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acastrog_mineducacion_gov_co/Documents/Documentos/2026/SGP/REPORTES MENSUALES/"/>
    </mc:Choice>
  </mc:AlternateContent>
  <xr:revisionPtr revIDLastSave="1010" documentId="13_ncr:1_{934B526C-EE1C-4AE2-833F-F293261A237C}" xr6:coauthVersionLast="47" xr6:coauthVersionMax="47" xr10:uidLastSave="{EFBCDF76-E3E9-409F-9705-8DAE7C1D9E23}"/>
  <workbookProtection workbookAlgorithmName="SHA-512" workbookHashValue="hAWSCOX4wsJWVL9iLI+bGkBiFbMiJx5LQWvJmnk5obMQdrkgFpFlKwG7+gOi76s4MEjbTHkdVFb0iAuYo/n5mg==" workbookSaltValue="YO+fF58DIoQDwqrEYkj6wA==" workbookSpinCount="100000" lockStructure="1"/>
  <bookViews>
    <workbookView xWindow="-120" yWindow="-120" windowWidth="29040" windowHeight="15720" firstSheet="1" activeTab="1" xr2:uid="{F6B1984E-9AE3-4EFC-893F-76B8EBCBD41A}"/>
  </bookViews>
  <sheets>
    <sheet name="JULIO" sheetId="10" state="hidden" r:id="rId1"/>
    <sheet name="REPORTE SGP" sheetId="1" r:id="rId2"/>
    <sheet name="DICIEMBRE" sheetId="3" state="hidden" r:id="rId3"/>
    <sheet name="ENERO" sheetId="4" state="hidden" r:id="rId4"/>
    <sheet name="FEBRERO" sheetId="5" state="hidden" r:id="rId5"/>
    <sheet name="ABRIL " sheetId="7" state="hidden" r:id="rId6"/>
    <sheet name="MAYO " sheetId="8" state="hidden" r:id="rId7"/>
    <sheet name="JUNIO " sheetId="9" state="hidden" r:id="rId8"/>
    <sheet name="MARZO" sheetId="6" state="hidden" r:id="rId9"/>
    <sheet name="RELACIÓN FONDOS " sheetId="2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5" hidden="1">'ABRIL '!$A$12:$AE$1148</definedName>
    <definedName name="_xlnm._FilterDatabase" localSheetId="2" hidden="1">DICIEMBRE!$A$12:$AB$1148</definedName>
    <definedName name="_xlnm._FilterDatabase" localSheetId="3" hidden="1">ENERO!$A$12:$AD$1147</definedName>
    <definedName name="_xlnm._FilterDatabase" localSheetId="4" hidden="1">FEBRERO!$A$12:$AE$1148</definedName>
    <definedName name="_xlnm._FilterDatabase" localSheetId="0" hidden="1">JULIO!$A$12:$AI$1148</definedName>
    <definedName name="_xlnm._FilterDatabase" localSheetId="7" hidden="1">'JUNIO '!$A$12:$AI$1148</definedName>
    <definedName name="_xlnm._FilterDatabase" localSheetId="8" hidden="1">MARZO!$A$12:$AE$1148</definedName>
    <definedName name="_xlnm._FilterDatabase" localSheetId="6" hidden="1">'MAYO '!$A$12:$AI$1148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H31" i="1"/>
  <c r="H30" i="1"/>
  <c r="H29" i="1"/>
  <c r="H28" i="1"/>
  <c r="H27" i="1"/>
  <c r="H26" i="1"/>
  <c r="H25" i="1"/>
  <c r="H24" i="1"/>
  <c r="H23" i="1"/>
  <c r="H22" i="1"/>
  <c r="X1148" i="10" l="1"/>
  <c r="Q1148" i="10"/>
  <c r="O1148" i="10"/>
  <c r="N1148" i="10"/>
  <c r="M1148" i="10"/>
  <c r="L1148" i="10"/>
  <c r="K1148" i="10"/>
  <c r="J1148" i="10"/>
  <c r="I1148" i="10"/>
  <c r="H1148" i="10"/>
  <c r="G1148" i="10"/>
  <c r="AC1147" i="10"/>
  <c r="P1147" i="10"/>
  <c r="C1147" i="10"/>
  <c r="AC1146" i="10"/>
  <c r="AD1146" i="10" s="1"/>
  <c r="P1146" i="10"/>
  <c r="C1146" i="10"/>
  <c r="AC1145" i="10"/>
  <c r="P1145" i="10"/>
  <c r="C1145" i="10"/>
  <c r="AC1144" i="10"/>
  <c r="P1144" i="10"/>
  <c r="C1144" i="10"/>
  <c r="P1143" i="10"/>
  <c r="C1143" i="10"/>
  <c r="AC1142" i="10"/>
  <c r="P1142" i="10"/>
  <c r="C1142" i="10"/>
  <c r="AC1141" i="10"/>
  <c r="P1141" i="10"/>
  <c r="C1141" i="10"/>
  <c r="AC1140" i="10"/>
  <c r="P1140" i="10"/>
  <c r="C1140" i="10"/>
  <c r="AC1139" i="10"/>
  <c r="P1139" i="10"/>
  <c r="C1139" i="10"/>
  <c r="P1138" i="10"/>
  <c r="C1138" i="10"/>
  <c r="AC1137" i="10"/>
  <c r="P1137" i="10"/>
  <c r="C1137" i="10"/>
  <c r="AC1136" i="10"/>
  <c r="P1136" i="10"/>
  <c r="P1135" i="10"/>
  <c r="C1135" i="10"/>
  <c r="P1134" i="10"/>
  <c r="C1134" i="10"/>
  <c r="P1133" i="10"/>
  <c r="C1133" i="10"/>
  <c r="AC1132" i="10"/>
  <c r="P1132" i="10"/>
  <c r="C1132" i="10"/>
  <c r="P1131" i="10"/>
  <c r="C1131" i="10"/>
  <c r="AC1130" i="10"/>
  <c r="P1130" i="10"/>
  <c r="C1130" i="10"/>
  <c r="P1129" i="10"/>
  <c r="C1129" i="10"/>
  <c r="AC1128" i="10"/>
  <c r="AD1128" i="10" s="1"/>
  <c r="P1128" i="10"/>
  <c r="C1128" i="10"/>
  <c r="AC1127" i="10"/>
  <c r="P1127" i="10"/>
  <c r="C1127" i="10"/>
  <c r="P1126" i="10"/>
  <c r="C1126" i="10"/>
  <c r="AC1125" i="10"/>
  <c r="P1125" i="10"/>
  <c r="C1125" i="10"/>
  <c r="AC1124" i="10"/>
  <c r="P1124" i="10"/>
  <c r="C1124" i="10"/>
  <c r="AC1123" i="10"/>
  <c r="AD1123" i="10" s="1"/>
  <c r="P1123" i="10"/>
  <c r="C1123" i="10"/>
  <c r="P1122" i="10"/>
  <c r="C1122" i="10"/>
  <c r="P1121" i="10"/>
  <c r="C1121" i="10"/>
  <c r="AC1120" i="10"/>
  <c r="AD1120" i="10" s="1"/>
  <c r="P1120" i="10"/>
  <c r="C1120" i="10"/>
  <c r="P1119" i="10"/>
  <c r="C1119" i="10"/>
  <c r="P1118" i="10"/>
  <c r="C1118" i="10"/>
  <c r="P1117" i="10"/>
  <c r="C1117" i="10"/>
  <c r="AC1116" i="10"/>
  <c r="P1116" i="10"/>
  <c r="C1116" i="10"/>
  <c r="P1115" i="10"/>
  <c r="C1115" i="10"/>
  <c r="AC1114" i="10"/>
  <c r="AD1114" i="10" s="1"/>
  <c r="P1114" i="10"/>
  <c r="C1114" i="10"/>
  <c r="P1113" i="10"/>
  <c r="C1113" i="10"/>
  <c r="AC1112" i="10"/>
  <c r="P1112" i="10"/>
  <c r="C1112" i="10"/>
  <c r="AC1111" i="10"/>
  <c r="P1111" i="10"/>
  <c r="C1111" i="10"/>
  <c r="P1110" i="10"/>
  <c r="C1110" i="10"/>
  <c r="AC1109" i="10"/>
  <c r="P1109" i="10"/>
  <c r="C1109" i="10"/>
  <c r="AC1108" i="10"/>
  <c r="P1108" i="10"/>
  <c r="C1108" i="10"/>
  <c r="AC1107" i="10"/>
  <c r="P1107" i="10"/>
  <c r="C1107" i="10"/>
  <c r="P1106" i="10"/>
  <c r="C1106" i="10"/>
  <c r="P1105" i="10"/>
  <c r="C1105" i="10"/>
  <c r="AC1104" i="10"/>
  <c r="AD1104" i="10" s="1"/>
  <c r="P1104" i="10"/>
  <c r="C1104" i="10"/>
  <c r="P1103" i="10"/>
  <c r="C1103" i="10"/>
  <c r="P1102" i="10"/>
  <c r="C1102" i="10"/>
  <c r="P1101" i="10"/>
  <c r="C1101" i="10"/>
  <c r="AC1100" i="10"/>
  <c r="P1100" i="10"/>
  <c r="C1100" i="10"/>
  <c r="P1099" i="10"/>
  <c r="C1099" i="10"/>
  <c r="AC1098" i="10"/>
  <c r="AD1098" i="10" s="1"/>
  <c r="P1098" i="10"/>
  <c r="C1098" i="10"/>
  <c r="P1097" i="10"/>
  <c r="C1097" i="10"/>
  <c r="AC1096" i="10"/>
  <c r="P1096" i="10"/>
  <c r="C1096" i="10"/>
  <c r="AC1095" i="10"/>
  <c r="AD1095" i="10" s="1"/>
  <c r="P1095" i="10"/>
  <c r="C1095" i="10"/>
  <c r="P1094" i="10"/>
  <c r="C1094" i="10"/>
  <c r="AC1093" i="10"/>
  <c r="P1093" i="10"/>
  <c r="C1093" i="10"/>
  <c r="AC1092" i="10"/>
  <c r="P1092" i="10"/>
  <c r="C1092" i="10"/>
  <c r="AC1091" i="10"/>
  <c r="AD1091" i="10" s="1"/>
  <c r="P1091" i="10"/>
  <c r="C1091" i="10"/>
  <c r="P1090" i="10"/>
  <c r="C1090" i="10"/>
  <c r="P1089" i="10"/>
  <c r="C1089" i="10"/>
  <c r="AC1088" i="10"/>
  <c r="P1088" i="10"/>
  <c r="C1088" i="10"/>
  <c r="P1087" i="10"/>
  <c r="C1087" i="10"/>
  <c r="AC1086" i="10"/>
  <c r="AD1086" i="10" s="1"/>
  <c r="P1086" i="10"/>
  <c r="C1086" i="10"/>
  <c r="P1085" i="10"/>
  <c r="C1085" i="10"/>
  <c r="AC1084" i="10"/>
  <c r="AD1084" i="10" s="1"/>
  <c r="P1084" i="10"/>
  <c r="C1084" i="10"/>
  <c r="P1083" i="10"/>
  <c r="C1083" i="10"/>
  <c r="AC1082" i="10"/>
  <c r="P1082" i="10"/>
  <c r="C1082" i="10"/>
  <c r="P1081" i="10"/>
  <c r="C1081" i="10"/>
  <c r="AC1080" i="10"/>
  <c r="P1080" i="10"/>
  <c r="C1080" i="10"/>
  <c r="AC1079" i="10"/>
  <c r="P1079" i="10"/>
  <c r="C1079" i="10"/>
  <c r="P1078" i="10"/>
  <c r="C1078" i="10"/>
  <c r="AC1077" i="10"/>
  <c r="AD1077" i="10" s="1"/>
  <c r="P1077" i="10"/>
  <c r="C1077" i="10"/>
  <c r="AC1076" i="10"/>
  <c r="AD1076" i="10" s="1"/>
  <c r="P1076" i="10"/>
  <c r="C1076" i="10"/>
  <c r="AC1075" i="10"/>
  <c r="P1075" i="10"/>
  <c r="C1075" i="10"/>
  <c r="P1074" i="10"/>
  <c r="C1074" i="10"/>
  <c r="P1073" i="10"/>
  <c r="C1073" i="10"/>
  <c r="AC1072" i="10"/>
  <c r="P1072" i="10"/>
  <c r="C1072" i="10"/>
  <c r="P1071" i="10"/>
  <c r="C1071" i="10"/>
  <c r="P1070" i="10"/>
  <c r="C1070" i="10"/>
  <c r="P1069" i="10"/>
  <c r="C1069" i="10"/>
  <c r="AC1068" i="10"/>
  <c r="P1068" i="10"/>
  <c r="C1068" i="10"/>
  <c r="AC1067" i="10"/>
  <c r="P1067" i="10"/>
  <c r="C1067" i="10"/>
  <c r="AC1066" i="10"/>
  <c r="P1066" i="10"/>
  <c r="C1066" i="10"/>
  <c r="P1065" i="10"/>
  <c r="C1065" i="10"/>
  <c r="AC1064" i="10"/>
  <c r="P1064" i="10"/>
  <c r="C1064" i="10"/>
  <c r="P1063" i="10"/>
  <c r="C1063" i="10"/>
  <c r="P1062" i="10"/>
  <c r="C1062" i="10"/>
  <c r="P1061" i="10"/>
  <c r="C1061" i="10"/>
  <c r="AC1060" i="10"/>
  <c r="AD1060" i="10" s="1"/>
  <c r="P1060" i="10"/>
  <c r="C1060" i="10"/>
  <c r="AC1059" i="10"/>
  <c r="P1059" i="10"/>
  <c r="C1059" i="10"/>
  <c r="AC1058" i="10"/>
  <c r="P1058" i="10"/>
  <c r="C1058" i="10"/>
  <c r="P1057" i="10"/>
  <c r="C1057" i="10"/>
  <c r="AC1056" i="10"/>
  <c r="P1056" i="10"/>
  <c r="C1056" i="10"/>
  <c r="P1055" i="10"/>
  <c r="C1055" i="10"/>
  <c r="P1054" i="10"/>
  <c r="C1054" i="10"/>
  <c r="P1053" i="10"/>
  <c r="C1053" i="10"/>
  <c r="AC1052" i="10"/>
  <c r="P1052" i="10"/>
  <c r="C1052" i="10"/>
  <c r="AC1051" i="10"/>
  <c r="P1051" i="10"/>
  <c r="C1051" i="10"/>
  <c r="AC1050" i="10"/>
  <c r="P1050" i="10"/>
  <c r="C1050" i="10"/>
  <c r="P1049" i="10"/>
  <c r="C1049" i="10"/>
  <c r="AC1048" i="10"/>
  <c r="P1048" i="10"/>
  <c r="C1048" i="10"/>
  <c r="P1047" i="10"/>
  <c r="C1047" i="10"/>
  <c r="P1046" i="10"/>
  <c r="C1046" i="10"/>
  <c r="P1045" i="10"/>
  <c r="C1045" i="10"/>
  <c r="AC1044" i="10"/>
  <c r="P1044" i="10"/>
  <c r="C1044" i="10"/>
  <c r="AC1043" i="10"/>
  <c r="P1043" i="10"/>
  <c r="C1043" i="10"/>
  <c r="AC1042" i="10"/>
  <c r="P1042" i="10"/>
  <c r="C1042" i="10"/>
  <c r="P1041" i="10"/>
  <c r="C1041" i="10"/>
  <c r="AC1040" i="10"/>
  <c r="P1040" i="10"/>
  <c r="C1040" i="10"/>
  <c r="P1039" i="10"/>
  <c r="C1039" i="10"/>
  <c r="P1038" i="10"/>
  <c r="C1038" i="10"/>
  <c r="P1037" i="10"/>
  <c r="C1037" i="10"/>
  <c r="AC1036" i="10"/>
  <c r="AD1036" i="10" s="1"/>
  <c r="P1036" i="10"/>
  <c r="C1036" i="10"/>
  <c r="AC1035" i="10"/>
  <c r="P1035" i="10"/>
  <c r="C1035" i="10"/>
  <c r="AC1034" i="10"/>
  <c r="P1034" i="10"/>
  <c r="C1034" i="10"/>
  <c r="P1033" i="10"/>
  <c r="C1033" i="10"/>
  <c r="AC1032" i="10"/>
  <c r="P1032" i="10"/>
  <c r="C1032" i="10"/>
  <c r="P1031" i="10"/>
  <c r="C1031" i="10"/>
  <c r="P1030" i="10"/>
  <c r="C1030" i="10"/>
  <c r="P1029" i="10"/>
  <c r="C1029" i="10"/>
  <c r="AC1028" i="10"/>
  <c r="P1028" i="10"/>
  <c r="C1028" i="10"/>
  <c r="AC1027" i="10"/>
  <c r="P1027" i="10"/>
  <c r="C1027" i="10"/>
  <c r="AC1026" i="10"/>
  <c r="P1026" i="10"/>
  <c r="C1026" i="10"/>
  <c r="P1025" i="10"/>
  <c r="C1025" i="10"/>
  <c r="AC1024" i="10"/>
  <c r="P1024" i="10"/>
  <c r="C1024" i="10"/>
  <c r="P1023" i="10"/>
  <c r="C1023" i="10"/>
  <c r="P1022" i="10"/>
  <c r="C1022" i="10"/>
  <c r="P1021" i="10"/>
  <c r="C1021" i="10"/>
  <c r="AC1020" i="10"/>
  <c r="P1020" i="10"/>
  <c r="C1020" i="10"/>
  <c r="AC1019" i="10"/>
  <c r="P1019" i="10"/>
  <c r="C1019" i="10"/>
  <c r="AC1018" i="10"/>
  <c r="P1018" i="10"/>
  <c r="C1018" i="10"/>
  <c r="P1017" i="10"/>
  <c r="C1017" i="10"/>
  <c r="AC1016" i="10"/>
  <c r="P1016" i="10"/>
  <c r="C1016" i="10"/>
  <c r="P1015" i="10"/>
  <c r="C1015" i="10"/>
  <c r="P1014" i="10"/>
  <c r="C1014" i="10"/>
  <c r="P1013" i="10"/>
  <c r="C1013" i="10"/>
  <c r="AC1012" i="10"/>
  <c r="P1012" i="10"/>
  <c r="C1012" i="10"/>
  <c r="AC1011" i="10"/>
  <c r="P1011" i="10"/>
  <c r="C1011" i="10"/>
  <c r="AC1010" i="10"/>
  <c r="P1010" i="10"/>
  <c r="C1010" i="10"/>
  <c r="P1009" i="10"/>
  <c r="C1009" i="10"/>
  <c r="AC1008" i="10"/>
  <c r="P1008" i="10"/>
  <c r="C1008" i="10"/>
  <c r="AC1007" i="10"/>
  <c r="P1007" i="10"/>
  <c r="C1007" i="10"/>
  <c r="AC1006" i="10"/>
  <c r="P1006" i="10"/>
  <c r="C1006" i="10"/>
  <c r="P1005" i="10"/>
  <c r="C1005" i="10"/>
  <c r="P1004" i="10"/>
  <c r="C1004" i="10"/>
  <c r="AC1003" i="10"/>
  <c r="P1003" i="10"/>
  <c r="C1003" i="10"/>
  <c r="P1002" i="10"/>
  <c r="C1002" i="10"/>
  <c r="P1001" i="10"/>
  <c r="C1001" i="10"/>
  <c r="P1000" i="10"/>
  <c r="C1000" i="10"/>
  <c r="AC999" i="10"/>
  <c r="AD999" i="10" s="1"/>
  <c r="P999" i="10"/>
  <c r="C999" i="10"/>
  <c r="P998" i="10"/>
  <c r="C998" i="10"/>
  <c r="P997" i="10"/>
  <c r="C997" i="10"/>
  <c r="P996" i="10"/>
  <c r="C996" i="10"/>
  <c r="AC995" i="10"/>
  <c r="AD995" i="10" s="1"/>
  <c r="P995" i="10"/>
  <c r="C995" i="10"/>
  <c r="P994" i="10"/>
  <c r="C994" i="10"/>
  <c r="P993" i="10"/>
  <c r="C993" i="10"/>
  <c r="P992" i="10"/>
  <c r="C992" i="10"/>
  <c r="AC991" i="10"/>
  <c r="P991" i="10"/>
  <c r="C991" i="10"/>
  <c r="P990" i="10"/>
  <c r="C990" i="10"/>
  <c r="P989" i="10"/>
  <c r="C989" i="10"/>
  <c r="P988" i="10"/>
  <c r="C988" i="10"/>
  <c r="AC987" i="10"/>
  <c r="P987" i="10"/>
  <c r="C987" i="10"/>
  <c r="P986" i="10"/>
  <c r="C986" i="10"/>
  <c r="P985" i="10"/>
  <c r="C985" i="10"/>
  <c r="AC984" i="10"/>
  <c r="P984" i="10"/>
  <c r="C984" i="10"/>
  <c r="AC983" i="10"/>
  <c r="P983" i="10"/>
  <c r="C983" i="10"/>
  <c r="P982" i="10"/>
  <c r="C982" i="10"/>
  <c r="P981" i="10"/>
  <c r="C981" i="10"/>
  <c r="P980" i="10"/>
  <c r="C980" i="10"/>
  <c r="AC979" i="10"/>
  <c r="P979" i="10"/>
  <c r="C979" i="10"/>
  <c r="P978" i="10"/>
  <c r="C978" i="10"/>
  <c r="AC977" i="10"/>
  <c r="P977" i="10"/>
  <c r="C977" i="10"/>
  <c r="AC976" i="10"/>
  <c r="P976" i="10"/>
  <c r="C976" i="10"/>
  <c r="AC975" i="10"/>
  <c r="P975" i="10"/>
  <c r="C975" i="10"/>
  <c r="AC974" i="10"/>
  <c r="P974" i="10"/>
  <c r="C974" i="10"/>
  <c r="AC973" i="10"/>
  <c r="P973" i="10"/>
  <c r="C973" i="10"/>
  <c r="AC972" i="10"/>
  <c r="P972" i="10"/>
  <c r="C972" i="10"/>
  <c r="AC971" i="10"/>
  <c r="P971" i="10"/>
  <c r="C971" i="10"/>
  <c r="AC970" i="10"/>
  <c r="P970" i="10"/>
  <c r="C970" i="10"/>
  <c r="AC969" i="10"/>
  <c r="P969" i="10"/>
  <c r="C969" i="10"/>
  <c r="AC968" i="10"/>
  <c r="P968" i="10"/>
  <c r="C968" i="10"/>
  <c r="AC967" i="10"/>
  <c r="P967" i="10"/>
  <c r="C967" i="10"/>
  <c r="P966" i="10"/>
  <c r="C966" i="10"/>
  <c r="AC965" i="10"/>
  <c r="P965" i="10"/>
  <c r="C965" i="10"/>
  <c r="AC964" i="10"/>
  <c r="P964" i="10"/>
  <c r="C964" i="10"/>
  <c r="AC963" i="10"/>
  <c r="P963" i="10"/>
  <c r="C963" i="10"/>
  <c r="AC962" i="10"/>
  <c r="P962" i="10"/>
  <c r="C962" i="10"/>
  <c r="P961" i="10"/>
  <c r="C961" i="10"/>
  <c r="AC960" i="10"/>
  <c r="P960" i="10"/>
  <c r="C960" i="10"/>
  <c r="AC959" i="10"/>
  <c r="P959" i="10"/>
  <c r="C959" i="10"/>
  <c r="AC958" i="10"/>
  <c r="P958" i="10"/>
  <c r="C958" i="10"/>
  <c r="AC957" i="10"/>
  <c r="P957" i="10"/>
  <c r="C957" i="10"/>
  <c r="AC956" i="10"/>
  <c r="P956" i="10"/>
  <c r="C956" i="10"/>
  <c r="AC955" i="10"/>
  <c r="P955" i="10"/>
  <c r="C955" i="10"/>
  <c r="AC954" i="10"/>
  <c r="P954" i="10"/>
  <c r="C954" i="10"/>
  <c r="AC953" i="10"/>
  <c r="P953" i="10"/>
  <c r="C953" i="10"/>
  <c r="AC952" i="10"/>
  <c r="P952" i="10"/>
  <c r="C952" i="10"/>
  <c r="AC951" i="10"/>
  <c r="P951" i="10"/>
  <c r="C951" i="10"/>
  <c r="AC950" i="10"/>
  <c r="P950" i="10"/>
  <c r="C950" i="10"/>
  <c r="AC949" i="10"/>
  <c r="P949" i="10"/>
  <c r="C949" i="10"/>
  <c r="AC948" i="10"/>
  <c r="P948" i="10"/>
  <c r="C948" i="10"/>
  <c r="AC947" i="10"/>
  <c r="P947" i="10"/>
  <c r="C947" i="10"/>
  <c r="AC946" i="10"/>
  <c r="P946" i="10"/>
  <c r="C946" i="10"/>
  <c r="P945" i="10"/>
  <c r="C945" i="10"/>
  <c r="AC944" i="10"/>
  <c r="P944" i="10"/>
  <c r="C944" i="10"/>
  <c r="AC943" i="10"/>
  <c r="P943" i="10"/>
  <c r="C943" i="10"/>
  <c r="AC942" i="10"/>
  <c r="P942" i="10"/>
  <c r="C942" i="10"/>
  <c r="AC941" i="10"/>
  <c r="P941" i="10"/>
  <c r="C941" i="10"/>
  <c r="AC940" i="10"/>
  <c r="P940" i="10"/>
  <c r="C940" i="10"/>
  <c r="P939" i="10"/>
  <c r="C939" i="10"/>
  <c r="P938" i="10"/>
  <c r="C938" i="10"/>
  <c r="AC937" i="10"/>
  <c r="P937" i="10"/>
  <c r="C937" i="10"/>
  <c r="P936" i="10"/>
  <c r="C936" i="10"/>
  <c r="P935" i="10"/>
  <c r="C935" i="10"/>
  <c r="P934" i="10"/>
  <c r="C934" i="10"/>
  <c r="AC933" i="10"/>
  <c r="P933" i="10"/>
  <c r="C933" i="10"/>
  <c r="AC932" i="10"/>
  <c r="P932" i="10"/>
  <c r="C932" i="10"/>
  <c r="AC931" i="10"/>
  <c r="P931" i="10"/>
  <c r="C931" i="10"/>
  <c r="AC930" i="10"/>
  <c r="P930" i="10"/>
  <c r="C930" i="10"/>
  <c r="AC929" i="10"/>
  <c r="P929" i="10"/>
  <c r="C929" i="10"/>
  <c r="AC928" i="10"/>
  <c r="P928" i="10"/>
  <c r="C928" i="10"/>
  <c r="P927" i="10"/>
  <c r="P926" i="10"/>
  <c r="C926" i="10"/>
  <c r="AC925" i="10"/>
  <c r="P925" i="10"/>
  <c r="C925" i="10"/>
  <c r="P924" i="10"/>
  <c r="C924" i="10"/>
  <c r="P923" i="10"/>
  <c r="C923" i="10"/>
  <c r="AC922" i="10"/>
  <c r="P922" i="10"/>
  <c r="C922" i="10"/>
  <c r="AC921" i="10"/>
  <c r="P921" i="10"/>
  <c r="C921" i="10"/>
  <c r="P920" i="10"/>
  <c r="C920" i="10"/>
  <c r="P919" i="10"/>
  <c r="C919" i="10"/>
  <c r="P918" i="10"/>
  <c r="C918" i="10"/>
  <c r="AC917" i="10"/>
  <c r="P917" i="10"/>
  <c r="C917" i="10"/>
  <c r="AC916" i="10"/>
  <c r="P916" i="10"/>
  <c r="C916" i="10"/>
  <c r="AC915" i="10"/>
  <c r="P915" i="10"/>
  <c r="C915" i="10"/>
  <c r="P914" i="10"/>
  <c r="C914" i="10"/>
  <c r="AC913" i="10"/>
  <c r="AD913" i="10" s="1"/>
  <c r="P913" i="10"/>
  <c r="C913" i="10"/>
  <c r="P912" i="10"/>
  <c r="C912" i="10"/>
  <c r="P911" i="10"/>
  <c r="C911" i="10"/>
  <c r="P910" i="10"/>
  <c r="C910" i="10"/>
  <c r="AC909" i="10"/>
  <c r="P909" i="10"/>
  <c r="C909" i="10"/>
  <c r="P908" i="10"/>
  <c r="C908" i="10"/>
  <c r="P907" i="10"/>
  <c r="C907" i="10"/>
  <c r="P906" i="10"/>
  <c r="C906" i="10"/>
  <c r="P905" i="10"/>
  <c r="C905" i="10"/>
  <c r="AC904" i="10"/>
  <c r="P904" i="10"/>
  <c r="C904" i="10"/>
  <c r="P903" i="10"/>
  <c r="C903" i="10"/>
  <c r="P902" i="10"/>
  <c r="C902" i="10"/>
  <c r="P901" i="10"/>
  <c r="C901" i="10"/>
  <c r="P900" i="10"/>
  <c r="C900" i="10"/>
  <c r="P899" i="10"/>
  <c r="C899" i="10"/>
  <c r="P898" i="10"/>
  <c r="C898" i="10"/>
  <c r="AC897" i="10"/>
  <c r="P897" i="10"/>
  <c r="C897" i="10"/>
  <c r="P896" i="10"/>
  <c r="C896" i="10"/>
  <c r="P895" i="10"/>
  <c r="C895" i="10"/>
  <c r="AC894" i="10"/>
  <c r="P894" i="10"/>
  <c r="C894" i="10"/>
  <c r="AC893" i="10"/>
  <c r="P893" i="10"/>
  <c r="C893" i="10"/>
  <c r="AC892" i="10"/>
  <c r="P892" i="10"/>
  <c r="C892" i="10"/>
  <c r="AC891" i="10"/>
  <c r="P891" i="10"/>
  <c r="C891" i="10"/>
  <c r="P890" i="10"/>
  <c r="C890" i="10"/>
  <c r="P889" i="10"/>
  <c r="C889" i="10"/>
  <c r="AC888" i="10"/>
  <c r="P888" i="10"/>
  <c r="C888" i="10"/>
  <c r="AC887" i="10"/>
  <c r="P887" i="10"/>
  <c r="C887" i="10"/>
  <c r="P886" i="10"/>
  <c r="C886" i="10"/>
  <c r="AC885" i="10"/>
  <c r="P885" i="10"/>
  <c r="C885" i="10"/>
  <c r="AC884" i="10"/>
  <c r="P884" i="10"/>
  <c r="C884" i="10"/>
  <c r="AC883" i="10"/>
  <c r="P883" i="10"/>
  <c r="C883" i="10"/>
  <c r="P882" i="10"/>
  <c r="C882" i="10"/>
  <c r="AC881" i="10"/>
  <c r="P881" i="10"/>
  <c r="C881" i="10"/>
  <c r="AC880" i="10"/>
  <c r="P880" i="10"/>
  <c r="C880" i="10"/>
  <c r="AC879" i="10"/>
  <c r="P879" i="10"/>
  <c r="C879" i="10"/>
  <c r="P878" i="10"/>
  <c r="C878" i="10"/>
  <c r="P877" i="10"/>
  <c r="C877" i="10"/>
  <c r="P876" i="10"/>
  <c r="C876" i="10"/>
  <c r="P875" i="10"/>
  <c r="C875" i="10"/>
  <c r="P874" i="10"/>
  <c r="C874" i="10"/>
  <c r="P873" i="10"/>
  <c r="C873" i="10"/>
  <c r="P872" i="10"/>
  <c r="C872" i="10"/>
  <c r="P871" i="10"/>
  <c r="C871" i="10"/>
  <c r="P870" i="10"/>
  <c r="C870" i="10"/>
  <c r="P869" i="10"/>
  <c r="C869" i="10"/>
  <c r="AC868" i="10"/>
  <c r="P868" i="10"/>
  <c r="C868" i="10"/>
  <c r="P867" i="10"/>
  <c r="C867" i="10"/>
  <c r="P866" i="10"/>
  <c r="C866" i="10"/>
  <c r="P865" i="10"/>
  <c r="C865" i="10"/>
  <c r="AC864" i="10"/>
  <c r="P864" i="10"/>
  <c r="C864" i="10"/>
  <c r="AC863" i="10"/>
  <c r="P863" i="10"/>
  <c r="C863" i="10"/>
  <c r="P862" i="10"/>
  <c r="C862" i="10"/>
  <c r="AC861" i="10"/>
  <c r="P861" i="10"/>
  <c r="C861" i="10"/>
  <c r="AC860" i="10"/>
  <c r="P860" i="10"/>
  <c r="C860" i="10"/>
  <c r="AC859" i="10"/>
  <c r="P859" i="10"/>
  <c r="C859" i="10"/>
  <c r="P858" i="10"/>
  <c r="C858" i="10"/>
  <c r="AC857" i="10"/>
  <c r="P857" i="10"/>
  <c r="C857" i="10"/>
  <c r="AC856" i="10"/>
  <c r="P856" i="10"/>
  <c r="C856" i="10"/>
  <c r="P855" i="10"/>
  <c r="C855" i="10"/>
  <c r="P854" i="10"/>
  <c r="C854" i="10"/>
  <c r="P853" i="10"/>
  <c r="C853" i="10"/>
  <c r="P852" i="10"/>
  <c r="C852" i="10"/>
  <c r="P851" i="10"/>
  <c r="C851" i="10"/>
  <c r="P850" i="10"/>
  <c r="C850" i="10"/>
  <c r="P849" i="10"/>
  <c r="C849" i="10"/>
  <c r="P848" i="10"/>
  <c r="C848" i="10"/>
  <c r="P847" i="10"/>
  <c r="C847" i="10"/>
  <c r="P846" i="10"/>
  <c r="C846" i="10"/>
  <c r="P845" i="10"/>
  <c r="C845" i="10"/>
  <c r="AC844" i="10"/>
  <c r="P844" i="10"/>
  <c r="C844" i="10"/>
  <c r="P843" i="10"/>
  <c r="C843" i="10"/>
  <c r="P842" i="10"/>
  <c r="C842" i="10"/>
  <c r="P841" i="10"/>
  <c r="C841" i="10"/>
  <c r="AC840" i="10"/>
  <c r="P840" i="10"/>
  <c r="C840" i="10"/>
  <c r="AC839" i="10"/>
  <c r="P839" i="10"/>
  <c r="C839" i="10"/>
  <c r="P838" i="10"/>
  <c r="C838" i="10"/>
  <c r="AC837" i="10"/>
  <c r="P837" i="10"/>
  <c r="C837" i="10"/>
  <c r="AC836" i="10"/>
  <c r="P836" i="10"/>
  <c r="C836" i="10"/>
  <c r="AC835" i="10"/>
  <c r="P835" i="10"/>
  <c r="C835" i="10"/>
  <c r="P834" i="10"/>
  <c r="C834" i="10"/>
  <c r="AC833" i="10"/>
  <c r="P833" i="10"/>
  <c r="C833" i="10"/>
  <c r="AC832" i="10"/>
  <c r="P832" i="10"/>
  <c r="C832" i="10"/>
  <c r="AC831" i="10"/>
  <c r="P831" i="10"/>
  <c r="C831" i="10"/>
  <c r="P830" i="10"/>
  <c r="C830" i="10"/>
  <c r="P829" i="10"/>
  <c r="C829" i="10"/>
  <c r="P828" i="10"/>
  <c r="C828" i="10"/>
  <c r="P827" i="10"/>
  <c r="C827" i="10"/>
  <c r="P826" i="10"/>
  <c r="C826" i="10"/>
  <c r="P825" i="10"/>
  <c r="C825" i="10"/>
  <c r="P824" i="10"/>
  <c r="C824" i="10"/>
  <c r="P823" i="10"/>
  <c r="C823" i="10"/>
  <c r="P822" i="10"/>
  <c r="C822" i="10"/>
  <c r="P821" i="10"/>
  <c r="C821" i="10"/>
  <c r="P820" i="10"/>
  <c r="C820" i="10"/>
  <c r="P819" i="10"/>
  <c r="C819" i="10"/>
  <c r="AC818" i="10"/>
  <c r="P818" i="10"/>
  <c r="C818" i="10"/>
  <c r="P817" i="10"/>
  <c r="C817" i="10"/>
  <c r="P816" i="10"/>
  <c r="C816" i="10"/>
  <c r="P815" i="10"/>
  <c r="C815" i="10"/>
  <c r="P814" i="10"/>
  <c r="C814" i="10"/>
  <c r="P813" i="10"/>
  <c r="C813" i="10"/>
  <c r="P812" i="10"/>
  <c r="C812" i="10"/>
  <c r="P811" i="10"/>
  <c r="C811" i="10"/>
  <c r="P810" i="10"/>
  <c r="C810" i="10"/>
  <c r="P809" i="10"/>
  <c r="C809" i="10"/>
  <c r="P808" i="10"/>
  <c r="C808" i="10"/>
  <c r="AC807" i="10"/>
  <c r="P807" i="10"/>
  <c r="C807" i="10"/>
  <c r="AC806" i="10"/>
  <c r="P806" i="10"/>
  <c r="C806" i="10"/>
  <c r="AC805" i="10"/>
  <c r="P805" i="10"/>
  <c r="C805" i="10"/>
  <c r="AC804" i="10"/>
  <c r="P804" i="10"/>
  <c r="C804" i="10"/>
  <c r="AC803" i="10"/>
  <c r="P803" i="10"/>
  <c r="C803" i="10"/>
  <c r="P802" i="10"/>
  <c r="C802" i="10"/>
  <c r="AC801" i="10"/>
  <c r="P801" i="10"/>
  <c r="C801" i="10"/>
  <c r="P800" i="10"/>
  <c r="C800" i="10"/>
  <c r="AC799" i="10"/>
  <c r="P799" i="10"/>
  <c r="C799" i="10"/>
  <c r="AC798" i="10"/>
  <c r="P798" i="10"/>
  <c r="C798" i="10"/>
  <c r="AC797" i="10"/>
  <c r="P797" i="10"/>
  <c r="C797" i="10"/>
  <c r="AC796" i="10"/>
  <c r="P796" i="10"/>
  <c r="C796" i="10"/>
  <c r="AC795" i="10"/>
  <c r="P795" i="10"/>
  <c r="C795" i="10"/>
  <c r="P794" i="10"/>
  <c r="C794" i="10"/>
  <c r="P793" i="10"/>
  <c r="C793" i="10"/>
  <c r="AC792" i="10"/>
  <c r="P792" i="10"/>
  <c r="C792" i="10"/>
  <c r="AC791" i="10"/>
  <c r="P791" i="10"/>
  <c r="C791" i="10"/>
  <c r="P790" i="10"/>
  <c r="C790" i="10"/>
  <c r="AC789" i="10"/>
  <c r="P789" i="10"/>
  <c r="C789" i="10"/>
  <c r="AC788" i="10"/>
  <c r="P788" i="10"/>
  <c r="C788" i="10"/>
  <c r="AC787" i="10"/>
  <c r="P787" i="10"/>
  <c r="C787" i="10"/>
  <c r="P786" i="10"/>
  <c r="C786" i="10"/>
  <c r="P785" i="10"/>
  <c r="C785" i="10"/>
  <c r="P784" i="10"/>
  <c r="C784" i="10"/>
  <c r="AC783" i="10"/>
  <c r="P783" i="10"/>
  <c r="C783" i="10"/>
  <c r="P782" i="10"/>
  <c r="C782" i="10"/>
  <c r="AC781" i="10"/>
  <c r="P781" i="10"/>
  <c r="C781" i="10"/>
  <c r="AC780" i="10"/>
  <c r="P780" i="10"/>
  <c r="C780" i="10"/>
  <c r="AC779" i="10"/>
  <c r="P779" i="10"/>
  <c r="C779" i="10"/>
  <c r="P778" i="10"/>
  <c r="C778" i="10"/>
  <c r="P777" i="10"/>
  <c r="C777" i="10"/>
  <c r="AC776" i="10"/>
  <c r="P776" i="10"/>
  <c r="C776" i="10"/>
  <c r="AC775" i="10"/>
  <c r="P775" i="10"/>
  <c r="C775" i="10"/>
  <c r="P774" i="10"/>
  <c r="C774" i="10"/>
  <c r="AC773" i="10"/>
  <c r="P773" i="10"/>
  <c r="C773" i="10"/>
  <c r="AC772" i="10"/>
  <c r="P772" i="10"/>
  <c r="C772" i="10"/>
  <c r="AC771" i="10"/>
  <c r="P771" i="10"/>
  <c r="C771" i="10"/>
  <c r="P770" i="10"/>
  <c r="C770" i="10"/>
  <c r="AC769" i="10"/>
  <c r="P769" i="10"/>
  <c r="C769" i="10"/>
  <c r="P768" i="10"/>
  <c r="C768" i="10"/>
  <c r="AC767" i="10"/>
  <c r="P767" i="10"/>
  <c r="C767" i="10"/>
  <c r="P766" i="10"/>
  <c r="C766" i="10"/>
  <c r="AC765" i="10"/>
  <c r="P765" i="10"/>
  <c r="C765" i="10"/>
  <c r="AC764" i="10"/>
  <c r="P764" i="10"/>
  <c r="C764" i="10"/>
  <c r="AC763" i="10"/>
  <c r="P763" i="10"/>
  <c r="C763" i="10"/>
  <c r="P762" i="10"/>
  <c r="C762" i="10"/>
  <c r="AC761" i="10"/>
  <c r="P761" i="10"/>
  <c r="C761" i="10"/>
  <c r="P760" i="10"/>
  <c r="C760" i="10"/>
  <c r="AC759" i="10"/>
  <c r="P759" i="10"/>
  <c r="C759" i="10"/>
  <c r="P758" i="10"/>
  <c r="C758" i="10"/>
  <c r="AC757" i="10"/>
  <c r="P757" i="10"/>
  <c r="C757" i="10"/>
  <c r="AC756" i="10"/>
  <c r="P756" i="10"/>
  <c r="C756" i="10"/>
  <c r="AC755" i="10"/>
  <c r="P755" i="10"/>
  <c r="C755" i="10"/>
  <c r="P754" i="10"/>
  <c r="C754" i="10"/>
  <c r="AC753" i="10"/>
  <c r="P753" i="10"/>
  <c r="C753" i="10"/>
  <c r="P752" i="10"/>
  <c r="C752" i="10"/>
  <c r="P751" i="10"/>
  <c r="C751" i="10"/>
  <c r="P750" i="10"/>
  <c r="C750" i="10"/>
  <c r="AC749" i="10"/>
  <c r="P749" i="10"/>
  <c r="C749" i="10"/>
  <c r="AC748" i="10"/>
  <c r="P748" i="10"/>
  <c r="C748" i="10"/>
  <c r="AC747" i="10"/>
  <c r="P747" i="10"/>
  <c r="C747" i="10"/>
  <c r="P746" i="10"/>
  <c r="C746" i="10"/>
  <c r="AC745" i="10"/>
  <c r="P745" i="10"/>
  <c r="C745" i="10"/>
  <c r="P744" i="10"/>
  <c r="C744" i="10"/>
  <c r="P743" i="10"/>
  <c r="C743" i="10"/>
  <c r="P742" i="10"/>
  <c r="C742" i="10"/>
  <c r="AC741" i="10"/>
  <c r="P741" i="10"/>
  <c r="C741" i="10"/>
  <c r="AC740" i="10"/>
  <c r="P740" i="10"/>
  <c r="C740" i="10"/>
  <c r="AC739" i="10"/>
  <c r="P739" i="10"/>
  <c r="C739" i="10"/>
  <c r="P738" i="10"/>
  <c r="C738" i="10"/>
  <c r="AC737" i="10"/>
  <c r="P737" i="10"/>
  <c r="C737" i="10"/>
  <c r="AC736" i="10"/>
  <c r="P736" i="10"/>
  <c r="C736" i="10"/>
  <c r="P735" i="10"/>
  <c r="C735" i="10"/>
  <c r="P734" i="10"/>
  <c r="C734" i="10"/>
  <c r="AC733" i="10"/>
  <c r="P733" i="10"/>
  <c r="C733" i="10"/>
  <c r="AC732" i="10"/>
  <c r="P732" i="10"/>
  <c r="C732" i="10"/>
  <c r="AC731" i="10"/>
  <c r="P731" i="10"/>
  <c r="C731" i="10"/>
  <c r="P730" i="10"/>
  <c r="C730" i="10"/>
  <c r="P729" i="10"/>
  <c r="C729" i="10"/>
  <c r="AC728" i="10"/>
  <c r="P728" i="10"/>
  <c r="C728" i="10"/>
  <c r="AC727" i="10"/>
  <c r="P727" i="10"/>
  <c r="C727" i="10"/>
  <c r="P726" i="10"/>
  <c r="C726" i="10"/>
  <c r="AC725" i="10"/>
  <c r="P725" i="10"/>
  <c r="C725" i="10"/>
  <c r="AC724" i="10"/>
  <c r="P724" i="10"/>
  <c r="C724" i="10"/>
  <c r="AC723" i="10"/>
  <c r="P723" i="10"/>
  <c r="C723" i="10"/>
  <c r="P722" i="10"/>
  <c r="C722" i="10"/>
  <c r="P721" i="10"/>
  <c r="C721" i="10"/>
  <c r="AC720" i="10"/>
  <c r="P720" i="10"/>
  <c r="C720" i="10"/>
  <c r="AC719" i="10"/>
  <c r="P719" i="10"/>
  <c r="C719" i="10"/>
  <c r="AC718" i="10"/>
  <c r="P718" i="10"/>
  <c r="C718" i="10"/>
  <c r="AC717" i="10"/>
  <c r="P717" i="10"/>
  <c r="C717" i="10"/>
  <c r="P716" i="10"/>
  <c r="C716" i="10"/>
  <c r="AC715" i="10"/>
  <c r="P715" i="10"/>
  <c r="C715" i="10"/>
  <c r="P714" i="10"/>
  <c r="C714" i="10"/>
  <c r="AC713" i="10"/>
  <c r="P713" i="10"/>
  <c r="C713" i="10"/>
  <c r="AC712" i="10"/>
  <c r="P712" i="10"/>
  <c r="C712" i="10"/>
  <c r="AC711" i="10"/>
  <c r="P711" i="10"/>
  <c r="C711" i="10"/>
  <c r="P710" i="10"/>
  <c r="C710" i="10"/>
  <c r="P709" i="10"/>
  <c r="C709" i="10"/>
  <c r="P708" i="10"/>
  <c r="C708" i="10"/>
  <c r="P707" i="10"/>
  <c r="C707" i="10"/>
  <c r="AC706" i="10"/>
  <c r="P706" i="10"/>
  <c r="C706" i="10"/>
  <c r="AC705" i="10"/>
  <c r="P705" i="10"/>
  <c r="C705" i="10"/>
  <c r="AC704" i="10"/>
  <c r="P704" i="10"/>
  <c r="C704" i="10"/>
  <c r="P703" i="10"/>
  <c r="C703" i="10"/>
  <c r="AC702" i="10"/>
  <c r="P702" i="10"/>
  <c r="C702" i="10"/>
  <c r="AC701" i="10"/>
  <c r="P701" i="10"/>
  <c r="C701" i="10"/>
  <c r="AC700" i="10"/>
  <c r="P700" i="10"/>
  <c r="C700" i="10"/>
  <c r="AC699" i="10"/>
  <c r="P699" i="10"/>
  <c r="C699" i="10"/>
  <c r="P698" i="10"/>
  <c r="C698" i="10"/>
  <c r="P697" i="10"/>
  <c r="C697" i="10"/>
  <c r="P696" i="10"/>
  <c r="C696" i="10"/>
  <c r="AC695" i="10"/>
  <c r="P695" i="10"/>
  <c r="C695" i="10"/>
  <c r="AC694" i="10"/>
  <c r="P694" i="10"/>
  <c r="C694" i="10"/>
  <c r="P693" i="10"/>
  <c r="C693" i="10"/>
  <c r="P692" i="10"/>
  <c r="C692" i="10"/>
  <c r="P691" i="10"/>
  <c r="C691" i="10"/>
  <c r="AC690" i="10"/>
  <c r="P690" i="10"/>
  <c r="C690" i="10"/>
  <c r="AC689" i="10"/>
  <c r="P689" i="10"/>
  <c r="C689" i="10"/>
  <c r="P688" i="10"/>
  <c r="C688" i="10"/>
  <c r="P687" i="10"/>
  <c r="C687" i="10"/>
  <c r="P686" i="10"/>
  <c r="C686" i="10"/>
  <c r="AC685" i="10"/>
  <c r="P685" i="10"/>
  <c r="C685" i="10"/>
  <c r="AC684" i="10"/>
  <c r="P684" i="10"/>
  <c r="C684" i="10"/>
  <c r="AC683" i="10"/>
  <c r="P683" i="10"/>
  <c r="C683" i="10"/>
  <c r="P682" i="10"/>
  <c r="C682" i="10"/>
  <c r="P681" i="10"/>
  <c r="C681" i="10"/>
  <c r="AC680" i="10"/>
  <c r="AD680" i="10" s="1"/>
  <c r="P680" i="10"/>
  <c r="C680" i="10"/>
  <c r="P679" i="10"/>
  <c r="C679" i="10"/>
  <c r="P678" i="10"/>
  <c r="C678" i="10"/>
  <c r="P677" i="10"/>
  <c r="C677" i="10"/>
  <c r="AC676" i="10"/>
  <c r="P676" i="10"/>
  <c r="C676" i="10"/>
  <c r="AC675" i="10"/>
  <c r="P675" i="10"/>
  <c r="C675" i="10"/>
  <c r="AC674" i="10"/>
  <c r="P674" i="10"/>
  <c r="C674" i="10"/>
  <c r="AC673" i="10"/>
  <c r="P673" i="10"/>
  <c r="C673" i="10"/>
  <c r="AC672" i="10"/>
  <c r="P672" i="10"/>
  <c r="C672" i="10"/>
  <c r="AC671" i="10"/>
  <c r="P671" i="10"/>
  <c r="C671" i="10"/>
  <c r="AC670" i="10"/>
  <c r="P670" i="10"/>
  <c r="C670" i="10"/>
  <c r="AC669" i="10"/>
  <c r="P669" i="10"/>
  <c r="C669" i="10"/>
  <c r="P668" i="10"/>
  <c r="C668" i="10"/>
  <c r="AC667" i="10"/>
  <c r="P667" i="10"/>
  <c r="C667" i="10"/>
  <c r="AC666" i="10"/>
  <c r="P666" i="10"/>
  <c r="C666" i="10"/>
  <c r="AC665" i="10"/>
  <c r="P665" i="10"/>
  <c r="C665" i="10"/>
  <c r="P664" i="10"/>
  <c r="C664" i="10"/>
  <c r="P663" i="10"/>
  <c r="C663" i="10"/>
  <c r="P662" i="10"/>
  <c r="C662" i="10"/>
  <c r="AC661" i="10"/>
  <c r="P661" i="10"/>
  <c r="C661" i="10"/>
  <c r="AC660" i="10"/>
  <c r="P660" i="10"/>
  <c r="C660" i="10"/>
  <c r="P659" i="10"/>
  <c r="C659" i="10"/>
  <c r="P658" i="10"/>
  <c r="C658" i="10"/>
  <c r="AC657" i="10"/>
  <c r="P657" i="10"/>
  <c r="C657" i="10"/>
  <c r="AC656" i="10"/>
  <c r="P656" i="10"/>
  <c r="C656" i="10"/>
  <c r="P655" i="10"/>
  <c r="C655" i="10"/>
  <c r="P654" i="10"/>
  <c r="C654" i="10"/>
  <c r="P653" i="10"/>
  <c r="C653" i="10"/>
  <c r="AC652" i="10"/>
  <c r="AD652" i="10" s="1"/>
  <c r="P652" i="10"/>
  <c r="C652" i="10"/>
  <c r="AC651" i="10"/>
  <c r="P651" i="10"/>
  <c r="C651" i="10"/>
  <c r="AC650" i="10"/>
  <c r="P650" i="10"/>
  <c r="C650" i="10"/>
  <c r="P649" i="10"/>
  <c r="C649" i="10"/>
  <c r="AC648" i="10"/>
  <c r="P648" i="10"/>
  <c r="C648" i="10"/>
  <c r="P647" i="10"/>
  <c r="C647" i="10"/>
  <c r="P646" i="10"/>
  <c r="C646" i="10"/>
  <c r="P645" i="10"/>
  <c r="C645" i="10"/>
  <c r="AC644" i="10"/>
  <c r="P644" i="10"/>
  <c r="C644" i="10"/>
  <c r="AC643" i="10"/>
  <c r="P643" i="10"/>
  <c r="C643" i="10"/>
  <c r="AC642" i="10"/>
  <c r="P642" i="10"/>
  <c r="C642" i="10"/>
  <c r="P641" i="10"/>
  <c r="C641" i="10"/>
  <c r="AC640" i="10"/>
  <c r="P640" i="10"/>
  <c r="C640" i="10"/>
  <c r="AC639" i="10"/>
  <c r="P639" i="10"/>
  <c r="C639" i="10"/>
  <c r="AC638" i="10"/>
  <c r="P638" i="10"/>
  <c r="C638" i="10"/>
  <c r="AC637" i="10"/>
  <c r="AD637" i="10" s="1"/>
  <c r="P637" i="10"/>
  <c r="C637" i="10"/>
  <c r="P636" i="10"/>
  <c r="C636" i="10"/>
  <c r="P635" i="10"/>
  <c r="C635" i="10"/>
  <c r="P634" i="10"/>
  <c r="C634" i="10"/>
  <c r="P633" i="10"/>
  <c r="C633" i="10"/>
  <c r="P632" i="10"/>
  <c r="C632" i="10"/>
  <c r="P631" i="10"/>
  <c r="C631" i="10"/>
  <c r="P630" i="10"/>
  <c r="C630" i="10"/>
  <c r="AC629" i="10"/>
  <c r="P629" i="10"/>
  <c r="C629" i="10"/>
  <c r="P628" i="10"/>
  <c r="C628" i="10"/>
  <c r="P627" i="10"/>
  <c r="C627" i="10"/>
  <c r="P626" i="10"/>
  <c r="C626" i="10"/>
  <c r="AC625" i="10"/>
  <c r="P625" i="10"/>
  <c r="C625" i="10"/>
  <c r="AC624" i="10"/>
  <c r="P624" i="10"/>
  <c r="C624" i="10"/>
  <c r="P623" i="10"/>
  <c r="C623" i="10"/>
  <c r="P622" i="10"/>
  <c r="C622" i="10"/>
  <c r="AC621" i="10"/>
  <c r="P621" i="10"/>
  <c r="C621" i="10"/>
  <c r="P620" i="10"/>
  <c r="C620" i="10"/>
  <c r="P619" i="10"/>
  <c r="C619" i="10"/>
  <c r="P618" i="10"/>
  <c r="C618" i="10"/>
  <c r="AC617" i="10"/>
  <c r="P617" i="10"/>
  <c r="C617" i="10"/>
  <c r="AC616" i="10"/>
  <c r="P616" i="10"/>
  <c r="C616" i="10"/>
  <c r="P615" i="10"/>
  <c r="C615" i="10"/>
  <c r="P614" i="10"/>
  <c r="C614" i="10"/>
  <c r="AC613" i="10"/>
  <c r="P613" i="10"/>
  <c r="C613" i="10"/>
  <c r="P612" i="10"/>
  <c r="C612" i="10"/>
  <c r="P611" i="10"/>
  <c r="C611" i="10"/>
  <c r="AC610" i="10"/>
  <c r="P610" i="10"/>
  <c r="C610" i="10"/>
  <c r="AC609" i="10"/>
  <c r="P609" i="10"/>
  <c r="C609" i="10"/>
  <c r="AC608" i="10"/>
  <c r="P608" i="10"/>
  <c r="C608" i="10"/>
  <c r="P607" i="10"/>
  <c r="C607" i="10"/>
  <c r="P606" i="10"/>
  <c r="C606" i="10"/>
  <c r="AC605" i="10"/>
  <c r="P605" i="10"/>
  <c r="C605" i="10"/>
  <c r="P604" i="10"/>
  <c r="C604" i="10"/>
  <c r="AC603" i="10"/>
  <c r="P603" i="10"/>
  <c r="C603" i="10"/>
  <c r="AC602" i="10"/>
  <c r="P602" i="10"/>
  <c r="C602" i="10"/>
  <c r="AC601" i="10"/>
  <c r="P601" i="10"/>
  <c r="C601" i="10"/>
  <c r="P600" i="10"/>
  <c r="C600" i="10"/>
  <c r="AC599" i="10"/>
  <c r="P599" i="10"/>
  <c r="C599" i="10"/>
  <c r="AC598" i="10"/>
  <c r="P598" i="10"/>
  <c r="C598" i="10"/>
  <c r="P597" i="10"/>
  <c r="C597" i="10"/>
  <c r="AC596" i="10"/>
  <c r="P596" i="10"/>
  <c r="C596" i="10"/>
  <c r="AC595" i="10"/>
  <c r="P595" i="10"/>
  <c r="C595" i="10"/>
  <c r="AC594" i="10"/>
  <c r="P594" i="10"/>
  <c r="C594" i="10"/>
  <c r="P593" i="10"/>
  <c r="C593" i="10"/>
  <c r="AC592" i="10"/>
  <c r="P592" i="10"/>
  <c r="C592" i="10"/>
  <c r="AC591" i="10"/>
  <c r="P591" i="10"/>
  <c r="C591" i="10"/>
  <c r="AC590" i="10"/>
  <c r="P590" i="10"/>
  <c r="C590" i="10"/>
  <c r="P589" i="10"/>
  <c r="C589" i="10"/>
  <c r="P588" i="10"/>
  <c r="C588" i="10"/>
  <c r="AC587" i="10"/>
  <c r="P587" i="10"/>
  <c r="C587" i="10"/>
  <c r="AC586" i="10"/>
  <c r="P586" i="10"/>
  <c r="C586" i="10"/>
  <c r="P585" i="10"/>
  <c r="C585" i="10"/>
  <c r="P584" i="10"/>
  <c r="C584" i="10"/>
  <c r="AC583" i="10"/>
  <c r="P583" i="10"/>
  <c r="C583" i="10"/>
  <c r="AC582" i="10"/>
  <c r="P582" i="10"/>
  <c r="C582" i="10"/>
  <c r="P581" i="10"/>
  <c r="C581" i="10"/>
  <c r="P580" i="10"/>
  <c r="C580" i="10"/>
  <c r="AC579" i="10"/>
  <c r="P579" i="10"/>
  <c r="C579" i="10"/>
  <c r="AC578" i="10"/>
  <c r="P578" i="10"/>
  <c r="C578" i="10"/>
  <c r="AC577" i="10"/>
  <c r="P577" i="10"/>
  <c r="C577" i="10"/>
  <c r="AC576" i="10"/>
  <c r="P576" i="10"/>
  <c r="C576" i="10"/>
  <c r="AC575" i="10"/>
  <c r="P575" i="10"/>
  <c r="C575" i="10"/>
  <c r="AC574" i="10"/>
  <c r="P574" i="10"/>
  <c r="C574" i="10"/>
  <c r="P573" i="10"/>
  <c r="C573" i="10"/>
  <c r="AC572" i="10"/>
  <c r="P572" i="10"/>
  <c r="C572" i="10"/>
  <c r="AC571" i="10"/>
  <c r="P571" i="10"/>
  <c r="C571" i="10"/>
  <c r="AC570" i="10"/>
  <c r="P570" i="10"/>
  <c r="C570" i="10"/>
  <c r="P569" i="10"/>
  <c r="C569" i="10"/>
  <c r="AC568" i="10"/>
  <c r="P568" i="10"/>
  <c r="C568" i="10"/>
  <c r="AC567" i="10"/>
  <c r="P567" i="10"/>
  <c r="C567" i="10"/>
  <c r="AC566" i="10"/>
  <c r="P566" i="10"/>
  <c r="C566" i="10"/>
  <c r="P565" i="10"/>
  <c r="C565" i="10"/>
  <c r="P564" i="10"/>
  <c r="C564" i="10"/>
  <c r="AC563" i="10"/>
  <c r="P563" i="10"/>
  <c r="C563" i="10"/>
  <c r="AC562" i="10"/>
  <c r="P562" i="10"/>
  <c r="C562" i="10"/>
  <c r="P561" i="10"/>
  <c r="C561" i="10"/>
  <c r="P560" i="10"/>
  <c r="C560" i="10"/>
  <c r="AC559" i="10"/>
  <c r="P559" i="10"/>
  <c r="C559" i="10"/>
  <c r="AC558" i="10"/>
  <c r="P558" i="10"/>
  <c r="C558" i="10"/>
  <c r="P557" i="10"/>
  <c r="C557" i="10"/>
  <c r="P556" i="10"/>
  <c r="C556" i="10"/>
  <c r="AC555" i="10"/>
  <c r="P555" i="10"/>
  <c r="C555" i="10"/>
  <c r="AC554" i="10"/>
  <c r="P554" i="10"/>
  <c r="C554" i="10"/>
  <c r="AC553" i="10"/>
  <c r="P553" i="10"/>
  <c r="C553" i="10"/>
  <c r="AC552" i="10"/>
  <c r="P552" i="10"/>
  <c r="C552" i="10"/>
  <c r="AC551" i="10"/>
  <c r="P551" i="10"/>
  <c r="C551" i="10"/>
  <c r="AC550" i="10"/>
  <c r="P550" i="10"/>
  <c r="C550" i="10"/>
  <c r="P549" i="10"/>
  <c r="C549" i="10"/>
  <c r="AC548" i="10"/>
  <c r="P548" i="10"/>
  <c r="C548" i="10"/>
  <c r="AC547" i="10"/>
  <c r="P547" i="10"/>
  <c r="C547" i="10"/>
  <c r="AC546" i="10"/>
  <c r="P546" i="10"/>
  <c r="C546" i="10"/>
  <c r="P545" i="10"/>
  <c r="C545" i="10"/>
  <c r="AC544" i="10"/>
  <c r="P544" i="10"/>
  <c r="C544" i="10"/>
  <c r="AC543" i="10"/>
  <c r="P543" i="10"/>
  <c r="C543" i="10"/>
  <c r="AC542" i="10"/>
  <c r="P542" i="10"/>
  <c r="C542" i="10"/>
  <c r="P541" i="10"/>
  <c r="C541" i="10"/>
  <c r="P540" i="10"/>
  <c r="C540" i="10"/>
  <c r="AC539" i="10"/>
  <c r="P539" i="10"/>
  <c r="C539" i="10"/>
  <c r="AC538" i="10"/>
  <c r="P538" i="10"/>
  <c r="C538" i="10"/>
  <c r="P537" i="10"/>
  <c r="C537" i="10"/>
  <c r="P536" i="10"/>
  <c r="C536" i="10"/>
  <c r="AC535" i="10"/>
  <c r="P535" i="10"/>
  <c r="C535" i="10"/>
  <c r="AC534" i="10"/>
  <c r="P534" i="10"/>
  <c r="C534" i="10"/>
  <c r="P533" i="10"/>
  <c r="C533" i="10"/>
  <c r="P532" i="10"/>
  <c r="C532" i="10"/>
  <c r="AC531" i="10"/>
  <c r="P531" i="10"/>
  <c r="C531" i="10"/>
  <c r="AC530" i="10"/>
  <c r="P530" i="10"/>
  <c r="C530" i="10"/>
  <c r="AC529" i="10"/>
  <c r="AD529" i="10" s="1"/>
  <c r="P529" i="10"/>
  <c r="C529" i="10"/>
  <c r="AC528" i="10"/>
  <c r="P528" i="10"/>
  <c r="C528" i="10"/>
  <c r="AC527" i="10"/>
  <c r="P527" i="10"/>
  <c r="C527" i="10"/>
  <c r="P526" i="10"/>
  <c r="C526" i="10"/>
  <c r="P525" i="10"/>
  <c r="C525" i="10"/>
  <c r="AC524" i="10"/>
  <c r="P524" i="10"/>
  <c r="C524" i="10"/>
  <c r="AC523" i="10"/>
  <c r="P523" i="10"/>
  <c r="C523" i="10"/>
  <c r="P522" i="10"/>
  <c r="C522" i="10"/>
  <c r="P521" i="10"/>
  <c r="C521" i="10"/>
  <c r="P520" i="10"/>
  <c r="C520" i="10"/>
  <c r="AC519" i="10"/>
  <c r="P519" i="10"/>
  <c r="C519" i="10"/>
  <c r="P518" i="10"/>
  <c r="C518" i="10"/>
  <c r="P517" i="10"/>
  <c r="C517" i="10"/>
  <c r="P516" i="10"/>
  <c r="C516" i="10"/>
  <c r="AC515" i="10"/>
  <c r="P515" i="10"/>
  <c r="C515" i="10"/>
  <c r="AC514" i="10"/>
  <c r="P514" i="10"/>
  <c r="C514" i="10"/>
  <c r="AC513" i="10"/>
  <c r="P513" i="10"/>
  <c r="C513" i="10"/>
  <c r="AC512" i="10"/>
  <c r="P512" i="10"/>
  <c r="C512" i="10"/>
  <c r="AC511" i="10"/>
  <c r="P511" i="10"/>
  <c r="C511" i="10"/>
  <c r="P510" i="10"/>
  <c r="C510" i="10"/>
  <c r="P509" i="10"/>
  <c r="C509" i="10"/>
  <c r="AC508" i="10"/>
  <c r="P508" i="10"/>
  <c r="C508" i="10"/>
  <c r="AC507" i="10"/>
  <c r="P507" i="10"/>
  <c r="C507" i="10"/>
  <c r="P506" i="10"/>
  <c r="C506" i="10"/>
  <c r="P505" i="10"/>
  <c r="C505" i="10"/>
  <c r="P504" i="10"/>
  <c r="C504" i="10"/>
  <c r="AC503" i="10"/>
  <c r="P503" i="10"/>
  <c r="C503" i="10"/>
  <c r="P502" i="10"/>
  <c r="C502" i="10"/>
  <c r="P501" i="10"/>
  <c r="C501" i="10"/>
  <c r="P500" i="10"/>
  <c r="C500" i="10"/>
  <c r="AC499" i="10"/>
  <c r="P499" i="10"/>
  <c r="C499" i="10"/>
  <c r="AC498" i="10"/>
  <c r="P498" i="10"/>
  <c r="C498" i="10"/>
  <c r="AC497" i="10"/>
  <c r="P497" i="10"/>
  <c r="C497" i="10"/>
  <c r="P496" i="10"/>
  <c r="C496" i="10"/>
  <c r="AC495" i="10"/>
  <c r="P495" i="10"/>
  <c r="C495" i="10"/>
  <c r="P494" i="10"/>
  <c r="C494" i="10"/>
  <c r="P493" i="10"/>
  <c r="C493" i="10"/>
  <c r="AC492" i="10"/>
  <c r="P492" i="10"/>
  <c r="C492" i="10"/>
  <c r="AC491" i="10"/>
  <c r="P491" i="10"/>
  <c r="C491" i="10"/>
  <c r="P490" i="10"/>
  <c r="C490" i="10"/>
  <c r="P489" i="10"/>
  <c r="C489" i="10"/>
  <c r="P488" i="10"/>
  <c r="C488" i="10"/>
  <c r="AC487" i="10"/>
  <c r="P487" i="10"/>
  <c r="C487" i="10"/>
  <c r="AC486" i="10"/>
  <c r="P486" i="10"/>
  <c r="C486" i="10"/>
  <c r="AC485" i="10"/>
  <c r="P485" i="10"/>
  <c r="C485" i="10"/>
  <c r="P484" i="10"/>
  <c r="C484" i="10"/>
  <c r="AC483" i="10"/>
  <c r="P483" i="10"/>
  <c r="C483" i="10"/>
  <c r="P482" i="10"/>
  <c r="C482" i="10"/>
  <c r="P481" i="10"/>
  <c r="C481" i="10"/>
  <c r="P480" i="10"/>
  <c r="C480" i="10"/>
  <c r="P479" i="10"/>
  <c r="C479" i="10"/>
  <c r="AC478" i="10"/>
  <c r="P478" i="10"/>
  <c r="C478" i="10"/>
  <c r="AC477" i="10"/>
  <c r="P477" i="10"/>
  <c r="C477" i="10"/>
  <c r="AC476" i="10"/>
  <c r="P476" i="10"/>
  <c r="C476" i="10"/>
  <c r="AC475" i="10"/>
  <c r="P475" i="10"/>
  <c r="C475" i="10"/>
  <c r="AC474" i="10"/>
  <c r="P474" i="10"/>
  <c r="C474" i="10"/>
  <c r="P473" i="10"/>
  <c r="C473" i="10"/>
  <c r="P472" i="10"/>
  <c r="C472" i="10"/>
  <c r="AC471" i="10"/>
  <c r="P471" i="10"/>
  <c r="C471" i="10"/>
  <c r="AC470" i="10"/>
  <c r="P470" i="10"/>
  <c r="C470" i="10"/>
  <c r="P469" i="10"/>
  <c r="C469" i="10"/>
  <c r="AC468" i="10"/>
  <c r="P468" i="10"/>
  <c r="C468" i="10"/>
  <c r="AC467" i="10"/>
  <c r="P467" i="10"/>
  <c r="C467" i="10"/>
  <c r="AC466" i="10"/>
  <c r="P466" i="10"/>
  <c r="C466" i="10"/>
  <c r="AC465" i="10"/>
  <c r="P465" i="10"/>
  <c r="C465" i="10"/>
  <c r="AC464" i="10"/>
  <c r="P464" i="10"/>
  <c r="C464" i="10"/>
  <c r="AC463" i="10"/>
  <c r="P463" i="10"/>
  <c r="C463" i="10"/>
  <c r="P462" i="10"/>
  <c r="C462" i="10"/>
  <c r="AC461" i="10"/>
  <c r="P461" i="10"/>
  <c r="C461" i="10"/>
  <c r="AC460" i="10"/>
  <c r="P460" i="10"/>
  <c r="C460" i="10"/>
  <c r="AC459" i="10"/>
  <c r="P459" i="10"/>
  <c r="C459" i="10"/>
  <c r="AC458" i="10"/>
  <c r="P458" i="10"/>
  <c r="C458" i="10"/>
  <c r="AC457" i="10"/>
  <c r="P457" i="10"/>
  <c r="C457" i="10"/>
  <c r="AC456" i="10"/>
  <c r="P456" i="10"/>
  <c r="C456" i="10"/>
  <c r="AC455" i="10"/>
  <c r="P455" i="10"/>
  <c r="C455" i="10"/>
  <c r="P454" i="10"/>
  <c r="C454" i="10"/>
  <c r="P453" i="10"/>
  <c r="C453" i="10"/>
  <c r="AC452" i="10"/>
  <c r="P452" i="10"/>
  <c r="C452" i="10"/>
  <c r="AC451" i="10"/>
  <c r="P451" i="10"/>
  <c r="C451" i="10"/>
  <c r="P450" i="10"/>
  <c r="C450" i="10"/>
  <c r="P449" i="10"/>
  <c r="C449" i="10"/>
  <c r="AC448" i="10"/>
  <c r="P448" i="10"/>
  <c r="C448" i="10"/>
  <c r="AC447" i="10"/>
  <c r="P447" i="10"/>
  <c r="C447" i="10"/>
  <c r="P446" i="10"/>
  <c r="C446" i="10"/>
  <c r="P445" i="10"/>
  <c r="C445" i="10"/>
  <c r="AC444" i="10"/>
  <c r="P444" i="10"/>
  <c r="C444" i="10"/>
  <c r="AC443" i="10"/>
  <c r="P443" i="10"/>
  <c r="C443" i="10"/>
  <c r="AC442" i="10"/>
  <c r="P442" i="10"/>
  <c r="C442" i="10"/>
  <c r="AC441" i="10"/>
  <c r="P441" i="10"/>
  <c r="C441" i="10"/>
  <c r="AC440" i="10"/>
  <c r="P440" i="10"/>
  <c r="C440" i="10"/>
  <c r="AC439" i="10"/>
  <c r="P439" i="10"/>
  <c r="C439" i="10"/>
  <c r="AC438" i="10"/>
  <c r="P438" i="10"/>
  <c r="C438" i="10"/>
  <c r="AC437" i="10"/>
  <c r="P437" i="10"/>
  <c r="C437" i="10"/>
  <c r="AC436" i="10"/>
  <c r="P436" i="10"/>
  <c r="C436" i="10"/>
  <c r="AC435" i="10"/>
  <c r="P435" i="10"/>
  <c r="C435" i="10"/>
  <c r="AC434" i="10"/>
  <c r="P434" i="10"/>
  <c r="C434" i="10"/>
  <c r="AC433" i="10"/>
  <c r="AD433" i="10" s="1"/>
  <c r="P433" i="10"/>
  <c r="C433" i="10"/>
  <c r="AC432" i="10"/>
  <c r="P432" i="10"/>
  <c r="C432" i="10"/>
  <c r="AC431" i="10"/>
  <c r="P431" i="10"/>
  <c r="C431" i="10"/>
  <c r="P430" i="10"/>
  <c r="C430" i="10"/>
  <c r="P429" i="10"/>
  <c r="C429" i="10"/>
  <c r="AC428" i="10"/>
  <c r="P428" i="10"/>
  <c r="C428" i="10"/>
  <c r="AC427" i="10"/>
  <c r="P427" i="10"/>
  <c r="C427" i="10"/>
  <c r="AC426" i="10"/>
  <c r="P426" i="10"/>
  <c r="C426" i="10"/>
  <c r="P425" i="10"/>
  <c r="C425" i="10"/>
  <c r="AC424" i="10"/>
  <c r="P424" i="10"/>
  <c r="C424" i="10"/>
  <c r="AC423" i="10"/>
  <c r="P423" i="10"/>
  <c r="C423" i="10"/>
  <c r="AC422" i="10"/>
  <c r="P422" i="10"/>
  <c r="C422" i="10"/>
  <c r="P421" i="10"/>
  <c r="C421" i="10"/>
  <c r="AC420" i="10"/>
  <c r="P420" i="10"/>
  <c r="C420" i="10"/>
  <c r="AC419" i="10"/>
  <c r="P419" i="10"/>
  <c r="C419" i="10"/>
  <c r="AC418" i="10"/>
  <c r="P418" i="10"/>
  <c r="C418" i="10"/>
  <c r="AC417" i="10"/>
  <c r="P417" i="10"/>
  <c r="C417" i="10"/>
  <c r="AC416" i="10"/>
  <c r="P416" i="10"/>
  <c r="C416" i="10"/>
  <c r="AC415" i="10"/>
  <c r="P415" i="10"/>
  <c r="C415" i="10"/>
  <c r="AC414" i="10"/>
  <c r="P414" i="10"/>
  <c r="C414" i="10"/>
  <c r="AC413" i="10"/>
  <c r="P413" i="10"/>
  <c r="C413" i="10"/>
  <c r="AC412" i="10"/>
  <c r="P412" i="10"/>
  <c r="C412" i="10"/>
  <c r="AC411" i="10"/>
  <c r="P411" i="10"/>
  <c r="C411" i="10"/>
  <c r="AC410" i="10"/>
  <c r="P410" i="10"/>
  <c r="C410" i="10"/>
  <c r="AC409" i="10"/>
  <c r="AD409" i="10" s="1"/>
  <c r="P409" i="10"/>
  <c r="C409" i="10"/>
  <c r="AC408" i="10"/>
  <c r="P408" i="10"/>
  <c r="C408" i="10"/>
  <c r="AC407" i="10"/>
  <c r="P407" i="10"/>
  <c r="C407" i="10"/>
  <c r="P406" i="10"/>
  <c r="C406" i="10"/>
  <c r="P405" i="10"/>
  <c r="C405" i="10"/>
  <c r="AC404" i="10"/>
  <c r="P404" i="10"/>
  <c r="C404" i="10"/>
  <c r="AC403" i="10"/>
  <c r="P403" i="10"/>
  <c r="C403" i="10"/>
  <c r="AC402" i="10"/>
  <c r="P402" i="10"/>
  <c r="C402" i="10"/>
  <c r="P401" i="10"/>
  <c r="C401" i="10"/>
  <c r="AC400" i="10"/>
  <c r="P400" i="10"/>
  <c r="C400" i="10"/>
  <c r="AC399" i="10"/>
  <c r="P399" i="10"/>
  <c r="C399" i="10"/>
  <c r="AC398" i="10"/>
  <c r="P398" i="10"/>
  <c r="C398" i="10"/>
  <c r="P397" i="10"/>
  <c r="C397" i="10"/>
  <c r="AC396" i="10"/>
  <c r="P396" i="10"/>
  <c r="C396" i="10"/>
  <c r="AC395" i="10"/>
  <c r="P395" i="10"/>
  <c r="C395" i="10"/>
  <c r="AC394" i="10"/>
  <c r="P394" i="10"/>
  <c r="C394" i="10"/>
  <c r="AC393" i="10"/>
  <c r="P393" i="10"/>
  <c r="C393" i="10"/>
  <c r="AC392" i="10"/>
  <c r="P392" i="10"/>
  <c r="C392" i="10"/>
  <c r="AC391" i="10"/>
  <c r="P391" i="10"/>
  <c r="C391" i="10"/>
  <c r="AC390" i="10"/>
  <c r="P390" i="10"/>
  <c r="C390" i="10"/>
  <c r="AC389" i="10"/>
  <c r="P389" i="10"/>
  <c r="C389" i="10"/>
  <c r="AC388" i="10"/>
  <c r="P388" i="10"/>
  <c r="C388" i="10"/>
  <c r="AC387" i="10"/>
  <c r="P387" i="10"/>
  <c r="C387" i="10"/>
  <c r="AC386" i="10"/>
  <c r="P386" i="10"/>
  <c r="C386" i="10"/>
  <c r="AC385" i="10"/>
  <c r="P385" i="10"/>
  <c r="C385" i="10"/>
  <c r="AC384" i="10"/>
  <c r="P384" i="10"/>
  <c r="C384" i="10"/>
  <c r="AC383" i="10"/>
  <c r="P383" i="10"/>
  <c r="C383" i="10"/>
  <c r="P382" i="10"/>
  <c r="C382" i="10"/>
  <c r="P381" i="10"/>
  <c r="C381" i="10"/>
  <c r="AC380" i="10"/>
  <c r="P380" i="10"/>
  <c r="C380" i="10"/>
  <c r="AC379" i="10"/>
  <c r="P379" i="10"/>
  <c r="C379" i="10"/>
  <c r="AC378" i="10"/>
  <c r="P378" i="10"/>
  <c r="C378" i="10"/>
  <c r="P377" i="10"/>
  <c r="C377" i="10"/>
  <c r="AC376" i="10"/>
  <c r="P376" i="10"/>
  <c r="C376" i="10"/>
  <c r="AC375" i="10"/>
  <c r="P375" i="10"/>
  <c r="C375" i="10"/>
  <c r="AC374" i="10"/>
  <c r="P374" i="10"/>
  <c r="C374" i="10"/>
  <c r="P373" i="10"/>
  <c r="C373" i="10"/>
  <c r="AC372" i="10"/>
  <c r="P372" i="10"/>
  <c r="C372" i="10"/>
  <c r="AC371" i="10"/>
  <c r="P371" i="10"/>
  <c r="C371" i="10"/>
  <c r="AC370" i="10"/>
  <c r="P370" i="10"/>
  <c r="C370" i="10"/>
  <c r="AC369" i="10"/>
  <c r="P369" i="10"/>
  <c r="C369" i="10"/>
  <c r="AC368" i="10"/>
  <c r="P368" i="10"/>
  <c r="C368" i="10"/>
  <c r="AC367" i="10"/>
  <c r="P367" i="10"/>
  <c r="C367" i="10"/>
  <c r="AC366" i="10"/>
  <c r="P366" i="10"/>
  <c r="C366" i="10"/>
  <c r="AC365" i="10"/>
  <c r="P365" i="10"/>
  <c r="C365" i="10"/>
  <c r="AC364" i="10"/>
  <c r="P364" i="10"/>
  <c r="C364" i="10"/>
  <c r="AC363" i="10"/>
  <c r="P363" i="10"/>
  <c r="C363" i="10"/>
  <c r="AC362" i="10"/>
  <c r="P362" i="10"/>
  <c r="C362" i="10"/>
  <c r="AC361" i="10"/>
  <c r="AD361" i="10" s="1"/>
  <c r="P361" i="10"/>
  <c r="C361" i="10"/>
  <c r="AC360" i="10"/>
  <c r="P360" i="10"/>
  <c r="C360" i="10"/>
  <c r="AC359" i="10"/>
  <c r="P359" i="10"/>
  <c r="C359" i="10"/>
  <c r="P358" i="10"/>
  <c r="C358" i="10"/>
  <c r="P357" i="10"/>
  <c r="C357" i="10"/>
  <c r="AC356" i="10"/>
  <c r="P356" i="10"/>
  <c r="C356" i="10"/>
  <c r="AC355" i="10"/>
  <c r="P355" i="10"/>
  <c r="C355" i="10"/>
  <c r="AC354" i="10"/>
  <c r="P354" i="10"/>
  <c r="C354" i="10"/>
  <c r="P353" i="10"/>
  <c r="C353" i="10"/>
  <c r="AC352" i="10"/>
  <c r="P352" i="10"/>
  <c r="C352" i="10"/>
  <c r="AC351" i="10"/>
  <c r="P351" i="10"/>
  <c r="C351" i="10"/>
  <c r="AC350" i="10"/>
  <c r="P350" i="10"/>
  <c r="C350" i="10"/>
  <c r="P349" i="10"/>
  <c r="C349" i="10"/>
  <c r="AC348" i="10"/>
  <c r="P348" i="10"/>
  <c r="C348" i="10"/>
  <c r="AC347" i="10"/>
  <c r="P347" i="10"/>
  <c r="C347" i="10"/>
  <c r="AC346" i="10"/>
  <c r="P346" i="10"/>
  <c r="C346" i="10"/>
  <c r="AC345" i="10"/>
  <c r="P345" i="10"/>
  <c r="C345" i="10"/>
  <c r="AC344" i="10"/>
  <c r="P344" i="10"/>
  <c r="C344" i="10"/>
  <c r="AC343" i="10"/>
  <c r="P343" i="10"/>
  <c r="C343" i="10"/>
  <c r="P342" i="10"/>
  <c r="C342" i="10"/>
  <c r="P341" i="10"/>
  <c r="C341" i="10"/>
  <c r="P340" i="10"/>
  <c r="C340" i="10"/>
  <c r="AC339" i="10"/>
  <c r="P339" i="10"/>
  <c r="C339" i="10"/>
  <c r="AC338" i="10"/>
  <c r="P338" i="10"/>
  <c r="C338" i="10"/>
  <c r="P337" i="10"/>
  <c r="C337" i="10"/>
  <c r="AC336" i="10"/>
  <c r="P336" i="10"/>
  <c r="C336" i="10"/>
  <c r="P335" i="10"/>
  <c r="C335" i="10"/>
  <c r="AC334" i="10"/>
  <c r="P334" i="10"/>
  <c r="C334" i="10"/>
  <c r="P333" i="10"/>
  <c r="C333" i="10"/>
  <c r="AC332" i="10"/>
  <c r="P332" i="10"/>
  <c r="C332" i="10"/>
  <c r="AC331" i="10"/>
  <c r="P331" i="10"/>
  <c r="C331" i="10"/>
  <c r="AC330" i="10"/>
  <c r="P330" i="10"/>
  <c r="C330" i="10"/>
  <c r="AC329" i="10"/>
  <c r="P329" i="10"/>
  <c r="C329" i="10"/>
  <c r="AC328" i="10"/>
  <c r="P328" i="10"/>
  <c r="C328" i="10"/>
  <c r="AC327" i="10"/>
  <c r="P327" i="10"/>
  <c r="C327" i="10"/>
  <c r="AC326" i="10"/>
  <c r="P326" i="10"/>
  <c r="C326" i="10"/>
  <c r="AC325" i="10"/>
  <c r="P325" i="10"/>
  <c r="C325" i="10"/>
  <c r="AC324" i="10"/>
  <c r="P324" i="10"/>
  <c r="C324" i="10"/>
  <c r="AC323" i="10"/>
  <c r="P323" i="10"/>
  <c r="C323" i="10"/>
  <c r="AC322" i="10"/>
  <c r="P322" i="10"/>
  <c r="C322" i="10"/>
  <c r="AC321" i="10"/>
  <c r="P321" i="10"/>
  <c r="C321" i="10"/>
  <c r="AC320" i="10"/>
  <c r="P320" i="10"/>
  <c r="C320" i="10"/>
  <c r="AC319" i="10"/>
  <c r="P319" i="10"/>
  <c r="C319" i="10"/>
  <c r="AC318" i="10"/>
  <c r="P318" i="10"/>
  <c r="C318" i="10"/>
  <c r="P317" i="10"/>
  <c r="C317" i="10"/>
  <c r="AC316" i="10"/>
  <c r="P316" i="10"/>
  <c r="C316" i="10"/>
  <c r="AC315" i="10"/>
  <c r="P315" i="10"/>
  <c r="C315" i="10"/>
  <c r="AC314" i="10"/>
  <c r="P314" i="10"/>
  <c r="C314" i="10"/>
  <c r="P313" i="10"/>
  <c r="C313" i="10"/>
  <c r="AC312" i="10"/>
  <c r="P312" i="10"/>
  <c r="C312" i="10"/>
  <c r="AC311" i="10"/>
  <c r="P311" i="10"/>
  <c r="C311" i="10"/>
  <c r="AC310" i="10"/>
  <c r="P310" i="10"/>
  <c r="C310" i="10"/>
  <c r="P309" i="10"/>
  <c r="C309" i="10"/>
  <c r="AC308" i="10"/>
  <c r="P308" i="10"/>
  <c r="C308" i="10"/>
  <c r="AC307" i="10"/>
  <c r="P307" i="10"/>
  <c r="C307" i="10"/>
  <c r="AC306" i="10"/>
  <c r="P306" i="10"/>
  <c r="C306" i="10"/>
  <c r="AC305" i="10"/>
  <c r="P305" i="10"/>
  <c r="C305" i="10"/>
  <c r="AC304" i="10"/>
  <c r="P304" i="10"/>
  <c r="C304" i="10"/>
  <c r="AC303" i="10"/>
  <c r="P303" i="10"/>
  <c r="C303" i="10"/>
  <c r="AC302" i="10"/>
  <c r="P302" i="10"/>
  <c r="C302" i="10"/>
  <c r="AC301" i="10"/>
  <c r="P301" i="10"/>
  <c r="C301" i="10"/>
  <c r="AC300" i="10"/>
  <c r="P300" i="10"/>
  <c r="C300" i="10"/>
  <c r="AC299" i="10"/>
  <c r="P299" i="10"/>
  <c r="C299" i="10"/>
  <c r="AC298" i="10"/>
  <c r="P298" i="10"/>
  <c r="C298" i="10"/>
  <c r="AC297" i="10"/>
  <c r="P297" i="10"/>
  <c r="C297" i="10"/>
  <c r="AC296" i="10"/>
  <c r="P296" i="10"/>
  <c r="C296" i="10"/>
  <c r="AC295" i="10"/>
  <c r="P295" i="10"/>
  <c r="C295" i="10"/>
  <c r="AC294" i="10"/>
  <c r="P294" i="10"/>
  <c r="C294" i="10"/>
  <c r="P293" i="10"/>
  <c r="C293" i="10"/>
  <c r="AC292" i="10"/>
  <c r="P292" i="10"/>
  <c r="C292" i="10"/>
  <c r="AC291" i="10"/>
  <c r="P291" i="10"/>
  <c r="C291" i="10"/>
  <c r="AC290" i="10"/>
  <c r="P290" i="10"/>
  <c r="C290" i="10"/>
  <c r="P289" i="10"/>
  <c r="C289" i="10"/>
  <c r="AC288" i="10"/>
  <c r="P288" i="10"/>
  <c r="C288" i="10"/>
  <c r="AC287" i="10"/>
  <c r="P287" i="10"/>
  <c r="C287" i="10"/>
  <c r="AC286" i="10"/>
  <c r="P286" i="10"/>
  <c r="C286" i="10"/>
  <c r="P285" i="10"/>
  <c r="C285" i="10"/>
  <c r="AC284" i="10"/>
  <c r="P284" i="10"/>
  <c r="C284" i="10"/>
  <c r="AC283" i="10"/>
  <c r="P283" i="10"/>
  <c r="C283" i="10"/>
  <c r="AC282" i="10"/>
  <c r="P282" i="10"/>
  <c r="C282" i="10"/>
  <c r="AC281" i="10"/>
  <c r="P281" i="10"/>
  <c r="C281" i="10"/>
  <c r="AC280" i="10"/>
  <c r="P280" i="10"/>
  <c r="C280" i="10"/>
  <c r="AC279" i="10"/>
  <c r="P279" i="10"/>
  <c r="C279" i="10"/>
  <c r="AC278" i="10"/>
  <c r="P278" i="10"/>
  <c r="C278" i="10"/>
  <c r="AC277" i="10"/>
  <c r="AD277" i="10" s="1"/>
  <c r="P277" i="10"/>
  <c r="C277" i="10"/>
  <c r="AC276" i="10"/>
  <c r="P276" i="10"/>
  <c r="C276" i="10"/>
  <c r="AC275" i="10"/>
  <c r="P275" i="10"/>
  <c r="C275" i="10"/>
  <c r="AC274" i="10"/>
  <c r="P274" i="10"/>
  <c r="C274" i="10"/>
  <c r="AC273" i="10"/>
  <c r="P273" i="10"/>
  <c r="C273" i="10"/>
  <c r="AC272" i="10"/>
  <c r="P272" i="10"/>
  <c r="C272" i="10"/>
  <c r="AC271" i="10"/>
  <c r="P271" i="10"/>
  <c r="C271" i="10"/>
  <c r="P270" i="10"/>
  <c r="C270" i="10"/>
  <c r="P269" i="10"/>
  <c r="C269" i="10"/>
  <c r="AC268" i="10"/>
  <c r="P268" i="10"/>
  <c r="C268" i="10"/>
  <c r="AC267" i="10"/>
  <c r="P267" i="10"/>
  <c r="C267" i="10"/>
  <c r="P266" i="10"/>
  <c r="C266" i="10"/>
  <c r="P265" i="10"/>
  <c r="C265" i="10"/>
  <c r="AC264" i="10"/>
  <c r="P264" i="10"/>
  <c r="C264" i="10"/>
  <c r="AC263" i="10"/>
  <c r="P263" i="10"/>
  <c r="C263" i="10"/>
  <c r="P262" i="10"/>
  <c r="C262" i="10"/>
  <c r="P261" i="10"/>
  <c r="C261" i="10"/>
  <c r="AC260" i="10"/>
  <c r="P260" i="10"/>
  <c r="C260" i="10"/>
  <c r="AC259" i="10"/>
  <c r="P259" i="10"/>
  <c r="C259" i="10"/>
  <c r="P258" i="10"/>
  <c r="C258" i="10"/>
  <c r="AC257" i="10"/>
  <c r="P257" i="10"/>
  <c r="C257" i="10"/>
  <c r="AC256" i="10"/>
  <c r="P256" i="10"/>
  <c r="C256" i="10"/>
  <c r="AC255" i="10"/>
  <c r="P255" i="10"/>
  <c r="C255" i="10"/>
  <c r="P254" i="10"/>
  <c r="C254" i="10"/>
  <c r="AC253" i="10"/>
  <c r="AD253" i="10" s="1"/>
  <c r="P253" i="10"/>
  <c r="C253" i="10"/>
  <c r="AC252" i="10"/>
  <c r="P252" i="10"/>
  <c r="C252" i="10"/>
  <c r="AC251" i="10"/>
  <c r="P251" i="10"/>
  <c r="C251" i="10"/>
  <c r="AC250" i="10"/>
  <c r="P250" i="10"/>
  <c r="C250" i="10"/>
  <c r="AC249" i="10"/>
  <c r="P249" i="10"/>
  <c r="C249" i="10"/>
  <c r="AC248" i="10"/>
  <c r="P248" i="10"/>
  <c r="C248" i="10"/>
  <c r="AC247" i="10"/>
  <c r="P247" i="10"/>
  <c r="C247" i="10"/>
  <c r="P246" i="10"/>
  <c r="C246" i="10"/>
  <c r="P245" i="10"/>
  <c r="C245" i="10"/>
  <c r="AC244" i="10"/>
  <c r="P244" i="10"/>
  <c r="C244" i="10"/>
  <c r="AC243" i="10"/>
  <c r="P243" i="10"/>
  <c r="C243" i="10"/>
  <c r="AC242" i="10"/>
  <c r="P242" i="10"/>
  <c r="C242" i="10"/>
  <c r="P241" i="10"/>
  <c r="C241" i="10"/>
  <c r="AC240" i="10"/>
  <c r="P240" i="10"/>
  <c r="C240" i="10"/>
  <c r="AC239" i="10"/>
  <c r="P239" i="10"/>
  <c r="C239" i="10"/>
  <c r="P238" i="10"/>
  <c r="C238" i="10"/>
  <c r="P237" i="10"/>
  <c r="C237" i="10"/>
  <c r="AC236" i="10"/>
  <c r="P236" i="10"/>
  <c r="C236" i="10"/>
  <c r="AC235" i="10"/>
  <c r="P235" i="10"/>
  <c r="C235" i="10"/>
  <c r="P234" i="10"/>
  <c r="C234" i="10"/>
  <c r="AC233" i="10"/>
  <c r="P233" i="10"/>
  <c r="C233" i="10"/>
  <c r="AC232" i="10"/>
  <c r="P232" i="10"/>
  <c r="C232" i="10"/>
  <c r="AC231" i="10"/>
  <c r="P231" i="10"/>
  <c r="C231" i="10"/>
  <c r="P230" i="10"/>
  <c r="C230" i="10"/>
  <c r="AC229" i="10"/>
  <c r="P229" i="10"/>
  <c r="C229" i="10"/>
  <c r="AC228" i="10"/>
  <c r="P228" i="10"/>
  <c r="C228" i="10"/>
  <c r="AC227" i="10"/>
  <c r="P227" i="10"/>
  <c r="C227" i="10"/>
  <c r="AC226" i="10"/>
  <c r="P226" i="10"/>
  <c r="C226" i="10"/>
  <c r="AC225" i="10"/>
  <c r="P225" i="10"/>
  <c r="C225" i="10"/>
  <c r="AC224" i="10"/>
  <c r="P224" i="10"/>
  <c r="C224" i="10"/>
  <c r="AC223" i="10"/>
  <c r="P223" i="10"/>
  <c r="C223" i="10"/>
  <c r="P222" i="10"/>
  <c r="C222" i="10"/>
  <c r="P221" i="10"/>
  <c r="C221" i="10"/>
  <c r="AC220" i="10"/>
  <c r="P220" i="10"/>
  <c r="C220" i="10"/>
  <c r="AC219" i="10"/>
  <c r="P219" i="10"/>
  <c r="C219" i="10"/>
  <c r="AC218" i="10"/>
  <c r="P218" i="10"/>
  <c r="C218" i="10"/>
  <c r="P217" i="10"/>
  <c r="C217" i="10"/>
  <c r="AC216" i="10"/>
  <c r="P216" i="10"/>
  <c r="C216" i="10"/>
  <c r="AC215" i="10"/>
  <c r="P215" i="10"/>
  <c r="C215" i="10"/>
  <c r="P214" i="10"/>
  <c r="C214" i="10"/>
  <c r="P213" i="10"/>
  <c r="C213" i="10"/>
  <c r="AC212" i="10"/>
  <c r="P212" i="10"/>
  <c r="C212" i="10"/>
  <c r="AC211" i="10"/>
  <c r="P211" i="10"/>
  <c r="C211" i="10"/>
  <c r="P210" i="10"/>
  <c r="C210" i="10"/>
  <c r="AC209" i="10"/>
  <c r="P209" i="10"/>
  <c r="C209" i="10"/>
  <c r="AC208" i="10"/>
  <c r="P208" i="10"/>
  <c r="C208" i="10"/>
  <c r="AC207" i="10"/>
  <c r="P207" i="10"/>
  <c r="C207" i="10"/>
  <c r="P206" i="10"/>
  <c r="C206" i="10"/>
  <c r="P205" i="10"/>
  <c r="C205" i="10"/>
  <c r="AC204" i="10"/>
  <c r="P204" i="10"/>
  <c r="C204" i="10"/>
  <c r="P203" i="10"/>
  <c r="C203" i="10"/>
  <c r="AC202" i="10"/>
  <c r="P202" i="10"/>
  <c r="C202" i="10"/>
  <c r="P201" i="10"/>
  <c r="C201" i="10"/>
  <c r="AC200" i="10"/>
  <c r="P200" i="10"/>
  <c r="C200" i="10"/>
  <c r="P199" i="10"/>
  <c r="C199" i="10"/>
  <c r="P198" i="10"/>
  <c r="C198" i="10"/>
  <c r="P197" i="10"/>
  <c r="C197" i="10"/>
  <c r="AC196" i="10"/>
  <c r="P196" i="10"/>
  <c r="C196" i="10"/>
  <c r="AC195" i="10"/>
  <c r="P195" i="10"/>
  <c r="C195" i="10"/>
  <c r="AC194" i="10"/>
  <c r="AD194" i="10" s="1"/>
  <c r="P194" i="10"/>
  <c r="C194" i="10"/>
  <c r="P193" i="10"/>
  <c r="C193" i="10"/>
  <c r="AC192" i="10"/>
  <c r="P192" i="10"/>
  <c r="C192" i="10"/>
  <c r="AC191" i="10"/>
  <c r="P191" i="10"/>
  <c r="C191" i="10"/>
  <c r="AC190" i="10"/>
  <c r="P190" i="10"/>
  <c r="C190" i="10"/>
  <c r="P189" i="10"/>
  <c r="C189" i="10"/>
  <c r="AC188" i="10"/>
  <c r="P188" i="10"/>
  <c r="C188" i="10"/>
  <c r="P187" i="10"/>
  <c r="C187" i="10"/>
  <c r="P186" i="10"/>
  <c r="C186" i="10"/>
  <c r="P185" i="10"/>
  <c r="C185" i="10"/>
  <c r="AC184" i="10"/>
  <c r="P184" i="10"/>
  <c r="C184" i="10"/>
  <c r="AC183" i="10"/>
  <c r="P183" i="10"/>
  <c r="C183" i="10"/>
  <c r="P182" i="10"/>
  <c r="C182" i="10"/>
  <c r="P181" i="10"/>
  <c r="C181" i="10"/>
  <c r="AC180" i="10"/>
  <c r="P180" i="10"/>
  <c r="C180" i="10"/>
  <c r="P179" i="10"/>
  <c r="C179" i="10"/>
  <c r="P178" i="10"/>
  <c r="C178" i="10"/>
  <c r="AC177" i="10"/>
  <c r="P177" i="10"/>
  <c r="C177" i="10"/>
  <c r="AC176" i="10"/>
  <c r="P176" i="10"/>
  <c r="C176" i="10"/>
  <c r="P175" i="10"/>
  <c r="C175" i="10"/>
  <c r="P174" i="10"/>
  <c r="C174" i="10"/>
  <c r="P173" i="10"/>
  <c r="C173" i="10"/>
  <c r="AC172" i="10"/>
  <c r="P172" i="10"/>
  <c r="C172" i="10"/>
  <c r="AC171" i="10"/>
  <c r="P171" i="10"/>
  <c r="C171" i="10"/>
  <c r="AC170" i="10"/>
  <c r="P170" i="10"/>
  <c r="C170" i="10"/>
  <c r="AC169" i="10"/>
  <c r="P169" i="10"/>
  <c r="C169" i="10"/>
  <c r="AC168" i="10"/>
  <c r="P168" i="10"/>
  <c r="C168" i="10"/>
  <c r="AC167" i="10"/>
  <c r="P167" i="10"/>
  <c r="C167" i="10"/>
  <c r="AC166" i="10"/>
  <c r="P166" i="10"/>
  <c r="C166" i="10"/>
  <c r="AC165" i="10"/>
  <c r="P165" i="10"/>
  <c r="C165" i="10"/>
  <c r="AC164" i="10"/>
  <c r="P164" i="10"/>
  <c r="C164" i="10"/>
  <c r="AC163" i="10"/>
  <c r="P163" i="10"/>
  <c r="C163" i="10"/>
  <c r="AC162" i="10"/>
  <c r="P162" i="10"/>
  <c r="C162" i="10"/>
  <c r="AC161" i="10"/>
  <c r="P161" i="10"/>
  <c r="C161" i="10"/>
  <c r="AC160" i="10"/>
  <c r="P160" i="10"/>
  <c r="C160" i="10"/>
  <c r="AC159" i="10"/>
  <c r="P159" i="10"/>
  <c r="C159" i="10"/>
  <c r="AC158" i="10"/>
  <c r="P158" i="10"/>
  <c r="C158" i="10"/>
  <c r="AC157" i="10"/>
  <c r="P157" i="10"/>
  <c r="C157" i="10"/>
  <c r="AC156" i="10"/>
  <c r="P156" i="10"/>
  <c r="C156" i="10"/>
  <c r="AC155" i="10"/>
  <c r="P155" i="10"/>
  <c r="C155" i="10"/>
  <c r="AC154" i="10"/>
  <c r="P154" i="10"/>
  <c r="C154" i="10"/>
  <c r="AC153" i="10"/>
  <c r="P153" i="10"/>
  <c r="C153" i="10"/>
  <c r="AC152" i="10"/>
  <c r="P152" i="10"/>
  <c r="C152" i="10"/>
  <c r="AC151" i="10"/>
  <c r="P151" i="10"/>
  <c r="C151" i="10"/>
  <c r="AC150" i="10"/>
  <c r="P150" i="10"/>
  <c r="C150" i="10"/>
  <c r="AC149" i="10"/>
  <c r="P149" i="10"/>
  <c r="C149" i="10"/>
  <c r="AC148" i="10"/>
  <c r="P148" i="10"/>
  <c r="C148" i="10"/>
  <c r="AC147" i="10"/>
  <c r="P147" i="10"/>
  <c r="C147" i="10"/>
  <c r="AC146" i="10"/>
  <c r="P146" i="10"/>
  <c r="C146" i="10"/>
  <c r="AC145" i="10"/>
  <c r="P145" i="10"/>
  <c r="C145" i="10"/>
  <c r="AC144" i="10"/>
  <c r="P144" i="10"/>
  <c r="C144" i="10"/>
  <c r="AC143" i="10"/>
  <c r="P143" i="10"/>
  <c r="C143" i="10"/>
  <c r="AC142" i="10"/>
  <c r="P142" i="10"/>
  <c r="C142" i="10"/>
  <c r="AC141" i="10"/>
  <c r="P141" i="10"/>
  <c r="C141" i="10"/>
  <c r="AC140" i="10"/>
  <c r="P140" i="10"/>
  <c r="C140" i="10"/>
  <c r="AC139" i="10"/>
  <c r="P139" i="10"/>
  <c r="C139" i="10"/>
  <c r="AC138" i="10"/>
  <c r="P138" i="10"/>
  <c r="C138" i="10"/>
  <c r="AC137" i="10"/>
  <c r="P137" i="10"/>
  <c r="C137" i="10"/>
  <c r="AC136" i="10"/>
  <c r="P136" i="10"/>
  <c r="C136" i="10"/>
  <c r="AC135" i="10"/>
  <c r="P135" i="10"/>
  <c r="C135" i="10"/>
  <c r="AC134" i="10"/>
  <c r="P134" i="10"/>
  <c r="C134" i="10"/>
  <c r="AC133" i="10"/>
  <c r="P133" i="10"/>
  <c r="C133" i="10"/>
  <c r="AC132" i="10"/>
  <c r="P132" i="10"/>
  <c r="C132" i="10"/>
  <c r="AC131" i="10"/>
  <c r="P131" i="10"/>
  <c r="C131" i="10"/>
  <c r="AC130" i="10"/>
  <c r="P130" i="10"/>
  <c r="C130" i="10"/>
  <c r="AC129" i="10"/>
  <c r="P129" i="10"/>
  <c r="C129" i="10"/>
  <c r="AC128" i="10"/>
  <c r="P128" i="10"/>
  <c r="C128" i="10"/>
  <c r="AC127" i="10"/>
  <c r="P127" i="10"/>
  <c r="C127" i="10"/>
  <c r="AC126" i="10"/>
  <c r="P126" i="10"/>
  <c r="C126" i="10"/>
  <c r="AC125" i="10"/>
  <c r="P125" i="10"/>
  <c r="C125" i="10"/>
  <c r="AC124" i="10"/>
  <c r="P124" i="10"/>
  <c r="C124" i="10"/>
  <c r="AC123" i="10"/>
  <c r="P123" i="10"/>
  <c r="C123" i="10"/>
  <c r="AC122" i="10"/>
  <c r="P122" i="10"/>
  <c r="C122" i="10"/>
  <c r="AC121" i="10"/>
  <c r="P121" i="10"/>
  <c r="C121" i="10"/>
  <c r="AC120" i="10"/>
  <c r="P120" i="10"/>
  <c r="C120" i="10"/>
  <c r="AC119" i="10"/>
  <c r="P119" i="10"/>
  <c r="C119" i="10"/>
  <c r="AC118" i="10"/>
  <c r="P118" i="10"/>
  <c r="C118" i="10"/>
  <c r="AC117" i="10"/>
  <c r="P117" i="10"/>
  <c r="C117" i="10"/>
  <c r="AC116" i="10"/>
  <c r="P116" i="10"/>
  <c r="C116" i="10"/>
  <c r="AC115" i="10"/>
  <c r="P115" i="10"/>
  <c r="C115" i="10"/>
  <c r="AC114" i="10"/>
  <c r="P114" i="10"/>
  <c r="C114" i="10"/>
  <c r="AC113" i="10"/>
  <c r="P113" i="10"/>
  <c r="C113" i="10"/>
  <c r="AC112" i="10"/>
  <c r="P112" i="10"/>
  <c r="C112" i="10"/>
  <c r="AC111" i="10"/>
  <c r="P111" i="10"/>
  <c r="C111" i="10"/>
  <c r="AC110" i="10"/>
  <c r="P110" i="10"/>
  <c r="C110" i="10"/>
  <c r="AC109" i="10"/>
  <c r="P109" i="10"/>
  <c r="AC108" i="10"/>
  <c r="P108" i="10"/>
  <c r="AC107" i="10"/>
  <c r="P107" i="10"/>
  <c r="AC106" i="10"/>
  <c r="P106" i="10"/>
  <c r="P105" i="10"/>
  <c r="AC104" i="10"/>
  <c r="P104" i="10"/>
  <c r="AC103" i="10"/>
  <c r="P103" i="10"/>
  <c r="AC102" i="10"/>
  <c r="P102" i="10"/>
  <c r="AC101" i="10"/>
  <c r="P101" i="10"/>
  <c r="AC100" i="10"/>
  <c r="P100" i="10"/>
  <c r="P99" i="10"/>
  <c r="AC98" i="10"/>
  <c r="P98" i="10"/>
  <c r="AC97" i="10"/>
  <c r="P97" i="10"/>
  <c r="P96" i="10"/>
  <c r="AC95" i="10"/>
  <c r="P95" i="10"/>
  <c r="AC94" i="10"/>
  <c r="P94" i="10"/>
  <c r="AC93" i="10"/>
  <c r="P93" i="10"/>
  <c r="AC92" i="10"/>
  <c r="P92" i="10"/>
  <c r="AC91" i="10"/>
  <c r="P91" i="10"/>
  <c r="AC90" i="10"/>
  <c r="P90" i="10"/>
  <c r="AC89" i="10"/>
  <c r="P89" i="10"/>
  <c r="AC88" i="10"/>
  <c r="P88" i="10"/>
  <c r="AC87" i="10"/>
  <c r="P87" i="10"/>
  <c r="AC86" i="10"/>
  <c r="P86" i="10"/>
  <c r="AC85" i="10"/>
  <c r="AD85" i="10" s="1"/>
  <c r="P85" i="10"/>
  <c r="AC84" i="10"/>
  <c r="P84" i="10"/>
  <c r="AC83" i="10"/>
  <c r="P83" i="10"/>
  <c r="AC82" i="10"/>
  <c r="P82" i="10"/>
  <c r="AC81" i="10"/>
  <c r="P81" i="10"/>
  <c r="AC80" i="10"/>
  <c r="P80" i="10"/>
  <c r="AC79" i="10"/>
  <c r="P79" i="10"/>
  <c r="AC78" i="10"/>
  <c r="P78" i="10"/>
  <c r="AC77" i="10"/>
  <c r="P77" i="10"/>
  <c r="AC76" i="10"/>
  <c r="P76" i="10"/>
  <c r="AC75" i="10"/>
  <c r="P75" i="10"/>
  <c r="AC74" i="10"/>
  <c r="P74" i="10"/>
  <c r="AC73" i="10"/>
  <c r="AD73" i="10" s="1"/>
  <c r="P73" i="10"/>
  <c r="AC72" i="10"/>
  <c r="P72" i="10"/>
  <c r="AC71" i="10"/>
  <c r="P71" i="10"/>
  <c r="AC70" i="10"/>
  <c r="P70" i="10"/>
  <c r="AC69" i="10"/>
  <c r="P69" i="10"/>
  <c r="AC68" i="10"/>
  <c r="P68" i="10"/>
  <c r="AC67" i="10"/>
  <c r="P67" i="10"/>
  <c r="AC66" i="10"/>
  <c r="P66" i="10"/>
  <c r="AC65" i="10"/>
  <c r="P65" i="10"/>
  <c r="AC64" i="10"/>
  <c r="P64" i="10"/>
  <c r="AC63" i="10"/>
  <c r="P63" i="10"/>
  <c r="AC62" i="10"/>
  <c r="P62" i="10"/>
  <c r="AC61" i="10"/>
  <c r="AD61" i="10" s="1"/>
  <c r="P61" i="10"/>
  <c r="AC60" i="10"/>
  <c r="P60" i="10"/>
  <c r="AC59" i="10"/>
  <c r="P59" i="10"/>
  <c r="AC58" i="10"/>
  <c r="P58" i="10"/>
  <c r="AC57" i="10"/>
  <c r="P57" i="10"/>
  <c r="AC56" i="10"/>
  <c r="P56" i="10"/>
  <c r="AC55" i="10"/>
  <c r="P55" i="10"/>
  <c r="AC54" i="10"/>
  <c r="P54" i="10"/>
  <c r="AC53" i="10"/>
  <c r="P53" i="10"/>
  <c r="AC52" i="10"/>
  <c r="P52" i="10"/>
  <c r="AC51" i="10"/>
  <c r="P51" i="10"/>
  <c r="AC50" i="10"/>
  <c r="P50" i="10"/>
  <c r="AC49" i="10"/>
  <c r="AD49" i="10" s="1"/>
  <c r="P49" i="10"/>
  <c r="AC48" i="10"/>
  <c r="P48" i="10"/>
  <c r="AC47" i="10"/>
  <c r="P47" i="10"/>
  <c r="AC46" i="10"/>
  <c r="P46" i="10"/>
  <c r="AC45" i="10"/>
  <c r="P45" i="10"/>
  <c r="AC44" i="10"/>
  <c r="P44" i="10"/>
  <c r="AC43" i="10"/>
  <c r="P43" i="10"/>
  <c r="AC42" i="10"/>
  <c r="P42" i="10"/>
  <c r="AC41" i="10"/>
  <c r="P41" i="10"/>
  <c r="AC40" i="10"/>
  <c r="P40" i="10"/>
  <c r="AC39" i="10"/>
  <c r="P39" i="10"/>
  <c r="AC38" i="10"/>
  <c r="P38" i="10"/>
  <c r="AC37" i="10"/>
  <c r="AD37" i="10" s="1"/>
  <c r="P37" i="10"/>
  <c r="AC36" i="10"/>
  <c r="P36" i="10"/>
  <c r="AC35" i="10"/>
  <c r="P35" i="10"/>
  <c r="AC34" i="10"/>
  <c r="P34" i="10"/>
  <c r="AC33" i="10"/>
  <c r="P33" i="10"/>
  <c r="AC32" i="10"/>
  <c r="P32" i="10"/>
  <c r="AC31" i="10"/>
  <c r="P31" i="10"/>
  <c r="AC30" i="10"/>
  <c r="P30" i="10"/>
  <c r="AC29" i="10"/>
  <c r="P29" i="10"/>
  <c r="AC28" i="10"/>
  <c r="P28" i="10"/>
  <c r="AC27" i="10"/>
  <c r="P27" i="10"/>
  <c r="AC26" i="10"/>
  <c r="P26" i="10"/>
  <c r="AC25" i="10"/>
  <c r="AD25" i="10" s="1"/>
  <c r="P25" i="10"/>
  <c r="AC24" i="10"/>
  <c r="P24" i="10"/>
  <c r="AC23" i="10"/>
  <c r="P23" i="10"/>
  <c r="AC22" i="10"/>
  <c r="P22" i="10"/>
  <c r="AC21" i="10"/>
  <c r="P21" i="10"/>
  <c r="AC20" i="10"/>
  <c r="P20" i="10"/>
  <c r="AC19" i="10"/>
  <c r="P19" i="10"/>
  <c r="AC18" i="10"/>
  <c r="P18" i="10"/>
  <c r="AC17" i="10"/>
  <c r="P17" i="10"/>
  <c r="AC16" i="10"/>
  <c r="P16" i="10"/>
  <c r="AC15" i="10"/>
  <c r="P15" i="10"/>
  <c r="AC14" i="10"/>
  <c r="P14" i="10"/>
  <c r="S1148" i="10"/>
  <c r="AC13" i="10"/>
  <c r="P13" i="10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AA347" i="9"/>
  <c r="AA348" i="9"/>
  <c r="AA349" i="9"/>
  <c r="AA350" i="9"/>
  <c r="AA351" i="9"/>
  <c r="AA352" i="9"/>
  <c r="AA353" i="9"/>
  <c r="AA354" i="9"/>
  <c r="AA355" i="9"/>
  <c r="AA356" i="9"/>
  <c r="AA357" i="9"/>
  <c r="AA358" i="9"/>
  <c r="AA359" i="9"/>
  <c r="AA360" i="9"/>
  <c r="AA361" i="9"/>
  <c r="AA362" i="9"/>
  <c r="AA363" i="9"/>
  <c r="AA364" i="9"/>
  <c r="AA365" i="9"/>
  <c r="AA366" i="9"/>
  <c r="AA367" i="9"/>
  <c r="AA368" i="9"/>
  <c r="AA369" i="9"/>
  <c r="AA370" i="9"/>
  <c r="AA371" i="9"/>
  <c r="AA372" i="9"/>
  <c r="AA373" i="9"/>
  <c r="AA374" i="9"/>
  <c r="AA375" i="9"/>
  <c r="AA376" i="9"/>
  <c r="AA377" i="9"/>
  <c r="AA378" i="9"/>
  <c r="AA379" i="9"/>
  <c r="AA380" i="9"/>
  <c r="AA381" i="9"/>
  <c r="AA382" i="9"/>
  <c r="AA383" i="9"/>
  <c r="AA384" i="9"/>
  <c r="AA385" i="9"/>
  <c r="AA386" i="9"/>
  <c r="AA387" i="9"/>
  <c r="AA388" i="9"/>
  <c r="AA389" i="9"/>
  <c r="AA390" i="9"/>
  <c r="AA391" i="9"/>
  <c r="AA392" i="9"/>
  <c r="AA393" i="9"/>
  <c r="AA394" i="9"/>
  <c r="AA395" i="9"/>
  <c r="AA396" i="9"/>
  <c r="AA397" i="9"/>
  <c r="AA398" i="9"/>
  <c r="AA399" i="9"/>
  <c r="AA400" i="9"/>
  <c r="AA401" i="9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7" i="9"/>
  <c r="AA418" i="9"/>
  <c r="AA419" i="9"/>
  <c r="AA420" i="9"/>
  <c r="AA421" i="9"/>
  <c r="AA422" i="9"/>
  <c r="AA423" i="9"/>
  <c r="AA424" i="9"/>
  <c r="AA425" i="9"/>
  <c r="AA426" i="9"/>
  <c r="AA427" i="9"/>
  <c r="AA428" i="9"/>
  <c r="AA429" i="9"/>
  <c r="AA430" i="9"/>
  <c r="AA431" i="9"/>
  <c r="AA432" i="9"/>
  <c r="AA433" i="9"/>
  <c r="AA434" i="9"/>
  <c r="AA435" i="9"/>
  <c r="AA436" i="9"/>
  <c r="AA437" i="9"/>
  <c r="AA438" i="9"/>
  <c r="AA439" i="9"/>
  <c r="AA440" i="9"/>
  <c r="AA441" i="9"/>
  <c r="AA442" i="9"/>
  <c r="AA443" i="9"/>
  <c r="AA444" i="9"/>
  <c r="AA445" i="9"/>
  <c r="AA446" i="9"/>
  <c r="AA447" i="9"/>
  <c r="AA448" i="9"/>
  <c r="AA449" i="9"/>
  <c r="AA450" i="9"/>
  <c r="AA451" i="9"/>
  <c r="AA452" i="9"/>
  <c r="AA453" i="9"/>
  <c r="AA454" i="9"/>
  <c r="AA455" i="9"/>
  <c r="AA456" i="9"/>
  <c r="AA457" i="9"/>
  <c r="AA458" i="9"/>
  <c r="AA459" i="9"/>
  <c r="AA460" i="9"/>
  <c r="AA461" i="9"/>
  <c r="AA462" i="9"/>
  <c r="AA463" i="9"/>
  <c r="AA464" i="9"/>
  <c r="AA465" i="9"/>
  <c r="AA466" i="9"/>
  <c r="AA467" i="9"/>
  <c r="AA468" i="9"/>
  <c r="AA469" i="9"/>
  <c r="AA470" i="9"/>
  <c r="AA471" i="9"/>
  <c r="AA472" i="9"/>
  <c r="AA473" i="9"/>
  <c r="AA474" i="9"/>
  <c r="AA475" i="9"/>
  <c r="AA476" i="9"/>
  <c r="AA477" i="9"/>
  <c r="AA478" i="9"/>
  <c r="AA479" i="9"/>
  <c r="AA480" i="9"/>
  <c r="AA481" i="9"/>
  <c r="AA482" i="9"/>
  <c r="AA483" i="9"/>
  <c r="AA484" i="9"/>
  <c r="AA485" i="9"/>
  <c r="AA486" i="9"/>
  <c r="AA487" i="9"/>
  <c r="AA488" i="9"/>
  <c r="AA489" i="9"/>
  <c r="AA490" i="9"/>
  <c r="AA491" i="9"/>
  <c r="AA492" i="9"/>
  <c r="AA493" i="9"/>
  <c r="AA494" i="9"/>
  <c r="AA495" i="9"/>
  <c r="AA496" i="9"/>
  <c r="AA497" i="9"/>
  <c r="AA498" i="9"/>
  <c r="AA499" i="9"/>
  <c r="AA500" i="9"/>
  <c r="AA501" i="9"/>
  <c r="AA502" i="9"/>
  <c r="AA503" i="9"/>
  <c r="AA504" i="9"/>
  <c r="AA505" i="9"/>
  <c r="AA506" i="9"/>
  <c r="AA507" i="9"/>
  <c r="AA508" i="9"/>
  <c r="AA509" i="9"/>
  <c r="AA510" i="9"/>
  <c r="AA511" i="9"/>
  <c r="AA512" i="9"/>
  <c r="AA513" i="9"/>
  <c r="AA514" i="9"/>
  <c r="AA515" i="9"/>
  <c r="AA516" i="9"/>
  <c r="AA517" i="9"/>
  <c r="AA518" i="9"/>
  <c r="AA519" i="9"/>
  <c r="AA520" i="9"/>
  <c r="AA521" i="9"/>
  <c r="AA522" i="9"/>
  <c r="AA523" i="9"/>
  <c r="AA524" i="9"/>
  <c r="AA525" i="9"/>
  <c r="AA526" i="9"/>
  <c r="AA527" i="9"/>
  <c r="AA528" i="9"/>
  <c r="AA529" i="9"/>
  <c r="AA530" i="9"/>
  <c r="AA531" i="9"/>
  <c r="AA532" i="9"/>
  <c r="AA533" i="9"/>
  <c r="AA534" i="9"/>
  <c r="AA535" i="9"/>
  <c r="AA536" i="9"/>
  <c r="AA537" i="9"/>
  <c r="AA538" i="9"/>
  <c r="AA539" i="9"/>
  <c r="AA540" i="9"/>
  <c r="AA541" i="9"/>
  <c r="AA542" i="9"/>
  <c r="AA543" i="9"/>
  <c r="AA544" i="9"/>
  <c r="AA54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599" i="9"/>
  <c r="AA600" i="9"/>
  <c r="AA601" i="9"/>
  <c r="AA602" i="9"/>
  <c r="AA603" i="9"/>
  <c r="AA604" i="9"/>
  <c r="AA605" i="9"/>
  <c r="AA606" i="9"/>
  <c r="AA607" i="9"/>
  <c r="AA608" i="9"/>
  <c r="AA609" i="9"/>
  <c r="AA610" i="9"/>
  <c r="AA611" i="9"/>
  <c r="AA612" i="9"/>
  <c r="AA613" i="9"/>
  <c r="AA614" i="9"/>
  <c r="AA615" i="9"/>
  <c r="AA616" i="9"/>
  <c r="AA617" i="9"/>
  <c r="AA618" i="9"/>
  <c r="AA619" i="9"/>
  <c r="AA620" i="9"/>
  <c r="AA621" i="9"/>
  <c r="AA622" i="9"/>
  <c r="AA623" i="9"/>
  <c r="AA624" i="9"/>
  <c r="AA625" i="9"/>
  <c r="AA626" i="9"/>
  <c r="AA627" i="9"/>
  <c r="AA628" i="9"/>
  <c r="AA629" i="9"/>
  <c r="AA630" i="9"/>
  <c r="AA631" i="9"/>
  <c r="AA632" i="9"/>
  <c r="AA633" i="9"/>
  <c r="AA634" i="9"/>
  <c r="AA635" i="9"/>
  <c r="AA636" i="9"/>
  <c r="AA637" i="9"/>
  <c r="AA638" i="9"/>
  <c r="AA639" i="9"/>
  <c r="AA640" i="9"/>
  <c r="AA641" i="9"/>
  <c r="AA642" i="9"/>
  <c r="AA643" i="9"/>
  <c r="AA644" i="9"/>
  <c r="AA645" i="9"/>
  <c r="AA646" i="9"/>
  <c r="AA647" i="9"/>
  <c r="AA648" i="9"/>
  <c r="AA649" i="9"/>
  <c r="AA650" i="9"/>
  <c r="AA651" i="9"/>
  <c r="AA652" i="9"/>
  <c r="AA653" i="9"/>
  <c r="AA654" i="9"/>
  <c r="AA655" i="9"/>
  <c r="AA656" i="9"/>
  <c r="AA657" i="9"/>
  <c r="AA658" i="9"/>
  <c r="AA659" i="9"/>
  <c r="AA660" i="9"/>
  <c r="AA661" i="9"/>
  <c r="AA662" i="9"/>
  <c r="AA663" i="9"/>
  <c r="AA664" i="9"/>
  <c r="AA665" i="9"/>
  <c r="AA666" i="9"/>
  <c r="AA667" i="9"/>
  <c r="AA668" i="9"/>
  <c r="AA669" i="9"/>
  <c r="AA670" i="9"/>
  <c r="AA671" i="9"/>
  <c r="AA672" i="9"/>
  <c r="AA673" i="9"/>
  <c r="AA674" i="9"/>
  <c r="AA675" i="9"/>
  <c r="AA676" i="9"/>
  <c r="AA677" i="9"/>
  <c r="AA678" i="9"/>
  <c r="AA679" i="9"/>
  <c r="AA680" i="9"/>
  <c r="AA681" i="9"/>
  <c r="AA682" i="9"/>
  <c r="AA683" i="9"/>
  <c r="AA684" i="9"/>
  <c r="AA685" i="9"/>
  <c r="AA686" i="9"/>
  <c r="AA687" i="9"/>
  <c r="AA688" i="9"/>
  <c r="AA689" i="9"/>
  <c r="AA690" i="9"/>
  <c r="AA691" i="9"/>
  <c r="AA692" i="9"/>
  <c r="AA693" i="9"/>
  <c r="AA694" i="9"/>
  <c r="AA695" i="9"/>
  <c r="AA696" i="9"/>
  <c r="AA697" i="9"/>
  <c r="AA698" i="9"/>
  <c r="AA699" i="9"/>
  <c r="AA700" i="9"/>
  <c r="AA701" i="9"/>
  <c r="AA702" i="9"/>
  <c r="AA703" i="9"/>
  <c r="AA704" i="9"/>
  <c r="AA705" i="9"/>
  <c r="AA706" i="9"/>
  <c r="AA707" i="9"/>
  <c r="AA708" i="9"/>
  <c r="AA709" i="9"/>
  <c r="AA710" i="9"/>
  <c r="AA711" i="9"/>
  <c r="AA712" i="9"/>
  <c r="AA713" i="9"/>
  <c r="AA714" i="9"/>
  <c r="AA715" i="9"/>
  <c r="AA716" i="9"/>
  <c r="AA717" i="9"/>
  <c r="AA718" i="9"/>
  <c r="AA719" i="9"/>
  <c r="AA720" i="9"/>
  <c r="AA721" i="9"/>
  <c r="AA722" i="9"/>
  <c r="AA723" i="9"/>
  <c r="AA724" i="9"/>
  <c r="AA725" i="9"/>
  <c r="AA726" i="9"/>
  <c r="AA727" i="9"/>
  <c r="AA728" i="9"/>
  <c r="AA729" i="9"/>
  <c r="AA730" i="9"/>
  <c r="AA731" i="9"/>
  <c r="AA732" i="9"/>
  <c r="AA733" i="9"/>
  <c r="AA734" i="9"/>
  <c r="AA735" i="9"/>
  <c r="AA736" i="9"/>
  <c r="AA737" i="9"/>
  <c r="AA738" i="9"/>
  <c r="AA739" i="9"/>
  <c r="AA740" i="9"/>
  <c r="AA741" i="9"/>
  <c r="AA742" i="9"/>
  <c r="AA743" i="9"/>
  <c r="AA744" i="9"/>
  <c r="AA745" i="9"/>
  <c r="AA746" i="9"/>
  <c r="AA747" i="9"/>
  <c r="AA748" i="9"/>
  <c r="AA749" i="9"/>
  <c r="AA750" i="9"/>
  <c r="AA751" i="9"/>
  <c r="AA752" i="9"/>
  <c r="AA753" i="9"/>
  <c r="AA754" i="9"/>
  <c r="AA755" i="9"/>
  <c r="AA756" i="9"/>
  <c r="AA757" i="9"/>
  <c r="AA758" i="9"/>
  <c r="AA759" i="9"/>
  <c r="AA760" i="9"/>
  <c r="AA761" i="9"/>
  <c r="AA762" i="9"/>
  <c r="AA763" i="9"/>
  <c r="AA764" i="9"/>
  <c r="AA765" i="9"/>
  <c r="AA766" i="9"/>
  <c r="AA767" i="9"/>
  <c r="AA768" i="9"/>
  <c r="AA769" i="9"/>
  <c r="AA770" i="9"/>
  <c r="AA771" i="9"/>
  <c r="AA772" i="9"/>
  <c r="AA773" i="9"/>
  <c r="AA774" i="9"/>
  <c r="AA775" i="9"/>
  <c r="AA776" i="9"/>
  <c r="AA777" i="9"/>
  <c r="AA778" i="9"/>
  <c r="AA779" i="9"/>
  <c r="AA780" i="9"/>
  <c r="AA781" i="9"/>
  <c r="AA782" i="9"/>
  <c r="AA783" i="9"/>
  <c r="AA784" i="9"/>
  <c r="AA785" i="9"/>
  <c r="AA786" i="9"/>
  <c r="AA787" i="9"/>
  <c r="AA788" i="9"/>
  <c r="AA789" i="9"/>
  <c r="AA790" i="9"/>
  <c r="AA791" i="9"/>
  <c r="AA792" i="9"/>
  <c r="AA793" i="9"/>
  <c r="AA794" i="9"/>
  <c r="AA795" i="9"/>
  <c r="AA796" i="9"/>
  <c r="AA797" i="9"/>
  <c r="AA798" i="9"/>
  <c r="AA799" i="9"/>
  <c r="AA800" i="9"/>
  <c r="AA801" i="9"/>
  <c r="AA802" i="9"/>
  <c r="AA803" i="9"/>
  <c r="AA804" i="9"/>
  <c r="AA805" i="9"/>
  <c r="AA806" i="9"/>
  <c r="AA807" i="9"/>
  <c r="AA808" i="9"/>
  <c r="AA809" i="9"/>
  <c r="AA810" i="9"/>
  <c r="AA811" i="9"/>
  <c r="AA812" i="9"/>
  <c r="AA813" i="9"/>
  <c r="AA814" i="9"/>
  <c r="AA815" i="9"/>
  <c r="AA816" i="9"/>
  <c r="AA817" i="9"/>
  <c r="AA818" i="9"/>
  <c r="AA819" i="9"/>
  <c r="AA820" i="9"/>
  <c r="AA821" i="9"/>
  <c r="AA822" i="9"/>
  <c r="AA823" i="9"/>
  <c r="AA824" i="9"/>
  <c r="AA825" i="9"/>
  <c r="AA826" i="9"/>
  <c r="AA827" i="9"/>
  <c r="AA828" i="9"/>
  <c r="AA829" i="9"/>
  <c r="AA830" i="9"/>
  <c r="AA831" i="9"/>
  <c r="AA832" i="9"/>
  <c r="AA833" i="9"/>
  <c r="AA834" i="9"/>
  <c r="AA835" i="9"/>
  <c r="AA836" i="9"/>
  <c r="AA837" i="9"/>
  <c r="AA838" i="9"/>
  <c r="AA839" i="9"/>
  <c r="AA840" i="9"/>
  <c r="AA841" i="9"/>
  <c r="AA842" i="9"/>
  <c r="AA843" i="9"/>
  <c r="AA844" i="9"/>
  <c r="AA845" i="9"/>
  <c r="AA846" i="9"/>
  <c r="AA847" i="9"/>
  <c r="AA848" i="9"/>
  <c r="AA849" i="9"/>
  <c r="AA850" i="9"/>
  <c r="AA851" i="9"/>
  <c r="AA852" i="9"/>
  <c r="AA853" i="9"/>
  <c r="AA854" i="9"/>
  <c r="AA855" i="9"/>
  <c r="AA856" i="9"/>
  <c r="AA857" i="9"/>
  <c r="AA858" i="9"/>
  <c r="AA859" i="9"/>
  <c r="AA860" i="9"/>
  <c r="AA861" i="9"/>
  <c r="AA862" i="9"/>
  <c r="AA863" i="9"/>
  <c r="AA864" i="9"/>
  <c r="AA865" i="9"/>
  <c r="AA866" i="9"/>
  <c r="AA867" i="9"/>
  <c r="AA868" i="9"/>
  <c r="AA869" i="9"/>
  <c r="AA870" i="9"/>
  <c r="AA871" i="9"/>
  <c r="AA872" i="9"/>
  <c r="AA873" i="9"/>
  <c r="AA874" i="9"/>
  <c r="AA875" i="9"/>
  <c r="AA876" i="9"/>
  <c r="AA877" i="9"/>
  <c r="AA878" i="9"/>
  <c r="AA879" i="9"/>
  <c r="AA880" i="9"/>
  <c r="AA881" i="9"/>
  <c r="AA882" i="9"/>
  <c r="AA883" i="9"/>
  <c r="AA884" i="9"/>
  <c r="AA885" i="9"/>
  <c r="AA886" i="9"/>
  <c r="AA887" i="9"/>
  <c r="AA888" i="9"/>
  <c r="AA889" i="9"/>
  <c r="AA890" i="9"/>
  <c r="AA891" i="9"/>
  <c r="AA892" i="9"/>
  <c r="AA893" i="9"/>
  <c r="AA894" i="9"/>
  <c r="AA895" i="9"/>
  <c r="AA896" i="9"/>
  <c r="AA897" i="9"/>
  <c r="AA898" i="9"/>
  <c r="AA899" i="9"/>
  <c r="AA900" i="9"/>
  <c r="AA901" i="9"/>
  <c r="AA902" i="9"/>
  <c r="AA903" i="9"/>
  <c r="AA904" i="9"/>
  <c r="AA905" i="9"/>
  <c r="AA906" i="9"/>
  <c r="AA907" i="9"/>
  <c r="AA908" i="9"/>
  <c r="AA909" i="9"/>
  <c r="AA910" i="9"/>
  <c r="AA911" i="9"/>
  <c r="AA912" i="9"/>
  <c r="AA913" i="9"/>
  <c r="AA914" i="9"/>
  <c r="AA915" i="9"/>
  <c r="AA916" i="9"/>
  <c r="AA917" i="9"/>
  <c r="AA918" i="9"/>
  <c r="AA919" i="9"/>
  <c r="AA920" i="9"/>
  <c r="AA921" i="9"/>
  <c r="AA922" i="9"/>
  <c r="AA923" i="9"/>
  <c r="AA924" i="9"/>
  <c r="AA925" i="9"/>
  <c r="AA926" i="9"/>
  <c r="AA927" i="9"/>
  <c r="AA928" i="9"/>
  <c r="AA929" i="9"/>
  <c r="AA930" i="9"/>
  <c r="AA931" i="9"/>
  <c r="AA932" i="9"/>
  <c r="AA933" i="9"/>
  <c r="AA934" i="9"/>
  <c r="AA935" i="9"/>
  <c r="AA936" i="9"/>
  <c r="AA937" i="9"/>
  <c r="AA938" i="9"/>
  <c r="AA939" i="9"/>
  <c r="AA940" i="9"/>
  <c r="AA941" i="9"/>
  <c r="AA942" i="9"/>
  <c r="AA943" i="9"/>
  <c r="AA944" i="9"/>
  <c r="AA945" i="9"/>
  <c r="AA946" i="9"/>
  <c r="AA947" i="9"/>
  <c r="AA948" i="9"/>
  <c r="AA949" i="9"/>
  <c r="AA950" i="9"/>
  <c r="AA951" i="9"/>
  <c r="AA952" i="9"/>
  <c r="AA953" i="9"/>
  <c r="AA954" i="9"/>
  <c r="AA955" i="9"/>
  <c r="AA956" i="9"/>
  <c r="AA957" i="9"/>
  <c r="AA958" i="9"/>
  <c r="AA959" i="9"/>
  <c r="AA960" i="9"/>
  <c r="AA961" i="9"/>
  <c r="AA962" i="9"/>
  <c r="AA963" i="9"/>
  <c r="AA964" i="9"/>
  <c r="AA965" i="9"/>
  <c r="AA966" i="9"/>
  <c r="AA967" i="9"/>
  <c r="AA968" i="9"/>
  <c r="AA969" i="9"/>
  <c r="AA970" i="9"/>
  <c r="AA971" i="9"/>
  <c r="AA972" i="9"/>
  <c r="AA973" i="9"/>
  <c r="AA974" i="9"/>
  <c r="AA975" i="9"/>
  <c r="AA976" i="9"/>
  <c r="AA977" i="9"/>
  <c r="AA978" i="9"/>
  <c r="AA979" i="9"/>
  <c r="AA980" i="9"/>
  <c r="AA981" i="9"/>
  <c r="AA982" i="9"/>
  <c r="AA983" i="9"/>
  <c r="AA984" i="9"/>
  <c r="AA985" i="9"/>
  <c r="AA986" i="9"/>
  <c r="AA987" i="9"/>
  <c r="AA988" i="9"/>
  <c r="AA989" i="9"/>
  <c r="AA990" i="9"/>
  <c r="AA991" i="9"/>
  <c r="AA992" i="9"/>
  <c r="AA993" i="9"/>
  <c r="AA994" i="9"/>
  <c r="AA995" i="9"/>
  <c r="AA996" i="9"/>
  <c r="AA997" i="9"/>
  <c r="AA998" i="9"/>
  <c r="AA999" i="9"/>
  <c r="AA1000" i="9"/>
  <c r="AA1001" i="9"/>
  <c r="AA1002" i="9"/>
  <c r="AA1003" i="9"/>
  <c r="AA1004" i="9"/>
  <c r="AA1005" i="9"/>
  <c r="AA1006" i="9"/>
  <c r="AA1007" i="9"/>
  <c r="AA1008" i="9"/>
  <c r="AA1009" i="9"/>
  <c r="AA1010" i="9"/>
  <c r="AA1011" i="9"/>
  <c r="AA1012" i="9"/>
  <c r="AA1013" i="9"/>
  <c r="AA1014" i="9"/>
  <c r="AA1015" i="9"/>
  <c r="AA1016" i="9"/>
  <c r="AA1017" i="9"/>
  <c r="AA1018" i="9"/>
  <c r="AA1019" i="9"/>
  <c r="AA1020" i="9"/>
  <c r="AA1021" i="9"/>
  <c r="AA1022" i="9"/>
  <c r="AA1023" i="9"/>
  <c r="AA1024" i="9"/>
  <c r="AA1025" i="9"/>
  <c r="AA1026" i="9"/>
  <c r="AA1027" i="9"/>
  <c r="AA1028" i="9"/>
  <c r="AA1029" i="9"/>
  <c r="AA1030" i="9"/>
  <c r="AA1031" i="9"/>
  <c r="AA1032" i="9"/>
  <c r="AA1033" i="9"/>
  <c r="AA1034" i="9"/>
  <c r="AA1035" i="9"/>
  <c r="AA1036" i="9"/>
  <c r="AA1037" i="9"/>
  <c r="AA1038" i="9"/>
  <c r="AA1039" i="9"/>
  <c r="AA1040" i="9"/>
  <c r="AA1041" i="9"/>
  <c r="AA1042" i="9"/>
  <c r="AA1043" i="9"/>
  <c r="AA1044" i="9"/>
  <c r="AA1045" i="9"/>
  <c r="AA1046" i="9"/>
  <c r="AA1047" i="9"/>
  <c r="AA1048" i="9"/>
  <c r="AA1049" i="9"/>
  <c r="AA1050" i="9"/>
  <c r="AA1051" i="9"/>
  <c r="AA1052" i="9"/>
  <c r="AA1053" i="9"/>
  <c r="AA1054" i="9"/>
  <c r="AA1055" i="9"/>
  <c r="AA1056" i="9"/>
  <c r="AA1057" i="9"/>
  <c r="AA1058" i="9"/>
  <c r="AA1059" i="9"/>
  <c r="AA1060" i="9"/>
  <c r="AA1061" i="9"/>
  <c r="AA1062" i="9"/>
  <c r="AA1063" i="9"/>
  <c r="AA1064" i="9"/>
  <c r="AA1065" i="9"/>
  <c r="AA1066" i="9"/>
  <c r="AA1067" i="9"/>
  <c r="AA1068" i="9"/>
  <c r="AA1069" i="9"/>
  <c r="AA1070" i="9"/>
  <c r="AA1071" i="9"/>
  <c r="AA1072" i="9"/>
  <c r="AA1073" i="9"/>
  <c r="AA1074" i="9"/>
  <c r="AA1075" i="9"/>
  <c r="AA1076" i="9"/>
  <c r="AA1077" i="9"/>
  <c r="AA1078" i="9"/>
  <c r="AA1079" i="9"/>
  <c r="AA1080" i="9"/>
  <c r="AA1081" i="9"/>
  <c r="AA1082" i="9"/>
  <c r="AA1083" i="9"/>
  <c r="AA1084" i="9"/>
  <c r="AA1085" i="9"/>
  <c r="AA1086" i="9"/>
  <c r="AA1087" i="9"/>
  <c r="AA1088" i="9"/>
  <c r="AA1089" i="9"/>
  <c r="AA1090" i="9"/>
  <c r="AA1091" i="9"/>
  <c r="AA1092" i="9"/>
  <c r="AA1093" i="9"/>
  <c r="AA1094" i="9"/>
  <c r="AA1095" i="9"/>
  <c r="AA1096" i="9"/>
  <c r="AA1097" i="9"/>
  <c r="AA1098" i="9"/>
  <c r="AA1099" i="9"/>
  <c r="AA1100" i="9"/>
  <c r="AA1101" i="9"/>
  <c r="AA1102" i="9"/>
  <c r="AA1103" i="9"/>
  <c r="AA1104" i="9"/>
  <c r="AA1105" i="9"/>
  <c r="AA1106" i="9"/>
  <c r="AA1107" i="9"/>
  <c r="AA1108" i="9"/>
  <c r="AA1109" i="9"/>
  <c r="AA1110" i="9"/>
  <c r="AA1111" i="9"/>
  <c r="AA1112" i="9"/>
  <c r="AA1113" i="9"/>
  <c r="AA1114" i="9"/>
  <c r="AA1115" i="9"/>
  <c r="AA1116" i="9"/>
  <c r="AA1117" i="9"/>
  <c r="AA1118" i="9"/>
  <c r="AA1119" i="9"/>
  <c r="AA1120" i="9"/>
  <c r="AA1121" i="9"/>
  <c r="AA1122" i="9"/>
  <c r="AA1123" i="9"/>
  <c r="AA1124" i="9"/>
  <c r="AA1125" i="9"/>
  <c r="AA1126" i="9"/>
  <c r="AA1127" i="9"/>
  <c r="AA1128" i="9"/>
  <c r="AA1129" i="9"/>
  <c r="AA1130" i="9"/>
  <c r="AA1131" i="9"/>
  <c r="AA1132" i="9"/>
  <c r="AA1133" i="9"/>
  <c r="AA1134" i="9"/>
  <c r="AA1135" i="9"/>
  <c r="AA1136" i="9"/>
  <c r="AA1137" i="9"/>
  <c r="AA1138" i="9"/>
  <c r="AA1139" i="9"/>
  <c r="AA1140" i="9"/>
  <c r="AA1141" i="9"/>
  <c r="AA1142" i="9"/>
  <c r="AA1143" i="9"/>
  <c r="AA1144" i="9"/>
  <c r="AA1145" i="9"/>
  <c r="AA1146" i="9"/>
  <c r="AA1147" i="9"/>
  <c r="AA13" i="9"/>
  <c r="AD527" i="10" l="1"/>
  <c r="AD613" i="10"/>
  <c r="AD1082" i="10"/>
  <c r="AD1096" i="10"/>
  <c r="AD1125" i="10"/>
  <c r="AD145" i="10"/>
  <c r="AD109" i="10"/>
  <c r="AD121" i="10"/>
  <c r="AD133" i="10"/>
  <c r="AD157" i="10"/>
  <c r="AD169" i="10"/>
  <c r="AD325" i="10"/>
  <c r="AD338" i="10"/>
  <c r="AD601" i="10"/>
  <c r="AD706" i="10"/>
  <c r="AD1108" i="10"/>
  <c r="AD1124" i="10"/>
  <c r="AD487" i="10"/>
  <c r="AD553" i="10"/>
  <c r="AD1020" i="10"/>
  <c r="AD1044" i="10"/>
  <c r="AD1068" i="10"/>
  <c r="AD1092" i="10"/>
  <c r="AD1111" i="10"/>
  <c r="AD1130" i="10"/>
  <c r="AD229" i="10"/>
  <c r="AD577" i="10"/>
  <c r="AD1107" i="10"/>
  <c r="AD1116" i="10"/>
  <c r="AD385" i="10"/>
  <c r="AD1088" i="10"/>
  <c r="AD894" i="10"/>
  <c r="AD925" i="10"/>
  <c r="AD1079" i="10"/>
  <c r="AD1093" i="10"/>
  <c r="AD625" i="10"/>
  <c r="AD987" i="10"/>
  <c r="AD1127" i="10"/>
  <c r="AD1132" i="10"/>
  <c r="AD949" i="10"/>
  <c r="AD301" i="10"/>
  <c r="AD1109" i="10"/>
  <c r="AD1052" i="10"/>
  <c r="AD457" i="10"/>
  <c r="AD937" i="10"/>
  <c r="AD1100" i="10"/>
  <c r="AD624" i="10"/>
  <c r="AD1026" i="10"/>
  <c r="AD77" i="10"/>
  <c r="AD14" i="10"/>
  <c r="AD610" i="10"/>
  <c r="AD86" i="10"/>
  <c r="AD764" i="10"/>
  <c r="AD38" i="10"/>
  <c r="AD772" i="10"/>
  <c r="AD32" i="10"/>
  <c r="AD1024" i="10"/>
  <c r="AD590" i="10"/>
  <c r="AD71" i="10"/>
  <c r="AD616" i="10"/>
  <c r="AD831" i="10"/>
  <c r="AD1003" i="10"/>
  <c r="AD83" i="10"/>
  <c r="AD665" i="10"/>
  <c r="AD1141" i="10"/>
  <c r="AD725" i="10"/>
  <c r="AD712" i="10"/>
  <c r="AD917" i="10"/>
  <c r="AD80" i="10"/>
  <c r="AD1064" i="10"/>
  <c r="AD1140" i="10"/>
  <c r="AD804" i="10"/>
  <c r="AD796" i="10"/>
  <c r="AD675" i="10"/>
  <c r="AD1142" i="10"/>
  <c r="AD676" i="10"/>
  <c r="AD806" i="10"/>
  <c r="AD644" i="10"/>
  <c r="AD798" i="10"/>
  <c r="AD748" i="10"/>
  <c r="AD107" i="10"/>
  <c r="AD642" i="10"/>
  <c r="AD719" i="10"/>
  <c r="AD909" i="10"/>
  <c r="AD1067" i="10"/>
  <c r="AD1136" i="10"/>
  <c r="AD893" i="10"/>
  <c r="AD952" i="10"/>
  <c r="AD598" i="10"/>
  <c r="AD65" i="10"/>
  <c r="AD89" i="10"/>
  <c r="AD102" i="10"/>
  <c r="AD51" i="10"/>
  <c r="AD428" i="10"/>
  <c r="AD837" i="10"/>
  <c r="AD267" i="10"/>
  <c r="AD304" i="10"/>
  <c r="AD485" i="10"/>
  <c r="AD16" i="10"/>
  <c r="AD22" i="10"/>
  <c r="AD28" i="10"/>
  <c r="AD34" i="10"/>
  <c r="AD40" i="10"/>
  <c r="AD46" i="10"/>
  <c r="AD52" i="10"/>
  <c r="AD58" i="10"/>
  <c r="AD64" i="10"/>
  <c r="AD70" i="10"/>
  <c r="AD76" i="10"/>
  <c r="AD82" i="10"/>
  <c r="AD88" i="10"/>
  <c r="AD101" i="10"/>
  <c r="AD112" i="10"/>
  <c r="AD116" i="10"/>
  <c r="AD120" i="10"/>
  <c r="AD124" i="10"/>
  <c r="AD128" i="10"/>
  <c r="AD132" i="10"/>
  <c r="AD136" i="10"/>
  <c r="AD140" i="10"/>
  <c r="AD144" i="10"/>
  <c r="AD148" i="10"/>
  <c r="AD152" i="10"/>
  <c r="AD156" i="10"/>
  <c r="AD160" i="10"/>
  <c r="AD164" i="10"/>
  <c r="AD168" i="10"/>
  <c r="AD172" i="10"/>
  <c r="AD177" i="10"/>
  <c r="AD215" i="10"/>
  <c r="AD232" i="10"/>
  <c r="AD263" i="10"/>
  <c r="AD292" i="10"/>
  <c r="AD321" i="10"/>
  <c r="AD329" i="10"/>
  <c r="AD351" i="10"/>
  <c r="AD355" i="10"/>
  <c r="AD384" i="10"/>
  <c r="AD388" i="10"/>
  <c r="AD392" i="10"/>
  <c r="AD404" i="10"/>
  <c r="AD437" i="10"/>
  <c r="AD441" i="10"/>
  <c r="AD471" i="10"/>
  <c r="AD499" i="10"/>
  <c r="AD558" i="10"/>
  <c r="AD571" i="10"/>
  <c r="AD575" i="10"/>
  <c r="AD579" i="10"/>
  <c r="AD1072" i="10"/>
  <c r="AD57" i="10"/>
  <c r="AD200" i="10"/>
  <c r="AD275" i="10"/>
  <c r="AD412" i="10"/>
  <c r="AD475" i="10"/>
  <c r="AD308" i="10"/>
  <c r="AD420" i="10"/>
  <c r="AD1112" i="10"/>
  <c r="AD192" i="10"/>
  <c r="AD196" i="10"/>
  <c r="AD224" i="10"/>
  <c r="AD228" i="10"/>
  <c r="AD250" i="10"/>
  <c r="AD272" i="10"/>
  <c r="AD276" i="10"/>
  <c r="AD288" i="10"/>
  <c r="AD343" i="10"/>
  <c r="AD347" i="10"/>
  <c r="AD396" i="10"/>
  <c r="AD400" i="10"/>
  <c r="AD413" i="10"/>
  <c r="AD417" i="10"/>
  <c r="AD455" i="10"/>
  <c r="AD463" i="10"/>
  <c r="AD467" i="10"/>
  <c r="AD476" i="10"/>
  <c r="AD495" i="10"/>
  <c r="AD514" i="10"/>
  <c r="AD519" i="10"/>
  <c r="AD528" i="10"/>
  <c r="AD550" i="10"/>
  <c r="AD567" i="10"/>
  <c r="AD602" i="10"/>
  <c r="AD621" i="10"/>
  <c r="AD660" i="10"/>
  <c r="AD818" i="10"/>
  <c r="AD880" i="10"/>
  <c r="AD929" i="10"/>
  <c r="AD933" i="10"/>
  <c r="AD943" i="10"/>
  <c r="AD979" i="10"/>
  <c r="AD1012" i="10"/>
  <c r="AD69" i="10"/>
  <c r="AD287" i="10"/>
  <c r="AD236" i="10"/>
  <c r="AD283" i="10"/>
  <c r="AD363" i="10"/>
  <c r="AD868" i="10"/>
  <c r="AD983" i="10"/>
  <c r="AD17" i="10"/>
  <c r="AD23" i="10"/>
  <c r="AD29" i="10"/>
  <c r="AD35" i="10"/>
  <c r="AD41" i="10"/>
  <c r="AD47" i="10"/>
  <c r="AD53" i="10"/>
  <c r="AD95" i="10"/>
  <c r="AD183" i="10"/>
  <c r="AD188" i="10"/>
  <c r="AD211" i="10"/>
  <c r="AD242" i="10"/>
  <c r="AD259" i="10"/>
  <c r="AD280" i="10"/>
  <c r="AD284" i="10"/>
  <c r="AD297" i="10"/>
  <c r="AD305" i="10"/>
  <c r="AD334" i="10"/>
  <c r="AD360" i="10"/>
  <c r="AD364" i="10"/>
  <c r="AD368" i="10"/>
  <c r="AD380" i="10"/>
  <c r="AD459" i="10"/>
  <c r="AD486" i="10"/>
  <c r="AD524" i="10"/>
  <c r="AD546" i="10"/>
  <c r="AD554" i="10"/>
  <c r="AD651" i="10"/>
  <c r="AD702" i="10"/>
  <c r="AD864" i="10"/>
  <c r="AD968" i="10"/>
  <c r="AD984" i="10"/>
  <c r="AD1027" i="10"/>
  <c r="AD45" i="10"/>
  <c r="AD879" i="10"/>
  <c r="AD424" i="10"/>
  <c r="AD1080" i="10"/>
  <c r="AD113" i="10"/>
  <c r="AD117" i="10"/>
  <c r="AD125" i="10"/>
  <c r="AD129" i="10"/>
  <c r="AD137" i="10"/>
  <c r="AD141" i="10"/>
  <c r="AD149" i="10"/>
  <c r="AD153" i="10"/>
  <c r="AD161" i="10"/>
  <c r="AD165" i="10"/>
  <c r="AD202" i="10"/>
  <c r="AD207" i="10"/>
  <c r="AD216" i="10"/>
  <c r="AD220" i="10"/>
  <c r="AD233" i="10"/>
  <c r="AD255" i="10"/>
  <c r="AD268" i="10"/>
  <c r="AD314" i="10"/>
  <c r="AD318" i="10"/>
  <c r="AD322" i="10"/>
  <c r="AD326" i="10"/>
  <c r="AD330" i="10"/>
  <c r="AD356" i="10"/>
  <c r="AD372" i="10"/>
  <c r="AD376" i="10"/>
  <c r="AD389" i="10"/>
  <c r="AD393" i="10"/>
  <c r="AD434" i="10"/>
  <c r="AD438" i="10"/>
  <c r="AD442" i="10"/>
  <c r="AD451" i="10"/>
  <c r="AD491" i="10"/>
  <c r="AD542" i="10"/>
  <c r="AD563" i="10"/>
  <c r="AD572" i="10"/>
  <c r="AD576" i="10"/>
  <c r="AD674" i="10"/>
  <c r="AD839" i="10"/>
  <c r="AD844" i="10"/>
  <c r="AD860" i="10"/>
  <c r="AD885" i="10"/>
  <c r="AD915" i="10"/>
  <c r="AD531" i="10"/>
  <c r="AD583" i="10"/>
  <c r="AD18" i="10"/>
  <c r="AD24" i="10"/>
  <c r="AD30" i="10"/>
  <c r="AD36" i="10"/>
  <c r="AD42" i="10"/>
  <c r="AD48" i="10"/>
  <c r="AD54" i="10"/>
  <c r="AD60" i="10"/>
  <c r="AD66" i="10"/>
  <c r="AD72" i="10"/>
  <c r="AD78" i="10"/>
  <c r="AD84" i="10"/>
  <c r="AD90" i="10"/>
  <c r="AD225" i="10"/>
  <c r="AD247" i="10"/>
  <c r="AD251" i="10"/>
  <c r="AD264" i="10"/>
  <c r="AD273" i="10"/>
  <c r="AD310" i="10"/>
  <c r="AD339" i="10"/>
  <c r="AD344" i="10"/>
  <c r="AD348" i="10"/>
  <c r="AD352" i="10"/>
  <c r="AD410" i="10"/>
  <c r="AD414" i="10"/>
  <c r="AD418" i="10"/>
  <c r="AD422" i="10"/>
  <c r="AD426" i="10"/>
  <c r="AD447" i="10"/>
  <c r="AD464" i="10"/>
  <c r="AD468" i="10"/>
  <c r="AD477" i="10"/>
  <c r="AD511" i="10"/>
  <c r="AD515" i="10"/>
  <c r="AD538" i="10"/>
  <c r="AD559" i="10"/>
  <c r="AD568" i="10"/>
  <c r="AD617" i="10"/>
  <c r="AD666" i="10"/>
  <c r="AD856" i="10"/>
  <c r="AD881" i="10"/>
  <c r="AD21" i="10"/>
  <c r="AD75" i="10"/>
  <c r="AD223" i="10"/>
  <c r="AD271" i="10"/>
  <c r="AD592" i="10"/>
  <c r="AD375" i="10"/>
  <c r="AD523" i="10"/>
  <c r="AD888" i="10"/>
  <c r="AD184" i="10"/>
  <c r="AD212" i="10"/>
  <c r="AD243" i="10"/>
  <c r="AD260" i="10"/>
  <c r="AD281" i="10"/>
  <c r="AD294" i="10"/>
  <c r="AD298" i="10"/>
  <c r="AD302" i="10"/>
  <c r="AD306" i="10"/>
  <c r="AD365" i="10"/>
  <c r="AD369" i="10"/>
  <c r="AD431" i="10"/>
  <c r="AD456" i="10"/>
  <c r="AD460" i="10"/>
  <c r="AD534" i="10"/>
  <c r="AD547" i="10"/>
  <c r="AD551" i="10"/>
  <c r="AD555" i="10"/>
  <c r="AD603" i="10"/>
  <c r="AD608" i="10"/>
  <c r="AD648" i="10"/>
  <c r="AD684" i="10"/>
  <c r="AD694" i="10"/>
  <c r="AD921" i="10"/>
  <c r="AD1019" i="10"/>
  <c r="AD27" i="10"/>
  <c r="AD87" i="10"/>
  <c r="AD195" i="10"/>
  <c r="AD227" i="10"/>
  <c r="AD359" i="10"/>
  <c r="AD513" i="10"/>
  <c r="AD640" i="10"/>
  <c r="AD367" i="10"/>
  <c r="AD458" i="10"/>
  <c r="AD833" i="10"/>
  <c r="AD863" i="10"/>
  <c r="AD19" i="10"/>
  <c r="AD31" i="10"/>
  <c r="AD43" i="10"/>
  <c r="AD55" i="10"/>
  <c r="AD67" i="10"/>
  <c r="AD79" i="10"/>
  <c r="AD91" i="10"/>
  <c r="AD104" i="10"/>
  <c r="AD110" i="10"/>
  <c r="AD114" i="10"/>
  <c r="AD118" i="10"/>
  <c r="AD122" i="10"/>
  <c r="AD126" i="10"/>
  <c r="AD130" i="10"/>
  <c r="AD134" i="10"/>
  <c r="AD138" i="10"/>
  <c r="AD142" i="10"/>
  <c r="AD146" i="10"/>
  <c r="AD150" i="10"/>
  <c r="AD154" i="10"/>
  <c r="AD158" i="10"/>
  <c r="AD162" i="10"/>
  <c r="AD166" i="10"/>
  <c r="AD170" i="10"/>
  <c r="AD208" i="10"/>
  <c r="AD239" i="10"/>
  <c r="AD256" i="10"/>
  <c r="AD290" i="10"/>
  <c r="AD315" i="10"/>
  <c r="AD319" i="10"/>
  <c r="AD323" i="10"/>
  <c r="AD327" i="10"/>
  <c r="AD331" i="10"/>
  <c r="AD386" i="10"/>
  <c r="AD390" i="10"/>
  <c r="AD394" i="10"/>
  <c r="AD398" i="10"/>
  <c r="AD402" i="10"/>
  <c r="AD435" i="10"/>
  <c r="AD439" i="10"/>
  <c r="AD443" i="10"/>
  <c r="AD452" i="10"/>
  <c r="AD483" i="10"/>
  <c r="AD492" i="10"/>
  <c r="AD497" i="10"/>
  <c r="AD507" i="10"/>
  <c r="AD543" i="10"/>
  <c r="AD595" i="10"/>
  <c r="AD599" i="10"/>
  <c r="AD643" i="10"/>
  <c r="AD840" i="10"/>
  <c r="AD861" i="10"/>
  <c r="AD891" i="10"/>
  <c r="AD15" i="10"/>
  <c r="AD63" i="10"/>
  <c r="AD191" i="10"/>
  <c r="AD249" i="10"/>
  <c r="AD279" i="10"/>
  <c r="AD316" i="10"/>
  <c r="AD408" i="10"/>
  <c r="AD566" i="10"/>
  <c r="AD219" i="10"/>
  <c r="AD296" i="10"/>
  <c r="AD379" i="10"/>
  <c r="AD562" i="10"/>
  <c r="AD68" i="10"/>
  <c r="AD74" i="10"/>
  <c r="AD92" i="10"/>
  <c r="AD98" i="10"/>
  <c r="AD180" i="10"/>
  <c r="AD190" i="10"/>
  <c r="AD226" i="10"/>
  <c r="AD248" i="10"/>
  <c r="AD252" i="10"/>
  <c r="AD274" i="10"/>
  <c r="AD278" i="10"/>
  <c r="AD286" i="10"/>
  <c r="AD311" i="10"/>
  <c r="AD336" i="10"/>
  <c r="AD345" i="10"/>
  <c r="AD407" i="10"/>
  <c r="AD411" i="10"/>
  <c r="AD415" i="10"/>
  <c r="AD419" i="10"/>
  <c r="AD423" i="10"/>
  <c r="AD427" i="10"/>
  <c r="AD465" i="10"/>
  <c r="AD474" i="10"/>
  <c r="AD478" i="10"/>
  <c r="AD512" i="10"/>
  <c r="AD530" i="10"/>
  <c r="AD582" i="10"/>
  <c r="AD591" i="10"/>
  <c r="AD639" i="10"/>
  <c r="AD832" i="10"/>
  <c r="AD836" i="10"/>
  <c r="AD857" i="10"/>
  <c r="AD965" i="10"/>
  <c r="AD977" i="10"/>
  <c r="AD991" i="10"/>
  <c r="AD1006" i="10"/>
  <c r="AD1028" i="10"/>
  <c r="AD33" i="10"/>
  <c r="AD81" i="10"/>
  <c r="AD346" i="10"/>
  <c r="AD416" i="10"/>
  <c r="AD605" i="10"/>
  <c r="AD44" i="10"/>
  <c r="AD50" i="10"/>
  <c r="AD56" i="10"/>
  <c r="AD62" i="10"/>
  <c r="AD204" i="10"/>
  <c r="AD218" i="10"/>
  <c r="AD235" i="10"/>
  <c r="AD282" i="10"/>
  <c r="AD295" i="10"/>
  <c r="AD299" i="10"/>
  <c r="AD303" i="10"/>
  <c r="AD307" i="10"/>
  <c r="AD362" i="10"/>
  <c r="AD366" i="10"/>
  <c r="AD370" i="10"/>
  <c r="AD374" i="10"/>
  <c r="AD378" i="10"/>
  <c r="AD448" i="10"/>
  <c r="AD461" i="10"/>
  <c r="AD539" i="10"/>
  <c r="AD548" i="10"/>
  <c r="AD552" i="10"/>
  <c r="AD574" i="10"/>
  <c r="AD609" i="10"/>
  <c r="AD629" i="10"/>
  <c r="AD690" i="10"/>
  <c r="AD718" i="10"/>
  <c r="AD887" i="10"/>
  <c r="AD941" i="10"/>
  <c r="AD953" i="10"/>
  <c r="AD957" i="10"/>
  <c r="AD39" i="10"/>
  <c r="AD93" i="10"/>
  <c r="AD312" i="10"/>
  <c r="AD466" i="10"/>
  <c r="AD300" i="10"/>
  <c r="AD371" i="10"/>
  <c r="AD100" i="10"/>
  <c r="AD106" i="10"/>
  <c r="AD111" i="10"/>
  <c r="AD115" i="10"/>
  <c r="AD119" i="10"/>
  <c r="AD123" i="10"/>
  <c r="AD127" i="10"/>
  <c r="AD131" i="10"/>
  <c r="AD135" i="10"/>
  <c r="AD139" i="10"/>
  <c r="AD143" i="10"/>
  <c r="AD147" i="10"/>
  <c r="AD151" i="10"/>
  <c r="AD155" i="10"/>
  <c r="AD159" i="10"/>
  <c r="AD163" i="10"/>
  <c r="AD167" i="10"/>
  <c r="AD171" i="10"/>
  <c r="AD176" i="10"/>
  <c r="AD209" i="10"/>
  <c r="AD231" i="10"/>
  <c r="AD240" i="10"/>
  <c r="AD244" i="10"/>
  <c r="AD257" i="10"/>
  <c r="AD291" i="10"/>
  <c r="AD320" i="10"/>
  <c r="AD324" i="10"/>
  <c r="AD328" i="10"/>
  <c r="AD332" i="10"/>
  <c r="AD350" i="10"/>
  <c r="AD354" i="10"/>
  <c r="AD383" i="10"/>
  <c r="AD387" i="10"/>
  <c r="AD391" i="10"/>
  <c r="AD395" i="10"/>
  <c r="AD399" i="10"/>
  <c r="AD403" i="10"/>
  <c r="AD432" i="10"/>
  <c r="AD436" i="10"/>
  <c r="AD440" i="10"/>
  <c r="AD444" i="10"/>
  <c r="AD470" i="10"/>
  <c r="AD498" i="10"/>
  <c r="AD503" i="10"/>
  <c r="AD508" i="10"/>
  <c r="AD535" i="10"/>
  <c r="AD544" i="10"/>
  <c r="AD570" i="10"/>
  <c r="AD578" i="10"/>
  <c r="AD587" i="10"/>
  <c r="AD596" i="10"/>
  <c r="AD672" i="10"/>
  <c r="AD705" i="10"/>
  <c r="AD756" i="10"/>
  <c r="AD922" i="10"/>
  <c r="AD974" i="10"/>
  <c r="AD1016" i="10"/>
  <c r="AD1144" i="10"/>
  <c r="AD94" i="10"/>
  <c r="AD13" i="10"/>
  <c r="AD26" i="10"/>
  <c r="AD59" i="10"/>
  <c r="AD20" i="10"/>
  <c r="V1148" i="10"/>
  <c r="AC178" i="10"/>
  <c r="AC179" i="10"/>
  <c r="AC189" i="10"/>
  <c r="AC201" i="10"/>
  <c r="AC203" i="10"/>
  <c r="AC222" i="10"/>
  <c r="AC246" i="10"/>
  <c r="AC270" i="10"/>
  <c r="Z1148" i="10"/>
  <c r="AA1148" i="10"/>
  <c r="AD97" i="10"/>
  <c r="AC105" i="10"/>
  <c r="AC181" i="10"/>
  <c r="AC205" i="10"/>
  <c r="Y1148" i="10"/>
  <c r="AC193" i="10"/>
  <c r="AC206" i="10"/>
  <c r="AC230" i="10"/>
  <c r="AC254" i="10"/>
  <c r="P1148" i="10"/>
  <c r="AC96" i="10"/>
  <c r="AD108" i="10"/>
  <c r="AC173" i="10"/>
  <c r="AC182" i="10"/>
  <c r="R1148" i="10"/>
  <c r="AC210" i="10"/>
  <c r="AC234" i="10"/>
  <c r="AC258" i="10"/>
  <c r="AC99" i="10"/>
  <c r="AC174" i="10"/>
  <c r="AC175" i="10"/>
  <c r="AC213" i="10"/>
  <c r="AC237" i="10"/>
  <c r="AC261" i="10"/>
  <c r="AC285" i="10"/>
  <c r="AC309" i="10"/>
  <c r="AC335" i="10"/>
  <c r="T1148" i="10"/>
  <c r="AC185" i="10"/>
  <c r="AC197" i="10"/>
  <c r="AC214" i="10"/>
  <c r="AC238" i="10"/>
  <c r="AC262" i="10"/>
  <c r="U1148" i="10"/>
  <c r="AC186" i="10"/>
  <c r="AC187" i="10"/>
  <c r="AC198" i="10"/>
  <c r="AC199" i="10"/>
  <c r="AC217" i="10"/>
  <c r="AC241" i="10"/>
  <c r="AC265" i="10"/>
  <c r="AC289" i="10"/>
  <c r="AC313" i="10"/>
  <c r="AC340" i="10"/>
  <c r="AC266" i="10"/>
  <c r="W1148" i="10"/>
  <c r="AD103" i="10"/>
  <c r="AC221" i="10"/>
  <c r="AC245" i="10"/>
  <c r="AC269" i="10"/>
  <c r="AC293" i="10"/>
  <c r="AC317" i="10"/>
  <c r="AC342" i="10"/>
  <c r="AC337" i="10"/>
  <c r="AC462" i="10"/>
  <c r="AC349" i="10"/>
  <c r="AC373" i="10"/>
  <c r="AC397" i="10"/>
  <c r="AC421" i="10"/>
  <c r="AC445" i="10"/>
  <c r="AC469" i="10"/>
  <c r="AC333" i="10"/>
  <c r="AC446" i="10"/>
  <c r="AC353" i="10"/>
  <c r="AC377" i="10"/>
  <c r="AC401" i="10"/>
  <c r="AC425" i="10"/>
  <c r="AC449" i="10"/>
  <c r="AC450" i="10"/>
  <c r="AC357" i="10"/>
  <c r="AC358" i="10"/>
  <c r="AC381" i="10"/>
  <c r="AC382" i="10"/>
  <c r="AC405" i="10"/>
  <c r="AC406" i="10"/>
  <c r="AC429" i="10"/>
  <c r="AC430" i="10"/>
  <c r="AC453" i="10"/>
  <c r="AC341" i="10"/>
  <c r="AC454" i="10"/>
  <c r="AC479" i="10"/>
  <c r="AC484" i="10"/>
  <c r="AC496" i="10"/>
  <c r="AC532" i="10"/>
  <c r="AC533" i="10"/>
  <c r="AC556" i="10"/>
  <c r="AC557" i="10"/>
  <c r="AC580" i="10"/>
  <c r="AC581" i="10"/>
  <c r="AC501" i="10"/>
  <c r="AC502" i="10"/>
  <c r="AC516" i="10"/>
  <c r="AC517" i="10"/>
  <c r="AC518" i="10"/>
  <c r="AD586" i="10"/>
  <c r="AC472" i="10"/>
  <c r="AC473" i="10"/>
  <c r="AC500" i="10"/>
  <c r="AC536" i="10"/>
  <c r="AC537" i="10"/>
  <c r="AC560" i="10"/>
  <c r="AC561" i="10"/>
  <c r="AC584" i="10"/>
  <c r="AC585" i="10"/>
  <c r="AC488" i="10"/>
  <c r="AC489" i="10"/>
  <c r="AC490" i="10"/>
  <c r="AC505" i="10"/>
  <c r="AC506" i="10"/>
  <c r="AC520" i="10"/>
  <c r="AC521" i="10"/>
  <c r="AC522" i="10"/>
  <c r="AC540" i="10"/>
  <c r="AC541" i="10"/>
  <c r="AC564" i="10"/>
  <c r="AC565" i="10"/>
  <c r="AC588" i="10"/>
  <c r="AC589" i="10"/>
  <c r="AC504" i="10"/>
  <c r="AD594" i="10"/>
  <c r="AC480" i="10"/>
  <c r="AC481" i="10"/>
  <c r="AC482" i="10"/>
  <c r="AC545" i="10"/>
  <c r="AC569" i="10"/>
  <c r="AC593" i="10"/>
  <c r="AC493" i="10"/>
  <c r="AC494" i="10"/>
  <c r="AC509" i="10"/>
  <c r="AC510" i="10"/>
  <c r="AC525" i="10"/>
  <c r="AC526" i="10"/>
  <c r="AC549" i="10"/>
  <c r="AC573" i="10"/>
  <c r="AC597" i="10"/>
  <c r="AC619" i="10"/>
  <c r="AC633" i="10"/>
  <c r="AC635" i="10"/>
  <c r="AD638" i="10"/>
  <c r="AC668" i="10"/>
  <c r="AC693" i="10"/>
  <c r="AC697" i="10"/>
  <c r="AD697" i="10" s="1"/>
  <c r="AC698" i="10"/>
  <c r="AC777" i="10"/>
  <c r="AD777" i="10" s="1"/>
  <c r="AC784" i="10"/>
  <c r="AC692" i="10"/>
  <c r="AD692" i="10" s="1"/>
  <c r="AC696" i="10"/>
  <c r="AD696" i="10" s="1"/>
  <c r="AC703" i="10"/>
  <c r="AD703" i="10" s="1"/>
  <c r="AC735" i="10"/>
  <c r="AC744" i="10"/>
  <c r="AD744" i="10" s="1"/>
  <c r="AC785" i="10"/>
  <c r="AC611" i="10"/>
  <c r="AC612" i="10"/>
  <c r="AC622" i="10"/>
  <c r="AC646" i="10"/>
  <c r="AD650" i="10"/>
  <c r="AC604" i="10"/>
  <c r="AC623" i="10"/>
  <c r="AC641" i="10"/>
  <c r="AC647" i="10"/>
  <c r="AD656" i="10"/>
  <c r="AC677" i="10"/>
  <c r="AC678" i="10"/>
  <c r="AC679" i="10"/>
  <c r="AC691" i="10"/>
  <c r="AD691" i="10" s="1"/>
  <c r="AC708" i="10"/>
  <c r="AC743" i="10"/>
  <c r="AD743" i="10" s="1"/>
  <c r="AC752" i="10"/>
  <c r="AC793" i="10"/>
  <c r="AC645" i="10"/>
  <c r="AD657" i="10"/>
  <c r="AC682" i="10"/>
  <c r="AC709" i="10"/>
  <c r="AD709" i="10" s="1"/>
  <c r="AC600" i="10"/>
  <c r="AC649" i="10"/>
  <c r="AC655" i="10"/>
  <c r="AD655" i="10" s="1"/>
  <c r="AD689" i="10"/>
  <c r="AC707" i="10"/>
  <c r="AC716" i="10"/>
  <c r="AD716" i="10" s="1"/>
  <c r="AC751" i="10"/>
  <c r="AC760" i="10"/>
  <c r="AC614" i="10"/>
  <c r="AC626" i="10"/>
  <c r="AC628" i="10"/>
  <c r="AC653" i="10"/>
  <c r="AC658" i="10"/>
  <c r="AD658" i="10" s="1"/>
  <c r="AC681" i="10"/>
  <c r="AD681" i="10" s="1"/>
  <c r="AC687" i="10"/>
  <c r="AD687" i="10" s="1"/>
  <c r="AC606" i="10"/>
  <c r="AC615" i="10"/>
  <c r="AC627" i="10"/>
  <c r="AC768" i="10"/>
  <c r="AD768" i="10" s="1"/>
  <c r="AC630" i="10"/>
  <c r="AD630" i="10" s="1"/>
  <c r="AC632" i="10"/>
  <c r="AC654" i="10"/>
  <c r="AC659" i="10"/>
  <c r="AD659" i="10" s="1"/>
  <c r="AC663" i="10"/>
  <c r="AD663" i="10" s="1"/>
  <c r="AC686" i="10"/>
  <c r="AC688" i="10"/>
  <c r="AC721" i="10"/>
  <c r="AD732" i="10"/>
  <c r="AD780" i="10"/>
  <c r="AC800" i="10"/>
  <c r="AD800" i="10" s="1"/>
  <c r="AC607" i="10"/>
  <c r="AC631" i="10"/>
  <c r="AC618" i="10"/>
  <c r="AD618" i="10" s="1"/>
  <c r="AC620" i="10"/>
  <c r="AC634" i="10"/>
  <c r="AC636" i="10"/>
  <c r="AC662" i="10"/>
  <c r="AC664" i="10"/>
  <c r="AD670" i="10"/>
  <c r="AD700" i="10"/>
  <c r="AC729" i="10"/>
  <c r="AD729" i="10" s="1"/>
  <c r="AD740" i="10"/>
  <c r="AD788" i="10"/>
  <c r="AD699" i="10"/>
  <c r="AD711" i="10"/>
  <c r="AC809" i="10"/>
  <c r="AC811" i="10"/>
  <c r="AC813" i="10"/>
  <c r="AC814" i="10"/>
  <c r="AC827" i="10"/>
  <c r="AC829" i="10"/>
  <c r="AD835" i="10"/>
  <c r="AC849" i="10"/>
  <c r="AD859" i="10"/>
  <c r="AC873" i="10"/>
  <c r="AD883" i="10"/>
  <c r="AD884" i="10"/>
  <c r="AC934" i="10"/>
  <c r="AC935" i="10"/>
  <c r="AD935" i="10" s="1"/>
  <c r="AC936" i="10"/>
  <c r="AD936" i="10" s="1"/>
  <c r="AC961" i="10"/>
  <c r="AC966" i="10"/>
  <c r="AD661" i="10"/>
  <c r="AD685" i="10"/>
  <c r="AD695" i="10"/>
  <c r="AC726" i="10"/>
  <c r="AD733" i="10"/>
  <c r="AD741" i="10"/>
  <c r="AD749" i="10"/>
  <c r="AD757" i="10"/>
  <c r="AD765" i="10"/>
  <c r="AD773" i="10"/>
  <c r="AD781" i="10"/>
  <c r="AD789" i="10"/>
  <c r="AD797" i="10"/>
  <c r="AD805" i="10"/>
  <c r="AD671" i="10"/>
  <c r="AD701" i="10"/>
  <c r="AD713" i="10"/>
  <c r="AD720" i="10"/>
  <c r="AD727" i="10"/>
  <c r="AC815" i="10"/>
  <c r="AC817" i="10"/>
  <c r="AC819" i="10"/>
  <c r="AC820" i="10"/>
  <c r="AC734" i="10"/>
  <c r="AD734" i="10" s="1"/>
  <c r="AC742" i="10"/>
  <c r="AC750" i="10"/>
  <c r="AC758" i="10"/>
  <c r="AD759" i="10"/>
  <c r="AC766" i="10"/>
  <c r="AD767" i="10"/>
  <c r="AC774" i="10"/>
  <c r="AD774" i="10" s="1"/>
  <c r="AD775" i="10"/>
  <c r="AC782" i="10"/>
  <c r="AD783" i="10"/>
  <c r="AC790" i="10"/>
  <c r="AD791" i="10"/>
  <c r="AD799" i="10"/>
  <c r="AD807" i="10"/>
  <c r="AD667" i="10"/>
  <c r="AC714" i="10"/>
  <c r="AD728" i="10"/>
  <c r="AC824" i="10"/>
  <c r="AC843" i="10"/>
  <c r="AC845" i="10"/>
  <c r="AC867" i="10"/>
  <c r="AC869" i="10"/>
  <c r="AD897" i="10"/>
  <c r="AD715" i="10"/>
  <c r="AD736" i="10"/>
  <c r="AD776" i="10"/>
  <c r="AD792" i="10"/>
  <c r="AC847" i="10"/>
  <c r="AC848" i="10"/>
  <c r="AC871" i="10"/>
  <c r="AC872" i="10"/>
  <c r="AC927" i="10"/>
  <c r="AD927" i="10" s="1"/>
  <c r="AC939" i="10"/>
  <c r="AD939" i="10" s="1"/>
  <c r="AC945" i="10"/>
  <c r="AC722" i="10"/>
  <c r="AC808" i="10"/>
  <c r="AC821" i="10"/>
  <c r="AC823" i="10"/>
  <c r="AC825" i="10"/>
  <c r="AC826" i="10"/>
  <c r="AC841" i="10"/>
  <c r="AC865" i="10"/>
  <c r="AC889" i="10"/>
  <c r="AD904" i="10"/>
  <c r="AD931" i="10"/>
  <c r="AD673" i="10"/>
  <c r="AD723" i="10"/>
  <c r="AD737" i="10"/>
  <c r="AD745" i="10"/>
  <c r="AD753" i="10"/>
  <c r="AD761" i="10"/>
  <c r="AD769" i="10"/>
  <c r="AD801" i="10"/>
  <c r="AC852" i="10"/>
  <c r="AC876" i="10"/>
  <c r="AC938" i="10"/>
  <c r="AD938" i="10" s="1"/>
  <c r="AD683" i="10"/>
  <c r="AC730" i="10"/>
  <c r="AC812" i="10"/>
  <c r="AC830" i="10"/>
  <c r="AC851" i="10"/>
  <c r="AC853" i="10"/>
  <c r="AC875" i="10"/>
  <c r="AC877" i="10"/>
  <c r="AC901" i="10"/>
  <c r="AC903" i="10"/>
  <c r="AC905" i="10"/>
  <c r="AC906" i="10"/>
  <c r="AD669" i="10"/>
  <c r="AD704" i="10"/>
  <c r="AC710" i="10"/>
  <c r="AD717" i="10"/>
  <c r="AD724" i="10"/>
  <c r="AD731" i="10"/>
  <c r="AC738" i="10"/>
  <c r="AD739" i="10"/>
  <c r="AC746" i="10"/>
  <c r="AD746" i="10" s="1"/>
  <c r="AD747" i="10"/>
  <c r="AC754" i="10"/>
  <c r="AD755" i="10"/>
  <c r="AC762" i="10"/>
  <c r="AD762" i="10" s="1"/>
  <c r="AD763" i="10"/>
  <c r="AC770" i="10"/>
  <c r="AD771" i="10"/>
  <c r="AC778" i="10"/>
  <c r="AD779" i="10"/>
  <c r="AC786" i="10"/>
  <c r="AD787" i="10"/>
  <c r="AC794" i="10"/>
  <c r="AD795" i="10"/>
  <c r="AC802" i="10"/>
  <c r="AD803" i="10"/>
  <c r="AC855" i="10"/>
  <c r="AC902" i="10"/>
  <c r="AC911" i="10"/>
  <c r="AC912" i="10"/>
  <c r="AD930" i="10"/>
  <c r="AD946" i="10"/>
  <c r="AD962" i="10"/>
  <c r="AD947" i="10"/>
  <c r="AD963" i="10"/>
  <c r="AC838" i="10"/>
  <c r="AD838" i="10" s="1"/>
  <c r="AC846" i="10"/>
  <c r="AC854" i="10"/>
  <c r="AC862" i="10"/>
  <c r="AC870" i="10"/>
  <c r="AC878" i="10"/>
  <c r="AC886" i="10"/>
  <c r="AD886" i="10" s="1"/>
  <c r="AC914" i="10"/>
  <c r="AC923" i="10"/>
  <c r="AC924" i="10"/>
  <c r="AD942" i="10"/>
  <c r="AD958" i="10"/>
  <c r="AD969" i="10"/>
  <c r="AD975" i="10"/>
  <c r="AC988" i="10"/>
  <c r="AD1032" i="10"/>
  <c r="AD1034" i="10"/>
  <c r="AD1035" i="10"/>
  <c r="AC895" i="10"/>
  <c r="AD895" i="10" s="1"/>
  <c r="AC896" i="10"/>
  <c r="AD916" i="10"/>
  <c r="AD932" i="10"/>
  <c r="AD948" i="10"/>
  <c r="AD964" i="10"/>
  <c r="AD959" i="10"/>
  <c r="AD970" i="10"/>
  <c r="AD976" i="10"/>
  <c r="AC992" i="10"/>
  <c r="AD1040" i="10"/>
  <c r="AD1042" i="10"/>
  <c r="AD1043" i="10"/>
  <c r="AC926" i="10"/>
  <c r="AD954" i="10"/>
  <c r="AC898" i="10"/>
  <c r="AC907" i="10"/>
  <c r="AC908" i="10"/>
  <c r="AD928" i="10"/>
  <c r="AD944" i="10"/>
  <c r="AD960" i="10"/>
  <c r="AD971" i="10"/>
  <c r="AC996" i="10"/>
  <c r="AD1048" i="10"/>
  <c r="AD1050" i="10"/>
  <c r="AD1051" i="10"/>
  <c r="AC918" i="10"/>
  <c r="AD955" i="10"/>
  <c r="AC998" i="10"/>
  <c r="AC810" i="10"/>
  <c r="AC816" i="10"/>
  <c r="AC822" i="10"/>
  <c r="AD822" i="10" s="1"/>
  <c r="AC828" i="10"/>
  <c r="AC834" i="10"/>
  <c r="AC842" i="10"/>
  <c r="AC850" i="10"/>
  <c r="AC858" i="10"/>
  <c r="AC866" i="10"/>
  <c r="AC874" i="10"/>
  <c r="AC882" i="10"/>
  <c r="AC890" i="10"/>
  <c r="AC899" i="10"/>
  <c r="AC900" i="10"/>
  <c r="AD950" i="10"/>
  <c r="AD972" i="10"/>
  <c r="AC1000" i="10"/>
  <c r="AD1007" i="10"/>
  <c r="AD1008" i="10"/>
  <c r="AD1010" i="10"/>
  <c r="AD1011" i="10"/>
  <c r="AD1056" i="10"/>
  <c r="AD1058" i="10"/>
  <c r="AD1059" i="10"/>
  <c r="AD892" i="10"/>
  <c r="AC910" i="10"/>
  <c r="AC919" i="10"/>
  <c r="AC920" i="10"/>
  <c r="AD940" i="10"/>
  <c r="AD956" i="10"/>
  <c r="AC1004" i="10"/>
  <c r="AD951" i="10"/>
  <c r="AD967" i="10"/>
  <c r="AD973" i="10"/>
  <c r="AC980" i="10"/>
  <c r="AD1018" i="10"/>
  <c r="AD1066" i="10"/>
  <c r="AC978" i="10"/>
  <c r="AC985" i="10"/>
  <c r="AC986" i="10"/>
  <c r="AC993" i="10"/>
  <c r="AC994" i="10"/>
  <c r="AD994" i="10" s="1"/>
  <c r="AC1001" i="10"/>
  <c r="AC1002" i="10"/>
  <c r="AC1009" i="10"/>
  <c r="AD1009" i="10" s="1"/>
  <c r="AC1017" i="10"/>
  <c r="AC1025" i="10"/>
  <c r="AC1041" i="10"/>
  <c r="AC1074" i="10"/>
  <c r="AD1074" i="10" s="1"/>
  <c r="AC1090" i="10"/>
  <c r="AC1106" i="10"/>
  <c r="AC1122" i="10"/>
  <c r="AD1145" i="10"/>
  <c r="AD1147" i="10"/>
  <c r="AC1078" i="10"/>
  <c r="AC1094" i="10"/>
  <c r="AC1110" i="10"/>
  <c r="AC1126" i="10"/>
  <c r="AC1037" i="10"/>
  <c r="AC1053" i="10"/>
  <c r="AC1061" i="10"/>
  <c r="AC1069" i="10"/>
  <c r="AC1081" i="10"/>
  <c r="AC1083" i="10"/>
  <c r="AC1097" i="10"/>
  <c r="AC1099" i="10"/>
  <c r="AC1113" i="10"/>
  <c r="AC1115" i="10"/>
  <c r="AC1129" i="10"/>
  <c r="AC1131" i="10"/>
  <c r="AC981" i="10"/>
  <c r="AC982" i="10"/>
  <c r="AC989" i="10"/>
  <c r="AD989" i="10" s="1"/>
  <c r="AC990" i="10"/>
  <c r="AC997" i="10"/>
  <c r="AC1005" i="10"/>
  <c r="AC1013" i="10"/>
  <c r="AC1014" i="10"/>
  <c r="AC1021" i="10"/>
  <c r="AC1029" i="10"/>
  <c r="AC1045" i="10"/>
  <c r="AC1015" i="10"/>
  <c r="AC1022" i="10"/>
  <c r="AC1023" i="10"/>
  <c r="AC1030" i="10"/>
  <c r="AC1031" i="10"/>
  <c r="AC1038" i="10"/>
  <c r="AC1039" i="10"/>
  <c r="AC1046" i="10"/>
  <c r="AC1047" i="10"/>
  <c r="AD1047" i="10" s="1"/>
  <c r="AC1054" i="10"/>
  <c r="AC1055" i="10"/>
  <c r="AC1062" i="10"/>
  <c r="AC1063" i="10"/>
  <c r="AC1070" i="10"/>
  <c r="AC1071" i="10"/>
  <c r="AC1085" i="10"/>
  <c r="AC1087" i="10"/>
  <c r="AC1101" i="10"/>
  <c r="AC1103" i="10"/>
  <c r="AC1117" i="10"/>
  <c r="AC1119" i="10"/>
  <c r="AC1133" i="10"/>
  <c r="AC1135" i="10"/>
  <c r="AD1137" i="10"/>
  <c r="AD1139" i="10"/>
  <c r="AC1102" i="10"/>
  <c r="AC1118" i="10"/>
  <c r="AC1134" i="10"/>
  <c r="AD1075" i="10"/>
  <c r="AC1138" i="10"/>
  <c r="AD1138" i="10" s="1"/>
  <c r="AC1033" i="10"/>
  <c r="AC1049" i="10"/>
  <c r="AC1057" i="10"/>
  <c r="AC1065" i="10"/>
  <c r="AC1073" i="10"/>
  <c r="AC1089" i="10"/>
  <c r="AC1105" i="10"/>
  <c r="AC1121" i="10"/>
  <c r="AC1143" i="10"/>
  <c r="AE22" i="9"/>
  <c r="AE106" i="9"/>
  <c r="AE166" i="9"/>
  <c r="AE215" i="9"/>
  <c r="AE228" i="9"/>
  <c r="AE247" i="9"/>
  <c r="AE259" i="9"/>
  <c r="AE287" i="9"/>
  <c r="AE306" i="9"/>
  <c r="AE318" i="9"/>
  <c r="AE346" i="9"/>
  <c r="AE360" i="9"/>
  <c r="AE371" i="9"/>
  <c r="AE395" i="9"/>
  <c r="AE407" i="9"/>
  <c r="AE415" i="9"/>
  <c r="AE451" i="9"/>
  <c r="AE468" i="9"/>
  <c r="AE479" i="9"/>
  <c r="AE487" i="9"/>
  <c r="AE498" i="9"/>
  <c r="AE504" i="9"/>
  <c r="AE517" i="9"/>
  <c r="AE519" i="9"/>
  <c r="AE533" i="9"/>
  <c r="AE534" i="9"/>
  <c r="AE547" i="9"/>
  <c r="AE548" i="9"/>
  <c r="AE562" i="9"/>
  <c r="AE571" i="9"/>
  <c r="AE576" i="9"/>
  <c r="AE585" i="9"/>
  <c r="AE589" i="9"/>
  <c r="AE591" i="9"/>
  <c r="AE599" i="9"/>
  <c r="AE605" i="9"/>
  <c r="AE606" i="9"/>
  <c r="AE613" i="9"/>
  <c r="AE626" i="9"/>
  <c r="AE631" i="9"/>
  <c r="AE632" i="9"/>
  <c r="AE639" i="9"/>
  <c r="AE645" i="9"/>
  <c r="AE653" i="9"/>
  <c r="AE657" i="9"/>
  <c r="AE658" i="9"/>
  <c r="AE671" i="9"/>
  <c r="AE679" i="9"/>
  <c r="AE683" i="9"/>
  <c r="AE684" i="9"/>
  <c r="AE697" i="9"/>
  <c r="AE705" i="9"/>
  <c r="AE709" i="9"/>
  <c r="AE710" i="9"/>
  <c r="AE718" i="9"/>
  <c r="AE722" i="9"/>
  <c r="AE723" i="9"/>
  <c r="AE731" i="9"/>
  <c r="AE735" i="9"/>
  <c r="AE737" i="9"/>
  <c r="AE744" i="9"/>
  <c r="AE749" i="9"/>
  <c r="AE750" i="9"/>
  <c r="AE761" i="9"/>
  <c r="AE762" i="9"/>
  <c r="AE774" i="9"/>
  <c r="AE781" i="9"/>
  <c r="AE785" i="9"/>
  <c r="AE786" i="9"/>
  <c r="AE793" i="9"/>
  <c r="AE797" i="9"/>
  <c r="AE798" i="9"/>
  <c r="AE809" i="9"/>
  <c r="AE810" i="9"/>
  <c r="AE817" i="9"/>
  <c r="AE821" i="9"/>
  <c r="AE822" i="9"/>
  <c r="AE829" i="9"/>
  <c r="AE833" i="9"/>
  <c r="AE834" i="9"/>
  <c r="AE841" i="9"/>
  <c r="AE845" i="9"/>
  <c r="AE846" i="9"/>
  <c r="AE853" i="9"/>
  <c r="AE857" i="9"/>
  <c r="AE858" i="9"/>
  <c r="AE860" i="9"/>
  <c r="AE865" i="9"/>
  <c r="AE869" i="9"/>
  <c r="AE870" i="9"/>
  <c r="AE882" i="9"/>
  <c r="AE893" i="9"/>
  <c r="AE894" i="9"/>
  <c r="AE896" i="9"/>
  <c r="AE901" i="9"/>
  <c r="AE905" i="9"/>
  <c r="AE906" i="9"/>
  <c r="AE908" i="9"/>
  <c r="AE913" i="9"/>
  <c r="AE917" i="9"/>
  <c r="AE918" i="9"/>
  <c r="AE929" i="9"/>
  <c r="AE930" i="9"/>
  <c r="AE932" i="9"/>
  <c r="AE937" i="9"/>
  <c r="AE941" i="9"/>
  <c r="AE942" i="9"/>
  <c r="AE953" i="9"/>
  <c r="AE954" i="9"/>
  <c r="AE961" i="9"/>
  <c r="AE966" i="9"/>
  <c r="AE968" i="9"/>
  <c r="AE973" i="9"/>
  <c r="AE978" i="9"/>
  <c r="AE989" i="9"/>
  <c r="AE990" i="9"/>
  <c r="AE1002" i="9"/>
  <c r="AE1014" i="9"/>
  <c r="AE1016" i="9"/>
  <c r="AE1025" i="9"/>
  <c r="AE1026" i="9"/>
  <c r="AE1028" i="9"/>
  <c r="AE1038" i="9"/>
  <c r="AE1040" i="9"/>
  <c r="AE1045" i="9"/>
  <c r="AE1049" i="9"/>
  <c r="AE1050" i="9"/>
  <c r="AE1052" i="9"/>
  <c r="AE1057" i="9"/>
  <c r="AE1059" i="9"/>
  <c r="AE1061" i="9"/>
  <c r="AE1062" i="9"/>
  <c r="AE1064" i="9"/>
  <c r="AE1069" i="9"/>
  <c r="AE1071" i="9"/>
  <c r="AE1073" i="9"/>
  <c r="AE1074" i="9"/>
  <c r="AE1081" i="9"/>
  <c r="AE1085" i="9"/>
  <c r="AE1086" i="9"/>
  <c r="AE1093" i="9"/>
  <c r="AE1105" i="9"/>
  <c r="AE1107" i="9"/>
  <c r="AE1109" i="9"/>
  <c r="AE1119" i="9"/>
  <c r="AE1121" i="9"/>
  <c r="AE1122" i="9"/>
  <c r="AE1129" i="9"/>
  <c r="AE1131" i="9"/>
  <c r="AE1133" i="9"/>
  <c r="AE1134" i="9"/>
  <c r="AE1145" i="9"/>
  <c r="AE1146" i="9"/>
  <c r="AE777" i="9"/>
  <c r="AE401" i="9"/>
  <c r="AE1116" i="9"/>
  <c r="AE1096" i="9"/>
  <c r="AE309" i="9"/>
  <c r="AE805" i="9"/>
  <c r="AE251" i="9"/>
  <c r="AE368" i="9"/>
  <c r="AE792" i="9"/>
  <c r="AE232" i="9"/>
  <c r="AE825" i="9"/>
  <c r="AE220" i="9"/>
  <c r="AE194" i="9"/>
  <c r="AE326" i="9"/>
  <c r="AE349" i="9"/>
  <c r="AE323" i="9"/>
  <c r="AE404" i="9"/>
  <c r="AE70" i="9"/>
  <c r="AE351" i="9"/>
  <c r="AE366" i="9"/>
  <c r="AE385" i="9"/>
  <c r="AE390" i="9"/>
  <c r="AE308" i="9"/>
  <c r="AE794" i="9"/>
  <c r="AE273" i="9"/>
  <c r="AE246" i="9"/>
  <c r="AE268" i="9"/>
  <c r="AE281" i="9"/>
  <c r="AE996" i="9"/>
  <c r="AE450" i="9"/>
  <c r="AE464" i="9"/>
  <c r="AE861" i="9"/>
  <c r="AE327" i="9"/>
  <c r="AE854" i="9"/>
  <c r="AE241" i="9"/>
  <c r="AE791" i="9"/>
  <c r="AE367" i="9"/>
  <c r="AE324" i="9"/>
  <c r="AE375" i="9"/>
  <c r="AE297" i="9"/>
  <c r="AE274" i="9"/>
  <c r="AE302" i="9"/>
  <c r="AE348" i="9"/>
  <c r="AE283" i="9"/>
  <c r="AE276" i="9"/>
  <c r="AE379" i="9"/>
  <c r="AE726" i="9"/>
  <c r="AE965" i="9"/>
  <c r="AE357" i="9"/>
  <c r="AE528" i="9"/>
  <c r="AE537" i="9"/>
  <c r="AE235" i="9"/>
  <c r="AE291" i="9"/>
  <c r="AE370" i="9"/>
  <c r="AE807" i="9"/>
  <c r="AE1102" i="9"/>
  <c r="AE435" i="9"/>
  <c r="AE720" i="9"/>
  <c r="AE44" i="9"/>
  <c r="AE245" i="9"/>
  <c r="AE237" i="9"/>
  <c r="AE227" i="9"/>
  <c r="AE437" i="9"/>
  <c r="AE441" i="9"/>
  <c r="AE446" i="9"/>
  <c r="AE447" i="9"/>
  <c r="AE449" i="9"/>
  <c r="AE472" i="9"/>
  <c r="AE482" i="9"/>
  <c r="AE492" i="9"/>
  <c r="AE500" i="9"/>
  <c r="AE512" i="9"/>
  <c r="AE515" i="9"/>
  <c r="AE864" i="9"/>
  <c r="AE583" i="9"/>
  <c r="AE879" i="9"/>
  <c r="AE192" i="9"/>
  <c r="AE391" i="9"/>
  <c r="AE376" i="9"/>
  <c r="AE321" i="9"/>
  <c r="AE789" i="9"/>
  <c r="AE826" i="9"/>
  <c r="AE255" i="9"/>
  <c r="AE377" i="9"/>
  <c r="AE1103" i="9"/>
  <c r="AE328" i="9"/>
  <c r="AE383" i="9"/>
  <c r="AE341" i="9"/>
  <c r="AE902" i="9"/>
  <c r="AE578" i="9"/>
  <c r="AE355" i="9"/>
  <c r="AE295" i="9"/>
  <c r="AE633" i="9"/>
  <c r="AE815" i="9"/>
  <c r="AE340" i="9"/>
  <c r="AE396" i="9"/>
  <c r="AE362" i="9"/>
  <c r="AE490" i="9"/>
  <c r="AE277" i="9"/>
  <c r="AE195" i="9"/>
  <c r="AE1120" i="9"/>
  <c r="AE386" i="9"/>
  <c r="AE839" i="9"/>
  <c r="AE399" i="9"/>
  <c r="AE292" i="9"/>
  <c r="AE354" i="9"/>
  <c r="AE230" i="9"/>
  <c r="AE880" i="9"/>
  <c r="AE552" i="9"/>
  <c r="AE74" i="9"/>
  <c r="AE520" i="9"/>
  <c r="AE521" i="9"/>
  <c r="AE526" i="9"/>
  <c r="AE527" i="9"/>
  <c r="AE532" i="9"/>
  <c r="AE535" i="9"/>
  <c r="AE539" i="9"/>
  <c r="AE695" i="9"/>
  <c r="AE759" i="9"/>
  <c r="AE89" i="9"/>
  <c r="AE787" i="9"/>
  <c r="AE790" i="9"/>
  <c r="AE796" i="9"/>
  <c r="AE801" i="9"/>
  <c r="AE804" i="9"/>
  <c r="AE806" i="9"/>
  <c r="AE811" i="9"/>
  <c r="AE816" i="9"/>
  <c r="AE820" i="9"/>
  <c r="AE835" i="9"/>
  <c r="AE843" i="9"/>
  <c r="AE844" i="9"/>
  <c r="AE293" i="9"/>
  <c r="AE384" i="9"/>
  <c r="AE717" i="9"/>
  <c r="AE855" i="9"/>
  <c r="AE856" i="9"/>
  <c r="AE344" i="9"/>
  <c r="AE940" i="9"/>
  <c r="AE300" i="9"/>
  <c r="AE298" i="9"/>
  <c r="AE1058" i="9"/>
  <c r="AE1075" i="9"/>
  <c r="AE1077" i="9"/>
  <c r="AE1010" i="9"/>
  <c r="AE1013" i="9"/>
  <c r="AE15" i="9"/>
  <c r="AE1127" i="9"/>
  <c r="AE1132" i="9"/>
  <c r="AE28" i="9"/>
  <c r="AE1111" i="9"/>
  <c r="AE29" i="9"/>
  <c r="AE33" i="9"/>
  <c r="AE34" i="9"/>
  <c r="AE25" i="9"/>
  <c r="AE925" i="9"/>
  <c r="AE352" i="9"/>
  <c r="AE488" i="9"/>
  <c r="AE244" i="9"/>
  <c r="AE443" i="9"/>
  <c r="AE732" i="9"/>
  <c r="AE35" i="9"/>
  <c r="AE233" i="9"/>
  <c r="AE604" i="9"/>
  <c r="AE607" i="9"/>
  <c r="AE463" i="9"/>
  <c r="AE570" i="9"/>
  <c r="AE580" i="9"/>
  <c r="AE428" i="9"/>
  <c r="AE263" i="9"/>
  <c r="AE676" i="9"/>
  <c r="AE438" i="9"/>
  <c r="AE495" i="9"/>
  <c r="AE499" i="9"/>
  <c r="AE503" i="9"/>
  <c r="AE511" i="9"/>
  <c r="AE507" i="9"/>
  <c r="AE508" i="9"/>
  <c r="AE513" i="9"/>
  <c r="AE522" i="9"/>
  <c r="AE69" i="9"/>
  <c r="AE525" i="9"/>
  <c r="AE529" i="9"/>
  <c r="AE530" i="9"/>
  <c r="AE80" i="9"/>
  <c r="AE715" i="9"/>
  <c r="AE784" i="9"/>
  <c r="AE795" i="9"/>
  <c r="AE799" i="9"/>
  <c r="AE803" i="9"/>
  <c r="AE823" i="9"/>
  <c r="AE830" i="9"/>
  <c r="AE831" i="9"/>
  <c r="AE832" i="9"/>
  <c r="AE838" i="9"/>
  <c r="AE842" i="9"/>
  <c r="AE397" i="9"/>
  <c r="AE877" i="9"/>
  <c r="AE59" i="9"/>
  <c r="AE294" i="9"/>
  <c r="AE380" i="9"/>
  <c r="AE398" i="9"/>
  <c r="AE960" i="9"/>
  <c r="AE975" i="9"/>
  <c r="AE1023" i="9"/>
  <c r="AE614" i="9"/>
  <c r="AE573" i="9"/>
  <c r="AE584" i="9"/>
  <c r="AE20" i="9"/>
  <c r="AE635" i="9"/>
  <c r="AE82" i="9"/>
  <c r="AE62" i="9"/>
  <c r="AE439" i="9"/>
  <c r="AE442" i="9"/>
  <c r="AE445" i="9"/>
  <c r="AE454" i="9"/>
  <c r="AE473" i="9"/>
  <c r="AE493" i="9"/>
  <c r="AE536" i="9"/>
  <c r="AE542" i="9"/>
  <c r="AE802" i="9"/>
  <c r="AE98" i="9"/>
  <c r="AE836" i="9"/>
  <c r="AE840" i="9"/>
  <c r="AE330" i="9"/>
  <c r="AE849" i="9"/>
  <c r="AE872" i="9"/>
  <c r="AE938" i="9"/>
  <c r="AE962" i="9"/>
  <c r="AE971" i="9"/>
  <c r="AE1019" i="9"/>
  <c r="AE1024" i="9"/>
  <c r="AE1031" i="9"/>
  <c r="AE1035" i="9"/>
  <c r="AE1044" i="9"/>
  <c r="AE550" i="9"/>
  <c r="AE262" i="9"/>
  <c r="AE284" i="9"/>
  <c r="AE440" i="9"/>
  <c r="AE502" i="9"/>
  <c r="AE808" i="9"/>
  <c r="AE814" i="9"/>
  <c r="AE819" i="9"/>
  <c r="AE828" i="9"/>
  <c r="AE315" i="9"/>
  <c r="AE406" i="9"/>
  <c r="AE405" i="9"/>
  <c r="AE378" i="9"/>
  <c r="AE977" i="9"/>
  <c r="AE1030" i="9"/>
  <c r="AE261" i="9"/>
  <c r="AE656" i="9"/>
  <c r="AE444" i="9"/>
  <c r="AE501" i="9"/>
  <c r="AE818" i="9"/>
  <c r="AE334" i="9"/>
  <c r="AE1115" i="9"/>
  <c r="AE335" i="9"/>
  <c r="AE1021" i="9"/>
  <c r="AE1033" i="9"/>
  <c r="AE1079" i="9"/>
  <c r="AE1092" i="9"/>
  <c r="AE1037" i="9"/>
  <c r="AE1041" i="9"/>
  <c r="AE1070" i="9"/>
  <c r="AE1072" i="9"/>
  <c r="AE1137" i="9"/>
  <c r="AE41" i="9"/>
  <c r="AE505" i="9"/>
  <c r="AE319" i="9"/>
  <c r="AE1097" i="9"/>
  <c r="AE483" i="9"/>
  <c r="AE516" i="9"/>
  <c r="AE518" i="9"/>
  <c r="AE531" i="9"/>
  <c r="AE1051" i="9"/>
  <c r="AE1130" i="9"/>
  <c r="AE946" i="9"/>
  <c r="AE1094" i="9"/>
  <c r="AE485" i="9"/>
  <c r="AE837" i="9"/>
  <c r="AE771" i="9"/>
  <c r="AE461" i="9"/>
  <c r="AE813" i="9"/>
  <c r="AE1123" i="9"/>
  <c r="AE1124" i="9"/>
  <c r="AE827" i="9"/>
  <c r="AE1091" i="9"/>
  <c r="AE863" i="9"/>
  <c r="AE871" i="9"/>
  <c r="AE1128" i="9"/>
  <c r="AE248" i="9"/>
  <c r="AE431" i="9"/>
  <c r="AE253" i="9"/>
  <c r="AE264" i="9"/>
  <c r="AE486" i="9"/>
  <c r="AE667" i="9"/>
  <c r="AE672" i="9"/>
  <c r="AE669" i="9"/>
  <c r="AE659" i="9"/>
  <c r="AE741" i="9"/>
  <c r="AE260" i="9"/>
  <c r="AE523" i="9"/>
  <c r="AE663" i="9"/>
  <c r="AE1140" i="9"/>
  <c r="AE876" i="9"/>
  <c r="AE1034" i="9"/>
  <c r="AE993" i="9"/>
  <c r="AE719" i="9"/>
  <c r="AE1110" i="9"/>
  <c r="AE995" i="9"/>
  <c r="AE509" i="9"/>
  <c r="AE43" i="9"/>
  <c r="AE1043" i="9"/>
  <c r="AE423" i="9"/>
  <c r="AE168" i="9"/>
  <c r="AE668" i="9"/>
  <c r="AE49" i="9"/>
  <c r="AE889" i="9"/>
  <c r="AE887" i="9"/>
  <c r="AE884" i="9"/>
  <c r="AE16" i="9"/>
  <c r="AE229" i="9"/>
  <c r="AE231" i="9"/>
  <c r="AE238" i="9"/>
  <c r="AE226" i="9"/>
  <c r="AE239" i="9"/>
  <c r="AE243" i="9"/>
  <c r="AE39" i="9"/>
  <c r="AE50" i="9"/>
  <c r="AE988" i="9"/>
  <c r="AE963" i="9"/>
  <c r="AE951" i="9"/>
  <c r="AE66" i="9"/>
  <c r="AE980" i="9"/>
  <c r="AE982" i="9"/>
  <c r="AE63" i="9"/>
  <c r="AE956" i="9"/>
  <c r="AE931" i="9"/>
  <c r="AE955" i="9"/>
  <c r="AE910" i="9"/>
  <c r="AE964" i="9"/>
  <c r="AE911" i="9"/>
  <c r="AE958" i="9"/>
  <c r="AE974" i="9"/>
  <c r="AE986" i="9"/>
  <c r="AE55" i="9"/>
  <c r="AE42" i="9"/>
  <c r="AE99" i="9"/>
  <c r="AE282" i="9"/>
  <c r="AE17" i="9"/>
  <c r="AE249" i="9"/>
  <c r="AE289" i="9"/>
  <c r="AE868" i="9"/>
  <c r="AE881" i="9"/>
  <c r="AE852" i="9"/>
  <c r="AE58" i="9"/>
  <c r="AE873" i="9"/>
  <c r="AE866" i="9"/>
  <c r="AE867" i="9"/>
  <c r="AE847" i="9"/>
  <c r="AE878" i="9"/>
  <c r="AE586" i="9"/>
  <c r="AE545" i="9"/>
  <c r="AE551" i="9"/>
  <c r="AE543" i="9"/>
  <c r="AE1053" i="9"/>
  <c r="AE1047" i="9"/>
  <c r="AE1039" i="9"/>
  <c r="AE1032" i="9"/>
  <c r="AE1017" i="9"/>
  <c r="AE1036" i="9"/>
  <c r="AE1046" i="9"/>
  <c r="AE410" i="9"/>
  <c r="AE411" i="9"/>
  <c r="AE425" i="9"/>
  <c r="AE412" i="9"/>
  <c r="AE419" i="9"/>
  <c r="AE430" i="9"/>
  <c r="AE432" i="9"/>
  <c r="AE433" i="9"/>
  <c r="AE14" i="9"/>
  <c r="AE61" i="9"/>
  <c r="AE119" i="9"/>
  <c r="AE68" i="9"/>
  <c r="AE51" i="9"/>
  <c r="AE115" i="9"/>
  <c r="AE124" i="9"/>
  <c r="AE189" i="9"/>
  <c r="AE219" i="9"/>
  <c r="AE212" i="9"/>
  <c r="AE109" i="9"/>
  <c r="AE126" i="9"/>
  <c r="AE200" i="9"/>
  <c r="AE171" i="9"/>
  <c r="AE221" i="9"/>
  <c r="AE142" i="9"/>
  <c r="AE182" i="9"/>
  <c r="AE206" i="9"/>
  <c r="AE131" i="9"/>
  <c r="AE125" i="9"/>
  <c r="AE152" i="9"/>
  <c r="AE146" i="9"/>
  <c r="AE181" i="9"/>
  <c r="AE139" i="9"/>
  <c r="AE191" i="9"/>
  <c r="AE155" i="9"/>
  <c r="AE177" i="9"/>
  <c r="AE197" i="9"/>
  <c r="AE179" i="9"/>
  <c r="AE196" i="9"/>
  <c r="AE174" i="9"/>
  <c r="AE121" i="9"/>
  <c r="AE702" i="9"/>
  <c r="AE698" i="9"/>
  <c r="AE701" i="9"/>
  <c r="AE704" i="9"/>
  <c r="AE681" i="9"/>
  <c r="AE707" i="9"/>
  <c r="AE711" i="9"/>
  <c r="AE694" i="9"/>
  <c r="AE682" i="9"/>
  <c r="AE700" i="9"/>
  <c r="AE703" i="9"/>
  <c r="AE886" i="9"/>
  <c r="AE892" i="9"/>
  <c r="AE84" i="9"/>
  <c r="AE967" i="9"/>
  <c r="AE928" i="9"/>
  <c r="AE920" i="9"/>
  <c r="AE916" i="9"/>
  <c r="AE957" i="9"/>
  <c r="AE914" i="9"/>
  <c r="AE976" i="9"/>
  <c r="AE987" i="9"/>
  <c r="AE912" i="9"/>
  <c r="AE944" i="9"/>
  <c r="AE948" i="9"/>
  <c r="AE436" i="9"/>
  <c r="AE1126" i="9"/>
  <c r="AE77" i="9"/>
  <c r="AE76" i="9"/>
  <c r="AE54" i="9"/>
  <c r="AE1076" i="9"/>
  <c r="AE895" i="9"/>
  <c r="AE897" i="9"/>
  <c r="AE481" i="9"/>
  <c r="AE476" i="9"/>
  <c r="AE456" i="9"/>
  <c r="AE489" i="9"/>
  <c r="AE459" i="9"/>
  <c r="AE457" i="9"/>
  <c r="AE469" i="9"/>
  <c r="AE652" i="9"/>
  <c r="AE662" i="9"/>
  <c r="AE674" i="9"/>
  <c r="AE678" i="9"/>
  <c r="AE665" i="9"/>
  <c r="AE734" i="9"/>
  <c r="AE742" i="9"/>
  <c r="AE748" i="9"/>
  <c r="AE361" i="9"/>
  <c r="AE305" i="9"/>
  <c r="AE18" i="9"/>
  <c r="AE87" i="9"/>
  <c r="AE394" i="9"/>
  <c r="AE387" i="9"/>
  <c r="AE364" i="9"/>
  <c r="AE338" i="9"/>
  <c r="AE290" i="9"/>
  <c r="AE369" i="9"/>
  <c r="AE356" i="9"/>
  <c r="AE907" i="9"/>
  <c r="AE1067" i="9"/>
  <c r="AE107" i="9"/>
  <c r="AE266" i="9"/>
  <c r="AE286" i="9"/>
  <c r="AE252" i="9"/>
  <c r="AE270" i="9"/>
  <c r="AE883" i="9"/>
  <c r="AE307" i="9"/>
  <c r="AE409" i="9"/>
  <c r="AE358" i="9"/>
  <c r="AE83" i="9"/>
  <c r="AE60" i="9"/>
  <c r="AE1101" i="9"/>
  <c r="AE317" i="9"/>
  <c r="AE322" i="9"/>
  <c r="AE296" i="9"/>
  <c r="AE1083" i="9"/>
  <c r="AE1087" i="9"/>
  <c r="AE1078" i="9"/>
  <c r="AE1090" i="9"/>
  <c r="AE763" i="9"/>
  <c r="AE90" i="9"/>
  <c r="AE1108" i="9"/>
  <c r="AE1118" i="9"/>
  <c r="AE782" i="9"/>
  <c r="AE30" i="9"/>
  <c r="AE92" i="9"/>
  <c r="AE725" i="9"/>
  <c r="AE727" i="9"/>
  <c r="AE994" i="9"/>
  <c r="AE1012" i="9"/>
  <c r="AE1001" i="9"/>
  <c r="AE40" i="9"/>
  <c r="AE497" i="9"/>
  <c r="AE862" i="9"/>
  <c r="AE600" i="9"/>
  <c r="AE611" i="9"/>
  <c r="AE595" i="9"/>
  <c r="AE1020" i="9"/>
  <c r="AE1042" i="9"/>
  <c r="AE1015" i="9"/>
  <c r="AE1055" i="9"/>
  <c r="AE1027" i="9"/>
  <c r="AE1048" i="9"/>
  <c r="AE19" i="9"/>
  <c r="AE72" i="9"/>
  <c r="AE420" i="9"/>
  <c r="AE73" i="9"/>
  <c r="AE26" i="9"/>
  <c r="AE97" i="9"/>
  <c r="AE624" i="9"/>
  <c r="AE572" i="9"/>
  <c r="AE557" i="9"/>
  <c r="AE619" i="9"/>
  <c r="AE546" i="9"/>
  <c r="AE108" i="9"/>
  <c r="AE577" i="9"/>
  <c r="AE629" i="9"/>
  <c r="AE643" i="9"/>
  <c r="AE544" i="9"/>
  <c r="AE561" i="9"/>
  <c r="AE630" i="9"/>
  <c r="AE597" i="9"/>
  <c r="AE549" i="9"/>
  <c r="AE644" i="9"/>
  <c r="AE588" i="9"/>
  <c r="AE96" i="9"/>
  <c r="AE143" i="9"/>
  <c r="AE148" i="9"/>
  <c r="AE93" i="9"/>
  <c r="AE104" i="9"/>
  <c r="AE180" i="9"/>
  <c r="AE167" i="9"/>
  <c r="AE209" i="9"/>
  <c r="AE111" i="9"/>
  <c r="AE203" i="9"/>
  <c r="AE160" i="9"/>
  <c r="AE164" i="9"/>
  <c r="AE165" i="9"/>
  <c r="AE176" i="9"/>
  <c r="AE150" i="9"/>
  <c r="AE145" i="9"/>
  <c r="AE205" i="9"/>
  <c r="AE137" i="9"/>
  <c r="AE129" i="9"/>
  <c r="AE144" i="9"/>
  <c r="AE163" i="9"/>
  <c r="AE138" i="9"/>
  <c r="AE75" i="9"/>
  <c r="AE706" i="9"/>
  <c r="AE103" i="9"/>
  <c r="AE685" i="9"/>
  <c r="AE691" i="9"/>
  <c r="AE712" i="9"/>
  <c r="AE708" i="9"/>
  <c r="AE1125" i="9"/>
  <c r="AE86" i="9"/>
  <c r="AE1068" i="9"/>
  <c r="AE899" i="9"/>
  <c r="AE78" i="9"/>
  <c r="AE477" i="9"/>
  <c r="AE470" i="9"/>
  <c r="AE458" i="9"/>
  <c r="AE466" i="9"/>
  <c r="AE474" i="9"/>
  <c r="AE480" i="9"/>
  <c r="AE79" i="9"/>
  <c r="AE651" i="9"/>
  <c r="AE654" i="9"/>
  <c r="AE664" i="9"/>
  <c r="AE57" i="9"/>
  <c r="AE329" i="9"/>
  <c r="AE373" i="9"/>
  <c r="AE408" i="9"/>
  <c r="AE304" i="9"/>
  <c r="AE332" i="9"/>
  <c r="AE301" i="9"/>
  <c r="AE381" i="9"/>
  <c r="AE316" i="9"/>
  <c r="AE382" i="9"/>
  <c r="AE105" i="9"/>
  <c r="AE342" i="9"/>
  <c r="AE313" i="9"/>
  <c r="AE392" i="9"/>
  <c r="AE359" i="9"/>
  <c r="AE343" i="9"/>
  <c r="AE400" i="9"/>
  <c r="AE320" i="9"/>
  <c r="AE1117" i="9"/>
  <c r="AE1084" i="9"/>
  <c r="AE56" i="9"/>
  <c r="AE1082" i="9"/>
  <c r="AE765" i="9"/>
  <c r="AE21" i="9"/>
  <c r="AE1141" i="9"/>
  <c r="AE766" i="9"/>
  <c r="AE95" i="9"/>
  <c r="AE721" i="9"/>
  <c r="AE1004" i="9"/>
  <c r="AE510" i="9"/>
  <c r="AE514" i="9"/>
  <c r="AE506" i="9"/>
  <c r="AE38" i="9"/>
  <c r="AE640" i="9"/>
  <c r="AE647" i="9"/>
  <c r="AE592" i="9"/>
  <c r="AE590" i="9"/>
  <c r="AE101" i="9"/>
  <c r="AE567" i="9"/>
  <c r="AE638" i="9"/>
  <c r="AE579" i="9"/>
  <c r="AE642" i="9"/>
  <c r="AE636" i="9"/>
  <c r="AE610" i="9"/>
  <c r="AE555" i="9"/>
  <c r="AE558" i="9"/>
  <c r="AE602" i="9"/>
  <c r="AE1054" i="9"/>
  <c r="AE100" i="9"/>
  <c r="AE236" i="9"/>
  <c r="AE52" i="9"/>
  <c r="AE934" i="9"/>
  <c r="AE949" i="9"/>
  <c r="AE102" i="9"/>
  <c r="AE983" i="9"/>
  <c r="AE950" i="9"/>
  <c r="AE923" i="9"/>
  <c r="AE919" i="9"/>
  <c r="AE981" i="9"/>
  <c r="AE850" i="9"/>
  <c r="AE851" i="9"/>
  <c r="AE64" i="9"/>
  <c r="AE612" i="9"/>
  <c r="AE648" i="9"/>
  <c r="AE564" i="9"/>
  <c r="AE65" i="9"/>
  <c r="AE621" i="9"/>
  <c r="AE416" i="9"/>
  <c r="AE414" i="9"/>
  <c r="AE424" i="9"/>
  <c r="AE421" i="9"/>
  <c r="AE417" i="9"/>
  <c r="AE475" i="9"/>
  <c r="AE673" i="9"/>
  <c r="AE755" i="9"/>
  <c r="AE256" i="9"/>
  <c r="AE716" i="9"/>
  <c r="AE754" i="9"/>
  <c r="AE222" i="9"/>
  <c r="AE128" i="9"/>
  <c r="AE133" i="9"/>
  <c r="AE153" i="9"/>
  <c r="AE216" i="9"/>
  <c r="AE173" i="9"/>
  <c r="AE116" i="9"/>
  <c r="AE114" i="9"/>
  <c r="AE154" i="9"/>
  <c r="AE172" i="9"/>
  <c r="AE130" i="9"/>
  <c r="AE157" i="9"/>
  <c r="AE210" i="9"/>
  <c r="AE689" i="9"/>
  <c r="AE692" i="9"/>
  <c r="AE714" i="9"/>
  <c r="AE696" i="9"/>
  <c r="AE898" i="9"/>
  <c r="AE903" i="9"/>
  <c r="AE37" i="9"/>
  <c r="AE452" i="9"/>
  <c r="AE460" i="9"/>
  <c r="AE467" i="9"/>
  <c r="AE484" i="9"/>
  <c r="AE455" i="9"/>
  <c r="AE670" i="9"/>
  <c r="AE729" i="9"/>
  <c r="AE740" i="9"/>
  <c r="AE353" i="9"/>
  <c r="AE363" i="9"/>
  <c r="AE350" i="9"/>
  <c r="AE345" i="9"/>
  <c r="AE347" i="9"/>
  <c r="AE337" i="9"/>
  <c r="AE303" i="9"/>
  <c r="AE1106" i="9"/>
  <c r="AE314" i="9"/>
  <c r="AE85" i="9"/>
  <c r="AE1088" i="9"/>
  <c r="AE1080" i="9"/>
  <c r="AE756" i="9"/>
  <c r="AE783" i="9"/>
  <c r="AE769" i="9"/>
  <c r="AE1009" i="9"/>
  <c r="AE620" i="9"/>
  <c r="AE617" i="9"/>
  <c r="AE608" i="9"/>
  <c r="AE594" i="9"/>
  <c r="AE888" i="9"/>
  <c r="AE969" i="9"/>
  <c r="AE959" i="9"/>
  <c r="AE924" i="9"/>
  <c r="AE945" i="9"/>
  <c r="AE288" i="9"/>
  <c r="AE603" i="9"/>
  <c r="AE427" i="9"/>
  <c r="AE434" i="9"/>
  <c r="AE413" i="9"/>
  <c r="AE183" i="9"/>
  <c r="AE207" i="9"/>
  <c r="AE147" i="9"/>
  <c r="AE110" i="9"/>
  <c r="AE190" i="9"/>
  <c r="AE909" i="9"/>
  <c r="AE984" i="9"/>
  <c r="AE927" i="9"/>
  <c r="AE922" i="9"/>
  <c r="AE933" i="9"/>
  <c r="AE169" i="9"/>
  <c r="AE211" i="9"/>
  <c r="AE187" i="9"/>
  <c r="AE158" i="9"/>
  <c r="AE123" i="9"/>
  <c r="AE151" i="9"/>
  <c r="AE218" i="9"/>
  <c r="AE713" i="9"/>
  <c r="AE686" i="9"/>
  <c r="AE875" i="9"/>
  <c r="AE900" i="9"/>
  <c r="AE478" i="9"/>
  <c r="AE471" i="9"/>
  <c r="AE465" i="9"/>
  <c r="AE91" i="9"/>
  <c r="AE661" i="9"/>
  <c r="AE666" i="9"/>
  <c r="AE730" i="9"/>
  <c r="AE738" i="9"/>
  <c r="AE389" i="9"/>
  <c r="AE325" i="9"/>
  <c r="AE1063" i="9"/>
  <c r="AE1060" i="9"/>
  <c r="AE422" i="9"/>
  <c r="AE724" i="9"/>
  <c r="AE1008" i="9"/>
  <c r="AE496" i="9"/>
  <c r="AE23" i="9"/>
  <c r="AE213" i="9"/>
  <c r="AE113" i="9"/>
  <c r="AE118" i="9"/>
  <c r="AE161" i="9"/>
  <c r="AE217" i="9"/>
  <c r="AE186" i="9"/>
  <c r="AE687" i="9"/>
  <c r="AE587" i="9"/>
  <c r="AE641" i="9"/>
  <c r="AE563" i="9"/>
  <c r="AE627" i="9"/>
  <c r="AE554" i="9"/>
  <c r="AE904" i="9"/>
  <c r="AE655" i="9"/>
  <c r="AE743" i="9"/>
  <c r="AE339" i="9"/>
  <c r="AE374" i="9"/>
  <c r="AE310" i="9"/>
  <c r="AE372" i="9"/>
  <c r="AE1066" i="9"/>
  <c r="AE776" i="9"/>
  <c r="AE991" i="9"/>
  <c r="AE94" i="9"/>
  <c r="AE258" i="9"/>
  <c r="AE429" i="9"/>
  <c r="AE1022" i="9"/>
  <c r="AE202" i="9"/>
  <c r="AE208" i="9"/>
  <c r="AE159" i="9"/>
  <c r="AE690" i="9"/>
  <c r="AE699" i="9"/>
  <c r="AE403" i="9"/>
  <c r="AE331" i="9"/>
  <c r="AE333" i="9"/>
  <c r="AE1065" i="9"/>
  <c r="AE1003" i="9"/>
  <c r="AE623" i="9"/>
  <c r="AE88" i="9"/>
  <c r="AE127" i="9"/>
  <c r="AE132" i="9"/>
  <c r="AE688" i="9"/>
  <c r="AE453" i="9"/>
  <c r="AE677" i="9"/>
  <c r="AE758" i="9"/>
  <c r="AE560" i="9"/>
  <c r="AE170" i="9"/>
  <c r="AE388" i="9"/>
  <c r="AE393" i="9"/>
  <c r="AE998" i="9"/>
  <c r="AE637" i="9"/>
  <c r="AE581" i="9"/>
  <c r="AE593" i="9"/>
  <c r="AE448" i="9"/>
  <c r="AE779" i="9"/>
  <c r="AE780" i="9"/>
  <c r="AE874" i="9"/>
  <c r="AE1098" i="9"/>
  <c r="AE1104" i="9"/>
  <c r="AE997" i="9"/>
  <c r="AE582" i="9"/>
  <c r="AE650" i="9"/>
  <c r="AE634" i="9"/>
  <c r="AE540" i="9"/>
  <c r="AE767" i="9"/>
  <c r="AE778" i="9"/>
  <c r="AE788" i="9"/>
  <c r="AE234" i="9"/>
  <c r="AE598" i="9"/>
  <c r="AE609" i="9"/>
  <c r="AE402" i="9"/>
  <c r="AE615" i="9"/>
  <c r="AE1089" i="9"/>
  <c r="AE81" i="9"/>
  <c r="AE812" i="9"/>
  <c r="AE757" i="9"/>
  <c r="AE1099" i="9"/>
  <c r="AE1113" i="9"/>
  <c r="AE768" i="9"/>
  <c r="AE1138" i="9"/>
  <c r="AE773" i="9"/>
  <c r="AE254" i="9"/>
  <c r="AE1139" i="9"/>
  <c r="AE269" i="9"/>
  <c r="AE250" i="9"/>
  <c r="AE285" i="9"/>
  <c r="AE491" i="9"/>
  <c r="AE660" i="9"/>
  <c r="AE739" i="9"/>
  <c r="AE524" i="9"/>
  <c r="AE1143" i="9"/>
  <c r="AE1142" i="9"/>
  <c r="AE566" i="9"/>
  <c r="AE1147" i="9"/>
  <c r="AE751" i="9"/>
  <c r="AE885" i="9"/>
  <c r="AE36" i="9"/>
  <c r="AE979" i="9"/>
  <c r="AE943" i="9"/>
  <c r="AE939" i="9"/>
  <c r="AE972" i="9"/>
  <c r="AE947" i="9"/>
  <c r="AE952" i="9"/>
  <c r="AE265" i="9"/>
  <c r="AE272" i="9"/>
  <c r="AE280" i="9"/>
  <c r="AE141" i="9"/>
  <c r="AE193" i="9"/>
  <c r="AE184" i="9"/>
  <c r="AE225" i="9"/>
  <c r="AE199" i="9"/>
  <c r="AE117" i="9"/>
  <c r="AE162" i="9"/>
  <c r="AE201" i="9"/>
  <c r="AE149" i="9"/>
  <c r="AE140" i="9"/>
  <c r="AE224" i="9"/>
  <c r="AE891" i="9"/>
  <c r="AE926" i="9"/>
  <c r="AE936" i="9"/>
  <c r="AE745" i="9"/>
  <c r="AE753" i="9"/>
  <c r="AE53" i="9"/>
  <c r="AE257" i="9"/>
  <c r="AE365" i="9"/>
  <c r="AE770" i="9"/>
  <c r="AE1144" i="9"/>
  <c r="AE1000" i="9"/>
  <c r="AE1011" i="9"/>
  <c r="AE418" i="9"/>
  <c r="AE569" i="9"/>
  <c r="AE622" i="9"/>
  <c r="AE601" i="9"/>
  <c r="AE628" i="9"/>
  <c r="AE156" i="9"/>
  <c r="AE134" i="9"/>
  <c r="AE135" i="9"/>
  <c r="AE311" i="9"/>
  <c r="AE1135" i="9"/>
  <c r="AE27" i="9"/>
  <c r="AE772" i="9"/>
  <c r="AE71" i="9"/>
  <c r="AE1007" i="9"/>
  <c r="AE1006" i="9"/>
  <c r="AE992" i="9"/>
  <c r="AE556" i="9"/>
  <c r="AE559" i="9"/>
  <c r="AE921" i="9"/>
  <c r="AE935" i="9"/>
  <c r="AE970" i="9"/>
  <c r="AE915" i="9"/>
  <c r="AE136" i="9"/>
  <c r="AE112" i="9"/>
  <c r="AE188" i="9"/>
  <c r="AE204" i="9"/>
  <c r="AE198" i="9"/>
  <c r="AE185" i="9"/>
  <c r="AE675" i="9"/>
  <c r="AE775" i="9"/>
  <c r="AE1005" i="9"/>
  <c r="AE575" i="9"/>
  <c r="AE646" i="9"/>
  <c r="AE565" i="9"/>
  <c r="AE848" i="9"/>
  <c r="AE890" i="9"/>
  <c r="AE214" i="9"/>
  <c r="AE178" i="9"/>
  <c r="AE279" i="9"/>
  <c r="AE312" i="9"/>
  <c r="AE299" i="9"/>
  <c r="AE1112" i="9"/>
  <c r="AE32" i="9"/>
  <c r="AE999" i="9"/>
  <c r="AE223" i="9"/>
  <c r="AE747" i="9"/>
  <c r="AE752" i="9"/>
  <c r="AE568" i="9"/>
  <c r="AE120" i="9"/>
  <c r="AE625" i="9"/>
  <c r="AE122" i="9"/>
  <c r="AE24" i="9"/>
  <c r="AE46" i="9"/>
  <c r="AE47" i="9"/>
  <c r="AE48" i="9"/>
  <c r="AE45" i="9"/>
  <c r="AE31" i="9"/>
  <c r="AE1029" i="9"/>
  <c r="AE1114" i="9"/>
  <c r="AE67" i="9"/>
  <c r="AE824" i="9"/>
  <c r="AE1056" i="9"/>
  <c r="AE271" i="9"/>
  <c r="AE800" i="9"/>
  <c r="AE736" i="9"/>
  <c r="AE574" i="9"/>
  <c r="AE985" i="9"/>
  <c r="AE1018" i="9"/>
  <c r="AE553" i="9"/>
  <c r="AE336" i="9"/>
  <c r="AE426" i="9"/>
  <c r="AE1095" i="9"/>
  <c r="AE242" i="9"/>
  <c r="AE596" i="9"/>
  <c r="AE175" i="9"/>
  <c r="AE616" i="9"/>
  <c r="AE494" i="9"/>
  <c r="AE859" i="9"/>
  <c r="AE278" i="9"/>
  <c r="AE693" i="9"/>
  <c r="AE618" i="9"/>
  <c r="AE13" i="9"/>
  <c r="AE1100" i="9"/>
  <c r="AE728" i="9"/>
  <c r="AE746" i="9"/>
  <c r="AE733" i="9"/>
  <c r="AE267" i="9"/>
  <c r="AE275" i="9"/>
  <c r="AE538" i="9"/>
  <c r="AE764" i="9"/>
  <c r="AE240" i="9"/>
  <c r="AE649" i="9"/>
  <c r="AE462" i="9"/>
  <c r="AE541" i="9"/>
  <c r="AE1136" i="9"/>
  <c r="AE680" i="9"/>
  <c r="AE760" i="9"/>
  <c r="AD1134" i="10" l="1"/>
  <c r="AD918" i="10"/>
  <c r="AD815" i="10"/>
  <c r="AD501" i="10"/>
  <c r="AD175" i="10"/>
  <c r="AD1105" i="10"/>
  <c r="AD1118" i="10"/>
  <c r="AD1085" i="10"/>
  <c r="AD1030" i="10"/>
  <c r="AD1061" i="10"/>
  <c r="AD920" i="10"/>
  <c r="AD1005" i="10"/>
  <c r="AD858" i="10"/>
  <c r="AD855" i="10"/>
  <c r="AD802" i="10"/>
  <c r="AD793" i="10"/>
  <c r="AD722" i="10"/>
  <c r="AD867" i="10"/>
  <c r="AD742" i="10"/>
  <c r="AD790" i="10"/>
  <c r="AD961" i="10"/>
  <c r="AD827" i="10"/>
  <c r="AD664" i="10"/>
  <c r="AD627" i="10"/>
  <c r="AD645" i="10"/>
  <c r="AD641" i="10"/>
  <c r="AD633" i="10"/>
  <c r="AD569" i="10"/>
  <c r="AD540" i="10"/>
  <c r="AD560" i="10"/>
  <c r="AD581" i="10"/>
  <c r="AD454" i="10"/>
  <c r="AD449" i="10"/>
  <c r="AD349" i="10"/>
  <c r="AD340" i="10"/>
  <c r="AD238" i="10"/>
  <c r="AD174" i="10"/>
  <c r="AD230" i="10"/>
  <c r="AD222" i="10"/>
  <c r="AD561" i="10"/>
  <c r="AD262" i="10"/>
  <c r="AD1089" i="10"/>
  <c r="AD1102" i="10"/>
  <c r="AD1071" i="10"/>
  <c r="AD1023" i="10"/>
  <c r="AD982" i="10"/>
  <c r="AD1053" i="10"/>
  <c r="AD1041" i="10"/>
  <c r="AD1063" i="10"/>
  <c r="AD919" i="10"/>
  <c r="AD1000" i="10"/>
  <c r="AD850" i="10"/>
  <c r="AD785" i="10"/>
  <c r="AD784" i="10"/>
  <c r="AD845" i="10"/>
  <c r="AD814" i="10"/>
  <c r="AD662" i="10"/>
  <c r="AD721" i="10"/>
  <c r="AD615" i="10"/>
  <c r="AD707" i="10"/>
  <c r="AD623" i="10"/>
  <c r="AD619" i="10"/>
  <c r="AD545" i="10"/>
  <c r="AD522" i="10"/>
  <c r="AD537" i="10"/>
  <c r="AD580" i="10"/>
  <c r="AD341" i="10"/>
  <c r="AD425" i="10"/>
  <c r="AD462" i="10"/>
  <c r="AD313" i="10"/>
  <c r="AD214" i="10"/>
  <c r="AD99" i="10"/>
  <c r="AD206" i="10"/>
  <c r="AD203" i="10"/>
  <c r="AD593" i="10"/>
  <c r="AD1070" i="10"/>
  <c r="AD1022" i="10"/>
  <c r="AD981" i="10"/>
  <c r="AD1037" i="10"/>
  <c r="AD1025" i="10"/>
  <c r="AD910" i="10"/>
  <c r="AD926" i="10"/>
  <c r="AD906" i="10"/>
  <c r="AD754" i="10"/>
  <c r="AD843" i="10"/>
  <c r="AD750" i="10"/>
  <c r="AD813" i="10"/>
  <c r="AD636" i="10"/>
  <c r="AD688" i="10"/>
  <c r="AD606" i="10"/>
  <c r="AD752" i="10"/>
  <c r="AD604" i="10"/>
  <c r="AD597" i="10"/>
  <c r="AD482" i="10"/>
  <c r="AD521" i="10"/>
  <c r="AD536" i="10"/>
  <c r="AD557" i="10"/>
  <c r="AD453" i="10"/>
  <c r="AD401" i="10"/>
  <c r="AD337" i="10"/>
  <c r="AD289" i="10"/>
  <c r="AD197" i="10"/>
  <c r="AD258" i="10"/>
  <c r="AD193" i="10"/>
  <c r="AD201" i="10"/>
  <c r="AD990" i="10"/>
  <c r="AD846" i="10"/>
  <c r="AD479" i="10"/>
  <c r="AD1065" i="10"/>
  <c r="AD1131" i="10"/>
  <c r="AD1126" i="10"/>
  <c r="AD1017" i="10"/>
  <c r="AD1015" i="10"/>
  <c r="AD966" i="10"/>
  <c r="AD834" i="10"/>
  <c r="AD908" i="10"/>
  <c r="AD924" i="10"/>
  <c r="AD905" i="10"/>
  <c r="AD889" i="10"/>
  <c r="AD824" i="10"/>
  <c r="AD782" i="10"/>
  <c r="AD811" i="10"/>
  <c r="AD686" i="10"/>
  <c r="AD573" i="10"/>
  <c r="AD481" i="10"/>
  <c r="AD520" i="10"/>
  <c r="AD500" i="10"/>
  <c r="AD556" i="10"/>
  <c r="AD430" i="10"/>
  <c r="AD377" i="10"/>
  <c r="AD342" i="10"/>
  <c r="AD265" i="10"/>
  <c r="AD185" i="10"/>
  <c r="AD234" i="10"/>
  <c r="AD189" i="10"/>
  <c r="AD541" i="10"/>
  <c r="AD1057" i="10"/>
  <c r="AD1062" i="10"/>
  <c r="AD1045" i="10"/>
  <c r="AD1129" i="10"/>
  <c r="AD1110" i="10"/>
  <c r="AD980" i="10"/>
  <c r="AD828" i="10"/>
  <c r="AD996" i="10"/>
  <c r="AD896" i="10"/>
  <c r="AD923" i="10"/>
  <c r="AD986" i="10"/>
  <c r="AD794" i="10"/>
  <c r="AD903" i="10"/>
  <c r="AD730" i="10"/>
  <c r="AD865" i="10"/>
  <c r="AD945" i="10"/>
  <c r="AD809" i="10"/>
  <c r="AD620" i="10"/>
  <c r="AD646" i="10"/>
  <c r="AD549" i="10"/>
  <c r="AD480" i="10"/>
  <c r="AD506" i="10"/>
  <c r="AD473" i="10"/>
  <c r="AD533" i="10"/>
  <c r="AD429" i="10"/>
  <c r="AD353" i="10"/>
  <c r="AD317" i="10"/>
  <c r="AD241" i="10"/>
  <c r="AD210" i="10"/>
  <c r="AD205" i="10"/>
  <c r="AD179" i="10"/>
  <c r="AD1049" i="10"/>
  <c r="AD1135" i="10"/>
  <c r="AD1055" i="10"/>
  <c r="AD1029" i="10"/>
  <c r="AD1115" i="10"/>
  <c r="AD1094" i="10"/>
  <c r="AD1002" i="10"/>
  <c r="AD934" i="10"/>
  <c r="AD914" i="10"/>
  <c r="AD901" i="10"/>
  <c r="AD841" i="10"/>
  <c r="AD714" i="10"/>
  <c r="AD649" i="10"/>
  <c r="AD622" i="10"/>
  <c r="AD526" i="10"/>
  <c r="AD505" i="10"/>
  <c r="AD472" i="10"/>
  <c r="AD532" i="10"/>
  <c r="AD406" i="10"/>
  <c r="AD446" i="10"/>
  <c r="AD293" i="10"/>
  <c r="AD217" i="10"/>
  <c r="AD335" i="10"/>
  <c r="AD181" i="10"/>
  <c r="AD178" i="10"/>
  <c r="AD1121" i="10"/>
  <c r="AD1090" i="10"/>
  <c r="AD812" i="10"/>
  <c r="AD450" i="10"/>
  <c r="AD246" i="10"/>
  <c r="AD1033" i="10"/>
  <c r="AD1133" i="10"/>
  <c r="AD1054" i="10"/>
  <c r="AD1021" i="10"/>
  <c r="AD1113" i="10"/>
  <c r="AD1078" i="10"/>
  <c r="AD1001" i="10"/>
  <c r="AD900" i="10"/>
  <c r="AD816" i="10"/>
  <c r="AD786" i="10"/>
  <c r="AD738" i="10"/>
  <c r="AD877" i="10"/>
  <c r="AD826" i="10"/>
  <c r="AD866" i="10"/>
  <c r="AD882" i="10"/>
  <c r="AD634" i="10"/>
  <c r="AD654" i="10"/>
  <c r="AD653" i="10"/>
  <c r="AD626" i="10"/>
  <c r="AD682" i="10"/>
  <c r="AD612" i="10"/>
  <c r="AD698" i="10"/>
  <c r="AD525" i="10"/>
  <c r="AD504" i="10"/>
  <c r="AD490" i="10"/>
  <c r="AD405" i="10"/>
  <c r="AD333" i="10"/>
  <c r="AD269" i="10"/>
  <c r="AD199" i="10"/>
  <c r="AD309" i="10"/>
  <c r="AD182" i="10"/>
  <c r="AD105" i="10"/>
  <c r="AD1087" i="10"/>
  <c r="AD898" i="10"/>
  <c r="AD635" i="10"/>
  <c r="AD266" i="10"/>
  <c r="AD1119" i="10"/>
  <c r="AD1014" i="10"/>
  <c r="AD1099" i="10"/>
  <c r="AD899" i="10"/>
  <c r="AD810" i="10"/>
  <c r="AD992" i="10"/>
  <c r="AD878" i="10"/>
  <c r="AD875" i="10"/>
  <c r="AD825" i="10"/>
  <c r="AD872" i="10"/>
  <c r="AD708" i="10"/>
  <c r="AD766" i="10"/>
  <c r="AD842" i="10"/>
  <c r="AD726" i="10"/>
  <c r="AD873" i="10"/>
  <c r="AD631" i="10"/>
  <c r="AD628" i="10"/>
  <c r="AD600" i="10"/>
  <c r="AD679" i="10"/>
  <c r="AD611" i="10"/>
  <c r="AD510" i="10"/>
  <c r="AD589" i="10"/>
  <c r="AD489" i="10"/>
  <c r="AD518" i="10"/>
  <c r="AD632" i="10"/>
  <c r="AD382" i="10"/>
  <c r="AD469" i="10"/>
  <c r="AD245" i="10"/>
  <c r="AD198" i="10"/>
  <c r="AD285" i="10"/>
  <c r="AD173" i="10"/>
  <c r="AD647" i="10"/>
  <c r="AD1117" i="10"/>
  <c r="AD1046" i="10"/>
  <c r="AD1013" i="10"/>
  <c r="AD1097" i="10"/>
  <c r="AD993" i="10"/>
  <c r="AD890" i="10"/>
  <c r="AD998" i="10"/>
  <c r="AD870" i="10"/>
  <c r="AD912" i="10"/>
  <c r="AD778" i="10"/>
  <c r="AD853" i="10"/>
  <c r="AD876" i="10"/>
  <c r="AD823" i="10"/>
  <c r="AD871" i="10"/>
  <c r="AD820" i="10"/>
  <c r="AD819" i="10"/>
  <c r="AD678" i="10"/>
  <c r="AD693" i="10"/>
  <c r="AD509" i="10"/>
  <c r="AD588" i="10"/>
  <c r="AD488" i="10"/>
  <c r="AD517" i="10"/>
  <c r="AD381" i="10"/>
  <c r="AD445" i="10"/>
  <c r="AD221" i="10"/>
  <c r="AD187" i="10"/>
  <c r="AD261" i="10"/>
  <c r="AD1069" i="10"/>
  <c r="AD373" i="10"/>
  <c r="AD1103" i="10"/>
  <c r="AD1039" i="10"/>
  <c r="AD1083" i="10"/>
  <c r="AD1122" i="10"/>
  <c r="AD1004" i="10"/>
  <c r="AD1031" i="10"/>
  <c r="AD862" i="10"/>
  <c r="AD911" i="10"/>
  <c r="AD851" i="10"/>
  <c r="AD852" i="10"/>
  <c r="AD821" i="10"/>
  <c r="AD848" i="10"/>
  <c r="AD758" i="10"/>
  <c r="AD849" i="10"/>
  <c r="AD607" i="10"/>
  <c r="AD614" i="10"/>
  <c r="AD677" i="10"/>
  <c r="AD668" i="10"/>
  <c r="AD494" i="10"/>
  <c r="AD565" i="10"/>
  <c r="AD585" i="10"/>
  <c r="AD516" i="10"/>
  <c r="AD496" i="10"/>
  <c r="AD358" i="10"/>
  <c r="AD421" i="10"/>
  <c r="AD186" i="10"/>
  <c r="AD237" i="10"/>
  <c r="AD96" i="10"/>
  <c r="AD978" i="10"/>
  <c r="AD869" i="10"/>
  <c r="AD751" i="10"/>
  <c r="AD254" i="10"/>
  <c r="AD1143" i="10"/>
  <c r="AD1073" i="10"/>
  <c r="AD1101" i="10"/>
  <c r="AD1038" i="10"/>
  <c r="AD997" i="10"/>
  <c r="AD1081" i="10"/>
  <c r="AD1106" i="10"/>
  <c r="AD985" i="10"/>
  <c r="AD874" i="10"/>
  <c r="AD907" i="10"/>
  <c r="AD988" i="10"/>
  <c r="AD854" i="10"/>
  <c r="AD902" i="10"/>
  <c r="AD770" i="10"/>
  <c r="AD710" i="10"/>
  <c r="AD830" i="10"/>
  <c r="AD829" i="10"/>
  <c r="AD808" i="10"/>
  <c r="AD847" i="10"/>
  <c r="AD817" i="10"/>
  <c r="AD760" i="10"/>
  <c r="AD735" i="10"/>
  <c r="AD493" i="10"/>
  <c r="AD564" i="10"/>
  <c r="AD584" i="10"/>
  <c r="AD502" i="10"/>
  <c r="AD484" i="10"/>
  <c r="AD357" i="10"/>
  <c r="AD397" i="10"/>
  <c r="AD213" i="10"/>
  <c r="AD270" i="10"/>
  <c r="AC1148" i="10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Z85" i="9"/>
  <c r="Z86" i="9"/>
  <c r="Z87" i="9"/>
  <c r="Z88" i="9"/>
  <c r="Z89" i="9"/>
  <c r="Z90" i="9"/>
  <c r="Z91" i="9"/>
  <c r="Z92" i="9"/>
  <c r="Z93" i="9"/>
  <c r="Z94" i="9"/>
  <c r="Z95" i="9"/>
  <c r="Z96" i="9"/>
  <c r="Z97" i="9"/>
  <c r="Z98" i="9"/>
  <c r="Z99" i="9"/>
  <c r="Z100" i="9"/>
  <c r="Z101" i="9"/>
  <c r="Z102" i="9"/>
  <c r="Z103" i="9"/>
  <c r="Z104" i="9"/>
  <c r="Z105" i="9"/>
  <c r="Z106" i="9"/>
  <c r="Z107" i="9"/>
  <c r="Z108" i="9"/>
  <c r="Z109" i="9"/>
  <c r="Z110" i="9"/>
  <c r="Z111" i="9"/>
  <c r="Z112" i="9"/>
  <c r="Z113" i="9"/>
  <c r="Z114" i="9"/>
  <c r="Z115" i="9"/>
  <c r="Z116" i="9"/>
  <c r="Z117" i="9"/>
  <c r="Z118" i="9"/>
  <c r="Z119" i="9"/>
  <c r="Z120" i="9"/>
  <c r="Z121" i="9"/>
  <c r="Z122" i="9"/>
  <c r="Z123" i="9"/>
  <c r="Z124" i="9"/>
  <c r="Z125" i="9"/>
  <c r="Z126" i="9"/>
  <c r="Z127" i="9"/>
  <c r="Z128" i="9"/>
  <c r="Z129" i="9"/>
  <c r="Z130" i="9"/>
  <c r="Z131" i="9"/>
  <c r="Z132" i="9"/>
  <c r="Z133" i="9"/>
  <c r="Z134" i="9"/>
  <c r="Z135" i="9"/>
  <c r="Z136" i="9"/>
  <c r="Z137" i="9"/>
  <c r="Z138" i="9"/>
  <c r="Z139" i="9"/>
  <c r="Z140" i="9"/>
  <c r="Z141" i="9"/>
  <c r="Z142" i="9"/>
  <c r="Z143" i="9"/>
  <c r="Z144" i="9"/>
  <c r="Z145" i="9"/>
  <c r="Z146" i="9"/>
  <c r="Z147" i="9"/>
  <c r="Z148" i="9"/>
  <c r="Z149" i="9"/>
  <c r="Z150" i="9"/>
  <c r="Z151" i="9"/>
  <c r="Z152" i="9"/>
  <c r="Z153" i="9"/>
  <c r="Z154" i="9"/>
  <c r="Z155" i="9"/>
  <c r="Z156" i="9"/>
  <c r="Z157" i="9"/>
  <c r="Z158" i="9"/>
  <c r="Z159" i="9"/>
  <c r="Z160" i="9"/>
  <c r="Z161" i="9"/>
  <c r="Z162" i="9"/>
  <c r="Z163" i="9"/>
  <c r="Z164" i="9"/>
  <c r="Z165" i="9"/>
  <c r="Z166" i="9"/>
  <c r="Z167" i="9"/>
  <c r="Z168" i="9"/>
  <c r="Z169" i="9"/>
  <c r="Z170" i="9"/>
  <c r="Z171" i="9"/>
  <c r="Z172" i="9"/>
  <c r="Z173" i="9"/>
  <c r="Z174" i="9"/>
  <c r="Z175" i="9"/>
  <c r="Z176" i="9"/>
  <c r="Z177" i="9"/>
  <c r="Z178" i="9"/>
  <c r="Z179" i="9"/>
  <c r="Z180" i="9"/>
  <c r="Z181" i="9"/>
  <c r="Z182" i="9"/>
  <c r="Z183" i="9"/>
  <c r="Z184" i="9"/>
  <c r="Z185" i="9"/>
  <c r="Z186" i="9"/>
  <c r="Z187" i="9"/>
  <c r="Z188" i="9"/>
  <c r="Z189" i="9"/>
  <c r="Z190" i="9"/>
  <c r="Z191" i="9"/>
  <c r="Z192" i="9"/>
  <c r="Z193" i="9"/>
  <c r="Z194" i="9"/>
  <c r="Z195" i="9"/>
  <c r="Z196" i="9"/>
  <c r="Z197" i="9"/>
  <c r="Z198" i="9"/>
  <c r="Z199" i="9"/>
  <c r="Z200" i="9"/>
  <c r="Z201" i="9"/>
  <c r="Z202" i="9"/>
  <c r="Z203" i="9"/>
  <c r="Z204" i="9"/>
  <c r="Z205" i="9"/>
  <c r="Z206" i="9"/>
  <c r="Z207" i="9"/>
  <c r="Z208" i="9"/>
  <c r="Z209" i="9"/>
  <c r="Z210" i="9"/>
  <c r="Z211" i="9"/>
  <c r="Z212" i="9"/>
  <c r="Z213" i="9"/>
  <c r="Z214" i="9"/>
  <c r="Z215" i="9"/>
  <c r="Z216" i="9"/>
  <c r="Z217" i="9"/>
  <c r="Z218" i="9"/>
  <c r="Z219" i="9"/>
  <c r="Z220" i="9"/>
  <c r="Z221" i="9"/>
  <c r="Z222" i="9"/>
  <c r="Z223" i="9"/>
  <c r="Z224" i="9"/>
  <c r="Z225" i="9"/>
  <c r="Z226" i="9"/>
  <c r="Z227" i="9"/>
  <c r="Z228" i="9"/>
  <c r="Z229" i="9"/>
  <c r="Z230" i="9"/>
  <c r="Z231" i="9"/>
  <c r="Z232" i="9"/>
  <c r="Z233" i="9"/>
  <c r="Z234" i="9"/>
  <c r="Z235" i="9"/>
  <c r="Z236" i="9"/>
  <c r="Z237" i="9"/>
  <c r="Z238" i="9"/>
  <c r="Z239" i="9"/>
  <c r="Z240" i="9"/>
  <c r="Z241" i="9"/>
  <c r="Z242" i="9"/>
  <c r="Z243" i="9"/>
  <c r="Z244" i="9"/>
  <c r="Z245" i="9"/>
  <c r="Z246" i="9"/>
  <c r="Z247" i="9"/>
  <c r="Z248" i="9"/>
  <c r="Z249" i="9"/>
  <c r="Z250" i="9"/>
  <c r="Z251" i="9"/>
  <c r="Z252" i="9"/>
  <c r="Z253" i="9"/>
  <c r="Z254" i="9"/>
  <c r="Z255" i="9"/>
  <c r="Z256" i="9"/>
  <c r="Z257" i="9"/>
  <c r="Z258" i="9"/>
  <c r="Z259" i="9"/>
  <c r="Z260" i="9"/>
  <c r="Z261" i="9"/>
  <c r="Z262" i="9"/>
  <c r="Z263" i="9"/>
  <c r="Z264" i="9"/>
  <c r="Z265" i="9"/>
  <c r="Z266" i="9"/>
  <c r="Z267" i="9"/>
  <c r="Z268" i="9"/>
  <c r="Z269" i="9"/>
  <c r="Z270" i="9"/>
  <c r="Z271" i="9"/>
  <c r="Z272" i="9"/>
  <c r="Z273" i="9"/>
  <c r="Z274" i="9"/>
  <c r="Z275" i="9"/>
  <c r="Z276" i="9"/>
  <c r="Z277" i="9"/>
  <c r="Z278" i="9"/>
  <c r="Z279" i="9"/>
  <c r="Z280" i="9"/>
  <c r="Z281" i="9"/>
  <c r="Z282" i="9"/>
  <c r="Z283" i="9"/>
  <c r="Z284" i="9"/>
  <c r="Z285" i="9"/>
  <c r="Z286" i="9"/>
  <c r="Z287" i="9"/>
  <c r="Z288" i="9"/>
  <c r="Z289" i="9"/>
  <c r="Z290" i="9"/>
  <c r="Z291" i="9"/>
  <c r="Z292" i="9"/>
  <c r="Z293" i="9"/>
  <c r="Z294" i="9"/>
  <c r="Z295" i="9"/>
  <c r="Z296" i="9"/>
  <c r="Z297" i="9"/>
  <c r="Z298" i="9"/>
  <c r="Z299" i="9"/>
  <c r="Z300" i="9"/>
  <c r="Z301" i="9"/>
  <c r="Z302" i="9"/>
  <c r="Z303" i="9"/>
  <c r="Z304" i="9"/>
  <c r="Z305" i="9"/>
  <c r="Z306" i="9"/>
  <c r="Z307" i="9"/>
  <c r="Z308" i="9"/>
  <c r="Z309" i="9"/>
  <c r="Z310" i="9"/>
  <c r="Z311" i="9"/>
  <c r="Z312" i="9"/>
  <c r="Z313" i="9"/>
  <c r="Z314" i="9"/>
  <c r="Z315" i="9"/>
  <c r="Z316" i="9"/>
  <c r="Z317" i="9"/>
  <c r="Z318" i="9"/>
  <c r="Z319" i="9"/>
  <c r="Z320" i="9"/>
  <c r="Z321" i="9"/>
  <c r="Z322" i="9"/>
  <c r="Z323" i="9"/>
  <c r="Z324" i="9"/>
  <c r="Z325" i="9"/>
  <c r="Z326" i="9"/>
  <c r="Z327" i="9"/>
  <c r="Z328" i="9"/>
  <c r="Z329" i="9"/>
  <c r="Z330" i="9"/>
  <c r="Z331" i="9"/>
  <c r="Z332" i="9"/>
  <c r="Z333" i="9"/>
  <c r="Z334" i="9"/>
  <c r="Z335" i="9"/>
  <c r="Z336" i="9"/>
  <c r="Z337" i="9"/>
  <c r="Z338" i="9"/>
  <c r="Z339" i="9"/>
  <c r="Z340" i="9"/>
  <c r="Z341" i="9"/>
  <c r="Z342" i="9"/>
  <c r="Z343" i="9"/>
  <c r="Z344" i="9"/>
  <c r="Z345" i="9"/>
  <c r="Z346" i="9"/>
  <c r="Z347" i="9"/>
  <c r="Z348" i="9"/>
  <c r="Z349" i="9"/>
  <c r="Z350" i="9"/>
  <c r="Z351" i="9"/>
  <c r="Z352" i="9"/>
  <c r="Z353" i="9"/>
  <c r="Z354" i="9"/>
  <c r="Z355" i="9"/>
  <c r="Z356" i="9"/>
  <c r="Z357" i="9"/>
  <c r="Z358" i="9"/>
  <c r="Z359" i="9"/>
  <c r="Z360" i="9"/>
  <c r="Z361" i="9"/>
  <c r="Z362" i="9"/>
  <c r="Z363" i="9"/>
  <c r="Z364" i="9"/>
  <c r="Z365" i="9"/>
  <c r="Z366" i="9"/>
  <c r="Z367" i="9"/>
  <c r="Z368" i="9"/>
  <c r="Z369" i="9"/>
  <c r="Z370" i="9"/>
  <c r="Z371" i="9"/>
  <c r="Z372" i="9"/>
  <c r="Z373" i="9"/>
  <c r="Z374" i="9"/>
  <c r="Z375" i="9"/>
  <c r="Z376" i="9"/>
  <c r="Z377" i="9"/>
  <c r="Z378" i="9"/>
  <c r="Z379" i="9"/>
  <c r="Z380" i="9"/>
  <c r="Z381" i="9"/>
  <c r="Z382" i="9"/>
  <c r="Z383" i="9"/>
  <c r="Z384" i="9"/>
  <c r="Z385" i="9"/>
  <c r="Z386" i="9"/>
  <c r="Z387" i="9"/>
  <c r="Z388" i="9"/>
  <c r="Z389" i="9"/>
  <c r="Z390" i="9"/>
  <c r="Z391" i="9"/>
  <c r="Z392" i="9"/>
  <c r="Z393" i="9"/>
  <c r="Z394" i="9"/>
  <c r="Z395" i="9"/>
  <c r="Z396" i="9"/>
  <c r="Z397" i="9"/>
  <c r="Z398" i="9"/>
  <c r="Z399" i="9"/>
  <c r="Z400" i="9"/>
  <c r="Z401" i="9"/>
  <c r="Z402" i="9"/>
  <c r="Z403" i="9"/>
  <c r="Z404" i="9"/>
  <c r="Z405" i="9"/>
  <c r="Z406" i="9"/>
  <c r="Z407" i="9"/>
  <c r="Z408" i="9"/>
  <c r="Z409" i="9"/>
  <c r="Z410" i="9"/>
  <c r="Z411" i="9"/>
  <c r="Z412" i="9"/>
  <c r="Z413" i="9"/>
  <c r="Z414" i="9"/>
  <c r="Z415" i="9"/>
  <c r="Z416" i="9"/>
  <c r="Z417" i="9"/>
  <c r="Z418" i="9"/>
  <c r="Z419" i="9"/>
  <c r="Z420" i="9"/>
  <c r="Z421" i="9"/>
  <c r="Z422" i="9"/>
  <c r="Z423" i="9"/>
  <c r="Z424" i="9"/>
  <c r="Z425" i="9"/>
  <c r="Z426" i="9"/>
  <c r="Z427" i="9"/>
  <c r="Z428" i="9"/>
  <c r="Z429" i="9"/>
  <c r="Z430" i="9"/>
  <c r="Z431" i="9"/>
  <c r="Z432" i="9"/>
  <c r="Z433" i="9"/>
  <c r="Z434" i="9"/>
  <c r="Z435" i="9"/>
  <c r="Z436" i="9"/>
  <c r="Z437" i="9"/>
  <c r="Z438" i="9"/>
  <c r="Z439" i="9"/>
  <c r="Z440" i="9"/>
  <c r="Z441" i="9"/>
  <c r="Z442" i="9"/>
  <c r="Z443" i="9"/>
  <c r="Z444" i="9"/>
  <c r="Z445" i="9"/>
  <c r="Z446" i="9"/>
  <c r="Z447" i="9"/>
  <c r="Z448" i="9"/>
  <c r="Z449" i="9"/>
  <c r="Z450" i="9"/>
  <c r="Z451" i="9"/>
  <c r="Z452" i="9"/>
  <c r="Z453" i="9"/>
  <c r="Z454" i="9"/>
  <c r="Z455" i="9"/>
  <c r="Z456" i="9"/>
  <c r="Z457" i="9"/>
  <c r="Z458" i="9"/>
  <c r="Z459" i="9"/>
  <c r="Z460" i="9"/>
  <c r="Z461" i="9"/>
  <c r="Z462" i="9"/>
  <c r="Z463" i="9"/>
  <c r="Z464" i="9"/>
  <c r="Z465" i="9"/>
  <c r="Z466" i="9"/>
  <c r="Z467" i="9"/>
  <c r="Z468" i="9"/>
  <c r="Z469" i="9"/>
  <c r="Z470" i="9"/>
  <c r="Z471" i="9"/>
  <c r="Z472" i="9"/>
  <c r="Z473" i="9"/>
  <c r="Z474" i="9"/>
  <c r="Z475" i="9"/>
  <c r="Z476" i="9"/>
  <c r="Z477" i="9"/>
  <c r="Z478" i="9"/>
  <c r="Z479" i="9"/>
  <c r="Z480" i="9"/>
  <c r="Z481" i="9"/>
  <c r="Z482" i="9"/>
  <c r="Z483" i="9"/>
  <c r="Z484" i="9"/>
  <c r="Z485" i="9"/>
  <c r="Z486" i="9"/>
  <c r="Z487" i="9"/>
  <c r="Z488" i="9"/>
  <c r="Z489" i="9"/>
  <c r="Z490" i="9"/>
  <c r="Z491" i="9"/>
  <c r="Z492" i="9"/>
  <c r="Z493" i="9"/>
  <c r="Z494" i="9"/>
  <c r="Z495" i="9"/>
  <c r="Z496" i="9"/>
  <c r="Z497" i="9"/>
  <c r="Z498" i="9"/>
  <c r="Z499" i="9"/>
  <c r="Z500" i="9"/>
  <c r="Z501" i="9"/>
  <c r="Z502" i="9"/>
  <c r="Z503" i="9"/>
  <c r="Z504" i="9"/>
  <c r="Z505" i="9"/>
  <c r="Z506" i="9"/>
  <c r="Z507" i="9"/>
  <c r="Z508" i="9"/>
  <c r="Z509" i="9"/>
  <c r="Z510" i="9"/>
  <c r="Z511" i="9"/>
  <c r="Z512" i="9"/>
  <c r="Z513" i="9"/>
  <c r="Z514" i="9"/>
  <c r="Z515" i="9"/>
  <c r="Z516" i="9"/>
  <c r="Z517" i="9"/>
  <c r="Z518" i="9"/>
  <c r="Z519" i="9"/>
  <c r="Z520" i="9"/>
  <c r="Z521" i="9"/>
  <c r="Z522" i="9"/>
  <c r="Z523" i="9"/>
  <c r="Z524" i="9"/>
  <c r="Z525" i="9"/>
  <c r="Z526" i="9"/>
  <c r="Z527" i="9"/>
  <c r="Z528" i="9"/>
  <c r="Z529" i="9"/>
  <c r="Z530" i="9"/>
  <c r="Z531" i="9"/>
  <c r="Z532" i="9"/>
  <c r="Z533" i="9"/>
  <c r="Z534" i="9"/>
  <c r="Z535" i="9"/>
  <c r="Z536" i="9"/>
  <c r="Z537" i="9"/>
  <c r="Z538" i="9"/>
  <c r="Z539" i="9"/>
  <c r="Z540" i="9"/>
  <c r="Z541" i="9"/>
  <c r="Z542" i="9"/>
  <c r="Z543" i="9"/>
  <c r="Z544" i="9"/>
  <c r="Z545" i="9"/>
  <c r="Z546" i="9"/>
  <c r="Z547" i="9"/>
  <c r="Z548" i="9"/>
  <c r="Z549" i="9"/>
  <c r="Z550" i="9"/>
  <c r="Z551" i="9"/>
  <c r="Z552" i="9"/>
  <c r="Z553" i="9"/>
  <c r="Z554" i="9"/>
  <c r="Z555" i="9"/>
  <c r="Z556" i="9"/>
  <c r="Z557" i="9"/>
  <c r="Z558" i="9"/>
  <c r="Z559" i="9"/>
  <c r="Z560" i="9"/>
  <c r="Z561" i="9"/>
  <c r="Z562" i="9"/>
  <c r="Z563" i="9"/>
  <c r="Z564" i="9"/>
  <c r="Z565" i="9"/>
  <c r="Z566" i="9"/>
  <c r="Z567" i="9"/>
  <c r="Z568" i="9"/>
  <c r="Z569" i="9"/>
  <c r="Z570" i="9"/>
  <c r="Z571" i="9"/>
  <c r="Z572" i="9"/>
  <c r="Z573" i="9"/>
  <c r="Z574" i="9"/>
  <c r="Z575" i="9"/>
  <c r="Z576" i="9"/>
  <c r="Z577" i="9"/>
  <c r="Z578" i="9"/>
  <c r="Z579" i="9"/>
  <c r="Z580" i="9"/>
  <c r="Z581" i="9"/>
  <c r="Z582" i="9"/>
  <c r="Z583" i="9"/>
  <c r="Z584" i="9"/>
  <c r="Z585" i="9"/>
  <c r="Z586" i="9"/>
  <c r="Z587" i="9"/>
  <c r="Z588" i="9"/>
  <c r="Z589" i="9"/>
  <c r="Z590" i="9"/>
  <c r="Z591" i="9"/>
  <c r="Z592" i="9"/>
  <c r="Z593" i="9"/>
  <c r="Z594" i="9"/>
  <c r="Z595" i="9"/>
  <c r="Z596" i="9"/>
  <c r="Z597" i="9"/>
  <c r="Z598" i="9"/>
  <c r="Z599" i="9"/>
  <c r="Z600" i="9"/>
  <c r="Z601" i="9"/>
  <c r="Z602" i="9"/>
  <c r="Z603" i="9"/>
  <c r="Z604" i="9"/>
  <c r="Z605" i="9"/>
  <c r="Z606" i="9"/>
  <c r="Z607" i="9"/>
  <c r="Z608" i="9"/>
  <c r="Z609" i="9"/>
  <c r="Z610" i="9"/>
  <c r="Z611" i="9"/>
  <c r="Z612" i="9"/>
  <c r="Z613" i="9"/>
  <c r="Z614" i="9"/>
  <c r="Z615" i="9"/>
  <c r="Z616" i="9"/>
  <c r="Z617" i="9"/>
  <c r="Z618" i="9"/>
  <c r="Z619" i="9"/>
  <c r="Z620" i="9"/>
  <c r="Z621" i="9"/>
  <c r="Z622" i="9"/>
  <c r="Z623" i="9"/>
  <c r="Z624" i="9"/>
  <c r="Z625" i="9"/>
  <c r="Z626" i="9"/>
  <c r="Z627" i="9"/>
  <c r="Z628" i="9"/>
  <c r="Z629" i="9"/>
  <c r="Z630" i="9"/>
  <c r="Z631" i="9"/>
  <c r="Z632" i="9"/>
  <c r="Z633" i="9"/>
  <c r="Z634" i="9"/>
  <c r="Z635" i="9"/>
  <c r="Z636" i="9"/>
  <c r="Z637" i="9"/>
  <c r="Z638" i="9"/>
  <c r="Z639" i="9"/>
  <c r="Z640" i="9"/>
  <c r="Z641" i="9"/>
  <c r="Z642" i="9"/>
  <c r="Z643" i="9"/>
  <c r="Z644" i="9"/>
  <c r="Z645" i="9"/>
  <c r="Z646" i="9"/>
  <c r="Z647" i="9"/>
  <c r="Z648" i="9"/>
  <c r="Z649" i="9"/>
  <c r="Z650" i="9"/>
  <c r="Z651" i="9"/>
  <c r="Z652" i="9"/>
  <c r="Z653" i="9"/>
  <c r="Z654" i="9"/>
  <c r="Z655" i="9"/>
  <c r="Z656" i="9"/>
  <c r="Z657" i="9"/>
  <c r="Z658" i="9"/>
  <c r="Z659" i="9"/>
  <c r="Z660" i="9"/>
  <c r="Z661" i="9"/>
  <c r="Z662" i="9"/>
  <c r="Z663" i="9"/>
  <c r="Z664" i="9"/>
  <c r="Z665" i="9"/>
  <c r="Z666" i="9"/>
  <c r="Z667" i="9"/>
  <c r="Z668" i="9"/>
  <c r="Z669" i="9"/>
  <c r="Z670" i="9"/>
  <c r="Z671" i="9"/>
  <c r="Z672" i="9"/>
  <c r="Z673" i="9"/>
  <c r="Z674" i="9"/>
  <c r="Z675" i="9"/>
  <c r="Z676" i="9"/>
  <c r="Z677" i="9"/>
  <c r="Z678" i="9"/>
  <c r="Z679" i="9"/>
  <c r="Z680" i="9"/>
  <c r="Z681" i="9"/>
  <c r="Z682" i="9"/>
  <c r="Z683" i="9"/>
  <c r="Z684" i="9"/>
  <c r="Z685" i="9"/>
  <c r="Z686" i="9"/>
  <c r="Z687" i="9"/>
  <c r="Z688" i="9"/>
  <c r="Z689" i="9"/>
  <c r="Z690" i="9"/>
  <c r="Z691" i="9"/>
  <c r="Z692" i="9"/>
  <c r="Z693" i="9"/>
  <c r="Z694" i="9"/>
  <c r="Z695" i="9"/>
  <c r="Z696" i="9"/>
  <c r="Z697" i="9"/>
  <c r="Z698" i="9"/>
  <c r="Z699" i="9"/>
  <c r="Z700" i="9"/>
  <c r="Z701" i="9"/>
  <c r="Z702" i="9"/>
  <c r="Z703" i="9"/>
  <c r="Z704" i="9"/>
  <c r="Z705" i="9"/>
  <c r="Z706" i="9"/>
  <c r="Z707" i="9"/>
  <c r="Z708" i="9"/>
  <c r="Z709" i="9"/>
  <c r="Z710" i="9"/>
  <c r="Z711" i="9"/>
  <c r="Z712" i="9"/>
  <c r="Z713" i="9"/>
  <c r="Z714" i="9"/>
  <c r="Z715" i="9"/>
  <c r="Z716" i="9"/>
  <c r="Z717" i="9"/>
  <c r="Z718" i="9"/>
  <c r="Z719" i="9"/>
  <c r="Z720" i="9"/>
  <c r="Z721" i="9"/>
  <c r="Z722" i="9"/>
  <c r="Z723" i="9"/>
  <c r="Z724" i="9"/>
  <c r="Z725" i="9"/>
  <c r="Z726" i="9"/>
  <c r="Z727" i="9"/>
  <c r="Z728" i="9"/>
  <c r="Z729" i="9"/>
  <c r="Z730" i="9"/>
  <c r="Z731" i="9"/>
  <c r="Z732" i="9"/>
  <c r="Z733" i="9"/>
  <c r="Z734" i="9"/>
  <c r="Z735" i="9"/>
  <c r="Z736" i="9"/>
  <c r="Z737" i="9"/>
  <c r="Z738" i="9"/>
  <c r="Z739" i="9"/>
  <c r="Z740" i="9"/>
  <c r="Z741" i="9"/>
  <c r="Z742" i="9"/>
  <c r="Z743" i="9"/>
  <c r="Z744" i="9"/>
  <c r="Z745" i="9"/>
  <c r="Z746" i="9"/>
  <c r="Z747" i="9"/>
  <c r="Z748" i="9"/>
  <c r="Z749" i="9"/>
  <c r="Z750" i="9"/>
  <c r="Z751" i="9"/>
  <c r="Z752" i="9"/>
  <c r="Z753" i="9"/>
  <c r="Z754" i="9"/>
  <c r="Z755" i="9"/>
  <c r="Z756" i="9"/>
  <c r="Z757" i="9"/>
  <c r="Z758" i="9"/>
  <c r="Z759" i="9"/>
  <c r="Z760" i="9"/>
  <c r="Z761" i="9"/>
  <c r="Z762" i="9"/>
  <c r="Z763" i="9"/>
  <c r="Z764" i="9"/>
  <c r="Z765" i="9"/>
  <c r="Z766" i="9"/>
  <c r="Z767" i="9"/>
  <c r="Z768" i="9"/>
  <c r="Z769" i="9"/>
  <c r="Z770" i="9"/>
  <c r="Z771" i="9"/>
  <c r="Z772" i="9"/>
  <c r="Z773" i="9"/>
  <c r="Z774" i="9"/>
  <c r="Z775" i="9"/>
  <c r="Z776" i="9"/>
  <c r="Z777" i="9"/>
  <c r="Z778" i="9"/>
  <c r="Z779" i="9"/>
  <c r="Z780" i="9"/>
  <c r="Z781" i="9"/>
  <c r="Z782" i="9"/>
  <c r="Z783" i="9"/>
  <c r="Z784" i="9"/>
  <c r="Z785" i="9"/>
  <c r="Z786" i="9"/>
  <c r="Z787" i="9"/>
  <c r="Z788" i="9"/>
  <c r="Z789" i="9"/>
  <c r="Z790" i="9"/>
  <c r="Z791" i="9"/>
  <c r="Z792" i="9"/>
  <c r="Z793" i="9"/>
  <c r="Z794" i="9"/>
  <c r="Z795" i="9"/>
  <c r="Z796" i="9"/>
  <c r="Z797" i="9"/>
  <c r="Z798" i="9"/>
  <c r="Z799" i="9"/>
  <c r="Z800" i="9"/>
  <c r="Z801" i="9"/>
  <c r="Z802" i="9"/>
  <c r="Z803" i="9"/>
  <c r="Z804" i="9"/>
  <c r="Z805" i="9"/>
  <c r="Z806" i="9"/>
  <c r="Z807" i="9"/>
  <c r="Z808" i="9"/>
  <c r="Z809" i="9"/>
  <c r="Z810" i="9"/>
  <c r="Z811" i="9"/>
  <c r="Z812" i="9"/>
  <c r="Z813" i="9"/>
  <c r="Z814" i="9"/>
  <c r="Z815" i="9"/>
  <c r="Z816" i="9"/>
  <c r="Z817" i="9"/>
  <c r="Z818" i="9"/>
  <c r="Z819" i="9"/>
  <c r="Z820" i="9"/>
  <c r="Z821" i="9"/>
  <c r="Z822" i="9"/>
  <c r="Z823" i="9"/>
  <c r="Z824" i="9"/>
  <c r="Z825" i="9"/>
  <c r="Z826" i="9"/>
  <c r="Z827" i="9"/>
  <c r="Z828" i="9"/>
  <c r="Z829" i="9"/>
  <c r="Z830" i="9"/>
  <c r="Z831" i="9"/>
  <c r="Z832" i="9"/>
  <c r="Z833" i="9"/>
  <c r="Z834" i="9"/>
  <c r="Z835" i="9"/>
  <c r="Z836" i="9"/>
  <c r="Z837" i="9"/>
  <c r="Z838" i="9"/>
  <c r="Z839" i="9"/>
  <c r="Z840" i="9"/>
  <c r="Z841" i="9"/>
  <c r="Z842" i="9"/>
  <c r="Z843" i="9"/>
  <c r="Z844" i="9"/>
  <c r="Z845" i="9"/>
  <c r="Z846" i="9"/>
  <c r="Z847" i="9"/>
  <c r="Z848" i="9"/>
  <c r="Z849" i="9"/>
  <c r="Z850" i="9"/>
  <c r="Z851" i="9"/>
  <c r="Z852" i="9"/>
  <c r="Z853" i="9"/>
  <c r="Z854" i="9"/>
  <c r="Z855" i="9"/>
  <c r="Z856" i="9"/>
  <c r="Z857" i="9"/>
  <c r="Z858" i="9"/>
  <c r="Z859" i="9"/>
  <c r="Z860" i="9"/>
  <c r="Z861" i="9"/>
  <c r="Z862" i="9"/>
  <c r="Z863" i="9"/>
  <c r="Z864" i="9"/>
  <c r="Z865" i="9"/>
  <c r="Z866" i="9"/>
  <c r="Z867" i="9"/>
  <c r="Z868" i="9"/>
  <c r="Z869" i="9"/>
  <c r="Z870" i="9"/>
  <c r="Z871" i="9"/>
  <c r="Z872" i="9"/>
  <c r="Z873" i="9"/>
  <c r="Z874" i="9"/>
  <c r="Z875" i="9"/>
  <c r="Z876" i="9"/>
  <c r="Z877" i="9"/>
  <c r="Z878" i="9"/>
  <c r="Z879" i="9"/>
  <c r="Z880" i="9"/>
  <c r="Z881" i="9"/>
  <c r="Z882" i="9"/>
  <c r="Z883" i="9"/>
  <c r="Z884" i="9"/>
  <c r="Z885" i="9"/>
  <c r="Z886" i="9"/>
  <c r="Z887" i="9"/>
  <c r="Z888" i="9"/>
  <c r="Z889" i="9"/>
  <c r="Z890" i="9"/>
  <c r="Z891" i="9"/>
  <c r="Z892" i="9"/>
  <c r="Z893" i="9"/>
  <c r="Z894" i="9"/>
  <c r="Z895" i="9"/>
  <c r="Z896" i="9"/>
  <c r="Z897" i="9"/>
  <c r="Z898" i="9"/>
  <c r="Z899" i="9"/>
  <c r="Z900" i="9"/>
  <c r="Z901" i="9"/>
  <c r="Z902" i="9"/>
  <c r="Z903" i="9"/>
  <c r="Z904" i="9"/>
  <c r="Z905" i="9"/>
  <c r="Z906" i="9"/>
  <c r="Z907" i="9"/>
  <c r="Z908" i="9"/>
  <c r="Z909" i="9"/>
  <c r="Z910" i="9"/>
  <c r="Z911" i="9"/>
  <c r="Z912" i="9"/>
  <c r="Z913" i="9"/>
  <c r="Z914" i="9"/>
  <c r="Z915" i="9"/>
  <c r="Z916" i="9"/>
  <c r="Z917" i="9"/>
  <c r="Z918" i="9"/>
  <c r="Z919" i="9"/>
  <c r="Z920" i="9"/>
  <c r="Z921" i="9"/>
  <c r="Z922" i="9"/>
  <c r="Z923" i="9"/>
  <c r="Z924" i="9"/>
  <c r="Z925" i="9"/>
  <c r="Z926" i="9"/>
  <c r="Z927" i="9"/>
  <c r="Z928" i="9"/>
  <c r="Z929" i="9"/>
  <c r="Z930" i="9"/>
  <c r="Z931" i="9"/>
  <c r="Z932" i="9"/>
  <c r="Z933" i="9"/>
  <c r="Z934" i="9"/>
  <c r="Z935" i="9"/>
  <c r="Z936" i="9"/>
  <c r="Z937" i="9"/>
  <c r="Z938" i="9"/>
  <c r="Z939" i="9"/>
  <c r="Z940" i="9"/>
  <c r="Z941" i="9"/>
  <c r="Z942" i="9"/>
  <c r="Z943" i="9"/>
  <c r="Z944" i="9"/>
  <c r="Z945" i="9"/>
  <c r="Z946" i="9"/>
  <c r="Z947" i="9"/>
  <c r="Z948" i="9"/>
  <c r="Z949" i="9"/>
  <c r="Z950" i="9"/>
  <c r="Z951" i="9"/>
  <c r="Z952" i="9"/>
  <c r="Z953" i="9"/>
  <c r="Z954" i="9"/>
  <c r="Z955" i="9"/>
  <c r="Z956" i="9"/>
  <c r="Z957" i="9"/>
  <c r="Z958" i="9"/>
  <c r="Z959" i="9"/>
  <c r="Z960" i="9"/>
  <c r="Z961" i="9"/>
  <c r="Z962" i="9"/>
  <c r="Z963" i="9"/>
  <c r="Z964" i="9"/>
  <c r="Z965" i="9"/>
  <c r="Z966" i="9"/>
  <c r="Z967" i="9"/>
  <c r="Z968" i="9"/>
  <c r="Z969" i="9"/>
  <c r="Z970" i="9"/>
  <c r="Z971" i="9"/>
  <c r="Z972" i="9"/>
  <c r="Z973" i="9"/>
  <c r="Z974" i="9"/>
  <c r="Z975" i="9"/>
  <c r="Z976" i="9"/>
  <c r="Z977" i="9"/>
  <c r="Z978" i="9"/>
  <c r="Z979" i="9"/>
  <c r="Z980" i="9"/>
  <c r="Z981" i="9"/>
  <c r="Z982" i="9"/>
  <c r="Z983" i="9"/>
  <c r="Z984" i="9"/>
  <c r="Z985" i="9"/>
  <c r="Z986" i="9"/>
  <c r="Z987" i="9"/>
  <c r="Z988" i="9"/>
  <c r="Z989" i="9"/>
  <c r="Z990" i="9"/>
  <c r="Z991" i="9"/>
  <c r="Z992" i="9"/>
  <c r="Z993" i="9"/>
  <c r="Z994" i="9"/>
  <c r="Z995" i="9"/>
  <c r="Z996" i="9"/>
  <c r="Z997" i="9"/>
  <c r="Z998" i="9"/>
  <c r="Z999" i="9"/>
  <c r="Z1000" i="9"/>
  <c r="Z1001" i="9"/>
  <c r="Z1002" i="9"/>
  <c r="Z1003" i="9"/>
  <c r="Z1004" i="9"/>
  <c r="Z1005" i="9"/>
  <c r="Z1006" i="9"/>
  <c r="Z1007" i="9"/>
  <c r="Z1008" i="9"/>
  <c r="Z1009" i="9"/>
  <c r="Z1010" i="9"/>
  <c r="Z1011" i="9"/>
  <c r="Z1012" i="9"/>
  <c r="Z1013" i="9"/>
  <c r="Z1014" i="9"/>
  <c r="Z1015" i="9"/>
  <c r="Z1016" i="9"/>
  <c r="Z1017" i="9"/>
  <c r="Z1018" i="9"/>
  <c r="Z1019" i="9"/>
  <c r="Z1020" i="9"/>
  <c r="Z1021" i="9"/>
  <c r="Z1022" i="9"/>
  <c r="Z1023" i="9"/>
  <c r="Z1024" i="9"/>
  <c r="Z1025" i="9"/>
  <c r="Z1026" i="9"/>
  <c r="Z1027" i="9"/>
  <c r="Z1028" i="9"/>
  <c r="Z1029" i="9"/>
  <c r="Z1030" i="9"/>
  <c r="Z1031" i="9"/>
  <c r="Z1032" i="9"/>
  <c r="Z1033" i="9"/>
  <c r="Z1034" i="9"/>
  <c r="Z1035" i="9"/>
  <c r="Z1036" i="9"/>
  <c r="Z1037" i="9"/>
  <c r="Z1038" i="9"/>
  <c r="Z1039" i="9"/>
  <c r="Z1040" i="9"/>
  <c r="Z1041" i="9"/>
  <c r="Z1042" i="9"/>
  <c r="Z1043" i="9"/>
  <c r="Z1044" i="9"/>
  <c r="Z1045" i="9"/>
  <c r="Z1046" i="9"/>
  <c r="Z1047" i="9"/>
  <c r="Z1048" i="9"/>
  <c r="Z1049" i="9"/>
  <c r="Z1050" i="9"/>
  <c r="Z1051" i="9"/>
  <c r="Z1052" i="9"/>
  <c r="Z1053" i="9"/>
  <c r="Z1054" i="9"/>
  <c r="Z1055" i="9"/>
  <c r="Z1056" i="9"/>
  <c r="Z1057" i="9"/>
  <c r="Z1058" i="9"/>
  <c r="Z1059" i="9"/>
  <c r="Z1060" i="9"/>
  <c r="Z1061" i="9"/>
  <c r="Z1062" i="9"/>
  <c r="Z1063" i="9"/>
  <c r="Z1064" i="9"/>
  <c r="Z1065" i="9"/>
  <c r="Z1066" i="9"/>
  <c r="Z1067" i="9"/>
  <c r="Z1068" i="9"/>
  <c r="Z1069" i="9"/>
  <c r="Z1070" i="9"/>
  <c r="Z1071" i="9"/>
  <c r="Z1072" i="9"/>
  <c r="Z1073" i="9"/>
  <c r="Z1074" i="9"/>
  <c r="Z1075" i="9"/>
  <c r="Z1076" i="9"/>
  <c r="Z1077" i="9"/>
  <c r="Z1078" i="9"/>
  <c r="Z1079" i="9"/>
  <c r="Z1080" i="9"/>
  <c r="Z1081" i="9"/>
  <c r="Z1082" i="9"/>
  <c r="Z1083" i="9"/>
  <c r="Z1084" i="9"/>
  <c r="Z1085" i="9"/>
  <c r="Z1086" i="9"/>
  <c r="Z1087" i="9"/>
  <c r="Z1088" i="9"/>
  <c r="Z1089" i="9"/>
  <c r="Z1090" i="9"/>
  <c r="Z1091" i="9"/>
  <c r="Z1092" i="9"/>
  <c r="Z1093" i="9"/>
  <c r="Z1094" i="9"/>
  <c r="Z1095" i="9"/>
  <c r="Z1096" i="9"/>
  <c r="Z1097" i="9"/>
  <c r="Z1098" i="9"/>
  <c r="Z1099" i="9"/>
  <c r="Z1100" i="9"/>
  <c r="Z1101" i="9"/>
  <c r="Z1102" i="9"/>
  <c r="Z1103" i="9"/>
  <c r="Z1104" i="9"/>
  <c r="Z1105" i="9"/>
  <c r="Z1106" i="9"/>
  <c r="Z1107" i="9"/>
  <c r="Z1108" i="9"/>
  <c r="Z1109" i="9"/>
  <c r="Z1110" i="9"/>
  <c r="Z1111" i="9"/>
  <c r="Z1112" i="9"/>
  <c r="Z1113" i="9"/>
  <c r="Z1114" i="9"/>
  <c r="Z1115" i="9"/>
  <c r="Z1116" i="9"/>
  <c r="Z1117" i="9"/>
  <c r="Z1118" i="9"/>
  <c r="Z1119" i="9"/>
  <c r="Z1120" i="9"/>
  <c r="Z1121" i="9"/>
  <c r="Z1122" i="9"/>
  <c r="Z1123" i="9"/>
  <c r="Z1124" i="9"/>
  <c r="Z1125" i="9"/>
  <c r="Z1126" i="9"/>
  <c r="Z1127" i="9"/>
  <c r="Z1128" i="9"/>
  <c r="Z1129" i="9"/>
  <c r="Z1130" i="9"/>
  <c r="Z1131" i="9"/>
  <c r="Z1132" i="9"/>
  <c r="Z1133" i="9"/>
  <c r="Z1134" i="9"/>
  <c r="Z1135" i="9"/>
  <c r="Z1136" i="9"/>
  <c r="Z1137" i="9"/>
  <c r="Z1138" i="9"/>
  <c r="Z1139" i="9"/>
  <c r="Z1140" i="9"/>
  <c r="Z1141" i="9"/>
  <c r="Z1142" i="9"/>
  <c r="Z1143" i="9"/>
  <c r="Z1144" i="9"/>
  <c r="Z1145" i="9"/>
  <c r="Z1146" i="9"/>
  <c r="Z1147" i="9"/>
  <c r="Z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Y86" i="9"/>
  <c r="Y87" i="9"/>
  <c r="Y88" i="9"/>
  <c r="Y89" i="9"/>
  <c r="Y90" i="9"/>
  <c r="Y91" i="9"/>
  <c r="Y92" i="9"/>
  <c r="Y93" i="9"/>
  <c r="Y94" i="9"/>
  <c r="Y95" i="9"/>
  <c r="Y96" i="9"/>
  <c r="Y97" i="9"/>
  <c r="Y98" i="9"/>
  <c r="Y99" i="9"/>
  <c r="Y100" i="9"/>
  <c r="Y101" i="9"/>
  <c r="Y102" i="9"/>
  <c r="Y103" i="9"/>
  <c r="Y104" i="9"/>
  <c r="Y105" i="9"/>
  <c r="Y106" i="9"/>
  <c r="Y107" i="9"/>
  <c r="Y108" i="9"/>
  <c r="Y109" i="9"/>
  <c r="Y110" i="9"/>
  <c r="Y111" i="9"/>
  <c r="Y112" i="9"/>
  <c r="Y113" i="9"/>
  <c r="Y114" i="9"/>
  <c r="Y115" i="9"/>
  <c r="Y116" i="9"/>
  <c r="Y117" i="9"/>
  <c r="Y118" i="9"/>
  <c r="Y119" i="9"/>
  <c r="Y120" i="9"/>
  <c r="Y121" i="9"/>
  <c r="Y122" i="9"/>
  <c r="Y123" i="9"/>
  <c r="Y124" i="9"/>
  <c r="Y125" i="9"/>
  <c r="Y126" i="9"/>
  <c r="Y127" i="9"/>
  <c r="Y128" i="9"/>
  <c r="Y129" i="9"/>
  <c r="Y130" i="9"/>
  <c r="Y131" i="9"/>
  <c r="Y132" i="9"/>
  <c r="Y133" i="9"/>
  <c r="Y134" i="9"/>
  <c r="Y135" i="9"/>
  <c r="Y136" i="9"/>
  <c r="Y137" i="9"/>
  <c r="Y138" i="9"/>
  <c r="Y139" i="9"/>
  <c r="Y140" i="9"/>
  <c r="Y141" i="9"/>
  <c r="Y142" i="9"/>
  <c r="Y143" i="9"/>
  <c r="Y144" i="9"/>
  <c r="Y145" i="9"/>
  <c r="Y146" i="9"/>
  <c r="Y147" i="9"/>
  <c r="Y148" i="9"/>
  <c r="Y149" i="9"/>
  <c r="Y150" i="9"/>
  <c r="Y151" i="9"/>
  <c r="Y152" i="9"/>
  <c r="Y153" i="9"/>
  <c r="Y154" i="9"/>
  <c r="Y155" i="9"/>
  <c r="Y156" i="9"/>
  <c r="Y157" i="9"/>
  <c r="Y158" i="9"/>
  <c r="Y159" i="9"/>
  <c r="Y160" i="9"/>
  <c r="Y161" i="9"/>
  <c r="Y162" i="9"/>
  <c r="Y163" i="9"/>
  <c r="Y164" i="9"/>
  <c r="Y165" i="9"/>
  <c r="Y166" i="9"/>
  <c r="Y167" i="9"/>
  <c r="Y168" i="9"/>
  <c r="Y169" i="9"/>
  <c r="Y170" i="9"/>
  <c r="Y171" i="9"/>
  <c r="Y172" i="9"/>
  <c r="Y173" i="9"/>
  <c r="Y174" i="9"/>
  <c r="Y175" i="9"/>
  <c r="Y176" i="9"/>
  <c r="Y177" i="9"/>
  <c r="Y178" i="9"/>
  <c r="Y179" i="9"/>
  <c r="Y180" i="9"/>
  <c r="Y181" i="9"/>
  <c r="Y182" i="9"/>
  <c r="Y183" i="9"/>
  <c r="Y184" i="9"/>
  <c r="Y185" i="9"/>
  <c r="Y186" i="9"/>
  <c r="Y187" i="9"/>
  <c r="Y188" i="9"/>
  <c r="Y189" i="9"/>
  <c r="Y190" i="9"/>
  <c r="Y191" i="9"/>
  <c r="Y192" i="9"/>
  <c r="Y193" i="9"/>
  <c r="Y194" i="9"/>
  <c r="Y195" i="9"/>
  <c r="Y196" i="9"/>
  <c r="Y197" i="9"/>
  <c r="Y198" i="9"/>
  <c r="Y199" i="9"/>
  <c r="Y200" i="9"/>
  <c r="Y201" i="9"/>
  <c r="Y202" i="9"/>
  <c r="Y203" i="9"/>
  <c r="Y204" i="9"/>
  <c r="Y205" i="9"/>
  <c r="Y206" i="9"/>
  <c r="Y207" i="9"/>
  <c r="Y208" i="9"/>
  <c r="Y209" i="9"/>
  <c r="Y210" i="9"/>
  <c r="Y211" i="9"/>
  <c r="Y212" i="9"/>
  <c r="Y213" i="9"/>
  <c r="Y214" i="9"/>
  <c r="Y215" i="9"/>
  <c r="Y216" i="9"/>
  <c r="Y217" i="9"/>
  <c r="Y218" i="9"/>
  <c r="Y219" i="9"/>
  <c r="Y220" i="9"/>
  <c r="Y221" i="9"/>
  <c r="Y222" i="9"/>
  <c r="Y223" i="9"/>
  <c r="Y224" i="9"/>
  <c r="Y225" i="9"/>
  <c r="Y226" i="9"/>
  <c r="Y227" i="9"/>
  <c r="Y228" i="9"/>
  <c r="Y229" i="9"/>
  <c r="Y230" i="9"/>
  <c r="Y231" i="9"/>
  <c r="Y232" i="9"/>
  <c r="Y233" i="9"/>
  <c r="Y234" i="9"/>
  <c r="Y235" i="9"/>
  <c r="Y236" i="9"/>
  <c r="Y237" i="9"/>
  <c r="Y238" i="9"/>
  <c r="Y239" i="9"/>
  <c r="Y240" i="9"/>
  <c r="Y241" i="9"/>
  <c r="Y242" i="9"/>
  <c r="Y243" i="9"/>
  <c r="Y244" i="9"/>
  <c r="Y245" i="9"/>
  <c r="Y246" i="9"/>
  <c r="Y247" i="9"/>
  <c r="Y248" i="9"/>
  <c r="Y249" i="9"/>
  <c r="Y250" i="9"/>
  <c r="Y251" i="9"/>
  <c r="Y252" i="9"/>
  <c r="Y253" i="9"/>
  <c r="Y254" i="9"/>
  <c r="Y255" i="9"/>
  <c r="Y256" i="9"/>
  <c r="Y257" i="9"/>
  <c r="Y258" i="9"/>
  <c r="Y259" i="9"/>
  <c r="Y260" i="9"/>
  <c r="Y261" i="9"/>
  <c r="Y262" i="9"/>
  <c r="Y263" i="9"/>
  <c r="Y264" i="9"/>
  <c r="Y265" i="9"/>
  <c r="Y266" i="9"/>
  <c r="Y267" i="9"/>
  <c r="Y268" i="9"/>
  <c r="Y269" i="9"/>
  <c r="Y270" i="9"/>
  <c r="Y271" i="9"/>
  <c r="Y272" i="9"/>
  <c r="Y273" i="9"/>
  <c r="Y274" i="9"/>
  <c r="Y275" i="9"/>
  <c r="Y276" i="9"/>
  <c r="Y277" i="9"/>
  <c r="Y278" i="9"/>
  <c r="Y279" i="9"/>
  <c r="Y280" i="9"/>
  <c r="Y281" i="9"/>
  <c r="Y282" i="9"/>
  <c r="Y283" i="9"/>
  <c r="Y284" i="9"/>
  <c r="Y285" i="9"/>
  <c r="Y286" i="9"/>
  <c r="Y287" i="9"/>
  <c r="Y288" i="9"/>
  <c r="Y289" i="9"/>
  <c r="Y290" i="9"/>
  <c r="Y291" i="9"/>
  <c r="Y292" i="9"/>
  <c r="Y293" i="9"/>
  <c r="Y294" i="9"/>
  <c r="Y295" i="9"/>
  <c r="Y296" i="9"/>
  <c r="Y297" i="9"/>
  <c r="Y298" i="9"/>
  <c r="Y299" i="9"/>
  <c r="Y300" i="9"/>
  <c r="Y301" i="9"/>
  <c r="Y302" i="9"/>
  <c r="Y303" i="9"/>
  <c r="Y304" i="9"/>
  <c r="Y305" i="9"/>
  <c r="Y306" i="9"/>
  <c r="Y307" i="9"/>
  <c r="Y308" i="9"/>
  <c r="Y309" i="9"/>
  <c r="Y310" i="9"/>
  <c r="Y311" i="9"/>
  <c r="Y312" i="9"/>
  <c r="Y313" i="9"/>
  <c r="Y314" i="9"/>
  <c r="Y315" i="9"/>
  <c r="Y316" i="9"/>
  <c r="Y317" i="9"/>
  <c r="Y318" i="9"/>
  <c r="Y319" i="9"/>
  <c r="Y320" i="9"/>
  <c r="Y321" i="9"/>
  <c r="Y322" i="9"/>
  <c r="Y323" i="9"/>
  <c r="Y324" i="9"/>
  <c r="Y325" i="9"/>
  <c r="Y326" i="9"/>
  <c r="Y327" i="9"/>
  <c r="Y328" i="9"/>
  <c r="Y329" i="9"/>
  <c r="Y330" i="9"/>
  <c r="Y331" i="9"/>
  <c r="Y332" i="9"/>
  <c r="Y333" i="9"/>
  <c r="Y334" i="9"/>
  <c r="Y335" i="9"/>
  <c r="Y336" i="9"/>
  <c r="Y337" i="9"/>
  <c r="Y338" i="9"/>
  <c r="Y339" i="9"/>
  <c r="Y340" i="9"/>
  <c r="Y341" i="9"/>
  <c r="Y342" i="9"/>
  <c r="Y343" i="9"/>
  <c r="Y344" i="9"/>
  <c r="Y345" i="9"/>
  <c r="Y346" i="9"/>
  <c r="Y347" i="9"/>
  <c r="Y348" i="9"/>
  <c r="Y349" i="9"/>
  <c r="Y350" i="9"/>
  <c r="Y351" i="9"/>
  <c r="Y352" i="9"/>
  <c r="Y353" i="9"/>
  <c r="Y354" i="9"/>
  <c r="Y355" i="9"/>
  <c r="Y356" i="9"/>
  <c r="Y357" i="9"/>
  <c r="Y358" i="9"/>
  <c r="Y359" i="9"/>
  <c r="Y360" i="9"/>
  <c r="Y361" i="9"/>
  <c r="Y362" i="9"/>
  <c r="Y363" i="9"/>
  <c r="Y364" i="9"/>
  <c r="Y365" i="9"/>
  <c r="Y366" i="9"/>
  <c r="Y367" i="9"/>
  <c r="Y368" i="9"/>
  <c r="Y369" i="9"/>
  <c r="Y370" i="9"/>
  <c r="Y371" i="9"/>
  <c r="Y372" i="9"/>
  <c r="Y373" i="9"/>
  <c r="Y374" i="9"/>
  <c r="Y375" i="9"/>
  <c r="Y376" i="9"/>
  <c r="Y377" i="9"/>
  <c r="Y378" i="9"/>
  <c r="Y379" i="9"/>
  <c r="Y380" i="9"/>
  <c r="Y381" i="9"/>
  <c r="Y382" i="9"/>
  <c r="Y383" i="9"/>
  <c r="Y384" i="9"/>
  <c r="Y385" i="9"/>
  <c r="Y386" i="9"/>
  <c r="Y387" i="9"/>
  <c r="Y388" i="9"/>
  <c r="Y389" i="9"/>
  <c r="Y390" i="9"/>
  <c r="Y391" i="9"/>
  <c r="Y392" i="9"/>
  <c r="Y393" i="9"/>
  <c r="Y394" i="9"/>
  <c r="Y395" i="9"/>
  <c r="Y396" i="9"/>
  <c r="Y397" i="9"/>
  <c r="Y398" i="9"/>
  <c r="Y399" i="9"/>
  <c r="Y400" i="9"/>
  <c r="Y401" i="9"/>
  <c r="Y402" i="9"/>
  <c r="Y403" i="9"/>
  <c r="Y404" i="9"/>
  <c r="Y405" i="9"/>
  <c r="Y406" i="9"/>
  <c r="Y407" i="9"/>
  <c r="Y408" i="9"/>
  <c r="Y409" i="9"/>
  <c r="Y410" i="9"/>
  <c r="Y411" i="9"/>
  <c r="Y412" i="9"/>
  <c r="Y413" i="9"/>
  <c r="Y414" i="9"/>
  <c r="Y415" i="9"/>
  <c r="Y416" i="9"/>
  <c r="Y417" i="9"/>
  <c r="Y418" i="9"/>
  <c r="Y419" i="9"/>
  <c r="Y420" i="9"/>
  <c r="Y421" i="9"/>
  <c r="Y422" i="9"/>
  <c r="Y423" i="9"/>
  <c r="Y424" i="9"/>
  <c r="Y425" i="9"/>
  <c r="Y426" i="9"/>
  <c r="Y427" i="9"/>
  <c r="Y428" i="9"/>
  <c r="Y429" i="9"/>
  <c r="Y430" i="9"/>
  <c r="Y431" i="9"/>
  <c r="Y432" i="9"/>
  <c r="Y433" i="9"/>
  <c r="Y434" i="9"/>
  <c r="Y435" i="9"/>
  <c r="Y436" i="9"/>
  <c r="Y437" i="9"/>
  <c r="Y438" i="9"/>
  <c r="Y439" i="9"/>
  <c r="Y440" i="9"/>
  <c r="Y441" i="9"/>
  <c r="Y442" i="9"/>
  <c r="Y443" i="9"/>
  <c r="Y444" i="9"/>
  <c r="Y445" i="9"/>
  <c r="Y446" i="9"/>
  <c r="Y447" i="9"/>
  <c r="Y448" i="9"/>
  <c r="Y449" i="9"/>
  <c r="Y450" i="9"/>
  <c r="Y451" i="9"/>
  <c r="Y452" i="9"/>
  <c r="Y453" i="9"/>
  <c r="Y454" i="9"/>
  <c r="Y455" i="9"/>
  <c r="Y456" i="9"/>
  <c r="Y457" i="9"/>
  <c r="Y458" i="9"/>
  <c r="Y459" i="9"/>
  <c r="Y460" i="9"/>
  <c r="Y461" i="9"/>
  <c r="Y462" i="9"/>
  <c r="Y463" i="9"/>
  <c r="Y464" i="9"/>
  <c r="Y465" i="9"/>
  <c r="Y466" i="9"/>
  <c r="Y467" i="9"/>
  <c r="Y468" i="9"/>
  <c r="Y469" i="9"/>
  <c r="Y470" i="9"/>
  <c r="Y471" i="9"/>
  <c r="Y472" i="9"/>
  <c r="Y473" i="9"/>
  <c r="Y474" i="9"/>
  <c r="Y475" i="9"/>
  <c r="Y476" i="9"/>
  <c r="Y477" i="9"/>
  <c r="Y478" i="9"/>
  <c r="Y479" i="9"/>
  <c r="Y480" i="9"/>
  <c r="Y481" i="9"/>
  <c r="Y482" i="9"/>
  <c r="Y483" i="9"/>
  <c r="Y484" i="9"/>
  <c r="Y485" i="9"/>
  <c r="Y486" i="9"/>
  <c r="Y487" i="9"/>
  <c r="Y488" i="9"/>
  <c r="Y489" i="9"/>
  <c r="Y490" i="9"/>
  <c r="Y491" i="9"/>
  <c r="Y492" i="9"/>
  <c r="Y493" i="9"/>
  <c r="Y494" i="9"/>
  <c r="Y495" i="9"/>
  <c r="Y496" i="9"/>
  <c r="Y497" i="9"/>
  <c r="Y498" i="9"/>
  <c r="Y499" i="9"/>
  <c r="Y500" i="9"/>
  <c r="Y501" i="9"/>
  <c r="Y502" i="9"/>
  <c r="Y503" i="9"/>
  <c r="Y504" i="9"/>
  <c r="Y505" i="9"/>
  <c r="Y506" i="9"/>
  <c r="Y507" i="9"/>
  <c r="Y508" i="9"/>
  <c r="Y509" i="9"/>
  <c r="Y510" i="9"/>
  <c r="Y511" i="9"/>
  <c r="Y512" i="9"/>
  <c r="Y513" i="9"/>
  <c r="Y514" i="9"/>
  <c r="Y515" i="9"/>
  <c r="Y516" i="9"/>
  <c r="Y517" i="9"/>
  <c r="Y518" i="9"/>
  <c r="Y519" i="9"/>
  <c r="Y520" i="9"/>
  <c r="Y521" i="9"/>
  <c r="Y522" i="9"/>
  <c r="Y523" i="9"/>
  <c r="Y524" i="9"/>
  <c r="Y525" i="9"/>
  <c r="Y526" i="9"/>
  <c r="Y527" i="9"/>
  <c r="Y528" i="9"/>
  <c r="Y529" i="9"/>
  <c r="Y530" i="9"/>
  <c r="Y531" i="9"/>
  <c r="Y532" i="9"/>
  <c r="Y533" i="9"/>
  <c r="Y534" i="9"/>
  <c r="Y535" i="9"/>
  <c r="Y536" i="9"/>
  <c r="Y537" i="9"/>
  <c r="Y538" i="9"/>
  <c r="Y539" i="9"/>
  <c r="Y540" i="9"/>
  <c r="Y541" i="9"/>
  <c r="Y542" i="9"/>
  <c r="Y543" i="9"/>
  <c r="Y544" i="9"/>
  <c r="Y545" i="9"/>
  <c r="Y546" i="9"/>
  <c r="Y547" i="9"/>
  <c r="Y548" i="9"/>
  <c r="Y549" i="9"/>
  <c r="Y550" i="9"/>
  <c r="Y551" i="9"/>
  <c r="Y552" i="9"/>
  <c r="Y553" i="9"/>
  <c r="Y554" i="9"/>
  <c r="Y555" i="9"/>
  <c r="Y556" i="9"/>
  <c r="Y557" i="9"/>
  <c r="Y558" i="9"/>
  <c r="Y559" i="9"/>
  <c r="Y560" i="9"/>
  <c r="Y561" i="9"/>
  <c r="Y562" i="9"/>
  <c r="Y563" i="9"/>
  <c r="Y564" i="9"/>
  <c r="Y565" i="9"/>
  <c r="Y566" i="9"/>
  <c r="Y567" i="9"/>
  <c r="Y568" i="9"/>
  <c r="Y569" i="9"/>
  <c r="Y570" i="9"/>
  <c r="Y571" i="9"/>
  <c r="Y572" i="9"/>
  <c r="Y573" i="9"/>
  <c r="Y574" i="9"/>
  <c r="Y575" i="9"/>
  <c r="Y576" i="9"/>
  <c r="Y577" i="9"/>
  <c r="Y578" i="9"/>
  <c r="Y579" i="9"/>
  <c r="Y580" i="9"/>
  <c r="Y581" i="9"/>
  <c r="Y582" i="9"/>
  <c r="Y583" i="9"/>
  <c r="Y584" i="9"/>
  <c r="Y585" i="9"/>
  <c r="Y586" i="9"/>
  <c r="Y587" i="9"/>
  <c r="Y588" i="9"/>
  <c r="Y589" i="9"/>
  <c r="Y590" i="9"/>
  <c r="Y591" i="9"/>
  <c r="Y592" i="9"/>
  <c r="Y593" i="9"/>
  <c r="Y594" i="9"/>
  <c r="Y595" i="9"/>
  <c r="Y596" i="9"/>
  <c r="Y597" i="9"/>
  <c r="Y598" i="9"/>
  <c r="Y599" i="9"/>
  <c r="Y600" i="9"/>
  <c r="Y601" i="9"/>
  <c r="Y602" i="9"/>
  <c r="Y603" i="9"/>
  <c r="Y604" i="9"/>
  <c r="Y605" i="9"/>
  <c r="Y606" i="9"/>
  <c r="Y607" i="9"/>
  <c r="Y608" i="9"/>
  <c r="Y609" i="9"/>
  <c r="Y610" i="9"/>
  <c r="Y611" i="9"/>
  <c r="Y612" i="9"/>
  <c r="Y613" i="9"/>
  <c r="Y614" i="9"/>
  <c r="Y615" i="9"/>
  <c r="Y616" i="9"/>
  <c r="Y617" i="9"/>
  <c r="Y618" i="9"/>
  <c r="Y619" i="9"/>
  <c r="Y620" i="9"/>
  <c r="Y621" i="9"/>
  <c r="Y622" i="9"/>
  <c r="Y623" i="9"/>
  <c r="Y624" i="9"/>
  <c r="Y625" i="9"/>
  <c r="Y626" i="9"/>
  <c r="Y627" i="9"/>
  <c r="Y628" i="9"/>
  <c r="Y629" i="9"/>
  <c r="Y630" i="9"/>
  <c r="Y631" i="9"/>
  <c r="Y632" i="9"/>
  <c r="Y633" i="9"/>
  <c r="Y634" i="9"/>
  <c r="Y635" i="9"/>
  <c r="Y636" i="9"/>
  <c r="Y637" i="9"/>
  <c r="Y638" i="9"/>
  <c r="Y639" i="9"/>
  <c r="Y640" i="9"/>
  <c r="Y641" i="9"/>
  <c r="Y642" i="9"/>
  <c r="Y643" i="9"/>
  <c r="Y644" i="9"/>
  <c r="Y645" i="9"/>
  <c r="Y646" i="9"/>
  <c r="Y647" i="9"/>
  <c r="Y648" i="9"/>
  <c r="Y649" i="9"/>
  <c r="Y650" i="9"/>
  <c r="Y651" i="9"/>
  <c r="Y652" i="9"/>
  <c r="Y653" i="9"/>
  <c r="Y654" i="9"/>
  <c r="Y655" i="9"/>
  <c r="Y656" i="9"/>
  <c r="Y657" i="9"/>
  <c r="Y658" i="9"/>
  <c r="Y659" i="9"/>
  <c r="Y660" i="9"/>
  <c r="Y661" i="9"/>
  <c r="Y662" i="9"/>
  <c r="Y663" i="9"/>
  <c r="Y664" i="9"/>
  <c r="Y665" i="9"/>
  <c r="Y666" i="9"/>
  <c r="Y667" i="9"/>
  <c r="Y668" i="9"/>
  <c r="Y669" i="9"/>
  <c r="Y670" i="9"/>
  <c r="Y671" i="9"/>
  <c r="Y672" i="9"/>
  <c r="Y673" i="9"/>
  <c r="Y674" i="9"/>
  <c r="Y675" i="9"/>
  <c r="Y676" i="9"/>
  <c r="Y677" i="9"/>
  <c r="Y678" i="9"/>
  <c r="Y679" i="9"/>
  <c r="Y680" i="9"/>
  <c r="Y681" i="9"/>
  <c r="Y682" i="9"/>
  <c r="Y683" i="9"/>
  <c r="Y684" i="9"/>
  <c r="Y685" i="9"/>
  <c r="Y686" i="9"/>
  <c r="Y687" i="9"/>
  <c r="Y688" i="9"/>
  <c r="Y689" i="9"/>
  <c r="Y690" i="9"/>
  <c r="Y691" i="9"/>
  <c r="Y692" i="9"/>
  <c r="Y693" i="9"/>
  <c r="Y694" i="9"/>
  <c r="Y695" i="9"/>
  <c r="Y696" i="9"/>
  <c r="Y697" i="9"/>
  <c r="Y698" i="9"/>
  <c r="Y699" i="9"/>
  <c r="Y700" i="9"/>
  <c r="Y701" i="9"/>
  <c r="Y702" i="9"/>
  <c r="Y703" i="9"/>
  <c r="Y704" i="9"/>
  <c r="Y705" i="9"/>
  <c r="Y706" i="9"/>
  <c r="Y707" i="9"/>
  <c r="Y708" i="9"/>
  <c r="Y709" i="9"/>
  <c r="Y710" i="9"/>
  <c r="Y711" i="9"/>
  <c r="Y712" i="9"/>
  <c r="Y713" i="9"/>
  <c r="Y714" i="9"/>
  <c r="Y715" i="9"/>
  <c r="Y716" i="9"/>
  <c r="Y717" i="9"/>
  <c r="Y718" i="9"/>
  <c r="Y719" i="9"/>
  <c r="Y720" i="9"/>
  <c r="Y721" i="9"/>
  <c r="Y722" i="9"/>
  <c r="Y723" i="9"/>
  <c r="Y724" i="9"/>
  <c r="Y725" i="9"/>
  <c r="Y726" i="9"/>
  <c r="Y727" i="9"/>
  <c r="Y728" i="9"/>
  <c r="Y729" i="9"/>
  <c r="Y730" i="9"/>
  <c r="Y731" i="9"/>
  <c r="Y732" i="9"/>
  <c r="Y733" i="9"/>
  <c r="Y734" i="9"/>
  <c r="Y735" i="9"/>
  <c r="Y736" i="9"/>
  <c r="Y737" i="9"/>
  <c r="Y738" i="9"/>
  <c r="Y739" i="9"/>
  <c r="Y740" i="9"/>
  <c r="Y741" i="9"/>
  <c r="Y742" i="9"/>
  <c r="Y743" i="9"/>
  <c r="Y744" i="9"/>
  <c r="Y745" i="9"/>
  <c r="Y746" i="9"/>
  <c r="Y747" i="9"/>
  <c r="Y748" i="9"/>
  <c r="Y749" i="9"/>
  <c r="Y750" i="9"/>
  <c r="Y751" i="9"/>
  <c r="Y752" i="9"/>
  <c r="Y753" i="9"/>
  <c r="Y754" i="9"/>
  <c r="Y755" i="9"/>
  <c r="Y756" i="9"/>
  <c r="Y757" i="9"/>
  <c r="Y758" i="9"/>
  <c r="Y759" i="9"/>
  <c r="Y760" i="9"/>
  <c r="Y761" i="9"/>
  <c r="Y762" i="9"/>
  <c r="Y763" i="9"/>
  <c r="Y764" i="9"/>
  <c r="Y765" i="9"/>
  <c r="Y766" i="9"/>
  <c r="Y767" i="9"/>
  <c r="Y768" i="9"/>
  <c r="Y769" i="9"/>
  <c r="Y770" i="9"/>
  <c r="Y771" i="9"/>
  <c r="Y772" i="9"/>
  <c r="Y773" i="9"/>
  <c r="Y774" i="9"/>
  <c r="Y775" i="9"/>
  <c r="Y776" i="9"/>
  <c r="Y777" i="9"/>
  <c r="Y778" i="9"/>
  <c r="Y779" i="9"/>
  <c r="Y780" i="9"/>
  <c r="Y781" i="9"/>
  <c r="Y782" i="9"/>
  <c r="Y783" i="9"/>
  <c r="Y784" i="9"/>
  <c r="Y785" i="9"/>
  <c r="Y786" i="9"/>
  <c r="Y787" i="9"/>
  <c r="Y788" i="9"/>
  <c r="Y789" i="9"/>
  <c r="Y790" i="9"/>
  <c r="Y791" i="9"/>
  <c r="Y792" i="9"/>
  <c r="Y793" i="9"/>
  <c r="Y794" i="9"/>
  <c r="Y795" i="9"/>
  <c r="Y796" i="9"/>
  <c r="Y797" i="9"/>
  <c r="Y798" i="9"/>
  <c r="Y799" i="9"/>
  <c r="Y800" i="9"/>
  <c r="Y801" i="9"/>
  <c r="Y802" i="9"/>
  <c r="Y803" i="9"/>
  <c r="Y804" i="9"/>
  <c r="Y805" i="9"/>
  <c r="Y806" i="9"/>
  <c r="Y807" i="9"/>
  <c r="Y808" i="9"/>
  <c r="Y809" i="9"/>
  <c r="Y810" i="9"/>
  <c r="Y811" i="9"/>
  <c r="Y812" i="9"/>
  <c r="Y813" i="9"/>
  <c r="Y814" i="9"/>
  <c r="Y815" i="9"/>
  <c r="Y816" i="9"/>
  <c r="Y817" i="9"/>
  <c r="Y818" i="9"/>
  <c r="Y819" i="9"/>
  <c r="Y820" i="9"/>
  <c r="Y821" i="9"/>
  <c r="Y822" i="9"/>
  <c r="Y823" i="9"/>
  <c r="Y824" i="9"/>
  <c r="Y825" i="9"/>
  <c r="Y826" i="9"/>
  <c r="Y827" i="9"/>
  <c r="Y828" i="9"/>
  <c r="Y829" i="9"/>
  <c r="Y830" i="9"/>
  <c r="Y831" i="9"/>
  <c r="Y832" i="9"/>
  <c r="Y833" i="9"/>
  <c r="Y834" i="9"/>
  <c r="Y835" i="9"/>
  <c r="Y836" i="9"/>
  <c r="Y837" i="9"/>
  <c r="Y838" i="9"/>
  <c r="Y839" i="9"/>
  <c r="Y840" i="9"/>
  <c r="Y841" i="9"/>
  <c r="Y842" i="9"/>
  <c r="Y843" i="9"/>
  <c r="Y844" i="9"/>
  <c r="Y845" i="9"/>
  <c r="Y846" i="9"/>
  <c r="Y847" i="9"/>
  <c r="Y848" i="9"/>
  <c r="Y849" i="9"/>
  <c r="Y850" i="9"/>
  <c r="Y851" i="9"/>
  <c r="Y852" i="9"/>
  <c r="Y853" i="9"/>
  <c r="Y854" i="9"/>
  <c r="Y855" i="9"/>
  <c r="Y856" i="9"/>
  <c r="Y857" i="9"/>
  <c r="Y858" i="9"/>
  <c r="Y859" i="9"/>
  <c r="Y860" i="9"/>
  <c r="Y861" i="9"/>
  <c r="Y862" i="9"/>
  <c r="Y863" i="9"/>
  <c r="Y864" i="9"/>
  <c r="Y865" i="9"/>
  <c r="Y866" i="9"/>
  <c r="Y867" i="9"/>
  <c r="Y868" i="9"/>
  <c r="Y869" i="9"/>
  <c r="Y870" i="9"/>
  <c r="Y871" i="9"/>
  <c r="Y872" i="9"/>
  <c r="Y873" i="9"/>
  <c r="Y874" i="9"/>
  <c r="Y875" i="9"/>
  <c r="Y876" i="9"/>
  <c r="Y877" i="9"/>
  <c r="Y878" i="9"/>
  <c r="Y879" i="9"/>
  <c r="Y880" i="9"/>
  <c r="Y881" i="9"/>
  <c r="Y882" i="9"/>
  <c r="Y883" i="9"/>
  <c r="Y884" i="9"/>
  <c r="Y885" i="9"/>
  <c r="Y886" i="9"/>
  <c r="Y887" i="9"/>
  <c r="Y888" i="9"/>
  <c r="Y889" i="9"/>
  <c r="Y890" i="9"/>
  <c r="Y891" i="9"/>
  <c r="Y892" i="9"/>
  <c r="Y893" i="9"/>
  <c r="Y894" i="9"/>
  <c r="Y895" i="9"/>
  <c r="Y896" i="9"/>
  <c r="Y897" i="9"/>
  <c r="Y898" i="9"/>
  <c r="Y899" i="9"/>
  <c r="Y900" i="9"/>
  <c r="Y901" i="9"/>
  <c r="Y902" i="9"/>
  <c r="Y903" i="9"/>
  <c r="Y904" i="9"/>
  <c r="Y905" i="9"/>
  <c r="Y906" i="9"/>
  <c r="Y907" i="9"/>
  <c r="Y908" i="9"/>
  <c r="Y909" i="9"/>
  <c r="Y910" i="9"/>
  <c r="Y911" i="9"/>
  <c r="Y912" i="9"/>
  <c r="Y913" i="9"/>
  <c r="Y914" i="9"/>
  <c r="Y915" i="9"/>
  <c r="Y916" i="9"/>
  <c r="Y917" i="9"/>
  <c r="Y918" i="9"/>
  <c r="Y919" i="9"/>
  <c r="Y920" i="9"/>
  <c r="Y921" i="9"/>
  <c r="Y922" i="9"/>
  <c r="Y923" i="9"/>
  <c r="Y924" i="9"/>
  <c r="Y925" i="9"/>
  <c r="Y926" i="9"/>
  <c r="Y927" i="9"/>
  <c r="Y928" i="9"/>
  <c r="Y929" i="9"/>
  <c r="Y930" i="9"/>
  <c r="Y931" i="9"/>
  <c r="Y932" i="9"/>
  <c r="Y933" i="9"/>
  <c r="Y934" i="9"/>
  <c r="Y935" i="9"/>
  <c r="Y936" i="9"/>
  <c r="Y937" i="9"/>
  <c r="Y938" i="9"/>
  <c r="Y939" i="9"/>
  <c r="Y940" i="9"/>
  <c r="Y941" i="9"/>
  <c r="Y942" i="9"/>
  <c r="Y943" i="9"/>
  <c r="Y944" i="9"/>
  <c r="Y945" i="9"/>
  <c r="Y946" i="9"/>
  <c r="Y947" i="9"/>
  <c r="Y948" i="9"/>
  <c r="Y949" i="9"/>
  <c r="Y950" i="9"/>
  <c r="Y951" i="9"/>
  <c r="Y952" i="9"/>
  <c r="Y953" i="9"/>
  <c r="Y954" i="9"/>
  <c r="Y955" i="9"/>
  <c r="Y956" i="9"/>
  <c r="Y957" i="9"/>
  <c r="Y958" i="9"/>
  <c r="Y959" i="9"/>
  <c r="Y960" i="9"/>
  <c r="Y961" i="9"/>
  <c r="Y962" i="9"/>
  <c r="Y963" i="9"/>
  <c r="Y964" i="9"/>
  <c r="Y965" i="9"/>
  <c r="Y966" i="9"/>
  <c r="Y967" i="9"/>
  <c r="Y968" i="9"/>
  <c r="Y969" i="9"/>
  <c r="Y970" i="9"/>
  <c r="Y971" i="9"/>
  <c r="Y972" i="9"/>
  <c r="Y973" i="9"/>
  <c r="Y974" i="9"/>
  <c r="Y975" i="9"/>
  <c r="Y976" i="9"/>
  <c r="Y977" i="9"/>
  <c r="Y978" i="9"/>
  <c r="Y979" i="9"/>
  <c r="Y980" i="9"/>
  <c r="Y981" i="9"/>
  <c r="Y982" i="9"/>
  <c r="Y983" i="9"/>
  <c r="Y984" i="9"/>
  <c r="Y985" i="9"/>
  <c r="Y986" i="9"/>
  <c r="Y987" i="9"/>
  <c r="Y988" i="9"/>
  <c r="Y989" i="9"/>
  <c r="Y990" i="9"/>
  <c r="Y991" i="9"/>
  <c r="Y992" i="9"/>
  <c r="Y993" i="9"/>
  <c r="Y994" i="9"/>
  <c r="Y995" i="9"/>
  <c r="Y996" i="9"/>
  <c r="Y997" i="9"/>
  <c r="Y998" i="9"/>
  <c r="Y999" i="9"/>
  <c r="Y1000" i="9"/>
  <c r="Y1001" i="9"/>
  <c r="Y1002" i="9"/>
  <c r="Y1003" i="9"/>
  <c r="Y1004" i="9"/>
  <c r="Y1005" i="9"/>
  <c r="Y1006" i="9"/>
  <c r="Y1007" i="9"/>
  <c r="Y1008" i="9"/>
  <c r="Y1009" i="9"/>
  <c r="Y1010" i="9"/>
  <c r="Y1011" i="9"/>
  <c r="Y1012" i="9"/>
  <c r="Y1013" i="9"/>
  <c r="Y1014" i="9"/>
  <c r="Y1015" i="9"/>
  <c r="Y1016" i="9"/>
  <c r="Y1017" i="9"/>
  <c r="Y1018" i="9"/>
  <c r="Y1019" i="9"/>
  <c r="Y1020" i="9"/>
  <c r="Y1021" i="9"/>
  <c r="Y1022" i="9"/>
  <c r="Y1023" i="9"/>
  <c r="Y1024" i="9"/>
  <c r="Y1025" i="9"/>
  <c r="Y1026" i="9"/>
  <c r="Y1027" i="9"/>
  <c r="Y1028" i="9"/>
  <c r="Y1029" i="9"/>
  <c r="Y1030" i="9"/>
  <c r="Y1031" i="9"/>
  <c r="Y1032" i="9"/>
  <c r="Y1033" i="9"/>
  <c r="Y1034" i="9"/>
  <c r="Y1035" i="9"/>
  <c r="Y1036" i="9"/>
  <c r="Y1037" i="9"/>
  <c r="Y1038" i="9"/>
  <c r="Y1039" i="9"/>
  <c r="Y1040" i="9"/>
  <c r="Y1041" i="9"/>
  <c r="Y1042" i="9"/>
  <c r="Y1043" i="9"/>
  <c r="Y1044" i="9"/>
  <c r="Y1045" i="9"/>
  <c r="Y1046" i="9"/>
  <c r="Y1047" i="9"/>
  <c r="Y1048" i="9"/>
  <c r="Y1049" i="9"/>
  <c r="Y1050" i="9"/>
  <c r="Y1051" i="9"/>
  <c r="Y1052" i="9"/>
  <c r="Y1053" i="9"/>
  <c r="Y1054" i="9"/>
  <c r="Y1055" i="9"/>
  <c r="Y1056" i="9"/>
  <c r="Y1057" i="9"/>
  <c r="Y1058" i="9"/>
  <c r="Y1059" i="9"/>
  <c r="Y1060" i="9"/>
  <c r="Y1061" i="9"/>
  <c r="Y1062" i="9"/>
  <c r="Y1063" i="9"/>
  <c r="Y1064" i="9"/>
  <c r="Y1065" i="9"/>
  <c r="Y1066" i="9"/>
  <c r="Y1067" i="9"/>
  <c r="Y1068" i="9"/>
  <c r="Y1069" i="9"/>
  <c r="Y1070" i="9"/>
  <c r="Y1071" i="9"/>
  <c r="Y1072" i="9"/>
  <c r="Y1073" i="9"/>
  <c r="Y1074" i="9"/>
  <c r="Y1075" i="9"/>
  <c r="Y1076" i="9"/>
  <c r="Y1077" i="9"/>
  <c r="Y1078" i="9"/>
  <c r="Y1079" i="9"/>
  <c r="Y1080" i="9"/>
  <c r="Y1081" i="9"/>
  <c r="Y1082" i="9"/>
  <c r="Y1083" i="9"/>
  <c r="Y1084" i="9"/>
  <c r="Y1085" i="9"/>
  <c r="Y1086" i="9"/>
  <c r="Y1087" i="9"/>
  <c r="Y1088" i="9"/>
  <c r="Y1089" i="9"/>
  <c r="Y1090" i="9"/>
  <c r="Y1091" i="9"/>
  <c r="Y1092" i="9"/>
  <c r="Y1093" i="9"/>
  <c r="Y1094" i="9"/>
  <c r="Y1095" i="9"/>
  <c r="Y1096" i="9"/>
  <c r="Y1097" i="9"/>
  <c r="Y1098" i="9"/>
  <c r="Y1099" i="9"/>
  <c r="Y1100" i="9"/>
  <c r="Y1101" i="9"/>
  <c r="Y1102" i="9"/>
  <c r="Y1103" i="9"/>
  <c r="Y1104" i="9"/>
  <c r="Y1105" i="9"/>
  <c r="Y1106" i="9"/>
  <c r="Y1107" i="9"/>
  <c r="Y1108" i="9"/>
  <c r="Y1109" i="9"/>
  <c r="Y1110" i="9"/>
  <c r="Y1111" i="9"/>
  <c r="Y1112" i="9"/>
  <c r="Y1113" i="9"/>
  <c r="Y1114" i="9"/>
  <c r="Y1115" i="9"/>
  <c r="Y1116" i="9"/>
  <c r="Y1117" i="9"/>
  <c r="Y1118" i="9"/>
  <c r="Y1119" i="9"/>
  <c r="Y1120" i="9"/>
  <c r="Y1121" i="9"/>
  <c r="Y1122" i="9"/>
  <c r="Y1123" i="9"/>
  <c r="Y1124" i="9"/>
  <c r="Y1125" i="9"/>
  <c r="Y1126" i="9"/>
  <c r="Y1127" i="9"/>
  <c r="Y1128" i="9"/>
  <c r="Y1129" i="9"/>
  <c r="Y1130" i="9"/>
  <c r="Y1131" i="9"/>
  <c r="Y1132" i="9"/>
  <c r="Y1133" i="9"/>
  <c r="Y1134" i="9"/>
  <c r="Y1135" i="9"/>
  <c r="Y1136" i="9"/>
  <c r="Y1137" i="9"/>
  <c r="Y1138" i="9"/>
  <c r="Y1139" i="9"/>
  <c r="Y1140" i="9"/>
  <c r="Y1141" i="9"/>
  <c r="Y1142" i="9"/>
  <c r="Y1143" i="9"/>
  <c r="Y1144" i="9"/>
  <c r="Y1145" i="9"/>
  <c r="Y1146" i="9"/>
  <c r="Y1147" i="9"/>
  <c r="Y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8" i="9"/>
  <c r="V79" i="9"/>
  <c r="V80" i="9"/>
  <c r="V81" i="9"/>
  <c r="V82" i="9"/>
  <c r="V83" i="9"/>
  <c r="V84" i="9"/>
  <c r="V85" i="9"/>
  <c r="V86" i="9"/>
  <c r="V87" i="9"/>
  <c r="V88" i="9"/>
  <c r="V89" i="9"/>
  <c r="V90" i="9"/>
  <c r="V91" i="9"/>
  <c r="V92" i="9"/>
  <c r="V93" i="9"/>
  <c r="V94" i="9"/>
  <c r="V95" i="9"/>
  <c r="V96" i="9"/>
  <c r="V97" i="9"/>
  <c r="V98" i="9"/>
  <c r="V99" i="9"/>
  <c r="V100" i="9"/>
  <c r="V101" i="9"/>
  <c r="V102" i="9"/>
  <c r="V103" i="9"/>
  <c r="V104" i="9"/>
  <c r="V105" i="9"/>
  <c r="V106" i="9"/>
  <c r="V107" i="9"/>
  <c r="V108" i="9"/>
  <c r="V109" i="9"/>
  <c r="V110" i="9"/>
  <c r="V111" i="9"/>
  <c r="V112" i="9"/>
  <c r="V113" i="9"/>
  <c r="V114" i="9"/>
  <c r="V115" i="9"/>
  <c r="V116" i="9"/>
  <c r="V117" i="9"/>
  <c r="V118" i="9"/>
  <c r="V119" i="9"/>
  <c r="V120" i="9"/>
  <c r="V121" i="9"/>
  <c r="V122" i="9"/>
  <c r="V123" i="9"/>
  <c r="V124" i="9"/>
  <c r="V125" i="9"/>
  <c r="V126" i="9"/>
  <c r="V127" i="9"/>
  <c r="V128" i="9"/>
  <c r="V129" i="9"/>
  <c r="V130" i="9"/>
  <c r="V131" i="9"/>
  <c r="V132" i="9"/>
  <c r="V133" i="9"/>
  <c r="V134" i="9"/>
  <c r="V135" i="9"/>
  <c r="V136" i="9"/>
  <c r="V137" i="9"/>
  <c r="V138" i="9"/>
  <c r="V139" i="9"/>
  <c r="V140" i="9"/>
  <c r="V141" i="9"/>
  <c r="V142" i="9"/>
  <c r="V143" i="9"/>
  <c r="V144" i="9"/>
  <c r="V145" i="9"/>
  <c r="V146" i="9"/>
  <c r="V147" i="9"/>
  <c r="V148" i="9"/>
  <c r="V149" i="9"/>
  <c r="V150" i="9"/>
  <c r="V151" i="9"/>
  <c r="V152" i="9"/>
  <c r="V153" i="9"/>
  <c r="V154" i="9"/>
  <c r="V155" i="9"/>
  <c r="V156" i="9"/>
  <c r="V157" i="9"/>
  <c r="V158" i="9"/>
  <c r="V159" i="9"/>
  <c r="V160" i="9"/>
  <c r="V161" i="9"/>
  <c r="V162" i="9"/>
  <c r="V163" i="9"/>
  <c r="V164" i="9"/>
  <c r="V165" i="9"/>
  <c r="V166" i="9"/>
  <c r="V167" i="9"/>
  <c r="V168" i="9"/>
  <c r="V169" i="9"/>
  <c r="V170" i="9"/>
  <c r="V171" i="9"/>
  <c r="V172" i="9"/>
  <c r="V173" i="9"/>
  <c r="V174" i="9"/>
  <c r="V175" i="9"/>
  <c r="V176" i="9"/>
  <c r="V177" i="9"/>
  <c r="V178" i="9"/>
  <c r="V179" i="9"/>
  <c r="V180" i="9"/>
  <c r="V181" i="9"/>
  <c r="V182" i="9"/>
  <c r="V183" i="9"/>
  <c r="V184" i="9"/>
  <c r="V185" i="9"/>
  <c r="V186" i="9"/>
  <c r="V187" i="9"/>
  <c r="V188" i="9"/>
  <c r="V189" i="9"/>
  <c r="V190" i="9"/>
  <c r="V191" i="9"/>
  <c r="V192" i="9"/>
  <c r="V193" i="9"/>
  <c r="V194" i="9"/>
  <c r="V195" i="9"/>
  <c r="V196" i="9"/>
  <c r="V197" i="9"/>
  <c r="V198" i="9"/>
  <c r="V199" i="9"/>
  <c r="V200" i="9"/>
  <c r="V201" i="9"/>
  <c r="V202" i="9"/>
  <c r="V203" i="9"/>
  <c r="V204" i="9"/>
  <c r="V205" i="9"/>
  <c r="V206" i="9"/>
  <c r="V207" i="9"/>
  <c r="V208" i="9"/>
  <c r="V209" i="9"/>
  <c r="V210" i="9"/>
  <c r="V211" i="9"/>
  <c r="V212" i="9"/>
  <c r="V213" i="9"/>
  <c r="V214" i="9"/>
  <c r="V215" i="9"/>
  <c r="V216" i="9"/>
  <c r="V217" i="9"/>
  <c r="V218" i="9"/>
  <c r="V219" i="9"/>
  <c r="V220" i="9"/>
  <c r="V221" i="9"/>
  <c r="V222" i="9"/>
  <c r="V223" i="9"/>
  <c r="V224" i="9"/>
  <c r="V225" i="9"/>
  <c r="V226" i="9"/>
  <c r="V227" i="9"/>
  <c r="V228" i="9"/>
  <c r="V229" i="9"/>
  <c r="V230" i="9"/>
  <c r="V231" i="9"/>
  <c r="V232" i="9"/>
  <c r="V233" i="9"/>
  <c r="V234" i="9"/>
  <c r="V235" i="9"/>
  <c r="V236" i="9"/>
  <c r="V237" i="9"/>
  <c r="V238" i="9"/>
  <c r="V239" i="9"/>
  <c r="V240" i="9"/>
  <c r="V241" i="9"/>
  <c r="V242" i="9"/>
  <c r="V243" i="9"/>
  <c r="V244" i="9"/>
  <c r="V245" i="9"/>
  <c r="V246" i="9"/>
  <c r="V247" i="9"/>
  <c r="V248" i="9"/>
  <c r="V249" i="9"/>
  <c r="V250" i="9"/>
  <c r="V251" i="9"/>
  <c r="V252" i="9"/>
  <c r="V253" i="9"/>
  <c r="V254" i="9"/>
  <c r="V255" i="9"/>
  <c r="V256" i="9"/>
  <c r="V257" i="9"/>
  <c r="V258" i="9"/>
  <c r="V259" i="9"/>
  <c r="V260" i="9"/>
  <c r="V261" i="9"/>
  <c r="V262" i="9"/>
  <c r="V263" i="9"/>
  <c r="V264" i="9"/>
  <c r="V265" i="9"/>
  <c r="V266" i="9"/>
  <c r="V267" i="9"/>
  <c r="V268" i="9"/>
  <c r="V269" i="9"/>
  <c r="V270" i="9"/>
  <c r="V271" i="9"/>
  <c r="V272" i="9"/>
  <c r="V273" i="9"/>
  <c r="V274" i="9"/>
  <c r="V275" i="9"/>
  <c r="V276" i="9"/>
  <c r="V277" i="9"/>
  <c r="V278" i="9"/>
  <c r="V279" i="9"/>
  <c r="V280" i="9"/>
  <c r="V281" i="9"/>
  <c r="V282" i="9"/>
  <c r="V283" i="9"/>
  <c r="V284" i="9"/>
  <c r="V285" i="9"/>
  <c r="V286" i="9"/>
  <c r="V287" i="9"/>
  <c r="V288" i="9"/>
  <c r="V289" i="9"/>
  <c r="V290" i="9"/>
  <c r="V291" i="9"/>
  <c r="V292" i="9"/>
  <c r="V293" i="9"/>
  <c r="V294" i="9"/>
  <c r="V295" i="9"/>
  <c r="V296" i="9"/>
  <c r="V297" i="9"/>
  <c r="V298" i="9"/>
  <c r="V299" i="9"/>
  <c r="V300" i="9"/>
  <c r="V301" i="9"/>
  <c r="V302" i="9"/>
  <c r="V303" i="9"/>
  <c r="V304" i="9"/>
  <c r="V305" i="9"/>
  <c r="V306" i="9"/>
  <c r="V307" i="9"/>
  <c r="V308" i="9"/>
  <c r="V309" i="9"/>
  <c r="V310" i="9"/>
  <c r="V311" i="9"/>
  <c r="V312" i="9"/>
  <c r="V313" i="9"/>
  <c r="V314" i="9"/>
  <c r="V315" i="9"/>
  <c r="V316" i="9"/>
  <c r="V317" i="9"/>
  <c r="V318" i="9"/>
  <c r="V319" i="9"/>
  <c r="V320" i="9"/>
  <c r="V321" i="9"/>
  <c r="V322" i="9"/>
  <c r="V323" i="9"/>
  <c r="V324" i="9"/>
  <c r="V325" i="9"/>
  <c r="V326" i="9"/>
  <c r="V327" i="9"/>
  <c r="V328" i="9"/>
  <c r="V329" i="9"/>
  <c r="V330" i="9"/>
  <c r="V331" i="9"/>
  <c r="V332" i="9"/>
  <c r="V333" i="9"/>
  <c r="V334" i="9"/>
  <c r="V335" i="9"/>
  <c r="V336" i="9"/>
  <c r="V337" i="9"/>
  <c r="V338" i="9"/>
  <c r="V339" i="9"/>
  <c r="V340" i="9"/>
  <c r="V341" i="9"/>
  <c r="V342" i="9"/>
  <c r="V343" i="9"/>
  <c r="V344" i="9"/>
  <c r="V345" i="9"/>
  <c r="V346" i="9"/>
  <c r="V347" i="9"/>
  <c r="V348" i="9"/>
  <c r="V349" i="9"/>
  <c r="V350" i="9"/>
  <c r="V351" i="9"/>
  <c r="V352" i="9"/>
  <c r="V353" i="9"/>
  <c r="V354" i="9"/>
  <c r="V355" i="9"/>
  <c r="V356" i="9"/>
  <c r="V357" i="9"/>
  <c r="V358" i="9"/>
  <c r="V359" i="9"/>
  <c r="V360" i="9"/>
  <c r="V361" i="9"/>
  <c r="V362" i="9"/>
  <c r="V363" i="9"/>
  <c r="V364" i="9"/>
  <c r="V365" i="9"/>
  <c r="V366" i="9"/>
  <c r="V367" i="9"/>
  <c r="V368" i="9"/>
  <c r="V369" i="9"/>
  <c r="V370" i="9"/>
  <c r="V371" i="9"/>
  <c r="V372" i="9"/>
  <c r="V373" i="9"/>
  <c r="V374" i="9"/>
  <c r="V375" i="9"/>
  <c r="V376" i="9"/>
  <c r="V377" i="9"/>
  <c r="V378" i="9"/>
  <c r="V379" i="9"/>
  <c r="V380" i="9"/>
  <c r="V381" i="9"/>
  <c r="V382" i="9"/>
  <c r="V383" i="9"/>
  <c r="V384" i="9"/>
  <c r="V385" i="9"/>
  <c r="V386" i="9"/>
  <c r="V387" i="9"/>
  <c r="V388" i="9"/>
  <c r="V389" i="9"/>
  <c r="V390" i="9"/>
  <c r="V391" i="9"/>
  <c r="V392" i="9"/>
  <c r="V393" i="9"/>
  <c r="V394" i="9"/>
  <c r="V395" i="9"/>
  <c r="V396" i="9"/>
  <c r="V397" i="9"/>
  <c r="V398" i="9"/>
  <c r="V399" i="9"/>
  <c r="V400" i="9"/>
  <c r="V401" i="9"/>
  <c r="V402" i="9"/>
  <c r="V403" i="9"/>
  <c r="V404" i="9"/>
  <c r="V405" i="9"/>
  <c r="V406" i="9"/>
  <c r="V407" i="9"/>
  <c r="V408" i="9"/>
  <c r="V409" i="9"/>
  <c r="V410" i="9"/>
  <c r="V411" i="9"/>
  <c r="V412" i="9"/>
  <c r="V413" i="9"/>
  <c r="V414" i="9"/>
  <c r="V415" i="9"/>
  <c r="V416" i="9"/>
  <c r="V417" i="9"/>
  <c r="V418" i="9"/>
  <c r="V419" i="9"/>
  <c r="V420" i="9"/>
  <c r="V421" i="9"/>
  <c r="V422" i="9"/>
  <c r="V423" i="9"/>
  <c r="V424" i="9"/>
  <c r="V425" i="9"/>
  <c r="V426" i="9"/>
  <c r="V427" i="9"/>
  <c r="V428" i="9"/>
  <c r="V429" i="9"/>
  <c r="V430" i="9"/>
  <c r="V431" i="9"/>
  <c r="V432" i="9"/>
  <c r="V433" i="9"/>
  <c r="V434" i="9"/>
  <c r="V435" i="9"/>
  <c r="V436" i="9"/>
  <c r="V437" i="9"/>
  <c r="V438" i="9"/>
  <c r="V439" i="9"/>
  <c r="V440" i="9"/>
  <c r="V441" i="9"/>
  <c r="V442" i="9"/>
  <c r="V443" i="9"/>
  <c r="V444" i="9"/>
  <c r="V445" i="9"/>
  <c r="V446" i="9"/>
  <c r="V447" i="9"/>
  <c r="V448" i="9"/>
  <c r="V449" i="9"/>
  <c r="V450" i="9"/>
  <c r="V451" i="9"/>
  <c r="V452" i="9"/>
  <c r="V453" i="9"/>
  <c r="V454" i="9"/>
  <c r="V455" i="9"/>
  <c r="V456" i="9"/>
  <c r="V457" i="9"/>
  <c r="V458" i="9"/>
  <c r="V459" i="9"/>
  <c r="V460" i="9"/>
  <c r="V461" i="9"/>
  <c r="V462" i="9"/>
  <c r="V463" i="9"/>
  <c r="V464" i="9"/>
  <c r="V465" i="9"/>
  <c r="V466" i="9"/>
  <c r="V467" i="9"/>
  <c r="V468" i="9"/>
  <c r="V469" i="9"/>
  <c r="V470" i="9"/>
  <c r="V471" i="9"/>
  <c r="V472" i="9"/>
  <c r="V473" i="9"/>
  <c r="V474" i="9"/>
  <c r="V475" i="9"/>
  <c r="V476" i="9"/>
  <c r="V477" i="9"/>
  <c r="V478" i="9"/>
  <c r="V479" i="9"/>
  <c r="V480" i="9"/>
  <c r="V481" i="9"/>
  <c r="V482" i="9"/>
  <c r="V483" i="9"/>
  <c r="V484" i="9"/>
  <c r="V485" i="9"/>
  <c r="V486" i="9"/>
  <c r="V487" i="9"/>
  <c r="V488" i="9"/>
  <c r="V489" i="9"/>
  <c r="V490" i="9"/>
  <c r="V491" i="9"/>
  <c r="V492" i="9"/>
  <c r="V493" i="9"/>
  <c r="V494" i="9"/>
  <c r="V495" i="9"/>
  <c r="V496" i="9"/>
  <c r="V497" i="9"/>
  <c r="V498" i="9"/>
  <c r="V499" i="9"/>
  <c r="V500" i="9"/>
  <c r="V501" i="9"/>
  <c r="V502" i="9"/>
  <c r="V503" i="9"/>
  <c r="V504" i="9"/>
  <c r="V505" i="9"/>
  <c r="V506" i="9"/>
  <c r="V507" i="9"/>
  <c r="V508" i="9"/>
  <c r="V509" i="9"/>
  <c r="V510" i="9"/>
  <c r="V511" i="9"/>
  <c r="V512" i="9"/>
  <c r="V513" i="9"/>
  <c r="V514" i="9"/>
  <c r="V515" i="9"/>
  <c r="V516" i="9"/>
  <c r="V517" i="9"/>
  <c r="V518" i="9"/>
  <c r="V519" i="9"/>
  <c r="V520" i="9"/>
  <c r="V521" i="9"/>
  <c r="V522" i="9"/>
  <c r="V523" i="9"/>
  <c r="V524" i="9"/>
  <c r="V525" i="9"/>
  <c r="V526" i="9"/>
  <c r="V527" i="9"/>
  <c r="V528" i="9"/>
  <c r="V529" i="9"/>
  <c r="V530" i="9"/>
  <c r="V531" i="9"/>
  <c r="V532" i="9"/>
  <c r="V533" i="9"/>
  <c r="V534" i="9"/>
  <c r="V535" i="9"/>
  <c r="V536" i="9"/>
  <c r="V537" i="9"/>
  <c r="V538" i="9"/>
  <c r="V539" i="9"/>
  <c r="V540" i="9"/>
  <c r="V541" i="9"/>
  <c r="V542" i="9"/>
  <c r="V543" i="9"/>
  <c r="V544" i="9"/>
  <c r="V545" i="9"/>
  <c r="V546" i="9"/>
  <c r="V547" i="9"/>
  <c r="V548" i="9"/>
  <c r="V549" i="9"/>
  <c r="V550" i="9"/>
  <c r="V551" i="9"/>
  <c r="V552" i="9"/>
  <c r="V553" i="9"/>
  <c r="V554" i="9"/>
  <c r="V555" i="9"/>
  <c r="V556" i="9"/>
  <c r="V557" i="9"/>
  <c r="V558" i="9"/>
  <c r="V559" i="9"/>
  <c r="V560" i="9"/>
  <c r="V561" i="9"/>
  <c r="V562" i="9"/>
  <c r="V563" i="9"/>
  <c r="V564" i="9"/>
  <c r="V565" i="9"/>
  <c r="V566" i="9"/>
  <c r="V567" i="9"/>
  <c r="V568" i="9"/>
  <c r="V569" i="9"/>
  <c r="V570" i="9"/>
  <c r="V571" i="9"/>
  <c r="V572" i="9"/>
  <c r="V573" i="9"/>
  <c r="V574" i="9"/>
  <c r="V575" i="9"/>
  <c r="V576" i="9"/>
  <c r="V577" i="9"/>
  <c r="V578" i="9"/>
  <c r="V579" i="9"/>
  <c r="V580" i="9"/>
  <c r="V581" i="9"/>
  <c r="V582" i="9"/>
  <c r="V583" i="9"/>
  <c r="V584" i="9"/>
  <c r="V585" i="9"/>
  <c r="V586" i="9"/>
  <c r="V587" i="9"/>
  <c r="V588" i="9"/>
  <c r="V589" i="9"/>
  <c r="V590" i="9"/>
  <c r="V591" i="9"/>
  <c r="V592" i="9"/>
  <c r="V593" i="9"/>
  <c r="V594" i="9"/>
  <c r="V595" i="9"/>
  <c r="V596" i="9"/>
  <c r="V597" i="9"/>
  <c r="V598" i="9"/>
  <c r="V599" i="9"/>
  <c r="V600" i="9"/>
  <c r="V601" i="9"/>
  <c r="V602" i="9"/>
  <c r="V603" i="9"/>
  <c r="V604" i="9"/>
  <c r="V605" i="9"/>
  <c r="V606" i="9"/>
  <c r="V607" i="9"/>
  <c r="V608" i="9"/>
  <c r="V609" i="9"/>
  <c r="V610" i="9"/>
  <c r="V611" i="9"/>
  <c r="V612" i="9"/>
  <c r="V613" i="9"/>
  <c r="V614" i="9"/>
  <c r="V615" i="9"/>
  <c r="V616" i="9"/>
  <c r="V617" i="9"/>
  <c r="V618" i="9"/>
  <c r="V619" i="9"/>
  <c r="V620" i="9"/>
  <c r="V621" i="9"/>
  <c r="V622" i="9"/>
  <c r="V623" i="9"/>
  <c r="V624" i="9"/>
  <c r="V625" i="9"/>
  <c r="V626" i="9"/>
  <c r="V627" i="9"/>
  <c r="V628" i="9"/>
  <c r="V629" i="9"/>
  <c r="V630" i="9"/>
  <c r="V631" i="9"/>
  <c r="V632" i="9"/>
  <c r="V633" i="9"/>
  <c r="V634" i="9"/>
  <c r="V635" i="9"/>
  <c r="V636" i="9"/>
  <c r="V637" i="9"/>
  <c r="V638" i="9"/>
  <c r="V639" i="9"/>
  <c r="V640" i="9"/>
  <c r="V641" i="9"/>
  <c r="V642" i="9"/>
  <c r="V643" i="9"/>
  <c r="V644" i="9"/>
  <c r="V645" i="9"/>
  <c r="V646" i="9"/>
  <c r="V647" i="9"/>
  <c r="V648" i="9"/>
  <c r="V649" i="9"/>
  <c r="V650" i="9"/>
  <c r="V651" i="9"/>
  <c r="V652" i="9"/>
  <c r="V653" i="9"/>
  <c r="V654" i="9"/>
  <c r="V655" i="9"/>
  <c r="V656" i="9"/>
  <c r="V657" i="9"/>
  <c r="V658" i="9"/>
  <c r="V659" i="9"/>
  <c r="V660" i="9"/>
  <c r="V661" i="9"/>
  <c r="V662" i="9"/>
  <c r="V663" i="9"/>
  <c r="V664" i="9"/>
  <c r="V665" i="9"/>
  <c r="V666" i="9"/>
  <c r="V667" i="9"/>
  <c r="V668" i="9"/>
  <c r="V669" i="9"/>
  <c r="V670" i="9"/>
  <c r="V671" i="9"/>
  <c r="V672" i="9"/>
  <c r="V673" i="9"/>
  <c r="V674" i="9"/>
  <c r="V675" i="9"/>
  <c r="V676" i="9"/>
  <c r="V677" i="9"/>
  <c r="V678" i="9"/>
  <c r="V679" i="9"/>
  <c r="V680" i="9"/>
  <c r="V681" i="9"/>
  <c r="V682" i="9"/>
  <c r="V683" i="9"/>
  <c r="V684" i="9"/>
  <c r="V685" i="9"/>
  <c r="V686" i="9"/>
  <c r="V687" i="9"/>
  <c r="V688" i="9"/>
  <c r="V689" i="9"/>
  <c r="V690" i="9"/>
  <c r="V691" i="9"/>
  <c r="V692" i="9"/>
  <c r="V693" i="9"/>
  <c r="V694" i="9"/>
  <c r="V695" i="9"/>
  <c r="V696" i="9"/>
  <c r="V697" i="9"/>
  <c r="V698" i="9"/>
  <c r="V699" i="9"/>
  <c r="V700" i="9"/>
  <c r="V701" i="9"/>
  <c r="V702" i="9"/>
  <c r="V703" i="9"/>
  <c r="V704" i="9"/>
  <c r="V705" i="9"/>
  <c r="V706" i="9"/>
  <c r="V707" i="9"/>
  <c r="V708" i="9"/>
  <c r="V709" i="9"/>
  <c r="V710" i="9"/>
  <c r="V711" i="9"/>
  <c r="V712" i="9"/>
  <c r="V713" i="9"/>
  <c r="V714" i="9"/>
  <c r="V715" i="9"/>
  <c r="V716" i="9"/>
  <c r="V717" i="9"/>
  <c r="V718" i="9"/>
  <c r="V719" i="9"/>
  <c r="V720" i="9"/>
  <c r="V721" i="9"/>
  <c r="V722" i="9"/>
  <c r="V723" i="9"/>
  <c r="V724" i="9"/>
  <c r="V725" i="9"/>
  <c r="V726" i="9"/>
  <c r="V727" i="9"/>
  <c r="V728" i="9"/>
  <c r="V729" i="9"/>
  <c r="V730" i="9"/>
  <c r="V731" i="9"/>
  <c r="V732" i="9"/>
  <c r="V733" i="9"/>
  <c r="V734" i="9"/>
  <c r="V735" i="9"/>
  <c r="V736" i="9"/>
  <c r="V737" i="9"/>
  <c r="V738" i="9"/>
  <c r="V739" i="9"/>
  <c r="V740" i="9"/>
  <c r="V741" i="9"/>
  <c r="V742" i="9"/>
  <c r="V743" i="9"/>
  <c r="V744" i="9"/>
  <c r="V745" i="9"/>
  <c r="V746" i="9"/>
  <c r="V747" i="9"/>
  <c r="V748" i="9"/>
  <c r="V749" i="9"/>
  <c r="V750" i="9"/>
  <c r="V751" i="9"/>
  <c r="V752" i="9"/>
  <c r="V753" i="9"/>
  <c r="V754" i="9"/>
  <c r="V755" i="9"/>
  <c r="V756" i="9"/>
  <c r="V757" i="9"/>
  <c r="V758" i="9"/>
  <c r="V759" i="9"/>
  <c r="V760" i="9"/>
  <c r="V761" i="9"/>
  <c r="V762" i="9"/>
  <c r="V763" i="9"/>
  <c r="V764" i="9"/>
  <c r="V765" i="9"/>
  <c r="V766" i="9"/>
  <c r="V767" i="9"/>
  <c r="V768" i="9"/>
  <c r="V769" i="9"/>
  <c r="V770" i="9"/>
  <c r="V771" i="9"/>
  <c r="V772" i="9"/>
  <c r="V773" i="9"/>
  <c r="V774" i="9"/>
  <c r="V775" i="9"/>
  <c r="V776" i="9"/>
  <c r="V777" i="9"/>
  <c r="V778" i="9"/>
  <c r="V779" i="9"/>
  <c r="V780" i="9"/>
  <c r="V781" i="9"/>
  <c r="V782" i="9"/>
  <c r="V783" i="9"/>
  <c r="V784" i="9"/>
  <c r="V785" i="9"/>
  <c r="V786" i="9"/>
  <c r="V787" i="9"/>
  <c r="V788" i="9"/>
  <c r="V789" i="9"/>
  <c r="V790" i="9"/>
  <c r="V791" i="9"/>
  <c r="V792" i="9"/>
  <c r="V793" i="9"/>
  <c r="V794" i="9"/>
  <c r="V795" i="9"/>
  <c r="V796" i="9"/>
  <c r="V797" i="9"/>
  <c r="V798" i="9"/>
  <c r="V799" i="9"/>
  <c r="V800" i="9"/>
  <c r="V801" i="9"/>
  <c r="V802" i="9"/>
  <c r="V803" i="9"/>
  <c r="V804" i="9"/>
  <c r="V805" i="9"/>
  <c r="V806" i="9"/>
  <c r="V807" i="9"/>
  <c r="V808" i="9"/>
  <c r="V809" i="9"/>
  <c r="V810" i="9"/>
  <c r="V811" i="9"/>
  <c r="V812" i="9"/>
  <c r="V813" i="9"/>
  <c r="V814" i="9"/>
  <c r="V815" i="9"/>
  <c r="V816" i="9"/>
  <c r="V817" i="9"/>
  <c r="V818" i="9"/>
  <c r="V819" i="9"/>
  <c r="V820" i="9"/>
  <c r="V821" i="9"/>
  <c r="V822" i="9"/>
  <c r="V823" i="9"/>
  <c r="V824" i="9"/>
  <c r="V825" i="9"/>
  <c r="V826" i="9"/>
  <c r="V827" i="9"/>
  <c r="V828" i="9"/>
  <c r="V829" i="9"/>
  <c r="V830" i="9"/>
  <c r="V831" i="9"/>
  <c r="V832" i="9"/>
  <c r="V833" i="9"/>
  <c r="V834" i="9"/>
  <c r="V835" i="9"/>
  <c r="V836" i="9"/>
  <c r="V837" i="9"/>
  <c r="V838" i="9"/>
  <c r="V839" i="9"/>
  <c r="V840" i="9"/>
  <c r="V841" i="9"/>
  <c r="V842" i="9"/>
  <c r="V843" i="9"/>
  <c r="V844" i="9"/>
  <c r="V845" i="9"/>
  <c r="V846" i="9"/>
  <c r="V847" i="9"/>
  <c r="V848" i="9"/>
  <c r="V849" i="9"/>
  <c r="V850" i="9"/>
  <c r="V851" i="9"/>
  <c r="V852" i="9"/>
  <c r="V853" i="9"/>
  <c r="V854" i="9"/>
  <c r="V855" i="9"/>
  <c r="V856" i="9"/>
  <c r="V857" i="9"/>
  <c r="V858" i="9"/>
  <c r="V859" i="9"/>
  <c r="V860" i="9"/>
  <c r="V861" i="9"/>
  <c r="V862" i="9"/>
  <c r="V863" i="9"/>
  <c r="V864" i="9"/>
  <c r="V865" i="9"/>
  <c r="V866" i="9"/>
  <c r="V867" i="9"/>
  <c r="V868" i="9"/>
  <c r="V869" i="9"/>
  <c r="V870" i="9"/>
  <c r="V871" i="9"/>
  <c r="V872" i="9"/>
  <c r="V873" i="9"/>
  <c r="V874" i="9"/>
  <c r="V875" i="9"/>
  <c r="V876" i="9"/>
  <c r="V877" i="9"/>
  <c r="V878" i="9"/>
  <c r="V879" i="9"/>
  <c r="V880" i="9"/>
  <c r="V881" i="9"/>
  <c r="V882" i="9"/>
  <c r="V883" i="9"/>
  <c r="V884" i="9"/>
  <c r="V885" i="9"/>
  <c r="V886" i="9"/>
  <c r="V887" i="9"/>
  <c r="V888" i="9"/>
  <c r="V889" i="9"/>
  <c r="V890" i="9"/>
  <c r="V891" i="9"/>
  <c r="V892" i="9"/>
  <c r="V893" i="9"/>
  <c r="V894" i="9"/>
  <c r="V895" i="9"/>
  <c r="V896" i="9"/>
  <c r="V897" i="9"/>
  <c r="V898" i="9"/>
  <c r="V899" i="9"/>
  <c r="V900" i="9"/>
  <c r="V901" i="9"/>
  <c r="V902" i="9"/>
  <c r="V903" i="9"/>
  <c r="V904" i="9"/>
  <c r="V905" i="9"/>
  <c r="V906" i="9"/>
  <c r="V907" i="9"/>
  <c r="V908" i="9"/>
  <c r="V909" i="9"/>
  <c r="V910" i="9"/>
  <c r="V911" i="9"/>
  <c r="V912" i="9"/>
  <c r="V913" i="9"/>
  <c r="V914" i="9"/>
  <c r="V915" i="9"/>
  <c r="V916" i="9"/>
  <c r="V917" i="9"/>
  <c r="V918" i="9"/>
  <c r="V919" i="9"/>
  <c r="V920" i="9"/>
  <c r="V921" i="9"/>
  <c r="V922" i="9"/>
  <c r="V923" i="9"/>
  <c r="V924" i="9"/>
  <c r="V925" i="9"/>
  <c r="V926" i="9"/>
  <c r="V927" i="9"/>
  <c r="V928" i="9"/>
  <c r="V929" i="9"/>
  <c r="V930" i="9"/>
  <c r="V931" i="9"/>
  <c r="V932" i="9"/>
  <c r="V933" i="9"/>
  <c r="V934" i="9"/>
  <c r="V935" i="9"/>
  <c r="V936" i="9"/>
  <c r="V937" i="9"/>
  <c r="V938" i="9"/>
  <c r="V939" i="9"/>
  <c r="V940" i="9"/>
  <c r="V941" i="9"/>
  <c r="V942" i="9"/>
  <c r="V943" i="9"/>
  <c r="V944" i="9"/>
  <c r="V945" i="9"/>
  <c r="V946" i="9"/>
  <c r="V947" i="9"/>
  <c r="V948" i="9"/>
  <c r="V949" i="9"/>
  <c r="V950" i="9"/>
  <c r="V951" i="9"/>
  <c r="V952" i="9"/>
  <c r="V953" i="9"/>
  <c r="V954" i="9"/>
  <c r="V955" i="9"/>
  <c r="V956" i="9"/>
  <c r="V957" i="9"/>
  <c r="V958" i="9"/>
  <c r="V959" i="9"/>
  <c r="V960" i="9"/>
  <c r="V961" i="9"/>
  <c r="V962" i="9"/>
  <c r="V963" i="9"/>
  <c r="V964" i="9"/>
  <c r="V965" i="9"/>
  <c r="V966" i="9"/>
  <c r="V967" i="9"/>
  <c r="V968" i="9"/>
  <c r="V969" i="9"/>
  <c r="V970" i="9"/>
  <c r="V971" i="9"/>
  <c r="V972" i="9"/>
  <c r="V973" i="9"/>
  <c r="V974" i="9"/>
  <c r="V975" i="9"/>
  <c r="V976" i="9"/>
  <c r="V977" i="9"/>
  <c r="V978" i="9"/>
  <c r="V979" i="9"/>
  <c r="V980" i="9"/>
  <c r="V981" i="9"/>
  <c r="V982" i="9"/>
  <c r="V983" i="9"/>
  <c r="V984" i="9"/>
  <c r="V985" i="9"/>
  <c r="V986" i="9"/>
  <c r="V987" i="9"/>
  <c r="V988" i="9"/>
  <c r="V989" i="9"/>
  <c r="V990" i="9"/>
  <c r="V991" i="9"/>
  <c r="V992" i="9"/>
  <c r="V993" i="9"/>
  <c r="V994" i="9"/>
  <c r="V995" i="9"/>
  <c r="V996" i="9"/>
  <c r="V997" i="9"/>
  <c r="V998" i="9"/>
  <c r="V999" i="9"/>
  <c r="V1000" i="9"/>
  <c r="V1001" i="9"/>
  <c r="V1002" i="9"/>
  <c r="V1003" i="9"/>
  <c r="V1004" i="9"/>
  <c r="V1005" i="9"/>
  <c r="V1006" i="9"/>
  <c r="V1007" i="9"/>
  <c r="V1008" i="9"/>
  <c r="V1009" i="9"/>
  <c r="V1010" i="9"/>
  <c r="V1011" i="9"/>
  <c r="V1012" i="9"/>
  <c r="V1013" i="9"/>
  <c r="V1014" i="9"/>
  <c r="V1015" i="9"/>
  <c r="V1016" i="9"/>
  <c r="V1017" i="9"/>
  <c r="V1018" i="9"/>
  <c r="V1019" i="9"/>
  <c r="V1020" i="9"/>
  <c r="V1021" i="9"/>
  <c r="V1022" i="9"/>
  <c r="V1023" i="9"/>
  <c r="V1024" i="9"/>
  <c r="V1025" i="9"/>
  <c r="V1026" i="9"/>
  <c r="V1027" i="9"/>
  <c r="V1028" i="9"/>
  <c r="V1029" i="9"/>
  <c r="V1030" i="9"/>
  <c r="V1031" i="9"/>
  <c r="V1032" i="9"/>
  <c r="V1033" i="9"/>
  <c r="V1034" i="9"/>
  <c r="V1035" i="9"/>
  <c r="V1036" i="9"/>
  <c r="V1037" i="9"/>
  <c r="V1038" i="9"/>
  <c r="V1039" i="9"/>
  <c r="V1040" i="9"/>
  <c r="V1041" i="9"/>
  <c r="V1042" i="9"/>
  <c r="V1043" i="9"/>
  <c r="V1044" i="9"/>
  <c r="V1045" i="9"/>
  <c r="V1046" i="9"/>
  <c r="V1047" i="9"/>
  <c r="V1048" i="9"/>
  <c r="V1049" i="9"/>
  <c r="V1050" i="9"/>
  <c r="V1051" i="9"/>
  <c r="V1052" i="9"/>
  <c r="V1053" i="9"/>
  <c r="V1054" i="9"/>
  <c r="V1055" i="9"/>
  <c r="V1056" i="9"/>
  <c r="V1057" i="9"/>
  <c r="V1058" i="9"/>
  <c r="V1059" i="9"/>
  <c r="V1060" i="9"/>
  <c r="V1061" i="9"/>
  <c r="V1062" i="9"/>
  <c r="V1063" i="9"/>
  <c r="V1064" i="9"/>
  <c r="V1065" i="9"/>
  <c r="V1066" i="9"/>
  <c r="V1067" i="9"/>
  <c r="V1068" i="9"/>
  <c r="V1069" i="9"/>
  <c r="V1070" i="9"/>
  <c r="V1071" i="9"/>
  <c r="V1072" i="9"/>
  <c r="V1073" i="9"/>
  <c r="V1074" i="9"/>
  <c r="V1075" i="9"/>
  <c r="V1076" i="9"/>
  <c r="V1077" i="9"/>
  <c r="V1078" i="9"/>
  <c r="V1079" i="9"/>
  <c r="V1080" i="9"/>
  <c r="V1081" i="9"/>
  <c r="V1082" i="9"/>
  <c r="V1083" i="9"/>
  <c r="V1084" i="9"/>
  <c r="V1085" i="9"/>
  <c r="V1086" i="9"/>
  <c r="V1087" i="9"/>
  <c r="V1088" i="9"/>
  <c r="V1089" i="9"/>
  <c r="V1090" i="9"/>
  <c r="V1091" i="9"/>
  <c r="V1092" i="9"/>
  <c r="V1093" i="9"/>
  <c r="V1094" i="9"/>
  <c r="V1095" i="9"/>
  <c r="V1096" i="9"/>
  <c r="V1097" i="9"/>
  <c r="V1098" i="9"/>
  <c r="V1099" i="9"/>
  <c r="V1100" i="9"/>
  <c r="V1101" i="9"/>
  <c r="V1102" i="9"/>
  <c r="V1103" i="9"/>
  <c r="V1104" i="9"/>
  <c r="V1105" i="9"/>
  <c r="V1106" i="9"/>
  <c r="V1107" i="9"/>
  <c r="V1108" i="9"/>
  <c r="V1109" i="9"/>
  <c r="V1110" i="9"/>
  <c r="V1111" i="9"/>
  <c r="V1112" i="9"/>
  <c r="V1113" i="9"/>
  <c r="V1114" i="9"/>
  <c r="V1115" i="9"/>
  <c r="V1116" i="9"/>
  <c r="V1117" i="9"/>
  <c r="V1118" i="9"/>
  <c r="V1119" i="9"/>
  <c r="V1120" i="9"/>
  <c r="V1121" i="9"/>
  <c r="V1122" i="9"/>
  <c r="V1123" i="9"/>
  <c r="V1124" i="9"/>
  <c r="V1125" i="9"/>
  <c r="V1126" i="9"/>
  <c r="V1127" i="9"/>
  <c r="V1128" i="9"/>
  <c r="V1129" i="9"/>
  <c r="V1130" i="9"/>
  <c r="V1131" i="9"/>
  <c r="V1132" i="9"/>
  <c r="V1133" i="9"/>
  <c r="V1134" i="9"/>
  <c r="V1135" i="9"/>
  <c r="V1136" i="9"/>
  <c r="V1137" i="9"/>
  <c r="V1138" i="9"/>
  <c r="V1139" i="9"/>
  <c r="V1140" i="9"/>
  <c r="V1141" i="9"/>
  <c r="V1142" i="9"/>
  <c r="V1143" i="9"/>
  <c r="V1144" i="9"/>
  <c r="V1145" i="9"/>
  <c r="V1146" i="9"/>
  <c r="V1147" i="9"/>
  <c r="V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154" i="9"/>
  <c r="U155" i="9"/>
  <c r="U156" i="9"/>
  <c r="U157" i="9"/>
  <c r="U158" i="9"/>
  <c r="U159" i="9"/>
  <c r="U160" i="9"/>
  <c r="U161" i="9"/>
  <c r="U162" i="9"/>
  <c r="U163" i="9"/>
  <c r="U164" i="9"/>
  <c r="U165" i="9"/>
  <c r="U166" i="9"/>
  <c r="U167" i="9"/>
  <c r="U168" i="9"/>
  <c r="U169" i="9"/>
  <c r="U170" i="9"/>
  <c r="U171" i="9"/>
  <c r="U172" i="9"/>
  <c r="U173" i="9"/>
  <c r="U174" i="9"/>
  <c r="U175" i="9"/>
  <c r="U176" i="9"/>
  <c r="U177" i="9"/>
  <c r="U178" i="9"/>
  <c r="U179" i="9"/>
  <c r="U180" i="9"/>
  <c r="U181" i="9"/>
  <c r="U182" i="9"/>
  <c r="U183" i="9"/>
  <c r="U184" i="9"/>
  <c r="U185" i="9"/>
  <c r="U186" i="9"/>
  <c r="U187" i="9"/>
  <c r="U188" i="9"/>
  <c r="U189" i="9"/>
  <c r="U190" i="9"/>
  <c r="U191" i="9"/>
  <c r="U192" i="9"/>
  <c r="U193" i="9"/>
  <c r="U194" i="9"/>
  <c r="U195" i="9"/>
  <c r="U196" i="9"/>
  <c r="U197" i="9"/>
  <c r="U198" i="9"/>
  <c r="U199" i="9"/>
  <c r="U200" i="9"/>
  <c r="U201" i="9"/>
  <c r="U202" i="9"/>
  <c r="U203" i="9"/>
  <c r="U204" i="9"/>
  <c r="U205" i="9"/>
  <c r="U206" i="9"/>
  <c r="U207" i="9"/>
  <c r="U208" i="9"/>
  <c r="U209" i="9"/>
  <c r="U210" i="9"/>
  <c r="U211" i="9"/>
  <c r="U212" i="9"/>
  <c r="U213" i="9"/>
  <c r="U214" i="9"/>
  <c r="U215" i="9"/>
  <c r="U216" i="9"/>
  <c r="U217" i="9"/>
  <c r="U218" i="9"/>
  <c r="U219" i="9"/>
  <c r="U220" i="9"/>
  <c r="U221" i="9"/>
  <c r="U222" i="9"/>
  <c r="U223" i="9"/>
  <c r="U224" i="9"/>
  <c r="U225" i="9"/>
  <c r="U226" i="9"/>
  <c r="U227" i="9"/>
  <c r="U228" i="9"/>
  <c r="U229" i="9"/>
  <c r="U230" i="9"/>
  <c r="U231" i="9"/>
  <c r="U232" i="9"/>
  <c r="U233" i="9"/>
  <c r="U234" i="9"/>
  <c r="U235" i="9"/>
  <c r="U236" i="9"/>
  <c r="U237" i="9"/>
  <c r="U238" i="9"/>
  <c r="U239" i="9"/>
  <c r="U240" i="9"/>
  <c r="U241" i="9"/>
  <c r="U242" i="9"/>
  <c r="U243" i="9"/>
  <c r="U244" i="9"/>
  <c r="U245" i="9"/>
  <c r="U246" i="9"/>
  <c r="U247" i="9"/>
  <c r="U248" i="9"/>
  <c r="U249" i="9"/>
  <c r="U250" i="9"/>
  <c r="U251" i="9"/>
  <c r="U252" i="9"/>
  <c r="U253" i="9"/>
  <c r="U254" i="9"/>
  <c r="U255" i="9"/>
  <c r="U256" i="9"/>
  <c r="U257" i="9"/>
  <c r="U258" i="9"/>
  <c r="U259" i="9"/>
  <c r="U260" i="9"/>
  <c r="U261" i="9"/>
  <c r="U262" i="9"/>
  <c r="U263" i="9"/>
  <c r="U264" i="9"/>
  <c r="U265" i="9"/>
  <c r="U266" i="9"/>
  <c r="U267" i="9"/>
  <c r="U268" i="9"/>
  <c r="U269" i="9"/>
  <c r="U270" i="9"/>
  <c r="U271" i="9"/>
  <c r="U272" i="9"/>
  <c r="U273" i="9"/>
  <c r="U274" i="9"/>
  <c r="U275" i="9"/>
  <c r="U276" i="9"/>
  <c r="U277" i="9"/>
  <c r="U278" i="9"/>
  <c r="U279" i="9"/>
  <c r="U280" i="9"/>
  <c r="U281" i="9"/>
  <c r="U282" i="9"/>
  <c r="U283" i="9"/>
  <c r="U284" i="9"/>
  <c r="U285" i="9"/>
  <c r="U286" i="9"/>
  <c r="U287" i="9"/>
  <c r="U288" i="9"/>
  <c r="U289" i="9"/>
  <c r="U290" i="9"/>
  <c r="U291" i="9"/>
  <c r="U292" i="9"/>
  <c r="U293" i="9"/>
  <c r="U294" i="9"/>
  <c r="U295" i="9"/>
  <c r="U296" i="9"/>
  <c r="U297" i="9"/>
  <c r="U298" i="9"/>
  <c r="U299" i="9"/>
  <c r="U300" i="9"/>
  <c r="U301" i="9"/>
  <c r="U302" i="9"/>
  <c r="U303" i="9"/>
  <c r="U304" i="9"/>
  <c r="U305" i="9"/>
  <c r="U306" i="9"/>
  <c r="U307" i="9"/>
  <c r="U308" i="9"/>
  <c r="U309" i="9"/>
  <c r="U310" i="9"/>
  <c r="U311" i="9"/>
  <c r="U312" i="9"/>
  <c r="U313" i="9"/>
  <c r="U314" i="9"/>
  <c r="U315" i="9"/>
  <c r="U316" i="9"/>
  <c r="U317" i="9"/>
  <c r="U318" i="9"/>
  <c r="U319" i="9"/>
  <c r="U320" i="9"/>
  <c r="U321" i="9"/>
  <c r="U322" i="9"/>
  <c r="U323" i="9"/>
  <c r="U324" i="9"/>
  <c r="U325" i="9"/>
  <c r="U326" i="9"/>
  <c r="U327" i="9"/>
  <c r="U328" i="9"/>
  <c r="U329" i="9"/>
  <c r="U330" i="9"/>
  <c r="U331" i="9"/>
  <c r="U332" i="9"/>
  <c r="U333" i="9"/>
  <c r="U334" i="9"/>
  <c r="U335" i="9"/>
  <c r="U336" i="9"/>
  <c r="U337" i="9"/>
  <c r="U338" i="9"/>
  <c r="U339" i="9"/>
  <c r="U340" i="9"/>
  <c r="U341" i="9"/>
  <c r="U342" i="9"/>
  <c r="U343" i="9"/>
  <c r="U344" i="9"/>
  <c r="U345" i="9"/>
  <c r="U346" i="9"/>
  <c r="U347" i="9"/>
  <c r="U348" i="9"/>
  <c r="U349" i="9"/>
  <c r="U350" i="9"/>
  <c r="U351" i="9"/>
  <c r="U352" i="9"/>
  <c r="U353" i="9"/>
  <c r="U354" i="9"/>
  <c r="U355" i="9"/>
  <c r="U356" i="9"/>
  <c r="U357" i="9"/>
  <c r="U358" i="9"/>
  <c r="U359" i="9"/>
  <c r="U360" i="9"/>
  <c r="U361" i="9"/>
  <c r="U362" i="9"/>
  <c r="U363" i="9"/>
  <c r="U364" i="9"/>
  <c r="U365" i="9"/>
  <c r="U366" i="9"/>
  <c r="U367" i="9"/>
  <c r="U368" i="9"/>
  <c r="U369" i="9"/>
  <c r="U370" i="9"/>
  <c r="U371" i="9"/>
  <c r="U372" i="9"/>
  <c r="U373" i="9"/>
  <c r="U374" i="9"/>
  <c r="U375" i="9"/>
  <c r="U376" i="9"/>
  <c r="U377" i="9"/>
  <c r="U378" i="9"/>
  <c r="U379" i="9"/>
  <c r="U380" i="9"/>
  <c r="U381" i="9"/>
  <c r="U382" i="9"/>
  <c r="U383" i="9"/>
  <c r="U384" i="9"/>
  <c r="U385" i="9"/>
  <c r="U386" i="9"/>
  <c r="U387" i="9"/>
  <c r="U388" i="9"/>
  <c r="U389" i="9"/>
  <c r="U390" i="9"/>
  <c r="U391" i="9"/>
  <c r="U392" i="9"/>
  <c r="U393" i="9"/>
  <c r="U394" i="9"/>
  <c r="U395" i="9"/>
  <c r="U396" i="9"/>
  <c r="U397" i="9"/>
  <c r="U398" i="9"/>
  <c r="U399" i="9"/>
  <c r="U400" i="9"/>
  <c r="U401" i="9"/>
  <c r="U402" i="9"/>
  <c r="U403" i="9"/>
  <c r="U404" i="9"/>
  <c r="U405" i="9"/>
  <c r="U406" i="9"/>
  <c r="U407" i="9"/>
  <c r="U408" i="9"/>
  <c r="U409" i="9"/>
  <c r="U410" i="9"/>
  <c r="U411" i="9"/>
  <c r="U412" i="9"/>
  <c r="U413" i="9"/>
  <c r="U414" i="9"/>
  <c r="U415" i="9"/>
  <c r="U416" i="9"/>
  <c r="U417" i="9"/>
  <c r="U418" i="9"/>
  <c r="U419" i="9"/>
  <c r="U420" i="9"/>
  <c r="U421" i="9"/>
  <c r="U422" i="9"/>
  <c r="U423" i="9"/>
  <c r="U424" i="9"/>
  <c r="U425" i="9"/>
  <c r="U426" i="9"/>
  <c r="U427" i="9"/>
  <c r="U428" i="9"/>
  <c r="U429" i="9"/>
  <c r="U430" i="9"/>
  <c r="U431" i="9"/>
  <c r="U432" i="9"/>
  <c r="U433" i="9"/>
  <c r="U434" i="9"/>
  <c r="U435" i="9"/>
  <c r="U436" i="9"/>
  <c r="U437" i="9"/>
  <c r="U438" i="9"/>
  <c r="U439" i="9"/>
  <c r="U440" i="9"/>
  <c r="U441" i="9"/>
  <c r="U442" i="9"/>
  <c r="U443" i="9"/>
  <c r="U444" i="9"/>
  <c r="U445" i="9"/>
  <c r="U446" i="9"/>
  <c r="U447" i="9"/>
  <c r="U448" i="9"/>
  <c r="U449" i="9"/>
  <c r="U450" i="9"/>
  <c r="U451" i="9"/>
  <c r="U452" i="9"/>
  <c r="U453" i="9"/>
  <c r="U454" i="9"/>
  <c r="U455" i="9"/>
  <c r="U456" i="9"/>
  <c r="U457" i="9"/>
  <c r="U458" i="9"/>
  <c r="U459" i="9"/>
  <c r="U460" i="9"/>
  <c r="U461" i="9"/>
  <c r="U462" i="9"/>
  <c r="U463" i="9"/>
  <c r="U464" i="9"/>
  <c r="U465" i="9"/>
  <c r="U466" i="9"/>
  <c r="U467" i="9"/>
  <c r="U468" i="9"/>
  <c r="U469" i="9"/>
  <c r="U470" i="9"/>
  <c r="U471" i="9"/>
  <c r="U472" i="9"/>
  <c r="U473" i="9"/>
  <c r="U474" i="9"/>
  <c r="U475" i="9"/>
  <c r="U476" i="9"/>
  <c r="U477" i="9"/>
  <c r="U478" i="9"/>
  <c r="U479" i="9"/>
  <c r="U480" i="9"/>
  <c r="U481" i="9"/>
  <c r="U482" i="9"/>
  <c r="U483" i="9"/>
  <c r="U484" i="9"/>
  <c r="U485" i="9"/>
  <c r="U486" i="9"/>
  <c r="U487" i="9"/>
  <c r="U488" i="9"/>
  <c r="U489" i="9"/>
  <c r="U490" i="9"/>
  <c r="U491" i="9"/>
  <c r="U492" i="9"/>
  <c r="U493" i="9"/>
  <c r="U494" i="9"/>
  <c r="U495" i="9"/>
  <c r="U496" i="9"/>
  <c r="U497" i="9"/>
  <c r="U498" i="9"/>
  <c r="U499" i="9"/>
  <c r="U500" i="9"/>
  <c r="U501" i="9"/>
  <c r="U502" i="9"/>
  <c r="U503" i="9"/>
  <c r="U504" i="9"/>
  <c r="U505" i="9"/>
  <c r="U506" i="9"/>
  <c r="U507" i="9"/>
  <c r="U508" i="9"/>
  <c r="U509" i="9"/>
  <c r="U510" i="9"/>
  <c r="U511" i="9"/>
  <c r="U512" i="9"/>
  <c r="U513" i="9"/>
  <c r="U514" i="9"/>
  <c r="U515" i="9"/>
  <c r="U516" i="9"/>
  <c r="U517" i="9"/>
  <c r="U518" i="9"/>
  <c r="U519" i="9"/>
  <c r="U520" i="9"/>
  <c r="U521" i="9"/>
  <c r="U522" i="9"/>
  <c r="U523" i="9"/>
  <c r="U524" i="9"/>
  <c r="U525" i="9"/>
  <c r="U526" i="9"/>
  <c r="U527" i="9"/>
  <c r="U528" i="9"/>
  <c r="U529" i="9"/>
  <c r="U530" i="9"/>
  <c r="U531" i="9"/>
  <c r="U532" i="9"/>
  <c r="U533" i="9"/>
  <c r="U534" i="9"/>
  <c r="U535" i="9"/>
  <c r="U536" i="9"/>
  <c r="U537" i="9"/>
  <c r="U538" i="9"/>
  <c r="U539" i="9"/>
  <c r="U540" i="9"/>
  <c r="U541" i="9"/>
  <c r="U542" i="9"/>
  <c r="U543" i="9"/>
  <c r="U544" i="9"/>
  <c r="U545" i="9"/>
  <c r="U546" i="9"/>
  <c r="U547" i="9"/>
  <c r="U548" i="9"/>
  <c r="U549" i="9"/>
  <c r="U550" i="9"/>
  <c r="U551" i="9"/>
  <c r="U552" i="9"/>
  <c r="U553" i="9"/>
  <c r="U554" i="9"/>
  <c r="U555" i="9"/>
  <c r="U556" i="9"/>
  <c r="U557" i="9"/>
  <c r="U558" i="9"/>
  <c r="U559" i="9"/>
  <c r="U560" i="9"/>
  <c r="U561" i="9"/>
  <c r="U562" i="9"/>
  <c r="U563" i="9"/>
  <c r="U564" i="9"/>
  <c r="U565" i="9"/>
  <c r="U566" i="9"/>
  <c r="U567" i="9"/>
  <c r="U568" i="9"/>
  <c r="U569" i="9"/>
  <c r="U570" i="9"/>
  <c r="U571" i="9"/>
  <c r="U572" i="9"/>
  <c r="U573" i="9"/>
  <c r="U574" i="9"/>
  <c r="U575" i="9"/>
  <c r="U576" i="9"/>
  <c r="U577" i="9"/>
  <c r="U578" i="9"/>
  <c r="U579" i="9"/>
  <c r="U580" i="9"/>
  <c r="U581" i="9"/>
  <c r="U582" i="9"/>
  <c r="U583" i="9"/>
  <c r="U584" i="9"/>
  <c r="U585" i="9"/>
  <c r="U586" i="9"/>
  <c r="U587" i="9"/>
  <c r="U588" i="9"/>
  <c r="U589" i="9"/>
  <c r="U590" i="9"/>
  <c r="U591" i="9"/>
  <c r="U592" i="9"/>
  <c r="U593" i="9"/>
  <c r="U594" i="9"/>
  <c r="U595" i="9"/>
  <c r="U596" i="9"/>
  <c r="U597" i="9"/>
  <c r="U598" i="9"/>
  <c r="U599" i="9"/>
  <c r="U600" i="9"/>
  <c r="U601" i="9"/>
  <c r="U602" i="9"/>
  <c r="U603" i="9"/>
  <c r="U604" i="9"/>
  <c r="U605" i="9"/>
  <c r="U606" i="9"/>
  <c r="U607" i="9"/>
  <c r="U608" i="9"/>
  <c r="U609" i="9"/>
  <c r="U610" i="9"/>
  <c r="U611" i="9"/>
  <c r="U612" i="9"/>
  <c r="U613" i="9"/>
  <c r="U614" i="9"/>
  <c r="U615" i="9"/>
  <c r="U616" i="9"/>
  <c r="U617" i="9"/>
  <c r="U618" i="9"/>
  <c r="U619" i="9"/>
  <c r="U620" i="9"/>
  <c r="U621" i="9"/>
  <c r="U622" i="9"/>
  <c r="U623" i="9"/>
  <c r="U624" i="9"/>
  <c r="U625" i="9"/>
  <c r="U626" i="9"/>
  <c r="U627" i="9"/>
  <c r="U628" i="9"/>
  <c r="U629" i="9"/>
  <c r="U630" i="9"/>
  <c r="U631" i="9"/>
  <c r="U632" i="9"/>
  <c r="U633" i="9"/>
  <c r="U634" i="9"/>
  <c r="U635" i="9"/>
  <c r="U636" i="9"/>
  <c r="U637" i="9"/>
  <c r="U638" i="9"/>
  <c r="U639" i="9"/>
  <c r="U640" i="9"/>
  <c r="U641" i="9"/>
  <c r="U642" i="9"/>
  <c r="U643" i="9"/>
  <c r="U644" i="9"/>
  <c r="U645" i="9"/>
  <c r="U646" i="9"/>
  <c r="U647" i="9"/>
  <c r="U648" i="9"/>
  <c r="U649" i="9"/>
  <c r="U650" i="9"/>
  <c r="U651" i="9"/>
  <c r="U652" i="9"/>
  <c r="U653" i="9"/>
  <c r="U654" i="9"/>
  <c r="U655" i="9"/>
  <c r="U656" i="9"/>
  <c r="U657" i="9"/>
  <c r="U658" i="9"/>
  <c r="U659" i="9"/>
  <c r="U660" i="9"/>
  <c r="U661" i="9"/>
  <c r="U662" i="9"/>
  <c r="U663" i="9"/>
  <c r="U664" i="9"/>
  <c r="U665" i="9"/>
  <c r="U666" i="9"/>
  <c r="U667" i="9"/>
  <c r="U668" i="9"/>
  <c r="U669" i="9"/>
  <c r="U670" i="9"/>
  <c r="U671" i="9"/>
  <c r="U672" i="9"/>
  <c r="U673" i="9"/>
  <c r="U674" i="9"/>
  <c r="U675" i="9"/>
  <c r="U676" i="9"/>
  <c r="U677" i="9"/>
  <c r="U678" i="9"/>
  <c r="U679" i="9"/>
  <c r="U680" i="9"/>
  <c r="U681" i="9"/>
  <c r="U682" i="9"/>
  <c r="U683" i="9"/>
  <c r="U684" i="9"/>
  <c r="U685" i="9"/>
  <c r="U686" i="9"/>
  <c r="U687" i="9"/>
  <c r="U688" i="9"/>
  <c r="U689" i="9"/>
  <c r="U690" i="9"/>
  <c r="U691" i="9"/>
  <c r="U692" i="9"/>
  <c r="U693" i="9"/>
  <c r="U694" i="9"/>
  <c r="U695" i="9"/>
  <c r="U696" i="9"/>
  <c r="U697" i="9"/>
  <c r="U698" i="9"/>
  <c r="U699" i="9"/>
  <c r="U700" i="9"/>
  <c r="U701" i="9"/>
  <c r="U702" i="9"/>
  <c r="U703" i="9"/>
  <c r="U704" i="9"/>
  <c r="U705" i="9"/>
  <c r="U706" i="9"/>
  <c r="U707" i="9"/>
  <c r="U708" i="9"/>
  <c r="U709" i="9"/>
  <c r="U710" i="9"/>
  <c r="U711" i="9"/>
  <c r="U712" i="9"/>
  <c r="U713" i="9"/>
  <c r="U714" i="9"/>
  <c r="U715" i="9"/>
  <c r="U716" i="9"/>
  <c r="U717" i="9"/>
  <c r="U718" i="9"/>
  <c r="U719" i="9"/>
  <c r="U720" i="9"/>
  <c r="U721" i="9"/>
  <c r="U722" i="9"/>
  <c r="U723" i="9"/>
  <c r="U724" i="9"/>
  <c r="U725" i="9"/>
  <c r="U726" i="9"/>
  <c r="U727" i="9"/>
  <c r="U728" i="9"/>
  <c r="U729" i="9"/>
  <c r="U730" i="9"/>
  <c r="U731" i="9"/>
  <c r="U732" i="9"/>
  <c r="U733" i="9"/>
  <c r="U734" i="9"/>
  <c r="U735" i="9"/>
  <c r="U736" i="9"/>
  <c r="U737" i="9"/>
  <c r="U738" i="9"/>
  <c r="U739" i="9"/>
  <c r="U740" i="9"/>
  <c r="U741" i="9"/>
  <c r="U742" i="9"/>
  <c r="U743" i="9"/>
  <c r="U744" i="9"/>
  <c r="U745" i="9"/>
  <c r="U746" i="9"/>
  <c r="U747" i="9"/>
  <c r="U748" i="9"/>
  <c r="U749" i="9"/>
  <c r="U750" i="9"/>
  <c r="U751" i="9"/>
  <c r="U752" i="9"/>
  <c r="U753" i="9"/>
  <c r="U754" i="9"/>
  <c r="U755" i="9"/>
  <c r="U756" i="9"/>
  <c r="U757" i="9"/>
  <c r="U758" i="9"/>
  <c r="U759" i="9"/>
  <c r="U760" i="9"/>
  <c r="U761" i="9"/>
  <c r="U762" i="9"/>
  <c r="U763" i="9"/>
  <c r="U764" i="9"/>
  <c r="U765" i="9"/>
  <c r="U766" i="9"/>
  <c r="U767" i="9"/>
  <c r="U768" i="9"/>
  <c r="U769" i="9"/>
  <c r="U770" i="9"/>
  <c r="U771" i="9"/>
  <c r="U772" i="9"/>
  <c r="U773" i="9"/>
  <c r="U774" i="9"/>
  <c r="U775" i="9"/>
  <c r="U776" i="9"/>
  <c r="U777" i="9"/>
  <c r="U778" i="9"/>
  <c r="U779" i="9"/>
  <c r="U780" i="9"/>
  <c r="U781" i="9"/>
  <c r="U782" i="9"/>
  <c r="U783" i="9"/>
  <c r="U784" i="9"/>
  <c r="U785" i="9"/>
  <c r="U786" i="9"/>
  <c r="U787" i="9"/>
  <c r="U788" i="9"/>
  <c r="U789" i="9"/>
  <c r="U790" i="9"/>
  <c r="U791" i="9"/>
  <c r="U792" i="9"/>
  <c r="U793" i="9"/>
  <c r="U794" i="9"/>
  <c r="U795" i="9"/>
  <c r="U796" i="9"/>
  <c r="U797" i="9"/>
  <c r="U798" i="9"/>
  <c r="U799" i="9"/>
  <c r="U800" i="9"/>
  <c r="U801" i="9"/>
  <c r="U802" i="9"/>
  <c r="U803" i="9"/>
  <c r="U804" i="9"/>
  <c r="U805" i="9"/>
  <c r="U806" i="9"/>
  <c r="U807" i="9"/>
  <c r="U808" i="9"/>
  <c r="U809" i="9"/>
  <c r="U810" i="9"/>
  <c r="U811" i="9"/>
  <c r="U812" i="9"/>
  <c r="U813" i="9"/>
  <c r="U814" i="9"/>
  <c r="U815" i="9"/>
  <c r="U816" i="9"/>
  <c r="U817" i="9"/>
  <c r="U818" i="9"/>
  <c r="U819" i="9"/>
  <c r="U820" i="9"/>
  <c r="U821" i="9"/>
  <c r="U822" i="9"/>
  <c r="U823" i="9"/>
  <c r="U824" i="9"/>
  <c r="U825" i="9"/>
  <c r="U826" i="9"/>
  <c r="U827" i="9"/>
  <c r="U828" i="9"/>
  <c r="U829" i="9"/>
  <c r="U830" i="9"/>
  <c r="U831" i="9"/>
  <c r="U832" i="9"/>
  <c r="U833" i="9"/>
  <c r="U834" i="9"/>
  <c r="U835" i="9"/>
  <c r="U836" i="9"/>
  <c r="U837" i="9"/>
  <c r="U838" i="9"/>
  <c r="U839" i="9"/>
  <c r="U840" i="9"/>
  <c r="U841" i="9"/>
  <c r="U842" i="9"/>
  <c r="U843" i="9"/>
  <c r="U844" i="9"/>
  <c r="U845" i="9"/>
  <c r="U846" i="9"/>
  <c r="U847" i="9"/>
  <c r="U848" i="9"/>
  <c r="U849" i="9"/>
  <c r="U850" i="9"/>
  <c r="U851" i="9"/>
  <c r="U852" i="9"/>
  <c r="U853" i="9"/>
  <c r="U854" i="9"/>
  <c r="U855" i="9"/>
  <c r="U856" i="9"/>
  <c r="U857" i="9"/>
  <c r="U858" i="9"/>
  <c r="U859" i="9"/>
  <c r="U860" i="9"/>
  <c r="U861" i="9"/>
  <c r="U862" i="9"/>
  <c r="U863" i="9"/>
  <c r="U864" i="9"/>
  <c r="U865" i="9"/>
  <c r="U866" i="9"/>
  <c r="U867" i="9"/>
  <c r="U868" i="9"/>
  <c r="U869" i="9"/>
  <c r="U870" i="9"/>
  <c r="U871" i="9"/>
  <c r="U872" i="9"/>
  <c r="U873" i="9"/>
  <c r="U874" i="9"/>
  <c r="U875" i="9"/>
  <c r="U876" i="9"/>
  <c r="U877" i="9"/>
  <c r="U878" i="9"/>
  <c r="U879" i="9"/>
  <c r="U880" i="9"/>
  <c r="U881" i="9"/>
  <c r="U882" i="9"/>
  <c r="U883" i="9"/>
  <c r="U884" i="9"/>
  <c r="U885" i="9"/>
  <c r="U886" i="9"/>
  <c r="U887" i="9"/>
  <c r="U888" i="9"/>
  <c r="U889" i="9"/>
  <c r="U890" i="9"/>
  <c r="U891" i="9"/>
  <c r="U892" i="9"/>
  <c r="U893" i="9"/>
  <c r="U894" i="9"/>
  <c r="U895" i="9"/>
  <c r="U896" i="9"/>
  <c r="U897" i="9"/>
  <c r="U898" i="9"/>
  <c r="U899" i="9"/>
  <c r="U900" i="9"/>
  <c r="U901" i="9"/>
  <c r="U902" i="9"/>
  <c r="U903" i="9"/>
  <c r="U904" i="9"/>
  <c r="U905" i="9"/>
  <c r="U906" i="9"/>
  <c r="U907" i="9"/>
  <c r="U908" i="9"/>
  <c r="U909" i="9"/>
  <c r="U910" i="9"/>
  <c r="U911" i="9"/>
  <c r="U912" i="9"/>
  <c r="U913" i="9"/>
  <c r="U914" i="9"/>
  <c r="U915" i="9"/>
  <c r="U916" i="9"/>
  <c r="U917" i="9"/>
  <c r="U918" i="9"/>
  <c r="U919" i="9"/>
  <c r="U920" i="9"/>
  <c r="U921" i="9"/>
  <c r="U922" i="9"/>
  <c r="U923" i="9"/>
  <c r="U924" i="9"/>
  <c r="U925" i="9"/>
  <c r="U926" i="9"/>
  <c r="U927" i="9"/>
  <c r="U928" i="9"/>
  <c r="U929" i="9"/>
  <c r="U930" i="9"/>
  <c r="U931" i="9"/>
  <c r="U932" i="9"/>
  <c r="U933" i="9"/>
  <c r="U934" i="9"/>
  <c r="U935" i="9"/>
  <c r="U936" i="9"/>
  <c r="U937" i="9"/>
  <c r="U938" i="9"/>
  <c r="U939" i="9"/>
  <c r="U940" i="9"/>
  <c r="U941" i="9"/>
  <c r="U942" i="9"/>
  <c r="U943" i="9"/>
  <c r="U944" i="9"/>
  <c r="U945" i="9"/>
  <c r="U946" i="9"/>
  <c r="U947" i="9"/>
  <c r="U948" i="9"/>
  <c r="U949" i="9"/>
  <c r="U950" i="9"/>
  <c r="U951" i="9"/>
  <c r="U952" i="9"/>
  <c r="U953" i="9"/>
  <c r="U954" i="9"/>
  <c r="U955" i="9"/>
  <c r="U956" i="9"/>
  <c r="U957" i="9"/>
  <c r="U958" i="9"/>
  <c r="U959" i="9"/>
  <c r="U960" i="9"/>
  <c r="U961" i="9"/>
  <c r="U962" i="9"/>
  <c r="U963" i="9"/>
  <c r="U964" i="9"/>
  <c r="U965" i="9"/>
  <c r="U966" i="9"/>
  <c r="U967" i="9"/>
  <c r="U968" i="9"/>
  <c r="U969" i="9"/>
  <c r="U970" i="9"/>
  <c r="U971" i="9"/>
  <c r="U972" i="9"/>
  <c r="U973" i="9"/>
  <c r="U974" i="9"/>
  <c r="U975" i="9"/>
  <c r="U976" i="9"/>
  <c r="U977" i="9"/>
  <c r="U978" i="9"/>
  <c r="U979" i="9"/>
  <c r="U980" i="9"/>
  <c r="U981" i="9"/>
  <c r="U982" i="9"/>
  <c r="U983" i="9"/>
  <c r="U984" i="9"/>
  <c r="U985" i="9"/>
  <c r="U986" i="9"/>
  <c r="U987" i="9"/>
  <c r="U988" i="9"/>
  <c r="U989" i="9"/>
  <c r="U990" i="9"/>
  <c r="U991" i="9"/>
  <c r="U992" i="9"/>
  <c r="U993" i="9"/>
  <c r="U994" i="9"/>
  <c r="U995" i="9"/>
  <c r="U996" i="9"/>
  <c r="U997" i="9"/>
  <c r="U998" i="9"/>
  <c r="U999" i="9"/>
  <c r="U1000" i="9"/>
  <c r="U1001" i="9"/>
  <c r="U1002" i="9"/>
  <c r="U1003" i="9"/>
  <c r="U1004" i="9"/>
  <c r="U1005" i="9"/>
  <c r="U1006" i="9"/>
  <c r="U1007" i="9"/>
  <c r="U1008" i="9"/>
  <c r="U1009" i="9"/>
  <c r="U1010" i="9"/>
  <c r="U1011" i="9"/>
  <c r="U1012" i="9"/>
  <c r="U1013" i="9"/>
  <c r="U1014" i="9"/>
  <c r="U1015" i="9"/>
  <c r="U1016" i="9"/>
  <c r="U1017" i="9"/>
  <c r="U1018" i="9"/>
  <c r="U1019" i="9"/>
  <c r="U1020" i="9"/>
  <c r="U1021" i="9"/>
  <c r="U1022" i="9"/>
  <c r="U1023" i="9"/>
  <c r="U1024" i="9"/>
  <c r="U1025" i="9"/>
  <c r="U1026" i="9"/>
  <c r="U1027" i="9"/>
  <c r="U1028" i="9"/>
  <c r="U1029" i="9"/>
  <c r="U1030" i="9"/>
  <c r="U1031" i="9"/>
  <c r="U1032" i="9"/>
  <c r="U1033" i="9"/>
  <c r="U1034" i="9"/>
  <c r="U1035" i="9"/>
  <c r="U1036" i="9"/>
  <c r="U1037" i="9"/>
  <c r="U1038" i="9"/>
  <c r="U1039" i="9"/>
  <c r="U1040" i="9"/>
  <c r="U1041" i="9"/>
  <c r="U1042" i="9"/>
  <c r="U1043" i="9"/>
  <c r="U1044" i="9"/>
  <c r="U1045" i="9"/>
  <c r="U1046" i="9"/>
  <c r="U1047" i="9"/>
  <c r="U1048" i="9"/>
  <c r="U1049" i="9"/>
  <c r="U1050" i="9"/>
  <c r="U1051" i="9"/>
  <c r="U1052" i="9"/>
  <c r="U1053" i="9"/>
  <c r="U1054" i="9"/>
  <c r="U1055" i="9"/>
  <c r="U1056" i="9"/>
  <c r="U1057" i="9"/>
  <c r="U1058" i="9"/>
  <c r="U1059" i="9"/>
  <c r="U1060" i="9"/>
  <c r="U1061" i="9"/>
  <c r="U1062" i="9"/>
  <c r="U1063" i="9"/>
  <c r="U1064" i="9"/>
  <c r="U1065" i="9"/>
  <c r="U1066" i="9"/>
  <c r="U1067" i="9"/>
  <c r="U1068" i="9"/>
  <c r="U1069" i="9"/>
  <c r="U1070" i="9"/>
  <c r="U1071" i="9"/>
  <c r="U1072" i="9"/>
  <c r="U1073" i="9"/>
  <c r="U1074" i="9"/>
  <c r="U1075" i="9"/>
  <c r="U1076" i="9"/>
  <c r="U1077" i="9"/>
  <c r="U1078" i="9"/>
  <c r="U1079" i="9"/>
  <c r="U1080" i="9"/>
  <c r="U1081" i="9"/>
  <c r="U1082" i="9"/>
  <c r="U1083" i="9"/>
  <c r="U1084" i="9"/>
  <c r="U1085" i="9"/>
  <c r="U1086" i="9"/>
  <c r="U1087" i="9"/>
  <c r="U1088" i="9"/>
  <c r="U1089" i="9"/>
  <c r="U1090" i="9"/>
  <c r="U1091" i="9"/>
  <c r="U1092" i="9"/>
  <c r="U1093" i="9"/>
  <c r="U1094" i="9"/>
  <c r="U1095" i="9"/>
  <c r="U1096" i="9"/>
  <c r="U1097" i="9"/>
  <c r="U1098" i="9"/>
  <c r="U1099" i="9"/>
  <c r="U1100" i="9"/>
  <c r="U1101" i="9"/>
  <c r="U1102" i="9"/>
  <c r="U1103" i="9"/>
  <c r="U1104" i="9"/>
  <c r="U1105" i="9"/>
  <c r="U1106" i="9"/>
  <c r="U1107" i="9"/>
  <c r="U1108" i="9"/>
  <c r="U1109" i="9"/>
  <c r="U1110" i="9"/>
  <c r="U1111" i="9"/>
  <c r="U1112" i="9"/>
  <c r="U1113" i="9"/>
  <c r="U1114" i="9"/>
  <c r="U1115" i="9"/>
  <c r="U1116" i="9"/>
  <c r="U1117" i="9"/>
  <c r="U1118" i="9"/>
  <c r="U1119" i="9"/>
  <c r="U1120" i="9"/>
  <c r="U1121" i="9"/>
  <c r="U1122" i="9"/>
  <c r="U1123" i="9"/>
  <c r="U1124" i="9"/>
  <c r="U1125" i="9"/>
  <c r="U1126" i="9"/>
  <c r="U1127" i="9"/>
  <c r="U1128" i="9"/>
  <c r="U1129" i="9"/>
  <c r="U1130" i="9"/>
  <c r="U1131" i="9"/>
  <c r="U1132" i="9"/>
  <c r="U1133" i="9"/>
  <c r="U1134" i="9"/>
  <c r="U1135" i="9"/>
  <c r="U1136" i="9"/>
  <c r="U1137" i="9"/>
  <c r="U1138" i="9"/>
  <c r="U1139" i="9"/>
  <c r="U1140" i="9"/>
  <c r="U1141" i="9"/>
  <c r="U1142" i="9"/>
  <c r="U1143" i="9"/>
  <c r="U1144" i="9"/>
  <c r="U1145" i="9"/>
  <c r="U1146" i="9"/>
  <c r="U1147" i="9"/>
  <c r="U13" i="9"/>
  <c r="AD1148" i="10" l="1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3" i="9"/>
  <c r="G32" i="1"/>
  <c r="G31" i="1"/>
  <c r="G26" i="1" l="1"/>
  <c r="G25" i="1"/>
  <c r="G29" i="1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0" i="9"/>
  <c r="W91" i="9"/>
  <c r="W92" i="9"/>
  <c r="W93" i="9"/>
  <c r="W94" i="9"/>
  <c r="W95" i="9"/>
  <c r="W96" i="9"/>
  <c r="W97" i="9"/>
  <c r="W98" i="9"/>
  <c r="W99" i="9"/>
  <c r="W100" i="9"/>
  <c r="W101" i="9"/>
  <c r="W102" i="9"/>
  <c r="W103" i="9"/>
  <c r="W104" i="9"/>
  <c r="W105" i="9"/>
  <c r="W106" i="9"/>
  <c r="W107" i="9"/>
  <c r="W108" i="9"/>
  <c r="W109" i="9"/>
  <c r="W110" i="9"/>
  <c r="W111" i="9"/>
  <c r="W112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32" i="9"/>
  <c r="W133" i="9"/>
  <c r="W134" i="9"/>
  <c r="W135" i="9"/>
  <c r="W136" i="9"/>
  <c r="W137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50" i="9"/>
  <c r="W151" i="9"/>
  <c r="W152" i="9"/>
  <c r="W153" i="9"/>
  <c r="W154" i="9"/>
  <c r="W155" i="9"/>
  <c r="W156" i="9"/>
  <c r="W157" i="9"/>
  <c r="W158" i="9"/>
  <c r="W159" i="9"/>
  <c r="W160" i="9"/>
  <c r="W161" i="9"/>
  <c r="W162" i="9"/>
  <c r="W163" i="9"/>
  <c r="W164" i="9"/>
  <c r="W165" i="9"/>
  <c r="W166" i="9"/>
  <c r="W167" i="9"/>
  <c r="W168" i="9"/>
  <c r="W169" i="9"/>
  <c r="W170" i="9"/>
  <c r="W171" i="9"/>
  <c r="W172" i="9"/>
  <c r="W173" i="9"/>
  <c r="W174" i="9"/>
  <c r="W175" i="9"/>
  <c r="W176" i="9"/>
  <c r="W177" i="9"/>
  <c r="W178" i="9"/>
  <c r="W179" i="9"/>
  <c r="W180" i="9"/>
  <c r="W181" i="9"/>
  <c r="W182" i="9"/>
  <c r="W183" i="9"/>
  <c r="W184" i="9"/>
  <c r="W185" i="9"/>
  <c r="W186" i="9"/>
  <c r="W187" i="9"/>
  <c r="W188" i="9"/>
  <c r="W189" i="9"/>
  <c r="W190" i="9"/>
  <c r="W191" i="9"/>
  <c r="W192" i="9"/>
  <c r="W193" i="9"/>
  <c r="W194" i="9"/>
  <c r="W195" i="9"/>
  <c r="W196" i="9"/>
  <c r="W197" i="9"/>
  <c r="W198" i="9"/>
  <c r="W199" i="9"/>
  <c r="W200" i="9"/>
  <c r="W201" i="9"/>
  <c r="W202" i="9"/>
  <c r="W203" i="9"/>
  <c r="W204" i="9"/>
  <c r="W205" i="9"/>
  <c r="W206" i="9"/>
  <c r="W207" i="9"/>
  <c r="W208" i="9"/>
  <c r="W209" i="9"/>
  <c r="W210" i="9"/>
  <c r="W211" i="9"/>
  <c r="W212" i="9"/>
  <c r="W213" i="9"/>
  <c r="W214" i="9"/>
  <c r="W215" i="9"/>
  <c r="W216" i="9"/>
  <c r="W217" i="9"/>
  <c r="W218" i="9"/>
  <c r="W219" i="9"/>
  <c r="W220" i="9"/>
  <c r="W221" i="9"/>
  <c r="W222" i="9"/>
  <c r="W223" i="9"/>
  <c r="W224" i="9"/>
  <c r="W225" i="9"/>
  <c r="W226" i="9"/>
  <c r="W227" i="9"/>
  <c r="W228" i="9"/>
  <c r="W229" i="9"/>
  <c r="W230" i="9"/>
  <c r="W231" i="9"/>
  <c r="W232" i="9"/>
  <c r="W233" i="9"/>
  <c r="W234" i="9"/>
  <c r="W235" i="9"/>
  <c r="W236" i="9"/>
  <c r="W237" i="9"/>
  <c r="W238" i="9"/>
  <c r="W239" i="9"/>
  <c r="W240" i="9"/>
  <c r="W241" i="9"/>
  <c r="W242" i="9"/>
  <c r="W243" i="9"/>
  <c r="W244" i="9"/>
  <c r="W245" i="9"/>
  <c r="W246" i="9"/>
  <c r="W247" i="9"/>
  <c r="W248" i="9"/>
  <c r="W249" i="9"/>
  <c r="W250" i="9"/>
  <c r="W251" i="9"/>
  <c r="W252" i="9"/>
  <c r="W253" i="9"/>
  <c r="W254" i="9"/>
  <c r="W255" i="9"/>
  <c r="W256" i="9"/>
  <c r="W257" i="9"/>
  <c r="W258" i="9"/>
  <c r="W259" i="9"/>
  <c r="W260" i="9"/>
  <c r="W261" i="9"/>
  <c r="W262" i="9"/>
  <c r="W263" i="9"/>
  <c r="W264" i="9"/>
  <c r="W265" i="9"/>
  <c r="W266" i="9"/>
  <c r="W267" i="9"/>
  <c r="W268" i="9"/>
  <c r="W269" i="9"/>
  <c r="W270" i="9"/>
  <c r="W271" i="9"/>
  <c r="W272" i="9"/>
  <c r="W273" i="9"/>
  <c r="W274" i="9"/>
  <c r="W275" i="9"/>
  <c r="W276" i="9"/>
  <c r="W277" i="9"/>
  <c r="W278" i="9"/>
  <c r="W279" i="9"/>
  <c r="W280" i="9"/>
  <c r="W281" i="9"/>
  <c r="W282" i="9"/>
  <c r="W283" i="9"/>
  <c r="W284" i="9"/>
  <c r="W285" i="9"/>
  <c r="W286" i="9"/>
  <c r="W287" i="9"/>
  <c r="W288" i="9"/>
  <c r="W289" i="9"/>
  <c r="W290" i="9"/>
  <c r="W291" i="9"/>
  <c r="W292" i="9"/>
  <c r="W293" i="9"/>
  <c r="W294" i="9"/>
  <c r="W295" i="9"/>
  <c r="W296" i="9"/>
  <c r="W297" i="9"/>
  <c r="W298" i="9"/>
  <c r="W299" i="9"/>
  <c r="W300" i="9"/>
  <c r="W301" i="9"/>
  <c r="W302" i="9"/>
  <c r="W303" i="9"/>
  <c r="W304" i="9"/>
  <c r="W305" i="9"/>
  <c r="W306" i="9"/>
  <c r="W307" i="9"/>
  <c r="W308" i="9"/>
  <c r="W309" i="9"/>
  <c r="W310" i="9"/>
  <c r="W311" i="9"/>
  <c r="W312" i="9"/>
  <c r="W313" i="9"/>
  <c r="W314" i="9"/>
  <c r="W315" i="9"/>
  <c r="W316" i="9"/>
  <c r="W317" i="9"/>
  <c r="W318" i="9"/>
  <c r="W319" i="9"/>
  <c r="W320" i="9"/>
  <c r="W321" i="9"/>
  <c r="W322" i="9"/>
  <c r="W323" i="9"/>
  <c r="W324" i="9"/>
  <c r="W325" i="9"/>
  <c r="W326" i="9"/>
  <c r="W327" i="9"/>
  <c r="W328" i="9"/>
  <c r="W329" i="9"/>
  <c r="W330" i="9"/>
  <c r="W331" i="9"/>
  <c r="W332" i="9"/>
  <c r="W333" i="9"/>
  <c r="W334" i="9"/>
  <c r="W335" i="9"/>
  <c r="W336" i="9"/>
  <c r="W337" i="9"/>
  <c r="W338" i="9"/>
  <c r="W339" i="9"/>
  <c r="W340" i="9"/>
  <c r="W341" i="9"/>
  <c r="W342" i="9"/>
  <c r="W343" i="9"/>
  <c r="W344" i="9"/>
  <c r="W345" i="9"/>
  <c r="W346" i="9"/>
  <c r="W347" i="9"/>
  <c r="W348" i="9"/>
  <c r="W349" i="9"/>
  <c r="W350" i="9"/>
  <c r="W351" i="9"/>
  <c r="W352" i="9"/>
  <c r="W353" i="9"/>
  <c r="W354" i="9"/>
  <c r="W355" i="9"/>
  <c r="W356" i="9"/>
  <c r="W357" i="9"/>
  <c r="W358" i="9"/>
  <c r="W359" i="9"/>
  <c r="W360" i="9"/>
  <c r="W361" i="9"/>
  <c r="W362" i="9"/>
  <c r="W363" i="9"/>
  <c r="W364" i="9"/>
  <c r="W365" i="9"/>
  <c r="W366" i="9"/>
  <c r="W367" i="9"/>
  <c r="W368" i="9"/>
  <c r="W369" i="9"/>
  <c r="W370" i="9"/>
  <c r="W371" i="9"/>
  <c r="W372" i="9"/>
  <c r="W373" i="9"/>
  <c r="W374" i="9"/>
  <c r="W375" i="9"/>
  <c r="W376" i="9"/>
  <c r="W377" i="9"/>
  <c r="W378" i="9"/>
  <c r="W379" i="9"/>
  <c r="W380" i="9"/>
  <c r="W381" i="9"/>
  <c r="W382" i="9"/>
  <c r="W383" i="9"/>
  <c r="W384" i="9"/>
  <c r="W385" i="9"/>
  <c r="W386" i="9"/>
  <c r="W387" i="9"/>
  <c r="W388" i="9"/>
  <c r="W389" i="9"/>
  <c r="W390" i="9"/>
  <c r="W391" i="9"/>
  <c r="W392" i="9"/>
  <c r="W393" i="9"/>
  <c r="W394" i="9"/>
  <c r="W395" i="9"/>
  <c r="W396" i="9"/>
  <c r="W397" i="9"/>
  <c r="W398" i="9"/>
  <c r="W399" i="9"/>
  <c r="W400" i="9"/>
  <c r="W401" i="9"/>
  <c r="W402" i="9"/>
  <c r="W403" i="9"/>
  <c r="W404" i="9"/>
  <c r="W405" i="9"/>
  <c r="W406" i="9"/>
  <c r="W407" i="9"/>
  <c r="W408" i="9"/>
  <c r="W409" i="9"/>
  <c r="W410" i="9"/>
  <c r="W411" i="9"/>
  <c r="W412" i="9"/>
  <c r="W413" i="9"/>
  <c r="W414" i="9"/>
  <c r="W415" i="9"/>
  <c r="W416" i="9"/>
  <c r="W417" i="9"/>
  <c r="W418" i="9"/>
  <c r="W419" i="9"/>
  <c r="W420" i="9"/>
  <c r="W421" i="9"/>
  <c r="W422" i="9"/>
  <c r="W423" i="9"/>
  <c r="W424" i="9"/>
  <c r="W425" i="9"/>
  <c r="W426" i="9"/>
  <c r="W427" i="9"/>
  <c r="W428" i="9"/>
  <c r="W429" i="9"/>
  <c r="W430" i="9"/>
  <c r="W431" i="9"/>
  <c r="W432" i="9"/>
  <c r="W433" i="9"/>
  <c r="W434" i="9"/>
  <c r="W435" i="9"/>
  <c r="W436" i="9"/>
  <c r="W437" i="9"/>
  <c r="W438" i="9"/>
  <c r="W439" i="9"/>
  <c r="W440" i="9"/>
  <c r="W441" i="9"/>
  <c r="W442" i="9"/>
  <c r="W443" i="9"/>
  <c r="W444" i="9"/>
  <c r="W445" i="9"/>
  <c r="W446" i="9"/>
  <c r="W447" i="9"/>
  <c r="W448" i="9"/>
  <c r="W449" i="9"/>
  <c r="W450" i="9"/>
  <c r="W451" i="9"/>
  <c r="W452" i="9"/>
  <c r="W453" i="9"/>
  <c r="W454" i="9"/>
  <c r="W455" i="9"/>
  <c r="W456" i="9"/>
  <c r="W457" i="9"/>
  <c r="W458" i="9"/>
  <c r="W459" i="9"/>
  <c r="W460" i="9"/>
  <c r="W461" i="9"/>
  <c r="W462" i="9"/>
  <c r="W463" i="9"/>
  <c r="W464" i="9"/>
  <c r="W465" i="9"/>
  <c r="W466" i="9"/>
  <c r="W467" i="9"/>
  <c r="W468" i="9"/>
  <c r="W469" i="9"/>
  <c r="W470" i="9"/>
  <c r="W471" i="9"/>
  <c r="W472" i="9"/>
  <c r="W473" i="9"/>
  <c r="W474" i="9"/>
  <c r="W475" i="9"/>
  <c r="W476" i="9"/>
  <c r="W477" i="9"/>
  <c r="W478" i="9"/>
  <c r="W479" i="9"/>
  <c r="W480" i="9"/>
  <c r="W481" i="9"/>
  <c r="W482" i="9"/>
  <c r="W483" i="9"/>
  <c r="W484" i="9"/>
  <c r="W485" i="9"/>
  <c r="W486" i="9"/>
  <c r="W487" i="9"/>
  <c r="W488" i="9"/>
  <c r="W489" i="9"/>
  <c r="W490" i="9"/>
  <c r="W491" i="9"/>
  <c r="W492" i="9"/>
  <c r="W493" i="9"/>
  <c r="W494" i="9"/>
  <c r="W495" i="9"/>
  <c r="W496" i="9"/>
  <c r="W497" i="9"/>
  <c r="W498" i="9"/>
  <c r="W499" i="9"/>
  <c r="W500" i="9"/>
  <c r="W501" i="9"/>
  <c r="W502" i="9"/>
  <c r="W503" i="9"/>
  <c r="W504" i="9"/>
  <c r="W505" i="9"/>
  <c r="W506" i="9"/>
  <c r="W507" i="9"/>
  <c r="W508" i="9"/>
  <c r="W509" i="9"/>
  <c r="W510" i="9"/>
  <c r="W511" i="9"/>
  <c r="W512" i="9"/>
  <c r="W513" i="9"/>
  <c r="W514" i="9"/>
  <c r="W515" i="9"/>
  <c r="W516" i="9"/>
  <c r="W517" i="9"/>
  <c r="W518" i="9"/>
  <c r="W519" i="9"/>
  <c r="W520" i="9"/>
  <c r="W521" i="9"/>
  <c r="W522" i="9"/>
  <c r="W523" i="9"/>
  <c r="W524" i="9"/>
  <c r="W525" i="9"/>
  <c r="W526" i="9"/>
  <c r="W527" i="9"/>
  <c r="W528" i="9"/>
  <c r="W529" i="9"/>
  <c r="W530" i="9"/>
  <c r="W531" i="9"/>
  <c r="W532" i="9"/>
  <c r="W533" i="9"/>
  <c r="W534" i="9"/>
  <c r="W535" i="9"/>
  <c r="W536" i="9"/>
  <c r="W537" i="9"/>
  <c r="W538" i="9"/>
  <c r="W539" i="9"/>
  <c r="W540" i="9"/>
  <c r="W541" i="9"/>
  <c r="W542" i="9"/>
  <c r="W543" i="9"/>
  <c r="W544" i="9"/>
  <c r="W545" i="9"/>
  <c r="W546" i="9"/>
  <c r="W547" i="9"/>
  <c r="W548" i="9"/>
  <c r="W549" i="9"/>
  <c r="W550" i="9"/>
  <c r="W551" i="9"/>
  <c r="W552" i="9"/>
  <c r="W553" i="9"/>
  <c r="W554" i="9"/>
  <c r="W555" i="9"/>
  <c r="W556" i="9"/>
  <c r="W557" i="9"/>
  <c r="W558" i="9"/>
  <c r="W559" i="9"/>
  <c r="W560" i="9"/>
  <c r="W561" i="9"/>
  <c r="W562" i="9"/>
  <c r="W563" i="9"/>
  <c r="W564" i="9"/>
  <c r="W565" i="9"/>
  <c r="W566" i="9"/>
  <c r="W567" i="9"/>
  <c r="W568" i="9"/>
  <c r="W569" i="9"/>
  <c r="W570" i="9"/>
  <c r="W571" i="9"/>
  <c r="W572" i="9"/>
  <c r="W573" i="9"/>
  <c r="W574" i="9"/>
  <c r="W575" i="9"/>
  <c r="W576" i="9"/>
  <c r="W577" i="9"/>
  <c r="W578" i="9"/>
  <c r="W579" i="9"/>
  <c r="W580" i="9"/>
  <c r="W581" i="9"/>
  <c r="W582" i="9"/>
  <c r="W583" i="9"/>
  <c r="W584" i="9"/>
  <c r="W585" i="9"/>
  <c r="W586" i="9"/>
  <c r="W587" i="9"/>
  <c r="W588" i="9"/>
  <c r="W589" i="9"/>
  <c r="W590" i="9"/>
  <c r="W591" i="9"/>
  <c r="W592" i="9"/>
  <c r="W593" i="9"/>
  <c r="W594" i="9"/>
  <c r="W595" i="9"/>
  <c r="W596" i="9"/>
  <c r="W597" i="9"/>
  <c r="W598" i="9"/>
  <c r="W599" i="9"/>
  <c r="W600" i="9"/>
  <c r="W601" i="9"/>
  <c r="W602" i="9"/>
  <c r="W603" i="9"/>
  <c r="W604" i="9"/>
  <c r="W605" i="9"/>
  <c r="W606" i="9"/>
  <c r="W607" i="9"/>
  <c r="W608" i="9"/>
  <c r="W609" i="9"/>
  <c r="W610" i="9"/>
  <c r="W611" i="9"/>
  <c r="W612" i="9"/>
  <c r="W613" i="9"/>
  <c r="W614" i="9"/>
  <c r="W615" i="9"/>
  <c r="W616" i="9"/>
  <c r="W617" i="9"/>
  <c r="W618" i="9"/>
  <c r="W619" i="9"/>
  <c r="W620" i="9"/>
  <c r="W621" i="9"/>
  <c r="W622" i="9"/>
  <c r="W623" i="9"/>
  <c r="W624" i="9"/>
  <c r="W625" i="9"/>
  <c r="W626" i="9"/>
  <c r="W627" i="9"/>
  <c r="W628" i="9"/>
  <c r="W629" i="9"/>
  <c r="W630" i="9"/>
  <c r="W631" i="9"/>
  <c r="W632" i="9"/>
  <c r="W633" i="9"/>
  <c r="W634" i="9"/>
  <c r="W635" i="9"/>
  <c r="W636" i="9"/>
  <c r="W637" i="9"/>
  <c r="W638" i="9"/>
  <c r="W639" i="9"/>
  <c r="W640" i="9"/>
  <c r="W641" i="9"/>
  <c r="W642" i="9"/>
  <c r="W643" i="9"/>
  <c r="W644" i="9"/>
  <c r="W645" i="9"/>
  <c r="W646" i="9"/>
  <c r="W647" i="9"/>
  <c r="W648" i="9"/>
  <c r="W649" i="9"/>
  <c r="W650" i="9"/>
  <c r="W651" i="9"/>
  <c r="W652" i="9"/>
  <c r="W653" i="9"/>
  <c r="W654" i="9"/>
  <c r="W655" i="9"/>
  <c r="W656" i="9"/>
  <c r="W657" i="9"/>
  <c r="W658" i="9"/>
  <c r="W659" i="9"/>
  <c r="W660" i="9"/>
  <c r="W661" i="9"/>
  <c r="W662" i="9"/>
  <c r="W663" i="9"/>
  <c r="W664" i="9"/>
  <c r="W665" i="9"/>
  <c r="W666" i="9"/>
  <c r="W667" i="9"/>
  <c r="W668" i="9"/>
  <c r="W669" i="9"/>
  <c r="W670" i="9"/>
  <c r="W671" i="9"/>
  <c r="W672" i="9"/>
  <c r="W673" i="9"/>
  <c r="W674" i="9"/>
  <c r="W675" i="9"/>
  <c r="W676" i="9"/>
  <c r="W677" i="9"/>
  <c r="W678" i="9"/>
  <c r="W679" i="9"/>
  <c r="W680" i="9"/>
  <c r="W681" i="9"/>
  <c r="W682" i="9"/>
  <c r="W683" i="9"/>
  <c r="W684" i="9"/>
  <c r="W685" i="9"/>
  <c r="W686" i="9"/>
  <c r="W687" i="9"/>
  <c r="W688" i="9"/>
  <c r="W689" i="9"/>
  <c r="W690" i="9"/>
  <c r="W691" i="9"/>
  <c r="W692" i="9"/>
  <c r="W693" i="9"/>
  <c r="W694" i="9"/>
  <c r="W695" i="9"/>
  <c r="W696" i="9"/>
  <c r="W697" i="9"/>
  <c r="W698" i="9"/>
  <c r="W699" i="9"/>
  <c r="W700" i="9"/>
  <c r="W701" i="9"/>
  <c r="W702" i="9"/>
  <c r="W703" i="9"/>
  <c r="W704" i="9"/>
  <c r="W705" i="9"/>
  <c r="W706" i="9"/>
  <c r="W707" i="9"/>
  <c r="W708" i="9"/>
  <c r="W709" i="9"/>
  <c r="W710" i="9"/>
  <c r="W711" i="9"/>
  <c r="W712" i="9"/>
  <c r="W713" i="9"/>
  <c r="W714" i="9"/>
  <c r="W715" i="9"/>
  <c r="W716" i="9"/>
  <c r="W717" i="9"/>
  <c r="W718" i="9"/>
  <c r="W719" i="9"/>
  <c r="W720" i="9"/>
  <c r="W721" i="9"/>
  <c r="W722" i="9"/>
  <c r="W723" i="9"/>
  <c r="W724" i="9"/>
  <c r="W725" i="9"/>
  <c r="W726" i="9"/>
  <c r="W727" i="9"/>
  <c r="W728" i="9"/>
  <c r="W729" i="9"/>
  <c r="W730" i="9"/>
  <c r="W731" i="9"/>
  <c r="W732" i="9"/>
  <c r="W733" i="9"/>
  <c r="W734" i="9"/>
  <c r="W735" i="9"/>
  <c r="W736" i="9"/>
  <c r="W737" i="9"/>
  <c r="W738" i="9"/>
  <c r="W739" i="9"/>
  <c r="W740" i="9"/>
  <c r="W741" i="9"/>
  <c r="W742" i="9"/>
  <c r="W743" i="9"/>
  <c r="W744" i="9"/>
  <c r="W745" i="9"/>
  <c r="W746" i="9"/>
  <c r="W747" i="9"/>
  <c r="W748" i="9"/>
  <c r="W749" i="9"/>
  <c r="W750" i="9"/>
  <c r="W751" i="9"/>
  <c r="W752" i="9"/>
  <c r="W753" i="9"/>
  <c r="W754" i="9"/>
  <c r="W755" i="9"/>
  <c r="W756" i="9"/>
  <c r="W757" i="9"/>
  <c r="W758" i="9"/>
  <c r="W759" i="9"/>
  <c r="W760" i="9"/>
  <c r="W761" i="9"/>
  <c r="W762" i="9"/>
  <c r="W763" i="9"/>
  <c r="W764" i="9"/>
  <c r="W765" i="9"/>
  <c r="W766" i="9"/>
  <c r="W767" i="9"/>
  <c r="W768" i="9"/>
  <c r="W769" i="9"/>
  <c r="W770" i="9"/>
  <c r="W771" i="9"/>
  <c r="W772" i="9"/>
  <c r="W773" i="9"/>
  <c r="W774" i="9"/>
  <c r="W775" i="9"/>
  <c r="W776" i="9"/>
  <c r="W777" i="9"/>
  <c r="W778" i="9"/>
  <c r="W779" i="9"/>
  <c r="W780" i="9"/>
  <c r="W781" i="9"/>
  <c r="W782" i="9"/>
  <c r="W783" i="9"/>
  <c r="W784" i="9"/>
  <c r="W785" i="9"/>
  <c r="W786" i="9"/>
  <c r="W787" i="9"/>
  <c r="W788" i="9"/>
  <c r="W789" i="9"/>
  <c r="W790" i="9"/>
  <c r="W791" i="9"/>
  <c r="W792" i="9"/>
  <c r="W793" i="9"/>
  <c r="W794" i="9"/>
  <c r="W795" i="9"/>
  <c r="W796" i="9"/>
  <c r="W797" i="9"/>
  <c r="W798" i="9"/>
  <c r="W799" i="9"/>
  <c r="W800" i="9"/>
  <c r="W801" i="9"/>
  <c r="W802" i="9"/>
  <c r="W803" i="9"/>
  <c r="W804" i="9"/>
  <c r="W805" i="9"/>
  <c r="W806" i="9"/>
  <c r="W807" i="9"/>
  <c r="W808" i="9"/>
  <c r="W809" i="9"/>
  <c r="W810" i="9"/>
  <c r="W811" i="9"/>
  <c r="W812" i="9"/>
  <c r="W813" i="9"/>
  <c r="W814" i="9"/>
  <c r="W815" i="9"/>
  <c r="W816" i="9"/>
  <c r="W817" i="9"/>
  <c r="W818" i="9"/>
  <c r="W819" i="9"/>
  <c r="W820" i="9"/>
  <c r="W821" i="9"/>
  <c r="W822" i="9"/>
  <c r="W823" i="9"/>
  <c r="W824" i="9"/>
  <c r="W825" i="9"/>
  <c r="W826" i="9"/>
  <c r="W827" i="9"/>
  <c r="W828" i="9"/>
  <c r="W829" i="9"/>
  <c r="W830" i="9"/>
  <c r="W831" i="9"/>
  <c r="W832" i="9"/>
  <c r="W833" i="9"/>
  <c r="W834" i="9"/>
  <c r="W835" i="9"/>
  <c r="W836" i="9"/>
  <c r="W837" i="9"/>
  <c r="W838" i="9"/>
  <c r="W839" i="9"/>
  <c r="W840" i="9"/>
  <c r="W841" i="9"/>
  <c r="W842" i="9"/>
  <c r="W843" i="9"/>
  <c r="W844" i="9"/>
  <c r="W845" i="9"/>
  <c r="W846" i="9"/>
  <c r="W847" i="9"/>
  <c r="W848" i="9"/>
  <c r="W849" i="9"/>
  <c r="W850" i="9"/>
  <c r="W851" i="9"/>
  <c r="W852" i="9"/>
  <c r="W853" i="9"/>
  <c r="W854" i="9"/>
  <c r="W855" i="9"/>
  <c r="W856" i="9"/>
  <c r="W857" i="9"/>
  <c r="W858" i="9"/>
  <c r="W859" i="9"/>
  <c r="W860" i="9"/>
  <c r="W861" i="9"/>
  <c r="W862" i="9"/>
  <c r="W863" i="9"/>
  <c r="W864" i="9"/>
  <c r="W865" i="9"/>
  <c r="W866" i="9"/>
  <c r="W867" i="9"/>
  <c r="W868" i="9"/>
  <c r="W869" i="9"/>
  <c r="W870" i="9"/>
  <c r="W871" i="9"/>
  <c r="W872" i="9"/>
  <c r="W873" i="9"/>
  <c r="W874" i="9"/>
  <c r="W875" i="9"/>
  <c r="W876" i="9"/>
  <c r="W877" i="9"/>
  <c r="W878" i="9"/>
  <c r="W879" i="9"/>
  <c r="W880" i="9"/>
  <c r="W881" i="9"/>
  <c r="W882" i="9"/>
  <c r="W883" i="9"/>
  <c r="W884" i="9"/>
  <c r="W885" i="9"/>
  <c r="W886" i="9"/>
  <c r="W887" i="9"/>
  <c r="W888" i="9"/>
  <c r="W889" i="9"/>
  <c r="W890" i="9"/>
  <c r="W891" i="9"/>
  <c r="W892" i="9"/>
  <c r="W893" i="9"/>
  <c r="W894" i="9"/>
  <c r="W895" i="9"/>
  <c r="W896" i="9"/>
  <c r="W897" i="9"/>
  <c r="W898" i="9"/>
  <c r="W899" i="9"/>
  <c r="W900" i="9"/>
  <c r="W901" i="9"/>
  <c r="W902" i="9"/>
  <c r="W903" i="9"/>
  <c r="W904" i="9"/>
  <c r="W905" i="9"/>
  <c r="W906" i="9"/>
  <c r="W907" i="9"/>
  <c r="W908" i="9"/>
  <c r="W909" i="9"/>
  <c r="W910" i="9"/>
  <c r="W911" i="9"/>
  <c r="W912" i="9"/>
  <c r="W913" i="9"/>
  <c r="W914" i="9"/>
  <c r="W915" i="9"/>
  <c r="W916" i="9"/>
  <c r="W917" i="9"/>
  <c r="W918" i="9"/>
  <c r="W919" i="9"/>
  <c r="W920" i="9"/>
  <c r="W921" i="9"/>
  <c r="W922" i="9"/>
  <c r="W923" i="9"/>
  <c r="W924" i="9"/>
  <c r="W925" i="9"/>
  <c r="W926" i="9"/>
  <c r="W927" i="9"/>
  <c r="W928" i="9"/>
  <c r="W929" i="9"/>
  <c r="W930" i="9"/>
  <c r="W931" i="9"/>
  <c r="W932" i="9"/>
  <c r="W933" i="9"/>
  <c r="W934" i="9"/>
  <c r="W935" i="9"/>
  <c r="W936" i="9"/>
  <c r="W937" i="9"/>
  <c r="W938" i="9"/>
  <c r="W939" i="9"/>
  <c r="W940" i="9"/>
  <c r="W941" i="9"/>
  <c r="W942" i="9"/>
  <c r="W943" i="9"/>
  <c r="W944" i="9"/>
  <c r="W945" i="9"/>
  <c r="W946" i="9"/>
  <c r="W947" i="9"/>
  <c r="W948" i="9"/>
  <c r="W949" i="9"/>
  <c r="W950" i="9"/>
  <c r="W951" i="9"/>
  <c r="W952" i="9"/>
  <c r="W953" i="9"/>
  <c r="W954" i="9"/>
  <c r="W955" i="9"/>
  <c r="W956" i="9"/>
  <c r="W957" i="9"/>
  <c r="W958" i="9"/>
  <c r="W959" i="9"/>
  <c r="W960" i="9"/>
  <c r="W961" i="9"/>
  <c r="W962" i="9"/>
  <c r="W963" i="9"/>
  <c r="W964" i="9"/>
  <c r="W965" i="9"/>
  <c r="W966" i="9"/>
  <c r="W967" i="9"/>
  <c r="W968" i="9"/>
  <c r="W969" i="9"/>
  <c r="W970" i="9"/>
  <c r="W971" i="9"/>
  <c r="W972" i="9"/>
  <c r="W973" i="9"/>
  <c r="W974" i="9"/>
  <c r="W975" i="9"/>
  <c r="W976" i="9"/>
  <c r="W977" i="9"/>
  <c r="W978" i="9"/>
  <c r="W979" i="9"/>
  <c r="W980" i="9"/>
  <c r="W981" i="9"/>
  <c r="W982" i="9"/>
  <c r="W983" i="9"/>
  <c r="W984" i="9"/>
  <c r="W985" i="9"/>
  <c r="W986" i="9"/>
  <c r="W987" i="9"/>
  <c r="W988" i="9"/>
  <c r="W989" i="9"/>
  <c r="W990" i="9"/>
  <c r="W991" i="9"/>
  <c r="W992" i="9"/>
  <c r="W993" i="9"/>
  <c r="W994" i="9"/>
  <c r="W995" i="9"/>
  <c r="W996" i="9"/>
  <c r="W997" i="9"/>
  <c r="W998" i="9"/>
  <c r="W999" i="9"/>
  <c r="W1000" i="9"/>
  <c r="W1001" i="9"/>
  <c r="W1002" i="9"/>
  <c r="W1003" i="9"/>
  <c r="W1004" i="9"/>
  <c r="W1005" i="9"/>
  <c r="W1006" i="9"/>
  <c r="W1007" i="9"/>
  <c r="W1008" i="9"/>
  <c r="W1009" i="9"/>
  <c r="W1010" i="9"/>
  <c r="W1011" i="9"/>
  <c r="W1012" i="9"/>
  <c r="W1013" i="9"/>
  <c r="W1014" i="9"/>
  <c r="W1015" i="9"/>
  <c r="W1016" i="9"/>
  <c r="W1017" i="9"/>
  <c r="W1018" i="9"/>
  <c r="W1019" i="9"/>
  <c r="W1020" i="9"/>
  <c r="W1021" i="9"/>
  <c r="W1022" i="9"/>
  <c r="W1023" i="9"/>
  <c r="W1024" i="9"/>
  <c r="W1025" i="9"/>
  <c r="W1026" i="9"/>
  <c r="W1027" i="9"/>
  <c r="W1028" i="9"/>
  <c r="W1029" i="9"/>
  <c r="W1030" i="9"/>
  <c r="W1031" i="9"/>
  <c r="W1032" i="9"/>
  <c r="W1033" i="9"/>
  <c r="W1034" i="9"/>
  <c r="W1035" i="9"/>
  <c r="W1036" i="9"/>
  <c r="W1037" i="9"/>
  <c r="W1038" i="9"/>
  <c r="W1039" i="9"/>
  <c r="W1040" i="9"/>
  <c r="W1041" i="9"/>
  <c r="W1042" i="9"/>
  <c r="W1043" i="9"/>
  <c r="W1044" i="9"/>
  <c r="W1045" i="9"/>
  <c r="W1046" i="9"/>
  <c r="W1047" i="9"/>
  <c r="W1048" i="9"/>
  <c r="W1049" i="9"/>
  <c r="W1050" i="9"/>
  <c r="W1051" i="9"/>
  <c r="W1052" i="9"/>
  <c r="W1053" i="9"/>
  <c r="W1054" i="9"/>
  <c r="W1055" i="9"/>
  <c r="W1056" i="9"/>
  <c r="W1057" i="9"/>
  <c r="W1058" i="9"/>
  <c r="W1059" i="9"/>
  <c r="W1060" i="9"/>
  <c r="W1061" i="9"/>
  <c r="W1062" i="9"/>
  <c r="W1063" i="9"/>
  <c r="W1064" i="9"/>
  <c r="W1065" i="9"/>
  <c r="W1066" i="9"/>
  <c r="W1067" i="9"/>
  <c r="W1068" i="9"/>
  <c r="W1069" i="9"/>
  <c r="W1070" i="9"/>
  <c r="W1071" i="9"/>
  <c r="W1072" i="9"/>
  <c r="W1073" i="9"/>
  <c r="W1074" i="9"/>
  <c r="W1075" i="9"/>
  <c r="W1076" i="9"/>
  <c r="W1077" i="9"/>
  <c r="W1078" i="9"/>
  <c r="W1079" i="9"/>
  <c r="W1080" i="9"/>
  <c r="W1081" i="9"/>
  <c r="W1082" i="9"/>
  <c r="W1083" i="9"/>
  <c r="W1084" i="9"/>
  <c r="W1085" i="9"/>
  <c r="W1086" i="9"/>
  <c r="W1087" i="9"/>
  <c r="W1088" i="9"/>
  <c r="W1089" i="9"/>
  <c r="W1090" i="9"/>
  <c r="W1091" i="9"/>
  <c r="W1092" i="9"/>
  <c r="W1093" i="9"/>
  <c r="W1094" i="9"/>
  <c r="W1095" i="9"/>
  <c r="W1096" i="9"/>
  <c r="W1097" i="9"/>
  <c r="W1098" i="9"/>
  <c r="W1099" i="9"/>
  <c r="W1100" i="9"/>
  <c r="W1101" i="9"/>
  <c r="W1102" i="9"/>
  <c r="W1103" i="9"/>
  <c r="W1104" i="9"/>
  <c r="W1105" i="9"/>
  <c r="W1106" i="9"/>
  <c r="W1107" i="9"/>
  <c r="W1108" i="9"/>
  <c r="W1109" i="9"/>
  <c r="W1110" i="9"/>
  <c r="W1111" i="9"/>
  <c r="W1112" i="9"/>
  <c r="W1113" i="9"/>
  <c r="W1114" i="9"/>
  <c r="W1115" i="9"/>
  <c r="W1116" i="9"/>
  <c r="W1117" i="9"/>
  <c r="W1118" i="9"/>
  <c r="W1119" i="9"/>
  <c r="W1120" i="9"/>
  <c r="W1121" i="9"/>
  <c r="W1122" i="9"/>
  <c r="W1123" i="9"/>
  <c r="W1124" i="9"/>
  <c r="W1125" i="9"/>
  <c r="W1126" i="9"/>
  <c r="W1127" i="9"/>
  <c r="W1128" i="9"/>
  <c r="W1129" i="9"/>
  <c r="W1130" i="9"/>
  <c r="W1131" i="9"/>
  <c r="W1132" i="9"/>
  <c r="W1133" i="9"/>
  <c r="W1134" i="9"/>
  <c r="W1135" i="9"/>
  <c r="W1136" i="9"/>
  <c r="W1137" i="9"/>
  <c r="W1138" i="9"/>
  <c r="W1139" i="9"/>
  <c r="W1140" i="9"/>
  <c r="W1141" i="9"/>
  <c r="W1142" i="9"/>
  <c r="W1143" i="9"/>
  <c r="W1144" i="9"/>
  <c r="W1145" i="9"/>
  <c r="W1146" i="9"/>
  <c r="W1147" i="9"/>
  <c r="W13" i="9"/>
  <c r="G28" i="1"/>
  <c r="G27" i="1"/>
  <c r="G23" i="1"/>
  <c r="T175" i="9"/>
  <c r="T176" i="9"/>
  <c r="T177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T190" i="9"/>
  <c r="T191" i="9"/>
  <c r="T192" i="9"/>
  <c r="T193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214" i="9"/>
  <c r="T215" i="9"/>
  <c r="T216" i="9"/>
  <c r="T217" i="9"/>
  <c r="T218" i="9"/>
  <c r="T219" i="9"/>
  <c r="T220" i="9"/>
  <c r="T221" i="9"/>
  <c r="T222" i="9"/>
  <c r="T223" i="9"/>
  <c r="T224" i="9"/>
  <c r="T225" i="9"/>
  <c r="T226" i="9"/>
  <c r="T227" i="9"/>
  <c r="T228" i="9"/>
  <c r="T22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69" i="9"/>
  <c r="T270" i="9"/>
  <c r="T271" i="9"/>
  <c r="T272" i="9"/>
  <c r="T273" i="9"/>
  <c r="T274" i="9"/>
  <c r="T275" i="9"/>
  <c r="T276" i="9"/>
  <c r="T277" i="9"/>
  <c r="T278" i="9"/>
  <c r="T279" i="9"/>
  <c r="T280" i="9"/>
  <c r="T281" i="9"/>
  <c r="T282" i="9"/>
  <c r="T283" i="9"/>
  <c r="T284" i="9"/>
  <c r="T285" i="9"/>
  <c r="T286" i="9"/>
  <c r="T287" i="9"/>
  <c r="T288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305" i="9"/>
  <c r="T306" i="9"/>
  <c r="T307" i="9"/>
  <c r="T308" i="9"/>
  <c r="T309" i="9"/>
  <c r="T310" i="9"/>
  <c r="T311" i="9"/>
  <c r="T312" i="9"/>
  <c r="T313" i="9"/>
  <c r="T314" i="9"/>
  <c r="T315" i="9"/>
  <c r="T316" i="9"/>
  <c r="T317" i="9"/>
  <c r="T318" i="9"/>
  <c r="T319" i="9"/>
  <c r="T320" i="9"/>
  <c r="T321" i="9"/>
  <c r="T322" i="9"/>
  <c r="T323" i="9"/>
  <c r="T324" i="9"/>
  <c r="T325" i="9"/>
  <c r="T326" i="9"/>
  <c r="T327" i="9"/>
  <c r="T328" i="9"/>
  <c r="T329" i="9"/>
  <c r="T330" i="9"/>
  <c r="T331" i="9"/>
  <c r="T332" i="9"/>
  <c r="T333" i="9"/>
  <c r="T334" i="9"/>
  <c r="T335" i="9"/>
  <c r="T336" i="9"/>
  <c r="T337" i="9"/>
  <c r="T338" i="9"/>
  <c r="T339" i="9"/>
  <c r="T340" i="9"/>
  <c r="T341" i="9"/>
  <c r="T342" i="9"/>
  <c r="T343" i="9"/>
  <c r="T344" i="9"/>
  <c r="T345" i="9"/>
  <c r="T346" i="9"/>
  <c r="T347" i="9"/>
  <c r="T348" i="9"/>
  <c r="T349" i="9"/>
  <c r="T350" i="9"/>
  <c r="T351" i="9"/>
  <c r="T352" i="9"/>
  <c r="T353" i="9"/>
  <c r="T354" i="9"/>
  <c r="T355" i="9"/>
  <c r="T356" i="9"/>
  <c r="T357" i="9"/>
  <c r="T358" i="9"/>
  <c r="T359" i="9"/>
  <c r="T360" i="9"/>
  <c r="T361" i="9"/>
  <c r="T362" i="9"/>
  <c r="T363" i="9"/>
  <c r="T364" i="9"/>
  <c r="T365" i="9"/>
  <c r="T366" i="9"/>
  <c r="T367" i="9"/>
  <c r="T368" i="9"/>
  <c r="T369" i="9"/>
  <c r="T370" i="9"/>
  <c r="T371" i="9"/>
  <c r="T372" i="9"/>
  <c r="T373" i="9"/>
  <c r="T374" i="9"/>
  <c r="T375" i="9"/>
  <c r="T376" i="9"/>
  <c r="T377" i="9"/>
  <c r="T378" i="9"/>
  <c r="T379" i="9"/>
  <c r="T380" i="9"/>
  <c r="T381" i="9"/>
  <c r="T382" i="9"/>
  <c r="T383" i="9"/>
  <c r="T384" i="9"/>
  <c r="T385" i="9"/>
  <c r="T386" i="9"/>
  <c r="T387" i="9"/>
  <c r="T388" i="9"/>
  <c r="T389" i="9"/>
  <c r="T390" i="9"/>
  <c r="T391" i="9"/>
  <c r="T392" i="9"/>
  <c r="T393" i="9"/>
  <c r="T394" i="9"/>
  <c r="T395" i="9"/>
  <c r="T396" i="9"/>
  <c r="T397" i="9"/>
  <c r="T398" i="9"/>
  <c r="T399" i="9"/>
  <c r="T400" i="9"/>
  <c r="T401" i="9"/>
  <c r="T402" i="9"/>
  <c r="T403" i="9"/>
  <c r="T404" i="9"/>
  <c r="T405" i="9"/>
  <c r="T406" i="9"/>
  <c r="T407" i="9"/>
  <c r="T408" i="9"/>
  <c r="T409" i="9"/>
  <c r="T410" i="9"/>
  <c r="T411" i="9"/>
  <c r="T412" i="9"/>
  <c r="T413" i="9"/>
  <c r="T414" i="9"/>
  <c r="T415" i="9"/>
  <c r="T416" i="9"/>
  <c r="T417" i="9"/>
  <c r="T418" i="9"/>
  <c r="T419" i="9"/>
  <c r="T420" i="9"/>
  <c r="T421" i="9"/>
  <c r="T422" i="9"/>
  <c r="T423" i="9"/>
  <c r="T424" i="9"/>
  <c r="T425" i="9"/>
  <c r="T426" i="9"/>
  <c r="T427" i="9"/>
  <c r="T428" i="9"/>
  <c r="T429" i="9"/>
  <c r="T430" i="9"/>
  <c r="T431" i="9"/>
  <c r="T432" i="9"/>
  <c r="T433" i="9"/>
  <c r="T434" i="9"/>
  <c r="T435" i="9"/>
  <c r="T436" i="9"/>
  <c r="T437" i="9"/>
  <c r="T438" i="9"/>
  <c r="T439" i="9"/>
  <c r="T440" i="9"/>
  <c r="T441" i="9"/>
  <c r="T442" i="9"/>
  <c r="T443" i="9"/>
  <c r="T444" i="9"/>
  <c r="T445" i="9"/>
  <c r="T446" i="9"/>
  <c r="T447" i="9"/>
  <c r="T448" i="9"/>
  <c r="T449" i="9"/>
  <c r="T450" i="9"/>
  <c r="T451" i="9"/>
  <c r="T452" i="9"/>
  <c r="T453" i="9"/>
  <c r="T454" i="9"/>
  <c r="T455" i="9"/>
  <c r="T456" i="9"/>
  <c r="T457" i="9"/>
  <c r="T458" i="9"/>
  <c r="T459" i="9"/>
  <c r="T460" i="9"/>
  <c r="T461" i="9"/>
  <c r="T462" i="9"/>
  <c r="T463" i="9"/>
  <c r="T464" i="9"/>
  <c r="T465" i="9"/>
  <c r="T466" i="9"/>
  <c r="T467" i="9"/>
  <c r="T468" i="9"/>
  <c r="T469" i="9"/>
  <c r="T470" i="9"/>
  <c r="T471" i="9"/>
  <c r="T472" i="9"/>
  <c r="T473" i="9"/>
  <c r="T474" i="9"/>
  <c r="T475" i="9"/>
  <c r="T476" i="9"/>
  <c r="T477" i="9"/>
  <c r="T478" i="9"/>
  <c r="T479" i="9"/>
  <c r="T480" i="9"/>
  <c r="T481" i="9"/>
  <c r="T482" i="9"/>
  <c r="T483" i="9"/>
  <c r="T484" i="9"/>
  <c r="T485" i="9"/>
  <c r="T486" i="9"/>
  <c r="T487" i="9"/>
  <c r="T488" i="9"/>
  <c r="T489" i="9"/>
  <c r="T490" i="9"/>
  <c r="T491" i="9"/>
  <c r="T492" i="9"/>
  <c r="T493" i="9"/>
  <c r="T494" i="9"/>
  <c r="T495" i="9"/>
  <c r="T496" i="9"/>
  <c r="T497" i="9"/>
  <c r="T498" i="9"/>
  <c r="T499" i="9"/>
  <c r="T500" i="9"/>
  <c r="T501" i="9"/>
  <c r="T502" i="9"/>
  <c r="T503" i="9"/>
  <c r="T504" i="9"/>
  <c r="T505" i="9"/>
  <c r="T506" i="9"/>
  <c r="T507" i="9"/>
  <c r="T508" i="9"/>
  <c r="T509" i="9"/>
  <c r="T510" i="9"/>
  <c r="T511" i="9"/>
  <c r="T512" i="9"/>
  <c r="T513" i="9"/>
  <c r="T514" i="9"/>
  <c r="T515" i="9"/>
  <c r="T516" i="9"/>
  <c r="T517" i="9"/>
  <c r="T518" i="9"/>
  <c r="T519" i="9"/>
  <c r="T520" i="9"/>
  <c r="T521" i="9"/>
  <c r="T522" i="9"/>
  <c r="T523" i="9"/>
  <c r="T524" i="9"/>
  <c r="T525" i="9"/>
  <c r="T526" i="9"/>
  <c r="T527" i="9"/>
  <c r="T528" i="9"/>
  <c r="T529" i="9"/>
  <c r="T530" i="9"/>
  <c r="T531" i="9"/>
  <c r="T532" i="9"/>
  <c r="T533" i="9"/>
  <c r="T534" i="9"/>
  <c r="T535" i="9"/>
  <c r="T536" i="9"/>
  <c r="T537" i="9"/>
  <c r="T538" i="9"/>
  <c r="T539" i="9"/>
  <c r="T540" i="9"/>
  <c r="T541" i="9"/>
  <c r="T542" i="9"/>
  <c r="T543" i="9"/>
  <c r="T544" i="9"/>
  <c r="T545" i="9"/>
  <c r="T546" i="9"/>
  <c r="T547" i="9"/>
  <c r="T548" i="9"/>
  <c r="T549" i="9"/>
  <c r="T550" i="9"/>
  <c r="T551" i="9"/>
  <c r="T552" i="9"/>
  <c r="T553" i="9"/>
  <c r="T554" i="9"/>
  <c r="T555" i="9"/>
  <c r="T556" i="9"/>
  <c r="T557" i="9"/>
  <c r="T558" i="9"/>
  <c r="T559" i="9"/>
  <c r="T560" i="9"/>
  <c r="T561" i="9"/>
  <c r="T562" i="9"/>
  <c r="T563" i="9"/>
  <c r="T564" i="9"/>
  <c r="T565" i="9"/>
  <c r="T566" i="9"/>
  <c r="T567" i="9"/>
  <c r="T568" i="9"/>
  <c r="T569" i="9"/>
  <c r="T570" i="9"/>
  <c r="T571" i="9"/>
  <c r="T572" i="9"/>
  <c r="T573" i="9"/>
  <c r="T574" i="9"/>
  <c r="T575" i="9"/>
  <c r="T576" i="9"/>
  <c r="T577" i="9"/>
  <c r="T578" i="9"/>
  <c r="T579" i="9"/>
  <c r="T580" i="9"/>
  <c r="T581" i="9"/>
  <c r="T582" i="9"/>
  <c r="T583" i="9"/>
  <c r="T584" i="9"/>
  <c r="T585" i="9"/>
  <c r="T586" i="9"/>
  <c r="T587" i="9"/>
  <c r="T588" i="9"/>
  <c r="T589" i="9"/>
  <c r="T590" i="9"/>
  <c r="T591" i="9"/>
  <c r="T592" i="9"/>
  <c r="T593" i="9"/>
  <c r="T594" i="9"/>
  <c r="T595" i="9"/>
  <c r="T596" i="9"/>
  <c r="T597" i="9"/>
  <c r="T598" i="9"/>
  <c r="T599" i="9"/>
  <c r="T600" i="9"/>
  <c r="T601" i="9"/>
  <c r="T602" i="9"/>
  <c r="T603" i="9"/>
  <c r="T604" i="9"/>
  <c r="T605" i="9"/>
  <c r="T606" i="9"/>
  <c r="T607" i="9"/>
  <c r="T608" i="9"/>
  <c r="T609" i="9"/>
  <c r="T610" i="9"/>
  <c r="T611" i="9"/>
  <c r="T612" i="9"/>
  <c r="T613" i="9"/>
  <c r="T614" i="9"/>
  <c r="T615" i="9"/>
  <c r="T616" i="9"/>
  <c r="T617" i="9"/>
  <c r="T618" i="9"/>
  <c r="T619" i="9"/>
  <c r="T620" i="9"/>
  <c r="T621" i="9"/>
  <c r="T622" i="9"/>
  <c r="T623" i="9"/>
  <c r="T624" i="9"/>
  <c r="T625" i="9"/>
  <c r="T626" i="9"/>
  <c r="T627" i="9"/>
  <c r="T628" i="9"/>
  <c r="T629" i="9"/>
  <c r="T630" i="9"/>
  <c r="T631" i="9"/>
  <c r="T632" i="9"/>
  <c r="T633" i="9"/>
  <c r="T634" i="9"/>
  <c r="T635" i="9"/>
  <c r="T636" i="9"/>
  <c r="T637" i="9"/>
  <c r="T638" i="9"/>
  <c r="T639" i="9"/>
  <c r="T640" i="9"/>
  <c r="T641" i="9"/>
  <c r="T642" i="9"/>
  <c r="T643" i="9"/>
  <c r="T644" i="9"/>
  <c r="T645" i="9"/>
  <c r="T646" i="9"/>
  <c r="T647" i="9"/>
  <c r="T648" i="9"/>
  <c r="T649" i="9"/>
  <c r="T650" i="9"/>
  <c r="T651" i="9"/>
  <c r="T652" i="9"/>
  <c r="T653" i="9"/>
  <c r="T654" i="9"/>
  <c r="T655" i="9"/>
  <c r="T656" i="9"/>
  <c r="T657" i="9"/>
  <c r="T658" i="9"/>
  <c r="T659" i="9"/>
  <c r="T660" i="9"/>
  <c r="T661" i="9"/>
  <c r="T662" i="9"/>
  <c r="T663" i="9"/>
  <c r="T664" i="9"/>
  <c r="T665" i="9"/>
  <c r="T666" i="9"/>
  <c r="T667" i="9"/>
  <c r="T668" i="9"/>
  <c r="T669" i="9"/>
  <c r="T670" i="9"/>
  <c r="T671" i="9"/>
  <c r="T672" i="9"/>
  <c r="T673" i="9"/>
  <c r="T674" i="9"/>
  <c r="T675" i="9"/>
  <c r="T676" i="9"/>
  <c r="T677" i="9"/>
  <c r="T678" i="9"/>
  <c r="T679" i="9"/>
  <c r="T680" i="9"/>
  <c r="T681" i="9"/>
  <c r="T682" i="9"/>
  <c r="T683" i="9"/>
  <c r="T684" i="9"/>
  <c r="T685" i="9"/>
  <c r="T686" i="9"/>
  <c r="T687" i="9"/>
  <c r="T688" i="9"/>
  <c r="T689" i="9"/>
  <c r="T690" i="9"/>
  <c r="T691" i="9"/>
  <c r="T692" i="9"/>
  <c r="T693" i="9"/>
  <c r="T694" i="9"/>
  <c r="T695" i="9"/>
  <c r="T696" i="9"/>
  <c r="T697" i="9"/>
  <c r="T698" i="9"/>
  <c r="T699" i="9"/>
  <c r="T700" i="9"/>
  <c r="T701" i="9"/>
  <c r="T702" i="9"/>
  <c r="T703" i="9"/>
  <c r="T704" i="9"/>
  <c r="T705" i="9"/>
  <c r="T706" i="9"/>
  <c r="T707" i="9"/>
  <c r="T708" i="9"/>
  <c r="T709" i="9"/>
  <c r="T710" i="9"/>
  <c r="T711" i="9"/>
  <c r="T712" i="9"/>
  <c r="T713" i="9"/>
  <c r="T714" i="9"/>
  <c r="T715" i="9"/>
  <c r="T716" i="9"/>
  <c r="T717" i="9"/>
  <c r="T718" i="9"/>
  <c r="T719" i="9"/>
  <c r="T720" i="9"/>
  <c r="T721" i="9"/>
  <c r="T722" i="9"/>
  <c r="T723" i="9"/>
  <c r="T724" i="9"/>
  <c r="T725" i="9"/>
  <c r="T726" i="9"/>
  <c r="T727" i="9"/>
  <c r="T728" i="9"/>
  <c r="T729" i="9"/>
  <c r="T730" i="9"/>
  <c r="T731" i="9"/>
  <c r="T732" i="9"/>
  <c r="T733" i="9"/>
  <c r="T734" i="9"/>
  <c r="T735" i="9"/>
  <c r="T736" i="9"/>
  <c r="T737" i="9"/>
  <c r="T738" i="9"/>
  <c r="T739" i="9"/>
  <c r="T740" i="9"/>
  <c r="T741" i="9"/>
  <c r="T742" i="9"/>
  <c r="T743" i="9"/>
  <c r="T744" i="9"/>
  <c r="T745" i="9"/>
  <c r="T746" i="9"/>
  <c r="T747" i="9"/>
  <c r="T748" i="9"/>
  <c r="T749" i="9"/>
  <c r="T750" i="9"/>
  <c r="T751" i="9"/>
  <c r="T752" i="9"/>
  <c r="T753" i="9"/>
  <c r="T754" i="9"/>
  <c r="T755" i="9"/>
  <c r="T756" i="9"/>
  <c r="T757" i="9"/>
  <c r="T758" i="9"/>
  <c r="T759" i="9"/>
  <c r="T760" i="9"/>
  <c r="T761" i="9"/>
  <c r="T762" i="9"/>
  <c r="T763" i="9"/>
  <c r="T764" i="9"/>
  <c r="T765" i="9"/>
  <c r="T766" i="9"/>
  <c r="T767" i="9"/>
  <c r="T768" i="9"/>
  <c r="T769" i="9"/>
  <c r="T770" i="9"/>
  <c r="T771" i="9"/>
  <c r="T772" i="9"/>
  <c r="T773" i="9"/>
  <c r="T774" i="9"/>
  <c r="T775" i="9"/>
  <c r="T776" i="9"/>
  <c r="T777" i="9"/>
  <c r="T778" i="9"/>
  <c r="T779" i="9"/>
  <c r="T780" i="9"/>
  <c r="T781" i="9"/>
  <c r="T782" i="9"/>
  <c r="T783" i="9"/>
  <c r="T784" i="9"/>
  <c r="T785" i="9"/>
  <c r="T786" i="9"/>
  <c r="T787" i="9"/>
  <c r="T788" i="9"/>
  <c r="T789" i="9"/>
  <c r="T790" i="9"/>
  <c r="T791" i="9"/>
  <c r="T792" i="9"/>
  <c r="T793" i="9"/>
  <c r="T794" i="9"/>
  <c r="T795" i="9"/>
  <c r="T796" i="9"/>
  <c r="T797" i="9"/>
  <c r="T798" i="9"/>
  <c r="T799" i="9"/>
  <c r="T800" i="9"/>
  <c r="T801" i="9"/>
  <c r="T802" i="9"/>
  <c r="T803" i="9"/>
  <c r="T804" i="9"/>
  <c r="T805" i="9"/>
  <c r="T806" i="9"/>
  <c r="T807" i="9"/>
  <c r="T808" i="9"/>
  <c r="T809" i="9"/>
  <c r="T810" i="9"/>
  <c r="T811" i="9"/>
  <c r="T812" i="9"/>
  <c r="T813" i="9"/>
  <c r="T814" i="9"/>
  <c r="T815" i="9"/>
  <c r="T816" i="9"/>
  <c r="T817" i="9"/>
  <c r="T818" i="9"/>
  <c r="T819" i="9"/>
  <c r="T820" i="9"/>
  <c r="T821" i="9"/>
  <c r="T822" i="9"/>
  <c r="T823" i="9"/>
  <c r="T824" i="9"/>
  <c r="T825" i="9"/>
  <c r="T826" i="9"/>
  <c r="T827" i="9"/>
  <c r="T828" i="9"/>
  <c r="T829" i="9"/>
  <c r="T830" i="9"/>
  <c r="T831" i="9"/>
  <c r="T832" i="9"/>
  <c r="T833" i="9"/>
  <c r="T834" i="9"/>
  <c r="T835" i="9"/>
  <c r="T836" i="9"/>
  <c r="T837" i="9"/>
  <c r="T838" i="9"/>
  <c r="T839" i="9"/>
  <c r="T840" i="9"/>
  <c r="T841" i="9"/>
  <c r="T842" i="9"/>
  <c r="T843" i="9"/>
  <c r="T844" i="9"/>
  <c r="T845" i="9"/>
  <c r="T846" i="9"/>
  <c r="T847" i="9"/>
  <c r="T848" i="9"/>
  <c r="T849" i="9"/>
  <c r="T850" i="9"/>
  <c r="T851" i="9"/>
  <c r="T852" i="9"/>
  <c r="T853" i="9"/>
  <c r="T854" i="9"/>
  <c r="T855" i="9"/>
  <c r="T856" i="9"/>
  <c r="T857" i="9"/>
  <c r="T858" i="9"/>
  <c r="T859" i="9"/>
  <c r="T860" i="9"/>
  <c r="T861" i="9"/>
  <c r="T862" i="9"/>
  <c r="T863" i="9"/>
  <c r="T864" i="9"/>
  <c r="T865" i="9"/>
  <c r="T866" i="9"/>
  <c r="T867" i="9"/>
  <c r="T868" i="9"/>
  <c r="T869" i="9"/>
  <c r="T870" i="9"/>
  <c r="T871" i="9"/>
  <c r="T872" i="9"/>
  <c r="T873" i="9"/>
  <c r="T874" i="9"/>
  <c r="T875" i="9"/>
  <c r="T876" i="9"/>
  <c r="T877" i="9"/>
  <c r="T878" i="9"/>
  <c r="T879" i="9"/>
  <c r="T880" i="9"/>
  <c r="T881" i="9"/>
  <c r="T882" i="9"/>
  <c r="T883" i="9"/>
  <c r="T884" i="9"/>
  <c r="T885" i="9"/>
  <c r="T886" i="9"/>
  <c r="T887" i="9"/>
  <c r="T888" i="9"/>
  <c r="T889" i="9"/>
  <c r="T890" i="9"/>
  <c r="T891" i="9"/>
  <c r="T892" i="9"/>
  <c r="T893" i="9"/>
  <c r="T894" i="9"/>
  <c r="T895" i="9"/>
  <c r="T896" i="9"/>
  <c r="T897" i="9"/>
  <c r="T898" i="9"/>
  <c r="T899" i="9"/>
  <c r="T900" i="9"/>
  <c r="T901" i="9"/>
  <c r="T902" i="9"/>
  <c r="T903" i="9"/>
  <c r="T904" i="9"/>
  <c r="T905" i="9"/>
  <c r="T906" i="9"/>
  <c r="T907" i="9"/>
  <c r="T908" i="9"/>
  <c r="T909" i="9"/>
  <c r="T910" i="9"/>
  <c r="T911" i="9"/>
  <c r="T912" i="9"/>
  <c r="T913" i="9"/>
  <c r="T914" i="9"/>
  <c r="T915" i="9"/>
  <c r="T916" i="9"/>
  <c r="T917" i="9"/>
  <c r="T918" i="9"/>
  <c r="T919" i="9"/>
  <c r="T920" i="9"/>
  <c r="T921" i="9"/>
  <c r="T922" i="9"/>
  <c r="T923" i="9"/>
  <c r="T924" i="9"/>
  <c r="T925" i="9"/>
  <c r="T926" i="9"/>
  <c r="T927" i="9"/>
  <c r="T928" i="9"/>
  <c r="T929" i="9"/>
  <c r="T930" i="9"/>
  <c r="T931" i="9"/>
  <c r="T932" i="9"/>
  <c r="T933" i="9"/>
  <c r="T934" i="9"/>
  <c r="T935" i="9"/>
  <c r="T936" i="9"/>
  <c r="T937" i="9"/>
  <c r="T938" i="9"/>
  <c r="T939" i="9"/>
  <c r="T940" i="9"/>
  <c r="T941" i="9"/>
  <c r="T942" i="9"/>
  <c r="T943" i="9"/>
  <c r="T944" i="9"/>
  <c r="T945" i="9"/>
  <c r="T946" i="9"/>
  <c r="T947" i="9"/>
  <c r="T948" i="9"/>
  <c r="T949" i="9"/>
  <c r="T950" i="9"/>
  <c r="T951" i="9"/>
  <c r="T952" i="9"/>
  <c r="T953" i="9"/>
  <c r="T954" i="9"/>
  <c r="T955" i="9"/>
  <c r="T956" i="9"/>
  <c r="T957" i="9"/>
  <c r="T958" i="9"/>
  <c r="T959" i="9"/>
  <c r="T960" i="9"/>
  <c r="T961" i="9"/>
  <c r="T962" i="9"/>
  <c r="T963" i="9"/>
  <c r="T964" i="9"/>
  <c r="T965" i="9"/>
  <c r="T966" i="9"/>
  <c r="T967" i="9"/>
  <c r="T968" i="9"/>
  <c r="T969" i="9"/>
  <c r="T970" i="9"/>
  <c r="T971" i="9"/>
  <c r="T972" i="9"/>
  <c r="T973" i="9"/>
  <c r="T974" i="9"/>
  <c r="T975" i="9"/>
  <c r="T976" i="9"/>
  <c r="T977" i="9"/>
  <c r="T978" i="9"/>
  <c r="T979" i="9"/>
  <c r="T980" i="9"/>
  <c r="T981" i="9"/>
  <c r="T982" i="9"/>
  <c r="T983" i="9"/>
  <c r="T984" i="9"/>
  <c r="T985" i="9"/>
  <c r="T986" i="9"/>
  <c r="T987" i="9"/>
  <c r="T988" i="9"/>
  <c r="T989" i="9"/>
  <c r="T990" i="9"/>
  <c r="T991" i="9"/>
  <c r="T992" i="9"/>
  <c r="T993" i="9"/>
  <c r="T994" i="9"/>
  <c r="T995" i="9"/>
  <c r="T996" i="9"/>
  <c r="T997" i="9"/>
  <c r="T998" i="9"/>
  <c r="T999" i="9"/>
  <c r="T1000" i="9"/>
  <c r="T1001" i="9"/>
  <c r="T1002" i="9"/>
  <c r="T1003" i="9"/>
  <c r="T1004" i="9"/>
  <c r="T1005" i="9"/>
  <c r="T1006" i="9"/>
  <c r="T1007" i="9"/>
  <c r="T1008" i="9"/>
  <c r="T1009" i="9"/>
  <c r="T1010" i="9"/>
  <c r="T1011" i="9"/>
  <c r="T1012" i="9"/>
  <c r="T1013" i="9"/>
  <c r="T1014" i="9"/>
  <c r="T1015" i="9"/>
  <c r="T1016" i="9"/>
  <c r="T1017" i="9"/>
  <c r="T1018" i="9"/>
  <c r="T1019" i="9"/>
  <c r="T1020" i="9"/>
  <c r="T1021" i="9"/>
  <c r="T1022" i="9"/>
  <c r="T1023" i="9"/>
  <c r="T1024" i="9"/>
  <c r="T1025" i="9"/>
  <c r="T1026" i="9"/>
  <c r="T1027" i="9"/>
  <c r="T1028" i="9"/>
  <c r="T1029" i="9"/>
  <c r="T1030" i="9"/>
  <c r="T1031" i="9"/>
  <c r="T1032" i="9"/>
  <c r="T1033" i="9"/>
  <c r="T1034" i="9"/>
  <c r="T1035" i="9"/>
  <c r="T1036" i="9"/>
  <c r="T1037" i="9"/>
  <c r="T1038" i="9"/>
  <c r="T1039" i="9"/>
  <c r="T1040" i="9"/>
  <c r="T1041" i="9"/>
  <c r="T1042" i="9"/>
  <c r="T1043" i="9"/>
  <c r="T1044" i="9"/>
  <c r="T1045" i="9"/>
  <c r="T1046" i="9"/>
  <c r="T1047" i="9"/>
  <c r="T1048" i="9"/>
  <c r="T1049" i="9"/>
  <c r="T1050" i="9"/>
  <c r="T1051" i="9"/>
  <c r="T1052" i="9"/>
  <c r="T1053" i="9"/>
  <c r="T1054" i="9"/>
  <c r="T1055" i="9"/>
  <c r="T1056" i="9"/>
  <c r="T1057" i="9"/>
  <c r="T1058" i="9"/>
  <c r="T1059" i="9"/>
  <c r="T1060" i="9"/>
  <c r="T1061" i="9"/>
  <c r="T1062" i="9"/>
  <c r="T1063" i="9"/>
  <c r="T1064" i="9"/>
  <c r="T1065" i="9"/>
  <c r="T1066" i="9"/>
  <c r="T1067" i="9"/>
  <c r="T1068" i="9"/>
  <c r="T1069" i="9"/>
  <c r="T1070" i="9"/>
  <c r="T1071" i="9"/>
  <c r="T1072" i="9"/>
  <c r="T1073" i="9"/>
  <c r="T1074" i="9"/>
  <c r="T1075" i="9"/>
  <c r="T1076" i="9"/>
  <c r="T1077" i="9"/>
  <c r="T1078" i="9"/>
  <c r="T1079" i="9"/>
  <c r="T1080" i="9"/>
  <c r="T1081" i="9"/>
  <c r="T1082" i="9"/>
  <c r="T1083" i="9"/>
  <c r="T1084" i="9"/>
  <c r="T1085" i="9"/>
  <c r="T1086" i="9"/>
  <c r="T1087" i="9"/>
  <c r="T1088" i="9"/>
  <c r="T1089" i="9"/>
  <c r="T1090" i="9"/>
  <c r="T1091" i="9"/>
  <c r="T1092" i="9"/>
  <c r="T1093" i="9"/>
  <c r="T1094" i="9"/>
  <c r="T1095" i="9"/>
  <c r="T1096" i="9"/>
  <c r="T1097" i="9"/>
  <c r="T1098" i="9"/>
  <c r="T1099" i="9"/>
  <c r="T1100" i="9"/>
  <c r="T1101" i="9"/>
  <c r="T1102" i="9"/>
  <c r="T1103" i="9"/>
  <c r="T1104" i="9"/>
  <c r="T1105" i="9"/>
  <c r="T1106" i="9"/>
  <c r="T1107" i="9"/>
  <c r="T1108" i="9"/>
  <c r="T1109" i="9"/>
  <c r="T1110" i="9"/>
  <c r="T1111" i="9"/>
  <c r="T1112" i="9"/>
  <c r="T1113" i="9"/>
  <c r="T1114" i="9"/>
  <c r="T1115" i="9"/>
  <c r="T1116" i="9"/>
  <c r="T1117" i="9"/>
  <c r="T1118" i="9"/>
  <c r="T1119" i="9"/>
  <c r="T1120" i="9"/>
  <c r="T1121" i="9"/>
  <c r="T1122" i="9"/>
  <c r="T1123" i="9"/>
  <c r="T1124" i="9"/>
  <c r="T1125" i="9"/>
  <c r="T1126" i="9"/>
  <c r="T1127" i="9"/>
  <c r="T1128" i="9"/>
  <c r="T1129" i="9"/>
  <c r="T1130" i="9"/>
  <c r="T1131" i="9"/>
  <c r="T1132" i="9"/>
  <c r="T1133" i="9"/>
  <c r="T1134" i="9"/>
  <c r="T1135" i="9"/>
  <c r="T1136" i="9"/>
  <c r="T1137" i="9"/>
  <c r="T1138" i="9"/>
  <c r="T1139" i="9"/>
  <c r="T1140" i="9"/>
  <c r="T1141" i="9"/>
  <c r="T1142" i="9"/>
  <c r="T1143" i="9"/>
  <c r="T1144" i="9"/>
  <c r="T1145" i="9"/>
  <c r="T1146" i="9"/>
  <c r="T1147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05" i="9"/>
  <c r="S206" i="9"/>
  <c r="S207" i="9"/>
  <c r="S208" i="9"/>
  <c r="S209" i="9"/>
  <c r="S210" i="9"/>
  <c r="S211" i="9"/>
  <c r="S212" i="9"/>
  <c r="S213" i="9"/>
  <c r="S214" i="9"/>
  <c r="S215" i="9"/>
  <c r="S216" i="9"/>
  <c r="S217" i="9"/>
  <c r="S218" i="9"/>
  <c r="S219" i="9"/>
  <c r="S220" i="9"/>
  <c r="S22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51" i="9"/>
  <c r="S252" i="9"/>
  <c r="S253" i="9"/>
  <c r="S254" i="9"/>
  <c r="S255" i="9"/>
  <c r="S256" i="9"/>
  <c r="S257" i="9"/>
  <c r="S258" i="9"/>
  <c r="S259" i="9"/>
  <c r="S260" i="9"/>
  <c r="S261" i="9"/>
  <c r="S262" i="9"/>
  <c r="S263" i="9"/>
  <c r="S264" i="9"/>
  <c r="S265" i="9"/>
  <c r="S266" i="9"/>
  <c r="S267" i="9"/>
  <c r="S268" i="9"/>
  <c r="S269" i="9"/>
  <c r="S270" i="9"/>
  <c r="S271" i="9"/>
  <c r="S272" i="9"/>
  <c r="S273" i="9"/>
  <c r="S274" i="9"/>
  <c r="S275" i="9"/>
  <c r="S276" i="9"/>
  <c r="S277" i="9"/>
  <c r="S278" i="9"/>
  <c r="S279" i="9"/>
  <c r="S280" i="9"/>
  <c r="S281" i="9"/>
  <c r="S282" i="9"/>
  <c r="S283" i="9"/>
  <c r="S284" i="9"/>
  <c r="S285" i="9"/>
  <c r="S286" i="9"/>
  <c r="S287" i="9"/>
  <c r="S288" i="9"/>
  <c r="S289" i="9"/>
  <c r="S290" i="9"/>
  <c r="S291" i="9"/>
  <c r="S292" i="9"/>
  <c r="S293" i="9"/>
  <c r="S294" i="9"/>
  <c r="S295" i="9"/>
  <c r="S296" i="9"/>
  <c r="S297" i="9"/>
  <c r="S298" i="9"/>
  <c r="S299" i="9"/>
  <c r="S300" i="9"/>
  <c r="S301" i="9"/>
  <c r="S302" i="9"/>
  <c r="S303" i="9"/>
  <c r="S304" i="9"/>
  <c r="S305" i="9"/>
  <c r="S306" i="9"/>
  <c r="S307" i="9"/>
  <c r="S308" i="9"/>
  <c r="S309" i="9"/>
  <c r="S310" i="9"/>
  <c r="S311" i="9"/>
  <c r="S312" i="9"/>
  <c r="S313" i="9"/>
  <c r="S314" i="9"/>
  <c r="S315" i="9"/>
  <c r="S316" i="9"/>
  <c r="S317" i="9"/>
  <c r="S318" i="9"/>
  <c r="S319" i="9"/>
  <c r="S320" i="9"/>
  <c r="S321" i="9"/>
  <c r="S322" i="9"/>
  <c r="S323" i="9"/>
  <c r="S324" i="9"/>
  <c r="S325" i="9"/>
  <c r="S326" i="9"/>
  <c r="S327" i="9"/>
  <c r="S328" i="9"/>
  <c r="S329" i="9"/>
  <c r="S330" i="9"/>
  <c r="S331" i="9"/>
  <c r="S332" i="9"/>
  <c r="S333" i="9"/>
  <c r="S334" i="9"/>
  <c r="S335" i="9"/>
  <c r="S336" i="9"/>
  <c r="S337" i="9"/>
  <c r="S338" i="9"/>
  <c r="S339" i="9"/>
  <c r="S340" i="9"/>
  <c r="S341" i="9"/>
  <c r="S342" i="9"/>
  <c r="S343" i="9"/>
  <c r="S344" i="9"/>
  <c r="S345" i="9"/>
  <c r="S346" i="9"/>
  <c r="S347" i="9"/>
  <c r="S348" i="9"/>
  <c r="S349" i="9"/>
  <c r="S350" i="9"/>
  <c r="S351" i="9"/>
  <c r="S352" i="9"/>
  <c r="S353" i="9"/>
  <c r="S354" i="9"/>
  <c r="S355" i="9"/>
  <c r="S356" i="9"/>
  <c r="S357" i="9"/>
  <c r="S358" i="9"/>
  <c r="S359" i="9"/>
  <c r="S360" i="9"/>
  <c r="S361" i="9"/>
  <c r="S362" i="9"/>
  <c r="S363" i="9"/>
  <c r="S364" i="9"/>
  <c r="S365" i="9"/>
  <c r="S366" i="9"/>
  <c r="S367" i="9"/>
  <c r="S368" i="9"/>
  <c r="S369" i="9"/>
  <c r="S370" i="9"/>
  <c r="S371" i="9"/>
  <c r="S372" i="9"/>
  <c r="S373" i="9"/>
  <c r="S374" i="9"/>
  <c r="S375" i="9"/>
  <c r="S376" i="9"/>
  <c r="S377" i="9"/>
  <c r="S378" i="9"/>
  <c r="S379" i="9"/>
  <c r="S380" i="9"/>
  <c r="S381" i="9"/>
  <c r="S382" i="9"/>
  <c r="S383" i="9"/>
  <c r="S384" i="9"/>
  <c r="S385" i="9"/>
  <c r="S386" i="9"/>
  <c r="S387" i="9"/>
  <c r="S388" i="9"/>
  <c r="S389" i="9"/>
  <c r="S390" i="9"/>
  <c r="S391" i="9"/>
  <c r="S392" i="9"/>
  <c r="S393" i="9"/>
  <c r="S394" i="9"/>
  <c r="S395" i="9"/>
  <c r="S396" i="9"/>
  <c r="S397" i="9"/>
  <c r="S398" i="9"/>
  <c r="S399" i="9"/>
  <c r="S400" i="9"/>
  <c r="S401" i="9"/>
  <c r="S402" i="9"/>
  <c r="S403" i="9"/>
  <c r="S404" i="9"/>
  <c r="S405" i="9"/>
  <c r="S406" i="9"/>
  <c r="S407" i="9"/>
  <c r="S408" i="9"/>
  <c r="S409" i="9"/>
  <c r="S410" i="9"/>
  <c r="S411" i="9"/>
  <c r="S412" i="9"/>
  <c r="S413" i="9"/>
  <c r="S414" i="9"/>
  <c r="S415" i="9"/>
  <c r="S416" i="9"/>
  <c r="S417" i="9"/>
  <c r="S418" i="9"/>
  <c r="S419" i="9"/>
  <c r="S420" i="9"/>
  <c r="S421" i="9"/>
  <c r="S422" i="9"/>
  <c r="S423" i="9"/>
  <c r="S424" i="9"/>
  <c r="S425" i="9"/>
  <c r="S426" i="9"/>
  <c r="S427" i="9"/>
  <c r="S428" i="9"/>
  <c r="S429" i="9"/>
  <c r="S430" i="9"/>
  <c r="S431" i="9"/>
  <c r="S432" i="9"/>
  <c r="S433" i="9"/>
  <c r="S434" i="9"/>
  <c r="S435" i="9"/>
  <c r="S436" i="9"/>
  <c r="S437" i="9"/>
  <c r="S438" i="9"/>
  <c r="S439" i="9"/>
  <c r="S440" i="9"/>
  <c r="S441" i="9"/>
  <c r="S442" i="9"/>
  <c r="S443" i="9"/>
  <c r="S444" i="9"/>
  <c r="S445" i="9"/>
  <c r="S446" i="9"/>
  <c r="S447" i="9"/>
  <c r="S448" i="9"/>
  <c r="S449" i="9"/>
  <c r="S450" i="9"/>
  <c r="S451" i="9"/>
  <c r="S452" i="9"/>
  <c r="S453" i="9"/>
  <c r="S454" i="9"/>
  <c r="S455" i="9"/>
  <c r="S456" i="9"/>
  <c r="S457" i="9"/>
  <c r="S458" i="9"/>
  <c r="S459" i="9"/>
  <c r="S460" i="9"/>
  <c r="S461" i="9"/>
  <c r="S462" i="9"/>
  <c r="S463" i="9"/>
  <c r="S464" i="9"/>
  <c r="S465" i="9"/>
  <c r="S466" i="9"/>
  <c r="S467" i="9"/>
  <c r="S468" i="9"/>
  <c r="S469" i="9"/>
  <c r="S470" i="9"/>
  <c r="S471" i="9"/>
  <c r="S472" i="9"/>
  <c r="S473" i="9"/>
  <c r="S474" i="9"/>
  <c r="S475" i="9"/>
  <c r="S476" i="9"/>
  <c r="S477" i="9"/>
  <c r="S478" i="9"/>
  <c r="S479" i="9"/>
  <c r="S480" i="9"/>
  <c r="S481" i="9"/>
  <c r="S482" i="9"/>
  <c r="S483" i="9"/>
  <c r="S484" i="9"/>
  <c r="S485" i="9"/>
  <c r="S486" i="9"/>
  <c r="S487" i="9"/>
  <c r="S488" i="9"/>
  <c r="S489" i="9"/>
  <c r="S490" i="9"/>
  <c r="S491" i="9"/>
  <c r="S492" i="9"/>
  <c r="S493" i="9"/>
  <c r="S494" i="9"/>
  <c r="S495" i="9"/>
  <c r="S496" i="9"/>
  <c r="S497" i="9"/>
  <c r="S498" i="9"/>
  <c r="S499" i="9"/>
  <c r="S500" i="9"/>
  <c r="S501" i="9"/>
  <c r="S502" i="9"/>
  <c r="S503" i="9"/>
  <c r="S504" i="9"/>
  <c r="S505" i="9"/>
  <c r="S506" i="9"/>
  <c r="S507" i="9"/>
  <c r="S508" i="9"/>
  <c r="S509" i="9"/>
  <c r="S510" i="9"/>
  <c r="S511" i="9"/>
  <c r="S512" i="9"/>
  <c r="S513" i="9"/>
  <c r="S514" i="9"/>
  <c r="S515" i="9"/>
  <c r="S516" i="9"/>
  <c r="S517" i="9"/>
  <c r="S518" i="9"/>
  <c r="S519" i="9"/>
  <c r="S520" i="9"/>
  <c r="S521" i="9"/>
  <c r="S522" i="9"/>
  <c r="S523" i="9"/>
  <c r="S524" i="9"/>
  <c r="S525" i="9"/>
  <c r="S526" i="9"/>
  <c r="S527" i="9"/>
  <c r="S528" i="9"/>
  <c r="S529" i="9"/>
  <c r="S530" i="9"/>
  <c r="S531" i="9"/>
  <c r="S532" i="9"/>
  <c r="S533" i="9"/>
  <c r="S534" i="9"/>
  <c r="S535" i="9"/>
  <c r="S536" i="9"/>
  <c r="S537" i="9"/>
  <c r="S538" i="9"/>
  <c r="S539" i="9"/>
  <c r="S540" i="9"/>
  <c r="S541" i="9"/>
  <c r="S542" i="9"/>
  <c r="S543" i="9"/>
  <c r="S544" i="9"/>
  <c r="S545" i="9"/>
  <c r="S546" i="9"/>
  <c r="S547" i="9"/>
  <c r="S548" i="9"/>
  <c r="S549" i="9"/>
  <c r="S550" i="9"/>
  <c r="S551" i="9"/>
  <c r="S552" i="9"/>
  <c r="S553" i="9"/>
  <c r="S554" i="9"/>
  <c r="S555" i="9"/>
  <c r="S556" i="9"/>
  <c r="S557" i="9"/>
  <c r="S558" i="9"/>
  <c r="S559" i="9"/>
  <c r="S560" i="9"/>
  <c r="S561" i="9"/>
  <c r="S562" i="9"/>
  <c r="S563" i="9"/>
  <c r="S564" i="9"/>
  <c r="S565" i="9"/>
  <c r="S566" i="9"/>
  <c r="S567" i="9"/>
  <c r="S568" i="9"/>
  <c r="S569" i="9"/>
  <c r="S570" i="9"/>
  <c r="S571" i="9"/>
  <c r="S572" i="9"/>
  <c r="S573" i="9"/>
  <c r="S574" i="9"/>
  <c r="S575" i="9"/>
  <c r="S576" i="9"/>
  <c r="S577" i="9"/>
  <c r="S578" i="9"/>
  <c r="S579" i="9"/>
  <c r="S580" i="9"/>
  <c r="S581" i="9"/>
  <c r="S582" i="9"/>
  <c r="S583" i="9"/>
  <c r="S584" i="9"/>
  <c r="S585" i="9"/>
  <c r="S586" i="9"/>
  <c r="S587" i="9"/>
  <c r="S588" i="9"/>
  <c r="S589" i="9"/>
  <c r="S590" i="9"/>
  <c r="S591" i="9"/>
  <c r="S592" i="9"/>
  <c r="S593" i="9"/>
  <c r="S594" i="9"/>
  <c r="S595" i="9"/>
  <c r="S596" i="9"/>
  <c r="S597" i="9"/>
  <c r="S598" i="9"/>
  <c r="S599" i="9"/>
  <c r="S600" i="9"/>
  <c r="S601" i="9"/>
  <c r="S602" i="9"/>
  <c r="S603" i="9"/>
  <c r="S604" i="9"/>
  <c r="S605" i="9"/>
  <c r="S606" i="9"/>
  <c r="S607" i="9"/>
  <c r="S608" i="9"/>
  <c r="S609" i="9"/>
  <c r="S610" i="9"/>
  <c r="S611" i="9"/>
  <c r="S612" i="9"/>
  <c r="S613" i="9"/>
  <c r="S614" i="9"/>
  <c r="S615" i="9"/>
  <c r="S616" i="9"/>
  <c r="S617" i="9"/>
  <c r="S618" i="9"/>
  <c r="S619" i="9"/>
  <c r="S620" i="9"/>
  <c r="S621" i="9"/>
  <c r="S622" i="9"/>
  <c r="S623" i="9"/>
  <c r="S624" i="9"/>
  <c r="S625" i="9"/>
  <c r="S626" i="9"/>
  <c r="S627" i="9"/>
  <c r="S628" i="9"/>
  <c r="S629" i="9"/>
  <c r="S630" i="9"/>
  <c r="S631" i="9"/>
  <c r="S632" i="9"/>
  <c r="S633" i="9"/>
  <c r="S634" i="9"/>
  <c r="S635" i="9"/>
  <c r="S636" i="9"/>
  <c r="S637" i="9"/>
  <c r="S638" i="9"/>
  <c r="S639" i="9"/>
  <c r="S640" i="9"/>
  <c r="S641" i="9"/>
  <c r="S642" i="9"/>
  <c r="S643" i="9"/>
  <c r="S644" i="9"/>
  <c r="S645" i="9"/>
  <c r="S646" i="9"/>
  <c r="S647" i="9"/>
  <c r="S648" i="9"/>
  <c r="S649" i="9"/>
  <c r="S650" i="9"/>
  <c r="S651" i="9"/>
  <c r="S652" i="9"/>
  <c r="S653" i="9"/>
  <c r="S654" i="9"/>
  <c r="S655" i="9"/>
  <c r="S656" i="9"/>
  <c r="S657" i="9"/>
  <c r="S658" i="9"/>
  <c r="S659" i="9"/>
  <c r="S660" i="9"/>
  <c r="S661" i="9"/>
  <c r="S662" i="9"/>
  <c r="S663" i="9"/>
  <c r="S664" i="9"/>
  <c r="S665" i="9"/>
  <c r="S666" i="9"/>
  <c r="S667" i="9"/>
  <c r="S668" i="9"/>
  <c r="S669" i="9"/>
  <c r="S670" i="9"/>
  <c r="S671" i="9"/>
  <c r="S672" i="9"/>
  <c r="S673" i="9"/>
  <c r="S674" i="9"/>
  <c r="S675" i="9"/>
  <c r="S676" i="9"/>
  <c r="S677" i="9"/>
  <c r="S678" i="9"/>
  <c r="S679" i="9"/>
  <c r="S680" i="9"/>
  <c r="S681" i="9"/>
  <c r="S682" i="9"/>
  <c r="S683" i="9"/>
  <c r="S684" i="9"/>
  <c r="S685" i="9"/>
  <c r="S686" i="9"/>
  <c r="S687" i="9"/>
  <c r="S688" i="9"/>
  <c r="S689" i="9"/>
  <c r="S690" i="9"/>
  <c r="S691" i="9"/>
  <c r="S692" i="9"/>
  <c r="S693" i="9"/>
  <c r="S694" i="9"/>
  <c r="S695" i="9"/>
  <c r="S696" i="9"/>
  <c r="S697" i="9"/>
  <c r="S698" i="9"/>
  <c r="S699" i="9"/>
  <c r="S700" i="9"/>
  <c r="S701" i="9"/>
  <c r="S702" i="9"/>
  <c r="S703" i="9"/>
  <c r="S704" i="9"/>
  <c r="S705" i="9"/>
  <c r="S706" i="9"/>
  <c r="S707" i="9"/>
  <c r="S708" i="9"/>
  <c r="S709" i="9"/>
  <c r="S710" i="9"/>
  <c r="S711" i="9"/>
  <c r="S712" i="9"/>
  <c r="S713" i="9"/>
  <c r="S714" i="9"/>
  <c r="S715" i="9"/>
  <c r="S716" i="9"/>
  <c r="S717" i="9"/>
  <c r="S718" i="9"/>
  <c r="S719" i="9"/>
  <c r="S720" i="9"/>
  <c r="S721" i="9"/>
  <c r="S722" i="9"/>
  <c r="S723" i="9"/>
  <c r="S724" i="9"/>
  <c r="S725" i="9"/>
  <c r="S726" i="9"/>
  <c r="S727" i="9"/>
  <c r="S728" i="9"/>
  <c r="S729" i="9"/>
  <c r="S730" i="9"/>
  <c r="S731" i="9"/>
  <c r="S732" i="9"/>
  <c r="S733" i="9"/>
  <c r="S734" i="9"/>
  <c r="S735" i="9"/>
  <c r="S736" i="9"/>
  <c r="S737" i="9"/>
  <c r="S738" i="9"/>
  <c r="S739" i="9"/>
  <c r="S740" i="9"/>
  <c r="S741" i="9"/>
  <c r="S742" i="9"/>
  <c r="S743" i="9"/>
  <c r="S744" i="9"/>
  <c r="S745" i="9"/>
  <c r="S746" i="9"/>
  <c r="S747" i="9"/>
  <c r="S748" i="9"/>
  <c r="S749" i="9"/>
  <c r="S750" i="9"/>
  <c r="S751" i="9"/>
  <c r="S752" i="9"/>
  <c r="S753" i="9"/>
  <c r="S754" i="9"/>
  <c r="S755" i="9"/>
  <c r="S756" i="9"/>
  <c r="S757" i="9"/>
  <c r="S758" i="9"/>
  <c r="S759" i="9"/>
  <c r="S760" i="9"/>
  <c r="S761" i="9"/>
  <c r="S762" i="9"/>
  <c r="S763" i="9"/>
  <c r="S764" i="9"/>
  <c r="S765" i="9"/>
  <c r="S766" i="9"/>
  <c r="S767" i="9"/>
  <c r="S768" i="9"/>
  <c r="S769" i="9"/>
  <c r="S770" i="9"/>
  <c r="S771" i="9"/>
  <c r="S772" i="9"/>
  <c r="S773" i="9"/>
  <c r="S774" i="9"/>
  <c r="S775" i="9"/>
  <c r="S776" i="9"/>
  <c r="S777" i="9"/>
  <c r="S778" i="9"/>
  <c r="S779" i="9"/>
  <c r="S780" i="9"/>
  <c r="S781" i="9"/>
  <c r="S782" i="9"/>
  <c r="S783" i="9"/>
  <c r="S784" i="9"/>
  <c r="S785" i="9"/>
  <c r="S786" i="9"/>
  <c r="S787" i="9"/>
  <c r="S788" i="9"/>
  <c r="S789" i="9"/>
  <c r="S790" i="9"/>
  <c r="S791" i="9"/>
  <c r="S792" i="9"/>
  <c r="S793" i="9"/>
  <c r="S794" i="9"/>
  <c r="S795" i="9"/>
  <c r="S796" i="9"/>
  <c r="S797" i="9"/>
  <c r="S798" i="9"/>
  <c r="S799" i="9"/>
  <c r="S800" i="9"/>
  <c r="S801" i="9"/>
  <c r="S802" i="9"/>
  <c r="S803" i="9"/>
  <c r="S804" i="9"/>
  <c r="S805" i="9"/>
  <c r="S806" i="9"/>
  <c r="S807" i="9"/>
  <c r="S808" i="9"/>
  <c r="S809" i="9"/>
  <c r="S810" i="9"/>
  <c r="S811" i="9"/>
  <c r="S812" i="9"/>
  <c r="S813" i="9"/>
  <c r="S814" i="9"/>
  <c r="S815" i="9"/>
  <c r="S816" i="9"/>
  <c r="S817" i="9"/>
  <c r="S818" i="9"/>
  <c r="S819" i="9"/>
  <c r="S820" i="9"/>
  <c r="S821" i="9"/>
  <c r="S822" i="9"/>
  <c r="S823" i="9"/>
  <c r="S824" i="9"/>
  <c r="S825" i="9"/>
  <c r="S826" i="9"/>
  <c r="S827" i="9"/>
  <c r="S828" i="9"/>
  <c r="S829" i="9"/>
  <c r="S830" i="9"/>
  <c r="S831" i="9"/>
  <c r="S832" i="9"/>
  <c r="S833" i="9"/>
  <c r="S834" i="9"/>
  <c r="S835" i="9"/>
  <c r="S836" i="9"/>
  <c r="S837" i="9"/>
  <c r="S838" i="9"/>
  <c r="S839" i="9"/>
  <c r="S840" i="9"/>
  <c r="S841" i="9"/>
  <c r="S842" i="9"/>
  <c r="S843" i="9"/>
  <c r="S844" i="9"/>
  <c r="S845" i="9"/>
  <c r="S846" i="9"/>
  <c r="S847" i="9"/>
  <c r="S848" i="9"/>
  <c r="S849" i="9"/>
  <c r="S850" i="9"/>
  <c r="S851" i="9"/>
  <c r="S852" i="9"/>
  <c r="S853" i="9"/>
  <c r="S854" i="9"/>
  <c r="S855" i="9"/>
  <c r="S856" i="9"/>
  <c r="S857" i="9"/>
  <c r="S858" i="9"/>
  <c r="S859" i="9"/>
  <c r="S860" i="9"/>
  <c r="S861" i="9"/>
  <c r="S862" i="9"/>
  <c r="S863" i="9"/>
  <c r="S864" i="9"/>
  <c r="S865" i="9"/>
  <c r="S866" i="9"/>
  <c r="S867" i="9"/>
  <c r="S868" i="9"/>
  <c r="S869" i="9"/>
  <c r="S870" i="9"/>
  <c r="S871" i="9"/>
  <c r="S872" i="9"/>
  <c r="S873" i="9"/>
  <c r="S874" i="9"/>
  <c r="S875" i="9"/>
  <c r="S876" i="9"/>
  <c r="S877" i="9"/>
  <c r="S878" i="9"/>
  <c r="S879" i="9"/>
  <c r="S880" i="9"/>
  <c r="S881" i="9"/>
  <c r="S882" i="9"/>
  <c r="S883" i="9"/>
  <c r="S884" i="9"/>
  <c r="S885" i="9"/>
  <c r="S886" i="9"/>
  <c r="S887" i="9"/>
  <c r="S888" i="9"/>
  <c r="S889" i="9"/>
  <c r="S890" i="9"/>
  <c r="S891" i="9"/>
  <c r="S892" i="9"/>
  <c r="S893" i="9"/>
  <c r="S894" i="9"/>
  <c r="S895" i="9"/>
  <c r="S896" i="9"/>
  <c r="S897" i="9"/>
  <c r="S898" i="9"/>
  <c r="S899" i="9"/>
  <c r="S900" i="9"/>
  <c r="S901" i="9"/>
  <c r="S902" i="9"/>
  <c r="S903" i="9"/>
  <c r="S904" i="9"/>
  <c r="S905" i="9"/>
  <c r="S906" i="9"/>
  <c r="S907" i="9"/>
  <c r="S908" i="9"/>
  <c r="S909" i="9"/>
  <c r="S910" i="9"/>
  <c r="S911" i="9"/>
  <c r="S912" i="9"/>
  <c r="S913" i="9"/>
  <c r="S914" i="9"/>
  <c r="S915" i="9"/>
  <c r="S916" i="9"/>
  <c r="S917" i="9"/>
  <c r="S918" i="9"/>
  <c r="S919" i="9"/>
  <c r="S920" i="9"/>
  <c r="S921" i="9"/>
  <c r="S922" i="9"/>
  <c r="S923" i="9"/>
  <c r="S924" i="9"/>
  <c r="S925" i="9"/>
  <c r="S926" i="9"/>
  <c r="S927" i="9"/>
  <c r="S928" i="9"/>
  <c r="S929" i="9"/>
  <c r="S930" i="9"/>
  <c r="S931" i="9"/>
  <c r="S932" i="9"/>
  <c r="S933" i="9"/>
  <c r="S934" i="9"/>
  <c r="S935" i="9"/>
  <c r="S936" i="9"/>
  <c r="S937" i="9"/>
  <c r="S938" i="9"/>
  <c r="S939" i="9"/>
  <c r="S940" i="9"/>
  <c r="S941" i="9"/>
  <c r="S942" i="9"/>
  <c r="S943" i="9"/>
  <c r="S944" i="9"/>
  <c r="S945" i="9"/>
  <c r="S946" i="9"/>
  <c r="S947" i="9"/>
  <c r="S948" i="9"/>
  <c r="S949" i="9"/>
  <c r="S950" i="9"/>
  <c r="S951" i="9"/>
  <c r="S952" i="9"/>
  <c r="S953" i="9"/>
  <c r="S954" i="9"/>
  <c r="S955" i="9"/>
  <c r="S956" i="9"/>
  <c r="S957" i="9"/>
  <c r="S958" i="9"/>
  <c r="S959" i="9"/>
  <c r="S960" i="9"/>
  <c r="S961" i="9"/>
  <c r="S962" i="9"/>
  <c r="S963" i="9"/>
  <c r="S964" i="9"/>
  <c r="S965" i="9"/>
  <c r="S966" i="9"/>
  <c r="S967" i="9"/>
  <c r="S968" i="9"/>
  <c r="S969" i="9"/>
  <c r="S970" i="9"/>
  <c r="S971" i="9"/>
  <c r="S972" i="9"/>
  <c r="S973" i="9"/>
  <c r="S974" i="9"/>
  <c r="S975" i="9"/>
  <c r="S976" i="9"/>
  <c r="S977" i="9"/>
  <c r="S978" i="9"/>
  <c r="S979" i="9"/>
  <c r="S980" i="9"/>
  <c r="S981" i="9"/>
  <c r="S982" i="9"/>
  <c r="S983" i="9"/>
  <c r="S984" i="9"/>
  <c r="S985" i="9"/>
  <c r="S986" i="9"/>
  <c r="S987" i="9"/>
  <c r="S988" i="9"/>
  <c r="S989" i="9"/>
  <c r="S990" i="9"/>
  <c r="S991" i="9"/>
  <c r="S992" i="9"/>
  <c r="S993" i="9"/>
  <c r="S994" i="9"/>
  <c r="S995" i="9"/>
  <c r="S996" i="9"/>
  <c r="S997" i="9"/>
  <c r="S998" i="9"/>
  <c r="S999" i="9"/>
  <c r="S1000" i="9"/>
  <c r="S1001" i="9"/>
  <c r="S1002" i="9"/>
  <c r="S1003" i="9"/>
  <c r="S1004" i="9"/>
  <c r="S1005" i="9"/>
  <c r="S1006" i="9"/>
  <c r="S1007" i="9"/>
  <c r="S1008" i="9"/>
  <c r="S1009" i="9"/>
  <c r="S1010" i="9"/>
  <c r="S1011" i="9"/>
  <c r="S1012" i="9"/>
  <c r="S1013" i="9"/>
  <c r="S1014" i="9"/>
  <c r="S1015" i="9"/>
  <c r="S1016" i="9"/>
  <c r="S1017" i="9"/>
  <c r="S1018" i="9"/>
  <c r="S1019" i="9"/>
  <c r="S1020" i="9"/>
  <c r="S1021" i="9"/>
  <c r="S1022" i="9"/>
  <c r="S1023" i="9"/>
  <c r="S1024" i="9"/>
  <c r="S1025" i="9"/>
  <c r="S1026" i="9"/>
  <c r="S1027" i="9"/>
  <c r="S1028" i="9"/>
  <c r="S1029" i="9"/>
  <c r="S1030" i="9"/>
  <c r="S1031" i="9"/>
  <c r="S1032" i="9"/>
  <c r="S1033" i="9"/>
  <c r="S1034" i="9"/>
  <c r="S1035" i="9"/>
  <c r="S1036" i="9"/>
  <c r="S1037" i="9"/>
  <c r="S1038" i="9"/>
  <c r="S1039" i="9"/>
  <c r="S1040" i="9"/>
  <c r="S1041" i="9"/>
  <c r="S1042" i="9"/>
  <c r="S1043" i="9"/>
  <c r="S1044" i="9"/>
  <c r="S1045" i="9"/>
  <c r="S1046" i="9"/>
  <c r="S1047" i="9"/>
  <c r="S1048" i="9"/>
  <c r="S1049" i="9"/>
  <c r="S1050" i="9"/>
  <c r="S1051" i="9"/>
  <c r="S1052" i="9"/>
  <c r="S1053" i="9"/>
  <c r="S1054" i="9"/>
  <c r="S1055" i="9"/>
  <c r="S1056" i="9"/>
  <c r="S1057" i="9"/>
  <c r="S1058" i="9"/>
  <c r="S1059" i="9"/>
  <c r="S1060" i="9"/>
  <c r="S1061" i="9"/>
  <c r="S1062" i="9"/>
  <c r="S1063" i="9"/>
  <c r="S1064" i="9"/>
  <c r="S1065" i="9"/>
  <c r="S1066" i="9"/>
  <c r="S1067" i="9"/>
  <c r="S1068" i="9"/>
  <c r="S1069" i="9"/>
  <c r="S1070" i="9"/>
  <c r="S1071" i="9"/>
  <c r="S1072" i="9"/>
  <c r="S1073" i="9"/>
  <c r="S1074" i="9"/>
  <c r="S1075" i="9"/>
  <c r="S1076" i="9"/>
  <c r="S1077" i="9"/>
  <c r="S1078" i="9"/>
  <c r="S1079" i="9"/>
  <c r="S1080" i="9"/>
  <c r="S1081" i="9"/>
  <c r="S1082" i="9"/>
  <c r="S1083" i="9"/>
  <c r="S1084" i="9"/>
  <c r="S1085" i="9"/>
  <c r="S1086" i="9"/>
  <c r="S1087" i="9"/>
  <c r="S1088" i="9"/>
  <c r="S1089" i="9"/>
  <c r="S1090" i="9"/>
  <c r="S1091" i="9"/>
  <c r="S1092" i="9"/>
  <c r="S1093" i="9"/>
  <c r="S1094" i="9"/>
  <c r="S1095" i="9"/>
  <c r="S1096" i="9"/>
  <c r="S1097" i="9"/>
  <c r="S1098" i="9"/>
  <c r="S1099" i="9"/>
  <c r="S1100" i="9"/>
  <c r="S1101" i="9"/>
  <c r="S1102" i="9"/>
  <c r="S1103" i="9"/>
  <c r="S1104" i="9"/>
  <c r="S1105" i="9"/>
  <c r="S1106" i="9"/>
  <c r="S1107" i="9"/>
  <c r="S1108" i="9"/>
  <c r="S1109" i="9"/>
  <c r="S1110" i="9"/>
  <c r="S1111" i="9"/>
  <c r="S1112" i="9"/>
  <c r="S1113" i="9"/>
  <c r="S1114" i="9"/>
  <c r="S1115" i="9"/>
  <c r="S1116" i="9"/>
  <c r="S1117" i="9"/>
  <c r="S1118" i="9"/>
  <c r="S1119" i="9"/>
  <c r="S1120" i="9"/>
  <c r="S1121" i="9"/>
  <c r="S1122" i="9"/>
  <c r="S1123" i="9"/>
  <c r="S1124" i="9"/>
  <c r="S1125" i="9"/>
  <c r="S1126" i="9"/>
  <c r="S1127" i="9"/>
  <c r="S1128" i="9"/>
  <c r="S1129" i="9"/>
  <c r="S1130" i="9"/>
  <c r="S1131" i="9"/>
  <c r="S1132" i="9"/>
  <c r="S1133" i="9"/>
  <c r="S1134" i="9"/>
  <c r="S1135" i="9"/>
  <c r="S1136" i="9"/>
  <c r="S1137" i="9"/>
  <c r="S1138" i="9"/>
  <c r="S1139" i="9"/>
  <c r="S1140" i="9"/>
  <c r="S1141" i="9"/>
  <c r="S1142" i="9"/>
  <c r="S1143" i="9"/>
  <c r="S1144" i="9"/>
  <c r="S1145" i="9"/>
  <c r="S1146" i="9"/>
  <c r="S1147" i="9"/>
  <c r="S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R79" i="9"/>
  <c r="R80" i="9"/>
  <c r="R81" i="9"/>
  <c r="R82" i="9"/>
  <c r="R83" i="9"/>
  <c r="R84" i="9"/>
  <c r="R85" i="9"/>
  <c r="R86" i="9"/>
  <c r="R87" i="9"/>
  <c r="R88" i="9"/>
  <c r="R89" i="9"/>
  <c r="R90" i="9"/>
  <c r="R91" i="9"/>
  <c r="AC91" i="9" s="1"/>
  <c r="R92" i="9"/>
  <c r="R93" i="9"/>
  <c r="R94" i="9"/>
  <c r="R95" i="9"/>
  <c r="R96" i="9"/>
  <c r="R97" i="9"/>
  <c r="R98" i="9"/>
  <c r="R99" i="9"/>
  <c r="R100" i="9"/>
  <c r="R101" i="9"/>
  <c r="R102" i="9"/>
  <c r="R103" i="9"/>
  <c r="R104" i="9"/>
  <c r="R105" i="9"/>
  <c r="R107" i="9"/>
  <c r="R108" i="9"/>
  <c r="R109" i="9"/>
  <c r="R110" i="9"/>
  <c r="R111" i="9"/>
  <c r="R112" i="9"/>
  <c r="R113" i="9"/>
  <c r="R114" i="9"/>
  <c r="R115" i="9"/>
  <c r="R116" i="9"/>
  <c r="R117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R130" i="9"/>
  <c r="R131" i="9"/>
  <c r="R132" i="9"/>
  <c r="R133" i="9"/>
  <c r="R134" i="9"/>
  <c r="R135" i="9"/>
  <c r="R136" i="9"/>
  <c r="R137" i="9"/>
  <c r="R138" i="9"/>
  <c r="R139" i="9"/>
  <c r="R140" i="9"/>
  <c r="R141" i="9"/>
  <c r="R142" i="9"/>
  <c r="R143" i="9"/>
  <c r="R144" i="9"/>
  <c r="R145" i="9"/>
  <c r="R146" i="9"/>
  <c r="R147" i="9"/>
  <c r="R148" i="9"/>
  <c r="R149" i="9"/>
  <c r="R150" i="9"/>
  <c r="R151" i="9"/>
  <c r="R152" i="9"/>
  <c r="R153" i="9"/>
  <c r="R154" i="9"/>
  <c r="R155" i="9"/>
  <c r="R156" i="9"/>
  <c r="R157" i="9"/>
  <c r="R158" i="9"/>
  <c r="R159" i="9"/>
  <c r="R160" i="9"/>
  <c r="R161" i="9"/>
  <c r="R162" i="9"/>
  <c r="R163" i="9"/>
  <c r="R164" i="9"/>
  <c r="R165" i="9"/>
  <c r="R166" i="9"/>
  <c r="R167" i="9"/>
  <c r="R168" i="9"/>
  <c r="R169" i="9"/>
  <c r="R170" i="9"/>
  <c r="R171" i="9"/>
  <c r="R172" i="9"/>
  <c r="R173" i="9"/>
  <c r="R174" i="9"/>
  <c r="R175" i="9"/>
  <c r="R176" i="9"/>
  <c r="R177" i="9"/>
  <c r="R178" i="9"/>
  <c r="R179" i="9"/>
  <c r="R180" i="9"/>
  <c r="R181" i="9"/>
  <c r="R182" i="9"/>
  <c r="R183" i="9"/>
  <c r="R184" i="9"/>
  <c r="R185" i="9"/>
  <c r="R186" i="9"/>
  <c r="R187" i="9"/>
  <c r="R188" i="9"/>
  <c r="R189" i="9"/>
  <c r="R190" i="9"/>
  <c r="R191" i="9"/>
  <c r="R192" i="9"/>
  <c r="R193" i="9"/>
  <c r="R194" i="9"/>
  <c r="R195" i="9"/>
  <c r="R196" i="9"/>
  <c r="R197" i="9"/>
  <c r="R198" i="9"/>
  <c r="R199" i="9"/>
  <c r="R200" i="9"/>
  <c r="R201" i="9"/>
  <c r="R202" i="9"/>
  <c r="R203" i="9"/>
  <c r="R204" i="9"/>
  <c r="R205" i="9"/>
  <c r="R206" i="9"/>
  <c r="R207" i="9"/>
  <c r="R208" i="9"/>
  <c r="R209" i="9"/>
  <c r="R210" i="9"/>
  <c r="R211" i="9"/>
  <c r="R212" i="9"/>
  <c r="R213" i="9"/>
  <c r="R214" i="9"/>
  <c r="R215" i="9"/>
  <c r="R216" i="9"/>
  <c r="R217" i="9"/>
  <c r="R218" i="9"/>
  <c r="R219" i="9"/>
  <c r="R220" i="9"/>
  <c r="R221" i="9"/>
  <c r="R222" i="9"/>
  <c r="R223" i="9"/>
  <c r="R224" i="9"/>
  <c r="R225" i="9"/>
  <c r="R226" i="9"/>
  <c r="R227" i="9"/>
  <c r="R228" i="9"/>
  <c r="R229" i="9"/>
  <c r="R230" i="9"/>
  <c r="R231" i="9"/>
  <c r="R232" i="9"/>
  <c r="R233" i="9"/>
  <c r="R234" i="9"/>
  <c r="R235" i="9"/>
  <c r="R236" i="9"/>
  <c r="R237" i="9"/>
  <c r="R238" i="9"/>
  <c r="R239" i="9"/>
  <c r="R240" i="9"/>
  <c r="R241" i="9"/>
  <c r="R242" i="9"/>
  <c r="R243" i="9"/>
  <c r="R244" i="9"/>
  <c r="R245" i="9"/>
  <c r="R246" i="9"/>
  <c r="R247" i="9"/>
  <c r="R248" i="9"/>
  <c r="R249" i="9"/>
  <c r="R250" i="9"/>
  <c r="R251" i="9"/>
  <c r="R252" i="9"/>
  <c r="R253" i="9"/>
  <c r="R254" i="9"/>
  <c r="R255" i="9"/>
  <c r="R256" i="9"/>
  <c r="R257" i="9"/>
  <c r="R258" i="9"/>
  <c r="R259" i="9"/>
  <c r="R260" i="9"/>
  <c r="R261" i="9"/>
  <c r="R262" i="9"/>
  <c r="R263" i="9"/>
  <c r="R264" i="9"/>
  <c r="R265" i="9"/>
  <c r="R266" i="9"/>
  <c r="R267" i="9"/>
  <c r="R268" i="9"/>
  <c r="R269" i="9"/>
  <c r="R270" i="9"/>
  <c r="R271" i="9"/>
  <c r="R272" i="9"/>
  <c r="R273" i="9"/>
  <c r="R274" i="9"/>
  <c r="R275" i="9"/>
  <c r="R276" i="9"/>
  <c r="R277" i="9"/>
  <c r="R278" i="9"/>
  <c r="R279" i="9"/>
  <c r="R280" i="9"/>
  <c r="R281" i="9"/>
  <c r="R282" i="9"/>
  <c r="R283" i="9"/>
  <c r="R284" i="9"/>
  <c r="R285" i="9"/>
  <c r="R286" i="9"/>
  <c r="R287" i="9"/>
  <c r="R288" i="9"/>
  <c r="R289" i="9"/>
  <c r="R290" i="9"/>
  <c r="R291" i="9"/>
  <c r="R292" i="9"/>
  <c r="R293" i="9"/>
  <c r="R294" i="9"/>
  <c r="R295" i="9"/>
  <c r="R296" i="9"/>
  <c r="R297" i="9"/>
  <c r="R298" i="9"/>
  <c r="R299" i="9"/>
  <c r="R300" i="9"/>
  <c r="R301" i="9"/>
  <c r="R302" i="9"/>
  <c r="R303" i="9"/>
  <c r="R304" i="9"/>
  <c r="R305" i="9"/>
  <c r="R306" i="9"/>
  <c r="R307" i="9"/>
  <c r="R308" i="9"/>
  <c r="R309" i="9"/>
  <c r="R310" i="9"/>
  <c r="R311" i="9"/>
  <c r="R312" i="9"/>
  <c r="R313" i="9"/>
  <c r="R314" i="9"/>
  <c r="R315" i="9"/>
  <c r="R316" i="9"/>
  <c r="R317" i="9"/>
  <c r="R318" i="9"/>
  <c r="R319" i="9"/>
  <c r="R320" i="9"/>
  <c r="R321" i="9"/>
  <c r="R322" i="9"/>
  <c r="R323" i="9"/>
  <c r="R324" i="9"/>
  <c r="R325" i="9"/>
  <c r="R326" i="9"/>
  <c r="R327" i="9"/>
  <c r="R328" i="9"/>
  <c r="R329" i="9"/>
  <c r="R330" i="9"/>
  <c r="R331" i="9"/>
  <c r="R332" i="9"/>
  <c r="R333" i="9"/>
  <c r="R334" i="9"/>
  <c r="R335" i="9"/>
  <c r="R336" i="9"/>
  <c r="R337" i="9"/>
  <c r="R338" i="9"/>
  <c r="R339" i="9"/>
  <c r="R340" i="9"/>
  <c r="R341" i="9"/>
  <c r="R342" i="9"/>
  <c r="R343" i="9"/>
  <c r="R344" i="9"/>
  <c r="R345" i="9"/>
  <c r="R346" i="9"/>
  <c r="R347" i="9"/>
  <c r="R348" i="9"/>
  <c r="R349" i="9"/>
  <c r="R350" i="9"/>
  <c r="R351" i="9"/>
  <c r="R352" i="9"/>
  <c r="R353" i="9"/>
  <c r="R354" i="9"/>
  <c r="R355" i="9"/>
  <c r="R356" i="9"/>
  <c r="R357" i="9"/>
  <c r="R358" i="9"/>
  <c r="R359" i="9"/>
  <c r="R360" i="9"/>
  <c r="R361" i="9"/>
  <c r="R362" i="9"/>
  <c r="R363" i="9"/>
  <c r="R364" i="9"/>
  <c r="R365" i="9"/>
  <c r="R366" i="9"/>
  <c r="R367" i="9"/>
  <c r="R368" i="9"/>
  <c r="R369" i="9"/>
  <c r="R370" i="9"/>
  <c r="R371" i="9"/>
  <c r="R372" i="9"/>
  <c r="R373" i="9"/>
  <c r="R374" i="9"/>
  <c r="R375" i="9"/>
  <c r="R376" i="9"/>
  <c r="R377" i="9"/>
  <c r="R378" i="9"/>
  <c r="R379" i="9"/>
  <c r="R380" i="9"/>
  <c r="R381" i="9"/>
  <c r="R382" i="9"/>
  <c r="R383" i="9"/>
  <c r="R384" i="9"/>
  <c r="R385" i="9"/>
  <c r="R386" i="9"/>
  <c r="R387" i="9"/>
  <c r="R388" i="9"/>
  <c r="R389" i="9"/>
  <c r="R390" i="9"/>
  <c r="R391" i="9"/>
  <c r="R392" i="9"/>
  <c r="R393" i="9"/>
  <c r="R394" i="9"/>
  <c r="R395" i="9"/>
  <c r="R396" i="9"/>
  <c r="R397" i="9"/>
  <c r="R398" i="9"/>
  <c r="R399" i="9"/>
  <c r="R400" i="9"/>
  <c r="R401" i="9"/>
  <c r="R402" i="9"/>
  <c r="R403" i="9"/>
  <c r="R404" i="9"/>
  <c r="R405" i="9"/>
  <c r="R406" i="9"/>
  <c r="R407" i="9"/>
  <c r="R408" i="9"/>
  <c r="R409" i="9"/>
  <c r="R410" i="9"/>
  <c r="R411" i="9"/>
  <c r="R412" i="9"/>
  <c r="R413" i="9"/>
  <c r="R414" i="9"/>
  <c r="R415" i="9"/>
  <c r="R416" i="9"/>
  <c r="R417" i="9"/>
  <c r="R418" i="9"/>
  <c r="R419" i="9"/>
  <c r="R420" i="9"/>
  <c r="R421" i="9"/>
  <c r="R422" i="9"/>
  <c r="R423" i="9"/>
  <c r="R424" i="9"/>
  <c r="R425" i="9"/>
  <c r="R426" i="9"/>
  <c r="R427" i="9"/>
  <c r="R428" i="9"/>
  <c r="R429" i="9"/>
  <c r="R430" i="9"/>
  <c r="R431" i="9"/>
  <c r="R432" i="9"/>
  <c r="R433" i="9"/>
  <c r="R434" i="9"/>
  <c r="R435" i="9"/>
  <c r="R436" i="9"/>
  <c r="R437" i="9"/>
  <c r="R438" i="9"/>
  <c r="R439" i="9"/>
  <c r="R440" i="9"/>
  <c r="R441" i="9"/>
  <c r="R442" i="9"/>
  <c r="R443" i="9"/>
  <c r="R444" i="9"/>
  <c r="R445" i="9"/>
  <c r="R446" i="9"/>
  <c r="R447" i="9"/>
  <c r="R448" i="9"/>
  <c r="R449" i="9"/>
  <c r="R450" i="9"/>
  <c r="R451" i="9"/>
  <c r="R452" i="9"/>
  <c r="R453" i="9"/>
  <c r="R454" i="9"/>
  <c r="R455" i="9"/>
  <c r="R456" i="9"/>
  <c r="R457" i="9"/>
  <c r="R458" i="9"/>
  <c r="R459" i="9"/>
  <c r="R460" i="9"/>
  <c r="R461" i="9"/>
  <c r="R462" i="9"/>
  <c r="R463" i="9"/>
  <c r="R464" i="9"/>
  <c r="R465" i="9"/>
  <c r="R466" i="9"/>
  <c r="R467" i="9"/>
  <c r="R468" i="9"/>
  <c r="R469" i="9"/>
  <c r="R470" i="9"/>
  <c r="R471" i="9"/>
  <c r="R472" i="9"/>
  <c r="R473" i="9"/>
  <c r="R474" i="9"/>
  <c r="R475" i="9"/>
  <c r="R476" i="9"/>
  <c r="R477" i="9"/>
  <c r="R478" i="9"/>
  <c r="R479" i="9"/>
  <c r="R480" i="9"/>
  <c r="R481" i="9"/>
  <c r="R482" i="9"/>
  <c r="R483" i="9"/>
  <c r="R484" i="9"/>
  <c r="R485" i="9"/>
  <c r="R486" i="9"/>
  <c r="R487" i="9"/>
  <c r="R488" i="9"/>
  <c r="R489" i="9"/>
  <c r="R490" i="9"/>
  <c r="R491" i="9"/>
  <c r="R492" i="9"/>
  <c r="R493" i="9"/>
  <c r="R494" i="9"/>
  <c r="R495" i="9"/>
  <c r="R496" i="9"/>
  <c r="R497" i="9"/>
  <c r="R498" i="9"/>
  <c r="R499" i="9"/>
  <c r="R500" i="9"/>
  <c r="R501" i="9"/>
  <c r="R502" i="9"/>
  <c r="R503" i="9"/>
  <c r="R504" i="9"/>
  <c r="R505" i="9"/>
  <c r="R506" i="9"/>
  <c r="R507" i="9"/>
  <c r="R508" i="9"/>
  <c r="R509" i="9"/>
  <c r="R510" i="9"/>
  <c r="R511" i="9"/>
  <c r="R512" i="9"/>
  <c r="R513" i="9"/>
  <c r="R514" i="9"/>
  <c r="R515" i="9"/>
  <c r="R516" i="9"/>
  <c r="R517" i="9"/>
  <c r="R518" i="9"/>
  <c r="R519" i="9"/>
  <c r="R520" i="9"/>
  <c r="R521" i="9"/>
  <c r="R522" i="9"/>
  <c r="R523" i="9"/>
  <c r="R524" i="9"/>
  <c r="R525" i="9"/>
  <c r="R526" i="9"/>
  <c r="R527" i="9"/>
  <c r="R528" i="9"/>
  <c r="R529" i="9"/>
  <c r="R530" i="9"/>
  <c r="R531" i="9"/>
  <c r="R532" i="9"/>
  <c r="R533" i="9"/>
  <c r="R534" i="9"/>
  <c r="R535" i="9"/>
  <c r="R536" i="9"/>
  <c r="R537" i="9"/>
  <c r="R538" i="9"/>
  <c r="R539" i="9"/>
  <c r="R540" i="9"/>
  <c r="R541" i="9"/>
  <c r="R542" i="9"/>
  <c r="R543" i="9"/>
  <c r="R544" i="9"/>
  <c r="R545" i="9"/>
  <c r="R546" i="9"/>
  <c r="R547" i="9"/>
  <c r="R548" i="9"/>
  <c r="R549" i="9"/>
  <c r="R550" i="9"/>
  <c r="R551" i="9"/>
  <c r="R552" i="9"/>
  <c r="R553" i="9"/>
  <c r="R554" i="9"/>
  <c r="R555" i="9"/>
  <c r="R556" i="9"/>
  <c r="R557" i="9"/>
  <c r="R558" i="9"/>
  <c r="R559" i="9"/>
  <c r="R560" i="9"/>
  <c r="R561" i="9"/>
  <c r="R562" i="9"/>
  <c r="R563" i="9"/>
  <c r="R564" i="9"/>
  <c r="R565" i="9"/>
  <c r="R566" i="9"/>
  <c r="R567" i="9"/>
  <c r="R568" i="9"/>
  <c r="R569" i="9"/>
  <c r="R570" i="9"/>
  <c r="R571" i="9"/>
  <c r="R572" i="9"/>
  <c r="R573" i="9"/>
  <c r="R574" i="9"/>
  <c r="R575" i="9"/>
  <c r="R576" i="9"/>
  <c r="R577" i="9"/>
  <c r="R578" i="9"/>
  <c r="R579" i="9"/>
  <c r="R580" i="9"/>
  <c r="R581" i="9"/>
  <c r="R582" i="9"/>
  <c r="R583" i="9"/>
  <c r="R584" i="9"/>
  <c r="R585" i="9"/>
  <c r="R586" i="9"/>
  <c r="R587" i="9"/>
  <c r="R588" i="9"/>
  <c r="R589" i="9"/>
  <c r="R590" i="9"/>
  <c r="R591" i="9"/>
  <c r="R592" i="9"/>
  <c r="R593" i="9"/>
  <c r="R594" i="9"/>
  <c r="R595" i="9"/>
  <c r="R596" i="9"/>
  <c r="R597" i="9"/>
  <c r="R598" i="9"/>
  <c r="R599" i="9"/>
  <c r="R600" i="9"/>
  <c r="R601" i="9"/>
  <c r="R602" i="9"/>
  <c r="R603" i="9"/>
  <c r="R604" i="9"/>
  <c r="R605" i="9"/>
  <c r="R606" i="9"/>
  <c r="R607" i="9"/>
  <c r="R608" i="9"/>
  <c r="R609" i="9"/>
  <c r="R610" i="9"/>
  <c r="R611" i="9"/>
  <c r="R612" i="9"/>
  <c r="R613" i="9"/>
  <c r="R614" i="9"/>
  <c r="R615" i="9"/>
  <c r="R616" i="9"/>
  <c r="R617" i="9"/>
  <c r="R618" i="9"/>
  <c r="R619" i="9"/>
  <c r="R620" i="9"/>
  <c r="R621" i="9"/>
  <c r="R622" i="9"/>
  <c r="R623" i="9"/>
  <c r="R624" i="9"/>
  <c r="R625" i="9"/>
  <c r="R626" i="9"/>
  <c r="R627" i="9"/>
  <c r="R628" i="9"/>
  <c r="R629" i="9"/>
  <c r="R630" i="9"/>
  <c r="R631" i="9"/>
  <c r="R632" i="9"/>
  <c r="R633" i="9"/>
  <c r="R634" i="9"/>
  <c r="R635" i="9"/>
  <c r="R636" i="9"/>
  <c r="R637" i="9"/>
  <c r="R638" i="9"/>
  <c r="R639" i="9"/>
  <c r="R640" i="9"/>
  <c r="R641" i="9"/>
  <c r="R642" i="9"/>
  <c r="R643" i="9"/>
  <c r="R644" i="9"/>
  <c r="R645" i="9"/>
  <c r="R646" i="9"/>
  <c r="R647" i="9"/>
  <c r="R648" i="9"/>
  <c r="R649" i="9"/>
  <c r="R650" i="9"/>
  <c r="R651" i="9"/>
  <c r="R652" i="9"/>
  <c r="R653" i="9"/>
  <c r="R654" i="9"/>
  <c r="R655" i="9"/>
  <c r="R656" i="9"/>
  <c r="R657" i="9"/>
  <c r="R658" i="9"/>
  <c r="R659" i="9"/>
  <c r="R660" i="9"/>
  <c r="R661" i="9"/>
  <c r="R662" i="9"/>
  <c r="R663" i="9"/>
  <c r="R664" i="9"/>
  <c r="R665" i="9"/>
  <c r="R666" i="9"/>
  <c r="R667" i="9"/>
  <c r="R668" i="9"/>
  <c r="R669" i="9"/>
  <c r="R670" i="9"/>
  <c r="R671" i="9"/>
  <c r="R672" i="9"/>
  <c r="R673" i="9"/>
  <c r="R674" i="9"/>
  <c r="R675" i="9"/>
  <c r="R676" i="9"/>
  <c r="R677" i="9"/>
  <c r="R678" i="9"/>
  <c r="R679" i="9"/>
  <c r="R680" i="9"/>
  <c r="R681" i="9"/>
  <c r="R682" i="9"/>
  <c r="R683" i="9"/>
  <c r="R684" i="9"/>
  <c r="R685" i="9"/>
  <c r="R686" i="9"/>
  <c r="R687" i="9"/>
  <c r="R688" i="9"/>
  <c r="R689" i="9"/>
  <c r="R690" i="9"/>
  <c r="R691" i="9"/>
  <c r="R692" i="9"/>
  <c r="R693" i="9"/>
  <c r="R694" i="9"/>
  <c r="R695" i="9"/>
  <c r="R696" i="9"/>
  <c r="R697" i="9"/>
  <c r="R698" i="9"/>
  <c r="R699" i="9"/>
  <c r="R700" i="9"/>
  <c r="R701" i="9"/>
  <c r="R702" i="9"/>
  <c r="R703" i="9"/>
  <c r="R704" i="9"/>
  <c r="R705" i="9"/>
  <c r="R706" i="9"/>
  <c r="R707" i="9"/>
  <c r="R708" i="9"/>
  <c r="R709" i="9"/>
  <c r="R710" i="9"/>
  <c r="R711" i="9"/>
  <c r="R712" i="9"/>
  <c r="R713" i="9"/>
  <c r="R714" i="9"/>
  <c r="R715" i="9"/>
  <c r="R716" i="9"/>
  <c r="R717" i="9"/>
  <c r="R718" i="9"/>
  <c r="R719" i="9"/>
  <c r="R720" i="9"/>
  <c r="R721" i="9"/>
  <c r="R722" i="9"/>
  <c r="R723" i="9"/>
  <c r="R724" i="9"/>
  <c r="R725" i="9"/>
  <c r="R726" i="9"/>
  <c r="R727" i="9"/>
  <c r="R728" i="9"/>
  <c r="R729" i="9"/>
  <c r="R730" i="9"/>
  <c r="R731" i="9"/>
  <c r="R732" i="9"/>
  <c r="R733" i="9"/>
  <c r="R734" i="9"/>
  <c r="R735" i="9"/>
  <c r="R736" i="9"/>
  <c r="R737" i="9"/>
  <c r="R738" i="9"/>
  <c r="R739" i="9"/>
  <c r="R740" i="9"/>
  <c r="R741" i="9"/>
  <c r="R742" i="9"/>
  <c r="R743" i="9"/>
  <c r="R744" i="9"/>
  <c r="R745" i="9"/>
  <c r="R746" i="9"/>
  <c r="R747" i="9"/>
  <c r="R748" i="9"/>
  <c r="R749" i="9"/>
  <c r="R750" i="9"/>
  <c r="R751" i="9"/>
  <c r="R752" i="9"/>
  <c r="R753" i="9"/>
  <c r="R754" i="9"/>
  <c r="R755" i="9"/>
  <c r="R756" i="9"/>
  <c r="R757" i="9"/>
  <c r="R758" i="9"/>
  <c r="R759" i="9"/>
  <c r="R760" i="9"/>
  <c r="R761" i="9"/>
  <c r="R762" i="9"/>
  <c r="R763" i="9"/>
  <c r="R764" i="9"/>
  <c r="R765" i="9"/>
  <c r="R766" i="9"/>
  <c r="R767" i="9"/>
  <c r="R768" i="9"/>
  <c r="R769" i="9"/>
  <c r="R770" i="9"/>
  <c r="R771" i="9"/>
  <c r="R772" i="9"/>
  <c r="R773" i="9"/>
  <c r="R774" i="9"/>
  <c r="R775" i="9"/>
  <c r="R776" i="9"/>
  <c r="R777" i="9"/>
  <c r="R778" i="9"/>
  <c r="R779" i="9"/>
  <c r="R780" i="9"/>
  <c r="R781" i="9"/>
  <c r="R782" i="9"/>
  <c r="R783" i="9"/>
  <c r="R784" i="9"/>
  <c r="R785" i="9"/>
  <c r="R786" i="9"/>
  <c r="R787" i="9"/>
  <c r="R788" i="9"/>
  <c r="R789" i="9"/>
  <c r="R790" i="9"/>
  <c r="R791" i="9"/>
  <c r="R792" i="9"/>
  <c r="R793" i="9"/>
  <c r="R794" i="9"/>
  <c r="R795" i="9"/>
  <c r="R796" i="9"/>
  <c r="R797" i="9"/>
  <c r="R798" i="9"/>
  <c r="R799" i="9"/>
  <c r="R800" i="9"/>
  <c r="R801" i="9"/>
  <c r="R802" i="9"/>
  <c r="R803" i="9"/>
  <c r="R804" i="9"/>
  <c r="R805" i="9"/>
  <c r="R806" i="9"/>
  <c r="R807" i="9"/>
  <c r="R808" i="9"/>
  <c r="R809" i="9"/>
  <c r="R810" i="9"/>
  <c r="R811" i="9"/>
  <c r="R812" i="9"/>
  <c r="R813" i="9"/>
  <c r="R814" i="9"/>
  <c r="R815" i="9"/>
  <c r="R816" i="9"/>
  <c r="R817" i="9"/>
  <c r="R818" i="9"/>
  <c r="R819" i="9"/>
  <c r="R820" i="9"/>
  <c r="R821" i="9"/>
  <c r="R822" i="9"/>
  <c r="R823" i="9"/>
  <c r="R824" i="9"/>
  <c r="R825" i="9"/>
  <c r="R826" i="9"/>
  <c r="R827" i="9"/>
  <c r="R828" i="9"/>
  <c r="R829" i="9"/>
  <c r="R830" i="9"/>
  <c r="R831" i="9"/>
  <c r="R832" i="9"/>
  <c r="R833" i="9"/>
  <c r="R834" i="9"/>
  <c r="R835" i="9"/>
  <c r="R836" i="9"/>
  <c r="R837" i="9"/>
  <c r="R838" i="9"/>
  <c r="R839" i="9"/>
  <c r="R840" i="9"/>
  <c r="R841" i="9"/>
  <c r="R842" i="9"/>
  <c r="R843" i="9"/>
  <c r="R844" i="9"/>
  <c r="R845" i="9"/>
  <c r="R846" i="9"/>
  <c r="R847" i="9"/>
  <c r="R848" i="9"/>
  <c r="R849" i="9"/>
  <c r="R850" i="9"/>
  <c r="R851" i="9"/>
  <c r="R852" i="9"/>
  <c r="R853" i="9"/>
  <c r="R854" i="9"/>
  <c r="R855" i="9"/>
  <c r="R856" i="9"/>
  <c r="R857" i="9"/>
  <c r="R858" i="9"/>
  <c r="R859" i="9"/>
  <c r="R860" i="9"/>
  <c r="R861" i="9"/>
  <c r="R862" i="9"/>
  <c r="R863" i="9"/>
  <c r="R864" i="9"/>
  <c r="R865" i="9"/>
  <c r="R866" i="9"/>
  <c r="R867" i="9"/>
  <c r="R868" i="9"/>
  <c r="R869" i="9"/>
  <c r="R870" i="9"/>
  <c r="R871" i="9"/>
  <c r="R872" i="9"/>
  <c r="R873" i="9"/>
  <c r="R874" i="9"/>
  <c r="R875" i="9"/>
  <c r="R876" i="9"/>
  <c r="R877" i="9"/>
  <c r="R878" i="9"/>
  <c r="R879" i="9"/>
  <c r="R880" i="9"/>
  <c r="R881" i="9"/>
  <c r="R882" i="9"/>
  <c r="R883" i="9"/>
  <c r="R884" i="9"/>
  <c r="R885" i="9"/>
  <c r="R886" i="9"/>
  <c r="R887" i="9"/>
  <c r="R888" i="9"/>
  <c r="R889" i="9"/>
  <c r="R890" i="9"/>
  <c r="R891" i="9"/>
  <c r="R892" i="9"/>
  <c r="R893" i="9"/>
  <c r="R894" i="9"/>
  <c r="R895" i="9"/>
  <c r="R896" i="9"/>
  <c r="R897" i="9"/>
  <c r="R898" i="9"/>
  <c r="R899" i="9"/>
  <c r="R900" i="9"/>
  <c r="R901" i="9"/>
  <c r="R902" i="9"/>
  <c r="R903" i="9"/>
  <c r="R904" i="9"/>
  <c r="R905" i="9"/>
  <c r="R906" i="9"/>
  <c r="R907" i="9"/>
  <c r="R908" i="9"/>
  <c r="R909" i="9"/>
  <c r="R910" i="9"/>
  <c r="R911" i="9"/>
  <c r="R912" i="9"/>
  <c r="R913" i="9"/>
  <c r="R914" i="9"/>
  <c r="R915" i="9"/>
  <c r="R916" i="9"/>
  <c r="R917" i="9"/>
  <c r="R918" i="9"/>
  <c r="R919" i="9"/>
  <c r="R920" i="9"/>
  <c r="R921" i="9"/>
  <c r="R922" i="9"/>
  <c r="R923" i="9"/>
  <c r="R924" i="9"/>
  <c r="R925" i="9"/>
  <c r="R926" i="9"/>
  <c r="R927" i="9"/>
  <c r="R928" i="9"/>
  <c r="R929" i="9"/>
  <c r="R930" i="9"/>
  <c r="R931" i="9"/>
  <c r="R932" i="9"/>
  <c r="R933" i="9"/>
  <c r="R934" i="9"/>
  <c r="R935" i="9"/>
  <c r="R936" i="9"/>
  <c r="R937" i="9"/>
  <c r="R938" i="9"/>
  <c r="R939" i="9"/>
  <c r="R940" i="9"/>
  <c r="R941" i="9"/>
  <c r="R942" i="9"/>
  <c r="R943" i="9"/>
  <c r="R944" i="9"/>
  <c r="R945" i="9"/>
  <c r="R946" i="9"/>
  <c r="R947" i="9"/>
  <c r="R948" i="9"/>
  <c r="R949" i="9"/>
  <c r="R950" i="9"/>
  <c r="R951" i="9"/>
  <c r="R952" i="9"/>
  <c r="R953" i="9"/>
  <c r="R954" i="9"/>
  <c r="R955" i="9"/>
  <c r="R956" i="9"/>
  <c r="R957" i="9"/>
  <c r="R958" i="9"/>
  <c r="R959" i="9"/>
  <c r="R960" i="9"/>
  <c r="R961" i="9"/>
  <c r="R962" i="9"/>
  <c r="R963" i="9"/>
  <c r="R964" i="9"/>
  <c r="R965" i="9"/>
  <c r="R966" i="9"/>
  <c r="R967" i="9"/>
  <c r="R968" i="9"/>
  <c r="R969" i="9"/>
  <c r="R970" i="9"/>
  <c r="R971" i="9"/>
  <c r="R972" i="9"/>
  <c r="R973" i="9"/>
  <c r="R974" i="9"/>
  <c r="R975" i="9"/>
  <c r="R976" i="9"/>
  <c r="R977" i="9"/>
  <c r="R978" i="9"/>
  <c r="R979" i="9"/>
  <c r="R980" i="9"/>
  <c r="R981" i="9"/>
  <c r="R982" i="9"/>
  <c r="R983" i="9"/>
  <c r="R984" i="9"/>
  <c r="R985" i="9"/>
  <c r="R986" i="9"/>
  <c r="R987" i="9"/>
  <c r="R988" i="9"/>
  <c r="R989" i="9"/>
  <c r="R990" i="9"/>
  <c r="R991" i="9"/>
  <c r="R992" i="9"/>
  <c r="R993" i="9"/>
  <c r="R994" i="9"/>
  <c r="R995" i="9"/>
  <c r="R996" i="9"/>
  <c r="R997" i="9"/>
  <c r="R998" i="9"/>
  <c r="R999" i="9"/>
  <c r="R1000" i="9"/>
  <c r="R1001" i="9"/>
  <c r="R1002" i="9"/>
  <c r="R1003" i="9"/>
  <c r="R1004" i="9"/>
  <c r="R1005" i="9"/>
  <c r="R1006" i="9"/>
  <c r="R1007" i="9"/>
  <c r="R1008" i="9"/>
  <c r="R1009" i="9"/>
  <c r="R1010" i="9"/>
  <c r="R1011" i="9"/>
  <c r="R1012" i="9"/>
  <c r="R1013" i="9"/>
  <c r="R1014" i="9"/>
  <c r="R1015" i="9"/>
  <c r="R1016" i="9"/>
  <c r="R1017" i="9"/>
  <c r="R1018" i="9"/>
  <c r="R1019" i="9"/>
  <c r="R1020" i="9"/>
  <c r="R1021" i="9"/>
  <c r="R1022" i="9"/>
  <c r="R1023" i="9"/>
  <c r="R1024" i="9"/>
  <c r="R1025" i="9"/>
  <c r="R1026" i="9"/>
  <c r="R1027" i="9"/>
  <c r="R1028" i="9"/>
  <c r="R1029" i="9"/>
  <c r="R1030" i="9"/>
  <c r="R1031" i="9"/>
  <c r="R1032" i="9"/>
  <c r="R1033" i="9"/>
  <c r="R1034" i="9"/>
  <c r="R1035" i="9"/>
  <c r="R1036" i="9"/>
  <c r="R1037" i="9"/>
  <c r="R1038" i="9"/>
  <c r="R1039" i="9"/>
  <c r="R1040" i="9"/>
  <c r="R1041" i="9"/>
  <c r="R1042" i="9"/>
  <c r="R1043" i="9"/>
  <c r="R1044" i="9"/>
  <c r="R1045" i="9"/>
  <c r="R1046" i="9"/>
  <c r="R1047" i="9"/>
  <c r="R1048" i="9"/>
  <c r="R1049" i="9"/>
  <c r="R1050" i="9"/>
  <c r="R1051" i="9"/>
  <c r="R1052" i="9"/>
  <c r="R1053" i="9"/>
  <c r="R1054" i="9"/>
  <c r="R1055" i="9"/>
  <c r="R1056" i="9"/>
  <c r="R1057" i="9"/>
  <c r="R1058" i="9"/>
  <c r="R1059" i="9"/>
  <c r="R1060" i="9"/>
  <c r="R1061" i="9"/>
  <c r="R1062" i="9"/>
  <c r="R1063" i="9"/>
  <c r="R1064" i="9"/>
  <c r="R1065" i="9"/>
  <c r="R1066" i="9"/>
  <c r="R1067" i="9"/>
  <c r="R1068" i="9"/>
  <c r="R1069" i="9"/>
  <c r="R1070" i="9"/>
  <c r="R1071" i="9"/>
  <c r="R1072" i="9"/>
  <c r="R1073" i="9"/>
  <c r="R1074" i="9"/>
  <c r="R1075" i="9"/>
  <c r="R1076" i="9"/>
  <c r="R1077" i="9"/>
  <c r="R1078" i="9"/>
  <c r="R1079" i="9"/>
  <c r="R1080" i="9"/>
  <c r="R1081" i="9"/>
  <c r="R1082" i="9"/>
  <c r="R1083" i="9"/>
  <c r="R1084" i="9"/>
  <c r="R1085" i="9"/>
  <c r="R1086" i="9"/>
  <c r="R1087" i="9"/>
  <c r="R1088" i="9"/>
  <c r="R1089" i="9"/>
  <c r="R1090" i="9"/>
  <c r="R1091" i="9"/>
  <c r="R1092" i="9"/>
  <c r="R1093" i="9"/>
  <c r="R1094" i="9"/>
  <c r="R1095" i="9"/>
  <c r="R1096" i="9"/>
  <c r="R1097" i="9"/>
  <c r="R1098" i="9"/>
  <c r="R1099" i="9"/>
  <c r="R1100" i="9"/>
  <c r="R1101" i="9"/>
  <c r="R1102" i="9"/>
  <c r="R1103" i="9"/>
  <c r="R1104" i="9"/>
  <c r="R1105" i="9"/>
  <c r="R1106" i="9"/>
  <c r="R1107" i="9"/>
  <c r="R1108" i="9"/>
  <c r="R1109" i="9"/>
  <c r="R1110" i="9"/>
  <c r="R1111" i="9"/>
  <c r="R1112" i="9"/>
  <c r="R1113" i="9"/>
  <c r="R1114" i="9"/>
  <c r="R1115" i="9"/>
  <c r="R1116" i="9"/>
  <c r="R1117" i="9"/>
  <c r="R1118" i="9"/>
  <c r="R1119" i="9"/>
  <c r="R1120" i="9"/>
  <c r="R1121" i="9"/>
  <c r="R1122" i="9"/>
  <c r="R1123" i="9"/>
  <c r="R1124" i="9"/>
  <c r="R1125" i="9"/>
  <c r="R1126" i="9"/>
  <c r="R1127" i="9"/>
  <c r="R1128" i="9"/>
  <c r="R1129" i="9"/>
  <c r="R1130" i="9"/>
  <c r="R1131" i="9"/>
  <c r="R1132" i="9"/>
  <c r="R1133" i="9"/>
  <c r="R1134" i="9"/>
  <c r="R1135" i="9"/>
  <c r="R1136" i="9"/>
  <c r="R1137" i="9"/>
  <c r="R1138" i="9"/>
  <c r="R1139" i="9"/>
  <c r="R1140" i="9"/>
  <c r="R1141" i="9"/>
  <c r="R1142" i="9"/>
  <c r="R1143" i="9"/>
  <c r="R1144" i="9"/>
  <c r="R1145" i="9"/>
  <c r="R1146" i="9"/>
  <c r="R1147" i="9"/>
  <c r="R13" i="9"/>
  <c r="X1148" i="9"/>
  <c r="O1148" i="9"/>
  <c r="N1148" i="9"/>
  <c r="M1148" i="9"/>
  <c r="L1148" i="9"/>
  <c r="K1148" i="9"/>
  <c r="J1148" i="9"/>
  <c r="I1148" i="9"/>
  <c r="H1148" i="9"/>
  <c r="G1148" i="9"/>
  <c r="P1147" i="9"/>
  <c r="C1147" i="9"/>
  <c r="P1146" i="9"/>
  <c r="C1146" i="9"/>
  <c r="P1145" i="9"/>
  <c r="C1145" i="9"/>
  <c r="P1144" i="9"/>
  <c r="C1144" i="9"/>
  <c r="P1143" i="9"/>
  <c r="C1143" i="9"/>
  <c r="P1142" i="9"/>
  <c r="C1142" i="9"/>
  <c r="P1141" i="9"/>
  <c r="C1141" i="9"/>
  <c r="P1140" i="9"/>
  <c r="C1140" i="9"/>
  <c r="P1139" i="9"/>
  <c r="C1139" i="9"/>
  <c r="P1138" i="9"/>
  <c r="C1138" i="9"/>
  <c r="P1137" i="9"/>
  <c r="C1137" i="9"/>
  <c r="P1136" i="9"/>
  <c r="P1135" i="9"/>
  <c r="C1135" i="9"/>
  <c r="P1134" i="9"/>
  <c r="C1134" i="9"/>
  <c r="P1133" i="9"/>
  <c r="C1133" i="9"/>
  <c r="P1132" i="9"/>
  <c r="C1132" i="9"/>
  <c r="P1131" i="9"/>
  <c r="C1131" i="9"/>
  <c r="P1130" i="9"/>
  <c r="C1130" i="9"/>
  <c r="P1129" i="9"/>
  <c r="C1129" i="9"/>
  <c r="P1128" i="9"/>
  <c r="C1128" i="9"/>
  <c r="P1127" i="9"/>
  <c r="C1127" i="9"/>
  <c r="P1126" i="9"/>
  <c r="C1126" i="9"/>
  <c r="P1125" i="9"/>
  <c r="C1125" i="9"/>
  <c r="P1124" i="9"/>
  <c r="C1124" i="9"/>
  <c r="P1123" i="9"/>
  <c r="C1123" i="9"/>
  <c r="P1122" i="9"/>
  <c r="C1122" i="9"/>
  <c r="P1121" i="9"/>
  <c r="C1121" i="9"/>
  <c r="P1120" i="9"/>
  <c r="C1120" i="9"/>
  <c r="P1119" i="9"/>
  <c r="C1119" i="9"/>
  <c r="P1118" i="9"/>
  <c r="C1118" i="9"/>
  <c r="P1117" i="9"/>
  <c r="C1117" i="9"/>
  <c r="P1116" i="9"/>
  <c r="C1116" i="9"/>
  <c r="P1115" i="9"/>
  <c r="C1115" i="9"/>
  <c r="P1114" i="9"/>
  <c r="C1114" i="9"/>
  <c r="P1113" i="9"/>
  <c r="C1113" i="9"/>
  <c r="P1112" i="9"/>
  <c r="C1112" i="9"/>
  <c r="P1111" i="9"/>
  <c r="C1111" i="9"/>
  <c r="P1110" i="9"/>
  <c r="C1110" i="9"/>
  <c r="P1109" i="9"/>
  <c r="C1109" i="9"/>
  <c r="P1108" i="9"/>
  <c r="C1108" i="9"/>
  <c r="P1107" i="9"/>
  <c r="C1107" i="9"/>
  <c r="P1106" i="9"/>
  <c r="C1106" i="9"/>
  <c r="P1105" i="9"/>
  <c r="C1105" i="9"/>
  <c r="P1104" i="9"/>
  <c r="C1104" i="9"/>
  <c r="P1103" i="9"/>
  <c r="C1103" i="9"/>
  <c r="P1102" i="9"/>
  <c r="C1102" i="9"/>
  <c r="P1101" i="9"/>
  <c r="C1101" i="9"/>
  <c r="P1100" i="9"/>
  <c r="C1100" i="9"/>
  <c r="P1099" i="9"/>
  <c r="C1099" i="9"/>
  <c r="P1098" i="9"/>
  <c r="C1098" i="9"/>
  <c r="P1097" i="9"/>
  <c r="C1097" i="9"/>
  <c r="P1096" i="9"/>
  <c r="C1096" i="9"/>
  <c r="P1095" i="9"/>
  <c r="C1095" i="9"/>
  <c r="P1094" i="9"/>
  <c r="C1094" i="9"/>
  <c r="P1093" i="9"/>
  <c r="C1093" i="9"/>
  <c r="P1092" i="9"/>
  <c r="C1092" i="9"/>
  <c r="P1091" i="9"/>
  <c r="C1091" i="9"/>
  <c r="P1090" i="9"/>
  <c r="C1090" i="9"/>
  <c r="P1089" i="9"/>
  <c r="C1089" i="9"/>
  <c r="P1088" i="9"/>
  <c r="C1088" i="9"/>
  <c r="P1087" i="9"/>
  <c r="C1087" i="9"/>
  <c r="P1086" i="9"/>
  <c r="C1086" i="9"/>
  <c r="P1085" i="9"/>
  <c r="C1085" i="9"/>
  <c r="P1084" i="9"/>
  <c r="C1084" i="9"/>
  <c r="P1083" i="9"/>
  <c r="C1083" i="9"/>
  <c r="P1082" i="9"/>
  <c r="C1082" i="9"/>
  <c r="P1081" i="9"/>
  <c r="C1081" i="9"/>
  <c r="P1080" i="9"/>
  <c r="C1080" i="9"/>
  <c r="P1079" i="9"/>
  <c r="C1079" i="9"/>
  <c r="P1078" i="9"/>
  <c r="C1078" i="9"/>
  <c r="P1077" i="9"/>
  <c r="C1077" i="9"/>
  <c r="P1076" i="9"/>
  <c r="C1076" i="9"/>
  <c r="P1075" i="9"/>
  <c r="C1075" i="9"/>
  <c r="P1074" i="9"/>
  <c r="C1074" i="9"/>
  <c r="P1073" i="9"/>
  <c r="C1073" i="9"/>
  <c r="P1072" i="9"/>
  <c r="C1072" i="9"/>
  <c r="P1071" i="9"/>
  <c r="C1071" i="9"/>
  <c r="P1070" i="9"/>
  <c r="C1070" i="9"/>
  <c r="P1069" i="9"/>
  <c r="C1069" i="9"/>
  <c r="P1068" i="9"/>
  <c r="C1068" i="9"/>
  <c r="P1067" i="9"/>
  <c r="C1067" i="9"/>
  <c r="P1066" i="9"/>
  <c r="C1066" i="9"/>
  <c r="P1065" i="9"/>
  <c r="C1065" i="9"/>
  <c r="P1064" i="9"/>
  <c r="C1064" i="9"/>
  <c r="P1063" i="9"/>
  <c r="C1063" i="9"/>
  <c r="P1062" i="9"/>
  <c r="C1062" i="9"/>
  <c r="P1061" i="9"/>
  <c r="C1061" i="9"/>
  <c r="P1060" i="9"/>
  <c r="C1060" i="9"/>
  <c r="P1059" i="9"/>
  <c r="C1059" i="9"/>
  <c r="P1058" i="9"/>
  <c r="C1058" i="9"/>
  <c r="P1057" i="9"/>
  <c r="C1057" i="9"/>
  <c r="P1056" i="9"/>
  <c r="C1056" i="9"/>
  <c r="P1055" i="9"/>
  <c r="C1055" i="9"/>
  <c r="P1054" i="9"/>
  <c r="C1054" i="9"/>
  <c r="P1053" i="9"/>
  <c r="C1053" i="9"/>
  <c r="P1052" i="9"/>
  <c r="C1052" i="9"/>
  <c r="P1051" i="9"/>
  <c r="C1051" i="9"/>
  <c r="P1050" i="9"/>
  <c r="C1050" i="9"/>
  <c r="P1049" i="9"/>
  <c r="C1049" i="9"/>
  <c r="P1048" i="9"/>
  <c r="C1048" i="9"/>
  <c r="P1047" i="9"/>
  <c r="C1047" i="9"/>
  <c r="P1046" i="9"/>
  <c r="C1046" i="9"/>
  <c r="P1045" i="9"/>
  <c r="C1045" i="9"/>
  <c r="P1044" i="9"/>
  <c r="C1044" i="9"/>
  <c r="P1043" i="9"/>
  <c r="C1043" i="9"/>
  <c r="P1042" i="9"/>
  <c r="C1042" i="9"/>
  <c r="P1041" i="9"/>
  <c r="C1041" i="9"/>
  <c r="P1040" i="9"/>
  <c r="C1040" i="9"/>
  <c r="P1039" i="9"/>
  <c r="C1039" i="9"/>
  <c r="P1038" i="9"/>
  <c r="C1038" i="9"/>
  <c r="P1037" i="9"/>
  <c r="C1037" i="9"/>
  <c r="P1036" i="9"/>
  <c r="C1036" i="9"/>
  <c r="P1035" i="9"/>
  <c r="C1035" i="9"/>
  <c r="P1034" i="9"/>
  <c r="C1034" i="9"/>
  <c r="P1033" i="9"/>
  <c r="C1033" i="9"/>
  <c r="P1032" i="9"/>
  <c r="C1032" i="9"/>
  <c r="P1031" i="9"/>
  <c r="C1031" i="9"/>
  <c r="P1030" i="9"/>
  <c r="C1030" i="9"/>
  <c r="P1029" i="9"/>
  <c r="C1029" i="9"/>
  <c r="P1028" i="9"/>
  <c r="C1028" i="9"/>
  <c r="P1027" i="9"/>
  <c r="C1027" i="9"/>
  <c r="P1026" i="9"/>
  <c r="C1026" i="9"/>
  <c r="P1025" i="9"/>
  <c r="C1025" i="9"/>
  <c r="P1024" i="9"/>
  <c r="C1024" i="9"/>
  <c r="P1023" i="9"/>
  <c r="C1023" i="9"/>
  <c r="P1022" i="9"/>
  <c r="C1022" i="9"/>
  <c r="P1021" i="9"/>
  <c r="C1021" i="9"/>
  <c r="P1020" i="9"/>
  <c r="C1020" i="9"/>
  <c r="P1019" i="9"/>
  <c r="C1019" i="9"/>
  <c r="P1018" i="9"/>
  <c r="C1018" i="9"/>
  <c r="P1017" i="9"/>
  <c r="C1017" i="9"/>
  <c r="P1016" i="9"/>
  <c r="C1016" i="9"/>
  <c r="P1015" i="9"/>
  <c r="C1015" i="9"/>
  <c r="P1014" i="9"/>
  <c r="C1014" i="9"/>
  <c r="P1013" i="9"/>
  <c r="C1013" i="9"/>
  <c r="P1012" i="9"/>
  <c r="C1012" i="9"/>
  <c r="P1011" i="9"/>
  <c r="C1011" i="9"/>
  <c r="P1010" i="9"/>
  <c r="C1010" i="9"/>
  <c r="P1009" i="9"/>
  <c r="C1009" i="9"/>
  <c r="P1008" i="9"/>
  <c r="C1008" i="9"/>
  <c r="P1007" i="9"/>
  <c r="C1007" i="9"/>
  <c r="P1006" i="9"/>
  <c r="C1006" i="9"/>
  <c r="P1005" i="9"/>
  <c r="C1005" i="9"/>
  <c r="P1004" i="9"/>
  <c r="C1004" i="9"/>
  <c r="P1003" i="9"/>
  <c r="C1003" i="9"/>
  <c r="P1002" i="9"/>
  <c r="C1002" i="9"/>
  <c r="P1001" i="9"/>
  <c r="C1001" i="9"/>
  <c r="P1000" i="9"/>
  <c r="C1000" i="9"/>
  <c r="P999" i="9"/>
  <c r="C999" i="9"/>
  <c r="P998" i="9"/>
  <c r="C998" i="9"/>
  <c r="P997" i="9"/>
  <c r="C997" i="9"/>
  <c r="P996" i="9"/>
  <c r="C996" i="9"/>
  <c r="P995" i="9"/>
  <c r="C995" i="9"/>
  <c r="P994" i="9"/>
  <c r="C994" i="9"/>
  <c r="P993" i="9"/>
  <c r="C993" i="9"/>
  <c r="P992" i="9"/>
  <c r="C992" i="9"/>
  <c r="P991" i="9"/>
  <c r="C991" i="9"/>
  <c r="P990" i="9"/>
  <c r="C990" i="9"/>
  <c r="P989" i="9"/>
  <c r="C989" i="9"/>
  <c r="P988" i="9"/>
  <c r="C988" i="9"/>
  <c r="P987" i="9"/>
  <c r="C987" i="9"/>
  <c r="P986" i="9"/>
  <c r="C986" i="9"/>
  <c r="P985" i="9"/>
  <c r="C985" i="9"/>
  <c r="P984" i="9"/>
  <c r="C984" i="9"/>
  <c r="P983" i="9"/>
  <c r="C983" i="9"/>
  <c r="P982" i="9"/>
  <c r="C982" i="9"/>
  <c r="P981" i="9"/>
  <c r="C981" i="9"/>
  <c r="P980" i="9"/>
  <c r="C980" i="9"/>
  <c r="P979" i="9"/>
  <c r="C979" i="9"/>
  <c r="P978" i="9"/>
  <c r="C978" i="9"/>
  <c r="P977" i="9"/>
  <c r="C977" i="9"/>
  <c r="P976" i="9"/>
  <c r="C976" i="9"/>
  <c r="P975" i="9"/>
  <c r="C975" i="9"/>
  <c r="P974" i="9"/>
  <c r="C974" i="9"/>
  <c r="P973" i="9"/>
  <c r="C973" i="9"/>
  <c r="P972" i="9"/>
  <c r="C972" i="9"/>
  <c r="P971" i="9"/>
  <c r="C971" i="9"/>
  <c r="P970" i="9"/>
  <c r="C970" i="9"/>
  <c r="P969" i="9"/>
  <c r="C969" i="9"/>
  <c r="P968" i="9"/>
  <c r="C968" i="9"/>
  <c r="P967" i="9"/>
  <c r="C967" i="9"/>
  <c r="P966" i="9"/>
  <c r="C966" i="9"/>
  <c r="P965" i="9"/>
  <c r="C965" i="9"/>
  <c r="P964" i="9"/>
  <c r="C964" i="9"/>
  <c r="P963" i="9"/>
  <c r="C963" i="9"/>
  <c r="P962" i="9"/>
  <c r="C962" i="9"/>
  <c r="P961" i="9"/>
  <c r="C961" i="9"/>
  <c r="P960" i="9"/>
  <c r="C960" i="9"/>
  <c r="P959" i="9"/>
  <c r="C959" i="9"/>
  <c r="P958" i="9"/>
  <c r="C958" i="9"/>
  <c r="P957" i="9"/>
  <c r="C957" i="9"/>
  <c r="P956" i="9"/>
  <c r="C956" i="9"/>
  <c r="P955" i="9"/>
  <c r="C955" i="9"/>
  <c r="P954" i="9"/>
  <c r="C954" i="9"/>
  <c r="P953" i="9"/>
  <c r="C953" i="9"/>
  <c r="P952" i="9"/>
  <c r="C952" i="9"/>
  <c r="P951" i="9"/>
  <c r="C951" i="9"/>
  <c r="P950" i="9"/>
  <c r="C950" i="9"/>
  <c r="P949" i="9"/>
  <c r="C949" i="9"/>
  <c r="P948" i="9"/>
  <c r="C948" i="9"/>
  <c r="P947" i="9"/>
  <c r="C947" i="9"/>
  <c r="P946" i="9"/>
  <c r="C946" i="9"/>
  <c r="P945" i="9"/>
  <c r="C945" i="9"/>
  <c r="P944" i="9"/>
  <c r="C944" i="9"/>
  <c r="P943" i="9"/>
  <c r="C943" i="9"/>
  <c r="P942" i="9"/>
  <c r="C942" i="9"/>
  <c r="P941" i="9"/>
  <c r="C941" i="9"/>
  <c r="P940" i="9"/>
  <c r="C940" i="9"/>
  <c r="P939" i="9"/>
  <c r="C939" i="9"/>
  <c r="P938" i="9"/>
  <c r="C938" i="9"/>
  <c r="P937" i="9"/>
  <c r="C937" i="9"/>
  <c r="P936" i="9"/>
  <c r="C936" i="9"/>
  <c r="P935" i="9"/>
  <c r="C935" i="9"/>
  <c r="P934" i="9"/>
  <c r="C934" i="9"/>
  <c r="P933" i="9"/>
  <c r="C933" i="9"/>
  <c r="P932" i="9"/>
  <c r="C932" i="9"/>
  <c r="P931" i="9"/>
  <c r="C931" i="9"/>
  <c r="P930" i="9"/>
  <c r="C930" i="9"/>
  <c r="P929" i="9"/>
  <c r="C929" i="9"/>
  <c r="P928" i="9"/>
  <c r="C928" i="9"/>
  <c r="P927" i="9"/>
  <c r="P926" i="9"/>
  <c r="C926" i="9"/>
  <c r="P925" i="9"/>
  <c r="C925" i="9"/>
  <c r="P924" i="9"/>
  <c r="C924" i="9"/>
  <c r="P923" i="9"/>
  <c r="C923" i="9"/>
  <c r="P922" i="9"/>
  <c r="C922" i="9"/>
  <c r="P921" i="9"/>
  <c r="C921" i="9"/>
  <c r="P920" i="9"/>
  <c r="C920" i="9"/>
  <c r="P919" i="9"/>
  <c r="C919" i="9"/>
  <c r="P918" i="9"/>
  <c r="C918" i="9"/>
  <c r="P917" i="9"/>
  <c r="C917" i="9"/>
  <c r="P916" i="9"/>
  <c r="C916" i="9"/>
  <c r="P915" i="9"/>
  <c r="C915" i="9"/>
  <c r="P914" i="9"/>
  <c r="C914" i="9"/>
  <c r="P913" i="9"/>
  <c r="C913" i="9"/>
  <c r="P912" i="9"/>
  <c r="C912" i="9"/>
  <c r="P911" i="9"/>
  <c r="C911" i="9"/>
  <c r="P910" i="9"/>
  <c r="C910" i="9"/>
  <c r="P909" i="9"/>
  <c r="C909" i="9"/>
  <c r="P908" i="9"/>
  <c r="C908" i="9"/>
  <c r="P907" i="9"/>
  <c r="C907" i="9"/>
  <c r="P906" i="9"/>
  <c r="C906" i="9"/>
  <c r="P905" i="9"/>
  <c r="C905" i="9"/>
  <c r="P904" i="9"/>
  <c r="C904" i="9"/>
  <c r="P903" i="9"/>
  <c r="C903" i="9"/>
  <c r="P902" i="9"/>
  <c r="C902" i="9"/>
  <c r="P901" i="9"/>
  <c r="C901" i="9"/>
  <c r="P900" i="9"/>
  <c r="C900" i="9"/>
  <c r="P899" i="9"/>
  <c r="C899" i="9"/>
  <c r="P898" i="9"/>
  <c r="C898" i="9"/>
  <c r="P897" i="9"/>
  <c r="C897" i="9"/>
  <c r="P896" i="9"/>
  <c r="C896" i="9"/>
  <c r="P895" i="9"/>
  <c r="C895" i="9"/>
  <c r="P894" i="9"/>
  <c r="C894" i="9"/>
  <c r="P893" i="9"/>
  <c r="C893" i="9"/>
  <c r="P892" i="9"/>
  <c r="C892" i="9"/>
  <c r="P891" i="9"/>
  <c r="C891" i="9"/>
  <c r="P890" i="9"/>
  <c r="C890" i="9"/>
  <c r="P889" i="9"/>
  <c r="C889" i="9"/>
  <c r="P888" i="9"/>
  <c r="C888" i="9"/>
  <c r="P887" i="9"/>
  <c r="C887" i="9"/>
  <c r="P886" i="9"/>
  <c r="C886" i="9"/>
  <c r="P885" i="9"/>
  <c r="C885" i="9"/>
  <c r="P884" i="9"/>
  <c r="C884" i="9"/>
  <c r="P883" i="9"/>
  <c r="C883" i="9"/>
  <c r="P882" i="9"/>
  <c r="C882" i="9"/>
  <c r="P881" i="9"/>
  <c r="C881" i="9"/>
  <c r="P880" i="9"/>
  <c r="C880" i="9"/>
  <c r="P879" i="9"/>
  <c r="C879" i="9"/>
  <c r="P878" i="9"/>
  <c r="C878" i="9"/>
  <c r="P877" i="9"/>
  <c r="C877" i="9"/>
  <c r="P876" i="9"/>
  <c r="C876" i="9"/>
  <c r="P875" i="9"/>
  <c r="C875" i="9"/>
  <c r="P874" i="9"/>
  <c r="C874" i="9"/>
  <c r="P873" i="9"/>
  <c r="C873" i="9"/>
  <c r="P872" i="9"/>
  <c r="C872" i="9"/>
  <c r="P871" i="9"/>
  <c r="C871" i="9"/>
  <c r="P870" i="9"/>
  <c r="C870" i="9"/>
  <c r="P869" i="9"/>
  <c r="C869" i="9"/>
  <c r="P868" i="9"/>
  <c r="C868" i="9"/>
  <c r="P867" i="9"/>
  <c r="C867" i="9"/>
  <c r="P866" i="9"/>
  <c r="C866" i="9"/>
  <c r="P865" i="9"/>
  <c r="C865" i="9"/>
  <c r="P864" i="9"/>
  <c r="C864" i="9"/>
  <c r="P863" i="9"/>
  <c r="C863" i="9"/>
  <c r="P862" i="9"/>
  <c r="C862" i="9"/>
  <c r="P861" i="9"/>
  <c r="C861" i="9"/>
  <c r="P860" i="9"/>
  <c r="C860" i="9"/>
  <c r="P859" i="9"/>
  <c r="C859" i="9"/>
  <c r="P858" i="9"/>
  <c r="C858" i="9"/>
  <c r="P857" i="9"/>
  <c r="C857" i="9"/>
  <c r="P856" i="9"/>
  <c r="C856" i="9"/>
  <c r="P855" i="9"/>
  <c r="C855" i="9"/>
  <c r="P854" i="9"/>
  <c r="C854" i="9"/>
  <c r="P853" i="9"/>
  <c r="C853" i="9"/>
  <c r="P852" i="9"/>
  <c r="C852" i="9"/>
  <c r="P851" i="9"/>
  <c r="C851" i="9"/>
  <c r="P850" i="9"/>
  <c r="C850" i="9"/>
  <c r="P849" i="9"/>
  <c r="C849" i="9"/>
  <c r="P848" i="9"/>
  <c r="C848" i="9"/>
  <c r="P847" i="9"/>
  <c r="C847" i="9"/>
  <c r="P846" i="9"/>
  <c r="C846" i="9"/>
  <c r="P845" i="9"/>
  <c r="C845" i="9"/>
  <c r="P844" i="9"/>
  <c r="C844" i="9"/>
  <c r="P843" i="9"/>
  <c r="C843" i="9"/>
  <c r="P842" i="9"/>
  <c r="C842" i="9"/>
  <c r="P841" i="9"/>
  <c r="C841" i="9"/>
  <c r="P840" i="9"/>
  <c r="C840" i="9"/>
  <c r="P839" i="9"/>
  <c r="C839" i="9"/>
  <c r="P838" i="9"/>
  <c r="C838" i="9"/>
  <c r="P837" i="9"/>
  <c r="C837" i="9"/>
  <c r="P836" i="9"/>
  <c r="C836" i="9"/>
  <c r="P835" i="9"/>
  <c r="C835" i="9"/>
  <c r="P834" i="9"/>
  <c r="C834" i="9"/>
  <c r="P833" i="9"/>
  <c r="C833" i="9"/>
  <c r="P832" i="9"/>
  <c r="C832" i="9"/>
  <c r="P831" i="9"/>
  <c r="C831" i="9"/>
  <c r="P830" i="9"/>
  <c r="C830" i="9"/>
  <c r="P829" i="9"/>
  <c r="C829" i="9"/>
  <c r="P828" i="9"/>
  <c r="C828" i="9"/>
  <c r="P827" i="9"/>
  <c r="C827" i="9"/>
  <c r="P826" i="9"/>
  <c r="C826" i="9"/>
  <c r="P825" i="9"/>
  <c r="C825" i="9"/>
  <c r="P824" i="9"/>
  <c r="C824" i="9"/>
  <c r="P823" i="9"/>
  <c r="C823" i="9"/>
  <c r="P822" i="9"/>
  <c r="C822" i="9"/>
  <c r="P821" i="9"/>
  <c r="C821" i="9"/>
  <c r="P820" i="9"/>
  <c r="C820" i="9"/>
  <c r="P819" i="9"/>
  <c r="C819" i="9"/>
  <c r="P818" i="9"/>
  <c r="C818" i="9"/>
  <c r="P817" i="9"/>
  <c r="C817" i="9"/>
  <c r="P816" i="9"/>
  <c r="C816" i="9"/>
  <c r="P815" i="9"/>
  <c r="C815" i="9"/>
  <c r="P814" i="9"/>
  <c r="C814" i="9"/>
  <c r="P813" i="9"/>
  <c r="C813" i="9"/>
  <c r="P812" i="9"/>
  <c r="C812" i="9"/>
  <c r="P811" i="9"/>
  <c r="C811" i="9"/>
  <c r="P810" i="9"/>
  <c r="C810" i="9"/>
  <c r="P809" i="9"/>
  <c r="C809" i="9"/>
  <c r="P808" i="9"/>
  <c r="C808" i="9"/>
  <c r="P807" i="9"/>
  <c r="C807" i="9"/>
  <c r="P806" i="9"/>
  <c r="C806" i="9"/>
  <c r="P805" i="9"/>
  <c r="C805" i="9"/>
  <c r="P804" i="9"/>
  <c r="C804" i="9"/>
  <c r="P803" i="9"/>
  <c r="C803" i="9"/>
  <c r="P802" i="9"/>
  <c r="C802" i="9"/>
  <c r="P801" i="9"/>
  <c r="C801" i="9"/>
  <c r="P800" i="9"/>
  <c r="C800" i="9"/>
  <c r="P799" i="9"/>
  <c r="C799" i="9"/>
  <c r="P798" i="9"/>
  <c r="C798" i="9"/>
  <c r="P797" i="9"/>
  <c r="C797" i="9"/>
  <c r="P796" i="9"/>
  <c r="C796" i="9"/>
  <c r="P795" i="9"/>
  <c r="C795" i="9"/>
  <c r="P794" i="9"/>
  <c r="C794" i="9"/>
  <c r="P793" i="9"/>
  <c r="C793" i="9"/>
  <c r="P792" i="9"/>
  <c r="C792" i="9"/>
  <c r="P791" i="9"/>
  <c r="C791" i="9"/>
  <c r="P790" i="9"/>
  <c r="C790" i="9"/>
  <c r="P789" i="9"/>
  <c r="C789" i="9"/>
  <c r="P788" i="9"/>
  <c r="C788" i="9"/>
  <c r="P787" i="9"/>
  <c r="C787" i="9"/>
  <c r="P786" i="9"/>
  <c r="C786" i="9"/>
  <c r="P785" i="9"/>
  <c r="C785" i="9"/>
  <c r="P784" i="9"/>
  <c r="C784" i="9"/>
  <c r="P783" i="9"/>
  <c r="C783" i="9"/>
  <c r="P782" i="9"/>
  <c r="C782" i="9"/>
  <c r="P781" i="9"/>
  <c r="C781" i="9"/>
  <c r="P780" i="9"/>
  <c r="C780" i="9"/>
  <c r="P779" i="9"/>
  <c r="C779" i="9"/>
  <c r="P778" i="9"/>
  <c r="C778" i="9"/>
  <c r="P777" i="9"/>
  <c r="C777" i="9"/>
  <c r="P776" i="9"/>
  <c r="C776" i="9"/>
  <c r="P775" i="9"/>
  <c r="C775" i="9"/>
  <c r="P774" i="9"/>
  <c r="C774" i="9"/>
  <c r="P773" i="9"/>
  <c r="C773" i="9"/>
  <c r="P772" i="9"/>
  <c r="C772" i="9"/>
  <c r="P771" i="9"/>
  <c r="C771" i="9"/>
  <c r="P770" i="9"/>
  <c r="C770" i="9"/>
  <c r="P769" i="9"/>
  <c r="C769" i="9"/>
  <c r="P768" i="9"/>
  <c r="C768" i="9"/>
  <c r="P767" i="9"/>
  <c r="C767" i="9"/>
  <c r="P766" i="9"/>
  <c r="C766" i="9"/>
  <c r="P765" i="9"/>
  <c r="C765" i="9"/>
  <c r="P764" i="9"/>
  <c r="C764" i="9"/>
  <c r="P763" i="9"/>
  <c r="C763" i="9"/>
  <c r="P762" i="9"/>
  <c r="C762" i="9"/>
  <c r="P761" i="9"/>
  <c r="C761" i="9"/>
  <c r="P760" i="9"/>
  <c r="C760" i="9"/>
  <c r="P759" i="9"/>
  <c r="C759" i="9"/>
  <c r="P758" i="9"/>
  <c r="C758" i="9"/>
  <c r="P757" i="9"/>
  <c r="C757" i="9"/>
  <c r="P756" i="9"/>
  <c r="C756" i="9"/>
  <c r="P755" i="9"/>
  <c r="C755" i="9"/>
  <c r="P754" i="9"/>
  <c r="C754" i="9"/>
  <c r="P753" i="9"/>
  <c r="C753" i="9"/>
  <c r="P752" i="9"/>
  <c r="C752" i="9"/>
  <c r="P751" i="9"/>
  <c r="C751" i="9"/>
  <c r="P750" i="9"/>
  <c r="C750" i="9"/>
  <c r="P749" i="9"/>
  <c r="C749" i="9"/>
  <c r="P748" i="9"/>
  <c r="C748" i="9"/>
  <c r="P747" i="9"/>
  <c r="C747" i="9"/>
  <c r="P746" i="9"/>
  <c r="C746" i="9"/>
  <c r="P745" i="9"/>
  <c r="C745" i="9"/>
  <c r="P744" i="9"/>
  <c r="C744" i="9"/>
  <c r="P743" i="9"/>
  <c r="C743" i="9"/>
  <c r="P742" i="9"/>
  <c r="C742" i="9"/>
  <c r="P741" i="9"/>
  <c r="C741" i="9"/>
  <c r="P740" i="9"/>
  <c r="C740" i="9"/>
  <c r="P739" i="9"/>
  <c r="C739" i="9"/>
  <c r="P738" i="9"/>
  <c r="C738" i="9"/>
  <c r="P737" i="9"/>
  <c r="C737" i="9"/>
  <c r="P736" i="9"/>
  <c r="C736" i="9"/>
  <c r="P735" i="9"/>
  <c r="C735" i="9"/>
  <c r="P734" i="9"/>
  <c r="C734" i="9"/>
  <c r="P733" i="9"/>
  <c r="C733" i="9"/>
  <c r="P732" i="9"/>
  <c r="C732" i="9"/>
  <c r="P731" i="9"/>
  <c r="C731" i="9"/>
  <c r="P730" i="9"/>
  <c r="C730" i="9"/>
  <c r="P729" i="9"/>
  <c r="C729" i="9"/>
  <c r="P728" i="9"/>
  <c r="C728" i="9"/>
  <c r="P727" i="9"/>
  <c r="C727" i="9"/>
  <c r="P726" i="9"/>
  <c r="C726" i="9"/>
  <c r="P725" i="9"/>
  <c r="C725" i="9"/>
  <c r="P724" i="9"/>
  <c r="C724" i="9"/>
  <c r="P723" i="9"/>
  <c r="C723" i="9"/>
  <c r="P722" i="9"/>
  <c r="C722" i="9"/>
  <c r="P721" i="9"/>
  <c r="C721" i="9"/>
  <c r="P720" i="9"/>
  <c r="C720" i="9"/>
  <c r="P719" i="9"/>
  <c r="C719" i="9"/>
  <c r="P718" i="9"/>
  <c r="C718" i="9"/>
  <c r="P717" i="9"/>
  <c r="C717" i="9"/>
  <c r="P716" i="9"/>
  <c r="C716" i="9"/>
  <c r="P715" i="9"/>
  <c r="C715" i="9"/>
  <c r="P714" i="9"/>
  <c r="C714" i="9"/>
  <c r="P713" i="9"/>
  <c r="C713" i="9"/>
  <c r="P712" i="9"/>
  <c r="C712" i="9"/>
  <c r="P711" i="9"/>
  <c r="C711" i="9"/>
  <c r="P710" i="9"/>
  <c r="C710" i="9"/>
  <c r="P709" i="9"/>
  <c r="C709" i="9"/>
  <c r="P708" i="9"/>
  <c r="C708" i="9"/>
  <c r="P707" i="9"/>
  <c r="C707" i="9"/>
  <c r="P706" i="9"/>
  <c r="C706" i="9"/>
  <c r="P705" i="9"/>
  <c r="C705" i="9"/>
  <c r="P704" i="9"/>
  <c r="C704" i="9"/>
  <c r="P703" i="9"/>
  <c r="C703" i="9"/>
  <c r="P702" i="9"/>
  <c r="C702" i="9"/>
  <c r="P701" i="9"/>
  <c r="C701" i="9"/>
  <c r="P700" i="9"/>
  <c r="C700" i="9"/>
  <c r="P699" i="9"/>
  <c r="C699" i="9"/>
  <c r="P698" i="9"/>
  <c r="C698" i="9"/>
  <c r="P697" i="9"/>
  <c r="C697" i="9"/>
  <c r="P696" i="9"/>
  <c r="C696" i="9"/>
  <c r="P695" i="9"/>
  <c r="C695" i="9"/>
  <c r="P694" i="9"/>
  <c r="C694" i="9"/>
  <c r="P693" i="9"/>
  <c r="C693" i="9"/>
  <c r="P692" i="9"/>
  <c r="C692" i="9"/>
  <c r="P691" i="9"/>
  <c r="C691" i="9"/>
  <c r="P690" i="9"/>
  <c r="C690" i="9"/>
  <c r="P689" i="9"/>
  <c r="C689" i="9"/>
  <c r="P688" i="9"/>
  <c r="C688" i="9"/>
  <c r="P687" i="9"/>
  <c r="C687" i="9"/>
  <c r="P686" i="9"/>
  <c r="C686" i="9"/>
  <c r="P685" i="9"/>
  <c r="C685" i="9"/>
  <c r="P684" i="9"/>
  <c r="C684" i="9"/>
  <c r="P683" i="9"/>
  <c r="C683" i="9"/>
  <c r="P682" i="9"/>
  <c r="C682" i="9"/>
  <c r="P681" i="9"/>
  <c r="C681" i="9"/>
  <c r="P680" i="9"/>
  <c r="C680" i="9"/>
  <c r="P679" i="9"/>
  <c r="C679" i="9"/>
  <c r="P678" i="9"/>
  <c r="C678" i="9"/>
  <c r="P677" i="9"/>
  <c r="C677" i="9"/>
  <c r="P676" i="9"/>
  <c r="C676" i="9"/>
  <c r="P675" i="9"/>
  <c r="C675" i="9"/>
  <c r="P674" i="9"/>
  <c r="C674" i="9"/>
  <c r="P673" i="9"/>
  <c r="C673" i="9"/>
  <c r="P672" i="9"/>
  <c r="C672" i="9"/>
  <c r="P671" i="9"/>
  <c r="C671" i="9"/>
  <c r="P670" i="9"/>
  <c r="C670" i="9"/>
  <c r="P669" i="9"/>
  <c r="C669" i="9"/>
  <c r="P668" i="9"/>
  <c r="C668" i="9"/>
  <c r="P667" i="9"/>
  <c r="C667" i="9"/>
  <c r="P666" i="9"/>
  <c r="C666" i="9"/>
  <c r="P665" i="9"/>
  <c r="C665" i="9"/>
  <c r="P664" i="9"/>
  <c r="C664" i="9"/>
  <c r="P663" i="9"/>
  <c r="C663" i="9"/>
  <c r="P662" i="9"/>
  <c r="C662" i="9"/>
  <c r="P661" i="9"/>
  <c r="C661" i="9"/>
  <c r="P660" i="9"/>
  <c r="C660" i="9"/>
  <c r="P659" i="9"/>
  <c r="C659" i="9"/>
  <c r="P658" i="9"/>
  <c r="C658" i="9"/>
  <c r="P657" i="9"/>
  <c r="C657" i="9"/>
  <c r="P656" i="9"/>
  <c r="C656" i="9"/>
  <c r="P655" i="9"/>
  <c r="C655" i="9"/>
  <c r="P654" i="9"/>
  <c r="C654" i="9"/>
  <c r="P653" i="9"/>
  <c r="C653" i="9"/>
  <c r="P652" i="9"/>
  <c r="C652" i="9"/>
  <c r="P651" i="9"/>
  <c r="C651" i="9"/>
  <c r="P650" i="9"/>
  <c r="C650" i="9"/>
  <c r="P649" i="9"/>
  <c r="C649" i="9"/>
  <c r="P648" i="9"/>
  <c r="C648" i="9"/>
  <c r="P647" i="9"/>
  <c r="C647" i="9"/>
  <c r="P646" i="9"/>
  <c r="C646" i="9"/>
  <c r="P645" i="9"/>
  <c r="C645" i="9"/>
  <c r="P644" i="9"/>
  <c r="C644" i="9"/>
  <c r="P643" i="9"/>
  <c r="C643" i="9"/>
  <c r="P642" i="9"/>
  <c r="C642" i="9"/>
  <c r="P641" i="9"/>
  <c r="C641" i="9"/>
  <c r="P640" i="9"/>
  <c r="C640" i="9"/>
  <c r="P639" i="9"/>
  <c r="C639" i="9"/>
  <c r="P638" i="9"/>
  <c r="C638" i="9"/>
  <c r="P637" i="9"/>
  <c r="C637" i="9"/>
  <c r="P636" i="9"/>
  <c r="C636" i="9"/>
  <c r="P635" i="9"/>
  <c r="C635" i="9"/>
  <c r="P634" i="9"/>
  <c r="C634" i="9"/>
  <c r="P633" i="9"/>
  <c r="C633" i="9"/>
  <c r="P632" i="9"/>
  <c r="C632" i="9"/>
  <c r="P631" i="9"/>
  <c r="C631" i="9"/>
  <c r="P630" i="9"/>
  <c r="C630" i="9"/>
  <c r="P629" i="9"/>
  <c r="C629" i="9"/>
  <c r="P628" i="9"/>
  <c r="C628" i="9"/>
  <c r="P627" i="9"/>
  <c r="C627" i="9"/>
  <c r="P626" i="9"/>
  <c r="C626" i="9"/>
  <c r="P625" i="9"/>
  <c r="C625" i="9"/>
  <c r="P624" i="9"/>
  <c r="C624" i="9"/>
  <c r="P623" i="9"/>
  <c r="C623" i="9"/>
  <c r="P622" i="9"/>
  <c r="C622" i="9"/>
  <c r="P621" i="9"/>
  <c r="C621" i="9"/>
  <c r="P620" i="9"/>
  <c r="C620" i="9"/>
  <c r="P619" i="9"/>
  <c r="C619" i="9"/>
  <c r="P618" i="9"/>
  <c r="C618" i="9"/>
  <c r="P617" i="9"/>
  <c r="C617" i="9"/>
  <c r="P616" i="9"/>
  <c r="C616" i="9"/>
  <c r="P615" i="9"/>
  <c r="C615" i="9"/>
  <c r="P614" i="9"/>
  <c r="C614" i="9"/>
  <c r="P613" i="9"/>
  <c r="C613" i="9"/>
  <c r="P612" i="9"/>
  <c r="C612" i="9"/>
  <c r="P611" i="9"/>
  <c r="C611" i="9"/>
  <c r="P610" i="9"/>
  <c r="C610" i="9"/>
  <c r="P609" i="9"/>
  <c r="C609" i="9"/>
  <c r="P608" i="9"/>
  <c r="C608" i="9"/>
  <c r="P607" i="9"/>
  <c r="C607" i="9"/>
  <c r="P606" i="9"/>
  <c r="C606" i="9"/>
  <c r="P605" i="9"/>
  <c r="C605" i="9"/>
  <c r="P604" i="9"/>
  <c r="C604" i="9"/>
  <c r="P603" i="9"/>
  <c r="C603" i="9"/>
  <c r="P602" i="9"/>
  <c r="C602" i="9"/>
  <c r="P601" i="9"/>
  <c r="C601" i="9"/>
  <c r="P600" i="9"/>
  <c r="C600" i="9"/>
  <c r="P599" i="9"/>
  <c r="C599" i="9"/>
  <c r="P598" i="9"/>
  <c r="C598" i="9"/>
  <c r="P597" i="9"/>
  <c r="C597" i="9"/>
  <c r="P596" i="9"/>
  <c r="C596" i="9"/>
  <c r="P595" i="9"/>
  <c r="C595" i="9"/>
  <c r="P594" i="9"/>
  <c r="C594" i="9"/>
  <c r="P593" i="9"/>
  <c r="C593" i="9"/>
  <c r="P592" i="9"/>
  <c r="C592" i="9"/>
  <c r="P591" i="9"/>
  <c r="C591" i="9"/>
  <c r="P590" i="9"/>
  <c r="C590" i="9"/>
  <c r="P589" i="9"/>
  <c r="C589" i="9"/>
  <c r="P588" i="9"/>
  <c r="C588" i="9"/>
  <c r="P587" i="9"/>
  <c r="C587" i="9"/>
  <c r="P586" i="9"/>
  <c r="C586" i="9"/>
  <c r="P585" i="9"/>
  <c r="C585" i="9"/>
  <c r="P584" i="9"/>
  <c r="C584" i="9"/>
  <c r="P583" i="9"/>
  <c r="C583" i="9"/>
  <c r="P582" i="9"/>
  <c r="C582" i="9"/>
  <c r="P581" i="9"/>
  <c r="C581" i="9"/>
  <c r="P580" i="9"/>
  <c r="C580" i="9"/>
  <c r="P579" i="9"/>
  <c r="C579" i="9"/>
  <c r="P578" i="9"/>
  <c r="C578" i="9"/>
  <c r="P577" i="9"/>
  <c r="C577" i="9"/>
  <c r="P576" i="9"/>
  <c r="C576" i="9"/>
  <c r="P575" i="9"/>
  <c r="C575" i="9"/>
  <c r="P574" i="9"/>
  <c r="C574" i="9"/>
  <c r="P573" i="9"/>
  <c r="C573" i="9"/>
  <c r="P572" i="9"/>
  <c r="C572" i="9"/>
  <c r="P571" i="9"/>
  <c r="C571" i="9"/>
  <c r="P570" i="9"/>
  <c r="C570" i="9"/>
  <c r="P569" i="9"/>
  <c r="C569" i="9"/>
  <c r="P568" i="9"/>
  <c r="C568" i="9"/>
  <c r="P567" i="9"/>
  <c r="C567" i="9"/>
  <c r="P566" i="9"/>
  <c r="C566" i="9"/>
  <c r="P565" i="9"/>
  <c r="C565" i="9"/>
  <c r="P564" i="9"/>
  <c r="C564" i="9"/>
  <c r="P563" i="9"/>
  <c r="C563" i="9"/>
  <c r="P562" i="9"/>
  <c r="C562" i="9"/>
  <c r="P561" i="9"/>
  <c r="C561" i="9"/>
  <c r="P560" i="9"/>
  <c r="C560" i="9"/>
  <c r="P559" i="9"/>
  <c r="C559" i="9"/>
  <c r="P558" i="9"/>
  <c r="C558" i="9"/>
  <c r="P557" i="9"/>
  <c r="C557" i="9"/>
  <c r="P556" i="9"/>
  <c r="C556" i="9"/>
  <c r="P555" i="9"/>
  <c r="C555" i="9"/>
  <c r="P554" i="9"/>
  <c r="C554" i="9"/>
  <c r="P553" i="9"/>
  <c r="C553" i="9"/>
  <c r="P552" i="9"/>
  <c r="C552" i="9"/>
  <c r="P551" i="9"/>
  <c r="C551" i="9"/>
  <c r="P550" i="9"/>
  <c r="C550" i="9"/>
  <c r="P549" i="9"/>
  <c r="C549" i="9"/>
  <c r="P548" i="9"/>
  <c r="C548" i="9"/>
  <c r="P547" i="9"/>
  <c r="C547" i="9"/>
  <c r="P546" i="9"/>
  <c r="C546" i="9"/>
  <c r="P545" i="9"/>
  <c r="C545" i="9"/>
  <c r="P544" i="9"/>
  <c r="C544" i="9"/>
  <c r="P543" i="9"/>
  <c r="C543" i="9"/>
  <c r="P542" i="9"/>
  <c r="C542" i="9"/>
  <c r="P541" i="9"/>
  <c r="C541" i="9"/>
  <c r="P540" i="9"/>
  <c r="C540" i="9"/>
  <c r="P539" i="9"/>
  <c r="C539" i="9"/>
  <c r="P538" i="9"/>
  <c r="C538" i="9"/>
  <c r="P537" i="9"/>
  <c r="C537" i="9"/>
  <c r="P536" i="9"/>
  <c r="C536" i="9"/>
  <c r="P535" i="9"/>
  <c r="C535" i="9"/>
  <c r="P534" i="9"/>
  <c r="C534" i="9"/>
  <c r="P533" i="9"/>
  <c r="C533" i="9"/>
  <c r="P532" i="9"/>
  <c r="C532" i="9"/>
  <c r="P531" i="9"/>
  <c r="C531" i="9"/>
  <c r="P530" i="9"/>
  <c r="C530" i="9"/>
  <c r="P529" i="9"/>
  <c r="C529" i="9"/>
  <c r="P528" i="9"/>
  <c r="C528" i="9"/>
  <c r="P527" i="9"/>
  <c r="C527" i="9"/>
  <c r="P526" i="9"/>
  <c r="C526" i="9"/>
  <c r="P525" i="9"/>
  <c r="C525" i="9"/>
  <c r="P524" i="9"/>
  <c r="C524" i="9"/>
  <c r="P523" i="9"/>
  <c r="C523" i="9"/>
  <c r="P522" i="9"/>
  <c r="C522" i="9"/>
  <c r="P521" i="9"/>
  <c r="C521" i="9"/>
  <c r="P520" i="9"/>
  <c r="C520" i="9"/>
  <c r="P519" i="9"/>
  <c r="C519" i="9"/>
  <c r="P518" i="9"/>
  <c r="C518" i="9"/>
  <c r="P517" i="9"/>
  <c r="C517" i="9"/>
  <c r="P516" i="9"/>
  <c r="C516" i="9"/>
  <c r="P515" i="9"/>
  <c r="C515" i="9"/>
  <c r="P514" i="9"/>
  <c r="C514" i="9"/>
  <c r="P513" i="9"/>
  <c r="C513" i="9"/>
  <c r="P512" i="9"/>
  <c r="C512" i="9"/>
  <c r="P511" i="9"/>
  <c r="C511" i="9"/>
  <c r="P510" i="9"/>
  <c r="C510" i="9"/>
  <c r="P509" i="9"/>
  <c r="C509" i="9"/>
  <c r="P508" i="9"/>
  <c r="C508" i="9"/>
  <c r="P507" i="9"/>
  <c r="C507" i="9"/>
  <c r="P506" i="9"/>
  <c r="C506" i="9"/>
  <c r="P505" i="9"/>
  <c r="C505" i="9"/>
  <c r="P504" i="9"/>
  <c r="C504" i="9"/>
  <c r="P503" i="9"/>
  <c r="C503" i="9"/>
  <c r="P502" i="9"/>
  <c r="C502" i="9"/>
  <c r="P501" i="9"/>
  <c r="C501" i="9"/>
  <c r="P500" i="9"/>
  <c r="C500" i="9"/>
  <c r="P499" i="9"/>
  <c r="C499" i="9"/>
  <c r="P498" i="9"/>
  <c r="C498" i="9"/>
  <c r="P497" i="9"/>
  <c r="C497" i="9"/>
  <c r="P496" i="9"/>
  <c r="C496" i="9"/>
  <c r="P495" i="9"/>
  <c r="C495" i="9"/>
  <c r="P494" i="9"/>
  <c r="C494" i="9"/>
  <c r="P493" i="9"/>
  <c r="C493" i="9"/>
  <c r="P492" i="9"/>
  <c r="C492" i="9"/>
  <c r="P491" i="9"/>
  <c r="C491" i="9"/>
  <c r="P490" i="9"/>
  <c r="C490" i="9"/>
  <c r="P489" i="9"/>
  <c r="C489" i="9"/>
  <c r="P488" i="9"/>
  <c r="C488" i="9"/>
  <c r="P487" i="9"/>
  <c r="C487" i="9"/>
  <c r="P486" i="9"/>
  <c r="C486" i="9"/>
  <c r="P485" i="9"/>
  <c r="C485" i="9"/>
  <c r="P484" i="9"/>
  <c r="C484" i="9"/>
  <c r="P483" i="9"/>
  <c r="C483" i="9"/>
  <c r="P482" i="9"/>
  <c r="C482" i="9"/>
  <c r="P481" i="9"/>
  <c r="C481" i="9"/>
  <c r="P480" i="9"/>
  <c r="C480" i="9"/>
  <c r="P479" i="9"/>
  <c r="C479" i="9"/>
  <c r="P478" i="9"/>
  <c r="C478" i="9"/>
  <c r="P477" i="9"/>
  <c r="C477" i="9"/>
  <c r="P476" i="9"/>
  <c r="C476" i="9"/>
  <c r="P475" i="9"/>
  <c r="C475" i="9"/>
  <c r="P474" i="9"/>
  <c r="C474" i="9"/>
  <c r="P473" i="9"/>
  <c r="C473" i="9"/>
  <c r="P472" i="9"/>
  <c r="C472" i="9"/>
  <c r="P471" i="9"/>
  <c r="C471" i="9"/>
  <c r="P470" i="9"/>
  <c r="C470" i="9"/>
  <c r="P469" i="9"/>
  <c r="C469" i="9"/>
  <c r="P468" i="9"/>
  <c r="C468" i="9"/>
  <c r="P467" i="9"/>
  <c r="C467" i="9"/>
  <c r="P466" i="9"/>
  <c r="C466" i="9"/>
  <c r="P465" i="9"/>
  <c r="C465" i="9"/>
  <c r="P464" i="9"/>
  <c r="C464" i="9"/>
  <c r="P463" i="9"/>
  <c r="C463" i="9"/>
  <c r="P462" i="9"/>
  <c r="C462" i="9"/>
  <c r="P461" i="9"/>
  <c r="C461" i="9"/>
  <c r="P460" i="9"/>
  <c r="C460" i="9"/>
  <c r="P459" i="9"/>
  <c r="C459" i="9"/>
  <c r="P458" i="9"/>
  <c r="C458" i="9"/>
  <c r="P457" i="9"/>
  <c r="C457" i="9"/>
  <c r="P456" i="9"/>
  <c r="C456" i="9"/>
  <c r="P455" i="9"/>
  <c r="C455" i="9"/>
  <c r="P454" i="9"/>
  <c r="C454" i="9"/>
  <c r="P453" i="9"/>
  <c r="C453" i="9"/>
  <c r="P452" i="9"/>
  <c r="C452" i="9"/>
  <c r="P451" i="9"/>
  <c r="C451" i="9"/>
  <c r="P450" i="9"/>
  <c r="C450" i="9"/>
  <c r="P449" i="9"/>
  <c r="C449" i="9"/>
  <c r="P448" i="9"/>
  <c r="C448" i="9"/>
  <c r="P447" i="9"/>
  <c r="C447" i="9"/>
  <c r="P446" i="9"/>
  <c r="C446" i="9"/>
  <c r="P445" i="9"/>
  <c r="C445" i="9"/>
  <c r="P444" i="9"/>
  <c r="C444" i="9"/>
  <c r="P443" i="9"/>
  <c r="C443" i="9"/>
  <c r="P442" i="9"/>
  <c r="C442" i="9"/>
  <c r="P441" i="9"/>
  <c r="C441" i="9"/>
  <c r="P440" i="9"/>
  <c r="C440" i="9"/>
  <c r="P439" i="9"/>
  <c r="C439" i="9"/>
  <c r="P438" i="9"/>
  <c r="C438" i="9"/>
  <c r="P437" i="9"/>
  <c r="C437" i="9"/>
  <c r="P436" i="9"/>
  <c r="C436" i="9"/>
  <c r="P435" i="9"/>
  <c r="C435" i="9"/>
  <c r="P434" i="9"/>
  <c r="C434" i="9"/>
  <c r="P433" i="9"/>
  <c r="C433" i="9"/>
  <c r="P432" i="9"/>
  <c r="C432" i="9"/>
  <c r="P431" i="9"/>
  <c r="C431" i="9"/>
  <c r="P430" i="9"/>
  <c r="C430" i="9"/>
  <c r="P429" i="9"/>
  <c r="C429" i="9"/>
  <c r="P428" i="9"/>
  <c r="C428" i="9"/>
  <c r="P427" i="9"/>
  <c r="C427" i="9"/>
  <c r="P426" i="9"/>
  <c r="C426" i="9"/>
  <c r="P425" i="9"/>
  <c r="C425" i="9"/>
  <c r="P424" i="9"/>
  <c r="C424" i="9"/>
  <c r="P423" i="9"/>
  <c r="C423" i="9"/>
  <c r="P422" i="9"/>
  <c r="C422" i="9"/>
  <c r="P421" i="9"/>
  <c r="C421" i="9"/>
  <c r="P420" i="9"/>
  <c r="C420" i="9"/>
  <c r="P419" i="9"/>
  <c r="C419" i="9"/>
  <c r="P418" i="9"/>
  <c r="C418" i="9"/>
  <c r="P417" i="9"/>
  <c r="C417" i="9"/>
  <c r="P416" i="9"/>
  <c r="C416" i="9"/>
  <c r="P415" i="9"/>
  <c r="C415" i="9"/>
  <c r="P414" i="9"/>
  <c r="C414" i="9"/>
  <c r="P413" i="9"/>
  <c r="C413" i="9"/>
  <c r="P412" i="9"/>
  <c r="C412" i="9"/>
  <c r="P411" i="9"/>
  <c r="C411" i="9"/>
  <c r="P410" i="9"/>
  <c r="C410" i="9"/>
  <c r="P409" i="9"/>
  <c r="C409" i="9"/>
  <c r="P408" i="9"/>
  <c r="C408" i="9"/>
  <c r="P407" i="9"/>
  <c r="C407" i="9"/>
  <c r="P406" i="9"/>
  <c r="C406" i="9"/>
  <c r="P405" i="9"/>
  <c r="C405" i="9"/>
  <c r="P404" i="9"/>
  <c r="C404" i="9"/>
  <c r="P403" i="9"/>
  <c r="C403" i="9"/>
  <c r="P402" i="9"/>
  <c r="C402" i="9"/>
  <c r="P401" i="9"/>
  <c r="C401" i="9"/>
  <c r="P400" i="9"/>
  <c r="C400" i="9"/>
  <c r="P399" i="9"/>
  <c r="C399" i="9"/>
  <c r="P398" i="9"/>
  <c r="C398" i="9"/>
  <c r="P397" i="9"/>
  <c r="C397" i="9"/>
  <c r="P396" i="9"/>
  <c r="C396" i="9"/>
  <c r="P395" i="9"/>
  <c r="C395" i="9"/>
  <c r="P394" i="9"/>
  <c r="C394" i="9"/>
  <c r="P393" i="9"/>
  <c r="C393" i="9"/>
  <c r="P392" i="9"/>
  <c r="C392" i="9"/>
  <c r="P391" i="9"/>
  <c r="C391" i="9"/>
  <c r="P390" i="9"/>
  <c r="C390" i="9"/>
  <c r="P389" i="9"/>
  <c r="C389" i="9"/>
  <c r="P388" i="9"/>
  <c r="C388" i="9"/>
  <c r="P387" i="9"/>
  <c r="C387" i="9"/>
  <c r="P386" i="9"/>
  <c r="C386" i="9"/>
  <c r="P385" i="9"/>
  <c r="C385" i="9"/>
  <c r="P384" i="9"/>
  <c r="C384" i="9"/>
  <c r="P383" i="9"/>
  <c r="C383" i="9"/>
  <c r="P382" i="9"/>
  <c r="C382" i="9"/>
  <c r="P381" i="9"/>
  <c r="C381" i="9"/>
  <c r="P380" i="9"/>
  <c r="C380" i="9"/>
  <c r="P379" i="9"/>
  <c r="C379" i="9"/>
  <c r="P378" i="9"/>
  <c r="C378" i="9"/>
  <c r="P377" i="9"/>
  <c r="C377" i="9"/>
  <c r="P376" i="9"/>
  <c r="C376" i="9"/>
  <c r="P375" i="9"/>
  <c r="C375" i="9"/>
  <c r="P374" i="9"/>
  <c r="C374" i="9"/>
  <c r="P373" i="9"/>
  <c r="C373" i="9"/>
  <c r="P372" i="9"/>
  <c r="C372" i="9"/>
  <c r="P371" i="9"/>
  <c r="C371" i="9"/>
  <c r="P370" i="9"/>
  <c r="C370" i="9"/>
  <c r="P369" i="9"/>
  <c r="C369" i="9"/>
  <c r="P368" i="9"/>
  <c r="C368" i="9"/>
  <c r="P367" i="9"/>
  <c r="C367" i="9"/>
  <c r="P366" i="9"/>
  <c r="C366" i="9"/>
  <c r="P365" i="9"/>
  <c r="C365" i="9"/>
  <c r="P364" i="9"/>
  <c r="C364" i="9"/>
  <c r="P363" i="9"/>
  <c r="C363" i="9"/>
  <c r="P362" i="9"/>
  <c r="C362" i="9"/>
  <c r="P361" i="9"/>
  <c r="C361" i="9"/>
  <c r="P360" i="9"/>
  <c r="C360" i="9"/>
  <c r="P359" i="9"/>
  <c r="C359" i="9"/>
  <c r="P358" i="9"/>
  <c r="C358" i="9"/>
  <c r="P357" i="9"/>
  <c r="C357" i="9"/>
  <c r="P356" i="9"/>
  <c r="C356" i="9"/>
  <c r="P355" i="9"/>
  <c r="C355" i="9"/>
  <c r="P354" i="9"/>
  <c r="C354" i="9"/>
  <c r="P353" i="9"/>
  <c r="C353" i="9"/>
  <c r="P352" i="9"/>
  <c r="C352" i="9"/>
  <c r="P351" i="9"/>
  <c r="C351" i="9"/>
  <c r="P350" i="9"/>
  <c r="C350" i="9"/>
  <c r="P349" i="9"/>
  <c r="C349" i="9"/>
  <c r="P348" i="9"/>
  <c r="C348" i="9"/>
  <c r="P347" i="9"/>
  <c r="C347" i="9"/>
  <c r="P346" i="9"/>
  <c r="C346" i="9"/>
  <c r="P345" i="9"/>
  <c r="C345" i="9"/>
  <c r="P344" i="9"/>
  <c r="C344" i="9"/>
  <c r="P343" i="9"/>
  <c r="C343" i="9"/>
  <c r="P342" i="9"/>
  <c r="C342" i="9"/>
  <c r="P341" i="9"/>
  <c r="C341" i="9"/>
  <c r="P340" i="9"/>
  <c r="C340" i="9"/>
  <c r="P339" i="9"/>
  <c r="C339" i="9"/>
  <c r="P338" i="9"/>
  <c r="C338" i="9"/>
  <c r="P337" i="9"/>
  <c r="C337" i="9"/>
  <c r="P336" i="9"/>
  <c r="C336" i="9"/>
  <c r="P335" i="9"/>
  <c r="C335" i="9"/>
  <c r="P334" i="9"/>
  <c r="C334" i="9"/>
  <c r="P333" i="9"/>
  <c r="C333" i="9"/>
  <c r="P332" i="9"/>
  <c r="C332" i="9"/>
  <c r="P331" i="9"/>
  <c r="C331" i="9"/>
  <c r="P330" i="9"/>
  <c r="C330" i="9"/>
  <c r="P329" i="9"/>
  <c r="C329" i="9"/>
  <c r="P328" i="9"/>
  <c r="C328" i="9"/>
  <c r="P327" i="9"/>
  <c r="C327" i="9"/>
  <c r="P326" i="9"/>
  <c r="C326" i="9"/>
  <c r="P325" i="9"/>
  <c r="C325" i="9"/>
  <c r="P324" i="9"/>
  <c r="C324" i="9"/>
  <c r="P323" i="9"/>
  <c r="C323" i="9"/>
  <c r="P322" i="9"/>
  <c r="C322" i="9"/>
  <c r="P321" i="9"/>
  <c r="C321" i="9"/>
  <c r="P320" i="9"/>
  <c r="C320" i="9"/>
  <c r="P319" i="9"/>
  <c r="C319" i="9"/>
  <c r="P318" i="9"/>
  <c r="C318" i="9"/>
  <c r="P317" i="9"/>
  <c r="C317" i="9"/>
  <c r="P316" i="9"/>
  <c r="C316" i="9"/>
  <c r="P315" i="9"/>
  <c r="C315" i="9"/>
  <c r="P314" i="9"/>
  <c r="C314" i="9"/>
  <c r="P313" i="9"/>
  <c r="C313" i="9"/>
  <c r="P312" i="9"/>
  <c r="C312" i="9"/>
  <c r="P311" i="9"/>
  <c r="C311" i="9"/>
  <c r="P310" i="9"/>
  <c r="C310" i="9"/>
  <c r="P309" i="9"/>
  <c r="C309" i="9"/>
  <c r="P308" i="9"/>
  <c r="C308" i="9"/>
  <c r="P307" i="9"/>
  <c r="C307" i="9"/>
  <c r="P306" i="9"/>
  <c r="C306" i="9"/>
  <c r="P305" i="9"/>
  <c r="C305" i="9"/>
  <c r="P304" i="9"/>
  <c r="C304" i="9"/>
  <c r="P303" i="9"/>
  <c r="C303" i="9"/>
  <c r="P302" i="9"/>
  <c r="C302" i="9"/>
  <c r="P301" i="9"/>
  <c r="C301" i="9"/>
  <c r="P300" i="9"/>
  <c r="C300" i="9"/>
  <c r="P299" i="9"/>
  <c r="C299" i="9"/>
  <c r="P298" i="9"/>
  <c r="C298" i="9"/>
  <c r="P297" i="9"/>
  <c r="C297" i="9"/>
  <c r="P296" i="9"/>
  <c r="C296" i="9"/>
  <c r="P295" i="9"/>
  <c r="C295" i="9"/>
  <c r="P294" i="9"/>
  <c r="C294" i="9"/>
  <c r="P293" i="9"/>
  <c r="C293" i="9"/>
  <c r="P292" i="9"/>
  <c r="C292" i="9"/>
  <c r="P291" i="9"/>
  <c r="C291" i="9"/>
  <c r="P290" i="9"/>
  <c r="C290" i="9"/>
  <c r="P289" i="9"/>
  <c r="C289" i="9"/>
  <c r="P288" i="9"/>
  <c r="C288" i="9"/>
  <c r="P287" i="9"/>
  <c r="C287" i="9"/>
  <c r="P286" i="9"/>
  <c r="C286" i="9"/>
  <c r="P285" i="9"/>
  <c r="C285" i="9"/>
  <c r="P284" i="9"/>
  <c r="C284" i="9"/>
  <c r="P283" i="9"/>
  <c r="C283" i="9"/>
  <c r="P282" i="9"/>
  <c r="C282" i="9"/>
  <c r="P281" i="9"/>
  <c r="C281" i="9"/>
  <c r="P280" i="9"/>
  <c r="C280" i="9"/>
  <c r="P279" i="9"/>
  <c r="C279" i="9"/>
  <c r="P278" i="9"/>
  <c r="C278" i="9"/>
  <c r="P277" i="9"/>
  <c r="C277" i="9"/>
  <c r="P276" i="9"/>
  <c r="C276" i="9"/>
  <c r="P275" i="9"/>
  <c r="C275" i="9"/>
  <c r="P274" i="9"/>
  <c r="C274" i="9"/>
  <c r="P273" i="9"/>
  <c r="C273" i="9"/>
  <c r="P272" i="9"/>
  <c r="C272" i="9"/>
  <c r="P271" i="9"/>
  <c r="C271" i="9"/>
  <c r="P270" i="9"/>
  <c r="C270" i="9"/>
  <c r="P269" i="9"/>
  <c r="C269" i="9"/>
  <c r="P268" i="9"/>
  <c r="C268" i="9"/>
  <c r="P267" i="9"/>
  <c r="C267" i="9"/>
  <c r="P266" i="9"/>
  <c r="C266" i="9"/>
  <c r="P265" i="9"/>
  <c r="C265" i="9"/>
  <c r="P264" i="9"/>
  <c r="C264" i="9"/>
  <c r="P263" i="9"/>
  <c r="C263" i="9"/>
  <c r="P262" i="9"/>
  <c r="C262" i="9"/>
  <c r="P261" i="9"/>
  <c r="C261" i="9"/>
  <c r="P260" i="9"/>
  <c r="C260" i="9"/>
  <c r="P259" i="9"/>
  <c r="C259" i="9"/>
  <c r="P258" i="9"/>
  <c r="C258" i="9"/>
  <c r="P257" i="9"/>
  <c r="C257" i="9"/>
  <c r="P256" i="9"/>
  <c r="C256" i="9"/>
  <c r="P255" i="9"/>
  <c r="C255" i="9"/>
  <c r="P254" i="9"/>
  <c r="C254" i="9"/>
  <c r="P253" i="9"/>
  <c r="C253" i="9"/>
  <c r="P252" i="9"/>
  <c r="C252" i="9"/>
  <c r="P251" i="9"/>
  <c r="C251" i="9"/>
  <c r="P250" i="9"/>
  <c r="C250" i="9"/>
  <c r="P249" i="9"/>
  <c r="C249" i="9"/>
  <c r="P248" i="9"/>
  <c r="C248" i="9"/>
  <c r="P247" i="9"/>
  <c r="C247" i="9"/>
  <c r="P246" i="9"/>
  <c r="C246" i="9"/>
  <c r="P245" i="9"/>
  <c r="C245" i="9"/>
  <c r="P244" i="9"/>
  <c r="C244" i="9"/>
  <c r="P243" i="9"/>
  <c r="C243" i="9"/>
  <c r="P242" i="9"/>
  <c r="C242" i="9"/>
  <c r="P241" i="9"/>
  <c r="C241" i="9"/>
  <c r="P240" i="9"/>
  <c r="C240" i="9"/>
  <c r="P239" i="9"/>
  <c r="C239" i="9"/>
  <c r="P238" i="9"/>
  <c r="C238" i="9"/>
  <c r="P237" i="9"/>
  <c r="C237" i="9"/>
  <c r="P236" i="9"/>
  <c r="C236" i="9"/>
  <c r="P235" i="9"/>
  <c r="C235" i="9"/>
  <c r="P234" i="9"/>
  <c r="C234" i="9"/>
  <c r="P233" i="9"/>
  <c r="C233" i="9"/>
  <c r="P232" i="9"/>
  <c r="C232" i="9"/>
  <c r="P231" i="9"/>
  <c r="C231" i="9"/>
  <c r="P230" i="9"/>
  <c r="C230" i="9"/>
  <c r="P229" i="9"/>
  <c r="C229" i="9"/>
  <c r="P228" i="9"/>
  <c r="C228" i="9"/>
  <c r="P227" i="9"/>
  <c r="C227" i="9"/>
  <c r="P226" i="9"/>
  <c r="C226" i="9"/>
  <c r="P225" i="9"/>
  <c r="C225" i="9"/>
  <c r="P224" i="9"/>
  <c r="C224" i="9"/>
  <c r="P223" i="9"/>
  <c r="C223" i="9"/>
  <c r="P222" i="9"/>
  <c r="C222" i="9"/>
  <c r="P221" i="9"/>
  <c r="C221" i="9"/>
  <c r="P220" i="9"/>
  <c r="C220" i="9"/>
  <c r="P219" i="9"/>
  <c r="C219" i="9"/>
  <c r="P218" i="9"/>
  <c r="C218" i="9"/>
  <c r="P217" i="9"/>
  <c r="C217" i="9"/>
  <c r="P216" i="9"/>
  <c r="C216" i="9"/>
  <c r="P215" i="9"/>
  <c r="C215" i="9"/>
  <c r="P214" i="9"/>
  <c r="C214" i="9"/>
  <c r="P213" i="9"/>
  <c r="C213" i="9"/>
  <c r="P212" i="9"/>
  <c r="C212" i="9"/>
  <c r="P211" i="9"/>
  <c r="C211" i="9"/>
  <c r="P210" i="9"/>
  <c r="C210" i="9"/>
  <c r="P209" i="9"/>
  <c r="C209" i="9"/>
  <c r="P208" i="9"/>
  <c r="C208" i="9"/>
  <c r="P207" i="9"/>
  <c r="C207" i="9"/>
  <c r="P206" i="9"/>
  <c r="C206" i="9"/>
  <c r="P205" i="9"/>
  <c r="C205" i="9"/>
  <c r="P204" i="9"/>
  <c r="C204" i="9"/>
  <c r="P203" i="9"/>
  <c r="C203" i="9"/>
  <c r="P202" i="9"/>
  <c r="C202" i="9"/>
  <c r="P201" i="9"/>
  <c r="C201" i="9"/>
  <c r="P200" i="9"/>
  <c r="C200" i="9"/>
  <c r="P199" i="9"/>
  <c r="C199" i="9"/>
  <c r="P198" i="9"/>
  <c r="C198" i="9"/>
  <c r="P197" i="9"/>
  <c r="C197" i="9"/>
  <c r="P196" i="9"/>
  <c r="C196" i="9"/>
  <c r="P195" i="9"/>
  <c r="C195" i="9"/>
  <c r="P194" i="9"/>
  <c r="C194" i="9"/>
  <c r="P193" i="9"/>
  <c r="C193" i="9"/>
  <c r="P192" i="9"/>
  <c r="C192" i="9"/>
  <c r="P191" i="9"/>
  <c r="C191" i="9"/>
  <c r="P190" i="9"/>
  <c r="C190" i="9"/>
  <c r="P189" i="9"/>
  <c r="C189" i="9"/>
  <c r="P188" i="9"/>
  <c r="C188" i="9"/>
  <c r="P187" i="9"/>
  <c r="C187" i="9"/>
  <c r="P186" i="9"/>
  <c r="C186" i="9"/>
  <c r="P185" i="9"/>
  <c r="C185" i="9"/>
  <c r="P184" i="9"/>
  <c r="C184" i="9"/>
  <c r="P183" i="9"/>
  <c r="C183" i="9"/>
  <c r="P182" i="9"/>
  <c r="C182" i="9"/>
  <c r="P181" i="9"/>
  <c r="C181" i="9"/>
  <c r="P180" i="9"/>
  <c r="C180" i="9"/>
  <c r="P179" i="9"/>
  <c r="C179" i="9"/>
  <c r="P178" i="9"/>
  <c r="C178" i="9"/>
  <c r="P177" i="9"/>
  <c r="C177" i="9"/>
  <c r="P176" i="9"/>
  <c r="C176" i="9"/>
  <c r="P175" i="9"/>
  <c r="C175" i="9"/>
  <c r="P174" i="9"/>
  <c r="C174" i="9"/>
  <c r="P173" i="9"/>
  <c r="C173" i="9"/>
  <c r="P172" i="9"/>
  <c r="C172" i="9"/>
  <c r="P171" i="9"/>
  <c r="C171" i="9"/>
  <c r="P170" i="9"/>
  <c r="C170" i="9"/>
  <c r="P169" i="9"/>
  <c r="C169" i="9"/>
  <c r="P168" i="9"/>
  <c r="C168" i="9"/>
  <c r="P167" i="9"/>
  <c r="C167" i="9"/>
  <c r="P166" i="9"/>
  <c r="C166" i="9"/>
  <c r="P165" i="9"/>
  <c r="C165" i="9"/>
  <c r="P164" i="9"/>
  <c r="C164" i="9"/>
  <c r="P163" i="9"/>
  <c r="C163" i="9"/>
  <c r="P162" i="9"/>
  <c r="C162" i="9"/>
  <c r="P161" i="9"/>
  <c r="C161" i="9"/>
  <c r="P160" i="9"/>
  <c r="C160" i="9"/>
  <c r="P159" i="9"/>
  <c r="C159" i="9"/>
  <c r="P158" i="9"/>
  <c r="C158" i="9"/>
  <c r="P157" i="9"/>
  <c r="C157" i="9"/>
  <c r="P156" i="9"/>
  <c r="C156" i="9"/>
  <c r="P155" i="9"/>
  <c r="C155" i="9"/>
  <c r="P154" i="9"/>
  <c r="C154" i="9"/>
  <c r="P153" i="9"/>
  <c r="C153" i="9"/>
  <c r="P152" i="9"/>
  <c r="C152" i="9"/>
  <c r="P151" i="9"/>
  <c r="C151" i="9"/>
  <c r="P150" i="9"/>
  <c r="C150" i="9"/>
  <c r="P149" i="9"/>
  <c r="C149" i="9"/>
  <c r="P148" i="9"/>
  <c r="C148" i="9"/>
  <c r="P147" i="9"/>
  <c r="C147" i="9"/>
  <c r="P146" i="9"/>
  <c r="C146" i="9"/>
  <c r="P145" i="9"/>
  <c r="C145" i="9"/>
  <c r="P144" i="9"/>
  <c r="C144" i="9"/>
  <c r="P143" i="9"/>
  <c r="C143" i="9"/>
  <c r="P142" i="9"/>
  <c r="C142" i="9"/>
  <c r="P141" i="9"/>
  <c r="C141" i="9"/>
  <c r="P140" i="9"/>
  <c r="C140" i="9"/>
  <c r="P139" i="9"/>
  <c r="C139" i="9"/>
  <c r="P138" i="9"/>
  <c r="C138" i="9"/>
  <c r="P137" i="9"/>
  <c r="C137" i="9"/>
  <c r="P136" i="9"/>
  <c r="C136" i="9"/>
  <c r="P135" i="9"/>
  <c r="C135" i="9"/>
  <c r="P134" i="9"/>
  <c r="C134" i="9"/>
  <c r="P133" i="9"/>
  <c r="C133" i="9"/>
  <c r="P132" i="9"/>
  <c r="C132" i="9"/>
  <c r="P131" i="9"/>
  <c r="C131" i="9"/>
  <c r="P130" i="9"/>
  <c r="C130" i="9"/>
  <c r="P129" i="9"/>
  <c r="C129" i="9"/>
  <c r="P128" i="9"/>
  <c r="C128" i="9"/>
  <c r="P127" i="9"/>
  <c r="C127" i="9"/>
  <c r="P126" i="9"/>
  <c r="C126" i="9"/>
  <c r="P125" i="9"/>
  <c r="C125" i="9"/>
  <c r="P124" i="9"/>
  <c r="C124" i="9"/>
  <c r="P123" i="9"/>
  <c r="C123" i="9"/>
  <c r="P122" i="9"/>
  <c r="C122" i="9"/>
  <c r="P121" i="9"/>
  <c r="C121" i="9"/>
  <c r="P120" i="9"/>
  <c r="C120" i="9"/>
  <c r="P119" i="9"/>
  <c r="C119" i="9"/>
  <c r="P118" i="9"/>
  <c r="C118" i="9"/>
  <c r="P117" i="9"/>
  <c r="C117" i="9"/>
  <c r="P116" i="9"/>
  <c r="C116" i="9"/>
  <c r="P115" i="9"/>
  <c r="C115" i="9"/>
  <c r="P114" i="9"/>
  <c r="C114" i="9"/>
  <c r="P113" i="9"/>
  <c r="C113" i="9"/>
  <c r="P112" i="9"/>
  <c r="C112" i="9"/>
  <c r="P111" i="9"/>
  <c r="C111" i="9"/>
  <c r="P110" i="9"/>
  <c r="C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Q1148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Q31" i="8"/>
  <c r="C15" i="1" l="1"/>
  <c r="G22" i="1"/>
  <c r="G24" i="1"/>
  <c r="G30" i="1"/>
  <c r="AC86" i="9"/>
  <c r="AC74" i="9"/>
  <c r="AC62" i="9"/>
  <c r="AC50" i="9"/>
  <c r="AC38" i="9"/>
  <c r="AD38" i="9" s="1"/>
  <c r="AF38" i="9" s="1"/>
  <c r="AC26" i="9"/>
  <c r="AC14" i="9"/>
  <c r="AD14" i="9" s="1"/>
  <c r="AF14" i="9" s="1"/>
  <c r="AC669" i="9"/>
  <c r="AD669" i="9" s="1"/>
  <c r="AF669" i="9" s="1"/>
  <c r="AC417" i="9"/>
  <c r="AD417" i="9" s="1"/>
  <c r="AF417" i="9" s="1"/>
  <c r="AC393" i="9"/>
  <c r="AD393" i="9" s="1"/>
  <c r="AF393" i="9" s="1"/>
  <c r="AC369" i="9"/>
  <c r="AD369" i="9" s="1"/>
  <c r="AF369" i="9" s="1"/>
  <c r="AC285" i="9"/>
  <c r="AD285" i="9" s="1"/>
  <c r="AF285" i="9" s="1"/>
  <c r="AC129" i="9"/>
  <c r="AD129" i="9" s="1"/>
  <c r="AF129" i="9" s="1"/>
  <c r="AC105" i="9"/>
  <c r="AD105" i="9" s="1"/>
  <c r="AF105" i="9" s="1"/>
  <c r="AC69" i="9"/>
  <c r="AC632" i="9"/>
  <c r="AC928" i="9"/>
  <c r="AD928" i="9" s="1"/>
  <c r="AF928" i="9" s="1"/>
  <c r="AC844" i="9"/>
  <c r="AD844" i="9" s="1"/>
  <c r="AF844" i="9" s="1"/>
  <c r="AC40" i="9"/>
  <c r="AD40" i="9" s="1"/>
  <c r="AF40" i="9" s="1"/>
  <c r="AC963" i="9"/>
  <c r="AD963" i="9" s="1"/>
  <c r="AF963" i="9" s="1"/>
  <c r="AC1088" i="9"/>
  <c r="AD1088" i="9" s="1"/>
  <c r="AF1088" i="9" s="1"/>
  <c r="AC654" i="9"/>
  <c r="AD654" i="9" s="1"/>
  <c r="AF654" i="9" s="1"/>
  <c r="AC138" i="9"/>
  <c r="AD138" i="9" s="1"/>
  <c r="AF138" i="9" s="1"/>
  <c r="AC992" i="9"/>
  <c r="AD992" i="9" s="1"/>
  <c r="AF992" i="9" s="1"/>
  <c r="AC968" i="9"/>
  <c r="AD968" i="9" s="1"/>
  <c r="AF968" i="9" s="1"/>
  <c r="AC956" i="9"/>
  <c r="AC944" i="9"/>
  <c r="AC932" i="9"/>
  <c r="AC920" i="9"/>
  <c r="AD920" i="9" s="1"/>
  <c r="AF920" i="9" s="1"/>
  <c r="AC908" i="9"/>
  <c r="AD908" i="9" s="1"/>
  <c r="AF908" i="9" s="1"/>
  <c r="AC896" i="9"/>
  <c r="AC884" i="9"/>
  <c r="AD884" i="9" s="1"/>
  <c r="AF884" i="9" s="1"/>
  <c r="AC872" i="9"/>
  <c r="AC860" i="9"/>
  <c r="AD860" i="9" s="1"/>
  <c r="AF860" i="9" s="1"/>
  <c r="AC848" i="9"/>
  <c r="AD848" i="9" s="1"/>
  <c r="AF848" i="9" s="1"/>
  <c r="AC836" i="9"/>
  <c r="AD836" i="9" s="1"/>
  <c r="AF836" i="9" s="1"/>
  <c r="AC824" i="9"/>
  <c r="AD824" i="9" s="1"/>
  <c r="AF824" i="9" s="1"/>
  <c r="AC812" i="9"/>
  <c r="AD812" i="9" s="1"/>
  <c r="AF812" i="9" s="1"/>
  <c r="AC800" i="9"/>
  <c r="AD800" i="9" s="1"/>
  <c r="AF800" i="9" s="1"/>
  <c r="AC788" i="9"/>
  <c r="AC776" i="9"/>
  <c r="AD776" i="9" s="1"/>
  <c r="AF776" i="9" s="1"/>
  <c r="AC764" i="9"/>
  <c r="AD764" i="9" s="1"/>
  <c r="AF764" i="9" s="1"/>
  <c r="AC752" i="9"/>
  <c r="AD752" i="9" s="1"/>
  <c r="AF752" i="9" s="1"/>
  <c r="AC740" i="9"/>
  <c r="AD740" i="9" s="1"/>
  <c r="AF740" i="9" s="1"/>
  <c r="AC728" i="9"/>
  <c r="AD728" i="9" s="1"/>
  <c r="AF728" i="9" s="1"/>
  <c r="AC716" i="9"/>
  <c r="AD716" i="9" s="1"/>
  <c r="AF716" i="9" s="1"/>
  <c r="AC704" i="9"/>
  <c r="AD704" i="9" s="1"/>
  <c r="AF704" i="9" s="1"/>
  <c r="AC692" i="9"/>
  <c r="AD692" i="9" s="1"/>
  <c r="AF692" i="9" s="1"/>
  <c r="AC680" i="9"/>
  <c r="AD680" i="9" s="1"/>
  <c r="AF680" i="9" s="1"/>
  <c r="AC668" i="9"/>
  <c r="AC656" i="9"/>
  <c r="AC644" i="9"/>
  <c r="AC620" i="9"/>
  <c r="AD620" i="9" s="1"/>
  <c r="AF620" i="9" s="1"/>
  <c r="AC608" i="9"/>
  <c r="AD608" i="9" s="1"/>
  <c r="AF608" i="9" s="1"/>
  <c r="AC596" i="9"/>
  <c r="AD596" i="9" s="1"/>
  <c r="AF596" i="9" s="1"/>
  <c r="AC584" i="9"/>
  <c r="AD584" i="9" s="1"/>
  <c r="AF584" i="9" s="1"/>
  <c r="AC572" i="9"/>
  <c r="AD572" i="9" s="1"/>
  <c r="AF572" i="9" s="1"/>
  <c r="AC560" i="9"/>
  <c r="AD560" i="9" s="1"/>
  <c r="AF560" i="9" s="1"/>
  <c r="AC548" i="9"/>
  <c r="AD548" i="9" s="1"/>
  <c r="AF548" i="9" s="1"/>
  <c r="AC536" i="9"/>
  <c r="AD536" i="9" s="1"/>
  <c r="AF536" i="9" s="1"/>
  <c r="AC524" i="9"/>
  <c r="AD524" i="9" s="1"/>
  <c r="AF524" i="9" s="1"/>
  <c r="AC512" i="9"/>
  <c r="AC500" i="9"/>
  <c r="AC488" i="9"/>
  <c r="AC476" i="9"/>
  <c r="AD476" i="9" s="1"/>
  <c r="AF476" i="9" s="1"/>
  <c r="AC464" i="9"/>
  <c r="AD464" i="9" s="1"/>
  <c r="AF464" i="9" s="1"/>
  <c r="AC452" i="9"/>
  <c r="AD452" i="9" s="1"/>
  <c r="AF452" i="9" s="1"/>
  <c r="AC440" i="9"/>
  <c r="AD440" i="9" s="1"/>
  <c r="AF440" i="9" s="1"/>
  <c r="AC428" i="9"/>
  <c r="AD428" i="9" s="1"/>
  <c r="AF428" i="9" s="1"/>
  <c r="AC416" i="9"/>
  <c r="AD416" i="9" s="1"/>
  <c r="AF416" i="9" s="1"/>
  <c r="AC404" i="9"/>
  <c r="AD404" i="9" s="1"/>
  <c r="AF404" i="9" s="1"/>
  <c r="AC392" i="9"/>
  <c r="AD392" i="9" s="1"/>
  <c r="AF392" i="9" s="1"/>
  <c r="AC380" i="9"/>
  <c r="AD380" i="9" s="1"/>
  <c r="AF380" i="9" s="1"/>
  <c r="AC368" i="9"/>
  <c r="AC356" i="9"/>
  <c r="AC344" i="9"/>
  <c r="AC332" i="9"/>
  <c r="AD332" i="9" s="1"/>
  <c r="AF332" i="9" s="1"/>
  <c r="AC320" i="9"/>
  <c r="AD320" i="9" s="1"/>
  <c r="AF320" i="9" s="1"/>
  <c r="AC308" i="9"/>
  <c r="AC296" i="9"/>
  <c r="AD296" i="9" s="1"/>
  <c r="AF296" i="9" s="1"/>
  <c r="AC284" i="9"/>
  <c r="AD284" i="9" s="1"/>
  <c r="AF284" i="9" s="1"/>
  <c r="AC272" i="9"/>
  <c r="AD272" i="9" s="1"/>
  <c r="AF272" i="9" s="1"/>
  <c r="AC260" i="9"/>
  <c r="AD260" i="9" s="1"/>
  <c r="AF260" i="9" s="1"/>
  <c r="AC248" i="9"/>
  <c r="AD248" i="9" s="1"/>
  <c r="AF248" i="9" s="1"/>
  <c r="AC236" i="9"/>
  <c r="AD236" i="9" s="1"/>
  <c r="AF236" i="9" s="1"/>
  <c r="AC224" i="9"/>
  <c r="AC212" i="9"/>
  <c r="AC200" i="9"/>
  <c r="AC188" i="9"/>
  <c r="AD188" i="9" s="1"/>
  <c r="AF188" i="9" s="1"/>
  <c r="AC176" i="9"/>
  <c r="AD176" i="9" s="1"/>
  <c r="AF176" i="9" s="1"/>
  <c r="AC164" i="9"/>
  <c r="AC152" i="9"/>
  <c r="AD152" i="9" s="1"/>
  <c r="AF152" i="9" s="1"/>
  <c r="AC140" i="9"/>
  <c r="AD140" i="9" s="1"/>
  <c r="AF140" i="9" s="1"/>
  <c r="AC128" i="9"/>
  <c r="AD128" i="9" s="1"/>
  <c r="AF128" i="9" s="1"/>
  <c r="AC116" i="9"/>
  <c r="AD116" i="9" s="1"/>
  <c r="AF116" i="9" s="1"/>
  <c r="AC104" i="9"/>
  <c r="AD104" i="9" s="1"/>
  <c r="AF104" i="9" s="1"/>
  <c r="AC92" i="9"/>
  <c r="AD92" i="9" s="1"/>
  <c r="AF92" i="9" s="1"/>
  <c r="AC80" i="9"/>
  <c r="AD80" i="9" s="1"/>
  <c r="AF80" i="9" s="1"/>
  <c r="AC68" i="9"/>
  <c r="AC56" i="9"/>
  <c r="AC44" i="9"/>
  <c r="AD44" i="9" s="1"/>
  <c r="AF44" i="9" s="1"/>
  <c r="AC32" i="9"/>
  <c r="AD32" i="9" s="1"/>
  <c r="AF32" i="9" s="1"/>
  <c r="AC20" i="9"/>
  <c r="AD20" i="9" s="1"/>
  <c r="AF20" i="9" s="1"/>
  <c r="AC927" i="9"/>
  <c r="AD927" i="9" s="1"/>
  <c r="AF927" i="9" s="1"/>
  <c r="AC915" i="9"/>
  <c r="AD915" i="9" s="1"/>
  <c r="AF915" i="9" s="1"/>
  <c r="AC903" i="9"/>
  <c r="AD903" i="9" s="1"/>
  <c r="AF903" i="9" s="1"/>
  <c r="AC891" i="9"/>
  <c r="AD891" i="9" s="1"/>
  <c r="AF891" i="9" s="1"/>
  <c r="AC879" i="9"/>
  <c r="AD879" i="9" s="1"/>
  <c r="AF879" i="9" s="1"/>
  <c r="AC867" i="9"/>
  <c r="AC855" i="9"/>
  <c r="AC843" i="9"/>
  <c r="AC831" i="9"/>
  <c r="AC819" i="9"/>
  <c r="AD819" i="9" s="1"/>
  <c r="AF819" i="9" s="1"/>
  <c r="AC807" i="9"/>
  <c r="AD807" i="9" s="1"/>
  <c r="AF807" i="9" s="1"/>
  <c r="AC795" i="9"/>
  <c r="AD795" i="9" s="1"/>
  <c r="AF795" i="9" s="1"/>
  <c r="AC783" i="9"/>
  <c r="AD783" i="9" s="1"/>
  <c r="AF783" i="9" s="1"/>
  <c r="AC771" i="9"/>
  <c r="AD771" i="9" s="1"/>
  <c r="AF771" i="9" s="1"/>
  <c r="AC759" i="9"/>
  <c r="AD759" i="9" s="1"/>
  <c r="AF759" i="9" s="1"/>
  <c r="AC747" i="9"/>
  <c r="AD747" i="9" s="1"/>
  <c r="AF747" i="9" s="1"/>
  <c r="AC735" i="9"/>
  <c r="AD735" i="9" s="1"/>
  <c r="AF735" i="9" s="1"/>
  <c r="AC723" i="9"/>
  <c r="AD723" i="9" s="1"/>
  <c r="AF723" i="9" s="1"/>
  <c r="AC711" i="9"/>
  <c r="AC699" i="9"/>
  <c r="AC687" i="9"/>
  <c r="AC675" i="9"/>
  <c r="AD675" i="9" s="1"/>
  <c r="AF675" i="9" s="1"/>
  <c r="AC663" i="9"/>
  <c r="AD663" i="9" s="1"/>
  <c r="AF663" i="9" s="1"/>
  <c r="AC651" i="9"/>
  <c r="AD651" i="9" s="1"/>
  <c r="AF651" i="9" s="1"/>
  <c r="AC639" i="9"/>
  <c r="AC627" i="9"/>
  <c r="AD627" i="9" s="1"/>
  <c r="AF627" i="9" s="1"/>
  <c r="AC615" i="9"/>
  <c r="AD615" i="9" s="1"/>
  <c r="AF615" i="9" s="1"/>
  <c r="AC603" i="9"/>
  <c r="AD603" i="9" s="1"/>
  <c r="AF603" i="9" s="1"/>
  <c r="AC591" i="9"/>
  <c r="AD591" i="9" s="1"/>
  <c r="AF591" i="9" s="1"/>
  <c r="AC579" i="9"/>
  <c r="AD579" i="9" s="1"/>
  <c r="AF579" i="9" s="1"/>
  <c r="AC567" i="9"/>
  <c r="AC555" i="9"/>
  <c r="AC543" i="9"/>
  <c r="AC531" i="9"/>
  <c r="AD531" i="9" s="1"/>
  <c r="AF531" i="9" s="1"/>
  <c r="AC519" i="9"/>
  <c r="AD519" i="9" s="1"/>
  <c r="AF519" i="9" s="1"/>
  <c r="AC507" i="9"/>
  <c r="AD507" i="9" s="1"/>
  <c r="AF507" i="9" s="1"/>
  <c r="AC495" i="9"/>
  <c r="AD495" i="9" s="1"/>
  <c r="AF495" i="9" s="1"/>
  <c r="AC483" i="9"/>
  <c r="AD483" i="9" s="1"/>
  <c r="AF483" i="9" s="1"/>
  <c r="AC471" i="9"/>
  <c r="AD471" i="9" s="1"/>
  <c r="AF471" i="9" s="1"/>
  <c r="AC459" i="9"/>
  <c r="AD459" i="9" s="1"/>
  <c r="AF459" i="9" s="1"/>
  <c r="AC447" i="9"/>
  <c r="AD447" i="9" s="1"/>
  <c r="AF447" i="9" s="1"/>
  <c r="AC435" i="9"/>
  <c r="AD435" i="9" s="1"/>
  <c r="AF435" i="9" s="1"/>
  <c r="AC423" i="9"/>
  <c r="AC411" i="9"/>
  <c r="AC399" i="9"/>
  <c r="AC387" i="9"/>
  <c r="AD387" i="9" s="1"/>
  <c r="AF387" i="9" s="1"/>
  <c r="AC375" i="9"/>
  <c r="AD375" i="9" s="1"/>
  <c r="AF375" i="9" s="1"/>
  <c r="AC363" i="9"/>
  <c r="AD363" i="9" s="1"/>
  <c r="AF363" i="9" s="1"/>
  <c r="AC351" i="9"/>
  <c r="AD351" i="9" s="1"/>
  <c r="AF351" i="9" s="1"/>
  <c r="AC339" i="9"/>
  <c r="AD339" i="9" s="1"/>
  <c r="AF339" i="9" s="1"/>
  <c r="AC327" i="9"/>
  <c r="AD327" i="9" s="1"/>
  <c r="AF327" i="9" s="1"/>
  <c r="AC315" i="9"/>
  <c r="AD315" i="9" s="1"/>
  <c r="AF315" i="9" s="1"/>
  <c r="AC303" i="9"/>
  <c r="AD303" i="9" s="1"/>
  <c r="AF303" i="9" s="1"/>
  <c r="AC291" i="9"/>
  <c r="AD291" i="9" s="1"/>
  <c r="AF291" i="9" s="1"/>
  <c r="AC279" i="9"/>
  <c r="AD279" i="9" s="1"/>
  <c r="AF279" i="9" s="1"/>
  <c r="AC267" i="9"/>
  <c r="AC255" i="9"/>
  <c r="AC243" i="9"/>
  <c r="AD243" i="9" s="1"/>
  <c r="AF243" i="9" s="1"/>
  <c r="AC231" i="9"/>
  <c r="AD231" i="9" s="1"/>
  <c r="AF231" i="9" s="1"/>
  <c r="AC219" i="9"/>
  <c r="AD219" i="9" s="1"/>
  <c r="AF219" i="9" s="1"/>
  <c r="AC207" i="9"/>
  <c r="AD207" i="9" s="1"/>
  <c r="AF207" i="9" s="1"/>
  <c r="AC195" i="9"/>
  <c r="AD195" i="9" s="1"/>
  <c r="AF195" i="9" s="1"/>
  <c r="AC183" i="9"/>
  <c r="AD183" i="9" s="1"/>
  <c r="AF183" i="9" s="1"/>
  <c r="AC171" i="9"/>
  <c r="AD171" i="9" s="1"/>
  <c r="AF171" i="9" s="1"/>
  <c r="AC159" i="9"/>
  <c r="AD159" i="9" s="1"/>
  <c r="AF159" i="9" s="1"/>
  <c r="AC147" i="9"/>
  <c r="AD147" i="9" s="1"/>
  <c r="AF147" i="9" s="1"/>
  <c r="AC135" i="9"/>
  <c r="AD135" i="9" s="1"/>
  <c r="AF135" i="9" s="1"/>
  <c r="AC123" i="9"/>
  <c r="AD123" i="9" s="1"/>
  <c r="AF123" i="9" s="1"/>
  <c r="AC111" i="9"/>
  <c r="AC99" i="9"/>
  <c r="AD99" i="9" s="1"/>
  <c r="AF99" i="9" s="1"/>
  <c r="AC87" i="9"/>
  <c r="AD87" i="9" s="1"/>
  <c r="AF87" i="9" s="1"/>
  <c r="AC75" i="9"/>
  <c r="AD75" i="9" s="1"/>
  <c r="AF75" i="9" s="1"/>
  <c r="AC63" i="9"/>
  <c r="AD63" i="9" s="1"/>
  <c r="AF63" i="9" s="1"/>
  <c r="AC51" i="9"/>
  <c r="AD51" i="9" s="1"/>
  <c r="AF51" i="9" s="1"/>
  <c r="AC39" i="9"/>
  <c r="AD39" i="9" s="1"/>
  <c r="AF39" i="9" s="1"/>
  <c r="AC27" i="9"/>
  <c r="AD27" i="9" s="1"/>
  <c r="AF27" i="9" s="1"/>
  <c r="AC15" i="9"/>
  <c r="AC346" i="9"/>
  <c r="AD346" i="9" s="1"/>
  <c r="AF346" i="9" s="1"/>
  <c r="AC178" i="9"/>
  <c r="AD178" i="9" s="1"/>
  <c r="AF178" i="9" s="1"/>
  <c r="AC130" i="9"/>
  <c r="AC82" i="9"/>
  <c r="AC22" i="9"/>
  <c r="AD22" i="9" s="1"/>
  <c r="AF22" i="9" s="1"/>
  <c r="AC1145" i="9"/>
  <c r="AC1097" i="9"/>
  <c r="AD1097" i="9" s="1"/>
  <c r="AF1097" i="9" s="1"/>
  <c r="AC1085" i="9"/>
  <c r="AD1085" i="9" s="1"/>
  <c r="AF1085" i="9" s="1"/>
  <c r="AC1049" i="9"/>
  <c r="AD1049" i="9" s="1"/>
  <c r="AF1049" i="9" s="1"/>
  <c r="AC1037" i="9"/>
  <c r="AD1037" i="9" s="1"/>
  <c r="AF1037" i="9" s="1"/>
  <c r="AC1025" i="9"/>
  <c r="AD1025" i="9" s="1"/>
  <c r="AF1025" i="9" s="1"/>
  <c r="AC1001" i="9"/>
  <c r="AD1001" i="9" s="1"/>
  <c r="AF1001" i="9" s="1"/>
  <c r="AC965" i="9"/>
  <c r="AD965" i="9" s="1"/>
  <c r="AF965" i="9" s="1"/>
  <c r="AC953" i="9"/>
  <c r="AC941" i="9"/>
  <c r="AC929" i="9"/>
  <c r="AC917" i="9"/>
  <c r="AD917" i="9" s="1"/>
  <c r="AF917" i="9" s="1"/>
  <c r="AC905" i="9"/>
  <c r="AD905" i="9" s="1"/>
  <c r="AF905" i="9" s="1"/>
  <c r="AC893" i="9"/>
  <c r="AD893" i="9" s="1"/>
  <c r="AF893" i="9" s="1"/>
  <c r="AC881" i="9"/>
  <c r="AD881" i="9" s="1"/>
  <c r="AF881" i="9" s="1"/>
  <c r="AC869" i="9"/>
  <c r="AD869" i="9" s="1"/>
  <c r="AF869" i="9" s="1"/>
  <c r="AC857" i="9"/>
  <c r="AD857" i="9" s="1"/>
  <c r="AF857" i="9" s="1"/>
  <c r="AC845" i="9"/>
  <c r="AD845" i="9" s="1"/>
  <c r="AF845" i="9" s="1"/>
  <c r="AC833" i="9"/>
  <c r="AD833" i="9" s="1"/>
  <c r="AF833" i="9" s="1"/>
  <c r="AC821" i="9"/>
  <c r="AC809" i="9"/>
  <c r="AD809" i="9" s="1"/>
  <c r="AF809" i="9" s="1"/>
  <c r="AC797" i="9"/>
  <c r="AC785" i="9"/>
  <c r="AC773" i="9"/>
  <c r="AD773" i="9" s="1"/>
  <c r="AF773" i="9" s="1"/>
  <c r="AC761" i="9"/>
  <c r="AD761" i="9" s="1"/>
  <c r="AF761" i="9" s="1"/>
  <c r="AC749" i="9"/>
  <c r="AD749" i="9" s="1"/>
  <c r="AF749" i="9" s="1"/>
  <c r="AC737" i="9"/>
  <c r="AD737" i="9" s="1"/>
  <c r="AF737" i="9" s="1"/>
  <c r="AC725" i="9"/>
  <c r="AD725" i="9" s="1"/>
  <c r="AF725" i="9" s="1"/>
  <c r="AC713" i="9"/>
  <c r="AD713" i="9" s="1"/>
  <c r="AF713" i="9" s="1"/>
  <c r="AC701" i="9"/>
  <c r="AD701" i="9" s="1"/>
  <c r="AF701" i="9" s="1"/>
  <c r="AC689" i="9"/>
  <c r="AD689" i="9" s="1"/>
  <c r="AF689" i="9" s="1"/>
  <c r="AC677" i="9"/>
  <c r="AD677" i="9" s="1"/>
  <c r="AF677" i="9" s="1"/>
  <c r="AC665" i="9"/>
  <c r="AD665" i="9" s="1"/>
  <c r="AF665" i="9" s="1"/>
  <c r="AC653" i="9"/>
  <c r="AC641" i="9"/>
  <c r="AD641" i="9" s="1"/>
  <c r="AF641" i="9" s="1"/>
  <c r="AC629" i="9"/>
  <c r="AD629" i="9" s="1"/>
  <c r="AF629" i="9" s="1"/>
  <c r="AC617" i="9"/>
  <c r="AD617" i="9" s="1"/>
  <c r="AF617" i="9" s="1"/>
  <c r="AC605" i="9"/>
  <c r="AD605" i="9" s="1"/>
  <c r="AF605" i="9" s="1"/>
  <c r="AC593" i="9"/>
  <c r="AD593" i="9" s="1"/>
  <c r="AF593" i="9" s="1"/>
  <c r="AC581" i="9"/>
  <c r="AD581" i="9" s="1"/>
  <c r="AF581" i="9" s="1"/>
  <c r="AC569" i="9"/>
  <c r="AC557" i="9"/>
  <c r="AD557" i="9" s="1"/>
  <c r="AF557" i="9" s="1"/>
  <c r="AC545" i="9"/>
  <c r="AD545" i="9" s="1"/>
  <c r="AF545" i="9" s="1"/>
  <c r="AC533" i="9"/>
  <c r="AD533" i="9" s="1"/>
  <c r="AF533" i="9" s="1"/>
  <c r="AC521" i="9"/>
  <c r="AC509" i="9"/>
  <c r="AC497" i="9"/>
  <c r="AC485" i="9"/>
  <c r="AD485" i="9" s="1"/>
  <c r="AF485" i="9" s="1"/>
  <c r="AC473" i="9"/>
  <c r="AD473" i="9" s="1"/>
  <c r="AF473" i="9" s="1"/>
  <c r="AC461" i="9"/>
  <c r="AD461" i="9" s="1"/>
  <c r="AF461" i="9" s="1"/>
  <c r="AC449" i="9"/>
  <c r="AD449" i="9" s="1"/>
  <c r="AF449" i="9" s="1"/>
  <c r="AC437" i="9"/>
  <c r="AD437" i="9" s="1"/>
  <c r="AF437" i="9" s="1"/>
  <c r="AC425" i="9"/>
  <c r="AD425" i="9" s="1"/>
  <c r="AF425" i="9" s="1"/>
  <c r="AC413" i="9"/>
  <c r="AD413" i="9" s="1"/>
  <c r="AF413" i="9" s="1"/>
  <c r="AC401" i="9"/>
  <c r="AD401" i="9" s="1"/>
  <c r="AF401" i="9" s="1"/>
  <c r="AC389" i="9"/>
  <c r="AC377" i="9"/>
  <c r="AC365" i="9"/>
  <c r="AC353" i="9"/>
  <c r="AD353" i="9" s="1"/>
  <c r="AF353" i="9" s="1"/>
  <c r="AC341" i="9"/>
  <c r="AD341" i="9" s="1"/>
  <c r="AF341" i="9" s="1"/>
  <c r="AC329" i="9"/>
  <c r="AD329" i="9" s="1"/>
  <c r="AF329" i="9" s="1"/>
  <c r="AC317" i="9"/>
  <c r="AD317" i="9" s="1"/>
  <c r="AF317" i="9" s="1"/>
  <c r="AC305" i="9"/>
  <c r="AD305" i="9" s="1"/>
  <c r="AF305" i="9" s="1"/>
  <c r="AC293" i="9"/>
  <c r="AD293" i="9" s="1"/>
  <c r="AF293" i="9" s="1"/>
  <c r="AC281" i="9"/>
  <c r="AD281" i="9" s="1"/>
  <c r="AF281" i="9" s="1"/>
  <c r="AC269" i="9"/>
  <c r="AD269" i="9" s="1"/>
  <c r="AF269" i="9" s="1"/>
  <c r="AC257" i="9"/>
  <c r="AC245" i="9"/>
  <c r="AC233" i="9"/>
  <c r="AC221" i="9"/>
  <c r="AC209" i="9"/>
  <c r="AC197" i="9"/>
  <c r="AD197" i="9" s="1"/>
  <c r="AF197" i="9" s="1"/>
  <c r="AC185" i="9"/>
  <c r="AD185" i="9" s="1"/>
  <c r="AF185" i="9" s="1"/>
  <c r="AC173" i="9"/>
  <c r="AD173" i="9" s="1"/>
  <c r="AF173" i="9" s="1"/>
  <c r="AC161" i="9"/>
  <c r="AD161" i="9" s="1"/>
  <c r="AF161" i="9" s="1"/>
  <c r="AC149" i="9"/>
  <c r="AD149" i="9" s="1"/>
  <c r="AF149" i="9" s="1"/>
  <c r="AC137" i="9"/>
  <c r="AD137" i="9" s="1"/>
  <c r="AF137" i="9" s="1"/>
  <c r="AC125" i="9"/>
  <c r="AD125" i="9" s="1"/>
  <c r="AF125" i="9" s="1"/>
  <c r="AC113" i="9"/>
  <c r="AD113" i="9" s="1"/>
  <c r="AF113" i="9" s="1"/>
  <c r="AC101" i="9"/>
  <c r="AD101" i="9" s="1"/>
  <c r="AF101" i="9" s="1"/>
  <c r="AC89" i="9"/>
  <c r="AD89" i="9" s="1"/>
  <c r="AF89" i="9" s="1"/>
  <c r="AC77" i="9"/>
  <c r="AC65" i="9"/>
  <c r="AD65" i="9" s="1"/>
  <c r="AF65" i="9" s="1"/>
  <c r="AC53" i="9"/>
  <c r="AD53" i="9" s="1"/>
  <c r="AF53" i="9" s="1"/>
  <c r="AC41" i="9"/>
  <c r="AD41" i="9" s="1"/>
  <c r="AF41" i="9" s="1"/>
  <c r="AC29" i="9"/>
  <c r="AD29" i="9" s="1"/>
  <c r="AF29" i="9" s="1"/>
  <c r="AC17" i="9"/>
  <c r="AD17" i="9" s="1"/>
  <c r="AF17" i="9" s="1"/>
  <c r="AC951" i="9"/>
  <c r="AD951" i="9" s="1"/>
  <c r="AF951" i="9" s="1"/>
  <c r="AC939" i="9"/>
  <c r="AD939" i="9" s="1"/>
  <c r="AF939" i="9" s="1"/>
  <c r="AC1023" i="9"/>
  <c r="AD1023" i="9" s="1"/>
  <c r="AF1023" i="9" s="1"/>
  <c r="AC1011" i="9"/>
  <c r="AD1011" i="9" s="1"/>
  <c r="AF1011" i="9" s="1"/>
  <c r="AC1136" i="9"/>
  <c r="AD1136" i="9" s="1"/>
  <c r="AF1136" i="9" s="1"/>
  <c r="AC1124" i="9"/>
  <c r="AD1124" i="9" s="1"/>
  <c r="AF1124" i="9" s="1"/>
  <c r="AC1112" i="9"/>
  <c r="AC1064" i="9"/>
  <c r="AC1052" i="9"/>
  <c r="AD1052" i="9" s="1"/>
  <c r="AF1052" i="9" s="1"/>
  <c r="AC1040" i="9"/>
  <c r="AD1040" i="9" s="1"/>
  <c r="AF1040" i="9" s="1"/>
  <c r="AC967" i="9"/>
  <c r="AD967" i="9" s="1"/>
  <c r="AF967" i="9" s="1"/>
  <c r="AC919" i="9"/>
  <c r="AD919" i="9" s="1"/>
  <c r="AF919" i="9" s="1"/>
  <c r="AC763" i="9"/>
  <c r="AD763" i="9" s="1"/>
  <c r="AF763" i="9" s="1"/>
  <c r="AC751" i="9"/>
  <c r="AD751" i="9" s="1"/>
  <c r="AF751" i="9" s="1"/>
  <c r="AC643" i="9"/>
  <c r="AD643" i="9" s="1"/>
  <c r="AF643" i="9" s="1"/>
  <c r="AC583" i="9"/>
  <c r="AD583" i="9" s="1"/>
  <c r="AF583" i="9" s="1"/>
  <c r="AC571" i="9"/>
  <c r="AD571" i="9" s="1"/>
  <c r="AF571" i="9" s="1"/>
  <c r="AC463" i="9"/>
  <c r="AD463" i="9" s="1"/>
  <c r="AF463" i="9" s="1"/>
  <c r="AC319" i="9"/>
  <c r="AD319" i="9" s="1"/>
  <c r="AF319" i="9" s="1"/>
  <c r="AC307" i="9"/>
  <c r="AD307" i="9" s="1"/>
  <c r="AF307" i="9" s="1"/>
  <c r="AC271" i="9"/>
  <c r="AD271" i="9" s="1"/>
  <c r="AF271" i="9" s="1"/>
  <c r="AC187" i="9"/>
  <c r="AD187" i="9" s="1"/>
  <c r="AF187" i="9" s="1"/>
  <c r="AC175" i="9"/>
  <c r="AD175" i="9" s="1"/>
  <c r="AF175" i="9" s="1"/>
  <c r="AC163" i="9"/>
  <c r="AD163" i="9" s="1"/>
  <c r="AF163" i="9" s="1"/>
  <c r="AC151" i="9"/>
  <c r="AD151" i="9" s="1"/>
  <c r="AF151" i="9" s="1"/>
  <c r="AC139" i="9"/>
  <c r="AD139" i="9" s="1"/>
  <c r="AF139" i="9" s="1"/>
  <c r="AC127" i="9"/>
  <c r="AD127" i="9" s="1"/>
  <c r="AF127" i="9" s="1"/>
  <c r="AC115" i="9"/>
  <c r="AD115" i="9" s="1"/>
  <c r="AF115" i="9" s="1"/>
  <c r="AC103" i="9"/>
  <c r="AD103" i="9" s="1"/>
  <c r="AF103" i="9" s="1"/>
  <c r="AC79" i="9"/>
  <c r="AD79" i="9" s="1"/>
  <c r="AF79" i="9" s="1"/>
  <c r="AC67" i="9"/>
  <c r="AC55" i="9"/>
  <c r="AD55" i="9" s="1"/>
  <c r="AF55" i="9" s="1"/>
  <c r="AC43" i="9"/>
  <c r="AD43" i="9" s="1"/>
  <c r="AF43" i="9" s="1"/>
  <c r="AC31" i="9"/>
  <c r="AD31" i="9" s="1"/>
  <c r="AF31" i="9" s="1"/>
  <c r="AC19" i="9"/>
  <c r="AD19" i="9" s="1"/>
  <c r="AF19" i="9" s="1"/>
  <c r="AC938" i="9"/>
  <c r="AD938" i="9" s="1"/>
  <c r="AF938" i="9" s="1"/>
  <c r="AC422" i="9"/>
  <c r="AD422" i="9" s="1"/>
  <c r="AF422" i="9" s="1"/>
  <c r="AC314" i="9"/>
  <c r="AD314" i="9" s="1"/>
  <c r="AF314" i="9" s="1"/>
  <c r="AC254" i="9"/>
  <c r="AD254" i="9" s="1"/>
  <c r="AF254" i="9" s="1"/>
  <c r="AC134" i="9"/>
  <c r="AD134" i="9" s="1"/>
  <c r="AF134" i="9" s="1"/>
  <c r="AC606" i="9"/>
  <c r="AC426" i="9"/>
  <c r="AC342" i="9"/>
  <c r="AC318" i="9"/>
  <c r="AD318" i="9" s="1"/>
  <c r="AF318" i="9" s="1"/>
  <c r="AC258" i="9"/>
  <c r="AD258" i="9" s="1"/>
  <c r="AF258" i="9" s="1"/>
  <c r="AC54" i="9"/>
  <c r="AD54" i="9" s="1"/>
  <c r="AF54" i="9" s="1"/>
  <c r="AC42" i="9"/>
  <c r="AD42" i="9" s="1"/>
  <c r="AF42" i="9" s="1"/>
  <c r="AC30" i="9"/>
  <c r="AD30" i="9" s="1"/>
  <c r="AF30" i="9" s="1"/>
  <c r="AC18" i="9"/>
  <c r="AD18" i="9" s="1"/>
  <c r="AF18" i="9" s="1"/>
  <c r="AC1137" i="9"/>
  <c r="AD1137" i="9" s="1"/>
  <c r="AF1137" i="9" s="1"/>
  <c r="AC1113" i="9"/>
  <c r="AC1101" i="9"/>
  <c r="AD1101" i="9" s="1"/>
  <c r="AF1101" i="9" s="1"/>
  <c r="AC1089" i="9"/>
  <c r="AD1089" i="9" s="1"/>
  <c r="AF1089" i="9" s="1"/>
  <c r="AC1077" i="9"/>
  <c r="AD1077" i="9" s="1"/>
  <c r="AF1077" i="9" s="1"/>
  <c r="AC1065" i="9"/>
  <c r="AD1065" i="9" s="1"/>
  <c r="AF1065" i="9" s="1"/>
  <c r="AC1053" i="9"/>
  <c r="AD1053" i="9" s="1"/>
  <c r="AF1053" i="9" s="1"/>
  <c r="AC1041" i="9"/>
  <c r="AD1041" i="9" s="1"/>
  <c r="AF1041" i="9" s="1"/>
  <c r="AC1029" i="9"/>
  <c r="AD1029" i="9" s="1"/>
  <c r="AF1029" i="9" s="1"/>
  <c r="AC1017" i="9"/>
  <c r="AD1017" i="9" s="1"/>
  <c r="AF1017" i="9" s="1"/>
  <c r="AC1005" i="9"/>
  <c r="AD1005" i="9" s="1"/>
  <c r="AF1005" i="9" s="1"/>
  <c r="AC993" i="9"/>
  <c r="AD993" i="9" s="1"/>
  <c r="AF993" i="9" s="1"/>
  <c r="AC981" i="9"/>
  <c r="AD981" i="9" s="1"/>
  <c r="AF981" i="9" s="1"/>
  <c r="AC969" i="9"/>
  <c r="AD969" i="9" s="1"/>
  <c r="AF969" i="9" s="1"/>
  <c r="AC957" i="9"/>
  <c r="AD957" i="9" s="1"/>
  <c r="AF957" i="9" s="1"/>
  <c r="AC945" i="9"/>
  <c r="AD945" i="9" s="1"/>
  <c r="AF945" i="9" s="1"/>
  <c r="AC933" i="9"/>
  <c r="AD933" i="9" s="1"/>
  <c r="AF933" i="9" s="1"/>
  <c r="AC921" i="9"/>
  <c r="AC909" i="9"/>
  <c r="AC897" i="9"/>
  <c r="AD897" i="9" s="1"/>
  <c r="AF897" i="9" s="1"/>
  <c r="AC885" i="9"/>
  <c r="AC873" i="9"/>
  <c r="AC861" i="9"/>
  <c r="AD861" i="9" s="1"/>
  <c r="AF861" i="9" s="1"/>
  <c r="AC849" i="9"/>
  <c r="AD849" i="9" s="1"/>
  <c r="AF849" i="9" s="1"/>
  <c r="AC837" i="9"/>
  <c r="AD837" i="9" s="1"/>
  <c r="AF837" i="9" s="1"/>
  <c r="AC825" i="9"/>
  <c r="AD825" i="9" s="1"/>
  <c r="AF825" i="9" s="1"/>
  <c r="AC813" i="9"/>
  <c r="AD813" i="9" s="1"/>
  <c r="AF813" i="9" s="1"/>
  <c r="AC801" i="9"/>
  <c r="AD801" i="9" s="1"/>
  <c r="AF801" i="9" s="1"/>
  <c r="AC789" i="9"/>
  <c r="AC777" i="9"/>
  <c r="AC765" i="9"/>
  <c r="AC753" i="9"/>
  <c r="AD753" i="9" s="1"/>
  <c r="AF753" i="9" s="1"/>
  <c r="AC741" i="9"/>
  <c r="AD741" i="9" s="1"/>
  <c r="AF741" i="9" s="1"/>
  <c r="AC729" i="9"/>
  <c r="AD729" i="9" s="1"/>
  <c r="AF729" i="9" s="1"/>
  <c r="AC717" i="9"/>
  <c r="AD717" i="9" s="1"/>
  <c r="AF717" i="9" s="1"/>
  <c r="AC705" i="9"/>
  <c r="AD705" i="9" s="1"/>
  <c r="AF705" i="9" s="1"/>
  <c r="AC693" i="9"/>
  <c r="AD693" i="9" s="1"/>
  <c r="AF693" i="9" s="1"/>
  <c r="AC681" i="9"/>
  <c r="AD681" i="9" s="1"/>
  <c r="AF681" i="9" s="1"/>
  <c r="AC657" i="9"/>
  <c r="AD657" i="9" s="1"/>
  <c r="AF657" i="9" s="1"/>
  <c r="AC645" i="9"/>
  <c r="AD645" i="9" s="1"/>
  <c r="AF645" i="9" s="1"/>
  <c r="AC633" i="9"/>
  <c r="AC621" i="9"/>
  <c r="AC609" i="9"/>
  <c r="AD609" i="9" s="1"/>
  <c r="AF609" i="9" s="1"/>
  <c r="AC597" i="9"/>
  <c r="AD597" i="9" s="1"/>
  <c r="AF597" i="9" s="1"/>
  <c r="AC585" i="9"/>
  <c r="AD585" i="9" s="1"/>
  <c r="AF585" i="9" s="1"/>
  <c r="AC573" i="9"/>
  <c r="AD573" i="9" s="1"/>
  <c r="AF573" i="9" s="1"/>
  <c r="AC561" i="9"/>
  <c r="AD561" i="9" s="1"/>
  <c r="AF561" i="9" s="1"/>
  <c r="AC549" i="9"/>
  <c r="AD549" i="9" s="1"/>
  <c r="AF549" i="9" s="1"/>
  <c r="AC537" i="9"/>
  <c r="AD537" i="9" s="1"/>
  <c r="AF537" i="9" s="1"/>
  <c r="AC525" i="9"/>
  <c r="AD525" i="9" s="1"/>
  <c r="AF525" i="9" s="1"/>
  <c r="AC513" i="9"/>
  <c r="AD513" i="9" s="1"/>
  <c r="AF513" i="9" s="1"/>
  <c r="AC501" i="9"/>
  <c r="AD501" i="9" s="1"/>
  <c r="AF501" i="9" s="1"/>
  <c r="AC489" i="9"/>
  <c r="AC477" i="9"/>
  <c r="AC465" i="9"/>
  <c r="AC453" i="9"/>
  <c r="AD453" i="9" s="1"/>
  <c r="AF453" i="9" s="1"/>
  <c r="AC441" i="9"/>
  <c r="AD441" i="9" s="1"/>
  <c r="AF441" i="9" s="1"/>
  <c r="AC429" i="9"/>
  <c r="AD429" i="9" s="1"/>
  <c r="AF429" i="9" s="1"/>
  <c r="AC405" i="9"/>
  <c r="AD405" i="9" s="1"/>
  <c r="AF405" i="9" s="1"/>
  <c r="AC381" i="9"/>
  <c r="AD381" i="9" s="1"/>
  <c r="AF381" i="9" s="1"/>
  <c r="AC357" i="9"/>
  <c r="AD357" i="9" s="1"/>
  <c r="AF357" i="9" s="1"/>
  <c r="AC345" i="9"/>
  <c r="AD345" i="9" s="1"/>
  <c r="AF345" i="9" s="1"/>
  <c r="AC333" i="9"/>
  <c r="AD333" i="9" s="1"/>
  <c r="AF333" i="9" s="1"/>
  <c r="AC321" i="9"/>
  <c r="AD321" i="9" s="1"/>
  <c r="AF321" i="9" s="1"/>
  <c r="AC309" i="9"/>
  <c r="AC297" i="9"/>
  <c r="AD297" i="9" s="1"/>
  <c r="AF297" i="9" s="1"/>
  <c r="AC273" i="9"/>
  <c r="AD273" i="9" s="1"/>
  <c r="AF273" i="9" s="1"/>
  <c r="AC261" i="9"/>
  <c r="AD261" i="9" s="1"/>
  <c r="AF261" i="9" s="1"/>
  <c r="AC249" i="9"/>
  <c r="AD249" i="9" s="1"/>
  <c r="AF249" i="9" s="1"/>
  <c r="AC237" i="9"/>
  <c r="AD237" i="9" s="1"/>
  <c r="AF237" i="9" s="1"/>
  <c r="AC225" i="9"/>
  <c r="AD225" i="9" s="1"/>
  <c r="AF225" i="9" s="1"/>
  <c r="AC213" i="9"/>
  <c r="AD213" i="9" s="1"/>
  <c r="AF213" i="9" s="1"/>
  <c r="AC201" i="9"/>
  <c r="AD201" i="9" s="1"/>
  <c r="AF201" i="9" s="1"/>
  <c r="AC189" i="9"/>
  <c r="AD189" i="9" s="1"/>
  <c r="AF189" i="9" s="1"/>
  <c r="AC177" i="9"/>
  <c r="AD177" i="9" s="1"/>
  <c r="AF177" i="9" s="1"/>
  <c r="AC165" i="9"/>
  <c r="AD165" i="9" s="1"/>
  <c r="AF165" i="9" s="1"/>
  <c r="AC153" i="9"/>
  <c r="AD153" i="9" s="1"/>
  <c r="AF153" i="9" s="1"/>
  <c r="AC141" i="9"/>
  <c r="AD141" i="9" s="1"/>
  <c r="AF141" i="9" s="1"/>
  <c r="AC117" i="9"/>
  <c r="AD117" i="9" s="1"/>
  <c r="AF117" i="9" s="1"/>
  <c r="AC93" i="9"/>
  <c r="AD93" i="9" s="1"/>
  <c r="AF93" i="9" s="1"/>
  <c r="AC81" i="9"/>
  <c r="AD81" i="9" s="1"/>
  <c r="AF81" i="9" s="1"/>
  <c r="AC57" i="9"/>
  <c r="AD57" i="9" s="1"/>
  <c r="AF57" i="9" s="1"/>
  <c r="AC45" i="9"/>
  <c r="AD45" i="9" s="1"/>
  <c r="AF45" i="9" s="1"/>
  <c r="AC33" i="9"/>
  <c r="AD33" i="9" s="1"/>
  <c r="AF33" i="9" s="1"/>
  <c r="AC21" i="9"/>
  <c r="AD21" i="9" s="1"/>
  <c r="AF21" i="9" s="1"/>
  <c r="AC1142" i="9"/>
  <c r="AD1142" i="9" s="1"/>
  <c r="AF1142" i="9" s="1"/>
  <c r="AC1130" i="9"/>
  <c r="AD1130" i="9" s="1"/>
  <c r="AF1130" i="9" s="1"/>
  <c r="AC1118" i="9"/>
  <c r="AD1118" i="9" s="1"/>
  <c r="AF1118" i="9" s="1"/>
  <c r="AC1106" i="9"/>
  <c r="AD1106" i="9" s="1"/>
  <c r="AF1106" i="9" s="1"/>
  <c r="AC1094" i="9"/>
  <c r="AD1094" i="9" s="1"/>
  <c r="AF1094" i="9" s="1"/>
  <c r="AC1082" i="9"/>
  <c r="AD1082" i="9" s="1"/>
  <c r="AF1082" i="9" s="1"/>
  <c r="AC1070" i="9"/>
  <c r="AD1070" i="9" s="1"/>
  <c r="AF1070" i="9" s="1"/>
  <c r="AC1058" i="9"/>
  <c r="AD1058" i="9" s="1"/>
  <c r="AF1058" i="9" s="1"/>
  <c r="AC1046" i="9"/>
  <c r="AD1046" i="9" s="1"/>
  <c r="AF1046" i="9" s="1"/>
  <c r="AC1034" i="9"/>
  <c r="AD1034" i="9" s="1"/>
  <c r="AF1034" i="9" s="1"/>
  <c r="AC1022" i="9"/>
  <c r="AD1022" i="9" s="1"/>
  <c r="AF1022" i="9" s="1"/>
  <c r="AC1010" i="9"/>
  <c r="AD1010" i="9" s="1"/>
  <c r="AF1010" i="9" s="1"/>
  <c r="AC998" i="9"/>
  <c r="AD998" i="9" s="1"/>
  <c r="AF998" i="9" s="1"/>
  <c r="AC986" i="9"/>
  <c r="AD986" i="9" s="1"/>
  <c r="AF986" i="9" s="1"/>
  <c r="AC974" i="9"/>
  <c r="AC962" i="9"/>
  <c r="AD962" i="9" s="1"/>
  <c r="AF962" i="9" s="1"/>
  <c r="AC950" i="9"/>
  <c r="AD950" i="9" s="1"/>
  <c r="AF950" i="9" s="1"/>
  <c r="AC926" i="9"/>
  <c r="AD926" i="9" s="1"/>
  <c r="AF926" i="9" s="1"/>
  <c r="AC914" i="9"/>
  <c r="AD914" i="9" s="1"/>
  <c r="AF914" i="9" s="1"/>
  <c r="AC902" i="9"/>
  <c r="AD902" i="9" s="1"/>
  <c r="AF902" i="9" s="1"/>
  <c r="AC890" i="9"/>
  <c r="AD890" i="9" s="1"/>
  <c r="AF890" i="9" s="1"/>
  <c r="AC878" i="9"/>
  <c r="AD878" i="9" s="1"/>
  <c r="AF878" i="9" s="1"/>
  <c r="AC866" i="9"/>
  <c r="AD866" i="9" s="1"/>
  <c r="AF866" i="9" s="1"/>
  <c r="AC854" i="9"/>
  <c r="AD854" i="9" s="1"/>
  <c r="AF854" i="9" s="1"/>
  <c r="AC842" i="9"/>
  <c r="AD842" i="9" s="1"/>
  <c r="AF842" i="9" s="1"/>
  <c r="AC830" i="9"/>
  <c r="AD830" i="9" s="1"/>
  <c r="AF830" i="9" s="1"/>
  <c r="AC818" i="9"/>
  <c r="AD818" i="9" s="1"/>
  <c r="AF818" i="9" s="1"/>
  <c r="AC806" i="9"/>
  <c r="AD806" i="9" s="1"/>
  <c r="AF806" i="9" s="1"/>
  <c r="AC794" i="9"/>
  <c r="AD794" i="9" s="1"/>
  <c r="AF794" i="9" s="1"/>
  <c r="AC782" i="9"/>
  <c r="AD782" i="9" s="1"/>
  <c r="AF782" i="9" s="1"/>
  <c r="AC770" i="9"/>
  <c r="AD770" i="9" s="1"/>
  <c r="AF770" i="9" s="1"/>
  <c r="AC758" i="9"/>
  <c r="AD758" i="9" s="1"/>
  <c r="AF758" i="9" s="1"/>
  <c r="AC746" i="9"/>
  <c r="AD746" i="9" s="1"/>
  <c r="AF746" i="9" s="1"/>
  <c r="AC734" i="9"/>
  <c r="AD734" i="9" s="1"/>
  <c r="AF734" i="9" s="1"/>
  <c r="AC722" i="9"/>
  <c r="AD722" i="9" s="1"/>
  <c r="AF722" i="9" s="1"/>
  <c r="AC710" i="9"/>
  <c r="AD710" i="9" s="1"/>
  <c r="AF710" i="9" s="1"/>
  <c r="AC698" i="9"/>
  <c r="AD698" i="9" s="1"/>
  <c r="AF698" i="9" s="1"/>
  <c r="AC686" i="9"/>
  <c r="AD686" i="9" s="1"/>
  <c r="AF686" i="9" s="1"/>
  <c r="AC674" i="9"/>
  <c r="AD674" i="9" s="1"/>
  <c r="AF674" i="9" s="1"/>
  <c r="AC662" i="9"/>
  <c r="AD662" i="9" s="1"/>
  <c r="AF662" i="9" s="1"/>
  <c r="AC650" i="9"/>
  <c r="AD650" i="9" s="1"/>
  <c r="AF650" i="9" s="1"/>
  <c r="AC638" i="9"/>
  <c r="AC626" i="9"/>
  <c r="AD626" i="9" s="1"/>
  <c r="AF626" i="9" s="1"/>
  <c r="AC614" i="9"/>
  <c r="AD614" i="9" s="1"/>
  <c r="AF614" i="9" s="1"/>
  <c r="AC602" i="9"/>
  <c r="AD602" i="9" s="1"/>
  <c r="AF602" i="9" s="1"/>
  <c r="AC590" i="9"/>
  <c r="AD590" i="9" s="1"/>
  <c r="AF590" i="9" s="1"/>
  <c r="AC578" i="9"/>
  <c r="AD578" i="9" s="1"/>
  <c r="AF578" i="9" s="1"/>
  <c r="AC566" i="9"/>
  <c r="AD566" i="9" s="1"/>
  <c r="AF566" i="9" s="1"/>
  <c r="AC554" i="9"/>
  <c r="AD554" i="9" s="1"/>
  <c r="AF554" i="9" s="1"/>
  <c r="AC542" i="9"/>
  <c r="AD542" i="9" s="1"/>
  <c r="AF542" i="9" s="1"/>
  <c r="AC530" i="9"/>
  <c r="AC518" i="9"/>
  <c r="AD518" i="9" s="1"/>
  <c r="AF518" i="9" s="1"/>
  <c r="AC506" i="9"/>
  <c r="AD506" i="9" s="1"/>
  <c r="AF506" i="9" s="1"/>
  <c r="AC494" i="9"/>
  <c r="AC482" i="9"/>
  <c r="AD482" i="9" s="1"/>
  <c r="AF482" i="9" s="1"/>
  <c r="AC470" i="9"/>
  <c r="AD470" i="9" s="1"/>
  <c r="AF470" i="9" s="1"/>
  <c r="AC458" i="9"/>
  <c r="AD458" i="9" s="1"/>
  <c r="AF458" i="9" s="1"/>
  <c r="AC446" i="9"/>
  <c r="AD446" i="9" s="1"/>
  <c r="AF446" i="9" s="1"/>
  <c r="AC434" i="9"/>
  <c r="AD434" i="9" s="1"/>
  <c r="AF434" i="9" s="1"/>
  <c r="AC410" i="9"/>
  <c r="AD410" i="9" s="1"/>
  <c r="AF410" i="9" s="1"/>
  <c r="AC398" i="9"/>
  <c r="AD398" i="9" s="1"/>
  <c r="AF398" i="9" s="1"/>
  <c r="AC386" i="9"/>
  <c r="AD386" i="9" s="1"/>
  <c r="AF386" i="9" s="1"/>
  <c r="AC374" i="9"/>
  <c r="AC362" i="9"/>
  <c r="AD362" i="9" s="1"/>
  <c r="AF362" i="9" s="1"/>
  <c r="AC350" i="9"/>
  <c r="AD350" i="9" s="1"/>
  <c r="AF350" i="9" s="1"/>
  <c r="AC338" i="9"/>
  <c r="AC326" i="9"/>
  <c r="AD326" i="9" s="1"/>
  <c r="AF326" i="9" s="1"/>
  <c r="AC302" i="9"/>
  <c r="AC290" i="9"/>
  <c r="AD290" i="9" s="1"/>
  <c r="AF290" i="9" s="1"/>
  <c r="AC278" i="9"/>
  <c r="AD278" i="9" s="1"/>
  <c r="AF278" i="9" s="1"/>
  <c r="AC266" i="9"/>
  <c r="AD266" i="9" s="1"/>
  <c r="AF266" i="9" s="1"/>
  <c r="AC242" i="9"/>
  <c r="AD242" i="9" s="1"/>
  <c r="AF242" i="9" s="1"/>
  <c r="AC230" i="9"/>
  <c r="AD230" i="9" s="1"/>
  <c r="AF230" i="9" s="1"/>
  <c r="AC218" i="9"/>
  <c r="AD218" i="9" s="1"/>
  <c r="AF218" i="9" s="1"/>
  <c r="AC206" i="9"/>
  <c r="AC194" i="9"/>
  <c r="AD194" i="9" s="1"/>
  <c r="AF194" i="9" s="1"/>
  <c r="AC182" i="9"/>
  <c r="AD182" i="9" s="1"/>
  <c r="AF182" i="9" s="1"/>
  <c r="AC170" i="9"/>
  <c r="AC158" i="9"/>
  <c r="AD158" i="9" s="1"/>
  <c r="AF158" i="9" s="1"/>
  <c r="AC146" i="9"/>
  <c r="AD146" i="9" s="1"/>
  <c r="AF146" i="9" s="1"/>
  <c r="AC122" i="9"/>
  <c r="AD122" i="9" s="1"/>
  <c r="AF122" i="9" s="1"/>
  <c r="AC110" i="9"/>
  <c r="AD110" i="9" s="1"/>
  <c r="AF110" i="9" s="1"/>
  <c r="AC98" i="9"/>
  <c r="AD98" i="9" s="1"/>
  <c r="AF98" i="9" s="1"/>
  <c r="AD1113" i="9"/>
  <c r="AF1113" i="9" s="1"/>
  <c r="AC1096" i="9"/>
  <c r="AD1096" i="9" s="1"/>
  <c r="AF1096" i="9" s="1"/>
  <c r="AC1084" i="9"/>
  <c r="AD1084" i="9" s="1"/>
  <c r="AF1084" i="9" s="1"/>
  <c r="AC1060" i="9"/>
  <c r="AD1060" i="9" s="1"/>
  <c r="AF1060" i="9" s="1"/>
  <c r="AC1036" i="9"/>
  <c r="AD1036" i="9" s="1"/>
  <c r="AF1036" i="9" s="1"/>
  <c r="AC1024" i="9"/>
  <c r="AC1012" i="9"/>
  <c r="AC1000" i="9"/>
  <c r="AD1000" i="9" s="1"/>
  <c r="AF1000" i="9" s="1"/>
  <c r="AC976" i="9"/>
  <c r="AC964" i="9"/>
  <c r="AD964" i="9" s="1"/>
  <c r="AF964" i="9" s="1"/>
  <c r="AC952" i="9"/>
  <c r="AD952" i="9" s="1"/>
  <c r="AF952" i="9" s="1"/>
  <c r="AC940" i="9"/>
  <c r="AD940" i="9" s="1"/>
  <c r="AF940" i="9" s="1"/>
  <c r="AC916" i="9"/>
  <c r="AD916" i="9" s="1"/>
  <c r="AF916" i="9" s="1"/>
  <c r="AD687" i="9"/>
  <c r="AF687" i="9" s="1"/>
  <c r="AC984" i="9"/>
  <c r="AD984" i="9" s="1"/>
  <c r="AF984" i="9" s="1"/>
  <c r="AD69" i="9"/>
  <c r="AF69" i="9" s="1"/>
  <c r="AC970" i="9"/>
  <c r="AC910" i="9"/>
  <c r="AC814" i="9"/>
  <c r="AC754" i="9"/>
  <c r="AD754" i="9" s="1"/>
  <c r="AF754" i="9" s="1"/>
  <c r="AC634" i="9"/>
  <c r="AD634" i="9" s="1"/>
  <c r="AF634" i="9" s="1"/>
  <c r="AC574" i="9"/>
  <c r="AD574" i="9" s="1"/>
  <c r="AF574" i="9" s="1"/>
  <c r="AC562" i="9"/>
  <c r="AD562" i="9" s="1"/>
  <c r="AF562" i="9" s="1"/>
  <c r="AC466" i="9"/>
  <c r="AD466" i="9" s="1"/>
  <c r="AF466" i="9" s="1"/>
  <c r="AC454" i="9"/>
  <c r="AD454" i="9" s="1"/>
  <c r="AF454" i="9" s="1"/>
  <c r="AD1112" i="9"/>
  <c r="AF1112" i="9" s="1"/>
  <c r="AD1064" i="9"/>
  <c r="AF1064" i="9" s="1"/>
  <c r="AC1099" i="9"/>
  <c r="AD1099" i="9" s="1"/>
  <c r="AF1099" i="9" s="1"/>
  <c r="AC979" i="9"/>
  <c r="AD979" i="9" s="1"/>
  <c r="AF979" i="9" s="1"/>
  <c r="AC904" i="9"/>
  <c r="AD904" i="9" s="1"/>
  <c r="AF904" i="9" s="1"/>
  <c r="AC892" i="9"/>
  <c r="AD892" i="9" s="1"/>
  <c r="AF892" i="9" s="1"/>
  <c r="AC880" i="9"/>
  <c r="AD880" i="9" s="1"/>
  <c r="AF880" i="9" s="1"/>
  <c r="AC868" i="9"/>
  <c r="AD868" i="9" s="1"/>
  <c r="AF868" i="9" s="1"/>
  <c r="AC856" i="9"/>
  <c r="AD856" i="9" s="1"/>
  <c r="AF856" i="9" s="1"/>
  <c r="AC832" i="9"/>
  <c r="AD832" i="9" s="1"/>
  <c r="AF832" i="9" s="1"/>
  <c r="AC820" i="9"/>
  <c r="AD820" i="9" s="1"/>
  <c r="AF820" i="9" s="1"/>
  <c r="AC808" i="9"/>
  <c r="AD808" i="9" s="1"/>
  <c r="AF808" i="9" s="1"/>
  <c r="AC796" i="9"/>
  <c r="AD796" i="9" s="1"/>
  <c r="AF796" i="9" s="1"/>
  <c r="AC784" i="9"/>
  <c r="AD784" i="9" s="1"/>
  <c r="AF784" i="9" s="1"/>
  <c r="AC772" i="9"/>
  <c r="AC760" i="9"/>
  <c r="AD760" i="9" s="1"/>
  <c r="AF760" i="9" s="1"/>
  <c r="AC748" i="9"/>
  <c r="AD748" i="9" s="1"/>
  <c r="AF748" i="9" s="1"/>
  <c r="AC736" i="9"/>
  <c r="AD736" i="9" s="1"/>
  <c r="AF736" i="9" s="1"/>
  <c r="AC724" i="9"/>
  <c r="AD724" i="9" s="1"/>
  <c r="AF724" i="9" s="1"/>
  <c r="AC712" i="9"/>
  <c r="AD712" i="9" s="1"/>
  <c r="AF712" i="9" s="1"/>
  <c r="AC700" i="9"/>
  <c r="AD700" i="9" s="1"/>
  <c r="AF700" i="9" s="1"/>
  <c r="AC688" i="9"/>
  <c r="AD688" i="9" s="1"/>
  <c r="AF688" i="9" s="1"/>
  <c r="AC676" i="9"/>
  <c r="AD676" i="9" s="1"/>
  <c r="AF676" i="9" s="1"/>
  <c r="AC664" i="9"/>
  <c r="AD664" i="9" s="1"/>
  <c r="AF664" i="9" s="1"/>
  <c r="AC652" i="9"/>
  <c r="AD652" i="9" s="1"/>
  <c r="AF652" i="9" s="1"/>
  <c r="AC640" i="9"/>
  <c r="AD640" i="9" s="1"/>
  <c r="AF640" i="9" s="1"/>
  <c r="AC628" i="9"/>
  <c r="AD628" i="9" s="1"/>
  <c r="AF628" i="9" s="1"/>
  <c r="AC616" i="9"/>
  <c r="AD616" i="9" s="1"/>
  <c r="AF616" i="9" s="1"/>
  <c r="AC604" i="9"/>
  <c r="AD604" i="9" s="1"/>
  <c r="AF604" i="9" s="1"/>
  <c r="AC592" i="9"/>
  <c r="AD592" i="9" s="1"/>
  <c r="AF592" i="9" s="1"/>
  <c r="AC580" i="9"/>
  <c r="AD580" i="9" s="1"/>
  <c r="AF580" i="9" s="1"/>
  <c r="AC568" i="9"/>
  <c r="AD568" i="9" s="1"/>
  <c r="AF568" i="9" s="1"/>
  <c r="AC556" i="9"/>
  <c r="AD556" i="9" s="1"/>
  <c r="AF556" i="9" s="1"/>
  <c r="AC544" i="9"/>
  <c r="AD544" i="9" s="1"/>
  <c r="AF544" i="9" s="1"/>
  <c r="AC532" i="9"/>
  <c r="AD532" i="9" s="1"/>
  <c r="AF532" i="9" s="1"/>
  <c r="AC520" i="9"/>
  <c r="AD520" i="9" s="1"/>
  <c r="AF520" i="9" s="1"/>
  <c r="AC508" i="9"/>
  <c r="AD508" i="9" s="1"/>
  <c r="AF508" i="9" s="1"/>
  <c r="AC496" i="9"/>
  <c r="AD496" i="9" s="1"/>
  <c r="AF496" i="9" s="1"/>
  <c r="AC484" i="9"/>
  <c r="AD484" i="9" s="1"/>
  <c r="AF484" i="9" s="1"/>
  <c r="AC472" i="9"/>
  <c r="AD472" i="9" s="1"/>
  <c r="AF472" i="9" s="1"/>
  <c r="AC460" i="9"/>
  <c r="AD460" i="9" s="1"/>
  <c r="AF460" i="9" s="1"/>
  <c r="AC448" i="9"/>
  <c r="AD448" i="9" s="1"/>
  <c r="AF448" i="9" s="1"/>
  <c r="AC436" i="9"/>
  <c r="AD436" i="9" s="1"/>
  <c r="AF436" i="9" s="1"/>
  <c r="AC424" i="9"/>
  <c r="AD424" i="9" s="1"/>
  <c r="AF424" i="9" s="1"/>
  <c r="AC412" i="9"/>
  <c r="AD412" i="9" s="1"/>
  <c r="AF412" i="9" s="1"/>
  <c r="AC400" i="9"/>
  <c r="AD400" i="9" s="1"/>
  <c r="AF400" i="9" s="1"/>
  <c r="AC388" i="9"/>
  <c r="AD388" i="9" s="1"/>
  <c r="AF388" i="9" s="1"/>
  <c r="AC376" i="9"/>
  <c r="AD376" i="9" s="1"/>
  <c r="AF376" i="9" s="1"/>
  <c r="AC364" i="9"/>
  <c r="AD364" i="9" s="1"/>
  <c r="AF364" i="9" s="1"/>
  <c r="AC352" i="9"/>
  <c r="AD352" i="9" s="1"/>
  <c r="AF352" i="9" s="1"/>
  <c r="AC340" i="9"/>
  <c r="AD340" i="9" s="1"/>
  <c r="AF340" i="9" s="1"/>
  <c r="AC328" i="9"/>
  <c r="AD328" i="9" s="1"/>
  <c r="AF328" i="9" s="1"/>
  <c r="AC316" i="9"/>
  <c r="AD316" i="9" s="1"/>
  <c r="AF316" i="9" s="1"/>
  <c r="AC304" i="9"/>
  <c r="AD304" i="9" s="1"/>
  <c r="AF304" i="9" s="1"/>
  <c r="AC292" i="9"/>
  <c r="AD292" i="9" s="1"/>
  <c r="AF292" i="9" s="1"/>
  <c r="AC280" i="9"/>
  <c r="AD280" i="9" s="1"/>
  <c r="AF280" i="9" s="1"/>
  <c r="AC268" i="9"/>
  <c r="AD268" i="9" s="1"/>
  <c r="AF268" i="9" s="1"/>
  <c r="AC256" i="9"/>
  <c r="AD256" i="9" s="1"/>
  <c r="AF256" i="9" s="1"/>
  <c r="AC244" i="9"/>
  <c r="AD244" i="9" s="1"/>
  <c r="AF244" i="9" s="1"/>
  <c r="AC232" i="9"/>
  <c r="AD232" i="9" s="1"/>
  <c r="AF232" i="9" s="1"/>
  <c r="AC220" i="9"/>
  <c r="AD220" i="9" s="1"/>
  <c r="AF220" i="9" s="1"/>
  <c r="AC208" i="9"/>
  <c r="AD208" i="9" s="1"/>
  <c r="AF208" i="9" s="1"/>
  <c r="AC196" i="9"/>
  <c r="AD196" i="9" s="1"/>
  <c r="AF196" i="9" s="1"/>
  <c r="AC184" i="9"/>
  <c r="AD184" i="9" s="1"/>
  <c r="AF184" i="9" s="1"/>
  <c r="AC172" i="9"/>
  <c r="AD172" i="9" s="1"/>
  <c r="AF172" i="9" s="1"/>
  <c r="AC160" i="9"/>
  <c r="AD160" i="9" s="1"/>
  <c r="AF160" i="9" s="1"/>
  <c r="AC148" i="9"/>
  <c r="AD148" i="9" s="1"/>
  <c r="AF148" i="9" s="1"/>
  <c r="AC136" i="9"/>
  <c r="AD136" i="9" s="1"/>
  <c r="AF136" i="9" s="1"/>
  <c r="AC124" i="9"/>
  <c r="AD124" i="9" s="1"/>
  <c r="AF124" i="9" s="1"/>
  <c r="AC112" i="9"/>
  <c r="AD112" i="9" s="1"/>
  <c r="AF112" i="9" s="1"/>
  <c r="AC100" i="9"/>
  <c r="AD100" i="9" s="1"/>
  <c r="AF100" i="9" s="1"/>
  <c r="AC88" i="9"/>
  <c r="AD88" i="9" s="1"/>
  <c r="AF88" i="9" s="1"/>
  <c r="AC76" i="9"/>
  <c r="AC64" i="9"/>
  <c r="AD64" i="9" s="1"/>
  <c r="AF64" i="9" s="1"/>
  <c r="AC52" i="9"/>
  <c r="AD52" i="9" s="1"/>
  <c r="AF52" i="9" s="1"/>
  <c r="AC28" i="9"/>
  <c r="AD28" i="9" s="1"/>
  <c r="AF28" i="9" s="1"/>
  <c r="AC16" i="9"/>
  <c r="AD16" i="9" s="1"/>
  <c r="AF16" i="9" s="1"/>
  <c r="AC815" i="9"/>
  <c r="AD815" i="9" s="1"/>
  <c r="AF815" i="9" s="1"/>
  <c r="AC719" i="9"/>
  <c r="AD719" i="9" s="1"/>
  <c r="AF719" i="9" s="1"/>
  <c r="AC599" i="9"/>
  <c r="AD599" i="9" s="1"/>
  <c r="AF599" i="9" s="1"/>
  <c r="AC503" i="9"/>
  <c r="AD503" i="9" s="1"/>
  <c r="AF503" i="9" s="1"/>
  <c r="AC431" i="9"/>
  <c r="AD431" i="9" s="1"/>
  <c r="AF431" i="9" s="1"/>
  <c r="AC419" i="9"/>
  <c r="AD419" i="9" s="1"/>
  <c r="AF419" i="9" s="1"/>
  <c r="AC347" i="9"/>
  <c r="AD347" i="9" s="1"/>
  <c r="AF347" i="9" s="1"/>
  <c r="AC263" i="9"/>
  <c r="AD263" i="9" s="1"/>
  <c r="AF263" i="9" s="1"/>
  <c r="AC179" i="9"/>
  <c r="AD179" i="9" s="1"/>
  <c r="AF179" i="9" s="1"/>
  <c r="AC107" i="9"/>
  <c r="AD107" i="9" s="1"/>
  <c r="AF107" i="9" s="1"/>
  <c r="AC35" i="9"/>
  <c r="AD35" i="9" s="1"/>
  <c r="AF35" i="9" s="1"/>
  <c r="AC23" i="9"/>
  <c r="AD23" i="9" s="1"/>
  <c r="AF23" i="9" s="1"/>
  <c r="AC1100" i="9"/>
  <c r="AD1100" i="9" s="1"/>
  <c r="AF1100" i="9" s="1"/>
  <c r="AC1076" i="9"/>
  <c r="AD1076" i="9" s="1"/>
  <c r="AF1076" i="9" s="1"/>
  <c r="AC1028" i="9"/>
  <c r="AC1016" i="9"/>
  <c r="AD1016" i="9" s="1"/>
  <c r="AF1016" i="9" s="1"/>
  <c r="AC980" i="9"/>
  <c r="AD980" i="9" s="1"/>
  <c r="AF980" i="9" s="1"/>
  <c r="AC310" i="9"/>
  <c r="AD310" i="9" s="1"/>
  <c r="AF310" i="9" s="1"/>
  <c r="AC298" i="9"/>
  <c r="AD298" i="9" s="1"/>
  <c r="AF298" i="9" s="1"/>
  <c r="AC238" i="9"/>
  <c r="AD238" i="9" s="1"/>
  <c r="AF238" i="9" s="1"/>
  <c r="AC190" i="9"/>
  <c r="AD190" i="9" s="1"/>
  <c r="AF190" i="9" s="1"/>
  <c r="AC166" i="9"/>
  <c r="AD166" i="9" s="1"/>
  <c r="AF166" i="9" s="1"/>
  <c r="AC154" i="9"/>
  <c r="AD154" i="9" s="1"/>
  <c r="AF154" i="9" s="1"/>
  <c r="AC142" i="9"/>
  <c r="AD142" i="9" s="1"/>
  <c r="AF142" i="9" s="1"/>
  <c r="AC118" i="9"/>
  <c r="AD118" i="9" s="1"/>
  <c r="AF118" i="9" s="1"/>
  <c r="AC106" i="9"/>
  <c r="AD106" i="9" s="1"/>
  <c r="AF106" i="9" s="1"/>
  <c r="AC94" i="9"/>
  <c r="AC70" i="9"/>
  <c r="AD70" i="9" s="1"/>
  <c r="AF70" i="9" s="1"/>
  <c r="AC58" i="9"/>
  <c r="AD58" i="9" s="1"/>
  <c r="AF58" i="9" s="1"/>
  <c r="AC46" i="9"/>
  <c r="AD46" i="9" s="1"/>
  <c r="AF46" i="9" s="1"/>
  <c r="AC34" i="9"/>
  <c r="AD34" i="9" s="1"/>
  <c r="AF34" i="9" s="1"/>
  <c r="AC999" i="9"/>
  <c r="AD999" i="9" s="1"/>
  <c r="AF999" i="9" s="1"/>
  <c r="AC987" i="9"/>
  <c r="AD987" i="9" s="1"/>
  <c r="AF987" i="9" s="1"/>
  <c r="AC975" i="9"/>
  <c r="AD975" i="9" s="1"/>
  <c r="AF975" i="9" s="1"/>
  <c r="AC1146" i="9"/>
  <c r="AD1146" i="9" s="1"/>
  <c r="AF1146" i="9" s="1"/>
  <c r="AC1134" i="9"/>
  <c r="AD1134" i="9" s="1"/>
  <c r="AF1134" i="9" s="1"/>
  <c r="AC1122" i="9"/>
  <c r="AD1122" i="9" s="1"/>
  <c r="AF1122" i="9" s="1"/>
  <c r="AC1110" i="9"/>
  <c r="AD1110" i="9" s="1"/>
  <c r="AF1110" i="9" s="1"/>
  <c r="AC1098" i="9"/>
  <c r="AD1098" i="9" s="1"/>
  <c r="AF1098" i="9" s="1"/>
  <c r="AC1086" i="9"/>
  <c r="AD1086" i="9" s="1"/>
  <c r="AF1086" i="9" s="1"/>
  <c r="AC1074" i="9"/>
  <c r="AD1074" i="9" s="1"/>
  <c r="AF1074" i="9" s="1"/>
  <c r="AC1062" i="9"/>
  <c r="AD1062" i="9" s="1"/>
  <c r="AF1062" i="9" s="1"/>
  <c r="AC1050" i="9"/>
  <c r="AD1050" i="9" s="1"/>
  <c r="AF1050" i="9" s="1"/>
  <c r="AC1038" i="9"/>
  <c r="AD1038" i="9" s="1"/>
  <c r="AF1038" i="9" s="1"/>
  <c r="AC1026" i="9"/>
  <c r="AD1026" i="9" s="1"/>
  <c r="AF1026" i="9" s="1"/>
  <c r="AC1014" i="9"/>
  <c r="AD1014" i="9" s="1"/>
  <c r="AF1014" i="9" s="1"/>
  <c r="AC1002" i="9"/>
  <c r="AD1002" i="9" s="1"/>
  <c r="AF1002" i="9" s="1"/>
  <c r="AC990" i="9"/>
  <c r="AD990" i="9" s="1"/>
  <c r="AF990" i="9" s="1"/>
  <c r="AC978" i="9"/>
  <c r="AD978" i="9" s="1"/>
  <c r="AF978" i="9" s="1"/>
  <c r="AC966" i="9"/>
  <c r="AD966" i="9" s="1"/>
  <c r="AF966" i="9" s="1"/>
  <c r="AC954" i="9"/>
  <c r="AD954" i="9" s="1"/>
  <c r="AF954" i="9" s="1"/>
  <c r="AC942" i="9"/>
  <c r="AD942" i="9" s="1"/>
  <c r="AF942" i="9" s="1"/>
  <c r="AC930" i="9"/>
  <c r="AD930" i="9" s="1"/>
  <c r="AF930" i="9" s="1"/>
  <c r="AC918" i="9"/>
  <c r="AD918" i="9" s="1"/>
  <c r="AF918" i="9" s="1"/>
  <c r="AC906" i="9"/>
  <c r="AD906" i="9" s="1"/>
  <c r="AF906" i="9" s="1"/>
  <c r="AC894" i="9"/>
  <c r="AD894" i="9" s="1"/>
  <c r="AF894" i="9" s="1"/>
  <c r="AC882" i="9"/>
  <c r="AD882" i="9" s="1"/>
  <c r="AF882" i="9" s="1"/>
  <c r="AC870" i="9"/>
  <c r="AC858" i="9"/>
  <c r="AD858" i="9" s="1"/>
  <c r="AF858" i="9" s="1"/>
  <c r="AC846" i="9"/>
  <c r="AD846" i="9" s="1"/>
  <c r="AF846" i="9" s="1"/>
  <c r="AC834" i="9"/>
  <c r="AD834" i="9" s="1"/>
  <c r="AF834" i="9" s="1"/>
  <c r="AC822" i="9"/>
  <c r="AD822" i="9" s="1"/>
  <c r="AF822" i="9" s="1"/>
  <c r="AC810" i="9"/>
  <c r="AD810" i="9" s="1"/>
  <c r="AF810" i="9" s="1"/>
  <c r="AC798" i="9"/>
  <c r="AD798" i="9" s="1"/>
  <c r="AF798" i="9" s="1"/>
  <c r="AC786" i="9"/>
  <c r="AD786" i="9" s="1"/>
  <c r="AF786" i="9" s="1"/>
  <c r="AC774" i="9"/>
  <c r="AD774" i="9" s="1"/>
  <c r="AF774" i="9" s="1"/>
  <c r="AC762" i="9"/>
  <c r="AD762" i="9" s="1"/>
  <c r="AF762" i="9" s="1"/>
  <c r="AC750" i="9"/>
  <c r="AD750" i="9" s="1"/>
  <c r="AF750" i="9" s="1"/>
  <c r="AC738" i="9"/>
  <c r="AD738" i="9" s="1"/>
  <c r="AF738" i="9" s="1"/>
  <c r="AC726" i="9"/>
  <c r="AC714" i="9"/>
  <c r="AD714" i="9" s="1"/>
  <c r="AF714" i="9" s="1"/>
  <c r="AC702" i="9"/>
  <c r="AD702" i="9" s="1"/>
  <c r="AF702" i="9" s="1"/>
  <c r="AC690" i="9"/>
  <c r="AD690" i="9" s="1"/>
  <c r="AF690" i="9" s="1"/>
  <c r="AC678" i="9"/>
  <c r="AD678" i="9" s="1"/>
  <c r="AF678" i="9" s="1"/>
  <c r="AC666" i="9"/>
  <c r="AD666" i="9" s="1"/>
  <c r="AF666" i="9" s="1"/>
  <c r="AC642" i="9"/>
  <c r="AD642" i="9" s="1"/>
  <c r="AF642" i="9" s="1"/>
  <c r="AC630" i="9"/>
  <c r="AD630" i="9" s="1"/>
  <c r="AF630" i="9" s="1"/>
  <c r="AC618" i="9"/>
  <c r="AD618" i="9" s="1"/>
  <c r="AF618" i="9" s="1"/>
  <c r="AC594" i="9"/>
  <c r="AD594" i="9" s="1"/>
  <c r="AF594" i="9" s="1"/>
  <c r="AC582" i="9"/>
  <c r="AD582" i="9" s="1"/>
  <c r="AF582" i="9" s="1"/>
  <c r="AC570" i="9"/>
  <c r="AD570" i="9" s="1"/>
  <c r="AF570" i="9" s="1"/>
  <c r="AC558" i="9"/>
  <c r="AC546" i="9"/>
  <c r="AC534" i="9"/>
  <c r="AD534" i="9" s="1"/>
  <c r="AF534" i="9" s="1"/>
  <c r="AC522" i="9"/>
  <c r="AD522" i="9" s="1"/>
  <c r="AF522" i="9" s="1"/>
  <c r="AC510" i="9"/>
  <c r="AD510" i="9" s="1"/>
  <c r="AF510" i="9" s="1"/>
  <c r="AC498" i="9"/>
  <c r="AD498" i="9" s="1"/>
  <c r="AF498" i="9" s="1"/>
  <c r="AC486" i="9"/>
  <c r="AD486" i="9" s="1"/>
  <c r="AF486" i="9" s="1"/>
  <c r="AC474" i="9"/>
  <c r="AD474" i="9" s="1"/>
  <c r="AF474" i="9" s="1"/>
  <c r="AC462" i="9"/>
  <c r="AD462" i="9" s="1"/>
  <c r="AF462" i="9" s="1"/>
  <c r="AC450" i="9"/>
  <c r="AD450" i="9" s="1"/>
  <c r="AF450" i="9" s="1"/>
  <c r="AC438" i="9"/>
  <c r="AD438" i="9" s="1"/>
  <c r="AF438" i="9" s="1"/>
  <c r="AC414" i="9"/>
  <c r="AD414" i="9" s="1"/>
  <c r="AF414" i="9" s="1"/>
  <c r="AC402" i="9"/>
  <c r="AC390" i="9"/>
  <c r="AD390" i="9" s="1"/>
  <c r="AF390" i="9" s="1"/>
  <c r="AC378" i="9"/>
  <c r="AD378" i="9" s="1"/>
  <c r="AF378" i="9" s="1"/>
  <c r="AC366" i="9"/>
  <c r="AD366" i="9" s="1"/>
  <c r="AF366" i="9" s="1"/>
  <c r="AC354" i="9"/>
  <c r="AD354" i="9" s="1"/>
  <c r="AF354" i="9" s="1"/>
  <c r="AC330" i="9"/>
  <c r="AD330" i="9" s="1"/>
  <c r="AF330" i="9" s="1"/>
  <c r="AC306" i="9"/>
  <c r="AD306" i="9" s="1"/>
  <c r="AF306" i="9" s="1"/>
  <c r="AC294" i="9"/>
  <c r="AD294" i="9" s="1"/>
  <c r="AF294" i="9" s="1"/>
  <c r="AC282" i="9"/>
  <c r="AD282" i="9" s="1"/>
  <c r="AF282" i="9" s="1"/>
  <c r="AC270" i="9"/>
  <c r="AD270" i="9" s="1"/>
  <c r="AF270" i="9" s="1"/>
  <c r="AC246" i="9"/>
  <c r="AD246" i="9" s="1"/>
  <c r="AF246" i="9" s="1"/>
  <c r="AC234" i="9"/>
  <c r="AD234" i="9" s="1"/>
  <c r="AF234" i="9" s="1"/>
  <c r="AC222" i="9"/>
  <c r="AC210" i="9"/>
  <c r="AC198" i="9"/>
  <c r="AD198" i="9" s="1"/>
  <c r="AF198" i="9" s="1"/>
  <c r="AC186" i="9"/>
  <c r="AD186" i="9" s="1"/>
  <c r="AF186" i="9" s="1"/>
  <c r="AC174" i="9"/>
  <c r="AD174" i="9" s="1"/>
  <c r="AF174" i="9" s="1"/>
  <c r="AC162" i="9"/>
  <c r="AD162" i="9" s="1"/>
  <c r="AF162" i="9" s="1"/>
  <c r="AC150" i="9"/>
  <c r="AD150" i="9" s="1"/>
  <c r="AF150" i="9" s="1"/>
  <c r="AC126" i="9"/>
  <c r="AD126" i="9" s="1"/>
  <c r="AF126" i="9" s="1"/>
  <c r="AC114" i="9"/>
  <c r="AD114" i="9" s="1"/>
  <c r="AF114" i="9" s="1"/>
  <c r="AC102" i="9"/>
  <c r="AD102" i="9" s="1"/>
  <c r="AF102" i="9" s="1"/>
  <c r="AC90" i="9"/>
  <c r="AD90" i="9" s="1"/>
  <c r="AF90" i="9" s="1"/>
  <c r="AC78" i="9"/>
  <c r="AD78" i="9" s="1"/>
  <c r="AF78" i="9" s="1"/>
  <c r="AC66" i="9"/>
  <c r="AD66" i="9" s="1"/>
  <c r="AF66" i="9" s="1"/>
  <c r="AC1004" i="9"/>
  <c r="AC1061" i="9"/>
  <c r="AD1061" i="9" s="1"/>
  <c r="AF1061" i="9" s="1"/>
  <c r="AC1013" i="9"/>
  <c r="AD1013" i="9" s="1"/>
  <c r="AF1013" i="9" s="1"/>
  <c r="AC989" i="9"/>
  <c r="AD989" i="9" s="1"/>
  <c r="AF989" i="9" s="1"/>
  <c r="AC977" i="9"/>
  <c r="AD977" i="9" s="1"/>
  <c r="AF977" i="9" s="1"/>
  <c r="P1148" i="9"/>
  <c r="AD111" i="9"/>
  <c r="AF111" i="9" s="1"/>
  <c r="AD872" i="9"/>
  <c r="AF872" i="9" s="1"/>
  <c r="AD130" i="9"/>
  <c r="AF130" i="9" s="1"/>
  <c r="AD255" i="9"/>
  <c r="AF255" i="9" s="1"/>
  <c r="AD668" i="9"/>
  <c r="AF668" i="9" s="1"/>
  <c r="AC1048" i="9"/>
  <c r="AD1048" i="9" s="1"/>
  <c r="AF1048" i="9" s="1"/>
  <c r="AC988" i="9"/>
  <c r="AD988" i="9" s="1"/>
  <c r="AF988" i="9" s="1"/>
  <c r="AA1148" i="9"/>
  <c r="U1148" i="9"/>
  <c r="AD788" i="9"/>
  <c r="AF788" i="9" s="1"/>
  <c r="AC1138" i="9"/>
  <c r="AD1138" i="9" s="1"/>
  <c r="AF1138" i="9" s="1"/>
  <c r="AC1131" i="9"/>
  <c r="AD1131" i="9" s="1"/>
  <c r="AF1131" i="9" s="1"/>
  <c r="AC1119" i="9"/>
  <c r="AD1119" i="9" s="1"/>
  <c r="AF1119" i="9" s="1"/>
  <c r="AC1095" i="9"/>
  <c r="AD1095" i="9" s="1"/>
  <c r="AF1095" i="9" s="1"/>
  <c r="AC1083" i="9"/>
  <c r="AD1083" i="9" s="1"/>
  <c r="AF1083" i="9" s="1"/>
  <c r="AC1071" i="9"/>
  <c r="AD1071" i="9" s="1"/>
  <c r="AF1071" i="9" s="1"/>
  <c r="AC1059" i="9"/>
  <c r="AD1059" i="9" s="1"/>
  <c r="AF1059" i="9" s="1"/>
  <c r="AC1047" i="9"/>
  <c r="AD1047" i="9" s="1"/>
  <c r="AF1047" i="9" s="1"/>
  <c r="AC1035" i="9"/>
  <c r="AD1035" i="9" s="1"/>
  <c r="AF1035" i="9" s="1"/>
  <c r="AD896" i="9"/>
  <c r="AF896" i="9" s="1"/>
  <c r="AC1126" i="9"/>
  <c r="AD1126" i="9" s="1"/>
  <c r="AF1126" i="9" s="1"/>
  <c r="AC1114" i="9"/>
  <c r="AD1114" i="9" s="1"/>
  <c r="AF1114" i="9" s="1"/>
  <c r="AC1102" i="9"/>
  <c r="AD1102" i="9" s="1"/>
  <c r="AF1102" i="9" s="1"/>
  <c r="AC1090" i="9"/>
  <c r="AD1090" i="9" s="1"/>
  <c r="AF1090" i="9" s="1"/>
  <c r="AC1078" i="9"/>
  <c r="AD1078" i="9" s="1"/>
  <c r="AF1078" i="9" s="1"/>
  <c r="AC1066" i="9"/>
  <c r="AD1066" i="9" s="1"/>
  <c r="AF1066" i="9" s="1"/>
  <c r="AC1054" i="9"/>
  <c r="AD1054" i="9" s="1"/>
  <c r="AF1054" i="9" s="1"/>
  <c r="AC1042" i="9"/>
  <c r="AD1042" i="9" s="1"/>
  <c r="AF1042" i="9" s="1"/>
  <c r="AC1030" i="9"/>
  <c r="AD1030" i="9" s="1"/>
  <c r="AF1030" i="9" s="1"/>
  <c r="AC1018" i="9"/>
  <c r="AD1018" i="9" s="1"/>
  <c r="AF1018" i="9" s="1"/>
  <c r="AC1006" i="9"/>
  <c r="AD1006" i="9" s="1"/>
  <c r="AF1006" i="9" s="1"/>
  <c r="AC994" i="9"/>
  <c r="AD994" i="9" s="1"/>
  <c r="AF994" i="9" s="1"/>
  <c r="AC982" i="9"/>
  <c r="AD982" i="9" s="1"/>
  <c r="AF982" i="9" s="1"/>
  <c r="AC958" i="9"/>
  <c r="AD958" i="9" s="1"/>
  <c r="AF958" i="9" s="1"/>
  <c r="AC946" i="9"/>
  <c r="AD946" i="9" s="1"/>
  <c r="AF946" i="9" s="1"/>
  <c r="AC934" i="9"/>
  <c r="AC898" i="9"/>
  <c r="AD898" i="9" s="1"/>
  <c r="AF898" i="9" s="1"/>
  <c r="AC886" i="9"/>
  <c r="AC874" i="9"/>
  <c r="AD874" i="9" s="1"/>
  <c r="AF874" i="9" s="1"/>
  <c r="AC862" i="9"/>
  <c r="AD862" i="9" s="1"/>
  <c r="AF862" i="9" s="1"/>
  <c r="AC850" i="9"/>
  <c r="AD850" i="9" s="1"/>
  <c r="AF850" i="9" s="1"/>
  <c r="AC838" i="9"/>
  <c r="AD838" i="9" s="1"/>
  <c r="AF838" i="9" s="1"/>
  <c r="AC826" i="9"/>
  <c r="AD826" i="9" s="1"/>
  <c r="AF826" i="9" s="1"/>
  <c r="AC802" i="9"/>
  <c r="AD802" i="9" s="1"/>
  <c r="AF802" i="9" s="1"/>
  <c r="AC790" i="9"/>
  <c r="AD790" i="9" s="1"/>
  <c r="AF790" i="9" s="1"/>
  <c r="AC778" i="9"/>
  <c r="AD778" i="9" s="1"/>
  <c r="AF778" i="9" s="1"/>
  <c r="AC766" i="9"/>
  <c r="AD766" i="9" s="1"/>
  <c r="AF766" i="9" s="1"/>
  <c r="AC742" i="9"/>
  <c r="AD742" i="9" s="1"/>
  <c r="AF742" i="9" s="1"/>
  <c r="AC730" i="9"/>
  <c r="AD730" i="9" s="1"/>
  <c r="AF730" i="9" s="1"/>
  <c r="AC718" i="9"/>
  <c r="AD718" i="9" s="1"/>
  <c r="AF718" i="9" s="1"/>
  <c r="AC706" i="9"/>
  <c r="AD706" i="9" s="1"/>
  <c r="AF706" i="9" s="1"/>
  <c r="AC694" i="9"/>
  <c r="AD694" i="9" s="1"/>
  <c r="AF694" i="9" s="1"/>
  <c r="AC682" i="9"/>
  <c r="AD682" i="9" s="1"/>
  <c r="AF682" i="9" s="1"/>
  <c r="AC670" i="9"/>
  <c r="AD670" i="9" s="1"/>
  <c r="AF670" i="9" s="1"/>
  <c r="AC658" i="9"/>
  <c r="AD658" i="9" s="1"/>
  <c r="AF658" i="9" s="1"/>
  <c r="AC646" i="9"/>
  <c r="AD646" i="9" s="1"/>
  <c r="AF646" i="9" s="1"/>
  <c r="AC622" i="9"/>
  <c r="AD622" i="9" s="1"/>
  <c r="AF622" i="9" s="1"/>
  <c r="AC610" i="9"/>
  <c r="AD610" i="9" s="1"/>
  <c r="AF610" i="9" s="1"/>
  <c r="AC598" i="9"/>
  <c r="AD598" i="9" s="1"/>
  <c r="AF598" i="9" s="1"/>
  <c r="AC586" i="9"/>
  <c r="AD586" i="9" s="1"/>
  <c r="AF586" i="9" s="1"/>
  <c r="AC550" i="9"/>
  <c r="AD550" i="9" s="1"/>
  <c r="AF550" i="9" s="1"/>
  <c r="AC538" i="9"/>
  <c r="AD538" i="9" s="1"/>
  <c r="AF538" i="9" s="1"/>
  <c r="AC526" i="9"/>
  <c r="AD526" i="9" s="1"/>
  <c r="AF526" i="9" s="1"/>
  <c r="AC514" i="9"/>
  <c r="AD514" i="9" s="1"/>
  <c r="AF514" i="9" s="1"/>
  <c r="AC502" i="9"/>
  <c r="AD502" i="9" s="1"/>
  <c r="AF502" i="9" s="1"/>
  <c r="AC490" i="9"/>
  <c r="AD490" i="9" s="1"/>
  <c r="AF490" i="9" s="1"/>
  <c r="AC478" i="9"/>
  <c r="AD478" i="9" s="1"/>
  <c r="AF478" i="9" s="1"/>
  <c r="AC442" i="9"/>
  <c r="AD442" i="9" s="1"/>
  <c r="AF442" i="9" s="1"/>
  <c r="AC430" i="9"/>
  <c r="AD430" i="9" s="1"/>
  <c r="AF430" i="9" s="1"/>
  <c r="AC418" i="9"/>
  <c r="AD418" i="9" s="1"/>
  <c r="AF418" i="9" s="1"/>
  <c r="AC406" i="9"/>
  <c r="AD406" i="9" s="1"/>
  <c r="AF406" i="9" s="1"/>
  <c r="AC394" i="9"/>
  <c r="AD394" i="9" s="1"/>
  <c r="AF394" i="9" s="1"/>
  <c r="AC382" i="9"/>
  <c r="AD382" i="9" s="1"/>
  <c r="AF382" i="9" s="1"/>
  <c r="AC370" i="9"/>
  <c r="AD370" i="9" s="1"/>
  <c r="AF370" i="9" s="1"/>
  <c r="AC358" i="9"/>
  <c r="AD358" i="9" s="1"/>
  <c r="AF358" i="9" s="1"/>
  <c r="AC334" i="9"/>
  <c r="AD334" i="9" s="1"/>
  <c r="AF334" i="9" s="1"/>
  <c r="AC322" i="9"/>
  <c r="AD322" i="9" s="1"/>
  <c r="AF322" i="9" s="1"/>
  <c r="AC286" i="9"/>
  <c r="AD286" i="9" s="1"/>
  <c r="AF286" i="9" s="1"/>
  <c r="AC274" i="9"/>
  <c r="AD274" i="9" s="1"/>
  <c r="AF274" i="9" s="1"/>
  <c r="AC262" i="9"/>
  <c r="AD262" i="9" s="1"/>
  <c r="AF262" i="9" s="1"/>
  <c r="AC250" i="9"/>
  <c r="AD250" i="9" s="1"/>
  <c r="AF250" i="9" s="1"/>
  <c r="AC226" i="9"/>
  <c r="AD226" i="9" s="1"/>
  <c r="AF226" i="9" s="1"/>
  <c r="AC214" i="9"/>
  <c r="AD214" i="9" s="1"/>
  <c r="AF214" i="9" s="1"/>
  <c r="AC202" i="9"/>
  <c r="AD202" i="9" s="1"/>
  <c r="AF202" i="9" s="1"/>
  <c r="T1148" i="9"/>
  <c r="AC922" i="9"/>
  <c r="AD922" i="9" s="1"/>
  <c r="AF922" i="9" s="1"/>
  <c r="AC1147" i="9"/>
  <c r="AD1147" i="9" s="1"/>
  <c r="AF1147" i="9" s="1"/>
  <c r="AC1135" i="9"/>
  <c r="AD1135" i="9" s="1"/>
  <c r="AF1135" i="9" s="1"/>
  <c r="AC1123" i="9"/>
  <c r="AD1123" i="9" s="1"/>
  <c r="AF1123" i="9" s="1"/>
  <c r="AC1111" i="9"/>
  <c r="AD1111" i="9" s="1"/>
  <c r="AF1111" i="9" s="1"/>
  <c r="AC1087" i="9"/>
  <c r="AD1087" i="9" s="1"/>
  <c r="AF1087" i="9" s="1"/>
  <c r="AC1075" i="9"/>
  <c r="AD1075" i="9" s="1"/>
  <c r="AF1075" i="9" s="1"/>
  <c r="AC1063" i="9"/>
  <c r="AD1063" i="9" s="1"/>
  <c r="AF1063" i="9" s="1"/>
  <c r="AC1051" i="9"/>
  <c r="AD1051" i="9" s="1"/>
  <c r="AF1051" i="9" s="1"/>
  <c r="AC1039" i="9"/>
  <c r="AD1039" i="9" s="1"/>
  <c r="AF1039" i="9" s="1"/>
  <c r="AC1027" i="9"/>
  <c r="AD1027" i="9" s="1"/>
  <c r="AF1027" i="9" s="1"/>
  <c r="AC1015" i="9"/>
  <c r="AD1015" i="9" s="1"/>
  <c r="AF1015" i="9" s="1"/>
  <c r="AC1003" i="9"/>
  <c r="AD1003" i="9" s="1"/>
  <c r="AF1003" i="9" s="1"/>
  <c r="AC991" i="9"/>
  <c r="AD991" i="9" s="1"/>
  <c r="AF991" i="9" s="1"/>
  <c r="AC955" i="9"/>
  <c r="AD955" i="9" s="1"/>
  <c r="AF955" i="9" s="1"/>
  <c r="AC943" i="9"/>
  <c r="AD943" i="9" s="1"/>
  <c r="AF943" i="9" s="1"/>
  <c r="AC931" i="9"/>
  <c r="AD931" i="9" s="1"/>
  <c r="AF931" i="9" s="1"/>
  <c r="AC907" i="9"/>
  <c r="AD907" i="9" s="1"/>
  <c r="AF907" i="9" s="1"/>
  <c r="AC895" i="9"/>
  <c r="AD895" i="9" s="1"/>
  <c r="AF895" i="9" s="1"/>
  <c r="AC883" i="9"/>
  <c r="AD883" i="9" s="1"/>
  <c r="AF883" i="9" s="1"/>
  <c r="AC871" i="9"/>
  <c r="AD871" i="9" s="1"/>
  <c r="AF871" i="9" s="1"/>
  <c r="AC859" i="9"/>
  <c r="AD859" i="9" s="1"/>
  <c r="AF859" i="9" s="1"/>
  <c r="AC847" i="9"/>
  <c r="AC835" i="9"/>
  <c r="AD835" i="9" s="1"/>
  <c r="AF835" i="9" s="1"/>
  <c r="AC823" i="9"/>
  <c r="AD823" i="9" s="1"/>
  <c r="AF823" i="9" s="1"/>
  <c r="AC811" i="9"/>
  <c r="AD811" i="9" s="1"/>
  <c r="AF811" i="9" s="1"/>
  <c r="AC799" i="9"/>
  <c r="AD799" i="9" s="1"/>
  <c r="AF799" i="9" s="1"/>
  <c r="AC787" i="9"/>
  <c r="AD787" i="9" s="1"/>
  <c r="AF787" i="9" s="1"/>
  <c r="AC775" i="9"/>
  <c r="AD775" i="9" s="1"/>
  <c r="AF775" i="9" s="1"/>
  <c r="AC739" i="9"/>
  <c r="AD739" i="9" s="1"/>
  <c r="AF739" i="9" s="1"/>
  <c r="AC727" i="9"/>
  <c r="AD727" i="9" s="1"/>
  <c r="AF727" i="9" s="1"/>
  <c r="AC715" i="9"/>
  <c r="AD715" i="9" s="1"/>
  <c r="AF715" i="9" s="1"/>
  <c r="AC703" i="9"/>
  <c r="AD703" i="9" s="1"/>
  <c r="AF703" i="9" s="1"/>
  <c r="AC691" i="9"/>
  <c r="AD691" i="9" s="1"/>
  <c r="AF691" i="9" s="1"/>
  <c r="AC679" i="9"/>
  <c r="AD679" i="9" s="1"/>
  <c r="AF679" i="9" s="1"/>
  <c r="AC667" i="9"/>
  <c r="AD667" i="9" s="1"/>
  <c r="AF667" i="9" s="1"/>
  <c r="AC655" i="9"/>
  <c r="AD655" i="9" s="1"/>
  <c r="AF655" i="9" s="1"/>
  <c r="AC631" i="9"/>
  <c r="AD631" i="9" s="1"/>
  <c r="AF631" i="9" s="1"/>
  <c r="AC619" i="9"/>
  <c r="AD619" i="9" s="1"/>
  <c r="AF619" i="9" s="1"/>
  <c r="AC607" i="9"/>
  <c r="AD607" i="9" s="1"/>
  <c r="AF607" i="9" s="1"/>
  <c r="AC595" i="9"/>
  <c r="AD595" i="9" s="1"/>
  <c r="AF595" i="9" s="1"/>
  <c r="AC559" i="9"/>
  <c r="AD559" i="9" s="1"/>
  <c r="AF559" i="9" s="1"/>
  <c r="AC547" i="9"/>
  <c r="AD547" i="9" s="1"/>
  <c r="AF547" i="9" s="1"/>
  <c r="AC535" i="9"/>
  <c r="AD535" i="9" s="1"/>
  <c r="AF535" i="9" s="1"/>
  <c r="AC523" i="9"/>
  <c r="AD523" i="9" s="1"/>
  <c r="AF523" i="9" s="1"/>
  <c r="AC511" i="9"/>
  <c r="AD511" i="9" s="1"/>
  <c r="AF511" i="9" s="1"/>
  <c r="AC499" i="9"/>
  <c r="AD499" i="9" s="1"/>
  <c r="AF499" i="9" s="1"/>
  <c r="AC487" i="9"/>
  <c r="AD487" i="9" s="1"/>
  <c r="AF487" i="9" s="1"/>
  <c r="AC475" i="9"/>
  <c r="AD475" i="9" s="1"/>
  <c r="AF475" i="9" s="1"/>
  <c r="AC451" i="9"/>
  <c r="AD451" i="9" s="1"/>
  <c r="AF451" i="9" s="1"/>
  <c r="AC439" i="9"/>
  <c r="AD439" i="9" s="1"/>
  <c r="AF439" i="9" s="1"/>
  <c r="AC427" i="9"/>
  <c r="AD427" i="9" s="1"/>
  <c r="AF427" i="9" s="1"/>
  <c r="AC415" i="9"/>
  <c r="AD415" i="9" s="1"/>
  <c r="AF415" i="9" s="1"/>
  <c r="AC403" i="9"/>
  <c r="AD403" i="9" s="1"/>
  <c r="AF403" i="9" s="1"/>
  <c r="AC391" i="9"/>
  <c r="AD391" i="9" s="1"/>
  <c r="AF391" i="9" s="1"/>
  <c r="AC379" i="9"/>
  <c r="AD379" i="9" s="1"/>
  <c r="AF379" i="9" s="1"/>
  <c r="AC367" i="9"/>
  <c r="AD367" i="9" s="1"/>
  <c r="AF367" i="9" s="1"/>
  <c r="AC355" i="9"/>
  <c r="AD355" i="9" s="1"/>
  <c r="AF355" i="9" s="1"/>
  <c r="AC343" i="9"/>
  <c r="AD343" i="9" s="1"/>
  <c r="AF343" i="9" s="1"/>
  <c r="AC331" i="9"/>
  <c r="AD331" i="9" s="1"/>
  <c r="AF331" i="9" s="1"/>
  <c r="AC295" i="9"/>
  <c r="AD295" i="9" s="1"/>
  <c r="AF295" i="9" s="1"/>
  <c r="AC283" i="9"/>
  <c r="AD283" i="9" s="1"/>
  <c r="AF283" i="9" s="1"/>
  <c r="AC259" i="9"/>
  <c r="AD259" i="9" s="1"/>
  <c r="AF259" i="9" s="1"/>
  <c r="AC247" i="9"/>
  <c r="AD247" i="9" s="1"/>
  <c r="AF247" i="9" s="1"/>
  <c r="AC235" i="9"/>
  <c r="AD235" i="9" s="1"/>
  <c r="AF235" i="9" s="1"/>
  <c r="AC223" i="9"/>
  <c r="AD223" i="9" s="1"/>
  <c r="AF223" i="9" s="1"/>
  <c r="AC211" i="9"/>
  <c r="AD211" i="9" s="1"/>
  <c r="AF211" i="9" s="1"/>
  <c r="AC199" i="9"/>
  <c r="AD199" i="9" s="1"/>
  <c r="AF199" i="9" s="1"/>
  <c r="AC1007" i="9"/>
  <c r="AD1007" i="9" s="1"/>
  <c r="AF1007" i="9" s="1"/>
  <c r="AC983" i="9"/>
  <c r="AD983" i="9" s="1"/>
  <c r="AF983" i="9" s="1"/>
  <c r="AC875" i="9"/>
  <c r="AD875" i="9" s="1"/>
  <c r="AF875" i="9" s="1"/>
  <c r="AC863" i="9"/>
  <c r="AD863" i="9" s="1"/>
  <c r="AF863" i="9" s="1"/>
  <c r="AC851" i="9"/>
  <c r="AD851" i="9" s="1"/>
  <c r="AF851" i="9" s="1"/>
  <c r="AC839" i="9"/>
  <c r="AD839" i="9" s="1"/>
  <c r="AF839" i="9" s="1"/>
  <c r="AC827" i="9"/>
  <c r="AD827" i="9" s="1"/>
  <c r="AF827" i="9" s="1"/>
  <c r="AC803" i="9"/>
  <c r="AD803" i="9" s="1"/>
  <c r="AF803" i="9" s="1"/>
  <c r="AC791" i="9"/>
  <c r="AD791" i="9" s="1"/>
  <c r="AF791" i="9" s="1"/>
  <c r="AC779" i="9"/>
  <c r="AD779" i="9" s="1"/>
  <c r="AF779" i="9" s="1"/>
  <c r="AC767" i="9"/>
  <c r="AD767" i="9" s="1"/>
  <c r="AF767" i="9" s="1"/>
  <c r="AC755" i="9"/>
  <c r="AD755" i="9" s="1"/>
  <c r="AF755" i="9" s="1"/>
  <c r="AC743" i="9"/>
  <c r="AD743" i="9" s="1"/>
  <c r="AF743" i="9" s="1"/>
  <c r="AC731" i="9"/>
  <c r="AD731" i="9" s="1"/>
  <c r="AF731" i="9" s="1"/>
  <c r="AC707" i="9"/>
  <c r="AD707" i="9" s="1"/>
  <c r="AF707" i="9" s="1"/>
  <c r="AC695" i="9"/>
  <c r="AD695" i="9" s="1"/>
  <c r="AF695" i="9" s="1"/>
  <c r="AC683" i="9"/>
  <c r="AD683" i="9" s="1"/>
  <c r="AF683" i="9" s="1"/>
  <c r="AC671" i="9"/>
  <c r="AD671" i="9" s="1"/>
  <c r="AF671" i="9" s="1"/>
  <c r="AC659" i="9"/>
  <c r="AD659" i="9" s="1"/>
  <c r="AF659" i="9" s="1"/>
  <c r="AC647" i="9"/>
  <c r="AD647" i="9" s="1"/>
  <c r="AF647" i="9" s="1"/>
  <c r="AC635" i="9"/>
  <c r="AD635" i="9" s="1"/>
  <c r="AF635" i="9" s="1"/>
  <c r="AC623" i="9"/>
  <c r="AD623" i="9" s="1"/>
  <c r="AF623" i="9" s="1"/>
  <c r="AC611" i="9"/>
  <c r="AD611" i="9" s="1"/>
  <c r="AF611" i="9" s="1"/>
  <c r="AC587" i="9"/>
  <c r="AD587" i="9" s="1"/>
  <c r="AF587" i="9" s="1"/>
  <c r="AC575" i="9"/>
  <c r="AD575" i="9" s="1"/>
  <c r="AF575" i="9" s="1"/>
  <c r="AC563" i="9"/>
  <c r="AD563" i="9" s="1"/>
  <c r="AF563" i="9" s="1"/>
  <c r="AC551" i="9"/>
  <c r="AD551" i="9" s="1"/>
  <c r="AF551" i="9" s="1"/>
  <c r="AC539" i="9"/>
  <c r="AD539" i="9" s="1"/>
  <c r="AF539" i="9" s="1"/>
  <c r="AC527" i="9"/>
  <c r="AD527" i="9" s="1"/>
  <c r="AF527" i="9" s="1"/>
  <c r="AC515" i="9"/>
  <c r="AD515" i="9" s="1"/>
  <c r="AF515" i="9" s="1"/>
  <c r="AC491" i="9"/>
  <c r="AD491" i="9" s="1"/>
  <c r="AF491" i="9" s="1"/>
  <c r="AC479" i="9"/>
  <c r="AD479" i="9" s="1"/>
  <c r="AF479" i="9" s="1"/>
  <c r="AC467" i="9"/>
  <c r="AD467" i="9" s="1"/>
  <c r="AF467" i="9" s="1"/>
  <c r="AC455" i="9"/>
  <c r="AD455" i="9" s="1"/>
  <c r="AF455" i="9" s="1"/>
  <c r="AC443" i="9"/>
  <c r="AD443" i="9" s="1"/>
  <c r="AF443" i="9" s="1"/>
  <c r="AC407" i="9"/>
  <c r="AD407" i="9" s="1"/>
  <c r="AF407" i="9" s="1"/>
  <c r="AC395" i="9"/>
  <c r="AD395" i="9" s="1"/>
  <c r="AF395" i="9" s="1"/>
  <c r="AC383" i="9"/>
  <c r="AD383" i="9" s="1"/>
  <c r="AF383" i="9" s="1"/>
  <c r="AC371" i="9"/>
  <c r="AD371" i="9" s="1"/>
  <c r="AF371" i="9" s="1"/>
  <c r="AC359" i="9"/>
  <c r="AD359" i="9" s="1"/>
  <c r="AF359" i="9" s="1"/>
  <c r="AC335" i="9"/>
  <c r="AD335" i="9" s="1"/>
  <c r="AF335" i="9" s="1"/>
  <c r="AC323" i="9"/>
  <c r="AD323" i="9" s="1"/>
  <c r="AF323" i="9" s="1"/>
  <c r="AC311" i="9"/>
  <c r="AD311" i="9" s="1"/>
  <c r="AF311" i="9" s="1"/>
  <c r="AC299" i="9"/>
  <c r="AD299" i="9" s="1"/>
  <c r="AF299" i="9" s="1"/>
  <c r="AC287" i="9"/>
  <c r="AD287" i="9" s="1"/>
  <c r="AF287" i="9" s="1"/>
  <c r="AC275" i="9"/>
  <c r="AD275" i="9" s="1"/>
  <c r="AF275" i="9" s="1"/>
  <c r="AC251" i="9"/>
  <c r="AD251" i="9" s="1"/>
  <c r="AF251" i="9" s="1"/>
  <c r="AC239" i="9"/>
  <c r="AD239" i="9" s="1"/>
  <c r="AF239" i="9" s="1"/>
  <c r="AC227" i="9"/>
  <c r="AD227" i="9" s="1"/>
  <c r="AF227" i="9" s="1"/>
  <c r="AC215" i="9"/>
  <c r="AD215" i="9" s="1"/>
  <c r="AF215" i="9" s="1"/>
  <c r="AC203" i="9"/>
  <c r="AD203" i="9" s="1"/>
  <c r="AF203" i="9" s="1"/>
  <c r="AC191" i="9"/>
  <c r="AD191" i="9" s="1"/>
  <c r="AF191" i="9" s="1"/>
  <c r="AC167" i="9"/>
  <c r="AD167" i="9" s="1"/>
  <c r="AF167" i="9" s="1"/>
  <c r="AC155" i="9"/>
  <c r="AD155" i="9" s="1"/>
  <c r="AF155" i="9" s="1"/>
  <c r="AC143" i="9"/>
  <c r="AD143" i="9" s="1"/>
  <c r="AF143" i="9" s="1"/>
  <c r="AC131" i="9"/>
  <c r="AD131" i="9" s="1"/>
  <c r="AF131" i="9" s="1"/>
  <c r="AC119" i="9"/>
  <c r="AD119" i="9" s="1"/>
  <c r="AF119" i="9" s="1"/>
  <c r="AC95" i="9"/>
  <c r="AD95" i="9" s="1"/>
  <c r="AF95" i="9" s="1"/>
  <c r="AC83" i="9"/>
  <c r="AD83" i="9" s="1"/>
  <c r="AF83" i="9" s="1"/>
  <c r="AC71" i="9"/>
  <c r="AD71" i="9" s="1"/>
  <c r="AF71" i="9" s="1"/>
  <c r="AC59" i="9"/>
  <c r="AD59" i="9" s="1"/>
  <c r="AF59" i="9" s="1"/>
  <c r="AC47" i="9"/>
  <c r="AD47" i="9" s="1"/>
  <c r="AF47" i="9" s="1"/>
  <c r="V1148" i="9"/>
  <c r="Y1148" i="9"/>
  <c r="S1148" i="9"/>
  <c r="AC1121" i="9"/>
  <c r="AD1121" i="9" s="1"/>
  <c r="AF1121" i="9" s="1"/>
  <c r="AC1109" i="9"/>
  <c r="AD1109" i="9" s="1"/>
  <c r="AF1109" i="9" s="1"/>
  <c r="AC1073" i="9"/>
  <c r="AD1073" i="9" s="1"/>
  <c r="AF1073" i="9" s="1"/>
  <c r="AC1079" i="9"/>
  <c r="AD1079" i="9" s="1"/>
  <c r="AF1079" i="9" s="1"/>
  <c r="Z1148" i="9"/>
  <c r="AC1056" i="9"/>
  <c r="AD1056" i="9" s="1"/>
  <c r="AF1056" i="9" s="1"/>
  <c r="AC1044" i="9"/>
  <c r="AD1044" i="9" s="1"/>
  <c r="AF1044" i="9" s="1"/>
  <c r="AC1032" i="9"/>
  <c r="AD1032" i="9" s="1"/>
  <c r="AF1032" i="9" s="1"/>
  <c r="AC1020" i="9"/>
  <c r="AD1020" i="9" s="1"/>
  <c r="AF1020" i="9" s="1"/>
  <c r="AC1008" i="9"/>
  <c r="AD1008" i="9" s="1"/>
  <c r="AF1008" i="9" s="1"/>
  <c r="AC996" i="9"/>
  <c r="AD996" i="9" s="1"/>
  <c r="AF996" i="9" s="1"/>
  <c r="AC972" i="9"/>
  <c r="AD972" i="9" s="1"/>
  <c r="AF972" i="9" s="1"/>
  <c r="AC960" i="9"/>
  <c r="AD960" i="9" s="1"/>
  <c r="AF960" i="9" s="1"/>
  <c r="AC948" i="9"/>
  <c r="AD948" i="9" s="1"/>
  <c r="AF948" i="9" s="1"/>
  <c r="AC936" i="9"/>
  <c r="AD936" i="9" s="1"/>
  <c r="AF936" i="9" s="1"/>
  <c r="AC924" i="9"/>
  <c r="AD924" i="9" s="1"/>
  <c r="AF924" i="9" s="1"/>
  <c r="AC852" i="9"/>
  <c r="AD852" i="9" s="1"/>
  <c r="AF852" i="9" s="1"/>
  <c r="AC660" i="9"/>
  <c r="AD660" i="9" s="1"/>
  <c r="AF660" i="9" s="1"/>
  <c r="AC648" i="9"/>
  <c r="AD648" i="9" s="1"/>
  <c r="AF648" i="9" s="1"/>
  <c r="AC636" i="9"/>
  <c r="AD636" i="9" s="1"/>
  <c r="AF636" i="9" s="1"/>
  <c r="AC624" i="9"/>
  <c r="AD624" i="9" s="1"/>
  <c r="AF624" i="9" s="1"/>
  <c r="AC420" i="9"/>
  <c r="AD420" i="9" s="1"/>
  <c r="AF420" i="9" s="1"/>
  <c r="AC408" i="9"/>
  <c r="AD408" i="9" s="1"/>
  <c r="AF408" i="9" s="1"/>
  <c r="AC1072" i="9"/>
  <c r="AD1072" i="9" s="1"/>
  <c r="AF1072" i="9" s="1"/>
  <c r="AC1133" i="9"/>
  <c r="AD1133" i="9" s="1"/>
  <c r="AF1133" i="9" s="1"/>
  <c r="AC1144" i="9"/>
  <c r="AD1144" i="9" s="1"/>
  <c r="AF1144" i="9" s="1"/>
  <c r="AC1132" i="9"/>
  <c r="AD1132" i="9" s="1"/>
  <c r="AF1132" i="9" s="1"/>
  <c r="AC1120" i="9"/>
  <c r="AD1120" i="9" s="1"/>
  <c r="AF1120" i="9" s="1"/>
  <c r="AC1108" i="9"/>
  <c r="AD1108" i="9" s="1"/>
  <c r="AF1108" i="9" s="1"/>
  <c r="W1148" i="9"/>
  <c r="AC13" i="9"/>
  <c r="AD13" i="9" s="1"/>
  <c r="AF13" i="9" s="1"/>
  <c r="AC1125" i="9"/>
  <c r="AD1125" i="9" s="1"/>
  <c r="AF1125" i="9" s="1"/>
  <c r="AC1139" i="9"/>
  <c r="AD1139" i="9" s="1"/>
  <c r="AF1139" i="9" s="1"/>
  <c r="AC1127" i="9"/>
  <c r="AD1127" i="9" s="1"/>
  <c r="AF1127" i="9" s="1"/>
  <c r="AC1115" i="9"/>
  <c r="AD1115" i="9" s="1"/>
  <c r="AF1115" i="9" s="1"/>
  <c r="AC1103" i="9"/>
  <c r="AD1103" i="9" s="1"/>
  <c r="AF1103" i="9" s="1"/>
  <c r="AC1091" i="9"/>
  <c r="AD1091" i="9" s="1"/>
  <c r="AF1091" i="9" s="1"/>
  <c r="AC1067" i="9"/>
  <c r="AD1067" i="9" s="1"/>
  <c r="AF1067" i="9" s="1"/>
  <c r="AC1055" i="9"/>
  <c r="AD1055" i="9" s="1"/>
  <c r="AF1055" i="9" s="1"/>
  <c r="AC1043" i="9"/>
  <c r="AD1043" i="9" s="1"/>
  <c r="AF1043" i="9" s="1"/>
  <c r="AC1031" i="9"/>
  <c r="AD1031" i="9" s="1"/>
  <c r="AF1031" i="9" s="1"/>
  <c r="AC1019" i="9"/>
  <c r="AD1019" i="9" s="1"/>
  <c r="AF1019" i="9" s="1"/>
  <c r="AC995" i="9"/>
  <c r="AD995" i="9" s="1"/>
  <c r="AF995" i="9" s="1"/>
  <c r="AC971" i="9"/>
  <c r="AD971" i="9" s="1"/>
  <c r="AF971" i="9" s="1"/>
  <c r="AC959" i="9"/>
  <c r="AD959" i="9" s="1"/>
  <c r="AF959" i="9" s="1"/>
  <c r="AC947" i="9"/>
  <c r="AD947" i="9" s="1"/>
  <c r="AF947" i="9" s="1"/>
  <c r="AC935" i="9"/>
  <c r="AD935" i="9" s="1"/>
  <c r="AF935" i="9" s="1"/>
  <c r="AC923" i="9"/>
  <c r="AD923" i="9" s="1"/>
  <c r="AF923" i="9" s="1"/>
  <c r="AC911" i="9"/>
  <c r="AD911" i="9" s="1"/>
  <c r="AF911" i="9" s="1"/>
  <c r="AC899" i="9"/>
  <c r="AD899" i="9" s="1"/>
  <c r="AF899" i="9" s="1"/>
  <c r="AC887" i="9"/>
  <c r="AD887" i="9" s="1"/>
  <c r="AF887" i="9" s="1"/>
  <c r="AC1128" i="9"/>
  <c r="AD1128" i="9" s="1"/>
  <c r="AF1128" i="9" s="1"/>
  <c r="AC1116" i="9"/>
  <c r="AD1116" i="9" s="1"/>
  <c r="AF1116" i="9" s="1"/>
  <c r="AC1104" i="9"/>
  <c r="AD1104" i="9" s="1"/>
  <c r="AF1104" i="9" s="1"/>
  <c r="AC1092" i="9"/>
  <c r="AD1092" i="9" s="1"/>
  <c r="AF1092" i="9" s="1"/>
  <c r="AC1080" i="9"/>
  <c r="AD1080" i="9" s="1"/>
  <c r="AF1080" i="9" s="1"/>
  <c r="AC1068" i="9"/>
  <c r="AD1068" i="9" s="1"/>
  <c r="AF1068" i="9" s="1"/>
  <c r="AC912" i="9"/>
  <c r="AD912" i="9" s="1"/>
  <c r="AF912" i="9" s="1"/>
  <c r="AC900" i="9"/>
  <c r="AD900" i="9" s="1"/>
  <c r="AF900" i="9" s="1"/>
  <c r="AC888" i="9"/>
  <c r="AD888" i="9" s="1"/>
  <c r="AF888" i="9" s="1"/>
  <c r="AC876" i="9"/>
  <c r="AD876" i="9" s="1"/>
  <c r="AF876" i="9" s="1"/>
  <c r="AC864" i="9"/>
  <c r="AD864" i="9" s="1"/>
  <c r="AF864" i="9" s="1"/>
  <c r="AC840" i="9"/>
  <c r="AD840" i="9" s="1"/>
  <c r="AF840" i="9" s="1"/>
  <c r="AC828" i="9"/>
  <c r="AD828" i="9" s="1"/>
  <c r="AF828" i="9" s="1"/>
  <c r="AC816" i="9"/>
  <c r="AD816" i="9" s="1"/>
  <c r="AF816" i="9" s="1"/>
  <c r="AC804" i="9"/>
  <c r="AD804" i="9" s="1"/>
  <c r="AF804" i="9" s="1"/>
  <c r="AC792" i="9"/>
  <c r="AD792" i="9" s="1"/>
  <c r="AF792" i="9" s="1"/>
  <c r="AC780" i="9"/>
  <c r="AD780" i="9" s="1"/>
  <c r="AF780" i="9" s="1"/>
  <c r="AC768" i="9"/>
  <c r="AD768" i="9" s="1"/>
  <c r="AF768" i="9" s="1"/>
  <c r="AC756" i="9"/>
  <c r="AD756" i="9" s="1"/>
  <c r="AF756" i="9" s="1"/>
  <c r="AC744" i="9"/>
  <c r="AD744" i="9" s="1"/>
  <c r="AF744" i="9" s="1"/>
  <c r="AC732" i="9"/>
  <c r="AD732" i="9" s="1"/>
  <c r="AF732" i="9" s="1"/>
  <c r="AC720" i="9"/>
  <c r="AD720" i="9" s="1"/>
  <c r="AF720" i="9" s="1"/>
  <c r="AC708" i="9"/>
  <c r="AD708" i="9" s="1"/>
  <c r="AF708" i="9" s="1"/>
  <c r="AC696" i="9"/>
  <c r="AD696" i="9" s="1"/>
  <c r="AF696" i="9" s="1"/>
  <c r="AC684" i="9"/>
  <c r="AD684" i="9" s="1"/>
  <c r="AF684" i="9" s="1"/>
  <c r="AC672" i="9"/>
  <c r="AD672" i="9" s="1"/>
  <c r="AF672" i="9" s="1"/>
  <c r="AC612" i="9"/>
  <c r="AD612" i="9" s="1"/>
  <c r="AF612" i="9" s="1"/>
  <c r="AC600" i="9"/>
  <c r="AD600" i="9" s="1"/>
  <c r="AF600" i="9" s="1"/>
  <c r="AC588" i="9"/>
  <c r="AD588" i="9" s="1"/>
  <c r="AF588" i="9" s="1"/>
  <c r="AC576" i="9"/>
  <c r="AD576" i="9" s="1"/>
  <c r="AF576" i="9" s="1"/>
  <c r="AC564" i="9"/>
  <c r="AD564" i="9" s="1"/>
  <c r="AF564" i="9" s="1"/>
  <c r="AC552" i="9"/>
  <c r="AD552" i="9" s="1"/>
  <c r="AF552" i="9" s="1"/>
  <c r="AC540" i="9"/>
  <c r="AD540" i="9" s="1"/>
  <c r="AF540" i="9" s="1"/>
  <c r="AC528" i="9"/>
  <c r="AD528" i="9" s="1"/>
  <c r="AF528" i="9" s="1"/>
  <c r="AC516" i="9"/>
  <c r="AD516" i="9" s="1"/>
  <c r="AF516" i="9" s="1"/>
  <c r="AC504" i="9"/>
  <c r="AD504" i="9" s="1"/>
  <c r="AF504" i="9" s="1"/>
  <c r="AC492" i="9"/>
  <c r="AD492" i="9" s="1"/>
  <c r="AF492" i="9" s="1"/>
  <c r="AC480" i="9"/>
  <c r="AD480" i="9" s="1"/>
  <c r="AF480" i="9" s="1"/>
  <c r="AC468" i="9"/>
  <c r="AD468" i="9" s="1"/>
  <c r="AF468" i="9" s="1"/>
  <c r="AC456" i="9"/>
  <c r="AD456" i="9" s="1"/>
  <c r="AF456" i="9" s="1"/>
  <c r="AC444" i="9"/>
  <c r="AD444" i="9" s="1"/>
  <c r="AF444" i="9" s="1"/>
  <c r="AC432" i="9"/>
  <c r="AD432" i="9" s="1"/>
  <c r="AF432" i="9" s="1"/>
  <c r="AC396" i="9"/>
  <c r="AD396" i="9" s="1"/>
  <c r="AF396" i="9" s="1"/>
  <c r="AC384" i="9"/>
  <c r="AD384" i="9" s="1"/>
  <c r="AF384" i="9" s="1"/>
  <c r="AC372" i="9"/>
  <c r="AD372" i="9" s="1"/>
  <c r="AF372" i="9" s="1"/>
  <c r="AC360" i="9"/>
  <c r="AD360" i="9" s="1"/>
  <c r="AF360" i="9" s="1"/>
  <c r="AC348" i="9"/>
  <c r="AD348" i="9" s="1"/>
  <c r="AF348" i="9" s="1"/>
  <c r="AC336" i="9"/>
  <c r="AD336" i="9" s="1"/>
  <c r="AF336" i="9" s="1"/>
  <c r="AC324" i="9"/>
  <c r="AD324" i="9" s="1"/>
  <c r="AF324" i="9" s="1"/>
  <c r="AC312" i="9"/>
  <c r="AD312" i="9" s="1"/>
  <c r="AF312" i="9" s="1"/>
  <c r="AC300" i="9"/>
  <c r="AD300" i="9" s="1"/>
  <c r="AF300" i="9" s="1"/>
  <c r="AC288" i="9"/>
  <c r="AD288" i="9" s="1"/>
  <c r="AF288" i="9" s="1"/>
  <c r="AC276" i="9"/>
  <c r="AD276" i="9" s="1"/>
  <c r="AF276" i="9" s="1"/>
  <c r="AC264" i="9"/>
  <c r="AD264" i="9" s="1"/>
  <c r="AF264" i="9" s="1"/>
  <c r="AC252" i="9"/>
  <c r="AD252" i="9" s="1"/>
  <c r="AF252" i="9" s="1"/>
  <c r="AC240" i="9"/>
  <c r="AD240" i="9" s="1"/>
  <c r="AF240" i="9" s="1"/>
  <c r="AC228" i="9"/>
  <c r="AD228" i="9" s="1"/>
  <c r="AF228" i="9" s="1"/>
  <c r="AC216" i="9"/>
  <c r="AD216" i="9" s="1"/>
  <c r="AF216" i="9" s="1"/>
  <c r="AC204" i="9"/>
  <c r="AD204" i="9" s="1"/>
  <c r="AF204" i="9" s="1"/>
  <c r="AC192" i="9"/>
  <c r="AD192" i="9" s="1"/>
  <c r="AF192" i="9" s="1"/>
  <c r="AC180" i="9"/>
  <c r="AD180" i="9" s="1"/>
  <c r="AF180" i="9" s="1"/>
  <c r="AC168" i="9"/>
  <c r="AD168" i="9" s="1"/>
  <c r="AF168" i="9" s="1"/>
  <c r="AC156" i="9"/>
  <c r="AD156" i="9" s="1"/>
  <c r="AF156" i="9" s="1"/>
  <c r="AC144" i="9"/>
  <c r="AD144" i="9" s="1"/>
  <c r="AF144" i="9" s="1"/>
  <c r="AC132" i="9"/>
  <c r="AD132" i="9" s="1"/>
  <c r="AF132" i="9" s="1"/>
  <c r="AC120" i="9"/>
  <c r="AD120" i="9" s="1"/>
  <c r="AF120" i="9" s="1"/>
  <c r="AC108" i="9"/>
  <c r="AD108" i="9" s="1"/>
  <c r="AF108" i="9" s="1"/>
  <c r="AC96" i="9"/>
  <c r="AD96" i="9" s="1"/>
  <c r="AF96" i="9" s="1"/>
  <c r="AC84" i="9"/>
  <c r="AD84" i="9" s="1"/>
  <c r="AF84" i="9" s="1"/>
  <c r="AC72" i="9"/>
  <c r="AD72" i="9" s="1"/>
  <c r="AF72" i="9" s="1"/>
  <c r="AC60" i="9"/>
  <c r="AD60" i="9" s="1"/>
  <c r="AF60" i="9" s="1"/>
  <c r="AC48" i="9"/>
  <c r="AD48" i="9" s="1"/>
  <c r="AF48" i="9" s="1"/>
  <c r="AC36" i="9"/>
  <c r="AD36" i="9" s="1"/>
  <c r="AF36" i="9" s="1"/>
  <c r="AC337" i="9"/>
  <c r="AD337" i="9" s="1"/>
  <c r="AF337" i="9" s="1"/>
  <c r="AC1140" i="9"/>
  <c r="AD1140" i="9" s="1"/>
  <c r="AF1140" i="9" s="1"/>
  <c r="AC1143" i="9"/>
  <c r="AD1143" i="9" s="1"/>
  <c r="AF1143" i="9" s="1"/>
  <c r="AC1107" i="9"/>
  <c r="AD1107" i="9" s="1"/>
  <c r="AF1107" i="9" s="1"/>
  <c r="AC589" i="9"/>
  <c r="AD589" i="9" s="1"/>
  <c r="AF589" i="9" s="1"/>
  <c r="AC553" i="9"/>
  <c r="AD553" i="9" s="1"/>
  <c r="AF553" i="9" s="1"/>
  <c r="AC517" i="9"/>
  <c r="AD517" i="9" s="1"/>
  <c r="AF517" i="9" s="1"/>
  <c r="AC481" i="9"/>
  <c r="AD481" i="9" s="1"/>
  <c r="AF481" i="9" s="1"/>
  <c r="AC445" i="9"/>
  <c r="AD445" i="9" s="1"/>
  <c r="AF445" i="9" s="1"/>
  <c r="AC409" i="9"/>
  <c r="AD409" i="9" s="1"/>
  <c r="AF409" i="9" s="1"/>
  <c r="AC373" i="9"/>
  <c r="AD373" i="9" s="1"/>
  <c r="AF373" i="9" s="1"/>
  <c r="AC277" i="9"/>
  <c r="AD277" i="9" s="1"/>
  <c r="AF277" i="9" s="1"/>
  <c r="AC253" i="9"/>
  <c r="AD253" i="9" s="1"/>
  <c r="AF253" i="9" s="1"/>
  <c r="AC229" i="9"/>
  <c r="AD229" i="9" s="1"/>
  <c r="AF229" i="9" s="1"/>
  <c r="AC205" i="9"/>
  <c r="AD205" i="9" s="1"/>
  <c r="AF205" i="9" s="1"/>
  <c r="AC181" i="9"/>
  <c r="AD181" i="9" s="1"/>
  <c r="AF181" i="9" s="1"/>
  <c r="AC24" i="9"/>
  <c r="AD24" i="9" s="1"/>
  <c r="AF24" i="9" s="1"/>
  <c r="AD74" i="9"/>
  <c r="AF74" i="9" s="1"/>
  <c r="AC1141" i="9"/>
  <c r="AD1141" i="9" s="1"/>
  <c r="AF1141" i="9" s="1"/>
  <c r="AC1129" i="9"/>
  <c r="AD1129" i="9" s="1"/>
  <c r="AF1129" i="9" s="1"/>
  <c r="AC1117" i="9"/>
  <c r="AD1117" i="9" s="1"/>
  <c r="AF1117" i="9" s="1"/>
  <c r="AC1105" i="9"/>
  <c r="AD1105" i="9" s="1"/>
  <c r="AF1105" i="9" s="1"/>
  <c r="AC1093" i="9"/>
  <c r="AD1093" i="9" s="1"/>
  <c r="AF1093" i="9" s="1"/>
  <c r="AC1081" i="9"/>
  <c r="AD1081" i="9" s="1"/>
  <c r="AF1081" i="9" s="1"/>
  <c r="AC1069" i="9"/>
  <c r="AD1069" i="9" s="1"/>
  <c r="AF1069" i="9" s="1"/>
  <c r="AC1057" i="9"/>
  <c r="AD1057" i="9" s="1"/>
  <c r="AF1057" i="9" s="1"/>
  <c r="AC1045" i="9"/>
  <c r="AD1045" i="9" s="1"/>
  <c r="AF1045" i="9" s="1"/>
  <c r="AC1033" i="9"/>
  <c r="AD1033" i="9" s="1"/>
  <c r="AF1033" i="9" s="1"/>
  <c r="AC1021" i="9"/>
  <c r="AD1021" i="9" s="1"/>
  <c r="AF1021" i="9" s="1"/>
  <c r="AC1009" i="9"/>
  <c r="AD1009" i="9" s="1"/>
  <c r="AF1009" i="9" s="1"/>
  <c r="AC997" i="9"/>
  <c r="AD997" i="9" s="1"/>
  <c r="AF997" i="9" s="1"/>
  <c r="AC985" i="9"/>
  <c r="AD985" i="9" s="1"/>
  <c r="AF985" i="9" s="1"/>
  <c r="AC973" i="9"/>
  <c r="AD973" i="9" s="1"/>
  <c r="AF973" i="9" s="1"/>
  <c r="AC961" i="9"/>
  <c r="AD961" i="9" s="1"/>
  <c r="AF961" i="9" s="1"/>
  <c r="AC949" i="9"/>
  <c r="AD949" i="9" s="1"/>
  <c r="AF949" i="9" s="1"/>
  <c r="AC937" i="9"/>
  <c r="AD937" i="9" s="1"/>
  <c r="AF937" i="9" s="1"/>
  <c r="AC925" i="9"/>
  <c r="AD925" i="9" s="1"/>
  <c r="AF925" i="9" s="1"/>
  <c r="AC913" i="9"/>
  <c r="AD913" i="9" s="1"/>
  <c r="AF913" i="9" s="1"/>
  <c r="AC901" i="9"/>
  <c r="AD901" i="9" s="1"/>
  <c r="AF901" i="9" s="1"/>
  <c r="AC889" i="9"/>
  <c r="AD889" i="9" s="1"/>
  <c r="AF889" i="9" s="1"/>
  <c r="AC877" i="9"/>
  <c r="AD877" i="9" s="1"/>
  <c r="AF877" i="9" s="1"/>
  <c r="AC865" i="9"/>
  <c r="AD865" i="9" s="1"/>
  <c r="AF865" i="9" s="1"/>
  <c r="AC853" i="9"/>
  <c r="AD853" i="9" s="1"/>
  <c r="AF853" i="9" s="1"/>
  <c r="AC841" i="9"/>
  <c r="AD841" i="9" s="1"/>
  <c r="AF841" i="9" s="1"/>
  <c r="AC829" i="9"/>
  <c r="AD829" i="9" s="1"/>
  <c r="AF829" i="9" s="1"/>
  <c r="AC817" i="9"/>
  <c r="AD817" i="9" s="1"/>
  <c r="AF817" i="9" s="1"/>
  <c r="AC805" i="9"/>
  <c r="AD805" i="9" s="1"/>
  <c r="AF805" i="9" s="1"/>
  <c r="AC793" i="9"/>
  <c r="AD793" i="9" s="1"/>
  <c r="AF793" i="9" s="1"/>
  <c r="AC781" i="9"/>
  <c r="AD781" i="9" s="1"/>
  <c r="AF781" i="9" s="1"/>
  <c r="AC769" i="9"/>
  <c r="AD769" i="9" s="1"/>
  <c r="AF769" i="9" s="1"/>
  <c r="AC757" i="9"/>
  <c r="AD757" i="9" s="1"/>
  <c r="AF757" i="9" s="1"/>
  <c r="AC745" i="9"/>
  <c r="AD745" i="9" s="1"/>
  <c r="AF745" i="9" s="1"/>
  <c r="AC733" i="9"/>
  <c r="AD733" i="9" s="1"/>
  <c r="AF733" i="9" s="1"/>
  <c r="AC721" i="9"/>
  <c r="AD721" i="9" s="1"/>
  <c r="AF721" i="9" s="1"/>
  <c r="AC709" i="9"/>
  <c r="AD709" i="9" s="1"/>
  <c r="AF709" i="9" s="1"/>
  <c r="AC697" i="9"/>
  <c r="AD697" i="9" s="1"/>
  <c r="AF697" i="9" s="1"/>
  <c r="AC685" i="9"/>
  <c r="AD685" i="9" s="1"/>
  <c r="AF685" i="9" s="1"/>
  <c r="AC673" i="9"/>
  <c r="AD673" i="9" s="1"/>
  <c r="AF673" i="9" s="1"/>
  <c r="AC661" i="9"/>
  <c r="AD661" i="9" s="1"/>
  <c r="AF661" i="9" s="1"/>
  <c r="AC649" i="9"/>
  <c r="AD649" i="9" s="1"/>
  <c r="AF649" i="9" s="1"/>
  <c r="AC637" i="9"/>
  <c r="AD637" i="9" s="1"/>
  <c r="AF637" i="9" s="1"/>
  <c r="AC625" i="9"/>
  <c r="AD625" i="9" s="1"/>
  <c r="AF625" i="9" s="1"/>
  <c r="AC613" i="9"/>
  <c r="AD613" i="9" s="1"/>
  <c r="AF613" i="9" s="1"/>
  <c r="AC601" i="9"/>
  <c r="AD601" i="9" s="1"/>
  <c r="AF601" i="9" s="1"/>
  <c r="AC577" i="9"/>
  <c r="AD577" i="9" s="1"/>
  <c r="AF577" i="9" s="1"/>
  <c r="AC565" i="9"/>
  <c r="AD565" i="9" s="1"/>
  <c r="AF565" i="9" s="1"/>
  <c r="AC541" i="9"/>
  <c r="AD541" i="9" s="1"/>
  <c r="AF541" i="9" s="1"/>
  <c r="AC529" i="9"/>
  <c r="AD529" i="9" s="1"/>
  <c r="AF529" i="9" s="1"/>
  <c r="AC505" i="9"/>
  <c r="AD505" i="9" s="1"/>
  <c r="AF505" i="9" s="1"/>
  <c r="AC493" i="9"/>
  <c r="AD493" i="9" s="1"/>
  <c r="AF493" i="9" s="1"/>
  <c r="AC469" i="9"/>
  <c r="AD469" i="9" s="1"/>
  <c r="AF469" i="9" s="1"/>
  <c r="AC457" i="9"/>
  <c r="AD457" i="9" s="1"/>
  <c r="AF457" i="9" s="1"/>
  <c r="AC433" i="9"/>
  <c r="AD433" i="9" s="1"/>
  <c r="AF433" i="9" s="1"/>
  <c r="AC421" i="9"/>
  <c r="AD421" i="9" s="1"/>
  <c r="AF421" i="9" s="1"/>
  <c r="AC397" i="9"/>
  <c r="AD397" i="9" s="1"/>
  <c r="AF397" i="9" s="1"/>
  <c r="AC385" i="9"/>
  <c r="AD385" i="9" s="1"/>
  <c r="AF385" i="9" s="1"/>
  <c r="AC361" i="9"/>
  <c r="AD361" i="9" s="1"/>
  <c r="AF361" i="9" s="1"/>
  <c r="AC349" i="9"/>
  <c r="AD349" i="9" s="1"/>
  <c r="AF349" i="9" s="1"/>
  <c r="AC325" i="9"/>
  <c r="AD325" i="9" s="1"/>
  <c r="AF325" i="9" s="1"/>
  <c r="AC313" i="9"/>
  <c r="AD313" i="9" s="1"/>
  <c r="AF313" i="9" s="1"/>
  <c r="AC301" i="9"/>
  <c r="AD301" i="9" s="1"/>
  <c r="AF301" i="9" s="1"/>
  <c r="AC289" i="9"/>
  <c r="AD289" i="9" s="1"/>
  <c r="AF289" i="9" s="1"/>
  <c r="AC265" i="9"/>
  <c r="AD265" i="9" s="1"/>
  <c r="AF265" i="9" s="1"/>
  <c r="AC241" i="9"/>
  <c r="AD241" i="9" s="1"/>
  <c r="AF241" i="9" s="1"/>
  <c r="AC217" i="9"/>
  <c r="AD217" i="9" s="1"/>
  <c r="AF217" i="9" s="1"/>
  <c r="AC193" i="9"/>
  <c r="AD193" i="9" s="1"/>
  <c r="AF193" i="9" s="1"/>
  <c r="AC169" i="9"/>
  <c r="AD169" i="9" s="1"/>
  <c r="AF169" i="9" s="1"/>
  <c r="AC157" i="9"/>
  <c r="AD157" i="9" s="1"/>
  <c r="AF157" i="9" s="1"/>
  <c r="AC145" i="9"/>
  <c r="AD145" i="9" s="1"/>
  <c r="AF145" i="9" s="1"/>
  <c r="AC133" i="9"/>
  <c r="AD133" i="9" s="1"/>
  <c r="AF133" i="9" s="1"/>
  <c r="AC121" i="9"/>
  <c r="AD121" i="9" s="1"/>
  <c r="AF121" i="9" s="1"/>
  <c r="AC109" i="9"/>
  <c r="AD109" i="9" s="1"/>
  <c r="AF109" i="9" s="1"/>
  <c r="AC97" i="9"/>
  <c r="AD97" i="9" s="1"/>
  <c r="AF97" i="9" s="1"/>
  <c r="AC85" i="9"/>
  <c r="AD85" i="9" s="1"/>
  <c r="AF85" i="9" s="1"/>
  <c r="AC73" i="9"/>
  <c r="AD73" i="9" s="1"/>
  <c r="AF73" i="9" s="1"/>
  <c r="AC61" i="9"/>
  <c r="AD61" i="9" s="1"/>
  <c r="AF61" i="9" s="1"/>
  <c r="AC49" i="9"/>
  <c r="AD49" i="9" s="1"/>
  <c r="AF49" i="9" s="1"/>
  <c r="AC37" i="9"/>
  <c r="AD37" i="9" s="1"/>
  <c r="AF37" i="9" s="1"/>
  <c r="AC25" i="9"/>
  <c r="AD91" i="9"/>
  <c r="AF91" i="9" s="1"/>
  <c r="AD86" i="9"/>
  <c r="AF86" i="9" s="1"/>
  <c r="R1148" i="9"/>
  <c r="AD26" i="9"/>
  <c r="AF26" i="9" s="1"/>
  <c r="AD67" i="9"/>
  <c r="AF67" i="9" s="1"/>
  <c r="AD56" i="9"/>
  <c r="AF56" i="9" s="1"/>
  <c r="AD411" i="9"/>
  <c r="AF411" i="9" s="1"/>
  <c r="AD212" i="9"/>
  <c r="AF212" i="9" s="1"/>
  <c r="AD368" i="9"/>
  <c r="AF368" i="9" s="1"/>
  <c r="AD209" i="9"/>
  <c r="AF209" i="9" s="1"/>
  <c r="AD222" i="9"/>
  <c r="AF222" i="9" s="1"/>
  <c r="AD245" i="9"/>
  <c r="AF245" i="9" s="1"/>
  <c r="AD426" i="9"/>
  <c r="AF426" i="9" s="1"/>
  <c r="AD170" i="9"/>
  <c r="AF170" i="9" s="1"/>
  <c r="AD206" i="9"/>
  <c r="AF206" i="9" s="1"/>
  <c r="AD365" i="9"/>
  <c r="AF365" i="9" s="1"/>
  <c r="AD423" i="9"/>
  <c r="AF423" i="9" s="1"/>
  <c r="AD164" i="9"/>
  <c r="AF164" i="9" s="1"/>
  <c r="AD308" i="9"/>
  <c r="AF308" i="9" s="1"/>
  <c r="AD200" i="9"/>
  <c r="AF200" i="9" s="1"/>
  <c r="AD344" i="9"/>
  <c r="AF344" i="9" s="1"/>
  <c r="AD210" i="9"/>
  <c r="AF210" i="9" s="1"/>
  <c r="AD233" i="9"/>
  <c r="AF233" i="9" s="1"/>
  <c r="AD402" i="9"/>
  <c r="AF402" i="9" s="1"/>
  <c r="AD302" i="9"/>
  <c r="AF302" i="9" s="1"/>
  <c r="AD377" i="9"/>
  <c r="AF377" i="9" s="1"/>
  <c r="AD309" i="9"/>
  <c r="AF309" i="9" s="1"/>
  <c r="AD399" i="9"/>
  <c r="AF399" i="9" s="1"/>
  <c r="AD224" i="9"/>
  <c r="AF224" i="9" s="1"/>
  <c r="AD338" i="9"/>
  <c r="AF338" i="9" s="1"/>
  <c r="AD356" i="9"/>
  <c r="AF356" i="9" s="1"/>
  <c r="AD374" i="9"/>
  <c r="AF374" i="9" s="1"/>
  <c r="AD257" i="9"/>
  <c r="AF257" i="9" s="1"/>
  <c r="AD342" i="9"/>
  <c r="AF342" i="9" s="1"/>
  <c r="AD221" i="9"/>
  <c r="AF221" i="9" s="1"/>
  <c r="AD267" i="9"/>
  <c r="AF267" i="9" s="1"/>
  <c r="AD389" i="9"/>
  <c r="AF389" i="9" s="1"/>
  <c r="AD488" i="9"/>
  <c r="AF488" i="9" s="1"/>
  <c r="AD497" i="9"/>
  <c r="AF497" i="9" s="1"/>
  <c r="AD530" i="9"/>
  <c r="AF530" i="9" s="1"/>
  <c r="AD569" i="9"/>
  <c r="AF569" i="9" s="1"/>
  <c r="AD644" i="9"/>
  <c r="AF644" i="9" s="1"/>
  <c r="AD653" i="9"/>
  <c r="AF653" i="9" s="1"/>
  <c r="AD785" i="9"/>
  <c r="AF785" i="9" s="1"/>
  <c r="AD821" i="9"/>
  <c r="AF821" i="9" s="1"/>
  <c r="AD789" i="9"/>
  <c r="AF789" i="9" s="1"/>
  <c r="AD843" i="9"/>
  <c r="AF843" i="9" s="1"/>
  <c r="AD489" i="9"/>
  <c r="AF489" i="9" s="1"/>
  <c r="AD546" i="9"/>
  <c r="AF546" i="9" s="1"/>
  <c r="AD558" i="9"/>
  <c r="AF558" i="9" s="1"/>
  <c r="AD567" i="9"/>
  <c r="AF567" i="9" s="1"/>
  <c r="AD606" i="9"/>
  <c r="AF606" i="9" s="1"/>
  <c r="AD621" i="9"/>
  <c r="AF621" i="9" s="1"/>
  <c r="AD633" i="9"/>
  <c r="AF633" i="9" s="1"/>
  <c r="AD639" i="9"/>
  <c r="AF639" i="9" s="1"/>
  <c r="AD699" i="9"/>
  <c r="AF699" i="9" s="1"/>
  <c r="AD711" i="9"/>
  <c r="AF711" i="9" s="1"/>
  <c r="AD726" i="9"/>
  <c r="AF726" i="9" s="1"/>
  <c r="AD465" i="9"/>
  <c r="AF465" i="9" s="1"/>
  <c r="AD477" i="9"/>
  <c r="AF477" i="9" s="1"/>
  <c r="AD543" i="9"/>
  <c r="AF543" i="9" s="1"/>
  <c r="AD555" i="9"/>
  <c r="AF555" i="9" s="1"/>
  <c r="AD15" i="9"/>
  <c r="AF15" i="9" s="1"/>
  <c r="AD765" i="9"/>
  <c r="AF765" i="9" s="1"/>
  <c r="AD772" i="9"/>
  <c r="AF772" i="9" s="1"/>
  <c r="AD797" i="9"/>
  <c r="AF797" i="9" s="1"/>
  <c r="AD82" i="9"/>
  <c r="AF82" i="9" s="1"/>
  <c r="AD50" i="9"/>
  <c r="AF50" i="9" s="1"/>
  <c r="AD77" i="9"/>
  <c r="AF77" i="9" s="1"/>
  <c r="AD777" i="9"/>
  <c r="AF777" i="9" s="1"/>
  <c r="AD831" i="9"/>
  <c r="AF831" i="9" s="1"/>
  <c r="AD500" i="9"/>
  <c r="AF500" i="9" s="1"/>
  <c r="AD509" i="9"/>
  <c r="AF509" i="9" s="1"/>
  <c r="AD638" i="9"/>
  <c r="AF638" i="9" s="1"/>
  <c r="AD656" i="9"/>
  <c r="AF656" i="9" s="1"/>
  <c r="AD494" i="9"/>
  <c r="AF494" i="9" s="1"/>
  <c r="AD512" i="9"/>
  <c r="AF512" i="9" s="1"/>
  <c r="AD521" i="9"/>
  <c r="AF521" i="9" s="1"/>
  <c r="AD632" i="9"/>
  <c r="AF632" i="9" s="1"/>
  <c r="AD68" i="9"/>
  <c r="AF68" i="9" s="1"/>
  <c r="AD855" i="9"/>
  <c r="AF855" i="9" s="1"/>
  <c r="AD867" i="9"/>
  <c r="AF867" i="9" s="1"/>
  <c r="AD870" i="9"/>
  <c r="AF870" i="9" s="1"/>
  <c r="AD873" i="9"/>
  <c r="AF873" i="9" s="1"/>
  <c r="AD885" i="9"/>
  <c r="AF885" i="9" s="1"/>
  <c r="AD909" i="9"/>
  <c r="AF909" i="9" s="1"/>
  <c r="AD921" i="9"/>
  <c r="AF921" i="9" s="1"/>
  <c r="AD76" i="9"/>
  <c r="AF76" i="9" s="1"/>
  <c r="AD934" i="9"/>
  <c r="AF934" i="9" s="1"/>
  <c r="AD970" i="9"/>
  <c r="AF970" i="9" s="1"/>
  <c r="AD976" i="9"/>
  <c r="AF976" i="9" s="1"/>
  <c r="AD1012" i="9"/>
  <c r="AF1012" i="9" s="1"/>
  <c r="AD1024" i="9"/>
  <c r="AF1024" i="9" s="1"/>
  <c r="AD814" i="9"/>
  <c r="AF814" i="9" s="1"/>
  <c r="AD847" i="9"/>
  <c r="AF847" i="9" s="1"/>
  <c r="AD886" i="9"/>
  <c r="AF886" i="9" s="1"/>
  <c r="AD910" i="9"/>
  <c r="AF910" i="9" s="1"/>
  <c r="AD62" i="9"/>
  <c r="AF62" i="9" s="1"/>
  <c r="AD94" i="9"/>
  <c r="AF94" i="9" s="1"/>
  <c r="AD929" i="9"/>
  <c r="AF929" i="9" s="1"/>
  <c r="AD932" i="9"/>
  <c r="AF932" i="9" s="1"/>
  <c r="AD941" i="9"/>
  <c r="AF941" i="9" s="1"/>
  <c r="AD944" i="9"/>
  <c r="AF944" i="9" s="1"/>
  <c r="AD953" i="9"/>
  <c r="AF953" i="9" s="1"/>
  <c r="AD956" i="9"/>
  <c r="AF956" i="9" s="1"/>
  <c r="AD974" i="9"/>
  <c r="AF974" i="9" s="1"/>
  <c r="AD1004" i="9"/>
  <c r="AF1004" i="9" s="1"/>
  <c r="AD1028" i="9"/>
  <c r="AF1028" i="9" s="1"/>
  <c r="AD1145" i="9"/>
  <c r="AF1145" i="9" s="1"/>
  <c r="V1148" i="8"/>
  <c r="D15" i="1" l="1"/>
  <c r="AC1148" i="9"/>
  <c r="AD25" i="9"/>
  <c r="AF25" i="9" s="1"/>
  <c r="F32" i="1"/>
  <c r="F31" i="1"/>
  <c r="F26" i="1"/>
  <c r="F25" i="1"/>
  <c r="F29" i="1"/>
  <c r="F28" i="1"/>
  <c r="F27" i="1"/>
  <c r="F30" i="1"/>
  <c r="F23" i="1"/>
  <c r="F24" i="1"/>
  <c r="AC20" i="8"/>
  <c r="AC21" i="8"/>
  <c r="AC443" i="8"/>
  <c r="AC551" i="8"/>
  <c r="AC719" i="8"/>
  <c r="AC743" i="8"/>
  <c r="AC863" i="8"/>
  <c r="X1148" i="8"/>
  <c r="O1148" i="8"/>
  <c r="N1148" i="8"/>
  <c r="M1148" i="8"/>
  <c r="L1148" i="8"/>
  <c r="H1148" i="8"/>
  <c r="G1148" i="8"/>
  <c r="C1147" i="8"/>
  <c r="C1146" i="8"/>
  <c r="C1145" i="8"/>
  <c r="C1144" i="8"/>
  <c r="C1143" i="8"/>
  <c r="C1142" i="8"/>
  <c r="C1141" i="8"/>
  <c r="C1140" i="8"/>
  <c r="C1139" i="8"/>
  <c r="C1138" i="8"/>
  <c r="C1137" i="8"/>
  <c r="C1135" i="8"/>
  <c r="C1134" i="8"/>
  <c r="C1133" i="8"/>
  <c r="C1132" i="8"/>
  <c r="C1131" i="8"/>
  <c r="C1130" i="8"/>
  <c r="C1129" i="8"/>
  <c r="C1128" i="8"/>
  <c r="C1127" i="8"/>
  <c r="C1126" i="8"/>
  <c r="C1125" i="8"/>
  <c r="C1124" i="8"/>
  <c r="C1123" i="8"/>
  <c r="C1122" i="8"/>
  <c r="C1121" i="8"/>
  <c r="C1120" i="8"/>
  <c r="C1119" i="8"/>
  <c r="C1118" i="8"/>
  <c r="C1117" i="8"/>
  <c r="C1116" i="8"/>
  <c r="C1115" i="8"/>
  <c r="C1114" i="8"/>
  <c r="C1113" i="8"/>
  <c r="C1112" i="8"/>
  <c r="C1111" i="8"/>
  <c r="C1110" i="8"/>
  <c r="C1109" i="8"/>
  <c r="C1108" i="8"/>
  <c r="C1107" i="8"/>
  <c r="C1106" i="8"/>
  <c r="C1105" i="8"/>
  <c r="C1104" i="8"/>
  <c r="C1103" i="8"/>
  <c r="C1102" i="8"/>
  <c r="C1101" i="8"/>
  <c r="C1100" i="8"/>
  <c r="C1099" i="8"/>
  <c r="C1098" i="8"/>
  <c r="C1097" i="8"/>
  <c r="C1096" i="8"/>
  <c r="C1095" i="8"/>
  <c r="C1094" i="8"/>
  <c r="C1093" i="8"/>
  <c r="C1092" i="8"/>
  <c r="C1091" i="8"/>
  <c r="C1090" i="8"/>
  <c r="C1089" i="8"/>
  <c r="C1088" i="8"/>
  <c r="C1087" i="8"/>
  <c r="C1086" i="8"/>
  <c r="C1085" i="8"/>
  <c r="C1084" i="8"/>
  <c r="C1083" i="8"/>
  <c r="C1082" i="8"/>
  <c r="C1081" i="8"/>
  <c r="C1080" i="8"/>
  <c r="C1079" i="8"/>
  <c r="C1078" i="8"/>
  <c r="C1077" i="8"/>
  <c r="C1076" i="8"/>
  <c r="C1075" i="8"/>
  <c r="C1074" i="8"/>
  <c r="C1073" i="8"/>
  <c r="C1072" i="8"/>
  <c r="C1071" i="8"/>
  <c r="C1070" i="8"/>
  <c r="C1069" i="8"/>
  <c r="C1068" i="8"/>
  <c r="C1067" i="8"/>
  <c r="C1066" i="8"/>
  <c r="C1065" i="8"/>
  <c r="C1064" i="8"/>
  <c r="C1063" i="8"/>
  <c r="C1062" i="8"/>
  <c r="C1061" i="8"/>
  <c r="C1060" i="8"/>
  <c r="C1059" i="8"/>
  <c r="C1058" i="8"/>
  <c r="C1057" i="8"/>
  <c r="C1056" i="8"/>
  <c r="C1055" i="8"/>
  <c r="C1054" i="8"/>
  <c r="C1053" i="8"/>
  <c r="C1052" i="8"/>
  <c r="C1051" i="8"/>
  <c r="C1050" i="8"/>
  <c r="C1049" i="8"/>
  <c r="C1048" i="8"/>
  <c r="C1047" i="8"/>
  <c r="C1046" i="8"/>
  <c r="C1045" i="8"/>
  <c r="C1044" i="8"/>
  <c r="C1043" i="8"/>
  <c r="C1042" i="8"/>
  <c r="C1041" i="8"/>
  <c r="C1040" i="8"/>
  <c r="C1039" i="8"/>
  <c r="C1038" i="8"/>
  <c r="C1037" i="8"/>
  <c r="C1036" i="8"/>
  <c r="C1035" i="8"/>
  <c r="C1034" i="8"/>
  <c r="C1033" i="8"/>
  <c r="C1032" i="8"/>
  <c r="C1031" i="8"/>
  <c r="C1030" i="8"/>
  <c r="C1029" i="8"/>
  <c r="C1028" i="8"/>
  <c r="C1027" i="8"/>
  <c r="C1026" i="8"/>
  <c r="C1025" i="8"/>
  <c r="C1024" i="8"/>
  <c r="C1023" i="8"/>
  <c r="C1022" i="8"/>
  <c r="C1021" i="8"/>
  <c r="C1020" i="8"/>
  <c r="C1019" i="8"/>
  <c r="C1018" i="8"/>
  <c r="C1017" i="8"/>
  <c r="C1016" i="8"/>
  <c r="C1015" i="8"/>
  <c r="C1014" i="8"/>
  <c r="C1013" i="8"/>
  <c r="C1012" i="8"/>
  <c r="C1011" i="8"/>
  <c r="C1010" i="8"/>
  <c r="C1009" i="8"/>
  <c r="C1008" i="8"/>
  <c r="C1007" i="8"/>
  <c r="C1006" i="8"/>
  <c r="C1005" i="8"/>
  <c r="C1004" i="8"/>
  <c r="C1003" i="8"/>
  <c r="C1002" i="8"/>
  <c r="C1001" i="8"/>
  <c r="C1000" i="8"/>
  <c r="C999" i="8"/>
  <c r="C998" i="8"/>
  <c r="C997" i="8"/>
  <c r="C996" i="8"/>
  <c r="C995" i="8"/>
  <c r="C994" i="8"/>
  <c r="C993" i="8"/>
  <c r="C992" i="8"/>
  <c r="C991" i="8"/>
  <c r="C990" i="8"/>
  <c r="C989" i="8"/>
  <c r="C988" i="8"/>
  <c r="C987" i="8"/>
  <c r="C986" i="8"/>
  <c r="C985" i="8"/>
  <c r="C984" i="8"/>
  <c r="C983" i="8"/>
  <c r="C982" i="8"/>
  <c r="C981" i="8"/>
  <c r="C980" i="8"/>
  <c r="C979" i="8"/>
  <c r="C978" i="8"/>
  <c r="C977" i="8"/>
  <c r="C976" i="8"/>
  <c r="C975" i="8"/>
  <c r="C974" i="8"/>
  <c r="C973" i="8"/>
  <c r="C972" i="8"/>
  <c r="C971" i="8"/>
  <c r="C970" i="8"/>
  <c r="C969" i="8"/>
  <c r="C968" i="8"/>
  <c r="C967" i="8"/>
  <c r="C966" i="8"/>
  <c r="C965" i="8"/>
  <c r="C964" i="8"/>
  <c r="C963" i="8"/>
  <c r="C962" i="8"/>
  <c r="C961" i="8"/>
  <c r="C960" i="8"/>
  <c r="C959" i="8"/>
  <c r="C958" i="8"/>
  <c r="C957" i="8"/>
  <c r="C956" i="8"/>
  <c r="C955" i="8"/>
  <c r="C954" i="8"/>
  <c r="C953" i="8"/>
  <c r="C952" i="8"/>
  <c r="C951" i="8"/>
  <c r="C950" i="8"/>
  <c r="C949" i="8"/>
  <c r="C948" i="8"/>
  <c r="C947" i="8"/>
  <c r="C946" i="8"/>
  <c r="C945" i="8"/>
  <c r="C944" i="8"/>
  <c r="C943" i="8"/>
  <c r="C942" i="8"/>
  <c r="C941" i="8"/>
  <c r="C940" i="8"/>
  <c r="C939" i="8"/>
  <c r="C938" i="8"/>
  <c r="C937" i="8"/>
  <c r="C936" i="8"/>
  <c r="C935" i="8"/>
  <c r="C934" i="8"/>
  <c r="C933" i="8"/>
  <c r="C932" i="8"/>
  <c r="C931" i="8"/>
  <c r="C930" i="8"/>
  <c r="C929" i="8"/>
  <c r="C928" i="8"/>
  <c r="C926" i="8"/>
  <c r="C925" i="8"/>
  <c r="C924" i="8"/>
  <c r="C923" i="8"/>
  <c r="C922" i="8"/>
  <c r="C921" i="8"/>
  <c r="C920" i="8"/>
  <c r="C919" i="8"/>
  <c r="C918" i="8"/>
  <c r="C917" i="8"/>
  <c r="C916" i="8"/>
  <c r="C915" i="8"/>
  <c r="C914" i="8"/>
  <c r="C913" i="8"/>
  <c r="C912" i="8"/>
  <c r="C911" i="8"/>
  <c r="C910" i="8"/>
  <c r="C909" i="8"/>
  <c r="C908" i="8"/>
  <c r="C907" i="8"/>
  <c r="C906" i="8"/>
  <c r="C905" i="8"/>
  <c r="C904" i="8"/>
  <c r="C903" i="8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C888" i="8"/>
  <c r="C887" i="8"/>
  <c r="C886" i="8"/>
  <c r="C885" i="8"/>
  <c r="C884" i="8"/>
  <c r="C883" i="8"/>
  <c r="C882" i="8"/>
  <c r="C881" i="8"/>
  <c r="C880" i="8"/>
  <c r="C879" i="8"/>
  <c r="C878" i="8"/>
  <c r="C877" i="8"/>
  <c r="C876" i="8"/>
  <c r="C875" i="8"/>
  <c r="C874" i="8"/>
  <c r="C873" i="8"/>
  <c r="C872" i="8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C844" i="8"/>
  <c r="C843" i="8"/>
  <c r="C842" i="8"/>
  <c r="C841" i="8"/>
  <c r="C840" i="8"/>
  <c r="C839" i="8"/>
  <c r="C838" i="8"/>
  <c r="C837" i="8"/>
  <c r="C836" i="8"/>
  <c r="C835" i="8"/>
  <c r="C834" i="8"/>
  <c r="C833" i="8"/>
  <c r="C832" i="8"/>
  <c r="C831" i="8"/>
  <c r="C830" i="8"/>
  <c r="C829" i="8"/>
  <c r="C828" i="8"/>
  <c r="C827" i="8"/>
  <c r="C826" i="8"/>
  <c r="C825" i="8"/>
  <c r="C824" i="8"/>
  <c r="C823" i="8"/>
  <c r="C822" i="8"/>
  <c r="C821" i="8"/>
  <c r="C820" i="8"/>
  <c r="C819" i="8"/>
  <c r="C818" i="8"/>
  <c r="C817" i="8"/>
  <c r="C816" i="8"/>
  <c r="C815" i="8"/>
  <c r="C814" i="8"/>
  <c r="C813" i="8"/>
  <c r="C812" i="8"/>
  <c r="C811" i="8"/>
  <c r="C810" i="8"/>
  <c r="C809" i="8"/>
  <c r="C808" i="8"/>
  <c r="C807" i="8"/>
  <c r="C806" i="8"/>
  <c r="C805" i="8"/>
  <c r="C804" i="8"/>
  <c r="C803" i="8"/>
  <c r="C802" i="8"/>
  <c r="C801" i="8"/>
  <c r="C800" i="8"/>
  <c r="C799" i="8"/>
  <c r="C798" i="8"/>
  <c r="C797" i="8"/>
  <c r="C796" i="8"/>
  <c r="C795" i="8"/>
  <c r="C794" i="8"/>
  <c r="C793" i="8"/>
  <c r="C792" i="8"/>
  <c r="C791" i="8"/>
  <c r="C790" i="8"/>
  <c r="C789" i="8"/>
  <c r="C788" i="8"/>
  <c r="C787" i="8"/>
  <c r="C786" i="8"/>
  <c r="C785" i="8"/>
  <c r="C784" i="8"/>
  <c r="C783" i="8"/>
  <c r="C782" i="8"/>
  <c r="C781" i="8"/>
  <c r="C780" i="8"/>
  <c r="C779" i="8"/>
  <c r="C778" i="8"/>
  <c r="C777" i="8"/>
  <c r="C776" i="8"/>
  <c r="C775" i="8"/>
  <c r="C774" i="8"/>
  <c r="C773" i="8"/>
  <c r="C772" i="8"/>
  <c r="C771" i="8"/>
  <c r="C770" i="8"/>
  <c r="C769" i="8"/>
  <c r="C768" i="8"/>
  <c r="C767" i="8"/>
  <c r="C766" i="8"/>
  <c r="C765" i="8"/>
  <c r="C764" i="8"/>
  <c r="C763" i="8"/>
  <c r="C762" i="8"/>
  <c r="C761" i="8"/>
  <c r="C760" i="8"/>
  <c r="C759" i="8"/>
  <c r="C758" i="8"/>
  <c r="C757" i="8"/>
  <c r="C756" i="8"/>
  <c r="C755" i="8"/>
  <c r="C754" i="8"/>
  <c r="C753" i="8"/>
  <c r="C752" i="8"/>
  <c r="C751" i="8"/>
  <c r="C750" i="8"/>
  <c r="C749" i="8"/>
  <c r="C748" i="8"/>
  <c r="C747" i="8"/>
  <c r="C746" i="8"/>
  <c r="C745" i="8"/>
  <c r="C744" i="8"/>
  <c r="C743" i="8"/>
  <c r="C742" i="8"/>
  <c r="C741" i="8"/>
  <c r="C740" i="8"/>
  <c r="C739" i="8"/>
  <c r="C738" i="8"/>
  <c r="C737" i="8"/>
  <c r="C736" i="8"/>
  <c r="C735" i="8"/>
  <c r="C734" i="8"/>
  <c r="C733" i="8"/>
  <c r="C732" i="8"/>
  <c r="C731" i="8"/>
  <c r="C730" i="8"/>
  <c r="C729" i="8"/>
  <c r="C728" i="8"/>
  <c r="C727" i="8"/>
  <c r="C726" i="8"/>
  <c r="C725" i="8"/>
  <c r="C724" i="8"/>
  <c r="C723" i="8"/>
  <c r="C722" i="8"/>
  <c r="C721" i="8"/>
  <c r="C720" i="8"/>
  <c r="C719" i="8"/>
  <c r="C718" i="8"/>
  <c r="C717" i="8"/>
  <c r="C716" i="8"/>
  <c r="C715" i="8"/>
  <c r="C714" i="8"/>
  <c r="C713" i="8"/>
  <c r="C712" i="8"/>
  <c r="C711" i="8"/>
  <c r="C710" i="8"/>
  <c r="C709" i="8"/>
  <c r="C708" i="8"/>
  <c r="C707" i="8"/>
  <c r="C706" i="8"/>
  <c r="C705" i="8"/>
  <c r="C704" i="8"/>
  <c r="C703" i="8"/>
  <c r="C702" i="8"/>
  <c r="C701" i="8"/>
  <c r="C700" i="8"/>
  <c r="C699" i="8"/>
  <c r="C698" i="8"/>
  <c r="C697" i="8"/>
  <c r="C696" i="8"/>
  <c r="C695" i="8"/>
  <c r="C694" i="8"/>
  <c r="C693" i="8"/>
  <c r="C692" i="8"/>
  <c r="C691" i="8"/>
  <c r="C690" i="8"/>
  <c r="C689" i="8"/>
  <c r="C688" i="8"/>
  <c r="C687" i="8"/>
  <c r="C686" i="8"/>
  <c r="C685" i="8"/>
  <c r="C684" i="8"/>
  <c r="C683" i="8"/>
  <c r="C682" i="8"/>
  <c r="C681" i="8"/>
  <c r="C680" i="8"/>
  <c r="C679" i="8"/>
  <c r="C678" i="8"/>
  <c r="C677" i="8"/>
  <c r="C676" i="8"/>
  <c r="C675" i="8"/>
  <c r="C674" i="8"/>
  <c r="C673" i="8"/>
  <c r="C672" i="8"/>
  <c r="C671" i="8"/>
  <c r="C670" i="8"/>
  <c r="C669" i="8"/>
  <c r="C668" i="8"/>
  <c r="C667" i="8"/>
  <c r="C666" i="8"/>
  <c r="C665" i="8"/>
  <c r="C664" i="8"/>
  <c r="C663" i="8"/>
  <c r="C662" i="8"/>
  <c r="C661" i="8"/>
  <c r="C660" i="8"/>
  <c r="C659" i="8"/>
  <c r="C658" i="8"/>
  <c r="C657" i="8"/>
  <c r="C656" i="8"/>
  <c r="C655" i="8"/>
  <c r="C654" i="8"/>
  <c r="C653" i="8"/>
  <c r="C652" i="8"/>
  <c r="C651" i="8"/>
  <c r="C650" i="8"/>
  <c r="C649" i="8"/>
  <c r="C648" i="8"/>
  <c r="C647" i="8"/>
  <c r="C646" i="8"/>
  <c r="C645" i="8"/>
  <c r="C644" i="8"/>
  <c r="C643" i="8"/>
  <c r="C642" i="8"/>
  <c r="C641" i="8"/>
  <c r="C640" i="8"/>
  <c r="C639" i="8"/>
  <c r="C638" i="8"/>
  <c r="C637" i="8"/>
  <c r="C636" i="8"/>
  <c r="C635" i="8"/>
  <c r="C634" i="8"/>
  <c r="C633" i="8"/>
  <c r="C632" i="8"/>
  <c r="C631" i="8"/>
  <c r="C630" i="8"/>
  <c r="C629" i="8"/>
  <c r="C628" i="8"/>
  <c r="C627" i="8"/>
  <c r="C626" i="8"/>
  <c r="C625" i="8"/>
  <c r="C624" i="8"/>
  <c r="C623" i="8"/>
  <c r="C622" i="8"/>
  <c r="C621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C602" i="8"/>
  <c r="C601" i="8"/>
  <c r="C600" i="8"/>
  <c r="C599" i="8"/>
  <c r="C598" i="8"/>
  <c r="C597" i="8"/>
  <c r="C596" i="8"/>
  <c r="C595" i="8"/>
  <c r="C594" i="8"/>
  <c r="C593" i="8"/>
  <c r="C592" i="8"/>
  <c r="C591" i="8"/>
  <c r="C590" i="8"/>
  <c r="C589" i="8"/>
  <c r="C588" i="8"/>
  <c r="C587" i="8"/>
  <c r="C586" i="8"/>
  <c r="C585" i="8"/>
  <c r="C584" i="8"/>
  <c r="C583" i="8"/>
  <c r="C582" i="8"/>
  <c r="C581" i="8"/>
  <c r="C580" i="8"/>
  <c r="C579" i="8"/>
  <c r="C578" i="8"/>
  <c r="C577" i="8"/>
  <c r="C576" i="8"/>
  <c r="C575" i="8"/>
  <c r="C574" i="8"/>
  <c r="C573" i="8"/>
  <c r="C572" i="8"/>
  <c r="C571" i="8"/>
  <c r="C570" i="8"/>
  <c r="C569" i="8"/>
  <c r="C568" i="8"/>
  <c r="C567" i="8"/>
  <c r="C566" i="8"/>
  <c r="C565" i="8"/>
  <c r="C564" i="8"/>
  <c r="C563" i="8"/>
  <c r="C562" i="8"/>
  <c r="C561" i="8"/>
  <c r="C560" i="8"/>
  <c r="C559" i="8"/>
  <c r="C558" i="8"/>
  <c r="C557" i="8"/>
  <c r="C556" i="8"/>
  <c r="C555" i="8"/>
  <c r="C554" i="8"/>
  <c r="C553" i="8"/>
  <c r="C552" i="8"/>
  <c r="C551" i="8"/>
  <c r="C550" i="8"/>
  <c r="C549" i="8"/>
  <c r="C548" i="8"/>
  <c r="C547" i="8"/>
  <c r="C546" i="8"/>
  <c r="C545" i="8"/>
  <c r="C544" i="8"/>
  <c r="C543" i="8"/>
  <c r="C542" i="8"/>
  <c r="C541" i="8"/>
  <c r="C540" i="8"/>
  <c r="C539" i="8"/>
  <c r="C538" i="8"/>
  <c r="C537" i="8"/>
  <c r="C536" i="8"/>
  <c r="C535" i="8"/>
  <c r="C534" i="8"/>
  <c r="C533" i="8"/>
  <c r="C532" i="8"/>
  <c r="C531" i="8"/>
  <c r="C530" i="8"/>
  <c r="C529" i="8"/>
  <c r="C528" i="8"/>
  <c r="C527" i="8"/>
  <c r="C526" i="8"/>
  <c r="C525" i="8"/>
  <c r="C524" i="8"/>
  <c r="C523" i="8"/>
  <c r="C522" i="8"/>
  <c r="C521" i="8"/>
  <c r="AC520" i="8"/>
  <c r="C520" i="8"/>
  <c r="C519" i="8"/>
  <c r="C518" i="8"/>
  <c r="C517" i="8"/>
  <c r="C516" i="8"/>
  <c r="C515" i="8"/>
  <c r="C514" i="8"/>
  <c r="C513" i="8"/>
  <c r="C512" i="8"/>
  <c r="C511" i="8"/>
  <c r="C510" i="8"/>
  <c r="C509" i="8"/>
  <c r="C508" i="8"/>
  <c r="C507" i="8"/>
  <c r="C506" i="8"/>
  <c r="C505" i="8"/>
  <c r="C504" i="8"/>
  <c r="C503" i="8"/>
  <c r="C502" i="8"/>
  <c r="C501" i="8"/>
  <c r="C500" i="8"/>
  <c r="AC499" i="8"/>
  <c r="C499" i="8"/>
  <c r="C498" i="8"/>
  <c r="C497" i="8"/>
  <c r="C496" i="8"/>
  <c r="C495" i="8"/>
  <c r="C494" i="8"/>
  <c r="C493" i="8"/>
  <c r="C492" i="8"/>
  <c r="C491" i="8"/>
  <c r="C490" i="8"/>
  <c r="C489" i="8"/>
  <c r="C488" i="8"/>
  <c r="C487" i="8"/>
  <c r="C486" i="8"/>
  <c r="C485" i="8"/>
  <c r="C484" i="8"/>
  <c r="C483" i="8"/>
  <c r="C482" i="8"/>
  <c r="C481" i="8"/>
  <c r="C480" i="8"/>
  <c r="C479" i="8"/>
  <c r="C478" i="8"/>
  <c r="C477" i="8"/>
  <c r="C476" i="8"/>
  <c r="C475" i="8"/>
  <c r="C474" i="8"/>
  <c r="C473" i="8"/>
  <c r="C472" i="8"/>
  <c r="C471" i="8"/>
  <c r="C470" i="8"/>
  <c r="C469" i="8"/>
  <c r="C468" i="8"/>
  <c r="C467" i="8"/>
  <c r="C466" i="8"/>
  <c r="C465" i="8"/>
  <c r="C464" i="8"/>
  <c r="C463" i="8"/>
  <c r="C462" i="8"/>
  <c r="C461" i="8"/>
  <c r="C460" i="8"/>
  <c r="C459" i="8"/>
  <c r="C458" i="8"/>
  <c r="C457" i="8"/>
  <c r="C456" i="8"/>
  <c r="C455" i="8"/>
  <c r="C454" i="8"/>
  <c r="C453" i="8"/>
  <c r="C452" i="8"/>
  <c r="C451" i="8"/>
  <c r="C450" i="8"/>
  <c r="C449" i="8"/>
  <c r="C448" i="8"/>
  <c r="C447" i="8"/>
  <c r="C446" i="8"/>
  <c r="C445" i="8"/>
  <c r="C444" i="8"/>
  <c r="C443" i="8"/>
  <c r="C442" i="8"/>
  <c r="C441" i="8"/>
  <c r="C440" i="8"/>
  <c r="C439" i="8"/>
  <c r="C438" i="8"/>
  <c r="C437" i="8"/>
  <c r="C436" i="8"/>
  <c r="C435" i="8"/>
  <c r="C434" i="8"/>
  <c r="C433" i="8"/>
  <c r="C432" i="8"/>
  <c r="C431" i="8"/>
  <c r="C430" i="8"/>
  <c r="C429" i="8"/>
  <c r="C428" i="8"/>
  <c r="C427" i="8"/>
  <c r="C426" i="8"/>
  <c r="C425" i="8"/>
  <c r="C424" i="8"/>
  <c r="C423" i="8"/>
  <c r="C422" i="8"/>
  <c r="C421" i="8"/>
  <c r="C420" i="8"/>
  <c r="AC419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402" i="8"/>
  <c r="C401" i="8"/>
  <c r="C400" i="8"/>
  <c r="C399" i="8"/>
  <c r="C398" i="8"/>
  <c r="C397" i="8"/>
  <c r="C396" i="8"/>
  <c r="C395" i="8"/>
  <c r="C394" i="8"/>
  <c r="C393" i="8"/>
  <c r="C392" i="8"/>
  <c r="C391" i="8"/>
  <c r="C390" i="8"/>
  <c r="C389" i="8"/>
  <c r="C388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37" i="8"/>
  <c r="C336" i="8"/>
  <c r="C335" i="8"/>
  <c r="C334" i="8"/>
  <c r="C333" i="8"/>
  <c r="C332" i="8"/>
  <c r="C331" i="8"/>
  <c r="C330" i="8"/>
  <c r="C329" i="8"/>
  <c r="C328" i="8"/>
  <c r="C327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3" i="8"/>
  <c r="AC282" i="8"/>
  <c r="C282" i="8"/>
  <c r="C281" i="8"/>
  <c r="C280" i="8"/>
  <c r="C279" i="8"/>
  <c r="C278" i="8"/>
  <c r="C277" i="8"/>
  <c r="C276" i="8"/>
  <c r="C275" i="8"/>
  <c r="C274" i="8"/>
  <c r="C273" i="8"/>
  <c r="C272" i="8"/>
  <c r="AC271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9" i="8"/>
  <c r="AC258" i="8"/>
  <c r="C258" i="8"/>
  <c r="C257" i="8"/>
  <c r="C256" i="8"/>
  <c r="C255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AC150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AC138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AC114" i="8"/>
  <c r="C114" i="8"/>
  <c r="C113" i="8"/>
  <c r="C112" i="8"/>
  <c r="C111" i="8"/>
  <c r="C110" i="8"/>
  <c r="AC100" i="8"/>
  <c r="AC90" i="8"/>
  <c r="AC66" i="8"/>
  <c r="AC52" i="8"/>
  <c r="AC42" i="8"/>
  <c r="AC31" i="8"/>
  <c r="AC30" i="8"/>
  <c r="AC26" i="8"/>
  <c r="AC19" i="8"/>
  <c r="AC18" i="8"/>
  <c r="AA1148" i="8"/>
  <c r="Q1148" i="8"/>
  <c r="E32" i="1"/>
  <c r="E31" i="1"/>
  <c r="B32" i="1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4" i="7"/>
  <c r="Y85" i="7"/>
  <c r="Y86" i="7"/>
  <c r="Y87" i="7"/>
  <c r="Y88" i="7"/>
  <c r="Y89" i="7"/>
  <c r="Y90" i="7"/>
  <c r="Y91" i="7"/>
  <c r="Y92" i="7"/>
  <c r="Y93" i="7"/>
  <c r="Y94" i="7"/>
  <c r="Y95" i="7"/>
  <c r="Y96" i="7"/>
  <c r="Y97" i="7"/>
  <c r="Y98" i="7"/>
  <c r="Y99" i="7"/>
  <c r="Y100" i="7"/>
  <c r="Y101" i="7"/>
  <c r="Y102" i="7"/>
  <c r="Y103" i="7"/>
  <c r="Y104" i="7"/>
  <c r="Y105" i="7"/>
  <c r="Y106" i="7"/>
  <c r="Y107" i="7"/>
  <c r="Y108" i="7"/>
  <c r="Y109" i="7"/>
  <c r="Y110" i="7"/>
  <c r="Y111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4" i="7"/>
  <c r="Y125" i="7"/>
  <c r="Y126" i="7"/>
  <c r="Y127" i="7"/>
  <c r="Y128" i="7"/>
  <c r="Y129" i="7"/>
  <c r="Y130" i="7"/>
  <c r="Y131" i="7"/>
  <c r="Y132" i="7"/>
  <c r="Y133" i="7"/>
  <c r="Y134" i="7"/>
  <c r="Y135" i="7"/>
  <c r="Y136" i="7"/>
  <c r="Y137" i="7"/>
  <c r="Y138" i="7"/>
  <c r="Y139" i="7"/>
  <c r="Y140" i="7"/>
  <c r="Y141" i="7"/>
  <c r="Y142" i="7"/>
  <c r="Y143" i="7"/>
  <c r="Y144" i="7"/>
  <c r="Y145" i="7"/>
  <c r="Y146" i="7"/>
  <c r="Y147" i="7"/>
  <c r="Y148" i="7"/>
  <c r="Y149" i="7"/>
  <c r="Y150" i="7"/>
  <c r="Y151" i="7"/>
  <c r="Y152" i="7"/>
  <c r="Y153" i="7"/>
  <c r="Y154" i="7"/>
  <c r="Y155" i="7"/>
  <c r="Y156" i="7"/>
  <c r="Y157" i="7"/>
  <c r="Y158" i="7"/>
  <c r="Y159" i="7"/>
  <c r="Y160" i="7"/>
  <c r="Y161" i="7"/>
  <c r="Y162" i="7"/>
  <c r="Y163" i="7"/>
  <c r="Y164" i="7"/>
  <c r="Y165" i="7"/>
  <c r="Y166" i="7"/>
  <c r="Y167" i="7"/>
  <c r="Y168" i="7"/>
  <c r="Y169" i="7"/>
  <c r="Y170" i="7"/>
  <c r="Y171" i="7"/>
  <c r="Y172" i="7"/>
  <c r="Y173" i="7"/>
  <c r="Y174" i="7"/>
  <c r="Y175" i="7"/>
  <c r="Y176" i="7"/>
  <c r="Y177" i="7"/>
  <c r="Y178" i="7"/>
  <c r="Y179" i="7"/>
  <c r="Y180" i="7"/>
  <c r="Y181" i="7"/>
  <c r="Y182" i="7"/>
  <c r="Y183" i="7"/>
  <c r="Y184" i="7"/>
  <c r="Y185" i="7"/>
  <c r="Y186" i="7"/>
  <c r="Y187" i="7"/>
  <c r="Y188" i="7"/>
  <c r="Y189" i="7"/>
  <c r="Y190" i="7"/>
  <c r="Y191" i="7"/>
  <c r="Y192" i="7"/>
  <c r="Y193" i="7"/>
  <c r="Y194" i="7"/>
  <c r="Y195" i="7"/>
  <c r="Y196" i="7"/>
  <c r="Y197" i="7"/>
  <c r="Y198" i="7"/>
  <c r="Y199" i="7"/>
  <c r="Y200" i="7"/>
  <c r="Y201" i="7"/>
  <c r="Y202" i="7"/>
  <c r="Y203" i="7"/>
  <c r="Y204" i="7"/>
  <c r="Y205" i="7"/>
  <c r="Y206" i="7"/>
  <c r="Y207" i="7"/>
  <c r="Y208" i="7"/>
  <c r="Y209" i="7"/>
  <c r="Y210" i="7"/>
  <c r="Y211" i="7"/>
  <c r="Y212" i="7"/>
  <c r="Y213" i="7"/>
  <c r="Y214" i="7"/>
  <c r="Y215" i="7"/>
  <c r="Y216" i="7"/>
  <c r="Y217" i="7"/>
  <c r="Y218" i="7"/>
  <c r="Y219" i="7"/>
  <c r="Y220" i="7"/>
  <c r="Y221" i="7"/>
  <c r="Y222" i="7"/>
  <c r="Y223" i="7"/>
  <c r="Y224" i="7"/>
  <c r="Y225" i="7"/>
  <c r="Y226" i="7"/>
  <c r="Y227" i="7"/>
  <c r="Y228" i="7"/>
  <c r="Y229" i="7"/>
  <c r="Y230" i="7"/>
  <c r="Y231" i="7"/>
  <c r="Y232" i="7"/>
  <c r="Y233" i="7"/>
  <c r="Y234" i="7"/>
  <c r="Y235" i="7"/>
  <c r="Y236" i="7"/>
  <c r="Y237" i="7"/>
  <c r="Y238" i="7"/>
  <c r="Y239" i="7"/>
  <c r="Y240" i="7"/>
  <c r="Y241" i="7"/>
  <c r="Y242" i="7"/>
  <c r="Y243" i="7"/>
  <c r="Y244" i="7"/>
  <c r="Y245" i="7"/>
  <c r="Y246" i="7"/>
  <c r="Y247" i="7"/>
  <c r="Y248" i="7"/>
  <c r="Y249" i="7"/>
  <c r="Y250" i="7"/>
  <c r="Y251" i="7"/>
  <c r="Y252" i="7"/>
  <c r="Y253" i="7"/>
  <c r="Y254" i="7"/>
  <c r="Y255" i="7"/>
  <c r="Y256" i="7"/>
  <c r="Y257" i="7"/>
  <c r="Y258" i="7"/>
  <c r="Y259" i="7"/>
  <c r="Y260" i="7"/>
  <c r="Y261" i="7"/>
  <c r="Y262" i="7"/>
  <c r="Y263" i="7"/>
  <c r="Y264" i="7"/>
  <c r="Y265" i="7"/>
  <c r="Y266" i="7"/>
  <c r="Y267" i="7"/>
  <c r="Y268" i="7"/>
  <c r="Y269" i="7"/>
  <c r="Y270" i="7"/>
  <c r="Y271" i="7"/>
  <c r="Y272" i="7"/>
  <c r="Y273" i="7"/>
  <c r="Y274" i="7"/>
  <c r="Y275" i="7"/>
  <c r="Y276" i="7"/>
  <c r="Y277" i="7"/>
  <c r="Y278" i="7"/>
  <c r="Y279" i="7"/>
  <c r="Y280" i="7"/>
  <c r="Y281" i="7"/>
  <c r="Y282" i="7"/>
  <c r="Y283" i="7"/>
  <c r="Y284" i="7"/>
  <c r="Y285" i="7"/>
  <c r="Y286" i="7"/>
  <c r="Y287" i="7"/>
  <c r="Y288" i="7"/>
  <c r="Y289" i="7"/>
  <c r="Y290" i="7"/>
  <c r="Y291" i="7"/>
  <c r="Y292" i="7"/>
  <c r="Y293" i="7"/>
  <c r="Y294" i="7"/>
  <c r="Y295" i="7"/>
  <c r="Y296" i="7"/>
  <c r="Y297" i="7"/>
  <c r="Y298" i="7"/>
  <c r="Y299" i="7"/>
  <c r="Y300" i="7"/>
  <c r="Y301" i="7"/>
  <c r="Y302" i="7"/>
  <c r="Y303" i="7"/>
  <c r="Y304" i="7"/>
  <c r="Y305" i="7"/>
  <c r="Y306" i="7"/>
  <c r="Y307" i="7"/>
  <c r="Y308" i="7"/>
  <c r="Y309" i="7"/>
  <c r="Y310" i="7"/>
  <c r="Y311" i="7"/>
  <c r="Y312" i="7"/>
  <c r="Y313" i="7"/>
  <c r="Y314" i="7"/>
  <c r="Y315" i="7"/>
  <c r="Y316" i="7"/>
  <c r="Y317" i="7"/>
  <c r="Y318" i="7"/>
  <c r="Y319" i="7"/>
  <c r="Y320" i="7"/>
  <c r="Y321" i="7"/>
  <c r="Y322" i="7"/>
  <c r="Y323" i="7"/>
  <c r="Y324" i="7"/>
  <c r="Y325" i="7"/>
  <c r="Y326" i="7"/>
  <c r="Y327" i="7"/>
  <c r="Y328" i="7"/>
  <c r="Y329" i="7"/>
  <c r="Y330" i="7"/>
  <c r="Y331" i="7"/>
  <c r="Y332" i="7"/>
  <c r="Y333" i="7"/>
  <c r="Y334" i="7"/>
  <c r="Y335" i="7"/>
  <c r="Y336" i="7"/>
  <c r="Y337" i="7"/>
  <c r="Y338" i="7"/>
  <c r="Y339" i="7"/>
  <c r="Y340" i="7"/>
  <c r="Y341" i="7"/>
  <c r="Y342" i="7"/>
  <c r="Y343" i="7"/>
  <c r="Y344" i="7"/>
  <c r="Y345" i="7"/>
  <c r="Y346" i="7"/>
  <c r="Y347" i="7"/>
  <c r="Y348" i="7"/>
  <c r="Y349" i="7"/>
  <c r="Y350" i="7"/>
  <c r="Y351" i="7"/>
  <c r="Y352" i="7"/>
  <c r="Y353" i="7"/>
  <c r="Y354" i="7"/>
  <c r="Y355" i="7"/>
  <c r="Y356" i="7"/>
  <c r="Y357" i="7"/>
  <c r="Y358" i="7"/>
  <c r="Y359" i="7"/>
  <c r="Y360" i="7"/>
  <c r="Y361" i="7"/>
  <c r="Y362" i="7"/>
  <c r="Y363" i="7"/>
  <c r="Y364" i="7"/>
  <c r="Y365" i="7"/>
  <c r="Y366" i="7"/>
  <c r="Y367" i="7"/>
  <c r="Y368" i="7"/>
  <c r="Y369" i="7"/>
  <c r="Y370" i="7"/>
  <c r="Y371" i="7"/>
  <c r="Y372" i="7"/>
  <c r="Y373" i="7"/>
  <c r="Y374" i="7"/>
  <c r="Y375" i="7"/>
  <c r="Y376" i="7"/>
  <c r="Y377" i="7"/>
  <c r="Y378" i="7"/>
  <c r="Y379" i="7"/>
  <c r="Y380" i="7"/>
  <c r="Y381" i="7"/>
  <c r="Y382" i="7"/>
  <c r="Y383" i="7"/>
  <c r="Y384" i="7"/>
  <c r="Y385" i="7"/>
  <c r="Y386" i="7"/>
  <c r="Y387" i="7"/>
  <c r="Y388" i="7"/>
  <c r="Y389" i="7"/>
  <c r="Y390" i="7"/>
  <c r="Y391" i="7"/>
  <c r="Y392" i="7"/>
  <c r="Y393" i="7"/>
  <c r="Y394" i="7"/>
  <c r="Y395" i="7"/>
  <c r="Y396" i="7"/>
  <c r="Y397" i="7"/>
  <c r="Y398" i="7"/>
  <c r="Y399" i="7"/>
  <c r="Y400" i="7"/>
  <c r="Y401" i="7"/>
  <c r="Y402" i="7"/>
  <c r="Y403" i="7"/>
  <c r="Y404" i="7"/>
  <c r="Y405" i="7"/>
  <c r="Y406" i="7"/>
  <c r="Y407" i="7"/>
  <c r="Y408" i="7"/>
  <c r="Y409" i="7"/>
  <c r="Y410" i="7"/>
  <c r="Y411" i="7"/>
  <c r="Y412" i="7"/>
  <c r="Y413" i="7"/>
  <c r="Y414" i="7"/>
  <c r="Y415" i="7"/>
  <c r="Y416" i="7"/>
  <c r="Y417" i="7"/>
  <c r="Y418" i="7"/>
  <c r="Y419" i="7"/>
  <c r="Y420" i="7"/>
  <c r="Y421" i="7"/>
  <c r="Y422" i="7"/>
  <c r="Y423" i="7"/>
  <c r="Y424" i="7"/>
  <c r="Y425" i="7"/>
  <c r="Y426" i="7"/>
  <c r="Y427" i="7"/>
  <c r="Y428" i="7"/>
  <c r="Y429" i="7"/>
  <c r="Y430" i="7"/>
  <c r="Y431" i="7"/>
  <c r="Y432" i="7"/>
  <c r="Y433" i="7"/>
  <c r="Y434" i="7"/>
  <c r="Y435" i="7"/>
  <c r="Y436" i="7"/>
  <c r="Y437" i="7"/>
  <c r="Y438" i="7"/>
  <c r="Y439" i="7"/>
  <c r="Y440" i="7"/>
  <c r="Y441" i="7"/>
  <c r="Y442" i="7"/>
  <c r="Y443" i="7"/>
  <c r="Y444" i="7"/>
  <c r="Y445" i="7"/>
  <c r="Y446" i="7"/>
  <c r="Y447" i="7"/>
  <c r="Y448" i="7"/>
  <c r="Y449" i="7"/>
  <c r="Y450" i="7"/>
  <c r="Y451" i="7"/>
  <c r="Y452" i="7"/>
  <c r="Y453" i="7"/>
  <c r="Y454" i="7"/>
  <c r="Y455" i="7"/>
  <c r="Y456" i="7"/>
  <c r="Y457" i="7"/>
  <c r="Y458" i="7"/>
  <c r="Y459" i="7"/>
  <c r="Y460" i="7"/>
  <c r="Y461" i="7"/>
  <c r="Y462" i="7"/>
  <c r="Y463" i="7"/>
  <c r="Y464" i="7"/>
  <c r="Y465" i="7"/>
  <c r="Y466" i="7"/>
  <c r="Y467" i="7"/>
  <c r="Y468" i="7"/>
  <c r="Y469" i="7"/>
  <c r="Y470" i="7"/>
  <c r="Y471" i="7"/>
  <c r="Y472" i="7"/>
  <c r="Y473" i="7"/>
  <c r="Y474" i="7"/>
  <c r="Y475" i="7"/>
  <c r="Y476" i="7"/>
  <c r="Y477" i="7"/>
  <c r="Y478" i="7"/>
  <c r="Y479" i="7"/>
  <c r="Y480" i="7"/>
  <c r="Y481" i="7"/>
  <c r="Y482" i="7"/>
  <c r="Y483" i="7"/>
  <c r="Y484" i="7"/>
  <c r="Y485" i="7"/>
  <c r="Y486" i="7"/>
  <c r="Y487" i="7"/>
  <c r="Y488" i="7"/>
  <c r="Y489" i="7"/>
  <c r="Y490" i="7"/>
  <c r="Y491" i="7"/>
  <c r="Y492" i="7"/>
  <c r="Y493" i="7"/>
  <c r="Y494" i="7"/>
  <c r="Y495" i="7"/>
  <c r="Y496" i="7"/>
  <c r="Y497" i="7"/>
  <c r="Y498" i="7"/>
  <c r="Y499" i="7"/>
  <c r="Y500" i="7"/>
  <c r="Y501" i="7"/>
  <c r="Y502" i="7"/>
  <c r="Y503" i="7"/>
  <c r="Y504" i="7"/>
  <c r="Y505" i="7"/>
  <c r="Y506" i="7"/>
  <c r="Y507" i="7"/>
  <c r="Y508" i="7"/>
  <c r="Y509" i="7"/>
  <c r="Y510" i="7"/>
  <c r="Y511" i="7"/>
  <c r="Y512" i="7"/>
  <c r="Y513" i="7"/>
  <c r="Y514" i="7"/>
  <c r="Y515" i="7"/>
  <c r="Y516" i="7"/>
  <c r="Y517" i="7"/>
  <c r="Y518" i="7"/>
  <c r="Y519" i="7"/>
  <c r="Y520" i="7"/>
  <c r="Y521" i="7"/>
  <c r="Y522" i="7"/>
  <c r="Y523" i="7"/>
  <c r="Y524" i="7"/>
  <c r="Y525" i="7"/>
  <c r="Y526" i="7"/>
  <c r="Y527" i="7"/>
  <c r="Y528" i="7"/>
  <c r="Y529" i="7"/>
  <c r="Y530" i="7"/>
  <c r="Y531" i="7"/>
  <c r="Y532" i="7"/>
  <c r="Y533" i="7"/>
  <c r="Y534" i="7"/>
  <c r="Y535" i="7"/>
  <c r="Y536" i="7"/>
  <c r="Y537" i="7"/>
  <c r="Y538" i="7"/>
  <c r="Y539" i="7"/>
  <c r="Y540" i="7"/>
  <c r="Y541" i="7"/>
  <c r="Y542" i="7"/>
  <c r="Y543" i="7"/>
  <c r="Y544" i="7"/>
  <c r="Y545" i="7"/>
  <c r="Y546" i="7"/>
  <c r="Y547" i="7"/>
  <c r="Y548" i="7"/>
  <c r="Y549" i="7"/>
  <c r="Y550" i="7"/>
  <c r="Y551" i="7"/>
  <c r="Y552" i="7"/>
  <c r="Y553" i="7"/>
  <c r="Y554" i="7"/>
  <c r="Y555" i="7"/>
  <c r="Y556" i="7"/>
  <c r="Y557" i="7"/>
  <c r="Y558" i="7"/>
  <c r="Y559" i="7"/>
  <c r="Y560" i="7"/>
  <c r="Y561" i="7"/>
  <c r="Y562" i="7"/>
  <c r="Y563" i="7"/>
  <c r="Y564" i="7"/>
  <c r="Y565" i="7"/>
  <c r="Y566" i="7"/>
  <c r="Y567" i="7"/>
  <c r="Y568" i="7"/>
  <c r="Y569" i="7"/>
  <c r="Y570" i="7"/>
  <c r="Y571" i="7"/>
  <c r="Y572" i="7"/>
  <c r="Y573" i="7"/>
  <c r="Y574" i="7"/>
  <c r="Y575" i="7"/>
  <c r="Y576" i="7"/>
  <c r="Y577" i="7"/>
  <c r="Y578" i="7"/>
  <c r="Y579" i="7"/>
  <c r="Y580" i="7"/>
  <c r="Y581" i="7"/>
  <c r="Y582" i="7"/>
  <c r="Y583" i="7"/>
  <c r="Y584" i="7"/>
  <c r="Y585" i="7"/>
  <c r="Y586" i="7"/>
  <c r="Y587" i="7"/>
  <c r="Y588" i="7"/>
  <c r="Y589" i="7"/>
  <c r="Y590" i="7"/>
  <c r="Y591" i="7"/>
  <c r="Y592" i="7"/>
  <c r="Y593" i="7"/>
  <c r="Y594" i="7"/>
  <c r="Y595" i="7"/>
  <c r="Y596" i="7"/>
  <c r="Y597" i="7"/>
  <c r="Y598" i="7"/>
  <c r="Y599" i="7"/>
  <c r="Y600" i="7"/>
  <c r="Y601" i="7"/>
  <c r="Y602" i="7"/>
  <c r="Y603" i="7"/>
  <c r="Y604" i="7"/>
  <c r="Y605" i="7"/>
  <c r="Y606" i="7"/>
  <c r="Y607" i="7"/>
  <c r="Y608" i="7"/>
  <c r="Y609" i="7"/>
  <c r="Y610" i="7"/>
  <c r="Y611" i="7"/>
  <c r="Y612" i="7"/>
  <c r="Y613" i="7"/>
  <c r="Y614" i="7"/>
  <c r="Y615" i="7"/>
  <c r="Y616" i="7"/>
  <c r="Y617" i="7"/>
  <c r="Y618" i="7"/>
  <c r="Y619" i="7"/>
  <c r="Y620" i="7"/>
  <c r="Y621" i="7"/>
  <c r="Y622" i="7"/>
  <c r="Y623" i="7"/>
  <c r="Y624" i="7"/>
  <c r="Y625" i="7"/>
  <c r="Y626" i="7"/>
  <c r="Y627" i="7"/>
  <c r="Y628" i="7"/>
  <c r="Y629" i="7"/>
  <c r="Y630" i="7"/>
  <c r="Y631" i="7"/>
  <c r="Y632" i="7"/>
  <c r="Y633" i="7"/>
  <c r="Y634" i="7"/>
  <c r="Y635" i="7"/>
  <c r="Y636" i="7"/>
  <c r="Y637" i="7"/>
  <c r="Y638" i="7"/>
  <c r="Y639" i="7"/>
  <c r="Y640" i="7"/>
  <c r="Y641" i="7"/>
  <c r="Y642" i="7"/>
  <c r="Y643" i="7"/>
  <c r="Y644" i="7"/>
  <c r="Y645" i="7"/>
  <c r="Y646" i="7"/>
  <c r="Y647" i="7"/>
  <c r="Y648" i="7"/>
  <c r="Y649" i="7"/>
  <c r="Y650" i="7"/>
  <c r="Y651" i="7"/>
  <c r="Y652" i="7"/>
  <c r="Y653" i="7"/>
  <c r="Y654" i="7"/>
  <c r="Y655" i="7"/>
  <c r="Y656" i="7"/>
  <c r="Y657" i="7"/>
  <c r="Y658" i="7"/>
  <c r="Y659" i="7"/>
  <c r="Y660" i="7"/>
  <c r="Y661" i="7"/>
  <c r="Y662" i="7"/>
  <c r="Y663" i="7"/>
  <c r="Y664" i="7"/>
  <c r="Y665" i="7"/>
  <c r="Y666" i="7"/>
  <c r="Y667" i="7"/>
  <c r="Y668" i="7"/>
  <c r="Y669" i="7"/>
  <c r="Y670" i="7"/>
  <c r="Y671" i="7"/>
  <c r="Y672" i="7"/>
  <c r="Y673" i="7"/>
  <c r="Y674" i="7"/>
  <c r="Y675" i="7"/>
  <c r="Y676" i="7"/>
  <c r="Y677" i="7"/>
  <c r="Y678" i="7"/>
  <c r="Y679" i="7"/>
  <c r="Y680" i="7"/>
  <c r="Y681" i="7"/>
  <c r="Y682" i="7"/>
  <c r="Y683" i="7"/>
  <c r="Y684" i="7"/>
  <c r="Y685" i="7"/>
  <c r="Y686" i="7"/>
  <c r="Y687" i="7"/>
  <c r="Y688" i="7"/>
  <c r="Y689" i="7"/>
  <c r="Y690" i="7"/>
  <c r="Y691" i="7"/>
  <c r="Y692" i="7"/>
  <c r="Y693" i="7"/>
  <c r="Y694" i="7"/>
  <c r="Y695" i="7"/>
  <c r="Y696" i="7"/>
  <c r="Y697" i="7"/>
  <c r="Y698" i="7"/>
  <c r="Y699" i="7"/>
  <c r="Y700" i="7"/>
  <c r="Y701" i="7"/>
  <c r="Y702" i="7"/>
  <c r="Y703" i="7"/>
  <c r="Y704" i="7"/>
  <c r="Y705" i="7"/>
  <c r="Y706" i="7"/>
  <c r="Y707" i="7"/>
  <c r="Y708" i="7"/>
  <c r="Y709" i="7"/>
  <c r="Y710" i="7"/>
  <c r="Y711" i="7"/>
  <c r="Y712" i="7"/>
  <c r="Y713" i="7"/>
  <c r="Y714" i="7"/>
  <c r="Y715" i="7"/>
  <c r="Y716" i="7"/>
  <c r="Y717" i="7"/>
  <c r="Y718" i="7"/>
  <c r="Y719" i="7"/>
  <c r="Y720" i="7"/>
  <c r="Y721" i="7"/>
  <c r="Y722" i="7"/>
  <c r="Y723" i="7"/>
  <c r="Y724" i="7"/>
  <c r="Y725" i="7"/>
  <c r="Y726" i="7"/>
  <c r="Y727" i="7"/>
  <c r="Y728" i="7"/>
  <c r="Y729" i="7"/>
  <c r="Y730" i="7"/>
  <c r="Y731" i="7"/>
  <c r="Y732" i="7"/>
  <c r="Y733" i="7"/>
  <c r="Y734" i="7"/>
  <c r="Y735" i="7"/>
  <c r="Y736" i="7"/>
  <c r="Y737" i="7"/>
  <c r="Y738" i="7"/>
  <c r="Y739" i="7"/>
  <c r="Y740" i="7"/>
  <c r="Y741" i="7"/>
  <c r="Y742" i="7"/>
  <c r="Y743" i="7"/>
  <c r="Y744" i="7"/>
  <c r="Y745" i="7"/>
  <c r="Y746" i="7"/>
  <c r="Y747" i="7"/>
  <c r="Y748" i="7"/>
  <c r="Y749" i="7"/>
  <c r="Y750" i="7"/>
  <c r="Y751" i="7"/>
  <c r="Y752" i="7"/>
  <c r="Y753" i="7"/>
  <c r="Y754" i="7"/>
  <c r="Y755" i="7"/>
  <c r="Y756" i="7"/>
  <c r="Y757" i="7"/>
  <c r="Y758" i="7"/>
  <c r="Y759" i="7"/>
  <c r="Y760" i="7"/>
  <c r="Y761" i="7"/>
  <c r="Y762" i="7"/>
  <c r="Y763" i="7"/>
  <c r="Y764" i="7"/>
  <c r="Y765" i="7"/>
  <c r="Y766" i="7"/>
  <c r="Y767" i="7"/>
  <c r="Y768" i="7"/>
  <c r="Y769" i="7"/>
  <c r="Y770" i="7"/>
  <c r="Y771" i="7"/>
  <c r="Y772" i="7"/>
  <c r="Y773" i="7"/>
  <c r="Y774" i="7"/>
  <c r="Y775" i="7"/>
  <c r="Y776" i="7"/>
  <c r="Y777" i="7"/>
  <c r="Y778" i="7"/>
  <c r="Y779" i="7"/>
  <c r="Y780" i="7"/>
  <c r="Y781" i="7"/>
  <c r="Y782" i="7"/>
  <c r="Y783" i="7"/>
  <c r="Y784" i="7"/>
  <c r="Y785" i="7"/>
  <c r="Y786" i="7"/>
  <c r="Y787" i="7"/>
  <c r="Y788" i="7"/>
  <c r="Y789" i="7"/>
  <c r="Y790" i="7"/>
  <c r="Y791" i="7"/>
  <c r="Y792" i="7"/>
  <c r="Y793" i="7"/>
  <c r="Y794" i="7"/>
  <c r="Y795" i="7"/>
  <c r="Y796" i="7"/>
  <c r="Y797" i="7"/>
  <c r="Y798" i="7"/>
  <c r="Y799" i="7"/>
  <c r="Y800" i="7"/>
  <c r="Y801" i="7"/>
  <c r="Y802" i="7"/>
  <c r="Y803" i="7"/>
  <c r="Y804" i="7"/>
  <c r="Y805" i="7"/>
  <c r="Y806" i="7"/>
  <c r="Y807" i="7"/>
  <c r="Y808" i="7"/>
  <c r="Y809" i="7"/>
  <c r="Y810" i="7"/>
  <c r="Y811" i="7"/>
  <c r="Y812" i="7"/>
  <c r="Y813" i="7"/>
  <c r="Y814" i="7"/>
  <c r="Y815" i="7"/>
  <c r="Y816" i="7"/>
  <c r="Y817" i="7"/>
  <c r="Y818" i="7"/>
  <c r="Y819" i="7"/>
  <c r="Y820" i="7"/>
  <c r="Y821" i="7"/>
  <c r="Y822" i="7"/>
  <c r="Y823" i="7"/>
  <c r="Y824" i="7"/>
  <c r="Y825" i="7"/>
  <c r="Y826" i="7"/>
  <c r="Y827" i="7"/>
  <c r="Y828" i="7"/>
  <c r="Y829" i="7"/>
  <c r="Y830" i="7"/>
  <c r="Y831" i="7"/>
  <c r="Y832" i="7"/>
  <c r="Y833" i="7"/>
  <c r="Y834" i="7"/>
  <c r="Y835" i="7"/>
  <c r="Y836" i="7"/>
  <c r="Y837" i="7"/>
  <c r="Y838" i="7"/>
  <c r="Y839" i="7"/>
  <c r="Y840" i="7"/>
  <c r="Y841" i="7"/>
  <c r="Y842" i="7"/>
  <c r="Y843" i="7"/>
  <c r="Y844" i="7"/>
  <c r="Y845" i="7"/>
  <c r="Y846" i="7"/>
  <c r="Y847" i="7"/>
  <c r="Y848" i="7"/>
  <c r="Y849" i="7"/>
  <c r="Y850" i="7"/>
  <c r="Y851" i="7"/>
  <c r="Y852" i="7"/>
  <c r="Y853" i="7"/>
  <c r="Y854" i="7"/>
  <c r="Y855" i="7"/>
  <c r="Y856" i="7"/>
  <c r="Y857" i="7"/>
  <c r="Y858" i="7"/>
  <c r="Y859" i="7"/>
  <c r="Y860" i="7"/>
  <c r="Y861" i="7"/>
  <c r="Y862" i="7"/>
  <c r="Y863" i="7"/>
  <c r="Y864" i="7"/>
  <c r="Y865" i="7"/>
  <c r="Y866" i="7"/>
  <c r="Y867" i="7"/>
  <c r="Y868" i="7"/>
  <c r="Y869" i="7"/>
  <c r="Y870" i="7"/>
  <c r="Y871" i="7"/>
  <c r="Y872" i="7"/>
  <c r="Y873" i="7"/>
  <c r="Y874" i="7"/>
  <c r="Y875" i="7"/>
  <c r="Y876" i="7"/>
  <c r="Y877" i="7"/>
  <c r="Y878" i="7"/>
  <c r="Y879" i="7"/>
  <c r="Y880" i="7"/>
  <c r="Y881" i="7"/>
  <c r="Y882" i="7"/>
  <c r="Y883" i="7"/>
  <c r="Y884" i="7"/>
  <c r="Y885" i="7"/>
  <c r="Y886" i="7"/>
  <c r="Y887" i="7"/>
  <c r="Y888" i="7"/>
  <c r="Y889" i="7"/>
  <c r="Y890" i="7"/>
  <c r="Y891" i="7"/>
  <c r="Y892" i="7"/>
  <c r="Y893" i="7"/>
  <c r="Y894" i="7"/>
  <c r="Y895" i="7"/>
  <c r="Y896" i="7"/>
  <c r="Y897" i="7"/>
  <c r="Y898" i="7"/>
  <c r="Y899" i="7"/>
  <c r="Y900" i="7"/>
  <c r="Y901" i="7"/>
  <c r="Y902" i="7"/>
  <c r="Y903" i="7"/>
  <c r="Y904" i="7"/>
  <c r="Y905" i="7"/>
  <c r="Y906" i="7"/>
  <c r="Y907" i="7"/>
  <c r="Y908" i="7"/>
  <c r="Y909" i="7"/>
  <c r="Y910" i="7"/>
  <c r="Y911" i="7"/>
  <c r="Y912" i="7"/>
  <c r="Y913" i="7"/>
  <c r="Y914" i="7"/>
  <c r="Y915" i="7"/>
  <c r="Y916" i="7"/>
  <c r="Y917" i="7"/>
  <c r="Y918" i="7"/>
  <c r="Y919" i="7"/>
  <c r="Y920" i="7"/>
  <c r="Y921" i="7"/>
  <c r="Y922" i="7"/>
  <c r="Y923" i="7"/>
  <c r="Y924" i="7"/>
  <c r="Y925" i="7"/>
  <c r="Y926" i="7"/>
  <c r="Y927" i="7"/>
  <c r="Y928" i="7"/>
  <c r="Y929" i="7"/>
  <c r="Y930" i="7"/>
  <c r="Y931" i="7"/>
  <c r="Y932" i="7"/>
  <c r="Y933" i="7"/>
  <c r="Y934" i="7"/>
  <c r="Y935" i="7"/>
  <c r="Y936" i="7"/>
  <c r="Y937" i="7"/>
  <c r="Y938" i="7"/>
  <c r="Y939" i="7"/>
  <c r="Y940" i="7"/>
  <c r="Y941" i="7"/>
  <c r="Y942" i="7"/>
  <c r="Y943" i="7"/>
  <c r="Y944" i="7"/>
  <c r="Y945" i="7"/>
  <c r="Y946" i="7"/>
  <c r="Y947" i="7"/>
  <c r="Y948" i="7"/>
  <c r="Y949" i="7"/>
  <c r="Y950" i="7"/>
  <c r="Y951" i="7"/>
  <c r="Y952" i="7"/>
  <c r="Y953" i="7"/>
  <c r="Y954" i="7"/>
  <c r="Y955" i="7"/>
  <c r="Y956" i="7"/>
  <c r="Y957" i="7"/>
  <c r="Y958" i="7"/>
  <c r="Y959" i="7"/>
  <c r="Y960" i="7"/>
  <c r="Y961" i="7"/>
  <c r="Y962" i="7"/>
  <c r="Y963" i="7"/>
  <c r="Y964" i="7"/>
  <c r="Y965" i="7"/>
  <c r="Y966" i="7"/>
  <c r="Y967" i="7"/>
  <c r="Y968" i="7"/>
  <c r="Y969" i="7"/>
  <c r="Y970" i="7"/>
  <c r="Y971" i="7"/>
  <c r="Y972" i="7"/>
  <c r="Y973" i="7"/>
  <c r="Y974" i="7"/>
  <c r="Y975" i="7"/>
  <c r="Y976" i="7"/>
  <c r="Y977" i="7"/>
  <c r="Y978" i="7"/>
  <c r="Y979" i="7"/>
  <c r="Y980" i="7"/>
  <c r="Y981" i="7"/>
  <c r="Y982" i="7"/>
  <c r="Y983" i="7"/>
  <c r="Y984" i="7"/>
  <c r="Y985" i="7"/>
  <c r="Y986" i="7"/>
  <c r="Y987" i="7"/>
  <c r="Y988" i="7"/>
  <c r="Y989" i="7"/>
  <c r="Y990" i="7"/>
  <c r="Y991" i="7"/>
  <c r="Y992" i="7"/>
  <c r="Y993" i="7"/>
  <c r="Y994" i="7"/>
  <c r="Y995" i="7"/>
  <c r="Y996" i="7"/>
  <c r="Y997" i="7"/>
  <c r="Y998" i="7"/>
  <c r="Y999" i="7"/>
  <c r="Y1000" i="7"/>
  <c r="Y1001" i="7"/>
  <c r="Y1002" i="7"/>
  <c r="Y1003" i="7"/>
  <c r="Y1004" i="7"/>
  <c r="Y1005" i="7"/>
  <c r="Y1006" i="7"/>
  <c r="Y1007" i="7"/>
  <c r="Y1008" i="7"/>
  <c r="Y1009" i="7"/>
  <c r="Y1010" i="7"/>
  <c r="Y1011" i="7"/>
  <c r="Y1012" i="7"/>
  <c r="Y1013" i="7"/>
  <c r="Y1014" i="7"/>
  <c r="Y1015" i="7"/>
  <c r="Y1016" i="7"/>
  <c r="Y1017" i="7"/>
  <c r="Y1018" i="7"/>
  <c r="Y1019" i="7"/>
  <c r="Y1020" i="7"/>
  <c r="Y1021" i="7"/>
  <c r="Y1022" i="7"/>
  <c r="Y1023" i="7"/>
  <c r="Y1024" i="7"/>
  <c r="Y1025" i="7"/>
  <c r="Y1026" i="7"/>
  <c r="Y1027" i="7"/>
  <c r="Y1028" i="7"/>
  <c r="Y1029" i="7"/>
  <c r="Y1030" i="7"/>
  <c r="Y1031" i="7"/>
  <c r="Y1032" i="7"/>
  <c r="Y1033" i="7"/>
  <c r="Y1034" i="7"/>
  <c r="Y1035" i="7"/>
  <c r="Y1036" i="7"/>
  <c r="Y1037" i="7"/>
  <c r="Y1038" i="7"/>
  <c r="Y1039" i="7"/>
  <c r="Y1040" i="7"/>
  <c r="Y1041" i="7"/>
  <c r="Y1042" i="7"/>
  <c r="Y1043" i="7"/>
  <c r="Y1044" i="7"/>
  <c r="Y1045" i="7"/>
  <c r="Y1046" i="7"/>
  <c r="Y1047" i="7"/>
  <c r="Y1048" i="7"/>
  <c r="Y1049" i="7"/>
  <c r="Y1050" i="7"/>
  <c r="Y1051" i="7"/>
  <c r="Y1052" i="7"/>
  <c r="Y1053" i="7"/>
  <c r="Y1054" i="7"/>
  <c r="Y1055" i="7"/>
  <c r="Y1056" i="7"/>
  <c r="Y1057" i="7"/>
  <c r="Y1058" i="7"/>
  <c r="Y1059" i="7"/>
  <c r="Y1060" i="7"/>
  <c r="Y1061" i="7"/>
  <c r="Y1062" i="7"/>
  <c r="Y1063" i="7"/>
  <c r="Y1064" i="7"/>
  <c r="Y1065" i="7"/>
  <c r="Y1066" i="7"/>
  <c r="Y1067" i="7"/>
  <c r="Y1068" i="7"/>
  <c r="Y1069" i="7"/>
  <c r="Y1070" i="7"/>
  <c r="Y1071" i="7"/>
  <c r="Y1072" i="7"/>
  <c r="Y1073" i="7"/>
  <c r="Y1074" i="7"/>
  <c r="Y1075" i="7"/>
  <c r="Y1076" i="7"/>
  <c r="Y1077" i="7"/>
  <c r="Y1078" i="7"/>
  <c r="Y1079" i="7"/>
  <c r="Y1080" i="7"/>
  <c r="Y1081" i="7"/>
  <c r="Y1082" i="7"/>
  <c r="Y1083" i="7"/>
  <c r="Y1084" i="7"/>
  <c r="Y1085" i="7"/>
  <c r="Y1086" i="7"/>
  <c r="Y1087" i="7"/>
  <c r="Y1088" i="7"/>
  <c r="Y1089" i="7"/>
  <c r="Y1090" i="7"/>
  <c r="Y1091" i="7"/>
  <c r="Y1092" i="7"/>
  <c r="Y1093" i="7"/>
  <c r="Y1094" i="7"/>
  <c r="Y1095" i="7"/>
  <c r="Y1096" i="7"/>
  <c r="Y1097" i="7"/>
  <c r="Y1098" i="7"/>
  <c r="Y1099" i="7"/>
  <c r="Y1100" i="7"/>
  <c r="Y1101" i="7"/>
  <c r="Y1102" i="7"/>
  <c r="Y1103" i="7"/>
  <c r="Y1104" i="7"/>
  <c r="Y1105" i="7"/>
  <c r="Y1106" i="7"/>
  <c r="Y1107" i="7"/>
  <c r="Y1108" i="7"/>
  <c r="Y1109" i="7"/>
  <c r="Y1110" i="7"/>
  <c r="Y1111" i="7"/>
  <c r="Y1112" i="7"/>
  <c r="Y1113" i="7"/>
  <c r="Y1114" i="7"/>
  <c r="Y1115" i="7"/>
  <c r="Y1116" i="7"/>
  <c r="Y1117" i="7"/>
  <c r="Y1118" i="7"/>
  <c r="Y1119" i="7"/>
  <c r="Y1120" i="7"/>
  <c r="Y1121" i="7"/>
  <c r="Y1122" i="7"/>
  <c r="Y1123" i="7"/>
  <c r="Y1124" i="7"/>
  <c r="Y1125" i="7"/>
  <c r="Y1126" i="7"/>
  <c r="Y1127" i="7"/>
  <c r="Y1128" i="7"/>
  <c r="Y1129" i="7"/>
  <c r="Y1130" i="7"/>
  <c r="Y1131" i="7"/>
  <c r="Y1132" i="7"/>
  <c r="Y1133" i="7"/>
  <c r="Y1134" i="7"/>
  <c r="Y1135" i="7"/>
  <c r="Y1136" i="7"/>
  <c r="Y1137" i="7"/>
  <c r="Y1138" i="7"/>
  <c r="Y1139" i="7"/>
  <c r="Y1140" i="7"/>
  <c r="Y1141" i="7"/>
  <c r="Y1142" i="7"/>
  <c r="Y1143" i="7"/>
  <c r="Y1144" i="7"/>
  <c r="Y1145" i="7"/>
  <c r="Y1146" i="7"/>
  <c r="Y1147" i="7"/>
  <c r="Y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85" i="7"/>
  <c r="AA86" i="7"/>
  <c r="AA87" i="7"/>
  <c r="AA88" i="7"/>
  <c r="AA89" i="7"/>
  <c r="AA90" i="7"/>
  <c r="AA91" i="7"/>
  <c r="AA92" i="7"/>
  <c r="AA93" i="7"/>
  <c r="AA94" i="7"/>
  <c r="AA95" i="7"/>
  <c r="AA96" i="7"/>
  <c r="AA97" i="7"/>
  <c r="AA98" i="7"/>
  <c r="AA99" i="7"/>
  <c r="AA100" i="7"/>
  <c r="AA101" i="7"/>
  <c r="AA102" i="7"/>
  <c r="AA103" i="7"/>
  <c r="AA104" i="7"/>
  <c r="AA105" i="7"/>
  <c r="AA106" i="7"/>
  <c r="AA107" i="7"/>
  <c r="AA108" i="7"/>
  <c r="AA109" i="7"/>
  <c r="AA110" i="7"/>
  <c r="AA111" i="7"/>
  <c r="AA112" i="7"/>
  <c r="AA113" i="7"/>
  <c r="AA114" i="7"/>
  <c r="AA115" i="7"/>
  <c r="AA116" i="7"/>
  <c r="AA117" i="7"/>
  <c r="AA118" i="7"/>
  <c r="AA119" i="7"/>
  <c r="AA120" i="7"/>
  <c r="AA121" i="7"/>
  <c r="AA122" i="7"/>
  <c r="AA123" i="7"/>
  <c r="AA124" i="7"/>
  <c r="AA125" i="7"/>
  <c r="AA126" i="7"/>
  <c r="AA127" i="7"/>
  <c r="AA128" i="7"/>
  <c r="AA129" i="7"/>
  <c r="AA130" i="7"/>
  <c r="AA131" i="7"/>
  <c r="AA132" i="7"/>
  <c r="AA133" i="7"/>
  <c r="AA134" i="7"/>
  <c r="AA135" i="7"/>
  <c r="AA136" i="7"/>
  <c r="AA137" i="7"/>
  <c r="AA138" i="7"/>
  <c r="AA139" i="7"/>
  <c r="AA140" i="7"/>
  <c r="AA141" i="7"/>
  <c r="AA142" i="7"/>
  <c r="AA143" i="7"/>
  <c r="AA144" i="7"/>
  <c r="AA145" i="7"/>
  <c r="AA146" i="7"/>
  <c r="AA147" i="7"/>
  <c r="AA148" i="7"/>
  <c r="AA149" i="7"/>
  <c r="AA150" i="7"/>
  <c r="AA151" i="7"/>
  <c r="AA152" i="7"/>
  <c r="AA153" i="7"/>
  <c r="AA154" i="7"/>
  <c r="AA155" i="7"/>
  <c r="AA156" i="7"/>
  <c r="AA157" i="7"/>
  <c r="AA158" i="7"/>
  <c r="AA159" i="7"/>
  <c r="AA160" i="7"/>
  <c r="AA161" i="7"/>
  <c r="AA162" i="7"/>
  <c r="AA163" i="7"/>
  <c r="AA164" i="7"/>
  <c r="AA165" i="7"/>
  <c r="AA166" i="7"/>
  <c r="AA167" i="7"/>
  <c r="AA168" i="7"/>
  <c r="AA169" i="7"/>
  <c r="AA170" i="7"/>
  <c r="AA171" i="7"/>
  <c r="AA172" i="7"/>
  <c r="AA173" i="7"/>
  <c r="AA174" i="7"/>
  <c r="AA175" i="7"/>
  <c r="AA176" i="7"/>
  <c r="AA177" i="7"/>
  <c r="AA178" i="7"/>
  <c r="AA179" i="7"/>
  <c r="AA180" i="7"/>
  <c r="AA181" i="7"/>
  <c r="AA182" i="7"/>
  <c r="AA183" i="7"/>
  <c r="AA184" i="7"/>
  <c r="AA185" i="7"/>
  <c r="AA186" i="7"/>
  <c r="AA187" i="7"/>
  <c r="AA188" i="7"/>
  <c r="AA189" i="7"/>
  <c r="AA190" i="7"/>
  <c r="AA191" i="7"/>
  <c r="AA192" i="7"/>
  <c r="AA193" i="7"/>
  <c r="AA194" i="7"/>
  <c r="AA195" i="7"/>
  <c r="AA196" i="7"/>
  <c r="AA197" i="7"/>
  <c r="AA198" i="7"/>
  <c r="AA199" i="7"/>
  <c r="AA200" i="7"/>
  <c r="AA201" i="7"/>
  <c r="AA202" i="7"/>
  <c r="AA203" i="7"/>
  <c r="AA204" i="7"/>
  <c r="AA205" i="7"/>
  <c r="AA206" i="7"/>
  <c r="AA207" i="7"/>
  <c r="AA208" i="7"/>
  <c r="AA209" i="7"/>
  <c r="AA210" i="7"/>
  <c r="AA211" i="7"/>
  <c r="AA212" i="7"/>
  <c r="AA213" i="7"/>
  <c r="AA214" i="7"/>
  <c r="AA215" i="7"/>
  <c r="AA216" i="7"/>
  <c r="AA217" i="7"/>
  <c r="AA218" i="7"/>
  <c r="AA219" i="7"/>
  <c r="AA220" i="7"/>
  <c r="AA221" i="7"/>
  <c r="AA222" i="7"/>
  <c r="AA223" i="7"/>
  <c r="AA224" i="7"/>
  <c r="AA225" i="7"/>
  <c r="AA226" i="7"/>
  <c r="AA227" i="7"/>
  <c r="AA228" i="7"/>
  <c r="AA229" i="7"/>
  <c r="AA230" i="7"/>
  <c r="AA231" i="7"/>
  <c r="AA232" i="7"/>
  <c r="AA233" i="7"/>
  <c r="AA234" i="7"/>
  <c r="AA235" i="7"/>
  <c r="AA236" i="7"/>
  <c r="AA237" i="7"/>
  <c r="AA238" i="7"/>
  <c r="AA239" i="7"/>
  <c r="AA240" i="7"/>
  <c r="AA241" i="7"/>
  <c r="AA242" i="7"/>
  <c r="AA243" i="7"/>
  <c r="AA244" i="7"/>
  <c r="AA245" i="7"/>
  <c r="AA246" i="7"/>
  <c r="AA247" i="7"/>
  <c r="AA248" i="7"/>
  <c r="AA249" i="7"/>
  <c r="AA250" i="7"/>
  <c r="AA251" i="7"/>
  <c r="AA252" i="7"/>
  <c r="AA253" i="7"/>
  <c r="AA254" i="7"/>
  <c r="AA255" i="7"/>
  <c r="AA256" i="7"/>
  <c r="AA257" i="7"/>
  <c r="AA258" i="7"/>
  <c r="AA259" i="7"/>
  <c r="AA260" i="7"/>
  <c r="AA261" i="7"/>
  <c r="AA262" i="7"/>
  <c r="AA263" i="7"/>
  <c r="AA264" i="7"/>
  <c r="AA265" i="7"/>
  <c r="AA266" i="7"/>
  <c r="AA267" i="7"/>
  <c r="AA268" i="7"/>
  <c r="AA269" i="7"/>
  <c r="AA270" i="7"/>
  <c r="AA271" i="7"/>
  <c r="AA272" i="7"/>
  <c r="AA273" i="7"/>
  <c r="AA274" i="7"/>
  <c r="AA275" i="7"/>
  <c r="AA276" i="7"/>
  <c r="AA277" i="7"/>
  <c r="AA278" i="7"/>
  <c r="AA279" i="7"/>
  <c r="AA280" i="7"/>
  <c r="AA281" i="7"/>
  <c r="AA282" i="7"/>
  <c r="AA283" i="7"/>
  <c r="AA284" i="7"/>
  <c r="AA285" i="7"/>
  <c r="AA286" i="7"/>
  <c r="AA287" i="7"/>
  <c r="AA288" i="7"/>
  <c r="AA289" i="7"/>
  <c r="AA290" i="7"/>
  <c r="AA291" i="7"/>
  <c r="AA292" i="7"/>
  <c r="AA293" i="7"/>
  <c r="AA294" i="7"/>
  <c r="AA295" i="7"/>
  <c r="AA296" i="7"/>
  <c r="AA297" i="7"/>
  <c r="AA298" i="7"/>
  <c r="AA299" i="7"/>
  <c r="AA300" i="7"/>
  <c r="AA301" i="7"/>
  <c r="AA302" i="7"/>
  <c r="AA303" i="7"/>
  <c r="AA304" i="7"/>
  <c r="AA305" i="7"/>
  <c r="AA306" i="7"/>
  <c r="AA307" i="7"/>
  <c r="AA308" i="7"/>
  <c r="AA309" i="7"/>
  <c r="AA310" i="7"/>
  <c r="AA311" i="7"/>
  <c r="AA312" i="7"/>
  <c r="AA313" i="7"/>
  <c r="AA314" i="7"/>
  <c r="AA315" i="7"/>
  <c r="AA316" i="7"/>
  <c r="AA317" i="7"/>
  <c r="AA318" i="7"/>
  <c r="AA319" i="7"/>
  <c r="AA320" i="7"/>
  <c r="AA321" i="7"/>
  <c r="AA322" i="7"/>
  <c r="AA323" i="7"/>
  <c r="AA324" i="7"/>
  <c r="AA325" i="7"/>
  <c r="AA326" i="7"/>
  <c r="AA327" i="7"/>
  <c r="AA328" i="7"/>
  <c r="AA329" i="7"/>
  <c r="AA330" i="7"/>
  <c r="AA331" i="7"/>
  <c r="AA332" i="7"/>
  <c r="AA333" i="7"/>
  <c r="AA334" i="7"/>
  <c r="AA335" i="7"/>
  <c r="AA336" i="7"/>
  <c r="AA337" i="7"/>
  <c r="AA338" i="7"/>
  <c r="AA339" i="7"/>
  <c r="AA340" i="7"/>
  <c r="AA341" i="7"/>
  <c r="AA342" i="7"/>
  <c r="AA343" i="7"/>
  <c r="AA344" i="7"/>
  <c r="AA345" i="7"/>
  <c r="AA346" i="7"/>
  <c r="AA347" i="7"/>
  <c r="AA348" i="7"/>
  <c r="AA349" i="7"/>
  <c r="AA350" i="7"/>
  <c r="AA351" i="7"/>
  <c r="AA352" i="7"/>
  <c r="AA353" i="7"/>
  <c r="AA354" i="7"/>
  <c r="AA355" i="7"/>
  <c r="AA356" i="7"/>
  <c r="AA357" i="7"/>
  <c r="AA358" i="7"/>
  <c r="AA359" i="7"/>
  <c r="AA360" i="7"/>
  <c r="AA361" i="7"/>
  <c r="AA362" i="7"/>
  <c r="AA363" i="7"/>
  <c r="AA364" i="7"/>
  <c r="AA365" i="7"/>
  <c r="AA366" i="7"/>
  <c r="AA367" i="7"/>
  <c r="AA368" i="7"/>
  <c r="AA369" i="7"/>
  <c r="AA370" i="7"/>
  <c r="AA371" i="7"/>
  <c r="AA372" i="7"/>
  <c r="AA373" i="7"/>
  <c r="AA374" i="7"/>
  <c r="AA375" i="7"/>
  <c r="AA376" i="7"/>
  <c r="AA377" i="7"/>
  <c r="AA378" i="7"/>
  <c r="AA379" i="7"/>
  <c r="AA380" i="7"/>
  <c r="AA381" i="7"/>
  <c r="AA382" i="7"/>
  <c r="AA383" i="7"/>
  <c r="AA384" i="7"/>
  <c r="AA385" i="7"/>
  <c r="AA386" i="7"/>
  <c r="AA387" i="7"/>
  <c r="AA388" i="7"/>
  <c r="AA389" i="7"/>
  <c r="AA390" i="7"/>
  <c r="AA391" i="7"/>
  <c r="AA392" i="7"/>
  <c r="AA393" i="7"/>
  <c r="AA394" i="7"/>
  <c r="AA395" i="7"/>
  <c r="AA396" i="7"/>
  <c r="AA397" i="7"/>
  <c r="AA398" i="7"/>
  <c r="AA399" i="7"/>
  <c r="AA400" i="7"/>
  <c r="AA401" i="7"/>
  <c r="AA402" i="7"/>
  <c r="AA403" i="7"/>
  <c r="AA404" i="7"/>
  <c r="AA405" i="7"/>
  <c r="AA406" i="7"/>
  <c r="AA407" i="7"/>
  <c r="AA408" i="7"/>
  <c r="AA409" i="7"/>
  <c r="AA410" i="7"/>
  <c r="AA411" i="7"/>
  <c r="AA412" i="7"/>
  <c r="AA413" i="7"/>
  <c r="AA414" i="7"/>
  <c r="AA415" i="7"/>
  <c r="AA416" i="7"/>
  <c r="AA417" i="7"/>
  <c r="AA418" i="7"/>
  <c r="AA419" i="7"/>
  <c r="AA420" i="7"/>
  <c r="AA421" i="7"/>
  <c r="AA422" i="7"/>
  <c r="AA423" i="7"/>
  <c r="AA424" i="7"/>
  <c r="AA425" i="7"/>
  <c r="AA426" i="7"/>
  <c r="AA427" i="7"/>
  <c r="AA428" i="7"/>
  <c r="AA429" i="7"/>
  <c r="AA430" i="7"/>
  <c r="AA431" i="7"/>
  <c r="AA432" i="7"/>
  <c r="AA433" i="7"/>
  <c r="AA434" i="7"/>
  <c r="AA435" i="7"/>
  <c r="AA436" i="7"/>
  <c r="AA437" i="7"/>
  <c r="AA438" i="7"/>
  <c r="AA439" i="7"/>
  <c r="AA440" i="7"/>
  <c r="AA441" i="7"/>
  <c r="AA442" i="7"/>
  <c r="AA443" i="7"/>
  <c r="AA444" i="7"/>
  <c r="AA445" i="7"/>
  <c r="AA446" i="7"/>
  <c r="AA447" i="7"/>
  <c r="AA448" i="7"/>
  <c r="AA449" i="7"/>
  <c r="AA450" i="7"/>
  <c r="AA451" i="7"/>
  <c r="AA452" i="7"/>
  <c r="AA453" i="7"/>
  <c r="AA454" i="7"/>
  <c r="AA455" i="7"/>
  <c r="AA456" i="7"/>
  <c r="AA457" i="7"/>
  <c r="AA458" i="7"/>
  <c r="AA459" i="7"/>
  <c r="AA460" i="7"/>
  <c r="AA461" i="7"/>
  <c r="AA462" i="7"/>
  <c r="AA463" i="7"/>
  <c r="AA464" i="7"/>
  <c r="AA465" i="7"/>
  <c r="AA466" i="7"/>
  <c r="AA467" i="7"/>
  <c r="AA468" i="7"/>
  <c r="AA469" i="7"/>
  <c r="AA470" i="7"/>
  <c r="AA471" i="7"/>
  <c r="AA472" i="7"/>
  <c r="AA473" i="7"/>
  <c r="AA474" i="7"/>
  <c r="AA475" i="7"/>
  <c r="AA476" i="7"/>
  <c r="AA477" i="7"/>
  <c r="AA478" i="7"/>
  <c r="AA479" i="7"/>
  <c r="AA480" i="7"/>
  <c r="AA481" i="7"/>
  <c r="AA482" i="7"/>
  <c r="AA483" i="7"/>
  <c r="AA484" i="7"/>
  <c r="AA485" i="7"/>
  <c r="AA486" i="7"/>
  <c r="AA487" i="7"/>
  <c r="AA488" i="7"/>
  <c r="AA489" i="7"/>
  <c r="AA490" i="7"/>
  <c r="AA491" i="7"/>
  <c r="AA492" i="7"/>
  <c r="AA493" i="7"/>
  <c r="AA494" i="7"/>
  <c r="AA495" i="7"/>
  <c r="AA496" i="7"/>
  <c r="AA497" i="7"/>
  <c r="AA498" i="7"/>
  <c r="AA499" i="7"/>
  <c r="AA500" i="7"/>
  <c r="AA501" i="7"/>
  <c r="AA502" i="7"/>
  <c r="AA503" i="7"/>
  <c r="AA504" i="7"/>
  <c r="AA505" i="7"/>
  <c r="AA506" i="7"/>
  <c r="AA507" i="7"/>
  <c r="AA508" i="7"/>
  <c r="AA509" i="7"/>
  <c r="AA510" i="7"/>
  <c r="AA511" i="7"/>
  <c r="AA512" i="7"/>
  <c r="AA513" i="7"/>
  <c r="AA514" i="7"/>
  <c r="AA515" i="7"/>
  <c r="AA516" i="7"/>
  <c r="AA517" i="7"/>
  <c r="AA518" i="7"/>
  <c r="AA519" i="7"/>
  <c r="AA520" i="7"/>
  <c r="AA521" i="7"/>
  <c r="AA522" i="7"/>
  <c r="AA523" i="7"/>
  <c r="AA524" i="7"/>
  <c r="AA525" i="7"/>
  <c r="AA526" i="7"/>
  <c r="AA527" i="7"/>
  <c r="AA528" i="7"/>
  <c r="AA529" i="7"/>
  <c r="AA530" i="7"/>
  <c r="AA531" i="7"/>
  <c r="AA532" i="7"/>
  <c r="AA533" i="7"/>
  <c r="AA534" i="7"/>
  <c r="AA535" i="7"/>
  <c r="AA536" i="7"/>
  <c r="AA537" i="7"/>
  <c r="AA538" i="7"/>
  <c r="AA539" i="7"/>
  <c r="AA540" i="7"/>
  <c r="AA541" i="7"/>
  <c r="AA542" i="7"/>
  <c r="AA543" i="7"/>
  <c r="AA544" i="7"/>
  <c r="AA545" i="7"/>
  <c r="AA546" i="7"/>
  <c r="AA547" i="7"/>
  <c r="AA548" i="7"/>
  <c r="AA549" i="7"/>
  <c r="AA550" i="7"/>
  <c r="AA551" i="7"/>
  <c r="AA552" i="7"/>
  <c r="AA553" i="7"/>
  <c r="AA554" i="7"/>
  <c r="AA555" i="7"/>
  <c r="AA556" i="7"/>
  <c r="AA557" i="7"/>
  <c r="AA558" i="7"/>
  <c r="AA559" i="7"/>
  <c r="AA560" i="7"/>
  <c r="AA561" i="7"/>
  <c r="AA562" i="7"/>
  <c r="AA563" i="7"/>
  <c r="AA564" i="7"/>
  <c r="AA565" i="7"/>
  <c r="AA566" i="7"/>
  <c r="AA567" i="7"/>
  <c r="AA568" i="7"/>
  <c r="AA569" i="7"/>
  <c r="AA570" i="7"/>
  <c r="AA571" i="7"/>
  <c r="AA572" i="7"/>
  <c r="AA573" i="7"/>
  <c r="AA574" i="7"/>
  <c r="AA575" i="7"/>
  <c r="AA576" i="7"/>
  <c r="AA577" i="7"/>
  <c r="AA578" i="7"/>
  <c r="AA579" i="7"/>
  <c r="AA580" i="7"/>
  <c r="AA581" i="7"/>
  <c r="AA582" i="7"/>
  <c r="AA583" i="7"/>
  <c r="AA584" i="7"/>
  <c r="AA585" i="7"/>
  <c r="AA586" i="7"/>
  <c r="AA587" i="7"/>
  <c r="AA588" i="7"/>
  <c r="AA589" i="7"/>
  <c r="AA590" i="7"/>
  <c r="AA591" i="7"/>
  <c r="AA592" i="7"/>
  <c r="AA593" i="7"/>
  <c r="AA594" i="7"/>
  <c r="AA595" i="7"/>
  <c r="AA596" i="7"/>
  <c r="AA597" i="7"/>
  <c r="AA598" i="7"/>
  <c r="AA599" i="7"/>
  <c r="AA600" i="7"/>
  <c r="AA601" i="7"/>
  <c r="AA602" i="7"/>
  <c r="AA603" i="7"/>
  <c r="AA604" i="7"/>
  <c r="AA605" i="7"/>
  <c r="AA606" i="7"/>
  <c r="AA607" i="7"/>
  <c r="AA608" i="7"/>
  <c r="AA609" i="7"/>
  <c r="AA610" i="7"/>
  <c r="AA611" i="7"/>
  <c r="AA612" i="7"/>
  <c r="AA613" i="7"/>
  <c r="AA614" i="7"/>
  <c r="AA615" i="7"/>
  <c r="AA616" i="7"/>
  <c r="AA617" i="7"/>
  <c r="AA618" i="7"/>
  <c r="AA619" i="7"/>
  <c r="AA620" i="7"/>
  <c r="AA621" i="7"/>
  <c r="AA622" i="7"/>
  <c r="AA623" i="7"/>
  <c r="AA624" i="7"/>
  <c r="AA625" i="7"/>
  <c r="AA626" i="7"/>
  <c r="AA627" i="7"/>
  <c r="AA628" i="7"/>
  <c r="AA629" i="7"/>
  <c r="AA630" i="7"/>
  <c r="AA631" i="7"/>
  <c r="AA632" i="7"/>
  <c r="AA633" i="7"/>
  <c r="AA634" i="7"/>
  <c r="AA635" i="7"/>
  <c r="AA636" i="7"/>
  <c r="AA637" i="7"/>
  <c r="AA638" i="7"/>
  <c r="AA639" i="7"/>
  <c r="AA640" i="7"/>
  <c r="AA641" i="7"/>
  <c r="AA642" i="7"/>
  <c r="AA643" i="7"/>
  <c r="AA644" i="7"/>
  <c r="AA645" i="7"/>
  <c r="AA646" i="7"/>
  <c r="AA647" i="7"/>
  <c r="AA648" i="7"/>
  <c r="AA649" i="7"/>
  <c r="AA650" i="7"/>
  <c r="AA651" i="7"/>
  <c r="AA652" i="7"/>
  <c r="AA653" i="7"/>
  <c r="AA654" i="7"/>
  <c r="AA655" i="7"/>
  <c r="AA656" i="7"/>
  <c r="AA657" i="7"/>
  <c r="AA658" i="7"/>
  <c r="AA659" i="7"/>
  <c r="AA660" i="7"/>
  <c r="AA661" i="7"/>
  <c r="AA662" i="7"/>
  <c r="AA663" i="7"/>
  <c r="AA664" i="7"/>
  <c r="AA665" i="7"/>
  <c r="AA666" i="7"/>
  <c r="AA667" i="7"/>
  <c r="AA668" i="7"/>
  <c r="AA669" i="7"/>
  <c r="AA670" i="7"/>
  <c r="AA671" i="7"/>
  <c r="AA672" i="7"/>
  <c r="AA673" i="7"/>
  <c r="AA674" i="7"/>
  <c r="AA675" i="7"/>
  <c r="AA676" i="7"/>
  <c r="AA677" i="7"/>
  <c r="AA678" i="7"/>
  <c r="AA679" i="7"/>
  <c r="AA680" i="7"/>
  <c r="AA681" i="7"/>
  <c r="AA682" i="7"/>
  <c r="AA683" i="7"/>
  <c r="AA684" i="7"/>
  <c r="AA685" i="7"/>
  <c r="AA686" i="7"/>
  <c r="AA687" i="7"/>
  <c r="AA688" i="7"/>
  <c r="AA689" i="7"/>
  <c r="AA690" i="7"/>
  <c r="AA691" i="7"/>
  <c r="AA692" i="7"/>
  <c r="AA693" i="7"/>
  <c r="AA694" i="7"/>
  <c r="AA695" i="7"/>
  <c r="AA696" i="7"/>
  <c r="AA697" i="7"/>
  <c r="AA698" i="7"/>
  <c r="AA699" i="7"/>
  <c r="AA700" i="7"/>
  <c r="AA701" i="7"/>
  <c r="AA702" i="7"/>
  <c r="AA703" i="7"/>
  <c r="AA704" i="7"/>
  <c r="AA705" i="7"/>
  <c r="AA706" i="7"/>
  <c r="AA707" i="7"/>
  <c r="AA708" i="7"/>
  <c r="AA709" i="7"/>
  <c r="AA710" i="7"/>
  <c r="AA711" i="7"/>
  <c r="AA712" i="7"/>
  <c r="AA713" i="7"/>
  <c r="AA714" i="7"/>
  <c r="AA715" i="7"/>
  <c r="AA716" i="7"/>
  <c r="AA717" i="7"/>
  <c r="AA718" i="7"/>
  <c r="AA719" i="7"/>
  <c r="AA720" i="7"/>
  <c r="AA721" i="7"/>
  <c r="AA722" i="7"/>
  <c r="AA723" i="7"/>
  <c r="AA724" i="7"/>
  <c r="AA725" i="7"/>
  <c r="AA726" i="7"/>
  <c r="AA727" i="7"/>
  <c r="AA728" i="7"/>
  <c r="AA729" i="7"/>
  <c r="AA730" i="7"/>
  <c r="AA731" i="7"/>
  <c r="AA732" i="7"/>
  <c r="AA733" i="7"/>
  <c r="AA734" i="7"/>
  <c r="AA735" i="7"/>
  <c r="AA736" i="7"/>
  <c r="AA737" i="7"/>
  <c r="AA738" i="7"/>
  <c r="AA739" i="7"/>
  <c r="AA740" i="7"/>
  <c r="AA741" i="7"/>
  <c r="AA742" i="7"/>
  <c r="AA743" i="7"/>
  <c r="AA744" i="7"/>
  <c r="AA745" i="7"/>
  <c r="AA746" i="7"/>
  <c r="AA747" i="7"/>
  <c r="AA748" i="7"/>
  <c r="AA749" i="7"/>
  <c r="AA750" i="7"/>
  <c r="AA751" i="7"/>
  <c r="AA752" i="7"/>
  <c r="AA753" i="7"/>
  <c r="AA754" i="7"/>
  <c r="AA755" i="7"/>
  <c r="AA756" i="7"/>
  <c r="AA757" i="7"/>
  <c r="AA758" i="7"/>
  <c r="AA759" i="7"/>
  <c r="AA760" i="7"/>
  <c r="AA761" i="7"/>
  <c r="AA762" i="7"/>
  <c r="AA763" i="7"/>
  <c r="AA764" i="7"/>
  <c r="AA765" i="7"/>
  <c r="AA766" i="7"/>
  <c r="AA767" i="7"/>
  <c r="AA768" i="7"/>
  <c r="AA769" i="7"/>
  <c r="AA770" i="7"/>
  <c r="AA771" i="7"/>
  <c r="AA772" i="7"/>
  <c r="AA773" i="7"/>
  <c r="AA774" i="7"/>
  <c r="AA775" i="7"/>
  <c r="AA776" i="7"/>
  <c r="AA777" i="7"/>
  <c r="AA778" i="7"/>
  <c r="AA779" i="7"/>
  <c r="AA780" i="7"/>
  <c r="AA781" i="7"/>
  <c r="AA782" i="7"/>
  <c r="AA783" i="7"/>
  <c r="AA784" i="7"/>
  <c r="AA785" i="7"/>
  <c r="AA786" i="7"/>
  <c r="AA787" i="7"/>
  <c r="AA788" i="7"/>
  <c r="AA789" i="7"/>
  <c r="AA790" i="7"/>
  <c r="AA791" i="7"/>
  <c r="AA792" i="7"/>
  <c r="AA793" i="7"/>
  <c r="AA794" i="7"/>
  <c r="AA795" i="7"/>
  <c r="AA796" i="7"/>
  <c r="AA797" i="7"/>
  <c r="AA798" i="7"/>
  <c r="AA799" i="7"/>
  <c r="AA800" i="7"/>
  <c r="AA801" i="7"/>
  <c r="AA802" i="7"/>
  <c r="AA803" i="7"/>
  <c r="AA804" i="7"/>
  <c r="AA805" i="7"/>
  <c r="AA806" i="7"/>
  <c r="AA807" i="7"/>
  <c r="AA808" i="7"/>
  <c r="AA809" i="7"/>
  <c r="AA810" i="7"/>
  <c r="AA811" i="7"/>
  <c r="AA812" i="7"/>
  <c r="AA813" i="7"/>
  <c r="AA814" i="7"/>
  <c r="AA815" i="7"/>
  <c r="AA816" i="7"/>
  <c r="AA817" i="7"/>
  <c r="AA818" i="7"/>
  <c r="AA819" i="7"/>
  <c r="AA820" i="7"/>
  <c r="AA821" i="7"/>
  <c r="AA822" i="7"/>
  <c r="AA823" i="7"/>
  <c r="AA824" i="7"/>
  <c r="AA825" i="7"/>
  <c r="AA826" i="7"/>
  <c r="AA827" i="7"/>
  <c r="AA828" i="7"/>
  <c r="AA829" i="7"/>
  <c r="AA830" i="7"/>
  <c r="AA831" i="7"/>
  <c r="AA832" i="7"/>
  <c r="AA833" i="7"/>
  <c r="AA834" i="7"/>
  <c r="AA835" i="7"/>
  <c r="AA836" i="7"/>
  <c r="AA837" i="7"/>
  <c r="AA838" i="7"/>
  <c r="AA839" i="7"/>
  <c r="AA840" i="7"/>
  <c r="AA841" i="7"/>
  <c r="AA842" i="7"/>
  <c r="AA843" i="7"/>
  <c r="AA844" i="7"/>
  <c r="AA845" i="7"/>
  <c r="AA846" i="7"/>
  <c r="AA847" i="7"/>
  <c r="AA848" i="7"/>
  <c r="AA849" i="7"/>
  <c r="AA850" i="7"/>
  <c r="AA851" i="7"/>
  <c r="AA852" i="7"/>
  <c r="AA853" i="7"/>
  <c r="AA854" i="7"/>
  <c r="AA855" i="7"/>
  <c r="AA856" i="7"/>
  <c r="AA857" i="7"/>
  <c r="AA858" i="7"/>
  <c r="AA859" i="7"/>
  <c r="AA860" i="7"/>
  <c r="AA861" i="7"/>
  <c r="AA862" i="7"/>
  <c r="AA863" i="7"/>
  <c r="AA864" i="7"/>
  <c r="AA865" i="7"/>
  <c r="AA866" i="7"/>
  <c r="AA867" i="7"/>
  <c r="AA868" i="7"/>
  <c r="AA869" i="7"/>
  <c r="AA870" i="7"/>
  <c r="AA871" i="7"/>
  <c r="AA872" i="7"/>
  <c r="AA873" i="7"/>
  <c r="AA874" i="7"/>
  <c r="AA875" i="7"/>
  <c r="AA876" i="7"/>
  <c r="AA877" i="7"/>
  <c r="AA878" i="7"/>
  <c r="AA879" i="7"/>
  <c r="AA880" i="7"/>
  <c r="AA881" i="7"/>
  <c r="AA882" i="7"/>
  <c r="AA883" i="7"/>
  <c r="AA884" i="7"/>
  <c r="AA885" i="7"/>
  <c r="AA886" i="7"/>
  <c r="AA887" i="7"/>
  <c r="AA888" i="7"/>
  <c r="AA889" i="7"/>
  <c r="AA890" i="7"/>
  <c r="AA891" i="7"/>
  <c r="AA892" i="7"/>
  <c r="AA893" i="7"/>
  <c r="AA894" i="7"/>
  <c r="AA895" i="7"/>
  <c r="AA896" i="7"/>
  <c r="AA897" i="7"/>
  <c r="AA898" i="7"/>
  <c r="AA899" i="7"/>
  <c r="AA900" i="7"/>
  <c r="AA901" i="7"/>
  <c r="AA902" i="7"/>
  <c r="AA903" i="7"/>
  <c r="AA904" i="7"/>
  <c r="AA905" i="7"/>
  <c r="AA906" i="7"/>
  <c r="AA907" i="7"/>
  <c r="AA908" i="7"/>
  <c r="AA909" i="7"/>
  <c r="AA910" i="7"/>
  <c r="AA911" i="7"/>
  <c r="AA912" i="7"/>
  <c r="AA913" i="7"/>
  <c r="AA914" i="7"/>
  <c r="AA915" i="7"/>
  <c r="AA916" i="7"/>
  <c r="AA917" i="7"/>
  <c r="AA918" i="7"/>
  <c r="AA919" i="7"/>
  <c r="AA920" i="7"/>
  <c r="AA921" i="7"/>
  <c r="AA922" i="7"/>
  <c r="AA923" i="7"/>
  <c r="AA924" i="7"/>
  <c r="AA925" i="7"/>
  <c r="AA926" i="7"/>
  <c r="AA927" i="7"/>
  <c r="AA928" i="7"/>
  <c r="AA929" i="7"/>
  <c r="AA930" i="7"/>
  <c r="AA931" i="7"/>
  <c r="AA932" i="7"/>
  <c r="AA933" i="7"/>
  <c r="AA934" i="7"/>
  <c r="AA935" i="7"/>
  <c r="AA936" i="7"/>
  <c r="AA937" i="7"/>
  <c r="AA938" i="7"/>
  <c r="AA939" i="7"/>
  <c r="AA940" i="7"/>
  <c r="AA941" i="7"/>
  <c r="AA942" i="7"/>
  <c r="AA943" i="7"/>
  <c r="AA944" i="7"/>
  <c r="AA945" i="7"/>
  <c r="AA946" i="7"/>
  <c r="AA947" i="7"/>
  <c r="AA948" i="7"/>
  <c r="AA949" i="7"/>
  <c r="AA950" i="7"/>
  <c r="AA951" i="7"/>
  <c r="AA952" i="7"/>
  <c r="AA953" i="7"/>
  <c r="AA954" i="7"/>
  <c r="AA955" i="7"/>
  <c r="AA956" i="7"/>
  <c r="AA957" i="7"/>
  <c r="AA958" i="7"/>
  <c r="AA959" i="7"/>
  <c r="AA960" i="7"/>
  <c r="AA961" i="7"/>
  <c r="AA962" i="7"/>
  <c r="AA963" i="7"/>
  <c r="AA964" i="7"/>
  <c r="AA965" i="7"/>
  <c r="AA966" i="7"/>
  <c r="AA967" i="7"/>
  <c r="AA968" i="7"/>
  <c r="AA969" i="7"/>
  <c r="AA970" i="7"/>
  <c r="AA971" i="7"/>
  <c r="AA972" i="7"/>
  <c r="AA973" i="7"/>
  <c r="AA974" i="7"/>
  <c r="AA975" i="7"/>
  <c r="AA976" i="7"/>
  <c r="AA977" i="7"/>
  <c r="AA978" i="7"/>
  <c r="AA979" i="7"/>
  <c r="AA980" i="7"/>
  <c r="AA981" i="7"/>
  <c r="AA982" i="7"/>
  <c r="AA983" i="7"/>
  <c r="AA984" i="7"/>
  <c r="AA985" i="7"/>
  <c r="AA986" i="7"/>
  <c r="AA987" i="7"/>
  <c r="AA988" i="7"/>
  <c r="AA989" i="7"/>
  <c r="AA990" i="7"/>
  <c r="AA991" i="7"/>
  <c r="AA992" i="7"/>
  <c r="AA993" i="7"/>
  <c r="AA994" i="7"/>
  <c r="AA995" i="7"/>
  <c r="AA996" i="7"/>
  <c r="AA997" i="7"/>
  <c r="AA998" i="7"/>
  <c r="AA999" i="7"/>
  <c r="AA1000" i="7"/>
  <c r="AA1001" i="7"/>
  <c r="AA1002" i="7"/>
  <c r="AA1003" i="7"/>
  <c r="AA1004" i="7"/>
  <c r="AA1005" i="7"/>
  <c r="AA1006" i="7"/>
  <c r="AA1007" i="7"/>
  <c r="AA1008" i="7"/>
  <c r="AA1009" i="7"/>
  <c r="AA1010" i="7"/>
  <c r="AA1011" i="7"/>
  <c r="AA1012" i="7"/>
  <c r="AA1013" i="7"/>
  <c r="AA1014" i="7"/>
  <c r="AA1015" i="7"/>
  <c r="AA1016" i="7"/>
  <c r="AA1017" i="7"/>
  <c r="AA1018" i="7"/>
  <c r="AA1019" i="7"/>
  <c r="AA1020" i="7"/>
  <c r="AA1021" i="7"/>
  <c r="AA1022" i="7"/>
  <c r="AA1023" i="7"/>
  <c r="AA1024" i="7"/>
  <c r="AA1025" i="7"/>
  <c r="AA1026" i="7"/>
  <c r="AA1027" i="7"/>
  <c r="AA1028" i="7"/>
  <c r="AA1029" i="7"/>
  <c r="AA1030" i="7"/>
  <c r="AA1031" i="7"/>
  <c r="AA1032" i="7"/>
  <c r="AA1033" i="7"/>
  <c r="AA1034" i="7"/>
  <c r="AA1035" i="7"/>
  <c r="AA1036" i="7"/>
  <c r="AA1037" i="7"/>
  <c r="AA1038" i="7"/>
  <c r="AA1039" i="7"/>
  <c r="AA1040" i="7"/>
  <c r="AA1041" i="7"/>
  <c r="AA1042" i="7"/>
  <c r="AA1043" i="7"/>
  <c r="AA1044" i="7"/>
  <c r="AA1045" i="7"/>
  <c r="AA1046" i="7"/>
  <c r="AA1047" i="7"/>
  <c r="AA1048" i="7"/>
  <c r="AA1049" i="7"/>
  <c r="AA1050" i="7"/>
  <c r="AA1051" i="7"/>
  <c r="AA1052" i="7"/>
  <c r="AA1053" i="7"/>
  <c r="AA1054" i="7"/>
  <c r="AA1055" i="7"/>
  <c r="AA1056" i="7"/>
  <c r="AA1057" i="7"/>
  <c r="AA1058" i="7"/>
  <c r="AA1059" i="7"/>
  <c r="AA1060" i="7"/>
  <c r="AA1061" i="7"/>
  <c r="AA1062" i="7"/>
  <c r="AA1063" i="7"/>
  <c r="AA1064" i="7"/>
  <c r="AA1065" i="7"/>
  <c r="AA1066" i="7"/>
  <c r="AA1067" i="7"/>
  <c r="AA1068" i="7"/>
  <c r="AA1069" i="7"/>
  <c r="AA1070" i="7"/>
  <c r="AA1071" i="7"/>
  <c r="AA1072" i="7"/>
  <c r="AA1073" i="7"/>
  <c r="AA1074" i="7"/>
  <c r="AA1075" i="7"/>
  <c r="AA1076" i="7"/>
  <c r="AA1077" i="7"/>
  <c r="AA1078" i="7"/>
  <c r="AA1079" i="7"/>
  <c r="AA1080" i="7"/>
  <c r="AA1081" i="7"/>
  <c r="AA1082" i="7"/>
  <c r="AA1083" i="7"/>
  <c r="AA1084" i="7"/>
  <c r="AA1085" i="7"/>
  <c r="AA1086" i="7"/>
  <c r="AA1087" i="7"/>
  <c r="AA1088" i="7"/>
  <c r="AA1089" i="7"/>
  <c r="AA1090" i="7"/>
  <c r="AA1091" i="7"/>
  <c r="AA1092" i="7"/>
  <c r="AA1093" i="7"/>
  <c r="AA1094" i="7"/>
  <c r="AA1095" i="7"/>
  <c r="AA1096" i="7"/>
  <c r="AA1097" i="7"/>
  <c r="AA1098" i="7"/>
  <c r="AA1099" i="7"/>
  <c r="AA1100" i="7"/>
  <c r="AA1101" i="7"/>
  <c r="AA1102" i="7"/>
  <c r="AA1103" i="7"/>
  <c r="AA1104" i="7"/>
  <c r="AA1105" i="7"/>
  <c r="AA1106" i="7"/>
  <c r="AA1107" i="7"/>
  <c r="AA1108" i="7"/>
  <c r="AA1109" i="7"/>
  <c r="AA1110" i="7"/>
  <c r="AA1111" i="7"/>
  <c r="AA1112" i="7"/>
  <c r="AA1113" i="7"/>
  <c r="AA1114" i="7"/>
  <c r="AA1115" i="7"/>
  <c r="AA1116" i="7"/>
  <c r="AA1117" i="7"/>
  <c r="AA1118" i="7"/>
  <c r="AA1119" i="7"/>
  <c r="AA1120" i="7"/>
  <c r="AA1121" i="7"/>
  <c r="AA1122" i="7"/>
  <c r="AA1123" i="7"/>
  <c r="AA1124" i="7"/>
  <c r="AA1125" i="7"/>
  <c r="AA1126" i="7"/>
  <c r="AA1127" i="7"/>
  <c r="AA1128" i="7"/>
  <c r="AA1129" i="7"/>
  <c r="AA1130" i="7"/>
  <c r="AA1131" i="7"/>
  <c r="AA1132" i="7"/>
  <c r="AA1133" i="7"/>
  <c r="AA1134" i="7"/>
  <c r="AA1135" i="7"/>
  <c r="AA1136" i="7"/>
  <c r="AA1137" i="7"/>
  <c r="AA1138" i="7"/>
  <c r="AA1139" i="7"/>
  <c r="AA1140" i="7"/>
  <c r="AA1141" i="7"/>
  <c r="AA1142" i="7"/>
  <c r="AA1143" i="7"/>
  <c r="AA1144" i="7"/>
  <c r="AA1145" i="7"/>
  <c r="AA1146" i="7"/>
  <c r="AA1147" i="7"/>
  <c r="AA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Z73" i="7"/>
  <c r="Z74" i="7"/>
  <c r="Z75" i="7"/>
  <c r="Z76" i="7"/>
  <c r="Z77" i="7"/>
  <c r="Z78" i="7"/>
  <c r="Z79" i="7"/>
  <c r="Z80" i="7"/>
  <c r="Z81" i="7"/>
  <c r="Z82" i="7"/>
  <c r="Z83" i="7"/>
  <c r="Z84" i="7"/>
  <c r="Z85" i="7"/>
  <c r="Z86" i="7"/>
  <c r="Z87" i="7"/>
  <c r="Z88" i="7"/>
  <c r="Z89" i="7"/>
  <c r="Z90" i="7"/>
  <c r="Z91" i="7"/>
  <c r="Z92" i="7"/>
  <c r="Z93" i="7"/>
  <c r="Z94" i="7"/>
  <c r="Z95" i="7"/>
  <c r="Z96" i="7"/>
  <c r="Z97" i="7"/>
  <c r="Z98" i="7"/>
  <c r="Z99" i="7"/>
  <c r="Z100" i="7"/>
  <c r="Z101" i="7"/>
  <c r="Z102" i="7"/>
  <c r="Z103" i="7"/>
  <c r="Z104" i="7"/>
  <c r="Z105" i="7"/>
  <c r="Z106" i="7"/>
  <c r="Z107" i="7"/>
  <c r="Z108" i="7"/>
  <c r="Z109" i="7"/>
  <c r="Z110" i="7"/>
  <c r="Z111" i="7"/>
  <c r="Z112" i="7"/>
  <c r="Z113" i="7"/>
  <c r="Z114" i="7"/>
  <c r="Z115" i="7"/>
  <c r="Z116" i="7"/>
  <c r="Z117" i="7"/>
  <c r="Z118" i="7"/>
  <c r="Z119" i="7"/>
  <c r="Z120" i="7"/>
  <c r="Z121" i="7"/>
  <c r="Z122" i="7"/>
  <c r="Z123" i="7"/>
  <c r="Z124" i="7"/>
  <c r="Z125" i="7"/>
  <c r="Z126" i="7"/>
  <c r="Z127" i="7"/>
  <c r="Z128" i="7"/>
  <c r="Z129" i="7"/>
  <c r="Z130" i="7"/>
  <c r="Z131" i="7"/>
  <c r="Z132" i="7"/>
  <c r="Z133" i="7"/>
  <c r="Z134" i="7"/>
  <c r="Z135" i="7"/>
  <c r="Z136" i="7"/>
  <c r="Z137" i="7"/>
  <c r="Z138" i="7"/>
  <c r="Z139" i="7"/>
  <c r="Z140" i="7"/>
  <c r="Z141" i="7"/>
  <c r="Z142" i="7"/>
  <c r="Z143" i="7"/>
  <c r="Z144" i="7"/>
  <c r="Z145" i="7"/>
  <c r="Z146" i="7"/>
  <c r="Z147" i="7"/>
  <c r="Z148" i="7"/>
  <c r="Z149" i="7"/>
  <c r="Z150" i="7"/>
  <c r="Z151" i="7"/>
  <c r="Z152" i="7"/>
  <c r="Z153" i="7"/>
  <c r="Z154" i="7"/>
  <c r="Z155" i="7"/>
  <c r="Z156" i="7"/>
  <c r="Z157" i="7"/>
  <c r="Z158" i="7"/>
  <c r="Z159" i="7"/>
  <c r="Z160" i="7"/>
  <c r="Z161" i="7"/>
  <c r="Z162" i="7"/>
  <c r="Z163" i="7"/>
  <c r="Z164" i="7"/>
  <c r="Z165" i="7"/>
  <c r="Z166" i="7"/>
  <c r="Z167" i="7"/>
  <c r="Z168" i="7"/>
  <c r="Z169" i="7"/>
  <c r="Z170" i="7"/>
  <c r="Z171" i="7"/>
  <c r="Z172" i="7"/>
  <c r="Z173" i="7"/>
  <c r="Z174" i="7"/>
  <c r="Z175" i="7"/>
  <c r="Z176" i="7"/>
  <c r="Z177" i="7"/>
  <c r="Z178" i="7"/>
  <c r="Z179" i="7"/>
  <c r="Z180" i="7"/>
  <c r="Z181" i="7"/>
  <c r="Z182" i="7"/>
  <c r="Z183" i="7"/>
  <c r="Z184" i="7"/>
  <c r="Z185" i="7"/>
  <c r="Z186" i="7"/>
  <c r="Z187" i="7"/>
  <c r="Z188" i="7"/>
  <c r="Z189" i="7"/>
  <c r="Z190" i="7"/>
  <c r="Z191" i="7"/>
  <c r="Z192" i="7"/>
  <c r="Z193" i="7"/>
  <c r="Z194" i="7"/>
  <c r="Z195" i="7"/>
  <c r="Z196" i="7"/>
  <c r="Z197" i="7"/>
  <c r="Z198" i="7"/>
  <c r="Z199" i="7"/>
  <c r="Z200" i="7"/>
  <c r="Z201" i="7"/>
  <c r="Z202" i="7"/>
  <c r="Z203" i="7"/>
  <c r="Z204" i="7"/>
  <c r="Z205" i="7"/>
  <c r="Z206" i="7"/>
  <c r="Z207" i="7"/>
  <c r="Z208" i="7"/>
  <c r="Z209" i="7"/>
  <c r="Z210" i="7"/>
  <c r="Z211" i="7"/>
  <c r="Z212" i="7"/>
  <c r="Z213" i="7"/>
  <c r="Z214" i="7"/>
  <c r="Z215" i="7"/>
  <c r="Z216" i="7"/>
  <c r="Z217" i="7"/>
  <c r="Z218" i="7"/>
  <c r="Z219" i="7"/>
  <c r="Z220" i="7"/>
  <c r="Z221" i="7"/>
  <c r="Z222" i="7"/>
  <c r="Z223" i="7"/>
  <c r="Z224" i="7"/>
  <c r="Z225" i="7"/>
  <c r="Z226" i="7"/>
  <c r="Z227" i="7"/>
  <c r="Z228" i="7"/>
  <c r="Z229" i="7"/>
  <c r="Z230" i="7"/>
  <c r="Z231" i="7"/>
  <c r="Z232" i="7"/>
  <c r="Z233" i="7"/>
  <c r="Z234" i="7"/>
  <c r="Z235" i="7"/>
  <c r="Z236" i="7"/>
  <c r="Z237" i="7"/>
  <c r="Z238" i="7"/>
  <c r="Z239" i="7"/>
  <c r="Z240" i="7"/>
  <c r="Z241" i="7"/>
  <c r="Z242" i="7"/>
  <c r="Z243" i="7"/>
  <c r="Z244" i="7"/>
  <c r="Z245" i="7"/>
  <c r="Z246" i="7"/>
  <c r="Z247" i="7"/>
  <c r="Z248" i="7"/>
  <c r="Z249" i="7"/>
  <c r="Z250" i="7"/>
  <c r="Z251" i="7"/>
  <c r="Z252" i="7"/>
  <c r="Z253" i="7"/>
  <c r="Z254" i="7"/>
  <c r="Z255" i="7"/>
  <c r="Z256" i="7"/>
  <c r="Z257" i="7"/>
  <c r="Z258" i="7"/>
  <c r="Z259" i="7"/>
  <c r="Z260" i="7"/>
  <c r="Z261" i="7"/>
  <c r="Z262" i="7"/>
  <c r="Z263" i="7"/>
  <c r="Z264" i="7"/>
  <c r="Z265" i="7"/>
  <c r="Z266" i="7"/>
  <c r="Z267" i="7"/>
  <c r="Z268" i="7"/>
  <c r="Z269" i="7"/>
  <c r="Z270" i="7"/>
  <c r="Z271" i="7"/>
  <c r="Z272" i="7"/>
  <c r="Z273" i="7"/>
  <c r="Z274" i="7"/>
  <c r="Z275" i="7"/>
  <c r="Z276" i="7"/>
  <c r="Z277" i="7"/>
  <c r="Z278" i="7"/>
  <c r="Z279" i="7"/>
  <c r="Z280" i="7"/>
  <c r="Z281" i="7"/>
  <c r="Z282" i="7"/>
  <c r="Z283" i="7"/>
  <c r="Z284" i="7"/>
  <c r="Z285" i="7"/>
  <c r="Z286" i="7"/>
  <c r="Z287" i="7"/>
  <c r="Z288" i="7"/>
  <c r="Z289" i="7"/>
  <c r="Z290" i="7"/>
  <c r="Z291" i="7"/>
  <c r="Z292" i="7"/>
  <c r="Z293" i="7"/>
  <c r="Z294" i="7"/>
  <c r="Z295" i="7"/>
  <c r="Z296" i="7"/>
  <c r="Z297" i="7"/>
  <c r="Z298" i="7"/>
  <c r="Z299" i="7"/>
  <c r="Z300" i="7"/>
  <c r="Z301" i="7"/>
  <c r="Z302" i="7"/>
  <c r="Z303" i="7"/>
  <c r="Z304" i="7"/>
  <c r="Z305" i="7"/>
  <c r="Z306" i="7"/>
  <c r="Z307" i="7"/>
  <c r="Z308" i="7"/>
  <c r="Z309" i="7"/>
  <c r="Z310" i="7"/>
  <c r="Z311" i="7"/>
  <c r="Z312" i="7"/>
  <c r="Z313" i="7"/>
  <c r="Z314" i="7"/>
  <c r="Z315" i="7"/>
  <c r="Z316" i="7"/>
  <c r="Z317" i="7"/>
  <c r="Z318" i="7"/>
  <c r="Z319" i="7"/>
  <c r="Z320" i="7"/>
  <c r="Z321" i="7"/>
  <c r="Z322" i="7"/>
  <c r="Z323" i="7"/>
  <c r="Z324" i="7"/>
  <c r="Z325" i="7"/>
  <c r="Z326" i="7"/>
  <c r="Z327" i="7"/>
  <c r="Z328" i="7"/>
  <c r="Z329" i="7"/>
  <c r="Z330" i="7"/>
  <c r="Z331" i="7"/>
  <c r="Z332" i="7"/>
  <c r="Z333" i="7"/>
  <c r="Z334" i="7"/>
  <c r="Z335" i="7"/>
  <c r="Z336" i="7"/>
  <c r="Z337" i="7"/>
  <c r="Z338" i="7"/>
  <c r="Z339" i="7"/>
  <c r="Z340" i="7"/>
  <c r="Z341" i="7"/>
  <c r="Z342" i="7"/>
  <c r="Z343" i="7"/>
  <c r="Z344" i="7"/>
  <c r="Z345" i="7"/>
  <c r="Z346" i="7"/>
  <c r="Z347" i="7"/>
  <c r="Z348" i="7"/>
  <c r="Z349" i="7"/>
  <c r="Z350" i="7"/>
  <c r="Z351" i="7"/>
  <c r="Z352" i="7"/>
  <c r="Z353" i="7"/>
  <c r="Z354" i="7"/>
  <c r="Z355" i="7"/>
  <c r="Z356" i="7"/>
  <c r="Z357" i="7"/>
  <c r="Z358" i="7"/>
  <c r="Z359" i="7"/>
  <c r="Z360" i="7"/>
  <c r="Z361" i="7"/>
  <c r="Z362" i="7"/>
  <c r="Z363" i="7"/>
  <c r="Z364" i="7"/>
  <c r="Z365" i="7"/>
  <c r="Z366" i="7"/>
  <c r="Z367" i="7"/>
  <c r="Z368" i="7"/>
  <c r="Z369" i="7"/>
  <c r="Z370" i="7"/>
  <c r="Z371" i="7"/>
  <c r="Z372" i="7"/>
  <c r="Z373" i="7"/>
  <c r="Z374" i="7"/>
  <c r="Z375" i="7"/>
  <c r="Z376" i="7"/>
  <c r="Z377" i="7"/>
  <c r="Z378" i="7"/>
  <c r="Z379" i="7"/>
  <c r="Z380" i="7"/>
  <c r="Z381" i="7"/>
  <c r="Z382" i="7"/>
  <c r="Z383" i="7"/>
  <c r="Z384" i="7"/>
  <c r="Z385" i="7"/>
  <c r="Z386" i="7"/>
  <c r="Z387" i="7"/>
  <c r="Z388" i="7"/>
  <c r="Z389" i="7"/>
  <c r="Z390" i="7"/>
  <c r="Z391" i="7"/>
  <c r="Z392" i="7"/>
  <c r="Z393" i="7"/>
  <c r="Z394" i="7"/>
  <c r="Z395" i="7"/>
  <c r="Z396" i="7"/>
  <c r="Z397" i="7"/>
  <c r="Z398" i="7"/>
  <c r="Z399" i="7"/>
  <c r="Z400" i="7"/>
  <c r="Z401" i="7"/>
  <c r="Z402" i="7"/>
  <c r="Z403" i="7"/>
  <c r="Z404" i="7"/>
  <c r="Z405" i="7"/>
  <c r="Z406" i="7"/>
  <c r="Z407" i="7"/>
  <c r="Z408" i="7"/>
  <c r="Z409" i="7"/>
  <c r="Z410" i="7"/>
  <c r="Z411" i="7"/>
  <c r="Z412" i="7"/>
  <c r="Z413" i="7"/>
  <c r="Z414" i="7"/>
  <c r="Z415" i="7"/>
  <c r="Z416" i="7"/>
  <c r="Z417" i="7"/>
  <c r="Z418" i="7"/>
  <c r="Z419" i="7"/>
  <c r="Z420" i="7"/>
  <c r="Z421" i="7"/>
  <c r="Z422" i="7"/>
  <c r="Z423" i="7"/>
  <c r="Z424" i="7"/>
  <c r="Z425" i="7"/>
  <c r="Z426" i="7"/>
  <c r="Z427" i="7"/>
  <c r="Z428" i="7"/>
  <c r="Z429" i="7"/>
  <c r="Z430" i="7"/>
  <c r="Z431" i="7"/>
  <c r="Z432" i="7"/>
  <c r="Z433" i="7"/>
  <c r="Z434" i="7"/>
  <c r="Z435" i="7"/>
  <c r="Z436" i="7"/>
  <c r="Z437" i="7"/>
  <c r="Z438" i="7"/>
  <c r="Z439" i="7"/>
  <c r="Z440" i="7"/>
  <c r="Z441" i="7"/>
  <c r="Z442" i="7"/>
  <c r="Z443" i="7"/>
  <c r="Z444" i="7"/>
  <c r="Z445" i="7"/>
  <c r="Z446" i="7"/>
  <c r="Z447" i="7"/>
  <c r="Z448" i="7"/>
  <c r="Z449" i="7"/>
  <c r="Z450" i="7"/>
  <c r="Z451" i="7"/>
  <c r="Z452" i="7"/>
  <c r="Z453" i="7"/>
  <c r="Z454" i="7"/>
  <c r="Z455" i="7"/>
  <c r="Z456" i="7"/>
  <c r="Z457" i="7"/>
  <c r="Z458" i="7"/>
  <c r="Z459" i="7"/>
  <c r="Z460" i="7"/>
  <c r="Z461" i="7"/>
  <c r="Z462" i="7"/>
  <c r="Z463" i="7"/>
  <c r="Z464" i="7"/>
  <c r="Z465" i="7"/>
  <c r="Z466" i="7"/>
  <c r="Z467" i="7"/>
  <c r="Z468" i="7"/>
  <c r="Z469" i="7"/>
  <c r="Z470" i="7"/>
  <c r="Z471" i="7"/>
  <c r="Z472" i="7"/>
  <c r="Z473" i="7"/>
  <c r="Z474" i="7"/>
  <c r="Z475" i="7"/>
  <c r="Z476" i="7"/>
  <c r="Z477" i="7"/>
  <c r="Z478" i="7"/>
  <c r="Z479" i="7"/>
  <c r="Z480" i="7"/>
  <c r="Z481" i="7"/>
  <c r="Z482" i="7"/>
  <c r="Z483" i="7"/>
  <c r="Z484" i="7"/>
  <c r="Z485" i="7"/>
  <c r="Z486" i="7"/>
  <c r="Z487" i="7"/>
  <c r="Z488" i="7"/>
  <c r="Z489" i="7"/>
  <c r="Z490" i="7"/>
  <c r="Z491" i="7"/>
  <c r="Z492" i="7"/>
  <c r="Z493" i="7"/>
  <c r="Z494" i="7"/>
  <c r="Z495" i="7"/>
  <c r="Z496" i="7"/>
  <c r="Z497" i="7"/>
  <c r="Z498" i="7"/>
  <c r="Z499" i="7"/>
  <c r="Z500" i="7"/>
  <c r="Z501" i="7"/>
  <c r="Z502" i="7"/>
  <c r="Z503" i="7"/>
  <c r="Z504" i="7"/>
  <c r="Z505" i="7"/>
  <c r="Z506" i="7"/>
  <c r="Z507" i="7"/>
  <c r="Z508" i="7"/>
  <c r="Z509" i="7"/>
  <c r="Z510" i="7"/>
  <c r="Z511" i="7"/>
  <c r="Z512" i="7"/>
  <c r="Z513" i="7"/>
  <c r="Z514" i="7"/>
  <c r="Z515" i="7"/>
  <c r="Z516" i="7"/>
  <c r="Z517" i="7"/>
  <c r="Z518" i="7"/>
  <c r="Z519" i="7"/>
  <c r="Z520" i="7"/>
  <c r="Z521" i="7"/>
  <c r="Z522" i="7"/>
  <c r="Z523" i="7"/>
  <c r="Z524" i="7"/>
  <c r="Z525" i="7"/>
  <c r="Z526" i="7"/>
  <c r="Z527" i="7"/>
  <c r="Z528" i="7"/>
  <c r="Z529" i="7"/>
  <c r="Z530" i="7"/>
  <c r="Z531" i="7"/>
  <c r="Z532" i="7"/>
  <c r="Z533" i="7"/>
  <c r="Z534" i="7"/>
  <c r="Z535" i="7"/>
  <c r="Z536" i="7"/>
  <c r="Z537" i="7"/>
  <c r="Z538" i="7"/>
  <c r="Z539" i="7"/>
  <c r="Z540" i="7"/>
  <c r="Z541" i="7"/>
  <c r="Z542" i="7"/>
  <c r="Z543" i="7"/>
  <c r="Z544" i="7"/>
  <c r="Z545" i="7"/>
  <c r="Z546" i="7"/>
  <c r="Z547" i="7"/>
  <c r="Z548" i="7"/>
  <c r="Z549" i="7"/>
  <c r="Z550" i="7"/>
  <c r="Z551" i="7"/>
  <c r="Z552" i="7"/>
  <c r="Z553" i="7"/>
  <c r="Z554" i="7"/>
  <c r="Z555" i="7"/>
  <c r="Z556" i="7"/>
  <c r="Z557" i="7"/>
  <c r="Z558" i="7"/>
  <c r="Z559" i="7"/>
  <c r="Z560" i="7"/>
  <c r="Z561" i="7"/>
  <c r="Z562" i="7"/>
  <c r="Z563" i="7"/>
  <c r="Z564" i="7"/>
  <c r="Z565" i="7"/>
  <c r="Z566" i="7"/>
  <c r="Z567" i="7"/>
  <c r="Z568" i="7"/>
  <c r="Z569" i="7"/>
  <c r="Z570" i="7"/>
  <c r="Z571" i="7"/>
  <c r="Z572" i="7"/>
  <c r="Z573" i="7"/>
  <c r="Z574" i="7"/>
  <c r="Z575" i="7"/>
  <c r="Z576" i="7"/>
  <c r="Z577" i="7"/>
  <c r="Z578" i="7"/>
  <c r="Z579" i="7"/>
  <c r="Z580" i="7"/>
  <c r="Z581" i="7"/>
  <c r="Z582" i="7"/>
  <c r="Z583" i="7"/>
  <c r="Z584" i="7"/>
  <c r="Z585" i="7"/>
  <c r="Z586" i="7"/>
  <c r="Z587" i="7"/>
  <c r="Z588" i="7"/>
  <c r="Z589" i="7"/>
  <c r="Z590" i="7"/>
  <c r="Z591" i="7"/>
  <c r="Z592" i="7"/>
  <c r="Z593" i="7"/>
  <c r="Z594" i="7"/>
  <c r="Z595" i="7"/>
  <c r="Z596" i="7"/>
  <c r="Z597" i="7"/>
  <c r="Z598" i="7"/>
  <c r="Z599" i="7"/>
  <c r="Z600" i="7"/>
  <c r="Z601" i="7"/>
  <c r="Z602" i="7"/>
  <c r="Z603" i="7"/>
  <c r="Z604" i="7"/>
  <c r="Z605" i="7"/>
  <c r="Z606" i="7"/>
  <c r="Z607" i="7"/>
  <c r="Z608" i="7"/>
  <c r="Z609" i="7"/>
  <c r="Z610" i="7"/>
  <c r="Z611" i="7"/>
  <c r="Z612" i="7"/>
  <c r="Z613" i="7"/>
  <c r="Z614" i="7"/>
  <c r="Z615" i="7"/>
  <c r="Z616" i="7"/>
  <c r="Z617" i="7"/>
  <c r="Z618" i="7"/>
  <c r="Z619" i="7"/>
  <c r="Z620" i="7"/>
  <c r="Z621" i="7"/>
  <c r="Z622" i="7"/>
  <c r="Z623" i="7"/>
  <c r="Z624" i="7"/>
  <c r="Z625" i="7"/>
  <c r="Z626" i="7"/>
  <c r="Z627" i="7"/>
  <c r="Z628" i="7"/>
  <c r="Z629" i="7"/>
  <c r="Z630" i="7"/>
  <c r="Z631" i="7"/>
  <c r="Z632" i="7"/>
  <c r="Z633" i="7"/>
  <c r="Z634" i="7"/>
  <c r="Z635" i="7"/>
  <c r="Z636" i="7"/>
  <c r="Z637" i="7"/>
  <c r="Z638" i="7"/>
  <c r="Z639" i="7"/>
  <c r="Z640" i="7"/>
  <c r="Z641" i="7"/>
  <c r="Z642" i="7"/>
  <c r="Z643" i="7"/>
  <c r="Z644" i="7"/>
  <c r="Z645" i="7"/>
  <c r="Z646" i="7"/>
  <c r="Z647" i="7"/>
  <c r="Z648" i="7"/>
  <c r="Z649" i="7"/>
  <c r="Z650" i="7"/>
  <c r="Z651" i="7"/>
  <c r="Z652" i="7"/>
  <c r="Z653" i="7"/>
  <c r="Z654" i="7"/>
  <c r="Z655" i="7"/>
  <c r="Z656" i="7"/>
  <c r="Z657" i="7"/>
  <c r="Z658" i="7"/>
  <c r="Z659" i="7"/>
  <c r="Z660" i="7"/>
  <c r="Z661" i="7"/>
  <c r="Z662" i="7"/>
  <c r="Z663" i="7"/>
  <c r="Z664" i="7"/>
  <c r="Z665" i="7"/>
  <c r="Z666" i="7"/>
  <c r="Z667" i="7"/>
  <c r="Z668" i="7"/>
  <c r="Z669" i="7"/>
  <c r="Z670" i="7"/>
  <c r="Z671" i="7"/>
  <c r="Z672" i="7"/>
  <c r="Z673" i="7"/>
  <c r="Z674" i="7"/>
  <c r="Z675" i="7"/>
  <c r="Z676" i="7"/>
  <c r="Z677" i="7"/>
  <c r="Z678" i="7"/>
  <c r="Z679" i="7"/>
  <c r="Z680" i="7"/>
  <c r="Z681" i="7"/>
  <c r="Z682" i="7"/>
  <c r="Z683" i="7"/>
  <c r="Z684" i="7"/>
  <c r="Z685" i="7"/>
  <c r="Z686" i="7"/>
  <c r="Z687" i="7"/>
  <c r="Z688" i="7"/>
  <c r="Z689" i="7"/>
  <c r="Z690" i="7"/>
  <c r="Z691" i="7"/>
  <c r="Z692" i="7"/>
  <c r="Z693" i="7"/>
  <c r="Z694" i="7"/>
  <c r="Z695" i="7"/>
  <c r="Z696" i="7"/>
  <c r="Z697" i="7"/>
  <c r="Z698" i="7"/>
  <c r="Z699" i="7"/>
  <c r="Z700" i="7"/>
  <c r="Z701" i="7"/>
  <c r="Z702" i="7"/>
  <c r="Z703" i="7"/>
  <c r="Z704" i="7"/>
  <c r="Z705" i="7"/>
  <c r="Z706" i="7"/>
  <c r="Z707" i="7"/>
  <c r="Z708" i="7"/>
  <c r="Z709" i="7"/>
  <c r="Z710" i="7"/>
  <c r="Z711" i="7"/>
  <c r="Z712" i="7"/>
  <c r="Z713" i="7"/>
  <c r="Z714" i="7"/>
  <c r="Z715" i="7"/>
  <c r="Z716" i="7"/>
  <c r="Z717" i="7"/>
  <c r="Z718" i="7"/>
  <c r="Z719" i="7"/>
  <c r="Z720" i="7"/>
  <c r="Z721" i="7"/>
  <c r="Z722" i="7"/>
  <c r="Z723" i="7"/>
  <c r="Z724" i="7"/>
  <c r="Z725" i="7"/>
  <c r="Z726" i="7"/>
  <c r="Z727" i="7"/>
  <c r="Z728" i="7"/>
  <c r="Z729" i="7"/>
  <c r="Z730" i="7"/>
  <c r="Z731" i="7"/>
  <c r="Z732" i="7"/>
  <c r="Z733" i="7"/>
  <c r="Z734" i="7"/>
  <c r="Z735" i="7"/>
  <c r="Z736" i="7"/>
  <c r="Z737" i="7"/>
  <c r="Z738" i="7"/>
  <c r="Z739" i="7"/>
  <c r="Z740" i="7"/>
  <c r="Z741" i="7"/>
  <c r="Z742" i="7"/>
  <c r="Z743" i="7"/>
  <c r="Z744" i="7"/>
  <c r="Z745" i="7"/>
  <c r="Z746" i="7"/>
  <c r="Z747" i="7"/>
  <c r="Z748" i="7"/>
  <c r="Z749" i="7"/>
  <c r="Z750" i="7"/>
  <c r="Z751" i="7"/>
  <c r="Z752" i="7"/>
  <c r="Z753" i="7"/>
  <c r="Z754" i="7"/>
  <c r="Z755" i="7"/>
  <c r="Z756" i="7"/>
  <c r="Z757" i="7"/>
  <c r="Z758" i="7"/>
  <c r="Z759" i="7"/>
  <c r="Z760" i="7"/>
  <c r="Z761" i="7"/>
  <c r="Z762" i="7"/>
  <c r="Z763" i="7"/>
  <c r="Z764" i="7"/>
  <c r="Z765" i="7"/>
  <c r="Z766" i="7"/>
  <c r="Z767" i="7"/>
  <c r="Z768" i="7"/>
  <c r="Z769" i="7"/>
  <c r="Z770" i="7"/>
  <c r="Z771" i="7"/>
  <c r="Z772" i="7"/>
  <c r="Z773" i="7"/>
  <c r="Z774" i="7"/>
  <c r="Z775" i="7"/>
  <c r="Z776" i="7"/>
  <c r="Z777" i="7"/>
  <c r="Z778" i="7"/>
  <c r="Z779" i="7"/>
  <c r="Z780" i="7"/>
  <c r="Z781" i="7"/>
  <c r="Z782" i="7"/>
  <c r="Z783" i="7"/>
  <c r="Z784" i="7"/>
  <c r="Z785" i="7"/>
  <c r="Z786" i="7"/>
  <c r="Z787" i="7"/>
  <c r="Z788" i="7"/>
  <c r="Z789" i="7"/>
  <c r="Z790" i="7"/>
  <c r="Z791" i="7"/>
  <c r="Z792" i="7"/>
  <c r="Z793" i="7"/>
  <c r="Z794" i="7"/>
  <c r="Z795" i="7"/>
  <c r="Z796" i="7"/>
  <c r="Z797" i="7"/>
  <c r="Z798" i="7"/>
  <c r="Z799" i="7"/>
  <c r="Z800" i="7"/>
  <c r="Z801" i="7"/>
  <c r="Z802" i="7"/>
  <c r="Z803" i="7"/>
  <c r="Z804" i="7"/>
  <c r="Z805" i="7"/>
  <c r="Z806" i="7"/>
  <c r="Z807" i="7"/>
  <c r="Z808" i="7"/>
  <c r="Z809" i="7"/>
  <c r="Z810" i="7"/>
  <c r="Z811" i="7"/>
  <c r="Z812" i="7"/>
  <c r="Z813" i="7"/>
  <c r="Z814" i="7"/>
  <c r="Z815" i="7"/>
  <c r="Z816" i="7"/>
  <c r="Z817" i="7"/>
  <c r="Z818" i="7"/>
  <c r="Z819" i="7"/>
  <c r="Z820" i="7"/>
  <c r="Z821" i="7"/>
  <c r="Z822" i="7"/>
  <c r="Z823" i="7"/>
  <c r="Z824" i="7"/>
  <c r="Z825" i="7"/>
  <c r="Z826" i="7"/>
  <c r="Z827" i="7"/>
  <c r="Z828" i="7"/>
  <c r="Z829" i="7"/>
  <c r="Z830" i="7"/>
  <c r="Z831" i="7"/>
  <c r="Z832" i="7"/>
  <c r="Z833" i="7"/>
  <c r="Z834" i="7"/>
  <c r="Z835" i="7"/>
  <c r="Z836" i="7"/>
  <c r="Z837" i="7"/>
  <c r="Z838" i="7"/>
  <c r="Z839" i="7"/>
  <c r="Z840" i="7"/>
  <c r="Z841" i="7"/>
  <c r="Z842" i="7"/>
  <c r="Z843" i="7"/>
  <c r="Z844" i="7"/>
  <c r="Z845" i="7"/>
  <c r="Z846" i="7"/>
  <c r="Z847" i="7"/>
  <c r="Z848" i="7"/>
  <c r="Z849" i="7"/>
  <c r="Z850" i="7"/>
  <c r="Z851" i="7"/>
  <c r="Z852" i="7"/>
  <c r="Z853" i="7"/>
  <c r="Z854" i="7"/>
  <c r="Z855" i="7"/>
  <c r="Z856" i="7"/>
  <c r="Z857" i="7"/>
  <c r="Z858" i="7"/>
  <c r="Z859" i="7"/>
  <c r="Z860" i="7"/>
  <c r="Z861" i="7"/>
  <c r="Z862" i="7"/>
  <c r="Z863" i="7"/>
  <c r="Z864" i="7"/>
  <c r="Z865" i="7"/>
  <c r="Z866" i="7"/>
  <c r="Z867" i="7"/>
  <c r="Z868" i="7"/>
  <c r="Z869" i="7"/>
  <c r="Z870" i="7"/>
  <c r="Z871" i="7"/>
  <c r="Z872" i="7"/>
  <c r="Z873" i="7"/>
  <c r="Z874" i="7"/>
  <c r="Z875" i="7"/>
  <c r="Z876" i="7"/>
  <c r="Z877" i="7"/>
  <c r="Z878" i="7"/>
  <c r="Z879" i="7"/>
  <c r="Z880" i="7"/>
  <c r="Z881" i="7"/>
  <c r="Z882" i="7"/>
  <c r="Z883" i="7"/>
  <c r="Z884" i="7"/>
  <c r="Z885" i="7"/>
  <c r="Z886" i="7"/>
  <c r="Z887" i="7"/>
  <c r="Z888" i="7"/>
  <c r="Z889" i="7"/>
  <c r="Z890" i="7"/>
  <c r="Z891" i="7"/>
  <c r="Z892" i="7"/>
  <c r="Z893" i="7"/>
  <c r="Z894" i="7"/>
  <c r="Z895" i="7"/>
  <c r="Z896" i="7"/>
  <c r="Z897" i="7"/>
  <c r="Z898" i="7"/>
  <c r="Z899" i="7"/>
  <c r="Z900" i="7"/>
  <c r="Z901" i="7"/>
  <c r="Z902" i="7"/>
  <c r="Z903" i="7"/>
  <c r="Z904" i="7"/>
  <c r="Z905" i="7"/>
  <c r="Z906" i="7"/>
  <c r="Z907" i="7"/>
  <c r="Z908" i="7"/>
  <c r="Z909" i="7"/>
  <c r="Z910" i="7"/>
  <c r="Z911" i="7"/>
  <c r="Z912" i="7"/>
  <c r="Z913" i="7"/>
  <c r="Z914" i="7"/>
  <c r="Z915" i="7"/>
  <c r="Z916" i="7"/>
  <c r="Z917" i="7"/>
  <c r="Z918" i="7"/>
  <c r="Z919" i="7"/>
  <c r="Z920" i="7"/>
  <c r="Z921" i="7"/>
  <c r="Z922" i="7"/>
  <c r="Z923" i="7"/>
  <c r="Z924" i="7"/>
  <c r="Z925" i="7"/>
  <c r="Z926" i="7"/>
  <c r="Z927" i="7"/>
  <c r="Z928" i="7"/>
  <c r="Z929" i="7"/>
  <c r="Z930" i="7"/>
  <c r="Z931" i="7"/>
  <c r="Z932" i="7"/>
  <c r="Z933" i="7"/>
  <c r="Z934" i="7"/>
  <c r="Z935" i="7"/>
  <c r="Z936" i="7"/>
  <c r="Z937" i="7"/>
  <c r="Z938" i="7"/>
  <c r="Z939" i="7"/>
  <c r="Z940" i="7"/>
  <c r="Z941" i="7"/>
  <c r="Z942" i="7"/>
  <c r="Z943" i="7"/>
  <c r="Z944" i="7"/>
  <c r="Z945" i="7"/>
  <c r="Z946" i="7"/>
  <c r="Z947" i="7"/>
  <c r="Z948" i="7"/>
  <c r="Z949" i="7"/>
  <c r="Z950" i="7"/>
  <c r="Z951" i="7"/>
  <c r="Z952" i="7"/>
  <c r="Z953" i="7"/>
  <c r="Z954" i="7"/>
  <c r="Z955" i="7"/>
  <c r="Z956" i="7"/>
  <c r="Z957" i="7"/>
  <c r="Z958" i="7"/>
  <c r="Z959" i="7"/>
  <c r="Z960" i="7"/>
  <c r="Z961" i="7"/>
  <c r="Z962" i="7"/>
  <c r="Z963" i="7"/>
  <c r="Z964" i="7"/>
  <c r="Z965" i="7"/>
  <c r="Z966" i="7"/>
  <c r="Z967" i="7"/>
  <c r="Z968" i="7"/>
  <c r="Z969" i="7"/>
  <c r="Z970" i="7"/>
  <c r="Z971" i="7"/>
  <c r="Z972" i="7"/>
  <c r="Z973" i="7"/>
  <c r="Z974" i="7"/>
  <c r="Z975" i="7"/>
  <c r="Z976" i="7"/>
  <c r="Z977" i="7"/>
  <c r="Z978" i="7"/>
  <c r="Z979" i="7"/>
  <c r="Z980" i="7"/>
  <c r="Z981" i="7"/>
  <c r="Z982" i="7"/>
  <c r="Z983" i="7"/>
  <c r="Z984" i="7"/>
  <c r="Z985" i="7"/>
  <c r="Z986" i="7"/>
  <c r="Z987" i="7"/>
  <c r="Z988" i="7"/>
  <c r="Z989" i="7"/>
  <c r="Z990" i="7"/>
  <c r="Z991" i="7"/>
  <c r="Z992" i="7"/>
  <c r="Z993" i="7"/>
  <c r="Z994" i="7"/>
  <c r="Z995" i="7"/>
  <c r="Z996" i="7"/>
  <c r="Z997" i="7"/>
  <c r="Z998" i="7"/>
  <c r="Z999" i="7"/>
  <c r="Z1000" i="7"/>
  <c r="Z1001" i="7"/>
  <c r="Z1002" i="7"/>
  <c r="Z1003" i="7"/>
  <c r="Z1004" i="7"/>
  <c r="Z1005" i="7"/>
  <c r="Z1006" i="7"/>
  <c r="Z1007" i="7"/>
  <c r="Z1008" i="7"/>
  <c r="Z1009" i="7"/>
  <c r="Z1010" i="7"/>
  <c r="Z1011" i="7"/>
  <c r="Z1012" i="7"/>
  <c r="Z1013" i="7"/>
  <c r="Z1014" i="7"/>
  <c r="Z1015" i="7"/>
  <c r="Z1016" i="7"/>
  <c r="Z1017" i="7"/>
  <c r="Z1018" i="7"/>
  <c r="Z1019" i="7"/>
  <c r="Z1020" i="7"/>
  <c r="Z1021" i="7"/>
  <c r="Z1022" i="7"/>
  <c r="Z1023" i="7"/>
  <c r="Z1024" i="7"/>
  <c r="Z1025" i="7"/>
  <c r="Z1026" i="7"/>
  <c r="Z1027" i="7"/>
  <c r="Z1028" i="7"/>
  <c r="Z1029" i="7"/>
  <c r="Z1030" i="7"/>
  <c r="Z1031" i="7"/>
  <c r="Z1032" i="7"/>
  <c r="Z1033" i="7"/>
  <c r="Z1034" i="7"/>
  <c r="Z1035" i="7"/>
  <c r="Z1036" i="7"/>
  <c r="Z1037" i="7"/>
  <c r="Z1038" i="7"/>
  <c r="Z1039" i="7"/>
  <c r="Z1040" i="7"/>
  <c r="Z1041" i="7"/>
  <c r="Z1042" i="7"/>
  <c r="Z1043" i="7"/>
  <c r="Z1044" i="7"/>
  <c r="Z1045" i="7"/>
  <c r="Z1046" i="7"/>
  <c r="Z1047" i="7"/>
  <c r="Z1048" i="7"/>
  <c r="Z1049" i="7"/>
  <c r="Z1050" i="7"/>
  <c r="Z1051" i="7"/>
  <c r="Z1052" i="7"/>
  <c r="Z1053" i="7"/>
  <c r="Z1054" i="7"/>
  <c r="Z1055" i="7"/>
  <c r="Z1056" i="7"/>
  <c r="Z1057" i="7"/>
  <c r="Z1058" i="7"/>
  <c r="Z1059" i="7"/>
  <c r="Z1060" i="7"/>
  <c r="Z1061" i="7"/>
  <c r="Z1062" i="7"/>
  <c r="Z1063" i="7"/>
  <c r="Z1064" i="7"/>
  <c r="Z1065" i="7"/>
  <c r="Z1066" i="7"/>
  <c r="Z1067" i="7"/>
  <c r="Z1068" i="7"/>
  <c r="Z1069" i="7"/>
  <c r="Z1070" i="7"/>
  <c r="Z1071" i="7"/>
  <c r="Z1072" i="7"/>
  <c r="Z1073" i="7"/>
  <c r="Z1074" i="7"/>
  <c r="Z1075" i="7"/>
  <c r="Z1076" i="7"/>
  <c r="Z1077" i="7"/>
  <c r="Z1078" i="7"/>
  <c r="Z1079" i="7"/>
  <c r="Z1080" i="7"/>
  <c r="Z1081" i="7"/>
  <c r="Z1082" i="7"/>
  <c r="Z1083" i="7"/>
  <c r="Z1084" i="7"/>
  <c r="Z1085" i="7"/>
  <c r="Z1086" i="7"/>
  <c r="Z1087" i="7"/>
  <c r="Z1088" i="7"/>
  <c r="Z1089" i="7"/>
  <c r="Z1090" i="7"/>
  <c r="Z1091" i="7"/>
  <c r="Z1092" i="7"/>
  <c r="Z1093" i="7"/>
  <c r="Z1094" i="7"/>
  <c r="Z1095" i="7"/>
  <c r="Z1096" i="7"/>
  <c r="Z1097" i="7"/>
  <c r="Z1098" i="7"/>
  <c r="Z1099" i="7"/>
  <c r="Z1100" i="7"/>
  <c r="Z1101" i="7"/>
  <c r="Z1102" i="7"/>
  <c r="Z1103" i="7"/>
  <c r="Z1104" i="7"/>
  <c r="Z1105" i="7"/>
  <c r="Z1106" i="7"/>
  <c r="Z1107" i="7"/>
  <c r="Z1108" i="7"/>
  <c r="Z1109" i="7"/>
  <c r="Z1110" i="7"/>
  <c r="Z1111" i="7"/>
  <c r="Z1112" i="7"/>
  <c r="Z1113" i="7"/>
  <c r="Z1114" i="7"/>
  <c r="Z1115" i="7"/>
  <c r="Z1116" i="7"/>
  <c r="Z1117" i="7"/>
  <c r="Z1118" i="7"/>
  <c r="Z1119" i="7"/>
  <c r="Z1120" i="7"/>
  <c r="Z1121" i="7"/>
  <c r="Z1122" i="7"/>
  <c r="Z1123" i="7"/>
  <c r="Z1124" i="7"/>
  <c r="Z1125" i="7"/>
  <c r="Z1126" i="7"/>
  <c r="Z1127" i="7"/>
  <c r="Z1128" i="7"/>
  <c r="Z1129" i="7"/>
  <c r="Z1130" i="7"/>
  <c r="Z1131" i="7"/>
  <c r="Z1132" i="7"/>
  <c r="Z1133" i="7"/>
  <c r="Z1134" i="7"/>
  <c r="Z1135" i="7"/>
  <c r="Z1136" i="7"/>
  <c r="Z1137" i="7"/>
  <c r="Z1138" i="7"/>
  <c r="Z1139" i="7"/>
  <c r="Z1140" i="7"/>
  <c r="Z1141" i="7"/>
  <c r="Z1142" i="7"/>
  <c r="Z1143" i="7"/>
  <c r="Z1144" i="7"/>
  <c r="Z1145" i="7"/>
  <c r="Z1146" i="7"/>
  <c r="Z1147" i="7"/>
  <c r="Z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E30" i="1" s="1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3" i="7"/>
  <c r="W114" i="7"/>
  <c r="W115" i="7"/>
  <c r="W116" i="7"/>
  <c r="W117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4" i="7"/>
  <c r="W135" i="7"/>
  <c r="W136" i="7"/>
  <c r="W137" i="7"/>
  <c r="W138" i="7"/>
  <c r="W139" i="7"/>
  <c r="W140" i="7"/>
  <c r="W141" i="7"/>
  <c r="W142" i="7"/>
  <c r="W143" i="7"/>
  <c r="W144" i="7"/>
  <c r="W145" i="7"/>
  <c r="W146" i="7"/>
  <c r="W147" i="7"/>
  <c r="W148" i="7"/>
  <c r="W149" i="7"/>
  <c r="W150" i="7"/>
  <c r="W151" i="7"/>
  <c r="W152" i="7"/>
  <c r="W153" i="7"/>
  <c r="W154" i="7"/>
  <c r="W155" i="7"/>
  <c r="W156" i="7"/>
  <c r="W157" i="7"/>
  <c r="W158" i="7"/>
  <c r="W159" i="7"/>
  <c r="W160" i="7"/>
  <c r="W161" i="7"/>
  <c r="W162" i="7"/>
  <c r="W163" i="7"/>
  <c r="W164" i="7"/>
  <c r="W165" i="7"/>
  <c r="W166" i="7"/>
  <c r="W167" i="7"/>
  <c r="W168" i="7"/>
  <c r="W169" i="7"/>
  <c r="W170" i="7"/>
  <c r="W171" i="7"/>
  <c r="W172" i="7"/>
  <c r="W173" i="7"/>
  <c r="W174" i="7"/>
  <c r="W175" i="7"/>
  <c r="W176" i="7"/>
  <c r="W177" i="7"/>
  <c r="W178" i="7"/>
  <c r="W179" i="7"/>
  <c r="W180" i="7"/>
  <c r="W181" i="7"/>
  <c r="W182" i="7"/>
  <c r="W183" i="7"/>
  <c r="W184" i="7"/>
  <c r="W185" i="7"/>
  <c r="W186" i="7"/>
  <c r="W187" i="7"/>
  <c r="W188" i="7"/>
  <c r="W189" i="7"/>
  <c r="W190" i="7"/>
  <c r="W191" i="7"/>
  <c r="W192" i="7"/>
  <c r="W193" i="7"/>
  <c r="W194" i="7"/>
  <c r="W195" i="7"/>
  <c r="W196" i="7"/>
  <c r="W197" i="7"/>
  <c r="W198" i="7"/>
  <c r="W199" i="7"/>
  <c r="W200" i="7"/>
  <c r="W201" i="7"/>
  <c r="W202" i="7"/>
  <c r="W203" i="7"/>
  <c r="W204" i="7"/>
  <c r="W205" i="7"/>
  <c r="W206" i="7"/>
  <c r="W207" i="7"/>
  <c r="W208" i="7"/>
  <c r="W209" i="7"/>
  <c r="W210" i="7"/>
  <c r="W211" i="7"/>
  <c r="W212" i="7"/>
  <c r="W213" i="7"/>
  <c r="W214" i="7"/>
  <c r="W215" i="7"/>
  <c r="W216" i="7"/>
  <c r="W217" i="7"/>
  <c r="W218" i="7"/>
  <c r="W219" i="7"/>
  <c r="W220" i="7"/>
  <c r="W221" i="7"/>
  <c r="W222" i="7"/>
  <c r="W223" i="7"/>
  <c r="W224" i="7"/>
  <c r="W225" i="7"/>
  <c r="W226" i="7"/>
  <c r="W227" i="7"/>
  <c r="W228" i="7"/>
  <c r="W229" i="7"/>
  <c r="W230" i="7"/>
  <c r="W231" i="7"/>
  <c r="W232" i="7"/>
  <c r="W233" i="7"/>
  <c r="W234" i="7"/>
  <c r="W235" i="7"/>
  <c r="W236" i="7"/>
  <c r="W237" i="7"/>
  <c r="W238" i="7"/>
  <c r="W239" i="7"/>
  <c r="W240" i="7"/>
  <c r="W241" i="7"/>
  <c r="W242" i="7"/>
  <c r="W243" i="7"/>
  <c r="W244" i="7"/>
  <c r="W245" i="7"/>
  <c r="W246" i="7"/>
  <c r="W247" i="7"/>
  <c r="W248" i="7"/>
  <c r="W249" i="7"/>
  <c r="W250" i="7"/>
  <c r="W251" i="7"/>
  <c r="W252" i="7"/>
  <c r="W253" i="7"/>
  <c r="W254" i="7"/>
  <c r="W255" i="7"/>
  <c r="W256" i="7"/>
  <c r="W257" i="7"/>
  <c r="W258" i="7"/>
  <c r="W259" i="7"/>
  <c r="W260" i="7"/>
  <c r="W261" i="7"/>
  <c r="W262" i="7"/>
  <c r="W263" i="7"/>
  <c r="W264" i="7"/>
  <c r="W265" i="7"/>
  <c r="W266" i="7"/>
  <c r="W267" i="7"/>
  <c r="W268" i="7"/>
  <c r="W269" i="7"/>
  <c r="W270" i="7"/>
  <c r="W271" i="7"/>
  <c r="W272" i="7"/>
  <c r="W273" i="7"/>
  <c r="W274" i="7"/>
  <c r="W275" i="7"/>
  <c r="W276" i="7"/>
  <c r="W277" i="7"/>
  <c r="W278" i="7"/>
  <c r="W279" i="7"/>
  <c r="W280" i="7"/>
  <c r="W281" i="7"/>
  <c r="W282" i="7"/>
  <c r="W283" i="7"/>
  <c r="W284" i="7"/>
  <c r="W285" i="7"/>
  <c r="W286" i="7"/>
  <c r="W287" i="7"/>
  <c r="W288" i="7"/>
  <c r="W289" i="7"/>
  <c r="W290" i="7"/>
  <c r="W291" i="7"/>
  <c r="W292" i="7"/>
  <c r="W293" i="7"/>
  <c r="W294" i="7"/>
  <c r="W295" i="7"/>
  <c r="W296" i="7"/>
  <c r="W297" i="7"/>
  <c r="W298" i="7"/>
  <c r="W299" i="7"/>
  <c r="W300" i="7"/>
  <c r="W301" i="7"/>
  <c r="W302" i="7"/>
  <c r="W303" i="7"/>
  <c r="W304" i="7"/>
  <c r="W305" i="7"/>
  <c r="W306" i="7"/>
  <c r="W307" i="7"/>
  <c r="W308" i="7"/>
  <c r="W309" i="7"/>
  <c r="W310" i="7"/>
  <c r="W311" i="7"/>
  <c r="W312" i="7"/>
  <c r="W313" i="7"/>
  <c r="W314" i="7"/>
  <c r="W315" i="7"/>
  <c r="W316" i="7"/>
  <c r="W317" i="7"/>
  <c r="W318" i="7"/>
  <c r="W319" i="7"/>
  <c r="W320" i="7"/>
  <c r="W321" i="7"/>
  <c r="W322" i="7"/>
  <c r="W323" i="7"/>
  <c r="W324" i="7"/>
  <c r="W325" i="7"/>
  <c r="W326" i="7"/>
  <c r="W327" i="7"/>
  <c r="W328" i="7"/>
  <c r="W329" i="7"/>
  <c r="W330" i="7"/>
  <c r="W331" i="7"/>
  <c r="W332" i="7"/>
  <c r="W333" i="7"/>
  <c r="W334" i="7"/>
  <c r="W335" i="7"/>
  <c r="W336" i="7"/>
  <c r="W337" i="7"/>
  <c r="W338" i="7"/>
  <c r="W339" i="7"/>
  <c r="W340" i="7"/>
  <c r="W341" i="7"/>
  <c r="W342" i="7"/>
  <c r="W343" i="7"/>
  <c r="W344" i="7"/>
  <c r="W345" i="7"/>
  <c r="W346" i="7"/>
  <c r="W347" i="7"/>
  <c r="W348" i="7"/>
  <c r="W349" i="7"/>
  <c r="W350" i="7"/>
  <c r="W351" i="7"/>
  <c r="W352" i="7"/>
  <c r="W353" i="7"/>
  <c r="W354" i="7"/>
  <c r="W355" i="7"/>
  <c r="W356" i="7"/>
  <c r="W357" i="7"/>
  <c r="W358" i="7"/>
  <c r="W359" i="7"/>
  <c r="W360" i="7"/>
  <c r="W361" i="7"/>
  <c r="W362" i="7"/>
  <c r="W363" i="7"/>
  <c r="W364" i="7"/>
  <c r="W365" i="7"/>
  <c r="W366" i="7"/>
  <c r="W367" i="7"/>
  <c r="W368" i="7"/>
  <c r="W369" i="7"/>
  <c r="W370" i="7"/>
  <c r="W371" i="7"/>
  <c r="W372" i="7"/>
  <c r="W373" i="7"/>
  <c r="W374" i="7"/>
  <c r="W375" i="7"/>
  <c r="W376" i="7"/>
  <c r="W377" i="7"/>
  <c r="W378" i="7"/>
  <c r="W379" i="7"/>
  <c r="W380" i="7"/>
  <c r="W381" i="7"/>
  <c r="W382" i="7"/>
  <c r="W383" i="7"/>
  <c r="W384" i="7"/>
  <c r="W385" i="7"/>
  <c r="W386" i="7"/>
  <c r="W387" i="7"/>
  <c r="W388" i="7"/>
  <c r="W389" i="7"/>
  <c r="W390" i="7"/>
  <c r="W391" i="7"/>
  <c r="W392" i="7"/>
  <c r="W393" i="7"/>
  <c r="W394" i="7"/>
  <c r="W395" i="7"/>
  <c r="W396" i="7"/>
  <c r="W397" i="7"/>
  <c r="W398" i="7"/>
  <c r="W399" i="7"/>
  <c r="W400" i="7"/>
  <c r="W401" i="7"/>
  <c r="W402" i="7"/>
  <c r="W403" i="7"/>
  <c r="W404" i="7"/>
  <c r="W405" i="7"/>
  <c r="W406" i="7"/>
  <c r="W407" i="7"/>
  <c r="W408" i="7"/>
  <c r="W409" i="7"/>
  <c r="W410" i="7"/>
  <c r="W411" i="7"/>
  <c r="W412" i="7"/>
  <c r="W413" i="7"/>
  <c r="W414" i="7"/>
  <c r="W415" i="7"/>
  <c r="W416" i="7"/>
  <c r="W417" i="7"/>
  <c r="W418" i="7"/>
  <c r="W419" i="7"/>
  <c r="W420" i="7"/>
  <c r="W421" i="7"/>
  <c r="W422" i="7"/>
  <c r="W423" i="7"/>
  <c r="W424" i="7"/>
  <c r="W425" i="7"/>
  <c r="W426" i="7"/>
  <c r="W427" i="7"/>
  <c r="W428" i="7"/>
  <c r="W429" i="7"/>
  <c r="W430" i="7"/>
  <c r="W431" i="7"/>
  <c r="W432" i="7"/>
  <c r="W433" i="7"/>
  <c r="W434" i="7"/>
  <c r="W435" i="7"/>
  <c r="W436" i="7"/>
  <c r="W437" i="7"/>
  <c r="W438" i="7"/>
  <c r="W439" i="7"/>
  <c r="W440" i="7"/>
  <c r="W441" i="7"/>
  <c r="W442" i="7"/>
  <c r="W443" i="7"/>
  <c r="W444" i="7"/>
  <c r="W445" i="7"/>
  <c r="W446" i="7"/>
  <c r="W447" i="7"/>
  <c r="W448" i="7"/>
  <c r="W449" i="7"/>
  <c r="W450" i="7"/>
  <c r="W451" i="7"/>
  <c r="W452" i="7"/>
  <c r="W453" i="7"/>
  <c r="W454" i="7"/>
  <c r="W455" i="7"/>
  <c r="W456" i="7"/>
  <c r="W457" i="7"/>
  <c r="W458" i="7"/>
  <c r="W459" i="7"/>
  <c r="W460" i="7"/>
  <c r="W461" i="7"/>
  <c r="W462" i="7"/>
  <c r="W463" i="7"/>
  <c r="W464" i="7"/>
  <c r="W465" i="7"/>
  <c r="W466" i="7"/>
  <c r="W467" i="7"/>
  <c r="W468" i="7"/>
  <c r="W469" i="7"/>
  <c r="W470" i="7"/>
  <c r="W471" i="7"/>
  <c r="W472" i="7"/>
  <c r="W473" i="7"/>
  <c r="W474" i="7"/>
  <c r="W475" i="7"/>
  <c r="W476" i="7"/>
  <c r="W477" i="7"/>
  <c r="W478" i="7"/>
  <c r="W479" i="7"/>
  <c r="W480" i="7"/>
  <c r="W481" i="7"/>
  <c r="W482" i="7"/>
  <c r="W483" i="7"/>
  <c r="W484" i="7"/>
  <c r="W485" i="7"/>
  <c r="W486" i="7"/>
  <c r="W487" i="7"/>
  <c r="W488" i="7"/>
  <c r="W489" i="7"/>
  <c r="W490" i="7"/>
  <c r="W491" i="7"/>
  <c r="W492" i="7"/>
  <c r="W493" i="7"/>
  <c r="W494" i="7"/>
  <c r="W495" i="7"/>
  <c r="W496" i="7"/>
  <c r="W497" i="7"/>
  <c r="W498" i="7"/>
  <c r="W499" i="7"/>
  <c r="W500" i="7"/>
  <c r="W501" i="7"/>
  <c r="W502" i="7"/>
  <c r="W503" i="7"/>
  <c r="W504" i="7"/>
  <c r="W505" i="7"/>
  <c r="W506" i="7"/>
  <c r="W507" i="7"/>
  <c r="W508" i="7"/>
  <c r="W509" i="7"/>
  <c r="W510" i="7"/>
  <c r="W511" i="7"/>
  <c r="W512" i="7"/>
  <c r="W513" i="7"/>
  <c r="W514" i="7"/>
  <c r="W515" i="7"/>
  <c r="W516" i="7"/>
  <c r="W517" i="7"/>
  <c r="W518" i="7"/>
  <c r="W519" i="7"/>
  <c r="W520" i="7"/>
  <c r="W521" i="7"/>
  <c r="W522" i="7"/>
  <c r="W523" i="7"/>
  <c r="W524" i="7"/>
  <c r="W525" i="7"/>
  <c r="W526" i="7"/>
  <c r="W527" i="7"/>
  <c r="W528" i="7"/>
  <c r="W529" i="7"/>
  <c r="W530" i="7"/>
  <c r="W531" i="7"/>
  <c r="W532" i="7"/>
  <c r="W533" i="7"/>
  <c r="W534" i="7"/>
  <c r="W535" i="7"/>
  <c r="W536" i="7"/>
  <c r="W537" i="7"/>
  <c r="W538" i="7"/>
  <c r="W539" i="7"/>
  <c r="W540" i="7"/>
  <c r="W541" i="7"/>
  <c r="W542" i="7"/>
  <c r="W543" i="7"/>
  <c r="W544" i="7"/>
  <c r="W545" i="7"/>
  <c r="W546" i="7"/>
  <c r="W547" i="7"/>
  <c r="W548" i="7"/>
  <c r="W549" i="7"/>
  <c r="W550" i="7"/>
  <c r="W551" i="7"/>
  <c r="W552" i="7"/>
  <c r="W553" i="7"/>
  <c r="W554" i="7"/>
  <c r="W555" i="7"/>
  <c r="W556" i="7"/>
  <c r="W557" i="7"/>
  <c r="W558" i="7"/>
  <c r="W559" i="7"/>
  <c r="W560" i="7"/>
  <c r="W561" i="7"/>
  <c r="W562" i="7"/>
  <c r="W563" i="7"/>
  <c r="W564" i="7"/>
  <c r="W565" i="7"/>
  <c r="W566" i="7"/>
  <c r="W567" i="7"/>
  <c r="W568" i="7"/>
  <c r="W569" i="7"/>
  <c r="W570" i="7"/>
  <c r="W571" i="7"/>
  <c r="W572" i="7"/>
  <c r="W573" i="7"/>
  <c r="W574" i="7"/>
  <c r="W575" i="7"/>
  <c r="W576" i="7"/>
  <c r="W577" i="7"/>
  <c r="W578" i="7"/>
  <c r="W579" i="7"/>
  <c r="W580" i="7"/>
  <c r="W581" i="7"/>
  <c r="W582" i="7"/>
  <c r="W583" i="7"/>
  <c r="W584" i="7"/>
  <c r="W585" i="7"/>
  <c r="W586" i="7"/>
  <c r="W587" i="7"/>
  <c r="W588" i="7"/>
  <c r="W589" i="7"/>
  <c r="W590" i="7"/>
  <c r="W591" i="7"/>
  <c r="W592" i="7"/>
  <c r="W593" i="7"/>
  <c r="W594" i="7"/>
  <c r="W595" i="7"/>
  <c r="W596" i="7"/>
  <c r="W597" i="7"/>
  <c r="W598" i="7"/>
  <c r="W599" i="7"/>
  <c r="W600" i="7"/>
  <c r="W601" i="7"/>
  <c r="W602" i="7"/>
  <c r="W603" i="7"/>
  <c r="W604" i="7"/>
  <c r="W605" i="7"/>
  <c r="W606" i="7"/>
  <c r="W607" i="7"/>
  <c r="W608" i="7"/>
  <c r="W609" i="7"/>
  <c r="W610" i="7"/>
  <c r="W611" i="7"/>
  <c r="W612" i="7"/>
  <c r="W613" i="7"/>
  <c r="W614" i="7"/>
  <c r="W615" i="7"/>
  <c r="W616" i="7"/>
  <c r="W617" i="7"/>
  <c r="W618" i="7"/>
  <c r="W619" i="7"/>
  <c r="W620" i="7"/>
  <c r="W621" i="7"/>
  <c r="W622" i="7"/>
  <c r="W623" i="7"/>
  <c r="W624" i="7"/>
  <c r="W625" i="7"/>
  <c r="W626" i="7"/>
  <c r="W627" i="7"/>
  <c r="W628" i="7"/>
  <c r="W629" i="7"/>
  <c r="W630" i="7"/>
  <c r="W631" i="7"/>
  <c r="W632" i="7"/>
  <c r="W633" i="7"/>
  <c r="W634" i="7"/>
  <c r="W635" i="7"/>
  <c r="W636" i="7"/>
  <c r="W637" i="7"/>
  <c r="W638" i="7"/>
  <c r="W639" i="7"/>
  <c r="W640" i="7"/>
  <c r="W641" i="7"/>
  <c r="W642" i="7"/>
  <c r="W643" i="7"/>
  <c r="W644" i="7"/>
  <c r="W645" i="7"/>
  <c r="W646" i="7"/>
  <c r="W647" i="7"/>
  <c r="W648" i="7"/>
  <c r="W649" i="7"/>
  <c r="W650" i="7"/>
  <c r="W651" i="7"/>
  <c r="W652" i="7"/>
  <c r="W653" i="7"/>
  <c r="W654" i="7"/>
  <c r="W655" i="7"/>
  <c r="W656" i="7"/>
  <c r="W657" i="7"/>
  <c r="W658" i="7"/>
  <c r="W659" i="7"/>
  <c r="W660" i="7"/>
  <c r="W661" i="7"/>
  <c r="W662" i="7"/>
  <c r="W663" i="7"/>
  <c r="W664" i="7"/>
  <c r="W665" i="7"/>
  <c r="W666" i="7"/>
  <c r="W667" i="7"/>
  <c r="W668" i="7"/>
  <c r="W669" i="7"/>
  <c r="W670" i="7"/>
  <c r="W671" i="7"/>
  <c r="W672" i="7"/>
  <c r="W673" i="7"/>
  <c r="W674" i="7"/>
  <c r="W675" i="7"/>
  <c r="W676" i="7"/>
  <c r="W677" i="7"/>
  <c r="W678" i="7"/>
  <c r="W679" i="7"/>
  <c r="W680" i="7"/>
  <c r="W681" i="7"/>
  <c r="W682" i="7"/>
  <c r="W683" i="7"/>
  <c r="W684" i="7"/>
  <c r="W685" i="7"/>
  <c r="W686" i="7"/>
  <c r="W687" i="7"/>
  <c r="W688" i="7"/>
  <c r="W689" i="7"/>
  <c r="W690" i="7"/>
  <c r="W691" i="7"/>
  <c r="W692" i="7"/>
  <c r="W693" i="7"/>
  <c r="W694" i="7"/>
  <c r="W695" i="7"/>
  <c r="W696" i="7"/>
  <c r="W697" i="7"/>
  <c r="W698" i="7"/>
  <c r="W699" i="7"/>
  <c r="W700" i="7"/>
  <c r="W701" i="7"/>
  <c r="W702" i="7"/>
  <c r="W703" i="7"/>
  <c r="W704" i="7"/>
  <c r="W705" i="7"/>
  <c r="W706" i="7"/>
  <c r="W707" i="7"/>
  <c r="W708" i="7"/>
  <c r="W709" i="7"/>
  <c r="W710" i="7"/>
  <c r="W711" i="7"/>
  <c r="W712" i="7"/>
  <c r="W713" i="7"/>
  <c r="W714" i="7"/>
  <c r="W715" i="7"/>
  <c r="W716" i="7"/>
  <c r="W717" i="7"/>
  <c r="W718" i="7"/>
  <c r="W719" i="7"/>
  <c r="W720" i="7"/>
  <c r="W721" i="7"/>
  <c r="W722" i="7"/>
  <c r="W723" i="7"/>
  <c r="W724" i="7"/>
  <c r="W725" i="7"/>
  <c r="W726" i="7"/>
  <c r="W727" i="7"/>
  <c r="W728" i="7"/>
  <c r="W729" i="7"/>
  <c r="W730" i="7"/>
  <c r="W731" i="7"/>
  <c r="W732" i="7"/>
  <c r="W733" i="7"/>
  <c r="W734" i="7"/>
  <c r="W735" i="7"/>
  <c r="W736" i="7"/>
  <c r="W737" i="7"/>
  <c r="W738" i="7"/>
  <c r="W739" i="7"/>
  <c r="W740" i="7"/>
  <c r="W741" i="7"/>
  <c r="W742" i="7"/>
  <c r="W743" i="7"/>
  <c r="W744" i="7"/>
  <c r="W745" i="7"/>
  <c r="W746" i="7"/>
  <c r="W747" i="7"/>
  <c r="W748" i="7"/>
  <c r="W749" i="7"/>
  <c r="W750" i="7"/>
  <c r="W751" i="7"/>
  <c r="W752" i="7"/>
  <c r="W753" i="7"/>
  <c r="W754" i="7"/>
  <c r="W755" i="7"/>
  <c r="W756" i="7"/>
  <c r="W757" i="7"/>
  <c r="W758" i="7"/>
  <c r="W759" i="7"/>
  <c r="W760" i="7"/>
  <c r="W761" i="7"/>
  <c r="W762" i="7"/>
  <c r="W763" i="7"/>
  <c r="W764" i="7"/>
  <c r="W765" i="7"/>
  <c r="W766" i="7"/>
  <c r="W767" i="7"/>
  <c r="W768" i="7"/>
  <c r="W769" i="7"/>
  <c r="W770" i="7"/>
  <c r="W771" i="7"/>
  <c r="W772" i="7"/>
  <c r="W773" i="7"/>
  <c r="W774" i="7"/>
  <c r="W775" i="7"/>
  <c r="W776" i="7"/>
  <c r="W777" i="7"/>
  <c r="W778" i="7"/>
  <c r="W779" i="7"/>
  <c r="W780" i="7"/>
  <c r="W781" i="7"/>
  <c r="W782" i="7"/>
  <c r="W783" i="7"/>
  <c r="W784" i="7"/>
  <c r="W785" i="7"/>
  <c r="W786" i="7"/>
  <c r="W787" i="7"/>
  <c r="W788" i="7"/>
  <c r="W789" i="7"/>
  <c r="W790" i="7"/>
  <c r="W791" i="7"/>
  <c r="W792" i="7"/>
  <c r="W793" i="7"/>
  <c r="W794" i="7"/>
  <c r="W795" i="7"/>
  <c r="W796" i="7"/>
  <c r="W797" i="7"/>
  <c r="W798" i="7"/>
  <c r="W799" i="7"/>
  <c r="W800" i="7"/>
  <c r="W801" i="7"/>
  <c r="W802" i="7"/>
  <c r="W803" i="7"/>
  <c r="W804" i="7"/>
  <c r="W805" i="7"/>
  <c r="W806" i="7"/>
  <c r="W807" i="7"/>
  <c r="W808" i="7"/>
  <c r="W809" i="7"/>
  <c r="W810" i="7"/>
  <c r="W811" i="7"/>
  <c r="W812" i="7"/>
  <c r="W813" i="7"/>
  <c r="W814" i="7"/>
  <c r="W815" i="7"/>
  <c r="W816" i="7"/>
  <c r="W817" i="7"/>
  <c r="W818" i="7"/>
  <c r="W819" i="7"/>
  <c r="W820" i="7"/>
  <c r="W821" i="7"/>
  <c r="W822" i="7"/>
  <c r="W823" i="7"/>
  <c r="W824" i="7"/>
  <c r="W825" i="7"/>
  <c r="W826" i="7"/>
  <c r="W827" i="7"/>
  <c r="W828" i="7"/>
  <c r="W829" i="7"/>
  <c r="W830" i="7"/>
  <c r="W831" i="7"/>
  <c r="W832" i="7"/>
  <c r="W833" i="7"/>
  <c r="W834" i="7"/>
  <c r="W835" i="7"/>
  <c r="W836" i="7"/>
  <c r="W837" i="7"/>
  <c r="W838" i="7"/>
  <c r="W839" i="7"/>
  <c r="W840" i="7"/>
  <c r="W841" i="7"/>
  <c r="W842" i="7"/>
  <c r="W843" i="7"/>
  <c r="W844" i="7"/>
  <c r="W845" i="7"/>
  <c r="W846" i="7"/>
  <c r="W847" i="7"/>
  <c r="W848" i="7"/>
  <c r="W849" i="7"/>
  <c r="W850" i="7"/>
  <c r="W851" i="7"/>
  <c r="W852" i="7"/>
  <c r="W853" i="7"/>
  <c r="W854" i="7"/>
  <c r="W855" i="7"/>
  <c r="W856" i="7"/>
  <c r="W857" i="7"/>
  <c r="W858" i="7"/>
  <c r="W859" i="7"/>
  <c r="W860" i="7"/>
  <c r="W861" i="7"/>
  <c r="W862" i="7"/>
  <c r="W863" i="7"/>
  <c r="W864" i="7"/>
  <c r="W865" i="7"/>
  <c r="W866" i="7"/>
  <c r="W867" i="7"/>
  <c r="W868" i="7"/>
  <c r="W869" i="7"/>
  <c r="W870" i="7"/>
  <c r="W871" i="7"/>
  <c r="W872" i="7"/>
  <c r="W873" i="7"/>
  <c r="W874" i="7"/>
  <c r="W875" i="7"/>
  <c r="W876" i="7"/>
  <c r="W877" i="7"/>
  <c r="W878" i="7"/>
  <c r="W879" i="7"/>
  <c r="W880" i="7"/>
  <c r="W881" i="7"/>
  <c r="W882" i="7"/>
  <c r="W883" i="7"/>
  <c r="W884" i="7"/>
  <c r="W885" i="7"/>
  <c r="W886" i="7"/>
  <c r="W887" i="7"/>
  <c r="W888" i="7"/>
  <c r="W889" i="7"/>
  <c r="W890" i="7"/>
  <c r="W891" i="7"/>
  <c r="W892" i="7"/>
  <c r="W893" i="7"/>
  <c r="W894" i="7"/>
  <c r="W895" i="7"/>
  <c r="W896" i="7"/>
  <c r="W897" i="7"/>
  <c r="W898" i="7"/>
  <c r="W899" i="7"/>
  <c r="W900" i="7"/>
  <c r="W901" i="7"/>
  <c r="W902" i="7"/>
  <c r="W903" i="7"/>
  <c r="W904" i="7"/>
  <c r="W905" i="7"/>
  <c r="W906" i="7"/>
  <c r="W907" i="7"/>
  <c r="W908" i="7"/>
  <c r="W909" i="7"/>
  <c r="W910" i="7"/>
  <c r="W911" i="7"/>
  <c r="W912" i="7"/>
  <c r="W913" i="7"/>
  <c r="W914" i="7"/>
  <c r="W915" i="7"/>
  <c r="W916" i="7"/>
  <c r="W917" i="7"/>
  <c r="W918" i="7"/>
  <c r="W919" i="7"/>
  <c r="W920" i="7"/>
  <c r="W921" i="7"/>
  <c r="W922" i="7"/>
  <c r="W923" i="7"/>
  <c r="W924" i="7"/>
  <c r="W925" i="7"/>
  <c r="W926" i="7"/>
  <c r="W927" i="7"/>
  <c r="W928" i="7"/>
  <c r="W929" i="7"/>
  <c r="W930" i="7"/>
  <c r="W931" i="7"/>
  <c r="W932" i="7"/>
  <c r="W933" i="7"/>
  <c r="W934" i="7"/>
  <c r="W935" i="7"/>
  <c r="W936" i="7"/>
  <c r="W937" i="7"/>
  <c r="W938" i="7"/>
  <c r="W939" i="7"/>
  <c r="W940" i="7"/>
  <c r="W941" i="7"/>
  <c r="W942" i="7"/>
  <c r="W943" i="7"/>
  <c r="W944" i="7"/>
  <c r="W945" i="7"/>
  <c r="W946" i="7"/>
  <c r="W947" i="7"/>
  <c r="W948" i="7"/>
  <c r="W949" i="7"/>
  <c r="W950" i="7"/>
  <c r="W951" i="7"/>
  <c r="W952" i="7"/>
  <c r="W953" i="7"/>
  <c r="W954" i="7"/>
  <c r="W955" i="7"/>
  <c r="W956" i="7"/>
  <c r="W957" i="7"/>
  <c r="W958" i="7"/>
  <c r="W959" i="7"/>
  <c r="W960" i="7"/>
  <c r="W961" i="7"/>
  <c r="W962" i="7"/>
  <c r="W963" i="7"/>
  <c r="W964" i="7"/>
  <c r="W965" i="7"/>
  <c r="W966" i="7"/>
  <c r="W967" i="7"/>
  <c r="W968" i="7"/>
  <c r="W969" i="7"/>
  <c r="W970" i="7"/>
  <c r="W971" i="7"/>
  <c r="W972" i="7"/>
  <c r="W973" i="7"/>
  <c r="W974" i="7"/>
  <c r="W975" i="7"/>
  <c r="W976" i="7"/>
  <c r="W977" i="7"/>
  <c r="W978" i="7"/>
  <c r="W979" i="7"/>
  <c r="W980" i="7"/>
  <c r="W981" i="7"/>
  <c r="W982" i="7"/>
  <c r="W983" i="7"/>
  <c r="W984" i="7"/>
  <c r="W985" i="7"/>
  <c r="W986" i="7"/>
  <c r="W987" i="7"/>
  <c r="W988" i="7"/>
  <c r="W989" i="7"/>
  <c r="W990" i="7"/>
  <c r="W991" i="7"/>
  <c r="W992" i="7"/>
  <c r="W993" i="7"/>
  <c r="W994" i="7"/>
  <c r="W995" i="7"/>
  <c r="W996" i="7"/>
  <c r="W997" i="7"/>
  <c r="W998" i="7"/>
  <c r="W999" i="7"/>
  <c r="W1000" i="7"/>
  <c r="W1001" i="7"/>
  <c r="W1002" i="7"/>
  <c r="W1003" i="7"/>
  <c r="W1004" i="7"/>
  <c r="W1005" i="7"/>
  <c r="W1006" i="7"/>
  <c r="W1007" i="7"/>
  <c r="W1008" i="7"/>
  <c r="W1009" i="7"/>
  <c r="W1010" i="7"/>
  <c r="W1011" i="7"/>
  <c r="W1012" i="7"/>
  <c r="W1013" i="7"/>
  <c r="W1014" i="7"/>
  <c r="W1015" i="7"/>
  <c r="W1016" i="7"/>
  <c r="W1017" i="7"/>
  <c r="W1018" i="7"/>
  <c r="W1019" i="7"/>
  <c r="W1020" i="7"/>
  <c r="W1021" i="7"/>
  <c r="W1022" i="7"/>
  <c r="W1023" i="7"/>
  <c r="W1024" i="7"/>
  <c r="W1025" i="7"/>
  <c r="W1026" i="7"/>
  <c r="W1027" i="7"/>
  <c r="W1028" i="7"/>
  <c r="W1029" i="7"/>
  <c r="W1030" i="7"/>
  <c r="W1031" i="7"/>
  <c r="W1032" i="7"/>
  <c r="W1033" i="7"/>
  <c r="W1034" i="7"/>
  <c r="W1035" i="7"/>
  <c r="W1036" i="7"/>
  <c r="W1037" i="7"/>
  <c r="W1038" i="7"/>
  <c r="W1039" i="7"/>
  <c r="W1040" i="7"/>
  <c r="W1041" i="7"/>
  <c r="W1042" i="7"/>
  <c r="W1043" i="7"/>
  <c r="W1044" i="7"/>
  <c r="W1045" i="7"/>
  <c r="W1046" i="7"/>
  <c r="W1047" i="7"/>
  <c r="W1048" i="7"/>
  <c r="W1049" i="7"/>
  <c r="W1050" i="7"/>
  <c r="W1051" i="7"/>
  <c r="W1052" i="7"/>
  <c r="W1053" i="7"/>
  <c r="W1054" i="7"/>
  <c r="W1055" i="7"/>
  <c r="W1056" i="7"/>
  <c r="W1057" i="7"/>
  <c r="W1058" i="7"/>
  <c r="W1059" i="7"/>
  <c r="W1060" i="7"/>
  <c r="W1061" i="7"/>
  <c r="W1062" i="7"/>
  <c r="W1063" i="7"/>
  <c r="W1064" i="7"/>
  <c r="W1065" i="7"/>
  <c r="W1066" i="7"/>
  <c r="W1067" i="7"/>
  <c r="W1068" i="7"/>
  <c r="W1069" i="7"/>
  <c r="W1070" i="7"/>
  <c r="W1071" i="7"/>
  <c r="W1072" i="7"/>
  <c r="W1073" i="7"/>
  <c r="W1074" i="7"/>
  <c r="W1075" i="7"/>
  <c r="W1076" i="7"/>
  <c r="W1077" i="7"/>
  <c r="W1078" i="7"/>
  <c r="W1079" i="7"/>
  <c r="W1080" i="7"/>
  <c r="W1081" i="7"/>
  <c r="W1082" i="7"/>
  <c r="W1083" i="7"/>
  <c r="W1084" i="7"/>
  <c r="W1085" i="7"/>
  <c r="W1086" i="7"/>
  <c r="W1087" i="7"/>
  <c r="W1088" i="7"/>
  <c r="W1089" i="7"/>
  <c r="W1090" i="7"/>
  <c r="W1091" i="7"/>
  <c r="W1092" i="7"/>
  <c r="W1093" i="7"/>
  <c r="W1094" i="7"/>
  <c r="W1095" i="7"/>
  <c r="W1096" i="7"/>
  <c r="W1097" i="7"/>
  <c r="W1098" i="7"/>
  <c r="W1099" i="7"/>
  <c r="W1100" i="7"/>
  <c r="W1101" i="7"/>
  <c r="W1102" i="7"/>
  <c r="W1103" i="7"/>
  <c r="W1104" i="7"/>
  <c r="W1105" i="7"/>
  <c r="W1106" i="7"/>
  <c r="W1107" i="7"/>
  <c r="W1108" i="7"/>
  <c r="W1109" i="7"/>
  <c r="W1110" i="7"/>
  <c r="W1111" i="7"/>
  <c r="W1112" i="7"/>
  <c r="W1113" i="7"/>
  <c r="W1114" i="7"/>
  <c r="W1115" i="7"/>
  <c r="W1116" i="7"/>
  <c r="W1117" i="7"/>
  <c r="W1118" i="7"/>
  <c r="W1119" i="7"/>
  <c r="W1120" i="7"/>
  <c r="W1121" i="7"/>
  <c r="W1122" i="7"/>
  <c r="W1123" i="7"/>
  <c r="W1124" i="7"/>
  <c r="W1125" i="7"/>
  <c r="W1126" i="7"/>
  <c r="W1127" i="7"/>
  <c r="W1128" i="7"/>
  <c r="W1129" i="7"/>
  <c r="W1130" i="7"/>
  <c r="W1131" i="7"/>
  <c r="W1132" i="7"/>
  <c r="W1133" i="7"/>
  <c r="W1134" i="7"/>
  <c r="W1135" i="7"/>
  <c r="W1136" i="7"/>
  <c r="W1137" i="7"/>
  <c r="W1138" i="7"/>
  <c r="W1139" i="7"/>
  <c r="W1140" i="7"/>
  <c r="W1141" i="7"/>
  <c r="W1142" i="7"/>
  <c r="W1143" i="7"/>
  <c r="W1144" i="7"/>
  <c r="W1145" i="7"/>
  <c r="W1146" i="7"/>
  <c r="W1147" i="7"/>
  <c r="W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51" i="7"/>
  <c r="V152" i="7"/>
  <c r="V153" i="7"/>
  <c r="V154" i="7"/>
  <c r="V155" i="7"/>
  <c r="V156" i="7"/>
  <c r="V157" i="7"/>
  <c r="V158" i="7"/>
  <c r="V159" i="7"/>
  <c r="V160" i="7"/>
  <c r="V161" i="7"/>
  <c r="V162" i="7"/>
  <c r="V163" i="7"/>
  <c r="V164" i="7"/>
  <c r="V165" i="7"/>
  <c r="V166" i="7"/>
  <c r="V167" i="7"/>
  <c r="V168" i="7"/>
  <c r="V169" i="7"/>
  <c r="V170" i="7"/>
  <c r="V171" i="7"/>
  <c r="V172" i="7"/>
  <c r="V173" i="7"/>
  <c r="V174" i="7"/>
  <c r="V175" i="7"/>
  <c r="V176" i="7"/>
  <c r="V177" i="7"/>
  <c r="V178" i="7"/>
  <c r="V179" i="7"/>
  <c r="V180" i="7"/>
  <c r="V181" i="7"/>
  <c r="V182" i="7"/>
  <c r="V183" i="7"/>
  <c r="V184" i="7"/>
  <c r="V185" i="7"/>
  <c r="V186" i="7"/>
  <c r="V187" i="7"/>
  <c r="V188" i="7"/>
  <c r="V189" i="7"/>
  <c r="V190" i="7"/>
  <c r="V191" i="7"/>
  <c r="V192" i="7"/>
  <c r="V193" i="7"/>
  <c r="V194" i="7"/>
  <c r="V195" i="7"/>
  <c r="V196" i="7"/>
  <c r="V197" i="7"/>
  <c r="V198" i="7"/>
  <c r="V199" i="7"/>
  <c r="V200" i="7"/>
  <c r="V201" i="7"/>
  <c r="V202" i="7"/>
  <c r="V203" i="7"/>
  <c r="V204" i="7"/>
  <c r="V205" i="7"/>
  <c r="V206" i="7"/>
  <c r="V207" i="7"/>
  <c r="V208" i="7"/>
  <c r="V209" i="7"/>
  <c r="V210" i="7"/>
  <c r="V211" i="7"/>
  <c r="V212" i="7"/>
  <c r="V213" i="7"/>
  <c r="V214" i="7"/>
  <c r="V215" i="7"/>
  <c r="V216" i="7"/>
  <c r="V217" i="7"/>
  <c r="V218" i="7"/>
  <c r="V219" i="7"/>
  <c r="V220" i="7"/>
  <c r="V221" i="7"/>
  <c r="V222" i="7"/>
  <c r="V223" i="7"/>
  <c r="V224" i="7"/>
  <c r="V225" i="7"/>
  <c r="V226" i="7"/>
  <c r="V227" i="7"/>
  <c r="V228" i="7"/>
  <c r="V229" i="7"/>
  <c r="V230" i="7"/>
  <c r="V231" i="7"/>
  <c r="V232" i="7"/>
  <c r="V233" i="7"/>
  <c r="V234" i="7"/>
  <c r="V235" i="7"/>
  <c r="V236" i="7"/>
  <c r="V237" i="7"/>
  <c r="V238" i="7"/>
  <c r="V239" i="7"/>
  <c r="V240" i="7"/>
  <c r="V241" i="7"/>
  <c r="V242" i="7"/>
  <c r="V243" i="7"/>
  <c r="V244" i="7"/>
  <c r="V245" i="7"/>
  <c r="V246" i="7"/>
  <c r="V247" i="7"/>
  <c r="V248" i="7"/>
  <c r="V249" i="7"/>
  <c r="V250" i="7"/>
  <c r="V251" i="7"/>
  <c r="V252" i="7"/>
  <c r="V253" i="7"/>
  <c r="V254" i="7"/>
  <c r="V255" i="7"/>
  <c r="V256" i="7"/>
  <c r="V257" i="7"/>
  <c r="V258" i="7"/>
  <c r="V259" i="7"/>
  <c r="V260" i="7"/>
  <c r="V261" i="7"/>
  <c r="V262" i="7"/>
  <c r="V263" i="7"/>
  <c r="V264" i="7"/>
  <c r="V265" i="7"/>
  <c r="V266" i="7"/>
  <c r="V267" i="7"/>
  <c r="V268" i="7"/>
  <c r="V269" i="7"/>
  <c r="V270" i="7"/>
  <c r="V271" i="7"/>
  <c r="V272" i="7"/>
  <c r="V273" i="7"/>
  <c r="V274" i="7"/>
  <c r="V275" i="7"/>
  <c r="V276" i="7"/>
  <c r="V277" i="7"/>
  <c r="V278" i="7"/>
  <c r="V279" i="7"/>
  <c r="V280" i="7"/>
  <c r="V281" i="7"/>
  <c r="V282" i="7"/>
  <c r="V283" i="7"/>
  <c r="V284" i="7"/>
  <c r="V285" i="7"/>
  <c r="V286" i="7"/>
  <c r="V287" i="7"/>
  <c r="V288" i="7"/>
  <c r="V289" i="7"/>
  <c r="V290" i="7"/>
  <c r="V291" i="7"/>
  <c r="V292" i="7"/>
  <c r="V293" i="7"/>
  <c r="V294" i="7"/>
  <c r="V295" i="7"/>
  <c r="V296" i="7"/>
  <c r="V297" i="7"/>
  <c r="V298" i="7"/>
  <c r="V299" i="7"/>
  <c r="V300" i="7"/>
  <c r="V301" i="7"/>
  <c r="V302" i="7"/>
  <c r="V303" i="7"/>
  <c r="V304" i="7"/>
  <c r="V305" i="7"/>
  <c r="V306" i="7"/>
  <c r="V307" i="7"/>
  <c r="V308" i="7"/>
  <c r="V309" i="7"/>
  <c r="V310" i="7"/>
  <c r="V311" i="7"/>
  <c r="V312" i="7"/>
  <c r="V313" i="7"/>
  <c r="V314" i="7"/>
  <c r="V315" i="7"/>
  <c r="V316" i="7"/>
  <c r="V317" i="7"/>
  <c r="V318" i="7"/>
  <c r="V319" i="7"/>
  <c r="V320" i="7"/>
  <c r="V321" i="7"/>
  <c r="V322" i="7"/>
  <c r="V323" i="7"/>
  <c r="V324" i="7"/>
  <c r="V325" i="7"/>
  <c r="V326" i="7"/>
  <c r="V327" i="7"/>
  <c r="V328" i="7"/>
  <c r="V329" i="7"/>
  <c r="V330" i="7"/>
  <c r="V331" i="7"/>
  <c r="V332" i="7"/>
  <c r="V333" i="7"/>
  <c r="V334" i="7"/>
  <c r="V335" i="7"/>
  <c r="V336" i="7"/>
  <c r="V337" i="7"/>
  <c r="V338" i="7"/>
  <c r="V339" i="7"/>
  <c r="V340" i="7"/>
  <c r="V341" i="7"/>
  <c r="V342" i="7"/>
  <c r="V343" i="7"/>
  <c r="V344" i="7"/>
  <c r="V345" i="7"/>
  <c r="V346" i="7"/>
  <c r="V347" i="7"/>
  <c r="V348" i="7"/>
  <c r="V349" i="7"/>
  <c r="V350" i="7"/>
  <c r="V351" i="7"/>
  <c r="V352" i="7"/>
  <c r="V353" i="7"/>
  <c r="V354" i="7"/>
  <c r="V355" i="7"/>
  <c r="V356" i="7"/>
  <c r="V357" i="7"/>
  <c r="V358" i="7"/>
  <c r="V359" i="7"/>
  <c r="V360" i="7"/>
  <c r="V361" i="7"/>
  <c r="V362" i="7"/>
  <c r="V363" i="7"/>
  <c r="V364" i="7"/>
  <c r="V365" i="7"/>
  <c r="V366" i="7"/>
  <c r="V367" i="7"/>
  <c r="V368" i="7"/>
  <c r="V369" i="7"/>
  <c r="V370" i="7"/>
  <c r="V371" i="7"/>
  <c r="V372" i="7"/>
  <c r="V373" i="7"/>
  <c r="V374" i="7"/>
  <c r="V375" i="7"/>
  <c r="V376" i="7"/>
  <c r="V377" i="7"/>
  <c r="V378" i="7"/>
  <c r="V379" i="7"/>
  <c r="V380" i="7"/>
  <c r="V381" i="7"/>
  <c r="V382" i="7"/>
  <c r="V383" i="7"/>
  <c r="V384" i="7"/>
  <c r="V385" i="7"/>
  <c r="V386" i="7"/>
  <c r="V387" i="7"/>
  <c r="V388" i="7"/>
  <c r="V389" i="7"/>
  <c r="V390" i="7"/>
  <c r="V391" i="7"/>
  <c r="V392" i="7"/>
  <c r="V393" i="7"/>
  <c r="V394" i="7"/>
  <c r="V395" i="7"/>
  <c r="V396" i="7"/>
  <c r="V397" i="7"/>
  <c r="V398" i="7"/>
  <c r="V399" i="7"/>
  <c r="V400" i="7"/>
  <c r="V401" i="7"/>
  <c r="V402" i="7"/>
  <c r="V403" i="7"/>
  <c r="V404" i="7"/>
  <c r="V405" i="7"/>
  <c r="V406" i="7"/>
  <c r="V407" i="7"/>
  <c r="V408" i="7"/>
  <c r="V409" i="7"/>
  <c r="V410" i="7"/>
  <c r="V411" i="7"/>
  <c r="V412" i="7"/>
  <c r="V413" i="7"/>
  <c r="V414" i="7"/>
  <c r="V415" i="7"/>
  <c r="V416" i="7"/>
  <c r="V417" i="7"/>
  <c r="V418" i="7"/>
  <c r="V419" i="7"/>
  <c r="V420" i="7"/>
  <c r="V421" i="7"/>
  <c r="V422" i="7"/>
  <c r="V423" i="7"/>
  <c r="V424" i="7"/>
  <c r="V425" i="7"/>
  <c r="V426" i="7"/>
  <c r="V427" i="7"/>
  <c r="V428" i="7"/>
  <c r="V429" i="7"/>
  <c r="V430" i="7"/>
  <c r="V431" i="7"/>
  <c r="V432" i="7"/>
  <c r="V433" i="7"/>
  <c r="V434" i="7"/>
  <c r="V435" i="7"/>
  <c r="V436" i="7"/>
  <c r="V437" i="7"/>
  <c r="V438" i="7"/>
  <c r="V439" i="7"/>
  <c r="V440" i="7"/>
  <c r="V441" i="7"/>
  <c r="V442" i="7"/>
  <c r="V443" i="7"/>
  <c r="V444" i="7"/>
  <c r="V445" i="7"/>
  <c r="V446" i="7"/>
  <c r="V447" i="7"/>
  <c r="V448" i="7"/>
  <c r="V449" i="7"/>
  <c r="V450" i="7"/>
  <c r="V451" i="7"/>
  <c r="V452" i="7"/>
  <c r="V453" i="7"/>
  <c r="V454" i="7"/>
  <c r="V455" i="7"/>
  <c r="V456" i="7"/>
  <c r="V457" i="7"/>
  <c r="V458" i="7"/>
  <c r="V459" i="7"/>
  <c r="V460" i="7"/>
  <c r="V461" i="7"/>
  <c r="V462" i="7"/>
  <c r="V463" i="7"/>
  <c r="V464" i="7"/>
  <c r="V465" i="7"/>
  <c r="V466" i="7"/>
  <c r="V467" i="7"/>
  <c r="V468" i="7"/>
  <c r="V469" i="7"/>
  <c r="V470" i="7"/>
  <c r="V471" i="7"/>
  <c r="V472" i="7"/>
  <c r="V473" i="7"/>
  <c r="V474" i="7"/>
  <c r="V475" i="7"/>
  <c r="V476" i="7"/>
  <c r="V477" i="7"/>
  <c r="V478" i="7"/>
  <c r="V479" i="7"/>
  <c r="V480" i="7"/>
  <c r="V481" i="7"/>
  <c r="V482" i="7"/>
  <c r="V483" i="7"/>
  <c r="V484" i="7"/>
  <c r="V485" i="7"/>
  <c r="V486" i="7"/>
  <c r="V487" i="7"/>
  <c r="V488" i="7"/>
  <c r="V489" i="7"/>
  <c r="V490" i="7"/>
  <c r="V491" i="7"/>
  <c r="V492" i="7"/>
  <c r="V493" i="7"/>
  <c r="V494" i="7"/>
  <c r="V495" i="7"/>
  <c r="V496" i="7"/>
  <c r="V497" i="7"/>
  <c r="V498" i="7"/>
  <c r="V499" i="7"/>
  <c r="V500" i="7"/>
  <c r="V501" i="7"/>
  <c r="V502" i="7"/>
  <c r="V503" i="7"/>
  <c r="V504" i="7"/>
  <c r="V505" i="7"/>
  <c r="V506" i="7"/>
  <c r="V507" i="7"/>
  <c r="V508" i="7"/>
  <c r="V509" i="7"/>
  <c r="V510" i="7"/>
  <c r="V511" i="7"/>
  <c r="V512" i="7"/>
  <c r="V513" i="7"/>
  <c r="V514" i="7"/>
  <c r="V515" i="7"/>
  <c r="V516" i="7"/>
  <c r="V517" i="7"/>
  <c r="V518" i="7"/>
  <c r="V519" i="7"/>
  <c r="V520" i="7"/>
  <c r="V521" i="7"/>
  <c r="V522" i="7"/>
  <c r="V523" i="7"/>
  <c r="V524" i="7"/>
  <c r="V525" i="7"/>
  <c r="V526" i="7"/>
  <c r="V527" i="7"/>
  <c r="V528" i="7"/>
  <c r="V529" i="7"/>
  <c r="V530" i="7"/>
  <c r="V531" i="7"/>
  <c r="V532" i="7"/>
  <c r="V533" i="7"/>
  <c r="V534" i="7"/>
  <c r="V535" i="7"/>
  <c r="V536" i="7"/>
  <c r="V537" i="7"/>
  <c r="V538" i="7"/>
  <c r="V539" i="7"/>
  <c r="V540" i="7"/>
  <c r="V541" i="7"/>
  <c r="V542" i="7"/>
  <c r="V543" i="7"/>
  <c r="V544" i="7"/>
  <c r="V545" i="7"/>
  <c r="V546" i="7"/>
  <c r="V547" i="7"/>
  <c r="V548" i="7"/>
  <c r="V549" i="7"/>
  <c r="V550" i="7"/>
  <c r="V551" i="7"/>
  <c r="V552" i="7"/>
  <c r="V553" i="7"/>
  <c r="V554" i="7"/>
  <c r="V555" i="7"/>
  <c r="V556" i="7"/>
  <c r="V557" i="7"/>
  <c r="V558" i="7"/>
  <c r="V559" i="7"/>
  <c r="V560" i="7"/>
  <c r="V561" i="7"/>
  <c r="V562" i="7"/>
  <c r="V563" i="7"/>
  <c r="V564" i="7"/>
  <c r="V565" i="7"/>
  <c r="V566" i="7"/>
  <c r="V567" i="7"/>
  <c r="V568" i="7"/>
  <c r="V569" i="7"/>
  <c r="V570" i="7"/>
  <c r="V571" i="7"/>
  <c r="V572" i="7"/>
  <c r="V573" i="7"/>
  <c r="V574" i="7"/>
  <c r="V575" i="7"/>
  <c r="V576" i="7"/>
  <c r="V577" i="7"/>
  <c r="V578" i="7"/>
  <c r="V579" i="7"/>
  <c r="V580" i="7"/>
  <c r="V581" i="7"/>
  <c r="V582" i="7"/>
  <c r="V583" i="7"/>
  <c r="V584" i="7"/>
  <c r="V585" i="7"/>
  <c r="V586" i="7"/>
  <c r="V587" i="7"/>
  <c r="V588" i="7"/>
  <c r="V589" i="7"/>
  <c r="V590" i="7"/>
  <c r="V591" i="7"/>
  <c r="V592" i="7"/>
  <c r="V593" i="7"/>
  <c r="V594" i="7"/>
  <c r="V595" i="7"/>
  <c r="V596" i="7"/>
  <c r="V597" i="7"/>
  <c r="V598" i="7"/>
  <c r="V599" i="7"/>
  <c r="V600" i="7"/>
  <c r="V601" i="7"/>
  <c r="V602" i="7"/>
  <c r="V603" i="7"/>
  <c r="V604" i="7"/>
  <c r="V605" i="7"/>
  <c r="V606" i="7"/>
  <c r="V607" i="7"/>
  <c r="V608" i="7"/>
  <c r="V609" i="7"/>
  <c r="V610" i="7"/>
  <c r="V611" i="7"/>
  <c r="V612" i="7"/>
  <c r="V613" i="7"/>
  <c r="V614" i="7"/>
  <c r="V615" i="7"/>
  <c r="V616" i="7"/>
  <c r="V617" i="7"/>
  <c r="V618" i="7"/>
  <c r="V619" i="7"/>
  <c r="V620" i="7"/>
  <c r="V621" i="7"/>
  <c r="V622" i="7"/>
  <c r="V623" i="7"/>
  <c r="V624" i="7"/>
  <c r="V625" i="7"/>
  <c r="V626" i="7"/>
  <c r="V627" i="7"/>
  <c r="V628" i="7"/>
  <c r="V629" i="7"/>
  <c r="V630" i="7"/>
  <c r="V631" i="7"/>
  <c r="V632" i="7"/>
  <c r="V633" i="7"/>
  <c r="V634" i="7"/>
  <c r="V635" i="7"/>
  <c r="V636" i="7"/>
  <c r="V637" i="7"/>
  <c r="V638" i="7"/>
  <c r="V639" i="7"/>
  <c r="V640" i="7"/>
  <c r="V641" i="7"/>
  <c r="V642" i="7"/>
  <c r="V643" i="7"/>
  <c r="V644" i="7"/>
  <c r="V645" i="7"/>
  <c r="V646" i="7"/>
  <c r="V647" i="7"/>
  <c r="V648" i="7"/>
  <c r="V649" i="7"/>
  <c r="V650" i="7"/>
  <c r="V651" i="7"/>
  <c r="V652" i="7"/>
  <c r="V653" i="7"/>
  <c r="V654" i="7"/>
  <c r="V655" i="7"/>
  <c r="V656" i="7"/>
  <c r="V657" i="7"/>
  <c r="V658" i="7"/>
  <c r="V659" i="7"/>
  <c r="V660" i="7"/>
  <c r="V661" i="7"/>
  <c r="V662" i="7"/>
  <c r="V663" i="7"/>
  <c r="V664" i="7"/>
  <c r="V665" i="7"/>
  <c r="V666" i="7"/>
  <c r="V667" i="7"/>
  <c r="V668" i="7"/>
  <c r="V669" i="7"/>
  <c r="V670" i="7"/>
  <c r="V671" i="7"/>
  <c r="V672" i="7"/>
  <c r="V673" i="7"/>
  <c r="V674" i="7"/>
  <c r="V675" i="7"/>
  <c r="V676" i="7"/>
  <c r="V677" i="7"/>
  <c r="V678" i="7"/>
  <c r="V679" i="7"/>
  <c r="V680" i="7"/>
  <c r="V681" i="7"/>
  <c r="V682" i="7"/>
  <c r="V683" i="7"/>
  <c r="V684" i="7"/>
  <c r="V685" i="7"/>
  <c r="V686" i="7"/>
  <c r="V687" i="7"/>
  <c r="V688" i="7"/>
  <c r="V689" i="7"/>
  <c r="V690" i="7"/>
  <c r="V691" i="7"/>
  <c r="V692" i="7"/>
  <c r="V693" i="7"/>
  <c r="V694" i="7"/>
  <c r="V695" i="7"/>
  <c r="V696" i="7"/>
  <c r="V697" i="7"/>
  <c r="V698" i="7"/>
  <c r="V699" i="7"/>
  <c r="V700" i="7"/>
  <c r="V701" i="7"/>
  <c r="V702" i="7"/>
  <c r="V703" i="7"/>
  <c r="V704" i="7"/>
  <c r="V705" i="7"/>
  <c r="V706" i="7"/>
  <c r="V707" i="7"/>
  <c r="V708" i="7"/>
  <c r="V709" i="7"/>
  <c r="V710" i="7"/>
  <c r="V711" i="7"/>
  <c r="V712" i="7"/>
  <c r="V713" i="7"/>
  <c r="V714" i="7"/>
  <c r="V715" i="7"/>
  <c r="V716" i="7"/>
  <c r="V717" i="7"/>
  <c r="V718" i="7"/>
  <c r="V719" i="7"/>
  <c r="V720" i="7"/>
  <c r="V721" i="7"/>
  <c r="V722" i="7"/>
  <c r="V723" i="7"/>
  <c r="V724" i="7"/>
  <c r="V725" i="7"/>
  <c r="V726" i="7"/>
  <c r="V727" i="7"/>
  <c r="V728" i="7"/>
  <c r="V729" i="7"/>
  <c r="V730" i="7"/>
  <c r="V731" i="7"/>
  <c r="V732" i="7"/>
  <c r="V733" i="7"/>
  <c r="V734" i="7"/>
  <c r="V735" i="7"/>
  <c r="V736" i="7"/>
  <c r="V737" i="7"/>
  <c r="V738" i="7"/>
  <c r="V739" i="7"/>
  <c r="V740" i="7"/>
  <c r="V741" i="7"/>
  <c r="V742" i="7"/>
  <c r="V743" i="7"/>
  <c r="V744" i="7"/>
  <c r="V745" i="7"/>
  <c r="V746" i="7"/>
  <c r="V747" i="7"/>
  <c r="V748" i="7"/>
  <c r="V749" i="7"/>
  <c r="V750" i="7"/>
  <c r="V751" i="7"/>
  <c r="V752" i="7"/>
  <c r="V753" i="7"/>
  <c r="V754" i="7"/>
  <c r="V755" i="7"/>
  <c r="V756" i="7"/>
  <c r="V757" i="7"/>
  <c r="V758" i="7"/>
  <c r="V759" i="7"/>
  <c r="V760" i="7"/>
  <c r="V761" i="7"/>
  <c r="V762" i="7"/>
  <c r="V763" i="7"/>
  <c r="V764" i="7"/>
  <c r="V765" i="7"/>
  <c r="V766" i="7"/>
  <c r="V767" i="7"/>
  <c r="V768" i="7"/>
  <c r="V769" i="7"/>
  <c r="V770" i="7"/>
  <c r="V771" i="7"/>
  <c r="V772" i="7"/>
  <c r="V773" i="7"/>
  <c r="V774" i="7"/>
  <c r="V775" i="7"/>
  <c r="V776" i="7"/>
  <c r="V777" i="7"/>
  <c r="V778" i="7"/>
  <c r="V779" i="7"/>
  <c r="V780" i="7"/>
  <c r="V781" i="7"/>
  <c r="V782" i="7"/>
  <c r="V783" i="7"/>
  <c r="V784" i="7"/>
  <c r="V785" i="7"/>
  <c r="V786" i="7"/>
  <c r="V787" i="7"/>
  <c r="V788" i="7"/>
  <c r="V789" i="7"/>
  <c r="V790" i="7"/>
  <c r="V791" i="7"/>
  <c r="V792" i="7"/>
  <c r="V793" i="7"/>
  <c r="V794" i="7"/>
  <c r="V795" i="7"/>
  <c r="V796" i="7"/>
  <c r="V797" i="7"/>
  <c r="V798" i="7"/>
  <c r="V799" i="7"/>
  <c r="V800" i="7"/>
  <c r="V801" i="7"/>
  <c r="V802" i="7"/>
  <c r="V803" i="7"/>
  <c r="V804" i="7"/>
  <c r="V805" i="7"/>
  <c r="V806" i="7"/>
  <c r="V807" i="7"/>
  <c r="V808" i="7"/>
  <c r="V809" i="7"/>
  <c r="V810" i="7"/>
  <c r="V811" i="7"/>
  <c r="V812" i="7"/>
  <c r="V813" i="7"/>
  <c r="V814" i="7"/>
  <c r="V815" i="7"/>
  <c r="V816" i="7"/>
  <c r="V817" i="7"/>
  <c r="V818" i="7"/>
  <c r="V819" i="7"/>
  <c r="V820" i="7"/>
  <c r="V821" i="7"/>
  <c r="V822" i="7"/>
  <c r="V823" i="7"/>
  <c r="V824" i="7"/>
  <c r="V825" i="7"/>
  <c r="V826" i="7"/>
  <c r="V827" i="7"/>
  <c r="V828" i="7"/>
  <c r="V829" i="7"/>
  <c r="V830" i="7"/>
  <c r="V831" i="7"/>
  <c r="V832" i="7"/>
  <c r="V833" i="7"/>
  <c r="V834" i="7"/>
  <c r="V835" i="7"/>
  <c r="V836" i="7"/>
  <c r="V837" i="7"/>
  <c r="V838" i="7"/>
  <c r="V839" i="7"/>
  <c r="V840" i="7"/>
  <c r="V841" i="7"/>
  <c r="V842" i="7"/>
  <c r="V843" i="7"/>
  <c r="V844" i="7"/>
  <c r="V845" i="7"/>
  <c r="V846" i="7"/>
  <c r="V847" i="7"/>
  <c r="V848" i="7"/>
  <c r="V849" i="7"/>
  <c r="V850" i="7"/>
  <c r="V851" i="7"/>
  <c r="V852" i="7"/>
  <c r="V853" i="7"/>
  <c r="V854" i="7"/>
  <c r="V855" i="7"/>
  <c r="V856" i="7"/>
  <c r="V857" i="7"/>
  <c r="V858" i="7"/>
  <c r="V859" i="7"/>
  <c r="V860" i="7"/>
  <c r="V861" i="7"/>
  <c r="V862" i="7"/>
  <c r="V863" i="7"/>
  <c r="V864" i="7"/>
  <c r="V865" i="7"/>
  <c r="V866" i="7"/>
  <c r="V867" i="7"/>
  <c r="V868" i="7"/>
  <c r="V869" i="7"/>
  <c r="V870" i="7"/>
  <c r="V871" i="7"/>
  <c r="V872" i="7"/>
  <c r="V873" i="7"/>
  <c r="V874" i="7"/>
  <c r="V875" i="7"/>
  <c r="V876" i="7"/>
  <c r="V877" i="7"/>
  <c r="V878" i="7"/>
  <c r="V879" i="7"/>
  <c r="V880" i="7"/>
  <c r="V881" i="7"/>
  <c r="V882" i="7"/>
  <c r="V883" i="7"/>
  <c r="V884" i="7"/>
  <c r="V885" i="7"/>
  <c r="V886" i="7"/>
  <c r="V887" i="7"/>
  <c r="V888" i="7"/>
  <c r="V889" i="7"/>
  <c r="V890" i="7"/>
  <c r="V891" i="7"/>
  <c r="V892" i="7"/>
  <c r="V893" i="7"/>
  <c r="V894" i="7"/>
  <c r="V895" i="7"/>
  <c r="V896" i="7"/>
  <c r="V897" i="7"/>
  <c r="V898" i="7"/>
  <c r="V899" i="7"/>
  <c r="V900" i="7"/>
  <c r="V901" i="7"/>
  <c r="V902" i="7"/>
  <c r="V903" i="7"/>
  <c r="V904" i="7"/>
  <c r="V905" i="7"/>
  <c r="V906" i="7"/>
  <c r="V907" i="7"/>
  <c r="V908" i="7"/>
  <c r="V909" i="7"/>
  <c r="V910" i="7"/>
  <c r="V911" i="7"/>
  <c r="V912" i="7"/>
  <c r="V913" i="7"/>
  <c r="V914" i="7"/>
  <c r="V915" i="7"/>
  <c r="V916" i="7"/>
  <c r="V917" i="7"/>
  <c r="V918" i="7"/>
  <c r="V919" i="7"/>
  <c r="V920" i="7"/>
  <c r="V921" i="7"/>
  <c r="V922" i="7"/>
  <c r="V923" i="7"/>
  <c r="V924" i="7"/>
  <c r="V925" i="7"/>
  <c r="V926" i="7"/>
  <c r="V927" i="7"/>
  <c r="V928" i="7"/>
  <c r="V929" i="7"/>
  <c r="V930" i="7"/>
  <c r="V931" i="7"/>
  <c r="V932" i="7"/>
  <c r="V933" i="7"/>
  <c r="V934" i="7"/>
  <c r="V935" i="7"/>
  <c r="V936" i="7"/>
  <c r="V937" i="7"/>
  <c r="V938" i="7"/>
  <c r="V939" i="7"/>
  <c r="V940" i="7"/>
  <c r="V941" i="7"/>
  <c r="V942" i="7"/>
  <c r="V943" i="7"/>
  <c r="V944" i="7"/>
  <c r="V945" i="7"/>
  <c r="V946" i="7"/>
  <c r="V947" i="7"/>
  <c r="V948" i="7"/>
  <c r="V949" i="7"/>
  <c r="V950" i="7"/>
  <c r="V951" i="7"/>
  <c r="V952" i="7"/>
  <c r="V953" i="7"/>
  <c r="V954" i="7"/>
  <c r="V955" i="7"/>
  <c r="V956" i="7"/>
  <c r="V957" i="7"/>
  <c r="V958" i="7"/>
  <c r="V959" i="7"/>
  <c r="V960" i="7"/>
  <c r="V961" i="7"/>
  <c r="V962" i="7"/>
  <c r="V963" i="7"/>
  <c r="V964" i="7"/>
  <c r="V965" i="7"/>
  <c r="V966" i="7"/>
  <c r="V967" i="7"/>
  <c r="V968" i="7"/>
  <c r="V969" i="7"/>
  <c r="V970" i="7"/>
  <c r="V971" i="7"/>
  <c r="V972" i="7"/>
  <c r="V973" i="7"/>
  <c r="V974" i="7"/>
  <c r="V975" i="7"/>
  <c r="V976" i="7"/>
  <c r="V977" i="7"/>
  <c r="V978" i="7"/>
  <c r="V979" i="7"/>
  <c r="V980" i="7"/>
  <c r="V981" i="7"/>
  <c r="V982" i="7"/>
  <c r="V983" i="7"/>
  <c r="V984" i="7"/>
  <c r="V985" i="7"/>
  <c r="V986" i="7"/>
  <c r="V987" i="7"/>
  <c r="V988" i="7"/>
  <c r="V989" i="7"/>
  <c r="V990" i="7"/>
  <c r="V991" i="7"/>
  <c r="V992" i="7"/>
  <c r="V993" i="7"/>
  <c r="V994" i="7"/>
  <c r="V995" i="7"/>
  <c r="V996" i="7"/>
  <c r="V997" i="7"/>
  <c r="V998" i="7"/>
  <c r="V999" i="7"/>
  <c r="V1000" i="7"/>
  <c r="V1001" i="7"/>
  <c r="V1002" i="7"/>
  <c r="V1003" i="7"/>
  <c r="V1004" i="7"/>
  <c r="V1005" i="7"/>
  <c r="V1006" i="7"/>
  <c r="V1007" i="7"/>
  <c r="V1008" i="7"/>
  <c r="V1009" i="7"/>
  <c r="V1010" i="7"/>
  <c r="V1011" i="7"/>
  <c r="V1012" i="7"/>
  <c r="V1013" i="7"/>
  <c r="V1014" i="7"/>
  <c r="V1015" i="7"/>
  <c r="V1016" i="7"/>
  <c r="V1017" i="7"/>
  <c r="V1018" i="7"/>
  <c r="V1019" i="7"/>
  <c r="V1020" i="7"/>
  <c r="V1021" i="7"/>
  <c r="V1022" i="7"/>
  <c r="V1023" i="7"/>
  <c r="V1024" i="7"/>
  <c r="V1025" i="7"/>
  <c r="V1026" i="7"/>
  <c r="V1027" i="7"/>
  <c r="V1028" i="7"/>
  <c r="V1029" i="7"/>
  <c r="V1030" i="7"/>
  <c r="V1031" i="7"/>
  <c r="V1032" i="7"/>
  <c r="V1033" i="7"/>
  <c r="V1034" i="7"/>
  <c r="V1035" i="7"/>
  <c r="V1036" i="7"/>
  <c r="V1037" i="7"/>
  <c r="V1038" i="7"/>
  <c r="V1039" i="7"/>
  <c r="V1040" i="7"/>
  <c r="V1041" i="7"/>
  <c r="V1042" i="7"/>
  <c r="V1043" i="7"/>
  <c r="V1044" i="7"/>
  <c r="V1045" i="7"/>
  <c r="V1046" i="7"/>
  <c r="V1047" i="7"/>
  <c r="V1048" i="7"/>
  <c r="V1049" i="7"/>
  <c r="V1050" i="7"/>
  <c r="V1051" i="7"/>
  <c r="V1052" i="7"/>
  <c r="V1053" i="7"/>
  <c r="V1054" i="7"/>
  <c r="V1055" i="7"/>
  <c r="V1056" i="7"/>
  <c r="V1057" i="7"/>
  <c r="V1058" i="7"/>
  <c r="V1059" i="7"/>
  <c r="V1060" i="7"/>
  <c r="V1061" i="7"/>
  <c r="V1062" i="7"/>
  <c r="V1063" i="7"/>
  <c r="V1064" i="7"/>
  <c r="V1065" i="7"/>
  <c r="V1066" i="7"/>
  <c r="V1067" i="7"/>
  <c r="V1068" i="7"/>
  <c r="V1069" i="7"/>
  <c r="V1070" i="7"/>
  <c r="V1071" i="7"/>
  <c r="V1072" i="7"/>
  <c r="V1073" i="7"/>
  <c r="V1074" i="7"/>
  <c r="V1075" i="7"/>
  <c r="V1076" i="7"/>
  <c r="V1077" i="7"/>
  <c r="V1078" i="7"/>
  <c r="V1079" i="7"/>
  <c r="V1080" i="7"/>
  <c r="V1081" i="7"/>
  <c r="V1082" i="7"/>
  <c r="V1083" i="7"/>
  <c r="V1084" i="7"/>
  <c r="V1085" i="7"/>
  <c r="V1086" i="7"/>
  <c r="V1087" i="7"/>
  <c r="V1088" i="7"/>
  <c r="V1089" i="7"/>
  <c r="V1090" i="7"/>
  <c r="V1091" i="7"/>
  <c r="V1092" i="7"/>
  <c r="V1093" i="7"/>
  <c r="V1094" i="7"/>
  <c r="V1095" i="7"/>
  <c r="V1096" i="7"/>
  <c r="V1097" i="7"/>
  <c r="V1098" i="7"/>
  <c r="V1099" i="7"/>
  <c r="V1100" i="7"/>
  <c r="V1101" i="7"/>
  <c r="V1102" i="7"/>
  <c r="V1103" i="7"/>
  <c r="V1104" i="7"/>
  <c r="V1105" i="7"/>
  <c r="V1106" i="7"/>
  <c r="V1107" i="7"/>
  <c r="V1108" i="7"/>
  <c r="V1109" i="7"/>
  <c r="V1110" i="7"/>
  <c r="V1111" i="7"/>
  <c r="V1112" i="7"/>
  <c r="V1113" i="7"/>
  <c r="V1114" i="7"/>
  <c r="V1115" i="7"/>
  <c r="V1116" i="7"/>
  <c r="V1117" i="7"/>
  <c r="V1118" i="7"/>
  <c r="V1119" i="7"/>
  <c r="V1120" i="7"/>
  <c r="V1121" i="7"/>
  <c r="V1122" i="7"/>
  <c r="V1123" i="7"/>
  <c r="V1124" i="7"/>
  <c r="V1125" i="7"/>
  <c r="V1126" i="7"/>
  <c r="V1127" i="7"/>
  <c r="V1128" i="7"/>
  <c r="V1129" i="7"/>
  <c r="V1130" i="7"/>
  <c r="V1131" i="7"/>
  <c r="V1132" i="7"/>
  <c r="V1133" i="7"/>
  <c r="V1134" i="7"/>
  <c r="V1135" i="7"/>
  <c r="V1136" i="7"/>
  <c r="V1137" i="7"/>
  <c r="V1138" i="7"/>
  <c r="V1139" i="7"/>
  <c r="V1140" i="7"/>
  <c r="V1141" i="7"/>
  <c r="V1142" i="7"/>
  <c r="V1143" i="7"/>
  <c r="V1144" i="7"/>
  <c r="V1145" i="7"/>
  <c r="V1146" i="7"/>
  <c r="V1147" i="7"/>
  <c r="V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U104" i="7"/>
  <c r="U105" i="7"/>
  <c r="U106" i="7"/>
  <c r="U107" i="7"/>
  <c r="U108" i="7"/>
  <c r="U109" i="7"/>
  <c r="U110" i="7"/>
  <c r="U111" i="7"/>
  <c r="U112" i="7"/>
  <c r="U113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U136" i="7"/>
  <c r="U137" i="7"/>
  <c r="U138" i="7"/>
  <c r="U139" i="7"/>
  <c r="U140" i="7"/>
  <c r="U141" i="7"/>
  <c r="U142" i="7"/>
  <c r="U143" i="7"/>
  <c r="U144" i="7"/>
  <c r="U145" i="7"/>
  <c r="U146" i="7"/>
  <c r="U147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U160" i="7"/>
  <c r="U161" i="7"/>
  <c r="U162" i="7"/>
  <c r="U163" i="7"/>
  <c r="U164" i="7"/>
  <c r="U165" i="7"/>
  <c r="U166" i="7"/>
  <c r="U167" i="7"/>
  <c r="U168" i="7"/>
  <c r="U169" i="7"/>
  <c r="U170" i="7"/>
  <c r="U171" i="7"/>
  <c r="U172" i="7"/>
  <c r="U173" i="7"/>
  <c r="U174" i="7"/>
  <c r="U175" i="7"/>
  <c r="U176" i="7"/>
  <c r="U177" i="7"/>
  <c r="U178" i="7"/>
  <c r="U179" i="7"/>
  <c r="U180" i="7"/>
  <c r="U181" i="7"/>
  <c r="U182" i="7"/>
  <c r="U183" i="7"/>
  <c r="U184" i="7"/>
  <c r="U185" i="7"/>
  <c r="U186" i="7"/>
  <c r="U187" i="7"/>
  <c r="U188" i="7"/>
  <c r="U189" i="7"/>
  <c r="U190" i="7"/>
  <c r="U191" i="7"/>
  <c r="U192" i="7"/>
  <c r="U193" i="7"/>
  <c r="U194" i="7"/>
  <c r="U195" i="7"/>
  <c r="U196" i="7"/>
  <c r="U197" i="7"/>
  <c r="U198" i="7"/>
  <c r="U199" i="7"/>
  <c r="U200" i="7"/>
  <c r="U201" i="7"/>
  <c r="U202" i="7"/>
  <c r="U203" i="7"/>
  <c r="U204" i="7"/>
  <c r="U205" i="7"/>
  <c r="U206" i="7"/>
  <c r="U207" i="7"/>
  <c r="U208" i="7"/>
  <c r="U209" i="7"/>
  <c r="U210" i="7"/>
  <c r="U211" i="7"/>
  <c r="U212" i="7"/>
  <c r="U213" i="7"/>
  <c r="U214" i="7"/>
  <c r="U215" i="7"/>
  <c r="U216" i="7"/>
  <c r="U217" i="7"/>
  <c r="U218" i="7"/>
  <c r="U219" i="7"/>
  <c r="U220" i="7"/>
  <c r="U221" i="7"/>
  <c r="U222" i="7"/>
  <c r="U223" i="7"/>
  <c r="U224" i="7"/>
  <c r="U225" i="7"/>
  <c r="U226" i="7"/>
  <c r="U227" i="7"/>
  <c r="U228" i="7"/>
  <c r="U229" i="7"/>
  <c r="U230" i="7"/>
  <c r="U231" i="7"/>
  <c r="U232" i="7"/>
  <c r="U233" i="7"/>
  <c r="U234" i="7"/>
  <c r="U235" i="7"/>
  <c r="U236" i="7"/>
  <c r="U237" i="7"/>
  <c r="U238" i="7"/>
  <c r="U239" i="7"/>
  <c r="U240" i="7"/>
  <c r="U241" i="7"/>
  <c r="U242" i="7"/>
  <c r="U243" i="7"/>
  <c r="U244" i="7"/>
  <c r="U245" i="7"/>
  <c r="U246" i="7"/>
  <c r="U247" i="7"/>
  <c r="U248" i="7"/>
  <c r="U249" i="7"/>
  <c r="U250" i="7"/>
  <c r="U251" i="7"/>
  <c r="U252" i="7"/>
  <c r="U253" i="7"/>
  <c r="U254" i="7"/>
  <c r="U255" i="7"/>
  <c r="U256" i="7"/>
  <c r="U257" i="7"/>
  <c r="U258" i="7"/>
  <c r="U259" i="7"/>
  <c r="U260" i="7"/>
  <c r="U261" i="7"/>
  <c r="U262" i="7"/>
  <c r="U263" i="7"/>
  <c r="U264" i="7"/>
  <c r="U265" i="7"/>
  <c r="U266" i="7"/>
  <c r="U267" i="7"/>
  <c r="U268" i="7"/>
  <c r="U269" i="7"/>
  <c r="U270" i="7"/>
  <c r="U271" i="7"/>
  <c r="U272" i="7"/>
  <c r="U273" i="7"/>
  <c r="U274" i="7"/>
  <c r="U275" i="7"/>
  <c r="U276" i="7"/>
  <c r="U277" i="7"/>
  <c r="U278" i="7"/>
  <c r="U279" i="7"/>
  <c r="U280" i="7"/>
  <c r="U281" i="7"/>
  <c r="U282" i="7"/>
  <c r="U283" i="7"/>
  <c r="U284" i="7"/>
  <c r="U285" i="7"/>
  <c r="U286" i="7"/>
  <c r="U287" i="7"/>
  <c r="U288" i="7"/>
  <c r="U289" i="7"/>
  <c r="U290" i="7"/>
  <c r="U291" i="7"/>
  <c r="U292" i="7"/>
  <c r="U293" i="7"/>
  <c r="U294" i="7"/>
  <c r="U295" i="7"/>
  <c r="U296" i="7"/>
  <c r="U297" i="7"/>
  <c r="U298" i="7"/>
  <c r="U299" i="7"/>
  <c r="U300" i="7"/>
  <c r="U301" i="7"/>
  <c r="U302" i="7"/>
  <c r="U303" i="7"/>
  <c r="U304" i="7"/>
  <c r="U305" i="7"/>
  <c r="U306" i="7"/>
  <c r="U307" i="7"/>
  <c r="U308" i="7"/>
  <c r="U309" i="7"/>
  <c r="U310" i="7"/>
  <c r="U311" i="7"/>
  <c r="U312" i="7"/>
  <c r="U313" i="7"/>
  <c r="U314" i="7"/>
  <c r="U315" i="7"/>
  <c r="U316" i="7"/>
  <c r="U317" i="7"/>
  <c r="U318" i="7"/>
  <c r="U319" i="7"/>
  <c r="U320" i="7"/>
  <c r="U321" i="7"/>
  <c r="U322" i="7"/>
  <c r="U323" i="7"/>
  <c r="U324" i="7"/>
  <c r="U325" i="7"/>
  <c r="U326" i="7"/>
  <c r="U327" i="7"/>
  <c r="U328" i="7"/>
  <c r="U329" i="7"/>
  <c r="U330" i="7"/>
  <c r="U331" i="7"/>
  <c r="U332" i="7"/>
  <c r="U333" i="7"/>
  <c r="U334" i="7"/>
  <c r="U335" i="7"/>
  <c r="U336" i="7"/>
  <c r="U337" i="7"/>
  <c r="U338" i="7"/>
  <c r="U339" i="7"/>
  <c r="U340" i="7"/>
  <c r="U341" i="7"/>
  <c r="U342" i="7"/>
  <c r="U343" i="7"/>
  <c r="U344" i="7"/>
  <c r="U345" i="7"/>
  <c r="U346" i="7"/>
  <c r="U347" i="7"/>
  <c r="U348" i="7"/>
  <c r="U349" i="7"/>
  <c r="U350" i="7"/>
  <c r="U351" i="7"/>
  <c r="U352" i="7"/>
  <c r="U353" i="7"/>
  <c r="U354" i="7"/>
  <c r="U355" i="7"/>
  <c r="U356" i="7"/>
  <c r="U357" i="7"/>
  <c r="U358" i="7"/>
  <c r="U359" i="7"/>
  <c r="U360" i="7"/>
  <c r="U361" i="7"/>
  <c r="U362" i="7"/>
  <c r="U363" i="7"/>
  <c r="U364" i="7"/>
  <c r="U365" i="7"/>
  <c r="U366" i="7"/>
  <c r="U367" i="7"/>
  <c r="U368" i="7"/>
  <c r="U369" i="7"/>
  <c r="U370" i="7"/>
  <c r="U371" i="7"/>
  <c r="U372" i="7"/>
  <c r="U373" i="7"/>
  <c r="U374" i="7"/>
  <c r="U375" i="7"/>
  <c r="U376" i="7"/>
  <c r="U377" i="7"/>
  <c r="U378" i="7"/>
  <c r="U379" i="7"/>
  <c r="U380" i="7"/>
  <c r="U381" i="7"/>
  <c r="U382" i="7"/>
  <c r="U383" i="7"/>
  <c r="U384" i="7"/>
  <c r="U385" i="7"/>
  <c r="U386" i="7"/>
  <c r="U387" i="7"/>
  <c r="U388" i="7"/>
  <c r="U389" i="7"/>
  <c r="U390" i="7"/>
  <c r="U391" i="7"/>
  <c r="U392" i="7"/>
  <c r="U393" i="7"/>
  <c r="U394" i="7"/>
  <c r="U395" i="7"/>
  <c r="U396" i="7"/>
  <c r="U397" i="7"/>
  <c r="U398" i="7"/>
  <c r="U399" i="7"/>
  <c r="U400" i="7"/>
  <c r="U401" i="7"/>
  <c r="U402" i="7"/>
  <c r="U403" i="7"/>
  <c r="U404" i="7"/>
  <c r="U405" i="7"/>
  <c r="U406" i="7"/>
  <c r="U407" i="7"/>
  <c r="U408" i="7"/>
  <c r="U409" i="7"/>
  <c r="U410" i="7"/>
  <c r="U411" i="7"/>
  <c r="U412" i="7"/>
  <c r="U413" i="7"/>
  <c r="U414" i="7"/>
  <c r="U415" i="7"/>
  <c r="U416" i="7"/>
  <c r="U417" i="7"/>
  <c r="U418" i="7"/>
  <c r="U419" i="7"/>
  <c r="U420" i="7"/>
  <c r="U421" i="7"/>
  <c r="U422" i="7"/>
  <c r="U423" i="7"/>
  <c r="U424" i="7"/>
  <c r="U425" i="7"/>
  <c r="U426" i="7"/>
  <c r="U427" i="7"/>
  <c r="U428" i="7"/>
  <c r="U429" i="7"/>
  <c r="U430" i="7"/>
  <c r="U431" i="7"/>
  <c r="U432" i="7"/>
  <c r="U433" i="7"/>
  <c r="U434" i="7"/>
  <c r="U435" i="7"/>
  <c r="U436" i="7"/>
  <c r="U437" i="7"/>
  <c r="U438" i="7"/>
  <c r="U439" i="7"/>
  <c r="U440" i="7"/>
  <c r="U441" i="7"/>
  <c r="U442" i="7"/>
  <c r="U443" i="7"/>
  <c r="U444" i="7"/>
  <c r="U445" i="7"/>
  <c r="U446" i="7"/>
  <c r="U447" i="7"/>
  <c r="U448" i="7"/>
  <c r="U449" i="7"/>
  <c r="U450" i="7"/>
  <c r="U451" i="7"/>
  <c r="U452" i="7"/>
  <c r="U453" i="7"/>
  <c r="U454" i="7"/>
  <c r="U455" i="7"/>
  <c r="U456" i="7"/>
  <c r="U457" i="7"/>
  <c r="U458" i="7"/>
  <c r="U459" i="7"/>
  <c r="U460" i="7"/>
  <c r="U461" i="7"/>
  <c r="U462" i="7"/>
  <c r="U463" i="7"/>
  <c r="U464" i="7"/>
  <c r="U465" i="7"/>
  <c r="U466" i="7"/>
  <c r="U467" i="7"/>
  <c r="U468" i="7"/>
  <c r="U469" i="7"/>
  <c r="U470" i="7"/>
  <c r="U471" i="7"/>
  <c r="U472" i="7"/>
  <c r="U473" i="7"/>
  <c r="U474" i="7"/>
  <c r="U475" i="7"/>
  <c r="U476" i="7"/>
  <c r="U477" i="7"/>
  <c r="U478" i="7"/>
  <c r="U479" i="7"/>
  <c r="U480" i="7"/>
  <c r="U481" i="7"/>
  <c r="U482" i="7"/>
  <c r="U483" i="7"/>
  <c r="U484" i="7"/>
  <c r="U485" i="7"/>
  <c r="U486" i="7"/>
  <c r="U487" i="7"/>
  <c r="U488" i="7"/>
  <c r="U489" i="7"/>
  <c r="U490" i="7"/>
  <c r="U491" i="7"/>
  <c r="U492" i="7"/>
  <c r="U493" i="7"/>
  <c r="U494" i="7"/>
  <c r="U495" i="7"/>
  <c r="U496" i="7"/>
  <c r="U497" i="7"/>
  <c r="U498" i="7"/>
  <c r="U499" i="7"/>
  <c r="U500" i="7"/>
  <c r="U501" i="7"/>
  <c r="U502" i="7"/>
  <c r="U503" i="7"/>
  <c r="U504" i="7"/>
  <c r="U505" i="7"/>
  <c r="U506" i="7"/>
  <c r="U507" i="7"/>
  <c r="U508" i="7"/>
  <c r="U509" i="7"/>
  <c r="U510" i="7"/>
  <c r="U511" i="7"/>
  <c r="U512" i="7"/>
  <c r="U513" i="7"/>
  <c r="U514" i="7"/>
  <c r="U515" i="7"/>
  <c r="U516" i="7"/>
  <c r="U517" i="7"/>
  <c r="U518" i="7"/>
  <c r="U519" i="7"/>
  <c r="U520" i="7"/>
  <c r="U521" i="7"/>
  <c r="U522" i="7"/>
  <c r="U523" i="7"/>
  <c r="U524" i="7"/>
  <c r="U525" i="7"/>
  <c r="U526" i="7"/>
  <c r="U527" i="7"/>
  <c r="U528" i="7"/>
  <c r="U529" i="7"/>
  <c r="U530" i="7"/>
  <c r="U531" i="7"/>
  <c r="U532" i="7"/>
  <c r="U533" i="7"/>
  <c r="U534" i="7"/>
  <c r="U535" i="7"/>
  <c r="U536" i="7"/>
  <c r="U537" i="7"/>
  <c r="U538" i="7"/>
  <c r="U539" i="7"/>
  <c r="U540" i="7"/>
  <c r="U541" i="7"/>
  <c r="U542" i="7"/>
  <c r="U543" i="7"/>
  <c r="U544" i="7"/>
  <c r="U545" i="7"/>
  <c r="U546" i="7"/>
  <c r="U547" i="7"/>
  <c r="U548" i="7"/>
  <c r="U549" i="7"/>
  <c r="U550" i="7"/>
  <c r="U551" i="7"/>
  <c r="U552" i="7"/>
  <c r="U553" i="7"/>
  <c r="U554" i="7"/>
  <c r="U555" i="7"/>
  <c r="U556" i="7"/>
  <c r="U557" i="7"/>
  <c r="U558" i="7"/>
  <c r="U559" i="7"/>
  <c r="U560" i="7"/>
  <c r="U561" i="7"/>
  <c r="U562" i="7"/>
  <c r="U563" i="7"/>
  <c r="U564" i="7"/>
  <c r="U565" i="7"/>
  <c r="U566" i="7"/>
  <c r="U567" i="7"/>
  <c r="U568" i="7"/>
  <c r="U569" i="7"/>
  <c r="U570" i="7"/>
  <c r="U571" i="7"/>
  <c r="U572" i="7"/>
  <c r="U573" i="7"/>
  <c r="U574" i="7"/>
  <c r="U575" i="7"/>
  <c r="U576" i="7"/>
  <c r="U577" i="7"/>
  <c r="U578" i="7"/>
  <c r="U579" i="7"/>
  <c r="U580" i="7"/>
  <c r="U581" i="7"/>
  <c r="U582" i="7"/>
  <c r="U583" i="7"/>
  <c r="U584" i="7"/>
  <c r="U585" i="7"/>
  <c r="U586" i="7"/>
  <c r="U587" i="7"/>
  <c r="U588" i="7"/>
  <c r="U589" i="7"/>
  <c r="U590" i="7"/>
  <c r="U591" i="7"/>
  <c r="U592" i="7"/>
  <c r="U593" i="7"/>
  <c r="U594" i="7"/>
  <c r="U595" i="7"/>
  <c r="U596" i="7"/>
  <c r="U597" i="7"/>
  <c r="U598" i="7"/>
  <c r="U599" i="7"/>
  <c r="U600" i="7"/>
  <c r="U601" i="7"/>
  <c r="U602" i="7"/>
  <c r="U603" i="7"/>
  <c r="U604" i="7"/>
  <c r="U605" i="7"/>
  <c r="U606" i="7"/>
  <c r="U607" i="7"/>
  <c r="U608" i="7"/>
  <c r="U609" i="7"/>
  <c r="U610" i="7"/>
  <c r="U611" i="7"/>
  <c r="U612" i="7"/>
  <c r="U613" i="7"/>
  <c r="U614" i="7"/>
  <c r="U615" i="7"/>
  <c r="U616" i="7"/>
  <c r="U617" i="7"/>
  <c r="U618" i="7"/>
  <c r="U619" i="7"/>
  <c r="U620" i="7"/>
  <c r="U621" i="7"/>
  <c r="U622" i="7"/>
  <c r="U623" i="7"/>
  <c r="U624" i="7"/>
  <c r="U625" i="7"/>
  <c r="U626" i="7"/>
  <c r="U627" i="7"/>
  <c r="U628" i="7"/>
  <c r="U629" i="7"/>
  <c r="U630" i="7"/>
  <c r="U631" i="7"/>
  <c r="U632" i="7"/>
  <c r="U633" i="7"/>
  <c r="U634" i="7"/>
  <c r="U635" i="7"/>
  <c r="U636" i="7"/>
  <c r="U637" i="7"/>
  <c r="U638" i="7"/>
  <c r="U639" i="7"/>
  <c r="U640" i="7"/>
  <c r="U641" i="7"/>
  <c r="U642" i="7"/>
  <c r="U643" i="7"/>
  <c r="U644" i="7"/>
  <c r="U645" i="7"/>
  <c r="U646" i="7"/>
  <c r="U647" i="7"/>
  <c r="U648" i="7"/>
  <c r="U649" i="7"/>
  <c r="U650" i="7"/>
  <c r="U651" i="7"/>
  <c r="U652" i="7"/>
  <c r="U653" i="7"/>
  <c r="U654" i="7"/>
  <c r="U655" i="7"/>
  <c r="U656" i="7"/>
  <c r="U657" i="7"/>
  <c r="U658" i="7"/>
  <c r="U659" i="7"/>
  <c r="U660" i="7"/>
  <c r="U661" i="7"/>
  <c r="U662" i="7"/>
  <c r="U663" i="7"/>
  <c r="U664" i="7"/>
  <c r="U665" i="7"/>
  <c r="U666" i="7"/>
  <c r="U667" i="7"/>
  <c r="U668" i="7"/>
  <c r="U669" i="7"/>
  <c r="U670" i="7"/>
  <c r="U671" i="7"/>
  <c r="U672" i="7"/>
  <c r="U673" i="7"/>
  <c r="U674" i="7"/>
  <c r="U675" i="7"/>
  <c r="U676" i="7"/>
  <c r="U677" i="7"/>
  <c r="U678" i="7"/>
  <c r="U679" i="7"/>
  <c r="U680" i="7"/>
  <c r="U681" i="7"/>
  <c r="U682" i="7"/>
  <c r="U683" i="7"/>
  <c r="U684" i="7"/>
  <c r="U685" i="7"/>
  <c r="U686" i="7"/>
  <c r="U687" i="7"/>
  <c r="U688" i="7"/>
  <c r="U689" i="7"/>
  <c r="U690" i="7"/>
  <c r="U691" i="7"/>
  <c r="U692" i="7"/>
  <c r="U693" i="7"/>
  <c r="U694" i="7"/>
  <c r="U695" i="7"/>
  <c r="U696" i="7"/>
  <c r="U697" i="7"/>
  <c r="U698" i="7"/>
  <c r="U699" i="7"/>
  <c r="U700" i="7"/>
  <c r="U701" i="7"/>
  <c r="U702" i="7"/>
  <c r="U703" i="7"/>
  <c r="U704" i="7"/>
  <c r="U705" i="7"/>
  <c r="U706" i="7"/>
  <c r="U707" i="7"/>
  <c r="U708" i="7"/>
  <c r="U709" i="7"/>
  <c r="U710" i="7"/>
  <c r="U711" i="7"/>
  <c r="U712" i="7"/>
  <c r="U713" i="7"/>
  <c r="U714" i="7"/>
  <c r="U715" i="7"/>
  <c r="U716" i="7"/>
  <c r="U717" i="7"/>
  <c r="U718" i="7"/>
  <c r="U719" i="7"/>
  <c r="U720" i="7"/>
  <c r="U721" i="7"/>
  <c r="U722" i="7"/>
  <c r="U723" i="7"/>
  <c r="U724" i="7"/>
  <c r="U725" i="7"/>
  <c r="U726" i="7"/>
  <c r="U727" i="7"/>
  <c r="U728" i="7"/>
  <c r="U729" i="7"/>
  <c r="U730" i="7"/>
  <c r="U731" i="7"/>
  <c r="U732" i="7"/>
  <c r="U733" i="7"/>
  <c r="U734" i="7"/>
  <c r="U735" i="7"/>
  <c r="U736" i="7"/>
  <c r="U737" i="7"/>
  <c r="U738" i="7"/>
  <c r="U739" i="7"/>
  <c r="U740" i="7"/>
  <c r="U741" i="7"/>
  <c r="U742" i="7"/>
  <c r="U743" i="7"/>
  <c r="U744" i="7"/>
  <c r="U745" i="7"/>
  <c r="U746" i="7"/>
  <c r="U747" i="7"/>
  <c r="U748" i="7"/>
  <c r="U749" i="7"/>
  <c r="U750" i="7"/>
  <c r="U751" i="7"/>
  <c r="U752" i="7"/>
  <c r="U753" i="7"/>
  <c r="U754" i="7"/>
  <c r="U755" i="7"/>
  <c r="U756" i="7"/>
  <c r="U757" i="7"/>
  <c r="U758" i="7"/>
  <c r="U759" i="7"/>
  <c r="U760" i="7"/>
  <c r="U761" i="7"/>
  <c r="U762" i="7"/>
  <c r="U763" i="7"/>
  <c r="U764" i="7"/>
  <c r="U765" i="7"/>
  <c r="U766" i="7"/>
  <c r="U767" i="7"/>
  <c r="U768" i="7"/>
  <c r="U769" i="7"/>
  <c r="U770" i="7"/>
  <c r="U771" i="7"/>
  <c r="U772" i="7"/>
  <c r="U773" i="7"/>
  <c r="U774" i="7"/>
  <c r="U775" i="7"/>
  <c r="U776" i="7"/>
  <c r="U777" i="7"/>
  <c r="U778" i="7"/>
  <c r="U779" i="7"/>
  <c r="U780" i="7"/>
  <c r="U781" i="7"/>
  <c r="U782" i="7"/>
  <c r="U783" i="7"/>
  <c r="U784" i="7"/>
  <c r="U785" i="7"/>
  <c r="U786" i="7"/>
  <c r="U787" i="7"/>
  <c r="U788" i="7"/>
  <c r="U789" i="7"/>
  <c r="U790" i="7"/>
  <c r="U791" i="7"/>
  <c r="U792" i="7"/>
  <c r="U793" i="7"/>
  <c r="U794" i="7"/>
  <c r="U795" i="7"/>
  <c r="U796" i="7"/>
  <c r="U797" i="7"/>
  <c r="U798" i="7"/>
  <c r="U799" i="7"/>
  <c r="U800" i="7"/>
  <c r="U801" i="7"/>
  <c r="U802" i="7"/>
  <c r="U803" i="7"/>
  <c r="U804" i="7"/>
  <c r="U805" i="7"/>
  <c r="U806" i="7"/>
  <c r="U807" i="7"/>
  <c r="U808" i="7"/>
  <c r="U809" i="7"/>
  <c r="U810" i="7"/>
  <c r="U811" i="7"/>
  <c r="U812" i="7"/>
  <c r="U813" i="7"/>
  <c r="U814" i="7"/>
  <c r="U815" i="7"/>
  <c r="U816" i="7"/>
  <c r="U817" i="7"/>
  <c r="U818" i="7"/>
  <c r="U819" i="7"/>
  <c r="U820" i="7"/>
  <c r="U821" i="7"/>
  <c r="U822" i="7"/>
  <c r="U823" i="7"/>
  <c r="U824" i="7"/>
  <c r="U825" i="7"/>
  <c r="U826" i="7"/>
  <c r="U827" i="7"/>
  <c r="U828" i="7"/>
  <c r="U829" i="7"/>
  <c r="U830" i="7"/>
  <c r="U831" i="7"/>
  <c r="U832" i="7"/>
  <c r="U833" i="7"/>
  <c r="U834" i="7"/>
  <c r="U835" i="7"/>
  <c r="U836" i="7"/>
  <c r="U837" i="7"/>
  <c r="U838" i="7"/>
  <c r="U839" i="7"/>
  <c r="U840" i="7"/>
  <c r="U841" i="7"/>
  <c r="U842" i="7"/>
  <c r="U843" i="7"/>
  <c r="U844" i="7"/>
  <c r="U845" i="7"/>
  <c r="U846" i="7"/>
  <c r="U847" i="7"/>
  <c r="U848" i="7"/>
  <c r="U849" i="7"/>
  <c r="U850" i="7"/>
  <c r="U851" i="7"/>
  <c r="U852" i="7"/>
  <c r="U853" i="7"/>
  <c r="U854" i="7"/>
  <c r="U855" i="7"/>
  <c r="U856" i="7"/>
  <c r="U857" i="7"/>
  <c r="U858" i="7"/>
  <c r="U859" i="7"/>
  <c r="U860" i="7"/>
  <c r="U861" i="7"/>
  <c r="U862" i="7"/>
  <c r="U863" i="7"/>
  <c r="U864" i="7"/>
  <c r="U865" i="7"/>
  <c r="U866" i="7"/>
  <c r="U867" i="7"/>
  <c r="U868" i="7"/>
  <c r="U869" i="7"/>
  <c r="U870" i="7"/>
  <c r="U871" i="7"/>
  <c r="U872" i="7"/>
  <c r="U873" i="7"/>
  <c r="U874" i="7"/>
  <c r="U875" i="7"/>
  <c r="U876" i="7"/>
  <c r="U877" i="7"/>
  <c r="U878" i="7"/>
  <c r="U879" i="7"/>
  <c r="U880" i="7"/>
  <c r="U881" i="7"/>
  <c r="U882" i="7"/>
  <c r="U883" i="7"/>
  <c r="U884" i="7"/>
  <c r="U885" i="7"/>
  <c r="U886" i="7"/>
  <c r="U887" i="7"/>
  <c r="U888" i="7"/>
  <c r="U889" i="7"/>
  <c r="U890" i="7"/>
  <c r="U891" i="7"/>
  <c r="U892" i="7"/>
  <c r="U893" i="7"/>
  <c r="U894" i="7"/>
  <c r="U895" i="7"/>
  <c r="U896" i="7"/>
  <c r="U897" i="7"/>
  <c r="U898" i="7"/>
  <c r="U899" i="7"/>
  <c r="U900" i="7"/>
  <c r="U901" i="7"/>
  <c r="U902" i="7"/>
  <c r="U903" i="7"/>
  <c r="U904" i="7"/>
  <c r="U905" i="7"/>
  <c r="U906" i="7"/>
  <c r="U907" i="7"/>
  <c r="U908" i="7"/>
  <c r="U909" i="7"/>
  <c r="U910" i="7"/>
  <c r="U911" i="7"/>
  <c r="U912" i="7"/>
  <c r="U913" i="7"/>
  <c r="U914" i="7"/>
  <c r="U915" i="7"/>
  <c r="U916" i="7"/>
  <c r="U917" i="7"/>
  <c r="U918" i="7"/>
  <c r="U919" i="7"/>
  <c r="U920" i="7"/>
  <c r="U921" i="7"/>
  <c r="U922" i="7"/>
  <c r="U923" i="7"/>
  <c r="U924" i="7"/>
  <c r="U925" i="7"/>
  <c r="U926" i="7"/>
  <c r="U927" i="7"/>
  <c r="U928" i="7"/>
  <c r="U929" i="7"/>
  <c r="U930" i="7"/>
  <c r="U931" i="7"/>
  <c r="U932" i="7"/>
  <c r="U933" i="7"/>
  <c r="U934" i="7"/>
  <c r="U935" i="7"/>
  <c r="U936" i="7"/>
  <c r="U937" i="7"/>
  <c r="U938" i="7"/>
  <c r="U939" i="7"/>
  <c r="U940" i="7"/>
  <c r="U941" i="7"/>
  <c r="U942" i="7"/>
  <c r="U943" i="7"/>
  <c r="U944" i="7"/>
  <c r="U945" i="7"/>
  <c r="U946" i="7"/>
  <c r="U947" i="7"/>
  <c r="U948" i="7"/>
  <c r="U949" i="7"/>
  <c r="U950" i="7"/>
  <c r="U951" i="7"/>
  <c r="U952" i="7"/>
  <c r="U953" i="7"/>
  <c r="U954" i="7"/>
  <c r="U955" i="7"/>
  <c r="U956" i="7"/>
  <c r="U957" i="7"/>
  <c r="U958" i="7"/>
  <c r="U959" i="7"/>
  <c r="U960" i="7"/>
  <c r="U961" i="7"/>
  <c r="U962" i="7"/>
  <c r="U963" i="7"/>
  <c r="U964" i="7"/>
  <c r="U965" i="7"/>
  <c r="U966" i="7"/>
  <c r="U967" i="7"/>
  <c r="U968" i="7"/>
  <c r="U969" i="7"/>
  <c r="U970" i="7"/>
  <c r="U971" i="7"/>
  <c r="U972" i="7"/>
  <c r="U973" i="7"/>
  <c r="U974" i="7"/>
  <c r="U975" i="7"/>
  <c r="U976" i="7"/>
  <c r="U977" i="7"/>
  <c r="U978" i="7"/>
  <c r="U979" i="7"/>
  <c r="U980" i="7"/>
  <c r="U981" i="7"/>
  <c r="U982" i="7"/>
  <c r="U983" i="7"/>
  <c r="U984" i="7"/>
  <c r="U985" i="7"/>
  <c r="U986" i="7"/>
  <c r="U987" i="7"/>
  <c r="U988" i="7"/>
  <c r="U989" i="7"/>
  <c r="U990" i="7"/>
  <c r="U991" i="7"/>
  <c r="U992" i="7"/>
  <c r="U993" i="7"/>
  <c r="U994" i="7"/>
  <c r="U995" i="7"/>
  <c r="U996" i="7"/>
  <c r="U997" i="7"/>
  <c r="U998" i="7"/>
  <c r="U999" i="7"/>
  <c r="U1000" i="7"/>
  <c r="U1001" i="7"/>
  <c r="U1002" i="7"/>
  <c r="U1003" i="7"/>
  <c r="U1004" i="7"/>
  <c r="U1005" i="7"/>
  <c r="U1006" i="7"/>
  <c r="U1007" i="7"/>
  <c r="U1008" i="7"/>
  <c r="U1009" i="7"/>
  <c r="U1010" i="7"/>
  <c r="U1011" i="7"/>
  <c r="U1012" i="7"/>
  <c r="U1013" i="7"/>
  <c r="U1014" i="7"/>
  <c r="U1015" i="7"/>
  <c r="U1016" i="7"/>
  <c r="U1017" i="7"/>
  <c r="U1018" i="7"/>
  <c r="U1019" i="7"/>
  <c r="U1020" i="7"/>
  <c r="U1021" i="7"/>
  <c r="U1022" i="7"/>
  <c r="U1023" i="7"/>
  <c r="U1024" i="7"/>
  <c r="U1025" i="7"/>
  <c r="U1026" i="7"/>
  <c r="U1027" i="7"/>
  <c r="U1028" i="7"/>
  <c r="U1029" i="7"/>
  <c r="U1030" i="7"/>
  <c r="U1031" i="7"/>
  <c r="U1032" i="7"/>
  <c r="U1033" i="7"/>
  <c r="U1034" i="7"/>
  <c r="U1035" i="7"/>
  <c r="U1036" i="7"/>
  <c r="U1037" i="7"/>
  <c r="U1038" i="7"/>
  <c r="U1039" i="7"/>
  <c r="U1040" i="7"/>
  <c r="U1041" i="7"/>
  <c r="U1042" i="7"/>
  <c r="U1043" i="7"/>
  <c r="U1044" i="7"/>
  <c r="U1045" i="7"/>
  <c r="U1046" i="7"/>
  <c r="U1047" i="7"/>
  <c r="U1048" i="7"/>
  <c r="U1049" i="7"/>
  <c r="U1050" i="7"/>
  <c r="U1051" i="7"/>
  <c r="U1052" i="7"/>
  <c r="U1053" i="7"/>
  <c r="U1054" i="7"/>
  <c r="U1055" i="7"/>
  <c r="U1056" i="7"/>
  <c r="U1057" i="7"/>
  <c r="U1058" i="7"/>
  <c r="U1059" i="7"/>
  <c r="U1060" i="7"/>
  <c r="U1061" i="7"/>
  <c r="U1062" i="7"/>
  <c r="U1063" i="7"/>
  <c r="U1064" i="7"/>
  <c r="U1065" i="7"/>
  <c r="U1066" i="7"/>
  <c r="U1067" i="7"/>
  <c r="U1068" i="7"/>
  <c r="U1069" i="7"/>
  <c r="U1070" i="7"/>
  <c r="U1071" i="7"/>
  <c r="U1072" i="7"/>
  <c r="U1073" i="7"/>
  <c r="U1074" i="7"/>
  <c r="U1075" i="7"/>
  <c r="U1076" i="7"/>
  <c r="U1077" i="7"/>
  <c r="U1078" i="7"/>
  <c r="U1079" i="7"/>
  <c r="U1080" i="7"/>
  <c r="U1081" i="7"/>
  <c r="U1082" i="7"/>
  <c r="U1083" i="7"/>
  <c r="U1084" i="7"/>
  <c r="U1085" i="7"/>
  <c r="U1086" i="7"/>
  <c r="U1087" i="7"/>
  <c r="U1088" i="7"/>
  <c r="U1089" i="7"/>
  <c r="U1090" i="7"/>
  <c r="U1091" i="7"/>
  <c r="U1092" i="7"/>
  <c r="U1093" i="7"/>
  <c r="U1094" i="7"/>
  <c r="U1095" i="7"/>
  <c r="U1096" i="7"/>
  <c r="U1097" i="7"/>
  <c r="U1098" i="7"/>
  <c r="U1099" i="7"/>
  <c r="U1100" i="7"/>
  <c r="U1101" i="7"/>
  <c r="U1102" i="7"/>
  <c r="U1103" i="7"/>
  <c r="U1104" i="7"/>
  <c r="U1105" i="7"/>
  <c r="U1106" i="7"/>
  <c r="U1107" i="7"/>
  <c r="U1108" i="7"/>
  <c r="U1109" i="7"/>
  <c r="U1110" i="7"/>
  <c r="U1111" i="7"/>
  <c r="U1112" i="7"/>
  <c r="U1113" i="7"/>
  <c r="U1114" i="7"/>
  <c r="U1115" i="7"/>
  <c r="U1116" i="7"/>
  <c r="U1117" i="7"/>
  <c r="U1118" i="7"/>
  <c r="U1119" i="7"/>
  <c r="U1120" i="7"/>
  <c r="U1121" i="7"/>
  <c r="U1122" i="7"/>
  <c r="U1123" i="7"/>
  <c r="U1124" i="7"/>
  <c r="U1125" i="7"/>
  <c r="U1126" i="7"/>
  <c r="U1127" i="7"/>
  <c r="U1128" i="7"/>
  <c r="U1129" i="7"/>
  <c r="U1130" i="7"/>
  <c r="U1131" i="7"/>
  <c r="U1132" i="7"/>
  <c r="U1133" i="7"/>
  <c r="U1134" i="7"/>
  <c r="U1135" i="7"/>
  <c r="U1136" i="7"/>
  <c r="U1137" i="7"/>
  <c r="U1138" i="7"/>
  <c r="U1139" i="7"/>
  <c r="U1140" i="7"/>
  <c r="U1141" i="7"/>
  <c r="U1142" i="7"/>
  <c r="U1143" i="7"/>
  <c r="U1144" i="7"/>
  <c r="U1145" i="7"/>
  <c r="U1146" i="7"/>
  <c r="U1147" i="7"/>
  <c r="U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T79" i="7"/>
  <c r="T80" i="7"/>
  <c r="T81" i="7"/>
  <c r="T82" i="7"/>
  <c r="T83" i="7"/>
  <c r="T84" i="7"/>
  <c r="T85" i="7"/>
  <c r="T86" i="7"/>
  <c r="T87" i="7"/>
  <c r="T88" i="7"/>
  <c r="T89" i="7"/>
  <c r="T90" i="7"/>
  <c r="T91" i="7"/>
  <c r="T92" i="7"/>
  <c r="T93" i="7"/>
  <c r="T94" i="7"/>
  <c r="T95" i="7"/>
  <c r="T96" i="7"/>
  <c r="T97" i="7"/>
  <c r="T98" i="7"/>
  <c r="T99" i="7"/>
  <c r="T100" i="7"/>
  <c r="T101" i="7"/>
  <c r="T102" i="7"/>
  <c r="T103" i="7"/>
  <c r="T104" i="7"/>
  <c r="T105" i="7"/>
  <c r="T106" i="7"/>
  <c r="T107" i="7"/>
  <c r="T108" i="7"/>
  <c r="T109" i="7"/>
  <c r="T110" i="7"/>
  <c r="T111" i="7"/>
  <c r="T112" i="7"/>
  <c r="T113" i="7"/>
  <c r="T114" i="7"/>
  <c r="T115" i="7"/>
  <c r="T116" i="7"/>
  <c r="T117" i="7"/>
  <c r="T118" i="7"/>
  <c r="T119" i="7"/>
  <c r="T120" i="7"/>
  <c r="T121" i="7"/>
  <c r="T122" i="7"/>
  <c r="T123" i="7"/>
  <c r="T124" i="7"/>
  <c r="T125" i="7"/>
  <c r="T126" i="7"/>
  <c r="T127" i="7"/>
  <c r="T128" i="7"/>
  <c r="T129" i="7"/>
  <c r="T130" i="7"/>
  <c r="T131" i="7"/>
  <c r="T132" i="7"/>
  <c r="T133" i="7"/>
  <c r="T134" i="7"/>
  <c r="T135" i="7"/>
  <c r="T136" i="7"/>
  <c r="T137" i="7"/>
  <c r="T138" i="7"/>
  <c r="T139" i="7"/>
  <c r="T140" i="7"/>
  <c r="T141" i="7"/>
  <c r="T142" i="7"/>
  <c r="T143" i="7"/>
  <c r="T144" i="7"/>
  <c r="T145" i="7"/>
  <c r="T146" i="7"/>
  <c r="T147" i="7"/>
  <c r="T148" i="7"/>
  <c r="T149" i="7"/>
  <c r="T150" i="7"/>
  <c r="T151" i="7"/>
  <c r="T152" i="7"/>
  <c r="T153" i="7"/>
  <c r="T154" i="7"/>
  <c r="T155" i="7"/>
  <c r="T156" i="7"/>
  <c r="T157" i="7"/>
  <c r="T158" i="7"/>
  <c r="T159" i="7"/>
  <c r="T160" i="7"/>
  <c r="T161" i="7"/>
  <c r="T162" i="7"/>
  <c r="T163" i="7"/>
  <c r="T164" i="7"/>
  <c r="T165" i="7"/>
  <c r="T166" i="7"/>
  <c r="T167" i="7"/>
  <c r="T168" i="7"/>
  <c r="T169" i="7"/>
  <c r="T170" i="7"/>
  <c r="T171" i="7"/>
  <c r="T172" i="7"/>
  <c r="T173" i="7"/>
  <c r="T174" i="7"/>
  <c r="T175" i="7"/>
  <c r="T176" i="7"/>
  <c r="T177" i="7"/>
  <c r="T178" i="7"/>
  <c r="T179" i="7"/>
  <c r="T180" i="7"/>
  <c r="T181" i="7"/>
  <c r="T182" i="7"/>
  <c r="T183" i="7"/>
  <c r="T184" i="7"/>
  <c r="T185" i="7"/>
  <c r="T186" i="7"/>
  <c r="T187" i="7"/>
  <c r="T188" i="7"/>
  <c r="T189" i="7"/>
  <c r="T190" i="7"/>
  <c r="T191" i="7"/>
  <c r="T192" i="7"/>
  <c r="T193" i="7"/>
  <c r="T194" i="7"/>
  <c r="T195" i="7"/>
  <c r="T196" i="7"/>
  <c r="T197" i="7"/>
  <c r="T198" i="7"/>
  <c r="T199" i="7"/>
  <c r="T200" i="7"/>
  <c r="T201" i="7"/>
  <c r="T202" i="7"/>
  <c r="T203" i="7"/>
  <c r="T204" i="7"/>
  <c r="T205" i="7"/>
  <c r="T206" i="7"/>
  <c r="T207" i="7"/>
  <c r="T208" i="7"/>
  <c r="T209" i="7"/>
  <c r="T210" i="7"/>
  <c r="T211" i="7"/>
  <c r="T212" i="7"/>
  <c r="T213" i="7"/>
  <c r="T214" i="7"/>
  <c r="T215" i="7"/>
  <c r="T216" i="7"/>
  <c r="T217" i="7"/>
  <c r="T218" i="7"/>
  <c r="T219" i="7"/>
  <c r="T220" i="7"/>
  <c r="T221" i="7"/>
  <c r="T222" i="7"/>
  <c r="T223" i="7"/>
  <c r="T224" i="7"/>
  <c r="T225" i="7"/>
  <c r="T226" i="7"/>
  <c r="T227" i="7"/>
  <c r="T228" i="7"/>
  <c r="T229" i="7"/>
  <c r="T230" i="7"/>
  <c r="T231" i="7"/>
  <c r="T232" i="7"/>
  <c r="T233" i="7"/>
  <c r="T234" i="7"/>
  <c r="T235" i="7"/>
  <c r="T236" i="7"/>
  <c r="T237" i="7"/>
  <c r="T238" i="7"/>
  <c r="T239" i="7"/>
  <c r="T240" i="7"/>
  <c r="T241" i="7"/>
  <c r="T242" i="7"/>
  <c r="T243" i="7"/>
  <c r="T244" i="7"/>
  <c r="T245" i="7"/>
  <c r="T246" i="7"/>
  <c r="T247" i="7"/>
  <c r="T248" i="7"/>
  <c r="T249" i="7"/>
  <c r="T250" i="7"/>
  <c r="T251" i="7"/>
  <c r="T252" i="7"/>
  <c r="T253" i="7"/>
  <c r="T254" i="7"/>
  <c r="T255" i="7"/>
  <c r="T256" i="7"/>
  <c r="T257" i="7"/>
  <c r="T258" i="7"/>
  <c r="T259" i="7"/>
  <c r="T260" i="7"/>
  <c r="T261" i="7"/>
  <c r="T262" i="7"/>
  <c r="T263" i="7"/>
  <c r="T264" i="7"/>
  <c r="T265" i="7"/>
  <c r="T266" i="7"/>
  <c r="T267" i="7"/>
  <c r="T268" i="7"/>
  <c r="T269" i="7"/>
  <c r="T270" i="7"/>
  <c r="T271" i="7"/>
  <c r="T272" i="7"/>
  <c r="T273" i="7"/>
  <c r="T274" i="7"/>
  <c r="T275" i="7"/>
  <c r="T276" i="7"/>
  <c r="T277" i="7"/>
  <c r="T278" i="7"/>
  <c r="T279" i="7"/>
  <c r="T280" i="7"/>
  <c r="T281" i="7"/>
  <c r="T282" i="7"/>
  <c r="T283" i="7"/>
  <c r="T284" i="7"/>
  <c r="T285" i="7"/>
  <c r="T286" i="7"/>
  <c r="T287" i="7"/>
  <c r="T288" i="7"/>
  <c r="T289" i="7"/>
  <c r="T290" i="7"/>
  <c r="T291" i="7"/>
  <c r="T292" i="7"/>
  <c r="T293" i="7"/>
  <c r="T294" i="7"/>
  <c r="T295" i="7"/>
  <c r="T296" i="7"/>
  <c r="T297" i="7"/>
  <c r="T298" i="7"/>
  <c r="T299" i="7"/>
  <c r="T300" i="7"/>
  <c r="T301" i="7"/>
  <c r="T302" i="7"/>
  <c r="T303" i="7"/>
  <c r="T304" i="7"/>
  <c r="T305" i="7"/>
  <c r="T306" i="7"/>
  <c r="T307" i="7"/>
  <c r="T308" i="7"/>
  <c r="T309" i="7"/>
  <c r="T310" i="7"/>
  <c r="T311" i="7"/>
  <c r="T312" i="7"/>
  <c r="T313" i="7"/>
  <c r="T314" i="7"/>
  <c r="T315" i="7"/>
  <c r="T316" i="7"/>
  <c r="T317" i="7"/>
  <c r="T318" i="7"/>
  <c r="T319" i="7"/>
  <c r="T320" i="7"/>
  <c r="T321" i="7"/>
  <c r="T322" i="7"/>
  <c r="T323" i="7"/>
  <c r="T324" i="7"/>
  <c r="T325" i="7"/>
  <c r="T326" i="7"/>
  <c r="T327" i="7"/>
  <c r="T328" i="7"/>
  <c r="T329" i="7"/>
  <c r="T330" i="7"/>
  <c r="T331" i="7"/>
  <c r="T332" i="7"/>
  <c r="T333" i="7"/>
  <c r="T334" i="7"/>
  <c r="T335" i="7"/>
  <c r="T336" i="7"/>
  <c r="T337" i="7"/>
  <c r="T338" i="7"/>
  <c r="T339" i="7"/>
  <c r="T340" i="7"/>
  <c r="T341" i="7"/>
  <c r="T342" i="7"/>
  <c r="T343" i="7"/>
  <c r="T344" i="7"/>
  <c r="T345" i="7"/>
  <c r="T346" i="7"/>
  <c r="T347" i="7"/>
  <c r="T348" i="7"/>
  <c r="T349" i="7"/>
  <c r="T350" i="7"/>
  <c r="T351" i="7"/>
  <c r="T352" i="7"/>
  <c r="T353" i="7"/>
  <c r="T354" i="7"/>
  <c r="T355" i="7"/>
  <c r="T356" i="7"/>
  <c r="T357" i="7"/>
  <c r="T358" i="7"/>
  <c r="T359" i="7"/>
  <c r="T360" i="7"/>
  <c r="T361" i="7"/>
  <c r="T362" i="7"/>
  <c r="T363" i="7"/>
  <c r="T364" i="7"/>
  <c r="T365" i="7"/>
  <c r="T366" i="7"/>
  <c r="T367" i="7"/>
  <c r="T368" i="7"/>
  <c r="T369" i="7"/>
  <c r="T370" i="7"/>
  <c r="T371" i="7"/>
  <c r="T372" i="7"/>
  <c r="T373" i="7"/>
  <c r="T374" i="7"/>
  <c r="T375" i="7"/>
  <c r="T376" i="7"/>
  <c r="T377" i="7"/>
  <c r="T378" i="7"/>
  <c r="T379" i="7"/>
  <c r="T380" i="7"/>
  <c r="T381" i="7"/>
  <c r="T382" i="7"/>
  <c r="T383" i="7"/>
  <c r="T384" i="7"/>
  <c r="T385" i="7"/>
  <c r="T386" i="7"/>
  <c r="T387" i="7"/>
  <c r="T388" i="7"/>
  <c r="T389" i="7"/>
  <c r="T390" i="7"/>
  <c r="T391" i="7"/>
  <c r="T392" i="7"/>
  <c r="T393" i="7"/>
  <c r="T394" i="7"/>
  <c r="T395" i="7"/>
  <c r="T396" i="7"/>
  <c r="T397" i="7"/>
  <c r="T398" i="7"/>
  <c r="T399" i="7"/>
  <c r="T400" i="7"/>
  <c r="T401" i="7"/>
  <c r="T402" i="7"/>
  <c r="T403" i="7"/>
  <c r="T404" i="7"/>
  <c r="T405" i="7"/>
  <c r="T406" i="7"/>
  <c r="T407" i="7"/>
  <c r="T408" i="7"/>
  <c r="T409" i="7"/>
  <c r="T410" i="7"/>
  <c r="T411" i="7"/>
  <c r="T412" i="7"/>
  <c r="T413" i="7"/>
  <c r="T414" i="7"/>
  <c r="T415" i="7"/>
  <c r="T416" i="7"/>
  <c r="T417" i="7"/>
  <c r="T418" i="7"/>
  <c r="T419" i="7"/>
  <c r="T420" i="7"/>
  <c r="T421" i="7"/>
  <c r="T422" i="7"/>
  <c r="T423" i="7"/>
  <c r="T424" i="7"/>
  <c r="T425" i="7"/>
  <c r="T426" i="7"/>
  <c r="T427" i="7"/>
  <c r="T428" i="7"/>
  <c r="T429" i="7"/>
  <c r="T430" i="7"/>
  <c r="T431" i="7"/>
  <c r="T432" i="7"/>
  <c r="T433" i="7"/>
  <c r="T434" i="7"/>
  <c r="T435" i="7"/>
  <c r="T436" i="7"/>
  <c r="T437" i="7"/>
  <c r="T438" i="7"/>
  <c r="T439" i="7"/>
  <c r="T440" i="7"/>
  <c r="T441" i="7"/>
  <c r="T442" i="7"/>
  <c r="T443" i="7"/>
  <c r="T444" i="7"/>
  <c r="T445" i="7"/>
  <c r="T446" i="7"/>
  <c r="T447" i="7"/>
  <c r="T448" i="7"/>
  <c r="T449" i="7"/>
  <c r="T450" i="7"/>
  <c r="T451" i="7"/>
  <c r="T452" i="7"/>
  <c r="T453" i="7"/>
  <c r="T454" i="7"/>
  <c r="T455" i="7"/>
  <c r="T456" i="7"/>
  <c r="T457" i="7"/>
  <c r="T458" i="7"/>
  <c r="T459" i="7"/>
  <c r="T460" i="7"/>
  <c r="T461" i="7"/>
  <c r="T462" i="7"/>
  <c r="T463" i="7"/>
  <c r="T464" i="7"/>
  <c r="T465" i="7"/>
  <c r="T466" i="7"/>
  <c r="T467" i="7"/>
  <c r="T468" i="7"/>
  <c r="T469" i="7"/>
  <c r="T470" i="7"/>
  <c r="T471" i="7"/>
  <c r="T472" i="7"/>
  <c r="T473" i="7"/>
  <c r="T474" i="7"/>
  <c r="T475" i="7"/>
  <c r="T476" i="7"/>
  <c r="T477" i="7"/>
  <c r="T478" i="7"/>
  <c r="T479" i="7"/>
  <c r="T480" i="7"/>
  <c r="T481" i="7"/>
  <c r="T482" i="7"/>
  <c r="T483" i="7"/>
  <c r="T484" i="7"/>
  <c r="T485" i="7"/>
  <c r="T486" i="7"/>
  <c r="T487" i="7"/>
  <c r="T488" i="7"/>
  <c r="T489" i="7"/>
  <c r="T490" i="7"/>
  <c r="T491" i="7"/>
  <c r="T492" i="7"/>
  <c r="T493" i="7"/>
  <c r="T494" i="7"/>
  <c r="T495" i="7"/>
  <c r="T496" i="7"/>
  <c r="T497" i="7"/>
  <c r="T498" i="7"/>
  <c r="T499" i="7"/>
  <c r="T500" i="7"/>
  <c r="T501" i="7"/>
  <c r="T502" i="7"/>
  <c r="T503" i="7"/>
  <c r="T504" i="7"/>
  <c r="T505" i="7"/>
  <c r="T506" i="7"/>
  <c r="T507" i="7"/>
  <c r="T508" i="7"/>
  <c r="T509" i="7"/>
  <c r="T510" i="7"/>
  <c r="T511" i="7"/>
  <c r="T512" i="7"/>
  <c r="T513" i="7"/>
  <c r="T514" i="7"/>
  <c r="T515" i="7"/>
  <c r="T516" i="7"/>
  <c r="T517" i="7"/>
  <c r="T518" i="7"/>
  <c r="T519" i="7"/>
  <c r="T520" i="7"/>
  <c r="T521" i="7"/>
  <c r="T522" i="7"/>
  <c r="T523" i="7"/>
  <c r="T524" i="7"/>
  <c r="T525" i="7"/>
  <c r="T526" i="7"/>
  <c r="T527" i="7"/>
  <c r="T528" i="7"/>
  <c r="T529" i="7"/>
  <c r="T530" i="7"/>
  <c r="T531" i="7"/>
  <c r="T532" i="7"/>
  <c r="T533" i="7"/>
  <c r="T534" i="7"/>
  <c r="T535" i="7"/>
  <c r="T536" i="7"/>
  <c r="T537" i="7"/>
  <c r="T538" i="7"/>
  <c r="T539" i="7"/>
  <c r="T540" i="7"/>
  <c r="T541" i="7"/>
  <c r="T542" i="7"/>
  <c r="T543" i="7"/>
  <c r="T544" i="7"/>
  <c r="T545" i="7"/>
  <c r="T546" i="7"/>
  <c r="T547" i="7"/>
  <c r="T548" i="7"/>
  <c r="T549" i="7"/>
  <c r="T550" i="7"/>
  <c r="T551" i="7"/>
  <c r="T552" i="7"/>
  <c r="T553" i="7"/>
  <c r="T554" i="7"/>
  <c r="T555" i="7"/>
  <c r="T556" i="7"/>
  <c r="T557" i="7"/>
  <c r="T558" i="7"/>
  <c r="T559" i="7"/>
  <c r="T560" i="7"/>
  <c r="T561" i="7"/>
  <c r="T562" i="7"/>
  <c r="T563" i="7"/>
  <c r="T564" i="7"/>
  <c r="T565" i="7"/>
  <c r="T566" i="7"/>
  <c r="T567" i="7"/>
  <c r="T568" i="7"/>
  <c r="T569" i="7"/>
  <c r="T570" i="7"/>
  <c r="T571" i="7"/>
  <c r="T572" i="7"/>
  <c r="T573" i="7"/>
  <c r="T574" i="7"/>
  <c r="T575" i="7"/>
  <c r="T576" i="7"/>
  <c r="T577" i="7"/>
  <c r="T578" i="7"/>
  <c r="T579" i="7"/>
  <c r="T580" i="7"/>
  <c r="T581" i="7"/>
  <c r="T582" i="7"/>
  <c r="T583" i="7"/>
  <c r="T584" i="7"/>
  <c r="T585" i="7"/>
  <c r="T586" i="7"/>
  <c r="T587" i="7"/>
  <c r="T588" i="7"/>
  <c r="T589" i="7"/>
  <c r="T590" i="7"/>
  <c r="T591" i="7"/>
  <c r="T592" i="7"/>
  <c r="T593" i="7"/>
  <c r="T594" i="7"/>
  <c r="T595" i="7"/>
  <c r="T596" i="7"/>
  <c r="T597" i="7"/>
  <c r="T598" i="7"/>
  <c r="T599" i="7"/>
  <c r="T600" i="7"/>
  <c r="T601" i="7"/>
  <c r="T602" i="7"/>
  <c r="T603" i="7"/>
  <c r="T604" i="7"/>
  <c r="T605" i="7"/>
  <c r="T606" i="7"/>
  <c r="T607" i="7"/>
  <c r="T608" i="7"/>
  <c r="T609" i="7"/>
  <c r="T610" i="7"/>
  <c r="T611" i="7"/>
  <c r="T612" i="7"/>
  <c r="T613" i="7"/>
  <c r="T614" i="7"/>
  <c r="T615" i="7"/>
  <c r="T616" i="7"/>
  <c r="T617" i="7"/>
  <c r="T618" i="7"/>
  <c r="T619" i="7"/>
  <c r="T620" i="7"/>
  <c r="T621" i="7"/>
  <c r="T622" i="7"/>
  <c r="T623" i="7"/>
  <c r="T624" i="7"/>
  <c r="T625" i="7"/>
  <c r="T626" i="7"/>
  <c r="T627" i="7"/>
  <c r="T628" i="7"/>
  <c r="T629" i="7"/>
  <c r="T630" i="7"/>
  <c r="T631" i="7"/>
  <c r="T632" i="7"/>
  <c r="T633" i="7"/>
  <c r="T634" i="7"/>
  <c r="T635" i="7"/>
  <c r="T636" i="7"/>
  <c r="T637" i="7"/>
  <c r="T638" i="7"/>
  <c r="T639" i="7"/>
  <c r="T640" i="7"/>
  <c r="T641" i="7"/>
  <c r="T642" i="7"/>
  <c r="T643" i="7"/>
  <c r="T644" i="7"/>
  <c r="T645" i="7"/>
  <c r="T646" i="7"/>
  <c r="T647" i="7"/>
  <c r="T648" i="7"/>
  <c r="T649" i="7"/>
  <c r="T650" i="7"/>
  <c r="T651" i="7"/>
  <c r="T652" i="7"/>
  <c r="T653" i="7"/>
  <c r="T654" i="7"/>
  <c r="T655" i="7"/>
  <c r="T656" i="7"/>
  <c r="T657" i="7"/>
  <c r="T658" i="7"/>
  <c r="T659" i="7"/>
  <c r="T660" i="7"/>
  <c r="T661" i="7"/>
  <c r="T662" i="7"/>
  <c r="T663" i="7"/>
  <c r="T664" i="7"/>
  <c r="T665" i="7"/>
  <c r="T666" i="7"/>
  <c r="T667" i="7"/>
  <c r="T668" i="7"/>
  <c r="T669" i="7"/>
  <c r="T670" i="7"/>
  <c r="T671" i="7"/>
  <c r="T672" i="7"/>
  <c r="T673" i="7"/>
  <c r="T674" i="7"/>
  <c r="T675" i="7"/>
  <c r="T676" i="7"/>
  <c r="T677" i="7"/>
  <c r="T678" i="7"/>
  <c r="T679" i="7"/>
  <c r="T680" i="7"/>
  <c r="T681" i="7"/>
  <c r="T682" i="7"/>
  <c r="T683" i="7"/>
  <c r="T684" i="7"/>
  <c r="T685" i="7"/>
  <c r="T686" i="7"/>
  <c r="T687" i="7"/>
  <c r="T688" i="7"/>
  <c r="T689" i="7"/>
  <c r="T690" i="7"/>
  <c r="T691" i="7"/>
  <c r="T692" i="7"/>
  <c r="T693" i="7"/>
  <c r="T694" i="7"/>
  <c r="T695" i="7"/>
  <c r="T696" i="7"/>
  <c r="T697" i="7"/>
  <c r="T698" i="7"/>
  <c r="T699" i="7"/>
  <c r="T700" i="7"/>
  <c r="T701" i="7"/>
  <c r="T702" i="7"/>
  <c r="T703" i="7"/>
  <c r="T704" i="7"/>
  <c r="T705" i="7"/>
  <c r="T706" i="7"/>
  <c r="T707" i="7"/>
  <c r="T708" i="7"/>
  <c r="T709" i="7"/>
  <c r="T710" i="7"/>
  <c r="T711" i="7"/>
  <c r="T712" i="7"/>
  <c r="T713" i="7"/>
  <c r="T714" i="7"/>
  <c r="T715" i="7"/>
  <c r="T716" i="7"/>
  <c r="T717" i="7"/>
  <c r="T718" i="7"/>
  <c r="T719" i="7"/>
  <c r="T720" i="7"/>
  <c r="T721" i="7"/>
  <c r="T722" i="7"/>
  <c r="T723" i="7"/>
  <c r="T724" i="7"/>
  <c r="T725" i="7"/>
  <c r="T726" i="7"/>
  <c r="T727" i="7"/>
  <c r="T728" i="7"/>
  <c r="T729" i="7"/>
  <c r="T730" i="7"/>
  <c r="T731" i="7"/>
  <c r="T732" i="7"/>
  <c r="T733" i="7"/>
  <c r="T734" i="7"/>
  <c r="T735" i="7"/>
  <c r="T736" i="7"/>
  <c r="T737" i="7"/>
  <c r="T738" i="7"/>
  <c r="T739" i="7"/>
  <c r="T740" i="7"/>
  <c r="T741" i="7"/>
  <c r="T742" i="7"/>
  <c r="T743" i="7"/>
  <c r="T744" i="7"/>
  <c r="T745" i="7"/>
  <c r="T746" i="7"/>
  <c r="T747" i="7"/>
  <c r="T748" i="7"/>
  <c r="T749" i="7"/>
  <c r="T750" i="7"/>
  <c r="T751" i="7"/>
  <c r="T752" i="7"/>
  <c r="T753" i="7"/>
  <c r="T754" i="7"/>
  <c r="T755" i="7"/>
  <c r="T756" i="7"/>
  <c r="T757" i="7"/>
  <c r="T758" i="7"/>
  <c r="T759" i="7"/>
  <c r="T760" i="7"/>
  <c r="T761" i="7"/>
  <c r="T762" i="7"/>
  <c r="T763" i="7"/>
  <c r="T764" i="7"/>
  <c r="T765" i="7"/>
  <c r="T766" i="7"/>
  <c r="T767" i="7"/>
  <c r="T768" i="7"/>
  <c r="T769" i="7"/>
  <c r="T770" i="7"/>
  <c r="T771" i="7"/>
  <c r="T772" i="7"/>
  <c r="T773" i="7"/>
  <c r="T774" i="7"/>
  <c r="T775" i="7"/>
  <c r="T776" i="7"/>
  <c r="T777" i="7"/>
  <c r="T778" i="7"/>
  <c r="T779" i="7"/>
  <c r="T780" i="7"/>
  <c r="T781" i="7"/>
  <c r="T782" i="7"/>
  <c r="T783" i="7"/>
  <c r="T784" i="7"/>
  <c r="T785" i="7"/>
  <c r="T786" i="7"/>
  <c r="T787" i="7"/>
  <c r="T788" i="7"/>
  <c r="T789" i="7"/>
  <c r="T790" i="7"/>
  <c r="T791" i="7"/>
  <c r="T792" i="7"/>
  <c r="T793" i="7"/>
  <c r="T794" i="7"/>
  <c r="T795" i="7"/>
  <c r="T796" i="7"/>
  <c r="T797" i="7"/>
  <c r="T798" i="7"/>
  <c r="T799" i="7"/>
  <c r="T800" i="7"/>
  <c r="T801" i="7"/>
  <c r="T802" i="7"/>
  <c r="T803" i="7"/>
  <c r="T804" i="7"/>
  <c r="T805" i="7"/>
  <c r="T806" i="7"/>
  <c r="T807" i="7"/>
  <c r="T808" i="7"/>
  <c r="T809" i="7"/>
  <c r="T810" i="7"/>
  <c r="T811" i="7"/>
  <c r="T812" i="7"/>
  <c r="T813" i="7"/>
  <c r="T814" i="7"/>
  <c r="T815" i="7"/>
  <c r="T816" i="7"/>
  <c r="T817" i="7"/>
  <c r="T818" i="7"/>
  <c r="T819" i="7"/>
  <c r="T820" i="7"/>
  <c r="T821" i="7"/>
  <c r="T822" i="7"/>
  <c r="T823" i="7"/>
  <c r="T824" i="7"/>
  <c r="T825" i="7"/>
  <c r="T826" i="7"/>
  <c r="T827" i="7"/>
  <c r="T828" i="7"/>
  <c r="T829" i="7"/>
  <c r="T830" i="7"/>
  <c r="T831" i="7"/>
  <c r="T832" i="7"/>
  <c r="T833" i="7"/>
  <c r="T834" i="7"/>
  <c r="T835" i="7"/>
  <c r="T836" i="7"/>
  <c r="T837" i="7"/>
  <c r="T838" i="7"/>
  <c r="T839" i="7"/>
  <c r="T840" i="7"/>
  <c r="T841" i="7"/>
  <c r="T842" i="7"/>
  <c r="T843" i="7"/>
  <c r="T844" i="7"/>
  <c r="T845" i="7"/>
  <c r="T846" i="7"/>
  <c r="T847" i="7"/>
  <c r="T848" i="7"/>
  <c r="T849" i="7"/>
  <c r="T850" i="7"/>
  <c r="T851" i="7"/>
  <c r="T852" i="7"/>
  <c r="T853" i="7"/>
  <c r="T854" i="7"/>
  <c r="T855" i="7"/>
  <c r="T856" i="7"/>
  <c r="T857" i="7"/>
  <c r="T858" i="7"/>
  <c r="T859" i="7"/>
  <c r="T860" i="7"/>
  <c r="T861" i="7"/>
  <c r="T862" i="7"/>
  <c r="T863" i="7"/>
  <c r="T864" i="7"/>
  <c r="T865" i="7"/>
  <c r="T866" i="7"/>
  <c r="T867" i="7"/>
  <c r="T868" i="7"/>
  <c r="T869" i="7"/>
  <c r="T870" i="7"/>
  <c r="T871" i="7"/>
  <c r="T872" i="7"/>
  <c r="T873" i="7"/>
  <c r="T874" i="7"/>
  <c r="T875" i="7"/>
  <c r="T876" i="7"/>
  <c r="T877" i="7"/>
  <c r="T878" i="7"/>
  <c r="T879" i="7"/>
  <c r="T880" i="7"/>
  <c r="T881" i="7"/>
  <c r="T882" i="7"/>
  <c r="T883" i="7"/>
  <c r="T884" i="7"/>
  <c r="T885" i="7"/>
  <c r="T886" i="7"/>
  <c r="T887" i="7"/>
  <c r="T888" i="7"/>
  <c r="T889" i="7"/>
  <c r="T890" i="7"/>
  <c r="T891" i="7"/>
  <c r="T892" i="7"/>
  <c r="T893" i="7"/>
  <c r="T894" i="7"/>
  <c r="T895" i="7"/>
  <c r="T896" i="7"/>
  <c r="T897" i="7"/>
  <c r="T898" i="7"/>
  <c r="T899" i="7"/>
  <c r="T900" i="7"/>
  <c r="T901" i="7"/>
  <c r="T902" i="7"/>
  <c r="T903" i="7"/>
  <c r="T904" i="7"/>
  <c r="T905" i="7"/>
  <c r="T906" i="7"/>
  <c r="T907" i="7"/>
  <c r="T908" i="7"/>
  <c r="T909" i="7"/>
  <c r="T910" i="7"/>
  <c r="T911" i="7"/>
  <c r="T912" i="7"/>
  <c r="T913" i="7"/>
  <c r="T914" i="7"/>
  <c r="T915" i="7"/>
  <c r="T916" i="7"/>
  <c r="T917" i="7"/>
  <c r="T918" i="7"/>
  <c r="T919" i="7"/>
  <c r="T920" i="7"/>
  <c r="T921" i="7"/>
  <c r="T922" i="7"/>
  <c r="T923" i="7"/>
  <c r="T924" i="7"/>
  <c r="T925" i="7"/>
  <c r="T926" i="7"/>
  <c r="T927" i="7"/>
  <c r="T928" i="7"/>
  <c r="T929" i="7"/>
  <c r="T930" i="7"/>
  <c r="T931" i="7"/>
  <c r="T932" i="7"/>
  <c r="T933" i="7"/>
  <c r="T934" i="7"/>
  <c r="T935" i="7"/>
  <c r="T936" i="7"/>
  <c r="T937" i="7"/>
  <c r="T938" i="7"/>
  <c r="T939" i="7"/>
  <c r="T940" i="7"/>
  <c r="T941" i="7"/>
  <c r="T942" i="7"/>
  <c r="T943" i="7"/>
  <c r="T944" i="7"/>
  <c r="T945" i="7"/>
  <c r="T946" i="7"/>
  <c r="T947" i="7"/>
  <c r="T948" i="7"/>
  <c r="T949" i="7"/>
  <c r="T950" i="7"/>
  <c r="T951" i="7"/>
  <c r="T952" i="7"/>
  <c r="T953" i="7"/>
  <c r="T954" i="7"/>
  <c r="T955" i="7"/>
  <c r="T956" i="7"/>
  <c r="T957" i="7"/>
  <c r="T958" i="7"/>
  <c r="T959" i="7"/>
  <c r="T960" i="7"/>
  <c r="T961" i="7"/>
  <c r="T962" i="7"/>
  <c r="T963" i="7"/>
  <c r="T964" i="7"/>
  <c r="T965" i="7"/>
  <c r="T966" i="7"/>
  <c r="T967" i="7"/>
  <c r="T968" i="7"/>
  <c r="T969" i="7"/>
  <c r="T970" i="7"/>
  <c r="T971" i="7"/>
  <c r="T972" i="7"/>
  <c r="T973" i="7"/>
  <c r="T974" i="7"/>
  <c r="T975" i="7"/>
  <c r="T976" i="7"/>
  <c r="T977" i="7"/>
  <c r="T978" i="7"/>
  <c r="T979" i="7"/>
  <c r="T980" i="7"/>
  <c r="T981" i="7"/>
  <c r="T982" i="7"/>
  <c r="T983" i="7"/>
  <c r="T984" i="7"/>
  <c r="T985" i="7"/>
  <c r="T986" i="7"/>
  <c r="T987" i="7"/>
  <c r="T988" i="7"/>
  <c r="T989" i="7"/>
  <c r="T990" i="7"/>
  <c r="T991" i="7"/>
  <c r="T992" i="7"/>
  <c r="T993" i="7"/>
  <c r="T994" i="7"/>
  <c r="T995" i="7"/>
  <c r="T996" i="7"/>
  <c r="T997" i="7"/>
  <c r="T998" i="7"/>
  <c r="T999" i="7"/>
  <c r="T1000" i="7"/>
  <c r="T1001" i="7"/>
  <c r="T1002" i="7"/>
  <c r="T1003" i="7"/>
  <c r="T1004" i="7"/>
  <c r="T1005" i="7"/>
  <c r="T1006" i="7"/>
  <c r="T1007" i="7"/>
  <c r="T1008" i="7"/>
  <c r="T1009" i="7"/>
  <c r="T1010" i="7"/>
  <c r="T1011" i="7"/>
  <c r="T1012" i="7"/>
  <c r="T1013" i="7"/>
  <c r="T1014" i="7"/>
  <c r="T1015" i="7"/>
  <c r="T1016" i="7"/>
  <c r="T1017" i="7"/>
  <c r="T1018" i="7"/>
  <c r="T1019" i="7"/>
  <c r="T1020" i="7"/>
  <c r="T1021" i="7"/>
  <c r="T1022" i="7"/>
  <c r="T1023" i="7"/>
  <c r="T1024" i="7"/>
  <c r="T1025" i="7"/>
  <c r="T1026" i="7"/>
  <c r="T1027" i="7"/>
  <c r="T1028" i="7"/>
  <c r="T1029" i="7"/>
  <c r="T1030" i="7"/>
  <c r="T1031" i="7"/>
  <c r="T1032" i="7"/>
  <c r="T1033" i="7"/>
  <c r="T1034" i="7"/>
  <c r="T1035" i="7"/>
  <c r="T1036" i="7"/>
  <c r="T1037" i="7"/>
  <c r="T1038" i="7"/>
  <c r="T1039" i="7"/>
  <c r="T1040" i="7"/>
  <c r="T1041" i="7"/>
  <c r="T1042" i="7"/>
  <c r="T1043" i="7"/>
  <c r="T1044" i="7"/>
  <c r="T1045" i="7"/>
  <c r="T1046" i="7"/>
  <c r="T1047" i="7"/>
  <c r="T1048" i="7"/>
  <c r="T1049" i="7"/>
  <c r="T1050" i="7"/>
  <c r="T1051" i="7"/>
  <c r="T1052" i="7"/>
  <c r="T1053" i="7"/>
  <c r="T1054" i="7"/>
  <c r="T1055" i="7"/>
  <c r="T1056" i="7"/>
  <c r="T1057" i="7"/>
  <c r="T1058" i="7"/>
  <c r="T1059" i="7"/>
  <c r="T1060" i="7"/>
  <c r="T1061" i="7"/>
  <c r="T1062" i="7"/>
  <c r="T1063" i="7"/>
  <c r="T1064" i="7"/>
  <c r="T1065" i="7"/>
  <c r="T1066" i="7"/>
  <c r="T1067" i="7"/>
  <c r="T1068" i="7"/>
  <c r="T1069" i="7"/>
  <c r="T1070" i="7"/>
  <c r="T1071" i="7"/>
  <c r="T1072" i="7"/>
  <c r="T1073" i="7"/>
  <c r="T1074" i="7"/>
  <c r="T1075" i="7"/>
  <c r="T1076" i="7"/>
  <c r="T1077" i="7"/>
  <c r="T1078" i="7"/>
  <c r="T1079" i="7"/>
  <c r="T1080" i="7"/>
  <c r="T1081" i="7"/>
  <c r="T1082" i="7"/>
  <c r="T1083" i="7"/>
  <c r="T1084" i="7"/>
  <c r="T1085" i="7"/>
  <c r="T1086" i="7"/>
  <c r="T1087" i="7"/>
  <c r="T1088" i="7"/>
  <c r="T1089" i="7"/>
  <c r="T1090" i="7"/>
  <c r="T1091" i="7"/>
  <c r="T1092" i="7"/>
  <c r="T1093" i="7"/>
  <c r="T1094" i="7"/>
  <c r="T1095" i="7"/>
  <c r="T1096" i="7"/>
  <c r="T1097" i="7"/>
  <c r="T1098" i="7"/>
  <c r="T1099" i="7"/>
  <c r="T1100" i="7"/>
  <c r="T1101" i="7"/>
  <c r="T1102" i="7"/>
  <c r="T1103" i="7"/>
  <c r="T1104" i="7"/>
  <c r="T1105" i="7"/>
  <c r="T1106" i="7"/>
  <c r="T1107" i="7"/>
  <c r="T1108" i="7"/>
  <c r="T1109" i="7"/>
  <c r="T1110" i="7"/>
  <c r="T1111" i="7"/>
  <c r="T1112" i="7"/>
  <c r="T1113" i="7"/>
  <c r="T1114" i="7"/>
  <c r="T1115" i="7"/>
  <c r="T1116" i="7"/>
  <c r="T1117" i="7"/>
  <c r="T1118" i="7"/>
  <c r="T1119" i="7"/>
  <c r="T1120" i="7"/>
  <c r="T1121" i="7"/>
  <c r="T1122" i="7"/>
  <c r="T1123" i="7"/>
  <c r="T1124" i="7"/>
  <c r="T1125" i="7"/>
  <c r="T1126" i="7"/>
  <c r="T1127" i="7"/>
  <c r="T1128" i="7"/>
  <c r="T1129" i="7"/>
  <c r="T1130" i="7"/>
  <c r="T1131" i="7"/>
  <c r="T1132" i="7"/>
  <c r="T1133" i="7"/>
  <c r="T1134" i="7"/>
  <c r="T1135" i="7"/>
  <c r="T1136" i="7"/>
  <c r="T1137" i="7"/>
  <c r="T1138" i="7"/>
  <c r="T1139" i="7"/>
  <c r="T1140" i="7"/>
  <c r="T1141" i="7"/>
  <c r="T1142" i="7"/>
  <c r="T1143" i="7"/>
  <c r="T1144" i="7"/>
  <c r="T1145" i="7"/>
  <c r="T1146" i="7"/>
  <c r="T1147" i="7"/>
  <c r="T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S130" i="7"/>
  <c r="S131" i="7"/>
  <c r="S132" i="7"/>
  <c r="S133" i="7"/>
  <c r="S134" i="7"/>
  <c r="S135" i="7"/>
  <c r="S136" i="7"/>
  <c r="S137" i="7"/>
  <c r="S138" i="7"/>
  <c r="S139" i="7"/>
  <c r="S140" i="7"/>
  <c r="S141" i="7"/>
  <c r="S142" i="7"/>
  <c r="S143" i="7"/>
  <c r="S144" i="7"/>
  <c r="S145" i="7"/>
  <c r="S146" i="7"/>
  <c r="S147" i="7"/>
  <c r="S148" i="7"/>
  <c r="S149" i="7"/>
  <c r="S150" i="7"/>
  <c r="S151" i="7"/>
  <c r="S152" i="7"/>
  <c r="S153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3" i="7"/>
  <c r="S194" i="7"/>
  <c r="S195" i="7"/>
  <c r="S196" i="7"/>
  <c r="S197" i="7"/>
  <c r="S198" i="7"/>
  <c r="S199" i="7"/>
  <c r="S200" i="7"/>
  <c r="S201" i="7"/>
  <c r="S202" i="7"/>
  <c r="S203" i="7"/>
  <c r="S204" i="7"/>
  <c r="S205" i="7"/>
  <c r="S206" i="7"/>
  <c r="S207" i="7"/>
  <c r="S208" i="7"/>
  <c r="S209" i="7"/>
  <c r="S210" i="7"/>
  <c r="S211" i="7"/>
  <c r="S212" i="7"/>
  <c r="S213" i="7"/>
  <c r="S214" i="7"/>
  <c r="S215" i="7"/>
  <c r="S216" i="7"/>
  <c r="S217" i="7"/>
  <c r="S218" i="7"/>
  <c r="S219" i="7"/>
  <c r="S220" i="7"/>
  <c r="S221" i="7"/>
  <c r="S222" i="7"/>
  <c r="S223" i="7"/>
  <c r="S224" i="7"/>
  <c r="S225" i="7"/>
  <c r="S226" i="7"/>
  <c r="S227" i="7"/>
  <c r="S228" i="7"/>
  <c r="S229" i="7"/>
  <c r="S230" i="7"/>
  <c r="S231" i="7"/>
  <c r="S232" i="7"/>
  <c r="S233" i="7"/>
  <c r="S234" i="7"/>
  <c r="S235" i="7"/>
  <c r="S236" i="7"/>
  <c r="S237" i="7"/>
  <c r="S238" i="7"/>
  <c r="S239" i="7"/>
  <c r="S240" i="7"/>
  <c r="S241" i="7"/>
  <c r="S242" i="7"/>
  <c r="S243" i="7"/>
  <c r="S244" i="7"/>
  <c r="S245" i="7"/>
  <c r="S246" i="7"/>
  <c r="S247" i="7"/>
  <c r="S248" i="7"/>
  <c r="S249" i="7"/>
  <c r="S250" i="7"/>
  <c r="S251" i="7"/>
  <c r="S252" i="7"/>
  <c r="S253" i="7"/>
  <c r="S254" i="7"/>
  <c r="S255" i="7"/>
  <c r="S256" i="7"/>
  <c r="S257" i="7"/>
  <c r="S258" i="7"/>
  <c r="S259" i="7"/>
  <c r="S260" i="7"/>
  <c r="S261" i="7"/>
  <c r="S262" i="7"/>
  <c r="S263" i="7"/>
  <c r="S264" i="7"/>
  <c r="S265" i="7"/>
  <c r="S266" i="7"/>
  <c r="S267" i="7"/>
  <c r="S268" i="7"/>
  <c r="S269" i="7"/>
  <c r="S270" i="7"/>
  <c r="S271" i="7"/>
  <c r="S272" i="7"/>
  <c r="S273" i="7"/>
  <c r="S274" i="7"/>
  <c r="S275" i="7"/>
  <c r="S276" i="7"/>
  <c r="S277" i="7"/>
  <c r="S278" i="7"/>
  <c r="S279" i="7"/>
  <c r="S280" i="7"/>
  <c r="S281" i="7"/>
  <c r="S282" i="7"/>
  <c r="S283" i="7"/>
  <c r="S284" i="7"/>
  <c r="S285" i="7"/>
  <c r="S286" i="7"/>
  <c r="S287" i="7"/>
  <c r="S288" i="7"/>
  <c r="S289" i="7"/>
  <c r="S290" i="7"/>
  <c r="S291" i="7"/>
  <c r="S292" i="7"/>
  <c r="S293" i="7"/>
  <c r="S294" i="7"/>
  <c r="S295" i="7"/>
  <c r="S296" i="7"/>
  <c r="S297" i="7"/>
  <c r="S298" i="7"/>
  <c r="S299" i="7"/>
  <c r="S300" i="7"/>
  <c r="S301" i="7"/>
  <c r="S302" i="7"/>
  <c r="S303" i="7"/>
  <c r="S304" i="7"/>
  <c r="S305" i="7"/>
  <c r="S306" i="7"/>
  <c r="S307" i="7"/>
  <c r="S308" i="7"/>
  <c r="S309" i="7"/>
  <c r="S310" i="7"/>
  <c r="S311" i="7"/>
  <c r="S312" i="7"/>
  <c r="S313" i="7"/>
  <c r="S314" i="7"/>
  <c r="S315" i="7"/>
  <c r="S316" i="7"/>
  <c r="S317" i="7"/>
  <c r="S318" i="7"/>
  <c r="S319" i="7"/>
  <c r="S320" i="7"/>
  <c r="S321" i="7"/>
  <c r="S322" i="7"/>
  <c r="S323" i="7"/>
  <c r="S324" i="7"/>
  <c r="S325" i="7"/>
  <c r="S326" i="7"/>
  <c r="S327" i="7"/>
  <c r="S328" i="7"/>
  <c r="S329" i="7"/>
  <c r="S330" i="7"/>
  <c r="S331" i="7"/>
  <c r="S332" i="7"/>
  <c r="S333" i="7"/>
  <c r="S334" i="7"/>
  <c r="S335" i="7"/>
  <c r="S336" i="7"/>
  <c r="S337" i="7"/>
  <c r="S338" i="7"/>
  <c r="S339" i="7"/>
  <c r="S340" i="7"/>
  <c r="S341" i="7"/>
  <c r="S342" i="7"/>
  <c r="S343" i="7"/>
  <c r="S344" i="7"/>
  <c r="S345" i="7"/>
  <c r="S346" i="7"/>
  <c r="S347" i="7"/>
  <c r="S348" i="7"/>
  <c r="S349" i="7"/>
  <c r="S350" i="7"/>
  <c r="S351" i="7"/>
  <c r="S352" i="7"/>
  <c r="S353" i="7"/>
  <c r="S354" i="7"/>
  <c r="S355" i="7"/>
  <c r="S356" i="7"/>
  <c r="S357" i="7"/>
  <c r="S358" i="7"/>
  <c r="S359" i="7"/>
  <c r="S360" i="7"/>
  <c r="S361" i="7"/>
  <c r="S362" i="7"/>
  <c r="S363" i="7"/>
  <c r="S364" i="7"/>
  <c r="S365" i="7"/>
  <c r="S366" i="7"/>
  <c r="S367" i="7"/>
  <c r="S368" i="7"/>
  <c r="S369" i="7"/>
  <c r="S370" i="7"/>
  <c r="S371" i="7"/>
  <c r="S372" i="7"/>
  <c r="S373" i="7"/>
  <c r="S374" i="7"/>
  <c r="S375" i="7"/>
  <c r="S376" i="7"/>
  <c r="S377" i="7"/>
  <c r="S378" i="7"/>
  <c r="S379" i="7"/>
  <c r="S380" i="7"/>
  <c r="S381" i="7"/>
  <c r="S382" i="7"/>
  <c r="S383" i="7"/>
  <c r="S384" i="7"/>
  <c r="S385" i="7"/>
  <c r="S386" i="7"/>
  <c r="S387" i="7"/>
  <c r="S388" i="7"/>
  <c r="S389" i="7"/>
  <c r="S390" i="7"/>
  <c r="S391" i="7"/>
  <c r="S392" i="7"/>
  <c r="S393" i="7"/>
  <c r="S394" i="7"/>
  <c r="S395" i="7"/>
  <c r="S396" i="7"/>
  <c r="S397" i="7"/>
  <c r="S398" i="7"/>
  <c r="S399" i="7"/>
  <c r="S400" i="7"/>
  <c r="S401" i="7"/>
  <c r="S402" i="7"/>
  <c r="S403" i="7"/>
  <c r="S404" i="7"/>
  <c r="S405" i="7"/>
  <c r="S406" i="7"/>
  <c r="S407" i="7"/>
  <c r="S408" i="7"/>
  <c r="S409" i="7"/>
  <c r="S410" i="7"/>
  <c r="S411" i="7"/>
  <c r="S412" i="7"/>
  <c r="S413" i="7"/>
  <c r="S414" i="7"/>
  <c r="S415" i="7"/>
  <c r="S416" i="7"/>
  <c r="S417" i="7"/>
  <c r="S418" i="7"/>
  <c r="S419" i="7"/>
  <c r="S420" i="7"/>
  <c r="S421" i="7"/>
  <c r="S422" i="7"/>
  <c r="S423" i="7"/>
  <c r="S424" i="7"/>
  <c r="S425" i="7"/>
  <c r="S426" i="7"/>
  <c r="S427" i="7"/>
  <c r="S428" i="7"/>
  <c r="S429" i="7"/>
  <c r="S430" i="7"/>
  <c r="S431" i="7"/>
  <c r="S432" i="7"/>
  <c r="S433" i="7"/>
  <c r="S434" i="7"/>
  <c r="S435" i="7"/>
  <c r="S436" i="7"/>
  <c r="S437" i="7"/>
  <c r="S438" i="7"/>
  <c r="S439" i="7"/>
  <c r="S440" i="7"/>
  <c r="S441" i="7"/>
  <c r="S442" i="7"/>
  <c r="S443" i="7"/>
  <c r="S444" i="7"/>
  <c r="S445" i="7"/>
  <c r="S446" i="7"/>
  <c r="S447" i="7"/>
  <c r="S448" i="7"/>
  <c r="S449" i="7"/>
  <c r="S450" i="7"/>
  <c r="S451" i="7"/>
  <c r="S452" i="7"/>
  <c r="S453" i="7"/>
  <c r="S454" i="7"/>
  <c r="S455" i="7"/>
  <c r="S456" i="7"/>
  <c r="S457" i="7"/>
  <c r="S458" i="7"/>
  <c r="S459" i="7"/>
  <c r="S460" i="7"/>
  <c r="S461" i="7"/>
  <c r="S462" i="7"/>
  <c r="S463" i="7"/>
  <c r="S464" i="7"/>
  <c r="S465" i="7"/>
  <c r="S466" i="7"/>
  <c r="S467" i="7"/>
  <c r="S468" i="7"/>
  <c r="S469" i="7"/>
  <c r="S470" i="7"/>
  <c r="S471" i="7"/>
  <c r="S472" i="7"/>
  <c r="S473" i="7"/>
  <c r="S474" i="7"/>
  <c r="S475" i="7"/>
  <c r="S476" i="7"/>
  <c r="S477" i="7"/>
  <c r="S478" i="7"/>
  <c r="S479" i="7"/>
  <c r="S480" i="7"/>
  <c r="S481" i="7"/>
  <c r="S482" i="7"/>
  <c r="S483" i="7"/>
  <c r="S484" i="7"/>
  <c r="S485" i="7"/>
  <c r="S486" i="7"/>
  <c r="S487" i="7"/>
  <c r="S488" i="7"/>
  <c r="S489" i="7"/>
  <c r="S490" i="7"/>
  <c r="S491" i="7"/>
  <c r="S492" i="7"/>
  <c r="S493" i="7"/>
  <c r="S494" i="7"/>
  <c r="S495" i="7"/>
  <c r="S496" i="7"/>
  <c r="S497" i="7"/>
  <c r="S498" i="7"/>
  <c r="S499" i="7"/>
  <c r="S500" i="7"/>
  <c r="S501" i="7"/>
  <c r="S502" i="7"/>
  <c r="S503" i="7"/>
  <c r="S504" i="7"/>
  <c r="S505" i="7"/>
  <c r="S506" i="7"/>
  <c r="S507" i="7"/>
  <c r="S508" i="7"/>
  <c r="S509" i="7"/>
  <c r="S510" i="7"/>
  <c r="S511" i="7"/>
  <c r="S512" i="7"/>
  <c r="S513" i="7"/>
  <c r="S514" i="7"/>
  <c r="S515" i="7"/>
  <c r="S516" i="7"/>
  <c r="S517" i="7"/>
  <c r="S518" i="7"/>
  <c r="S519" i="7"/>
  <c r="S520" i="7"/>
  <c r="S521" i="7"/>
  <c r="S522" i="7"/>
  <c r="S523" i="7"/>
  <c r="S524" i="7"/>
  <c r="S525" i="7"/>
  <c r="S526" i="7"/>
  <c r="S527" i="7"/>
  <c r="S528" i="7"/>
  <c r="S529" i="7"/>
  <c r="S530" i="7"/>
  <c r="S531" i="7"/>
  <c r="S532" i="7"/>
  <c r="S533" i="7"/>
  <c r="S534" i="7"/>
  <c r="S535" i="7"/>
  <c r="S536" i="7"/>
  <c r="S537" i="7"/>
  <c r="S538" i="7"/>
  <c r="S539" i="7"/>
  <c r="S540" i="7"/>
  <c r="S541" i="7"/>
  <c r="S542" i="7"/>
  <c r="S543" i="7"/>
  <c r="S544" i="7"/>
  <c r="S545" i="7"/>
  <c r="S546" i="7"/>
  <c r="S547" i="7"/>
  <c r="S548" i="7"/>
  <c r="S549" i="7"/>
  <c r="S550" i="7"/>
  <c r="S551" i="7"/>
  <c r="S552" i="7"/>
  <c r="S553" i="7"/>
  <c r="S554" i="7"/>
  <c r="S555" i="7"/>
  <c r="S556" i="7"/>
  <c r="S557" i="7"/>
  <c r="S558" i="7"/>
  <c r="S559" i="7"/>
  <c r="S560" i="7"/>
  <c r="S561" i="7"/>
  <c r="S562" i="7"/>
  <c r="S563" i="7"/>
  <c r="S564" i="7"/>
  <c r="S565" i="7"/>
  <c r="S566" i="7"/>
  <c r="S567" i="7"/>
  <c r="S568" i="7"/>
  <c r="S569" i="7"/>
  <c r="S570" i="7"/>
  <c r="S571" i="7"/>
  <c r="S572" i="7"/>
  <c r="S573" i="7"/>
  <c r="S574" i="7"/>
  <c r="S575" i="7"/>
  <c r="S576" i="7"/>
  <c r="S577" i="7"/>
  <c r="S578" i="7"/>
  <c r="S579" i="7"/>
  <c r="S580" i="7"/>
  <c r="S581" i="7"/>
  <c r="S582" i="7"/>
  <c r="S583" i="7"/>
  <c r="S584" i="7"/>
  <c r="S585" i="7"/>
  <c r="S586" i="7"/>
  <c r="S587" i="7"/>
  <c r="S588" i="7"/>
  <c r="S589" i="7"/>
  <c r="S590" i="7"/>
  <c r="S591" i="7"/>
  <c r="S592" i="7"/>
  <c r="S593" i="7"/>
  <c r="S594" i="7"/>
  <c r="S595" i="7"/>
  <c r="S596" i="7"/>
  <c r="S597" i="7"/>
  <c r="S598" i="7"/>
  <c r="S599" i="7"/>
  <c r="S600" i="7"/>
  <c r="S601" i="7"/>
  <c r="S602" i="7"/>
  <c r="S603" i="7"/>
  <c r="S604" i="7"/>
  <c r="S605" i="7"/>
  <c r="S606" i="7"/>
  <c r="S607" i="7"/>
  <c r="S608" i="7"/>
  <c r="S609" i="7"/>
  <c r="S610" i="7"/>
  <c r="S611" i="7"/>
  <c r="S612" i="7"/>
  <c r="S613" i="7"/>
  <c r="S614" i="7"/>
  <c r="S615" i="7"/>
  <c r="S616" i="7"/>
  <c r="S617" i="7"/>
  <c r="S618" i="7"/>
  <c r="S619" i="7"/>
  <c r="S620" i="7"/>
  <c r="S621" i="7"/>
  <c r="S622" i="7"/>
  <c r="S623" i="7"/>
  <c r="S624" i="7"/>
  <c r="S625" i="7"/>
  <c r="S626" i="7"/>
  <c r="S627" i="7"/>
  <c r="S628" i="7"/>
  <c r="S629" i="7"/>
  <c r="S630" i="7"/>
  <c r="S631" i="7"/>
  <c r="S632" i="7"/>
  <c r="S633" i="7"/>
  <c r="S634" i="7"/>
  <c r="S635" i="7"/>
  <c r="S636" i="7"/>
  <c r="S637" i="7"/>
  <c r="S638" i="7"/>
  <c r="S639" i="7"/>
  <c r="S640" i="7"/>
  <c r="S641" i="7"/>
  <c r="S642" i="7"/>
  <c r="S643" i="7"/>
  <c r="S644" i="7"/>
  <c r="S645" i="7"/>
  <c r="S646" i="7"/>
  <c r="S647" i="7"/>
  <c r="S648" i="7"/>
  <c r="S649" i="7"/>
  <c r="S650" i="7"/>
  <c r="S651" i="7"/>
  <c r="S652" i="7"/>
  <c r="S653" i="7"/>
  <c r="S654" i="7"/>
  <c r="S655" i="7"/>
  <c r="S656" i="7"/>
  <c r="S657" i="7"/>
  <c r="S658" i="7"/>
  <c r="S659" i="7"/>
  <c r="S660" i="7"/>
  <c r="S661" i="7"/>
  <c r="S662" i="7"/>
  <c r="S663" i="7"/>
  <c r="S664" i="7"/>
  <c r="S665" i="7"/>
  <c r="S666" i="7"/>
  <c r="S667" i="7"/>
  <c r="S668" i="7"/>
  <c r="S669" i="7"/>
  <c r="S670" i="7"/>
  <c r="S671" i="7"/>
  <c r="S672" i="7"/>
  <c r="S673" i="7"/>
  <c r="S674" i="7"/>
  <c r="S675" i="7"/>
  <c r="S676" i="7"/>
  <c r="S677" i="7"/>
  <c r="S678" i="7"/>
  <c r="S679" i="7"/>
  <c r="S680" i="7"/>
  <c r="S681" i="7"/>
  <c r="S682" i="7"/>
  <c r="S683" i="7"/>
  <c r="S684" i="7"/>
  <c r="S685" i="7"/>
  <c r="S686" i="7"/>
  <c r="S687" i="7"/>
  <c r="S688" i="7"/>
  <c r="S689" i="7"/>
  <c r="S690" i="7"/>
  <c r="S691" i="7"/>
  <c r="S692" i="7"/>
  <c r="S693" i="7"/>
  <c r="S694" i="7"/>
  <c r="S695" i="7"/>
  <c r="S696" i="7"/>
  <c r="S697" i="7"/>
  <c r="S698" i="7"/>
  <c r="S699" i="7"/>
  <c r="S700" i="7"/>
  <c r="S701" i="7"/>
  <c r="S702" i="7"/>
  <c r="S703" i="7"/>
  <c r="S704" i="7"/>
  <c r="S705" i="7"/>
  <c r="S706" i="7"/>
  <c r="S707" i="7"/>
  <c r="S708" i="7"/>
  <c r="S709" i="7"/>
  <c r="S710" i="7"/>
  <c r="S711" i="7"/>
  <c r="S712" i="7"/>
  <c r="S713" i="7"/>
  <c r="S714" i="7"/>
  <c r="S715" i="7"/>
  <c r="S716" i="7"/>
  <c r="S717" i="7"/>
  <c r="S718" i="7"/>
  <c r="S719" i="7"/>
  <c r="S720" i="7"/>
  <c r="S721" i="7"/>
  <c r="S722" i="7"/>
  <c r="S723" i="7"/>
  <c r="S724" i="7"/>
  <c r="S725" i="7"/>
  <c r="S726" i="7"/>
  <c r="S727" i="7"/>
  <c r="S728" i="7"/>
  <c r="S729" i="7"/>
  <c r="S730" i="7"/>
  <c r="S731" i="7"/>
  <c r="S732" i="7"/>
  <c r="S733" i="7"/>
  <c r="S734" i="7"/>
  <c r="S735" i="7"/>
  <c r="S736" i="7"/>
  <c r="S737" i="7"/>
  <c r="S738" i="7"/>
  <c r="S739" i="7"/>
  <c r="S740" i="7"/>
  <c r="S741" i="7"/>
  <c r="S742" i="7"/>
  <c r="S743" i="7"/>
  <c r="S744" i="7"/>
  <c r="S745" i="7"/>
  <c r="S746" i="7"/>
  <c r="S747" i="7"/>
  <c r="S748" i="7"/>
  <c r="S749" i="7"/>
  <c r="S750" i="7"/>
  <c r="S751" i="7"/>
  <c r="S752" i="7"/>
  <c r="S753" i="7"/>
  <c r="S754" i="7"/>
  <c r="S755" i="7"/>
  <c r="S756" i="7"/>
  <c r="S757" i="7"/>
  <c r="S758" i="7"/>
  <c r="S759" i="7"/>
  <c r="S760" i="7"/>
  <c r="S761" i="7"/>
  <c r="S762" i="7"/>
  <c r="S763" i="7"/>
  <c r="S764" i="7"/>
  <c r="S765" i="7"/>
  <c r="S766" i="7"/>
  <c r="S767" i="7"/>
  <c r="S768" i="7"/>
  <c r="S769" i="7"/>
  <c r="S770" i="7"/>
  <c r="S771" i="7"/>
  <c r="S772" i="7"/>
  <c r="S773" i="7"/>
  <c r="S774" i="7"/>
  <c r="S775" i="7"/>
  <c r="S776" i="7"/>
  <c r="S777" i="7"/>
  <c r="S778" i="7"/>
  <c r="S779" i="7"/>
  <c r="S780" i="7"/>
  <c r="S781" i="7"/>
  <c r="S782" i="7"/>
  <c r="S783" i="7"/>
  <c r="S784" i="7"/>
  <c r="S785" i="7"/>
  <c r="S786" i="7"/>
  <c r="S787" i="7"/>
  <c r="S788" i="7"/>
  <c r="S789" i="7"/>
  <c r="S790" i="7"/>
  <c r="S791" i="7"/>
  <c r="S792" i="7"/>
  <c r="S793" i="7"/>
  <c r="S794" i="7"/>
  <c r="S795" i="7"/>
  <c r="S796" i="7"/>
  <c r="S797" i="7"/>
  <c r="S798" i="7"/>
  <c r="S799" i="7"/>
  <c r="S800" i="7"/>
  <c r="S801" i="7"/>
  <c r="S802" i="7"/>
  <c r="S803" i="7"/>
  <c r="S804" i="7"/>
  <c r="S805" i="7"/>
  <c r="S806" i="7"/>
  <c r="S807" i="7"/>
  <c r="S808" i="7"/>
  <c r="S809" i="7"/>
  <c r="S810" i="7"/>
  <c r="S811" i="7"/>
  <c r="S812" i="7"/>
  <c r="S813" i="7"/>
  <c r="S814" i="7"/>
  <c r="S815" i="7"/>
  <c r="S816" i="7"/>
  <c r="S817" i="7"/>
  <c r="S818" i="7"/>
  <c r="S819" i="7"/>
  <c r="S820" i="7"/>
  <c r="S821" i="7"/>
  <c r="S822" i="7"/>
  <c r="S823" i="7"/>
  <c r="S824" i="7"/>
  <c r="S825" i="7"/>
  <c r="S826" i="7"/>
  <c r="S827" i="7"/>
  <c r="S828" i="7"/>
  <c r="S829" i="7"/>
  <c r="S830" i="7"/>
  <c r="S831" i="7"/>
  <c r="S832" i="7"/>
  <c r="S833" i="7"/>
  <c r="S834" i="7"/>
  <c r="S835" i="7"/>
  <c r="S836" i="7"/>
  <c r="S837" i="7"/>
  <c r="S838" i="7"/>
  <c r="S839" i="7"/>
  <c r="S840" i="7"/>
  <c r="S841" i="7"/>
  <c r="S842" i="7"/>
  <c r="S843" i="7"/>
  <c r="S844" i="7"/>
  <c r="S845" i="7"/>
  <c r="S846" i="7"/>
  <c r="S847" i="7"/>
  <c r="S848" i="7"/>
  <c r="S849" i="7"/>
  <c r="S850" i="7"/>
  <c r="S851" i="7"/>
  <c r="S852" i="7"/>
  <c r="S853" i="7"/>
  <c r="S854" i="7"/>
  <c r="S855" i="7"/>
  <c r="S856" i="7"/>
  <c r="S857" i="7"/>
  <c r="S858" i="7"/>
  <c r="S859" i="7"/>
  <c r="S860" i="7"/>
  <c r="S861" i="7"/>
  <c r="S862" i="7"/>
  <c r="S863" i="7"/>
  <c r="S864" i="7"/>
  <c r="S865" i="7"/>
  <c r="S866" i="7"/>
  <c r="S867" i="7"/>
  <c r="S868" i="7"/>
  <c r="S869" i="7"/>
  <c r="S870" i="7"/>
  <c r="S871" i="7"/>
  <c r="S872" i="7"/>
  <c r="S873" i="7"/>
  <c r="S874" i="7"/>
  <c r="S875" i="7"/>
  <c r="S876" i="7"/>
  <c r="S877" i="7"/>
  <c r="S878" i="7"/>
  <c r="S879" i="7"/>
  <c r="S880" i="7"/>
  <c r="S881" i="7"/>
  <c r="S882" i="7"/>
  <c r="S883" i="7"/>
  <c r="S884" i="7"/>
  <c r="S885" i="7"/>
  <c r="S886" i="7"/>
  <c r="S887" i="7"/>
  <c r="S888" i="7"/>
  <c r="S889" i="7"/>
  <c r="S890" i="7"/>
  <c r="S891" i="7"/>
  <c r="S892" i="7"/>
  <c r="S893" i="7"/>
  <c r="S894" i="7"/>
  <c r="S895" i="7"/>
  <c r="S896" i="7"/>
  <c r="S897" i="7"/>
  <c r="S898" i="7"/>
  <c r="S899" i="7"/>
  <c r="S900" i="7"/>
  <c r="S901" i="7"/>
  <c r="S902" i="7"/>
  <c r="S903" i="7"/>
  <c r="S904" i="7"/>
  <c r="S905" i="7"/>
  <c r="S906" i="7"/>
  <c r="S907" i="7"/>
  <c r="S908" i="7"/>
  <c r="S909" i="7"/>
  <c r="S910" i="7"/>
  <c r="S911" i="7"/>
  <c r="S912" i="7"/>
  <c r="S913" i="7"/>
  <c r="S914" i="7"/>
  <c r="S915" i="7"/>
  <c r="S916" i="7"/>
  <c r="S917" i="7"/>
  <c r="S918" i="7"/>
  <c r="S919" i="7"/>
  <c r="S920" i="7"/>
  <c r="S921" i="7"/>
  <c r="S922" i="7"/>
  <c r="S923" i="7"/>
  <c r="S924" i="7"/>
  <c r="S925" i="7"/>
  <c r="S926" i="7"/>
  <c r="S927" i="7"/>
  <c r="S928" i="7"/>
  <c r="S929" i="7"/>
  <c r="S930" i="7"/>
  <c r="S931" i="7"/>
  <c r="S932" i="7"/>
  <c r="S933" i="7"/>
  <c r="S934" i="7"/>
  <c r="S935" i="7"/>
  <c r="S936" i="7"/>
  <c r="S937" i="7"/>
  <c r="S938" i="7"/>
  <c r="S939" i="7"/>
  <c r="S940" i="7"/>
  <c r="S941" i="7"/>
  <c r="S942" i="7"/>
  <c r="S943" i="7"/>
  <c r="S944" i="7"/>
  <c r="S945" i="7"/>
  <c r="S946" i="7"/>
  <c r="S947" i="7"/>
  <c r="S948" i="7"/>
  <c r="S949" i="7"/>
  <c r="S950" i="7"/>
  <c r="S951" i="7"/>
  <c r="S952" i="7"/>
  <c r="S953" i="7"/>
  <c r="S954" i="7"/>
  <c r="S955" i="7"/>
  <c r="S956" i="7"/>
  <c r="S957" i="7"/>
  <c r="S958" i="7"/>
  <c r="S959" i="7"/>
  <c r="S960" i="7"/>
  <c r="S961" i="7"/>
  <c r="S962" i="7"/>
  <c r="S963" i="7"/>
  <c r="S964" i="7"/>
  <c r="S965" i="7"/>
  <c r="S966" i="7"/>
  <c r="S967" i="7"/>
  <c r="S968" i="7"/>
  <c r="S969" i="7"/>
  <c r="S970" i="7"/>
  <c r="S971" i="7"/>
  <c r="S972" i="7"/>
  <c r="S973" i="7"/>
  <c r="S974" i="7"/>
  <c r="S975" i="7"/>
  <c r="S976" i="7"/>
  <c r="S977" i="7"/>
  <c r="S978" i="7"/>
  <c r="S979" i="7"/>
  <c r="S980" i="7"/>
  <c r="S981" i="7"/>
  <c r="S982" i="7"/>
  <c r="S983" i="7"/>
  <c r="S984" i="7"/>
  <c r="S985" i="7"/>
  <c r="S986" i="7"/>
  <c r="S987" i="7"/>
  <c r="S988" i="7"/>
  <c r="S989" i="7"/>
  <c r="S990" i="7"/>
  <c r="S991" i="7"/>
  <c r="S992" i="7"/>
  <c r="S993" i="7"/>
  <c r="S994" i="7"/>
  <c r="S995" i="7"/>
  <c r="S996" i="7"/>
  <c r="S997" i="7"/>
  <c r="S998" i="7"/>
  <c r="S999" i="7"/>
  <c r="S1000" i="7"/>
  <c r="S1001" i="7"/>
  <c r="S1002" i="7"/>
  <c r="S1003" i="7"/>
  <c r="S1004" i="7"/>
  <c r="S1005" i="7"/>
  <c r="S1006" i="7"/>
  <c r="S1007" i="7"/>
  <c r="S1008" i="7"/>
  <c r="S1009" i="7"/>
  <c r="S1010" i="7"/>
  <c r="S1011" i="7"/>
  <c r="S1012" i="7"/>
  <c r="S1013" i="7"/>
  <c r="S1014" i="7"/>
  <c r="S1015" i="7"/>
  <c r="S1016" i="7"/>
  <c r="S1017" i="7"/>
  <c r="S1018" i="7"/>
  <c r="S1019" i="7"/>
  <c r="S1020" i="7"/>
  <c r="S1021" i="7"/>
  <c r="S1022" i="7"/>
  <c r="S1023" i="7"/>
  <c r="S1024" i="7"/>
  <c r="S1025" i="7"/>
  <c r="S1026" i="7"/>
  <c r="S1027" i="7"/>
  <c r="S1028" i="7"/>
  <c r="S1029" i="7"/>
  <c r="S1030" i="7"/>
  <c r="S1031" i="7"/>
  <c r="S1032" i="7"/>
  <c r="S1033" i="7"/>
  <c r="S1034" i="7"/>
  <c r="S1035" i="7"/>
  <c r="S1036" i="7"/>
  <c r="S1037" i="7"/>
  <c r="S1038" i="7"/>
  <c r="S1039" i="7"/>
  <c r="S1040" i="7"/>
  <c r="S1041" i="7"/>
  <c r="S1042" i="7"/>
  <c r="S1043" i="7"/>
  <c r="S1044" i="7"/>
  <c r="S1045" i="7"/>
  <c r="S1046" i="7"/>
  <c r="S1047" i="7"/>
  <c r="S1048" i="7"/>
  <c r="S1049" i="7"/>
  <c r="S1050" i="7"/>
  <c r="S1051" i="7"/>
  <c r="S1052" i="7"/>
  <c r="S1053" i="7"/>
  <c r="S1054" i="7"/>
  <c r="S1055" i="7"/>
  <c r="S1056" i="7"/>
  <c r="S1057" i="7"/>
  <c r="S1058" i="7"/>
  <c r="S1059" i="7"/>
  <c r="S1060" i="7"/>
  <c r="S1061" i="7"/>
  <c r="S1062" i="7"/>
  <c r="S1063" i="7"/>
  <c r="S1064" i="7"/>
  <c r="S1065" i="7"/>
  <c r="S1066" i="7"/>
  <c r="S1067" i="7"/>
  <c r="S1068" i="7"/>
  <c r="S1069" i="7"/>
  <c r="S1070" i="7"/>
  <c r="S1071" i="7"/>
  <c r="S1072" i="7"/>
  <c r="S1073" i="7"/>
  <c r="S1074" i="7"/>
  <c r="S1075" i="7"/>
  <c r="S1076" i="7"/>
  <c r="S1077" i="7"/>
  <c r="S1078" i="7"/>
  <c r="S1079" i="7"/>
  <c r="S1080" i="7"/>
  <c r="S1081" i="7"/>
  <c r="S1082" i="7"/>
  <c r="S1083" i="7"/>
  <c r="S1084" i="7"/>
  <c r="S1085" i="7"/>
  <c r="S1086" i="7"/>
  <c r="S1087" i="7"/>
  <c r="S1088" i="7"/>
  <c r="S1089" i="7"/>
  <c r="S1090" i="7"/>
  <c r="S1091" i="7"/>
  <c r="S1092" i="7"/>
  <c r="S1093" i="7"/>
  <c r="S1094" i="7"/>
  <c r="S1095" i="7"/>
  <c r="S1096" i="7"/>
  <c r="S1097" i="7"/>
  <c r="S1098" i="7"/>
  <c r="S1099" i="7"/>
  <c r="S1100" i="7"/>
  <c r="S1101" i="7"/>
  <c r="S1102" i="7"/>
  <c r="S1103" i="7"/>
  <c r="S1104" i="7"/>
  <c r="S1105" i="7"/>
  <c r="S1106" i="7"/>
  <c r="S1107" i="7"/>
  <c r="S1108" i="7"/>
  <c r="S1109" i="7"/>
  <c r="S1110" i="7"/>
  <c r="S1111" i="7"/>
  <c r="S1112" i="7"/>
  <c r="S1113" i="7"/>
  <c r="S1114" i="7"/>
  <c r="S1115" i="7"/>
  <c r="S1116" i="7"/>
  <c r="S1117" i="7"/>
  <c r="S1118" i="7"/>
  <c r="S1119" i="7"/>
  <c r="S1120" i="7"/>
  <c r="S1121" i="7"/>
  <c r="S1122" i="7"/>
  <c r="S1123" i="7"/>
  <c r="S1124" i="7"/>
  <c r="S1125" i="7"/>
  <c r="S1126" i="7"/>
  <c r="S1127" i="7"/>
  <c r="S1128" i="7"/>
  <c r="S1129" i="7"/>
  <c r="S1130" i="7"/>
  <c r="S1131" i="7"/>
  <c r="S1132" i="7"/>
  <c r="S1133" i="7"/>
  <c r="S1134" i="7"/>
  <c r="S1135" i="7"/>
  <c r="S1136" i="7"/>
  <c r="S1137" i="7"/>
  <c r="S1138" i="7"/>
  <c r="S1139" i="7"/>
  <c r="S1140" i="7"/>
  <c r="S1141" i="7"/>
  <c r="S1142" i="7"/>
  <c r="S1143" i="7"/>
  <c r="S1144" i="7"/>
  <c r="S1145" i="7"/>
  <c r="S1146" i="7"/>
  <c r="S1147" i="7"/>
  <c r="S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R98" i="7"/>
  <c r="R99" i="7"/>
  <c r="R100" i="7"/>
  <c r="R101" i="7"/>
  <c r="R102" i="7"/>
  <c r="R103" i="7"/>
  <c r="R104" i="7"/>
  <c r="R105" i="7"/>
  <c r="R106" i="7"/>
  <c r="R107" i="7"/>
  <c r="R108" i="7"/>
  <c r="R109" i="7"/>
  <c r="R110" i="7"/>
  <c r="R111" i="7"/>
  <c r="R112" i="7"/>
  <c r="R113" i="7"/>
  <c r="R114" i="7"/>
  <c r="R115" i="7"/>
  <c r="R116" i="7"/>
  <c r="R117" i="7"/>
  <c r="R118" i="7"/>
  <c r="R119" i="7"/>
  <c r="R120" i="7"/>
  <c r="R121" i="7"/>
  <c r="R122" i="7"/>
  <c r="R123" i="7"/>
  <c r="R124" i="7"/>
  <c r="R125" i="7"/>
  <c r="R126" i="7"/>
  <c r="R127" i="7"/>
  <c r="R128" i="7"/>
  <c r="R129" i="7"/>
  <c r="R130" i="7"/>
  <c r="R131" i="7"/>
  <c r="R132" i="7"/>
  <c r="R133" i="7"/>
  <c r="R134" i="7"/>
  <c r="R135" i="7"/>
  <c r="R136" i="7"/>
  <c r="R137" i="7"/>
  <c r="R138" i="7"/>
  <c r="R139" i="7"/>
  <c r="R140" i="7"/>
  <c r="R141" i="7"/>
  <c r="R142" i="7"/>
  <c r="R143" i="7"/>
  <c r="R144" i="7"/>
  <c r="R145" i="7"/>
  <c r="R146" i="7"/>
  <c r="R147" i="7"/>
  <c r="R148" i="7"/>
  <c r="R149" i="7"/>
  <c r="R150" i="7"/>
  <c r="R151" i="7"/>
  <c r="R152" i="7"/>
  <c r="R153" i="7"/>
  <c r="R154" i="7"/>
  <c r="R155" i="7"/>
  <c r="R156" i="7"/>
  <c r="R157" i="7"/>
  <c r="R158" i="7"/>
  <c r="R159" i="7"/>
  <c r="R160" i="7"/>
  <c r="R161" i="7"/>
  <c r="R162" i="7"/>
  <c r="R163" i="7"/>
  <c r="R164" i="7"/>
  <c r="R165" i="7"/>
  <c r="R166" i="7"/>
  <c r="R167" i="7"/>
  <c r="R168" i="7"/>
  <c r="R169" i="7"/>
  <c r="R170" i="7"/>
  <c r="R171" i="7"/>
  <c r="R172" i="7"/>
  <c r="R173" i="7"/>
  <c r="R174" i="7"/>
  <c r="R175" i="7"/>
  <c r="R176" i="7"/>
  <c r="R177" i="7"/>
  <c r="R178" i="7"/>
  <c r="R179" i="7"/>
  <c r="R180" i="7"/>
  <c r="R181" i="7"/>
  <c r="R182" i="7"/>
  <c r="R183" i="7"/>
  <c r="R184" i="7"/>
  <c r="R185" i="7"/>
  <c r="R186" i="7"/>
  <c r="R187" i="7"/>
  <c r="R188" i="7"/>
  <c r="R189" i="7"/>
  <c r="R190" i="7"/>
  <c r="R191" i="7"/>
  <c r="R192" i="7"/>
  <c r="R193" i="7"/>
  <c r="R194" i="7"/>
  <c r="R195" i="7"/>
  <c r="R196" i="7"/>
  <c r="R197" i="7"/>
  <c r="R198" i="7"/>
  <c r="R199" i="7"/>
  <c r="R200" i="7"/>
  <c r="R201" i="7"/>
  <c r="R202" i="7"/>
  <c r="R203" i="7"/>
  <c r="R204" i="7"/>
  <c r="R205" i="7"/>
  <c r="R206" i="7"/>
  <c r="R207" i="7"/>
  <c r="R208" i="7"/>
  <c r="R209" i="7"/>
  <c r="R210" i="7"/>
  <c r="R211" i="7"/>
  <c r="R212" i="7"/>
  <c r="R213" i="7"/>
  <c r="R214" i="7"/>
  <c r="R215" i="7"/>
  <c r="R216" i="7"/>
  <c r="R217" i="7"/>
  <c r="R218" i="7"/>
  <c r="R219" i="7"/>
  <c r="R220" i="7"/>
  <c r="R221" i="7"/>
  <c r="R222" i="7"/>
  <c r="R223" i="7"/>
  <c r="R224" i="7"/>
  <c r="R225" i="7"/>
  <c r="R226" i="7"/>
  <c r="R227" i="7"/>
  <c r="R228" i="7"/>
  <c r="R229" i="7"/>
  <c r="R230" i="7"/>
  <c r="R231" i="7"/>
  <c r="R232" i="7"/>
  <c r="R233" i="7"/>
  <c r="R234" i="7"/>
  <c r="R235" i="7"/>
  <c r="R236" i="7"/>
  <c r="R237" i="7"/>
  <c r="R238" i="7"/>
  <c r="R239" i="7"/>
  <c r="R240" i="7"/>
  <c r="R241" i="7"/>
  <c r="R242" i="7"/>
  <c r="R243" i="7"/>
  <c r="R244" i="7"/>
  <c r="R245" i="7"/>
  <c r="R246" i="7"/>
  <c r="R247" i="7"/>
  <c r="R248" i="7"/>
  <c r="R249" i="7"/>
  <c r="R250" i="7"/>
  <c r="R251" i="7"/>
  <c r="R252" i="7"/>
  <c r="R253" i="7"/>
  <c r="R254" i="7"/>
  <c r="R255" i="7"/>
  <c r="R256" i="7"/>
  <c r="R257" i="7"/>
  <c r="R258" i="7"/>
  <c r="R259" i="7"/>
  <c r="R260" i="7"/>
  <c r="R261" i="7"/>
  <c r="R262" i="7"/>
  <c r="R263" i="7"/>
  <c r="R264" i="7"/>
  <c r="R265" i="7"/>
  <c r="R266" i="7"/>
  <c r="R267" i="7"/>
  <c r="R268" i="7"/>
  <c r="R269" i="7"/>
  <c r="R270" i="7"/>
  <c r="R271" i="7"/>
  <c r="R272" i="7"/>
  <c r="R273" i="7"/>
  <c r="R274" i="7"/>
  <c r="R275" i="7"/>
  <c r="R276" i="7"/>
  <c r="R277" i="7"/>
  <c r="R278" i="7"/>
  <c r="R279" i="7"/>
  <c r="R280" i="7"/>
  <c r="R281" i="7"/>
  <c r="R282" i="7"/>
  <c r="R283" i="7"/>
  <c r="R284" i="7"/>
  <c r="R285" i="7"/>
  <c r="R286" i="7"/>
  <c r="R287" i="7"/>
  <c r="R288" i="7"/>
  <c r="R289" i="7"/>
  <c r="R290" i="7"/>
  <c r="R291" i="7"/>
  <c r="R292" i="7"/>
  <c r="R293" i="7"/>
  <c r="R294" i="7"/>
  <c r="R295" i="7"/>
  <c r="R296" i="7"/>
  <c r="R297" i="7"/>
  <c r="R298" i="7"/>
  <c r="R299" i="7"/>
  <c r="R300" i="7"/>
  <c r="R301" i="7"/>
  <c r="R302" i="7"/>
  <c r="R303" i="7"/>
  <c r="R304" i="7"/>
  <c r="R305" i="7"/>
  <c r="R306" i="7"/>
  <c r="R307" i="7"/>
  <c r="R308" i="7"/>
  <c r="R309" i="7"/>
  <c r="R310" i="7"/>
  <c r="R311" i="7"/>
  <c r="R312" i="7"/>
  <c r="R313" i="7"/>
  <c r="R314" i="7"/>
  <c r="R315" i="7"/>
  <c r="R316" i="7"/>
  <c r="R317" i="7"/>
  <c r="R318" i="7"/>
  <c r="R319" i="7"/>
  <c r="R320" i="7"/>
  <c r="R321" i="7"/>
  <c r="R322" i="7"/>
  <c r="R323" i="7"/>
  <c r="R324" i="7"/>
  <c r="R325" i="7"/>
  <c r="R326" i="7"/>
  <c r="R327" i="7"/>
  <c r="R328" i="7"/>
  <c r="R329" i="7"/>
  <c r="R330" i="7"/>
  <c r="R331" i="7"/>
  <c r="R332" i="7"/>
  <c r="R333" i="7"/>
  <c r="R334" i="7"/>
  <c r="R335" i="7"/>
  <c r="R336" i="7"/>
  <c r="R337" i="7"/>
  <c r="R338" i="7"/>
  <c r="R339" i="7"/>
  <c r="R340" i="7"/>
  <c r="R341" i="7"/>
  <c r="R342" i="7"/>
  <c r="R343" i="7"/>
  <c r="R344" i="7"/>
  <c r="R345" i="7"/>
  <c r="R346" i="7"/>
  <c r="R347" i="7"/>
  <c r="R348" i="7"/>
  <c r="R349" i="7"/>
  <c r="R350" i="7"/>
  <c r="R351" i="7"/>
  <c r="R352" i="7"/>
  <c r="R353" i="7"/>
  <c r="R354" i="7"/>
  <c r="R355" i="7"/>
  <c r="R356" i="7"/>
  <c r="R357" i="7"/>
  <c r="R358" i="7"/>
  <c r="R359" i="7"/>
  <c r="R360" i="7"/>
  <c r="R361" i="7"/>
  <c r="R362" i="7"/>
  <c r="R363" i="7"/>
  <c r="R364" i="7"/>
  <c r="R365" i="7"/>
  <c r="R366" i="7"/>
  <c r="R367" i="7"/>
  <c r="R368" i="7"/>
  <c r="R369" i="7"/>
  <c r="R370" i="7"/>
  <c r="R371" i="7"/>
  <c r="R372" i="7"/>
  <c r="R373" i="7"/>
  <c r="R374" i="7"/>
  <c r="R375" i="7"/>
  <c r="R376" i="7"/>
  <c r="R377" i="7"/>
  <c r="R378" i="7"/>
  <c r="R379" i="7"/>
  <c r="R380" i="7"/>
  <c r="R381" i="7"/>
  <c r="R382" i="7"/>
  <c r="R383" i="7"/>
  <c r="R384" i="7"/>
  <c r="R385" i="7"/>
  <c r="R386" i="7"/>
  <c r="R387" i="7"/>
  <c r="R388" i="7"/>
  <c r="R389" i="7"/>
  <c r="R390" i="7"/>
  <c r="R391" i="7"/>
  <c r="R392" i="7"/>
  <c r="R393" i="7"/>
  <c r="R394" i="7"/>
  <c r="R395" i="7"/>
  <c r="R396" i="7"/>
  <c r="R397" i="7"/>
  <c r="R398" i="7"/>
  <c r="R399" i="7"/>
  <c r="R400" i="7"/>
  <c r="R401" i="7"/>
  <c r="R402" i="7"/>
  <c r="R403" i="7"/>
  <c r="R404" i="7"/>
  <c r="R405" i="7"/>
  <c r="R406" i="7"/>
  <c r="R407" i="7"/>
  <c r="R408" i="7"/>
  <c r="R409" i="7"/>
  <c r="R410" i="7"/>
  <c r="R411" i="7"/>
  <c r="R412" i="7"/>
  <c r="R413" i="7"/>
  <c r="R414" i="7"/>
  <c r="R415" i="7"/>
  <c r="R416" i="7"/>
  <c r="R417" i="7"/>
  <c r="R418" i="7"/>
  <c r="R419" i="7"/>
  <c r="R420" i="7"/>
  <c r="R421" i="7"/>
  <c r="R422" i="7"/>
  <c r="R423" i="7"/>
  <c r="R424" i="7"/>
  <c r="R425" i="7"/>
  <c r="R426" i="7"/>
  <c r="R427" i="7"/>
  <c r="R428" i="7"/>
  <c r="R429" i="7"/>
  <c r="R430" i="7"/>
  <c r="R431" i="7"/>
  <c r="R432" i="7"/>
  <c r="R433" i="7"/>
  <c r="R434" i="7"/>
  <c r="R435" i="7"/>
  <c r="R436" i="7"/>
  <c r="R437" i="7"/>
  <c r="R438" i="7"/>
  <c r="R439" i="7"/>
  <c r="R440" i="7"/>
  <c r="R441" i="7"/>
  <c r="R442" i="7"/>
  <c r="R443" i="7"/>
  <c r="R444" i="7"/>
  <c r="R445" i="7"/>
  <c r="R446" i="7"/>
  <c r="R447" i="7"/>
  <c r="R448" i="7"/>
  <c r="R449" i="7"/>
  <c r="R450" i="7"/>
  <c r="R451" i="7"/>
  <c r="R452" i="7"/>
  <c r="R453" i="7"/>
  <c r="R454" i="7"/>
  <c r="R455" i="7"/>
  <c r="R456" i="7"/>
  <c r="R457" i="7"/>
  <c r="R458" i="7"/>
  <c r="R459" i="7"/>
  <c r="R460" i="7"/>
  <c r="R461" i="7"/>
  <c r="R462" i="7"/>
  <c r="R463" i="7"/>
  <c r="R464" i="7"/>
  <c r="R465" i="7"/>
  <c r="R466" i="7"/>
  <c r="R467" i="7"/>
  <c r="R468" i="7"/>
  <c r="R469" i="7"/>
  <c r="R470" i="7"/>
  <c r="R471" i="7"/>
  <c r="R472" i="7"/>
  <c r="R473" i="7"/>
  <c r="R474" i="7"/>
  <c r="R475" i="7"/>
  <c r="R476" i="7"/>
  <c r="R477" i="7"/>
  <c r="R478" i="7"/>
  <c r="R479" i="7"/>
  <c r="R480" i="7"/>
  <c r="R481" i="7"/>
  <c r="R482" i="7"/>
  <c r="R483" i="7"/>
  <c r="R484" i="7"/>
  <c r="R485" i="7"/>
  <c r="R486" i="7"/>
  <c r="R487" i="7"/>
  <c r="R488" i="7"/>
  <c r="R489" i="7"/>
  <c r="R490" i="7"/>
  <c r="R491" i="7"/>
  <c r="R492" i="7"/>
  <c r="R493" i="7"/>
  <c r="R494" i="7"/>
  <c r="R495" i="7"/>
  <c r="R496" i="7"/>
  <c r="R497" i="7"/>
  <c r="R498" i="7"/>
  <c r="R499" i="7"/>
  <c r="R500" i="7"/>
  <c r="R501" i="7"/>
  <c r="R502" i="7"/>
  <c r="R503" i="7"/>
  <c r="R504" i="7"/>
  <c r="R505" i="7"/>
  <c r="R506" i="7"/>
  <c r="R507" i="7"/>
  <c r="R508" i="7"/>
  <c r="R509" i="7"/>
  <c r="R510" i="7"/>
  <c r="R511" i="7"/>
  <c r="R512" i="7"/>
  <c r="R513" i="7"/>
  <c r="R514" i="7"/>
  <c r="R515" i="7"/>
  <c r="R516" i="7"/>
  <c r="R517" i="7"/>
  <c r="R518" i="7"/>
  <c r="R519" i="7"/>
  <c r="R520" i="7"/>
  <c r="R521" i="7"/>
  <c r="R522" i="7"/>
  <c r="R523" i="7"/>
  <c r="R524" i="7"/>
  <c r="R525" i="7"/>
  <c r="R526" i="7"/>
  <c r="R527" i="7"/>
  <c r="R528" i="7"/>
  <c r="R529" i="7"/>
  <c r="R530" i="7"/>
  <c r="R531" i="7"/>
  <c r="R532" i="7"/>
  <c r="R533" i="7"/>
  <c r="R534" i="7"/>
  <c r="R535" i="7"/>
  <c r="R536" i="7"/>
  <c r="R537" i="7"/>
  <c r="R538" i="7"/>
  <c r="R539" i="7"/>
  <c r="R540" i="7"/>
  <c r="R541" i="7"/>
  <c r="R542" i="7"/>
  <c r="R543" i="7"/>
  <c r="R544" i="7"/>
  <c r="R545" i="7"/>
  <c r="R546" i="7"/>
  <c r="R547" i="7"/>
  <c r="R548" i="7"/>
  <c r="R549" i="7"/>
  <c r="R550" i="7"/>
  <c r="R551" i="7"/>
  <c r="R552" i="7"/>
  <c r="R553" i="7"/>
  <c r="R554" i="7"/>
  <c r="R555" i="7"/>
  <c r="R556" i="7"/>
  <c r="R557" i="7"/>
  <c r="R558" i="7"/>
  <c r="R559" i="7"/>
  <c r="R560" i="7"/>
  <c r="R561" i="7"/>
  <c r="R562" i="7"/>
  <c r="R563" i="7"/>
  <c r="R564" i="7"/>
  <c r="R565" i="7"/>
  <c r="R566" i="7"/>
  <c r="R567" i="7"/>
  <c r="R568" i="7"/>
  <c r="R569" i="7"/>
  <c r="R570" i="7"/>
  <c r="R571" i="7"/>
  <c r="R572" i="7"/>
  <c r="R573" i="7"/>
  <c r="R574" i="7"/>
  <c r="R575" i="7"/>
  <c r="R576" i="7"/>
  <c r="R577" i="7"/>
  <c r="R578" i="7"/>
  <c r="R579" i="7"/>
  <c r="R580" i="7"/>
  <c r="R581" i="7"/>
  <c r="R582" i="7"/>
  <c r="R583" i="7"/>
  <c r="R584" i="7"/>
  <c r="R585" i="7"/>
  <c r="R586" i="7"/>
  <c r="R587" i="7"/>
  <c r="R588" i="7"/>
  <c r="R589" i="7"/>
  <c r="R590" i="7"/>
  <c r="R591" i="7"/>
  <c r="R592" i="7"/>
  <c r="R593" i="7"/>
  <c r="R594" i="7"/>
  <c r="R595" i="7"/>
  <c r="R596" i="7"/>
  <c r="R597" i="7"/>
  <c r="R598" i="7"/>
  <c r="R599" i="7"/>
  <c r="R600" i="7"/>
  <c r="R601" i="7"/>
  <c r="R602" i="7"/>
  <c r="R603" i="7"/>
  <c r="R604" i="7"/>
  <c r="R605" i="7"/>
  <c r="R606" i="7"/>
  <c r="R607" i="7"/>
  <c r="R608" i="7"/>
  <c r="R609" i="7"/>
  <c r="R610" i="7"/>
  <c r="R611" i="7"/>
  <c r="R612" i="7"/>
  <c r="R613" i="7"/>
  <c r="R614" i="7"/>
  <c r="R615" i="7"/>
  <c r="R616" i="7"/>
  <c r="R617" i="7"/>
  <c r="R618" i="7"/>
  <c r="R619" i="7"/>
  <c r="R620" i="7"/>
  <c r="R621" i="7"/>
  <c r="R622" i="7"/>
  <c r="R623" i="7"/>
  <c r="R624" i="7"/>
  <c r="R625" i="7"/>
  <c r="R626" i="7"/>
  <c r="R627" i="7"/>
  <c r="R628" i="7"/>
  <c r="R629" i="7"/>
  <c r="R630" i="7"/>
  <c r="R631" i="7"/>
  <c r="R632" i="7"/>
  <c r="R633" i="7"/>
  <c r="R634" i="7"/>
  <c r="R635" i="7"/>
  <c r="R636" i="7"/>
  <c r="R637" i="7"/>
  <c r="R638" i="7"/>
  <c r="R639" i="7"/>
  <c r="R640" i="7"/>
  <c r="R641" i="7"/>
  <c r="R642" i="7"/>
  <c r="R643" i="7"/>
  <c r="R644" i="7"/>
  <c r="R645" i="7"/>
  <c r="R646" i="7"/>
  <c r="R647" i="7"/>
  <c r="R648" i="7"/>
  <c r="R649" i="7"/>
  <c r="R650" i="7"/>
  <c r="R651" i="7"/>
  <c r="R652" i="7"/>
  <c r="R653" i="7"/>
  <c r="R654" i="7"/>
  <c r="R655" i="7"/>
  <c r="R656" i="7"/>
  <c r="R657" i="7"/>
  <c r="R658" i="7"/>
  <c r="R659" i="7"/>
  <c r="R660" i="7"/>
  <c r="R661" i="7"/>
  <c r="R662" i="7"/>
  <c r="R663" i="7"/>
  <c r="R664" i="7"/>
  <c r="R665" i="7"/>
  <c r="R666" i="7"/>
  <c r="R667" i="7"/>
  <c r="R668" i="7"/>
  <c r="R669" i="7"/>
  <c r="R670" i="7"/>
  <c r="R671" i="7"/>
  <c r="R672" i="7"/>
  <c r="R673" i="7"/>
  <c r="R674" i="7"/>
  <c r="R675" i="7"/>
  <c r="R676" i="7"/>
  <c r="R677" i="7"/>
  <c r="R678" i="7"/>
  <c r="R679" i="7"/>
  <c r="R680" i="7"/>
  <c r="R681" i="7"/>
  <c r="R682" i="7"/>
  <c r="R683" i="7"/>
  <c r="R684" i="7"/>
  <c r="R685" i="7"/>
  <c r="R686" i="7"/>
  <c r="R687" i="7"/>
  <c r="R688" i="7"/>
  <c r="R689" i="7"/>
  <c r="R690" i="7"/>
  <c r="R691" i="7"/>
  <c r="R692" i="7"/>
  <c r="R693" i="7"/>
  <c r="R694" i="7"/>
  <c r="R695" i="7"/>
  <c r="R696" i="7"/>
  <c r="R697" i="7"/>
  <c r="R698" i="7"/>
  <c r="R699" i="7"/>
  <c r="R700" i="7"/>
  <c r="R701" i="7"/>
  <c r="R702" i="7"/>
  <c r="R703" i="7"/>
  <c r="R704" i="7"/>
  <c r="R705" i="7"/>
  <c r="R706" i="7"/>
  <c r="R707" i="7"/>
  <c r="R708" i="7"/>
  <c r="R709" i="7"/>
  <c r="R710" i="7"/>
  <c r="R711" i="7"/>
  <c r="R712" i="7"/>
  <c r="R713" i="7"/>
  <c r="R714" i="7"/>
  <c r="R715" i="7"/>
  <c r="R716" i="7"/>
  <c r="R717" i="7"/>
  <c r="R718" i="7"/>
  <c r="R719" i="7"/>
  <c r="R720" i="7"/>
  <c r="R721" i="7"/>
  <c r="R722" i="7"/>
  <c r="R723" i="7"/>
  <c r="R724" i="7"/>
  <c r="R725" i="7"/>
  <c r="R726" i="7"/>
  <c r="R727" i="7"/>
  <c r="R728" i="7"/>
  <c r="R729" i="7"/>
  <c r="R730" i="7"/>
  <c r="R731" i="7"/>
  <c r="R732" i="7"/>
  <c r="R733" i="7"/>
  <c r="R734" i="7"/>
  <c r="R735" i="7"/>
  <c r="R736" i="7"/>
  <c r="R737" i="7"/>
  <c r="R738" i="7"/>
  <c r="R739" i="7"/>
  <c r="R740" i="7"/>
  <c r="R741" i="7"/>
  <c r="R742" i="7"/>
  <c r="R743" i="7"/>
  <c r="R744" i="7"/>
  <c r="R745" i="7"/>
  <c r="R746" i="7"/>
  <c r="R747" i="7"/>
  <c r="R748" i="7"/>
  <c r="R749" i="7"/>
  <c r="R750" i="7"/>
  <c r="R751" i="7"/>
  <c r="R752" i="7"/>
  <c r="R753" i="7"/>
  <c r="R754" i="7"/>
  <c r="R755" i="7"/>
  <c r="R756" i="7"/>
  <c r="R757" i="7"/>
  <c r="R758" i="7"/>
  <c r="R759" i="7"/>
  <c r="R760" i="7"/>
  <c r="R761" i="7"/>
  <c r="R762" i="7"/>
  <c r="R763" i="7"/>
  <c r="R764" i="7"/>
  <c r="R765" i="7"/>
  <c r="R766" i="7"/>
  <c r="R767" i="7"/>
  <c r="R768" i="7"/>
  <c r="R769" i="7"/>
  <c r="R770" i="7"/>
  <c r="R771" i="7"/>
  <c r="R772" i="7"/>
  <c r="R773" i="7"/>
  <c r="R774" i="7"/>
  <c r="R775" i="7"/>
  <c r="R776" i="7"/>
  <c r="R777" i="7"/>
  <c r="R778" i="7"/>
  <c r="R779" i="7"/>
  <c r="R780" i="7"/>
  <c r="R781" i="7"/>
  <c r="R782" i="7"/>
  <c r="R783" i="7"/>
  <c r="R784" i="7"/>
  <c r="R785" i="7"/>
  <c r="R786" i="7"/>
  <c r="R787" i="7"/>
  <c r="R788" i="7"/>
  <c r="R789" i="7"/>
  <c r="R790" i="7"/>
  <c r="R791" i="7"/>
  <c r="R792" i="7"/>
  <c r="R793" i="7"/>
  <c r="R794" i="7"/>
  <c r="R795" i="7"/>
  <c r="R796" i="7"/>
  <c r="R797" i="7"/>
  <c r="R798" i="7"/>
  <c r="R799" i="7"/>
  <c r="R800" i="7"/>
  <c r="R801" i="7"/>
  <c r="R802" i="7"/>
  <c r="R803" i="7"/>
  <c r="R804" i="7"/>
  <c r="R805" i="7"/>
  <c r="R806" i="7"/>
  <c r="R807" i="7"/>
  <c r="R808" i="7"/>
  <c r="R809" i="7"/>
  <c r="R810" i="7"/>
  <c r="R811" i="7"/>
  <c r="R812" i="7"/>
  <c r="R813" i="7"/>
  <c r="R814" i="7"/>
  <c r="R815" i="7"/>
  <c r="R816" i="7"/>
  <c r="R817" i="7"/>
  <c r="R818" i="7"/>
  <c r="R819" i="7"/>
  <c r="R820" i="7"/>
  <c r="R821" i="7"/>
  <c r="R822" i="7"/>
  <c r="R823" i="7"/>
  <c r="R824" i="7"/>
  <c r="R825" i="7"/>
  <c r="R826" i="7"/>
  <c r="R827" i="7"/>
  <c r="R828" i="7"/>
  <c r="R829" i="7"/>
  <c r="R830" i="7"/>
  <c r="R831" i="7"/>
  <c r="R832" i="7"/>
  <c r="R833" i="7"/>
  <c r="R834" i="7"/>
  <c r="R835" i="7"/>
  <c r="R836" i="7"/>
  <c r="R837" i="7"/>
  <c r="R838" i="7"/>
  <c r="R839" i="7"/>
  <c r="R840" i="7"/>
  <c r="R841" i="7"/>
  <c r="R842" i="7"/>
  <c r="R843" i="7"/>
  <c r="R844" i="7"/>
  <c r="R845" i="7"/>
  <c r="R846" i="7"/>
  <c r="R847" i="7"/>
  <c r="R848" i="7"/>
  <c r="R849" i="7"/>
  <c r="R850" i="7"/>
  <c r="R851" i="7"/>
  <c r="R852" i="7"/>
  <c r="R853" i="7"/>
  <c r="R854" i="7"/>
  <c r="R855" i="7"/>
  <c r="R856" i="7"/>
  <c r="R857" i="7"/>
  <c r="R858" i="7"/>
  <c r="R859" i="7"/>
  <c r="R860" i="7"/>
  <c r="R861" i="7"/>
  <c r="R862" i="7"/>
  <c r="R863" i="7"/>
  <c r="R864" i="7"/>
  <c r="R865" i="7"/>
  <c r="R866" i="7"/>
  <c r="R867" i="7"/>
  <c r="R868" i="7"/>
  <c r="R869" i="7"/>
  <c r="R870" i="7"/>
  <c r="R871" i="7"/>
  <c r="R872" i="7"/>
  <c r="R873" i="7"/>
  <c r="R874" i="7"/>
  <c r="R875" i="7"/>
  <c r="R876" i="7"/>
  <c r="R877" i="7"/>
  <c r="R878" i="7"/>
  <c r="R879" i="7"/>
  <c r="R880" i="7"/>
  <c r="R881" i="7"/>
  <c r="R882" i="7"/>
  <c r="R883" i="7"/>
  <c r="R884" i="7"/>
  <c r="R885" i="7"/>
  <c r="R886" i="7"/>
  <c r="R887" i="7"/>
  <c r="R888" i="7"/>
  <c r="R889" i="7"/>
  <c r="R890" i="7"/>
  <c r="R891" i="7"/>
  <c r="R892" i="7"/>
  <c r="R893" i="7"/>
  <c r="R894" i="7"/>
  <c r="R895" i="7"/>
  <c r="R896" i="7"/>
  <c r="R897" i="7"/>
  <c r="R898" i="7"/>
  <c r="R899" i="7"/>
  <c r="R900" i="7"/>
  <c r="R901" i="7"/>
  <c r="R902" i="7"/>
  <c r="R903" i="7"/>
  <c r="R904" i="7"/>
  <c r="R905" i="7"/>
  <c r="R906" i="7"/>
  <c r="R907" i="7"/>
  <c r="R908" i="7"/>
  <c r="R909" i="7"/>
  <c r="R910" i="7"/>
  <c r="R911" i="7"/>
  <c r="R912" i="7"/>
  <c r="R913" i="7"/>
  <c r="R914" i="7"/>
  <c r="R915" i="7"/>
  <c r="R916" i="7"/>
  <c r="R917" i="7"/>
  <c r="R918" i="7"/>
  <c r="R919" i="7"/>
  <c r="R920" i="7"/>
  <c r="R921" i="7"/>
  <c r="R922" i="7"/>
  <c r="R923" i="7"/>
  <c r="R924" i="7"/>
  <c r="R925" i="7"/>
  <c r="R926" i="7"/>
  <c r="R927" i="7"/>
  <c r="R928" i="7"/>
  <c r="R929" i="7"/>
  <c r="R930" i="7"/>
  <c r="R931" i="7"/>
  <c r="R932" i="7"/>
  <c r="R933" i="7"/>
  <c r="R934" i="7"/>
  <c r="R935" i="7"/>
  <c r="R936" i="7"/>
  <c r="R937" i="7"/>
  <c r="R938" i="7"/>
  <c r="R939" i="7"/>
  <c r="R940" i="7"/>
  <c r="R941" i="7"/>
  <c r="R942" i="7"/>
  <c r="R943" i="7"/>
  <c r="R944" i="7"/>
  <c r="R945" i="7"/>
  <c r="R946" i="7"/>
  <c r="R947" i="7"/>
  <c r="R948" i="7"/>
  <c r="R949" i="7"/>
  <c r="R950" i="7"/>
  <c r="R951" i="7"/>
  <c r="R952" i="7"/>
  <c r="R953" i="7"/>
  <c r="R954" i="7"/>
  <c r="R955" i="7"/>
  <c r="R956" i="7"/>
  <c r="R957" i="7"/>
  <c r="R958" i="7"/>
  <c r="R959" i="7"/>
  <c r="R960" i="7"/>
  <c r="R961" i="7"/>
  <c r="R962" i="7"/>
  <c r="R963" i="7"/>
  <c r="R964" i="7"/>
  <c r="R965" i="7"/>
  <c r="R966" i="7"/>
  <c r="R967" i="7"/>
  <c r="R968" i="7"/>
  <c r="R969" i="7"/>
  <c r="R970" i="7"/>
  <c r="R971" i="7"/>
  <c r="R972" i="7"/>
  <c r="R973" i="7"/>
  <c r="R974" i="7"/>
  <c r="R975" i="7"/>
  <c r="R976" i="7"/>
  <c r="R977" i="7"/>
  <c r="R978" i="7"/>
  <c r="R979" i="7"/>
  <c r="R980" i="7"/>
  <c r="R981" i="7"/>
  <c r="R982" i="7"/>
  <c r="R983" i="7"/>
  <c r="R984" i="7"/>
  <c r="R985" i="7"/>
  <c r="R986" i="7"/>
  <c r="R987" i="7"/>
  <c r="R988" i="7"/>
  <c r="R989" i="7"/>
  <c r="R990" i="7"/>
  <c r="R991" i="7"/>
  <c r="R992" i="7"/>
  <c r="R993" i="7"/>
  <c r="R994" i="7"/>
  <c r="R995" i="7"/>
  <c r="R996" i="7"/>
  <c r="R997" i="7"/>
  <c r="R998" i="7"/>
  <c r="R999" i="7"/>
  <c r="R1000" i="7"/>
  <c r="R1001" i="7"/>
  <c r="R1002" i="7"/>
  <c r="R1003" i="7"/>
  <c r="R1004" i="7"/>
  <c r="R1005" i="7"/>
  <c r="R1006" i="7"/>
  <c r="R1007" i="7"/>
  <c r="R1008" i="7"/>
  <c r="R1009" i="7"/>
  <c r="R1010" i="7"/>
  <c r="R1011" i="7"/>
  <c r="R1012" i="7"/>
  <c r="R1013" i="7"/>
  <c r="R1014" i="7"/>
  <c r="R1015" i="7"/>
  <c r="R1016" i="7"/>
  <c r="R1017" i="7"/>
  <c r="R1018" i="7"/>
  <c r="R1019" i="7"/>
  <c r="R1020" i="7"/>
  <c r="R1021" i="7"/>
  <c r="R1022" i="7"/>
  <c r="R1023" i="7"/>
  <c r="R1024" i="7"/>
  <c r="R1025" i="7"/>
  <c r="R1026" i="7"/>
  <c r="R1027" i="7"/>
  <c r="R1028" i="7"/>
  <c r="R1029" i="7"/>
  <c r="R1030" i="7"/>
  <c r="R1031" i="7"/>
  <c r="R1032" i="7"/>
  <c r="R1033" i="7"/>
  <c r="R1034" i="7"/>
  <c r="R1035" i="7"/>
  <c r="R1036" i="7"/>
  <c r="R1037" i="7"/>
  <c r="R1038" i="7"/>
  <c r="R1039" i="7"/>
  <c r="R1040" i="7"/>
  <c r="R1041" i="7"/>
  <c r="R1042" i="7"/>
  <c r="R1043" i="7"/>
  <c r="R1044" i="7"/>
  <c r="R1045" i="7"/>
  <c r="R1046" i="7"/>
  <c r="R1047" i="7"/>
  <c r="R1048" i="7"/>
  <c r="R1049" i="7"/>
  <c r="R1050" i="7"/>
  <c r="R1051" i="7"/>
  <c r="R1052" i="7"/>
  <c r="R1053" i="7"/>
  <c r="R1054" i="7"/>
  <c r="R1055" i="7"/>
  <c r="R1056" i="7"/>
  <c r="R1057" i="7"/>
  <c r="R1058" i="7"/>
  <c r="R1059" i="7"/>
  <c r="R1060" i="7"/>
  <c r="R1061" i="7"/>
  <c r="R1062" i="7"/>
  <c r="R1063" i="7"/>
  <c r="R1064" i="7"/>
  <c r="R1065" i="7"/>
  <c r="R1066" i="7"/>
  <c r="R1067" i="7"/>
  <c r="R1068" i="7"/>
  <c r="R1069" i="7"/>
  <c r="R1070" i="7"/>
  <c r="R1071" i="7"/>
  <c r="R1072" i="7"/>
  <c r="R1073" i="7"/>
  <c r="R1074" i="7"/>
  <c r="R1075" i="7"/>
  <c r="R1076" i="7"/>
  <c r="R1077" i="7"/>
  <c r="R1078" i="7"/>
  <c r="R1079" i="7"/>
  <c r="R1080" i="7"/>
  <c r="R1081" i="7"/>
  <c r="R1082" i="7"/>
  <c r="R1083" i="7"/>
  <c r="R1084" i="7"/>
  <c r="R1085" i="7"/>
  <c r="R1086" i="7"/>
  <c r="R1087" i="7"/>
  <c r="R1088" i="7"/>
  <c r="R1089" i="7"/>
  <c r="R1090" i="7"/>
  <c r="R1091" i="7"/>
  <c r="R1092" i="7"/>
  <c r="R1093" i="7"/>
  <c r="R1094" i="7"/>
  <c r="R1095" i="7"/>
  <c r="R1096" i="7"/>
  <c r="R1097" i="7"/>
  <c r="R1098" i="7"/>
  <c r="R1099" i="7"/>
  <c r="R1100" i="7"/>
  <c r="R1101" i="7"/>
  <c r="R1102" i="7"/>
  <c r="R1103" i="7"/>
  <c r="R1104" i="7"/>
  <c r="R1105" i="7"/>
  <c r="R1106" i="7"/>
  <c r="R1107" i="7"/>
  <c r="R1108" i="7"/>
  <c r="R1109" i="7"/>
  <c r="R1110" i="7"/>
  <c r="R1111" i="7"/>
  <c r="R1112" i="7"/>
  <c r="R1113" i="7"/>
  <c r="R1114" i="7"/>
  <c r="R1115" i="7"/>
  <c r="R1116" i="7"/>
  <c r="R1117" i="7"/>
  <c r="R1118" i="7"/>
  <c r="R1119" i="7"/>
  <c r="R1120" i="7"/>
  <c r="R1121" i="7"/>
  <c r="R1122" i="7"/>
  <c r="R1123" i="7"/>
  <c r="R1124" i="7"/>
  <c r="R1125" i="7"/>
  <c r="R1126" i="7"/>
  <c r="R1127" i="7"/>
  <c r="R1128" i="7"/>
  <c r="R1129" i="7"/>
  <c r="R1130" i="7"/>
  <c r="R1131" i="7"/>
  <c r="R1132" i="7"/>
  <c r="R1133" i="7"/>
  <c r="R1134" i="7"/>
  <c r="R1135" i="7"/>
  <c r="R1136" i="7"/>
  <c r="R1137" i="7"/>
  <c r="R1138" i="7"/>
  <c r="R1139" i="7"/>
  <c r="R1140" i="7"/>
  <c r="R1141" i="7"/>
  <c r="R1142" i="7"/>
  <c r="R1143" i="7"/>
  <c r="R1144" i="7"/>
  <c r="R1145" i="7"/>
  <c r="R1146" i="7"/>
  <c r="R1147" i="7"/>
  <c r="R13" i="7"/>
  <c r="O1148" i="7"/>
  <c r="N1148" i="7"/>
  <c r="M1148" i="7"/>
  <c r="L1148" i="7"/>
  <c r="K1148" i="7"/>
  <c r="H1148" i="7"/>
  <c r="G1148" i="7"/>
  <c r="C1147" i="7"/>
  <c r="C1146" i="7"/>
  <c r="C1145" i="7"/>
  <c r="C1144" i="7"/>
  <c r="C1143" i="7"/>
  <c r="C1142" i="7"/>
  <c r="C1141" i="7"/>
  <c r="C1140" i="7"/>
  <c r="C1139" i="7"/>
  <c r="C1138" i="7"/>
  <c r="C1137" i="7"/>
  <c r="J1136" i="7"/>
  <c r="I1136" i="7"/>
  <c r="C1135" i="7"/>
  <c r="C1134" i="7"/>
  <c r="C1133" i="7"/>
  <c r="C1132" i="7"/>
  <c r="C1131" i="7"/>
  <c r="C1130" i="7"/>
  <c r="C1129" i="7"/>
  <c r="C1128" i="7"/>
  <c r="C1127" i="7"/>
  <c r="C1126" i="7"/>
  <c r="C1125" i="7"/>
  <c r="C1124" i="7"/>
  <c r="C1123" i="7"/>
  <c r="C1122" i="7"/>
  <c r="C1121" i="7"/>
  <c r="C1120" i="7"/>
  <c r="C1119" i="7"/>
  <c r="C1118" i="7"/>
  <c r="C1117" i="7"/>
  <c r="C1116" i="7"/>
  <c r="C1115" i="7"/>
  <c r="C1114" i="7"/>
  <c r="C1113" i="7"/>
  <c r="C1112" i="7"/>
  <c r="C1111" i="7"/>
  <c r="C1110" i="7"/>
  <c r="C1109" i="7"/>
  <c r="C1108" i="7"/>
  <c r="C1107" i="7"/>
  <c r="C1106" i="7"/>
  <c r="C1105" i="7"/>
  <c r="C1104" i="7"/>
  <c r="C1103" i="7"/>
  <c r="C1102" i="7"/>
  <c r="C1101" i="7"/>
  <c r="C1100" i="7"/>
  <c r="C1099" i="7"/>
  <c r="C1098" i="7"/>
  <c r="C1097" i="7"/>
  <c r="C1096" i="7"/>
  <c r="C1095" i="7"/>
  <c r="C1094" i="7"/>
  <c r="C1093" i="7"/>
  <c r="C1092" i="7"/>
  <c r="C1091" i="7"/>
  <c r="C1090" i="7"/>
  <c r="C1089" i="7"/>
  <c r="C1088" i="7"/>
  <c r="C1087" i="7"/>
  <c r="C1086" i="7"/>
  <c r="C1085" i="7"/>
  <c r="C1084" i="7"/>
  <c r="C1083" i="7"/>
  <c r="C1082" i="7"/>
  <c r="C1081" i="7"/>
  <c r="C1080" i="7"/>
  <c r="C1079" i="7"/>
  <c r="C1078" i="7"/>
  <c r="C1077" i="7"/>
  <c r="C1076" i="7"/>
  <c r="C1075" i="7"/>
  <c r="C1074" i="7"/>
  <c r="C1073" i="7"/>
  <c r="C1072" i="7"/>
  <c r="C1071" i="7"/>
  <c r="C1070" i="7"/>
  <c r="C1069" i="7"/>
  <c r="C1068" i="7"/>
  <c r="C1067" i="7"/>
  <c r="C1066" i="7"/>
  <c r="C1065" i="7"/>
  <c r="C1064" i="7"/>
  <c r="C1063" i="7"/>
  <c r="C1062" i="7"/>
  <c r="C1061" i="7"/>
  <c r="C1060" i="7"/>
  <c r="C1059" i="7"/>
  <c r="C1058" i="7"/>
  <c r="C1057" i="7"/>
  <c r="C1056" i="7"/>
  <c r="C1055" i="7"/>
  <c r="C1054" i="7"/>
  <c r="C1053" i="7"/>
  <c r="C1052" i="7"/>
  <c r="C1051" i="7"/>
  <c r="C1050" i="7"/>
  <c r="C1049" i="7"/>
  <c r="C1048" i="7"/>
  <c r="C1047" i="7"/>
  <c r="C1046" i="7"/>
  <c r="C1045" i="7"/>
  <c r="C1044" i="7"/>
  <c r="C1043" i="7"/>
  <c r="C1042" i="7"/>
  <c r="C1041" i="7"/>
  <c r="C1040" i="7"/>
  <c r="C1039" i="7"/>
  <c r="C1038" i="7"/>
  <c r="C1037" i="7"/>
  <c r="C1036" i="7"/>
  <c r="C1035" i="7"/>
  <c r="C1034" i="7"/>
  <c r="C1033" i="7"/>
  <c r="C1032" i="7"/>
  <c r="C1031" i="7"/>
  <c r="C1030" i="7"/>
  <c r="C1029" i="7"/>
  <c r="C1028" i="7"/>
  <c r="C1027" i="7"/>
  <c r="C1026" i="7"/>
  <c r="C1025" i="7"/>
  <c r="C1024" i="7"/>
  <c r="C1023" i="7"/>
  <c r="C1022" i="7"/>
  <c r="C1021" i="7"/>
  <c r="C1020" i="7"/>
  <c r="C1019" i="7"/>
  <c r="C1018" i="7"/>
  <c r="C1017" i="7"/>
  <c r="C1016" i="7"/>
  <c r="C1015" i="7"/>
  <c r="C1014" i="7"/>
  <c r="C1013" i="7"/>
  <c r="C1012" i="7"/>
  <c r="C1011" i="7"/>
  <c r="C1010" i="7"/>
  <c r="C1009" i="7"/>
  <c r="C1008" i="7"/>
  <c r="C1007" i="7"/>
  <c r="C1006" i="7"/>
  <c r="C1005" i="7"/>
  <c r="C1004" i="7"/>
  <c r="C1003" i="7"/>
  <c r="C1002" i="7"/>
  <c r="C1001" i="7"/>
  <c r="C1000" i="7"/>
  <c r="C999" i="7"/>
  <c r="C998" i="7"/>
  <c r="C997" i="7"/>
  <c r="C996" i="7"/>
  <c r="C995" i="7"/>
  <c r="C994" i="7"/>
  <c r="C993" i="7"/>
  <c r="C992" i="7"/>
  <c r="C991" i="7"/>
  <c r="C990" i="7"/>
  <c r="C989" i="7"/>
  <c r="C988" i="7"/>
  <c r="C987" i="7"/>
  <c r="C986" i="7"/>
  <c r="C985" i="7"/>
  <c r="C984" i="7"/>
  <c r="C983" i="7"/>
  <c r="C982" i="7"/>
  <c r="C981" i="7"/>
  <c r="C980" i="7"/>
  <c r="C979" i="7"/>
  <c r="C978" i="7"/>
  <c r="C977" i="7"/>
  <c r="C976" i="7"/>
  <c r="C975" i="7"/>
  <c r="C974" i="7"/>
  <c r="C973" i="7"/>
  <c r="C972" i="7"/>
  <c r="C971" i="7"/>
  <c r="C970" i="7"/>
  <c r="C969" i="7"/>
  <c r="C968" i="7"/>
  <c r="C967" i="7"/>
  <c r="C966" i="7"/>
  <c r="C965" i="7"/>
  <c r="C964" i="7"/>
  <c r="C963" i="7"/>
  <c r="C962" i="7"/>
  <c r="C961" i="7"/>
  <c r="C960" i="7"/>
  <c r="C959" i="7"/>
  <c r="C958" i="7"/>
  <c r="C957" i="7"/>
  <c r="C956" i="7"/>
  <c r="C955" i="7"/>
  <c r="C954" i="7"/>
  <c r="C953" i="7"/>
  <c r="C952" i="7"/>
  <c r="C951" i="7"/>
  <c r="C950" i="7"/>
  <c r="C949" i="7"/>
  <c r="C948" i="7"/>
  <c r="C947" i="7"/>
  <c r="C946" i="7"/>
  <c r="C945" i="7"/>
  <c r="C944" i="7"/>
  <c r="C943" i="7"/>
  <c r="C942" i="7"/>
  <c r="C941" i="7"/>
  <c r="C940" i="7"/>
  <c r="C939" i="7"/>
  <c r="C938" i="7"/>
  <c r="C937" i="7"/>
  <c r="C936" i="7"/>
  <c r="C935" i="7"/>
  <c r="C934" i="7"/>
  <c r="C933" i="7"/>
  <c r="C932" i="7"/>
  <c r="C931" i="7"/>
  <c r="C930" i="7"/>
  <c r="C929" i="7"/>
  <c r="C928" i="7"/>
  <c r="J927" i="7"/>
  <c r="P927" i="7" s="1"/>
  <c r="C926" i="7"/>
  <c r="C925" i="7"/>
  <c r="C924" i="7"/>
  <c r="C923" i="7"/>
  <c r="C922" i="7"/>
  <c r="C921" i="7"/>
  <c r="C920" i="7"/>
  <c r="C919" i="7"/>
  <c r="C918" i="7"/>
  <c r="C917" i="7"/>
  <c r="C916" i="7"/>
  <c r="C915" i="7"/>
  <c r="C914" i="7"/>
  <c r="C913" i="7"/>
  <c r="C912" i="7"/>
  <c r="C911" i="7"/>
  <c r="C910" i="7"/>
  <c r="C909" i="7"/>
  <c r="C908" i="7"/>
  <c r="C907" i="7"/>
  <c r="C906" i="7"/>
  <c r="C905" i="7"/>
  <c r="C904" i="7"/>
  <c r="C903" i="7"/>
  <c r="C902" i="7"/>
  <c r="C901" i="7"/>
  <c r="C900" i="7"/>
  <c r="C899" i="7"/>
  <c r="C898" i="7"/>
  <c r="C897" i="7"/>
  <c r="C896" i="7"/>
  <c r="C895" i="7"/>
  <c r="C894" i="7"/>
  <c r="C893" i="7"/>
  <c r="C892" i="7"/>
  <c r="C891" i="7"/>
  <c r="C890" i="7"/>
  <c r="C889" i="7"/>
  <c r="C888" i="7"/>
  <c r="C887" i="7"/>
  <c r="C886" i="7"/>
  <c r="C885" i="7"/>
  <c r="C884" i="7"/>
  <c r="C883" i="7"/>
  <c r="C882" i="7"/>
  <c r="C881" i="7"/>
  <c r="C880" i="7"/>
  <c r="C879" i="7"/>
  <c r="C878" i="7"/>
  <c r="C877" i="7"/>
  <c r="C876" i="7"/>
  <c r="C875" i="7"/>
  <c r="C874" i="7"/>
  <c r="C873" i="7"/>
  <c r="C872" i="7"/>
  <c r="C871" i="7"/>
  <c r="C870" i="7"/>
  <c r="C869" i="7"/>
  <c r="C868" i="7"/>
  <c r="C867" i="7"/>
  <c r="C866" i="7"/>
  <c r="C865" i="7"/>
  <c r="C864" i="7"/>
  <c r="C863" i="7"/>
  <c r="C862" i="7"/>
  <c r="C861" i="7"/>
  <c r="C860" i="7"/>
  <c r="C859" i="7"/>
  <c r="C858" i="7"/>
  <c r="C857" i="7"/>
  <c r="C856" i="7"/>
  <c r="C855" i="7"/>
  <c r="C854" i="7"/>
  <c r="C853" i="7"/>
  <c r="C852" i="7"/>
  <c r="C851" i="7"/>
  <c r="C850" i="7"/>
  <c r="C849" i="7"/>
  <c r="C848" i="7"/>
  <c r="C847" i="7"/>
  <c r="C846" i="7"/>
  <c r="C845" i="7"/>
  <c r="C844" i="7"/>
  <c r="C843" i="7"/>
  <c r="C842" i="7"/>
  <c r="C841" i="7"/>
  <c r="C840" i="7"/>
  <c r="C839" i="7"/>
  <c r="C838" i="7"/>
  <c r="C837" i="7"/>
  <c r="C836" i="7"/>
  <c r="C835" i="7"/>
  <c r="C834" i="7"/>
  <c r="C833" i="7"/>
  <c r="C832" i="7"/>
  <c r="C831" i="7"/>
  <c r="C830" i="7"/>
  <c r="C829" i="7"/>
  <c r="C828" i="7"/>
  <c r="C827" i="7"/>
  <c r="C826" i="7"/>
  <c r="C825" i="7"/>
  <c r="C824" i="7"/>
  <c r="C823" i="7"/>
  <c r="C822" i="7"/>
  <c r="C821" i="7"/>
  <c r="C820" i="7"/>
  <c r="C819" i="7"/>
  <c r="C818" i="7"/>
  <c r="C817" i="7"/>
  <c r="C816" i="7"/>
  <c r="C815" i="7"/>
  <c r="C814" i="7"/>
  <c r="C813" i="7"/>
  <c r="C812" i="7"/>
  <c r="C811" i="7"/>
  <c r="C810" i="7"/>
  <c r="C809" i="7"/>
  <c r="C808" i="7"/>
  <c r="C807" i="7"/>
  <c r="C806" i="7"/>
  <c r="C805" i="7"/>
  <c r="C804" i="7"/>
  <c r="C803" i="7"/>
  <c r="C802" i="7"/>
  <c r="C801" i="7"/>
  <c r="C800" i="7"/>
  <c r="C799" i="7"/>
  <c r="C798" i="7"/>
  <c r="C797" i="7"/>
  <c r="C796" i="7"/>
  <c r="C795" i="7"/>
  <c r="C794" i="7"/>
  <c r="C793" i="7"/>
  <c r="C792" i="7"/>
  <c r="C791" i="7"/>
  <c r="C790" i="7"/>
  <c r="C789" i="7"/>
  <c r="C788" i="7"/>
  <c r="C787" i="7"/>
  <c r="C786" i="7"/>
  <c r="C785" i="7"/>
  <c r="C784" i="7"/>
  <c r="C783" i="7"/>
  <c r="C782" i="7"/>
  <c r="C781" i="7"/>
  <c r="C780" i="7"/>
  <c r="C779" i="7"/>
  <c r="C778" i="7"/>
  <c r="C777" i="7"/>
  <c r="C776" i="7"/>
  <c r="C775" i="7"/>
  <c r="C774" i="7"/>
  <c r="C773" i="7"/>
  <c r="C772" i="7"/>
  <c r="C771" i="7"/>
  <c r="C770" i="7"/>
  <c r="C769" i="7"/>
  <c r="C768" i="7"/>
  <c r="C767" i="7"/>
  <c r="C766" i="7"/>
  <c r="C765" i="7"/>
  <c r="C764" i="7"/>
  <c r="C763" i="7"/>
  <c r="C762" i="7"/>
  <c r="C761" i="7"/>
  <c r="C760" i="7"/>
  <c r="C759" i="7"/>
  <c r="C758" i="7"/>
  <c r="C757" i="7"/>
  <c r="C756" i="7"/>
  <c r="C755" i="7"/>
  <c r="C754" i="7"/>
  <c r="C753" i="7"/>
  <c r="C752" i="7"/>
  <c r="C751" i="7"/>
  <c r="C750" i="7"/>
  <c r="C749" i="7"/>
  <c r="C748" i="7"/>
  <c r="C747" i="7"/>
  <c r="C746" i="7"/>
  <c r="C745" i="7"/>
  <c r="C744" i="7"/>
  <c r="C743" i="7"/>
  <c r="C742" i="7"/>
  <c r="C741" i="7"/>
  <c r="C740" i="7"/>
  <c r="C739" i="7"/>
  <c r="C738" i="7"/>
  <c r="C737" i="7"/>
  <c r="C736" i="7"/>
  <c r="C735" i="7"/>
  <c r="C734" i="7"/>
  <c r="C733" i="7"/>
  <c r="C732" i="7"/>
  <c r="C731" i="7"/>
  <c r="C730" i="7"/>
  <c r="C729" i="7"/>
  <c r="C728" i="7"/>
  <c r="C727" i="7"/>
  <c r="C726" i="7"/>
  <c r="C725" i="7"/>
  <c r="C724" i="7"/>
  <c r="C723" i="7"/>
  <c r="C722" i="7"/>
  <c r="C721" i="7"/>
  <c r="C720" i="7"/>
  <c r="C719" i="7"/>
  <c r="C718" i="7"/>
  <c r="C717" i="7"/>
  <c r="C716" i="7"/>
  <c r="C715" i="7"/>
  <c r="C714" i="7"/>
  <c r="C713" i="7"/>
  <c r="C712" i="7"/>
  <c r="C711" i="7"/>
  <c r="C710" i="7"/>
  <c r="C709" i="7"/>
  <c r="C708" i="7"/>
  <c r="C707" i="7"/>
  <c r="C706" i="7"/>
  <c r="C705" i="7"/>
  <c r="C704" i="7"/>
  <c r="C703" i="7"/>
  <c r="C702" i="7"/>
  <c r="C701" i="7"/>
  <c r="C700" i="7"/>
  <c r="C699" i="7"/>
  <c r="C698" i="7"/>
  <c r="C697" i="7"/>
  <c r="C696" i="7"/>
  <c r="C695" i="7"/>
  <c r="C694" i="7"/>
  <c r="C693" i="7"/>
  <c r="C692" i="7"/>
  <c r="C691" i="7"/>
  <c r="C690" i="7"/>
  <c r="C689" i="7"/>
  <c r="C688" i="7"/>
  <c r="C687" i="7"/>
  <c r="C686" i="7"/>
  <c r="C685" i="7"/>
  <c r="C684" i="7"/>
  <c r="C683" i="7"/>
  <c r="C682" i="7"/>
  <c r="C681" i="7"/>
  <c r="C680" i="7"/>
  <c r="C679" i="7"/>
  <c r="C678" i="7"/>
  <c r="C677" i="7"/>
  <c r="C676" i="7"/>
  <c r="C675" i="7"/>
  <c r="C674" i="7"/>
  <c r="C673" i="7"/>
  <c r="C672" i="7"/>
  <c r="C671" i="7"/>
  <c r="C670" i="7"/>
  <c r="C669" i="7"/>
  <c r="C668" i="7"/>
  <c r="C667" i="7"/>
  <c r="C666" i="7"/>
  <c r="C665" i="7"/>
  <c r="C664" i="7"/>
  <c r="C663" i="7"/>
  <c r="C662" i="7"/>
  <c r="C661" i="7"/>
  <c r="C660" i="7"/>
  <c r="C659" i="7"/>
  <c r="C658" i="7"/>
  <c r="C657" i="7"/>
  <c r="C656" i="7"/>
  <c r="C655" i="7"/>
  <c r="C654" i="7"/>
  <c r="C653" i="7"/>
  <c r="C652" i="7"/>
  <c r="C651" i="7"/>
  <c r="C650" i="7"/>
  <c r="C649" i="7"/>
  <c r="C648" i="7"/>
  <c r="C647" i="7"/>
  <c r="C646" i="7"/>
  <c r="C645" i="7"/>
  <c r="C644" i="7"/>
  <c r="C643" i="7"/>
  <c r="C642" i="7"/>
  <c r="C641" i="7"/>
  <c r="C640" i="7"/>
  <c r="C639" i="7"/>
  <c r="C638" i="7"/>
  <c r="C637" i="7"/>
  <c r="C636" i="7"/>
  <c r="C635" i="7"/>
  <c r="C634" i="7"/>
  <c r="C633" i="7"/>
  <c r="C632" i="7"/>
  <c r="C631" i="7"/>
  <c r="C630" i="7"/>
  <c r="C629" i="7"/>
  <c r="C628" i="7"/>
  <c r="C627" i="7"/>
  <c r="C626" i="7"/>
  <c r="C625" i="7"/>
  <c r="C624" i="7"/>
  <c r="C623" i="7"/>
  <c r="C622" i="7"/>
  <c r="C621" i="7"/>
  <c r="C620" i="7"/>
  <c r="C619" i="7"/>
  <c r="C618" i="7"/>
  <c r="C617" i="7"/>
  <c r="C616" i="7"/>
  <c r="C615" i="7"/>
  <c r="C614" i="7"/>
  <c r="C613" i="7"/>
  <c r="C612" i="7"/>
  <c r="C611" i="7"/>
  <c r="C610" i="7"/>
  <c r="C609" i="7"/>
  <c r="C608" i="7"/>
  <c r="C607" i="7"/>
  <c r="C606" i="7"/>
  <c r="C605" i="7"/>
  <c r="C604" i="7"/>
  <c r="C603" i="7"/>
  <c r="C602" i="7"/>
  <c r="C601" i="7"/>
  <c r="C600" i="7"/>
  <c r="C599" i="7"/>
  <c r="C598" i="7"/>
  <c r="C597" i="7"/>
  <c r="C596" i="7"/>
  <c r="C595" i="7"/>
  <c r="C594" i="7"/>
  <c r="C593" i="7"/>
  <c r="C592" i="7"/>
  <c r="C591" i="7"/>
  <c r="C590" i="7"/>
  <c r="C589" i="7"/>
  <c r="C588" i="7"/>
  <c r="C587" i="7"/>
  <c r="C586" i="7"/>
  <c r="C585" i="7"/>
  <c r="C584" i="7"/>
  <c r="C583" i="7"/>
  <c r="C582" i="7"/>
  <c r="C581" i="7"/>
  <c r="C580" i="7"/>
  <c r="C579" i="7"/>
  <c r="C578" i="7"/>
  <c r="C577" i="7"/>
  <c r="C576" i="7"/>
  <c r="C575" i="7"/>
  <c r="C574" i="7"/>
  <c r="C573" i="7"/>
  <c r="C572" i="7"/>
  <c r="C571" i="7"/>
  <c r="C570" i="7"/>
  <c r="C569" i="7"/>
  <c r="C568" i="7"/>
  <c r="C567" i="7"/>
  <c r="C566" i="7"/>
  <c r="C565" i="7"/>
  <c r="C564" i="7"/>
  <c r="C563" i="7"/>
  <c r="C562" i="7"/>
  <c r="C561" i="7"/>
  <c r="C560" i="7"/>
  <c r="C559" i="7"/>
  <c r="C558" i="7"/>
  <c r="C557" i="7"/>
  <c r="C556" i="7"/>
  <c r="C555" i="7"/>
  <c r="C554" i="7"/>
  <c r="C553" i="7"/>
  <c r="C552" i="7"/>
  <c r="C551" i="7"/>
  <c r="C550" i="7"/>
  <c r="C549" i="7"/>
  <c r="C548" i="7"/>
  <c r="C547" i="7"/>
  <c r="C546" i="7"/>
  <c r="C545" i="7"/>
  <c r="C544" i="7"/>
  <c r="C543" i="7"/>
  <c r="C542" i="7"/>
  <c r="C541" i="7"/>
  <c r="C540" i="7"/>
  <c r="C539" i="7"/>
  <c r="C538" i="7"/>
  <c r="C537" i="7"/>
  <c r="C536" i="7"/>
  <c r="C535" i="7"/>
  <c r="C534" i="7"/>
  <c r="C533" i="7"/>
  <c r="C532" i="7"/>
  <c r="C531" i="7"/>
  <c r="C530" i="7"/>
  <c r="C529" i="7"/>
  <c r="C528" i="7"/>
  <c r="C527" i="7"/>
  <c r="C526" i="7"/>
  <c r="C525" i="7"/>
  <c r="C524" i="7"/>
  <c r="C523" i="7"/>
  <c r="C522" i="7"/>
  <c r="C521" i="7"/>
  <c r="C520" i="7"/>
  <c r="C519" i="7"/>
  <c r="C518" i="7"/>
  <c r="C517" i="7"/>
  <c r="C516" i="7"/>
  <c r="C515" i="7"/>
  <c r="C514" i="7"/>
  <c r="C513" i="7"/>
  <c r="C512" i="7"/>
  <c r="C511" i="7"/>
  <c r="C510" i="7"/>
  <c r="C509" i="7"/>
  <c r="C508" i="7"/>
  <c r="C507" i="7"/>
  <c r="C506" i="7"/>
  <c r="C505" i="7"/>
  <c r="C504" i="7"/>
  <c r="C503" i="7"/>
  <c r="C502" i="7"/>
  <c r="C501" i="7"/>
  <c r="C500" i="7"/>
  <c r="C499" i="7"/>
  <c r="C498" i="7"/>
  <c r="C497" i="7"/>
  <c r="C496" i="7"/>
  <c r="C495" i="7"/>
  <c r="C494" i="7"/>
  <c r="C493" i="7"/>
  <c r="C492" i="7"/>
  <c r="C491" i="7"/>
  <c r="C490" i="7"/>
  <c r="C489" i="7"/>
  <c r="C488" i="7"/>
  <c r="C487" i="7"/>
  <c r="C486" i="7"/>
  <c r="C485" i="7"/>
  <c r="C484" i="7"/>
  <c r="C483" i="7"/>
  <c r="C482" i="7"/>
  <c r="C481" i="7"/>
  <c r="C480" i="7"/>
  <c r="C479" i="7"/>
  <c r="C478" i="7"/>
  <c r="C477" i="7"/>
  <c r="C476" i="7"/>
  <c r="C475" i="7"/>
  <c r="C474" i="7"/>
  <c r="C473" i="7"/>
  <c r="C472" i="7"/>
  <c r="C471" i="7"/>
  <c r="C470" i="7"/>
  <c r="C469" i="7"/>
  <c r="C468" i="7"/>
  <c r="C467" i="7"/>
  <c r="C466" i="7"/>
  <c r="C465" i="7"/>
  <c r="C464" i="7"/>
  <c r="C463" i="7"/>
  <c r="C462" i="7"/>
  <c r="C461" i="7"/>
  <c r="C460" i="7"/>
  <c r="C459" i="7"/>
  <c r="C458" i="7"/>
  <c r="C457" i="7"/>
  <c r="C456" i="7"/>
  <c r="C455" i="7"/>
  <c r="C454" i="7"/>
  <c r="C453" i="7"/>
  <c r="C452" i="7"/>
  <c r="C451" i="7"/>
  <c r="C450" i="7"/>
  <c r="C449" i="7"/>
  <c r="C448" i="7"/>
  <c r="C447" i="7"/>
  <c r="C446" i="7"/>
  <c r="C445" i="7"/>
  <c r="C444" i="7"/>
  <c r="C443" i="7"/>
  <c r="C442" i="7"/>
  <c r="C441" i="7"/>
  <c r="C440" i="7"/>
  <c r="C439" i="7"/>
  <c r="C438" i="7"/>
  <c r="C437" i="7"/>
  <c r="C436" i="7"/>
  <c r="C435" i="7"/>
  <c r="C434" i="7"/>
  <c r="C433" i="7"/>
  <c r="C432" i="7"/>
  <c r="C431" i="7"/>
  <c r="C430" i="7"/>
  <c r="C429" i="7"/>
  <c r="C428" i="7"/>
  <c r="C427" i="7"/>
  <c r="C426" i="7"/>
  <c r="C425" i="7"/>
  <c r="C424" i="7"/>
  <c r="C423" i="7"/>
  <c r="C422" i="7"/>
  <c r="C421" i="7"/>
  <c r="C420" i="7"/>
  <c r="C419" i="7"/>
  <c r="C418" i="7"/>
  <c r="C417" i="7"/>
  <c r="C416" i="7"/>
  <c r="C415" i="7"/>
  <c r="C414" i="7"/>
  <c r="C413" i="7"/>
  <c r="C412" i="7"/>
  <c r="C411" i="7"/>
  <c r="C410" i="7"/>
  <c r="C409" i="7"/>
  <c r="C408" i="7"/>
  <c r="C407" i="7"/>
  <c r="C406" i="7"/>
  <c r="C405" i="7"/>
  <c r="C404" i="7"/>
  <c r="C403" i="7"/>
  <c r="C402" i="7"/>
  <c r="C401" i="7"/>
  <c r="C400" i="7"/>
  <c r="C399" i="7"/>
  <c r="C398" i="7"/>
  <c r="C397" i="7"/>
  <c r="C396" i="7"/>
  <c r="C395" i="7"/>
  <c r="C394" i="7"/>
  <c r="C393" i="7"/>
  <c r="C392" i="7"/>
  <c r="C391" i="7"/>
  <c r="C390" i="7"/>
  <c r="C389" i="7"/>
  <c r="C388" i="7"/>
  <c r="C387" i="7"/>
  <c r="C386" i="7"/>
  <c r="C385" i="7"/>
  <c r="C384" i="7"/>
  <c r="C383" i="7"/>
  <c r="C382" i="7"/>
  <c r="C381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J109" i="7"/>
  <c r="I109" i="7"/>
  <c r="P109" i="7" s="1"/>
  <c r="J108" i="7"/>
  <c r="I108" i="7"/>
  <c r="J107" i="7"/>
  <c r="I107" i="7"/>
  <c r="J106" i="7"/>
  <c r="I106" i="7"/>
  <c r="J105" i="7"/>
  <c r="I105" i="7"/>
  <c r="J104" i="7"/>
  <c r="I104" i="7"/>
  <c r="J103" i="7"/>
  <c r="I103" i="7"/>
  <c r="P103" i="7" s="1"/>
  <c r="J102" i="7"/>
  <c r="I102" i="7"/>
  <c r="J101" i="7"/>
  <c r="I101" i="7"/>
  <c r="J100" i="7"/>
  <c r="I100" i="7"/>
  <c r="J99" i="7"/>
  <c r="I99" i="7"/>
  <c r="J98" i="7"/>
  <c r="I98" i="7"/>
  <c r="J97" i="7"/>
  <c r="I97" i="7"/>
  <c r="J96" i="7"/>
  <c r="I96" i="7"/>
  <c r="J95" i="7"/>
  <c r="I95" i="7"/>
  <c r="J94" i="7"/>
  <c r="I94" i="7"/>
  <c r="J93" i="7"/>
  <c r="I93" i="7"/>
  <c r="J92" i="7"/>
  <c r="I92" i="7"/>
  <c r="J91" i="7"/>
  <c r="I91" i="7"/>
  <c r="P91" i="7" s="1"/>
  <c r="J90" i="7"/>
  <c r="I90" i="7"/>
  <c r="J89" i="7"/>
  <c r="I89" i="7"/>
  <c r="J88" i="7"/>
  <c r="I88" i="7"/>
  <c r="J87" i="7"/>
  <c r="I87" i="7"/>
  <c r="J86" i="7"/>
  <c r="I86" i="7"/>
  <c r="J85" i="7"/>
  <c r="I85" i="7"/>
  <c r="P85" i="7" s="1"/>
  <c r="J84" i="7"/>
  <c r="I84" i="7"/>
  <c r="J83" i="7"/>
  <c r="I83" i="7"/>
  <c r="J82" i="7"/>
  <c r="I82" i="7"/>
  <c r="J81" i="7"/>
  <c r="I81" i="7"/>
  <c r="J80" i="7"/>
  <c r="I80" i="7"/>
  <c r="J79" i="7"/>
  <c r="I79" i="7"/>
  <c r="P79" i="7" s="1"/>
  <c r="J78" i="7"/>
  <c r="I78" i="7"/>
  <c r="J77" i="7"/>
  <c r="I77" i="7"/>
  <c r="J76" i="7"/>
  <c r="I76" i="7"/>
  <c r="J75" i="7"/>
  <c r="I75" i="7"/>
  <c r="J74" i="7"/>
  <c r="I74" i="7"/>
  <c r="J73" i="7"/>
  <c r="I73" i="7"/>
  <c r="P73" i="7" s="1"/>
  <c r="J72" i="7"/>
  <c r="I72" i="7"/>
  <c r="J71" i="7"/>
  <c r="I71" i="7"/>
  <c r="J70" i="7"/>
  <c r="I70" i="7"/>
  <c r="J69" i="7"/>
  <c r="I69" i="7"/>
  <c r="J68" i="7"/>
  <c r="I68" i="7"/>
  <c r="J67" i="7"/>
  <c r="I67" i="7"/>
  <c r="J66" i="7"/>
  <c r="I66" i="7"/>
  <c r="J65" i="7"/>
  <c r="I65" i="7"/>
  <c r="J64" i="7"/>
  <c r="I64" i="7"/>
  <c r="J63" i="7"/>
  <c r="I63" i="7"/>
  <c r="J62" i="7"/>
  <c r="I62" i="7"/>
  <c r="J61" i="7"/>
  <c r="I61" i="7"/>
  <c r="J60" i="7"/>
  <c r="I60" i="7"/>
  <c r="J59" i="7"/>
  <c r="I59" i="7"/>
  <c r="J58" i="7"/>
  <c r="I58" i="7"/>
  <c r="J57" i="7"/>
  <c r="I57" i="7"/>
  <c r="J56" i="7"/>
  <c r="I56" i="7"/>
  <c r="J55" i="7"/>
  <c r="I55" i="7"/>
  <c r="J54" i="7"/>
  <c r="I54" i="7"/>
  <c r="J53" i="7"/>
  <c r="I53" i="7"/>
  <c r="J52" i="7"/>
  <c r="I52" i="7"/>
  <c r="J51" i="7"/>
  <c r="I51" i="7"/>
  <c r="J50" i="7"/>
  <c r="I50" i="7"/>
  <c r="J49" i="7"/>
  <c r="I49" i="7"/>
  <c r="J48" i="7"/>
  <c r="I48" i="7"/>
  <c r="J47" i="7"/>
  <c r="I47" i="7"/>
  <c r="J46" i="7"/>
  <c r="I46" i="7"/>
  <c r="J45" i="7"/>
  <c r="I45" i="7"/>
  <c r="J44" i="7"/>
  <c r="I44" i="7"/>
  <c r="J43" i="7"/>
  <c r="I43" i="7"/>
  <c r="P43" i="7" s="1"/>
  <c r="J42" i="7"/>
  <c r="I42" i="7"/>
  <c r="J41" i="7"/>
  <c r="I41" i="7"/>
  <c r="J40" i="7"/>
  <c r="I40" i="7"/>
  <c r="J39" i="7"/>
  <c r="I39" i="7"/>
  <c r="J38" i="7"/>
  <c r="I38" i="7"/>
  <c r="J37" i="7"/>
  <c r="I37" i="7"/>
  <c r="J36" i="7"/>
  <c r="I36" i="7"/>
  <c r="J35" i="7"/>
  <c r="I35" i="7"/>
  <c r="J34" i="7"/>
  <c r="I34" i="7"/>
  <c r="J33" i="7"/>
  <c r="I33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J23" i="7"/>
  <c r="I23" i="7"/>
  <c r="J22" i="7"/>
  <c r="I22" i="7"/>
  <c r="J21" i="7"/>
  <c r="I21" i="7"/>
  <c r="J20" i="7"/>
  <c r="I20" i="7"/>
  <c r="J19" i="7"/>
  <c r="I19" i="7"/>
  <c r="J18" i="7"/>
  <c r="I18" i="7"/>
  <c r="J17" i="7"/>
  <c r="I17" i="7"/>
  <c r="J16" i="7"/>
  <c r="I16" i="7"/>
  <c r="J15" i="7"/>
  <c r="I15" i="7"/>
  <c r="J14" i="7"/>
  <c r="I14" i="7"/>
  <c r="P14" i="7" s="1"/>
  <c r="X1148" i="7"/>
  <c r="J13" i="7"/>
  <c r="I13" i="7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Q110" i="6" s="1"/>
  <c r="AC111" i="5"/>
  <c r="Q111" i="6" s="1"/>
  <c r="AC112" i="5"/>
  <c r="Q112" i="6" s="1"/>
  <c r="AC113" i="5"/>
  <c r="Q113" i="6" s="1"/>
  <c r="AC114" i="5"/>
  <c r="Q114" i="6" s="1"/>
  <c r="AC115" i="5"/>
  <c r="Q115" i="6" s="1"/>
  <c r="AC116" i="5"/>
  <c r="Q116" i="6" s="1"/>
  <c r="AC117" i="5"/>
  <c r="Q117" i="6" s="1"/>
  <c r="AC118" i="5"/>
  <c r="Q118" i="6" s="1"/>
  <c r="AC119" i="5"/>
  <c r="Q119" i="6" s="1"/>
  <c r="AC120" i="5"/>
  <c r="Q120" i="6" s="1"/>
  <c r="AC121" i="5"/>
  <c r="Q121" i="6" s="1"/>
  <c r="AC122" i="5"/>
  <c r="Q122" i="6" s="1"/>
  <c r="AC123" i="5"/>
  <c r="Q123" i="6" s="1"/>
  <c r="AC124" i="5"/>
  <c r="Q124" i="6" s="1"/>
  <c r="AC125" i="5"/>
  <c r="Q125" i="6" s="1"/>
  <c r="AC126" i="5"/>
  <c r="Q126" i="6" s="1"/>
  <c r="AC127" i="5"/>
  <c r="Q127" i="6" s="1"/>
  <c r="AC128" i="5"/>
  <c r="Q128" i="6" s="1"/>
  <c r="AC129" i="5"/>
  <c r="Q129" i="6" s="1"/>
  <c r="AC130" i="5"/>
  <c r="Q130" i="6" s="1"/>
  <c r="AC131" i="5"/>
  <c r="Q131" i="6" s="1"/>
  <c r="AC132" i="5"/>
  <c r="Q132" i="6" s="1"/>
  <c r="AC133" i="5"/>
  <c r="Q133" i="6" s="1"/>
  <c r="AC134" i="5"/>
  <c r="Q134" i="6" s="1"/>
  <c r="AC135" i="5"/>
  <c r="Q135" i="6" s="1"/>
  <c r="AC136" i="5"/>
  <c r="Q136" i="6" s="1"/>
  <c r="AC137" i="5"/>
  <c r="Q137" i="6" s="1"/>
  <c r="AC138" i="5"/>
  <c r="Q138" i="6" s="1"/>
  <c r="AC139" i="5"/>
  <c r="Q139" i="6" s="1"/>
  <c r="AC140" i="5"/>
  <c r="Q140" i="6" s="1"/>
  <c r="AC141" i="5"/>
  <c r="Q141" i="6" s="1"/>
  <c r="AC142" i="5"/>
  <c r="Q142" i="6" s="1"/>
  <c r="AC143" i="5"/>
  <c r="Q143" i="6" s="1"/>
  <c r="AC144" i="5"/>
  <c r="Q144" i="6" s="1"/>
  <c r="AC145" i="5"/>
  <c r="Q145" i="6" s="1"/>
  <c r="AC146" i="5"/>
  <c r="Q146" i="6" s="1"/>
  <c r="AC147" i="5"/>
  <c r="Q147" i="6" s="1"/>
  <c r="AC148" i="5"/>
  <c r="Q148" i="6" s="1"/>
  <c r="AC149" i="5"/>
  <c r="Q149" i="6" s="1"/>
  <c r="AC150" i="5"/>
  <c r="Q150" i="6" s="1"/>
  <c r="AC151" i="5"/>
  <c r="Q151" i="6" s="1"/>
  <c r="AC152" i="5"/>
  <c r="Q152" i="6" s="1"/>
  <c r="AC153" i="5"/>
  <c r="Q153" i="6" s="1"/>
  <c r="AC154" i="5"/>
  <c r="Q154" i="6" s="1"/>
  <c r="AC155" i="5"/>
  <c r="Q155" i="6" s="1"/>
  <c r="AC156" i="5"/>
  <c r="Q156" i="6" s="1"/>
  <c r="AC157" i="5"/>
  <c r="Q157" i="6" s="1"/>
  <c r="AC158" i="5"/>
  <c r="Q158" i="6" s="1"/>
  <c r="AC159" i="5"/>
  <c r="Q159" i="6" s="1"/>
  <c r="AC160" i="5"/>
  <c r="Q160" i="6" s="1"/>
  <c r="AC161" i="5"/>
  <c r="Q161" i="6" s="1"/>
  <c r="AC162" i="5"/>
  <c r="Q162" i="6" s="1"/>
  <c r="AC163" i="5"/>
  <c r="Q163" i="6" s="1"/>
  <c r="AC164" i="5"/>
  <c r="Q164" i="6" s="1"/>
  <c r="AC165" i="5"/>
  <c r="Q165" i="6" s="1"/>
  <c r="AC166" i="5"/>
  <c r="Q166" i="6" s="1"/>
  <c r="AC167" i="5"/>
  <c r="Q167" i="6" s="1"/>
  <c r="AC168" i="5"/>
  <c r="Q168" i="6" s="1"/>
  <c r="AC169" i="5"/>
  <c r="Q169" i="6" s="1"/>
  <c r="AC170" i="5"/>
  <c r="Q170" i="6" s="1"/>
  <c r="AC171" i="5"/>
  <c r="Q171" i="6" s="1"/>
  <c r="AC172" i="5"/>
  <c r="Q172" i="6" s="1"/>
  <c r="AC173" i="5"/>
  <c r="Q173" i="6" s="1"/>
  <c r="AC174" i="5"/>
  <c r="Q174" i="6" s="1"/>
  <c r="AC175" i="5"/>
  <c r="Q175" i="6" s="1"/>
  <c r="AC176" i="5"/>
  <c r="Q176" i="6" s="1"/>
  <c r="AC177" i="5"/>
  <c r="Q177" i="6" s="1"/>
  <c r="AC178" i="5"/>
  <c r="Q178" i="6" s="1"/>
  <c r="AC179" i="5"/>
  <c r="Q179" i="6" s="1"/>
  <c r="AC180" i="5"/>
  <c r="Q180" i="6" s="1"/>
  <c r="AC181" i="5"/>
  <c r="Q181" i="6" s="1"/>
  <c r="AC182" i="5"/>
  <c r="Q182" i="6" s="1"/>
  <c r="AC183" i="5"/>
  <c r="Q183" i="6" s="1"/>
  <c r="AC184" i="5"/>
  <c r="Q184" i="6" s="1"/>
  <c r="AC185" i="5"/>
  <c r="Q185" i="6" s="1"/>
  <c r="AC186" i="5"/>
  <c r="Q186" i="6" s="1"/>
  <c r="AC187" i="5"/>
  <c r="Q187" i="6" s="1"/>
  <c r="AC188" i="5"/>
  <c r="Q188" i="6" s="1"/>
  <c r="AC189" i="5"/>
  <c r="Q189" i="6" s="1"/>
  <c r="AC190" i="5"/>
  <c r="Q190" i="6" s="1"/>
  <c r="AC191" i="5"/>
  <c r="Q191" i="6" s="1"/>
  <c r="AC192" i="5"/>
  <c r="Q192" i="6" s="1"/>
  <c r="AC193" i="5"/>
  <c r="Q193" i="6" s="1"/>
  <c r="AC194" i="5"/>
  <c r="Q194" i="6" s="1"/>
  <c r="AC195" i="5"/>
  <c r="Q195" i="6" s="1"/>
  <c r="AC196" i="5"/>
  <c r="Q196" i="6" s="1"/>
  <c r="AC197" i="5"/>
  <c r="Q197" i="6" s="1"/>
  <c r="AC198" i="5"/>
  <c r="Q198" i="6" s="1"/>
  <c r="AC199" i="5"/>
  <c r="Q199" i="6" s="1"/>
  <c r="AC200" i="5"/>
  <c r="Q200" i="6" s="1"/>
  <c r="AC201" i="5"/>
  <c r="Q201" i="6" s="1"/>
  <c r="AC202" i="5"/>
  <c r="Q202" i="6" s="1"/>
  <c r="AC203" i="5"/>
  <c r="Q203" i="6" s="1"/>
  <c r="AC204" i="5"/>
  <c r="Q204" i="6" s="1"/>
  <c r="AC205" i="5"/>
  <c r="Q205" i="6" s="1"/>
  <c r="AC206" i="5"/>
  <c r="Q206" i="6" s="1"/>
  <c r="AC207" i="5"/>
  <c r="Q207" i="6" s="1"/>
  <c r="AC208" i="5"/>
  <c r="Q208" i="6" s="1"/>
  <c r="AC209" i="5"/>
  <c r="Q209" i="6" s="1"/>
  <c r="AC210" i="5"/>
  <c r="Q210" i="6" s="1"/>
  <c r="AC211" i="5"/>
  <c r="Q211" i="6" s="1"/>
  <c r="AC212" i="5"/>
  <c r="Q212" i="6" s="1"/>
  <c r="AC213" i="5"/>
  <c r="Q213" i="6" s="1"/>
  <c r="AC214" i="5"/>
  <c r="Q214" i="6" s="1"/>
  <c r="AC215" i="5"/>
  <c r="Q215" i="6" s="1"/>
  <c r="AC216" i="5"/>
  <c r="Q216" i="6" s="1"/>
  <c r="AC217" i="5"/>
  <c r="Q217" i="6" s="1"/>
  <c r="AC218" i="5"/>
  <c r="Q218" i="6" s="1"/>
  <c r="AC219" i="5"/>
  <c r="Q219" i="6" s="1"/>
  <c r="AC220" i="5"/>
  <c r="Q220" i="6" s="1"/>
  <c r="AC221" i="5"/>
  <c r="Q221" i="6" s="1"/>
  <c r="AC222" i="5"/>
  <c r="Q222" i="6" s="1"/>
  <c r="AC223" i="5"/>
  <c r="Q223" i="6" s="1"/>
  <c r="AC224" i="5"/>
  <c r="Q224" i="6" s="1"/>
  <c r="AC225" i="5"/>
  <c r="Q225" i="6" s="1"/>
  <c r="AC226" i="5"/>
  <c r="Q226" i="6" s="1"/>
  <c r="AC227" i="5"/>
  <c r="Q227" i="6" s="1"/>
  <c r="AC228" i="5"/>
  <c r="Q228" i="6" s="1"/>
  <c r="AC229" i="5"/>
  <c r="Q229" i="6" s="1"/>
  <c r="AC230" i="5"/>
  <c r="Q230" i="6" s="1"/>
  <c r="AC231" i="5"/>
  <c r="Q231" i="6" s="1"/>
  <c r="AC232" i="5"/>
  <c r="Q232" i="6" s="1"/>
  <c r="AC233" i="5"/>
  <c r="Q233" i="6" s="1"/>
  <c r="AC234" i="5"/>
  <c r="Q234" i="6" s="1"/>
  <c r="AC235" i="5"/>
  <c r="Q235" i="6" s="1"/>
  <c r="AC236" i="5"/>
  <c r="Q236" i="6" s="1"/>
  <c r="AC237" i="5"/>
  <c r="Q237" i="6" s="1"/>
  <c r="AC238" i="5"/>
  <c r="Q238" i="6" s="1"/>
  <c r="AC239" i="5"/>
  <c r="Q239" i="6" s="1"/>
  <c r="AC240" i="5"/>
  <c r="Q240" i="6" s="1"/>
  <c r="AC241" i="5"/>
  <c r="Q241" i="6" s="1"/>
  <c r="AC242" i="5"/>
  <c r="Q242" i="6" s="1"/>
  <c r="AC243" i="5"/>
  <c r="Q243" i="6" s="1"/>
  <c r="AC244" i="5"/>
  <c r="Q244" i="6" s="1"/>
  <c r="AC245" i="5"/>
  <c r="Q245" i="6" s="1"/>
  <c r="AC246" i="5"/>
  <c r="Q246" i="6" s="1"/>
  <c r="AC247" i="5"/>
  <c r="Q247" i="6" s="1"/>
  <c r="AC248" i="5"/>
  <c r="Q248" i="6" s="1"/>
  <c r="AC249" i="5"/>
  <c r="Q249" i="6" s="1"/>
  <c r="AC250" i="5"/>
  <c r="Q250" i="6" s="1"/>
  <c r="AC251" i="5"/>
  <c r="Q251" i="6" s="1"/>
  <c r="AC252" i="5"/>
  <c r="Q252" i="6" s="1"/>
  <c r="AC253" i="5"/>
  <c r="Q253" i="6" s="1"/>
  <c r="AC254" i="5"/>
  <c r="Q254" i="6" s="1"/>
  <c r="AC255" i="5"/>
  <c r="Q255" i="6" s="1"/>
  <c r="AC256" i="5"/>
  <c r="Q256" i="6" s="1"/>
  <c r="AC257" i="5"/>
  <c r="Q257" i="6" s="1"/>
  <c r="AC258" i="5"/>
  <c r="Q258" i="6" s="1"/>
  <c r="AC259" i="5"/>
  <c r="Q259" i="6" s="1"/>
  <c r="AC260" i="5"/>
  <c r="Q260" i="6" s="1"/>
  <c r="AC261" i="5"/>
  <c r="Q261" i="6" s="1"/>
  <c r="AC262" i="5"/>
  <c r="Q262" i="6" s="1"/>
  <c r="AC263" i="5"/>
  <c r="Q263" i="6" s="1"/>
  <c r="AC264" i="5"/>
  <c r="Q264" i="6" s="1"/>
  <c r="AC265" i="5"/>
  <c r="Q265" i="6" s="1"/>
  <c r="AC266" i="5"/>
  <c r="Q266" i="6" s="1"/>
  <c r="AC267" i="5"/>
  <c r="Q267" i="6" s="1"/>
  <c r="AC268" i="5"/>
  <c r="Q268" i="6" s="1"/>
  <c r="AC269" i="5"/>
  <c r="Q269" i="6" s="1"/>
  <c r="AC270" i="5"/>
  <c r="Q270" i="6" s="1"/>
  <c r="AC271" i="5"/>
  <c r="Q271" i="6" s="1"/>
  <c r="AC272" i="5"/>
  <c r="Q272" i="6" s="1"/>
  <c r="AC273" i="5"/>
  <c r="Q273" i="6" s="1"/>
  <c r="AC274" i="5"/>
  <c r="Q274" i="6" s="1"/>
  <c r="AC275" i="5"/>
  <c r="Q275" i="6" s="1"/>
  <c r="AC276" i="5"/>
  <c r="Q276" i="6" s="1"/>
  <c r="AC277" i="5"/>
  <c r="Q277" i="6" s="1"/>
  <c r="AC278" i="5"/>
  <c r="Q278" i="6" s="1"/>
  <c r="AC279" i="5"/>
  <c r="Q279" i="6" s="1"/>
  <c r="AC280" i="5"/>
  <c r="Q280" i="6" s="1"/>
  <c r="AC281" i="5"/>
  <c r="Q281" i="6" s="1"/>
  <c r="AC282" i="5"/>
  <c r="Q282" i="6" s="1"/>
  <c r="AC283" i="5"/>
  <c r="Q283" i="6" s="1"/>
  <c r="AC284" i="5"/>
  <c r="Q284" i="6" s="1"/>
  <c r="AC285" i="5"/>
  <c r="Q285" i="6" s="1"/>
  <c r="AC286" i="5"/>
  <c r="Q286" i="6" s="1"/>
  <c r="AC287" i="5"/>
  <c r="Q287" i="6" s="1"/>
  <c r="AC288" i="5"/>
  <c r="Q288" i="6" s="1"/>
  <c r="AC289" i="5"/>
  <c r="Q289" i="6" s="1"/>
  <c r="AC290" i="5"/>
  <c r="Q290" i="6" s="1"/>
  <c r="AC291" i="5"/>
  <c r="Q291" i="6" s="1"/>
  <c r="AC292" i="5"/>
  <c r="Q292" i="6" s="1"/>
  <c r="AC293" i="5"/>
  <c r="Q293" i="6" s="1"/>
  <c r="AC294" i="5"/>
  <c r="Q294" i="6" s="1"/>
  <c r="AC295" i="5"/>
  <c r="Q295" i="6" s="1"/>
  <c r="AC296" i="5"/>
  <c r="Q296" i="6" s="1"/>
  <c r="AC297" i="5"/>
  <c r="Q297" i="6" s="1"/>
  <c r="AC298" i="5"/>
  <c r="Q298" i="6" s="1"/>
  <c r="AC299" i="5"/>
  <c r="Q299" i="6" s="1"/>
  <c r="AC300" i="5"/>
  <c r="Q300" i="6" s="1"/>
  <c r="AC301" i="5"/>
  <c r="Q301" i="6" s="1"/>
  <c r="AC302" i="5"/>
  <c r="Q302" i="6" s="1"/>
  <c r="AC303" i="5"/>
  <c r="Q303" i="6" s="1"/>
  <c r="AC304" i="5"/>
  <c r="Q304" i="6" s="1"/>
  <c r="AC305" i="5"/>
  <c r="Q305" i="6" s="1"/>
  <c r="AC306" i="5"/>
  <c r="Q306" i="6" s="1"/>
  <c r="AC307" i="5"/>
  <c r="Q307" i="6" s="1"/>
  <c r="AC308" i="5"/>
  <c r="Q308" i="6" s="1"/>
  <c r="AC309" i="5"/>
  <c r="Q309" i="6" s="1"/>
  <c r="AC310" i="5"/>
  <c r="Q310" i="6" s="1"/>
  <c r="AC311" i="5"/>
  <c r="Q311" i="6" s="1"/>
  <c r="AC312" i="5"/>
  <c r="Q312" i="6" s="1"/>
  <c r="AC313" i="5"/>
  <c r="Q313" i="6" s="1"/>
  <c r="AC314" i="5"/>
  <c r="Q314" i="6" s="1"/>
  <c r="AC315" i="5"/>
  <c r="Q315" i="6" s="1"/>
  <c r="AC316" i="5"/>
  <c r="Q316" i="6" s="1"/>
  <c r="AC317" i="5"/>
  <c r="Q317" i="6" s="1"/>
  <c r="AC318" i="5"/>
  <c r="Q318" i="6" s="1"/>
  <c r="AC319" i="5"/>
  <c r="Q319" i="6" s="1"/>
  <c r="AC320" i="5"/>
  <c r="Q320" i="6" s="1"/>
  <c r="AC321" i="5"/>
  <c r="Q321" i="6" s="1"/>
  <c r="AC322" i="5"/>
  <c r="Q322" i="6" s="1"/>
  <c r="AC323" i="5"/>
  <c r="Q323" i="6" s="1"/>
  <c r="AC324" i="5"/>
  <c r="Q324" i="6" s="1"/>
  <c r="AC325" i="5"/>
  <c r="Q325" i="6" s="1"/>
  <c r="AC326" i="5"/>
  <c r="Q326" i="6" s="1"/>
  <c r="AC327" i="5"/>
  <c r="Q327" i="6" s="1"/>
  <c r="AC328" i="5"/>
  <c r="Q328" i="6" s="1"/>
  <c r="AC329" i="5"/>
  <c r="Q329" i="6" s="1"/>
  <c r="AC330" i="5"/>
  <c r="Q330" i="6" s="1"/>
  <c r="AC331" i="5"/>
  <c r="Q331" i="6" s="1"/>
  <c r="AC332" i="5"/>
  <c r="Q332" i="6" s="1"/>
  <c r="AC333" i="5"/>
  <c r="Q333" i="6" s="1"/>
  <c r="AC334" i="5"/>
  <c r="Q334" i="6" s="1"/>
  <c r="AC335" i="5"/>
  <c r="Q335" i="6" s="1"/>
  <c r="AC336" i="5"/>
  <c r="Q336" i="6" s="1"/>
  <c r="AC337" i="5"/>
  <c r="Q337" i="6" s="1"/>
  <c r="AC338" i="5"/>
  <c r="Q338" i="6" s="1"/>
  <c r="AC339" i="5"/>
  <c r="Q339" i="6" s="1"/>
  <c r="AC340" i="5"/>
  <c r="Q340" i="6" s="1"/>
  <c r="AC341" i="5"/>
  <c r="Q341" i="6" s="1"/>
  <c r="AC342" i="5"/>
  <c r="Q342" i="6" s="1"/>
  <c r="AC343" i="5"/>
  <c r="Q343" i="6" s="1"/>
  <c r="AC344" i="5"/>
  <c r="Q344" i="6" s="1"/>
  <c r="AC345" i="5"/>
  <c r="Q345" i="6" s="1"/>
  <c r="AC346" i="5"/>
  <c r="Q346" i="6" s="1"/>
  <c r="AC347" i="5"/>
  <c r="Q347" i="6" s="1"/>
  <c r="AC348" i="5"/>
  <c r="Q348" i="6" s="1"/>
  <c r="AC349" i="5"/>
  <c r="Q349" i="6" s="1"/>
  <c r="AC350" i="5"/>
  <c r="Q350" i="6" s="1"/>
  <c r="AC351" i="5"/>
  <c r="Q351" i="6" s="1"/>
  <c r="AC352" i="5"/>
  <c r="Q352" i="6" s="1"/>
  <c r="AC353" i="5"/>
  <c r="Q353" i="6" s="1"/>
  <c r="AC354" i="5"/>
  <c r="Q354" i="6" s="1"/>
  <c r="AC355" i="5"/>
  <c r="Q355" i="6" s="1"/>
  <c r="AC356" i="5"/>
  <c r="Q356" i="6" s="1"/>
  <c r="AC357" i="5"/>
  <c r="Q357" i="6" s="1"/>
  <c r="AC358" i="5"/>
  <c r="Q358" i="6" s="1"/>
  <c r="AC359" i="5"/>
  <c r="Q359" i="6" s="1"/>
  <c r="AC360" i="5"/>
  <c r="Q360" i="6" s="1"/>
  <c r="AC361" i="5"/>
  <c r="Q361" i="6" s="1"/>
  <c r="AC362" i="5"/>
  <c r="Q362" i="6" s="1"/>
  <c r="AC363" i="5"/>
  <c r="Q363" i="6" s="1"/>
  <c r="AC364" i="5"/>
  <c r="Q364" i="6" s="1"/>
  <c r="AC365" i="5"/>
  <c r="Q365" i="6" s="1"/>
  <c r="AC366" i="5"/>
  <c r="Q366" i="6" s="1"/>
  <c r="AC367" i="5"/>
  <c r="Q367" i="6" s="1"/>
  <c r="AC368" i="5"/>
  <c r="Q368" i="6" s="1"/>
  <c r="AC369" i="5"/>
  <c r="Q369" i="6" s="1"/>
  <c r="AC370" i="5"/>
  <c r="Q370" i="6" s="1"/>
  <c r="AC371" i="5"/>
  <c r="Q371" i="6" s="1"/>
  <c r="AC372" i="5"/>
  <c r="Q372" i="6" s="1"/>
  <c r="AC373" i="5"/>
  <c r="Q373" i="6" s="1"/>
  <c r="AC374" i="5"/>
  <c r="Q374" i="6" s="1"/>
  <c r="AC375" i="5"/>
  <c r="Q375" i="6" s="1"/>
  <c r="AC376" i="5"/>
  <c r="Q376" i="6" s="1"/>
  <c r="AC377" i="5"/>
  <c r="Q377" i="6" s="1"/>
  <c r="AC378" i="5"/>
  <c r="Q378" i="6" s="1"/>
  <c r="AC379" i="5"/>
  <c r="Q379" i="6" s="1"/>
  <c r="AC380" i="5"/>
  <c r="Q380" i="6" s="1"/>
  <c r="AC381" i="5"/>
  <c r="Q381" i="6" s="1"/>
  <c r="AC382" i="5"/>
  <c r="Q382" i="6" s="1"/>
  <c r="AC383" i="5"/>
  <c r="Q383" i="6" s="1"/>
  <c r="AC384" i="5"/>
  <c r="Q384" i="6" s="1"/>
  <c r="AC385" i="5"/>
  <c r="Q385" i="6" s="1"/>
  <c r="AC386" i="5"/>
  <c r="Q386" i="6" s="1"/>
  <c r="AC387" i="5"/>
  <c r="Q387" i="6" s="1"/>
  <c r="AC388" i="5"/>
  <c r="Q388" i="6" s="1"/>
  <c r="AC389" i="5"/>
  <c r="Q389" i="6" s="1"/>
  <c r="AC390" i="5"/>
  <c r="Q390" i="6" s="1"/>
  <c r="AC391" i="5"/>
  <c r="Q391" i="6" s="1"/>
  <c r="AC392" i="5"/>
  <c r="Q392" i="6" s="1"/>
  <c r="AC393" i="5"/>
  <c r="Q393" i="6" s="1"/>
  <c r="AC394" i="5"/>
  <c r="Q394" i="6" s="1"/>
  <c r="AC395" i="5"/>
  <c r="Q395" i="6" s="1"/>
  <c r="AC396" i="5"/>
  <c r="Q396" i="6" s="1"/>
  <c r="AC397" i="5"/>
  <c r="Q397" i="6" s="1"/>
  <c r="AC398" i="5"/>
  <c r="Q398" i="6" s="1"/>
  <c r="AC399" i="5"/>
  <c r="Q399" i="6" s="1"/>
  <c r="AC400" i="5"/>
  <c r="Q400" i="6" s="1"/>
  <c r="AC401" i="5"/>
  <c r="Q401" i="6" s="1"/>
  <c r="AC402" i="5"/>
  <c r="Q402" i="6" s="1"/>
  <c r="AC403" i="5"/>
  <c r="Q403" i="6" s="1"/>
  <c r="AC404" i="5"/>
  <c r="Q404" i="6" s="1"/>
  <c r="AC405" i="5"/>
  <c r="Q405" i="6" s="1"/>
  <c r="AC406" i="5"/>
  <c r="Q406" i="6" s="1"/>
  <c r="AC407" i="5"/>
  <c r="Q407" i="6" s="1"/>
  <c r="AC408" i="5"/>
  <c r="Q408" i="6" s="1"/>
  <c r="AC409" i="5"/>
  <c r="Q409" i="6" s="1"/>
  <c r="AC410" i="5"/>
  <c r="Q410" i="6" s="1"/>
  <c r="AC411" i="5"/>
  <c r="Q411" i="6" s="1"/>
  <c r="AC412" i="5"/>
  <c r="Q412" i="6" s="1"/>
  <c r="AC413" i="5"/>
  <c r="Q413" i="6" s="1"/>
  <c r="AC414" i="5"/>
  <c r="Q414" i="6" s="1"/>
  <c r="AC415" i="5"/>
  <c r="Q415" i="6" s="1"/>
  <c r="AC416" i="5"/>
  <c r="Q416" i="6" s="1"/>
  <c r="AC417" i="5"/>
  <c r="Q417" i="6" s="1"/>
  <c r="AC418" i="5"/>
  <c r="Q418" i="6" s="1"/>
  <c r="AC419" i="5"/>
  <c r="Q419" i="6" s="1"/>
  <c r="AC420" i="5"/>
  <c r="Q420" i="6" s="1"/>
  <c r="AC421" i="5"/>
  <c r="Q421" i="6" s="1"/>
  <c r="AC422" i="5"/>
  <c r="Q422" i="6" s="1"/>
  <c r="AC423" i="5"/>
  <c r="Q423" i="6" s="1"/>
  <c r="AC424" i="5"/>
  <c r="Q424" i="6" s="1"/>
  <c r="AC425" i="5"/>
  <c r="Q425" i="6" s="1"/>
  <c r="AC426" i="5"/>
  <c r="Q426" i="6" s="1"/>
  <c r="AC427" i="5"/>
  <c r="Q427" i="6" s="1"/>
  <c r="AC428" i="5"/>
  <c r="Q428" i="6" s="1"/>
  <c r="AC429" i="5"/>
  <c r="Q429" i="6" s="1"/>
  <c r="AC430" i="5"/>
  <c r="Q430" i="6" s="1"/>
  <c r="AC431" i="5"/>
  <c r="Q431" i="6" s="1"/>
  <c r="AC432" i="5"/>
  <c r="Q432" i="6" s="1"/>
  <c r="AC433" i="5"/>
  <c r="Q433" i="6" s="1"/>
  <c r="AC434" i="5"/>
  <c r="Q434" i="6" s="1"/>
  <c r="AC435" i="5"/>
  <c r="Q435" i="6" s="1"/>
  <c r="AC436" i="5"/>
  <c r="Q436" i="6" s="1"/>
  <c r="AC437" i="5"/>
  <c r="Q437" i="6" s="1"/>
  <c r="AC438" i="5"/>
  <c r="Q438" i="6" s="1"/>
  <c r="AC439" i="5"/>
  <c r="Q439" i="6" s="1"/>
  <c r="AC440" i="5"/>
  <c r="Q440" i="6" s="1"/>
  <c r="AC441" i="5"/>
  <c r="Q441" i="6" s="1"/>
  <c r="AC442" i="5"/>
  <c r="Q442" i="6" s="1"/>
  <c r="AC443" i="5"/>
  <c r="Q443" i="6" s="1"/>
  <c r="AC444" i="5"/>
  <c r="Q444" i="6" s="1"/>
  <c r="AC445" i="5"/>
  <c r="Q445" i="6" s="1"/>
  <c r="AC446" i="5"/>
  <c r="Q446" i="6" s="1"/>
  <c r="AC447" i="5"/>
  <c r="Q447" i="6" s="1"/>
  <c r="AC448" i="5"/>
  <c r="Q448" i="6" s="1"/>
  <c r="AC449" i="5"/>
  <c r="Q449" i="6" s="1"/>
  <c r="AC450" i="5"/>
  <c r="Q450" i="6" s="1"/>
  <c r="AC451" i="5"/>
  <c r="Q451" i="6" s="1"/>
  <c r="AC452" i="5"/>
  <c r="Q452" i="6" s="1"/>
  <c r="AC453" i="5"/>
  <c r="Q453" i="6" s="1"/>
  <c r="AC454" i="5"/>
  <c r="Q454" i="6" s="1"/>
  <c r="AC455" i="5"/>
  <c r="Q455" i="6" s="1"/>
  <c r="AC456" i="5"/>
  <c r="Q456" i="6" s="1"/>
  <c r="AC457" i="5"/>
  <c r="Q457" i="6" s="1"/>
  <c r="AC458" i="5"/>
  <c r="Q458" i="6" s="1"/>
  <c r="AC459" i="5"/>
  <c r="Q459" i="6" s="1"/>
  <c r="AC460" i="5"/>
  <c r="Q460" i="6" s="1"/>
  <c r="AC461" i="5"/>
  <c r="Q461" i="6" s="1"/>
  <c r="AC462" i="5"/>
  <c r="Q462" i="6" s="1"/>
  <c r="AC463" i="5"/>
  <c r="Q463" i="6" s="1"/>
  <c r="AC464" i="5"/>
  <c r="Q464" i="6" s="1"/>
  <c r="AC465" i="5"/>
  <c r="Q465" i="6" s="1"/>
  <c r="AC466" i="5"/>
  <c r="Q466" i="6" s="1"/>
  <c r="AC467" i="5"/>
  <c r="Q467" i="6" s="1"/>
  <c r="AC468" i="5"/>
  <c r="Q468" i="6" s="1"/>
  <c r="AC469" i="5"/>
  <c r="Q469" i="6" s="1"/>
  <c r="AC470" i="5"/>
  <c r="Q470" i="6" s="1"/>
  <c r="AC471" i="5"/>
  <c r="Q471" i="6" s="1"/>
  <c r="AC472" i="5"/>
  <c r="Q472" i="6" s="1"/>
  <c r="AC473" i="5"/>
  <c r="Q473" i="6" s="1"/>
  <c r="AC474" i="5"/>
  <c r="Q474" i="6" s="1"/>
  <c r="AC475" i="5"/>
  <c r="Q475" i="6" s="1"/>
  <c r="AC476" i="5"/>
  <c r="Q476" i="6" s="1"/>
  <c r="AC477" i="5"/>
  <c r="Q477" i="6" s="1"/>
  <c r="AC478" i="5"/>
  <c r="Q478" i="6" s="1"/>
  <c r="AC479" i="5"/>
  <c r="Q479" i="6" s="1"/>
  <c r="AC480" i="5"/>
  <c r="Q480" i="6" s="1"/>
  <c r="AC481" i="5"/>
  <c r="Q481" i="6" s="1"/>
  <c r="AC482" i="5"/>
  <c r="Q482" i="6" s="1"/>
  <c r="AC483" i="5"/>
  <c r="Q483" i="6" s="1"/>
  <c r="AC484" i="5"/>
  <c r="Q484" i="6" s="1"/>
  <c r="AC485" i="5"/>
  <c r="Q485" i="6" s="1"/>
  <c r="AC486" i="5"/>
  <c r="Q486" i="6" s="1"/>
  <c r="AC487" i="5"/>
  <c r="Q487" i="6" s="1"/>
  <c r="AC488" i="5"/>
  <c r="Q488" i="6" s="1"/>
  <c r="AC489" i="5"/>
  <c r="Q489" i="6" s="1"/>
  <c r="AC490" i="5"/>
  <c r="Q490" i="6" s="1"/>
  <c r="AC491" i="5"/>
  <c r="Q491" i="6" s="1"/>
  <c r="AC492" i="5"/>
  <c r="Q492" i="6" s="1"/>
  <c r="AC493" i="5"/>
  <c r="Q493" i="6" s="1"/>
  <c r="AC494" i="5"/>
  <c r="Q494" i="6" s="1"/>
  <c r="AC495" i="5"/>
  <c r="Q495" i="6" s="1"/>
  <c r="AC496" i="5"/>
  <c r="Q496" i="6" s="1"/>
  <c r="AC497" i="5"/>
  <c r="Q497" i="6" s="1"/>
  <c r="AC498" i="5"/>
  <c r="Q498" i="6" s="1"/>
  <c r="AC499" i="5"/>
  <c r="Q499" i="6" s="1"/>
  <c r="AC500" i="5"/>
  <c r="Q500" i="6" s="1"/>
  <c r="AC501" i="5"/>
  <c r="Q501" i="6" s="1"/>
  <c r="AC502" i="5"/>
  <c r="Q502" i="6" s="1"/>
  <c r="AC503" i="5"/>
  <c r="Q503" i="6" s="1"/>
  <c r="AC504" i="5"/>
  <c r="Q504" i="6" s="1"/>
  <c r="AC505" i="5"/>
  <c r="Q505" i="6" s="1"/>
  <c r="AC506" i="5"/>
  <c r="Q506" i="6" s="1"/>
  <c r="AC507" i="5"/>
  <c r="Q507" i="6" s="1"/>
  <c r="AC508" i="5"/>
  <c r="Q508" i="6" s="1"/>
  <c r="AC509" i="5"/>
  <c r="Q509" i="6" s="1"/>
  <c r="AC510" i="5"/>
  <c r="Q510" i="6" s="1"/>
  <c r="AC511" i="5"/>
  <c r="Q511" i="6" s="1"/>
  <c r="AC512" i="5"/>
  <c r="Q512" i="6" s="1"/>
  <c r="AC513" i="5"/>
  <c r="Q513" i="6" s="1"/>
  <c r="AC514" i="5"/>
  <c r="Q514" i="6" s="1"/>
  <c r="AC515" i="5"/>
  <c r="Q515" i="6" s="1"/>
  <c r="AC516" i="5"/>
  <c r="Q516" i="6" s="1"/>
  <c r="AC517" i="5"/>
  <c r="Q517" i="6" s="1"/>
  <c r="AC518" i="5"/>
  <c r="Q518" i="6" s="1"/>
  <c r="AC519" i="5"/>
  <c r="Q519" i="6" s="1"/>
  <c r="AC520" i="5"/>
  <c r="Q520" i="6" s="1"/>
  <c r="AC521" i="5"/>
  <c r="Q521" i="6" s="1"/>
  <c r="AC522" i="5"/>
  <c r="Q522" i="6" s="1"/>
  <c r="AC523" i="5"/>
  <c r="Q523" i="6" s="1"/>
  <c r="AC524" i="5"/>
  <c r="Q524" i="6" s="1"/>
  <c r="AC525" i="5"/>
  <c r="Q525" i="6" s="1"/>
  <c r="AC526" i="5"/>
  <c r="Q526" i="6" s="1"/>
  <c r="AC527" i="5"/>
  <c r="Q527" i="6" s="1"/>
  <c r="AC528" i="5"/>
  <c r="Q528" i="6" s="1"/>
  <c r="AC529" i="5"/>
  <c r="Q529" i="6" s="1"/>
  <c r="AC530" i="5"/>
  <c r="Q530" i="6" s="1"/>
  <c r="AC531" i="5"/>
  <c r="Q531" i="6" s="1"/>
  <c r="AC532" i="5"/>
  <c r="Q532" i="6" s="1"/>
  <c r="AC533" i="5"/>
  <c r="Q533" i="6" s="1"/>
  <c r="AC534" i="5"/>
  <c r="Q534" i="6" s="1"/>
  <c r="AC535" i="5"/>
  <c r="Q535" i="6" s="1"/>
  <c r="AC536" i="5"/>
  <c r="Q536" i="6" s="1"/>
  <c r="AC537" i="5"/>
  <c r="Q537" i="6" s="1"/>
  <c r="AC538" i="5"/>
  <c r="Q538" i="6" s="1"/>
  <c r="AC539" i="5"/>
  <c r="Q539" i="6" s="1"/>
  <c r="AC540" i="5"/>
  <c r="Q540" i="6" s="1"/>
  <c r="AC541" i="5"/>
  <c r="Q541" i="6" s="1"/>
  <c r="AC542" i="5"/>
  <c r="Q542" i="6" s="1"/>
  <c r="AC543" i="5"/>
  <c r="Q543" i="6" s="1"/>
  <c r="AC544" i="5"/>
  <c r="Q544" i="6" s="1"/>
  <c r="AC545" i="5"/>
  <c r="Q545" i="6" s="1"/>
  <c r="AC546" i="5"/>
  <c r="Q546" i="6" s="1"/>
  <c r="AC547" i="5"/>
  <c r="Q547" i="6" s="1"/>
  <c r="AC548" i="5"/>
  <c r="Q548" i="6" s="1"/>
  <c r="AC549" i="5"/>
  <c r="Q549" i="6" s="1"/>
  <c r="AC550" i="5"/>
  <c r="Q550" i="6" s="1"/>
  <c r="AC551" i="5"/>
  <c r="Q551" i="6" s="1"/>
  <c r="AC552" i="5"/>
  <c r="Q552" i="6" s="1"/>
  <c r="AC553" i="5"/>
  <c r="Q553" i="6" s="1"/>
  <c r="AC554" i="5"/>
  <c r="Q554" i="6" s="1"/>
  <c r="AC555" i="5"/>
  <c r="Q555" i="6" s="1"/>
  <c r="AC556" i="5"/>
  <c r="Q556" i="6" s="1"/>
  <c r="AC557" i="5"/>
  <c r="Q557" i="6" s="1"/>
  <c r="AC558" i="5"/>
  <c r="Q558" i="6" s="1"/>
  <c r="AC559" i="5"/>
  <c r="Q559" i="6" s="1"/>
  <c r="AC560" i="5"/>
  <c r="Q560" i="6" s="1"/>
  <c r="AC561" i="5"/>
  <c r="Q561" i="6" s="1"/>
  <c r="AC562" i="5"/>
  <c r="Q562" i="6" s="1"/>
  <c r="AC563" i="5"/>
  <c r="Q563" i="6" s="1"/>
  <c r="AC564" i="5"/>
  <c r="Q564" i="6" s="1"/>
  <c r="AC565" i="5"/>
  <c r="Q565" i="6" s="1"/>
  <c r="AC566" i="5"/>
  <c r="Q566" i="6" s="1"/>
  <c r="AC567" i="5"/>
  <c r="Q567" i="6" s="1"/>
  <c r="AC568" i="5"/>
  <c r="Q568" i="6" s="1"/>
  <c r="AC569" i="5"/>
  <c r="Q569" i="6" s="1"/>
  <c r="AC570" i="5"/>
  <c r="Q570" i="6" s="1"/>
  <c r="AC571" i="5"/>
  <c r="Q571" i="6" s="1"/>
  <c r="AC572" i="5"/>
  <c r="Q572" i="6" s="1"/>
  <c r="AC573" i="5"/>
  <c r="Q573" i="6" s="1"/>
  <c r="AC574" i="5"/>
  <c r="Q574" i="6" s="1"/>
  <c r="AC575" i="5"/>
  <c r="Q575" i="6" s="1"/>
  <c r="AC576" i="5"/>
  <c r="Q576" i="6" s="1"/>
  <c r="AC577" i="5"/>
  <c r="Q577" i="6" s="1"/>
  <c r="AC578" i="5"/>
  <c r="Q578" i="6" s="1"/>
  <c r="AC579" i="5"/>
  <c r="Q579" i="6" s="1"/>
  <c r="AC580" i="5"/>
  <c r="Q580" i="6" s="1"/>
  <c r="AC581" i="5"/>
  <c r="Q581" i="6" s="1"/>
  <c r="AC582" i="5"/>
  <c r="Q582" i="6" s="1"/>
  <c r="AC583" i="5"/>
  <c r="Q583" i="6" s="1"/>
  <c r="AC584" i="5"/>
  <c r="Q584" i="6" s="1"/>
  <c r="AC585" i="5"/>
  <c r="Q585" i="6" s="1"/>
  <c r="AC586" i="5"/>
  <c r="Q586" i="6" s="1"/>
  <c r="AC587" i="5"/>
  <c r="Q587" i="6" s="1"/>
  <c r="AC588" i="5"/>
  <c r="Q588" i="6" s="1"/>
  <c r="AC589" i="5"/>
  <c r="Q589" i="6" s="1"/>
  <c r="AC590" i="5"/>
  <c r="Q590" i="6" s="1"/>
  <c r="AC591" i="5"/>
  <c r="Q591" i="6" s="1"/>
  <c r="AC592" i="5"/>
  <c r="Q592" i="6" s="1"/>
  <c r="AC593" i="5"/>
  <c r="Q593" i="6" s="1"/>
  <c r="AC594" i="5"/>
  <c r="Q594" i="6" s="1"/>
  <c r="AC595" i="5"/>
  <c r="Q595" i="6" s="1"/>
  <c r="AC596" i="5"/>
  <c r="Q596" i="6" s="1"/>
  <c r="AC597" i="5"/>
  <c r="Q597" i="6" s="1"/>
  <c r="AC598" i="5"/>
  <c r="Q598" i="6" s="1"/>
  <c r="AC599" i="5"/>
  <c r="Q599" i="6" s="1"/>
  <c r="AC600" i="5"/>
  <c r="Q600" i="6" s="1"/>
  <c r="AC601" i="5"/>
  <c r="Q601" i="6" s="1"/>
  <c r="AC602" i="5"/>
  <c r="Q602" i="6" s="1"/>
  <c r="AC603" i="5"/>
  <c r="Q603" i="6" s="1"/>
  <c r="AC604" i="5"/>
  <c r="Q604" i="6" s="1"/>
  <c r="AC605" i="5"/>
  <c r="Q605" i="6" s="1"/>
  <c r="AC606" i="5"/>
  <c r="Q606" i="6" s="1"/>
  <c r="AC607" i="5"/>
  <c r="Q607" i="6" s="1"/>
  <c r="AC608" i="5"/>
  <c r="Q608" i="6" s="1"/>
  <c r="AC609" i="5"/>
  <c r="Q609" i="6" s="1"/>
  <c r="AC610" i="5"/>
  <c r="Q610" i="6" s="1"/>
  <c r="AC611" i="5"/>
  <c r="Q611" i="6" s="1"/>
  <c r="AC612" i="5"/>
  <c r="Q612" i="6" s="1"/>
  <c r="AC613" i="5"/>
  <c r="Q613" i="6" s="1"/>
  <c r="AC614" i="5"/>
  <c r="Q614" i="6" s="1"/>
  <c r="AC615" i="5"/>
  <c r="Q615" i="6" s="1"/>
  <c r="AC616" i="5"/>
  <c r="Q616" i="6" s="1"/>
  <c r="AC617" i="5"/>
  <c r="Q617" i="6" s="1"/>
  <c r="AC618" i="5"/>
  <c r="Q618" i="6" s="1"/>
  <c r="AC619" i="5"/>
  <c r="Q619" i="6" s="1"/>
  <c r="AC620" i="5"/>
  <c r="Q620" i="6" s="1"/>
  <c r="AC621" i="5"/>
  <c r="Q621" i="6" s="1"/>
  <c r="AC622" i="5"/>
  <c r="Q622" i="6" s="1"/>
  <c r="AC623" i="5"/>
  <c r="Q623" i="6" s="1"/>
  <c r="AC624" i="5"/>
  <c r="Q624" i="6" s="1"/>
  <c r="AC625" i="5"/>
  <c r="Q625" i="6" s="1"/>
  <c r="AC626" i="5"/>
  <c r="Q626" i="6" s="1"/>
  <c r="AC627" i="5"/>
  <c r="Q627" i="6" s="1"/>
  <c r="AC628" i="5"/>
  <c r="Q628" i="6" s="1"/>
  <c r="AC629" i="5"/>
  <c r="Q629" i="6" s="1"/>
  <c r="AC630" i="5"/>
  <c r="Q630" i="6" s="1"/>
  <c r="AC631" i="5"/>
  <c r="Q631" i="6" s="1"/>
  <c r="AC632" i="5"/>
  <c r="Q632" i="6" s="1"/>
  <c r="AC633" i="5"/>
  <c r="Q633" i="6" s="1"/>
  <c r="AC634" i="5"/>
  <c r="Q634" i="6" s="1"/>
  <c r="AC635" i="5"/>
  <c r="Q635" i="6" s="1"/>
  <c r="AC636" i="5"/>
  <c r="Q636" i="6" s="1"/>
  <c r="AC637" i="5"/>
  <c r="Q637" i="6" s="1"/>
  <c r="AC638" i="5"/>
  <c r="Q638" i="6" s="1"/>
  <c r="AC639" i="5"/>
  <c r="Q639" i="6" s="1"/>
  <c r="AC640" i="5"/>
  <c r="Q640" i="6" s="1"/>
  <c r="AC641" i="5"/>
  <c r="Q641" i="6" s="1"/>
  <c r="AC642" i="5"/>
  <c r="Q642" i="6" s="1"/>
  <c r="AC643" i="5"/>
  <c r="Q643" i="6" s="1"/>
  <c r="AC644" i="5"/>
  <c r="Q644" i="6" s="1"/>
  <c r="AC645" i="5"/>
  <c r="Q645" i="6" s="1"/>
  <c r="AC646" i="5"/>
  <c r="Q646" i="6" s="1"/>
  <c r="AC647" i="5"/>
  <c r="Q647" i="6" s="1"/>
  <c r="AC648" i="5"/>
  <c r="Q648" i="6" s="1"/>
  <c r="AC649" i="5"/>
  <c r="Q649" i="6" s="1"/>
  <c r="AC650" i="5"/>
  <c r="Q650" i="6" s="1"/>
  <c r="AC651" i="5"/>
  <c r="Q651" i="6" s="1"/>
  <c r="AC652" i="5"/>
  <c r="Q652" i="6" s="1"/>
  <c r="AC653" i="5"/>
  <c r="Q653" i="6" s="1"/>
  <c r="AC654" i="5"/>
  <c r="Q654" i="6" s="1"/>
  <c r="AC655" i="5"/>
  <c r="Q655" i="6" s="1"/>
  <c r="AC656" i="5"/>
  <c r="Q656" i="6" s="1"/>
  <c r="AC657" i="5"/>
  <c r="Q657" i="6" s="1"/>
  <c r="AC658" i="5"/>
  <c r="Q658" i="6" s="1"/>
  <c r="AC659" i="5"/>
  <c r="Q659" i="6" s="1"/>
  <c r="AC660" i="5"/>
  <c r="Q660" i="6" s="1"/>
  <c r="AC661" i="5"/>
  <c r="Q661" i="6" s="1"/>
  <c r="AC662" i="5"/>
  <c r="Q662" i="6" s="1"/>
  <c r="AC663" i="5"/>
  <c r="Q663" i="6" s="1"/>
  <c r="AC664" i="5"/>
  <c r="Q664" i="6" s="1"/>
  <c r="AC665" i="5"/>
  <c r="Q665" i="6" s="1"/>
  <c r="AC666" i="5"/>
  <c r="Q666" i="6" s="1"/>
  <c r="AC667" i="5"/>
  <c r="Q667" i="6" s="1"/>
  <c r="AC668" i="5"/>
  <c r="Q668" i="6" s="1"/>
  <c r="AC669" i="5"/>
  <c r="Q669" i="6" s="1"/>
  <c r="AC670" i="5"/>
  <c r="Q670" i="6" s="1"/>
  <c r="AC671" i="5"/>
  <c r="Q671" i="6" s="1"/>
  <c r="AC672" i="5"/>
  <c r="Q672" i="6" s="1"/>
  <c r="AC673" i="5"/>
  <c r="Q673" i="6" s="1"/>
  <c r="AC674" i="5"/>
  <c r="Q674" i="6" s="1"/>
  <c r="AC675" i="5"/>
  <c r="Q675" i="6" s="1"/>
  <c r="AC676" i="5"/>
  <c r="Q676" i="6" s="1"/>
  <c r="AC677" i="5"/>
  <c r="Q677" i="6" s="1"/>
  <c r="AC678" i="5"/>
  <c r="Q678" i="6" s="1"/>
  <c r="AC679" i="5"/>
  <c r="Q679" i="6" s="1"/>
  <c r="AC680" i="5"/>
  <c r="Q680" i="6" s="1"/>
  <c r="AC681" i="5"/>
  <c r="Q681" i="6" s="1"/>
  <c r="AC682" i="5"/>
  <c r="Q682" i="6" s="1"/>
  <c r="AC683" i="5"/>
  <c r="Q683" i="6" s="1"/>
  <c r="AC684" i="5"/>
  <c r="Q684" i="6" s="1"/>
  <c r="AC685" i="5"/>
  <c r="Q685" i="6" s="1"/>
  <c r="AC686" i="5"/>
  <c r="Q686" i="6" s="1"/>
  <c r="AC687" i="5"/>
  <c r="Q687" i="6" s="1"/>
  <c r="AC688" i="5"/>
  <c r="Q688" i="6" s="1"/>
  <c r="AC689" i="5"/>
  <c r="Q689" i="6" s="1"/>
  <c r="AC690" i="5"/>
  <c r="Q690" i="6" s="1"/>
  <c r="AC691" i="5"/>
  <c r="Q691" i="6" s="1"/>
  <c r="AC692" i="5"/>
  <c r="Q692" i="6" s="1"/>
  <c r="AC693" i="5"/>
  <c r="Q693" i="6" s="1"/>
  <c r="AC694" i="5"/>
  <c r="Q694" i="6" s="1"/>
  <c r="AC695" i="5"/>
  <c r="Q695" i="6" s="1"/>
  <c r="AC696" i="5"/>
  <c r="Q696" i="6" s="1"/>
  <c r="AC697" i="5"/>
  <c r="Q697" i="6" s="1"/>
  <c r="AC698" i="5"/>
  <c r="Q698" i="6" s="1"/>
  <c r="AC699" i="5"/>
  <c r="Q699" i="6" s="1"/>
  <c r="AC700" i="5"/>
  <c r="Q700" i="6" s="1"/>
  <c r="AC701" i="5"/>
  <c r="Q701" i="6" s="1"/>
  <c r="AC702" i="5"/>
  <c r="Q702" i="6" s="1"/>
  <c r="AC703" i="5"/>
  <c r="Q703" i="6" s="1"/>
  <c r="AC704" i="5"/>
  <c r="Q704" i="6" s="1"/>
  <c r="AC705" i="5"/>
  <c r="Q705" i="6" s="1"/>
  <c r="AC706" i="5"/>
  <c r="Q706" i="6" s="1"/>
  <c r="AC707" i="5"/>
  <c r="Q707" i="6" s="1"/>
  <c r="AC708" i="5"/>
  <c r="Q708" i="6" s="1"/>
  <c r="AC709" i="5"/>
  <c r="Q709" i="6" s="1"/>
  <c r="AC710" i="5"/>
  <c r="Q710" i="6" s="1"/>
  <c r="AC711" i="5"/>
  <c r="Q711" i="6" s="1"/>
  <c r="AC712" i="5"/>
  <c r="Q712" i="6" s="1"/>
  <c r="AC713" i="5"/>
  <c r="Q713" i="6" s="1"/>
  <c r="AC714" i="5"/>
  <c r="Q714" i="6" s="1"/>
  <c r="AC715" i="5"/>
  <c r="Q715" i="6" s="1"/>
  <c r="AC716" i="5"/>
  <c r="Q716" i="6" s="1"/>
  <c r="AC717" i="5"/>
  <c r="Q717" i="6" s="1"/>
  <c r="AC718" i="5"/>
  <c r="Q718" i="6" s="1"/>
  <c r="AC719" i="5"/>
  <c r="Q719" i="6" s="1"/>
  <c r="AC720" i="5"/>
  <c r="Q720" i="6" s="1"/>
  <c r="AC721" i="5"/>
  <c r="Q721" i="6" s="1"/>
  <c r="AC722" i="5"/>
  <c r="Q722" i="6" s="1"/>
  <c r="AC723" i="5"/>
  <c r="Q723" i="6" s="1"/>
  <c r="AC724" i="5"/>
  <c r="Q724" i="6" s="1"/>
  <c r="AC725" i="5"/>
  <c r="Q725" i="6" s="1"/>
  <c r="AC726" i="5"/>
  <c r="Q726" i="6" s="1"/>
  <c r="AC727" i="5"/>
  <c r="Q727" i="6" s="1"/>
  <c r="AC728" i="5"/>
  <c r="Q728" i="6" s="1"/>
  <c r="AC729" i="5"/>
  <c r="Q729" i="6" s="1"/>
  <c r="AC730" i="5"/>
  <c r="Q730" i="6" s="1"/>
  <c r="AC731" i="5"/>
  <c r="Q731" i="6" s="1"/>
  <c r="AC732" i="5"/>
  <c r="Q732" i="6" s="1"/>
  <c r="AC733" i="5"/>
  <c r="Q733" i="6" s="1"/>
  <c r="AC734" i="5"/>
  <c r="Q734" i="6" s="1"/>
  <c r="AC735" i="5"/>
  <c r="Q735" i="6" s="1"/>
  <c r="AC736" i="5"/>
  <c r="Q736" i="6" s="1"/>
  <c r="AC737" i="5"/>
  <c r="Q737" i="6" s="1"/>
  <c r="AC738" i="5"/>
  <c r="Q738" i="6" s="1"/>
  <c r="AC739" i="5"/>
  <c r="Q739" i="6" s="1"/>
  <c r="AC740" i="5"/>
  <c r="Q740" i="6" s="1"/>
  <c r="AC741" i="5"/>
  <c r="Q741" i="6" s="1"/>
  <c r="AC742" i="5"/>
  <c r="Q742" i="6" s="1"/>
  <c r="AC743" i="5"/>
  <c r="Q743" i="6" s="1"/>
  <c r="AC744" i="5"/>
  <c r="Q744" i="6" s="1"/>
  <c r="AC745" i="5"/>
  <c r="Q745" i="6" s="1"/>
  <c r="AC746" i="5"/>
  <c r="Q746" i="6" s="1"/>
  <c r="AC747" i="5"/>
  <c r="Q747" i="6" s="1"/>
  <c r="AC748" i="5"/>
  <c r="Q748" i="6" s="1"/>
  <c r="AC749" i="5"/>
  <c r="Q749" i="6" s="1"/>
  <c r="AC750" i="5"/>
  <c r="Q750" i="6" s="1"/>
  <c r="AC751" i="5"/>
  <c r="Q751" i="6" s="1"/>
  <c r="AC752" i="5"/>
  <c r="Q752" i="6" s="1"/>
  <c r="AC753" i="5"/>
  <c r="Q753" i="6" s="1"/>
  <c r="AC754" i="5"/>
  <c r="Q754" i="6" s="1"/>
  <c r="AC755" i="5"/>
  <c r="Q755" i="6" s="1"/>
  <c r="AC756" i="5"/>
  <c r="Q756" i="6" s="1"/>
  <c r="AC757" i="5"/>
  <c r="Q757" i="6" s="1"/>
  <c r="AC758" i="5"/>
  <c r="Q758" i="6" s="1"/>
  <c r="AC759" i="5"/>
  <c r="Q759" i="6" s="1"/>
  <c r="AC760" i="5"/>
  <c r="Q760" i="6" s="1"/>
  <c r="AC761" i="5"/>
  <c r="Q761" i="6" s="1"/>
  <c r="AC762" i="5"/>
  <c r="Q762" i="6" s="1"/>
  <c r="AC763" i="5"/>
  <c r="Q763" i="6" s="1"/>
  <c r="AC764" i="5"/>
  <c r="Q764" i="6" s="1"/>
  <c r="AC765" i="5"/>
  <c r="Q765" i="6" s="1"/>
  <c r="AC766" i="5"/>
  <c r="Q766" i="6" s="1"/>
  <c r="AC767" i="5"/>
  <c r="Q767" i="6" s="1"/>
  <c r="AC768" i="5"/>
  <c r="Q768" i="6" s="1"/>
  <c r="AC769" i="5"/>
  <c r="Q769" i="6" s="1"/>
  <c r="AC770" i="5"/>
  <c r="Q770" i="6" s="1"/>
  <c r="AC771" i="5"/>
  <c r="Q771" i="6" s="1"/>
  <c r="AC772" i="5"/>
  <c r="Q772" i="6" s="1"/>
  <c r="AC773" i="5"/>
  <c r="Q773" i="6" s="1"/>
  <c r="AC774" i="5"/>
  <c r="Q774" i="6" s="1"/>
  <c r="AC775" i="5"/>
  <c r="Q775" i="6" s="1"/>
  <c r="AC776" i="5"/>
  <c r="Q776" i="6" s="1"/>
  <c r="AC777" i="5"/>
  <c r="Q777" i="6" s="1"/>
  <c r="AC778" i="5"/>
  <c r="Q778" i="6" s="1"/>
  <c r="AC779" i="5"/>
  <c r="Q779" i="6" s="1"/>
  <c r="AC780" i="5"/>
  <c r="Q780" i="6" s="1"/>
  <c r="AC781" i="5"/>
  <c r="Q781" i="6" s="1"/>
  <c r="AC782" i="5"/>
  <c r="Q782" i="6" s="1"/>
  <c r="AC783" i="5"/>
  <c r="Q783" i="6" s="1"/>
  <c r="AC784" i="5"/>
  <c r="Q784" i="6" s="1"/>
  <c r="AC785" i="5"/>
  <c r="Q785" i="6" s="1"/>
  <c r="AC786" i="5"/>
  <c r="Q786" i="6" s="1"/>
  <c r="AC787" i="5"/>
  <c r="Q787" i="6" s="1"/>
  <c r="AC788" i="5"/>
  <c r="Q788" i="6" s="1"/>
  <c r="AC789" i="5"/>
  <c r="Q789" i="6" s="1"/>
  <c r="AC790" i="5"/>
  <c r="Q790" i="6" s="1"/>
  <c r="AC791" i="5"/>
  <c r="Q791" i="6" s="1"/>
  <c r="AC792" i="5"/>
  <c r="Q792" i="6" s="1"/>
  <c r="AC793" i="5"/>
  <c r="Q793" i="6" s="1"/>
  <c r="AC794" i="5"/>
  <c r="Q794" i="6" s="1"/>
  <c r="AC795" i="5"/>
  <c r="Q795" i="6" s="1"/>
  <c r="AC796" i="5"/>
  <c r="Q796" i="6" s="1"/>
  <c r="AC797" i="5"/>
  <c r="Q797" i="6" s="1"/>
  <c r="AC798" i="5"/>
  <c r="Q798" i="6" s="1"/>
  <c r="AC799" i="5"/>
  <c r="Q799" i="6" s="1"/>
  <c r="AC800" i="5"/>
  <c r="Q800" i="6" s="1"/>
  <c r="AC801" i="5"/>
  <c r="Q801" i="6" s="1"/>
  <c r="AC802" i="5"/>
  <c r="Q802" i="6" s="1"/>
  <c r="AC803" i="5"/>
  <c r="Q803" i="6" s="1"/>
  <c r="AC804" i="5"/>
  <c r="Q804" i="6" s="1"/>
  <c r="AC805" i="5"/>
  <c r="Q805" i="6" s="1"/>
  <c r="AC806" i="5"/>
  <c r="Q806" i="6" s="1"/>
  <c r="AC807" i="5"/>
  <c r="Q807" i="6" s="1"/>
  <c r="AC808" i="5"/>
  <c r="Q808" i="6" s="1"/>
  <c r="AC809" i="5"/>
  <c r="Q809" i="6" s="1"/>
  <c r="AC810" i="5"/>
  <c r="Q810" i="6" s="1"/>
  <c r="AC811" i="5"/>
  <c r="Q811" i="6" s="1"/>
  <c r="AC812" i="5"/>
  <c r="Q812" i="6" s="1"/>
  <c r="AC813" i="5"/>
  <c r="Q813" i="6" s="1"/>
  <c r="AC814" i="5"/>
  <c r="Q814" i="6" s="1"/>
  <c r="AC815" i="5"/>
  <c r="Q815" i="6" s="1"/>
  <c r="AC816" i="5"/>
  <c r="Q816" i="6" s="1"/>
  <c r="AC817" i="5"/>
  <c r="Q817" i="6" s="1"/>
  <c r="AC818" i="5"/>
  <c r="Q818" i="6" s="1"/>
  <c r="AC819" i="5"/>
  <c r="Q819" i="6" s="1"/>
  <c r="AC820" i="5"/>
  <c r="Q820" i="6" s="1"/>
  <c r="AC821" i="5"/>
  <c r="Q821" i="6" s="1"/>
  <c r="AC822" i="5"/>
  <c r="Q822" i="6" s="1"/>
  <c r="AC823" i="5"/>
  <c r="Q823" i="6" s="1"/>
  <c r="AC824" i="5"/>
  <c r="Q824" i="6" s="1"/>
  <c r="AC825" i="5"/>
  <c r="Q825" i="6" s="1"/>
  <c r="AC826" i="5"/>
  <c r="Q826" i="6" s="1"/>
  <c r="AC827" i="5"/>
  <c r="Q827" i="6" s="1"/>
  <c r="AC828" i="5"/>
  <c r="Q828" i="6" s="1"/>
  <c r="AC829" i="5"/>
  <c r="Q829" i="6" s="1"/>
  <c r="AC830" i="5"/>
  <c r="Q830" i="6" s="1"/>
  <c r="AC831" i="5"/>
  <c r="Q831" i="6" s="1"/>
  <c r="AC832" i="5"/>
  <c r="Q832" i="6" s="1"/>
  <c r="AC833" i="5"/>
  <c r="Q833" i="6" s="1"/>
  <c r="AC834" i="5"/>
  <c r="Q834" i="6" s="1"/>
  <c r="AC835" i="5"/>
  <c r="Q835" i="6" s="1"/>
  <c r="AC836" i="5"/>
  <c r="Q836" i="6" s="1"/>
  <c r="AC837" i="5"/>
  <c r="Q837" i="6" s="1"/>
  <c r="AC838" i="5"/>
  <c r="Q838" i="6" s="1"/>
  <c r="AC839" i="5"/>
  <c r="Q839" i="6" s="1"/>
  <c r="AC840" i="5"/>
  <c r="Q840" i="6" s="1"/>
  <c r="AC841" i="5"/>
  <c r="Q841" i="6" s="1"/>
  <c r="AC842" i="5"/>
  <c r="Q842" i="6" s="1"/>
  <c r="AC843" i="5"/>
  <c r="Q843" i="6" s="1"/>
  <c r="AC844" i="5"/>
  <c r="Q844" i="6" s="1"/>
  <c r="AC845" i="5"/>
  <c r="Q845" i="6" s="1"/>
  <c r="AC846" i="5"/>
  <c r="Q846" i="6" s="1"/>
  <c r="AC847" i="5"/>
  <c r="Q847" i="6" s="1"/>
  <c r="AC848" i="5"/>
  <c r="Q848" i="6" s="1"/>
  <c r="AC849" i="5"/>
  <c r="Q849" i="6" s="1"/>
  <c r="AC850" i="5"/>
  <c r="Q850" i="6" s="1"/>
  <c r="AC851" i="5"/>
  <c r="Q851" i="6" s="1"/>
  <c r="AC852" i="5"/>
  <c r="Q852" i="6" s="1"/>
  <c r="AC853" i="5"/>
  <c r="Q853" i="6" s="1"/>
  <c r="AC854" i="5"/>
  <c r="Q854" i="6" s="1"/>
  <c r="AC855" i="5"/>
  <c r="Q855" i="6" s="1"/>
  <c r="AC856" i="5"/>
  <c r="Q856" i="6" s="1"/>
  <c r="AC857" i="5"/>
  <c r="Q857" i="6" s="1"/>
  <c r="AC858" i="5"/>
  <c r="Q858" i="6" s="1"/>
  <c r="AC859" i="5"/>
  <c r="Q859" i="6" s="1"/>
  <c r="AC860" i="5"/>
  <c r="Q860" i="6" s="1"/>
  <c r="AC861" i="5"/>
  <c r="Q861" i="6" s="1"/>
  <c r="AC862" i="5"/>
  <c r="Q862" i="6" s="1"/>
  <c r="AC863" i="5"/>
  <c r="Q863" i="6" s="1"/>
  <c r="AC864" i="5"/>
  <c r="Q864" i="6" s="1"/>
  <c r="AC865" i="5"/>
  <c r="Q865" i="6" s="1"/>
  <c r="AC866" i="5"/>
  <c r="Q866" i="6" s="1"/>
  <c r="AC867" i="5"/>
  <c r="Q867" i="6" s="1"/>
  <c r="AC868" i="5"/>
  <c r="Q868" i="6" s="1"/>
  <c r="AC869" i="5"/>
  <c r="Q869" i="6" s="1"/>
  <c r="AC870" i="5"/>
  <c r="Q870" i="6" s="1"/>
  <c r="AC871" i="5"/>
  <c r="Q871" i="6" s="1"/>
  <c r="AC872" i="5"/>
  <c r="Q872" i="6" s="1"/>
  <c r="AC873" i="5"/>
  <c r="Q873" i="6" s="1"/>
  <c r="AC874" i="5"/>
  <c r="Q874" i="6" s="1"/>
  <c r="AC875" i="5"/>
  <c r="Q875" i="6" s="1"/>
  <c r="AC876" i="5"/>
  <c r="Q876" i="6" s="1"/>
  <c r="AC877" i="5"/>
  <c r="Q877" i="6" s="1"/>
  <c r="AC878" i="5"/>
  <c r="Q878" i="6" s="1"/>
  <c r="AC879" i="5"/>
  <c r="Q879" i="6" s="1"/>
  <c r="AC880" i="5"/>
  <c r="Q880" i="6" s="1"/>
  <c r="AC881" i="5"/>
  <c r="Q881" i="6" s="1"/>
  <c r="AC882" i="5"/>
  <c r="Q882" i="6" s="1"/>
  <c r="AC883" i="5"/>
  <c r="Q883" i="6" s="1"/>
  <c r="AC884" i="5"/>
  <c r="Q884" i="6" s="1"/>
  <c r="AC885" i="5"/>
  <c r="Q885" i="6" s="1"/>
  <c r="AC886" i="5"/>
  <c r="Q886" i="6" s="1"/>
  <c r="AC887" i="5"/>
  <c r="Q887" i="6" s="1"/>
  <c r="AC888" i="5"/>
  <c r="Q888" i="6" s="1"/>
  <c r="AC889" i="5"/>
  <c r="Q889" i="6" s="1"/>
  <c r="AC890" i="5"/>
  <c r="Q890" i="6" s="1"/>
  <c r="AC891" i="5"/>
  <c r="Q891" i="6" s="1"/>
  <c r="AC892" i="5"/>
  <c r="Q892" i="6" s="1"/>
  <c r="AC893" i="5"/>
  <c r="Q893" i="6" s="1"/>
  <c r="AC894" i="5"/>
  <c r="Q894" i="6" s="1"/>
  <c r="AC895" i="5"/>
  <c r="Q895" i="6" s="1"/>
  <c r="AC896" i="5"/>
  <c r="Q896" i="6" s="1"/>
  <c r="AC897" i="5"/>
  <c r="Q897" i="6" s="1"/>
  <c r="AC898" i="5"/>
  <c r="Q898" i="6" s="1"/>
  <c r="AC899" i="5"/>
  <c r="Q899" i="6" s="1"/>
  <c r="AC900" i="5"/>
  <c r="Q900" i="6" s="1"/>
  <c r="AC901" i="5"/>
  <c r="Q901" i="6" s="1"/>
  <c r="AC902" i="5"/>
  <c r="Q902" i="6" s="1"/>
  <c r="AC903" i="5"/>
  <c r="Q903" i="6" s="1"/>
  <c r="AC904" i="5"/>
  <c r="Q904" i="6" s="1"/>
  <c r="AC905" i="5"/>
  <c r="Q905" i="6" s="1"/>
  <c r="AC906" i="5"/>
  <c r="Q906" i="6" s="1"/>
  <c r="AC907" i="5"/>
  <c r="Q907" i="6" s="1"/>
  <c r="AC908" i="5"/>
  <c r="Q908" i="6" s="1"/>
  <c r="AC909" i="5"/>
  <c r="Q909" i="6" s="1"/>
  <c r="AC910" i="5"/>
  <c r="Q910" i="6" s="1"/>
  <c r="AC911" i="5"/>
  <c r="Q911" i="6" s="1"/>
  <c r="AC912" i="5"/>
  <c r="Q912" i="6" s="1"/>
  <c r="AC913" i="5"/>
  <c r="Q913" i="6" s="1"/>
  <c r="AC914" i="5"/>
  <c r="Q914" i="6" s="1"/>
  <c r="AC915" i="5"/>
  <c r="Q915" i="6" s="1"/>
  <c r="AC916" i="5"/>
  <c r="Q916" i="6" s="1"/>
  <c r="AC917" i="5"/>
  <c r="Q917" i="6" s="1"/>
  <c r="AC918" i="5"/>
  <c r="Q918" i="6" s="1"/>
  <c r="AC919" i="5"/>
  <c r="Q919" i="6" s="1"/>
  <c r="AC920" i="5"/>
  <c r="Q920" i="6" s="1"/>
  <c r="AC921" i="5"/>
  <c r="Q921" i="6" s="1"/>
  <c r="AC922" i="5"/>
  <c r="Q922" i="6" s="1"/>
  <c r="AC923" i="5"/>
  <c r="Q923" i="6" s="1"/>
  <c r="AC924" i="5"/>
  <c r="Q924" i="6" s="1"/>
  <c r="AC925" i="5"/>
  <c r="Q925" i="6" s="1"/>
  <c r="AC926" i="5"/>
  <c r="Q926" i="6" s="1"/>
  <c r="AC927" i="5"/>
  <c r="Q927" i="6" s="1"/>
  <c r="AC928" i="5"/>
  <c r="Q928" i="6" s="1"/>
  <c r="AC929" i="5"/>
  <c r="Q929" i="6" s="1"/>
  <c r="AC930" i="5"/>
  <c r="Q930" i="6" s="1"/>
  <c r="AC931" i="5"/>
  <c r="Q931" i="6" s="1"/>
  <c r="AC932" i="5"/>
  <c r="Q932" i="6" s="1"/>
  <c r="AC933" i="5"/>
  <c r="Q933" i="6" s="1"/>
  <c r="AC934" i="5"/>
  <c r="Q934" i="6" s="1"/>
  <c r="AC935" i="5"/>
  <c r="Q935" i="6" s="1"/>
  <c r="AC936" i="5"/>
  <c r="Q936" i="6" s="1"/>
  <c r="AC937" i="5"/>
  <c r="Q937" i="6" s="1"/>
  <c r="AC938" i="5"/>
  <c r="Q938" i="6" s="1"/>
  <c r="AC939" i="5"/>
  <c r="Q939" i="6" s="1"/>
  <c r="AC940" i="5"/>
  <c r="Q940" i="6" s="1"/>
  <c r="AC941" i="5"/>
  <c r="Q941" i="6" s="1"/>
  <c r="AC942" i="5"/>
  <c r="Q942" i="6" s="1"/>
  <c r="AC943" i="5"/>
  <c r="Q943" i="6" s="1"/>
  <c r="AC944" i="5"/>
  <c r="Q944" i="6" s="1"/>
  <c r="AC945" i="5"/>
  <c r="Q945" i="6" s="1"/>
  <c r="AC946" i="5"/>
  <c r="Q946" i="6" s="1"/>
  <c r="AC947" i="5"/>
  <c r="Q947" i="6" s="1"/>
  <c r="AC948" i="5"/>
  <c r="Q948" i="6" s="1"/>
  <c r="AC949" i="5"/>
  <c r="Q949" i="6" s="1"/>
  <c r="AC950" i="5"/>
  <c r="Q950" i="6" s="1"/>
  <c r="AC951" i="5"/>
  <c r="Q951" i="6" s="1"/>
  <c r="AC952" i="5"/>
  <c r="Q952" i="6" s="1"/>
  <c r="AC953" i="5"/>
  <c r="Q953" i="6" s="1"/>
  <c r="AC954" i="5"/>
  <c r="Q954" i="6" s="1"/>
  <c r="AC955" i="5"/>
  <c r="Q955" i="6" s="1"/>
  <c r="AC956" i="5"/>
  <c r="Q956" i="6" s="1"/>
  <c r="AC957" i="5"/>
  <c r="Q957" i="6" s="1"/>
  <c r="AC958" i="5"/>
  <c r="Q958" i="6" s="1"/>
  <c r="AC959" i="5"/>
  <c r="Q959" i="6" s="1"/>
  <c r="AC960" i="5"/>
  <c r="Q960" i="6" s="1"/>
  <c r="AC961" i="5"/>
  <c r="Q961" i="6" s="1"/>
  <c r="AC962" i="5"/>
  <c r="Q962" i="6" s="1"/>
  <c r="AC963" i="5"/>
  <c r="Q963" i="6" s="1"/>
  <c r="AC964" i="5"/>
  <c r="Q964" i="6" s="1"/>
  <c r="AC965" i="5"/>
  <c r="Q965" i="6" s="1"/>
  <c r="AC966" i="5"/>
  <c r="Q966" i="6" s="1"/>
  <c r="AC967" i="5"/>
  <c r="Q967" i="6" s="1"/>
  <c r="AC968" i="5"/>
  <c r="Q968" i="6" s="1"/>
  <c r="AC969" i="5"/>
  <c r="Q969" i="6" s="1"/>
  <c r="AC970" i="5"/>
  <c r="Q970" i="6" s="1"/>
  <c r="AC971" i="5"/>
  <c r="Q971" i="6" s="1"/>
  <c r="AC972" i="5"/>
  <c r="Q972" i="6" s="1"/>
  <c r="AC973" i="5"/>
  <c r="Q973" i="6" s="1"/>
  <c r="AC974" i="5"/>
  <c r="Q974" i="6" s="1"/>
  <c r="AC975" i="5"/>
  <c r="Q975" i="6" s="1"/>
  <c r="AC976" i="5"/>
  <c r="Q976" i="6" s="1"/>
  <c r="AC977" i="5"/>
  <c r="Q977" i="6" s="1"/>
  <c r="AC978" i="5"/>
  <c r="Q978" i="6" s="1"/>
  <c r="AC979" i="5"/>
  <c r="Q979" i="6" s="1"/>
  <c r="AC980" i="5"/>
  <c r="Q980" i="6" s="1"/>
  <c r="AC981" i="5"/>
  <c r="Q981" i="6" s="1"/>
  <c r="AC982" i="5"/>
  <c r="Q982" i="6" s="1"/>
  <c r="AC983" i="5"/>
  <c r="Q983" i="6" s="1"/>
  <c r="AC984" i="5"/>
  <c r="Q984" i="6" s="1"/>
  <c r="AC985" i="5"/>
  <c r="Q985" i="6" s="1"/>
  <c r="AC986" i="5"/>
  <c r="Q986" i="6" s="1"/>
  <c r="AC987" i="5"/>
  <c r="Q987" i="6" s="1"/>
  <c r="AC988" i="5"/>
  <c r="Q988" i="6" s="1"/>
  <c r="AC989" i="5"/>
  <c r="Q989" i="6" s="1"/>
  <c r="AC990" i="5"/>
  <c r="Q990" i="6" s="1"/>
  <c r="AC991" i="5"/>
  <c r="Q991" i="6" s="1"/>
  <c r="AC992" i="5"/>
  <c r="Q992" i="6" s="1"/>
  <c r="AC993" i="5"/>
  <c r="Q993" i="6" s="1"/>
  <c r="AC994" i="5"/>
  <c r="Q994" i="6" s="1"/>
  <c r="AC995" i="5"/>
  <c r="Q995" i="6" s="1"/>
  <c r="AC996" i="5"/>
  <c r="Q996" i="6" s="1"/>
  <c r="AC997" i="5"/>
  <c r="Q997" i="6" s="1"/>
  <c r="AC998" i="5"/>
  <c r="Q998" i="6" s="1"/>
  <c r="AC999" i="5"/>
  <c r="Q999" i="6" s="1"/>
  <c r="AC1000" i="5"/>
  <c r="Q1000" i="6" s="1"/>
  <c r="AC1001" i="5"/>
  <c r="Q1001" i="6" s="1"/>
  <c r="AC1002" i="5"/>
  <c r="Q1002" i="6" s="1"/>
  <c r="AC1003" i="5"/>
  <c r="Q1003" i="6" s="1"/>
  <c r="AC1004" i="5"/>
  <c r="Q1004" i="6" s="1"/>
  <c r="AC1005" i="5"/>
  <c r="Q1005" i="6" s="1"/>
  <c r="AC1006" i="5"/>
  <c r="Q1006" i="6" s="1"/>
  <c r="AC1007" i="5"/>
  <c r="Q1007" i="6" s="1"/>
  <c r="AC1008" i="5"/>
  <c r="Q1008" i="6" s="1"/>
  <c r="AC1009" i="5"/>
  <c r="Q1009" i="6" s="1"/>
  <c r="AC1010" i="5"/>
  <c r="Q1010" i="6" s="1"/>
  <c r="AC1011" i="5"/>
  <c r="Q1011" i="6" s="1"/>
  <c r="AC1012" i="5"/>
  <c r="Q1012" i="6" s="1"/>
  <c r="AC1013" i="5"/>
  <c r="Q1013" i="6" s="1"/>
  <c r="AC1014" i="5"/>
  <c r="Q1014" i="6" s="1"/>
  <c r="AC1015" i="5"/>
  <c r="Q1015" i="6" s="1"/>
  <c r="AC1016" i="5"/>
  <c r="Q1016" i="6" s="1"/>
  <c r="AC1017" i="5"/>
  <c r="Q1017" i="6" s="1"/>
  <c r="AC1018" i="5"/>
  <c r="Q1018" i="6" s="1"/>
  <c r="AC1019" i="5"/>
  <c r="Q1019" i="6" s="1"/>
  <c r="AC1020" i="5"/>
  <c r="Q1020" i="6" s="1"/>
  <c r="AC1021" i="5"/>
  <c r="Q1021" i="6" s="1"/>
  <c r="AC1022" i="5"/>
  <c r="Q1022" i="6" s="1"/>
  <c r="AC1023" i="5"/>
  <c r="Q1023" i="6" s="1"/>
  <c r="AC1024" i="5"/>
  <c r="Q1024" i="6" s="1"/>
  <c r="AC1025" i="5"/>
  <c r="Q1025" i="6" s="1"/>
  <c r="AC1026" i="5"/>
  <c r="Q1026" i="6" s="1"/>
  <c r="AC1027" i="5"/>
  <c r="Q1027" i="6" s="1"/>
  <c r="AC1028" i="5"/>
  <c r="Q1028" i="6" s="1"/>
  <c r="AC1029" i="5"/>
  <c r="Q1029" i="6" s="1"/>
  <c r="AC1030" i="5"/>
  <c r="Q1030" i="6" s="1"/>
  <c r="AC1031" i="5"/>
  <c r="Q1031" i="6" s="1"/>
  <c r="AC1032" i="5"/>
  <c r="Q1032" i="6" s="1"/>
  <c r="AC1033" i="5"/>
  <c r="Q1033" i="6" s="1"/>
  <c r="AC1034" i="5"/>
  <c r="Q1034" i="6" s="1"/>
  <c r="AC1035" i="5"/>
  <c r="Q1035" i="6" s="1"/>
  <c r="AC1036" i="5"/>
  <c r="Q1036" i="6" s="1"/>
  <c r="AC1037" i="5"/>
  <c r="Q1037" i="6" s="1"/>
  <c r="AC1038" i="5"/>
  <c r="Q1038" i="6" s="1"/>
  <c r="AC1039" i="5"/>
  <c r="Q1039" i="6" s="1"/>
  <c r="AC1040" i="5"/>
  <c r="Q1040" i="6" s="1"/>
  <c r="AC1041" i="5"/>
  <c r="Q1041" i="6" s="1"/>
  <c r="AC1042" i="5"/>
  <c r="Q1042" i="6" s="1"/>
  <c r="AC1043" i="5"/>
  <c r="Q1043" i="6" s="1"/>
  <c r="AC1044" i="5"/>
  <c r="Q1044" i="6" s="1"/>
  <c r="AC1045" i="5"/>
  <c r="Q1045" i="6" s="1"/>
  <c r="AC1046" i="5"/>
  <c r="Q1046" i="6" s="1"/>
  <c r="AC1047" i="5"/>
  <c r="Q1047" i="6" s="1"/>
  <c r="AC1048" i="5"/>
  <c r="Q1048" i="6" s="1"/>
  <c r="AC1049" i="5"/>
  <c r="Q1049" i="6" s="1"/>
  <c r="AC1050" i="5"/>
  <c r="Q1050" i="6" s="1"/>
  <c r="AC1051" i="5"/>
  <c r="Q1051" i="6" s="1"/>
  <c r="AC1052" i="5"/>
  <c r="Q1052" i="6" s="1"/>
  <c r="AC1053" i="5"/>
  <c r="Q1053" i="6" s="1"/>
  <c r="AC1054" i="5"/>
  <c r="Q1054" i="6" s="1"/>
  <c r="AC1055" i="5"/>
  <c r="Q1055" i="6" s="1"/>
  <c r="AC1056" i="5"/>
  <c r="Q1056" i="6" s="1"/>
  <c r="AC1057" i="5"/>
  <c r="Q1057" i="6" s="1"/>
  <c r="AC1058" i="5"/>
  <c r="Q1058" i="6" s="1"/>
  <c r="AC1059" i="5"/>
  <c r="Q1059" i="6" s="1"/>
  <c r="AC1060" i="5"/>
  <c r="Q1060" i="6" s="1"/>
  <c r="AC1061" i="5"/>
  <c r="Q1061" i="6" s="1"/>
  <c r="AC1062" i="5"/>
  <c r="Q1062" i="6" s="1"/>
  <c r="AC1063" i="5"/>
  <c r="Q1063" i="6" s="1"/>
  <c r="AC1064" i="5"/>
  <c r="Q1064" i="6" s="1"/>
  <c r="AC1065" i="5"/>
  <c r="Q1065" i="6" s="1"/>
  <c r="AC1066" i="5"/>
  <c r="Q1066" i="6" s="1"/>
  <c r="AC1067" i="5"/>
  <c r="Q1067" i="6" s="1"/>
  <c r="AC1068" i="5"/>
  <c r="Q1068" i="6" s="1"/>
  <c r="AC1069" i="5"/>
  <c r="Q1069" i="6" s="1"/>
  <c r="AC1070" i="5"/>
  <c r="Q1070" i="6" s="1"/>
  <c r="AC1071" i="5"/>
  <c r="Q1071" i="6" s="1"/>
  <c r="AC1072" i="5"/>
  <c r="Q1072" i="6" s="1"/>
  <c r="AC1073" i="5"/>
  <c r="Q1073" i="6" s="1"/>
  <c r="AC1074" i="5"/>
  <c r="Q1074" i="6" s="1"/>
  <c r="AC1075" i="5"/>
  <c r="Q1075" i="6" s="1"/>
  <c r="AC1076" i="5"/>
  <c r="Q1076" i="6" s="1"/>
  <c r="AC1077" i="5"/>
  <c r="Q1077" i="6" s="1"/>
  <c r="AC1078" i="5"/>
  <c r="Q1078" i="6" s="1"/>
  <c r="AC1079" i="5"/>
  <c r="Q1079" i="6" s="1"/>
  <c r="AC1080" i="5"/>
  <c r="Q1080" i="6" s="1"/>
  <c r="AC1081" i="5"/>
  <c r="Q1081" i="6" s="1"/>
  <c r="AC1082" i="5"/>
  <c r="Q1082" i="6" s="1"/>
  <c r="AC1083" i="5"/>
  <c r="Q1083" i="6" s="1"/>
  <c r="AC1084" i="5"/>
  <c r="Q1084" i="6" s="1"/>
  <c r="AC1085" i="5"/>
  <c r="Q1085" i="6" s="1"/>
  <c r="AC1086" i="5"/>
  <c r="Q1086" i="6" s="1"/>
  <c r="AC1087" i="5"/>
  <c r="Q1087" i="6" s="1"/>
  <c r="AC1088" i="5"/>
  <c r="Q1088" i="6" s="1"/>
  <c r="AC1089" i="5"/>
  <c r="Q1089" i="6" s="1"/>
  <c r="AC1090" i="5"/>
  <c r="Q1090" i="6" s="1"/>
  <c r="AC1091" i="5"/>
  <c r="Q1091" i="6" s="1"/>
  <c r="AC1092" i="5"/>
  <c r="Q1092" i="6" s="1"/>
  <c r="AC1093" i="5"/>
  <c r="Q1093" i="6" s="1"/>
  <c r="AC1094" i="5"/>
  <c r="Q1094" i="6" s="1"/>
  <c r="AC1095" i="5"/>
  <c r="Q1095" i="6" s="1"/>
  <c r="AC1096" i="5"/>
  <c r="Q1096" i="6" s="1"/>
  <c r="AC1097" i="5"/>
  <c r="Q1097" i="6" s="1"/>
  <c r="AC1098" i="5"/>
  <c r="Q1098" i="6" s="1"/>
  <c r="AC1099" i="5"/>
  <c r="Q1099" i="6" s="1"/>
  <c r="AC1100" i="5"/>
  <c r="Q1100" i="6" s="1"/>
  <c r="AC1101" i="5"/>
  <c r="Q1101" i="6" s="1"/>
  <c r="AC1102" i="5"/>
  <c r="Q1102" i="6" s="1"/>
  <c r="AC1103" i="5"/>
  <c r="Q1103" i="6" s="1"/>
  <c r="AC1104" i="5"/>
  <c r="Q1104" i="6" s="1"/>
  <c r="AC1105" i="5"/>
  <c r="Q1105" i="6" s="1"/>
  <c r="AC1106" i="5"/>
  <c r="Q1106" i="6" s="1"/>
  <c r="AC1107" i="5"/>
  <c r="Q1107" i="6" s="1"/>
  <c r="AC1108" i="5"/>
  <c r="Q1108" i="6" s="1"/>
  <c r="AC1109" i="5"/>
  <c r="Q1109" i="6" s="1"/>
  <c r="AC1110" i="5"/>
  <c r="Q1110" i="6" s="1"/>
  <c r="AC1111" i="5"/>
  <c r="Q1111" i="6" s="1"/>
  <c r="AC1112" i="5"/>
  <c r="Q1112" i="6" s="1"/>
  <c r="AC1113" i="5"/>
  <c r="Q1113" i="6" s="1"/>
  <c r="AC1114" i="5"/>
  <c r="Q1114" i="6" s="1"/>
  <c r="AC1115" i="5"/>
  <c r="Q1115" i="6" s="1"/>
  <c r="AC1116" i="5"/>
  <c r="Q1116" i="6" s="1"/>
  <c r="AC1117" i="5"/>
  <c r="Q1117" i="6" s="1"/>
  <c r="AC1118" i="5"/>
  <c r="Q1118" i="6" s="1"/>
  <c r="AC1119" i="5"/>
  <c r="Q1119" i="6" s="1"/>
  <c r="AC1120" i="5"/>
  <c r="Q1120" i="6" s="1"/>
  <c r="AC1121" i="5"/>
  <c r="Q1121" i="6" s="1"/>
  <c r="AC1122" i="5"/>
  <c r="Q1122" i="6" s="1"/>
  <c r="AC1123" i="5"/>
  <c r="Q1123" i="6" s="1"/>
  <c r="AC1124" i="5"/>
  <c r="Q1124" i="6" s="1"/>
  <c r="AC1125" i="5"/>
  <c r="Q1125" i="6" s="1"/>
  <c r="AC1126" i="5"/>
  <c r="Q1126" i="6" s="1"/>
  <c r="AC1127" i="5"/>
  <c r="Q1127" i="6" s="1"/>
  <c r="AC1128" i="5"/>
  <c r="Q1128" i="6" s="1"/>
  <c r="AC1129" i="5"/>
  <c r="Q1129" i="6" s="1"/>
  <c r="AC1130" i="5"/>
  <c r="Q1130" i="6" s="1"/>
  <c r="AC1131" i="5"/>
  <c r="Q1131" i="6" s="1"/>
  <c r="AC1132" i="5"/>
  <c r="Q1132" i="6" s="1"/>
  <c r="AC1133" i="5"/>
  <c r="Q1133" i="6" s="1"/>
  <c r="AC1134" i="5"/>
  <c r="Q1134" i="6" s="1"/>
  <c r="AC1135" i="5"/>
  <c r="Q1135" i="6" s="1"/>
  <c r="AC1136" i="5"/>
  <c r="Q1136" i="6" s="1"/>
  <c r="AC1137" i="5"/>
  <c r="Q1137" i="6" s="1"/>
  <c r="AC1138" i="5"/>
  <c r="Q1138" i="6" s="1"/>
  <c r="AC1139" i="5"/>
  <c r="Q1139" i="6" s="1"/>
  <c r="AC1140" i="5"/>
  <c r="Q1140" i="6" s="1"/>
  <c r="AC1141" i="5"/>
  <c r="Q1141" i="6" s="1"/>
  <c r="AC1142" i="5"/>
  <c r="Q1142" i="6" s="1"/>
  <c r="AC1143" i="5"/>
  <c r="Q1143" i="6" s="1"/>
  <c r="AC1144" i="5"/>
  <c r="Q1144" i="6" s="1"/>
  <c r="AC1145" i="5"/>
  <c r="Q1145" i="6" s="1"/>
  <c r="AC1146" i="5"/>
  <c r="Q1146" i="6" s="1"/>
  <c r="AC1147" i="5"/>
  <c r="Q1147" i="6" s="1"/>
  <c r="AC13" i="5"/>
  <c r="AB1148" i="4"/>
  <c r="AC88" i="4"/>
  <c r="Q88" i="5" s="1"/>
  <c r="Q88" i="6" s="1"/>
  <c r="AC53" i="4"/>
  <c r="AC45" i="4"/>
  <c r="AC31" i="4"/>
  <c r="AC25" i="4"/>
  <c r="Q25" i="5" s="1"/>
  <c r="Q25" i="6" s="1"/>
  <c r="AC22" i="4"/>
  <c r="AC17" i="4"/>
  <c r="AC14" i="4"/>
  <c r="Q53" i="5"/>
  <c r="Q31" i="5"/>
  <c r="Q31" i="6" s="1"/>
  <c r="P88" i="5"/>
  <c r="P53" i="5"/>
  <c r="P31" i="5"/>
  <c r="AC13" i="4"/>
  <c r="Q13" i="5" s="1"/>
  <c r="Q13" i="6" s="1"/>
  <c r="AD1148" i="9" l="1"/>
  <c r="P17" i="7"/>
  <c r="P28" i="7"/>
  <c r="P46" i="7"/>
  <c r="P64" i="7"/>
  <c r="P70" i="7"/>
  <c r="P76" i="7"/>
  <c r="P88" i="7"/>
  <c r="P94" i="7"/>
  <c r="P100" i="7"/>
  <c r="P106" i="7"/>
  <c r="P102" i="7"/>
  <c r="P108" i="7"/>
  <c r="P15" i="7"/>
  <c r="P35" i="7"/>
  <c r="P47" i="7"/>
  <c r="P53" i="7"/>
  <c r="P59" i="7"/>
  <c r="P65" i="7"/>
  <c r="P77" i="7"/>
  <c r="P83" i="7"/>
  <c r="P89" i="7"/>
  <c r="P101" i="7"/>
  <c r="P107" i="7"/>
  <c r="P1136" i="7"/>
  <c r="P36" i="7"/>
  <c r="P42" i="7"/>
  <c r="P48" i="7"/>
  <c r="P54" i="7"/>
  <c r="P60" i="7"/>
  <c r="P66" i="7"/>
  <c r="P72" i="7"/>
  <c r="P84" i="7"/>
  <c r="P90" i="7"/>
  <c r="E22" i="1"/>
  <c r="F22" i="1"/>
  <c r="AC363" i="8"/>
  <c r="P39" i="7"/>
  <c r="P75" i="7"/>
  <c r="P81" i="7"/>
  <c r="P87" i="7"/>
  <c r="P93" i="7"/>
  <c r="E26" i="1"/>
  <c r="E23" i="1"/>
  <c r="E28" i="1"/>
  <c r="E25" i="1"/>
  <c r="P37" i="7"/>
  <c r="E24" i="1"/>
  <c r="Y1148" i="7"/>
  <c r="U1148" i="7"/>
  <c r="E29" i="1"/>
  <c r="P38" i="7"/>
  <c r="P50" i="7"/>
  <c r="P56" i="7"/>
  <c r="P62" i="7"/>
  <c r="P68" i="7"/>
  <c r="P80" i="7"/>
  <c r="P86" i="7"/>
  <c r="P98" i="7"/>
  <c r="P104" i="7"/>
  <c r="E27" i="1"/>
  <c r="AC786" i="8"/>
  <c r="AC654" i="8"/>
  <c r="AC474" i="8"/>
  <c r="AC306" i="8"/>
  <c r="AC294" i="8"/>
  <c r="AC270" i="8"/>
  <c r="AC246" i="8"/>
  <c r="AC234" i="8"/>
  <c r="AC222" i="8"/>
  <c r="AC210" i="8"/>
  <c r="AC198" i="8"/>
  <c r="AC186" i="8"/>
  <c r="AC174" i="8"/>
  <c r="AC162" i="8"/>
  <c r="AC126" i="8"/>
  <c r="AC102" i="8"/>
  <c r="AC78" i="8"/>
  <c r="AC54" i="8"/>
  <c r="AC1136" i="8"/>
  <c r="AC1124" i="8"/>
  <c r="AC1112" i="8"/>
  <c r="AC1100" i="8"/>
  <c r="AC1088" i="8"/>
  <c r="AC1076" i="8"/>
  <c r="AC1064" i="8"/>
  <c r="AC1052" i="8"/>
  <c r="AC1040" i="8"/>
  <c r="AC1028" i="8"/>
  <c r="AC1016" i="8"/>
  <c r="AC1004" i="8"/>
  <c r="AC992" i="8"/>
  <c r="AC980" i="8"/>
  <c r="AC968" i="8"/>
  <c r="AC956" i="8"/>
  <c r="AC944" i="8"/>
  <c r="AC932" i="8"/>
  <c r="AC920" i="8"/>
  <c r="AC908" i="8"/>
  <c r="AC896" i="8"/>
  <c r="AC884" i="8"/>
  <c r="AC872" i="8"/>
  <c r="AC860" i="8"/>
  <c r="AC848" i="8"/>
  <c r="AC836" i="8"/>
  <c r="AC824" i="8"/>
  <c r="AC812" i="8"/>
  <c r="AC800" i="8"/>
  <c r="AC788" i="8"/>
  <c r="AC776" i="8"/>
  <c r="AC764" i="8"/>
  <c r="AC752" i="8"/>
  <c r="AC740" i="8"/>
  <c r="AC728" i="8"/>
  <c r="AC716" i="8"/>
  <c r="AC704" i="8"/>
  <c r="AC692" i="8"/>
  <c r="AC680" i="8"/>
  <c r="AC668" i="8"/>
  <c r="AC656" i="8"/>
  <c r="AC644" i="8"/>
  <c r="AC632" i="8"/>
  <c r="AC620" i="8"/>
  <c r="AC608" i="8"/>
  <c r="AC596" i="8"/>
  <c r="AC584" i="8"/>
  <c r="AC572" i="8"/>
  <c r="AC560" i="8"/>
  <c r="AC548" i="8"/>
  <c r="AC536" i="8"/>
  <c r="AC524" i="8"/>
  <c r="AC512" i="8"/>
  <c r="AC500" i="8"/>
  <c r="AC488" i="8"/>
  <c r="AC476" i="8"/>
  <c r="AC464" i="8"/>
  <c r="AC452" i="8"/>
  <c r="AC440" i="8"/>
  <c r="AC428" i="8"/>
  <c r="AC416" i="8"/>
  <c r="AC404" i="8"/>
  <c r="AC392" i="8"/>
  <c r="AC380" i="8"/>
  <c r="AC368" i="8"/>
  <c r="AC356" i="8"/>
  <c r="AC344" i="8"/>
  <c r="AC332" i="8"/>
  <c r="AC320" i="8"/>
  <c r="AC308" i="8"/>
  <c r="AC296" i="8"/>
  <c r="AC284" i="8"/>
  <c r="AC272" i="8"/>
  <c r="AC260" i="8"/>
  <c r="AC248" i="8"/>
  <c r="AC236" i="8"/>
  <c r="AC224" i="8"/>
  <c r="AC212" i="8"/>
  <c r="AC200" i="8"/>
  <c r="AC964" i="8"/>
  <c r="AC856" i="8"/>
  <c r="AC844" i="8"/>
  <c r="AC820" i="8"/>
  <c r="AC808" i="8"/>
  <c r="AC784" i="8"/>
  <c r="AC772" i="8"/>
  <c r="AC760" i="8"/>
  <c r="AC748" i="8"/>
  <c r="AC736" i="8"/>
  <c r="AC724" i="8"/>
  <c r="AC712" i="8"/>
  <c r="AC700" i="8"/>
  <c r="AC688" i="8"/>
  <c r="AC676" i="8"/>
  <c r="AC664" i="8"/>
  <c r="AC652" i="8"/>
  <c r="AC640" i="8"/>
  <c r="AC628" i="8"/>
  <c r="AC616" i="8"/>
  <c r="AC604" i="8"/>
  <c r="AC592" i="8"/>
  <c r="AC580" i="8"/>
  <c r="AC568" i="8"/>
  <c r="AC556" i="8"/>
  <c r="AC544" i="8"/>
  <c r="AC532" i="8"/>
  <c r="AC508" i="8"/>
  <c r="AC496" i="8"/>
  <c r="AC484" i="8"/>
  <c r="AC472" i="8"/>
  <c r="AC460" i="8"/>
  <c r="AC448" i="8"/>
  <c r="AC436" i="8"/>
  <c r="AC424" i="8"/>
  <c r="AC412" i="8"/>
  <c r="AC400" i="8"/>
  <c r="AC388" i="8"/>
  <c r="AC376" i="8"/>
  <c r="AC364" i="8"/>
  <c r="AC352" i="8"/>
  <c r="AC340" i="8"/>
  <c r="AC328" i="8"/>
  <c r="AC316" i="8"/>
  <c r="AC304" i="8"/>
  <c r="AC292" i="8"/>
  <c r="AC280" i="8"/>
  <c r="AC268" i="8"/>
  <c r="AC256" i="8"/>
  <c r="AC244" i="8"/>
  <c r="AC232" i="8"/>
  <c r="AC220" i="8"/>
  <c r="AC208" i="8"/>
  <c r="AC196" i="8"/>
  <c r="AC184" i="8"/>
  <c r="AC172" i="8"/>
  <c r="AC160" i="8"/>
  <c r="AC148" i="8"/>
  <c r="AC136" i="8"/>
  <c r="AC124" i="8"/>
  <c r="AC112" i="8"/>
  <c r="AC88" i="8"/>
  <c r="AC76" i="8"/>
  <c r="AC64" i="8"/>
  <c r="AC40" i="8"/>
  <c r="AC28" i="8"/>
  <c r="AC16" i="8"/>
  <c r="AC971" i="8"/>
  <c r="AC923" i="8"/>
  <c r="AC911" i="8"/>
  <c r="AC899" i="8"/>
  <c r="AC887" i="8"/>
  <c r="AC875" i="8"/>
  <c r="AC851" i="8"/>
  <c r="AC839" i="8"/>
  <c r="AC827" i="8"/>
  <c r="AC815" i="8"/>
  <c r="AC803" i="8"/>
  <c r="AC791" i="8"/>
  <c r="AC779" i="8"/>
  <c r="AC767" i="8"/>
  <c r="AC755" i="8"/>
  <c r="AC731" i="8"/>
  <c r="AC707" i="8"/>
  <c r="AC695" i="8"/>
  <c r="AC683" i="8"/>
  <c r="AC671" i="8"/>
  <c r="AC659" i="8"/>
  <c r="AC647" i="8"/>
  <c r="AC635" i="8"/>
  <c r="AC623" i="8"/>
  <c r="AC611" i="8"/>
  <c r="AC599" i="8"/>
  <c r="AC587" i="8"/>
  <c r="AC575" i="8"/>
  <c r="AC563" i="8"/>
  <c r="AC539" i="8"/>
  <c r="AC527" i="8"/>
  <c r="AC515" i="8"/>
  <c r="AC503" i="8"/>
  <c r="AC491" i="8"/>
  <c r="AC479" i="8"/>
  <c r="AC467" i="8"/>
  <c r="AC455" i="8"/>
  <c r="AC188" i="8"/>
  <c r="AC176" i="8"/>
  <c r="AC164" i="8"/>
  <c r="AC152" i="8"/>
  <c r="AC140" i="8"/>
  <c r="AC128" i="8"/>
  <c r="AC116" i="8"/>
  <c r="AC104" i="8"/>
  <c r="AC92" i="8"/>
  <c r="AC80" i="8"/>
  <c r="AC68" i="8"/>
  <c r="AC56" i="8"/>
  <c r="AC44" i="8"/>
  <c r="AC32" i="8"/>
  <c r="AC975" i="8"/>
  <c r="AC963" i="8"/>
  <c r="AC939" i="8"/>
  <c r="AC927" i="8"/>
  <c r="AC879" i="8"/>
  <c r="AC867" i="8"/>
  <c r="AC855" i="8"/>
  <c r="AC831" i="8"/>
  <c r="AC819" i="8"/>
  <c r="AC807" i="8"/>
  <c r="AC783" i="8"/>
  <c r="AC771" i="8"/>
  <c r="AC747" i="8"/>
  <c r="AC735" i="8"/>
  <c r="AC723" i="8"/>
  <c r="AC711" i="8"/>
  <c r="AC699" i="8"/>
  <c r="AC687" i="8"/>
  <c r="AC675" i="8"/>
  <c r="AC663" i="8"/>
  <c r="AC627" i="8"/>
  <c r="AC615" i="8"/>
  <c r="AC603" i="8"/>
  <c r="AC591" i="8"/>
  <c r="AC579" i="8"/>
  <c r="AC567" i="8"/>
  <c r="AC555" i="8"/>
  <c r="AC543" i="8"/>
  <c r="AC531" i="8"/>
  <c r="AC519" i="8"/>
  <c r="AC507" i="8"/>
  <c r="AC495" i="8"/>
  <c r="AC483" i="8"/>
  <c r="AC471" i="8"/>
  <c r="AC459" i="8"/>
  <c r="AC447" i="8"/>
  <c r="AC435" i="8"/>
  <c r="AC423" i="8"/>
  <c r="AC411" i="8"/>
  <c r="AC399" i="8"/>
  <c r="AC387" i="8"/>
  <c r="AC375" i="8"/>
  <c r="AC351" i="8"/>
  <c r="AC339" i="8"/>
  <c r="AC327" i="8"/>
  <c r="AC315" i="8"/>
  <c r="AC303" i="8"/>
  <c r="AC291" i="8"/>
  <c r="AC279" i="8"/>
  <c r="AC267" i="8"/>
  <c r="AC255" i="8"/>
  <c r="AC243" i="8"/>
  <c r="AC231" i="8"/>
  <c r="AC219" i="8"/>
  <c r="AC207" i="8"/>
  <c r="AC195" i="8"/>
  <c r="AC183" i="8"/>
  <c r="AC171" i="8"/>
  <c r="AC159" i="8"/>
  <c r="AC147" i="8"/>
  <c r="AC135" i="8"/>
  <c r="AC123" i="8"/>
  <c r="AC111" i="8"/>
  <c r="AC99" i="8"/>
  <c r="AC87" i="8"/>
  <c r="AC75" i="8"/>
  <c r="AC63" i="8"/>
  <c r="AC51" i="8"/>
  <c r="AC39" i="8"/>
  <c r="AC27" i="8"/>
  <c r="AC15" i="8"/>
  <c r="AC431" i="8"/>
  <c r="AC407" i="8"/>
  <c r="AC395" i="8"/>
  <c r="AC383" i="8"/>
  <c r="AC371" i="8"/>
  <c r="AC359" i="8"/>
  <c r="AC347" i="8"/>
  <c r="AC335" i="8"/>
  <c r="AC323" i="8"/>
  <c r="AC311" i="8"/>
  <c r="AC299" i="8"/>
  <c r="AC287" i="8"/>
  <c r="AC275" i="8"/>
  <c r="AC263" i="8"/>
  <c r="AC251" i="8"/>
  <c r="AC239" i="8"/>
  <c r="AC227" i="8"/>
  <c r="AC215" i="8"/>
  <c r="AC203" i="8"/>
  <c r="AC191" i="8"/>
  <c r="AC179" i="8"/>
  <c r="AC167" i="8"/>
  <c r="AC155" i="8"/>
  <c r="AC143" i="8"/>
  <c r="AC131" i="8"/>
  <c r="AC119" i="8"/>
  <c r="AC107" i="8"/>
  <c r="AC95" i="8"/>
  <c r="AC83" i="8"/>
  <c r="AC71" i="8"/>
  <c r="AC59" i="8"/>
  <c r="AC47" i="8"/>
  <c r="AC35" i="8"/>
  <c r="AC23" i="8"/>
  <c r="AC966" i="8"/>
  <c r="AC954" i="8"/>
  <c r="AC942" i="8"/>
  <c r="AC930" i="8"/>
  <c r="AC906" i="8"/>
  <c r="AC894" i="8"/>
  <c r="AC882" i="8"/>
  <c r="AC870" i="8"/>
  <c r="AC858" i="8"/>
  <c r="AC846" i="8"/>
  <c r="AC834" i="8"/>
  <c r="AC822" i="8"/>
  <c r="AC810" i="8"/>
  <c r="AC798" i="8"/>
  <c r="AC774" i="8"/>
  <c r="AC762" i="8"/>
  <c r="AC750" i="8"/>
  <c r="AC738" i="8"/>
  <c r="AC726" i="8"/>
  <c r="AC714" i="8"/>
  <c r="AC702" i="8"/>
  <c r="AC690" i="8"/>
  <c r="AC678" i="8"/>
  <c r="AC666" i="8"/>
  <c r="AC642" i="8"/>
  <c r="AC630" i="8"/>
  <c r="AC618" i="8"/>
  <c r="AC606" i="8"/>
  <c r="AC594" i="8"/>
  <c r="AC582" i="8"/>
  <c r="AC570" i="8"/>
  <c r="AC558" i="8"/>
  <c r="AC546" i="8"/>
  <c r="AC534" i="8"/>
  <c r="AC522" i="8"/>
  <c r="AC510" i="8"/>
  <c r="AC498" i="8"/>
  <c r="AC486" i="8"/>
  <c r="AC462" i="8"/>
  <c r="AC450" i="8"/>
  <c r="AC438" i="8"/>
  <c r="AC426" i="8"/>
  <c r="AC414" i="8"/>
  <c r="AC402" i="8"/>
  <c r="AC390" i="8"/>
  <c r="AC378" i="8"/>
  <c r="AC366" i="8"/>
  <c r="AC354" i="8"/>
  <c r="AC342" i="8"/>
  <c r="AC330" i="8"/>
  <c r="AC318" i="8"/>
  <c r="AC370" i="8"/>
  <c r="AC310" i="8"/>
  <c r="AC238" i="8"/>
  <c r="AC166" i="8"/>
  <c r="W1148" i="8"/>
  <c r="AC737" i="8"/>
  <c r="AC533" i="8"/>
  <c r="AC497" i="8"/>
  <c r="AC377" i="8"/>
  <c r="AC317" i="8"/>
  <c r="AC245" i="8"/>
  <c r="AC173" i="8"/>
  <c r="AC101" i="8"/>
  <c r="AC89" i="8"/>
  <c r="AC77" i="8"/>
  <c r="AC65" i="8"/>
  <c r="AC53" i="8"/>
  <c r="AC41" i="8"/>
  <c r="AC29" i="8"/>
  <c r="AC17" i="8"/>
  <c r="AC859" i="8"/>
  <c r="AC703" i="8"/>
  <c r="AC655" i="8"/>
  <c r="AC619" i="8"/>
  <c r="AC607" i="8"/>
  <c r="AC571" i="8"/>
  <c r="AC463" i="8"/>
  <c r="AC451" i="8"/>
  <c r="AC355" i="8"/>
  <c r="AC343" i="8"/>
  <c r="AC331" i="8"/>
  <c r="AC295" i="8"/>
  <c r="AC283" i="8"/>
  <c r="AC259" i="8"/>
  <c r="AC223" i="8"/>
  <c r="AC211" i="8"/>
  <c r="AC199" i="8"/>
  <c r="AC187" i="8"/>
  <c r="AC163" i="8"/>
  <c r="AC151" i="8"/>
  <c r="AC139" i="8"/>
  <c r="AC127" i="8"/>
  <c r="AC115" i="8"/>
  <c r="AC103" i="8"/>
  <c r="AC91" i="8"/>
  <c r="AC79" i="8"/>
  <c r="AC67" i="8"/>
  <c r="AC55" i="8"/>
  <c r="AC43" i="8"/>
  <c r="AC830" i="8"/>
  <c r="AC74" i="8"/>
  <c r="AC645" i="8"/>
  <c r="AC621" i="8"/>
  <c r="AC381" i="8"/>
  <c r="AC345" i="8"/>
  <c r="AC273" i="8"/>
  <c r="AC201" i="8"/>
  <c r="AC69" i="8"/>
  <c r="AC674" i="8"/>
  <c r="AC554" i="8"/>
  <c r="AC506" i="8"/>
  <c r="AC410" i="8"/>
  <c r="AC398" i="8"/>
  <c r="AC386" i="8"/>
  <c r="AC374" i="8"/>
  <c r="AC362" i="8"/>
  <c r="AC350" i="8"/>
  <c r="AC338" i="8"/>
  <c r="AC326" i="8"/>
  <c r="AC314" i="8"/>
  <c r="AC302" i="8"/>
  <c r="AC290" i="8"/>
  <c r="AC278" i="8"/>
  <c r="AC266" i="8"/>
  <c r="AC254" i="8"/>
  <c r="AC242" i="8"/>
  <c r="AC230" i="8"/>
  <c r="AC218" i="8"/>
  <c r="AC206" i="8"/>
  <c r="AC194" i="8"/>
  <c r="AC182" i="8"/>
  <c r="AC170" i="8"/>
  <c r="AC158" i="8"/>
  <c r="AC146" i="8"/>
  <c r="AC134" i="8"/>
  <c r="AC122" i="8"/>
  <c r="AC110" i="8"/>
  <c r="AC98" i="8"/>
  <c r="AC86" i="8"/>
  <c r="AC62" i="8"/>
  <c r="AC50" i="8"/>
  <c r="AC38" i="8"/>
  <c r="AC14" i="8"/>
  <c r="AC849" i="8"/>
  <c r="AC729" i="8"/>
  <c r="AC669" i="8"/>
  <c r="AC633" i="8"/>
  <c r="AC609" i="8"/>
  <c r="AC597" i="8"/>
  <c r="AC585" i="8"/>
  <c r="AC573" i="8"/>
  <c r="AC549" i="8"/>
  <c r="AC537" i="8"/>
  <c r="AC525" i="8"/>
  <c r="AC513" i="8"/>
  <c r="AC501" i="8"/>
  <c r="AC489" i="8"/>
  <c r="AC477" i="8"/>
  <c r="AC465" i="8"/>
  <c r="AC453" i="8"/>
  <c r="AC441" i="8"/>
  <c r="AC429" i="8"/>
  <c r="AC417" i="8"/>
  <c r="AC405" i="8"/>
  <c r="AC393" i="8"/>
  <c r="AC369" i="8"/>
  <c r="AC357" i="8"/>
  <c r="AC333" i="8"/>
  <c r="AC321" i="8"/>
  <c r="AC309" i="8"/>
  <c r="AC297" i="8"/>
  <c r="AC285" i="8"/>
  <c r="AC261" i="8"/>
  <c r="AC249" i="8"/>
  <c r="AC237" i="8"/>
  <c r="AC225" i="8"/>
  <c r="AC213" i="8"/>
  <c r="AC189" i="8"/>
  <c r="AC177" i="8"/>
  <c r="AC165" i="8"/>
  <c r="AC153" i="8"/>
  <c r="AC141" i="8"/>
  <c r="AC129" i="8"/>
  <c r="AC117" i="8"/>
  <c r="AC105" i="8"/>
  <c r="AC93" i="8"/>
  <c r="AC81" i="8"/>
  <c r="AC57" i="8"/>
  <c r="AC45" i="8"/>
  <c r="AC33" i="8"/>
  <c r="AC886" i="8"/>
  <c r="AC670" i="8"/>
  <c r="AC646" i="8"/>
  <c r="AC514" i="8"/>
  <c r="AC490" i="8"/>
  <c r="AC1143" i="8"/>
  <c r="AC1131" i="8"/>
  <c r="AC1119" i="8"/>
  <c r="AC1107" i="8"/>
  <c r="AC1095" i="8"/>
  <c r="AC1083" i="8"/>
  <c r="AC1071" i="8"/>
  <c r="AC1059" i="8"/>
  <c r="AC1047" i="8"/>
  <c r="AC1035" i="8"/>
  <c r="AC1023" i="8"/>
  <c r="AC1011" i="8"/>
  <c r="AC999" i="8"/>
  <c r="AC987" i="8"/>
  <c r="AC951" i="8"/>
  <c r="AC915" i="8"/>
  <c r="AC903" i="8"/>
  <c r="AC891" i="8"/>
  <c r="AC346" i="8"/>
  <c r="AC334" i="8"/>
  <c r="AC322" i="8"/>
  <c r="AC298" i="8"/>
  <c r="AC286" i="8"/>
  <c r="AC274" i="8"/>
  <c r="AC262" i="8"/>
  <c r="AC250" i="8"/>
  <c r="AC226" i="8"/>
  <c r="AC214" i="8"/>
  <c r="AC202" i="8"/>
  <c r="AC190" i="8"/>
  <c r="AC178" i="8"/>
  <c r="AC154" i="8"/>
  <c r="AC142" i="8"/>
  <c r="AC130" i="8"/>
  <c r="AC118" i="8"/>
  <c r="AC1145" i="8"/>
  <c r="AC1133" i="8"/>
  <c r="AC1073" i="8"/>
  <c r="AC1061" i="8"/>
  <c r="AC1025" i="8"/>
  <c r="AC1013" i="8"/>
  <c r="AC941" i="8"/>
  <c r="AC929" i="8"/>
  <c r="AC917" i="8"/>
  <c r="AC905" i="8"/>
  <c r="AC893" i="8"/>
  <c r="AC881" i="8"/>
  <c r="AC869" i="8"/>
  <c r="AC857" i="8"/>
  <c r="AC845" i="8"/>
  <c r="AC833" i="8"/>
  <c r="AC821" i="8"/>
  <c r="AC809" i="8"/>
  <c r="AC797" i="8"/>
  <c r="AC785" i="8"/>
  <c r="AC773" i="8"/>
  <c r="AC761" i="8"/>
  <c r="AC749" i="8"/>
  <c r="AC725" i="8"/>
  <c r="AC713" i="8"/>
  <c r="AC701" i="8"/>
  <c r="AC689" i="8"/>
  <c r="AC677" i="8"/>
  <c r="AC665" i="8"/>
  <c r="AC653" i="8"/>
  <c r="AC641" i="8"/>
  <c r="AC629" i="8"/>
  <c r="AC617" i="8"/>
  <c r="AC605" i="8"/>
  <c r="AC593" i="8"/>
  <c r="AC581" i="8"/>
  <c r="AC569" i="8"/>
  <c r="AC557" i="8"/>
  <c r="AC545" i="8"/>
  <c r="AC521" i="8"/>
  <c r="AC509" i="8"/>
  <c r="AC485" i="8"/>
  <c r="AC473" i="8"/>
  <c r="AC461" i="8"/>
  <c r="AC449" i="8"/>
  <c r="AC437" i="8"/>
  <c r="AC425" i="8"/>
  <c r="AC413" i="8"/>
  <c r="AC401" i="8"/>
  <c r="AC389" i="8"/>
  <c r="AC365" i="8"/>
  <c r="AC353" i="8"/>
  <c r="AC341" i="8"/>
  <c r="AC329" i="8"/>
  <c r="AC305" i="8"/>
  <c r="AC293" i="8"/>
  <c r="AC281" i="8"/>
  <c r="AC269" i="8"/>
  <c r="AC257" i="8"/>
  <c r="AC233" i="8"/>
  <c r="AC221" i="8"/>
  <c r="AC209" i="8"/>
  <c r="AC197" i="8"/>
  <c r="AC185" i="8"/>
  <c r="AC161" i="8"/>
  <c r="AC149" i="8"/>
  <c r="AC137" i="8"/>
  <c r="AC125" i="8"/>
  <c r="AC113" i="8"/>
  <c r="AC720" i="8"/>
  <c r="AC564" i="8"/>
  <c r="AC420" i="8"/>
  <c r="AC1111" i="8"/>
  <c r="AC1099" i="8"/>
  <c r="AC1063" i="8"/>
  <c r="AC1051" i="8"/>
  <c r="AC1015" i="8"/>
  <c r="AC1003" i="8"/>
  <c r="AC991" i="8"/>
  <c r="AC979" i="8"/>
  <c r="AC967" i="8"/>
  <c r="AC955" i="8"/>
  <c r="AC943" i="8"/>
  <c r="AC931" i="8"/>
  <c r="AC907" i="8"/>
  <c r="AC895" i="8"/>
  <c r="AC883" i="8"/>
  <c r="AC871" i="8"/>
  <c r="AC847" i="8"/>
  <c r="AC835" i="8"/>
  <c r="AC823" i="8"/>
  <c r="AC811" i="8"/>
  <c r="AC799" i="8"/>
  <c r="AC787" i="8"/>
  <c r="AC775" i="8"/>
  <c r="AC763" i="8"/>
  <c r="AC751" i="8"/>
  <c r="AC739" i="8"/>
  <c r="AC727" i="8"/>
  <c r="AC715" i="8"/>
  <c r="AC691" i="8"/>
  <c r="AC679" i="8"/>
  <c r="AC667" i="8"/>
  <c r="AC643" i="8"/>
  <c r="AC631" i="8"/>
  <c r="AC595" i="8"/>
  <c r="AC583" i="8"/>
  <c r="AC559" i="8"/>
  <c r="AC547" i="8"/>
  <c r="AC535" i="8"/>
  <c r="AC523" i="8"/>
  <c r="AC511" i="8"/>
  <c r="AC487" i="8"/>
  <c r="AC475" i="8"/>
  <c r="AC439" i="8"/>
  <c r="AC427" i="8"/>
  <c r="AC415" i="8"/>
  <c r="AC403" i="8"/>
  <c r="AC391" i="8"/>
  <c r="AC379" i="8"/>
  <c r="AC367" i="8"/>
  <c r="AC319" i="8"/>
  <c r="AC307" i="8"/>
  <c r="AC247" i="8"/>
  <c r="AC235" i="8"/>
  <c r="AC175" i="8"/>
  <c r="AC1118" i="8"/>
  <c r="AC1094" i="8"/>
  <c r="AC1082" i="8"/>
  <c r="AC1046" i="8"/>
  <c r="AC1034" i="8"/>
  <c r="AC998" i="8"/>
  <c r="AC938" i="8"/>
  <c r="AC926" i="8"/>
  <c r="AC914" i="8"/>
  <c r="AC902" i="8"/>
  <c r="AC890" i="8"/>
  <c r="AC878" i="8"/>
  <c r="AC866" i="8"/>
  <c r="AC854" i="8"/>
  <c r="AC842" i="8"/>
  <c r="AC818" i="8"/>
  <c r="AC806" i="8"/>
  <c r="AC794" i="8"/>
  <c r="AC782" i="8"/>
  <c r="AC770" i="8"/>
  <c r="AC758" i="8"/>
  <c r="AC746" i="8"/>
  <c r="AC734" i="8"/>
  <c r="AC722" i="8"/>
  <c r="AC710" i="8"/>
  <c r="AC698" i="8"/>
  <c r="AC686" i="8"/>
  <c r="AC843" i="8"/>
  <c r="AC795" i="8"/>
  <c r="AC759" i="8"/>
  <c r="AC651" i="8"/>
  <c r="AC639" i="8"/>
  <c r="AC662" i="8"/>
  <c r="AC650" i="8"/>
  <c r="AC638" i="8"/>
  <c r="AC626" i="8"/>
  <c r="AC614" i="8"/>
  <c r="AC602" i="8"/>
  <c r="AC590" i="8"/>
  <c r="AC578" i="8"/>
  <c r="AC566" i="8"/>
  <c r="AC542" i="8"/>
  <c r="AC530" i="8"/>
  <c r="AC518" i="8"/>
  <c r="AC494" i="8"/>
  <c r="AC482" i="8"/>
  <c r="AC470" i="8"/>
  <c r="AC458" i="8"/>
  <c r="AC446" i="8"/>
  <c r="AC434" i="8"/>
  <c r="AC422" i="8"/>
  <c r="AC1137" i="8"/>
  <c r="AC993" i="8"/>
  <c r="AC981" i="8"/>
  <c r="AC969" i="8"/>
  <c r="AC957" i="8"/>
  <c r="AC945" i="8"/>
  <c r="AC933" i="8"/>
  <c r="AC921" i="8"/>
  <c r="AC909" i="8"/>
  <c r="AC897" i="8"/>
  <c r="AC885" i="8"/>
  <c r="AC873" i="8"/>
  <c r="AC861" i="8"/>
  <c r="AC837" i="8"/>
  <c r="AC825" i="8"/>
  <c r="AC813" i="8"/>
  <c r="AC801" i="8"/>
  <c r="AC789" i="8"/>
  <c r="AC777" i="8"/>
  <c r="AC765" i="8"/>
  <c r="AC753" i="8"/>
  <c r="AC741" i="8"/>
  <c r="AC717" i="8"/>
  <c r="AC705" i="8"/>
  <c r="AC693" i="8"/>
  <c r="AC681" i="8"/>
  <c r="AC657" i="8"/>
  <c r="AC561" i="8"/>
  <c r="AC1096" i="8"/>
  <c r="AC1084" i="8"/>
  <c r="AC1072" i="8"/>
  <c r="AC1048" i="8"/>
  <c r="AC1036" i="8"/>
  <c r="AC1024" i="8"/>
  <c r="AC1000" i="8"/>
  <c r="AC952" i="8"/>
  <c r="AC940" i="8"/>
  <c r="AC928" i="8"/>
  <c r="AC916" i="8"/>
  <c r="AC904" i="8"/>
  <c r="AC892" i="8"/>
  <c r="AC880" i="8"/>
  <c r="AC868" i="8"/>
  <c r="AC832" i="8"/>
  <c r="AC796" i="8"/>
  <c r="AC1127" i="8"/>
  <c r="AC1115" i="8"/>
  <c r="AC995" i="8"/>
  <c r="AC983" i="8"/>
  <c r="AC959" i="8"/>
  <c r="AC947" i="8"/>
  <c r="AC935" i="8"/>
  <c r="AC1134" i="8"/>
  <c r="AC1122" i="8"/>
  <c r="AC1098" i="8"/>
  <c r="AC1086" i="8"/>
  <c r="AC1074" i="8"/>
  <c r="AC1062" i="8"/>
  <c r="AC1050" i="8"/>
  <c r="AC1038" i="8"/>
  <c r="AC1026" i="8"/>
  <c r="AC1014" i="8"/>
  <c r="AC1002" i="8"/>
  <c r="AC990" i="8"/>
  <c r="AC978" i="8"/>
  <c r="AC918" i="8"/>
  <c r="AC1147" i="8"/>
  <c r="AC1135" i="8"/>
  <c r="AC1123" i="8"/>
  <c r="AC1087" i="8"/>
  <c r="AC1075" i="8"/>
  <c r="AC1039" i="8"/>
  <c r="AC919" i="8"/>
  <c r="AC1142" i="8"/>
  <c r="AC1130" i="8"/>
  <c r="AC1106" i="8"/>
  <c r="AC1070" i="8"/>
  <c r="AC1058" i="8"/>
  <c r="AC1022" i="8"/>
  <c r="AC1010" i="8"/>
  <c r="AC986" i="8"/>
  <c r="AC974" i="8"/>
  <c r="AC962" i="8"/>
  <c r="AC950" i="8"/>
  <c r="AC1125" i="8"/>
  <c r="AC1113" i="8"/>
  <c r="AC1101" i="8"/>
  <c r="AC1089" i="8"/>
  <c r="AC1077" i="8"/>
  <c r="AC1065" i="8"/>
  <c r="AC1053" i="8"/>
  <c r="AC1041" i="8"/>
  <c r="AC1029" i="8"/>
  <c r="AC1017" i="8"/>
  <c r="AC1005" i="8"/>
  <c r="AC1144" i="8"/>
  <c r="AC1132" i="8"/>
  <c r="AC1120" i="8"/>
  <c r="AC1108" i="8"/>
  <c r="AC1060" i="8"/>
  <c r="AC1012" i="8"/>
  <c r="AC988" i="8"/>
  <c r="AC976" i="8"/>
  <c r="AC1103" i="8"/>
  <c r="AC1091" i="8"/>
  <c r="AC1079" i="8"/>
  <c r="AC1067" i="8"/>
  <c r="AC1055" i="8"/>
  <c r="AC1043" i="8"/>
  <c r="AC1031" i="8"/>
  <c r="AC1019" i="8"/>
  <c r="AC1007" i="8"/>
  <c r="AC1146" i="8"/>
  <c r="AC1110" i="8"/>
  <c r="AC1114" i="8"/>
  <c r="AC1066" i="8"/>
  <c r="AC1054" i="8"/>
  <c r="AC1042" i="8"/>
  <c r="AC1030" i="8"/>
  <c r="AC1018" i="8"/>
  <c r="AC1006" i="8"/>
  <c r="AC994" i="8"/>
  <c r="AC982" i="8"/>
  <c r="AC970" i="8"/>
  <c r="AC958" i="8"/>
  <c r="AC946" i="8"/>
  <c r="AC934" i="8"/>
  <c r="AC922" i="8"/>
  <c r="AC910" i="8"/>
  <c r="AC898" i="8"/>
  <c r="AC874" i="8"/>
  <c r="AC862" i="8"/>
  <c r="AC850" i="8"/>
  <c r="AC838" i="8"/>
  <c r="AC826" i="8"/>
  <c r="AC814" i="8"/>
  <c r="AC802" i="8"/>
  <c r="AC790" i="8"/>
  <c r="AC778" i="8"/>
  <c r="AC766" i="8"/>
  <c r="AC754" i="8"/>
  <c r="AC742" i="8"/>
  <c r="AC730" i="8"/>
  <c r="AC718" i="8"/>
  <c r="AC706" i="8"/>
  <c r="AC694" i="8"/>
  <c r="AC682" i="8"/>
  <c r="AC658" i="8"/>
  <c r="AC634" i="8"/>
  <c r="AC622" i="8"/>
  <c r="AC610" i="8"/>
  <c r="AC598" i="8"/>
  <c r="AC586" i="8"/>
  <c r="AC574" i="8"/>
  <c r="AC562" i="8"/>
  <c r="AC550" i="8"/>
  <c r="AC538" i="8"/>
  <c r="AC526" i="8"/>
  <c r="AC502" i="8"/>
  <c r="AC478" i="8"/>
  <c r="AC466" i="8"/>
  <c r="AC454" i="8"/>
  <c r="AC442" i="8"/>
  <c r="AC430" i="8"/>
  <c r="AC418" i="8"/>
  <c r="AC406" i="8"/>
  <c r="AC394" i="8"/>
  <c r="AC382" i="8"/>
  <c r="AC358" i="8"/>
  <c r="AC106" i="8"/>
  <c r="AC94" i="8"/>
  <c r="AC82" i="8"/>
  <c r="AC70" i="8"/>
  <c r="AC58" i="8"/>
  <c r="AC46" i="8"/>
  <c r="AC34" i="8"/>
  <c r="AC1121" i="8"/>
  <c r="AC1109" i="8"/>
  <c r="AC1097" i="8"/>
  <c r="AC1085" i="8"/>
  <c r="AC1049" i="8"/>
  <c r="AC1037" i="8"/>
  <c r="AC1001" i="8"/>
  <c r="AC989" i="8"/>
  <c r="AC977" i="8"/>
  <c r="AC965" i="8"/>
  <c r="AC953" i="8"/>
  <c r="AC1027" i="8"/>
  <c r="P1136" i="8"/>
  <c r="S1148" i="8"/>
  <c r="P772" i="8"/>
  <c r="T1148" i="8"/>
  <c r="U1148" i="8"/>
  <c r="AC1139" i="8"/>
  <c r="Z1148" i="8"/>
  <c r="AC25" i="8"/>
  <c r="Y1148" i="8"/>
  <c r="AC973" i="8"/>
  <c r="AC229" i="8"/>
  <c r="AC97" i="8"/>
  <c r="AC1138" i="8"/>
  <c r="AC1126" i="8"/>
  <c r="AC1102" i="8"/>
  <c r="AC1090" i="8"/>
  <c r="AC1078" i="8"/>
  <c r="AC997" i="8"/>
  <c r="AC985" i="8"/>
  <c r="AC961" i="8"/>
  <c r="AC949" i="8"/>
  <c r="AC841" i="8"/>
  <c r="AC829" i="8"/>
  <c r="AC817" i="8"/>
  <c r="AC805" i="8"/>
  <c r="AC793" i="8"/>
  <c r="AC781" i="8"/>
  <c r="AC337" i="8"/>
  <c r="AC325" i="8"/>
  <c r="AC313" i="8"/>
  <c r="AC301" i="8"/>
  <c r="AC289" i="8"/>
  <c r="AC277" i="8"/>
  <c r="AC265" i="8"/>
  <c r="AC253" i="8"/>
  <c r="AC241" i="8"/>
  <c r="AC217" i="8"/>
  <c r="AC205" i="8"/>
  <c r="AC193" i="8"/>
  <c r="AC181" i="8"/>
  <c r="AC169" i="8"/>
  <c r="AC157" i="8"/>
  <c r="AC145" i="8"/>
  <c r="AC133" i="8"/>
  <c r="AC121" i="8"/>
  <c r="AC109" i="8"/>
  <c r="AC85" i="8"/>
  <c r="AC73" i="8"/>
  <c r="AC61" i="8"/>
  <c r="AC49" i="8"/>
  <c r="AC37" i="8"/>
  <c r="AC1044" i="8"/>
  <c r="AC1140" i="8"/>
  <c r="AC1128" i="8"/>
  <c r="AC1116" i="8"/>
  <c r="AC1104" i="8"/>
  <c r="AC1092" i="8"/>
  <c r="AC1009" i="8"/>
  <c r="AC937" i="8"/>
  <c r="AC925" i="8"/>
  <c r="AC913" i="8"/>
  <c r="AC901" i="8"/>
  <c r="AC889" i="8"/>
  <c r="AC877" i="8"/>
  <c r="AC865" i="8"/>
  <c r="AC1080" i="8"/>
  <c r="AC1068" i="8"/>
  <c r="AC1056" i="8"/>
  <c r="AC1032" i="8"/>
  <c r="AC1020" i="8"/>
  <c r="AC1008" i="8"/>
  <c r="AC996" i="8"/>
  <c r="AC984" i="8"/>
  <c r="AC972" i="8"/>
  <c r="AC960" i="8"/>
  <c r="AC948" i="8"/>
  <c r="AC936" i="8"/>
  <c r="AC924" i="8"/>
  <c r="AC912" i="8"/>
  <c r="AC900" i="8"/>
  <c r="AC888" i="8"/>
  <c r="AC876" i="8"/>
  <c r="AC864" i="8"/>
  <c r="AC852" i="8"/>
  <c r="AC840" i="8"/>
  <c r="AC828" i="8"/>
  <c r="AC816" i="8"/>
  <c r="AC804" i="8"/>
  <c r="AC792" i="8"/>
  <c r="AC780" i="8"/>
  <c r="AC768" i="8"/>
  <c r="AC756" i="8"/>
  <c r="AC744" i="8"/>
  <c r="AC732" i="8"/>
  <c r="AC708" i="8"/>
  <c r="AC696" i="8"/>
  <c r="AC684" i="8"/>
  <c r="AC672" i="8"/>
  <c r="AC660" i="8"/>
  <c r="AC648" i="8"/>
  <c r="AC636" i="8"/>
  <c r="AC624" i="8"/>
  <c r="AC612" i="8"/>
  <c r="AC600" i="8"/>
  <c r="AC588" i="8"/>
  <c r="AC576" i="8"/>
  <c r="AC552" i="8"/>
  <c r="AC540" i="8"/>
  <c r="AC528" i="8"/>
  <c r="AC516" i="8"/>
  <c r="AC504" i="8"/>
  <c r="AC492" i="8"/>
  <c r="AC480" i="8"/>
  <c r="AC468" i="8"/>
  <c r="AC456" i="8"/>
  <c r="AC444" i="8"/>
  <c r="AC432" i="8"/>
  <c r="AC408" i="8"/>
  <c r="AC396" i="8"/>
  <c r="AC384" i="8"/>
  <c r="AC372" i="8"/>
  <c r="AC360" i="8"/>
  <c r="AC348" i="8"/>
  <c r="AC336" i="8"/>
  <c r="AC324" i="8"/>
  <c r="AC312" i="8"/>
  <c r="AC300" i="8"/>
  <c r="AC288" i="8"/>
  <c r="AC276" i="8"/>
  <c r="AC264" i="8"/>
  <c r="AC252" i="8"/>
  <c r="AC240" i="8"/>
  <c r="AC228" i="8"/>
  <c r="AC216" i="8"/>
  <c r="AC204" i="8"/>
  <c r="AC192" i="8"/>
  <c r="AC180" i="8"/>
  <c r="AC168" i="8"/>
  <c r="AC156" i="8"/>
  <c r="AC144" i="8"/>
  <c r="AC132" i="8"/>
  <c r="AC120" i="8"/>
  <c r="AC108" i="8"/>
  <c r="AC96" i="8"/>
  <c r="AC84" i="8"/>
  <c r="AC72" i="8"/>
  <c r="AC60" i="8"/>
  <c r="AC48" i="8"/>
  <c r="AC36" i="8"/>
  <c r="AC24" i="8"/>
  <c r="AC853" i="8"/>
  <c r="AC769" i="8"/>
  <c r="AC757" i="8"/>
  <c r="AC745" i="8"/>
  <c r="AC733" i="8"/>
  <c r="AC721" i="8"/>
  <c r="AC709" i="8"/>
  <c r="AC697" i="8"/>
  <c r="AC685" i="8"/>
  <c r="AC673" i="8"/>
  <c r="AC661" i="8"/>
  <c r="AC649" i="8"/>
  <c r="AC637" i="8"/>
  <c r="AC625" i="8"/>
  <c r="AC613" i="8"/>
  <c r="AC601" i="8"/>
  <c r="AC589" i="8"/>
  <c r="AC577" i="8"/>
  <c r="AC565" i="8"/>
  <c r="AC553" i="8"/>
  <c r="AC541" i="8"/>
  <c r="AC529" i="8"/>
  <c r="AC517" i="8"/>
  <c r="AC505" i="8"/>
  <c r="AC493" i="8"/>
  <c r="AC481" i="8"/>
  <c r="AC469" i="8"/>
  <c r="AC457" i="8"/>
  <c r="AC445" i="8"/>
  <c r="AC433" i="8"/>
  <c r="AC421" i="8"/>
  <c r="AC409" i="8"/>
  <c r="AC397" i="8"/>
  <c r="AC385" i="8"/>
  <c r="AC373" i="8"/>
  <c r="AC361" i="8"/>
  <c r="AC349" i="8"/>
  <c r="AC22" i="8"/>
  <c r="AC1141" i="8"/>
  <c r="AC1129" i="8"/>
  <c r="AC1117" i="8"/>
  <c r="AC1105" i="8"/>
  <c r="AC1093" i="8"/>
  <c r="AC1081" i="8"/>
  <c r="AC1069" i="8"/>
  <c r="AC1057" i="8"/>
  <c r="AC1045" i="8"/>
  <c r="AC1033" i="8"/>
  <c r="AC1021" i="8"/>
  <c r="P927" i="8"/>
  <c r="P22" i="8"/>
  <c r="P23" i="8"/>
  <c r="P26" i="8"/>
  <c r="AD26" i="8" s="1"/>
  <c r="P25" i="8"/>
  <c r="P24" i="8"/>
  <c r="P21" i="8"/>
  <c r="AD21" i="8" s="1"/>
  <c r="P20" i="8"/>
  <c r="AD20" i="8" s="1"/>
  <c r="P19" i="8"/>
  <c r="AD19" i="8" s="1"/>
  <c r="P18" i="8"/>
  <c r="AD18" i="8" s="1"/>
  <c r="P17" i="8"/>
  <c r="P16" i="8"/>
  <c r="P15" i="8"/>
  <c r="P14" i="8"/>
  <c r="P98" i="8"/>
  <c r="P90" i="8"/>
  <c r="AD90" i="8" s="1"/>
  <c r="P86" i="8"/>
  <c r="AD86" i="8" s="1"/>
  <c r="P85" i="8"/>
  <c r="P82" i="8"/>
  <c r="P79" i="8"/>
  <c r="P76" i="8"/>
  <c r="AD76" i="8" s="1"/>
  <c r="P73" i="8"/>
  <c r="P71" i="8"/>
  <c r="AD71" i="8" s="1"/>
  <c r="P69" i="8"/>
  <c r="P66" i="8"/>
  <c r="AD66" i="8" s="1"/>
  <c r="P63" i="8"/>
  <c r="P60" i="8"/>
  <c r="P56" i="8"/>
  <c r="P53" i="8"/>
  <c r="AD53" i="8" s="1"/>
  <c r="P50" i="8"/>
  <c r="P47" i="8"/>
  <c r="P45" i="8"/>
  <c r="P42" i="8"/>
  <c r="AD42" i="8" s="1"/>
  <c r="P39" i="8"/>
  <c r="P36" i="8"/>
  <c r="P32" i="8"/>
  <c r="P29" i="8"/>
  <c r="P108" i="8"/>
  <c r="P107" i="8"/>
  <c r="AD107" i="8" s="1"/>
  <c r="P105" i="8"/>
  <c r="P103" i="8"/>
  <c r="P101" i="8"/>
  <c r="P99" i="8"/>
  <c r="P96" i="8"/>
  <c r="P94" i="8"/>
  <c r="P92" i="8"/>
  <c r="P89" i="8"/>
  <c r="AD89" i="8" s="1"/>
  <c r="P87" i="8"/>
  <c r="AD87" i="8" s="1"/>
  <c r="P84" i="8"/>
  <c r="P80" i="8"/>
  <c r="P77" i="8"/>
  <c r="AD77" i="8" s="1"/>
  <c r="P72" i="8"/>
  <c r="P67" i="8"/>
  <c r="P64" i="8"/>
  <c r="AD64" i="8" s="1"/>
  <c r="P61" i="8"/>
  <c r="P58" i="8"/>
  <c r="P55" i="8"/>
  <c r="P51" i="8"/>
  <c r="P48" i="8"/>
  <c r="P44" i="8"/>
  <c r="P41" i="8"/>
  <c r="AD41" i="8" s="1"/>
  <c r="P37" i="8"/>
  <c r="P34" i="8"/>
  <c r="P31" i="8"/>
  <c r="AD31" i="8" s="1"/>
  <c r="P27" i="8"/>
  <c r="P109" i="8"/>
  <c r="P106" i="8"/>
  <c r="P104" i="8"/>
  <c r="AD104" i="8" s="1"/>
  <c r="P102" i="8"/>
  <c r="AD102" i="8" s="1"/>
  <c r="P100" i="8"/>
  <c r="AD100" i="8" s="1"/>
  <c r="P97" i="8"/>
  <c r="P95" i="8"/>
  <c r="AD95" i="8" s="1"/>
  <c r="P93" i="8"/>
  <c r="P91" i="8"/>
  <c r="P88" i="8"/>
  <c r="P83" i="8"/>
  <c r="P81" i="8"/>
  <c r="AD81" i="8" s="1"/>
  <c r="P78" i="8"/>
  <c r="AD78" i="8" s="1"/>
  <c r="P75" i="8"/>
  <c r="AD75" i="8" s="1"/>
  <c r="P74" i="8"/>
  <c r="AD74" i="8" s="1"/>
  <c r="P70" i="8"/>
  <c r="AD70" i="8" s="1"/>
  <c r="P68" i="8"/>
  <c r="P65" i="8"/>
  <c r="P62" i="8"/>
  <c r="AD62" i="8" s="1"/>
  <c r="P59" i="8"/>
  <c r="AD59" i="8" s="1"/>
  <c r="P57" i="8"/>
  <c r="AD57" i="8" s="1"/>
  <c r="P54" i="8"/>
  <c r="AD54" i="8" s="1"/>
  <c r="P52" i="8"/>
  <c r="AD52" i="8" s="1"/>
  <c r="P49" i="8"/>
  <c r="P46" i="8"/>
  <c r="P43" i="8"/>
  <c r="P40" i="8"/>
  <c r="P38" i="8"/>
  <c r="P35" i="8"/>
  <c r="P33" i="8"/>
  <c r="P30" i="8"/>
  <c r="AD30" i="8" s="1"/>
  <c r="P28" i="8"/>
  <c r="P757" i="8"/>
  <c r="P751" i="8"/>
  <c r="P726" i="8"/>
  <c r="P720" i="8"/>
  <c r="P708" i="8"/>
  <c r="AD708" i="8" s="1"/>
  <c r="P690" i="8"/>
  <c r="AD690" i="8" s="1"/>
  <c r="P684" i="8"/>
  <c r="P666" i="8"/>
  <c r="P648" i="8"/>
  <c r="P636" i="8"/>
  <c r="P605" i="8"/>
  <c r="P587" i="8"/>
  <c r="P581" i="8"/>
  <c r="P575" i="8"/>
  <c r="P557" i="8"/>
  <c r="AD557" i="8" s="1"/>
  <c r="P551" i="8"/>
  <c r="AD551" i="8" s="1"/>
  <c r="P545" i="8"/>
  <c r="AD545" i="8" s="1"/>
  <c r="P539" i="8"/>
  <c r="AD539" i="8" s="1"/>
  <c r="P533" i="8"/>
  <c r="AD533" i="8" s="1"/>
  <c r="P527" i="8"/>
  <c r="P515" i="8"/>
  <c r="AD515" i="8" s="1"/>
  <c r="P509" i="8"/>
  <c r="P503" i="8"/>
  <c r="AD503" i="8" s="1"/>
  <c r="P497" i="8"/>
  <c r="P491" i="8"/>
  <c r="AD491" i="8" s="1"/>
  <c r="P449" i="8"/>
  <c r="P443" i="8"/>
  <c r="AD443" i="8" s="1"/>
  <c r="P425" i="8"/>
  <c r="P413" i="8"/>
  <c r="P371" i="8"/>
  <c r="P353" i="8"/>
  <c r="P341" i="8"/>
  <c r="AD341" i="8" s="1"/>
  <c r="P335" i="8"/>
  <c r="AD335" i="8" s="1"/>
  <c r="P329" i="8"/>
  <c r="AD329" i="8" s="1"/>
  <c r="P317" i="8"/>
  <c r="P293" i="8"/>
  <c r="P251" i="8"/>
  <c r="AD251" i="8" s="1"/>
  <c r="P227" i="8"/>
  <c r="P221" i="8"/>
  <c r="P203" i="8"/>
  <c r="AD203" i="8" s="1"/>
  <c r="P197" i="8"/>
  <c r="AD197" i="8" s="1"/>
  <c r="P167" i="8"/>
  <c r="P161" i="8"/>
  <c r="P149" i="8"/>
  <c r="AD149" i="8" s="1"/>
  <c r="P143" i="8"/>
  <c r="P137" i="8"/>
  <c r="AD137" i="8" s="1"/>
  <c r="P119" i="8"/>
  <c r="R1148" i="8"/>
  <c r="AC13" i="8"/>
  <c r="P13" i="8"/>
  <c r="P998" i="8"/>
  <c r="P940" i="8"/>
  <c r="P739" i="8"/>
  <c r="AD739" i="8" s="1"/>
  <c r="Z1148" i="7"/>
  <c r="P61" i="7"/>
  <c r="P69" i="7"/>
  <c r="P78" i="7"/>
  <c r="P63" i="7"/>
  <c r="P44" i="7"/>
  <c r="P33" i="7"/>
  <c r="P31" i="7"/>
  <c r="P22" i="7"/>
  <c r="P51" i="7"/>
  <c r="T1148" i="7"/>
  <c r="P45" i="7"/>
  <c r="P95" i="7"/>
  <c r="P25" i="7"/>
  <c r="P99" i="7"/>
  <c r="P57" i="7"/>
  <c r="P52" i="7"/>
  <c r="P18" i="7"/>
  <c r="P58" i="7"/>
  <c r="P49" i="7"/>
  <c r="P40" i="7"/>
  <c r="P29" i="7"/>
  <c r="AA1148" i="7"/>
  <c r="P71" i="7"/>
  <c r="P41" i="7"/>
  <c r="P26" i="7"/>
  <c r="P67" i="7"/>
  <c r="P32" i="7"/>
  <c r="P30" i="7"/>
  <c r="P21" i="7"/>
  <c r="V1148" i="7"/>
  <c r="P74" i="7"/>
  <c r="P55" i="7"/>
  <c r="P27" i="7"/>
  <c r="P23" i="7"/>
  <c r="P19" i="7"/>
  <c r="P96" i="7"/>
  <c r="P92" i="7"/>
  <c r="P82" i="7"/>
  <c r="P34" i="7"/>
  <c r="P24" i="7"/>
  <c r="P20" i="7"/>
  <c r="P16" i="7"/>
  <c r="P105" i="7"/>
  <c r="P97" i="7"/>
  <c r="I984" i="7"/>
  <c r="J984" i="7"/>
  <c r="AC14" i="7"/>
  <c r="AC15" i="7"/>
  <c r="AC16" i="7"/>
  <c r="AC17" i="7"/>
  <c r="AC18" i="7"/>
  <c r="AC19" i="7"/>
  <c r="AC20" i="7"/>
  <c r="AC21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7" i="7"/>
  <c r="AC68" i="7"/>
  <c r="AC69" i="7"/>
  <c r="AC70" i="7"/>
  <c r="AC71" i="7"/>
  <c r="AC72" i="7"/>
  <c r="AC73" i="7"/>
  <c r="AC74" i="7"/>
  <c r="AC75" i="7"/>
  <c r="AC76" i="7"/>
  <c r="AC77" i="7"/>
  <c r="AC78" i="7"/>
  <c r="AC79" i="7"/>
  <c r="AC80" i="7"/>
  <c r="AC81" i="7"/>
  <c r="AC82" i="7"/>
  <c r="AC83" i="7"/>
  <c r="AC84" i="7"/>
  <c r="AC85" i="7"/>
  <c r="AC86" i="7"/>
  <c r="AC87" i="7"/>
  <c r="AC88" i="7"/>
  <c r="AC89" i="7"/>
  <c r="AC90" i="7"/>
  <c r="AC91" i="7"/>
  <c r="AC92" i="7"/>
  <c r="AC93" i="7"/>
  <c r="AC94" i="7"/>
  <c r="AC95" i="7"/>
  <c r="AC96" i="7"/>
  <c r="AC97" i="7"/>
  <c r="AC98" i="7"/>
  <c r="AC99" i="7"/>
  <c r="AC100" i="7"/>
  <c r="AC101" i="7"/>
  <c r="AC102" i="7"/>
  <c r="AC103" i="7"/>
  <c r="AC104" i="7"/>
  <c r="AC105" i="7"/>
  <c r="AC106" i="7"/>
  <c r="AC107" i="7"/>
  <c r="AC108" i="7"/>
  <c r="AC109" i="7"/>
  <c r="AC110" i="7"/>
  <c r="AC111" i="7"/>
  <c r="AC112" i="7"/>
  <c r="AC113" i="7"/>
  <c r="AC114" i="7"/>
  <c r="AC115" i="7"/>
  <c r="AC116" i="7"/>
  <c r="AC117" i="7"/>
  <c r="AC118" i="7"/>
  <c r="AC119" i="7"/>
  <c r="AC120" i="7"/>
  <c r="AC121" i="7"/>
  <c r="AC122" i="7"/>
  <c r="AC123" i="7"/>
  <c r="AC124" i="7"/>
  <c r="AC125" i="7"/>
  <c r="AC126" i="7"/>
  <c r="AC127" i="7"/>
  <c r="AC128" i="7"/>
  <c r="AC129" i="7"/>
  <c r="AC130" i="7"/>
  <c r="AC131" i="7"/>
  <c r="AC132" i="7"/>
  <c r="AC133" i="7"/>
  <c r="AC134" i="7"/>
  <c r="AC135" i="7"/>
  <c r="AC136" i="7"/>
  <c r="AC137" i="7"/>
  <c r="AC193" i="7"/>
  <c r="AC194" i="7"/>
  <c r="AC195" i="7"/>
  <c r="AC196" i="7"/>
  <c r="AC197" i="7"/>
  <c r="AC198" i="7"/>
  <c r="AC199" i="7"/>
  <c r="AC200" i="7"/>
  <c r="AC201" i="7"/>
  <c r="AC202" i="7"/>
  <c r="AC203" i="7"/>
  <c r="AC204" i="7"/>
  <c r="AC205" i="7"/>
  <c r="AC206" i="7"/>
  <c r="AC207" i="7"/>
  <c r="AC208" i="7"/>
  <c r="AC209" i="7"/>
  <c r="AC210" i="7"/>
  <c r="AC211" i="7"/>
  <c r="AC212" i="7"/>
  <c r="AC213" i="7"/>
  <c r="AC214" i="7"/>
  <c r="AC215" i="7"/>
  <c r="AC216" i="7"/>
  <c r="AC217" i="7"/>
  <c r="AC218" i="7"/>
  <c r="AC219" i="7"/>
  <c r="AC220" i="7"/>
  <c r="AC221" i="7"/>
  <c r="AC222" i="7"/>
  <c r="AC223" i="7"/>
  <c r="AC224" i="7"/>
  <c r="AC225" i="7"/>
  <c r="AC226" i="7"/>
  <c r="AC227" i="7"/>
  <c r="AC228" i="7"/>
  <c r="AC229" i="7"/>
  <c r="AC230" i="7"/>
  <c r="AC231" i="7"/>
  <c r="AC232" i="7"/>
  <c r="AC233" i="7"/>
  <c r="AC234" i="7"/>
  <c r="AC235" i="7"/>
  <c r="AC236" i="7"/>
  <c r="AC237" i="7"/>
  <c r="AC238" i="7"/>
  <c r="AC239" i="7"/>
  <c r="AC240" i="7"/>
  <c r="AC241" i="7"/>
  <c r="AC242" i="7"/>
  <c r="AC243" i="7"/>
  <c r="AC244" i="7"/>
  <c r="AC245" i="7"/>
  <c r="AC246" i="7"/>
  <c r="AC247" i="7"/>
  <c r="AC248" i="7"/>
  <c r="AC249" i="7"/>
  <c r="AC250" i="7"/>
  <c r="AC251" i="7"/>
  <c r="AC252" i="7"/>
  <c r="AC253" i="7"/>
  <c r="AC254" i="7"/>
  <c r="AC255" i="7"/>
  <c r="AC256" i="7"/>
  <c r="AC257" i="7"/>
  <c r="AC258" i="7"/>
  <c r="AC259" i="7"/>
  <c r="AC260" i="7"/>
  <c r="AC261" i="7"/>
  <c r="AC262" i="7"/>
  <c r="AC263" i="7"/>
  <c r="AC264" i="7"/>
  <c r="AC265" i="7"/>
  <c r="AC266" i="7"/>
  <c r="AC267" i="7"/>
  <c r="AC268" i="7"/>
  <c r="AC269" i="7"/>
  <c r="AC270" i="7"/>
  <c r="AC271" i="7"/>
  <c r="AC272" i="7"/>
  <c r="AC273" i="7"/>
  <c r="AC274" i="7"/>
  <c r="AC275" i="7"/>
  <c r="AC276" i="7"/>
  <c r="AC277" i="7"/>
  <c r="AC278" i="7"/>
  <c r="AC279" i="7"/>
  <c r="AC280" i="7"/>
  <c r="AC281" i="7"/>
  <c r="AC282" i="7"/>
  <c r="AC283" i="7"/>
  <c r="AC284" i="7"/>
  <c r="AC285" i="7"/>
  <c r="AC286" i="7"/>
  <c r="AC287" i="7"/>
  <c r="AC288" i="7"/>
  <c r="AC289" i="7"/>
  <c r="AC290" i="7"/>
  <c r="AC291" i="7"/>
  <c r="AC292" i="7"/>
  <c r="AC293" i="7"/>
  <c r="AC294" i="7"/>
  <c r="AC295" i="7"/>
  <c r="AC296" i="7"/>
  <c r="AC297" i="7"/>
  <c r="AC298" i="7"/>
  <c r="AC299" i="7"/>
  <c r="AC300" i="7"/>
  <c r="AC301" i="7"/>
  <c r="AC302" i="7"/>
  <c r="AC303" i="7"/>
  <c r="AC304" i="7"/>
  <c r="AC305" i="7"/>
  <c r="AC306" i="7"/>
  <c r="AC307" i="7"/>
  <c r="AC308" i="7"/>
  <c r="AC309" i="7"/>
  <c r="AC310" i="7"/>
  <c r="AC311" i="7"/>
  <c r="AC312" i="7"/>
  <c r="AC313" i="7"/>
  <c r="AC314" i="7"/>
  <c r="AC315" i="7"/>
  <c r="AC316" i="7"/>
  <c r="AC317" i="7"/>
  <c r="AC318" i="7"/>
  <c r="AC319" i="7"/>
  <c r="AC320" i="7"/>
  <c r="AC321" i="7"/>
  <c r="AC322" i="7"/>
  <c r="AC323" i="7"/>
  <c r="AC324" i="7"/>
  <c r="AC325" i="7"/>
  <c r="AC326" i="7"/>
  <c r="AC327" i="7"/>
  <c r="AC328" i="7"/>
  <c r="AC329" i="7"/>
  <c r="AC330" i="7"/>
  <c r="AC331" i="7"/>
  <c r="AC332" i="7"/>
  <c r="AC333" i="7"/>
  <c r="AC334" i="7"/>
  <c r="AC335" i="7"/>
  <c r="AC336" i="7"/>
  <c r="AC337" i="7"/>
  <c r="AC338" i="7"/>
  <c r="AC339" i="7"/>
  <c r="AC340" i="7"/>
  <c r="AC341" i="7"/>
  <c r="AC342" i="7"/>
  <c r="AC343" i="7"/>
  <c r="AC344" i="7"/>
  <c r="AC345" i="7"/>
  <c r="AC999" i="7"/>
  <c r="AC1000" i="7"/>
  <c r="AC1001" i="7"/>
  <c r="AC1002" i="7"/>
  <c r="AC1003" i="7"/>
  <c r="AC1004" i="7"/>
  <c r="AC1005" i="7"/>
  <c r="AC1006" i="7"/>
  <c r="AC1007" i="7"/>
  <c r="AC1008" i="7"/>
  <c r="AC1009" i="7"/>
  <c r="AC1010" i="7"/>
  <c r="AC1011" i="7"/>
  <c r="AC1012" i="7"/>
  <c r="AC1013" i="7"/>
  <c r="AC1014" i="7"/>
  <c r="AC1015" i="7"/>
  <c r="AC1016" i="7"/>
  <c r="AC1017" i="7"/>
  <c r="AC1018" i="7"/>
  <c r="AC1019" i="7"/>
  <c r="AC1020" i="7"/>
  <c r="AC1021" i="7"/>
  <c r="AC1022" i="7"/>
  <c r="AC1023" i="7"/>
  <c r="AC1024" i="7"/>
  <c r="AC1025" i="7"/>
  <c r="AC1026" i="7"/>
  <c r="AC1027" i="7"/>
  <c r="AC1028" i="7"/>
  <c r="AC1029" i="7"/>
  <c r="AC1030" i="7"/>
  <c r="AC1031" i="7"/>
  <c r="AC1032" i="7"/>
  <c r="AC1033" i="7"/>
  <c r="AC1034" i="7"/>
  <c r="AC1035" i="7"/>
  <c r="AC1036" i="7"/>
  <c r="AC1037" i="7"/>
  <c r="AC1038" i="7"/>
  <c r="AC1039" i="7"/>
  <c r="AC1040" i="7"/>
  <c r="AC1041" i="7"/>
  <c r="AC1042" i="7"/>
  <c r="AC1043" i="7"/>
  <c r="AC1044" i="7"/>
  <c r="AC1045" i="7"/>
  <c r="AC1046" i="7"/>
  <c r="AC1047" i="7"/>
  <c r="AC1048" i="7"/>
  <c r="AC1049" i="7"/>
  <c r="AC1050" i="7"/>
  <c r="AC1051" i="7"/>
  <c r="AC1052" i="7"/>
  <c r="AC1053" i="7"/>
  <c r="AC1054" i="7"/>
  <c r="AC1055" i="7"/>
  <c r="AC1056" i="7"/>
  <c r="AC1057" i="7"/>
  <c r="AC1058" i="7"/>
  <c r="AC1059" i="7"/>
  <c r="AC1060" i="7"/>
  <c r="AC1061" i="7"/>
  <c r="AC1062" i="7"/>
  <c r="AC1063" i="7"/>
  <c r="AC1064" i="7"/>
  <c r="AC1065" i="7"/>
  <c r="AC1066" i="7"/>
  <c r="AC1067" i="7"/>
  <c r="AC1068" i="7"/>
  <c r="AC1069" i="7"/>
  <c r="AC1070" i="7"/>
  <c r="AC1071" i="7"/>
  <c r="AC1072" i="7"/>
  <c r="AC1073" i="7"/>
  <c r="AC1074" i="7"/>
  <c r="AC1075" i="7"/>
  <c r="AC1076" i="7"/>
  <c r="AC1077" i="7"/>
  <c r="AC1078" i="7"/>
  <c r="AC1079" i="7"/>
  <c r="AC1080" i="7"/>
  <c r="AC1081" i="7"/>
  <c r="AC1082" i="7"/>
  <c r="AC1083" i="7"/>
  <c r="AC1084" i="7"/>
  <c r="AC1085" i="7"/>
  <c r="AC1086" i="7"/>
  <c r="AC1087" i="7"/>
  <c r="AC1088" i="7"/>
  <c r="AC1089" i="7"/>
  <c r="AC1090" i="7"/>
  <c r="AC1091" i="7"/>
  <c r="AC1092" i="7"/>
  <c r="AC1093" i="7"/>
  <c r="AC1094" i="7"/>
  <c r="AC1095" i="7"/>
  <c r="AC1096" i="7"/>
  <c r="AC1097" i="7"/>
  <c r="AC1098" i="7"/>
  <c r="AC1099" i="7"/>
  <c r="AC1100" i="7"/>
  <c r="AC1101" i="7"/>
  <c r="AC1102" i="7"/>
  <c r="AC1103" i="7"/>
  <c r="AC1104" i="7"/>
  <c r="AC1105" i="7"/>
  <c r="AC1106" i="7"/>
  <c r="AC1107" i="7"/>
  <c r="AC1108" i="7"/>
  <c r="AC1109" i="7"/>
  <c r="AC1110" i="7"/>
  <c r="AC1111" i="7"/>
  <c r="AC1112" i="7"/>
  <c r="AC1113" i="7"/>
  <c r="AC1114" i="7"/>
  <c r="AC1115" i="7"/>
  <c r="AC1116" i="7"/>
  <c r="AC1117" i="7"/>
  <c r="AC1118" i="7"/>
  <c r="AC1119" i="7"/>
  <c r="AC1120" i="7"/>
  <c r="AC1121" i="7"/>
  <c r="AC1122" i="7"/>
  <c r="AC1123" i="7"/>
  <c r="AC1124" i="7"/>
  <c r="AC1125" i="7"/>
  <c r="AC1126" i="7"/>
  <c r="AC1127" i="7"/>
  <c r="AC1128" i="7"/>
  <c r="AC1129" i="7"/>
  <c r="AC1130" i="7"/>
  <c r="AC1131" i="7"/>
  <c r="AC1132" i="7"/>
  <c r="AC1133" i="7"/>
  <c r="AC1134" i="7"/>
  <c r="AC1135" i="7"/>
  <c r="AC1136" i="7"/>
  <c r="AC1137" i="7"/>
  <c r="AC1138" i="7"/>
  <c r="AC1139" i="7"/>
  <c r="AC1140" i="7"/>
  <c r="AC1141" i="7"/>
  <c r="AC1142" i="7"/>
  <c r="AC1143" i="7"/>
  <c r="AC1144" i="7"/>
  <c r="AC1145" i="7"/>
  <c r="AC1146" i="7"/>
  <c r="AC1147" i="7"/>
  <c r="AC22" i="7"/>
  <c r="AC23" i="7"/>
  <c r="AC24" i="7"/>
  <c r="AC25" i="7"/>
  <c r="AC26" i="7"/>
  <c r="AC27" i="7"/>
  <c r="AC28" i="7"/>
  <c r="AC29" i="7"/>
  <c r="AC30" i="7"/>
  <c r="W1148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138" i="7"/>
  <c r="AC139" i="7"/>
  <c r="AC140" i="7"/>
  <c r="AC141" i="7"/>
  <c r="AC142" i="7"/>
  <c r="AC143" i="7"/>
  <c r="AC144" i="7"/>
  <c r="AC145" i="7"/>
  <c r="AC146" i="7"/>
  <c r="AC147" i="7"/>
  <c r="AC148" i="7"/>
  <c r="AC149" i="7"/>
  <c r="AC150" i="7"/>
  <c r="AC151" i="7"/>
  <c r="AC152" i="7"/>
  <c r="AC153" i="7"/>
  <c r="AC154" i="7"/>
  <c r="AC155" i="7"/>
  <c r="AC156" i="7"/>
  <c r="AC157" i="7"/>
  <c r="AC158" i="7"/>
  <c r="AC159" i="7"/>
  <c r="AC160" i="7"/>
  <c r="AC161" i="7"/>
  <c r="AC162" i="7"/>
  <c r="AC163" i="7"/>
  <c r="AC164" i="7"/>
  <c r="AC165" i="7"/>
  <c r="AC166" i="7"/>
  <c r="AC167" i="7"/>
  <c r="AC168" i="7"/>
  <c r="AC169" i="7"/>
  <c r="AC170" i="7"/>
  <c r="AC171" i="7"/>
  <c r="AC172" i="7"/>
  <c r="AC173" i="7"/>
  <c r="AC174" i="7"/>
  <c r="AC175" i="7"/>
  <c r="AC176" i="7"/>
  <c r="AC177" i="7"/>
  <c r="AC178" i="7"/>
  <c r="AC179" i="7"/>
  <c r="AC180" i="7"/>
  <c r="AC181" i="7"/>
  <c r="AC182" i="7"/>
  <c r="AC183" i="7"/>
  <c r="AC184" i="7"/>
  <c r="AC185" i="7"/>
  <c r="AC186" i="7"/>
  <c r="AC187" i="7"/>
  <c r="AC188" i="7"/>
  <c r="AC189" i="7"/>
  <c r="AC190" i="7"/>
  <c r="AC191" i="7"/>
  <c r="AC192" i="7"/>
  <c r="AC397" i="7"/>
  <c r="AC398" i="7"/>
  <c r="AC399" i="7"/>
  <c r="AC400" i="7"/>
  <c r="AC401" i="7"/>
  <c r="AC402" i="7"/>
  <c r="AC403" i="7"/>
  <c r="AC404" i="7"/>
  <c r="AC405" i="7"/>
  <c r="AC406" i="7"/>
  <c r="AC407" i="7"/>
  <c r="AC408" i="7"/>
  <c r="AC409" i="7"/>
  <c r="AC410" i="7"/>
  <c r="AC411" i="7"/>
  <c r="AC412" i="7"/>
  <c r="AC413" i="7"/>
  <c r="AC414" i="7"/>
  <c r="AC415" i="7"/>
  <c r="AC416" i="7"/>
  <c r="AC417" i="7"/>
  <c r="AC418" i="7"/>
  <c r="AC419" i="7"/>
  <c r="AC420" i="7"/>
  <c r="AC421" i="7"/>
  <c r="AC422" i="7"/>
  <c r="AC423" i="7"/>
  <c r="AC424" i="7"/>
  <c r="AC425" i="7"/>
  <c r="AC426" i="7"/>
  <c r="AC427" i="7"/>
  <c r="AC428" i="7"/>
  <c r="AC429" i="7"/>
  <c r="AC430" i="7"/>
  <c r="AC431" i="7"/>
  <c r="AC432" i="7"/>
  <c r="AC433" i="7"/>
  <c r="AC434" i="7"/>
  <c r="AC435" i="7"/>
  <c r="AC436" i="7"/>
  <c r="AC437" i="7"/>
  <c r="AC438" i="7"/>
  <c r="AC439" i="7"/>
  <c r="AC440" i="7"/>
  <c r="AC441" i="7"/>
  <c r="AC442" i="7"/>
  <c r="AC443" i="7"/>
  <c r="AC444" i="7"/>
  <c r="AC445" i="7"/>
  <c r="AC446" i="7"/>
  <c r="AC447" i="7"/>
  <c r="AC448" i="7"/>
  <c r="AC449" i="7"/>
  <c r="AC450" i="7"/>
  <c r="AC451" i="7"/>
  <c r="AC452" i="7"/>
  <c r="AC453" i="7"/>
  <c r="AC454" i="7"/>
  <c r="AC455" i="7"/>
  <c r="AC456" i="7"/>
  <c r="AC457" i="7"/>
  <c r="AC458" i="7"/>
  <c r="AC459" i="7"/>
  <c r="AC460" i="7"/>
  <c r="AC461" i="7"/>
  <c r="AC462" i="7"/>
  <c r="AC463" i="7"/>
  <c r="AC464" i="7"/>
  <c r="AC465" i="7"/>
  <c r="AC466" i="7"/>
  <c r="AC467" i="7"/>
  <c r="AC468" i="7"/>
  <c r="AC469" i="7"/>
  <c r="AC470" i="7"/>
  <c r="AC471" i="7"/>
  <c r="AC472" i="7"/>
  <c r="AC473" i="7"/>
  <c r="AC474" i="7"/>
  <c r="AC475" i="7"/>
  <c r="AC476" i="7"/>
  <c r="AC477" i="7"/>
  <c r="AC478" i="7"/>
  <c r="AC479" i="7"/>
  <c r="AC480" i="7"/>
  <c r="AC481" i="7"/>
  <c r="AC482" i="7"/>
  <c r="AC483" i="7"/>
  <c r="AC484" i="7"/>
  <c r="AC485" i="7"/>
  <c r="AC486" i="7"/>
  <c r="AC487" i="7"/>
  <c r="AC488" i="7"/>
  <c r="AC489" i="7"/>
  <c r="AC490" i="7"/>
  <c r="AC491" i="7"/>
  <c r="AC492" i="7"/>
  <c r="AC493" i="7"/>
  <c r="AC494" i="7"/>
  <c r="AC495" i="7"/>
  <c r="AC496" i="7"/>
  <c r="AC497" i="7"/>
  <c r="AC498" i="7"/>
  <c r="AC499" i="7"/>
  <c r="AC500" i="7"/>
  <c r="AC501" i="7"/>
  <c r="AC502" i="7"/>
  <c r="AC503" i="7"/>
  <c r="AC504" i="7"/>
  <c r="AC505" i="7"/>
  <c r="AC506" i="7"/>
  <c r="AC507" i="7"/>
  <c r="AC508" i="7"/>
  <c r="AC509" i="7"/>
  <c r="AC510" i="7"/>
  <c r="AC511" i="7"/>
  <c r="AC512" i="7"/>
  <c r="AC513" i="7"/>
  <c r="AC514" i="7"/>
  <c r="AC515" i="7"/>
  <c r="AC516" i="7"/>
  <c r="AC517" i="7"/>
  <c r="AC518" i="7"/>
  <c r="AC519" i="7"/>
  <c r="AC520" i="7"/>
  <c r="AC521" i="7"/>
  <c r="AC522" i="7"/>
  <c r="AC523" i="7"/>
  <c r="AC524" i="7"/>
  <c r="AC525" i="7"/>
  <c r="AC526" i="7"/>
  <c r="AC527" i="7"/>
  <c r="AC528" i="7"/>
  <c r="AC529" i="7"/>
  <c r="AC530" i="7"/>
  <c r="AC531" i="7"/>
  <c r="AC532" i="7"/>
  <c r="AC533" i="7"/>
  <c r="AC534" i="7"/>
  <c r="AC535" i="7"/>
  <c r="AC536" i="7"/>
  <c r="AC537" i="7"/>
  <c r="AC538" i="7"/>
  <c r="AC539" i="7"/>
  <c r="AC540" i="7"/>
  <c r="AC541" i="7"/>
  <c r="AC542" i="7"/>
  <c r="AC543" i="7"/>
  <c r="AC544" i="7"/>
  <c r="AC545" i="7"/>
  <c r="AC546" i="7"/>
  <c r="AC547" i="7"/>
  <c r="AC548" i="7"/>
  <c r="AC549" i="7"/>
  <c r="AC550" i="7"/>
  <c r="AC551" i="7"/>
  <c r="AC552" i="7"/>
  <c r="AC553" i="7"/>
  <c r="AC554" i="7"/>
  <c r="AC555" i="7"/>
  <c r="AC556" i="7"/>
  <c r="AC557" i="7"/>
  <c r="AC558" i="7"/>
  <c r="AC559" i="7"/>
  <c r="AC560" i="7"/>
  <c r="AC561" i="7"/>
  <c r="AC562" i="7"/>
  <c r="AC563" i="7"/>
  <c r="AC564" i="7"/>
  <c r="AC565" i="7"/>
  <c r="AC566" i="7"/>
  <c r="AC567" i="7"/>
  <c r="AC568" i="7"/>
  <c r="AC569" i="7"/>
  <c r="AC570" i="7"/>
  <c r="AC571" i="7"/>
  <c r="AC572" i="7"/>
  <c r="AC573" i="7"/>
  <c r="AC574" i="7"/>
  <c r="AC575" i="7"/>
  <c r="AC576" i="7"/>
  <c r="AC577" i="7"/>
  <c r="AC578" i="7"/>
  <c r="AC579" i="7"/>
  <c r="AC580" i="7"/>
  <c r="AC581" i="7"/>
  <c r="AC582" i="7"/>
  <c r="AC583" i="7"/>
  <c r="AC584" i="7"/>
  <c r="AC585" i="7"/>
  <c r="AC586" i="7"/>
  <c r="AC587" i="7"/>
  <c r="AC588" i="7"/>
  <c r="AC589" i="7"/>
  <c r="AC590" i="7"/>
  <c r="AC591" i="7"/>
  <c r="AC592" i="7"/>
  <c r="AC593" i="7"/>
  <c r="AC594" i="7"/>
  <c r="AC595" i="7"/>
  <c r="AC596" i="7"/>
  <c r="AC597" i="7"/>
  <c r="AC598" i="7"/>
  <c r="AC599" i="7"/>
  <c r="AC600" i="7"/>
  <c r="AC601" i="7"/>
  <c r="AC602" i="7"/>
  <c r="AC603" i="7"/>
  <c r="AC604" i="7"/>
  <c r="AC605" i="7"/>
  <c r="AC606" i="7"/>
  <c r="AC607" i="7"/>
  <c r="AC608" i="7"/>
  <c r="AC609" i="7"/>
  <c r="AC610" i="7"/>
  <c r="AC611" i="7"/>
  <c r="AC612" i="7"/>
  <c r="AC613" i="7"/>
  <c r="AC614" i="7"/>
  <c r="AC615" i="7"/>
  <c r="AC616" i="7"/>
  <c r="AC617" i="7"/>
  <c r="AC618" i="7"/>
  <c r="AC619" i="7"/>
  <c r="AC620" i="7"/>
  <c r="AC621" i="7"/>
  <c r="AC622" i="7"/>
  <c r="AC623" i="7"/>
  <c r="AC624" i="7"/>
  <c r="AC625" i="7"/>
  <c r="AC626" i="7"/>
  <c r="AC627" i="7"/>
  <c r="AC628" i="7"/>
  <c r="AC629" i="7"/>
  <c r="AC630" i="7"/>
  <c r="AC631" i="7"/>
  <c r="AC632" i="7"/>
  <c r="AC633" i="7"/>
  <c r="AC634" i="7"/>
  <c r="AC635" i="7"/>
  <c r="AC636" i="7"/>
  <c r="AC637" i="7"/>
  <c r="AC638" i="7"/>
  <c r="AC639" i="7"/>
  <c r="AC640" i="7"/>
  <c r="AC641" i="7"/>
  <c r="AC642" i="7"/>
  <c r="AC643" i="7"/>
  <c r="AC644" i="7"/>
  <c r="AC645" i="7"/>
  <c r="AC646" i="7"/>
  <c r="AC647" i="7"/>
  <c r="AC648" i="7"/>
  <c r="AC649" i="7"/>
  <c r="AC650" i="7"/>
  <c r="AC651" i="7"/>
  <c r="AC652" i="7"/>
  <c r="AC653" i="7"/>
  <c r="AC654" i="7"/>
  <c r="AC655" i="7"/>
  <c r="AC656" i="7"/>
  <c r="AC657" i="7"/>
  <c r="AC658" i="7"/>
  <c r="AC659" i="7"/>
  <c r="AC660" i="7"/>
  <c r="AC661" i="7"/>
  <c r="AC662" i="7"/>
  <c r="AC663" i="7"/>
  <c r="AC664" i="7"/>
  <c r="AC665" i="7"/>
  <c r="AC666" i="7"/>
  <c r="AC667" i="7"/>
  <c r="AC668" i="7"/>
  <c r="AC669" i="7"/>
  <c r="AC670" i="7"/>
  <c r="AC671" i="7"/>
  <c r="AC672" i="7"/>
  <c r="AC673" i="7"/>
  <c r="AC674" i="7"/>
  <c r="AC675" i="7"/>
  <c r="AC676" i="7"/>
  <c r="AC677" i="7"/>
  <c r="AC678" i="7"/>
  <c r="AC679" i="7"/>
  <c r="AC680" i="7"/>
  <c r="AC681" i="7"/>
  <c r="AC682" i="7"/>
  <c r="AC683" i="7"/>
  <c r="AC684" i="7"/>
  <c r="AC685" i="7"/>
  <c r="AC686" i="7"/>
  <c r="AC687" i="7"/>
  <c r="AC688" i="7"/>
  <c r="AC689" i="7"/>
  <c r="AC690" i="7"/>
  <c r="AC691" i="7"/>
  <c r="AC692" i="7"/>
  <c r="AC693" i="7"/>
  <c r="AC694" i="7"/>
  <c r="AC695" i="7"/>
  <c r="AC696" i="7"/>
  <c r="AC697" i="7"/>
  <c r="AC698" i="7"/>
  <c r="AC699" i="7"/>
  <c r="AC700" i="7"/>
  <c r="AC701" i="7"/>
  <c r="AC702" i="7"/>
  <c r="AC703" i="7"/>
  <c r="AC704" i="7"/>
  <c r="AC705" i="7"/>
  <c r="AC706" i="7"/>
  <c r="AC707" i="7"/>
  <c r="AC708" i="7"/>
  <c r="AC709" i="7"/>
  <c r="AC710" i="7"/>
  <c r="AC711" i="7"/>
  <c r="AC712" i="7"/>
  <c r="AC713" i="7"/>
  <c r="AC714" i="7"/>
  <c r="AC715" i="7"/>
  <c r="AC716" i="7"/>
  <c r="AC717" i="7"/>
  <c r="AC718" i="7"/>
  <c r="AC719" i="7"/>
  <c r="AC720" i="7"/>
  <c r="AC721" i="7"/>
  <c r="AC722" i="7"/>
  <c r="AC723" i="7"/>
  <c r="AC724" i="7"/>
  <c r="AC725" i="7"/>
  <c r="AC726" i="7"/>
  <c r="AC727" i="7"/>
  <c r="AC728" i="7"/>
  <c r="AC729" i="7"/>
  <c r="AC730" i="7"/>
  <c r="AC731" i="7"/>
  <c r="AC732" i="7"/>
  <c r="AC733" i="7"/>
  <c r="AC734" i="7"/>
  <c r="AC735" i="7"/>
  <c r="AC736" i="7"/>
  <c r="AC737" i="7"/>
  <c r="AC738" i="7"/>
  <c r="AC739" i="7"/>
  <c r="AC740" i="7"/>
  <c r="AC741" i="7"/>
  <c r="AC742" i="7"/>
  <c r="AC743" i="7"/>
  <c r="AC744" i="7"/>
  <c r="AC745" i="7"/>
  <c r="AC746" i="7"/>
  <c r="AC747" i="7"/>
  <c r="AC748" i="7"/>
  <c r="AC749" i="7"/>
  <c r="AC750" i="7"/>
  <c r="AC751" i="7"/>
  <c r="AC752" i="7"/>
  <c r="AC753" i="7"/>
  <c r="AC754" i="7"/>
  <c r="AC755" i="7"/>
  <c r="AC756" i="7"/>
  <c r="AC757" i="7"/>
  <c r="AC758" i="7"/>
  <c r="AC759" i="7"/>
  <c r="AC760" i="7"/>
  <c r="AC761" i="7"/>
  <c r="AC762" i="7"/>
  <c r="AC763" i="7"/>
  <c r="AC764" i="7"/>
  <c r="AC765" i="7"/>
  <c r="AC766" i="7"/>
  <c r="AC767" i="7"/>
  <c r="AC768" i="7"/>
  <c r="AC769" i="7"/>
  <c r="AC770" i="7"/>
  <c r="AC771" i="7"/>
  <c r="AC772" i="7"/>
  <c r="AC773" i="7"/>
  <c r="AC774" i="7"/>
  <c r="AC346" i="7"/>
  <c r="AC347" i="7"/>
  <c r="AC348" i="7"/>
  <c r="AC349" i="7"/>
  <c r="AC350" i="7"/>
  <c r="AC351" i="7"/>
  <c r="AC352" i="7"/>
  <c r="AC353" i="7"/>
  <c r="AC354" i="7"/>
  <c r="AC355" i="7"/>
  <c r="AC356" i="7"/>
  <c r="AC357" i="7"/>
  <c r="AC358" i="7"/>
  <c r="AC359" i="7"/>
  <c r="AC360" i="7"/>
  <c r="AC361" i="7"/>
  <c r="AC362" i="7"/>
  <c r="AC363" i="7"/>
  <c r="AC364" i="7"/>
  <c r="AC365" i="7"/>
  <c r="AC366" i="7"/>
  <c r="AC367" i="7"/>
  <c r="AC368" i="7"/>
  <c r="AC369" i="7"/>
  <c r="AC370" i="7"/>
  <c r="AC371" i="7"/>
  <c r="AC372" i="7"/>
  <c r="AC373" i="7"/>
  <c r="AC374" i="7"/>
  <c r="AC375" i="7"/>
  <c r="AC376" i="7"/>
  <c r="AC377" i="7"/>
  <c r="AC378" i="7"/>
  <c r="AC379" i="7"/>
  <c r="AC380" i="7"/>
  <c r="AC381" i="7"/>
  <c r="AC382" i="7"/>
  <c r="AC383" i="7"/>
  <c r="AC384" i="7"/>
  <c r="AC385" i="7"/>
  <c r="AC386" i="7"/>
  <c r="AC387" i="7"/>
  <c r="AC388" i="7"/>
  <c r="AC389" i="7"/>
  <c r="AC390" i="7"/>
  <c r="AC391" i="7"/>
  <c r="AC392" i="7"/>
  <c r="AC393" i="7"/>
  <c r="AC394" i="7"/>
  <c r="AC395" i="7"/>
  <c r="AC396" i="7"/>
  <c r="AC775" i="7"/>
  <c r="AC776" i="7"/>
  <c r="AC777" i="7"/>
  <c r="AC778" i="7"/>
  <c r="AC779" i="7"/>
  <c r="AC780" i="7"/>
  <c r="AC781" i="7"/>
  <c r="AC782" i="7"/>
  <c r="AC783" i="7"/>
  <c r="AC784" i="7"/>
  <c r="AC785" i="7"/>
  <c r="AC786" i="7"/>
  <c r="AC787" i="7"/>
  <c r="AC788" i="7"/>
  <c r="AC789" i="7"/>
  <c r="AC790" i="7"/>
  <c r="AC791" i="7"/>
  <c r="AC792" i="7"/>
  <c r="AC793" i="7"/>
  <c r="AC794" i="7"/>
  <c r="AC795" i="7"/>
  <c r="AC796" i="7"/>
  <c r="AC797" i="7"/>
  <c r="AC798" i="7"/>
  <c r="AC799" i="7"/>
  <c r="AC800" i="7"/>
  <c r="AC801" i="7"/>
  <c r="AC802" i="7"/>
  <c r="AC803" i="7"/>
  <c r="AC804" i="7"/>
  <c r="AC805" i="7"/>
  <c r="AC806" i="7"/>
  <c r="AC807" i="7"/>
  <c r="AC808" i="7"/>
  <c r="AC809" i="7"/>
  <c r="AC810" i="7"/>
  <c r="AC811" i="7"/>
  <c r="AC812" i="7"/>
  <c r="AC813" i="7"/>
  <c r="AC814" i="7"/>
  <c r="AC815" i="7"/>
  <c r="AC816" i="7"/>
  <c r="AC817" i="7"/>
  <c r="AC818" i="7"/>
  <c r="AC819" i="7"/>
  <c r="AC820" i="7"/>
  <c r="AC821" i="7"/>
  <c r="AC822" i="7"/>
  <c r="AC823" i="7"/>
  <c r="AC824" i="7"/>
  <c r="AC825" i="7"/>
  <c r="AC826" i="7"/>
  <c r="AC827" i="7"/>
  <c r="AC828" i="7"/>
  <c r="AC829" i="7"/>
  <c r="AC830" i="7"/>
  <c r="AC831" i="7"/>
  <c r="AC832" i="7"/>
  <c r="AC833" i="7"/>
  <c r="AC834" i="7"/>
  <c r="AC835" i="7"/>
  <c r="AC836" i="7"/>
  <c r="AC837" i="7"/>
  <c r="AC838" i="7"/>
  <c r="AC839" i="7"/>
  <c r="AC840" i="7"/>
  <c r="AC841" i="7"/>
  <c r="AC842" i="7"/>
  <c r="AC843" i="7"/>
  <c r="AC844" i="7"/>
  <c r="AC845" i="7"/>
  <c r="AC846" i="7"/>
  <c r="AC847" i="7"/>
  <c r="AC848" i="7"/>
  <c r="AC849" i="7"/>
  <c r="AC850" i="7"/>
  <c r="AC851" i="7"/>
  <c r="AC852" i="7"/>
  <c r="AC853" i="7"/>
  <c r="AC854" i="7"/>
  <c r="AC855" i="7"/>
  <c r="AC856" i="7"/>
  <c r="AC857" i="7"/>
  <c r="AC858" i="7"/>
  <c r="AC859" i="7"/>
  <c r="AC860" i="7"/>
  <c r="AC861" i="7"/>
  <c r="AC862" i="7"/>
  <c r="AC863" i="7"/>
  <c r="AC864" i="7"/>
  <c r="AC865" i="7"/>
  <c r="AC866" i="7"/>
  <c r="AC867" i="7"/>
  <c r="AC868" i="7"/>
  <c r="AC869" i="7"/>
  <c r="AC870" i="7"/>
  <c r="AC871" i="7"/>
  <c r="AC872" i="7"/>
  <c r="AC873" i="7"/>
  <c r="AC874" i="7"/>
  <c r="AC875" i="7"/>
  <c r="AC876" i="7"/>
  <c r="AC877" i="7"/>
  <c r="AC878" i="7"/>
  <c r="AC879" i="7"/>
  <c r="AC880" i="7"/>
  <c r="AC881" i="7"/>
  <c r="AC882" i="7"/>
  <c r="AC883" i="7"/>
  <c r="AC884" i="7"/>
  <c r="AC885" i="7"/>
  <c r="AC886" i="7"/>
  <c r="AC887" i="7"/>
  <c r="AC888" i="7"/>
  <c r="AC889" i="7"/>
  <c r="AC890" i="7"/>
  <c r="AC891" i="7"/>
  <c r="AC892" i="7"/>
  <c r="AC893" i="7"/>
  <c r="AC894" i="7"/>
  <c r="AC895" i="7"/>
  <c r="AC896" i="7"/>
  <c r="AC897" i="7"/>
  <c r="AC898" i="7"/>
  <c r="AC899" i="7"/>
  <c r="AC900" i="7"/>
  <c r="AC901" i="7"/>
  <c r="AC902" i="7"/>
  <c r="AC903" i="7"/>
  <c r="AC904" i="7"/>
  <c r="AC905" i="7"/>
  <c r="AC906" i="7"/>
  <c r="AC907" i="7"/>
  <c r="AC908" i="7"/>
  <c r="AC909" i="7"/>
  <c r="AC910" i="7"/>
  <c r="AC911" i="7"/>
  <c r="AC912" i="7"/>
  <c r="AC913" i="7"/>
  <c r="AC914" i="7"/>
  <c r="AC915" i="7"/>
  <c r="AC916" i="7"/>
  <c r="AC917" i="7"/>
  <c r="AC918" i="7"/>
  <c r="AC919" i="7"/>
  <c r="AC920" i="7"/>
  <c r="AC921" i="7"/>
  <c r="AC922" i="7"/>
  <c r="AC923" i="7"/>
  <c r="AC924" i="7"/>
  <c r="AC925" i="7"/>
  <c r="AC926" i="7"/>
  <c r="AC927" i="7"/>
  <c r="AC928" i="7"/>
  <c r="AC929" i="7"/>
  <c r="AC930" i="7"/>
  <c r="AC931" i="7"/>
  <c r="AC932" i="7"/>
  <c r="AC933" i="7"/>
  <c r="AC934" i="7"/>
  <c r="AC935" i="7"/>
  <c r="AC936" i="7"/>
  <c r="AC937" i="7"/>
  <c r="AC938" i="7"/>
  <c r="AC939" i="7"/>
  <c r="AC940" i="7"/>
  <c r="AC941" i="7"/>
  <c r="AC942" i="7"/>
  <c r="AC943" i="7"/>
  <c r="AC944" i="7"/>
  <c r="AC945" i="7"/>
  <c r="AC946" i="7"/>
  <c r="AC947" i="7"/>
  <c r="AC948" i="7"/>
  <c r="AC949" i="7"/>
  <c r="AC950" i="7"/>
  <c r="AC951" i="7"/>
  <c r="AC952" i="7"/>
  <c r="AC953" i="7"/>
  <c r="AC954" i="7"/>
  <c r="AC955" i="7"/>
  <c r="AC956" i="7"/>
  <c r="AC957" i="7"/>
  <c r="AC958" i="7"/>
  <c r="AC959" i="7"/>
  <c r="AC960" i="7"/>
  <c r="AC961" i="7"/>
  <c r="AC962" i="7"/>
  <c r="AC963" i="7"/>
  <c r="AC964" i="7"/>
  <c r="AC965" i="7"/>
  <c r="AC966" i="7"/>
  <c r="AC967" i="7"/>
  <c r="AC968" i="7"/>
  <c r="AC969" i="7"/>
  <c r="AC970" i="7"/>
  <c r="AC971" i="7"/>
  <c r="AC972" i="7"/>
  <c r="AC973" i="7"/>
  <c r="AC974" i="7"/>
  <c r="AC975" i="7"/>
  <c r="AC976" i="7"/>
  <c r="AC977" i="7"/>
  <c r="AC978" i="7"/>
  <c r="AC979" i="7"/>
  <c r="AC980" i="7"/>
  <c r="AC981" i="7"/>
  <c r="AC982" i="7"/>
  <c r="AC983" i="7"/>
  <c r="AC984" i="7"/>
  <c r="AC985" i="7"/>
  <c r="AC986" i="7"/>
  <c r="AC987" i="7"/>
  <c r="AC988" i="7"/>
  <c r="AC989" i="7"/>
  <c r="AC990" i="7"/>
  <c r="AC991" i="7"/>
  <c r="AC992" i="7"/>
  <c r="AC993" i="7"/>
  <c r="AC994" i="7"/>
  <c r="AC995" i="7"/>
  <c r="AC996" i="7"/>
  <c r="AC997" i="7"/>
  <c r="AC998" i="7"/>
  <c r="AC66" i="7"/>
  <c r="S1148" i="7"/>
  <c r="I1147" i="7"/>
  <c r="J1147" i="7"/>
  <c r="J1146" i="7"/>
  <c r="I1146" i="7"/>
  <c r="J1145" i="7"/>
  <c r="I1145" i="7"/>
  <c r="I1144" i="7"/>
  <c r="J1144" i="7"/>
  <c r="J1143" i="7"/>
  <c r="I1143" i="7"/>
  <c r="J1142" i="7"/>
  <c r="I1142" i="7"/>
  <c r="J1141" i="7"/>
  <c r="I1141" i="7"/>
  <c r="I1140" i="7"/>
  <c r="J1140" i="7"/>
  <c r="J1139" i="7"/>
  <c r="I1139" i="7"/>
  <c r="I1138" i="7"/>
  <c r="J1138" i="7"/>
  <c r="I1137" i="7"/>
  <c r="J1137" i="7"/>
  <c r="J1135" i="7"/>
  <c r="I1135" i="7"/>
  <c r="I1134" i="7"/>
  <c r="J1134" i="7"/>
  <c r="I1133" i="7"/>
  <c r="J1133" i="7"/>
  <c r="J1132" i="7"/>
  <c r="I1132" i="7"/>
  <c r="J1131" i="7"/>
  <c r="I1131" i="7"/>
  <c r="I1130" i="7"/>
  <c r="J1130" i="7"/>
  <c r="I1129" i="7"/>
  <c r="J1129" i="7"/>
  <c r="I1128" i="7"/>
  <c r="J1128" i="7"/>
  <c r="I1127" i="7"/>
  <c r="J1127" i="7"/>
  <c r="J1126" i="7"/>
  <c r="I1126" i="7"/>
  <c r="J1125" i="7"/>
  <c r="I1125" i="7"/>
  <c r="I1124" i="7"/>
  <c r="J1124" i="7"/>
  <c r="I1123" i="7"/>
  <c r="J1123" i="7"/>
  <c r="J1122" i="7"/>
  <c r="I1122" i="7"/>
  <c r="I1121" i="7"/>
  <c r="J1121" i="7"/>
  <c r="I1120" i="7"/>
  <c r="J1120" i="7"/>
  <c r="J1119" i="7"/>
  <c r="I1119" i="7"/>
  <c r="I1118" i="7"/>
  <c r="J1118" i="7"/>
  <c r="J1117" i="7"/>
  <c r="I1117" i="7"/>
  <c r="I1116" i="7"/>
  <c r="J1116" i="7"/>
  <c r="J1115" i="7"/>
  <c r="I1115" i="7"/>
  <c r="I1114" i="7"/>
  <c r="J1114" i="7"/>
  <c r="I1113" i="7"/>
  <c r="J1113" i="7"/>
  <c r="I1112" i="7"/>
  <c r="J1112" i="7"/>
  <c r="J1111" i="7"/>
  <c r="I1111" i="7"/>
  <c r="I1110" i="7"/>
  <c r="J1110" i="7"/>
  <c r="I1109" i="7"/>
  <c r="J1109" i="7"/>
  <c r="J1108" i="7"/>
  <c r="I1108" i="7"/>
  <c r="I1107" i="7"/>
  <c r="J1107" i="7"/>
  <c r="I1106" i="7"/>
  <c r="J1106" i="7"/>
  <c r="I1105" i="7"/>
  <c r="J1105" i="7"/>
  <c r="J1104" i="7"/>
  <c r="I1104" i="7"/>
  <c r="I1103" i="7"/>
  <c r="J1103" i="7"/>
  <c r="J1102" i="7"/>
  <c r="I1102" i="7"/>
  <c r="J1101" i="7"/>
  <c r="I1101" i="7"/>
  <c r="I1100" i="7"/>
  <c r="J1100" i="7"/>
  <c r="I1099" i="7"/>
  <c r="J1099" i="7"/>
  <c r="J1098" i="7"/>
  <c r="I1098" i="7"/>
  <c r="J1097" i="7"/>
  <c r="I1097" i="7"/>
  <c r="J1096" i="7"/>
  <c r="I1096" i="7"/>
  <c r="J1095" i="7"/>
  <c r="I1095" i="7"/>
  <c r="J1094" i="7"/>
  <c r="I1094" i="7"/>
  <c r="J1093" i="7"/>
  <c r="I1093" i="7"/>
  <c r="I1092" i="7"/>
  <c r="J1092" i="7"/>
  <c r="J1091" i="7"/>
  <c r="I1091" i="7"/>
  <c r="J1090" i="7"/>
  <c r="I1090" i="7"/>
  <c r="J1089" i="7"/>
  <c r="I1089" i="7"/>
  <c r="J1088" i="7"/>
  <c r="I1088" i="7"/>
  <c r="J1087" i="7"/>
  <c r="I1087" i="7"/>
  <c r="J1086" i="7"/>
  <c r="I1086" i="7"/>
  <c r="J1085" i="7"/>
  <c r="I1085" i="7"/>
  <c r="I1084" i="7"/>
  <c r="J1084" i="7"/>
  <c r="I1083" i="7"/>
  <c r="J1083" i="7"/>
  <c r="J1082" i="7"/>
  <c r="I1082" i="7"/>
  <c r="I1081" i="7"/>
  <c r="J1081" i="7"/>
  <c r="J1080" i="7"/>
  <c r="I1080" i="7"/>
  <c r="I1079" i="7"/>
  <c r="J1079" i="7"/>
  <c r="J1078" i="7"/>
  <c r="I1078" i="7"/>
  <c r="J1077" i="7"/>
  <c r="I1077" i="7"/>
  <c r="J1076" i="7"/>
  <c r="I1076" i="7"/>
  <c r="I1075" i="7"/>
  <c r="J1075" i="7"/>
  <c r="J1074" i="7"/>
  <c r="I1074" i="7"/>
  <c r="I1073" i="7"/>
  <c r="J1073" i="7"/>
  <c r="I1072" i="7"/>
  <c r="J1072" i="7"/>
  <c r="J1071" i="7"/>
  <c r="I1071" i="7"/>
  <c r="J1070" i="7"/>
  <c r="I1070" i="7"/>
  <c r="J1069" i="7"/>
  <c r="I1069" i="7"/>
  <c r="J1068" i="7"/>
  <c r="I1068" i="7"/>
  <c r="J1067" i="7"/>
  <c r="I1067" i="7"/>
  <c r="J1066" i="7"/>
  <c r="I1066" i="7"/>
  <c r="I1065" i="7"/>
  <c r="J1065" i="7"/>
  <c r="I1064" i="7"/>
  <c r="J1064" i="7"/>
  <c r="J1063" i="7"/>
  <c r="I1063" i="7"/>
  <c r="I1062" i="7"/>
  <c r="J1062" i="7"/>
  <c r="J1061" i="7"/>
  <c r="I1061" i="7"/>
  <c r="J1060" i="7"/>
  <c r="I1060" i="7"/>
  <c r="I1059" i="7"/>
  <c r="J1059" i="7"/>
  <c r="J1058" i="7"/>
  <c r="I1058" i="7"/>
  <c r="I1057" i="7"/>
  <c r="J1057" i="7"/>
  <c r="I1056" i="7"/>
  <c r="J1056" i="7"/>
  <c r="J1055" i="7"/>
  <c r="I1055" i="7"/>
  <c r="I1054" i="7"/>
  <c r="J1054" i="7"/>
  <c r="I1053" i="7"/>
  <c r="J1053" i="7"/>
  <c r="J1052" i="7"/>
  <c r="I1052" i="7"/>
  <c r="J1051" i="7"/>
  <c r="I1051" i="7"/>
  <c r="J1050" i="7"/>
  <c r="I1050" i="7"/>
  <c r="I1049" i="7"/>
  <c r="J1049" i="7"/>
  <c r="J1048" i="7"/>
  <c r="I1048" i="7"/>
  <c r="J1047" i="7"/>
  <c r="I1047" i="7"/>
  <c r="I1046" i="7"/>
  <c r="J1046" i="7"/>
  <c r="I1045" i="7"/>
  <c r="J1045" i="7"/>
  <c r="I1044" i="7"/>
  <c r="J1044" i="7"/>
  <c r="J1043" i="7"/>
  <c r="I1043" i="7"/>
  <c r="I1042" i="7"/>
  <c r="J1042" i="7"/>
  <c r="I1041" i="7"/>
  <c r="J1041" i="7"/>
  <c r="J1040" i="7"/>
  <c r="I1040" i="7"/>
  <c r="I1039" i="7"/>
  <c r="J1039" i="7"/>
  <c r="J1038" i="7"/>
  <c r="I1038" i="7"/>
  <c r="I1037" i="7"/>
  <c r="J1037" i="7"/>
  <c r="J1036" i="7"/>
  <c r="I1036" i="7"/>
  <c r="J1035" i="7"/>
  <c r="I1035" i="7"/>
  <c r="I1034" i="7"/>
  <c r="J1034" i="7"/>
  <c r="J1033" i="7"/>
  <c r="I1033" i="7"/>
  <c r="J1032" i="7"/>
  <c r="I1032" i="7"/>
  <c r="I1031" i="7"/>
  <c r="J1031" i="7"/>
  <c r="J1030" i="7"/>
  <c r="I1030" i="7"/>
  <c r="I1029" i="7"/>
  <c r="J1029" i="7"/>
  <c r="J1028" i="7"/>
  <c r="I1028" i="7"/>
  <c r="J1027" i="7"/>
  <c r="I1027" i="7"/>
  <c r="I1026" i="7"/>
  <c r="J1026" i="7"/>
  <c r="J1025" i="7"/>
  <c r="I1025" i="7"/>
  <c r="I1024" i="7"/>
  <c r="J1024" i="7"/>
  <c r="J1023" i="7"/>
  <c r="I1023" i="7"/>
  <c r="I1022" i="7"/>
  <c r="J1022" i="7"/>
  <c r="I1021" i="7"/>
  <c r="J1021" i="7"/>
  <c r="J1020" i="7"/>
  <c r="I1020" i="7"/>
  <c r="I1019" i="7"/>
  <c r="J1019" i="7"/>
  <c r="I1018" i="7"/>
  <c r="J1018" i="7"/>
  <c r="I1017" i="7"/>
  <c r="J1017" i="7"/>
  <c r="I1016" i="7"/>
  <c r="J1016" i="7"/>
  <c r="I1015" i="7"/>
  <c r="J1015" i="7"/>
  <c r="J1014" i="7"/>
  <c r="I1014" i="7"/>
  <c r="I1013" i="7"/>
  <c r="J1013" i="7"/>
  <c r="I1012" i="7"/>
  <c r="J1012" i="7"/>
  <c r="J1011" i="7"/>
  <c r="I1011" i="7"/>
  <c r="J1010" i="7"/>
  <c r="I1010" i="7"/>
  <c r="I1009" i="7"/>
  <c r="J1009" i="7"/>
  <c r="I1008" i="7"/>
  <c r="J1008" i="7"/>
  <c r="I1007" i="7"/>
  <c r="J1007" i="7"/>
  <c r="J1006" i="7"/>
  <c r="I1006" i="7"/>
  <c r="I1005" i="7"/>
  <c r="J1005" i="7"/>
  <c r="J1004" i="7"/>
  <c r="I1004" i="7"/>
  <c r="I1003" i="7"/>
  <c r="J1003" i="7"/>
  <c r="I1002" i="7"/>
  <c r="J1002" i="7"/>
  <c r="I1001" i="7"/>
  <c r="J1001" i="7"/>
  <c r="I1000" i="7"/>
  <c r="J1000" i="7"/>
  <c r="J999" i="7"/>
  <c r="I999" i="7"/>
  <c r="J998" i="7"/>
  <c r="I998" i="7"/>
  <c r="I997" i="7"/>
  <c r="J997" i="7"/>
  <c r="J996" i="7"/>
  <c r="I996" i="7"/>
  <c r="I995" i="7"/>
  <c r="J995" i="7"/>
  <c r="J994" i="7"/>
  <c r="I994" i="7"/>
  <c r="J993" i="7"/>
  <c r="I993" i="7"/>
  <c r="I992" i="7"/>
  <c r="J992" i="7"/>
  <c r="J991" i="7"/>
  <c r="I991" i="7"/>
  <c r="I990" i="7"/>
  <c r="J990" i="7"/>
  <c r="J989" i="7"/>
  <c r="I989" i="7"/>
  <c r="J988" i="7"/>
  <c r="I988" i="7"/>
  <c r="J987" i="7"/>
  <c r="I987" i="7"/>
  <c r="I986" i="7"/>
  <c r="J986" i="7"/>
  <c r="I985" i="7"/>
  <c r="J985" i="7"/>
  <c r="I983" i="7"/>
  <c r="J983" i="7"/>
  <c r="I982" i="7"/>
  <c r="J982" i="7"/>
  <c r="J981" i="7"/>
  <c r="I981" i="7"/>
  <c r="J980" i="7"/>
  <c r="I980" i="7"/>
  <c r="J979" i="7"/>
  <c r="I979" i="7"/>
  <c r="J978" i="7"/>
  <c r="I978" i="7"/>
  <c r="J977" i="7"/>
  <c r="I977" i="7"/>
  <c r="I976" i="7"/>
  <c r="J976" i="7"/>
  <c r="I975" i="7"/>
  <c r="J975" i="7"/>
  <c r="I974" i="7"/>
  <c r="J974" i="7"/>
  <c r="J973" i="7"/>
  <c r="I973" i="7"/>
  <c r="I972" i="7"/>
  <c r="J972" i="7"/>
  <c r="J971" i="7"/>
  <c r="I971" i="7"/>
  <c r="I970" i="7"/>
  <c r="J970" i="7"/>
  <c r="J969" i="7"/>
  <c r="I969" i="7"/>
  <c r="I968" i="7"/>
  <c r="J968" i="7"/>
  <c r="I967" i="7"/>
  <c r="J967" i="7"/>
  <c r="J966" i="7"/>
  <c r="I966" i="7"/>
  <c r="J965" i="7"/>
  <c r="I965" i="7"/>
  <c r="J964" i="7"/>
  <c r="I964" i="7"/>
  <c r="I963" i="7"/>
  <c r="J963" i="7"/>
  <c r="J962" i="7"/>
  <c r="I962" i="7"/>
  <c r="I961" i="7"/>
  <c r="J961" i="7"/>
  <c r="J960" i="7"/>
  <c r="I960" i="7"/>
  <c r="J959" i="7"/>
  <c r="I959" i="7"/>
  <c r="J958" i="7"/>
  <c r="I958" i="7"/>
  <c r="I957" i="7"/>
  <c r="J957" i="7"/>
  <c r="J956" i="7"/>
  <c r="I956" i="7"/>
  <c r="J955" i="7"/>
  <c r="I955" i="7"/>
  <c r="J954" i="7"/>
  <c r="I954" i="7"/>
  <c r="J953" i="7"/>
  <c r="I953" i="7"/>
  <c r="I952" i="7"/>
  <c r="J952" i="7"/>
  <c r="I951" i="7"/>
  <c r="J951" i="7"/>
  <c r="I950" i="7"/>
  <c r="J950" i="7"/>
  <c r="I949" i="7"/>
  <c r="J949" i="7"/>
  <c r="I948" i="7"/>
  <c r="J948" i="7"/>
  <c r="I947" i="7"/>
  <c r="J947" i="7"/>
  <c r="I946" i="7"/>
  <c r="J946" i="7"/>
  <c r="I945" i="7"/>
  <c r="J945" i="7"/>
  <c r="I944" i="7"/>
  <c r="J944" i="7"/>
  <c r="I943" i="7"/>
  <c r="J943" i="7"/>
  <c r="J942" i="7"/>
  <c r="I942" i="7"/>
  <c r="I941" i="7"/>
  <c r="J941" i="7"/>
  <c r="I940" i="7"/>
  <c r="J940" i="7"/>
  <c r="I939" i="7"/>
  <c r="J939" i="7"/>
  <c r="I938" i="7"/>
  <c r="J938" i="7"/>
  <c r="J937" i="7"/>
  <c r="I937" i="7"/>
  <c r="I936" i="7"/>
  <c r="J936" i="7"/>
  <c r="I935" i="7"/>
  <c r="J935" i="7"/>
  <c r="I934" i="7"/>
  <c r="J934" i="7"/>
  <c r="I933" i="7"/>
  <c r="J933" i="7"/>
  <c r="I932" i="7"/>
  <c r="J932" i="7"/>
  <c r="J931" i="7"/>
  <c r="I931" i="7"/>
  <c r="J930" i="7"/>
  <c r="I930" i="7"/>
  <c r="J929" i="7"/>
  <c r="I929" i="7"/>
  <c r="I928" i="7"/>
  <c r="J928" i="7"/>
  <c r="J926" i="7"/>
  <c r="I926" i="7"/>
  <c r="J925" i="7"/>
  <c r="I925" i="7"/>
  <c r="I924" i="7"/>
  <c r="J924" i="7"/>
  <c r="J923" i="7"/>
  <c r="I923" i="7"/>
  <c r="J922" i="7"/>
  <c r="I922" i="7"/>
  <c r="I921" i="7"/>
  <c r="J921" i="7"/>
  <c r="J920" i="7"/>
  <c r="I920" i="7"/>
  <c r="J919" i="7"/>
  <c r="I919" i="7"/>
  <c r="I918" i="7"/>
  <c r="J918" i="7"/>
  <c r="I917" i="7"/>
  <c r="J917" i="7"/>
  <c r="J916" i="7"/>
  <c r="I916" i="7"/>
  <c r="I915" i="7"/>
  <c r="J915" i="7"/>
  <c r="I914" i="7"/>
  <c r="J914" i="7"/>
  <c r="J913" i="7"/>
  <c r="I913" i="7"/>
  <c r="J912" i="7"/>
  <c r="I912" i="7"/>
  <c r="J911" i="7"/>
  <c r="I911" i="7"/>
  <c r="J910" i="7"/>
  <c r="I910" i="7"/>
  <c r="J909" i="7"/>
  <c r="I909" i="7"/>
  <c r="J908" i="7"/>
  <c r="I908" i="7"/>
  <c r="I907" i="7"/>
  <c r="J907" i="7"/>
  <c r="J906" i="7"/>
  <c r="I906" i="7"/>
  <c r="J905" i="7"/>
  <c r="I905" i="7"/>
  <c r="J904" i="7"/>
  <c r="I904" i="7"/>
  <c r="I903" i="7"/>
  <c r="J903" i="7"/>
  <c r="I902" i="7"/>
  <c r="J902" i="7"/>
  <c r="J901" i="7"/>
  <c r="I901" i="7"/>
  <c r="J900" i="7"/>
  <c r="I900" i="7"/>
  <c r="I899" i="7"/>
  <c r="J899" i="7"/>
  <c r="I898" i="7"/>
  <c r="J898" i="7"/>
  <c r="J897" i="7"/>
  <c r="I897" i="7"/>
  <c r="J896" i="7"/>
  <c r="I896" i="7"/>
  <c r="I895" i="7"/>
  <c r="J895" i="7"/>
  <c r="I894" i="7"/>
  <c r="J894" i="7"/>
  <c r="I893" i="7"/>
  <c r="J893" i="7"/>
  <c r="I892" i="7"/>
  <c r="J892" i="7"/>
  <c r="J891" i="7"/>
  <c r="I891" i="7"/>
  <c r="I890" i="7"/>
  <c r="J890" i="7"/>
  <c r="I889" i="7"/>
  <c r="J889" i="7"/>
  <c r="I888" i="7"/>
  <c r="J888" i="7"/>
  <c r="I887" i="7"/>
  <c r="J887" i="7"/>
  <c r="I886" i="7"/>
  <c r="J886" i="7"/>
  <c r="I885" i="7"/>
  <c r="J885" i="7"/>
  <c r="I884" i="7"/>
  <c r="J884" i="7"/>
  <c r="I883" i="7"/>
  <c r="J883" i="7"/>
  <c r="J882" i="7"/>
  <c r="I882" i="7"/>
  <c r="I881" i="7"/>
  <c r="J881" i="7"/>
  <c r="J880" i="7"/>
  <c r="I880" i="7"/>
  <c r="I879" i="7"/>
  <c r="J879" i="7"/>
  <c r="J878" i="7"/>
  <c r="I878" i="7"/>
  <c r="J877" i="7"/>
  <c r="I877" i="7"/>
  <c r="J876" i="7"/>
  <c r="I876" i="7"/>
  <c r="J875" i="7"/>
  <c r="I875" i="7"/>
  <c r="I874" i="7"/>
  <c r="J874" i="7"/>
  <c r="I873" i="7"/>
  <c r="J873" i="7"/>
  <c r="I872" i="7"/>
  <c r="J872" i="7"/>
  <c r="I871" i="7"/>
  <c r="J871" i="7"/>
  <c r="I870" i="7"/>
  <c r="J870" i="7"/>
  <c r="J869" i="7"/>
  <c r="I869" i="7"/>
  <c r="I868" i="7"/>
  <c r="J868" i="7"/>
  <c r="J867" i="7"/>
  <c r="I867" i="7"/>
  <c r="I866" i="7"/>
  <c r="J866" i="7"/>
  <c r="I865" i="7"/>
  <c r="J865" i="7"/>
  <c r="I864" i="7"/>
  <c r="J864" i="7"/>
  <c r="I863" i="7"/>
  <c r="J863" i="7"/>
  <c r="I862" i="7"/>
  <c r="J862" i="7"/>
  <c r="I861" i="7"/>
  <c r="J861" i="7"/>
  <c r="I860" i="7"/>
  <c r="J860" i="7"/>
  <c r="J859" i="7"/>
  <c r="I859" i="7"/>
  <c r="J858" i="7"/>
  <c r="I858" i="7"/>
  <c r="I857" i="7"/>
  <c r="J857" i="7"/>
  <c r="J856" i="7"/>
  <c r="I856" i="7"/>
  <c r="I855" i="7"/>
  <c r="J855" i="7"/>
  <c r="I854" i="7"/>
  <c r="J854" i="7"/>
  <c r="J853" i="7"/>
  <c r="I853" i="7"/>
  <c r="J852" i="7"/>
  <c r="I852" i="7"/>
  <c r="J851" i="7"/>
  <c r="I851" i="7"/>
  <c r="J850" i="7"/>
  <c r="I850" i="7"/>
  <c r="J849" i="7"/>
  <c r="I849" i="7"/>
  <c r="J848" i="7"/>
  <c r="I848" i="7"/>
  <c r="J847" i="7"/>
  <c r="I847" i="7"/>
  <c r="J846" i="7"/>
  <c r="I846" i="7"/>
  <c r="J845" i="7"/>
  <c r="I845" i="7"/>
  <c r="J844" i="7"/>
  <c r="I844" i="7"/>
  <c r="I843" i="7"/>
  <c r="J843" i="7"/>
  <c r="I842" i="7"/>
  <c r="J842" i="7"/>
  <c r="I841" i="7"/>
  <c r="J841" i="7"/>
  <c r="I840" i="7"/>
  <c r="J840" i="7"/>
  <c r="I839" i="7"/>
  <c r="J839" i="7"/>
  <c r="J838" i="7"/>
  <c r="I838" i="7"/>
  <c r="J837" i="7"/>
  <c r="I837" i="7"/>
  <c r="J836" i="7"/>
  <c r="I836" i="7"/>
  <c r="I835" i="7"/>
  <c r="J835" i="7"/>
  <c r="J834" i="7"/>
  <c r="I834" i="7"/>
  <c r="J833" i="7"/>
  <c r="I833" i="7"/>
  <c r="J832" i="7"/>
  <c r="I832" i="7"/>
  <c r="I831" i="7"/>
  <c r="J831" i="7"/>
  <c r="J830" i="7"/>
  <c r="I830" i="7"/>
  <c r="J829" i="7"/>
  <c r="I829" i="7"/>
  <c r="J828" i="7"/>
  <c r="I828" i="7"/>
  <c r="J827" i="7"/>
  <c r="I827" i="7"/>
  <c r="J826" i="7"/>
  <c r="I826" i="7"/>
  <c r="J825" i="7"/>
  <c r="I825" i="7"/>
  <c r="I824" i="7"/>
  <c r="J824" i="7"/>
  <c r="I823" i="7"/>
  <c r="J823" i="7"/>
  <c r="I822" i="7"/>
  <c r="J822" i="7"/>
  <c r="I821" i="7"/>
  <c r="J821" i="7"/>
  <c r="I820" i="7"/>
  <c r="J820" i="7"/>
  <c r="I819" i="7"/>
  <c r="J819" i="7"/>
  <c r="J818" i="7"/>
  <c r="I818" i="7"/>
  <c r="I817" i="7"/>
  <c r="J817" i="7"/>
  <c r="I816" i="7"/>
  <c r="J816" i="7"/>
  <c r="J815" i="7"/>
  <c r="I815" i="7"/>
  <c r="J814" i="7"/>
  <c r="I814" i="7"/>
  <c r="J813" i="7"/>
  <c r="I813" i="7"/>
  <c r="I812" i="7"/>
  <c r="J812" i="7"/>
  <c r="J811" i="7"/>
  <c r="I811" i="7"/>
  <c r="I810" i="7"/>
  <c r="J810" i="7"/>
  <c r="J809" i="7"/>
  <c r="I809" i="7"/>
  <c r="J808" i="7"/>
  <c r="I808" i="7"/>
  <c r="I807" i="7"/>
  <c r="J807" i="7"/>
  <c r="I806" i="7"/>
  <c r="J806" i="7"/>
  <c r="I805" i="7"/>
  <c r="J805" i="7"/>
  <c r="J804" i="7"/>
  <c r="I804" i="7"/>
  <c r="I803" i="7"/>
  <c r="J803" i="7"/>
  <c r="J802" i="7"/>
  <c r="I802" i="7"/>
  <c r="J801" i="7"/>
  <c r="I801" i="7"/>
  <c r="I800" i="7"/>
  <c r="J800" i="7"/>
  <c r="J799" i="7"/>
  <c r="I799" i="7"/>
  <c r="J798" i="7"/>
  <c r="I798" i="7"/>
  <c r="J797" i="7"/>
  <c r="I797" i="7"/>
  <c r="J796" i="7"/>
  <c r="I796" i="7"/>
  <c r="J795" i="7"/>
  <c r="I795" i="7"/>
  <c r="J794" i="7"/>
  <c r="I794" i="7"/>
  <c r="J793" i="7"/>
  <c r="I793" i="7"/>
  <c r="I792" i="7"/>
  <c r="J792" i="7"/>
  <c r="J791" i="7"/>
  <c r="I791" i="7"/>
  <c r="I790" i="7"/>
  <c r="J790" i="7"/>
  <c r="J789" i="7"/>
  <c r="I789" i="7"/>
  <c r="I788" i="7"/>
  <c r="J788" i="7"/>
  <c r="J787" i="7"/>
  <c r="I787" i="7"/>
  <c r="J786" i="7"/>
  <c r="I786" i="7"/>
  <c r="I785" i="7"/>
  <c r="J785" i="7"/>
  <c r="I784" i="7"/>
  <c r="J784" i="7"/>
  <c r="I783" i="7"/>
  <c r="J783" i="7"/>
  <c r="I782" i="7"/>
  <c r="J782" i="7"/>
  <c r="J781" i="7"/>
  <c r="I781" i="7"/>
  <c r="J780" i="7"/>
  <c r="I780" i="7"/>
  <c r="I779" i="7"/>
  <c r="J779" i="7"/>
  <c r="I778" i="7"/>
  <c r="J778" i="7"/>
  <c r="I777" i="7"/>
  <c r="J777" i="7"/>
  <c r="I776" i="7"/>
  <c r="J776" i="7"/>
  <c r="I775" i="7"/>
  <c r="J775" i="7"/>
  <c r="J774" i="7"/>
  <c r="I774" i="7"/>
  <c r="J773" i="7"/>
  <c r="I773" i="7"/>
  <c r="I772" i="7"/>
  <c r="J772" i="7"/>
  <c r="J771" i="7"/>
  <c r="I771" i="7"/>
  <c r="J770" i="7"/>
  <c r="I770" i="7"/>
  <c r="I769" i="7"/>
  <c r="J769" i="7"/>
  <c r="I768" i="7"/>
  <c r="J768" i="7"/>
  <c r="I767" i="7"/>
  <c r="J767" i="7"/>
  <c r="J766" i="7"/>
  <c r="I766" i="7"/>
  <c r="J765" i="7"/>
  <c r="I765" i="7"/>
  <c r="J764" i="7"/>
  <c r="I764" i="7"/>
  <c r="I763" i="7"/>
  <c r="J763" i="7"/>
  <c r="J762" i="7"/>
  <c r="I762" i="7"/>
  <c r="I761" i="7"/>
  <c r="J761" i="7"/>
  <c r="J760" i="7"/>
  <c r="I760" i="7"/>
  <c r="J759" i="7"/>
  <c r="I759" i="7"/>
  <c r="I758" i="7"/>
  <c r="J758" i="7"/>
  <c r="I757" i="7"/>
  <c r="J757" i="7"/>
  <c r="I756" i="7"/>
  <c r="J756" i="7"/>
  <c r="J755" i="7"/>
  <c r="I755" i="7"/>
  <c r="I754" i="7"/>
  <c r="J754" i="7"/>
  <c r="I753" i="7"/>
  <c r="J753" i="7"/>
  <c r="I752" i="7"/>
  <c r="J752" i="7"/>
  <c r="J751" i="7"/>
  <c r="I751" i="7"/>
  <c r="J750" i="7"/>
  <c r="I750" i="7"/>
  <c r="I749" i="7"/>
  <c r="J749" i="7"/>
  <c r="J748" i="7"/>
  <c r="I748" i="7"/>
  <c r="I747" i="7"/>
  <c r="J747" i="7"/>
  <c r="J746" i="7"/>
  <c r="I746" i="7"/>
  <c r="J745" i="7"/>
  <c r="I745" i="7"/>
  <c r="I744" i="7"/>
  <c r="J744" i="7"/>
  <c r="J743" i="7"/>
  <c r="I743" i="7"/>
  <c r="I742" i="7"/>
  <c r="J742" i="7"/>
  <c r="J741" i="7"/>
  <c r="I741" i="7"/>
  <c r="J740" i="7"/>
  <c r="I740" i="7"/>
  <c r="I739" i="7"/>
  <c r="J739" i="7"/>
  <c r="I738" i="7"/>
  <c r="J738" i="7"/>
  <c r="J737" i="7"/>
  <c r="I737" i="7"/>
  <c r="I736" i="7"/>
  <c r="J736" i="7"/>
  <c r="J735" i="7"/>
  <c r="I735" i="7"/>
  <c r="I734" i="7"/>
  <c r="J734" i="7"/>
  <c r="I733" i="7"/>
  <c r="J733" i="7"/>
  <c r="J732" i="7"/>
  <c r="I732" i="7"/>
  <c r="I731" i="7"/>
  <c r="J731" i="7"/>
  <c r="J730" i="7"/>
  <c r="I730" i="7"/>
  <c r="I729" i="7"/>
  <c r="J729" i="7"/>
  <c r="J728" i="7"/>
  <c r="I728" i="7"/>
  <c r="I727" i="7"/>
  <c r="J727" i="7"/>
  <c r="I726" i="7"/>
  <c r="J726" i="7"/>
  <c r="I725" i="7"/>
  <c r="J725" i="7"/>
  <c r="I724" i="7"/>
  <c r="J724" i="7"/>
  <c r="I723" i="7"/>
  <c r="J723" i="7"/>
  <c r="J722" i="7"/>
  <c r="I722" i="7"/>
  <c r="J721" i="7"/>
  <c r="I721" i="7"/>
  <c r="J720" i="7"/>
  <c r="I720" i="7"/>
  <c r="I719" i="7"/>
  <c r="J719" i="7"/>
  <c r="I718" i="7"/>
  <c r="J718" i="7"/>
  <c r="I717" i="7"/>
  <c r="J717" i="7"/>
  <c r="I716" i="7"/>
  <c r="J716" i="7"/>
  <c r="J715" i="7"/>
  <c r="I715" i="7"/>
  <c r="J714" i="7"/>
  <c r="I714" i="7"/>
  <c r="J713" i="7"/>
  <c r="I713" i="7"/>
  <c r="J712" i="7"/>
  <c r="I712" i="7"/>
  <c r="J711" i="7"/>
  <c r="I711" i="7"/>
  <c r="I710" i="7"/>
  <c r="J710" i="7"/>
  <c r="J709" i="7"/>
  <c r="I709" i="7"/>
  <c r="I708" i="7"/>
  <c r="J708" i="7"/>
  <c r="J707" i="7"/>
  <c r="I707" i="7"/>
  <c r="J706" i="7"/>
  <c r="I706" i="7"/>
  <c r="J705" i="7"/>
  <c r="I705" i="7"/>
  <c r="I704" i="7"/>
  <c r="J704" i="7"/>
  <c r="J703" i="7"/>
  <c r="I703" i="7"/>
  <c r="J702" i="7"/>
  <c r="I702" i="7"/>
  <c r="I701" i="7"/>
  <c r="J701" i="7"/>
  <c r="J700" i="7"/>
  <c r="I700" i="7"/>
  <c r="I699" i="7"/>
  <c r="J699" i="7"/>
  <c r="I698" i="7"/>
  <c r="J698" i="7"/>
  <c r="I697" i="7"/>
  <c r="J697" i="7"/>
  <c r="I696" i="7"/>
  <c r="J696" i="7"/>
  <c r="I695" i="7"/>
  <c r="J695" i="7"/>
  <c r="J694" i="7"/>
  <c r="I694" i="7"/>
  <c r="I693" i="7"/>
  <c r="J693" i="7"/>
  <c r="I692" i="7"/>
  <c r="J692" i="7"/>
  <c r="I691" i="7"/>
  <c r="J691" i="7"/>
  <c r="I690" i="7"/>
  <c r="J690" i="7"/>
  <c r="I689" i="7"/>
  <c r="J689" i="7"/>
  <c r="J688" i="7"/>
  <c r="I688" i="7"/>
  <c r="I687" i="7"/>
  <c r="J687" i="7"/>
  <c r="J686" i="7"/>
  <c r="I686" i="7"/>
  <c r="I685" i="7"/>
  <c r="J685" i="7"/>
  <c r="J684" i="7"/>
  <c r="I684" i="7"/>
  <c r="J683" i="7"/>
  <c r="I683" i="7"/>
  <c r="J682" i="7"/>
  <c r="I682" i="7"/>
  <c r="I681" i="7"/>
  <c r="J681" i="7"/>
  <c r="I680" i="7"/>
  <c r="J680" i="7"/>
  <c r="I679" i="7"/>
  <c r="J679" i="7"/>
  <c r="J678" i="7"/>
  <c r="I678" i="7"/>
  <c r="J677" i="7"/>
  <c r="I677" i="7"/>
  <c r="J676" i="7"/>
  <c r="I676" i="7"/>
  <c r="J675" i="7"/>
  <c r="I675" i="7"/>
  <c r="I674" i="7"/>
  <c r="J674" i="7"/>
  <c r="J673" i="7"/>
  <c r="I673" i="7"/>
  <c r="I672" i="7"/>
  <c r="J672" i="7"/>
  <c r="J671" i="7"/>
  <c r="I671" i="7"/>
  <c r="I670" i="7"/>
  <c r="J670" i="7"/>
  <c r="J669" i="7"/>
  <c r="I669" i="7"/>
  <c r="I668" i="7"/>
  <c r="J668" i="7"/>
  <c r="I667" i="7"/>
  <c r="J667" i="7"/>
  <c r="J666" i="7"/>
  <c r="I666" i="7"/>
  <c r="J665" i="7"/>
  <c r="I665" i="7"/>
  <c r="J664" i="7"/>
  <c r="I664" i="7"/>
  <c r="J663" i="7"/>
  <c r="I663" i="7"/>
  <c r="I662" i="7"/>
  <c r="J662" i="7"/>
  <c r="J661" i="7"/>
  <c r="I661" i="7"/>
  <c r="J660" i="7"/>
  <c r="I660" i="7"/>
  <c r="J659" i="7"/>
  <c r="I659" i="7"/>
  <c r="I658" i="7"/>
  <c r="J658" i="7"/>
  <c r="J657" i="7"/>
  <c r="I657" i="7"/>
  <c r="I656" i="7"/>
  <c r="J656" i="7"/>
  <c r="J655" i="7"/>
  <c r="I655" i="7"/>
  <c r="J654" i="7"/>
  <c r="I654" i="7"/>
  <c r="I653" i="7"/>
  <c r="J653" i="7"/>
  <c r="I652" i="7"/>
  <c r="J652" i="7"/>
  <c r="J651" i="7"/>
  <c r="I651" i="7"/>
  <c r="J650" i="7"/>
  <c r="I650" i="7"/>
  <c r="I649" i="7"/>
  <c r="J649" i="7"/>
  <c r="I648" i="7"/>
  <c r="J648" i="7"/>
  <c r="J647" i="7"/>
  <c r="I647" i="7"/>
  <c r="I646" i="7"/>
  <c r="J646" i="7"/>
  <c r="I645" i="7"/>
  <c r="J645" i="7"/>
  <c r="I644" i="7"/>
  <c r="J644" i="7"/>
  <c r="J643" i="7"/>
  <c r="I643" i="7"/>
  <c r="J642" i="7"/>
  <c r="I642" i="7"/>
  <c r="I641" i="7"/>
  <c r="J641" i="7"/>
  <c r="J640" i="7"/>
  <c r="I640" i="7"/>
  <c r="I639" i="7"/>
  <c r="J639" i="7"/>
  <c r="I638" i="7"/>
  <c r="J638" i="7"/>
  <c r="I637" i="7"/>
  <c r="J637" i="7"/>
  <c r="I636" i="7"/>
  <c r="J636" i="7"/>
  <c r="J635" i="7"/>
  <c r="I635" i="7"/>
  <c r="J634" i="7"/>
  <c r="I634" i="7"/>
  <c r="I633" i="7"/>
  <c r="J633" i="7"/>
  <c r="I632" i="7"/>
  <c r="J632" i="7"/>
  <c r="I631" i="7"/>
  <c r="J631" i="7"/>
  <c r="J630" i="7"/>
  <c r="I630" i="7"/>
  <c r="I629" i="7"/>
  <c r="J629" i="7"/>
  <c r="J628" i="7"/>
  <c r="I628" i="7"/>
  <c r="I627" i="7"/>
  <c r="J627" i="7"/>
  <c r="I626" i="7"/>
  <c r="J626" i="7"/>
  <c r="J625" i="7"/>
  <c r="I625" i="7"/>
  <c r="I624" i="7"/>
  <c r="J624" i="7"/>
  <c r="I623" i="7"/>
  <c r="J623" i="7"/>
  <c r="I622" i="7"/>
  <c r="J622" i="7"/>
  <c r="J621" i="7"/>
  <c r="I621" i="7"/>
  <c r="I620" i="7"/>
  <c r="J620" i="7"/>
  <c r="I619" i="7"/>
  <c r="J619" i="7"/>
  <c r="I618" i="7"/>
  <c r="J618" i="7"/>
  <c r="J617" i="7"/>
  <c r="I617" i="7"/>
  <c r="I616" i="7"/>
  <c r="J616" i="7"/>
  <c r="I615" i="7"/>
  <c r="J615" i="7"/>
  <c r="J614" i="7"/>
  <c r="I614" i="7"/>
  <c r="I613" i="7"/>
  <c r="J613" i="7"/>
  <c r="J612" i="7"/>
  <c r="I612" i="7"/>
  <c r="J611" i="7"/>
  <c r="I611" i="7"/>
  <c r="J610" i="7"/>
  <c r="I610" i="7"/>
  <c r="I609" i="7"/>
  <c r="J609" i="7"/>
  <c r="J608" i="7"/>
  <c r="I608" i="7"/>
  <c r="I607" i="7"/>
  <c r="J607" i="7"/>
  <c r="J606" i="7"/>
  <c r="I606" i="7"/>
  <c r="I605" i="7"/>
  <c r="J605" i="7"/>
  <c r="I604" i="7"/>
  <c r="J604" i="7"/>
  <c r="I603" i="7"/>
  <c r="J603" i="7"/>
  <c r="I602" i="7"/>
  <c r="J602" i="7"/>
  <c r="I601" i="7"/>
  <c r="J601" i="7"/>
  <c r="I600" i="7"/>
  <c r="J600" i="7"/>
  <c r="I599" i="7"/>
  <c r="J599" i="7"/>
  <c r="J598" i="7"/>
  <c r="I598" i="7"/>
  <c r="J597" i="7"/>
  <c r="I597" i="7"/>
  <c r="J596" i="7"/>
  <c r="I596" i="7"/>
  <c r="J595" i="7"/>
  <c r="I595" i="7"/>
  <c r="I594" i="7"/>
  <c r="J594" i="7"/>
  <c r="J593" i="7"/>
  <c r="I593" i="7"/>
  <c r="J592" i="7"/>
  <c r="I592" i="7"/>
  <c r="J591" i="7"/>
  <c r="I591" i="7"/>
  <c r="I590" i="7"/>
  <c r="J590" i="7"/>
  <c r="I589" i="7"/>
  <c r="J589" i="7"/>
  <c r="J588" i="7"/>
  <c r="I588" i="7"/>
  <c r="J587" i="7"/>
  <c r="I587" i="7"/>
  <c r="J586" i="7"/>
  <c r="I586" i="7"/>
  <c r="I585" i="7"/>
  <c r="J585" i="7"/>
  <c r="J584" i="7"/>
  <c r="I584" i="7"/>
  <c r="I583" i="7"/>
  <c r="J583" i="7"/>
  <c r="I582" i="7"/>
  <c r="J582" i="7"/>
  <c r="J581" i="7"/>
  <c r="I581" i="7"/>
  <c r="J580" i="7"/>
  <c r="I580" i="7"/>
  <c r="J579" i="7"/>
  <c r="I579" i="7"/>
  <c r="I578" i="7"/>
  <c r="J578" i="7"/>
  <c r="I577" i="7"/>
  <c r="J577" i="7"/>
  <c r="J576" i="7"/>
  <c r="I576" i="7"/>
  <c r="I575" i="7"/>
  <c r="J575" i="7"/>
  <c r="I574" i="7"/>
  <c r="J574" i="7"/>
  <c r="I573" i="7"/>
  <c r="J573" i="7"/>
  <c r="I572" i="7"/>
  <c r="J572" i="7"/>
  <c r="J571" i="7"/>
  <c r="I571" i="7"/>
  <c r="I570" i="7"/>
  <c r="J570" i="7"/>
  <c r="I569" i="7"/>
  <c r="J569" i="7"/>
  <c r="I568" i="7"/>
  <c r="J568" i="7"/>
  <c r="I567" i="7"/>
  <c r="J567" i="7"/>
  <c r="J566" i="7"/>
  <c r="I566" i="7"/>
  <c r="I565" i="7"/>
  <c r="J565" i="7"/>
  <c r="I564" i="7"/>
  <c r="J564" i="7"/>
  <c r="J563" i="7"/>
  <c r="I563" i="7"/>
  <c r="I562" i="7"/>
  <c r="J562" i="7"/>
  <c r="I561" i="7"/>
  <c r="J561" i="7"/>
  <c r="I560" i="7"/>
  <c r="J560" i="7"/>
  <c r="I559" i="7"/>
  <c r="J559" i="7"/>
  <c r="J558" i="7"/>
  <c r="I558" i="7"/>
  <c r="J557" i="7"/>
  <c r="I557" i="7"/>
  <c r="I556" i="7"/>
  <c r="J556" i="7"/>
  <c r="I555" i="7"/>
  <c r="J555" i="7"/>
  <c r="J554" i="7"/>
  <c r="I554" i="7"/>
  <c r="J553" i="7"/>
  <c r="I553" i="7"/>
  <c r="J552" i="7"/>
  <c r="I552" i="7"/>
  <c r="J551" i="7"/>
  <c r="I551" i="7"/>
  <c r="I550" i="7"/>
  <c r="J550" i="7"/>
  <c r="I549" i="7"/>
  <c r="J549" i="7"/>
  <c r="J548" i="7"/>
  <c r="I548" i="7"/>
  <c r="I547" i="7"/>
  <c r="J547" i="7"/>
  <c r="J546" i="7"/>
  <c r="I546" i="7"/>
  <c r="I545" i="7"/>
  <c r="J545" i="7"/>
  <c r="I544" i="7"/>
  <c r="J544" i="7"/>
  <c r="J543" i="7"/>
  <c r="I543" i="7"/>
  <c r="I542" i="7"/>
  <c r="J542" i="7"/>
  <c r="I541" i="7"/>
  <c r="J541" i="7"/>
  <c r="J540" i="7"/>
  <c r="I540" i="7"/>
  <c r="I539" i="7"/>
  <c r="J539" i="7"/>
  <c r="J538" i="7"/>
  <c r="I538" i="7"/>
  <c r="I537" i="7"/>
  <c r="J537" i="7"/>
  <c r="I536" i="7"/>
  <c r="J536" i="7"/>
  <c r="J535" i="7"/>
  <c r="I535" i="7"/>
  <c r="J534" i="7"/>
  <c r="I534" i="7"/>
  <c r="J533" i="7"/>
  <c r="I533" i="7"/>
  <c r="J532" i="7"/>
  <c r="I532" i="7"/>
  <c r="J531" i="7"/>
  <c r="I531" i="7"/>
  <c r="I530" i="7"/>
  <c r="J530" i="7"/>
  <c r="J529" i="7"/>
  <c r="I529" i="7"/>
  <c r="J528" i="7"/>
  <c r="I528" i="7"/>
  <c r="I527" i="7"/>
  <c r="J527" i="7"/>
  <c r="I526" i="7"/>
  <c r="J526" i="7"/>
  <c r="J525" i="7"/>
  <c r="I525" i="7"/>
  <c r="I524" i="7"/>
  <c r="J524" i="7"/>
  <c r="J523" i="7"/>
  <c r="I523" i="7"/>
  <c r="J522" i="7"/>
  <c r="I522" i="7"/>
  <c r="J521" i="7"/>
  <c r="I521" i="7"/>
  <c r="J520" i="7"/>
  <c r="I520" i="7"/>
  <c r="J519" i="7"/>
  <c r="I519" i="7"/>
  <c r="I518" i="7"/>
  <c r="J518" i="7"/>
  <c r="J517" i="7"/>
  <c r="I517" i="7"/>
  <c r="J516" i="7"/>
  <c r="I516" i="7"/>
  <c r="J515" i="7"/>
  <c r="I515" i="7"/>
  <c r="I514" i="7"/>
  <c r="J514" i="7"/>
  <c r="J513" i="7"/>
  <c r="I513" i="7"/>
  <c r="J512" i="7"/>
  <c r="I512" i="7"/>
  <c r="J511" i="7"/>
  <c r="I511" i="7"/>
  <c r="J510" i="7"/>
  <c r="I510" i="7"/>
  <c r="J509" i="7"/>
  <c r="I509" i="7"/>
  <c r="I508" i="7"/>
  <c r="J508" i="7"/>
  <c r="J507" i="7"/>
  <c r="I507" i="7"/>
  <c r="I506" i="7"/>
  <c r="J506" i="7"/>
  <c r="I505" i="7"/>
  <c r="J505" i="7"/>
  <c r="J504" i="7"/>
  <c r="I504" i="7"/>
  <c r="I503" i="7"/>
  <c r="J503" i="7"/>
  <c r="J502" i="7"/>
  <c r="I502" i="7"/>
  <c r="I501" i="7"/>
  <c r="J501" i="7"/>
  <c r="I500" i="7"/>
  <c r="J500" i="7"/>
  <c r="I499" i="7"/>
  <c r="J499" i="7"/>
  <c r="J498" i="7"/>
  <c r="I498" i="7"/>
  <c r="I497" i="7"/>
  <c r="J497" i="7"/>
  <c r="I496" i="7"/>
  <c r="J496" i="7"/>
  <c r="I495" i="7"/>
  <c r="J495" i="7"/>
  <c r="J494" i="7"/>
  <c r="I494" i="7"/>
  <c r="I493" i="7"/>
  <c r="J493" i="7"/>
  <c r="I492" i="7"/>
  <c r="J492" i="7"/>
  <c r="I491" i="7"/>
  <c r="J491" i="7"/>
  <c r="J490" i="7"/>
  <c r="I490" i="7"/>
  <c r="I489" i="7"/>
  <c r="J489" i="7"/>
  <c r="J488" i="7"/>
  <c r="I488" i="7"/>
  <c r="J487" i="7"/>
  <c r="I487" i="7"/>
  <c r="I486" i="7"/>
  <c r="J486" i="7"/>
  <c r="J485" i="7"/>
  <c r="I485" i="7"/>
  <c r="I484" i="7"/>
  <c r="J484" i="7"/>
  <c r="J483" i="7"/>
  <c r="I483" i="7"/>
  <c r="I482" i="7"/>
  <c r="J482" i="7"/>
  <c r="I481" i="7"/>
  <c r="J481" i="7"/>
  <c r="I480" i="7"/>
  <c r="J480" i="7"/>
  <c r="J479" i="7"/>
  <c r="I479" i="7"/>
  <c r="J478" i="7"/>
  <c r="I478" i="7"/>
  <c r="J477" i="7"/>
  <c r="I477" i="7"/>
  <c r="J476" i="7"/>
  <c r="I476" i="7"/>
  <c r="J475" i="7"/>
  <c r="I475" i="7"/>
  <c r="J474" i="7"/>
  <c r="I474" i="7"/>
  <c r="J473" i="7"/>
  <c r="I473" i="7"/>
  <c r="I472" i="7"/>
  <c r="J472" i="7"/>
  <c r="J471" i="7"/>
  <c r="I471" i="7"/>
  <c r="J470" i="7"/>
  <c r="I470" i="7"/>
  <c r="I469" i="7"/>
  <c r="J469" i="7"/>
  <c r="J468" i="7"/>
  <c r="I468" i="7"/>
  <c r="J467" i="7"/>
  <c r="I467" i="7"/>
  <c r="J466" i="7"/>
  <c r="I466" i="7"/>
  <c r="I465" i="7"/>
  <c r="J465" i="7"/>
  <c r="J464" i="7"/>
  <c r="I464" i="7"/>
  <c r="J463" i="7"/>
  <c r="I463" i="7"/>
  <c r="I462" i="7"/>
  <c r="J462" i="7"/>
  <c r="J461" i="7"/>
  <c r="I461" i="7"/>
  <c r="I460" i="7"/>
  <c r="J460" i="7"/>
  <c r="I459" i="7"/>
  <c r="J459" i="7"/>
  <c r="J458" i="7"/>
  <c r="I458" i="7"/>
  <c r="I457" i="7"/>
  <c r="J457" i="7"/>
  <c r="J456" i="7"/>
  <c r="I456" i="7"/>
  <c r="I455" i="7"/>
  <c r="J455" i="7"/>
  <c r="I454" i="7"/>
  <c r="J454" i="7"/>
  <c r="J453" i="7"/>
  <c r="I453" i="7"/>
  <c r="I452" i="7"/>
  <c r="J452" i="7"/>
  <c r="J451" i="7"/>
  <c r="I451" i="7"/>
  <c r="I450" i="7"/>
  <c r="J450" i="7"/>
  <c r="J449" i="7"/>
  <c r="I449" i="7"/>
  <c r="I448" i="7"/>
  <c r="J448" i="7"/>
  <c r="J447" i="7"/>
  <c r="I447" i="7"/>
  <c r="I446" i="7"/>
  <c r="J446" i="7"/>
  <c r="I445" i="7"/>
  <c r="J445" i="7"/>
  <c r="J444" i="7"/>
  <c r="I444" i="7"/>
  <c r="J443" i="7"/>
  <c r="I443" i="7"/>
  <c r="I442" i="7"/>
  <c r="J442" i="7"/>
  <c r="I441" i="7"/>
  <c r="J441" i="7"/>
  <c r="J440" i="7"/>
  <c r="I440" i="7"/>
  <c r="I439" i="7"/>
  <c r="J439" i="7"/>
  <c r="J438" i="7"/>
  <c r="I438" i="7"/>
  <c r="J437" i="7"/>
  <c r="I437" i="7"/>
  <c r="I436" i="7"/>
  <c r="J436" i="7"/>
  <c r="I435" i="7"/>
  <c r="J435" i="7"/>
  <c r="I434" i="7"/>
  <c r="J434" i="7"/>
  <c r="J433" i="7"/>
  <c r="I433" i="7"/>
  <c r="I432" i="7"/>
  <c r="J432" i="7"/>
  <c r="J431" i="7"/>
  <c r="I431" i="7"/>
  <c r="J430" i="7"/>
  <c r="I430" i="7"/>
  <c r="J429" i="7"/>
  <c r="I429" i="7"/>
  <c r="I428" i="7"/>
  <c r="J428" i="7"/>
  <c r="J427" i="7"/>
  <c r="I427" i="7"/>
  <c r="I426" i="7"/>
  <c r="J426" i="7"/>
  <c r="J425" i="7"/>
  <c r="I425" i="7"/>
  <c r="J424" i="7"/>
  <c r="I424" i="7"/>
  <c r="J423" i="7"/>
  <c r="I423" i="7"/>
  <c r="J422" i="7"/>
  <c r="I422" i="7"/>
  <c r="J421" i="7"/>
  <c r="I421" i="7"/>
  <c r="J420" i="7"/>
  <c r="I420" i="7"/>
  <c r="I419" i="7"/>
  <c r="J419" i="7"/>
  <c r="I418" i="7"/>
  <c r="J418" i="7"/>
  <c r="J417" i="7"/>
  <c r="I417" i="7"/>
  <c r="J416" i="7"/>
  <c r="I416" i="7"/>
  <c r="I415" i="7"/>
  <c r="J415" i="7"/>
  <c r="I414" i="7"/>
  <c r="J414" i="7"/>
  <c r="J413" i="7"/>
  <c r="I413" i="7"/>
  <c r="J412" i="7"/>
  <c r="I412" i="7"/>
  <c r="J411" i="7"/>
  <c r="I411" i="7"/>
  <c r="J410" i="7"/>
  <c r="I410" i="7"/>
  <c r="J409" i="7"/>
  <c r="I409" i="7"/>
  <c r="I408" i="7"/>
  <c r="J408" i="7"/>
  <c r="J407" i="7"/>
  <c r="I407" i="7"/>
  <c r="J406" i="7"/>
  <c r="I406" i="7"/>
  <c r="I405" i="7"/>
  <c r="J405" i="7"/>
  <c r="J404" i="7"/>
  <c r="I404" i="7"/>
  <c r="J403" i="7"/>
  <c r="I403" i="7"/>
  <c r="I402" i="7"/>
  <c r="J402" i="7"/>
  <c r="I401" i="7"/>
  <c r="J401" i="7"/>
  <c r="I400" i="7"/>
  <c r="J400" i="7"/>
  <c r="I399" i="7"/>
  <c r="J399" i="7"/>
  <c r="J398" i="7"/>
  <c r="I398" i="7"/>
  <c r="J397" i="7"/>
  <c r="I397" i="7"/>
  <c r="J396" i="7"/>
  <c r="I396" i="7"/>
  <c r="I395" i="7"/>
  <c r="J395" i="7"/>
  <c r="I394" i="7"/>
  <c r="J394" i="7"/>
  <c r="J393" i="7"/>
  <c r="I393" i="7"/>
  <c r="I392" i="7"/>
  <c r="J392" i="7"/>
  <c r="I391" i="7"/>
  <c r="J391" i="7"/>
  <c r="J390" i="7"/>
  <c r="I390" i="7"/>
  <c r="I389" i="7"/>
  <c r="J389" i="7"/>
  <c r="J388" i="7"/>
  <c r="I388" i="7"/>
  <c r="I387" i="7"/>
  <c r="J387" i="7"/>
  <c r="J386" i="7"/>
  <c r="I386" i="7"/>
  <c r="J385" i="7"/>
  <c r="I385" i="7"/>
  <c r="J384" i="7"/>
  <c r="I384" i="7"/>
  <c r="J383" i="7"/>
  <c r="I383" i="7"/>
  <c r="I382" i="7"/>
  <c r="J382" i="7"/>
  <c r="J381" i="7"/>
  <c r="I381" i="7"/>
  <c r="J380" i="7"/>
  <c r="I380" i="7"/>
  <c r="J379" i="7"/>
  <c r="I379" i="7"/>
  <c r="I378" i="7"/>
  <c r="J378" i="7"/>
  <c r="J377" i="7"/>
  <c r="I377" i="7"/>
  <c r="J376" i="7"/>
  <c r="I376" i="7"/>
  <c r="J375" i="7"/>
  <c r="I375" i="7"/>
  <c r="J374" i="7"/>
  <c r="I374" i="7"/>
  <c r="J373" i="7"/>
  <c r="I373" i="7"/>
  <c r="J372" i="7"/>
  <c r="I372" i="7"/>
  <c r="J371" i="7"/>
  <c r="I371" i="7"/>
  <c r="I370" i="7"/>
  <c r="J370" i="7"/>
  <c r="J369" i="7"/>
  <c r="I369" i="7"/>
  <c r="J368" i="7"/>
  <c r="I368" i="7"/>
  <c r="J367" i="7"/>
  <c r="I367" i="7"/>
  <c r="J366" i="7"/>
  <c r="I366" i="7"/>
  <c r="J365" i="7"/>
  <c r="I365" i="7"/>
  <c r="J364" i="7"/>
  <c r="I364" i="7"/>
  <c r="J363" i="7"/>
  <c r="I363" i="7"/>
  <c r="J362" i="7"/>
  <c r="I362" i="7"/>
  <c r="J361" i="7"/>
  <c r="I361" i="7"/>
  <c r="J360" i="7"/>
  <c r="I360" i="7"/>
  <c r="J359" i="7"/>
  <c r="I359" i="7"/>
  <c r="J358" i="7"/>
  <c r="I358" i="7"/>
  <c r="J357" i="7"/>
  <c r="I357" i="7"/>
  <c r="J356" i="7"/>
  <c r="I356" i="7"/>
  <c r="J355" i="7"/>
  <c r="I355" i="7"/>
  <c r="J354" i="7"/>
  <c r="I354" i="7"/>
  <c r="J353" i="7"/>
  <c r="I353" i="7"/>
  <c r="J352" i="7"/>
  <c r="I352" i="7"/>
  <c r="J351" i="7"/>
  <c r="I351" i="7"/>
  <c r="J350" i="7"/>
  <c r="I350" i="7"/>
  <c r="J349" i="7"/>
  <c r="I349" i="7"/>
  <c r="J348" i="7"/>
  <c r="I348" i="7"/>
  <c r="J347" i="7"/>
  <c r="I347" i="7"/>
  <c r="J346" i="7"/>
  <c r="I346" i="7"/>
  <c r="J345" i="7"/>
  <c r="I345" i="7"/>
  <c r="J344" i="7"/>
  <c r="I344" i="7"/>
  <c r="I343" i="7"/>
  <c r="J343" i="7"/>
  <c r="J342" i="7"/>
  <c r="I342" i="7"/>
  <c r="I341" i="7"/>
  <c r="J341" i="7"/>
  <c r="I340" i="7"/>
  <c r="J340" i="7"/>
  <c r="J339" i="7"/>
  <c r="I339" i="7"/>
  <c r="J338" i="7"/>
  <c r="I338" i="7"/>
  <c r="J337" i="7"/>
  <c r="I337" i="7"/>
  <c r="J336" i="7"/>
  <c r="I336" i="7"/>
  <c r="J335" i="7"/>
  <c r="I335" i="7"/>
  <c r="J334" i="7"/>
  <c r="I334" i="7"/>
  <c r="J333" i="7"/>
  <c r="I333" i="7"/>
  <c r="J332" i="7"/>
  <c r="I332" i="7"/>
  <c r="I331" i="7"/>
  <c r="J331" i="7"/>
  <c r="J330" i="7"/>
  <c r="I330" i="7"/>
  <c r="J329" i="7"/>
  <c r="I329" i="7"/>
  <c r="J328" i="7"/>
  <c r="I328" i="7"/>
  <c r="I327" i="7"/>
  <c r="J327" i="7"/>
  <c r="I326" i="7"/>
  <c r="J326" i="7"/>
  <c r="J325" i="7"/>
  <c r="I325" i="7"/>
  <c r="I324" i="7"/>
  <c r="J324" i="7"/>
  <c r="I323" i="7"/>
  <c r="J323" i="7"/>
  <c r="J322" i="7"/>
  <c r="I322" i="7"/>
  <c r="J321" i="7"/>
  <c r="I321" i="7"/>
  <c r="J320" i="7"/>
  <c r="I320" i="7"/>
  <c r="J319" i="7"/>
  <c r="I319" i="7"/>
  <c r="J318" i="7"/>
  <c r="I318" i="7"/>
  <c r="J317" i="7"/>
  <c r="I317" i="7"/>
  <c r="I316" i="7"/>
  <c r="J316" i="7"/>
  <c r="J315" i="7"/>
  <c r="I315" i="7"/>
  <c r="I314" i="7"/>
  <c r="J314" i="7"/>
  <c r="I313" i="7"/>
  <c r="J313" i="7"/>
  <c r="J312" i="7"/>
  <c r="I312" i="7"/>
  <c r="I311" i="7"/>
  <c r="J311" i="7"/>
  <c r="I310" i="7"/>
  <c r="J310" i="7"/>
  <c r="J309" i="7"/>
  <c r="I309" i="7"/>
  <c r="J308" i="7"/>
  <c r="I308" i="7"/>
  <c r="J307" i="7"/>
  <c r="I307" i="7"/>
  <c r="I306" i="7"/>
  <c r="J306" i="7"/>
  <c r="J305" i="7"/>
  <c r="I305" i="7"/>
  <c r="J304" i="7"/>
  <c r="I304" i="7"/>
  <c r="I303" i="7"/>
  <c r="J303" i="7"/>
  <c r="I302" i="7"/>
  <c r="J302" i="7"/>
  <c r="I301" i="7"/>
  <c r="J301" i="7"/>
  <c r="J300" i="7"/>
  <c r="I300" i="7"/>
  <c r="I299" i="7"/>
  <c r="J299" i="7"/>
  <c r="I298" i="7"/>
  <c r="J298" i="7"/>
  <c r="I297" i="7"/>
  <c r="J297" i="7"/>
  <c r="I296" i="7"/>
  <c r="J296" i="7"/>
  <c r="I295" i="7"/>
  <c r="J295" i="7"/>
  <c r="I294" i="7"/>
  <c r="J294" i="7"/>
  <c r="J293" i="7"/>
  <c r="I293" i="7"/>
  <c r="J292" i="7"/>
  <c r="I292" i="7"/>
  <c r="J291" i="7"/>
  <c r="I291" i="7"/>
  <c r="I290" i="7"/>
  <c r="J290" i="7"/>
  <c r="J289" i="7"/>
  <c r="I289" i="7"/>
  <c r="J288" i="7"/>
  <c r="I288" i="7"/>
  <c r="J287" i="7"/>
  <c r="I287" i="7"/>
  <c r="I286" i="7"/>
  <c r="J286" i="7"/>
  <c r="I285" i="7"/>
  <c r="J285" i="7"/>
  <c r="I284" i="7"/>
  <c r="J284" i="7"/>
  <c r="J283" i="7"/>
  <c r="I283" i="7"/>
  <c r="J282" i="7"/>
  <c r="I282" i="7"/>
  <c r="I281" i="7"/>
  <c r="J281" i="7"/>
  <c r="J280" i="7"/>
  <c r="I280" i="7"/>
  <c r="J279" i="7"/>
  <c r="I279" i="7"/>
  <c r="I278" i="7"/>
  <c r="J278" i="7"/>
  <c r="J277" i="7"/>
  <c r="I277" i="7"/>
  <c r="I276" i="7"/>
  <c r="J276" i="7"/>
  <c r="I275" i="7"/>
  <c r="J275" i="7"/>
  <c r="I274" i="7"/>
  <c r="J274" i="7"/>
  <c r="I273" i="7"/>
  <c r="J273" i="7"/>
  <c r="J272" i="7"/>
  <c r="I272" i="7"/>
  <c r="I271" i="7"/>
  <c r="J271" i="7"/>
  <c r="I270" i="7"/>
  <c r="J270" i="7"/>
  <c r="I269" i="7"/>
  <c r="J269" i="7"/>
  <c r="J268" i="7"/>
  <c r="I268" i="7"/>
  <c r="I267" i="7"/>
  <c r="J267" i="7"/>
  <c r="J266" i="7"/>
  <c r="I266" i="7"/>
  <c r="J265" i="7"/>
  <c r="I265" i="7"/>
  <c r="J264" i="7"/>
  <c r="I264" i="7"/>
  <c r="I263" i="7"/>
  <c r="J263" i="7"/>
  <c r="I262" i="7"/>
  <c r="J262" i="7"/>
  <c r="I261" i="7"/>
  <c r="J261" i="7"/>
  <c r="J260" i="7"/>
  <c r="I260" i="7"/>
  <c r="J259" i="7"/>
  <c r="I259" i="7"/>
  <c r="I258" i="7"/>
  <c r="J258" i="7"/>
  <c r="I257" i="7"/>
  <c r="J257" i="7"/>
  <c r="I256" i="7"/>
  <c r="J256" i="7"/>
  <c r="I255" i="7"/>
  <c r="J255" i="7"/>
  <c r="I254" i="7"/>
  <c r="J254" i="7"/>
  <c r="I253" i="7"/>
  <c r="J253" i="7"/>
  <c r="I252" i="7"/>
  <c r="J252" i="7"/>
  <c r="I251" i="7"/>
  <c r="J251" i="7"/>
  <c r="I250" i="7"/>
  <c r="J250" i="7"/>
  <c r="I249" i="7"/>
  <c r="J249" i="7"/>
  <c r="J248" i="7"/>
  <c r="I248" i="7"/>
  <c r="J247" i="7"/>
  <c r="I247" i="7"/>
  <c r="I246" i="7"/>
  <c r="J246" i="7"/>
  <c r="I245" i="7"/>
  <c r="J245" i="7"/>
  <c r="I244" i="7"/>
  <c r="J244" i="7"/>
  <c r="I243" i="7"/>
  <c r="J243" i="7"/>
  <c r="I242" i="7"/>
  <c r="J242" i="7"/>
  <c r="J241" i="7"/>
  <c r="I241" i="7"/>
  <c r="J240" i="7"/>
  <c r="I240" i="7"/>
  <c r="J239" i="7"/>
  <c r="I239" i="7"/>
  <c r="I238" i="7"/>
  <c r="J238" i="7"/>
  <c r="I237" i="7"/>
  <c r="J237" i="7"/>
  <c r="I236" i="7"/>
  <c r="J236" i="7"/>
  <c r="I235" i="7"/>
  <c r="J235" i="7"/>
  <c r="I234" i="7"/>
  <c r="J234" i="7"/>
  <c r="J233" i="7"/>
  <c r="I233" i="7"/>
  <c r="J232" i="7"/>
  <c r="I232" i="7"/>
  <c r="I231" i="7"/>
  <c r="J231" i="7"/>
  <c r="J230" i="7"/>
  <c r="I230" i="7"/>
  <c r="J229" i="7"/>
  <c r="I229" i="7"/>
  <c r="J228" i="7"/>
  <c r="I228" i="7"/>
  <c r="J227" i="7"/>
  <c r="I227" i="7"/>
  <c r="J226" i="7"/>
  <c r="I226" i="7"/>
  <c r="I225" i="7"/>
  <c r="J225" i="7"/>
  <c r="I224" i="7"/>
  <c r="J224" i="7"/>
  <c r="I223" i="7"/>
  <c r="J223" i="7"/>
  <c r="I222" i="7"/>
  <c r="J222" i="7"/>
  <c r="I221" i="7"/>
  <c r="J221" i="7"/>
  <c r="J220" i="7"/>
  <c r="I220" i="7"/>
  <c r="I219" i="7"/>
  <c r="J219" i="7"/>
  <c r="I218" i="7"/>
  <c r="J218" i="7"/>
  <c r="J217" i="7"/>
  <c r="I217" i="7"/>
  <c r="J216" i="7"/>
  <c r="I216" i="7"/>
  <c r="I215" i="7"/>
  <c r="J215" i="7"/>
  <c r="J214" i="7"/>
  <c r="I214" i="7"/>
  <c r="I213" i="7"/>
  <c r="J213" i="7"/>
  <c r="I212" i="7"/>
  <c r="J212" i="7"/>
  <c r="J211" i="7"/>
  <c r="I211" i="7"/>
  <c r="J210" i="7"/>
  <c r="I210" i="7"/>
  <c r="J209" i="7"/>
  <c r="I209" i="7"/>
  <c r="I208" i="7"/>
  <c r="J208" i="7"/>
  <c r="I207" i="7"/>
  <c r="J207" i="7"/>
  <c r="J206" i="7"/>
  <c r="I206" i="7"/>
  <c r="J205" i="7"/>
  <c r="I205" i="7"/>
  <c r="I204" i="7"/>
  <c r="J204" i="7"/>
  <c r="J203" i="7"/>
  <c r="I203" i="7"/>
  <c r="I202" i="7"/>
  <c r="J202" i="7"/>
  <c r="J201" i="7"/>
  <c r="I201" i="7"/>
  <c r="I200" i="7"/>
  <c r="J200" i="7"/>
  <c r="I199" i="7"/>
  <c r="J199" i="7"/>
  <c r="J198" i="7"/>
  <c r="I198" i="7"/>
  <c r="J197" i="7"/>
  <c r="I197" i="7"/>
  <c r="J196" i="7"/>
  <c r="I196" i="7"/>
  <c r="I195" i="7"/>
  <c r="J195" i="7"/>
  <c r="I194" i="7"/>
  <c r="J194" i="7"/>
  <c r="I193" i="7"/>
  <c r="J193" i="7"/>
  <c r="I192" i="7"/>
  <c r="J192" i="7"/>
  <c r="I191" i="7"/>
  <c r="J191" i="7"/>
  <c r="J190" i="7"/>
  <c r="I190" i="7"/>
  <c r="J189" i="7"/>
  <c r="I189" i="7"/>
  <c r="J188" i="7"/>
  <c r="I188" i="7"/>
  <c r="J187" i="7"/>
  <c r="I187" i="7"/>
  <c r="J186" i="7"/>
  <c r="I186" i="7"/>
  <c r="I185" i="7"/>
  <c r="J185" i="7"/>
  <c r="I184" i="7"/>
  <c r="J184" i="7"/>
  <c r="J183" i="7"/>
  <c r="I183" i="7"/>
  <c r="J182" i="7"/>
  <c r="I182" i="7"/>
  <c r="I181" i="7"/>
  <c r="J181" i="7"/>
  <c r="J180" i="7"/>
  <c r="I180" i="7"/>
  <c r="I179" i="7"/>
  <c r="J179" i="7"/>
  <c r="I178" i="7"/>
  <c r="J178" i="7"/>
  <c r="J177" i="7"/>
  <c r="I177" i="7"/>
  <c r="J176" i="7"/>
  <c r="I176" i="7"/>
  <c r="J175" i="7"/>
  <c r="I175" i="7"/>
  <c r="J174" i="7"/>
  <c r="I174" i="7"/>
  <c r="I173" i="7"/>
  <c r="J173" i="7"/>
  <c r="I172" i="7"/>
  <c r="J172" i="7"/>
  <c r="I171" i="7"/>
  <c r="J171" i="7"/>
  <c r="J170" i="7"/>
  <c r="I170" i="7"/>
  <c r="I169" i="7"/>
  <c r="J169" i="7"/>
  <c r="J168" i="7"/>
  <c r="I168" i="7"/>
  <c r="I167" i="7"/>
  <c r="J167" i="7"/>
  <c r="I166" i="7"/>
  <c r="J166" i="7"/>
  <c r="J165" i="7"/>
  <c r="I165" i="7"/>
  <c r="I164" i="7"/>
  <c r="J164" i="7"/>
  <c r="J163" i="7"/>
  <c r="I163" i="7"/>
  <c r="J162" i="7"/>
  <c r="I162" i="7"/>
  <c r="I161" i="7"/>
  <c r="J161" i="7"/>
  <c r="J160" i="7"/>
  <c r="I160" i="7"/>
  <c r="I159" i="7"/>
  <c r="J159" i="7"/>
  <c r="I158" i="7"/>
  <c r="J158" i="7"/>
  <c r="I157" i="7"/>
  <c r="J157" i="7"/>
  <c r="I156" i="7"/>
  <c r="J156" i="7"/>
  <c r="J155" i="7"/>
  <c r="I155" i="7"/>
  <c r="I154" i="7"/>
  <c r="J154" i="7"/>
  <c r="I153" i="7"/>
  <c r="J153" i="7"/>
  <c r="I152" i="7"/>
  <c r="J152" i="7"/>
  <c r="I151" i="7"/>
  <c r="J151" i="7"/>
  <c r="J150" i="7"/>
  <c r="I150" i="7"/>
  <c r="J149" i="7"/>
  <c r="I149" i="7"/>
  <c r="I148" i="7"/>
  <c r="J148" i="7"/>
  <c r="J147" i="7"/>
  <c r="I147" i="7"/>
  <c r="I146" i="7"/>
  <c r="J146" i="7"/>
  <c r="I145" i="7"/>
  <c r="J145" i="7"/>
  <c r="J144" i="7"/>
  <c r="I144" i="7"/>
  <c r="I143" i="7"/>
  <c r="J143" i="7"/>
  <c r="J142" i="7"/>
  <c r="I142" i="7"/>
  <c r="I141" i="7"/>
  <c r="J141" i="7"/>
  <c r="I140" i="7"/>
  <c r="J140" i="7"/>
  <c r="J139" i="7"/>
  <c r="I139" i="7"/>
  <c r="I138" i="7"/>
  <c r="J138" i="7"/>
  <c r="J137" i="7"/>
  <c r="I137" i="7"/>
  <c r="I136" i="7"/>
  <c r="J136" i="7"/>
  <c r="J135" i="7"/>
  <c r="I135" i="7"/>
  <c r="J134" i="7"/>
  <c r="I134" i="7"/>
  <c r="I133" i="7"/>
  <c r="J133" i="7"/>
  <c r="J132" i="7"/>
  <c r="I132" i="7"/>
  <c r="J131" i="7"/>
  <c r="I131" i="7"/>
  <c r="J130" i="7"/>
  <c r="I130" i="7"/>
  <c r="I129" i="7"/>
  <c r="J129" i="7"/>
  <c r="J128" i="7"/>
  <c r="I128" i="7"/>
  <c r="I127" i="7"/>
  <c r="J127" i="7"/>
  <c r="I126" i="7"/>
  <c r="J126" i="7"/>
  <c r="J125" i="7"/>
  <c r="I125" i="7"/>
  <c r="J124" i="7"/>
  <c r="I124" i="7"/>
  <c r="J123" i="7"/>
  <c r="I123" i="7"/>
  <c r="I122" i="7"/>
  <c r="J122" i="7"/>
  <c r="J121" i="7"/>
  <c r="I121" i="7"/>
  <c r="J120" i="7"/>
  <c r="I120" i="7"/>
  <c r="J119" i="7"/>
  <c r="I119" i="7"/>
  <c r="J118" i="7"/>
  <c r="I118" i="7"/>
  <c r="J117" i="7"/>
  <c r="I117" i="7"/>
  <c r="J116" i="7"/>
  <c r="I116" i="7"/>
  <c r="J115" i="7"/>
  <c r="I115" i="7"/>
  <c r="J114" i="7"/>
  <c r="I114" i="7"/>
  <c r="I113" i="7"/>
  <c r="J113" i="7"/>
  <c r="I112" i="7"/>
  <c r="J112" i="7"/>
  <c r="J111" i="7"/>
  <c r="I111" i="7"/>
  <c r="I110" i="7"/>
  <c r="J110" i="7"/>
  <c r="R1148" i="7"/>
  <c r="AC13" i="7"/>
  <c r="P13" i="7"/>
  <c r="Q53" i="6"/>
  <c r="AD53" i="5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192" i="6"/>
  <c r="X193" i="6"/>
  <c r="X194" i="6"/>
  <c r="X195" i="6"/>
  <c r="X196" i="6"/>
  <c r="X197" i="6"/>
  <c r="X198" i="6"/>
  <c r="X199" i="6"/>
  <c r="X200" i="6"/>
  <c r="X201" i="6"/>
  <c r="X202" i="6"/>
  <c r="X203" i="6"/>
  <c r="X204" i="6"/>
  <c r="X205" i="6"/>
  <c r="X206" i="6"/>
  <c r="X207" i="6"/>
  <c r="X208" i="6"/>
  <c r="X209" i="6"/>
  <c r="X210" i="6"/>
  <c r="X211" i="6"/>
  <c r="X212" i="6"/>
  <c r="X213" i="6"/>
  <c r="X214" i="6"/>
  <c r="X215" i="6"/>
  <c r="X216" i="6"/>
  <c r="X217" i="6"/>
  <c r="X218" i="6"/>
  <c r="X219" i="6"/>
  <c r="X220" i="6"/>
  <c r="X221" i="6"/>
  <c r="X222" i="6"/>
  <c r="X223" i="6"/>
  <c r="X224" i="6"/>
  <c r="X225" i="6"/>
  <c r="X226" i="6"/>
  <c r="X227" i="6"/>
  <c r="X228" i="6"/>
  <c r="X229" i="6"/>
  <c r="X230" i="6"/>
  <c r="X231" i="6"/>
  <c r="X232" i="6"/>
  <c r="X233" i="6"/>
  <c r="X234" i="6"/>
  <c r="X235" i="6"/>
  <c r="X236" i="6"/>
  <c r="X237" i="6"/>
  <c r="X238" i="6"/>
  <c r="X239" i="6"/>
  <c r="X240" i="6"/>
  <c r="X241" i="6"/>
  <c r="X242" i="6"/>
  <c r="X243" i="6"/>
  <c r="X244" i="6"/>
  <c r="X245" i="6"/>
  <c r="X246" i="6"/>
  <c r="X247" i="6"/>
  <c r="X248" i="6"/>
  <c r="X249" i="6"/>
  <c r="X250" i="6"/>
  <c r="X251" i="6"/>
  <c r="X252" i="6"/>
  <c r="X253" i="6"/>
  <c r="X254" i="6"/>
  <c r="X255" i="6"/>
  <c r="X256" i="6"/>
  <c r="X257" i="6"/>
  <c r="X258" i="6"/>
  <c r="X259" i="6"/>
  <c r="X260" i="6"/>
  <c r="X261" i="6"/>
  <c r="X262" i="6"/>
  <c r="X263" i="6"/>
  <c r="X264" i="6"/>
  <c r="X265" i="6"/>
  <c r="X266" i="6"/>
  <c r="X267" i="6"/>
  <c r="X268" i="6"/>
  <c r="X269" i="6"/>
  <c r="X270" i="6"/>
  <c r="X271" i="6"/>
  <c r="X272" i="6"/>
  <c r="X273" i="6"/>
  <c r="X274" i="6"/>
  <c r="X275" i="6"/>
  <c r="X276" i="6"/>
  <c r="X277" i="6"/>
  <c r="X278" i="6"/>
  <c r="X279" i="6"/>
  <c r="X280" i="6"/>
  <c r="X281" i="6"/>
  <c r="X282" i="6"/>
  <c r="X283" i="6"/>
  <c r="X284" i="6"/>
  <c r="X285" i="6"/>
  <c r="X286" i="6"/>
  <c r="X287" i="6"/>
  <c r="X288" i="6"/>
  <c r="X289" i="6"/>
  <c r="X290" i="6"/>
  <c r="X291" i="6"/>
  <c r="X292" i="6"/>
  <c r="X293" i="6"/>
  <c r="X294" i="6"/>
  <c r="X295" i="6"/>
  <c r="X296" i="6"/>
  <c r="X297" i="6"/>
  <c r="X298" i="6"/>
  <c r="X299" i="6"/>
  <c r="X300" i="6"/>
  <c r="X301" i="6"/>
  <c r="X302" i="6"/>
  <c r="X303" i="6"/>
  <c r="X304" i="6"/>
  <c r="X305" i="6"/>
  <c r="X306" i="6"/>
  <c r="X307" i="6"/>
  <c r="X308" i="6"/>
  <c r="X309" i="6"/>
  <c r="X310" i="6"/>
  <c r="X311" i="6"/>
  <c r="X312" i="6"/>
  <c r="X313" i="6"/>
  <c r="X314" i="6"/>
  <c r="X315" i="6"/>
  <c r="X316" i="6"/>
  <c r="X317" i="6"/>
  <c r="X318" i="6"/>
  <c r="X319" i="6"/>
  <c r="X320" i="6"/>
  <c r="X321" i="6"/>
  <c r="X322" i="6"/>
  <c r="X323" i="6"/>
  <c r="X324" i="6"/>
  <c r="X325" i="6"/>
  <c r="X326" i="6"/>
  <c r="X327" i="6"/>
  <c r="X328" i="6"/>
  <c r="X329" i="6"/>
  <c r="X330" i="6"/>
  <c r="X331" i="6"/>
  <c r="X332" i="6"/>
  <c r="X333" i="6"/>
  <c r="X334" i="6"/>
  <c r="X335" i="6"/>
  <c r="X336" i="6"/>
  <c r="X337" i="6"/>
  <c r="X338" i="6"/>
  <c r="X339" i="6"/>
  <c r="X340" i="6"/>
  <c r="X341" i="6"/>
  <c r="X342" i="6"/>
  <c r="X343" i="6"/>
  <c r="X344" i="6"/>
  <c r="X345" i="6"/>
  <c r="X346" i="6"/>
  <c r="X347" i="6"/>
  <c r="X348" i="6"/>
  <c r="X349" i="6"/>
  <c r="X350" i="6"/>
  <c r="X351" i="6"/>
  <c r="X352" i="6"/>
  <c r="X353" i="6"/>
  <c r="X354" i="6"/>
  <c r="X355" i="6"/>
  <c r="X356" i="6"/>
  <c r="X357" i="6"/>
  <c r="X358" i="6"/>
  <c r="X359" i="6"/>
  <c r="X360" i="6"/>
  <c r="X361" i="6"/>
  <c r="X362" i="6"/>
  <c r="X363" i="6"/>
  <c r="X364" i="6"/>
  <c r="X365" i="6"/>
  <c r="X366" i="6"/>
  <c r="X367" i="6"/>
  <c r="X368" i="6"/>
  <c r="X369" i="6"/>
  <c r="X370" i="6"/>
  <c r="X371" i="6"/>
  <c r="X372" i="6"/>
  <c r="X373" i="6"/>
  <c r="X374" i="6"/>
  <c r="X375" i="6"/>
  <c r="X376" i="6"/>
  <c r="X377" i="6"/>
  <c r="X378" i="6"/>
  <c r="X379" i="6"/>
  <c r="X380" i="6"/>
  <c r="X381" i="6"/>
  <c r="X382" i="6"/>
  <c r="X383" i="6"/>
  <c r="X384" i="6"/>
  <c r="X385" i="6"/>
  <c r="X386" i="6"/>
  <c r="X387" i="6"/>
  <c r="X388" i="6"/>
  <c r="X389" i="6"/>
  <c r="X390" i="6"/>
  <c r="X391" i="6"/>
  <c r="X392" i="6"/>
  <c r="X393" i="6"/>
  <c r="X394" i="6"/>
  <c r="X395" i="6"/>
  <c r="X396" i="6"/>
  <c r="X397" i="6"/>
  <c r="X398" i="6"/>
  <c r="X399" i="6"/>
  <c r="X400" i="6"/>
  <c r="X401" i="6"/>
  <c r="X402" i="6"/>
  <c r="X403" i="6"/>
  <c r="X404" i="6"/>
  <c r="X405" i="6"/>
  <c r="X406" i="6"/>
  <c r="X407" i="6"/>
  <c r="X408" i="6"/>
  <c r="X409" i="6"/>
  <c r="X410" i="6"/>
  <c r="X411" i="6"/>
  <c r="X412" i="6"/>
  <c r="X413" i="6"/>
  <c r="X414" i="6"/>
  <c r="X415" i="6"/>
  <c r="X416" i="6"/>
  <c r="X417" i="6"/>
  <c r="X418" i="6"/>
  <c r="X419" i="6"/>
  <c r="X420" i="6"/>
  <c r="X421" i="6"/>
  <c r="X422" i="6"/>
  <c r="X423" i="6"/>
  <c r="X424" i="6"/>
  <c r="X425" i="6"/>
  <c r="X426" i="6"/>
  <c r="X427" i="6"/>
  <c r="X428" i="6"/>
  <c r="X429" i="6"/>
  <c r="X430" i="6"/>
  <c r="X431" i="6"/>
  <c r="X432" i="6"/>
  <c r="X433" i="6"/>
  <c r="X434" i="6"/>
  <c r="X435" i="6"/>
  <c r="X436" i="6"/>
  <c r="X437" i="6"/>
  <c r="X438" i="6"/>
  <c r="X439" i="6"/>
  <c r="X440" i="6"/>
  <c r="X441" i="6"/>
  <c r="X442" i="6"/>
  <c r="X443" i="6"/>
  <c r="X444" i="6"/>
  <c r="X445" i="6"/>
  <c r="X446" i="6"/>
  <c r="X447" i="6"/>
  <c r="X448" i="6"/>
  <c r="X449" i="6"/>
  <c r="X450" i="6"/>
  <c r="X451" i="6"/>
  <c r="X452" i="6"/>
  <c r="X453" i="6"/>
  <c r="X454" i="6"/>
  <c r="X455" i="6"/>
  <c r="X456" i="6"/>
  <c r="X457" i="6"/>
  <c r="X458" i="6"/>
  <c r="X459" i="6"/>
  <c r="X460" i="6"/>
  <c r="X461" i="6"/>
  <c r="X462" i="6"/>
  <c r="X463" i="6"/>
  <c r="X464" i="6"/>
  <c r="X465" i="6"/>
  <c r="X466" i="6"/>
  <c r="X467" i="6"/>
  <c r="X468" i="6"/>
  <c r="X469" i="6"/>
  <c r="X470" i="6"/>
  <c r="X471" i="6"/>
  <c r="X472" i="6"/>
  <c r="X473" i="6"/>
  <c r="X474" i="6"/>
  <c r="X475" i="6"/>
  <c r="X476" i="6"/>
  <c r="X477" i="6"/>
  <c r="X478" i="6"/>
  <c r="X479" i="6"/>
  <c r="X480" i="6"/>
  <c r="X481" i="6"/>
  <c r="X482" i="6"/>
  <c r="X483" i="6"/>
  <c r="X484" i="6"/>
  <c r="X485" i="6"/>
  <c r="X486" i="6"/>
  <c r="X487" i="6"/>
  <c r="X488" i="6"/>
  <c r="X489" i="6"/>
  <c r="X490" i="6"/>
  <c r="X491" i="6"/>
  <c r="X492" i="6"/>
  <c r="X493" i="6"/>
  <c r="X494" i="6"/>
  <c r="X495" i="6"/>
  <c r="X496" i="6"/>
  <c r="X497" i="6"/>
  <c r="X498" i="6"/>
  <c r="X499" i="6"/>
  <c r="X500" i="6"/>
  <c r="X501" i="6"/>
  <c r="X502" i="6"/>
  <c r="X503" i="6"/>
  <c r="X504" i="6"/>
  <c r="X505" i="6"/>
  <c r="X506" i="6"/>
  <c r="X507" i="6"/>
  <c r="X508" i="6"/>
  <c r="X509" i="6"/>
  <c r="X510" i="6"/>
  <c r="X511" i="6"/>
  <c r="X512" i="6"/>
  <c r="X513" i="6"/>
  <c r="X514" i="6"/>
  <c r="X515" i="6"/>
  <c r="X516" i="6"/>
  <c r="X517" i="6"/>
  <c r="X518" i="6"/>
  <c r="X519" i="6"/>
  <c r="X520" i="6"/>
  <c r="X521" i="6"/>
  <c r="X522" i="6"/>
  <c r="X523" i="6"/>
  <c r="X524" i="6"/>
  <c r="X525" i="6"/>
  <c r="X526" i="6"/>
  <c r="X527" i="6"/>
  <c r="X528" i="6"/>
  <c r="X529" i="6"/>
  <c r="X530" i="6"/>
  <c r="X531" i="6"/>
  <c r="X532" i="6"/>
  <c r="X533" i="6"/>
  <c r="X534" i="6"/>
  <c r="X535" i="6"/>
  <c r="X536" i="6"/>
  <c r="X537" i="6"/>
  <c r="X538" i="6"/>
  <c r="X539" i="6"/>
  <c r="X540" i="6"/>
  <c r="X541" i="6"/>
  <c r="X542" i="6"/>
  <c r="X543" i="6"/>
  <c r="X544" i="6"/>
  <c r="X545" i="6"/>
  <c r="X546" i="6"/>
  <c r="X547" i="6"/>
  <c r="X548" i="6"/>
  <c r="X549" i="6"/>
  <c r="X550" i="6"/>
  <c r="X551" i="6"/>
  <c r="X552" i="6"/>
  <c r="X553" i="6"/>
  <c r="X554" i="6"/>
  <c r="X555" i="6"/>
  <c r="X556" i="6"/>
  <c r="X557" i="6"/>
  <c r="X558" i="6"/>
  <c r="X559" i="6"/>
  <c r="X560" i="6"/>
  <c r="X561" i="6"/>
  <c r="X562" i="6"/>
  <c r="X563" i="6"/>
  <c r="X564" i="6"/>
  <c r="X565" i="6"/>
  <c r="X566" i="6"/>
  <c r="X567" i="6"/>
  <c r="X568" i="6"/>
  <c r="X569" i="6"/>
  <c r="X570" i="6"/>
  <c r="X571" i="6"/>
  <c r="X572" i="6"/>
  <c r="X573" i="6"/>
  <c r="X574" i="6"/>
  <c r="X575" i="6"/>
  <c r="X576" i="6"/>
  <c r="X577" i="6"/>
  <c r="X578" i="6"/>
  <c r="X579" i="6"/>
  <c r="X580" i="6"/>
  <c r="X581" i="6"/>
  <c r="X582" i="6"/>
  <c r="X583" i="6"/>
  <c r="X584" i="6"/>
  <c r="X585" i="6"/>
  <c r="X586" i="6"/>
  <c r="X587" i="6"/>
  <c r="X588" i="6"/>
  <c r="X589" i="6"/>
  <c r="X590" i="6"/>
  <c r="X591" i="6"/>
  <c r="X592" i="6"/>
  <c r="X593" i="6"/>
  <c r="X594" i="6"/>
  <c r="X595" i="6"/>
  <c r="X596" i="6"/>
  <c r="X597" i="6"/>
  <c r="X598" i="6"/>
  <c r="X599" i="6"/>
  <c r="X600" i="6"/>
  <c r="X601" i="6"/>
  <c r="X602" i="6"/>
  <c r="X603" i="6"/>
  <c r="X604" i="6"/>
  <c r="X605" i="6"/>
  <c r="X606" i="6"/>
  <c r="X607" i="6"/>
  <c r="X608" i="6"/>
  <c r="X609" i="6"/>
  <c r="X610" i="6"/>
  <c r="X611" i="6"/>
  <c r="X612" i="6"/>
  <c r="X613" i="6"/>
  <c r="X614" i="6"/>
  <c r="X615" i="6"/>
  <c r="X616" i="6"/>
  <c r="X617" i="6"/>
  <c r="X618" i="6"/>
  <c r="X619" i="6"/>
  <c r="X620" i="6"/>
  <c r="X621" i="6"/>
  <c r="X622" i="6"/>
  <c r="X623" i="6"/>
  <c r="X624" i="6"/>
  <c r="X625" i="6"/>
  <c r="X626" i="6"/>
  <c r="X627" i="6"/>
  <c r="X628" i="6"/>
  <c r="X629" i="6"/>
  <c r="X630" i="6"/>
  <c r="X631" i="6"/>
  <c r="X632" i="6"/>
  <c r="X633" i="6"/>
  <c r="X634" i="6"/>
  <c r="X635" i="6"/>
  <c r="X636" i="6"/>
  <c r="X637" i="6"/>
  <c r="X638" i="6"/>
  <c r="X639" i="6"/>
  <c r="X640" i="6"/>
  <c r="X641" i="6"/>
  <c r="X642" i="6"/>
  <c r="X643" i="6"/>
  <c r="X644" i="6"/>
  <c r="X645" i="6"/>
  <c r="X646" i="6"/>
  <c r="X647" i="6"/>
  <c r="X648" i="6"/>
  <c r="X649" i="6"/>
  <c r="X650" i="6"/>
  <c r="X651" i="6"/>
  <c r="X652" i="6"/>
  <c r="X653" i="6"/>
  <c r="X654" i="6"/>
  <c r="X655" i="6"/>
  <c r="X656" i="6"/>
  <c r="X657" i="6"/>
  <c r="X658" i="6"/>
  <c r="X659" i="6"/>
  <c r="X660" i="6"/>
  <c r="X661" i="6"/>
  <c r="X662" i="6"/>
  <c r="X663" i="6"/>
  <c r="X664" i="6"/>
  <c r="X665" i="6"/>
  <c r="X666" i="6"/>
  <c r="X667" i="6"/>
  <c r="X668" i="6"/>
  <c r="X669" i="6"/>
  <c r="X670" i="6"/>
  <c r="X671" i="6"/>
  <c r="X672" i="6"/>
  <c r="X673" i="6"/>
  <c r="X674" i="6"/>
  <c r="X675" i="6"/>
  <c r="X676" i="6"/>
  <c r="X677" i="6"/>
  <c r="X678" i="6"/>
  <c r="X679" i="6"/>
  <c r="X680" i="6"/>
  <c r="X681" i="6"/>
  <c r="X682" i="6"/>
  <c r="X683" i="6"/>
  <c r="X684" i="6"/>
  <c r="X685" i="6"/>
  <c r="X686" i="6"/>
  <c r="X687" i="6"/>
  <c r="X688" i="6"/>
  <c r="X689" i="6"/>
  <c r="X690" i="6"/>
  <c r="X691" i="6"/>
  <c r="X692" i="6"/>
  <c r="X693" i="6"/>
  <c r="X694" i="6"/>
  <c r="X695" i="6"/>
  <c r="X696" i="6"/>
  <c r="X697" i="6"/>
  <c r="X698" i="6"/>
  <c r="X699" i="6"/>
  <c r="X700" i="6"/>
  <c r="X701" i="6"/>
  <c r="X702" i="6"/>
  <c r="X703" i="6"/>
  <c r="X704" i="6"/>
  <c r="X705" i="6"/>
  <c r="X706" i="6"/>
  <c r="X707" i="6"/>
  <c r="X708" i="6"/>
  <c r="X709" i="6"/>
  <c r="X710" i="6"/>
  <c r="X711" i="6"/>
  <c r="X712" i="6"/>
  <c r="X713" i="6"/>
  <c r="X714" i="6"/>
  <c r="X715" i="6"/>
  <c r="X716" i="6"/>
  <c r="X717" i="6"/>
  <c r="X718" i="6"/>
  <c r="X719" i="6"/>
  <c r="X720" i="6"/>
  <c r="X721" i="6"/>
  <c r="X722" i="6"/>
  <c r="X723" i="6"/>
  <c r="X724" i="6"/>
  <c r="X725" i="6"/>
  <c r="X726" i="6"/>
  <c r="X727" i="6"/>
  <c r="X728" i="6"/>
  <c r="X729" i="6"/>
  <c r="X730" i="6"/>
  <c r="X731" i="6"/>
  <c r="X732" i="6"/>
  <c r="X733" i="6"/>
  <c r="X734" i="6"/>
  <c r="X735" i="6"/>
  <c r="X736" i="6"/>
  <c r="X737" i="6"/>
  <c r="X738" i="6"/>
  <c r="X739" i="6"/>
  <c r="X740" i="6"/>
  <c r="X741" i="6"/>
  <c r="X742" i="6"/>
  <c r="X743" i="6"/>
  <c r="X744" i="6"/>
  <c r="X745" i="6"/>
  <c r="X746" i="6"/>
  <c r="X747" i="6"/>
  <c r="X748" i="6"/>
  <c r="X749" i="6"/>
  <c r="X750" i="6"/>
  <c r="X751" i="6"/>
  <c r="X752" i="6"/>
  <c r="X753" i="6"/>
  <c r="X754" i="6"/>
  <c r="X755" i="6"/>
  <c r="X756" i="6"/>
  <c r="X757" i="6"/>
  <c r="X758" i="6"/>
  <c r="X759" i="6"/>
  <c r="X760" i="6"/>
  <c r="X761" i="6"/>
  <c r="X762" i="6"/>
  <c r="X763" i="6"/>
  <c r="X764" i="6"/>
  <c r="X765" i="6"/>
  <c r="X766" i="6"/>
  <c r="X767" i="6"/>
  <c r="X768" i="6"/>
  <c r="X769" i="6"/>
  <c r="X770" i="6"/>
  <c r="X771" i="6"/>
  <c r="X772" i="6"/>
  <c r="X773" i="6"/>
  <c r="X774" i="6"/>
  <c r="X775" i="6"/>
  <c r="X776" i="6"/>
  <c r="X777" i="6"/>
  <c r="X778" i="6"/>
  <c r="X779" i="6"/>
  <c r="X780" i="6"/>
  <c r="X781" i="6"/>
  <c r="X782" i="6"/>
  <c r="X783" i="6"/>
  <c r="X784" i="6"/>
  <c r="X785" i="6"/>
  <c r="X786" i="6"/>
  <c r="X787" i="6"/>
  <c r="X788" i="6"/>
  <c r="X789" i="6"/>
  <c r="X790" i="6"/>
  <c r="X791" i="6"/>
  <c r="X792" i="6"/>
  <c r="X793" i="6"/>
  <c r="X794" i="6"/>
  <c r="X795" i="6"/>
  <c r="X796" i="6"/>
  <c r="X797" i="6"/>
  <c r="X798" i="6"/>
  <c r="X799" i="6"/>
  <c r="X800" i="6"/>
  <c r="X801" i="6"/>
  <c r="X802" i="6"/>
  <c r="X803" i="6"/>
  <c r="X804" i="6"/>
  <c r="X805" i="6"/>
  <c r="X806" i="6"/>
  <c r="X807" i="6"/>
  <c r="X808" i="6"/>
  <c r="X809" i="6"/>
  <c r="X810" i="6"/>
  <c r="X811" i="6"/>
  <c r="X812" i="6"/>
  <c r="X813" i="6"/>
  <c r="X814" i="6"/>
  <c r="X815" i="6"/>
  <c r="X816" i="6"/>
  <c r="X817" i="6"/>
  <c r="X818" i="6"/>
  <c r="X819" i="6"/>
  <c r="X820" i="6"/>
  <c r="X821" i="6"/>
  <c r="X822" i="6"/>
  <c r="X823" i="6"/>
  <c r="X824" i="6"/>
  <c r="X825" i="6"/>
  <c r="X826" i="6"/>
  <c r="X827" i="6"/>
  <c r="X828" i="6"/>
  <c r="X829" i="6"/>
  <c r="X830" i="6"/>
  <c r="X831" i="6"/>
  <c r="X832" i="6"/>
  <c r="X833" i="6"/>
  <c r="X834" i="6"/>
  <c r="X835" i="6"/>
  <c r="X836" i="6"/>
  <c r="X837" i="6"/>
  <c r="X838" i="6"/>
  <c r="X839" i="6"/>
  <c r="X840" i="6"/>
  <c r="X841" i="6"/>
  <c r="X842" i="6"/>
  <c r="X843" i="6"/>
  <c r="X844" i="6"/>
  <c r="X845" i="6"/>
  <c r="X846" i="6"/>
  <c r="X847" i="6"/>
  <c r="X848" i="6"/>
  <c r="X849" i="6"/>
  <c r="X850" i="6"/>
  <c r="X851" i="6"/>
  <c r="X852" i="6"/>
  <c r="X853" i="6"/>
  <c r="X854" i="6"/>
  <c r="X855" i="6"/>
  <c r="X856" i="6"/>
  <c r="X857" i="6"/>
  <c r="X858" i="6"/>
  <c r="X859" i="6"/>
  <c r="X860" i="6"/>
  <c r="X861" i="6"/>
  <c r="X862" i="6"/>
  <c r="X863" i="6"/>
  <c r="X864" i="6"/>
  <c r="X865" i="6"/>
  <c r="X866" i="6"/>
  <c r="X867" i="6"/>
  <c r="X868" i="6"/>
  <c r="X869" i="6"/>
  <c r="X870" i="6"/>
  <c r="X871" i="6"/>
  <c r="X872" i="6"/>
  <c r="X873" i="6"/>
  <c r="X874" i="6"/>
  <c r="X875" i="6"/>
  <c r="X876" i="6"/>
  <c r="X877" i="6"/>
  <c r="X878" i="6"/>
  <c r="X879" i="6"/>
  <c r="X880" i="6"/>
  <c r="X881" i="6"/>
  <c r="X882" i="6"/>
  <c r="X883" i="6"/>
  <c r="X884" i="6"/>
  <c r="X885" i="6"/>
  <c r="X886" i="6"/>
  <c r="X887" i="6"/>
  <c r="X888" i="6"/>
  <c r="X889" i="6"/>
  <c r="X890" i="6"/>
  <c r="X891" i="6"/>
  <c r="X892" i="6"/>
  <c r="X893" i="6"/>
  <c r="X894" i="6"/>
  <c r="X895" i="6"/>
  <c r="X896" i="6"/>
  <c r="X897" i="6"/>
  <c r="X898" i="6"/>
  <c r="X899" i="6"/>
  <c r="X900" i="6"/>
  <c r="X901" i="6"/>
  <c r="X902" i="6"/>
  <c r="X903" i="6"/>
  <c r="X904" i="6"/>
  <c r="X905" i="6"/>
  <c r="X906" i="6"/>
  <c r="X907" i="6"/>
  <c r="X908" i="6"/>
  <c r="X909" i="6"/>
  <c r="X910" i="6"/>
  <c r="X911" i="6"/>
  <c r="X912" i="6"/>
  <c r="X913" i="6"/>
  <c r="X914" i="6"/>
  <c r="X915" i="6"/>
  <c r="X916" i="6"/>
  <c r="X917" i="6"/>
  <c r="X918" i="6"/>
  <c r="X919" i="6"/>
  <c r="X920" i="6"/>
  <c r="X921" i="6"/>
  <c r="X922" i="6"/>
  <c r="X923" i="6"/>
  <c r="X924" i="6"/>
  <c r="X925" i="6"/>
  <c r="X926" i="6"/>
  <c r="X927" i="6"/>
  <c r="X928" i="6"/>
  <c r="X929" i="6"/>
  <c r="X930" i="6"/>
  <c r="X931" i="6"/>
  <c r="X932" i="6"/>
  <c r="X933" i="6"/>
  <c r="X934" i="6"/>
  <c r="X935" i="6"/>
  <c r="X936" i="6"/>
  <c r="X937" i="6"/>
  <c r="X938" i="6"/>
  <c r="X939" i="6"/>
  <c r="X940" i="6"/>
  <c r="X941" i="6"/>
  <c r="X942" i="6"/>
  <c r="X943" i="6"/>
  <c r="X944" i="6"/>
  <c r="X945" i="6"/>
  <c r="X946" i="6"/>
  <c r="X947" i="6"/>
  <c r="X948" i="6"/>
  <c r="X949" i="6"/>
  <c r="X950" i="6"/>
  <c r="X951" i="6"/>
  <c r="X952" i="6"/>
  <c r="X953" i="6"/>
  <c r="X954" i="6"/>
  <c r="X955" i="6"/>
  <c r="X956" i="6"/>
  <c r="X957" i="6"/>
  <c r="X958" i="6"/>
  <c r="X959" i="6"/>
  <c r="X960" i="6"/>
  <c r="X961" i="6"/>
  <c r="X962" i="6"/>
  <c r="X963" i="6"/>
  <c r="X964" i="6"/>
  <c r="X965" i="6"/>
  <c r="X966" i="6"/>
  <c r="X967" i="6"/>
  <c r="X968" i="6"/>
  <c r="X969" i="6"/>
  <c r="X970" i="6"/>
  <c r="X971" i="6"/>
  <c r="X972" i="6"/>
  <c r="X973" i="6"/>
  <c r="X974" i="6"/>
  <c r="X975" i="6"/>
  <c r="X976" i="6"/>
  <c r="X977" i="6"/>
  <c r="X978" i="6"/>
  <c r="X979" i="6"/>
  <c r="X980" i="6"/>
  <c r="X981" i="6"/>
  <c r="X982" i="6"/>
  <c r="X983" i="6"/>
  <c r="X984" i="6"/>
  <c r="X985" i="6"/>
  <c r="X986" i="6"/>
  <c r="X987" i="6"/>
  <c r="X988" i="6"/>
  <c r="X989" i="6"/>
  <c r="X990" i="6"/>
  <c r="X991" i="6"/>
  <c r="X992" i="6"/>
  <c r="X993" i="6"/>
  <c r="X994" i="6"/>
  <c r="X995" i="6"/>
  <c r="X996" i="6"/>
  <c r="X997" i="6"/>
  <c r="X998" i="6"/>
  <c r="X999" i="6"/>
  <c r="X1000" i="6"/>
  <c r="X1001" i="6"/>
  <c r="X1002" i="6"/>
  <c r="X1003" i="6"/>
  <c r="X1004" i="6"/>
  <c r="X1005" i="6"/>
  <c r="X1006" i="6"/>
  <c r="X1007" i="6"/>
  <c r="X1008" i="6"/>
  <c r="X1009" i="6"/>
  <c r="X1010" i="6"/>
  <c r="X1011" i="6"/>
  <c r="X1012" i="6"/>
  <c r="X1013" i="6"/>
  <c r="X1014" i="6"/>
  <c r="X1015" i="6"/>
  <c r="X1016" i="6"/>
  <c r="X1017" i="6"/>
  <c r="X1018" i="6"/>
  <c r="X1019" i="6"/>
  <c r="X1020" i="6"/>
  <c r="X1021" i="6"/>
  <c r="X1022" i="6"/>
  <c r="X1023" i="6"/>
  <c r="X1024" i="6"/>
  <c r="X1025" i="6"/>
  <c r="X1026" i="6"/>
  <c r="X1027" i="6"/>
  <c r="X1028" i="6"/>
  <c r="X1029" i="6"/>
  <c r="X1030" i="6"/>
  <c r="X1031" i="6"/>
  <c r="X1032" i="6"/>
  <c r="X1033" i="6"/>
  <c r="X1034" i="6"/>
  <c r="X1035" i="6"/>
  <c r="X1036" i="6"/>
  <c r="X1037" i="6"/>
  <c r="X1038" i="6"/>
  <c r="X1039" i="6"/>
  <c r="X1040" i="6"/>
  <c r="X1041" i="6"/>
  <c r="X1042" i="6"/>
  <c r="X1043" i="6"/>
  <c r="X1044" i="6"/>
  <c r="X1045" i="6"/>
  <c r="X1046" i="6"/>
  <c r="X1047" i="6"/>
  <c r="X1048" i="6"/>
  <c r="X1049" i="6"/>
  <c r="X1050" i="6"/>
  <c r="X1051" i="6"/>
  <c r="X1052" i="6"/>
  <c r="X1053" i="6"/>
  <c r="X1054" i="6"/>
  <c r="X1055" i="6"/>
  <c r="X1056" i="6"/>
  <c r="X1057" i="6"/>
  <c r="X1058" i="6"/>
  <c r="X1059" i="6"/>
  <c r="X1060" i="6"/>
  <c r="X1061" i="6"/>
  <c r="X1062" i="6"/>
  <c r="X1063" i="6"/>
  <c r="X1064" i="6"/>
  <c r="X1065" i="6"/>
  <c r="X1066" i="6"/>
  <c r="X1067" i="6"/>
  <c r="X1068" i="6"/>
  <c r="X1069" i="6"/>
  <c r="X1070" i="6"/>
  <c r="X1071" i="6"/>
  <c r="X1072" i="6"/>
  <c r="X1073" i="6"/>
  <c r="X1074" i="6"/>
  <c r="X1075" i="6"/>
  <c r="X1076" i="6"/>
  <c r="X1077" i="6"/>
  <c r="X1078" i="6"/>
  <c r="X1079" i="6"/>
  <c r="X1080" i="6"/>
  <c r="X1081" i="6"/>
  <c r="X1082" i="6"/>
  <c r="X1083" i="6"/>
  <c r="X1084" i="6"/>
  <c r="X1085" i="6"/>
  <c r="X1086" i="6"/>
  <c r="X1087" i="6"/>
  <c r="X1088" i="6"/>
  <c r="X1089" i="6"/>
  <c r="X1090" i="6"/>
  <c r="X1091" i="6"/>
  <c r="X1092" i="6"/>
  <c r="X1093" i="6"/>
  <c r="X1094" i="6"/>
  <c r="X1095" i="6"/>
  <c r="X1096" i="6"/>
  <c r="X1097" i="6"/>
  <c r="X1098" i="6"/>
  <c r="X1099" i="6"/>
  <c r="X1100" i="6"/>
  <c r="X1101" i="6"/>
  <c r="X1102" i="6"/>
  <c r="X1103" i="6"/>
  <c r="X1104" i="6"/>
  <c r="X1105" i="6"/>
  <c r="X1106" i="6"/>
  <c r="X1107" i="6"/>
  <c r="X1108" i="6"/>
  <c r="X1109" i="6"/>
  <c r="X1110" i="6"/>
  <c r="X1111" i="6"/>
  <c r="X1112" i="6"/>
  <c r="X1113" i="6"/>
  <c r="X1114" i="6"/>
  <c r="X1115" i="6"/>
  <c r="X1116" i="6"/>
  <c r="X1117" i="6"/>
  <c r="X1118" i="6"/>
  <c r="X1119" i="6"/>
  <c r="X1120" i="6"/>
  <c r="X1121" i="6"/>
  <c r="X1122" i="6"/>
  <c r="X1123" i="6"/>
  <c r="X1124" i="6"/>
  <c r="X1125" i="6"/>
  <c r="X1126" i="6"/>
  <c r="X1127" i="6"/>
  <c r="X1128" i="6"/>
  <c r="X1129" i="6"/>
  <c r="X1130" i="6"/>
  <c r="X1131" i="6"/>
  <c r="X1132" i="6"/>
  <c r="X1133" i="6"/>
  <c r="X1134" i="6"/>
  <c r="X1135" i="6"/>
  <c r="X1136" i="6"/>
  <c r="X1137" i="6"/>
  <c r="X1138" i="6"/>
  <c r="X1139" i="6"/>
  <c r="X1140" i="6"/>
  <c r="X1141" i="6"/>
  <c r="X1142" i="6"/>
  <c r="X1143" i="6"/>
  <c r="X1144" i="6"/>
  <c r="X1145" i="6"/>
  <c r="X1146" i="6"/>
  <c r="X1147" i="6"/>
  <c r="X13" i="6"/>
  <c r="P1023" i="7" l="1"/>
  <c r="P1035" i="7"/>
  <c r="P1047" i="7"/>
  <c r="P1071" i="7"/>
  <c r="P1089" i="7"/>
  <c r="P1095" i="7"/>
  <c r="P1101" i="7"/>
  <c r="P1119" i="7"/>
  <c r="P1078" i="7"/>
  <c r="P1090" i="7"/>
  <c r="P1096" i="7"/>
  <c r="P1102" i="7"/>
  <c r="P1108" i="7"/>
  <c r="AD509" i="8"/>
  <c r="AD161" i="8"/>
  <c r="AD684" i="8"/>
  <c r="AD58" i="8"/>
  <c r="AD105" i="8"/>
  <c r="AD34" i="8"/>
  <c r="P1004" i="7"/>
  <c r="P1010" i="7"/>
  <c r="P1028" i="7"/>
  <c r="P1040" i="7"/>
  <c r="P1082" i="7"/>
  <c r="P115" i="7"/>
  <c r="P121" i="7"/>
  <c r="P139" i="7"/>
  <c r="P163" i="7"/>
  <c r="P175" i="7"/>
  <c r="P187" i="7"/>
  <c r="P205" i="7"/>
  <c r="P211" i="7"/>
  <c r="P229" i="7"/>
  <c r="P241" i="7"/>
  <c r="P247" i="7"/>
  <c r="P259" i="7"/>
  <c r="P265" i="7"/>
  <c r="P277" i="7"/>
  <c r="P283" i="7"/>
  <c r="P289" i="7"/>
  <c r="P319" i="7"/>
  <c r="P325" i="7"/>
  <c r="P337" i="7"/>
  <c r="P349" i="7"/>
  <c r="P355" i="7"/>
  <c r="P361" i="7"/>
  <c r="P367" i="7"/>
  <c r="P373" i="7"/>
  <c r="P379" i="7"/>
  <c r="P385" i="7"/>
  <c r="P397" i="7"/>
  <c r="P403" i="7"/>
  <c r="P409" i="7"/>
  <c r="P421" i="7"/>
  <c r="P427" i="7"/>
  <c r="P451" i="7"/>
  <c r="P463" i="7"/>
  <c r="P475" i="7"/>
  <c r="P487" i="7"/>
  <c r="P511" i="7"/>
  <c r="P517" i="7"/>
  <c r="P523" i="7"/>
  <c r="P529" i="7"/>
  <c r="P535" i="7"/>
  <c r="P553" i="7"/>
  <c r="P571" i="7"/>
  <c r="P595" i="7"/>
  <c r="P625" i="7"/>
  <c r="P643" i="7"/>
  <c r="P655" i="7"/>
  <c r="P661" i="7"/>
  <c r="P673" i="7"/>
  <c r="P703" i="7"/>
  <c r="P721" i="7"/>
  <c r="P745" i="7"/>
  <c r="P751" i="7"/>
  <c r="P781" i="7"/>
  <c r="P787" i="7"/>
  <c r="P799" i="7"/>
  <c r="P829" i="7"/>
  <c r="P853" i="7"/>
  <c r="P901" i="7"/>
  <c r="P919" i="7"/>
  <c r="P925" i="7"/>
  <c r="P956" i="7"/>
  <c r="P962" i="7"/>
  <c r="P999" i="7"/>
  <c r="P116" i="7"/>
  <c r="P128" i="7"/>
  <c r="P134" i="7"/>
  <c r="P176" i="7"/>
  <c r="P1036" i="7"/>
  <c r="P1060" i="7"/>
  <c r="P1066" i="7"/>
  <c r="P114" i="7"/>
  <c r="P120" i="7"/>
  <c r="P132" i="7"/>
  <c r="P144" i="7"/>
  <c r="P168" i="7"/>
  <c r="P174" i="7"/>
  <c r="P180" i="7"/>
  <c r="P186" i="7"/>
  <c r="P198" i="7"/>
  <c r="P210" i="7"/>
  <c r="P216" i="7"/>
  <c r="P228" i="7"/>
  <c r="P240" i="7"/>
  <c r="P264" i="7"/>
  <c r="P282" i="7"/>
  <c r="P288" i="7"/>
  <c r="P300" i="7"/>
  <c r="P312" i="7"/>
  <c r="P318" i="7"/>
  <c r="P330" i="7"/>
  <c r="P336" i="7"/>
  <c r="P342" i="7"/>
  <c r="P348" i="7"/>
  <c r="P354" i="7"/>
  <c r="P360" i="7"/>
  <c r="P366" i="7"/>
  <c r="P372" i="7"/>
  <c r="P384" i="7"/>
  <c r="P390" i="7"/>
  <c r="P396" i="7"/>
  <c r="P438" i="7"/>
  <c r="P444" i="7"/>
  <c r="P456" i="7"/>
  <c r="P468" i="7"/>
  <c r="P474" i="7"/>
  <c r="P504" i="7"/>
  <c r="P510" i="7"/>
  <c r="P516" i="7"/>
  <c r="P522" i="7"/>
  <c r="P528" i="7"/>
  <c r="P534" i="7"/>
  <c r="P540" i="7"/>
  <c r="P546" i="7"/>
  <c r="P552" i="7"/>
  <c r="P558" i="7"/>
  <c r="P576" i="7"/>
  <c r="P588" i="7"/>
  <c r="P606" i="7"/>
  <c r="P612" i="7"/>
  <c r="P630" i="7"/>
  <c r="P642" i="7"/>
  <c r="P654" i="7"/>
  <c r="P660" i="7"/>
  <c r="P666" i="7"/>
  <c r="P678" i="7"/>
  <c r="P684" i="7"/>
  <c r="P732" i="7"/>
  <c r="P750" i="7"/>
  <c r="P762" i="7"/>
  <c r="P780" i="7"/>
  <c r="P786" i="7"/>
  <c r="P798" i="7"/>
  <c r="P804" i="7"/>
  <c r="P828" i="7"/>
  <c r="P834" i="7"/>
  <c r="P846" i="7"/>
  <c r="P852" i="7"/>
  <c r="P858" i="7"/>
  <c r="P900" i="7"/>
  <c r="P912" i="7"/>
  <c r="P931" i="7"/>
  <c r="P937" i="7"/>
  <c r="P955" i="7"/>
  <c r="P1058" i="7"/>
  <c r="P1070" i="7"/>
  <c r="P1094" i="7"/>
  <c r="P987" i="7"/>
  <c r="P118" i="7"/>
  <c r="P124" i="7"/>
  <c r="P130" i="7"/>
  <c r="P142" i="7"/>
  <c r="P160" i="7"/>
  <c r="P190" i="7"/>
  <c r="P196" i="7"/>
  <c r="P214" i="7"/>
  <c r="P220" i="7"/>
  <c r="P226" i="7"/>
  <c r="P232" i="7"/>
  <c r="P268" i="7"/>
  <c r="P280" i="7"/>
  <c r="P292" i="7"/>
  <c r="P304" i="7"/>
  <c r="P322" i="7"/>
  <c r="P328" i="7"/>
  <c r="P334" i="7"/>
  <c r="P346" i="7"/>
  <c r="P352" i="7"/>
  <c r="P358" i="7"/>
  <c r="P364" i="7"/>
  <c r="P376" i="7"/>
  <c r="P388" i="7"/>
  <c r="P406" i="7"/>
  <c r="P412" i="7"/>
  <c r="P424" i="7"/>
  <c r="P466" i="7"/>
  <c r="P478" i="7"/>
  <c r="P490" i="7"/>
  <c r="P502" i="7"/>
  <c r="P520" i="7"/>
  <c r="P532" i="7"/>
  <c r="P538" i="7"/>
  <c r="P580" i="7"/>
  <c r="P586" i="7"/>
  <c r="P592" i="7"/>
  <c r="P610" i="7"/>
  <c r="P628" i="7"/>
  <c r="P634" i="7"/>
  <c r="P640" i="7"/>
  <c r="P676" i="7"/>
  <c r="P682" i="7"/>
  <c r="P688" i="7"/>
  <c r="P694" i="7"/>
  <c r="P700" i="7"/>
  <c r="P712" i="7"/>
  <c r="P748" i="7"/>
  <c r="P766" i="7"/>
  <c r="AD119" i="8"/>
  <c r="AD43" i="8"/>
  <c r="AD82" i="8"/>
  <c r="AD101" i="8"/>
  <c r="AD221" i="8"/>
  <c r="AD575" i="8"/>
  <c r="AD751" i="8"/>
  <c r="P119" i="7"/>
  <c r="P125" i="7"/>
  <c r="P131" i="7"/>
  <c r="P137" i="7"/>
  <c r="P149" i="7"/>
  <c r="P197" i="7"/>
  <c r="P203" i="7"/>
  <c r="P209" i="7"/>
  <c r="P227" i="7"/>
  <c r="P233" i="7"/>
  <c r="P239" i="7"/>
  <c r="P287" i="7"/>
  <c r="P293" i="7"/>
  <c r="P305" i="7"/>
  <c r="P317" i="7"/>
  <c r="P329" i="7"/>
  <c r="P347" i="7"/>
  <c r="P353" i="7"/>
  <c r="P359" i="7"/>
  <c r="P365" i="7"/>
  <c r="P371" i="7"/>
  <c r="P377" i="7"/>
  <c r="P383" i="7"/>
  <c r="P407" i="7"/>
  <c r="P413" i="7"/>
  <c r="P425" i="7"/>
  <c r="P431" i="7"/>
  <c r="P437" i="7"/>
  <c r="P443" i="7"/>
  <c r="P449" i="7"/>
  <c r="P461" i="7"/>
  <c r="P467" i="7"/>
  <c r="P473" i="7"/>
  <c r="P479" i="7"/>
  <c r="P485" i="7"/>
  <c r="P509" i="7"/>
  <c r="P515" i="7"/>
  <c r="P521" i="7"/>
  <c r="P533" i="7"/>
  <c r="P551" i="7"/>
  <c r="P557" i="7"/>
  <c r="P563" i="7"/>
  <c r="P581" i="7"/>
  <c r="P587" i="7"/>
  <c r="P593" i="7"/>
  <c r="P611" i="7"/>
  <c r="P617" i="7"/>
  <c r="P635" i="7"/>
  <c r="P647" i="7"/>
  <c r="P665" i="7"/>
  <c r="P677" i="7"/>
  <c r="P683" i="7"/>
  <c r="P713" i="7"/>
  <c r="P737" i="7"/>
  <c r="P743" i="7"/>
  <c r="P773" i="7"/>
  <c r="P791" i="7"/>
  <c r="P797" i="7"/>
  <c r="P809" i="7"/>
  <c r="P815" i="7"/>
  <c r="P833" i="7"/>
  <c r="P851" i="7"/>
  <c r="P869" i="7"/>
  <c r="P875" i="7"/>
  <c r="P905" i="7"/>
  <c r="P911" i="7"/>
  <c r="P923" i="7"/>
  <c r="P930" i="7"/>
  <c r="P942" i="7"/>
  <c r="P954" i="7"/>
  <c r="P960" i="7"/>
  <c r="P978" i="7"/>
  <c r="P991" i="7"/>
  <c r="AD587" i="8"/>
  <c r="P1143" i="7"/>
  <c r="P993" i="7"/>
  <c r="P1125" i="7"/>
  <c r="P1131" i="7"/>
  <c r="P1006" i="7"/>
  <c r="P1030" i="7"/>
  <c r="P1132" i="7"/>
  <c r="P1139" i="7"/>
  <c r="AD413" i="8"/>
  <c r="P1061" i="7"/>
  <c r="P1067" i="7"/>
  <c r="P1085" i="7"/>
  <c r="P1091" i="7"/>
  <c r="P1097" i="7"/>
  <c r="AD998" i="8"/>
  <c r="AD581" i="8"/>
  <c r="AD1136" i="8"/>
  <c r="AD38" i="8"/>
  <c r="AD167" i="8"/>
  <c r="AD293" i="8"/>
  <c r="AD449" i="8"/>
  <c r="AD497" i="8"/>
  <c r="AD666" i="8"/>
  <c r="AD103" i="8"/>
  <c r="AD80" i="8"/>
  <c r="AD28" i="8"/>
  <c r="AD33" i="8"/>
  <c r="AD17" i="8"/>
  <c r="AD35" i="8"/>
  <c r="AD51" i="8"/>
  <c r="P763" i="8"/>
  <c r="AD763" i="8" s="1"/>
  <c r="P769" i="8"/>
  <c r="P776" i="8"/>
  <c r="AD776" i="8" s="1"/>
  <c r="P788" i="8"/>
  <c r="AD788" i="8" s="1"/>
  <c r="P806" i="8"/>
  <c r="AD806" i="8" s="1"/>
  <c r="P812" i="8"/>
  <c r="AD812" i="8" s="1"/>
  <c r="P818" i="8"/>
  <c r="AD818" i="8" s="1"/>
  <c r="P824" i="8"/>
  <c r="AD824" i="8" s="1"/>
  <c r="P854" i="8"/>
  <c r="AD854" i="8" s="1"/>
  <c r="P866" i="8"/>
  <c r="AD866" i="8" s="1"/>
  <c r="P878" i="8"/>
  <c r="AD878" i="8" s="1"/>
  <c r="P884" i="8"/>
  <c r="AD884" i="8" s="1"/>
  <c r="P896" i="8"/>
  <c r="AD896" i="8" s="1"/>
  <c r="P902" i="8"/>
  <c r="AD902" i="8" s="1"/>
  <c r="P908" i="8"/>
  <c r="AD908" i="8" s="1"/>
  <c r="P914" i="8"/>
  <c r="AD914" i="8" s="1"/>
  <c r="P926" i="8"/>
  <c r="AD926" i="8" s="1"/>
  <c r="P933" i="8"/>
  <c r="AD933" i="8" s="1"/>
  <c r="P946" i="8"/>
  <c r="AD946" i="8" s="1"/>
  <c r="P964" i="8"/>
  <c r="AD964" i="8" s="1"/>
  <c r="P1001" i="8"/>
  <c r="AD1001" i="8" s="1"/>
  <c r="P1007" i="8"/>
  <c r="AD1007" i="8" s="1"/>
  <c r="P1013" i="8"/>
  <c r="AD1013" i="8" s="1"/>
  <c r="P1019" i="8"/>
  <c r="AD1019" i="8" s="1"/>
  <c r="P1031" i="8"/>
  <c r="AD1031" i="8" s="1"/>
  <c r="P1037" i="8"/>
  <c r="AD1037" i="8" s="1"/>
  <c r="P1043" i="8"/>
  <c r="AD1043" i="8" s="1"/>
  <c r="P1049" i="8"/>
  <c r="AD1049" i="8" s="1"/>
  <c r="AD772" i="8"/>
  <c r="AD23" i="8"/>
  <c r="AD91" i="8"/>
  <c r="AD14" i="8"/>
  <c r="AD16" i="8"/>
  <c r="AD68" i="8"/>
  <c r="AD39" i="8"/>
  <c r="AD79" i="8"/>
  <c r="AD106" i="8"/>
  <c r="AD143" i="8"/>
  <c r="AD317" i="8"/>
  <c r="AD425" i="8"/>
  <c r="AD605" i="8"/>
  <c r="AD720" i="8"/>
  <c r="AD27" i="8"/>
  <c r="AD67" i="8"/>
  <c r="AD940" i="8"/>
  <c r="AD56" i="8"/>
  <c r="AD15" i="8"/>
  <c r="AD44" i="8"/>
  <c r="AD69" i="8"/>
  <c r="P1033" i="7"/>
  <c r="P1063" i="7"/>
  <c r="P1069" i="7"/>
  <c r="P1087" i="7"/>
  <c r="P1093" i="7"/>
  <c r="P1111" i="7"/>
  <c r="P1135" i="7"/>
  <c r="P170" i="7"/>
  <c r="P182" i="7"/>
  <c r="P188" i="7"/>
  <c r="P206" i="7"/>
  <c r="P230" i="7"/>
  <c r="P248" i="7"/>
  <c r="P260" i="7"/>
  <c r="P266" i="7"/>
  <c r="P272" i="7"/>
  <c r="P308" i="7"/>
  <c r="P320" i="7"/>
  <c r="P332" i="7"/>
  <c r="P344" i="7"/>
  <c r="P350" i="7"/>
  <c r="P356" i="7"/>
  <c r="P362" i="7"/>
  <c r="P368" i="7"/>
  <c r="P374" i="7"/>
  <c r="P380" i="7"/>
  <c r="P386" i="7"/>
  <c r="P404" i="7"/>
  <c r="P410" i="7"/>
  <c r="P416" i="7"/>
  <c r="P422" i="7"/>
  <c r="P440" i="7"/>
  <c r="P458" i="7"/>
  <c r="P464" i="7"/>
  <c r="P470" i="7"/>
  <c r="P476" i="7"/>
  <c r="P488" i="7"/>
  <c r="P494" i="7"/>
  <c r="P512" i="7"/>
  <c r="P548" i="7"/>
  <c r="P554" i="7"/>
  <c r="P566" i="7"/>
  <c r="P584" i="7"/>
  <c r="P596" i="7"/>
  <c r="P608" i="7"/>
  <c r="P614" i="7"/>
  <c r="P650" i="7"/>
  <c r="P686" i="7"/>
  <c r="P722" i="7"/>
  <c r="P728" i="7"/>
  <c r="P740" i="7"/>
  <c r="P746" i="7"/>
  <c r="P764" i="7"/>
  <c r="P770" i="7"/>
  <c r="P794" i="7"/>
  <c r="P818" i="7"/>
  <c r="P830" i="7"/>
  <c r="P848" i="7"/>
  <c r="P878" i="7"/>
  <c r="P896" i="7"/>
  <c r="P908" i="7"/>
  <c r="P920" i="7"/>
  <c r="P926" i="7"/>
  <c r="P969" i="7"/>
  <c r="P981" i="7"/>
  <c r="P988" i="7"/>
  <c r="P994" i="7"/>
  <c r="P1126" i="7"/>
  <c r="P111" i="7"/>
  <c r="P117" i="7"/>
  <c r="P123" i="7"/>
  <c r="P135" i="7"/>
  <c r="P147" i="7"/>
  <c r="P165" i="7"/>
  <c r="P177" i="7"/>
  <c r="P189" i="7"/>
  <c r="P279" i="7"/>
  <c r="P291" i="7"/>
  <c r="P309" i="7"/>
  <c r="P315" i="7"/>
  <c r="P321" i="7"/>
  <c r="P333" i="7"/>
  <c r="P339" i="7"/>
  <c r="P345" i="7"/>
  <c r="P351" i="7"/>
  <c r="P357" i="7"/>
  <c r="P363" i="7"/>
  <c r="P369" i="7"/>
  <c r="P375" i="7"/>
  <c r="P381" i="7"/>
  <c r="P393" i="7"/>
  <c r="P423" i="7"/>
  <c r="P429" i="7"/>
  <c r="P447" i="7"/>
  <c r="P453" i="7"/>
  <c r="P471" i="7"/>
  <c r="P477" i="7"/>
  <c r="P483" i="7"/>
  <c r="P507" i="7"/>
  <c r="P513" i="7"/>
  <c r="P519" i="7"/>
  <c r="P525" i="7"/>
  <c r="P531" i="7"/>
  <c r="P543" i="7"/>
  <c r="P579" i="7"/>
  <c r="P591" i="7"/>
  <c r="P597" i="7"/>
  <c r="P621" i="7"/>
  <c r="P651" i="7"/>
  <c r="P657" i="7"/>
  <c r="P663" i="7"/>
  <c r="P669" i="7"/>
  <c r="P675" i="7"/>
  <c r="P741" i="7"/>
  <c r="P759" i="7"/>
  <c r="P765" i="7"/>
  <c r="P771" i="7"/>
  <c r="P789" i="7"/>
  <c r="P795" i="7"/>
  <c r="P801" i="7"/>
  <c r="P813" i="7"/>
  <c r="P837" i="7"/>
  <c r="P849" i="7"/>
  <c r="P867" i="7"/>
  <c r="P897" i="7"/>
  <c r="P909" i="7"/>
  <c r="P958" i="7"/>
  <c r="P964" i="7"/>
  <c r="P989" i="7"/>
  <c r="P796" i="7"/>
  <c r="P802" i="7"/>
  <c r="P808" i="7"/>
  <c r="P814" i="7"/>
  <c r="P826" i="7"/>
  <c r="P832" i="7"/>
  <c r="P838" i="7"/>
  <c r="P850" i="7"/>
  <c r="P856" i="7"/>
  <c r="P880" i="7"/>
  <c r="P910" i="7"/>
  <c r="P916" i="7"/>
  <c r="P922" i="7"/>
  <c r="P929" i="7"/>
  <c r="P953" i="7"/>
  <c r="P959" i="7"/>
  <c r="P965" i="7"/>
  <c r="P971" i="7"/>
  <c r="P977" i="7"/>
  <c r="P996" i="7"/>
  <c r="P1014" i="7"/>
  <c r="P1032" i="7"/>
  <c r="P1038" i="7"/>
  <c r="P1050" i="7"/>
  <c r="P1098" i="7"/>
  <c r="P1104" i="7"/>
  <c r="P1122" i="7"/>
  <c r="AD32" i="8"/>
  <c r="P1004" i="8"/>
  <c r="AD1004" i="8" s="1"/>
  <c r="P634" i="8"/>
  <c r="AD634" i="8" s="1"/>
  <c r="AD55" i="8"/>
  <c r="AD94" i="8"/>
  <c r="AD648" i="8"/>
  <c r="AD227" i="8"/>
  <c r="AD353" i="8"/>
  <c r="AD371" i="8"/>
  <c r="AD527" i="8"/>
  <c r="AD726" i="8"/>
  <c r="AD83" i="8"/>
  <c r="AD88" i="8"/>
  <c r="AD98" i="8"/>
  <c r="AD93" i="8"/>
  <c r="AD927" i="8"/>
  <c r="AD65" i="8"/>
  <c r="AD99" i="8"/>
  <c r="AD46" i="8"/>
  <c r="AD63" i="8"/>
  <c r="AD29" i="8"/>
  <c r="P193" i="8"/>
  <c r="AD193" i="8" s="1"/>
  <c r="P307" i="8"/>
  <c r="AD307" i="8" s="1"/>
  <c r="P343" i="8"/>
  <c r="AD343" i="8" s="1"/>
  <c r="AD92" i="8"/>
  <c r="P111" i="8"/>
  <c r="AD111" i="8" s="1"/>
  <c r="P117" i="8"/>
  <c r="AD117" i="8" s="1"/>
  <c r="P147" i="8"/>
  <c r="AD147" i="8" s="1"/>
  <c r="P159" i="8"/>
  <c r="AD159" i="8" s="1"/>
  <c r="P165" i="8"/>
  <c r="AD165" i="8" s="1"/>
  <c r="P177" i="8"/>
  <c r="AD177" i="8" s="1"/>
  <c r="P183" i="8"/>
  <c r="AD183" i="8" s="1"/>
  <c r="P189" i="8"/>
  <c r="AD189" i="8" s="1"/>
  <c r="P201" i="8"/>
  <c r="AD201" i="8" s="1"/>
  <c r="P225" i="8"/>
  <c r="AD225" i="8" s="1"/>
  <c r="P237" i="8"/>
  <c r="AD237" i="8" s="1"/>
  <c r="P255" i="8"/>
  <c r="AD255" i="8" s="1"/>
  <c r="P261" i="8"/>
  <c r="AD261" i="8" s="1"/>
  <c r="P267" i="8"/>
  <c r="AD267" i="8" s="1"/>
  <c r="P273" i="8"/>
  <c r="AD273" i="8" s="1"/>
  <c r="AD40" i="8"/>
  <c r="AD45" i="8"/>
  <c r="AD47" i="8"/>
  <c r="AD50" i="8"/>
  <c r="P328" i="8"/>
  <c r="AD328" i="8" s="1"/>
  <c r="P442" i="8"/>
  <c r="AD442" i="8" s="1"/>
  <c r="P484" i="8"/>
  <c r="AD484" i="8" s="1"/>
  <c r="P232" i="8"/>
  <c r="AD232" i="8" s="1"/>
  <c r="P154" i="8"/>
  <c r="AD154" i="8" s="1"/>
  <c r="P316" i="8"/>
  <c r="AD316" i="8" s="1"/>
  <c r="P292" i="8"/>
  <c r="AD292" i="8" s="1"/>
  <c r="P244" i="8"/>
  <c r="AD244" i="8" s="1"/>
  <c r="P382" i="8"/>
  <c r="AD382" i="8" s="1"/>
  <c r="P110" i="8"/>
  <c r="AD110" i="8" s="1"/>
  <c r="P116" i="8"/>
  <c r="AD116" i="8" s="1"/>
  <c r="P134" i="8"/>
  <c r="AD134" i="8" s="1"/>
  <c r="P140" i="8"/>
  <c r="AD140" i="8" s="1"/>
  <c r="P146" i="8"/>
  <c r="AD146" i="8" s="1"/>
  <c r="P152" i="8"/>
  <c r="AD152" i="8" s="1"/>
  <c r="P164" i="8"/>
  <c r="AD164" i="8" s="1"/>
  <c r="P188" i="8"/>
  <c r="AD188" i="8" s="1"/>
  <c r="P200" i="8"/>
  <c r="AD200" i="8" s="1"/>
  <c r="P212" i="8"/>
  <c r="AD212" i="8" s="1"/>
  <c r="P218" i="8"/>
  <c r="AD218" i="8" s="1"/>
  <c r="P236" i="8"/>
  <c r="AD236" i="8" s="1"/>
  <c r="P242" i="8"/>
  <c r="AD242" i="8" s="1"/>
  <c r="P254" i="8"/>
  <c r="AD254" i="8" s="1"/>
  <c r="P284" i="8"/>
  <c r="AD284" i="8" s="1"/>
  <c r="P290" i="8"/>
  <c r="AD290" i="8" s="1"/>
  <c r="P302" i="8"/>
  <c r="AD302" i="8" s="1"/>
  <c r="P308" i="8"/>
  <c r="AD308" i="8" s="1"/>
  <c r="P350" i="8"/>
  <c r="AD350" i="8" s="1"/>
  <c r="P368" i="8"/>
  <c r="AD368" i="8" s="1"/>
  <c r="P380" i="8"/>
  <c r="AD380" i="8" s="1"/>
  <c r="P422" i="8"/>
  <c r="AD422" i="8" s="1"/>
  <c r="P434" i="8"/>
  <c r="AD434" i="8" s="1"/>
  <c r="P470" i="8"/>
  <c r="AD470" i="8" s="1"/>
  <c r="P488" i="8"/>
  <c r="AD488" i="8" s="1"/>
  <c r="P506" i="8"/>
  <c r="AD506" i="8" s="1"/>
  <c r="P512" i="8"/>
  <c r="AD512" i="8" s="1"/>
  <c r="P524" i="8"/>
  <c r="AD524" i="8" s="1"/>
  <c r="P530" i="8"/>
  <c r="AD530" i="8" s="1"/>
  <c r="P536" i="8"/>
  <c r="AD536" i="8" s="1"/>
  <c r="P542" i="8"/>
  <c r="AD542" i="8" s="1"/>
  <c r="P560" i="8"/>
  <c r="AD560" i="8" s="1"/>
  <c r="P572" i="8"/>
  <c r="AD572" i="8" s="1"/>
  <c r="P590" i="8"/>
  <c r="AD590" i="8" s="1"/>
  <c r="P614" i="8"/>
  <c r="AD614" i="8" s="1"/>
  <c r="P219" i="8"/>
  <c r="AD219" i="8" s="1"/>
  <c r="P1073" i="8"/>
  <c r="AD1073" i="8" s="1"/>
  <c r="P1097" i="8"/>
  <c r="AD1097" i="8" s="1"/>
  <c r="P1115" i="8"/>
  <c r="AD1115" i="8" s="1"/>
  <c r="P1121" i="8"/>
  <c r="AD1121" i="8" s="1"/>
  <c r="P126" i="8"/>
  <c r="AD126" i="8" s="1"/>
  <c r="P216" i="8"/>
  <c r="AD216" i="8" s="1"/>
  <c r="P240" i="8"/>
  <c r="P318" i="8"/>
  <c r="AD318" i="8" s="1"/>
  <c r="P360" i="8"/>
  <c r="AD360" i="8" s="1"/>
  <c r="P408" i="8"/>
  <c r="AD408" i="8" s="1"/>
  <c r="P420" i="8"/>
  <c r="AD420" i="8" s="1"/>
  <c r="P432" i="8"/>
  <c r="AD432" i="8" s="1"/>
  <c r="P480" i="8"/>
  <c r="AD480" i="8" s="1"/>
  <c r="P1147" i="8"/>
  <c r="AD1147" i="8" s="1"/>
  <c r="P210" i="8"/>
  <c r="AD210" i="8" s="1"/>
  <c r="P300" i="8"/>
  <c r="AD300" i="8" s="1"/>
  <c r="P336" i="8"/>
  <c r="AD336" i="8" s="1"/>
  <c r="P354" i="8"/>
  <c r="AD354" i="8" s="1"/>
  <c r="P402" i="8"/>
  <c r="AD402" i="8" s="1"/>
  <c r="P414" i="8"/>
  <c r="AD414" i="8" s="1"/>
  <c r="P450" i="8"/>
  <c r="AD450" i="8" s="1"/>
  <c r="P462" i="8"/>
  <c r="AD462" i="8" s="1"/>
  <c r="P498" i="8"/>
  <c r="AD498" i="8" s="1"/>
  <c r="P1082" i="8"/>
  <c r="AD1082" i="8" s="1"/>
  <c r="P1100" i="8"/>
  <c r="AD1100" i="8" s="1"/>
  <c r="P1112" i="8"/>
  <c r="AD1112" i="8" s="1"/>
  <c r="P1118" i="8"/>
  <c r="AD1118" i="8" s="1"/>
  <c r="P1124" i="8"/>
  <c r="AD1124" i="8" s="1"/>
  <c r="P1130" i="8"/>
  <c r="AD1130" i="8" s="1"/>
  <c r="P1137" i="8"/>
  <c r="AD1137" i="8" s="1"/>
  <c r="P1143" i="8"/>
  <c r="AD1143" i="8" s="1"/>
  <c r="P1071" i="8"/>
  <c r="AD1071" i="8" s="1"/>
  <c r="P1131" i="8"/>
  <c r="AD1131" i="8" s="1"/>
  <c r="P133" i="8"/>
  <c r="AD133" i="8" s="1"/>
  <c r="P265" i="8"/>
  <c r="AD265" i="8" s="1"/>
  <c r="P289" i="8"/>
  <c r="AD289" i="8" s="1"/>
  <c r="P349" i="8"/>
  <c r="AD349" i="8" s="1"/>
  <c r="P355" i="8"/>
  <c r="AD355" i="8" s="1"/>
  <c r="P385" i="8"/>
  <c r="AD385" i="8" s="1"/>
  <c r="P651" i="8"/>
  <c r="AD651" i="8" s="1"/>
  <c r="P657" i="8"/>
  <c r="AD657" i="8" s="1"/>
  <c r="P669" i="8"/>
  <c r="AD669" i="8" s="1"/>
  <c r="P681" i="8"/>
  <c r="AD681" i="8" s="1"/>
  <c r="P693" i="8"/>
  <c r="AD693" i="8" s="1"/>
  <c r="P717" i="8"/>
  <c r="AD717" i="8" s="1"/>
  <c r="P729" i="8"/>
  <c r="AD729" i="8" s="1"/>
  <c r="P754" i="8"/>
  <c r="AD754" i="8" s="1"/>
  <c r="P773" i="8"/>
  <c r="AD773" i="8" s="1"/>
  <c r="P779" i="8"/>
  <c r="AD779" i="8" s="1"/>
  <c r="P797" i="8"/>
  <c r="AD797" i="8" s="1"/>
  <c r="P815" i="8"/>
  <c r="AD815" i="8" s="1"/>
  <c r="P833" i="8"/>
  <c r="AD833" i="8" s="1"/>
  <c r="P851" i="8"/>
  <c r="AD851" i="8" s="1"/>
  <c r="P857" i="8"/>
  <c r="AD857" i="8" s="1"/>
  <c r="P863" i="8"/>
  <c r="AD863" i="8" s="1"/>
  <c r="P869" i="8"/>
  <c r="AD869" i="8" s="1"/>
  <c r="P893" i="8"/>
  <c r="AD893" i="8" s="1"/>
  <c r="P899" i="8"/>
  <c r="AD899" i="8" s="1"/>
  <c r="P905" i="8"/>
  <c r="AD905" i="8" s="1"/>
  <c r="P917" i="8"/>
  <c r="AD917" i="8" s="1"/>
  <c r="P923" i="8"/>
  <c r="AD923" i="8" s="1"/>
  <c r="P949" i="8"/>
  <c r="P961" i="8"/>
  <c r="AD961" i="8" s="1"/>
  <c r="P967" i="8"/>
  <c r="AD967" i="8" s="1"/>
  <c r="P979" i="8"/>
  <c r="AD979" i="8" s="1"/>
  <c r="P985" i="8"/>
  <c r="AD985" i="8" s="1"/>
  <c r="P1040" i="8"/>
  <c r="AD1040" i="8" s="1"/>
  <c r="P1046" i="8"/>
  <c r="AD1046" i="8" s="1"/>
  <c r="P1052" i="8"/>
  <c r="AD1052" i="8" s="1"/>
  <c r="P1064" i="8"/>
  <c r="AD1064" i="8" s="1"/>
  <c r="K1148" i="8"/>
  <c r="P321" i="8"/>
  <c r="AD321" i="8" s="1"/>
  <c r="P351" i="8"/>
  <c r="AD351" i="8" s="1"/>
  <c r="P411" i="8"/>
  <c r="AD411" i="8" s="1"/>
  <c r="P429" i="8"/>
  <c r="AD429" i="8" s="1"/>
  <c r="P841" i="8"/>
  <c r="AD841" i="8" s="1"/>
  <c r="P847" i="8"/>
  <c r="AD847" i="8" s="1"/>
  <c r="P853" i="8"/>
  <c r="AD853" i="8" s="1"/>
  <c r="P871" i="8"/>
  <c r="AD871" i="8" s="1"/>
  <c r="P895" i="8"/>
  <c r="AD895" i="8" s="1"/>
  <c r="P907" i="8"/>
  <c r="AD907" i="8" s="1"/>
  <c r="P925" i="8"/>
  <c r="AD925" i="8" s="1"/>
  <c r="P963" i="8"/>
  <c r="AD963" i="8" s="1"/>
  <c r="P969" i="8"/>
  <c r="AD969" i="8" s="1"/>
  <c r="P981" i="8"/>
  <c r="AD981" i="8" s="1"/>
  <c r="P987" i="8"/>
  <c r="AD987" i="8" s="1"/>
  <c r="P1006" i="8"/>
  <c r="AD1006" i="8" s="1"/>
  <c r="P1030" i="8"/>
  <c r="AD1030" i="8" s="1"/>
  <c r="P1054" i="8"/>
  <c r="AD1054" i="8" s="1"/>
  <c r="P1066" i="8"/>
  <c r="AD1066" i="8" s="1"/>
  <c r="P1072" i="8"/>
  <c r="AD1072" i="8" s="1"/>
  <c r="P1084" i="8"/>
  <c r="AD1084" i="8" s="1"/>
  <c r="P1096" i="8"/>
  <c r="AD1096" i="8" s="1"/>
  <c r="P1108" i="8"/>
  <c r="AD1108" i="8" s="1"/>
  <c r="P1114" i="8"/>
  <c r="AD1114" i="8" s="1"/>
  <c r="P1145" i="8"/>
  <c r="AD1145" i="8" s="1"/>
  <c r="P1133" i="8"/>
  <c r="AD1133" i="8" s="1"/>
  <c r="P1092" i="8"/>
  <c r="AD1092" i="8" s="1"/>
  <c r="P114" i="8"/>
  <c r="AD114" i="8" s="1"/>
  <c r="P120" i="8"/>
  <c r="AD120" i="8" s="1"/>
  <c r="P138" i="8"/>
  <c r="AD138" i="8" s="1"/>
  <c r="P144" i="8"/>
  <c r="AD144" i="8" s="1"/>
  <c r="P150" i="8"/>
  <c r="AD150" i="8" s="1"/>
  <c r="P204" i="8"/>
  <c r="AD204" i="8" s="1"/>
  <c r="P222" i="8"/>
  <c r="AD222" i="8" s="1"/>
  <c r="P228" i="8"/>
  <c r="AD228" i="8" s="1"/>
  <c r="P246" i="8"/>
  <c r="AD246" i="8" s="1"/>
  <c r="P252" i="8"/>
  <c r="AD252" i="8" s="1"/>
  <c r="P258" i="8"/>
  <c r="AD258" i="8" s="1"/>
  <c r="P264" i="8"/>
  <c r="AD264" i="8" s="1"/>
  <c r="P276" i="8"/>
  <c r="AD276" i="8" s="1"/>
  <c r="P288" i="8"/>
  <c r="AD288" i="8" s="1"/>
  <c r="P306" i="8"/>
  <c r="AD306" i="8" s="1"/>
  <c r="P324" i="8"/>
  <c r="AD324" i="8" s="1"/>
  <c r="P342" i="8"/>
  <c r="AD342" i="8" s="1"/>
  <c r="P348" i="8"/>
  <c r="AD348" i="8" s="1"/>
  <c r="P396" i="8"/>
  <c r="AD396" i="8" s="1"/>
  <c r="P426" i="8"/>
  <c r="AD426" i="8" s="1"/>
  <c r="P438" i="8"/>
  <c r="AD438" i="8" s="1"/>
  <c r="P444" i="8"/>
  <c r="AD444" i="8" s="1"/>
  <c r="P456" i="8"/>
  <c r="AD456" i="8" s="1"/>
  <c r="P468" i="8"/>
  <c r="AD468" i="8" s="1"/>
  <c r="P486" i="8"/>
  <c r="AD486" i="8" s="1"/>
  <c r="P492" i="8"/>
  <c r="AD492" i="8" s="1"/>
  <c r="P504" i="8"/>
  <c r="AD504" i="8" s="1"/>
  <c r="P510" i="8"/>
  <c r="AD510" i="8" s="1"/>
  <c r="P522" i="8"/>
  <c r="AD522" i="8" s="1"/>
  <c r="P528" i="8"/>
  <c r="AD528" i="8" s="1"/>
  <c r="P534" i="8"/>
  <c r="AD534" i="8" s="1"/>
  <c r="P540" i="8"/>
  <c r="AD540" i="8" s="1"/>
  <c r="P558" i="8"/>
  <c r="AD558" i="8" s="1"/>
  <c r="P570" i="8"/>
  <c r="AD570" i="8" s="1"/>
  <c r="P576" i="8"/>
  <c r="AD576" i="8" s="1"/>
  <c r="P588" i="8"/>
  <c r="AD588" i="8" s="1"/>
  <c r="P600" i="8"/>
  <c r="AD600" i="8" s="1"/>
  <c r="P612" i="8"/>
  <c r="AD612" i="8" s="1"/>
  <c r="P618" i="8"/>
  <c r="AD618" i="8" s="1"/>
  <c r="P624" i="8"/>
  <c r="AD624" i="8" s="1"/>
  <c r="P630" i="8"/>
  <c r="AD630" i="8" s="1"/>
  <c r="P637" i="8"/>
  <c r="AD637" i="8" s="1"/>
  <c r="P643" i="8"/>
  <c r="AD643" i="8" s="1"/>
  <c r="P661" i="8"/>
  <c r="AD661" i="8" s="1"/>
  <c r="P673" i="8"/>
  <c r="AD673" i="8" s="1"/>
  <c r="P697" i="8"/>
  <c r="AD697" i="8" s="1"/>
  <c r="P703" i="8"/>
  <c r="AD703" i="8" s="1"/>
  <c r="P709" i="8"/>
  <c r="AD709" i="8" s="1"/>
  <c r="P715" i="8"/>
  <c r="AD715" i="8" s="1"/>
  <c r="P721" i="8"/>
  <c r="AD721" i="8" s="1"/>
  <c r="P746" i="8"/>
  <c r="AD746" i="8" s="1"/>
  <c r="P758" i="8"/>
  <c r="AD758" i="8" s="1"/>
  <c r="P770" i="8"/>
  <c r="AD770" i="8" s="1"/>
  <c r="P783" i="8"/>
  <c r="AD783" i="8" s="1"/>
  <c r="P789" i="8"/>
  <c r="AD789" i="8" s="1"/>
  <c r="P795" i="8"/>
  <c r="AD795" i="8" s="1"/>
  <c r="P807" i="8"/>
  <c r="AD807" i="8" s="1"/>
  <c r="P813" i="8"/>
  <c r="AD813" i="8" s="1"/>
  <c r="P819" i="8"/>
  <c r="AD819" i="8" s="1"/>
  <c r="P843" i="8"/>
  <c r="AD843" i="8" s="1"/>
  <c r="P855" i="8"/>
  <c r="AD855" i="8" s="1"/>
  <c r="P861" i="8"/>
  <c r="AD861" i="8" s="1"/>
  <c r="P873" i="8"/>
  <c r="AD873" i="8" s="1"/>
  <c r="P885" i="8"/>
  <c r="AD885" i="8" s="1"/>
  <c r="P897" i="8"/>
  <c r="AD897" i="8" s="1"/>
  <c r="P941" i="8"/>
  <c r="AD941" i="8" s="1"/>
  <c r="P947" i="8"/>
  <c r="AD947" i="8" s="1"/>
  <c r="P953" i="8"/>
  <c r="AD953" i="8" s="1"/>
  <c r="P959" i="8"/>
  <c r="AD959" i="8" s="1"/>
  <c r="P971" i="8"/>
  <c r="AD971" i="8" s="1"/>
  <c r="P977" i="8"/>
  <c r="AD977" i="8" s="1"/>
  <c r="P995" i="8"/>
  <c r="AD995" i="8" s="1"/>
  <c r="P1002" i="8"/>
  <c r="AD1002" i="8" s="1"/>
  <c r="P1014" i="8"/>
  <c r="AD1014" i="8" s="1"/>
  <c r="P1020" i="8"/>
  <c r="AD1020" i="8" s="1"/>
  <c r="P1032" i="8"/>
  <c r="AD1032" i="8" s="1"/>
  <c r="P1038" i="8"/>
  <c r="AD1038" i="8" s="1"/>
  <c r="P1050" i="8"/>
  <c r="AD1050" i="8" s="1"/>
  <c r="P1056" i="8"/>
  <c r="AD1056" i="8" s="1"/>
  <c r="P991" i="8"/>
  <c r="AD991" i="8" s="1"/>
  <c r="P1028" i="8"/>
  <c r="AD1028" i="8" s="1"/>
  <c r="P272" i="8"/>
  <c r="AD272" i="8" s="1"/>
  <c r="P296" i="8"/>
  <c r="AD296" i="8" s="1"/>
  <c r="P320" i="8"/>
  <c r="AD320" i="8" s="1"/>
  <c r="P356" i="8"/>
  <c r="AD356" i="8" s="1"/>
  <c r="P362" i="8"/>
  <c r="AD362" i="8" s="1"/>
  <c r="P386" i="8"/>
  <c r="AD386" i="8" s="1"/>
  <c r="P404" i="8"/>
  <c r="AD404" i="8" s="1"/>
  <c r="P428" i="8"/>
  <c r="AD428" i="8" s="1"/>
  <c r="P446" i="8"/>
  <c r="AD446" i="8" s="1"/>
  <c r="P452" i="8"/>
  <c r="AD452" i="8" s="1"/>
  <c r="P458" i="8"/>
  <c r="AD458" i="8" s="1"/>
  <c r="P464" i="8"/>
  <c r="AD464" i="8" s="1"/>
  <c r="P476" i="8"/>
  <c r="AD476" i="8" s="1"/>
  <c r="P482" i="8"/>
  <c r="AD482" i="8" s="1"/>
  <c r="P518" i="8"/>
  <c r="AD518" i="8" s="1"/>
  <c r="P285" i="8"/>
  <c r="AD285" i="8" s="1"/>
  <c r="P297" i="8"/>
  <c r="AD297" i="8" s="1"/>
  <c r="P195" i="8"/>
  <c r="AD195" i="8" s="1"/>
  <c r="P213" i="8"/>
  <c r="AD213" i="8" s="1"/>
  <c r="P231" i="8"/>
  <c r="AD231" i="8" s="1"/>
  <c r="P118" i="8"/>
  <c r="AD118" i="8" s="1"/>
  <c r="P130" i="8"/>
  <c r="AD130" i="8" s="1"/>
  <c r="P142" i="8"/>
  <c r="AD142" i="8" s="1"/>
  <c r="P148" i="8"/>
  <c r="AD148" i="8" s="1"/>
  <c r="P160" i="8"/>
  <c r="AD160" i="8" s="1"/>
  <c r="P172" i="8"/>
  <c r="AD172" i="8" s="1"/>
  <c r="P178" i="8"/>
  <c r="AD178" i="8" s="1"/>
  <c r="P202" i="8"/>
  <c r="AD202" i="8" s="1"/>
  <c r="P226" i="8"/>
  <c r="AD226" i="8" s="1"/>
  <c r="P238" i="8"/>
  <c r="AD238" i="8" s="1"/>
  <c r="P256" i="8"/>
  <c r="AD256" i="8" s="1"/>
  <c r="P262" i="8"/>
  <c r="AD262" i="8" s="1"/>
  <c r="P268" i="8"/>
  <c r="AD268" i="8" s="1"/>
  <c r="P286" i="8"/>
  <c r="AD286" i="8" s="1"/>
  <c r="P298" i="8"/>
  <c r="AD298" i="8" s="1"/>
  <c r="P340" i="8"/>
  <c r="AD340" i="8" s="1"/>
  <c r="P346" i="8"/>
  <c r="AD346" i="8" s="1"/>
  <c r="P358" i="8"/>
  <c r="AD358" i="8" s="1"/>
  <c r="P370" i="8"/>
  <c r="AD370" i="8" s="1"/>
  <c r="P394" i="8"/>
  <c r="AD394" i="8" s="1"/>
  <c r="P400" i="8"/>
  <c r="AD400" i="8" s="1"/>
  <c r="P406" i="8"/>
  <c r="AD406" i="8" s="1"/>
  <c r="P412" i="8"/>
  <c r="AD412" i="8" s="1"/>
  <c r="P424" i="8"/>
  <c r="AD424" i="8" s="1"/>
  <c r="P436" i="8"/>
  <c r="AD436" i="8" s="1"/>
  <c r="P454" i="8"/>
  <c r="AD454" i="8" s="1"/>
  <c r="P472" i="8"/>
  <c r="AD472" i="8" s="1"/>
  <c r="P478" i="8"/>
  <c r="AD478" i="8" s="1"/>
  <c r="P490" i="8"/>
  <c r="AD490" i="8" s="1"/>
  <c r="P496" i="8"/>
  <c r="AD496" i="8" s="1"/>
  <c r="P502" i="8"/>
  <c r="AD502" i="8" s="1"/>
  <c r="P508" i="8"/>
  <c r="AD508" i="8" s="1"/>
  <c r="P526" i="8"/>
  <c r="AD526" i="8" s="1"/>
  <c r="P532" i="8"/>
  <c r="AD532" i="8" s="1"/>
  <c r="P538" i="8"/>
  <c r="AD538" i="8" s="1"/>
  <c r="P544" i="8"/>
  <c r="AD544" i="8" s="1"/>
  <c r="P550" i="8"/>
  <c r="AD550" i="8" s="1"/>
  <c r="P568" i="8"/>
  <c r="AD568" i="8" s="1"/>
  <c r="P574" i="8"/>
  <c r="AD574" i="8" s="1"/>
  <c r="P580" i="8"/>
  <c r="AD580" i="8" s="1"/>
  <c r="P610" i="8"/>
  <c r="AD610" i="8" s="1"/>
  <c r="P622" i="8"/>
  <c r="AD622" i="8" s="1"/>
  <c r="P628" i="8"/>
  <c r="AD628" i="8" s="1"/>
  <c r="P635" i="8"/>
  <c r="AD635" i="8" s="1"/>
  <c r="P641" i="8"/>
  <c r="AD641" i="8" s="1"/>
  <c r="P653" i="8"/>
  <c r="AD653" i="8" s="1"/>
  <c r="P665" i="8"/>
  <c r="AD665" i="8" s="1"/>
  <c r="P671" i="8"/>
  <c r="AD671" i="8" s="1"/>
  <c r="P695" i="8"/>
  <c r="AD695" i="8" s="1"/>
  <c r="P701" i="8"/>
  <c r="AD701" i="8" s="1"/>
  <c r="P707" i="8"/>
  <c r="AD707" i="8" s="1"/>
  <c r="P713" i="8"/>
  <c r="AD713" i="8" s="1"/>
  <c r="P725" i="8"/>
  <c r="AD725" i="8" s="1"/>
  <c r="P737" i="8"/>
  <c r="AD737" i="8" s="1"/>
  <c r="P744" i="8"/>
  <c r="AD744" i="8" s="1"/>
  <c r="P756" i="8"/>
  <c r="AD756" i="8" s="1"/>
  <c r="P768" i="8"/>
  <c r="AD768" i="8" s="1"/>
  <c r="P781" i="8"/>
  <c r="AD781" i="8" s="1"/>
  <c r="P787" i="8"/>
  <c r="AD787" i="8" s="1"/>
  <c r="P793" i="8"/>
  <c r="AD793" i="8" s="1"/>
  <c r="P799" i="8"/>
  <c r="AD799" i="8" s="1"/>
  <c r="P805" i="8"/>
  <c r="AD805" i="8" s="1"/>
  <c r="P811" i="8"/>
  <c r="AD811" i="8" s="1"/>
  <c r="P817" i="8"/>
  <c r="AD817" i="8" s="1"/>
  <c r="P823" i="8"/>
  <c r="AD823" i="8" s="1"/>
  <c r="P993" i="8"/>
  <c r="AD993" i="8" s="1"/>
  <c r="P115" i="8"/>
  <c r="AD115" i="8" s="1"/>
  <c r="P121" i="8"/>
  <c r="AD121" i="8" s="1"/>
  <c r="P127" i="8"/>
  <c r="AD127" i="8" s="1"/>
  <c r="P145" i="8"/>
  <c r="AD145" i="8" s="1"/>
  <c r="P169" i="8"/>
  <c r="AD169" i="8" s="1"/>
  <c r="P175" i="8"/>
  <c r="AD175" i="8" s="1"/>
  <c r="P187" i="8"/>
  <c r="AD187" i="8" s="1"/>
  <c r="P199" i="8"/>
  <c r="AD199" i="8" s="1"/>
  <c r="P205" i="8"/>
  <c r="AD205" i="8" s="1"/>
  <c r="P217" i="8"/>
  <c r="AD217" i="8" s="1"/>
  <c r="P223" i="8"/>
  <c r="AD223" i="8" s="1"/>
  <c r="P229" i="8"/>
  <c r="AD229" i="8" s="1"/>
  <c r="P241" i="8"/>
  <c r="P259" i="8"/>
  <c r="AD259" i="8" s="1"/>
  <c r="P271" i="8"/>
  <c r="AD271" i="8" s="1"/>
  <c r="P301" i="8"/>
  <c r="AD301" i="8" s="1"/>
  <c r="P319" i="8"/>
  <c r="AD319" i="8" s="1"/>
  <c r="P367" i="8"/>
  <c r="AD367" i="8" s="1"/>
  <c r="P379" i="8"/>
  <c r="AD379" i="8" s="1"/>
  <c r="P391" i="8"/>
  <c r="AD391" i="8" s="1"/>
  <c r="P397" i="8"/>
  <c r="AD397" i="8" s="1"/>
  <c r="P403" i="8"/>
  <c r="AD403" i="8" s="1"/>
  <c r="P415" i="8"/>
  <c r="AD415" i="8" s="1"/>
  <c r="P427" i="8"/>
  <c r="AD427" i="8" s="1"/>
  <c r="P433" i="8"/>
  <c r="AD433" i="8" s="1"/>
  <c r="P439" i="8"/>
  <c r="AD439" i="8" s="1"/>
  <c r="P451" i="8"/>
  <c r="AD451" i="8" s="1"/>
  <c r="P457" i="8"/>
  <c r="AD457" i="8" s="1"/>
  <c r="P463" i="8"/>
  <c r="AD463" i="8" s="1"/>
  <c r="P499" i="8"/>
  <c r="AD499" i="8" s="1"/>
  <c r="P517" i="8"/>
  <c r="AD517" i="8" s="1"/>
  <c r="P529" i="8"/>
  <c r="AD529" i="8" s="1"/>
  <c r="P535" i="8"/>
  <c r="AD535" i="8" s="1"/>
  <c r="P541" i="8"/>
  <c r="AD541" i="8" s="1"/>
  <c r="P547" i="8"/>
  <c r="AD547" i="8" s="1"/>
  <c r="P553" i="8"/>
  <c r="AD553" i="8" s="1"/>
  <c r="P577" i="8"/>
  <c r="AD577" i="8" s="1"/>
  <c r="P589" i="8"/>
  <c r="AD589" i="8" s="1"/>
  <c r="P613" i="8"/>
  <c r="AD613" i="8" s="1"/>
  <c r="P619" i="8"/>
  <c r="AD619" i="8" s="1"/>
  <c r="P638" i="8"/>
  <c r="AD638" i="8" s="1"/>
  <c r="P650" i="8"/>
  <c r="AD650" i="8" s="1"/>
  <c r="P656" i="8"/>
  <c r="AD656" i="8" s="1"/>
  <c r="P662" i="8"/>
  <c r="AD662" i="8" s="1"/>
  <c r="P668" i="8"/>
  <c r="AD668" i="8" s="1"/>
  <c r="P674" i="8"/>
  <c r="AD674" i="8" s="1"/>
  <c r="P686" i="8"/>
  <c r="AD686" i="8" s="1"/>
  <c r="P692" i="8"/>
  <c r="AD692" i="8" s="1"/>
  <c r="P698" i="8"/>
  <c r="AD698" i="8" s="1"/>
  <c r="P716" i="8"/>
  <c r="AD716" i="8" s="1"/>
  <c r="P753" i="8"/>
  <c r="AD753" i="8" s="1"/>
  <c r="P796" i="8"/>
  <c r="AD796" i="8" s="1"/>
  <c r="P808" i="8"/>
  <c r="AD808" i="8" s="1"/>
  <c r="P826" i="8"/>
  <c r="AD826" i="8" s="1"/>
  <c r="P838" i="8"/>
  <c r="AD838" i="8" s="1"/>
  <c r="P844" i="8"/>
  <c r="AD844" i="8" s="1"/>
  <c r="P850" i="8"/>
  <c r="AD850" i="8" s="1"/>
  <c r="P856" i="8"/>
  <c r="AD856" i="8" s="1"/>
  <c r="P862" i="8"/>
  <c r="AD862" i="8" s="1"/>
  <c r="P892" i="8"/>
  <c r="AD892" i="8" s="1"/>
  <c r="P898" i="8"/>
  <c r="AD898" i="8" s="1"/>
  <c r="P922" i="8"/>
  <c r="AD922" i="8" s="1"/>
  <c r="P929" i="8"/>
  <c r="AD929" i="8" s="1"/>
  <c r="P948" i="8"/>
  <c r="AD948" i="8" s="1"/>
  <c r="P954" i="8"/>
  <c r="AD954" i="8" s="1"/>
  <c r="P960" i="8"/>
  <c r="AD960" i="8" s="1"/>
  <c r="P966" i="8"/>
  <c r="AD966" i="8" s="1"/>
  <c r="P972" i="8"/>
  <c r="AD972" i="8" s="1"/>
  <c r="P984" i="8"/>
  <c r="AD984" i="8" s="1"/>
  <c r="P1003" i="8"/>
  <c r="AD1003" i="8" s="1"/>
  <c r="P1009" i="8"/>
  <c r="AD1009" i="8" s="1"/>
  <c r="P1015" i="8"/>
  <c r="AD1015" i="8" s="1"/>
  <c r="P1027" i="8"/>
  <c r="AD1027" i="8" s="1"/>
  <c r="P1039" i="8"/>
  <c r="AD1039" i="8" s="1"/>
  <c r="P1051" i="8"/>
  <c r="AD1051" i="8" s="1"/>
  <c r="P1057" i="8"/>
  <c r="AD1057" i="8" s="1"/>
  <c r="P1069" i="8"/>
  <c r="AD1069" i="8" s="1"/>
  <c r="P1075" i="8"/>
  <c r="AD1075" i="8" s="1"/>
  <c r="P1081" i="8"/>
  <c r="AD1081" i="8" s="1"/>
  <c r="P1099" i="8"/>
  <c r="AD1099" i="8" s="1"/>
  <c r="P1111" i="8"/>
  <c r="AD1111" i="8" s="1"/>
  <c r="P1117" i="8"/>
  <c r="AD1117" i="8" s="1"/>
  <c r="P1123" i="8"/>
  <c r="AD1123" i="8" s="1"/>
  <c r="P1129" i="8"/>
  <c r="AD1129" i="8" s="1"/>
  <c r="P309" i="8"/>
  <c r="AD309" i="8" s="1"/>
  <c r="P315" i="8"/>
  <c r="AD315" i="8" s="1"/>
  <c r="P339" i="8"/>
  <c r="AD339" i="8" s="1"/>
  <c r="P345" i="8"/>
  <c r="AD345" i="8" s="1"/>
  <c r="P357" i="8"/>
  <c r="AD357" i="8" s="1"/>
  <c r="P363" i="8"/>
  <c r="AD363" i="8" s="1"/>
  <c r="P375" i="8"/>
  <c r="AD375" i="8" s="1"/>
  <c r="P393" i="8"/>
  <c r="AD393" i="8" s="1"/>
  <c r="P399" i="8"/>
  <c r="AD399" i="8" s="1"/>
  <c r="P423" i="8"/>
  <c r="AD423" i="8" s="1"/>
  <c r="P435" i="8"/>
  <c r="AD435" i="8" s="1"/>
  <c r="P459" i="8"/>
  <c r="AD459" i="8" s="1"/>
  <c r="P465" i="8"/>
  <c r="AD465" i="8" s="1"/>
  <c r="P489" i="8"/>
  <c r="AD489" i="8" s="1"/>
  <c r="P495" i="8"/>
  <c r="AD495" i="8" s="1"/>
  <c r="P501" i="8"/>
  <c r="AD501" i="8" s="1"/>
  <c r="P507" i="8"/>
  <c r="AD507" i="8" s="1"/>
  <c r="P513" i="8"/>
  <c r="AD513" i="8" s="1"/>
  <c r="P519" i="8"/>
  <c r="AD519" i="8" s="1"/>
  <c r="P525" i="8"/>
  <c r="AD525" i="8" s="1"/>
  <c r="P549" i="8"/>
  <c r="AD549" i="8" s="1"/>
  <c r="P555" i="8"/>
  <c r="AD555" i="8" s="1"/>
  <c r="P561" i="8"/>
  <c r="AD561" i="8" s="1"/>
  <c r="P573" i="8"/>
  <c r="AD573" i="8" s="1"/>
  <c r="P579" i="8"/>
  <c r="AD579" i="8" s="1"/>
  <c r="P591" i="8"/>
  <c r="AD591" i="8" s="1"/>
  <c r="P597" i="8"/>
  <c r="AD597" i="8" s="1"/>
  <c r="P633" i="8"/>
  <c r="AD633" i="8" s="1"/>
  <c r="P640" i="8"/>
  <c r="AD640" i="8" s="1"/>
  <c r="P646" i="8"/>
  <c r="AD646" i="8" s="1"/>
  <c r="P658" i="8"/>
  <c r="AD658" i="8" s="1"/>
  <c r="P670" i="8"/>
  <c r="AD670" i="8" s="1"/>
  <c r="P682" i="8"/>
  <c r="AD682" i="8" s="1"/>
  <c r="P694" i="8"/>
  <c r="AD694" i="8" s="1"/>
  <c r="P700" i="8"/>
  <c r="AD700" i="8" s="1"/>
  <c r="P712" i="8"/>
  <c r="AD712" i="8" s="1"/>
  <c r="P718" i="8"/>
  <c r="AD718" i="8" s="1"/>
  <c r="P724" i="8"/>
  <c r="AD724" i="8" s="1"/>
  <c r="P755" i="8"/>
  <c r="AD755" i="8" s="1"/>
  <c r="P761" i="8"/>
  <c r="AD761" i="8" s="1"/>
  <c r="P774" i="8"/>
  <c r="AD774" i="8" s="1"/>
  <c r="P780" i="8"/>
  <c r="AD780" i="8" s="1"/>
  <c r="P792" i="8"/>
  <c r="AD792" i="8" s="1"/>
  <c r="P798" i="8"/>
  <c r="AD798" i="8" s="1"/>
  <c r="P816" i="8"/>
  <c r="AD816" i="8" s="1"/>
  <c r="P828" i="8"/>
  <c r="AD828" i="8" s="1"/>
  <c r="P834" i="8"/>
  <c r="AD834" i="8" s="1"/>
  <c r="P846" i="8"/>
  <c r="AD846" i="8" s="1"/>
  <c r="P852" i="8"/>
  <c r="AD852" i="8" s="1"/>
  <c r="P858" i="8"/>
  <c r="AD858" i="8" s="1"/>
  <c r="P870" i="8"/>
  <c r="AD870" i="8" s="1"/>
  <c r="P876" i="8"/>
  <c r="AD876" i="8" s="1"/>
  <c r="P894" i="8"/>
  <c r="AD894" i="8" s="1"/>
  <c r="P924" i="8"/>
  <c r="AD924" i="8" s="1"/>
  <c r="P962" i="8"/>
  <c r="AD962" i="8" s="1"/>
  <c r="P968" i="8"/>
  <c r="AD968" i="8" s="1"/>
  <c r="P980" i="8"/>
  <c r="AD980" i="8" s="1"/>
  <c r="P986" i="8"/>
  <c r="AD986" i="8" s="1"/>
  <c r="P1011" i="8"/>
  <c r="AD1011" i="8" s="1"/>
  <c r="P1023" i="8"/>
  <c r="AD1023" i="8" s="1"/>
  <c r="P1029" i="8"/>
  <c r="AD1029" i="8" s="1"/>
  <c r="P1041" i="8"/>
  <c r="AD1041" i="8" s="1"/>
  <c r="P1047" i="8"/>
  <c r="AD1047" i="8" s="1"/>
  <c r="P1059" i="8"/>
  <c r="AD1059" i="8" s="1"/>
  <c r="P1065" i="8"/>
  <c r="AD1065" i="8" s="1"/>
  <c r="P1083" i="8"/>
  <c r="AD1083" i="8" s="1"/>
  <c r="P1095" i="8"/>
  <c r="AD1095" i="8" s="1"/>
  <c r="P1113" i="8"/>
  <c r="AD1113" i="8" s="1"/>
  <c r="P1119" i="8"/>
  <c r="AD1119" i="8" s="1"/>
  <c r="P1126" i="8"/>
  <c r="AD1126" i="8" s="1"/>
  <c r="P1132" i="8"/>
  <c r="AD1132" i="8" s="1"/>
  <c r="P1140" i="8"/>
  <c r="AD1140" i="8" s="1"/>
  <c r="P1146" i="8"/>
  <c r="AD1146" i="8" s="1"/>
  <c r="AD49" i="8"/>
  <c r="AD25" i="8"/>
  <c r="P125" i="8"/>
  <c r="AD125" i="8" s="1"/>
  <c r="P155" i="8"/>
  <c r="AD155" i="8" s="1"/>
  <c r="P269" i="8"/>
  <c r="AD269" i="8" s="1"/>
  <c r="P311" i="8"/>
  <c r="AD311" i="8" s="1"/>
  <c r="P377" i="8"/>
  <c r="AD377" i="8" s="1"/>
  <c r="P389" i="8"/>
  <c r="AD389" i="8" s="1"/>
  <c r="P431" i="8"/>
  <c r="AD431" i="8" s="1"/>
  <c r="P455" i="8"/>
  <c r="AD455" i="8" s="1"/>
  <c r="P860" i="8"/>
  <c r="AD860" i="8" s="1"/>
  <c r="P939" i="8"/>
  <c r="AD939" i="8" s="1"/>
  <c r="P1074" i="8"/>
  <c r="AD1074" i="8" s="1"/>
  <c r="P1110" i="8"/>
  <c r="AD1110" i="8" s="1"/>
  <c r="P1122" i="8"/>
  <c r="AD1122" i="8" s="1"/>
  <c r="AD37" i="8"/>
  <c r="AD636" i="8"/>
  <c r="AD949" i="8"/>
  <c r="AD97" i="8"/>
  <c r="AD48" i="8"/>
  <c r="AD36" i="8"/>
  <c r="AD109" i="8"/>
  <c r="AD85" i="8"/>
  <c r="AD757" i="8"/>
  <c r="AD24" i="8"/>
  <c r="AD61" i="8"/>
  <c r="AD769" i="8"/>
  <c r="AD240" i="8"/>
  <c r="AC1148" i="8"/>
  <c r="AD241" i="8"/>
  <c r="AD73" i="8"/>
  <c r="AD108" i="8"/>
  <c r="AD22" i="8"/>
  <c r="AD84" i="8"/>
  <c r="AD96" i="8"/>
  <c r="AD72" i="8"/>
  <c r="AD60" i="8"/>
  <c r="AD13" i="8"/>
  <c r="P1060" i="8"/>
  <c r="AD1060" i="8" s="1"/>
  <c r="P1026" i="8"/>
  <c r="AD1026" i="8" s="1"/>
  <c r="P1025" i="8"/>
  <c r="AD1025" i="8" s="1"/>
  <c r="P494" i="8"/>
  <c r="AD494" i="8" s="1"/>
  <c r="P487" i="8"/>
  <c r="AD487" i="8" s="1"/>
  <c r="P481" i="8"/>
  <c r="AD481" i="8" s="1"/>
  <c r="P477" i="8"/>
  <c r="AD477" i="8" s="1"/>
  <c r="P475" i="8"/>
  <c r="AD475" i="8" s="1"/>
  <c r="P461" i="8"/>
  <c r="AD461" i="8" s="1"/>
  <c r="P460" i="8"/>
  <c r="AD460" i="8" s="1"/>
  <c r="P453" i="8"/>
  <c r="AD453" i="8" s="1"/>
  <c r="P445" i="8"/>
  <c r="AD445" i="8" s="1"/>
  <c r="P419" i="8"/>
  <c r="AD419" i="8" s="1"/>
  <c r="P416" i="8"/>
  <c r="AD416" i="8" s="1"/>
  <c r="P409" i="8"/>
  <c r="AD409" i="8" s="1"/>
  <c r="P407" i="8"/>
  <c r="AD407" i="8" s="1"/>
  <c r="P401" i="8"/>
  <c r="AD401" i="8" s="1"/>
  <c r="P398" i="8"/>
  <c r="AD398" i="8" s="1"/>
  <c r="P392" i="8"/>
  <c r="AD392" i="8" s="1"/>
  <c r="P387" i="8"/>
  <c r="AD387" i="8" s="1"/>
  <c r="P376" i="8"/>
  <c r="AD376" i="8" s="1"/>
  <c r="P374" i="8"/>
  <c r="AD374" i="8" s="1"/>
  <c r="P373" i="8"/>
  <c r="AD373" i="8" s="1"/>
  <c r="P369" i="8"/>
  <c r="AD369" i="8" s="1"/>
  <c r="P365" i="8"/>
  <c r="AD365" i="8" s="1"/>
  <c r="P359" i="8"/>
  <c r="AD359" i="8" s="1"/>
  <c r="P344" i="8"/>
  <c r="AD344" i="8" s="1"/>
  <c r="P337" i="8"/>
  <c r="AD337" i="8" s="1"/>
  <c r="P327" i="8"/>
  <c r="AD327" i="8" s="1"/>
  <c r="P323" i="8"/>
  <c r="AD323" i="8" s="1"/>
  <c r="P313" i="8"/>
  <c r="AD313" i="8" s="1"/>
  <c r="P303" i="8"/>
  <c r="AD303" i="8" s="1"/>
  <c r="P291" i="8"/>
  <c r="AD291" i="8" s="1"/>
  <c r="P274" i="8"/>
  <c r="AD274" i="8" s="1"/>
  <c r="P270" i="8"/>
  <c r="AD270" i="8" s="1"/>
  <c r="P266" i="8"/>
  <c r="AD266" i="8" s="1"/>
  <c r="P260" i="8"/>
  <c r="AD260" i="8" s="1"/>
  <c r="P250" i="8"/>
  <c r="AD250" i="8" s="1"/>
  <c r="P247" i="8"/>
  <c r="AD247" i="8" s="1"/>
  <c r="P224" i="8"/>
  <c r="AD224" i="8" s="1"/>
  <c r="P211" i="8"/>
  <c r="AD211" i="8" s="1"/>
  <c r="P207" i="8"/>
  <c r="AD207" i="8" s="1"/>
  <c r="P196" i="8"/>
  <c r="AD196" i="8" s="1"/>
  <c r="P194" i="8"/>
  <c r="AD194" i="8" s="1"/>
  <c r="P191" i="8"/>
  <c r="AD191" i="8" s="1"/>
  <c r="P185" i="8"/>
  <c r="AD185" i="8" s="1"/>
  <c r="P179" i="8"/>
  <c r="AD179" i="8" s="1"/>
  <c r="P176" i="8"/>
  <c r="AD176" i="8" s="1"/>
  <c r="P132" i="8"/>
  <c r="AD132" i="8" s="1"/>
  <c r="P129" i="8"/>
  <c r="AD129" i="8" s="1"/>
  <c r="P122" i="8"/>
  <c r="AD122" i="8" s="1"/>
  <c r="P113" i="8"/>
  <c r="AD113" i="8" s="1"/>
  <c r="P859" i="8"/>
  <c r="AD859" i="8" s="1"/>
  <c r="P571" i="8"/>
  <c r="AD571" i="8" s="1"/>
  <c r="P569" i="8"/>
  <c r="AD569" i="8" s="1"/>
  <c r="P287" i="8"/>
  <c r="AD287" i="8" s="1"/>
  <c r="P283" i="8"/>
  <c r="AD283" i="8" s="1"/>
  <c r="P282" i="8"/>
  <c r="AD282" i="8" s="1"/>
  <c r="P281" i="8"/>
  <c r="AD281" i="8" s="1"/>
  <c r="P280" i="8"/>
  <c r="AD280" i="8" s="1"/>
  <c r="P279" i="8"/>
  <c r="AD279" i="8" s="1"/>
  <c r="P278" i="8"/>
  <c r="AD278" i="8" s="1"/>
  <c r="P1144" i="8"/>
  <c r="AD1144" i="8" s="1"/>
  <c r="P1142" i="8"/>
  <c r="AD1142" i="8" s="1"/>
  <c r="P1141" i="8"/>
  <c r="AD1141" i="8" s="1"/>
  <c r="P1139" i="8"/>
  <c r="AD1139" i="8" s="1"/>
  <c r="P1138" i="8"/>
  <c r="AD1138" i="8" s="1"/>
  <c r="P1135" i="8"/>
  <c r="AD1135" i="8" s="1"/>
  <c r="P1134" i="8"/>
  <c r="AD1134" i="8" s="1"/>
  <c r="P1128" i="8"/>
  <c r="AD1128" i="8" s="1"/>
  <c r="P1127" i="8"/>
  <c r="AD1127" i="8" s="1"/>
  <c r="P1125" i="8"/>
  <c r="AD1125" i="8" s="1"/>
  <c r="P1120" i="8"/>
  <c r="AD1120" i="8" s="1"/>
  <c r="P1116" i="8"/>
  <c r="AD1116" i="8" s="1"/>
  <c r="P1109" i="8"/>
  <c r="AD1109" i="8" s="1"/>
  <c r="P1107" i="8"/>
  <c r="AD1107" i="8" s="1"/>
  <c r="P1106" i="8"/>
  <c r="AD1106" i="8" s="1"/>
  <c r="P1105" i="8"/>
  <c r="AD1105" i="8" s="1"/>
  <c r="P1104" i="8"/>
  <c r="AD1104" i="8" s="1"/>
  <c r="P1103" i="8"/>
  <c r="AD1103" i="8" s="1"/>
  <c r="P1102" i="8"/>
  <c r="AD1102" i="8" s="1"/>
  <c r="P1101" i="8"/>
  <c r="AD1101" i="8" s="1"/>
  <c r="P1098" i="8"/>
  <c r="AD1098" i="8" s="1"/>
  <c r="P1094" i="8"/>
  <c r="AD1094" i="8" s="1"/>
  <c r="P1093" i="8"/>
  <c r="AD1093" i="8" s="1"/>
  <c r="P1091" i="8"/>
  <c r="AD1091" i="8" s="1"/>
  <c r="P1090" i="8"/>
  <c r="AD1090" i="8" s="1"/>
  <c r="P1089" i="8"/>
  <c r="AD1089" i="8" s="1"/>
  <c r="P1088" i="8"/>
  <c r="AD1088" i="8" s="1"/>
  <c r="P1087" i="8"/>
  <c r="AD1087" i="8" s="1"/>
  <c r="P1086" i="8"/>
  <c r="AD1086" i="8" s="1"/>
  <c r="P1085" i="8"/>
  <c r="AD1085" i="8" s="1"/>
  <c r="P1080" i="8"/>
  <c r="AD1080" i="8" s="1"/>
  <c r="P1079" i="8"/>
  <c r="AD1079" i="8" s="1"/>
  <c r="P1078" i="8"/>
  <c r="AD1078" i="8" s="1"/>
  <c r="P1077" i="8"/>
  <c r="AD1077" i="8" s="1"/>
  <c r="P1076" i="8"/>
  <c r="AD1076" i="8" s="1"/>
  <c r="P1070" i="8"/>
  <c r="AD1070" i="8" s="1"/>
  <c r="P1068" i="8"/>
  <c r="AD1068" i="8" s="1"/>
  <c r="P1067" i="8"/>
  <c r="AD1067" i="8" s="1"/>
  <c r="P1063" i="8"/>
  <c r="AD1063" i="8" s="1"/>
  <c r="P1062" i="8"/>
  <c r="AD1062" i="8" s="1"/>
  <c r="P1061" i="8"/>
  <c r="AD1061" i="8" s="1"/>
  <c r="P1058" i="8"/>
  <c r="AD1058" i="8" s="1"/>
  <c r="P1055" i="8"/>
  <c r="AD1055" i="8" s="1"/>
  <c r="P1053" i="8"/>
  <c r="AD1053" i="8" s="1"/>
  <c r="P1048" i="8"/>
  <c r="AD1048" i="8" s="1"/>
  <c r="P1045" i="8"/>
  <c r="AD1045" i="8" s="1"/>
  <c r="P1044" i="8"/>
  <c r="AD1044" i="8" s="1"/>
  <c r="P1042" i="8"/>
  <c r="AD1042" i="8" s="1"/>
  <c r="P1036" i="8"/>
  <c r="AD1036" i="8" s="1"/>
  <c r="P1035" i="8"/>
  <c r="AD1035" i="8" s="1"/>
  <c r="P1034" i="8"/>
  <c r="AD1034" i="8" s="1"/>
  <c r="P1033" i="8"/>
  <c r="AD1033" i="8" s="1"/>
  <c r="P1024" i="8"/>
  <c r="AD1024" i="8" s="1"/>
  <c r="P1022" i="8"/>
  <c r="AD1022" i="8" s="1"/>
  <c r="P1021" i="8"/>
  <c r="AD1021" i="8" s="1"/>
  <c r="P1018" i="8"/>
  <c r="AD1018" i="8" s="1"/>
  <c r="P1017" i="8"/>
  <c r="AD1017" i="8" s="1"/>
  <c r="P1016" i="8"/>
  <c r="AD1016" i="8" s="1"/>
  <c r="P1012" i="8"/>
  <c r="AD1012" i="8" s="1"/>
  <c r="P1010" i="8"/>
  <c r="AD1010" i="8" s="1"/>
  <c r="P1008" i="8"/>
  <c r="AD1008" i="8" s="1"/>
  <c r="P1005" i="8"/>
  <c r="AD1005" i="8" s="1"/>
  <c r="P1000" i="8"/>
  <c r="AD1000" i="8" s="1"/>
  <c r="P999" i="8"/>
  <c r="AD999" i="8" s="1"/>
  <c r="P997" i="8"/>
  <c r="AD997" i="8" s="1"/>
  <c r="P996" i="8"/>
  <c r="AD996" i="8" s="1"/>
  <c r="P994" i="8"/>
  <c r="AD994" i="8" s="1"/>
  <c r="P992" i="8"/>
  <c r="AD992" i="8" s="1"/>
  <c r="P990" i="8"/>
  <c r="AD990" i="8" s="1"/>
  <c r="P989" i="8"/>
  <c r="AD989" i="8" s="1"/>
  <c r="P988" i="8"/>
  <c r="AD988" i="8" s="1"/>
  <c r="P983" i="8"/>
  <c r="AD983" i="8" s="1"/>
  <c r="P982" i="8"/>
  <c r="AD982" i="8" s="1"/>
  <c r="P978" i="8"/>
  <c r="AD978" i="8" s="1"/>
  <c r="P976" i="8"/>
  <c r="AD976" i="8" s="1"/>
  <c r="P975" i="8"/>
  <c r="AD975" i="8" s="1"/>
  <c r="P974" i="8"/>
  <c r="AD974" i="8" s="1"/>
  <c r="P973" i="8"/>
  <c r="AD973" i="8" s="1"/>
  <c r="P970" i="8"/>
  <c r="AD970" i="8" s="1"/>
  <c r="P965" i="8"/>
  <c r="AD965" i="8" s="1"/>
  <c r="P958" i="8"/>
  <c r="AD958" i="8" s="1"/>
  <c r="P957" i="8"/>
  <c r="AD957" i="8" s="1"/>
  <c r="P956" i="8"/>
  <c r="AD956" i="8" s="1"/>
  <c r="P955" i="8"/>
  <c r="AD955" i="8" s="1"/>
  <c r="P952" i="8"/>
  <c r="AD952" i="8" s="1"/>
  <c r="P951" i="8"/>
  <c r="AD951" i="8" s="1"/>
  <c r="P950" i="8"/>
  <c r="AD950" i="8" s="1"/>
  <c r="P945" i="8"/>
  <c r="AD945" i="8" s="1"/>
  <c r="P944" i="8"/>
  <c r="AD944" i="8" s="1"/>
  <c r="P943" i="8"/>
  <c r="AD943" i="8" s="1"/>
  <c r="P942" i="8"/>
  <c r="AD942" i="8" s="1"/>
  <c r="P938" i="8"/>
  <c r="AD938" i="8" s="1"/>
  <c r="P937" i="8"/>
  <c r="AD937" i="8" s="1"/>
  <c r="P936" i="8"/>
  <c r="AD936" i="8" s="1"/>
  <c r="P935" i="8"/>
  <c r="AD935" i="8" s="1"/>
  <c r="P934" i="8"/>
  <c r="AD934" i="8" s="1"/>
  <c r="P932" i="8"/>
  <c r="AD932" i="8" s="1"/>
  <c r="P931" i="8"/>
  <c r="AD931" i="8" s="1"/>
  <c r="P930" i="8"/>
  <c r="AD930" i="8" s="1"/>
  <c r="P928" i="8"/>
  <c r="AD928" i="8" s="1"/>
  <c r="P921" i="8"/>
  <c r="AD921" i="8" s="1"/>
  <c r="P920" i="8"/>
  <c r="AD920" i="8" s="1"/>
  <c r="P919" i="8"/>
  <c r="AD919" i="8" s="1"/>
  <c r="P918" i="8"/>
  <c r="AD918" i="8" s="1"/>
  <c r="P916" i="8"/>
  <c r="AD916" i="8" s="1"/>
  <c r="P915" i="8"/>
  <c r="AD915" i="8" s="1"/>
  <c r="P913" i="8"/>
  <c r="AD913" i="8" s="1"/>
  <c r="P912" i="8"/>
  <c r="AD912" i="8" s="1"/>
  <c r="P911" i="8"/>
  <c r="AD911" i="8" s="1"/>
  <c r="P910" i="8"/>
  <c r="AD910" i="8" s="1"/>
  <c r="P909" i="8"/>
  <c r="AD909" i="8" s="1"/>
  <c r="P906" i="8"/>
  <c r="AD906" i="8" s="1"/>
  <c r="P904" i="8"/>
  <c r="AD904" i="8" s="1"/>
  <c r="P903" i="8"/>
  <c r="AD903" i="8" s="1"/>
  <c r="P901" i="8"/>
  <c r="AD901" i="8" s="1"/>
  <c r="P900" i="8"/>
  <c r="AD900" i="8" s="1"/>
  <c r="P891" i="8"/>
  <c r="AD891" i="8" s="1"/>
  <c r="P890" i="8"/>
  <c r="AD890" i="8" s="1"/>
  <c r="P889" i="8"/>
  <c r="AD889" i="8" s="1"/>
  <c r="P888" i="8"/>
  <c r="AD888" i="8" s="1"/>
  <c r="P887" i="8"/>
  <c r="AD887" i="8" s="1"/>
  <c r="P886" i="8"/>
  <c r="AD886" i="8" s="1"/>
  <c r="P883" i="8"/>
  <c r="AD883" i="8" s="1"/>
  <c r="P882" i="8"/>
  <c r="AD882" i="8" s="1"/>
  <c r="P881" i="8"/>
  <c r="AD881" i="8" s="1"/>
  <c r="P880" i="8"/>
  <c r="AD880" i="8" s="1"/>
  <c r="P879" i="8"/>
  <c r="AD879" i="8" s="1"/>
  <c r="P877" i="8"/>
  <c r="AD877" i="8" s="1"/>
  <c r="P875" i="8"/>
  <c r="AD875" i="8" s="1"/>
  <c r="P874" i="8"/>
  <c r="AD874" i="8" s="1"/>
  <c r="P872" i="8"/>
  <c r="AD872" i="8" s="1"/>
  <c r="P868" i="8"/>
  <c r="AD868" i="8" s="1"/>
  <c r="P867" i="8"/>
  <c r="AD867" i="8" s="1"/>
  <c r="P865" i="8"/>
  <c r="AD865" i="8" s="1"/>
  <c r="P864" i="8"/>
  <c r="AD864" i="8" s="1"/>
  <c r="P849" i="8"/>
  <c r="AD849" i="8" s="1"/>
  <c r="P848" i="8"/>
  <c r="AD848" i="8" s="1"/>
  <c r="P845" i="8"/>
  <c r="AD845" i="8" s="1"/>
  <c r="P842" i="8"/>
  <c r="AD842" i="8" s="1"/>
  <c r="P840" i="8"/>
  <c r="AD840" i="8" s="1"/>
  <c r="P839" i="8"/>
  <c r="AD839" i="8" s="1"/>
  <c r="P837" i="8"/>
  <c r="AD837" i="8" s="1"/>
  <c r="P836" i="8"/>
  <c r="AD836" i="8" s="1"/>
  <c r="P835" i="8"/>
  <c r="AD835" i="8" s="1"/>
  <c r="P832" i="8"/>
  <c r="AD832" i="8" s="1"/>
  <c r="P831" i="8"/>
  <c r="AD831" i="8" s="1"/>
  <c r="P830" i="8"/>
  <c r="AD830" i="8" s="1"/>
  <c r="P829" i="8"/>
  <c r="AD829" i="8" s="1"/>
  <c r="P827" i="8"/>
  <c r="AD827" i="8" s="1"/>
  <c r="P825" i="8"/>
  <c r="AD825" i="8" s="1"/>
  <c r="P822" i="8"/>
  <c r="AD822" i="8" s="1"/>
  <c r="P821" i="8"/>
  <c r="AD821" i="8" s="1"/>
  <c r="P820" i="8"/>
  <c r="AD820" i="8" s="1"/>
  <c r="P814" i="8"/>
  <c r="AD814" i="8" s="1"/>
  <c r="P810" i="8"/>
  <c r="AD810" i="8" s="1"/>
  <c r="P809" i="8"/>
  <c r="AD809" i="8" s="1"/>
  <c r="P804" i="8"/>
  <c r="AD804" i="8" s="1"/>
  <c r="P803" i="8"/>
  <c r="AD803" i="8" s="1"/>
  <c r="P802" i="8"/>
  <c r="AD802" i="8" s="1"/>
  <c r="P801" i="8"/>
  <c r="AD801" i="8" s="1"/>
  <c r="P800" i="8"/>
  <c r="AD800" i="8" s="1"/>
  <c r="P794" i="8"/>
  <c r="AD794" i="8" s="1"/>
  <c r="P791" i="8"/>
  <c r="AD791" i="8" s="1"/>
  <c r="P790" i="8"/>
  <c r="AD790" i="8" s="1"/>
  <c r="P786" i="8"/>
  <c r="AD786" i="8" s="1"/>
  <c r="P785" i="8"/>
  <c r="AD785" i="8" s="1"/>
  <c r="P784" i="8"/>
  <c r="AD784" i="8" s="1"/>
  <c r="P782" i="8"/>
  <c r="AD782" i="8" s="1"/>
  <c r="P778" i="8"/>
  <c r="AD778" i="8" s="1"/>
  <c r="P777" i="8"/>
  <c r="AD777" i="8" s="1"/>
  <c r="P775" i="8"/>
  <c r="AD775" i="8" s="1"/>
  <c r="P771" i="8"/>
  <c r="AD771" i="8" s="1"/>
  <c r="P767" i="8"/>
  <c r="AD767" i="8" s="1"/>
  <c r="P766" i="8"/>
  <c r="AD766" i="8" s="1"/>
  <c r="P765" i="8"/>
  <c r="AD765" i="8" s="1"/>
  <c r="P764" i="8"/>
  <c r="AD764" i="8" s="1"/>
  <c r="P762" i="8"/>
  <c r="AD762" i="8" s="1"/>
  <c r="P760" i="8"/>
  <c r="AD760" i="8" s="1"/>
  <c r="P759" i="8"/>
  <c r="AD759" i="8" s="1"/>
  <c r="P752" i="8"/>
  <c r="AD752" i="8" s="1"/>
  <c r="P750" i="8"/>
  <c r="AD750" i="8" s="1"/>
  <c r="P749" i="8"/>
  <c r="AD749" i="8" s="1"/>
  <c r="P748" i="8"/>
  <c r="AD748" i="8" s="1"/>
  <c r="P747" i="8"/>
  <c r="AD747" i="8" s="1"/>
  <c r="P745" i="8"/>
  <c r="AD745" i="8" s="1"/>
  <c r="P743" i="8"/>
  <c r="AD743" i="8" s="1"/>
  <c r="P742" i="8"/>
  <c r="AD742" i="8" s="1"/>
  <c r="P741" i="8"/>
  <c r="AD741" i="8" s="1"/>
  <c r="P740" i="8"/>
  <c r="AD740" i="8" s="1"/>
  <c r="P738" i="8"/>
  <c r="AD738" i="8" s="1"/>
  <c r="P736" i="8"/>
  <c r="AD736" i="8" s="1"/>
  <c r="P735" i="8"/>
  <c r="AD735" i="8" s="1"/>
  <c r="P734" i="8"/>
  <c r="AD734" i="8" s="1"/>
  <c r="P733" i="8"/>
  <c r="AD733" i="8" s="1"/>
  <c r="P732" i="8"/>
  <c r="AD732" i="8" s="1"/>
  <c r="P731" i="8"/>
  <c r="AD731" i="8" s="1"/>
  <c r="P730" i="8"/>
  <c r="AD730" i="8" s="1"/>
  <c r="P728" i="8"/>
  <c r="AD728" i="8" s="1"/>
  <c r="P727" i="8"/>
  <c r="AD727" i="8" s="1"/>
  <c r="P723" i="8"/>
  <c r="AD723" i="8" s="1"/>
  <c r="P722" i="8"/>
  <c r="AD722" i="8" s="1"/>
  <c r="P719" i="8"/>
  <c r="AD719" i="8" s="1"/>
  <c r="P714" i="8"/>
  <c r="AD714" i="8" s="1"/>
  <c r="P711" i="8"/>
  <c r="AD711" i="8" s="1"/>
  <c r="P710" i="8"/>
  <c r="AD710" i="8" s="1"/>
  <c r="P706" i="8"/>
  <c r="AD706" i="8" s="1"/>
  <c r="P705" i="8"/>
  <c r="AD705" i="8" s="1"/>
  <c r="P704" i="8"/>
  <c r="AD704" i="8" s="1"/>
  <c r="P702" i="8"/>
  <c r="AD702" i="8" s="1"/>
  <c r="P699" i="8"/>
  <c r="AD699" i="8" s="1"/>
  <c r="P696" i="8"/>
  <c r="AD696" i="8" s="1"/>
  <c r="P691" i="8"/>
  <c r="AD691" i="8" s="1"/>
  <c r="P689" i="8"/>
  <c r="AD689" i="8" s="1"/>
  <c r="P688" i="8"/>
  <c r="AD688" i="8" s="1"/>
  <c r="P687" i="8"/>
  <c r="AD687" i="8" s="1"/>
  <c r="P685" i="8"/>
  <c r="AD685" i="8" s="1"/>
  <c r="P683" i="8"/>
  <c r="AD683" i="8" s="1"/>
  <c r="P680" i="8"/>
  <c r="AD680" i="8" s="1"/>
  <c r="P679" i="8"/>
  <c r="AD679" i="8" s="1"/>
  <c r="P678" i="8"/>
  <c r="AD678" i="8" s="1"/>
  <c r="P677" i="8"/>
  <c r="AD677" i="8" s="1"/>
  <c r="P676" i="8"/>
  <c r="AD676" i="8" s="1"/>
  <c r="P675" i="8"/>
  <c r="AD675" i="8" s="1"/>
  <c r="P672" i="8"/>
  <c r="AD672" i="8" s="1"/>
  <c r="P667" i="8"/>
  <c r="AD667" i="8" s="1"/>
  <c r="P664" i="8"/>
  <c r="AD664" i="8" s="1"/>
  <c r="P663" i="8"/>
  <c r="AD663" i="8" s="1"/>
  <c r="P660" i="8"/>
  <c r="AD660" i="8" s="1"/>
  <c r="P659" i="8"/>
  <c r="AD659" i="8" s="1"/>
  <c r="P655" i="8"/>
  <c r="AD655" i="8" s="1"/>
  <c r="P654" i="8"/>
  <c r="AD654" i="8" s="1"/>
  <c r="P652" i="8"/>
  <c r="AD652" i="8" s="1"/>
  <c r="P649" i="8"/>
  <c r="AD649" i="8" s="1"/>
  <c r="P647" i="8"/>
  <c r="AD647" i="8" s="1"/>
  <c r="P645" i="8"/>
  <c r="AD645" i="8" s="1"/>
  <c r="P644" i="8"/>
  <c r="AD644" i="8" s="1"/>
  <c r="P642" i="8"/>
  <c r="AD642" i="8" s="1"/>
  <c r="P639" i="8"/>
  <c r="AD639" i="8" s="1"/>
  <c r="P632" i="8"/>
  <c r="AD632" i="8" s="1"/>
  <c r="P631" i="8"/>
  <c r="AD631" i="8" s="1"/>
  <c r="P629" i="8"/>
  <c r="AD629" i="8" s="1"/>
  <c r="P627" i="8"/>
  <c r="AD627" i="8" s="1"/>
  <c r="P626" i="8"/>
  <c r="AD626" i="8" s="1"/>
  <c r="P625" i="8"/>
  <c r="AD625" i="8" s="1"/>
  <c r="P623" i="8"/>
  <c r="AD623" i="8" s="1"/>
  <c r="P621" i="8"/>
  <c r="AD621" i="8" s="1"/>
  <c r="P620" i="8"/>
  <c r="AD620" i="8" s="1"/>
  <c r="P617" i="8"/>
  <c r="AD617" i="8" s="1"/>
  <c r="P616" i="8"/>
  <c r="AD616" i="8" s="1"/>
  <c r="P615" i="8"/>
  <c r="AD615" i="8" s="1"/>
  <c r="P611" i="8"/>
  <c r="AD611" i="8" s="1"/>
  <c r="P609" i="8"/>
  <c r="AD609" i="8" s="1"/>
  <c r="P608" i="8"/>
  <c r="AD608" i="8" s="1"/>
  <c r="P607" i="8"/>
  <c r="AD607" i="8" s="1"/>
  <c r="P606" i="8"/>
  <c r="AD606" i="8" s="1"/>
  <c r="P604" i="8"/>
  <c r="AD604" i="8" s="1"/>
  <c r="P603" i="8"/>
  <c r="AD603" i="8" s="1"/>
  <c r="P602" i="8"/>
  <c r="AD602" i="8" s="1"/>
  <c r="P601" i="8"/>
  <c r="AD601" i="8" s="1"/>
  <c r="P599" i="8"/>
  <c r="AD599" i="8" s="1"/>
  <c r="P598" i="8"/>
  <c r="AD598" i="8" s="1"/>
  <c r="P596" i="8"/>
  <c r="AD596" i="8" s="1"/>
  <c r="P595" i="8"/>
  <c r="AD595" i="8" s="1"/>
  <c r="P594" i="8"/>
  <c r="AD594" i="8" s="1"/>
  <c r="P593" i="8"/>
  <c r="AD593" i="8" s="1"/>
  <c r="P592" i="8"/>
  <c r="AD592" i="8" s="1"/>
  <c r="P586" i="8"/>
  <c r="AD586" i="8" s="1"/>
  <c r="P585" i="8"/>
  <c r="AD585" i="8" s="1"/>
  <c r="P584" i="8"/>
  <c r="AD584" i="8" s="1"/>
  <c r="P583" i="8"/>
  <c r="AD583" i="8" s="1"/>
  <c r="P582" i="8"/>
  <c r="AD582" i="8" s="1"/>
  <c r="P578" i="8"/>
  <c r="AD578" i="8" s="1"/>
  <c r="P567" i="8"/>
  <c r="AD567" i="8" s="1"/>
  <c r="P566" i="8"/>
  <c r="AD566" i="8" s="1"/>
  <c r="P565" i="8"/>
  <c r="AD565" i="8" s="1"/>
  <c r="P564" i="8"/>
  <c r="AD564" i="8" s="1"/>
  <c r="P563" i="8"/>
  <c r="AD563" i="8" s="1"/>
  <c r="P562" i="8"/>
  <c r="AD562" i="8" s="1"/>
  <c r="P559" i="8"/>
  <c r="AD559" i="8" s="1"/>
  <c r="P556" i="8"/>
  <c r="AD556" i="8" s="1"/>
  <c r="P554" i="8"/>
  <c r="AD554" i="8" s="1"/>
  <c r="P552" i="8"/>
  <c r="AD552" i="8" s="1"/>
  <c r="P548" i="8"/>
  <c r="AD548" i="8" s="1"/>
  <c r="P546" i="8"/>
  <c r="AD546" i="8" s="1"/>
  <c r="P543" i="8"/>
  <c r="AD543" i="8" s="1"/>
  <c r="P537" i="8"/>
  <c r="AD537" i="8" s="1"/>
  <c r="P521" i="8"/>
  <c r="AD521" i="8" s="1"/>
  <c r="P520" i="8"/>
  <c r="AD520" i="8" s="1"/>
  <c r="P511" i="8"/>
  <c r="AD511" i="8" s="1"/>
  <c r="P505" i="8"/>
  <c r="AD505" i="8" s="1"/>
  <c r="P493" i="8"/>
  <c r="AD493" i="8" s="1"/>
  <c r="P485" i="8"/>
  <c r="AD485" i="8" s="1"/>
  <c r="P474" i="8"/>
  <c r="AD474" i="8" s="1"/>
  <c r="P471" i="8"/>
  <c r="AD471" i="8" s="1"/>
  <c r="P469" i="8"/>
  <c r="AD469" i="8" s="1"/>
  <c r="P440" i="8"/>
  <c r="AD440" i="8" s="1"/>
  <c r="P437" i="8"/>
  <c r="AD437" i="8" s="1"/>
  <c r="P421" i="8"/>
  <c r="AD421" i="8" s="1"/>
  <c r="P410" i="8"/>
  <c r="AD410" i="8" s="1"/>
  <c r="P395" i="8"/>
  <c r="AD395" i="8" s="1"/>
  <c r="P390" i="8"/>
  <c r="AD390" i="8" s="1"/>
  <c r="P384" i="8"/>
  <c r="AD384" i="8" s="1"/>
  <c r="P381" i="8"/>
  <c r="AD381" i="8" s="1"/>
  <c r="P378" i="8"/>
  <c r="AD378" i="8" s="1"/>
  <c r="P372" i="8"/>
  <c r="AD372" i="8" s="1"/>
  <c r="P366" i="8"/>
  <c r="AD366" i="8" s="1"/>
  <c r="P334" i="8"/>
  <c r="AD334" i="8" s="1"/>
  <c r="P332" i="8"/>
  <c r="AD332" i="8" s="1"/>
  <c r="P330" i="8"/>
  <c r="AD330" i="8" s="1"/>
  <c r="P312" i="8"/>
  <c r="AD312" i="8" s="1"/>
  <c r="P310" i="8"/>
  <c r="AD310" i="8" s="1"/>
  <c r="P305" i="8"/>
  <c r="AD305" i="8" s="1"/>
  <c r="P299" i="8"/>
  <c r="AD299" i="8" s="1"/>
  <c r="P294" i="8"/>
  <c r="AD294" i="8" s="1"/>
  <c r="P263" i="8"/>
  <c r="AD263" i="8" s="1"/>
  <c r="P257" i="8"/>
  <c r="AD257" i="8" s="1"/>
  <c r="P253" i="8"/>
  <c r="AD253" i="8" s="1"/>
  <c r="P243" i="8"/>
  <c r="AD243" i="8" s="1"/>
  <c r="P235" i="8"/>
  <c r="AD235" i="8" s="1"/>
  <c r="P234" i="8"/>
  <c r="AD234" i="8" s="1"/>
  <c r="P215" i="8"/>
  <c r="AD215" i="8" s="1"/>
  <c r="P209" i="8"/>
  <c r="AD209" i="8" s="1"/>
  <c r="P206" i="8"/>
  <c r="AD206" i="8" s="1"/>
  <c r="P192" i="8"/>
  <c r="AD192" i="8" s="1"/>
  <c r="P186" i="8"/>
  <c r="AD186" i="8" s="1"/>
  <c r="P180" i="8"/>
  <c r="AD180" i="8" s="1"/>
  <c r="P157" i="8"/>
  <c r="AD157" i="8" s="1"/>
  <c r="P156" i="8"/>
  <c r="AD156" i="8" s="1"/>
  <c r="P153" i="8"/>
  <c r="AD153" i="8" s="1"/>
  <c r="P141" i="8"/>
  <c r="AD141" i="8" s="1"/>
  <c r="P135" i="8"/>
  <c r="AD135" i="8" s="1"/>
  <c r="P128" i="8"/>
  <c r="AD128" i="8" s="1"/>
  <c r="P112" i="8"/>
  <c r="P531" i="8"/>
  <c r="AD531" i="8" s="1"/>
  <c r="P523" i="8"/>
  <c r="AD523" i="8" s="1"/>
  <c r="P516" i="8"/>
  <c r="AD516" i="8" s="1"/>
  <c r="P514" i="8"/>
  <c r="AD514" i="8" s="1"/>
  <c r="P500" i="8"/>
  <c r="AD500" i="8" s="1"/>
  <c r="P483" i="8"/>
  <c r="AD483" i="8" s="1"/>
  <c r="P479" i="8"/>
  <c r="AD479" i="8" s="1"/>
  <c r="P473" i="8"/>
  <c r="AD473" i="8" s="1"/>
  <c r="P467" i="8"/>
  <c r="AD467" i="8" s="1"/>
  <c r="P466" i="8"/>
  <c r="AD466" i="8" s="1"/>
  <c r="P447" i="8"/>
  <c r="AD447" i="8" s="1"/>
  <c r="P441" i="8"/>
  <c r="AD441" i="8" s="1"/>
  <c r="P430" i="8"/>
  <c r="AD430" i="8" s="1"/>
  <c r="P418" i="8"/>
  <c r="AD418" i="8" s="1"/>
  <c r="P417" i="8"/>
  <c r="AD417" i="8" s="1"/>
  <c r="P405" i="8"/>
  <c r="AD405" i="8" s="1"/>
  <c r="P388" i="8"/>
  <c r="AD388" i="8" s="1"/>
  <c r="P383" i="8"/>
  <c r="AD383" i="8" s="1"/>
  <c r="P364" i="8"/>
  <c r="AD364" i="8" s="1"/>
  <c r="P361" i="8"/>
  <c r="AD361" i="8" s="1"/>
  <c r="P352" i="8"/>
  <c r="AD352" i="8" s="1"/>
  <c r="P347" i="8"/>
  <c r="AD347" i="8" s="1"/>
  <c r="P338" i="8"/>
  <c r="AD338" i="8" s="1"/>
  <c r="P333" i="8"/>
  <c r="AD333" i="8" s="1"/>
  <c r="P331" i="8"/>
  <c r="AD331" i="8" s="1"/>
  <c r="P326" i="8"/>
  <c r="AD326" i="8" s="1"/>
  <c r="P325" i="8"/>
  <c r="AD325" i="8" s="1"/>
  <c r="P322" i="8"/>
  <c r="AD322" i="8" s="1"/>
  <c r="P314" i="8"/>
  <c r="AD314" i="8" s="1"/>
  <c r="P304" i="8"/>
  <c r="AD304" i="8" s="1"/>
  <c r="P295" i="8"/>
  <c r="AD295" i="8" s="1"/>
  <c r="P275" i="8"/>
  <c r="AD275" i="8" s="1"/>
  <c r="P249" i="8"/>
  <c r="AD249" i="8" s="1"/>
  <c r="P248" i="8"/>
  <c r="AD248" i="8" s="1"/>
  <c r="P245" i="8"/>
  <c r="AD245" i="8" s="1"/>
  <c r="P239" i="8"/>
  <c r="AD239" i="8" s="1"/>
  <c r="P233" i="8"/>
  <c r="AD233" i="8" s="1"/>
  <c r="P230" i="8"/>
  <c r="AD230" i="8" s="1"/>
  <c r="P220" i="8"/>
  <c r="AD220" i="8" s="1"/>
  <c r="P214" i="8"/>
  <c r="AD214" i="8" s="1"/>
  <c r="P208" i="8"/>
  <c r="AD208" i="8" s="1"/>
  <c r="P198" i="8"/>
  <c r="AD198" i="8" s="1"/>
  <c r="P190" i="8"/>
  <c r="AD190" i="8" s="1"/>
  <c r="P184" i="8"/>
  <c r="AD184" i="8" s="1"/>
  <c r="P182" i="8"/>
  <c r="AD182" i="8" s="1"/>
  <c r="P181" i="8"/>
  <c r="AD181" i="8" s="1"/>
  <c r="P174" i="8"/>
  <c r="AD174" i="8" s="1"/>
  <c r="P173" i="8"/>
  <c r="AD173" i="8" s="1"/>
  <c r="P171" i="8"/>
  <c r="AD171" i="8" s="1"/>
  <c r="P170" i="8"/>
  <c r="AD170" i="8" s="1"/>
  <c r="P168" i="8"/>
  <c r="AD168" i="8" s="1"/>
  <c r="P166" i="8"/>
  <c r="AD166" i="8" s="1"/>
  <c r="P163" i="8"/>
  <c r="AD163" i="8" s="1"/>
  <c r="P162" i="8"/>
  <c r="AD162" i="8" s="1"/>
  <c r="P158" i="8"/>
  <c r="AD158" i="8" s="1"/>
  <c r="P151" i="8"/>
  <c r="AD151" i="8" s="1"/>
  <c r="P139" i="8"/>
  <c r="AD139" i="8" s="1"/>
  <c r="P136" i="8"/>
  <c r="AD136" i="8" s="1"/>
  <c r="P131" i="8"/>
  <c r="AD131" i="8" s="1"/>
  <c r="P124" i="8"/>
  <c r="AD124" i="8" s="1"/>
  <c r="P123" i="8"/>
  <c r="AD123" i="8" s="1"/>
  <c r="J1148" i="8"/>
  <c r="P448" i="8"/>
  <c r="AD448" i="8" s="1"/>
  <c r="P277" i="8"/>
  <c r="AD277" i="8" s="1"/>
  <c r="I1148" i="8"/>
  <c r="P706" i="7"/>
  <c r="P877" i="7"/>
  <c r="P876" i="7"/>
  <c r="P844" i="7"/>
  <c r="P827" i="7"/>
  <c r="P709" i="7"/>
  <c r="P984" i="7"/>
  <c r="P1141" i="7"/>
  <c r="P1088" i="7"/>
  <c r="P1076" i="7"/>
  <c r="P1043" i="7"/>
  <c r="P1011" i="7"/>
  <c r="P1145" i="7"/>
  <c r="P913" i="7"/>
  <c r="P493" i="7"/>
  <c r="P217" i="7"/>
  <c r="P201" i="7"/>
  <c r="P158" i="7"/>
  <c r="P845" i="7"/>
  <c r="P793" i="7"/>
  <c r="P730" i="7"/>
  <c r="P166" i="7"/>
  <c r="P162" i="7"/>
  <c r="P825" i="7"/>
  <c r="P774" i="7"/>
  <c r="P1080" i="7"/>
  <c r="P1077" i="7"/>
  <c r="P1074" i="7"/>
  <c r="P1052" i="7"/>
  <c r="P1048" i="7"/>
  <c r="P1027" i="7"/>
  <c r="P1025" i="7"/>
  <c r="P998" i="7"/>
  <c r="P973" i="7"/>
  <c r="P966" i="7"/>
  <c r="P906" i="7"/>
  <c r="P891" i="7"/>
  <c r="P859" i="7"/>
  <c r="P847" i="7"/>
  <c r="P836" i="7"/>
  <c r="P735" i="7"/>
  <c r="P720" i="7"/>
  <c r="P633" i="7"/>
  <c r="P623" i="7"/>
  <c r="P616" i="7"/>
  <c r="P599" i="7"/>
  <c r="P572" i="7"/>
  <c r="P569" i="7"/>
  <c r="P544" i="7"/>
  <c r="P541" i="7"/>
  <c r="P469" i="7"/>
  <c r="P465" i="7"/>
  <c r="P462" i="7"/>
  <c r="P448" i="7"/>
  <c r="P442" i="7"/>
  <c r="P436" i="7"/>
  <c r="P172" i="7"/>
  <c r="P392" i="7"/>
  <c r="P370" i="7"/>
  <c r="P340" i="7"/>
  <c r="P324" i="7"/>
  <c r="P313" i="7"/>
  <c r="P311" i="7"/>
  <c r="P290" i="7"/>
  <c r="P284" i="7"/>
  <c r="P281" i="7"/>
  <c r="P278" i="7"/>
  <c r="P253" i="7"/>
  <c r="P246" i="7"/>
  <c r="P237" i="7"/>
  <c r="P231" i="7"/>
  <c r="P164" i="7"/>
  <c r="P161" i="7"/>
  <c r="P1133" i="7"/>
  <c r="P1117" i="7"/>
  <c r="P1115" i="7"/>
  <c r="P1086" i="7"/>
  <c r="P1068" i="7"/>
  <c r="P1055" i="7"/>
  <c r="P1051" i="7"/>
  <c r="P1020" i="7"/>
  <c r="P970" i="7"/>
  <c r="P945" i="7"/>
  <c r="P944" i="7"/>
  <c r="P943" i="7"/>
  <c r="P941" i="7"/>
  <c r="P940" i="7"/>
  <c r="P938" i="7"/>
  <c r="P935" i="7"/>
  <c r="P934" i="7"/>
  <c r="P904" i="7"/>
  <c r="P894" i="7"/>
  <c r="P888" i="7"/>
  <c r="P885" i="7"/>
  <c r="P883" i="7"/>
  <c r="P881" i="7"/>
  <c r="P863" i="7"/>
  <c r="P860" i="7"/>
  <c r="P854" i="7"/>
  <c r="P820" i="7"/>
  <c r="P819" i="7"/>
  <c r="P817" i="7"/>
  <c r="P810" i="7"/>
  <c r="P784" i="7"/>
  <c r="P782" i="7"/>
  <c r="P757" i="7"/>
  <c r="P744" i="7"/>
  <c r="P729" i="7"/>
  <c r="P718" i="7"/>
  <c r="P716" i="7"/>
  <c r="P708" i="7"/>
  <c r="P697" i="7"/>
  <c r="P674" i="7"/>
  <c r="P514" i="7"/>
  <c r="P508" i="7"/>
  <c r="P498" i="7"/>
  <c r="P484" i="7"/>
  <c r="P460" i="7"/>
  <c r="P459" i="7"/>
  <c r="P457" i="7"/>
  <c r="P433" i="7"/>
  <c r="P408" i="7"/>
  <c r="P405" i="7"/>
  <c r="P181" i="7"/>
  <c r="P178" i="7"/>
  <c r="AC1148" i="7"/>
  <c r="P1147" i="7"/>
  <c r="P1144" i="7"/>
  <c r="P1142" i="7"/>
  <c r="P1140" i="7"/>
  <c r="P1138" i="7"/>
  <c r="P986" i="7"/>
  <c r="P985" i="7"/>
  <c r="P983" i="7"/>
  <c r="P982" i="7"/>
  <c r="P979" i="7"/>
  <c r="P976" i="7"/>
  <c r="P975" i="7"/>
  <c r="P974" i="7"/>
  <c r="P972" i="7"/>
  <c r="P939" i="7"/>
  <c r="P928" i="7"/>
  <c r="P924" i="7"/>
  <c r="P921" i="7"/>
  <c r="P918" i="7"/>
  <c r="P917" i="7"/>
  <c r="P915" i="7"/>
  <c r="P914" i="7"/>
  <c r="P907" i="7"/>
  <c r="P902" i="7"/>
  <c r="P899" i="7"/>
  <c r="P898" i="7"/>
  <c r="P889" i="7"/>
  <c r="P884" i="7"/>
  <c r="P882" i="7"/>
  <c r="P862" i="7"/>
  <c r="P857" i="7"/>
  <c r="P843" i="7"/>
  <c r="P842" i="7"/>
  <c r="P841" i="7"/>
  <c r="P840" i="7"/>
  <c r="P839" i="7"/>
  <c r="P835" i="7"/>
  <c r="P831" i="7"/>
  <c r="P824" i="7"/>
  <c r="P823" i="7"/>
  <c r="P822" i="7"/>
  <c r="P812" i="7"/>
  <c r="P785" i="7"/>
  <c r="P783" i="7"/>
  <c r="P777" i="7"/>
  <c r="P769" i="7"/>
  <c r="P768" i="7"/>
  <c r="P763" i="7"/>
  <c r="P758" i="7"/>
  <c r="P755" i="7"/>
  <c r="P753" i="7"/>
  <c r="P752" i="7"/>
  <c r="P738" i="7"/>
  <c r="P726" i="7"/>
  <c r="P723" i="7"/>
  <c r="P719" i="7"/>
  <c r="P711" i="7"/>
  <c r="P704" i="7"/>
  <c r="P695" i="7"/>
  <c r="P692" i="7"/>
  <c r="P689" i="7"/>
  <c r="P679" i="7"/>
  <c r="P671" i="7"/>
  <c r="P656" i="7"/>
  <c r="P652" i="7"/>
  <c r="P649" i="7"/>
  <c r="P648" i="7"/>
  <c r="P631" i="7"/>
  <c r="P622" i="7"/>
  <c r="P619" i="7"/>
  <c r="P604" i="7"/>
  <c r="P601" i="7"/>
  <c r="P598" i="7"/>
  <c r="P589" i="7"/>
  <c r="P583" i="7"/>
  <c r="P573" i="7"/>
  <c r="P568" i="7"/>
  <c r="P560" i="7"/>
  <c r="P556" i="7"/>
  <c r="P550" i="7"/>
  <c r="P547" i="7"/>
  <c r="P537" i="7"/>
  <c r="P527" i="7"/>
  <c r="P524" i="7"/>
  <c r="P518" i="7"/>
  <c r="P501" i="7"/>
  <c r="P500" i="7"/>
  <c r="P496" i="7"/>
  <c r="P491" i="7"/>
  <c r="P481" i="7"/>
  <c r="P452" i="7"/>
  <c r="P445" i="7"/>
  <c r="P435" i="7"/>
  <c r="P432" i="7"/>
  <c r="P426" i="7"/>
  <c r="P414" i="7"/>
  <c r="P411" i="7"/>
  <c r="P400" i="7"/>
  <c r="P391" i="7"/>
  <c r="P382" i="7"/>
  <c r="P338" i="7"/>
  <c r="P335" i="7"/>
  <c r="P331" i="7"/>
  <c r="P326" i="7"/>
  <c r="P323" i="7"/>
  <c r="P314" i="7"/>
  <c r="P310" i="7"/>
  <c r="P301" i="7"/>
  <c r="P297" i="7"/>
  <c r="P294" i="7"/>
  <c r="P275" i="7"/>
  <c r="P269" i="7"/>
  <c r="P263" i="7"/>
  <c r="P257" i="7"/>
  <c r="P254" i="7"/>
  <c r="P250" i="7"/>
  <c r="P243" i="7"/>
  <c r="P224" i="7"/>
  <c r="P221" i="7"/>
  <c r="P218" i="7"/>
  <c r="P215" i="7"/>
  <c r="P212" i="7"/>
  <c r="P207" i="7"/>
  <c r="P204" i="7"/>
  <c r="P200" i="7"/>
  <c r="P194" i="7"/>
  <c r="P191" i="7"/>
  <c r="P185" i="7"/>
  <c r="P171" i="7"/>
  <c r="P155" i="7"/>
  <c r="P153" i="7"/>
  <c r="P895" i="7"/>
  <c r="P646" i="7"/>
  <c r="P645" i="7"/>
  <c r="P644" i="7"/>
  <c r="P641" i="7"/>
  <c r="P639" i="7"/>
  <c r="P398" i="7"/>
  <c r="P395" i="7"/>
  <c r="P394" i="7"/>
  <c r="P148" i="7"/>
  <c r="P146" i="7"/>
  <c r="P145" i="7"/>
  <c r="P143" i="7"/>
  <c r="P141" i="7"/>
  <c r="P140" i="7"/>
  <c r="P138" i="7"/>
  <c r="P136" i="7"/>
  <c r="P133" i="7"/>
  <c r="P129" i="7"/>
  <c r="P127" i="7"/>
  <c r="P126" i="7"/>
  <c r="P122" i="7"/>
  <c r="P113" i="7"/>
  <c r="P112" i="7"/>
  <c r="P110" i="7"/>
  <c r="J1148" i="7"/>
  <c r="P1130" i="7"/>
  <c r="P1129" i="7"/>
  <c r="P1128" i="7"/>
  <c r="P1127" i="7"/>
  <c r="P1124" i="7"/>
  <c r="P1123" i="7"/>
  <c r="P1121" i="7"/>
  <c r="P1120" i="7"/>
  <c r="P1118" i="7"/>
  <c r="P1116" i="7"/>
  <c r="P1114" i="7"/>
  <c r="P1113" i="7"/>
  <c r="P1112" i="7"/>
  <c r="P1110" i="7"/>
  <c r="P1109" i="7"/>
  <c r="P1107" i="7"/>
  <c r="P1106" i="7"/>
  <c r="P1105" i="7"/>
  <c r="P1103" i="7"/>
  <c r="P1100" i="7"/>
  <c r="P1099" i="7"/>
  <c r="P1092" i="7"/>
  <c r="P1084" i="7"/>
  <c r="P1083" i="7"/>
  <c r="P1081" i="7"/>
  <c r="P1079" i="7"/>
  <c r="P1075" i="7"/>
  <c r="P1073" i="7"/>
  <c r="P1072" i="7"/>
  <c r="P1065" i="7"/>
  <c r="P1064" i="7"/>
  <c r="P1062" i="7"/>
  <c r="P1059" i="7"/>
  <c r="P1057" i="7"/>
  <c r="P1056" i="7"/>
  <c r="P1054" i="7"/>
  <c r="P1053" i="7"/>
  <c r="P1049" i="7"/>
  <c r="P1046" i="7"/>
  <c r="P1045" i="7"/>
  <c r="P1044" i="7"/>
  <c r="P1042" i="7"/>
  <c r="P1041" i="7"/>
  <c r="P1039" i="7"/>
  <c r="P1037" i="7"/>
  <c r="P1034" i="7"/>
  <c r="P1031" i="7"/>
  <c r="P1029" i="7"/>
  <c r="P1026" i="7"/>
  <c r="P1024" i="7"/>
  <c r="P1022" i="7"/>
  <c r="P1021" i="7"/>
  <c r="P1019" i="7"/>
  <c r="P1018" i="7"/>
  <c r="P1017" i="7"/>
  <c r="P1016" i="7"/>
  <c r="P1015" i="7"/>
  <c r="P1013" i="7"/>
  <c r="P1012" i="7"/>
  <c r="P1009" i="7"/>
  <c r="P1008" i="7"/>
  <c r="P1007" i="7"/>
  <c r="P1005" i="7"/>
  <c r="P1003" i="7"/>
  <c r="P1002" i="7"/>
  <c r="P1001" i="7"/>
  <c r="P1000" i="7"/>
  <c r="P997" i="7"/>
  <c r="P995" i="7"/>
  <c r="P992" i="7"/>
  <c r="P990" i="7"/>
  <c r="P980" i="7"/>
  <c r="P968" i="7"/>
  <c r="P967" i="7"/>
  <c r="P963" i="7"/>
  <c r="P961" i="7"/>
  <c r="P957" i="7"/>
  <c r="P952" i="7"/>
  <c r="P951" i="7"/>
  <c r="P950" i="7"/>
  <c r="P949" i="7"/>
  <c r="P948" i="7"/>
  <c r="P947" i="7"/>
  <c r="P946" i="7"/>
  <c r="P936" i="7"/>
  <c r="P933" i="7"/>
  <c r="P932" i="7"/>
  <c r="P903" i="7"/>
  <c r="P893" i="7"/>
  <c r="P892" i="7"/>
  <c r="P890" i="7"/>
  <c r="P887" i="7"/>
  <c r="P886" i="7"/>
  <c r="P879" i="7"/>
  <c r="P874" i="7"/>
  <c r="P873" i="7"/>
  <c r="P872" i="7"/>
  <c r="P871" i="7"/>
  <c r="P870" i="7"/>
  <c r="P868" i="7"/>
  <c r="P866" i="7"/>
  <c r="P865" i="7"/>
  <c r="P864" i="7"/>
  <c r="P861" i="7"/>
  <c r="P855" i="7"/>
  <c r="P821" i="7"/>
  <c r="P816" i="7"/>
  <c r="P811" i="7"/>
  <c r="P807" i="7"/>
  <c r="P806" i="7"/>
  <c r="P805" i="7"/>
  <c r="P803" i="7"/>
  <c r="P800" i="7"/>
  <c r="P792" i="7"/>
  <c r="P790" i="7"/>
  <c r="P788" i="7"/>
  <c r="P779" i="7"/>
  <c r="P776" i="7"/>
  <c r="P772" i="7"/>
  <c r="P767" i="7"/>
  <c r="P761" i="7"/>
  <c r="P749" i="7"/>
  <c r="P734" i="7"/>
  <c r="P733" i="7"/>
  <c r="P727" i="7"/>
  <c r="P724" i="7"/>
  <c r="P717" i="7"/>
  <c r="P714" i="7"/>
  <c r="P707" i="7"/>
  <c r="P705" i="7"/>
  <c r="P702" i="7"/>
  <c r="P699" i="7"/>
  <c r="P690" i="7"/>
  <c r="P687" i="7"/>
  <c r="P681" i="7"/>
  <c r="P670" i="7"/>
  <c r="P668" i="7"/>
  <c r="P662" i="7"/>
  <c r="P658" i="7"/>
  <c r="P653" i="7"/>
  <c r="P637" i="7"/>
  <c r="P627" i="7"/>
  <c r="P624" i="7"/>
  <c r="P620" i="7"/>
  <c r="P613" i="7"/>
  <c r="P607" i="7"/>
  <c r="P603" i="7"/>
  <c r="P600" i="7"/>
  <c r="P594" i="7"/>
  <c r="P578" i="7"/>
  <c r="P575" i="7"/>
  <c r="P574" i="7"/>
  <c r="P570" i="7"/>
  <c r="P564" i="7"/>
  <c r="P561" i="7"/>
  <c r="P555" i="7"/>
  <c r="P545" i="7"/>
  <c r="P542" i="7"/>
  <c r="P526" i="7"/>
  <c r="P506" i="7"/>
  <c r="P505" i="7"/>
  <c r="P499" i="7"/>
  <c r="P497" i="7"/>
  <c r="P489" i="7"/>
  <c r="P482" i="7"/>
  <c r="P472" i="7"/>
  <c r="P454" i="7"/>
  <c r="P446" i="7"/>
  <c r="P439" i="7"/>
  <c r="P434" i="7"/>
  <c r="P430" i="7"/>
  <c r="P418" i="7"/>
  <c r="P417" i="7"/>
  <c r="P415" i="7"/>
  <c r="P401" i="7"/>
  <c r="P389" i="7"/>
  <c r="P387" i="7"/>
  <c r="P378" i="7"/>
  <c r="P341" i="7"/>
  <c r="P307" i="7"/>
  <c r="P302" i="7"/>
  <c r="P299" i="7"/>
  <c r="P298" i="7"/>
  <c r="P295" i="7"/>
  <c r="P286" i="7"/>
  <c r="P276" i="7"/>
  <c r="P273" i="7"/>
  <c r="P270" i="7"/>
  <c r="P267" i="7"/>
  <c r="P261" i="7"/>
  <c r="P258" i="7"/>
  <c r="P255" i="7"/>
  <c r="P252" i="7"/>
  <c r="P249" i="7"/>
  <c r="P244" i="7"/>
  <c r="P238" i="7"/>
  <c r="P235" i="7"/>
  <c r="P225" i="7"/>
  <c r="P222" i="7"/>
  <c r="P219" i="7"/>
  <c r="P213" i="7"/>
  <c r="P202" i="7"/>
  <c r="P199" i="7"/>
  <c r="P193" i="7"/>
  <c r="P184" i="7"/>
  <c r="P183" i="7"/>
  <c r="P169" i="7"/>
  <c r="P167" i="7"/>
  <c r="P159" i="7"/>
  <c r="P156" i="7"/>
  <c r="P154" i="7"/>
  <c r="P151" i="7"/>
  <c r="P1146" i="7"/>
  <c r="P1137" i="7"/>
  <c r="P1134" i="7"/>
  <c r="P778" i="7"/>
  <c r="P775" i="7"/>
  <c r="P760" i="7"/>
  <c r="P756" i="7"/>
  <c r="P754" i="7"/>
  <c r="P747" i="7"/>
  <c r="P742" i="7"/>
  <c r="P739" i="7"/>
  <c r="P736" i="7"/>
  <c r="P731" i="7"/>
  <c r="P725" i="7"/>
  <c r="P715" i="7"/>
  <c r="P710" i="7"/>
  <c r="P701" i="7"/>
  <c r="P698" i="7"/>
  <c r="P696" i="7"/>
  <c r="P693" i="7"/>
  <c r="P691" i="7"/>
  <c r="P685" i="7"/>
  <c r="P680" i="7"/>
  <c r="P672" i="7"/>
  <c r="P667" i="7"/>
  <c r="P664" i="7"/>
  <c r="P659" i="7"/>
  <c r="P638" i="7"/>
  <c r="P636" i="7"/>
  <c r="P632" i="7"/>
  <c r="P629" i="7"/>
  <c r="P626" i="7"/>
  <c r="P618" i="7"/>
  <c r="P615" i="7"/>
  <c r="P609" i="7"/>
  <c r="P605" i="7"/>
  <c r="P602" i="7"/>
  <c r="P590" i="7"/>
  <c r="P585" i="7"/>
  <c r="P582" i="7"/>
  <c r="P577" i="7"/>
  <c r="P567" i="7"/>
  <c r="P565" i="7"/>
  <c r="P562" i="7"/>
  <c r="P559" i="7"/>
  <c r="P549" i="7"/>
  <c r="P539" i="7"/>
  <c r="P536" i="7"/>
  <c r="P530" i="7"/>
  <c r="P503" i="7"/>
  <c r="P495" i="7"/>
  <c r="P492" i="7"/>
  <c r="P486" i="7"/>
  <c r="P480" i="7"/>
  <c r="P455" i="7"/>
  <c r="P450" i="7"/>
  <c r="P441" i="7"/>
  <c r="P428" i="7"/>
  <c r="P420" i="7"/>
  <c r="P419" i="7"/>
  <c r="P402" i="7"/>
  <c r="P399" i="7"/>
  <c r="P343" i="7"/>
  <c r="P327" i="7"/>
  <c r="P316" i="7"/>
  <c r="P306" i="7"/>
  <c r="P303" i="7"/>
  <c r="P296" i="7"/>
  <c r="P285" i="7"/>
  <c r="P274" i="7"/>
  <c r="P271" i="7"/>
  <c r="P262" i="7"/>
  <c r="P256" i="7"/>
  <c r="P251" i="7"/>
  <c r="P245" i="7"/>
  <c r="P242" i="7"/>
  <c r="P236" i="7"/>
  <c r="P234" i="7"/>
  <c r="P223" i="7"/>
  <c r="P208" i="7"/>
  <c r="P195" i="7"/>
  <c r="P192" i="7"/>
  <c r="P179" i="7"/>
  <c r="P173" i="7"/>
  <c r="P157" i="7"/>
  <c r="P152" i="7"/>
  <c r="P150" i="7"/>
  <c r="I1148" i="7"/>
  <c r="X1148" i="6"/>
  <c r="D31" i="1"/>
  <c r="D32" i="1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175" i="6"/>
  <c r="V176" i="6"/>
  <c r="V177" i="6"/>
  <c r="V178" i="6"/>
  <c r="V179" i="6"/>
  <c r="V180" i="6"/>
  <c r="V181" i="6"/>
  <c r="V182" i="6"/>
  <c r="V183" i="6"/>
  <c r="V184" i="6"/>
  <c r="V185" i="6"/>
  <c r="V186" i="6"/>
  <c r="V187" i="6"/>
  <c r="V188" i="6"/>
  <c r="V189" i="6"/>
  <c r="V190" i="6"/>
  <c r="V191" i="6"/>
  <c r="V192" i="6"/>
  <c r="V193" i="6"/>
  <c r="V194" i="6"/>
  <c r="V195" i="6"/>
  <c r="V196" i="6"/>
  <c r="V197" i="6"/>
  <c r="V198" i="6"/>
  <c r="V199" i="6"/>
  <c r="V200" i="6"/>
  <c r="V201" i="6"/>
  <c r="V202" i="6"/>
  <c r="V203" i="6"/>
  <c r="V204" i="6"/>
  <c r="V205" i="6"/>
  <c r="V206" i="6"/>
  <c r="V207" i="6"/>
  <c r="V208" i="6"/>
  <c r="V209" i="6"/>
  <c r="V210" i="6"/>
  <c r="V211" i="6"/>
  <c r="V212" i="6"/>
  <c r="V213" i="6"/>
  <c r="V214" i="6"/>
  <c r="V215" i="6"/>
  <c r="V216" i="6"/>
  <c r="V217" i="6"/>
  <c r="V218" i="6"/>
  <c r="V219" i="6"/>
  <c r="V220" i="6"/>
  <c r="V221" i="6"/>
  <c r="V222" i="6"/>
  <c r="V223" i="6"/>
  <c r="V224" i="6"/>
  <c r="V225" i="6"/>
  <c r="V226" i="6"/>
  <c r="V227" i="6"/>
  <c r="V228" i="6"/>
  <c r="V229" i="6"/>
  <c r="V230" i="6"/>
  <c r="V231" i="6"/>
  <c r="V232" i="6"/>
  <c r="V233" i="6"/>
  <c r="V234" i="6"/>
  <c r="V235" i="6"/>
  <c r="V236" i="6"/>
  <c r="V237" i="6"/>
  <c r="V238" i="6"/>
  <c r="V239" i="6"/>
  <c r="V240" i="6"/>
  <c r="V241" i="6"/>
  <c r="V242" i="6"/>
  <c r="V243" i="6"/>
  <c r="V244" i="6"/>
  <c r="V245" i="6"/>
  <c r="V246" i="6"/>
  <c r="V247" i="6"/>
  <c r="V248" i="6"/>
  <c r="V249" i="6"/>
  <c r="V250" i="6"/>
  <c r="V251" i="6"/>
  <c r="V252" i="6"/>
  <c r="V253" i="6"/>
  <c r="V254" i="6"/>
  <c r="V255" i="6"/>
  <c r="V256" i="6"/>
  <c r="V257" i="6"/>
  <c r="V258" i="6"/>
  <c r="V259" i="6"/>
  <c r="V260" i="6"/>
  <c r="V261" i="6"/>
  <c r="V262" i="6"/>
  <c r="V263" i="6"/>
  <c r="V264" i="6"/>
  <c r="V265" i="6"/>
  <c r="V266" i="6"/>
  <c r="V267" i="6"/>
  <c r="V268" i="6"/>
  <c r="V269" i="6"/>
  <c r="V270" i="6"/>
  <c r="V271" i="6"/>
  <c r="V272" i="6"/>
  <c r="V273" i="6"/>
  <c r="V274" i="6"/>
  <c r="V275" i="6"/>
  <c r="V276" i="6"/>
  <c r="V277" i="6"/>
  <c r="V278" i="6"/>
  <c r="V279" i="6"/>
  <c r="V280" i="6"/>
  <c r="V281" i="6"/>
  <c r="V282" i="6"/>
  <c r="V283" i="6"/>
  <c r="V284" i="6"/>
  <c r="V285" i="6"/>
  <c r="V286" i="6"/>
  <c r="V287" i="6"/>
  <c r="V288" i="6"/>
  <c r="V289" i="6"/>
  <c r="V290" i="6"/>
  <c r="V291" i="6"/>
  <c r="V292" i="6"/>
  <c r="V293" i="6"/>
  <c r="V294" i="6"/>
  <c r="V295" i="6"/>
  <c r="V296" i="6"/>
  <c r="V297" i="6"/>
  <c r="V298" i="6"/>
  <c r="V299" i="6"/>
  <c r="V300" i="6"/>
  <c r="V301" i="6"/>
  <c r="V302" i="6"/>
  <c r="V303" i="6"/>
  <c r="V304" i="6"/>
  <c r="V305" i="6"/>
  <c r="V306" i="6"/>
  <c r="V307" i="6"/>
  <c r="V308" i="6"/>
  <c r="V309" i="6"/>
  <c r="V310" i="6"/>
  <c r="V311" i="6"/>
  <c r="V312" i="6"/>
  <c r="V313" i="6"/>
  <c r="V314" i="6"/>
  <c r="V315" i="6"/>
  <c r="V316" i="6"/>
  <c r="V317" i="6"/>
  <c r="V318" i="6"/>
  <c r="V319" i="6"/>
  <c r="V320" i="6"/>
  <c r="V321" i="6"/>
  <c r="V322" i="6"/>
  <c r="V323" i="6"/>
  <c r="V324" i="6"/>
  <c r="V325" i="6"/>
  <c r="V326" i="6"/>
  <c r="V327" i="6"/>
  <c r="V328" i="6"/>
  <c r="V329" i="6"/>
  <c r="V330" i="6"/>
  <c r="V331" i="6"/>
  <c r="V332" i="6"/>
  <c r="V333" i="6"/>
  <c r="V334" i="6"/>
  <c r="V335" i="6"/>
  <c r="V336" i="6"/>
  <c r="V337" i="6"/>
  <c r="V338" i="6"/>
  <c r="V339" i="6"/>
  <c r="V340" i="6"/>
  <c r="V341" i="6"/>
  <c r="V342" i="6"/>
  <c r="V343" i="6"/>
  <c r="V344" i="6"/>
  <c r="V345" i="6"/>
  <c r="V346" i="6"/>
  <c r="V347" i="6"/>
  <c r="V348" i="6"/>
  <c r="V349" i="6"/>
  <c r="V350" i="6"/>
  <c r="V351" i="6"/>
  <c r="V352" i="6"/>
  <c r="V353" i="6"/>
  <c r="V354" i="6"/>
  <c r="V355" i="6"/>
  <c r="V356" i="6"/>
  <c r="V357" i="6"/>
  <c r="V358" i="6"/>
  <c r="V359" i="6"/>
  <c r="V360" i="6"/>
  <c r="V361" i="6"/>
  <c r="V362" i="6"/>
  <c r="V363" i="6"/>
  <c r="V364" i="6"/>
  <c r="V365" i="6"/>
  <c r="V366" i="6"/>
  <c r="V367" i="6"/>
  <c r="V368" i="6"/>
  <c r="V369" i="6"/>
  <c r="V370" i="6"/>
  <c r="V371" i="6"/>
  <c r="V372" i="6"/>
  <c r="V373" i="6"/>
  <c r="V374" i="6"/>
  <c r="V375" i="6"/>
  <c r="V376" i="6"/>
  <c r="V377" i="6"/>
  <c r="V378" i="6"/>
  <c r="V379" i="6"/>
  <c r="V380" i="6"/>
  <c r="V381" i="6"/>
  <c r="V382" i="6"/>
  <c r="V383" i="6"/>
  <c r="V384" i="6"/>
  <c r="V385" i="6"/>
  <c r="V386" i="6"/>
  <c r="V387" i="6"/>
  <c r="V388" i="6"/>
  <c r="V389" i="6"/>
  <c r="V390" i="6"/>
  <c r="V391" i="6"/>
  <c r="V392" i="6"/>
  <c r="V393" i="6"/>
  <c r="V394" i="6"/>
  <c r="V395" i="6"/>
  <c r="V396" i="6"/>
  <c r="V397" i="6"/>
  <c r="V398" i="6"/>
  <c r="V399" i="6"/>
  <c r="V400" i="6"/>
  <c r="V401" i="6"/>
  <c r="V402" i="6"/>
  <c r="V403" i="6"/>
  <c r="V404" i="6"/>
  <c r="V405" i="6"/>
  <c r="V406" i="6"/>
  <c r="V407" i="6"/>
  <c r="V408" i="6"/>
  <c r="V409" i="6"/>
  <c r="V410" i="6"/>
  <c r="V411" i="6"/>
  <c r="V412" i="6"/>
  <c r="V413" i="6"/>
  <c r="V414" i="6"/>
  <c r="V415" i="6"/>
  <c r="V416" i="6"/>
  <c r="V417" i="6"/>
  <c r="V418" i="6"/>
  <c r="V419" i="6"/>
  <c r="V420" i="6"/>
  <c r="V421" i="6"/>
  <c r="V422" i="6"/>
  <c r="V423" i="6"/>
  <c r="V424" i="6"/>
  <c r="V425" i="6"/>
  <c r="V426" i="6"/>
  <c r="V427" i="6"/>
  <c r="V428" i="6"/>
  <c r="V429" i="6"/>
  <c r="V430" i="6"/>
  <c r="V431" i="6"/>
  <c r="V432" i="6"/>
  <c r="V433" i="6"/>
  <c r="V434" i="6"/>
  <c r="V435" i="6"/>
  <c r="V436" i="6"/>
  <c r="V437" i="6"/>
  <c r="V438" i="6"/>
  <c r="V439" i="6"/>
  <c r="V440" i="6"/>
  <c r="V441" i="6"/>
  <c r="V442" i="6"/>
  <c r="V443" i="6"/>
  <c r="V444" i="6"/>
  <c r="V445" i="6"/>
  <c r="V446" i="6"/>
  <c r="V447" i="6"/>
  <c r="V448" i="6"/>
  <c r="V449" i="6"/>
  <c r="V450" i="6"/>
  <c r="V451" i="6"/>
  <c r="V452" i="6"/>
  <c r="V453" i="6"/>
  <c r="V454" i="6"/>
  <c r="V455" i="6"/>
  <c r="V456" i="6"/>
  <c r="V457" i="6"/>
  <c r="V458" i="6"/>
  <c r="V459" i="6"/>
  <c r="V460" i="6"/>
  <c r="V461" i="6"/>
  <c r="V462" i="6"/>
  <c r="V463" i="6"/>
  <c r="V464" i="6"/>
  <c r="V465" i="6"/>
  <c r="V466" i="6"/>
  <c r="V467" i="6"/>
  <c r="V468" i="6"/>
  <c r="V469" i="6"/>
  <c r="V470" i="6"/>
  <c r="V471" i="6"/>
  <c r="V472" i="6"/>
  <c r="V473" i="6"/>
  <c r="V474" i="6"/>
  <c r="V475" i="6"/>
  <c r="V476" i="6"/>
  <c r="V477" i="6"/>
  <c r="V478" i="6"/>
  <c r="V479" i="6"/>
  <c r="V480" i="6"/>
  <c r="V481" i="6"/>
  <c r="V482" i="6"/>
  <c r="V483" i="6"/>
  <c r="V484" i="6"/>
  <c r="V485" i="6"/>
  <c r="V486" i="6"/>
  <c r="V487" i="6"/>
  <c r="V488" i="6"/>
  <c r="V489" i="6"/>
  <c r="V490" i="6"/>
  <c r="V491" i="6"/>
  <c r="V492" i="6"/>
  <c r="V493" i="6"/>
  <c r="V494" i="6"/>
  <c r="V495" i="6"/>
  <c r="V496" i="6"/>
  <c r="V497" i="6"/>
  <c r="V498" i="6"/>
  <c r="V499" i="6"/>
  <c r="V500" i="6"/>
  <c r="V501" i="6"/>
  <c r="V502" i="6"/>
  <c r="V503" i="6"/>
  <c r="V504" i="6"/>
  <c r="V505" i="6"/>
  <c r="V506" i="6"/>
  <c r="V507" i="6"/>
  <c r="V508" i="6"/>
  <c r="V509" i="6"/>
  <c r="V510" i="6"/>
  <c r="V511" i="6"/>
  <c r="V512" i="6"/>
  <c r="V513" i="6"/>
  <c r="V514" i="6"/>
  <c r="V515" i="6"/>
  <c r="V516" i="6"/>
  <c r="V517" i="6"/>
  <c r="V518" i="6"/>
  <c r="V519" i="6"/>
  <c r="V520" i="6"/>
  <c r="V521" i="6"/>
  <c r="V522" i="6"/>
  <c r="V523" i="6"/>
  <c r="V524" i="6"/>
  <c r="V525" i="6"/>
  <c r="V526" i="6"/>
  <c r="V527" i="6"/>
  <c r="V528" i="6"/>
  <c r="V529" i="6"/>
  <c r="V530" i="6"/>
  <c r="V531" i="6"/>
  <c r="V532" i="6"/>
  <c r="V533" i="6"/>
  <c r="V534" i="6"/>
  <c r="V535" i="6"/>
  <c r="V536" i="6"/>
  <c r="V537" i="6"/>
  <c r="V538" i="6"/>
  <c r="V539" i="6"/>
  <c r="V540" i="6"/>
  <c r="V541" i="6"/>
  <c r="V542" i="6"/>
  <c r="V543" i="6"/>
  <c r="V544" i="6"/>
  <c r="V545" i="6"/>
  <c r="V546" i="6"/>
  <c r="V547" i="6"/>
  <c r="V548" i="6"/>
  <c r="V549" i="6"/>
  <c r="V550" i="6"/>
  <c r="V551" i="6"/>
  <c r="V552" i="6"/>
  <c r="V553" i="6"/>
  <c r="V554" i="6"/>
  <c r="V555" i="6"/>
  <c r="V556" i="6"/>
  <c r="V557" i="6"/>
  <c r="V558" i="6"/>
  <c r="V559" i="6"/>
  <c r="V560" i="6"/>
  <c r="V561" i="6"/>
  <c r="V562" i="6"/>
  <c r="V563" i="6"/>
  <c r="V564" i="6"/>
  <c r="V565" i="6"/>
  <c r="V566" i="6"/>
  <c r="V567" i="6"/>
  <c r="V568" i="6"/>
  <c r="V569" i="6"/>
  <c r="V570" i="6"/>
  <c r="V571" i="6"/>
  <c r="V572" i="6"/>
  <c r="V573" i="6"/>
  <c r="V574" i="6"/>
  <c r="V575" i="6"/>
  <c r="V576" i="6"/>
  <c r="V577" i="6"/>
  <c r="V578" i="6"/>
  <c r="V579" i="6"/>
  <c r="V580" i="6"/>
  <c r="V581" i="6"/>
  <c r="V582" i="6"/>
  <c r="V583" i="6"/>
  <c r="V584" i="6"/>
  <c r="V585" i="6"/>
  <c r="V586" i="6"/>
  <c r="V587" i="6"/>
  <c r="V588" i="6"/>
  <c r="V589" i="6"/>
  <c r="V590" i="6"/>
  <c r="V591" i="6"/>
  <c r="V592" i="6"/>
  <c r="V593" i="6"/>
  <c r="V594" i="6"/>
  <c r="V595" i="6"/>
  <c r="V596" i="6"/>
  <c r="V597" i="6"/>
  <c r="V598" i="6"/>
  <c r="V599" i="6"/>
  <c r="V600" i="6"/>
  <c r="V601" i="6"/>
  <c r="V602" i="6"/>
  <c r="V603" i="6"/>
  <c r="V604" i="6"/>
  <c r="V605" i="6"/>
  <c r="V606" i="6"/>
  <c r="V607" i="6"/>
  <c r="V608" i="6"/>
  <c r="V609" i="6"/>
  <c r="V610" i="6"/>
  <c r="V611" i="6"/>
  <c r="V612" i="6"/>
  <c r="V613" i="6"/>
  <c r="V614" i="6"/>
  <c r="V615" i="6"/>
  <c r="V616" i="6"/>
  <c r="V617" i="6"/>
  <c r="V618" i="6"/>
  <c r="V619" i="6"/>
  <c r="V620" i="6"/>
  <c r="V621" i="6"/>
  <c r="V622" i="6"/>
  <c r="V623" i="6"/>
  <c r="V624" i="6"/>
  <c r="V625" i="6"/>
  <c r="V626" i="6"/>
  <c r="V627" i="6"/>
  <c r="V628" i="6"/>
  <c r="V629" i="6"/>
  <c r="V630" i="6"/>
  <c r="V631" i="6"/>
  <c r="V632" i="6"/>
  <c r="V633" i="6"/>
  <c r="V634" i="6"/>
  <c r="V635" i="6"/>
  <c r="V636" i="6"/>
  <c r="V637" i="6"/>
  <c r="V638" i="6"/>
  <c r="V639" i="6"/>
  <c r="V640" i="6"/>
  <c r="V641" i="6"/>
  <c r="V642" i="6"/>
  <c r="V643" i="6"/>
  <c r="V644" i="6"/>
  <c r="V645" i="6"/>
  <c r="V646" i="6"/>
  <c r="V647" i="6"/>
  <c r="V648" i="6"/>
  <c r="V649" i="6"/>
  <c r="V650" i="6"/>
  <c r="V651" i="6"/>
  <c r="V652" i="6"/>
  <c r="V653" i="6"/>
  <c r="V654" i="6"/>
  <c r="V655" i="6"/>
  <c r="V656" i="6"/>
  <c r="V657" i="6"/>
  <c r="V658" i="6"/>
  <c r="V659" i="6"/>
  <c r="V660" i="6"/>
  <c r="V661" i="6"/>
  <c r="V662" i="6"/>
  <c r="V663" i="6"/>
  <c r="V664" i="6"/>
  <c r="V665" i="6"/>
  <c r="V666" i="6"/>
  <c r="V667" i="6"/>
  <c r="V668" i="6"/>
  <c r="V669" i="6"/>
  <c r="V670" i="6"/>
  <c r="V671" i="6"/>
  <c r="V672" i="6"/>
  <c r="V673" i="6"/>
  <c r="V674" i="6"/>
  <c r="V675" i="6"/>
  <c r="V676" i="6"/>
  <c r="V677" i="6"/>
  <c r="V678" i="6"/>
  <c r="V679" i="6"/>
  <c r="V680" i="6"/>
  <c r="V681" i="6"/>
  <c r="V682" i="6"/>
  <c r="V683" i="6"/>
  <c r="V684" i="6"/>
  <c r="V685" i="6"/>
  <c r="V686" i="6"/>
  <c r="V687" i="6"/>
  <c r="V688" i="6"/>
  <c r="V689" i="6"/>
  <c r="V690" i="6"/>
  <c r="V691" i="6"/>
  <c r="V692" i="6"/>
  <c r="V693" i="6"/>
  <c r="V694" i="6"/>
  <c r="V695" i="6"/>
  <c r="V696" i="6"/>
  <c r="V697" i="6"/>
  <c r="V698" i="6"/>
  <c r="V699" i="6"/>
  <c r="V700" i="6"/>
  <c r="V701" i="6"/>
  <c r="V702" i="6"/>
  <c r="V703" i="6"/>
  <c r="V704" i="6"/>
  <c r="V705" i="6"/>
  <c r="V706" i="6"/>
  <c r="V707" i="6"/>
  <c r="V708" i="6"/>
  <c r="V709" i="6"/>
  <c r="V710" i="6"/>
  <c r="V711" i="6"/>
  <c r="V712" i="6"/>
  <c r="V713" i="6"/>
  <c r="V714" i="6"/>
  <c r="V715" i="6"/>
  <c r="V716" i="6"/>
  <c r="V717" i="6"/>
  <c r="V718" i="6"/>
  <c r="V719" i="6"/>
  <c r="V720" i="6"/>
  <c r="V721" i="6"/>
  <c r="V722" i="6"/>
  <c r="V723" i="6"/>
  <c r="V724" i="6"/>
  <c r="V725" i="6"/>
  <c r="V726" i="6"/>
  <c r="V727" i="6"/>
  <c r="V728" i="6"/>
  <c r="V729" i="6"/>
  <c r="V730" i="6"/>
  <c r="V731" i="6"/>
  <c r="V732" i="6"/>
  <c r="V733" i="6"/>
  <c r="V734" i="6"/>
  <c r="V735" i="6"/>
  <c r="V736" i="6"/>
  <c r="V737" i="6"/>
  <c r="V738" i="6"/>
  <c r="V739" i="6"/>
  <c r="V740" i="6"/>
  <c r="V741" i="6"/>
  <c r="V742" i="6"/>
  <c r="V743" i="6"/>
  <c r="V744" i="6"/>
  <c r="V745" i="6"/>
  <c r="V746" i="6"/>
  <c r="V747" i="6"/>
  <c r="V748" i="6"/>
  <c r="V749" i="6"/>
  <c r="V750" i="6"/>
  <c r="V751" i="6"/>
  <c r="V752" i="6"/>
  <c r="V753" i="6"/>
  <c r="V754" i="6"/>
  <c r="V755" i="6"/>
  <c r="V756" i="6"/>
  <c r="V757" i="6"/>
  <c r="V758" i="6"/>
  <c r="V759" i="6"/>
  <c r="V760" i="6"/>
  <c r="V761" i="6"/>
  <c r="V762" i="6"/>
  <c r="V763" i="6"/>
  <c r="V764" i="6"/>
  <c r="V765" i="6"/>
  <c r="V766" i="6"/>
  <c r="V767" i="6"/>
  <c r="V768" i="6"/>
  <c r="V769" i="6"/>
  <c r="V770" i="6"/>
  <c r="V771" i="6"/>
  <c r="V772" i="6"/>
  <c r="V773" i="6"/>
  <c r="V774" i="6"/>
  <c r="V775" i="6"/>
  <c r="V776" i="6"/>
  <c r="V777" i="6"/>
  <c r="V778" i="6"/>
  <c r="V779" i="6"/>
  <c r="V780" i="6"/>
  <c r="V781" i="6"/>
  <c r="V782" i="6"/>
  <c r="V783" i="6"/>
  <c r="V784" i="6"/>
  <c r="V785" i="6"/>
  <c r="V786" i="6"/>
  <c r="V787" i="6"/>
  <c r="V788" i="6"/>
  <c r="V789" i="6"/>
  <c r="V790" i="6"/>
  <c r="V791" i="6"/>
  <c r="V792" i="6"/>
  <c r="V793" i="6"/>
  <c r="V794" i="6"/>
  <c r="V795" i="6"/>
  <c r="V796" i="6"/>
  <c r="V797" i="6"/>
  <c r="V798" i="6"/>
  <c r="V799" i="6"/>
  <c r="V800" i="6"/>
  <c r="V801" i="6"/>
  <c r="V802" i="6"/>
  <c r="V803" i="6"/>
  <c r="V804" i="6"/>
  <c r="V805" i="6"/>
  <c r="V806" i="6"/>
  <c r="V807" i="6"/>
  <c r="V808" i="6"/>
  <c r="V809" i="6"/>
  <c r="V810" i="6"/>
  <c r="V811" i="6"/>
  <c r="V812" i="6"/>
  <c r="V813" i="6"/>
  <c r="V814" i="6"/>
  <c r="V815" i="6"/>
  <c r="V816" i="6"/>
  <c r="V817" i="6"/>
  <c r="V818" i="6"/>
  <c r="V819" i="6"/>
  <c r="V820" i="6"/>
  <c r="V821" i="6"/>
  <c r="V822" i="6"/>
  <c r="V823" i="6"/>
  <c r="V824" i="6"/>
  <c r="V825" i="6"/>
  <c r="V826" i="6"/>
  <c r="V827" i="6"/>
  <c r="V828" i="6"/>
  <c r="V829" i="6"/>
  <c r="V830" i="6"/>
  <c r="V831" i="6"/>
  <c r="V832" i="6"/>
  <c r="V833" i="6"/>
  <c r="V834" i="6"/>
  <c r="V835" i="6"/>
  <c r="V836" i="6"/>
  <c r="V837" i="6"/>
  <c r="V838" i="6"/>
  <c r="V839" i="6"/>
  <c r="V840" i="6"/>
  <c r="V841" i="6"/>
  <c r="V842" i="6"/>
  <c r="V843" i="6"/>
  <c r="V844" i="6"/>
  <c r="V845" i="6"/>
  <c r="V846" i="6"/>
  <c r="V847" i="6"/>
  <c r="V848" i="6"/>
  <c r="V849" i="6"/>
  <c r="V850" i="6"/>
  <c r="V851" i="6"/>
  <c r="V852" i="6"/>
  <c r="V853" i="6"/>
  <c r="V854" i="6"/>
  <c r="V855" i="6"/>
  <c r="V856" i="6"/>
  <c r="V857" i="6"/>
  <c r="V858" i="6"/>
  <c r="V859" i="6"/>
  <c r="V860" i="6"/>
  <c r="V861" i="6"/>
  <c r="V862" i="6"/>
  <c r="V863" i="6"/>
  <c r="V864" i="6"/>
  <c r="V865" i="6"/>
  <c r="V866" i="6"/>
  <c r="V867" i="6"/>
  <c r="V868" i="6"/>
  <c r="V869" i="6"/>
  <c r="V870" i="6"/>
  <c r="V871" i="6"/>
  <c r="V872" i="6"/>
  <c r="V873" i="6"/>
  <c r="V874" i="6"/>
  <c r="V875" i="6"/>
  <c r="V876" i="6"/>
  <c r="V877" i="6"/>
  <c r="V878" i="6"/>
  <c r="V879" i="6"/>
  <c r="V880" i="6"/>
  <c r="V881" i="6"/>
  <c r="V882" i="6"/>
  <c r="V883" i="6"/>
  <c r="V884" i="6"/>
  <c r="V885" i="6"/>
  <c r="V886" i="6"/>
  <c r="V887" i="6"/>
  <c r="V888" i="6"/>
  <c r="V889" i="6"/>
  <c r="V890" i="6"/>
  <c r="V891" i="6"/>
  <c r="V892" i="6"/>
  <c r="V893" i="6"/>
  <c r="V894" i="6"/>
  <c r="V895" i="6"/>
  <c r="V896" i="6"/>
  <c r="V897" i="6"/>
  <c r="V898" i="6"/>
  <c r="V899" i="6"/>
  <c r="V900" i="6"/>
  <c r="V901" i="6"/>
  <c r="V902" i="6"/>
  <c r="V903" i="6"/>
  <c r="V904" i="6"/>
  <c r="V905" i="6"/>
  <c r="V906" i="6"/>
  <c r="V907" i="6"/>
  <c r="V908" i="6"/>
  <c r="V909" i="6"/>
  <c r="V910" i="6"/>
  <c r="V911" i="6"/>
  <c r="V912" i="6"/>
  <c r="V913" i="6"/>
  <c r="V914" i="6"/>
  <c r="V915" i="6"/>
  <c r="V916" i="6"/>
  <c r="V917" i="6"/>
  <c r="V918" i="6"/>
  <c r="V919" i="6"/>
  <c r="V920" i="6"/>
  <c r="V921" i="6"/>
  <c r="V922" i="6"/>
  <c r="V923" i="6"/>
  <c r="V924" i="6"/>
  <c r="V925" i="6"/>
  <c r="V926" i="6"/>
  <c r="V927" i="6"/>
  <c r="V928" i="6"/>
  <c r="V929" i="6"/>
  <c r="V930" i="6"/>
  <c r="V931" i="6"/>
  <c r="V932" i="6"/>
  <c r="V933" i="6"/>
  <c r="V934" i="6"/>
  <c r="V935" i="6"/>
  <c r="V936" i="6"/>
  <c r="V937" i="6"/>
  <c r="V938" i="6"/>
  <c r="V939" i="6"/>
  <c r="V940" i="6"/>
  <c r="V941" i="6"/>
  <c r="V942" i="6"/>
  <c r="V943" i="6"/>
  <c r="V944" i="6"/>
  <c r="V945" i="6"/>
  <c r="V946" i="6"/>
  <c r="V947" i="6"/>
  <c r="V948" i="6"/>
  <c r="V949" i="6"/>
  <c r="V950" i="6"/>
  <c r="V951" i="6"/>
  <c r="V952" i="6"/>
  <c r="V953" i="6"/>
  <c r="V954" i="6"/>
  <c r="V955" i="6"/>
  <c r="V956" i="6"/>
  <c r="V957" i="6"/>
  <c r="V958" i="6"/>
  <c r="V959" i="6"/>
  <c r="V960" i="6"/>
  <c r="V961" i="6"/>
  <c r="V962" i="6"/>
  <c r="V963" i="6"/>
  <c r="V964" i="6"/>
  <c r="V965" i="6"/>
  <c r="V966" i="6"/>
  <c r="V967" i="6"/>
  <c r="V968" i="6"/>
  <c r="V969" i="6"/>
  <c r="V970" i="6"/>
  <c r="V971" i="6"/>
  <c r="V972" i="6"/>
  <c r="V973" i="6"/>
  <c r="V974" i="6"/>
  <c r="V975" i="6"/>
  <c r="V976" i="6"/>
  <c r="V977" i="6"/>
  <c r="V978" i="6"/>
  <c r="V979" i="6"/>
  <c r="V980" i="6"/>
  <c r="V981" i="6"/>
  <c r="V982" i="6"/>
  <c r="V983" i="6"/>
  <c r="V984" i="6"/>
  <c r="V985" i="6"/>
  <c r="V986" i="6"/>
  <c r="V987" i="6"/>
  <c r="V988" i="6"/>
  <c r="V989" i="6"/>
  <c r="V990" i="6"/>
  <c r="V991" i="6"/>
  <c r="V992" i="6"/>
  <c r="V993" i="6"/>
  <c r="V994" i="6"/>
  <c r="V995" i="6"/>
  <c r="V996" i="6"/>
  <c r="V997" i="6"/>
  <c r="V998" i="6"/>
  <c r="V999" i="6"/>
  <c r="V1000" i="6"/>
  <c r="V1001" i="6"/>
  <c r="V1002" i="6"/>
  <c r="V1003" i="6"/>
  <c r="V1004" i="6"/>
  <c r="V1005" i="6"/>
  <c r="V1006" i="6"/>
  <c r="V1007" i="6"/>
  <c r="V1008" i="6"/>
  <c r="V1009" i="6"/>
  <c r="V1010" i="6"/>
  <c r="V1011" i="6"/>
  <c r="V1012" i="6"/>
  <c r="V1013" i="6"/>
  <c r="V1014" i="6"/>
  <c r="V1015" i="6"/>
  <c r="V1016" i="6"/>
  <c r="V1017" i="6"/>
  <c r="V1018" i="6"/>
  <c r="V1019" i="6"/>
  <c r="V1020" i="6"/>
  <c r="V1021" i="6"/>
  <c r="V1022" i="6"/>
  <c r="V1023" i="6"/>
  <c r="V1024" i="6"/>
  <c r="V1025" i="6"/>
  <c r="V1026" i="6"/>
  <c r="V1027" i="6"/>
  <c r="V1028" i="6"/>
  <c r="V1029" i="6"/>
  <c r="V1030" i="6"/>
  <c r="V1031" i="6"/>
  <c r="V1032" i="6"/>
  <c r="V1033" i="6"/>
  <c r="V1034" i="6"/>
  <c r="V1035" i="6"/>
  <c r="V1036" i="6"/>
  <c r="V1037" i="6"/>
  <c r="V1038" i="6"/>
  <c r="V1039" i="6"/>
  <c r="V1040" i="6"/>
  <c r="V1041" i="6"/>
  <c r="V1042" i="6"/>
  <c r="V1043" i="6"/>
  <c r="V1044" i="6"/>
  <c r="V1045" i="6"/>
  <c r="V1046" i="6"/>
  <c r="V1047" i="6"/>
  <c r="V1048" i="6"/>
  <c r="V1049" i="6"/>
  <c r="V1050" i="6"/>
  <c r="V1051" i="6"/>
  <c r="V1052" i="6"/>
  <c r="V1053" i="6"/>
  <c r="V1054" i="6"/>
  <c r="V1055" i="6"/>
  <c r="V1056" i="6"/>
  <c r="V1057" i="6"/>
  <c r="V1058" i="6"/>
  <c r="V1059" i="6"/>
  <c r="V1060" i="6"/>
  <c r="V1061" i="6"/>
  <c r="V1062" i="6"/>
  <c r="V1063" i="6"/>
  <c r="V1064" i="6"/>
  <c r="V1065" i="6"/>
  <c r="V1066" i="6"/>
  <c r="V1067" i="6"/>
  <c r="V1068" i="6"/>
  <c r="V1069" i="6"/>
  <c r="V1070" i="6"/>
  <c r="V1071" i="6"/>
  <c r="V1072" i="6"/>
  <c r="V1073" i="6"/>
  <c r="V1074" i="6"/>
  <c r="V1075" i="6"/>
  <c r="V1076" i="6"/>
  <c r="V1077" i="6"/>
  <c r="V1078" i="6"/>
  <c r="V1079" i="6"/>
  <c r="V1080" i="6"/>
  <c r="V1081" i="6"/>
  <c r="V1082" i="6"/>
  <c r="V1083" i="6"/>
  <c r="V1084" i="6"/>
  <c r="V1085" i="6"/>
  <c r="V1086" i="6"/>
  <c r="V1087" i="6"/>
  <c r="V1088" i="6"/>
  <c r="V1089" i="6"/>
  <c r="V1090" i="6"/>
  <c r="V1091" i="6"/>
  <c r="V1092" i="6"/>
  <c r="V1093" i="6"/>
  <c r="V1094" i="6"/>
  <c r="V1095" i="6"/>
  <c r="V1096" i="6"/>
  <c r="V1097" i="6"/>
  <c r="V1098" i="6"/>
  <c r="V1099" i="6"/>
  <c r="V1100" i="6"/>
  <c r="V1101" i="6"/>
  <c r="V1102" i="6"/>
  <c r="V1103" i="6"/>
  <c r="V1104" i="6"/>
  <c r="V1105" i="6"/>
  <c r="V1106" i="6"/>
  <c r="V1107" i="6"/>
  <c r="V1108" i="6"/>
  <c r="V1109" i="6"/>
  <c r="V1110" i="6"/>
  <c r="V1111" i="6"/>
  <c r="V1112" i="6"/>
  <c r="V1113" i="6"/>
  <c r="V1114" i="6"/>
  <c r="V1115" i="6"/>
  <c r="V1116" i="6"/>
  <c r="V1117" i="6"/>
  <c r="V1118" i="6"/>
  <c r="V1119" i="6"/>
  <c r="V1120" i="6"/>
  <c r="V1121" i="6"/>
  <c r="V1122" i="6"/>
  <c r="V1123" i="6"/>
  <c r="V1124" i="6"/>
  <c r="V1125" i="6"/>
  <c r="V1126" i="6"/>
  <c r="V1127" i="6"/>
  <c r="V1128" i="6"/>
  <c r="V1129" i="6"/>
  <c r="V1130" i="6"/>
  <c r="V1131" i="6"/>
  <c r="V1132" i="6"/>
  <c r="V1133" i="6"/>
  <c r="V1134" i="6"/>
  <c r="V1135" i="6"/>
  <c r="V1136" i="6"/>
  <c r="V1137" i="6"/>
  <c r="V1138" i="6"/>
  <c r="V1139" i="6"/>
  <c r="V1140" i="6"/>
  <c r="V1141" i="6"/>
  <c r="V1142" i="6"/>
  <c r="V1143" i="6"/>
  <c r="V1144" i="6"/>
  <c r="V1145" i="6"/>
  <c r="V1146" i="6"/>
  <c r="V1147" i="6"/>
  <c r="V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19" i="6"/>
  <c r="U220" i="6"/>
  <c r="U221" i="6"/>
  <c r="U222" i="6"/>
  <c r="U223" i="6"/>
  <c r="U224" i="6"/>
  <c r="U225" i="6"/>
  <c r="U226" i="6"/>
  <c r="U227" i="6"/>
  <c r="U228" i="6"/>
  <c r="U229" i="6"/>
  <c r="U230" i="6"/>
  <c r="U231" i="6"/>
  <c r="U232" i="6"/>
  <c r="U233" i="6"/>
  <c r="U234" i="6"/>
  <c r="U235" i="6"/>
  <c r="U236" i="6"/>
  <c r="U237" i="6"/>
  <c r="U238" i="6"/>
  <c r="U239" i="6"/>
  <c r="U240" i="6"/>
  <c r="U241" i="6"/>
  <c r="U242" i="6"/>
  <c r="U243" i="6"/>
  <c r="U244" i="6"/>
  <c r="U245" i="6"/>
  <c r="U246" i="6"/>
  <c r="U247" i="6"/>
  <c r="U248" i="6"/>
  <c r="U249" i="6"/>
  <c r="U250" i="6"/>
  <c r="U251" i="6"/>
  <c r="U252" i="6"/>
  <c r="U253" i="6"/>
  <c r="U254" i="6"/>
  <c r="U255" i="6"/>
  <c r="U256" i="6"/>
  <c r="U257" i="6"/>
  <c r="U258" i="6"/>
  <c r="U259" i="6"/>
  <c r="U260" i="6"/>
  <c r="U261" i="6"/>
  <c r="U262" i="6"/>
  <c r="U263" i="6"/>
  <c r="U264" i="6"/>
  <c r="U265" i="6"/>
  <c r="U266" i="6"/>
  <c r="U267" i="6"/>
  <c r="U268" i="6"/>
  <c r="U269" i="6"/>
  <c r="U270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283" i="6"/>
  <c r="U284" i="6"/>
  <c r="U285" i="6"/>
  <c r="U286" i="6"/>
  <c r="U287" i="6"/>
  <c r="U288" i="6"/>
  <c r="U289" i="6"/>
  <c r="U290" i="6"/>
  <c r="U291" i="6"/>
  <c r="U292" i="6"/>
  <c r="U293" i="6"/>
  <c r="U294" i="6"/>
  <c r="U295" i="6"/>
  <c r="U296" i="6"/>
  <c r="U297" i="6"/>
  <c r="U298" i="6"/>
  <c r="U299" i="6"/>
  <c r="U300" i="6"/>
  <c r="U301" i="6"/>
  <c r="U302" i="6"/>
  <c r="U303" i="6"/>
  <c r="U304" i="6"/>
  <c r="U305" i="6"/>
  <c r="U306" i="6"/>
  <c r="U307" i="6"/>
  <c r="U308" i="6"/>
  <c r="U309" i="6"/>
  <c r="U310" i="6"/>
  <c r="U311" i="6"/>
  <c r="U312" i="6"/>
  <c r="U313" i="6"/>
  <c r="U314" i="6"/>
  <c r="U315" i="6"/>
  <c r="U316" i="6"/>
  <c r="U317" i="6"/>
  <c r="U318" i="6"/>
  <c r="U319" i="6"/>
  <c r="U320" i="6"/>
  <c r="U321" i="6"/>
  <c r="U322" i="6"/>
  <c r="U323" i="6"/>
  <c r="U324" i="6"/>
  <c r="U325" i="6"/>
  <c r="U326" i="6"/>
  <c r="U327" i="6"/>
  <c r="U328" i="6"/>
  <c r="U329" i="6"/>
  <c r="U330" i="6"/>
  <c r="U331" i="6"/>
  <c r="U332" i="6"/>
  <c r="U333" i="6"/>
  <c r="U334" i="6"/>
  <c r="U335" i="6"/>
  <c r="U336" i="6"/>
  <c r="U337" i="6"/>
  <c r="U338" i="6"/>
  <c r="U339" i="6"/>
  <c r="U340" i="6"/>
  <c r="U341" i="6"/>
  <c r="U342" i="6"/>
  <c r="U343" i="6"/>
  <c r="U344" i="6"/>
  <c r="U345" i="6"/>
  <c r="U346" i="6"/>
  <c r="U347" i="6"/>
  <c r="U348" i="6"/>
  <c r="U349" i="6"/>
  <c r="U350" i="6"/>
  <c r="U351" i="6"/>
  <c r="U352" i="6"/>
  <c r="U353" i="6"/>
  <c r="U354" i="6"/>
  <c r="U355" i="6"/>
  <c r="U356" i="6"/>
  <c r="U357" i="6"/>
  <c r="U358" i="6"/>
  <c r="U359" i="6"/>
  <c r="U360" i="6"/>
  <c r="U361" i="6"/>
  <c r="U362" i="6"/>
  <c r="U363" i="6"/>
  <c r="U364" i="6"/>
  <c r="U365" i="6"/>
  <c r="U366" i="6"/>
  <c r="U367" i="6"/>
  <c r="U368" i="6"/>
  <c r="U369" i="6"/>
  <c r="U370" i="6"/>
  <c r="U371" i="6"/>
  <c r="U372" i="6"/>
  <c r="U373" i="6"/>
  <c r="U374" i="6"/>
  <c r="U375" i="6"/>
  <c r="U376" i="6"/>
  <c r="U377" i="6"/>
  <c r="U378" i="6"/>
  <c r="U379" i="6"/>
  <c r="U380" i="6"/>
  <c r="U381" i="6"/>
  <c r="U382" i="6"/>
  <c r="U383" i="6"/>
  <c r="U384" i="6"/>
  <c r="U385" i="6"/>
  <c r="U386" i="6"/>
  <c r="U387" i="6"/>
  <c r="U388" i="6"/>
  <c r="U389" i="6"/>
  <c r="U390" i="6"/>
  <c r="U391" i="6"/>
  <c r="U392" i="6"/>
  <c r="U393" i="6"/>
  <c r="U394" i="6"/>
  <c r="U395" i="6"/>
  <c r="U396" i="6"/>
  <c r="U397" i="6"/>
  <c r="U398" i="6"/>
  <c r="U399" i="6"/>
  <c r="U400" i="6"/>
  <c r="U401" i="6"/>
  <c r="U402" i="6"/>
  <c r="U403" i="6"/>
  <c r="U404" i="6"/>
  <c r="U405" i="6"/>
  <c r="U406" i="6"/>
  <c r="U407" i="6"/>
  <c r="U408" i="6"/>
  <c r="U409" i="6"/>
  <c r="U410" i="6"/>
  <c r="U411" i="6"/>
  <c r="U412" i="6"/>
  <c r="U413" i="6"/>
  <c r="U414" i="6"/>
  <c r="U415" i="6"/>
  <c r="U416" i="6"/>
  <c r="U417" i="6"/>
  <c r="U418" i="6"/>
  <c r="U419" i="6"/>
  <c r="U420" i="6"/>
  <c r="U421" i="6"/>
  <c r="U422" i="6"/>
  <c r="U423" i="6"/>
  <c r="U424" i="6"/>
  <c r="U425" i="6"/>
  <c r="U426" i="6"/>
  <c r="U427" i="6"/>
  <c r="U428" i="6"/>
  <c r="U429" i="6"/>
  <c r="U430" i="6"/>
  <c r="U431" i="6"/>
  <c r="U432" i="6"/>
  <c r="U433" i="6"/>
  <c r="U434" i="6"/>
  <c r="U435" i="6"/>
  <c r="U436" i="6"/>
  <c r="U437" i="6"/>
  <c r="U438" i="6"/>
  <c r="U439" i="6"/>
  <c r="U440" i="6"/>
  <c r="U441" i="6"/>
  <c r="U442" i="6"/>
  <c r="U443" i="6"/>
  <c r="U444" i="6"/>
  <c r="U445" i="6"/>
  <c r="U446" i="6"/>
  <c r="U447" i="6"/>
  <c r="U448" i="6"/>
  <c r="U449" i="6"/>
  <c r="U450" i="6"/>
  <c r="U451" i="6"/>
  <c r="U452" i="6"/>
  <c r="U453" i="6"/>
  <c r="U454" i="6"/>
  <c r="U455" i="6"/>
  <c r="U456" i="6"/>
  <c r="U457" i="6"/>
  <c r="U458" i="6"/>
  <c r="U459" i="6"/>
  <c r="U460" i="6"/>
  <c r="U461" i="6"/>
  <c r="U462" i="6"/>
  <c r="U463" i="6"/>
  <c r="U464" i="6"/>
  <c r="U465" i="6"/>
  <c r="U466" i="6"/>
  <c r="U467" i="6"/>
  <c r="U468" i="6"/>
  <c r="U469" i="6"/>
  <c r="U470" i="6"/>
  <c r="U471" i="6"/>
  <c r="U472" i="6"/>
  <c r="U473" i="6"/>
  <c r="U474" i="6"/>
  <c r="U475" i="6"/>
  <c r="U476" i="6"/>
  <c r="U477" i="6"/>
  <c r="U478" i="6"/>
  <c r="U479" i="6"/>
  <c r="U480" i="6"/>
  <c r="U481" i="6"/>
  <c r="U482" i="6"/>
  <c r="U483" i="6"/>
  <c r="U484" i="6"/>
  <c r="U485" i="6"/>
  <c r="U486" i="6"/>
  <c r="U487" i="6"/>
  <c r="U488" i="6"/>
  <c r="U489" i="6"/>
  <c r="U490" i="6"/>
  <c r="U491" i="6"/>
  <c r="U492" i="6"/>
  <c r="U493" i="6"/>
  <c r="U494" i="6"/>
  <c r="U495" i="6"/>
  <c r="U496" i="6"/>
  <c r="U497" i="6"/>
  <c r="U498" i="6"/>
  <c r="U499" i="6"/>
  <c r="U500" i="6"/>
  <c r="U501" i="6"/>
  <c r="U502" i="6"/>
  <c r="U503" i="6"/>
  <c r="U504" i="6"/>
  <c r="U505" i="6"/>
  <c r="U506" i="6"/>
  <c r="U507" i="6"/>
  <c r="U508" i="6"/>
  <c r="U509" i="6"/>
  <c r="U510" i="6"/>
  <c r="U511" i="6"/>
  <c r="U512" i="6"/>
  <c r="U513" i="6"/>
  <c r="U514" i="6"/>
  <c r="U515" i="6"/>
  <c r="U516" i="6"/>
  <c r="U517" i="6"/>
  <c r="U518" i="6"/>
  <c r="U519" i="6"/>
  <c r="U520" i="6"/>
  <c r="U521" i="6"/>
  <c r="U522" i="6"/>
  <c r="U523" i="6"/>
  <c r="U524" i="6"/>
  <c r="U525" i="6"/>
  <c r="U526" i="6"/>
  <c r="U527" i="6"/>
  <c r="U528" i="6"/>
  <c r="U529" i="6"/>
  <c r="U530" i="6"/>
  <c r="U531" i="6"/>
  <c r="U532" i="6"/>
  <c r="U533" i="6"/>
  <c r="U534" i="6"/>
  <c r="U535" i="6"/>
  <c r="U536" i="6"/>
  <c r="U537" i="6"/>
  <c r="U538" i="6"/>
  <c r="U539" i="6"/>
  <c r="U540" i="6"/>
  <c r="U541" i="6"/>
  <c r="U542" i="6"/>
  <c r="U543" i="6"/>
  <c r="U544" i="6"/>
  <c r="U545" i="6"/>
  <c r="U546" i="6"/>
  <c r="U547" i="6"/>
  <c r="U548" i="6"/>
  <c r="U549" i="6"/>
  <c r="U550" i="6"/>
  <c r="U551" i="6"/>
  <c r="U552" i="6"/>
  <c r="U553" i="6"/>
  <c r="U554" i="6"/>
  <c r="U555" i="6"/>
  <c r="U556" i="6"/>
  <c r="U557" i="6"/>
  <c r="U558" i="6"/>
  <c r="U559" i="6"/>
  <c r="U560" i="6"/>
  <c r="U561" i="6"/>
  <c r="U562" i="6"/>
  <c r="U563" i="6"/>
  <c r="U564" i="6"/>
  <c r="U565" i="6"/>
  <c r="U566" i="6"/>
  <c r="U567" i="6"/>
  <c r="U568" i="6"/>
  <c r="U569" i="6"/>
  <c r="U570" i="6"/>
  <c r="U571" i="6"/>
  <c r="U572" i="6"/>
  <c r="U573" i="6"/>
  <c r="U574" i="6"/>
  <c r="U575" i="6"/>
  <c r="U576" i="6"/>
  <c r="U577" i="6"/>
  <c r="U578" i="6"/>
  <c r="U579" i="6"/>
  <c r="U580" i="6"/>
  <c r="U581" i="6"/>
  <c r="U582" i="6"/>
  <c r="U583" i="6"/>
  <c r="U584" i="6"/>
  <c r="U585" i="6"/>
  <c r="U586" i="6"/>
  <c r="U587" i="6"/>
  <c r="U588" i="6"/>
  <c r="U589" i="6"/>
  <c r="U590" i="6"/>
  <c r="U591" i="6"/>
  <c r="U592" i="6"/>
  <c r="U593" i="6"/>
  <c r="U594" i="6"/>
  <c r="U595" i="6"/>
  <c r="U596" i="6"/>
  <c r="U597" i="6"/>
  <c r="U598" i="6"/>
  <c r="U599" i="6"/>
  <c r="U600" i="6"/>
  <c r="U601" i="6"/>
  <c r="U602" i="6"/>
  <c r="U603" i="6"/>
  <c r="U604" i="6"/>
  <c r="U605" i="6"/>
  <c r="U606" i="6"/>
  <c r="U607" i="6"/>
  <c r="U608" i="6"/>
  <c r="U609" i="6"/>
  <c r="U610" i="6"/>
  <c r="U611" i="6"/>
  <c r="U612" i="6"/>
  <c r="U613" i="6"/>
  <c r="U614" i="6"/>
  <c r="U615" i="6"/>
  <c r="U616" i="6"/>
  <c r="U617" i="6"/>
  <c r="U618" i="6"/>
  <c r="U619" i="6"/>
  <c r="U620" i="6"/>
  <c r="U621" i="6"/>
  <c r="U622" i="6"/>
  <c r="U623" i="6"/>
  <c r="U624" i="6"/>
  <c r="U625" i="6"/>
  <c r="U626" i="6"/>
  <c r="U627" i="6"/>
  <c r="U628" i="6"/>
  <c r="U629" i="6"/>
  <c r="U630" i="6"/>
  <c r="U631" i="6"/>
  <c r="U632" i="6"/>
  <c r="U633" i="6"/>
  <c r="U634" i="6"/>
  <c r="U635" i="6"/>
  <c r="U636" i="6"/>
  <c r="U637" i="6"/>
  <c r="U638" i="6"/>
  <c r="U639" i="6"/>
  <c r="U640" i="6"/>
  <c r="U641" i="6"/>
  <c r="U642" i="6"/>
  <c r="U643" i="6"/>
  <c r="U644" i="6"/>
  <c r="U645" i="6"/>
  <c r="U646" i="6"/>
  <c r="U647" i="6"/>
  <c r="U648" i="6"/>
  <c r="U649" i="6"/>
  <c r="U650" i="6"/>
  <c r="U651" i="6"/>
  <c r="U652" i="6"/>
  <c r="U653" i="6"/>
  <c r="U654" i="6"/>
  <c r="U655" i="6"/>
  <c r="U656" i="6"/>
  <c r="U657" i="6"/>
  <c r="U658" i="6"/>
  <c r="U659" i="6"/>
  <c r="U660" i="6"/>
  <c r="U661" i="6"/>
  <c r="U662" i="6"/>
  <c r="U663" i="6"/>
  <c r="U664" i="6"/>
  <c r="U665" i="6"/>
  <c r="U666" i="6"/>
  <c r="U667" i="6"/>
  <c r="U668" i="6"/>
  <c r="U669" i="6"/>
  <c r="U670" i="6"/>
  <c r="U671" i="6"/>
  <c r="U672" i="6"/>
  <c r="U673" i="6"/>
  <c r="U674" i="6"/>
  <c r="U675" i="6"/>
  <c r="U676" i="6"/>
  <c r="U677" i="6"/>
  <c r="U678" i="6"/>
  <c r="U679" i="6"/>
  <c r="U680" i="6"/>
  <c r="U681" i="6"/>
  <c r="U682" i="6"/>
  <c r="U683" i="6"/>
  <c r="U684" i="6"/>
  <c r="U685" i="6"/>
  <c r="U686" i="6"/>
  <c r="U687" i="6"/>
  <c r="U688" i="6"/>
  <c r="U689" i="6"/>
  <c r="U690" i="6"/>
  <c r="U691" i="6"/>
  <c r="U692" i="6"/>
  <c r="U693" i="6"/>
  <c r="U694" i="6"/>
  <c r="U695" i="6"/>
  <c r="U696" i="6"/>
  <c r="U697" i="6"/>
  <c r="U698" i="6"/>
  <c r="U699" i="6"/>
  <c r="U700" i="6"/>
  <c r="U701" i="6"/>
  <c r="U702" i="6"/>
  <c r="U703" i="6"/>
  <c r="U704" i="6"/>
  <c r="U705" i="6"/>
  <c r="U706" i="6"/>
  <c r="U707" i="6"/>
  <c r="U708" i="6"/>
  <c r="U709" i="6"/>
  <c r="U710" i="6"/>
  <c r="U711" i="6"/>
  <c r="U712" i="6"/>
  <c r="U713" i="6"/>
  <c r="U714" i="6"/>
  <c r="U715" i="6"/>
  <c r="U716" i="6"/>
  <c r="U717" i="6"/>
  <c r="U718" i="6"/>
  <c r="U719" i="6"/>
  <c r="U720" i="6"/>
  <c r="U721" i="6"/>
  <c r="U722" i="6"/>
  <c r="U723" i="6"/>
  <c r="U724" i="6"/>
  <c r="U725" i="6"/>
  <c r="U726" i="6"/>
  <c r="U727" i="6"/>
  <c r="U728" i="6"/>
  <c r="U729" i="6"/>
  <c r="U730" i="6"/>
  <c r="U731" i="6"/>
  <c r="U732" i="6"/>
  <c r="U733" i="6"/>
  <c r="U734" i="6"/>
  <c r="U735" i="6"/>
  <c r="U736" i="6"/>
  <c r="U737" i="6"/>
  <c r="U738" i="6"/>
  <c r="U739" i="6"/>
  <c r="U740" i="6"/>
  <c r="U741" i="6"/>
  <c r="U742" i="6"/>
  <c r="U743" i="6"/>
  <c r="U744" i="6"/>
  <c r="U745" i="6"/>
  <c r="U746" i="6"/>
  <c r="U747" i="6"/>
  <c r="U748" i="6"/>
  <c r="U749" i="6"/>
  <c r="U750" i="6"/>
  <c r="U751" i="6"/>
  <c r="U752" i="6"/>
  <c r="U753" i="6"/>
  <c r="U754" i="6"/>
  <c r="U755" i="6"/>
  <c r="U756" i="6"/>
  <c r="U757" i="6"/>
  <c r="U758" i="6"/>
  <c r="U759" i="6"/>
  <c r="U760" i="6"/>
  <c r="U761" i="6"/>
  <c r="U762" i="6"/>
  <c r="U763" i="6"/>
  <c r="U764" i="6"/>
  <c r="U765" i="6"/>
  <c r="U766" i="6"/>
  <c r="U767" i="6"/>
  <c r="U768" i="6"/>
  <c r="U769" i="6"/>
  <c r="U770" i="6"/>
  <c r="U771" i="6"/>
  <c r="U772" i="6"/>
  <c r="U773" i="6"/>
  <c r="U774" i="6"/>
  <c r="U775" i="6"/>
  <c r="U776" i="6"/>
  <c r="U777" i="6"/>
  <c r="U778" i="6"/>
  <c r="U779" i="6"/>
  <c r="U780" i="6"/>
  <c r="U781" i="6"/>
  <c r="U782" i="6"/>
  <c r="U783" i="6"/>
  <c r="U784" i="6"/>
  <c r="U785" i="6"/>
  <c r="U786" i="6"/>
  <c r="U787" i="6"/>
  <c r="U788" i="6"/>
  <c r="U789" i="6"/>
  <c r="U790" i="6"/>
  <c r="U791" i="6"/>
  <c r="U792" i="6"/>
  <c r="U793" i="6"/>
  <c r="U794" i="6"/>
  <c r="U795" i="6"/>
  <c r="U796" i="6"/>
  <c r="U797" i="6"/>
  <c r="U798" i="6"/>
  <c r="U799" i="6"/>
  <c r="U800" i="6"/>
  <c r="U801" i="6"/>
  <c r="U802" i="6"/>
  <c r="U803" i="6"/>
  <c r="U804" i="6"/>
  <c r="U805" i="6"/>
  <c r="U806" i="6"/>
  <c r="U807" i="6"/>
  <c r="U808" i="6"/>
  <c r="U809" i="6"/>
  <c r="U810" i="6"/>
  <c r="U811" i="6"/>
  <c r="U812" i="6"/>
  <c r="U813" i="6"/>
  <c r="U814" i="6"/>
  <c r="U815" i="6"/>
  <c r="U816" i="6"/>
  <c r="U817" i="6"/>
  <c r="U818" i="6"/>
  <c r="U819" i="6"/>
  <c r="U820" i="6"/>
  <c r="U821" i="6"/>
  <c r="U822" i="6"/>
  <c r="U823" i="6"/>
  <c r="U824" i="6"/>
  <c r="U825" i="6"/>
  <c r="U826" i="6"/>
  <c r="U827" i="6"/>
  <c r="U828" i="6"/>
  <c r="U829" i="6"/>
  <c r="U830" i="6"/>
  <c r="U831" i="6"/>
  <c r="U832" i="6"/>
  <c r="U833" i="6"/>
  <c r="U834" i="6"/>
  <c r="U835" i="6"/>
  <c r="U836" i="6"/>
  <c r="U837" i="6"/>
  <c r="U838" i="6"/>
  <c r="U839" i="6"/>
  <c r="U840" i="6"/>
  <c r="U841" i="6"/>
  <c r="U842" i="6"/>
  <c r="U843" i="6"/>
  <c r="U844" i="6"/>
  <c r="U845" i="6"/>
  <c r="U846" i="6"/>
  <c r="U847" i="6"/>
  <c r="U848" i="6"/>
  <c r="U849" i="6"/>
  <c r="U850" i="6"/>
  <c r="U851" i="6"/>
  <c r="U852" i="6"/>
  <c r="U853" i="6"/>
  <c r="U854" i="6"/>
  <c r="U855" i="6"/>
  <c r="U856" i="6"/>
  <c r="U857" i="6"/>
  <c r="U858" i="6"/>
  <c r="U859" i="6"/>
  <c r="U860" i="6"/>
  <c r="U861" i="6"/>
  <c r="U862" i="6"/>
  <c r="U863" i="6"/>
  <c r="U864" i="6"/>
  <c r="U865" i="6"/>
  <c r="U866" i="6"/>
  <c r="U867" i="6"/>
  <c r="U868" i="6"/>
  <c r="U869" i="6"/>
  <c r="U870" i="6"/>
  <c r="U871" i="6"/>
  <c r="U872" i="6"/>
  <c r="U873" i="6"/>
  <c r="U874" i="6"/>
  <c r="U875" i="6"/>
  <c r="U876" i="6"/>
  <c r="U877" i="6"/>
  <c r="U878" i="6"/>
  <c r="U879" i="6"/>
  <c r="U880" i="6"/>
  <c r="U881" i="6"/>
  <c r="U882" i="6"/>
  <c r="U883" i="6"/>
  <c r="U884" i="6"/>
  <c r="U885" i="6"/>
  <c r="U886" i="6"/>
  <c r="U887" i="6"/>
  <c r="U888" i="6"/>
  <c r="U889" i="6"/>
  <c r="U890" i="6"/>
  <c r="U891" i="6"/>
  <c r="U892" i="6"/>
  <c r="U893" i="6"/>
  <c r="U894" i="6"/>
  <c r="U895" i="6"/>
  <c r="U896" i="6"/>
  <c r="U897" i="6"/>
  <c r="U898" i="6"/>
  <c r="U899" i="6"/>
  <c r="U900" i="6"/>
  <c r="U901" i="6"/>
  <c r="U902" i="6"/>
  <c r="U903" i="6"/>
  <c r="U904" i="6"/>
  <c r="U905" i="6"/>
  <c r="U906" i="6"/>
  <c r="U907" i="6"/>
  <c r="U908" i="6"/>
  <c r="U909" i="6"/>
  <c r="U910" i="6"/>
  <c r="U911" i="6"/>
  <c r="U912" i="6"/>
  <c r="U913" i="6"/>
  <c r="U914" i="6"/>
  <c r="U915" i="6"/>
  <c r="U916" i="6"/>
  <c r="U917" i="6"/>
  <c r="U918" i="6"/>
  <c r="U919" i="6"/>
  <c r="U920" i="6"/>
  <c r="U921" i="6"/>
  <c r="U922" i="6"/>
  <c r="U923" i="6"/>
  <c r="U924" i="6"/>
  <c r="U925" i="6"/>
  <c r="U926" i="6"/>
  <c r="U927" i="6"/>
  <c r="U928" i="6"/>
  <c r="U929" i="6"/>
  <c r="U930" i="6"/>
  <c r="U931" i="6"/>
  <c r="U932" i="6"/>
  <c r="U933" i="6"/>
  <c r="U934" i="6"/>
  <c r="U935" i="6"/>
  <c r="U936" i="6"/>
  <c r="U937" i="6"/>
  <c r="U938" i="6"/>
  <c r="U939" i="6"/>
  <c r="U940" i="6"/>
  <c r="U941" i="6"/>
  <c r="U942" i="6"/>
  <c r="U943" i="6"/>
  <c r="U944" i="6"/>
  <c r="U945" i="6"/>
  <c r="U946" i="6"/>
  <c r="U947" i="6"/>
  <c r="U948" i="6"/>
  <c r="U949" i="6"/>
  <c r="U950" i="6"/>
  <c r="U951" i="6"/>
  <c r="U952" i="6"/>
  <c r="U953" i="6"/>
  <c r="U954" i="6"/>
  <c r="U955" i="6"/>
  <c r="U956" i="6"/>
  <c r="U957" i="6"/>
  <c r="U958" i="6"/>
  <c r="U959" i="6"/>
  <c r="U960" i="6"/>
  <c r="U961" i="6"/>
  <c r="U962" i="6"/>
  <c r="U963" i="6"/>
  <c r="U964" i="6"/>
  <c r="U965" i="6"/>
  <c r="U966" i="6"/>
  <c r="U967" i="6"/>
  <c r="U968" i="6"/>
  <c r="U969" i="6"/>
  <c r="U970" i="6"/>
  <c r="U971" i="6"/>
  <c r="U972" i="6"/>
  <c r="U973" i="6"/>
  <c r="U974" i="6"/>
  <c r="U975" i="6"/>
  <c r="U976" i="6"/>
  <c r="U977" i="6"/>
  <c r="U978" i="6"/>
  <c r="U979" i="6"/>
  <c r="U980" i="6"/>
  <c r="U981" i="6"/>
  <c r="U982" i="6"/>
  <c r="U983" i="6"/>
  <c r="U984" i="6"/>
  <c r="U985" i="6"/>
  <c r="U986" i="6"/>
  <c r="U987" i="6"/>
  <c r="U988" i="6"/>
  <c r="U989" i="6"/>
  <c r="U990" i="6"/>
  <c r="U991" i="6"/>
  <c r="U992" i="6"/>
  <c r="U993" i="6"/>
  <c r="U994" i="6"/>
  <c r="U995" i="6"/>
  <c r="U996" i="6"/>
  <c r="U997" i="6"/>
  <c r="U998" i="6"/>
  <c r="U999" i="6"/>
  <c r="U1000" i="6"/>
  <c r="U1001" i="6"/>
  <c r="U1002" i="6"/>
  <c r="U1003" i="6"/>
  <c r="U1004" i="6"/>
  <c r="U1005" i="6"/>
  <c r="U1006" i="6"/>
  <c r="U1007" i="6"/>
  <c r="U1008" i="6"/>
  <c r="U1009" i="6"/>
  <c r="U1010" i="6"/>
  <c r="U1011" i="6"/>
  <c r="U1012" i="6"/>
  <c r="U1013" i="6"/>
  <c r="U1014" i="6"/>
  <c r="U1015" i="6"/>
  <c r="U1016" i="6"/>
  <c r="U1017" i="6"/>
  <c r="U1018" i="6"/>
  <c r="U1019" i="6"/>
  <c r="U1020" i="6"/>
  <c r="U1021" i="6"/>
  <c r="U1022" i="6"/>
  <c r="U1023" i="6"/>
  <c r="U1024" i="6"/>
  <c r="U1025" i="6"/>
  <c r="U1026" i="6"/>
  <c r="U1027" i="6"/>
  <c r="U1028" i="6"/>
  <c r="U1029" i="6"/>
  <c r="U1030" i="6"/>
  <c r="U1031" i="6"/>
  <c r="U1032" i="6"/>
  <c r="U1033" i="6"/>
  <c r="U1034" i="6"/>
  <c r="U1035" i="6"/>
  <c r="U1036" i="6"/>
  <c r="U1037" i="6"/>
  <c r="U1038" i="6"/>
  <c r="U1039" i="6"/>
  <c r="U1040" i="6"/>
  <c r="U1041" i="6"/>
  <c r="U1042" i="6"/>
  <c r="U1043" i="6"/>
  <c r="U1044" i="6"/>
  <c r="U1045" i="6"/>
  <c r="U1046" i="6"/>
  <c r="U1047" i="6"/>
  <c r="U1048" i="6"/>
  <c r="U1049" i="6"/>
  <c r="U1050" i="6"/>
  <c r="U1051" i="6"/>
  <c r="U1052" i="6"/>
  <c r="U1053" i="6"/>
  <c r="U1054" i="6"/>
  <c r="U1055" i="6"/>
  <c r="U1056" i="6"/>
  <c r="U1057" i="6"/>
  <c r="U1058" i="6"/>
  <c r="U1059" i="6"/>
  <c r="U1060" i="6"/>
  <c r="U1061" i="6"/>
  <c r="U1062" i="6"/>
  <c r="U1063" i="6"/>
  <c r="U1064" i="6"/>
  <c r="U1065" i="6"/>
  <c r="U1066" i="6"/>
  <c r="U1067" i="6"/>
  <c r="U1068" i="6"/>
  <c r="U1069" i="6"/>
  <c r="U1070" i="6"/>
  <c r="U1071" i="6"/>
  <c r="U1072" i="6"/>
  <c r="U1073" i="6"/>
  <c r="U1074" i="6"/>
  <c r="U1075" i="6"/>
  <c r="U1076" i="6"/>
  <c r="U1077" i="6"/>
  <c r="U1078" i="6"/>
  <c r="U1079" i="6"/>
  <c r="U1080" i="6"/>
  <c r="U1081" i="6"/>
  <c r="U1082" i="6"/>
  <c r="U1083" i="6"/>
  <c r="U1084" i="6"/>
  <c r="U1085" i="6"/>
  <c r="U1086" i="6"/>
  <c r="U1087" i="6"/>
  <c r="U1088" i="6"/>
  <c r="U1089" i="6"/>
  <c r="U1090" i="6"/>
  <c r="U1091" i="6"/>
  <c r="U1092" i="6"/>
  <c r="U1093" i="6"/>
  <c r="U1094" i="6"/>
  <c r="U1095" i="6"/>
  <c r="U1096" i="6"/>
  <c r="U1097" i="6"/>
  <c r="U1098" i="6"/>
  <c r="U1099" i="6"/>
  <c r="U1100" i="6"/>
  <c r="U1101" i="6"/>
  <c r="U1102" i="6"/>
  <c r="U1103" i="6"/>
  <c r="U1104" i="6"/>
  <c r="U1105" i="6"/>
  <c r="U1106" i="6"/>
  <c r="U1107" i="6"/>
  <c r="U1108" i="6"/>
  <c r="U1109" i="6"/>
  <c r="U1110" i="6"/>
  <c r="U1111" i="6"/>
  <c r="U1112" i="6"/>
  <c r="U1113" i="6"/>
  <c r="U1114" i="6"/>
  <c r="U1115" i="6"/>
  <c r="U1116" i="6"/>
  <c r="U1117" i="6"/>
  <c r="U1118" i="6"/>
  <c r="U1119" i="6"/>
  <c r="U1120" i="6"/>
  <c r="U1121" i="6"/>
  <c r="U1122" i="6"/>
  <c r="U1123" i="6"/>
  <c r="U1124" i="6"/>
  <c r="U1125" i="6"/>
  <c r="U1126" i="6"/>
  <c r="U1127" i="6"/>
  <c r="U1128" i="6"/>
  <c r="U1129" i="6"/>
  <c r="U1130" i="6"/>
  <c r="U1131" i="6"/>
  <c r="U1132" i="6"/>
  <c r="U1133" i="6"/>
  <c r="U1134" i="6"/>
  <c r="U1135" i="6"/>
  <c r="U1136" i="6"/>
  <c r="U1137" i="6"/>
  <c r="U1138" i="6"/>
  <c r="U1139" i="6"/>
  <c r="U1140" i="6"/>
  <c r="U1141" i="6"/>
  <c r="U1142" i="6"/>
  <c r="U1143" i="6"/>
  <c r="U1144" i="6"/>
  <c r="U1145" i="6"/>
  <c r="U1146" i="6"/>
  <c r="U1147" i="6"/>
  <c r="U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98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Y112" i="6"/>
  <c r="Y113" i="6"/>
  <c r="Y114" i="6"/>
  <c r="Y115" i="6"/>
  <c r="Y116" i="6"/>
  <c r="Y117" i="6"/>
  <c r="Y118" i="6"/>
  <c r="Y119" i="6"/>
  <c r="Y120" i="6"/>
  <c r="Y121" i="6"/>
  <c r="Y122" i="6"/>
  <c r="Y123" i="6"/>
  <c r="Y124" i="6"/>
  <c r="Y125" i="6"/>
  <c r="Y126" i="6"/>
  <c r="Y127" i="6"/>
  <c r="Y128" i="6"/>
  <c r="Y129" i="6"/>
  <c r="Y130" i="6"/>
  <c r="Y131" i="6"/>
  <c r="Y132" i="6"/>
  <c r="Y133" i="6"/>
  <c r="Y134" i="6"/>
  <c r="Y135" i="6"/>
  <c r="Y136" i="6"/>
  <c r="Y137" i="6"/>
  <c r="Y138" i="6"/>
  <c r="Y139" i="6"/>
  <c r="Y140" i="6"/>
  <c r="Y141" i="6"/>
  <c r="Y142" i="6"/>
  <c r="Y143" i="6"/>
  <c r="Y144" i="6"/>
  <c r="Y145" i="6"/>
  <c r="Y146" i="6"/>
  <c r="Y147" i="6"/>
  <c r="Y148" i="6"/>
  <c r="Y149" i="6"/>
  <c r="Y150" i="6"/>
  <c r="Y151" i="6"/>
  <c r="Y152" i="6"/>
  <c r="Y153" i="6"/>
  <c r="Y154" i="6"/>
  <c r="Y155" i="6"/>
  <c r="Y156" i="6"/>
  <c r="Y157" i="6"/>
  <c r="Y158" i="6"/>
  <c r="Y159" i="6"/>
  <c r="Y160" i="6"/>
  <c r="Y161" i="6"/>
  <c r="Y162" i="6"/>
  <c r="Y163" i="6"/>
  <c r="Y164" i="6"/>
  <c r="Y165" i="6"/>
  <c r="Y166" i="6"/>
  <c r="Y167" i="6"/>
  <c r="Y168" i="6"/>
  <c r="Y169" i="6"/>
  <c r="Y170" i="6"/>
  <c r="Y171" i="6"/>
  <c r="Y172" i="6"/>
  <c r="Y173" i="6"/>
  <c r="Y174" i="6"/>
  <c r="Y175" i="6"/>
  <c r="Y176" i="6"/>
  <c r="Y177" i="6"/>
  <c r="Y178" i="6"/>
  <c r="Y179" i="6"/>
  <c r="Y180" i="6"/>
  <c r="Y181" i="6"/>
  <c r="Y182" i="6"/>
  <c r="Y183" i="6"/>
  <c r="Y184" i="6"/>
  <c r="Y185" i="6"/>
  <c r="Y186" i="6"/>
  <c r="Y187" i="6"/>
  <c r="Y188" i="6"/>
  <c r="Y189" i="6"/>
  <c r="Y190" i="6"/>
  <c r="Y191" i="6"/>
  <c r="Y192" i="6"/>
  <c r="Y193" i="6"/>
  <c r="Y194" i="6"/>
  <c r="Y195" i="6"/>
  <c r="Y196" i="6"/>
  <c r="Y197" i="6"/>
  <c r="Y198" i="6"/>
  <c r="Y199" i="6"/>
  <c r="Y200" i="6"/>
  <c r="Y201" i="6"/>
  <c r="Y202" i="6"/>
  <c r="Y203" i="6"/>
  <c r="Y204" i="6"/>
  <c r="Y205" i="6"/>
  <c r="Y206" i="6"/>
  <c r="Y207" i="6"/>
  <c r="Y208" i="6"/>
  <c r="Y209" i="6"/>
  <c r="Y210" i="6"/>
  <c r="Y211" i="6"/>
  <c r="Y212" i="6"/>
  <c r="Y213" i="6"/>
  <c r="Y214" i="6"/>
  <c r="Y215" i="6"/>
  <c r="Y216" i="6"/>
  <c r="Y217" i="6"/>
  <c r="Y218" i="6"/>
  <c r="Y219" i="6"/>
  <c r="Y220" i="6"/>
  <c r="Y221" i="6"/>
  <c r="Y222" i="6"/>
  <c r="Y223" i="6"/>
  <c r="Y224" i="6"/>
  <c r="Y225" i="6"/>
  <c r="Y226" i="6"/>
  <c r="Y227" i="6"/>
  <c r="Y228" i="6"/>
  <c r="Y229" i="6"/>
  <c r="Y230" i="6"/>
  <c r="Y231" i="6"/>
  <c r="Y232" i="6"/>
  <c r="Y233" i="6"/>
  <c r="Y234" i="6"/>
  <c r="Y235" i="6"/>
  <c r="Y236" i="6"/>
  <c r="Y237" i="6"/>
  <c r="Y238" i="6"/>
  <c r="Y239" i="6"/>
  <c r="Y240" i="6"/>
  <c r="Y241" i="6"/>
  <c r="Y242" i="6"/>
  <c r="Y243" i="6"/>
  <c r="Y244" i="6"/>
  <c r="Y245" i="6"/>
  <c r="Y246" i="6"/>
  <c r="Y247" i="6"/>
  <c r="Y248" i="6"/>
  <c r="Y249" i="6"/>
  <c r="Y250" i="6"/>
  <c r="Y251" i="6"/>
  <c r="Y252" i="6"/>
  <c r="Y253" i="6"/>
  <c r="Y254" i="6"/>
  <c r="Y255" i="6"/>
  <c r="Y256" i="6"/>
  <c r="Y257" i="6"/>
  <c r="Y258" i="6"/>
  <c r="Y259" i="6"/>
  <c r="Y260" i="6"/>
  <c r="Y261" i="6"/>
  <c r="Y262" i="6"/>
  <c r="Y263" i="6"/>
  <c r="Y264" i="6"/>
  <c r="Y265" i="6"/>
  <c r="Y266" i="6"/>
  <c r="Y267" i="6"/>
  <c r="Y268" i="6"/>
  <c r="Y269" i="6"/>
  <c r="Y270" i="6"/>
  <c r="Y271" i="6"/>
  <c r="Y272" i="6"/>
  <c r="Y273" i="6"/>
  <c r="Y274" i="6"/>
  <c r="Y275" i="6"/>
  <c r="Y276" i="6"/>
  <c r="Y277" i="6"/>
  <c r="Y278" i="6"/>
  <c r="Y279" i="6"/>
  <c r="Y280" i="6"/>
  <c r="Y281" i="6"/>
  <c r="Y282" i="6"/>
  <c r="Y283" i="6"/>
  <c r="Y284" i="6"/>
  <c r="Y285" i="6"/>
  <c r="Y286" i="6"/>
  <c r="Y287" i="6"/>
  <c r="Y288" i="6"/>
  <c r="Y289" i="6"/>
  <c r="Y290" i="6"/>
  <c r="Y291" i="6"/>
  <c r="Y292" i="6"/>
  <c r="Y293" i="6"/>
  <c r="Y294" i="6"/>
  <c r="Y295" i="6"/>
  <c r="Y296" i="6"/>
  <c r="Y297" i="6"/>
  <c r="Y298" i="6"/>
  <c r="Y299" i="6"/>
  <c r="Y300" i="6"/>
  <c r="Y301" i="6"/>
  <c r="Y302" i="6"/>
  <c r="Y303" i="6"/>
  <c r="Y304" i="6"/>
  <c r="Y305" i="6"/>
  <c r="Y306" i="6"/>
  <c r="Y307" i="6"/>
  <c r="Y308" i="6"/>
  <c r="Y309" i="6"/>
  <c r="Y310" i="6"/>
  <c r="Y311" i="6"/>
  <c r="Y312" i="6"/>
  <c r="Y313" i="6"/>
  <c r="Y314" i="6"/>
  <c r="Y315" i="6"/>
  <c r="Y316" i="6"/>
  <c r="Y317" i="6"/>
  <c r="Y318" i="6"/>
  <c r="Y319" i="6"/>
  <c r="Y320" i="6"/>
  <c r="Y321" i="6"/>
  <c r="Y322" i="6"/>
  <c r="Y323" i="6"/>
  <c r="Y324" i="6"/>
  <c r="Y325" i="6"/>
  <c r="Y326" i="6"/>
  <c r="Y327" i="6"/>
  <c r="Y328" i="6"/>
  <c r="Y329" i="6"/>
  <c r="Y330" i="6"/>
  <c r="Y331" i="6"/>
  <c r="Y332" i="6"/>
  <c r="Y333" i="6"/>
  <c r="Y334" i="6"/>
  <c r="Y335" i="6"/>
  <c r="Y336" i="6"/>
  <c r="Y337" i="6"/>
  <c r="Y338" i="6"/>
  <c r="Y339" i="6"/>
  <c r="Y340" i="6"/>
  <c r="Y341" i="6"/>
  <c r="Y342" i="6"/>
  <c r="Y343" i="6"/>
  <c r="Y344" i="6"/>
  <c r="Y345" i="6"/>
  <c r="Y346" i="6"/>
  <c r="Y347" i="6"/>
  <c r="Y348" i="6"/>
  <c r="Y349" i="6"/>
  <c r="Y350" i="6"/>
  <c r="Y351" i="6"/>
  <c r="Y352" i="6"/>
  <c r="Y353" i="6"/>
  <c r="Y354" i="6"/>
  <c r="Y355" i="6"/>
  <c r="Y356" i="6"/>
  <c r="Y357" i="6"/>
  <c r="Y358" i="6"/>
  <c r="Y359" i="6"/>
  <c r="Y360" i="6"/>
  <c r="Y361" i="6"/>
  <c r="Y362" i="6"/>
  <c r="Y363" i="6"/>
  <c r="Y364" i="6"/>
  <c r="Y365" i="6"/>
  <c r="Y366" i="6"/>
  <c r="Y367" i="6"/>
  <c r="Y368" i="6"/>
  <c r="Y369" i="6"/>
  <c r="Y370" i="6"/>
  <c r="Y371" i="6"/>
  <c r="Y372" i="6"/>
  <c r="Y373" i="6"/>
  <c r="Y374" i="6"/>
  <c r="Y375" i="6"/>
  <c r="Y376" i="6"/>
  <c r="Y377" i="6"/>
  <c r="Y378" i="6"/>
  <c r="Y379" i="6"/>
  <c r="Y380" i="6"/>
  <c r="Y381" i="6"/>
  <c r="Y382" i="6"/>
  <c r="Y383" i="6"/>
  <c r="Y384" i="6"/>
  <c r="Y385" i="6"/>
  <c r="Y386" i="6"/>
  <c r="Y387" i="6"/>
  <c r="Y388" i="6"/>
  <c r="Y389" i="6"/>
  <c r="Y390" i="6"/>
  <c r="Y391" i="6"/>
  <c r="Y392" i="6"/>
  <c r="Y393" i="6"/>
  <c r="Y394" i="6"/>
  <c r="Y395" i="6"/>
  <c r="Y396" i="6"/>
  <c r="Y397" i="6"/>
  <c r="Y398" i="6"/>
  <c r="Y399" i="6"/>
  <c r="Y400" i="6"/>
  <c r="Y401" i="6"/>
  <c r="Y402" i="6"/>
  <c r="Y403" i="6"/>
  <c r="Y404" i="6"/>
  <c r="Y405" i="6"/>
  <c r="Y406" i="6"/>
  <c r="Y407" i="6"/>
  <c r="Y408" i="6"/>
  <c r="Y409" i="6"/>
  <c r="Y410" i="6"/>
  <c r="Y411" i="6"/>
  <c r="Y412" i="6"/>
  <c r="Y413" i="6"/>
  <c r="Y414" i="6"/>
  <c r="Y415" i="6"/>
  <c r="Y416" i="6"/>
  <c r="Y417" i="6"/>
  <c r="Y418" i="6"/>
  <c r="Y419" i="6"/>
  <c r="Y420" i="6"/>
  <c r="Y421" i="6"/>
  <c r="Y422" i="6"/>
  <c r="Y423" i="6"/>
  <c r="Y424" i="6"/>
  <c r="Y425" i="6"/>
  <c r="Y426" i="6"/>
  <c r="Y427" i="6"/>
  <c r="Y428" i="6"/>
  <c r="Y429" i="6"/>
  <c r="Y430" i="6"/>
  <c r="Y431" i="6"/>
  <c r="Y432" i="6"/>
  <c r="Y433" i="6"/>
  <c r="Y434" i="6"/>
  <c r="Y435" i="6"/>
  <c r="Y436" i="6"/>
  <c r="Y437" i="6"/>
  <c r="Y438" i="6"/>
  <c r="Y439" i="6"/>
  <c r="Y440" i="6"/>
  <c r="Y441" i="6"/>
  <c r="Y442" i="6"/>
  <c r="Y443" i="6"/>
  <c r="Y444" i="6"/>
  <c r="Y445" i="6"/>
  <c r="Y446" i="6"/>
  <c r="Y447" i="6"/>
  <c r="Y448" i="6"/>
  <c r="Y449" i="6"/>
  <c r="Y450" i="6"/>
  <c r="Y451" i="6"/>
  <c r="Y452" i="6"/>
  <c r="Y453" i="6"/>
  <c r="Y454" i="6"/>
  <c r="Y455" i="6"/>
  <c r="Y456" i="6"/>
  <c r="Y457" i="6"/>
  <c r="Y458" i="6"/>
  <c r="Y459" i="6"/>
  <c r="Y460" i="6"/>
  <c r="Y461" i="6"/>
  <c r="Y462" i="6"/>
  <c r="Y463" i="6"/>
  <c r="Y464" i="6"/>
  <c r="Y465" i="6"/>
  <c r="Y466" i="6"/>
  <c r="Y467" i="6"/>
  <c r="Y468" i="6"/>
  <c r="Y469" i="6"/>
  <c r="Y470" i="6"/>
  <c r="Y471" i="6"/>
  <c r="Y472" i="6"/>
  <c r="Y473" i="6"/>
  <c r="Y474" i="6"/>
  <c r="Y475" i="6"/>
  <c r="Y476" i="6"/>
  <c r="Y477" i="6"/>
  <c r="Y478" i="6"/>
  <c r="Y479" i="6"/>
  <c r="Y480" i="6"/>
  <c r="Y481" i="6"/>
  <c r="Y482" i="6"/>
  <c r="Y483" i="6"/>
  <c r="Y484" i="6"/>
  <c r="Y485" i="6"/>
  <c r="Y486" i="6"/>
  <c r="Y487" i="6"/>
  <c r="Y488" i="6"/>
  <c r="Y489" i="6"/>
  <c r="Y490" i="6"/>
  <c r="Y491" i="6"/>
  <c r="Y492" i="6"/>
  <c r="Y493" i="6"/>
  <c r="Y494" i="6"/>
  <c r="Y495" i="6"/>
  <c r="Y496" i="6"/>
  <c r="Y497" i="6"/>
  <c r="Y498" i="6"/>
  <c r="Y499" i="6"/>
  <c r="Y500" i="6"/>
  <c r="Y501" i="6"/>
  <c r="Y502" i="6"/>
  <c r="Y503" i="6"/>
  <c r="Y504" i="6"/>
  <c r="Y505" i="6"/>
  <c r="Y506" i="6"/>
  <c r="Y507" i="6"/>
  <c r="Y508" i="6"/>
  <c r="Y509" i="6"/>
  <c r="Y510" i="6"/>
  <c r="Y511" i="6"/>
  <c r="Y512" i="6"/>
  <c r="Y513" i="6"/>
  <c r="Y514" i="6"/>
  <c r="Y515" i="6"/>
  <c r="Y516" i="6"/>
  <c r="Y517" i="6"/>
  <c r="Y518" i="6"/>
  <c r="Y519" i="6"/>
  <c r="Y520" i="6"/>
  <c r="Y521" i="6"/>
  <c r="Y522" i="6"/>
  <c r="Y523" i="6"/>
  <c r="Y524" i="6"/>
  <c r="Y525" i="6"/>
  <c r="Y526" i="6"/>
  <c r="Y527" i="6"/>
  <c r="Y528" i="6"/>
  <c r="Y529" i="6"/>
  <c r="Y530" i="6"/>
  <c r="Y531" i="6"/>
  <c r="Y532" i="6"/>
  <c r="Y533" i="6"/>
  <c r="Y534" i="6"/>
  <c r="Y535" i="6"/>
  <c r="Y536" i="6"/>
  <c r="Y537" i="6"/>
  <c r="Y538" i="6"/>
  <c r="Y539" i="6"/>
  <c r="Y540" i="6"/>
  <c r="Y541" i="6"/>
  <c r="Y542" i="6"/>
  <c r="Y543" i="6"/>
  <c r="Y544" i="6"/>
  <c r="Y545" i="6"/>
  <c r="Y546" i="6"/>
  <c r="Y547" i="6"/>
  <c r="Y548" i="6"/>
  <c r="Y549" i="6"/>
  <c r="Y550" i="6"/>
  <c r="Y551" i="6"/>
  <c r="Y552" i="6"/>
  <c r="Y553" i="6"/>
  <c r="Y554" i="6"/>
  <c r="Y555" i="6"/>
  <c r="Y556" i="6"/>
  <c r="Y557" i="6"/>
  <c r="Y558" i="6"/>
  <c r="Y559" i="6"/>
  <c r="Y560" i="6"/>
  <c r="Y561" i="6"/>
  <c r="Y562" i="6"/>
  <c r="Y563" i="6"/>
  <c r="Y564" i="6"/>
  <c r="Y565" i="6"/>
  <c r="Y566" i="6"/>
  <c r="Y567" i="6"/>
  <c r="Y568" i="6"/>
  <c r="Y569" i="6"/>
  <c r="Y570" i="6"/>
  <c r="Y571" i="6"/>
  <c r="Y572" i="6"/>
  <c r="Y573" i="6"/>
  <c r="Y574" i="6"/>
  <c r="Y575" i="6"/>
  <c r="Y576" i="6"/>
  <c r="Y577" i="6"/>
  <c r="Y578" i="6"/>
  <c r="Y579" i="6"/>
  <c r="Y580" i="6"/>
  <c r="Y581" i="6"/>
  <c r="Y582" i="6"/>
  <c r="Y583" i="6"/>
  <c r="Y584" i="6"/>
  <c r="Y585" i="6"/>
  <c r="Y586" i="6"/>
  <c r="Y587" i="6"/>
  <c r="Y588" i="6"/>
  <c r="Y589" i="6"/>
  <c r="Y590" i="6"/>
  <c r="Y591" i="6"/>
  <c r="Y592" i="6"/>
  <c r="Y593" i="6"/>
  <c r="Y594" i="6"/>
  <c r="Y595" i="6"/>
  <c r="Y596" i="6"/>
  <c r="Y597" i="6"/>
  <c r="Y598" i="6"/>
  <c r="Y599" i="6"/>
  <c r="Y600" i="6"/>
  <c r="Y601" i="6"/>
  <c r="Y602" i="6"/>
  <c r="Y603" i="6"/>
  <c r="Y604" i="6"/>
  <c r="Y605" i="6"/>
  <c r="Y606" i="6"/>
  <c r="Y607" i="6"/>
  <c r="Y608" i="6"/>
  <c r="Y609" i="6"/>
  <c r="Y610" i="6"/>
  <c r="Y611" i="6"/>
  <c r="Y612" i="6"/>
  <c r="Y613" i="6"/>
  <c r="Y614" i="6"/>
  <c r="Y615" i="6"/>
  <c r="Y616" i="6"/>
  <c r="Y617" i="6"/>
  <c r="Y618" i="6"/>
  <c r="Y619" i="6"/>
  <c r="Y620" i="6"/>
  <c r="Y621" i="6"/>
  <c r="Y622" i="6"/>
  <c r="Y623" i="6"/>
  <c r="Y624" i="6"/>
  <c r="Y625" i="6"/>
  <c r="Y626" i="6"/>
  <c r="Y627" i="6"/>
  <c r="Y628" i="6"/>
  <c r="Y629" i="6"/>
  <c r="Y630" i="6"/>
  <c r="Y631" i="6"/>
  <c r="Y632" i="6"/>
  <c r="Y633" i="6"/>
  <c r="Y634" i="6"/>
  <c r="Y635" i="6"/>
  <c r="Y636" i="6"/>
  <c r="Y637" i="6"/>
  <c r="Y638" i="6"/>
  <c r="Y639" i="6"/>
  <c r="Y640" i="6"/>
  <c r="Y641" i="6"/>
  <c r="Y642" i="6"/>
  <c r="Y643" i="6"/>
  <c r="Y644" i="6"/>
  <c r="Y645" i="6"/>
  <c r="Y646" i="6"/>
  <c r="Y647" i="6"/>
  <c r="Y648" i="6"/>
  <c r="Y649" i="6"/>
  <c r="Y650" i="6"/>
  <c r="Y651" i="6"/>
  <c r="Y652" i="6"/>
  <c r="Y653" i="6"/>
  <c r="Y654" i="6"/>
  <c r="Y655" i="6"/>
  <c r="Y656" i="6"/>
  <c r="Y657" i="6"/>
  <c r="Y658" i="6"/>
  <c r="Y659" i="6"/>
  <c r="Y660" i="6"/>
  <c r="Y661" i="6"/>
  <c r="Y662" i="6"/>
  <c r="Y663" i="6"/>
  <c r="Y664" i="6"/>
  <c r="Y665" i="6"/>
  <c r="Y666" i="6"/>
  <c r="Y667" i="6"/>
  <c r="Y668" i="6"/>
  <c r="Y669" i="6"/>
  <c r="Y670" i="6"/>
  <c r="Y671" i="6"/>
  <c r="Y672" i="6"/>
  <c r="Y673" i="6"/>
  <c r="Y674" i="6"/>
  <c r="Y675" i="6"/>
  <c r="Y676" i="6"/>
  <c r="Y677" i="6"/>
  <c r="Y678" i="6"/>
  <c r="Y679" i="6"/>
  <c r="Y680" i="6"/>
  <c r="Y681" i="6"/>
  <c r="Y682" i="6"/>
  <c r="Y683" i="6"/>
  <c r="Y684" i="6"/>
  <c r="Y685" i="6"/>
  <c r="Y686" i="6"/>
  <c r="Y687" i="6"/>
  <c r="Y688" i="6"/>
  <c r="Y689" i="6"/>
  <c r="Y690" i="6"/>
  <c r="Y691" i="6"/>
  <c r="Y692" i="6"/>
  <c r="Y693" i="6"/>
  <c r="Y694" i="6"/>
  <c r="Y695" i="6"/>
  <c r="Y696" i="6"/>
  <c r="Y697" i="6"/>
  <c r="Y698" i="6"/>
  <c r="Y699" i="6"/>
  <c r="Y700" i="6"/>
  <c r="Y701" i="6"/>
  <c r="Y702" i="6"/>
  <c r="Y703" i="6"/>
  <c r="Y704" i="6"/>
  <c r="Y705" i="6"/>
  <c r="Y706" i="6"/>
  <c r="Y707" i="6"/>
  <c r="Y708" i="6"/>
  <c r="Y709" i="6"/>
  <c r="Y710" i="6"/>
  <c r="Y711" i="6"/>
  <c r="Y712" i="6"/>
  <c r="Y713" i="6"/>
  <c r="Y714" i="6"/>
  <c r="Y715" i="6"/>
  <c r="Y716" i="6"/>
  <c r="Y717" i="6"/>
  <c r="Y718" i="6"/>
  <c r="Y719" i="6"/>
  <c r="Y720" i="6"/>
  <c r="Y721" i="6"/>
  <c r="Y722" i="6"/>
  <c r="Y723" i="6"/>
  <c r="Y724" i="6"/>
  <c r="Y725" i="6"/>
  <c r="Y726" i="6"/>
  <c r="Y727" i="6"/>
  <c r="Y728" i="6"/>
  <c r="Y729" i="6"/>
  <c r="Y730" i="6"/>
  <c r="Y731" i="6"/>
  <c r="Y732" i="6"/>
  <c r="Y733" i="6"/>
  <c r="Y734" i="6"/>
  <c r="Y735" i="6"/>
  <c r="Y736" i="6"/>
  <c r="Y737" i="6"/>
  <c r="Y738" i="6"/>
  <c r="Y739" i="6"/>
  <c r="Y740" i="6"/>
  <c r="Y741" i="6"/>
  <c r="Y742" i="6"/>
  <c r="Y743" i="6"/>
  <c r="Y744" i="6"/>
  <c r="Y745" i="6"/>
  <c r="Y746" i="6"/>
  <c r="Y747" i="6"/>
  <c r="Y748" i="6"/>
  <c r="Y749" i="6"/>
  <c r="Y750" i="6"/>
  <c r="Y751" i="6"/>
  <c r="Y752" i="6"/>
  <c r="Y753" i="6"/>
  <c r="Y754" i="6"/>
  <c r="Y755" i="6"/>
  <c r="Y756" i="6"/>
  <c r="Y757" i="6"/>
  <c r="Y758" i="6"/>
  <c r="Y759" i="6"/>
  <c r="Y760" i="6"/>
  <c r="Y761" i="6"/>
  <c r="Y762" i="6"/>
  <c r="Y763" i="6"/>
  <c r="Y764" i="6"/>
  <c r="Y765" i="6"/>
  <c r="Y766" i="6"/>
  <c r="Y767" i="6"/>
  <c r="Y768" i="6"/>
  <c r="Y769" i="6"/>
  <c r="Y770" i="6"/>
  <c r="Y771" i="6"/>
  <c r="Y772" i="6"/>
  <c r="Y773" i="6"/>
  <c r="Y774" i="6"/>
  <c r="Y775" i="6"/>
  <c r="Y776" i="6"/>
  <c r="Y777" i="6"/>
  <c r="Y778" i="6"/>
  <c r="Y779" i="6"/>
  <c r="Y780" i="6"/>
  <c r="Y781" i="6"/>
  <c r="Y782" i="6"/>
  <c r="Y783" i="6"/>
  <c r="Y784" i="6"/>
  <c r="Y785" i="6"/>
  <c r="Y786" i="6"/>
  <c r="Y787" i="6"/>
  <c r="Y788" i="6"/>
  <c r="Y789" i="6"/>
  <c r="Y790" i="6"/>
  <c r="Y791" i="6"/>
  <c r="Y792" i="6"/>
  <c r="Y793" i="6"/>
  <c r="Y794" i="6"/>
  <c r="Y795" i="6"/>
  <c r="Y796" i="6"/>
  <c r="Y797" i="6"/>
  <c r="Y798" i="6"/>
  <c r="Y799" i="6"/>
  <c r="Y800" i="6"/>
  <c r="Y801" i="6"/>
  <c r="Y802" i="6"/>
  <c r="Y803" i="6"/>
  <c r="Y804" i="6"/>
  <c r="Y805" i="6"/>
  <c r="Y806" i="6"/>
  <c r="Y807" i="6"/>
  <c r="Y808" i="6"/>
  <c r="Y809" i="6"/>
  <c r="Y810" i="6"/>
  <c r="Y811" i="6"/>
  <c r="Y812" i="6"/>
  <c r="Y813" i="6"/>
  <c r="Y814" i="6"/>
  <c r="Y815" i="6"/>
  <c r="Y816" i="6"/>
  <c r="Y817" i="6"/>
  <c r="Y818" i="6"/>
  <c r="Y819" i="6"/>
  <c r="Y820" i="6"/>
  <c r="Y821" i="6"/>
  <c r="Y822" i="6"/>
  <c r="Y823" i="6"/>
  <c r="Y824" i="6"/>
  <c r="Y825" i="6"/>
  <c r="Y826" i="6"/>
  <c r="Y827" i="6"/>
  <c r="Y828" i="6"/>
  <c r="Y829" i="6"/>
  <c r="Y830" i="6"/>
  <c r="Y831" i="6"/>
  <c r="Y832" i="6"/>
  <c r="Y833" i="6"/>
  <c r="Y834" i="6"/>
  <c r="Y835" i="6"/>
  <c r="Y836" i="6"/>
  <c r="Y837" i="6"/>
  <c r="Y838" i="6"/>
  <c r="Y839" i="6"/>
  <c r="Y840" i="6"/>
  <c r="Y841" i="6"/>
  <c r="Y842" i="6"/>
  <c r="Y843" i="6"/>
  <c r="Y844" i="6"/>
  <c r="Y845" i="6"/>
  <c r="Y846" i="6"/>
  <c r="Y847" i="6"/>
  <c r="Y848" i="6"/>
  <c r="Y849" i="6"/>
  <c r="Y850" i="6"/>
  <c r="Y851" i="6"/>
  <c r="Y852" i="6"/>
  <c r="Y853" i="6"/>
  <c r="Y854" i="6"/>
  <c r="Y855" i="6"/>
  <c r="Y856" i="6"/>
  <c r="Y857" i="6"/>
  <c r="Y858" i="6"/>
  <c r="Y859" i="6"/>
  <c r="Y860" i="6"/>
  <c r="Y861" i="6"/>
  <c r="Y862" i="6"/>
  <c r="Y863" i="6"/>
  <c r="Y864" i="6"/>
  <c r="Y865" i="6"/>
  <c r="Y866" i="6"/>
  <c r="Y867" i="6"/>
  <c r="Y868" i="6"/>
  <c r="Y869" i="6"/>
  <c r="Y870" i="6"/>
  <c r="Y871" i="6"/>
  <c r="Y872" i="6"/>
  <c r="Y873" i="6"/>
  <c r="Y874" i="6"/>
  <c r="Y875" i="6"/>
  <c r="Y876" i="6"/>
  <c r="Y877" i="6"/>
  <c r="Y878" i="6"/>
  <c r="Y879" i="6"/>
  <c r="Y880" i="6"/>
  <c r="Y881" i="6"/>
  <c r="Y882" i="6"/>
  <c r="Y883" i="6"/>
  <c r="Y884" i="6"/>
  <c r="Y885" i="6"/>
  <c r="Y886" i="6"/>
  <c r="Y887" i="6"/>
  <c r="Y888" i="6"/>
  <c r="Y889" i="6"/>
  <c r="Y890" i="6"/>
  <c r="Y891" i="6"/>
  <c r="Y892" i="6"/>
  <c r="Y893" i="6"/>
  <c r="Y894" i="6"/>
  <c r="Y895" i="6"/>
  <c r="Y896" i="6"/>
  <c r="Y897" i="6"/>
  <c r="Y898" i="6"/>
  <c r="Y899" i="6"/>
  <c r="Y900" i="6"/>
  <c r="Y901" i="6"/>
  <c r="Y902" i="6"/>
  <c r="Y903" i="6"/>
  <c r="Y904" i="6"/>
  <c r="Y905" i="6"/>
  <c r="Y906" i="6"/>
  <c r="Y907" i="6"/>
  <c r="Y908" i="6"/>
  <c r="Y909" i="6"/>
  <c r="Y910" i="6"/>
  <c r="Y911" i="6"/>
  <c r="Y912" i="6"/>
  <c r="Y913" i="6"/>
  <c r="Y914" i="6"/>
  <c r="Y915" i="6"/>
  <c r="Y916" i="6"/>
  <c r="Y917" i="6"/>
  <c r="Y918" i="6"/>
  <c r="Y919" i="6"/>
  <c r="Y920" i="6"/>
  <c r="Y921" i="6"/>
  <c r="Y922" i="6"/>
  <c r="Y923" i="6"/>
  <c r="Y924" i="6"/>
  <c r="Y925" i="6"/>
  <c r="Y926" i="6"/>
  <c r="Y927" i="6"/>
  <c r="Y928" i="6"/>
  <c r="Y929" i="6"/>
  <c r="Y930" i="6"/>
  <c r="Y931" i="6"/>
  <c r="Y932" i="6"/>
  <c r="Y933" i="6"/>
  <c r="Y934" i="6"/>
  <c r="Y935" i="6"/>
  <c r="Y936" i="6"/>
  <c r="Y937" i="6"/>
  <c r="Y938" i="6"/>
  <c r="Y939" i="6"/>
  <c r="Y940" i="6"/>
  <c r="Y941" i="6"/>
  <c r="Y942" i="6"/>
  <c r="Y943" i="6"/>
  <c r="Y944" i="6"/>
  <c r="Y945" i="6"/>
  <c r="Y946" i="6"/>
  <c r="Y947" i="6"/>
  <c r="Y948" i="6"/>
  <c r="Y949" i="6"/>
  <c r="Y950" i="6"/>
  <c r="Y951" i="6"/>
  <c r="Y952" i="6"/>
  <c r="Y953" i="6"/>
  <c r="Y954" i="6"/>
  <c r="Y955" i="6"/>
  <c r="Y956" i="6"/>
  <c r="Y957" i="6"/>
  <c r="Y958" i="6"/>
  <c r="Y959" i="6"/>
  <c r="Y960" i="6"/>
  <c r="Y961" i="6"/>
  <c r="Y962" i="6"/>
  <c r="Y963" i="6"/>
  <c r="Y964" i="6"/>
  <c r="Y965" i="6"/>
  <c r="Y966" i="6"/>
  <c r="Y967" i="6"/>
  <c r="Y968" i="6"/>
  <c r="Y969" i="6"/>
  <c r="Y970" i="6"/>
  <c r="Y971" i="6"/>
  <c r="Y972" i="6"/>
  <c r="Y973" i="6"/>
  <c r="Y974" i="6"/>
  <c r="Y975" i="6"/>
  <c r="Y976" i="6"/>
  <c r="Y977" i="6"/>
  <c r="Y978" i="6"/>
  <c r="Y979" i="6"/>
  <c r="Y980" i="6"/>
  <c r="Y981" i="6"/>
  <c r="Y982" i="6"/>
  <c r="Y983" i="6"/>
  <c r="Y984" i="6"/>
  <c r="Y985" i="6"/>
  <c r="Y986" i="6"/>
  <c r="Y987" i="6"/>
  <c r="Y988" i="6"/>
  <c r="Y989" i="6"/>
  <c r="Y990" i="6"/>
  <c r="Y991" i="6"/>
  <c r="Y992" i="6"/>
  <c r="Y993" i="6"/>
  <c r="Y994" i="6"/>
  <c r="Y995" i="6"/>
  <c r="Y996" i="6"/>
  <c r="Y997" i="6"/>
  <c r="Y998" i="6"/>
  <c r="Y999" i="6"/>
  <c r="Y1000" i="6"/>
  <c r="Y1001" i="6"/>
  <c r="Y1002" i="6"/>
  <c r="Y1003" i="6"/>
  <c r="Y1004" i="6"/>
  <c r="Y1005" i="6"/>
  <c r="Y1006" i="6"/>
  <c r="Y1007" i="6"/>
  <c r="Y1008" i="6"/>
  <c r="Y1009" i="6"/>
  <c r="Y1010" i="6"/>
  <c r="Y1011" i="6"/>
  <c r="Y1012" i="6"/>
  <c r="Y1013" i="6"/>
  <c r="Y1014" i="6"/>
  <c r="Y1015" i="6"/>
  <c r="Y1016" i="6"/>
  <c r="Y1017" i="6"/>
  <c r="Y1018" i="6"/>
  <c r="Y1019" i="6"/>
  <c r="Y1020" i="6"/>
  <c r="Y1021" i="6"/>
  <c r="Y1022" i="6"/>
  <c r="Y1023" i="6"/>
  <c r="Y1024" i="6"/>
  <c r="Y1025" i="6"/>
  <c r="Y1026" i="6"/>
  <c r="Y1027" i="6"/>
  <c r="Y1028" i="6"/>
  <c r="Y1029" i="6"/>
  <c r="Y1030" i="6"/>
  <c r="Y1031" i="6"/>
  <c r="Y1032" i="6"/>
  <c r="Y1033" i="6"/>
  <c r="Y1034" i="6"/>
  <c r="Y1035" i="6"/>
  <c r="Y1036" i="6"/>
  <c r="Y1037" i="6"/>
  <c r="Y1038" i="6"/>
  <c r="Y1039" i="6"/>
  <c r="Y1040" i="6"/>
  <c r="Y1041" i="6"/>
  <c r="Y1042" i="6"/>
  <c r="Y1043" i="6"/>
  <c r="Y1044" i="6"/>
  <c r="Y1045" i="6"/>
  <c r="Y1046" i="6"/>
  <c r="Y1047" i="6"/>
  <c r="Y1048" i="6"/>
  <c r="Y1049" i="6"/>
  <c r="Y1050" i="6"/>
  <c r="Y1051" i="6"/>
  <c r="Y1052" i="6"/>
  <c r="Y1053" i="6"/>
  <c r="Y1054" i="6"/>
  <c r="Y1055" i="6"/>
  <c r="Y1056" i="6"/>
  <c r="Y1057" i="6"/>
  <c r="Y1058" i="6"/>
  <c r="Y1059" i="6"/>
  <c r="Y1060" i="6"/>
  <c r="Y1061" i="6"/>
  <c r="Y1062" i="6"/>
  <c r="Y1063" i="6"/>
  <c r="Y1064" i="6"/>
  <c r="Y1065" i="6"/>
  <c r="Y1066" i="6"/>
  <c r="Y1067" i="6"/>
  <c r="Y1068" i="6"/>
  <c r="Y1069" i="6"/>
  <c r="Y1070" i="6"/>
  <c r="Y1071" i="6"/>
  <c r="Y1072" i="6"/>
  <c r="Y1073" i="6"/>
  <c r="Y1074" i="6"/>
  <c r="Y1075" i="6"/>
  <c r="Y1076" i="6"/>
  <c r="Y1077" i="6"/>
  <c r="Y1078" i="6"/>
  <c r="Y1079" i="6"/>
  <c r="Y1080" i="6"/>
  <c r="Y1081" i="6"/>
  <c r="Y1082" i="6"/>
  <c r="Y1083" i="6"/>
  <c r="Y1084" i="6"/>
  <c r="Y1085" i="6"/>
  <c r="Y1086" i="6"/>
  <c r="Y1087" i="6"/>
  <c r="Y1088" i="6"/>
  <c r="Y1089" i="6"/>
  <c r="Y1090" i="6"/>
  <c r="Y1091" i="6"/>
  <c r="Y1092" i="6"/>
  <c r="Y1093" i="6"/>
  <c r="Y1094" i="6"/>
  <c r="Y1095" i="6"/>
  <c r="Y1096" i="6"/>
  <c r="Y1097" i="6"/>
  <c r="Y1098" i="6"/>
  <c r="Y1099" i="6"/>
  <c r="Y1100" i="6"/>
  <c r="Y1101" i="6"/>
  <c r="Y1102" i="6"/>
  <c r="Y1103" i="6"/>
  <c r="Y1104" i="6"/>
  <c r="Y1105" i="6"/>
  <c r="Y1106" i="6"/>
  <c r="Y1107" i="6"/>
  <c r="Y1108" i="6"/>
  <c r="Y1109" i="6"/>
  <c r="Y1110" i="6"/>
  <c r="Y1111" i="6"/>
  <c r="Y1112" i="6"/>
  <c r="Y1113" i="6"/>
  <c r="Y1114" i="6"/>
  <c r="Y1115" i="6"/>
  <c r="Y1116" i="6"/>
  <c r="Y1117" i="6"/>
  <c r="Y1118" i="6"/>
  <c r="Y1119" i="6"/>
  <c r="Y1120" i="6"/>
  <c r="Y1121" i="6"/>
  <c r="Y1122" i="6"/>
  <c r="Y1123" i="6"/>
  <c r="Y1124" i="6"/>
  <c r="Y1125" i="6"/>
  <c r="Y1126" i="6"/>
  <c r="Y1127" i="6"/>
  <c r="Y1128" i="6"/>
  <c r="Y1129" i="6"/>
  <c r="Y1130" i="6"/>
  <c r="Y1131" i="6"/>
  <c r="Y1132" i="6"/>
  <c r="Y1133" i="6"/>
  <c r="Y1134" i="6"/>
  <c r="Y1135" i="6"/>
  <c r="Y1136" i="6"/>
  <c r="Y1137" i="6"/>
  <c r="Y1138" i="6"/>
  <c r="Y1139" i="6"/>
  <c r="Y1140" i="6"/>
  <c r="Y1141" i="6"/>
  <c r="Y1142" i="6"/>
  <c r="Y1143" i="6"/>
  <c r="Y1144" i="6"/>
  <c r="Y1145" i="6"/>
  <c r="Y1146" i="6"/>
  <c r="Y1147" i="6"/>
  <c r="Y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A55" i="6"/>
  <c r="AA56" i="6"/>
  <c r="AA57" i="6"/>
  <c r="AA58" i="6"/>
  <c r="AA59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86" i="6"/>
  <c r="AA87" i="6"/>
  <c r="AA88" i="6"/>
  <c r="AA89" i="6"/>
  <c r="AA90" i="6"/>
  <c r="AA91" i="6"/>
  <c r="AA92" i="6"/>
  <c r="AA93" i="6"/>
  <c r="AA94" i="6"/>
  <c r="AA95" i="6"/>
  <c r="AA96" i="6"/>
  <c r="AA97" i="6"/>
  <c r="AA98" i="6"/>
  <c r="AA99" i="6"/>
  <c r="AA100" i="6"/>
  <c r="AA101" i="6"/>
  <c r="AA102" i="6"/>
  <c r="AA103" i="6"/>
  <c r="AA104" i="6"/>
  <c r="AA105" i="6"/>
  <c r="AA106" i="6"/>
  <c r="AA107" i="6"/>
  <c r="AA108" i="6"/>
  <c r="AA109" i="6"/>
  <c r="AA110" i="6"/>
  <c r="AA111" i="6"/>
  <c r="AA112" i="6"/>
  <c r="AA113" i="6"/>
  <c r="AA114" i="6"/>
  <c r="AA115" i="6"/>
  <c r="AA116" i="6"/>
  <c r="AA117" i="6"/>
  <c r="AA118" i="6"/>
  <c r="AA119" i="6"/>
  <c r="AA120" i="6"/>
  <c r="AA121" i="6"/>
  <c r="AA122" i="6"/>
  <c r="AA123" i="6"/>
  <c r="AA124" i="6"/>
  <c r="AA125" i="6"/>
  <c r="AA126" i="6"/>
  <c r="AA127" i="6"/>
  <c r="AA128" i="6"/>
  <c r="AA129" i="6"/>
  <c r="AA130" i="6"/>
  <c r="AA131" i="6"/>
  <c r="AA132" i="6"/>
  <c r="AA133" i="6"/>
  <c r="AA134" i="6"/>
  <c r="AA135" i="6"/>
  <c r="AA136" i="6"/>
  <c r="AA137" i="6"/>
  <c r="AA138" i="6"/>
  <c r="AA139" i="6"/>
  <c r="AA140" i="6"/>
  <c r="AA141" i="6"/>
  <c r="AA142" i="6"/>
  <c r="AA143" i="6"/>
  <c r="AA144" i="6"/>
  <c r="AA145" i="6"/>
  <c r="AA146" i="6"/>
  <c r="AA147" i="6"/>
  <c r="AA148" i="6"/>
  <c r="AA149" i="6"/>
  <c r="AA150" i="6"/>
  <c r="AA151" i="6"/>
  <c r="AA152" i="6"/>
  <c r="AA153" i="6"/>
  <c r="AA154" i="6"/>
  <c r="AA155" i="6"/>
  <c r="AA156" i="6"/>
  <c r="AA157" i="6"/>
  <c r="AA158" i="6"/>
  <c r="AA159" i="6"/>
  <c r="AA160" i="6"/>
  <c r="AA161" i="6"/>
  <c r="AA162" i="6"/>
  <c r="AA163" i="6"/>
  <c r="AA164" i="6"/>
  <c r="AA165" i="6"/>
  <c r="AA166" i="6"/>
  <c r="AA167" i="6"/>
  <c r="AA168" i="6"/>
  <c r="AA169" i="6"/>
  <c r="AA170" i="6"/>
  <c r="AA171" i="6"/>
  <c r="AA172" i="6"/>
  <c r="AA173" i="6"/>
  <c r="AA174" i="6"/>
  <c r="AA175" i="6"/>
  <c r="AA176" i="6"/>
  <c r="AA177" i="6"/>
  <c r="AA178" i="6"/>
  <c r="AA179" i="6"/>
  <c r="AA180" i="6"/>
  <c r="AA181" i="6"/>
  <c r="AA182" i="6"/>
  <c r="AA183" i="6"/>
  <c r="AA184" i="6"/>
  <c r="AA185" i="6"/>
  <c r="AA186" i="6"/>
  <c r="AA187" i="6"/>
  <c r="AA188" i="6"/>
  <c r="AA189" i="6"/>
  <c r="AA190" i="6"/>
  <c r="AA191" i="6"/>
  <c r="AA192" i="6"/>
  <c r="AA193" i="6"/>
  <c r="AA194" i="6"/>
  <c r="AA195" i="6"/>
  <c r="AA196" i="6"/>
  <c r="AA197" i="6"/>
  <c r="AA198" i="6"/>
  <c r="AA199" i="6"/>
  <c r="AA200" i="6"/>
  <c r="AA201" i="6"/>
  <c r="AA202" i="6"/>
  <c r="AA203" i="6"/>
  <c r="AA204" i="6"/>
  <c r="AA205" i="6"/>
  <c r="AA206" i="6"/>
  <c r="AA207" i="6"/>
  <c r="AA208" i="6"/>
  <c r="AA209" i="6"/>
  <c r="AA210" i="6"/>
  <c r="AA211" i="6"/>
  <c r="AA212" i="6"/>
  <c r="AA213" i="6"/>
  <c r="AA214" i="6"/>
  <c r="AA215" i="6"/>
  <c r="AA216" i="6"/>
  <c r="AA217" i="6"/>
  <c r="AA218" i="6"/>
  <c r="AA219" i="6"/>
  <c r="AA220" i="6"/>
  <c r="AA221" i="6"/>
  <c r="AA222" i="6"/>
  <c r="AA223" i="6"/>
  <c r="AA224" i="6"/>
  <c r="AA225" i="6"/>
  <c r="AA226" i="6"/>
  <c r="AA227" i="6"/>
  <c r="AA228" i="6"/>
  <c r="AA229" i="6"/>
  <c r="AA230" i="6"/>
  <c r="AA231" i="6"/>
  <c r="AA232" i="6"/>
  <c r="AA233" i="6"/>
  <c r="AA234" i="6"/>
  <c r="AA235" i="6"/>
  <c r="AA236" i="6"/>
  <c r="AA237" i="6"/>
  <c r="AA238" i="6"/>
  <c r="AA239" i="6"/>
  <c r="AA240" i="6"/>
  <c r="AA241" i="6"/>
  <c r="AA242" i="6"/>
  <c r="AA243" i="6"/>
  <c r="AA244" i="6"/>
  <c r="AA245" i="6"/>
  <c r="AA246" i="6"/>
  <c r="AA247" i="6"/>
  <c r="AA248" i="6"/>
  <c r="AA249" i="6"/>
  <c r="AA250" i="6"/>
  <c r="AA251" i="6"/>
  <c r="AA252" i="6"/>
  <c r="AA253" i="6"/>
  <c r="AA254" i="6"/>
  <c r="AA255" i="6"/>
  <c r="AA256" i="6"/>
  <c r="AA257" i="6"/>
  <c r="AA258" i="6"/>
  <c r="AA259" i="6"/>
  <c r="AA260" i="6"/>
  <c r="AA261" i="6"/>
  <c r="AA262" i="6"/>
  <c r="AA263" i="6"/>
  <c r="AA264" i="6"/>
  <c r="AA265" i="6"/>
  <c r="AA266" i="6"/>
  <c r="AA267" i="6"/>
  <c r="AA268" i="6"/>
  <c r="AA269" i="6"/>
  <c r="AA270" i="6"/>
  <c r="AA271" i="6"/>
  <c r="AA272" i="6"/>
  <c r="AA273" i="6"/>
  <c r="AA274" i="6"/>
  <c r="AA275" i="6"/>
  <c r="AA276" i="6"/>
  <c r="AA277" i="6"/>
  <c r="AA278" i="6"/>
  <c r="AA279" i="6"/>
  <c r="AA280" i="6"/>
  <c r="AA281" i="6"/>
  <c r="AA282" i="6"/>
  <c r="AA283" i="6"/>
  <c r="AA284" i="6"/>
  <c r="AA285" i="6"/>
  <c r="AA286" i="6"/>
  <c r="AA287" i="6"/>
  <c r="AA288" i="6"/>
  <c r="AA289" i="6"/>
  <c r="AA290" i="6"/>
  <c r="AA291" i="6"/>
  <c r="AA292" i="6"/>
  <c r="AA293" i="6"/>
  <c r="AA294" i="6"/>
  <c r="AA295" i="6"/>
  <c r="AA296" i="6"/>
  <c r="AA297" i="6"/>
  <c r="AA298" i="6"/>
  <c r="AA299" i="6"/>
  <c r="AA300" i="6"/>
  <c r="AA301" i="6"/>
  <c r="AA302" i="6"/>
  <c r="AA303" i="6"/>
  <c r="AA304" i="6"/>
  <c r="AA305" i="6"/>
  <c r="AA306" i="6"/>
  <c r="AA307" i="6"/>
  <c r="AA308" i="6"/>
  <c r="AA309" i="6"/>
  <c r="AA310" i="6"/>
  <c r="AA311" i="6"/>
  <c r="AA312" i="6"/>
  <c r="AA313" i="6"/>
  <c r="AA314" i="6"/>
  <c r="AA315" i="6"/>
  <c r="AA316" i="6"/>
  <c r="AA317" i="6"/>
  <c r="AA318" i="6"/>
  <c r="AA319" i="6"/>
  <c r="AA320" i="6"/>
  <c r="AA321" i="6"/>
  <c r="AA322" i="6"/>
  <c r="AA323" i="6"/>
  <c r="AA324" i="6"/>
  <c r="AA325" i="6"/>
  <c r="AA326" i="6"/>
  <c r="AA327" i="6"/>
  <c r="AA328" i="6"/>
  <c r="AA329" i="6"/>
  <c r="AA330" i="6"/>
  <c r="AA331" i="6"/>
  <c r="AA332" i="6"/>
  <c r="AA333" i="6"/>
  <c r="AA334" i="6"/>
  <c r="AA335" i="6"/>
  <c r="AA336" i="6"/>
  <c r="AA337" i="6"/>
  <c r="AA338" i="6"/>
  <c r="AA339" i="6"/>
  <c r="AA340" i="6"/>
  <c r="AA341" i="6"/>
  <c r="AA342" i="6"/>
  <c r="AA343" i="6"/>
  <c r="AA344" i="6"/>
  <c r="AA345" i="6"/>
  <c r="AA346" i="6"/>
  <c r="AA347" i="6"/>
  <c r="AA348" i="6"/>
  <c r="AA349" i="6"/>
  <c r="AA350" i="6"/>
  <c r="AA351" i="6"/>
  <c r="AA352" i="6"/>
  <c r="AA353" i="6"/>
  <c r="AA354" i="6"/>
  <c r="AA355" i="6"/>
  <c r="AA356" i="6"/>
  <c r="AA357" i="6"/>
  <c r="AA358" i="6"/>
  <c r="AA359" i="6"/>
  <c r="AA360" i="6"/>
  <c r="AA361" i="6"/>
  <c r="AA362" i="6"/>
  <c r="AA363" i="6"/>
  <c r="AA364" i="6"/>
  <c r="AA365" i="6"/>
  <c r="AA366" i="6"/>
  <c r="AA367" i="6"/>
  <c r="AA368" i="6"/>
  <c r="AA369" i="6"/>
  <c r="AA370" i="6"/>
  <c r="AA371" i="6"/>
  <c r="AA372" i="6"/>
  <c r="AA373" i="6"/>
  <c r="AA374" i="6"/>
  <c r="AA375" i="6"/>
  <c r="AA376" i="6"/>
  <c r="AA377" i="6"/>
  <c r="AA378" i="6"/>
  <c r="AA379" i="6"/>
  <c r="AA380" i="6"/>
  <c r="AA381" i="6"/>
  <c r="AA382" i="6"/>
  <c r="AA383" i="6"/>
  <c r="AA384" i="6"/>
  <c r="AA385" i="6"/>
  <c r="AA386" i="6"/>
  <c r="AA387" i="6"/>
  <c r="AA388" i="6"/>
  <c r="AA389" i="6"/>
  <c r="AA390" i="6"/>
  <c r="AA391" i="6"/>
  <c r="AA392" i="6"/>
  <c r="AA393" i="6"/>
  <c r="AA394" i="6"/>
  <c r="AA395" i="6"/>
  <c r="AA396" i="6"/>
  <c r="AA397" i="6"/>
  <c r="AA398" i="6"/>
  <c r="AA399" i="6"/>
  <c r="AA400" i="6"/>
  <c r="AA401" i="6"/>
  <c r="AA402" i="6"/>
  <c r="AA403" i="6"/>
  <c r="AA404" i="6"/>
  <c r="AA405" i="6"/>
  <c r="AA406" i="6"/>
  <c r="AA407" i="6"/>
  <c r="AA408" i="6"/>
  <c r="AA409" i="6"/>
  <c r="AA410" i="6"/>
  <c r="AA411" i="6"/>
  <c r="AA412" i="6"/>
  <c r="AA413" i="6"/>
  <c r="AA414" i="6"/>
  <c r="AA415" i="6"/>
  <c r="AA416" i="6"/>
  <c r="AA417" i="6"/>
  <c r="AA418" i="6"/>
  <c r="AA419" i="6"/>
  <c r="AA420" i="6"/>
  <c r="AA421" i="6"/>
  <c r="AA422" i="6"/>
  <c r="AA423" i="6"/>
  <c r="AA424" i="6"/>
  <c r="AA425" i="6"/>
  <c r="AA426" i="6"/>
  <c r="AA427" i="6"/>
  <c r="AA428" i="6"/>
  <c r="AA429" i="6"/>
  <c r="AA430" i="6"/>
  <c r="AA431" i="6"/>
  <c r="AA432" i="6"/>
  <c r="AA433" i="6"/>
  <c r="AA434" i="6"/>
  <c r="AA435" i="6"/>
  <c r="AA436" i="6"/>
  <c r="AA437" i="6"/>
  <c r="AA438" i="6"/>
  <c r="AA439" i="6"/>
  <c r="AA440" i="6"/>
  <c r="AA441" i="6"/>
  <c r="AA442" i="6"/>
  <c r="AA443" i="6"/>
  <c r="AA444" i="6"/>
  <c r="AA445" i="6"/>
  <c r="AA446" i="6"/>
  <c r="AA447" i="6"/>
  <c r="AA448" i="6"/>
  <c r="AA449" i="6"/>
  <c r="AA450" i="6"/>
  <c r="AA451" i="6"/>
  <c r="AA452" i="6"/>
  <c r="AA453" i="6"/>
  <c r="AA454" i="6"/>
  <c r="AA455" i="6"/>
  <c r="AA456" i="6"/>
  <c r="AA457" i="6"/>
  <c r="AA458" i="6"/>
  <c r="AA459" i="6"/>
  <c r="AA460" i="6"/>
  <c r="AA461" i="6"/>
  <c r="AA462" i="6"/>
  <c r="AA463" i="6"/>
  <c r="AA464" i="6"/>
  <c r="AA465" i="6"/>
  <c r="AA466" i="6"/>
  <c r="AA467" i="6"/>
  <c r="AA468" i="6"/>
  <c r="AA469" i="6"/>
  <c r="AA470" i="6"/>
  <c r="AA471" i="6"/>
  <c r="AA472" i="6"/>
  <c r="AA473" i="6"/>
  <c r="AA474" i="6"/>
  <c r="AA475" i="6"/>
  <c r="AA476" i="6"/>
  <c r="AA477" i="6"/>
  <c r="AA478" i="6"/>
  <c r="AA479" i="6"/>
  <c r="AA480" i="6"/>
  <c r="AA481" i="6"/>
  <c r="AA482" i="6"/>
  <c r="AA483" i="6"/>
  <c r="AA484" i="6"/>
  <c r="AA485" i="6"/>
  <c r="AA486" i="6"/>
  <c r="AA487" i="6"/>
  <c r="AA488" i="6"/>
  <c r="AA489" i="6"/>
  <c r="AA490" i="6"/>
  <c r="AA491" i="6"/>
  <c r="AA492" i="6"/>
  <c r="AA493" i="6"/>
  <c r="AA494" i="6"/>
  <c r="AA495" i="6"/>
  <c r="AA496" i="6"/>
  <c r="AA497" i="6"/>
  <c r="AA498" i="6"/>
  <c r="AA499" i="6"/>
  <c r="AA500" i="6"/>
  <c r="AA501" i="6"/>
  <c r="AA502" i="6"/>
  <c r="AA503" i="6"/>
  <c r="AA504" i="6"/>
  <c r="AA505" i="6"/>
  <c r="AA506" i="6"/>
  <c r="AA507" i="6"/>
  <c r="AA508" i="6"/>
  <c r="AA509" i="6"/>
  <c r="AA510" i="6"/>
  <c r="AA511" i="6"/>
  <c r="AA512" i="6"/>
  <c r="AA513" i="6"/>
  <c r="AA514" i="6"/>
  <c r="AA515" i="6"/>
  <c r="AA516" i="6"/>
  <c r="AA517" i="6"/>
  <c r="AA518" i="6"/>
  <c r="AA519" i="6"/>
  <c r="AA520" i="6"/>
  <c r="AA521" i="6"/>
  <c r="AA522" i="6"/>
  <c r="AA523" i="6"/>
  <c r="AA524" i="6"/>
  <c r="AA525" i="6"/>
  <c r="AA526" i="6"/>
  <c r="AA527" i="6"/>
  <c r="AA528" i="6"/>
  <c r="AA529" i="6"/>
  <c r="AA530" i="6"/>
  <c r="AA531" i="6"/>
  <c r="AA532" i="6"/>
  <c r="AA533" i="6"/>
  <c r="AA534" i="6"/>
  <c r="AA535" i="6"/>
  <c r="AA536" i="6"/>
  <c r="AA537" i="6"/>
  <c r="AA538" i="6"/>
  <c r="AA539" i="6"/>
  <c r="AA540" i="6"/>
  <c r="AA541" i="6"/>
  <c r="AA542" i="6"/>
  <c r="AA543" i="6"/>
  <c r="AA544" i="6"/>
  <c r="AA545" i="6"/>
  <c r="AA546" i="6"/>
  <c r="AA547" i="6"/>
  <c r="AA548" i="6"/>
  <c r="AA549" i="6"/>
  <c r="AA550" i="6"/>
  <c r="AA551" i="6"/>
  <c r="AA552" i="6"/>
  <c r="AA553" i="6"/>
  <c r="AA554" i="6"/>
  <c r="AA555" i="6"/>
  <c r="AA556" i="6"/>
  <c r="AA557" i="6"/>
  <c r="AA558" i="6"/>
  <c r="AA559" i="6"/>
  <c r="AA560" i="6"/>
  <c r="AA561" i="6"/>
  <c r="AA562" i="6"/>
  <c r="AA563" i="6"/>
  <c r="AA564" i="6"/>
  <c r="AA565" i="6"/>
  <c r="AA566" i="6"/>
  <c r="AA567" i="6"/>
  <c r="AA568" i="6"/>
  <c r="AA569" i="6"/>
  <c r="AA570" i="6"/>
  <c r="AA571" i="6"/>
  <c r="AA572" i="6"/>
  <c r="AA573" i="6"/>
  <c r="AA574" i="6"/>
  <c r="AA575" i="6"/>
  <c r="AA576" i="6"/>
  <c r="AA577" i="6"/>
  <c r="AA578" i="6"/>
  <c r="AA579" i="6"/>
  <c r="AA580" i="6"/>
  <c r="AA581" i="6"/>
  <c r="AA582" i="6"/>
  <c r="AA583" i="6"/>
  <c r="AA584" i="6"/>
  <c r="AA585" i="6"/>
  <c r="AA586" i="6"/>
  <c r="AA587" i="6"/>
  <c r="AA588" i="6"/>
  <c r="AA589" i="6"/>
  <c r="AA590" i="6"/>
  <c r="AA591" i="6"/>
  <c r="AA592" i="6"/>
  <c r="AA593" i="6"/>
  <c r="AA594" i="6"/>
  <c r="AA595" i="6"/>
  <c r="AA596" i="6"/>
  <c r="AA597" i="6"/>
  <c r="AA598" i="6"/>
  <c r="AA599" i="6"/>
  <c r="AA600" i="6"/>
  <c r="AA601" i="6"/>
  <c r="AA602" i="6"/>
  <c r="AA603" i="6"/>
  <c r="AA604" i="6"/>
  <c r="AA605" i="6"/>
  <c r="AA606" i="6"/>
  <c r="AA607" i="6"/>
  <c r="AA608" i="6"/>
  <c r="AA609" i="6"/>
  <c r="AA610" i="6"/>
  <c r="AA611" i="6"/>
  <c r="AA612" i="6"/>
  <c r="AA613" i="6"/>
  <c r="AA614" i="6"/>
  <c r="AA615" i="6"/>
  <c r="AA616" i="6"/>
  <c r="AA617" i="6"/>
  <c r="AA618" i="6"/>
  <c r="AA619" i="6"/>
  <c r="AA620" i="6"/>
  <c r="AA621" i="6"/>
  <c r="AA622" i="6"/>
  <c r="AA623" i="6"/>
  <c r="AA624" i="6"/>
  <c r="AA625" i="6"/>
  <c r="AA626" i="6"/>
  <c r="AA627" i="6"/>
  <c r="AA628" i="6"/>
  <c r="AA629" i="6"/>
  <c r="AA630" i="6"/>
  <c r="AA631" i="6"/>
  <c r="AA632" i="6"/>
  <c r="AA633" i="6"/>
  <c r="AA634" i="6"/>
  <c r="AA635" i="6"/>
  <c r="AA636" i="6"/>
  <c r="AA637" i="6"/>
  <c r="AA638" i="6"/>
  <c r="AA639" i="6"/>
  <c r="AA640" i="6"/>
  <c r="AA641" i="6"/>
  <c r="AA642" i="6"/>
  <c r="AA643" i="6"/>
  <c r="AA644" i="6"/>
  <c r="AA645" i="6"/>
  <c r="AA646" i="6"/>
  <c r="AA647" i="6"/>
  <c r="AA648" i="6"/>
  <c r="AA649" i="6"/>
  <c r="AA650" i="6"/>
  <c r="AA651" i="6"/>
  <c r="AA652" i="6"/>
  <c r="AA653" i="6"/>
  <c r="AA654" i="6"/>
  <c r="AA655" i="6"/>
  <c r="AA656" i="6"/>
  <c r="AA657" i="6"/>
  <c r="AA658" i="6"/>
  <c r="AA659" i="6"/>
  <c r="AA660" i="6"/>
  <c r="AA661" i="6"/>
  <c r="AA662" i="6"/>
  <c r="AA663" i="6"/>
  <c r="AA664" i="6"/>
  <c r="AA665" i="6"/>
  <c r="AA666" i="6"/>
  <c r="AA667" i="6"/>
  <c r="AA668" i="6"/>
  <c r="AA669" i="6"/>
  <c r="AA670" i="6"/>
  <c r="AA671" i="6"/>
  <c r="AA672" i="6"/>
  <c r="AA673" i="6"/>
  <c r="AA674" i="6"/>
  <c r="AA675" i="6"/>
  <c r="AA676" i="6"/>
  <c r="AA677" i="6"/>
  <c r="AA678" i="6"/>
  <c r="AA679" i="6"/>
  <c r="AA680" i="6"/>
  <c r="AA681" i="6"/>
  <c r="AA682" i="6"/>
  <c r="AA683" i="6"/>
  <c r="AA684" i="6"/>
  <c r="AA685" i="6"/>
  <c r="AA686" i="6"/>
  <c r="AA687" i="6"/>
  <c r="AA688" i="6"/>
  <c r="AA689" i="6"/>
  <c r="AA690" i="6"/>
  <c r="AA691" i="6"/>
  <c r="AA692" i="6"/>
  <c r="AA693" i="6"/>
  <c r="AA694" i="6"/>
  <c r="AA695" i="6"/>
  <c r="AA696" i="6"/>
  <c r="AA697" i="6"/>
  <c r="AA698" i="6"/>
  <c r="AA699" i="6"/>
  <c r="AA700" i="6"/>
  <c r="AA701" i="6"/>
  <c r="AA702" i="6"/>
  <c r="AA703" i="6"/>
  <c r="AA704" i="6"/>
  <c r="AA705" i="6"/>
  <c r="AA706" i="6"/>
  <c r="AA707" i="6"/>
  <c r="AA708" i="6"/>
  <c r="AA709" i="6"/>
  <c r="AA710" i="6"/>
  <c r="AA711" i="6"/>
  <c r="AA712" i="6"/>
  <c r="AA713" i="6"/>
  <c r="AA714" i="6"/>
  <c r="AA715" i="6"/>
  <c r="AA716" i="6"/>
  <c r="AA717" i="6"/>
  <c r="AA718" i="6"/>
  <c r="AA719" i="6"/>
  <c r="AA720" i="6"/>
  <c r="AA721" i="6"/>
  <c r="AA722" i="6"/>
  <c r="AA723" i="6"/>
  <c r="AA724" i="6"/>
  <c r="AA725" i="6"/>
  <c r="AA726" i="6"/>
  <c r="AA727" i="6"/>
  <c r="AA728" i="6"/>
  <c r="AA729" i="6"/>
  <c r="AA730" i="6"/>
  <c r="AA731" i="6"/>
  <c r="AA732" i="6"/>
  <c r="AA733" i="6"/>
  <c r="AA734" i="6"/>
  <c r="AA735" i="6"/>
  <c r="AA736" i="6"/>
  <c r="AA737" i="6"/>
  <c r="AA738" i="6"/>
  <c r="AA739" i="6"/>
  <c r="AA740" i="6"/>
  <c r="AA741" i="6"/>
  <c r="AA742" i="6"/>
  <c r="AA743" i="6"/>
  <c r="AA744" i="6"/>
  <c r="AA745" i="6"/>
  <c r="AA746" i="6"/>
  <c r="AA747" i="6"/>
  <c r="AA748" i="6"/>
  <c r="AA749" i="6"/>
  <c r="AA750" i="6"/>
  <c r="AA751" i="6"/>
  <c r="AA752" i="6"/>
  <c r="AA753" i="6"/>
  <c r="AA754" i="6"/>
  <c r="AA755" i="6"/>
  <c r="AA756" i="6"/>
  <c r="AA757" i="6"/>
  <c r="AA758" i="6"/>
  <c r="AA759" i="6"/>
  <c r="AA760" i="6"/>
  <c r="AA761" i="6"/>
  <c r="AA762" i="6"/>
  <c r="AA763" i="6"/>
  <c r="AA764" i="6"/>
  <c r="AA765" i="6"/>
  <c r="AA766" i="6"/>
  <c r="AA767" i="6"/>
  <c r="AA768" i="6"/>
  <c r="AA769" i="6"/>
  <c r="AA770" i="6"/>
  <c r="AA771" i="6"/>
  <c r="AA772" i="6"/>
  <c r="AA773" i="6"/>
  <c r="AA774" i="6"/>
  <c r="AA775" i="6"/>
  <c r="AA776" i="6"/>
  <c r="AA777" i="6"/>
  <c r="AA778" i="6"/>
  <c r="AA779" i="6"/>
  <c r="AA780" i="6"/>
  <c r="AA781" i="6"/>
  <c r="AA782" i="6"/>
  <c r="AA783" i="6"/>
  <c r="AA784" i="6"/>
  <c r="AA785" i="6"/>
  <c r="AA786" i="6"/>
  <c r="AA787" i="6"/>
  <c r="AA788" i="6"/>
  <c r="AA789" i="6"/>
  <c r="AA790" i="6"/>
  <c r="AA791" i="6"/>
  <c r="AA792" i="6"/>
  <c r="AA793" i="6"/>
  <c r="AA794" i="6"/>
  <c r="AA795" i="6"/>
  <c r="AA796" i="6"/>
  <c r="AA797" i="6"/>
  <c r="AA798" i="6"/>
  <c r="AA799" i="6"/>
  <c r="AA800" i="6"/>
  <c r="AA801" i="6"/>
  <c r="AA802" i="6"/>
  <c r="AA803" i="6"/>
  <c r="AA804" i="6"/>
  <c r="AA805" i="6"/>
  <c r="AA806" i="6"/>
  <c r="AA807" i="6"/>
  <c r="AA808" i="6"/>
  <c r="AA809" i="6"/>
  <c r="AA810" i="6"/>
  <c r="AA811" i="6"/>
  <c r="AA812" i="6"/>
  <c r="AA813" i="6"/>
  <c r="AA814" i="6"/>
  <c r="AA815" i="6"/>
  <c r="AA816" i="6"/>
  <c r="AA817" i="6"/>
  <c r="AA818" i="6"/>
  <c r="AA819" i="6"/>
  <c r="AA820" i="6"/>
  <c r="AA821" i="6"/>
  <c r="AA822" i="6"/>
  <c r="AA823" i="6"/>
  <c r="AA824" i="6"/>
  <c r="AA825" i="6"/>
  <c r="AA826" i="6"/>
  <c r="AA827" i="6"/>
  <c r="AA828" i="6"/>
  <c r="AA829" i="6"/>
  <c r="AA830" i="6"/>
  <c r="AA831" i="6"/>
  <c r="AA832" i="6"/>
  <c r="AA833" i="6"/>
  <c r="AA834" i="6"/>
  <c r="AA835" i="6"/>
  <c r="AA836" i="6"/>
  <c r="AA837" i="6"/>
  <c r="AA838" i="6"/>
  <c r="AA839" i="6"/>
  <c r="AA840" i="6"/>
  <c r="AA841" i="6"/>
  <c r="AA842" i="6"/>
  <c r="AA843" i="6"/>
  <c r="AA844" i="6"/>
  <c r="AA845" i="6"/>
  <c r="AA846" i="6"/>
  <c r="AA847" i="6"/>
  <c r="AA848" i="6"/>
  <c r="AA849" i="6"/>
  <c r="AA850" i="6"/>
  <c r="AA851" i="6"/>
  <c r="AA852" i="6"/>
  <c r="AA853" i="6"/>
  <c r="AA854" i="6"/>
  <c r="AA855" i="6"/>
  <c r="AA856" i="6"/>
  <c r="AA857" i="6"/>
  <c r="AA858" i="6"/>
  <c r="AA859" i="6"/>
  <c r="AA860" i="6"/>
  <c r="AA861" i="6"/>
  <c r="AA862" i="6"/>
  <c r="AA863" i="6"/>
  <c r="AA864" i="6"/>
  <c r="AA865" i="6"/>
  <c r="AA866" i="6"/>
  <c r="AA867" i="6"/>
  <c r="AA868" i="6"/>
  <c r="AA869" i="6"/>
  <c r="AA870" i="6"/>
  <c r="AA871" i="6"/>
  <c r="AA872" i="6"/>
  <c r="AA873" i="6"/>
  <c r="AA874" i="6"/>
  <c r="AA875" i="6"/>
  <c r="AA876" i="6"/>
  <c r="AA877" i="6"/>
  <c r="AA878" i="6"/>
  <c r="AA879" i="6"/>
  <c r="AA880" i="6"/>
  <c r="AA881" i="6"/>
  <c r="AA882" i="6"/>
  <c r="AA883" i="6"/>
  <c r="AA884" i="6"/>
  <c r="AA885" i="6"/>
  <c r="AA886" i="6"/>
  <c r="AA887" i="6"/>
  <c r="AA888" i="6"/>
  <c r="AA889" i="6"/>
  <c r="AA890" i="6"/>
  <c r="AA891" i="6"/>
  <c r="AA892" i="6"/>
  <c r="AA893" i="6"/>
  <c r="AA894" i="6"/>
  <c r="AA895" i="6"/>
  <c r="AA896" i="6"/>
  <c r="AA897" i="6"/>
  <c r="AA898" i="6"/>
  <c r="AA899" i="6"/>
  <c r="AA900" i="6"/>
  <c r="AA901" i="6"/>
  <c r="AA902" i="6"/>
  <c r="AA903" i="6"/>
  <c r="AA904" i="6"/>
  <c r="AA905" i="6"/>
  <c r="AA906" i="6"/>
  <c r="AA907" i="6"/>
  <c r="AA908" i="6"/>
  <c r="AA909" i="6"/>
  <c r="AA910" i="6"/>
  <c r="AA911" i="6"/>
  <c r="AA912" i="6"/>
  <c r="AA913" i="6"/>
  <c r="AA914" i="6"/>
  <c r="AA915" i="6"/>
  <c r="AA916" i="6"/>
  <c r="AA917" i="6"/>
  <c r="AA918" i="6"/>
  <c r="AA919" i="6"/>
  <c r="AA920" i="6"/>
  <c r="AA921" i="6"/>
  <c r="AA922" i="6"/>
  <c r="AA923" i="6"/>
  <c r="AA924" i="6"/>
  <c r="AA925" i="6"/>
  <c r="AA926" i="6"/>
  <c r="AA927" i="6"/>
  <c r="AA928" i="6"/>
  <c r="AA929" i="6"/>
  <c r="AA930" i="6"/>
  <c r="AA931" i="6"/>
  <c r="AA932" i="6"/>
  <c r="AA933" i="6"/>
  <c r="AA934" i="6"/>
  <c r="AA935" i="6"/>
  <c r="AA936" i="6"/>
  <c r="AA937" i="6"/>
  <c r="AA938" i="6"/>
  <c r="AA939" i="6"/>
  <c r="AA940" i="6"/>
  <c r="AA941" i="6"/>
  <c r="AA942" i="6"/>
  <c r="AA943" i="6"/>
  <c r="AA944" i="6"/>
  <c r="AA945" i="6"/>
  <c r="AA946" i="6"/>
  <c r="AA947" i="6"/>
  <c r="AA948" i="6"/>
  <c r="AA949" i="6"/>
  <c r="AA950" i="6"/>
  <c r="AA951" i="6"/>
  <c r="AA952" i="6"/>
  <c r="AA953" i="6"/>
  <c r="AA954" i="6"/>
  <c r="AA955" i="6"/>
  <c r="AA956" i="6"/>
  <c r="AA957" i="6"/>
  <c r="AA958" i="6"/>
  <c r="AA959" i="6"/>
  <c r="AA960" i="6"/>
  <c r="AA961" i="6"/>
  <c r="AA962" i="6"/>
  <c r="AA963" i="6"/>
  <c r="AA964" i="6"/>
  <c r="AA965" i="6"/>
  <c r="AA966" i="6"/>
  <c r="AA967" i="6"/>
  <c r="AA968" i="6"/>
  <c r="AA969" i="6"/>
  <c r="AA970" i="6"/>
  <c r="AA971" i="6"/>
  <c r="AA972" i="6"/>
  <c r="AA973" i="6"/>
  <c r="AA974" i="6"/>
  <c r="AA975" i="6"/>
  <c r="AA976" i="6"/>
  <c r="AA977" i="6"/>
  <c r="AA978" i="6"/>
  <c r="AA979" i="6"/>
  <c r="AA980" i="6"/>
  <c r="AA981" i="6"/>
  <c r="AA982" i="6"/>
  <c r="AA983" i="6"/>
  <c r="AA984" i="6"/>
  <c r="AA985" i="6"/>
  <c r="AA986" i="6"/>
  <c r="AA987" i="6"/>
  <c r="AA988" i="6"/>
  <c r="AA989" i="6"/>
  <c r="AA990" i="6"/>
  <c r="AA991" i="6"/>
  <c r="AA992" i="6"/>
  <c r="AA993" i="6"/>
  <c r="AA994" i="6"/>
  <c r="AA995" i="6"/>
  <c r="AA996" i="6"/>
  <c r="AA997" i="6"/>
  <c r="AA998" i="6"/>
  <c r="AA999" i="6"/>
  <c r="AA1000" i="6"/>
  <c r="AA1001" i="6"/>
  <c r="AA1002" i="6"/>
  <c r="AA1003" i="6"/>
  <c r="AA1004" i="6"/>
  <c r="AA1005" i="6"/>
  <c r="AA1006" i="6"/>
  <c r="AA1007" i="6"/>
  <c r="AA1008" i="6"/>
  <c r="AA1009" i="6"/>
  <c r="AA1010" i="6"/>
  <c r="AA1011" i="6"/>
  <c r="AA1012" i="6"/>
  <c r="AA1013" i="6"/>
  <c r="AA1014" i="6"/>
  <c r="AA1015" i="6"/>
  <c r="AA1016" i="6"/>
  <c r="AA1017" i="6"/>
  <c r="AA1018" i="6"/>
  <c r="AA1019" i="6"/>
  <c r="AA1020" i="6"/>
  <c r="AA1021" i="6"/>
  <c r="AA1022" i="6"/>
  <c r="AA1023" i="6"/>
  <c r="AA1024" i="6"/>
  <c r="AA1025" i="6"/>
  <c r="AA1026" i="6"/>
  <c r="AA1027" i="6"/>
  <c r="AA1028" i="6"/>
  <c r="AA1029" i="6"/>
  <c r="AA1030" i="6"/>
  <c r="AA1031" i="6"/>
  <c r="AA1032" i="6"/>
  <c r="AA1033" i="6"/>
  <c r="AA1034" i="6"/>
  <c r="AA1035" i="6"/>
  <c r="AA1036" i="6"/>
  <c r="AA1037" i="6"/>
  <c r="AA1038" i="6"/>
  <c r="AA1039" i="6"/>
  <c r="AA1040" i="6"/>
  <c r="AA1041" i="6"/>
  <c r="AA1042" i="6"/>
  <c r="AA1043" i="6"/>
  <c r="AA1044" i="6"/>
  <c r="AA1045" i="6"/>
  <c r="AA1046" i="6"/>
  <c r="AA1047" i="6"/>
  <c r="AA1048" i="6"/>
  <c r="AA1049" i="6"/>
  <c r="AA1050" i="6"/>
  <c r="AA1051" i="6"/>
  <c r="AA1052" i="6"/>
  <c r="AA1053" i="6"/>
  <c r="AA1054" i="6"/>
  <c r="AA1055" i="6"/>
  <c r="AA1056" i="6"/>
  <c r="AA1057" i="6"/>
  <c r="AA1058" i="6"/>
  <c r="AA1059" i="6"/>
  <c r="AA1060" i="6"/>
  <c r="AA1061" i="6"/>
  <c r="AA1062" i="6"/>
  <c r="AA1063" i="6"/>
  <c r="AA1064" i="6"/>
  <c r="AA1065" i="6"/>
  <c r="AA1066" i="6"/>
  <c r="AA1067" i="6"/>
  <c r="AA1068" i="6"/>
  <c r="AA1069" i="6"/>
  <c r="AA1070" i="6"/>
  <c r="AA1071" i="6"/>
  <c r="AA1072" i="6"/>
  <c r="AA1073" i="6"/>
  <c r="AA1074" i="6"/>
  <c r="AA1075" i="6"/>
  <c r="AA1076" i="6"/>
  <c r="AA1077" i="6"/>
  <c r="AA1078" i="6"/>
  <c r="AA1079" i="6"/>
  <c r="AA1080" i="6"/>
  <c r="AA1081" i="6"/>
  <c r="AA1082" i="6"/>
  <c r="AA1083" i="6"/>
  <c r="AA1084" i="6"/>
  <c r="AA1085" i="6"/>
  <c r="AA1086" i="6"/>
  <c r="AA1087" i="6"/>
  <c r="AA1088" i="6"/>
  <c r="AA1089" i="6"/>
  <c r="AA1090" i="6"/>
  <c r="AA1091" i="6"/>
  <c r="AA1092" i="6"/>
  <c r="AA1093" i="6"/>
  <c r="AA1094" i="6"/>
  <c r="AA1095" i="6"/>
  <c r="AA1096" i="6"/>
  <c r="AA1097" i="6"/>
  <c r="AA1098" i="6"/>
  <c r="AA1099" i="6"/>
  <c r="AA1100" i="6"/>
  <c r="AA1101" i="6"/>
  <c r="AA1102" i="6"/>
  <c r="AA1103" i="6"/>
  <c r="AA1104" i="6"/>
  <c r="AA1105" i="6"/>
  <c r="AA1106" i="6"/>
  <c r="AA1107" i="6"/>
  <c r="AA1108" i="6"/>
  <c r="AA1109" i="6"/>
  <c r="AA1110" i="6"/>
  <c r="AA1111" i="6"/>
  <c r="AA1112" i="6"/>
  <c r="AA1113" i="6"/>
  <c r="AA1114" i="6"/>
  <c r="AA1115" i="6"/>
  <c r="AA1116" i="6"/>
  <c r="AA1117" i="6"/>
  <c r="AA1118" i="6"/>
  <c r="AA1119" i="6"/>
  <c r="AA1120" i="6"/>
  <c r="AA1121" i="6"/>
  <c r="AA1122" i="6"/>
  <c r="AA1123" i="6"/>
  <c r="AA1124" i="6"/>
  <c r="AA1125" i="6"/>
  <c r="AA1126" i="6"/>
  <c r="AA1127" i="6"/>
  <c r="AA1128" i="6"/>
  <c r="AA1129" i="6"/>
  <c r="AA1130" i="6"/>
  <c r="AA1131" i="6"/>
  <c r="AA1132" i="6"/>
  <c r="AA1133" i="6"/>
  <c r="AA1134" i="6"/>
  <c r="AA1135" i="6"/>
  <c r="AA1136" i="6"/>
  <c r="AA1137" i="6"/>
  <c r="AA1138" i="6"/>
  <c r="AA1139" i="6"/>
  <c r="AA1140" i="6"/>
  <c r="AA1141" i="6"/>
  <c r="AA1142" i="6"/>
  <c r="AA1143" i="6"/>
  <c r="AA1144" i="6"/>
  <c r="AA1145" i="6"/>
  <c r="AA1146" i="6"/>
  <c r="AA1147" i="6"/>
  <c r="AA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Z44" i="6"/>
  <c r="Z45" i="6"/>
  <c r="Z46" i="6"/>
  <c r="Z47" i="6"/>
  <c r="Z48" i="6"/>
  <c r="Z49" i="6"/>
  <c r="Z50" i="6"/>
  <c r="Z51" i="6"/>
  <c r="Z52" i="6"/>
  <c r="Z53" i="6"/>
  <c r="Z54" i="6"/>
  <c r="Z55" i="6"/>
  <c r="Z56" i="6"/>
  <c r="Z57" i="6"/>
  <c r="Z58" i="6"/>
  <c r="Z59" i="6"/>
  <c r="Z60" i="6"/>
  <c r="Z61" i="6"/>
  <c r="Z62" i="6"/>
  <c r="Z63" i="6"/>
  <c r="Z64" i="6"/>
  <c r="Z65" i="6"/>
  <c r="Z66" i="6"/>
  <c r="Z67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Z82" i="6"/>
  <c r="Z83" i="6"/>
  <c r="Z84" i="6"/>
  <c r="Z85" i="6"/>
  <c r="Z86" i="6"/>
  <c r="Z87" i="6"/>
  <c r="Z88" i="6"/>
  <c r="Z89" i="6"/>
  <c r="Z90" i="6"/>
  <c r="Z91" i="6"/>
  <c r="Z92" i="6"/>
  <c r="Z93" i="6"/>
  <c r="Z94" i="6"/>
  <c r="Z95" i="6"/>
  <c r="Z96" i="6"/>
  <c r="Z97" i="6"/>
  <c r="Z98" i="6"/>
  <c r="Z99" i="6"/>
  <c r="Z100" i="6"/>
  <c r="Z101" i="6"/>
  <c r="Z102" i="6"/>
  <c r="Z103" i="6"/>
  <c r="Z104" i="6"/>
  <c r="Z105" i="6"/>
  <c r="Z106" i="6"/>
  <c r="Z107" i="6"/>
  <c r="Z108" i="6"/>
  <c r="Z109" i="6"/>
  <c r="Z110" i="6"/>
  <c r="Z111" i="6"/>
  <c r="Z112" i="6"/>
  <c r="Z113" i="6"/>
  <c r="Z114" i="6"/>
  <c r="Z115" i="6"/>
  <c r="Z116" i="6"/>
  <c r="Z117" i="6"/>
  <c r="Z118" i="6"/>
  <c r="Z119" i="6"/>
  <c r="Z120" i="6"/>
  <c r="Z121" i="6"/>
  <c r="Z122" i="6"/>
  <c r="Z123" i="6"/>
  <c r="Z124" i="6"/>
  <c r="Z125" i="6"/>
  <c r="Z126" i="6"/>
  <c r="Z127" i="6"/>
  <c r="Z128" i="6"/>
  <c r="Z129" i="6"/>
  <c r="Z130" i="6"/>
  <c r="Z131" i="6"/>
  <c r="Z132" i="6"/>
  <c r="Z133" i="6"/>
  <c r="Z134" i="6"/>
  <c r="Z135" i="6"/>
  <c r="Z136" i="6"/>
  <c r="Z137" i="6"/>
  <c r="Z138" i="6"/>
  <c r="Z139" i="6"/>
  <c r="Z140" i="6"/>
  <c r="Z141" i="6"/>
  <c r="Z142" i="6"/>
  <c r="Z143" i="6"/>
  <c r="Z144" i="6"/>
  <c r="Z145" i="6"/>
  <c r="Z146" i="6"/>
  <c r="Z147" i="6"/>
  <c r="Z148" i="6"/>
  <c r="Z149" i="6"/>
  <c r="Z150" i="6"/>
  <c r="Z151" i="6"/>
  <c r="Z152" i="6"/>
  <c r="Z153" i="6"/>
  <c r="Z154" i="6"/>
  <c r="Z155" i="6"/>
  <c r="Z156" i="6"/>
  <c r="Z157" i="6"/>
  <c r="Z158" i="6"/>
  <c r="Z159" i="6"/>
  <c r="Z160" i="6"/>
  <c r="Z161" i="6"/>
  <c r="Z162" i="6"/>
  <c r="Z163" i="6"/>
  <c r="Z164" i="6"/>
  <c r="Z165" i="6"/>
  <c r="Z166" i="6"/>
  <c r="Z167" i="6"/>
  <c r="Z168" i="6"/>
  <c r="Z169" i="6"/>
  <c r="Z170" i="6"/>
  <c r="Z171" i="6"/>
  <c r="Z172" i="6"/>
  <c r="Z173" i="6"/>
  <c r="Z174" i="6"/>
  <c r="Z175" i="6"/>
  <c r="Z176" i="6"/>
  <c r="Z177" i="6"/>
  <c r="Z178" i="6"/>
  <c r="Z179" i="6"/>
  <c r="Z180" i="6"/>
  <c r="Z181" i="6"/>
  <c r="Z182" i="6"/>
  <c r="Z183" i="6"/>
  <c r="Z184" i="6"/>
  <c r="Z185" i="6"/>
  <c r="Z186" i="6"/>
  <c r="Z187" i="6"/>
  <c r="Z188" i="6"/>
  <c r="Z189" i="6"/>
  <c r="Z190" i="6"/>
  <c r="Z191" i="6"/>
  <c r="Z192" i="6"/>
  <c r="Z193" i="6"/>
  <c r="Z194" i="6"/>
  <c r="Z195" i="6"/>
  <c r="Z196" i="6"/>
  <c r="Z197" i="6"/>
  <c r="Z198" i="6"/>
  <c r="Z199" i="6"/>
  <c r="Z200" i="6"/>
  <c r="Z201" i="6"/>
  <c r="Z202" i="6"/>
  <c r="Z203" i="6"/>
  <c r="Z204" i="6"/>
  <c r="Z205" i="6"/>
  <c r="Z206" i="6"/>
  <c r="Z207" i="6"/>
  <c r="Z208" i="6"/>
  <c r="Z209" i="6"/>
  <c r="Z210" i="6"/>
  <c r="Z211" i="6"/>
  <c r="Z212" i="6"/>
  <c r="Z213" i="6"/>
  <c r="Z214" i="6"/>
  <c r="Z215" i="6"/>
  <c r="Z216" i="6"/>
  <c r="Z217" i="6"/>
  <c r="Z218" i="6"/>
  <c r="Z219" i="6"/>
  <c r="Z220" i="6"/>
  <c r="Z221" i="6"/>
  <c r="Z222" i="6"/>
  <c r="Z223" i="6"/>
  <c r="Z224" i="6"/>
  <c r="Z225" i="6"/>
  <c r="Z226" i="6"/>
  <c r="Z227" i="6"/>
  <c r="Z228" i="6"/>
  <c r="Z229" i="6"/>
  <c r="Z230" i="6"/>
  <c r="Z231" i="6"/>
  <c r="Z232" i="6"/>
  <c r="Z233" i="6"/>
  <c r="Z234" i="6"/>
  <c r="Z235" i="6"/>
  <c r="Z236" i="6"/>
  <c r="Z237" i="6"/>
  <c r="Z238" i="6"/>
  <c r="Z239" i="6"/>
  <c r="Z240" i="6"/>
  <c r="Z241" i="6"/>
  <c r="Z242" i="6"/>
  <c r="Z243" i="6"/>
  <c r="Z244" i="6"/>
  <c r="Z245" i="6"/>
  <c r="Z246" i="6"/>
  <c r="Z247" i="6"/>
  <c r="Z248" i="6"/>
  <c r="Z249" i="6"/>
  <c r="Z250" i="6"/>
  <c r="Z251" i="6"/>
  <c r="Z252" i="6"/>
  <c r="Z253" i="6"/>
  <c r="Z254" i="6"/>
  <c r="Z255" i="6"/>
  <c r="Z256" i="6"/>
  <c r="Z257" i="6"/>
  <c r="Z258" i="6"/>
  <c r="Z259" i="6"/>
  <c r="Z260" i="6"/>
  <c r="Z261" i="6"/>
  <c r="Z262" i="6"/>
  <c r="Z263" i="6"/>
  <c r="Z264" i="6"/>
  <c r="Z265" i="6"/>
  <c r="Z266" i="6"/>
  <c r="Z267" i="6"/>
  <c r="Z268" i="6"/>
  <c r="Z269" i="6"/>
  <c r="Z270" i="6"/>
  <c r="Z271" i="6"/>
  <c r="Z272" i="6"/>
  <c r="Z273" i="6"/>
  <c r="Z274" i="6"/>
  <c r="Z275" i="6"/>
  <c r="Z276" i="6"/>
  <c r="Z277" i="6"/>
  <c r="Z278" i="6"/>
  <c r="Z279" i="6"/>
  <c r="Z280" i="6"/>
  <c r="Z281" i="6"/>
  <c r="Z282" i="6"/>
  <c r="Z283" i="6"/>
  <c r="Z284" i="6"/>
  <c r="Z285" i="6"/>
  <c r="Z286" i="6"/>
  <c r="Z287" i="6"/>
  <c r="Z288" i="6"/>
  <c r="Z289" i="6"/>
  <c r="Z290" i="6"/>
  <c r="Z291" i="6"/>
  <c r="Z292" i="6"/>
  <c r="Z293" i="6"/>
  <c r="Z294" i="6"/>
  <c r="Z295" i="6"/>
  <c r="Z296" i="6"/>
  <c r="Z297" i="6"/>
  <c r="Z298" i="6"/>
  <c r="Z299" i="6"/>
  <c r="Z300" i="6"/>
  <c r="Z301" i="6"/>
  <c r="Z302" i="6"/>
  <c r="Z303" i="6"/>
  <c r="Z304" i="6"/>
  <c r="Z305" i="6"/>
  <c r="Z306" i="6"/>
  <c r="Z307" i="6"/>
  <c r="Z308" i="6"/>
  <c r="Z309" i="6"/>
  <c r="Z310" i="6"/>
  <c r="Z311" i="6"/>
  <c r="Z312" i="6"/>
  <c r="Z313" i="6"/>
  <c r="Z314" i="6"/>
  <c r="Z315" i="6"/>
  <c r="Z316" i="6"/>
  <c r="Z317" i="6"/>
  <c r="Z318" i="6"/>
  <c r="Z319" i="6"/>
  <c r="Z320" i="6"/>
  <c r="Z321" i="6"/>
  <c r="Z322" i="6"/>
  <c r="Z323" i="6"/>
  <c r="Z324" i="6"/>
  <c r="Z325" i="6"/>
  <c r="Z326" i="6"/>
  <c r="Z327" i="6"/>
  <c r="Z328" i="6"/>
  <c r="Z329" i="6"/>
  <c r="Z330" i="6"/>
  <c r="Z331" i="6"/>
  <c r="Z332" i="6"/>
  <c r="Z333" i="6"/>
  <c r="Z334" i="6"/>
  <c r="Z335" i="6"/>
  <c r="Z336" i="6"/>
  <c r="Z337" i="6"/>
  <c r="Z338" i="6"/>
  <c r="Z339" i="6"/>
  <c r="Z340" i="6"/>
  <c r="Z341" i="6"/>
  <c r="Z342" i="6"/>
  <c r="Z343" i="6"/>
  <c r="Z344" i="6"/>
  <c r="Z345" i="6"/>
  <c r="Z346" i="6"/>
  <c r="Z347" i="6"/>
  <c r="Z348" i="6"/>
  <c r="Z349" i="6"/>
  <c r="Z350" i="6"/>
  <c r="Z351" i="6"/>
  <c r="Z352" i="6"/>
  <c r="Z353" i="6"/>
  <c r="Z354" i="6"/>
  <c r="Z355" i="6"/>
  <c r="Z356" i="6"/>
  <c r="Z357" i="6"/>
  <c r="Z358" i="6"/>
  <c r="Z359" i="6"/>
  <c r="Z360" i="6"/>
  <c r="Z361" i="6"/>
  <c r="Z362" i="6"/>
  <c r="Z363" i="6"/>
  <c r="Z364" i="6"/>
  <c r="Z365" i="6"/>
  <c r="Z366" i="6"/>
  <c r="Z367" i="6"/>
  <c r="Z368" i="6"/>
  <c r="Z369" i="6"/>
  <c r="Z370" i="6"/>
  <c r="Z371" i="6"/>
  <c r="Z372" i="6"/>
  <c r="Z373" i="6"/>
  <c r="Z374" i="6"/>
  <c r="Z375" i="6"/>
  <c r="Z376" i="6"/>
  <c r="Z377" i="6"/>
  <c r="Z378" i="6"/>
  <c r="Z379" i="6"/>
  <c r="Z380" i="6"/>
  <c r="Z381" i="6"/>
  <c r="Z382" i="6"/>
  <c r="Z383" i="6"/>
  <c r="Z384" i="6"/>
  <c r="Z385" i="6"/>
  <c r="Z386" i="6"/>
  <c r="Z387" i="6"/>
  <c r="Z388" i="6"/>
  <c r="Z389" i="6"/>
  <c r="Z390" i="6"/>
  <c r="Z391" i="6"/>
  <c r="Z392" i="6"/>
  <c r="Z393" i="6"/>
  <c r="Z394" i="6"/>
  <c r="Z395" i="6"/>
  <c r="Z396" i="6"/>
  <c r="Z397" i="6"/>
  <c r="Z398" i="6"/>
  <c r="Z399" i="6"/>
  <c r="Z400" i="6"/>
  <c r="Z401" i="6"/>
  <c r="Z402" i="6"/>
  <c r="Z403" i="6"/>
  <c r="Z404" i="6"/>
  <c r="Z405" i="6"/>
  <c r="Z406" i="6"/>
  <c r="Z407" i="6"/>
  <c r="Z408" i="6"/>
  <c r="Z409" i="6"/>
  <c r="Z410" i="6"/>
  <c r="Z411" i="6"/>
  <c r="Z412" i="6"/>
  <c r="Z413" i="6"/>
  <c r="Z414" i="6"/>
  <c r="Z415" i="6"/>
  <c r="Z416" i="6"/>
  <c r="Z417" i="6"/>
  <c r="Z418" i="6"/>
  <c r="Z419" i="6"/>
  <c r="Z420" i="6"/>
  <c r="Z421" i="6"/>
  <c r="Z422" i="6"/>
  <c r="Z423" i="6"/>
  <c r="Z424" i="6"/>
  <c r="Z425" i="6"/>
  <c r="Z426" i="6"/>
  <c r="Z427" i="6"/>
  <c r="Z428" i="6"/>
  <c r="Z429" i="6"/>
  <c r="Z430" i="6"/>
  <c r="Z431" i="6"/>
  <c r="Z432" i="6"/>
  <c r="Z433" i="6"/>
  <c r="Z434" i="6"/>
  <c r="Z435" i="6"/>
  <c r="Z436" i="6"/>
  <c r="Z437" i="6"/>
  <c r="Z438" i="6"/>
  <c r="Z439" i="6"/>
  <c r="Z440" i="6"/>
  <c r="Z441" i="6"/>
  <c r="Z442" i="6"/>
  <c r="Z443" i="6"/>
  <c r="Z444" i="6"/>
  <c r="Z445" i="6"/>
  <c r="Z446" i="6"/>
  <c r="Z447" i="6"/>
  <c r="Z448" i="6"/>
  <c r="Z449" i="6"/>
  <c r="Z450" i="6"/>
  <c r="Z451" i="6"/>
  <c r="Z452" i="6"/>
  <c r="Z453" i="6"/>
  <c r="Z454" i="6"/>
  <c r="Z455" i="6"/>
  <c r="Z456" i="6"/>
  <c r="Z457" i="6"/>
  <c r="Z458" i="6"/>
  <c r="Z459" i="6"/>
  <c r="Z460" i="6"/>
  <c r="Z461" i="6"/>
  <c r="Z462" i="6"/>
  <c r="Z463" i="6"/>
  <c r="Z464" i="6"/>
  <c r="Z465" i="6"/>
  <c r="Z466" i="6"/>
  <c r="Z467" i="6"/>
  <c r="Z468" i="6"/>
  <c r="Z469" i="6"/>
  <c r="Z470" i="6"/>
  <c r="Z471" i="6"/>
  <c r="Z472" i="6"/>
  <c r="Z473" i="6"/>
  <c r="Z474" i="6"/>
  <c r="Z475" i="6"/>
  <c r="Z476" i="6"/>
  <c r="Z477" i="6"/>
  <c r="Z478" i="6"/>
  <c r="Z479" i="6"/>
  <c r="Z480" i="6"/>
  <c r="Z481" i="6"/>
  <c r="Z482" i="6"/>
  <c r="Z483" i="6"/>
  <c r="Z484" i="6"/>
  <c r="Z485" i="6"/>
  <c r="Z486" i="6"/>
  <c r="Z487" i="6"/>
  <c r="Z488" i="6"/>
  <c r="Z489" i="6"/>
  <c r="Z490" i="6"/>
  <c r="Z491" i="6"/>
  <c r="Z492" i="6"/>
  <c r="Z493" i="6"/>
  <c r="Z494" i="6"/>
  <c r="Z495" i="6"/>
  <c r="Z496" i="6"/>
  <c r="Z497" i="6"/>
  <c r="Z498" i="6"/>
  <c r="Z499" i="6"/>
  <c r="Z500" i="6"/>
  <c r="Z501" i="6"/>
  <c r="Z502" i="6"/>
  <c r="Z503" i="6"/>
  <c r="Z504" i="6"/>
  <c r="Z505" i="6"/>
  <c r="Z506" i="6"/>
  <c r="Z507" i="6"/>
  <c r="Z508" i="6"/>
  <c r="Z509" i="6"/>
  <c r="Z510" i="6"/>
  <c r="Z511" i="6"/>
  <c r="Z512" i="6"/>
  <c r="Z513" i="6"/>
  <c r="Z514" i="6"/>
  <c r="Z515" i="6"/>
  <c r="Z516" i="6"/>
  <c r="Z517" i="6"/>
  <c r="Z518" i="6"/>
  <c r="Z519" i="6"/>
  <c r="Z520" i="6"/>
  <c r="Z521" i="6"/>
  <c r="Z522" i="6"/>
  <c r="Z523" i="6"/>
  <c r="Z524" i="6"/>
  <c r="Z525" i="6"/>
  <c r="Z526" i="6"/>
  <c r="Z527" i="6"/>
  <c r="Z528" i="6"/>
  <c r="Z529" i="6"/>
  <c r="Z530" i="6"/>
  <c r="Z531" i="6"/>
  <c r="Z532" i="6"/>
  <c r="Z533" i="6"/>
  <c r="Z534" i="6"/>
  <c r="Z535" i="6"/>
  <c r="Z536" i="6"/>
  <c r="Z537" i="6"/>
  <c r="Z538" i="6"/>
  <c r="Z539" i="6"/>
  <c r="Z540" i="6"/>
  <c r="Z541" i="6"/>
  <c r="Z542" i="6"/>
  <c r="Z543" i="6"/>
  <c r="Z544" i="6"/>
  <c r="Z545" i="6"/>
  <c r="Z546" i="6"/>
  <c r="Z547" i="6"/>
  <c r="Z548" i="6"/>
  <c r="Z549" i="6"/>
  <c r="Z550" i="6"/>
  <c r="Z551" i="6"/>
  <c r="Z552" i="6"/>
  <c r="Z553" i="6"/>
  <c r="Z554" i="6"/>
  <c r="Z555" i="6"/>
  <c r="Z556" i="6"/>
  <c r="Z557" i="6"/>
  <c r="Z558" i="6"/>
  <c r="Z559" i="6"/>
  <c r="Z560" i="6"/>
  <c r="Z561" i="6"/>
  <c r="Z562" i="6"/>
  <c r="Z563" i="6"/>
  <c r="Z564" i="6"/>
  <c r="Z565" i="6"/>
  <c r="Z566" i="6"/>
  <c r="Z567" i="6"/>
  <c r="Z568" i="6"/>
  <c r="Z569" i="6"/>
  <c r="Z570" i="6"/>
  <c r="Z571" i="6"/>
  <c r="Z572" i="6"/>
  <c r="Z573" i="6"/>
  <c r="Z574" i="6"/>
  <c r="Z575" i="6"/>
  <c r="Z576" i="6"/>
  <c r="Z577" i="6"/>
  <c r="Z578" i="6"/>
  <c r="Z579" i="6"/>
  <c r="Z580" i="6"/>
  <c r="Z581" i="6"/>
  <c r="Z582" i="6"/>
  <c r="Z583" i="6"/>
  <c r="Z584" i="6"/>
  <c r="Z585" i="6"/>
  <c r="Z586" i="6"/>
  <c r="Z587" i="6"/>
  <c r="Z588" i="6"/>
  <c r="Z589" i="6"/>
  <c r="Z590" i="6"/>
  <c r="Z591" i="6"/>
  <c r="Z592" i="6"/>
  <c r="Z593" i="6"/>
  <c r="Z594" i="6"/>
  <c r="Z595" i="6"/>
  <c r="Z596" i="6"/>
  <c r="Z597" i="6"/>
  <c r="Z598" i="6"/>
  <c r="Z599" i="6"/>
  <c r="Z600" i="6"/>
  <c r="Z601" i="6"/>
  <c r="Z602" i="6"/>
  <c r="Z603" i="6"/>
  <c r="Z604" i="6"/>
  <c r="Z605" i="6"/>
  <c r="Z606" i="6"/>
  <c r="Z607" i="6"/>
  <c r="Z608" i="6"/>
  <c r="Z609" i="6"/>
  <c r="Z610" i="6"/>
  <c r="Z611" i="6"/>
  <c r="Z612" i="6"/>
  <c r="Z613" i="6"/>
  <c r="Z614" i="6"/>
  <c r="Z615" i="6"/>
  <c r="Z616" i="6"/>
  <c r="Z617" i="6"/>
  <c r="Z618" i="6"/>
  <c r="Z619" i="6"/>
  <c r="Z620" i="6"/>
  <c r="Z621" i="6"/>
  <c r="Z622" i="6"/>
  <c r="Z623" i="6"/>
  <c r="Z624" i="6"/>
  <c r="Z625" i="6"/>
  <c r="Z626" i="6"/>
  <c r="Z627" i="6"/>
  <c r="Z628" i="6"/>
  <c r="Z629" i="6"/>
  <c r="Z630" i="6"/>
  <c r="Z631" i="6"/>
  <c r="Z632" i="6"/>
  <c r="Z633" i="6"/>
  <c r="Z634" i="6"/>
  <c r="Z635" i="6"/>
  <c r="Z636" i="6"/>
  <c r="Z637" i="6"/>
  <c r="Z638" i="6"/>
  <c r="Z639" i="6"/>
  <c r="Z640" i="6"/>
  <c r="Z641" i="6"/>
  <c r="Z642" i="6"/>
  <c r="Z643" i="6"/>
  <c r="Z644" i="6"/>
  <c r="Z645" i="6"/>
  <c r="Z646" i="6"/>
  <c r="Z647" i="6"/>
  <c r="Z648" i="6"/>
  <c r="Z649" i="6"/>
  <c r="Z650" i="6"/>
  <c r="Z651" i="6"/>
  <c r="Z652" i="6"/>
  <c r="Z653" i="6"/>
  <c r="Z654" i="6"/>
  <c r="Z655" i="6"/>
  <c r="Z656" i="6"/>
  <c r="Z657" i="6"/>
  <c r="Z658" i="6"/>
  <c r="Z659" i="6"/>
  <c r="Z660" i="6"/>
  <c r="Z661" i="6"/>
  <c r="Z662" i="6"/>
  <c r="Z663" i="6"/>
  <c r="Z664" i="6"/>
  <c r="Z665" i="6"/>
  <c r="Z666" i="6"/>
  <c r="Z667" i="6"/>
  <c r="Z668" i="6"/>
  <c r="Z669" i="6"/>
  <c r="Z670" i="6"/>
  <c r="Z671" i="6"/>
  <c r="Z672" i="6"/>
  <c r="Z673" i="6"/>
  <c r="Z674" i="6"/>
  <c r="Z675" i="6"/>
  <c r="Z676" i="6"/>
  <c r="Z677" i="6"/>
  <c r="Z678" i="6"/>
  <c r="Z679" i="6"/>
  <c r="Z680" i="6"/>
  <c r="Z681" i="6"/>
  <c r="Z682" i="6"/>
  <c r="Z683" i="6"/>
  <c r="Z684" i="6"/>
  <c r="Z685" i="6"/>
  <c r="Z686" i="6"/>
  <c r="Z687" i="6"/>
  <c r="Z688" i="6"/>
  <c r="Z689" i="6"/>
  <c r="Z690" i="6"/>
  <c r="Z691" i="6"/>
  <c r="Z692" i="6"/>
  <c r="Z693" i="6"/>
  <c r="Z694" i="6"/>
  <c r="Z695" i="6"/>
  <c r="Z696" i="6"/>
  <c r="Z697" i="6"/>
  <c r="Z698" i="6"/>
  <c r="Z699" i="6"/>
  <c r="Z700" i="6"/>
  <c r="Z701" i="6"/>
  <c r="Z702" i="6"/>
  <c r="Z703" i="6"/>
  <c r="Z704" i="6"/>
  <c r="Z705" i="6"/>
  <c r="Z706" i="6"/>
  <c r="Z707" i="6"/>
  <c r="Z708" i="6"/>
  <c r="Z709" i="6"/>
  <c r="Z710" i="6"/>
  <c r="Z711" i="6"/>
  <c r="Z712" i="6"/>
  <c r="Z713" i="6"/>
  <c r="Z714" i="6"/>
  <c r="Z715" i="6"/>
  <c r="Z716" i="6"/>
  <c r="Z717" i="6"/>
  <c r="Z718" i="6"/>
  <c r="Z719" i="6"/>
  <c r="Z720" i="6"/>
  <c r="Z721" i="6"/>
  <c r="Z722" i="6"/>
  <c r="Z723" i="6"/>
  <c r="Z724" i="6"/>
  <c r="Z725" i="6"/>
  <c r="Z726" i="6"/>
  <c r="Z727" i="6"/>
  <c r="Z728" i="6"/>
  <c r="Z729" i="6"/>
  <c r="Z730" i="6"/>
  <c r="Z731" i="6"/>
  <c r="Z732" i="6"/>
  <c r="Z733" i="6"/>
  <c r="Z734" i="6"/>
  <c r="Z735" i="6"/>
  <c r="Z736" i="6"/>
  <c r="Z737" i="6"/>
  <c r="Z738" i="6"/>
  <c r="Z739" i="6"/>
  <c r="Z740" i="6"/>
  <c r="Z741" i="6"/>
  <c r="Z742" i="6"/>
  <c r="Z743" i="6"/>
  <c r="Z744" i="6"/>
  <c r="Z745" i="6"/>
  <c r="Z746" i="6"/>
  <c r="Z747" i="6"/>
  <c r="Z748" i="6"/>
  <c r="Z749" i="6"/>
  <c r="Z750" i="6"/>
  <c r="Z751" i="6"/>
  <c r="Z752" i="6"/>
  <c r="Z753" i="6"/>
  <c r="Z754" i="6"/>
  <c r="Z755" i="6"/>
  <c r="Z756" i="6"/>
  <c r="Z757" i="6"/>
  <c r="Z758" i="6"/>
  <c r="Z759" i="6"/>
  <c r="Z760" i="6"/>
  <c r="Z761" i="6"/>
  <c r="Z762" i="6"/>
  <c r="Z763" i="6"/>
  <c r="Z764" i="6"/>
  <c r="Z765" i="6"/>
  <c r="Z766" i="6"/>
  <c r="Z767" i="6"/>
  <c r="Z768" i="6"/>
  <c r="Z769" i="6"/>
  <c r="Z770" i="6"/>
  <c r="Z771" i="6"/>
  <c r="Z772" i="6"/>
  <c r="Z773" i="6"/>
  <c r="Z774" i="6"/>
  <c r="Z775" i="6"/>
  <c r="Z776" i="6"/>
  <c r="Z777" i="6"/>
  <c r="Z778" i="6"/>
  <c r="Z779" i="6"/>
  <c r="Z780" i="6"/>
  <c r="Z781" i="6"/>
  <c r="Z782" i="6"/>
  <c r="Z783" i="6"/>
  <c r="Z784" i="6"/>
  <c r="Z785" i="6"/>
  <c r="Z786" i="6"/>
  <c r="Z787" i="6"/>
  <c r="Z788" i="6"/>
  <c r="Z789" i="6"/>
  <c r="Z790" i="6"/>
  <c r="Z791" i="6"/>
  <c r="Z792" i="6"/>
  <c r="Z793" i="6"/>
  <c r="Z794" i="6"/>
  <c r="Z795" i="6"/>
  <c r="Z796" i="6"/>
  <c r="Z797" i="6"/>
  <c r="Z798" i="6"/>
  <c r="Z799" i="6"/>
  <c r="Z800" i="6"/>
  <c r="Z801" i="6"/>
  <c r="Z802" i="6"/>
  <c r="Z803" i="6"/>
  <c r="Z804" i="6"/>
  <c r="Z805" i="6"/>
  <c r="Z806" i="6"/>
  <c r="Z807" i="6"/>
  <c r="Z808" i="6"/>
  <c r="Z809" i="6"/>
  <c r="Z810" i="6"/>
  <c r="Z811" i="6"/>
  <c r="Z812" i="6"/>
  <c r="Z813" i="6"/>
  <c r="Z814" i="6"/>
  <c r="Z815" i="6"/>
  <c r="Z816" i="6"/>
  <c r="Z817" i="6"/>
  <c r="Z818" i="6"/>
  <c r="Z819" i="6"/>
  <c r="Z820" i="6"/>
  <c r="Z821" i="6"/>
  <c r="Z822" i="6"/>
  <c r="Z823" i="6"/>
  <c r="Z824" i="6"/>
  <c r="Z825" i="6"/>
  <c r="Z826" i="6"/>
  <c r="Z827" i="6"/>
  <c r="Z828" i="6"/>
  <c r="Z829" i="6"/>
  <c r="Z830" i="6"/>
  <c r="Z831" i="6"/>
  <c r="Z832" i="6"/>
  <c r="Z833" i="6"/>
  <c r="Z834" i="6"/>
  <c r="Z835" i="6"/>
  <c r="Z836" i="6"/>
  <c r="Z837" i="6"/>
  <c r="Z838" i="6"/>
  <c r="Z839" i="6"/>
  <c r="Z840" i="6"/>
  <c r="Z841" i="6"/>
  <c r="Z842" i="6"/>
  <c r="Z843" i="6"/>
  <c r="Z844" i="6"/>
  <c r="Z845" i="6"/>
  <c r="Z846" i="6"/>
  <c r="Z847" i="6"/>
  <c r="Z848" i="6"/>
  <c r="Z849" i="6"/>
  <c r="Z850" i="6"/>
  <c r="Z851" i="6"/>
  <c r="Z852" i="6"/>
  <c r="Z853" i="6"/>
  <c r="Z854" i="6"/>
  <c r="Z855" i="6"/>
  <c r="Z856" i="6"/>
  <c r="Z857" i="6"/>
  <c r="Z858" i="6"/>
  <c r="Z859" i="6"/>
  <c r="Z860" i="6"/>
  <c r="Z861" i="6"/>
  <c r="Z862" i="6"/>
  <c r="Z863" i="6"/>
  <c r="Z864" i="6"/>
  <c r="Z865" i="6"/>
  <c r="Z866" i="6"/>
  <c r="Z867" i="6"/>
  <c r="Z868" i="6"/>
  <c r="Z869" i="6"/>
  <c r="Z870" i="6"/>
  <c r="Z871" i="6"/>
  <c r="Z872" i="6"/>
  <c r="Z873" i="6"/>
  <c r="Z874" i="6"/>
  <c r="Z875" i="6"/>
  <c r="Z876" i="6"/>
  <c r="Z877" i="6"/>
  <c r="Z878" i="6"/>
  <c r="Z879" i="6"/>
  <c r="Z880" i="6"/>
  <c r="Z881" i="6"/>
  <c r="Z882" i="6"/>
  <c r="Z883" i="6"/>
  <c r="Z884" i="6"/>
  <c r="Z885" i="6"/>
  <c r="Z886" i="6"/>
  <c r="Z887" i="6"/>
  <c r="Z888" i="6"/>
  <c r="Z889" i="6"/>
  <c r="Z890" i="6"/>
  <c r="Z891" i="6"/>
  <c r="Z892" i="6"/>
  <c r="Z893" i="6"/>
  <c r="Z894" i="6"/>
  <c r="Z895" i="6"/>
  <c r="Z896" i="6"/>
  <c r="Z897" i="6"/>
  <c r="Z898" i="6"/>
  <c r="Z899" i="6"/>
  <c r="Z900" i="6"/>
  <c r="Z901" i="6"/>
  <c r="Z902" i="6"/>
  <c r="Z903" i="6"/>
  <c r="Z904" i="6"/>
  <c r="Z905" i="6"/>
  <c r="Z906" i="6"/>
  <c r="Z907" i="6"/>
  <c r="Z908" i="6"/>
  <c r="Z909" i="6"/>
  <c r="Z910" i="6"/>
  <c r="Z911" i="6"/>
  <c r="Z912" i="6"/>
  <c r="Z913" i="6"/>
  <c r="Z914" i="6"/>
  <c r="Z915" i="6"/>
  <c r="Z916" i="6"/>
  <c r="Z917" i="6"/>
  <c r="Z918" i="6"/>
  <c r="Z919" i="6"/>
  <c r="Z920" i="6"/>
  <c r="Z921" i="6"/>
  <c r="Z922" i="6"/>
  <c r="Z923" i="6"/>
  <c r="Z924" i="6"/>
  <c r="Z925" i="6"/>
  <c r="Z926" i="6"/>
  <c r="Z927" i="6"/>
  <c r="Z928" i="6"/>
  <c r="Z929" i="6"/>
  <c r="Z930" i="6"/>
  <c r="Z931" i="6"/>
  <c r="Z932" i="6"/>
  <c r="Z933" i="6"/>
  <c r="Z934" i="6"/>
  <c r="Z935" i="6"/>
  <c r="Z936" i="6"/>
  <c r="Z937" i="6"/>
  <c r="Z938" i="6"/>
  <c r="Z939" i="6"/>
  <c r="Z940" i="6"/>
  <c r="Z941" i="6"/>
  <c r="Z942" i="6"/>
  <c r="Z943" i="6"/>
  <c r="Z944" i="6"/>
  <c r="Z945" i="6"/>
  <c r="Z946" i="6"/>
  <c r="Z947" i="6"/>
  <c r="Z948" i="6"/>
  <c r="Z949" i="6"/>
  <c r="Z950" i="6"/>
  <c r="Z951" i="6"/>
  <c r="Z952" i="6"/>
  <c r="Z953" i="6"/>
  <c r="Z954" i="6"/>
  <c r="Z955" i="6"/>
  <c r="Z956" i="6"/>
  <c r="Z957" i="6"/>
  <c r="Z958" i="6"/>
  <c r="Z959" i="6"/>
  <c r="Z960" i="6"/>
  <c r="Z961" i="6"/>
  <c r="Z962" i="6"/>
  <c r="Z963" i="6"/>
  <c r="Z964" i="6"/>
  <c r="Z965" i="6"/>
  <c r="Z966" i="6"/>
  <c r="Z967" i="6"/>
  <c r="Z968" i="6"/>
  <c r="Z969" i="6"/>
  <c r="Z970" i="6"/>
  <c r="Z971" i="6"/>
  <c r="Z972" i="6"/>
  <c r="Z973" i="6"/>
  <c r="Z974" i="6"/>
  <c r="Z975" i="6"/>
  <c r="Z976" i="6"/>
  <c r="Z977" i="6"/>
  <c r="Z978" i="6"/>
  <c r="Z979" i="6"/>
  <c r="Z980" i="6"/>
  <c r="Z981" i="6"/>
  <c r="Z982" i="6"/>
  <c r="Z983" i="6"/>
  <c r="Z984" i="6"/>
  <c r="Z985" i="6"/>
  <c r="Z986" i="6"/>
  <c r="Z987" i="6"/>
  <c r="Z988" i="6"/>
  <c r="Z989" i="6"/>
  <c r="Z990" i="6"/>
  <c r="Z991" i="6"/>
  <c r="Z992" i="6"/>
  <c r="Z993" i="6"/>
  <c r="Z994" i="6"/>
  <c r="Z995" i="6"/>
  <c r="Z996" i="6"/>
  <c r="Z997" i="6"/>
  <c r="Z998" i="6"/>
  <c r="Z999" i="6"/>
  <c r="Z1000" i="6"/>
  <c r="Z1001" i="6"/>
  <c r="Z1002" i="6"/>
  <c r="Z1003" i="6"/>
  <c r="Z1004" i="6"/>
  <c r="Z1005" i="6"/>
  <c r="Z1006" i="6"/>
  <c r="Z1007" i="6"/>
  <c r="Z1008" i="6"/>
  <c r="Z1009" i="6"/>
  <c r="Z1010" i="6"/>
  <c r="Z1011" i="6"/>
  <c r="Z1012" i="6"/>
  <c r="Z1013" i="6"/>
  <c r="Z1014" i="6"/>
  <c r="Z1015" i="6"/>
  <c r="Z1016" i="6"/>
  <c r="Z1017" i="6"/>
  <c r="Z1018" i="6"/>
  <c r="Z1019" i="6"/>
  <c r="Z1020" i="6"/>
  <c r="Z1021" i="6"/>
  <c r="Z1022" i="6"/>
  <c r="Z1023" i="6"/>
  <c r="Z1024" i="6"/>
  <c r="Z1025" i="6"/>
  <c r="Z1026" i="6"/>
  <c r="Z1027" i="6"/>
  <c r="Z1028" i="6"/>
  <c r="Z1029" i="6"/>
  <c r="Z1030" i="6"/>
  <c r="Z1031" i="6"/>
  <c r="Z1032" i="6"/>
  <c r="Z1033" i="6"/>
  <c r="Z1034" i="6"/>
  <c r="Z1035" i="6"/>
  <c r="Z1036" i="6"/>
  <c r="Z1037" i="6"/>
  <c r="Z1038" i="6"/>
  <c r="Z1039" i="6"/>
  <c r="Z1040" i="6"/>
  <c r="Z1041" i="6"/>
  <c r="Z1042" i="6"/>
  <c r="Z1043" i="6"/>
  <c r="Z1044" i="6"/>
  <c r="Z1045" i="6"/>
  <c r="Z1046" i="6"/>
  <c r="Z1047" i="6"/>
  <c r="Z1048" i="6"/>
  <c r="Z1049" i="6"/>
  <c r="Z1050" i="6"/>
  <c r="Z1051" i="6"/>
  <c r="Z1052" i="6"/>
  <c r="Z1053" i="6"/>
  <c r="Z1054" i="6"/>
  <c r="Z1055" i="6"/>
  <c r="Z1056" i="6"/>
  <c r="Z1057" i="6"/>
  <c r="Z1058" i="6"/>
  <c r="Z1059" i="6"/>
  <c r="Z1060" i="6"/>
  <c r="Z1061" i="6"/>
  <c r="Z1062" i="6"/>
  <c r="Z1063" i="6"/>
  <c r="Z1064" i="6"/>
  <c r="Z1065" i="6"/>
  <c r="Z1066" i="6"/>
  <c r="Z1067" i="6"/>
  <c r="Z1068" i="6"/>
  <c r="Z1069" i="6"/>
  <c r="Z1070" i="6"/>
  <c r="Z1071" i="6"/>
  <c r="Z1072" i="6"/>
  <c r="Z1073" i="6"/>
  <c r="Z1074" i="6"/>
  <c r="Z1075" i="6"/>
  <c r="Z1076" i="6"/>
  <c r="Z1077" i="6"/>
  <c r="Z1078" i="6"/>
  <c r="Z1079" i="6"/>
  <c r="Z1080" i="6"/>
  <c r="Z1081" i="6"/>
  <c r="Z1082" i="6"/>
  <c r="Z1083" i="6"/>
  <c r="Z1084" i="6"/>
  <c r="Z1085" i="6"/>
  <c r="Z1086" i="6"/>
  <c r="Z1087" i="6"/>
  <c r="Z1088" i="6"/>
  <c r="Z1089" i="6"/>
  <c r="Z1090" i="6"/>
  <c r="Z1091" i="6"/>
  <c r="Z1092" i="6"/>
  <c r="Z1093" i="6"/>
  <c r="Z1094" i="6"/>
  <c r="Z1095" i="6"/>
  <c r="Z1096" i="6"/>
  <c r="Z1097" i="6"/>
  <c r="Z1098" i="6"/>
  <c r="Z1099" i="6"/>
  <c r="Z1100" i="6"/>
  <c r="Z1101" i="6"/>
  <c r="Z1102" i="6"/>
  <c r="Z1103" i="6"/>
  <c r="Z1104" i="6"/>
  <c r="Z1105" i="6"/>
  <c r="Z1106" i="6"/>
  <c r="Z1107" i="6"/>
  <c r="Z1108" i="6"/>
  <c r="Z1109" i="6"/>
  <c r="Z1110" i="6"/>
  <c r="Z1111" i="6"/>
  <c r="Z1112" i="6"/>
  <c r="Z1113" i="6"/>
  <c r="Z1114" i="6"/>
  <c r="Z1115" i="6"/>
  <c r="Z1116" i="6"/>
  <c r="Z1117" i="6"/>
  <c r="Z1118" i="6"/>
  <c r="Z1119" i="6"/>
  <c r="Z1120" i="6"/>
  <c r="Z1121" i="6"/>
  <c r="Z1122" i="6"/>
  <c r="Z1123" i="6"/>
  <c r="Z1124" i="6"/>
  <c r="Z1125" i="6"/>
  <c r="Z1126" i="6"/>
  <c r="Z1127" i="6"/>
  <c r="Z1128" i="6"/>
  <c r="Z1129" i="6"/>
  <c r="Z1130" i="6"/>
  <c r="Z1131" i="6"/>
  <c r="Z1132" i="6"/>
  <c r="Z1133" i="6"/>
  <c r="Z1134" i="6"/>
  <c r="Z1135" i="6"/>
  <c r="Z1136" i="6"/>
  <c r="Z1137" i="6"/>
  <c r="Z1138" i="6"/>
  <c r="Z1139" i="6"/>
  <c r="Z1140" i="6"/>
  <c r="Z1141" i="6"/>
  <c r="Z1142" i="6"/>
  <c r="Z1143" i="6"/>
  <c r="Z1144" i="6"/>
  <c r="Z1145" i="6"/>
  <c r="Z1146" i="6"/>
  <c r="Z1147" i="6"/>
  <c r="Z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4" i="6"/>
  <c r="W65" i="6"/>
  <c r="W66" i="6"/>
  <c r="W67" i="6"/>
  <c r="W68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7" i="6"/>
  <c r="W128" i="6"/>
  <c r="W129" i="6"/>
  <c r="W130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78" i="6"/>
  <c r="W179" i="6"/>
  <c r="W180" i="6"/>
  <c r="W181" i="6"/>
  <c r="W182" i="6"/>
  <c r="W183" i="6"/>
  <c r="W184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8" i="6"/>
  <c r="W199" i="6"/>
  <c r="W200" i="6"/>
  <c r="W201" i="6"/>
  <c r="W202" i="6"/>
  <c r="W203" i="6"/>
  <c r="W204" i="6"/>
  <c r="W205" i="6"/>
  <c r="W206" i="6"/>
  <c r="W207" i="6"/>
  <c r="W208" i="6"/>
  <c r="W209" i="6"/>
  <c r="W210" i="6"/>
  <c r="W211" i="6"/>
  <c r="W212" i="6"/>
  <c r="W213" i="6"/>
  <c r="W214" i="6"/>
  <c r="W215" i="6"/>
  <c r="W216" i="6"/>
  <c r="W217" i="6"/>
  <c r="W218" i="6"/>
  <c r="W219" i="6"/>
  <c r="W220" i="6"/>
  <c r="W221" i="6"/>
  <c r="W222" i="6"/>
  <c r="W223" i="6"/>
  <c r="W224" i="6"/>
  <c r="W225" i="6"/>
  <c r="W226" i="6"/>
  <c r="W227" i="6"/>
  <c r="W228" i="6"/>
  <c r="W229" i="6"/>
  <c r="W230" i="6"/>
  <c r="W231" i="6"/>
  <c r="W232" i="6"/>
  <c r="W233" i="6"/>
  <c r="W234" i="6"/>
  <c r="W235" i="6"/>
  <c r="W236" i="6"/>
  <c r="W237" i="6"/>
  <c r="W238" i="6"/>
  <c r="W239" i="6"/>
  <c r="W240" i="6"/>
  <c r="W241" i="6"/>
  <c r="W242" i="6"/>
  <c r="W243" i="6"/>
  <c r="W244" i="6"/>
  <c r="W245" i="6"/>
  <c r="W246" i="6"/>
  <c r="W247" i="6"/>
  <c r="W248" i="6"/>
  <c r="W249" i="6"/>
  <c r="W250" i="6"/>
  <c r="W251" i="6"/>
  <c r="W252" i="6"/>
  <c r="W253" i="6"/>
  <c r="W254" i="6"/>
  <c r="W255" i="6"/>
  <c r="W256" i="6"/>
  <c r="W257" i="6"/>
  <c r="W258" i="6"/>
  <c r="W259" i="6"/>
  <c r="W260" i="6"/>
  <c r="W261" i="6"/>
  <c r="W262" i="6"/>
  <c r="W263" i="6"/>
  <c r="W264" i="6"/>
  <c r="W265" i="6"/>
  <c r="W266" i="6"/>
  <c r="W267" i="6"/>
  <c r="W268" i="6"/>
  <c r="W269" i="6"/>
  <c r="W270" i="6"/>
  <c r="W271" i="6"/>
  <c r="W272" i="6"/>
  <c r="W273" i="6"/>
  <c r="W274" i="6"/>
  <c r="W275" i="6"/>
  <c r="W276" i="6"/>
  <c r="W277" i="6"/>
  <c r="W278" i="6"/>
  <c r="W279" i="6"/>
  <c r="W280" i="6"/>
  <c r="W281" i="6"/>
  <c r="W282" i="6"/>
  <c r="W283" i="6"/>
  <c r="W284" i="6"/>
  <c r="W285" i="6"/>
  <c r="W286" i="6"/>
  <c r="W287" i="6"/>
  <c r="W288" i="6"/>
  <c r="W289" i="6"/>
  <c r="W290" i="6"/>
  <c r="W291" i="6"/>
  <c r="W292" i="6"/>
  <c r="W293" i="6"/>
  <c r="W294" i="6"/>
  <c r="W295" i="6"/>
  <c r="W296" i="6"/>
  <c r="W297" i="6"/>
  <c r="W298" i="6"/>
  <c r="W299" i="6"/>
  <c r="W300" i="6"/>
  <c r="W301" i="6"/>
  <c r="W302" i="6"/>
  <c r="W303" i="6"/>
  <c r="W304" i="6"/>
  <c r="W305" i="6"/>
  <c r="W306" i="6"/>
  <c r="W307" i="6"/>
  <c r="W308" i="6"/>
  <c r="W309" i="6"/>
  <c r="W310" i="6"/>
  <c r="W311" i="6"/>
  <c r="W312" i="6"/>
  <c r="W313" i="6"/>
  <c r="W314" i="6"/>
  <c r="W315" i="6"/>
  <c r="W316" i="6"/>
  <c r="W317" i="6"/>
  <c r="W318" i="6"/>
  <c r="W319" i="6"/>
  <c r="W320" i="6"/>
  <c r="W321" i="6"/>
  <c r="W322" i="6"/>
  <c r="W323" i="6"/>
  <c r="W324" i="6"/>
  <c r="W325" i="6"/>
  <c r="W326" i="6"/>
  <c r="W327" i="6"/>
  <c r="W328" i="6"/>
  <c r="W329" i="6"/>
  <c r="W330" i="6"/>
  <c r="W331" i="6"/>
  <c r="W332" i="6"/>
  <c r="W333" i="6"/>
  <c r="W334" i="6"/>
  <c r="W335" i="6"/>
  <c r="W336" i="6"/>
  <c r="W337" i="6"/>
  <c r="W338" i="6"/>
  <c r="W339" i="6"/>
  <c r="W340" i="6"/>
  <c r="W341" i="6"/>
  <c r="W342" i="6"/>
  <c r="W343" i="6"/>
  <c r="W344" i="6"/>
  <c r="W345" i="6"/>
  <c r="W346" i="6"/>
  <c r="W347" i="6"/>
  <c r="W348" i="6"/>
  <c r="W349" i="6"/>
  <c r="W350" i="6"/>
  <c r="W351" i="6"/>
  <c r="W352" i="6"/>
  <c r="W353" i="6"/>
  <c r="W354" i="6"/>
  <c r="W355" i="6"/>
  <c r="W356" i="6"/>
  <c r="W357" i="6"/>
  <c r="W358" i="6"/>
  <c r="W359" i="6"/>
  <c r="W360" i="6"/>
  <c r="W361" i="6"/>
  <c r="W362" i="6"/>
  <c r="W363" i="6"/>
  <c r="W364" i="6"/>
  <c r="W365" i="6"/>
  <c r="W366" i="6"/>
  <c r="W367" i="6"/>
  <c r="W368" i="6"/>
  <c r="W369" i="6"/>
  <c r="W370" i="6"/>
  <c r="W371" i="6"/>
  <c r="W372" i="6"/>
  <c r="W373" i="6"/>
  <c r="W374" i="6"/>
  <c r="W375" i="6"/>
  <c r="W376" i="6"/>
  <c r="W377" i="6"/>
  <c r="W378" i="6"/>
  <c r="W379" i="6"/>
  <c r="W380" i="6"/>
  <c r="W381" i="6"/>
  <c r="W382" i="6"/>
  <c r="W383" i="6"/>
  <c r="W384" i="6"/>
  <c r="W385" i="6"/>
  <c r="W386" i="6"/>
  <c r="W387" i="6"/>
  <c r="W388" i="6"/>
  <c r="W389" i="6"/>
  <c r="W390" i="6"/>
  <c r="W391" i="6"/>
  <c r="W392" i="6"/>
  <c r="W393" i="6"/>
  <c r="W394" i="6"/>
  <c r="W395" i="6"/>
  <c r="W396" i="6"/>
  <c r="W397" i="6"/>
  <c r="W398" i="6"/>
  <c r="W399" i="6"/>
  <c r="W400" i="6"/>
  <c r="W401" i="6"/>
  <c r="W402" i="6"/>
  <c r="W403" i="6"/>
  <c r="W404" i="6"/>
  <c r="W405" i="6"/>
  <c r="W406" i="6"/>
  <c r="W407" i="6"/>
  <c r="W408" i="6"/>
  <c r="W409" i="6"/>
  <c r="W410" i="6"/>
  <c r="W411" i="6"/>
  <c r="W412" i="6"/>
  <c r="W413" i="6"/>
  <c r="W414" i="6"/>
  <c r="W415" i="6"/>
  <c r="W416" i="6"/>
  <c r="W417" i="6"/>
  <c r="W418" i="6"/>
  <c r="W419" i="6"/>
  <c r="W420" i="6"/>
  <c r="W421" i="6"/>
  <c r="W422" i="6"/>
  <c r="W423" i="6"/>
  <c r="W424" i="6"/>
  <c r="W425" i="6"/>
  <c r="W426" i="6"/>
  <c r="W427" i="6"/>
  <c r="W428" i="6"/>
  <c r="W429" i="6"/>
  <c r="W430" i="6"/>
  <c r="W431" i="6"/>
  <c r="W432" i="6"/>
  <c r="W433" i="6"/>
  <c r="W434" i="6"/>
  <c r="W435" i="6"/>
  <c r="W436" i="6"/>
  <c r="W437" i="6"/>
  <c r="W438" i="6"/>
  <c r="W439" i="6"/>
  <c r="W440" i="6"/>
  <c r="W441" i="6"/>
  <c r="W442" i="6"/>
  <c r="W443" i="6"/>
  <c r="W444" i="6"/>
  <c r="W445" i="6"/>
  <c r="W446" i="6"/>
  <c r="W447" i="6"/>
  <c r="W448" i="6"/>
  <c r="W449" i="6"/>
  <c r="W450" i="6"/>
  <c r="W451" i="6"/>
  <c r="W452" i="6"/>
  <c r="W453" i="6"/>
  <c r="W454" i="6"/>
  <c r="W455" i="6"/>
  <c r="W456" i="6"/>
  <c r="W457" i="6"/>
  <c r="W458" i="6"/>
  <c r="W459" i="6"/>
  <c r="W460" i="6"/>
  <c r="W461" i="6"/>
  <c r="W462" i="6"/>
  <c r="W463" i="6"/>
  <c r="W464" i="6"/>
  <c r="W465" i="6"/>
  <c r="W466" i="6"/>
  <c r="W467" i="6"/>
  <c r="W468" i="6"/>
  <c r="W469" i="6"/>
  <c r="W470" i="6"/>
  <c r="W471" i="6"/>
  <c r="W472" i="6"/>
  <c r="W473" i="6"/>
  <c r="W474" i="6"/>
  <c r="W475" i="6"/>
  <c r="W476" i="6"/>
  <c r="W477" i="6"/>
  <c r="W478" i="6"/>
  <c r="W479" i="6"/>
  <c r="W480" i="6"/>
  <c r="W481" i="6"/>
  <c r="W482" i="6"/>
  <c r="W483" i="6"/>
  <c r="W484" i="6"/>
  <c r="W485" i="6"/>
  <c r="W486" i="6"/>
  <c r="W487" i="6"/>
  <c r="W488" i="6"/>
  <c r="W489" i="6"/>
  <c r="W490" i="6"/>
  <c r="W491" i="6"/>
  <c r="W492" i="6"/>
  <c r="W493" i="6"/>
  <c r="W494" i="6"/>
  <c r="W495" i="6"/>
  <c r="W496" i="6"/>
  <c r="W497" i="6"/>
  <c r="W498" i="6"/>
  <c r="W499" i="6"/>
  <c r="W500" i="6"/>
  <c r="W501" i="6"/>
  <c r="W502" i="6"/>
  <c r="W503" i="6"/>
  <c r="W504" i="6"/>
  <c r="W505" i="6"/>
  <c r="W506" i="6"/>
  <c r="W507" i="6"/>
  <c r="W508" i="6"/>
  <c r="W509" i="6"/>
  <c r="W510" i="6"/>
  <c r="W511" i="6"/>
  <c r="W512" i="6"/>
  <c r="W513" i="6"/>
  <c r="W514" i="6"/>
  <c r="W515" i="6"/>
  <c r="W516" i="6"/>
  <c r="W517" i="6"/>
  <c r="W518" i="6"/>
  <c r="W519" i="6"/>
  <c r="W520" i="6"/>
  <c r="W521" i="6"/>
  <c r="W522" i="6"/>
  <c r="W523" i="6"/>
  <c r="W524" i="6"/>
  <c r="W525" i="6"/>
  <c r="W526" i="6"/>
  <c r="W527" i="6"/>
  <c r="W528" i="6"/>
  <c r="W529" i="6"/>
  <c r="W530" i="6"/>
  <c r="W531" i="6"/>
  <c r="W532" i="6"/>
  <c r="W533" i="6"/>
  <c r="W534" i="6"/>
  <c r="W535" i="6"/>
  <c r="W536" i="6"/>
  <c r="W537" i="6"/>
  <c r="W538" i="6"/>
  <c r="W539" i="6"/>
  <c r="W540" i="6"/>
  <c r="W541" i="6"/>
  <c r="W542" i="6"/>
  <c r="W543" i="6"/>
  <c r="W544" i="6"/>
  <c r="W545" i="6"/>
  <c r="W546" i="6"/>
  <c r="W547" i="6"/>
  <c r="W548" i="6"/>
  <c r="W549" i="6"/>
  <c r="W550" i="6"/>
  <c r="W551" i="6"/>
  <c r="W552" i="6"/>
  <c r="W553" i="6"/>
  <c r="W554" i="6"/>
  <c r="W555" i="6"/>
  <c r="W556" i="6"/>
  <c r="W557" i="6"/>
  <c r="W558" i="6"/>
  <c r="W559" i="6"/>
  <c r="W560" i="6"/>
  <c r="W561" i="6"/>
  <c r="W562" i="6"/>
  <c r="W563" i="6"/>
  <c r="W564" i="6"/>
  <c r="W565" i="6"/>
  <c r="W566" i="6"/>
  <c r="W567" i="6"/>
  <c r="W568" i="6"/>
  <c r="W569" i="6"/>
  <c r="W570" i="6"/>
  <c r="W571" i="6"/>
  <c r="W572" i="6"/>
  <c r="W573" i="6"/>
  <c r="W574" i="6"/>
  <c r="W575" i="6"/>
  <c r="W576" i="6"/>
  <c r="W577" i="6"/>
  <c r="W578" i="6"/>
  <c r="W579" i="6"/>
  <c r="W580" i="6"/>
  <c r="W581" i="6"/>
  <c r="W582" i="6"/>
  <c r="W583" i="6"/>
  <c r="W584" i="6"/>
  <c r="W585" i="6"/>
  <c r="W586" i="6"/>
  <c r="W587" i="6"/>
  <c r="W588" i="6"/>
  <c r="W589" i="6"/>
  <c r="W590" i="6"/>
  <c r="W591" i="6"/>
  <c r="W592" i="6"/>
  <c r="W593" i="6"/>
  <c r="W594" i="6"/>
  <c r="W595" i="6"/>
  <c r="W596" i="6"/>
  <c r="W597" i="6"/>
  <c r="W598" i="6"/>
  <c r="W599" i="6"/>
  <c r="W600" i="6"/>
  <c r="W601" i="6"/>
  <c r="W602" i="6"/>
  <c r="W603" i="6"/>
  <c r="W604" i="6"/>
  <c r="W605" i="6"/>
  <c r="W606" i="6"/>
  <c r="W607" i="6"/>
  <c r="W608" i="6"/>
  <c r="W609" i="6"/>
  <c r="W610" i="6"/>
  <c r="W611" i="6"/>
  <c r="W612" i="6"/>
  <c r="W613" i="6"/>
  <c r="W614" i="6"/>
  <c r="W615" i="6"/>
  <c r="W616" i="6"/>
  <c r="W617" i="6"/>
  <c r="W618" i="6"/>
  <c r="W619" i="6"/>
  <c r="W620" i="6"/>
  <c r="W621" i="6"/>
  <c r="W622" i="6"/>
  <c r="W623" i="6"/>
  <c r="W624" i="6"/>
  <c r="W625" i="6"/>
  <c r="W626" i="6"/>
  <c r="W627" i="6"/>
  <c r="W628" i="6"/>
  <c r="W629" i="6"/>
  <c r="W630" i="6"/>
  <c r="W631" i="6"/>
  <c r="W632" i="6"/>
  <c r="W633" i="6"/>
  <c r="W634" i="6"/>
  <c r="W635" i="6"/>
  <c r="W636" i="6"/>
  <c r="W637" i="6"/>
  <c r="W638" i="6"/>
  <c r="W639" i="6"/>
  <c r="W640" i="6"/>
  <c r="W641" i="6"/>
  <c r="W642" i="6"/>
  <c r="W643" i="6"/>
  <c r="W644" i="6"/>
  <c r="W645" i="6"/>
  <c r="W646" i="6"/>
  <c r="W647" i="6"/>
  <c r="W648" i="6"/>
  <c r="W649" i="6"/>
  <c r="W650" i="6"/>
  <c r="W651" i="6"/>
  <c r="W652" i="6"/>
  <c r="W653" i="6"/>
  <c r="W654" i="6"/>
  <c r="W655" i="6"/>
  <c r="W656" i="6"/>
  <c r="W657" i="6"/>
  <c r="W658" i="6"/>
  <c r="W659" i="6"/>
  <c r="W660" i="6"/>
  <c r="W661" i="6"/>
  <c r="W662" i="6"/>
  <c r="W663" i="6"/>
  <c r="W664" i="6"/>
  <c r="W665" i="6"/>
  <c r="W666" i="6"/>
  <c r="W667" i="6"/>
  <c r="W668" i="6"/>
  <c r="W669" i="6"/>
  <c r="W670" i="6"/>
  <c r="W671" i="6"/>
  <c r="W672" i="6"/>
  <c r="W673" i="6"/>
  <c r="W674" i="6"/>
  <c r="W675" i="6"/>
  <c r="W676" i="6"/>
  <c r="W677" i="6"/>
  <c r="W678" i="6"/>
  <c r="W679" i="6"/>
  <c r="W680" i="6"/>
  <c r="W681" i="6"/>
  <c r="W682" i="6"/>
  <c r="W683" i="6"/>
  <c r="W684" i="6"/>
  <c r="W685" i="6"/>
  <c r="W686" i="6"/>
  <c r="W687" i="6"/>
  <c r="W688" i="6"/>
  <c r="W689" i="6"/>
  <c r="W690" i="6"/>
  <c r="W691" i="6"/>
  <c r="W692" i="6"/>
  <c r="W693" i="6"/>
  <c r="W694" i="6"/>
  <c r="W695" i="6"/>
  <c r="W696" i="6"/>
  <c r="W697" i="6"/>
  <c r="W698" i="6"/>
  <c r="W699" i="6"/>
  <c r="W700" i="6"/>
  <c r="W701" i="6"/>
  <c r="W702" i="6"/>
  <c r="W703" i="6"/>
  <c r="W704" i="6"/>
  <c r="W705" i="6"/>
  <c r="W706" i="6"/>
  <c r="W707" i="6"/>
  <c r="W708" i="6"/>
  <c r="W709" i="6"/>
  <c r="W710" i="6"/>
  <c r="W711" i="6"/>
  <c r="W712" i="6"/>
  <c r="W713" i="6"/>
  <c r="W714" i="6"/>
  <c r="W715" i="6"/>
  <c r="W716" i="6"/>
  <c r="W717" i="6"/>
  <c r="W718" i="6"/>
  <c r="W719" i="6"/>
  <c r="W720" i="6"/>
  <c r="W721" i="6"/>
  <c r="W722" i="6"/>
  <c r="W723" i="6"/>
  <c r="W724" i="6"/>
  <c r="W725" i="6"/>
  <c r="W726" i="6"/>
  <c r="W727" i="6"/>
  <c r="W728" i="6"/>
  <c r="W729" i="6"/>
  <c r="W730" i="6"/>
  <c r="W731" i="6"/>
  <c r="W732" i="6"/>
  <c r="W733" i="6"/>
  <c r="W734" i="6"/>
  <c r="W735" i="6"/>
  <c r="W736" i="6"/>
  <c r="W737" i="6"/>
  <c r="W738" i="6"/>
  <c r="W739" i="6"/>
  <c r="W740" i="6"/>
  <c r="W741" i="6"/>
  <c r="W742" i="6"/>
  <c r="W743" i="6"/>
  <c r="W744" i="6"/>
  <c r="W745" i="6"/>
  <c r="W746" i="6"/>
  <c r="W747" i="6"/>
  <c r="W748" i="6"/>
  <c r="W749" i="6"/>
  <c r="W750" i="6"/>
  <c r="W751" i="6"/>
  <c r="W752" i="6"/>
  <c r="W753" i="6"/>
  <c r="W754" i="6"/>
  <c r="W755" i="6"/>
  <c r="W756" i="6"/>
  <c r="W757" i="6"/>
  <c r="W758" i="6"/>
  <c r="W759" i="6"/>
  <c r="W760" i="6"/>
  <c r="W761" i="6"/>
  <c r="W762" i="6"/>
  <c r="W763" i="6"/>
  <c r="W764" i="6"/>
  <c r="W765" i="6"/>
  <c r="W766" i="6"/>
  <c r="W767" i="6"/>
  <c r="W768" i="6"/>
  <c r="W769" i="6"/>
  <c r="W770" i="6"/>
  <c r="W771" i="6"/>
  <c r="W772" i="6"/>
  <c r="W773" i="6"/>
  <c r="W774" i="6"/>
  <c r="W775" i="6"/>
  <c r="W776" i="6"/>
  <c r="W777" i="6"/>
  <c r="W778" i="6"/>
  <c r="W779" i="6"/>
  <c r="W780" i="6"/>
  <c r="W781" i="6"/>
  <c r="W782" i="6"/>
  <c r="W783" i="6"/>
  <c r="W784" i="6"/>
  <c r="W785" i="6"/>
  <c r="W786" i="6"/>
  <c r="W787" i="6"/>
  <c r="W788" i="6"/>
  <c r="W789" i="6"/>
  <c r="W790" i="6"/>
  <c r="W791" i="6"/>
  <c r="W792" i="6"/>
  <c r="W793" i="6"/>
  <c r="W794" i="6"/>
  <c r="W795" i="6"/>
  <c r="W796" i="6"/>
  <c r="W797" i="6"/>
  <c r="W798" i="6"/>
  <c r="W799" i="6"/>
  <c r="W800" i="6"/>
  <c r="W801" i="6"/>
  <c r="W802" i="6"/>
  <c r="W803" i="6"/>
  <c r="W804" i="6"/>
  <c r="W805" i="6"/>
  <c r="W806" i="6"/>
  <c r="W807" i="6"/>
  <c r="W808" i="6"/>
  <c r="W809" i="6"/>
  <c r="W810" i="6"/>
  <c r="W811" i="6"/>
  <c r="W812" i="6"/>
  <c r="W813" i="6"/>
  <c r="W814" i="6"/>
  <c r="W815" i="6"/>
  <c r="W816" i="6"/>
  <c r="W817" i="6"/>
  <c r="W818" i="6"/>
  <c r="W819" i="6"/>
  <c r="W820" i="6"/>
  <c r="W821" i="6"/>
  <c r="W822" i="6"/>
  <c r="W823" i="6"/>
  <c r="W824" i="6"/>
  <c r="W825" i="6"/>
  <c r="W826" i="6"/>
  <c r="W827" i="6"/>
  <c r="W828" i="6"/>
  <c r="W829" i="6"/>
  <c r="W830" i="6"/>
  <c r="W831" i="6"/>
  <c r="W832" i="6"/>
  <c r="W833" i="6"/>
  <c r="W834" i="6"/>
  <c r="W835" i="6"/>
  <c r="W836" i="6"/>
  <c r="W837" i="6"/>
  <c r="W838" i="6"/>
  <c r="W839" i="6"/>
  <c r="W840" i="6"/>
  <c r="W841" i="6"/>
  <c r="W842" i="6"/>
  <c r="W843" i="6"/>
  <c r="W844" i="6"/>
  <c r="W845" i="6"/>
  <c r="W846" i="6"/>
  <c r="W847" i="6"/>
  <c r="W848" i="6"/>
  <c r="W849" i="6"/>
  <c r="W850" i="6"/>
  <c r="W851" i="6"/>
  <c r="W852" i="6"/>
  <c r="W853" i="6"/>
  <c r="W854" i="6"/>
  <c r="W855" i="6"/>
  <c r="W856" i="6"/>
  <c r="W857" i="6"/>
  <c r="W858" i="6"/>
  <c r="W859" i="6"/>
  <c r="W860" i="6"/>
  <c r="W861" i="6"/>
  <c r="W862" i="6"/>
  <c r="W863" i="6"/>
  <c r="W864" i="6"/>
  <c r="W865" i="6"/>
  <c r="W866" i="6"/>
  <c r="W867" i="6"/>
  <c r="W868" i="6"/>
  <c r="W869" i="6"/>
  <c r="W870" i="6"/>
  <c r="W871" i="6"/>
  <c r="W872" i="6"/>
  <c r="W873" i="6"/>
  <c r="W874" i="6"/>
  <c r="W875" i="6"/>
  <c r="W876" i="6"/>
  <c r="W877" i="6"/>
  <c r="W878" i="6"/>
  <c r="W879" i="6"/>
  <c r="W880" i="6"/>
  <c r="W881" i="6"/>
  <c r="W882" i="6"/>
  <c r="W883" i="6"/>
  <c r="W884" i="6"/>
  <c r="W885" i="6"/>
  <c r="W886" i="6"/>
  <c r="W887" i="6"/>
  <c r="W888" i="6"/>
  <c r="W889" i="6"/>
  <c r="W890" i="6"/>
  <c r="W891" i="6"/>
  <c r="W892" i="6"/>
  <c r="W893" i="6"/>
  <c r="W894" i="6"/>
  <c r="W895" i="6"/>
  <c r="W896" i="6"/>
  <c r="W897" i="6"/>
  <c r="W898" i="6"/>
  <c r="W899" i="6"/>
  <c r="W900" i="6"/>
  <c r="W901" i="6"/>
  <c r="W902" i="6"/>
  <c r="W903" i="6"/>
  <c r="W904" i="6"/>
  <c r="W905" i="6"/>
  <c r="W906" i="6"/>
  <c r="W907" i="6"/>
  <c r="W908" i="6"/>
  <c r="W909" i="6"/>
  <c r="W910" i="6"/>
  <c r="W911" i="6"/>
  <c r="W912" i="6"/>
  <c r="W913" i="6"/>
  <c r="W914" i="6"/>
  <c r="W915" i="6"/>
  <c r="W916" i="6"/>
  <c r="W917" i="6"/>
  <c r="W918" i="6"/>
  <c r="W919" i="6"/>
  <c r="W920" i="6"/>
  <c r="W921" i="6"/>
  <c r="W922" i="6"/>
  <c r="W923" i="6"/>
  <c r="W924" i="6"/>
  <c r="W925" i="6"/>
  <c r="W926" i="6"/>
  <c r="W927" i="6"/>
  <c r="W928" i="6"/>
  <c r="W929" i="6"/>
  <c r="W930" i="6"/>
  <c r="W931" i="6"/>
  <c r="W932" i="6"/>
  <c r="W933" i="6"/>
  <c r="W934" i="6"/>
  <c r="W935" i="6"/>
  <c r="W936" i="6"/>
  <c r="W937" i="6"/>
  <c r="W938" i="6"/>
  <c r="W939" i="6"/>
  <c r="W940" i="6"/>
  <c r="W941" i="6"/>
  <c r="W942" i="6"/>
  <c r="W943" i="6"/>
  <c r="W944" i="6"/>
  <c r="W945" i="6"/>
  <c r="W946" i="6"/>
  <c r="W947" i="6"/>
  <c r="W948" i="6"/>
  <c r="W949" i="6"/>
  <c r="W950" i="6"/>
  <c r="W951" i="6"/>
  <c r="W952" i="6"/>
  <c r="W953" i="6"/>
  <c r="W954" i="6"/>
  <c r="W955" i="6"/>
  <c r="W956" i="6"/>
  <c r="W957" i="6"/>
  <c r="W958" i="6"/>
  <c r="W959" i="6"/>
  <c r="W960" i="6"/>
  <c r="W961" i="6"/>
  <c r="W962" i="6"/>
  <c r="W963" i="6"/>
  <c r="W964" i="6"/>
  <c r="W965" i="6"/>
  <c r="W966" i="6"/>
  <c r="W967" i="6"/>
  <c r="W968" i="6"/>
  <c r="W969" i="6"/>
  <c r="W970" i="6"/>
  <c r="W971" i="6"/>
  <c r="W972" i="6"/>
  <c r="W973" i="6"/>
  <c r="W974" i="6"/>
  <c r="W975" i="6"/>
  <c r="W976" i="6"/>
  <c r="W977" i="6"/>
  <c r="W978" i="6"/>
  <c r="W979" i="6"/>
  <c r="W980" i="6"/>
  <c r="W981" i="6"/>
  <c r="W982" i="6"/>
  <c r="W983" i="6"/>
  <c r="W984" i="6"/>
  <c r="W985" i="6"/>
  <c r="W986" i="6"/>
  <c r="W987" i="6"/>
  <c r="W988" i="6"/>
  <c r="W989" i="6"/>
  <c r="W990" i="6"/>
  <c r="W991" i="6"/>
  <c r="W992" i="6"/>
  <c r="W993" i="6"/>
  <c r="W994" i="6"/>
  <c r="W995" i="6"/>
  <c r="W996" i="6"/>
  <c r="W997" i="6"/>
  <c r="W998" i="6"/>
  <c r="W999" i="6"/>
  <c r="W1000" i="6"/>
  <c r="W1001" i="6"/>
  <c r="W1002" i="6"/>
  <c r="W1003" i="6"/>
  <c r="W1004" i="6"/>
  <c r="W1005" i="6"/>
  <c r="W1006" i="6"/>
  <c r="W1007" i="6"/>
  <c r="W1008" i="6"/>
  <c r="W1009" i="6"/>
  <c r="W1010" i="6"/>
  <c r="W1011" i="6"/>
  <c r="W1012" i="6"/>
  <c r="W1013" i="6"/>
  <c r="W1014" i="6"/>
  <c r="W1015" i="6"/>
  <c r="W1016" i="6"/>
  <c r="W1017" i="6"/>
  <c r="W1018" i="6"/>
  <c r="W1019" i="6"/>
  <c r="W1020" i="6"/>
  <c r="W1021" i="6"/>
  <c r="W1022" i="6"/>
  <c r="W1023" i="6"/>
  <c r="W1024" i="6"/>
  <c r="W1025" i="6"/>
  <c r="W1026" i="6"/>
  <c r="W1027" i="6"/>
  <c r="W1028" i="6"/>
  <c r="W1029" i="6"/>
  <c r="W1030" i="6"/>
  <c r="W1031" i="6"/>
  <c r="W1032" i="6"/>
  <c r="W1033" i="6"/>
  <c r="W1034" i="6"/>
  <c r="W1035" i="6"/>
  <c r="W1036" i="6"/>
  <c r="W1037" i="6"/>
  <c r="W1038" i="6"/>
  <c r="W1039" i="6"/>
  <c r="W1040" i="6"/>
  <c r="W1041" i="6"/>
  <c r="W1042" i="6"/>
  <c r="W1043" i="6"/>
  <c r="W1044" i="6"/>
  <c r="W1045" i="6"/>
  <c r="W1046" i="6"/>
  <c r="W1047" i="6"/>
  <c r="W1048" i="6"/>
  <c r="W1049" i="6"/>
  <c r="W1050" i="6"/>
  <c r="W1051" i="6"/>
  <c r="W1052" i="6"/>
  <c r="W1053" i="6"/>
  <c r="W1054" i="6"/>
  <c r="W1055" i="6"/>
  <c r="W1056" i="6"/>
  <c r="W1057" i="6"/>
  <c r="W1058" i="6"/>
  <c r="W1059" i="6"/>
  <c r="W1060" i="6"/>
  <c r="W1061" i="6"/>
  <c r="W1062" i="6"/>
  <c r="W1063" i="6"/>
  <c r="W1064" i="6"/>
  <c r="W1065" i="6"/>
  <c r="W1066" i="6"/>
  <c r="W1067" i="6"/>
  <c r="W1068" i="6"/>
  <c r="W1069" i="6"/>
  <c r="W1070" i="6"/>
  <c r="W1071" i="6"/>
  <c r="W1072" i="6"/>
  <c r="W1073" i="6"/>
  <c r="W1074" i="6"/>
  <c r="W1075" i="6"/>
  <c r="W1076" i="6"/>
  <c r="W1077" i="6"/>
  <c r="W1078" i="6"/>
  <c r="W1079" i="6"/>
  <c r="W1080" i="6"/>
  <c r="W1081" i="6"/>
  <c r="W1082" i="6"/>
  <c r="W1083" i="6"/>
  <c r="W1084" i="6"/>
  <c r="W1085" i="6"/>
  <c r="W1086" i="6"/>
  <c r="W1087" i="6"/>
  <c r="W1088" i="6"/>
  <c r="W1089" i="6"/>
  <c r="W1090" i="6"/>
  <c r="W1091" i="6"/>
  <c r="W1092" i="6"/>
  <c r="W1093" i="6"/>
  <c r="W1094" i="6"/>
  <c r="W1095" i="6"/>
  <c r="W1096" i="6"/>
  <c r="W1097" i="6"/>
  <c r="W1098" i="6"/>
  <c r="W1099" i="6"/>
  <c r="W1100" i="6"/>
  <c r="W1101" i="6"/>
  <c r="W1102" i="6"/>
  <c r="W1103" i="6"/>
  <c r="W1104" i="6"/>
  <c r="W1105" i="6"/>
  <c r="W1106" i="6"/>
  <c r="W1107" i="6"/>
  <c r="W1108" i="6"/>
  <c r="W1109" i="6"/>
  <c r="W1110" i="6"/>
  <c r="W1111" i="6"/>
  <c r="W1112" i="6"/>
  <c r="W1113" i="6"/>
  <c r="W1114" i="6"/>
  <c r="W1115" i="6"/>
  <c r="W1116" i="6"/>
  <c r="W1117" i="6"/>
  <c r="W1118" i="6"/>
  <c r="W1119" i="6"/>
  <c r="W1120" i="6"/>
  <c r="W1121" i="6"/>
  <c r="W1122" i="6"/>
  <c r="W1123" i="6"/>
  <c r="W1124" i="6"/>
  <c r="W1125" i="6"/>
  <c r="W1126" i="6"/>
  <c r="W1127" i="6"/>
  <c r="W1128" i="6"/>
  <c r="W1129" i="6"/>
  <c r="W1130" i="6"/>
  <c r="W1131" i="6"/>
  <c r="W1132" i="6"/>
  <c r="W1133" i="6"/>
  <c r="W1134" i="6"/>
  <c r="W1135" i="6"/>
  <c r="W1136" i="6"/>
  <c r="W1137" i="6"/>
  <c r="W1138" i="6"/>
  <c r="W1139" i="6"/>
  <c r="W1140" i="6"/>
  <c r="W1141" i="6"/>
  <c r="W1142" i="6"/>
  <c r="W1143" i="6"/>
  <c r="W1144" i="6"/>
  <c r="W1145" i="6"/>
  <c r="W1146" i="6"/>
  <c r="W1147" i="6"/>
  <c r="W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T112" i="6"/>
  <c r="T113" i="6"/>
  <c r="T114" i="6"/>
  <c r="T115" i="6"/>
  <c r="T116" i="6"/>
  <c r="T117" i="6"/>
  <c r="T118" i="6"/>
  <c r="T119" i="6"/>
  <c r="T120" i="6"/>
  <c r="T121" i="6"/>
  <c r="T122" i="6"/>
  <c r="T123" i="6"/>
  <c r="T124" i="6"/>
  <c r="T125" i="6"/>
  <c r="T126" i="6"/>
  <c r="T127" i="6"/>
  <c r="T128" i="6"/>
  <c r="T129" i="6"/>
  <c r="T130" i="6"/>
  <c r="T131" i="6"/>
  <c r="T132" i="6"/>
  <c r="T133" i="6"/>
  <c r="T134" i="6"/>
  <c r="T135" i="6"/>
  <c r="T136" i="6"/>
  <c r="T137" i="6"/>
  <c r="T138" i="6"/>
  <c r="T139" i="6"/>
  <c r="T140" i="6"/>
  <c r="T141" i="6"/>
  <c r="T142" i="6"/>
  <c r="T143" i="6"/>
  <c r="T144" i="6"/>
  <c r="T145" i="6"/>
  <c r="T146" i="6"/>
  <c r="T147" i="6"/>
  <c r="T148" i="6"/>
  <c r="T149" i="6"/>
  <c r="T150" i="6"/>
  <c r="T151" i="6"/>
  <c r="T152" i="6"/>
  <c r="T153" i="6"/>
  <c r="T154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T174" i="6"/>
  <c r="T175" i="6"/>
  <c r="T176" i="6"/>
  <c r="T177" i="6"/>
  <c r="T178" i="6"/>
  <c r="T179" i="6"/>
  <c r="T180" i="6"/>
  <c r="T181" i="6"/>
  <c r="T182" i="6"/>
  <c r="T183" i="6"/>
  <c r="T184" i="6"/>
  <c r="T185" i="6"/>
  <c r="T186" i="6"/>
  <c r="T187" i="6"/>
  <c r="T188" i="6"/>
  <c r="T189" i="6"/>
  <c r="T190" i="6"/>
  <c r="T191" i="6"/>
  <c r="T192" i="6"/>
  <c r="T193" i="6"/>
  <c r="T194" i="6"/>
  <c r="T195" i="6"/>
  <c r="T196" i="6"/>
  <c r="T197" i="6"/>
  <c r="T198" i="6"/>
  <c r="T199" i="6"/>
  <c r="T200" i="6"/>
  <c r="T201" i="6"/>
  <c r="T202" i="6"/>
  <c r="T203" i="6"/>
  <c r="T204" i="6"/>
  <c r="T205" i="6"/>
  <c r="T206" i="6"/>
  <c r="T207" i="6"/>
  <c r="T208" i="6"/>
  <c r="T209" i="6"/>
  <c r="T210" i="6"/>
  <c r="T211" i="6"/>
  <c r="T212" i="6"/>
  <c r="T213" i="6"/>
  <c r="T214" i="6"/>
  <c r="T215" i="6"/>
  <c r="T216" i="6"/>
  <c r="T217" i="6"/>
  <c r="T218" i="6"/>
  <c r="T219" i="6"/>
  <c r="T220" i="6"/>
  <c r="T221" i="6"/>
  <c r="T222" i="6"/>
  <c r="T223" i="6"/>
  <c r="T224" i="6"/>
  <c r="T225" i="6"/>
  <c r="T226" i="6"/>
  <c r="T227" i="6"/>
  <c r="T228" i="6"/>
  <c r="T229" i="6"/>
  <c r="T230" i="6"/>
  <c r="T231" i="6"/>
  <c r="T232" i="6"/>
  <c r="T233" i="6"/>
  <c r="T234" i="6"/>
  <c r="T235" i="6"/>
  <c r="T236" i="6"/>
  <c r="T237" i="6"/>
  <c r="T238" i="6"/>
  <c r="T239" i="6"/>
  <c r="T240" i="6"/>
  <c r="T241" i="6"/>
  <c r="T242" i="6"/>
  <c r="T243" i="6"/>
  <c r="T244" i="6"/>
  <c r="T245" i="6"/>
  <c r="T246" i="6"/>
  <c r="T247" i="6"/>
  <c r="T248" i="6"/>
  <c r="T249" i="6"/>
  <c r="T250" i="6"/>
  <c r="T251" i="6"/>
  <c r="T252" i="6"/>
  <c r="T253" i="6"/>
  <c r="T254" i="6"/>
  <c r="T255" i="6"/>
  <c r="T256" i="6"/>
  <c r="T257" i="6"/>
  <c r="T258" i="6"/>
  <c r="T259" i="6"/>
  <c r="T260" i="6"/>
  <c r="T261" i="6"/>
  <c r="T262" i="6"/>
  <c r="T263" i="6"/>
  <c r="T264" i="6"/>
  <c r="T265" i="6"/>
  <c r="T266" i="6"/>
  <c r="T267" i="6"/>
  <c r="T268" i="6"/>
  <c r="T269" i="6"/>
  <c r="T270" i="6"/>
  <c r="T271" i="6"/>
  <c r="T272" i="6"/>
  <c r="T273" i="6"/>
  <c r="T274" i="6"/>
  <c r="T275" i="6"/>
  <c r="T276" i="6"/>
  <c r="T277" i="6"/>
  <c r="T278" i="6"/>
  <c r="T279" i="6"/>
  <c r="T280" i="6"/>
  <c r="T281" i="6"/>
  <c r="T282" i="6"/>
  <c r="T283" i="6"/>
  <c r="T284" i="6"/>
  <c r="T285" i="6"/>
  <c r="T286" i="6"/>
  <c r="T287" i="6"/>
  <c r="T288" i="6"/>
  <c r="T289" i="6"/>
  <c r="T290" i="6"/>
  <c r="T291" i="6"/>
  <c r="T292" i="6"/>
  <c r="T293" i="6"/>
  <c r="T294" i="6"/>
  <c r="T295" i="6"/>
  <c r="T296" i="6"/>
  <c r="T297" i="6"/>
  <c r="T298" i="6"/>
  <c r="T299" i="6"/>
  <c r="T300" i="6"/>
  <c r="T301" i="6"/>
  <c r="T302" i="6"/>
  <c r="T303" i="6"/>
  <c r="T304" i="6"/>
  <c r="T305" i="6"/>
  <c r="T306" i="6"/>
  <c r="T307" i="6"/>
  <c r="T308" i="6"/>
  <c r="T309" i="6"/>
  <c r="T310" i="6"/>
  <c r="T311" i="6"/>
  <c r="T312" i="6"/>
  <c r="T313" i="6"/>
  <c r="T314" i="6"/>
  <c r="T315" i="6"/>
  <c r="T316" i="6"/>
  <c r="T317" i="6"/>
  <c r="T318" i="6"/>
  <c r="T319" i="6"/>
  <c r="T320" i="6"/>
  <c r="T321" i="6"/>
  <c r="T322" i="6"/>
  <c r="T323" i="6"/>
  <c r="T324" i="6"/>
  <c r="T325" i="6"/>
  <c r="T326" i="6"/>
  <c r="T327" i="6"/>
  <c r="T328" i="6"/>
  <c r="T329" i="6"/>
  <c r="T330" i="6"/>
  <c r="T331" i="6"/>
  <c r="T332" i="6"/>
  <c r="T333" i="6"/>
  <c r="T334" i="6"/>
  <c r="T335" i="6"/>
  <c r="T336" i="6"/>
  <c r="T337" i="6"/>
  <c r="T338" i="6"/>
  <c r="T339" i="6"/>
  <c r="T340" i="6"/>
  <c r="T341" i="6"/>
  <c r="T342" i="6"/>
  <c r="T343" i="6"/>
  <c r="T344" i="6"/>
  <c r="T345" i="6"/>
  <c r="T346" i="6"/>
  <c r="T347" i="6"/>
  <c r="T348" i="6"/>
  <c r="T349" i="6"/>
  <c r="T350" i="6"/>
  <c r="T351" i="6"/>
  <c r="T352" i="6"/>
  <c r="T353" i="6"/>
  <c r="T354" i="6"/>
  <c r="T355" i="6"/>
  <c r="T356" i="6"/>
  <c r="T357" i="6"/>
  <c r="T358" i="6"/>
  <c r="T359" i="6"/>
  <c r="T360" i="6"/>
  <c r="T361" i="6"/>
  <c r="T362" i="6"/>
  <c r="T363" i="6"/>
  <c r="T364" i="6"/>
  <c r="T365" i="6"/>
  <c r="T366" i="6"/>
  <c r="T367" i="6"/>
  <c r="T368" i="6"/>
  <c r="T369" i="6"/>
  <c r="T370" i="6"/>
  <c r="T371" i="6"/>
  <c r="T372" i="6"/>
  <c r="T373" i="6"/>
  <c r="T374" i="6"/>
  <c r="T375" i="6"/>
  <c r="T376" i="6"/>
  <c r="T377" i="6"/>
  <c r="T378" i="6"/>
  <c r="T379" i="6"/>
  <c r="T380" i="6"/>
  <c r="T381" i="6"/>
  <c r="T382" i="6"/>
  <c r="T383" i="6"/>
  <c r="T384" i="6"/>
  <c r="T385" i="6"/>
  <c r="T386" i="6"/>
  <c r="T387" i="6"/>
  <c r="T388" i="6"/>
  <c r="T389" i="6"/>
  <c r="T390" i="6"/>
  <c r="T391" i="6"/>
  <c r="T392" i="6"/>
  <c r="T393" i="6"/>
  <c r="T394" i="6"/>
  <c r="T395" i="6"/>
  <c r="T396" i="6"/>
  <c r="T397" i="6"/>
  <c r="T398" i="6"/>
  <c r="T399" i="6"/>
  <c r="T400" i="6"/>
  <c r="T401" i="6"/>
  <c r="T402" i="6"/>
  <c r="T403" i="6"/>
  <c r="T404" i="6"/>
  <c r="T405" i="6"/>
  <c r="T406" i="6"/>
  <c r="T407" i="6"/>
  <c r="T408" i="6"/>
  <c r="T409" i="6"/>
  <c r="T410" i="6"/>
  <c r="T411" i="6"/>
  <c r="T412" i="6"/>
  <c r="T413" i="6"/>
  <c r="T414" i="6"/>
  <c r="T415" i="6"/>
  <c r="T416" i="6"/>
  <c r="T417" i="6"/>
  <c r="T418" i="6"/>
  <c r="T419" i="6"/>
  <c r="T420" i="6"/>
  <c r="T421" i="6"/>
  <c r="T422" i="6"/>
  <c r="T423" i="6"/>
  <c r="T424" i="6"/>
  <c r="T425" i="6"/>
  <c r="T426" i="6"/>
  <c r="T427" i="6"/>
  <c r="T428" i="6"/>
  <c r="T429" i="6"/>
  <c r="T430" i="6"/>
  <c r="T431" i="6"/>
  <c r="T432" i="6"/>
  <c r="T433" i="6"/>
  <c r="T434" i="6"/>
  <c r="T435" i="6"/>
  <c r="T436" i="6"/>
  <c r="T437" i="6"/>
  <c r="T438" i="6"/>
  <c r="T439" i="6"/>
  <c r="T440" i="6"/>
  <c r="T441" i="6"/>
  <c r="T442" i="6"/>
  <c r="T443" i="6"/>
  <c r="T444" i="6"/>
  <c r="T445" i="6"/>
  <c r="T446" i="6"/>
  <c r="T447" i="6"/>
  <c r="T448" i="6"/>
  <c r="T449" i="6"/>
  <c r="T450" i="6"/>
  <c r="T451" i="6"/>
  <c r="T452" i="6"/>
  <c r="T453" i="6"/>
  <c r="T454" i="6"/>
  <c r="T455" i="6"/>
  <c r="T456" i="6"/>
  <c r="T457" i="6"/>
  <c r="T458" i="6"/>
  <c r="T459" i="6"/>
  <c r="T460" i="6"/>
  <c r="T461" i="6"/>
  <c r="T462" i="6"/>
  <c r="T463" i="6"/>
  <c r="T464" i="6"/>
  <c r="T465" i="6"/>
  <c r="T466" i="6"/>
  <c r="T467" i="6"/>
  <c r="T468" i="6"/>
  <c r="T469" i="6"/>
  <c r="T470" i="6"/>
  <c r="T471" i="6"/>
  <c r="T472" i="6"/>
  <c r="T473" i="6"/>
  <c r="T474" i="6"/>
  <c r="T475" i="6"/>
  <c r="T476" i="6"/>
  <c r="T477" i="6"/>
  <c r="T478" i="6"/>
  <c r="T479" i="6"/>
  <c r="T480" i="6"/>
  <c r="T481" i="6"/>
  <c r="T482" i="6"/>
  <c r="T483" i="6"/>
  <c r="T484" i="6"/>
  <c r="T485" i="6"/>
  <c r="T486" i="6"/>
  <c r="T487" i="6"/>
  <c r="T488" i="6"/>
  <c r="T489" i="6"/>
  <c r="T490" i="6"/>
  <c r="T491" i="6"/>
  <c r="T492" i="6"/>
  <c r="T493" i="6"/>
  <c r="T494" i="6"/>
  <c r="T495" i="6"/>
  <c r="T496" i="6"/>
  <c r="T497" i="6"/>
  <c r="T498" i="6"/>
  <c r="T499" i="6"/>
  <c r="T500" i="6"/>
  <c r="T501" i="6"/>
  <c r="T502" i="6"/>
  <c r="T503" i="6"/>
  <c r="T504" i="6"/>
  <c r="T505" i="6"/>
  <c r="T506" i="6"/>
  <c r="T507" i="6"/>
  <c r="T508" i="6"/>
  <c r="T509" i="6"/>
  <c r="T510" i="6"/>
  <c r="T511" i="6"/>
  <c r="T512" i="6"/>
  <c r="T513" i="6"/>
  <c r="T514" i="6"/>
  <c r="T515" i="6"/>
  <c r="T516" i="6"/>
  <c r="T517" i="6"/>
  <c r="T518" i="6"/>
  <c r="T519" i="6"/>
  <c r="T520" i="6"/>
  <c r="T521" i="6"/>
  <c r="T522" i="6"/>
  <c r="T523" i="6"/>
  <c r="T524" i="6"/>
  <c r="T525" i="6"/>
  <c r="T526" i="6"/>
  <c r="T527" i="6"/>
  <c r="T528" i="6"/>
  <c r="T529" i="6"/>
  <c r="T530" i="6"/>
  <c r="T531" i="6"/>
  <c r="T532" i="6"/>
  <c r="T533" i="6"/>
  <c r="T534" i="6"/>
  <c r="T535" i="6"/>
  <c r="T536" i="6"/>
  <c r="T537" i="6"/>
  <c r="T538" i="6"/>
  <c r="T539" i="6"/>
  <c r="T540" i="6"/>
  <c r="T541" i="6"/>
  <c r="T542" i="6"/>
  <c r="T543" i="6"/>
  <c r="T544" i="6"/>
  <c r="T545" i="6"/>
  <c r="T546" i="6"/>
  <c r="T547" i="6"/>
  <c r="T548" i="6"/>
  <c r="T549" i="6"/>
  <c r="T550" i="6"/>
  <c r="T551" i="6"/>
  <c r="T552" i="6"/>
  <c r="T553" i="6"/>
  <c r="T554" i="6"/>
  <c r="T555" i="6"/>
  <c r="T556" i="6"/>
  <c r="T557" i="6"/>
  <c r="T558" i="6"/>
  <c r="T559" i="6"/>
  <c r="T560" i="6"/>
  <c r="T561" i="6"/>
  <c r="T562" i="6"/>
  <c r="T563" i="6"/>
  <c r="T564" i="6"/>
  <c r="T565" i="6"/>
  <c r="T566" i="6"/>
  <c r="T567" i="6"/>
  <c r="T568" i="6"/>
  <c r="T569" i="6"/>
  <c r="T570" i="6"/>
  <c r="T571" i="6"/>
  <c r="T572" i="6"/>
  <c r="T573" i="6"/>
  <c r="T574" i="6"/>
  <c r="T575" i="6"/>
  <c r="T576" i="6"/>
  <c r="T577" i="6"/>
  <c r="T578" i="6"/>
  <c r="T579" i="6"/>
  <c r="T580" i="6"/>
  <c r="T581" i="6"/>
  <c r="T582" i="6"/>
  <c r="T583" i="6"/>
  <c r="T584" i="6"/>
  <c r="T585" i="6"/>
  <c r="T586" i="6"/>
  <c r="T587" i="6"/>
  <c r="T588" i="6"/>
  <c r="T589" i="6"/>
  <c r="T590" i="6"/>
  <c r="T591" i="6"/>
  <c r="T592" i="6"/>
  <c r="T593" i="6"/>
  <c r="T594" i="6"/>
  <c r="T595" i="6"/>
  <c r="T596" i="6"/>
  <c r="T597" i="6"/>
  <c r="T598" i="6"/>
  <c r="T599" i="6"/>
  <c r="T600" i="6"/>
  <c r="T601" i="6"/>
  <c r="T602" i="6"/>
  <c r="T603" i="6"/>
  <c r="T604" i="6"/>
  <c r="T605" i="6"/>
  <c r="T606" i="6"/>
  <c r="T607" i="6"/>
  <c r="T608" i="6"/>
  <c r="T609" i="6"/>
  <c r="T610" i="6"/>
  <c r="T611" i="6"/>
  <c r="T612" i="6"/>
  <c r="T613" i="6"/>
  <c r="T614" i="6"/>
  <c r="T615" i="6"/>
  <c r="T616" i="6"/>
  <c r="T617" i="6"/>
  <c r="T618" i="6"/>
  <c r="T619" i="6"/>
  <c r="T620" i="6"/>
  <c r="T621" i="6"/>
  <c r="T622" i="6"/>
  <c r="T623" i="6"/>
  <c r="T624" i="6"/>
  <c r="T625" i="6"/>
  <c r="T626" i="6"/>
  <c r="T627" i="6"/>
  <c r="T628" i="6"/>
  <c r="T629" i="6"/>
  <c r="T630" i="6"/>
  <c r="T631" i="6"/>
  <c r="T632" i="6"/>
  <c r="T633" i="6"/>
  <c r="T634" i="6"/>
  <c r="T635" i="6"/>
  <c r="T636" i="6"/>
  <c r="T637" i="6"/>
  <c r="T638" i="6"/>
  <c r="T639" i="6"/>
  <c r="T640" i="6"/>
  <c r="T641" i="6"/>
  <c r="T642" i="6"/>
  <c r="T643" i="6"/>
  <c r="T644" i="6"/>
  <c r="T645" i="6"/>
  <c r="T646" i="6"/>
  <c r="T647" i="6"/>
  <c r="T648" i="6"/>
  <c r="T649" i="6"/>
  <c r="T650" i="6"/>
  <c r="T651" i="6"/>
  <c r="T652" i="6"/>
  <c r="T653" i="6"/>
  <c r="T654" i="6"/>
  <c r="T655" i="6"/>
  <c r="T656" i="6"/>
  <c r="T657" i="6"/>
  <c r="T658" i="6"/>
  <c r="T659" i="6"/>
  <c r="T660" i="6"/>
  <c r="T661" i="6"/>
  <c r="T662" i="6"/>
  <c r="T663" i="6"/>
  <c r="T664" i="6"/>
  <c r="T665" i="6"/>
  <c r="T666" i="6"/>
  <c r="T667" i="6"/>
  <c r="T668" i="6"/>
  <c r="T669" i="6"/>
  <c r="T670" i="6"/>
  <c r="T671" i="6"/>
  <c r="T672" i="6"/>
  <c r="T673" i="6"/>
  <c r="T674" i="6"/>
  <c r="T675" i="6"/>
  <c r="T676" i="6"/>
  <c r="T677" i="6"/>
  <c r="T678" i="6"/>
  <c r="T679" i="6"/>
  <c r="T680" i="6"/>
  <c r="T681" i="6"/>
  <c r="T682" i="6"/>
  <c r="T683" i="6"/>
  <c r="T684" i="6"/>
  <c r="T685" i="6"/>
  <c r="T686" i="6"/>
  <c r="T687" i="6"/>
  <c r="T688" i="6"/>
  <c r="T689" i="6"/>
  <c r="T690" i="6"/>
  <c r="T691" i="6"/>
  <c r="T692" i="6"/>
  <c r="T693" i="6"/>
  <c r="T694" i="6"/>
  <c r="T695" i="6"/>
  <c r="T696" i="6"/>
  <c r="T697" i="6"/>
  <c r="T698" i="6"/>
  <c r="T699" i="6"/>
  <c r="T700" i="6"/>
  <c r="T701" i="6"/>
  <c r="T702" i="6"/>
  <c r="T703" i="6"/>
  <c r="T704" i="6"/>
  <c r="T705" i="6"/>
  <c r="T706" i="6"/>
  <c r="T707" i="6"/>
  <c r="T708" i="6"/>
  <c r="T709" i="6"/>
  <c r="T710" i="6"/>
  <c r="T711" i="6"/>
  <c r="T712" i="6"/>
  <c r="T713" i="6"/>
  <c r="T714" i="6"/>
  <c r="T715" i="6"/>
  <c r="T716" i="6"/>
  <c r="T717" i="6"/>
  <c r="T718" i="6"/>
  <c r="T719" i="6"/>
  <c r="T720" i="6"/>
  <c r="T721" i="6"/>
  <c r="T722" i="6"/>
  <c r="T723" i="6"/>
  <c r="T724" i="6"/>
  <c r="T725" i="6"/>
  <c r="T726" i="6"/>
  <c r="T727" i="6"/>
  <c r="T728" i="6"/>
  <c r="T729" i="6"/>
  <c r="T730" i="6"/>
  <c r="T731" i="6"/>
  <c r="T732" i="6"/>
  <c r="T733" i="6"/>
  <c r="T734" i="6"/>
  <c r="T735" i="6"/>
  <c r="T736" i="6"/>
  <c r="T737" i="6"/>
  <c r="T738" i="6"/>
  <c r="T739" i="6"/>
  <c r="T740" i="6"/>
  <c r="T741" i="6"/>
  <c r="T742" i="6"/>
  <c r="T743" i="6"/>
  <c r="T744" i="6"/>
  <c r="T745" i="6"/>
  <c r="T746" i="6"/>
  <c r="T747" i="6"/>
  <c r="T748" i="6"/>
  <c r="T749" i="6"/>
  <c r="T750" i="6"/>
  <c r="T751" i="6"/>
  <c r="T752" i="6"/>
  <c r="T753" i="6"/>
  <c r="T754" i="6"/>
  <c r="T755" i="6"/>
  <c r="T756" i="6"/>
  <c r="T757" i="6"/>
  <c r="T758" i="6"/>
  <c r="T759" i="6"/>
  <c r="T760" i="6"/>
  <c r="T761" i="6"/>
  <c r="T762" i="6"/>
  <c r="T763" i="6"/>
  <c r="T764" i="6"/>
  <c r="T765" i="6"/>
  <c r="T766" i="6"/>
  <c r="T767" i="6"/>
  <c r="T768" i="6"/>
  <c r="T769" i="6"/>
  <c r="T770" i="6"/>
  <c r="T771" i="6"/>
  <c r="T772" i="6"/>
  <c r="T773" i="6"/>
  <c r="T774" i="6"/>
  <c r="T775" i="6"/>
  <c r="T776" i="6"/>
  <c r="T777" i="6"/>
  <c r="T778" i="6"/>
  <c r="T779" i="6"/>
  <c r="T780" i="6"/>
  <c r="T781" i="6"/>
  <c r="T782" i="6"/>
  <c r="T783" i="6"/>
  <c r="T784" i="6"/>
  <c r="T785" i="6"/>
  <c r="T786" i="6"/>
  <c r="T787" i="6"/>
  <c r="T788" i="6"/>
  <c r="T789" i="6"/>
  <c r="T790" i="6"/>
  <c r="T791" i="6"/>
  <c r="T792" i="6"/>
  <c r="T793" i="6"/>
  <c r="T794" i="6"/>
  <c r="T795" i="6"/>
  <c r="T796" i="6"/>
  <c r="T797" i="6"/>
  <c r="T798" i="6"/>
  <c r="T799" i="6"/>
  <c r="T800" i="6"/>
  <c r="T801" i="6"/>
  <c r="T802" i="6"/>
  <c r="T803" i="6"/>
  <c r="T804" i="6"/>
  <c r="T805" i="6"/>
  <c r="T806" i="6"/>
  <c r="T807" i="6"/>
  <c r="T808" i="6"/>
  <c r="T809" i="6"/>
  <c r="T810" i="6"/>
  <c r="T811" i="6"/>
  <c r="T812" i="6"/>
  <c r="T813" i="6"/>
  <c r="T814" i="6"/>
  <c r="T815" i="6"/>
  <c r="T816" i="6"/>
  <c r="T817" i="6"/>
  <c r="T818" i="6"/>
  <c r="T819" i="6"/>
  <c r="T820" i="6"/>
  <c r="T821" i="6"/>
  <c r="T822" i="6"/>
  <c r="T823" i="6"/>
  <c r="T824" i="6"/>
  <c r="T825" i="6"/>
  <c r="T826" i="6"/>
  <c r="T827" i="6"/>
  <c r="T828" i="6"/>
  <c r="T829" i="6"/>
  <c r="T830" i="6"/>
  <c r="T831" i="6"/>
  <c r="T832" i="6"/>
  <c r="T833" i="6"/>
  <c r="T834" i="6"/>
  <c r="T835" i="6"/>
  <c r="T836" i="6"/>
  <c r="T837" i="6"/>
  <c r="T838" i="6"/>
  <c r="T839" i="6"/>
  <c r="T840" i="6"/>
  <c r="T841" i="6"/>
  <c r="T842" i="6"/>
  <c r="T843" i="6"/>
  <c r="T844" i="6"/>
  <c r="T845" i="6"/>
  <c r="T846" i="6"/>
  <c r="T847" i="6"/>
  <c r="T848" i="6"/>
  <c r="T849" i="6"/>
  <c r="T850" i="6"/>
  <c r="T851" i="6"/>
  <c r="T852" i="6"/>
  <c r="T853" i="6"/>
  <c r="T854" i="6"/>
  <c r="T855" i="6"/>
  <c r="T856" i="6"/>
  <c r="T857" i="6"/>
  <c r="T858" i="6"/>
  <c r="T859" i="6"/>
  <c r="T860" i="6"/>
  <c r="T861" i="6"/>
  <c r="T862" i="6"/>
  <c r="T863" i="6"/>
  <c r="T864" i="6"/>
  <c r="T865" i="6"/>
  <c r="T866" i="6"/>
  <c r="T867" i="6"/>
  <c r="T868" i="6"/>
  <c r="T869" i="6"/>
  <c r="T870" i="6"/>
  <c r="T871" i="6"/>
  <c r="T872" i="6"/>
  <c r="T873" i="6"/>
  <c r="T874" i="6"/>
  <c r="T875" i="6"/>
  <c r="T876" i="6"/>
  <c r="T877" i="6"/>
  <c r="T878" i="6"/>
  <c r="T879" i="6"/>
  <c r="T880" i="6"/>
  <c r="T881" i="6"/>
  <c r="T882" i="6"/>
  <c r="T883" i="6"/>
  <c r="T884" i="6"/>
  <c r="T885" i="6"/>
  <c r="T886" i="6"/>
  <c r="T887" i="6"/>
  <c r="T888" i="6"/>
  <c r="T889" i="6"/>
  <c r="T890" i="6"/>
  <c r="T891" i="6"/>
  <c r="T892" i="6"/>
  <c r="T893" i="6"/>
  <c r="T894" i="6"/>
  <c r="T895" i="6"/>
  <c r="T896" i="6"/>
  <c r="T897" i="6"/>
  <c r="T898" i="6"/>
  <c r="T899" i="6"/>
  <c r="T900" i="6"/>
  <c r="T901" i="6"/>
  <c r="T902" i="6"/>
  <c r="T903" i="6"/>
  <c r="T904" i="6"/>
  <c r="T905" i="6"/>
  <c r="T906" i="6"/>
  <c r="T907" i="6"/>
  <c r="T908" i="6"/>
  <c r="T909" i="6"/>
  <c r="T910" i="6"/>
  <c r="T911" i="6"/>
  <c r="T912" i="6"/>
  <c r="T913" i="6"/>
  <c r="T914" i="6"/>
  <c r="T915" i="6"/>
  <c r="T916" i="6"/>
  <c r="T917" i="6"/>
  <c r="T918" i="6"/>
  <c r="T919" i="6"/>
  <c r="T920" i="6"/>
  <c r="T921" i="6"/>
  <c r="T922" i="6"/>
  <c r="T923" i="6"/>
  <c r="T924" i="6"/>
  <c r="T925" i="6"/>
  <c r="T926" i="6"/>
  <c r="T927" i="6"/>
  <c r="T928" i="6"/>
  <c r="T929" i="6"/>
  <c r="T930" i="6"/>
  <c r="T931" i="6"/>
  <c r="T932" i="6"/>
  <c r="T933" i="6"/>
  <c r="T934" i="6"/>
  <c r="T935" i="6"/>
  <c r="T936" i="6"/>
  <c r="T937" i="6"/>
  <c r="T938" i="6"/>
  <c r="T939" i="6"/>
  <c r="T940" i="6"/>
  <c r="T941" i="6"/>
  <c r="T942" i="6"/>
  <c r="T943" i="6"/>
  <c r="T944" i="6"/>
  <c r="T945" i="6"/>
  <c r="T946" i="6"/>
  <c r="T947" i="6"/>
  <c r="T948" i="6"/>
  <c r="T949" i="6"/>
  <c r="T950" i="6"/>
  <c r="T951" i="6"/>
  <c r="T952" i="6"/>
  <c r="T953" i="6"/>
  <c r="T954" i="6"/>
  <c r="T955" i="6"/>
  <c r="T956" i="6"/>
  <c r="T957" i="6"/>
  <c r="T958" i="6"/>
  <c r="T959" i="6"/>
  <c r="T960" i="6"/>
  <c r="T961" i="6"/>
  <c r="T962" i="6"/>
  <c r="T963" i="6"/>
  <c r="T964" i="6"/>
  <c r="T965" i="6"/>
  <c r="T966" i="6"/>
  <c r="T967" i="6"/>
  <c r="T968" i="6"/>
  <c r="T969" i="6"/>
  <c r="T970" i="6"/>
  <c r="T971" i="6"/>
  <c r="T972" i="6"/>
  <c r="T973" i="6"/>
  <c r="T974" i="6"/>
  <c r="T975" i="6"/>
  <c r="T976" i="6"/>
  <c r="T977" i="6"/>
  <c r="T978" i="6"/>
  <c r="T979" i="6"/>
  <c r="T980" i="6"/>
  <c r="T981" i="6"/>
  <c r="T982" i="6"/>
  <c r="T983" i="6"/>
  <c r="T984" i="6"/>
  <c r="T985" i="6"/>
  <c r="T986" i="6"/>
  <c r="T987" i="6"/>
  <c r="T988" i="6"/>
  <c r="T989" i="6"/>
  <c r="T990" i="6"/>
  <c r="T991" i="6"/>
  <c r="T992" i="6"/>
  <c r="T993" i="6"/>
  <c r="T994" i="6"/>
  <c r="T995" i="6"/>
  <c r="T996" i="6"/>
  <c r="T997" i="6"/>
  <c r="T998" i="6"/>
  <c r="T999" i="6"/>
  <c r="T1000" i="6"/>
  <c r="T1001" i="6"/>
  <c r="T1002" i="6"/>
  <c r="T1003" i="6"/>
  <c r="T1004" i="6"/>
  <c r="T1005" i="6"/>
  <c r="T1006" i="6"/>
  <c r="T1007" i="6"/>
  <c r="T1008" i="6"/>
  <c r="T1009" i="6"/>
  <c r="T1010" i="6"/>
  <c r="T1011" i="6"/>
  <c r="T1012" i="6"/>
  <c r="T1013" i="6"/>
  <c r="T1014" i="6"/>
  <c r="T1015" i="6"/>
  <c r="T1016" i="6"/>
  <c r="T1017" i="6"/>
  <c r="T1018" i="6"/>
  <c r="T1019" i="6"/>
  <c r="T1020" i="6"/>
  <c r="T1021" i="6"/>
  <c r="T1022" i="6"/>
  <c r="T1023" i="6"/>
  <c r="T1024" i="6"/>
  <c r="T1025" i="6"/>
  <c r="T1026" i="6"/>
  <c r="T1027" i="6"/>
  <c r="T1028" i="6"/>
  <c r="T1029" i="6"/>
  <c r="T1030" i="6"/>
  <c r="T1031" i="6"/>
  <c r="T1032" i="6"/>
  <c r="T1033" i="6"/>
  <c r="T1034" i="6"/>
  <c r="T1035" i="6"/>
  <c r="T1036" i="6"/>
  <c r="T1037" i="6"/>
  <c r="T1038" i="6"/>
  <c r="T1039" i="6"/>
  <c r="T1040" i="6"/>
  <c r="T1041" i="6"/>
  <c r="T1042" i="6"/>
  <c r="T1043" i="6"/>
  <c r="T1044" i="6"/>
  <c r="T1045" i="6"/>
  <c r="T1046" i="6"/>
  <c r="T1047" i="6"/>
  <c r="T1048" i="6"/>
  <c r="T1049" i="6"/>
  <c r="T1050" i="6"/>
  <c r="T1051" i="6"/>
  <c r="T1052" i="6"/>
  <c r="T1053" i="6"/>
  <c r="T1054" i="6"/>
  <c r="T1055" i="6"/>
  <c r="T1056" i="6"/>
  <c r="T1057" i="6"/>
  <c r="T1058" i="6"/>
  <c r="T1059" i="6"/>
  <c r="T1060" i="6"/>
  <c r="T1061" i="6"/>
  <c r="T1062" i="6"/>
  <c r="T1063" i="6"/>
  <c r="T1064" i="6"/>
  <c r="T1065" i="6"/>
  <c r="T1066" i="6"/>
  <c r="T1067" i="6"/>
  <c r="T1068" i="6"/>
  <c r="T1069" i="6"/>
  <c r="T1070" i="6"/>
  <c r="T1071" i="6"/>
  <c r="T1072" i="6"/>
  <c r="T1073" i="6"/>
  <c r="T1074" i="6"/>
  <c r="T1075" i="6"/>
  <c r="T1076" i="6"/>
  <c r="T1077" i="6"/>
  <c r="T1078" i="6"/>
  <c r="T1079" i="6"/>
  <c r="T1080" i="6"/>
  <c r="T1081" i="6"/>
  <c r="T1082" i="6"/>
  <c r="T1083" i="6"/>
  <c r="T1084" i="6"/>
  <c r="T1085" i="6"/>
  <c r="T1086" i="6"/>
  <c r="T1087" i="6"/>
  <c r="T1088" i="6"/>
  <c r="T1089" i="6"/>
  <c r="T1090" i="6"/>
  <c r="T1091" i="6"/>
  <c r="T1092" i="6"/>
  <c r="T1093" i="6"/>
  <c r="T1094" i="6"/>
  <c r="T1095" i="6"/>
  <c r="T1096" i="6"/>
  <c r="T1097" i="6"/>
  <c r="T1098" i="6"/>
  <c r="T1099" i="6"/>
  <c r="T1100" i="6"/>
  <c r="T1101" i="6"/>
  <c r="T1102" i="6"/>
  <c r="T1103" i="6"/>
  <c r="T1104" i="6"/>
  <c r="T1105" i="6"/>
  <c r="T1106" i="6"/>
  <c r="T1107" i="6"/>
  <c r="T1108" i="6"/>
  <c r="T1109" i="6"/>
  <c r="T1110" i="6"/>
  <c r="T1111" i="6"/>
  <c r="T1112" i="6"/>
  <c r="T1113" i="6"/>
  <c r="T1114" i="6"/>
  <c r="T1115" i="6"/>
  <c r="T1116" i="6"/>
  <c r="T1117" i="6"/>
  <c r="T1118" i="6"/>
  <c r="T1119" i="6"/>
  <c r="T1120" i="6"/>
  <c r="T1121" i="6"/>
  <c r="T1122" i="6"/>
  <c r="T1123" i="6"/>
  <c r="T1124" i="6"/>
  <c r="T1125" i="6"/>
  <c r="T1126" i="6"/>
  <c r="T1127" i="6"/>
  <c r="T1128" i="6"/>
  <c r="T1129" i="6"/>
  <c r="T1130" i="6"/>
  <c r="T1131" i="6"/>
  <c r="T1132" i="6"/>
  <c r="T1133" i="6"/>
  <c r="T1134" i="6"/>
  <c r="T1135" i="6"/>
  <c r="T1136" i="6"/>
  <c r="T1137" i="6"/>
  <c r="T1138" i="6"/>
  <c r="T1139" i="6"/>
  <c r="T1140" i="6"/>
  <c r="T1141" i="6"/>
  <c r="T1142" i="6"/>
  <c r="T1143" i="6"/>
  <c r="T1144" i="6"/>
  <c r="T1145" i="6"/>
  <c r="T1146" i="6"/>
  <c r="T1147" i="6"/>
  <c r="T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S129" i="6"/>
  <c r="S130" i="6"/>
  <c r="S131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57" i="6"/>
  <c r="S158" i="6"/>
  <c r="S159" i="6"/>
  <c r="S160" i="6"/>
  <c r="S161" i="6"/>
  <c r="S162" i="6"/>
  <c r="S163" i="6"/>
  <c r="S164" i="6"/>
  <c r="S165" i="6"/>
  <c r="S166" i="6"/>
  <c r="S167" i="6"/>
  <c r="S168" i="6"/>
  <c r="S169" i="6"/>
  <c r="S170" i="6"/>
  <c r="S171" i="6"/>
  <c r="S172" i="6"/>
  <c r="S173" i="6"/>
  <c r="S174" i="6"/>
  <c r="S175" i="6"/>
  <c r="S176" i="6"/>
  <c r="S177" i="6"/>
  <c r="S178" i="6"/>
  <c r="S179" i="6"/>
  <c r="S180" i="6"/>
  <c r="S181" i="6"/>
  <c r="S182" i="6"/>
  <c r="S183" i="6"/>
  <c r="S184" i="6"/>
  <c r="S185" i="6"/>
  <c r="S186" i="6"/>
  <c r="S187" i="6"/>
  <c r="S188" i="6"/>
  <c r="S189" i="6"/>
  <c r="S190" i="6"/>
  <c r="S191" i="6"/>
  <c r="S192" i="6"/>
  <c r="S193" i="6"/>
  <c r="S194" i="6"/>
  <c r="S195" i="6"/>
  <c r="S196" i="6"/>
  <c r="S197" i="6"/>
  <c r="S198" i="6"/>
  <c r="S199" i="6"/>
  <c r="S200" i="6"/>
  <c r="S201" i="6"/>
  <c r="S202" i="6"/>
  <c r="S203" i="6"/>
  <c r="S204" i="6"/>
  <c r="S205" i="6"/>
  <c r="S206" i="6"/>
  <c r="S207" i="6"/>
  <c r="S208" i="6"/>
  <c r="S209" i="6"/>
  <c r="S210" i="6"/>
  <c r="S211" i="6"/>
  <c r="S212" i="6"/>
  <c r="S213" i="6"/>
  <c r="S214" i="6"/>
  <c r="S215" i="6"/>
  <c r="S216" i="6"/>
  <c r="S217" i="6"/>
  <c r="S218" i="6"/>
  <c r="S219" i="6"/>
  <c r="S220" i="6"/>
  <c r="S221" i="6"/>
  <c r="S222" i="6"/>
  <c r="S223" i="6"/>
  <c r="S224" i="6"/>
  <c r="S225" i="6"/>
  <c r="S226" i="6"/>
  <c r="S227" i="6"/>
  <c r="S228" i="6"/>
  <c r="S229" i="6"/>
  <c r="S230" i="6"/>
  <c r="S231" i="6"/>
  <c r="S232" i="6"/>
  <c r="S233" i="6"/>
  <c r="S234" i="6"/>
  <c r="S235" i="6"/>
  <c r="S236" i="6"/>
  <c r="S237" i="6"/>
  <c r="S238" i="6"/>
  <c r="S239" i="6"/>
  <c r="S240" i="6"/>
  <c r="S241" i="6"/>
  <c r="S242" i="6"/>
  <c r="S243" i="6"/>
  <c r="S244" i="6"/>
  <c r="S245" i="6"/>
  <c r="S246" i="6"/>
  <c r="S247" i="6"/>
  <c r="S248" i="6"/>
  <c r="S249" i="6"/>
  <c r="S250" i="6"/>
  <c r="S251" i="6"/>
  <c r="S252" i="6"/>
  <c r="S253" i="6"/>
  <c r="S254" i="6"/>
  <c r="S255" i="6"/>
  <c r="S256" i="6"/>
  <c r="S257" i="6"/>
  <c r="S258" i="6"/>
  <c r="S259" i="6"/>
  <c r="S260" i="6"/>
  <c r="S261" i="6"/>
  <c r="S262" i="6"/>
  <c r="S263" i="6"/>
  <c r="S264" i="6"/>
  <c r="S265" i="6"/>
  <c r="S266" i="6"/>
  <c r="S267" i="6"/>
  <c r="S268" i="6"/>
  <c r="S269" i="6"/>
  <c r="S270" i="6"/>
  <c r="S271" i="6"/>
  <c r="S272" i="6"/>
  <c r="S273" i="6"/>
  <c r="S274" i="6"/>
  <c r="S275" i="6"/>
  <c r="S276" i="6"/>
  <c r="S277" i="6"/>
  <c r="S278" i="6"/>
  <c r="S279" i="6"/>
  <c r="S280" i="6"/>
  <c r="S281" i="6"/>
  <c r="S282" i="6"/>
  <c r="S283" i="6"/>
  <c r="S284" i="6"/>
  <c r="S285" i="6"/>
  <c r="S286" i="6"/>
  <c r="S287" i="6"/>
  <c r="S288" i="6"/>
  <c r="S289" i="6"/>
  <c r="S290" i="6"/>
  <c r="S291" i="6"/>
  <c r="S292" i="6"/>
  <c r="S293" i="6"/>
  <c r="S294" i="6"/>
  <c r="S295" i="6"/>
  <c r="S296" i="6"/>
  <c r="S297" i="6"/>
  <c r="S298" i="6"/>
  <c r="S299" i="6"/>
  <c r="S300" i="6"/>
  <c r="S301" i="6"/>
  <c r="S302" i="6"/>
  <c r="S303" i="6"/>
  <c r="S304" i="6"/>
  <c r="S305" i="6"/>
  <c r="S306" i="6"/>
  <c r="S307" i="6"/>
  <c r="S308" i="6"/>
  <c r="S309" i="6"/>
  <c r="S310" i="6"/>
  <c r="S311" i="6"/>
  <c r="S312" i="6"/>
  <c r="S313" i="6"/>
  <c r="S314" i="6"/>
  <c r="S315" i="6"/>
  <c r="S316" i="6"/>
  <c r="S317" i="6"/>
  <c r="S318" i="6"/>
  <c r="S319" i="6"/>
  <c r="S320" i="6"/>
  <c r="S321" i="6"/>
  <c r="S322" i="6"/>
  <c r="S323" i="6"/>
  <c r="S324" i="6"/>
  <c r="S325" i="6"/>
  <c r="S326" i="6"/>
  <c r="S327" i="6"/>
  <c r="S328" i="6"/>
  <c r="S329" i="6"/>
  <c r="S330" i="6"/>
  <c r="S331" i="6"/>
  <c r="S332" i="6"/>
  <c r="S333" i="6"/>
  <c r="S334" i="6"/>
  <c r="S335" i="6"/>
  <c r="S336" i="6"/>
  <c r="S337" i="6"/>
  <c r="S338" i="6"/>
  <c r="S339" i="6"/>
  <c r="S340" i="6"/>
  <c r="S341" i="6"/>
  <c r="S342" i="6"/>
  <c r="S343" i="6"/>
  <c r="S344" i="6"/>
  <c r="S345" i="6"/>
  <c r="S346" i="6"/>
  <c r="S347" i="6"/>
  <c r="S348" i="6"/>
  <c r="S349" i="6"/>
  <c r="S350" i="6"/>
  <c r="S351" i="6"/>
  <c r="S352" i="6"/>
  <c r="S353" i="6"/>
  <c r="S354" i="6"/>
  <c r="S355" i="6"/>
  <c r="S356" i="6"/>
  <c r="S357" i="6"/>
  <c r="S358" i="6"/>
  <c r="S359" i="6"/>
  <c r="S360" i="6"/>
  <c r="S361" i="6"/>
  <c r="S362" i="6"/>
  <c r="S363" i="6"/>
  <c r="S364" i="6"/>
  <c r="S365" i="6"/>
  <c r="S366" i="6"/>
  <c r="S367" i="6"/>
  <c r="S368" i="6"/>
  <c r="S369" i="6"/>
  <c r="S370" i="6"/>
  <c r="S371" i="6"/>
  <c r="S372" i="6"/>
  <c r="S373" i="6"/>
  <c r="S374" i="6"/>
  <c r="S375" i="6"/>
  <c r="S376" i="6"/>
  <c r="S377" i="6"/>
  <c r="S378" i="6"/>
  <c r="S379" i="6"/>
  <c r="S380" i="6"/>
  <c r="S381" i="6"/>
  <c r="S382" i="6"/>
  <c r="S383" i="6"/>
  <c r="S384" i="6"/>
  <c r="S385" i="6"/>
  <c r="S386" i="6"/>
  <c r="S387" i="6"/>
  <c r="S388" i="6"/>
  <c r="S389" i="6"/>
  <c r="S390" i="6"/>
  <c r="S391" i="6"/>
  <c r="S392" i="6"/>
  <c r="S393" i="6"/>
  <c r="S394" i="6"/>
  <c r="S395" i="6"/>
  <c r="S396" i="6"/>
  <c r="S397" i="6"/>
  <c r="S398" i="6"/>
  <c r="S399" i="6"/>
  <c r="S400" i="6"/>
  <c r="S401" i="6"/>
  <c r="S402" i="6"/>
  <c r="S403" i="6"/>
  <c r="S404" i="6"/>
  <c r="S405" i="6"/>
  <c r="S406" i="6"/>
  <c r="S407" i="6"/>
  <c r="S408" i="6"/>
  <c r="S409" i="6"/>
  <c r="S410" i="6"/>
  <c r="S411" i="6"/>
  <c r="S412" i="6"/>
  <c r="S413" i="6"/>
  <c r="S414" i="6"/>
  <c r="S415" i="6"/>
  <c r="S416" i="6"/>
  <c r="S417" i="6"/>
  <c r="S418" i="6"/>
  <c r="S419" i="6"/>
  <c r="S420" i="6"/>
  <c r="S421" i="6"/>
  <c r="S422" i="6"/>
  <c r="S423" i="6"/>
  <c r="S424" i="6"/>
  <c r="S425" i="6"/>
  <c r="S426" i="6"/>
  <c r="S427" i="6"/>
  <c r="S428" i="6"/>
  <c r="S429" i="6"/>
  <c r="S430" i="6"/>
  <c r="S431" i="6"/>
  <c r="S432" i="6"/>
  <c r="S433" i="6"/>
  <c r="S434" i="6"/>
  <c r="S435" i="6"/>
  <c r="S436" i="6"/>
  <c r="S437" i="6"/>
  <c r="S438" i="6"/>
  <c r="S439" i="6"/>
  <c r="S440" i="6"/>
  <c r="S441" i="6"/>
  <c r="S442" i="6"/>
  <c r="S443" i="6"/>
  <c r="S444" i="6"/>
  <c r="S445" i="6"/>
  <c r="S446" i="6"/>
  <c r="S447" i="6"/>
  <c r="S448" i="6"/>
  <c r="S449" i="6"/>
  <c r="S450" i="6"/>
  <c r="S451" i="6"/>
  <c r="S452" i="6"/>
  <c r="S453" i="6"/>
  <c r="S454" i="6"/>
  <c r="S455" i="6"/>
  <c r="S456" i="6"/>
  <c r="S457" i="6"/>
  <c r="S458" i="6"/>
  <c r="S459" i="6"/>
  <c r="S460" i="6"/>
  <c r="S461" i="6"/>
  <c r="S462" i="6"/>
  <c r="S463" i="6"/>
  <c r="S464" i="6"/>
  <c r="S465" i="6"/>
  <c r="S466" i="6"/>
  <c r="S467" i="6"/>
  <c r="S468" i="6"/>
  <c r="S469" i="6"/>
  <c r="S470" i="6"/>
  <c r="S471" i="6"/>
  <c r="S472" i="6"/>
  <c r="S473" i="6"/>
  <c r="S474" i="6"/>
  <c r="S475" i="6"/>
  <c r="S476" i="6"/>
  <c r="S477" i="6"/>
  <c r="S478" i="6"/>
  <c r="S479" i="6"/>
  <c r="S480" i="6"/>
  <c r="S481" i="6"/>
  <c r="S482" i="6"/>
  <c r="S483" i="6"/>
  <c r="S484" i="6"/>
  <c r="S485" i="6"/>
  <c r="S486" i="6"/>
  <c r="S487" i="6"/>
  <c r="S488" i="6"/>
  <c r="S489" i="6"/>
  <c r="S490" i="6"/>
  <c r="S491" i="6"/>
  <c r="S492" i="6"/>
  <c r="S493" i="6"/>
  <c r="S494" i="6"/>
  <c r="S495" i="6"/>
  <c r="S496" i="6"/>
  <c r="S497" i="6"/>
  <c r="S498" i="6"/>
  <c r="S499" i="6"/>
  <c r="S500" i="6"/>
  <c r="S501" i="6"/>
  <c r="S502" i="6"/>
  <c r="S503" i="6"/>
  <c r="S504" i="6"/>
  <c r="S505" i="6"/>
  <c r="S506" i="6"/>
  <c r="S507" i="6"/>
  <c r="S508" i="6"/>
  <c r="S509" i="6"/>
  <c r="S510" i="6"/>
  <c r="S511" i="6"/>
  <c r="S512" i="6"/>
  <c r="S513" i="6"/>
  <c r="S514" i="6"/>
  <c r="S515" i="6"/>
  <c r="S516" i="6"/>
  <c r="S517" i="6"/>
  <c r="S518" i="6"/>
  <c r="S519" i="6"/>
  <c r="S520" i="6"/>
  <c r="S521" i="6"/>
  <c r="S522" i="6"/>
  <c r="S523" i="6"/>
  <c r="S524" i="6"/>
  <c r="S525" i="6"/>
  <c r="S526" i="6"/>
  <c r="S527" i="6"/>
  <c r="S528" i="6"/>
  <c r="S529" i="6"/>
  <c r="S530" i="6"/>
  <c r="S531" i="6"/>
  <c r="S532" i="6"/>
  <c r="S533" i="6"/>
  <c r="S534" i="6"/>
  <c r="S535" i="6"/>
  <c r="S536" i="6"/>
  <c r="S537" i="6"/>
  <c r="S538" i="6"/>
  <c r="S539" i="6"/>
  <c r="S540" i="6"/>
  <c r="S541" i="6"/>
  <c r="S542" i="6"/>
  <c r="S543" i="6"/>
  <c r="S544" i="6"/>
  <c r="S545" i="6"/>
  <c r="S546" i="6"/>
  <c r="S547" i="6"/>
  <c r="S548" i="6"/>
  <c r="S549" i="6"/>
  <c r="S550" i="6"/>
  <c r="S551" i="6"/>
  <c r="S552" i="6"/>
  <c r="S553" i="6"/>
  <c r="S554" i="6"/>
  <c r="S555" i="6"/>
  <c r="S556" i="6"/>
  <c r="S557" i="6"/>
  <c r="S558" i="6"/>
  <c r="S559" i="6"/>
  <c r="S560" i="6"/>
  <c r="S561" i="6"/>
  <c r="S562" i="6"/>
  <c r="S563" i="6"/>
  <c r="S564" i="6"/>
  <c r="S565" i="6"/>
  <c r="S566" i="6"/>
  <c r="S567" i="6"/>
  <c r="S568" i="6"/>
  <c r="S569" i="6"/>
  <c r="S570" i="6"/>
  <c r="S571" i="6"/>
  <c r="S572" i="6"/>
  <c r="S573" i="6"/>
  <c r="S574" i="6"/>
  <c r="S575" i="6"/>
  <c r="S576" i="6"/>
  <c r="S577" i="6"/>
  <c r="S578" i="6"/>
  <c r="S579" i="6"/>
  <c r="S580" i="6"/>
  <c r="S581" i="6"/>
  <c r="S582" i="6"/>
  <c r="S583" i="6"/>
  <c r="S584" i="6"/>
  <c r="S585" i="6"/>
  <c r="S586" i="6"/>
  <c r="S587" i="6"/>
  <c r="S588" i="6"/>
  <c r="S589" i="6"/>
  <c r="S590" i="6"/>
  <c r="S591" i="6"/>
  <c r="S592" i="6"/>
  <c r="S593" i="6"/>
  <c r="S594" i="6"/>
  <c r="S595" i="6"/>
  <c r="S596" i="6"/>
  <c r="S597" i="6"/>
  <c r="S598" i="6"/>
  <c r="S599" i="6"/>
  <c r="S600" i="6"/>
  <c r="S601" i="6"/>
  <c r="S602" i="6"/>
  <c r="S603" i="6"/>
  <c r="S604" i="6"/>
  <c r="S605" i="6"/>
  <c r="S606" i="6"/>
  <c r="S607" i="6"/>
  <c r="S608" i="6"/>
  <c r="S609" i="6"/>
  <c r="S610" i="6"/>
  <c r="S611" i="6"/>
  <c r="S612" i="6"/>
  <c r="S613" i="6"/>
  <c r="S614" i="6"/>
  <c r="S615" i="6"/>
  <c r="S616" i="6"/>
  <c r="S617" i="6"/>
  <c r="S618" i="6"/>
  <c r="S619" i="6"/>
  <c r="S620" i="6"/>
  <c r="S621" i="6"/>
  <c r="S622" i="6"/>
  <c r="S623" i="6"/>
  <c r="S624" i="6"/>
  <c r="S625" i="6"/>
  <c r="S626" i="6"/>
  <c r="S627" i="6"/>
  <c r="S628" i="6"/>
  <c r="S629" i="6"/>
  <c r="S630" i="6"/>
  <c r="S631" i="6"/>
  <c r="S632" i="6"/>
  <c r="S633" i="6"/>
  <c r="S634" i="6"/>
  <c r="S635" i="6"/>
  <c r="S636" i="6"/>
  <c r="S637" i="6"/>
  <c r="S638" i="6"/>
  <c r="S639" i="6"/>
  <c r="S640" i="6"/>
  <c r="S641" i="6"/>
  <c r="S642" i="6"/>
  <c r="S643" i="6"/>
  <c r="S644" i="6"/>
  <c r="S645" i="6"/>
  <c r="S646" i="6"/>
  <c r="S647" i="6"/>
  <c r="S648" i="6"/>
  <c r="S649" i="6"/>
  <c r="S650" i="6"/>
  <c r="S651" i="6"/>
  <c r="S652" i="6"/>
  <c r="S653" i="6"/>
  <c r="S654" i="6"/>
  <c r="S655" i="6"/>
  <c r="S656" i="6"/>
  <c r="S657" i="6"/>
  <c r="S658" i="6"/>
  <c r="S659" i="6"/>
  <c r="S660" i="6"/>
  <c r="S661" i="6"/>
  <c r="S662" i="6"/>
  <c r="S663" i="6"/>
  <c r="S664" i="6"/>
  <c r="S665" i="6"/>
  <c r="S666" i="6"/>
  <c r="S667" i="6"/>
  <c r="S668" i="6"/>
  <c r="S669" i="6"/>
  <c r="S670" i="6"/>
  <c r="S671" i="6"/>
  <c r="S672" i="6"/>
  <c r="S673" i="6"/>
  <c r="S674" i="6"/>
  <c r="S675" i="6"/>
  <c r="S676" i="6"/>
  <c r="S677" i="6"/>
  <c r="S678" i="6"/>
  <c r="S679" i="6"/>
  <c r="S680" i="6"/>
  <c r="S681" i="6"/>
  <c r="S682" i="6"/>
  <c r="S683" i="6"/>
  <c r="S684" i="6"/>
  <c r="S685" i="6"/>
  <c r="S686" i="6"/>
  <c r="S687" i="6"/>
  <c r="S688" i="6"/>
  <c r="S689" i="6"/>
  <c r="S690" i="6"/>
  <c r="S691" i="6"/>
  <c r="S692" i="6"/>
  <c r="S693" i="6"/>
  <c r="S694" i="6"/>
  <c r="S695" i="6"/>
  <c r="S696" i="6"/>
  <c r="S697" i="6"/>
  <c r="S698" i="6"/>
  <c r="S699" i="6"/>
  <c r="S700" i="6"/>
  <c r="S701" i="6"/>
  <c r="S702" i="6"/>
  <c r="S703" i="6"/>
  <c r="S704" i="6"/>
  <c r="S705" i="6"/>
  <c r="S706" i="6"/>
  <c r="S707" i="6"/>
  <c r="S708" i="6"/>
  <c r="S709" i="6"/>
  <c r="S710" i="6"/>
  <c r="S711" i="6"/>
  <c r="S712" i="6"/>
  <c r="S713" i="6"/>
  <c r="S714" i="6"/>
  <c r="S715" i="6"/>
  <c r="S716" i="6"/>
  <c r="S717" i="6"/>
  <c r="S718" i="6"/>
  <c r="S719" i="6"/>
  <c r="S720" i="6"/>
  <c r="S721" i="6"/>
  <c r="S722" i="6"/>
  <c r="S723" i="6"/>
  <c r="S724" i="6"/>
  <c r="S725" i="6"/>
  <c r="S726" i="6"/>
  <c r="S727" i="6"/>
  <c r="S728" i="6"/>
  <c r="S729" i="6"/>
  <c r="S730" i="6"/>
  <c r="S731" i="6"/>
  <c r="S732" i="6"/>
  <c r="S733" i="6"/>
  <c r="S734" i="6"/>
  <c r="S735" i="6"/>
  <c r="S736" i="6"/>
  <c r="S737" i="6"/>
  <c r="S738" i="6"/>
  <c r="S739" i="6"/>
  <c r="S740" i="6"/>
  <c r="S741" i="6"/>
  <c r="S742" i="6"/>
  <c r="S743" i="6"/>
  <c r="S744" i="6"/>
  <c r="S745" i="6"/>
  <c r="S746" i="6"/>
  <c r="S747" i="6"/>
  <c r="S748" i="6"/>
  <c r="S749" i="6"/>
  <c r="S750" i="6"/>
  <c r="S751" i="6"/>
  <c r="S752" i="6"/>
  <c r="S753" i="6"/>
  <c r="S754" i="6"/>
  <c r="S755" i="6"/>
  <c r="S756" i="6"/>
  <c r="S757" i="6"/>
  <c r="S758" i="6"/>
  <c r="S759" i="6"/>
  <c r="S760" i="6"/>
  <c r="S761" i="6"/>
  <c r="S762" i="6"/>
  <c r="S763" i="6"/>
  <c r="S764" i="6"/>
  <c r="S765" i="6"/>
  <c r="S766" i="6"/>
  <c r="S767" i="6"/>
  <c r="S768" i="6"/>
  <c r="S769" i="6"/>
  <c r="S770" i="6"/>
  <c r="S771" i="6"/>
  <c r="S772" i="6"/>
  <c r="S773" i="6"/>
  <c r="S774" i="6"/>
  <c r="S775" i="6"/>
  <c r="S776" i="6"/>
  <c r="S777" i="6"/>
  <c r="S778" i="6"/>
  <c r="S779" i="6"/>
  <c r="S780" i="6"/>
  <c r="S781" i="6"/>
  <c r="S782" i="6"/>
  <c r="S783" i="6"/>
  <c r="S784" i="6"/>
  <c r="S785" i="6"/>
  <c r="S786" i="6"/>
  <c r="S787" i="6"/>
  <c r="S788" i="6"/>
  <c r="S789" i="6"/>
  <c r="S790" i="6"/>
  <c r="S791" i="6"/>
  <c r="S792" i="6"/>
  <c r="S793" i="6"/>
  <c r="S794" i="6"/>
  <c r="S795" i="6"/>
  <c r="S796" i="6"/>
  <c r="S797" i="6"/>
  <c r="S798" i="6"/>
  <c r="S799" i="6"/>
  <c r="S800" i="6"/>
  <c r="S801" i="6"/>
  <c r="S802" i="6"/>
  <c r="S803" i="6"/>
  <c r="S804" i="6"/>
  <c r="S805" i="6"/>
  <c r="S806" i="6"/>
  <c r="S807" i="6"/>
  <c r="S808" i="6"/>
  <c r="S809" i="6"/>
  <c r="S810" i="6"/>
  <c r="S811" i="6"/>
  <c r="S812" i="6"/>
  <c r="S813" i="6"/>
  <c r="S814" i="6"/>
  <c r="S815" i="6"/>
  <c r="S816" i="6"/>
  <c r="S817" i="6"/>
  <c r="S818" i="6"/>
  <c r="S819" i="6"/>
  <c r="S820" i="6"/>
  <c r="S821" i="6"/>
  <c r="S822" i="6"/>
  <c r="S823" i="6"/>
  <c r="S824" i="6"/>
  <c r="S825" i="6"/>
  <c r="S826" i="6"/>
  <c r="S827" i="6"/>
  <c r="S828" i="6"/>
  <c r="S829" i="6"/>
  <c r="S830" i="6"/>
  <c r="S831" i="6"/>
  <c r="S832" i="6"/>
  <c r="S833" i="6"/>
  <c r="S834" i="6"/>
  <c r="S835" i="6"/>
  <c r="S836" i="6"/>
  <c r="S837" i="6"/>
  <c r="S838" i="6"/>
  <c r="S839" i="6"/>
  <c r="S840" i="6"/>
  <c r="S841" i="6"/>
  <c r="S842" i="6"/>
  <c r="S843" i="6"/>
  <c r="S844" i="6"/>
  <c r="S845" i="6"/>
  <c r="S846" i="6"/>
  <c r="S847" i="6"/>
  <c r="S848" i="6"/>
  <c r="S849" i="6"/>
  <c r="S850" i="6"/>
  <c r="S851" i="6"/>
  <c r="S852" i="6"/>
  <c r="S853" i="6"/>
  <c r="S854" i="6"/>
  <c r="S855" i="6"/>
  <c r="S856" i="6"/>
  <c r="S857" i="6"/>
  <c r="S858" i="6"/>
  <c r="S859" i="6"/>
  <c r="S860" i="6"/>
  <c r="S861" i="6"/>
  <c r="S862" i="6"/>
  <c r="S863" i="6"/>
  <c r="S864" i="6"/>
  <c r="S865" i="6"/>
  <c r="S866" i="6"/>
  <c r="S867" i="6"/>
  <c r="S868" i="6"/>
  <c r="S869" i="6"/>
  <c r="S870" i="6"/>
  <c r="S871" i="6"/>
  <c r="S872" i="6"/>
  <c r="S873" i="6"/>
  <c r="S874" i="6"/>
  <c r="S875" i="6"/>
  <c r="S876" i="6"/>
  <c r="S877" i="6"/>
  <c r="S878" i="6"/>
  <c r="S879" i="6"/>
  <c r="S880" i="6"/>
  <c r="S881" i="6"/>
  <c r="S882" i="6"/>
  <c r="S883" i="6"/>
  <c r="S884" i="6"/>
  <c r="S885" i="6"/>
  <c r="S886" i="6"/>
  <c r="S887" i="6"/>
  <c r="S888" i="6"/>
  <c r="S889" i="6"/>
  <c r="S890" i="6"/>
  <c r="S891" i="6"/>
  <c r="S892" i="6"/>
  <c r="S893" i="6"/>
  <c r="S894" i="6"/>
  <c r="S895" i="6"/>
  <c r="S896" i="6"/>
  <c r="S897" i="6"/>
  <c r="S898" i="6"/>
  <c r="S899" i="6"/>
  <c r="S900" i="6"/>
  <c r="S901" i="6"/>
  <c r="S902" i="6"/>
  <c r="S903" i="6"/>
  <c r="S904" i="6"/>
  <c r="S905" i="6"/>
  <c r="S906" i="6"/>
  <c r="S907" i="6"/>
  <c r="S908" i="6"/>
  <c r="S909" i="6"/>
  <c r="S910" i="6"/>
  <c r="S911" i="6"/>
  <c r="S912" i="6"/>
  <c r="S913" i="6"/>
  <c r="S914" i="6"/>
  <c r="S915" i="6"/>
  <c r="S916" i="6"/>
  <c r="S917" i="6"/>
  <c r="S918" i="6"/>
  <c r="S919" i="6"/>
  <c r="S920" i="6"/>
  <c r="S921" i="6"/>
  <c r="S922" i="6"/>
  <c r="S923" i="6"/>
  <c r="S924" i="6"/>
  <c r="S925" i="6"/>
  <c r="S926" i="6"/>
  <c r="S927" i="6"/>
  <c r="S928" i="6"/>
  <c r="S929" i="6"/>
  <c r="S930" i="6"/>
  <c r="S931" i="6"/>
  <c r="S932" i="6"/>
  <c r="S933" i="6"/>
  <c r="S934" i="6"/>
  <c r="S935" i="6"/>
  <c r="S936" i="6"/>
  <c r="S937" i="6"/>
  <c r="S938" i="6"/>
  <c r="S939" i="6"/>
  <c r="S940" i="6"/>
  <c r="S941" i="6"/>
  <c r="S942" i="6"/>
  <c r="S943" i="6"/>
  <c r="S944" i="6"/>
  <c r="S945" i="6"/>
  <c r="S946" i="6"/>
  <c r="S947" i="6"/>
  <c r="S948" i="6"/>
  <c r="S949" i="6"/>
  <c r="S950" i="6"/>
  <c r="S951" i="6"/>
  <c r="S952" i="6"/>
  <c r="S953" i="6"/>
  <c r="S954" i="6"/>
  <c r="S955" i="6"/>
  <c r="S956" i="6"/>
  <c r="S957" i="6"/>
  <c r="S958" i="6"/>
  <c r="S959" i="6"/>
  <c r="S960" i="6"/>
  <c r="S961" i="6"/>
  <c r="S962" i="6"/>
  <c r="S963" i="6"/>
  <c r="S964" i="6"/>
  <c r="S965" i="6"/>
  <c r="S966" i="6"/>
  <c r="S967" i="6"/>
  <c r="S968" i="6"/>
  <c r="S969" i="6"/>
  <c r="S970" i="6"/>
  <c r="S971" i="6"/>
  <c r="S972" i="6"/>
  <c r="S973" i="6"/>
  <c r="S974" i="6"/>
  <c r="S975" i="6"/>
  <c r="S976" i="6"/>
  <c r="S977" i="6"/>
  <c r="S978" i="6"/>
  <c r="S979" i="6"/>
  <c r="S980" i="6"/>
  <c r="S981" i="6"/>
  <c r="S982" i="6"/>
  <c r="S983" i="6"/>
  <c r="S984" i="6"/>
  <c r="S985" i="6"/>
  <c r="S986" i="6"/>
  <c r="S987" i="6"/>
  <c r="S988" i="6"/>
  <c r="S989" i="6"/>
  <c r="S990" i="6"/>
  <c r="S991" i="6"/>
  <c r="S992" i="6"/>
  <c r="S993" i="6"/>
  <c r="S994" i="6"/>
  <c r="S995" i="6"/>
  <c r="S996" i="6"/>
  <c r="S997" i="6"/>
  <c r="S998" i="6"/>
  <c r="S999" i="6"/>
  <c r="S1000" i="6"/>
  <c r="S1001" i="6"/>
  <c r="S1002" i="6"/>
  <c r="S1003" i="6"/>
  <c r="S1004" i="6"/>
  <c r="S1005" i="6"/>
  <c r="S1006" i="6"/>
  <c r="S1007" i="6"/>
  <c r="S1008" i="6"/>
  <c r="S1009" i="6"/>
  <c r="S1010" i="6"/>
  <c r="S1011" i="6"/>
  <c r="S1012" i="6"/>
  <c r="S1013" i="6"/>
  <c r="S1014" i="6"/>
  <c r="S1015" i="6"/>
  <c r="S1016" i="6"/>
  <c r="S1017" i="6"/>
  <c r="S1018" i="6"/>
  <c r="S1019" i="6"/>
  <c r="S1020" i="6"/>
  <c r="S1021" i="6"/>
  <c r="S1022" i="6"/>
  <c r="S1023" i="6"/>
  <c r="S1024" i="6"/>
  <c r="S1025" i="6"/>
  <c r="S1026" i="6"/>
  <c r="S1027" i="6"/>
  <c r="S1028" i="6"/>
  <c r="S1029" i="6"/>
  <c r="S1030" i="6"/>
  <c r="S1031" i="6"/>
  <c r="S1032" i="6"/>
  <c r="S1033" i="6"/>
  <c r="S1034" i="6"/>
  <c r="S1035" i="6"/>
  <c r="S1036" i="6"/>
  <c r="S1037" i="6"/>
  <c r="S1038" i="6"/>
  <c r="S1039" i="6"/>
  <c r="S1040" i="6"/>
  <c r="S1041" i="6"/>
  <c r="S1042" i="6"/>
  <c r="S1043" i="6"/>
  <c r="S1044" i="6"/>
  <c r="S1045" i="6"/>
  <c r="S1046" i="6"/>
  <c r="S1047" i="6"/>
  <c r="S1048" i="6"/>
  <c r="S1049" i="6"/>
  <c r="S1050" i="6"/>
  <c r="S1051" i="6"/>
  <c r="S1052" i="6"/>
  <c r="S1053" i="6"/>
  <c r="S1054" i="6"/>
  <c r="S1055" i="6"/>
  <c r="S1056" i="6"/>
  <c r="S1057" i="6"/>
  <c r="S1058" i="6"/>
  <c r="S1059" i="6"/>
  <c r="S1060" i="6"/>
  <c r="S1061" i="6"/>
  <c r="S1062" i="6"/>
  <c r="S1063" i="6"/>
  <c r="S1064" i="6"/>
  <c r="S1065" i="6"/>
  <c r="S1066" i="6"/>
  <c r="S1067" i="6"/>
  <c r="S1068" i="6"/>
  <c r="S1069" i="6"/>
  <c r="S1070" i="6"/>
  <c r="S1071" i="6"/>
  <c r="S1072" i="6"/>
  <c r="S1073" i="6"/>
  <c r="S1074" i="6"/>
  <c r="S1075" i="6"/>
  <c r="S1076" i="6"/>
  <c r="S1077" i="6"/>
  <c r="S1078" i="6"/>
  <c r="S1079" i="6"/>
  <c r="S1080" i="6"/>
  <c r="S1081" i="6"/>
  <c r="S1082" i="6"/>
  <c r="S1083" i="6"/>
  <c r="S1084" i="6"/>
  <c r="S1085" i="6"/>
  <c r="S1086" i="6"/>
  <c r="S1087" i="6"/>
  <c r="S1088" i="6"/>
  <c r="S1089" i="6"/>
  <c r="S1090" i="6"/>
  <c r="S1091" i="6"/>
  <c r="S1092" i="6"/>
  <c r="S1093" i="6"/>
  <c r="S1094" i="6"/>
  <c r="S1095" i="6"/>
  <c r="S1096" i="6"/>
  <c r="S1097" i="6"/>
  <c r="S1098" i="6"/>
  <c r="S1099" i="6"/>
  <c r="S1100" i="6"/>
  <c r="S1101" i="6"/>
  <c r="S1102" i="6"/>
  <c r="S1103" i="6"/>
  <c r="S1104" i="6"/>
  <c r="S1105" i="6"/>
  <c r="S1106" i="6"/>
  <c r="S1107" i="6"/>
  <c r="S1108" i="6"/>
  <c r="S1109" i="6"/>
  <c r="S1110" i="6"/>
  <c r="S1111" i="6"/>
  <c r="S1112" i="6"/>
  <c r="S1113" i="6"/>
  <c r="S1114" i="6"/>
  <c r="S1115" i="6"/>
  <c r="S1116" i="6"/>
  <c r="S1117" i="6"/>
  <c r="S1118" i="6"/>
  <c r="S1119" i="6"/>
  <c r="S1120" i="6"/>
  <c r="S1121" i="6"/>
  <c r="S1122" i="6"/>
  <c r="S1123" i="6"/>
  <c r="S1124" i="6"/>
  <c r="S1125" i="6"/>
  <c r="S1126" i="6"/>
  <c r="S1127" i="6"/>
  <c r="S1128" i="6"/>
  <c r="S1129" i="6"/>
  <c r="S1130" i="6"/>
  <c r="S1131" i="6"/>
  <c r="S1132" i="6"/>
  <c r="S1133" i="6"/>
  <c r="S1134" i="6"/>
  <c r="S1135" i="6"/>
  <c r="S1136" i="6"/>
  <c r="S1137" i="6"/>
  <c r="S1138" i="6"/>
  <c r="S1139" i="6"/>
  <c r="S1140" i="6"/>
  <c r="S1141" i="6"/>
  <c r="S1142" i="6"/>
  <c r="S1143" i="6"/>
  <c r="S1144" i="6"/>
  <c r="S1145" i="6"/>
  <c r="S1146" i="6"/>
  <c r="S1147" i="6"/>
  <c r="S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244" i="6"/>
  <c r="R245" i="6"/>
  <c r="R246" i="6"/>
  <c r="R247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7" i="6"/>
  <c r="R268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281" i="6"/>
  <c r="R282" i="6"/>
  <c r="R283" i="6"/>
  <c r="R284" i="6"/>
  <c r="R285" i="6"/>
  <c r="R286" i="6"/>
  <c r="R287" i="6"/>
  <c r="R288" i="6"/>
  <c r="R289" i="6"/>
  <c r="R290" i="6"/>
  <c r="R291" i="6"/>
  <c r="R292" i="6"/>
  <c r="R293" i="6"/>
  <c r="R294" i="6"/>
  <c r="R295" i="6"/>
  <c r="R296" i="6"/>
  <c r="R297" i="6"/>
  <c r="R298" i="6"/>
  <c r="R299" i="6"/>
  <c r="R300" i="6"/>
  <c r="R301" i="6"/>
  <c r="R302" i="6"/>
  <c r="R303" i="6"/>
  <c r="R304" i="6"/>
  <c r="R305" i="6"/>
  <c r="R306" i="6"/>
  <c r="R307" i="6"/>
  <c r="R308" i="6"/>
  <c r="R309" i="6"/>
  <c r="R310" i="6"/>
  <c r="R311" i="6"/>
  <c r="R312" i="6"/>
  <c r="R313" i="6"/>
  <c r="R314" i="6"/>
  <c r="R315" i="6"/>
  <c r="R316" i="6"/>
  <c r="R317" i="6"/>
  <c r="R318" i="6"/>
  <c r="R319" i="6"/>
  <c r="R320" i="6"/>
  <c r="R321" i="6"/>
  <c r="R322" i="6"/>
  <c r="R323" i="6"/>
  <c r="R324" i="6"/>
  <c r="R325" i="6"/>
  <c r="R326" i="6"/>
  <c r="R327" i="6"/>
  <c r="R328" i="6"/>
  <c r="R329" i="6"/>
  <c r="R330" i="6"/>
  <c r="R331" i="6"/>
  <c r="R332" i="6"/>
  <c r="R333" i="6"/>
  <c r="R334" i="6"/>
  <c r="R335" i="6"/>
  <c r="R336" i="6"/>
  <c r="R337" i="6"/>
  <c r="R338" i="6"/>
  <c r="R339" i="6"/>
  <c r="R340" i="6"/>
  <c r="R341" i="6"/>
  <c r="R342" i="6"/>
  <c r="R343" i="6"/>
  <c r="R344" i="6"/>
  <c r="R345" i="6"/>
  <c r="R346" i="6"/>
  <c r="R347" i="6"/>
  <c r="R348" i="6"/>
  <c r="R349" i="6"/>
  <c r="R350" i="6"/>
  <c r="R351" i="6"/>
  <c r="R352" i="6"/>
  <c r="R353" i="6"/>
  <c r="R354" i="6"/>
  <c r="R355" i="6"/>
  <c r="R356" i="6"/>
  <c r="R357" i="6"/>
  <c r="R358" i="6"/>
  <c r="R359" i="6"/>
  <c r="R360" i="6"/>
  <c r="R361" i="6"/>
  <c r="R362" i="6"/>
  <c r="R363" i="6"/>
  <c r="R364" i="6"/>
  <c r="R365" i="6"/>
  <c r="R366" i="6"/>
  <c r="R367" i="6"/>
  <c r="R368" i="6"/>
  <c r="R369" i="6"/>
  <c r="R370" i="6"/>
  <c r="R371" i="6"/>
  <c r="R372" i="6"/>
  <c r="R373" i="6"/>
  <c r="R374" i="6"/>
  <c r="R375" i="6"/>
  <c r="R376" i="6"/>
  <c r="R377" i="6"/>
  <c r="R378" i="6"/>
  <c r="R379" i="6"/>
  <c r="R380" i="6"/>
  <c r="R381" i="6"/>
  <c r="R382" i="6"/>
  <c r="R383" i="6"/>
  <c r="R384" i="6"/>
  <c r="R385" i="6"/>
  <c r="R386" i="6"/>
  <c r="R387" i="6"/>
  <c r="R388" i="6"/>
  <c r="R389" i="6"/>
  <c r="R390" i="6"/>
  <c r="R391" i="6"/>
  <c r="R392" i="6"/>
  <c r="R393" i="6"/>
  <c r="R394" i="6"/>
  <c r="R395" i="6"/>
  <c r="R396" i="6"/>
  <c r="R397" i="6"/>
  <c r="R398" i="6"/>
  <c r="R399" i="6"/>
  <c r="R400" i="6"/>
  <c r="R401" i="6"/>
  <c r="R402" i="6"/>
  <c r="R403" i="6"/>
  <c r="R404" i="6"/>
  <c r="R405" i="6"/>
  <c r="R406" i="6"/>
  <c r="R407" i="6"/>
  <c r="R408" i="6"/>
  <c r="R409" i="6"/>
  <c r="R410" i="6"/>
  <c r="R411" i="6"/>
  <c r="R412" i="6"/>
  <c r="R413" i="6"/>
  <c r="R414" i="6"/>
  <c r="R415" i="6"/>
  <c r="R416" i="6"/>
  <c r="R417" i="6"/>
  <c r="R418" i="6"/>
  <c r="R419" i="6"/>
  <c r="R420" i="6"/>
  <c r="R421" i="6"/>
  <c r="R422" i="6"/>
  <c r="R423" i="6"/>
  <c r="R424" i="6"/>
  <c r="R425" i="6"/>
  <c r="R426" i="6"/>
  <c r="R427" i="6"/>
  <c r="R428" i="6"/>
  <c r="R429" i="6"/>
  <c r="R430" i="6"/>
  <c r="R431" i="6"/>
  <c r="R432" i="6"/>
  <c r="R433" i="6"/>
  <c r="R434" i="6"/>
  <c r="R435" i="6"/>
  <c r="R436" i="6"/>
  <c r="R437" i="6"/>
  <c r="R438" i="6"/>
  <c r="R439" i="6"/>
  <c r="R440" i="6"/>
  <c r="R441" i="6"/>
  <c r="R442" i="6"/>
  <c r="R443" i="6"/>
  <c r="R444" i="6"/>
  <c r="R445" i="6"/>
  <c r="R446" i="6"/>
  <c r="R447" i="6"/>
  <c r="R448" i="6"/>
  <c r="R449" i="6"/>
  <c r="R450" i="6"/>
  <c r="R451" i="6"/>
  <c r="R452" i="6"/>
  <c r="R453" i="6"/>
  <c r="R454" i="6"/>
  <c r="R455" i="6"/>
  <c r="R456" i="6"/>
  <c r="R457" i="6"/>
  <c r="R458" i="6"/>
  <c r="R459" i="6"/>
  <c r="R460" i="6"/>
  <c r="R461" i="6"/>
  <c r="R462" i="6"/>
  <c r="R463" i="6"/>
  <c r="R464" i="6"/>
  <c r="R465" i="6"/>
  <c r="R466" i="6"/>
  <c r="R467" i="6"/>
  <c r="R468" i="6"/>
  <c r="R469" i="6"/>
  <c r="R470" i="6"/>
  <c r="R471" i="6"/>
  <c r="R472" i="6"/>
  <c r="R473" i="6"/>
  <c r="R474" i="6"/>
  <c r="R475" i="6"/>
  <c r="R476" i="6"/>
  <c r="R477" i="6"/>
  <c r="R478" i="6"/>
  <c r="R479" i="6"/>
  <c r="R480" i="6"/>
  <c r="R481" i="6"/>
  <c r="R482" i="6"/>
  <c r="R483" i="6"/>
  <c r="R484" i="6"/>
  <c r="R485" i="6"/>
  <c r="R486" i="6"/>
  <c r="R487" i="6"/>
  <c r="R488" i="6"/>
  <c r="R489" i="6"/>
  <c r="R490" i="6"/>
  <c r="R491" i="6"/>
  <c r="R492" i="6"/>
  <c r="R493" i="6"/>
  <c r="R494" i="6"/>
  <c r="R495" i="6"/>
  <c r="R496" i="6"/>
  <c r="R497" i="6"/>
  <c r="R498" i="6"/>
  <c r="R499" i="6"/>
  <c r="R500" i="6"/>
  <c r="R501" i="6"/>
  <c r="R502" i="6"/>
  <c r="R503" i="6"/>
  <c r="R504" i="6"/>
  <c r="R505" i="6"/>
  <c r="R506" i="6"/>
  <c r="R507" i="6"/>
  <c r="R508" i="6"/>
  <c r="R509" i="6"/>
  <c r="R510" i="6"/>
  <c r="R511" i="6"/>
  <c r="R512" i="6"/>
  <c r="R513" i="6"/>
  <c r="R514" i="6"/>
  <c r="R515" i="6"/>
  <c r="R516" i="6"/>
  <c r="R517" i="6"/>
  <c r="R518" i="6"/>
  <c r="R519" i="6"/>
  <c r="R520" i="6"/>
  <c r="R521" i="6"/>
  <c r="R522" i="6"/>
  <c r="R523" i="6"/>
  <c r="R524" i="6"/>
  <c r="R525" i="6"/>
  <c r="R526" i="6"/>
  <c r="R527" i="6"/>
  <c r="R528" i="6"/>
  <c r="R529" i="6"/>
  <c r="R530" i="6"/>
  <c r="R531" i="6"/>
  <c r="R532" i="6"/>
  <c r="R533" i="6"/>
  <c r="R534" i="6"/>
  <c r="R535" i="6"/>
  <c r="R536" i="6"/>
  <c r="R537" i="6"/>
  <c r="R538" i="6"/>
  <c r="R539" i="6"/>
  <c r="R540" i="6"/>
  <c r="R541" i="6"/>
  <c r="R542" i="6"/>
  <c r="R543" i="6"/>
  <c r="R544" i="6"/>
  <c r="R545" i="6"/>
  <c r="R546" i="6"/>
  <c r="R547" i="6"/>
  <c r="R548" i="6"/>
  <c r="R549" i="6"/>
  <c r="R550" i="6"/>
  <c r="R551" i="6"/>
  <c r="R552" i="6"/>
  <c r="R553" i="6"/>
  <c r="R554" i="6"/>
  <c r="R555" i="6"/>
  <c r="R556" i="6"/>
  <c r="R557" i="6"/>
  <c r="R558" i="6"/>
  <c r="R559" i="6"/>
  <c r="R560" i="6"/>
  <c r="R561" i="6"/>
  <c r="R562" i="6"/>
  <c r="R563" i="6"/>
  <c r="R564" i="6"/>
  <c r="R565" i="6"/>
  <c r="R566" i="6"/>
  <c r="R567" i="6"/>
  <c r="R568" i="6"/>
  <c r="R569" i="6"/>
  <c r="R570" i="6"/>
  <c r="R571" i="6"/>
  <c r="R572" i="6"/>
  <c r="R573" i="6"/>
  <c r="R574" i="6"/>
  <c r="R575" i="6"/>
  <c r="R576" i="6"/>
  <c r="R577" i="6"/>
  <c r="R578" i="6"/>
  <c r="R579" i="6"/>
  <c r="R580" i="6"/>
  <c r="R581" i="6"/>
  <c r="R582" i="6"/>
  <c r="R583" i="6"/>
  <c r="R584" i="6"/>
  <c r="R585" i="6"/>
  <c r="R586" i="6"/>
  <c r="R587" i="6"/>
  <c r="R588" i="6"/>
  <c r="R589" i="6"/>
  <c r="R590" i="6"/>
  <c r="R591" i="6"/>
  <c r="R592" i="6"/>
  <c r="R593" i="6"/>
  <c r="R594" i="6"/>
  <c r="R595" i="6"/>
  <c r="R596" i="6"/>
  <c r="R597" i="6"/>
  <c r="R598" i="6"/>
  <c r="R599" i="6"/>
  <c r="R600" i="6"/>
  <c r="R601" i="6"/>
  <c r="R602" i="6"/>
  <c r="R603" i="6"/>
  <c r="R604" i="6"/>
  <c r="R605" i="6"/>
  <c r="R606" i="6"/>
  <c r="R607" i="6"/>
  <c r="R608" i="6"/>
  <c r="R609" i="6"/>
  <c r="R610" i="6"/>
  <c r="R611" i="6"/>
  <c r="R612" i="6"/>
  <c r="R613" i="6"/>
  <c r="R614" i="6"/>
  <c r="R615" i="6"/>
  <c r="R616" i="6"/>
  <c r="R617" i="6"/>
  <c r="R618" i="6"/>
  <c r="R619" i="6"/>
  <c r="R620" i="6"/>
  <c r="R621" i="6"/>
  <c r="R622" i="6"/>
  <c r="R623" i="6"/>
  <c r="R624" i="6"/>
  <c r="R625" i="6"/>
  <c r="R626" i="6"/>
  <c r="R627" i="6"/>
  <c r="R628" i="6"/>
  <c r="R629" i="6"/>
  <c r="R630" i="6"/>
  <c r="R631" i="6"/>
  <c r="R632" i="6"/>
  <c r="R633" i="6"/>
  <c r="R634" i="6"/>
  <c r="R635" i="6"/>
  <c r="R636" i="6"/>
  <c r="R637" i="6"/>
  <c r="R638" i="6"/>
  <c r="R639" i="6"/>
  <c r="R640" i="6"/>
  <c r="R641" i="6"/>
  <c r="R642" i="6"/>
  <c r="R643" i="6"/>
  <c r="R644" i="6"/>
  <c r="R645" i="6"/>
  <c r="R646" i="6"/>
  <c r="R647" i="6"/>
  <c r="R648" i="6"/>
  <c r="R649" i="6"/>
  <c r="R650" i="6"/>
  <c r="R651" i="6"/>
  <c r="R652" i="6"/>
  <c r="R653" i="6"/>
  <c r="R654" i="6"/>
  <c r="R655" i="6"/>
  <c r="R656" i="6"/>
  <c r="R657" i="6"/>
  <c r="R658" i="6"/>
  <c r="R659" i="6"/>
  <c r="R660" i="6"/>
  <c r="R661" i="6"/>
  <c r="R662" i="6"/>
  <c r="R663" i="6"/>
  <c r="R664" i="6"/>
  <c r="R665" i="6"/>
  <c r="R666" i="6"/>
  <c r="R667" i="6"/>
  <c r="R668" i="6"/>
  <c r="R669" i="6"/>
  <c r="R670" i="6"/>
  <c r="R671" i="6"/>
  <c r="R672" i="6"/>
  <c r="R673" i="6"/>
  <c r="R674" i="6"/>
  <c r="R675" i="6"/>
  <c r="R676" i="6"/>
  <c r="R677" i="6"/>
  <c r="R678" i="6"/>
  <c r="R679" i="6"/>
  <c r="R680" i="6"/>
  <c r="R681" i="6"/>
  <c r="R682" i="6"/>
  <c r="R683" i="6"/>
  <c r="R684" i="6"/>
  <c r="R685" i="6"/>
  <c r="R686" i="6"/>
  <c r="R687" i="6"/>
  <c r="R688" i="6"/>
  <c r="R689" i="6"/>
  <c r="R690" i="6"/>
  <c r="R691" i="6"/>
  <c r="R692" i="6"/>
  <c r="R693" i="6"/>
  <c r="R694" i="6"/>
  <c r="R695" i="6"/>
  <c r="R696" i="6"/>
  <c r="R697" i="6"/>
  <c r="R698" i="6"/>
  <c r="R699" i="6"/>
  <c r="R700" i="6"/>
  <c r="R701" i="6"/>
  <c r="R702" i="6"/>
  <c r="R703" i="6"/>
  <c r="R704" i="6"/>
  <c r="R705" i="6"/>
  <c r="R706" i="6"/>
  <c r="R707" i="6"/>
  <c r="R708" i="6"/>
  <c r="R709" i="6"/>
  <c r="R710" i="6"/>
  <c r="R711" i="6"/>
  <c r="R712" i="6"/>
  <c r="R713" i="6"/>
  <c r="R714" i="6"/>
  <c r="R715" i="6"/>
  <c r="R716" i="6"/>
  <c r="R717" i="6"/>
  <c r="R718" i="6"/>
  <c r="R719" i="6"/>
  <c r="R720" i="6"/>
  <c r="R721" i="6"/>
  <c r="R722" i="6"/>
  <c r="R723" i="6"/>
  <c r="R724" i="6"/>
  <c r="R725" i="6"/>
  <c r="R726" i="6"/>
  <c r="R727" i="6"/>
  <c r="R728" i="6"/>
  <c r="R729" i="6"/>
  <c r="R730" i="6"/>
  <c r="R731" i="6"/>
  <c r="R732" i="6"/>
  <c r="R733" i="6"/>
  <c r="R734" i="6"/>
  <c r="R735" i="6"/>
  <c r="R736" i="6"/>
  <c r="R737" i="6"/>
  <c r="R738" i="6"/>
  <c r="R739" i="6"/>
  <c r="R740" i="6"/>
  <c r="R741" i="6"/>
  <c r="R742" i="6"/>
  <c r="R743" i="6"/>
  <c r="R744" i="6"/>
  <c r="R745" i="6"/>
  <c r="R746" i="6"/>
  <c r="R747" i="6"/>
  <c r="R748" i="6"/>
  <c r="R749" i="6"/>
  <c r="R750" i="6"/>
  <c r="R751" i="6"/>
  <c r="R752" i="6"/>
  <c r="R753" i="6"/>
  <c r="R754" i="6"/>
  <c r="R755" i="6"/>
  <c r="R756" i="6"/>
  <c r="R757" i="6"/>
  <c r="R758" i="6"/>
  <c r="R759" i="6"/>
  <c r="R760" i="6"/>
  <c r="R761" i="6"/>
  <c r="R762" i="6"/>
  <c r="R763" i="6"/>
  <c r="R764" i="6"/>
  <c r="R765" i="6"/>
  <c r="R766" i="6"/>
  <c r="R767" i="6"/>
  <c r="R768" i="6"/>
  <c r="R769" i="6"/>
  <c r="R770" i="6"/>
  <c r="R771" i="6"/>
  <c r="R772" i="6"/>
  <c r="R773" i="6"/>
  <c r="R774" i="6"/>
  <c r="R775" i="6"/>
  <c r="R776" i="6"/>
  <c r="R777" i="6"/>
  <c r="R778" i="6"/>
  <c r="R779" i="6"/>
  <c r="R780" i="6"/>
  <c r="R781" i="6"/>
  <c r="R782" i="6"/>
  <c r="R783" i="6"/>
  <c r="R784" i="6"/>
  <c r="R785" i="6"/>
  <c r="R786" i="6"/>
  <c r="R787" i="6"/>
  <c r="R788" i="6"/>
  <c r="R789" i="6"/>
  <c r="R790" i="6"/>
  <c r="R791" i="6"/>
  <c r="R792" i="6"/>
  <c r="R793" i="6"/>
  <c r="R794" i="6"/>
  <c r="R795" i="6"/>
  <c r="R796" i="6"/>
  <c r="R797" i="6"/>
  <c r="R798" i="6"/>
  <c r="R799" i="6"/>
  <c r="R800" i="6"/>
  <c r="R801" i="6"/>
  <c r="R802" i="6"/>
  <c r="R803" i="6"/>
  <c r="R804" i="6"/>
  <c r="R805" i="6"/>
  <c r="R806" i="6"/>
  <c r="R807" i="6"/>
  <c r="R808" i="6"/>
  <c r="R809" i="6"/>
  <c r="R810" i="6"/>
  <c r="R811" i="6"/>
  <c r="R812" i="6"/>
  <c r="R813" i="6"/>
  <c r="R814" i="6"/>
  <c r="R815" i="6"/>
  <c r="R816" i="6"/>
  <c r="R817" i="6"/>
  <c r="R818" i="6"/>
  <c r="R819" i="6"/>
  <c r="R820" i="6"/>
  <c r="R821" i="6"/>
  <c r="R822" i="6"/>
  <c r="R823" i="6"/>
  <c r="R824" i="6"/>
  <c r="R825" i="6"/>
  <c r="R826" i="6"/>
  <c r="R827" i="6"/>
  <c r="R828" i="6"/>
  <c r="R829" i="6"/>
  <c r="R830" i="6"/>
  <c r="R831" i="6"/>
  <c r="R832" i="6"/>
  <c r="R833" i="6"/>
  <c r="R834" i="6"/>
  <c r="R835" i="6"/>
  <c r="R836" i="6"/>
  <c r="R837" i="6"/>
  <c r="R838" i="6"/>
  <c r="R839" i="6"/>
  <c r="R840" i="6"/>
  <c r="R841" i="6"/>
  <c r="R842" i="6"/>
  <c r="R843" i="6"/>
  <c r="R844" i="6"/>
  <c r="R845" i="6"/>
  <c r="R846" i="6"/>
  <c r="R847" i="6"/>
  <c r="R848" i="6"/>
  <c r="R849" i="6"/>
  <c r="R850" i="6"/>
  <c r="R851" i="6"/>
  <c r="R852" i="6"/>
  <c r="R853" i="6"/>
  <c r="R854" i="6"/>
  <c r="R855" i="6"/>
  <c r="R856" i="6"/>
  <c r="R857" i="6"/>
  <c r="R858" i="6"/>
  <c r="R859" i="6"/>
  <c r="R860" i="6"/>
  <c r="R861" i="6"/>
  <c r="R862" i="6"/>
  <c r="R863" i="6"/>
  <c r="R864" i="6"/>
  <c r="R865" i="6"/>
  <c r="R866" i="6"/>
  <c r="R867" i="6"/>
  <c r="R868" i="6"/>
  <c r="R869" i="6"/>
  <c r="R870" i="6"/>
  <c r="R871" i="6"/>
  <c r="R872" i="6"/>
  <c r="R873" i="6"/>
  <c r="R874" i="6"/>
  <c r="R875" i="6"/>
  <c r="R876" i="6"/>
  <c r="R877" i="6"/>
  <c r="R878" i="6"/>
  <c r="R879" i="6"/>
  <c r="R880" i="6"/>
  <c r="R881" i="6"/>
  <c r="R882" i="6"/>
  <c r="R883" i="6"/>
  <c r="R884" i="6"/>
  <c r="R885" i="6"/>
  <c r="R886" i="6"/>
  <c r="R887" i="6"/>
  <c r="R888" i="6"/>
  <c r="R889" i="6"/>
  <c r="R890" i="6"/>
  <c r="R891" i="6"/>
  <c r="R892" i="6"/>
  <c r="R893" i="6"/>
  <c r="R894" i="6"/>
  <c r="R895" i="6"/>
  <c r="R896" i="6"/>
  <c r="R897" i="6"/>
  <c r="R898" i="6"/>
  <c r="R899" i="6"/>
  <c r="R900" i="6"/>
  <c r="R901" i="6"/>
  <c r="R902" i="6"/>
  <c r="R903" i="6"/>
  <c r="R904" i="6"/>
  <c r="R905" i="6"/>
  <c r="R906" i="6"/>
  <c r="R907" i="6"/>
  <c r="R908" i="6"/>
  <c r="R909" i="6"/>
  <c r="R910" i="6"/>
  <c r="R911" i="6"/>
  <c r="R912" i="6"/>
  <c r="R913" i="6"/>
  <c r="R914" i="6"/>
  <c r="R915" i="6"/>
  <c r="R916" i="6"/>
  <c r="R917" i="6"/>
  <c r="R918" i="6"/>
  <c r="R919" i="6"/>
  <c r="R920" i="6"/>
  <c r="R921" i="6"/>
  <c r="R922" i="6"/>
  <c r="R923" i="6"/>
  <c r="R924" i="6"/>
  <c r="R925" i="6"/>
  <c r="R926" i="6"/>
  <c r="R927" i="6"/>
  <c r="R928" i="6"/>
  <c r="R929" i="6"/>
  <c r="R930" i="6"/>
  <c r="R931" i="6"/>
  <c r="R932" i="6"/>
  <c r="R933" i="6"/>
  <c r="R934" i="6"/>
  <c r="R935" i="6"/>
  <c r="R936" i="6"/>
  <c r="R937" i="6"/>
  <c r="R938" i="6"/>
  <c r="R939" i="6"/>
  <c r="R940" i="6"/>
  <c r="R941" i="6"/>
  <c r="R942" i="6"/>
  <c r="R943" i="6"/>
  <c r="R944" i="6"/>
  <c r="R945" i="6"/>
  <c r="R946" i="6"/>
  <c r="R947" i="6"/>
  <c r="R948" i="6"/>
  <c r="R949" i="6"/>
  <c r="R950" i="6"/>
  <c r="R951" i="6"/>
  <c r="R952" i="6"/>
  <c r="R953" i="6"/>
  <c r="R954" i="6"/>
  <c r="R955" i="6"/>
  <c r="R956" i="6"/>
  <c r="R957" i="6"/>
  <c r="R958" i="6"/>
  <c r="R959" i="6"/>
  <c r="R960" i="6"/>
  <c r="R961" i="6"/>
  <c r="R962" i="6"/>
  <c r="R963" i="6"/>
  <c r="R964" i="6"/>
  <c r="R965" i="6"/>
  <c r="R966" i="6"/>
  <c r="R967" i="6"/>
  <c r="R968" i="6"/>
  <c r="R969" i="6"/>
  <c r="R970" i="6"/>
  <c r="R971" i="6"/>
  <c r="R972" i="6"/>
  <c r="R973" i="6"/>
  <c r="R974" i="6"/>
  <c r="R975" i="6"/>
  <c r="R976" i="6"/>
  <c r="R977" i="6"/>
  <c r="R978" i="6"/>
  <c r="R979" i="6"/>
  <c r="R980" i="6"/>
  <c r="R981" i="6"/>
  <c r="R982" i="6"/>
  <c r="R983" i="6"/>
  <c r="R984" i="6"/>
  <c r="R985" i="6"/>
  <c r="R986" i="6"/>
  <c r="R987" i="6"/>
  <c r="R988" i="6"/>
  <c r="R989" i="6"/>
  <c r="R990" i="6"/>
  <c r="R991" i="6"/>
  <c r="R992" i="6"/>
  <c r="R993" i="6"/>
  <c r="R994" i="6"/>
  <c r="R995" i="6"/>
  <c r="R996" i="6"/>
  <c r="R997" i="6"/>
  <c r="R998" i="6"/>
  <c r="R999" i="6"/>
  <c r="R1000" i="6"/>
  <c r="R1001" i="6"/>
  <c r="R1002" i="6"/>
  <c r="R1003" i="6"/>
  <c r="R1004" i="6"/>
  <c r="R1005" i="6"/>
  <c r="R1006" i="6"/>
  <c r="R1007" i="6"/>
  <c r="R1008" i="6"/>
  <c r="R1009" i="6"/>
  <c r="R1010" i="6"/>
  <c r="R1011" i="6"/>
  <c r="R1012" i="6"/>
  <c r="R1013" i="6"/>
  <c r="R1014" i="6"/>
  <c r="R1015" i="6"/>
  <c r="R1016" i="6"/>
  <c r="R1017" i="6"/>
  <c r="R1018" i="6"/>
  <c r="R1019" i="6"/>
  <c r="R1020" i="6"/>
  <c r="R1021" i="6"/>
  <c r="R1022" i="6"/>
  <c r="R1023" i="6"/>
  <c r="R1024" i="6"/>
  <c r="R1025" i="6"/>
  <c r="R1026" i="6"/>
  <c r="R1027" i="6"/>
  <c r="R1028" i="6"/>
  <c r="R1029" i="6"/>
  <c r="R1030" i="6"/>
  <c r="R1031" i="6"/>
  <c r="R1032" i="6"/>
  <c r="R1033" i="6"/>
  <c r="R1034" i="6"/>
  <c r="R1035" i="6"/>
  <c r="R1036" i="6"/>
  <c r="R1037" i="6"/>
  <c r="R1038" i="6"/>
  <c r="R1039" i="6"/>
  <c r="R1040" i="6"/>
  <c r="R1041" i="6"/>
  <c r="R1042" i="6"/>
  <c r="R1043" i="6"/>
  <c r="R1044" i="6"/>
  <c r="R1045" i="6"/>
  <c r="R1046" i="6"/>
  <c r="R1047" i="6"/>
  <c r="R1048" i="6"/>
  <c r="R1049" i="6"/>
  <c r="R1050" i="6"/>
  <c r="R1051" i="6"/>
  <c r="R1052" i="6"/>
  <c r="R1053" i="6"/>
  <c r="R1054" i="6"/>
  <c r="R1055" i="6"/>
  <c r="R1056" i="6"/>
  <c r="R1057" i="6"/>
  <c r="R1058" i="6"/>
  <c r="R1059" i="6"/>
  <c r="R1060" i="6"/>
  <c r="R1061" i="6"/>
  <c r="R1062" i="6"/>
  <c r="R1063" i="6"/>
  <c r="R1064" i="6"/>
  <c r="R1065" i="6"/>
  <c r="R1066" i="6"/>
  <c r="R1067" i="6"/>
  <c r="R1068" i="6"/>
  <c r="R1069" i="6"/>
  <c r="R1070" i="6"/>
  <c r="R1071" i="6"/>
  <c r="R1072" i="6"/>
  <c r="R1073" i="6"/>
  <c r="R1074" i="6"/>
  <c r="R1075" i="6"/>
  <c r="R1076" i="6"/>
  <c r="R1077" i="6"/>
  <c r="R1078" i="6"/>
  <c r="R1079" i="6"/>
  <c r="R1080" i="6"/>
  <c r="R1081" i="6"/>
  <c r="R1082" i="6"/>
  <c r="R1083" i="6"/>
  <c r="R1084" i="6"/>
  <c r="R1085" i="6"/>
  <c r="R1086" i="6"/>
  <c r="R1087" i="6"/>
  <c r="R1088" i="6"/>
  <c r="R1089" i="6"/>
  <c r="R1090" i="6"/>
  <c r="R1091" i="6"/>
  <c r="R1092" i="6"/>
  <c r="R1093" i="6"/>
  <c r="R1094" i="6"/>
  <c r="R1095" i="6"/>
  <c r="R1096" i="6"/>
  <c r="R1097" i="6"/>
  <c r="R1098" i="6"/>
  <c r="R1099" i="6"/>
  <c r="R1100" i="6"/>
  <c r="R1101" i="6"/>
  <c r="R1102" i="6"/>
  <c r="R1103" i="6"/>
  <c r="R1104" i="6"/>
  <c r="R1105" i="6"/>
  <c r="R1106" i="6"/>
  <c r="R1107" i="6"/>
  <c r="R1108" i="6"/>
  <c r="R1109" i="6"/>
  <c r="R1110" i="6"/>
  <c r="R1111" i="6"/>
  <c r="R1112" i="6"/>
  <c r="R1113" i="6"/>
  <c r="R1114" i="6"/>
  <c r="R1115" i="6"/>
  <c r="R1116" i="6"/>
  <c r="R1117" i="6"/>
  <c r="R1118" i="6"/>
  <c r="R1119" i="6"/>
  <c r="R1120" i="6"/>
  <c r="R1121" i="6"/>
  <c r="R1122" i="6"/>
  <c r="R1123" i="6"/>
  <c r="R1124" i="6"/>
  <c r="R1125" i="6"/>
  <c r="R1126" i="6"/>
  <c r="R1127" i="6"/>
  <c r="R1128" i="6"/>
  <c r="R1129" i="6"/>
  <c r="R1130" i="6"/>
  <c r="R1131" i="6"/>
  <c r="R1132" i="6"/>
  <c r="R1133" i="6"/>
  <c r="R1134" i="6"/>
  <c r="R1135" i="6"/>
  <c r="R1136" i="6"/>
  <c r="R1137" i="6"/>
  <c r="R1138" i="6"/>
  <c r="R1139" i="6"/>
  <c r="R1140" i="6"/>
  <c r="R1141" i="6"/>
  <c r="R1142" i="6"/>
  <c r="R1143" i="6"/>
  <c r="R1144" i="6"/>
  <c r="R1145" i="6"/>
  <c r="R1146" i="6"/>
  <c r="R1147" i="6"/>
  <c r="R13" i="6"/>
  <c r="AD112" i="8" l="1"/>
  <c r="AD1148" i="8" s="1"/>
  <c r="P1148" i="8"/>
  <c r="P1148" i="7"/>
  <c r="D24" i="1"/>
  <c r="D23" i="1"/>
  <c r="D28" i="1"/>
  <c r="D26" i="1"/>
  <c r="D30" i="1"/>
  <c r="D29" i="1"/>
  <c r="D27" i="1"/>
  <c r="D25" i="1"/>
  <c r="AC53" i="6"/>
  <c r="Q53" i="7" s="1"/>
  <c r="AD53" i="7" s="1"/>
  <c r="D22" i="1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36" i="6"/>
  <c r="I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36" i="6"/>
  <c r="J13" i="6"/>
  <c r="C111" i="6"/>
  <c r="I111" i="6" s="1"/>
  <c r="C112" i="6"/>
  <c r="C113" i="6"/>
  <c r="I113" i="6" s="1"/>
  <c r="C114" i="6"/>
  <c r="I114" i="6" s="1"/>
  <c r="C115" i="6"/>
  <c r="C116" i="6"/>
  <c r="C117" i="6"/>
  <c r="J117" i="6" s="1"/>
  <c r="C118" i="6"/>
  <c r="C119" i="6"/>
  <c r="C120" i="6"/>
  <c r="I120" i="6" s="1"/>
  <c r="C121" i="6"/>
  <c r="J121" i="6" s="1"/>
  <c r="C122" i="6"/>
  <c r="I122" i="6" s="1"/>
  <c r="C123" i="6"/>
  <c r="I123" i="6" s="1"/>
  <c r="C124" i="6"/>
  <c r="C125" i="6"/>
  <c r="I125" i="6" s="1"/>
  <c r="C126" i="6"/>
  <c r="I126" i="6" s="1"/>
  <c r="C127" i="6"/>
  <c r="C128" i="6"/>
  <c r="I128" i="6" s="1"/>
  <c r="C129" i="6"/>
  <c r="C130" i="6"/>
  <c r="C131" i="6"/>
  <c r="C132" i="6"/>
  <c r="C133" i="6"/>
  <c r="C134" i="6"/>
  <c r="I134" i="6" s="1"/>
  <c r="C135" i="6"/>
  <c r="I135" i="6" s="1"/>
  <c r="C136" i="6"/>
  <c r="J136" i="6" s="1"/>
  <c r="C137" i="6"/>
  <c r="I137" i="6" s="1"/>
  <c r="C138" i="6"/>
  <c r="I138" i="6" s="1"/>
  <c r="C139" i="6"/>
  <c r="C140" i="6"/>
  <c r="I140" i="6" s="1"/>
  <c r="C141" i="6"/>
  <c r="J141" i="6" s="1"/>
  <c r="C142" i="6"/>
  <c r="C143" i="6"/>
  <c r="I143" i="6" s="1"/>
  <c r="C144" i="6"/>
  <c r="I144" i="6" s="1"/>
  <c r="C145" i="6"/>
  <c r="C146" i="6"/>
  <c r="I146" i="6" s="1"/>
  <c r="C147" i="6"/>
  <c r="I147" i="6" s="1"/>
  <c r="C148" i="6"/>
  <c r="C149" i="6"/>
  <c r="I149" i="6" s="1"/>
  <c r="C150" i="6"/>
  <c r="I150" i="6" s="1"/>
  <c r="C151" i="6"/>
  <c r="C152" i="6"/>
  <c r="I152" i="6" s="1"/>
  <c r="C153" i="6"/>
  <c r="J153" i="6" s="1"/>
  <c r="C154" i="6"/>
  <c r="C155" i="6"/>
  <c r="C156" i="6"/>
  <c r="I156" i="6" s="1"/>
  <c r="C157" i="6"/>
  <c r="C158" i="6"/>
  <c r="C159" i="6"/>
  <c r="I159" i="6" s="1"/>
  <c r="C160" i="6"/>
  <c r="C161" i="6"/>
  <c r="I161" i="6" s="1"/>
  <c r="C162" i="6"/>
  <c r="C163" i="6"/>
  <c r="C164" i="6"/>
  <c r="I164" i="6" s="1"/>
  <c r="C165" i="6"/>
  <c r="J165" i="6" s="1"/>
  <c r="C166" i="6"/>
  <c r="C167" i="6"/>
  <c r="J167" i="6" s="1"/>
  <c r="C168" i="6"/>
  <c r="J168" i="6" s="1"/>
  <c r="C169" i="6"/>
  <c r="C170" i="6"/>
  <c r="I170" i="6" s="1"/>
  <c r="C171" i="6"/>
  <c r="C172" i="6"/>
  <c r="C173" i="6"/>
  <c r="I173" i="6" s="1"/>
  <c r="C174" i="6"/>
  <c r="C175" i="6"/>
  <c r="C176" i="6"/>
  <c r="C177" i="6"/>
  <c r="I177" i="6" s="1"/>
  <c r="C178" i="6"/>
  <c r="C179" i="6"/>
  <c r="J179" i="6" s="1"/>
  <c r="C180" i="6"/>
  <c r="J180" i="6" s="1"/>
  <c r="C181" i="6"/>
  <c r="C182" i="6"/>
  <c r="I182" i="6" s="1"/>
  <c r="C183" i="6"/>
  <c r="I183" i="6" s="1"/>
  <c r="C184" i="6"/>
  <c r="C185" i="6"/>
  <c r="I185" i="6" s="1"/>
  <c r="C186" i="6"/>
  <c r="I186" i="6" s="1"/>
  <c r="C187" i="6"/>
  <c r="I187" i="6" s="1"/>
  <c r="C188" i="6"/>
  <c r="C189" i="6"/>
  <c r="J189" i="6" s="1"/>
  <c r="C190" i="6"/>
  <c r="C191" i="6"/>
  <c r="C192" i="6"/>
  <c r="I192" i="6" s="1"/>
  <c r="C193" i="6"/>
  <c r="C194" i="6"/>
  <c r="I194" i="6" s="1"/>
  <c r="C195" i="6"/>
  <c r="I195" i="6" s="1"/>
  <c r="C196" i="6"/>
  <c r="I196" i="6" s="1"/>
  <c r="C197" i="6"/>
  <c r="C198" i="6"/>
  <c r="C199" i="6"/>
  <c r="C200" i="6"/>
  <c r="I200" i="6" s="1"/>
  <c r="C201" i="6"/>
  <c r="J201" i="6" s="1"/>
  <c r="C202" i="6"/>
  <c r="C203" i="6"/>
  <c r="C204" i="6"/>
  <c r="J204" i="6" s="1"/>
  <c r="C205" i="6"/>
  <c r="C206" i="6"/>
  <c r="I206" i="6" s="1"/>
  <c r="C207" i="6"/>
  <c r="I207" i="6" s="1"/>
  <c r="C208" i="6"/>
  <c r="I208" i="6" s="1"/>
  <c r="C209" i="6"/>
  <c r="I209" i="6" s="1"/>
  <c r="C210" i="6"/>
  <c r="C211" i="6"/>
  <c r="C212" i="6"/>
  <c r="I212" i="6" s="1"/>
  <c r="C213" i="6"/>
  <c r="J213" i="6" s="1"/>
  <c r="C214" i="6"/>
  <c r="C215" i="6"/>
  <c r="I215" i="6" s="1"/>
  <c r="C216" i="6"/>
  <c r="J216" i="6" s="1"/>
  <c r="C217" i="6"/>
  <c r="C218" i="6"/>
  <c r="I218" i="6" s="1"/>
  <c r="C219" i="6"/>
  <c r="C220" i="6"/>
  <c r="I220" i="6" s="1"/>
  <c r="C221" i="6"/>
  <c r="I221" i="6" s="1"/>
  <c r="C222" i="6"/>
  <c r="I222" i="6" s="1"/>
  <c r="C223" i="6"/>
  <c r="C224" i="6"/>
  <c r="I224" i="6" s="1"/>
  <c r="C225" i="6"/>
  <c r="C226" i="6"/>
  <c r="C227" i="6"/>
  <c r="I227" i="6" s="1"/>
  <c r="C228" i="6"/>
  <c r="C229" i="6"/>
  <c r="C230" i="6"/>
  <c r="I230" i="6" s="1"/>
  <c r="C231" i="6"/>
  <c r="C232" i="6"/>
  <c r="I232" i="6" s="1"/>
  <c r="C233" i="6"/>
  <c r="C234" i="6"/>
  <c r="C235" i="6"/>
  <c r="C236" i="6"/>
  <c r="C237" i="6"/>
  <c r="J237" i="6" s="1"/>
  <c r="C238" i="6"/>
  <c r="C239" i="6"/>
  <c r="I239" i="6" s="1"/>
  <c r="C240" i="6"/>
  <c r="J240" i="6" s="1"/>
  <c r="C241" i="6"/>
  <c r="C242" i="6"/>
  <c r="I242" i="6" s="1"/>
  <c r="C243" i="6"/>
  <c r="C244" i="6"/>
  <c r="I244" i="6" s="1"/>
  <c r="C245" i="6"/>
  <c r="C246" i="6"/>
  <c r="C247" i="6"/>
  <c r="C248" i="6"/>
  <c r="J248" i="6" s="1"/>
  <c r="C249" i="6"/>
  <c r="C250" i="6"/>
  <c r="J250" i="6" s="1"/>
  <c r="C251" i="6"/>
  <c r="I251" i="6" s="1"/>
  <c r="C252" i="6"/>
  <c r="I252" i="6" s="1"/>
  <c r="C253" i="6"/>
  <c r="C254" i="6"/>
  <c r="I254" i="6" s="1"/>
  <c r="C255" i="6"/>
  <c r="C256" i="6"/>
  <c r="I256" i="6" s="1"/>
  <c r="C257" i="6"/>
  <c r="I257" i="6" s="1"/>
  <c r="C258" i="6"/>
  <c r="C259" i="6"/>
  <c r="C260" i="6"/>
  <c r="I260" i="6" s="1"/>
  <c r="C261" i="6"/>
  <c r="C262" i="6"/>
  <c r="C263" i="6"/>
  <c r="J263" i="6" s="1"/>
  <c r="C264" i="6"/>
  <c r="C265" i="6"/>
  <c r="C266" i="6"/>
  <c r="I266" i="6" s="1"/>
  <c r="C267" i="6"/>
  <c r="C268" i="6"/>
  <c r="I268" i="6" s="1"/>
  <c r="C269" i="6"/>
  <c r="I269" i="6" s="1"/>
  <c r="C270" i="6"/>
  <c r="C271" i="6"/>
  <c r="I271" i="6" s="1"/>
  <c r="C272" i="6"/>
  <c r="C273" i="6"/>
  <c r="J273" i="6" s="1"/>
  <c r="C274" i="6"/>
  <c r="C275" i="6"/>
  <c r="C276" i="6"/>
  <c r="C277" i="6"/>
  <c r="C278" i="6"/>
  <c r="I278" i="6" s="1"/>
  <c r="C279" i="6"/>
  <c r="C280" i="6"/>
  <c r="I280" i="6" s="1"/>
  <c r="C281" i="6"/>
  <c r="I281" i="6" s="1"/>
  <c r="C282" i="6"/>
  <c r="C283" i="6"/>
  <c r="C284" i="6"/>
  <c r="I284" i="6" s="1"/>
  <c r="C285" i="6"/>
  <c r="C286" i="6"/>
  <c r="C287" i="6"/>
  <c r="I287" i="6" s="1"/>
  <c r="C288" i="6"/>
  <c r="C289" i="6"/>
  <c r="I289" i="6" s="1"/>
  <c r="C290" i="6"/>
  <c r="I290" i="6" s="1"/>
  <c r="C291" i="6"/>
  <c r="C292" i="6"/>
  <c r="C293" i="6"/>
  <c r="I293" i="6" s="1"/>
  <c r="C294" i="6"/>
  <c r="C295" i="6"/>
  <c r="C296" i="6"/>
  <c r="I296" i="6" s="1"/>
  <c r="C297" i="6"/>
  <c r="J297" i="6" s="1"/>
  <c r="C298" i="6"/>
  <c r="C299" i="6"/>
  <c r="C300" i="6"/>
  <c r="J300" i="6" s="1"/>
  <c r="C301" i="6"/>
  <c r="C302" i="6"/>
  <c r="I302" i="6" s="1"/>
  <c r="C303" i="6"/>
  <c r="C304" i="6"/>
  <c r="I304" i="6" s="1"/>
  <c r="C305" i="6"/>
  <c r="I305" i="6" s="1"/>
  <c r="C306" i="6"/>
  <c r="C307" i="6"/>
  <c r="C308" i="6"/>
  <c r="J308" i="6" s="1"/>
  <c r="C309" i="6"/>
  <c r="J309" i="6" s="1"/>
  <c r="C310" i="6"/>
  <c r="C311" i="6"/>
  <c r="I311" i="6" s="1"/>
  <c r="C312" i="6"/>
  <c r="C313" i="6"/>
  <c r="C314" i="6"/>
  <c r="C315" i="6"/>
  <c r="C316" i="6"/>
  <c r="C317" i="6"/>
  <c r="I317" i="6" s="1"/>
  <c r="C318" i="6"/>
  <c r="C319" i="6"/>
  <c r="I319" i="6" s="1"/>
  <c r="C320" i="6"/>
  <c r="I320" i="6" s="1"/>
  <c r="C321" i="6"/>
  <c r="C322" i="6"/>
  <c r="C323" i="6"/>
  <c r="I323" i="6" s="1"/>
  <c r="C324" i="6"/>
  <c r="I324" i="6" s="1"/>
  <c r="C325" i="6"/>
  <c r="C326" i="6"/>
  <c r="I326" i="6" s="1"/>
  <c r="C327" i="6"/>
  <c r="C328" i="6"/>
  <c r="C329" i="6"/>
  <c r="I329" i="6" s="1"/>
  <c r="C330" i="6"/>
  <c r="C331" i="6"/>
  <c r="C332" i="6"/>
  <c r="I332" i="6" s="1"/>
  <c r="C333" i="6"/>
  <c r="J333" i="6" s="1"/>
  <c r="C334" i="6"/>
  <c r="C335" i="6"/>
  <c r="I335" i="6" s="1"/>
  <c r="C336" i="6"/>
  <c r="I336" i="6" s="1"/>
  <c r="C337" i="6"/>
  <c r="C338" i="6"/>
  <c r="C339" i="6"/>
  <c r="C340" i="6"/>
  <c r="C341" i="6"/>
  <c r="I341" i="6" s="1"/>
  <c r="C342" i="6"/>
  <c r="C343" i="6"/>
  <c r="C344" i="6"/>
  <c r="I344" i="6" s="1"/>
  <c r="C345" i="6"/>
  <c r="J345" i="6" s="1"/>
  <c r="C346" i="6"/>
  <c r="C347" i="6"/>
  <c r="I347" i="6" s="1"/>
  <c r="C348" i="6"/>
  <c r="J348" i="6" s="1"/>
  <c r="C349" i="6"/>
  <c r="C350" i="6"/>
  <c r="I350" i="6" s="1"/>
  <c r="C351" i="6"/>
  <c r="C352" i="6"/>
  <c r="C353" i="6"/>
  <c r="C354" i="6"/>
  <c r="C355" i="6"/>
  <c r="C356" i="6"/>
  <c r="I356" i="6" s="1"/>
  <c r="C357" i="6"/>
  <c r="J357" i="6" s="1"/>
  <c r="C358" i="6"/>
  <c r="C359" i="6"/>
  <c r="I359" i="6" s="1"/>
  <c r="C360" i="6"/>
  <c r="I360" i="6" s="1"/>
  <c r="C361" i="6"/>
  <c r="C362" i="6"/>
  <c r="I362" i="6" s="1"/>
  <c r="C363" i="6"/>
  <c r="C364" i="6"/>
  <c r="C365" i="6"/>
  <c r="I365" i="6" s="1"/>
  <c r="C366" i="6"/>
  <c r="C367" i="6"/>
  <c r="I367" i="6" s="1"/>
  <c r="C368" i="6"/>
  <c r="I368" i="6" s="1"/>
  <c r="C369" i="6"/>
  <c r="C370" i="6"/>
  <c r="C371" i="6"/>
  <c r="I371" i="6" s="1"/>
  <c r="C372" i="6"/>
  <c r="C373" i="6"/>
  <c r="C374" i="6"/>
  <c r="I374" i="6" s="1"/>
  <c r="C375" i="6"/>
  <c r="C376" i="6"/>
  <c r="C377" i="6"/>
  <c r="C378" i="6"/>
  <c r="C379" i="6"/>
  <c r="C380" i="6"/>
  <c r="I380" i="6" s="1"/>
  <c r="C381" i="6"/>
  <c r="J381" i="6" s="1"/>
  <c r="C382" i="6"/>
  <c r="C383" i="6"/>
  <c r="I383" i="6" s="1"/>
  <c r="C384" i="6"/>
  <c r="I384" i="6" s="1"/>
  <c r="C385" i="6"/>
  <c r="C386" i="6"/>
  <c r="I386" i="6" s="1"/>
  <c r="C387" i="6"/>
  <c r="C388" i="6"/>
  <c r="C389" i="6"/>
  <c r="I389" i="6" s="1"/>
  <c r="C390" i="6"/>
  <c r="C391" i="6"/>
  <c r="C392" i="6"/>
  <c r="C393" i="6"/>
  <c r="J393" i="6" s="1"/>
  <c r="C394" i="6"/>
  <c r="C395" i="6"/>
  <c r="I395" i="6" s="1"/>
  <c r="C396" i="6"/>
  <c r="I396" i="6" s="1"/>
  <c r="C397" i="6"/>
  <c r="C398" i="6"/>
  <c r="I398" i="6" s="1"/>
  <c r="C399" i="6"/>
  <c r="C400" i="6"/>
  <c r="C401" i="6"/>
  <c r="I401" i="6" s="1"/>
  <c r="C402" i="6"/>
  <c r="C403" i="6"/>
  <c r="C404" i="6"/>
  <c r="I404" i="6" s="1"/>
  <c r="C405" i="6"/>
  <c r="C406" i="6"/>
  <c r="C407" i="6"/>
  <c r="I407" i="6" s="1"/>
  <c r="C408" i="6"/>
  <c r="J408" i="6" s="1"/>
  <c r="C409" i="6"/>
  <c r="C410" i="6"/>
  <c r="I410" i="6" s="1"/>
  <c r="C411" i="6"/>
  <c r="C412" i="6"/>
  <c r="C413" i="6"/>
  <c r="I413" i="6" s="1"/>
  <c r="C414" i="6"/>
  <c r="C415" i="6"/>
  <c r="C416" i="6"/>
  <c r="C417" i="6"/>
  <c r="J417" i="6" s="1"/>
  <c r="C418" i="6"/>
  <c r="C419" i="6"/>
  <c r="C420" i="6"/>
  <c r="C421" i="6"/>
  <c r="C422" i="6"/>
  <c r="I422" i="6" s="1"/>
  <c r="C423" i="6"/>
  <c r="C424" i="6"/>
  <c r="C425" i="6"/>
  <c r="I425" i="6" s="1"/>
  <c r="C426" i="6"/>
  <c r="C427" i="6"/>
  <c r="C428" i="6"/>
  <c r="I428" i="6" s="1"/>
  <c r="C429" i="6"/>
  <c r="C430" i="6"/>
  <c r="C431" i="6"/>
  <c r="I431" i="6" s="1"/>
  <c r="C432" i="6"/>
  <c r="C433" i="6"/>
  <c r="C434" i="6"/>
  <c r="I434" i="6" s="1"/>
  <c r="C435" i="6"/>
  <c r="C436" i="6"/>
  <c r="C437" i="6"/>
  <c r="I437" i="6" s="1"/>
  <c r="C438" i="6"/>
  <c r="C439" i="6"/>
  <c r="C440" i="6"/>
  <c r="J440" i="6" s="1"/>
  <c r="C441" i="6"/>
  <c r="J441" i="6" s="1"/>
  <c r="C442" i="6"/>
  <c r="C443" i="6"/>
  <c r="C444" i="6"/>
  <c r="J444" i="6" s="1"/>
  <c r="C445" i="6"/>
  <c r="C446" i="6"/>
  <c r="I446" i="6" s="1"/>
  <c r="C447" i="6"/>
  <c r="C448" i="6"/>
  <c r="C449" i="6"/>
  <c r="I449" i="6" s="1"/>
  <c r="C450" i="6"/>
  <c r="C451" i="6"/>
  <c r="C452" i="6"/>
  <c r="I452" i="6" s="1"/>
  <c r="C453" i="6"/>
  <c r="I453" i="6" s="1"/>
  <c r="C454" i="6"/>
  <c r="C455" i="6"/>
  <c r="I455" i="6" s="1"/>
  <c r="C456" i="6"/>
  <c r="C457" i="6"/>
  <c r="C458" i="6"/>
  <c r="C459" i="6"/>
  <c r="C460" i="6"/>
  <c r="C461" i="6"/>
  <c r="I461" i="6" s="1"/>
  <c r="C462" i="6"/>
  <c r="C463" i="6"/>
  <c r="C464" i="6"/>
  <c r="J464" i="6" s="1"/>
  <c r="C465" i="6"/>
  <c r="I465" i="6" s="1"/>
  <c r="C466" i="6"/>
  <c r="C467" i="6"/>
  <c r="I467" i="6" s="1"/>
  <c r="C468" i="6"/>
  <c r="J468" i="6" s="1"/>
  <c r="C469" i="6"/>
  <c r="C470" i="6"/>
  <c r="I470" i="6" s="1"/>
  <c r="C471" i="6"/>
  <c r="C472" i="6"/>
  <c r="C473" i="6"/>
  <c r="I473" i="6" s="1"/>
  <c r="C474" i="6"/>
  <c r="C475" i="6"/>
  <c r="C476" i="6"/>
  <c r="I476" i="6" s="1"/>
  <c r="C477" i="6"/>
  <c r="I477" i="6" s="1"/>
  <c r="C478" i="6"/>
  <c r="C479" i="6"/>
  <c r="I479" i="6" s="1"/>
  <c r="C480" i="6"/>
  <c r="C481" i="6"/>
  <c r="C482" i="6"/>
  <c r="C483" i="6"/>
  <c r="C484" i="6"/>
  <c r="C485" i="6"/>
  <c r="I485" i="6" s="1"/>
  <c r="C486" i="6"/>
  <c r="C487" i="6"/>
  <c r="C488" i="6"/>
  <c r="J488" i="6" s="1"/>
  <c r="C489" i="6"/>
  <c r="I489" i="6" s="1"/>
  <c r="C490" i="6"/>
  <c r="C491" i="6"/>
  <c r="I491" i="6" s="1"/>
  <c r="C492" i="6"/>
  <c r="J492" i="6" s="1"/>
  <c r="C493" i="6"/>
  <c r="C494" i="6"/>
  <c r="I494" i="6" s="1"/>
  <c r="C495" i="6"/>
  <c r="C496" i="6"/>
  <c r="C497" i="6"/>
  <c r="C498" i="6"/>
  <c r="C499" i="6"/>
  <c r="C500" i="6"/>
  <c r="I500" i="6" s="1"/>
  <c r="C501" i="6"/>
  <c r="I501" i="6" s="1"/>
  <c r="C502" i="6"/>
  <c r="C503" i="6"/>
  <c r="I503" i="6" s="1"/>
  <c r="C504" i="6"/>
  <c r="I504" i="6" s="1"/>
  <c r="C505" i="6"/>
  <c r="C506" i="6"/>
  <c r="I506" i="6" s="1"/>
  <c r="C507" i="6"/>
  <c r="I507" i="6" s="1"/>
  <c r="C508" i="6"/>
  <c r="C509" i="6"/>
  <c r="I509" i="6" s="1"/>
  <c r="C510" i="6"/>
  <c r="C511" i="6"/>
  <c r="C512" i="6"/>
  <c r="J512" i="6" s="1"/>
  <c r="C513" i="6"/>
  <c r="I513" i="6" s="1"/>
  <c r="C514" i="6"/>
  <c r="C515" i="6"/>
  <c r="I515" i="6" s="1"/>
  <c r="C516" i="6"/>
  <c r="J516" i="6" s="1"/>
  <c r="C517" i="6"/>
  <c r="C518" i="6"/>
  <c r="I518" i="6" s="1"/>
  <c r="C519" i="6"/>
  <c r="C520" i="6"/>
  <c r="C521" i="6"/>
  <c r="C522" i="6"/>
  <c r="C523" i="6"/>
  <c r="C524" i="6"/>
  <c r="J524" i="6" s="1"/>
  <c r="C525" i="6"/>
  <c r="I525" i="6" s="1"/>
  <c r="C526" i="6"/>
  <c r="C527" i="6"/>
  <c r="I527" i="6" s="1"/>
  <c r="C528" i="6"/>
  <c r="I528" i="6" s="1"/>
  <c r="C529" i="6"/>
  <c r="C530" i="6"/>
  <c r="I530" i="6" s="1"/>
  <c r="C531" i="6"/>
  <c r="I531" i="6" s="1"/>
  <c r="C532" i="6"/>
  <c r="C533" i="6"/>
  <c r="I533" i="6" s="1"/>
  <c r="C534" i="6"/>
  <c r="C535" i="6"/>
  <c r="C536" i="6"/>
  <c r="C537" i="6"/>
  <c r="I537" i="6" s="1"/>
  <c r="C538" i="6"/>
  <c r="C539" i="6"/>
  <c r="I539" i="6" s="1"/>
  <c r="C540" i="6"/>
  <c r="I540" i="6" s="1"/>
  <c r="C541" i="6"/>
  <c r="C542" i="6"/>
  <c r="I542" i="6" s="1"/>
  <c r="C543" i="6"/>
  <c r="C544" i="6"/>
  <c r="C545" i="6"/>
  <c r="I545" i="6" s="1"/>
  <c r="C546" i="6"/>
  <c r="I546" i="6" s="1"/>
  <c r="C547" i="6"/>
  <c r="C548" i="6"/>
  <c r="I548" i="6" s="1"/>
  <c r="C549" i="6"/>
  <c r="C550" i="6"/>
  <c r="C551" i="6"/>
  <c r="I551" i="6" s="1"/>
  <c r="C552" i="6"/>
  <c r="I552" i="6" s="1"/>
  <c r="C553" i="6"/>
  <c r="C554" i="6"/>
  <c r="I554" i="6" s="1"/>
  <c r="C555" i="6"/>
  <c r="I555" i="6" s="1"/>
  <c r="C556" i="6"/>
  <c r="C557" i="6"/>
  <c r="I557" i="6" s="1"/>
  <c r="C558" i="6"/>
  <c r="C559" i="6"/>
  <c r="C560" i="6"/>
  <c r="C561" i="6"/>
  <c r="I561" i="6" s="1"/>
  <c r="C562" i="6"/>
  <c r="C563" i="6"/>
  <c r="C564" i="6"/>
  <c r="J564" i="6" s="1"/>
  <c r="C565" i="6"/>
  <c r="C566" i="6"/>
  <c r="I566" i="6" s="1"/>
  <c r="C567" i="6"/>
  <c r="C568" i="6"/>
  <c r="C569" i="6"/>
  <c r="I569" i="6" s="1"/>
  <c r="C570" i="6"/>
  <c r="I570" i="6" s="1"/>
  <c r="C571" i="6"/>
  <c r="C572" i="6"/>
  <c r="I572" i="6" s="1"/>
  <c r="C573" i="6"/>
  <c r="C574" i="6"/>
  <c r="C575" i="6"/>
  <c r="I575" i="6" s="1"/>
  <c r="C576" i="6"/>
  <c r="C577" i="6"/>
  <c r="C578" i="6"/>
  <c r="I578" i="6" s="1"/>
  <c r="C579" i="6"/>
  <c r="I579" i="6" s="1"/>
  <c r="C580" i="6"/>
  <c r="C581" i="6"/>
  <c r="I581" i="6" s="1"/>
  <c r="C582" i="6"/>
  <c r="C583" i="6"/>
  <c r="C584" i="6"/>
  <c r="J584" i="6" s="1"/>
  <c r="C585" i="6"/>
  <c r="I585" i="6" s="1"/>
  <c r="C586" i="6"/>
  <c r="C587" i="6"/>
  <c r="C588" i="6"/>
  <c r="I588" i="6" s="1"/>
  <c r="C589" i="6"/>
  <c r="C590" i="6"/>
  <c r="I590" i="6" s="1"/>
  <c r="C591" i="6"/>
  <c r="C592" i="6"/>
  <c r="C593" i="6"/>
  <c r="I593" i="6" s="1"/>
  <c r="C594" i="6"/>
  <c r="I594" i="6" s="1"/>
  <c r="C595" i="6"/>
  <c r="C596" i="6"/>
  <c r="J596" i="6" s="1"/>
  <c r="C597" i="6"/>
  <c r="I597" i="6" s="1"/>
  <c r="C598" i="6"/>
  <c r="C599" i="6"/>
  <c r="I599" i="6" s="1"/>
  <c r="C600" i="6"/>
  <c r="C601" i="6"/>
  <c r="C602" i="6"/>
  <c r="C603" i="6"/>
  <c r="I603" i="6" s="1"/>
  <c r="C604" i="6"/>
  <c r="C605" i="6"/>
  <c r="I605" i="6" s="1"/>
  <c r="C606" i="6"/>
  <c r="C607" i="6"/>
  <c r="C608" i="6"/>
  <c r="J608" i="6" s="1"/>
  <c r="C609" i="6"/>
  <c r="I609" i="6" s="1"/>
  <c r="C610" i="6"/>
  <c r="C611" i="6"/>
  <c r="C612" i="6"/>
  <c r="I612" i="6" s="1"/>
  <c r="C613" i="6"/>
  <c r="C614" i="6"/>
  <c r="C615" i="6"/>
  <c r="C616" i="6"/>
  <c r="C617" i="6"/>
  <c r="I617" i="6" s="1"/>
  <c r="C618" i="6"/>
  <c r="I618" i="6" s="1"/>
  <c r="C619" i="6"/>
  <c r="C620" i="6"/>
  <c r="I620" i="6" s="1"/>
  <c r="C621" i="6"/>
  <c r="I621" i="6" s="1"/>
  <c r="C622" i="6"/>
  <c r="C623" i="6"/>
  <c r="C624" i="6"/>
  <c r="C625" i="6"/>
  <c r="I625" i="6" s="1"/>
  <c r="C626" i="6"/>
  <c r="C627" i="6"/>
  <c r="C628" i="6"/>
  <c r="C629" i="6"/>
  <c r="I629" i="6" s="1"/>
  <c r="C630" i="6"/>
  <c r="C631" i="6"/>
  <c r="C632" i="6"/>
  <c r="J632" i="6" s="1"/>
  <c r="C633" i="6"/>
  <c r="I633" i="6" s="1"/>
  <c r="C634" i="6"/>
  <c r="C635" i="6"/>
  <c r="C636" i="6"/>
  <c r="C637" i="6"/>
  <c r="C638" i="6"/>
  <c r="C639" i="6"/>
  <c r="C640" i="6"/>
  <c r="C641" i="6"/>
  <c r="C642" i="6"/>
  <c r="I642" i="6" s="1"/>
  <c r="C643" i="6"/>
  <c r="C644" i="6"/>
  <c r="J644" i="6" s="1"/>
  <c r="C645" i="6"/>
  <c r="I645" i="6" s="1"/>
  <c r="C646" i="6"/>
  <c r="C647" i="6"/>
  <c r="C648" i="6"/>
  <c r="J648" i="6" s="1"/>
  <c r="C649" i="6"/>
  <c r="I649" i="6" s="1"/>
  <c r="C650" i="6"/>
  <c r="C651" i="6"/>
  <c r="C652" i="6"/>
  <c r="C653" i="6"/>
  <c r="C654" i="6"/>
  <c r="C655" i="6"/>
  <c r="C656" i="6"/>
  <c r="J656" i="6" s="1"/>
  <c r="C657" i="6"/>
  <c r="I657" i="6" s="1"/>
  <c r="C658" i="6"/>
  <c r="C659" i="6"/>
  <c r="C660" i="6"/>
  <c r="I660" i="6" s="1"/>
  <c r="C661" i="6"/>
  <c r="C662" i="6"/>
  <c r="C663" i="6"/>
  <c r="C664" i="6"/>
  <c r="I664" i="6" s="1"/>
  <c r="C665" i="6"/>
  <c r="C666" i="6"/>
  <c r="C667" i="6"/>
  <c r="C668" i="6"/>
  <c r="J668" i="6" s="1"/>
  <c r="C669" i="6"/>
  <c r="I669" i="6" s="1"/>
  <c r="C670" i="6"/>
  <c r="C671" i="6"/>
  <c r="C672" i="6"/>
  <c r="C673" i="6"/>
  <c r="I673" i="6" s="1"/>
  <c r="C674" i="6"/>
  <c r="C675" i="6"/>
  <c r="C676" i="6"/>
  <c r="C677" i="6"/>
  <c r="C678" i="6"/>
  <c r="C679" i="6"/>
  <c r="C680" i="6"/>
  <c r="C681" i="6"/>
  <c r="I681" i="6" s="1"/>
  <c r="C682" i="6"/>
  <c r="C683" i="6"/>
  <c r="C684" i="6"/>
  <c r="I684" i="6" s="1"/>
  <c r="C685" i="6"/>
  <c r="C686" i="6"/>
  <c r="C687" i="6"/>
  <c r="C688" i="6"/>
  <c r="I688" i="6" s="1"/>
  <c r="C689" i="6"/>
  <c r="C690" i="6"/>
  <c r="C691" i="6"/>
  <c r="C692" i="6"/>
  <c r="I692" i="6" s="1"/>
  <c r="C693" i="6"/>
  <c r="C694" i="6"/>
  <c r="C695" i="6"/>
  <c r="C696" i="6"/>
  <c r="J696" i="6" s="1"/>
  <c r="C697" i="6"/>
  <c r="I697" i="6" s="1"/>
  <c r="C698" i="6"/>
  <c r="C699" i="6"/>
  <c r="C700" i="6"/>
  <c r="C701" i="6"/>
  <c r="C702" i="6"/>
  <c r="C703" i="6"/>
  <c r="I703" i="6" s="1"/>
  <c r="C704" i="6"/>
  <c r="C705" i="6"/>
  <c r="I705" i="6" s="1"/>
  <c r="C706" i="6"/>
  <c r="C707" i="6"/>
  <c r="C708" i="6"/>
  <c r="J708" i="6" s="1"/>
  <c r="C709" i="6"/>
  <c r="C710" i="6"/>
  <c r="C711" i="6"/>
  <c r="C712" i="6"/>
  <c r="I712" i="6" s="1"/>
  <c r="C713" i="6"/>
  <c r="C714" i="6"/>
  <c r="C715" i="6"/>
  <c r="C716" i="6"/>
  <c r="I716" i="6" s="1"/>
  <c r="C717" i="6"/>
  <c r="C718" i="6"/>
  <c r="C719" i="6"/>
  <c r="C720" i="6"/>
  <c r="C721" i="6"/>
  <c r="I721" i="6" s="1"/>
  <c r="C722" i="6"/>
  <c r="C723" i="6"/>
  <c r="C724" i="6"/>
  <c r="C725" i="6"/>
  <c r="C726" i="6"/>
  <c r="C727" i="6"/>
  <c r="I727" i="6" s="1"/>
  <c r="C728" i="6"/>
  <c r="C729" i="6"/>
  <c r="I729" i="6" s="1"/>
  <c r="C730" i="6"/>
  <c r="C731" i="6"/>
  <c r="C732" i="6"/>
  <c r="C733" i="6"/>
  <c r="C734" i="6"/>
  <c r="C735" i="6"/>
  <c r="C736" i="6"/>
  <c r="I736" i="6" s="1"/>
  <c r="C737" i="6"/>
  <c r="C738" i="6"/>
  <c r="C739" i="6"/>
  <c r="C740" i="6"/>
  <c r="C741" i="6"/>
  <c r="I741" i="6" s="1"/>
  <c r="C742" i="6"/>
  <c r="C743" i="6"/>
  <c r="I743" i="6" s="1"/>
  <c r="C744" i="6"/>
  <c r="C745" i="6"/>
  <c r="C746" i="6"/>
  <c r="C747" i="6"/>
  <c r="C748" i="6"/>
  <c r="C749" i="6"/>
  <c r="C750" i="6"/>
  <c r="C751" i="6"/>
  <c r="I751" i="6" s="1"/>
  <c r="C752" i="6"/>
  <c r="C753" i="6"/>
  <c r="I753" i="6" s="1"/>
  <c r="C754" i="6"/>
  <c r="C755" i="6"/>
  <c r="C756" i="6"/>
  <c r="J756" i="6" s="1"/>
  <c r="C757" i="6"/>
  <c r="C758" i="6"/>
  <c r="C759" i="6"/>
  <c r="C760" i="6"/>
  <c r="I760" i="6" s="1"/>
  <c r="C761" i="6"/>
  <c r="C762" i="6"/>
  <c r="C763" i="6"/>
  <c r="C764" i="6"/>
  <c r="C765" i="6"/>
  <c r="C766" i="6"/>
  <c r="C767" i="6"/>
  <c r="I767" i="6" s="1"/>
  <c r="C768" i="6"/>
  <c r="J768" i="6" s="1"/>
  <c r="C769" i="6"/>
  <c r="C770" i="6"/>
  <c r="C771" i="6"/>
  <c r="C772" i="6"/>
  <c r="C773" i="6"/>
  <c r="C774" i="6"/>
  <c r="C775" i="6"/>
  <c r="I775" i="6" s="1"/>
  <c r="C776" i="6"/>
  <c r="C777" i="6"/>
  <c r="C778" i="6"/>
  <c r="C779" i="6"/>
  <c r="C780" i="6"/>
  <c r="C781" i="6"/>
  <c r="C782" i="6"/>
  <c r="I782" i="6" s="1"/>
  <c r="C783" i="6"/>
  <c r="C784" i="6"/>
  <c r="C785" i="6"/>
  <c r="C786" i="6"/>
  <c r="C787" i="6"/>
  <c r="C788" i="6"/>
  <c r="C789" i="6"/>
  <c r="C790" i="6"/>
  <c r="C791" i="6"/>
  <c r="I791" i="6" s="1"/>
  <c r="C792" i="6"/>
  <c r="C793" i="6"/>
  <c r="C794" i="6"/>
  <c r="C795" i="6"/>
  <c r="C796" i="6"/>
  <c r="C797" i="6"/>
  <c r="C798" i="6"/>
  <c r="C799" i="6"/>
  <c r="I799" i="6" s="1"/>
  <c r="C800" i="6"/>
  <c r="C801" i="6"/>
  <c r="C802" i="6"/>
  <c r="C803" i="6"/>
  <c r="C804" i="6"/>
  <c r="J804" i="6" s="1"/>
  <c r="C805" i="6"/>
  <c r="C806" i="6"/>
  <c r="I806" i="6" s="1"/>
  <c r="C807" i="6"/>
  <c r="C808" i="6"/>
  <c r="C809" i="6"/>
  <c r="C810" i="6"/>
  <c r="C811" i="6"/>
  <c r="C812" i="6"/>
  <c r="C813" i="6"/>
  <c r="C814" i="6"/>
  <c r="C815" i="6"/>
  <c r="I815" i="6" s="1"/>
  <c r="C816" i="6"/>
  <c r="J816" i="6" s="1"/>
  <c r="C817" i="6"/>
  <c r="C818" i="6"/>
  <c r="C819" i="6"/>
  <c r="C820" i="6"/>
  <c r="C821" i="6"/>
  <c r="I821" i="6" s="1"/>
  <c r="C822" i="6"/>
  <c r="C823" i="6"/>
  <c r="C824" i="6"/>
  <c r="C825" i="6"/>
  <c r="C826" i="6"/>
  <c r="C827" i="6"/>
  <c r="C828" i="6"/>
  <c r="C829" i="6"/>
  <c r="C830" i="6"/>
  <c r="I830" i="6" s="1"/>
  <c r="C831" i="6"/>
  <c r="C832" i="6"/>
  <c r="C833" i="6"/>
  <c r="C834" i="6"/>
  <c r="C835" i="6"/>
  <c r="C836" i="6"/>
  <c r="C837" i="6"/>
  <c r="C838" i="6"/>
  <c r="C839" i="6"/>
  <c r="I839" i="6" s="1"/>
  <c r="C840" i="6"/>
  <c r="C841" i="6"/>
  <c r="C842" i="6"/>
  <c r="C843" i="6"/>
  <c r="C844" i="6"/>
  <c r="C845" i="6"/>
  <c r="I845" i="6" s="1"/>
  <c r="C846" i="6"/>
  <c r="C847" i="6"/>
  <c r="C848" i="6"/>
  <c r="C849" i="6"/>
  <c r="C850" i="6"/>
  <c r="C851" i="6"/>
  <c r="C852" i="6"/>
  <c r="I852" i="6" s="1"/>
  <c r="C853" i="6"/>
  <c r="C854" i="6"/>
  <c r="I854" i="6" s="1"/>
  <c r="C855" i="6"/>
  <c r="C856" i="6"/>
  <c r="C857" i="6"/>
  <c r="C858" i="6"/>
  <c r="C859" i="6"/>
  <c r="C860" i="6"/>
  <c r="I860" i="6" s="1"/>
  <c r="C861" i="6"/>
  <c r="C862" i="6"/>
  <c r="C863" i="6"/>
  <c r="C864" i="6"/>
  <c r="C865" i="6"/>
  <c r="C866" i="6"/>
  <c r="C867" i="6"/>
  <c r="C868" i="6"/>
  <c r="C869" i="6"/>
  <c r="I869" i="6" s="1"/>
  <c r="C870" i="6"/>
  <c r="C871" i="6"/>
  <c r="C872" i="6"/>
  <c r="C873" i="6"/>
  <c r="C874" i="6"/>
  <c r="C875" i="6"/>
  <c r="C876" i="6"/>
  <c r="C877" i="6"/>
  <c r="C878" i="6"/>
  <c r="I878" i="6" s="1"/>
  <c r="C879" i="6"/>
  <c r="C880" i="6"/>
  <c r="C881" i="6"/>
  <c r="C882" i="6"/>
  <c r="C883" i="6"/>
  <c r="C884" i="6"/>
  <c r="J884" i="6" s="1"/>
  <c r="C885" i="6"/>
  <c r="C886" i="6"/>
  <c r="C887" i="6"/>
  <c r="C888" i="6"/>
  <c r="C889" i="6"/>
  <c r="C890" i="6"/>
  <c r="C891" i="6"/>
  <c r="C892" i="6"/>
  <c r="C893" i="6"/>
  <c r="I893" i="6" s="1"/>
  <c r="C894" i="6"/>
  <c r="C895" i="6"/>
  <c r="C896" i="6"/>
  <c r="C897" i="6"/>
  <c r="C898" i="6"/>
  <c r="C899" i="6"/>
  <c r="C900" i="6"/>
  <c r="J900" i="6" s="1"/>
  <c r="C901" i="6"/>
  <c r="C902" i="6"/>
  <c r="C903" i="6"/>
  <c r="C904" i="6"/>
  <c r="C905" i="6"/>
  <c r="C906" i="6"/>
  <c r="C907" i="6"/>
  <c r="C908" i="6"/>
  <c r="I908" i="6" s="1"/>
  <c r="C909" i="6"/>
  <c r="C910" i="6"/>
  <c r="C911" i="6"/>
  <c r="C912" i="6"/>
  <c r="J912" i="6" s="1"/>
  <c r="C913" i="6"/>
  <c r="C914" i="6"/>
  <c r="C915" i="6"/>
  <c r="C916" i="6"/>
  <c r="C917" i="6"/>
  <c r="I917" i="6" s="1"/>
  <c r="C918" i="6"/>
  <c r="C919" i="6"/>
  <c r="C920" i="6"/>
  <c r="C921" i="6"/>
  <c r="C922" i="6"/>
  <c r="C923" i="6"/>
  <c r="C924" i="6"/>
  <c r="J924" i="6" s="1"/>
  <c r="C925" i="6"/>
  <c r="C926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I939" i="6" s="1"/>
  <c r="C940" i="6"/>
  <c r="C941" i="6"/>
  <c r="C942" i="6"/>
  <c r="J942" i="6" s="1"/>
  <c r="C943" i="6"/>
  <c r="C944" i="6"/>
  <c r="C945" i="6"/>
  <c r="C946" i="6"/>
  <c r="C947" i="6"/>
  <c r="C948" i="6"/>
  <c r="J948" i="6" s="1"/>
  <c r="C949" i="6"/>
  <c r="C950" i="6"/>
  <c r="C951" i="6"/>
  <c r="C952" i="6"/>
  <c r="C953" i="6"/>
  <c r="C954" i="6"/>
  <c r="C955" i="6"/>
  <c r="C956" i="6"/>
  <c r="C957" i="6"/>
  <c r="C958" i="6"/>
  <c r="C959" i="6"/>
  <c r="C960" i="6"/>
  <c r="J960" i="6" s="1"/>
  <c r="C961" i="6"/>
  <c r="C962" i="6"/>
  <c r="C963" i="6"/>
  <c r="I963" i="6" s="1"/>
  <c r="C964" i="6"/>
  <c r="C965" i="6"/>
  <c r="C966" i="6"/>
  <c r="C967" i="6"/>
  <c r="C968" i="6"/>
  <c r="C969" i="6"/>
  <c r="C970" i="6"/>
  <c r="C971" i="6"/>
  <c r="C972" i="6"/>
  <c r="J972" i="6" s="1"/>
  <c r="C973" i="6"/>
  <c r="C974" i="6"/>
  <c r="C975" i="6"/>
  <c r="C976" i="6"/>
  <c r="C977" i="6"/>
  <c r="C978" i="6"/>
  <c r="I978" i="6" s="1"/>
  <c r="C979" i="6"/>
  <c r="C980" i="6"/>
  <c r="C981" i="6"/>
  <c r="C982" i="6"/>
  <c r="C983" i="6"/>
  <c r="C984" i="6"/>
  <c r="C985" i="6"/>
  <c r="C986" i="6"/>
  <c r="C987" i="6"/>
  <c r="I987" i="6" s="1"/>
  <c r="C988" i="6"/>
  <c r="C989" i="6"/>
  <c r="C990" i="6"/>
  <c r="C991" i="6"/>
  <c r="C992" i="6"/>
  <c r="C993" i="6"/>
  <c r="C994" i="6"/>
  <c r="C995" i="6"/>
  <c r="C996" i="6"/>
  <c r="J996" i="6" s="1"/>
  <c r="C997" i="6"/>
  <c r="C998" i="6"/>
  <c r="C999" i="6"/>
  <c r="C1000" i="6"/>
  <c r="C1001" i="6"/>
  <c r="C1002" i="6"/>
  <c r="I1002" i="6" s="1"/>
  <c r="C1003" i="6"/>
  <c r="C1004" i="6"/>
  <c r="C1005" i="6"/>
  <c r="C1006" i="6"/>
  <c r="I1006" i="6" s="1"/>
  <c r="C1007" i="6"/>
  <c r="C1008" i="6"/>
  <c r="J1008" i="6" s="1"/>
  <c r="C1009" i="6"/>
  <c r="C1010" i="6"/>
  <c r="I1010" i="6" s="1"/>
  <c r="C1011" i="6"/>
  <c r="C1012" i="6"/>
  <c r="C1013" i="6"/>
  <c r="C1014" i="6"/>
  <c r="C1015" i="6"/>
  <c r="C1016" i="6"/>
  <c r="J1016" i="6" s="1"/>
  <c r="C1017" i="6"/>
  <c r="C1018" i="6"/>
  <c r="I1018" i="6" s="1"/>
  <c r="C1019" i="6"/>
  <c r="C1020" i="6"/>
  <c r="J1020" i="6" s="1"/>
  <c r="C1021" i="6"/>
  <c r="C1022" i="6"/>
  <c r="C1023" i="6"/>
  <c r="C1024" i="6"/>
  <c r="I1024" i="6" s="1"/>
  <c r="C1025" i="6"/>
  <c r="C1026" i="6"/>
  <c r="C1027" i="6"/>
  <c r="C1028" i="6"/>
  <c r="C1029" i="6"/>
  <c r="C1030" i="6"/>
  <c r="I1030" i="6" s="1"/>
  <c r="C1031" i="6"/>
  <c r="C1032" i="6"/>
  <c r="J1032" i="6" s="1"/>
  <c r="C1033" i="6"/>
  <c r="C1034" i="6"/>
  <c r="C1035" i="6"/>
  <c r="C1036" i="6"/>
  <c r="C1037" i="6"/>
  <c r="C1038" i="6"/>
  <c r="I1038" i="6" s="1"/>
  <c r="C1039" i="6"/>
  <c r="C1040" i="6"/>
  <c r="C1041" i="6"/>
  <c r="C1042" i="6"/>
  <c r="C1043" i="6"/>
  <c r="C1044" i="6"/>
  <c r="C1045" i="6"/>
  <c r="C1046" i="6"/>
  <c r="I1046" i="6" s="1"/>
  <c r="C1047" i="6"/>
  <c r="C1048" i="6"/>
  <c r="C1049" i="6"/>
  <c r="C1050" i="6"/>
  <c r="C1051" i="6"/>
  <c r="C1052" i="6"/>
  <c r="J1052" i="6" s="1"/>
  <c r="C1053" i="6"/>
  <c r="C1054" i="6"/>
  <c r="C1055" i="6"/>
  <c r="C1056" i="6"/>
  <c r="C1057" i="6"/>
  <c r="C1058" i="6"/>
  <c r="C1059" i="6"/>
  <c r="C1060" i="6"/>
  <c r="I1060" i="6" s="1"/>
  <c r="C1061" i="6"/>
  <c r="C1062" i="6"/>
  <c r="C1063" i="6"/>
  <c r="C1064" i="6"/>
  <c r="C1065" i="6"/>
  <c r="C1066" i="6"/>
  <c r="J1066" i="6" s="1"/>
  <c r="C1067" i="6"/>
  <c r="C1068" i="6"/>
  <c r="J1068" i="6" s="1"/>
  <c r="C1069" i="6"/>
  <c r="C1070" i="6"/>
  <c r="C1071" i="6"/>
  <c r="C1072" i="6"/>
  <c r="C1073" i="6"/>
  <c r="C1074" i="6"/>
  <c r="I1074" i="6" s="1"/>
  <c r="C1075" i="6"/>
  <c r="C1076" i="6"/>
  <c r="C1077" i="6"/>
  <c r="C1078" i="6"/>
  <c r="J1078" i="6" s="1"/>
  <c r="C1079" i="6"/>
  <c r="C1080" i="6"/>
  <c r="J1080" i="6" s="1"/>
  <c r="C1081" i="6"/>
  <c r="C1082" i="6"/>
  <c r="I1082" i="6" s="1"/>
  <c r="C1083" i="6"/>
  <c r="C1084" i="6"/>
  <c r="C1085" i="6"/>
  <c r="C1086" i="6"/>
  <c r="C1087" i="6"/>
  <c r="C1088" i="6"/>
  <c r="I1088" i="6" s="1"/>
  <c r="C1089" i="6"/>
  <c r="C1090" i="6"/>
  <c r="J1090" i="6" s="1"/>
  <c r="C1091" i="6"/>
  <c r="C1092" i="6"/>
  <c r="J1092" i="6" s="1"/>
  <c r="C1093" i="6"/>
  <c r="C1094" i="6"/>
  <c r="C1095" i="6"/>
  <c r="C1096" i="6"/>
  <c r="I1096" i="6" s="1"/>
  <c r="C1097" i="6"/>
  <c r="C1098" i="6"/>
  <c r="C1099" i="6"/>
  <c r="C1100" i="6"/>
  <c r="C1101" i="6"/>
  <c r="C1102" i="6"/>
  <c r="J1102" i="6" s="1"/>
  <c r="C1103" i="6"/>
  <c r="C1104" i="6"/>
  <c r="J1104" i="6" s="1"/>
  <c r="C1105" i="6"/>
  <c r="C1106" i="6"/>
  <c r="C1107" i="6"/>
  <c r="C1108" i="6"/>
  <c r="C1109" i="6"/>
  <c r="C1110" i="6"/>
  <c r="I1110" i="6" s="1"/>
  <c r="C1111" i="6"/>
  <c r="C1112" i="6"/>
  <c r="C1113" i="6"/>
  <c r="C1114" i="6"/>
  <c r="C1115" i="6"/>
  <c r="C1116" i="6"/>
  <c r="C1117" i="6"/>
  <c r="C1118" i="6"/>
  <c r="I1118" i="6" s="1"/>
  <c r="C1119" i="6"/>
  <c r="C1120" i="6"/>
  <c r="C1121" i="6"/>
  <c r="C1122" i="6"/>
  <c r="C1123" i="6"/>
  <c r="C1124" i="6"/>
  <c r="I1124" i="6" s="1"/>
  <c r="C1125" i="6"/>
  <c r="C1126" i="6"/>
  <c r="C1127" i="6"/>
  <c r="C1128" i="6"/>
  <c r="C1129" i="6"/>
  <c r="C1130" i="6"/>
  <c r="C1131" i="6"/>
  <c r="C1132" i="6"/>
  <c r="I1132" i="6" s="1"/>
  <c r="C1133" i="6"/>
  <c r="C1134" i="6"/>
  <c r="C1135" i="6"/>
  <c r="C1137" i="6"/>
  <c r="C1138" i="6"/>
  <c r="C1139" i="6"/>
  <c r="C1140" i="6"/>
  <c r="C1141" i="6"/>
  <c r="I1141" i="6" s="1"/>
  <c r="C1142" i="6"/>
  <c r="C1143" i="6"/>
  <c r="C1144" i="6"/>
  <c r="C1145" i="6"/>
  <c r="C1146" i="6"/>
  <c r="I1146" i="6" s="1"/>
  <c r="C1147" i="6"/>
  <c r="C110" i="6"/>
  <c r="AA1148" i="6"/>
  <c r="Z1148" i="6"/>
  <c r="Y1148" i="6"/>
  <c r="W1148" i="6"/>
  <c r="V1148" i="6"/>
  <c r="U1148" i="6"/>
  <c r="T1148" i="6"/>
  <c r="S1148" i="6"/>
  <c r="R1148" i="6"/>
  <c r="O1148" i="6"/>
  <c r="N1148" i="6"/>
  <c r="M1148" i="6"/>
  <c r="L1148" i="6"/>
  <c r="K1148" i="6"/>
  <c r="H1148" i="6"/>
  <c r="G1148" i="6"/>
  <c r="AC1147" i="6"/>
  <c r="Q1147" i="7" s="1"/>
  <c r="AD1147" i="7" s="1"/>
  <c r="AC1146" i="6"/>
  <c r="Q1146" i="7" s="1"/>
  <c r="AD1146" i="7" s="1"/>
  <c r="AC1145" i="6"/>
  <c r="Q1145" i="7" s="1"/>
  <c r="AD1145" i="7" s="1"/>
  <c r="AC1144" i="6"/>
  <c r="Q1144" i="7" s="1"/>
  <c r="AD1144" i="7" s="1"/>
  <c r="AC1143" i="6"/>
  <c r="Q1143" i="7" s="1"/>
  <c r="AD1143" i="7" s="1"/>
  <c r="AC1142" i="6"/>
  <c r="Q1142" i="7" s="1"/>
  <c r="AD1142" i="7" s="1"/>
  <c r="AC1141" i="6"/>
  <c r="Q1141" i="7" s="1"/>
  <c r="AD1141" i="7" s="1"/>
  <c r="AC1140" i="6"/>
  <c r="Q1140" i="7" s="1"/>
  <c r="AD1140" i="7" s="1"/>
  <c r="AC1139" i="6"/>
  <c r="Q1139" i="7" s="1"/>
  <c r="AD1139" i="7" s="1"/>
  <c r="AC1138" i="6"/>
  <c r="Q1138" i="7" s="1"/>
  <c r="AD1138" i="7" s="1"/>
  <c r="AC1137" i="6"/>
  <c r="Q1137" i="7" s="1"/>
  <c r="AD1137" i="7" s="1"/>
  <c r="AC1136" i="6"/>
  <c r="Q1136" i="7" s="1"/>
  <c r="AD1136" i="7" s="1"/>
  <c r="AC1135" i="6"/>
  <c r="Q1135" i="7" s="1"/>
  <c r="AD1135" i="7" s="1"/>
  <c r="AC1134" i="6"/>
  <c r="Q1134" i="7" s="1"/>
  <c r="AD1134" i="7" s="1"/>
  <c r="AC1133" i="6"/>
  <c r="Q1133" i="7" s="1"/>
  <c r="AD1133" i="7" s="1"/>
  <c r="AC1132" i="6"/>
  <c r="Q1132" i="7" s="1"/>
  <c r="AD1132" i="7" s="1"/>
  <c r="AC1131" i="6"/>
  <c r="Q1131" i="7" s="1"/>
  <c r="AD1131" i="7" s="1"/>
  <c r="AC1130" i="6"/>
  <c r="Q1130" i="7" s="1"/>
  <c r="AD1130" i="7" s="1"/>
  <c r="AC1129" i="6"/>
  <c r="Q1129" i="7" s="1"/>
  <c r="AD1129" i="7" s="1"/>
  <c r="AC1128" i="6"/>
  <c r="Q1128" i="7" s="1"/>
  <c r="AD1128" i="7" s="1"/>
  <c r="AC1127" i="6"/>
  <c r="Q1127" i="7" s="1"/>
  <c r="AD1127" i="7" s="1"/>
  <c r="AC1126" i="6"/>
  <c r="Q1126" i="7" s="1"/>
  <c r="AD1126" i="7" s="1"/>
  <c r="AC1125" i="6"/>
  <c r="Q1125" i="7" s="1"/>
  <c r="AD1125" i="7" s="1"/>
  <c r="AC1124" i="6"/>
  <c r="Q1124" i="7" s="1"/>
  <c r="AD1124" i="7" s="1"/>
  <c r="AC1123" i="6"/>
  <c r="Q1123" i="7" s="1"/>
  <c r="AD1123" i="7" s="1"/>
  <c r="AC1122" i="6"/>
  <c r="Q1122" i="7" s="1"/>
  <c r="AD1122" i="7" s="1"/>
  <c r="AC1121" i="6"/>
  <c r="Q1121" i="7" s="1"/>
  <c r="AD1121" i="7" s="1"/>
  <c r="AC1120" i="6"/>
  <c r="Q1120" i="7" s="1"/>
  <c r="AD1120" i="7" s="1"/>
  <c r="AC1119" i="6"/>
  <c r="Q1119" i="7" s="1"/>
  <c r="AD1119" i="7" s="1"/>
  <c r="AC1118" i="6"/>
  <c r="Q1118" i="7" s="1"/>
  <c r="AD1118" i="7" s="1"/>
  <c r="AC1117" i="6"/>
  <c r="Q1117" i="7" s="1"/>
  <c r="AD1117" i="7" s="1"/>
  <c r="AC1116" i="6"/>
  <c r="Q1116" i="7" s="1"/>
  <c r="AD1116" i="7" s="1"/>
  <c r="AC1115" i="6"/>
  <c r="Q1115" i="7" s="1"/>
  <c r="AD1115" i="7" s="1"/>
  <c r="AC1114" i="6"/>
  <c r="Q1114" i="7" s="1"/>
  <c r="AD1114" i="7" s="1"/>
  <c r="AC1113" i="6"/>
  <c r="Q1113" i="7" s="1"/>
  <c r="AD1113" i="7" s="1"/>
  <c r="AC1112" i="6"/>
  <c r="Q1112" i="7" s="1"/>
  <c r="AD1112" i="7" s="1"/>
  <c r="AC1111" i="6"/>
  <c r="Q1111" i="7" s="1"/>
  <c r="AD1111" i="7" s="1"/>
  <c r="AC1110" i="6"/>
  <c r="Q1110" i="7" s="1"/>
  <c r="AD1110" i="7" s="1"/>
  <c r="AC1109" i="6"/>
  <c r="Q1109" i="7" s="1"/>
  <c r="AD1109" i="7" s="1"/>
  <c r="AC1108" i="6"/>
  <c r="Q1108" i="7" s="1"/>
  <c r="AD1108" i="7" s="1"/>
  <c r="AC1107" i="6"/>
  <c r="Q1107" i="7" s="1"/>
  <c r="AD1107" i="7" s="1"/>
  <c r="AC1106" i="6"/>
  <c r="Q1106" i="7" s="1"/>
  <c r="AD1106" i="7" s="1"/>
  <c r="AC1105" i="6"/>
  <c r="Q1105" i="7" s="1"/>
  <c r="AD1105" i="7" s="1"/>
  <c r="AC1104" i="6"/>
  <c r="Q1104" i="7" s="1"/>
  <c r="AD1104" i="7" s="1"/>
  <c r="AC1103" i="6"/>
  <c r="Q1103" i="7" s="1"/>
  <c r="AD1103" i="7" s="1"/>
  <c r="AC1102" i="6"/>
  <c r="Q1102" i="7" s="1"/>
  <c r="AD1102" i="7" s="1"/>
  <c r="AC1101" i="6"/>
  <c r="Q1101" i="7" s="1"/>
  <c r="AD1101" i="7" s="1"/>
  <c r="AC1100" i="6"/>
  <c r="Q1100" i="7" s="1"/>
  <c r="AD1100" i="7" s="1"/>
  <c r="AC1099" i="6"/>
  <c r="Q1099" i="7" s="1"/>
  <c r="AD1099" i="7" s="1"/>
  <c r="AC1098" i="6"/>
  <c r="Q1098" i="7" s="1"/>
  <c r="AD1098" i="7" s="1"/>
  <c r="AC1097" i="6"/>
  <c r="Q1097" i="7" s="1"/>
  <c r="AD1097" i="7" s="1"/>
  <c r="AC1096" i="6"/>
  <c r="Q1096" i="7" s="1"/>
  <c r="AD1096" i="7" s="1"/>
  <c r="AC1095" i="6"/>
  <c r="Q1095" i="7" s="1"/>
  <c r="AD1095" i="7" s="1"/>
  <c r="AC1094" i="6"/>
  <c r="Q1094" i="7" s="1"/>
  <c r="AD1094" i="7" s="1"/>
  <c r="AC1093" i="6"/>
  <c r="Q1093" i="7" s="1"/>
  <c r="AD1093" i="7" s="1"/>
  <c r="AC1092" i="6"/>
  <c r="Q1092" i="7" s="1"/>
  <c r="AD1092" i="7" s="1"/>
  <c r="AC1091" i="6"/>
  <c r="Q1091" i="7" s="1"/>
  <c r="AD1091" i="7" s="1"/>
  <c r="AC1090" i="6"/>
  <c r="Q1090" i="7" s="1"/>
  <c r="AD1090" i="7" s="1"/>
  <c r="AC1089" i="6"/>
  <c r="Q1089" i="7" s="1"/>
  <c r="AD1089" i="7" s="1"/>
  <c r="AC1088" i="6"/>
  <c r="Q1088" i="7" s="1"/>
  <c r="AD1088" i="7" s="1"/>
  <c r="AC1087" i="6"/>
  <c r="Q1087" i="7" s="1"/>
  <c r="AD1087" i="7" s="1"/>
  <c r="AC1086" i="6"/>
  <c r="Q1086" i="7" s="1"/>
  <c r="AD1086" i="7" s="1"/>
  <c r="AC1085" i="6"/>
  <c r="Q1085" i="7" s="1"/>
  <c r="AD1085" i="7" s="1"/>
  <c r="AC1084" i="6"/>
  <c r="Q1084" i="7" s="1"/>
  <c r="AD1084" i="7" s="1"/>
  <c r="AC1083" i="6"/>
  <c r="Q1083" i="7" s="1"/>
  <c r="AD1083" i="7" s="1"/>
  <c r="AC1082" i="6"/>
  <c r="Q1082" i="7" s="1"/>
  <c r="AD1082" i="7" s="1"/>
  <c r="AC1081" i="6"/>
  <c r="Q1081" i="7" s="1"/>
  <c r="AD1081" i="7" s="1"/>
  <c r="AC1080" i="6"/>
  <c r="Q1080" i="7" s="1"/>
  <c r="AD1080" i="7" s="1"/>
  <c r="AC1079" i="6"/>
  <c r="Q1079" i="7" s="1"/>
  <c r="AD1079" i="7" s="1"/>
  <c r="AC1078" i="6"/>
  <c r="Q1078" i="7" s="1"/>
  <c r="AD1078" i="7" s="1"/>
  <c r="AC1077" i="6"/>
  <c r="Q1077" i="7" s="1"/>
  <c r="AD1077" i="7" s="1"/>
  <c r="AC1076" i="6"/>
  <c r="Q1076" i="7" s="1"/>
  <c r="AD1076" i="7" s="1"/>
  <c r="AC1075" i="6"/>
  <c r="Q1075" i="7" s="1"/>
  <c r="AD1075" i="7" s="1"/>
  <c r="AC1074" i="6"/>
  <c r="Q1074" i="7" s="1"/>
  <c r="AD1074" i="7" s="1"/>
  <c r="AC1073" i="6"/>
  <c r="Q1073" i="7" s="1"/>
  <c r="AD1073" i="7" s="1"/>
  <c r="AC1072" i="6"/>
  <c r="Q1072" i="7" s="1"/>
  <c r="AD1072" i="7" s="1"/>
  <c r="AC1071" i="6"/>
  <c r="Q1071" i="7" s="1"/>
  <c r="AD1071" i="7" s="1"/>
  <c r="AC1070" i="6"/>
  <c r="Q1070" i="7" s="1"/>
  <c r="AD1070" i="7" s="1"/>
  <c r="AC1069" i="6"/>
  <c r="Q1069" i="7" s="1"/>
  <c r="AD1069" i="7" s="1"/>
  <c r="AC1068" i="6"/>
  <c r="Q1068" i="7" s="1"/>
  <c r="AD1068" i="7" s="1"/>
  <c r="AC1067" i="6"/>
  <c r="Q1067" i="7" s="1"/>
  <c r="AD1067" i="7" s="1"/>
  <c r="AC1066" i="6"/>
  <c r="Q1066" i="7" s="1"/>
  <c r="AD1066" i="7" s="1"/>
  <c r="AC1065" i="6"/>
  <c r="Q1065" i="7" s="1"/>
  <c r="AD1065" i="7" s="1"/>
  <c r="AC1064" i="6"/>
  <c r="Q1064" i="7" s="1"/>
  <c r="AD1064" i="7" s="1"/>
  <c r="AC1063" i="6"/>
  <c r="Q1063" i="7" s="1"/>
  <c r="AD1063" i="7" s="1"/>
  <c r="AC1062" i="6"/>
  <c r="Q1062" i="7" s="1"/>
  <c r="AD1062" i="7" s="1"/>
  <c r="AC1061" i="6"/>
  <c r="Q1061" i="7" s="1"/>
  <c r="AD1061" i="7" s="1"/>
  <c r="AC1060" i="6"/>
  <c r="Q1060" i="7" s="1"/>
  <c r="AD1060" i="7" s="1"/>
  <c r="AC1059" i="6"/>
  <c r="Q1059" i="7" s="1"/>
  <c r="AD1059" i="7" s="1"/>
  <c r="AC1058" i="6"/>
  <c r="Q1058" i="7" s="1"/>
  <c r="AD1058" i="7" s="1"/>
  <c r="AC1057" i="6"/>
  <c r="Q1057" i="7" s="1"/>
  <c r="AD1057" i="7" s="1"/>
  <c r="AC1056" i="6"/>
  <c r="Q1056" i="7" s="1"/>
  <c r="AD1056" i="7" s="1"/>
  <c r="AC1055" i="6"/>
  <c r="Q1055" i="7" s="1"/>
  <c r="AD1055" i="7" s="1"/>
  <c r="AC1054" i="6"/>
  <c r="Q1054" i="7" s="1"/>
  <c r="AD1054" i="7" s="1"/>
  <c r="AC1053" i="6"/>
  <c r="Q1053" i="7" s="1"/>
  <c r="AD1053" i="7" s="1"/>
  <c r="AC1052" i="6"/>
  <c r="Q1052" i="7" s="1"/>
  <c r="AD1052" i="7" s="1"/>
  <c r="AC1051" i="6"/>
  <c r="Q1051" i="7" s="1"/>
  <c r="AD1051" i="7" s="1"/>
  <c r="AC1050" i="6"/>
  <c r="Q1050" i="7" s="1"/>
  <c r="AD1050" i="7" s="1"/>
  <c r="AC1049" i="6"/>
  <c r="Q1049" i="7" s="1"/>
  <c r="AD1049" i="7" s="1"/>
  <c r="AC1048" i="6"/>
  <c r="Q1048" i="7" s="1"/>
  <c r="AD1048" i="7" s="1"/>
  <c r="AC1047" i="6"/>
  <c r="Q1047" i="7" s="1"/>
  <c r="AD1047" i="7" s="1"/>
  <c r="AC1046" i="6"/>
  <c r="Q1046" i="7" s="1"/>
  <c r="AD1046" i="7" s="1"/>
  <c r="AC1045" i="6"/>
  <c r="Q1045" i="7" s="1"/>
  <c r="AD1045" i="7" s="1"/>
  <c r="AC1044" i="6"/>
  <c r="Q1044" i="7" s="1"/>
  <c r="AD1044" i="7" s="1"/>
  <c r="AC1043" i="6"/>
  <c r="Q1043" i="7" s="1"/>
  <c r="AD1043" i="7" s="1"/>
  <c r="AC1042" i="6"/>
  <c r="Q1042" i="7" s="1"/>
  <c r="AD1042" i="7" s="1"/>
  <c r="AC1041" i="6"/>
  <c r="Q1041" i="7" s="1"/>
  <c r="AD1041" i="7" s="1"/>
  <c r="AC1040" i="6"/>
  <c r="Q1040" i="7" s="1"/>
  <c r="AD1040" i="7" s="1"/>
  <c r="AC1039" i="6"/>
  <c r="Q1039" i="7" s="1"/>
  <c r="AD1039" i="7" s="1"/>
  <c r="AC1038" i="6"/>
  <c r="Q1038" i="7" s="1"/>
  <c r="AD1038" i="7" s="1"/>
  <c r="AC1037" i="6"/>
  <c r="Q1037" i="7" s="1"/>
  <c r="AD1037" i="7" s="1"/>
  <c r="AC1036" i="6"/>
  <c r="Q1036" i="7" s="1"/>
  <c r="AD1036" i="7" s="1"/>
  <c r="AC1035" i="6"/>
  <c r="Q1035" i="7" s="1"/>
  <c r="AD1035" i="7" s="1"/>
  <c r="AC1034" i="6"/>
  <c r="Q1034" i="7" s="1"/>
  <c r="AD1034" i="7" s="1"/>
  <c r="AC1033" i="6"/>
  <c r="Q1033" i="7" s="1"/>
  <c r="AD1033" i="7" s="1"/>
  <c r="AC1032" i="6"/>
  <c r="Q1032" i="7" s="1"/>
  <c r="AD1032" i="7" s="1"/>
  <c r="AC1031" i="6"/>
  <c r="Q1031" i="7" s="1"/>
  <c r="AD1031" i="7" s="1"/>
  <c r="AC1030" i="6"/>
  <c r="Q1030" i="7" s="1"/>
  <c r="AD1030" i="7" s="1"/>
  <c r="AC1029" i="6"/>
  <c r="Q1029" i="7" s="1"/>
  <c r="AD1029" i="7" s="1"/>
  <c r="AC1028" i="6"/>
  <c r="Q1028" i="7" s="1"/>
  <c r="AD1028" i="7" s="1"/>
  <c r="AC1027" i="6"/>
  <c r="Q1027" i="7" s="1"/>
  <c r="AD1027" i="7" s="1"/>
  <c r="AC1026" i="6"/>
  <c r="Q1026" i="7" s="1"/>
  <c r="AD1026" i="7" s="1"/>
  <c r="AC1025" i="6"/>
  <c r="Q1025" i="7" s="1"/>
  <c r="AD1025" i="7" s="1"/>
  <c r="AC1024" i="6"/>
  <c r="Q1024" i="7" s="1"/>
  <c r="AD1024" i="7" s="1"/>
  <c r="AC1023" i="6"/>
  <c r="Q1023" i="7" s="1"/>
  <c r="AD1023" i="7" s="1"/>
  <c r="AC1022" i="6"/>
  <c r="Q1022" i="7" s="1"/>
  <c r="AD1022" i="7" s="1"/>
  <c r="AC1021" i="6"/>
  <c r="Q1021" i="7" s="1"/>
  <c r="AD1021" i="7" s="1"/>
  <c r="AC1020" i="6"/>
  <c r="Q1020" i="7" s="1"/>
  <c r="AD1020" i="7" s="1"/>
  <c r="AC1019" i="6"/>
  <c r="Q1019" i="7" s="1"/>
  <c r="AD1019" i="7" s="1"/>
  <c r="AC1018" i="6"/>
  <c r="Q1018" i="7" s="1"/>
  <c r="AD1018" i="7" s="1"/>
  <c r="AC1017" i="6"/>
  <c r="Q1017" i="7" s="1"/>
  <c r="AD1017" i="7" s="1"/>
  <c r="AC1016" i="6"/>
  <c r="Q1016" i="7" s="1"/>
  <c r="AD1016" i="7" s="1"/>
  <c r="AC1015" i="6"/>
  <c r="Q1015" i="7" s="1"/>
  <c r="AD1015" i="7" s="1"/>
  <c r="AC1014" i="6"/>
  <c r="Q1014" i="7" s="1"/>
  <c r="AD1014" i="7" s="1"/>
  <c r="AC1013" i="6"/>
  <c r="Q1013" i="7" s="1"/>
  <c r="AD1013" i="7" s="1"/>
  <c r="AC1012" i="6"/>
  <c r="Q1012" i="7" s="1"/>
  <c r="AD1012" i="7" s="1"/>
  <c r="AC1011" i="6"/>
  <c r="Q1011" i="7" s="1"/>
  <c r="AD1011" i="7" s="1"/>
  <c r="AC1010" i="6"/>
  <c r="Q1010" i="7" s="1"/>
  <c r="AD1010" i="7" s="1"/>
  <c r="AC1009" i="6"/>
  <c r="Q1009" i="7" s="1"/>
  <c r="AD1009" i="7" s="1"/>
  <c r="AC1008" i="6"/>
  <c r="Q1008" i="7" s="1"/>
  <c r="AD1008" i="7" s="1"/>
  <c r="AC1007" i="6"/>
  <c r="Q1007" i="7" s="1"/>
  <c r="AD1007" i="7" s="1"/>
  <c r="AC1006" i="6"/>
  <c r="Q1006" i="7" s="1"/>
  <c r="AD1006" i="7" s="1"/>
  <c r="AC1005" i="6"/>
  <c r="Q1005" i="7" s="1"/>
  <c r="AD1005" i="7" s="1"/>
  <c r="AC1004" i="6"/>
  <c r="Q1004" i="7" s="1"/>
  <c r="AD1004" i="7" s="1"/>
  <c r="AC1003" i="6"/>
  <c r="Q1003" i="7" s="1"/>
  <c r="AD1003" i="7" s="1"/>
  <c r="AC1002" i="6"/>
  <c r="Q1002" i="7" s="1"/>
  <c r="AD1002" i="7" s="1"/>
  <c r="AC1001" i="6"/>
  <c r="Q1001" i="7" s="1"/>
  <c r="AD1001" i="7" s="1"/>
  <c r="AC1000" i="6"/>
  <c r="Q1000" i="7" s="1"/>
  <c r="AD1000" i="7" s="1"/>
  <c r="AC999" i="6"/>
  <c r="Q999" i="7" s="1"/>
  <c r="AD999" i="7" s="1"/>
  <c r="AC998" i="6"/>
  <c r="Q998" i="7" s="1"/>
  <c r="AD998" i="7" s="1"/>
  <c r="AC997" i="6"/>
  <c r="Q997" i="7" s="1"/>
  <c r="AD997" i="7" s="1"/>
  <c r="AC996" i="6"/>
  <c r="Q996" i="7" s="1"/>
  <c r="AD996" i="7" s="1"/>
  <c r="AC995" i="6"/>
  <c r="Q995" i="7" s="1"/>
  <c r="AD995" i="7" s="1"/>
  <c r="AC994" i="6"/>
  <c r="Q994" i="7" s="1"/>
  <c r="AD994" i="7" s="1"/>
  <c r="AC993" i="6"/>
  <c r="Q993" i="7" s="1"/>
  <c r="AD993" i="7" s="1"/>
  <c r="AC992" i="6"/>
  <c r="Q992" i="7" s="1"/>
  <c r="AD992" i="7" s="1"/>
  <c r="AC991" i="6"/>
  <c r="Q991" i="7" s="1"/>
  <c r="AD991" i="7" s="1"/>
  <c r="AC990" i="6"/>
  <c r="Q990" i="7" s="1"/>
  <c r="AD990" i="7" s="1"/>
  <c r="AC989" i="6"/>
  <c r="Q989" i="7" s="1"/>
  <c r="AD989" i="7" s="1"/>
  <c r="AC988" i="6"/>
  <c r="Q988" i="7" s="1"/>
  <c r="AD988" i="7" s="1"/>
  <c r="AC987" i="6"/>
  <c r="Q987" i="7" s="1"/>
  <c r="AD987" i="7" s="1"/>
  <c r="AC986" i="6"/>
  <c r="Q986" i="7" s="1"/>
  <c r="AD986" i="7" s="1"/>
  <c r="AC985" i="6"/>
  <c r="Q985" i="7" s="1"/>
  <c r="AD985" i="7" s="1"/>
  <c r="AC984" i="6"/>
  <c r="Q984" i="7" s="1"/>
  <c r="AD984" i="7" s="1"/>
  <c r="AC983" i="6"/>
  <c r="Q983" i="7" s="1"/>
  <c r="AD983" i="7" s="1"/>
  <c r="AC982" i="6"/>
  <c r="Q982" i="7" s="1"/>
  <c r="AD982" i="7" s="1"/>
  <c r="AC981" i="6"/>
  <c r="Q981" i="7" s="1"/>
  <c r="AD981" i="7" s="1"/>
  <c r="AC980" i="6"/>
  <c r="Q980" i="7" s="1"/>
  <c r="AD980" i="7" s="1"/>
  <c r="AC979" i="6"/>
  <c r="Q979" i="7" s="1"/>
  <c r="AD979" i="7" s="1"/>
  <c r="AC978" i="6"/>
  <c r="Q978" i="7" s="1"/>
  <c r="AD978" i="7" s="1"/>
  <c r="AC977" i="6"/>
  <c r="Q977" i="7" s="1"/>
  <c r="AD977" i="7" s="1"/>
  <c r="AC976" i="6"/>
  <c r="Q976" i="7" s="1"/>
  <c r="AD976" i="7" s="1"/>
  <c r="AC975" i="6"/>
  <c r="Q975" i="7" s="1"/>
  <c r="AD975" i="7" s="1"/>
  <c r="AC974" i="6"/>
  <c r="Q974" i="7" s="1"/>
  <c r="AD974" i="7" s="1"/>
  <c r="AC973" i="6"/>
  <c r="Q973" i="7" s="1"/>
  <c r="AD973" i="7" s="1"/>
  <c r="AC972" i="6"/>
  <c r="Q972" i="7" s="1"/>
  <c r="AD972" i="7" s="1"/>
  <c r="AC971" i="6"/>
  <c r="Q971" i="7" s="1"/>
  <c r="AD971" i="7" s="1"/>
  <c r="AC970" i="6"/>
  <c r="Q970" i="7" s="1"/>
  <c r="AD970" i="7" s="1"/>
  <c r="AC969" i="6"/>
  <c r="Q969" i="7" s="1"/>
  <c r="AD969" i="7" s="1"/>
  <c r="AC968" i="6"/>
  <c r="Q968" i="7" s="1"/>
  <c r="AD968" i="7" s="1"/>
  <c r="AC967" i="6"/>
  <c r="Q967" i="7" s="1"/>
  <c r="AD967" i="7" s="1"/>
  <c r="AC966" i="6"/>
  <c r="Q966" i="7" s="1"/>
  <c r="AD966" i="7" s="1"/>
  <c r="AC965" i="6"/>
  <c r="Q965" i="7" s="1"/>
  <c r="AD965" i="7" s="1"/>
  <c r="AC964" i="6"/>
  <c r="Q964" i="7" s="1"/>
  <c r="AD964" i="7" s="1"/>
  <c r="AC963" i="6"/>
  <c r="Q963" i="7" s="1"/>
  <c r="AD963" i="7" s="1"/>
  <c r="AC962" i="6"/>
  <c r="Q962" i="7" s="1"/>
  <c r="AD962" i="7" s="1"/>
  <c r="AC961" i="6"/>
  <c r="Q961" i="7" s="1"/>
  <c r="AD961" i="7" s="1"/>
  <c r="AC960" i="6"/>
  <c r="Q960" i="7" s="1"/>
  <c r="AD960" i="7" s="1"/>
  <c r="AC959" i="6"/>
  <c r="Q959" i="7" s="1"/>
  <c r="AD959" i="7" s="1"/>
  <c r="AC958" i="6"/>
  <c r="Q958" i="7" s="1"/>
  <c r="AD958" i="7" s="1"/>
  <c r="AC957" i="6"/>
  <c r="Q957" i="7" s="1"/>
  <c r="AD957" i="7" s="1"/>
  <c r="AC956" i="6"/>
  <c r="Q956" i="7" s="1"/>
  <c r="AD956" i="7" s="1"/>
  <c r="AC955" i="6"/>
  <c r="Q955" i="7" s="1"/>
  <c r="AD955" i="7" s="1"/>
  <c r="AC954" i="6"/>
  <c r="Q954" i="7" s="1"/>
  <c r="AD954" i="7" s="1"/>
  <c r="AC953" i="6"/>
  <c r="Q953" i="7" s="1"/>
  <c r="AD953" i="7" s="1"/>
  <c r="AC952" i="6"/>
  <c r="Q952" i="7" s="1"/>
  <c r="AD952" i="7" s="1"/>
  <c r="AC951" i="6"/>
  <c r="Q951" i="7" s="1"/>
  <c r="AD951" i="7" s="1"/>
  <c r="AC950" i="6"/>
  <c r="Q950" i="7" s="1"/>
  <c r="AD950" i="7" s="1"/>
  <c r="AC949" i="6"/>
  <c r="Q949" i="7" s="1"/>
  <c r="AD949" i="7" s="1"/>
  <c r="AC948" i="6"/>
  <c r="Q948" i="7" s="1"/>
  <c r="AD948" i="7" s="1"/>
  <c r="AC947" i="6"/>
  <c r="Q947" i="7" s="1"/>
  <c r="AD947" i="7" s="1"/>
  <c r="AC946" i="6"/>
  <c r="Q946" i="7" s="1"/>
  <c r="AD946" i="7" s="1"/>
  <c r="AC945" i="6"/>
  <c r="Q945" i="7" s="1"/>
  <c r="AD945" i="7" s="1"/>
  <c r="AC944" i="6"/>
  <c r="Q944" i="7" s="1"/>
  <c r="AD944" i="7" s="1"/>
  <c r="AC943" i="6"/>
  <c r="Q943" i="7" s="1"/>
  <c r="AD943" i="7" s="1"/>
  <c r="AC942" i="6"/>
  <c r="Q942" i="7" s="1"/>
  <c r="AD942" i="7" s="1"/>
  <c r="AC941" i="6"/>
  <c r="Q941" i="7" s="1"/>
  <c r="AD941" i="7" s="1"/>
  <c r="AC940" i="6"/>
  <c r="Q940" i="7" s="1"/>
  <c r="AD940" i="7" s="1"/>
  <c r="AC939" i="6"/>
  <c r="Q939" i="7" s="1"/>
  <c r="AD939" i="7" s="1"/>
  <c r="AC938" i="6"/>
  <c r="Q938" i="7" s="1"/>
  <c r="AD938" i="7" s="1"/>
  <c r="AC937" i="6"/>
  <c r="Q937" i="7" s="1"/>
  <c r="AD937" i="7" s="1"/>
  <c r="AC936" i="6"/>
  <c r="Q936" i="7" s="1"/>
  <c r="AD936" i="7" s="1"/>
  <c r="AC935" i="6"/>
  <c r="Q935" i="7" s="1"/>
  <c r="AD935" i="7" s="1"/>
  <c r="AC934" i="6"/>
  <c r="Q934" i="7" s="1"/>
  <c r="AD934" i="7" s="1"/>
  <c r="AC933" i="6"/>
  <c r="Q933" i="7" s="1"/>
  <c r="AD933" i="7" s="1"/>
  <c r="AC932" i="6"/>
  <c r="Q932" i="7" s="1"/>
  <c r="AD932" i="7" s="1"/>
  <c r="AC931" i="6"/>
  <c r="Q931" i="7" s="1"/>
  <c r="AD931" i="7" s="1"/>
  <c r="AC930" i="6"/>
  <c r="Q930" i="7" s="1"/>
  <c r="AD930" i="7" s="1"/>
  <c r="AC929" i="6"/>
  <c r="Q929" i="7" s="1"/>
  <c r="AD929" i="7" s="1"/>
  <c r="AC928" i="6"/>
  <c r="Q928" i="7" s="1"/>
  <c r="AD928" i="7" s="1"/>
  <c r="AC927" i="6"/>
  <c r="Q927" i="7" s="1"/>
  <c r="AD927" i="7" s="1"/>
  <c r="AC926" i="6"/>
  <c r="Q926" i="7" s="1"/>
  <c r="AD926" i="7" s="1"/>
  <c r="AC925" i="6"/>
  <c r="Q925" i="7" s="1"/>
  <c r="AD925" i="7" s="1"/>
  <c r="AC924" i="6"/>
  <c r="Q924" i="7" s="1"/>
  <c r="AD924" i="7" s="1"/>
  <c r="AC923" i="6"/>
  <c r="Q923" i="7" s="1"/>
  <c r="AD923" i="7" s="1"/>
  <c r="AC922" i="6"/>
  <c r="Q922" i="7" s="1"/>
  <c r="AD922" i="7" s="1"/>
  <c r="AC921" i="6"/>
  <c r="Q921" i="7" s="1"/>
  <c r="AD921" i="7" s="1"/>
  <c r="AC920" i="6"/>
  <c r="Q920" i="7" s="1"/>
  <c r="AD920" i="7" s="1"/>
  <c r="AC919" i="6"/>
  <c r="Q919" i="7" s="1"/>
  <c r="AD919" i="7" s="1"/>
  <c r="AC918" i="6"/>
  <c r="Q918" i="7" s="1"/>
  <c r="AD918" i="7" s="1"/>
  <c r="AC917" i="6"/>
  <c r="Q917" i="7" s="1"/>
  <c r="AD917" i="7" s="1"/>
  <c r="AC916" i="6"/>
  <c r="Q916" i="7" s="1"/>
  <c r="AD916" i="7" s="1"/>
  <c r="AC915" i="6"/>
  <c r="Q915" i="7" s="1"/>
  <c r="AD915" i="7" s="1"/>
  <c r="AC914" i="6"/>
  <c r="Q914" i="7" s="1"/>
  <c r="AD914" i="7" s="1"/>
  <c r="AC913" i="6"/>
  <c r="Q913" i="7" s="1"/>
  <c r="AD913" i="7" s="1"/>
  <c r="AC912" i="6"/>
  <c r="Q912" i="7" s="1"/>
  <c r="AD912" i="7" s="1"/>
  <c r="AC911" i="6"/>
  <c r="Q911" i="7" s="1"/>
  <c r="AD911" i="7" s="1"/>
  <c r="AC910" i="6"/>
  <c r="Q910" i="7" s="1"/>
  <c r="AD910" i="7" s="1"/>
  <c r="AC909" i="6"/>
  <c r="Q909" i="7" s="1"/>
  <c r="AD909" i="7" s="1"/>
  <c r="AC908" i="6"/>
  <c r="Q908" i="7" s="1"/>
  <c r="AD908" i="7" s="1"/>
  <c r="AC907" i="6"/>
  <c r="Q907" i="7" s="1"/>
  <c r="AD907" i="7" s="1"/>
  <c r="AC906" i="6"/>
  <c r="Q906" i="7" s="1"/>
  <c r="AD906" i="7" s="1"/>
  <c r="AC905" i="6"/>
  <c r="Q905" i="7" s="1"/>
  <c r="AD905" i="7" s="1"/>
  <c r="AC904" i="6"/>
  <c r="Q904" i="7" s="1"/>
  <c r="AD904" i="7" s="1"/>
  <c r="AC903" i="6"/>
  <c r="Q903" i="7" s="1"/>
  <c r="AD903" i="7" s="1"/>
  <c r="AC902" i="6"/>
  <c r="Q902" i="7" s="1"/>
  <c r="AD902" i="7" s="1"/>
  <c r="AC901" i="6"/>
  <c r="Q901" i="7" s="1"/>
  <c r="AD901" i="7" s="1"/>
  <c r="AC900" i="6"/>
  <c r="Q900" i="7" s="1"/>
  <c r="AD900" i="7" s="1"/>
  <c r="AC899" i="6"/>
  <c r="Q899" i="7" s="1"/>
  <c r="AD899" i="7" s="1"/>
  <c r="AC898" i="6"/>
  <c r="Q898" i="7" s="1"/>
  <c r="AD898" i="7" s="1"/>
  <c r="AC897" i="6"/>
  <c r="Q897" i="7" s="1"/>
  <c r="AD897" i="7" s="1"/>
  <c r="AC896" i="6"/>
  <c r="Q896" i="7" s="1"/>
  <c r="AD896" i="7" s="1"/>
  <c r="AC895" i="6"/>
  <c r="Q895" i="7" s="1"/>
  <c r="AD895" i="7" s="1"/>
  <c r="AC894" i="6"/>
  <c r="Q894" i="7" s="1"/>
  <c r="AD894" i="7" s="1"/>
  <c r="AC893" i="6"/>
  <c r="Q893" i="7" s="1"/>
  <c r="AD893" i="7" s="1"/>
  <c r="AC892" i="6"/>
  <c r="Q892" i="7" s="1"/>
  <c r="AD892" i="7" s="1"/>
  <c r="AC891" i="6"/>
  <c r="Q891" i="7" s="1"/>
  <c r="AD891" i="7" s="1"/>
  <c r="AC890" i="6"/>
  <c r="Q890" i="7" s="1"/>
  <c r="AD890" i="7" s="1"/>
  <c r="AC889" i="6"/>
  <c r="Q889" i="7" s="1"/>
  <c r="AD889" i="7" s="1"/>
  <c r="AC888" i="6"/>
  <c r="Q888" i="7" s="1"/>
  <c r="AD888" i="7" s="1"/>
  <c r="AC887" i="6"/>
  <c r="Q887" i="7" s="1"/>
  <c r="AD887" i="7" s="1"/>
  <c r="AC886" i="6"/>
  <c r="Q886" i="7" s="1"/>
  <c r="AD886" i="7" s="1"/>
  <c r="AC885" i="6"/>
  <c r="Q885" i="7" s="1"/>
  <c r="AD885" i="7" s="1"/>
  <c r="AC884" i="6"/>
  <c r="Q884" i="7" s="1"/>
  <c r="AD884" i="7" s="1"/>
  <c r="AC883" i="6"/>
  <c r="Q883" i="7" s="1"/>
  <c r="AD883" i="7" s="1"/>
  <c r="AC882" i="6"/>
  <c r="Q882" i="7" s="1"/>
  <c r="AD882" i="7" s="1"/>
  <c r="AC881" i="6"/>
  <c r="Q881" i="7" s="1"/>
  <c r="AD881" i="7" s="1"/>
  <c r="AC880" i="6"/>
  <c r="Q880" i="7" s="1"/>
  <c r="AD880" i="7" s="1"/>
  <c r="AC879" i="6"/>
  <c r="Q879" i="7" s="1"/>
  <c r="AD879" i="7" s="1"/>
  <c r="AC878" i="6"/>
  <c r="Q878" i="7" s="1"/>
  <c r="AD878" i="7" s="1"/>
  <c r="AC877" i="6"/>
  <c r="Q877" i="7" s="1"/>
  <c r="AD877" i="7" s="1"/>
  <c r="AC876" i="6"/>
  <c r="Q876" i="7" s="1"/>
  <c r="AD876" i="7" s="1"/>
  <c r="AC875" i="6"/>
  <c r="Q875" i="7" s="1"/>
  <c r="AD875" i="7" s="1"/>
  <c r="AC874" i="6"/>
  <c r="Q874" i="7" s="1"/>
  <c r="AD874" i="7" s="1"/>
  <c r="AC873" i="6"/>
  <c r="Q873" i="7" s="1"/>
  <c r="AD873" i="7" s="1"/>
  <c r="AC872" i="6"/>
  <c r="Q872" i="7" s="1"/>
  <c r="AD872" i="7" s="1"/>
  <c r="AC871" i="6"/>
  <c r="Q871" i="7" s="1"/>
  <c r="AD871" i="7" s="1"/>
  <c r="AC870" i="6"/>
  <c r="Q870" i="7" s="1"/>
  <c r="AD870" i="7" s="1"/>
  <c r="AC869" i="6"/>
  <c r="Q869" i="7" s="1"/>
  <c r="AD869" i="7" s="1"/>
  <c r="AC868" i="6"/>
  <c r="Q868" i="7" s="1"/>
  <c r="AD868" i="7" s="1"/>
  <c r="AC867" i="6"/>
  <c r="Q867" i="7" s="1"/>
  <c r="AD867" i="7" s="1"/>
  <c r="AC866" i="6"/>
  <c r="Q866" i="7" s="1"/>
  <c r="AD866" i="7" s="1"/>
  <c r="AC865" i="6"/>
  <c r="Q865" i="7" s="1"/>
  <c r="AD865" i="7" s="1"/>
  <c r="AC864" i="6"/>
  <c r="Q864" i="7" s="1"/>
  <c r="AD864" i="7" s="1"/>
  <c r="AC863" i="6"/>
  <c r="Q863" i="7" s="1"/>
  <c r="AD863" i="7" s="1"/>
  <c r="AC862" i="6"/>
  <c r="Q862" i="7" s="1"/>
  <c r="AD862" i="7" s="1"/>
  <c r="AC861" i="6"/>
  <c r="Q861" i="7" s="1"/>
  <c r="AD861" i="7" s="1"/>
  <c r="AC860" i="6"/>
  <c r="Q860" i="7" s="1"/>
  <c r="AD860" i="7" s="1"/>
  <c r="AC859" i="6"/>
  <c r="Q859" i="7" s="1"/>
  <c r="AD859" i="7" s="1"/>
  <c r="AC858" i="6"/>
  <c r="Q858" i="7" s="1"/>
  <c r="AD858" i="7" s="1"/>
  <c r="AC857" i="6"/>
  <c r="Q857" i="7" s="1"/>
  <c r="AD857" i="7" s="1"/>
  <c r="AC856" i="6"/>
  <c r="Q856" i="7" s="1"/>
  <c r="AD856" i="7" s="1"/>
  <c r="AC855" i="6"/>
  <c r="Q855" i="7" s="1"/>
  <c r="AD855" i="7" s="1"/>
  <c r="AC854" i="6"/>
  <c r="Q854" i="7" s="1"/>
  <c r="AD854" i="7" s="1"/>
  <c r="AC853" i="6"/>
  <c r="Q853" i="7" s="1"/>
  <c r="AD853" i="7" s="1"/>
  <c r="AC852" i="6"/>
  <c r="Q852" i="7" s="1"/>
  <c r="AD852" i="7" s="1"/>
  <c r="AC851" i="6"/>
  <c r="Q851" i="7" s="1"/>
  <c r="AD851" i="7" s="1"/>
  <c r="AC850" i="6"/>
  <c r="Q850" i="7" s="1"/>
  <c r="AD850" i="7" s="1"/>
  <c r="AC849" i="6"/>
  <c r="Q849" i="7" s="1"/>
  <c r="AD849" i="7" s="1"/>
  <c r="AC848" i="6"/>
  <c r="Q848" i="7" s="1"/>
  <c r="AD848" i="7" s="1"/>
  <c r="AC847" i="6"/>
  <c r="Q847" i="7" s="1"/>
  <c r="AD847" i="7" s="1"/>
  <c r="AC846" i="6"/>
  <c r="Q846" i="7" s="1"/>
  <c r="AD846" i="7" s="1"/>
  <c r="AC845" i="6"/>
  <c r="Q845" i="7" s="1"/>
  <c r="AD845" i="7" s="1"/>
  <c r="AC844" i="6"/>
  <c r="Q844" i="7" s="1"/>
  <c r="AD844" i="7" s="1"/>
  <c r="AC843" i="6"/>
  <c r="Q843" i="7" s="1"/>
  <c r="AD843" i="7" s="1"/>
  <c r="AC842" i="6"/>
  <c r="Q842" i="7" s="1"/>
  <c r="AD842" i="7" s="1"/>
  <c r="AC841" i="6"/>
  <c r="Q841" i="7" s="1"/>
  <c r="AD841" i="7" s="1"/>
  <c r="AC840" i="6"/>
  <c r="Q840" i="7" s="1"/>
  <c r="AD840" i="7" s="1"/>
  <c r="AC839" i="6"/>
  <c r="Q839" i="7" s="1"/>
  <c r="AD839" i="7" s="1"/>
  <c r="AC838" i="6"/>
  <c r="Q838" i="7" s="1"/>
  <c r="AD838" i="7" s="1"/>
  <c r="AC837" i="6"/>
  <c r="Q837" i="7" s="1"/>
  <c r="AD837" i="7" s="1"/>
  <c r="AC836" i="6"/>
  <c r="Q836" i="7" s="1"/>
  <c r="AD836" i="7" s="1"/>
  <c r="AC835" i="6"/>
  <c r="Q835" i="7" s="1"/>
  <c r="AD835" i="7" s="1"/>
  <c r="AC834" i="6"/>
  <c r="Q834" i="7" s="1"/>
  <c r="AD834" i="7" s="1"/>
  <c r="AC833" i="6"/>
  <c r="Q833" i="7" s="1"/>
  <c r="AD833" i="7" s="1"/>
  <c r="AC832" i="6"/>
  <c r="Q832" i="7" s="1"/>
  <c r="AD832" i="7" s="1"/>
  <c r="AC831" i="6"/>
  <c r="Q831" i="7" s="1"/>
  <c r="AD831" i="7" s="1"/>
  <c r="AC830" i="6"/>
  <c r="Q830" i="7" s="1"/>
  <c r="AD830" i="7" s="1"/>
  <c r="AC829" i="6"/>
  <c r="Q829" i="7" s="1"/>
  <c r="AD829" i="7" s="1"/>
  <c r="AC828" i="6"/>
  <c r="Q828" i="7" s="1"/>
  <c r="AD828" i="7" s="1"/>
  <c r="AC827" i="6"/>
  <c r="Q827" i="7" s="1"/>
  <c r="AD827" i="7" s="1"/>
  <c r="AC826" i="6"/>
  <c r="Q826" i="7" s="1"/>
  <c r="AD826" i="7" s="1"/>
  <c r="AC825" i="6"/>
  <c r="Q825" i="7" s="1"/>
  <c r="AD825" i="7" s="1"/>
  <c r="AC824" i="6"/>
  <c r="Q824" i="7" s="1"/>
  <c r="AD824" i="7" s="1"/>
  <c r="AC823" i="6"/>
  <c r="Q823" i="7" s="1"/>
  <c r="AD823" i="7" s="1"/>
  <c r="AC822" i="6"/>
  <c r="Q822" i="7" s="1"/>
  <c r="AD822" i="7" s="1"/>
  <c r="AC821" i="6"/>
  <c r="Q821" i="7" s="1"/>
  <c r="AD821" i="7" s="1"/>
  <c r="AC820" i="6"/>
  <c r="Q820" i="7" s="1"/>
  <c r="AD820" i="7" s="1"/>
  <c r="AC819" i="6"/>
  <c r="Q819" i="7" s="1"/>
  <c r="AD819" i="7" s="1"/>
  <c r="AC818" i="6"/>
  <c r="Q818" i="7" s="1"/>
  <c r="AD818" i="7" s="1"/>
  <c r="AC817" i="6"/>
  <c r="Q817" i="7" s="1"/>
  <c r="AD817" i="7" s="1"/>
  <c r="AC816" i="6"/>
  <c r="Q816" i="7" s="1"/>
  <c r="AD816" i="7" s="1"/>
  <c r="AC815" i="6"/>
  <c r="Q815" i="7" s="1"/>
  <c r="AD815" i="7" s="1"/>
  <c r="AC814" i="6"/>
  <c r="Q814" i="7" s="1"/>
  <c r="AD814" i="7" s="1"/>
  <c r="AC813" i="6"/>
  <c r="Q813" i="7" s="1"/>
  <c r="AD813" i="7" s="1"/>
  <c r="AC812" i="6"/>
  <c r="Q812" i="7" s="1"/>
  <c r="AD812" i="7" s="1"/>
  <c r="AC811" i="6"/>
  <c r="Q811" i="7" s="1"/>
  <c r="AD811" i="7" s="1"/>
  <c r="AC810" i="6"/>
  <c r="Q810" i="7" s="1"/>
  <c r="AD810" i="7" s="1"/>
  <c r="AC809" i="6"/>
  <c r="Q809" i="7" s="1"/>
  <c r="AD809" i="7" s="1"/>
  <c r="AC808" i="6"/>
  <c r="Q808" i="7" s="1"/>
  <c r="AD808" i="7" s="1"/>
  <c r="AC807" i="6"/>
  <c r="Q807" i="7" s="1"/>
  <c r="AD807" i="7" s="1"/>
  <c r="AC806" i="6"/>
  <c r="Q806" i="7" s="1"/>
  <c r="AD806" i="7" s="1"/>
  <c r="AC805" i="6"/>
  <c r="Q805" i="7" s="1"/>
  <c r="AD805" i="7" s="1"/>
  <c r="AC804" i="6"/>
  <c r="Q804" i="7" s="1"/>
  <c r="AD804" i="7" s="1"/>
  <c r="AC803" i="6"/>
  <c r="Q803" i="7" s="1"/>
  <c r="AD803" i="7" s="1"/>
  <c r="AC802" i="6"/>
  <c r="Q802" i="7" s="1"/>
  <c r="AD802" i="7" s="1"/>
  <c r="AC801" i="6"/>
  <c r="Q801" i="7" s="1"/>
  <c r="AD801" i="7" s="1"/>
  <c r="AC800" i="6"/>
  <c r="Q800" i="7" s="1"/>
  <c r="AD800" i="7" s="1"/>
  <c r="AC799" i="6"/>
  <c r="Q799" i="7" s="1"/>
  <c r="AD799" i="7" s="1"/>
  <c r="AC798" i="6"/>
  <c r="Q798" i="7" s="1"/>
  <c r="AD798" i="7" s="1"/>
  <c r="AC797" i="6"/>
  <c r="Q797" i="7" s="1"/>
  <c r="AD797" i="7" s="1"/>
  <c r="AC796" i="6"/>
  <c r="Q796" i="7" s="1"/>
  <c r="AD796" i="7" s="1"/>
  <c r="AC795" i="6"/>
  <c r="Q795" i="7" s="1"/>
  <c r="AD795" i="7" s="1"/>
  <c r="AC794" i="6"/>
  <c r="Q794" i="7" s="1"/>
  <c r="AD794" i="7" s="1"/>
  <c r="AC793" i="6"/>
  <c r="Q793" i="7" s="1"/>
  <c r="AD793" i="7" s="1"/>
  <c r="AC792" i="6"/>
  <c r="Q792" i="7" s="1"/>
  <c r="AD792" i="7" s="1"/>
  <c r="AC791" i="6"/>
  <c r="Q791" i="7" s="1"/>
  <c r="AD791" i="7" s="1"/>
  <c r="AC790" i="6"/>
  <c r="Q790" i="7" s="1"/>
  <c r="AD790" i="7" s="1"/>
  <c r="AC789" i="6"/>
  <c r="Q789" i="7" s="1"/>
  <c r="AD789" i="7" s="1"/>
  <c r="AC788" i="6"/>
  <c r="Q788" i="7" s="1"/>
  <c r="AD788" i="7" s="1"/>
  <c r="AC787" i="6"/>
  <c r="Q787" i="7" s="1"/>
  <c r="AD787" i="7" s="1"/>
  <c r="AC786" i="6"/>
  <c r="Q786" i="7" s="1"/>
  <c r="AD786" i="7" s="1"/>
  <c r="AC785" i="6"/>
  <c r="Q785" i="7" s="1"/>
  <c r="AD785" i="7" s="1"/>
  <c r="AC784" i="6"/>
  <c r="Q784" i="7" s="1"/>
  <c r="AD784" i="7" s="1"/>
  <c r="AC783" i="6"/>
  <c r="Q783" i="7" s="1"/>
  <c r="AD783" i="7" s="1"/>
  <c r="AC782" i="6"/>
  <c r="Q782" i="7" s="1"/>
  <c r="AD782" i="7" s="1"/>
  <c r="AC781" i="6"/>
  <c r="Q781" i="7" s="1"/>
  <c r="AD781" i="7" s="1"/>
  <c r="AC780" i="6"/>
  <c r="Q780" i="7" s="1"/>
  <c r="AD780" i="7" s="1"/>
  <c r="AC779" i="6"/>
  <c r="Q779" i="7" s="1"/>
  <c r="AD779" i="7" s="1"/>
  <c r="AC778" i="6"/>
  <c r="Q778" i="7" s="1"/>
  <c r="AD778" i="7" s="1"/>
  <c r="AC777" i="6"/>
  <c r="Q777" i="7" s="1"/>
  <c r="AD777" i="7" s="1"/>
  <c r="AC776" i="6"/>
  <c r="Q776" i="7" s="1"/>
  <c r="AD776" i="7" s="1"/>
  <c r="AC775" i="6"/>
  <c r="Q775" i="7" s="1"/>
  <c r="AD775" i="7" s="1"/>
  <c r="AC774" i="6"/>
  <c r="Q774" i="7" s="1"/>
  <c r="AD774" i="7" s="1"/>
  <c r="AC773" i="6"/>
  <c r="Q773" i="7" s="1"/>
  <c r="AD773" i="7" s="1"/>
  <c r="AC772" i="6"/>
  <c r="Q772" i="7" s="1"/>
  <c r="AD772" i="7" s="1"/>
  <c r="AC771" i="6"/>
  <c r="Q771" i="7" s="1"/>
  <c r="AD771" i="7" s="1"/>
  <c r="AC770" i="6"/>
  <c r="Q770" i="7" s="1"/>
  <c r="AD770" i="7" s="1"/>
  <c r="AC769" i="6"/>
  <c r="Q769" i="7" s="1"/>
  <c r="AD769" i="7" s="1"/>
  <c r="AC768" i="6"/>
  <c r="Q768" i="7" s="1"/>
  <c r="AD768" i="7" s="1"/>
  <c r="AC767" i="6"/>
  <c r="Q767" i="7" s="1"/>
  <c r="AD767" i="7" s="1"/>
  <c r="AC766" i="6"/>
  <c r="Q766" i="7" s="1"/>
  <c r="AD766" i="7" s="1"/>
  <c r="AC765" i="6"/>
  <c r="Q765" i="7" s="1"/>
  <c r="AD765" i="7" s="1"/>
  <c r="AC764" i="6"/>
  <c r="Q764" i="7" s="1"/>
  <c r="AD764" i="7" s="1"/>
  <c r="AC763" i="6"/>
  <c r="Q763" i="7" s="1"/>
  <c r="AD763" i="7" s="1"/>
  <c r="AC762" i="6"/>
  <c r="Q762" i="7" s="1"/>
  <c r="AD762" i="7" s="1"/>
  <c r="AC761" i="6"/>
  <c r="Q761" i="7" s="1"/>
  <c r="AD761" i="7" s="1"/>
  <c r="AC760" i="6"/>
  <c r="Q760" i="7" s="1"/>
  <c r="AD760" i="7" s="1"/>
  <c r="AC759" i="6"/>
  <c r="Q759" i="7" s="1"/>
  <c r="AD759" i="7" s="1"/>
  <c r="AC758" i="6"/>
  <c r="Q758" i="7" s="1"/>
  <c r="AD758" i="7" s="1"/>
  <c r="AC757" i="6"/>
  <c r="Q757" i="7" s="1"/>
  <c r="AD757" i="7" s="1"/>
  <c r="AC756" i="6"/>
  <c r="Q756" i="7" s="1"/>
  <c r="AD756" i="7" s="1"/>
  <c r="AC755" i="6"/>
  <c r="Q755" i="7" s="1"/>
  <c r="AD755" i="7" s="1"/>
  <c r="AC754" i="6"/>
  <c r="Q754" i="7" s="1"/>
  <c r="AD754" i="7" s="1"/>
  <c r="AC753" i="6"/>
  <c r="Q753" i="7" s="1"/>
  <c r="AD753" i="7" s="1"/>
  <c r="AC752" i="6"/>
  <c r="Q752" i="7" s="1"/>
  <c r="AD752" i="7" s="1"/>
  <c r="AC751" i="6"/>
  <c r="Q751" i="7" s="1"/>
  <c r="AD751" i="7" s="1"/>
  <c r="AC750" i="6"/>
  <c r="Q750" i="7" s="1"/>
  <c r="AD750" i="7" s="1"/>
  <c r="AC749" i="6"/>
  <c r="Q749" i="7" s="1"/>
  <c r="AD749" i="7" s="1"/>
  <c r="AC748" i="6"/>
  <c r="Q748" i="7" s="1"/>
  <c r="AD748" i="7" s="1"/>
  <c r="AC747" i="6"/>
  <c r="Q747" i="7" s="1"/>
  <c r="AD747" i="7" s="1"/>
  <c r="AC746" i="6"/>
  <c r="Q746" i="7" s="1"/>
  <c r="AD746" i="7" s="1"/>
  <c r="AC745" i="6"/>
  <c r="Q745" i="7" s="1"/>
  <c r="AD745" i="7" s="1"/>
  <c r="AC744" i="6"/>
  <c r="Q744" i="7" s="1"/>
  <c r="AD744" i="7" s="1"/>
  <c r="AC743" i="6"/>
  <c r="Q743" i="7" s="1"/>
  <c r="AD743" i="7" s="1"/>
  <c r="AC742" i="6"/>
  <c r="Q742" i="7" s="1"/>
  <c r="AD742" i="7" s="1"/>
  <c r="AC741" i="6"/>
  <c r="Q741" i="7" s="1"/>
  <c r="AD741" i="7" s="1"/>
  <c r="AC740" i="6"/>
  <c r="Q740" i="7" s="1"/>
  <c r="AD740" i="7" s="1"/>
  <c r="AC739" i="6"/>
  <c r="Q739" i="7" s="1"/>
  <c r="AD739" i="7" s="1"/>
  <c r="AC738" i="6"/>
  <c r="Q738" i="7" s="1"/>
  <c r="AD738" i="7" s="1"/>
  <c r="AC737" i="6"/>
  <c r="Q737" i="7" s="1"/>
  <c r="AD737" i="7" s="1"/>
  <c r="AC736" i="6"/>
  <c r="Q736" i="7" s="1"/>
  <c r="AD736" i="7" s="1"/>
  <c r="AC735" i="6"/>
  <c r="Q735" i="7" s="1"/>
  <c r="AD735" i="7" s="1"/>
  <c r="AC734" i="6"/>
  <c r="Q734" i="7" s="1"/>
  <c r="AD734" i="7" s="1"/>
  <c r="AC733" i="6"/>
  <c r="Q733" i="7" s="1"/>
  <c r="AD733" i="7" s="1"/>
  <c r="AC732" i="6"/>
  <c r="Q732" i="7" s="1"/>
  <c r="AD732" i="7" s="1"/>
  <c r="AC731" i="6"/>
  <c r="Q731" i="7" s="1"/>
  <c r="AD731" i="7" s="1"/>
  <c r="AC730" i="6"/>
  <c r="Q730" i="7" s="1"/>
  <c r="AD730" i="7" s="1"/>
  <c r="AC729" i="6"/>
  <c r="Q729" i="7" s="1"/>
  <c r="AD729" i="7" s="1"/>
  <c r="AC728" i="6"/>
  <c r="Q728" i="7" s="1"/>
  <c r="AD728" i="7" s="1"/>
  <c r="AC727" i="6"/>
  <c r="Q727" i="7" s="1"/>
  <c r="AD727" i="7" s="1"/>
  <c r="AC726" i="6"/>
  <c r="Q726" i="7" s="1"/>
  <c r="AD726" i="7" s="1"/>
  <c r="AC725" i="6"/>
  <c r="Q725" i="7" s="1"/>
  <c r="AD725" i="7" s="1"/>
  <c r="AC724" i="6"/>
  <c r="Q724" i="7" s="1"/>
  <c r="AD724" i="7" s="1"/>
  <c r="AC723" i="6"/>
  <c r="Q723" i="7" s="1"/>
  <c r="AD723" i="7" s="1"/>
  <c r="AC722" i="6"/>
  <c r="Q722" i="7" s="1"/>
  <c r="AD722" i="7" s="1"/>
  <c r="AC721" i="6"/>
  <c r="Q721" i="7" s="1"/>
  <c r="AD721" i="7" s="1"/>
  <c r="AC720" i="6"/>
  <c r="Q720" i="7" s="1"/>
  <c r="AD720" i="7" s="1"/>
  <c r="AC719" i="6"/>
  <c r="Q719" i="7" s="1"/>
  <c r="AD719" i="7" s="1"/>
  <c r="AC718" i="6"/>
  <c r="Q718" i="7" s="1"/>
  <c r="AD718" i="7" s="1"/>
  <c r="AC717" i="6"/>
  <c r="Q717" i="7" s="1"/>
  <c r="AD717" i="7" s="1"/>
  <c r="AC716" i="6"/>
  <c r="Q716" i="7" s="1"/>
  <c r="AD716" i="7" s="1"/>
  <c r="AC715" i="6"/>
  <c r="Q715" i="7" s="1"/>
  <c r="AD715" i="7" s="1"/>
  <c r="AC714" i="6"/>
  <c r="Q714" i="7" s="1"/>
  <c r="AD714" i="7" s="1"/>
  <c r="AC713" i="6"/>
  <c r="Q713" i="7" s="1"/>
  <c r="AD713" i="7" s="1"/>
  <c r="AC712" i="6"/>
  <c r="Q712" i="7" s="1"/>
  <c r="AD712" i="7" s="1"/>
  <c r="AC711" i="6"/>
  <c r="Q711" i="7" s="1"/>
  <c r="AD711" i="7" s="1"/>
  <c r="AC710" i="6"/>
  <c r="Q710" i="7" s="1"/>
  <c r="AD710" i="7" s="1"/>
  <c r="AC709" i="6"/>
  <c r="Q709" i="7" s="1"/>
  <c r="AD709" i="7" s="1"/>
  <c r="AC708" i="6"/>
  <c r="Q708" i="7" s="1"/>
  <c r="AD708" i="7" s="1"/>
  <c r="AC707" i="6"/>
  <c r="Q707" i="7" s="1"/>
  <c r="AD707" i="7" s="1"/>
  <c r="AC706" i="6"/>
  <c r="Q706" i="7" s="1"/>
  <c r="AD706" i="7" s="1"/>
  <c r="AC705" i="6"/>
  <c r="Q705" i="7" s="1"/>
  <c r="AD705" i="7" s="1"/>
  <c r="AC704" i="6"/>
  <c r="Q704" i="7" s="1"/>
  <c r="AD704" i="7" s="1"/>
  <c r="AC703" i="6"/>
  <c r="Q703" i="7" s="1"/>
  <c r="AD703" i="7" s="1"/>
  <c r="AC702" i="6"/>
  <c r="Q702" i="7" s="1"/>
  <c r="AD702" i="7" s="1"/>
  <c r="AC701" i="6"/>
  <c r="Q701" i="7" s="1"/>
  <c r="AD701" i="7" s="1"/>
  <c r="AC700" i="6"/>
  <c r="Q700" i="7" s="1"/>
  <c r="AD700" i="7" s="1"/>
  <c r="AC699" i="6"/>
  <c r="Q699" i="7" s="1"/>
  <c r="AD699" i="7" s="1"/>
  <c r="AC698" i="6"/>
  <c r="Q698" i="7" s="1"/>
  <c r="AD698" i="7" s="1"/>
  <c r="AC697" i="6"/>
  <c r="Q697" i="7" s="1"/>
  <c r="AD697" i="7" s="1"/>
  <c r="AC696" i="6"/>
  <c r="Q696" i="7" s="1"/>
  <c r="AD696" i="7" s="1"/>
  <c r="AC695" i="6"/>
  <c r="Q695" i="7" s="1"/>
  <c r="AD695" i="7" s="1"/>
  <c r="AC694" i="6"/>
  <c r="Q694" i="7" s="1"/>
  <c r="AD694" i="7" s="1"/>
  <c r="AC693" i="6"/>
  <c r="Q693" i="7" s="1"/>
  <c r="AD693" i="7" s="1"/>
  <c r="AC692" i="6"/>
  <c r="Q692" i="7" s="1"/>
  <c r="AD692" i="7" s="1"/>
  <c r="AC691" i="6"/>
  <c r="Q691" i="7" s="1"/>
  <c r="AD691" i="7" s="1"/>
  <c r="AC690" i="6"/>
  <c r="Q690" i="7" s="1"/>
  <c r="AD690" i="7" s="1"/>
  <c r="AC689" i="6"/>
  <c r="Q689" i="7" s="1"/>
  <c r="AD689" i="7" s="1"/>
  <c r="AC688" i="6"/>
  <c r="Q688" i="7" s="1"/>
  <c r="AD688" i="7" s="1"/>
  <c r="AC687" i="6"/>
  <c r="Q687" i="7" s="1"/>
  <c r="AD687" i="7" s="1"/>
  <c r="AC686" i="6"/>
  <c r="Q686" i="7" s="1"/>
  <c r="AD686" i="7" s="1"/>
  <c r="AC685" i="6"/>
  <c r="Q685" i="7" s="1"/>
  <c r="AD685" i="7" s="1"/>
  <c r="AC684" i="6"/>
  <c r="Q684" i="7" s="1"/>
  <c r="AD684" i="7" s="1"/>
  <c r="AC683" i="6"/>
  <c r="Q683" i="7" s="1"/>
  <c r="AD683" i="7" s="1"/>
  <c r="AC682" i="6"/>
  <c r="Q682" i="7" s="1"/>
  <c r="AD682" i="7" s="1"/>
  <c r="AC681" i="6"/>
  <c r="Q681" i="7" s="1"/>
  <c r="AD681" i="7" s="1"/>
  <c r="AC680" i="6"/>
  <c r="Q680" i="7" s="1"/>
  <c r="AD680" i="7" s="1"/>
  <c r="AC679" i="6"/>
  <c r="Q679" i="7" s="1"/>
  <c r="AD679" i="7" s="1"/>
  <c r="AC678" i="6"/>
  <c r="Q678" i="7" s="1"/>
  <c r="AD678" i="7" s="1"/>
  <c r="AC677" i="6"/>
  <c r="Q677" i="7" s="1"/>
  <c r="AD677" i="7" s="1"/>
  <c r="AC676" i="6"/>
  <c r="Q676" i="7" s="1"/>
  <c r="AD676" i="7" s="1"/>
  <c r="AC675" i="6"/>
  <c r="Q675" i="7" s="1"/>
  <c r="AD675" i="7" s="1"/>
  <c r="AC674" i="6"/>
  <c r="Q674" i="7" s="1"/>
  <c r="AD674" i="7" s="1"/>
  <c r="AC673" i="6"/>
  <c r="Q673" i="7" s="1"/>
  <c r="AD673" i="7" s="1"/>
  <c r="AC672" i="6"/>
  <c r="Q672" i="7" s="1"/>
  <c r="AD672" i="7" s="1"/>
  <c r="AC671" i="6"/>
  <c r="Q671" i="7" s="1"/>
  <c r="AD671" i="7" s="1"/>
  <c r="AC670" i="6"/>
  <c r="Q670" i="7" s="1"/>
  <c r="AD670" i="7" s="1"/>
  <c r="AC669" i="6"/>
  <c r="Q669" i="7" s="1"/>
  <c r="AD669" i="7" s="1"/>
  <c r="AC668" i="6"/>
  <c r="Q668" i="7" s="1"/>
  <c r="AD668" i="7" s="1"/>
  <c r="AC667" i="6"/>
  <c r="Q667" i="7" s="1"/>
  <c r="AD667" i="7" s="1"/>
  <c r="AC666" i="6"/>
  <c r="Q666" i="7" s="1"/>
  <c r="AD666" i="7" s="1"/>
  <c r="AC665" i="6"/>
  <c r="Q665" i="7" s="1"/>
  <c r="AD665" i="7" s="1"/>
  <c r="AC664" i="6"/>
  <c r="Q664" i="7" s="1"/>
  <c r="AD664" i="7" s="1"/>
  <c r="AC663" i="6"/>
  <c r="Q663" i="7" s="1"/>
  <c r="AD663" i="7" s="1"/>
  <c r="AC662" i="6"/>
  <c r="Q662" i="7" s="1"/>
  <c r="AD662" i="7" s="1"/>
  <c r="AC661" i="6"/>
  <c r="Q661" i="7" s="1"/>
  <c r="AD661" i="7" s="1"/>
  <c r="AC660" i="6"/>
  <c r="Q660" i="7" s="1"/>
  <c r="AD660" i="7" s="1"/>
  <c r="AC659" i="6"/>
  <c r="Q659" i="7" s="1"/>
  <c r="AD659" i="7" s="1"/>
  <c r="AC658" i="6"/>
  <c r="Q658" i="7" s="1"/>
  <c r="AD658" i="7" s="1"/>
  <c r="AC657" i="6"/>
  <c r="Q657" i="7" s="1"/>
  <c r="AD657" i="7" s="1"/>
  <c r="AC656" i="6"/>
  <c r="Q656" i="7" s="1"/>
  <c r="AD656" i="7" s="1"/>
  <c r="AC655" i="6"/>
  <c r="Q655" i="7" s="1"/>
  <c r="AD655" i="7" s="1"/>
  <c r="AC654" i="6"/>
  <c r="Q654" i="7" s="1"/>
  <c r="AD654" i="7" s="1"/>
  <c r="AC653" i="6"/>
  <c r="Q653" i="7" s="1"/>
  <c r="AD653" i="7" s="1"/>
  <c r="AC652" i="6"/>
  <c r="Q652" i="7" s="1"/>
  <c r="AD652" i="7" s="1"/>
  <c r="AC651" i="6"/>
  <c r="Q651" i="7" s="1"/>
  <c r="AD651" i="7" s="1"/>
  <c r="AC650" i="6"/>
  <c r="Q650" i="7" s="1"/>
  <c r="AD650" i="7" s="1"/>
  <c r="AC649" i="6"/>
  <c r="Q649" i="7" s="1"/>
  <c r="AD649" i="7" s="1"/>
  <c r="AC648" i="6"/>
  <c r="Q648" i="7" s="1"/>
  <c r="AD648" i="7" s="1"/>
  <c r="AC647" i="6"/>
  <c r="Q647" i="7" s="1"/>
  <c r="AD647" i="7" s="1"/>
  <c r="AC646" i="6"/>
  <c r="Q646" i="7" s="1"/>
  <c r="AD646" i="7" s="1"/>
  <c r="AC645" i="6"/>
  <c r="Q645" i="7" s="1"/>
  <c r="AD645" i="7" s="1"/>
  <c r="AC644" i="6"/>
  <c r="Q644" i="7" s="1"/>
  <c r="AD644" i="7" s="1"/>
  <c r="AC643" i="6"/>
  <c r="Q643" i="7" s="1"/>
  <c r="AD643" i="7" s="1"/>
  <c r="AC642" i="6"/>
  <c r="Q642" i="7" s="1"/>
  <c r="AD642" i="7" s="1"/>
  <c r="AC641" i="6"/>
  <c r="Q641" i="7" s="1"/>
  <c r="AD641" i="7" s="1"/>
  <c r="AC640" i="6"/>
  <c r="Q640" i="7" s="1"/>
  <c r="AD640" i="7" s="1"/>
  <c r="AC639" i="6"/>
  <c r="Q639" i="7" s="1"/>
  <c r="AD639" i="7" s="1"/>
  <c r="AC638" i="6"/>
  <c r="Q638" i="7" s="1"/>
  <c r="AD638" i="7" s="1"/>
  <c r="AC637" i="6"/>
  <c r="Q637" i="7" s="1"/>
  <c r="AD637" i="7" s="1"/>
  <c r="AC636" i="6"/>
  <c r="Q636" i="7" s="1"/>
  <c r="AD636" i="7" s="1"/>
  <c r="AC635" i="6"/>
  <c r="Q635" i="7" s="1"/>
  <c r="AD635" i="7" s="1"/>
  <c r="AC634" i="6"/>
  <c r="Q634" i="7" s="1"/>
  <c r="AD634" i="7" s="1"/>
  <c r="AC633" i="6"/>
  <c r="Q633" i="7" s="1"/>
  <c r="AD633" i="7" s="1"/>
  <c r="AC632" i="6"/>
  <c r="Q632" i="7" s="1"/>
  <c r="AD632" i="7" s="1"/>
  <c r="AC631" i="6"/>
  <c r="Q631" i="7" s="1"/>
  <c r="AD631" i="7" s="1"/>
  <c r="AC630" i="6"/>
  <c r="Q630" i="7" s="1"/>
  <c r="AD630" i="7" s="1"/>
  <c r="AC629" i="6"/>
  <c r="Q629" i="7" s="1"/>
  <c r="AD629" i="7" s="1"/>
  <c r="AC628" i="6"/>
  <c r="Q628" i="7" s="1"/>
  <c r="AD628" i="7" s="1"/>
  <c r="AC627" i="6"/>
  <c r="Q627" i="7" s="1"/>
  <c r="AD627" i="7" s="1"/>
  <c r="AC626" i="6"/>
  <c r="Q626" i="7" s="1"/>
  <c r="AD626" i="7" s="1"/>
  <c r="AC625" i="6"/>
  <c r="Q625" i="7" s="1"/>
  <c r="AD625" i="7" s="1"/>
  <c r="AC624" i="6"/>
  <c r="Q624" i="7" s="1"/>
  <c r="AD624" i="7" s="1"/>
  <c r="AC623" i="6"/>
  <c r="Q623" i="7" s="1"/>
  <c r="AD623" i="7" s="1"/>
  <c r="AC622" i="6"/>
  <c r="Q622" i="7" s="1"/>
  <c r="AD622" i="7" s="1"/>
  <c r="AC621" i="6"/>
  <c r="Q621" i="7" s="1"/>
  <c r="AD621" i="7" s="1"/>
  <c r="AC620" i="6"/>
  <c r="Q620" i="7" s="1"/>
  <c r="AD620" i="7" s="1"/>
  <c r="AC619" i="6"/>
  <c r="Q619" i="7" s="1"/>
  <c r="AD619" i="7" s="1"/>
  <c r="AC618" i="6"/>
  <c r="Q618" i="7" s="1"/>
  <c r="AD618" i="7" s="1"/>
  <c r="AC617" i="6"/>
  <c r="Q617" i="7" s="1"/>
  <c r="AD617" i="7" s="1"/>
  <c r="AC616" i="6"/>
  <c r="Q616" i="7" s="1"/>
  <c r="AD616" i="7" s="1"/>
  <c r="AC615" i="6"/>
  <c r="Q615" i="7" s="1"/>
  <c r="AD615" i="7" s="1"/>
  <c r="AC614" i="6"/>
  <c r="Q614" i="7" s="1"/>
  <c r="AD614" i="7" s="1"/>
  <c r="AC613" i="6"/>
  <c r="Q613" i="7" s="1"/>
  <c r="AD613" i="7" s="1"/>
  <c r="AC612" i="6"/>
  <c r="Q612" i="7" s="1"/>
  <c r="AD612" i="7" s="1"/>
  <c r="AC611" i="6"/>
  <c r="Q611" i="7" s="1"/>
  <c r="AD611" i="7" s="1"/>
  <c r="AC610" i="6"/>
  <c r="Q610" i="7" s="1"/>
  <c r="AD610" i="7" s="1"/>
  <c r="AC609" i="6"/>
  <c r="Q609" i="7" s="1"/>
  <c r="AD609" i="7" s="1"/>
  <c r="AC608" i="6"/>
  <c r="Q608" i="7" s="1"/>
  <c r="AD608" i="7" s="1"/>
  <c r="AC607" i="6"/>
  <c r="Q607" i="7" s="1"/>
  <c r="AD607" i="7" s="1"/>
  <c r="AC606" i="6"/>
  <c r="Q606" i="7" s="1"/>
  <c r="AD606" i="7" s="1"/>
  <c r="AC605" i="6"/>
  <c r="Q605" i="7" s="1"/>
  <c r="AD605" i="7" s="1"/>
  <c r="AC604" i="6"/>
  <c r="Q604" i="7" s="1"/>
  <c r="AD604" i="7" s="1"/>
  <c r="AC603" i="6"/>
  <c r="Q603" i="7" s="1"/>
  <c r="AD603" i="7" s="1"/>
  <c r="AC602" i="6"/>
  <c r="Q602" i="7" s="1"/>
  <c r="AD602" i="7" s="1"/>
  <c r="AC601" i="6"/>
  <c r="Q601" i="7" s="1"/>
  <c r="AD601" i="7" s="1"/>
  <c r="AC600" i="6"/>
  <c r="Q600" i="7" s="1"/>
  <c r="AD600" i="7" s="1"/>
  <c r="AC599" i="6"/>
  <c r="Q599" i="7" s="1"/>
  <c r="AD599" i="7" s="1"/>
  <c r="AC598" i="6"/>
  <c r="Q598" i="7" s="1"/>
  <c r="AD598" i="7" s="1"/>
  <c r="AC597" i="6"/>
  <c r="Q597" i="7" s="1"/>
  <c r="AD597" i="7" s="1"/>
  <c r="AC596" i="6"/>
  <c r="Q596" i="7" s="1"/>
  <c r="AD596" i="7" s="1"/>
  <c r="AC595" i="6"/>
  <c r="Q595" i="7" s="1"/>
  <c r="AD595" i="7" s="1"/>
  <c r="AC594" i="6"/>
  <c r="Q594" i="7" s="1"/>
  <c r="AD594" i="7" s="1"/>
  <c r="AC593" i="6"/>
  <c r="Q593" i="7" s="1"/>
  <c r="AD593" i="7" s="1"/>
  <c r="AC592" i="6"/>
  <c r="Q592" i="7" s="1"/>
  <c r="AD592" i="7" s="1"/>
  <c r="AC591" i="6"/>
  <c r="Q591" i="7" s="1"/>
  <c r="AD591" i="7" s="1"/>
  <c r="AC590" i="6"/>
  <c r="Q590" i="7" s="1"/>
  <c r="AD590" i="7" s="1"/>
  <c r="AC589" i="6"/>
  <c r="Q589" i="7" s="1"/>
  <c r="AD589" i="7" s="1"/>
  <c r="AC588" i="6"/>
  <c r="Q588" i="7" s="1"/>
  <c r="AD588" i="7" s="1"/>
  <c r="AC587" i="6"/>
  <c r="Q587" i="7" s="1"/>
  <c r="AD587" i="7" s="1"/>
  <c r="AC586" i="6"/>
  <c r="Q586" i="7" s="1"/>
  <c r="AD586" i="7" s="1"/>
  <c r="AC585" i="6"/>
  <c r="Q585" i="7" s="1"/>
  <c r="AD585" i="7" s="1"/>
  <c r="AC584" i="6"/>
  <c r="Q584" i="7" s="1"/>
  <c r="AD584" i="7" s="1"/>
  <c r="AC583" i="6"/>
  <c r="Q583" i="7" s="1"/>
  <c r="AD583" i="7" s="1"/>
  <c r="AC582" i="6"/>
  <c r="Q582" i="7" s="1"/>
  <c r="AD582" i="7" s="1"/>
  <c r="AC581" i="6"/>
  <c r="Q581" i="7" s="1"/>
  <c r="AD581" i="7" s="1"/>
  <c r="AC580" i="6"/>
  <c r="Q580" i="7" s="1"/>
  <c r="AD580" i="7" s="1"/>
  <c r="AC579" i="6"/>
  <c r="Q579" i="7" s="1"/>
  <c r="AD579" i="7" s="1"/>
  <c r="AC578" i="6"/>
  <c r="Q578" i="7" s="1"/>
  <c r="AD578" i="7" s="1"/>
  <c r="AC577" i="6"/>
  <c r="Q577" i="7" s="1"/>
  <c r="AD577" i="7" s="1"/>
  <c r="AC576" i="6"/>
  <c r="Q576" i="7" s="1"/>
  <c r="AD576" i="7" s="1"/>
  <c r="AC575" i="6"/>
  <c r="Q575" i="7" s="1"/>
  <c r="AD575" i="7" s="1"/>
  <c r="AC574" i="6"/>
  <c r="Q574" i="7" s="1"/>
  <c r="AD574" i="7" s="1"/>
  <c r="AC573" i="6"/>
  <c r="Q573" i="7" s="1"/>
  <c r="AD573" i="7" s="1"/>
  <c r="AC572" i="6"/>
  <c r="Q572" i="7" s="1"/>
  <c r="AD572" i="7" s="1"/>
  <c r="AC571" i="6"/>
  <c r="Q571" i="7" s="1"/>
  <c r="AD571" i="7" s="1"/>
  <c r="AC570" i="6"/>
  <c r="Q570" i="7" s="1"/>
  <c r="AD570" i="7" s="1"/>
  <c r="AC569" i="6"/>
  <c r="Q569" i="7" s="1"/>
  <c r="AD569" i="7" s="1"/>
  <c r="AC568" i="6"/>
  <c r="Q568" i="7" s="1"/>
  <c r="AD568" i="7" s="1"/>
  <c r="AC567" i="6"/>
  <c r="Q567" i="7" s="1"/>
  <c r="AD567" i="7" s="1"/>
  <c r="AC566" i="6"/>
  <c r="Q566" i="7" s="1"/>
  <c r="AD566" i="7" s="1"/>
  <c r="AC565" i="6"/>
  <c r="Q565" i="7" s="1"/>
  <c r="AD565" i="7" s="1"/>
  <c r="AC564" i="6"/>
  <c r="Q564" i="7" s="1"/>
  <c r="AD564" i="7" s="1"/>
  <c r="AC563" i="6"/>
  <c r="Q563" i="7" s="1"/>
  <c r="AD563" i="7" s="1"/>
  <c r="AC562" i="6"/>
  <c r="Q562" i="7" s="1"/>
  <c r="AD562" i="7" s="1"/>
  <c r="AC561" i="6"/>
  <c r="Q561" i="7" s="1"/>
  <c r="AD561" i="7" s="1"/>
  <c r="AC560" i="6"/>
  <c r="Q560" i="7" s="1"/>
  <c r="AD560" i="7" s="1"/>
  <c r="AC559" i="6"/>
  <c r="Q559" i="7" s="1"/>
  <c r="AD559" i="7" s="1"/>
  <c r="AC558" i="6"/>
  <c r="Q558" i="7" s="1"/>
  <c r="AD558" i="7" s="1"/>
  <c r="AC557" i="6"/>
  <c r="Q557" i="7" s="1"/>
  <c r="AD557" i="7" s="1"/>
  <c r="AC556" i="6"/>
  <c r="Q556" i="7" s="1"/>
  <c r="AD556" i="7" s="1"/>
  <c r="AC555" i="6"/>
  <c r="Q555" i="7" s="1"/>
  <c r="AD555" i="7" s="1"/>
  <c r="AC554" i="6"/>
  <c r="Q554" i="7" s="1"/>
  <c r="AD554" i="7" s="1"/>
  <c r="AC553" i="6"/>
  <c r="Q553" i="7" s="1"/>
  <c r="AD553" i="7" s="1"/>
  <c r="AC552" i="6"/>
  <c r="Q552" i="7" s="1"/>
  <c r="AD552" i="7" s="1"/>
  <c r="AC551" i="6"/>
  <c r="Q551" i="7" s="1"/>
  <c r="AD551" i="7" s="1"/>
  <c r="AC550" i="6"/>
  <c r="Q550" i="7" s="1"/>
  <c r="AD550" i="7" s="1"/>
  <c r="AC549" i="6"/>
  <c r="Q549" i="7" s="1"/>
  <c r="AD549" i="7" s="1"/>
  <c r="AC548" i="6"/>
  <c r="Q548" i="7" s="1"/>
  <c r="AD548" i="7" s="1"/>
  <c r="AC547" i="6"/>
  <c r="Q547" i="7" s="1"/>
  <c r="AD547" i="7" s="1"/>
  <c r="AC546" i="6"/>
  <c r="Q546" i="7" s="1"/>
  <c r="AD546" i="7" s="1"/>
  <c r="AC545" i="6"/>
  <c r="Q545" i="7" s="1"/>
  <c r="AD545" i="7" s="1"/>
  <c r="AC544" i="6"/>
  <c r="Q544" i="7" s="1"/>
  <c r="AD544" i="7" s="1"/>
  <c r="AC543" i="6"/>
  <c r="Q543" i="7" s="1"/>
  <c r="AD543" i="7" s="1"/>
  <c r="AC542" i="6"/>
  <c r="Q542" i="7" s="1"/>
  <c r="AD542" i="7" s="1"/>
  <c r="AC541" i="6"/>
  <c r="Q541" i="7" s="1"/>
  <c r="AD541" i="7" s="1"/>
  <c r="AC540" i="6"/>
  <c r="Q540" i="7" s="1"/>
  <c r="AD540" i="7" s="1"/>
  <c r="AC539" i="6"/>
  <c r="Q539" i="7" s="1"/>
  <c r="AD539" i="7" s="1"/>
  <c r="AC538" i="6"/>
  <c r="Q538" i="7" s="1"/>
  <c r="AD538" i="7" s="1"/>
  <c r="AC537" i="6"/>
  <c r="Q537" i="7" s="1"/>
  <c r="AD537" i="7" s="1"/>
  <c r="AC536" i="6"/>
  <c r="Q536" i="7" s="1"/>
  <c r="AD536" i="7" s="1"/>
  <c r="AC535" i="6"/>
  <c r="Q535" i="7" s="1"/>
  <c r="AD535" i="7" s="1"/>
  <c r="AC534" i="6"/>
  <c r="Q534" i="7" s="1"/>
  <c r="AD534" i="7" s="1"/>
  <c r="AC533" i="6"/>
  <c r="Q533" i="7" s="1"/>
  <c r="AD533" i="7" s="1"/>
  <c r="AC532" i="6"/>
  <c r="Q532" i="7" s="1"/>
  <c r="AD532" i="7" s="1"/>
  <c r="AC531" i="6"/>
  <c r="Q531" i="7" s="1"/>
  <c r="AD531" i="7" s="1"/>
  <c r="AC530" i="6"/>
  <c r="Q530" i="7" s="1"/>
  <c r="AD530" i="7" s="1"/>
  <c r="AC529" i="6"/>
  <c r="Q529" i="7" s="1"/>
  <c r="AD529" i="7" s="1"/>
  <c r="AC528" i="6"/>
  <c r="Q528" i="7" s="1"/>
  <c r="AD528" i="7" s="1"/>
  <c r="AC527" i="6"/>
  <c r="Q527" i="7" s="1"/>
  <c r="AD527" i="7" s="1"/>
  <c r="AC526" i="6"/>
  <c r="Q526" i="7" s="1"/>
  <c r="AD526" i="7" s="1"/>
  <c r="AC525" i="6"/>
  <c r="Q525" i="7" s="1"/>
  <c r="AD525" i="7" s="1"/>
  <c r="AC524" i="6"/>
  <c r="Q524" i="7" s="1"/>
  <c r="AD524" i="7" s="1"/>
  <c r="AC523" i="6"/>
  <c r="Q523" i="7" s="1"/>
  <c r="AD523" i="7" s="1"/>
  <c r="AC522" i="6"/>
  <c r="Q522" i="7" s="1"/>
  <c r="AD522" i="7" s="1"/>
  <c r="AC521" i="6"/>
  <c r="Q521" i="7" s="1"/>
  <c r="AD521" i="7" s="1"/>
  <c r="AC520" i="6"/>
  <c r="Q520" i="7" s="1"/>
  <c r="AD520" i="7" s="1"/>
  <c r="AC519" i="6"/>
  <c r="Q519" i="7" s="1"/>
  <c r="AD519" i="7" s="1"/>
  <c r="AC518" i="6"/>
  <c r="Q518" i="7" s="1"/>
  <c r="AD518" i="7" s="1"/>
  <c r="AC517" i="6"/>
  <c r="Q517" i="7" s="1"/>
  <c r="AD517" i="7" s="1"/>
  <c r="AC516" i="6"/>
  <c r="Q516" i="7" s="1"/>
  <c r="AD516" i="7" s="1"/>
  <c r="AC515" i="6"/>
  <c r="Q515" i="7" s="1"/>
  <c r="AD515" i="7" s="1"/>
  <c r="AC514" i="6"/>
  <c r="Q514" i="7" s="1"/>
  <c r="AD514" i="7" s="1"/>
  <c r="AC513" i="6"/>
  <c r="Q513" i="7" s="1"/>
  <c r="AD513" i="7" s="1"/>
  <c r="AC512" i="6"/>
  <c r="Q512" i="7" s="1"/>
  <c r="AD512" i="7" s="1"/>
  <c r="AC511" i="6"/>
  <c r="Q511" i="7" s="1"/>
  <c r="AD511" i="7" s="1"/>
  <c r="AC510" i="6"/>
  <c r="Q510" i="7" s="1"/>
  <c r="AD510" i="7" s="1"/>
  <c r="AC509" i="6"/>
  <c r="Q509" i="7" s="1"/>
  <c r="AD509" i="7" s="1"/>
  <c r="AC508" i="6"/>
  <c r="Q508" i="7" s="1"/>
  <c r="AD508" i="7" s="1"/>
  <c r="AC507" i="6"/>
  <c r="Q507" i="7" s="1"/>
  <c r="AD507" i="7" s="1"/>
  <c r="AC506" i="6"/>
  <c r="Q506" i="7" s="1"/>
  <c r="AD506" i="7" s="1"/>
  <c r="AC505" i="6"/>
  <c r="Q505" i="7" s="1"/>
  <c r="AD505" i="7" s="1"/>
  <c r="AC504" i="6"/>
  <c r="Q504" i="7" s="1"/>
  <c r="AD504" i="7" s="1"/>
  <c r="AC503" i="6"/>
  <c r="Q503" i="7" s="1"/>
  <c r="AD503" i="7" s="1"/>
  <c r="AC502" i="6"/>
  <c r="Q502" i="7" s="1"/>
  <c r="AD502" i="7" s="1"/>
  <c r="AC501" i="6"/>
  <c r="Q501" i="7" s="1"/>
  <c r="AD501" i="7" s="1"/>
  <c r="AC500" i="6"/>
  <c r="Q500" i="7" s="1"/>
  <c r="AD500" i="7" s="1"/>
  <c r="AC499" i="6"/>
  <c r="Q499" i="7" s="1"/>
  <c r="AD499" i="7" s="1"/>
  <c r="AC498" i="6"/>
  <c r="Q498" i="7" s="1"/>
  <c r="AD498" i="7" s="1"/>
  <c r="AC497" i="6"/>
  <c r="Q497" i="7" s="1"/>
  <c r="AD497" i="7" s="1"/>
  <c r="AC496" i="6"/>
  <c r="Q496" i="7" s="1"/>
  <c r="AD496" i="7" s="1"/>
  <c r="AC495" i="6"/>
  <c r="Q495" i="7" s="1"/>
  <c r="AD495" i="7" s="1"/>
  <c r="AC494" i="6"/>
  <c r="Q494" i="7" s="1"/>
  <c r="AD494" i="7" s="1"/>
  <c r="AC493" i="6"/>
  <c r="Q493" i="7" s="1"/>
  <c r="AD493" i="7" s="1"/>
  <c r="AC492" i="6"/>
  <c r="Q492" i="7" s="1"/>
  <c r="AD492" i="7" s="1"/>
  <c r="AC491" i="6"/>
  <c r="Q491" i="7" s="1"/>
  <c r="AD491" i="7" s="1"/>
  <c r="AC490" i="6"/>
  <c r="Q490" i="7" s="1"/>
  <c r="AD490" i="7" s="1"/>
  <c r="AC489" i="6"/>
  <c r="Q489" i="7" s="1"/>
  <c r="AD489" i="7" s="1"/>
  <c r="AC488" i="6"/>
  <c r="Q488" i="7" s="1"/>
  <c r="AD488" i="7" s="1"/>
  <c r="AC487" i="6"/>
  <c r="Q487" i="7" s="1"/>
  <c r="AD487" i="7" s="1"/>
  <c r="AC486" i="6"/>
  <c r="Q486" i="7" s="1"/>
  <c r="AD486" i="7" s="1"/>
  <c r="AC485" i="6"/>
  <c r="Q485" i="7" s="1"/>
  <c r="AD485" i="7" s="1"/>
  <c r="AC484" i="6"/>
  <c r="Q484" i="7" s="1"/>
  <c r="AD484" i="7" s="1"/>
  <c r="AC483" i="6"/>
  <c r="Q483" i="7" s="1"/>
  <c r="AD483" i="7" s="1"/>
  <c r="AC482" i="6"/>
  <c r="Q482" i="7" s="1"/>
  <c r="AD482" i="7" s="1"/>
  <c r="AC481" i="6"/>
  <c r="Q481" i="7" s="1"/>
  <c r="AD481" i="7" s="1"/>
  <c r="AC480" i="6"/>
  <c r="Q480" i="7" s="1"/>
  <c r="AD480" i="7" s="1"/>
  <c r="AC479" i="6"/>
  <c r="Q479" i="7" s="1"/>
  <c r="AD479" i="7" s="1"/>
  <c r="AC478" i="6"/>
  <c r="Q478" i="7" s="1"/>
  <c r="AD478" i="7" s="1"/>
  <c r="AC477" i="6"/>
  <c r="Q477" i="7" s="1"/>
  <c r="AD477" i="7" s="1"/>
  <c r="AC476" i="6"/>
  <c r="Q476" i="7" s="1"/>
  <c r="AD476" i="7" s="1"/>
  <c r="AC475" i="6"/>
  <c r="Q475" i="7" s="1"/>
  <c r="AD475" i="7" s="1"/>
  <c r="AC474" i="6"/>
  <c r="Q474" i="7" s="1"/>
  <c r="AD474" i="7" s="1"/>
  <c r="AC473" i="6"/>
  <c r="Q473" i="7" s="1"/>
  <c r="AD473" i="7" s="1"/>
  <c r="AC472" i="6"/>
  <c r="Q472" i="7" s="1"/>
  <c r="AD472" i="7" s="1"/>
  <c r="AC471" i="6"/>
  <c r="Q471" i="7" s="1"/>
  <c r="AD471" i="7" s="1"/>
  <c r="AC470" i="6"/>
  <c r="Q470" i="7" s="1"/>
  <c r="AD470" i="7" s="1"/>
  <c r="AC469" i="6"/>
  <c r="Q469" i="7" s="1"/>
  <c r="AD469" i="7" s="1"/>
  <c r="AC468" i="6"/>
  <c r="Q468" i="7" s="1"/>
  <c r="AD468" i="7" s="1"/>
  <c r="AC467" i="6"/>
  <c r="Q467" i="7" s="1"/>
  <c r="AD467" i="7" s="1"/>
  <c r="AC466" i="6"/>
  <c r="Q466" i="7" s="1"/>
  <c r="AD466" i="7" s="1"/>
  <c r="AC465" i="6"/>
  <c r="Q465" i="7" s="1"/>
  <c r="AD465" i="7" s="1"/>
  <c r="AC464" i="6"/>
  <c r="Q464" i="7" s="1"/>
  <c r="AD464" i="7" s="1"/>
  <c r="AC463" i="6"/>
  <c r="Q463" i="7" s="1"/>
  <c r="AD463" i="7" s="1"/>
  <c r="AC462" i="6"/>
  <c r="Q462" i="7" s="1"/>
  <c r="AD462" i="7" s="1"/>
  <c r="AC461" i="6"/>
  <c r="Q461" i="7" s="1"/>
  <c r="AD461" i="7" s="1"/>
  <c r="AC460" i="6"/>
  <c r="Q460" i="7" s="1"/>
  <c r="AD460" i="7" s="1"/>
  <c r="AC459" i="6"/>
  <c r="Q459" i="7" s="1"/>
  <c r="AD459" i="7" s="1"/>
  <c r="AC458" i="6"/>
  <c r="Q458" i="7" s="1"/>
  <c r="AD458" i="7" s="1"/>
  <c r="AC457" i="6"/>
  <c r="Q457" i="7" s="1"/>
  <c r="AD457" i="7" s="1"/>
  <c r="AC456" i="6"/>
  <c r="Q456" i="7" s="1"/>
  <c r="AD456" i="7" s="1"/>
  <c r="AC455" i="6"/>
  <c r="Q455" i="7" s="1"/>
  <c r="AD455" i="7" s="1"/>
  <c r="AC454" i="6"/>
  <c r="Q454" i="7" s="1"/>
  <c r="AD454" i="7" s="1"/>
  <c r="AC453" i="6"/>
  <c r="Q453" i="7" s="1"/>
  <c r="AD453" i="7" s="1"/>
  <c r="AC452" i="6"/>
  <c r="Q452" i="7" s="1"/>
  <c r="AD452" i="7" s="1"/>
  <c r="AC451" i="6"/>
  <c r="Q451" i="7" s="1"/>
  <c r="AD451" i="7" s="1"/>
  <c r="AC450" i="6"/>
  <c r="Q450" i="7" s="1"/>
  <c r="AD450" i="7" s="1"/>
  <c r="AC449" i="6"/>
  <c r="Q449" i="7" s="1"/>
  <c r="AD449" i="7" s="1"/>
  <c r="AC448" i="6"/>
  <c r="Q448" i="7" s="1"/>
  <c r="AD448" i="7" s="1"/>
  <c r="AC447" i="6"/>
  <c r="Q447" i="7" s="1"/>
  <c r="AD447" i="7" s="1"/>
  <c r="AC446" i="6"/>
  <c r="Q446" i="7" s="1"/>
  <c r="AD446" i="7" s="1"/>
  <c r="AC445" i="6"/>
  <c r="Q445" i="7" s="1"/>
  <c r="AD445" i="7" s="1"/>
  <c r="AC444" i="6"/>
  <c r="Q444" i="7" s="1"/>
  <c r="AD444" i="7" s="1"/>
  <c r="AC443" i="6"/>
  <c r="Q443" i="7" s="1"/>
  <c r="AD443" i="7" s="1"/>
  <c r="AC442" i="6"/>
  <c r="Q442" i="7" s="1"/>
  <c r="AD442" i="7" s="1"/>
  <c r="AC441" i="6"/>
  <c r="Q441" i="7" s="1"/>
  <c r="AD441" i="7" s="1"/>
  <c r="AC440" i="6"/>
  <c r="Q440" i="7" s="1"/>
  <c r="AD440" i="7" s="1"/>
  <c r="AC439" i="6"/>
  <c r="Q439" i="7" s="1"/>
  <c r="AD439" i="7" s="1"/>
  <c r="AC438" i="6"/>
  <c r="Q438" i="7" s="1"/>
  <c r="AD438" i="7" s="1"/>
  <c r="AC437" i="6"/>
  <c r="Q437" i="7" s="1"/>
  <c r="AD437" i="7" s="1"/>
  <c r="AC436" i="6"/>
  <c r="Q436" i="7" s="1"/>
  <c r="AD436" i="7" s="1"/>
  <c r="AC435" i="6"/>
  <c r="Q435" i="7" s="1"/>
  <c r="AD435" i="7" s="1"/>
  <c r="AC434" i="6"/>
  <c r="Q434" i="7" s="1"/>
  <c r="AD434" i="7" s="1"/>
  <c r="AC433" i="6"/>
  <c r="Q433" i="7" s="1"/>
  <c r="AD433" i="7" s="1"/>
  <c r="AC432" i="6"/>
  <c r="Q432" i="7" s="1"/>
  <c r="AD432" i="7" s="1"/>
  <c r="AC431" i="6"/>
  <c r="Q431" i="7" s="1"/>
  <c r="AD431" i="7" s="1"/>
  <c r="AC430" i="6"/>
  <c r="Q430" i="7" s="1"/>
  <c r="AD430" i="7" s="1"/>
  <c r="AC429" i="6"/>
  <c r="Q429" i="7" s="1"/>
  <c r="AD429" i="7" s="1"/>
  <c r="AC428" i="6"/>
  <c r="Q428" i="7" s="1"/>
  <c r="AD428" i="7" s="1"/>
  <c r="AC427" i="6"/>
  <c r="Q427" i="7" s="1"/>
  <c r="AD427" i="7" s="1"/>
  <c r="AC426" i="6"/>
  <c r="Q426" i="7" s="1"/>
  <c r="AD426" i="7" s="1"/>
  <c r="AC425" i="6"/>
  <c r="Q425" i="7" s="1"/>
  <c r="AD425" i="7" s="1"/>
  <c r="AC424" i="6"/>
  <c r="Q424" i="7" s="1"/>
  <c r="AD424" i="7" s="1"/>
  <c r="AC423" i="6"/>
  <c r="Q423" i="7" s="1"/>
  <c r="AD423" i="7" s="1"/>
  <c r="AC422" i="6"/>
  <c r="Q422" i="7" s="1"/>
  <c r="AD422" i="7" s="1"/>
  <c r="AC421" i="6"/>
  <c r="Q421" i="7" s="1"/>
  <c r="AD421" i="7" s="1"/>
  <c r="AC420" i="6"/>
  <c r="Q420" i="7" s="1"/>
  <c r="AD420" i="7" s="1"/>
  <c r="AC419" i="6"/>
  <c r="Q419" i="7" s="1"/>
  <c r="AD419" i="7" s="1"/>
  <c r="AC418" i="6"/>
  <c r="Q418" i="7" s="1"/>
  <c r="AD418" i="7" s="1"/>
  <c r="AC417" i="6"/>
  <c r="Q417" i="7" s="1"/>
  <c r="AD417" i="7" s="1"/>
  <c r="AC416" i="6"/>
  <c r="Q416" i="7" s="1"/>
  <c r="AD416" i="7" s="1"/>
  <c r="AC415" i="6"/>
  <c r="Q415" i="7" s="1"/>
  <c r="AD415" i="7" s="1"/>
  <c r="AC414" i="6"/>
  <c r="Q414" i="7" s="1"/>
  <c r="AD414" i="7" s="1"/>
  <c r="AC413" i="6"/>
  <c r="Q413" i="7" s="1"/>
  <c r="AD413" i="7" s="1"/>
  <c r="AC412" i="6"/>
  <c r="Q412" i="7" s="1"/>
  <c r="AD412" i="7" s="1"/>
  <c r="AC411" i="6"/>
  <c r="Q411" i="7" s="1"/>
  <c r="AD411" i="7" s="1"/>
  <c r="AC410" i="6"/>
  <c r="Q410" i="7" s="1"/>
  <c r="AD410" i="7" s="1"/>
  <c r="AC409" i="6"/>
  <c r="Q409" i="7" s="1"/>
  <c r="AD409" i="7" s="1"/>
  <c r="AC408" i="6"/>
  <c r="Q408" i="7" s="1"/>
  <c r="AD408" i="7" s="1"/>
  <c r="AC407" i="6"/>
  <c r="Q407" i="7" s="1"/>
  <c r="AD407" i="7" s="1"/>
  <c r="AC406" i="6"/>
  <c r="Q406" i="7" s="1"/>
  <c r="AD406" i="7" s="1"/>
  <c r="AC405" i="6"/>
  <c r="Q405" i="7" s="1"/>
  <c r="AD405" i="7" s="1"/>
  <c r="AC404" i="6"/>
  <c r="Q404" i="7" s="1"/>
  <c r="AD404" i="7" s="1"/>
  <c r="AC403" i="6"/>
  <c r="Q403" i="7" s="1"/>
  <c r="AD403" i="7" s="1"/>
  <c r="AC402" i="6"/>
  <c r="Q402" i="7" s="1"/>
  <c r="AD402" i="7" s="1"/>
  <c r="AC401" i="6"/>
  <c r="Q401" i="7" s="1"/>
  <c r="AD401" i="7" s="1"/>
  <c r="AC400" i="6"/>
  <c r="Q400" i="7" s="1"/>
  <c r="AD400" i="7" s="1"/>
  <c r="AC399" i="6"/>
  <c r="Q399" i="7" s="1"/>
  <c r="AD399" i="7" s="1"/>
  <c r="AC398" i="6"/>
  <c r="Q398" i="7" s="1"/>
  <c r="AD398" i="7" s="1"/>
  <c r="AC397" i="6"/>
  <c r="Q397" i="7" s="1"/>
  <c r="AD397" i="7" s="1"/>
  <c r="AC396" i="6"/>
  <c r="Q396" i="7" s="1"/>
  <c r="AD396" i="7" s="1"/>
  <c r="AC395" i="6"/>
  <c r="Q395" i="7" s="1"/>
  <c r="AD395" i="7" s="1"/>
  <c r="AC394" i="6"/>
  <c r="Q394" i="7" s="1"/>
  <c r="AD394" i="7" s="1"/>
  <c r="AC393" i="6"/>
  <c r="Q393" i="7" s="1"/>
  <c r="AD393" i="7" s="1"/>
  <c r="AC392" i="6"/>
  <c r="Q392" i="7" s="1"/>
  <c r="AD392" i="7" s="1"/>
  <c r="AC391" i="6"/>
  <c r="Q391" i="7" s="1"/>
  <c r="AD391" i="7" s="1"/>
  <c r="AC390" i="6"/>
  <c r="Q390" i="7" s="1"/>
  <c r="AD390" i="7" s="1"/>
  <c r="AC389" i="6"/>
  <c r="Q389" i="7" s="1"/>
  <c r="AD389" i="7" s="1"/>
  <c r="AC388" i="6"/>
  <c r="Q388" i="7" s="1"/>
  <c r="AD388" i="7" s="1"/>
  <c r="AC387" i="6"/>
  <c r="Q387" i="7" s="1"/>
  <c r="AD387" i="7" s="1"/>
  <c r="AC386" i="6"/>
  <c r="Q386" i="7" s="1"/>
  <c r="AD386" i="7" s="1"/>
  <c r="AC385" i="6"/>
  <c r="Q385" i="7" s="1"/>
  <c r="AD385" i="7" s="1"/>
  <c r="AC384" i="6"/>
  <c r="Q384" i="7" s="1"/>
  <c r="AD384" i="7" s="1"/>
  <c r="AC383" i="6"/>
  <c r="Q383" i="7" s="1"/>
  <c r="AD383" i="7" s="1"/>
  <c r="AC382" i="6"/>
  <c r="Q382" i="7" s="1"/>
  <c r="AD382" i="7" s="1"/>
  <c r="AC381" i="6"/>
  <c r="Q381" i="7" s="1"/>
  <c r="AD381" i="7" s="1"/>
  <c r="AC380" i="6"/>
  <c r="Q380" i="7" s="1"/>
  <c r="AD380" i="7" s="1"/>
  <c r="AC379" i="6"/>
  <c r="Q379" i="7" s="1"/>
  <c r="AD379" i="7" s="1"/>
  <c r="AC378" i="6"/>
  <c r="Q378" i="7" s="1"/>
  <c r="AD378" i="7" s="1"/>
  <c r="AC377" i="6"/>
  <c r="Q377" i="7" s="1"/>
  <c r="AD377" i="7" s="1"/>
  <c r="AC376" i="6"/>
  <c r="Q376" i="7" s="1"/>
  <c r="AD376" i="7" s="1"/>
  <c r="AC375" i="6"/>
  <c r="Q375" i="7" s="1"/>
  <c r="AD375" i="7" s="1"/>
  <c r="AC374" i="6"/>
  <c r="Q374" i="7" s="1"/>
  <c r="AD374" i="7" s="1"/>
  <c r="AC373" i="6"/>
  <c r="Q373" i="7" s="1"/>
  <c r="AD373" i="7" s="1"/>
  <c r="AC372" i="6"/>
  <c r="Q372" i="7" s="1"/>
  <c r="AD372" i="7" s="1"/>
  <c r="AC371" i="6"/>
  <c r="Q371" i="7" s="1"/>
  <c r="AD371" i="7" s="1"/>
  <c r="AC370" i="6"/>
  <c r="Q370" i="7" s="1"/>
  <c r="AD370" i="7" s="1"/>
  <c r="AC369" i="6"/>
  <c r="Q369" i="7" s="1"/>
  <c r="AD369" i="7" s="1"/>
  <c r="AC368" i="6"/>
  <c r="Q368" i="7" s="1"/>
  <c r="AD368" i="7" s="1"/>
  <c r="AC367" i="6"/>
  <c r="Q367" i="7" s="1"/>
  <c r="AD367" i="7" s="1"/>
  <c r="AC366" i="6"/>
  <c r="Q366" i="7" s="1"/>
  <c r="AD366" i="7" s="1"/>
  <c r="AC365" i="6"/>
  <c r="Q365" i="7" s="1"/>
  <c r="AD365" i="7" s="1"/>
  <c r="AC364" i="6"/>
  <c r="Q364" i="7" s="1"/>
  <c r="AD364" i="7" s="1"/>
  <c r="AC363" i="6"/>
  <c r="Q363" i="7" s="1"/>
  <c r="AD363" i="7" s="1"/>
  <c r="AC362" i="6"/>
  <c r="Q362" i="7" s="1"/>
  <c r="AD362" i="7" s="1"/>
  <c r="AC361" i="6"/>
  <c r="Q361" i="7" s="1"/>
  <c r="AD361" i="7" s="1"/>
  <c r="AC360" i="6"/>
  <c r="Q360" i="7" s="1"/>
  <c r="AD360" i="7" s="1"/>
  <c r="AC359" i="6"/>
  <c r="Q359" i="7" s="1"/>
  <c r="AD359" i="7" s="1"/>
  <c r="AC358" i="6"/>
  <c r="Q358" i="7" s="1"/>
  <c r="AD358" i="7" s="1"/>
  <c r="AC357" i="6"/>
  <c r="Q357" i="7" s="1"/>
  <c r="AD357" i="7" s="1"/>
  <c r="AC356" i="6"/>
  <c r="Q356" i="7" s="1"/>
  <c r="AD356" i="7" s="1"/>
  <c r="AC355" i="6"/>
  <c r="Q355" i="7" s="1"/>
  <c r="AD355" i="7" s="1"/>
  <c r="AC354" i="6"/>
  <c r="Q354" i="7" s="1"/>
  <c r="AD354" i="7" s="1"/>
  <c r="AC353" i="6"/>
  <c r="Q353" i="7" s="1"/>
  <c r="AD353" i="7" s="1"/>
  <c r="AC352" i="6"/>
  <c r="Q352" i="7" s="1"/>
  <c r="AD352" i="7" s="1"/>
  <c r="AC351" i="6"/>
  <c r="Q351" i="7" s="1"/>
  <c r="AD351" i="7" s="1"/>
  <c r="AC350" i="6"/>
  <c r="Q350" i="7" s="1"/>
  <c r="AD350" i="7" s="1"/>
  <c r="AC349" i="6"/>
  <c r="Q349" i="7" s="1"/>
  <c r="AD349" i="7" s="1"/>
  <c r="AC348" i="6"/>
  <c r="Q348" i="7" s="1"/>
  <c r="AD348" i="7" s="1"/>
  <c r="AC347" i="6"/>
  <c r="Q347" i="7" s="1"/>
  <c r="AD347" i="7" s="1"/>
  <c r="AC346" i="6"/>
  <c r="Q346" i="7" s="1"/>
  <c r="AD346" i="7" s="1"/>
  <c r="AC345" i="6"/>
  <c r="Q345" i="7" s="1"/>
  <c r="AD345" i="7" s="1"/>
  <c r="AC344" i="6"/>
  <c r="Q344" i="7" s="1"/>
  <c r="AD344" i="7" s="1"/>
  <c r="AC343" i="6"/>
  <c r="Q343" i="7" s="1"/>
  <c r="AD343" i="7" s="1"/>
  <c r="AC342" i="6"/>
  <c r="Q342" i="7" s="1"/>
  <c r="AD342" i="7" s="1"/>
  <c r="AC341" i="6"/>
  <c r="Q341" i="7" s="1"/>
  <c r="AD341" i="7" s="1"/>
  <c r="AC340" i="6"/>
  <c r="Q340" i="7" s="1"/>
  <c r="AD340" i="7" s="1"/>
  <c r="AC339" i="6"/>
  <c r="Q339" i="7" s="1"/>
  <c r="AD339" i="7" s="1"/>
  <c r="AC338" i="6"/>
  <c r="Q338" i="7" s="1"/>
  <c r="AD338" i="7" s="1"/>
  <c r="AC337" i="6"/>
  <c r="Q337" i="7" s="1"/>
  <c r="AD337" i="7" s="1"/>
  <c r="AC336" i="6"/>
  <c r="Q336" i="7" s="1"/>
  <c r="AD336" i="7" s="1"/>
  <c r="AC335" i="6"/>
  <c r="Q335" i="7" s="1"/>
  <c r="AD335" i="7" s="1"/>
  <c r="AC334" i="6"/>
  <c r="Q334" i="7" s="1"/>
  <c r="AD334" i="7" s="1"/>
  <c r="AC333" i="6"/>
  <c r="Q333" i="7" s="1"/>
  <c r="AD333" i="7" s="1"/>
  <c r="AC332" i="6"/>
  <c r="Q332" i="7" s="1"/>
  <c r="AD332" i="7" s="1"/>
  <c r="AC331" i="6"/>
  <c r="Q331" i="7" s="1"/>
  <c r="AD331" i="7" s="1"/>
  <c r="AC330" i="6"/>
  <c r="Q330" i="7" s="1"/>
  <c r="AD330" i="7" s="1"/>
  <c r="AC329" i="6"/>
  <c r="Q329" i="7" s="1"/>
  <c r="AD329" i="7" s="1"/>
  <c r="AC328" i="6"/>
  <c r="Q328" i="7" s="1"/>
  <c r="AD328" i="7" s="1"/>
  <c r="AC327" i="6"/>
  <c r="Q327" i="7" s="1"/>
  <c r="AD327" i="7" s="1"/>
  <c r="AC326" i="6"/>
  <c r="Q326" i="7" s="1"/>
  <c r="AD326" i="7" s="1"/>
  <c r="AC325" i="6"/>
  <c r="Q325" i="7" s="1"/>
  <c r="AD325" i="7" s="1"/>
  <c r="AC324" i="6"/>
  <c r="Q324" i="7" s="1"/>
  <c r="AD324" i="7" s="1"/>
  <c r="AC323" i="6"/>
  <c r="Q323" i="7" s="1"/>
  <c r="AD323" i="7" s="1"/>
  <c r="AC322" i="6"/>
  <c r="Q322" i="7" s="1"/>
  <c r="AD322" i="7" s="1"/>
  <c r="AC321" i="6"/>
  <c r="Q321" i="7" s="1"/>
  <c r="AD321" i="7" s="1"/>
  <c r="AC320" i="6"/>
  <c r="Q320" i="7" s="1"/>
  <c r="AD320" i="7" s="1"/>
  <c r="AC319" i="6"/>
  <c r="Q319" i="7" s="1"/>
  <c r="AD319" i="7" s="1"/>
  <c r="AC318" i="6"/>
  <c r="Q318" i="7" s="1"/>
  <c r="AD318" i="7" s="1"/>
  <c r="AC317" i="6"/>
  <c r="Q317" i="7" s="1"/>
  <c r="AD317" i="7" s="1"/>
  <c r="AC316" i="6"/>
  <c r="Q316" i="7" s="1"/>
  <c r="AD316" i="7" s="1"/>
  <c r="AC315" i="6"/>
  <c r="Q315" i="7" s="1"/>
  <c r="AD315" i="7" s="1"/>
  <c r="AC314" i="6"/>
  <c r="Q314" i="7" s="1"/>
  <c r="AD314" i="7" s="1"/>
  <c r="AC313" i="6"/>
  <c r="Q313" i="7" s="1"/>
  <c r="AD313" i="7" s="1"/>
  <c r="AC312" i="6"/>
  <c r="Q312" i="7" s="1"/>
  <c r="AD312" i="7" s="1"/>
  <c r="AC311" i="6"/>
  <c r="Q311" i="7" s="1"/>
  <c r="AD311" i="7" s="1"/>
  <c r="AC310" i="6"/>
  <c r="Q310" i="7" s="1"/>
  <c r="AD310" i="7" s="1"/>
  <c r="AC309" i="6"/>
  <c r="Q309" i="7" s="1"/>
  <c r="AD309" i="7" s="1"/>
  <c r="AC308" i="6"/>
  <c r="Q308" i="7" s="1"/>
  <c r="AD308" i="7" s="1"/>
  <c r="AC307" i="6"/>
  <c r="Q307" i="7" s="1"/>
  <c r="AD307" i="7" s="1"/>
  <c r="AC306" i="6"/>
  <c r="Q306" i="7" s="1"/>
  <c r="AD306" i="7" s="1"/>
  <c r="AC305" i="6"/>
  <c r="Q305" i="7" s="1"/>
  <c r="AD305" i="7" s="1"/>
  <c r="AC304" i="6"/>
  <c r="Q304" i="7" s="1"/>
  <c r="AD304" i="7" s="1"/>
  <c r="AC303" i="6"/>
  <c r="Q303" i="7" s="1"/>
  <c r="AD303" i="7" s="1"/>
  <c r="AC302" i="6"/>
  <c r="Q302" i="7" s="1"/>
  <c r="AD302" i="7" s="1"/>
  <c r="AC301" i="6"/>
  <c r="Q301" i="7" s="1"/>
  <c r="AD301" i="7" s="1"/>
  <c r="AC300" i="6"/>
  <c r="Q300" i="7" s="1"/>
  <c r="AD300" i="7" s="1"/>
  <c r="AC299" i="6"/>
  <c r="Q299" i="7" s="1"/>
  <c r="AD299" i="7" s="1"/>
  <c r="AC298" i="6"/>
  <c r="Q298" i="7" s="1"/>
  <c r="AD298" i="7" s="1"/>
  <c r="AC297" i="6"/>
  <c r="Q297" i="7" s="1"/>
  <c r="AD297" i="7" s="1"/>
  <c r="AC296" i="6"/>
  <c r="Q296" i="7" s="1"/>
  <c r="AD296" i="7" s="1"/>
  <c r="AC295" i="6"/>
  <c r="Q295" i="7" s="1"/>
  <c r="AD295" i="7" s="1"/>
  <c r="AC294" i="6"/>
  <c r="Q294" i="7" s="1"/>
  <c r="AD294" i="7" s="1"/>
  <c r="AC293" i="6"/>
  <c r="Q293" i="7" s="1"/>
  <c r="AD293" i="7" s="1"/>
  <c r="AC292" i="6"/>
  <c r="Q292" i="7" s="1"/>
  <c r="AD292" i="7" s="1"/>
  <c r="AC291" i="6"/>
  <c r="Q291" i="7" s="1"/>
  <c r="AD291" i="7" s="1"/>
  <c r="AC290" i="6"/>
  <c r="Q290" i="7" s="1"/>
  <c r="AD290" i="7" s="1"/>
  <c r="AC289" i="6"/>
  <c r="Q289" i="7" s="1"/>
  <c r="AD289" i="7" s="1"/>
  <c r="AC288" i="6"/>
  <c r="Q288" i="7" s="1"/>
  <c r="AD288" i="7" s="1"/>
  <c r="AC287" i="6"/>
  <c r="Q287" i="7" s="1"/>
  <c r="AD287" i="7" s="1"/>
  <c r="AC286" i="6"/>
  <c r="Q286" i="7" s="1"/>
  <c r="AD286" i="7" s="1"/>
  <c r="AC285" i="6"/>
  <c r="Q285" i="7" s="1"/>
  <c r="AD285" i="7" s="1"/>
  <c r="AC284" i="6"/>
  <c r="Q284" i="7" s="1"/>
  <c r="AD284" i="7" s="1"/>
  <c r="AC283" i="6"/>
  <c r="Q283" i="7" s="1"/>
  <c r="AD283" i="7" s="1"/>
  <c r="AC282" i="6"/>
  <c r="Q282" i="7" s="1"/>
  <c r="AD282" i="7" s="1"/>
  <c r="AC281" i="6"/>
  <c r="Q281" i="7" s="1"/>
  <c r="AD281" i="7" s="1"/>
  <c r="AC280" i="6"/>
  <c r="Q280" i="7" s="1"/>
  <c r="AD280" i="7" s="1"/>
  <c r="AC279" i="6"/>
  <c r="Q279" i="7" s="1"/>
  <c r="AD279" i="7" s="1"/>
  <c r="AC278" i="6"/>
  <c r="Q278" i="7" s="1"/>
  <c r="AD278" i="7" s="1"/>
  <c r="AC277" i="6"/>
  <c r="Q277" i="7" s="1"/>
  <c r="AD277" i="7" s="1"/>
  <c r="AC276" i="6"/>
  <c r="Q276" i="7" s="1"/>
  <c r="AD276" i="7" s="1"/>
  <c r="AC275" i="6"/>
  <c r="Q275" i="7" s="1"/>
  <c r="AD275" i="7" s="1"/>
  <c r="AC274" i="6"/>
  <c r="Q274" i="7" s="1"/>
  <c r="AD274" i="7" s="1"/>
  <c r="AC273" i="6"/>
  <c r="Q273" i="7" s="1"/>
  <c r="AD273" i="7" s="1"/>
  <c r="AC272" i="6"/>
  <c r="Q272" i="7" s="1"/>
  <c r="AD272" i="7" s="1"/>
  <c r="AC271" i="6"/>
  <c r="Q271" i="7" s="1"/>
  <c r="AD271" i="7" s="1"/>
  <c r="AC270" i="6"/>
  <c r="Q270" i="7" s="1"/>
  <c r="AD270" i="7" s="1"/>
  <c r="AC269" i="6"/>
  <c r="Q269" i="7" s="1"/>
  <c r="AD269" i="7" s="1"/>
  <c r="AC268" i="6"/>
  <c r="Q268" i="7" s="1"/>
  <c r="AD268" i="7" s="1"/>
  <c r="AC267" i="6"/>
  <c r="Q267" i="7" s="1"/>
  <c r="AD267" i="7" s="1"/>
  <c r="AC266" i="6"/>
  <c r="Q266" i="7" s="1"/>
  <c r="AD266" i="7" s="1"/>
  <c r="AC265" i="6"/>
  <c r="Q265" i="7" s="1"/>
  <c r="AD265" i="7" s="1"/>
  <c r="AC264" i="6"/>
  <c r="Q264" i="7" s="1"/>
  <c r="AD264" i="7" s="1"/>
  <c r="AC263" i="6"/>
  <c r="Q263" i="7" s="1"/>
  <c r="AD263" i="7" s="1"/>
  <c r="AC262" i="6"/>
  <c r="Q262" i="7" s="1"/>
  <c r="AD262" i="7" s="1"/>
  <c r="AC261" i="6"/>
  <c r="Q261" i="7" s="1"/>
  <c r="AD261" i="7" s="1"/>
  <c r="AC260" i="6"/>
  <c r="Q260" i="7" s="1"/>
  <c r="AD260" i="7" s="1"/>
  <c r="AC259" i="6"/>
  <c r="Q259" i="7" s="1"/>
  <c r="AD259" i="7" s="1"/>
  <c r="AC258" i="6"/>
  <c r="Q258" i="7" s="1"/>
  <c r="AD258" i="7" s="1"/>
  <c r="AC257" i="6"/>
  <c r="Q257" i="7" s="1"/>
  <c r="AD257" i="7" s="1"/>
  <c r="AC256" i="6"/>
  <c r="Q256" i="7" s="1"/>
  <c r="AD256" i="7" s="1"/>
  <c r="AC255" i="6"/>
  <c r="Q255" i="7" s="1"/>
  <c r="AD255" i="7" s="1"/>
  <c r="AC254" i="6"/>
  <c r="Q254" i="7" s="1"/>
  <c r="AD254" i="7" s="1"/>
  <c r="AC253" i="6"/>
  <c r="Q253" i="7" s="1"/>
  <c r="AD253" i="7" s="1"/>
  <c r="AC252" i="6"/>
  <c r="Q252" i="7" s="1"/>
  <c r="AD252" i="7" s="1"/>
  <c r="AC251" i="6"/>
  <c r="Q251" i="7" s="1"/>
  <c r="AD251" i="7" s="1"/>
  <c r="AC250" i="6"/>
  <c r="Q250" i="7" s="1"/>
  <c r="AD250" i="7" s="1"/>
  <c r="AC249" i="6"/>
  <c r="Q249" i="7" s="1"/>
  <c r="AD249" i="7" s="1"/>
  <c r="AC248" i="6"/>
  <c r="Q248" i="7" s="1"/>
  <c r="AD248" i="7" s="1"/>
  <c r="AC247" i="6"/>
  <c r="Q247" i="7" s="1"/>
  <c r="AD247" i="7" s="1"/>
  <c r="AC246" i="6"/>
  <c r="Q246" i="7" s="1"/>
  <c r="AD246" i="7" s="1"/>
  <c r="AC245" i="6"/>
  <c r="Q245" i="7" s="1"/>
  <c r="AD245" i="7" s="1"/>
  <c r="AC244" i="6"/>
  <c r="Q244" i="7" s="1"/>
  <c r="AD244" i="7" s="1"/>
  <c r="AC243" i="6"/>
  <c r="Q243" i="7" s="1"/>
  <c r="AD243" i="7" s="1"/>
  <c r="AC242" i="6"/>
  <c r="Q242" i="7" s="1"/>
  <c r="AD242" i="7" s="1"/>
  <c r="AC241" i="6"/>
  <c r="Q241" i="7" s="1"/>
  <c r="AD241" i="7" s="1"/>
  <c r="AC240" i="6"/>
  <c r="Q240" i="7" s="1"/>
  <c r="AD240" i="7" s="1"/>
  <c r="AC239" i="6"/>
  <c r="Q239" i="7" s="1"/>
  <c r="AD239" i="7" s="1"/>
  <c r="AC238" i="6"/>
  <c r="Q238" i="7" s="1"/>
  <c r="AD238" i="7" s="1"/>
  <c r="AC237" i="6"/>
  <c r="Q237" i="7" s="1"/>
  <c r="AD237" i="7" s="1"/>
  <c r="AC236" i="6"/>
  <c r="Q236" i="7" s="1"/>
  <c r="AD236" i="7" s="1"/>
  <c r="AC235" i="6"/>
  <c r="Q235" i="7" s="1"/>
  <c r="AD235" i="7" s="1"/>
  <c r="AC234" i="6"/>
  <c r="Q234" i="7" s="1"/>
  <c r="AD234" i="7" s="1"/>
  <c r="AC233" i="6"/>
  <c r="Q233" i="7" s="1"/>
  <c r="AD233" i="7" s="1"/>
  <c r="AC232" i="6"/>
  <c r="Q232" i="7" s="1"/>
  <c r="AD232" i="7" s="1"/>
  <c r="AC231" i="6"/>
  <c r="Q231" i="7" s="1"/>
  <c r="AD231" i="7" s="1"/>
  <c r="AC230" i="6"/>
  <c r="Q230" i="7" s="1"/>
  <c r="AD230" i="7" s="1"/>
  <c r="AC229" i="6"/>
  <c r="Q229" i="7" s="1"/>
  <c r="AD229" i="7" s="1"/>
  <c r="AC228" i="6"/>
  <c r="Q228" i="7" s="1"/>
  <c r="AD228" i="7" s="1"/>
  <c r="AC227" i="6"/>
  <c r="Q227" i="7" s="1"/>
  <c r="AD227" i="7" s="1"/>
  <c r="AC226" i="6"/>
  <c r="Q226" i="7" s="1"/>
  <c r="AD226" i="7" s="1"/>
  <c r="AC225" i="6"/>
  <c r="Q225" i="7" s="1"/>
  <c r="AD225" i="7" s="1"/>
  <c r="AC224" i="6"/>
  <c r="Q224" i="7" s="1"/>
  <c r="AD224" i="7" s="1"/>
  <c r="AC223" i="6"/>
  <c r="Q223" i="7" s="1"/>
  <c r="AD223" i="7" s="1"/>
  <c r="AC222" i="6"/>
  <c r="Q222" i="7" s="1"/>
  <c r="AD222" i="7" s="1"/>
  <c r="AC221" i="6"/>
  <c r="Q221" i="7" s="1"/>
  <c r="AD221" i="7" s="1"/>
  <c r="AC220" i="6"/>
  <c r="Q220" i="7" s="1"/>
  <c r="AD220" i="7" s="1"/>
  <c r="AC219" i="6"/>
  <c r="Q219" i="7" s="1"/>
  <c r="AD219" i="7" s="1"/>
  <c r="AC218" i="6"/>
  <c r="Q218" i="7" s="1"/>
  <c r="AD218" i="7" s="1"/>
  <c r="AC217" i="6"/>
  <c r="Q217" i="7" s="1"/>
  <c r="AD217" i="7" s="1"/>
  <c r="AC216" i="6"/>
  <c r="Q216" i="7" s="1"/>
  <c r="AD216" i="7" s="1"/>
  <c r="AC215" i="6"/>
  <c r="Q215" i="7" s="1"/>
  <c r="AD215" i="7" s="1"/>
  <c r="AC214" i="6"/>
  <c r="Q214" i="7" s="1"/>
  <c r="AD214" i="7" s="1"/>
  <c r="AC213" i="6"/>
  <c r="Q213" i="7" s="1"/>
  <c r="AD213" i="7" s="1"/>
  <c r="AC212" i="6"/>
  <c r="Q212" i="7" s="1"/>
  <c r="AD212" i="7" s="1"/>
  <c r="AC211" i="6"/>
  <c r="Q211" i="7" s="1"/>
  <c r="AD211" i="7" s="1"/>
  <c r="AC210" i="6"/>
  <c r="Q210" i="7" s="1"/>
  <c r="AD210" i="7" s="1"/>
  <c r="AC209" i="6"/>
  <c r="Q209" i="7" s="1"/>
  <c r="AD209" i="7" s="1"/>
  <c r="AC208" i="6"/>
  <c r="Q208" i="7" s="1"/>
  <c r="AD208" i="7" s="1"/>
  <c r="AC207" i="6"/>
  <c r="Q207" i="7" s="1"/>
  <c r="AD207" i="7" s="1"/>
  <c r="AC206" i="6"/>
  <c r="Q206" i="7" s="1"/>
  <c r="AD206" i="7" s="1"/>
  <c r="AC205" i="6"/>
  <c r="Q205" i="7" s="1"/>
  <c r="AD205" i="7" s="1"/>
  <c r="AC204" i="6"/>
  <c r="Q204" i="7" s="1"/>
  <c r="AD204" i="7" s="1"/>
  <c r="AC203" i="6"/>
  <c r="Q203" i="7" s="1"/>
  <c r="AD203" i="7" s="1"/>
  <c r="AC202" i="6"/>
  <c r="Q202" i="7" s="1"/>
  <c r="AD202" i="7" s="1"/>
  <c r="AC201" i="6"/>
  <c r="Q201" i="7" s="1"/>
  <c r="AD201" i="7" s="1"/>
  <c r="AC200" i="6"/>
  <c r="Q200" i="7" s="1"/>
  <c r="AD200" i="7" s="1"/>
  <c r="AC199" i="6"/>
  <c r="Q199" i="7" s="1"/>
  <c r="AD199" i="7" s="1"/>
  <c r="AC198" i="6"/>
  <c r="Q198" i="7" s="1"/>
  <c r="AD198" i="7" s="1"/>
  <c r="AC197" i="6"/>
  <c r="Q197" i="7" s="1"/>
  <c r="AD197" i="7" s="1"/>
  <c r="AC196" i="6"/>
  <c r="Q196" i="7" s="1"/>
  <c r="AD196" i="7" s="1"/>
  <c r="AC195" i="6"/>
  <c r="Q195" i="7" s="1"/>
  <c r="AD195" i="7" s="1"/>
  <c r="AC194" i="6"/>
  <c r="Q194" i="7" s="1"/>
  <c r="AD194" i="7" s="1"/>
  <c r="AC193" i="6"/>
  <c r="Q193" i="7" s="1"/>
  <c r="AD193" i="7" s="1"/>
  <c r="AC192" i="6"/>
  <c r="Q192" i="7" s="1"/>
  <c r="AD192" i="7" s="1"/>
  <c r="AC191" i="6"/>
  <c r="Q191" i="7" s="1"/>
  <c r="AD191" i="7" s="1"/>
  <c r="AC190" i="6"/>
  <c r="Q190" i="7" s="1"/>
  <c r="AD190" i="7" s="1"/>
  <c r="AC189" i="6"/>
  <c r="Q189" i="7" s="1"/>
  <c r="AD189" i="7" s="1"/>
  <c r="AC188" i="6"/>
  <c r="Q188" i="7" s="1"/>
  <c r="AD188" i="7" s="1"/>
  <c r="AC187" i="6"/>
  <c r="Q187" i="7" s="1"/>
  <c r="AD187" i="7" s="1"/>
  <c r="AC186" i="6"/>
  <c r="Q186" i="7" s="1"/>
  <c r="AD186" i="7" s="1"/>
  <c r="AC185" i="6"/>
  <c r="Q185" i="7" s="1"/>
  <c r="AD185" i="7" s="1"/>
  <c r="AC184" i="6"/>
  <c r="Q184" i="7" s="1"/>
  <c r="AD184" i="7" s="1"/>
  <c r="AC183" i="6"/>
  <c r="Q183" i="7" s="1"/>
  <c r="AD183" i="7" s="1"/>
  <c r="AC182" i="6"/>
  <c r="Q182" i="7" s="1"/>
  <c r="AD182" i="7" s="1"/>
  <c r="AC181" i="6"/>
  <c r="Q181" i="7" s="1"/>
  <c r="AD181" i="7" s="1"/>
  <c r="AC180" i="6"/>
  <c r="Q180" i="7" s="1"/>
  <c r="AD180" i="7" s="1"/>
  <c r="AC179" i="6"/>
  <c r="Q179" i="7" s="1"/>
  <c r="AD179" i="7" s="1"/>
  <c r="AC178" i="6"/>
  <c r="Q178" i="7" s="1"/>
  <c r="AD178" i="7" s="1"/>
  <c r="AC177" i="6"/>
  <c r="Q177" i="7" s="1"/>
  <c r="AD177" i="7" s="1"/>
  <c r="AC176" i="6"/>
  <c r="Q176" i="7" s="1"/>
  <c r="AD176" i="7" s="1"/>
  <c r="AC175" i="6"/>
  <c r="Q175" i="7" s="1"/>
  <c r="AD175" i="7" s="1"/>
  <c r="AC174" i="6"/>
  <c r="Q174" i="7" s="1"/>
  <c r="AD174" i="7" s="1"/>
  <c r="AC173" i="6"/>
  <c r="Q173" i="7" s="1"/>
  <c r="AD173" i="7" s="1"/>
  <c r="AC172" i="6"/>
  <c r="Q172" i="7" s="1"/>
  <c r="AD172" i="7" s="1"/>
  <c r="AC171" i="6"/>
  <c r="Q171" i="7" s="1"/>
  <c r="AD171" i="7" s="1"/>
  <c r="AC170" i="6"/>
  <c r="Q170" i="7" s="1"/>
  <c r="AD170" i="7" s="1"/>
  <c r="AC169" i="6"/>
  <c r="Q169" i="7" s="1"/>
  <c r="AD169" i="7" s="1"/>
  <c r="AC168" i="6"/>
  <c r="Q168" i="7" s="1"/>
  <c r="AD168" i="7" s="1"/>
  <c r="AC167" i="6"/>
  <c r="Q167" i="7" s="1"/>
  <c r="AD167" i="7" s="1"/>
  <c r="AC166" i="6"/>
  <c r="Q166" i="7" s="1"/>
  <c r="AD166" i="7" s="1"/>
  <c r="AC165" i="6"/>
  <c r="Q165" i="7" s="1"/>
  <c r="AD165" i="7" s="1"/>
  <c r="AC164" i="6"/>
  <c r="Q164" i="7" s="1"/>
  <c r="AD164" i="7" s="1"/>
  <c r="AC163" i="6"/>
  <c r="Q163" i="7" s="1"/>
  <c r="AD163" i="7" s="1"/>
  <c r="AC162" i="6"/>
  <c r="Q162" i="7" s="1"/>
  <c r="AD162" i="7" s="1"/>
  <c r="AC161" i="6"/>
  <c r="Q161" i="7" s="1"/>
  <c r="AD161" i="7" s="1"/>
  <c r="AC160" i="6"/>
  <c r="Q160" i="7" s="1"/>
  <c r="AD160" i="7" s="1"/>
  <c r="AC159" i="6"/>
  <c r="Q159" i="7" s="1"/>
  <c r="AD159" i="7" s="1"/>
  <c r="AC158" i="6"/>
  <c r="Q158" i="7" s="1"/>
  <c r="AD158" i="7" s="1"/>
  <c r="AC157" i="6"/>
  <c r="Q157" i="7" s="1"/>
  <c r="AD157" i="7" s="1"/>
  <c r="AC156" i="6"/>
  <c r="Q156" i="7" s="1"/>
  <c r="AD156" i="7" s="1"/>
  <c r="AC155" i="6"/>
  <c r="Q155" i="7" s="1"/>
  <c r="AD155" i="7" s="1"/>
  <c r="AC154" i="6"/>
  <c r="Q154" i="7" s="1"/>
  <c r="AD154" i="7" s="1"/>
  <c r="AC153" i="6"/>
  <c r="Q153" i="7" s="1"/>
  <c r="AD153" i="7" s="1"/>
  <c r="AC152" i="6"/>
  <c r="Q152" i="7" s="1"/>
  <c r="AD152" i="7" s="1"/>
  <c r="AC151" i="6"/>
  <c r="Q151" i="7" s="1"/>
  <c r="AD151" i="7" s="1"/>
  <c r="AC150" i="6"/>
  <c r="Q150" i="7" s="1"/>
  <c r="AD150" i="7" s="1"/>
  <c r="AC149" i="6"/>
  <c r="Q149" i="7" s="1"/>
  <c r="AD149" i="7" s="1"/>
  <c r="AC148" i="6"/>
  <c r="Q148" i="7" s="1"/>
  <c r="AD148" i="7" s="1"/>
  <c r="AC147" i="6"/>
  <c r="Q147" i="7" s="1"/>
  <c r="AD147" i="7" s="1"/>
  <c r="AC146" i="6"/>
  <c r="Q146" i="7" s="1"/>
  <c r="AD146" i="7" s="1"/>
  <c r="AC145" i="6"/>
  <c r="Q145" i="7" s="1"/>
  <c r="AD145" i="7" s="1"/>
  <c r="AC144" i="6"/>
  <c r="Q144" i="7" s="1"/>
  <c r="AD144" i="7" s="1"/>
  <c r="AC143" i="6"/>
  <c r="Q143" i="7" s="1"/>
  <c r="AD143" i="7" s="1"/>
  <c r="AC142" i="6"/>
  <c r="Q142" i="7" s="1"/>
  <c r="AD142" i="7" s="1"/>
  <c r="AC141" i="6"/>
  <c r="Q141" i="7" s="1"/>
  <c r="AD141" i="7" s="1"/>
  <c r="AC140" i="6"/>
  <c r="Q140" i="7" s="1"/>
  <c r="AD140" i="7" s="1"/>
  <c r="AC139" i="6"/>
  <c r="Q139" i="7" s="1"/>
  <c r="AD139" i="7" s="1"/>
  <c r="AC138" i="6"/>
  <c r="Q138" i="7" s="1"/>
  <c r="AD138" i="7" s="1"/>
  <c r="AC137" i="6"/>
  <c r="Q137" i="7" s="1"/>
  <c r="AD137" i="7" s="1"/>
  <c r="AC136" i="6"/>
  <c r="Q136" i="7" s="1"/>
  <c r="AD136" i="7" s="1"/>
  <c r="AC135" i="6"/>
  <c r="Q135" i="7" s="1"/>
  <c r="AD135" i="7" s="1"/>
  <c r="AC134" i="6"/>
  <c r="Q134" i="7" s="1"/>
  <c r="AD134" i="7" s="1"/>
  <c r="AC133" i="6"/>
  <c r="Q133" i="7" s="1"/>
  <c r="AD133" i="7" s="1"/>
  <c r="AC132" i="6"/>
  <c r="Q132" i="7" s="1"/>
  <c r="AD132" i="7" s="1"/>
  <c r="AC131" i="6"/>
  <c r="Q131" i="7" s="1"/>
  <c r="AD131" i="7" s="1"/>
  <c r="AC130" i="6"/>
  <c r="Q130" i="7" s="1"/>
  <c r="AD130" i="7" s="1"/>
  <c r="AC129" i="6"/>
  <c r="Q129" i="7" s="1"/>
  <c r="AD129" i="7" s="1"/>
  <c r="AC128" i="6"/>
  <c r="Q128" i="7" s="1"/>
  <c r="AD128" i="7" s="1"/>
  <c r="AC127" i="6"/>
  <c r="Q127" i="7" s="1"/>
  <c r="AD127" i="7" s="1"/>
  <c r="AC126" i="6"/>
  <c r="Q126" i="7" s="1"/>
  <c r="AD126" i="7" s="1"/>
  <c r="AC125" i="6"/>
  <c r="Q125" i="7" s="1"/>
  <c r="AD125" i="7" s="1"/>
  <c r="AC124" i="6"/>
  <c r="Q124" i="7" s="1"/>
  <c r="AD124" i="7" s="1"/>
  <c r="AC123" i="6"/>
  <c r="Q123" i="7" s="1"/>
  <c r="AD123" i="7" s="1"/>
  <c r="AC122" i="6"/>
  <c r="Q122" i="7" s="1"/>
  <c r="AD122" i="7" s="1"/>
  <c r="AC121" i="6"/>
  <c r="Q121" i="7" s="1"/>
  <c r="AD121" i="7" s="1"/>
  <c r="AC120" i="6"/>
  <c r="Q120" i="7" s="1"/>
  <c r="AD120" i="7" s="1"/>
  <c r="AC119" i="6"/>
  <c r="Q119" i="7" s="1"/>
  <c r="AD119" i="7" s="1"/>
  <c r="AC118" i="6"/>
  <c r="Q118" i="7" s="1"/>
  <c r="AD118" i="7" s="1"/>
  <c r="AC117" i="6"/>
  <c r="Q117" i="7" s="1"/>
  <c r="AD117" i="7" s="1"/>
  <c r="AC116" i="6"/>
  <c r="Q116" i="7" s="1"/>
  <c r="AD116" i="7" s="1"/>
  <c r="AC115" i="6"/>
  <c r="Q115" i="7" s="1"/>
  <c r="AD115" i="7" s="1"/>
  <c r="AC114" i="6"/>
  <c r="Q114" i="7" s="1"/>
  <c r="AD114" i="7" s="1"/>
  <c r="AC113" i="6"/>
  <c r="Q113" i="7" s="1"/>
  <c r="AD113" i="7" s="1"/>
  <c r="AC112" i="6"/>
  <c r="Q112" i="7" s="1"/>
  <c r="AD112" i="7" s="1"/>
  <c r="AC111" i="6"/>
  <c r="Q111" i="7" s="1"/>
  <c r="AD111" i="7" s="1"/>
  <c r="AC110" i="6"/>
  <c r="Q110" i="7" s="1"/>
  <c r="AD110" i="7" s="1"/>
  <c r="AC109" i="6"/>
  <c r="AC108" i="6"/>
  <c r="AC107" i="6"/>
  <c r="P107" i="6"/>
  <c r="AC106" i="6"/>
  <c r="AC105" i="6"/>
  <c r="AC104" i="6"/>
  <c r="AC103" i="6"/>
  <c r="AC102" i="6"/>
  <c r="AC101" i="6"/>
  <c r="AC100" i="6"/>
  <c r="AC99" i="6"/>
  <c r="AC98" i="6"/>
  <c r="AC97" i="6"/>
  <c r="AC96" i="6"/>
  <c r="AC95" i="6"/>
  <c r="P95" i="6"/>
  <c r="AC94" i="6"/>
  <c r="AC93" i="6"/>
  <c r="AC92" i="6"/>
  <c r="AC91" i="6"/>
  <c r="AC90" i="6"/>
  <c r="AC89" i="6"/>
  <c r="AC88" i="6"/>
  <c r="Q88" i="7" s="1"/>
  <c r="AD88" i="7" s="1"/>
  <c r="AC87" i="6"/>
  <c r="AC86" i="6"/>
  <c r="AC85" i="6"/>
  <c r="AC84" i="6"/>
  <c r="AC83" i="6"/>
  <c r="AC82" i="6"/>
  <c r="AC81" i="6"/>
  <c r="AC80" i="6"/>
  <c r="AC79" i="6"/>
  <c r="AC78" i="6"/>
  <c r="AC77" i="6"/>
  <c r="AC76" i="6"/>
  <c r="AC75" i="6"/>
  <c r="AC74" i="6"/>
  <c r="AC73" i="6"/>
  <c r="AC72" i="6"/>
  <c r="AC71" i="6"/>
  <c r="AC70" i="6"/>
  <c r="AC69" i="6"/>
  <c r="AC68" i="6"/>
  <c r="AC67" i="6"/>
  <c r="AC66" i="6"/>
  <c r="AC65" i="6"/>
  <c r="AC64" i="6"/>
  <c r="AC63" i="6"/>
  <c r="AC62" i="6"/>
  <c r="AC61" i="6"/>
  <c r="AC60" i="6"/>
  <c r="AC59" i="6"/>
  <c r="AC58" i="6"/>
  <c r="AC57" i="6"/>
  <c r="AC56" i="6"/>
  <c r="AC55" i="6"/>
  <c r="AC54" i="6"/>
  <c r="AC52" i="6"/>
  <c r="AC51" i="6"/>
  <c r="AC50" i="6"/>
  <c r="AC49" i="6"/>
  <c r="AC48" i="6"/>
  <c r="AC47" i="6"/>
  <c r="AC46" i="6"/>
  <c r="P46" i="6"/>
  <c r="AC45" i="6"/>
  <c r="AC44" i="6"/>
  <c r="AC43" i="6"/>
  <c r="AC42" i="6"/>
  <c r="AC41" i="6"/>
  <c r="AC40" i="6"/>
  <c r="AC39" i="6"/>
  <c r="AC38" i="6"/>
  <c r="AC37" i="6"/>
  <c r="AC36" i="6"/>
  <c r="AC35" i="6"/>
  <c r="P35" i="6"/>
  <c r="AC34" i="6"/>
  <c r="AC33" i="6"/>
  <c r="AC32" i="6"/>
  <c r="AC31" i="6"/>
  <c r="Q31" i="7" s="1"/>
  <c r="AD31" i="7" s="1"/>
  <c r="AC30" i="6"/>
  <c r="AC29" i="6"/>
  <c r="AC28" i="6"/>
  <c r="AC27" i="6"/>
  <c r="AC26" i="6"/>
  <c r="AC25" i="6"/>
  <c r="Q25" i="7" s="1"/>
  <c r="AD25" i="7" s="1"/>
  <c r="AC24" i="6"/>
  <c r="AC23" i="6"/>
  <c r="P23" i="6"/>
  <c r="AC22" i="6"/>
  <c r="AC21" i="6"/>
  <c r="AC20" i="6"/>
  <c r="AC19" i="6"/>
  <c r="AC18" i="6"/>
  <c r="AC17" i="6"/>
  <c r="AC16" i="6"/>
  <c r="AC15" i="6"/>
  <c r="AC14" i="6"/>
  <c r="AC13" i="6"/>
  <c r="Q13" i="7" s="1"/>
  <c r="C31" i="1"/>
  <c r="C32" i="1"/>
  <c r="X1148" i="4"/>
  <c r="W1148" i="4"/>
  <c r="O1148" i="4"/>
  <c r="N1148" i="4"/>
  <c r="M1148" i="4"/>
  <c r="L1148" i="4"/>
  <c r="K1148" i="4"/>
  <c r="J1148" i="4"/>
  <c r="I1148" i="4"/>
  <c r="P1146" i="4"/>
  <c r="P1145" i="4"/>
  <c r="P1137" i="4"/>
  <c r="P1134" i="4"/>
  <c r="P1133" i="4"/>
  <c r="P1130" i="4"/>
  <c r="P1127" i="4"/>
  <c r="P1122" i="4"/>
  <c r="P1118" i="4"/>
  <c r="P1115" i="4"/>
  <c r="P1110" i="4"/>
  <c r="P1106" i="4"/>
  <c r="P1103" i="4"/>
  <c r="P1098" i="4"/>
  <c r="P1094" i="4"/>
  <c r="P1091" i="4"/>
  <c r="P1086" i="4"/>
  <c r="P1082" i="4"/>
  <c r="P1079" i="4"/>
  <c r="P1069" i="4"/>
  <c r="P1061" i="4"/>
  <c r="AC1059" i="4"/>
  <c r="P1051" i="4"/>
  <c r="P1043" i="4"/>
  <c r="P1032" i="4"/>
  <c r="P1027" i="4"/>
  <c r="P1021" i="4"/>
  <c r="P1018" i="4"/>
  <c r="P1006" i="4"/>
  <c r="P1004" i="4"/>
  <c r="P1001" i="4"/>
  <c r="P994" i="4"/>
  <c r="P992" i="4"/>
  <c r="P985" i="4"/>
  <c r="P982" i="4"/>
  <c r="P980" i="4"/>
  <c r="P977" i="4"/>
  <c r="P965" i="4"/>
  <c r="P950" i="4"/>
  <c r="P948" i="4"/>
  <c r="P944" i="4"/>
  <c r="P943" i="4"/>
  <c r="P940" i="4"/>
  <c r="P926" i="4"/>
  <c r="P924" i="4"/>
  <c r="P923" i="4"/>
  <c r="P922" i="4"/>
  <c r="P920" i="4"/>
  <c r="P919" i="4"/>
  <c r="AC918" i="4"/>
  <c r="P913" i="4"/>
  <c r="P909" i="4"/>
  <c r="P908" i="4"/>
  <c r="P907" i="4"/>
  <c r="P906" i="4"/>
  <c r="P905" i="4"/>
  <c r="P902" i="4"/>
  <c r="P901" i="4"/>
  <c r="P899" i="4"/>
  <c r="P896" i="4"/>
  <c r="P895" i="4"/>
  <c r="P889" i="4"/>
  <c r="P887" i="4"/>
  <c r="P884" i="4"/>
  <c r="P881" i="4"/>
  <c r="P877" i="4"/>
  <c r="P876" i="4"/>
  <c r="P873" i="4"/>
  <c r="P871" i="4"/>
  <c r="P869" i="4"/>
  <c r="P868" i="4"/>
  <c r="P866" i="4"/>
  <c r="P855" i="4"/>
  <c r="P853" i="4"/>
  <c r="P851" i="4"/>
  <c r="P849" i="4"/>
  <c r="P848" i="4"/>
  <c r="P843" i="4"/>
  <c r="P842" i="4"/>
  <c r="P841" i="4"/>
  <c r="P840" i="4"/>
  <c r="P836" i="4"/>
  <c r="P834" i="4"/>
  <c r="P833" i="4"/>
  <c r="P831" i="4"/>
  <c r="P830" i="4"/>
  <c r="P825" i="4"/>
  <c r="P824" i="4"/>
  <c r="P823" i="4"/>
  <c r="P822" i="4"/>
  <c r="P819" i="4"/>
  <c r="P818" i="4"/>
  <c r="P816" i="4"/>
  <c r="P812" i="4"/>
  <c r="P811" i="4"/>
  <c r="P806" i="4"/>
  <c r="P805" i="4"/>
  <c r="P804" i="4"/>
  <c r="P801" i="4"/>
  <c r="P800" i="4"/>
  <c r="P799" i="4"/>
  <c r="P798" i="4"/>
  <c r="P796" i="4"/>
  <c r="P794" i="4"/>
  <c r="P793" i="4"/>
  <c r="AC792" i="4"/>
  <c r="P787" i="4"/>
  <c r="P786" i="4"/>
  <c r="P784" i="4"/>
  <c r="P782" i="4"/>
  <c r="P779" i="4"/>
  <c r="P776" i="4"/>
  <c r="P775" i="4"/>
  <c r="P774" i="4"/>
  <c r="P773" i="4"/>
  <c r="P772" i="4"/>
  <c r="P770" i="4"/>
  <c r="P769" i="4"/>
  <c r="P764" i="4"/>
  <c r="P763" i="4"/>
  <c r="P755" i="4"/>
  <c r="P754" i="4"/>
  <c r="P749" i="4"/>
  <c r="P746" i="4"/>
  <c r="P745" i="4"/>
  <c r="P744" i="4"/>
  <c r="P742" i="4"/>
  <c r="P741" i="4"/>
  <c r="P740" i="4"/>
  <c r="P737" i="4"/>
  <c r="P734" i="4"/>
  <c r="P733" i="4"/>
  <c r="P725" i="4"/>
  <c r="P724" i="4"/>
  <c r="P722" i="4"/>
  <c r="P720" i="4"/>
  <c r="P717" i="4"/>
  <c r="P716" i="4"/>
  <c r="P714" i="4"/>
  <c r="P708" i="4"/>
  <c r="P702" i="4"/>
  <c r="P701" i="4"/>
  <c r="P695" i="4"/>
  <c r="P694" i="4"/>
  <c r="P690" i="4"/>
  <c r="P689" i="4"/>
  <c r="P683" i="4"/>
  <c r="P682" i="4"/>
  <c r="P678" i="4"/>
  <c r="P677" i="4"/>
  <c r="P671" i="4"/>
  <c r="P670" i="4"/>
  <c r="P666" i="4"/>
  <c r="P665" i="4"/>
  <c r="P659" i="4"/>
  <c r="P654" i="4"/>
  <c r="P653" i="4"/>
  <c r="P647" i="4"/>
  <c r="P644" i="4"/>
  <c r="P639" i="4"/>
  <c r="P627" i="4"/>
  <c r="P620" i="4"/>
  <c r="P615" i="4"/>
  <c r="P605" i="4"/>
  <c r="P600" i="4"/>
  <c r="P596" i="4"/>
  <c r="P593" i="4"/>
  <c r="P584" i="4"/>
  <c r="P581" i="4"/>
  <c r="P572" i="4"/>
  <c r="P569" i="4"/>
  <c r="P560" i="4"/>
  <c r="P558" i="4"/>
  <c r="P557" i="4"/>
  <c r="AC556" i="4"/>
  <c r="P555" i="4"/>
  <c r="P551" i="4"/>
  <c r="P550" i="4"/>
  <c r="P545" i="4"/>
  <c r="AC540" i="4"/>
  <c r="P540" i="4"/>
  <c r="P537" i="4"/>
  <c r="P535" i="4"/>
  <c r="P534" i="4"/>
  <c r="P532" i="4"/>
  <c r="P528" i="4"/>
  <c r="P527" i="4"/>
  <c r="P525" i="4"/>
  <c r="P522" i="4"/>
  <c r="P521" i="4"/>
  <c r="AC520" i="4"/>
  <c r="P517" i="4"/>
  <c r="P514" i="4"/>
  <c r="P513" i="4"/>
  <c r="P509" i="4"/>
  <c r="P507" i="4"/>
  <c r="P506" i="4"/>
  <c r="P502" i="4"/>
  <c r="P495" i="4"/>
  <c r="P492" i="4"/>
  <c r="P490" i="4"/>
  <c r="P483" i="4"/>
  <c r="P480" i="4"/>
  <c r="P478" i="4"/>
  <c r="P471" i="4"/>
  <c r="P468" i="4"/>
  <c r="P466" i="4"/>
  <c r="P459" i="4"/>
  <c r="P456" i="4"/>
  <c r="P454" i="4"/>
  <c r="P447" i="4"/>
  <c r="P444" i="4"/>
  <c r="P442" i="4"/>
  <c r="P432" i="4"/>
  <c r="P427" i="4"/>
  <c r="P420" i="4"/>
  <c r="P417" i="4"/>
  <c r="P411" i="4"/>
  <c r="P410" i="4"/>
  <c r="P408" i="4"/>
  <c r="P407" i="4"/>
  <c r="P401" i="4"/>
  <c r="P400" i="4"/>
  <c r="P395" i="4"/>
  <c r="P389" i="4"/>
  <c r="P387" i="4"/>
  <c r="P386" i="4"/>
  <c r="P383" i="4"/>
  <c r="P380" i="4"/>
  <c r="P379" i="4"/>
  <c r="P376" i="4"/>
  <c r="P371" i="4"/>
  <c r="P365" i="4"/>
  <c r="P363" i="4"/>
  <c r="AC358" i="4"/>
  <c r="P358" i="4"/>
  <c r="P356" i="4"/>
  <c r="P353" i="4"/>
  <c r="P351" i="4"/>
  <c r="P349" i="4"/>
  <c r="P347" i="4"/>
  <c r="P344" i="4"/>
  <c r="P340" i="4"/>
  <c r="P335" i="4"/>
  <c r="P329" i="4"/>
  <c r="P327" i="4"/>
  <c r="AC322" i="4"/>
  <c r="P322" i="4"/>
  <c r="P320" i="4"/>
  <c r="P317" i="4"/>
  <c r="P315" i="4"/>
  <c r="P313" i="4"/>
  <c r="P311" i="4"/>
  <c r="P308" i="4"/>
  <c r="P304" i="4"/>
  <c r="P299" i="4"/>
  <c r="P291" i="4"/>
  <c r="AC286" i="4"/>
  <c r="P284" i="4"/>
  <c r="P272" i="4"/>
  <c r="P263" i="4"/>
  <c r="P260" i="4"/>
  <c r="P255" i="4"/>
  <c r="P250" i="4"/>
  <c r="P244" i="4"/>
  <c r="P239" i="4"/>
  <c r="P238" i="4"/>
  <c r="P232" i="4"/>
  <c r="P229" i="4"/>
  <c r="P226" i="4"/>
  <c r="P224" i="4"/>
  <c r="P219" i="4"/>
  <c r="P214" i="4"/>
  <c r="AC212" i="4"/>
  <c r="P209" i="4"/>
  <c r="P208" i="4"/>
  <c r="AC206" i="4"/>
  <c r="P206" i="4"/>
  <c r="P204" i="4"/>
  <c r="P203" i="4"/>
  <c r="P201" i="4"/>
  <c r="P197" i="4"/>
  <c r="P194" i="4"/>
  <c r="P191" i="4"/>
  <c r="P185" i="4"/>
  <c r="P177" i="4"/>
  <c r="P172" i="4"/>
  <c r="P170" i="4"/>
  <c r="P167" i="4"/>
  <c r="AC166" i="4"/>
  <c r="P166" i="4"/>
  <c r="P161" i="4"/>
  <c r="P159" i="4"/>
  <c r="P157" i="4"/>
  <c r="P156" i="4"/>
  <c r="P152" i="4"/>
  <c r="P145" i="4"/>
  <c r="P138" i="4"/>
  <c r="P133" i="4"/>
  <c r="P132" i="4"/>
  <c r="P126" i="4"/>
  <c r="P121" i="4"/>
  <c r="P120" i="4"/>
  <c r="P114" i="4"/>
  <c r="P108" i="4"/>
  <c r="P102" i="4"/>
  <c r="P96" i="4"/>
  <c r="P90" i="4"/>
  <c r="P77" i="4"/>
  <c r="P70" i="4"/>
  <c r="P65" i="4"/>
  <c r="P63" i="4"/>
  <c r="P54" i="4"/>
  <c r="P53" i="4"/>
  <c r="P51" i="4"/>
  <c r="P50" i="4"/>
  <c r="P49" i="4"/>
  <c r="P47" i="4"/>
  <c r="P38" i="4"/>
  <c r="P36" i="4"/>
  <c r="AC35" i="4"/>
  <c r="Q35" i="5" s="1"/>
  <c r="Q35" i="6" s="1"/>
  <c r="P35" i="4"/>
  <c r="P34" i="4"/>
  <c r="P31" i="4"/>
  <c r="P29" i="4"/>
  <c r="P25" i="4"/>
  <c r="P23" i="4"/>
  <c r="P20" i="4"/>
  <c r="P17" i="4"/>
  <c r="P14" i="4"/>
  <c r="X1148" i="5"/>
  <c r="W1148" i="5"/>
  <c r="O1148" i="5"/>
  <c r="N1148" i="5"/>
  <c r="M1148" i="5"/>
  <c r="L1148" i="5"/>
  <c r="K1148" i="5"/>
  <c r="J1148" i="5"/>
  <c r="I1148" i="5"/>
  <c r="G1148" i="5"/>
  <c r="P1147" i="5"/>
  <c r="P1146" i="5"/>
  <c r="P1145" i="5"/>
  <c r="P1144" i="5"/>
  <c r="P1143" i="5"/>
  <c r="P1142" i="5"/>
  <c r="P1141" i="5"/>
  <c r="P1140" i="5"/>
  <c r="P1139" i="5"/>
  <c r="P1138" i="5"/>
  <c r="P1137" i="5"/>
  <c r="P1136" i="5"/>
  <c r="P1135" i="5"/>
  <c r="P1134" i="5"/>
  <c r="P1133" i="5"/>
  <c r="P1132" i="5"/>
  <c r="P1131" i="5"/>
  <c r="P1130" i="5"/>
  <c r="P1129" i="5"/>
  <c r="P1128" i="5"/>
  <c r="P1127" i="5"/>
  <c r="P1126" i="5"/>
  <c r="P1125" i="5"/>
  <c r="P1124" i="5"/>
  <c r="P1123" i="5"/>
  <c r="P1122" i="5"/>
  <c r="P1121" i="5"/>
  <c r="P1120" i="5"/>
  <c r="P1119" i="5"/>
  <c r="P1118" i="5"/>
  <c r="P1117" i="5"/>
  <c r="P1116" i="5"/>
  <c r="P1115" i="5"/>
  <c r="P1114" i="5"/>
  <c r="P1113" i="5"/>
  <c r="P1112" i="5"/>
  <c r="P1111" i="5"/>
  <c r="P1110" i="5"/>
  <c r="P1109" i="5"/>
  <c r="P1108" i="5"/>
  <c r="P1107" i="5"/>
  <c r="P1106" i="5"/>
  <c r="P1105" i="5"/>
  <c r="P1104" i="5"/>
  <c r="P1103" i="5"/>
  <c r="P1102" i="5"/>
  <c r="P1101" i="5"/>
  <c r="P1100" i="5"/>
  <c r="P1099" i="5"/>
  <c r="P1098" i="5"/>
  <c r="P1097" i="5"/>
  <c r="P1096" i="5"/>
  <c r="P1095" i="5"/>
  <c r="P1094" i="5"/>
  <c r="P1093" i="5"/>
  <c r="P1092" i="5"/>
  <c r="P1091" i="5"/>
  <c r="P1090" i="5"/>
  <c r="P1089" i="5"/>
  <c r="P1088" i="5"/>
  <c r="P1087" i="5"/>
  <c r="P1086" i="5"/>
  <c r="P1085" i="5"/>
  <c r="P1084" i="5"/>
  <c r="P1083" i="5"/>
  <c r="P1082" i="5"/>
  <c r="P1081" i="5"/>
  <c r="P1080" i="5"/>
  <c r="P1079" i="5"/>
  <c r="P1078" i="5"/>
  <c r="P1077" i="5"/>
  <c r="P1076" i="5"/>
  <c r="P1075" i="5"/>
  <c r="P1074" i="5"/>
  <c r="P1073" i="5"/>
  <c r="P1072" i="5"/>
  <c r="P1071" i="5"/>
  <c r="P1070" i="5"/>
  <c r="P1069" i="5"/>
  <c r="P1068" i="5"/>
  <c r="P1067" i="5"/>
  <c r="P1066" i="5"/>
  <c r="P1065" i="5"/>
  <c r="P1064" i="5"/>
  <c r="P1063" i="5"/>
  <c r="P1062" i="5"/>
  <c r="P1061" i="5"/>
  <c r="P1060" i="5"/>
  <c r="P1059" i="5"/>
  <c r="P1058" i="5"/>
  <c r="P1057" i="5"/>
  <c r="P1056" i="5"/>
  <c r="P1055" i="5"/>
  <c r="P1054" i="5"/>
  <c r="P1053" i="5"/>
  <c r="P1052" i="5"/>
  <c r="P1051" i="5"/>
  <c r="P1050" i="5"/>
  <c r="P1049" i="5"/>
  <c r="P1048" i="5"/>
  <c r="P1047" i="5"/>
  <c r="P1046" i="5"/>
  <c r="P1045" i="5"/>
  <c r="P1044" i="5"/>
  <c r="P1043" i="5"/>
  <c r="P1042" i="5"/>
  <c r="P1041" i="5"/>
  <c r="P1040" i="5"/>
  <c r="P1039" i="5"/>
  <c r="P1038" i="5"/>
  <c r="P1037" i="5"/>
  <c r="P1036" i="5"/>
  <c r="P1035" i="5"/>
  <c r="P1034" i="5"/>
  <c r="P1033" i="5"/>
  <c r="P1032" i="5"/>
  <c r="P1031" i="5"/>
  <c r="P1030" i="5"/>
  <c r="P1029" i="5"/>
  <c r="P1028" i="5"/>
  <c r="P1027" i="5"/>
  <c r="P1026" i="5"/>
  <c r="P1025" i="5"/>
  <c r="P1024" i="5"/>
  <c r="P1023" i="5"/>
  <c r="P1022" i="5"/>
  <c r="P1021" i="5"/>
  <c r="P1020" i="5"/>
  <c r="P1019" i="5"/>
  <c r="P1018" i="5"/>
  <c r="P1017" i="5"/>
  <c r="P1016" i="5"/>
  <c r="P1015" i="5"/>
  <c r="P1014" i="5"/>
  <c r="P1013" i="5"/>
  <c r="P1012" i="5"/>
  <c r="P1011" i="5"/>
  <c r="P1010" i="5"/>
  <c r="P1009" i="5"/>
  <c r="P1008" i="5"/>
  <c r="P1007" i="5"/>
  <c r="P1006" i="5"/>
  <c r="P1005" i="5"/>
  <c r="P1004" i="5"/>
  <c r="P1003" i="5"/>
  <c r="P1002" i="5"/>
  <c r="P1001" i="5"/>
  <c r="P1000" i="5"/>
  <c r="P999" i="5"/>
  <c r="P998" i="5"/>
  <c r="P997" i="5"/>
  <c r="P996" i="5"/>
  <c r="P995" i="5"/>
  <c r="P994" i="5"/>
  <c r="P993" i="5"/>
  <c r="P992" i="5"/>
  <c r="P991" i="5"/>
  <c r="P990" i="5"/>
  <c r="P989" i="5"/>
  <c r="P988" i="5"/>
  <c r="P987" i="5"/>
  <c r="P986" i="5"/>
  <c r="P985" i="5"/>
  <c r="P984" i="5"/>
  <c r="P983" i="5"/>
  <c r="P982" i="5"/>
  <c r="P981" i="5"/>
  <c r="P980" i="5"/>
  <c r="P979" i="5"/>
  <c r="P978" i="5"/>
  <c r="P977" i="5"/>
  <c r="P976" i="5"/>
  <c r="P975" i="5"/>
  <c r="P974" i="5"/>
  <c r="P973" i="5"/>
  <c r="P972" i="5"/>
  <c r="P971" i="5"/>
  <c r="P970" i="5"/>
  <c r="P969" i="5"/>
  <c r="P968" i="5"/>
  <c r="P967" i="5"/>
  <c r="P966" i="5"/>
  <c r="P965" i="5"/>
  <c r="P964" i="5"/>
  <c r="P963" i="5"/>
  <c r="P962" i="5"/>
  <c r="P961" i="5"/>
  <c r="P960" i="5"/>
  <c r="P959" i="5"/>
  <c r="P958" i="5"/>
  <c r="P957" i="5"/>
  <c r="P956" i="5"/>
  <c r="P955" i="5"/>
  <c r="P954" i="5"/>
  <c r="P953" i="5"/>
  <c r="P952" i="5"/>
  <c r="P951" i="5"/>
  <c r="P950" i="5"/>
  <c r="P949" i="5"/>
  <c r="P948" i="5"/>
  <c r="P947" i="5"/>
  <c r="P946" i="5"/>
  <c r="P945" i="5"/>
  <c r="P944" i="5"/>
  <c r="P943" i="5"/>
  <c r="P942" i="5"/>
  <c r="P941" i="5"/>
  <c r="P940" i="5"/>
  <c r="P939" i="5"/>
  <c r="P938" i="5"/>
  <c r="P937" i="5"/>
  <c r="P936" i="5"/>
  <c r="P935" i="5"/>
  <c r="P934" i="5"/>
  <c r="P933" i="5"/>
  <c r="P932" i="5"/>
  <c r="P931" i="5"/>
  <c r="P930" i="5"/>
  <c r="P929" i="5"/>
  <c r="P928" i="5"/>
  <c r="P927" i="5"/>
  <c r="P926" i="5"/>
  <c r="P925" i="5"/>
  <c r="P924" i="5"/>
  <c r="P923" i="5"/>
  <c r="P922" i="5"/>
  <c r="P921" i="5"/>
  <c r="P920" i="5"/>
  <c r="P919" i="5"/>
  <c r="P918" i="5"/>
  <c r="P917" i="5"/>
  <c r="P916" i="5"/>
  <c r="P915" i="5"/>
  <c r="P914" i="5"/>
  <c r="P913" i="5"/>
  <c r="P912" i="5"/>
  <c r="P911" i="5"/>
  <c r="P910" i="5"/>
  <c r="P909" i="5"/>
  <c r="P908" i="5"/>
  <c r="P907" i="5"/>
  <c r="P906" i="5"/>
  <c r="P905" i="5"/>
  <c r="P904" i="5"/>
  <c r="P903" i="5"/>
  <c r="P902" i="5"/>
  <c r="P901" i="5"/>
  <c r="P900" i="5"/>
  <c r="P899" i="5"/>
  <c r="P898" i="5"/>
  <c r="P897" i="5"/>
  <c r="P896" i="5"/>
  <c r="P895" i="5"/>
  <c r="P894" i="5"/>
  <c r="P893" i="5"/>
  <c r="P892" i="5"/>
  <c r="P891" i="5"/>
  <c r="P890" i="5"/>
  <c r="P889" i="5"/>
  <c r="P888" i="5"/>
  <c r="P887" i="5"/>
  <c r="P886" i="5"/>
  <c r="P885" i="5"/>
  <c r="P884" i="5"/>
  <c r="P883" i="5"/>
  <c r="P882" i="5"/>
  <c r="P881" i="5"/>
  <c r="P880" i="5"/>
  <c r="P879" i="5"/>
  <c r="P878" i="5"/>
  <c r="P877" i="5"/>
  <c r="P876" i="5"/>
  <c r="P875" i="5"/>
  <c r="AD875" i="5" s="1"/>
  <c r="P874" i="5"/>
  <c r="P873" i="5"/>
  <c r="P872" i="5"/>
  <c r="P871" i="5"/>
  <c r="P870" i="5"/>
  <c r="P869" i="5"/>
  <c r="P868" i="5"/>
  <c r="P867" i="5"/>
  <c r="P866" i="5"/>
  <c r="P865" i="5"/>
  <c r="P864" i="5"/>
  <c r="P863" i="5"/>
  <c r="P862" i="5"/>
  <c r="P861" i="5"/>
  <c r="P860" i="5"/>
  <c r="P859" i="5"/>
  <c r="P858" i="5"/>
  <c r="P857" i="5"/>
  <c r="P856" i="5"/>
  <c r="P855" i="5"/>
  <c r="P854" i="5"/>
  <c r="P853" i="5"/>
  <c r="P852" i="5"/>
  <c r="P851" i="5"/>
  <c r="P850" i="5"/>
  <c r="P849" i="5"/>
  <c r="P848" i="5"/>
  <c r="P847" i="5"/>
  <c r="P846" i="5"/>
  <c r="P845" i="5"/>
  <c r="P844" i="5"/>
  <c r="P843" i="5"/>
  <c r="P842" i="5"/>
  <c r="P841" i="5"/>
  <c r="P840" i="5"/>
  <c r="P839" i="5"/>
  <c r="P838" i="5"/>
  <c r="P837" i="5"/>
  <c r="P836" i="5"/>
  <c r="P835" i="5"/>
  <c r="P834" i="5"/>
  <c r="P833" i="5"/>
  <c r="P832" i="5"/>
  <c r="P831" i="5"/>
  <c r="P830" i="5"/>
  <c r="P829" i="5"/>
  <c r="P828" i="5"/>
  <c r="P827" i="5"/>
  <c r="P826" i="5"/>
  <c r="P825" i="5"/>
  <c r="P824" i="5"/>
  <c r="P823" i="5"/>
  <c r="P822" i="5"/>
  <c r="P821" i="5"/>
  <c r="P820" i="5"/>
  <c r="P819" i="5"/>
  <c r="P818" i="5"/>
  <c r="P817" i="5"/>
  <c r="P816" i="5"/>
  <c r="P815" i="5"/>
  <c r="P814" i="5"/>
  <c r="P813" i="5"/>
  <c r="P812" i="5"/>
  <c r="P811" i="5"/>
  <c r="P810" i="5"/>
  <c r="P809" i="5"/>
  <c r="P808" i="5"/>
  <c r="P807" i="5"/>
  <c r="P806" i="5"/>
  <c r="P805" i="5"/>
  <c r="P804" i="5"/>
  <c r="P803" i="5"/>
  <c r="P802" i="5"/>
  <c r="P801" i="5"/>
  <c r="P800" i="5"/>
  <c r="P799" i="5"/>
  <c r="P798" i="5"/>
  <c r="P797" i="5"/>
  <c r="P796" i="5"/>
  <c r="P795" i="5"/>
  <c r="P794" i="5"/>
  <c r="P793" i="5"/>
  <c r="P792" i="5"/>
  <c r="P791" i="5"/>
  <c r="P790" i="5"/>
  <c r="P789" i="5"/>
  <c r="P788" i="5"/>
  <c r="P787" i="5"/>
  <c r="P786" i="5"/>
  <c r="P785" i="5"/>
  <c r="P784" i="5"/>
  <c r="P783" i="5"/>
  <c r="P782" i="5"/>
  <c r="P781" i="5"/>
  <c r="P780" i="5"/>
  <c r="P779" i="5"/>
  <c r="P778" i="5"/>
  <c r="P777" i="5"/>
  <c r="P776" i="5"/>
  <c r="P775" i="5"/>
  <c r="P774" i="5"/>
  <c r="P773" i="5"/>
  <c r="P772" i="5"/>
  <c r="P771" i="5"/>
  <c r="P770" i="5"/>
  <c r="P769" i="5"/>
  <c r="P768" i="5"/>
  <c r="P767" i="5"/>
  <c r="P766" i="5"/>
  <c r="P765" i="5"/>
  <c r="P764" i="5"/>
  <c r="P763" i="5"/>
  <c r="P762" i="5"/>
  <c r="P761" i="5"/>
  <c r="P760" i="5"/>
  <c r="P759" i="5"/>
  <c r="P758" i="5"/>
  <c r="P757" i="5"/>
  <c r="P756" i="5"/>
  <c r="P755" i="5"/>
  <c r="P754" i="5"/>
  <c r="P753" i="5"/>
  <c r="P752" i="5"/>
  <c r="P751" i="5"/>
  <c r="P750" i="5"/>
  <c r="P749" i="5"/>
  <c r="P748" i="5"/>
  <c r="P747" i="5"/>
  <c r="P746" i="5"/>
  <c r="P745" i="5"/>
  <c r="P744" i="5"/>
  <c r="P743" i="5"/>
  <c r="P742" i="5"/>
  <c r="P741" i="5"/>
  <c r="P740" i="5"/>
  <c r="P739" i="5"/>
  <c r="P738" i="5"/>
  <c r="P737" i="5"/>
  <c r="P736" i="5"/>
  <c r="P735" i="5"/>
  <c r="P734" i="5"/>
  <c r="P733" i="5"/>
  <c r="P732" i="5"/>
  <c r="P731" i="5"/>
  <c r="P730" i="5"/>
  <c r="P729" i="5"/>
  <c r="P728" i="5"/>
  <c r="P727" i="5"/>
  <c r="P726" i="5"/>
  <c r="P725" i="5"/>
  <c r="P724" i="5"/>
  <c r="P723" i="5"/>
  <c r="P722" i="5"/>
  <c r="P721" i="5"/>
  <c r="P720" i="5"/>
  <c r="P719" i="5"/>
  <c r="P718" i="5"/>
  <c r="P717" i="5"/>
  <c r="P716" i="5"/>
  <c r="P715" i="5"/>
  <c r="P714" i="5"/>
  <c r="P713" i="5"/>
  <c r="P712" i="5"/>
  <c r="P711" i="5"/>
  <c r="P710" i="5"/>
  <c r="P709" i="5"/>
  <c r="P708" i="5"/>
  <c r="P707" i="5"/>
  <c r="P706" i="5"/>
  <c r="P705" i="5"/>
  <c r="P704" i="5"/>
  <c r="P703" i="5"/>
  <c r="AD703" i="5" s="1"/>
  <c r="P702" i="5"/>
  <c r="P701" i="5"/>
  <c r="P700" i="5"/>
  <c r="P699" i="5"/>
  <c r="P698" i="5"/>
  <c r="P697" i="5"/>
  <c r="P696" i="5"/>
  <c r="P695" i="5"/>
  <c r="P694" i="5"/>
  <c r="P693" i="5"/>
  <c r="P692" i="5"/>
  <c r="P691" i="5"/>
  <c r="P690" i="5"/>
  <c r="P689" i="5"/>
  <c r="P688" i="5"/>
  <c r="P687" i="5"/>
  <c r="P686" i="5"/>
  <c r="P685" i="5"/>
  <c r="P684" i="5"/>
  <c r="P683" i="5"/>
  <c r="P682" i="5"/>
  <c r="P681" i="5"/>
  <c r="P680" i="5"/>
  <c r="P679" i="5"/>
  <c r="P678" i="5"/>
  <c r="P677" i="5"/>
  <c r="P676" i="5"/>
  <c r="P675" i="5"/>
  <c r="P674" i="5"/>
  <c r="P673" i="5"/>
  <c r="P672" i="5"/>
  <c r="P671" i="5"/>
  <c r="P670" i="5"/>
  <c r="P669" i="5"/>
  <c r="P668" i="5"/>
  <c r="P667" i="5"/>
  <c r="P666" i="5"/>
  <c r="P665" i="5"/>
  <c r="P664" i="5"/>
  <c r="P663" i="5"/>
  <c r="P662" i="5"/>
  <c r="P661" i="5"/>
  <c r="P660" i="5"/>
  <c r="P659" i="5"/>
  <c r="P658" i="5"/>
  <c r="P657" i="5"/>
  <c r="P656" i="5"/>
  <c r="P655" i="5"/>
  <c r="P654" i="5"/>
  <c r="P653" i="5"/>
  <c r="P652" i="5"/>
  <c r="P651" i="5"/>
  <c r="P650" i="5"/>
  <c r="P649" i="5"/>
  <c r="P648" i="5"/>
  <c r="P647" i="5"/>
  <c r="P646" i="5"/>
  <c r="P645" i="5"/>
  <c r="P644" i="5"/>
  <c r="P643" i="5"/>
  <c r="P642" i="5"/>
  <c r="P641" i="5"/>
  <c r="P640" i="5"/>
  <c r="P639" i="5"/>
  <c r="P638" i="5"/>
  <c r="P637" i="5"/>
  <c r="P636" i="5"/>
  <c r="P635" i="5"/>
  <c r="P634" i="5"/>
  <c r="P633" i="5"/>
  <c r="P632" i="5"/>
  <c r="P631" i="5"/>
  <c r="P630" i="5"/>
  <c r="P629" i="5"/>
  <c r="P628" i="5"/>
  <c r="P627" i="5"/>
  <c r="P626" i="5"/>
  <c r="P625" i="5"/>
  <c r="P624" i="5"/>
  <c r="P623" i="5"/>
  <c r="P622" i="5"/>
  <c r="P621" i="5"/>
  <c r="P620" i="5"/>
  <c r="P619" i="5"/>
  <c r="P618" i="5"/>
  <c r="P617" i="5"/>
  <c r="P616" i="5"/>
  <c r="P615" i="5"/>
  <c r="P614" i="5"/>
  <c r="P613" i="5"/>
  <c r="P612" i="5"/>
  <c r="P611" i="5"/>
  <c r="P610" i="5"/>
  <c r="P609" i="5"/>
  <c r="P608" i="5"/>
  <c r="P607" i="5"/>
  <c r="P606" i="5"/>
  <c r="P605" i="5"/>
  <c r="P604" i="5"/>
  <c r="P603" i="5"/>
  <c r="P602" i="5"/>
  <c r="P601" i="5"/>
  <c r="P600" i="5"/>
  <c r="P599" i="5"/>
  <c r="P598" i="5"/>
  <c r="P597" i="5"/>
  <c r="P596" i="5"/>
  <c r="P595" i="5"/>
  <c r="P594" i="5"/>
  <c r="P593" i="5"/>
  <c r="P592" i="5"/>
  <c r="P591" i="5"/>
  <c r="P590" i="5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70" i="5"/>
  <c r="P569" i="5"/>
  <c r="P568" i="5"/>
  <c r="P567" i="5"/>
  <c r="P566" i="5"/>
  <c r="P565" i="5"/>
  <c r="P564" i="5"/>
  <c r="P563" i="5"/>
  <c r="P562" i="5"/>
  <c r="P561" i="5"/>
  <c r="P560" i="5"/>
  <c r="P559" i="5"/>
  <c r="P558" i="5"/>
  <c r="P557" i="5"/>
  <c r="P556" i="5"/>
  <c r="P555" i="5"/>
  <c r="P554" i="5"/>
  <c r="P553" i="5"/>
  <c r="P552" i="5"/>
  <c r="P551" i="5"/>
  <c r="P550" i="5"/>
  <c r="P549" i="5"/>
  <c r="P548" i="5"/>
  <c r="P547" i="5"/>
  <c r="P546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P525" i="5"/>
  <c r="P524" i="5"/>
  <c r="P523" i="5"/>
  <c r="P522" i="5"/>
  <c r="P521" i="5"/>
  <c r="P520" i="5"/>
  <c r="P519" i="5"/>
  <c r="P518" i="5"/>
  <c r="P517" i="5"/>
  <c r="P516" i="5"/>
  <c r="P515" i="5"/>
  <c r="P514" i="5"/>
  <c r="P513" i="5"/>
  <c r="P512" i="5"/>
  <c r="P511" i="5"/>
  <c r="P510" i="5"/>
  <c r="P509" i="5"/>
  <c r="P508" i="5"/>
  <c r="P507" i="5"/>
  <c r="P506" i="5"/>
  <c r="P505" i="5"/>
  <c r="P504" i="5"/>
  <c r="P503" i="5"/>
  <c r="P502" i="5"/>
  <c r="P501" i="5"/>
  <c r="P500" i="5"/>
  <c r="P499" i="5"/>
  <c r="P498" i="5"/>
  <c r="P497" i="5"/>
  <c r="P496" i="5"/>
  <c r="P495" i="5"/>
  <c r="P494" i="5"/>
  <c r="P493" i="5"/>
  <c r="P492" i="5"/>
  <c r="P491" i="5"/>
  <c r="P490" i="5"/>
  <c r="P489" i="5"/>
  <c r="P488" i="5"/>
  <c r="P487" i="5"/>
  <c r="P486" i="5"/>
  <c r="P485" i="5"/>
  <c r="P484" i="5"/>
  <c r="P483" i="5"/>
  <c r="P482" i="5"/>
  <c r="P481" i="5"/>
  <c r="P480" i="5"/>
  <c r="P479" i="5"/>
  <c r="P478" i="5"/>
  <c r="P477" i="5"/>
  <c r="P476" i="5"/>
  <c r="P475" i="5"/>
  <c r="P474" i="5"/>
  <c r="P473" i="5"/>
  <c r="P472" i="5"/>
  <c r="P471" i="5"/>
  <c r="P470" i="5"/>
  <c r="P469" i="5"/>
  <c r="P468" i="5"/>
  <c r="P467" i="5"/>
  <c r="P466" i="5"/>
  <c r="P465" i="5"/>
  <c r="P464" i="5"/>
  <c r="P463" i="5"/>
  <c r="P462" i="5"/>
  <c r="P461" i="5"/>
  <c r="P460" i="5"/>
  <c r="P459" i="5"/>
  <c r="P458" i="5"/>
  <c r="P457" i="5"/>
  <c r="P456" i="5"/>
  <c r="P455" i="5"/>
  <c r="P454" i="5"/>
  <c r="P453" i="5"/>
  <c r="P452" i="5"/>
  <c r="P451" i="5"/>
  <c r="P450" i="5"/>
  <c r="P449" i="5"/>
  <c r="P448" i="5"/>
  <c r="P447" i="5"/>
  <c r="P446" i="5"/>
  <c r="P445" i="5"/>
  <c r="P444" i="5"/>
  <c r="P443" i="5"/>
  <c r="P442" i="5"/>
  <c r="P441" i="5"/>
  <c r="P440" i="5"/>
  <c r="P439" i="5"/>
  <c r="P438" i="5"/>
  <c r="P437" i="5"/>
  <c r="P436" i="5"/>
  <c r="P435" i="5"/>
  <c r="P434" i="5"/>
  <c r="P433" i="5"/>
  <c r="P432" i="5"/>
  <c r="P431" i="5"/>
  <c r="P430" i="5"/>
  <c r="P429" i="5"/>
  <c r="P428" i="5"/>
  <c r="P427" i="5"/>
  <c r="P426" i="5"/>
  <c r="P425" i="5"/>
  <c r="P424" i="5"/>
  <c r="P423" i="5"/>
  <c r="P422" i="5"/>
  <c r="P421" i="5"/>
  <c r="P420" i="5"/>
  <c r="P419" i="5"/>
  <c r="P418" i="5"/>
  <c r="P417" i="5"/>
  <c r="P416" i="5"/>
  <c r="P415" i="5"/>
  <c r="P414" i="5"/>
  <c r="P413" i="5"/>
  <c r="P412" i="5"/>
  <c r="P411" i="5"/>
  <c r="P410" i="5"/>
  <c r="P409" i="5"/>
  <c r="P408" i="5"/>
  <c r="P407" i="5"/>
  <c r="P406" i="5"/>
  <c r="P405" i="5"/>
  <c r="P404" i="5"/>
  <c r="P403" i="5"/>
  <c r="P402" i="5"/>
  <c r="P401" i="5"/>
  <c r="P400" i="5"/>
  <c r="P399" i="5"/>
  <c r="P398" i="5"/>
  <c r="P397" i="5"/>
  <c r="P396" i="5"/>
  <c r="P395" i="5"/>
  <c r="P394" i="5"/>
  <c r="P393" i="5"/>
  <c r="P392" i="5"/>
  <c r="P391" i="5"/>
  <c r="P390" i="5"/>
  <c r="P389" i="5"/>
  <c r="P388" i="5"/>
  <c r="P387" i="5"/>
  <c r="P386" i="5"/>
  <c r="P385" i="5"/>
  <c r="P384" i="5"/>
  <c r="P383" i="5"/>
  <c r="P382" i="5"/>
  <c r="P381" i="5"/>
  <c r="P380" i="5"/>
  <c r="P379" i="5"/>
  <c r="P378" i="5"/>
  <c r="P377" i="5"/>
  <c r="P376" i="5"/>
  <c r="P375" i="5"/>
  <c r="P374" i="5"/>
  <c r="P373" i="5"/>
  <c r="P372" i="5"/>
  <c r="P371" i="5"/>
  <c r="P370" i="5"/>
  <c r="P369" i="5"/>
  <c r="P368" i="5"/>
  <c r="P367" i="5"/>
  <c r="P366" i="5"/>
  <c r="P365" i="5"/>
  <c r="P364" i="5"/>
  <c r="P363" i="5"/>
  <c r="P362" i="5"/>
  <c r="P361" i="5"/>
  <c r="P360" i="5"/>
  <c r="P359" i="5"/>
  <c r="P358" i="5"/>
  <c r="P357" i="5"/>
  <c r="P356" i="5"/>
  <c r="P355" i="5"/>
  <c r="P354" i="5"/>
  <c r="P353" i="5"/>
  <c r="P352" i="5"/>
  <c r="P351" i="5"/>
  <c r="P350" i="5"/>
  <c r="P349" i="5"/>
  <c r="P348" i="5"/>
  <c r="P347" i="5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T1148" i="5"/>
  <c r="P96" i="6" l="1"/>
  <c r="Q39" i="7"/>
  <c r="AD39" i="7" s="1"/>
  <c r="Q52" i="7"/>
  <c r="AD52" i="7" s="1"/>
  <c r="Q64" i="7"/>
  <c r="AD64" i="7" s="1"/>
  <c r="Q82" i="7"/>
  <c r="AD82" i="7" s="1"/>
  <c r="Q35" i="7"/>
  <c r="AD35" i="7" s="1"/>
  <c r="AD13" i="7"/>
  <c r="P27" i="6"/>
  <c r="P15" i="6"/>
  <c r="P87" i="6"/>
  <c r="P75" i="6"/>
  <c r="P39" i="6"/>
  <c r="P106" i="6"/>
  <c r="AD898" i="5"/>
  <c r="AD1086" i="5"/>
  <c r="AD246" i="5"/>
  <c r="AD258" i="5"/>
  <c r="AD270" i="5"/>
  <c r="AD282" i="5"/>
  <c r="AD294" i="5"/>
  <c r="AD353" i="5"/>
  <c r="AD1135" i="5"/>
  <c r="AD911" i="5"/>
  <c r="AD983" i="5"/>
  <c r="AD401" i="5"/>
  <c r="AD827" i="5"/>
  <c r="AD1052" i="5"/>
  <c r="AD1139" i="5"/>
  <c r="AD1110" i="5"/>
  <c r="AD567" i="5"/>
  <c r="AD807" i="5"/>
  <c r="AD934" i="5"/>
  <c r="AD994" i="5"/>
  <c r="AD1104" i="5"/>
  <c r="AD397" i="5"/>
  <c r="P83" i="6"/>
  <c r="P71" i="6"/>
  <c r="P59" i="6"/>
  <c r="P47" i="6"/>
  <c r="P20" i="6"/>
  <c r="P70" i="6"/>
  <c r="P37" i="6"/>
  <c r="P25" i="6"/>
  <c r="P108" i="6"/>
  <c r="P84" i="6"/>
  <c r="P72" i="6"/>
  <c r="P60" i="6"/>
  <c r="P48" i="6"/>
  <c r="P36" i="6"/>
  <c r="P24" i="6"/>
  <c r="J200" i="6"/>
  <c r="P14" i="6"/>
  <c r="P76" i="6"/>
  <c r="P16" i="6"/>
  <c r="P94" i="6"/>
  <c r="P34" i="6"/>
  <c r="P22" i="6"/>
  <c r="P102" i="6"/>
  <c r="P90" i="6"/>
  <c r="P78" i="6"/>
  <c r="P66" i="6"/>
  <c r="P54" i="6"/>
  <c r="P42" i="6"/>
  <c r="P30" i="6"/>
  <c r="P18" i="6"/>
  <c r="AD357" i="5"/>
  <c r="AD451" i="5"/>
  <c r="AD1122" i="5"/>
  <c r="AD365" i="5"/>
  <c r="AD1080" i="5"/>
  <c r="AD1109" i="5"/>
  <c r="AD1130" i="5"/>
  <c r="AD604" i="5"/>
  <c r="AD1098" i="5"/>
  <c r="AD1127" i="5"/>
  <c r="AD250" i="5"/>
  <c r="AD274" i="5"/>
  <c r="AD286" i="5"/>
  <c r="AD298" i="5"/>
  <c r="AD1036" i="5"/>
  <c r="AD1128" i="5"/>
  <c r="P86" i="6"/>
  <c r="P74" i="6"/>
  <c r="P62" i="6"/>
  <c r="P50" i="6"/>
  <c r="P38" i="6"/>
  <c r="P26" i="6"/>
  <c r="P100" i="6"/>
  <c r="P64" i="6"/>
  <c r="P40" i="6"/>
  <c r="P97" i="6"/>
  <c r="P109" i="6"/>
  <c r="P85" i="6"/>
  <c r="P73" i="6"/>
  <c r="P61" i="6"/>
  <c r="P49" i="6"/>
  <c r="P33" i="6"/>
  <c r="P21" i="6"/>
  <c r="P45" i="6"/>
  <c r="P57" i="6"/>
  <c r="P81" i="6"/>
  <c r="P93" i="6"/>
  <c r="P92" i="6"/>
  <c r="P105" i="6"/>
  <c r="P69" i="6"/>
  <c r="P58" i="6"/>
  <c r="P82" i="6"/>
  <c r="P52" i="6"/>
  <c r="P28" i="6"/>
  <c r="P88" i="6"/>
  <c r="P98" i="6"/>
  <c r="P99" i="6"/>
  <c r="AD35" i="6"/>
  <c r="J311" i="6"/>
  <c r="J177" i="6"/>
  <c r="P63" i="6"/>
  <c r="P51" i="6"/>
  <c r="J289" i="6"/>
  <c r="P104" i="6"/>
  <c r="P80" i="6"/>
  <c r="P68" i="6"/>
  <c r="P56" i="6"/>
  <c r="P44" i="6"/>
  <c r="P32" i="6"/>
  <c r="J1006" i="6"/>
  <c r="J287" i="6"/>
  <c r="J122" i="6"/>
  <c r="J712" i="6"/>
  <c r="J552" i="6"/>
  <c r="J239" i="6"/>
  <c r="J428" i="6"/>
  <c r="J230" i="6"/>
  <c r="J540" i="6"/>
  <c r="J413" i="6"/>
  <c r="J218" i="6"/>
  <c r="J170" i="6"/>
  <c r="P103" i="6"/>
  <c r="P91" i="6"/>
  <c r="P79" i="6"/>
  <c r="P67" i="6"/>
  <c r="P55" i="6"/>
  <c r="P43" i="6"/>
  <c r="P31" i="6"/>
  <c r="P19" i="6"/>
  <c r="J398" i="6"/>
  <c r="J681" i="6"/>
  <c r="J113" i="6"/>
  <c r="J660" i="6"/>
  <c r="J504" i="6"/>
  <c r="J383" i="6"/>
  <c r="J206" i="6"/>
  <c r="J657" i="6"/>
  <c r="J156" i="6"/>
  <c r="J1118" i="6"/>
  <c r="J476" i="6"/>
  <c r="J633" i="6"/>
  <c r="J350" i="6"/>
  <c r="J256" i="6"/>
  <c r="J194" i="6"/>
  <c r="J152" i="6"/>
  <c r="J612" i="6"/>
  <c r="J461" i="6"/>
  <c r="J347" i="6"/>
  <c r="J252" i="6"/>
  <c r="J192" i="6"/>
  <c r="J146" i="6"/>
  <c r="J609" i="6"/>
  <c r="J453" i="6"/>
  <c r="J144" i="6"/>
  <c r="J806" i="6"/>
  <c r="J585" i="6"/>
  <c r="J446" i="6"/>
  <c r="J335" i="6"/>
  <c r="J182" i="6"/>
  <c r="J138" i="6"/>
  <c r="J727" i="6"/>
  <c r="J137" i="6"/>
  <c r="I785" i="6"/>
  <c r="J785" i="6"/>
  <c r="I773" i="6"/>
  <c r="J773" i="6"/>
  <c r="I761" i="6"/>
  <c r="J761" i="6"/>
  <c r="I749" i="6"/>
  <c r="J749" i="6"/>
  <c r="I737" i="6"/>
  <c r="J737" i="6"/>
  <c r="I725" i="6"/>
  <c r="J725" i="6"/>
  <c r="I713" i="6"/>
  <c r="J713" i="6"/>
  <c r="I701" i="6"/>
  <c r="J701" i="6"/>
  <c r="I689" i="6"/>
  <c r="J689" i="6"/>
  <c r="I677" i="6"/>
  <c r="J677" i="6"/>
  <c r="I665" i="6"/>
  <c r="J665" i="6"/>
  <c r="I653" i="6"/>
  <c r="J653" i="6"/>
  <c r="J1110" i="6"/>
  <c r="J1046" i="6"/>
  <c r="J893" i="6"/>
  <c r="J799" i="6"/>
  <c r="J642" i="6"/>
  <c r="J555" i="6"/>
  <c r="I1125" i="6"/>
  <c r="J1125" i="6"/>
  <c r="I1089" i="6"/>
  <c r="J1089" i="6"/>
  <c r="I1017" i="6"/>
  <c r="J1017" i="6"/>
  <c r="I1147" i="6"/>
  <c r="J1147" i="6"/>
  <c r="I1050" i="6"/>
  <c r="J1050" i="6"/>
  <c r="I930" i="6"/>
  <c r="J930" i="6"/>
  <c r="I882" i="6"/>
  <c r="J882" i="6"/>
  <c r="I846" i="6"/>
  <c r="J846" i="6"/>
  <c r="I786" i="6"/>
  <c r="J786" i="6"/>
  <c r="I750" i="6"/>
  <c r="J750" i="6"/>
  <c r="I714" i="6"/>
  <c r="J714" i="6"/>
  <c r="I666" i="6"/>
  <c r="J666" i="6"/>
  <c r="I1084" i="6"/>
  <c r="J1084" i="6"/>
  <c r="I1048" i="6"/>
  <c r="J1048" i="6"/>
  <c r="I1036" i="6"/>
  <c r="J1036" i="6"/>
  <c r="I1012" i="6"/>
  <c r="J1012" i="6"/>
  <c r="I1000" i="6"/>
  <c r="J1000" i="6"/>
  <c r="I988" i="6"/>
  <c r="J988" i="6"/>
  <c r="I976" i="6"/>
  <c r="J976" i="6"/>
  <c r="I964" i="6"/>
  <c r="J964" i="6"/>
  <c r="I952" i="6"/>
  <c r="J952" i="6"/>
  <c r="I940" i="6"/>
  <c r="J940" i="6"/>
  <c r="I928" i="6"/>
  <c r="J928" i="6"/>
  <c r="I916" i="6"/>
  <c r="J916" i="6"/>
  <c r="I904" i="6"/>
  <c r="J904" i="6"/>
  <c r="I892" i="6"/>
  <c r="J892" i="6"/>
  <c r="I880" i="6"/>
  <c r="J880" i="6"/>
  <c r="I868" i="6"/>
  <c r="J868" i="6"/>
  <c r="I856" i="6"/>
  <c r="J856" i="6"/>
  <c r="I844" i="6"/>
  <c r="J844" i="6"/>
  <c r="I832" i="6"/>
  <c r="J832" i="6"/>
  <c r="I820" i="6"/>
  <c r="J820" i="6"/>
  <c r="I808" i="6"/>
  <c r="J808" i="6"/>
  <c r="I796" i="6"/>
  <c r="J796" i="6"/>
  <c r="I784" i="6"/>
  <c r="J784" i="6"/>
  <c r="I772" i="6"/>
  <c r="J772" i="6"/>
  <c r="I748" i="6"/>
  <c r="J748" i="6"/>
  <c r="I724" i="6"/>
  <c r="J724" i="6"/>
  <c r="I700" i="6"/>
  <c r="J700" i="6"/>
  <c r="I676" i="6"/>
  <c r="J676" i="6"/>
  <c r="I652" i="6"/>
  <c r="J652" i="6"/>
  <c r="I640" i="6"/>
  <c r="J640" i="6"/>
  <c r="I628" i="6"/>
  <c r="J628" i="6"/>
  <c r="I616" i="6"/>
  <c r="J616" i="6"/>
  <c r="I604" i="6"/>
  <c r="J604" i="6"/>
  <c r="I592" i="6"/>
  <c r="J592" i="6"/>
  <c r="I580" i="6"/>
  <c r="J580" i="6"/>
  <c r="I568" i="6"/>
  <c r="J568" i="6"/>
  <c r="I556" i="6"/>
  <c r="J556" i="6"/>
  <c r="I544" i="6"/>
  <c r="J544" i="6"/>
  <c r="I532" i="6"/>
  <c r="J532" i="6"/>
  <c r="I520" i="6"/>
  <c r="J520" i="6"/>
  <c r="I508" i="6"/>
  <c r="J508" i="6"/>
  <c r="I496" i="6"/>
  <c r="J496" i="6"/>
  <c r="I484" i="6"/>
  <c r="J484" i="6"/>
  <c r="I472" i="6"/>
  <c r="J472" i="6"/>
  <c r="I460" i="6"/>
  <c r="J460" i="6"/>
  <c r="I448" i="6"/>
  <c r="J448" i="6"/>
  <c r="I436" i="6"/>
  <c r="J436" i="6"/>
  <c r="I424" i="6"/>
  <c r="J424" i="6"/>
  <c r="I412" i="6"/>
  <c r="J412" i="6"/>
  <c r="I400" i="6"/>
  <c r="J400" i="6"/>
  <c r="I388" i="6"/>
  <c r="J388" i="6"/>
  <c r="I376" i="6"/>
  <c r="J376" i="6"/>
  <c r="I364" i="6"/>
  <c r="J364" i="6"/>
  <c r="I352" i="6"/>
  <c r="J352" i="6"/>
  <c r="I340" i="6"/>
  <c r="J340" i="6"/>
  <c r="I328" i="6"/>
  <c r="J328" i="6"/>
  <c r="I316" i="6"/>
  <c r="J316" i="6"/>
  <c r="I292" i="6"/>
  <c r="J292" i="6"/>
  <c r="J1038" i="6"/>
  <c r="J963" i="6"/>
  <c r="J791" i="6"/>
  <c r="J703" i="6"/>
  <c r="I1101" i="6"/>
  <c r="J1101" i="6"/>
  <c r="I1065" i="6"/>
  <c r="J1065" i="6"/>
  <c r="I1041" i="6"/>
  <c r="J1041" i="6"/>
  <c r="I1029" i="6"/>
  <c r="J1029" i="6"/>
  <c r="I993" i="6"/>
  <c r="J993" i="6"/>
  <c r="I969" i="6"/>
  <c r="J969" i="6"/>
  <c r="I945" i="6"/>
  <c r="J945" i="6"/>
  <c r="I921" i="6"/>
  <c r="J921" i="6"/>
  <c r="I897" i="6"/>
  <c r="J897" i="6"/>
  <c r="I873" i="6"/>
  <c r="J873" i="6"/>
  <c r="I849" i="6"/>
  <c r="J849" i="6"/>
  <c r="I825" i="6"/>
  <c r="J825" i="6"/>
  <c r="I789" i="6"/>
  <c r="J789" i="6"/>
  <c r="I1137" i="6"/>
  <c r="J1137" i="6"/>
  <c r="I1100" i="6"/>
  <c r="J1100" i="6"/>
  <c r="I1064" i="6"/>
  <c r="J1064" i="6"/>
  <c r="I1028" i="6"/>
  <c r="J1028" i="6"/>
  <c r="I1004" i="6"/>
  <c r="J1004" i="6"/>
  <c r="I968" i="6"/>
  <c r="J968" i="6"/>
  <c r="I944" i="6"/>
  <c r="J944" i="6"/>
  <c r="I920" i="6"/>
  <c r="J920" i="6"/>
  <c r="I896" i="6"/>
  <c r="J896" i="6"/>
  <c r="I872" i="6"/>
  <c r="J872" i="6"/>
  <c r="I836" i="6"/>
  <c r="J836" i="6"/>
  <c r="I788" i="6"/>
  <c r="J788" i="6"/>
  <c r="I1122" i="6"/>
  <c r="J1122" i="6"/>
  <c r="I1098" i="6"/>
  <c r="J1098" i="6"/>
  <c r="I1062" i="6"/>
  <c r="J1062" i="6"/>
  <c r="I1026" i="6"/>
  <c r="J1026" i="6"/>
  <c r="I894" i="6"/>
  <c r="J894" i="6"/>
  <c r="I834" i="6"/>
  <c r="J834" i="6"/>
  <c r="I798" i="6"/>
  <c r="J798" i="6"/>
  <c r="I738" i="6"/>
  <c r="J738" i="6"/>
  <c r="I630" i="6"/>
  <c r="J630" i="6"/>
  <c r="I534" i="6"/>
  <c r="J534" i="6"/>
  <c r="I498" i="6"/>
  <c r="J498" i="6"/>
  <c r="I462" i="6"/>
  <c r="J462" i="6"/>
  <c r="I426" i="6"/>
  <c r="J426" i="6"/>
  <c r="I390" i="6"/>
  <c r="J390" i="6"/>
  <c r="I318" i="6"/>
  <c r="J318" i="6"/>
  <c r="I1072" i="6"/>
  <c r="J1072" i="6"/>
  <c r="I915" i="6"/>
  <c r="J915" i="6"/>
  <c r="I891" i="6"/>
  <c r="J891" i="6"/>
  <c r="I879" i="6"/>
  <c r="J879" i="6"/>
  <c r="I843" i="6"/>
  <c r="J843" i="6"/>
  <c r="I831" i="6"/>
  <c r="J831" i="6"/>
  <c r="I819" i="6"/>
  <c r="J819" i="6"/>
  <c r="I807" i="6"/>
  <c r="J807" i="6"/>
  <c r="I795" i="6"/>
  <c r="J795" i="6"/>
  <c r="J783" i="6"/>
  <c r="I783" i="6"/>
  <c r="I771" i="6"/>
  <c r="J771" i="6"/>
  <c r="I759" i="6"/>
  <c r="J759" i="6"/>
  <c r="I747" i="6"/>
  <c r="J747" i="6"/>
  <c r="I735" i="6"/>
  <c r="J735" i="6"/>
  <c r="I723" i="6"/>
  <c r="J723" i="6"/>
  <c r="I711" i="6"/>
  <c r="J711" i="6"/>
  <c r="I699" i="6"/>
  <c r="J699" i="6"/>
  <c r="I687" i="6"/>
  <c r="J687" i="6"/>
  <c r="I675" i="6"/>
  <c r="J675" i="6"/>
  <c r="I663" i="6"/>
  <c r="J663" i="6"/>
  <c r="I651" i="6"/>
  <c r="J651" i="6"/>
  <c r="I639" i="6"/>
  <c r="J639" i="6"/>
  <c r="I627" i="6"/>
  <c r="J627" i="6"/>
  <c r="I615" i="6"/>
  <c r="J615" i="6"/>
  <c r="I591" i="6"/>
  <c r="J591" i="6"/>
  <c r="I567" i="6"/>
  <c r="J567" i="6"/>
  <c r="I543" i="6"/>
  <c r="J543" i="6"/>
  <c r="I519" i="6"/>
  <c r="J519" i="6"/>
  <c r="I495" i="6"/>
  <c r="J495" i="6"/>
  <c r="I483" i="6"/>
  <c r="J483" i="6"/>
  <c r="I471" i="6"/>
  <c r="J471" i="6"/>
  <c r="I459" i="6"/>
  <c r="J459" i="6"/>
  <c r="I447" i="6"/>
  <c r="J447" i="6"/>
  <c r="I435" i="6"/>
  <c r="J435" i="6"/>
  <c r="I423" i="6"/>
  <c r="J423" i="6"/>
  <c r="I411" i="6"/>
  <c r="J411" i="6"/>
  <c r="I399" i="6"/>
  <c r="J399" i="6"/>
  <c r="I387" i="6"/>
  <c r="J387" i="6"/>
  <c r="I375" i="6"/>
  <c r="J375" i="6"/>
  <c r="I363" i="6"/>
  <c r="J363" i="6"/>
  <c r="I351" i="6"/>
  <c r="J351" i="6"/>
  <c r="I339" i="6"/>
  <c r="J339" i="6"/>
  <c r="I327" i="6"/>
  <c r="J327" i="6"/>
  <c r="I315" i="6"/>
  <c r="J315" i="6"/>
  <c r="I303" i="6"/>
  <c r="J303" i="6"/>
  <c r="I291" i="6"/>
  <c r="J291" i="6"/>
  <c r="I279" i="6"/>
  <c r="J279" i="6"/>
  <c r="I267" i="6"/>
  <c r="J267" i="6"/>
  <c r="I255" i="6"/>
  <c r="J255" i="6"/>
  <c r="I243" i="6"/>
  <c r="J243" i="6"/>
  <c r="I231" i="6"/>
  <c r="J231" i="6"/>
  <c r="I219" i="6"/>
  <c r="J219" i="6"/>
  <c r="J1096" i="6"/>
  <c r="J878" i="6"/>
  <c r="J782" i="6"/>
  <c r="J697" i="6"/>
  <c r="J625" i="6"/>
  <c r="J546" i="6"/>
  <c r="J271" i="6"/>
  <c r="I813" i="6"/>
  <c r="J813" i="6"/>
  <c r="I1112" i="6"/>
  <c r="J1112" i="6"/>
  <c r="I1076" i="6"/>
  <c r="J1076" i="6"/>
  <c r="I1040" i="6"/>
  <c r="J1040" i="6"/>
  <c r="I992" i="6"/>
  <c r="J992" i="6"/>
  <c r="I956" i="6"/>
  <c r="I932" i="6"/>
  <c r="I824" i="6"/>
  <c r="J824" i="6"/>
  <c r="I800" i="6"/>
  <c r="J800" i="6"/>
  <c r="I764" i="6"/>
  <c r="J764" i="6"/>
  <c r="I740" i="6"/>
  <c r="J740" i="6"/>
  <c r="I1134" i="6"/>
  <c r="J1134" i="6"/>
  <c r="I1014" i="6"/>
  <c r="J1014" i="6"/>
  <c r="I990" i="6"/>
  <c r="J990" i="6"/>
  <c r="I954" i="6"/>
  <c r="J954" i="6"/>
  <c r="I906" i="6"/>
  <c r="J906" i="6"/>
  <c r="I858" i="6"/>
  <c r="J858" i="6"/>
  <c r="I810" i="6"/>
  <c r="J810" i="6"/>
  <c r="I762" i="6"/>
  <c r="J762" i="6"/>
  <c r="I702" i="6"/>
  <c r="J702" i="6"/>
  <c r="I606" i="6"/>
  <c r="J606" i="6"/>
  <c r="I582" i="6"/>
  <c r="J582" i="6"/>
  <c r="I522" i="6"/>
  <c r="J522" i="6"/>
  <c r="I486" i="6"/>
  <c r="J486" i="6"/>
  <c r="I450" i="6"/>
  <c r="J450" i="6"/>
  <c r="I414" i="6"/>
  <c r="J414" i="6"/>
  <c r="I378" i="6"/>
  <c r="J378" i="6"/>
  <c r="I354" i="6"/>
  <c r="J354" i="6"/>
  <c r="I330" i="6"/>
  <c r="J330" i="6"/>
  <c r="I294" i="6"/>
  <c r="J294" i="6"/>
  <c r="I270" i="6"/>
  <c r="J270" i="6"/>
  <c r="I246" i="6"/>
  <c r="J246" i="6"/>
  <c r="I234" i="6"/>
  <c r="J234" i="6"/>
  <c r="I210" i="6"/>
  <c r="J210" i="6"/>
  <c r="J978" i="6"/>
  <c r="I1109" i="6"/>
  <c r="J1109" i="6"/>
  <c r="I1073" i="6"/>
  <c r="J1073" i="6"/>
  <c r="I1025" i="6"/>
  <c r="J1025" i="6"/>
  <c r="I989" i="6"/>
  <c r="J989" i="6"/>
  <c r="I965" i="6"/>
  <c r="J965" i="6"/>
  <c r="I929" i="6"/>
  <c r="J929" i="6"/>
  <c r="I857" i="6"/>
  <c r="J857" i="6"/>
  <c r="I809" i="6"/>
  <c r="J809" i="6"/>
  <c r="I1108" i="6"/>
  <c r="J1108" i="6"/>
  <c r="I1070" i="6"/>
  <c r="J1070" i="6"/>
  <c r="I902" i="6"/>
  <c r="J902" i="6"/>
  <c r="I890" i="6"/>
  <c r="J890" i="6"/>
  <c r="I866" i="6"/>
  <c r="J866" i="6"/>
  <c r="I842" i="6"/>
  <c r="J842" i="6"/>
  <c r="I818" i="6"/>
  <c r="J818" i="6"/>
  <c r="I794" i="6"/>
  <c r="J794" i="6"/>
  <c r="J770" i="6"/>
  <c r="I770" i="6"/>
  <c r="I758" i="6"/>
  <c r="J758" i="6"/>
  <c r="I746" i="6"/>
  <c r="J746" i="6"/>
  <c r="I734" i="6"/>
  <c r="J734" i="6"/>
  <c r="I722" i="6"/>
  <c r="J722" i="6"/>
  <c r="I710" i="6"/>
  <c r="J710" i="6"/>
  <c r="I698" i="6"/>
  <c r="J698" i="6"/>
  <c r="I686" i="6"/>
  <c r="J686" i="6"/>
  <c r="I674" i="6"/>
  <c r="J674" i="6"/>
  <c r="I662" i="6"/>
  <c r="J662" i="6"/>
  <c r="I650" i="6"/>
  <c r="J650" i="6"/>
  <c r="I638" i="6"/>
  <c r="J638" i="6"/>
  <c r="I626" i="6"/>
  <c r="J626" i="6"/>
  <c r="I614" i="6"/>
  <c r="J614" i="6"/>
  <c r="J1024" i="6"/>
  <c r="J956" i="6"/>
  <c r="J869" i="6"/>
  <c r="J775" i="6"/>
  <c r="J618" i="6"/>
  <c r="I776" i="6"/>
  <c r="J776" i="6"/>
  <c r="I1097" i="6"/>
  <c r="J1097" i="6"/>
  <c r="I1049" i="6"/>
  <c r="J1049" i="6"/>
  <c r="I1013" i="6"/>
  <c r="J1013" i="6"/>
  <c r="I905" i="6"/>
  <c r="J905" i="6"/>
  <c r="I1023" i="6"/>
  <c r="J1023" i="6"/>
  <c r="I926" i="6"/>
  <c r="J926" i="6"/>
  <c r="I781" i="6"/>
  <c r="J781" i="6"/>
  <c r="I769" i="6"/>
  <c r="J769" i="6"/>
  <c r="I757" i="6"/>
  <c r="J757" i="6"/>
  <c r="I709" i="6"/>
  <c r="J709" i="6"/>
  <c r="I685" i="6"/>
  <c r="J685" i="6"/>
  <c r="I661" i="6"/>
  <c r="J661" i="6"/>
  <c r="I637" i="6"/>
  <c r="J637" i="6"/>
  <c r="I613" i="6"/>
  <c r="J613" i="6"/>
  <c r="I601" i="6"/>
  <c r="J601" i="6"/>
  <c r="I589" i="6"/>
  <c r="J589" i="6"/>
  <c r="I577" i="6"/>
  <c r="J577" i="6"/>
  <c r="I565" i="6"/>
  <c r="J565" i="6"/>
  <c r="I553" i="6"/>
  <c r="J553" i="6"/>
  <c r="I541" i="6"/>
  <c r="J541" i="6"/>
  <c r="I529" i="6"/>
  <c r="J529" i="6"/>
  <c r="I517" i="6"/>
  <c r="J517" i="6"/>
  <c r="I505" i="6"/>
  <c r="J505" i="6"/>
  <c r="I493" i="6"/>
  <c r="J493" i="6"/>
  <c r="I481" i="6"/>
  <c r="J481" i="6"/>
  <c r="I469" i="6"/>
  <c r="J469" i="6"/>
  <c r="I457" i="6"/>
  <c r="J457" i="6"/>
  <c r="I445" i="6"/>
  <c r="J445" i="6"/>
  <c r="I433" i="6"/>
  <c r="J433" i="6"/>
  <c r="I421" i="6"/>
  <c r="J421" i="6"/>
  <c r="I409" i="6"/>
  <c r="J409" i="6"/>
  <c r="I397" i="6"/>
  <c r="J397" i="6"/>
  <c r="I385" i="6"/>
  <c r="J385" i="6"/>
  <c r="I373" i="6"/>
  <c r="J373" i="6"/>
  <c r="I361" i="6"/>
  <c r="J361" i="6"/>
  <c r="I349" i="6"/>
  <c r="J349" i="6"/>
  <c r="I337" i="6"/>
  <c r="J337" i="6"/>
  <c r="I325" i="6"/>
  <c r="J325" i="6"/>
  <c r="I313" i="6"/>
  <c r="J313" i="6"/>
  <c r="I301" i="6"/>
  <c r="J301" i="6"/>
  <c r="I277" i="6"/>
  <c r="J277" i="6"/>
  <c r="I265" i="6"/>
  <c r="J265" i="6"/>
  <c r="I253" i="6"/>
  <c r="J253" i="6"/>
  <c r="I241" i="6"/>
  <c r="J241" i="6"/>
  <c r="I229" i="6"/>
  <c r="J229" i="6"/>
  <c r="I217" i="6"/>
  <c r="J217" i="6"/>
  <c r="I205" i="6"/>
  <c r="J205" i="6"/>
  <c r="I193" i="6"/>
  <c r="J193" i="6"/>
  <c r="I181" i="6"/>
  <c r="J181" i="6"/>
  <c r="I169" i="6"/>
  <c r="J169" i="6"/>
  <c r="I157" i="6"/>
  <c r="J157" i="6"/>
  <c r="I145" i="6"/>
  <c r="J145" i="6"/>
  <c r="I133" i="6"/>
  <c r="J133" i="6"/>
  <c r="I121" i="6"/>
  <c r="J1088" i="6"/>
  <c r="J860" i="6"/>
  <c r="J767" i="6"/>
  <c r="J688" i="6"/>
  <c r="J531" i="6"/>
  <c r="I1121" i="6"/>
  <c r="J1121" i="6"/>
  <c r="I833" i="6"/>
  <c r="J833" i="6"/>
  <c r="I1145" i="6"/>
  <c r="J1145" i="6"/>
  <c r="I1059" i="6"/>
  <c r="J1059" i="6"/>
  <c r="I975" i="6"/>
  <c r="J975" i="6"/>
  <c r="I867" i="6"/>
  <c r="J867" i="6"/>
  <c r="I1022" i="6"/>
  <c r="J1022" i="6"/>
  <c r="I733" i="6"/>
  <c r="J733" i="6"/>
  <c r="J1082" i="6"/>
  <c r="J939" i="6"/>
  <c r="J854" i="6"/>
  <c r="J760" i="6"/>
  <c r="J319" i="6"/>
  <c r="I942" i="6"/>
  <c r="I1138" i="6"/>
  <c r="J1138" i="6"/>
  <c r="I1113" i="6"/>
  <c r="J1113" i="6"/>
  <c r="I1077" i="6"/>
  <c r="J1077" i="6"/>
  <c r="I1053" i="6"/>
  <c r="J1053" i="6"/>
  <c r="I1005" i="6"/>
  <c r="J1005" i="6"/>
  <c r="I981" i="6"/>
  <c r="J981" i="6"/>
  <c r="I957" i="6"/>
  <c r="J957" i="6"/>
  <c r="I933" i="6"/>
  <c r="J933" i="6"/>
  <c r="I909" i="6"/>
  <c r="J909" i="6"/>
  <c r="I885" i="6"/>
  <c r="J885" i="6"/>
  <c r="I861" i="6"/>
  <c r="J861" i="6"/>
  <c r="I837" i="6"/>
  <c r="J837" i="6"/>
  <c r="I801" i="6"/>
  <c r="J801" i="6"/>
  <c r="I777" i="6"/>
  <c r="J777" i="6"/>
  <c r="I765" i="6"/>
  <c r="J765" i="6"/>
  <c r="I1052" i="6"/>
  <c r="I1016" i="6"/>
  <c r="I980" i="6"/>
  <c r="J980" i="6"/>
  <c r="I884" i="6"/>
  <c r="I848" i="6"/>
  <c r="J848" i="6"/>
  <c r="I812" i="6"/>
  <c r="J812" i="6"/>
  <c r="I752" i="6"/>
  <c r="J752" i="6"/>
  <c r="I1086" i="6"/>
  <c r="J1086" i="6"/>
  <c r="I966" i="6"/>
  <c r="J966" i="6"/>
  <c r="I918" i="6"/>
  <c r="J918" i="6"/>
  <c r="I870" i="6"/>
  <c r="J870" i="6"/>
  <c r="I822" i="6"/>
  <c r="J822" i="6"/>
  <c r="I774" i="6"/>
  <c r="J774" i="6"/>
  <c r="I726" i="6"/>
  <c r="J726" i="6"/>
  <c r="I690" i="6"/>
  <c r="J690" i="6"/>
  <c r="I678" i="6"/>
  <c r="J678" i="6"/>
  <c r="I654" i="6"/>
  <c r="J654" i="6"/>
  <c r="I558" i="6"/>
  <c r="J558" i="6"/>
  <c r="J510" i="6"/>
  <c r="I510" i="6"/>
  <c r="I474" i="6"/>
  <c r="J474" i="6"/>
  <c r="I438" i="6"/>
  <c r="J438" i="6"/>
  <c r="I402" i="6"/>
  <c r="J402" i="6"/>
  <c r="I366" i="6"/>
  <c r="J366" i="6"/>
  <c r="I342" i="6"/>
  <c r="J342" i="6"/>
  <c r="I306" i="6"/>
  <c r="J306" i="6"/>
  <c r="I282" i="6"/>
  <c r="J282" i="6"/>
  <c r="I258" i="6"/>
  <c r="J258" i="6"/>
  <c r="I198" i="6"/>
  <c r="J198" i="6"/>
  <c r="I1133" i="6"/>
  <c r="J1133" i="6"/>
  <c r="I1085" i="6"/>
  <c r="J1085" i="6"/>
  <c r="I1061" i="6"/>
  <c r="J1061" i="6"/>
  <c r="I1037" i="6"/>
  <c r="J1037" i="6"/>
  <c r="I1001" i="6"/>
  <c r="J1001" i="6"/>
  <c r="I977" i="6"/>
  <c r="J977" i="6"/>
  <c r="I953" i="6"/>
  <c r="J953" i="6"/>
  <c r="I941" i="6"/>
  <c r="J941" i="6"/>
  <c r="I881" i="6"/>
  <c r="J881" i="6"/>
  <c r="I797" i="6"/>
  <c r="J797" i="6"/>
  <c r="I1120" i="6"/>
  <c r="J1120" i="6"/>
  <c r="I1144" i="6"/>
  <c r="J1144" i="6"/>
  <c r="I1131" i="6"/>
  <c r="J1131" i="6"/>
  <c r="I1119" i="6"/>
  <c r="J1119" i="6"/>
  <c r="I1107" i="6"/>
  <c r="J1107" i="6"/>
  <c r="I1095" i="6"/>
  <c r="J1095" i="6"/>
  <c r="I1083" i="6"/>
  <c r="J1083" i="6"/>
  <c r="I1071" i="6"/>
  <c r="J1071" i="6"/>
  <c r="I1047" i="6"/>
  <c r="J1047" i="6"/>
  <c r="I1035" i="6"/>
  <c r="J1035" i="6"/>
  <c r="I1011" i="6"/>
  <c r="J1011" i="6"/>
  <c r="I999" i="6"/>
  <c r="J999" i="6"/>
  <c r="I951" i="6"/>
  <c r="J951" i="6"/>
  <c r="J927" i="6"/>
  <c r="I903" i="6"/>
  <c r="J903" i="6"/>
  <c r="I855" i="6"/>
  <c r="J855" i="6"/>
  <c r="I1143" i="6"/>
  <c r="J1143" i="6"/>
  <c r="I1130" i="6"/>
  <c r="J1130" i="6"/>
  <c r="I1106" i="6"/>
  <c r="J1106" i="6"/>
  <c r="I1094" i="6"/>
  <c r="J1094" i="6"/>
  <c r="I1058" i="6"/>
  <c r="J1058" i="6"/>
  <c r="I1034" i="6"/>
  <c r="J1034" i="6"/>
  <c r="I998" i="6"/>
  <c r="J998" i="6"/>
  <c r="I986" i="6"/>
  <c r="J986" i="6"/>
  <c r="I974" i="6"/>
  <c r="J974" i="6"/>
  <c r="I962" i="6"/>
  <c r="J962" i="6"/>
  <c r="I950" i="6"/>
  <c r="J950" i="6"/>
  <c r="I938" i="6"/>
  <c r="J938" i="6"/>
  <c r="I914" i="6"/>
  <c r="J914" i="6"/>
  <c r="I1142" i="6"/>
  <c r="J1142" i="6"/>
  <c r="I1129" i="6"/>
  <c r="J1129" i="6"/>
  <c r="I1117" i="6"/>
  <c r="J1117" i="6"/>
  <c r="I1105" i="6"/>
  <c r="J1105" i="6"/>
  <c r="I1093" i="6"/>
  <c r="J1093" i="6"/>
  <c r="I1081" i="6"/>
  <c r="J1081" i="6"/>
  <c r="I1069" i="6"/>
  <c r="J1069" i="6"/>
  <c r="I1057" i="6"/>
  <c r="J1057" i="6"/>
  <c r="I1045" i="6"/>
  <c r="J1045" i="6"/>
  <c r="I1033" i="6"/>
  <c r="J1033" i="6"/>
  <c r="I1021" i="6"/>
  <c r="J1021" i="6"/>
  <c r="I1009" i="6"/>
  <c r="J1009" i="6"/>
  <c r="I997" i="6"/>
  <c r="J997" i="6"/>
  <c r="I985" i="6"/>
  <c r="J985" i="6"/>
  <c r="I973" i="6"/>
  <c r="J973" i="6"/>
  <c r="I961" i="6"/>
  <c r="J961" i="6"/>
  <c r="I949" i="6"/>
  <c r="J949" i="6"/>
  <c r="I937" i="6"/>
  <c r="J937" i="6"/>
  <c r="I925" i="6"/>
  <c r="J925" i="6"/>
  <c r="I913" i="6"/>
  <c r="J913" i="6"/>
  <c r="I901" i="6"/>
  <c r="J901" i="6"/>
  <c r="I889" i="6"/>
  <c r="J889" i="6"/>
  <c r="I877" i="6"/>
  <c r="J877" i="6"/>
  <c r="I865" i="6"/>
  <c r="J865" i="6"/>
  <c r="I853" i="6"/>
  <c r="J853" i="6"/>
  <c r="I841" i="6"/>
  <c r="J841" i="6"/>
  <c r="I829" i="6"/>
  <c r="J829" i="6"/>
  <c r="I817" i="6"/>
  <c r="J817" i="6"/>
  <c r="I805" i="6"/>
  <c r="J805" i="6"/>
  <c r="I793" i="6"/>
  <c r="J793" i="6"/>
  <c r="I745" i="6"/>
  <c r="J745" i="6"/>
  <c r="I1140" i="6"/>
  <c r="I1127" i="6"/>
  <c r="J1127" i="6"/>
  <c r="I1115" i="6"/>
  <c r="J1115" i="6"/>
  <c r="I1103" i="6"/>
  <c r="J1103" i="6"/>
  <c r="I1091" i="6"/>
  <c r="J1091" i="6"/>
  <c r="I1079" i="6"/>
  <c r="J1079" i="6"/>
  <c r="I1067" i="6"/>
  <c r="J1067" i="6"/>
  <c r="I1055" i="6"/>
  <c r="J1055" i="6"/>
  <c r="I1043" i="6"/>
  <c r="J1043" i="6"/>
  <c r="I1031" i="6"/>
  <c r="J1031" i="6"/>
  <c r="J1019" i="6"/>
  <c r="I1019" i="6"/>
  <c r="I1007" i="6"/>
  <c r="J1007" i="6"/>
  <c r="I995" i="6"/>
  <c r="J995" i="6"/>
  <c r="I983" i="6"/>
  <c r="J983" i="6"/>
  <c r="I971" i="6"/>
  <c r="J971" i="6"/>
  <c r="I959" i="6"/>
  <c r="J959" i="6"/>
  <c r="I947" i="6"/>
  <c r="J947" i="6"/>
  <c r="I935" i="6"/>
  <c r="J935" i="6"/>
  <c r="I923" i="6"/>
  <c r="J923" i="6"/>
  <c r="I911" i="6"/>
  <c r="J911" i="6"/>
  <c r="I899" i="6"/>
  <c r="J899" i="6"/>
  <c r="I887" i="6"/>
  <c r="J887" i="6"/>
  <c r="I875" i="6"/>
  <c r="J875" i="6"/>
  <c r="I863" i="6"/>
  <c r="J863" i="6"/>
  <c r="I851" i="6"/>
  <c r="J851" i="6"/>
  <c r="I827" i="6"/>
  <c r="J827" i="6"/>
  <c r="I803" i="6"/>
  <c r="J803" i="6"/>
  <c r="I779" i="6"/>
  <c r="J779" i="6"/>
  <c r="I755" i="6"/>
  <c r="J755" i="6"/>
  <c r="I731" i="6"/>
  <c r="J731" i="6"/>
  <c r="I719" i="6"/>
  <c r="J719" i="6"/>
  <c r="I707" i="6"/>
  <c r="J707" i="6"/>
  <c r="I695" i="6"/>
  <c r="J695" i="6"/>
  <c r="I683" i="6"/>
  <c r="J683" i="6"/>
  <c r="I671" i="6"/>
  <c r="J671" i="6"/>
  <c r="I659" i="6"/>
  <c r="J659" i="6"/>
  <c r="I647" i="6"/>
  <c r="J647" i="6"/>
  <c r="I635" i="6"/>
  <c r="J635" i="6"/>
  <c r="I623" i="6"/>
  <c r="J623" i="6"/>
  <c r="I611" i="6"/>
  <c r="J611" i="6"/>
  <c r="J1146" i="6"/>
  <c r="J1010" i="6"/>
  <c r="J932" i="6"/>
  <c r="J845" i="6"/>
  <c r="J751" i="6"/>
  <c r="J673" i="6"/>
  <c r="J603" i="6"/>
  <c r="J1140" i="6"/>
  <c r="J1074" i="6"/>
  <c r="J839" i="6"/>
  <c r="J743" i="6"/>
  <c r="J664" i="6"/>
  <c r="J594" i="6"/>
  <c r="J507" i="6"/>
  <c r="J187" i="6"/>
  <c r="J1002" i="6"/>
  <c r="J917" i="6"/>
  <c r="J830" i="6"/>
  <c r="J736" i="6"/>
  <c r="J304" i="6"/>
  <c r="J1132" i="6"/>
  <c r="J821" i="6"/>
  <c r="J579" i="6"/>
  <c r="J222" i="6"/>
  <c r="I110" i="6"/>
  <c r="J110" i="6"/>
  <c r="I1135" i="6"/>
  <c r="J1135" i="6"/>
  <c r="I1123" i="6"/>
  <c r="J1123" i="6"/>
  <c r="I1111" i="6"/>
  <c r="J1111" i="6"/>
  <c r="I1099" i="6"/>
  <c r="J1099" i="6"/>
  <c r="I1087" i="6"/>
  <c r="J1087" i="6"/>
  <c r="I1075" i="6"/>
  <c r="J1075" i="6"/>
  <c r="I1063" i="6"/>
  <c r="J1063" i="6"/>
  <c r="I1051" i="6"/>
  <c r="J1051" i="6"/>
  <c r="I1039" i="6"/>
  <c r="J1039" i="6"/>
  <c r="I1027" i="6"/>
  <c r="J1027" i="6"/>
  <c r="I1015" i="6"/>
  <c r="J1015" i="6"/>
  <c r="I1003" i="6"/>
  <c r="J1003" i="6"/>
  <c r="I991" i="6"/>
  <c r="J991" i="6"/>
  <c r="I979" i="6"/>
  <c r="J979" i="6"/>
  <c r="I967" i="6"/>
  <c r="J967" i="6"/>
  <c r="I955" i="6"/>
  <c r="J955" i="6"/>
  <c r="I943" i="6"/>
  <c r="J943" i="6"/>
  <c r="I931" i="6"/>
  <c r="J931" i="6"/>
  <c r="I919" i="6"/>
  <c r="J919" i="6"/>
  <c r="I907" i="6"/>
  <c r="J907" i="6"/>
  <c r="I895" i="6"/>
  <c r="J895" i="6"/>
  <c r="I883" i="6"/>
  <c r="J883" i="6"/>
  <c r="I871" i="6"/>
  <c r="J871" i="6"/>
  <c r="I859" i="6"/>
  <c r="J859" i="6"/>
  <c r="I847" i="6"/>
  <c r="J847" i="6"/>
  <c r="I835" i="6"/>
  <c r="J835" i="6"/>
  <c r="I823" i="6"/>
  <c r="J823" i="6"/>
  <c r="I811" i="6"/>
  <c r="J811" i="6"/>
  <c r="I787" i="6"/>
  <c r="J787" i="6"/>
  <c r="I763" i="6"/>
  <c r="J763" i="6"/>
  <c r="I739" i="6"/>
  <c r="J739" i="6"/>
  <c r="I715" i="6"/>
  <c r="J715" i="6"/>
  <c r="I691" i="6"/>
  <c r="J691" i="6"/>
  <c r="I679" i="6"/>
  <c r="J679" i="6"/>
  <c r="I667" i="6"/>
  <c r="J667" i="6"/>
  <c r="I655" i="6"/>
  <c r="J655" i="6"/>
  <c r="I643" i="6"/>
  <c r="J643" i="6"/>
  <c r="I631" i="6"/>
  <c r="J631" i="6"/>
  <c r="I619" i="6"/>
  <c r="J619" i="6"/>
  <c r="I607" i="6"/>
  <c r="J607" i="6"/>
  <c r="I595" i="6"/>
  <c r="J595" i="6"/>
  <c r="I583" i="6"/>
  <c r="J583" i="6"/>
  <c r="I571" i="6"/>
  <c r="J571" i="6"/>
  <c r="I559" i="6"/>
  <c r="J559" i="6"/>
  <c r="I547" i="6"/>
  <c r="J547" i="6"/>
  <c r="I535" i="6"/>
  <c r="J535" i="6"/>
  <c r="J523" i="6"/>
  <c r="I523" i="6"/>
  <c r="I511" i="6"/>
  <c r="J511" i="6"/>
  <c r="I499" i="6"/>
  <c r="J499" i="6"/>
  <c r="I487" i="6"/>
  <c r="J487" i="6"/>
  <c r="I475" i="6"/>
  <c r="J475" i="6"/>
  <c r="I463" i="6"/>
  <c r="J463" i="6"/>
  <c r="I451" i="6"/>
  <c r="J451" i="6"/>
  <c r="I439" i="6"/>
  <c r="J439" i="6"/>
  <c r="I427" i="6"/>
  <c r="J427" i="6"/>
  <c r="I415" i="6"/>
  <c r="J415" i="6"/>
  <c r="I403" i="6"/>
  <c r="J403" i="6"/>
  <c r="I391" i="6"/>
  <c r="J391" i="6"/>
  <c r="I379" i="6"/>
  <c r="J379" i="6"/>
  <c r="I355" i="6"/>
  <c r="J355" i="6"/>
  <c r="I343" i="6"/>
  <c r="J343" i="6"/>
  <c r="I331" i="6"/>
  <c r="J331" i="6"/>
  <c r="I307" i="6"/>
  <c r="J307" i="6"/>
  <c r="I295" i="6"/>
  <c r="J295" i="6"/>
  <c r="I283" i="6"/>
  <c r="J283" i="6"/>
  <c r="I259" i="6"/>
  <c r="J259" i="6"/>
  <c r="I247" i="6"/>
  <c r="J247" i="6"/>
  <c r="I235" i="6"/>
  <c r="J235" i="6"/>
  <c r="I223" i="6"/>
  <c r="J223" i="6"/>
  <c r="I211" i="6"/>
  <c r="J211" i="6"/>
  <c r="I199" i="6"/>
  <c r="J199" i="6"/>
  <c r="I175" i="6"/>
  <c r="J175" i="6"/>
  <c r="I163" i="6"/>
  <c r="J163" i="6"/>
  <c r="I151" i="6"/>
  <c r="J151" i="6"/>
  <c r="I139" i="6"/>
  <c r="J139" i="6"/>
  <c r="I127" i="6"/>
  <c r="J127" i="6"/>
  <c r="I115" i="6"/>
  <c r="J115" i="6"/>
  <c r="J1124" i="6"/>
  <c r="J1060" i="6"/>
  <c r="J987" i="6"/>
  <c r="J908" i="6"/>
  <c r="J815" i="6"/>
  <c r="J721" i="6"/>
  <c r="J649" i="6"/>
  <c r="J570" i="6"/>
  <c r="J367" i="6"/>
  <c r="I174" i="6"/>
  <c r="J174" i="6"/>
  <c r="I162" i="6"/>
  <c r="J162" i="6"/>
  <c r="J741" i="6"/>
  <c r="J617" i="6"/>
  <c r="J569" i="6"/>
  <c r="J554" i="6"/>
  <c r="J539" i="6"/>
  <c r="J506" i="6"/>
  <c r="J491" i="6"/>
  <c r="J365" i="6"/>
  <c r="J221" i="6"/>
  <c r="J186" i="6"/>
  <c r="I641" i="6"/>
  <c r="J641" i="6"/>
  <c r="I521" i="6"/>
  <c r="J521" i="6"/>
  <c r="I497" i="6"/>
  <c r="J497" i="6"/>
  <c r="I377" i="6"/>
  <c r="J377" i="6"/>
  <c r="I353" i="6"/>
  <c r="J353" i="6"/>
  <c r="I245" i="6"/>
  <c r="J245" i="6"/>
  <c r="I233" i="6"/>
  <c r="J233" i="6"/>
  <c r="I197" i="6"/>
  <c r="J197" i="6"/>
  <c r="J852" i="6"/>
  <c r="J599" i="6"/>
  <c r="J537" i="6"/>
  <c r="J489" i="6"/>
  <c r="J396" i="6"/>
  <c r="J380" i="6"/>
  <c r="J332" i="6"/>
  <c r="J317" i="6"/>
  <c r="J302" i="6"/>
  <c r="J284" i="6"/>
  <c r="J269" i="6"/>
  <c r="J254" i="6"/>
  <c r="J220" i="6"/>
  <c r="J185" i="6"/>
  <c r="J114" i="6"/>
  <c r="I184" i="6"/>
  <c r="J184" i="6"/>
  <c r="I172" i="6"/>
  <c r="I160" i="6"/>
  <c r="J160" i="6"/>
  <c r="I148" i="6"/>
  <c r="J148" i="6"/>
  <c r="I136" i="6"/>
  <c r="I124" i="6"/>
  <c r="I112" i="6"/>
  <c r="J692" i="6"/>
  <c r="J645" i="6"/>
  <c r="J597" i="6"/>
  <c r="J473" i="6"/>
  <c r="J425" i="6"/>
  <c r="J410" i="6"/>
  <c r="J395" i="6"/>
  <c r="J362" i="6"/>
  <c r="J268" i="6"/>
  <c r="J183" i="6"/>
  <c r="J150" i="6"/>
  <c r="J135" i="6"/>
  <c r="I596" i="6"/>
  <c r="P596" i="6" s="1"/>
  <c r="AD596" i="6" s="1"/>
  <c r="J171" i="6"/>
  <c r="I171" i="6"/>
  <c r="J753" i="6"/>
  <c r="J629" i="6"/>
  <c r="J581" i="6"/>
  <c r="J566" i="6"/>
  <c r="J551" i="6"/>
  <c r="J533" i="6"/>
  <c r="J518" i="6"/>
  <c r="J503" i="6"/>
  <c r="J455" i="6"/>
  <c r="J149" i="6"/>
  <c r="J112" i="6"/>
  <c r="I602" i="6"/>
  <c r="J602" i="6"/>
  <c r="I482" i="6"/>
  <c r="J482" i="6"/>
  <c r="I458" i="6"/>
  <c r="J458" i="6"/>
  <c r="I338" i="6"/>
  <c r="J338" i="6"/>
  <c r="I314" i="6"/>
  <c r="J314" i="6"/>
  <c r="J1018" i="6"/>
  <c r="J705" i="6"/>
  <c r="J548" i="6"/>
  <c r="J501" i="6"/>
  <c r="J470" i="6"/>
  <c r="J360" i="6"/>
  <c r="J344" i="6"/>
  <c r="J329" i="6"/>
  <c r="J296" i="6"/>
  <c r="J281" i="6"/>
  <c r="J266" i="6"/>
  <c r="J251" i="6"/>
  <c r="J232" i="6"/>
  <c r="J215" i="6"/>
  <c r="J164" i="6"/>
  <c r="J147" i="6"/>
  <c r="J128" i="6"/>
  <c r="J111" i="6"/>
  <c r="I263" i="6"/>
  <c r="J196" i="6"/>
  <c r="I250" i="6"/>
  <c r="P250" i="6" s="1"/>
  <c r="AD250" i="6" s="1"/>
  <c r="J500" i="6"/>
  <c r="J485" i="6"/>
  <c r="J452" i="6"/>
  <c r="J437" i="6"/>
  <c r="J422" i="6"/>
  <c r="J407" i="6"/>
  <c r="J389" i="6"/>
  <c r="J374" i="6"/>
  <c r="J359" i="6"/>
  <c r="J280" i="6"/>
  <c r="I1128" i="6"/>
  <c r="I1116" i="6"/>
  <c r="I1104" i="6"/>
  <c r="I1092" i="6"/>
  <c r="I1080" i="6"/>
  <c r="P1080" i="6" s="1"/>
  <c r="AD1080" i="6" s="1"/>
  <c r="I1068" i="6"/>
  <c r="P1068" i="6" s="1"/>
  <c r="AD1068" i="6" s="1"/>
  <c r="I1056" i="6"/>
  <c r="I1044" i="6"/>
  <c r="I1032" i="6"/>
  <c r="P1032" i="6" s="1"/>
  <c r="AD1032" i="6" s="1"/>
  <c r="I1020" i="6"/>
  <c r="I1008" i="6"/>
  <c r="I996" i="6"/>
  <c r="I984" i="6"/>
  <c r="I972" i="6"/>
  <c r="P972" i="6" s="1"/>
  <c r="AD972" i="6" s="1"/>
  <c r="I960" i="6"/>
  <c r="I948" i="6"/>
  <c r="P948" i="6" s="1"/>
  <c r="AD948" i="6" s="1"/>
  <c r="I936" i="6"/>
  <c r="I924" i="6"/>
  <c r="P924" i="6" s="1"/>
  <c r="AD924" i="6" s="1"/>
  <c r="I912" i="6"/>
  <c r="P912" i="6" s="1"/>
  <c r="AD912" i="6" s="1"/>
  <c r="I900" i="6"/>
  <c r="P900" i="6" s="1"/>
  <c r="AD900" i="6" s="1"/>
  <c r="I888" i="6"/>
  <c r="J888" i="6"/>
  <c r="I876" i="6"/>
  <c r="I864" i="6"/>
  <c r="J864" i="6"/>
  <c r="I840" i="6"/>
  <c r="I828" i="6"/>
  <c r="I816" i="6"/>
  <c r="P816" i="6" s="1"/>
  <c r="AD816" i="6" s="1"/>
  <c r="I804" i="6"/>
  <c r="P804" i="6" s="1"/>
  <c r="AD804" i="6" s="1"/>
  <c r="I792" i="6"/>
  <c r="I780" i="6"/>
  <c r="I768" i="6"/>
  <c r="I756" i="6"/>
  <c r="I744" i="6"/>
  <c r="J744" i="6"/>
  <c r="I732" i="6"/>
  <c r="I720" i="6"/>
  <c r="J720" i="6"/>
  <c r="I708" i="6"/>
  <c r="P708" i="6" s="1"/>
  <c r="AD708" i="6" s="1"/>
  <c r="I696" i="6"/>
  <c r="P696" i="6" s="1"/>
  <c r="AD696" i="6" s="1"/>
  <c r="I672" i="6"/>
  <c r="I648" i="6"/>
  <c r="P648" i="6" s="1"/>
  <c r="AD648" i="6" s="1"/>
  <c r="I636" i="6"/>
  <c r="I624" i="6"/>
  <c r="I600" i="6"/>
  <c r="J600" i="6"/>
  <c r="I576" i="6"/>
  <c r="J576" i="6"/>
  <c r="I564" i="6"/>
  <c r="I516" i="6"/>
  <c r="I492" i="6"/>
  <c r="P492" i="6" s="1"/>
  <c r="AD492" i="6" s="1"/>
  <c r="I480" i="6"/>
  <c r="I468" i="6"/>
  <c r="P468" i="6" s="1"/>
  <c r="AD468" i="6" s="1"/>
  <c r="I456" i="6"/>
  <c r="J456" i="6"/>
  <c r="I444" i="6"/>
  <c r="I432" i="6"/>
  <c r="J432" i="6"/>
  <c r="I420" i="6"/>
  <c r="I408" i="6"/>
  <c r="I372" i="6"/>
  <c r="I348" i="6"/>
  <c r="I312" i="6"/>
  <c r="J312" i="6"/>
  <c r="I300" i="6"/>
  <c r="P300" i="6" s="1"/>
  <c r="AD300" i="6" s="1"/>
  <c r="I288" i="6"/>
  <c r="J288" i="6"/>
  <c r="I276" i="6"/>
  <c r="I264" i="6"/>
  <c r="I240" i="6"/>
  <c r="P240" i="6" s="1"/>
  <c r="AD240" i="6" s="1"/>
  <c r="I228" i="6"/>
  <c r="J1030" i="6"/>
  <c r="J876" i="6"/>
  <c r="J672" i="6"/>
  <c r="J624" i="6"/>
  <c r="J593" i="6"/>
  <c r="J578" i="6"/>
  <c r="J561" i="6"/>
  <c r="J545" i="6"/>
  <c r="J530" i="6"/>
  <c r="J515" i="6"/>
  <c r="J467" i="6"/>
  <c r="J404" i="6"/>
  <c r="J326" i="6"/>
  <c r="J264" i="6"/>
  <c r="J212" i="6"/>
  <c r="J195" i="6"/>
  <c r="J161" i="6"/>
  <c r="J126" i="6"/>
  <c r="I587" i="6"/>
  <c r="J587" i="6"/>
  <c r="I563" i="6"/>
  <c r="J563" i="6"/>
  <c r="I443" i="6"/>
  <c r="J443" i="6"/>
  <c r="I419" i="6"/>
  <c r="J419" i="6"/>
  <c r="I299" i="6"/>
  <c r="J299" i="6"/>
  <c r="I275" i="6"/>
  <c r="J275" i="6"/>
  <c r="I203" i="6"/>
  <c r="J203" i="6"/>
  <c r="I191" i="6"/>
  <c r="J191" i="6"/>
  <c r="I179" i="6"/>
  <c r="P179" i="6" s="1"/>
  <c r="AD179" i="6" s="1"/>
  <c r="I167" i="6"/>
  <c r="I155" i="6"/>
  <c r="I131" i="6"/>
  <c r="J131" i="6"/>
  <c r="I119" i="6"/>
  <c r="J119" i="6"/>
  <c r="J1116" i="6"/>
  <c r="J1044" i="6"/>
  <c r="J828" i="6"/>
  <c r="J780" i="6"/>
  <c r="J716" i="6"/>
  <c r="J513" i="6"/>
  <c r="J465" i="6"/>
  <c r="J420" i="6"/>
  <c r="J372" i="6"/>
  <c r="J356" i="6"/>
  <c r="J341" i="6"/>
  <c r="J324" i="6"/>
  <c r="J293" i="6"/>
  <c r="J278" i="6"/>
  <c r="J244" i="6"/>
  <c r="J228" i="6"/>
  <c r="J159" i="6"/>
  <c r="J143" i="6"/>
  <c r="J125" i="6"/>
  <c r="I1139" i="6"/>
  <c r="J1139" i="6"/>
  <c r="I1126" i="6"/>
  <c r="I1114" i="6"/>
  <c r="I1102" i="6"/>
  <c r="I1090" i="6"/>
  <c r="I1078" i="6"/>
  <c r="I1066" i="6"/>
  <c r="I1054" i="6"/>
  <c r="I1042" i="6"/>
  <c r="J994" i="6"/>
  <c r="I994" i="6"/>
  <c r="I982" i="6"/>
  <c r="J982" i="6"/>
  <c r="I970" i="6"/>
  <c r="J970" i="6"/>
  <c r="I958" i="6"/>
  <c r="J958" i="6"/>
  <c r="I946" i="6"/>
  <c r="J946" i="6"/>
  <c r="I934" i="6"/>
  <c r="J934" i="6"/>
  <c r="I922" i="6"/>
  <c r="J922" i="6"/>
  <c r="I910" i="6"/>
  <c r="J910" i="6"/>
  <c r="I898" i="6"/>
  <c r="J898" i="6"/>
  <c r="I886" i="6"/>
  <c r="J886" i="6"/>
  <c r="I874" i="6"/>
  <c r="J874" i="6"/>
  <c r="I862" i="6"/>
  <c r="J862" i="6"/>
  <c r="I850" i="6"/>
  <c r="J850" i="6"/>
  <c r="I838" i="6"/>
  <c r="J838" i="6"/>
  <c r="J826" i="6"/>
  <c r="I826" i="6"/>
  <c r="I814" i="6"/>
  <c r="J814" i="6"/>
  <c r="I802" i="6"/>
  <c r="J802" i="6"/>
  <c r="I790" i="6"/>
  <c r="J790" i="6"/>
  <c r="I778" i="6"/>
  <c r="J778" i="6"/>
  <c r="I766" i="6"/>
  <c r="J766" i="6"/>
  <c r="J754" i="6"/>
  <c r="I754" i="6"/>
  <c r="I742" i="6"/>
  <c r="J742" i="6"/>
  <c r="I730" i="6"/>
  <c r="J730" i="6"/>
  <c r="I718" i="6"/>
  <c r="J718" i="6"/>
  <c r="I706" i="6"/>
  <c r="J706" i="6"/>
  <c r="I694" i="6"/>
  <c r="J694" i="6"/>
  <c r="J682" i="6"/>
  <c r="I682" i="6"/>
  <c r="I670" i="6"/>
  <c r="J670" i="6"/>
  <c r="I658" i="6"/>
  <c r="J658" i="6"/>
  <c r="I646" i="6"/>
  <c r="J646" i="6"/>
  <c r="I634" i="6"/>
  <c r="J634" i="6"/>
  <c r="I622" i="6"/>
  <c r="J622" i="6"/>
  <c r="I610" i="6"/>
  <c r="J610" i="6"/>
  <c r="I598" i="6"/>
  <c r="J598" i="6"/>
  <c r="I586" i="6"/>
  <c r="J586" i="6"/>
  <c r="I574" i="6"/>
  <c r="J574" i="6"/>
  <c r="I562" i="6"/>
  <c r="J562" i="6"/>
  <c r="I550" i="6"/>
  <c r="J550" i="6"/>
  <c r="I538" i="6"/>
  <c r="J538" i="6"/>
  <c r="I526" i="6"/>
  <c r="J526" i="6"/>
  <c r="I514" i="6"/>
  <c r="J514" i="6"/>
  <c r="I502" i="6"/>
  <c r="J502" i="6"/>
  <c r="I490" i="6"/>
  <c r="J490" i="6"/>
  <c r="I478" i="6"/>
  <c r="J478" i="6"/>
  <c r="I466" i="6"/>
  <c r="J466" i="6"/>
  <c r="I454" i="6"/>
  <c r="J454" i="6"/>
  <c r="I442" i="6"/>
  <c r="J442" i="6"/>
  <c r="I430" i="6"/>
  <c r="J430" i="6"/>
  <c r="I418" i="6"/>
  <c r="J418" i="6"/>
  <c r="I406" i="6"/>
  <c r="J406" i="6"/>
  <c r="J394" i="6"/>
  <c r="I394" i="6"/>
  <c r="I382" i="6"/>
  <c r="J382" i="6"/>
  <c r="I370" i="6"/>
  <c r="J370" i="6"/>
  <c r="I358" i="6"/>
  <c r="J358" i="6"/>
  <c r="I346" i="6"/>
  <c r="J346" i="6"/>
  <c r="I334" i="6"/>
  <c r="J334" i="6"/>
  <c r="J322" i="6"/>
  <c r="I322" i="6"/>
  <c r="I310" i="6"/>
  <c r="J310" i="6"/>
  <c r="I298" i="6"/>
  <c r="J298" i="6"/>
  <c r="I286" i="6"/>
  <c r="J286" i="6"/>
  <c r="I274" i="6"/>
  <c r="J274" i="6"/>
  <c r="I262" i="6"/>
  <c r="J262" i="6"/>
  <c r="I238" i="6"/>
  <c r="J238" i="6"/>
  <c r="I226" i="6"/>
  <c r="J226" i="6"/>
  <c r="I214" i="6"/>
  <c r="J214" i="6"/>
  <c r="J202" i="6"/>
  <c r="I202" i="6"/>
  <c r="J190" i="6"/>
  <c r="I190" i="6"/>
  <c r="I178" i="6"/>
  <c r="J178" i="6"/>
  <c r="I166" i="6"/>
  <c r="J166" i="6"/>
  <c r="J154" i="6"/>
  <c r="I154" i="6"/>
  <c r="I142" i="6"/>
  <c r="J142" i="6"/>
  <c r="I130" i="6"/>
  <c r="J130" i="6"/>
  <c r="J118" i="6"/>
  <c r="I118" i="6"/>
  <c r="J1114" i="6"/>
  <c r="J1042" i="6"/>
  <c r="J984" i="6"/>
  <c r="J936" i="6"/>
  <c r="J732" i="6"/>
  <c r="J669" i="6"/>
  <c r="J621" i="6"/>
  <c r="J575" i="6"/>
  <c r="J528" i="6"/>
  <c r="J480" i="6"/>
  <c r="J449" i="6"/>
  <c r="J434" i="6"/>
  <c r="J401" i="6"/>
  <c r="J386" i="6"/>
  <c r="J371" i="6"/>
  <c r="J323" i="6"/>
  <c r="J260" i="6"/>
  <c r="J227" i="6"/>
  <c r="J209" i="6"/>
  <c r="J124" i="6"/>
  <c r="I717" i="6"/>
  <c r="J717" i="6"/>
  <c r="I693" i="6"/>
  <c r="J693" i="6"/>
  <c r="I573" i="6"/>
  <c r="J573" i="6"/>
  <c r="I549" i="6"/>
  <c r="J549" i="6"/>
  <c r="I441" i="6"/>
  <c r="I429" i="6"/>
  <c r="J429" i="6"/>
  <c r="I417" i="6"/>
  <c r="I405" i="6"/>
  <c r="J405" i="6"/>
  <c r="I393" i="6"/>
  <c r="P393" i="6" s="1"/>
  <c r="I381" i="6"/>
  <c r="I369" i="6"/>
  <c r="I357" i="6"/>
  <c r="P357" i="6" s="1"/>
  <c r="AD357" i="6" s="1"/>
  <c r="I345" i="6"/>
  <c r="I333" i="6"/>
  <c r="I321" i="6"/>
  <c r="I309" i="6"/>
  <c r="P309" i="6" s="1"/>
  <c r="AD309" i="6" s="1"/>
  <c r="I297" i="6"/>
  <c r="P297" i="6" s="1"/>
  <c r="AD297" i="6" s="1"/>
  <c r="I285" i="6"/>
  <c r="J285" i="6"/>
  <c r="I273" i="6"/>
  <c r="I261" i="6"/>
  <c r="J261" i="6"/>
  <c r="J249" i="6"/>
  <c r="I249" i="6"/>
  <c r="I237" i="6"/>
  <c r="I225" i="6"/>
  <c r="I213" i="6"/>
  <c r="P213" i="6" s="1"/>
  <c r="AD213" i="6" s="1"/>
  <c r="I201" i="6"/>
  <c r="P201" i="6" s="1"/>
  <c r="AD201" i="6" s="1"/>
  <c r="I189" i="6"/>
  <c r="I165" i="6"/>
  <c r="I153" i="6"/>
  <c r="I141" i="6"/>
  <c r="I129" i="6"/>
  <c r="J129" i="6"/>
  <c r="I117" i="6"/>
  <c r="J1128" i="6"/>
  <c r="J1056" i="6"/>
  <c r="J729" i="6"/>
  <c r="J684" i="6"/>
  <c r="J636" i="6"/>
  <c r="J620" i="6"/>
  <c r="J605" i="6"/>
  <c r="J590" i="6"/>
  <c r="J572" i="6"/>
  <c r="J557" i="6"/>
  <c r="J542" i="6"/>
  <c r="J527" i="6"/>
  <c r="J494" i="6"/>
  <c r="J479" i="6"/>
  <c r="J369" i="6"/>
  <c r="J321" i="6"/>
  <c r="J276" i="6"/>
  <c r="J242" i="6"/>
  <c r="J225" i="6"/>
  <c r="J208" i="6"/>
  <c r="J173" i="6"/>
  <c r="J140" i="6"/>
  <c r="J123" i="6"/>
  <c r="I728" i="6"/>
  <c r="I704" i="6"/>
  <c r="J704" i="6"/>
  <c r="I680" i="6"/>
  <c r="J680" i="6"/>
  <c r="I668" i="6"/>
  <c r="P668" i="6" s="1"/>
  <c r="I656" i="6"/>
  <c r="I644" i="6"/>
  <c r="I632" i="6"/>
  <c r="I608" i="6"/>
  <c r="I584" i="6"/>
  <c r="P584" i="6" s="1"/>
  <c r="AD584" i="6" s="1"/>
  <c r="I560" i="6"/>
  <c r="J560" i="6"/>
  <c r="I536" i="6"/>
  <c r="J536" i="6"/>
  <c r="I524" i="6"/>
  <c r="P524" i="6" s="1"/>
  <c r="AD524" i="6" s="1"/>
  <c r="I512" i="6"/>
  <c r="I488" i="6"/>
  <c r="I464" i="6"/>
  <c r="I440" i="6"/>
  <c r="P440" i="6" s="1"/>
  <c r="AD440" i="6" s="1"/>
  <c r="I416" i="6"/>
  <c r="J416" i="6"/>
  <c r="I392" i="6"/>
  <c r="J392" i="6"/>
  <c r="I308" i="6"/>
  <c r="P308" i="6" s="1"/>
  <c r="AD308" i="6" s="1"/>
  <c r="I272" i="6"/>
  <c r="J272" i="6"/>
  <c r="I248" i="6"/>
  <c r="J236" i="6"/>
  <c r="I236" i="6"/>
  <c r="I188" i="6"/>
  <c r="J188" i="6"/>
  <c r="I176" i="6"/>
  <c r="J176" i="6"/>
  <c r="I116" i="6"/>
  <c r="J116" i="6"/>
  <c r="J1141" i="6"/>
  <c r="J1126" i="6"/>
  <c r="J1054" i="6"/>
  <c r="J840" i="6"/>
  <c r="J792" i="6"/>
  <c r="J728" i="6"/>
  <c r="J588" i="6"/>
  <c r="J525" i="6"/>
  <c r="J509" i="6"/>
  <c r="J477" i="6"/>
  <c r="J431" i="6"/>
  <c r="J384" i="6"/>
  <c r="J368" i="6"/>
  <c r="J336" i="6"/>
  <c r="J320" i="6"/>
  <c r="J305" i="6"/>
  <c r="J290" i="6"/>
  <c r="J257" i="6"/>
  <c r="J224" i="6"/>
  <c r="J207" i="6"/>
  <c r="J172" i="6"/>
  <c r="J155" i="6"/>
  <c r="I158" i="6"/>
  <c r="J158" i="6"/>
  <c r="J134" i="6"/>
  <c r="J120" i="6"/>
  <c r="I216" i="6"/>
  <c r="I204" i="6"/>
  <c r="P204" i="6" s="1"/>
  <c r="I180" i="6"/>
  <c r="I168" i="6"/>
  <c r="P168" i="6" s="1"/>
  <c r="I132" i="6"/>
  <c r="J132" i="6"/>
  <c r="P1136" i="6"/>
  <c r="AD1136" i="6" s="1"/>
  <c r="P101" i="6"/>
  <c r="P89" i="6"/>
  <c r="P77" i="6"/>
  <c r="P65" i="6"/>
  <c r="P53" i="6"/>
  <c r="AD53" i="6" s="1"/>
  <c r="P41" i="6"/>
  <c r="P29" i="6"/>
  <c r="P17" i="6"/>
  <c r="P13" i="6"/>
  <c r="AD13" i="6" s="1"/>
  <c r="AC1148" i="6"/>
  <c r="N32" i="1"/>
  <c r="AC80" i="4"/>
  <c r="Q80" i="5" s="1"/>
  <c r="Q80" i="6" s="1"/>
  <c r="AC176" i="4"/>
  <c r="AC295" i="4"/>
  <c r="AC319" i="4"/>
  <c r="AC331" i="4"/>
  <c r="AC355" i="4"/>
  <c r="AC367" i="4"/>
  <c r="AC379" i="4"/>
  <c r="AD379" i="4" s="1"/>
  <c r="AC391" i="4"/>
  <c r="AC438" i="4"/>
  <c r="AC649" i="4"/>
  <c r="AC650" i="4"/>
  <c r="AC789" i="4"/>
  <c r="AC858" i="4"/>
  <c r="AC900" i="4"/>
  <c r="AC975" i="4"/>
  <c r="AC307" i="4"/>
  <c r="AC19" i="4"/>
  <c r="Q19" i="5" s="1"/>
  <c r="Q19" i="6" s="1"/>
  <c r="P21" i="4"/>
  <c r="P32" i="4"/>
  <c r="P73" i="4"/>
  <c r="AC74" i="4"/>
  <c r="P85" i="4"/>
  <c r="P97" i="4"/>
  <c r="P109" i="4"/>
  <c r="AC188" i="4"/>
  <c r="AC200" i="4"/>
  <c r="AC224" i="4"/>
  <c r="AD224" i="4" s="1"/>
  <c r="AC248" i="4"/>
  <c r="AC268" i="4"/>
  <c r="P382" i="4"/>
  <c r="AC451" i="4"/>
  <c r="AC499" i="4"/>
  <c r="P732" i="4"/>
  <c r="AC740" i="4"/>
  <c r="AD740" i="4" s="1"/>
  <c r="P762" i="4"/>
  <c r="AC828" i="4"/>
  <c r="AC976" i="4"/>
  <c r="AC987" i="4"/>
  <c r="AC988" i="4"/>
  <c r="P990" i="4"/>
  <c r="AC995" i="4"/>
  <c r="AC1000" i="4"/>
  <c r="P1014" i="4"/>
  <c r="AC76" i="4"/>
  <c r="Q76" i="5" s="1"/>
  <c r="Q76" i="7" s="1"/>
  <c r="AD76" i="7" s="1"/>
  <c r="AC343" i="4"/>
  <c r="P22" i="4"/>
  <c r="P40" i="4"/>
  <c r="AC59" i="4"/>
  <c r="Q59" i="5" s="1"/>
  <c r="Q59" i="6" s="1"/>
  <c r="P62" i="4"/>
  <c r="P74" i="4"/>
  <c r="P181" i="4"/>
  <c r="P193" i="4"/>
  <c r="P216" i="4"/>
  <c r="P228" i="4"/>
  <c r="P240" i="4"/>
  <c r="P276" i="4"/>
  <c r="P288" i="4"/>
  <c r="P300" i="4"/>
  <c r="P324" i="4"/>
  <c r="P336" i="4"/>
  <c r="P360" i="4"/>
  <c r="P372" i="4"/>
  <c r="P396" i="4"/>
  <c r="P455" i="4"/>
  <c r="P467" i="4"/>
  <c r="P479" i="4"/>
  <c r="P491" i="4"/>
  <c r="P503" i="4"/>
  <c r="P524" i="4"/>
  <c r="AC530" i="4"/>
  <c r="AC532" i="4"/>
  <c r="AD532" i="4" s="1"/>
  <c r="P547" i="4"/>
  <c r="P606" i="4"/>
  <c r="P713" i="4"/>
  <c r="P743" i="4"/>
  <c r="P753" i="4"/>
  <c r="P783" i="4"/>
  <c r="P852" i="4"/>
  <c r="P863" i="4"/>
  <c r="P872" i="4"/>
  <c r="P883" i="4"/>
  <c r="P894" i="4"/>
  <c r="P904" i="4"/>
  <c r="P914" i="4"/>
  <c r="P935" i="4"/>
  <c r="P991" i="4"/>
  <c r="AC1012" i="4"/>
  <c r="AC1071" i="4"/>
  <c r="AC1084" i="4"/>
  <c r="AC1132" i="4"/>
  <c r="AC1144" i="4"/>
  <c r="P1016" i="4"/>
  <c r="P1029" i="4"/>
  <c r="P1136" i="4"/>
  <c r="P42" i="4"/>
  <c r="AC50" i="4"/>
  <c r="P64" i="4"/>
  <c r="AC81" i="4"/>
  <c r="Q81" i="5" s="1"/>
  <c r="Q81" i="7" s="1"/>
  <c r="AD81" i="7" s="1"/>
  <c r="P88" i="4"/>
  <c r="P100" i="4"/>
  <c r="P112" i="4"/>
  <c r="P124" i="4"/>
  <c r="AC130" i="4"/>
  <c r="AC132" i="4"/>
  <c r="AD132" i="4" s="1"/>
  <c r="P136" i="4"/>
  <c r="AC142" i="4"/>
  <c r="AC144" i="4"/>
  <c r="P147" i="4"/>
  <c r="P148" i="4"/>
  <c r="AC154" i="4"/>
  <c r="AC157" i="4"/>
  <c r="AD157" i="4" s="1"/>
  <c r="P183" i="4"/>
  <c r="P195" i="4"/>
  <c r="P207" i="4"/>
  <c r="P218" i="4"/>
  <c r="P230" i="4"/>
  <c r="P266" i="4"/>
  <c r="P278" i="4"/>
  <c r="P290" i="4"/>
  <c r="P302" i="4"/>
  <c r="P326" i="4"/>
  <c r="P338" i="4"/>
  <c r="P362" i="4"/>
  <c r="P374" i="4"/>
  <c r="P398" i="4"/>
  <c r="P433" i="4"/>
  <c r="P515" i="4"/>
  <c r="AC534" i="4"/>
  <c r="AD534" i="4" s="1"/>
  <c r="P538" i="4"/>
  <c r="P549" i="4"/>
  <c r="P561" i="4"/>
  <c r="P585" i="4"/>
  <c r="P735" i="4"/>
  <c r="P765" i="4"/>
  <c r="P815" i="4"/>
  <c r="P844" i="4"/>
  <c r="P864" i="4"/>
  <c r="P865" i="4"/>
  <c r="AC882" i="4"/>
  <c r="P925" i="4"/>
  <c r="P936" i="4"/>
  <c r="AC966" i="4"/>
  <c r="P969" i="4"/>
  <c r="AC283" i="4"/>
  <c r="AC1023" i="4"/>
  <c r="P1055" i="4"/>
  <c r="AC1086" i="4"/>
  <c r="AD1086" i="4" s="1"/>
  <c r="AC1096" i="4"/>
  <c r="AC1098" i="4"/>
  <c r="AD1098" i="4" s="1"/>
  <c r="AC1108" i="4"/>
  <c r="AC1120" i="4"/>
  <c r="AC1135" i="4"/>
  <c r="AC1147" i="4"/>
  <c r="P43" i="4"/>
  <c r="AC289" i="4"/>
  <c r="AC313" i="4"/>
  <c r="AC325" i="4"/>
  <c r="AC349" i="4"/>
  <c r="AD349" i="4" s="1"/>
  <c r="AC361" i="4"/>
  <c r="AC385" i="4"/>
  <c r="AC536" i="4"/>
  <c r="AD540" i="4"/>
  <c r="AC864" i="4"/>
  <c r="AC915" i="4"/>
  <c r="AC957" i="4"/>
  <c r="P959" i="4"/>
  <c r="AC963" i="4"/>
  <c r="AC969" i="4"/>
  <c r="P983" i="4"/>
  <c r="P995" i="4"/>
  <c r="AC1100" i="4"/>
  <c r="P1139" i="4"/>
  <c r="P16" i="4"/>
  <c r="P26" i="4"/>
  <c r="P27" i="4"/>
  <c r="P45" i="4"/>
  <c r="P79" i="4"/>
  <c r="P91" i="4"/>
  <c r="P103" i="4"/>
  <c r="P198" i="4"/>
  <c r="AC227" i="4"/>
  <c r="AC229" i="4"/>
  <c r="AD229" i="4" s="1"/>
  <c r="AC230" i="4"/>
  <c r="P245" i="4"/>
  <c r="P257" i="4"/>
  <c r="P281" i="4"/>
  <c r="P293" i="4"/>
  <c r="P412" i="4"/>
  <c r="AC433" i="4"/>
  <c r="AD433" i="4" s="1"/>
  <c r="P436" i="4"/>
  <c r="AC437" i="4"/>
  <c r="P518" i="4"/>
  <c r="P612" i="4"/>
  <c r="AC620" i="4"/>
  <c r="AD620" i="4" s="1"/>
  <c r="P624" i="4"/>
  <c r="AC632" i="4"/>
  <c r="P636" i="4"/>
  <c r="P648" i="4"/>
  <c r="P707" i="4"/>
  <c r="P727" i="4"/>
  <c r="P756" i="4"/>
  <c r="P778" i="4"/>
  <c r="P797" i="4"/>
  <c r="P817" i="4"/>
  <c r="P846" i="4"/>
  <c r="P847" i="4"/>
  <c r="P867" i="4"/>
  <c r="P888" i="4"/>
  <c r="AC958" i="4"/>
  <c r="AC981" i="4"/>
  <c r="AC982" i="4"/>
  <c r="AD982" i="4" s="1"/>
  <c r="AC994" i="4"/>
  <c r="AD994" i="4" s="1"/>
  <c r="AC1006" i="4"/>
  <c r="AD1006" i="4" s="1"/>
  <c r="P1008" i="4"/>
  <c r="AC1018" i="4"/>
  <c r="AD1018" i="4" s="1"/>
  <c r="AC1065" i="4"/>
  <c r="AC1077" i="4"/>
  <c r="P1140" i="4"/>
  <c r="AC43" i="4"/>
  <c r="Q43" i="5" s="1"/>
  <c r="Q43" i="6" s="1"/>
  <c r="P46" i="4"/>
  <c r="P56" i="4"/>
  <c r="AC64" i="4"/>
  <c r="Q64" i="5" s="1"/>
  <c r="P68" i="4"/>
  <c r="P80" i="4"/>
  <c r="P164" i="4"/>
  <c r="P175" i="4"/>
  <c r="P187" i="4"/>
  <c r="P199" i="4"/>
  <c r="P222" i="4"/>
  <c r="P234" i="4"/>
  <c r="AC254" i="4"/>
  <c r="P282" i="4"/>
  <c r="P306" i="4"/>
  <c r="P318" i="4"/>
  <c r="P342" i="4"/>
  <c r="AD342" i="4" s="1"/>
  <c r="P354" i="4"/>
  <c r="P378" i="4"/>
  <c r="P402" i="4"/>
  <c r="P449" i="4"/>
  <c r="P461" i="4"/>
  <c r="P473" i="4"/>
  <c r="P485" i="4"/>
  <c r="P497" i="4"/>
  <c r="AC539" i="4"/>
  <c r="AC562" i="4"/>
  <c r="AC574" i="4"/>
  <c r="P577" i="4"/>
  <c r="AC582" i="4"/>
  <c r="AC586" i="4"/>
  <c r="P589" i="4"/>
  <c r="AC594" i="4"/>
  <c r="AC598" i="4"/>
  <c r="P601" i="4"/>
  <c r="AC606" i="4"/>
  <c r="AC608" i="4"/>
  <c r="P637" i="4"/>
  <c r="P661" i="4"/>
  <c r="P673" i="4"/>
  <c r="P685" i="4"/>
  <c r="P697" i="4"/>
  <c r="P728" i="4"/>
  <c r="P738" i="4"/>
  <c r="P747" i="4"/>
  <c r="P758" i="4"/>
  <c r="AC786" i="4"/>
  <c r="P788" i="4"/>
  <c r="AC825" i="4"/>
  <c r="AD825" i="4" s="1"/>
  <c r="AC845" i="4"/>
  <c r="AC970" i="4"/>
  <c r="AC993" i="4"/>
  <c r="AC1066" i="4"/>
  <c r="AC1089" i="4"/>
  <c r="AC1125" i="4"/>
  <c r="P18" i="4"/>
  <c r="P57" i="4"/>
  <c r="P81" i="4"/>
  <c r="P93" i="4"/>
  <c r="AC99" i="4"/>
  <c r="Q99" i="5" s="1"/>
  <c r="Q99" i="7" s="1"/>
  <c r="AD99" i="7" s="1"/>
  <c r="P105" i="4"/>
  <c r="AC113" i="4"/>
  <c r="P117" i="4"/>
  <c r="P129" i="4"/>
  <c r="P188" i="4"/>
  <c r="AD188" i="4" s="1"/>
  <c r="AC208" i="4"/>
  <c r="AD208" i="4" s="1"/>
  <c r="P212" i="4"/>
  <c r="AD212" i="4" s="1"/>
  <c r="AC218" i="4"/>
  <c r="AC292" i="4"/>
  <c r="AC328" i="4"/>
  <c r="P331" i="4"/>
  <c r="AC364" i="4"/>
  <c r="P367" i="4"/>
  <c r="AD367" i="4" s="1"/>
  <c r="P414" i="4"/>
  <c r="P426" i="4"/>
  <c r="P438" i="4"/>
  <c r="P450" i="4"/>
  <c r="P462" i="4"/>
  <c r="P474" i="4"/>
  <c r="P486" i="4"/>
  <c r="P498" i="4"/>
  <c r="P531" i="4"/>
  <c r="P554" i="4"/>
  <c r="P566" i="4"/>
  <c r="P578" i="4"/>
  <c r="P590" i="4"/>
  <c r="P602" i="4"/>
  <c r="P662" i="4"/>
  <c r="P674" i="4"/>
  <c r="P686" i="4"/>
  <c r="P698" i="4"/>
  <c r="P719" i="4"/>
  <c r="P809" i="4"/>
  <c r="P829" i="4"/>
  <c r="P839" i="4"/>
  <c r="P858" i="4"/>
  <c r="AD858" i="4" s="1"/>
  <c r="AC906" i="4"/>
  <c r="AD906" i="4" s="1"/>
  <c r="P930" i="4"/>
  <c r="AC948" i="4"/>
  <c r="AD948" i="4" s="1"/>
  <c r="P962" i="4"/>
  <c r="P998" i="4"/>
  <c r="AC1019" i="4"/>
  <c r="P1022" i="4"/>
  <c r="AC1032" i="4"/>
  <c r="AD1032" i="4" s="1"/>
  <c r="AC1044" i="4"/>
  <c r="AC1056" i="4"/>
  <c r="AC1067" i="4"/>
  <c r="AC1078" i="4"/>
  <c r="AC1079" i="4"/>
  <c r="AC412" i="4"/>
  <c r="AC424" i="4"/>
  <c r="P975" i="4"/>
  <c r="AC984" i="4"/>
  <c r="P987" i="4"/>
  <c r="P1011" i="4"/>
  <c r="AC1033" i="4"/>
  <c r="AC1045" i="4"/>
  <c r="AC1057" i="4"/>
  <c r="P1095" i="4"/>
  <c r="P1107" i="4"/>
  <c r="P1119" i="4"/>
  <c r="P1131" i="4"/>
  <c r="AC1138" i="4"/>
  <c r="P1143" i="4"/>
  <c r="AD166" i="4"/>
  <c r="AC173" i="4"/>
  <c r="AC28" i="4"/>
  <c r="Q28" i="5" s="1"/>
  <c r="Q28" i="6" s="1"/>
  <c r="P30" i="4"/>
  <c r="P37" i="4"/>
  <c r="P48" i="4"/>
  <c r="P59" i="4"/>
  <c r="P95" i="4"/>
  <c r="P107" i="4"/>
  <c r="P119" i="4"/>
  <c r="P131" i="4"/>
  <c r="P143" i="4"/>
  <c r="P178" i="4"/>
  <c r="P213" i="4"/>
  <c r="AC246" i="4"/>
  <c r="P249" i="4"/>
  <c r="AC277" i="4"/>
  <c r="AC282" i="4"/>
  <c r="P297" i="4"/>
  <c r="P309" i="4"/>
  <c r="P333" i="4"/>
  <c r="P345" i="4"/>
  <c r="P369" i="4"/>
  <c r="P381" i="4"/>
  <c r="AC400" i="4"/>
  <c r="AD400" i="4" s="1"/>
  <c r="AC402" i="4"/>
  <c r="P404" i="4"/>
  <c r="P416" i="4"/>
  <c r="P440" i="4"/>
  <c r="P452" i="4"/>
  <c r="P464" i="4"/>
  <c r="P476" i="4"/>
  <c r="P488" i="4"/>
  <c r="P500" i="4"/>
  <c r="P544" i="4"/>
  <c r="P568" i="4"/>
  <c r="P580" i="4"/>
  <c r="P592" i="4"/>
  <c r="P603" i="4"/>
  <c r="P604" i="4"/>
  <c r="P616" i="4"/>
  <c r="P628" i="4"/>
  <c r="P640" i="4"/>
  <c r="P710" i="4"/>
  <c r="P731" i="4"/>
  <c r="P750" i="4"/>
  <c r="P761" i="4"/>
  <c r="P781" i="4"/>
  <c r="P820" i="4"/>
  <c r="P850" i="4"/>
  <c r="P860" i="4"/>
  <c r="P870" i="4"/>
  <c r="P890" i="4"/>
  <c r="P891" i="4"/>
  <c r="P912" i="4"/>
  <c r="P931" i="4"/>
  <c r="P932" i="4"/>
  <c r="P953" i="4"/>
  <c r="P1000" i="4"/>
  <c r="AD1000" i="4" s="1"/>
  <c r="P1012" i="4"/>
  <c r="AC1069" i="4"/>
  <c r="AD1069" i="4" s="1"/>
  <c r="AC1141" i="4"/>
  <c r="AD35" i="5"/>
  <c r="AD111" i="5"/>
  <c r="AD841" i="5"/>
  <c r="AD652" i="5"/>
  <c r="AD675" i="5"/>
  <c r="AD947" i="5"/>
  <c r="AD141" i="5"/>
  <c r="AD229" i="5"/>
  <c r="AD233" i="5"/>
  <c r="AD241" i="5"/>
  <c r="AD253" i="5"/>
  <c r="AD257" i="5"/>
  <c r="AD265" i="5"/>
  <c r="AD269" i="5"/>
  <c r="AD277" i="5"/>
  <c r="AD281" i="5"/>
  <c r="AD289" i="5"/>
  <c r="AD301" i="5"/>
  <c r="AD309" i="5"/>
  <c r="AD330" i="5"/>
  <c r="AD425" i="5"/>
  <c r="AD454" i="5"/>
  <c r="AD586" i="5"/>
  <c r="AD689" i="5"/>
  <c r="AD824" i="5"/>
  <c r="AD126" i="5"/>
  <c r="AD172" i="5"/>
  <c r="AD222" i="5"/>
  <c r="AD226" i="5"/>
  <c r="AD234" i="5"/>
  <c r="AD238" i="5"/>
  <c r="AD262" i="5"/>
  <c r="AD306" i="5"/>
  <c r="AD314" i="5"/>
  <c r="AD114" i="5"/>
  <c r="AD219" i="5"/>
  <c r="AD415" i="5"/>
  <c r="AD436" i="5"/>
  <c r="AD514" i="5"/>
  <c r="AC29" i="4"/>
  <c r="AC44" i="4"/>
  <c r="Q44" i="5" s="1"/>
  <c r="Q44" i="7" s="1"/>
  <c r="AD44" i="7" s="1"/>
  <c r="AC60" i="4"/>
  <c r="Q60" i="5" s="1"/>
  <c r="Q60" i="7" s="1"/>
  <c r="AD60" i="7" s="1"/>
  <c r="AC71" i="4"/>
  <c r="Q71" i="5" s="1"/>
  <c r="Q71" i="6" s="1"/>
  <c r="AC21" i="4"/>
  <c r="Q21" i="5" s="1"/>
  <c r="Q21" i="6" s="1"/>
  <c r="AC30" i="4"/>
  <c r="Q30" i="5" s="1"/>
  <c r="Q30" i="7" s="1"/>
  <c r="AD30" i="7" s="1"/>
  <c r="AC36" i="4"/>
  <c r="AC65" i="4"/>
  <c r="AC233" i="4"/>
  <c r="AC235" i="4"/>
  <c r="AC236" i="4"/>
  <c r="AC332" i="4"/>
  <c r="AC368" i="4"/>
  <c r="AC20" i="4"/>
  <c r="Q20" i="5" s="1"/>
  <c r="Q20" i="7" s="1"/>
  <c r="AD20" i="7" s="1"/>
  <c r="P15" i="4"/>
  <c r="Q22" i="5"/>
  <c r="Q22" i="7" s="1"/>
  <c r="AD22" i="7" s="1"/>
  <c r="P24" i="4"/>
  <c r="P33" i="4"/>
  <c r="P39" i="4"/>
  <c r="Q45" i="5"/>
  <c r="Q45" i="6" s="1"/>
  <c r="AC51" i="4"/>
  <c r="AC62" i="4"/>
  <c r="Q62" i="5" s="1"/>
  <c r="Q62" i="7" s="1"/>
  <c r="AD62" i="7" s="1"/>
  <c r="AC260" i="4"/>
  <c r="AD260" i="4" s="1"/>
  <c r="AC273" i="4"/>
  <c r="AC533" i="4"/>
  <c r="AC52" i="4"/>
  <c r="Q52" i="5" s="1"/>
  <c r="Q52" i="6" s="1"/>
  <c r="AC118" i="4"/>
  <c r="AC120" i="4"/>
  <c r="AD120" i="4" s="1"/>
  <c r="AC214" i="4"/>
  <c r="AD214" i="4" s="1"/>
  <c r="AC219" i="4"/>
  <c r="AD219" i="4" s="1"/>
  <c r="AC298" i="4"/>
  <c r="AC310" i="4"/>
  <c r="AC334" i="4"/>
  <c r="AC346" i="4"/>
  <c r="AC370" i="4"/>
  <c r="AC382" i="4"/>
  <c r="AC511" i="4"/>
  <c r="S1148" i="4"/>
  <c r="AC37" i="4"/>
  <c r="Q37" i="5" s="1"/>
  <c r="AD37" i="5" s="1"/>
  <c r="AC63" i="4"/>
  <c r="T1148" i="4"/>
  <c r="AC23" i="4"/>
  <c r="AC32" i="4"/>
  <c r="AC38" i="4"/>
  <c r="Q38" i="5" s="1"/>
  <c r="Q38" i="7" s="1"/>
  <c r="AD38" i="7" s="1"/>
  <c r="P66" i="4"/>
  <c r="AC70" i="4"/>
  <c r="Q70" i="5" s="1"/>
  <c r="Q70" i="7" s="1"/>
  <c r="AD70" i="7" s="1"/>
  <c r="AC204" i="4"/>
  <c r="AD204" i="4" s="1"/>
  <c r="AC323" i="4"/>
  <c r="AC359" i="4"/>
  <c r="AC418" i="4"/>
  <c r="AC15" i="4"/>
  <c r="AC24" i="4"/>
  <c r="AC33" i="4"/>
  <c r="Q33" i="5" s="1"/>
  <c r="Q33" i="6" s="1"/>
  <c r="AC39" i="4"/>
  <c r="Q39" i="5" s="1"/>
  <c r="P41" i="4"/>
  <c r="AC47" i="4"/>
  <c r="AC54" i="4"/>
  <c r="AC84" i="4"/>
  <c r="Q84" i="5" s="1"/>
  <c r="Q84" i="7" s="1"/>
  <c r="AD84" i="7" s="1"/>
  <c r="AC182" i="4"/>
  <c r="AC194" i="4"/>
  <c r="AD194" i="4" s="1"/>
  <c r="AC240" i="4"/>
  <c r="AC276" i="4"/>
  <c r="AC407" i="4"/>
  <c r="AD407" i="4" s="1"/>
  <c r="AC34" i="4"/>
  <c r="AD35" i="4"/>
  <c r="AC55" i="4"/>
  <c r="Q55" i="5" s="1"/>
  <c r="Q55" i="6" s="1"/>
  <c r="AC61" i="4"/>
  <c r="Q61" i="5" s="1"/>
  <c r="Q61" i="7" s="1"/>
  <c r="AD61" i="7" s="1"/>
  <c r="AC301" i="4"/>
  <c r="AC337" i="4"/>
  <c r="AC373" i="4"/>
  <c r="AC397" i="4"/>
  <c r="AC444" i="4"/>
  <c r="AD444" i="4" s="1"/>
  <c r="AC456" i="4"/>
  <c r="AD456" i="4" s="1"/>
  <c r="AC468" i="4"/>
  <c r="AD468" i="4" s="1"/>
  <c r="AC480" i="4"/>
  <c r="AD480" i="4" s="1"/>
  <c r="AC492" i="4"/>
  <c r="AD492" i="4" s="1"/>
  <c r="AC46" i="4"/>
  <c r="AC16" i="4"/>
  <c r="P19" i="4"/>
  <c r="P28" i="4"/>
  <c r="AC40" i="4"/>
  <c r="Q40" i="5" s="1"/>
  <c r="Q40" i="6" s="1"/>
  <c r="AC56" i="4"/>
  <c r="AC66" i="4"/>
  <c r="Q66" i="5" s="1"/>
  <c r="Q66" i="6" s="1"/>
  <c r="P69" i="4"/>
  <c r="AC242" i="4"/>
  <c r="AC314" i="4"/>
  <c r="AC350" i="4"/>
  <c r="AC386" i="4"/>
  <c r="AD386" i="4" s="1"/>
  <c r="AC41" i="4"/>
  <c r="Q41" i="5" s="1"/>
  <c r="Q41" i="6" s="1"/>
  <c r="AC48" i="4"/>
  <c r="AC26" i="4"/>
  <c r="Q26" i="5" s="1"/>
  <c r="Q26" i="6" s="1"/>
  <c r="AC18" i="4"/>
  <c r="Q18" i="5" s="1"/>
  <c r="Q18" i="6" s="1"/>
  <c r="AC27" i="4"/>
  <c r="Q27" i="5" s="1"/>
  <c r="Q27" i="7" s="1"/>
  <c r="AD27" i="7" s="1"/>
  <c r="AC42" i="4"/>
  <c r="Q42" i="5" s="1"/>
  <c r="Q42" i="7" s="1"/>
  <c r="AD42" i="7" s="1"/>
  <c r="P44" i="4"/>
  <c r="AC49" i="4"/>
  <c r="AC57" i="4"/>
  <c r="Q57" i="5" s="1"/>
  <c r="Q57" i="6" s="1"/>
  <c r="P60" i="4"/>
  <c r="AC67" i="4"/>
  <c r="Q67" i="5" s="1"/>
  <c r="Q67" i="6" s="1"/>
  <c r="P71" i="4"/>
  <c r="AC75" i="4"/>
  <c r="Q75" i="5" s="1"/>
  <c r="Q75" i="7" s="1"/>
  <c r="AD75" i="7" s="1"/>
  <c r="AC304" i="4"/>
  <c r="AD304" i="4" s="1"/>
  <c r="AC316" i="4"/>
  <c r="AC340" i="4"/>
  <c r="AD340" i="4" s="1"/>
  <c r="AC352" i="4"/>
  <c r="AC376" i="4"/>
  <c r="AD376" i="4" s="1"/>
  <c r="AC58" i="4"/>
  <c r="Q58" i="5" s="1"/>
  <c r="Q58" i="7" s="1"/>
  <c r="AD58" i="7" s="1"/>
  <c r="P61" i="4"/>
  <c r="AC68" i="4"/>
  <c r="AC69" i="4"/>
  <c r="Q69" i="5" s="1"/>
  <c r="Q69" i="7" s="1"/>
  <c r="AD69" i="7" s="1"/>
  <c r="AC198" i="4"/>
  <c r="AD198" i="4" s="1"/>
  <c r="AC305" i="4"/>
  <c r="AC341" i="4"/>
  <c r="AC377" i="4"/>
  <c r="P510" i="4"/>
  <c r="AC79" i="4"/>
  <c r="Q79" i="5" s="1"/>
  <c r="Q79" i="6" s="1"/>
  <c r="AC82" i="4"/>
  <c r="Q82" i="5" s="1"/>
  <c r="P89" i="4"/>
  <c r="AC97" i="4"/>
  <c r="Q97" i="5" s="1"/>
  <c r="AD97" i="5" s="1"/>
  <c r="AC98" i="4"/>
  <c r="Q98" i="5" s="1"/>
  <c r="Q98" i="7" s="1"/>
  <c r="AD98" i="7" s="1"/>
  <c r="P101" i="4"/>
  <c r="P113" i="4"/>
  <c r="AD113" i="4" s="1"/>
  <c r="P125" i="4"/>
  <c r="P137" i="4"/>
  <c r="P149" i="4"/>
  <c r="AD149" i="4" s="1"/>
  <c r="P160" i="4"/>
  <c r="AC168" i="4"/>
  <c r="P171" i="4"/>
  <c r="AC178" i="4"/>
  <c r="P182" i="4"/>
  <c r="P192" i="4"/>
  <c r="AC197" i="4"/>
  <c r="AD197" i="4" s="1"/>
  <c r="AC199" i="4"/>
  <c r="P202" i="4"/>
  <c r="AC207" i="4"/>
  <c r="AD207" i="4" s="1"/>
  <c r="P223" i="4"/>
  <c r="AC226" i="4"/>
  <c r="P233" i="4"/>
  <c r="P243" i="4"/>
  <c r="P254" i="4"/>
  <c r="AD254" i="4" s="1"/>
  <c r="AC255" i="4"/>
  <c r="AD255" i="4" s="1"/>
  <c r="P264" i="4"/>
  <c r="P275" i="4"/>
  <c r="AC291" i="4"/>
  <c r="AD291" i="4" s="1"/>
  <c r="P294" i="4"/>
  <c r="AC300" i="4"/>
  <c r="P303" i="4"/>
  <c r="AC309" i="4"/>
  <c r="P312" i="4"/>
  <c r="AC318" i="4"/>
  <c r="P321" i="4"/>
  <c r="AC327" i="4"/>
  <c r="AD327" i="4" s="1"/>
  <c r="P330" i="4"/>
  <c r="AC336" i="4"/>
  <c r="AD336" i="4" s="1"/>
  <c r="P339" i="4"/>
  <c r="AC345" i="4"/>
  <c r="P348" i="4"/>
  <c r="AC354" i="4"/>
  <c r="P357" i="4"/>
  <c r="AC363" i="4"/>
  <c r="AD363" i="4" s="1"/>
  <c r="P366" i="4"/>
  <c r="AC372" i="4"/>
  <c r="P375" i="4"/>
  <c r="AC381" i="4"/>
  <c r="P384" i="4"/>
  <c r="AC403" i="4"/>
  <c r="P405" i="4"/>
  <c r="AC422" i="4"/>
  <c r="AC423" i="4"/>
  <c r="P437" i="4"/>
  <c r="P448" i="4"/>
  <c r="P460" i="4"/>
  <c r="P472" i="4"/>
  <c r="P484" i="4"/>
  <c r="P496" i="4"/>
  <c r="AC504" i="4"/>
  <c r="AC563" i="4"/>
  <c r="AC108" i="4"/>
  <c r="AC110" i="4"/>
  <c r="AC122" i="4"/>
  <c r="AC134" i="4"/>
  <c r="AC146" i="4"/>
  <c r="AC177" i="4"/>
  <c r="AC210" i="4"/>
  <c r="AC225" i="4"/>
  <c r="AC239" i="4"/>
  <c r="AD239" i="4" s="1"/>
  <c r="AC241" i="4"/>
  <c r="AC252" i="4"/>
  <c r="AD313" i="4"/>
  <c r="AD322" i="4"/>
  <c r="AD331" i="4"/>
  <c r="AD358" i="4"/>
  <c r="AC393" i="4"/>
  <c r="AC401" i="4"/>
  <c r="AD401" i="4" s="1"/>
  <c r="AC411" i="4"/>
  <c r="AC413" i="4"/>
  <c r="AC434" i="4"/>
  <c r="AC435" i="4"/>
  <c r="AC446" i="4"/>
  <c r="AC613" i="4"/>
  <c r="AC625" i="4"/>
  <c r="AC628" i="4"/>
  <c r="AD628" i="4" s="1"/>
  <c r="AC637" i="4"/>
  <c r="AC640" i="4"/>
  <c r="AD640" i="4" s="1"/>
  <c r="AC710" i="4"/>
  <c r="AC750" i="4"/>
  <c r="AC964" i="4"/>
  <c r="AC77" i="4"/>
  <c r="Q77" i="5" s="1"/>
  <c r="Q77" i="6" s="1"/>
  <c r="AC109" i="4"/>
  <c r="AC111" i="4"/>
  <c r="P115" i="4"/>
  <c r="AC121" i="4"/>
  <c r="AD121" i="4" s="1"/>
  <c r="AC123" i="4"/>
  <c r="P127" i="4"/>
  <c r="AC133" i="4"/>
  <c r="AD133" i="4" s="1"/>
  <c r="AC135" i="4"/>
  <c r="P139" i="4"/>
  <c r="AC145" i="4"/>
  <c r="AD145" i="4" s="1"/>
  <c r="AC147" i="4"/>
  <c r="P150" i="4"/>
  <c r="P151" i="4"/>
  <c r="AC159" i="4"/>
  <c r="AD159" i="4" s="1"/>
  <c r="P162" i="4"/>
  <c r="AC167" i="4"/>
  <c r="AD167" i="4" s="1"/>
  <c r="AC169" i="4"/>
  <c r="P173" i="4"/>
  <c r="AC180" i="4"/>
  <c r="AC190" i="4"/>
  <c r="AC209" i="4"/>
  <c r="AD209" i="4" s="1"/>
  <c r="AC211" i="4"/>
  <c r="AC238" i="4"/>
  <c r="AD238" i="4" s="1"/>
  <c r="AC280" i="4"/>
  <c r="AC293" i="4"/>
  <c r="AC302" i="4"/>
  <c r="AC311" i="4"/>
  <c r="AD311" i="4" s="1"/>
  <c r="AC320" i="4"/>
  <c r="AD320" i="4" s="1"/>
  <c r="AC329" i="4"/>
  <c r="AD329" i="4" s="1"/>
  <c r="AC338" i="4"/>
  <c r="AC347" i="4"/>
  <c r="AD347" i="4" s="1"/>
  <c r="AC356" i="4"/>
  <c r="AC365" i="4"/>
  <c r="AD365" i="4" s="1"/>
  <c r="AC374" i="4"/>
  <c r="AC383" i="4"/>
  <c r="AD383" i="4" s="1"/>
  <c r="P385" i="4"/>
  <c r="AD385" i="4" s="1"/>
  <c r="AC394" i="4"/>
  <c r="AC404" i="4"/>
  <c r="AC414" i="4"/>
  <c r="AD414" i="4" s="1"/>
  <c r="AC436" i="4"/>
  <c r="AC459" i="4"/>
  <c r="AD459" i="4" s="1"/>
  <c r="AC471" i="4"/>
  <c r="AD471" i="4" s="1"/>
  <c r="AC483" i="4"/>
  <c r="AD483" i="4" s="1"/>
  <c r="AC495" i="4"/>
  <c r="AC523" i="4"/>
  <c r="AC546" i="4"/>
  <c r="AC555" i="4"/>
  <c r="AC558" i="4"/>
  <c r="AD558" i="4" s="1"/>
  <c r="AC78" i="4"/>
  <c r="Q78" i="5" s="1"/>
  <c r="Q78" i="7" s="1"/>
  <c r="AD78" i="7" s="1"/>
  <c r="P92" i="4"/>
  <c r="AC101" i="4"/>
  <c r="Q101" i="5" s="1"/>
  <c r="Q101" i="6" s="1"/>
  <c r="P104" i="4"/>
  <c r="P116" i="4"/>
  <c r="P128" i="4"/>
  <c r="P140" i="4"/>
  <c r="P163" i="4"/>
  <c r="AC170" i="4"/>
  <c r="AD170" i="4" s="1"/>
  <c r="AC171" i="4"/>
  <c r="P174" i="4"/>
  <c r="AC179" i="4"/>
  <c r="AC181" i="4"/>
  <c r="P184" i="4"/>
  <c r="AC189" i="4"/>
  <c r="P205" i="4"/>
  <c r="P215" i="4"/>
  <c r="AC222" i="4"/>
  <c r="P225" i="4"/>
  <c r="P236" i="4"/>
  <c r="AC237" i="4"/>
  <c r="P246" i="4"/>
  <c r="AC250" i="4"/>
  <c r="AD250" i="4" s="1"/>
  <c r="AC251" i="4"/>
  <c r="AC253" i="4"/>
  <c r="P256" i="4"/>
  <c r="AC271" i="4"/>
  <c r="P287" i="4"/>
  <c r="P296" i="4"/>
  <c r="P305" i="4"/>
  <c r="P314" i="4"/>
  <c r="P323" i="4"/>
  <c r="P332" i="4"/>
  <c r="P341" i="4"/>
  <c r="P350" i="4"/>
  <c r="P359" i="4"/>
  <c r="P368" i="4"/>
  <c r="P377" i="4"/>
  <c r="AD377" i="4" s="1"/>
  <c r="AC392" i="4"/>
  <c r="AC405" i="4"/>
  <c r="AC415" i="4"/>
  <c r="P418" i="4"/>
  <c r="AC425" i="4"/>
  <c r="AC432" i="4"/>
  <c r="AD432" i="4" s="1"/>
  <c r="P439" i="4"/>
  <c r="P451" i="4"/>
  <c r="P463" i="4"/>
  <c r="P475" i="4"/>
  <c r="AC484" i="4"/>
  <c r="P487" i="4"/>
  <c r="AC496" i="4"/>
  <c r="P499" i="4"/>
  <c r="AD499" i="4" s="1"/>
  <c r="AC506" i="4"/>
  <c r="AD506" i="4" s="1"/>
  <c r="AC514" i="4"/>
  <c r="AD514" i="4" s="1"/>
  <c r="AC524" i="4"/>
  <c r="AC125" i="4"/>
  <c r="AC137" i="4"/>
  <c r="AC149" i="4"/>
  <c r="AC158" i="4"/>
  <c r="AC160" i="4"/>
  <c r="AC192" i="4"/>
  <c r="AC202" i="4"/>
  <c r="AD206" i="4"/>
  <c r="AC221" i="4"/>
  <c r="AC223" i="4"/>
  <c r="AD223" i="4" s="1"/>
  <c r="AC264" i="4"/>
  <c r="AC285" i="4"/>
  <c r="AC294" i="4"/>
  <c r="AC303" i="4"/>
  <c r="AC312" i="4"/>
  <c r="AC321" i="4"/>
  <c r="AC330" i="4"/>
  <c r="AC339" i="4"/>
  <c r="AC348" i="4"/>
  <c r="AC357" i="4"/>
  <c r="AC366" i="4"/>
  <c r="AC375" i="4"/>
  <c r="AC384" i="4"/>
  <c r="AC395" i="4"/>
  <c r="AD395" i="4" s="1"/>
  <c r="AC449" i="4"/>
  <c r="AC507" i="4"/>
  <c r="AD507" i="4" s="1"/>
  <c r="AC655" i="4"/>
  <c r="AC667" i="4"/>
  <c r="AC679" i="4"/>
  <c r="AC691" i="4"/>
  <c r="AC73" i="4"/>
  <c r="Q73" i="5" s="1"/>
  <c r="Q73" i="7" s="1"/>
  <c r="AD73" i="7" s="1"/>
  <c r="P94" i="4"/>
  <c r="AC100" i="4"/>
  <c r="P106" i="4"/>
  <c r="AC112" i="4"/>
  <c r="AC114" i="4"/>
  <c r="AD114" i="4" s="1"/>
  <c r="P118" i="4"/>
  <c r="AC124" i="4"/>
  <c r="AD124" i="4" s="1"/>
  <c r="AC126" i="4"/>
  <c r="AD126" i="4" s="1"/>
  <c r="P130" i="4"/>
  <c r="AC136" i="4"/>
  <c r="AC138" i="4"/>
  <c r="AD138" i="4" s="1"/>
  <c r="P141" i="4"/>
  <c r="P142" i="4"/>
  <c r="AC148" i="4"/>
  <c r="AC150" i="4"/>
  <c r="P153" i="4"/>
  <c r="P154" i="4"/>
  <c r="AC161" i="4"/>
  <c r="AC162" i="4"/>
  <c r="P165" i="4"/>
  <c r="AC172" i="4"/>
  <c r="AD172" i="4" s="1"/>
  <c r="P176" i="4"/>
  <c r="AD176" i="4" s="1"/>
  <c r="P186" i="4"/>
  <c r="AC191" i="4"/>
  <c r="AD191" i="4" s="1"/>
  <c r="AC193" i="4"/>
  <c r="AD193" i="4" s="1"/>
  <c r="P196" i="4"/>
  <c r="AC201" i="4"/>
  <c r="AD201" i="4" s="1"/>
  <c r="P217" i="4"/>
  <c r="AC220" i="4"/>
  <c r="P227" i="4"/>
  <c r="AD227" i="4" s="1"/>
  <c r="AC234" i="4"/>
  <c r="P237" i="4"/>
  <c r="P248" i="4"/>
  <c r="AD248" i="4" s="1"/>
  <c r="AC249" i="4"/>
  <c r="P258" i="4"/>
  <c r="AC262" i="4"/>
  <c r="AC263" i="4"/>
  <c r="AD263" i="4" s="1"/>
  <c r="P269" i="4"/>
  <c r="P307" i="4"/>
  <c r="AD307" i="4" s="1"/>
  <c r="P316" i="4"/>
  <c r="P325" i="4"/>
  <c r="P334" i="4"/>
  <c r="P343" i="4"/>
  <c r="P352" i="4"/>
  <c r="P361" i="4"/>
  <c r="P370" i="4"/>
  <c r="AC396" i="4"/>
  <c r="AC406" i="4"/>
  <c r="AC416" i="4"/>
  <c r="AC417" i="4"/>
  <c r="AD417" i="4" s="1"/>
  <c r="AC427" i="4"/>
  <c r="AD427" i="4" s="1"/>
  <c r="P430" i="4"/>
  <c r="P441" i="4"/>
  <c r="P453" i="4"/>
  <c r="AC462" i="4"/>
  <c r="P465" i="4"/>
  <c r="AC474" i="4"/>
  <c r="P477" i="4"/>
  <c r="AC486" i="4"/>
  <c r="P489" i="4"/>
  <c r="AC498" i="4"/>
  <c r="P501" i="4"/>
  <c r="AC508" i="4"/>
  <c r="P520" i="4"/>
  <c r="AD520" i="4" s="1"/>
  <c r="P530" i="4"/>
  <c r="AC537" i="4"/>
  <c r="AD537" i="4" s="1"/>
  <c r="AD786" i="4"/>
  <c r="AC813" i="4"/>
  <c r="P835" i="4"/>
  <c r="P757" i="4"/>
  <c r="P768" i="4"/>
  <c r="AC873" i="4"/>
  <c r="AD873" i="4" s="1"/>
  <c r="AC936" i="4"/>
  <c r="AC90" i="4"/>
  <c r="AC102" i="4"/>
  <c r="AC104" i="4"/>
  <c r="Q104" i="5" s="1"/>
  <c r="Q104" i="6" s="1"/>
  <c r="AC116" i="4"/>
  <c r="AC128" i="4"/>
  <c r="AC140" i="4"/>
  <c r="AC152" i="4"/>
  <c r="AD152" i="4" s="1"/>
  <c r="P155" i="4"/>
  <c r="AC163" i="4"/>
  <c r="AC174" i="4"/>
  <c r="AC184" i="4"/>
  <c r="AC203" i="4"/>
  <c r="AD203" i="4" s="1"/>
  <c r="AC205" i="4"/>
  <c r="AC213" i="4"/>
  <c r="AC232" i="4"/>
  <c r="AD232" i="4" s="1"/>
  <c r="AC261" i="4"/>
  <c r="AC265" i="4"/>
  <c r="AC267" i="4"/>
  <c r="AC274" i="4"/>
  <c r="AC398" i="4"/>
  <c r="AC408" i="4"/>
  <c r="AD408" i="4" s="1"/>
  <c r="AC428" i="4"/>
  <c r="AC429" i="4"/>
  <c r="AC440" i="4"/>
  <c r="AC452" i="4"/>
  <c r="AD452" i="4" s="1"/>
  <c r="AC509" i="4"/>
  <c r="AD509" i="4" s="1"/>
  <c r="AC519" i="4"/>
  <c r="AC646" i="4"/>
  <c r="AC755" i="4"/>
  <c r="AD755" i="4" s="1"/>
  <c r="AC103" i="4"/>
  <c r="Q103" i="5" s="1"/>
  <c r="Q103" i="6" s="1"/>
  <c r="AC115" i="4"/>
  <c r="AC117" i="4"/>
  <c r="AC127" i="4"/>
  <c r="AC129" i="4"/>
  <c r="AC139" i="4"/>
  <c r="AC141" i="4"/>
  <c r="P144" i="4"/>
  <c r="AC151" i="4"/>
  <c r="AC153" i="4"/>
  <c r="AC164" i="4"/>
  <c r="AC165" i="4"/>
  <c r="AC175" i="4"/>
  <c r="AC183" i="4"/>
  <c r="AC216" i="4"/>
  <c r="AC231" i="4"/>
  <c r="AC245" i="4"/>
  <c r="AD245" i="4" s="1"/>
  <c r="AC247" i="4"/>
  <c r="AD282" i="4"/>
  <c r="AC288" i="4"/>
  <c r="AC297" i="4"/>
  <c r="AD297" i="4" s="1"/>
  <c r="AC306" i="4"/>
  <c r="AC315" i="4"/>
  <c r="AD315" i="4" s="1"/>
  <c r="AC324" i="4"/>
  <c r="AC333" i="4"/>
  <c r="AC342" i="4"/>
  <c r="AC351" i="4"/>
  <c r="AD351" i="4" s="1"/>
  <c r="AC360" i="4"/>
  <c r="AD360" i="4" s="1"/>
  <c r="AC369" i="4"/>
  <c r="AD369" i="4" s="1"/>
  <c r="AC378" i="4"/>
  <c r="AC387" i="4"/>
  <c r="AD387" i="4" s="1"/>
  <c r="AC388" i="4"/>
  <c r="AC399" i="4"/>
  <c r="AC409" i="4"/>
  <c r="AC419" i="4"/>
  <c r="AC430" i="4"/>
  <c r="AC453" i="4"/>
  <c r="AC465" i="4"/>
  <c r="AC477" i="4"/>
  <c r="AC489" i="4"/>
  <c r="AC501" i="4"/>
  <c r="AC549" i="4"/>
  <c r="AC552" i="4"/>
  <c r="AC72" i="4"/>
  <c r="Q72" i="5" s="1"/>
  <c r="Q72" i="7" s="1"/>
  <c r="AD72" i="7" s="1"/>
  <c r="P75" i="4"/>
  <c r="AC83" i="4"/>
  <c r="Q83" i="5" s="1"/>
  <c r="Q83" i="6" s="1"/>
  <c r="P86" i="4"/>
  <c r="P98" i="4"/>
  <c r="AC106" i="4"/>
  <c r="Q106" i="5" s="1"/>
  <c r="Q106" i="7" s="1"/>
  <c r="AD106" i="7" s="1"/>
  <c r="P110" i="4"/>
  <c r="P122" i="4"/>
  <c r="P134" i="4"/>
  <c r="P146" i="4"/>
  <c r="P168" i="4"/>
  <c r="P179" i="4"/>
  <c r="AC186" i="4"/>
  <c r="P189" i="4"/>
  <c r="AC196" i="4"/>
  <c r="P200" i="4"/>
  <c r="P210" i="4"/>
  <c r="AC215" i="4"/>
  <c r="AC217" i="4"/>
  <c r="P220" i="4"/>
  <c r="AC244" i="4"/>
  <c r="AD244" i="4" s="1"/>
  <c r="P251" i="4"/>
  <c r="AC258" i="4"/>
  <c r="P261" i="4"/>
  <c r="AC279" i="4"/>
  <c r="P310" i="4"/>
  <c r="P319" i="4"/>
  <c r="P328" i="4"/>
  <c r="AD328" i="4" s="1"/>
  <c r="P337" i="4"/>
  <c r="P346" i="4"/>
  <c r="P355" i="4"/>
  <c r="P364" i="4"/>
  <c r="AD364" i="4" s="1"/>
  <c r="P373" i="4"/>
  <c r="AC389" i="4"/>
  <c r="AD389" i="4" s="1"/>
  <c r="P392" i="4"/>
  <c r="AC420" i="4"/>
  <c r="AD420" i="4" s="1"/>
  <c r="P423" i="4"/>
  <c r="AC426" i="4"/>
  <c r="AC431" i="4"/>
  <c r="AC442" i="4"/>
  <c r="AD442" i="4" s="1"/>
  <c r="P445" i="4"/>
  <c r="P457" i="4"/>
  <c r="P469" i="4"/>
  <c r="P481" i="4"/>
  <c r="AC490" i="4"/>
  <c r="AD490" i="4" s="1"/>
  <c r="P493" i="4"/>
  <c r="AC502" i="4"/>
  <c r="AD502" i="4" s="1"/>
  <c r="P878" i="4"/>
  <c r="P76" i="4"/>
  <c r="P87" i="4"/>
  <c r="P99" i="4"/>
  <c r="AC105" i="4"/>
  <c r="AC107" i="4"/>
  <c r="Q107" i="5" s="1"/>
  <c r="Q107" i="7" s="1"/>
  <c r="AD107" i="7" s="1"/>
  <c r="P111" i="4"/>
  <c r="AC119" i="4"/>
  <c r="AD119" i="4" s="1"/>
  <c r="P123" i="4"/>
  <c r="AC131" i="4"/>
  <c r="P135" i="4"/>
  <c r="AD135" i="4" s="1"/>
  <c r="AC143" i="4"/>
  <c r="AC155" i="4"/>
  <c r="AC156" i="4"/>
  <c r="AD156" i="4" s="1"/>
  <c r="P158" i="4"/>
  <c r="P169" i="4"/>
  <c r="P180" i="4"/>
  <c r="AC185" i="4"/>
  <c r="AD185" i="4" s="1"/>
  <c r="AC187" i="4"/>
  <c r="P190" i="4"/>
  <c r="AC195" i="4"/>
  <c r="P211" i="4"/>
  <c r="AD211" i="4" s="1"/>
  <c r="P221" i="4"/>
  <c r="AC228" i="4"/>
  <c r="AD228" i="4" s="1"/>
  <c r="P231" i="4"/>
  <c r="P242" i="4"/>
  <c r="AC243" i="4"/>
  <c r="P252" i="4"/>
  <c r="AC256" i="4"/>
  <c r="AC257" i="4"/>
  <c r="AC259" i="4"/>
  <c r="P262" i="4"/>
  <c r="AC270" i="4"/>
  <c r="P283" i="4"/>
  <c r="AD283" i="4" s="1"/>
  <c r="AC308" i="4"/>
  <c r="AD308" i="4" s="1"/>
  <c r="AC317" i="4"/>
  <c r="AD317" i="4" s="1"/>
  <c r="AC326" i="4"/>
  <c r="AD326" i="4" s="1"/>
  <c r="AC335" i="4"/>
  <c r="AD335" i="4" s="1"/>
  <c r="AC344" i="4"/>
  <c r="AD344" i="4" s="1"/>
  <c r="AC353" i="4"/>
  <c r="AD353" i="4" s="1"/>
  <c r="AC362" i="4"/>
  <c r="AC371" i="4"/>
  <c r="AD371" i="4" s="1"/>
  <c r="AC380" i="4"/>
  <c r="AD380" i="4" s="1"/>
  <c r="AC390" i="4"/>
  <c r="P393" i="4"/>
  <c r="AC410" i="4"/>
  <c r="AD410" i="4" s="1"/>
  <c r="AC421" i="4"/>
  <c r="P424" i="4"/>
  <c r="AC443" i="4"/>
  <c r="P458" i="4"/>
  <c r="P470" i="4"/>
  <c r="P482" i="4"/>
  <c r="P494" i="4"/>
  <c r="P505" i="4"/>
  <c r="P523" i="4"/>
  <c r="AC531" i="4"/>
  <c r="AD531" i="4" s="1"/>
  <c r="AC553" i="4"/>
  <c r="P780" i="4"/>
  <c r="P859" i="4"/>
  <c r="AC912" i="4"/>
  <c r="AD912" i="4" s="1"/>
  <c r="AC927" i="4"/>
  <c r="P947" i="4"/>
  <c r="AC954" i="4"/>
  <c r="P956" i="4"/>
  <c r="AC971" i="4"/>
  <c r="P974" i="4"/>
  <c r="AC989" i="4"/>
  <c r="AC999" i="4"/>
  <c r="AC528" i="4"/>
  <c r="AD528" i="4" s="1"/>
  <c r="AC538" i="4"/>
  <c r="AC547" i="4"/>
  <c r="AD547" i="4" s="1"/>
  <c r="AC570" i="4"/>
  <c r="AC605" i="4"/>
  <c r="AD605" i="4" s="1"/>
  <c r="AC725" i="4"/>
  <c r="AD725" i="4" s="1"/>
  <c r="P828" i="4"/>
  <c r="AD828" i="4" s="1"/>
  <c r="AC888" i="4"/>
  <c r="AD888" i="4" s="1"/>
  <c r="AC897" i="4"/>
  <c r="P938" i="4"/>
  <c r="AC946" i="4"/>
  <c r="AD975" i="4"/>
  <c r="P993" i="4"/>
  <c r="P1002" i="4"/>
  <c r="AC1010" i="4"/>
  <c r="AC1017" i="4"/>
  <c r="AC1020" i="4"/>
  <c r="P1023" i="4"/>
  <c r="AD1023" i="4" s="1"/>
  <c r="AC1134" i="4"/>
  <c r="AD1134" i="4" s="1"/>
  <c r="AC1143" i="4"/>
  <c r="P504" i="4"/>
  <c r="P512" i="4"/>
  <c r="AC527" i="4"/>
  <c r="AD527" i="4" s="1"/>
  <c r="AC529" i="4"/>
  <c r="P533" i="4"/>
  <c r="P541" i="4"/>
  <c r="AC545" i="4"/>
  <c r="AD545" i="4" s="1"/>
  <c r="AC548" i="4"/>
  <c r="P552" i="4"/>
  <c r="P562" i="4"/>
  <c r="P574" i="4"/>
  <c r="AD574" i="4" s="1"/>
  <c r="AC583" i="4"/>
  <c r="P586" i="4"/>
  <c r="AC591" i="4"/>
  <c r="AC595" i="4"/>
  <c r="P597" i="4"/>
  <c r="P598" i="4"/>
  <c r="AD598" i="4" s="1"/>
  <c r="AC603" i="4"/>
  <c r="AC607" i="4"/>
  <c r="P609" i="4"/>
  <c r="AC617" i="4"/>
  <c r="AC618" i="4"/>
  <c r="P621" i="4"/>
  <c r="AC629" i="4"/>
  <c r="AC630" i="4"/>
  <c r="P633" i="4"/>
  <c r="P645" i="4"/>
  <c r="AC652" i="4"/>
  <c r="P667" i="4"/>
  <c r="P679" i="4"/>
  <c r="P691" i="4"/>
  <c r="AC700" i="4"/>
  <c r="AC706" i="4"/>
  <c r="P736" i="4"/>
  <c r="P766" i="4"/>
  <c r="AC771" i="4"/>
  <c r="P789" i="4"/>
  <c r="AD789" i="4" s="1"/>
  <c r="AC810" i="4"/>
  <c r="P813" i="4"/>
  <c r="P821" i="4"/>
  <c r="AC827" i="4"/>
  <c r="P845" i="4"/>
  <c r="AD845" i="4" s="1"/>
  <c r="P892" i="4"/>
  <c r="P900" i="4"/>
  <c r="P915" i="4"/>
  <c r="AC921" i="4"/>
  <c r="AC944" i="4"/>
  <c r="AD944" i="4" s="1"/>
  <c r="AC947" i="4"/>
  <c r="P958" i="4"/>
  <c r="P976" i="4"/>
  <c r="AD976" i="4" s="1"/>
  <c r="P984" i="4"/>
  <c r="P1003" i="4"/>
  <c r="AC1009" i="4"/>
  <c r="P1013" i="4"/>
  <c r="P1025" i="4"/>
  <c r="AC1034" i="4"/>
  <c r="P1037" i="4"/>
  <c r="AC1046" i="4"/>
  <c r="P1049" i="4"/>
  <c r="AC1058" i="4"/>
  <c r="P1081" i="4"/>
  <c r="AC1088" i="4"/>
  <c r="P1092" i="4"/>
  <c r="P1104" i="4"/>
  <c r="P1116" i="4"/>
  <c r="AC1124" i="4"/>
  <c r="P1128" i="4"/>
  <c r="AC510" i="4"/>
  <c r="AC518" i="4"/>
  <c r="AD518" i="4" s="1"/>
  <c r="P542" i="4"/>
  <c r="AC559" i="4"/>
  <c r="P575" i="4"/>
  <c r="P587" i="4"/>
  <c r="P599" i="4"/>
  <c r="P610" i="4"/>
  <c r="P622" i="4"/>
  <c r="P634" i="4"/>
  <c r="AC643" i="4"/>
  <c r="P646" i="4"/>
  <c r="P656" i="4"/>
  <c r="P668" i="4"/>
  <c r="P680" i="4"/>
  <c r="P692" i="4"/>
  <c r="P711" i="4"/>
  <c r="P729" i="4"/>
  <c r="P751" i="4"/>
  <c r="AC756" i="4"/>
  <c r="P759" i="4"/>
  <c r="P767" i="4"/>
  <c r="AC780" i="4"/>
  <c r="P790" i="4"/>
  <c r="AC796" i="4"/>
  <c r="AD796" i="4" s="1"/>
  <c r="P814" i="4"/>
  <c r="AC819" i="4"/>
  <c r="AD819" i="4" s="1"/>
  <c r="P837" i="4"/>
  <c r="AC843" i="4"/>
  <c r="AD843" i="4" s="1"/>
  <c r="P861" i="4"/>
  <c r="P885" i="4"/>
  <c r="P893" i="4"/>
  <c r="AC899" i="4"/>
  <c r="AD899" i="4" s="1"/>
  <c r="P916" i="4"/>
  <c r="AC974" i="4"/>
  <c r="AC992" i="4"/>
  <c r="AD992" i="4" s="1"/>
  <c r="AC1022" i="4"/>
  <c r="AC1035" i="4"/>
  <c r="AC1047" i="4"/>
  <c r="AC1087" i="4"/>
  <c r="AC1099" i="4"/>
  <c r="AC1111" i="4"/>
  <c r="AC1123" i="4"/>
  <c r="AC1145" i="4"/>
  <c r="AD1145" i="4" s="1"/>
  <c r="P543" i="4"/>
  <c r="AC550" i="4"/>
  <c r="AD550" i="4" s="1"/>
  <c r="AC557" i="4"/>
  <c r="AC560" i="4"/>
  <c r="AD560" i="4" s="1"/>
  <c r="P564" i="4"/>
  <c r="P588" i="4"/>
  <c r="AC615" i="4"/>
  <c r="AD615" i="4" s="1"/>
  <c r="AC616" i="4"/>
  <c r="AC627" i="4"/>
  <c r="AC639" i="4"/>
  <c r="AD639" i="4" s="1"/>
  <c r="AC641" i="4"/>
  <c r="P657" i="4"/>
  <c r="P669" i="4"/>
  <c r="P681" i="4"/>
  <c r="P693" i="4"/>
  <c r="P721" i="4"/>
  <c r="P730" i="4"/>
  <c r="AC735" i="4"/>
  <c r="AD735" i="4" s="1"/>
  <c r="P752" i="4"/>
  <c r="P760" i="4"/>
  <c r="AC773" i="4"/>
  <c r="AD773" i="4" s="1"/>
  <c r="P791" i="4"/>
  <c r="AC804" i="4"/>
  <c r="AD804" i="4" s="1"/>
  <c r="P838" i="4"/>
  <c r="P854" i="4"/>
  <c r="P862" i="4"/>
  <c r="AC876" i="4"/>
  <c r="AD876" i="4" s="1"/>
  <c r="P886" i="4"/>
  <c r="AC891" i="4"/>
  <c r="AD891" i="4" s="1"/>
  <c r="P917" i="4"/>
  <c r="AC930" i="4"/>
  <c r="AD930" i="4" s="1"/>
  <c r="P968" i="4"/>
  <c r="P986" i="4"/>
  <c r="AC1002" i="4"/>
  <c r="P1005" i="4"/>
  <c r="P1015" i="4"/>
  <c r="AC1021" i="4"/>
  <c r="AD1021" i="4" s="1"/>
  <c r="AC1024" i="4"/>
  <c r="P1039" i="4"/>
  <c r="AC1070" i="4"/>
  <c r="AC1136" i="4"/>
  <c r="AC1060" i="4"/>
  <c r="P1063" i="4"/>
  <c r="P1073" i="4"/>
  <c r="AC1080" i="4"/>
  <c r="P1084" i="4"/>
  <c r="AC1091" i="4"/>
  <c r="AD1091" i="4" s="1"/>
  <c r="AC1115" i="4"/>
  <c r="AD1115" i="4" s="1"/>
  <c r="AC1127" i="4"/>
  <c r="AD1127" i="4" s="1"/>
  <c r="AC1137" i="4"/>
  <c r="AD1137" i="4" s="1"/>
  <c r="AC1146" i="4"/>
  <c r="AD1146" i="4" s="1"/>
  <c r="AC541" i="4"/>
  <c r="AC619" i="4"/>
  <c r="AC622" i="4"/>
  <c r="AC631" i="4"/>
  <c r="AC634" i="4"/>
  <c r="AC656" i="4"/>
  <c r="AC701" i="4"/>
  <c r="AD701" i="4" s="1"/>
  <c r="P792" i="4"/>
  <c r="AD792" i="4" s="1"/>
  <c r="P807" i="4"/>
  <c r="P832" i="4"/>
  <c r="AC837" i="4"/>
  <c r="P856" i="4"/>
  <c r="AC861" i="4"/>
  <c r="P879" i="4"/>
  <c r="AC885" i="4"/>
  <c r="P910" i="4"/>
  <c r="P918" i="4"/>
  <c r="AD918" i="4" s="1"/>
  <c r="P933" i="4"/>
  <c r="AC967" i="4"/>
  <c r="P970" i="4"/>
  <c r="P978" i="4"/>
  <c r="AC985" i="4"/>
  <c r="AD985" i="4" s="1"/>
  <c r="P996" i="4"/>
  <c r="AC1004" i="4"/>
  <c r="AD1004" i="4" s="1"/>
  <c r="AC1011" i="4"/>
  <c r="P1017" i="4"/>
  <c r="AD1017" i="4" s="1"/>
  <c r="AC1038" i="4"/>
  <c r="AC1050" i="4"/>
  <c r="AC1061" i="4"/>
  <c r="AD1061" i="4" s="1"/>
  <c r="AC1081" i="4"/>
  <c r="AC1090" i="4"/>
  <c r="AC1102" i="4"/>
  <c r="AC1114" i="4"/>
  <c r="AC1116" i="4"/>
  <c r="AC1126" i="4"/>
  <c r="P508" i="4"/>
  <c r="P516" i="4"/>
  <c r="P526" i="4"/>
  <c r="P536" i="4"/>
  <c r="AC542" i="4"/>
  <c r="AD542" i="4" s="1"/>
  <c r="P546" i="4"/>
  <c r="P556" i="4"/>
  <c r="AD556" i="4" s="1"/>
  <c r="AC561" i="4"/>
  <c r="AC564" i="4"/>
  <c r="AC573" i="4"/>
  <c r="AC576" i="4"/>
  <c r="P579" i="4"/>
  <c r="P591" i="4"/>
  <c r="P614" i="4"/>
  <c r="P626" i="4"/>
  <c r="P649" i="4"/>
  <c r="P660" i="4"/>
  <c r="P672" i="4"/>
  <c r="P684" i="4"/>
  <c r="P696" i="4"/>
  <c r="P704" i="4"/>
  <c r="P705" i="4"/>
  <c r="AC712" i="4"/>
  <c r="P715" i="4"/>
  <c r="P723" i="4"/>
  <c r="AC730" i="4"/>
  <c r="AC737" i="4"/>
  <c r="AD737" i="4" s="1"/>
  <c r="P739" i="4"/>
  <c r="AC752" i="4"/>
  <c r="AC774" i="4"/>
  <c r="AD774" i="4" s="1"/>
  <c r="P777" i="4"/>
  <c r="P785" i="4"/>
  <c r="AC791" i="4"/>
  <c r="P808" i="4"/>
  <c r="AC822" i="4"/>
  <c r="AD822" i="4" s="1"/>
  <c r="P857" i="4"/>
  <c r="P880" i="4"/>
  <c r="P903" i="4"/>
  <c r="P911" i="4"/>
  <c r="AC917" i="4"/>
  <c r="P934" i="4"/>
  <c r="AC940" i="4"/>
  <c r="AD940" i="4" s="1"/>
  <c r="AC968" i="4"/>
  <c r="P979" i="4"/>
  <c r="AC986" i="4"/>
  <c r="P988" i="4"/>
  <c r="AD988" i="4" s="1"/>
  <c r="P997" i="4"/>
  <c r="AC1003" i="4"/>
  <c r="P1007" i="4"/>
  <c r="P1075" i="4"/>
  <c r="P1085" i="4"/>
  <c r="P1097" i="4"/>
  <c r="P1109" i="4"/>
  <c r="P1121" i="4"/>
  <c r="AC585" i="4"/>
  <c r="AD585" i="4" s="1"/>
  <c r="AC589" i="4"/>
  <c r="AC597" i="4"/>
  <c r="AC601" i="4"/>
  <c r="AD601" i="4" s="1"/>
  <c r="AC611" i="4"/>
  <c r="AC612" i="4"/>
  <c r="AC623" i="4"/>
  <c r="AC624" i="4"/>
  <c r="AD624" i="4" s="1"/>
  <c r="AC635" i="4"/>
  <c r="AC636" i="4"/>
  <c r="AC647" i="4"/>
  <c r="AD647" i="4" s="1"/>
  <c r="AC653" i="4"/>
  <c r="AD653" i="4" s="1"/>
  <c r="AC658" i="4"/>
  <c r="AC745" i="4"/>
  <c r="AD745" i="4" s="1"/>
  <c r="AC768" i="4"/>
  <c r="AC846" i="4"/>
  <c r="AD846" i="4" s="1"/>
  <c r="AC863" i="4"/>
  <c r="AC894" i="4"/>
  <c r="AC909" i="4"/>
  <c r="AD909" i="4" s="1"/>
  <c r="AC941" i="4"/>
  <c r="AC1016" i="4"/>
  <c r="AC1040" i="4"/>
  <c r="AC1052" i="4"/>
  <c r="AC1063" i="4"/>
  <c r="AC1073" i="4"/>
  <c r="AC1083" i="4"/>
  <c r="AC1106" i="4"/>
  <c r="AD1106" i="4" s="1"/>
  <c r="AC1118" i="4"/>
  <c r="AD1118" i="4" s="1"/>
  <c r="P1142" i="4"/>
  <c r="AC544" i="4"/>
  <c r="AC551" i="4"/>
  <c r="AD551" i="4" s="1"/>
  <c r="AC554" i="4"/>
  <c r="AD554" i="4" s="1"/>
  <c r="AC644" i="4"/>
  <c r="AD644" i="4" s="1"/>
  <c r="AC704" i="4"/>
  <c r="AC714" i="4"/>
  <c r="AD714" i="4" s="1"/>
  <c r="AC738" i="4"/>
  <c r="AC807" i="4"/>
  <c r="AC832" i="4"/>
  <c r="AC879" i="4"/>
  <c r="AC924" i="4"/>
  <c r="AD924" i="4" s="1"/>
  <c r="P927" i="4"/>
  <c r="AC933" i="4"/>
  <c r="AC960" i="4"/>
  <c r="P971" i="4"/>
  <c r="AC978" i="4"/>
  <c r="P981" i="4"/>
  <c r="P989" i="4"/>
  <c r="AC996" i="4"/>
  <c r="P999" i="4"/>
  <c r="P1009" i="4"/>
  <c r="AC1015" i="4"/>
  <c r="P1019" i="4"/>
  <c r="AC1026" i="4"/>
  <c r="AC1064" i="4"/>
  <c r="AC1093" i="4"/>
  <c r="AC1105" i="4"/>
  <c r="AC1107" i="4"/>
  <c r="AC1117" i="4"/>
  <c r="AC1129" i="4"/>
  <c r="AC1131" i="4"/>
  <c r="AC1140" i="4"/>
  <c r="AD1140" i="4" s="1"/>
  <c r="AC515" i="4"/>
  <c r="AC516" i="4"/>
  <c r="P519" i="4"/>
  <c r="P529" i="4"/>
  <c r="AC535" i="4"/>
  <c r="AD535" i="4" s="1"/>
  <c r="P539" i="4"/>
  <c r="AD539" i="4" s="1"/>
  <c r="AC543" i="4"/>
  <c r="P548" i="4"/>
  <c r="AC567" i="4"/>
  <c r="AC578" i="4"/>
  <c r="AC579" i="4"/>
  <c r="P594" i="4"/>
  <c r="AC609" i="4"/>
  <c r="AC610" i="4"/>
  <c r="AC621" i="4"/>
  <c r="AC633" i="4"/>
  <c r="P651" i="4"/>
  <c r="P663" i="4"/>
  <c r="P675" i="4"/>
  <c r="P687" i="4"/>
  <c r="P699" i="4"/>
  <c r="P748" i="4"/>
  <c r="AC777" i="4"/>
  <c r="P802" i="4"/>
  <c r="P810" i="4"/>
  <c r="P826" i="4"/>
  <c r="AC840" i="4"/>
  <c r="AD840" i="4" s="1"/>
  <c r="AC870" i="4"/>
  <c r="P874" i="4"/>
  <c r="P882" i="4"/>
  <c r="P897" i="4"/>
  <c r="AC903" i="4"/>
  <c r="P928" i="4"/>
  <c r="AC943" i="4"/>
  <c r="AD943" i="4" s="1"/>
  <c r="P964" i="4"/>
  <c r="P972" i="4"/>
  <c r="P973" i="4"/>
  <c r="AC1007" i="4"/>
  <c r="P1010" i="4"/>
  <c r="P1020" i="4"/>
  <c r="P1033" i="4"/>
  <c r="P1045" i="4"/>
  <c r="P1057" i="4"/>
  <c r="AD1057" i="4" s="1"/>
  <c r="P1067" i="4"/>
  <c r="AD1067" i="4" s="1"/>
  <c r="AC1075" i="4"/>
  <c r="P1088" i="4"/>
  <c r="P1100" i="4"/>
  <c r="P1112" i="4"/>
  <c r="P1124" i="4"/>
  <c r="AC565" i="4"/>
  <c r="P571" i="4"/>
  <c r="AC580" i="4"/>
  <c r="P583" i="4"/>
  <c r="AC588" i="4"/>
  <c r="AC592" i="4"/>
  <c r="P595" i="4"/>
  <c r="AC600" i="4"/>
  <c r="AD600" i="4" s="1"/>
  <c r="AC604" i="4"/>
  <c r="P607" i="4"/>
  <c r="AC614" i="4"/>
  <c r="P618" i="4"/>
  <c r="AC626" i="4"/>
  <c r="P630" i="4"/>
  <c r="AC638" i="4"/>
  <c r="P642" i="4"/>
  <c r="AC661" i="4"/>
  <c r="P664" i="4"/>
  <c r="AC673" i="4"/>
  <c r="AD673" i="4" s="1"/>
  <c r="P676" i="4"/>
  <c r="AC685" i="4"/>
  <c r="P688" i="4"/>
  <c r="AC697" i="4"/>
  <c r="P700" i="4"/>
  <c r="P718" i="4"/>
  <c r="P726" i="4"/>
  <c r="AC762" i="4"/>
  <c r="P771" i="4"/>
  <c r="AC778" i="4"/>
  <c r="P795" i="4"/>
  <c r="P803" i="4"/>
  <c r="AC809" i="4"/>
  <c r="P827" i="4"/>
  <c r="P875" i="4"/>
  <c r="AC881" i="4"/>
  <c r="AD881" i="4" s="1"/>
  <c r="P898" i="4"/>
  <c r="P921" i="4"/>
  <c r="P929" i="4"/>
  <c r="AC935" i="4"/>
  <c r="AD935" i="4" s="1"/>
  <c r="P937" i="4"/>
  <c r="AC952" i="4"/>
  <c r="AC962" i="4"/>
  <c r="AD962" i="4" s="1"/>
  <c r="AC980" i="4"/>
  <c r="AD980" i="4" s="1"/>
  <c r="AC998" i="4"/>
  <c r="AC1005" i="4"/>
  <c r="AC1055" i="4"/>
  <c r="AD1055" i="4" s="1"/>
  <c r="AC1076" i="4"/>
  <c r="P1089" i="4"/>
  <c r="AC1097" i="4"/>
  <c r="P1101" i="4"/>
  <c r="AC1109" i="4"/>
  <c r="P1113" i="4"/>
  <c r="P1125" i="4"/>
  <c r="AD53" i="4"/>
  <c r="R1148" i="4"/>
  <c r="P52" i="4"/>
  <c r="AC94" i="4"/>
  <c r="AC95" i="4"/>
  <c r="Q95" i="5" s="1"/>
  <c r="Q95" i="7" s="1"/>
  <c r="AD95" i="7" s="1"/>
  <c r="AC93" i="4"/>
  <c r="Q93" i="5" s="1"/>
  <c r="Q93" i="7" s="1"/>
  <c r="AD93" i="7" s="1"/>
  <c r="U1148" i="4"/>
  <c r="AD147" i="4"/>
  <c r="AC85" i="4"/>
  <c r="Q85" i="5" s="1"/>
  <c r="Q85" i="7" s="1"/>
  <c r="AD85" i="7" s="1"/>
  <c r="AC86" i="4"/>
  <c r="Q86" i="5" s="1"/>
  <c r="Q86" i="7" s="1"/>
  <c r="AD86" i="7" s="1"/>
  <c r="V1148" i="4"/>
  <c r="Y1148" i="4"/>
  <c r="AC96" i="4"/>
  <c r="Z1148" i="4"/>
  <c r="P82" i="4"/>
  <c r="AA1148" i="4"/>
  <c r="AC89" i="4"/>
  <c r="G1148" i="4"/>
  <c r="P58" i="4"/>
  <c r="AD77" i="4"/>
  <c r="P83" i="4"/>
  <c r="AC87" i="4"/>
  <c r="Q87" i="5" s="1"/>
  <c r="Q87" i="7" s="1"/>
  <c r="AD87" i="7" s="1"/>
  <c r="H1148" i="4"/>
  <c r="P13" i="4"/>
  <c r="P55" i="4"/>
  <c r="P67" i="4"/>
  <c r="P72" i="4"/>
  <c r="P78" i="4"/>
  <c r="P84" i="4"/>
  <c r="AC91" i="4"/>
  <c r="Q91" i="5" s="1"/>
  <c r="Q91" i="6" s="1"/>
  <c r="AC92" i="4"/>
  <c r="AD143" i="4"/>
  <c r="AC266" i="4"/>
  <c r="P268" i="4"/>
  <c r="AD268" i="4" s="1"/>
  <c r="AD226" i="4"/>
  <c r="AC281" i="4"/>
  <c r="AD281" i="4" s="1"/>
  <c r="P292" i="4"/>
  <c r="P301" i="4"/>
  <c r="P270" i="4"/>
  <c r="AC275" i="4"/>
  <c r="P277" i="4"/>
  <c r="AC290" i="4"/>
  <c r="AC299" i="4"/>
  <c r="AD299" i="4" s="1"/>
  <c r="P285" i="4"/>
  <c r="AD356" i="4"/>
  <c r="AD374" i="4"/>
  <c r="AC269" i="4"/>
  <c r="P271" i="4"/>
  <c r="AD312" i="4"/>
  <c r="P279" i="4"/>
  <c r="AC284" i="4"/>
  <c r="AD284" i="4" s="1"/>
  <c r="P286" i="4"/>
  <c r="AD286" i="4" s="1"/>
  <c r="P295" i="4"/>
  <c r="AD161" i="4"/>
  <c r="P235" i="4"/>
  <c r="P241" i="4"/>
  <c r="P247" i="4"/>
  <c r="P253" i="4"/>
  <c r="P259" i="4"/>
  <c r="P265" i="4"/>
  <c r="P273" i="4"/>
  <c r="AC278" i="4"/>
  <c r="P280" i="4"/>
  <c r="P267" i="4"/>
  <c r="AC272" i="4"/>
  <c r="AD272" i="4" s="1"/>
  <c r="P274" i="4"/>
  <c r="P289" i="4"/>
  <c r="P298" i="4"/>
  <c r="AD177" i="4"/>
  <c r="AD183" i="4"/>
  <c r="AC287" i="4"/>
  <c r="AC296" i="4"/>
  <c r="P413" i="4"/>
  <c r="P419" i="4"/>
  <c r="P425" i="4"/>
  <c r="P431" i="4"/>
  <c r="P446" i="4"/>
  <c r="AC464" i="4"/>
  <c r="AD464" i="4" s="1"/>
  <c r="AC476" i="4"/>
  <c r="AC488" i="4"/>
  <c r="AC500" i="4"/>
  <c r="AD500" i="4" s="1"/>
  <c r="AC517" i="4"/>
  <c r="AD517" i="4" s="1"/>
  <c r="P394" i="4"/>
  <c r="P403" i="4"/>
  <c r="AC445" i="4"/>
  <c r="AC454" i="4"/>
  <c r="AD454" i="4" s="1"/>
  <c r="AC466" i="4"/>
  <c r="AD466" i="4" s="1"/>
  <c r="AC478" i="4"/>
  <c r="AD478" i="4" s="1"/>
  <c r="P390" i="4"/>
  <c r="P399" i="4"/>
  <c r="AC455" i="4"/>
  <c r="AD455" i="4" s="1"/>
  <c r="AC467" i="4"/>
  <c r="AC479" i="4"/>
  <c r="AD479" i="4" s="1"/>
  <c r="AC491" i="4"/>
  <c r="P409" i="4"/>
  <c r="P415" i="4"/>
  <c r="P421" i="4"/>
  <c r="AD495" i="4"/>
  <c r="AC503" i="4"/>
  <c r="P391" i="4"/>
  <c r="AD391" i="4" s="1"/>
  <c r="AC447" i="4"/>
  <c r="AD447" i="4" s="1"/>
  <c r="AC457" i="4"/>
  <c r="AC469" i="4"/>
  <c r="AC481" i="4"/>
  <c r="AC493" i="4"/>
  <c r="AC512" i="4"/>
  <c r="AC521" i="4"/>
  <c r="AD521" i="4" s="1"/>
  <c r="P422" i="4"/>
  <c r="P428" i="4"/>
  <c r="P434" i="4"/>
  <c r="AC439" i="4"/>
  <c r="AD439" i="4" s="1"/>
  <c r="AC448" i="4"/>
  <c r="AC458" i="4"/>
  <c r="AC470" i="4"/>
  <c r="AC482" i="4"/>
  <c r="AC494" i="4"/>
  <c r="AC505" i="4"/>
  <c r="AC522" i="4"/>
  <c r="AD522" i="4" s="1"/>
  <c r="AC513" i="4"/>
  <c r="AD513" i="4" s="1"/>
  <c r="AD411" i="4"/>
  <c r="P429" i="4"/>
  <c r="P435" i="4"/>
  <c r="P443" i="4"/>
  <c r="AC460" i="4"/>
  <c r="AD460" i="4" s="1"/>
  <c r="AC472" i="4"/>
  <c r="AD472" i="4" s="1"/>
  <c r="P388" i="4"/>
  <c r="P397" i="4"/>
  <c r="P406" i="4"/>
  <c r="AC441" i="4"/>
  <c r="AC450" i="4"/>
  <c r="AC461" i="4"/>
  <c r="AD461" i="4" s="1"/>
  <c r="AC473" i="4"/>
  <c r="AD473" i="4" s="1"/>
  <c r="AC485" i="4"/>
  <c r="AC497" i="4"/>
  <c r="AC525" i="4"/>
  <c r="AD525" i="4" s="1"/>
  <c r="AC463" i="4"/>
  <c r="AC475" i="4"/>
  <c r="AD475" i="4" s="1"/>
  <c r="AC487" i="4"/>
  <c r="AC526" i="4"/>
  <c r="AC572" i="4"/>
  <c r="AD572" i="4" s="1"/>
  <c r="AC581" i="4"/>
  <c r="AD581" i="4" s="1"/>
  <c r="P608" i="4"/>
  <c r="P567" i="4"/>
  <c r="P576" i="4"/>
  <c r="AC593" i="4"/>
  <c r="AD593" i="4" s="1"/>
  <c r="AD555" i="4"/>
  <c r="AC566" i="4"/>
  <c r="AC575" i="4"/>
  <c r="AD575" i="4" s="1"/>
  <c r="AC584" i="4"/>
  <c r="AD584" i="4" s="1"/>
  <c r="AC596" i="4"/>
  <c r="AD596" i="4" s="1"/>
  <c r="P570" i="4"/>
  <c r="AD557" i="4"/>
  <c r="P563" i="4"/>
  <c r="AC568" i="4"/>
  <c r="AD568" i="4" s="1"/>
  <c r="AC577" i="4"/>
  <c r="AC587" i="4"/>
  <c r="AC599" i="4"/>
  <c r="AC569" i="4"/>
  <c r="AD569" i="4" s="1"/>
  <c r="P573" i="4"/>
  <c r="P582" i="4"/>
  <c r="P511" i="4"/>
  <c r="P553" i="4"/>
  <c r="P559" i="4"/>
  <c r="P565" i="4"/>
  <c r="AC571" i="4"/>
  <c r="AC590" i="4"/>
  <c r="AD590" i="4" s="1"/>
  <c r="AC602" i="4"/>
  <c r="AC642" i="4"/>
  <c r="AC657" i="4"/>
  <c r="AC668" i="4"/>
  <c r="AC680" i="4"/>
  <c r="AC692" i="4"/>
  <c r="P632" i="4"/>
  <c r="AD632" i="4" s="1"/>
  <c r="P638" i="4"/>
  <c r="AD638" i="4" s="1"/>
  <c r="P652" i="4"/>
  <c r="AC669" i="4"/>
  <c r="AC681" i="4"/>
  <c r="AC693" i="4"/>
  <c r="AC670" i="4"/>
  <c r="AD670" i="4" s="1"/>
  <c r="AC682" i="4"/>
  <c r="AD682" i="4" s="1"/>
  <c r="AC694" i="4"/>
  <c r="AD694" i="4" s="1"/>
  <c r="AC703" i="4"/>
  <c r="AD627" i="4"/>
  <c r="AC651" i="4"/>
  <c r="AC659" i="4"/>
  <c r="AD659" i="4" s="1"/>
  <c r="AC671" i="4"/>
  <c r="AD671" i="4" s="1"/>
  <c r="AC683" i="4"/>
  <c r="AD683" i="4" s="1"/>
  <c r="AC695" i="4"/>
  <c r="AD695" i="4" s="1"/>
  <c r="AC660" i="4"/>
  <c r="AC672" i="4"/>
  <c r="AC684" i="4"/>
  <c r="AC696" i="4"/>
  <c r="AC645" i="4"/>
  <c r="P655" i="4"/>
  <c r="AD655" i="4" s="1"/>
  <c r="AC662" i="4"/>
  <c r="AD662" i="4" s="1"/>
  <c r="AC674" i="4"/>
  <c r="AC686" i="4"/>
  <c r="AC698" i="4"/>
  <c r="P611" i="4"/>
  <c r="P617" i="4"/>
  <c r="P623" i="4"/>
  <c r="P629" i="4"/>
  <c r="AD629" i="4" s="1"/>
  <c r="P635" i="4"/>
  <c r="P641" i="4"/>
  <c r="AC663" i="4"/>
  <c r="AC675" i="4"/>
  <c r="AC687" i="4"/>
  <c r="AC699" i="4"/>
  <c r="AC654" i="4"/>
  <c r="AD654" i="4" s="1"/>
  <c r="AC664" i="4"/>
  <c r="AC676" i="4"/>
  <c r="AC688" i="4"/>
  <c r="AD612" i="4"/>
  <c r="AC665" i="4"/>
  <c r="AD665" i="4" s="1"/>
  <c r="AC677" i="4"/>
  <c r="AD677" i="4" s="1"/>
  <c r="AC689" i="4"/>
  <c r="AD689" i="4" s="1"/>
  <c r="P643" i="4"/>
  <c r="AC648" i="4"/>
  <c r="AD648" i="4" s="1"/>
  <c r="P650" i="4"/>
  <c r="P658" i="4"/>
  <c r="AC666" i="4"/>
  <c r="AD666" i="4" s="1"/>
  <c r="AC678" i="4"/>
  <c r="AD678" i="4" s="1"/>
  <c r="AC690" i="4"/>
  <c r="AD690" i="4" s="1"/>
  <c r="AC709" i="4"/>
  <c r="P613" i="4"/>
  <c r="P619" i="4"/>
  <c r="P625" i="4"/>
  <c r="P631" i="4"/>
  <c r="AC705" i="4"/>
  <c r="P703" i="4"/>
  <c r="AC715" i="4"/>
  <c r="AC720" i="4"/>
  <c r="AD720" i="4" s="1"/>
  <c r="AC746" i="4"/>
  <c r="AD746" i="4" s="1"/>
  <c r="AC798" i="4"/>
  <c r="AD798" i="4" s="1"/>
  <c r="AC814" i="4"/>
  <c r="AC855" i="4"/>
  <c r="AD855" i="4" s="1"/>
  <c r="AC702" i="4"/>
  <c r="AD702" i="4" s="1"/>
  <c r="P712" i="4"/>
  <c r="AC731" i="4"/>
  <c r="AC736" i="4"/>
  <c r="AC741" i="4"/>
  <c r="AD741" i="4" s="1"/>
  <c r="AC849" i="4"/>
  <c r="AD849" i="4" s="1"/>
  <c r="AC937" i="4"/>
  <c r="AC711" i="4"/>
  <c r="AD711" i="4" s="1"/>
  <c r="AC716" i="4"/>
  <c r="AD716" i="4" s="1"/>
  <c r="AC721" i="4"/>
  <c r="AC726" i="4"/>
  <c r="AC759" i="4"/>
  <c r="AC765" i="4"/>
  <c r="AC834" i="4"/>
  <c r="AD834" i="4" s="1"/>
  <c r="AC850" i="4"/>
  <c r="AC938" i="4"/>
  <c r="AC707" i="4"/>
  <c r="AC742" i="4"/>
  <c r="AD742" i="4" s="1"/>
  <c r="AC747" i="4"/>
  <c r="AC760" i="4"/>
  <c r="AD760" i="4" s="1"/>
  <c r="AC722" i="4"/>
  <c r="AD722" i="4" s="1"/>
  <c r="AC727" i="4"/>
  <c r="AC732" i="4"/>
  <c r="AC795" i="4"/>
  <c r="AC801" i="4"/>
  <c r="AD801" i="4" s="1"/>
  <c r="P709" i="4"/>
  <c r="AC717" i="4"/>
  <c r="AD717" i="4" s="1"/>
  <c r="AC743" i="4"/>
  <c r="AC748" i="4"/>
  <c r="AC708" i="4"/>
  <c r="AD708" i="4" s="1"/>
  <c r="AC728" i="4"/>
  <c r="AC733" i="4"/>
  <c r="AD733" i="4" s="1"/>
  <c r="AC831" i="4"/>
  <c r="AD831" i="4" s="1"/>
  <c r="AC713" i="4"/>
  <c r="AD713" i="4" s="1"/>
  <c r="AC718" i="4"/>
  <c r="AC723" i="4"/>
  <c r="AC749" i="4"/>
  <c r="AD749" i="4" s="1"/>
  <c r="AC753" i="4"/>
  <c r="AD753" i="4" s="1"/>
  <c r="AC816" i="4"/>
  <c r="AD816" i="4" s="1"/>
  <c r="AC867" i="4"/>
  <c r="AC734" i="4"/>
  <c r="AD734" i="4" s="1"/>
  <c r="AC739" i="4"/>
  <c r="AC744" i="4"/>
  <c r="AD744" i="4" s="1"/>
  <c r="AC868" i="4"/>
  <c r="AD868" i="4" s="1"/>
  <c r="P706" i="4"/>
  <c r="AC719" i="4"/>
  <c r="AC724" i="4"/>
  <c r="AD724" i="4" s="1"/>
  <c r="AC729" i="4"/>
  <c r="AC783" i="4"/>
  <c r="AC852" i="4"/>
  <c r="AD852" i="4" s="1"/>
  <c r="AC766" i="4"/>
  <c r="AC784" i="4"/>
  <c r="AD784" i="4" s="1"/>
  <c r="AC802" i="4"/>
  <c r="AC820" i="4"/>
  <c r="AC838" i="4"/>
  <c r="AC856" i="4"/>
  <c r="AC874" i="4"/>
  <c r="AC892" i="4"/>
  <c r="AC910" i="4"/>
  <c r="AC928" i="4"/>
  <c r="AC972" i="4"/>
  <c r="AC990" i="4"/>
  <c r="AD990" i="4" s="1"/>
  <c r="AC770" i="4"/>
  <c r="AD770" i="4" s="1"/>
  <c r="AC788" i="4"/>
  <c r="AC806" i="4"/>
  <c r="AD806" i="4" s="1"/>
  <c r="AC824" i="4"/>
  <c r="AD824" i="4" s="1"/>
  <c r="AC842" i="4"/>
  <c r="AD842" i="4" s="1"/>
  <c r="AC860" i="4"/>
  <c r="AC878" i="4"/>
  <c r="AC896" i="4"/>
  <c r="AD896" i="4" s="1"/>
  <c r="AC914" i="4"/>
  <c r="AD914" i="4" s="1"/>
  <c r="AC932" i="4"/>
  <c r="AC953" i="4"/>
  <c r="AD953" i="4" s="1"/>
  <c r="AC955" i="4"/>
  <c r="AC973" i="4"/>
  <c r="AC991" i="4"/>
  <c r="AC763" i="4"/>
  <c r="AD763" i="4" s="1"/>
  <c r="AC781" i="4"/>
  <c r="AD781" i="4" s="1"/>
  <c r="AC799" i="4"/>
  <c r="AD799" i="4" s="1"/>
  <c r="AC817" i="4"/>
  <c r="AD817" i="4" s="1"/>
  <c r="AC835" i="4"/>
  <c r="AC853" i="4"/>
  <c r="AD853" i="4" s="1"/>
  <c r="AC871" i="4"/>
  <c r="AD871" i="4" s="1"/>
  <c r="AC889" i="4"/>
  <c r="AD889" i="4" s="1"/>
  <c r="AC907" i="4"/>
  <c r="AD907" i="4" s="1"/>
  <c r="AC925" i="4"/>
  <c r="AC956" i="4"/>
  <c r="AC1001" i="4"/>
  <c r="AD1001" i="4" s="1"/>
  <c r="AC767" i="4"/>
  <c r="AC785" i="4"/>
  <c r="AC803" i="4"/>
  <c r="AC821" i="4"/>
  <c r="AC839" i="4"/>
  <c r="AD839" i="4" s="1"/>
  <c r="AC857" i="4"/>
  <c r="AC875" i="4"/>
  <c r="AC893" i="4"/>
  <c r="AC911" i="4"/>
  <c r="AC929" i="4"/>
  <c r="AC942" i="4"/>
  <c r="AC965" i="4"/>
  <c r="AD965" i="4" s="1"/>
  <c r="AC983" i="4"/>
  <c r="AD983" i="4" s="1"/>
  <c r="AC886" i="4"/>
  <c r="AC904" i="4"/>
  <c r="AC922" i="4"/>
  <c r="AD922" i="4" s="1"/>
  <c r="AC1013" i="4"/>
  <c r="AC764" i="4"/>
  <c r="AD764" i="4" s="1"/>
  <c r="AC782" i="4"/>
  <c r="AD782" i="4" s="1"/>
  <c r="AC800" i="4"/>
  <c r="AD800" i="4" s="1"/>
  <c r="AC818" i="4"/>
  <c r="AD818" i="4" s="1"/>
  <c r="AC836" i="4"/>
  <c r="AD836" i="4" s="1"/>
  <c r="AC854" i="4"/>
  <c r="AC872" i="4"/>
  <c r="AD872" i="4" s="1"/>
  <c r="AC890" i="4"/>
  <c r="AC908" i="4"/>
  <c r="AD908" i="4" s="1"/>
  <c r="AC926" i="4"/>
  <c r="AD926" i="4" s="1"/>
  <c r="AC949" i="4"/>
  <c r="AC1014" i="4"/>
  <c r="AC757" i="4"/>
  <c r="AC775" i="4"/>
  <c r="AD775" i="4" s="1"/>
  <c r="AC793" i="4"/>
  <c r="AD793" i="4" s="1"/>
  <c r="AC811" i="4"/>
  <c r="AD811" i="4" s="1"/>
  <c r="AC829" i="4"/>
  <c r="AD829" i="4" s="1"/>
  <c r="AC847" i="4"/>
  <c r="AC865" i="4"/>
  <c r="AD865" i="4" s="1"/>
  <c r="AC883" i="4"/>
  <c r="AC901" i="4"/>
  <c r="AD901" i="4" s="1"/>
  <c r="AC919" i="4"/>
  <c r="AD919" i="4" s="1"/>
  <c r="AC754" i="4"/>
  <c r="AD754" i="4" s="1"/>
  <c r="AC761" i="4"/>
  <c r="AC779" i="4"/>
  <c r="AD779" i="4" s="1"/>
  <c r="AC797" i="4"/>
  <c r="AC815" i="4"/>
  <c r="AC833" i="4"/>
  <c r="AD833" i="4" s="1"/>
  <c r="AC851" i="4"/>
  <c r="AD851" i="4" s="1"/>
  <c r="AC869" i="4"/>
  <c r="AD869" i="4" s="1"/>
  <c r="AC887" i="4"/>
  <c r="AD887" i="4" s="1"/>
  <c r="AC905" i="4"/>
  <c r="AD905" i="4" s="1"/>
  <c r="AC923" i="4"/>
  <c r="AD923" i="4" s="1"/>
  <c r="AC950" i="4"/>
  <c r="AD950" i="4" s="1"/>
  <c r="AC951" i="4"/>
  <c r="AC959" i="4"/>
  <c r="AC977" i="4"/>
  <c r="AD977" i="4" s="1"/>
  <c r="AC751" i="4"/>
  <c r="AC772" i="4"/>
  <c r="AD772" i="4" s="1"/>
  <c r="AC790" i="4"/>
  <c r="AC808" i="4"/>
  <c r="AC826" i="4"/>
  <c r="AC844" i="4"/>
  <c r="AD844" i="4" s="1"/>
  <c r="AC862" i="4"/>
  <c r="AC880" i="4"/>
  <c r="AC898" i="4"/>
  <c r="AC916" i="4"/>
  <c r="AC934" i="4"/>
  <c r="AC939" i="4"/>
  <c r="AC758" i="4"/>
  <c r="AD758" i="4" s="1"/>
  <c r="AC776" i="4"/>
  <c r="AD776" i="4" s="1"/>
  <c r="AC794" i="4"/>
  <c r="AD794" i="4" s="1"/>
  <c r="AC812" i="4"/>
  <c r="AD812" i="4" s="1"/>
  <c r="AC830" i="4"/>
  <c r="AD830" i="4" s="1"/>
  <c r="AC848" i="4"/>
  <c r="AD848" i="4" s="1"/>
  <c r="AC866" i="4"/>
  <c r="AD866" i="4" s="1"/>
  <c r="AC884" i="4"/>
  <c r="AD884" i="4" s="1"/>
  <c r="AC902" i="4"/>
  <c r="AD902" i="4" s="1"/>
  <c r="AC920" i="4"/>
  <c r="AD920" i="4" s="1"/>
  <c r="AC961" i="4"/>
  <c r="AC979" i="4"/>
  <c r="AC997" i="4"/>
  <c r="AC769" i="4"/>
  <c r="AD769" i="4" s="1"/>
  <c r="AC787" i="4"/>
  <c r="AD787" i="4" s="1"/>
  <c r="AC805" i="4"/>
  <c r="AD805" i="4" s="1"/>
  <c r="AC823" i="4"/>
  <c r="AD823" i="4" s="1"/>
  <c r="AC841" i="4"/>
  <c r="AD841" i="4" s="1"/>
  <c r="AC859" i="4"/>
  <c r="AC877" i="4"/>
  <c r="AD877" i="4" s="1"/>
  <c r="AC895" i="4"/>
  <c r="AD895" i="4" s="1"/>
  <c r="AC913" i="4"/>
  <c r="AD913" i="4" s="1"/>
  <c r="AC931" i="4"/>
  <c r="P941" i="4"/>
  <c r="AC945" i="4"/>
  <c r="AC1008" i="4"/>
  <c r="P949" i="4"/>
  <c r="P1026" i="4"/>
  <c r="AC1068" i="4"/>
  <c r="P945" i="4"/>
  <c r="P954" i="4"/>
  <c r="P960" i="4"/>
  <c r="P966" i="4"/>
  <c r="AC1025" i="4"/>
  <c r="AC1036" i="4"/>
  <c r="AC1048" i="4"/>
  <c r="AC1037" i="4"/>
  <c r="AC1049" i="4"/>
  <c r="P942" i="4"/>
  <c r="P946" i="4"/>
  <c r="AD946" i="4" s="1"/>
  <c r="P955" i="4"/>
  <c r="P961" i="4"/>
  <c r="P967" i="4"/>
  <c r="AC1027" i="4"/>
  <c r="AC1039" i="4"/>
  <c r="AC1051" i="4"/>
  <c r="AD1051" i="4" s="1"/>
  <c r="AC1062" i="4"/>
  <c r="AC1072" i="4"/>
  <c r="P939" i="4"/>
  <c r="P951" i="4"/>
  <c r="AC1028" i="4"/>
  <c r="AC1029" i="4"/>
  <c r="AC1041" i="4"/>
  <c r="AC1053" i="4"/>
  <c r="AC1074" i="4"/>
  <c r="P952" i="4"/>
  <c r="P957" i="4"/>
  <c r="P963" i="4"/>
  <c r="AC1030" i="4"/>
  <c r="AC1042" i="4"/>
  <c r="AC1054" i="4"/>
  <c r="AC1031" i="4"/>
  <c r="AC1043" i="4"/>
  <c r="AD1043" i="4" s="1"/>
  <c r="P1031" i="4"/>
  <c r="P1036" i="4"/>
  <c r="P1042" i="4"/>
  <c r="P1048" i="4"/>
  <c r="P1054" i="4"/>
  <c r="P1060" i="4"/>
  <c r="P1066" i="4"/>
  <c r="P1072" i="4"/>
  <c r="P1078" i="4"/>
  <c r="AC1082" i="4"/>
  <c r="AD1082" i="4" s="1"/>
  <c r="P1093" i="4"/>
  <c r="P1102" i="4"/>
  <c r="P1111" i="4"/>
  <c r="P1120" i="4"/>
  <c r="P1129" i="4"/>
  <c r="P1138" i="4"/>
  <c r="P1147" i="4"/>
  <c r="AD1027" i="4"/>
  <c r="AD1079" i="4"/>
  <c r="AC1092" i="4"/>
  <c r="AC1101" i="4"/>
  <c r="AC1110" i="4"/>
  <c r="AD1110" i="4" s="1"/>
  <c r="AC1119" i="4"/>
  <c r="AC1128" i="4"/>
  <c r="AD1131" i="4"/>
  <c r="P1024" i="4"/>
  <c r="P1028" i="4"/>
  <c r="P1038" i="4"/>
  <c r="P1044" i="4"/>
  <c r="P1050" i="4"/>
  <c r="P1056" i="4"/>
  <c r="AD1056" i="4" s="1"/>
  <c r="P1062" i="4"/>
  <c r="P1068" i="4"/>
  <c r="P1074" i="4"/>
  <c r="P1080" i="4"/>
  <c r="P1087" i="4"/>
  <c r="P1096" i="4"/>
  <c r="AD1096" i="4" s="1"/>
  <c r="P1105" i="4"/>
  <c r="P1114" i="4"/>
  <c r="P1123" i="4"/>
  <c r="P1132" i="4"/>
  <c r="P1141" i="4"/>
  <c r="AC1085" i="4"/>
  <c r="AC1094" i="4"/>
  <c r="AD1094" i="4" s="1"/>
  <c r="AC1103" i="4"/>
  <c r="AD1103" i="4" s="1"/>
  <c r="AC1112" i="4"/>
  <c r="AC1121" i="4"/>
  <c r="AC1130" i="4"/>
  <c r="AD1130" i="4" s="1"/>
  <c r="AC1139" i="4"/>
  <c r="AD1139" i="4" s="1"/>
  <c r="AC1095" i="4"/>
  <c r="AD1095" i="4" s="1"/>
  <c r="AC1104" i="4"/>
  <c r="AC1113" i="4"/>
  <c r="AC1122" i="4"/>
  <c r="AD1122" i="4" s="1"/>
  <c r="AD1143" i="4"/>
  <c r="P1034" i="4"/>
  <c r="P1040" i="4"/>
  <c r="P1046" i="4"/>
  <c r="P1052" i="4"/>
  <c r="P1058" i="4"/>
  <c r="AD1058" i="4" s="1"/>
  <c r="P1064" i="4"/>
  <c r="P1070" i="4"/>
  <c r="AD1070" i="4" s="1"/>
  <c r="P1076" i="4"/>
  <c r="P1090" i="4"/>
  <c r="P1099" i="4"/>
  <c r="AD1099" i="4" s="1"/>
  <c r="P1108" i="4"/>
  <c r="P1117" i="4"/>
  <c r="P1126" i="4"/>
  <c r="P1135" i="4"/>
  <c r="P1144" i="4"/>
  <c r="P1083" i="4"/>
  <c r="P1030" i="4"/>
  <c r="P1035" i="4"/>
  <c r="P1041" i="4"/>
  <c r="P1047" i="4"/>
  <c r="P1053" i="4"/>
  <c r="P1059" i="4"/>
  <c r="AD1059" i="4" s="1"/>
  <c r="P1065" i="4"/>
  <c r="AD1065" i="4" s="1"/>
  <c r="P1071" i="4"/>
  <c r="AD1071" i="4" s="1"/>
  <c r="P1077" i="4"/>
  <c r="AD1077" i="4" s="1"/>
  <c r="AC1133" i="4"/>
  <c r="AD1133" i="4" s="1"/>
  <c r="AC1142" i="4"/>
  <c r="AD334" i="5"/>
  <c r="AD338" i="5"/>
  <c r="AD355" i="5"/>
  <c r="AD408" i="5"/>
  <c r="AD433" i="5"/>
  <c r="AD697" i="5"/>
  <c r="AD755" i="5"/>
  <c r="AD971" i="5"/>
  <c r="AD1116" i="5"/>
  <c r="AD1143" i="5"/>
  <c r="AD1147" i="5"/>
  <c r="C22" i="1"/>
  <c r="AD64" i="5"/>
  <c r="AD76" i="5"/>
  <c r="AD195" i="5"/>
  <c r="AD322" i="5"/>
  <c r="AD326" i="5"/>
  <c r="AD417" i="5"/>
  <c r="AD442" i="5"/>
  <c r="AD483" i="5"/>
  <c r="AD628" i="5"/>
  <c r="AD752" i="5"/>
  <c r="C23" i="1"/>
  <c r="AD339" i="5"/>
  <c r="AD409" i="5"/>
  <c r="AD434" i="5"/>
  <c r="AD562" i="5"/>
  <c r="AD616" i="5"/>
  <c r="AD1007" i="5"/>
  <c r="AD1081" i="5"/>
  <c r="C24" i="1"/>
  <c r="C25" i="1"/>
  <c r="AD41" i="5"/>
  <c r="AD57" i="5"/>
  <c r="AD177" i="5"/>
  <c r="AD323" i="5"/>
  <c r="AD376" i="5"/>
  <c r="AD381" i="5"/>
  <c r="AD414" i="5"/>
  <c r="AD418" i="5"/>
  <c r="AD472" i="5"/>
  <c r="AD484" i="5"/>
  <c r="AD740" i="5"/>
  <c r="AD749" i="5"/>
  <c r="AD753" i="5"/>
  <c r="AD910" i="5"/>
  <c r="AD935" i="5"/>
  <c r="AD982" i="5"/>
  <c r="AD995" i="5"/>
  <c r="AD1073" i="5"/>
  <c r="AD1091" i="5"/>
  <c r="C26" i="1"/>
  <c r="C27" i="1"/>
  <c r="AD123" i="5"/>
  <c r="AD173" i="5"/>
  <c r="AD213" i="5"/>
  <c r="AD251" i="5"/>
  <c r="AD275" i="5"/>
  <c r="AD299" i="5"/>
  <c r="AD303" i="5"/>
  <c r="AD307" i="5"/>
  <c r="AD332" i="5"/>
  <c r="AD402" i="5"/>
  <c r="AD448" i="5"/>
  <c r="AD634" i="5"/>
  <c r="AD687" i="5"/>
  <c r="AD718" i="5"/>
  <c r="AD803" i="5"/>
  <c r="AD839" i="5"/>
  <c r="AD1087" i="5"/>
  <c r="C28" i="1"/>
  <c r="C29" i="1"/>
  <c r="AD139" i="5"/>
  <c r="AD320" i="5"/>
  <c r="AD341" i="5"/>
  <c r="AD358" i="5"/>
  <c r="AD382" i="5"/>
  <c r="AD407" i="5"/>
  <c r="AD622" i="5"/>
  <c r="AD647" i="5"/>
  <c r="AD737" i="5"/>
  <c r="AD877" i="5"/>
  <c r="AD970" i="5"/>
  <c r="C30" i="1"/>
  <c r="AD174" i="5"/>
  <c r="AD228" i="5"/>
  <c r="AD252" i="5"/>
  <c r="AD264" i="5"/>
  <c r="AD276" i="5"/>
  <c r="AD300" i="5"/>
  <c r="AD403" i="5"/>
  <c r="AD544" i="5"/>
  <c r="AD556" i="5"/>
  <c r="AD639" i="5"/>
  <c r="AD946" i="5"/>
  <c r="AD185" i="5"/>
  <c r="AD245" i="5"/>
  <c r="AD293" i="5"/>
  <c r="AD313" i="5"/>
  <c r="AD404" i="5"/>
  <c r="AD495" i="5"/>
  <c r="AD1067" i="5"/>
  <c r="AD1085" i="5"/>
  <c r="AD1103" i="5"/>
  <c r="AD1121" i="5"/>
  <c r="AD347" i="5"/>
  <c r="AD21" i="5"/>
  <c r="AD201" i="5"/>
  <c r="AD396" i="5"/>
  <c r="AD508" i="5"/>
  <c r="AD1099" i="5"/>
  <c r="AD1117" i="5"/>
  <c r="AD1140" i="5"/>
  <c r="AD1144" i="5"/>
  <c r="AD331" i="5"/>
  <c r="AD207" i="5"/>
  <c r="AD348" i="5"/>
  <c r="AD22" i="5"/>
  <c r="AD110" i="5"/>
  <c r="AD340" i="5"/>
  <c r="AD460" i="5"/>
  <c r="AD526" i="5"/>
  <c r="AD1141" i="5"/>
  <c r="AD1145" i="5"/>
  <c r="AD287" i="5"/>
  <c r="AD328" i="5"/>
  <c r="AD555" i="5"/>
  <c r="AD669" i="5"/>
  <c r="AD1069" i="5"/>
  <c r="AD1105" i="5"/>
  <c r="AD1123" i="5"/>
  <c r="AD178" i="5"/>
  <c r="AD1074" i="5"/>
  <c r="AD1092" i="5"/>
  <c r="AD316" i="5"/>
  <c r="AD1061" i="5"/>
  <c r="AD1079" i="5"/>
  <c r="AD1097" i="5"/>
  <c r="AD1115" i="5"/>
  <c r="AD1142" i="5"/>
  <c r="AD240" i="5"/>
  <c r="AD288" i="5"/>
  <c r="AD312" i="5"/>
  <c r="AD610" i="5"/>
  <c r="AD179" i="5"/>
  <c r="AD189" i="5"/>
  <c r="AD220" i="5"/>
  <c r="AD325" i="5"/>
  <c r="AD346" i="5"/>
  <c r="AD389" i="5"/>
  <c r="AD412" i="5"/>
  <c r="AD441" i="5"/>
  <c r="AD598" i="5"/>
  <c r="AD751" i="5"/>
  <c r="AD845" i="5"/>
  <c r="AD899" i="5"/>
  <c r="AD1075" i="5"/>
  <c r="AD1093" i="5"/>
  <c r="AD1111" i="5"/>
  <c r="AD1129" i="5"/>
  <c r="AD1134" i="5"/>
  <c r="AD374" i="5"/>
  <c r="AD428" i="5"/>
  <c r="AD190" i="5"/>
  <c r="AD349" i="5"/>
  <c r="AD731" i="5"/>
  <c r="AD791" i="5"/>
  <c r="AD93" i="5"/>
  <c r="AD129" i="5"/>
  <c r="AD125" i="5"/>
  <c r="AD119" i="5"/>
  <c r="AD117" i="5"/>
  <c r="AD118" i="5"/>
  <c r="AD135" i="5"/>
  <c r="AD112" i="5"/>
  <c r="AD113" i="5"/>
  <c r="AD115" i="5"/>
  <c r="AA1148" i="5"/>
  <c r="AD230" i="5"/>
  <c r="AD242" i="5"/>
  <c r="AD254" i="5"/>
  <c r="AD266" i="5"/>
  <c r="AD278" i="5"/>
  <c r="AD290" i="5"/>
  <c r="AD302" i="5"/>
  <c r="AD317" i="5"/>
  <c r="AD335" i="5"/>
  <c r="AD336" i="5"/>
  <c r="H1148" i="5"/>
  <c r="P13" i="5"/>
  <c r="AD192" i="5"/>
  <c r="AD227" i="5"/>
  <c r="AD239" i="5"/>
  <c r="AD263" i="5"/>
  <c r="AD354" i="5"/>
  <c r="R1148" i="5"/>
  <c r="AD186" i="5"/>
  <c r="AD209" i="5"/>
  <c r="AD225" i="5"/>
  <c r="AD237" i="5"/>
  <c r="AD249" i="5"/>
  <c r="AD261" i="5"/>
  <c r="AD273" i="5"/>
  <c r="AD285" i="5"/>
  <c r="AD297" i="5"/>
  <c r="AD311" i="5"/>
  <c r="AD329" i="5"/>
  <c r="S1148" i="5"/>
  <c r="AD180" i="5"/>
  <c r="AD224" i="5"/>
  <c r="AD236" i="5"/>
  <c r="AD248" i="5"/>
  <c r="AD260" i="5"/>
  <c r="AD272" i="5"/>
  <c r="AD284" i="5"/>
  <c r="AD296" i="5"/>
  <c r="AD310" i="5"/>
  <c r="AD205" i="5"/>
  <c r="AD223" i="5"/>
  <c r="AD235" i="5"/>
  <c r="AD247" i="5"/>
  <c r="AD259" i="5"/>
  <c r="AD271" i="5"/>
  <c r="AD283" i="5"/>
  <c r="AD295" i="5"/>
  <c r="AD308" i="5"/>
  <c r="AD324" i="5"/>
  <c r="AD342" i="5"/>
  <c r="AD343" i="5"/>
  <c r="AD367" i="5"/>
  <c r="U1148" i="5"/>
  <c r="V1148" i="5"/>
  <c r="AD203" i="5"/>
  <c r="Y1148" i="5"/>
  <c r="Z1148" i="5"/>
  <c r="AD232" i="5"/>
  <c r="AD244" i="5"/>
  <c r="AD256" i="5"/>
  <c r="AD268" i="5"/>
  <c r="AD280" i="5"/>
  <c r="AD292" i="5"/>
  <c r="AD305" i="5"/>
  <c r="AD319" i="5"/>
  <c r="AD231" i="5"/>
  <c r="AD243" i="5"/>
  <c r="AD255" i="5"/>
  <c r="AD267" i="5"/>
  <c r="AD279" i="5"/>
  <c r="AD291" i="5"/>
  <c r="AD304" i="5"/>
  <c r="AD318" i="5"/>
  <c r="AD337" i="5"/>
  <c r="AD360" i="5"/>
  <c r="AD538" i="5"/>
  <c r="AD550" i="5"/>
  <c r="AD568" i="5"/>
  <c r="AD574" i="5"/>
  <c r="AD427" i="5"/>
  <c r="AD532" i="5"/>
  <c r="AD344" i="5"/>
  <c r="AD426" i="5"/>
  <c r="AD406" i="5"/>
  <c r="AD422" i="5"/>
  <c r="AD424" i="5"/>
  <c r="AD420" i="5"/>
  <c r="AD421" i="5"/>
  <c r="AD520" i="5"/>
  <c r="AD356" i="5"/>
  <c r="AD419" i="5"/>
  <c r="AD466" i="5"/>
  <c r="AD478" i="5"/>
  <c r="AD496" i="5"/>
  <c r="AD502" i="5"/>
  <c r="AD398" i="5"/>
  <c r="AD416" i="5"/>
  <c r="AD463" i="5"/>
  <c r="AD490" i="5"/>
  <c r="AD640" i="5"/>
  <c r="AD646" i="5"/>
  <c r="AD362" i="5"/>
  <c r="AD457" i="5"/>
  <c r="AD392" i="5"/>
  <c r="AD413" i="5"/>
  <c r="AD719" i="5"/>
  <c r="AD350" i="5"/>
  <c r="AD368" i="5"/>
  <c r="AD380" i="5"/>
  <c r="AD410" i="5"/>
  <c r="AD430" i="5"/>
  <c r="AD439" i="5"/>
  <c r="AD445" i="5"/>
  <c r="AD580" i="5"/>
  <c r="AD592" i="5"/>
  <c r="AD437" i="5"/>
  <c r="AD473" i="5"/>
  <c r="AD487" i="5"/>
  <c r="AD488" i="5"/>
  <c r="AD516" i="5"/>
  <c r="AD545" i="5"/>
  <c r="AD559" i="5"/>
  <c r="AD560" i="5"/>
  <c r="AD588" i="5"/>
  <c r="AD617" i="5"/>
  <c r="AD631" i="5"/>
  <c r="AD632" i="5"/>
  <c r="AD665" i="5"/>
  <c r="AD688" i="5"/>
  <c r="AD712" i="5"/>
  <c r="AD794" i="5"/>
  <c r="AD795" i="5"/>
  <c r="AD438" i="5"/>
  <c r="AD449" i="5"/>
  <c r="AD461" i="5"/>
  <c r="AD474" i="5"/>
  <c r="AD503" i="5"/>
  <c r="AD517" i="5"/>
  <c r="AD518" i="5"/>
  <c r="AD546" i="5"/>
  <c r="AD575" i="5"/>
  <c r="AD589" i="5"/>
  <c r="AD590" i="5"/>
  <c r="AD618" i="5"/>
  <c r="AD741" i="5"/>
  <c r="AD766" i="5"/>
  <c r="AD825" i="5"/>
  <c r="AD858" i="5"/>
  <c r="AD450" i="5"/>
  <c r="AD462" i="5"/>
  <c r="AD475" i="5"/>
  <c r="AD476" i="5"/>
  <c r="AD504" i="5"/>
  <c r="AD533" i="5"/>
  <c r="AD547" i="5"/>
  <c r="AD548" i="5"/>
  <c r="AD576" i="5"/>
  <c r="AD605" i="5"/>
  <c r="AD619" i="5"/>
  <c r="AD620" i="5"/>
  <c r="AD648" i="5"/>
  <c r="AD691" i="5"/>
  <c r="AD797" i="5"/>
  <c r="AD866" i="5"/>
  <c r="AD440" i="5"/>
  <c r="AD477" i="5"/>
  <c r="AD491" i="5"/>
  <c r="AD505" i="5"/>
  <c r="AD506" i="5"/>
  <c r="AD534" i="5"/>
  <c r="AD549" i="5"/>
  <c r="AD563" i="5"/>
  <c r="AD577" i="5"/>
  <c r="AD578" i="5"/>
  <c r="AD606" i="5"/>
  <c r="AD621" i="5"/>
  <c r="AD635" i="5"/>
  <c r="AD649" i="5"/>
  <c r="AD650" i="5"/>
  <c r="AD693" i="5"/>
  <c r="AD695" i="5"/>
  <c r="AD743" i="5"/>
  <c r="AD770" i="5"/>
  <c r="AD799" i="5"/>
  <c r="AD800" i="5"/>
  <c r="AD452" i="5"/>
  <c r="AD464" i="5"/>
  <c r="AD492" i="5"/>
  <c r="AD507" i="5"/>
  <c r="AD521" i="5"/>
  <c r="AD535" i="5"/>
  <c r="AD536" i="5"/>
  <c r="AD564" i="5"/>
  <c r="AD579" i="5"/>
  <c r="AD593" i="5"/>
  <c r="AD607" i="5"/>
  <c r="AD608" i="5"/>
  <c r="AD636" i="5"/>
  <c r="AD651" i="5"/>
  <c r="AD671" i="5"/>
  <c r="AD696" i="5"/>
  <c r="AD698" i="5"/>
  <c r="AD772" i="5"/>
  <c r="AD802" i="5"/>
  <c r="AD831" i="5"/>
  <c r="AD431" i="5"/>
  <c r="AD453" i="5"/>
  <c r="AD465" i="5"/>
  <c r="AD479" i="5"/>
  <c r="AD493" i="5"/>
  <c r="AD494" i="5"/>
  <c r="AD522" i="5"/>
  <c r="AD537" i="5"/>
  <c r="AD551" i="5"/>
  <c r="AD565" i="5"/>
  <c r="AD566" i="5"/>
  <c r="AD594" i="5"/>
  <c r="AD609" i="5"/>
  <c r="AD623" i="5"/>
  <c r="AD637" i="5"/>
  <c r="AD638" i="5"/>
  <c r="AD672" i="5"/>
  <c r="AD720" i="5"/>
  <c r="AD747" i="5"/>
  <c r="AD834" i="5"/>
  <c r="AD432" i="5"/>
  <c r="AD480" i="5"/>
  <c r="AD509" i="5"/>
  <c r="AD523" i="5"/>
  <c r="AD524" i="5"/>
  <c r="AD552" i="5"/>
  <c r="AD581" i="5"/>
  <c r="AD595" i="5"/>
  <c r="AD596" i="5"/>
  <c r="AD624" i="5"/>
  <c r="AD653" i="5"/>
  <c r="AD674" i="5"/>
  <c r="AD700" i="5"/>
  <c r="AD722" i="5"/>
  <c r="AD809" i="5"/>
  <c r="AD443" i="5"/>
  <c r="AD455" i="5"/>
  <c r="AD467" i="5"/>
  <c r="AD481" i="5"/>
  <c r="AD482" i="5"/>
  <c r="AD510" i="5"/>
  <c r="AD539" i="5"/>
  <c r="AD553" i="5"/>
  <c r="AD554" i="5"/>
  <c r="AD582" i="5"/>
  <c r="AD611" i="5"/>
  <c r="AD625" i="5"/>
  <c r="AD626" i="5"/>
  <c r="AD654" i="5"/>
  <c r="AD678" i="5"/>
  <c r="AD724" i="5"/>
  <c r="AD843" i="5"/>
  <c r="AD444" i="5"/>
  <c r="AD456" i="5"/>
  <c r="AD468" i="5"/>
  <c r="AD497" i="5"/>
  <c r="AD511" i="5"/>
  <c r="AD512" i="5"/>
  <c r="AD540" i="5"/>
  <c r="AD569" i="5"/>
  <c r="AD583" i="5"/>
  <c r="AD584" i="5"/>
  <c r="AD612" i="5"/>
  <c r="AD641" i="5"/>
  <c r="AD656" i="5"/>
  <c r="AD729" i="5"/>
  <c r="AD730" i="5"/>
  <c r="AD783" i="5"/>
  <c r="AD812" i="5"/>
  <c r="AD469" i="5"/>
  <c r="AD470" i="5"/>
  <c r="AD498" i="5"/>
  <c r="AD527" i="5"/>
  <c r="AD541" i="5"/>
  <c r="AD542" i="5"/>
  <c r="AD570" i="5"/>
  <c r="AD599" i="5"/>
  <c r="AD613" i="5"/>
  <c r="AD614" i="5"/>
  <c r="AD642" i="5"/>
  <c r="AD660" i="5"/>
  <c r="AD680" i="5"/>
  <c r="AD708" i="5"/>
  <c r="AD785" i="5"/>
  <c r="AD815" i="5"/>
  <c r="AD446" i="5"/>
  <c r="AD458" i="5"/>
  <c r="AD485" i="5"/>
  <c r="AD499" i="5"/>
  <c r="AD500" i="5"/>
  <c r="AD528" i="5"/>
  <c r="AD557" i="5"/>
  <c r="AD571" i="5"/>
  <c r="AD572" i="5"/>
  <c r="AD600" i="5"/>
  <c r="AD629" i="5"/>
  <c r="AD643" i="5"/>
  <c r="AD644" i="5"/>
  <c r="AD683" i="5"/>
  <c r="AD733" i="5"/>
  <c r="AD759" i="5"/>
  <c r="AD786" i="5"/>
  <c r="AD850" i="5"/>
  <c r="AD486" i="5"/>
  <c r="AD515" i="5"/>
  <c r="AD529" i="5"/>
  <c r="AD530" i="5"/>
  <c r="AD558" i="5"/>
  <c r="AD573" i="5"/>
  <c r="AD587" i="5"/>
  <c r="AD601" i="5"/>
  <c r="AD602" i="5"/>
  <c r="AD630" i="5"/>
  <c r="AD662" i="5"/>
  <c r="AD710" i="5"/>
  <c r="AD735" i="5"/>
  <c r="AD761" i="5"/>
  <c r="AD706" i="5"/>
  <c r="AD727" i="5"/>
  <c r="AD738" i="5"/>
  <c r="AD750" i="5"/>
  <c r="AD763" i="5"/>
  <c r="AD776" i="5"/>
  <c r="AD805" i="5"/>
  <c r="AD821" i="5"/>
  <c r="AD856" i="5"/>
  <c r="AD872" i="5"/>
  <c r="AD874" i="5"/>
  <c r="AD922" i="5"/>
  <c r="AD923" i="5"/>
  <c r="AD1006" i="5"/>
  <c r="AD878" i="5"/>
  <c r="AD661" i="5"/>
  <c r="AD670" i="5"/>
  <c r="AD679" i="5"/>
  <c r="AD699" i="5"/>
  <c r="AD709" i="5"/>
  <c r="AD742" i="5"/>
  <c r="AD754" i="5"/>
  <c r="AD769" i="5"/>
  <c r="AD781" i="5"/>
  <c r="AD810" i="5"/>
  <c r="AD826" i="5"/>
  <c r="AD844" i="5"/>
  <c r="AD860" i="5"/>
  <c r="AD880" i="5"/>
  <c r="AD1021" i="5"/>
  <c r="AD711" i="5"/>
  <c r="AD771" i="5"/>
  <c r="AD784" i="5"/>
  <c r="AD864" i="5"/>
  <c r="AD886" i="5"/>
  <c r="AD887" i="5"/>
  <c r="AD888" i="5"/>
  <c r="AD958" i="5"/>
  <c r="AD959" i="5"/>
  <c r="AD682" i="5"/>
  <c r="AD692" i="5"/>
  <c r="AD760" i="5"/>
  <c r="AD833" i="5"/>
  <c r="AD867" i="5"/>
  <c r="AD694" i="5"/>
  <c r="AD774" i="5"/>
  <c r="AD788" i="5"/>
  <c r="AD835" i="5"/>
  <c r="AD869" i="5"/>
  <c r="AD666" i="5"/>
  <c r="AD684" i="5"/>
  <c r="AD705" i="5"/>
  <c r="AD715" i="5"/>
  <c r="AD726" i="5"/>
  <c r="AD762" i="5"/>
  <c r="AD789" i="5"/>
  <c r="AD790" i="5"/>
  <c r="AD804" i="5"/>
  <c r="AD819" i="5"/>
  <c r="AD836" i="5"/>
  <c r="AD854" i="5"/>
  <c r="AD855" i="5"/>
  <c r="AD870" i="5"/>
  <c r="AD900" i="5"/>
  <c r="AD912" i="5"/>
  <c r="AD924" i="5"/>
  <c r="AD936" i="5"/>
  <c r="AD948" i="5"/>
  <c r="AD960" i="5"/>
  <c r="AD972" i="5"/>
  <c r="AD984" i="5"/>
  <c r="AD996" i="5"/>
  <c r="AD1008" i="5"/>
  <c r="AD1022" i="5"/>
  <c r="AD1037" i="5"/>
  <c r="AD1053" i="5"/>
  <c r="AD1054" i="5"/>
  <c r="AD1055" i="5"/>
  <c r="AD1056" i="5"/>
  <c r="AD1057" i="5"/>
  <c r="AD1058" i="5"/>
  <c r="AD1062" i="5"/>
  <c r="AD1063" i="5"/>
  <c r="AD1064" i="5"/>
  <c r="AD1068" i="5"/>
  <c r="AD1070" i="5"/>
  <c r="AD1076" i="5"/>
  <c r="AD1082" i="5"/>
  <c r="AD1088" i="5"/>
  <c r="AD1094" i="5"/>
  <c r="AD1100" i="5"/>
  <c r="AD1106" i="5"/>
  <c r="AD1112" i="5"/>
  <c r="AD1118" i="5"/>
  <c r="AD1124" i="5"/>
  <c r="AD889" i="5"/>
  <c r="AD901" i="5"/>
  <c r="AD913" i="5"/>
  <c r="AD925" i="5"/>
  <c r="AD937" i="5"/>
  <c r="AD949" i="5"/>
  <c r="AD961" i="5"/>
  <c r="AD973" i="5"/>
  <c r="AD985" i="5"/>
  <c r="AD997" i="5"/>
  <c r="AD1009" i="5"/>
  <c r="AD1024" i="5"/>
  <c r="AD1038" i="5"/>
  <c r="AD1136" i="5"/>
  <c r="AD950" i="5"/>
  <c r="AD986" i="5"/>
  <c r="AD998" i="5"/>
  <c r="AD1010" i="5"/>
  <c r="AD1025" i="5"/>
  <c r="AD1039" i="5"/>
  <c r="AD1146" i="5"/>
  <c r="AD744" i="5"/>
  <c r="AD765" i="5"/>
  <c r="AD775" i="5"/>
  <c r="AD796" i="5"/>
  <c r="AD816" i="5"/>
  <c r="AD837" i="5"/>
  <c r="AD847" i="5"/>
  <c r="AD868" i="5"/>
  <c r="AD879" i="5"/>
  <c r="AD891" i="5"/>
  <c r="AD903" i="5"/>
  <c r="AD915" i="5"/>
  <c r="AD927" i="5"/>
  <c r="AD939" i="5"/>
  <c r="AD951" i="5"/>
  <c r="AD963" i="5"/>
  <c r="AD975" i="5"/>
  <c r="AD999" i="5"/>
  <c r="AD1012" i="5"/>
  <c r="AD892" i="5"/>
  <c r="AD904" i="5"/>
  <c r="AD916" i="5"/>
  <c r="AD928" i="5"/>
  <c r="AD940" i="5"/>
  <c r="AD952" i="5"/>
  <c r="AD964" i="5"/>
  <c r="AD976" i="5"/>
  <c r="AD988" i="5"/>
  <c r="AD1000" i="5"/>
  <c r="AD1013" i="5"/>
  <c r="AD1027" i="5"/>
  <c r="AD1042" i="5"/>
  <c r="AD849" i="5"/>
  <c r="AD881" i="5"/>
  <c r="AD917" i="5"/>
  <c r="AD953" i="5"/>
  <c r="AD965" i="5"/>
  <c r="AD989" i="5"/>
  <c r="AD1014" i="5"/>
  <c r="AD1043" i="5"/>
  <c r="AD894" i="5"/>
  <c r="AD906" i="5"/>
  <c r="AD918" i="5"/>
  <c r="AD930" i="5"/>
  <c r="AD954" i="5"/>
  <c r="AD966" i="5"/>
  <c r="AD1002" i="5"/>
  <c r="AD1015" i="5"/>
  <c r="AD1030" i="5"/>
  <c r="AD1044" i="5"/>
  <c r="AD820" i="5"/>
  <c r="AD830" i="5"/>
  <c r="AD883" i="5"/>
  <c r="AD895" i="5"/>
  <c r="AD919" i="5"/>
  <c r="AD931" i="5"/>
  <c r="AD955" i="5"/>
  <c r="AD967" i="5"/>
  <c r="AD1003" i="5"/>
  <c r="AD1016" i="5"/>
  <c r="AD1031" i="5"/>
  <c r="AD1045" i="5"/>
  <c r="AD896" i="5"/>
  <c r="AD908" i="5"/>
  <c r="AD920" i="5"/>
  <c r="AD932" i="5"/>
  <c r="AD944" i="5"/>
  <c r="AD956" i="5"/>
  <c r="AD968" i="5"/>
  <c r="AD980" i="5"/>
  <c r="AD992" i="5"/>
  <c r="AD1004" i="5"/>
  <c r="AD1017" i="5"/>
  <c r="AD1018" i="5"/>
  <c r="AD1032" i="5"/>
  <c r="AD1047" i="5"/>
  <c r="AD1048" i="5"/>
  <c r="AD780" i="5"/>
  <c r="AD801" i="5"/>
  <c r="AD811" i="5"/>
  <c r="AD873" i="5"/>
  <c r="AD885" i="5"/>
  <c r="AD897" i="5"/>
  <c r="AD909" i="5"/>
  <c r="AD921" i="5"/>
  <c r="AD933" i="5"/>
  <c r="AD945" i="5"/>
  <c r="AD957" i="5"/>
  <c r="AD969" i="5"/>
  <c r="AD981" i="5"/>
  <c r="AD993" i="5"/>
  <c r="AD1005" i="5"/>
  <c r="AD1019" i="5"/>
  <c r="AD1033" i="5"/>
  <c r="AD1049" i="5"/>
  <c r="AD1020" i="5"/>
  <c r="AD1034" i="5"/>
  <c r="AD1050" i="5"/>
  <c r="AD261" i="4" l="1"/>
  <c r="Q101" i="7"/>
  <c r="AD101" i="7" s="1"/>
  <c r="Q41" i="7"/>
  <c r="AD41" i="7" s="1"/>
  <c r="Q28" i="7"/>
  <c r="AD28" i="7" s="1"/>
  <c r="Q18" i="7"/>
  <c r="AD18" i="7" s="1"/>
  <c r="Q91" i="7"/>
  <c r="AD91" i="7" s="1"/>
  <c r="Q66" i="7"/>
  <c r="AD66" i="7" s="1"/>
  <c r="Q83" i="7"/>
  <c r="AD83" i="7" s="1"/>
  <c r="Q37" i="7"/>
  <c r="AD37" i="7" s="1"/>
  <c r="Q79" i="7"/>
  <c r="AD79" i="7" s="1"/>
  <c r="Q19" i="7"/>
  <c r="AD19" i="7" s="1"/>
  <c r="Q71" i="7"/>
  <c r="AD71" i="7" s="1"/>
  <c r="Q67" i="7"/>
  <c r="AD67" i="7" s="1"/>
  <c r="Q45" i="7"/>
  <c r="AD45" i="7" s="1"/>
  <c r="AD93" i="4"/>
  <c r="AD583" i="4"/>
  <c r="Q59" i="7"/>
  <c r="AD59" i="7" s="1"/>
  <c r="Q55" i="7"/>
  <c r="AD55" i="7" s="1"/>
  <c r="Q26" i="7"/>
  <c r="AD26" i="7" s="1"/>
  <c r="Q80" i="7"/>
  <c r="AD80" i="7" s="1"/>
  <c r="Q43" i="7"/>
  <c r="AD43" i="7" s="1"/>
  <c r="Q103" i="7"/>
  <c r="AD103" i="7" s="1"/>
  <c r="Q97" i="7"/>
  <c r="AD97" i="7" s="1"/>
  <c r="AD685" i="4"/>
  <c r="AD1083" i="4"/>
  <c r="AD1052" i="4"/>
  <c r="Q21" i="7"/>
  <c r="AD21" i="7" s="1"/>
  <c r="Q40" i="7"/>
  <c r="AD40" i="7" s="1"/>
  <c r="Q104" i="7"/>
  <c r="AD104" i="7" s="1"/>
  <c r="Q33" i="7"/>
  <c r="AD33" i="7" s="1"/>
  <c r="Q77" i="7"/>
  <c r="AD77" i="7" s="1"/>
  <c r="AD75" i="4"/>
  <c r="Q57" i="7"/>
  <c r="AD57" i="7" s="1"/>
  <c r="AD864" i="4"/>
  <c r="AD761" i="4"/>
  <c r="AD467" i="4"/>
  <c r="AD661" i="4"/>
  <c r="AD882" i="4"/>
  <c r="AD541" i="4"/>
  <c r="AD424" i="4"/>
  <c r="AD19" i="4"/>
  <c r="AD544" i="4"/>
  <c r="AD131" i="4"/>
  <c r="AD1138" i="4"/>
  <c r="AD880" i="4"/>
  <c r="AD820" i="4"/>
  <c r="AD1116" i="4"/>
  <c r="AD195" i="4"/>
  <c r="AD216" i="4"/>
  <c r="AD117" i="4"/>
  <c r="AD398" i="4"/>
  <c r="AD160" i="4"/>
  <c r="AD748" i="4"/>
  <c r="AD707" i="4"/>
  <c r="AD355" i="4"/>
  <c r="AD606" i="4"/>
  <c r="AD995" i="4"/>
  <c r="AD1009" i="4"/>
  <c r="AD970" i="4"/>
  <c r="AD1120" i="4"/>
  <c r="AD1064" i="4"/>
  <c r="AD1084" i="4"/>
  <c r="AD958" i="4"/>
  <c r="AD257" i="4"/>
  <c r="AD210" i="4"/>
  <c r="AD19" i="5"/>
  <c r="AD1102" i="4"/>
  <c r="AD345" i="4"/>
  <c r="AD783" i="4"/>
  <c r="AD602" i="4"/>
  <c r="AD306" i="4"/>
  <c r="AD562" i="4"/>
  <c r="AD426" i="4"/>
  <c r="AD112" i="4"/>
  <c r="AD1011" i="4"/>
  <c r="AD636" i="4"/>
  <c r="AD536" i="4"/>
  <c r="AD205" i="4"/>
  <c r="AD178" i="4"/>
  <c r="AD67" i="5"/>
  <c r="AD937" i="4"/>
  <c r="Q87" i="6"/>
  <c r="AD87" i="6" s="1"/>
  <c r="AD38" i="4"/>
  <c r="AD189" i="4"/>
  <c r="Q58" i="6"/>
  <c r="AD58" i="6" s="1"/>
  <c r="AD218" i="4"/>
  <c r="Q42" i="6"/>
  <c r="AD42" i="6" s="1"/>
  <c r="AD1144" i="4"/>
  <c r="AD642" i="4"/>
  <c r="AD429" i="4"/>
  <c r="AD580" i="4"/>
  <c r="Q73" i="6"/>
  <c r="AD73" i="6" s="1"/>
  <c r="Q61" i="6"/>
  <c r="AD61" i="6" s="1"/>
  <c r="Q64" i="6"/>
  <c r="AD64" i="6" s="1"/>
  <c r="Q84" i="6"/>
  <c r="AD84" i="6" s="1"/>
  <c r="AD863" i="4"/>
  <c r="Q78" i="6"/>
  <c r="AD78" i="6" s="1"/>
  <c r="Q39" i="6"/>
  <c r="AD39" i="6" s="1"/>
  <c r="Q30" i="6"/>
  <c r="AD30" i="6" s="1"/>
  <c r="Q72" i="6"/>
  <c r="AD72" i="6" s="1"/>
  <c r="Q70" i="6"/>
  <c r="AD70" i="6" s="1"/>
  <c r="Q85" i="6"/>
  <c r="AD85" i="6" s="1"/>
  <c r="AD45" i="5"/>
  <c r="AD623" i="4"/>
  <c r="AD577" i="4"/>
  <c r="Q75" i="6"/>
  <c r="AD75" i="6" s="1"/>
  <c r="AD450" i="4"/>
  <c r="AD301" i="4"/>
  <c r="Q93" i="6"/>
  <c r="AD93" i="6" s="1"/>
  <c r="AD515" i="4"/>
  <c r="AD984" i="4"/>
  <c r="AD130" i="4"/>
  <c r="Q22" i="6"/>
  <c r="AD22" i="6" s="1"/>
  <c r="AD1066" i="4"/>
  <c r="AD491" i="4"/>
  <c r="AD271" i="4"/>
  <c r="Q95" i="6"/>
  <c r="AD95" i="6" s="1"/>
  <c r="AD999" i="4"/>
  <c r="Q106" i="6"/>
  <c r="AD106" i="6" s="1"/>
  <c r="Q37" i="6"/>
  <c r="AD37" i="6" s="1"/>
  <c r="Q60" i="6"/>
  <c r="AD60" i="6" s="1"/>
  <c r="Q99" i="6"/>
  <c r="AD99" i="6" s="1"/>
  <c r="Q81" i="6"/>
  <c r="AD81" i="6" s="1"/>
  <c r="Q76" i="6"/>
  <c r="AD76" i="6" s="1"/>
  <c r="Q38" i="6"/>
  <c r="AD38" i="6" s="1"/>
  <c r="AD1113" i="4"/>
  <c r="AD1141" i="4"/>
  <c r="AD1014" i="4"/>
  <c r="Q107" i="6"/>
  <c r="AD107" i="6" s="1"/>
  <c r="AD303" i="4"/>
  <c r="Q69" i="6"/>
  <c r="AD69" i="6" s="1"/>
  <c r="Q20" i="6"/>
  <c r="AD20" i="6" s="1"/>
  <c r="Q44" i="6"/>
  <c r="AD44" i="6" s="1"/>
  <c r="Q86" i="6"/>
  <c r="AD86" i="6" s="1"/>
  <c r="Q98" i="6"/>
  <c r="AD98" i="6" s="1"/>
  <c r="AD240" i="4"/>
  <c r="Q82" i="6"/>
  <c r="AD82" i="6" s="1"/>
  <c r="Q62" i="6"/>
  <c r="AD62" i="6" s="1"/>
  <c r="Q27" i="6"/>
  <c r="AD27" i="6" s="1"/>
  <c r="AD62" i="4"/>
  <c r="AD674" i="4"/>
  <c r="AD998" i="4"/>
  <c r="Q97" i="6"/>
  <c r="AD97" i="6" s="1"/>
  <c r="AD61" i="4"/>
  <c r="AD33" i="5"/>
  <c r="AD951" i="4"/>
  <c r="AD273" i="4"/>
  <c r="AD72" i="4"/>
  <c r="AD679" i="4"/>
  <c r="AD1085" i="4"/>
  <c r="AD104" i="5"/>
  <c r="AD1060" i="4"/>
  <c r="AD619" i="4"/>
  <c r="AD680" i="4"/>
  <c r="AD82" i="4"/>
  <c r="AD921" i="4"/>
  <c r="AD370" i="4"/>
  <c r="AD635" i="4"/>
  <c r="AD399" i="4"/>
  <c r="AD70" i="4"/>
  <c r="AD618" i="4"/>
  <c r="AD609" i="4"/>
  <c r="AD813" i="4"/>
  <c r="AD262" i="4"/>
  <c r="AD190" i="4"/>
  <c r="AD1047" i="4"/>
  <c r="AD1038" i="4"/>
  <c r="AD878" i="4"/>
  <c r="AD341" i="4"/>
  <c r="AD333" i="4"/>
  <c r="AD1012" i="4"/>
  <c r="AD1046" i="4"/>
  <c r="AD706" i="4"/>
  <c r="AD372" i="4"/>
  <c r="AD1035" i="4"/>
  <c r="AD617" i="4"/>
  <c r="AD334" i="4"/>
  <c r="AD98" i="5"/>
  <c r="AD107" i="5"/>
  <c r="AD69" i="5"/>
  <c r="AD84" i="5"/>
  <c r="AD101" i="5"/>
  <c r="AD28" i="5"/>
  <c r="AD55" i="5"/>
  <c r="AD103" i="6"/>
  <c r="AD28" i="6"/>
  <c r="AD33" i="6"/>
  <c r="AD71" i="6"/>
  <c r="AD61" i="5"/>
  <c r="AD26" i="5"/>
  <c r="AD83" i="6"/>
  <c r="AD62" i="5"/>
  <c r="AD38" i="5"/>
  <c r="AD72" i="5"/>
  <c r="AD80" i="5"/>
  <c r="AD60" i="5"/>
  <c r="AD67" i="6"/>
  <c r="AD77" i="5"/>
  <c r="AD59" i="5"/>
  <c r="AD86" i="5"/>
  <c r="AD78" i="5"/>
  <c r="AD42" i="5"/>
  <c r="AD85" i="5"/>
  <c r="AD91" i="5"/>
  <c r="AD40" i="5"/>
  <c r="AD70" i="5"/>
  <c r="AD52" i="5"/>
  <c r="AD688" i="4"/>
  <c r="AD476" i="4"/>
  <c r="AD92" i="4"/>
  <c r="Q92" i="5"/>
  <c r="AD1100" i="4"/>
  <c r="AD29" i="4"/>
  <c r="Q29" i="5"/>
  <c r="AD66" i="5"/>
  <c r="AD77" i="6"/>
  <c r="AD91" i="6"/>
  <c r="AD94" i="4"/>
  <c r="Q94" i="5"/>
  <c r="AD991" i="4"/>
  <c r="AD788" i="4"/>
  <c r="AD566" i="4"/>
  <c r="AD1088" i="4"/>
  <c r="AD578" i="4"/>
  <c r="AD504" i="4"/>
  <c r="AD361" i="4"/>
  <c r="AD17" i="4"/>
  <c r="Q17" i="5"/>
  <c r="AD54" i="4"/>
  <c r="Q54" i="5"/>
  <c r="AD58" i="5"/>
  <c r="AD50" i="4"/>
  <c r="Q50" i="5"/>
  <c r="AD488" i="4"/>
  <c r="AD181" i="4"/>
  <c r="AD109" i="4"/>
  <c r="Q109" i="5"/>
  <c r="AD56" i="4"/>
  <c r="Q56" i="5"/>
  <c r="AD1030" i="4"/>
  <c r="AD847" i="4"/>
  <c r="AD973" i="4"/>
  <c r="AD497" i="4"/>
  <c r="AD434" i="4"/>
  <c r="AD362" i="4"/>
  <c r="AD105" i="4"/>
  <c r="Q105" i="5"/>
  <c r="AD200" i="4"/>
  <c r="AD20" i="4"/>
  <c r="AD47" i="4"/>
  <c r="Q47" i="5"/>
  <c r="AD39" i="5"/>
  <c r="AD101" i="6"/>
  <c r="AD52" i="6"/>
  <c r="AD81" i="5"/>
  <c r="AD485" i="4"/>
  <c r="AD428" i="4"/>
  <c r="AD548" i="4"/>
  <c r="AD1107" i="4"/>
  <c r="AD252" i="4"/>
  <c r="AD319" i="4"/>
  <c r="AD234" i="4"/>
  <c r="AD332" i="4"/>
  <c r="AD710" i="4"/>
  <c r="AD48" i="4"/>
  <c r="Q48" i="5"/>
  <c r="AD16" i="4"/>
  <c r="Q16" i="5"/>
  <c r="AD32" i="4"/>
  <c r="Q32" i="5"/>
  <c r="AD51" i="4"/>
  <c r="Q51" i="5"/>
  <c r="AD43" i="4"/>
  <c r="AD79" i="5"/>
  <c r="AD867" i="4"/>
  <c r="AD576" i="4"/>
  <c r="AD89" i="4"/>
  <c r="Q89" i="5"/>
  <c r="AD81" i="4"/>
  <c r="AD46" i="4"/>
  <c r="Q46" i="5"/>
  <c r="AD23" i="4"/>
  <c r="Q23" i="5"/>
  <c r="AD103" i="5"/>
  <c r="AD27" i="5"/>
  <c r="AD74" i="4"/>
  <c r="Q74" i="5"/>
  <c r="AD99" i="5"/>
  <c r="AD44" i="5"/>
  <c r="AD1119" i="4"/>
  <c r="AD815" i="4"/>
  <c r="AD932" i="4"/>
  <c r="AD743" i="4"/>
  <c r="AD88" i="4"/>
  <c r="AD154" i="4"/>
  <c r="AD34" i="4"/>
  <c r="Q34" i="5"/>
  <c r="AD14" i="4"/>
  <c r="Q14" i="5"/>
  <c r="AD65" i="4"/>
  <c r="Q65" i="5"/>
  <c r="AD30" i="5"/>
  <c r="AD95" i="5"/>
  <c r="AD987" i="4"/>
  <c r="AD40" i="6"/>
  <c r="AD396" i="4"/>
  <c r="AD79" i="6"/>
  <c r="AD608" i="4"/>
  <c r="AD900" i="4"/>
  <c r="AD231" i="4"/>
  <c r="AD338" i="4"/>
  <c r="AD68" i="4"/>
  <c r="Q68" i="5"/>
  <c r="AD25" i="4"/>
  <c r="AD24" i="4"/>
  <c r="Q24" i="5"/>
  <c r="AD36" i="4"/>
  <c r="Q36" i="5"/>
  <c r="AD106" i="5"/>
  <c r="AD18" i="5"/>
  <c r="AD87" i="5"/>
  <c r="AD19" i="6"/>
  <c r="AD18" i="6"/>
  <c r="AD43" i="5"/>
  <c r="AD20" i="5"/>
  <c r="AD731" i="4"/>
  <c r="AD295" i="4"/>
  <c r="AD1020" i="4"/>
  <c r="AD646" i="4"/>
  <c r="AD102" i="4"/>
  <c r="Q102" i="5"/>
  <c r="AD49" i="4"/>
  <c r="Q49" i="5"/>
  <c r="AD15" i="4"/>
  <c r="Q15" i="5"/>
  <c r="AD63" i="4"/>
  <c r="Q63" i="5"/>
  <c r="AD31" i="4"/>
  <c r="AD83" i="5"/>
  <c r="AD80" i="6"/>
  <c r="AD57" i="6"/>
  <c r="AD96" i="4"/>
  <c r="Q96" i="5"/>
  <c r="AD73" i="5"/>
  <c r="AD1078" i="4"/>
  <c r="AD931" i="4"/>
  <c r="AD406" i="4"/>
  <c r="AD90" i="4"/>
  <c r="Q90" i="5"/>
  <c r="AD100" i="4"/>
  <c r="Q100" i="5"/>
  <c r="AD108" i="4"/>
  <c r="Q108" i="5"/>
  <c r="AD44" i="4"/>
  <c r="AD75" i="5"/>
  <c r="AD43" i="6"/>
  <c r="AD104" i="6"/>
  <c r="AD45" i="6"/>
  <c r="AD26" i="6"/>
  <c r="AD66" i="6"/>
  <c r="AD765" i="4"/>
  <c r="AD511" i="4"/>
  <c r="AD469" i="4"/>
  <c r="AD533" i="4"/>
  <c r="AD373" i="4"/>
  <c r="AD489" i="4"/>
  <c r="AD82" i="5"/>
  <c r="AD71" i="5"/>
  <c r="AD41" i="6"/>
  <c r="AD55" i="6"/>
  <c r="AD21" i="6"/>
  <c r="AD59" i="6"/>
  <c r="AD626" i="4"/>
  <c r="AD141" i="4"/>
  <c r="AD21" i="4"/>
  <c r="AD382" i="4"/>
  <c r="AD564" i="4"/>
  <c r="AD318" i="4"/>
  <c r="AD26" i="4"/>
  <c r="AD59" i="4"/>
  <c r="AD968" i="4"/>
  <c r="AD750" i="4"/>
  <c r="AD125" i="4"/>
  <c r="AD416" i="4"/>
  <c r="AD142" i="4"/>
  <c r="AD1136" i="4"/>
  <c r="AD22" i="4"/>
  <c r="AD85" i="4"/>
  <c r="AD153" i="4"/>
  <c r="AD637" i="4"/>
  <c r="AD60" i="4"/>
  <c r="AD80" i="4"/>
  <c r="AD384" i="4"/>
  <c r="AD1119" i="5"/>
  <c r="AD1083" i="5"/>
  <c r="AD978" i="5"/>
  <c r="AD676" i="5"/>
  <c r="AD701" i="5"/>
  <c r="AD690" i="5"/>
  <c r="AD846" i="5"/>
  <c r="AD531" i="5"/>
  <c r="AD758" i="5"/>
  <c r="AD333" i="5"/>
  <c r="AD167" i="5"/>
  <c r="AD149" i="5"/>
  <c r="AD175" i="5"/>
  <c r="AD131" i="5"/>
  <c r="AD217" i="5"/>
  <c r="AD221" i="5"/>
  <c r="AD1113" i="5"/>
  <c r="AD1077" i="5"/>
  <c r="AD1028" i="5"/>
  <c r="AD768" i="5"/>
  <c r="AD974" i="5"/>
  <c r="AD787" i="5"/>
  <c r="AD723" i="5"/>
  <c r="AD585" i="5"/>
  <c r="AD627" i="5"/>
  <c r="AD882" i="5"/>
  <c r="AD423" i="5"/>
  <c r="AD865" i="5"/>
  <c r="AD668" i="5"/>
  <c r="AD668" i="6"/>
  <c r="AD633" i="5"/>
  <c r="AD489" i="5"/>
  <c r="AD685" i="5"/>
  <c r="AD501" i="5"/>
  <c r="AD543" i="5"/>
  <c r="AD378" i="5"/>
  <c r="AD373" i="5"/>
  <c r="AD165" i="5"/>
  <c r="AD147" i="5"/>
  <c r="AD169" i="5"/>
  <c r="AD215" i="5"/>
  <c r="AD198" i="5"/>
  <c r="AD525" i="5"/>
  <c r="AD857" i="5"/>
  <c r="AD132" i="5"/>
  <c r="AD385" i="5"/>
  <c r="AD166" i="5"/>
  <c r="AD210" i="5"/>
  <c r="AD216" i="5"/>
  <c r="AD1138" i="5"/>
  <c r="AD1108" i="5"/>
  <c r="AD1072" i="5"/>
  <c r="AD1035" i="5"/>
  <c r="AD851" i="5"/>
  <c r="AD884" i="5"/>
  <c r="AD943" i="5"/>
  <c r="AD757" i="5"/>
  <c r="AD823" i="5"/>
  <c r="AD1040" i="5"/>
  <c r="AD782" i="5"/>
  <c r="AD842" i="5"/>
  <c r="AD862" i="5"/>
  <c r="AD863" i="5"/>
  <c r="AD667" i="5"/>
  <c r="AD663" i="5"/>
  <c r="AD395" i="5"/>
  <c r="AD377" i="5"/>
  <c r="AD371" i="5"/>
  <c r="AD162" i="5"/>
  <c r="AD144" i="5"/>
  <c r="AD164" i="5"/>
  <c r="AD182" i="5"/>
  <c r="AD214" i="5"/>
  <c r="AD197" i="5"/>
  <c r="AD202" i="5"/>
  <c r="AD1084" i="5"/>
  <c r="AD176" i="5"/>
  <c r="AD806" i="5"/>
  <c r="AD199" i="5"/>
  <c r="AD1029" i="5"/>
  <c r="AD840" i="5"/>
  <c r="AD1137" i="5"/>
  <c r="AD1107" i="5"/>
  <c r="AD1071" i="5"/>
  <c r="AD942" i="5"/>
  <c r="AD707" i="5"/>
  <c r="AD838" i="5"/>
  <c r="AD808" i="5"/>
  <c r="AD861" i="5"/>
  <c r="AD664" i="5"/>
  <c r="AD519" i="5"/>
  <c r="AD767" i="5"/>
  <c r="AD645" i="5"/>
  <c r="AD315" i="5"/>
  <c r="AD370" i="5"/>
  <c r="AD388" i="5"/>
  <c r="AD161" i="5"/>
  <c r="AD143" i="5"/>
  <c r="AD163" i="5"/>
  <c r="AD181" i="5"/>
  <c r="AD212" i="5"/>
  <c r="AD196" i="5"/>
  <c r="AD200" i="5"/>
  <c r="AD1066" i="5"/>
  <c r="AD941" i="5"/>
  <c r="AD702" i="5"/>
  <c r="AD764" i="5"/>
  <c r="AD459" i="5"/>
  <c r="AD655" i="5"/>
  <c r="AD359" i="5"/>
  <c r="AD352" i="5"/>
  <c r="AD387" i="5"/>
  <c r="AD122" i="5"/>
  <c r="AD160" i="5"/>
  <c r="AD142" i="5"/>
  <c r="AD158" i="5"/>
  <c r="AD140" i="5"/>
  <c r="AD191" i="5"/>
  <c r="AD193" i="5"/>
  <c r="AD194" i="5"/>
  <c r="AD814" i="5"/>
  <c r="AD677" i="5"/>
  <c r="AD375" i="5"/>
  <c r="AD168" i="5"/>
  <c r="AD168" i="6"/>
  <c r="AD1114" i="5"/>
  <c r="AD686" i="5"/>
  <c r="AD148" i="5"/>
  <c r="AD218" i="5"/>
  <c r="AD962" i="5"/>
  <c r="AD907" i="5"/>
  <c r="AD1133" i="5"/>
  <c r="AD1101" i="5"/>
  <c r="AD1065" i="5"/>
  <c r="AD893" i="5"/>
  <c r="AD828" i="5"/>
  <c r="AD938" i="5"/>
  <c r="AD1001" i="5"/>
  <c r="AD779" i="5"/>
  <c r="AD991" i="5"/>
  <c r="AD905" i="5"/>
  <c r="AD748" i="5"/>
  <c r="AD681" i="5"/>
  <c r="AD728" i="5"/>
  <c r="AD778" i="5"/>
  <c r="AD798" i="5"/>
  <c r="AD822" i="5"/>
  <c r="AD399" i="5"/>
  <c r="AD366" i="5"/>
  <c r="AD386" i="5"/>
  <c r="AD120" i="5"/>
  <c r="AD159" i="5"/>
  <c r="AD121" i="5"/>
  <c r="AD157" i="5"/>
  <c r="AD138" i="5"/>
  <c r="AD187" i="5"/>
  <c r="AD211" i="5"/>
  <c r="AD133" i="5"/>
  <c r="AD1102" i="5"/>
  <c r="AD1132" i="5"/>
  <c r="AD1096" i="5"/>
  <c r="AD1060" i="5"/>
  <c r="AD890" i="5"/>
  <c r="AD813" i="5"/>
  <c r="AD987" i="5"/>
  <c r="AD990" i="5"/>
  <c r="AD902" i="5"/>
  <c r="AD704" i="5"/>
  <c r="AD745" i="5"/>
  <c r="AD777" i="5"/>
  <c r="AD717" i="5"/>
  <c r="AD734" i="5"/>
  <c r="AD603" i="5"/>
  <c r="AD447" i="5"/>
  <c r="AD471" i="5"/>
  <c r="AD363" i="5"/>
  <c r="AD400" i="5"/>
  <c r="AD321" i="5"/>
  <c r="AD372" i="5"/>
  <c r="AD156" i="5"/>
  <c r="AD208" i="5"/>
  <c r="AD152" i="5"/>
  <c r="AD137" i="5"/>
  <c r="AD116" i="5"/>
  <c r="AD128" i="5"/>
  <c r="AD859" i="5"/>
  <c r="AD732" i="5"/>
  <c r="AD351" i="5"/>
  <c r="AD150" i="5"/>
  <c r="AD1078" i="5"/>
  <c r="AD411" i="5"/>
  <c r="AD130" i="5"/>
  <c r="AD1041" i="5"/>
  <c r="AD1131" i="5"/>
  <c r="AD929" i="5"/>
  <c r="AD736" i="5"/>
  <c r="AD659" i="5"/>
  <c r="AD513" i="5"/>
  <c r="AD725" i="5"/>
  <c r="AD773" i="5"/>
  <c r="AD876" i="5"/>
  <c r="AD716" i="5"/>
  <c r="AD714" i="5"/>
  <c r="AD561" i="5"/>
  <c r="AD793" i="5"/>
  <c r="AD853" i="5"/>
  <c r="AD361" i="5"/>
  <c r="AD383" i="5"/>
  <c r="AD390" i="5"/>
  <c r="AD364" i="5"/>
  <c r="AD204" i="5"/>
  <c r="AD204" i="6"/>
  <c r="AD155" i="5"/>
  <c r="AD206" i="5"/>
  <c r="AD151" i="5"/>
  <c r="AD136" i="5"/>
  <c r="AD188" i="5"/>
  <c r="AD127" i="5"/>
  <c r="AD746" i="5"/>
  <c r="AD852" i="5"/>
  <c r="AD721" i="5"/>
  <c r="AD817" i="5"/>
  <c r="AD1011" i="5"/>
  <c r="AD1095" i="5"/>
  <c r="AD914" i="5"/>
  <c r="AD979" i="5"/>
  <c r="AD1126" i="5"/>
  <c r="AD1090" i="5"/>
  <c r="AD1051" i="5"/>
  <c r="AD756" i="5"/>
  <c r="AD926" i="5"/>
  <c r="AD1046" i="5"/>
  <c r="AD658" i="5"/>
  <c r="AD673" i="5"/>
  <c r="AD597" i="5"/>
  <c r="AD871" i="5"/>
  <c r="AD713" i="5"/>
  <c r="AD429" i="5"/>
  <c r="AD792" i="5"/>
  <c r="AD848" i="5"/>
  <c r="AD615" i="5"/>
  <c r="AD405" i="5"/>
  <c r="AD394" i="5"/>
  <c r="AD384" i="5"/>
  <c r="AD327" i="5"/>
  <c r="AD154" i="5"/>
  <c r="AD184" i="5"/>
  <c r="AD146" i="5"/>
  <c r="AD124" i="5"/>
  <c r="AD1120" i="5"/>
  <c r="AD977" i="5"/>
  <c r="AD170" i="5"/>
  <c r="AD1059" i="5"/>
  <c r="AD1125" i="5"/>
  <c r="AD1089" i="5"/>
  <c r="AD1023" i="5"/>
  <c r="AD832" i="5"/>
  <c r="AD1026" i="5"/>
  <c r="AD435" i="5"/>
  <c r="AD657" i="5"/>
  <c r="AD829" i="5"/>
  <c r="AD591" i="5"/>
  <c r="AD393" i="5"/>
  <c r="AD393" i="6"/>
  <c r="AD739" i="5"/>
  <c r="AD818" i="5"/>
  <c r="AD369" i="5"/>
  <c r="AD345" i="5"/>
  <c r="AD379" i="5"/>
  <c r="AD391" i="5"/>
  <c r="AD171" i="5"/>
  <c r="AD153" i="5"/>
  <c r="AD183" i="5"/>
  <c r="AD145" i="5"/>
  <c r="AD134" i="5"/>
  <c r="P371" i="6"/>
  <c r="P268" i="6"/>
  <c r="AD268" i="6" s="1"/>
  <c r="P727" i="6"/>
  <c r="AD727" i="6" s="1"/>
  <c r="P192" i="6"/>
  <c r="AD192" i="6" s="1"/>
  <c r="P1118" i="6"/>
  <c r="AD1118" i="6" s="1"/>
  <c r="P239" i="6"/>
  <c r="AD239" i="6" s="1"/>
  <c r="P533" i="6"/>
  <c r="AD533" i="6" s="1"/>
  <c r="P1124" i="6"/>
  <c r="AD1124" i="6" s="1"/>
  <c r="P156" i="6"/>
  <c r="P552" i="6"/>
  <c r="AD552" i="6" s="1"/>
  <c r="P289" i="6"/>
  <c r="AD289" i="6" s="1"/>
  <c r="P182" i="6"/>
  <c r="AD182" i="6" s="1"/>
  <c r="P347" i="6"/>
  <c r="AD347" i="6" s="1"/>
  <c r="P657" i="6"/>
  <c r="P712" i="6"/>
  <c r="AD712" i="6" s="1"/>
  <c r="P200" i="6"/>
  <c r="P335" i="6"/>
  <c r="AD335" i="6" s="1"/>
  <c r="P461" i="6"/>
  <c r="AD461" i="6" s="1"/>
  <c r="P206" i="6"/>
  <c r="P612" i="6"/>
  <c r="AD612" i="6" s="1"/>
  <c r="P383" i="6"/>
  <c r="P122" i="6"/>
  <c r="P585" i="6"/>
  <c r="P504" i="6"/>
  <c r="AD504" i="6" s="1"/>
  <c r="P287" i="6"/>
  <c r="AD287" i="6" s="1"/>
  <c r="P177" i="6"/>
  <c r="AD177" i="6" s="1"/>
  <c r="P356" i="6"/>
  <c r="AD356" i="6" s="1"/>
  <c r="P494" i="6"/>
  <c r="AD494" i="6" s="1"/>
  <c r="P170" i="6"/>
  <c r="P1006" i="6"/>
  <c r="AD1006" i="6" s="1"/>
  <c r="P311" i="6"/>
  <c r="AD311" i="6" s="1"/>
  <c r="P1146" i="6"/>
  <c r="AD1146" i="6" s="1"/>
  <c r="P1096" i="6"/>
  <c r="P196" i="6"/>
  <c r="P302" i="6"/>
  <c r="AD302" i="6" s="1"/>
  <c r="P664" i="6"/>
  <c r="P144" i="6"/>
  <c r="P194" i="6"/>
  <c r="P113" i="6"/>
  <c r="AD113" i="6" s="1"/>
  <c r="P218" i="6"/>
  <c r="AD218" i="6" s="1"/>
  <c r="P479" i="6"/>
  <c r="AD479" i="6" s="1"/>
  <c r="P296" i="6"/>
  <c r="AD296" i="6" s="1"/>
  <c r="P336" i="6"/>
  <c r="AD336" i="6" s="1"/>
  <c r="P362" i="6"/>
  <c r="AD362" i="6" s="1"/>
  <c r="P138" i="6"/>
  <c r="P368" i="6"/>
  <c r="AD368" i="6" s="1"/>
  <c r="P326" i="6"/>
  <c r="AD326" i="6" s="1"/>
  <c r="P344" i="6"/>
  <c r="AD344" i="6" s="1"/>
  <c r="P395" i="6"/>
  <c r="AD395" i="6" s="1"/>
  <c r="P743" i="6"/>
  <c r="AD743" i="6" s="1"/>
  <c r="P542" i="6"/>
  <c r="AD542" i="6" s="1"/>
  <c r="P111" i="6"/>
  <c r="AD111" i="6" s="1"/>
  <c r="P581" i="6"/>
  <c r="AD581" i="6" s="1"/>
  <c r="P319" i="6"/>
  <c r="AD319" i="6" s="1"/>
  <c r="P431" i="6"/>
  <c r="AD431" i="6" s="1"/>
  <c r="P557" i="6"/>
  <c r="AD557" i="6" s="1"/>
  <c r="P128" i="6"/>
  <c r="P629" i="6"/>
  <c r="AD629" i="6" s="1"/>
  <c r="P380" i="6"/>
  <c r="AD380" i="6" s="1"/>
  <c r="P367" i="6"/>
  <c r="AD367" i="6" s="1"/>
  <c r="P1132" i="6"/>
  <c r="P760" i="6"/>
  <c r="AD760" i="6" s="1"/>
  <c r="P446" i="6"/>
  <c r="AD446" i="6" s="1"/>
  <c r="P477" i="6"/>
  <c r="AD477" i="6" s="1"/>
  <c r="P389" i="6"/>
  <c r="AD389" i="6" s="1"/>
  <c r="P491" i="6"/>
  <c r="AD491" i="6" s="1"/>
  <c r="P854" i="6"/>
  <c r="AD854" i="6" s="1"/>
  <c r="P509" i="6"/>
  <c r="AD509" i="6" s="1"/>
  <c r="P530" i="6"/>
  <c r="AD530" i="6" s="1"/>
  <c r="P164" i="6"/>
  <c r="AD164" i="6" s="1"/>
  <c r="P597" i="6"/>
  <c r="AD597" i="6" s="1"/>
  <c r="P489" i="6"/>
  <c r="P506" i="6"/>
  <c r="AD506" i="6" s="1"/>
  <c r="P603" i="6"/>
  <c r="P618" i="6"/>
  <c r="AD618" i="6" s="1"/>
  <c r="P271" i="6"/>
  <c r="AD271" i="6" s="1"/>
  <c r="P791" i="6"/>
  <c r="AD791" i="6" s="1"/>
  <c r="P642" i="6"/>
  <c r="AD642" i="6" s="1"/>
  <c r="P660" i="6"/>
  <c r="AD660" i="6" s="1"/>
  <c r="P207" i="6"/>
  <c r="AD207" i="6" s="1"/>
  <c r="P605" i="6"/>
  <c r="AD605" i="6" s="1"/>
  <c r="P244" i="6"/>
  <c r="AD244" i="6" s="1"/>
  <c r="P545" i="6"/>
  <c r="AD545" i="6" s="1"/>
  <c r="P215" i="6"/>
  <c r="AD215" i="6" s="1"/>
  <c r="P645" i="6"/>
  <c r="P537" i="6"/>
  <c r="AD537" i="6" s="1"/>
  <c r="P539" i="6"/>
  <c r="AD539" i="6" s="1"/>
  <c r="P830" i="6"/>
  <c r="AD830" i="6" s="1"/>
  <c r="P775" i="6"/>
  <c r="AD775" i="6" s="1"/>
  <c r="P963" i="6"/>
  <c r="AD963" i="6" s="1"/>
  <c r="P224" i="6"/>
  <c r="AD224" i="6" s="1"/>
  <c r="P588" i="6"/>
  <c r="AD588" i="6" s="1"/>
  <c r="P242" i="6"/>
  <c r="AD242" i="6" s="1"/>
  <c r="P620" i="6"/>
  <c r="AD620" i="6" s="1"/>
  <c r="P209" i="6"/>
  <c r="AD209" i="6" s="1"/>
  <c r="P621" i="6"/>
  <c r="AD621" i="6" s="1"/>
  <c r="P278" i="6"/>
  <c r="AD278" i="6" s="1"/>
  <c r="P561" i="6"/>
  <c r="P437" i="6"/>
  <c r="AD437" i="6" s="1"/>
  <c r="P232" i="6"/>
  <c r="AD232" i="6" s="1"/>
  <c r="P1018" i="6"/>
  <c r="AD1018" i="6" s="1"/>
  <c r="P149" i="6"/>
  <c r="P692" i="6"/>
  <c r="AD692" i="6" s="1"/>
  <c r="P185" i="6"/>
  <c r="AD185" i="6" s="1"/>
  <c r="P599" i="6"/>
  <c r="AD599" i="6" s="1"/>
  <c r="P554" i="6"/>
  <c r="AD554" i="6" s="1"/>
  <c r="P815" i="6"/>
  <c r="AD815" i="6" s="1"/>
  <c r="P917" i="6"/>
  <c r="AD917" i="6" s="1"/>
  <c r="P751" i="6"/>
  <c r="AD751" i="6" s="1"/>
  <c r="P869" i="6"/>
  <c r="AD869" i="6" s="1"/>
  <c r="P625" i="6"/>
  <c r="AD625" i="6" s="1"/>
  <c r="P1038" i="6"/>
  <c r="AD1038" i="6" s="1"/>
  <c r="P893" i="6"/>
  <c r="P453" i="6"/>
  <c r="AD453" i="6" s="1"/>
  <c r="P256" i="6"/>
  <c r="AD256" i="6" s="1"/>
  <c r="P681" i="6"/>
  <c r="P413" i="6"/>
  <c r="AD413" i="6" s="1"/>
  <c r="P212" i="6"/>
  <c r="AD212" i="6" s="1"/>
  <c r="P594" i="6"/>
  <c r="AD594" i="6" s="1"/>
  <c r="P329" i="6"/>
  <c r="AD329" i="6" s="1"/>
  <c r="P688" i="6"/>
  <c r="AD688" i="6" s="1"/>
  <c r="P252" i="6"/>
  <c r="AD252" i="6" s="1"/>
  <c r="P527" i="6"/>
  <c r="AD527" i="6" s="1"/>
  <c r="P1030" i="6"/>
  <c r="AD1030" i="6" s="1"/>
  <c r="P280" i="6"/>
  <c r="AD280" i="6" s="1"/>
  <c r="P566" i="6"/>
  <c r="AD566" i="6" s="1"/>
  <c r="P317" i="6"/>
  <c r="AD317" i="6" s="1"/>
  <c r="P384" i="6"/>
  <c r="P125" i="6"/>
  <c r="AD125" i="6" s="1"/>
  <c r="P359" i="6"/>
  <c r="P332" i="6"/>
  <c r="AD332" i="6" s="1"/>
  <c r="P839" i="6"/>
  <c r="AD839" i="6" s="1"/>
  <c r="P513" i="6"/>
  <c r="P467" i="6"/>
  <c r="AD467" i="6" s="1"/>
  <c r="P365" i="6"/>
  <c r="AD365" i="6" s="1"/>
  <c r="P1088" i="6"/>
  <c r="AD1088" i="6" s="1"/>
  <c r="P173" i="6"/>
  <c r="AD173" i="6" s="1"/>
  <c r="P716" i="6"/>
  <c r="P515" i="6"/>
  <c r="AD515" i="6" s="1"/>
  <c r="P501" i="6"/>
  <c r="P753" i="6"/>
  <c r="AD753" i="6" s="1"/>
  <c r="P396" i="6"/>
  <c r="AD396" i="6" s="1"/>
  <c r="P304" i="6"/>
  <c r="AD304" i="6" s="1"/>
  <c r="P703" i="6"/>
  <c r="AD703" i="6" s="1"/>
  <c r="P555" i="6"/>
  <c r="AD555" i="6" s="1"/>
  <c r="P590" i="6"/>
  <c r="AD590" i="6" s="1"/>
  <c r="P528" i="6"/>
  <c r="AD528" i="6" s="1"/>
  <c r="P407" i="6"/>
  <c r="AD407" i="6" s="1"/>
  <c r="P548" i="6"/>
  <c r="AD548" i="6" s="1"/>
  <c r="P649" i="6"/>
  <c r="AD649" i="6" s="1"/>
  <c r="P736" i="6"/>
  <c r="P939" i="6"/>
  <c r="AD939" i="6" s="1"/>
  <c r="P806" i="6"/>
  <c r="AD806" i="6" s="1"/>
  <c r="P152" i="6"/>
  <c r="P525" i="6"/>
  <c r="P575" i="6"/>
  <c r="AD575" i="6" s="1"/>
  <c r="P422" i="6"/>
  <c r="AD422" i="6" s="1"/>
  <c r="P705" i="6"/>
  <c r="AD705" i="6" s="1"/>
  <c r="P114" i="6"/>
  <c r="AD114" i="6" s="1"/>
  <c r="P721" i="6"/>
  <c r="P673" i="6"/>
  <c r="AD673" i="6" s="1"/>
  <c r="P1082" i="6"/>
  <c r="AD1082" i="6" s="1"/>
  <c r="P546" i="6"/>
  <c r="AD546" i="6" s="1"/>
  <c r="P799" i="6"/>
  <c r="AD799" i="6" s="1"/>
  <c r="P257" i="6"/>
  <c r="AD257" i="6" s="1"/>
  <c r="P227" i="6"/>
  <c r="AD227" i="6" s="1"/>
  <c r="P669" i="6"/>
  <c r="AD669" i="6" s="1"/>
  <c r="P293" i="6"/>
  <c r="AD293" i="6" s="1"/>
  <c r="P126" i="6"/>
  <c r="AD126" i="6" s="1"/>
  <c r="P578" i="6"/>
  <c r="AD578" i="6" s="1"/>
  <c r="P452" i="6"/>
  <c r="AD452" i="6" s="1"/>
  <c r="P251" i="6"/>
  <c r="AD251" i="6" s="1"/>
  <c r="P455" i="6"/>
  <c r="AD455" i="6" s="1"/>
  <c r="P135" i="6"/>
  <c r="AD135" i="6" s="1"/>
  <c r="P220" i="6"/>
  <c r="AD220" i="6" s="1"/>
  <c r="P852" i="6"/>
  <c r="P569" i="6"/>
  <c r="AD569" i="6" s="1"/>
  <c r="P908" i="6"/>
  <c r="AD908" i="6" s="1"/>
  <c r="P1002" i="6"/>
  <c r="AD1002" i="6" s="1"/>
  <c r="P845" i="6"/>
  <c r="AD845" i="6" s="1"/>
  <c r="P697" i="6"/>
  <c r="AD697" i="6" s="1"/>
  <c r="P1046" i="6"/>
  <c r="P609" i="6"/>
  <c r="AD609" i="6" s="1"/>
  <c r="P350" i="6"/>
  <c r="AD350" i="6" s="1"/>
  <c r="P398" i="6"/>
  <c r="AD398" i="6" s="1"/>
  <c r="P540" i="6"/>
  <c r="AD540" i="6" s="1"/>
  <c r="P230" i="6"/>
  <c r="AD230" i="6" s="1"/>
  <c r="P320" i="6"/>
  <c r="AD320" i="6" s="1"/>
  <c r="P284" i="6"/>
  <c r="AD284" i="6" s="1"/>
  <c r="P531" i="6"/>
  <c r="AD531" i="6" s="1"/>
  <c r="P120" i="6"/>
  <c r="P386" i="6"/>
  <c r="P551" i="6"/>
  <c r="AD551" i="6" s="1"/>
  <c r="P222" i="6"/>
  <c r="AD222" i="6" s="1"/>
  <c r="P134" i="6"/>
  <c r="P1141" i="6"/>
  <c r="AD1141" i="6" s="1"/>
  <c r="P401" i="6"/>
  <c r="AD401" i="6" s="1"/>
  <c r="P186" i="6"/>
  <c r="AD186" i="6" s="1"/>
  <c r="P579" i="6"/>
  <c r="AD579" i="6" s="1"/>
  <c r="P767" i="6"/>
  <c r="AD767" i="6" s="1"/>
  <c r="P123" i="6"/>
  <c r="AD123" i="6" s="1"/>
  <c r="P434" i="6"/>
  <c r="AD434" i="6" s="1"/>
  <c r="P465" i="6"/>
  <c r="AD465" i="6" s="1"/>
  <c r="P404" i="6"/>
  <c r="AD404" i="6" s="1"/>
  <c r="P360" i="6"/>
  <c r="AD360" i="6" s="1"/>
  <c r="P410" i="6"/>
  <c r="AD410" i="6" s="1"/>
  <c r="P221" i="6"/>
  <c r="AD221" i="6" s="1"/>
  <c r="P821" i="6"/>
  <c r="AD821" i="6" s="1"/>
  <c r="P860" i="6"/>
  <c r="AD860" i="6" s="1"/>
  <c r="P140" i="6"/>
  <c r="P449" i="6"/>
  <c r="AD449" i="6" s="1"/>
  <c r="P143" i="6"/>
  <c r="AD143" i="6" s="1"/>
  <c r="P374" i="6"/>
  <c r="AD374" i="6" s="1"/>
  <c r="P470" i="6"/>
  <c r="AD470" i="6" s="1"/>
  <c r="P425" i="6"/>
  <c r="AD425" i="6" s="1"/>
  <c r="P1074" i="6"/>
  <c r="AD1074" i="6" s="1"/>
  <c r="P572" i="6"/>
  <c r="AD572" i="6" s="1"/>
  <c r="P159" i="6"/>
  <c r="AD159" i="6" s="1"/>
  <c r="P147" i="6"/>
  <c r="AD147" i="6" s="1"/>
  <c r="P473" i="6"/>
  <c r="AD473" i="6" s="1"/>
  <c r="P570" i="6"/>
  <c r="AD570" i="6" s="1"/>
  <c r="P208" i="6"/>
  <c r="P290" i="6"/>
  <c r="AD290" i="6" s="1"/>
  <c r="P684" i="6"/>
  <c r="AD684" i="6" s="1"/>
  <c r="P260" i="6"/>
  <c r="AD260" i="6" s="1"/>
  <c r="P324" i="6"/>
  <c r="AD324" i="6" s="1"/>
  <c r="P161" i="6"/>
  <c r="P593" i="6"/>
  <c r="AD593" i="6" s="1"/>
  <c r="P485" i="6"/>
  <c r="AD485" i="6" s="1"/>
  <c r="P266" i="6"/>
  <c r="AD266" i="6" s="1"/>
  <c r="P503" i="6"/>
  <c r="AD503" i="6" s="1"/>
  <c r="P150" i="6"/>
  <c r="AD150" i="6" s="1"/>
  <c r="P254" i="6"/>
  <c r="AD254" i="6" s="1"/>
  <c r="P617" i="6"/>
  <c r="AD617" i="6" s="1"/>
  <c r="P987" i="6"/>
  <c r="P187" i="6"/>
  <c r="AD187" i="6" s="1"/>
  <c r="P1024" i="6"/>
  <c r="AD1024" i="6" s="1"/>
  <c r="P782" i="6"/>
  <c r="AD782" i="6" s="1"/>
  <c r="P1110" i="6"/>
  <c r="AD1110" i="6" s="1"/>
  <c r="P633" i="6"/>
  <c r="P305" i="6"/>
  <c r="AD305" i="6" s="1"/>
  <c r="P729" i="6"/>
  <c r="AD729" i="6" s="1"/>
  <c r="P323" i="6"/>
  <c r="AD323" i="6" s="1"/>
  <c r="P341" i="6"/>
  <c r="AD341" i="6" s="1"/>
  <c r="P195" i="6"/>
  <c r="AD195" i="6" s="1"/>
  <c r="P500" i="6"/>
  <c r="AD500" i="6" s="1"/>
  <c r="P281" i="6"/>
  <c r="AD281" i="6" s="1"/>
  <c r="P518" i="6"/>
  <c r="AD518" i="6" s="1"/>
  <c r="P183" i="6"/>
  <c r="P269" i="6"/>
  <c r="AD269" i="6" s="1"/>
  <c r="P741" i="6"/>
  <c r="AD741" i="6" s="1"/>
  <c r="P1060" i="6"/>
  <c r="P507" i="6"/>
  <c r="AD507" i="6" s="1"/>
  <c r="P1010" i="6"/>
  <c r="AD1010" i="6" s="1"/>
  <c r="P978" i="6"/>
  <c r="AD978" i="6" s="1"/>
  <c r="P878" i="6"/>
  <c r="AD878" i="6" s="1"/>
  <c r="P137" i="6"/>
  <c r="P146" i="6"/>
  <c r="P476" i="6"/>
  <c r="AD476" i="6" s="1"/>
  <c r="P428" i="6"/>
  <c r="AD428" i="6" s="1"/>
  <c r="P988" i="6"/>
  <c r="AD988" i="6" s="1"/>
  <c r="P611" i="6"/>
  <c r="AD611" i="6" s="1"/>
  <c r="P977" i="6"/>
  <c r="P1117" i="6"/>
  <c r="AD1117" i="6" s="1"/>
  <c r="P995" i="6"/>
  <c r="AD995" i="6" s="1"/>
  <c r="P1135" i="6"/>
  <c r="AD1135" i="6" s="1"/>
  <c r="P511" i="6"/>
  <c r="AD511" i="6" s="1"/>
  <c r="P583" i="6"/>
  <c r="AD583" i="6" s="1"/>
  <c r="P655" i="6"/>
  <c r="P666" i="6"/>
  <c r="AD666" i="6" s="1"/>
  <c r="P954" i="6"/>
  <c r="AD954" i="6" s="1"/>
  <c r="P689" i="6"/>
  <c r="AD689" i="6" s="1"/>
  <c r="P487" i="6"/>
  <c r="AD487" i="6" s="1"/>
  <c r="P626" i="6"/>
  <c r="AD626" i="6" s="1"/>
  <c r="P682" i="6"/>
  <c r="AD682" i="6" s="1"/>
  <c r="P366" i="6"/>
  <c r="AD366" i="6" s="1"/>
  <c r="P803" i="6"/>
  <c r="AD803" i="6" s="1"/>
  <c r="P253" i="6"/>
  <c r="AD253" i="6" s="1"/>
  <c r="P481" i="6"/>
  <c r="AD481" i="6" s="1"/>
  <c r="P770" i="6"/>
  <c r="AD770" i="6" s="1"/>
  <c r="P559" i="6"/>
  <c r="AD559" i="6" s="1"/>
  <c r="P983" i="6"/>
  <c r="AD983" i="6" s="1"/>
  <c r="P635" i="6"/>
  <c r="AD635" i="6" s="1"/>
  <c r="P172" i="6"/>
  <c r="AD172" i="6" s="1"/>
  <c r="P883" i="6"/>
  <c r="AD883" i="6" s="1"/>
  <c r="P953" i="6"/>
  <c r="AD953" i="6" s="1"/>
  <c r="P654" i="6"/>
  <c r="AD654" i="6" s="1"/>
  <c r="P641" i="6"/>
  <c r="AD641" i="6" s="1"/>
  <c r="P245" i="6"/>
  <c r="AD245" i="6" s="1"/>
  <c r="P707" i="6"/>
  <c r="AD707" i="6" s="1"/>
  <c r="P352" i="6"/>
  <c r="P424" i="6"/>
  <c r="AD424" i="6" s="1"/>
  <c r="P982" i="6"/>
  <c r="AD982" i="6" s="1"/>
  <c r="P591" i="6"/>
  <c r="P927" i="6"/>
  <c r="AD927" i="6" s="1"/>
  <c r="P773" i="6"/>
  <c r="P676" i="6"/>
  <c r="P1147" i="6"/>
  <c r="AD1147" i="6" s="1"/>
  <c r="P702" i="6"/>
  <c r="P235" i="6"/>
  <c r="AD235" i="6" s="1"/>
  <c r="P497" i="6"/>
  <c r="AD497" i="6" s="1"/>
  <c r="P844" i="6"/>
  <c r="AD844" i="6" s="1"/>
  <c r="P1127" i="6"/>
  <c r="AD1127" i="6" s="1"/>
  <c r="P508" i="6"/>
  <c r="AD508" i="6" s="1"/>
  <c r="P928" i="6"/>
  <c r="AD928" i="6" s="1"/>
  <c r="P1000" i="6"/>
  <c r="AD1000" i="6" s="1"/>
  <c r="P1050" i="6"/>
  <c r="AD1050" i="6" s="1"/>
  <c r="P701" i="6"/>
  <c r="AD701" i="6" s="1"/>
  <c r="P388" i="6"/>
  <c r="P1036" i="6"/>
  <c r="AD1036" i="6" s="1"/>
  <c r="P1017" i="6"/>
  <c r="AD1017" i="6" s="1"/>
  <c r="P786" i="6"/>
  <c r="AD786" i="6" s="1"/>
  <c r="P653" i="6"/>
  <c r="AD653" i="6" s="1"/>
  <c r="P967" i="6"/>
  <c r="AD967" i="6" s="1"/>
  <c r="P973" i="6"/>
  <c r="AD973" i="6" s="1"/>
  <c r="P962" i="6"/>
  <c r="P1094" i="6"/>
  <c r="AD1094" i="6" s="1"/>
  <c r="P942" i="6"/>
  <c r="P229" i="6"/>
  <c r="AD229" i="6" s="1"/>
  <c r="P631" i="6"/>
  <c r="AD631" i="6" s="1"/>
  <c r="P1055" i="6"/>
  <c r="AD1055" i="6" s="1"/>
  <c r="P1076" i="6"/>
  <c r="AD1076" i="6" s="1"/>
  <c r="P1047" i="6"/>
  <c r="AD1047" i="6" s="1"/>
  <c r="P397" i="6"/>
  <c r="AD397" i="6" s="1"/>
  <c r="P720" i="6"/>
  <c r="AD720" i="6" s="1"/>
  <c r="P951" i="6"/>
  <c r="AD951" i="6" s="1"/>
  <c r="P1083" i="6"/>
  <c r="P1120" i="6"/>
  <c r="P1001" i="6"/>
  <c r="P258" i="6"/>
  <c r="AD258" i="6" s="1"/>
  <c r="P438" i="6"/>
  <c r="AD438" i="6" s="1"/>
  <c r="P690" i="6"/>
  <c r="AD690" i="6" s="1"/>
  <c r="P966" i="6"/>
  <c r="AD966" i="6" s="1"/>
  <c r="P870" i="6"/>
  <c r="AD870" i="6" s="1"/>
  <c r="P1041" i="6"/>
  <c r="P700" i="6"/>
  <c r="AD700" i="6" s="1"/>
  <c r="P725" i="6"/>
  <c r="P604" i="6"/>
  <c r="AD604" i="6" s="1"/>
  <c r="P944" i="6"/>
  <c r="AD944" i="6" s="1"/>
  <c r="P914" i="6"/>
  <c r="P940" i="6"/>
  <c r="AD940" i="6" s="1"/>
  <c r="P858" i="6"/>
  <c r="AD858" i="6" s="1"/>
  <c r="P1049" i="6"/>
  <c r="AD1049" i="6" s="1"/>
  <c r="P847" i="6"/>
  <c r="AD847" i="6" s="1"/>
  <c r="P911" i="6"/>
  <c r="AD911" i="6" s="1"/>
  <c r="P181" i="6"/>
  <c r="AD181" i="6" s="1"/>
  <c r="P337" i="6"/>
  <c r="AD337" i="6" s="1"/>
  <c r="P796" i="6"/>
  <c r="AD796" i="6" s="1"/>
  <c r="P873" i="6"/>
  <c r="AD873" i="6" s="1"/>
  <c r="P264" i="6"/>
  <c r="AD264" i="6" s="1"/>
  <c r="P1121" i="6"/>
  <c r="AD1121" i="6" s="1"/>
  <c r="P961" i="6"/>
  <c r="AD961" i="6" s="1"/>
  <c r="P1114" i="6"/>
  <c r="P1122" i="6"/>
  <c r="AD1122" i="6" s="1"/>
  <c r="P1133" i="6"/>
  <c r="P895" i="6"/>
  <c r="AD895" i="6" s="1"/>
  <c r="P354" i="6"/>
  <c r="AD354" i="6" s="1"/>
  <c r="P1131" i="6"/>
  <c r="P909" i="6"/>
  <c r="AD909" i="6" s="1"/>
  <c r="P520" i="6"/>
  <c r="AD520" i="6" s="1"/>
  <c r="P592" i="6"/>
  <c r="AD592" i="6" s="1"/>
  <c r="P1081" i="6"/>
  <c r="AD1081" i="6" s="1"/>
  <c r="P1077" i="6"/>
  <c r="P444" i="6"/>
  <c r="AD444" i="6" s="1"/>
  <c r="P457" i="6"/>
  <c r="AD457" i="6" s="1"/>
  <c r="P1029" i="6"/>
  <c r="P919" i="6"/>
  <c r="AD919" i="6" s="1"/>
  <c r="P835" i="6"/>
  <c r="AD835" i="6" s="1"/>
  <c r="P746" i="6"/>
  <c r="P1109" i="6"/>
  <c r="AD1109" i="6" s="1"/>
  <c r="P318" i="6"/>
  <c r="AD318" i="6" s="1"/>
  <c r="P630" i="6"/>
  <c r="AD630" i="6" s="1"/>
  <c r="P1062" i="6"/>
  <c r="AD1062" i="6" s="1"/>
  <c r="P292" i="6"/>
  <c r="AD292" i="6" s="1"/>
  <c r="P376" i="6"/>
  <c r="AD376" i="6" s="1"/>
  <c r="P448" i="6"/>
  <c r="AD448" i="6" s="1"/>
  <c r="P868" i="6"/>
  <c r="AD868" i="6" s="1"/>
  <c r="P1012" i="6"/>
  <c r="AD1012" i="6" s="1"/>
  <c r="P750" i="6"/>
  <c r="AD750" i="6" s="1"/>
  <c r="P713" i="6"/>
  <c r="P1051" i="6"/>
  <c r="P907" i="6"/>
  <c r="AD907" i="6" s="1"/>
  <c r="P1144" i="6"/>
  <c r="AD1144" i="6" s="1"/>
  <c r="P1063" i="6"/>
  <c r="AD1063" i="6" s="1"/>
  <c r="P316" i="6"/>
  <c r="AD316" i="6" s="1"/>
  <c r="P499" i="6"/>
  <c r="AD499" i="6" s="1"/>
  <c r="P1035" i="6"/>
  <c r="P1119" i="6"/>
  <c r="P1085" i="6"/>
  <c r="AD1085" i="6" s="1"/>
  <c r="P558" i="6"/>
  <c r="AD558" i="6" s="1"/>
  <c r="P822" i="6"/>
  <c r="P918" i="6"/>
  <c r="AD918" i="6" s="1"/>
  <c r="P197" i="6"/>
  <c r="P331" i="6"/>
  <c r="AD331" i="6" s="1"/>
  <c r="P715" i="6"/>
  <c r="AD715" i="6" s="1"/>
  <c r="P808" i="6"/>
  <c r="AD808" i="6" s="1"/>
  <c r="P460" i="6"/>
  <c r="AD460" i="6" s="1"/>
  <c r="P825" i="6"/>
  <c r="AD825" i="6" s="1"/>
  <c r="P916" i="6"/>
  <c r="AD916" i="6" s="1"/>
  <c r="P761" i="6"/>
  <c r="AD761" i="6" s="1"/>
  <c r="P950" i="6"/>
  <c r="AD950" i="6" s="1"/>
  <c r="P792" i="6"/>
  <c r="P1090" i="6"/>
  <c r="P871" i="6"/>
  <c r="P1015" i="6"/>
  <c r="AD1015" i="6" s="1"/>
  <c r="P905" i="6"/>
  <c r="AD905" i="6" s="1"/>
  <c r="P904" i="6"/>
  <c r="AD904" i="6" s="1"/>
  <c r="P1106" i="6"/>
  <c r="AD1106" i="6" s="1"/>
  <c r="P952" i="6"/>
  <c r="AD952" i="6" s="1"/>
  <c r="P1100" i="6"/>
  <c r="AD1100" i="6" s="1"/>
  <c r="P985" i="6"/>
  <c r="AD985" i="6" s="1"/>
  <c r="P532" i="6"/>
  <c r="AD532" i="6" s="1"/>
  <c r="P1128" i="6"/>
  <c r="AD1128" i="6" s="1"/>
  <c r="P223" i="6"/>
  <c r="AD223" i="6" s="1"/>
  <c r="P307" i="6"/>
  <c r="AD307" i="6" s="1"/>
  <c r="P403" i="6"/>
  <c r="AD403" i="6" s="1"/>
  <c r="P619" i="6"/>
  <c r="AD619" i="6" s="1"/>
  <c r="P1033" i="6"/>
  <c r="AD1033" i="6" s="1"/>
  <c r="P1105" i="6"/>
  <c r="AD1105" i="6" s="1"/>
  <c r="P1058" i="6"/>
  <c r="AD1058" i="6" s="1"/>
  <c r="P627" i="6"/>
  <c r="P699" i="6"/>
  <c r="AD699" i="6" s="1"/>
  <c r="P1098" i="6"/>
  <c r="AD1098" i="6" s="1"/>
  <c r="P686" i="6"/>
  <c r="P495" i="6"/>
  <c r="AD495" i="6" s="1"/>
  <c r="P738" i="6"/>
  <c r="AD738" i="6" s="1"/>
  <c r="P960" i="6"/>
  <c r="AD960" i="6" s="1"/>
  <c r="P1092" i="6"/>
  <c r="AD1092" i="6" s="1"/>
  <c r="P762" i="6"/>
  <c r="AD762" i="6" s="1"/>
  <c r="P719" i="6"/>
  <c r="AD719" i="6" s="1"/>
  <c r="P1057" i="6"/>
  <c r="AD1057" i="6" s="1"/>
  <c r="P205" i="6"/>
  <c r="AD205" i="6" s="1"/>
  <c r="P247" i="6"/>
  <c r="AD247" i="6" s="1"/>
  <c r="P862" i="6"/>
  <c r="P934" i="6"/>
  <c r="AD934" i="6" s="1"/>
  <c r="P647" i="6"/>
  <c r="AD647" i="6" s="1"/>
  <c r="P923" i="6"/>
  <c r="AD923" i="6" s="1"/>
  <c r="P1067" i="6"/>
  <c r="AD1067" i="6" s="1"/>
  <c r="P974" i="6"/>
  <c r="P1059" i="6"/>
  <c r="P340" i="6"/>
  <c r="AD340" i="6" s="1"/>
  <c r="P121" i="6"/>
  <c r="AD121" i="6" s="1"/>
  <c r="P890" i="6"/>
  <c r="P841" i="6"/>
  <c r="AD841" i="6" s="1"/>
  <c r="P897" i="6"/>
  <c r="AD897" i="6" s="1"/>
  <c r="P577" i="6"/>
  <c r="AD577" i="6" s="1"/>
  <c r="P1023" i="6"/>
  <c r="P464" i="6"/>
  <c r="AD464" i="6" s="1"/>
  <c r="P574" i="6"/>
  <c r="AD574" i="6" s="1"/>
  <c r="P675" i="6"/>
  <c r="AD675" i="6" s="1"/>
  <c r="P777" i="6"/>
  <c r="P364" i="6"/>
  <c r="AD364" i="6" s="1"/>
  <c r="P1040" i="6"/>
  <c r="P785" i="6"/>
  <c r="AD785" i="6" s="1"/>
  <c r="P698" i="6"/>
  <c r="AD698" i="6" s="1"/>
  <c r="P819" i="6"/>
  <c r="AD819" i="6" s="1"/>
  <c r="P277" i="6"/>
  <c r="AD277" i="6" s="1"/>
  <c r="P722" i="6"/>
  <c r="AD722" i="6" s="1"/>
  <c r="P990" i="6"/>
  <c r="P965" i="6"/>
  <c r="AD965" i="6" s="1"/>
  <c r="P979" i="6"/>
  <c r="AD979" i="6" s="1"/>
  <c r="P695" i="6"/>
  <c r="AD695" i="6" s="1"/>
  <c r="P879" i="6"/>
  <c r="AD879" i="6" s="1"/>
  <c r="P901" i="6"/>
  <c r="AD901" i="6" s="1"/>
  <c r="P1045" i="6"/>
  <c r="AD1045" i="6" s="1"/>
  <c r="P163" i="6"/>
  <c r="P1126" i="6"/>
  <c r="P154" i="6"/>
  <c r="P926" i="6"/>
  <c r="P734" i="6"/>
  <c r="P1022" i="6"/>
  <c r="AD1022" i="6" s="1"/>
  <c r="P849" i="6"/>
  <c r="AD849" i="6" s="1"/>
  <c r="P385" i="6"/>
  <c r="P321" i="6"/>
  <c r="P571" i="6"/>
  <c r="AD571" i="6" s="1"/>
  <c r="P402" i="6"/>
  <c r="AD402" i="6" s="1"/>
  <c r="P1031" i="6"/>
  <c r="AD1031" i="6" s="1"/>
  <c r="P1011" i="6"/>
  <c r="P1025" i="6"/>
  <c r="AD1025" i="6" s="1"/>
  <c r="P624" i="6"/>
  <c r="AD624" i="6" s="1"/>
  <c r="P856" i="6"/>
  <c r="AD856" i="6" s="1"/>
  <c r="P679" i="6"/>
  <c r="AD679" i="6" s="1"/>
  <c r="P1075" i="6"/>
  <c r="AD1075" i="6" s="1"/>
  <c r="P1071" i="6"/>
  <c r="AD1071" i="6" s="1"/>
  <c r="P885" i="6"/>
  <c r="AD885" i="6" s="1"/>
  <c r="P426" i="6"/>
  <c r="AD426" i="6" s="1"/>
  <c r="P536" i="6"/>
  <c r="AD536" i="6" s="1"/>
  <c r="P1056" i="6"/>
  <c r="AD1056" i="6" s="1"/>
  <c r="P984" i="6"/>
  <c r="AD984" i="6" s="1"/>
  <c r="P166" i="6"/>
  <c r="AD166" i="6" s="1"/>
  <c r="P238" i="6"/>
  <c r="AD238" i="6" s="1"/>
  <c r="P466" i="6"/>
  <c r="AD466" i="6" s="1"/>
  <c r="P175" i="6"/>
  <c r="P991" i="6"/>
  <c r="AD991" i="6" s="1"/>
  <c r="P913" i="6"/>
  <c r="AD913" i="6" s="1"/>
  <c r="P1129" i="6"/>
  <c r="AD1129" i="6" s="1"/>
  <c r="P661" i="6"/>
  <c r="AD661" i="6" s="1"/>
  <c r="P781" i="6"/>
  <c r="AD781" i="6" s="1"/>
  <c r="P710" i="6"/>
  <c r="AD710" i="6" s="1"/>
  <c r="P794" i="6"/>
  <c r="AD794" i="6" s="1"/>
  <c r="P1070" i="6"/>
  <c r="AD1070" i="6" s="1"/>
  <c r="P989" i="6"/>
  <c r="AD989" i="6" s="1"/>
  <c r="P1112" i="6"/>
  <c r="AD1112" i="6" s="1"/>
  <c r="P1137" i="6"/>
  <c r="AD1137" i="6" s="1"/>
  <c r="P1065" i="6"/>
  <c r="P846" i="6"/>
  <c r="P1107" i="6"/>
  <c r="P1061" i="6"/>
  <c r="AD1061" i="6" s="1"/>
  <c r="P184" i="6"/>
  <c r="P199" i="6"/>
  <c r="P1130" i="6"/>
  <c r="AD1130" i="6" s="1"/>
  <c r="P1095" i="6"/>
  <c r="P933" i="6"/>
  <c r="AD933" i="6" s="1"/>
  <c r="P505" i="6"/>
  <c r="AD505" i="6" s="1"/>
  <c r="P1108" i="6"/>
  <c r="AD1108" i="6" s="1"/>
  <c r="P567" i="6"/>
  <c r="AD567" i="6" s="1"/>
  <c r="P580" i="6"/>
  <c r="AD580" i="6" s="1"/>
  <c r="P343" i="6"/>
  <c r="AD343" i="6" s="1"/>
  <c r="P211" i="6"/>
  <c r="P295" i="6"/>
  <c r="AD295" i="6" s="1"/>
  <c r="P391" i="6"/>
  <c r="P463" i="6"/>
  <c r="AD463" i="6" s="1"/>
  <c r="P535" i="6"/>
  <c r="AD535" i="6" s="1"/>
  <c r="P1143" i="6"/>
  <c r="AD1143" i="6" s="1"/>
  <c r="P180" i="6"/>
  <c r="AD180" i="6" s="1"/>
  <c r="P273" i="6"/>
  <c r="AD273" i="6" s="1"/>
  <c r="P800" i="6"/>
  <c r="AD800" i="6" s="1"/>
  <c r="P921" i="6"/>
  <c r="AD921" i="6" s="1"/>
  <c r="P400" i="6"/>
  <c r="P724" i="6"/>
  <c r="AD724" i="6" s="1"/>
  <c r="P964" i="6"/>
  <c r="AD964" i="6" s="1"/>
  <c r="P1089" i="6"/>
  <c r="P283" i="6"/>
  <c r="AD283" i="6" s="1"/>
  <c r="P248" i="6"/>
  <c r="AD248" i="6" s="1"/>
  <c r="P488" i="6"/>
  <c r="AD488" i="6" s="1"/>
  <c r="P644" i="6"/>
  <c r="AD644" i="6" s="1"/>
  <c r="P153" i="6"/>
  <c r="P202" i="6"/>
  <c r="P490" i="6"/>
  <c r="AD490" i="6" s="1"/>
  <c r="P706" i="6"/>
  <c r="AD706" i="6" s="1"/>
  <c r="P1016" i="6"/>
  <c r="AD1016" i="6" s="1"/>
  <c r="P231" i="6"/>
  <c r="AD231" i="6" s="1"/>
  <c r="P303" i="6"/>
  <c r="AD303" i="6" s="1"/>
  <c r="P375" i="6"/>
  <c r="P447" i="6"/>
  <c r="P543" i="6"/>
  <c r="AD543" i="6" s="1"/>
  <c r="P651" i="6"/>
  <c r="AD651" i="6" s="1"/>
  <c r="P723" i="6"/>
  <c r="AD723" i="6" s="1"/>
  <c r="P795" i="6"/>
  <c r="AD795" i="6" s="1"/>
  <c r="P328" i="6"/>
  <c r="AD328" i="6" s="1"/>
  <c r="P472" i="6"/>
  <c r="AD472" i="6" s="1"/>
  <c r="P616" i="6"/>
  <c r="AD616" i="6" s="1"/>
  <c r="P216" i="6"/>
  <c r="P656" i="6"/>
  <c r="AD656" i="6" s="1"/>
  <c r="P165" i="6"/>
  <c r="P167" i="6"/>
  <c r="AD167" i="6" s="1"/>
  <c r="P171" i="6"/>
  <c r="P1052" i="6"/>
  <c r="AD1052" i="6" s="1"/>
  <c r="P1053" i="6"/>
  <c r="AD1053" i="6" s="1"/>
  <c r="P1145" i="6"/>
  <c r="AD1145" i="6" s="1"/>
  <c r="P133" i="6"/>
  <c r="P246" i="6"/>
  <c r="AD246" i="6" s="1"/>
  <c r="P414" i="6"/>
  <c r="AD414" i="6" s="1"/>
  <c r="P824" i="6"/>
  <c r="AD824" i="6" s="1"/>
  <c r="P807" i="6"/>
  <c r="AD807" i="6" s="1"/>
  <c r="P498" i="6"/>
  <c r="AD498" i="6" s="1"/>
  <c r="P894" i="6"/>
  <c r="AD894" i="6" s="1"/>
  <c r="P512" i="6"/>
  <c r="AD512" i="6" s="1"/>
  <c r="P189" i="6"/>
  <c r="AD189" i="6" s="1"/>
  <c r="P417" i="6"/>
  <c r="AD417" i="6" s="1"/>
  <c r="P348" i="6"/>
  <c r="AD348" i="6" s="1"/>
  <c r="P174" i="6"/>
  <c r="AD174" i="6" s="1"/>
  <c r="P379" i="6"/>
  <c r="P451" i="6"/>
  <c r="AD451" i="6" s="1"/>
  <c r="P595" i="6"/>
  <c r="AD595" i="6" s="1"/>
  <c r="P667" i="6"/>
  <c r="AD667" i="6" s="1"/>
  <c r="P875" i="6"/>
  <c r="AD875" i="6" s="1"/>
  <c r="P793" i="6"/>
  <c r="P865" i="6"/>
  <c r="P937" i="6"/>
  <c r="AD937" i="6" s="1"/>
  <c r="P797" i="6"/>
  <c r="AD797" i="6" s="1"/>
  <c r="P474" i="6"/>
  <c r="AD474" i="6" s="1"/>
  <c r="P726" i="6"/>
  <c r="AD726" i="6" s="1"/>
  <c r="P1086" i="6"/>
  <c r="AD1086" i="6" s="1"/>
  <c r="P361" i="6"/>
  <c r="P433" i="6"/>
  <c r="AD433" i="6" s="1"/>
  <c r="P650" i="6"/>
  <c r="AD650" i="6" s="1"/>
  <c r="P818" i="6"/>
  <c r="AD818" i="6" s="1"/>
  <c r="P969" i="6"/>
  <c r="AD969" i="6" s="1"/>
  <c r="P496" i="6"/>
  <c r="AD496" i="6" s="1"/>
  <c r="P568" i="6"/>
  <c r="AD568" i="6" s="1"/>
  <c r="P640" i="6"/>
  <c r="AD640" i="6" s="1"/>
  <c r="P772" i="6"/>
  <c r="AD772" i="6" s="1"/>
  <c r="P930" i="6"/>
  <c r="AD930" i="6" s="1"/>
  <c r="P516" i="6"/>
  <c r="AD516" i="6" s="1"/>
  <c r="P1087" i="6"/>
  <c r="AD1087" i="6" s="1"/>
  <c r="P733" i="6"/>
  <c r="AD733" i="6" s="1"/>
  <c r="P833" i="6"/>
  <c r="AD833" i="6" s="1"/>
  <c r="P1066" i="6"/>
  <c r="P408" i="6"/>
  <c r="AD408" i="6" s="1"/>
  <c r="P564" i="6"/>
  <c r="AD564" i="6" s="1"/>
  <c r="P1104" i="6"/>
  <c r="AD1104" i="6" s="1"/>
  <c r="P112" i="6"/>
  <c r="AD112" i="6" s="1"/>
  <c r="P145" i="6"/>
  <c r="P301" i="6"/>
  <c r="AD301" i="6" s="1"/>
  <c r="P517" i="6"/>
  <c r="AD517" i="6" s="1"/>
  <c r="P589" i="6"/>
  <c r="AD589" i="6" s="1"/>
  <c r="P662" i="6"/>
  <c r="AD662" i="6" s="1"/>
  <c r="P842" i="6"/>
  <c r="P809" i="6"/>
  <c r="AD809" i="6" s="1"/>
  <c r="P1073" i="6"/>
  <c r="AD1073" i="6" s="1"/>
  <c r="P255" i="6"/>
  <c r="AD255" i="6" s="1"/>
  <c r="P327" i="6"/>
  <c r="P399" i="6"/>
  <c r="P747" i="6"/>
  <c r="AD747" i="6" s="1"/>
  <c r="P1072" i="6"/>
  <c r="AD1072" i="6" s="1"/>
  <c r="P534" i="6"/>
  <c r="AD534" i="6" s="1"/>
  <c r="P1026" i="6"/>
  <c r="P872" i="6"/>
  <c r="AD872" i="6" s="1"/>
  <c r="P1028" i="6"/>
  <c r="P665" i="6"/>
  <c r="AD665" i="6" s="1"/>
  <c r="P225" i="6"/>
  <c r="AD225" i="6" s="1"/>
  <c r="P441" i="6"/>
  <c r="AD441" i="6" s="1"/>
  <c r="P730" i="6"/>
  <c r="AD730" i="6" s="1"/>
  <c r="P1078" i="6"/>
  <c r="P443" i="6"/>
  <c r="AD443" i="6" s="1"/>
  <c r="P139" i="6"/>
  <c r="AD139" i="6" s="1"/>
  <c r="P811" i="6"/>
  <c r="AD811" i="6" s="1"/>
  <c r="P955" i="6"/>
  <c r="AD955" i="6" s="1"/>
  <c r="P1027" i="6"/>
  <c r="AD1027" i="6" s="1"/>
  <c r="P1099" i="6"/>
  <c r="AD1099" i="6" s="1"/>
  <c r="P683" i="6"/>
  <c r="AD683" i="6" s="1"/>
  <c r="P779" i="6"/>
  <c r="P887" i="6"/>
  <c r="AD887" i="6" s="1"/>
  <c r="P959" i="6"/>
  <c r="AD959" i="6" s="1"/>
  <c r="P1103" i="6"/>
  <c r="AD1103" i="6" s="1"/>
  <c r="P805" i="6"/>
  <c r="AD805" i="6" s="1"/>
  <c r="P877" i="6"/>
  <c r="AD877" i="6" s="1"/>
  <c r="P949" i="6"/>
  <c r="AD949" i="6" s="1"/>
  <c r="P1021" i="6"/>
  <c r="AD1021" i="6" s="1"/>
  <c r="P1093" i="6"/>
  <c r="AD1093" i="6" s="1"/>
  <c r="P938" i="6"/>
  <c r="AD938" i="6" s="1"/>
  <c r="P1034" i="6"/>
  <c r="AD1034" i="6" s="1"/>
  <c r="P1113" i="6"/>
  <c r="AD1113" i="6" s="1"/>
  <c r="P141" i="6"/>
  <c r="AD141" i="6" s="1"/>
  <c r="P378" i="6"/>
  <c r="AD378" i="6" s="1"/>
  <c r="P737" i="6"/>
  <c r="AD737" i="6" s="1"/>
  <c r="P392" i="6"/>
  <c r="AD392" i="6" s="1"/>
  <c r="P560" i="6"/>
  <c r="AD560" i="6" s="1"/>
  <c r="P704" i="6"/>
  <c r="P237" i="6"/>
  <c r="AD237" i="6" s="1"/>
  <c r="P333" i="6"/>
  <c r="AD333" i="6" s="1"/>
  <c r="P526" i="6"/>
  <c r="AD526" i="6" s="1"/>
  <c r="P576" i="6"/>
  <c r="AD576" i="6" s="1"/>
  <c r="P996" i="6"/>
  <c r="AD996" i="6" s="1"/>
  <c r="P136" i="6"/>
  <c r="AD136" i="6" s="1"/>
  <c r="P151" i="6"/>
  <c r="P1039" i="6"/>
  <c r="AD1039" i="6" s="1"/>
  <c r="P971" i="6"/>
  <c r="AD971" i="6" s="1"/>
  <c r="P1115" i="6"/>
  <c r="AD1115" i="6" s="1"/>
  <c r="P817" i="6"/>
  <c r="P889" i="6"/>
  <c r="AD889" i="6" s="1"/>
  <c r="P941" i="6"/>
  <c r="P342" i="6"/>
  <c r="AD342" i="6" s="1"/>
  <c r="P812" i="6"/>
  <c r="AD812" i="6" s="1"/>
  <c r="P632" i="6"/>
  <c r="AD632" i="6" s="1"/>
  <c r="P544" i="6"/>
  <c r="AD544" i="6" s="1"/>
  <c r="P345" i="6"/>
  <c r="AD345" i="6" s="1"/>
  <c r="P1008" i="6"/>
  <c r="AD1008" i="6" s="1"/>
  <c r="P263" i="6"/>
  <c r="AD263" i="6" s="1"/>
  <c r="P623" i="6"/>
  <c r="AD623" i="6" s="1"/>
  <c r="P249" i="6"/>
  <c r="AD249" i="6" s="1"/>
  <c r="P549" i="6"/>
  <c r="AD549" i="6" s="1"/>
  <c r="P1097" i="6"/>
  <c r="AD1097" i="6" s="1"/>
  <c r="P1111" i="6"/>
  <c r="AD1111" i="6" s="1"/>
  <c r="P606" i="6"/>
  <c r="AD606" i="6" s="1"/>
  <c r="P416" i="6"/>
  <c r="AD416" i="6" s="1"/>
  <c r="P117" i="6"/>
  <c r="AD117" i="6" s="1"/>
  <c r="P826" i="6"/>
  <c r="AD826" i="6" s="1"/>
  <c r="P1102" i="6"/>
  <c r="AD1102" i="6" s="1"/>
  <c r="P600" i="6"/>
  <c r="AD600" i="6" s="1"/>
  <c r="P756" i="6"/>
  <c r="AD756" i="6" s="1"/>
  <c r="P888" i="6"/>
  <c r="AD888" i="6" s="1"/>
  <c r="P1020" i="6"/>
  <c r="AD1020" i="6" s="1"/>
  <c r="P768" i="6"/>
  <c r="AD768" i="6" s="1"/>
  <c r="P1123" i="6"/>
  <c r="AD1123" i="6" s="1"/>
  <c r="P827" i="6"/>
  <c r="AD827" i="6" s="1"/>
  <c r="P884" i="6"/>
  <c r="AD884" i="6" s="1"/>
  <c r="P131" i="6"/>
  <c r="AD131" i="6" s="1"/>
  <c r="P881" i="6"/>
  <c r="AD881" i="6" s="1"/>
  <c r="P234" i="6"/>
  <c r="AD234" i="6" s="1"/>
  <c r="P236" i="6"/>
  <c r="AD236" i="6" s="1"/>
  <c r="P608" i="6"/>
  <c r="AD608" i="6" s="1"/>
  <c r="P261" i="6"/>
  <c r="AD261" i="6" s="1"/>
  <c r="P381" i="6"/>
  <c r="AD381" i="6" s="1"/>
  <c r="P693" i="6"/>
  <c r="AD693" i="6" s="1"/>
  <c r="P478" i="6"/>
  <c r="AD478" i="6" s="1"/>
  <c r="P680" i="6"/>
  <c r="AD680" i="6" s="1"/>
  <c r="P1042" i="6"/>
  <c r="AD1042" i="6" s="1"/>
  <c r="P1044" i="6"/>
  <c r="AD1044" i="6" s="1"/>
  <c r="P198" i="6"/>
  <c r="AD198" i="6" s="1"/>
  <c r="P678" i="6"/>
  <c r="AD678" i="6" s="1"/>
  <c r="P614" i="6"/>
  <c r="AD614" i="6" s="1"/>
  <c r="P758" i="6"/>
  <c r="AD758" i="6" s="1"/>
  <c r="P929" i="6"/>
  <c r="P936" i="6"/>
  <c r="AD936" i="6" s="1"/>
  <c r="P861" i="6"/>
  <c r="P1005" i="6"/>
  <c r="AD1005" i="6" s="1"/>
  <c r="P637" i="6"/>
  <c r="AD637" i="6" s="1"/>
  <c r="P110" i="6"/>
  <c r="AD110" i="6" s="1"/>
  <c r="P1007" i="6"/>
  <c r="AD1007" i="6" s="1"/>
  <c r="P925" i="6"/>
  <c r="AD925" i="6" s="1"/>
  <c r="P1069" i="6"/>
  <c r="AD1069" i="6" s="1"/>
  <c r="P789" i="6"/>
  <c r="AD789" i="6" s="1"/>
  <c r="P945" i="6"/>
  <c r="AD945" i="6" s="1"/>
  <c r="P1101" i="6"/>
  <c r="AD1101" i="6" s="1"/>
  <c r="P484" i="6"/>
  <c r="AD484" i="6" s="1"/>
  <c r="P832" i="6"/>
  <c r="P976" i="6"/>
  <c r="AD976" i="6" s="1"/>
  <c r="P1084" i="6"/>
  <c r="AD1084" i="6" s="1"/>
  <c r="P882" i="6"/>
  <c r="AD882" i="6" s="1"/>
  <c r="P1125" i="6"/>
  <c r="P677" i="6"/>
  <c r="P749" i="6"/>
  <c r="AD749" i="6" s="1"/>
  <c r="P157" i="6"/>
  <c r="P993" i="6"/>
  <c r="AD993" i="6" s="1"/>
  <c r="P436" i="6"/>
  <c r="AD436" i="6" s="1"/>
  <c r="P652" i="6"/>
  <c r="AD652" i="6" s="1"/>
  <c r="P784" i="6"/>
  <c r="AD784" i="6" s="1"/>
  <c r="P714" i="6"/>
  <c r="AD714" i="6" s="1"/>
  <c r="P405" i="6"/>
  <c r="P717" i="6"/>
  <c r="AD717" i="6" s="1"/>
  <c r="P922" i="6"/>
  <c r="AD922" i="6" s="1"/>
  <c r="P994" i="6"/>
  <c r="AD994" i="6" s="1"/>
  <c r="P456" i="6"/>
  <c r="AD456" i="6" s="1"/>
  <c r="P636" i="6"/>
  <c r="AD636" i="6" s="1"/>
  <c r="P148" i="6"/>
  <c r="P801" i="6"/>
  <c r="AD801" i="6" s="1"/>
  <c r="P1138" i="6"/>
  <c r="P241" i="6"/>
  <c r="AD241" i="6" s="1"/>
  <c r="P325" i="6"/>
  <c r="AD325" i="6" s="1"/>
  <c r="P757" i="6"/>
  <c r="AD757" i="6" s="1"/>
  <c r="P1013" i="6"/>
  <c r="AD1013" i="6" s="1"/>
  <c r="P980" i="6"/>
  <c r="AD980" i="6" s="1"/>
  <c r="P115" i="6"/>
  <c r="AD115" i="6" s="1"/>
  <c r="P523" i="6"/>
  <c r="AD523" i="6" s="1"/>
  <c r="P763" i="6"/>
  <c r="AD763" i="6" s="1"/>
  <c r="P859" i="6"/>
  <c r="P931" i="6"/>
  <c r="AD931" i="6" s="1"/>
  <c r="P1003" i="6"/>
  <c r="AD1003" i="6" s="1"/>
  <c r="P659" i="6"/>
  <c r="P863" i="6"/>
  <c r="P935" i="6"/>
  <c r="AD935" i="6" s="1"/>
  <c r="P1079" i="6"/>
  <c r="AD1079" i="6" s="1"/>
  <c r="P1142" i="6"/>
  <c r="AD1142" i="6" s="1"/>
  <c r="P986" i="6"/>
  <c r="AD986" i="6" s="1"/>
  <c r="P127" i="6"/>
  <c r="P787" i="6"/>
  <c r="AD787" i="6" s="1"/>
  <c r="P943" i="6"/>
  <c r="P1009" i="6"/>
  <c r="AD1009" i="6" s="1"/>
  <c r="P998" i="6"/>
  <c r="AD998" i="6" s="1"/>
  <c r="P891" i="6"/>
  <c r="AD891" i="6" s="1"/>
  <c r="P462" i="6"/>
  <c r="AD462" i="6" s="1"/>
  <c r="P834" i="6"/>
  <c r="AD834" i="6" s="1"/>
  <c r="P968" i="6"/>
  <c r="AD968" i="6" s="1"/>
  <c r="P338" i="6"/>
  <c r="AD338" i="6" s="1"/>
  <c r="P813" i="6"/>
  <c r="P312" i="6"/>
  <c r="AD312" i="6" s="1"/>
  <c r="P270" i="6"/>
  <c r="AD270" i="6" s="1"/>
  <c r="P450" i="6"/>
  <c r="AD450" i="6" s="1"/>
  <c r="P1014" i="6"/>
  <c r="AD1014" i="6" s="1"/>
  <c r="P932" i="6"/>
  <c r="AD932" i="6" s="1"/>
  <c r="P663" i="6"/>
  <c r="AD663" i="6" s="1"/>
  <c r="P735" i="6"/>
  <c r="AD735" i="6" s="1"/>
  <c r="P915" i="6"/>
  <c r="AD915" i="6" s="1"/>
  <c r="P956" i="6"/>
  <c r="AD956" i="6" s="1"/>
  <c r="P744" i="6"/>
  <c r="AD744" i="6" s="1"/>
  <c r="P191" i="6"/>
  <c r="AD191" i="6" s="1"/>
  <c r="P313" i="6"/>
  <c r="AD313" i="6" s="1"/>
  <c r="P529" i="6"/>
  <c r="AD529" i="6" s="1"/>
  <c r="P601" i="6"/>
  <c r="AD601" i="6" s="1"/>
  <c r="P709" i="6"/>
  <c r="AD709" i="6" s="1"/>
  <c r="P742" i="6"/>
  <c r="AD742" i="6" s="1"/>
  <c r="P814" i="6"/>
  <c r="AD814" i="6" s="1"/>
  <c r="P828" i="6"/>
  <c r="P369" i="6"/>
  <c r="AD369" i="6" s="1"/>
  <c r="P610" i="6"/>
  <c r="AD610" i="6" s="1"/>
  <c r="P228" i="6"/>
  <c r="AD228" i="6" s="1"/>
  <c r="P169" i="6"/>
  <c r="P158" i="6"/>
  <c r="AD158" i="6" s="1"/>
  <c r="P116" i="6"/>
  <c r="P573" i="6"/>
  <c r="AD573" i="6" s="1"/>
  <c r="P837" i="6"/>
  <c r="AD837" i="6" s="1"/>
  <c r="P981" i="6"/>
  <c r="AD981" i="6" s="1"/>
  <c r="P975" i="6"/>
  <c r="AD975" i="6" s="1"/>
  <c r="P671" i="6"/>
  <c r="AD671" i="6" s="1"/>
  <c r="P755" i="6"/>
  <c r="AD755" i="6" s="1"/>
  <c r="P947" i="6"/>
  <c r="AD947" i="6" s="1"/>
  <c r="P1019" i="6"/>
  <c r="AD1019" i="6" s="1"/>
  <c r="P1091" i="6"/>
  <c r="AD1091" i="6" s="1"/>
  <c r="P294" i="6"/>
  <c r="AD294" i="6" s="1"/>
  <c r="P486" i="6"/>
  <c r="AD486" i="6" s="1"/>
  <c r="P810" i="6"/>
  <c r="AD810" i="6" s="1"/>
  <c r="P1134" i="6"/>
  <c r="AD1134" i="6" s="1"/>
  <c r="P1004" i="6"/>
  <c r="AD1004" i="6" s="1"/>
  <c r="J1148" i="6"/>
  <c r="P274" i="6"/>
  <c r="AD274" i="6" s="1"/>
  <c r="P346" i="6"/>
  <c r="AD346" i="6" s="1"/>
  <c r="P418" i="6"/>
  <c r="AD418" i="6" s="1"/>
  <c r="P550" i="6"/>
  <c r="AD550" i="6" s="1"/>
  <c r="P622" i="6"/>
  <c r="AD622" i="6" s="1"/>
  <c r="P754" i="6"/>
  <c r="AD754" i="6" s="1"/>
  <c r="P958" i="6"/>
  <c r="AD958" i="6" s="1"/>
  <c r="P672" i="6"/>
  <c r="AD672" i="6" s="1"/>
  <c r="P607" i="6"/>
  <c r="AD607" i="6" s="1"/>
  <c r="P306" i="6"/>
  <c r="AD306" i="6" s="1"/>
  <c r="P510" i="6"/>
  <c r="AD510" i="6" s="1"/>
  <c r="P774" i="6"/>
  <c r="AD774" i="6" s="1"/>
  <c r="P752" i="6"/>
  <c r="AD752" i="6" s="1"/>
  <c r="P469" i="6"/>
  <c r="AD469" i="6" s="1"/>
  <c r="P541" i="6"/>
  <c r="AD541" i="6" s="1"/>
  <c r="P613" i="6"/>
  <c r="AD613" i="6" s="1"/>
  <c r="P522" i="6"/>
  <c r="AD522" i="6" s="1"/>
  <c r="P430" i="6"/>
  <c r="AD430" i="6" s="1"/>
  <c r="P188" i="6"/>
  <c r="P502" i="6"/>
  <c r="AD502" i="6" s="1"/>
  <c r="P482" i="6"/>
  <c r="AD482" i="6" s="1"/>
  <c r="P415" i="6"/>
  <c r="AD415" i="6" s="1"/>
  <c r="P265" i="6"/>
  <c r="AD265" i="6" s="1"/>
  <c r="P349" i="6"/>
  <c r="AD349" i="6" s="1"/>
  <c r="P493" i="6"/>
  <c r="AD493" i="6" s="1"/>
  <c r="P902" i="6"/>
  <c r="AD902" i="6" s="1"/>
  <c r="P210" i="6"/>
  <c r="P582" i="6"/>
  <c r="AD582" i="6" s="1"/>
  <c r="P906" i="6"/>
  <c r="AD906" i="6" s="1"/>
  <c r="P764" i="6"/>
  <c r="AD764" i="6" s="1"/>
  <c r="P896" i="6"/>
  <c r="AD896" i="6" s="1"/>
  <c r="P634" i="6"/>
  <c r="AD634" i="6" s="1"/>
  <c r="P970" i="6"/>
  <c r="AD970" i="6" s="1"/>
  <c r="P728" i="6"/>
  <c r="P718" i="6"/>
  <c r="AD718" i="6" s="1"/>
  <c r="P275" i="6"/>
  <c r="AD275" i="6" s="1"/>
  <c r="P563" i="6"/>
  <c r="AD563" i="6" s="1"/>
  <c r="P432" i="6"/>
  <c r="AD432" i="6" s="1"/>
  <c r="P132" i="6"/>
  <c r="AD132" i="6" s="1"/>
  <c r="P358" i="6"/>
  <c r="AD358" i="6" s="1"/>
  <c r="P780" i="6"/>
  <c r="AD780" i="6" s="1"/>
  <c r="P475" i="6"/>
  <c r="AD475" i="6" s="1"/>
  <c r="P429" i="6"/>
  <c r="P372" i="6"/>
  <c r="AD372" i="6" s="1"/>
  <c r="P602" i="6"/>
  <c r="AD602" i="6" s="1"/>
  <c r="P829" i="6"/>
  <c r="P848" i="6"/>
  <c r="P838" i="6"/>
  <c r="P840" i="6"/>
  <c r="AD840" i="6" s="1"/>
  <c r="P732" i="6"/>
  <c r="P382" i="6"/>
  <c r="AD382" i="6" s="1"/>
  <c r="P454" i="6"/>
  <c r="AD454" i="6" s="1"/>
  <c r="P514" i="6"/>
  <c r="AD514" i="6" s="1"/>
  <c r="P658" i="6"/>
  <c r="P790" i="6"/>
  <c r="AD790" i="6" s="1"/>
  <c r="P155" i="6"/>
  <c r="AD155" i="6" s="1"/>
  <c r="P587" i="6"/>
  <c r="AD587" i="6" s="1"/>
  <c r="P276" i="6"/>
  <c r="AD276" i="6" s="1"/>
  <c r="P1116" i="6"/>
  <c r="AD1116" i="6" s="1"/>
  <c r="P521" i="6"/>
  <c r="AD521" i="6" s="1"/>
  <c r="P427" i="6"/>
  <c r="AD427" i="6" s="1"/>
  <c r="P643" i="6"/>
  <c r="AD643" i="6" s="1"/>
  <c r="P739" i="6"/>
  <c r="P1140" i="6"/>
  <c r="AD1140" i="6" s="1"/>
  <c r="P776" i="6"/>
  <c r="AD776" i="6" s="1"/>
  <c r="P519" i="6"/>
  <c r="AD519" i="6" s="1"/>
  <c r="P711" i="6"/>
  <c r="AD711" i="6" s="1"/>
  <c r="P798" i="6"/>
  <c r="AD798" i="6" s="1"/>
  <c r="P1054" i="6"/>
  <c r="AD1054" i="6" s="1"/>
  <c r="P394" i="6"/>
  <c r="P259" i="6"/>
  <c r="AD259" i="6" s="1"/>
  <c r="P439" i="6"/>
  <c r="AD439" i="6" s="1"/>
  <c r="P957" i="6"/>
  <c r="AD957" i="6" s="1"/>
  <c r="P217" i="6"/>
  <c r="AD217" i="6" s="1"/>
  <c r="P820" i="6"/>
  <c r="AD820" i="6" s="1"/>
  <c r="P1048" i="6"/>
  <c r="AD1048" i="6" s="1"/>
  <c r="P778" i="6"/>
  <c r="P547" i="6"/>
  <c r="AD547" i="6" s="1"/>
  <c r="P691" i="6"/>
  <c r="AD691" i="6" s="1"/>
  <c r="P855" i="6"/>
  <c r="AD855" i="6" s="1"/>
  <c r="P674" i="6"/>
  <c r="AD674" i="6" s="1"/>
  <c r="P866" i="6"/>
  <c r="AD866" i="6" s="1"/>
  <c r="P857" i="6"/>
  <c r="P892" i="6"/>
  <c r="AD892" i="6" s="1"/>
  <c r="P646" i="6"/>
  <c r="AD646" i="6" s="1"/>
  <c r="P160" i="6"/>
  <c r="AD160" i="6" s="1"/>
  <c r="P788" i="6"/>
  <c r="AD788" i="6" s="1"/>
  <c r="P178" i="6"/>
  <c r="AD178" i="6" s="1"/>
  <c r="P262" i="6"/>
  <c r="AD262" i="6" s="1"/>
  <c r="P334" i="6"/>
  <c r="AD334" i="6" s="1"/>
  <c r="P299" i="6"/>
  <c r="AD299" i="6" s="1"/>
  <c r="P864" i="6"/>
  <c r="AD864" i="6" s="1"/>
  <c r="P314" i="6"/>
  <c r="AD314" i="6" s="1"/>
  <c r="P823" i="6"/>
  <c r="AD823" i="6" s="1"/>
  <c r="P899" i="6"/>
  <c r="AD899" i="6" s="1"/>
  <c r="P1043" i="6"/>
  <c r="AD1043" i="6" s="1"/>
  <c r="P740" i="6"/>
  <c r="AD740" i="6" s="1"/>
  <c r="P598" i="6"/>
  <c r="AD598" i="6" s="1"/>
  <c r="P876" i="6"/>
  <c r="P409" i="6"/>
  <c r="AD409" i="6" s="1"/>
  <c r="P553" i="6"/>
  <c r="AD553" i="6" s="1"/>
  <c r="P769" i="6"/>
  <c r="AD769" i="6" s="1"/>
  <c r="P412" i="6"/>
  <c r="AD412" i="6" s="1"/>
  <c r="P556" i="6"/>
  <c r="AD556" i="6" s="1"/>
  <c r="P628" i="6"/>
  <c r="AD628" i="6" s="1"/>
  <c r="P748" i="6"/>
  <c r="P992" i="6"/>
  <c r="AD992" i="6" s="1"/>
  <c r="P285" i="6"/>
  <c r="AD285" i="6" s="1"/>
  <c r="P420" i="6"/>
  <c r="AD420" i="6" s="1"/>
  <c r="P176" i="6"/>
  <c r="AD176" i="6" s="1"/>
  <c r="P802" i="6"/>
  <c r="AD802" i="6" s="1"/>
  <c r="P124" i="6"/>
  <c r="P193" i="6"/>
  <c r="P1139" i="6"/>
  <c r="AD1139" i="6" s="1"/>
  <c r="P129" i="6"/>
  <c r="AD129" i="6" s="1"/>
  <c r="P910" i="6"/>
  <c r="AD910" i="6" s="1"/>
  <c r="P377" i="6"/>
  <c r="AD377" i="6" s="1"/>
  <c r="I1148" i="6"/>
  <c r="P142" i="6"/>
  <c r="AD142" i="6" s="1"/>
  <c r="P214" i="6"/>
  <c r="AD214" i="6" s="1"/>
  <c r="P298" i="6"/>
  <c r="AD298" i="6" s="1"/>
  <c r="P370" i="6"/>
  <c r="AD370" i="6" s="1"/>
  <c r="P442" i="6"/>
  <c r="AD442" i="6" s="1"/>
  <c r="P886" i="6"/>
  <c r="AD886" i="6" s="1"/>
  <c r="P946" i="6"/>
  <c r="AD946" i="6" s="1"/>
  <c r="P745" i="6"/>
  <c r="AD745" i="6" s="1"/>
  <c r="P853" i="6"/>
  <c r="P997" i="6"/>
  <c r="AD997" i="6" s="1"/>
  <c r="P685" i="6"/>
  <c r="AD685" i="6" s="1"/>
  <c r="P279" i="6"/>
  <c r="AD279" i="6" s="1"/>
  <c r="P351" i="6"/>
  <c r="P423" i="6"/>
  <c r="AD423" i="6" s="1"/>
  <c r="P771" i="6"/>
  <c r="AD771" i="6" s="1"/>
  <c r="P843" i="6"/>
  <c r="AD843" i="6" s="1"/>
  <c r="P390" i="6"/>
  <c r="P1064" i="6"/>
  <c r="AD1064" i="6" s="1"/>
  <c r="P480" i="6"/>
  <c r="AD480" i="6" s="1"/>
  <c r="P999" i="6"/>
  <c r="AD999" i="6" s="1"/>
  <c r="P1037" i="6"/>
  <c r="AD1037" i="6" s="1"/>
  <c r="P272" i="6"/>
  <c r="AD272" i="6" s="1"/>
  <c r="P226" i="6"/>
  <c r="AD226" i="6" s="1"/>
  <c r="P310" i="6"/>
  <c r="AD310" i="6" s="1"/>
  <c r="P562" i="6"/>
  <c r="AD562" i="6" s="1"/>
  <c r="P694" i="6"/>
  <c r="AD694" i="6" s="1"/>
  <c r="P458" i="6"/>
  <c r="AD458" i="6" s="1"/>
  <c r="P282" i="6"/>
  <c r="AD282" i="6" s="1"/>
  <c r="P421" i="6"/>
  <c r="AD421" i="6" s="1"/>
  <c r="P565" i="6"/>
  <c r="AD565" i="6" s="1"/>
  <c r="P330" i="6"/>
  <c r="AD330" i="6" s="1"/>
  <c r="P219" i="6"/>
  <c r="AD219" i="6" s="1"/>
  <c r="P291" i="6"/>
  <c r="AD291" i="6" s="1"/>
  <c r="P363" i="6"/>
  <c r="AD363" i="6" s="1"/>
  <c r="P435" i="6"/>
  <c r="P639" i="6"/>
  <c r="AD639" i="6" s="1"/>
  <c r="P783" i="6"/>
  <c r="AD783" i="6" s="1"/>
  <c r="P322" i="6"/>
  <c r="AD322" i="6" s="1"/>
  <c r="P874" i="6"/>
  <c r="AD874" i="6" s="1"/>
  <c r="P353" i="6"/>
  <c r="AD353" i="6" s="1"/>
  <c r="P867" i="6"/>
  <c r="AD867" i="6" s="1"/>
  <c r="P920" i="6"/>
  <c r="AD920" i="6" s="1"/>
  <c r="P233" i="6"/>
  <c r="AD233" i="6" s="1"/>
  <c r="P162" i="6"/>
  <c r="P355" i="6"/>
  <c r="AD355" i="6" s="1"/>
  <c r="P373" i="6"/>
  <c r="P445" i="6"/>
  <c r="AD445" i="6" s="1"/>
  <c r="P638" i="6"/>
  <c r="AD638" i="6" s="1"/>
  <c r="P243" i="6"/>
  <c r="AD243" i="6" s="1"/>
  <c r="P315" i="6"/>
  <c r="AD315" i="6" s="1"/>
  <c r="P387" i="6"/>
  <c r="P459" i="6"/>
  <c r="AD459" i="6" s="1"/>
  <c r="P118" i="6"/>
  <c r="AD118" i="6" s="1"/>
  <c r="P190" i="6"/>
  <c r="AD190" i="6" s="1"/>
  <c r="P406" i="6"/>
  <c r="AD406" i="6" s="1"/>
  <c r="P586" i="6"/>
  <c r="AD586" i="6" s="1"/>
  <c r="P766" i="6"/>
  <c r="AD766" i="6" s="1"/>
  <c r="P898" i="6"/>
  <c r="AD898" i="6" s="1"/>
  <c r="P419" i="6"/>
  <c r="AD419" i="6" s="1"/>
  <c r="P288" i="6"/>
  <c r="AD288" i="6" s="1"/>
  <c r="P903" i="6"/>
  <c r="AD903" i="6" s="1"/>
  <c r="P471" i="6"/>
  <c r="AD471" i="6" s="1"/>
  <c r="P836" i="6"/>
  <c r="AD836" i="6" s="1"/>
  <c r="P851" i="6"/>
  <c r="P765" i="6"/>
  <c r="AD765" i="6" s="1"/>
  <c r="P130" i="6"/>
  <c r="AD130" i="6" s="1"/>
  <c r="P286" i="6"/>
  <c r="AD286" i="6" s="1"/>
  <c r="P538" i="6"/>
  <c r="AD538" i="6" s="1"/>
  <c r="P670" i="6"/>
  <c r="AD670" i="6" s="1"/>
  <c r="P850" i="6"/>
  <c r="AD850" i="6" s="1"/>
  <c r="P119" i="6"/>
  <c r="AD119" i="6" s="1"/>
  <c r="P203" i="6"/>
  <c r="AD203" i="6" s="1"/>
  <c r="P731" i="6"/>
  <c r="AD731" i="6" s="1"/>
  <c r="P267" i="6"/>
  <c r="AD267" i="6" s="1"/>
  <c r="P339" i="6"/>
  <c r="AD339" i="6" s="1"/>
  <c r="P411" i="6"/>
  <c r="AD411" i="6" s="1"/>
  <c r="P483" i="6"/>
  <c r="AD483" i="6" s="1"/>
  <c r="P615" i="6"/>
  <c r="AD615" i="6" s="1"/>
  <c r="P687" i="6"/>
  <c r="AD687" i="6" s="1"/>
  <c r="P759" i="6"/>
  <c r="AD759" i="6" s="1"/>
  <c r="P831" i="6"/>
  <c r="AD831" i="6" s="1"/>
  <c r="P880" i="6"/>
  <c r="AD880" i="6" s="1"/>
  <c r="AD1105" i="4"/>
  <c r="AD310" i="4"/>
  <c r="AD41" i="4"/>
  <c r="AD73" i="4"/>
  <c r="AD431" i="4"/>
  <c r="AD83" i="4"/>
  <c r="AD305" i="4"/>
  <c r="AD123" i="4"/>
  <c r="AD778" i="4"/>
  <c r="AD675" i="4"/>
  <c r="AD409" i="4"/>
  <c r="AD579" i="4"/>
  <c r="AD996" i="4"/>
  <c r="AD1013" i="4"/>
  <c r="AD196" i="4"/>
  <c r="AD235" i="4"/>
  <c r="AD832" i="4"/>
  <c r="AD357" i="4"/>
  <c r="AD393" i="4"/>
  <c r="AD55" i="4"/>
  <c r="AD523" i="4"/>
  <c r="AD448" i="4"/>
  <c r="AD37" i="4"/>
  <c r="AD1045" i="4"/>
  <c r="AD594" i="4"/>
  <c r="AD449" i="4"/>
  <c r="AD187" i="4"/>
  <c r="AD561" i="4"/>
  <c r="AD290" i="4"/>
  <c r="AD97" i="4"/>
  <c r="AD39" i="4"/>
  <c r="AD549" i="4"/>
  <c r="AD530" i="4"/>
  <c r="AD715" i="4"/>
  <c r="AD607" i="4"/>
  <c r="AD220" i="4"/>
  <c r="AD501" i="4"/>
  <c r="AD104" i="4"/>
  <c r="AD405" i="4"/>
  <c r="AD116" i="4"/>
  <c r="AD298" i="4"/>
  <c r="AD827" i="4"/>
  <c r="AD217" i="4"/>
  <c r="AD276" i="4"/>
  <c r="AD437" i="4"/>
  <c r="AD1025" i="4"/>
  <c r="AD997" i="4"/>
  <c r="AD693" i="4"/>
  <c r="AD421" i="4"/>
  <c r="AD285" i="4"/>
  <c r="AD809" i="4"/>
  <c r="AD885" i="4"/>
  <c r="AD810" i="4"/>
  <c r="AD974" i="4"/>
  <c r="AD611" i="4"/>
  <c r="AD892" i="4"/>
  <c r="AD643" i="4"/>
  <c r="AD681" i="4"/>
  <c r="AD441" i="4"/>
  <c r="AD493" i="4"/>
  <c r="AD67" i="4"/>
  <c r="AD586" i="4"/>
  <c r="AD971" i="4"/>
  <c r="AD1024" i="4"/>
  <c r="AD723" i="4"/>
  <c r="AD481" i="4"/>
  <c r="AD634" i="4"/>
  <c r="AD180" i="4"/>
  <c r="AD916" i="4"/>
  <c r="AD856" i="4"/>
  <c r="AD712" i="4"/>
  <c r="AD430" i="4"/>
  <c r="AD474" i="4"/>
  <c r="AD1135" i="4"/>
  <c r="AD388" i="4"/>
  <c r="AD1126" i="4"/>
  <c r="AD1128" i="4"/>
  <c r="AD1039" i="4"/>
  <c r="AD76" i="4"/>
  <c r="AD423" i="4"/>
  <c r="AD164" i="4"/>
  <c r="AD462" i="4"/>
  <c r="AD343" i="4"/>
  <c r="AD790" i="4"/>
  <c r="AD859" i="4"/>
  <c r="AD862" i="4"/>
  <c r="AD883" i="4"/>
  <c r="AD767" i="4"/>
  <c r="AD802" i="4"/>
  <c r="AD529" i="4"/>
  <c r="AD747" i="4"/>
  <c r="AD684" i="4"/>
  <c r="AD687" i="4"/>
  <c r="AD498" i="4"/>
  <c r="AD603" i="4"/>
  <c r="AD1022" i="4"/>
  <c r="AD1125" i="4"/>
  <c r="AD936" i="4"/>
  <c r="AD538" i="4"/>
  <c r="AD288" i="4"/>
  <c r="AD438" i="4"/>
  <c r="AD98" i="4"/>
  <c r="AD904" i="4"/>
  <c r="AD803" i="4"/>
  <c r="AD289" i="4"/>
  <c r="AD1097" i="4"/>
  <c r="AD660" i="4"/>
  <c r="AD910" i="4"/>
  <c r="AD616" i="4"/>
  <c r="AD169" i="4"/>
  <c r="AD184" i="4"/>
  <c r="AD111" i="4"/>
  <c r="AD42" i="4"/>
  <c r="AD173" i="4"/>
  <c r="AD727" i="4"/>
  <c r="AD412" i="4"/>
  <c r="AD45" i="4"/>
  <c r="AD230" i="4"/>
  <c r="AD1016" i="4"/>
  <c r="AD503" i="4"/>
  <c r="AD1062" i="4"/>
  <c r="AD785" i="4"/>
  <c r="AD676" i="4"/>
  <c r="AD258" i="4"/>
  <c r="AD186" i="4"/>
  <c r="AD339" i="4"/>
  <c r="AD151" i="4"/>
  <c r="AD890" i="4"/>
  <c r="AD938" i="4"/>
  <c r="AD650" i="4"/>
  <c r="AD477" i="4"/>
  <c r="AD251" i="4"/>
  <c r="AD696" i="4"/>
  <c r="AD1072" i="4"/>
  <c r="AD296" i="4"/>
  <c r="AD247" i="4"/>
  <c r="AD292" i="4"/>
  <c r="AD324" i="4"/>
  <c r="AD667" i="4"/>
  <c r="AD350" i="4"/>
  <c r="AD174" i="4"/>
  <c r="AD484" i="4"/>
  <c r="AD233" i="4"/>
  <c r="AD1044" i="4"/>
  <c r="AD422" i="4"/>
  <c r="AD287" i="4"/>
  <c r="AD508" i="4"/>
  <c r="AD103" i="4"/>
  <c r="AD269" i="4"/>
  <c r="AD144" i="4"/>
  <c r="AD440" i="4"/>
  <c r="AD436" i="4"/>
  <c r="AD963" i="4"/>
  <c r="AD277" i="4"/>
  <c r="AD122" i="4"/>
  <c r="AD415" i="4"/>
  <c r="AD751" i="4"/>
  <c r="AD797" i="4"/>
  <c r="AD275" i="4"/>
  <c r="AD704" i="4"/>
  <c r="AD1005" i="4"/>
  <c r="AD657" i="4"/>
  <c r="AD610" i="4"/>
  <c r="AD1092" i="4"/>
  <c r="AD989" i="4"/>
  <c r="AD110" i="4"/>
  <c r="AD604" i="4"/>
  <c r="AD249" i="4"/>
  <c r="AD30" i="4"/>
  <c r="AD589" i="4"/>
  <c r="AD402" i="4"/>
  <c r="AD175" i="4"/>
  <c r="AD1093" i="4"/>
  <c r="AD582" i="4"/>
  <c r="AD981" i="4"/>
  <c r="AD79" i="4"/>
  <c r="AD658" i="4"/>
  <c r="AD1109" i="4"/>
  <c r="AD672" i="4"/>
  <c r="AD237" i="4"/>
  <c r="AD165" i="4"/>
  <c r="AD451" i="4"/>
  <c r="AD246" i="4"/>
  <c r="AD1040" i="4"/>
  <c r="AD1132" i="4"/>
  <c r="AD403" i="4"/>
  <c r="AD413" i="4"/>
  <c r="AD1033" i="4"/>
  <c r="AD649" i="4"/>
  <c r="AD470" i="4"/>
  <c r="AD158" i="4"/>
  <c r="AD453" i="4"/>
  <c r="AD118" i="4"/>
  <c r="AD28" i="4"/>
  <c r="AD1123" i="4"/>
  <c r="AD1075" i="4"/>
  <c r="AD526" i="4"/>
  <c r="AD730" i="4"/>
  <c r="AD588" i="4"/>
  <c r="AD1037" i="4"/>
  <c r="AD915" i="4"/>
  <c r="AD947" i="4"/>
  <c r="AD242" i="4"/>
  <c r="AD1108" i="4"/>
  <c r="AD1147" i="4"/>
  <c r="AD631" i="4"/>
  <c r="AD397" i="4"/>
  <c r="AD52" i="4"/>
  <c r="AD571" i="4"/>
  <c r="AD519" i="4"/>
  <c r="AD1019" i="4"/>
  <c r="AD886" i="4"/>
  <c r="AD418" i="4"/>
  <c r="AD259" i="4"/>
  <c r="AD1089" i="4"/>
  <c r="AD309" i="4"/>
  <c r="AD95" i="4"/>
  <c r="AD1090" i="4"/>
  <c r="AD1129" i="4"/>
  <c r="AD957" i="4"/>
  <c r="AD967" i="4"/>
  <c r="AD390" i="4"/>
  <c r="AD58" i="4"/>
  <c r="AD179" i="4"/>
  <c r="AD294" i="4"/>
  <c r="AD101" i="4"/>
  <c r="AD64" i="4"/>
  <c r="AD1063" i="4"/>
  <c r="AD960" i="4"/>
  <c r="AD972" i="4"/>
  <c r="AD993" i="4"/>
  <c r="AD780" i="4"/>
  <c r="AD381" i="4"/>
  <c r="AD954" i="4"/>
  <c r="AD641" i="4"/>
  <c r="AD241" i="4"/>
  <c r="AD964" i="4"/>
  <c r="AD978" i="4"/>
  <c r="AD1015" i="4"/>
  <c r="AD838" i="4"/>
  <c r="AD669" i="4"/>
  <c r="AD543" i="4"/>
  <c r="AD622" i="4"/>
  <c r="AD1003" i="4"/>
  <c r="AD597" i="4"/>
  <c r="AD487" i="4"/>
  <c r="AD256" i="4"/>
  <c r="AD115" i="4"/>
  <c r="AD969" i="4"/>
  <c r="AD463" i="4"/>
  <c r="AD213" i="4"/>
  <c r="AD929" i="4"/>
  <c r="AD925" i="4"/>
  <c r="AD697" i="4"/>
  <c r="AD524" i="4"/>
  <c r="AD911" i="4"/>
  <c r="AD736" i="4"/>
  <c r="AD739" i="4"/>
  <c r="AD728" i="4"/>
  <c r="AD850" i="4"/>
  <c r="AD354" i="4"/>
  <c r="AD732" i="4"/>
  <c r="AD266" i="4"/>
  <c r="AD171" i="4"/>
  <c r="AD1029" i="4"/>
  <c r="AD663" i="4"/>
  <c r="AD756" i="4"/>
  <c r="AD874" i="4"/>
  <c r="AD698" i="4"/>
  <c r="AD404" i="4"/>
  <c r="AD445" i="4"/>
  <c r="AD860" i="4"/>
  <c r="AD686" i="4"/>
  <c r="AD592" i="4"/>
  <c r="AD378" i="4"/>
  <c r="AD870" i="4"/>
  <c r="AD1101" i="4"/>
  <c r="AD136" i="4"/>
  <c r="AD137" i="4"/>
  <c r="AD668" i="4"/>
  <c r="AD1008" i="4"/>
  <c r="AD458" i="4"/>
  <c r="AD264" i="4"/>
  <c r="AD222" i="4"/>
  <c r="AD148" i="4"/>
  <c r="AD221" i="4"/>
  <c r="AD199" i="4"/>
  <c r="AD69" i="4"/>
  <c r="AD738" i="4"/>
  <c r="AD107" i="4"/>
  <c r="AD202" i="4"/>
  <c r="AD302" i="4"/>
  <c r="AD486" i="4"/>
  <c r="AD691" i="4"/>
  <c r="AD719" i="4"/>
  <c r="AD814" i="4"/>
  <c r="AD465" i="4"/>
  <c r="AD274" i="4"/>
  <c r="AD279" i="4"/>
  <c r="AD1104" i="4"/>
  <c r="AD1114" i="4"/>
  <c r="AD1026" i="4"/>
  <c r="AD505" i="4"/>
  <c r="AD898" i="4"/>
  <c r="AD700" i="4"/>
  <c r="AD1007" i="4"/>
  <c r="AD621" i="4"/>
  <c r="AD99" i="4"/>
  <c r="AD325" i="4"/>
  <c r="AD949" i="4"/>
  <c r="AD941" i="4"/>
  <c r="AD979" i="4"/>
  <c r="AD928" i="4"/>
  <c r="AD664" i="4"/>
  <c r="AD692" i="4"/>
  <c r="AD559" i="4"/>
  <c r="AD435" i="4"/>
  <c r="AD494" i="4"/>
  <c r="AD267" i="4"/>
  <c r="AD614" i="4"/>
  <c r="AD1124" i="4"/>
  <c r="AD552" i="4"/>
  <c r="AD457" i="4"/>
  <c r="AD346" i="4"/>
  <c r="AD215" i="4"/>
  <c r="AD106" i="4"/>
  <c r="AD129" i="4"/>
  <c r="AD316" i="4"/>
  <c r="AD323" i="4"/>
  <c r="AD236" i="4"/>
  <c r="AD163" i="4"/>
  <c r="AD192" i="4"/>
  <c r="AD57" i="4"/>
  <c r="AD553" i="4"/>
  <c r="AD278" i="4"/>
  <c r="AD1142" i="4"/>
  <c r="AD894" i="4"/>
  <c r="AD337" i="4"/>
  <c r="AD225" i="4"/>
  <c r="AD140" i="4"/>
  <c r="AD66" i="4"/>
  <c r="AD1087" i="4"/>
  <c r="AD939" i="4"/>
  <c r="AD959" i="4"/>
  <c r="AD718" i="4"/>
  <c r="AD699" i="4"/>
  <c r="AD91" i="4"/>
  <c r="AD927" i="4"/>
  <c r="AD86" i="4"/>
  <c r="AD128" i="4"/>
  <c r="AD330" i="4"/>
  <c r="AD1117" i="4"/>
  <c r="AD966" i="4"/>
  <c r="AD84" i="4"/>
  <c r="AD1010" i="4"/>
  <c r="AD366" i="4"/>
  <c r="AD71" i="4"/>
  <c r="AD821" i="4"/>
  <c r="AD759" i="4"/>
  <c r="AD419" i="4"/>
  <c r="AD854" i="4"/>
  <c r="AD1002" i="4"/>
  <c r="AD496" i="4"/>
  <c r="AD375" i="4"/>
  <c r="AD321" i="4"/>
  <c r="AD243" i="4"/>
  <c r="AD510" i="4"/>
  <c r="AD27" i="4"/>
  <c r="AD348" i="4"/>
  <c r="AD18" i="4"/>
  <c r="AD705" i="4"/>
  <c r="AD652" i="4"/>
  <c r="AD567" i="4"/>
  <c r="AD595" i="4"/>
  <c r="AD1036" i="4"/>
  <c r="AD1049" i="4"/>
  <c r="AD270" i="4"/>
  <c r="AD771" i="4"/>
  <c r="AD897" i="4"/>
  <c r="AD791" i="4"/>
  <c r="AD633" i="4"/>
  <c r="AD591" i="4"/>
  <c r="AD392" i="4"/>
  <c r="AD162" i="4"/>
  <c r="AD1050" i="4"/>
  <c r="AD1031" i="4"/>
  <c r="AD573" i="4"/>
  <c r="AD762" i="4"/>
  <c r="AD777" i="4"/>
  <c r="AD933" i="4"/>
  <c r="AD986" i="4"/>
  <c r="AD861" i="4"/>
  <c r="AD587" i="4"/>
  <c r="AD1081" i="4"/>
  <c r="AD630" i="4"/>
  <c r="AD146" i="4"/>
  <c r="AD293" i="4"/>
  <c r="AD40" i="4"/>
  <c r="AD952" i="4"/>
  <c r="AD808" i="4"/>
  <c r="AD956" i="4"/>
  <c r="AD766" i="4"/>
  <c r="AD795" i="4"/>
  <c r="AD726" i="4"/>
  <c r="AD651" i="4"/>
  <c r="AD1073" i="4"/>
  <c r="AD134" i="4"/>
  <c r="AD300" i="4"/>
  <c r="AD33" i="4"/>
  <c r="AD563" i="4"/>
  <c r="AD570" i="4"/>
  <c r="AD546" i="4"/>
  <c r="AD314" i="4"/>
  <c r="AD1034" i="4"/>
  <c r="AD945" i="4"/>
  <c r="AD757" i="4"/>
  <c r="AD893" i="4"/>
  <c r="AD265" i="4"/>
  <c r="AD78" i="4"/>
  <c r="AD352" i="4"/>
  <c r="AD150" i="4"/>
  <c r="AD934" i="4"/>
  <c r="AD875" i="4"/>
  <c r="AD565" i="4"/>
  <c r="AD599" i="4"/>
  <c r="AD446" i="4"/>
  <c r="AD903" i="4"/>
  <c r="AD879" i="4"/>
  <c r="AD752" i="4"/>
  <c r="AD837" i="4"/>
  <c r="AD1042" i="4"/>
  <c r="AD857" i="4"/>
  <c r="AD645" i="4"/>
  <c r="AD443" i="4"/>
  <c r="AD253" i="4"/>
  <c r="AD516" i="4"/>
  <c r="AD917" i="4"/>
  <c r="AD835" i="4"/>
  <c r="AD425" i="4"/>
  <c r="AD139" i="4"/>
  <c r="AD1121" i="4"/>
  <c r="AD1080" i="4"/>
  <c r="AD1111" i="4"/>
  <c r="AD656" i="4"/>
  <c r="AD168" i="4"/>
  <c r="AD368" i="4"/>
  <c r="AD1076" i="4"/>
  <c r="AD1074" i="4"/>
  <c r="AD955" i="4"/>
  <c r="AD729" i="4"/>
  <c r="AD359" i="4"/>
  <c r="AD1112" i="4"/>
  <c r="AD1068" i="4"/>
  <c r="AD721" i="4"/>
  <c r="AD625" i="4"/>
  <c r="AD482" i="4"/>
  <c r="AD394" i="4"/>
  <c r="AD807" i="4"/>
  <c r="AD155" i="4"/>
  <c r="AD127" i="4"/>
  <c r="AD826" i="4"/>
  <c r="AD512" i="4"/>
  <c r="AD87" i="4"/>
  <c r="AD703" i="4"/>
  <c r="AD613" i="4"/>
  <c r="AD280" i="4"/>
  <c r="AD768" i="4"/>
  <c r="AD182" i="4"/>
  <c r="AD1054" i="4"/>
  <c r="AD1048" i="4"/>
  <c r="AD942" i="4"/>
  <c r="AC1148" i="4"/>
  <c r="AD1028" i="4"/>
  <c r="AD709" i="4"/>
  <c r="P1148" i="4"/>
  <c r="AD13" i="4"/>
  <c r="AD1053" i="4"/>
  <c r="AD1041" i="4"/>
  <c r="AD961" i="4"/>
  <c r="P1148" i="5"/>
  <c r="AD13" i="5"/>
  <c r="Q29" i="6" l="1"/>
  <c r="Q29" i="7"/>
  <c r="AD29" i="7" s="1"/>
  <c r="Q49" i="6"/>
  <c r="AD49" i="6" s="1"/>
  <c r="Q49" i="7"/>
  <c r="AD49" i="7" s="1"/>
  <c r="Q34" i="6"/>
  <c r="Q34" i="7"/>
  <c r="AD34" i="7" s="1"/>
  <c r="Q109" i="6"/>
  <c r="Q109" i="7"/>
  <c r="AD109" i="7" s="1"/>
  <c r="Q51" i="6"/>
  <c r="Q51" i="7"/>
  <c r="AD51" i="7" s="1"/>
  <c r="Q96" i="6"/>
  <c r="Q96" i="7"/>
  <c r="AD96" i="7" s="1"/>
  <c r="Q102" i="6"/>
  <c r="Q102" i="7"/>
  <c r="AD102" i="7" s="1"/>
  <c r="Q23" i="6"/>
  <c r="AD23" i="6" s="1"/>
  <c r="Q23" i="7"/>
  <c r="AD23" i="7" s="1"/>
  <c r="Q105" i="6"/>
  <c r="Q105" i="7"/>
  <c r="AD105" i="7" s="1"/>
  <c r="Q92" i="6"/>
  <c r="Q92" i="7"/>
  <c r="AD92" i="7" s="1"/>
  <c r="Q36" i="6"/>
  <c r="Q36" i="7"/>
  <c r="AD36" i="7" s="1"/>
  <c r="Q32" i="6"/>
  <c r="Q32" i="7"/>
  <c r="AD32" i="7" s="1"/>
  <c r="Q108" i="6"/>
  <c r="Q108" i="7"/>
  <c r="AD108" i="7" s="1"/>
  <c r="Q46" i="6"/>
  <c r="Q46" i="7"/>
  <c r="AD46" i="7" s="1"/>
  <c r="Q50" i="6"/>
  <c r="Q50" i="7"/>
  <c r="AD50" i="7" s="1"/>
  <c r="Q24" i="6"/>
  <c r="Q24" i="7"/>
  <c r="AD24" i="7" s="1"/>
  <c r="Q16" i="6"/>
  <c r="AD16" i="6" s="1"/>
  <c r="Q16" i="7"/>
  <c r="AD16" i="7" s="1"/>
  <c r="Q100" i="6"/>
  <c r="Q100" i="7"/>
  <c r="AD100" i="7" s="1"/>
  <c r="Q94" i="6"/>
  <c r="Q94" i="7"/>
  <c r="AD94" i="7" s="1"/>
  <c r="Q89" i="6"/>
  <c r="Q89" i="7"/>
  <c r="AD89" i="7" s="1"/>
  <c r="Q48" i="6"/>
  <c r="AD48" i="6" s="1"/>
  <c r="Q48" i="7"/>
  <c r="AD48" i="7" s="1"/>
  <c r="Q54" i="6"/>
  <c r="AD54" i="6" s="1"/>
  <c r="Q54" i="7"/>
  <c r="AD54" i="7" s="1"/>
  <c r="Q90" i="6"/>
  <c r="Q90" i="7"/>
  <c r="AD90" i="7" s="1"/>
  <c r="Q63" i="6"/>
  <c r="AD63" i="6" s="1"/>
  <c r="Q63" i="7"/>
  <c r="AD63" i="7" s="1"/>
  <c r="Q68" i="6"/>
  <c r="Q68" i="7"/>
  <c r="AD68" i="7" s="1"/>
  <c r="Q65" i="6"/>
  <c r="AD65" i="6" s="1"/>
  <c r="Q65" i="7"/>
  <c r="AD65" i="7" s="1"/>
  <c r="Q17" i="6"/>
  <c r="Q17" i="7"/>
  <c r="AD17" i="7" s="1"/>
  <c r="Q15" i="6"/>
  <c r="Q15" i="7"/>
  <c r="AD15" i="7" s="1"/>
  <c r="Q14" i="6"/>
  <c r="Q14" i="7"/>
  <c r="Q74" i="6"/>
  <c r="Q74" i="7"/>
  <c r="AD74" i="7" s="1"/>
  <c r="Q47" i="6"/>
  <c r="Q47" i="7"/>
  <c r="AD47" i="7" s="1"/>
  <c r="Q56" i="6"/>
  <c r="AD56" i="6" s="1"/>
  <c r="Q56" i="7"/>
  <c r="AD56" i="7" s="1"/>
  <c r="AD47" i="6"/>
  <c r="AD47" i="5"/>
  <c r="AD51" i="6"/>
  <c r="AD109" i="6"/>
  <c r="AD17" i="6"/>
  <c r="AD15" i="6"/>
  <c r="AD68" i="6"/>
  <c r="AD88" i="6"/>
  <c r="AD46" i="6"/>
  <c r="AD32" i="6"/>
  <c r="AD105" i="6"/>
  <c r="AD29" i="6"/>
  <c r="AD96" i="6"/>
  <c r="AD108" i="6"/>
  <c r="AD102" i="6"/>
  <c r="AD89" i="6"/>
  <c r="AD50" i="6"/>
  <c r="AD92" i="6"/>
  <c r="AD14" i="5"/>
  <c r="Q1148" i="5"/>
  <c r="AD100" i="6"/>
  <c r="AD36" i="6"/>
  <c r="AD94" i="6"/>
  <c r="AD34" i="6"/>
  <c r="AD74" i="6"/>
  <c r="AD90" i="6"/>
  <c r="AD31" i="6"/>
  <c r="AD24" i="6"/>
  <c r="AD216" i="6"/>
  <c r="AD1125" i="6"/>
  <c r="AD704" i="6"/>
  <c r="AD561" i="6"/>
  <c r="AD194" i="6"/>
  <c r="AD394" i="6"/>
  <c r="AD728" i="6"/>
  <c r="AD1060" i="6"/>
  <c r="AD386" i="6"/>
  <c r="AD664" i="6"/>
  <c r="AD122" i="6"/>
  <c r="AD193" i="6"/>
  <c r="AD702" i="6"/>
  <c r="AD1046" i="6"/>
  <c r="AD199" i="6"/>
  <c r="AD817" i="6"/>
  <c r="AD591" i="6"/>
  <c r="AD387" i="6"/>
  <c r="AD865" i="6"/>
  <c r="AD1077" i="6"/>
  <c r="AD1083" i="6"/>
  <c r="AD169" i="6"/>
  <c r="AD842" i="6"/>
  <c r="AD1040" i="6"/>
  <c r="AD676" i="6"/>
  <c r="AD657" i="6"/>
  <c r="AD202" i="6"/>
  <c r="AD1051" i="6"/>
  <c r="AD162" i="6"/>
  <c r="AD863" i="6"/>
  <c r="AD659" i="6"/>
  <c r="AD974" i="6"/>
  <c r="AD1090" i="6"/>
  <c r="AD138" i="6"/>
  <c r="AD1096" i="6"/>
  <c r="AD1026" i="6"/>
  <c r="AD859" i="6"/>
  <c r="AD686" i="6"/>
  <c r="AD1120" i="6"/>
  <c r="AD208" i="6"/>
  <c r="AD677" i="6"/>
  <c r="AD211" i="6"/>
  <c r="AD1107" i="6"/>
  <c r="AD1023" i="6"/>
  <c r="AD1035" i="6"/>
  <c r="AD137" i="6"/>
  <c r="AD893" i="6"/>
  <c r="AD170" i="6"/>
  <c r="AD351" i="6"/>
  <c r="AD857" i="6"/>
  <c r="AD848" i="6"/>
  <c r="AD127" i="6"/>
  <c r="AD1078" i="6"/>
  <c r="AD327" i="6"/>
  <c r="AD400" i="6"/>
  <c r="AD1065" i="6"/>
  <c r="AD175" i="6"/>
  <c r="AD627" i="6"/>
  <c r="AD725" i="6"/>
  <c r="AD134" i="6"/>
  <c r="AD813" i="6"/>
  <c r="AD405" i="6"/>
  <c r="AD861" i="6"/>
  <c r="AD1066" i="6"/>
  <c r="AD513" i="6"/>
  <c r="AD853" i="6"/>
  <c r="AD429" i="6"/>
  <c r="AD188" i="6"/>
  <c r="AD929" i="6"/>
  <c r="AD779" i="6"/>
  <c r="AD361" i="6"/>
  <c r="AD379" i="6"/>
  <c r="AD133" i="6"/>
  <c r="AD153" i="6"/>
  <c r="AD746" i="6"/>
  <c r="AD388" i="6"/>
  <c r="AD120" i="6"/>
  <c r="AD525" i="6"/>
  <c r="AD778" i="6"/>
  <c r="AD777" i="6"/>
  <c r="AD822" i="6"/>
  <c r="AD1133" i="6"/>
  <c r="AD183" i="6"/>
  <c r="AD156" i="6"/>
  <c r="AD390" i="6"/>
  <c r="AD876" i="6"/>
  <c r="AD739" i="6"/>
  <c r="AD148" i="6"/>
  <c r="AD171" i="6"/>
  <c r="AD447" i="6"/>
  <c r="AD184" i="6"/>
  <c r="AD385" i="6"/>
  <c r="AD1114" i="6"/>
  <c r="AD1001" i="6"/>
  <c r="AD655" i="6"/>
  <c r="AD987" i="6"/>
  <c r="AD206" i="6"/>
  <c r="AD359" i="6"/>
  <c r="AD792" i="6"/>
  <c r="AD732" i="6"/>
  <c r="AD914" i="6"/>
  <c r="AD146" i="6"/>
  <c r="AD748" i="6"/>
  <c r="AD435" i="6"/>
  <c r="AD116" i="6"/>
  <c r="AD1126" i="6"/>
  <c r="AD890" i="6"/>
  <c r="AD1041" i="6"/>
  <c r="AD977" i="6"/>
  <c r="AD645" i="6"/>
  <c r="AD1132" i="6"/>
  <c r="AD144" i="6"/>
  <c r="AD371" i="6"/>
  <c r="AD832" i="6"/>
  <c r="AD1011" i="6"/>
  <c r="AD163" i="6"/>
  <c r="AD1131" i="6"/>
  <c r="AD489" i="6"/>
  <c r="AD151" i="6"/>
  <c r="AD197" i="6"/>
  <c r="AD1028" i="6"/>
  <c r="AD1095" i="6"/>
  <c r="AD1059" i="6"/>
  <c r="AD871" i="6"/>
  <c r="AD713" i="6"/>
  <c r="AD773" i="6"/>
  <c r="AD152" i="6"/>
  <c r="AD196" i="6"/>
  <c r="AD154" i="6"/>
  <c r="AD1138" i="6"/>
  <c r="AD383" i="6"/>
  <c r="AD658" i="6"/>
  <c r="AD124" i="6"/>
  <c r="AD321" i="6"/>
  <c r="AD1029" i="6"/>
  <c r="AD852" i="6"/>
  <c r="AD501" i="6"/>
  <c r="AD828" i="6"/>
  <c r="AD157" i="6"/>
  <c r="AD391" i="6"/>
  <c r="AD736" i="6"/>
  <c r="AD140" i="6"/>
  <c r="AD716" i="6"/>
  <c r="AD1119" i="6"/>
  <c r="AD962" i="6"/>
  <c r="AD943" i="6"/>
  <c r="AD941" i="6"/>
  <c r="AD165" i="6"/>
  <c r="AD990" i="6"/>
  <c r="AD352" i="6"/>
  <c r="AD375" i="6"/>
  <c r="AD838" i="6"/>
  <c r="AD399" i="6"/>
  <c r="AD793" i="6"/>
  <c r="AD846" i="6"/>
  <c r="AD734" i="6"/>
  <c r="AD862" i="6"/>
  <c r="AD721" i="6"/>
  <c r="AD128" i="6"/>
  <c r="AD942" i="6"/>
  <c r="AD384" i="6"/>
  <c r="AD681" i="6"/>
  <c r="AD210" i="6"/>
  <c r="AD851" i="6"/>
  <c r="AD145" i="6"/>
  <c r="AD1089" i="6"/>
  <c r="AD149" i="6"/>
  <c r="AD200" i="6"/>
  <c r="AD926" i="6"/>
  <c r="AD829" i="6"/>
  <c r="AD603" i="6"/>
  <c r="AD373" i="6"/>
  <c r="AD633" i="6"/>
  <c r="AD161" i="6"/>
  <c r="AD585" i="6"/>
  <c r="P1148" i="6"/>
  <c r="AD1148" i="4"/>
  <c r="AD14" i="7" l="1"/>
  <c r="AD1148" i="7" s="1"/>
  <c r="Q1148" i="7"/>
  <c r="AD94" i="5"/>
  <c r="AD25" i="6"/>
  <c r="AD25" i="5"/>
  <c r="AD29" i="5"/>
  <c r="AD48" i="5"/>
  <c r="AD24" i="5"/>
  <c r="AD31" i="5"/>
  <c r="AD49" i="5"/>
  <c r="AD54" i="5"/>
  <c r="AD15" i="5"/>
  <c r="AD36" i="5"/>
  <c r="AD50" i="5"/>
  <c r="AD109" i="5"/>
  <c r="AD100" i="5"/>
  <c r="AD32" i="5"/>
  <c r="AD16" i="5"/>
  <c r="AD92" i="5"/>
  <c r="AD65" i="5"/>
  <c r="AD105" i="5"/>
  <c r="AD17" i="5"/>
  <c r="AD90" i="5"/>
  <c r="AD89" i="5"/>
  <c r="AD96" i="5"/>
  <c r="AD46" i="5"/>
  <c r="AD51" i="5"/>
  <c r="AD102" i="5"/>
  <c r="AD63" i="5"/>
  <c r="AD88" i="5"/>
  <c r="AD23" i="5"/>
  <c r="AD74" i="5"/>
  <c r="AD108" i="5"/>
  <c r="AD56" i="5"/>
  <c r="AD68" i="5"/>
  <c r="AD34" i="5"/>
  <c r="AC1148" i="5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AD1148" i="5" l="1"/>
  <c r="Q1148" i="6"/>
  <c r="AC1149" i="6" s="1"/>
  <c r="AD14" i="6"/>
  <c r="B11" i="1"/>
  <c r="D13" i="3"/>
  <c r="B27" i="1"/>
  <c r="B31" i="1"/>
  <c r="B28" i="1"/>
  <c r="B26" i="1"/>
  <c r="B30" i="1"/>
  <c r="B25" i="1"/>
  <c r="B29" i="1"/>
  <c r="B24" i="1"/>
  <c r="B22" i="1"/>
  <c r="B23" i="1"/>
  <c r="B33" i="1" l="1"/>
  <c r="AD1148" i="6"/>
  <c r="W1148" i="3"/>
  <c r="V1148" i="3"/>
  <c r="T1148" i="3"/>
  <c r="S1148" i="3"/>
  <c r="N1148" i="3"/>
  <c r="I1148" i="3"/>
  <c r="H1148" i="3"/>
  <c r="G1148" i="3"/>
  <c r="F1148" i="3"/>
  <c r="Z1147" i="3"/>
  <c r="Y1147" i="3"/>
  <c r="X1147" i="3"/>
  <c r="U1147" i="3"/>
  <c r="T1147" i="3"/>
  <c r="R1147" i="3"/>
  <c r="Q1147" i="3"/>
  <c r="M1147" i="3"/>
  <c r="L1147" i="3"/>
  <c r="K1147" i="3"/>
  <c r="J1147" i="3"/>
  <c r="Z1146" i="3"/>
  <c r="Y1146" i="3"/>
  <c r="X1146" i="3"/>
  <c r="U1146" i="3"/>
  <c r="T1146" i="3"/>
  <c r="R1146" i="3"/>
  <c r="Q1146" i="3"/>
  <c r="M1146" i="3"/>
  <c r="L1146" i="3"/>
  <c r="K1146" i="3"/>
  <c r="J1146" i="3"/>
  <c r="Z1145" i="3"/>
  <c r="Y1145" i="3"/>
  <c r="X1145" i="3"/>
  <c r="U1145" i="3"/>
  <c r="T1145" i="3"/>
  <c r="R1145" i="3"/>
  <c r="Q1145" i="3"/>
  <c r="M1145" i="3"/>
  <c r="L1145" i="3"/>
  <c r="K1145" i="3"/>
  <c r="J1145" i="3"/>
  <c r="Z1144" i="3"/>
  <c r="Y1144" i="3"/>
  <c r="X1144" i="3"/>
  <c r="U1144" i="3"/>
  <c r="T1144" i="3"/>
  <c r="R1144" i="3"/>
  <c r="Q1144" i="3"/>
  <c r="M1144" i="3"/>
  <c r="L1144" i="3"/>
  <c r="K1144" i="3"/>
  <c r="J1144" i="3"/>
  <c r="Z1143" i="3"/>
  <c r="Y1143" i="3"/>
  <c r="X1143" i="3"/>
  <c r="U1143" i="3"/>
  <c r="T1143" i="3"/>
  <c r="R1143" i="3"/>
  <c r="Q1143" i="3"/>
  <c r="M1143" i="3"/>
  <c r="L1143" i="3"/>
  <c r="K1143" i="3"/>
  <c r="J1143" i="3"/>
  <c r="Z1142" i="3"/>
  <c r="Y1142" i="3"/>
  <c r="X1142" i="3"/>
  <c r="U1142" i="3"/>
  <c r="T1142" i="3"/>
  <c r="R1142" i="3"/>
  <c r="Q1142" i="3"/>
  <c r="M1142" i="3"/>
  <c r="L1142" i="3"/>
  <c r="K1142" i="3"/>
  <c r="J1142" i="3"/>
  <c r="Z1141" i="3"/>
  <c r="Y1141" i="3"/>
  <c r="X1141" i="3"/>
  <c r="U1141" i="3"/>
  <c r="T1141" i="3"/>
  <c r="R1141" i="3"/>
  <c r="Q1141" i="3"/>
  <c r="M1141" i="3"/>
  <c r="L1141" i="3"/>
  <c r="K1141" i="3"/>
  <c r="J1141" i="3"/>
  <c r="Z1140" i="3"/>
  <c r="Y1140" i="3"/>
  <c r="X1140" i="3"/>
  <c r="U1140" i="3"/>
  <c r="T1140" i="3"/>
  <c r="R1140" i="3"/>
  <c r="Q1140" i="3"/>
  <c r="M1140" i="3"/>
  <c r="L1140" i="3"/>
  <c r="K1140" i="3"/>
  <c r="J1140" i="3"/>
  <c r="Z1139" i="3"/>
  <c r="Y1139" i="3"/>
  <c r="X1139" i="3"/>
  <c r="U1139" i="3"/>
  <c r="T1139" i="3"/>
  <c r="R1139" i="3"/>
  <c r="Q1139" i="3"/>
  <c r="M1139" i="3"/>
  <c r="L1139" i="3"/>
  <c r="K1139" i="3"/>
  <c r="J1139" i="3"/>
  <c r="Z1138" i="3"/>
  <c r="Y1138" i="3"/>
  <c r="X1138" i="3"/>
  <c r="U1138" i="3"/>
  <c r="T1138" i="3"/>
  <c r="R1138" i="3"/>
  <c r="Q1138" i="3"/>
  <c r="M1138" i="3"/>
  <c r="L1138" i="3"/>
  <c r="K1138" i="3"/>
  <c r="J1138" i="3"/>
  <c r="Z1137" i="3"/>
  <c r="Y1137" i="3"/>
  <c r="X1137" i="3"/>
  <c r="U1137" i="3"/>
  <c r="T1137" i="3"/>
  <c r="R1137" i="3"/>
  <c r="Q1137" i="3"/>
  <c r="M1137" i="3"/>
  <c r="L1137" i="3"/>
  <c r="K1137" i="3"/>
  <c r="J1137" i="3"/>
  <c r="Z1136" i="3"/>
  <c r="Y1136" i="3"/>
  <c r="X1136" i="3"/>
  <c r="U1136" i="3"/>
  <c r="T1136" i="3"/>
  <c r="R1136" i="3"/>
  <c r="Q1136" i="3"/>
  <c r="M1136" i="3"/>
  <c r="L1136" i="3"/>
  <c r="K1136" i="3"/>
  <c r="J1136" i="3"/>
  <c r="Z1135" i="3"/>
  <c r="Y1135" i="3"/>
  <c r="X1135" i="3"/>
  <c r="U1135" i="3"/>
  <c r="T1135" i="3"/>
  <c r="R1135" i="3"/>
  <c r="Q1135" i="3"/>
  <c r="M1135" i="3"/>
  <c r="L1135" i="3"/>
  <c r="K1135" i="3"/>
  <c r="J1135" i="3"/>
  <c r="Z1134" i="3"/>
  <c r="Y1134" i="3"/>
  <c r="X1134" i="3"/>
  <c r="U1134" i="3"/>
  <c r="T1134" i="3"/>
  <c r="R1134" i="3"/>
  <c r="Q1134" i="3"/>
  <c r="M1134" i="3"/>
  <c r="L1134" i="3"/>
  <c r="K1134" i="3"/>
  <c r="J1134" i="3"/>
  <c r="Z1133" i="3"/>
  <c r="Y1133" i="3"/>
  <c r="X1133" i="3"/>
  <c r="U1133" i="3"/>
  <c r="T1133" i="3"/>
  <c r="R1133" i="3"/>
  <c r="Q1133" i="3"/>
  <c r="M1133" i="3"/>
  <c r="L1133" i="3"/>
  <c r="K1133" i="3"/>
  <c r="J1133" i="3"/>
  <c r="Z1132" i="3"/>
  <c r="Y1132" i="3"/>
  <c r="X1132" i="3"/>
  <c r="U1132" i="3"/>
  <c r="T1132" i="3"/>
  <c r="R1132" i="3"/>
  <c r="Q1132" i="3"/>
  <c r="M1132" i="3"/>
  <c r="L1132" i="3"/>
  <c r="K1132" i="3"/>
  <c r="J1132" i="3"/>
  <c r="Z1131" i="3"/>
  <c r="Y1131" i="3"/>
  <c r="X1131" i="3"/>
  <c r="U1131" i="3"/>
  <c r="T1131" i="3"/>
  <c r="R1131" i="3"/>
  <c r="Q1131" i="3"/>
  <c r="M1131" i="3"/>
  <c r="L1131" i="3"/>
  <c r="K1131" i="3"/>
  <c r="J1131" i="3"/>
  <c r="Z1130" i="3"/>
  <c r="Y1130" i="3"/>
  <c r="X1130" i="3"/>
  <c r="U1130" i="3"/>
  <c r="T1130" i="3"/>
  <c r="R1130" i="3"/>
  <c r="Q1130" i="3"/>
  <c r="M1130" i="3"/>
  <c r="L1130" i="3"/>
  <c r="K1130" i="3"/>
  <c r="J1130" i="3"/>
  <c r="Z1129" i="3"/>
  <c r="Y1129" i="3"/>
  <c r="X1129" i="3"/>
  <c r="U1129" i="3"/>
  <c r="T1129" i="3"/>
  <c r="R1129" i="3"/>
  <c r="Q1129" i="3"/>
  <c r="M1129" i="3"/>
  <c r="L1129" i="3"/>
  <c r="K1129" i="3"/>
  <c r="J1129" i="3"/>
  <c r="Z1128" i="3"/>
  <c r="Y1128" i="3"/>
  <c r="X1128" i="3"/>
  <c r="U1128" i="3"/>
  <c r="T1128" i="3"/>
  <c r="R1128" i="3"/>
  <c r="Q1128" i="3"/>
  <c r="M1128" i="3"/>
  <c r="L1128" i="3"/>
  <c r="K1128" i="3"/>
  <c r="J1128" i="3"/>
  <c r="Z1127" i="3"/>
  <c r="Y1127" i="3"/>
  <c r="X1127" i="3"/>
  <c r="U1127" i="3"/>
  <c r="T1127" i="3"/>
  <c r="R1127" i="3"/>
  <c r="Q1127" i="3"/>
  <c r="M1127" i="3"/>
  <c r="L1127" i="3"/>
  <c r="K1127" i="3"/>
  <c r="J1127" i="3"/>
  <c r="Z1126" i="3"/>
  <c r="Y1126" i="3"/>
  <c r="X1126" i="3"/>
  <c r="U1126" i="3"/>
  <c r="T1126" i="3"/>
  <c r="R1126" i="3"/>
  <c r="Q1126" i="3"/>
  <c r="M1126" i="3"/>
  <c r="L1126" i="3"/>
  <c r="K1126" i="3"/>
  <c r="J1126" i="3"/>
  <c r="Z1125" i="3"/>
  <c r="Y1125" i="3"/>
  <c r="X1125" i="3"/>
  <c r="U1125" i="3"/>
  <c r="T1125" i="3"/>
  <c r="R1125" i="3"/>
  <c r="Q1125" i="3"/>
  <c r="M1125" i="3"/>
  <c r="L1125" i="3"/>
  <c r="K1125" i="3"/>
  <c r="J1125" i="3"/>
  <c r="Z1124" i="3"/>
  <c r="Y1124" i="3"/>
  <c r="X1124" i="3"/>
  <c r="U1124" i="3"/>
  <c r="T1124" i="3"/>
  <c r="R1124" i="3"/>
  <c r="Q1124" i="3"/>
  <c r="M1124" i="3"/>
  <c r="L1124" i="3"/>
  <c r="K1124" i="3"/>
  <c r="J1124" i="3"/>
  <c r="Z1123" i="3"/>
  <c r="Y1123" i="3"/>
  <c r="X1123" i="3"/>
  <c r="U1123" i="3"/>
  <c r="T1123" i="3"/>
  <c r="R1123" i="3"/>
  <c r="Q1123" i="3"/>
  <c r="M1123" i="3"/>
  <c r="L1123" i="3"/>
  <c r="K1123" i="3"/>
  <c r="J1123" i="3"/>
  <c r="Z1122" i="3"/>
  <c r="Y1122" i="3"/>
  <c r="X1122" i="3"/>
  <c r="U1122" i="3"/>
  <c r="T1122" i="3"/>
  <c r="R1122" i="3"/>
  <c r="Q1122" i="3"/>
  <c r="M1122" i="3"/>
  <c r="L1122" i="3"/>
  <c r="K1122" i="3"/>
  <c r="J1122" i="3"/>
  <c r="Z1121" i="3"/>
  <c r="Y1121" i="3"/>
  <c r="X1121" i="3"/>
  <c r="U1121" i="3"/>
  <c r="T1121" i="3"/>
  <c r="R1121" i="3"/>
  <c r="Q1121" i="3"/>
  <c r="M1121" i="3"/>
  <c r="L1121" i="3"/>
  <c r="K1121" i="3"/>
  <c r="J1121" i="3"/>
  <c r="Z1120" i="3"/>
  <c r="Y1120" i="3"/>
  <c r="X1120" i="3"/>
  <c r="U1120" i="3"/>
  <c r="T1120" i="3"/>
  <c r="R1120" i="3"/>
  <c r="Q1120" i="3"/>
  <c r="M1120" i="3"/>
  <c r="L1120" i="3"/>
  <c r="K1120" i="3"/>
  <c r="J1120" i="3"/>
  <c r="Z1119" i="3"/>
  <c r="Y1119" i="3"/>
  <c r="X1119" i="3"/>
  <c r="U1119" i="3"/>
  <c r="T1119" i="3"/>
  <c r="R1119" i="3"/>
  <c r="Q1119" i="3"/>
  <c r="M1119" i="3"/>
  <c r="L1119" i="3"/>
  <c r="K1119" i="3"/>
  <c r="J1119" i="3"/>
  <c r="Z1118" i="3"/>
  <c r="Y1118" i="3"/>
  <c r="X1118" i="3"/>
  <c r="U1118" i="3"/>
  <c r="T1118" i="3"/>
  <c r="R1118" i="3"/>
  <c r="Q1118" i="3"/>
  <c r="M1118" i="3"/>
  <c r="L1118" i="3"/>
  <c r="K1118" i="3"/>
  <c r="J1118" i="3"/>
  <c r="Z1117" i="3"/>
  <c r="Y1117" i="3"/>
  <c r="X1117" i="3"/>
  <c r="U1117" i="3"/>
  <c r="T1117" i="3"/>
  <c r="R1117" i="3"/>
  <c r="Q1117" i="3"/>
  <c r="M1117" i="3"/>
  <c r="L1117" i="3"/>
  <c r="K1117" i="3"/>
  <c r="J1117" i="3"/>
  <c r="Z1116" i="3"/>
  <c r="Y1116" i="3"/>
  <c r="X1116" i="3"/>
  <c r="U1116" i="3"/>
  <c r="T1116" i="3"/>
  <c r="R1116" i="3"/>
  <c r="Q1116" i="3"/>
  <c r="M1116" i="3"/>
  <c r="L1116" i="3"/>
  <c r="K1116" i="3"/>
  <c r="J1116" i="3"/>
  <c r="Z1115" i="3"/>
  <c r="Y1115" i="3"/>
  <c r="X1115" i="3"/>
  <c r="U1115" i="3"/>
  <c r="T1115" i="3"/>
  <c r="R1115" i="3"/>
  <c r="Q1115" i="3"/>
  <c r="M1115" i="3"/>
  <c r="L1115" i="3"/>
  <c r="K1115" i="3"/>
  <c r="J1115" i="3"/>
  <c r="Z1114" i="3"/>
  <c r="Y1114" i="3"/>
  <c r="X1114" i="3"/>
  <c r="U1114" i="3"/>
  <c r="T1114" i="3"/>
  <c r="R1114" i="3"/>
  <c r="Q1114" i="3"/>
  <c r="M1114" i="3"/>
  <c r="L1114" i="3"/>
  <c r="K1114" i="3"/>
  <c r="J1114" i="3"/>
  <c r="Z1113" i="3"/>
  <c r="Y1113" i="3"/>
  <c r="X1113" i="3"/>
  <c r="U1113" i="3"/>
  <c r="T1113" i="3"/>
  <c r="R1113" i="3"/>
  <c r="Q1113" i="3"/>
  <c r="M1113" i="3"/>
  <c r="L1113" i="3"/>
  <c r="K1113" i="3"/>
  <c r="J1113" i="3"/>
  <c r="Z1112" i="3"/>
  <c r="Y1112" i="3"/>
  <c r="X1112" i="3"/>
  <c r="U1112" i="3"/>
  <c r="T1112" i="3"/>
  <c r="R1112" i="3"/>
  <c r="Q1112" i="3"/>
  <c r="M1112" i="3"/>
  <c r="L1112" i="3"/>
  <c r="K1112" i="3"/>
  <c r="J1112" i="3"/>
  <c r="Z1111" i="3"/>
  <c r="Y1111" i="3"/>
  <c r="X1111" i="3"/>
  <c r="U1111" i="3"/>
  <c r="T1111" i="3"/>
  <c r="R1111" i="3"/>
  <c r="Q1111" i="3"/>
  <c r="M1111" i="3"/>
  <c r="L1111" i="3"/>
  <c r="K1111" i="3"/>
  <c r="J1111" i="3"/>
  <c r="Z1110" i="3"/>
  <c r="Y1110" i="3"/>
  <c r="X1110" i="3"/>
  <c r="U1110" i="3"/>
  <c r="T1110" i="3"/>
  <c r="R1110" i="3"/>
  <c r="Q1110" i="3"/>
  <c r="M1110" i="3"/>
  <c r="L1110" i="3"/>
  <c r="K1110" i="3"/>
  <c r="J1110" i="3"/>
  <c r="Z1109" i="3"/>
  <c r="Y1109" i="3"/>
  <c r="X1109" i="3"/>
  <c r="U1109" i="3"/>
  <c r="T1109" i="3"/>
  <c r="R1109" i="3"/>
  <c r="Q1109" i="3"/>
  <c r="M1109" i="3"/>
  <c r="L1109" i="3"/>
  <c r="K1109" i="3"/>
  <c r="J1109" i="3"/>
  <c r="Z1108" i="3"/>
  <c r="Y1108" i="3"/>
  <c r="X1108" i="3"/>
  <c r="U1108" i="3"/>
  <c r="T1108" i="3"/>
  <c r="R1108" i="3"/>
  <c r="Q1108" i="3"/>
  <c r="M1108" i="3"/>
  <c r="L1108" i="3"/>
  <c r="K1108" i="3"/>
  <c r="J1108" i="3"/>
  <c r="Z1107" i="3"/>
  <c r="Y1107" i="3"/>
  <c r="X1107" i="3"/>
  <c r="U1107" i="3"/>
  <c r="T1107" i="3"/>
  <c r="R1107" i="3"/>
  <c r="Q1107" i="3"/>
  <c r="M1107" i="3"/>
  <c r="L1107" i="3"/>
  <c r="K1107" i="3"/>
  <c r="J1107" i="3"/>
  <c r="Z1106" i="3"/>
  <c r="Y1106" i="3"/>
  <c r="X1106" i="3"/>
  <c r="U1106" i="3"/>
  <c r="T1106" i="3"/>
  <c r="R1106" i="3"/>
  <c r="Q1106" i="3"/>
  <c r="M1106" i="3"/>
  <c r="L1106" i="3"/>
  <c r="K1106" i="3"/>
  <c r="J1106" i="3"/>
  <c r="Z1105" i="3"/>
  <c r="Y1105" i="3"/>
  <c r="X1105" i="3"/>
  <c r="U1105" i="3"/>
  <c r="T1105" i="3"/>
  <c r="R1105" i="3"/>
  <c r="Q1105" i="3"/>
  <c r="M1105" i="3"/>
  <c r="L1105" i="3"/>
  <c r="K1105" i="3"/>
  <c r="J1105" i="3"/>
  <c r="Z1104" i="3"/>
  <c r="Y1104" i="3"/>
  <c r="X1104" i="3"/>
  <c r="U1104" i="3"/>
  <c r="T1104" i="3"/>
  <c r="R1104" i="3"/>
  <c r="Q1104" i="3"/>
  <c r="M1104" i="3"/>
  <c r="L1104" i="3"/>
  <c r="K1104" i="3"/>
  <c r="J1104" i="3"/>
  <c r="Z1103" i="3"/>
  <c r="Y1103" i="3"/>
  <c r="X1103" i="3"/>
  <c r="U1103" i="3"/>
  <c r="T1103" i="3"/>
  <c r="R1103" i="3"/>
  <c r="Q1103" i="3"/>
  <c r="M1103" i="3"/>
  <c r="L1103" i="3"/>
  <c r="K1103" i="3"/>
  <c r="J1103" i="3"/>
  <c r="Z1102" i="3"/>
  <c r="Y1102" i="3"/>
  <c r="X1102" i="3"/>
  <c r="U1102" i="3"/>
  <c r="T1102" i="3"/>
  <c r="R1102" i="3"/>
  <c r="Q1102" i="3"/>
  <c r="M1102" i="3"/>
  <c r="L1102" i="3"/>
  <c r="K1102" i="3"/>
  <c r="J1102" i="3"/>
  <c r="Z1101" i="3"/>
  <c r="Y1101" i="3"/>
  <c r="X1101" i="3"/>
  <c r="U1101" i="3"/>
  <c r="T1101" i="3"/>
  <c r="R1101" i="3"/>
  <c r="Q1101" i="3"/>
  <c r="M1101" i="3"/>
  <c r="L1101" i="3"/>
  <c r="K1101" i="3"/>
  <c r="J1101" i="3"/>
  <c r="Z1100" i="3"/>
  <c r="Y1100" i="3"/>
  <c r="X1100" i="3"/>
  <c r="U1100" i="3"/>
  <c r="T1100" i="3"/>
  <c r="R1100" i="3"/>
  <c r="Q1100" i="3"/>
  <c r="M1100" i="3"/>
  <c r="L1100" i="3"/>
  <c r="K1100" i="3"/>
  <c r="J1100" i="3"/>
  <c r="Z1099" i="3"/>
  <c r="Y1099" i="3"/>
  <c r="X1099" i="3"/>
  <c r="U1099" i="3"/>
  <c r="T1099" i="3"/>
  <c r="R1099" i="3"/>
  <c r="Q1099" i="3"/>
  <c r="M1099" i="3"/>
  <c r="L1099" i="3"/>
  <c r="K1099" i="3"/>
  <c r="J1099" i="3"/>
  <c r="Z1098" i="3"/>
  <c r="Y1098" i="3"/>
  <c r="X1098" i="3"/>
  <c r="U1098" i="3"/>
  <c r="T1098" i="3"/>
  <c r="R1098" i="3"/>
  <c r="Q1098" i="3"/>
  <c r="M1098" i="3"/>
  <c r="L1098" i="3"/>
  <c r="K1098" i="3"/>
  <c r="J1098" i="3"/>
  <c r="Z1097" i="3"/>
  <c r="Y1097" i="3"/>
  <c r="X1097" i="3"/>
  <c r="U1097" i="3"/>
  <c r="T1097" i="3"/>
  <c r="R1097" i="3"/>
  <c r="Q1097" i="3"/>
  <c r="M1097" i="3"/>
  <c r="L1097" i="3"/>
  <c r="K1097" i="3"/>
  <c r="J1097" i="3"/>
  <c r="Z1096" i="3"/>
  <c r="Y1096" i="3"/>
  <c r="X1096" i="3"/>
  <c r="U1096" i="3"/>
  <c r="T1096" i="3"/>
  <c r="R1096" i="3"/>
  <c r="Q1096" i="3"/>
  <c r="M1096" i="3"/>
  <c r="L1096" i="3"/>
  <c r="K1096" i="3"/>
  <c r="J1096" i="3"/>
  <c r="Z1095" i="3"/>
  <c r="Y1095" i="3"/>
  <c r="X1095" i="3"/>
  <c r="U1095" i="3"/>
  <c r="T1095" i="3"/>
  <c r="R1095" i="3"/>
  <c r="Q1095" i="3"/>
  <c r="M1095" i="3"/>
  <c r="L1095" i="3"/>
  <c r="K1095" i="3"/>
  <c r="J1095" i="3"/>
  <c r="Z1094" i="3"/>
  <c r="Y1094" i="3"/>
  <c r="X1094" i="3"/>
  <c r="U1094" i="3"/>
  <c r="T1094" i="3"/>
  <c r="R1094" i="3"/>
  <c r="Q1094" i="3"/>
  <c r="M1094" i="3"/>
  <c r="L1094" i="3"/>
  <c r="K1094" i="3"/>
  <c r="J1094" i="3"/>
  <c r="Z1093" i="3"/>
  <c r="Y1093" i="3"/>
  <c r="X1093" i="3"/>
  <c r="U1093" i="3"/>
  <c r="T1093" i="3"/>
  <c r="R1093" i="3"/>
  <c r="Q1093" i="3"/>
  <c r="M1093" i="3"/>
  <c r="L1093" i="3"/>
  <c r="K1093" i="3"/>
  <c r="J1093" i="3"/>
  <c r="Z1092" i="3"/>
  <c r="Y1092" i="3"/>
  <c r="X1092" i="3"/>
  <c r="U1092" i="3"/>
  <c r="T1092" i="3"/>
  <c r="R1092" i="3"/>
  <c r="Q1092" i="3"/>
  <c r="M1092" i="3"/>
  <c r="L1092" i="3"/>
  <c r="K1092" i="3"/>
  <c r="J1092" i="3"/>
  <c r="Z1091" i="3"/>
  <c r="Y1091" i="3"/>
  <c r="X1091" i="3"/>
  <c r="U1091" i="3"/>
  <c r="T1091" i="3"/>
  <c r="R1091" i="3"/>
  <c r="Q1091" i="3"/>
  <c r="M1091" i="3"/>
  <c r="L1091" i="3"/>
  <c r="K1091" i="3"/>
  <c r="J1091" i="3"/>
  <c r="Z1090" i="3"/>
  <c r="Y1090" i="3"/>
  <c r="X1090" i="3"/>
  <c r="U1090" i="3"/>
  <c r="T1090" i="3"/>
  <c r="R1090" i="3"/>
  <c r="Q1090" i="3"/>
  <c r="M1090" i="3"/>
  <c r="L1090" i="3"/>
  <c r="K1090" i="3"/>
  <c r="J1090" i="3"/>
  <c r="Z1089" i="3"/>
  <c r="Y1089" i="3"/>
  <c r="X1089" i="3"/>
  <c r="U1089" i="3"/>
  <c r="T1089" i="3"/>
  <c r="R1089" i="3"/>
  <c r="Q1089" i="3"/>
  <c r="M1089" i="3"/>
  <c r="L1089" i="3"/>
  <c r="K1089" i="3"/>
  <c r="J1089" i="3"/>
  <c r="Z1088" i="3"/>
  <c r="Y1088" i="3"/>
  <c r="X1088" i="3"/>
  <c r="U1088" i="3"/>
  <c r="T1088" i="3"/>
  <c r="R1088" i="3"/>
  <c r="Q1088" i="3"/>
  <c r="M1088" i="3"/>
  <c r="L1088" i="3"/>
  <c r="K1088" i="3"/>
  <c r="J1088" i="3"/>
  <c r="Z1087" i="3"/>
  <c r="Y1087" i="3"/>
  <c r="X1087" i="3"/>
  <c r="U1087" i="3"/>
  <c r="T1087" i="3"/>
  <c r="R1087" i="3"/>
  <c r="Q1087" i="3"/>
  <c r="M1087" i="3"/>
  <c r="L1087" i="3"/>
  <c r="K1087" i="3"/>
  <c r="J1087" i="3"/>
  <c r="Z1086" i="3"/>
  <c r="Y1086" i="3"/>
  <c r="X1086" i="3"/>
  <c r="U1086" i="3"/>
  <c r="T1086" i="3"/>
  <c r="R1086" i="3"/>
  <c r="Q1086" i="3"/>
  <c r="M1086" i="3"/>
  <c r="L1086" i="3"/>
  <c r="K1086" i="3"/>
  <c r="J1086" i="3"/>
  <c r="Z1085" i="3"/>
  <c r="Y1085" i="3"/>
  <c r="X1085" i="3"/>
  <c r="U1085" i="3"/>
  <c r="T1085" i="3"/>
  <c r="R1085" i="3"/>
  <c r="Q1085" i="3"/>
  <c r="M1085" i="3"/>
  <c r="L1085" i="3"/>
  <c r="K1085" i="3"/>
  <c r="J1085" i="3"/>
  <c r="Z1084" i="3"/>
  <c r="Y1084" i="3"/>
  <c r="X1084" i="3"/>
  <c r="U1084" i="3"/>
  <c r="T1084" i="3"/>
  <c r="R1084" i="3"/>
  <c r="Q1084" i="3"/>
  <c r="M1084" i="3"/>
  <c r="L1084" i="3"/>
  <c r="K1084" i="3"/>
  <c r="J1084" i="3"/>
  <c r="Z1083" i="3"/>
  <c r="Y1083" i="3"/>
  <c r="X1083" i="3"/>
  <c r="U1083" i="3"/>
  <c r="T1083" i="3"/>
  <c r="R1083" i="3"/>
  <c r="Q1083" i="3"/>
  <c r="M1083" i="3"/>
  <c r="L1083" i="3"/>
  <c r="K1083" i="3"/>
  <c r="J1083" i="3"/>
  <c r="Z1082" i="3"/>
  <c r="Y1082" i="3"/>
  <c r="X1082" i="3"/>
  <c r="U1082" i="3"/>
  <c r="T1082" i="3"/>
  <c r="R1082" i="3"/>
  <c r="Q1082" i="3"/>
  <c r="M1082" i="3"/>
  <c r="L1082" i="3"/>
  <c r="K1082" i="3"/>
  <c r="J1082" i="3"/>
  <c r="Z1081" i="3"/>
  <c r="Y1081" i="3"/>
  <c r="X1081" i="3"/>
  <c r="U1081" i="3"/>
  <c r="T1081" i="3"/>
  <c r="R1081" i="3"/>
  <c r="Q1081" i="3"/>
  <c r="M1081" i="3"/>
  <c r="L1081" i="3"/>
  <c r="K1081" i="3"/>
  <c r="J1081" i="3"/>
  <c r="Z1080" i="3"/>
  <c r="Y1080" i="3"/>
  <c r="X1080" i="3"/>
  <c r="U1080" i="3"/>
  <c r="T1080" i="3"/>
  <c r="R1080" i="3"/>
  <c r="Q1080" i="3"/>
  <c r="M1080" i="3"/>
  <c r="L1080" i="3"/>
  <c r="K1080" i="3"/>
  <c r="J1080" i="3"/>
  <c r="Z1079" i="3"/>
  <c r="Y1079" i="3"/>
  <c r="X1079" i="3"/>
  <c r="U1079" i="3"/>
  <c r="T1079" i="3"/>
  <c r="R1079" i="3"/>
  <c r="Q1079" i="3"/>
  <c r="M1079" i="3"/>
  <c r="L1079" i="3"/>
  <c r="K1079" i="3"/>
  <c r="J1079" i="3"/>
  <c r="Z1078" i="3"/>
  <c r="Y1078" i="3"/>
  <c r="X1078" i="3"/>
  <c r="U1078" i="3"/>
  <c r="T1078" i="3"/>
  <c r="R1078" i="3"/>
  <c r="Q1078" i="3"/>
  <c r="M1078" i="3"/>
  <c r="L1078" i="3"/>
  <c r="K1078" i="3"/>
  <c r="J1078" i="3"/>
  <c r="Z1077" i="3"/>
  <c r="Y1077" i="3"/>
  <c r="X1077" i="3"/>
  <c r="U1077" i="3"/>
  <c r="T1077" i="3"/>
  <c r="R1077" i="3"/>
  <c r="Q1077" i="3"/>
  <c r="M1077" i="3"/>
  <c r="L1077" i="3"/>
  <c r="K1077" i="3"/>
  <c r="J1077" i="3"/>
  <c r="Z1076" i="3"/>
  <c r="Y1076" i="3"/>
  <c r="X1076" i="3"/>
  <c r="U1076" i="3"/>
  <c r="T1076" i="3"/>
  <c r="R1076" i="3"/>
  <c r="Q1076" i="3"/>
  <c r="M1076" i="3"/>
  <c r="L1076" i="3"/>
  <c r="K1076" i="3"/>
  <c r="J1076" i="3"/>
  <c r="Z1075" i="3"/>
  <c r="Y1075" i="3"/>
  <c r="X1075" i="3"/>
  <c r="U1075" i="3"/>
  <c r="T1075" i="3"/>
  <c r="R1075" i="3"/>
  <c r="Q1075" i="3"/>
  <c r="M1075" i="3"/>
  <c r="L1075" i="3"/>
  <c r="K1075" i="3"/>
  <c r="J1075" i="3"/>
  <c r="Z1074" i="3"/>
  <c r="Y1074" i="3"/>
  <c r="X1074" i="3"/>
  <c r="U1074" i="3"/>
  <c r="T1074" i="3"/>
  <c r="R1074" i="3"/>
  <c r="Q1074" i="3"/>
  <c r="M1074" i="3"/>
  <c r="L1074" i="3"/>
  <c r="K1074" i="3"/>
  <c r="J1074" i="3"/>
  <c r="Z1073" i="3"/>
  <c r="Y1073" i="3"/>
  <c r="X1073" i="3"/>
  <c r="U1073" i="3"/>
  <c r="T1073" i="3"/>
  <c r="R1073" i="3"/>
  <c r="Q1073" i="3"/>
  <c r="M1073" i="3"/>
  <c r="L1073" i="3"/>
  <c r="K1073" i="3"/>
  <c r="J1073" i="3"/>
  <c r="Z1072" i="3"/>
  <c r="Y1072" i="3"/>
  <c r="X1072" i="3"/>
  <c r="U1072" i="3"/>
  <c r="T1072" i="3"/>
  <c r="R1072" i="3"/>
  <c r="Q1072" i="3"/>
  <c r="M1072" i="3"/>
  <c r="L1072" i="3"/>
  <c r="K1072" i="3"/>
  <c r="J1072" i="3"/>
  <c r="Z1071" i="3"/>
  <c r="Y1071" i="3"/>
  <c r="X1071" i="3"/>
  <c r="U1071" i="3"/>
  <c r="T1071" i="3"/>
  <c r="R1071" i="3"/>
  <c r="Q1071" i="3"/>
  <c r="M1071" i="3"/>
  <c r="L1071" i="3"/>
  <c r="K1071" i="3"/>
  <c r="J1071" i="3"/>
  <c r="Z1070" i="3"/>
  <c r="Y1070" i="3"/>
  <c r="X1070" i="3"/>
  <c r="U1070" i="3"/>
  <c r="T1070" i="3"/>
  <c r="R1070" i="3"/>
  <c r="Q1070" i="3"/>
  <c r="M1070" i="3"/>
  <c r="L1070" i="3"/>
  <c r="K1070" i="3"/>
  <c r="J1070" i="3"/>
  <c r="Z1069" i="3"/>
  <c r="Y1069" i="3"/>
  <c r="X1069" i="3"/>
  <c r="U1069" i="3"/>
  <c r="T1069" i="3"/>
  <c r="R1069" i="3"/>
  <c r="Q1069" i="3"/>
  <c r="M1069" i="3"/>
  <c r="L1069" i="3"/>
  <c r="K1069" i="3"/>
  <c r="J1069" i="3"/>
  <c r="Z1068" i="3"/>
  <c r="Y1068" i="3"/>
  <c r="X1068" i="3"/>
  <c r="U1068" i="3"/>
  <c r="T1068" i="3"/>
  <c r="R1068" i="3"/>
  <c r="Q1068" i="3"/>
  <c r="M1068" i="3"/>
  <c r="L1068" i="3"/>
  <c r="K1068" i="3"/>
  <c r="J1068" i="3"/>
  <c r="Z1067" i="3"/>
  <c r="Y1067" i="3"/>
  <c r="X1067" i="3"/>
  <c r="U1067" i="3"/>
  <c r="T1067" i="3"/>
  <c r="R1067" i="3"/>
  <c r="Q1067" i="3"/>
  <c r="M1067" i="3"/>
  <c r="L1067" i="3"/>
  <c r="K1067" i="3"/>
  <c r="J1067" i="3"/>
  <c r="Z1066" i="3"/>
  <c r="Y1066" i="3"/>
  <c r="X1066" i="3"/>
  <c r="U1066" i="3"/>
  <c r="T1066" i="3"/>
  <c r="R1066" i="3"/>
  <c r="Q1066" i="3"/>
  <c r="M1066" i="3"/>
  <c r="L1066" i="3"/>
  <c r="K1066" i="3"/>
  <c r="J1066" i="3"/>
  <c r="Z1065" i="3"/>
  <c r="Y1065" i="3"/>
  <c r="X1065" i="3"/>
  <c r="U1065" i="3"/>
  <c r="T1065" i="3"/>
  <c r="R1065" i="3"/>
  <c r="Q1065" i="3"/>
  <c r="M1065" i="3"/>
  <c r="L1065" i="3"/>
  <c r="K1065" i="3"/>
  <c r="J1065" i="3"/>
  <c r="Z1064" i="3"/>
  <c r="Y1064" i="3"/>
  <c r="X1064" i="3"/>
  <c r="U1064" i="3"/>
  <c r="T1064" i="3"/>
  <c r="R1064" i="3"/>
  <c r="Q1064" i="3"/>
  <c r="M1064" i="3"/>
  <c r="L1064" i="3"/>
  <c r="K1064" i="3"/>
  <c r="J1064" i="3"/>
  <c r="Z1063" i="3"/>
  <c r="Y1063" i="3"/>
  <c r="X1063" i="3"/>
  <c r="U1063" i="3"/>
  <c r="T1063" i="3"/>
  <c r="R1063" i="3"/>
  <c r="Q1063" i="3"/>
  <c r="M1063" i="3"/>
  <c r="L1063" i="3"/>
  <c r="K1063" i="3"/>
  <c r="J1063" i="3"/>
  <c r="Z1062" i="3"/>
  <c r="Y1062" i="3"/>
  <c r="X1062" i="3"/>
  <c r="U1062" i="3"/>
  <c r="T1062" i="3"/>
  <c r="R1062" i="3"/>
  <c r="Q1062" i="3"/>
  <c r="M1062" i="3"/>
  <c r="L1062" i="3"/>
  <c r="K1062" i="3"/>
  <c r="J1062" i="3"/>
  <c r="Z1061" i="3"/>
  <c r="Y1061" i="3"/>
  <c r="X1061" i="3"/>
  <c r="U1061" i="3"/>
  <c r="T1061" i="3"/>
  <c r="R1061" i="3"/>
  <c r="Q1061" i="3"/>
  <c r="M1061" i="3"/>
  <c r="L1061" i="3"/>
  <c r="K1061" i="3"/>
  <c r="J1061" i="3"/>
  <c r="Z1060" i="3"/>
  <c r="Y1060" i="3"/>
  <c r="X1060" i="3"/>
  <c r="U1060" i="3"/>
  <c r="T1060" i="3"/>
  <c r="R1060" i="3"/>
  <c r="Q1060" i="3"/>
  <c r="M1060" i="3"/>
  <c r="L1060" i="3"/>
  <c r="K1060" i="3"/>
  <c r="J1060" i="3"/>
  <c r="Z1059" i="3"/>
  <c r="Y1059" i="3"/>
  <c r="X1059" i="3"/>
  <c r="U1059" i="3"/>
  <c r="T1059" i="3"/>
  <c r="R1059" i="3"/>
  <c r="Q1059" i="3"/>
  <c r="M1059" i="3"/>
  <c r="L1059" i="3"/>
  <c r="K1059" i="3"/>
  <c r="J1059" i="3"/>
  <c r="Z1058" i="3"/>
  <c r="Y1058" i="3"/>
  <c r="X1058" i="3"/>
  <c r="U1058" i="3"/>
  <c r="T1058" i="3"/>
  <c r="R1058" i="3"/>
  <c r="Q1058" i="3"/>
  <c r="M1058" i="3"/>
  <c r="L1058" i="3"/>
  <c r="K1058" i="3"/>
  <c r="J1058" i="3"/>
  <c r="Z1057" i="3"/>
  <c r="Y1057" i="3"/>
  <c r="X1057" i="3"/>
  <c r="U1057" i="3"/>
  <c r="T1057" i="3"/>
  <c r="R1057" i="3"/>
  <c r="Q1057" i="3"/>
  <c r="M1057" i="3"/>
  <c r="L1057" i="3"/>
  <c r="K1057" i="3"/>
  <c r="J1057" i="3"/>
  <c r="Z1056" i="3"/>
  <c r="Y1056" i="3"/>
  <c r="X1056" i="3"/>
  <c r="U1056" i="3"/>
  <c r="T1056" i="3"/>
  <c r="R1056" i="3"/>
  <c r="Q1056" i="3"/>
  <c r="M1056" i="3"/>
  <c r="L1056" i="3"/>
  <c r="K1056" i="3"/>
  <c r="J1056" i="3"/>
  <c r="Z1055" i="3"/>
  <c r="Y1055" i="3"/>
  <c r="X1055" i="3"/>
  <c r="U1055" i="3"/>
  <c r="T1055" i="3"/>
  <c r="R1055" i="3"/>
  <c r="Q1055" i="3"/>
  <c r="M1055" i="3"/>
  <c r="L1055" i="3"/>
  <c r="K1055" i="3"/>
  <c r="J1055" i="3"/>
  <c r="Z1054" i="3"/>
  <c r="Y1054" i="3"/>
  <c r="X1054" i="3"/>
  <c r="U1054" i="3"/>
  <c r="T1054" i="3"/>
  <c r="R1054" i="3"/>
  <c r="Q1054" i="3"/>
  <c r="M1054" i="3"/>
  <c r="L1054" i="3"/>
  <c r="K1054" i="3"/>
  <c r="J1054" i="3"/>
  <c r="Z1053" i="3"/>
  <c r="Y1053" i="3"/>
  <c r="X1053" i="3"/>
  <c r="U1053" i="3"/>
  <c r="T1053" i="3"/>
  <c r="R1053" i="3"/>
  <c r="Q1053" i="3"/>
  <c r="M1053" i="3"/>
  <c r="L1053" i="3"/>
  <c r="K1053" i="3"/>
  <c r="J1053" i="3"/>
  <c r="Z1052" i="3"/>
  <c r="Y1052" i="3"/>
  <c r="X1052" i="3"/>
  <c r="U1052" i="3"/>
  <c r="T1052" i="3"/>
  <c r="R1052" i="3"/>
  <c r="Q1052" i="3"/>
  <c r="M1052" i="3"/>
  <c r="L1052" i="3"/>
  <c r="K1052" i="3"/>
  <c r="J1052" i="3"/>
  <c r="Z1051" i="3"/>
  <c r="Y1051" i="3"/>
  <c r="X1051" i="3"/>
  <c r="U1051" i="3"/>
  <c r="T1051" i="3"/>
  <c r="R1051" i="3"/>
  <c r="Q1051" i="3"/>
  <c r="M1051" i="3"/>
  <c r="L1051" i="3"/>
  <c r="K1051" i="3"/>
  <c r="J1051" i="3"/>
  <c r="Z1050" i="3"/>
  <c r="Y1050" i="3"/>
  <c r="X1050" i="3"/>
  <c r="U1050" i="3"/>
  <c r="T1050" i="3"/>
  <c r="R1050" i="3"/>
  <c r="Q1050" i="3"/>
  <c r="M1050" i="3"/>
  <c r="L1050" i="3"/>
  <c r="K1050" i="3"/>
  <c r="J1050" i="3"/>
  <c r="Z1049" i="3"/>
  <c r="Y1049" i="3"/>
  <c r="X1049" i="3"/>
  <c r="U1049" i="3"/>
  <c r="T1049" i="3"/>
  <c r="R1049" i="3"/>
  <c r="Q1049" i="3"/>
  <c r="M1049" i="3"/>
  <c r="L1049" i="3"/>
  <c r="K1049" i="3"/>
  <c r="J1049" i="3"/>
  <c r="Z1048" i="3"/>
  <c r="Y1048" i="3"/>
  <c r="X1048" i="3"/>
  <c r="U1048" i="3"/>
  <c r="T1048" i="3"/>
  <c r="R1048" i="3"/>
  <c r="Q1048" i="3"/>
  <c r="M1048" i="3"/>
  <c r="L1048" i="3"/>
  <c r="K1048" i="3"/>
  <c r="J1048" i="3"/>
  <c r="Z1047" i="3"/>
  <c r="Y1047" i="3"/>
  <c r="X1047" i="3"/>
  <c r="U1047" i="3"/>
  <c r="T1047" i="3"/>
  <c r="R1047" i="3"/>
  <c r="Q1047" i="3"/>
  <c r="M1047" i="3"/>
  <c r="L1047" i="3"/>
  <c r="K1047" i="3"/>
  <c r="J1047" i="3"/>
  <c r="Z1046" i="3"/>
  <c r="Y1046" i="3"/>
  <c r="X1046" i="3"/>
  <c r="U1046" i="3"/>
  <c r="T1046" i="3"/>
  <c r="R1046" i="3"/>
  <c r="Q1046" i="3"/>
  <c r="M1046" i="3"/>
  <c r="L1046" i="3"/>
  <c r="K1046" i="3"/>
  <c r="J1046" i="3"/>
  <c r="Z1045" i="3"/>
  <c r="Y1045" i="3"/>
  <c r="X1045" i="3"/>
  <c r="U1045" i="3"/>
  <c r="T1045" i="3"/>
  <c r="R1045" i="3"/>
  <c r="Q1045" i="3"/>
  <c r="M1045" i="3"/>
  <c r="L1045" i="3"/>
  <c r="K1045" i="3"/>
  <c r="J1045" i="3"/>
  <c r="Z1044" i="3"/>
  <c r="Y1044" i="3"/>
  <c r="X1044" i="3"/>
  <c r="U1044" i="3"/>
  <c r="T1044" i="3"/>
  <c r="R1044" i="3"/>
  <c r="Q1044" i="3"/>
  <c r="M1044" i="3"/>
  <c r="L1044" i="3"/>
  <c r="K1044" i="3"/>
  <c r="J1044" i="3"/>
  <c r="Z1043" i="3"/>
  <c r="Y1043" i="3"/>
  <c r="X1043" i="3"/>
  <c r="U1043" i="3"/>
  <c r="T1043" i="3"/>
  <c r="R1043" i="3"/>
  <c r="Q1043" i="3"/>
  <c r="M1043" i="3"/>
  <c r="L1043" i="3"/>
  <c r="K1043" i="3"/>
  <c r="J1043" i="3"/>
  <c r="Z1042" i="3"/>
  <c r="Y1042" i="3"/>
  <c r="X1042" i="3"/>
  <c r="U1042" i="3"/>
  <c r="T1042" i="3"/>
  <c r="R1042" i="3"/>
  <c r="Q1042" i="3"/>
  <c r="M1042" i="3"/>
  <c r="L1042" i="3"/>
  <c r="K1042" i="3"/>
  <c r="J1042" i="3"/>
  <c r="Z1041" i="3"/>
  <c r="Y1041" i="3"/>
  <c r="X1041" i="3"/>
  <c r="U1041" i="3"/>
  <c r="T1041" i="3"/>
  <c r="R1041" i="3"/>
  <c r="Q1041" i="3"/>
  <c r="M1041" i="3"/>
  <c r="L1041" i="3"/>
  <c r="K1041" i="3"/>
  <c r="J1041" i="3"/>
  <c r="Z1040" i="3"/>
  <c r="Y1040" i="3"/>
  <c r="X1040" i="3"/>
  <c r="U1040" i="3"/>
  <c r="T1040" i="3"/>
  <c r="R1040" i="3"/>
  <c r="Q1040" i="3"/>
  <c r="M1040" i="3"/>
  <c r="L1040" i="3"/>
  <c r="K1040" i="3"/>
  <c r="J1040" i="3"/>
  <c r="Z1039" i="3"/>
  <c r="Y1039" i="3"/>
  <c r="X1039" i="3"/>
  <c r="U1039" i="3"/>
  <c r="T1039" i="3"/>
  <c r="R1039" i="3"/>
  <c r="Q1039" i="3"/>
  <c r="M1039" i="3"/>
  <c r="L1039" i="3"/>
  <c r="K1039" i="3"/>
  <c r="J1039" i="3"/>
  <c r="Z1038" i="3"/>
  <c r="Y1038" i="3"/>
  <c r="X1038" i="3"/>
  <c r="U1038" i="3"/>
  <c r="T1038" i="3"/>
  <c r="R1038" i="3"/>
  <c r="Q1038" i="3"/>
  <c r="M1038" i="3"/>
  <c r="L1038" i="3"/>
  <c r="K1038" i="3"/>
  <c r="J1038" i="3"/>
  <c r="Z1037" i="3"/>
  <c r="Y1037" i="3"/>
  <c r="X1037" i="3"/>
  <c r="U1037" i="3"/>
  <c r="T1037" i="3"/>
  <c r="R1037" i="3"/>
  <c r="Q1037" i="3"/>
  <c r="M1037" i="3"/>
  <c r="L1037" i="3"/>
  <c r="K1037" i="3"/>
  <c r="J1037" i="3"/>
  <c r="Z1036" i="3"/>
  <c r="Y1036" i="3"/>
  <c r="X1036" i="3"/>
  <c r="U1036" i="3"/>
  <c r="T1036" i="3"/>
  <c r="R1036" i="3"/>
  <c r="Q1036" i="3"/>
  <c r="M1036" i="3"/>
  <c r="L1036" i="3"/>
  <c r="K1036" i="3"/>
  <c r="J1036" i="3"/>
  <c r="Z1035" i="3"/>
  <c r="Y1035" i="3"/>
  <c r="X1035" i="3"/>
  <c r="U1035" i="3"/>
  <c r="T1035" i="3"/>
  <c r="R1035" i="3"/>
  <c r="Q1035" i="3"/>
  <c r="M1035" i="3"/>
  <c r="L1035" i="3"/>
  <c r="K1035" i="3"/>
  <c r="J1035" i="3"/>
  <c r="Z1034" i="3"/>
  <c r="Y1034" i="3"/>
  <c r="X1034" i="3"/>
  <c r="U1034" i="3"/>
  <c r="T1034" i="3"/>
  <c r="R1034" i="3"/>
  <c r="Q1034" i="3"/>
  <c r="M1034" i="3"/>
  <c r="L1034" i="3"/>
  <c r="K1034" i="3"/>
  <c r="J1034" i="3"/>
  <c r="Z1033" i="3"/>
  <c r="Y1033" i="3"/>
  <c r="X1033" i="3"/>
  <c r="U1033" i="3"/>
  <c r="T1033" i="3"/>
  <c r="R1033" i="3"/>
  <c r="Q1033" i="3"/>
  <c r="M1033" i="3"/>
  <c r="L1033" i="3"/>
  <c r="K1033" i="3"/>
  <c r="J1033" i="3"/>
  <c r="Z1032" i="3"/>
  <c r="Y1032" i="3"/>
  <c r="X1032" i="3"/>
  <c r="U1032" i="3"/>
  <c r="T1032" i="3"/>
  <c r="R1032" i="3"/>
  <c r="Q1032" i="3"/>
  <c r="M1032" i="3"/>
  <c r="L1032" i="3"/>
  <c r="K1032" i="3"/>
  <c r="J1032" i="3"/>
  <c r="Z1031" i="3"/>
  <c r="Y1031" i="3"/>
  <c r="X1031" i="3"/>
  <c r="U1031" i="3"/>
  <c r="T1031" i="3"/>
  <c r="R1031" i="3"/>
  <c r="Q1031" i="3"/>
  <c r="M1031" i="3"/>
  <c r="L1031" i="3"/>
  <c r="K1031" i="3"/>
  <c r="J1031" i="3"/>
  <c r="Z1030" i="3"/>
  <c r="Y1030" i="3"/>
  <c r="X1030" i="3"/>
  <c r="U1030" i="3"/>
  <c r="T1030" i="3"/>
  <c r="R1030" i="3"/>
  <c r="Q1030" i="3"/>
  <c r="M1030" i="3"/>
  <c r="L1030" i="3"/>
  <c r="K1030" i="3"/>
  <c r="J1030" i="3"/>
  <c r="Z1029" i="3"/>
  <c r="Y1029" i="3"/>
  <c r="X1029" i="3"/>
  <c r="U1029" i="3"/>
  <c r="T1029" i="3"/>
  <c r="R1029" i="3"/>
  <c r="Q1029" i="3"/>
  <c r="M1029" i="3"/>
  <c r="L1029" i="3"/>
  <c r="K1029" i="3"/>
  <c r="J1029" i="3"/>
  <c r="Z1028" i="3"/>
  <c r="Y1028" i="3"/>
  <c r="X1028" i="3"/>
  <c r="U1028" i="3"/>
  <c r="T1028" i="3"/>
  <c r="R1028" i="3"/>
  <c r="Q1028" i="3"/>
  <c r="M1028" i="3"/>
  <c r="L1028" i="3"/>
  <c r="K1028" i="3"/>
  <c r="J1028" i="3"/>
  <c r="Z1027" i="3"/>
  <c r="Y1027" i="3"/>
  <c r="X1027" i="3"/>
  <c r="U1027" i="3"/>
  <c r="T1027" i="3"/>
  <c r="R1027" i="3"/>
  <c r="Q1027" i="3"/>
  <c r="M1027" i="3"/>
  <c r="L1027" i="3"/>
  <c r="K1027" i="3"/>
  <c r="J1027" i="3"/>
  <c r="Z1026" i="3"/>
  <c r="Y1026" i="3"/>
  <c r="X1026" i="3"/>
  <c r="U1026" i="3"/>
  <c r="T1026" i="3"/>
  <c r="R1026" i="3"/>
  <c r="Q1026" i="3"/>
  <c r="M1026" i="3"/>
  <c r="L1026" i="3"/>
  <c r="K1026" i="3"/>
  <c r="J1026" i="3"/>
  <c r="Z1025" i="3"/>
  <c r="Y1025" i="3"/>
  <c r="X1025" i="3"/>
  <c r="U1025" i="3"/>
  <c r="T1025" i="3"/>
  <c r="R1025" i="3"/>
  <c r="Q1025" i="3"/>
  <c r="M1025" i="3"/>
  <c r="L1025" i="3"/>
  <c r="K1025" i="3"/>
  <c r="J1025" i="3"/>
  <c r="Z1024" i="3"/>
  <c r="Y1024" i="3"/>
  <c r="X1024" i="3"/>
  <c r="U1024" i="3"/>
  <c r="T1024" i="3"/>
  <c r="R1024" i="3"/>
  <c r="Q1024" i="3"/>
  <c r="M1024" i="3"/>
  <c r="L1024" i="3"/>
  <c r="K1024" i="3"/>
  <c r="J1024" i="3"/>
  <c r="Z1023" i="3"/>
  <c r="Y1023" i="3"/>
  <c r="X1023" i="3"/>
  <c r="U1023" i="3"/>
  <c r="T1023" i="3"/>
  <c r="R1023" i="3"/>
  <c r="Q1023" i="3"/>
  <c r="M1023" i="3"/>
  <c r="L1023" i="3"/>
  <c r="K1023" i="3"/>
  <c r="J1023" i="3"/>
  <c r="Z1022" i="3"/>
  <c r="Y1022" i="3"/>
  <c r="X1022" i="3"/>
  <c r="U1022" i="3"/>
  <c r="T1022" i="3"/>
  <c r="R1022" i="3"/>
  <c r="Q1022" i="3"/>
  <c r="M1022" i="3"/>
  <c r="L1022" i="3"/>
  <c r="K1022" i="3"/>
  <c r="J1022" i="3"/>
  <c r="Z1021" i="3"/>
  <c r="Y1021" i="3"/>
  <c r="X1021" i="3"/>
  <c r="U1021" i="3"/>
  <c r="T1021" i="3"/>
  <c r="R1021" i="3"/>
  <c r="Q1021" i="3"/>
  <c r="M1021" i="3"/>
  <c r="L1021" i="3"/>
  <c r="K1021" i="3"/>
  <c r="J1021" i="3"/>
  <c r="Z1020" i="3"/>
  <c r="Y1020" i="3"/>
  <c r="X1020" i="3"/>
  <c r="U1020" i="3"/>
  <c r="T1020" i="3"/>
  <c r="R1020" i="3"/>
  <c r="Q1020" i="3"/>
  <c r="M1020" i="3"/>
  <c r="L1020" i="3"/>
  <c r="K1020" i="3"/>
  <c r="J1020" i="3"/>
  <c r="Z1019" i="3"/>
  <c r="Y1019" i="3"/>
  <c r="X1019" i="3"/>
  <c r="U1019" i="3"/>
  <c r="T1019" i="3"/>
  <c r="R1019" i="3"/>
  <c r="Q1019" i="3"/>
  <c r="M1019" i="3"/>
  <c r="L1019" i="3"/>
  <c r="K1019" i="3"/>
  <c r="J1019" i="3"/>
  <c r="Z1018" i="3"/>
  <c r="Y1018" i="3"/>
  <c r="X1018" i="3"/>
  <c r="U1018" i="3"/>
  <c r="T1018" i="3"/>
  <c r="R1018" i="3"/>
  <c r="Q1018" i="3"/>
  <c r="M1018" i="3"/>
  <c r="L1018" i="3"/>
  <c r="K1018" i="3"/>
  <c r="J1018" i="3"/>
  <c r="Z1017" i="3"/>
  <c r="Y1017" i="3"/>
  <c r="X1017" i="3"/>
  <c r="U1017" i="3"/>
  <c r="T1017" i="3"/>
  <c r="R1017" i="3"/>
  <c r="Q1017" i="3"/>
  <c r="M1017" i="3"/>
  <c r="L1017" i="3"/>
  <c r="K1017" i="3"/>
  <c r="J1017" i="3"/>
  <c r="Z1016" i="3"/>
  <c r="Y1016" i="3"/>
  <c r="X1016" i="3"/>
  <c r="U1016" i="3"/>
  <c r="T1016" i="3"/>
  <c r="R1016" i="3"/>
  <c r="Q1016" i="3"/>
  <c r="M1016" i="3"/>
  <c r="L1016" i="3"/>
  <c r="K1016" i="3"/>
  <c r="J1016" i="3"/>
  <c r="Z1015" i="3"/>
  <c r="Y1015" i="3"/>
  <c r="X1015" i="3"/>
  <c r="U1015" i="3"/>
  <c r="T1015" i="3"/>
  <c r="R1015" i="3"/>
  <c r="Q1015" i="3"/>
  <c r="M1015" i="3"/>
  <c r="L1015" i="3"/>
  <c r="K1015" i="3"/>
  <c r="J1015" i="3"/>
  <c r="Z1014" i="3"/>
  <c r="Y1014" i="3"/>
  <c r="X1014" i="3"/>
  <c r="U1014" i="3"/>
  <c r="T1014" i="3"/>
  <c r="R1014" i="3"/>
  <c r="Q1014" i="3"/>
  <c r="M1014" i="3"/>
  <c r="L1014" i="3"/>
  <c r="K1014" i="3"/>
  <c r="J1014" i="3"/>
  <c r="Z1013" i="3"/>
  <c r="Y1013" i="3"/>
  <c r="X1013" i="3"/>
  <c r="U1013" i="3"/>
  <c r="T1013" i="3"/>
  <c r="R1013" i="3"/>
  <c r="Q1013" i="3"/>
  <c r="M1013" i="3"/>
  <c r="L1013" i="3"/>
  <c r="K1013" i="3"/>
  <c r="J1013" i="3"/>
  <c r="Z1012" i="3"/>
  <c r="Y1012" i="3"/>
  <c r="X1012" i="3"/>
  <c r="U1012" i="3"/>
  <c r="T1012" i="3"/>
  <c r="R1012" i="3"/>
  <c r="Q1012" i="3"/>
  <c r="M1012" i="3"/>
  <c r="L1012" i="3"/>
  <c r="K1012" i="3"/>
  <c r="J1012" i="3"/>
  <c r="Z1011" i="3"/>
  <c r="Y1011" i="3"/>
  <c r="X1011" i="3"/>
  <c r="U1011" i="3"/>
  <c r="T1011" i="3"/>
  <c r="R1011" i="3"/>
  <c r="Q1011" i="3"/>
  <c r="M1011" i="3"/>
  <c r="L1011" i="3"/>
  <c r="K1011" i="3"/>
  <c r="J1011" i="3"/>
  <c r="Z1010" i="3"/>
  <c r="Y1010" i="3"/>
  <c r="X1010" i="3"/>
  <c r="U1010" i="3"/>
  <c r="T1010" i="3"/>
  <c r="R1010" i="3"/>
  <c r="Q1010" i="3"/>
  <c r="M1010" i="3"/>
  <c r="L1010" i="3"/>
  <c r="K1010" i="3"/>
  <c r="J1010" i="3"/>
  <c r="Z1009" i="3"/>
  <c r="Y1009" i="3"/>
  <c r="X1009" i="3"/>
  <c r="U1009" i="3"/>
  <c r="T1009" i="3"/>
  <c r="R1009" i="3"/>
  <c r="Q1009" i="3"/>
  <c r="M1009" i="3"/>
  <c r="L1009" i="3"/>
  <c r="K1009" i="3"/>
  <c r="J1009" i="3"/>
  <c r="Z1008" i="3"/>
  <c r="Y1008" i="3"/>
  <c r="X1008" i="3"/>
  <c r="U1008" i="3"/>
  <c r="T1008" i="3"/>
  <c r="R1008" i="3"/>
  <c r="Q1008" i="3"/>
  <c r="M1008" i="3"/>
  <c r="L1008" i="3"/>
  <c r="K1008" i="3"/>
  <c r="J1008" i="3"/>
  <c r="Z1007" i="3"/>
  <c r="Y1007" i="3"/>
  <c r="X1007" i="3"/>
  <c r="U1007" i="3"/>
  <c r="T1007" i="3"/>
  <c r="R1007" i="3"/>
  <c r="Q1007" i="3"/>
  <c r="M1007" i="3"/>
  <c r="L1007" i="3"/>
  <c r="K1007" i="3"/>
  <c r="J1007" i="3"/>
  <c r="Z1006" i="3"/>
  <c r="Y1006" i="3"/>
  <c r="X1006" i="3"/>
  <c r="U1006" i="3"/>
  <c r="T1006" i="3"/>
  <c r="R1006" i="3"/>
  <c r="Q1006" i="3"/>
  <c r="M1006" i="3"/>
  <c r="L1006" i="3"/>
  <c r="K1006" i="3"/>
  <c r="J1006" i="3"/>
  <c r="Z1005" i="3"/>
  <c r="Y1005" i="3"/>
  <c r="X1005" i="3"/>
  <c r="U1005" i="3"/>
  <c r="T1005" i="3"/>
  <c r="R1005" i="3"/>
  <c r="Q1005" i="3"/>
  <c r="M1005" i="3"/>
  <c r="L1005" i="3"/>
  <c r="K1005" i="3"/>
  <c r="J1005" i="3"/>
  <c r="Z1004" i="3"/>
  <c r="Y1004" i="3"/>
  <c r="X1004" i="3"/>
  <c r="U1004" i="3"/>
  <c r="T1004" i="3"/>
  <c r="R1004" i="3"/>
  <c r="Q1004" i="3"/>
  <c r="M1004" i="3"/>
  <c r="L1004" i="3"/>
  <c r="K1004" i="3"/>
  <c r="J1004" i="3"/>
  <c r="Z1003" i="3"/>
  <c r="Y1003" i="3"/>
  <c r="X1003" i="3"/>
  <c r="U1003" i="3"/>
  <c r="T1003" i="3"/>
  <c r="R1003" i="3"/>
  <c r="Q1003" i="3"/>
  <c r="M1003" i="3"/>
  <c r="L1003" i="3"/>
  <c r="K1003" i="3"/>
  <c r="J1003" i="3"/>
  <c r="Z1002" i="3"/>
  <c r="Y1002" i="3"/>
  <c r="X1002" i="3"/>
  <c r="U1002" i="3"/>
  <c r="T1002" i="3"/>
  <c r="R1002" i="3"/>
  <c r="Q1002" i="3"/>
  <c r="M1002" i="3"/>
  <c r="L1002" i="3"/>
  <c r="K1002" i="3"/>
  <c r="J1002" i="3"/>
  <c r="Z1001" i="3"/>
  <c r="Y1001" i="3"/>
  <c r="X1001" i="3"/>
  <c r="U1001" i="3"/>
  <c r="T1001" i="3"/>
  <c r="R1001" i="3"/>
  <c r="Q1001" i="3"/>
  <c r="M1001" i="3"/>
  <c r="L1001" i="3"/>
  <c r="K1001" i="3"/>
  <c r="J1001" i="3"/>
  <c r="Z1000" i="3"/>
  <c r="Y1000" i="3"/>
  <c r="X1000" i="3"/>
  <c r="U1000" i="3"/>
  <c r="T1000" i="3"/>
  <c r="R1000" i="3"/>
  <c r="Q1000" i="3"/>
  <c r="M1000" i="3"/>
  <c r="L1000" i="3"/>
  <c r="K1000" i="3"/>
  <c r="J1000" i="3"/>
  <c r="Z999" i="3"/>
  <c r="Y999" i="3"/>
  <c r="X999" i="3"/>
  <c r="U999" i="3"/>
  <c r="T999" i="3"/>
  <c r="R999" i="3"/>
  <c r="Q999" i="3"/>
  <c r="M999" i="3"/>
  <c r="L999" i="3"/>
  <c r="K999" i="3"/>
  <c r="J999" i="3"/>
  <c r="Z998" i="3"/>
  <c r="Y998" i="3"/>
  <c r="X998" i="3"/>
  <c r="U998" i="3"/>
  <c r="T998" i="3"/>
  <c r="R998" i="3"/>
  <c r="Q998" i="3"/>
  <c r="M998" i="3"/>
  <c r="L998" i="3"/>
  <c r="K998" i="3"/>
  <c r="J998" i="3"/>
  <c r="Z997" i="3"/>
  <c r="Y997" i="3"/>
  <c r="X997" i="3"/>
  <c r="U997" i="3"/>
  <c r="T997" i="3"/>
  <c r="R997" i="3"/>
  <c r="Q997" i="3"/>
  <c r="M997" i="3"/>
  <c r="L997" i="3"/>
  <c r="K997" i="3"/>
  <c r="J997" i="3"/>
  <c r="Z996" i="3"/>
  <c r="Y996" i="3"/>
  <c r="X996" i="3"/>
  <c r="U996" i="3"/>
  <c r="T996" i="3"/>
  <c r="R996" i="3"/>
  <c r="Q996" i="3"/>
  <c r="M996" i="3"/>
  <c r="L996" i="3"/>
  <c r="K996" i="3"/>
  <c r="J996" i="3"/>
  <c r="Z995" i="3"/>
  <c r="Y995" i="3"/>
  <c r="X995" i="3"/>
  <c r="U995" i="3"/>
  <c r="T995" i="3"/>
  <c r="R995" i="3"/>
  <c r="Q995" i="3"/>
  <c r="M995" i="3"/>
  <c r="L995" i="3"/>
  <c r="K995" i="3"/>
  <c r="J995" i="3"/>
  <c r="Z994" i="3"/>
  <c r="Y994" i="3"/>
  <c r="X994" i="3"/>
  <c r="U994" i="3"/>
  <c r="T994" i="3"/>
  <c r="R994" i="3"/>
  <c r="Q994" i="3"/>
  <c r="M994" i="3"/>
  <c r="L994" i="3"/>
  <c r="K994" i="3"/>
  <c r="J994" i="3"/>
  <c r="Z993" i="3"/>
  <c r="Y993" i="3"/>
  <c r="X993" i="3"/>
  <c r="U993" i="3"/>
  <c r="T993" i="3"/>
  <c r="R993" i="3"/>
  <c r="Q993" i="3"/>
  <c r="M993" i="3"/>
  <c r="L993" i="3"/>
  <c r="K993" i="3"/>
  <c r="J993" i="3"/>
  <c r="Z992" i="3"/>
  <c r="Y992" i="3"/>
  <c r="X992" i="3"/>
  <c r="U992" i="3"/>
  <c r="T992" i="3"/>
  <c r="R992" i="3"/>
  <c r="Q992" i="3"/>
  <c r="M992" i="3"/>
  <c r="L992" i="3"/>
  <c r="K992" i="3"/>
  <c r="J992" i="3"/>
  <c r="Z991" i="3"/>
  <c r="Y991" i="3"/>
  <c r="X991" i="3"/>
  <c r="U991" i="3"/>
  <c r="T991" i="3"/>
  <c r="R991" i="3"/>
  <c r="Q991" i="3"/>
  <c r="M991" i="3"/>
  <c r="L991" i="3"/>
  <c r="K991" i="3"/>
  <c r="J991" i="3"/>
  <c r="Z990" i="3"/>
  <c r="Y990" i="3"/>
  <c r="X990" i="3"/>
  <c r="U990" i="3"/>
  <c r="T990" i="3"/>
  <c r="R990" i="3"/>
  <c r="Q990" i="3"/>
  <c r="M990" i="3"/>
  <c r="L990" i="3"/>
  <c r="K990" i="3"/>
  <c r="J990" i="3"/>
  <c r="Z989" i="3"/>
  <c r="Y989" i="3"/>
  <c r="X989" i="3"/>
  <c r="U989" i="3"/>
  <c r="T989" i="3"/>
  <c r="R989" i="3"/>
  <c r="Q989" i="3"/>
  <c r="M989" i="3"/>
  <c r="L989" i="3"/>
  <c r="K989" i="3"/>
  <c r="J989" i="3"/>
  <c r="Z988" i="3"/>
  <c r="Y988" i="3"/>
  <c r="X988" i="3"/>
  <c r="U988" i="3"/>
  <c r="T988" i="3"/>
  <c r="R988" i="3"/>
  <c r="Q988" i="3"/>
  <c r="M988" i="3"/>
  <c r="L988" i="3"/>
  <c r="K988" i="3"/>
  <c r="J988" i="3"/>
  <c r="Z987" i="3"/>
  <c r="Y987" i="3"/>
  <c r="X987" i="3"/>
  <c r="U987" i="3"/>
  <c r="T987" i="3"/>
  <c r="R987" i="3"/>
  <c r="Q987" i="3"/>
  <c r="M987" i="3"/>
  <c r="L987" i="3"/>
  <c r="K987" i="3"/>
  <c r="J987" i="3"/>
  <c r="Z986" i="3"/>
  <c r="Y986" i="3"/>
  <c r="X986" i="3"/>
  <c r="U986" i="3"/>
  <c r="T986" i="3"/>
  <c r="R986" i="3"/>
  <c r="Q986" i="3"/>
  <c r="M986" i="3"/>
  <c r="L986" i="3"/>
  <c r="K986" i="3"/>
  <c r="J986" i="3"/>
  <c r="Z985" i="3"/>
  <c r="Y985" i="3"/>
  <c r="X985" i="3"/>
  <c r="U985" i="3"/>
  <c r="T985" i="3"/>
  <c r="R985" i="3"/>
  <c r="Q985" i="3"/>
  <c r="M985" i="3"/>
  <c r="L985" i="3"/>
  <c r="K985" i="3"/>
  <c r="J985" i="3"/>
  <c r="Z984" i="3"/>
  <c r="Y984" i="3"/>
  <c r="X984" i="3"/>
  <c r="U984" i="3"/>
  <c r="T984" i="3"/>
  <c r="R984" i="3"/>
  <c r="Q984" i="3"/>
  <c r="M984" i="3"/>
  <c r="L984" i="3"/>
  <c r="K984" i="3"/>
  <c r="J984" i="3"/>
  <c r="Z983" i="3"/>
  <c r="Y983" i="3"/>
  <c r="X983" i="3"/>
  <c r="U983" i="3"/>
  <c r="T983" i="3"/>
  <c r="R983" i="3"/>
  <c r="Q983" i="3"/>
  <c r="M983" i="3"/>
  <c r="L983" i="3"/>
  <c r="K983" i="3"/>
  <c r="J983" i="3"/>
  <c r="Z982" i="3"/>
  <c r="Y982" i="3"/>
  <c r="X982" i="3"/>
  <c r="U982" i="3"/>
  <c r="T982" i="3"/>
  <c r="R982" i="3"/>
  <c r="Q982" i="3"/>
  <c r="M982" i="3"/>
  <c r="L982" i="3"/>
  <c r="K982" i="3"/>
  <c r="J982" i="3"/>
  <c r="Z981" i="3"/>
  <c r="Y981" i="3"/>
  <c r="X981" i="3"/>
  <c r="U981" i="3"/>
  <c r="T981" i="3"/>
  <c r="R981" i="3"/>
  <c r="Q981" i="3"/>
  <c r="M981" i="3"/>
  <c r="L981" i="3"/>
  <c r="K981" i="3"/>
  <c r="J981" i="3"/>
  <c r="Z980" i="3"/>
  <c r="Y980" i="3"/>
  <c r="X980" i="3"/>
  <c r="U980" i="3"/>
  <c r="T980" i="3"/>
  <c r="R980" i="3"/>
  <c r="Q980" i="3"/>
  <c r="M980" i="3"/>
  <c r="L980" i="3"/>
  <c r="K980" i="3"/>
  <c r="J980" i="3"/>
  <c r="Z979" i="3"/>
  <c r="Y979" i="3"/>
  <c r="X979" i="3"/>
  <c r="U979" i="3"/>
  <c r="T979" i="3"/>
  <c r="R979" i="3"/>
  <c r="Q979" i="3"/>
  <c r="M979" i="3"/>
  <c r="L979" i="3"/>
  <c r="K979" i="3"/>
  <c r="J979" i="3"/>
  <c r="Z978" i="3"/>
  <c r="Y978" i="3"/>
  <c r="X978" i="3"/>
  <c r="U978" i="3"/>
  <c r="T978" i="3"/>
  <c r="R978" i="3"/>
  <c r="Q978" i="3"/>
  <c r="M978" i="3"/>
  <c r="L978" i="3"/>
  <c r="K978" i="3"/>
  <c r="J978" i="3"/>
  <c r="Z977" i="3"/>
  <c r="Y977" i="3"/>
  <c r="X977" i="3"/>
  <c r="U977" i="3"/>
  <c r="T977" i="3"/>
  <c r="R977" i="3"/>
  <c r="Q977" i="3"/>
  <c r="M977" i="3"/>
  <c r="L977" i="3"/>
  <c r="K977" i="3"/>
  <c r="J977" i="3"/>
  <c r="Z976" i="3"/>
  <c r="Y976" i="3"/>
  <c r="X976" i="3"/>
  <c r="U976" i="3"/>
  <c r="T976" i="3"/>
  <c r="R976" i="3"/>
  <c r="Q976" i="3"/>
  <c r="M976" i="3"/>
  <c r="L976" i="3"/>
  <c r="K976" i="3"/>
  <c r="J976" i="3"/>
  <c r="Z975" i="3"/>
  <c r="Y975" i="3"/>
  <c r="X975" i="3"/>
  <c r="U975" i="3"/>
  <c r="T975" i="3"/>
  <c r="R975" i="3"/>
  <c r="Q975" i="3"/>
  <c r="M975" i="3"/>
  <c r="L975" i="3"/>
  <c r="K975" i="3"/>
  <c r="J975" i="3"/>
  <c r="Z974" i="3"/>
  <c r="Y974" i="3"/>
  <c r="X974" i="3"/>
  <c r="U974" i="3"/>
  <c r="T974" i="3"/>
  <c r="R974" i="3"/>
  <c r="Q974" i="3"/>
  <c r="M974" i="3"/>
  <c r="L974" i="3"/>
  <c r="K974" i="3"/>
  <c r="J974" i="3"/>
  <c r="Z973" i="3"/>
  <c r="Y973" i="3"/>
  <c r="X973" i="3"/>
  <c r="U973" i="3"/>
  <c r="T973" i="3"/>
  <c r="R973" i="3"/>
  <c r="Q973" i="3"/>
  <c r="M973" i="3"/>
  <c r="L973" i="3"/>
  <c r="K973" i="3"/>
  <c r="J973" i="3"/>
  <c r="Z972" i="3"/>
  <c r="Y972" i="3"/>
  <c r="X972" i="3"/>
  <c r="U972" i="3"/>
  <c r="T972" i="3"/>
  <c r="R972" i="3"/>
  <c r="Q972" i="3"/>
  <c r="M972" i="3"/>
  <c r="L972" i="3"/>
  <c r="K972" i="3"/>
  <c r="J972" i="3"/>
  <c r="Z971" i="3"/>
  <c r="Y971" i="3"/>
  <c r="X971" i="3"/>
  <c r="U971" i="3"/>
  <c r="T971" i="3"/>
  <c r="R971" i="3"/>
  <c r="Q971" i="3"/>
  <c r="M971" i="3"/>
  <c r="L971" i="3"/>
  <c r="K971" i="3"/>
  <c r="J971" i="3"/>
  <c r="Z970" i="3"/>
  <c r="Y970" i="3"/>
  <c r="X970" i="3"/>
  <c r="U970" i="3"/>
  <c r="T970" i="3"/>
  <c r="R970" i="3"/>
  <c r="Q970" i="3"/>
  <c r="M970" i="3"/>
  <c r="L970" i="3"/>
  <c r="K970" i="3"/>
  <c r="J970" i="3"/>
  <c r="Z969" i="3"/>
  <c r="Y969" i="3"/>
  <c r="X969" i="3"/>
  <c r="U969" i="3"/>
  <c r="T969" i="3"/>
  <c r="R969" i="3"/>
  <c r="Q969" i="3"/>
  <c r="M969" i="3"/>
  <c r="L969" i="3"/>
  <c r="K969" i="3"/>
  <c r="J969" i="3"/>
  <c r="Z968" i="3"/>
  <c r="Y968" i="3"/>
  <c r="X968" i="3"/>
  <c r="U968" i="3"/>
  <c r="T968" i="3"/>
  <c r="R968" i="3"/>
  <c r="Q968" i="3"/>
  <c r="M968" i="3"/>
  <c r="L968" i="3"/>
  <c r="K968" i="3"/>
  <c r="J968" i="3"/>
  <c r="Z967" i="3"/>
  <c r="Y967" i="3"/>
  <c r="X967" i="3"/>
  <c r="U967" i="3"/>
  <c r="T967" i="3"/>
  <c r="R967" i="3"/>
  <c r="Q967" i="3"/>
  <c r="M967" i="3"/>
  <c r="L967" i="3"/>
  <c r="K967" i="3"/>
  <c r="J967" i="3"/>
  <c r="Z966" i="3"/>
  <c r="Y966" i="3"/>
  <c r="X966" i="3"/>
  <c r="U966" i="3"/>
  <c r="T966" i="3"/>
  <c r="R966" i="3"/>
  <c r="Q966" i="3"/>
  <c r="M966" i="3"/>
  <c r="L966" i="3"/>
  <c r="K966" i="3"/>
  <c r="J966" i="3"/>
  <c r="Z965" i="3"/>
  <c r="Y965" i="3"/>
  <c r="X965" i="3"/>
  <c r="U965" i="3"/>
  <c r="T965" i="3"/>
  <c r="R965" i="3"/>
  <c r="Q965" i="3"/>
  <c r="M965" i="3"/>
  <c r="L965" i="3"/>
  <c r="K965" i="3"/>
  <c r="J965" i="3"/>
  <c r="Z964" i="3"/>
  <c r="Y964" i="3"/>
  <c r="X964" i="3"/>
  <c r="U964" i="3"/>
  <c r="T964" i="3"/>
  <c r="R964" i="3"/>
  <c r="Q964" i="3"/>
  <c r="M964" i="3"/>
  <c r="L964" i="3"/>
  <c r="K964" i="3"/>
  <c r="J964" i="3"/>
  <c r="Z963" i="3"/>
  <c r="Y963" i="3"/>
  <c r="X963" i="3"/>
  <c r="U963" i="3"/>
  <c r="T963" i="3"/>
  <c r="R963" i="3"/>
  <c r="Q963" i="3"/>
  <c r="M963" i="3"/>
  <c r="L963" i="3"/>
  <c r="K963" i="3"/>
  <c r="J963" i="3"/>
  <c r="Z962" i="3"/>
  <c r="Y962" i="3"/>
  <c r="X962" i="3"/>
  <c r="U962" i="3"/>
  <c r="T962" i="3"/>
  <c r="R962" i="3"/>
  <c r="Q962" i="3"/>
  <c r="M962" i="3"/>
  <c r="L962" i="3"/>
  <c r="K962" i="3"/>
  <c r="J962" i="3"/>
  <c r="Z961" i="3"/>
  <c r="Y961" i="3"/>
  <c r="X961" i="3"/>
  <c r="U961" i="3"/>
  <c r="T961" i="3"/>
  <c r="R961" i="3"/>
  <c r="Q961" i="3"/>
  <c r="M961" i="3"/>
  <c r="L961" i="3"/>
  <c r="K961" i="3"/>
  <c r="J961" i="3"/>
  <c r="Z960" i="3"/>
  <c r="Y960" i="3"/>
  <c r="X960" i="3"/>
  <c r="U960" i="3"/>
  <c r="T960" i="3"/>
  <c r="R960" i="3"/>
  <c r="Q960" i="3"/>
  <c r="M960" i="3"/>
  <c r="L960" i="3"/>
  <c r="K960" i="3"/>
  <c r="J960" i="3"/>
  <c r="Z959" i="3"/>
  <c r="Y959" i="3"/>
  <c r="X959" i="3"/>
  <c r="U959" i="3"/>
  <c r="T959" i="3"/>
  <c r="R959" i="3"/>
  <c r="Q959" i="3"/>
  <c r="M959" i="3"/>
  <c r="L959" i="3"/>
  <c r="K959" i="3"/>
  <c r="J959" i="3"/>
  <c r="Z958" i="3"/>
  <c r="Y958" i="3"/>
  <c r="X958" i="3"/>
  <c r="U958" i="3"/>
  <c r="T958" i="3"/>
  <c r="R958" i="3"/>
  <c r="Q958" i="3"/>
  <c r="M958" i="3"/>
  <c r="L958" i="3"/>
  <c r="K958" i="3"/>
  <c r="J958" i="3"/>
  <c r="Z957" i="3"/>
  <c r="Y957" i="3"/>
  <c r="X957" i="3"/>
  <c r="U957" i="3"/>
  <c r="T957" i="3"/>
  <c r="R957" i="3"/>
  <c r="Q957" i="3"/>
  <c r="M957" i="3"/>
  <c r="L957" i="3"/>
  <c r="K957" i="3"/>
  <c r="J957" i="3"/>
  <c r="Z956" i="3"/>
  <c r="Y956" i="3"/>
  <c r="X956" i="3"/>
  <c r="U956" i="3"/>
  <c r="T956" i="3"/>
  <c r="R956" i="3"/>
  <c r="Q956" i="3"/>
  <c r="M956" i="3"/>
  <c r="L956" i="3"/>
  <c r="K956" i="3"/>
  <c r="J956" i="3"/>
  <c r="Z955" i="3"/>
  <c r="Y955" i="3"/>
  <c r="X955" i="3"/>
  <c r="U955" i="3"/>
  <c r="T955" i="3"/>
  <c r="R955" i="3"/>
  <c r="Q955" i="3"/>
  <c r="M955" i="3"/>
  <c r="L955" i="3"/>
  <c r="K955" i="3"/>
  <c r="J955" i="3"/>
  <c r="Z954" i="3"/>
  <c r="Y954" i="3"/>
  <c r="X954" i="3"/>
  <c r="U954" i="3"/>
  <c r="T954" i="3"/>
  <c r="R954" i="3"/>
  <c r="Q954" i="3"/>
  <c r="M954" i="3"/>
  <c r="L954" i="3"/>
  <c r="K954" i="3"/>
  <c r="J954" i="3"/>
  <c r="Z953" i="3"/>
  <c r="Y953" i="3"/>
  <c r="X953" i="3"/>
  <c r="U953" i="3"/>
  <c r="T953" i="3"/>
  <c r="R953" i="3"/>
  <c r="Q953" i="3"/>
  <c r="M953" i="3"/>
  <c r="L953" i="3"/>
  <c r="K953" i="3"/>
  <c r="J953" i="3"/>
  <c r="Z952" i="3"/>
  <c r="Y952" i="3"/>
  <c r="X952" i="3"/>
  <c r="U952" i="3"/>
  <c r="T952" i="3"/>
  <c r="R952" i="3"/>
  <c r="Q952" i="3"/>
  <c r="M952" i="3"/>
  <c r="L952" i="3"/>
  <c r="K952" i="3"/>
  <c r="J952" i="3"/>
  <c r="Z951" i="3"/>
  <c r="Y951" i="3"/>
  <c r="X951" i="3"/>
  <c r="U951" i="3"/>
  <c r="T951" i="3"/>
  <c r="R951" i="3"/>
  <c r="Q951" i="3"/>
  <c r="M951" i="3"/>
  <c r="L951" i="3"/>
  <c r="K951" i="3"/>
  <c r="J951" i="3"/>
  <c r="Z950" i="3"/>
  <c r="Y950" i="3"/>
  <c r="X950" i="3"/>
  <c r="U950" i="3"/>
  <c r="T950" i="3"/>
  <c r="R950" i="3"/>
  <c r="Q950" i="3"/>
  <c r="M950" i="3"/>
  <c r="L950" i="3"/>
  <c r="K950" i="3"/>
  <c r="J950" i="3"/>
  <c r="Z949" i="3"/>
  <c r="Y949" i="3"/>
  <c r="X949" i="3"/>
  <c r="U949" i="3"/>
  <c r="T949" i="3"/>
  <c r="R949" i="3"/>
  <c r="Q949" i="3"/>
  <c r="M949" i="3"/>
  <c r="L949" i="3"/>
  <c r="K949" i="3"/>
  <c r="J949" i="3"/>
  <c r="Z948" i="3"/>
  <c r="Y948" i="3"/>
  <c r="X948" i="3"/>
  <c r="U948" i="3"/>
  <c r="T948" i="3"/>
  <c r="R948" i="3"/>
  <c r="Q948" i="3"/>
  <c r="M948" i="3"/>
  <c r="L948" i="3"/>
  <c r="K948" i="3"/>
  <c r="J948" i="3"/>
  <c r="Z947" i="3"/>
  <c r="Y947" i="3"/>
  <c r="X947" i="3"/>
  <c r="U947" i="3"/>
  <c r="T947" i="3"/>
  <c r="R947" i="3"/>
  <c r="Q947" i="3"/>
  <c r="M947" i="3"/>
  <c r="L947" i="3"/>
  <c r="K947" i="3"/>
  <c r="J947" i="3"/>
  <c r="Z946" i="3"/>
  <c r="Y946" i="3"/>
  <c r="X946" i="3"/>
  <c r="U946" i="3"/>
  <c r="T946" i="3"/>
  <c r="R946" i="3"/>
  <c r="Q946" i="3"/>
  <c r="M946" i="3"/>
  <c r="L946" i="3"/>
  <c r="K946" i="3"/>
  <c r="J946" i="3"/>
  <c r="Z945" i="3"/>
  <c r="Y945" i="3"/>
  <c r="X945" i="3"/>
  <c r="U945" i="3"/>
  <c r="T945" i="3"/>
  <c r="R945" i="3"/>
  <c r="Q945" i="3"/>
  <c r="M945" i="3"/>
  <c r="L945" i="3"/>
  <c r="K945" i="3"/>
  <c r="J945" i="3"/>
  <c r="Z944" i="3"/>
  <c r="Y944" i="3"/>
  <c r="X944" i="3"/>
  <c r="U944" i="3"/>
  <c r="T944" i="3"/>
  <c r="R944" i="3"/>
  <c r="Q944" i="3"/>
  <c r="M944" i="3"/>
  <c r="L944" i="3"/>
  <c r="K944" i="3"/>
  <c r="J944" i="3"/>
  <c r="Z943" i="3"/>
  <c r="Y943" i="3"/>
  <c r="X943" i="3"/>
  <c r="U943" i="3"/>
  <c r="T943" i="3"/>
  <c r="R943" i="3"/>
  <c r="Q943" i="3"/>
  <c r="M943" i="3"/>
  <c r="L943" i="3"/>
  <c r="K943" i="3"/>
  <c r="J943" i="3"/>
  <c r="Z942" i="3"/>
  <c r="Y942" i="3"/>
  <c r="X942" i="3"/>
  <c r="U942" i="3"/>
  <c r="T942" i="3"/>
  <c r="R942" i="3"/>
  <c r="Q942" i="3"/>
  <c r="M942" i="3"/>
  <c r="L942" i="3"/>
  <c r="K942" i="3"/>
  <c r="J942" i="3"/>
  <c r="Z941" i="3"/>
  <c r="Y941" i="3"/>
  <c r="X941" i="3"/>
  <c r="U941" i="3"/>
  <c r="T941" i="3"/>
  <c r="R941" i="3"/>
  <c r="Q941" i="3"/>
  <c r="M941" i="3"/>
  <c r="L941" i="3"/>
  <c r="K941" i="3"/>
  <c r="J941" i="3"/>
  <c r="Z940" i="3"/>
  <c r="Y940" i="3"/>
  <c r="X940" i="3"/>
  <c r="U940" i="3"/>
  <c r="T940" i="3"/>
  <c r="R940" i="3"/>
  <c r="Q940" i="3"/>
  <c r="M940" i="3"/>
  <c r="L940" i="3"/>
  <c r="K940" i="3"/>
  <c r="J940" i="3"/>
  <c r="Z939" i="3"/>
  <c r="Y939" i="3"/>
  <c r="X939" i="3"/>
  <c r="U939" i="3"/>
  <c r="T939" i="3"/>
  <c r="R939" i="3"/>
  <c r="Q939" i="3"/>
  <c r="M939" i="3"/>
  <c r="L939" i="3"/>
  <c r="K939" i="3"/>
  <c r="J939" i="3"/>
  <c r="Z938" i="3"/>
  <c r="Y938" i="3"/>
  <c r="X938" i="3"/>
  <c r="U938" i="3"/>
  <c r="T938" i="3"/>
  <c r="R938" i="3"/>
  <c r="Q938" i="3"/>
  <c r="M938" i="3"/>
  <c r="L938" i="3"/>
  <c r="K938" i="3"/>
  <c r="J938" i="3"/>
  <c r="Z937" i="3"/>
  <c r="Y937" i="3"/>
  <c r="X937" i="3"/>
  <c r="U937" i="3"/>
  <c r="T937" i="3"/>
  <c r="R937" i="3"/>
  <c r="Q937" i="3"/>
  <c r="M937" i="3"/>
  <c r="L937" i="3"/>
  <c r="K937" i="3"/>
  <c r="J937" i="3"/>
  <c r="Z936" i="3"/>
  <c r="Y936" i="3"/>
  <c r="X936" i="3"/>
  <c r="U936" i="3"/>
  <c r="T936" i="3"/>
  <c r="R936" i="3"/>
  <c r="Q936" i="3"/>
  <c r="M936" i="3"/>
  <c r="L936" i="3"/>
  <c r="K936" i="3"/>
  <c r="J936" i="3"/>
  <c r="Z935" i="3"/>
  <c r="Y935" i="3"/>
  <c r="X935" i="3"/>
  <c r="U935" i="3"/>
  <c r="T935" i="3"/>
  <c r="R935" i="3"/>
  <c r="Q935" i="3"/>
  <c r="M935" i="3"/>
  <c r="L935" i="3"/>
  <c r="K935" i="3"/>
  <c r="J935" i="3"/>
  <c r="Z934" i="3"/>
  <c r="Y934" i="3"/>
  <c r="X934" i="3"/>
  <c r="U934" i="3"/>
  <c r="T934" i="3"/>
  <c r="R934" i="3"/>
  <c r="Q934" i="3"/>
  <c r="M934" i="3"/>
  <c r="L934" i="3"/>
  <c r="K934" i="3"/>
  <c r="J934" i="3"/>
  <c r="Z933" i="3"/>
  <c r="Y933" i="3"/>
  <c r="X933" i="3"/>
  <c r="U933" i="3"/>
  <c r="T933" i="3"/>
  <c r="R933" i="3"/>
  <c r="Q933" i="3"/>
  <c r="M933" i="3"/>
  <c r="L933" i="3"/>
  <c r="K933" i="3"/>
  <c r="J933" i="3"/>
  <c r="Z932" i="3"/>
  <c r="Y932" i="3"/>
  <c r="X932" i="3"/>
  <c r="U932" i="3"/>
  <c r="T932" i="3"/>
  <c r="R932" i="3"/>
  <c r="Q932" i="3"/>
  <c r="M932" i="3"/>
  <c r="L932" i="3"/>
  <c r="K932" i="3"/>
  <c r="J932" i="3"/>
  <c r="Z931" i="3"/>
  <c r="Y931" i="3"/>
  <c r="X931" i="3"/>
  <c r="U931" i="3"/>
  <c r="T931" i="3"/>
  <c r="R931" i="3"/>
  <c r="Q931" i="3"/>
  <c r="M931" i="3"/>
  <c r="L931" i="3"/>
  <c r="K931" i="3"/>
  <c r="J931" i="3"/>
  <c r="Z930" i="3"/>
  <c r="Y930" i="3"/>
  <c r="X930" i="3"/>
  <c r="U930" i="3"/>
  <c r="T930" i="3"/>
  <c r="R930" i="3"/>
  <c r="Q930" i="3"/>
  <c r="M930" i="3"/>
  <c r="L930" i="3"/>
  <c r="K930" i="3"/>
  <c r="J930" i="3"/>
  <c r="Z929" i="3"/>
  <c r="Y929" i="3"/>
  <c r="X929" i="3"/>
  <c r="U929" i="3"/>
  <c r="T929" i="3"/>
  <c r="R929" i="3"/>
  <c r="Q929" i="3"/>
  <c r="M929" i="3"/>
  <c r="L929" i="3"/>
  <c r="K929" i="3"/>
  <c r="J929" i="3"/>
  <c r="Z928" i="3"/>
  <c r="Y928" i="3"/>
  <c r="X928" i="3"/>
  <c r="U928" i="3"/>
  <c r="T928" i="3"/>
  <c r="R928" i="3"/>
  <c r="Q928" i="3"/>
  <c r="M928" i="3"/>
  <c r="L928" i="3"/>
  <c r="K928" i="3"/>
  <c r="J928" i="3"/>
  <c r="Z927" i="3"/>
  <c r="Y927" i="3"/>
  <c r="X927" i="3"/>
  <c r="U927" i="3"/>
  <c r="T927" i="3"/>
  <c r="R927" i="3"/>
  <c r="Q927" i="3"/>
  <c r="M927" i="3"/>
  <c r="L927" i="3"/>
  <c r="K927" i="3"/>
  <c r="J927" i="3"/>
  <c r="Z926" i="3"/>
  <c r="Y926" i="3"/>
  <c r="X926" i="3"/>
  <c r="U926" i="3"/>
  <c r="T926" i="3"/>
  <c r="R926" i="3"/>
  <c r="Q926" i="3"/>
  <c r="M926" i="3"/>
  <c r="L926" i="3"/>
  <c r="K926" i="3"/>
  <c r="J926" i="3"/>
  <c r="Z925" i="3"/>
  <c r="Y925" i="3"/>
  <c r="X925" i="3"/>
  <c r="U925" i="3"/>
  <c r="T925" i="3"/>
  <c r="R925" i="3"/>
  <c r="Q925" i="3"/>
  <c r="M925" i="3"/>
  <c r="L925" i="3"/>
  <c r="K925" i="3"/>
  <c r="J925" i="3"/>
  <c r="Z924" i="3"/>
  <c r="Y924" i="3"/>
  <c r="X924" i="3"/>
  <c r="U924" i="3"/>
  <c r="T924" i="3"/>
  <c r="R924" i="3"/>
  <c r="Q924" i="3"/>
  <c r="M924" i="3"/>
  <c r="L924" i="3"/>
  <c r="K924" i="3"/>
  <c r="J924" i="3"/>
  <c r="Z923" i="3"/>
  <c r="Y923" i="3"/>
  <c r="X923" i="3"/>
  <c r="U923" i="3"/>
  <c r="T923" i="3"/>
  <c r="R923" i="3"/>
  <c r="Q923" i="3"/>
  <c r="M923" i="3"/>
  <c r="L923" i="3"/>
  <c r="K923" i="3"/>
  <c r="J923" i="3"/>
  <c r="Z922" i="3"/>
  <c r="Y922" i="3"/>
  <c r="X922" i="3"/>
  <c r="U922" i="3"/>
  <c r="T922" i="3"/>
  <c r="R922" i="3"/>
  <c r="Q922" i="3"/>
  <c r="M922" i="3"/>
  <c r="L922" i="3"/>
  <c r="K922" i="3"/>
  <c r="J922" i="3"/>
  <c r="Z921" i="3"/>
  <c r="Y921" i="3"/>
  <c r="X921" i="3"/>
  <c r="U921" i="3"/>
  <c r="T921" i="3"/>
  <c r="R921" i="3"/>
  <c r="Q921" i="3"/>
  <c r="M921" i="3"/>
  <c r="L921" i="3"/>
  <c r="K921" i="3"/>
  <c r="J921" i="3"/>
  <c r="Z920" i="3"/>
  <c r="Y920" i="3"/>
  <c r="X920" i="3"/>
  <c r="U920" i="3"/>
  <c r="T920" i="3"/>
  <c r="R920" i="3"/>
  <c r="Q920" i="3"/>
  <c r="M920" i="3"/>
  <c r="L920" i="3"/>
  <c r="K920" i="3"/>
  <c r="J920" i="3"/>
  <c r="Z919" i="3"/>
  <c r="Y919" i="3"/>
  <c r="X919" i="3"/>
  <c r="U919" i="3"/>
  <c r="T919" i="3"/>
  <c r="R919" i="3"/>
  <c r="Q919" i="3"/>
  <c r="M919" i="3"/>
  <c r="L919" i="3"/>
  <c r="K919" i="3"/>
  <c r="J919" i="3"/>
  <c r="Z918" i="3"/>
  <c r="Y918" i="3"/>
  <c r="X918" i="3"/>
  <c r="U918" i="3"/>
  <c r="T918" i="3"/>
  <c r="R918" i="3"/>
  <c r="Q918" i="3"/>
  <c r="M918" i="3"/>
  <c r="L918" i="3"/>
  <c r="K918" i="3"/>
  <c r="J918" i="3"/>
  <c r="Z917" i="3"/>
  <c r="Y917" i="3"/>
  <c r="X917" i="3"/>
  <c r="U917" i="3"/>
  <c r="T917" i="3"/>
  <c r="R917" i="3"/>
  <c r="Q917" i="3"/>
  <c r="M917" i="3"/>
  <c r="L917" i="3"/>
  <c r="K917" i="3"/>
  <c r="J917" i="3"/>
  <c r="Z916" i="3"/>
  <c r="Y916" i="3"/>
  <c r="X916" i="3"/>
  <c r="U916" i="3"/>
  <c r="T916" i="3"/>
  <c r="R916" i="3"/>
  <c r="Q916" i="3"/>
  <c r="M916" i="3"/>
  <c r="L916" i="3"/>
  <c r="K916" i="3"/>
  <c r="J916" i="3"/>
  <c r="Z915" i="3"/>
  <c r="Y915" i="3"/>
  <c r="X915" i="3"/>
  <c r="U915" i="3"/>
  <c r="T915" i="3"/>
  <c r="R915" i="3"/>
  <c r="Q915" i="3"/>
  <c r="M915" i="3"/>
  <c r="L915" i="3"/>
  <c r="K915" i="3"/>
  <c r="J915" i="3"/>
  <c r="Z914" i="3"/>
  <c r="Y914" i="3"/>
  <c r="X914" i="3"/>
  <c r="U914" i="3"/>
  <c r="T914" i="3"/>
  <c r="R914" i="3"/>
  <c r="Q914" i="3"/>
  <c r="M914" i="3"/>
  <c r="L914" i="3"/>
  <c r="K914" i="3"/>
  <c r="J914" i="3"/>
  <c r="Z913" i="3"/>
  <c r="Y913" i="3"/>
  <c r="X913" i="3"/>
  <c r="U913" i="3"/>
  <c r="T913" i="3"/>
  <c r="R913" i="3"/>
  <c r="Q913" i="3"/>
  <c r="M913" i="3"/>
  <c r="L913" i="3"/>
  <c r="K913" i="3"/>
  <c r="J913" i="3"/>
  <c r="Z912" i="3"/>
  <c r="Y912" i="3"/>
  <c r="X912" i="3"/>
  <c r="U912" i="3"/>
  <c r="T912" i="3"/>
  <c r="R912" i="3"/>
  <c r="Q912" i="3"/>
  <c r="M912" i="3"/>
  <c r="L912" i="3"/>
  <c r="K912" i="3"/>
  <c r="J912" i="3"/>
  <c r="Z911" i="3"/>
  <c r="Y911" i="3"/>
  <c r="X911" i="3"/>
  <c r="U911" i="3"/>
  <c r="T911" i="3"/>
  <c r="R911" i="3"/>
  <c r="Q911" i="3"/>
  <c r="M911" i="3"/>
  <c r="L911" i="3"/>
  <c r="K911" i="3"/>
  <c r="J911" i="3"/>
  <c r="Z910" i="3"/>
  <c r="Y910" i="3"/>
  <c r="X910" i="3"/>
  <c r="U910" i="3"/>
  <c r="T910" i="3"/>
  <c r="R910" i="3"/>
  <c r="Q910" i="3"/>
  <c r="M910" i="3"/>
  <c r="L910" i="3"/>
  <c r="K910" i="3"/>
  <c r="J910" i="3"/>
  <c r="Z909" i="3"/>
  <c r="Y909" i="3"/>
  <c r="X909" i="3"/>
  <c r="U909" i="3"/>
  <c r="T909" i="3"/>
  <c r="R909" i="3"/>
  <c r="Q909" i="3"/>
  <c r="M909" i="3"/>
  <c r="L909" i="3"/>
  <c r="K909" i="3"/>
  <c r="J909" i="3"/>
  <c r="Z908" i="3"/>
  <c r="Y908" i="3"/>
  <c r="X908" i="3"/>
  <c r="U908" i="3"/>
  <c r="T908" i="3"/>
  <c r="R908" i="3"/>
  <c r="Q908" i="3"/>
  <c r="M908" i="3"/>
  <c r="L908" i="3"/>
  <c r="K908" i="3"/>
  <c r="J908" i="3"/>
  <c r="Z907" i="3"/>
  <c r="Y907" i="3"/>
  <c r="X907" i="3"/>
  <c r="U907" i="3"/>
  <c r="T907" i="3"/>
  <c r="R907" i="3"/>
  <c r="Q907" i="3"/>
  <c r="M907" i="3"/>
  <c r="L907" i="3"/>
  <c r="K907" i="3"/>
  <c r="J907" i="3"/>
  <c r="Z906" i="3"/>
  <c r="Y906" i="3"/>
  <c r="X906" i="3"/>
  <c r="U906" i="3"/>
  <c r="T906" i="3"/>
  <c r="R906" i="3"/>
  <c r="Q906" i="3"/>
  <c r="M906" i="3"/>
  <c r="L906" i="3"/>
  <c r="K906" i="3"/>
  <c r="J906" i="3"/>
  <c r="Z905" i="3"/>
  <c r="Y905" i="3"/>
  <c r="X905" i="3"/>
  <c r="U905" i="3"/>
  <c r="T905" i="3"/>
  <c r="R905" i="3"/>
  <c r="Q905" i="3"/>
  <c r="M905" i="3"/>
  <c r="L905" i="3"/>
  <c r="K905" i="3"/>
  <c r="J905" i="3"/>
  <c r="Z904" i="3"/>
  <c r="Y904" i="3"/>
  <c r="X904" i="3"/>
  <c r="U904" i="3"/>
  <c r="T904" i="3"/>
  <c r="R904" i="3"/>
  <c r="Q904" i="3"/>
  <c r="M904" i="3"/>
  <c r="L904" i="3"/>
  <c r="K904" i="3"/>
  <c r="J904" i="3"/>
  <c r="Z903" i="3"/>
  <c r="Y903" i="3"/>
  <c r="X903" i="3"/>
  <c r="U903" i="3"/>
  <c r="T903" i="3"/>
  <c r="R903" i="3"/>
  <c r="Q903" i="3"/>
  <c r="M903" i="3"/>
  <c r="L903" i="3"/>
  <c r="K903" i="3"/>
  <c r="J903" i="3"/>
  <c r="Z902" i="3"/>
  <c r="Y902" i="3"/>
  <c r="X902" i="3"/>
  <c r="U902" i="3"/>
  <c r="T902" i="3"/>
  <c r="R902" i="3"/>
  <c r="Q902" i="3"/>
  <c r="M902" i="3"/>
  <c r="L902" i="3"/>
  <c r="K902" i="3"/>
  <c r="J902" i="3"/>
  <c r="Z901" i="3"/>
  <c r="Y901" i="3"/>
  <c r="X901" i="3"/>
  <c r="U901" i="3"/>
  <c r="T901" i="3"/>
  <c r="R901" i="3"/>
  <c r="Q901" i="3"/>
  <c r="M901" i="3"/>
  <c r="L901" i="3"/>
  <c r="K901" i="3"/>
  <c r="J901" i="3"/>
  <c r="Z900" i="3"/>
  <c r="Y900" i="3"/>
  <c r="X900" i="3"/>
  <c r="U900" i="3"/>
  <c r="T900" i="3"/>
  <c r="R900" i="3"/>
  <c r="Q900" i="3"/>
  <c r="M900" i="3"/>
  <c r="L900" i="3"/>
  <c r="K900" i="3"/>
  <c r="J900" i="3"/>
  <c r="Z899" i="3"/>
  <c r="Y899" i="3"/>
  <c r="X899" i="3"/>
  <c r="U899" i="3"/>
  <c r="T899" i="3"/>
  <c r="R899" i="3"/>
  <c r="Q899" i="3"/>
  <c r="M899" i="3"/>
  <c r="L899" i="3"/>
  <c r="K899" i="3"/>
  <c r="J899" i="3"/>
  <c r="Z898" i="3"/>
  <c r="Y898" i="3"/>
  <c r="X898" i="3"/>
  <c r="U898" i="3"/>
  <c r="T898" i="3"/>
  <c r="R898" i="3"/>
  <c r="Q898" i="3"/>
  <c r="M898" i="3"/>
  <c r="L898" i="3"/>
  <c r="K898" i="3"/>
  <c r="J898" i="3"/>
  <c r="Z897" i="3"/>
  <c r="Y897" i="3"/>
  <c r="X897" i="3"/>
  <c r="U897" i="3"/>
  <c r="T897" i="3"/>
  <c r="R897" i="3"/>
  <c r="Q897" i="3"/>
  <c r="M897" i="3"/>
  <c r="L897" i="3"/>
  <c r="K897" i="3"/>
  <c r="J897" i="3"/>
  <c r="Z896" i="3"/>
  <c r="Y896" i="3"/>
  <c r="X896" i="3"/>
  <c r="U896" i="3"/>
  <c r="T896" i="3"/>
  <c r="R896" i="3"/>
  <c r="Q896" i="3"/>
  <c r="M896" i="3"/>
  <c r="L896" i="3"/>
  <c r="K896" i="3"/>
  <c r="J896" i="3"/>
  <c r="Z895" i="3"/>
  <c r="Y895" i="3"/>
  <c r="X895" i="3"/>
  <c r="U895" i="3"/>
  <c r="T895" i="3"/>
  <c r="R895" i="3"/>
  <c r="Q895" i="3"/>
  <c r="M895" i="3"/>
  <c r="L895" i="3"/>
  <c r="K895" i="3"/>
  <c r="J895" i="3"/>
  <c r="Z894" i="3"/>
  <c r="Y894" i="3"/>
  <c r="X894" i="3"/>
  <c r="U894" i="3"/>
  <c r="T894" i="3"/>
  <c r="R894" i="3"/>
  <c r="Q894" i="3"/>
  <c r="M894" i="3"/>
  <c r="L894" i="3"/>
  <c r="K894" i="3"/>
  <c r="J894" i="3"/>
  <c r="Z893" i="3"/>
  <c r="Y893" i="3"/>
  <c r="X893" i="3"/>
  <c r="U893" i="3"/>
  <c r="T893" i="3"/>
  <c r="R893" i="3"/>
  <c r="Q893" i="3"/>
  <c r="M893" i="3"/>
  <c r="L893" i="3"/>
  <c r="K893" i="3"/>
  <c r="J893" i="3"/>
  <c r="Z892" i="3"/>
  <c r="Y892" i="3"/>
  <c r="X892" i="3"/>
  <c r="U892" i="3"/>
  <c r="T892" i="3"/>
  <c r="R892" i="3"/>
  <c r="Q892" i="3"/>
  <c r="M892" i="3"/>
  <c r="L892" i="3"/>
  <c r="K892" i="3"/>
  <c r="J892" i="3"/>
  <c r="Z891" i="3"/>
  <c r="Y891" i="3"/>
  <c r="X891" i="3"/>
  <c r="U891" i="3"/>
  <c r="T891" i="3"/>
  <c r="R891" i="3"/>
  <c r="Q891" i="3"/>
  <c r="M891" i="3"/>
  <c r="L891" i="3"/>
  <c r="K891" i="3"/>
  <c r="J891" i="3"/>
  <c r="Z890" i="3"/>
  <c r="Y890" i="3"/>
  <c r="X890" i="3"/>
  <c r="U890" i="3"/>
  <c r="T890" i="3"/>
  <c r="R890" i="3"/>
  <c r="Q890" i="3"/>
  <c r="M890" i="3"/>
  <c r="L890" i="3"/>
  <c r="K890" i="3"/>
  <c r="J890" i="3"/>
  <c r="Z889" i="3"/>
  <c r="Y889" i="3"/>
  <c r="X889" i="3"/>
  <c r="U889" i="3"/>
  <c r="T889" i="3"/>
  <c r="R889" i="3"/>
  <c r="Q889" i="3"/>
  <c r="M889" i="3"/>
  <c r="L889" i="3"/>
  <c r="K889" i="3"/>
  <c r="J889" i="3"/>
  <c r="Z888" i="3"/>
  <c r="Y888" i="3"/>
  <c r="X888" i="3"/>
  <c r="U888" i="3"/>
  <c r="T888" i="3"/>
  <c r="R888" i="3"/>
  <c r="Q888" i="3"/>
  <c r="M888" i="3"/>
  <c r="L888" i="3"/>
  <c r="K888" i="3"/>
  <c r="J888" i="3"/>
  <c r="Z887" i="3"/>
  <c r="Y887" i="3"/>
  <c r="X887" i="3"/>
  <c r="U887" i="3"/>
  <c r="T887" i="3"/>
  <c r="R887" i="3"/>
  <c r="Q887" i="3"/>
  <c r="M887" i="3"/>
  <c r="L887" i="3"/>
  <c r="K887" i="3"/>
  <c r="J887" i="3"/>
  <c r="Z886" i="3"/>
  <c r="Y886" i="3"/>
  <c r="X886" i="3"/>
  <c r="U886" i="3"/>
  <c r="T886" i="3"/>
  <c r="R886" i="3"/>
  <c r="Q886" i="3"/>
  <c r="M886" i="3"/>
  <c r="L886" i="3"/>
  <c r="K886" i="3"/>
  <c r="J886" i="3"/>
  <c r="Z885" i="3"/>
  <c r="Y885" i="3"/>
  <c r="X885" i="3"/>
  <c r="U885" i="3"/>
  <c r="T885" i="3"/>
  <c r="R885" i="3"/>
  <c r="Q885" i="3"/>
  <c r="M885" i="3"/>
  <c r="L885" i="3"/>
  <c r="K885" i="3"/>
  <c r="J885" i="3"/>
  <c r="Z884" i="3"/>
  <c r="Y884" i="3"/>
  <c r="X884" i="3"/>
  <c r="U884" i="3"/>
  <c r="T884" i="3"/>
  <c r="R884" i="3"/>
  <c r="Q884" i="3"/>
  <c r="M884" i="3"/>
  <c r="L884" i="3"/>
  <c r="K884" i="3"/>
  <c r="J884" i="3"/>
  <c r="Z883" i="3"/>
  <c r="Y883" i="3"/>
  <c r="X883" i="3"/>
  <c r="U883" i="3"/>
  <c r="T883" i="3"/>
  <c r="R883" i="3"/>
  <c r="Q883" i="3"/>
  <c r="M883" i="3"/>
  <c r="L883" i="3"/>
  <c r="K883" i="3"/>
  <c r="J883" i="3"/>
  <c r="Z882" i="3"/>
  <c r="Y882" i="3"/>
  <c r="X882" i="3"/>
  <c r="U882" i="3"/>
  <c r="T882" i="3"/>
  <c r="R882" i="3"/>
  <c r="Q882" i="3"/>
  <c r="M882" i="3"/>
  <c r="L882" i="3"/>
  <c r="K882" i="3"/>
  <c r="J882" i="3"/>
  <c r="Z881" i="3"/>
  <c r="Y881" i="3"/>
  <c r="X881" i="3"/>
  <c r="U881" i="3"/>
  <c r="T881" i="3"/>
  <c r="R881" i="3"/>
  <c r="Q881" i="3"/>
  <c r="M881" i="3"/>
  <c r="L881" i="3"/>
  <c r="K881" i="3"/>
  <c r="J881" i="3"/>
  <c r="Z880" i="3"/>
  <c r="Y880" i="3"/>
  <c r="X880" i="3"/>
  <c r="U880" i="3"/>
  <c r="T880" i="3"/>
  <c r="R880" i="3"/>
  <c r="Q880" i="3"/>
  <c r="M880" i="3"/>
  <c r="L880" i="3"/>
  <c r="K880" i="3"/>
  <c r="J880" i="3"/>
  <c r="Z879" i="3"/>
  <c r="Y879" i="3"/>
  <c r="X879" i="3"/>
  <c r="U879" i="3"/>
  <c r="T879" i="3"/>
  <c r="R879" i="3"/>
  <c r="Q879" i="3"/>
  <c r="M879" i="3"/>
  <c r="L879" i="3"/>
  <c r="K879" i="3"/>
  <c r="J879" i="3"/>
  <c r="Z878" i="3"/>
  <c r="Y878" i="3"/>
  <c r="X878" i="3"/>
  <c r="U878" i="3"/>
  <c r="T878" i="3"/>
  <c r="R878" i="3"/>
  <c r="Q878" i="3"/>
  <c r="M878" i="3"/>
  <c r="L878" i="3"/>
  <c r="K878" i="3"/>
  <c r="J878" i="3"/>
  <c r="Z877" i="3"/>
  <c r="Y877" i="3"/>
  <c r="X877" i="3"/>
  <c r="U877" i="3"/>
  <c r="T877" i="3"/>
  <c r="R877" i="3"/>
  <c r="Q877" i="3"/>
  <c r="M877" i="3"/>
  <c r="L877" i="3"/>
  <c r="K877" i="3"/>
  <c r="J877" i="3"/>
  <c r="Z876" i="3"/>
  <c r="Y876" i="3"/>
  <c r="X876" i="3"/>
  <c r="U876" i="3"/>
  <c r="T876" i="3"/>
  <c r="R876" i="3"/>
  <c r="Q876" i="3"/>
  <c r="M876" i="3"/>
  <c r="L876" i="3"/>
  <c r="K876" i="3"/>
  <c r="J876" i="3"/>
  <c r="Z875" i="3"/>
  <c r="Y875" i="3"/>
  <c r="X875" i="3"/>
  <c r="U875" i="3"/>
  <c r="T875" i="3"/>
  <c r="R875" i="3"/>
  <c r="Q875" i="3"/>
  <c r="M875" i="3"/>
  <c r="L875" i="3"/>
  <c r="K875" i="3"/>
  <c r="J875" i="3"/>
  <c r="Z874" i="3"/>
  <c r="Y874" i="3"/>
  <c r="X874" i="3"/>
  <c r="U874" i="3"/>
  <c r="T874" i="3"/>
  <c r="R874" i="3"/>
  <c r="Q874" i="3"/>
  <c r="M874" i="3"/>
  <c r="L874" i="3"/>
  <c r="K874" i="3"/>
  <c r="J874" i="3"/>
  <c r="Z873" i="3"/>
  <c r="Y873" i="3"/>
  <c r="X873" i="3"/>
  <c r="U873" i="3"/>
  <c r="T873" i="3"/>
  <c r="R873" i="3"/>
  <c r="Q873" i="3"/>
  <c r="M873" i="3"/>
  <c r="L873" i="3"/>
  <c r="K873" i="3"/>
  <c r="J873" i="3"/>
  <c r="Z872" i="3"/>
  <c r="Y872" i="3"/>
  <c r="X872" i="3"/>
  <c r="U872" i="3"/>
  <c r="T872" i="3"/>
  <c r="R872" i="3"/>
  <c r="Q872" i="3"/>
  <c r="M872" i="3"/>
  <c r="L872" i="3"/>
  <c r="K872" i="3"/>
  <c r="J872" i="3"/>
  <c r="Z871" i="3"/>
  <c r="Y871" i="3"/>
  <c r="X871" i="3"/>
  <c r="U871" i="3"/>
  <c r="T871" i="3"/>
  <c r="R871" i="3"/>
  <c r="Q871" i="3"/>
  <c r="M871" i="3"/>
  <c r="L871" i="3"/>
  <c r="K871" i="3"/>
  <c r="J871" i="3"/>
  <c r="Z870" i="3"/>
  <c r="Y870" i="3"/>
  <c r="X870" i="3"/>
  <c r="U870" i="3"/>
  <c r="T870" i="3"/>
  <c r="R870" i="3"/>
  <c r="Q870" i="3"/>
  <c r="M870" i="3"/>
  <c r="L870" i="3"/>
  <c r="K870" i="3"/>
  <c r="J870" i="3"/>
  <c r="Z869" i="3"/>
  <c r="Y869" i="3"/>
  <c r="X869" i="3"/>
  <c r="U869" i="3"/>
  <c r="T869" i="3"/>
  <c r="R869" i="3"/>
  <c r="Q869" i="3"/>
  <c r="M869" i="3"/>
  <c r="L869" i="3"/>
  <c r="K869" i="3"/>
  <c r="J869" i="3"/>
  <c r="Z868" i="3"/>
  <c r="Y868" i="3"/>
  <c r="X868" i="3"/>
  <c r="U868" i="3"/>
  <c r="T868" i="3"/>
  <c r="R868" i="3"/>
  <c r="Q868" i="3"/>
  <c r="M868" i="3"/>
  <c r="L868" i="3"/>
  <c r="K868" i="3"/>
  <c r="J868" i="3"/>
  <c r="Z867" i="3"/>
  <c r="Y867" i="3"/>
  <c r="X867" i="3"/>
  <c r="U867" i="3"/>
  <c r="T867" i="3"/>
  <c r="R867" i="3"/>
  <c r="Q867" i="3"/>
  <c r="M867" i="3"/>
  <c r="L867" i="3"/>
  <c r="K867" i="3"/>
  <c r="J867" i="3"/>
  <c r="Z866" i="3"/>
  <c r="Y866" i="3"/>
  <c r="X866" i="3"/>
  <c r="U866" i="3"/>
  <c r="T866" i="3"/>
  <c r="R866" i="3"/>
  <c r="Q866" i="3"/>
  <c r="M866" i="3"/>
  <c r="L866" i="3"/>
  <c r="K866" i="3"/>
  <c r="J866" i="3"/>
  <c r="Z865" i="3"/>
  <c r="Y865" i="3"/>
  <c r="X865" i="3"/>
  <c r="U865" i="3"/>
  <c r="T865" i="3"/>
  <c r="R865" i="3"/>
  <c r="Q865" i="3"/>
  <c r="M865" i="3"/>
  <c r="L865" i="3"/>
  <c r="K865" i="3"/>
  <c r="J865" i="3"/>
  <c r="Z864" i="3"/>
  <c r="Y864" i="3"/>
  <c r="X864" i="3"/>
  <c r="U864" i="3"/>
  <c r="T864" i="3"/>
  <c r="R864" i="3"/>
  <c r="Q864" i="3"/>
  <c r="M864" i="3"/>
  <c r="L864" i="3"/>
  <c r="K864" i="3"/>
  <c r="J864" i="3"/>
  <c r="Z863" i="3"/>
  <c r="Y863" i="3"/>
  <c r="X863" i="3"/>
  <c r="U863" i="3"/>
  <c r="T863" i="3"/>
  <c r="R863" i="3"/>
  <c r="Q863" i="3"/>
  <c r="M863" i="3"/>
  <c r="L863" i="3"/>
  <c r="K863" i="3"/>
  <c r="J863" i="3"/>
  <c r="Z862" i="3"/>
  <c r="Y862" i="3"/>
  <c r="X862" i="3"/>
  <c r="U862" i="3"/>
  <c r="T862" i="3"/>
  <c r="R862" i="3"/>
  <c r="Q862" i="3"/>
  <c r="M862" i="3"/>
  <c r="L862" i="3"/>
  <c r="K862" i="3"/>
  <c r="J862" i="3"/>
  <c r="Z861" i="3"/>
  <c r="Y861" i="3"/>
  <c r="X861" i="3"/>
  <c r="U861" i="3"/>
  <c r="T861" i="3"/>
  <c r="R861" i="3"/>
  <c r="Q861" i="3"/>
  <c r="M861" i="3"/>
  <c r="L861" i="3"/>
  <c r="K861" i="3"/>
  <c r="J861" i="3"/>
  <c r="Z860" i="3"/>
  <c r="Y860" i="3"/>
  <c r="X860" i="3"/>
  <c r="U860" i="3"/>
  <c r="T860" i="3"/>
  <c r="R860" i="3"/>
  <c r="Q860" i="3"/>
  <c r="M860" i="3"/>
  <c r="L860" i="3"/>
  <c r="K860" i="3"/>
  <c r="J860" i="3"/>
  <c r="Z859" i="3"/>
  <c r="Y859" i="3"/>
  <c r="X859" i="3"/>
  <c r="U859" i="3"/>
  <c r="T859" i="3"/>
  <c r="R859" i="3"/>
  <c r="Q859" i="3"/>
  <c r="M859" i="3"/>
  <c r="L859" i="3"/>
  <c r="K859" i="3"/>
  <c r="J859" i="3"/>
  <c r="Z858" i="3"/>
  <c r="Y858" i="3"/>
  <c r="X858" i="3"/>
  <c r="U858" i="3"/>
  <c r="T858" i="3"/>
  <c r="R858" i="3"/>
  <c r="Q858" i="3"/>
  <c r="M858" i="3"/>
  <c r="L858" i="3"/>
  <c r="K858" i="3"/>
  <c r="J858" i="3"/>
  <c r="Z857" i="3"/>
  <c r="Y857" i="3"/>
  <c r="X857" i="3"/>
  <c r="U857" i="3"/>
  <c r="T857" i="3"/>
  <c r="R857" i="3"/>
  <c r="Q857" i="3"/>
  <c r="M857" i="3"/>
  <c r="L857" i="3"/>
  <c r="K857" i="3"/>
  <c r="J857" i="3"/>
  <c r="Z856" i="3"/>
  <c r="Y856" i="3"/>
  <c r="X856" i="3"/>
  <c r="U856" i="3"/>
  <c r="T856" i="3"/>
  <c r="R856" i="3"/>
  <c r="Q856" i="3"/>
  <c r="M856" i="3"/>
  <c r="L856" i="3"/>
  <c r="K856" i="3"/>
  <c r="J856" i="3"/>
  <c r="Z855" i="3"/>
  <c r="Y855" i="3"/>
  <c r="X855" i="3"/>
  <c r="U855" i="3"/>
  <c r="T855" i="3"/>
  <c r="R855" i="3"/>
  <c r="Q855" i="3"/>
  <c r="M855" i="3"/>
  <c r="L855" i="3"/>
  <c r="K855" i="3"/>
  <c r="J855" i="3"/>
  <c r="Z854" i="3"/>
  <c r="Y854" i="3"/>
  <c r="X854" i="3"/>
  <c r="U854" i="3"/>
  <c r="T854" i="3"/>
  <c r="R854" i="3"/>
  <c r="Q854" i="3"/>
  <c r="M854" i="3"/>
  <c r="L854" i="3"/>
  <c r="K854" i="3"/>
  <c r="J854" i="3"/>
  <c r="Z853" i="3"/>
  <c r="Y853" i="3"/>
  <c r="X853" i="3"/>
  <c r="U853" i="3"/>
  <c r="T853" i="3"/>
  <c r="R853" i="3"/>
  <c r="Q853" i="3"/>
  <c r="M853" i="3"/>
  <c r="L853" i="3"/>
  <c r="K853" i="3"/>
  <c r="J853" i="3"/>
  <c r="Z852" i="3"/>
  <c r="Y852" i="3"/>
  <c r="X852" i="3"/>
  <c r="U852" i="3"/>
  <c r="T852" i="3"/>
  <c r="R852" i="3"/>
  <c r="Q852" i="3"/>
  <c r="M852" i="3"/>
  <c r="L852" i="3"/>
  <c r="K852" i="3"/>
  <c r="J852" i="3"/>
  <c r="Z851" i="3"/>
  <c r="Y851" i="3"/>
  <c r="X851" i="3"/>
  <c r="U851" i="3"/>
  <c r="T851" i="3"/>
  <c r="R851" i="3"/>
  <c r="Q851" i="3"/>
  <c r="M851" i="3"/>
  <c r="L851" i="3"/>
  <c r="K851" i="3"/>
  <c r="J851" i="3"/>
  <c r="Z850" i="3"/>
  <c r="Y850" i="3"/>
  <c r="X850" i="3"/>
  <c r="U850" i="3"/>
  <c r="T850" i="3"/>
  <c r="R850" i="3"/>
  <c r="Q850" i="3"/>
  <c r="M850" i="3"/>
  <c r="L850" i="3"/>
  <c r="K850" i="3"/>
  <c r="J850" i="3"/>
  <c r="Z849" i="3"/>
  <c r="Y849" i="3"/>
  <c r="X849" i="3"/>
  <c r="U849" i="3"/>
  <c r="T849" i="3"/>
  <c r="R849" i="3"/>
  <c r="Q849" i="3"/>
  <c r="M849" i="3"/>
  <c r="L849" i="3"/>
  <c r="K849" i="3"/>
  <c r="J849" i="3"/>
  <c r="Z848" i="3"/>
  <c r="Y848" i="3"/>
  <c r="X848" i="3"/>
  <c r="U848" i="3"/>
  <c r="T848" i="3"/>
  <c r="R848" i="3"/>
  <c r="Q848" i="3"/>
  <c r="M848" i="3"/>
  <c r="L848" i="3"/>
  <c r="K848" i="3"/>
  <c r="J848" i="3"/>
  <c r="Z847" i="3"/>
  <c r="Y847" i="3"/>
  <c r="X847" i="3"/>
  <c r="U847" i="3"/>
  <c r="T847" i="3"/>
  <c r="R847" i="3"/>
  <c r="Q847" i="3"/>
  <c r="M847" i="3"/>
  <c r="L847" i="3"/>
  <c r="K847" i="3"/>
  <c r="J847" i="3"/>
  <c r="Z846" i="3"/>
  <c r="Y846" i="3"/>
  <c r="X846" i="3"/>
  <c r="U846" i="3"/>
  <c r="T846" i="3"/>
  <c r="R846" i="3"/>
  <c r="Q846" i="3"/>
  <c r="M846" i="3"/>
  <c r="L846" i="3"/>
  <c r="K846" i="3"/>
  <c r="J846" i="3"/>
  <c r="Z845" i="3"/>
  <c r="Y845" i="3"/>
  <c r="X845" i="3"/>
  <c r="U845" i="3"/>
  <c r="T845" i="3"/>
  <c r="R845" i="3"/>
  <c r="Q845" i="3"/>
  <c r="M845" i="3"/>
  <c r="L845" i="3"/>
  <c r="K845" i="3"/>
  <c r="J845" i="3"/>
  <c r="Z844" i="3"/>
  <c r="Y844" i="3"/>
  <c r="X844" i="3"/>
  <c r="U844" i="3"/>
  <c r="T844" i="3"/>
  <c r="R844" i="3"/>
  <c r="Q844" i="3"/>
  <c r="M844" i="3"/>
  <c r="L844" i="3"/>
  <c r="K844" i="3"/>
  <c r="J844" i="3"/>
  <c r="Z843" i="3"/>
  <c r="Y843" i="3"/>
  <c r="X843" i="3"/>
  <c r="U843" i="3"/>
  <c r="T843" i="3"/>
  <c r="R843" i="3"/>
  <c r="Q843" i="3"/>
  <c r="M843" i="3"/>
  <c r="L843" i="3"/>
  <c r="K843" i="3"/>
  <c r="J843" i="3"/>
  <c r="Z842" i="3"/>
  <c r="Y842" i="3"/>
  <c r="X842" i="3"/>
  <c r="U842" i="3"/>
  <c r="T842" i="3"/>
  <c r="R842" i="3"/>
  <c r="Q842" i="3"/>
  <c r="M842" i="3"/>
  <c r="L842" i="3"/>
  <c r="K842" i="3"/>
  <c r="J842" i="3"/>
  <c r="Z841" i="3"/>
  <c r="Y841" i="3"/>
  <c r="X841" i="3"/>
  <c r="U841" i="3"/>
  <c r="T841" i="3"/>
  <c r="R841" i="3"/>
  <c r="Q841" i="3"/>
  <c r="M841" i="3"/>
  <c r="L841" i="3"/>
  <c r="K841" i="3"/>
  <c r="J841" i="3"/>
  <c r="Z840" i="3"/>
  <c r="Y840" i="3"/>
  <c r="X840" i="3"/>
  <c r="U840" i="3"/>
  <c r="T840" i="3"/>
  <c r="R840" i="3"/>
  <c r="Q840" i="3"/>
  <c r="M840" i="3"/>
  <c r="L840" i="3"/>
  <c r="K840" i="3"/>
  <c r="J840" i="3"/>
  <c r="Z839" i="3"/>
  <c r="Y839" i="3"/>
  <c r="X839" i="3"/>
  <c r="U839" i="3"/>
  <c r="T839" i="3"/>
  <c r="R839" i="3"/>
  <c r="Q839" i="3"/>
  <c r="M839" i="3"/>
  <c r="L839" i="3"/>
  <c r="K839" i="3"/>
  <c r="J839" i="3"/>
  <c r="Z838" i="3"/>
  <c r="Y838" i="3"/>
  <c r="X838" i="3"/>
  <c r="U838" i="3"/>
  <c r="T838" i="3"/>
  <c r="R838" i="3"/>
  <c r="Q838" i="3"/>
  <c r="M838" i="3"/>
  <c r="L838" i="3"/>
  <c r="K838" i="3"/>
  <c r="J838" i="3"/>
  <c r="Z837" i="3"/>
  <c r="Y837" i="3"/>
  <c r="X837" i="3"/>
  <c r="U837" i="3"/>
  <c r="T837" i="3"/>
  <c r="R837" i="3"/>
  <c r="Q837" i="3"/>
  <c r="M837" i="3"/>
  <c r="L837" i="3"/>
  <c r="K837" i="3"/>
  <c r="J837" i="3"/>
  <c r="Z836" i="3"/>
  <c r="Y836" i="3"/>
  <c r="X836" i="3"/>
  <c r="U836" i="3"/>
  <c r="T836" i="3"/>
  <c r="R836" i="3"/>
  <c r="Q836" i="3"/>
  <c r="M836" i="3"/>
  <c r="L836" i="3"/>
  <c r="K836" i="3"/>
  <c r="J836" i="3"/>
  <c r="Z835" i="3"/>
  <c r="Y835" i="3"/>
  <c r="X835" i="3"/>
  <c r="U835" i="3"/>
  <c r="T835" i="3"/>
  <c r="R835" i="3"/>
  <c r="Q835" i="3"/>
  <c r="M835" i="3"/>
  <c r="L835" i="3"/>
  <c r="K835" i="3"/>
  <c r="J835" i="3"/>
  <c r="Z834" i="3"/>
  <c r="Y834" i="3"/>
  <c r="X834" i="3"/>
  <c r="U834" i="3"/>
  <c r="T834" i="3"/>
  <c r="R834" i="3"/>
  <c r="Q834" i="3"/>
  <c r="M834" i="3"/>
  <c r="L834" i="3"/>
  <c r="K834" i="3"/>
  <c r="J834" i="3"/>
  <c r="Z833" i="3"/>
  <c r="Y833" i="3"/>
  <c r="X833" i="3"/>
  <c r="U833" i="3"/>
  <c r="T833" i="3"/>
  <c r="R833" i="3"/>
  <c r="Q833" i="3"/>
  <c r="M833" i="3"/>
  <c r="L833" i="3"/>
  <c r="K833" i="3"/>
  <c r="J833" i="3"/>
  <c r="Z832" i="3"/>
  <c r="Y832" i="3"/>
  <c r="X832" i="3"/>
  <c r="U832" i="3"/>
  <c r="T832" i="3"/>
  <c r="R832" i="3"/>
  <c r="Q832" i="3"/>
  <c r="M832" i="3"/>
  <c r="L832" i="3"/>
  <c r="K832" i="3"/>
  <c r="J832" i="3"/>
  <c r="Z831" i="3"/>
  <c r="Y831" i="3"/>
  <c r="X831" i="3"/>
  <c r="U831" i="3"/>
  <c r="T831" i="3"/>
  <c r="R831" i="3"/>
  <c r="Q831" i="3"/>
  <c r="M831" i="3"/>
  <c r="L831" i="3"/>
  <c r="K831" i="3"/>
  <c r="J831" i="3"/>
  <c r="Z830" i="3"/>
  <c r="Y830" i="3"/>
  <c r="X830" i="3"/>
  <c r="U830" i="3"/>
  <c r="T830" i="3"/>
  <c r="R830" i="3"/>
  <c r="Q830" i="3"/>
  <c r="M830" i="3"/>
  <c r="L830" i="3"/>
  <c r="K830" i="3"/>
  <c r="J830" i="3"/>
  <c r="Z829" i="3"/>
  <c r="Y829" i="3"/>
  <c r="X829" i="3"/>
  <c r="U829" i="3"/>
  <c r="T829" i="3"/>
  <c r="R829" i="3"/>
  <c r="Q829" i="3"/>
  <c r="M829" i="3"/>
  <c r="L829" i="3"/>
  <c r="K829" i="3"/>
  <c r="J829" i="3"/>
  <c r="Z828" i="3"/>
  <c r="Y828" i="3"/>
  <c r="X828" i="3"/>
  <c r="U828" i="3"/>
  <c r="T828" i="3"/>
  <c r="R828" i="3"/>
  <c r="Q828" i="3"/>
  <c r="M828" i="3"/>
  <c r="L828" i="3"/>
  <c r="K828" i="3"/>
  <c r="J828" i="3"/>
  <c r="Z827" i="3"/>
  <c r="Y827" i="3"/>
  <c r="X827" i="3"/>
  <c r="U827" i="3"/>
  <c r="T827" i="3"/>
  <c r="R827" i="3"/>
  <c r="Q827" i="3"/>
  <c r="M827" i="3"/>
  <c r="L827" i="3"/>
  <c r="K827" i="3"/>
  <c r="J827" i="3"/>
  <c r="Z826" i="3"/>
  <c r="Y826" i="3"/>
  <c r="X826" i="3"/>
  <c r="U826" i="3"/>
  <c r="T826" i="3"/>
  <c r="R826" i="3"/>
  <c r="Q826" i="3"/>
  <c r="M826" i="3"/>
  <c r="L826" i="3"/>
  <c r="K826" i="3"/>
  <c r="J826" i="3"/>
  <c r="Z825" i="3"/>
  <c r="Y825" i="3"/>
  <c r="X825" i="3"/>
  <c r="U825" i="3"/>
  <c r="T825" i="3"/>
  <c r="R825" i="3"/>
  <c r="Q825" i="3"/>
  <c r="M825" i="3"/>
  <c r="L825" i="3"/>
  <c r="K825" i="3"/>
  <c r="J825" i="3"/>
  <c r="Z824" i="3"/>
  <c r="Y824" i="3"/>
  <c r="X824" i="3"/>
  <c r="U824" i="3"/>
  <c r="T824" i="3"/>
  <c r="R824" i="3"/>
  <c r="Q824" i="3"/>
  <c r="M824" i="3"/>
  <c r="L824" i="3"/>
  <c r="K824" i="3"/>
  <c r="J824" i="3"/>
  <c r="Z823" i="3"/>
  <c r="Y823" i="3"/>
  <c r="X823" i="3"/>
  <c r="U823" i="3"/>
  <c r="T823" i="3"/>
  <c r="R823" i="3"/>
  <c r="Q823" i="3"/>
  <c r="M823" i="3"/>
  <c r="L823" i="3"/>
  <c r="K823" i="3"/>
  <c r="J823" i="3"/>
  <c r="Z822" i="3"/>
  <c r="Y822" i="3"/>
  <c r="X822" i="3"/>
  <c r="U822" i="3"/>
  <c r="T822" i="3"/>
  <c r="R822" i="3"/>
  <c r="Q822" i="3"/>
  <c r="M822" i="3"/>
  <c r="L822" i="3"/>
  <c r="K822" i="3"/>
  <c r="J822" i="3"/>
  <c r="Z821" i="3"/>
  <c r="Y821" i="3"/>
  <c r="X821" i="3"/>
  <c r="U821" i="3"/>
  <c r="T821" i="3"/>
  <c r="R821" i="3"/>
  <c r="Q821" i="3"/>
  <c r="M821" i="3"/>
  <c r="L821" i="3"/>
  <c r="K821" i="3"/>
  <c r="J821" i="3"/>
  <c r="Z820" i="3"/>
  <c r="Y820" i="3"/>
  <c r="X820" i="3"/>
  <c r="U820" i="3"/>
  <c r="T820" i="3"/>
  <c r="R820" i="3"/>
  <c r="Q820" i="3"/>
  <c r="M820" i="3"/>
  <c r="L820" i="3"/>
  <c r="K820" i="3"/>
  <c r="J820" i="3"/>
  <c r="Z819" i="3"/>
  <c r="Y819" i="3"/>
  <c r="X819" i="3"/>
  <c r="U819" i="3"/>
  <c r="T819" i="3"/>
  <c r="R819" i="3"/>
  <c r="Q819" i="3"/>
  <c r="M819" i="3"/>
  <c r="L819" i="3"/>
  <c r="K819" i="3"/>
  <c r="J819" i="3"/>
  <c r="Z818" i="3"/>
  <c r="Y818" i="3"/>
  <c r="X818" i="3"/>
  <c r="U818" i="3"/>
  <c r="T818" i="3"/>
  <c r="R818" i="3"/>
  <c r="Q818" i="3"/>
  <c r="M818" i="3"/>
  <c r="L818" i="3"/>
  <c r="K818" i="3"/>
  <c r="J818" i="3"/>
  <c r="Z817" i="3"/>
  <c r="Y817" i="3"/>
  <c r="X817" i="3"/>
  <c r="U817" i="3"/>
  <c r="T817" i="3"/>
  <c r="R817" i="3"/>
  <c r="Q817" i="3"/>
  <c r="M817" i="3"/>
  <c r="L817" i="3"/>
  <c r="K817" i="3"/>
  <c r="J817" i="3"/>
  <c r="Z816" i="3"/>
  <c r="Y816" i="3"/>
  <c r="X816" i="3"/>
  <c r="U816" i="3"/>
  <c r="T816" i="3"/>
  <c r="R816" i="3"/>
  <c r="Q816" i="3"/>
  <c r="M816" i="3"/>
  <c r="L816" i="3"/>
  <c r="K816" i="3"/>
  <c r="J816" i="3"/>
  <c r="Z815" i="3"/>
  <c r="Y815" i="3"/>
  <c r="X815" i="3"/>
  <c r="U815" i="3"/>
  <c r="T815" i="3"/>
  <c r="R815" i="3"/>
  <c r="Q815" i="3"/>
  <c r="M815" i="3"/>
  <c r="L815" i="3"/>
  <c r="K815" i="3"/>
  <c r="J815" i="3"/>
  <c r="Z814" i="3"/>
  <c r="Y814" i="3"/>
  <c r="X814" i="3"/>
  <c r="U814" i="3"/>
  <c r="T814" i="3"/>
  <c r="R814" i="3"/>
  <c r="Q814" i="3"/>
  <c r="M814" i="3"/>
  <c r="L814" i="3"/>
  <c r="K814" i="3"/>
  <c r="J814" i="3"/>
  <c r="Z813" i="3"/>
  <c r="Y813" i="3"/>
  <c r="X813" i="3"/>
  <c r="U813" i="3"/>
  <c r="T813" i="3"/>
  <c r="R813" i="3"/>
  <c r="Q813" i="3"/>
  <c r="M813" i="3"/>
  <c r="L813" i="3"/>
  <c r="K813" i="3"/>
  <c r="J813" i="3"/>
  <c r="Z812" i="3"/>
  <c r="Y812" i="3"/>
  <c r="X812" i="3"/>
  <c r="U812" i="3"/>
  <c r="T812" i="3"/>
  <c r="R812" i="3"/>
  <c r="Q812" i="3"/>
  <c r="M812" i="3"/>
  <c r="L812" i="3"/>
  <c r="K812" i="3"/>
  <c r="J812" i="3"/>
  <c r="Z811" i="3"/>
  <c r="Y811" i="3"/>
  <c r="X811" i="3"/>
  <c r="U811" i="3"/>
  <c r="T811" i="3"/>
  <c r="R811" i="3"/>
  <c r="Q811" i="3"/>
  <c r="M811" i="3"/>
  <c r="L811" i="3"/>
  <c r="K811" i="3"/>
  <c r="J811" i="3"/>
  <c r="Z810" i="3"/>
  <c r="Y810" i="3"/>
  <c r="X810" i="3"/>
  <c r="U810" i="3"/>
  <c r="T810" i="3"/>
  <c r="R810" i="3"/>
  <c r="Q810" i="3"/>
  <c r="M810" i="3"/>
  <c r="L810" i="3"/>
  <c r="K810" i="3"/>
  <c r="J810" i="3"/>
  <c r="Z809" i="3"/>
  <c r="Y809" i="3"/>
  <c r="X809" i="3"/>
  <c r="U809" i="3"/>
  <c r="T809" i="3"/>
  <c r="R809" i="3"/>
  <c r="Q809" i="3"/>
  <c r="M809" i="3"/>
  <c r="L809" i="3"/>
  <c r="K809" i="3"/>
  <c r="J809" i="3"/>
  <c r="Z808" i="3"/>
  <c r="Y808" i="3"/>
  <c r="X808" i="3"/>
  <c r="U808" i="3"/>
  <c r="T808" i="3"/>
  <c r="R808" i="3"/>
  <c r="Q808" i="3"/>
  <c r="M808" i="3"/>
  <c r="L808" i="3"/>
  <c r="K808" i="3"/>
  <c r="J808" i="3"/>
  <c r="Z807" i="3"/>
  <c r="Y807" i="3"/>
  <c r="X807" i="3"/>
  <c r="U807" i="3"/>
  <c r="T807" i="3"/>
  <c r="R807" i="3"/>
  <c r="Q807" i="3"/>
  <c r="M807" i="3"/>
  <c r="L807" i="3"/>
  <c r="K807" i="3"/>
  <c r="J807" i="3"/>
  <c r="Z806" i="3"/>
  <c r="Y806" i="3"/>
  <c r="X806" i="3"/>
  <c r="U806" i="3"/>
  <c r="T806" i="3"/>
  <c r="R806" i="3"/>
  <c r="Q806" i="3"/>
  <c r="M806" i="3"/>
  <c r="L806" i="3"/>
  <c r="K806" i="3"/>
  <c r="J806" i="3"/>
  <c r="Z805" i="3"/>
  <c r="Y805" i="3"/>
  <c r="X805" i="3"/>
  <c r="U805" i="3"/>
  <c r="T805" i="3"/>
  <c r="R805" i="3"/>
  <c r="Q805" i="3"/>
  <c r="M805" i="3"/>
  <c r="L805" i="3"/>
  <c r="K805" i="3"/>
  <c r="J805" i="3"/>
  <c r="Z804" i="3"/>
  <c r="Y804" i="3"/>
  <c r="X804" i="3"/>
  <c r="U804" i="3"/>
  <c r="T804" i="3"/>
  <c r="R804" i="3"/>
  <c r="Q804" i="3"/>
  <c r="M804" i="3"/>
  <c r="L804" i="3"/>
  <c r="K804" i="3"/>
  <c r="J804" i="3"/>
  <c r="Z803" i="3"/>
  <c r="Y803" i="3"/>
  <c r="X803" i="3"/>
  <c r="U803" i="3"/>
  <c r="T803" i="3"/>
  <c r="R803" i="3"/>
  <c r="Q803" i="3"/>
  <c r="M803" i="3"/>
  <c r="L803" i="3"/>
  <c r="K803" i="3"/>
  <c r="J803" i="3"/>
  <c r="Z802" i="3"/>
  <c r="Y802" i="3"/>
  <c r="X802" i="3"/>
  <c r="U802" i="3"/>
  <c r="T802" i="3"/>
  <c r="R802" i="3"/>
  <c r="Q802" i="3"/>
  <c r="M802" i="3"/>
  <c r="L802" i="3"/>
  <c r="K802" i="3"/>
  <c r="J802" i="3"/>
  <c r="Z801" i="3"/>
  <c r="Y801" i="3"/>
  <c r="X801" i="3"/>
  <c r="U801" i="3"/>
  <c r="T801" i="3"/>
  <c r="R801" i="3"/>
  <c r="Q801" i="3"/>
  <c r="M801" i="3"/>
  <c r="L801" i="3"/>
  <c r="K801" i="3"/>
  <c r="J801" i="3"/>
  <c r="Z800" i="3"/>
  <c r="Y800" i="3"/>
  <c r="X800" i="3"/>
  <c r="U800" i="3"/>
  <c r="T800" i="3"/>
  <c r="R800" i="3"/>
  <c r="Q800" i="3"/>
  <c r="M800" i="3"/>
  <c r="L800" i="3"/>
  <c r="K800" i="3"/>
  <c r="J800" i="3"/>
  <c r="Z799" i="3"/>
  <c r="Y799" i="3"/>
  <c r="X799" i="3"/>
  <c r="U799" i="3"/>
  <c r="T799" i="3"/>
  <c r="R799" i="3"/>
  <c r="Q799" i="3"/>
  <c r="M799" i="3"/>
  <c r="L799" i="3"/>
  <c r="K799" i="3"/>
  <c r="J799" i="3"/>
  <c r="Z798" i="3"/>
  <c r="Y798" i="3"/>
  <c r="X798" i="3"/>
  <c r="U798" i="3"/>
  <c r="T798" i="3"/>
  <c r="R798" i="3"/>
  <c r="Q798" i="3"/>
  <c r="M798" i="3"/>
  <c r="L798" i="3"/>
  <c r="K798" i="3"/>
  <c r="J798" i="3"/>
  <c r="Z797" i="3"/>
  <c r="Y797" i="3"/>
  <c r="X797" i="3"/>
  <c r="U797" i="3"/>
  <c r="T797" i="3"/>
  <c r="R797" i="3"/>
  <c r="Q797" i="3"/>
  <c r="M797" i="3"/>
  <c r="L797" i="3"/>
  <c r="K797" i="3"/>
  <c r="J797" i="3"/>
  <c r="Z796" i="3"/>
  <c r="Y796" i="3"/>
  <c r="X796" i="3"/>
  <c r="U796" i="3"/>
  <c r="T796" i="3"/>
  <c r="R796" i="3"/>
  <c r="Q796" i="3"/>
  <c r="M796" i="3"/>
  <c r="L796" i="3"/>
  <c r="K796" i="3"/>
  <c r="J796" i="3"/>
  <c r="Z795" i="3"/>
  <c r="Y795" i="3"/>
  <c r="X795" i="3"/>
  <c r="U795" i="3"/>
  <c r="T795" i="3"/>
  <c r="R795" i="3"/>
  <c r="Q795" i="3"/>
  <c r="M795" i="3"/>
  <c r="L795" i="3"/>
  <c r="K795" i="3"/>
  <c r="J795" i="3"/>
  <c r="Z794" i="3"/>
  <c r="Y794" i="3"/>
  <c r="X794" i="3"/>
  <c r="U794" i="3"/>
  <c r="T794" i="3"/>
  <c r="R794" i="3"/>
  <c r="Q794" i="3"/>
  <c r="M794" i="3"/>
  <c r="L794" i="3"/>
  <c r="K794" i="3"/>
  <c r="J794" i="3"/>
  <c r="Z793" i="3"/>
  <c r="Y793" i="3"/>
  <c r="X793" i="3"/>
  <c r="U793" i="3"/>
  <c r="T793" i="3"/>
  <c r="R793" i="3"/>
  <c r="Q793" i="3"/>
  <c r="M793" i="3"/>
  <c r="L793" i="3"/>
  <c r="K793" i="3"/>
  <c r="J793" i="3"/>
  <c r="Z792" i="3"/>
  <c r="Y792" i="3"/>
  <c r="X792" i="3"/>
  <c r="U792" i="3"/>
  <c r="T792" i="3"/>
  <c r="R792" i="3"/>
  <c r="Q792" i="3"/>
  <c r="M792" i="3"/>
  <c r="L792" i="3"/>
  <c r="K792" i="3"/>
  <c r="J792" i="3"/>
  <c r="Z791" i="3"/>
  <c r="Y791" i="3"/>
  <c r="X791" i="3"/>
  <c r="U791" i="3"/>
  <c r="T791" i="3"/>
  <c r="R791" i="3"/>
  <c r="Q791" i="3"/>
  <c r="M791" i="3"/>
  <c r="L791" i="3"/>
  <c r="K791" i="3"/>
  <c r="J791" i="3"/>
  <c r="Z790" i="3"/>
  <c r="Y790" i="3"/>
  <c r="X790" i="3"/>
  <c r="U790" i="3"/>
  <c r="T790" i="3"/>
  <c r="R790" i="3"/>
  <c r="Q790" i="3"/>
  <c r="M790" i="3"/>
  <c r="L790" i="3"/>
  <c r="K790" i="3"/>
  <c r="J790" i="3"/>
  <c r="Z789" i="3"/>
  <c r="Y789" i="3"/>
  <c r="X789" i="3"/>
  <c r="U789" i="3"/>
  <c r="T789" i="3"/>
  <c r="R789" i="3"/>
  <c r="Q789" i="3"/>
  <c r="M789" i="3"/>
  <c r="L789" i="3"/>
  <c r="K789" i="3"/>
  <c r="J789" i="3"/>
  <c r="Z788" i="3"/>
  <c r="Y788" i="3"/>
  <c r="X788" i="3"/>
  <c r="U788" i="3"/>
  <c r="T788" i="3"/>
  <c r="R788" i="3"/>
  <c r="Q788" i="3"/>
  <c r="M788" i="3"/>
  <c r="L788" i="3"/>
  <c r="K788" i="3"/>
  <c r="J788" i="3"/>
  <c r="Z787" i="3"/>
  <c r="Y787" i="3"/>
  <c r="X787" i="3"/>
  <c r="U787" i="3"/>
  <c r="T787" i="3"/>
  <c r="R787" i="3"/>
  <c r="Q787" i="3"/>
  <c r="M787" i="3"/>
  <c r="L787" i="3"/>
  <c r="K787" i="3"/>
  <c r="J787" i="3"/>
  <c r="Z786" i="3"/>
  <c r="Y786" i="3"/>
  <c r="X786" i="3"/>
  <c r="U786" i="3"/>
  <c r="T786" i="3"/>
  <c r="R786" i="3"/>
  <c r="Q786" i="3"/>
  <c r="M786" i="3"/>
  <c r="L786" i="3"/>
  <c r="K786" i="3"/>
  <c r="J786" i="3"/>
  <c r="Z785" i="3"/>
  <c r="Y785" i="3"/>
  <c r="X785" i="3"/>
  <c r="U785" i="3"/>
  <c r="T785" i="3"/>
  <c r="R785" i="3"/>
  <c r="Q785" i="3"/>
  <c r="M785" i="3"/>
  <c r="L785" i="3"/>
  <c r="K785" i="3"/>
  <c r="J785" i="3"/>
  <c r="Z784" i="3"/>
  <c r="Y784" i="3"/>
  <c r="X784" i="3"/>
  <c r="U784" i="3"/>
  <c r="T784" i="3"/>
  <c r="R784" i="3"/>
  <c r="Q784" i="3"/>
  <c r="M784" i="3"/>
  <c r="L784" i="3"/>
  <c r="K784" i="3"/>
  <c r="J784" i="3"/>
  <c r="Z783" i="3"/>
  <c r="Y783" i="3"/>
  <c r="X783" i="3"/>
  <c r="U783" i="3"/>
  <c r="T783" i="3"/>
  <c r="R783" i="3"/>
  <c r="Q783" i="3"/>
  <c r="M783" i="3"/>
  <c r="L783" i="3"/>
  <c r="K783" i="3"/>
  <c r="J783" i="3"/>
  <c r="Z782" i="3"/>
  <c r="Y782" i="3"/>
  <c r="X782" i="3"/>
  <c r="U782" i="3"/>
  <c r="T782" i="3"/>
  <c r="R782" i="3"/>
  <c r="Q782" i="3"/>
  <c r="M782" i="3"/>
  <c r="L782" i="3"/>
  <c r="K782" i="3"/>
  <c r="J782" i="3"/>
  <c r="Z781" i="3"/>
  <c r="Y781" i="3"/>
  <c r="X781" i="3"/>
  <c r="U781" i="3"/>
  <c r="T781" i="3"/>
  <c r="R781" i="3"/>
  <c r="Q781" i="3"/>
  <c r="M781" i="3"/>
  <c r="L781" i="3"/>
  <c r="K781" i="3"/>
  <c r="J781" i="3"/>
  <c r="Z780" i="3"/>
  <c r="Y780" i="3"/>
  <c r="X780" i="3"/>
  <c r="U780" i="3"/>
  <c r="T780" i="3"/>
  <c r="R780" i="3"/>
  <c r="Q780" i="3"/>
  <c r="M780" i="3"/>
  <c r="L780" i="3"/>
  <c r="K780" i="3"/>
  <c r="J780" i="3"/>
  <c r="Z779" i="3"/>
  <c r="Y779" i="3"/>
  <c r="X779" i="3"/>
  <c r="U779" i="3"/>
  <c r="T779" i="3"/>
  <c r="R779" i="3"/>
  <c r="Q779" i="3"/>
  <c r="M779" i="3"/>
  <c r="L779" i="3"/>
  <c r="K779" i="3"/>
  <c r="J779" i="3"/>
  <c r="Z778" i="3"/>
  <c r="Y778" i="3"/>
  <c r="X778" i="3"/>
  <c r="U778" i="3"/>
  <c r="T778" i="3"/>
  <c r="R778" i="3"/>
  <c r="Q778" i="3"/>
  <c r="M778" i="3"/>
  <c r="L778" i="3"/>
  <c r="K778" i="3"/>
  <c r="J778" i="3"/>
  <c r="Z777" i="3"/>
  <c r="Y777" i="3"/>
  <c r="X777" i="3"/>
  <c r="U777" i="3"/>
  <c r="T777" i="3"/>
  <c r="R777" i="3"/>
  <c r="Q777" i="3"/>
  <c r="M777" i="3"/>
  <c r="L777" i="3"/>
  <c r="K777" i="3"/>
  <c r="J777" i="3"/>
  <c r="Z776" i="3"/>
  <c r="Y776" i="3"/>
  <c r="X776" i="3"/>
  <c r="U776" i="3"/>
  <c r="T776" i="3"/>
  <c r="R776" i="3"/>
  <c r="Q776" i="3"/>
  <c r="M776" i="3"/>
  <c r="L776" i="3"/>
  <c r="K776" i="3"/>
  <c r="J776" i="3"/>
  <c r="Z775" i="3"/>
  <c r="Y775" i="3"/>
  <c r="X775" i="3"/>
  <c r="U775" i="3"/>
  <c r="T775" i="3"/>
  <c r="R775" i="3"/>
  <c r="Q775" i="3"/>
  <c r="M775" i="3"/>
  <c r="L775" i="3"/>
  <c r="K775" i="3"/>
  <c r="J775" i="3"/>
  <c r="Z774" i="3"/>
  <c r="Y774" i="3"/>
  <c r="X774" i="3"/>
  <c r="U774" i="3"/>
  <c r="T774" i="3"/>
  <c r="R774" i="3"/>
  <c r="Q774" i="3"/>
  <c r="M774" i="3"/>
  <c r="L774" i="3"/>
  <c r="K774" i="3"/>
  <c r="J774" i="3"/>
  <c r="Z773" i="3"/>
  <c r="Y773" i="3"/>
  <c r="X773" i="3"/>
  <c r="U773" i="3"/>
  <c r="T773" i="3"/>
  <c r="R773" i="3"/>
  <c r="Q773" i="3"/>
  <c r="M773" i="3"/>
  <c r="L773" i="3"/>
  <c r="K773" i="3"/>
  <c r="J773" i="3"/>
  <c r="Z772" i="3"/>
  <c r="Y772" i="3"/>
  <c r="X772" i="3"/>
  <c r="U772" i="3"/>
  <c r="T772" i="3"/>
  <c r="R772" i="3"/>
  <c r="Q772" i="3"/>
  <c r="M772" i="3"/>
  <c r="L772" i="3"/>
  <c r="K772" i="3"/>
  <c r="J772" i="3"/>
  <c r="Z771" i="3"/>
  <c r="Y771" i="3"/>
  <c r="X771" i="3"/>
  <c r="U771" i="3"/>
  <c r="T771" i="3"/>
  <c r="R771" i="3"/>
  <c r="Q771" i="3"/>
  <c r="M771" i="3"/>
  <c r="L771" i="3"/>
  <c r="K771" i="3"/>
  <c r="J771" i="3"/>
  <c r="Z770" i="3"/>
  <c r="Y770" i="3"/>
  <c r="X770" i="3"/>
  <c r="U770" i="3"/>
  <c r="T770" i="3"/>
  <c r="R770" i="3"/>
  <c r="Q770" i="3"/>
  <c r="M770" i="3"/>
  <c r="L770" i="3"/>
  <c r="K770" i="3"/>
  <c r="J770" i="3"/>
  <c r="Z769" i="3"/>
  <c r="Y769" i="3"/>
  <c r="X769" i="3"/>
  <c r="U769" i="3"/>
  <c r="T769" i="3"/>
  <c r="R769" i="3"/>
  <c r="Q769" i="3"/>
  <c r="M769" i="3"/>
  <c r="L769" i="3"/>
  <c r="K769" i="3"/>
  <c r="J769" i="3"/>
  <c r="Z768" i="3"/>
  <c r="Y768" i="3"/>
  <c r="X768" i="3"/>
  <c r="U768" i="3"/>
  <c r="T768" i="3"/>
  <c r="R768" i="3"/>
  <c r="Q768" i="3"/>
  <c r="M768" i="3"/>
  <c r="L768" i="3"/>
  <c r="K768" i="3"/>
  <c r="J768" i="3"/>
  <c r="Z767" i="3"/>
  <c r="Y767" i="3"/>
  <c r="X767" i="3"/>
  <c r="U767" i="3"/>
  <c r="T767" i="3"/>
  <c r="R767" i="3"/>
  <c r="Q767" i="3"/>
  <c r="M767" i="3"/>
  <c r="L767" i="3"/>
  <c r="K767" i="3"/>
  <c r="J767" i="3"/>
  <c r="Z766" i="3"/>
  <c r="Y766" i="3"/>
  <c r="X766" i="3"/>
  <c r="U766" i="3"/>
  <c r="T766" i="3"/>
  <c r="R766" i="3"/>
  <c r="Q766" i="3"/>
  <c r="M766" i="3"/>
  <c r="L766" i="3"/>
  <c r="K766" i="3"/>
  <c r="J766" i="3"/>
  <c r="Z765" i="3"/>
  <c r="Y765" i="3"/>
  <c r="X765" i="3"/>
  <c r="U765" i="3"/>
  <c r="T765" i="3"/>
  <c r="R765" i="3"/>
  <c r="Q765" i="3"/>
  <c r="M765" i="3"/>
  <c r="L765" i="3"/>
  <c r="K765" i="3"/>
  <c r="J765" i="3"/>
  <c r="Z764" i="3"/>
  <c r="Y764" i="3"/>
  <c r="X764" i="3"/>
  <c r="U764" i="3"/>
  <c r="T764" i="3"/>
  <c r="R764" i="3"/>
  <c r="Q764" i="3"/>
  <c r="M764" i="3"/>
  <c r="L764" i="3"/>
  <c r="K764" i="3"/>
  <c r="J764" i="3"/>
  <c r="Z763" i="3"/>
  <c r="Y763" i="3"/>
  <c r="X763" i="3"/>
  <c r="U763" i="3"/>
  <c r="T763" i="3"/>
  <c r="R763" i="3"/>
  <c r="Q763" i="3"/>
  <c r="M763" i="3"/>
  <c r="L763" i="3"/>
  <c r="K763" i="3"/>
  <c r="J763" i="3"/>
  <c r="Z762" i="3"/>
  <c r="Y762" i="3"/>
  <c r="X762" i="3"/>
  <c r="U762" i="3"/>
  <c r="T762" i="3"/>
  <c r="R762" i="3"/>
  <c r="Q762" i="3"/>
  <c r="M762" i="3"/>
  <c r="L762" i="3"/>
  <c r="K762" i="3"/>
  <c r="J762" i="3"/>
  <c r="Z761" i="3"/>
  <c r="Y761" i="3"/>
  <c r="X761" i="3"/>
  <c r="U761" i="3"/>
  <c r="T761" i="3"/>
  <c r="R761" i="3"/>
  <c r="Q761" i="3"/>
  <c r="M761" i="3"/>
  <c r="L761" i="3"/>
  <c r="K761" i="3"/>
  <c r="J761" i="3"/>
  <c r="Z760" i="3"/>
  <c r="Y760" i="3"/>
  <c r="X760" i="3"/>
  <c r="U760" i="3"/>
  <c r="T760" i="3"/>
  <c r="R760" i="3"/>
  <c r="Q760" i="3"/>
  <c r="M760" i="3"/>
  <c r="L760" i="3"/>
  <c r="K760" i="3"/>
  <c r="J760" i="3"/>
  <c r="Z759" i="3"/>
  <c r="Y759" i="3"/>
  <c r="X759" i="3"/>
  <c r="U759" i="3"/>
  <c r="T759" i="3"/>
  <c r="R759" i="3"/>
  <c r="Q759" i="3"/>
  <c r="M759" i="3"/>
  <c r="L759" i="3"/>
  <c r="K759" i="3"/>
  <c r="J759" i="3"/>
  <c r="Z758" i="3"/>
  <c r="Y758" i="3"/>
  <c r="X758" i="3"/>
  <c r="U758" i="3"/>
  <c r="T758" i="3"/>
  <c r="R758" i="3"/>
  <c r="Q758" i="3"/>
  <c r="M758" i="3"/>
  <c r="L758" i="3"/>
  <c r="K758" i="3"/>
  <c r="J758" i="3"/>
  <c r="Z757" i="3"/>
  <c r="Y757" i="3"/>
  <c r="X757" i="3"/>
  <c r="U757" i="3"/>
  <c r="T757" i="3"/>
  <c r="R757" i="3"/>
  <c r="Q757" i="3"/>
  <c r="M757" i="3"/>
  <c r="L757" i="3"/>
  <c r="K757" i="3"/>
  <c r="J757" i="3"/>
  <c r="Z756" i="3"/>
  <c r="Y756" i="3"/>
  <c r="X756" i="3"/>
  <c r="U756" i="3"/>
  <c r="T756" i="3"/>
  <c r="R756" i="3"/>
  <c r="Q756" i="3"/>
  <c r="M756" i="3"/>
  <c r="L756" i="3"/>
  <c r="K756" i="3"/>
  <c r="J756" i="3"/>
  <c r="Z755" i="3"/>
  <c r="Y755" i="3"/>
  <c r="X755" i="3"/>
  <c r="U755" i="3"/>
  <c r="T755" i="3"/>
  <c r="R755" i="3"/>
  <c r="Q755" i="3"/>
  <c r="M755" i="3"/>
  <c r="L755" i="3"/>
  <c r="K755" i="3"/>
  <c r="J755" i="3"/>
  <c r="Z754" i="3"/>
  <c r="Y754" i="3"/>
  <c r="X754" i="3"/>
  <c r="U754" i="3"/>
  <c r="T754" i="3"/>
  <c r="R754" i="3"/>
  <c r="Q754" i="3"/>
  <c r="M754" i="3"/>
  <c r="L754" i="3"/>
  <c r="K754" i="3"/>
  <c r="J754" i="3"/>
  <c r="Z753" i="3"/>
  <c r="Y753" i="3"/>
  <c r="X753" i="3"/>
  <c r="U753" i="3"/>
  <c r="T753" i="3"/>
  <c r="R753" i="3"/>
  <c r="Q753" i="3"/>
  <c r="M753" i="3"/>
  <c r="L753" i="3"/>
  <c r="K753" i="3"/>
  <c r="J753" i="3"/>
  <c r="Z752" i="3"/>
  <c r="Y752" i="3"/>
  <c r="X752" i="3"/>
  <c r="U752" i="3"/>
  <c r="T752" i="3"/>
  <c r="R752" i="3"/>
  <c r="Q752" i="3"/>
  <c r="M752" i="3"/>
  <c r="L752" i="3"/>
  <c r="K752" i="3"/>
  <c r="J752" i="3"/>
  <c r="Z751" i="3"/>
  <c r="Y751" i="3"/>
  <c r="X751" i="3"/>
  <c r="U751" i="3"/>
  <c r="T751" i="3"/>
  <c r="R751" i="3"/>
  <c r="Q751" i="3"/>
  <c r="M751" i="3"/>
  <c r="L751" i="3"/>
  <c r="K751" i="3"/>
  <c r="J751" i="3"/>
  <c r="Z750" i="3"/>
  <c r="Y750" i="3"/>
  <c r="X750" i="3"/>
  <c r="U750" i="3"/>
  <c r="T750" i="3"/>
  <c r="R750" i="3"/>
  <c r="Q750" i="3"/>
  <c r="M750" i="3"/>
  <c r="L750" i="3"/>
  <c r="K750" i="3"/>
  <c r="J750" i="3"/>
  <c r="Z749" i="3"/>
  <c r="Y749" i="3"/>
  <c r="X749" i="3"/>
  <c r="U749" i="3"/>
  <c r="T749" i="3"/>
  <c r="R749" i="3"/>
  <c r="Q749" i="3"/>
  <c r="M749" i="3"/>
  <c r="L749" i="3"/>
  <c r="K749" i="3"/>
  <c r="J749" i="3"/>
  <c r="Z748" i="3"/>
  <c r="Y748" i="3"/>
  <c r="X748" i="3"/>
  <c r="U748" i="3"/>
  <c r="T748" i="3"/>
  <c r="R748" i="3"/>
  <c r="Q748" i="3"/>
  <c r="M748" i="3"/>
  <c r="L748" i="3"/>
  <c r="K748" i="3"/>
  <c r="J748" i="3"/>
  <c r="Z747" i="3"/>
  <c r="Y747" i="3"/>
  <c r="X747" i="3"/>
  <c r="U747" i="3"/>
  <c r="T747" i="3"/>
  <c r="R747" i="3"/>
  <c r="Q747" i="3"/>
  <c r="M747" i="3"/>
  <c r="L747" i="3"/>
  <c r="K747" i="3"/>
  <c r="J747" i="3"/>
  <c r="Z746" i="3"/>
  <c r="Y746" i="3"/>
  <c r="X746" i="3"/>
  <c r="U746" i="3"/>
  <c r="T746" i="3"/>
  <c r="R746" i="3"/>
  <c r="Q746" i="3"/>
  <c r="M746" i="3"/>
  <c r="L746" i="3"/>
  <c r="K746" i="3"/>
  <c r="J746" i="3"/>
  <c r="Z745" i="3"/>
  <c r="Y745" i="3"/>
  <c r="X745" i="3"/>
  <c r="U745" i="3"/>
  <c r="T745" i="3"/>
  <c r="R745" i="3"/>
  <c r="Q745" i="3"/>
  <c r="M745" i="3"/>
  <c r="L745" i="3"/>
  <c r="K745" i="3"/>
  <c r="J745" i="3"/>
  <c r="Z744" i="3"/>
  <c r="Y744" i="3"/>
  <c r="X744" i="3"/>
  <c r="U744" i="3"/>
  <c r="T744" i="3"/>
  <c r="R744" i="3"/>
  <c r="Q744" i="3"/>
  <c r="M744" i="3"/>
  <c r="L744" i="3"/>
  <c r="K744" i="3"/>
  <c r="J744" i="3"/>
  <c r="Z743" i="3"/>
  <c r="Y743" i="3"/>
  <c r="X743" i="3"/>
  <c r="U743" i="3"/>
  <c r="T743" i="3"/>
  <c r="R743" i="3"/>
  <c r="Q743" i="3"/>
  <c r="M743" i="3"/>
  <c r="L743" i="3"/>
  <c r="K743" i="3"/>
  <c r="J743" i="3"/>
  <c r="Z742" i="3"/>
  <c r="Y742" i="3"/>
  <c r="X742" i="3"/>
  <c r="U742" i="3"/>
  <c r="T742" i="3"/>
  <c r="R742" i="3"/>
  <c r="Q742" i="3"/>
  <c r="M742" i="3"/>
  <c r="L742" i="3"/>
  <c r="K742" i="3"/>
  <c r="J742" i="3"/>
  <c r="Z741" i="3"/>
  <c r="Y741" i="3"/>
  <c r="X741" i="3"/>
  <c r="U741" i="3"/>
  <c r="T741" i="3"/>
  <c r="R741" i="3"/>
  <c r="Q741" i="3"/>
  <c r="M741" i="3"/>
  <c r="L741" i="3"/>
  <c r="K741" i="3"/>
  <c r="J741" i="3"/>
  <c r="Z740" i="3"/>
  <c r="Y740" i="3"/>
  <c r="X740" i="3"/>
  <c r="U740" i="3"/>
  <c r="T740" i="3"/>
  <c r="R740" i="3"/>
  <c r="Q740" i="3"/>
  <c r="M740" i="3"/>
  <c r="L740" i="3"/>
  <c r="K740" i="3"/>
  <c r="J740" i="3"/>
  <c r="Z739" i="3"/>
  <c r="Y739" i="3"/>
  <c r="X739" i="3"/>
  <c r="U739" i="3"/>
  <c r="T739" i="3"/>
  <c r="R739" i="3"/>
  <c r="Q739" i="3"/>
  <c r="M739" i="3"/>
  <c r="L739" i="3"/>
  <c r="K739" i="3"/>
  <c r="J739" i="3"/>
  <c r="Z738" i="3"/>
  <c r="Y738" i="3"/>
  <c r="X738" i="3"/>
  <c r="U738" i="3"/>
  <c r="T738" i="3"/>
  <c r="R738" i="3"/>
  <c r="Q738" i="3"/>
  <c r="M738" i="3"/>
  <c r="L738" i="3"/>
  <c r="K738" i="3"/>
  <c r="J738" i="3"/>
  <c r="Z737" i="3"/>
  <c r="Y737" i="3"/>
  <c r="X737" i="3"/>
  <c r="U737" i="3"/>
  <c r="T737" i="3"/>
  <c r="R737" i="3"/>
  <c r="Q737" i="3"/>
  <c r="M737" i="3"/>
  <c r="L737" i="3"/>
  <c r="K737" i="3"/>
  <c r="J737" i="3"/>
  <c r="Z736" i="3"/>
  <c r="Y736" i="3"/>
  <c r="X736" i="3"/>
  <c r="U736" i="3"/>
  <c r="T736" i="3"/>
  <c r="R736" i="3"/>
  <c r="Q736" i="3"/>
  <c r="M736" i="3"/>
  <c r="L736" i="3"/>
  <c r="K736" i="3"/>
  <c r="J736" i="3"/>
  <c r="Z735" i="3"/>
  <c r="Y735" i="3"/>
  <c r="X735" i="3"/>
  <c r="U735" i="3"/>
  <c r="T735" i="3"/>
  <c r="R735" i="3"/>
  <c r="Q735" i="3"/>
  <c r="M735" i="3"/>
  <c r="L735" i="3"/>
  <c r="K735" i="3"/>
  <c r="J735" i="3"/>
  <c r="Z734" i="3"/>
  <c r="Y734" i="3"/>
  <c r="X734" i="3"/>
  <c r="U734" i="3"/>
  <c r="T734" i="3"/>
  <c r="R734" i="3"/>
  <c r="Q734" i="3"/>
  <c r="M734" i="3"/>
  <c r="L734" i="3"/>
  <c r="K734" i="3"/>
  <c r="J734" i="3"/>
  <c r="Z733" i="3"/>
  <c r="Y733" i="3"/>
  <c r="X733" i="3"/>
  <c r="U733" i="3"/>
  <c r="T733" i="3"/>
  <c r="R733" i="3"/>
  <c r="Q733" i="3"/>
  <c r="M733" i="3"/>
  <c r="L733" i="3"/>
  <c r="K733" i="3"/>
  <c r="J733" i="3"/>
  <c r="Z732" i="3"/>
  <c r="Y732" i="3"/>
  <c r="X732" i="3"/>
  <c r="U732" i="3"/>
  <c r="T732" i="3"/>
  <c r="R732" i="3"/>
  <c r="Q732" i="3"/>
  <c r="M732" i="3"/>
  <c r="L732" i="3"/>
  <c r="K732" i="3"/>
  <c r="J732" i="3"/>
  <c r="Z731" i="3"/>
  <c r="Y731" i="3"/>
  <c r="X731" i="3"/>
  <c r="U731" i="3"/>
  <c r="T731" i="3"/>
  <c r="R731" i="3"/>
  <c r="Q731" i="3"/>
  <c r="M731" i="3"/>
  <c r="L731" i="3"/>
  <c r="K731" i="3"/>
  <c r="J731" i="3"/>
  <c r="Z730" i="3"/>
  <c r="Y730" i="3"/>
  <c r="X730" i="3"/>
  <c r="U730" i="3"/>
  <c r="T730" i="3"/>
  <c r="R730" i="3"/>
  <c r="Q730" i="3"/>
  <c r="M730" i="3"/>
  <c r="L730" i="3"/>
  <c r="K730" i="3"/>
  <c r="J730" i="3"/>
  <c r="Z729" i="3"/>
  <c r="Y729" i="3"/>
  <c r="X729" i="3"/>
  <c r="U729" i="3"/>
  <c r="T729" i="3"/>
  <c r="R729" i="3"/>
  <c r="Q729" i="3"/>
  <c r="M729" i="3"/>
  <c r="L729" i="3"/>
  <c r="K729" i="3"/>
  <c r="J729" i="3"/>
  <c r="Z728" i="3"/>
  <c r="Y728" i="3"/>
  <c r="X728" i="3"/>
  <c r="U728" i="3"/>
  <c r="T728" i="3"/>
  <c r="R728" i="3"/>
  <c r="Q728" i="3"/>
  <c r="M728" i="3"/>
  <c r="L728" i="3"/>
  <c r="K728" i="3"/>
  <c r="J728" i="3"/>
  <c r="Z727" i="3"/>
  <c r="Y727" i="3"/>
  <c r="X727" i="3"/>
  <c r="U727" i="3"/>
  <c r="T727" i="3"/>
  <c r="R727" i="3"/>
  <c r="Q727" i="3"/>
  <c r="M727" i="3"/>
  <c r="L727" i="3"/>
  <c r="K727" i="3"/>
  <c r="J727" i="3"/>
  <c r="Z726" i="3"/>
  <c r="Y726" i="3"/>
  <c r="X726" i="3"/>
  <c r="U726" i="3"/>
  <c r="T726" i="3"/>
  <c r="R726" i="3"/>
  <c r="Q726" i="3"/>
  <c r="M726" i="3"/>
  <c r="L726" i="3"/>
  <c r="K726" i="3"/>
  <c r="J726" i="3"/>
  <c r="Z725" i="3"/>
  <c r="Y725" i="3"/>
  <c r="X725" i="3"/>
  <c r="U725" i="3"/>
  <c r="T725" i="3"/>
  <c r="R725" i="3"/>
  <c r="Q725" i="3"/>
  <c r="M725" i="3"/>
  <c r="L725" i="3"/>
  <c r="K725" i="3"/>
  <c r="J725" i="3"/>
  <c r="Z724" i="3"/>
  <c r="Y724" i="3"/>
  <c r="X724" i="3"/>
  <c r="U724" i="3"/>
  <c r="T724" i="3"/>
  <c r="R724" i="3"/>
  <c r="Q724" i="3"/>
  <c r="M724" i="3"/>
  <c r="L724" i="3"/>
  <c r="K724" i="3"/>
  <c r="J724" i="3"/>
  <c r="Z723" i="3"/>
  <c r="Y723" i="3"/>
  <c r="X723" i="3"/>
  <c r="U723" i="3"/>
  <c r="T723" i="3"/>
  <c r="R723" i="3"/>
  <c r="Q723" i="3"/>
  <c r="M723" i="3"/>
  <c r="L723" i="3"/>
  <c r="K723" i="3"/>
  <c r="J723" i="3"/>
  <c r="Z722" i="3"/>
  <c r="Y722" i="3"/>
  <c r="X722" i="3"/>
  <c r="U722" i="3"/>
  <c r="T722" i="3"/>
  <c r="R722" i="3"/>
  <c r="Q722" i="3"/>
  <c r="M722" i="3"/>
  <c r="L722" i="3"/>
  <c r="K722" i="3"/>
  <c r="J722" i="3"/>
  <c r="Z721" i="3"/>
  <c r="Y721" i="3"/>
  <c r="X721" i="3"/>
  <c r="U721" i="3"/>
  <c r="T721" i="3"/>
  <c r="R721" i="3"/>
  <c r="Q721" i="3"/>
  <c r="M721" i="3"/>
  <c r="L721" i="3"/>
  <c r="K721" i="3"/>
  <c r="J721" i="3"/>
  <c r="Z720" i="3"/>
  <c r="Y720" i="3"/>
  <c r="X720" i="3"/>
  <c r="U720" i="3"/>
  <c r="T720" i="3"/>
  <c r="R720" i="3"/>
  <c r="Q720" i="3"/>
  <c r="M720" i="3"/>
  <c r="L720" i="3"/>
  <c r="K720" i="3"/>
  <c r="J720" i="3"/>
  <c r="Z719" i="3"/>
  <c r="Y719" i="3"/>
  <c r="X719" i="3"/>
  <c r="U719" i="3"/>
  <c r="T719" i="3"/>
  <c r="R719" i="3"/>
  <c r="Q719" i="3"/>
  <c r="M719" i="3"/>
  <c r="L719" i="3"/>
  <c r="K719" i="3"/>
  <c r="J719" i="3"/>
  <c r="Z718" i="3"/>
  <c r="Y718" i="3"/>
  <c r="X718" i="3"/>
  <c r="U718" i="3"/>
  <c r="T718" i="3"/>
  <c r="R718" i="3"/>
  <c r="Q718" i="3"/>
  <c r="M718" i="3"/>
  <c r="L718" i="3"/>
  <c r="K718" i="3"/>
  <c r="J718" i="3"/>
  <c r="Z717" i="3"/>
  <c r="Y717" i="3"/>
  <c r="X717" i="3"/>
  <c r="U717" i="3"/>
  <c r="T717" i="3"/>
  <c r="R717" i="3"/>
  <c r="Q717" i="3"/>
  <c r="M717" i="3"/>
  <c r="L717" i="3"/>
  <c r="K717" i="3"/>
  <c r="J717" i="3"/>
  <c r="Z716" i="3"/>
  <c r="Y716" i="3"/>
  <c r="X716" i="3"/>
  <c r="U716" i="3"/>
  <c r="T716" i="3"/>
  <c r="R716" i="3"/>
  <c r="Q716" i="3"/>
  <c r="M716" i="3"/>
  <c r="L716" i="3"/>
  <c r="K716" i="3"/>
  <c r="J716" i="3"/>
  <c r="Z715" i="3"/>
  <c r="Y715" i="3"/>
  <c r="X715" i="3"/>
  <c r="U715" i="3"/>
  <c r="T715" i="3"/>
  <c r="R715" i="3"/>
  <c r="Q715" i="3"/>
  <c r="M715" i="3"/>
  <c r="L715" i="3"/>
  <c r="K715" i="3"/>
  <c r="J715" i="3"/>
  <c r="Z714" i="3"/>
  <c r="Y714" i="3"/>
  <c r="X714" i="3"/>
  <c r="U714" i="3"/>
  <c r="T714" i="3"/>
  <c r="R714" i="3"/>
  <c r="Q714" i="3"/>
  <c r="M714" i="3"/>
  <c r="L714" i="3"/>
  <c r="K714" i="3"/>
  <c r="J714" i="3"/>
  <c r="Z713" i="3"/>
  <c r="Y713" i="3"/>
  <c r="X713" i="3"/>
  <c r="U713" i="3"/>
  <c r="T713" i="3"/>
  <c r="R713" i="3"/>
  <c r="Q713" i="3"/>
  <c r="M713" i="3"/>
  <c r="L713" i="3"/>
  <c r="K713" i="3"/>
  <c r="J713" i="3"/>
  <c r="Z712" i="3"/>
  <c r="Y712" i="3"/>
  <c r="X712" i="3"/>
  <c r="U712" i="3"/>
  <c r="T712" i="3"/>
  <c r="R712" i="3"/>
  <c r="Q712" i="3"/>
  <c r="M712" i="3"/>
  <c r="L712" i="3"/>
  <c r="K712" i="3"/>
  <c r="J712" i="3"/>
  <c r="Z711" i="3"/>
  <c r="Y711" i="3"/>
  <c r="X711" i="3"/>
  <c r="U711" i="3"/>
  <c r="T711" i="3"/>
  <c r="R711" i="3"/>
  <c r="Q711" i="3"/>
  <c r="M711" i="3"/>
  <c r="L711" i="3"/>
  <c r="K711" i="3"/>
  <c r="J711" i="3"/>
  <c r="Z710" i="3"/>
  <c r="Y710" i="3"/>
  <c r="X710" i="3"/>
  <c r="U710" i="3"/>
  <c r="T710" i="3"/>
  <c r="R710" i="3"/>
  <c r="Q710" i="3"/>
  <c r="M710" i="3"/>
  <c r="L710" i="3"/>
  <c r="K710" i="3"/>
  <c r="J710" i="3"/>
  <c r="Z709" i="3"/>
  <c r="Y709" i="3"/>
  <c r="X709" i="3"/>
  <c r="U709" i="3"/>
  <c r="T709" i="3"/>
  <c r="R709" i="3"/>
  <c r="Q709" i="3"/>
  <c r="M709" i="3"/>
  <c r="L709" i="3"/>
  <c r="K709" i="3"/>
  <c r="J709" i="3"/>
  <c r="Z708" i="3"/>
  <c r="Y708" i="3"/>
  <c r="X708" i="3"/>
  <c r="U708" i="3"/>
  <c r="T708" i="3"/>
  <c r="R708" i="3"/>
  <c r="Q708" i="3"/>
  <c r="M708" i="3"/>
  <c r="L708" i="3"/>
  <c r="K708" i="3"/>
  <c r="J708" i="3"/>
  <c r="Z707" i="3"/>
  <c r="Y707" i="3"/>
  <c r="X707" i="3"/>
  <c r="U707" i="3"/>
  <c r="T707" i="3"/>
  <c r="R707" i="3"/>
  <c r="Q707" i="3"/>
  <c r="M707" i="3"/>
  <c r="L707" i="3"/>
  <c r="K707" i="3"/>
  <c r="J707" i="3"/>
  <c r="Z706" i="3"/>
  <c r="Y706" i="3"/>
  <c r="X706" i="3"/>
  <c r="U706" i="3"/>
  <c r="T706" i="3"/>
  <c r="R706" i="3"/>
  <c r="Q706" i="3"/>
  <c r="M706" i="3"/>
  <c r="L706" i="3"/>
  <c r="K706" i="3"/>
  <c r="J706" i="3"/>
  <c r="Z705" i="3"/>
  <c r="Y705" i="3"/>
  <c r="X705" i="3"/>
  <c r="U705" i="3"/>
  <c r="T705" i="3"/>
  <c r="R705" i="3"/>
  <c r="Q705" i="3"/>
  <c r="M705" i="3"/>
  <c r="L705" i="3"/>
  <c r="K705" i="3"/>
  <c r="J705" i="3"/>
  <c r="Z704" i="3"/>
  <c r="Y704" i="3"/>
  <c r="X704" i="3"/>
  <c r="U704" i="3"/>
  <c r="T704" i="3"/>
  <c r="R704" i="3"/>
  <c r="Q704" i="3"/>
  <c r="M704" i="3"/>
  <c r="L704" i="3"/>
  <c r="K704" i="3"/>
  <c r="J704" i="3"/>
  <c r="Z703" i="3"/>
  <c r="Y703" i="3"/>
  <c r="X703" i="3"/>
  <c r="U703" i="3"/>
  <c r="T703" i="3"/>
  <c r="R703" i="3"/>
  <c r="Q703" i="3"/>
  <c r="M703" i="3"/>
  <c r="L703" i="3"/>
  <c r="K703" i="3"/>
  <c r="J703" i="3"/>
  <c r="Z702" i="3"/>
  <c r="Y702" i="3"/>
  <c r="X702" i="3"/>
  <c r="U702" i="3"/>
  <c r="T702" i="3"/>
  <c r="R702" i="3"/>
  <c r="Q702" i="3"/>
  <c r="M702" i="3"/>
  <c r="L702" i="3"/>
  <c r="K702" i="3"/>
  <c r="J702" i="3"/>
  <c r="Z701" i="3"/>
  <c r="Y701" i="3"/>
  <c r="X701" i="3"/>
  <c r="U701" i="3"/>
  <c r="T701" i="3"/>
  <c r="R701" i="3"/>
  <c r="Q701" i="3"/>
  <c r="M701" i="3"/>
  <c r="L701" i="3"/>
  <c r="K701" i="3"/>
  <c r="J701" i="3"/>
  <c r="Z700" i="3"/>
  <c r="Y700" i="3"/>
  <c r="X700" i="3"/>
  <c r="U700" i="3"/>
  <c r="T700" i="3"/>
  <c r="R700" i="3"/>
  <c r="Q700" i="3"/>
  <c r="M700" i="3"/>
  <c r="L700" i="3"/>
  <c r="K700" i="3"/>
  <c r="J700" i="3"/>
  <c r="Z699" i="3"/>
  <c r="Y699" i="3"/>
  <c r="X699" i="3"/>
  <c r="U699" i="3"/>
  <c r="T699" i="3"/>
  <c r="R699" i="3"/>
  <c r="Q699" i="3"/>
  <c r="M699" i="3"/>
  <c r="L699" i="3"/>
  <c r="K699" i="3"/>
  <c r="J699" i="3"/>
  <c r="Z698" i="3"/>
  <c r="Y698" i="3"/>
  <c r="X698" i="3"/>
  <c r="U698" i="3"/>
  <c r="T698" i="3"/>
  <c r="R698" i="3"/>
  <c r="Q698" i="3"/>
  <c r="M698" i="3"/>
  <c r="L698" i="3"/>
  <c r="K698" i="3"/>
  <c r="J698" i="3"/>
  <c r="Z697" i="3"/>
  <c r="Y697" i="3"/>
  <c r="X697" i="3"/>
  <c r="U697" i="3"/>
  <c r="T697" i="3"/>
  <c r="R697" i="3"/>
  <c r="Q697" i="3"/>
  <c r="M697" i="3"/>
  <c r="L697" i="3"/>
  <c r="K697" i="3"/>
  <c r="J697" i="3"/>
  <c r="Z696" i="3"/>
  <c r="Y696" i="3"/>
  <c r="X696" i="3"/>
  <c r="U696" i="3"/>
  <c r="T696" i="3"/>
  <c r="R696" i="3"/>
  <c r="Q696" i="3"/>
  <c r="M696" i="3"/>
  <c r="L696" i="3"/>
  <c r="K696" i="3"/>
  <c r="J696" i="3"/>
  <c r="Z695" i="3"/>
  <c r="Y695" i="3"/>
  <c r="X695" i="3"/>
  <c r="U695" i="3"/>
  <c r="T695" i="3"/>
  <c r="R695" i="3"/>
  <c r="Q695" i="3"/>
  <c r="M695" i="3"/>
  <c r="L695" i="3"/>
  <c r="K695" i="3"/>
  <c r="J695" i="3"/>
  <c r="Z694" i="3"/>
  <c r="Y694" i="3"/>
  <c r="X694" i="3"/>
  <c r="U694" i="3"/>
  <c r="T694" i="3"/>
  <c r="R694" i="3"/>
  <c r="Q694" i="3"/>
  <c r="M694" i="3"/>
  <c r="L694" i="3"/>
  <c r="K694" i="3"/>
  <c r="J694" i="3"/>
  <c r="Z693" i="3"/>
  <c r="Y693" i="3"/>
  <c r="X693" i="3"/>
  <c r="U693" i="3"/>
  <c r="T693" i="3"/>
  <c r="R693" i="3"/>
  <c r="Q693" i="3"/>
  <c r="M693" i="3"/>
  <c r="L693" i="3"/>
  <c r="K693" i="3"/>
  <c r="J693" i="3"/>
  <c r="Z692" i="3"/>
  <c r="Y692" i="3"/>
  <c r="X692" i="3"/>
  <c r="U692" i="3"/>
  <c r="T692" i="3"/>
  <c r="R692" i="3"/>
  <c r="Q692" i="3"/>
  <c r="M692" i="3"/>
  <c r="L692" i="3"/>
  <c r="K692" i="3"/>
  <c r="J692" i="3"/>
  <c r="Z691" i="3"/>
  <c r="Y691" i="3"/>
  <c r="X691" i="3"/>
  <c r="U691" i="3"/>
  <c r="T691" i="3"/>
  <c r="R691" i="3"/>
  <c r="Q691" i="3"/>
  <c r="M691" i="3"/>
  <c r="L691" i="3"/>
  <c r="K691" i="3"/>
  <c r="J691" i="3"/>
  <c r="Z690" i="3"/>
  <c r="Y690" i="3"/>
  <c r="X690" i="3"/>
  <c r="U690" i="3"/>
  <c r="T690" i="3"/>
  <c r="R690" i="3"/>
  <c r="Q690" i="3"/>
  <c r="M690" i="3"/>
  <c r="L690" i="3"/>
  <c r="K690" i="3"/>
  <c r="J690" i="3"/>
  <c r="Z689" i="3"/>
  <c r="Y689" i="3"/>
  <c r="X689" i="3"/>
  <c r="U689" i="3"/>
  <c r="T689" i="3"/>
  <c r="R689" i="3"/>
  <c r="Q689" i="3"/>
  <c r="M689" i="3"/>
  <c r="L689" i="3"/>
  <c r="K689" i="3"/>
  <c r="J689" i="3"/>
  <c r="Z688" i="3"/>
  <c r="Y688" i="3"/>
  <c r="X688" i="3"/>
  <c r="U688" i="3"/>
  <c r="T688" i="3"/>
  <c r="R688" i="3"/>
  <c r="Q688" i="3"/>
  <c r="M688" i="3"/>
  <c r="L688" i="3"/>
  <c r="K688" i="3"/>
  <c r="J688" i="3"/>
  <c r="Z687" i="3"/>
  <c r="Y687" i="3"/>
  <c r="X687" i="3"/>
  <c r="U687" i="3"/>
  <c r="T687" i="3"/>
  <c r="R687" i="3"/>
  <c r="Q687" i="3"/>
  <c r="M687" i="3"/>
  <c r="L687" i="3"/>
  <c r="K687" i="3"/>
  <c r="J687" i="3"/>
  <c r="Z686" i="3"/>
  <c r="Y686" i="3"/>
  <c r="X686" i="3"/>
  <c r="U686" i="3"/>
  <c r="T686" i="3"/>
  <c r="R686" i="3"/>
  <c r="Q686" i="3"/>
  <c r="M686" i="3"/>
  <c r="L686" i="3"/>
  <c r="K686" i="3"/>
  <c r="J686" i="3"/>
  <c r="Z685" i="3"/>
  <c r="Y685" i="3"/>
  <c r="X685" i="3"/>
  <c r="U685" i="3"/>
  <c r="T685" i="3"/>
  <c r="R685" i="3"/>
  <c r="Q685" i="3"/>
  <c r="M685" i="3"/>
  <c r="L685" i="3"/>
  <c r="K685" i="3"/>
  <c r="J685" i="3"/>
  <c r="Z684" i="3"/>
  <c r="Y684" i="3"/>
  <c r="X684" i="3"/>
  <c r="U684" i="3"/>
  <c r="T684" i="3"/>
  <c r="R684" i="3"/>
  <c r="Q684" i="3"/>
  <c r="M684" i="3"/>
  <c r="L684" i="3"/>
  <c r="K684" i="3"/>
  <c r="J684" i="3"/>
  <c r="Z683" i="3"/>
  <c r="Y683" i="3"/>
  <c r="X683" i="3"/>
  <c r="U683" i="3"/>
  <c r="T683" i="3"/>
  <c r="R683" i="3"/>
  <c r="Q683" i="3"/>
  <c r="M683" i="3"/>
  <c r="L683" i="3"/>
  <c r="K683" i="3"/>
  <c r="J683" i="3"/>
  <c r="Z682" i="3"/>
  <c r="Y682" i="3"/>
  <c r="X682" i="3"/>
  <c r="U682" i="3"/>
  <c r="T682" i="3"/>
  <c r="R682" i="3"/>
  <c r="Q682" i="3"/>
  <c r="M682" i="3"/>
  <c r="L682" i="3"/>
  <c r="K682" i="3"/>
  <c r="J682" i="3"/>
  <c r="Z681" i="3"/>
  <c r="Y681" i="3"/>
  <c r="X681" i="3"/>
  <c r="U681" i="3"/>
  <c r="T681" i="3"/>
  <c r="R681" i="3"/>
  <c r="Q681" i="3"/>
  <c r="M681" i="3"/>
  <c r="L681" i="3"/>
  <c r="K681" i="3"/>
  <c r="J681" i="3"/>
  <c r="Z680" i="3"/>
  <c r="Y680" i="3"/>
  <c r="X680" i="3"/>
  <c r="U680" i="3"/>
  <c r="T680" i="3"/>
  <c r="R680" i="3"/>
  <c r="Q680" i="3"/>
  <c r="M680" i="3"/>
  <c r="L680" i="3"/>
  <c r="K680" i="3"/>
  <c r="J680" i="3"/>
  <c r="Z679" i="3"/>
  <c r="Y679" i="3"/>
  <c r="X679" i="3"/>
  <c r="U679" i="3"/>
  <c r="T679" i="3"/>
  <c r="R679" i="3"/>
  <c r="Q679" i="3"/>
  <c r="M679" i="3"/>
  <c r="L679" i="3"/>
  <c r="K679" i="3"/>
  <c r="J679" i="3"/>
  <c r="Z678" i="3"/>
  <c r="Y678" i="3"/>
  <c r="X678" i="3"/>
  <c r="U678" i="3"/>
  <c r="T678" i="3"/>
  <c r="R678" i="3"/>
  <c r="Q678" i="3"/>
  <c r="M678" i="3"/>
  <c r="L678" i="3"/>
  <c r="K678" i="3"/>
  <c r="J678" i="3"/>
  <c r="Z677" i="3"/>
  <c r="Y677" i="3"/>
  <c r="X677" i="3"/>
  <c r="U677" i="3"/>
  <c r="T677" i="3"/>
  <c r="R677" i="3"/>
  <c r="Q677" i="3"/>
  <c r="M677" i="3"/>
  <c r="L677" i="3"/>
  <c r="K677" i="3"/>
  <c r="J677" i="3"/>
  <c r="Z676" i="3"/>
  <c r="Y676" i="3"/>
  <c r="X676" i="3"/>
  <c r="U676" i="3"/>
  <c r="T676" i="3"/>
  <c r="R676" i="3"/>
  <c r="Q676" i="3"/>
  <c r="M676" i="3"/>
  <c r="L676" i="3"/>
  <c r="K676" i="3"/>
  <c r="J676" i="3"/>
  <c r="Z675" i="3"/>
  <c r="Y675" i="3"/>
  <c r="X675" i="3"/>
  <c r="U675" i="3"/>
  <c r="T675" i="3"/>
  <c r="R675" i="3"/>
  <c r="Q675" i="3"/>
  <c r="M675" i="3"/>
  <c r="L675" i="3"/>
  <c r="K675" i="3"/>
  <c r="J675" i="3"/>
  <c r="Z674" i="3"/>
  <c r="Y674" i="3"/>
  <c r="X674" i="3"/>
  <c r="U674" i="3"/>
  <c r="T674" i="3"/>
  <c r="R674" i="3"/>
  <c r="Q674" i="3"/>
  <c r="M674" i="3"/>
  <c r="L674" i="3"/>
  <c r="K674" i="3"/>
  <c r="J674" i="3"/>
  <c r="Z673" i="3"/>
  <c r="Y673" i="3"/>
  <c r="X673" i="3"/>
  <c r="U673" i="3"/>
  <c r="T673" i="3"/>
  <c r="R673" i="3"/>
  <c r="Q673" i="3"/>
  <c r="M673" i="3"/>
  <c r="L673" i="3"/>
  <c r="K673" i="3"/>
  <c r="J673" i="3"/>
  <c r="Z672" i="3"/>
  <c r="Y672" i="3"/>
  <c r="X672" i="3"/>
  <c r="U672" i="3"/>
  <c r="T672" i="3"/>
  <c r="R672" i="3"/>
  <c r="Q672" i="3"/>
  <c r="M672" i="3"/>
  <c r="L672" i="3"/>
  <c r="K672" i="3"/>
  <c r="J672" i="3"/>
  <c r="Z671" i="3"/>
  <c r="Y671" i="3"/>
  <c r="X671" i="3"/>
  <c r="U671" i="3"/>
  <c r="T671" i="3"/>
  <c r="R671" i="3"/>
  <c r="Q671" i="3"/>
  <c r="M671" i="3"/>
  <c r="L671" i="3"/>
  <c r="K671" i="3"/>
  <c r="J671" i="3"/>
  <c r="Z670" i="3"/>
  <c r="Y670" i="3"/>
  <c r="X670" i="3"/>
  <c r="U670" i="3"/>
  <c r="T670" i="3"/>
  <c r="R670" i="3"/>
  <c r="Q670" i="3"/>
  <c r="M670" i="3"/>
  <c r="L670" i="3"/>
  <c r="K670" i="3"/>
  <c r="J670" i="3"/>
  <c r="Z669" i="3"/>
  <c r="Y669" i="3"/>
  <c r="X669" i="3"/>
  <c r="U669" i="3"/>
  <c r="T669" i="3"/>
  <c r="R669" i="3"/>
  <c r="Q669" i="3"/>
  <c r="M669" i="3"/>
  <c r="L669" i="3"/>
  <c r="K669" i="3"/>
  <c r="J669" i="3"/>
  <c r="Z668" i="3"/>
  <c r="Y668" i="3"/>
  <c r="X668" i="3"/>
  <c r="U668" i="3"/>
  <c r="T668" i="3"/>
  <c r="R668" i="3"/>
  <c r="Q668" i="3"/>
  <c r="M668" i="3"/>
  <c r="L668" i="3"/>
  <c r="K668" i="3"/>
  <c r="J668" i="3"/>
  <c r="Z667" i="3"/>
  <c r="Y667" i="3"/>
  <c r="X667" i="3"/>
  <c r="U667" i="3"/>
  <c r="T667" i="3"/>
  <c r="R667" i="3"/>
  <c r="Q667" i="3"/>
  <c r="M667" i="3"/>
  <c r="L667" i="3"/>
  <c r="K667" i="3"/>
  <c r="J667" i="3"/>
  <c r="Z666" i="3"/>
  <c r="Y666" i="3"/>
  <c r="X666" i="3"/>
  <c r="U666" i="3"/>
  <c r="T666" i="3"/>
  <c r="R666" i="3"/>
  <c r="Q666" i="3"/>
  <c r="M666" i="3"/>
  <c r="L666" i="3"/>
  <c r="K666" i="3"/>
  <c r="J666" i="3"/>
  <c r="Z665" i="3"/>
  <c r="Y665" i="3"/>
  <c r="X665" i="3"/>
  <c r="U665" i="3"/>
  <c r="T665" i="3"/>
  <c r="R665" i="3"/>
  <c r="Q665" i="3"/>
  <c r="M665" i="3"/>
  <c r="L665" i="3"/>
  <c r="K665" i="3"/>
  <c r="J665" i="3"/>
  <c r="Z664" i="3"/>
  <c r="Y664" i="3"/>
  <c r="X664" i="3"/>
  <c r="U664" i="3"/>
  <c r="T664" i="3"/>
  <c r="R664" i="3"/>
  <c r="Q664" i="3"/>
  <c r="M664" i="3"/>
  <c r="L664" i="3"/>
  <c r="K664" i="3"/>
  <c r="J664" i="3"/>
  <c r="Z663" i="3"/>
  <c r="Y663" i="3"/>
  <c r="X663" i="3"/>
  <c r="U663" i="3"/>
  <c r="T663" i="3"/>
  <c r="R663" i="3"/>
  <c r="Q663" i="3"/>
  <c r="M663" i="3"/>
  <c r="L663" i="3"/>
  <c r="K663" i="3"/>
  <c r="J663" i="3"/>
  <c r="Z662" i="3"/>
  <c r="Y662" i="3"/>
  <c r="X662" i="3"/>
  <c r="U662" i="3"/>
  <c r="T662" i="3"/>
  <c r="R662" i="3"/>
  <c r="Q662" i="3"/>
  <c r="M662" i="3"/>
  <c r="L662" i="3"/>
  <c r="K662" i="3"/>
  <c r="J662" i="3"/>
  <c r="Z661" i="3"/>
  <c r="Y661" i="3"/>
  <c r="X661" i="3"/>
  <c r="U661" i="3"/>
  <c r="T661" i="3"/>
  <c r="R661" i="3"/>
  <c r="Q661" i="3"/>
  <c r="M661" i="3"/>
  <c r="L661" i="3"/>
  <c r="K661" i="3"/>
  <c r="J661" i="3"/>
  <c r="Z660" i="3"/>
  <c r="Y660" i="3"/>
  <c r="X660" i="3"/>
  <c r="U660" i="3"/>
  <c r="T660" i="3"/>
  <c r="R660" i="3"/>
  <c r="Q660" i="3"/>
  <c r="M660" i="3"/>
  <c r="L660" i="3"/>
  <c r="K660" i="3"/>
  <c r="J660" i="3"/>
  <c r="Z659" i="3"/>
  <c r="Y659" i="3"/>
  <c r="X659" i="3"/>
  <c r="U659" i="3"/>
  <c r="T659" i="3"/>
  <c r="R659" i="3"/>
  <c r="Q659" i="3"/>
  <c r="M659" i="3"/>
  <c r="L659" i="3"/>
  <c r="K659" i="3"/>
  <c r="J659" i="3"/>
  <c r="Z658" i="3"/>
  <c r="Y658" i="3"/>
  <c r="X658" i="3"/>
  <c r="U658" i="3"/>
  <c r="T658" i="3"/>
  <c r="R658" i="3"/>
  <c r="Q658" i="3"/>
  <c r="M658" i="3"/>
  <c r="L658" i="3"/>
  <c r="K658" i="3"/>
  <c r="J658" i="3"/>
  <c r="Z657" i="3"/>
  <c r="Y657" i="3"/>
  <c r="X657" i="3"/>
  <c r="U657" i="3"/>
  <c r="T657" i="3"/>
  <c r="R657" i="3"/>
  <c r="Q657" i="3"/>
  <c r="M657" i="3"/>
  <c r="L657" i="3"/>
  <c r="K657" i="3"/>
  <c r="J657" i="3"/>
  <c r="Z656" i="3"/>
  <c r="Y656" i="3"/>
  <c r="X656" i="3"/>
  <c r="U656" i="3"/>
  <c r="T656" i="3"/>
  <c r="R656" i="3"/>
  <c r="Q656" i="3"/>
  <c r="M656" i="3"/>
  <c r="L656" i="3"/>
  <c r="K656" i="3"/>
  <c r="J656" i="3"/>
  <c r="Z655" i="3"/>
  <c r="Y655" i="3"/>
  <c r="X655" i="3"/>
  <c r="U655" i="3"/>
  <c r="T655" i="3"/>
  <c r="R655" i="3"/>
  <c r="Q655" i="3"/>
  <c r="M655" i="3"/>
  <c r="L655" i="3"/>
  <c r="K655" i="3"/>
  <c r="J655" i="3"/>
  <c r="Z654" i="3"/>
  <c r="Y654" i="3"/>
  <c r="X654" i="3"/>
  <c r="U654" i="3"/>
  <c r="T654" i="3"/>
  <c r="R654" i="3"/>
  <c r="Q654" i="3"/>
  <c r="M654" i="3"/>
  <c r="L654" i="3"/>
  <c r="K654" i="3"/>
  <c r="J654" i="3"/>
  <c r="Z653" i="3"/>
  <c r="Y653" i="3"/>
  <c r="X653" i="3"/>
  <c r="U653" i="3"/>
  <c r="T653" i="3"/>
  <c r="R653" i="3"/>
  <c r="Q653" i="3"/>
  <c r="M653" i="3"/>
  <c r="L653" i="3"/>
  <c r="K653" i="3"/>
  <c r="J653" i="3"/>
  <c r="Z652" i="3"/>
  <c r="Y652" i="3"/>
  <c r="X652" i="3"/>
  <c r="U652" i="3"/>
  <c r="T652" i="3"/>
  <c r="R652" i="3"/>
  <c r="Q652" i="3"/>
  <c r="M652" i="3"/>
  <c r="L652" i="3"/>
  <c r="K652" i="3"/>
  <c r="J652" i="3"/>
  <c r="Z651" i="3"/>
  <c r="Y651" i="3"/>
  <c r="X651" i="3"/>
  <c r="U651" i="3"/>
  <c r="T651" i="3"/>
  <c r="R651" i="3"/>
  <c r="Q651" i="3"/>
  <c r="M651" i="3"/>
  <c r="L651" i="3"/>
  <c r="K651" i="3"/>
  <c r="J651" i="3"/>
  <c r="Z650" i="3"/>
  <c r="Y650" i="3"/>
  <c r="X650" i="3"/>
  <c r="U650" i="3"/>
  <c r="T650" i="3"/>
  <c r="R650" i="3"/>
  <c r="Q650" i="3"/>
  <c r="M650" i="3"/>
  <c r="L650" i="3"/>
  <c r="K650" i="3"/>
  <c r="J650" i="3"/>
  <c r="Z649" i="3"/>
  <c r="Y649" i="3"/>
  <c r="X649" i="3"/>
  <c r="U649" i="3"/>
  <c r="T649" i="3"/>
  <c r="R649" i="3"/>
  <c r="Q649" i="3"/>
  <c r="M649" i="3"/>
  <c r="L649" i="3"/>
  <c r="K649" i="3"/>
  <c r="J649" i="3"/>
  <c r="Z648" i="3"/>
  <c r="Y648" i="3"/>
  <c r="X648" i="3"/>
  <c r="U648" i="3"/>
  <c r="T648" i="3"/>
  <c r="R648" i="3"/>
  <c r="Q648" i="3"/>
  <c r="M648" i="3"/>
  <c r="L648" i="3"/>
  <c r="K648" i="3"/>
  <c r="J648" i="3"/>
  <c r="Z647" i="3"/>
  <c r="Y647" i="3"/>
  <c r="X647" i="3"/>
  <c r="U647" i="3"/>
  <c r="T647" i="3"/>
  <c r="R647" i="3"/>
  <c r="Q647" i="3"/>
  <c r="M647" i="3"/>
  <c r="L647" i="3"/>
  <c r="K647" i="3"/>
  <c r="J647" i="3"/>
  <c r="Z646" i="3"/>
  <c r="Y646" i="3"/>
  <c r="X646" i="3"/>
  <c r="U646" i="3"/>
  <c r="T646" i="3"/>
  <c r="R646" i="3"/>
  <c r="Q646" i="3"/>
  <c r="M646" i="3"/>
  <c r="L646" i="3"/>
  <c r="K646" i="3"/>
  <c r="J646" i="3"/>
  <c r="Z645" i="3"/>
  <c r="Y645" i="3"/>
  <c r="X645" i="3"/>
  <c r="U645" i="3"/>
  <c r="T645" i="3"/>
  <c r="R645" i="3"/>
  <c r="Q645" i="3"/>
  <c r="M645" i="3"/>
  <c r="L645" i="3"/>
  <c r="K645" i="3"/>
  <c r="J645" i="3"/>
  <c r="Z644" i="3"/>
  <c r="Y644" i="3"/>
  <c r="X644" i="3"/>
  <c r="U644" i="3"/>
  <c r="T644" i="3"/>
  <c r="R644" i="3"/>
  <c r="Q644" i="3"/>
  <c r="M644" i="3"/>
  <c r="L644" i="3"/>
  <c r="K644" i="3"/>
  <c r="J644" i="3"/>
  <c r="Z643" i="3"/>
  <c r="Y643" i="3"/>
  <c r="X643" i="3"/>
  <c r="U643" i="3"/>
  <c r="T643" i="3"/>
  <c r="R643" i="3"/>
  <c r="Q643" i="3"/>
  <c r="M643" i="3"/>
  <c r="L643" i="3"/>
  <c r="K643" i="3"/>
  <c r="J643" i="3"/>
  <c r="Z642" i="3"/>
  <c r="Y642" i="3"/>
  <c r="X642" i="3"/>
  <c r="U642" i="3"/>
  <c r="T642" i="3"/>
  <c r="R642" i="3"/>
  <c r="Q642" i="3"/>
  <c r="M642" i="3"/>
  <c r="L642" i="3"/>
  <c r="K642" i="3"/>
  <c r="J642" i="3"/>
  <c r="Z641" i="3"/>
  <c r="Y641" i="3"/>
  <c r="X641" i="3"/>
  <c r="U641" i="3"/>
  <c r="T641" i="3"/>
  <c r="R641" i="3"/>
  <c r="Q641" i="3"/>
  <c r="M641" i="3"/>
  <c r="L641" i="3"/>
  <c r="K641" i="3"/>
  <c r="J641" i="3"/>
  <c r="Z640" i="3"/>
  <c r="Y640" i="3"/>
  <c r="X640" i="3"/>
  <c r="U640" i="3"/>
  <c r="T640" i="3"/>
  <c r="R640" i="3"/>
  <c r="Q640" i="3"/>
  <c r="M640" i="3"/>
  <c r="L640" i="3"/>
  <c r="K640" i="3"/>
  <c r="J640" i="3"/>
  <c r="Z639" i="3"/>
  <c r="Y639" i="3"/>
  <c r="X639" i="3"/>
  <c r="U639" i="3"/>
  <c r="T639" i="3"/>
  <c r="R639" i="3"/>
  <c r="Q639" i="3"/>
  <c r="M639" i="3"/>
  <c r="L639" i="3"/>
  <c r="K639" i="3"/>
  <c r="J639" i="3"/>
  <c r="Z638" i="3"/>
  <c r="Y638" i="3"/>
  <c r="X638" i="3"/>
  <c r="U638" i="3"/>
  <c r="T638" i="3"/>
  <c r="R638" i="3"/>
  <c r="Q638" i="3"/>
  <c r="M638" i="3"/>
  <c r="L638" i="3"/>
  <c r="K638" i="3"/>
  <c r="J638" i="3"/>
  <c r="Z637" i="3"/>
  <c r="Y637" i="3"/>
  <c r="X637" i="3"/>
  <c r="U637" i="3"/>
  <c r="T637" i="3"/>
  <c r="R637" i="3"/>
  <c r="Q637" i="3"/>
  <c r="M637" i="3"/>
  <c r="L637" i="3"/>
  <c r="K637" i="3"/>
  <c r="J637" i="3"/>
  <c r="Z636" i="3"/>
  <c r="Y636" i="3"/>
  <c r="X636" i="3"/>
  <c r="U636" i="3"/>
  <c r="T636" i="3"/>
  <c r="R636" i="3"/>
  <c r="Q636" i="3"/>
  <c r="M636" i="3"/>
  <c r="L636" i="3"/>
  <c r="K636" i="3"/>
  <c r="J636" i="3"/>
  <c r="Z635" i="3"/>
  <c r="Y635" i="3"/>
  <c r="X635" i="3"/>
  <c r="U635" i="3"/>
  <c r="T635" i="3"/>
  <c r="R635" i="3"/>
  <c r="Q635" i="3"/>
  <c r="M635" i="3"/>
  <c r="L635" i="3"/>
  <c r="K635" i="3"/>
  <c r="J635" i="3"/>
  <c r="Z634" i="3"/>
  <c r="Y634" i="3"/>
  <c r="X634" i="3"/>
  <c r="U634" i="3"/>
  <c r="T634" i="3"/>
  <c r="R634" i="3"/>
  <c r="Q634" i="3"/>
  <c r="M634" i="3"/>
  <c r="L634" i="3"/>
  <c r="K634" i="3"/>
  <c r="J634" i="3"/>
  <c r="Z633" i="3"/>
  <c r="Y633" i="3"/>
  <c r="X633" i="3"/>
  <c r="U633" i="3"/>
  <c r="T633" i="3"/>
  <c r="R633" i="3"/>
  <c r="Q633" i="3"/>
  <c r="M633" i="3"/>
  <c r="L633" i="3"/>
  <c r="K633" i="3"/>
  <c r="J633" i="3"/>
  <c r="Z632" i="3"/>
  <c r="Y632" i="3"/>
  <c r="X632" i="3"/>
  <c r="U632" i="3"/>
  <c r="T632" i="3"/>
  <c r="R632" i="3"/>
  <c r="Q632" i="3"/>
  <c r="M632" i="3"/>
  <c r="L632" i="3"/>
  <c r="K632" i="3"/>
  <c r="J632" i="3"/>
  <c r="Z631" i="3"/>
  <c r="Y631" i="3"/>
  <c r="X631" i="3"/>
  <c r="U631" i="3"/>
  <c r="T631" i="3"/>
  <c r="R631" i="3"/>
  <c r="Q631" i="3"/>
  <c r="M631" i="3"/>
  <c r="L631" i="3"/>
  <c r="K631" i="3"/>
  <c r="J631" i="3"/>
  <c r="Z630" i="3"/>
  <c r="Y630" i="3"/>
  <c r="X630" i="3"/>
  <c r="U630" i="3"/>
  <c r="T630" i="3"/>
  <c r="R630" i="3"/>
  <c r="Q630" i="3"/>
  <c r="M630" i="3"/>
  <c r="L630" i="3"/>
  <c r="K630" i="3"/>
  <c r="J630" i="3"/>
  <c r="Z629" i="3"/>
  <c r="Y629" i="3"/>
  <c r="X629" i="3"/>
  <c r="U629" i="3"/>
  <c r="T629" i="3"/>
  <c r="R629" i="3"/>
  <c r="Q629" i="3"/>
  <c r="M629" i="3"/>
  <c r="L629" i="3"/>
  <c r="K629" i="3"/>
  <c r="J629" i="3"/>
  <c r="Z628" i="3"/>
  <c r="Y628" i="3"/>
  <c r="X628" i="3"/>
  <c r="U628" i="3"/>
  <c r="T628" i="3"/>
  <c r="R628" i="3"/>
  <c r="Q628" i="3"/>
  <c r="M628" i="3"/>
  <c r="L628" i="3"/>
  <c r="K628" i="3"/>
  <c r="J628" i="3"/>
  <c r="Z627" i="3"/>
  <c r="Y627" i="3"/>
  <c r="X627" i="3"/>
  <c r="U627" i="3"/>
  <c r="T627" i="3"/>
  <c r="R627" i="3"/>
  <c r="Q627" i="3"/>
  <c r="M627" i="3"/>
  <c r="L627" i="3"/>
  <c r="K627" i="3"/>
  <c r="J627" i="3"/>
  <c r="Z626" i="3"/>
  <c r="Y626" i="3"/>
  <c r="X626" i="3"/>
  <c r="U626" i="3"/>
  <c r="T626" i="3"/>
  <c r="R626" i="3"/>
  <c r="Q626" i="3"/>
  <c r="M626" i="3"/>
  <c r="L626" i="3"/>
  <c r="K626" i="3"/>
  <c r="J626" i="3"/>
  <c r="Z625" i="3"/>
  <c r="Y625" i="3"/>
  <c r="X625" i="3"/>
  <c r="U625" i="3"/>
  <c r="T625" i="3"/>
  <c r="R625" i="3"/>
  <c r="Q625" i="3"/>
  <c r="M625" i="3"/>
  <c r="L625" i="3"/>
  <c r="K625" i="3"/>
  <c r="J625" i="3"/>
  <c r="Z624" i="3"/>
  <c r="Y624" i="3"/>
  <c r="X624" i="3"/>
  <c r="U624" i="3"/>
  <c r="T624" i="3"/>
  <c r="R624" i="3"/>
  <c r="Q624" i="3"/>
  <c r="M624" i="3"/>
  <c r="L624" i="3"/>
  <c r="K624" i="3"/>
  <c r="J624" i="3"/>
  <c r="Z623" i="3"/>
  <c r="Y623" i="3"/>
  <c r="X623" i="3"/>
  <c r="U623" i="3"/>
  <c r="T623" i="3"/>
  <c r="R623" i="3"/>
  <c r="Q623" i="3"/>
  <c r="M623" i="3"/>
  <c r="L623" i="3"/>
  <c r="K623" i="3"/>
  <c r="J623" i="3"/>
  <c r="Z622" i="3"/>
  <c r="Y622" i="3"/>
  <c r="X622" i="3"/>
  <c r="U622" i="3"/>
  <c r="T622" i="3"/>
  <c r="R622" i="3"/>
  <c r="Q622" i="3"/>
  <c r="M622" i="3"/>
  <c r="L622" i="3"/>
  <c r="K622" i="3"/>
  <c r="J622" i="3"/>
  <c r="Z621" i="3"/>
  <c r="Y621" i="3"/>
  <c r="X621" i="3"/>
  <c r="U621" i="3"/>
  <c r="T621" i="3"/>
  <c r="R621" i="3"/>
  <c r="Q621" i="3"/>
  <c r="M621" i="3"/>
  <c r="L621" i="3"/>
  <c r="K621" i="3"/>
  <c r="J621" i="3"/>
  <c r="Z620" i="3"/>
  <c r="Y620" i="3"/>
  <c r="X620" i="3"/>
  <c r="U620" i="3"/>
  <c r="T620" i="3"/>
  <c r="R620" i="3"/>
  <c r="Q620" i="3"/>
  <c r="M620" i="3"/>
  <c r="L620" i="3"/>
  <c r="K620" i="3"/>
  <c r="J620" i="3"/>
  <c r="Z619" i="3"/>
  <c r="Y619" i="3"/>
  <c r="X619" i="3"/>
  <c r="U619" i="3"/>
  <c r="T619" i="3"/>
  <c r="R619" i="3"/>
  <c r="Q619" i="3"/>
  <c r="M619" i="3"/>
  <c r="L619" i="3"/>
  <c r="K619" i="3"/>
  <c r="J619" i="3"/>
  <c r="Z618" i="3"/>
  <c r="Y618" i="3"/>
  <c r="X618" i="3"/>
  <c r="U618" i="3"/>
  <c r="T618" i="3"/>
  <c r="R618" i="3"/>
  <c r="Q618" i="3"/>
  <c r="M618" i="3"/>
  <c r="L618" i="3"/>
  <c r="K618" i="3"/>
  <c r="J618" i="3"/>
  <c r="Z617" i="3"/>
  <c r="Y617" i="3"/>
  <c r="X617" i="3"/>
  <c r="U617" i="3"/>
  <c r="T617" i="3"/>
  <c r="R617" i="3"/>
  <c r="Q617" i="3"/>
  <c r="M617" i="3"/>
  <c r="L617" i="3"/>
  <c r="K617" i="3"/>
  <c r="J617" i="3"/>
  <c r="Z616" i="3"/>
  <c r="Y616" i="3"/>
  <c r="X616" i="3"/>
  <c r="U616" i="3"/>
  <c r="T616" i="3"/>
  <c r="R616" i="3"/>
  <c r="Q616" i="3"/>
  <c r="M616" i="3"/>
  <c r="L616" i="3"/>
  <c r="K616" i="3"/>
  <c r="J616" i="3"/>
  <c r="Z615" i="3"/>
  <c r="Y615" i="3"/>
  <c r="X615" i="3"/>
  <c r="U615" i="3"/>
  <c r="T615" i="3"/>
  <c r="R615" i="3"/>
  <c r="Q615" i="3"/>
  <c r="M615" i="3"/>
  <c r="L615" i="3"/>
  <c r="K615" i="3"/>
  <c r="J615" i="3"/>
  <c r="Z614" i="3"/>
  <c r="Y614" i="3"/>
  <c r="X614" i="3"/>
  <c r="U614" i="3"/>
  <c r="T614" i="3"/>
  <c r="R614" i="3"/>
  <c r="Q614" i="3"/>
  <c r="M614" i="3"/>
  <c r="L614" i="3"/>
  <c r="K614" i="3"/>
  <c r="J614" i="3"/>
  <c r="Z613" i="3"/>
  <c r="Y613" i="3"/>
  <c r="X613" i="3"/>
  <c r="U613" i="3"/>
  <c r="T613" i="3"/>
  <c r="R613" i="3"/>
  <c r="Q613" i="3"/>
  <c r="M613" i="3"/>
  <c r="L613" i="3"/>
  <c r="K613" i="3"/>
  <c r="J613" i="3"/>
  <c r="Z612" i="3"/>
  <c r="Y612" i="3"/>
  <c r="X612" i="3"/>
  <c r="U612" i="3"/>
  <c r="T612" i="3"/>
  <c r="R612" i="3"/>
  <c r="Q612" i="3"/>
  <c r="M612" i="3"/>
  <c r="L612" i="3"/>
  <c r="K612" i="3"/>
  <c r="J612" i="3"/>
  <c r="Z611" i="3"/>
  <c r="Y611" i="3"/>
  <c r="X611" i="3"/>
  <c r="U611" i="3"/>
  <c r="T611" i="3"/>
  <c r="R611" i="3"/>
  <c r="Q611" i="3"/>
  <c r="M611" i="3"/>
  <c r="L611" i="3"/>
  <c r="K611" i="3"/>
  <c r="J611" i="3"/>
  <c r="Z610" i="3"/>
  <c r="Y610" i="3"/>
  <c r="X610" i="3"/>
  <c r="U610" i="3"/>
  <c r="T610" i="3"/>
  <c r="R610" i="3"/>
  <c r="Q610" i="3"/>
  <c r="M610" i="3"/>
  <c r="L610" i="3"/>
  <c r="K610" i="3"/>
  <c r="J610" i="3"/>
  <c r="Z609" i="3"/>
  <c r="Y609" i="3"/>
  <c r="X609" i="3"/>
  <c r="U609" i="3"/>
  <c r="T609" i="3"/>
  <c r="R609" i="3"/>
  <c r="Q609" i="3"/>
  <c r="M609" i="3"/>
  <c r="L609" i="3"/>
  <c r="K609" i="3"/>
  <c r="J609" i="3"/>
  <c r="Z608" i="3"/>
  <c r="Y608" i="3"/>
  <c r="X608" i="3"/>
  <c r="U608" i="3"/>
  <c r="T608" i="3"/>
  <c r="R608" i="3"/>
  <c r="Q608" i="3"/>
  <c r="M608" i="3"/>
  <c r="L608" i="3"/>
  <c r="K608" i="3"/>
  <c r="J608" i="3"/>
  <c r="Z607" i="3"/>
  <c r="Y607" i="3"/>
  <c r="X607" i="3"/>
  <c r="U607" i="3"/>
  <c r="T607" i="3"/>
  <c r="R607" i="3"/>
  <c r="Q607" i="3"/>
  <c r="M607" i="3"/>
  <c r="L607" i="3"/>
  <c r="K607" i="3"/>
  <c r="J607" i="3"/>
  <c r="Z606" i="3"/>
  <c r="Y606" i="3"/>
  <c r="X606" i="3"/>
  <c r="U606" i="3"/>
  <c r="T606" i="3"/>
  <c r="R606" i="3"/>
  <c r="Q606" i="3"/>
  <c r="M606" i="3"/>
  <c r="L606" i="3"/>
  <c r="K606" i="3"/>
  <c r="J606" i="3"/>
  <c r="Z605" i="3"/>
  <c r="Y605" i="3"/>
  <c r="X605" i="3"/>
  <c r="U605" i="3"/>
  <c r="T605" i="3"/>
  <c r="R605" i="3"/>
  <c r="Q605" i="3"/>
  <c r="M605" i="3"/>
  <c r="L605" i="3"/>
  <c r="K605" i="3"/>
  <c r="J605" i="3"/>
  <c r="Z604" i="3"/>
  <c r="Y604" i="3"/>
  <c r="X604" i="3"/>
  <c r="U604" i="3"/>
  <c r="T604" i="3"/>
  <c r="R604" i="3"/>
  <c r="Q604" i="3"/>
  <c r="M604" i="3"/>
  <c r="L604" i="3"/>
  <c r="K604" i="3"/>
  <c r="J604" i="3"/>
  <c r="Z603" i="3"/>
  <c r="Y603" i="3"/>
  <c r="X603" i="3"/>
  <c r="U603" i="3"/>
  <c r="T603" i="3"/>
  <c r="R603" i="3"/>
  <c r="Q603" i="3"/>
  <c r="M603" i="3"/>
  <c r="L603" i="3"/>
  <c r="K603" i="3"/>
  <c r="J603" i="3"/>
  <c r="Z602" i="3"/>
  <c r="Y602" i="3"/>
  <c r="X602" i="3"/>
  <c r="U602" i="3"/>
  <c r="T602" i="3"/>
  <c r="R602" i="3"/>
  <c r="Q602" i="3"/>
  <c r="M602" i="3"/>
  <c r="L602" i="3"/>
  <c r="K602" i="3"/>
  <c r="J602" i="3"/>
  <c r="Z601" i="3"/>
  <c r="Y601" i="3"/>
  <c r="X601" i="3"/>
  <c r="U601" i="3"/>
  <c r="T601" i="3"/>
  <c r="R601" i="3"/>
  <c r="Q601" i="3"/>
  <c r="M601" i="3"/>
  <c r="L601" i="3"/>
  <c r="K601" i="3"/>
  <c r="J601" i="3"/>
  <c r="Z600" i="3"/>
  <c r="Y600" i="3"/>
  <c r="X600" i="3"/>
  <c r="U600" i="3"/>
  <c r="T600" i="3"/>
  <c r="R600" i="3"/>
  <c r="Q600" i="3"/>
  <c r="M600" i="3"/>
  <c r="L600" i="3"/>
  <c r="K600" i="3"/>
  <c r="J600" i="3"/>
  <c r="Z599" i="3"/>
  <c r="Y599" i="3"/>
  <c r="X599" i="3"/>
  <c r="U599" i="3"/>
  <c r="T599" i="3"/>
  <c r="R599" i="3"/>
  <c r="Q599" i="3"/>
  <c r="M599" i="3"/>
  <c r="L599" i="3"/>
  <c r="K599" i="3"/>
  <c r="J599" i="3"/>
  <c r="Z598" i="3"/>
  <c r="Y598" i="3"/>
  <c r="X598" i="3"/>
  <c r="U598" i="3"/>
  <c r="T598" i="3"/>
  <c r="R598" i="3"/>
  <c r="Q598" i="3"/>
  <c r="M598" i="3"/>
  <c r="L598" i="3"/>
  <c r="K598" i="3"/>
  <c r="J598" i="3"/>
  <c r="Z597" i="3"/>
  <c r="Y597" i="3"/>
  <c r="X597" i="3"/>
  <c r="U597" i="3"/>
  <c r="T597" i="3"/>
  <c r="R597" i="3"/>
  <c r="Q597" i="3"/>
  <c r="M597" i="3"/>
  <c r="L597" i="3"/>
  <c r="K597" i="3"/>
  <c r="J597" i="3"/>
  <c r="Z596" i="3"/>
  <c r="Y596" i="3"/>
  <c r="X596" i="3"/>
  <c r="U596" i="3"/>
  <c r="T596" i="3"/>
  <c r="R596" i="3"/>
  <c r="Q596" i="3"/>
  <c r="M596" i="3"/>
  <c r="L596" i="3"/>
  <c r="K596" i="3"/>
  <c r="J596" i="3"/>
  <c r="Z595" i="3"/>
  <c r="Y595" i="3"/>
  <c r="X595" i="3"/>
  <c r="U595" i="3"/>
  <c r="T595" i="3"/>
  <c r="R595" i="3"/>
  <c r="Q595" i="3"/>
  <c r="M595" i="3"/>
  <c r="L595" i="3"/>
  <c r="K595" i="3"/>
  <c r="J595" i="3"/>
  <c r="Z594" i="3"/>
  <c r="Y594" i="3"/>
  <c r="X594" i="3"/>
  <c r="U594" i="3"/>
  <c r="T594" i="3"/>
  <c r="R594" i="3"/>
  <c r="Q594" i="3"/>
  <c r="M594" i="3"/>
  <c r="L594" i="3"/>
  <c r="K594" i="3"/>
  <c r="J594" i="3"/>
  <c r="Z593" i="3"/>
  <c r="Y593" i="3"/>
  <c r="X593" i="3"/>
  <c r="U593" i="3"/>
  <c r="T593" i="3"/>
  <c r="R593" i="3"/>
  <c r="Q593" i="3"/>
  <c r="M593" i="3"/>
  <c r="L593" i="3"/>
  <c r="K593" i="3"/>
  <c r="J593" i="3"/>
  <c r="Z592" i="3"/>
  <c r="Y592" i="3"/>
  <c r="X592" i="3"/>
  <c r="U592" i="3"/>
  <c r="T592" i="3"/>
  <c r="R592" i="3"/>
  <c r="Q592" i="3"/>
  <c r="M592" i="3"/>
  <c r="L592" i="3"/>
  <c r="K592" i="3"/>
  <c r="J592" i="3"/>
  <c r="Z591" i="3"/>
  <c r="Y591" i="3"/>
  <c r="X591" i="3"/>
  <c r="U591" i="3"/>
  <c r="T591" i="3"/>
  <c r="R591" i="3"/>
  <c r="Q591" i="3"/>
  <c r="M591" i="3"/>
  <c r="L591" i="3"/>
  <c r="K591" i="3"/>
  <c r="J591" i="3"/>
  <c r="Z590" i="3"/>
  <c r="Y590" i="3"/>
  <c r="X590" i="3"/>
  <c r="U590" i="3"/>
  <c r="T590" i="3"/>
  <c r="R590" i="3"/>
  <c r="Q590" i="3"/>
  <c r="M590" i="3"/>
  <c r="L590" i="3"/>
  <c r="K590" i="3"/>
  <c r="J590" i="3"/>
  <c r="Z589" i="3"/>
  <c r="Y589" i="3"/>
  <c r="X589" i="3"/>
  <c r="U589" i="3"/>
  <c r="T589" i="3"/>
  <c r="R589" i="3"/>
  <c r="Q589" i="3"/>
  <c r="M589" i="3"/>
  <c r="L589" i="3"/>
  <c r="K589" i="3"/>
  <c r="J589" i="3"/>
  <c r="Z588" i="3"/>
  <c r="Y588" i="3"/>
  <c r="X588" i="3"/>
  <c r="U588" i="3"/>
  <c r="T588" i="3"/>
  <c r="R588" i="3"/>
  <c r="Q588" i="3"/>
  <c r="M588" i="3"/>
  <c r="L588" i="3"/>
  <c r="K588" i="3"/>
  <c r="J588" i="3"/>
  <c r="Z587" i="3"/>
  <c r="Y587" i="3"/>
  <c r="X587" i="3"/>
  <c r="U587" i="3"/>
  <c r="T587" i="3"/>
  <c r="R587" i="3"/>
  <c r="Q587" i="3"/>
  <c r="M587" i="3"/>
  <c r="L587" i="3"/>
  <c r="K587" i="3"/>
  <c r="J587" i="3"/>
  <c r="Z586" i="3"/>
  <c r="Y586" i="3"/>
  <c r="X586" i="3"/>
  <c r="U586" i="3"/>
  <c r="T586" i="3"/>
  <c r="R586" i="3"/>
  <c r="Q586" i="3"/>
  <c r="M586" i="3"/>
  <c r="L586" i="3"/>
  <c r="K586" i="3"/>
  <c r="J586" i="3"/>
  <c r="Z585" i="3"/>
  <c r="Y585" i="3"/>
  <c r="X585" i="3"/>
  <c r="U585" i="3"/>
  <c r="T585" i="3"/>
  <c r="R585" i="3"/>
  <c r="Q585" i="3"/>
  <c r="M585" i="3"/>
  <c r="L585" i="3"/>
  <c r="K585" i="3"/>
  <c r="J585" i="3"/>
  <c r="Z584" i="3"/>
  <c r="Y584" i="3"/>
  <c r="X584" i="3"/>
  <c r="U584" i="3"/>
  <c r="T584" i="3"/>
  <c r="R584" i="3"/>
  <c r="Q584" i="3"/>
  <c r="M584" i="3"/>
  <c r="L584" i="3"/>
  <c r="K584" i="3"/>
  <c r="J584" i="3"/>
  <c r="Z583" i="3"/>
  <c r="Y583" i="3"/>
  <c r="X583" i="3"/>
  <c r="U583" i="3"/>
  <c r="T583" i="3"/>
  <c r="R583" i="3"/>
  <c r="Q583" i="3"/>
  <c r="M583" i="3"/>
  <c r="L583" i="3"/>
  <c r="K583" i="3"/>
  <c r="J583" i="3"/>
  <c r="Z582" i="3"/>
  <c r="Y582" i="3"/>
  <c r="X582" i="3"/>
  <c r="U582" i="3"/>
  <c r="T582" i="3"/>
  <c r="R582" i="3"/>
  <c r="Q582" i="3"/>
  <c r="M582" i="3"/>
  <c r="L582" i="3"/>
  <c r="K582" i="3"/>
  <c r="J582" i="3"/>
  <c r="Z581" i="3"/>
  <c r="Y581" i="3"/>
  <c r="X581" i="3"/>
  <c r="U581" i="3"/>
  <c r="T581" i="3"/>
  <c r="R581" i="3"/>
  <c r="Q581" i="3"/>
  <c r="M581" i="3"/>
  <c r="L581" i="3"/>
  <c r="K581" i="3"/>
  <c r="J581" i="3"/>
  <c r="Z580" i="3"/>
  <c r="Y580" i="3"/>
  <c r="X580" i="3"/>
  <c r="U580" i="3"/>
  <c r="T580" i="3"/>
  <c r="R580" i="3"/>
  <c r="Q580" i="3"/>
  <c r="M580" i="3"/>
  <c r="L580" i="3"/>
  <c r="K580" i="3"/>
  <c r="J580" i="3"/>
  <c r="Z579" i="3"/>
  <c r="Y579" i="3"/>
  <c r="X579" i="3"/>
  <c r="U579" i="3"/>
  <c r="T579" i="3"/>
  <c r="R579" i="3"/>
  <c r="Q579" i="3"/>
  <c r="M579" i="3"/>
  <c r="L579" i="3"/>
  <c r="K579" i="3"/>
  <c r="J579" i="3"/>
  <c r="Z578" i="3"/>
  <c r="Y578" i="3"/>
  <c r="X578" i="3"/>
  <c r="U578" i="3"/>
  <c r="T578" i="3"/>
  <c r="R578" i="3"/>
  <c r="Q578" i="3"/>
  <c r="M578" i="3"/>
  <c r="L578" i="3"/>
  <c r="K578" i="3"/>
  <c r="J578" i="3"/>
  <c r="Z577" i="3"/>
  <c r="Y577" i="3"/>
  <c r="X577" i="3"/>
  <c r="U577" i="3"/>
  <c r="T577" i="3"/>
  <c r="R577" i="3"/>
  <c r="Q577" i="3"/>
  <c r="M577" i="3"/>
  <c r="L577" i="3"/>
  <c r="K577" i="3"/>
  <c r="J577" i="3"/>
  <c r="Z576" i="3"/>
  <c r="Y576" i="3"/>
  <c r="X576" i="3"/>
  <c r="U576" i="3"/>
  <c r="T576" i="3"/>
  <c r="R576" i="3"/>
  <c r="Q576" i="3"/>
  <c r="M576" i="3"/>
  <c r="L576" i="3"/>
  <c r="K576" i="3"/>
  <c r="J576" i="3"/>
  <c r="Z575" i="3"/>
  <c r="Y575" i="3"/>
  <c r="X575" i="3"/>
  <c r="U575" i="3"/>
  <c r="T575" i="3"/>
  <c r="R575" i="3"/>
  <c r="Q575" i="3"/>
  <c r="M575" i="3"/>
  <c r="L575" i="3"/>
  <c r="K575" i="3"/>
  <c r="J575" i="3"/>
  <c r="Z574" i="3"/>
  <c r="Y574" i="3"/>
  <c r="X574" i="3"/>
  <c r="U574" i="3"/>
  <c r="T574" i="3"/>
  <c r="R574" i="3"/>
  <c r="Q574" i="3"/>
  <c r="M574" i="3"/>
  <c r="L574" i="3"/>
  <c r="K574" i="3"/>
  <c r="J574" i="3"/>
  <c r="Z573" i="3"/>
  <c r="Y573" i="3"/>
  <c r="X573" i="3"/>
  <c r="U573" i="3"/>
  <c r="T573" i="3"/>
  <c r="R573" i="3"/>
  <c r="Q573" i="3"/>
  <c r="M573" i="3"/>
  <c r="L573" i="3"/>
  <c r="K573" i="3"/>
  <c r="J573" i="3"/>
  <c r="Z572" i="3"/>
  <c r="Y572" i="3"/>
  <c r="X572" i="3"/>
  <c r="U572" i="3"/>
  <c r="T572" i="3"/>
  <c r="R572" i="3"/>
  <c r="Q572" i="3"/>
  <c r="M572" i="3"/>
  <c r="L572" i="3"/>
  <c r="K572" i="3"/>
  <c r="J572" i="3"/>
  <c r="Z571" i="3"/>
  <c r="Y571" i="3"/>
  <c r="X571" i="3"/>
  <c r="U571" i="3"/>
  <c r="T571" i="3"/>
  <c r="R571" i="3"/>
  <c r="Q571" i="3"/>
  <c r="M571" i="3"/>
  <c r="L571" i="3"/>
  <c r="K571" i="3"/>
  <c r="J571" i="3"/>
  <c r="Z570" i="3"/>
  <c r="Y570" i="3"/>
  <c r="X570" i="3"/>
  <c r="U570" i="3"/>
  <c r="T570" i="3"/>
  <c r="R570" i="3"/>
  <c r="Q570" i="3"/>
  <c r="M570" i="3"/>
  <c r="L570" i="3"/>
  <c r="K570" i="3"/>
  <c r="J570" i="3"/>
  <c r="Z569" i="3"/>
  <c r="Y569" i="3"/>
  <c r="X569" i="3"/>
  <c r="U569" i="3"/>
  <c r="T569" i="3"/>
  <c r="R569" i="3"/>
  <c r="Q569" i="3"/>
  <c r="M569" i="3"/>
  <c r="L569" i="3"/>
  <c r="K569" i="3"/>
  <c r="J569" i="3"/>
  <c r="Z568" i="3"/>
  <c r="Y568" i="3"/>
  <c r="X568" i="3"/>
  <c r="U568" i="3"/>
  <c r="T568" i="3"/>
  <c r="R568" i="3"/>
  <c r="Q568" i="3"/>
  <c r="M568" i="3"/>
  <c r="L568" i="3"/>
  <c r="K568" i="3"/>
  <c r="J568" i="3"/>
  <c r="Z567" i="3"/>
  <c r="Y567" i="3"/>
  <c r="X567" i="3"/>
  <c r="U567" i="3"/>
  <c r="T567" i="3"/>
  <c r="R567" i="3"/>
  <c r="Q567" i="3"/>
  <c r="M567" i="3"/>
  <c r="L567" i="3"/>
  <c r="K567" i="3"/>
  <c r="J567" i="3"/>
  <c r="Z566" i="3"/>
  <c r="Y566" i="3"/>
  <c r="X566" i="3"/>
  <c r="U566" i="3"/>
  <c r="T566" i="3"/>
  <c r="R566" i="3"/>
  <c r="Q566" i="3"/>
  <c r="M566" i="3"/>
  <c r="L566" i="3"/>
  <c r="K566" i="3"/>
  <c r="J566" i="3"/>
  <c r="Z565" i="3"/>
  <c r="Y565" i="3"/>
  <c r="X565" i="3"/>
  <c r="U565" i="3"/>
  <c r="T565" i="3"/>
  <c r="R565" i="3"/>
  <c r="Q565" i="3"/>
  <c r="M565" i="3"/>
  <c r="L565" i="3"/>
  <c r="K565" i="3"/>
  <c r="J565" i="3"/>
  <c r="Z564" i="3"/>
  <c r="Y564" i="3"/>
  <c r="X564" i="3"/>
  <c r="U564" i="3"/>
  <c r="T564" i="3"/>
  <c r="R564" i="3"/>
  <c r="Q564" i="3"/>
  <c r="M564" i="3"/>
  <c r="L564" i="3"/>
  <c r="K564" i="3"/>
  <c r="J564" i="3"/>
  <c r="Z563" i="3"/>
  <c r="Y563" i="3"/>
  <c r="X563" i="3"/>
  <c r="U563" i="3"/>
  <c r="T563" i="3"/>
  <c r="R563" i="3"/>
  <c r="Q563" i="3"/>
  <c r="M563" i="3"/>
  <c r="L563" i="3"/>
  <c r="K563" i="3"/>
  <c r="J563" i="3"/>
  <c r="Z562" i="3"/>
  <c r="Y562" i="3"/>
  <c r="X562" i="3"/>
  <c r="U562" i="3"/>
  <c r="T562" i="3"/>
  <c r="R562" i="3"/>
  <c r="Q562" i="3"/>
  <c r="M562" i="3"/>
  <c r="L562" i="3"/>
  <c r="K562" i="3"/>
  <c r="J562" i="3"/>
  <c r="Z561" i="3"/>
  <c r="Y561" i="3"/>
  <c r="X561" i="3"/>
  <c r="U561" i="3"/>
  <c r="T561" i="3"/>
  <c r="R561" i="3"/>
  <c r="Q561" i="3"/>
  <c r="M561" i="3"/>
  <c r="L561" i="3"/>
  <c r="K561" i="3"/>
  <c r="J561" i="3"/>
  <c r="Z560" i="3"/>
  <c r="Y560" i="3"/>
  <c r="X560" i="3"/>
  <c r="U560" i="3"/>
  <c r="T560" i="3"/>
  <c r="R560" i="3"/>
  <c r="Q560" i="3"/>
  <c r="M560" i="3"/>
  <c r="L560" i="3"/>
  <c r="K560" i="3"/>
  <c r="J560" i="3"/>
  <c r="Z559" i="3"/>
  <c r="Y559" i="3"/>
  <c r="X559" i="3"/>
  <c r="U559" i="3"/>
  <c r="T559" i="3"/>
  <c r="R559" i="3"/>
  <c r="Q559" i="3"/>
  <c r="M559" i="3"/>
  <c r="L559" i="3"/>
  <c r="K559" i="3"/>
  <c r="J559" i="3"/>
  <c r="Z558" i="3"/>
  <c r="Y558" i="3"/>
  <c r="X558" i="3"/>
  <c r="U558" i="3"/>
  <c r="T558" i="3"/>
  <c r="R558" i="3"/>
  <c r="Q558" i="3"/>
  <c r="M558" i="3"/>
  <c r="L558" i="3"/>
  <c r="K558" i="3"/>
  <c r="J558" i="3"/>
  <c r="Z557" i="3"/>
  <c r="Y557" i="3"/>
  <c r="X557" i="3"/>
  <c r="U557" i="3"/>
  <c r="T557" i="3"/>
  <c r="R557" i="3"/>
  <c r="Q557" i="3"/>
  <c r="M557" i="3"/>
  <c r="L557" i="3"/>
  <c r="K557" i="3"/>
  <c r="J557" i="3"/>
  <c r="Z556" i="3"/>
  <c r="Y556" i="3"/>
  <c r="X556" i="3"/>
  <c r="U556" i="3"/>
  <c r="T556" i="3"/>
  <c r="R556" i="3"/>
  <c r="Q556" i="3"/>
  <c r="M556" i="3"/>
  <c r="L556" i="3"/>
  <c r="K556" i="3"/>
  <c r="J556" i="3"/>
  <c r="Z555" i="3"/>
  <c r="Y555" i="3"/>
  <c r="X555" i="3"/>
  <c r="U555" i="3"/>
  <c r="T555" i="3"/>
  <c r="R555" i="3"/>
  <c r="Q555" i="3"/>
  <c r="M555" i="3"/>
  <c r="L555" i="3"/>
  <c r="K555" i="3"/>
  <c r="J555" i="3"/>
  <c r="Z554" i="3"/>
  <c r="Y554" i="3"/>
  <c r="X554" i="3"/>
  <c r="U554" i="3"/>
  <c r="T554" i="3"/>
  <c r="R554" i="3"/>
  <c r="Q554" i="3"/>
  <c r="M554" i="3"/>
  <c r="L554" i="3"/>
  <c r="K554" i="3"/>
  <c r="J554" i="3"/>
  <c r="Z553" i="3"/>
  <c r="Y553" i="3"/>
  <c r="X553" i="3"/>
  <c r="U553" i="3"/>
  <c r="T553" i="3"/>
  <c r="R553" i="3"/>
  <c r="Q553" i="3"/>
  <c r="M553" i="3"/>
  <c r="L553" i="3"/>
  <c r="K553" i="3"/>
  <c r="J553" i="3"/>
  <c r="Z552" i="3"/>
  <c r="Y552" i="3"/>
  <c r="X552" i="3"/>
  <c r="U552" i="3"/>
  <c r="T552" i="3"/>
  <c r="R552" i="3"/>
  <c r="Q552" i="3"/>
  <c r="M552" i="3"/>
  <c r="L552" i="3"/>
  <c r="K552" i="3"/>
  <c r="J552" i="3"/>
  <c r="Z551" i="3"/>
  <c r="Y551" i="3"/>
  <c r="X551" i="3"/>
  <c r="U551" i="3"/>
  <c r="T551" i="3"/>
  <c r="R551" i="3"/>
  <c r="Q551" i="3"/>
  <c r="M551" i="3"/>
  <c r="L551" i="3"/>
  <c r="K551" i="3"/>
  <c r="J551" i="3"/>
  <c r="Z550" i="3"/>
  <c r="Y550" i="3"/>
  <c r="X550" i="3"/>
  <c r="U550" i="3"/>
  <c r="T550" i="3"/>
  <c r="R550" i="3"/>
  <c r="Q550" i="3"/>
  <c r="M550" i="3"/>
  <c r="L550" i="3"/>
  <c r="K550" i="3"/>
  <c r="J550" i="3"/>
  <c r="Z549" i="3"/>
  <c r="Y549" i="3"/>
  <c r="X549" i="3"/>
  <c r="U549" i="3"/>
  <c r="T549" i="3"/>
  <c r="R549" i="3"/>
  <c r="Q549" i="3"/>
  <c r="M549" i="3"/>
  <c r="L549" i="3"/>
  <c r="K549" i="3"/>
  <c r="J549" i="3"/>
  <c r="Z548" i="3"/>
  <c r="Y548" i="3"/>
  <c r="X548" i="3"/>
  <c r="U548" i="3"/>
  <c r="T548" i="3"/>
  <c r="R548" i="3"/>
  <c r="Q548" i="3"/>
  <c r="M548" i="3"/>
  <c r="L548" i="3"/>
  <c r="K548" i="3"/>
  <c r="J548" i="3"/>
  <c r="Z547" i="3"/>
  <c r="Y547" i="3"/>
  <c r="X547" i="3"/>
  <c r="U547" i="3"/>
  <c r="T547" i="3"/>
  <c r="R547" i="3"/>
  <c r="Q547" i="3"/>
  <c r="M547" i="3"/>
  <c r="L547" i="3"/>
  <c r="K547" i="3"/>
  <c r="J547" i="3"/>
  <c r="Z546" i="3"/>
  <c r="Y546" i="3"/>
  <c r="X546" i="3"/>
  <c r="U546" i="3"/>
  <c r="T546" i="3"/>
  <c r="R546" i="3"/>
  <c r="Q546" i="3"/>
  <c r="M546" i="3"/>
  <c r="L546" i="3"/>
  <c r="K546" i="3"/>
  <c r="J546" i="3"/>
  <c r="Z545" i="3"/>
  <c r="Y545" i="3"/>
  <c r="X545" i="3"/>
  <c r="U545" i="3"/>
  <c r="T545" i="3"/>
  <c r="R545" i="3"/>
  <c r="Q545" i="3"/>
  <c r="M545" i="3"/>
  <c r="L545" i="3"/>
  <c r="K545" i="3"/>
  <c r="J545" i="3"/>
  <c r="Z544" i="3"/>
  <c r="Y544" i="3"/>
  <c r="X544" i="3"/>
  <c r="U544" i="3"/>
  <c r="T544" i="3"/>
  <c r="R544" i="3"/>
  <c r="Q544" i="3"/>
  <c r="M544" i="3"/>
  <c r="L544" i="3"/>
  <c r="K544" i="3"/>
  <c r="J544" i="3"/>
  <c r="Z543" i="3"/>
  <c r="Y543" i="3"/>
  <c r="X543" i="3"/>
  <c r="U543" i="3"/>
  <c r="T543" i="3"/>
  <c r="R543" i="3"/>
  <c r="Q543" i="3"/>
  <c r="M543" i="3"/>
  <c r="L543" i="3"/>
  <c r="K543" i="3"/>
  <c r="J543" i="3"/>
  <c r="Z542" i="3"/>
  <c r="Y542" i="3"/>
  <c r="X542" i="3"/>
  <c r="U542" i="3"/>
  <c r="T542" i="3"/>
  <c r="R542" i="3"/>
  <c r="Q542" i="3"/>
  <c r="M542" i="3"/>
  <c r="L542" i="3"/>
  <c r="K542" i="3"/>
  <c r="J542" i="3"/>
  <c r="Z541" i="3"/>
  <c r="Y541" i="3"/>
  <c r="X541" i="3"/>
  <c r="U541" i="3"/>
  <c r="T541" i="3"/>
  <c r="R541" i="3"/>
  <c r="Q541" i="3"/>
  <c r="M541" i="3"/>
  <c r="L541" i="3"/>
  <c r="K541" i="3"/>
  <c r="J541" i="3"/>
  <c r="Z540" i="3"/>
  <c r="Y540" i="3"/>
  <c r="X540" i="3"/>
  <c r="U540" i="3"/>
  <c r="T540" i="3"/>
  <c r="R540" i="3"/>
  <c r="Q540" i="3"/>
  <c r="M540" i="3"/>
  <c r="L540" i="3"/>
  <c r="K540" i="3"/>
  <c r="J540" i="3"/>
  <c r="Z539" i="3"/>
  <c r="Y539" i="3"/>
  <c r="X539" i="3"/>
  <c r="U539" i="3"/>
  <c r="T539" i="3"/>
  <c r="R539" i="3"/>
  <c r="Q539" i="3"/>
  <c r="M539" i="3"/>
  <c r="L539" i="3"/>
  <c r="K539" i="3"/>
  <c r="J539" i="3"/>
  <c r="Z538" i="3"/>
  <c r="Y538" i="3"/>
  <c r="X538" i="3"/>
  <c r="U538" i="3"/>
  <c r="T538" i="3"/>
  <c r="R538" i="3"/>
  <c r="Q538" i="3"/>
  <c r="M538" i="3"/>
  <c r="L538" i="3"/>
  <c r="K538" i="3"/>
  <c r="J538" i="3"/>
  <c r="Z537" i="3"/>
  <c r="Y537" i="3"/>
  <c r="X537" i="3"/>
  <c r="U537" i="3"/>
  <c r="T537" i="3"/>
  <c r="R537" i="3"/>
  <c r="Q537" i="3"/>
  <c r="M537" i="3"/>
  <c r="L537" i="3"/>
  <c r="K537" i="3"/>
  <c r="J537" i="3"/>
  <c r="Z536" i="3"/>
  <c r="Y536" i="3"/>
  <c r="X536" i="3"/>
  <c r="U536" i="3"/>
  <c r="T536" i="3"/>
  <c r="R536" i="3"/>
  <c r="Q536" i="3"/>
  <c r="M536" i="3"/>
  <c r="L536" i="3"/>
  <c r="K536" i="3"/>
  <c r="J536" i="3"/>
  <c r="Z535" i="3"/>
  <c r="Y535" i="3"/>
  <c r="X535" i="3"/>
  <c r="U535" i="3"/>
  <c r="T535" i="3"/>
  <c r="R535" i="3"/>
  <c r="Q535" i="3"/>
  <c r="M535" i="3"/>
  <c r="L535" i="3"/>
  <c r="K535" i="3"/>
  <c r="J535" i="3"/>
  <c r="Z534" i="3"/>
  <c r="Y534" i="3"/>
  <c r="X534" i="3"/>
  <c r="U534" i="3"/>
  <c r="T534" i="3"/>
  <c r="R534" i="3"/>
  <c r="Q534" i="3"/>
  <c r="M534" i="3"/>
  <c r="L534" i="3"/>
  <c r="K534" i="3"/>
  <c r="J534" i="3"/>
  <c r="Z533" i="3"/>
  <c r="Y533" i="3"/>
  <c r="X533" i="3"/>
  <c r="U533" i="3"/>
  <c r="T533" i="3"/>
  <c r="R533" i="3"/>
  <c r="Q533" i="3"/>
  <c r="M533" i="3"/>
  <c r="L533" i="3"/>
  <c r="K533" i="3"/>
  <c r="J533" i="3"/>
  <c r="Z532" i="3"/>
  <c r="Y532" i="3"/>
  <c r="X532" i="3"/>
  <c r="U532" i="3"/>
  <c r="T532" i="3"/>
  <c r="R532" i="3"/>
  <c r="Q532" i="3"/>
  <c r="M532" i="3"/>
  <c r="L532" i="3"/>
  <c r="K532" i="3"/>
  <c r="J532" i="3"/>
  <c r="Z531" i="3"/>
  <c r="Y531" i="3"/>
  <c r="X531" i="3"/>
  <c r="U531" i="3"/>
  <c r="T531" i="3"/>
  <c r="R531" i="3"/>
  <c r="Q531" i="3"/>
  <c r="M531" i="3"/>
  <c r="L531" i="3"/>
  <c r="K531" i="3"/>
  <c r="J531" i="3"/>
  <c r="Z530" i="3"/>
  <c r="Y530" i="3"/>
  <c r="X530" i="3"/>
  <c r="U530" i="3"/>
  <c r="T530" i="3"/>
  <c r="R530" i="3"/>
  <c r="Q530" i="3"/>
  <c r="M530" i="3"/>
  <c r="L530" i="3"/>
  <c r="K530" i="3"/>
  <c r="J530" i="3"/>
  <c r="Z529" i="3"/>
  <c r="Y529" i="3"/>
  <c r="X529" i="3"/>
  <c r="U529" i="3"/>
  <c r="T529" i="3"/>
  <c r="R529" i="3"/>
  <c r="Q529" i="3"/>
  <c r="M529" i="3"/>
  <c r="L529" i="3"/>
  <c r="K529" i="3"/>
  <c r="J529" i="3"/>
  <c r="Z528" i="3"/>
  <c r="Y528" i="3"/>
  <c r="X528" i="3"/>
  <c r="U528" i="3"/>
  <c r="T528" i="3"/>
  <c r="R528" i="3"/>
  <c r="Q528" i="3"/>
  <c r="M528" i="3"/>
  <c r="L528" i="3"/>
  <c r="K528" i="3"/>
  <c r="J528" i="3"/>
  <c r="Z527" i="3"/>
  <c r="Y527" i="3"/>
  <c r="X527" i="3"/>
  <c r="U527" i="3"/>
  <c r="T527" i="3"/>
  <c r="R527" i="3"/>
  <c r="Q527" i="3"/>
  <c r="M527" i="3"/>
  <c r="L527" i="3"/>
  <c r="K527" i="3"/>
  <c r="J527" i="3"/>
  <c r="Z526" i="3"/>
  <c r="Y526" i="3"/>
  <c r="X526" i="3"/>
  <c r="U526" i="3"/>
  <c r="T526" i="3"/>
  <c r="R526" i="3"/>
  <c r="Q526" i="3"/>
  <c r="M526" i="3"/>
  <c r="L526" i="3"/>
  <c r="K526" i="3"/>
  <c r="J526" i="3"/>
  <c r="Z525" i="3"/>
  <c r="Y525" i="3"/>
  <c r="X525" i="3"/>
  <c r="U525" i="3"/>
  <c r="T525" i="3"/>
  <c r="R525" i="3"/>
  <c r="Q525" i="3"/>
  <c r="M525" i="3"/>
  <c r="L525" i="3"/>
  <c r="K525" i="3"/>
  <c r="J525" i="3"/>
  <c r="Z524" i="3"/>
  <c r="Y524" i="3"/>
  <c r="X524" i="3"/>
  <c r="U524" i="3"/>
  <c r="T524" i="3"/>
  <c r="R524" i="3"/>
  <c r="Q524" i="3"/>
  <c r="M524" i="3"/>
  <c r="L524" i="3"/>
  <c r="K524" i="3"/>
  <c r="J524" i="3"/>
  <c r="Z523" i="3"/>
  <c r="Y523" i="3"/>
  <c r="X523" i="3"/>
  <c r="U523" i="3"/>
  <c r="T523" i="3"/>
  <c r="R523" i="3"/>
  <c r="Q523" i="3"/>
  <c r="M523" i="3"/>
  <c r="L523" i="3"/>
  <c r="K523" i="3"/>
  <c r="J523" i="3"/>
  <c r="Z522" i="3"/>
  <c r="Y522" i="3"/>
  <c r="X522" i="3"/>
  <c r="U522" i="3"/>
  <c r="T522" i="3"/>
  <c r="R522" i="3"/>
  <c r="Q522" i="3"/>
  <c r="M522" i="3"/>
  <c r="L522" i="3"/>
  <c r="K522" i="3"/>
  <c r="J522" i="3"/>
  <c r="Z521" i="3"/>
  <c r="Y521" i="3"/>
  <c r="X521" i="3"/>
  <c r="U521" i="3"/>
  <c r="T521" i="3"/>
  <c r="R521" i="3"/>
  <c r="Q521" i="3"/>
  <c r="M521" i="3"/>
  <c r="L521" i="3"/>
  <c r="K521" i="3"/>
  <c r="J521" i="3"/>
  <c r="Z520" i="3"/>
  <c r="Y520" i="3"/>
  <c r="X520" i="3"/>
  <c r="U520" i="3"/>
  <c r="T520" i="3"/>
  <c r="R520" i="3"/>
  <c r="Q520" i="3"/>
  <c r="M520" i="3"/>
  <c r="L520" i="3"/>
  <c r="K520" i="3"/>
  <c r="J520" i="3"/>
  <c r="Z519" i="3"/>
  <c r="Y519" i="3"/>
  <c r="X519" i="3"/>
  <c r="U519" i="3"/>
  <c r="T519" i="3"/>
  <c r="R519" i="3"/>
  <c r="Q519" i="3"/>
  <c r="M519" i="3"/>
  <c r="L519" i="3"/>
  <c r="K519" i="3"/>
  <c r="J519" i="3"/>
  <c r="Z518" i="3"/>
  <c r="Y518" i="3"/>
  <c r="X518" i="3"/>
  <c r="U518" i="3"/>
  <c r="T518" i="3"/>
  <c r="R518" i="3"/>
  <c r="Q518" i="3"/>
  <c r="M518" i="3"/>
  <c r="L518" i="3"/>
  <c r="K518" i="3"/>
  <c r="J518" i="3"/>
  <c r="Z517" i="3"/>
  <c r="Y517" i="3"/>
  <c r="X517" i="3"/>
  <c r="U517" i="3"/>
  <c r="T517" i="3"/>
  <c r="R517" i="3"/>
  <c r="Q517" i="3"/>
  <c r="M517" i="3"/>
  <c r="L517" i="3"/>
  <c r="K517" i="3"/>
  <c r="J517" i="3"/>
  <c r="Z516" i="3"/>
  <c r="Y516" i="3"/>
  <c r="X516" i="3"/>
  <c r="U516" i="3"/>
  <c r="T516" i="3"/>
  <c r="R516" i="3"/>
  <c r="Q516" i="3"/>
  <c r="M516" i="3"/>
  <c r="L516" i="3"/>
  <c r="K516" i="3"/>
  <c r="J516" i="3"/>
  <c r="Z515" i="3"/>
  <c r="Y515" i="3"/>
  <c r="X515" i="3"/>
  <c r="U515" i="3"/>
  <c r="T515" i="3"/>
  <c r="R515" i="3"/>
  <c r="Q515" i="3"/>
  <c r="M515" i="3"/>
  <c r="L515" i="3"/>
  <c r="K515" i="3"/>
  <c r="J515" i="3"/>
  <c r="Z514" i="3"/>
  <c r="Y514" i="3"/>
  <c r="X514" i="3"/>
  <c r="U514" i="3"/>
  <c r="T514" i="3"/>
  <c r="R514" i="3"/>
  <c r="Q514" i="3"/>
  <c r="M514" i="3"/>
  <c r="L514" i="3"/>
  <c r="K514" i="3"/>
  <c r="J514" i="3"/>
  <c r="Z513" i="3"/>
  <c r="Y513" i="3"/>
  <c r="X513" i="3"/>
  <c r="U513" i="3"/>
  <c r="T513" i="3"/>
  <c r="R513" i="3"/>
  <c r="Q513" i="3"/>
  <c r="M513" i="3"/>
  <c r="L513" i="3"/>
  <c r="K513" i="3"/>
  <c r="J513" i="3"/>
  <c r="Z512" i="3"/>
  <c r="Y512" i="3"/>
  <c r="X512" i="3"/>
  <c r="U512" i="3"/>
  <c r="T512" i="3"/>
  <c r="R512" i="3"/>
  <c r="Q512" i="3"/>
  <c r="M512" i="3"/>
  <c r="L512" i="3"/>
  <c r="K512" i="3"/>
  <c r="J512" i="3"/>
  <c r="Z511" i="3"/>
  <c r="Y511" i="3"/>
  <c r="X511" i="3"/>
  <c r="U511" i="3"/>
  <c r="T511" i="3"/>
  <c r="R511" i="3"/>
  <c r="Q511" i="3"/>
  <c r="M511" i="3"/>
  <c r="L511" i="3"/>
  <c r="K511" i="3"/>
  <c r="J511" i="3"/>
  <c r="Z510" i="3"/>
  <c r="Y510" i="3"/>
  <c r="X510" i="3"/>
  <c r="U510" i="3"/>
  <c r="T510" i="3"/>
  <c r="R510" i="3"/>
  <c r="Q510" i="3"/>
  <c r="M510" i="3"/>
  <c r="L510" i="3"/>
  <c r="K510" i="3"/>
  <c r="J510" i="3"/>
  <c r="Z509" i="3"/>
  <c r="Y509" i="3"/>
  <c r="X509" i="3"/>
  <c r="U509" i="3"/>
  <c r="T509" i="3"/>
  <c r="R509" i="3"/>
  <c r="Q509" i="3"/>
  <c r="M509" i="3"/>
  <c r="L509" i="3"/>
  <c r="K509" i="3"/>
  <c r="J509" i="3"/>
  <c r="Z508" i="3"/>
  <c r="Y508" i="3"/>
  <c r="X508" i="3"/>
  <c r="U508" i="3"/>
  <c r="T508" i="3"/>
  <c r="R508" i="3"/>
  <c r="Q508" i="3"/>
  <c r="M508" i="3"/>
  <c r="L508" i="3"/>
  <c r="K508" i="3"/>
  <c r="J508" i="3"/>
  <c r="Z507" i="3"/>
  <c r="Y507" i="3"/>
  <c r="X507" i="3"/>
  <c r="U507" i="3"/>
  <c r="T507" i="3"/>
  <c r="R507" i="3"/>
  <c r="Q507" i="3"/>
  <c r="M507" i="3"/>
  <c r="L507" i="3"/>
  <c r="K507" i="3"/>
  <c r="J507" i="3"/>
  <c r="Z506" i="3"/>
  <c r="Y506" i="3"/>
  <c r="X506" i="3"/>
  <c r="U506" i="3"/>
  <c r="T506" i="3"/>
  <c r="R506" i="3"/>
  <c r="Q506" i="3"/>
  <c r="M506" i="3"/>
  <c r="L506" i="3"/>
  <c r="K506" i="3"/>
  <c r="J506" i="3"/>
  <c r="Z505" i="3"/>
  <c r="Y505" i="3"/>
  <c r="X505" i="3"/>
  <c r="U505" i="3"/>
  <c r="T505" i="3"/>
  <c r="R505" i="3"/>
  <c r="Q505" i="3"/>
  <c r="M505" i="3"/>
  <c r="L505" i="3"/>
  <c r="K505" i="3"/>
  <c r="J505" i="3"/>
  <c r="Z504" i="3"/>
  <c r="Y504" i="3"/>
  <c r="X504" i="3"/>
  <c r="U504" i="3"/>
  <c r="T504" i="3"/>
  <c r="R504" i="3"/>
  <c r="Q504" i="3"/>
  <c r="M504" i="3"/>
  <c r="L504" i="3"/>
  <c r="K504" i="3"/>
  <c r="J504" i="3"/>
  <c r="Z503" i="3"/>
  <c r="Y503" i="3"/>
  <c r="X503" i="3"/>
  <c r="U503" i="3"/>
  <c r="T503" i="3"/>
  <c r="R503" i="3"/>
  <c r="Q503" i="3"/>
  <c r="M503" i="3"/>
  <c r="L503" i="3"/>
  <c r="K503" i="3"/>
  <c r="J503" i="3"/>
  <c r="Z502" i="3"/>
  <c r="Y502" i="3"/>
  <c r="X502" i="3"/>
  <c r="U502" i="3"/>
  <c r="T502" i="3"/>
  <c r="R502" i="3"/>
  <c r="Q502" i="3"/>
  <c r="M502" i="3"/>
  <c r="L502" i="3"/>
  <c r="K502" i="3"/>
  <c r="J502" i="3"/>
  <c r="Z501" i="3"/>
  <c r="Y501" i="3"/>
  <c r="X501" i="3"/>
  <c r="U501" i="3"/>
  <c r="T501" i="3"/>
  <c r="R501" i="3"/>
  <c r="Q501" i="3"/>
  <c r="M501" i="3"/>
  <c r="L501" i="3"/>
  <c r="K501" i="3"/>
  <c r="J501" i="3"/>
  <c r="Z500" i="3"/>
  <c r="Y500" i="3"/>
  <c r="X500" i="3"/>
  <c r="U500" i="3"/>
  <c r="T500" i="3"/>
  <c r="R500" i="3"/>
  <c r="Q500" i="3"/>
  <c r="M500" i="3"/>
  <c r="L500" i="3"/>
  <c r="K500" i="3"/>
  <c r="J500" i="3"/>
  <c r="Z499" i="3"/>
  <c r="Y499" i="3"/>
  <c r="X499" i="3"/>
  <c r="U499" i="3"/>
  <c r="T499" i="3"/>
  <c r="R499" i="3"/>
  <c r="Q499" i="3"/>
  <c r="M499" i="3"/>
  <c r="L499" i="3"/>
  <c r="K499" i="3"/>
  <c r="J499" i="3"/>
  <c r="Z498" i="3"/>
  <c r="Y498" i="3"/>
  <c r="X498" i="3"/>
  <c r="U498" i="3"/>
  <c r="T498" i="3"/>
  <c r="R498" i="3"/>
  <c r="Q498" i="3"/>
  <c r="M498" i="3"/>
  <c r="L498" i="3"/>
  <c r="K498" i="3"/>
  <c r="J498" i="3"/>
  <c r="Z497" i="3"/>
  <c r="Y497" i="3"/>
  <c r="X497" i="3"/>
  <c r="U497" i="3"/>
  <c r="T497" i="3"/>
  <c r="R497" i="3"/>
  <c r="Q497" i="3"/>
  <c r="M497" i="3"/>
  <c r="L497" i="3"/>
  <c r="K497" i="3"/>
  <c r="J497" i="3"/>
  <c r="Z496" i="3"/>
  <c r="Y496" i="3"/>
  <c r="X496" i="3"/>
  <c r="U496" i="3"/>
  <c r="T496" i="3"/>
  <c r="R496" i="3"/>
  <c r="Q496" i="3"/>
  <c r="M496" i="3"/>
  <c r="L496" i="3"/>
  <c r="K496" i="3"/>
  <c r="J496" i="3"/>
  <c r="Z495" i="3"/>
  <c r="Y495" i="3"/>
  <c r="X495" i="3"/>
  <c r="U495" i="3"/>
  <c r="T495" i="3"/>
  <c r="R495" i="3"/>
  <c r="Q495" i="3"/>
  <c r="M495" i="3"/>
  <c r="L495" i="3"/>
  <c r="K495" i="3"/>
  <c r="J495" i="3"/>
  <c r="Z494" i="3"/>
  <c r="Y494" i="3"/>
  <c r="X494" i="3"/>
  <c r="U494" i="3"/>
  <c r="T494" i="3"/>
  <c r="R494" i="3"/>
  <c r="Q494" i="3"/>
  <c r="M494" i="3"/>
  <c r="L494" i="3"/>
  <c r="K494" i="3"/>
  <c r="J494" i="3"/>
  <c r="Z493" i="3"/>
  <c r="Y493" i="3"/>
  <c r="X493" i="3"/>
  <c r="U493" i="3"/>
  <c r="T493" i="3"/>
  <c r="R493" i="3"/>
  <c r="Q493" i="3"/>
  <c r="M493" i="3"/>
  <c r="L493" i="3"/>
  <c r="K493" i="3"/>
  <c r="J493" i="3"/>
  <c r="Z492" i="3"/>
  <c r="Y492" i="3"/>
  <c r="X492" i="3"/>
  <c r="U492" i="3"/>
  <c r="T492" i="3"/>
  <c r="R492" i="3"/>
  <c r="Q492" i="3"/>
  <c r="M492" i="3"/>
  <c r="L492" i="3"/>
  <c r="K492" i="3"/>
  <c r="J492" i="3"/>
  <c r="Z491" i="3"/>
  <c r="Y491" i="3"/>
  <c r="X491" i="3"/>
  <c r="U491" i="3"/>
  <c r="T491" i="3"/>
  <c r="R491" i="3"/>
  <c r="Q491" i="3"/>
  <c r="M491" i="3"/>
  <c r="L491" i="3"/>
  <c r="K491" i="3"/>
  <c r="J491" i="3"/>
  <c r="Z490" i="3"/>
  <c r="Y490" i="3"/>
  <c r="X490" i="3"/>
  <c r="U490" i="3"/>
  <c r="T490" i="3"/>
  <c r="R490" i="3"/>
  <c r="Q490" i="3"/>
  <c r="M490" i="3"/>
  <c r="L490" i="3"/>
  <c r="K490" i="3"/>
  <c r="J490" i="3"/>
  <c r="Z489" i="3"/>
  <c r="Y489" i="3"/>
  <c r="X489" i="3"/>
  <c r="U489" i="3"/>
  <c r="T489" i="3"/>
  <c r="R489" i="3"/>
  <c r="Q489" i="3"/>
  <c r="M489" i="3"/>
  <c r="L489" i="3"/>
  <c r="K489" i="3"/>
  <c r="J489" i="3"/>
  <c r="Z488" i="3"/>
  <c r="Y488" i="3"/>
  <c r="X488" i="3"/>
  <c r="U488" i="3"/>
  <c r="T488" i="3"/>
  <c r="R488" i="3"/>
  <c r="Q488" i="3"/>
  <c r="M488" i="3"/>
  <c r="L488" i="3"/>
  <c r="K488" i="3"/>
  <c r="J488" i="3"/>
  <c r="Z487" i="3"/>
  <c r="Y487" i="3"/>
  <c r="X487" i="3"/>
  <c r="U487" i="3"/>
  <c r="T487" i="3"/>
  <c r="R487" i="3"/>
  <c r="Q487" i="3"/>
  <c r="M487" i="3"/>
  <c r="L487" i="3"/>
  <c r="K487" i="3"/>
  <c r="J487" i="3"/>
  <c r="Z486" i="3"/>
  <c r="Y486" i="3"/>
  <c r="X486" i="3"/>
  <c r="U486" i="3"/>
  <c r="T486" i="3"/>
  <c r="R486" i="3"/>
  <c r="Q486" i="3"/>
  <c r="M486" i="3"/>
  <c r="L486" i="3"/>
  <c r="K486" i="3"/>
  <c r="J486" i="3"/>
  <c r="Z485" i="3"/>
  <c r="Y485" i="3"/>
  <c r="X485" i="3"/>
  <c r="U485" i="3"/>
  <c r="T485" i="3"/>
  <c r="R485" i="3"/>
  <c r="Q485" i="3"/>
  <c r="M485" i="3"/>
  <c r="L485" i="3"/>
  <c r="K485" i="3"/>
  <c r="J485" i="3"/>
  <c r="Z484" i="3"/>
  <c r="Y484" i="3"/>
  <c r="X484" i="3"/>
  <c r="U484" i="3"/>
  <c r="T484" i="3"/>
  <c r="R484" i="3"/>
  <c r="Q484" i="3"/>
  <c r="M484" i="3"/>
  <c r="L484" i="3"/>
  <c r="K484" i="3"/>
  <c r="J484" i="3"/>
  <c r="Z483" i="3"/>
  <c r="Y483" i="3"/>
  <c r="X483" i="3"/>
  <c r="U483" i="3"/>
  <c r="T483" i="3"/>
  <c r="R483" i="3"/>
  <c r="Q483" i="3"/>
  <c r="M483" i="3"/>
  <c r="L483" i="3"/>
  <c r="K483" i="3"/>
  <c r="J483" i="3"/>
  <c r="Z482" i="3"/>
  <c r="Y482" i="3"/>
  <c r="X482" i="3"/>
  <c r="U482" i="3"/>
  <c r="T482" i="3"/>
  <c r="R482" i="3"/>
  <c r="Q482" i="3"/>
  <c r="M482" i="3"/>
  <c r="L482" i="3"/>
  <c r="K482" i="3"/>
  <c r="J482" i="3"/>
  <c r="Z481" i="3"/>
  <c r="Y481" i="3"/>
  <c r="X481" i="3"/>
  <c r="U481" i="3"/>
  <c r="T481" i="3"/>
  <c r="R481" i="3"/>
  <c r="Q481" i="3"/>
  <c r="M481" i="3"/>
  <c r="L481" i="3"/>
  <c r="K481" i="3"/>
  <c r="J481" i="3"/>
  <c r="Z480" i="3"/>
  <c r="Y480" i="3"/>
  <c r="X480" i="3"/>
  <c r="U480" i="3"/>
  <c r="T480" i="3"/>
  <c r="R480" i="3"/>
  <c r="Q480" i="3"/>
  <c r="M480" i="3"/>
  <c r="L480" i="3"/>
  <c r="K480" i="3"/>
  <c r="J480" i="3"/>
  <c r="Z479" i="3"/>
  <c r="Y479" i="3"/>
  <c r="X479" i="3"/>
  <c r="U479" i="3"/>
  <c r="T479" i="3"/>
  <c r="R479" i="3"/>
  <c r="Q479" i="3"/>
  <c r="M479" i="3"/>
  <c r="L479" i="3"/>
  <c r="K479" i="3"/>
  <c r="J479" i="3"/>
  <c r="Z478" i="3"/>
  <c r="Y478" i="3"/>
  <c r="X478" i="3"/>
  <c r="U478" i="3"/>
  <c r="T478" i="3"/>
  <c r="R478" i="3"/>
  <c r="Q478" i="3"/>
  <c r="M478" i="3"/>
  <c r="L478" i="3"/>
  <c r="K478" i="3"/>
  <c r="J478" i="3"/>
  <c r="Z477" i="3"/>
  <c r="Y477" i="3"/>
  <c r="X477" i="3"/>
  <c r="U477" i="3"/>
  <c r="T477" i="3"/>
  <c r="R477" i="3"/>
  <c r="Q477" i="3"/>
  <c r="M477" i="3"/>
  <c r="L477" i="3"/>
  <c r="K477" i="3"/>
  <c r="J477" i="3"/>
  <c r="Z476" i="3"/>
  <c r="Y476" i="3"/>
  <c r="X476" i="3"/>
  <c r="U476" i="3"/>
  <c r="T476" i="3"/>
  <c r="R476" i="3"/>
  <c r="Q476" i="3"/>
  <c r="M476" i="3"/>
  <c r="L476" i="3"/>
  <c r="K476" i="3"/>
  <c r="J476" i="3"/>
  <c r="Z475" i="3"/>
  <c r="Y475" i="3"/>
  <c r="X475" i="3"/>
  <c r="U475" i="3"/>
  <c r="T475" i="3"/>
  <c r="R475" i="3"/>
  <c r="Q475" i="3"/>
  <c r="M475" i="3"/>
  <c r="L475" i="3"/>
  <c r="K475" i="3"/>
  <c r="J475" i="3"/>
  <c r="Z474" i="3"/>
  <c r="Y474" i="3"/>
  <c r="X474" i="3"/>
  <c r="U474" i="3"/>
  <c r="T474" i="3"/>
  <c r="R474" i="3"/>
  <c r="Q474" i="3"/>
  <c r="M474" i="3"/>
  <c r="L474" i="3"/>
  <c r="K474" i="3"/>
  <c r="J474" i="3"/>
  <c r="Z473" i="3"/>
  <c r="Y473" i="3"/>
  <c r="X473" i="3"/>
  <c r="U473" i="3"/>
  <c r="T473" i="3"/>
  <c r="R473" i="3"/>
  <c r="Q473" i="3"/>
  <c r="M473" i="3"/>
  <c r="L473" i="3"/>
  <c r="K473" i="3"/>
  <c r="J473" i="3"/>
  <c r="Z472" i="3"/>
  <c r="Y472" i="3"/>
  <c r="X472" i="3"/>
  <c r="U472" i="3"/>
  <c r="T472" i="3"/>
  <c r="R472" i="3"/>
  <c r="Q472" i="3"/>
  <c r="M472" i="3"/>
  <c r="L472" i="3"/>
  <c r="K472" i="3"/>
  <c r="J472" i="3"/>
  <c r="Z471" i="3"/>
  <c r="Y471" i="3"/>
  <c r="X471" i="3"/>
  <c r="U471" i="3"/>
  <c r="T471" i="3"/>
  <c r="R471" i="3"/>
  <c r="Q471" i="3"/>
  <c r="M471" i="3"/>
  <c r="L471" i="3"/>
  <c r="K471" i="3"/>
  <c r="J471" i="3"/>
  <c r="Z470" i="3"/>
  <c r="Y470" i="3"/>
  <c r="X470" i="3"/>
  <c r="U470" i="3"/>
  <c r="T470" i="3"/>
  <c r="R470" i="3"/>
  <c r="Q470" i="3"/>
  <c r="M470" i="3"/>
  <c r="L470" i="3"/>
  <c r="K470" i="3"/>
  <c r="J470" i="3"/>
  <c r="Z469" i="3"/>
  <c r="Y469" i="3"/>
  <c r="X469" i="3"/>
  <c r="U469" i="3"/>
  <c r="T469" i="3"/>
  <c r="R469" i="3"/>
  <c r="Q469" i="3"/>
  <c r="M469" i="3"/>
  <c r="L469" i="3"/>
  <c r="K469" i="3"/>
  <c r="J469" i="3"/>
  <c r="Z468" i="3"/>
  <c r="Y468" i="3"/>
  <c r="X468" i="3"/>
  <c r="U468" i="3"/>
  <c r="T468" i="3"/>
  <c r="R468" i="3"/>
  <c r="Q468" i="3"/>
  <c r="M468" i="3"/>
  <c r="L468" i="3"/>
  <c r="K468" i="3"/>
  <c r="J468" i="3"/>
  <c r="Z467" i="3"/>
  <c r="Y467" i="3"/>
  <c r="X467" i="3"/>
  <c r="U467" i="3"/>
  <c r="T467" i="3"/>
  <c r="R467" i="3"/>
  <c r="Q467" i="3"/>
  <c r="M467" i="3"/>
  <c r="L467" i="3"/>
  <c r="K467" i="3"/>
  <c r="J467" i="3"/>
  <c r="Z466" i="3"/>
  <c r="Y466" i="3"/>
  <c r="X466" i="3"/>
  <c r="U466" i="3"/>
  <c r="T466" i="3"/>
  <c r="R466" i="3"/>
  <c r="Q466" i="3"/>
  <c r="M466" i="3"/>
  <c r="L466" i="3"/>
  <c r="K466" i="3"/>
  <c r="J466" i="3"/>
  <c r="Z465" i="3"/>
  <c r="Y465" i="3"/>
  <c r="X465" i="3"/>
  <c r="U465" i="3"/>
  <c r="T465" i="3"/>
  <c r="R465" i="3"/>
  <c r="Q465" i="3"/>
  <c r="M465" i="3"/>
  <c r="L465" i="3"/>
  <c r="K465" i="3"/>
  <c r="J465" i="3"/>
  <c r="Z464" i="3"/>
  <c r="Y464" i="3"/>
  <c r="X464" i="3"/>
  <c r="U464" i="3"/>
  <c r="T464" i="3"/>
  <c r="R464" i="3"/>
  <c r="Q464" i="3"/>
  <c r="M464" i="3"/>
  <c r="L464" i="3"/>
  <c r="K464" i="3"/>
  <c r="J464" i="3"/>
  <c r="Z463" i="3"/>
  <c r="Y463" i="3"/>
  <c r="X463" i="3"/>
  <c r="U463" i="3"/>
  <c r="T463" i="3"/>
  <c r="R463" i="3"/>
  <c r="Q463" i="3"/>
  <c r="M463" i="3"/>
  <c r="L463" i="3"/>
  <c r="K463" i="3"/>
  <c r="J463" i="3"/>
  <c r="Z462" i="3"/>
  <c r="Y462" i="3"/>
  <c r="X462" i="3"/>
  <c r="U462" i="3"/>
  <c r="T462" i="3"/>
  <c r="R462" i="3"/>
  <c r="Q462" i="3"/>
  <c r="M462" i="3"/>
  <c r="L462" i="3"/>
  <c r="K462" i="3"/>
  <c r="J462" i="3"/>
  <c r="Z461" i="3"/>
  <c r="Y461" i="3"/>
  <c r="X461" i="3"/>
  <c r="U461" i="3"/>
  <c r="T461" i="3"/>
  <c r="R461" i="3"/>
  <c r="Q461" i="3"/>
  <c r="M461" i="3"/>
  <c r="L461" i="3"/>
  <c r="K461" i="3"/>
  <c r="J461" i="3"/>
  <c r="Z460" i="3"/>
  <c r="Y460" i="3"/>
  <c r="X460" i="3"/>
  <c r="U460" i="3"/>
  <c r="T460" i="3"/>
  <c r="R460" i="3"/>
  <c r="Q460" i="3"/>
  <c r="M460" i="3"/>
  <c r="L460" i="3"/>
  <c r="K460" i="3"/>
  <c r="J460" i="3"/>
  <c r="Z459" i="3"/>
  <c r="Y459" i="3"/>
  <c r="X459" i="3"/>
  <c r="U459" i="3"/>
  <c r="T459" i="3"/>
  <c r="R459" i="3"/>
  <c r="Q459" i="3"/>
  <c r="M459" i="3"/>
  <c r="L459" i="3"/>
  <c r="K459" i="3"/>
  <c r="J459" i="3"/>
  <c r="Z458" i="3"/>
  <c r="Y458" i="3"/>
  <c r="X458" i="3"/>
  <c r="U458" i="3"/>
  <c r="T458" i="3"/>
  <c r="R458" i="3"/>
  <c r="Q458" i="3"/>
  <c r="M458" i="3"/>
  <c r="L458" i="3"/>
  <c r="K458" i="3"/>
  <c r="J458" i="3"/>
  <c r="Z457" i="3"/>
  <c r="Y457" i="3"/>
  <c r="X457" i="3"/>
  <c r="U457" i="3"/>
  <c r="T457" i="3"/>
  <c r="R457" i="3"/>
  <c r="Q457" i="3"/>
  <c r="M457" i="3"/>
  <c r="L457" i="3"/>
  <c r="K457" i="3"/>
  <c r="J457" i="3"/>
  <c r="Z456" i="3"/>
  <c r="Y456" i="3"/>
  <c r="X456" i="3"/>
  <c r="U456" i="3"/>
  <c r="T456" i="3"/>
  <c r="R456" i="3"/>
  <c r="Q456" i="3"/>
  <c r="M456" i="3"/>
  <c r="L456" i="3"/>
  <c r="K456" i="3"/>
  <c r="J456" i="3"/>
  <c r="Z455" i="3"/>
  <c r="Y455" i="3"/>
  <c r="X455" i="3"/>
  <c r="U455" i="3"/>
  <c r="T455" i="3"/>
  <c r="R455" i="3"/>
  <c r="Q455" i="3"/>
  <c r="M455" i="3"/>
  <c r="L455" i="3"/>
  <c r="K455" i="3"/>
  <c r="J455" i="3"/>
  <c r="Z454" i="3"/>
  <c r="Y454" i="3"/>
  <c r="X454" i="3"/>
  <c r="U454" i="3"/>
  <c r="T454" i="3"/>
  <c r="R454" i="3"/>
  <c r="Q454" i="3"/>
  <c r="M454" i="3"/>
  <c r="L454" i="3"/>
  <c r="K454" i="3"/>
  <c r="J454" i="3"/>
  <c r="Z453" i="3"/>
  <c r="Y453" i="3"/>
  <c r="X453" i="3"/>
  <c r="U453" i="3"/>
  <c r="T453" i="3"/>
  <c r="R453" i="3"/>
  <c r="Q453" i="3"/>
  <c r="M453" i="3"/>
  <c r="L453" i="3"/>
  <c r="K453" i="3"/>
  <c r="J453" i="3"/>
  <c r="Z452" i="3"/>
  <c r="Y452" i="3"/>
  <c r="X452" i="3"/>
  <c r="U452" i="3"/>
  <c r="T452" i="3"/>
  <c r="R452" i="3"/>
  <c r="Q452" i="3"/>
  <c r="M452" i="3"/>
  <c r="L452" i="3"/>
  <c r="K452" i="3"/>
  <c r="J452" i="3"/>
  <c r="Z451" i="3"/>
  <c r="Y451" i="3"/>
  <c r="X451" i="3"/>
  <c r="U451" i="3"/>
  <c r="T451" i="3"/>
  <c r="R451" i="3"/>
  <c r="Q451" i="3"/>
  <c r="M451" i="3"/>
  <c r="L451" i="3"/>
  <c r="K451" i="3"/>
  <c r="J451" i="3"/>
  <c r="Z450" i="3"/>
  <c r="Y450" i="3"/>
  <c r="X450" i="3"/>
  <c r="U450" i="3"/>
  <c r="T450" i="3"/>
  <c r="R450" i="3"/>
  <c r="Q450" i="3"/>
  <c r="M450" i="3"/>
  <c r="L450" i="3"/>
  <c r="K450" i="3"/>
  <c r="J450" i="3"/>
  <c r="Z449" i="3"/>
  <c r="Y449" i="3"/>
  <c r="X449" i="3"/>
  <c r="U449" i="3"/>
  <c r="T449" i="3"/>
  <c r="R449" i="3"/>
  <c r="Q449" i="3"/>
  <c r="M449" i="3"/>
  <c r="L449" i="3"/>
  <c r="K449" i="3"/>
  <c r="J449" i="3"/>
  <c r="Z448" i="3"/>
  <c r="Y448" i="3"/>
  <c r="X448" i="3"/>
  <c r="U448" i="3"/>
  <c r="T448" i="3"/>
  <c r="R448" i="3"/>
  <c r="Q448" i="3"/>
  <c r="M448" i="3"/>
  <c r="L448" i="3"/>
  <c r="K448" i="3"/>
  <c r="J448" i="3"/>
  <c r="Z447" i="3"/>
  <c r="Y447" i="3"/>
  <c r="X447" i="3"/>
  <c r="U447" i="3"/>
  <c r="T447" i="3"/>
  <c r="R447" i="3"/>
  <c r="Q447" i="3"/>
  <c r="M447" i="3"/>
  <c r="L447" i="3"/>
  <c r="K447" i="3"/>
  <c r="J447" i="3"/>
  <c r="Z446" i="3"/>
  <c r="Y446" i="3"/>
  <c r="X446" i="3"/>
  <c r="U446" i="3"/>
  <c r="T446" i="3"/>
  <c r="R446" i="3"/>
  <c r="Q446" i="3"/>
  <c r="M446" i="3"/>
  <c r="L446" i="3"/>
  <c r="K446" i="3"/>
  <c r="J446" i="3"/>
  <c r="Z445" i="3"/>
  <c r="Y445" i="3"/>
  <c r="X445" i="3"/>
  <c r="U445" i="3"/>
  <c r="T445" i="3"/>
  <c r="R445" i="3"/>
  <c r="Q445" i="3"/>
  <c r="M445" i="3"/>
  <c r="L445" i="3"/>
  <c r="K445" i="3"/>
  <c r="J445" i="3"/>
  <c r="Z444" i="3"/>
  <c r="Y444" i="3"/>
  <c r="X444" i="3"/>
  <c r="U444" i="3"/>
  <c r="T444" i="3"/>
  <c r="R444" i="3"/>
  <c r="Q444" i="3"/>
  <c r="M444" i="3"/>
  <c r="L444" i="3"/>
  <c r="K444" i="3"/>
  <c r="J444" i="3"/>
  <c r="Z443" i="3"/>
  <c r="Y443" i="3"/>
  <c r="X443" i="3"/>
  <c r="U443" i="3"/>
  <c r="T443" i="3"/>
  <c r="R443" i="3"/>
  <c r="Q443" i="3"/>
  <c r="M443" i="3"/>
  <c r="L443" i="3"/>
  <c r="K443" i="3"/>
  <c r="J443" i="3"/>
  <c r="Z442" i="3"/>
  <c r="Y442" i="3"/>
  <c r="X442" i="3"/>
  <c r="U442" i="3"/>
  <c r="T442" i="3"/>
  <c r="R442" i="3"/>
  <c r="Q442" i="3"/>
  <c r="M442" i="3"/>
  <c r="L442" i="3"/>
  <c r="K442" i="3"/>
  <c r="J442" i="3"/>
  <c r="Z441" i="3"/>
  <c r="Y441" i="3"/>
  <c r="X441" i="3"/>
  <c r="U441" i="3"/>
  <c r="T441" i="3"/>
  <c r="R441" i="3"/>
  <c r="Q441" i="3"/>
  <c r="M441" i="3"/>
  <c r="L441" i="3"/>
  <c r="K441" i="3"/>
  <c r="J441" i="3"/>
  <c r="Z440" i="3"/>
  <c r="Y440" i="3"/>
  <c r="X440" i="3"/>
  <c r="U440" i="3"/>
  <c r="T440" i="3"/>
  <c r="R440" i="3"/>
  <c r="Q440" i="3"/>
  <c r="M440" i="3"/>
  <c r="L440" i="3"/>
  <c r="K440" i="3"/>
  <c r="J440" i="3"/>
  <c r="Z439" i="3"/>
  <c r="Y439" i="3"/>
  <c r="X439" i="3"/>
  <c r="U439" i="3"/>
  <c r="T439" i="3"/>
  <c r="R439" i="3"/>
  <c r="Q439" i="3"/>
  <c r="M439" i="3"/>
  <c r="L439" i="3"/>
  <c r="K439" i="3"/>
  <c r="J439" i="3"/>
  <c r="Z438" i="3"/>
  <c r="Y438" i="3"/>
  <c r="X438" i="3"/>
  <c r="U438" i="3"/>
  <c r="T438" i="3"/>
  <c r="R438" i="3"/>
  <c r="Q438" i="3"/>
  <c r="M438" i="3"/>
  <c r="L438" i="3"/>
  <c r="K438" i="3"/>
  <c r="J438" i="3"/>
  <c r="Z437" i="3"/>
  <c r="Y437" i="3"/>
  <c r="X437" i="3"/>
  <c r="U437" i="3"/>
  <c r="T437" i="3"/>
  <c r="R437" i="3"/>
  <c r="Q437" i="3"/>
  <c r="M437" i="3"/>
  <c r="L437" i="3"/>
  <c r="K437" i="3"/>
  <c r="J437" i="3"/>
  <c r="Z436" i="3"/>
  <c r="Y436" i="3"/>
  <c r="X436" i="3"/>
  <c r="U436" i="3"/>
  <c r="T436" i="3"/>
  <c r="R436" i="3"/>
  <c r="Q436" i="3"/>
  <c r="M436" i="3"/>
  <c r="L436" i="3"/>
  <c r="K436" i="3"/>
  <c r="J436" i="3"/>
  <c r="Z435" i="3"/>
  <c r="Y435" i="3"/>
  <c r="X435" i="3"/>
  <c r="U435" i="3"/>
  <c r="T435" i="3"/>
  <c r="R435" i="3"/>
  <c r="Q435" i="3"/>
  <c r="M435" i="3"/>
  <c r="L435" i="3"/>
  <c r="K435" i="3"/>
  <c r="J435" i="3"/>
  <c r="Z434" i="3"/>
  <c r="Y434" i="3"/>
  <c r="X434" i="3"/>
  <c r="U434" i="3"/>
  <c r="T434" i="3"/>
  <c r="R434" i="3"/>
  <c r="Q434" i="3"/>
  <c r="M434" i="3"/>
  <c r="L434" i="3"/>
  <c r="K434" i="3"/>
  <c r="J434" i="3"/>
  <c r="Z433" i="3"/>
  <c r="Y433" i="3"/>
  <c r="X433" i="3"/>
  <c r="U433" i="3"/>
  <c r="T433" i="3"/>
  <c r="R433" i="3"/>
  <c r="Q433" i="3"/>
  <c r="M433" i="3"/>
  <c r="L433" i="3"/>
  <c r="K433" i="3"/>
  <c r="J433" i="3"/>
  <c r="Z432" i="3"/>
  <c r="Y432" i="3"/>
  <c r="X432" i="3"/>
  <c r="U432" i="3"/>
  <c r="T432" i="3"/>
  <c r="R432" i="3"/>
  <c r="Q432" i="3"/>
  <c r="M432" i="3"/>
  <c r="L432" i="3"/>
  <c r="K432" i="3"/>
  <c r="J432" i="3"/>
  <c r="Z431" i="3"/>
  <c r="Y431" i="3"/>
  <c r="X431" i="3"/>
  <c r="U431" i="3"/>
  <c r="T431" i="3"/>
  <c r="R431" i="3"/>
  <c r="Q431" i="3"/>
  <c r="M431" i="3"/>
  <c r="L431" i="3"/>
  <c r="K431" i="3"/>
  <c r="J431" i="3"/>
  <c r="Z430" i="3"/>
  <c r="Y430" i="3"/>
  <c r="X430" i="3"/>
  <c r="U430" i="3"/>
  <c r="T430" i="3"/>
  <c r="R430" i="3"/>
  <c r="Q430" i="3"/>
  <c r="M430" i="3"/>
  <c r="L430" i="3"/>
  <c r="K430" i="3"/>
  <c r="J430" i="3"/>
  <c r="Z429" i="3"/>
  <c r="Y429" i="3"/>
  <c r="X429" i="3"/>
  <c r="U429" i="3"/>
  <c r="T429" i="3"/>
  <c r="R429" i="3"/>
  <c r="Q429" i="3"/>
  <c r="M429" i="3"/>
  <c r="L429" i="3"/>
  <c r="K429" i="3"/>
  <c r="J429" i="3"/>
  <c r="Z428" i="3"/>
  <c r="Y428" i="3"/>
  <c r="X428" i="3"/>
  <c r="U428" i="3"/>
  <c r="T428" i="3"/>
  <c r="R428" i="3"/>
  <c r="Q428" i="3"/>
  <c r="M428" i="3"/>
  <c r="L428" i="3"/>
  <c r="K428" i="3"/>
  <c r="J428" i="3"/>
  <c r="Z427" i="3"/>
  <c r="Y427" i="3"/>
  <c r="X427" i="3"/>
  <c r="U427" i="3"/>
  <c r="T427" i="3"/>
  <c r="R427" i="3"/>
  <c r="Q427" i="3"/>
  <c r="M427" i="3"/>
  <c r="L427" i="3"/>
  <c r="K427" i="3"/>
  <c r="J427" i="3"/>
  <c r="Z426" i="3"/>
  <c r="Y426" i="3"/>
  <c r="X426" i="3"/>
  <c r="U426" i="3"/>
  <c r="T426" i="3"/>
  <c r="R426" i="3"/>
  <c r="Q426" i="3"/>
  <c r="M426" i="3"/>
  <c r="L426" i="3"/>
  <c r="K426" i="3"/>
  <c r="J426" i="3"/>
  <c r="Z425" i="3"/>
  <c r="Y425" i="3"/>
  <c r="X425" i="3"/>
  <c r="U425" i="3"/>
  <c r="T425" i="3"/>
  <c r="R425" i="3"/>
  <c r="Q425" i="3"/>
  <c r="M425" i="3"/>
  <c r="L425" i="3"/>
  <c r="K425" i="3"/>
  <c r="J425" i="3"/>
  <c r="Z424" i="3"/>
  <c r="Y424" i="3"/>
  <c r="X424" i="3"/>
  <c r="U424" i="3"/>
  <c r="T424" i="3"/>
  <c r="R424" i="3"/>
  <c r="Q424" i="3"/>
  <c r="M424" i="3"/>
  <c r="L424" i="3"/>
  <c r="K424" i="3"/>
  <c r="J424" i="3"/>
  <c r="Z423" i="3"/>
  <c r="Y423" i="3"/>
  <c r="X423" i="3"/>
  <c r="U423" i="3"/>
  <c r="T423" i="3"/>
  <c r="R423" i="3"/>
  <c r="Q423" i="3"/>
  <c r="M423" i="3"/>
  <c r="L423" i="3"/>
  <c r="K423" i="3"/>
  <c r="J423" i="3"/>
  <c r="Z422" i="3"/>
  <c r="Y422" i="3"/>
  <c r="X422" i="3"/>
  <c r="U422" i="3"/>
  <c r="T422" i="3"/>
  <c r="R422" i="3"/>
  <c r="Q422" i="3"/>
  <c r="M422" i="3"/>
  <c r="L422" i="3"/>
  <c r="K422" i="3"/>
  <c r="J422" i="3"/>
  <c r="Z421" i="3"/>
  <c r="Y421" i="3"/>
  <c r="X421" i="3"/>
  <c r="U421" i="3"/>
  <c r="T421" i="3"/>
  <c r="R421" i="3"/>
  <c r="Q421" i="3"/>
  <c r="M421" i="3"/>
  <c r="L421" i="3"/>
  <c r="K421" i="3"/>
  <c r="J421" i="3"/>
  <c r="Z420" i="3"/>
  <c r="Y420" i="3"/>
  <c r="X420" i="3"/>
  <c r="U420" i="3"/>
  <c r="T420" i="3"/>
  <c r="R420" i="3"/>
  <c r="Q420" i="3"/>
  <c r="M420" i="3"/>
  <c r="L420" i="3"/>
  <c r="K420" i="3"/>
  <c r="J420" i="3"/>
  <c r="Z419" i="3"/>
  <c r="Y419" i="3"/>
  <c r="X419" i="3"/>
  <c r="U419" i="3"/>
  <c r="T419" i="3"/>
  <c r="R419" i="3"/>
  <c r="Q419" i="3"/>
  <c r="M419" i="3"/>
  <c r="L419" i="3"/>
  <c r="K419" i="3"/>
  <c r="J419" i="3"/>
  <c r="Z418" i="3"/>
  <c r="Y418" i="3"/>
  <c r="X418" i="3"/>
  <c r="U418" i="3"/>
  <c r="T418" i="3"/>
  <c r="R418" i="3"/>
  <c r="Q418" i="3"/>
  <c r="M418" i="3"/>
  <c r="L418" i="3"/>
  <c r="K418" i="3"/>
  <c r="J418" i="3"/>
  <c r="Z417" i="3"/>
  <c r="Y417" i="3"/>
  <c r="X417" i="3"/>
  <c r="U417" i="3"/>
  <c r="T417" i="3"/>
  <c r="R417" i="3"/>
  <c r="Q417" i="3"/>
  <c r="M417" i="3"/>
  <c r="L417" i="3"/>
  <c r="K417" i="3"/>
  <c r="J417" i="3"/>
  <c r="Z416" i="3"/>
  <c r="Y416" i="3"/>
  <c r="X416" i="3"/>
  <c r="U416" i="3"/>
  <c r="T416" i="3"/>
  <c r="R416" i="3"/>
  <c r="Q416" i="3"/>
  <c r="M416" i="3"/>
  <c r="L416" i="3"/>
  <c r="K416" i="3"/>
  <c r="J416" i="3"/>
  <c r="Z415" i="3"/>
  <c r="Y415" i="3"/>
  <c r="X415" i="3"/>
  <c r="U415" i="3"/>
  <c r="T415" i="3"/>
  <c r="R415" i="3"/>
  <c r="Q415" i="3"/>
  <c r="M415" i="3"/>
  <c r="L415" i="3"/>
  <c r="K415" i="3"/>
  <c r="J415" i="3"/>
  <c r="Z414" i="3"/>
  <c r="Y414" i="3"/>
  <c r="X414" i="3"/>
  <c r="U414" i="3"/>
  <c r="T414" i="3"/>
  <c r="R414" i="3"/>
  <c r="Q414" i="3"/>
  <c r="M414" i="3"/>
  <c r="L414" i="3"/>
  <c r="K414" i="3"/>
  <c r="J414" i="3"/>
  <c r="Z413" i="3"/>
  <c r="Y413" i="3"/>
  <c r="X413" i="3"/>
  <c r="U413" i="3"/>
  <c r="T413" i="3"/>
  <c r="R413" i="3"/>
  <c r="Q413" i="3"/>
  <c r="M413" i="3"/>
  <c r="L413" i="3"/>
  <c r="K413" i="3"/>
  <c r="J413" i="3"/>
  <c r="Z412" i="3"/>
  <c r="Y412" i="3"/>
  <c r="X412" i="3"/>
  <c r="U412" i="3"/>
  <c r="T412" i="3"/>
  <c r="R412" i="3"/>
  <c r="Q412" i="3"/>
  <c r="M412" i="3"/>
  <c r="L412" i="3"/>
  <c r="K412" i="3"/>
  <c r="J412" i="3"/>
  <c r="Z411" i="3"/>
  <c r="Y411" i="3"/>
  <c r="X411" i="3"/>
  <c r="U411" i="3"/>
  <c r="T411" i="3"/>
  <c r="R411" i="3"/>
  <c r="Q411" i="3"/>
  <c r="M411" i="3"/>
  <c r="L411" i="3"/>
  <c r="K411" i="3"/>
  <c r="J411" i="3"/>
  <c r="Z410" i="3"/>
  <c r="Y410" i="3"/>
  <c r="X410" i="3"/>
  <c r="U410" i="3"/>
  <c r="T410" i="3"/>
  <c r="R410" i="3"/>
  <c r="Q410" i="3"/>
  <c r="M410" i="3"/>
  <c r="L410" i="3"/>
  <c r="K410" i="3"/>
  <c r="J410" i="3"/>
  <c r="Z409" i="3"/>
  <c r="Y409" i="3"/>
  <c r="X409" i="3"/>
  <c r="U409" i="3"/>
  <c r="T409" i="3"/>
  <c r="R409" i="3"/>
  <c r="Q409" i="3"/>
  <c r="M409" i="3"/>
  <c r="L409" i="3"/>
  <c r="K409" i="3"/>
  <c r="J409" i="3"/>
  <c r="Z408" i="3"/>
  <c r="Y408" i="3"/>
  <c r="X408" i="3"/>
  <c r="U408" i="3"/>
  <c r="T408" i="3"/>
  <c r="R408" i="3"/>
  <c r="Q408" i="3"/>
  <c r="M408" i="3"/>
  <c r="L408" i="3"/>
  <c r="K408" i="3"/>
  <c r="J408" i="3"/>
  <c r="Z407" i="3"/>
  <c r="Y407" i="3"/>
  <c r="X407" i="3"/>
  <c r="U407" i="3"/>
  <c r="T407" i="3"/>
  <c r="R407" i="3"/>
  <c r="Q407" i="3"/>
  <c r="M407" i="3"/>
  <c r="L407" i="3"/>
  <c r="K407" i="3"/>
  <c r="J407" i="3"/>
  <c r="Z406" i="3"/>
  <c r="Y406" i="3"/>
  <c r="X406" i="3"/>
  <c r="U406" i="3"/>
  <c r="T406" i="3"/>
  <c r="R406" i="3"/>
  <c r="Q406" i="3"/>
  <c r="M406" i="3"/>
  <c r="L406" i="3"/>
  <c r="K406" i="3"/>
  <c r="J406" i="3"/>
  <c r="Z405" i="3"/>
  <c r="Y405" i="3"/>
  <c r="X405" i="3"/>
  <c r="U405" i="3"/>
  <c r="T405" i="3"/>
  <c r="R405" i="3"/>
  <c r="Q405" i="3"/>
  <c r="M405" i="3"/>
  <c r="L405" i="3"/>
  <c r="K405" i="3"/>
  <c r="J405" i="3"/>
  <c r="Z404" i="3"/>
  <c r="Y404" i="3"/>
  <c r="X404" i="3"/>
  <c r="U404" i="3"/>
  <c r="T404" i="3"/>
  <c r="R404" i="3"/>
  <c r="Q404" i="3"/>
  <c r="M404" i="3"/>
  <c r="L404" i="3"/>
  <c r="K404" i="3"/>
  <c r="J404" i="3"/>
  <c r="Z403" i="3"/>
  <c r="Y403" i="3"/>
  <c r="X403" i="3"/>
  <c r="U403" i="3"/>
  <c r="T403" i="3"/>
  <c r="R403" i="3"/>
  <c r="Q403" i="3"/>
  <c r="M403" i="3"/>
  <c r="L403" i="3"/>
  <c r="K403" i="3"/>
  <c r="J403" i="3"/>
  <c r="Z402" i="3"/>
  <c r="Y402" i="3"/>
  <c r="X402" i="3"/>
  <c r="U402" i="3"/>
  <c r="T402" i="3"/>
  <c r="R402" i="3"/>
  <c r="Q402" i="3"/>
  <c r="M402" i="3"/>
  <c r="L402" i="3"/>
  <c r="K402" i="3"/>
  <c r="J402" i="3"/>
  <c r="Z401" i="3"/>
  <c r="Y401" i="3"/>
  <c r="X401" i="3"/>
  <c r="U401" i="3"/>
  <c r="T401" i="3"/>
  <c r="R401" i="3"/>
  <c r="Q401" i="3"/>
  <c r="M401" i="3"/>
  <c r="L401" i="3"/>
  <c r="K401" i="3"/>
  <c r="J401" i="3"/>
  <c r="Z400" i="3"/>
  <c r="Y400" i="3"/>
  <c r="X400" i="3"/>
  <c r="U400" i="3"/>
  <c r="T400" i="3"/>
  <c r="R400" i="3"/>
  <c r="Q400" i="3"/>
  <c r="M400" i="3"/>
  <c r="L400" i="3"/>
  <c r="K400" i="3"/>
  <c r="J400" i="3"/>
  <c r="Z399" i="3"/>
  <c r="Y399" i="3"/>
  <c r="X399" i="3"/>
  <c r="U399" i="3"/>
  <c r="T399" i="3"/>
  <c r="R399" i="3"/>
  <c r="Q399" i="3"/>
  <c r="M399" i="3"/>
  <c r="L399" i="3"/>
  <c r="K399" i="3"/>
  <c r="J399" i="3"/>
  <c r="Z398" i="3"/>
  <c r="Y398" i="3"/>
  <c r="X398" i="3"/>
  <c r="U398" i="3"/>
  <c r="T398" i="3"/>
  <c r="R398" i="3"/>
  <c r="Q398" i="3"/>
  <c r="M398" i="3"/>
  <c r="L398" i="3"/>
  <c r="K398" i="3"/>
  <c r="J398" i="3"/>
  <c r="Z397" i="3"/>
  <c r="Y397" i="3"/>
  <c r="X397" i="3"/>
  <c r="U397" i="3"/>
  <c r="T397" i="3"/>
  <c r="R397" i="3"/>
  <c r="Q397" i="3"/>
  <c r="M397" i="3"/>
  <c r="L397" i="3"/>
  <c r="K397" i="3"/>
  <c r="J397" i="3"/>
  <c r="Z396" i="3"/>
  <c r="Y396" i="3"/>
  <c r="X396" i="3"/>
  <c r="U396" i="3"/>
  <c r="T396" i="3"/>
  <c r="R396" i="3"/>
  <c r="Q396" i="3"/>
  <c r="M396" i="3"/>
  <c r="L396" i="3"/>
  <c r="K396" i="3"/>
  <c r="J396" i="3"/>
  <c r="Z395" i="3"/>
  <c r="Y395" i="3"/>
  <c r="X395" i="3"/>
  <c r="U395" i="3"/>
  <c r="T395" i="3"/>
  <c r="R395" i="3"/>
  <c r="Q395" i="3"/>
  <c r="M395" i="3"/>
  <c r="L395" i="3"/>
  <c r="K395" i="3"/>
  <c r="J395" i="3"/>
  <c r="Z394" i="3"/>
  <c r="Y394" i="3"/>
  <c r="X394" i="3"/>
  <c r="U394" i="3"/>
  <c r="T394" i="3"/>
  <c r="R394" i="3"/>
  <c r="Q394" i="3"/>
  <c r="M394" i="3"/>
  <c r="L394" i="3"/>
  <c r="K394" i="3"/>
  <c r="J394" i="3"/>
  <c r="Z393" i="3"/>
  <c r="Y393" i="3"/>
  <c r="X393" i="3"/>
  <c r="U393" i="3"/>
  <c r="T393" i="3"/>
  <c r="R393" i="3"/>
  <c r="Q393" i="3"/>
  <c r="M393" i="3"/>
  <c r="L393" i="3"/>
  <c r="K393" i="3"/>
  <c r="J393" i="3"/>
  <c r="Z392" i="3"/>
  <c r="Y392" i="3"/>
  <c r="X392" i="3"/>
  <c r="U392" i="3"/>
  <c r="T392" i="3"/>
  <c r="R392" i="3"/>
  <c r="Q392" i="3"/>
  <c r="M392" i="3"/>
  <c r="L392" i="3"/>
  <c r="K392" i="3"/>
  <c r="J392" i="3"/>
  <c r="Z391" i="3"/>
  <c r="Y391" i="3"/>
  <c r="X391" i="3"/>
  <c r="U391" i="3"/>
  <c r="T391" i="3"/>
  <c r="R391" i="3"/>
  <c r="Q391" i="3"/>
  <c r="M391" i="3"/>
  <c r="L391" i="3"/>
  <c r="K391" i="3"/>
  <c r="J391" i="3"/>
  <c r="Z390" i="3"/>
  <c r="Y390" i="3"/>
  <c r="X390" i="3"/>
  <c r="U390" i="3"/>
  <c r="T390" i="3"/>
  <c r="R390" i="3"/>
  <c r="Q390" i="3"/>
  <c r="M390" i="3"/>
  <c r="L390" i="3"/>
  <c r="K390" i="3"/>
  <c r="J390" i="3"/>
  <c r="Z389" i="3"/>
  <c r="Y389" i="3"/>
  <c r="X389" i="3"/>
  <c r="U389" i="3"/>
  <c r="T389" i="3"/>
  <c r="R389" i="3"/>
  <c r="Q389" i="3"/>
  <c r="M389" i="3"/>
  <c r="L389" i="3"/>
  <c r="K389" i="3"/>
  <c r="J389" i="3"/>
  <c r="Z388" i="3"/>
  <c r="Y388" i="3"/>
  <c r="X388" i="3"/>
  <c r="U388" i="3"/>
  <c r="T388" i="3"/>
  <c r="R388" i="3"/>
  <c r="Q388" i="3"/>
  <c r="M388" i="3"/>
  <c r="L388" i="3"/>
  <c r="K388" i="3"/>
  <c r="J388" i="3"/>
  <c r="Z387" i="3"/>
  <c r="Y387" i="3"/>
  <c r="X387" i="3"/>
  <c r="U387" i="3"/>
  <c r="T387" i="3"/>
  <c r="R387" i="3"/>
  <c r="Q387" i="3"/>
  <c r="M387" i="3"/>
  <c r="L387" i="3"/>
  <c r="K387" i="3"/>
  <c r="J387" i="3"/>
  <c r="Z386" i="3"/>
  <c r="Y386" i="3"/>
  <c r="X386" i="3"/>
  <c r="U386" i="3"/>
  <c r="T386" i="3"/>
  <c r="R386" i="3"/>
  <c r="Q386" i="3"/>
  <c r="M386" i="3"/>
  <c r="L386" i="3"/>
  <c r="K386" i="3"/>
  <c r="J386" i="3"/>
  <c r="Z385" i="3"/>
  <c r="Y385" i="3"/>
  <c r="X385" i="3"/>
  <c r="U385" i="3"/>
  <c r="T385" i="3"/>
  <c r="R385" i="3"/>
  <c r="Q385" i="3"/>
  <c r="M385" i="3"/>
  <c r="L385" i="3"/>
  <c r="K385" i="3"/>
  <c r="J385" i="3"/>
  <c r="Z384" i="3"/>
  <c r="Y384" i="3"/>
  <c r="X384" i="3"/>
  <c r="U384" i="3"/>
  <c r="T384" i="3"/>
  <c r="R384" i="3"/>
  <c r="Q384" i="3"/>
  <c r="M384" i="3"/>
  <c r="L384" i="3"/>
  <c r="K384" i="3"/>
  <c r="J384" i="3"/>
  <c r="Z383" i="3"/>
  <c r="Y383" i="3"/>
  <c r="X383" i="3"/>
  <c r="U383" i="3"/>
  <c r="T383" i="3"/>
  <c r="R383" i="3"/>
  <c r="Q383" i="3"/>
  <c r="M383" i="3"/>
  <c r="L383" i="3"/>
  <c r="K383" i="3"/>
  <c r="J383" i="3"/>
  <c r="Z382" i="3"/>
  <c r="Y382" i="3"/>
  <c r="X382" i="3"/>
  <c r="U382" i="3"/>
  <c r="T382" i="3"/>
  <c r="R382" i="3"/>
  <c r="Q382" i="3"/>
  <c r="M382" i="3"/>
  <c r="L382" i="3"/>
  <c r="K382" i="3"/>
  <c r="J382" i="3"/>
  <c r="Z381" i="3"/>
  <c r="Y381" i="3"/>
  <c r="X381" i="3"/>
  <c r="U381" i="3"/>
  <c r="T381" i="3"/>
  <c r="R381" i="3"/>
  <c r="Q381" i="3"/>
  <c r="M381" i="3"/>
  <c r="L381" i="3"/>
  <c r="K381" i="3"/>
  <c r="J381" i="3"/>
  <c r="Z380" i="3"/>
  <c r="Y380" i="3"/>
  <c r="X380" i="3"/>
  <c r="U380" i="3"/>
  <c r="T380" i="3"/>
  <c r="R380" i="3"/>
  <c r="Q380" i="3"/>
  <c r="M380" i="3"/>
  <c r="L380" i="3"/>
  <c r="K380" i="3"/>
  <c r="J380" i="3"/>
  <c r="Z379" i="3"/>
  <c r="Y379" i="3"/>
  <c r="X379" i="3"/>
  <c r="U379" i="3"/>
  <c r="T379" i="3"/>
  <c r="R379" i="3"/>
  <c r="Q379" i="3"/>
  <c r="M379" i="3"/>
  <c r="L379" i="3"/>
  <c r="K379" i="3"/>
  <c r="J379" i="3"/>
  <c r="Z378" i="3"/>
  <c r="Y378" i="3"/>
  <c r="X378" i="3"/>
  <c r="U378" i="3"/>
  <c r="T378" i="3"/>
  <c r="R378" i="3"/>
  <c r="Q378" i="3"/>
  <c r="M378" i="3"/>
  <c r="L378" i="3"/>
  <c r="K378" i="3"/>
  <c r="J378" i="3"/>
  <c r="Z377" i="3"/>
  <c r="Y377" i="3"/>
  <c r="X377" i="3"/>
  <c r="U377" i="3"/>
  <c r="T377" i="3"/>
  <c r="R377" i="3"/>
  <c r="Q377" i="3"/>
  <c r="M377" i="3"/>
  <c r="L377" i="3"/>
  <c r="K377" i="3"/>
  <c r="J377" i="3"/>
  <c r="Z376" i="3"/>
  <c r="Y376" i="3"/>
  <c r="X376" i="3"/>
  <c r="U376" i="3"/>
  <c r="T376" i="3"/>
  <c r="R376" i="3"/>
  <c r="Q376" i="3"/>
  <c r="M376" i="3"/>
  <c r="L376" i="3"/>
  <c r="K376" i="3"/>
  <c r="J376" i="3"/>
  <c r="Z375" i="3"/>
  <c r="Y375" i="3"/>
  <c r="X375" i="3"/>
  <c r="U375" i="3"/>
  <c r="T375" i="3"/>
  <c r="R375" i="3"/>
  <c r="Q375" i="3"/>
  <c r="M375" i="3"/>
  <c r="L375" i="3"/>
  <c r="K375" i="3"/>
  <c r="J375" i="3"/>
  <c r="Z374" i="3"/>
  <c r="Y374" i="3"/>
  <c r="X374" i="3"/>
  <c r="U374" i="3"/>
  <c r="T374" i="3"/>
  <c r="R374" i="3"/>
  <c r="Q374" i="3"/>
  <c r="M374" i="3"/>
  <c r="L374" i="3"/>
  <c r="K374" i="3"/>
  <c r="J374" i="3"/>
  <c r="Z373" i="3"/>
  <c r="Y373" i="3"/>
  <c r="X373" i="3"/>
  <c r="U373" i="3"/>
  <c r="T373" i="3"/>
  <c r="R373" i="3"/>
  <c r="Q373" i="3"/>
  <c r="M373" i="3"/>
  <c r="L373" i="3"/>
  <c r="K373" i="3"/>
  <c r="J373" i="3"/>
  <c r="Z372" i="3"/>
  <c r="Y372" i="3"/>
  <c r="X372" i="3"/>
  <c r="U372" i="3"/>
  <c r="T372" i="3"/>
  <c r="R372" i="3"/>
  <c r="Q372" i="3"/>
  <c r="M372" i="3"/>
  <c r="L372" i="3"/>
  <c r="K372" i="3"/>
  <c r="J372" i="3"/>
  <c r="Z371" i="3"/>
  <c r="Y371" i="3"/>
  <c r="X371" i="3"/>
  <c r="U371" i="3"/>
  <c r="T371" i="3"/>
  <c r="R371" i="3"/>
  <c r="Q371" i="3"/>
  <c r="M371" i="3"/>
  <c r="L371" i="3"/>
  <c r="K371" i="3"/>
  <c r="J371" i="3"/>
  <c r="Z370" i="3"/>
  <c r="Y370" i="3"/>
  <c r="X370" i="3"/>
  <c r="U370" i="3"/>
  <c r="T370" i="3"/>
  <c r="R370" i="3"/>
  <c r="Q370" i="3"/>
  <c r="M370" i="3"/>
  <c r="L370" i="3"/>
  <c r="K370" i="3"/>
  <c r="J370" i="3"/>
  <c r="Z369" i="3"/>
  <c r="Y369" i="3"/>
  <c r="X369" i="3"/>
  <c r="U369" i="3"/>
  <c r="T369" i="3"/>
  <c r="R369" i="3"/>
  <c r="Q369" i="3"/>
  <c r="M369" i="3"/>
  <c r="L369" i="3"/>
  <c r="K369" i="3"/>
  <c r="J369" i="3"/>
  <c r="Z368" i="3"/>
  <c r="Y368" i="3"/>
  <c r="X368" i="3"/>
  <c r="U368" i="3"/>
  <c r="T368" i="3"/>
  <c r="R368" i="3"/>
  <c r="Q368" i="3"/>
  <c r="M368" i="3"/>
  <c r="L368" i="3"/>
  <c r="K368" i="3"/>
  <c r="J368" i="3"/>
  <c r="Z367" i="3"/>
  <c r="Y367" i="3"/>
  <c r="X367" i="3"/>
  <c r="U367" i="3"/>
  <c r="T367" i="3"/>
  <c r="R367" i="3"/>
  <c r="Q367" i="3"/>
  <c r="M367" i="3"/>
  <c r="L367" i="3"/>
  <c r="K367" i="3"/>
  <c r="J367" i="3"/>
  <c r="Z366" i="3"/>
  <c r="Y366" i="3"/>
  <c r="X366" i="3"/>
  <c r="U366" i="3"/>
  <c r="T366" i="3"/>
  <c r="R366" i="3"/>
  <c r="Q366" i="3"/>
  <c r="M366" i="3"/>
  <c r="L366" i="3"/>
  <c r="K366" i="3"/>
  <c r="J366" i="3"/>
  <c r="Z365" i="3"/>
  <c r="Y365" i="3"/>
  <c r="X365" i="3"/>
  <c r="U365" i="3"/>
  <c r="T365" i="3"/>
  <c r="R365" i="3"/>
  <c r="Q365" i="3"/>
  <c r="M365" i="3"/>
  <c r="L365" i="3"/>
  <c r="K365" i="3"/>
  <c r="J365" i="3"/>
  <c r="Z364" i="3"/>
  <c r="Y364" i="3"/>
  <c r="X364" i="3"/>
  <c r="U364" i="3"/>
  <c r="T364" i="3"/>
  <c r="R364" i="3"/>
  <c r="Q364" i="3"/>
  <c r="M364" i="3"/>
  <c r="L364" i="3"/>
  <c r="K364" i="3"/>
  <c r="J364" i="3"/>
  <c r="Z363" i="3"/>
  <c r="Y363" i="3"/>
  <c r="X363" i="3"/>
  <c r="U363" i="3"/>
  <c r="T363" i="3"/>
  <c r="R363" i="3"/>
  <c r="Q363" i="3"/>
  <c r="M363" i="3"/>
  <c r="L363" i="3"/>
  <c r="K363" i="3"/>
  <c r="J363" i="3"/>
  <c r="Z362" i="3"/>
  <c r="Y362" i="3"/>
  <c r="X362" i="3"/>
  <c r="U362" i="3"/>
  <c r="T362" i="3"/>
  <c r="R362" i="3"/>
  <c r="Q362" i="3"/>
  <c r="M362" i="3"/>
  <c r="L362" i="3"/>
  <c r="K362" i="3"/>
  <c r="J362" i="3"/>
  <c r="Z361" i="3"/>
  <c r="Y361" i="3"/>
  <c r="X361" i="3"/>
  <c r="U361" i="3"/>
  <c r="T361" i="3"/>
  <c r="R361" i="3"/>
  <c r="Q361" i="3"/>
  <c r="M361" i="3"/>
  <c r="L361" i="3"/>
  <c r="K361" i="3"/>
  <c r="J361" i="3"/>
  <c r="Z360" i="3"/>
  <c r="Y360" i="3"/>
  <c r="X360" i="3"/>
  <c r="U360" i="3"/>
  <c r="T360" i="3"/>
  <c r="R360" i="3"/>
  <c r="Q360" i="3"/>
  <c r="M360" i="3"/>
  <c r="L360" i="3"/>
  <c r="K360" i="3"/>
  <c r="J360" i="3"/>
  <c r="Z359" i="3"/>
  <c r="Y359" i="3"/>
  <c r="X359" i="3"/>
  <c r="U359" i="3"/>
  <c r="T359" i="3"/>
  <c r="R359" i="3"/>
  <c r="Q359" i="3"/>
  <c r="M359" i="3"/>
  <c r="L359" i="3"/>
  <c r="K359" i="3"/>
  <c r="J359" i="3"/>
  <c r="Z358" i="3"/>
  <c r="Y358" i="3"/>
  <c r="X358" i="3"/>
  <c r="U358" i="3"/>
  <c r="T358" i="3"/>
  <c r="R358" i="3"/>
  <c r="Q358" i="3"/>
  <c r="M358" i="3"/>
  <c r="L358" i="3"/>
  <c r="K358" i="3"/>
  <c r="J358" i="3"/>
  <c r="Z357" i="3"/>
  <c r="Y357" i="3"/>
  <c r="X357" i="3"/>
  <c r="U357" i="3"/>
  <c r="T357" i="3"/>
  <c r="R357" i="3"/>
  <c r="Q357" i="3"/>
  <c r="M357" i="3"/>
  <c r="L357" i="3"/>
  <c r="K357" i="3"/>
  <c r="J357" i="3"/>
  <c r="Z356" i="3"/>
  <c r="Y356" i="3"/>
  <c r="X356" i="3"/>
  <c r="U356" i="3"/>
  <c r="T356" i="3"/>
  <c r="R356" i="3"/>
  <c r="Q356" i="3"/>
  <c r="M356" i="3"/>
  <c r="L356" i="3"/>
  <c r="K356" i="3"/>
  <c r="J356" i="3"/>
  <c r="Z355" i="3"/>
  <c r="Y355" i="3"/>
  <c r="X355" i="3"/>
  <c r="U355" i="3"/>
  <c r="T355" i="3"/>
  <c r="R355" i="3"/>
  <c r="Q355" i="3"/>
  <c r="M355" i="3"/>
  <c r="L355" i="3"/>
  <c r="K355" i="3"/>
  <c r="J355" i="3"/>
  <c r="Z354" i="3"/>
  <c r="Y354" i="3"/>
  <c r="X354" i="3"/>
  <c r="U354" i="3"/>
  <c r="T354" i="3"/>
  <c r="R354" i="3"/>
  <c r="Q354" i="3"/>
  <c r="M354" i="3"/>
  <c r="L354" i="3"/>
  <c r="K354" i="3"/>
  <c r="J354" i="3"/>
  <c r="Z353" i="3"/>
  <c r="Y353" i="3"/>
  <c r="X353" i="3"/>
  <c r="U353" i="3"/>
  <c r="T353" i="3"/>
  <c r="R353" i="3"/>
  <c r="Q353" i="3"/>
  <c r="M353" i="3"/>
  <c r="L353" i="3"/>
  <c r="K353" i="3"/>
  <c r="J353" i="3"/>
  <c r="Z352" i="3"/>
  <c r="Y352" i="3"/>
  <c r="X352" i="3"/>
  <c r="U352" i="3"/>
  <c r="T352" i="3"/>
  <c r="R352" i="3"/>
  <c r="Q352" i="3"/>
  <c r="M352" i="3"/>
  <c r="L352" i="3"/>
  <c r="K352" i="3"/>
  <c r="J352" i="3"/>
  <c r="Z351" i="3"/>
  <c r="Y351" i="3"/>
  <c r="X351" i="3"/>
  <c r="U351" i="3"/>
  <c r="T351" i="3"/>
  <c r="R351" i="3"/>
  <c r="Q351" i="3"/>
  <c r="M351" i="3"/>
  <c r="L351" i="3"/>
  <c r="K351" i="3"/>
  <c r="J351" i="3"/>
  <c r="Z350" i="3"/>
  <c r="Y350" i="3"/>
  <c r="X350" i="3"/>
  <c r="U350" i="3"/>
  <c r="T350" i="3"/>
  <c r="R350" i="3"/>
  <c r="Q350" i="3"/>
  <c r="M350" i="3"/>
  <c r="L350" i="3"/>
  <c r="K350" i="3"/>
  <c r="J350" i="3"/>
  <c r="Z349" i="3"/>
  <c r="Y349" i="3"/>
  <c r="X349" i="3"/>
  <c r="U349" i="3"/>
  <c r="T349" i="3"/>
  <c r="R349" i="3"/>
  <c r="Q349" i="3"/>
  <c r="M349" i="3"/>
  <c r="L349" i="3"/>
  <c r="K349" i="3"/>
  <c r="J349" i="3"/>
  <c r="Z348" i="3"/>
  <c r="Y348" i="3"/>
  <c r="X348" i="3"/>
  <c r="U348" i="3"/>
  <c r="T348" i="3"/>
  <c r="R348" i="3"/>
  <c r="Q348" i="3"/>
  <c r="M348" i="3"/>
  <c r="L348" i="3"/>
  <c r="K348" i="3"/>
  <c r="J348" i="3"/>
  <c r="Z347" i="3"/>
  <c r="Y347" i="3"/>
  <c r="X347" i="3"/>
  <c r="U347" i="3"/>
  <c r="T347" i="3"/>
  <c r="R347" i="3"/>
  <c r="Q347" i="3"/>
  <c r="M347" i="3"/>
  <c r="L347" i="3"/>
  <c r="K347" i="3"/>
  <c r="J347" i="3"/>
  <c r="Z346" i="3"/>
  <c r="Y346" i="3"/>
  <c r="X346" i="3"/>
  <c r="U346" i="3"/>
  <c r="T346" i="3"/>
  <c r="R346" i="3"/>
  <c r="Q346" i="3"/>
  <c r="M346" i="3"/>
  <c r="L346" i="3"/>
  <c r="K346" i="3"/>
  <c r="J346" i="3"/>
  <c r="Z345" i="3"/>
  <c r="Y345" i="3"/>
  <c r="X345" i="3"/>
  <c r="U345" i="3"/>
  <c r="T345" i="3"/>
  <c r="R345" i="3"/>
  <c r="Q345" i="3"/>
  <c r="M345" i="3"/>
  <c r="L345" i="3"/>
  <c r="K345" i="3"/>
  <c r="J345" i="3"/>
  <c r="Z344" i="3"/>
  <c r="Y344" i="3"/>
  <c r="X344" i="3"/>
  <c r="U344" i="3"/>
  <c r="T344" i="3"/>
  <c r="R344" i="3"/>
  <c r="Q344" i="3"/>
  <c r="M344" i="3"/>
  <c r="L344" i="3"/>
  <c r="K344" i="3"/>
  <c r="J344" i="3"/>
  <c r="Z343" i="3"/>
  <c r="Y343" i="3"/>
  <c r="X343" i="3"/>
  <c r="U343" i="3"/>
  <c r="T343" i="3"/>
  <c r="R343" i="3"/>
  <c r="Q343" i="3"/>
  <c r="M343" i="3"/>
  <c r="L343" i="3"/>
  <c r="K343" i="3"/>
  <c r="J343" i="3"/>
  <c r="Z342" i="3"/>
  <c r="Y342" i="3"/>
  <c r="X342" i="3"/>
  <c r="U342" i="3"/>
  <c r="T342" i="3"/>
  <c r="R342" i="3"/>
  <c r="Q342" i="3"/>
  <c r="M342" i="3"/>
  <c r="L342" i="3"/>
  <c r="K342" i="3"/>
  <c r="J342" i="3"/>
  <c r="Z341" i="3"/>
  <c r="Y341" i="3"/>
  <c r="X341" i="3"/>
  <c r="U341" i="3"/>
  <c r="T341" i="3"/>
  <c r="R341" i="3"/>
  <c r="Q341" i="3"/>
  <c r="M341" i="3"/>
  <c r="L341" i="3"/>
  <c r="K341" i="3"/>
  <c r="J341" i="3"/>
  <c r="Z340" i="3"/>
  <c r="Y340" i="3"/>
  <c r="X340" i="3"/>
  <c r="U340" i="3"/>
  <c r="T340" i="3"/>
  <c r="R340" i="3"/>
  <c r="Q340" i="3"/>
  <c r="M340" i="3"/>
  <c r="L340" i="3"/>
  <c r="K340" i="3"/>
  <c r="J340" i="3"/>
  <c r="Z339" i="3"/>
  <c r="Y339" i="3"/>
  <c r="X339" i="3"/>
  <c r="U339" i="3"/>
  <c r="T339" i="3"/>
  <c r="R339" i="3"/>
  <c r="Q339" i="3"/>
  <c r="M339" i="3"/>
  <c r="L339" i="3"/>
  <c r="K339" i="3"/>
  <c r="J339" i="3"/>
  <c r="Z338" i="3"/>
  <c r="Y338" i="3"/>
  <c r="X338" i="3"/>
  <c r="U338" i="3"/>
  <c r="T338" i="3"/>
  <c r="R338" i="3"/>
  <c r="Q338" i="3"/>
  <c r="M338" i="3"/>
  <c r="L338" i="3"/>
  <c r="K338" i="3"/>
  <c r="J338" i="3"/>
  <c r="Z337" i="3"/>
  <c r="Y337" i="3"/>
  <c r="X337" i="3"/>
  <c r="U337" i="3"/>
  <c r="T337" i="3"/>
  <c r="R337" i="3"/>
  <c r="Q337" i="3"/>
  <c r="M337" i="3"/>
  <c r="L337" i="3"/>
  <c r="K337" i="3"/>
  <c r="J337" i="3"/>
  <c r="Z336" i="3"/>
  <c r="Y336" i="3"/>
  <c r="X336" i="3"/>
  <c r="U336" i="3"/>
  <c r="T336" i="3"/>
  <c r="R336" i="3"/>
  <c r="Q336" i="3"/>
  <c r="M336" i="3"/>
  <c r="L336" i="3"/>
  <c r="K336" i="3"/>
  <c r="J336" i="3"/>
  <c r="Z335" i="3"/>
  <c r="Y335" i="3"/>
  <c r="X335" i="3"/>
  <c r="U335" i="3"/>
  <c r="T335" i="3"/>
  <c r="R335" i="3"/>
  <c r="Q335" i="3"/>
  <c r="M335" i="3"/>
  <c r="L335" i="3"/>
  <c r="K335" i="3"/>
  <c r="J335" i="3"/>
  <c r="Z334" i="3"/>
  <c r="Y334" i="3"/>
  <c r="X334" i="3"/>
  <c r="U334" i="3"/>
  <c r="T334" i="3"/>
  <c r="R334" i="3"/>
  <c r="Q334" i="3"/>
  <c r="M334" i="3"/>
  <c r="L334" i="3"/>
  <c r="K334" i="3"/>
  <c r="J334" i="3"/>
  <c r="Z333" i="3"/>
  <c r="Y333" i="3"/>
  <c r="X333" i="3"/>
  <c r="U333" i="3"/>
  <c r="T333" i="3"/>
  <c r="R333" i="3"/>
  <c r="Q333" i="3"/>
  <c r="M333" i="3"/>
  <c r="L333" i="3"/>
  <c r="K333" i="3"/>
  <c r="J333" i="3"/>
  <c r="Z332" i="3"/>
  <c r="Y332" i="3"/>
  <c r="X332" i="3"/>
  <c r="U332" i="3"/>
  <c r="T332" i="3"/>
  <c r="R332" i="3"/>
  <c r="Q332" i="3"/>
  <c r="M332" i="3"/>
  <c r="L332" i="3"/>
  <c r="K332" i="3"/>
  <c r="J332" i="3"/>
  <c r="Z331" i="3"/>
  <c r="Y331" i="3"/>
  <c r="X331" i="3"/>
  <c r="U331" i="3"/>
  <c r="T331" i="3"/>
  <c r="R331" i="3"/>
  <c r="Q331" i="3"/>
  <c r="M331" i="3"/>
  <c r="L331" i="3"/>
  <c r="K331" i="3"/>
  <c r="J331" i="3"/>
  <c r="Z330" i="3"/>
  <c r="Y330" i="3"/>
  <c r="X330" i="3"/>
  <c r="U330" i="3"/>
  <c r="T330" i="3"/>
  <c r="R330" i="3"/>
  <c r="Q330" i="3"/>
  <c r="M330" i="3"/>
  <c r="L330" i="3"/>
  <c r="K330" i="3"/>
  <c r="J330" i="3"/>
  <c r="Z329" i="3"/>
  <c r="Y329" i="3"/>
  <c r="X329" i="3"/>
  <c r="U329" i="3"/>
  <c r="T329" i="3"/>
  <c r="R329" i="3"/>
  <c r="Q329" i="3"/>
  <c r="M329" i="3"/>
  <c r="L329" i="3"/>
  <c r="K329" i="3"/>
  <c r="J329" i="3"/>
  <c r="Z328" i="3"/>
  <c r="Y328" i="3"/>
  <c r="X328" i="3"/>
  <c r="U328" i="3"/>
  <c r="T328" i="3"/>
  <c r="R328" i="3"/>
  <c r="Q328" i="3"/>
  <c r="M328" i="3"/>
  <c r="L328" i="3"/>
  <c r="K328" i="3"/>
  <c r="J328" i="3"/>
  <c r="Z327" i="3"/>
  <c r="Y327" i="3"/>
  <c r="X327" i="3"/>
  <c r="U327" i="3"/>
  <c r="T327" i="3"/>
  <c r="R327" i="3"/>
  <c r="Q327" i="3"/>
  <c r="M327" i="3"/>
  <c r="L327" i="3"/>
  <c r="K327" i="3"/>
  <c r="J327" i="3"/>
  <c r="Z326" i="3"/>
  <c r="Y326" i="3"/>
  <c r="X326" i="3"/>
  <c r="U326" i="3"/>
  <c r="T326" i="3"/>
  <c r="R326" i="3"/>
  <c r="Q326" i="3"/>
  <c r="M326" i="3"/>
  <c r="L326" i="3"/>
  <c r="K326" i="3"/>
  <c r="J326" i="3"/>
  <c r="Z325" i="3"/>
  <c r="Y325" i="3"/>
  <c r="X325" i="3"/>
  <c r="U325" i="3"/>
  <c r="T325" i="3"/>
  <c r="R325" i="3"/>
  <c r="Q325" i="3"/>
  <c r="M325" i="3"/>
  <c r="L325" i="3"/>
  <c r="K325" i="3"/>
  <c r="J325" i="3"/>
  <c r="Z324" i="3"/>
  <c r="Y324" i="3"/>
  <c r="X324" i="3"/>
  <c r="U324" i="3"/>
  <c r="T324" i="3"/>
  <c r="R324" i="3"/>
  <c r="Q324" i="3"/>
  <c r="M324" i="3"/>
  <c r="L324" i="3"/>
  <c r="K324" i="3"/>
  <c r="J324" i="3"/>
  <c r="Z323" i="3"/>
  <c r="Y323" i="3"/>
  <c r="X323" i="3"/>
  <c r="U323" i="3"/>
  <c r="T323" i="3"/>
  <c r="R323" i="3"/>
  <c r="Q323" i="3"/>
  <c r="M323" i="3"/>
  <c r="L323" i="3"/>
  <c r="K323" i="3"/>
  <c r="J323" i="3"/>
  <c r="Z322" i="3"/>
  <c r="Y322" i="3"/>
  <c r="X322" i="3"/>
  <c r="U322" i="3"/>
  <c r="T322" i="3"/>
  <c r="R322" i="3"/>
  <c r="Q322" i="3"/>
  <c r="M322" i="3"/>
  <c r="L322" i="3"/>
  <c r="K322" i="3"/>
  <c r="J322" i="3"/>
  <c r="Z321" i="3"/>
  <c r="Y321" i="3"/>
  <c r="X321" i="3"/>
  <c r="U321" i="3"/>
  <c r="T321" i="3"/>
  <c r="R321" i="3"/>
  <c r="Q321" i="3"/>
  <c r="M321" i="3"/>
  <c r="L321" i="3"/>
  <c r="K321" i="3"/>
  <c r="J321" i="3"/>
  <c r="Z320" i="3"/>
  <c r="Y320" i="3"/>
  <c r="X320" i="3"/>
  <c r="U320" i="3"/>
  <c r="T320" i="3"/>
  <c r="R320" i="3"/>
  <c r="Q320" i="3"/>
  <c r="M320" i="3"/>
  <c r="L320" i="3"/>
  <c r="K320" i="3"/>
  <c r="J320" i="3"/>
  <c r="Z319" i="3"/>
  <c r="Y319" i="3"/>
  <c r="X319" i="3"/>
  <c r="U319" i="3"/>
  <c r="T319" i="3"/>
  <c r="R319" i="3"/>
  <c r="Q319" i="3"/>
  <c r="M319" i="3"/>
  <c r="L319" i="3"/>
  <c r="K319" i="3"/>
  <c r="J319" i="3"/>
  <c r="Z318" i="3"/>
  <c r="Y318" i="3"/>
  <c r="X318" i="3"/>
  <c r="U318" i="3"/>
  <c r="T318" i="3"/>
  <c r="R318" i="3"/>
  <c r="Q318" i="3"/>
  <c r="M318" i="3"/>
  <c r="L318" i="3"/>
  <c r="K318" i="3"/>
  <c r="J318" i="3"/>
  <c r="Z317" i="3"/>
  <c r="Y317" i="3"/>
  <c r="X317" i="3"/>
  <c r="U317" i="3"/>
  <c r="T317" i="3"/>
  <c r="R317" i="3"/>
  <c r="Q317" i="3"/>
  <c r="M317" i="3"/>
  <c r="L317" i="3"/>
  <c r="K317" i="3"/>
  <c r="J317" i="3"/>
  <c r="Z316" i="3"/>
  <c r="Y316" i="3"/>
  <c r="X316" i="3"/>
  <c r="U316" i="3"/>
  <c r="T316" i="3"/>
  <c r="R316" i="3"/>
  <c r="Q316" i="3"/>
  <c r="M316" i="3"/>
  <c r="L316" i="3"/>
  <c r="K316" i="3"/>
  <c r="J316" i="3"/>
  <c r="Z315" i="3"/>
  <c r="Y315" i="3"/>
  <c r="X315" i="3"/>
  <c r="U315" i="3"/>
  <c r="T315" i="3"/>
  <c r="R315" i="3"/>
  <c r="Q315" i="3"/>
  <c r="M315" i="3"/>
  <c r="L315" i="3"/>
  <c r="K315" i="3"/>
  <c r="J315" i="3"/>
  <c r="Z314" i="3"/>
  <c r="Y314" i="3"/>
  <c r="X314" i="3"/>
  <c r="U314" i="3"/>
  <c r="T314" i="3"/>
  <c r="R314" i="3"/>
  <c r="Q314" i="3"/>
  <c r="M314" i="3"/>
  <c r="L314" i="3"/>
  <c r="K314" i="3"/>
  <c r="J314" i="3"/>
  <c r="Z313" i="3"/>
  <c r="Y313" i="3"/>
  <c r="X313" i="3"/>
  <c r="U313" i="3"/>
  <c r="T313" i="3"/>
  <c r="R313" i="3"/>
  <c r="Q313" i="3"/>
  <c r="M313" i="3"/>
  <c r="L313" i="3"/>
  <c r="K313" i="3"/>
  <c r="J313" i="3"/>
  <c r="Z312" i="3"/>
  <c r="Y312" i="3"/>
  <c r="X312" i="3"/>
  <c r="U312" i="3"/>
  <c r="T312" i="3"/>
  <c r="R312" i="3"/>
  <c r="Q312" i="3"/>
  <c r="M312" i="3"/>
  <c r="L312" i="3"/>
  <c r="K312" i="3"/>
  <c r="J312" i="3"/>
  <c r="Z311" i="3"/>
  <c r="Y311" i="3"/>
  <c r="X311" i="3"/>
  <c r="U311" i="3"/>
  <c r="T311" i="3"/>
  <c r="R311" i="3"/>
  <c r="Q311" i="3"/>
  <c r="M311" i="3"/>
  <c r="L311" i="3"/>
  <c r="K311" i="3"/>
  <c r="J311" i="3"/>
  <c r="Z310" i="3"/>
  <c r="Y310" i="3"/>
  <c r="X310" i="3"/>
  <c r="U310" i="3"/>
  <c r="T310" i="3"/>
  <c r="R310" i="3"/>
  <c r="Q310" i="3"/>
  <c r="M310" i="3"/>
  <c r="L310" i="3"/>
  <c r="K310" i="3"/>
  <c r="J310" i="3"/>
  <c r="Z309" i="3"/>
  <c r="Y309" i="3"/>
  <c r="X309" i="3"/>
  <c r="U309" i="3"/>
  <c r="T309" i="3"/>
  <c r="R309" i="3"/>
  <c r="Q309" i="3"/>
  <c r="M309" i="3"/>
  <c r="L309" i="3"/>
  <c r="K309" i="3"/>
  <c r="J309" i="3"/>
  <c r="Z308" i="3"/>
  <c r="Y308" i="3"/>
  <c r="X308" i="3"/>
  <c r="U308" i="3"/>
  <c r="T308" i="3"/>
  <c r="R308" i="3"/>
  <c r="Q308" i="3"/>
  <c r="M308" i="3"/>
  <c r="L308" i="3"/>
  <c r="K308" i="3"/>
  <c r="J308" i="3"/>
  <c r="Z307" i="3"/>
  <c r="Y307" i="3"/>
  <c r="X307" i="3"/>
  <c r="U307" i="3"/>
  <c r="T307" i="3"/>
  <c r="R307" i="3"/>
  <c r="Q307" i="3"/>
  <c r="M307" i="3"/>
  <c r="L307" i="3"/>
  <c r="K307" i="3"/>
  <c r="J307" i="3"/>
  <c r="Z306" i="3"/>
  <c r="Y306" i="3"/>
  <c r="X306" i="3"/>
  <c r="U306" i="3"/>
  <c r="T306" i="3"/>
  <c r="R306" i="3"/>
  <c r="Q306" i="3"/>
  <c r="M306" i="3"/>
  <c r="L306" i="3"/>
  <c r="K306" i="3"/>
  <c r="J306" i="3"/>
  <c r="Z305" i="3"/>
  <c r="Y305" i="3"/>
  <c r="X305" i="3"/>
  <c r="U305" i="3"/>
  <c r="T305" i="3"/>
  <c r="R305" i="3"/>
  <c r="Q305" i="3"/>
  <c r="M305" i="3"/>
  <c r="L305" i="3"/>
  <c r="K305" i="3"/>
  <c r="J305" i="3"/>
  <c r="Z304" i="3"/>
  <c r="Y304" i="3"/>
  <c r="X304" i="3"/>
  <c r="U304" i="3"/>
  <c r="T304" i="3"/>
  <c r="R304" i="3"/>
  <c r="Q304" i="3"/>
  <c r="M304" i="3"/>
  <c r="L304" i="3"/>
  <c r="K304" i="3"/>
  <c r="J304" i="3"/>
  <c r="Z303" i="3"/>
  <c r="Y303" i="3"/>
  <c r="X303" i="3"/>
  <c r="U303" i="3"/>
  <c r="T303" i="3"/>
  <c r="R303" i="3"/>
  <c r="Q303" i="3"/>
  <c r="M303" i="3"/>
  <c r="L303" i="3"/>
  <c r="K303" i="3"/>
  <c r="J303" i="3"/>
  <c r="Z302" i="3"/>
  <c r="Y302" i="3"/>
  <c r="X302" i="3"/>
  <c r="U302" i="3"/>
  <c r="T302" i="3"/>
  <c r="R302" i="3"/>
  <c r="Q302" i="3"/>
  <c r="M302" i="3"/>
  <c r="L302" i="3"/>
  <c r="K302" i="3"/>
  <c r="J302" i="3"/>
  <c r="Z301" i="3"/>
  <c r="Y301" i="3"/>
  <c r="X301" i="3"/>
  <c r="U301" i="3"/>
  <c r="T301" i="3"/>
  <c r="R301" i="3"/>
  <c r="Q301" i="3"/>
  <c r="M301" i="3"/>
  <c r="L301" i="3"/>
  <c r="K301" i="3"/>
  <c r="J301" i="3"/>
  <c r="Z300" i="3"/>
  <c r="Y300" i="3"/>
  <c r="X300" i="3"/>
  <c r="U300" i="3"/>
  <c r="T300" i="3"/>
  <c r="R300" i="3"/>
  <c r="Q300" i="3"/>
  <c r="M300" i="3"/>
  <c r="L300" i="3"/>
  <c r="K300" i="3"/>
  <c r="J300" i="3"/>
  <c r="Z299" i="3"/>
  <c r="Y299" i="3"/>
  <c r="X299" i="3"/>
  <c r="U299" i="3"/>
  <c r="T299" i="3"/>
  <c r="R299" i="3"/>
  <c r="Q299" i="3"/>
  <c r="M299" i="3"/>
  <c r="L299" i="3"/>
  <c r="K299" i="3"/>
  <c r="J299" i="3"/>
  <c r="Z298" i="3"/>
  <c r="Y298" i="3"/>
  <c r="X298" i="3"/>
  <c r="U298" i="3"/>
  <c r="T298" i="3"/>
  <c r="R298" i="3"/>
  <c r="Q298" i="3"/>
  <c r="M298" i="3"/>
  <c r="L298" i="3"/>
  <c r="K298" i="3"/>
  <c r="J298" i="3"/>
  <c r="Z297" i="3"/>
  <c r="Y297" i="3"/>
  <c r="X297" i="3"/>
  <c r="U297" i="3"/>
  <c r="T297" i="3"/>
  <c r="R297" i="3"/>
  <c r="Q297" i="3"/>
  <c r="M297" i="3"/>
  <c r="L297" i="3"/>
  <c r="K297" i="3"/>
  <c r="J297" i="3"/>
  <c r="Z296" i="3"/>
  <c r="Y296" i="3"/>
  <c r="X296" i="3"/>
  <c r="U296" i="3"/>
  <c r="T296" i="3"/>
  <c r="R296" i="3"/>
  <c r="Q296" i="3"/>
  <c r="M296" i="3"/>
  <c r="L296" i="3"/>
  <c r="K296" i="3"/>
  <c r="J296" i="3"/>
  <c r="Z295" i="3"/>
  <c r="Y295" i="3"/>
  <c r="X295" i="3"/>
  <c r="U295" i="3"/>
  <c r="T295" i="3"/>
  <c r="R295" i="3"/>
  <c r="Q295" i="3"/>
  <c r="M295" i="3"/>
  <c r="L295" i="3"/>
  <c r="K295" i="3"/>
  <c r="J295" i="3"/>
  <c r="Z294" i="3"/>
  <c r="Y294" i="3"/>
  <c r="X294" i="3"/>
  <c r="U294" i="3"/>
  <c r="T294" i="3"/>
  <c r="R294" i="3"/>
  <c r="Q294" i="3"/>
  <c r="M294" i="3"/>
  <c r="L294" i="3"/>
  <c r="K294" i="3"/>
  <c r="J294" i="3"/>
  <c r="Z293" i="3"/>
  <c r="Y293" i="3"/>
  <c r="X293" i="3"/>
  <c r="U293" i="3"/>
  <c r="T293" i="3"/>
  <c r="R293" i="3"/>
  <c r="Q293" i="3"/>
  <c r="M293" i="3"/>
  <c r="L293" i="3"/>
  <c r="K293" i="3"/>
  <c r="J293" i="3"/>
  <c r="Z292" i="3"/>
  <c r="Y292" i="3"/>
  <c r="X292" i="3"/>
  <c r="U292" i="3"/>
  <c r="T292" i="3"/>
  <c r="R292" i="3"/>
  <c r="Q292" i="3"/>
  <c r="M292" i="3"/>
  <c r="L292" i="3"/>
  <c r="K292" i="3"/>
  <c r="J292" i="3"/>
  <c r="Z291" i="3"/>
  <c r="Y291" i="3"/>
  <c r="X291" i="3"/>
  <c r="U291" i="3"/>
  <c r="T291" i="3"/>
  <c r="R291" i="3"/>
  <c r="Q291" i="3"/>
  <c r="M291" i="3"/>
  <c r="L291" i="3"/>
  <c r="K291" i="3"/>
  <c r="J291" i="3"/>
  <c r="Z290" i="3"/>
  <c r="Y290" i="3"/>
  <c r="X290" i="3"/>
  <c r="U290" i="3"/>
  <c r="T290" i="3"/>
  <c r="R290" i="3"/>
  <c r="Q290" i="3"/>
  <c r="M290" i="3"/>
  <c r="L290" i="3"/>
  <c r="K290" i="3"/>
  <c r="J290" i="3"/>
  <c r="Z289" i="3"/>
  <c r="Y289" i="3"/>
  <c r="X289" i="3"/>
  <c r="U289" i="3"/>
  <c r="T289" i="3"/>
  <c r="R289" i="3"/>
  <c r="Q289" i="3"/>
  <c r="M289" i="3"/>
  <c r="L289" i="3"/>
  <c r="K289" i="3"/>
  <c r="J289" i="3"/>
  <c r="Z288" i="3"/>
  <c r="Y288" i="3"/>
  <c r="X288" i="3"/>
  <c r="U288" i="3"/>
  <c r="T288" i="3"/>
  <c r="R288" i="3"/>
  <c r="Q288" i="3"/>
  <c r="M288" i="3"/>
  <c r="L288" i="3"/>
  <c r="K288" i="3"/>
  <c r="J288" i="3"/>
  <c r="Z287" i="3"/>
  <c r="Y287" i="3"/>
  <c r="X287" i="3"/>
  <c r="U287" i="3"/>
  <c r="T287" i="3"/>
  <c r="R287" i="3"/>
  <c r="Q287" i="3"/>
  <c r="M287" i="3"/>
  <c r="L287" i="3"/>
  <c r="K287" i="3"/>
  <c r="J287" i="3"/>
  <c r="Z286" i="3"/>
  <c r="Y286" i="3"/>
  <c r="X286" i="3"/>
  <c r="U286" i="3"/>
  <c r="T286" i="3"/>
  <c r="R286" i="3"/>
  <c r="Q286" i="3"/>
  <c r="M286" i="3"/>
  <c r="L286" i="3"/>
  <c r="K286" i="3"/>
  <c r="J286" i="3"/>
  <c r="Z285" i="3"/>
  <c r="Y285" i="3"/>
  <c r="X285" i="3"/>
  <c r="U285" i="3"/>
  <c r="T285" i="3"/>
  <c r="R285" i="3"/>
  <c r="Q285" i="3"/>
  <c r="M285" i="3"/>
  <c r="L285" i="3"/>
  <c r="K285" i="3"/>
  <c r="J285" i="3"/>
  <c r="Z284" i="3"/>
  <c r="Y284" i="3"/>
  <c r="X284" i="3"/>
  <c r="U284" i="3"/>
  <c r="T284" i="3"/>
  <c r="R284" i="3"/>
  <c r="Q284" i="3"/>
  <c r="M284" i="3"/>
  <c r="L284" i="3"/>
  <c r="K284" i="3"/>
  <c r="J284" i="3"/>
  <c r="Z283" i="3"/>
  <c r="Y283" i="3"/>
  <c r="X283" i="3"/>
  <c r="U283" i="3"/>
  <c r="T283" i="3"/>
  <c r="R283" i="3"/>
  <c r="Q283" i="3"/>
  <c r="M283" i="3"/>
  <c r="L283" i="3"/>
  <c r="K283" i="3"/>
  <c r="J283" i="3"/>
  <c r="Z282" i="3"/>
  <c r="Y282" i="3"/>
  <c r="X282" i="3"/>
  <c r="U282" i="3"/>
  <c r="T282" i="3"/>
  <c r="R282" i="3"/>
  <c r="Q282" i="3"/>
  <c r="M282" i="3"/>
  <c r="L282" i="3"/>
  <c r="K282" i="3"/>
  <c r="J282" i="3"/>
  <c r="Z281" i="3"/>
  <c r="Y281" i="3"/>
  <c r="X281" i="3"/>
  <c r="U281" i="3"/>
  <c r="T281" i="3"/>
  <c r="R281" i="3"/>
  <c r="Q281" i="3"/>
  <c r="M281" i="3"/>
  <c r="L281" i="3"/>
  <c r="K281" i="3"/>
  <c r="J281" i="3"/>
  <c r="Z280" i="3"/>
  <c r="Y280" i="3"/>
  <c r="X280" i="3"/>
  <c r="U280" i="3"/>
  <c r="T280" i="3"/>
  <c r="R280" i="3"/>
  <c r="Q280" i="3"/>
  <c r="M280" i="3"/>
  <c r="L280" i="3"/>
  <c r="K280" i="3"/>
  <c r="J280" i="3"/>
  <c r="Z279" i="3"/>
  <c r="Y279" i="3"/>
  <c r="X279" i="3"/>
  <c r="U279" i="3"/>
  <c r="T279" i="3"/>
  <c r="R279" i="3"/>
  <c r="Q279" i="3"/>
  <c r="M279" i="3"/>
  <c r="L279" i="3"/>
  <c r="K279" i="3"/>
  <c r="J279" i="3"/>
  <c r="Z278" i="3"/>
  <c r="Y278" i="3"/>
  <c r="X278" i="3"/>
  <c r="U278" i="3"/>
  <c r="T278" i="3"/>
  <c r="R278" i="3"/>
  <c r="Q278" i="3"/>
  <c r="M278" i="3"/>
  <c r="L278" i="3"/>
  <c r="K278" i="3"/>
  <c r="J278" i="3"/>
  <c r="Z277" i="3"/>
  <c r="Y277" i="3"/>
  <c r="X277" i="3"/>
  <c r="U277" i="3"/>
  <c r="T277" i="3"/>
  <c r="R277" i="3"/>
  <c r="Q277" i="3"/>
  <c r="M277" i="3"/>
  <c r="L277" i="3"/>
  <c r="K277" i="3"/>
  <c r="J277" i="3"/>
  <c r="Z276" i="3"/>
  <c r="Y276" i="3"/>
  <c r="X276" i="3"/>
  <c r="U276" i="3"/>
  <c r="T276" i="3"/>
  <c r="R276" i="3"/>
  <c r="Q276" i="3"/>
  <c r="M276" i="3"/>
  <c r="L276" i="3"/>
  <c r="K276" i="3"/>
  <c r="J276" i="3"/>
  <c r="Z275" i="3"/>
  <c r="Y275" i="3"/>
  <c r="X275" i="3"/>
  <c r="U275" i="3"/>
  <c r="T275" i="3"/>
  <c r="R275" i="3"/>
  <c r="Q275" i="3"/>
  <c r="M275" i="3"/>
  <c r="L275" i="3"/>
  <c r="K275" i="3"/>
  <c r="J275" i="3"/>
  <c r="Z274" i="3"/>
  <c r="Y274" i="3"/>
  <c r="X274" i="3"/>
  <c r="U274" i="3"/>
  <c r="T274" i="3"/>
  <c r="R274" i="3"/>
  <c r="Q274" i="3"/>
  <c r="M274" i="3"/>
  <c r="L274" i="3"/>
  <c r="K274" i="3"/>
  <c r="J274" i="3"/>
  <c r="Z273" i="3"/>
  <c r="Y273" i="3"/>
  <c r="X273" i="3"/>
  <c r="U273" i="3"/>
  <c r="T273" i="3"/>
  <c r="R273" i="3"/>
  <c r="Q273" i="3"/>
  <c r="M273" i="3"/>
  <c r="L273" i="3"/>
  <c r="K273" i="3"/>
  <c r="J273" i="3"/>
  <c r="Z272" i="3"/>
  <c r="Y272" i="3"/>
  <c r="X272" i="3"/>
  <c r="U272" i="3"/>
  <c r="T272" i="3"/>
  <c r="R272" i="3"/>
  <c r="Q272" i="3"/>
  <c r="M272" i="3"/>
  <c r="L272" i="3"/>
  <c r="K272" i="3"/>
  <c r="J272" i="3"/>
  <c r="Z271" i="3"/>
  <c r="Y271" i="3"/>
  <c r="X271" i="3"/>
  <c r="U271" i="3"/>
  <c r="T271" i="3"/>
  <c r="R271" i="3"/>
  <c r="Q271" i="3"/>
  <c r="M271" i="3"/>
  <c r="L271" i="3"/>
  <c r="K271" i="3"/>
  <c r="J271" i="3"/>
  <c r="Z270" i="3"/>
  <c r="Y270" i="3"/>
  <c r="X270" i="3"/>
  <c r="U270" i="3"/>
  <c r="T270" i="3"/>
  <c r="R270" i="3"/>
  <c r="Q270" i="3"/>
  <c r="M270" i="3"/>
  <c r="L270" i="3"/>
  <c r="K270" i="3"/>
  <c r="J270" i="3"/>
  <c r="Z269" i="3"/>
  <c r="Y269" i="3"/>
  <c r="X269" i="3"/>
  <c r="U269" i="3"/>
  <c r="T269" i="3"/>
  <c r="R269" i="3"/>
  <c r="Q269" i="3"/>
  <c r="M269" i="3"/>
  <c r="L269" i="3"/>
  <c r="K269" i="3"/>
  <c r="J269" i="3"/>
  <c r="Z268" i="3"/>
  <c r="Y268" i="3"/>
  <c r="X268" i="3"/>
  <c r="U268" i="3"/>
  <c r="T268" i="3"/>
  <c r="R268" i="3"/>
  <c r="Q268" i="3"/>
  <c r="M268" i="3"/>
  <c r="L268" i="3"/>
  <c r="K268" i="3"/>
  <c r="J268" i="3"/>
  <c r="Z267" i="3"/>
  <c r="Y267" i="3"/>
  <c r="X267" i="3"/>
  <c r="U267" i="3"/>
  <c r="T267" i="3"/>
  <c r="R267" i="3"/>
  <c r="Q267" i="3"/>
  <c r="M267" i="3"/>
  <c r="L267" i="3"/>
  <c r="K267" i="3"/>
  <c r="J267" i="3"/>
  <c r="Z266" i="3"/>
  <c r="Y266" i="3"/>
  <c r="X266" i="3"/>
  <c r="U266" i="3"/>
  <c r="T266" i="3"/>
  <c r="R266" i="3"/>
  <c r="Q266" i="3"/>
  <c r="M266" i="3"/>
  <c r="L266" i="3"/>
  <c r="K266" i="3"/>
  <c r="J266" i="3"/>
  <c r="Z265" i="3"/>
  <c r="Y265" i="3"/>
  <c r="X265" i="3"/>
  <c r="U265" i="3"/>
  <c r="T265" i="3"/>
  <c r="R265" i="3"/>
  <c r="Q265" i="3"/>
  <c r="M265" i="3"/>
  <c r="L265" i="3"/>
  <c r="K265" i="3"/>
  <c r="J265" i="3"/>
  <c r="Z264" i="3"/>
  <c r="Y264" i="3"/>
  <c r="X264" i="3"/>
  <c r="U264" i="3"/>
  <c r="T264" i="3"/>
  <c r="R264" i="3"/>
  <c r="Q264" i="3"/>
  <c r="M264" i="3"/>
  <c r="L264" i="3"/>
  <c r="K264" i="3"/>
  <c r="J264" i="3"/>
  <c r="Z263" i="3"/>
  <c r="Y263" i="3"/>
  <c r="X263" i="3"/>
  <c r="U263" i="3"/>
  <c r="T263" i="3"/>
  <c r="R263" i="3"/>
  <c r="Q263" i="3"/>
  <c r="M263" i="3"/>
  <c r="L263" i="3"/>
  <c r="K263" i="3"/>
  <c r="J263" i="3"/>
  <c r="Z262" i="3"/>
  <c r="Y262" i="3"/>
  <c r="X262" i="3"/>
  <c r="U262" i="3"/>
  <c r="T262" i="3"/>
  <c r="R262" i="3"/>
  <c r="Q262" i="3"/>
  <c r="M262" i="3"/>
  <c r="L262" i="3"/>
  <c r="K262" i="3"/>
  <c r="J262" i="3"/>
  <c r="Z261" i="3"/>
  <c r="Y261" i="3"/>
  <c r="X261" i="3"/>
  <c r="U261" i="3"/>
  <c r="T261" i="3"/>
  <c r="R261" i="3"/>
  <c r="Q261" i="3"/>
  <c r="M261" i="3"/>
  <c r="L261" i="3"/>
  <c r="K261" i="3"/>
  <c r="J261" i="3"/>
  <c r="Z260" i="3"/>
  <c r="Y260" i="3"/>
  <c r="X260" i="3"/>
  <c r="U260" i="3"/>
  <c r="T260" i="3"/>
  <c r="R260" i="3"/>
  <c r="Q260" i="3"/>
  <c r="M260" i="3"/>
  <c r="L260" i="3"/>
  <c r="K260" i="3"/>
  <c r="J260" i="3"/>
  <c r="Z259" i="3"/>
  <c r="Y259" i="3"/>
  <c r="X259" i="3"/>
  <c r="U259" i="3"/>
  <c r="T259" i="3"/>
  <c r="R259" i="3"/>
  <c r="Q259" i="3"/>
  <c r="M259" i="3"/>
  <c r="L259" i="3"/>
  <c r="K259" i="3"/>
  <c r="J259" i="3"/>
  <c r="Z258" i="3"/>
  <c r="Y258" i="3"/>
  <c r="X258" i="3"/>
  <c r="U258" i="3"/>
  <c r="T258" i="3"/>
  <c r="R258" i="3"/>
  <c r="Q258" i="3"/>
  <c r="M258" i="3"/>
  <c r="L258" i="3"/>
  <c r="K258" i="3"/>
  <c r="J258" i="3"/>
  <c r="Z257" i="3"/>
  <c r="Y257" i="3"/>
  <c r="X257" i="3"/>
  <c r="U257" i="3"/>
  <c r="T257" i="3"/>
  <c r="R257" i="3"/>
  <c r="Q257" i="3"/>
  <c r="M257" i="3"/>
  <c r="L257" i="3"/>
  <c r="K257" i="3"/>
  <c r="J257" i="3"/>
  <c r="Z256" i="3"/>
  <c r="Y256" i="3"/>
  <c r="X256" i="3"/>
  <c r="U256" i="3"/>
  <c r="T256" i="3"/>
  <c r="R256" i="3"/>
  <c r="Q256" i="3"/>
  <c r="M256" i="3"/>
  <c r="L256" i="3"/>
  <c r="K256" i="3"/>
  <c r="J256" i="3"/>
  <c r="Z255" i="3"/>
  <c r="Y255" i="3"/>
  <c r="X255" i="3"/>
  <c r="U255" i="3"/>
  <c r="T255" i="3"/>
  <c r="R255" i="3"/>
  <c r="Q255" i="3"/>
  <c r="M255" i="3"/>
  <c r="L255" i="3"/>
  <c r="K255" i="3"/>
  <c r="J255" i="3"/>
  <c r="Z254" i="3"/>
  <c r="Y254" i="3"/>
  <c r="X254" i="3"/>
  <c r="U254" i="3"/>
  <c r="T254" i="3"/>
  <c r="R254" i="3"/>
  <c r="Q254" i="3"/>
  <c r="M254" i="3"/>
  <c r="L254" i="3"/>
  <c r="K254" i="3"/>
  <c r="J254" i="3"/>
  <c r="Z253" i="3"/>
  <c r="Y253" i="3"/>
  <c r="X253" i="3"/>
  <c r="U253" i="3"/>
  <c r="T253" i="3"/>
  <c r="R253" i="3"/>
  <c r="Q253" i="3"/>
  <c r="M253" i="3"/>
  <c r="L253" i="3"/>
  <c r="K253" i="3"/>
  <c r="J253" i="3"/>
  <c r="Z252" i="3"/>
  <c r="Y252" i="3"/>
  <c r="X252" i="3"/>
  <c r="U252" i="3"/>
  <c r="T252" i="3"/>
  <c r="R252" i="3"/>
  <c r="Q252" i="3"/>
  <c r="M252" i="3"/>
  <c r="L252" i="3"/>
  <c r="K252" i="3"/>
  <c r="J252" i="3"/>
  <c r="Z251" i="3"/>
  <c r="Y251" i="3"/>
  <c r="X251" i="3"/>
  <c r="U251" i="3"/>
  <c r="T251" i="3"/>
  <c r="R251" i="3"/>
  <c r="Q251" i="3"/>
  <c r="M251" i="3"/>
  <c r="L251" i="3"/>
  <c r="K251" i="3"/>
  <c r="J251" i="3"/>
  <c r="Z250" i="3"/>
  <c r="Y250" i="3"/>
  <c r="X250" i="3"/>
  <c r="U250" i="3"/>
  <c r="T250" i="3"/>
  <c r="R250" i="3"/>
  <c r="Q250" i="3"/>
  <c r="M250" i="3"/>
  <c r="L250" i="3"/>
  <c r="K250" i="3"/>
  <c r="J250" i="3"/>
  <c r="Z249" i="3"/>
  <c r="Y249" i="3"/>
  <c r="X249" i="3"/>
  <c r="U249" i="3"/>
  <c r="T249" i="3"/>
  <c r="R249" i="3"/>
  <c r="Q249" i="3"/>
  <c r="M249" i="3"/>
  <c r="L249" i="3"/>
  <c r="K249" i="3"/>
  <c r="J249" i="3"/>
  <c r="Z248" i="3"/>
  <c r="Y248" i="3"/>
  <c r="X248" i="3"/>
  <c r="U248" i="3"/>
  <c r="T248" i="3"/>
  <c r="R248" i="3"/>
  <c r="Q248" i="3"/>
  <c r="M248" i="3"/>
  <c r="L248" i="3"/>
  <c r="K248" i="3"/>
  <c r="J248" i="3"/>
  <c r="Z247" i="3"/>
  <c r="Y247" i="3"/>
  <c r="X247" i="3"/>
  <c r="U247" i="3"/>
  <c r="T247" i="3"/>
  <c r="R247" i="3"/>
  <c r="Q247" i="3"/>
  <c r="M247" i="3"/>
  <c r="L247" i="3"/>
  <c r="K247" i="3"/>
  <c r="J247" i="3"/>
  <c r="Z246" i="3"/>
  <c r="Y246" i="3"/>
  <c r="X246" i="3"/>
  <c r="U246" i="3"/>
  <c r="T246" i="3"/>
  <c r="R246" i="3"/>
  <c r="Q246" i="3"/>
  <c r="M246" i="3"/>
  <c r="L246" i="3"/>
  <c r="K246" i="3"/>
  <c r="J246" i="3"/>
  <c r="Z245" i="3"/>
  <c r="Y245" i="3"/>
  <c r="X245" i="3"/>
  <c r="U245" i="3"/>
  <c r="T245" i="3"/>
  <c r="R245" i="3"/>
  <c r="Q245" i="3"/>
  <c r="M245" i="3"/>
  <c r="L245" i="3"/>
  <c r="K245" i="3"/>
  <c r="J245" i="3"/>
  <c r="Z244" i="3"/>
  <c r="Y244" i="3"/>
  <c r="X244" i="3"/>
  <c r="U244" i="3"/>
  <c r="T244" i="3"/>
  <c r="R244" i="3"/>
  <c r="Q244" i="3"/>
  <c r="M244" i="3"/>
  <c r="L244" i="3"/>
  <c r="K244" i="3"/>
  <c r="J244" i="3"/>
  <c r="Z243" i="3"/>
  <c r="Y243" i="3"/>
  <c r="X243" i="3"/>
  <c r="U243" i="3"/>
  <c r="T243" i="3"/>
  <c r="R243" i="3"/>
  <c r="Q243" i="3"/>
  <c r="M243" i="3"/>
  <c r="L243" i="3"/>
  <c r="K243" i="3"/>
  <c r="J243" i="3"/>
  <c r="Z242" i="3"/>
  <c r="Y242" i="3"/>
  <c r="X242" i="3"/>
  <c r="U242" i="3"/>
  <c r="T242" i="3"/>
  <c r="R242" i="3"/>
  <c r="Q242" i="3"/>
  <c r="M242" i="3"/>
  <c r="L242" i="3"/>
  <c r="K242" i="3"/>
  <c r="J242" i="3"/>
  <c r="Z241" i="3"/>
  <c r="Y241" i="3"/>
  <c r="X241" i="3"/>
  <c r="U241" i="3"/>
  <c r="T241" i="3"/>
  <c r="R241" i="3"/>
  <c r="Q241" i="3"/>
  <c r="M241" i="3"/>
  <c r="L241" i="3"/>
  <c r="K241" i="3"/>
  <c r="J241" i="3"/>
  <c r="Z240" i="3"/>
  <c r="Y240" i="3"/>
  <c r="X240" i="3"/>
  <c r="U240" i="3"/>
  <c r="T240" i="3"/>
  <c r="R240" i="3"/>
  <c r="Q240" i="3"/>
  <c r="M240" i="3"/>
  <c r="L240" i="3"/>
  <c r="K240" i="3"/>
  <c r="J240" i="3"/>
  <c r="Z239" i="3"/>
  <c r="Y239" i="3"/>
  <c r="X239" i="3"/>
  <c r="U239" i="3"/>
  <c r="T239" i="3"/>
  <c r="R239" i="3"/>
  <c r="Q239" i="3"/>
  <c r="M239" i="3"/>
  <c r="L239" i="3"/>
  <c r="K239" i="3"/>
  <c r="J239" i="3"/>
  <c r="Z238" i="3"/>
  <c r="Y238" i="3"/>
  <c r="X238" i="3"/>
  <c r="U238" i="3"/>
  <c r="T238" i="3"/>
  <c r="R238" i="3"/>
  <c r="Q238" i="3"/>
  <c r="M238" i="3"/>
  <c r="L238" i="3"/>
  <c r="K238" i="3"/>
  <c r="J238" i="3"/>
  <c r="Z237" i="3"/>
  <c r="Y237" i="3"/>
  <c r="X237" i="3"/>
  <c r="U237" i="3"/>
  <c r="T237" i="3"/>
  <c r="R237" i="3"/>
  <c r="Q237" i="3"/>
  <c r="M237" i="3"/>
  <c r="L237" i="3"/>
  <c r="K237" i="3"/>
  <c r="J237" i="3"/>
  <c r="Z236" i="3"/>
  <c r="Y236" i="3"/>
  <c r="X236" i="3"/>
  <c r="U236" i="3"/>
  <c r="T236" i="3"/>
  <c r="R236" i="3"/>
  <c r="Q236" i="3"/>
  <c r="M236" i="3"/>
  <c r="L236" i="3"/>
  <c r="K236" i="3"/>
  <c r="J236" i="3"/>
  <c r="Z235" i="3"/>
  <c r="Y235" i="3"/>
  <c r="X235" i="3"/>
  <c r="U235" i="3"/>
  <c r="T235" i="3"/>
  <c r="R235" i="3"/>
  <c r="Q235" i="3"/>
  <c r="M235" i="3"/>
  <c r="L235" i="3"/>
  <c r="K235" i="3"/>
  <c r="J235" i="3"/>
  <c r="Z234" i="3"/>
  <c r="Y234" i="3"/>
  <c r="X234" i="3"/>
  <c r="U234" i="3"/>
  <c r="T234" i="3"/>
  <c r="R234" i="3"/>
  <c r="Q234" i="3"/>
  <c r="M234" i="3"/>
  <c r="L234" i="3"/>
  <c r="K234" i="3"/>
  <c r="J234" i="3"/>
  <c r="Z233" i="3"/>
  <c r="Y233" i="3"/>
  <c r="X233" i="3"/>
  <c r="U233" i="3"/>
  <c r="T233" i="3"/>
  <c r="R233" i="3"/>
  <c r="Q233" i="3"/>
  <c r="M233" i="3"/>
  <c r="L233" i="3"/>
  <c r="K233" i="3"/>
  <c r="J233" i="3"/>
  <c r="Z232" i="3"/>
  <c r="Y232" i="3"/>
  <c r="X232" i="3"/>
  <c r="U232" i="3"/>
  <c r="T232" i="3"/>
  <c r="R232" i="3"/>
  <c r="Q232" i="3"/>
  <c r="M232" i="3"/>
  <c r="L232" i="3"/>
  <c r="K232" i="3"/>
  <c r="J232" i="3"/>
  <c r="Z231" i="3"/>
  <c r="Y231" i="3"/>
  <c r="X231" i="3"/>
  <c r="U231" i="3"/>
  <c r="T231" i="3"/>
  <c r="R231" i="3"/>
  <c r="Q231" i="3"/>
  <c r="M231" i="3"/>
  <c r="L231" i="3"/>
  <c r="K231" i="3"/>
  <c r="J231" i="3"/>
  <c r="Z230" i="3"/>
  <c r="Y230" i="3"/>
  <c r="X230" i="3"/>
  <c r="U230" i="3"/>
  <c r="T230" i="3"/>
  <c r="R230" i="3"/>
  <c r="Q230" i="3"/>
  <c r="M230" i="3"/>
  <c r="L230" i="3"/>
  <c r="K230" i="3"/>
  <c r="J230" i="3"/>
  <c r="Z229" i="3"/>
  <c r="Y229" i="3"/>
  <c r="X229" i="3"/>
  <c r="U229" i="3"/>
  <c r="T229" i="3"/>
  <c r="R229" i="3"/>
  <c r="Q229" i="3"/>
  <c r="M229" i="3"/>
  <c r="L229" i="3"/>
  <c r="K229" i="3"/>
  <c r="J229" i="3"/>
  <c r="Z228" i="3"/>
  <c r="Y228" i="3"/>
  <c r="X228" i="3"/>
  <c r="U228" i="3"/>
  <c r="T228" i="3"/>
  <c r="R228" i="3"/>
  <c r="Q228" i="3"/>
  <c r="M228" i="3"/>
  <c r="L228" i="3"/>
  <c r="K228" i="3"/>
  <c r="J228" i="3"/>
  <c r="Z227" i="3"/>
  <c r="Y227" i="3"/>
  <c r="X227" i="3"/>
  <c r="U227" i="3"/>
  <c r="T227" i="3"/>
  <c r="R227" i="3"/>
  <c r="Q227" i="3"/>
  <c r="M227" i="3"/>
  <c r="L227" i="3"/>
  <c r="K227" i="3"/>
  <c r="J227" i="3"/>
  <c r="Z226" i="3"/>
  <c r="Y226" i="3"/>
  <c r="X226" i="3"/>
  <c r="U226" i="3"/>
  <c r="T226" i="3"/>
  <c r="R226" i="3"/>
  <c r="Q226" i="3"/>
  <c r="M226" i="3"/>
  <c r="L226" i="3"/>
  <c r="K226" i="3"/>
  <c r="J226" i="3"/>
  <c r="Z225" i="3"/>
  <c r="Y225" i="3"/>
  <c r="X225" i="3"/>
  <c r="U225" i="3"/>
  <c r="T225" i="3"/>
  <c r="R225" i="3"/>
  <c r="Q225" i="3"/>
  <c r="M225" i="3"/>
  <c r="L225" i="3"/>
  <c r="K225" i="3"/>
  <c r="J225" i="3"/>
  <c r="Z224" i="3"/>
  <c r="Y224" i="3"/>
  <c r="X224" i="3"/>
  <c r="U224" i="3"/>
  <c r="T224" i="3"/>
  <c r="R224" i="3"/>
  <c r="Q224" i="3"/>
  <c r="M224" i="3"/>
  <c r="L224" i="3"/>
  <c r="K224" i="3"/>
  <c r="J224" i="3"/>
  <c r="Z223" i="3"/>
  <c r="Y223" i="3"/>
  <c r="X223" i="3"/>
  <c r="U223" i="3"/>
  <c r="T223" i="3"/>
  <c r="R223" i="3"/>
  <c r="Q223" i="3"/>
  <c r="M223" i="3"/>
  <c r="L223" i="3"/>
  <c r="K223" i="3"/>
  <c r="J223" i="3"/>
  <c r="Z222" i="3"/>
  <c r="Y222" i="3"/>
  <c r="X222" i="3"/>
  <c r="U222" i="3"/>
  <c r="T222" i="3"/>
  <c r="R222" i="3"/>
  <c r="Q222" i="3"/>
  <c r="M222" i="3"/>
  <c r="L222" i="3"/>
  <c r="K222" i="3"/>
  <c r="J222" i="3"/>
  <c r="Z221" i="3"/>
  <c r="Y221" i="3"/>
  <c r="X221" i="3"/>
  <c r="U221" i="3"/>
  <c r="T221" i="3"/>
  <c r="R221" i="3"/>
  <c r="Q221" i="3"/>
  <c r="M221" i="3"/>
  <c r="L221" i="3"/>
  <c r="K221" i="3"/>
  <c r="J221" i="3"/>
  <c r="Z220" i="3"/>
  <c r="Y220" i="3"/>
  <c r="X220" i="3"/>
  <c r="U220" i="3"/>
  <c r="T220" i="3"/>
  <c r="R220" i="3"/>
  <c r="Q220" i="3"/>
  <c r="M220" i="3"/>
  <c r="L220" i="3"/>
  <c r="K220" i="3"/>
  <c r="J220" i="3"/>
  <c r="Z219" i="3"/>
  <c r="Y219" i="3"/>
  <c r="X219" i="3"/>
  <c r="U219" i="3"/>
  <c r="T219" i="3"/>
  <c r="R219" i="3"/>
  <c r="Q219" i="3"/>
  <c r="M219" i="3"/>
  <c r="L219" i="3"/>
  <c r="K219" i="3"/>
  <c r="J219" i="3"/>
  <c r="Z218" i="3"/>
  <c r="Y218" i="3"/>
  <c r="X218" i="3"/>
  <c r="U218" i="3"/>
  <c r="T218" i="3"/>
  <c r="R218" i="3"/>
  <c r="Q218" i="3"/>
  <c r="M218" i="3"/>
  <c r="L218" i="3"/>
  <c r="K218" i="3"/>
  <c r="J218" i="3"/>
  <c r="Z217" i="3"/>
  <c r="Y217" i="3"/>
  <c r="X217" i="3"/>
  <c r="U217" i="3"/>
  <c r="T217" i="3"/>
  <c r="R217" i="3"/>
  <c r="Q217" i="3"/>
  <c r="M217" i="3"/>
  <c r="L217" i="3"/>
  <c r="K217" i="3"/>
  <c r="J217" i="3"/>
  <c r="Z216" i="3"/>
  <c r="Y216" i="3"/>
  <c r="X216" i="3"/>
  <c r="U216" i="3"/>
  <c r="T216" i="3"/>
  <c r="R216" i="3"/>
  <c r="Q216" i="3"/>
  <c r="M216" i="3"/>
  <c r="L216" i="3"/>
  <c r="K216" i="3"/>
  <c r="J216" i="3"/>
  <c r="Z215" i="3"/>
  <c r="Y215" i="3"/>
  <c r="X215" i="3"/>
  <c r="U215" i="3"/>
  <c r="T215" i="3"/>
  <c r="R215" i="3"/>
  <c r="Q215" i="3"/>
  <c r="M215" i="3"/>
  <c r="L215" i="3"/>
  <c r="K215" i="3"/>
  <c r="J215" i="3"/>
  <c r="Z214" i="3"/>
  <c r="Y214" i="3"/>
  <c r="X214" i="3"/>
  <c r="U214" i="3"/>
  <c r="T214" i="3"/>
  <c r="R214" i="3"/>
  <c r="Q214" i="3"/>
  <c r="M214" i="3"/>
  <c r="L214" i="3"/>
  <c r="K214" i="3"/>
  <c r="J214" i="3"/>
  <c r="Z213" i="3"/>
  <c r="Y213" i="3"/>
  <c r="X213" i="3"/>
  <c r="U213" i="3"/>
  <c r="T213" i="3"/>
  <c r="R213" i="3"/>
  <c r="Q213" i="3"/>
  <c r="M213" i="3"/>
  <c r="L213" i="3"/>
  <c r="K213" i="3"/>
  <c r="J213" i="3"/>
  <c r="Z212" i="3"/>
  <c r="Y212" i="3"/>
  <c r="X212" i="3"/>
  <c r="U212" i="3"/>
  <c r="T212" i="3"/>
  <c r="R212" i="3"/>
  <c r="Q212" i="3"/>
  <c r="M212" i="3"/>
  <c r="L212" i="3"/>
  <c r="K212" i="3"/>
  <c r="J212" i="3"/>
  <c r="Z211" i="3"/>
  <c r="Y211" i="3"/>
  <c r="X211" i="3"/>
  <c r="U211" i="3"/>
  <c r="T211" i="3"/>
  <c r="R211" i="3"/>
  <c r="Q211" i="3"/>
  <c r="M211" i="3"/>
  <c r="L211" i="3"/>
  <c r="K211" i="3"/>
  <c r="J211" i="3"/>
  <c r="Z210" i="3"/>
  <c r="Y210" i="3"/>
  <c r="X210" i="3"/>
  <c r="U210" i="3"/>
  <c r="T210" i="3"/>
  <c r="R210" i="3"/>
  <c r="Q210" i="3"/>
  <c r="M210" i="3"/>
  <c r="L210" i="3"/>
  <c r="K210" i="3"/>
  <c r="J210" i="3"/>
  <c r="Z209" i="3"/>
  <c r="Y209" i="3"/>
  <c r="X209" i="3"/>
  <c r="U209" i="3"/>
  <c r="T209" i="3"/>
  <c r="R209" i="3"/>
  <c r="Q209" i="3"/>
  <c r="M209" i="3"/>
  <c r="L209" i="3"/>
  <c r="K209" i="3"/>
  <c r="J209" i="3"/>
  <c r="Z208" i="3"/>
  <c r="Y208" i="3"/>
  <c r="X208" i="3"/>
  <c r="U208" i="3"/>
  <c r="T208" i="3"/>
  <c r="R208" i="3"/>
  <c r="Q208" i="3"/>
  <c r="M208" i="3"/>
  <c r="L208" i="3"/>
  <c r="K208" i="3"/>
  <c r="J208" i="3"/>
  <c r="Z207" i="3"/>
  <c r="Y207" i="3"/>
  <c r="X207" i="3"/>
  <c r="U207" i="3"/>
  <c r="T207" i="3"/>
  <c r="R207" i="3"/>
  <c r="Q207" i="3"/>
  <c r="M207" i="3"/>
  <c r="L207" i="3"/>
  <c r="K207" i="3"/>
  <c r="J207" i="3"/>
  <c r="Z206" i="3"/>
  <c r="Y206" i="3"/>
  <c r="X206" i="3"/>
  <c r="U206" i="3"/>
  <c r="T206" i="3"/>
  <c r="R206" i="3"/>
  <c r="Q206" i="3"/>
  <c r="M206" i="3"/>
  <c r="L206" i="3"/>
  <c r="K206" i="3"/>
  <c r="J206" i="3"/>
  <c r="Z205" i="3"/>
  <c r="Y205" i="3"/>
  <c r="X205" i="3"/>
  <c r="U205" i="3"/>
  <c r="T205" i="3"/>
  <c r="R205" i="3"/>
  <c r="Q205" i="3"/>
  <c r="M205" i="3"/>
  <c r="L205" i="3"/>
  <c r="K205" i="3"/>
  <c r="J205" i="3"/>
  <c r="Z204" i="3"/>
  <c r="Y204" i="3"/>
  <c r="X204" i="3"/>
  <c r="U204" i="3"/>
  <c r="T204" i="3"/>
  <c r="R204" i="3"/>
  <c r="Q204" i="3"/>
  <c r="M204" i="3"/>
  <c r="L204" i="3"/>
  <c r="K204" i="3"/>
  <c r="J204" i="3"/>
  <c r="Z203" i="3"/>
  <c r="Y203" i="3"/>
  <c r="X203" i="3"/>
  <c r="U203" i="3"/>
  <c r="T203" i="3"/>
  <c r="R203" i="3"/>
  <c r="Q203" i="3"/>
  <c r="M203" i="3"/>
  <c r="L203" i="3"/>
  <c r="K203" i="3"/>
  <c r="J203" i="3"/>
  <c r="Z202" i="3"/>
  <c r="Y202" i="3"/>
  <c r="X202" i="3"/>
  <c r="U202" i="3"/>
  <c r="T202" i="3"/>
  <c r="R202" i="3"/>
  <c r="Q202" i="3"/>
  <c r="M202" i="3"/>
  <c r="L202" i="3"/>
  <c r="K202" i="3"/>
  <c r="J202" i="3"/>
  <c r="Z201" i="3"/>
  <c r="Y201" i="3"/>
  <c r="X201" i="3"/>
  <c r="U201" i="3"/>
  <c r="T201" i="3"/>
  <c r="R201" i="3"/>
  <c r="Q201" i="3"/>
  <c r="M201" i="3"/>
  <c r="L201" i="3"/>
  <c r="K201" i="3"/>
  <c r="J201" i="3"/>
  <c r="Z200" i="3"/>
  <c r="Y200" i="3"/>
  <c r="X200" i="3"/>
  <c r="U200" i="3"/>
  <c r="T200" i="3"/>
  <c r="R200" i="3"/>
  <c r="Q200" i="3"/>
  <c r="M200" i="3"/>
  <c r="L200" i="3"/>
  <c r="K200" i="3"/>
  <c r="J200" i="3"/>
  <c r="Z199" i="3"/>
  <c r="Y199" i="3"/>
  <c r="X199" i="3"/>
  <c r="U199" i="3"/>
  <c r="T199" i="3"/>
  <c r="R199" i="3"/>
  <c r="Q199" i="3"/>
  <c r="M199" i="3"/>
  <c r="L199" i="3"/>
  <c r="K199" i="3"/>
  <c r="J199" i="3"/>
  <c r="Z198" i="3"/>
  <c r="Y198" i="3"/>
  <c r="X198" i="3"/>
  <c r="U198" i="3"/>
  <c r="T198" i="3"/>
  <c r="R198" i="3"/>
  <c r="Q198" i="3"/>
  <c r="M198" i="3"/>
  <c r="L198" i="3"/>
  <c r="K198" i="3"/>
  <c r="J198" i="3"/>
  <c r="Z197" i="3"/>
  <c r="Y197" i="3"/>
  <c r="X197" i="3"/>
  <c r="U197" i="3"/>
  <c r="T197" i="3"/>
  <c r="R197" i="3"/>
  <c r="Q197" i="3"/>
  <c r="M197" i="3"/>
  <c r="L197" i="3"/>
  <c r="K197" i="3"/>
  <c r="J197" i="3"/>
  <c r="Z196" i="3"/>
  <c r="Y196" i="3"/>
  <c r="X196" i="3"/>
  <c r="U196" i="3"/>
  <c r="T196" i="3"/>
  <c r="R196" i="3"/>
  <c r="Q196" i="3"/>
  <c r="M196" i="3"/>
  <c r="L196" i="3"/>
  <c r="K196" i="3"/>
  <c r="J196" i="3"/>
  <c r="Z195" i="3"/>
  <c r="Y195" i="3"/>
  <c r="X195" i="3"/>
  <c r="U195" i="3"/>
  <c r="T195" i="3"/>
  <c r="R195" i="3"/>
  <c r="Q195" i="3"/>
  <c r="M195" i="3"/>
  <c r="L195" i="3"/>
  <c r="K195" i="3"/>
  <c r="J195" i="3"/>
  <c r="Z194" i="3"/>
  <c r="Y194" i="3"/>
  <c r="X194" i="3"/>
  <c r="U194" i="3"/>
  <c r="T194" i="3"/>
  <c r="R194" i="3"/>
  <c r="Q194" i="3"/>
  <c r="M194" i="3"/>
  <c r="L194" i="3"/>
  <c r="K194" i="3"/>
  <c r="J194" i="3"/>
  <c r="Z193" i="3"/>
  <c r="Y193" i="3"/>
  <c r="X193" i="3"/>
  <c r="U193" i="3"/>
  <c r="T193" i="3"/>
  <c r="R193" i="3"/>
  <c r="Q193" i="3"/>
  <c r="M193" i="3"/>
  <c r="L193" i="3"/>
  <c r="K193" i="3"/>
  <c r="J193" i="3"/>
  <c r="Z192" i="3"/>
  <c r="Y192" i="3"/>
  <c r="X192" i="3"/>
  <c r="U192" i="3"/>
  <c r="T192" i="3"/>
  <c r="R192" i="3"/>
  <c r="Q192" i="3"/>
  <c r="M192" i="3"/>
  <c r="L192" i="3"/>
  <c r="K192" i="3"/>
  <c r="J192" i="3"/>
  <c r="Z191" i="3"/>
  <c r="Y191" i="3"/>
  <c r="X191" i="3"/>
  <c r="U191" i="3"/>
  <c r="T191" i="3"/>
  <c r="R191" i="3"/>
  <c r="Q191" i="3"/>
  <c r="M191" i="3"/>
  <c r="L191" i="3"/>
  <c r="K191" i="3"/>
  <c r="J191" i="3"/>
  <c r="Z190" i="3"/>
  <c r="Y190" i="3"/>
  <c r="X190" i="3"/>
  <c r="U190" i="3"/>
  <c r="T190" i="3"/>
  <c r="R190" i="3"/>
  <c r="Q190" i="3"/>
  <c r="M190" i="3"/>
  <c r="L190" i="3"/>
  <c r="K190" i="3"/>
  <c r="J190" i="3"/>
  <c r="Z189" i="3"/>
  <c r="Y189" i="3"/>
  <c r="X189" i="3"/>
  <c r="U189" i="3"/>
  <c r="T189" i="3"/>
  <c r="R189" i="3"/>
  <c r="Q189" i="3"/>
  <c r="M189" i="3"/>
  <c r="L189" i="3"/>
  <c r="K189" i="3"/>
  <c r="J189" i="3"/>
  <c r="Z188" i="3"/>
  <c r="Y188" i="3"/>
  <c r="X188" i="3"/>
  <c r="U188" i="3"/>
  <c r="T188" i="3"/>
  <c r="R188" i="3"/>
  <c r="Q188" i="3"/>
  <c r="M188" i="3"/>
  <c r="L188" i="3"/>
  <c r="K188" i="3"/>
  <c r="J188" i="3"/>
  <c r="Z187" i="3"/>
  <c r="Y187" i="3"/>
  <c r="X187" i="3"/>
  <c r="U187" i="3"/>
  <c r="T187" i="3"/>
  <c r="R187" i="3"/>
  <c r="Q187" i="3"/>
  <c r="M187" i="3"/>
  <c r="L187" i="3"/>
  <c r="K187" i="3"/>
  <c r="J187" i="3"/>
  <c r="Z186" i="3"/>
  <c r="Y186" i="3"/>
  <c r="X186" i="3"/>
  <c r="U186" i="3"/>
  <c r="T186" i="3"/>
  <c r="R186" i="3"/>
  <c r="Q186" i="3"/>
  <c r="M186" i="3"/>
  <c r="L186" i="3"/>
  <c r="K186" i="3"/>
  <c r="J186" i="3"/>
  <c r="Z185" i="3"/>
  <c r="Y185" i="3"/>
  <c r="X185" i="3"/>
  <c r="U185" i="3"/>
  <c r="T185" i="3"/>
  <c r="R185" i="3"/>
  <c r="Q185" i="3"/>
  <c r="M185" i="3"/>
  <c r="L185" i="3"/>
  <c r="K185" i="3"/>
  <c r="J185" i="3"/>
  <c r="Z184" i="3"/>
  <c r="Y184" i="3"/>
  <c r="X184" i="3"/>
  <c r="U184" i="3"/>
  <c r="T184" i="3"/>
  <c r="R184" i="3"/>
  <c r="Q184" i="3"/>
  <c r="M184" i="3"/>
  <c r="L184" i="3"/>
  <c r="K184" i="3"/>
  <c r="J184" i="3"/>
  <c r="Z183" i="3"/>
  <c r="Y183" i="3"/>
  <c r="X183" i="3"/>
  <c r="U183" i="3"/>
  <c r="T183" i="3"/>
  <c r="R183" i="3"/>
  <c r="Q183" i="3"/>
  <c r="M183" i="3"/>
  <c r="L183" i="3"/>
  <c r="K183" i="3"/>
  <c r="J183" i="3"/>
  <c r="Z182" i="3"/>
  <c r="Y182" i="3"/>
  <c r="X182" i="3"/>
  <c r="U182" i="3"/>
  <c r="T182" i="3"/>
  <c r="R182" i="3"/>
  <c r="Q182" i="3"/>
  <c r="M182" i="3"/>
  <c r="L182" i="3"/>
  <c r="K182" i="3"/>
  <c r="J182" i="3"/>
  <c r="Z181" i="3"/>
  <c r="Y181" i="3"/>
  <c r="X181" i="3"/>
  <c r="U181" i="3"/>
  <c r="T181" i="3"/>
  <c r="R181" i="3"/>
  <c r="Q181" i="3"/>
  <c r="M181" i="3"/>
  <c r="L181" i="3"/>
  <c r="K181" i="3"/>
  <c r="J181" i="3"/>
  <c r="Z180" i="3"/>
  <c r="Y180" i="3"/>
  <c r="X180" i="3"/>
  <c r="U180" i="3"/>
  <c r="T180" i="3"/>
  <c r="R180" i="3"/>
  <c r="Q180" i="3"/>
  <c r="M180" i="3"/>
  <c r="L180" i="3"/>
  <c r="K180" i="3"/>
  <c r="J180" i="3"/>
  <c r="Z179" i="3"/>
  <c r="Y179" i="3"/>
  <c r="X179" i="3"/>
  <c r="U179" i="3"/>
  <c r="T179" i="3"/>
  <c r="R179" i="3"/>
  <c r="Q179" i="3"/>
  <c r="M179" i="3"/>
  <c r="L179" i="3"/>
  <c r="K179" i="3"/>
  <c r="J179" i="3"/>
  <c r="Z178" i="3"/>
  <c r="Y178" i="3"/>
  <c r="X178" i="3"/>
  <c r="U178" i="3"/>
  <c r="T178" i="3"/>
  <c r="R178" i="3"/>
  <c r="Q178" i="3"/>
  <c r="M178" i="3"/>
  <c r="L178" i="3"/>
  <c r="K178" i="3"/>
  <c r="J178" i="3"/>
  <c r="Z177" i="3"/>
  <c r="Y177" i="3"/>
  <c r="X177" i="3"/>
  <c r="U177" i="3"/>
  <c r="T177" i="3"/>
  <c r="R177" i="3"/>
  <c r="Q177" i="3"/>
  <c r="M177" i="3"/>
  <c r="L177" i="3"/>
  <c r="K177" i="3"/>
  <c r="J177" i="3"/>
  <c r="Z176" i="3"/>
  <c r="Y176" i="3"/>
  <c r="X176" i="3"/>
  <c r="U176" i="3"/>
  <c r="T176" i="3"/>
  <c r="R176" i="3"/>
  <c r="Q176" i="3"/>
  <c r="M176" i="3"/>
  <c r="L176" i="3"/>
  <c r="K176" i="3"/>
  <c r="J176" i="3"/>
  <c r="Z175" i="3"/>
  <c r="Y175" i="3"/>
  <c r="X175" i="3"/>
  <c r="U175" i="3"/>
  <c r="T175" i="3"/>
  <c r="R175" i="3"/>
  <c r="Q175" i="3"/>
  <c r="M175" i="3"/>
  <c r="L175" i="3"/>
  <c r="K175" i="3"/>
  <c r="J175" i="3"/>
  <c r="Z174" i="3"/>
  <c r="Y174" i="3"/>
  <c r="X174" i="3"/>
  <c r="U174" i="3"/>
  <c r="T174" i="3"/>
  <c r="R174" i="3"/>
  <c r="Q174" i="3"/>
  <c r="M174" i="3"/>
  <c r="L174" i="3"/>
  <c r="K174" i="3"/>
  <c r="J174" i="3"/>
  <c r="Z173" i="3"/>
  <c r="Y173" i="3"/>
  <c r="X173" i="3"/>
  <c r="U173" i="3"/>
  <c r="T173" i="3"/>
  <c r="R173" i="3"/>
  <c r="Q173" i="3"/>
  <c r="M173" i="3"/>
  <c r="L173" i="3"/>
  <c r="K173" i="3"/>
  <c r="J173" i="3"/>
  <c r="Z172" i="3"/>
  <c r="Y172" i="3"/>
  <c r="X172" i="3"/>
  <c r="U172" i="3"/>
  <c r="T172" i="3"/>
  <c r="R172" i="3"/>
  <c r="Q172" i="3"/>
  <c r="M172" i="3"/>
  <c r="L172" i="3"/>
  <c r="K172" i="3"/>
  <c r="J172" i="3"/>
  <c r="Z171" i="3"/>
  <c r="Y171" i="3"/>
  <c r="X171" i="3"/>
  <c r="U171" i="3"/>
  <c r="T171" i="3"/>
  <c r="R171" i="3"/>
  <c r="Q171" i="3"/>
  <c r="M171" i="3"/>
  <c r="L171" i="3"/>
  <c r="K171" i="3"/>
  <c r="J171" i="3"/>
  <c r="Z170" i="3"/>
  <c r="Y170" i="3"/>
  <c r="X170" i="3"/>
  <c r="U170" i="3"/>
  <c r="T170" i="3"/>
  <c r="R170" i="3"/>
  <c r="Q170" i="3"/>
  <c r="M170" i="3"/>
  <c r="L170" i="3"/>
  <c r="K170" i="3"/>
  <c r="J170" i="3"/>
  <c r="Z169" i="3"/>
  <c r="Y169" i="3"/>
  <c r="X169" i="3"/>
  <c r="U169" i="3"/>
  <c r="T169" i="3"/>
  <c r="R169" i="3"/>
  <c r="Q169" i="3"/>
  <c r="M169" i="3"/>
  <c r="L169" i="3"/>
  <c r="K169" i="3"/>
  <c r="J169" i="3"/>
  <c r="Z168" i="3"/>
  <c r="Y168" i="3"/>
  <c r="X168" i="3"/>
  <c r="U168" i="3"/>
  <c r="T168" i="3"/>
  <c r="R168" i="3"/>
  <c r="Q168" i="3"/>
  <c r="M168" i="3"/>
  <c r="L168" i="3"/>
  <c r="K168" i="3"/>
  <c r="J168" i="3"/>
  <c r="Z167" i="3"/>
  <c r="Y167" i="3"/>
  <c r="X167" i="3"/>
  <c r="U167" i="3"/>
  <c r="T167" i="3"/>
  <c r="R167" i="3"/>
  <c r="Q167" i="3"/>
  <c r="M167" i="3"/>
  <c r="L167" i="3"/>
  <c r="K167" i="3"/>
  <c r="J167" i="3"/>
  <c r="Z166" i="3"/>
  <c r="Y166" i="3"/>
  <c r="X166" i="3"/>
  <c r="U166" i="3"/>
  <c r="T166" i="3"/>
  <c r="R166" i="3"/>
  <c r="Q166" i="3"/>
  <c r="M166" i="3"/>
  <c r="L166" i="3"/>
  <c r="K166" i="3"/>
  <c r="J166" i="3"/>
  <c r="Z165" i="3"/>
  <c r="Y165" i="3"/>
  <c r="X165" i="3"/>
  <c r="U165" i="3"/>
  <c r="T165" i="3"/>
  <c r="R165" i="3"/>
  <c r="Q165" i="3"/>
  <c r="M165" i="3"/>
  <c r="L165" i="3"/>
  <c r="K165" i="3"/>
  <c r="J165" i="3"/>
  <c r="Z164" i="3"/>
  <c r="Y164" i="3"/>
  <c r="X164" i="3"/>
  <c r="U164" i="3"/>
  <c r="T164" i="3"/>
  <c r="R164" i="3"/>
  <c r="Q164" i="3"/>
  <c r="M164" i="3"/>
  <c r="L164" i="3"/>
  <c r="K164" i="3"/>
  <c r="J164" i="3"/>
  <c r="Z163" i="3"/>
  <c r="Y163" i="3"/>
  <c r="X163" i="3"/>
  <c r="U163" i="3"/>
  <c r="T163" i="3"/>
  <c r="R163" i="3"/>
  <c r="Q163" i="3"/>
  <c r="M163" i="3"/>
  <c r="L163" i="3"/>
  <c r="K163" i="3"/>
  <c r="J163" i="3"/>
  <c r="Z162" i="3"/>
  <c r="Y162" i="3"/>
  <c r="X162" i="3"/>
  <c r="U162" i="3"/>
  <c r="T162" i="3"/>
  <c r="R162" i="3"/>
  <c r="Q162" i="3"/>
  <c r="M162" i="3"/>
  <c r="L162" i="3"/>
  <c r="K162" i="3"/>
  <c r="J162" i="3"/>
  <c r="Z161" i="3"/>
  <c r="Y161" i="3"/>
  <c r="X161" i="3"/>
  <c r="U161" i="3"/>
  <c r="T161" i="3"/>
  <c r="R161" i="3"/>
  <c r="Q161" i="3"/>
  <c r="M161" i="3"/>
  <c r="L161" i="3"/>
  <c r="K161" i="3"/>
  <c r="J161" i="3"/>
  <c r="Z160" i="3"/>
  <c r="Y160" i="3"/>
  <c r="X160" i="3"/>
  <c r="U160" i="3"/>
  <c r="T160" i="3"/>
  <c r="R160" i="3"/>
  <c r="Q160" i="3"/>
  <c r="M160" i="3"/>
  <c r="L160" i="3"/>
  <c r="K160" i="3"/>
  <c r="J160" i="3"/>
  <c r="Z159" i="3"/>
  <c r="Y159" i="3"/>
  <c r="X159" i="3"/>
  <c r="U159" i="3"/>
  <c r="T159" i="3"/>
  <c r="R159" i="3"/>
  <c r="Q159" i="3"/>
  <c r="M159" i="3"/>
  <c r="L159" i="3"/>
  <c r="K159" i="3"/>
  <c r="J159" i="3"/>
  <c r="Z158" i="3"/>
  <c r="Y158" i="3"/>
  <c r="X158" i="3"/>
  <c r="U158" i="3"/>
  <c r="T158" i="3"/>
  <c r="R158" i="3"/>
  <c r="Q158" i="3"/>
  <c r="M158" i="3"/>
  <c r="L158" i="3"/>
  <c r="K158" i="3"/>
  <c r="J158" i="3"/>
  <c r="Z157" i="3"/>
  <c r="Y157" i="3"/>
  <c r="X157" i="3"/>
  <c r="U157" i="3"/>
  <c r="T157" i="3"/>
  <c r="R157" i="3"/>
  <c r="Q157" i="3"/>
  <c r="M157" i="3"/>
  <c r="L157" i="3"/>
  <c r="K157" i="3"/>
  <c r="J157" i="3"/>
  <c r="Z156" i="3"/>
  <c r="Y156" i="3"/>
  <c r="X156" i="3"/>
  <c r="U156" i="3"/>
  <c r="T156" i="3"/>
  <c r="R156" i="3"/>
  <c r="Q156" i="3"/>
  <c r="M156" i="3"/>
  <c r="L156" i="3"/>
  <c r="K156" i="3"/>
  <c r="J156" i="3"/>
  <c r="Z155" i="3"/>
  <c r="Y155" i="3"/>
  <c r="X155" i="3"/>
  <c r="U155" i="3"/>
  <c r="T155" i="3"/>
  <c r="R155" i="3"/>
  <c r="Q155" i="3"/>
  <c r="M155" i="3"/>
  <c r="L155" i="3"/>
  <c r="K155" i="3"/>
  <c r="J155" i="3"/>
  <c r="Z154" i="3"/>
  <c r="Y154" i="3"/>
  <c r="X154" i="3"/>
  <c r="U154" i="3"/>
  <c r="T154" i="3"/>
  <c r="R154" i="3"/>
  <c r="Q154" i="3"/>
  <c r="M154" i="3"/>
  <c r="L154" i="3"/>
  <c r="K154" i="3"/>
  <c r="J154" i="3"/>
  <c r="Z153" i="3"/>
  <c r="Y153" i="3"/>
  <c r="X153" i="3"/>
  <c r="U153" i="3"/>
  <c r="T153" i="3"/>
  <c r="R153" i="3"/>
  <c r="Q153" i="3"/>
  <c r="M153" i="3"/>
  <c r="L153" i="3"/>
  <c r="K153" i="3"/>
  <c r="J153" i="3"/>
  <c r="Z152" i="3"/>
  <c r="Y152" i="3"/>
  <c r="X152" i="3"/>
  <c r="U152" i="3"/>
  <c r="T152" i="3"/>
  <c r="R152" i="3"/>
  <c r="Q152" i="3"/>
  <c r="M152" i="3"/>
  <c r="L152" i="3"/>
  <c r="K152" i="3"/>
  <c r="J152" i="3"/>
  <c r="Z151" i="3"/>
  <c r="Y151" i="3"/>
  <c r="X151" i="3"/>
  <c r="U151" i="3"/>
  <c r="T151" i="3"/>
  <c r="R151" i="3"/>
  <c r="Q151" i="3"/>
  <c r="M151" i="3"/>
  <c r="L151" i="3"/>
  <c r="K151" i="3"/>
  <c r="J151" i="3"/>
  <c r="Z150" i="3"/>
  <c r="Y150" i="3"/>
  <c r="X150" i="3"/>
  <c r="U150" i="3"/>
  <c r="T150" i="3"/>
  <c r="R150" i="3"/>
  <c r="Q150" i="3"/>
  <c r="M150" i="3"/>
  <c r="L150" i="3"/>
  <c r="K150" i="3"/>
  <c r="J150" i="3"/>
  <c r="Z149" i="3"/>
  <c r="Y149" i="3"/>
  <c r="X149" i="3"/>
  <c r="U149" i="3"/>
  <c r="T149" i="3"/>
  <c r="R149" i="3"/>
  <c r="Q149" i="3"/>
  <c r="M149" i="3"/>
  <c r="L149" i="3"/>
  <c r="K149" i="3"/>
  <c r="J149" i="3"/>
  <c r="Z148" i="3"/>
  <c r="Y148" i="3"/>
  <c r="X148" i="3"/>
  <c r="U148" i="3"/>
  <c r="T148" i="3"/>
  <c r="R148" i="3"/>
  <c r="Q148" i="3"/>
  <c r="M148" i="3"/>
  <c r="L148" i="3"/>
  <c r="K148" i="3"/>
  <c r="J148" i="3"/>
  <c r="Z147" i="3"/>
  <c r="Y147" i="3"/>
  <c r="X147" i="3"/>
  <c r="U147" i="3"/>
  <c r="T147" i="3"/>
  <c r="R147" i="3"/>
  <c r="Q147" i="3"/>
  <c r="M147" i="3"/>
  <c r="L147" i="3"/>
  <c r="K147" i="3"/>
  <c r="J147" i="3"/>
  <c r="Z146" i="3"/>
  <c r="Y146" i="3"/>
  <c r="X146" i="3"/>
  <c r="U146" i="3"/>
  <c r="T146" i="3"/>
  <c r="R146" i="3"/>
  <c r="Q146" i="3"/>
  <c r="M146" i="3"/>
  <c r="L146" i="3"/>
  <c r="K146" i="3"/>
  <c r="J146" i="3"/>
  <c r="Z145" i="3"/>
  <c r="Y145" i="3"/>
  <c r="X145" i="3"/>
  <c r="U145" i="3"/>
  <c r="T145" i="3"/>
  <c r="R145" i="3"/>
  <c r="Q145" i="3"/>
  <c r="M145" i="3"/>
  <c r="L145" i="3"/>
  <c r="K145" i="3"/>
  <c r="J145" i="3"/>
  <c r="Z144" i="3"/>
  <c r="Y144" i="3"/>
  <c r="X144" i="3"/>
  <c r="U144" i="3"/>
  <c r="T144" i="3"/>
  <c r="R144" i="3"/>
  <c r="Q144" i="3"/>
  <c r="M144" i="3"/>
  <c r="L144" i="3"/>
  <c r="K144" i="3"/>
  <c r="J144" i="3"/>
  <c r="Z143" i="3"/>
  <c r="Y143" i="3"/>
  <c r="X143" i="3"/>
  <c r="U143" i="3"/>
  <c r="T143" i="3"/>
  <c r="R143" i="3"/>
  <c r="Q143" i="3"/>
  <c r="M143" i="3"/>
  <c r="L143" i="3"/>
  <c r="K143" i="3"/>
  <c r="J143" i="3"/>
  <c r="Z142" i="3"/>
  <c r="Y142" i="3"/>
  <c r="X142" i="3"/>
  <c r="U142" i="3"/>
  <c r="T142" i="3"/>
  <c r="R142" i="3"/>
  <c r="Q142" i="3"/>
  <c r="M142" i="3"/>
  <c r="L142" i="3"/>
  <c r="K142" i="3"/>
  <c r="J142" i="3"/>
  <c r="Z141" i="3"/>
  <c r="Y141" i="3"/>
  <c r="X141" i="3"/>
  <c r="U141" i="3"/>
  <c r="T141" i="3"/>
  <c r="R141" i="3"/>
  <c r="Q141" i="3"/>
  <c r="M141" i="3"/>
  <c r="L141" i="3"/>
  <c r="K141" i="3"/>
  <c r="J141" i="3"/>
  <c r="Z140" i="3"/>
  <c r="Y140" i="3"/>
  <c r="X140" i="3"/>
  <c r="U140" i="3"/>
  <c r="T140" i="3"/>
  <c r="R140" i="3"/>
  <c r="Q140" i="3"/>
  <c r="M140" i="3"/>
  <c r="L140" i="3"/>
  <c r="K140" i="3"/>
  <c r="J140" i="3"/>
  <c r="Z139" i="3"/>
  <c r="Y139" i="3"/>
  <c r="X139" i="3"/>
  <c r="U139" i="3"/>
  <c r="T139" i="3"/>
  <c r="R139" i="3"/>
  <c r="Q139" i="3"/>
  <c r="M139" i="3"/>
  <c r="L139" i="3"/>
  <c r="K139" i="3"/>
  <c r="J139" i="3"/>
  <c r="Z138" i="3"/>
  <c r="Y138" i="3"/>
  <c r="X138" i="3"/>
  <c r="U138" i="3"/>
  <c r="T138" i="3"/>
  <c r="R138" i="3"/>
  <c r="Q138" i="3"/>
  <c r="M138" i="3"/>
  <c r="L138" i="3"/>
  <c r="K138" i="3"/>
  <c r="J138" i="3"/>
  <c r="Z137" i="3"/>
  <c r="Y137" i="3"/>
  <c r="X137" i="3"/>
  <c r="U137" i="3"/>
  <c r="T137" i="3"/>
  <c r="R137" i="3"/>
  <c r="Q137" i="3"/>
  <c r="M137" i="3"/>
  <c r="L137" i="3"/>
  <c r="K137" i="3"/>
  <c r="J137" i="3"/>
  <c r="Z136" i="3"/>
  <c r="Y136" i="3"/>
  <c r="X136" i="3"/>
  <c r="U136" i="3"/>
  <c r="T136" i="3"/>
  <c r="R136" i="3"/>
  <c r="Q136" i="3"/>
  <c r="M136" i="3"/>
  <c r="L136" i="3"/>
  <c r="K136" i="3"/>
  <c r="J136" i="3"/>
  <c r="Z135" i="3"/>
  <c r="Y135" i="3"/>
  <c r="X135" i="3"/>
  <c r="U135" i="3"/>
  <c r="T135" i="3"/>
  <c r="R135" i="3"/>
  <c r="Q135" i="3"/>
  <c r="M135" i="3"/>
  <c r="L135" i="3"/>
  <c r="K135" i="3"/>
  <c r="J135" i="3"/>
  <c r="Z134" i="3"/>
  <c r="Y134" i="3"/>
  <c r="X134" i="3"/>
  <c r="U134" i="3"/>
  <c r="T134" i="3"/>
  <c r="R134" i="3"/>
  <c r="Q134" i="3"/>
  <c r="M134" i="3"/>
  <c r="L134" i="3"/>
  <c r="K134" i="3"/>
  <c r="J134" i="3"/>
  <c r="Z133" i="3"/>
  <c r="Y133" i="3"/>
  <c r="X133" i="3"/>
  <c r="U133" i="3"/>
  <c r="T133" i="3"/>
  <c r="R133" i="3"/>
  <c r="Q133" i="3"/>
  <c r="M133" i="3"/>
  <c r="L133" i="3"/>
  <c r="K133" i="3"/>
  <c r="J133" i="3"/>
  <c r="Z132" i="3"/>
  <c r="Y132" i="3"/>
  <c r="X132" i="3"/>
  <c r="U132" i="3"/>
  <c r="T132" i="3"/>
  <c r="R132" i="3"/>
  <c r="Q132" i="3"/>
  <c r="M132" i="3"/>
  <c r="L132" i="3"/>
  <c r="K132" i="3"/>
  <c r="J132" i="3"/>
  <c r="Z131" i="3"/>
  <c r="Y131" i="3"/>
  <c r="X131" i="3"/>
  <c r="U131" i="3"/>
  <c r="T131" i="3"/>
  <c r="R131" i="3"/>
  <c r="Q131" i="3"/>
  <c r="M131" i="3"/>
  <c r="L131" i="3"/>
  <c r="K131" i="3"/>
  <c r="J131" i="3"/>
  <c r="Z130" i="3"/>
  <c r="Y130" i="3"/>
  <c r="X130" i="3"/>
  <c r="U130" i="3"/>
  <c r="T130" i="3"/>
  <c r="R130" i="3"/>
  <c r="Q130" i="3"/>
  <c r="M130" i="3"/>
  <c r="L130" i="3"/>
  <c r="K130" i="3"/>
  <c r="J130" i="3"/>
  <c r="Z129" i="3"/>
  <c r="Y129" i="3"/>
  <c r="X129" i="3"/>
  <c r="U129" i="3"/>
  <c r="T129" i="3"/>
  <c r="R129" i="3"/>
  <c r="Q129" i="3"/>
  <c r="M129" i="3"/>
  <c r="L129" i="3"/>
  <c r="K129" i="3"/>
  <c r="J129" i="3"/>
  <c r="Z128" i="3"/>
  <c r="Y128" i="3"/>
  <c r="X128" i="3"/>
  <c r="U128" i="3"/>
  <c r="T128" i="3"/>
  <c r="R128" i="3"/>
  <c r="Q128" i="3"/>
  <c r="M128" i="3"/>
  <c r="L128" i="3"/>
  <c r="K128" i="3"/>
  <c r="J128" i="3"/>
  <c r="Z127" i="3"/>
  <c r="Y127" i="3"/>
  <c r="X127" i="3"/>
  <c r="U127" i="3"/>
  <c r="T127" i="3"/>
  <c r="R127" i="3"/>
  <c r="Q127" i="3"/>
  <c r="M127" i="3"/>
  <c r="L127" i="3"/>
  <c r="K127" i="3"/>
  <c r="J127" i="3"/>
  <c r="Z126" i="3"/>
  <c r="Y126" i="3"/>
  <c r="X126" i="3"/>
  <c r="U126" i="3"/>
  <c r="T126" i="3"/>
  <c r="R126" i="3"/>
  <c r="Q126" i="3"/>
  <c r="M126" i="3"/>
  <c r="L126" i="3"/>
  <c r="K126" i="3"/>
  <c r="J126" i="3"/>
  <c r="Z125" i="3"/>
  <c r="Y125" i="3"/>
  <c r="X125" i="3"/>
  <c r="U125" i="3"/>
  <c r="T125" i="3"/>
  <c r="R125" i="3"/>
  <c r="Q125" i="3"/>
  <c r="M125" i="3"/>
  <c r="L125" i="3"/>
  <c r="K125" i="3"/>
  <c r="J125" i="3"/>
  <c r="Z124" i="3"/>
  <c r="Y124" i="3"/>
  <c r="X124" i="3"/>
  <c r="U124" i="3"/>
  <c r="T124" i="3"/>
  <c r="R124" i="3"/>
  <c r="Q124" i="3"/>
  <c r="M124" i="3"/>
  <c r="L124" i="3"/>
  <c r="K124" i="3"/>
  <c r="J124" i="3"/>
  <c r="Z123" i="3"/>
  <c r="Y123" i="3"/>
  <c r="X123" i="3"/>
  <c r="U123" i="3"/>
  <c r="T123" i="3"/>
  <c r="R123" i="3"/>
  <c r="Q123" i="3"/>
  <c r="M123" i="3"/>
  <c r="L123" i="3"/>
  <c r="K123" i="3"/>
  <c r="J123" i="3"/>
  <c r="Z122" i="3"/>
  <c r="Y122" i="3"/>
  <c r="X122" i="3"/>
  <c r="U122" i="3"/>
  <c r="T122" i="3"/>
  <c r="R122" i="3"/>
  <c r="Q122" i="3"/>
  <c r="M122" i="3"/>
  <c r="L122" i="3"/>
  <c r="K122" i="3"/>
  <c r="J122" i="3"/>
  <c r="Z121" i="3"/>
  <c r="Y121" i="3"/>
  <c r="X121" i="3"/>
  <c r="U121" i="3"/>
  <c r="T121" i="3"/>
  <c r="R121" i="3"/>
  <c r="Q121" i="3"/>
  <c r="M121" i="3"/>
  <c r="L121" i="3"/>
  <c r="K121" i="3"/>
  <c r="J121" i="3"/>
  <c r="Z120" i="3"/>
  <c r="Y120" i="3"/>
  <c r="X120" i="3"/>
  <c r="U120" i="3"/>
  <c r="T120" i="3"/>
  <c r="R120" i="3"/>
  <c r="Q120" i="3"/>
  <c r="M120" i="3"/>
  <c r="L120" i="3"/>
  <c r="K120" i="3"/>
  <c r="J120" i="3"/>
  <c r="Z119" i="3"/>
  <c r="Y119" i="3"/>
  <c r="X119" i="3"/>
  <c r="U119" i="3"/>
  <c r="T119" i="3"/>
  <c r="R119" i="3"/>
  <c r="Q119" i="3"/>
  <c r="M119" i="3"/>
  <c r="L119" i="3"/>
  <c r="K119" i="3"/>
  <c r="J119" i="3"/>
  <c r="Z118" i="3"/>
  <c r="Y118" i="3"/>
  <c r="X118" i="3"/>
  <c r="U118" i="3"/>
  <c r="T118" i="3"/>
  <c r="R118" i="3"/>
  <c r="Q118" i="3"/>
  <c r="M118" i="3"/>
  <c r="L118" i="3"/>
  <c r="K118" i="3"/>
  <c r="J118" i="3"/>
  <c r="Z117" i="3"/>
  <c r="Y117" i="3"/>
  <c r="X117" i="3"/>
  <c r="U117" i="3"/>
  <c r="T117" i="3"/>
  <c r="R117" i="3"/>
  <c r="Q117" i="3"/>
  <c r="M117" i="3"/>
  <c r="L117" i="3"/>
  <c r="K117" i="3"/>
  <c r="J117" i="3"/>
  <c r="Z116" i="3"/>
  <c r="Y116" i="3"/>
  <c r="X116" i="3"/>
  <c r="U116" i="3"/>
  <c r="T116" i="3"/>
  <c r="R116" i="3"/>
  <c r="Q116" i="3"/>
  <c r="M116" i="3"/>
  <c r="L116" i="3"/>
  <c r="K116" i="3"/>
  <c r="J116" i="3"/>
  <c r="Z115" i="3"/>
  <c r="Y115" i="3"/>
  <c r="X115" i="3"/>
  <c r="U115" i="3"/>
  <c r="T115" i="3"/>
  <c r="R115" i="3"/>
  <c r="Q115" i="3"/>
  <c r="M115" i="3"/>
  <c r="L115" i="3"/>
  <c r="K115" i="3"/>
  <c r="J115" i="3"/>
  <c r="Z114" i="3"/>
  <c r="Y114" i="3"/>
  <c r="X114" i="3"/>
  <c r="U114" i="3"/>
  <c r="T114" i="3"/>
  <c r="R114" i="3"/>
  <c r="Q114" i="3"/>
  <c r="M114" i="3"/>
  <c r="L114" i="3"/>
  <c r="K114" i="3"/>
  <c r="J114" i="3"/>
  <c r="Z113" i="3"/>
  <c r="Y113" i="3"/>
  <c r="X113" i="3"/>
  <c r="U113" i="3"/>
  <c r="T113" i="3"/>
  <c r="R113" i="3"/>
  <c r="Q113" i="3"/>
  <c r="M113" i="3"/>
  <c r="L113" i="3"/>
  <c r="K113" i="3"/>
  <c r="J113" i="3"/>
  <c r="Z112" i="3"/>
  <c r="Y112" i="3"/>
  <c r="X112" i="3"/>
  <c r="U112" i="3"/>
  <c r="T112" i="3"/>
  <c r="R112" i="3"/>
  <c r="Q112" i="3"/>
  <c r="M112" i="3"/>
  <c r="L112" i="3"/>
  <c r="K112" i="3"/>
  <c r="J112" i="3"/>
  <c r="Z111" i="3"/>
  <c r="Y111" i="3"/>
  <c r="X111" i="3"/>
  <c r="U111" i="3"/>
  <c r="T111" i="3"/>
  <c r="R111" i="3"/>
  <c r="Q111" i="3"/>
  <c r="M111" i="3"/>
  <c r="L111" i="3"/>
  <c r="K111" i="3"/>
  <c r="J111" i="3"/>
  <c r="Z110" i="3"/>
  <c r="Y110" i="3"/>
  <c r="X110" i="3"/>
  <c r="U110" i="3"/>
  <c r="T110" i="3"/>
  <c r="R110" i="3"/>
  <c r="Q110" i="3"/>
  <c r="M110" i="3"/>
  <c r="L110" i="3"/>
  <c r="K110" i="3"/>
  <c r="J110" i="3"/>
  <c r="Z109" i="3"/>
  <c r="Y109" i="3"/>
  <c r="X109" i="3"/>
  <c r="U109" i="3"/>
  <c r="T109" i="3"/>
  <c r="R109" i="3"/>
  <c r="Q109" i="3"/>
  <c r="M109" i="3"/>
  <c r="L109" i="3"/>
  <c r="K109" i="3"/>
  <c r="J109" i="3"/>
  <c r="Z108" i="3"/>
  <c r="Y108" i="3"/>
  <c r="X108" i="3"/>
  <c r="U108" i="3"/>
  <c r="T108" i="3"/>
  <c r="R108" i="3"/>
  <c r="Q108" i="3"/>
  <c r="M108" i="3"/>
  <c r="L108" i="3"/>
  <c r="K108" i="3"/>
  <c r="J108" i="3"/>
  <c r="Z107" i="3"/>
  <c r="Y107" i="3"/>
  <c r="X107" i="3"/>
  <c r="U107" i="3"/>
  <c r="T107" i="3"/>
  <c r="R107" i="3"/>
  <c r="Q107" i="3"/>
  <c r="M107" i="3"/>
  <c r="L107" i="3"/>
  <c r="K107" i="3"/>
  <c r="J107" i="3"/>
  <c r="Z106" i="3"/>
  <c r="Y106" i="3"/>
  <c r="X106" i="3"/>
  <c r="U106" i="3"/>
  <c r="T106" i="3"/>
  <c r="R106" i="3"/>
  <c r="Q106" i="3"/>
  <c r="M106" i="3"/>
  <c r="L106" i="3"/>
  <c r="K106" i="3"/>
  <c r="J106" i="3"/>
  <c r="Z105" i="3"/>
  <c r="Y105" i="3"/>
  <c r="X105" i="3"/>
  <c r="U105" i="3"/>
  <c r="T105" i="3"/>
  <c r="R105" i="3"/>
  <c r="Q105" i="3"/>
  <c r="M105" i="3"/>
  <c r="L105" i="3"/>
  <c r="K105" i="3"/>
  <c r="J105" i="3"/>
  <c r="Z104" i="3"/>
  <c r="Y104" i="3"/>
  <c r="X104" i="3"/>
  <c r="U104" i="3"/>
  <c r="T104" i="3"/>
  <c r="R104" i="3"/>
  <c r="Q104" i="3"/>
  <c r="M104" i="3"/>
  <c r="L104" i="3"/>
  <c r="K104" i="3"/>
  <c r="J104" i="3"/>
  <c r="Z103" i="3"/>
  <c r="Y103" i="3"/>
  <c r="X103" i="3"/>
  <c r="U103" i="3"/>
  <c r="T103" i="3"/>
  <c r="R103" i="3"/>
  <c r="Q103" i="3"/>
  <c r="M103" i="3"/>
  <c r="L103" i="3"/>
  <c r="K103" i="3"/>
  <c r="J103" i="3"/>
  <c r="Z102" i="3"/>
  <c r="Y102" i="3"/>
  <c r="X102" i="3"/>
  <c r="U102" i="3"/>
  <c r="T102" i="3"/>
  <c r="R102" i="3"/>
  <c r="Q102" i="3"/>
  <c r="M102" i="3"/>
  <c r="L102" i="3"/>
  <c r="K102" i="3"/>
  <c r="J102" i="3"/>
  <c r="Z101" i="3"/>
  <c r="Y101" i="3"/>
  <c r="X101" i="3"/>
  <c r="U101" i="3"/>
  <c r="T101" i="3"/>
  <c r="R101" i="3"/>
  <c r="Q101" i="3"/>
  <c r="M101" i="3"/>
  <c r="L101" i="3"/>
  <c r="K101" i="3"/>
  <c r="J101" i="3"/>
  <c r="Z100" i="3"/>
  <c r="Y100" i="3"/>
  <c r="X100" i="3"/>
  <c r="U100" i="3"/>
  <c r="T100" i="3"/>
  <c r="R100" i="3"/>
  <c r="Q100" i="3"/>
  <c r="M100" i="3"/>
  <c r="L100" i="3"/>
  <c r="K100" i="3"/>
  <c r="J100" i="3"/>
  <c r="Z99" i="3"/>
  <c r="Y99" i="3"/>
  <c r="X99" i="3"/>
  <c r="U99" i="3"/>
  <c r="T99" i="3"/>
  <c r="R99" i="3"/>
  <c r="Q99" i="3"/>
  <c r="M99" i="3"/>
  <c r="L99" i="3"/>
  <c r="K99" i="3"/>
  <c r="J99" i="3"/>
  <c r="Z98" i="3"/>
  <c r="Y98" i="3"/>
  <c r="X98" i="3"/>
  <c r="U98" i="3"/>
  <c r="T98" i="3"/>
  <c r="R98" i="3"/>
  <c r="Q98" i="3"/>
  <c r="M98" i="3"/>
  <c r="L98" i="3"/>
  <c r="K98" i="3"/>
  <c r="J98" i="3"/>
  <c r="Z97" i="3"/>
  <c r="Y97" i="3"/>
  <c r="X97" i="3"/>
  <c r="U97" i="3"/>
  <c r="T97" i="3"/>
  <c r="R97" i="3"/>
  <c r="Q97" i="3"/>
  <c r="M97" i="3"/>
  <c r="L97" i="3"/>
  <c r="K97" i="3"/>
  <c r="J97" i="3"/>
  <c r="Z96" i="3"/>
  <c r="Y96" i="3"/>
  <c r="X96" i="3"/>
  <c r="U96" i="3"/>
  <c r="T96" i="3"/>
  <c r="R96" i="3"/>
  <c r="Q96" i="3"/>
  <c r="M96" i="3"/>
  <c r="L96" i="3"/>
  <c r="K96" i="3"/>
  <c r="J96" i="3"/>
  <c r="Z95" i="3"/>
  <c r="Y95" i="3"/>
  <c r="X95" i="3"/>
  <c r="U95" i="3"/>
  <c r="T95" i="3"/>
  <c r="R95" i="3"/>
  <c r="Q95" i="3"/>
  <c r="M95" i="3"/>
  <c r="L95" i="3"/>
  <c r="K95" i="3"/>
  <c r="J95" i="3"/>
  <c r="Z94" i="3"/>
  <c r="Y94" i="3"/>
  <c r="X94" i="3"/>
  <c r="U94" i="3"/>
  <c r="T94" i="3"/>
  <c r="R94" i="3"/>
  <c r="Q94" i="3"/>
  <c r="M94" i="3"/>
  <c r="L94" i="3"/>
  <c r="K94" i="3"/>
  <c r="J94" i="3"/>
  <c r="Z93" i="3"/>
  <c r="Y93" i="3"/>
  <c r="X93" i="3"/>
  <c r="U93" i="3"/>
  <c r="T93" i="3"/>
  <c r="R93" i="3"/>
  <c r="Q93" i="3"/>
  <c r="M93" i="3"/>
  <c r="L93" i="3"/>
  <c r="K93" i="3"/>
  <c r="J93" i="3"/>
  <c r="Z92" i="3"/>
  <c r="Y92" i="3"/>
  <c r="X92" i="3"/>
  <c r="U92" i="3"/>
  <c r="T92" i="3"/>
  <c r="R92" i="3"/>
  <c r="Q92" i="3"/>
  <c r="M92" i="3"/>
  <c r="L92" i="3"/>
  <c r="K92" i="3"/>
  <c r="J92" i="3"/>
  <c r="Z91" i="3"/>
  <c r="Y91" i="3"/>
  <c r="X91" i="3"/>
  <c r="U91" i="3"/>
  <c r="T91" i="3"/>
  <c r="R91" i="3"/>
  <c r="Q91" i="3"/>
  <c r="M91" i="3"/>
  <c r="L91" i="3"/>
  <c r="K91" i="3"/>
  <c r="J91" i="3"/>
  <c r="Z90" i="3"/>
  <c r="Y90" i="3"/>
  <c r="X90" i="3"/>
  <c r="U90" i="3"/>
  <c r="T90" i="3"/>
  <c r="R90" i="3"/>
  <c r="Q90" i="3"/>
  <c r="M90" i="3"/>
  <c r="L90" i="3"/>
  <c r="K90" i="3"/>
  <c r="J90" i="3"/>
  <c r="Z89" i="3"/>
  <c r="Y89" i="3"/>
  <c r="X89" i="3"/>
  <c r="U89" i="3"/>
  <c r="T89" i="3"/>
  <c r="R89" i="3"/>
  <c r="Q89" i="3"/>
  <c r="M89" i="3"/>
  <c r="L89" i="3"/>
  <c r="K89" i="3"/>
  <c r="J89" i="3"/>
  <c r="Z88" i="3"/>
  <c r="Y88" i="3"/>
  <c r="X88" i="3"/>
  <c r="U88" i="3"/>
  <c r="T88" i="3"/>
  <c r="R88" i="3"/>
  <c r="Q88" i="3"/>
  <c r="M88" i="3"/>
  <c r="L88" i="3"/>
  <c r="K88" i="3"/>
  <c r="J88" i="3"/>
  <c r="Z87" i="3"/>
  <c r="Y87" i="3"/>
  <c r="X87" i="3"/>
  <c r="U87" i="3"/>
  <c r="T87" i="3"/>
  <c r="R87" i="3"/>
  <c r="Q87" i="3"/>
  <c r="M87" i="3"/>
  <c r="L87" i="3"/>
  <c r="K87" i="3"/>
  <c r="J87" i="3"/>
  <c r="Z86" i="3"/>
  <c r="Y86" i="3"/>
  <c r="X86" i="3"/>
  <c r="U86" i="3"/>
  <c r="T86" i="3"/>
  <c r="R86" i="3"/>
  <c r="Q86" i="3"/>
  <c r="M86" i="3"/>
  <c r="L86" i="3"/>
  <c r="K86" i="3"/>
  <c r="J86" i="3"/>
  <c r="Z85" i="3"/>
  <c r="Y85" i="3"/>
  <c r="X85" i="3"/>
  <c r="U85" i="3"/>
  <c r="T85" i="3"/>
  <c r="R85" i="3"/>
  <c r="Q85" i="3"/>
  <c r="M85" i="3"/>
  <c r="L85" i="3"/>
  <c r="K85" i="3"/>
  <c r="J85" i="3"/>
  <c r="Z84" i="3"/>
  <c r="Y84" i="3"/>
  <c r="X84" i="3"/>
  <c r="U84" i="3"/>
  <c r="T84" i="3"/>
  <c r="R84" i="3"/>
  <c r="Q84" i="3"/>
  <c r="M84" i="3"/>
  <c r="L84" i="3"/>
  <c r="K84" i="3"/>
  <c r="J84" i="3"/>
  <c r="Z83" i="3"/>
  <c r="Y83" i="3"/>
  <c r="X83" i="3"/>
  <c r="U83" i="3"/>
  <c r="T83" i="3"/>
  <c r="R83" i="3"/>
  <c r="Q83" i="3"/>
  <c r="M83" i="3"/>
  <c r="L83" i="3"/>
  <c r="K83" i="3"/>
  <c r="J83" i="3"/>
  <c r="Z82" i="3"/>
  <c r="Y82" i="3"/>
  <c r="X82" i="3"/>
  <c r="U82" i="3"/>
  <c r="T82" i="3"/>
  <c r="R82" i="3"/>
  <c r="Q82" i="3"/>
  <c r="M82" i="3"/>
  <c r="L82" i="3"/>
  <c r="K82" i="3"/>
  <c r="J82" i="3"/>
  <c r="Z81" i="3"/>
  <c r="Y81" i="3"/>
  <c r="X81" i="3"/>
  <c r="U81" i="3"/>
  <c r="T81" i="3"/>
  <c r="R81" i="3"/>
  <c r="Q81" i="3"/>
  <c r="M81" i="3"/>
  <c r="L81" i="3"/>
  <c r="K81" i="3"/>
  <c r="J81" i="3"/>
  <c r="Z80" i="3"/>
  <c r="Y80" i="3"/>
  <c r="X80" i="3"/>
  <c r="U80" i="3"/>
  <c r="T80" i="3"/>
  <c r="R80" i="3"/>
  <c r="Q80" i="3"/>
  <c r="M80" i="3"/>
  <c r="L80" i="3"/>
  <c r="K80" i="3"/>
  <c r="J80" i="3"/>
  <c r="Z79" i="3"/>
  <c r="Y79" i="3"/>
  <c r="X79" i="3"/>
  <c r="U79" i="3"/>
  <c r="T79" i="3"/>
  <c r="R79" i="3"/>
  <c r="Q79" i="3"/>
  <c r="M79" i="3"/>
  <c r="L79" i="3"/>
  <c r="K79" i="3"/>
  <c r="J79" i="3"/>
  <c r="Z78" i="3"/>
  <c r="Y78" i="3"/>
  <c r="X78" i="3"/>
  <c r="U78" i="3"/>
  <c r="T78" i="3"/>
  <c r="R78" i="3"/>
  <c r="Q78" i="3"/>
  <c r="M78" i="3"/>
  <c r="L78" i="3"/>
  <c r="K78" i="3"/>
  <c r="J78" i="3"/>
  <c r="Z77" i="3"/>
  <c r="Y77" i="3"/>
  <c r="X77" i="3"/>
  <c r="U77" i="3"/>
  <c r="T77" i="3"/>
  <c r="R77" i="3"/>
  <c r="Q77" i="3"/>
  <c r="M77" i="3"/>
  <c r="L77" i="3"/>
  <c r="K77" i="3"/>
  <c r="J77" i="3"/>
  <c r="Z76" i="3"/>
  <c r="Y76" i="3"/>
  <c r="X76" i="3"/>
  <c r="U76" i="3"/>
  <c r="T76" i="3"/>
  <c r="R76" i="3"/>
  <c r="Q76" i="3"/>
  <c r="M76" i="3"/>
  <c r="L76" i="3"/>
  <c r="K76" i="3"/>
  <c r="J76" i="3"/>
  <c r="Z75" i="3"/>
  <c r="Y75" i="3"/>
  <c r="X75" i="3"/>
  <c r="U75" i="3"/>
  <c r="T75" i="3"/>
  <c r="R75" i="3"/>
  <c r="Q75" i="3"/>
  <c r="M75" i="3"/>
  <c r="L75" i="3"/>
  <c r="K75" i="3"/>
  <c r="J75" i="3"/>
  <c r="Z74" i="3"/>
  <c r="Y74" i="3"/>
  <c r="X74" i="3"/>
  <c r="U74" i="3"/>
  <c r="T74" i="3"/>
  <c r="R74" i="3"/>
  <c r="Q74" i="3"/>
  <c r="M74" i="3"/>
  <c r="L74" i="3"/>
  <c r="K74" i="3"/>
  <c r="J74" i="3"/>
  <c r="Z73" i="3"/>
  <c r="Y73" i="3"/>
  <c r="X73" i="3"/>
  <c r="U73" i="3"/>
  <c r="T73" i="3"/>
  <c r="R73" i="3"/>
  <c r="Q73" i="3"/>
  <c r="M73" i="3"/>
  <c r="L73" i="3"/>
  <c r="K73" i="3"/>
  <c r="J73" i="3"/>
  <c r="Z72" i="3"/>
  <c r="Y72" i="3"/>
  <c r="X72" i="3"/>
  <c r="U72" i="3"/>
  <c r="T72" i="3"/>
  <c r="R72" i="3"/>
  <c r="Q72" i="3"/>
  <c r="M72" i="3"/>
  <c r="L72" i="3"/>
  <c r="K72" i="3"/>
  <c r="J72" i="3"/>
  <c r="Z71" i="3"/>
  <c r="Y71" i="3"/>
  <c r="X71" i="3"/>
  <c r="U71" i="3"/>
  <c r="T71" i="3"/>
  <c r="R71" i="3"/>
  <c r="Q71" i="3"/>
  <c r="M71" i="3"/>
  <c r="L71" i="3"/>
  <c r="K71" i="3"/>
  <c r="J71" i="3"/>
  <c r="Z70" i="3"/>
  <c r="Y70" i="3"/>
  <c r="X70" i="3"/>
  <c r="U70" i="3"/>
  <c r="T70" i="3"/>
  <c r="R70" i="3"/>
  <c r="Q70" i="3"/>
  <c r="M70" i="3"/>
  <c r="L70" i="3"/>
  <c r="K70" i="3"/>
  <c r="J70" i="3"/>
  <c r="Z69" i="3"/>
  <c r="Y69" i="3"/>
  <c r="X69" i="3"/>
  <c r="U69" i="3"/>
  <c r="T69" i="3"/>
  <c r="R69" i="3"/>
  <c r="Q69" i="3"/>
  <c r="M69" i="3"/>
  <c r="L69" i="3"/>
  <c r="K69" i="3"/>
  <c r="J69" i="3"/>
  <c r="Z68" i="3"/>
  <c r="Y68" i="3"/>
  <c r="X68" i="3"/>
  <c r="U68" i="3"/>
  <c r="T68" i="3"/>
  <c r="R68" i="3"/>
  <c r="Q68" i="3"/>
  <c r="M68" i="3"/>
  <c r="L68" i="3"/>
  <c r="K68" i="3"/>
  <c r="J68" i="3"/>
  <c r="Z67" i="3"/>
  <c r="Y67" i="3"/>
  <c r="X67" i="3"/>
  <c r="U67" i="3"/>
  <c r="T67" i="3"/>
  <c r="R67" i="3"/>
  <c r="Q67" i="3"/>
  <c r="M67" i="3"/>
  <c r="L67" i="3"/>
  <c r="K67" i="3"/>
  <c r="J67" i="3"/>
  <c r="Z66" i="3"/>
  <c r="Y66" i="3"/>
  <c r="X66" i="3"/>
  <c r="U66" i="3"/>
  <c r="T66" i="3"/>
  <c r="R66" i="3"/>
  <c r="Q66" i="3"/>
  <c r="M66" i="3"/>
  <c r="L66" i="3"/>
  <c r="K66" i="3"/>
  <c r="J66" i="3"/>
  <c r="Z65" i="3"/>
  <c r="Y65" i="3"/>
  <c r="X65" i="3"/>
  <c r="U65" i="3"/>
  <c r="T65" i="3"/>
  <c r="R65" i="3"/>
  <c r="Q65" i="3"/>
  <c r="M65" i="3"/>
  <c r="L65" i="3"/>
  <c r="K65" i="3"/>
  <c r="J65" i="3"/>
  <c r="Z64" i="3"/>
  <c r="Y64" i="3"/>
  <c r="X64" i="3"/>
  <c r="U64" i="3"/>
  <c r="T64" i="3"/>
  <c r="R64" i="3"/>
  <c r="Q64" i="3"/>
  <c r="M64" i="3"/>
  <c r="L64" i="3"/>
  <c r="K64" i="3"/>
  <c r="J64" i="3"/>
  <c r="Z63" i="3"/>
  <c r="Y63" i="3"/>
  <c r="X63" i="3"/>
  <c r="U63" i="3"/>
  <c r="T63" i="3"/>
  <c r="R63" i="3"/>
  <c r="Q63" i="3"/>
  <c r="M63" i="3"/>
  <c r="L63" i="3"/>
  <c r="K63" i="3"/>
  <c r="J63" i="3"/>
  <c r="Z62" i="3"/>
  <c r="Y62" i="3"/>
  <c r="X62" i="3"/>
  <c r="U62" i="3"/>
  <c r="T62" i="3"/>
  <c r="R62" i="3"/>
  <c r="Q62" i="3"/>
  <c r="M62" i="3"/>
  <c r="L62" i="3"/>
  <c r="K62" i="3"/>
  <c r="J62" i="3"/>
  <c r="Z61" i="3"/>
  <c r="Y61" i="3"/>
  <c r="X61" i="3"/>
  <c r="U61" i="3"/>
  <c r="T61" i="3"/>
  <c r="R61" i="3"/>
  <c r="Q61" i="3"/>
  <c r="M61" i="3"/>
  <c r="L61" i="3"/>
  <c r="K61" i="3"/>
  <c r="J61" i="3"/>
  <c r="Z60" i="3"/>
  <c r="Y60" i="3"/>
  <c r="X60" i="3"/>
  <c r="U60" i="3"/>
  <c r="T60" i="3"/>
  <c r="R60" i="3"/>
  <c r="Q60" i="3"/>
  <c r="M60" i="3"/>
  <c r="L60" i="3"/>
  <c r="K60" i="3"/>
  <c r="J60" i="3"/>
  <c r="Z59" i="3"/>
  <c r="Y59" i="3"/>
  <c r="X59" i="3"/>
  <c r="U59" i="3"/>
  <c r="T59" i="3"/>
  <c r="R59" i="3"/>
  <c r="Q59" i="3"/>
  <c r="M59" i="3"/>
  <c r="L59" i="3"/>
  <c r="K59" i="3"/>
  <c r="J59" i="3"/>
  <c r="Z58" i="3"/>
  <c r="Y58" i="3"/>
  <c r="X58" i="3"/>
  <c r="U58" i="3"/>
  <c r="T58" i="3"/>
  <c r="R58" i="3"/>
  <c r="Q58" i="3"/>
  <c r="M58" i="3"/>
  <c r="L58" i="3"/>
  <c r="K58" i="3"/>
  <c r="J58" i="3"/>
  <c r="Z57" i="3"/>
  <c r="Y57" i="3"/>
  <c r="X57" i="3"/>
  <c r="U57" i="3"/>
  <c r="T57" i="3"/>
  <c r="R57" i="3"/>
  <c r="Q57" i="3"/>
  <c r="M57" i="3"/>
  <c r="L57" i="3"/>
  <c r="K57" i="3"/>
  <c r="J57" i="3"/>
  <c r="Z56" i="3"/>
  <c r="Y56" i="3"/>
  <c r="X56" i="3"/>
  <c r="U56" i="3"/>
  <c r="T56" i="3"/>
  <c r="R56" i="3"/>
  <c r="Q56" i="3"/>
  <c r="M56" i="3"/>
  <c r="L56" i="3"/>
  <c r="K56" i="3"/>
  <c r="J56" i="3"/>
  <c r="Z55" i="3"/>
  <c r="Y55" i="3"/>
  <c r="X55" i="3"/>
  <c r="U55" i="3"/>
  <c r="T55" i="3"/>
  <c r="R55" i="3"/>
  <c r="Q55" i="3"/>
  <c r="M55" i="3"/>
  <c r="L55" i="3"/>
  <c r="K55" i="3"/>
  <c r="J55" i="3"/>
  <c r="Z54" i="3"/>
  <c r="Y54" i="3"/>
  <c r="X54" i="3"/>
  <c r="U54" i="3"/>
  <c r="T54" i="3"/>
  <c r="R54" i="3"/>
  <c r="Q54" i="3"/>
  <c r="M54" i="3"/>
  <c r="L54" i="3"/>
  <c r="K54" i="3"/>
  <c r="J54" i="3"/>
  <c r="Z53" i="3"/>
  <c r="Y53" i="3"/>
  <c r="X53" i="3"/>
  <c r="U53" i="3"/>
  <c r="T53" i="3"/>
  <c r="R53" i="3"/>
  <c r="Q53" i="3"/>
  <c r="M53" i="3"/>
  <c r="L53" i="3"/>
  <c r="K53" i="3"/>
  <c r="J53" i="3"/>
  <c r="Z52" i="3"/>
  <c r="Y52" i="3"/>
  <c r="X52" i="3"/>
  <c r="U52" i="3"/>
  <c r="T52" i="3"/>
  <c r="R52" i="3"/>
  <c r="Q52" i="3"/>
  <c r="M52" i="3"/>
  <c r="L52" i="3"/>
  <c r="K52" i="3"/>
  <c r="J52" i="3"/>
  <c r="Z51" i="3"/>
  <c r="Y51" i="3"/>
  <c r="X51" i="3"/>
  <c r="U51" i="3"/>
  <c r="T51" i="3"/>
  <c r="R51" i="3"/>
  <c r="Q51" i="3"/>
  <c r="M51" i="3"/>
  <c r="L51" i="3"/>
  <c r="K51" i="3"/>
  <c r="J51" i="3"/>
  <c r="Z50" i="3"/>
  <c r="Y50" i="3"/>
  <c r="X50" i="3"/>
  <c r="U50" i="3"/>
  <c r="T50" i="3"/>
  <c r="R50" i="3"/>
  <c r="Q50" i="3"/>
  <c r="M50" i="3"/>
  <c r="L50" i="3"/>
  <c r="K50" i="3"/>
  <c r="J50" i="3"/>
  <c r="Z49" i="3"/>
  <c r="Y49" i="3"/>
  <c r="X49" i="3"/>
  <c r="U49" i="3"/>
  <c r="T49" i="3"/>
  <c r="R49" i="3"/>
  <c r="Q49" i="3"/>
  <c r="M49" i="3"/>
  <c r="L49" i="3"/>
  <c r="K49" i="3"/>
  <c r="J49" i="3"/>
  <c r="Z48" i="3"/>
  <c r="Y48" i="3"/>
  <c r="X48" i="3"/>
  <c r="U48" i="3"/>
  <c r="T48" i="3"/>
  <c r="R48" i="3"/>
  <c r="Q48" i="3"/>
  <c r="M48" i="3"/>
  <c r="L48" i="3"/>
  <c r="K48" i="3"/>
  <c r="J48" i="3"/>
  <c r="Z47" i="3"/>
  <c r="Y47" i="3"/>
  <c r="X47" i="3"/>
  <c r="U47" i="3"/>
  <c r="T47" i="3"/>
  <c r="R47" i="3"/>
  <c r="Q47" i="3"/>
  <c r="M47" i="3"/>
  <c r="L47" i="3"/>
  <c r="K47" i="3"/>
  <c r="J47" i="3"/>
  <c r="Z46" i="3"/>
  <c r="Y46" i="3"/>
  <c r="X46" i="3"/>
  <c r="U46" i="3"/>
  <c r="T46" i="3"/>
  <c r="R46" i="3"/>
  <c r="Q46" i="3"/>
  <c r="M46" i="3"/>
  <c r="L46" i="3"/>
  <c r="K46" i="3"/>
  <c r="J46" i="3"/>
  <c r="Z45" i="3"/>
  <c r="Y45" i="3"/>
  <c r="X45" i="3"/>
  <c r="U45" i="3"/>
  <c r="T45" i="3"/>
  <c r="R45" i="3"/>
  <c r="Q45" i="3"/>
  <c r="M45" i="3"/>
  <c r="L45" i="3"/>
  <c r="K45" i="3"/>
  <c r="J45" i="3"/>
  <c r="Z44" i="3"/>
  <c r="Y44" i="3"/>
  <c r="X44" i="3"/>
  <c r="U44" i="3"/>
  <c r="T44" i="3"/>
  <c r="R44" i="3"/>
  <c r="Q44" i="3"/>
  <c r="M44" i="3"/>
  <c r="L44" i="3"/>
  <c r="K44" i="3"/>
  <c r="J44" i="3"/>
  <c r="Z43" i="3"/>
  <c r="Y43" i="3"/>
  <c r="X43" i="3"/>
  <c r="U43" i="3"/>
  <c r="T43" i="3"/>
  <c r="R43" i="3"/>
  <c r="Q43" i="3"/>
  <c r="M43" i="3"/>
  <c r="L43" i="3"/>
  <c r="K43" i="3"/>
  <c r="J43" i="3"/>
  <c r="Z42" i="3"/>
  <c r="Y42" i="3"/>
  <c r="X42" i="3"/>
  <c r="U42" i="3"/>
  <c r="T42" i="3"/>
  <c r="R42" i="3"/>
  <c r="Q42" i="3"/>
  <c r="M42" i="3"/>
  <c r="L42" i="3"/>
  <c r="K42" i="3"/>
  <c r="J42" i="3"/>
  <c r="Z41" i="3"/>
  <c r="Y41" i="3"/>
  <c r="X41" i="3"/>
  <c r="U41" i="3"/>
  <c r="T41" i="3"/>
  <c r="R41" i="3"/>
  <c r="Q41" i="3"/>
  <c r="M41" i="3"/>
  <c r="L41" i="3"/>
  <c r="K41" i="3"/>
  <c r="J41" i="3"/>
  <c r="Z40" i="3"/>
  <c r="Y40" i="3"/>
  <c r="X40" i="3"/>
  <c r="U40" i="3"/>
  <c r="T40" i="3"/>
  <c r="R40" i="3"/>
  <c r="Q40" i="3"/>
  <c r="M40" i="3"/>
  <c r="L40" i="3"/>
  <c r="K40" i="3"/>
  <c r="J40" i="3"/>
  <c r="Z39" i="3"/>
  <c r="Y39" i="3"/>
  <c r="X39" i="3"/>
  <c r="U39" i="3"/>
  <c r="T39" i="3"/>
  <c r="R39" i="3"/>
  <c r="Q39" i="3"/>
  <c r="M39" i="3"/>
  <c r="L39" i="3"/>
  <c r="K39" i="3"/>
  <c r="J39" i="3"/>
  <c r="Z38" i="3"/>
  <c r="Y38" i="3"/>
  <c r="X38" i="3"/>
  <c r="U38" i="3"/>
  <c r="T38" i="3"/>
  <c r="R38" i="3"/>
  <c r="Q38" i="3"/>
  <c r="M38" i="3"/>
  <c r="L38" i="3"/>
  <c r="K38" i="3"/>
  <c r="J38" i="3"/>
  <c r="Z37" i="3"/>
  <c r="Y37" i="3"/>
  <c r="X37" i="3"/>
  <c r="U37" i="3"/>
  <c r="T37" i="3"/>
  <c r="R37" i="3"/>
  <c r="Q37" i="3"/>
  <c r="M37" i="3"/>
  <c r="L37" i="3"/>
  <c r="K37" i="3"/>
  <c r="J37" i="3"/>
  <c r="Z36" i="3"/>
  <c r="Y36" i="3"/>
  <c r="X36" i="3"/>
  <c r="U36" i="3"/>
  <c r="T36" i="3"/>
  <c r="R36" i="3"/>
  <c r="Q36" i="3"/>
  <c r="M36" i="3"/>
  <c r="L36" i="3"/>
  <c r="K36" i="3"/>
  <c r="J36" i="3"/>
  <c r="Z35" i="3"/>
  <c r="Y35" i="3"/>
  <c r="X35" i="3"/>
  <c r="U35" i="3"/>
  <c r="T35" i="3"/>
  <c r="R35" i="3"/>
  <c r="Q35" i="3"/>
  <c r="M35" i="3"/>
  <c r="L35" i="3"/>
  <c r="K35" i="3"/>
  <c r="J35" i="3"/>
  <c r="Z34" i="3"/>
  <c r="Y34" i="3"/>
  <c r="X34" i="3"/>
  <c r="U34" i="3"/>
  <c r="T34" i="3"/>
  <c r="R34" i="3"/>
  <c r="Q34" i="3"/>
  <c r="M34" i="3"/>
  <c r="L34" i="3"/>
  <c r="K34" i="3"/>
  <c r="J34" i="3"/>
  <c r="Z33" i="3"/>
  <c r="Y33" i="3"/>
  <c r="X33" i="3"/>
  <c r="U33" i="3"/>
  <c r="T33" i="3"/>
  <c r="R33" i="3"/>
  <c r="Q33" i="3"/>
  <c r="M33" i="3"/>
  <c r="L33" i="3"/>
  <c r="K33" i="3"/>
  <c r="J33" i="3"/>
  <c r="Z32" i="3"/>
  <c r="Y32" i="3"/>
  <c r="X32" i="3"/>
  <c r="U32" i="3"/>
  <c r="T32" i="3"/>
  <c r="R32" i="3"/>
  <c r="Q32" i="3"/>
  <c r="M32" i="3"/>
  <c r="L32" i="3"/>
  <c r="K32" i="3"/>
  <c r="J32" i="3"/>
  <c r="Z31" i="3"/>
  <c r="Y31" i="3"/>
  <c r="X31" i="3"/>
  <c r="U31" i="3"/>
  <c r="T31" i="3"/>
  <c r="R31" i="3"/>
  <c r="Q31" i="3"/>
  <c r="M31" i="3"/>
  <c r="L31" i="3"/>
  <c r="K31" i="3"/>
  <c r="J31" i="3"/>
  <c r="Z30" i="3"/>
  <c r="Y30" i="3"/>
  <c r="X30" i="3"/>
  <c r="U30" i="3"/>
  <c r="T30" i="3"/>
  <c r="R30" i="3"/>
  <c r="Q30" i="3"/>
  <c r="M30" i="3"/>
  <c r="L30" i="3"/>
  <c r="K30" i="3"/>
  <c r="J30" i="3"/>
  <c r="Z29" i="3"/>
  <c r="Y29" i="3"/>
  <c r="X29" i="3"/>
  <c r="U29" i="3"/>
  <c r="T29" i="3"/>
  <c r="R29" i="3"/>
  <c r="Q29" i="3"/>
  <c r="M29" i="3"/>
  <c r="L29" i="3"/>
  <c r="K29" i="3"/>
  <c r="J29" i="3"/>
  <c r="Z28" i="3"/>
  <c r="Y28" i="3"/>
  <c r="X28" i="3"/>
  <c r="U28" i="3"/>
  <c r="T28" i="3"/>
  <c r="R28" i="3"/>
  <c r="Q28" i="3"/>
  <c r="M28" i="3"/>
  <c r="L28" i="3"/>
  <c r="K28" i="3"/>
  <c r="J28" i="3"/>
  <c r="Z27" i="3"/>
  <c r="Y27" i="3"/>
  <c r="X27" i="3"/>
  <c r="U27" i="3"/>
  <c r="T27" i="3"/>
  <c r="R27" i="3"/>
  <c r="Q27" i="3"/>
  <c r="M27" i="3"/>
  <c r="L27" i="3"/>
  <c r="K27" i="3"/>
  <c r="J27" i="3"/>
  <c r="Z26" i="3"/>
  <c r="Y26" i="3"/>
  <c r="X26" i="3"/>
  <c r="U26" i="3"/>
  <c r="T26" i="3"/>
  <c r="R26" i="3"/>
  <c r="Q26" i="3"/>
  <c r="M26" i="3"/>
  <c r="L26" i="3"/>
  <c r="K26" i="3"/>
  <c r="J26" i="3"/>
  <c r="Z25" i="3"/>
  <c r="Y25" i="3"/>
  <c r="X25" i="3"/>
  <c r="U25" i="3"/>
  <c r="T25" i="3"/>
  <c r="R25" i="3"/>
  <c r="Q25" i="3"/>
  <c r="M25" i="3"/>
  <c r="L25" i="3"/>
  <c r="K25" i="3"/>
  <c r="J25" i="3"/>
  <c r="Z24" i="3"/>
  <c r="Y24" i="3"/>
  <c r="X24" i="3"/>
  <c r="U24" i="3"/>
  <c r="T24" i="3"/>
  <c r="R24" i="3"/>
  <c r="Q24" i="3"/>
  <c r="M24" i="3"/>
  <c r="L24" i="3"/>
  <c r="K24" i="3"/>
  <c r="J24" i="3"/>
  <c r="Z23" i="3"/>
  <c r="Y23" i="3"/>
  <c r="X23" i="3"/>
  <c r="U23" i="3"/>
  <c r="T23" i="3"/>
  <c r="R23" i="3"/>
  <c r="Q23" i="3"/>
  <c r="M23" i="3"/>
  <c r="L23" i="3"/>
  <c r="K23" i="3"/>
  <c r="J23" i="3"/>
  <c r="Z22" i="3"/>
  <c r="Y22" i="3"/>
  <c r="X22" i="3"/>
  <c r="U22" i="3"/>
  <c r="T22" i="3"/>
  <c r="R22" i="3"/>
  <c r="Q22" i="3"/>
  <c r="M22" i="3"/>
  <c r="L22" i="3"/>
  <c r="K22" i="3"/>
  <c r="J22" i="3"/>
  <c r="Z21" i="3"/>
  <c r="Y21" i="3"/>
  <c r="X21" i="3"/>
  <c r="U21" i="3"/>
  <c r="T21" i="3"/>
  <c r="R21" i="3"/>
  <c r="Q21" i="3"/>
  <c r="M21" i="3"/>
  <c r="L21" i="3"/>
  <c r="K21" i="3"/>
  <c r="J21" i="3"/>
  <c r="Z20" i="3"/>
  <c r="Y20" i="3"/>
  <c r="X20" i="3"/>
  <c r="U20" i="3"/>
  <c r="T20" i="3"/>
  <c r="R20" i="3"/>
  <c r="Q20" i="3"/>
  <c r="M20" i="3"/>
  <c r="L20" i="3"/>
  <c r="K20" i="3"/>
  <c r="J20" i="3"/>
  <c r="Z19" i="3"/>
  <c r="Y19" i="3"/>
  <c r="X19" i="3"/>
  <c r="U19" i="3"/>
  <c r="T19" i="3"/>
  <c r="R19" i="3"/>
  <c r="Q19" i="3"/>
  <c r="M19" i="3"/>
  <c r="L19" i="3"/>
  <c r="K19" i="3"/>
  <c r="J19" i="3"/>
  <c r="Z18" i="3"/>
  <c r="Y18" i="3"/>
  <c r="X18" i="3"/>
  <c r="U18" i="3"/>
  <c r="T18" i="3"/>
  <c r="R18" i="3"/>
  <c r="Q18" i="3"/>
  <c r="M18" i="3"/>
  <c r="L18" i="3"/>
  <c r="K18" i="3"/>
  <c r="J18" i="3"/>
  <c r="Z17" i="3"/>
  <c r="Y17" i="3"/>
  <c r="X17" i="3"/>
  <c r="U17" i="3"/>
  <c r="T17" i="3"/>
  <c r="R17" i="3"/>
  <c r="Q17" i="3"/>
  <c r="M17" i="3"/>
  <c r="L17" i="3"/>
  <c r="K17" i="3"/>
  <c r="J17" i="3"/>
  <c r="Z16" i="3"/>
  <c r="Y16" i="3"/>
  <c r="X16" i="3"/>
  <c r="U16" i="3"/>
  <c r="T16" i="3"/>
  <c r="R16" i="3"/>
  <c r="Q16" i="3"/>
  <c r="M16" i="3"/>
  <c r="L16" i="3"/>
  <c r="K16" i="3"/>
  <c r="J16" i="3"/>
  <c r="Z15" i="3"/>
  <c r="Y15" i="3"/>
  <c r="X15" i="3"/>
  <c r="U15" i="3"/>
  <c r="T15" i="3"/>
  <c r="R15" i="3"/>
  <c r="Q15" i="3"/>
  <c r="M15" i="3"/>
  <c r="L15" i="3"/>
  <c r="K15" i="3"/>
  <c r="J15" i="3"/>
  <c r="Z14" i="3"/>
  <c r="Y14" i="3"/>
  <c r="X14" i="3"/>
  <c r="U14" i="3"/>
  <c r="T14" i="3"/>
  <c r="R14" i="3"/>
  <c r="Q14" i="3"/>
  <c r="M14" i="3"/>
  <c r="L14" i="3"/>
  <c r="K14" i="3"/>
  <c r="J14" i="3"/>
  <c r="Z13" i="3"/>
  <c r="Y13" i="3"/>
  <c r="X13" i="3"/>
  <c r="U13" i="3"/>
  <c r="T13" i="3"/>
  <c r="R13" i="3"/>
  <c r="Q13" i="3"/>
  <c r="M13" i="3"/>
  <c r="L13" i="3"/>
  <c r="K13" i="3"/>
  <c r="J13" i="3"/>
  <c r="O17" i="3" l="1"/>
  <c r="O29" i="3"/>
  <c r="O41" i="3"/>
  <c r="O77" i="3"/>
  <c r="O89" i="3"/>
  <c r="O173" i="3"/>
  <c r="O185" i="3"/>
  <c r="O197" i="3"/>
  <c r="O209" i="3"/>
  <c r="O221" i="3"/>
  <c r="O233" i="3"/>
  <c r="O245" i="3"/>
  <c r="O257" i="3"/>
  <c r="O281" i="3"/>
  <c r="O293" i="3"/>
  <c r="O305" i="3"/>
  <c r="O317" i="3"/>
  <c r="O329" i="3"/>
  <c r="O341" i="3"/>
  <c r="O353" i="3"/>
  <c r="O365" i="3"/>
  <c r="O377" i="3"/>
  <c r="O389" i="3"/>
  <c r="O401" i="3"/>
  <c r="O449" i="3"/>
  <c r="O461" i="3"/>
  <c r="O473" i="3"/>
  <c r="O485" i="3"/>
  <c r="O497" i="3"/>
  <c r="O509" i="3"/>
  <c r="O521" i="3"/>
  <c r="O533" i="3"/>
  <c r="O545" i="3"/>
  <c r="O557" i="3"/>
  <c r="O569" i="3"/>
  <c r="O581" i="3"/>
  <c r="O593" i="3"/>
  <c r="O605" i="3"/>
  <c r="O617" i="3"/>
  <c r="O629" i="3"/>
  <c r="O641" i="3"/>
  <c r="O653" i="3"/>
  <c r="O665" i="3"/>
  <c r="O677" i="3"/>
  <c r="O689" i="3"/>
  <c r="O701" i="3"/>
  <c r="O713" i="3"/>
  <c r="O725" i="3"/>
  <c r="O25" i="3"/>
  <c r="O37" i="3"/>
  <c r="O49" i="3"/>
  <c r="O53" i="3"/>
  <c r="O65" i="3"/>
  <c r="O61" i="3"/>
  <c r="O73" i="3"/>
  <c r="O85" i="3"/>
  <c r="O169" i="3"/>
  <c r="O181" i="3"/>
  <c r="O193" i="3"/>
  <c r="O205" i="3"/>
  <c r="O217" i="3"/>
  <c r="O229" i="3"/>
  <c r="O241" i="3"/>
  <c r="O253" i="3"/>
  <c r="O289" i="3"/>
  <c r="O301" i="3"/>
  <c r="O313" i="3"/>
  <c r="O325" i="3"/>
  <c r="O337" i="3"/>
  <c r="O349" i="3"/>
  <c r="O361" i="3"/>
  <c r="O373" i="3"/>
  <c r="O385" i="3"/>
  <c r="O397" i="3"/>
  <c r="O409" i="3"/>
  <c r="O445" i="3"/>
  <c r="O457" i="3"/>
  <c r="O469" i="3"/>
  <c r="O481" i="3"/>
  <c r="O493" i="3"/>
  <c r="O505" i="3"/>
  <c r="O517" i="3"/>
  <c r="O529" i="3"/>
  <c r="O541" i="3"/>
  <c r="O553" i="3"/>
  <c r="O565" i="3"/>
  <c r="O577" i="3"/>
  <c r="O589" i="3"/>
  <c r="O601" i="3"/>
  <c r="O613" i="3"/>
  <c r="O625" i="3"/>
  <c r="O637" i="3"/>
  <c r="O649" i="3"/>
  <c r="O661" i="3"/>
  <c r="O673" i="3"/>
  <c r="O685" i="3"/>
  <c r="O697" i="3"/>
  <c r="O709" i="3"/>
  <c r="O721" i="3"/>
  <c r="O21" i="3"/>
  <c r="O33" i="3"/>
  <c r="O45" i="3"/>
  <c r="O57" i="3"/>
  <c r="O69" i="3"/>
  <c r="O81" i="3"/>
  <c r="O165" i="3"/>
  <c r="O177" i="3"/>
  <c r="O189" i="3"/>
  <c r="O201" i="3"/>
  <c r="O213" i="3"/>
  <c r="O225" i="3"/>
  <c r="O237" i="3"/>
  <c r="O249" i="3"/>
  <c r="O285" i="3"/>
  <c r="O297" i="3"/>
  <c r="O309" i="3"/>
  <c r="O321" i="3"/>
  <c r="O333" i="3"/>
  <c r="O345" i="3"/>
  <c r="O357" i="3"/>
  <c r="O369" i="3"/>
  <c r="O381" i="3"/>
  <c r="O393" i="3"/>
  <c r="O405" i="3"/>
  <c r="O453" i="3"/>
  <c r="O465" i="3"/>
  <c r="O477" i="3"/>
  <c r="O489" i="3"/>
  <c r="O501" i="3"/>
  <c r="O513" i="3"/>
  <c r="O525" i="3"/>
  <c r="O537" i="3"/>
  <c r="O549" i="3"/>
  <c r="O561" i="3"/>
  <c r="O573" i="3"/>
  <c r="O585" i="3"/>
  <c r="O597" i="3"/>
  <c r="O609" i="3"/>
  <c r="O621" i="3"/>
  <c r="O633" i="3"/>
  <c r="O645" i="3"/>
  <c r="O657" i="3"/>
  <c r="O669" i="3"/>
  <c r="O681" i="3"/>
  <c r="O693" i="3"/>
  <c r="O705" i="3"/>
  <c r="O717" i="3"/>
  <c r="O92" i="3"/>
  <c r="O94" i="3"/>
  <c r="O98" i="3"/>
  <c r="O102" i="3"/>
  <c r="O106" i="3"/>
  <c r="O110" i="3"/>
  <c r="O114" i="3"/>
  <c r="O118" i="3"/>
  <c r="O122" i="3"/>
  <c r="O126" i="3"/>
  <c r="O130" i="3"/>
  <c r="O134" i="3"/>
  <c r="O138" i="3"/>
  <c r="O142" i="3"/>
  <c r="O146" i="3"/>
  <c r="O150" i="3"/>
  <c r="O154" i="3"/>
  <c r="O158" i="3"/>
  <c r="O162" i="3"/>
  <c r="O726" i="3"/>
  <c r="O734" i="3"/>
  <c r="O742" i="3"/>
  <c r="O750" i="3"/>
  <c r="O758" i="3"/>
  <c r="O774" i="3"/>
  <c r="O778" i="3"/>
  <c r="O782" i="3"/>
  <c r="O786" i="3"/>
  <c r="O790" i="3"/>
  <c r="O798" i="3"/>
  <c r="O802" i="3"/>
  <c r="O806" i="3"/>
  <c r="O814" i="3"/>
  <c r="O818" i="3"/>
  <c r="O822" i="3"/>
  <c r="O826" i="3"/>
  <c r="O830" i="3"/>
  <c r="O834" i="3"/>
  <c r="O838" i="3"/>
  <c r="O842" i="3"/>
  <c r="O846" i="3"/>
  <c r="O850" i="3"/>
  <c r="O854" i="3"/>
  <c r="O858" i="3"/>
  <c r="O862" i="3"/>
  <c r="O866" i="3"/>
  <c r="O870" i="3"/>
  <c r="O874" i="3"/>
  <c r="O878" i="3"/>
  <c r="O882" i="3"/>
  <c r="O886" i="3"/>
  <c r="O890" i="3"/>
  <c r="O894" i="3"/>
  <c r="O898" i="3"/>
  <c r="O902" i="3"/>
  <c r="O906" i="3"/>
  <c r="O910" i="3"/>
  <c r="O914" i="3"/>
  <c r="O918" i="3"/>
  <c r="O922" i="3"/>
  <c r="O926" i="3"/>
  <c r="O930" i="3"/>
  <c r="O934" i="3"/>
  <c r="O938" i="3"/>
  <c r="O946" i="3"/>
  <c r="O1006" i="3"/>
  <c r="O1010" i="3"/>
  <c r="O1014" i="3"/>
  <c r="O1018" i="3"/>
  <c r="O1022" i="3"/>
  <c r="O1026" i="3"/>
  <c r="O1030" i="3"/>
  <c r="O1034" i="3"/>
  <c r="O1038" i="3"/>
  <c r="O1042" i="3"/>
  <c r="O1046" i="3"/>
  <c r="O1050" i="3"/>
  <c r="O1058" i="3"/>
  <c r="O1070" i="3"/>
  <c r="O1074" i="3"/>
  <c r="O1078" i="3"/>
  <c r="O1082" i="3"/>
  <c r="O1086" i="3"/>
  <c r="O1090" i="3"/>
  <c r="O1094" i="3"/>
  <c r="O1098" i="3"/>
  <c r="O1102" i="3"/>
  <c r="O1106" i="3"/>
  <c r="O1110" i="3"/>
  <c r="O1114" i="3"/>
  <c r="O1118" i="3"/>
  <c r="O1122" i="3"/>
  <c r="O1126" i="3"/>
  <c r="O1130" i="3"/>
  <c r="O1134" i="3"/>
  <c r="O1138" i="3"/>
  <c r="O1142" i="3"/>
  <c r="O28" i="3"/>
  <c r="O40" i="3"/>
  <c r="O60" i="3"/>
  <c r="O64" i="3"/>
  <c r="O76" i="3"/>
  <c r="O101" i="3"/>
  <c r="O105" i="3"/>
  <c r="O113" i="3"/>
  <c r="O121" i="3"/>
  <c r="K1148" i="3"/>
  <c r="O32" i="3"/>
  <c r="O48" i="3"/>
  <c r="O56" i="3"/>
  <c r="O68" i="3"/>
  <c r="O80" i="3"/>
  <c r="O88" i="3"/>
  <c r="O93" i="3"/>
  <c r="O117" i="3"/>
  <c r="O15" i="3"/>
  <c r="O19" i="3"/>
  <c r="O27" i="3"/>
  <c r="O35" i="3"/>
  <c r="O39" i="3"/>
  <c r="O43" i="3"/>
  <c r="O16" i="3"/>
  <c r="O20" i="3"/>
  <c r="O24" i="3"/>
  <c r="O36" i="3"/>
  <c r="O44" i="3"/>
  <c r="O52" i="3"/>
  <c r="O72" i="3"/>
  <c r="O84" i="3"/>
  <c r="O97" i="3"/>
  <c r="O109" i="3"/>
  <c r="O125" i="3"/>
  <c r="O129" i="3"/>
  <c r="O133" i="3"/>
  <c r="O137" i="3"/>
  <c r="O141" i="3"/>
  <c r="O145" i="3"/>
  <c r="O149" i="3"/>
  <c r="O153" i="3"/>
  <c r="O157" i="3"/>
  <c r="O161" i="3"/>
  <c r="L1148" i="3"/>
  <c r="O23" i="3"/>
  <c r="O31" i="3"/>
  <c r="O14" i="3"/>
  <c r="O18" i="3"/>
  <c r="O22" i="3"/>
  <c r="O26" i="3"/>
  <c r="O30" i="3"/>
  <c r="O34" i="3"/>
  <c r="O38" i="3"/>
  <c r="O166" i="3"/>
  <c r="O170" i="3"/>
  <c r="O174" i="3"/>
  <c r="O178" i="3"/>
  <c r="O182" i="3"/>
  <c r="O186" i="3"/>
  <c r="O190" i="3"/>
  <c r="O194" i="3"/>
  <c r="O198" i="3"/>
  <c r="O202" i="3"/>
  <c r="O206" i="3"/>
  <c r="O210" i="3"/>
  <c r="O47" i="3"/>
  <c r="O51" i="3"/>
  <c r="O55" i="3"/>
  <c r="O59" i="3"/>
  <c r="O63" i="3"/>
  <c r="O67" i="3"/>
  <c r="O71" i="3"/>
  <c r="O75" i="3"/>
  <c r="O79" i="3"/>
  <c r="O83" i="3"/>
  <c r="O87" i="3"/>
  <c r="O91" i="3"/>
  <c r="O96" i="3"/>
  <c r="O100" i="3"/>
  <c r="O104" i="3"/>
  <c r="O108" i="3"/>
  <c r="O112" i="3"/>
  <c r="O116" i="3"/>
  <c r="O120" i="3"/>
  <c r="O124" i="3"/>
  <c r="O128" i="3"/>
  <c r="O132" i="3"/>
  <c r="O136" i="3"/>
  <c r="O140" i="3"/>
  <c r="O144" i="3"/>
  <c r="O148" i="3"/>
  <c r="O152" i="3"/>
  <c r="O156" i="3"/>
  <c r="O160" i="3"/>
  <c r="O164" i="3"/>
  <c r="O168" i="3"/>
  <c r="O172" i="3"/>
  <c r="O176" i="3"/>
  <c r="O180" i="3"/>
  <c r="O184" i="3"/>
  <c r="O188" i="3"/>
  <c r="O192" i="3"/>
  <c r="O196" i="3"/>
  <c r="O200" i="3"/>
  <c r="O204" i="3"/>
  <c r="O208" i="3"/>
  <c r="O212" i="3"/>
  <c r="O216" i="3"/>
  <c r="O220" i="3"/>
  <c r="O224" i="3"/>
  <c r="O228" i="3"/>
  <c r="O232" i="3"/>
  <c r="O236" i="3"/>
  <c r="O240" i="3"/>
  <c r="O244" i="3"/>
  <c r="O248" i="3"/>
  <c r="O252" i="3"/>
  <c r="O256" i="3"/>
  <c r="O260" i="3"/>
  <c r="O264" i="3"/>
  <c r="O268" i="3"/>
  <c r="O272" i="3"/>
  <c r="O276" i="3"/>
  <c r="O280" i="3"/>
  <c r="O284" i="3"/>
  <c r="O288" i="3"/>
  <c r="O292" i="3"/>
  <c r="O296" i="3"/>
  <c r="O300" i="3"/>
  <c r="O304" i="3"/>
  <c r="O308" i="3"/>
  <c r="O312" i="3"/>
  <c r="O316" i="3"/>
  <c r="O320" i="3"/>
  <c r="O324" i="3"/>
  <c r="O328" i="3"/>
  <c r="O332" i="3"/>
  <c r="O336" i="3"/>
  <c r="O340" i="3"/>
  <c r="O344" i="3"/>
  <c r="O348" i="3"/>
  <c r="O352" i="3"/>
  <c r="O356" i="3"/>
  <c r="O360" i="3"/>
  <c r="O364" i="3"/>
  <c r="O368" i="3"/>
  <c r="O372" i="3"/>
  <c r="O376" i="3"/>
  <c r="O380" i="3"/>
  <c r="O384" i="3"/>
  <c r="O388" i="3"/>
  <c r="O392" i="3"/>
  <c r="O396" i="3"/>
  <c r="O400" i="3"/>
  <c r="O404" i="3"/>
  <c r="O408" i="3"/>
  <c r="O42" i="3"/>
  <c r="O46" i="3"/>
  <c r="O50" i="3"/>
  <c r="O54" i="3"/>
  <c r="O58" i="3"/>
  <c r="O62" i="3"/>
  <c r="O66" i="3"/>
  <c r="O70" i="3"/>
  <c r="O74" i="3"/>
  <c r="O78" i="3"/>
  <c r="O82" i="3"/>
  <c r="O86" i="3"/>
  <c r="O90" i="3"/>
  <c r="O95" i="3"/>
  <c r="O99" i="3"/>
  <c r="O103" i="3"/>
  <c r="O107" i="3"/>
  <c r="O111" i="3"/>
  <c r="O115" i="3"/>
  <c r="O119" i="3"/>
  <c r="O123" i="3"/>
  <c r="O127" i="3"/>
  <c r="O131" i="3"/>
  <c r="O135" i="3"/>
  <c r="O139" i="3"/>
  <c r="O143" i="3"/>
  <c r="O147" i="3"/>
  <c r="O151" i="3"/>
  <c r="O155" i="3"/>
  <c r="O159" i="3"/>
  <c r="O163" i="3"/>
  <c r="O167" i="3"/>
  <c r="O171" i="3"/>
  <c r="O175" i="3"/>
  <c r="O179" i="3"/>
  <c r="O183" i="3"/>
  <c r="O187" i="3"/>
  <c r="O191" i="3"/>
  <c r="O195" i="3"/>
  <c r="O199" i="3"/>
  <c r="O203" i="3"/>
  <c r="O207" i="3"/>
  <c r="O211" i="3"/>
  <c r="O215" i="3"/>
  <c r="O219" i="3"/>
  <c r="O223" i="3"/>
  <c r="O227" i="3"/>
  <c r="O231" i="3"/>
  <c r="O235" i="3"/>
  <c r="O239" i="3"/>
  <c r="O243" i="3"/>
  <c r="O247" i="3"/>
  <c r="O251" i="3"/>
  <c r="O255" i="3"/>
  <c r="O259" i="3"/>
  <c r="O267" i="3"/>
  <c r="O283" i="3"/>
  <c r="O287" i="3"/>
  <c r="O291" i="3"/>
  <c r="O295" i="3"/>
  <c r="O299" i="3"/>
  <c r="O303" i="3"/>
  <c r="O307" i="3"/>
  <c r="O311" i="3"/>
  <c r="O315" i="3"/>
  <c r="O319" i="3"/>
  <c r="O323" i="3"/>
  <c r="O327" i="3"/>
  <c r="O331" i="3"/>
  <c r="O335" i="3"/>
  <c r="O339" i="3"/>
  <c r="O343" i="3"/>
  <c r="O347" i="3"/>
  <c r="O351" i="3"/>
  <c r="O355" i="3"/>
  <c r="O359" i="3"/>
  <c r="O363" i="3"/>
  <c r="O214" i="3"/>
  <c r="O218" i="3"/>
  <c r="O222" i="3"/>
  <c r="O226" i="3"/>
  <c r="O230" i="3"/>
  <c r="O234" i="3"/>
  <c r="O238" i="3"/>
  <c r="O242" i="3"/>
  <c r="O246" i="3"/>
  <c r="O250" i="3"/>
  <c r="O254" i="3"/>
  <c r="O258" i="3"/>
  <c r="O262" i="3"/>
  <c r="O266" i="3"/>
  <c r="O270" i="3"/>
  <c r="O274" i="3"/>
  <c r="O278" i="3"/>
  <c r="O282" i="3"/>
  <c r="O286" i="3"/>
  <c r="O290" i="3"/>
  <c r="O294" i="3"/>
  <c r="O298" i="3"/>
  <c r="O302" i="3"/>
  <c r="O306" i="3"/>
  <c r="O310" i="3"/>
  <c r="O314" i="3"/>
  <c r="O318" i="3"/>
  <c r="O322" i="3"/>
  <c r="O326" i="3"/>
  <c r="O330" i="3"/>
  <c r="O334" i="3"/>
  <c r="O338" i="3"/>
  <c r="O342" i="3"/>
  <c r="O346" i="3"/>
  <c r="O350" i="3"/>
  <c r="O354" i="3"/>
  <c r="O358" i="3"/>
  <c r="O362" i="3"/>
  <c r="O366" i="3"/>
  <c r="O370" i="3"/>
  <c r="O374" i="3"/>
  <c r="O378" i="3"/>
  <c r="O382" i="3"/>
  <c r="O386" i="3"/>
  <c r="O390" i="3"/>
  <c r="O394" i="3"/>
  <c r="O398" i="3"/>
  <c r="O402" i="3"/>
  <c r="O406" i="3"/>
  <c r="O410" i="3"/>
  <c r="O414" i="3"/>
  <c r="O418" i="3"/>
  <c r="O422" i="3"/>
  <c r="O426" i="3"/>
  <c r="O430" i="3"/>
  <c r="O434" i="3"/>
  <c r="O438" i="3"/>
  <c r="O442" i="3"/>
  <c r="O446" i="3"/>
  <c r="O450" i="3"/>
  <c r="O454" i="3"/>
  <c r="O458" i="3"/>
  <c r="O462" i="3"/>
  <c r="O466" i="3"/>
  <c r="O470" i="3"/>
  <c r="O474" i="3"/>
  <c r="O478" i="3"/>
  <c r="O482" i="3"/>
  <c r="O486" i="3"/>
  <c r="O490" i="3"/>
  <c r="O494" i="3"/>
  <c r="O498" i="3"/>
  <c r="O502" i="3"/>
  <c r="O506" i="3"/>
  <c r="O510" i="3"/>
  <c r="O538" i="3"/>
  <c r="O546" i="3"/>
  <c r="O630" i="3"/>
  <c r="O634" i="3"/>
  <c r="O638" i="3"/>
  <c r="O642" i="3"/>
  <c r="O646" i="3"/>
  <c r="O650" i="3"/>
  <c r="O654" i="3"/>
  <c r="O658" i="3"/>
  <c r="O729" i="3"/>
  <c r="O733" i="3"/>
  <c r="O737" i="3"/>
  <c r="O741" i="3"/>
  <c r="O745" i="3"/>
  <c r="O749" i="3"/>
  <c r="O753" i="3"/>
  <c r="O757" i="3"/>
  <c r="O761" i="3"/>
  <c r="O765" i="3"/>
  <c r="O769" i="3"/>
  <c r="O773" i="3"/>
  <c r="O777" i="3"/>
  <c r="O785" i="3"/>
  <c r="O793" i="3"/>
  <c r="O801" i="3"/>
  <c r="O809" i="3"/>
  <c r="O817" i="3"/>
  <c r="O945" i="3"/>
  <c r="O949" i="3"/>
  <c r="O953" i="3"/>
  <c r="O957" i="3"/>
  <c r="O961" i="3"/>
  <c r="O965" i="3"/>
  <c r="O969" i="3"/>
  <c r="O973" i="3"/>
  <c r="O977" i="3"/>
  <c r="O981" i="3"/>
  <c r="O985" i="3"/>
  <c r="O989" i="3"/>
  <c r="O993" i="3"/>
  <c r="O997" i="3"/>
  <c r="O1001" i="3"/>
  <c r="O1005" i="3"/>
  <c r="O1009" i="3"/>
  <c r="O1013" i="3"/>
  <c r="O1017" i="3"/>
  <c r="O1021" i="3"/>
  <c r="O1025" i="3"/>
  <c r="O1029" i="3"/>
  <c r="O1033" i="3"/>
  <c r="O412" i="3"/>
  <c r="O416" i="3"/>
  <c r="O420" i="3"/>
  <c r="O424" i="3"/>
  <c r="O428" i="3"/>
  <c r="O432" i="3"/>
  <c r="O436" i="3"/>
  <c r="O440" i="3"/>
  <c r="O444" i="3"/>
  <c r="O448" i="3"/>
  <c r="O452" i="3"/>
  <c r="O456" i="3"/>
  <c r="O460" i="3"/>
  <c r="O464" i="3"/>
  <c r="O468" i="3"/>
  <c r="O472" i="3"/>
  <c r="O476" i="3"/>
  <c r="O480" i="3"/>
  <c r="O484" i="3"/>
  <c r="O488" i="3"/>
  <c r="O492" i="3"/>
  <c r="O496" i="3"/>
  <c r="O500" i="3"/>
  <c r="O504" i="3"/>
  <c r="O508" i="3"/>
  <c r="O512" i="3"/>
  <c r="O632" i="3"/>
  <c r="O636" i="3"/>
  <c r="O640" i="3"/>
  <c r="O644" i="3"/>
  <c r="O648" i="3"/>
  <c r="O652" i="3"/>
  <c r="O656" i="3"/>
  <c r="O660" i="3"/>
  <c r="O664" i="3"/>
  <c r="O668" i="3"/>
  <c r="O672" i="3"/>
  <c r="O676" i="3"/>
  <c r="O680" i="3"/>
  <c r="O684" i="3"/>
  <c r="O688" i="3"/>
  <c r="O367" i="3"/>
  <c r="O371" i="3"/>
  <c r="O375" i="3"/>
  <c r="O379" i="3"/>
  <c r="O383" i="3"/>
  <c r="O387" i="3"/>
  <c r="O391" i="3"/>
  <c r="O395" i="3"/>
  <c r="O399" i="3"/>
  <c r="O403" i="3"/>
  <c r="O407" i="3"/>
  <c r="O443" i="3"/>
  <c r="O447" i="3"/>
  <c r="O451" i="3"/>
  <c r="O455" i="3"/>
  <c r="O459" i="3"/>
  <c r="O463" i="3"/>
  <c r="O467" i="3"/>
  <c r="O471" i="3"/>
  <c r="O475" i="3"/>
  <c r="O479" i="3"/>
  <c r="O483" i="3"/>
  <c r="O487" i="3"/>
  <c r="O491" i="3"/>
  <c r="O495" i="3"/>
  <c r="O499" i="3"/>
  <c r="O503" i="3"/>
  <c r="O507" i="3"/>
  <c r="O511" i="3"/>
  <c r="O515" i="3"/>
  <c r="O519" i="3"/>
  <c r="O523" i="3"/>
  <c r="O527" i="3"/>
  <c r="O531" i="3"/>
  <c r="O535" i="3"/>
  <c r="O539" i="3"/>
  <c r="O543" i="3"/>
  <c r="O547" i="3"/>
  <c r="O551" i="3"/>
  <c r="O555" i="3"/>
  <c r="O559" i="3"/>
  <c r="O563" i="3"/>
  <c r="O567" i="3"/>
  <c r="O571" i="3"/>
  <c r="O575" i="3"/>
  <c r="O579" i="3"/>
  <c r="O583" i="3"/>
  <c r="O587" i="3"/>
  <c r="O591" i="3"/>
  <c r="O595" i="3"/>
  <c r="O599" i="3"/>
  <c r="O603" i="3"/>
  <c r="O607" i="3"/>
  <c r="O611" i="3"/>
  <c r="O615" i="3"/>
  <c r="O619" i="3"/>
  <c r="O623" i="3"/>
  <c r="O627" i="3"/>
  <c r="O631" i="3"/>
  <c r="O635" i="3"/>
  <c r="O639" i="3"/>
  <c r="O643" i="3"/>
  <c r="O647" i="3"/>
  <c r="O651" i="3"/>
  <c r="O655" i="3"/>
  <c r="O659" i="3"/>
  <c r="O663" i="3"/>
  <c r="O667" i="3"/>
  <c r="O671" i="3"/>
  <c r="O675" i="3"/>
  <c r="O679" i="3"/>
  <c r="O683" i="3"/>
  <c r="O687" i="3"/>
  <c r="O691" i="3"/>
  <c r="O695" i="3"/>
  <c r="O699" i="3"/>
  <c r="O703" i="3"/>
  <c r="O707" i="3"/>
  <c r="O711" i="3"/>
  <c r="O715" i="3"/>
  <c r="O719" i="3"/>
  <c r="O723" i="3"/>
  <c r="O727" i="3"/>
  <c r="O731" i="3"/>
  <c r="O735" i="3"/>
  <c r="O1037" i="3"/>
  <c r="O1041" i="3"/>
  <c r="O1045" i="3"/>
  <c r="O1053" i="3"/>
  <c r="O1057" i="3"/>
  <c r="O1061" i="3"/>
  <c r="O1069" i="3"/>
  <c r="O1073" i="3"/>
  <c r="O1077" i="3"/>
  <c r="O1081" i="3"/>
  <c r="O1085" i="3"/>
  <c r="O1089" i="3"/>
  <c r="O1093" i="3"/>
  <c r="O1097" i="3"/>
  <c r="O1101" i="3"/>
  <c r="O1105" i="3"/>
  <c r="O1109" i="3"/>
  <c r="O1113" i="3"/>
  <c r="O1117" i="3"/>
  <c r="O1121" i="3"/>
  <c r="O1125" i="3"/>
  <c r="O1129" i="3"/>
  <c r="O1133" i="3"/>
  <c r="O1137" i="3"/>
  <c r="O1141" i="3"/>
  <c r="O1145" i="3"/>
  <c r="O692" i="3"/>
  <c r="O696" i="3"/>
  <c r="O700" i="3"/>
  <c r="O704" i="3"/>
  <c r="O708" i="3"/>
  <c r="O712" i="3"/>
  <c r="O716" i="3"/>
  <c r="O720" i="3"/>
  <c r="O772" i="3"/>
  <c r="O776" i="3"/>
  <c r="O780" i="3"/>
  <c r="O784" i="3"/>
  <c r="O788" i="3"/>
  <c r="O792" i="3"/>
  <c r="O796" i="3"/>
  <c r="O800" i="3"/>
  <c r="O804" i="3"/>
  <c r="O808" i="3"/>
  <c r="O812" i="3"/>
  <c r="O816" i="3"/>
  <c r="O820" i="3"/>
  <c r="O824" i="3"/>
  <c r="O828" i="3"/>
  <c r="O832" i="3"/>
  <c r="O836" i="3"/>
  <c r="O840" i="3"/>
  <c r="O844" i="3"/>
  <c r="O848" i="3"/>
  <c r="O852" i="3"/>
  <c r="O856" i="3"/>
  <c r="O860" i="3"/>
  <c r="O864" i="3"/>
  <c r="O868" i="3"/>
  <c r="O872" i="3"/>
  <c r="O876" i="3"/>
  <c r="O880" i="3"/>
  <c r="O884" i="3"/>
  <c r="O888" i="3"/>
  <c r="O892" i="3"/>
  <c r="O896" i="3"/>
  <c r="O900" i="3"/>
  <c r="O904" i="3"/>
  <c r="O908" i="3"/>
  <c r="O912" i="3"/>
  <c r="O916" i="3"/>
  <c r="O920" i="3"/>
  <c r="O924" i="3"/>
  <c r="O928" i="3"/>
  <c r="O932" i="3"/>
  <c r="O936" i="3"/>
  <c r="O1004" i="3"/>
  <c r="O1008" i="3"/>
  <c r="O1012" i="3"/>
  <c r="O1016" i="3"/>
  <c r="O1020" i="3"/>
  <c r="O1024" i="3"/>
  <c r="O1028" i="3"/>
  <c r="O1032" i="3"/>
  <c r="O1036" i="3"/>
  <c r="O1040" i="3"/>
  <c r="O1044" i="3"/>
  <c r="O1048" i="3"/>
  <c r="O1052" i="3"/>
  <c r="O1060" i="3"/>
  <c r="O1064" i="3"/>
  <c r="O1068" i="3"/>
  <c r="O1072" i="3"/>
  <c r="O1076" i="3"/>
  <c r="O1080" i="3"/>
  <c r="O1084" i="3"/>
  <c r="O1088" i="3"/>
  <c r="O1092" i="3"/>
  <c r="O1096" i="3"/>
  <c r="O1100" i="3"/>
  <c r="O1104" i="3"/>
  <c r="O1108" i="3"/>
  <c r="O1112" i="3"/>
  <c r="O1116" i="3"/>
  <c r="O1120" i="3"/>
  <c r="O1124" i="3"/>
  <c r="O1128" i="3"/>
  <c r="O1132" i="3"/>
  <c r="O1136" i="3"/>
  <c r="O1140" i="3"/>
  <c r="O1144" i="3"/>
  <c r="O739" i="3"/>
  <c r="O743" i="3"/>
  <c r="O747" i="3"/>
  <c r="O751" i="3"/>
  <c r="O755" i="3"/>
  <c r="O759" i="3"/>
  <c r="O763" i="3"/>
  <c r="O767" i="3"/>
  <c r="O771" i="3"/>
  <c r="O779" i="3"/>
  <c r="O783" i="3"/>
  <c r="O791" i="3"/>
  <c r="O799" i="3"/>
  <c r="O807" i="3"/>
  <c r="O815" i="3"/>
  <c r="O939" i="3"/>
  <c r="O943" i="3"/>
  <c r="O947" i="3"/>
  <c r="O951" i="3"/>
  <c r="O955" i="3"/>
  <c r="O959" i="3"/>
  <c r="O963" i="3"/>
  <c r="O967" i="3"/>
  <c r="O971" i="3"/>
  <c r="O975" i="3"/>
  <c r="O979" i="3"/>
  <c r="O983" i="3"/>
  <c r="O987" i="3"/>
  <c r="O991" i="3"/>
  <c r="O995" i="3"/>
  <c r="O999" i="3"/>
  <c r="O1003" i="3"/>
  <c r="O1007" i="3"/>
  <c r="O1011" i="3"/>
  <c r="O1015" i="3"/>
  <c r="O1019" i="3"/>
  <c r="O1023" i="3"/>
  <c r="O1027" i="3"/>
  <c r="O1031" i="3"/>
  <c r="O1035" i="3"/>
  <c r="O1039" i="3"/>
  <c r="O1043" i="3"/>
  <c r="O1047" i="3"/>
  <c r="O1051" i="3"/>
  <c r="O1055" i="3"/>
  <c r="O1059" i="3"/>
  <c r="O1063" i="3"/>
  <c r="O1067" i="3"/>
  <c r="O1071" i="3"/>
  <c r="O1075" i="3"/>
  <c r="O1079" i="3"/>
  <c r="O1083" i="3"/>
  <c r="O1087" i="3"/>
  <c r="O1091" i="3"/>
  <c r="O1095" i="3"/>
  <c r="O1099" i="3"/>
  <c r="O1103" i="3"/>
  <c r="O1107" i="3"/>
  <c r="O1111" i="3"/>
  <c r="O1115" i="3"/>
  <c r="O1119" i="3"/>
  <c r="O1123" i="3"/>
  <c r="O1127" i="3"/>
  <c r="O1131" i="3"/>
  <c r="O1135" i="3"/>
  <c r="O1139" i="3"/>
  <c r="O1143" i="3"/>
  <c r="O1147" i="3"/>
  <c r="O1146" i="3"/>
  <c r="AA1128" i="3"/>
  <c r="AB1128" i="3" s="1"/>
  <c r="AA1132" i="3"/>
  <c r="AA1136" i="3"/>
  <c r="AA1140" i="3"/>
  <c r="AB1140" i="3" s="1"/>
  <c r="AA1144" i="3"/>
  <c r="AA94" i="3"/>
  <c r="AB94" i="3" s="1"/>
  <c r="AA95" i="3"/>
  <c r="AA98" i="3"/>
  <c r="AA99" i="3"/>
  <c r="AB99" i="3" s="1"/>
  <c r="AA102" i="3"/>
  <c r="AB102" i="3" s="1"/>
  <c r="AA106" i="3"/>
  <c r="AB106" i="3" s="1"/>
  <c r="AA110" i="3"/>
  <c r="AB110" i="3" s="1"/>
  <c r="AA114" i="3"/>
  <c r="AA118" i="3"/>
  <c r="AB118" i="3" s="1"/>
  <c r="AA122" i="3"/>
  <c r="AB122" i="3" s="1"/>
  <c r="AA126" i="3"/>
  <c r="AA130" i="3"/>
  <c r="AB130" i="3" s="1"/>
  <c r="AA134" i="3"/>
  <c r="AA138" i="3"/>
  <c r="AA142" i="3"/>
  <c r="AA146" i="3"/>
  <c r="AB146" i="3" s="1"/>
  <c r="AA150" i="3"/>
  <c r="AB150" i="3" s="1"/>
  <c r="AA154" i="3"/>
  <c r="AB154" i="3" s="1"/>
  <c r="AA158" i="3"/>
  <c r="AB158" i="3" s="1"/>
  <c r="AA162" i="3"/>
  <c r="AA166" i="3"/>
  <c r="AB166" i="3" s="1"/>
  <c r="AA170" i="3"/>
  <c r="AA174" i="3"/>
  <c r="AA178" i="3"/>
  <c r="AA182" i="3"/>
  <c r="AA186" i="3"/>
  <c r="AA190" i="3"/>
  <c r="AB190" i="3" s="1"/>
  <c r="AA194" i="3"/>
  <c r="AA198" i="3"/>
  <c r="AB198" i="3" s="1"/>
  <c r="AA202" i="3"/>
  <c r="AB202" i="3" s="1"/>
  <c r="AA206" i="3"/>
  <c r="AB206" i="3" s="1"/>
  <c r="AA210" i="3"/>
  <c r="AA214" i="3"/>
  <c r="AA218" i="3"/>
  <c r="AB218" i="3" s="1"/>
  <c r="AA222" i="3"/>
  <c r="AA226" i="3"/>
  <c r="AA230" i="3"/>
  <c r="AA234" i="3"/>
  <c r="AA238" i="3"/>
  <c r="AB238" i="3" s="1"/>
  <c r="AA256" i="3"/>
  <c r="AA258" i="3"/>
  <c r="AA259" i="3"/>
  <c r="AB259" i="3" s="1"/>
  <c r="AA263" i="3"/>
  <c r="AA267" i="3"/>
  <c r="AA271" i="3"/>
  <c r="AA274" i="3"/>
  <c r="AB274" i="3" s="1"/>
  <c r="AA278" i="3"/>
  <c r="AA282" i="3"/>
  <c r="AB282" i="3" s="1"/>
  <c r="AA286" i="3"/>
  <c r="AB286" i="3" s="1"/>
  <c r="AA287" i="3"/>
  <c r="AA290" i="3"/>
  <c r="AA291" i="3"/>
  <c r="AB291" i="3" s="1"/>
  <c r="AA294" i="3"/>
  <c r="AB294" i="3" s="1"/>
  <c r="AA295" i="3"/>
  <c r="AB295" i="3" s="1"/>
  <c r="AA298" i="3"/>
  <c r="AB298" i="3" s="1"/>
  <c r="AA299" i="3"/>
  <c r="AB299" i="3" s="1"/>
  <c r="AA302" i="3"/>
  <c r="AB302" i="3" s="1"/>
  <c r="AA303" i="3"/>
  <c r="AA306" i="3"/>
  <c r="AA307" i="3"/>
  <c r="AB307" i="3" s="1"/>
  <c r="AA310" i="3"/>
  <c r="AA311" i="3"/>
  <c r="AB311" i="3" s="1"/>
  <c r="AA314" i="3"/>
  <c r="AB314" i="3" s="1"/>
  <c r="AA315" i="3"/>
  <c r="AA318" i="3"/>
  <c r="AA319" i="3"/>
  <c r="AA322" i="3"/>
  <c r="AA323" i="3"/>
  <c r="AB323" i="3" s="1"/>
  <c r="AA326" i="3"/>
  <c r="AA327" i="3"/>
  <c r="AB327" i="3" s="1"/>
  <c r="AA330" i="3"/>
  <c r="AB330" i="3" s="1"/>
  <c r="AA331" i="3"/>
  <c r="AA334" i="3"/>
  <c r="AB334" i="3" s="1"/>
  <c r="AA335" i="3"/>
  <c r="AA338" i="3"/>
  <c r="AA339" i="3"/>
  <c r="AB339" i="3" s="1"/>
  <c r="AA342" i="3"/>
  <c r="AA343" i="3"/>
  <c r="AB343" i="3" s="1"/>
  <c r="AA346" i="3"/>
  <c r="AB346" i="3" s="1"/>
  <c r="AA347" i="3"/>
  <c r="AB347" i="3" s="1"/>
  <c r="AA350" i="3"/>
  <c r="AB350" i="3" s="1"/>
  <c r="AA354" i="3"/>
  <c r="AA358" i="3"/>
  <c r="AA362" i="3"/>
  <c r="AB362" i="3" s="1"/>
  <c r="AA366" i="3"/>
  <c r="AA370" i="3"/>
  <c r="AA374" i="3"/>
  <c r="AA378" i="3"/>
  <c r="AB378" i="3" s="1"/>
  <c r="AA382" i="3"/>
  <c r="AB382" i="3" s="1"/>
  <c r="AA386" i="3"/>
  <c r="AB386" i="3" s="1"/>
  <c r="AA390" i="3"/>
  <c r="AA394" i="3"/>
  <c r="AB394" i="3" s="1"/>
  <c r="AA400" i="3"/>
  <c r="AA410" i="3"/>
  <c r="AB410" i="3" s="1"/>
  <c r="AA414" i="3"/>
  <c r="AA418" i="3"/>
  <c r="AA422" i="3"/>
  <c r="AA426" i="3"/>
  <c r="AA430" i="3"/>
  <c r="AA434" i="3"/>
  <c r="AB434" i="3" s="1"/>
  <c r="AA438" i="3"/>
  <c r="AA442" i="3"/>
  <c r="AB442" i="3" s="1"/>
  <c r="AA446" i="3"/>
  <c r="AB446" i="3" s="1"/>
  <c r="AA450" i="3"/>
  <c r="AA454" i="3"/>
  <c r="AA458" i="3"/>
  <c r="AB458" i="3" s="1"/>
  <c r="AA462" i="3"/>
  <c r="AA466" i="3"/>
  <c r="AA470" i="3"/>
  <c r="AA474" i="3"/>
  <c r="AA478" i="3"/>
  <c r="AA482" i="3"/>
  <c r="AA486" i="3"/>
  <c r="AA490" i="3"/>
  <c r="AB490" i="3" s="1"/>
  <c r="AA494" i="3"/>
  <c r="AB494" i="3" s="1"/>
  <c r="AA498" i="3"/>
  <c r="AA502" i="3"/>
  <c r="AA506" i="3"/>
  <c r="AB506" i="3" s="1"/>
  <c r="AA510" i="3"/>
  <c r="AA515" i="3"/>
  <c r="AA519" i="3"/>
  <c r="AB519" i="3" s="1"/>
  <c r="AA523" i="3"/>
  <c r="AB523" i="3" s="1"/>
  <c r="AA527" i="3"/>
  <c r="AA550" i="3"/>
  <c r="AA553" i="3"/>
  <c r="AA557" i="3"/>
  <c r="AA561" i="3"/>
  <c r="AB561" i="3" s="1"/>
  <c r="AA565" i="3"/>
  <c r="AB565" i="3" s="1"/>
  <c r="AA569" i="3"/>
  <c r="AB569" i="3" s="1"/>
  <c r="AA573" i="3"/>
  <c r="AB573" i="3" s="1"/>
  <c r="AA577" i="3"/>
  <c r="AA581" i="3"/>
  <c r="AB581" i="3" s="1"/>
  <c r="AA585" i="3"/>
  <c r="AB585" i="3" s="1"/>
  <c r="AA589" i="3"/>
  <c r="AB589" i="3" s="1"/>
  <c r="AA593" i="3"/>
  <c r="AB593" i="3" s="1"/>
  <c r="AA597" i="3"/>
  <c r="AB597" i="3" s="1"/>
  <c r="AA601" i="3"/>
  <c r="AB601" i="3" s="1"/>
  <c r="AA605" i="3"/>
  <c r="AB605" i="3" s="1"/>
  <c r="AA609" i="3"/>
  <c r="AB609" i="3" s="1"/>
  <c r="AA613" i="3"/>
  <c r="AB613" i="3" s="1"/>
  <c r="AA617" i="3"/>
  <c r="AB617" i="3" s="1"/>
  <c r="AA621" i="3"/>
  <c r="AB621" i="3" s="1"/>
  <c r="AA625" i="3"/>
  <c r="AB625" i="3" s="1"/>
  <c r="AA629" i="3"/>
  <c r="AB629" i="3" s="1"/>
  <c r="AA633" i="3"/>
  <c r="AB633" i="3" s="1"/>
  <c r="AA634" i="3"/>
  <c r="AB634" i="3" s="1"/>
  <c r="AA637" i="3"/>
  <c r="AA638" i="3"/>
  <c r="AB638" i="3" s="1"/>
  <c r="AA641" i="3"/>
  <c r="AB641" i="3" s="1"/>
  <c r="AA642" i="3"/>
  <c r="AA645" i="3"/>
  <c r="AB645" i="3" s="1"/>
  <c r="AA646" i="3"/>
  <c r="AB646" i="3" s="1"/>
  <c r="AA649" i="3"/>
  <c r="AB649" i="3" s="1"/>
  <c r="AA650" i="3"/>
  <c r="AB650" i="3" s="1"/>
  <c r="AA653" i="3"/>
  <c r="AB653" i="3" s="1"/>
  <c r="AA654" i="3"/>
  <c r="AA657" i="3"/>
  <c r="AA658" i="3"/>
  <c r="AA661" i="3"/>
  <c r="AA665" i="3"/>
  <c r="AB665" i="3" s="1"/>
  <c r="AA669" i="3"/>
  <c r="AA673" i="3"/>
  <c r="AA531" i="3"/>
  <c r="AA533" i="3"/>
  <c r="AB533" i="3" s="1"/>
  <c r="AA537" i="3"/>
  <c r="AB537" i="3" s="1"/>
  <c r="AA541" i="3"/>
  <c r="AB541" i="3" s="1"/>
  <c r="AA545" i="3"/>
  <c r="AB545" i="3" s="1"/>
  <c r="AA549" i="3"/>
  <c r="AB549" i="3" s="1"/>
  <c r="AA675" i="3"/>
  <c r="AA679" i="3"/>
  <c r="AB679" i="3" s="1"/>
  <c r="AA683" i="3"/>
  <c r="AB683" i="3" s="1"/>
  <c r="AA687" i="3"/>
  <c r="AA691" i="3"/>
  <c r="AA695" i="3"/>
  <c r="AB695" i="3" s="1"/>
  <c r="AA699" i="3"/>
  <c r="AA703" i="3"/>
  <c r="AA707" i="3"/>
  <c r="AA711" i="3"/>
  <c r="AB711" i="3" s="1"/>
  <c r="AA715" i="3"/>
  <c r="AB715" i="3" s="1"/>
  <c r="AA719" i="3"/>
  <c r="AB719" i="3" s="1"/>
  <c r="AA725" i="3"/>
  <c r="AB725" i="3" s="1"/>
  <c r="AA729" i="3"/>
  <c r="AA733" i="3"/>
  <c r="AA737" i="3"/>
  <c r="AA741" i="3"/>
  <c r="AA745" i="3"/>
  <c r="AB745" i="3" s="1"/>
  <c r="AA749" i="3"/>
  <c r="AB749" i="3" s="1"/>
  <c r="AA753" i="3"/>
  <c r="AB753" i="3" s="1"/>
  <c r="AA757" i="3"/>
  <c r="AA772" i="3"/>
  <c r="AB772" i="3" s="1"/>
  <c r="AA774" i="3"/>
  <c r="AA782" i="3"/>
  <c r="AB782" i="3" s="1"/>
  <c r="AA790" i="3"/>
  <c r="AB790" i="3" s="1"/>
  <c r="AA798" i="3"/>
  <c r="AB798" i="3" s="1"/>
  <c r="AA806" i="3"/>
  <c r="AA814" i="3"/>
  <c r="AB814" i="3" s="1"/>
  <c r="AA822" i="3"/>
  <c r="AB822" i="3" s="1"/>
  <c r="AA826" i="3"/>
  <c r="AA830" i="3"/>
  <c r="AB830" i="3" s="1"/>
  <c r="AA834" i="3"/>
  <c r="AB834" i="3" s="1"/>
  <c r="AA838" i="3"/>
  <c r="AB838" i="3" s="1"/>
  <c r="AA842" i="3"/>
  <c r="AA846" i="3"/>
  <c r="AB846" i="3" s="1"/>
  <c r="AA850" i="3"/>
  <c r="AB850" i="3" s="1"/>
  <c r="AA854" i="3"/>
  <c r="AA858" i="3"/>
  <c r="AA862" i="3"/>
  <c r="AB862" i="3" s="1"/>
  <c r="AA866" i="3"/>
  <c r="AA870" i="3"/>
  <c r="AB870" i="3" s="1"/>
  <c r="AA874" i="3"/>
  <c r="AA878" i="3"/>
  <c r="AB878" i="3" s="1"/>
  <c r="AA882" i="3"/>
  <c r="AB882" i="3" s="1"/>
  <c r="AA886" i="3"/>
  <c r="AB886" i="3" s="1"/>
  <c r="AA890" i="3"/>
  <c r="AA894" i="3"/>
  <c r="AB894" i="3" s="1"/>
  <c r="AA898" i="3"/>
  <c r="AB898" i="3" s="1"/>
  <c r="AA902" i="3"/>
  <c r="AA906" i="3"/>
  <c r="AA910" i="3"/>
  <c r="AB910" i="3" s="1"/>
  <c r="AA914" i="3"/>
  <c r="AA918" i="3"/>
  <c r="AB918" i="3" s="1"/>
  <c r="AA922" i="3"/>
  <c r="AA926" i="3"/>
  <c r="AB926" i="3" s="1"/>
  <c r="AA930" i="3"/>
  <c r="AB930" i="3" s="1"/>
  <c r="AA934" i="3"/>
  <c r="AB934" i="3" s="1"/>
  <c r="AA941" i="3"/>
  <c r="AA945" i="3"/>
  <c r="AB945" i="3" s="1"/>
  <c r="AA1058" i="3"/>
  <c r="AB1058" i="3" s="1"/>
  <c r="AA1059" i="3"/>
  <c r="AA1060" i="3"/>
  <c r="AA1063" i="3"/>
  <c r="AB1063" i="3" s="1"/>
  <c r="AA1065" i="3"/>
  <c r="AA1108" i="3"/>
  <c r="AB1108" i="3" s="1"/>
  <c r="AA961" i="3"/>
  <c r="AA965" i="3"/>
  <c r="AA969" i="3"/>
  <c r="AB969" i="3" s="1"/>
  <c r="AA973" i="3"/>
  <c r="AA977" i="3"/>
  <c r="AB977" i="3" s="1"/>
  <c r="AA981" i="3"/>
  <c r="AA985" i="3"/>
  <c r="AB985" i="3" s="1"/>
  <c r="AA989" i="3"/>
  <c r="AB989" i="3" s="1"/>
  <c r="AA993" i="3"/>
  <c r="AA997" i="3"/>
  <c r="AA1001" i="3"/>
  <c r="AB1001" i="3" s="1"/>
  <c r="AA1005" i="3"/>
  <c r="AB1005" i="3" s="1"/>
  <c r="AA1009" i="3"/>
  <c r="AA1013" i="3"/>
  <c r="AA1017" i="3"/>
  <c r="AB1017" i="3" s="1"/>
  <c r="AA1021" i="3"/>
  <c r="AA1025" i="3"/>
  <c r="AA1029" i="3"/>
  <c r="AA1033" i="3"/>
  <c r="AB1033" i="3" s="1"/>
  <c r="AA1037" i="3"/>
  <c r="AA1041" i="3"/>
  <c r="AB1041" i="3" s="1"/>
  <c r="AA1045" i="3"/>
  <c r="AA1053" i="3"/>
  <c r="Q1148" i="3"/>
  <c r="X1148" i="3"/>
  <c r="AA64" i="3"/>
  <c r="AB64" i="3" s="1"/>
  <c r="AA65" i="3"/>
  <c r="AB65" i="3" s="1"/>
  <c r="AA72" i="3"/>
  <c r="AA73" i="3"/>
  <c r="AB73" i="3" s="1"/>
  <c r="AA84" i="3"/>
  <c r="AB84" i="3" s="1"/>
  <c r="AA85" i="3"/>
  <c r="AB85" i="3" s="1"/>
  <c r="AA111" i="3"/>
  <c r="AA123" i="3"/>
  <c r="AA131" i="3"/>
  <c r="AB131" i="3" s="1"/>
  <c r="AA139" i="3"/>
  <c r="AB139" i="3" s="1"/>
  <c r="AB142" i="3"/>
  <c r="AA155" i="3"/>
  <c r="AA159" i="3"/>
  <c r="AA163" i="3"/>
  <c r="AB163" i="3" s="1"/>
  <c r="AA167" i="3"/>
  <c r="AB170" i="3"/>
  <c r="AA171" i="3"/>
  <c r="AB171" i="3" s="1"/>
  <c r="AA175" i="3"/>
  <c r="AA179" i="3"/>
  <c r="AB179" i="3" s="1"/>
  <c r="AA183" i="3"/>
  <c r="AB183" i="3" s="1"/>
  <c r="AB186" i="3"/>
  <c r="AA187" i="3"/>
  <c r="AB187" i="3" s="1"/>
  <c r="AA191" i="3"/>
  <c r="AA195" i="3"/>
  <c r="AB195" i="3" s="1"/>
  <c r="AA199" i="3"/>
  <c r="AB199" i="3" s="1"/>
  <c r="AA203" i="3"/>
  <c r="AA207" i="3"/>
  <c r="AA211" i="3"/>
  <c r="AB211" i="3" s="1"/>
  <c r="AA215" i="3"/>
  <c r="AB215" i="3" s="1"/>
  <c r="AA219" i="3"/>
  <c r="AA223" i="3"/>
  <c r="AA227" i="3"/>
  <c r="AB227" i="3" s="1"/>
  <c r="AA231" i="3"/>
  <c r="AB231" i="3" s="1"/>
  <c r="AB234" i="3"/>
  <c r="AA235" i="3"/>
  <c r="AB235" i="3" s="1"/>
  <c r="AA239" i="3"/>
  <c r="AB239" i="3" s="1"/>
  <c r="AA242" i="3"/>
  <c r="AB242" i="3" s="1"/>
  <c r="AA245" i="3"/>
  <c r="AB245" i="3" s="1"/>
  <c r="AA246" i="3"/>
  <c r="AA249" i="3"/>
  <c r="AB249" i="3" s="1"/>
  <c r="AA250" i="3"/>
  <c r="AB250" i="3" s="1"/>
  <c r="AA253" i="3"/>
  <c r="AB253" i="3" s="1"/>
  <c r="AA257" i="3"/>
  <c r="AB257" i="3" s="1"/>
  <c r="AA351" i="3"/>
  <c r="AA355" i="3"/>
  <c r="AB355" i="3" s="1"/>
  <c r="AA359" i="3"/>
  <c r="AB359" i="3" s="1"/>
  <c r="AA363" i="3"/>
  <c r="AA367" i="3"/>
  <c r="AA371" i="3"/>
  <c r="AA375" i="3"/>
  <c r="AB375" i="3" s="1"/>
  <c r="AA379" i="3"/>
  <c r="AA383" i="3"/>
  <c r="AB383" i="3" s="1"/>
  <c r="AA387" i="3"/>
  <c r="AA391" i="3"/>
  <c r="AA395" i="3"/>
  <c r="AB395" i="3" s="1"/>
  <c r="AA403" i="3"/>
  <c r="AA411" i="3"/>
  <c r="AA415" i="3"/>
  <c r="AA419" i="3"/>
  <c r="AA423" i="3"/>
  <c r="AB426" i="3"/>
  <c r="AA427" i="3"/>
  <c r="AB430" i="3"/>
  <c r="AA431" i="3"/>
  <c r="AA435" i="3"/>
  <c r="AA439" i="3"/>
  <c r="AA443" i="3"/>
  <c r="AB443" i="3" s="1"/>
  <c r="AA447" i="3"/>
  <c r="AA451" i="3"/>
  <c r="AA455" i="3"/>
  <c r="AB455" i="3" s="1"/>
  <c r="AA459" i="3"/>
  <c r="AA463" i="3"/>
  <c r="AA467" i="3"/>
  <c r="AA471" i="3"/>
  <c r="AB471" i="3" s="1"/>
  <c r="AA475" i="3"/>
  <c r="AB475" i="3" s="1"/>
  <c r="AA479" i="3"/>
  <c r="AB479" i="3" s="1"/>
  <c r="AA483" i="3"/>
  <c r="AA487" i="3"/>
  <c r="AB487" i="3" s="1"/>
  <c r="AA491" i="3"/>
  <c r="AB491" i="3" s="1"/>
  <c r="AA495" i="3"/>
  <c r="AA499" i="3"/>
  <c r="AA503" i="3"/>
  <c r="AB503" i="3" s="1"/>
  <c r="AA507" i="3"/>
  <c r="AA511" i="3"/>
  <c r="AA534" i="3"/>
  <c r="AA538" i="3"/>
  <c r="AB538" i="3" s="1"/>
  <c r="AA542" i="3"/>
  <c r="AA546" i="3"/>
  <c r="AA20" i="3"/>
  <c r="AB20" i="3" s="1"/>
  <c r="AA21" i="3"/>
  <c r="AB21" i="3" s="1"/>
  <c r="AA24" i="3"/>
  <c r="AA25" i="3"/>
  <c r="AB25" i="3" s="1"/>
  <c r="AA32" i="3"/>
  <c r="AA33" i="3"/>
  <c r="AB33" i="3" s="1"/>
  <c r="AA40" i="3"/>
  <c r="AB40" i="3" s="1"/>
  <c r="AA41" i="3"/>
  <c r="AB41" i="3" s="1"/>
  <c r="AA56" i="3"/>
  <c r="AB56" i="3" s="1"/>
  <c r="AA57" i="3"/>
  <c r="AB57" i="3" s="1"/>
  <c r="AA60" i="3"/>
  <c r="AA61" i="3"/>
  <c r="AB61" i="3" s="1"/>
  <c r="AA76" i="3"/>
  <c r="AB76" i="3" s="1"/>
  <c r="AA77" i="3"/>
  <c r="AB77" i="3" s="1"/>
  <c r="AA88" i="3"/>
  <c r="AB88" i="3" s="1"/>
  <c r="AA89" i="3"/>
  <c r="AB89" i="3" s="1"/>
  <c r="AB98" i="3"/>
  <c r="AA103" i="3"/>
  <c r="AB103" i="3" s="1"/>
  <c r="AA115" i="3"/>
  <c r="AB115" i="3" s="1"/>
  <c r="AA119" i="3"/>
  <c r="AA127" i="3"/>
  <c r="AA135" i="3"/>
  <c r="AB135" i="3" s="1"/>
  <c r="AB138" i="3"/>
  <c r="AA143" i="3"/>
  <c r="AA147" i="3"/>
  <c r="AB147" i="3" s="1"/>
  <c r="AA151" i="3"/>
  <c r="AB151" i="3" s="1"/>
  <c r="R1148" i="3"/>
  <c r="Y1148" i="3"/>
  <c r="AA92" i="3"/>
  <c r="AB92" i="3" s="1"/>
  <c r="AA93" i="3"/>
  <c r="AB93" i="3" s="1"/>
  <c r="AA96" i="3"/>
  <c r="AA97" i="3"/>
  <c r="AB97" i="3" s="1"/>
  <c r="AA100" i="3"/>
  <c r="AB100" i="3" s="1"/>
  <c r="AA101" i="3"/>
  <c r="AA104" i="3"/>
  <c r="AA108" i="3"/>
  <c r="AB108" i="3" s="1"/>
  <c r="AA112" i="3"/>
  <c r="AA116" i="3"/>
  <c r="AB116" i="3" s="1"/>
  <c r="AA120" i="3"/>
  <c r="AB120" i="3" s="1"/>
  <c r="AA124" i="3"/>
  <c r="AB124" i="3" s="1"/>
  <c r="AA128" i="3"/>
  <c r="AA132" i="3"/>
  <c r="AB132" i="3" s="1"/>
  <c r="AA136" i="3"/>
  <c r="AB136" i="3" s="1"/>
  <c r="AA140" i="3"/>
  <c r="AA144" i="3"/>
  <c r="AA148" i="3"/>
  <c r="AB148" i="3" s="1"/>
  <c r="AA152" i="3"/>
  <c r="AA156" i="3"/>
  <c r="AA160" i="3"/>
  <c r="AA164" i="3"/>
  <c r="AB164" i="3" s="1"/>
  <c r="AA168" i="3"/>
  <c r="AB168" i="3" s="1"/>
  <c r="AA172" i="3"/>
  <c r="AB172" i="3" s="1"/>
  <c r="AA176" i="3"/>
  <c r="AA180" i="3"/>
  <c r="AB180" i="3" s="1"/>
  <c r="AA184" i="3"/>
  <c r="AB184" i="3" s="1"/>
  <c r="AA188" i="3"/>
  <c r="AA192" i="3"/>
  <c r="AA196" i="3"/>
  <c r="AB196" i="3" s="1"/>
  <c r="AA200" i="3"/>
  <c r="AA204" i="3"/>
  <c r="AB204" i="3" s="1"/>
  <c r="AA208" i="3"/>
  <c r="AA212" i="3"/>
  <c r="AB212" i="3" s="1"/>
  <c r="AA216" i="3"/>
  <c r="AB216" i="3" s="1"/>
  <c r="AA220" i="3"/>
  <c r="AB220" i="3" s="1"/>
  <c r="AA224" i="3"/>
  <c r="AA228" i="3"/>
  <c r="AB228" i="3" s="1"/>
  <c r="AA232" i="3"/>
  <c r="AB232" i="3" s="1"/>
  <c r="AA236" i="3"/>
  <c r="AA240" i="3"/>
  <c r="AA254" i="3"/>
  <c r="AB254" i="3" s="1"/>
  <c r="AA260" i="3"/>
  <c r="AB260" i="3" s="1"/>
  <c r="AA264" i="3"/>
  <c r="AB264" i="3" s="1"/>
  <c r="AA268" i="3"/>
  <c r="AB268" i="3" s="1"/>
  <c r="AA272" i="3"/>
  <c r="AA276" i="3"/>
  <c r="AB276" i="3" s="1"/>
  <c r="AA280" i="3"/>
  <c r="AB280" i="3" s="1"/>
  <c r="AA284" i="3"/>
  <c r="AA285" i="3"/>
  <c r="AB285" i="3" s="1"/>
  <c r="AA288" i="3"/>
  <c r="AA289" i="3"/>
  <c r="AB289" i="3" s="1"/>
  <c r="AA292" i="3"/>
  <c r="AB292" i="3" s="1"/>
  <c r="AA293" i="3"/>
  <c r="AB293" i="3" s="1"/>
  <c r="AA296" i="3"/>
  <c r="AA297" i="3"/>
  <c r="AB297" i="3" s="1"/>
  <c r="AA300" i="3"/>
  <c r="AB300" i="3" s="1"/>
  <c r="AA301" i="3"/>
  <c r="AB301" i="3" s="1"/>
  <c r="AA304" i="3"/>
  <c r="AA305" i="3"/>
  <c r="AB305" i="3" s="1"/>
  <c r="AA308" i="3"/>
  <c r="AB308" i="3" s="1"/>
  <c r="AA309" i="3"/>
  <c r="AB309" i="3" s="1"/>
  <c r="AA312" i="3"/>
  <c r="AB312" i="3" s="1"/>
  <c r="AA313" i="3"/>
  <c r="AB313" i="3" s="1"/>
  <c r="AA316" i="3"/>
  <c r="AB316" i="3" s="1"/>
  <c r="AA317" i="3"/>
  <c r="AB317" i="3" s="1"/>
  <c r="AA320" i="3"/>
  <c r="AA321" i="3"/>
  <c r="AB321" i="3" s="1"/>
  <c r="AA324" i="3"/>
  <c r="AB324" i="3" s="1"/>
  <c r="AA325" i="3"/>
  <c r="AB325" i="3" s="1"/>
  <c r="AA328" i="3"/>
  <c r="AB328" i="3" s="1"/>
  <c r="AA329" i="3"/>
  <c r="AB329" i="3" s="1"/>
  <c r="AA16" i="3"/>
  <c r="AB16" i="3" s="1"/>
  <c r="AA17" i="3"/>
  <c r="AA28" i="3"/>
  <c r="AB28" i="3" s="1"/>
  <c r="AA29" i="3"/>
  <c r="AB29" i="3" s="1"/>
  <c r="AA36" i="3"/>
  <c r="AB36" i="3" s="1"/>
  <c r="AA37" i="3"/>
  <c r="AB37" i="3" s="1"/>
  <c r="AA44" i="3"/>
  <c r="AB44" i="3" s="1"/>
  <c r="AA45" i="3"/>
  <c r="AB45" i="3" s="1"/>
  <c r="AA48" i="3"/>
  <c r="AA49" i="3"/>
  <c r="AB49" i="3" s="1"/>
  <c r="AA52" i="3"/>
  <c r="AA53" i="3"/>
  <c r="AB53" i="3" s="1"/>
  <c r="AA68" i="3"/>
  <c r="AB68" i="3" s="1"/>
  <c r="AA69" i="3"/>
  <c r="AB69" i="3" s="1"/>
  <c r="AA80" i="3"/>
  <c r="AA81" i="3"/>
  <c r="AB81" i="3" s="1"/>
  <c r="AA107" i="3"/>
  <c r="AA14" i="3"/>
  <c r="AB14" i="3" s="1"/>
  <c r="AA15" i="3"/>
  <c r="AA18" i="3"/>
  <c r="AB18" i="3" s="1"/>
  <c r="AA19" i="3"/>
  <c r="AB19" i="3" s="1"/>
  <c r="AA22" i="3"/>
  <c r="AB22" i="3" s="1"/>
  <c r="AA23" i="3"/>
  <c r="AB23" i="3" s="1"/>
  <c r="AA26" i="3"/>
  <c r="AA27" i="3"/>
  <c r="AA30" i="3"/>
  <c r="AA31" i="3"/>
  <c r="AA34" i="3"/>
  <c r="AB34" i="3" s="1"/>
  <c r="AA35" i="3"/>
  <c r="AB35" i="3" s="1"/>
  <c r="AA38" i="3"/>
  <c r="AA39" i="3"/>
  <c r="AA42" i="3"/>
  <c r="AB42" i="3" s="1"/>
  <c r="AA43" i="3"/>
  <c r="AB43" i="3" s="1"/>
  <c r="AA46" i="3"/>
  <c r="AA47" i="3"/>
  <c r="AA50" i="3"/>
  <c r="AB50" i="3" s="1"/>
  <c r="AA51" i="3"/>
  <c r="AB51" i="3" s="1"/>
  <c r="AA54" i="3"/>
  <c r="AB54" i="3" s="1"/>
  <c r="AA55" i="3"/>
  <c r="AB55" i="3" s="1"/>
  <c r="AA58" i="3"/>
  <c r="AA59" i="3"/>
  <c r="AB59" i="3" s="1"/>
  <c r="AA62" i="3"/>
  <c r="AA63" i="3"/>
  <c r="AA66" i="3"/>
  <c r="AA67" i="3"/>
  <c r="AB67" i="3" s="1"/>
  <c r="AA70" i="3"/>
  <c r="AA71" i="3"/>
  <c r="AB71" i="3" s="1"/>
  <c r="AA74" i="3"/>
  <c r="AB74" i="3" s="1"/>
  <c r="AA75" i="3"/>
  <c r="AB75" i="3" s="1"/>
  <c r="AA78" i="3"/>
  <c r="AA79" i="3"/>
  <c r="AA82" i="3"/>
  <c r="AB82" i="3" s="1"/>
  <c r="AA83" i="3"/>
  <c r="AB83" i="3" s="1"/>
  <c r="AA86" i="3"/>
  <c r="AB86" i="3" s="1"/>
  <c r="AA87" i="3"/>
  <c r="AB87" i="3" s="1"/>
  <c r="AA90" i="3"/>
  <c r="AB90" i="3" s="1"/>
  <c r="AA91" i="3"/>
  <c r="AA105" i="3"/>
  <c r="AA109" i="3"/>
  <c r="AB109" i="3" s="1"/>
  <c r="AA113" i="3"/>
  <c r="AB113" i="3" s="1"/>
  <c r="AA117" i="3"/>
  <c r="AA121" i="3"/>
  <c r="AA125" i="3"/>
  <c r="AA129" i="3"/>
  <c r="AB129" i="3" s="1"/>
  <c r="AA133" i="3"/>
  <c r="AB133" i="3" s="1"/>
  <c r="AA137" i="3"/>
  <c r="AB137" i="3" s="1"/>
  <c r="AA141" i="3"/>
  <c r="AA145" i="3"/>
  <c r="AB145" i="3" s="1"/>
  <c r="AA149" i="3"/>
  <c r="AB149" i="3" s="1"/>
  <c r="AA153" i="3"/>
  <c r="AA157" i="3"/>
  <c r="AA161" i="3"/>
  <c r="AB161" i="3" s="1"/>
  <c r="AA165" i="3"/>
  <c r="AA169" i="3"/>
  <c r="AB169" i="3" s="1"/>
  <c r="AA173" i="3"/>
  <c r="AB173" i="3" s="1"/>
  <c r="AA177" i="3"/>
  <c r="AB177" i="3" s="1"/>
  <c r="AA181" i="3"/>
  <c r="AA185" i="3"/>
  <c r="AB185" i="3" s="1"/>
  <c r="AA189" i="3"/>
  <c r="AB189" i="3" s="1"/>
  <c r="AA193" i="3"/>
  <c r="AB193" i="3" s="1"/>
  <c r="AA197" i="3"/>
  <c r="AB197" i="3" s="1"/>
  <c r="AA201" i="3"/>
  <c r="AA205" i="3"/>
  <c r="AB205" i="3" s="1"/>
  <c r="AA209" i="3"/>
  <c r="AB209" i="3" s="1"/>
  <c r="AA213" i="3"/>
  <c r="AB213" i="3" s="1"/>
  <c r="AA217" i="3"/>
  <c r="AB217" i="3" s="1"/>
  <c r="AA221" i="3"/>
  <c r="AA225" i="3"/>
  <c r="AB225" i="3" s="1"/>
  <c r="AA229" i="3"/>
  <c r="AB229" i="3" s="1"/>
  <c r="AA233" i="3"/>
  <c r="AB233" i="3" s="1"/>
  <c r="AA237" i="3"/>
  <c r="AB237" i="3" s="1"/>
  <c r="AA241" i="3"/>
  <c r="AA243" i="3"/>
  <c r="AB243" i="3" s="1"/>
  <c r="AA244" i="3"/>
  <c r="AB244" i="3" s="1"/>
  <c r="AA247" i="3"/>
  <c r="AB247" i="3" s="1"/>
  <c r="AA248" i="3"/>
  <c r="AA251" i="3"/>
  <c r="AA252" i="3"/>
  <c r="AB252" i="3" s="1"/>
  <c r="AA255" i="3"/>
  <c r="AA262" i="3"/>
  <c r="AA266" i="3"/>
  <c r="AB266" i="3" s="1"/>
  <c r="AA270" i="3"/>
  <c r="AA663" i="3"/>
  <c r="AB663" i="3" s="1"/>
  <c r="AA667" i="3"/>
  <c r="AB667" i="3" s="1"/>
  <c r="AA671" i="3"/>
  <c r="AB671" i="3" s="1"/>
  <c r="AA677" i="3"/>
  <c r="AB677" i="3" s="1"/>
  <c r="AA681" i="3"/>
  <c r="AB681" i="3" s="1"/>
  <c r="AA685" i="3"/>
  <c r="AB685" i="3" s="1"/>
  <c r="AA689" i="3"/>
  <c r="AB689" i="3" s="1"/>
  <c r="AA332" i="3"/>
  <c r="AA333" i="3"/>
  <c r="AA336" i="3"/>
  <c r="AA337" i="3"/>
  <c r="AB337" i="3" s="1"/>
  <c r="AA340" i="3"/>
  <c r="AB340" i="3" s="1"/>
  <c r="AA341" i="3"/>
  <c r="AB341" i="3" s="1"/>
  <c r="AA344" i="3"/>
  <c r="AA345" i="3"/>
  <c r="AB345" i="3" s="1"/>
  <c r="AA348" i="3"/>
  <c r="AB348" i="3" s="1"/>
  <c r="AA349" i="3"/>
  <c r="AA352" i="3"/>
  <c r="AA356" i="3"/>
  <c r="AB356" i="3" s="1"/>
  <c r="AA360" i="3"/>
  <c r="AB360" i="3" s="1"/>
  <c r="AA364" i="3"/>
  <c r="AB364" i="3" s="1"/>
  <c r="AA368" i="3"/>
  <c r="AA372" i="3"/>
  <c r="AB372" i="3" s="1"/>
  <c r="AA376" i="3"/>
  <c r="AB376" i="3" s="1"/>
  <c r="AA380" i="3"/>
  <c r="AA384" i="3"/>
  <c r="AA388" i="3"/>
  <c r="AB388" i="3" s="1"/>
  <c r="AA392" i="3"/>
  <c r="AA396" i="3"/>
  <c r="AB396" i="3" s="1"/>
  <c r="AA397" i="3"/>
  <c r="AB397" i="3" s="1"/>
  <c r="AA401" i="3"/>
  <c r="AB401" i="3" s="1"/>
  <c r="AA402" i="3"/>
  <c r="AA404" i="3"/>
  <c r="AB404" i="3" s="1"/>
  <c r="AA406" i="3"/>
  <c r="AA408" i="3"/>
  <c r="AB408" i="3" s="1"/>
  <c r="AA412" i="3"/>
  <c r="AB412" i="3" s="1"/>
  <c r="AA416" i="3"/>
  <c r="AB416" i="3" s="1"/>
  <c r="AA420" i="3"/>
  <c r="AA424" i="3"/>
  <c r="AB424" i="3" s="1"/>
  <c r="AA428" i="3"/>
  <c r="AB428" i="3" s="1"/>
  <c r="AA432" i="3"/>
  <c r="AA436" i="3"/>
  <c r="AA440" i="3"/>
  <c r="AB440" i="3" s="1"/>
  <c r="AA444" i="3"/>
  <c r="AB444" i="3" s="1"/>
  <c r="AA448" i="3"/>
  <c r="AB448" i="3" s="1"/>
  <c r="AA452" i="3"/>
  <c r="AA456" i="3"/>
  <c r="AB456" i="3" s="1"/>
  <c r="AA460" i="3"/>
  <c r="AB460" i="3" s="1"/>
  <c r="AA464" i="3"/>
  <c r="AB464" i="3" s="1"/>
  <c r="AA468" i="3"/>
  <c r="AA472" i="3"/>
  <c r="AB472" i="3" s="1"/>
  <c r="AA476" i="3"/>
  <c r="AB476" i="3" s="1"/>
  <c r="AA480" i="3"/>
  <c r="AA484" i="3"/>
  <c r="AA488" i="3"/>
  <c r="AB488" i="3" s="1"/>
  <c r="AA492" i="3"/>
  <c r="AB492" i="3" s="1"/>
  <c r="AA496" i="3"/>
  <c r="AB496" i="3" s="1"/>
  <c r="AA500" i="3"/>
  <c r="AA504" i="3"/>
  <c r="AB504" i="3" s="1"/>
  <c r="AA508" i="3"/>
  <c r="AB508" i="3" s="1"/>
  <c r="AA513" i="3"/>
  <c r="AA517" i="3"/>
  <c r="AA521" i="3"/>
  <c r="AB521" i="3" s="1"/>
  <c r="AA525" i="3"/>
  <c r="AB525" i="3" s="1"/>
  <c r="AA529" i="3"/>
  <c r="AB529" i="3" s="1"/>
  <c r="AA353" i="3"/>
  <c r="AB353" i="3" s="1"/>
  <c r="AA357" i="3"/>
  <c r="AB357" i="3" s="1"/>
  <c r="AA361" i="3"/>
  <c r="AB361" i="3" s="1"/>
  <c r="AA365" i="3"/>
  <c r="AB365" i="3" s="1"/>
  <c r="AA369" i="3"/>
  <c r="AA373" i="3"/>
  <c r="AB373" i="3" s="1"/>
  <c r="AA377" i="3"/>
  <c r="AA381" i="3"/>
  <c r="AB381" i="3" s="1"/>
  <c r="AA385" i="3"/>
  <c r="AA389" i="3"/>
  <c r="AB389" i="3" s="1"/>
  <c r="AA393" i="3"/>
  <c r="AA398" i="3"/>
  <c r="AB398" i="3" s="1"/>
  <c r="AA399" i="3"/>
  <c r="AB399" i="3" s="1"/>
  <c r="AA405" i="3"/>
  <c r="AB405" i="3" s="1"/>
  <c r="AA407" i="3"/>
  <c r="AB407" i="3" s="1"/>
  <c r="AA409" i="3"/>
  <c r="AA413" i="3"/>
  <c r="AA417" i="3"/>
  <c r="AA421" i="3"/>
  <c r="AA425" i="3"/>
  <c r="AA429" i="3"/>
  <c r="AA433" i="3"/>
  <c r="AA437" i="3"/>
  <c r="AA441" i="3"/>
  <c r="AA445" i="3"/>
  <c r="AB445" i="3" s="1"/>
  <c r="AA449" i="3"/>
  <c r="AB449" i="3" s="1"/>
  <c r="AA453" i="3"/>
  <c r="AB453" i="3" s="1"/>
  <c r="AA457" i="3"/>
  <c r="AB457" i="3" s="1"/>
  <c r="AA461" i="3"/>
  <c r="AB461" i="3" s="1"/>
  <c r="AA465" i="3"/>
  <c r="AB465" i="3" s="1"/>
  <c r="AA469" i="3"/>
  <c r="AB469" i="3" s="1"/>
  <c r="AA473" i="3"/>
  <c r="AB473" i="3" s="1"/>
  <c r="AA477" i="3"/>
  <c r="AB477" i="3" s="1"/>
  <c r="AA481" i="3"/>
  <c r="AB481" i="3" s="1"/>
  <c r="AA485" i="3"/>
  <c r="AB485" i="3" s="1"/>
  <c r="AA489" i="3"/>
  <c r="AB489" i="3" s="1"/>
  <c r="AA493" i="3"/>
  <c r="AB493" i="3" s="1"/>
  <c r="AA497" i="3"/>
  <c r="AB497" i="3" s="1"/>
  <c r="AA501" i="3"/>
  <c r="AB501" i="3" s="1"/>
  <c r="AA505" i="3"/>
  <c r="AB505" i="3" s="1"/>
  <c r="AA509" i="3"/>
  <c r="AB509" i="3" s="1"/>
  <c r="AA535" i="3"/>
  <c r="AB535" i="3" s="1"/>
  <c r="AA539" i="3"/>
  <c r="AB539" i="3" s="1"/>
  <c r="AA543" i="3"/>
  <c r="AA547" i="3"/>
  <c r="AA551" i="3"/>
  <c r="AB551" i="3" s="1"/>
  <c r="AA555" i="3"/>
  <c r="AA559" i="3"/>
  <c r="AB559" i="3" s="1"/>
  <c r="AA563" i="3"/>
  <c r="AA567" i="3"/>
  <c r="AB567" i="3" s="1"/>
  <c r="AA571" i="3"/>
  <c r="AB571" i="3" s="1"/>
  <c r="AA575" i="3"/>
  <c r="AB575" i="3" s="1"/>
  <c r="AA579" i="3"/>
  <c r="AA583" i="3"/>
  <c r="AB583" i="3" s="1"/>
  <c r="AA587" i="3"/>
  <c r="AB587" i="3" s="1"/>
  <c r="AA591" i="3"/>
  <c r="AA595" i="3"/>
  <c r="AA599" i="3"/>
  <c r="AB599" i="3" s="1"/>
  <c r="AA603" i="3"/>
  <c r="AA607" i="3"/>
  <c r="AB607" i="3" s="1"/>
  <c r="AA611" i="3"/>
  <c r="AA693" i="3"/>
  <c r="AA697" i="3"/>
  <c r="AA701" i="3"/>
  <c r="AA705" i="3"/>
  <c r="AB705" i="3" s="1"/>
  <c r="AA709" i="3"/>
  <c r="AB709" i="3" s="1"/>
  <c r="AA713" i="3"/>
  <c r="AB713" i="3" s="1"/>
  <c r="AA717" i="3"/>
  <c r="AA721" i="3"/>
  <c r="AA726" i="3"/>
  <c r="AA730" i="3"/>
  <c r="AA734" i="3"/>
  <c r="AB734" i="3" s="1"/>
  <c r="AA738" i="3"/>
  <c r="AA742" i="3"/>
  <c r="AA746" i="3"/>
  <c r="AA750" i="3"/>
  <c r="AB750" i="3" s="1"/>
  <c r="AA754" i="3"/>
  <c r="AA758" i="3"/>
  <c r="AA761" i="3"/>
  <c r="AB761" i="3" s="1"/>
  <c r="AA762" i="3"/>
  <c r="AA765" i="3"/>
  <c r="AB765" i="3" s="1"/>
  <c r="AA766" i="3"/>
  <c r="AA769" i="3"/>
  <c r="AA770" i="3"/>
  <c r="AA773" i="3"/>
  <c r="AA775" i="3"/>
  <c r="AA783" i="3"/>
  <c r="AB783" i="3" s="1"/>
  <c r="AA786" i="3"/>
  <c r="AA791" i="3"/>
  <c r="AA794" i="3"/>
  <c r="AA799" i="3"/>
  <c r="AB799" i="3" s="1"/>
  <c r="AA802" i="3"/>
  <c r="AA807" i="3"/>
  <c r="AA810" i="3"/>
  <c r="AA815" i="3"/>
  <c r="AB815" i="3" s="1"/>
  <c r="AA818" i="3"/>
  <c r="AB818" i="3" s="1"/>
  <c r="AA823" i="3"/>
  <c r="AA827" i="3"/>
  <c r="AA831" i="3"/>
  <c r="AA835" i="3"/>
  <c r="AA839" i="3"/>
  <c r="AA843" i="3"/>
  <c r="AA847" i="3"/>
  <c r="AA851" i="3"/>
  <c r="AA855" i="3"/>
  <c r="AA859" i="3"/>
  <c r="AA863" i="3"/>
  <c r="AA867" i="3"/>
  <c r="AA871" i="3"/>
  <c r="AA875" i="3"/>
  <c r="AA879" i="3"/>
  <c r="AA883" i="3"/>
  <c r="AA887" i="3"/>
  <c r="AA891" i="3"/>
  <c r="AA895" i="3"/>
  <c r="AA899" i="3"/>
  <c r="AA903" i="3"/>
  <c r="AA907" i="3"/>
  <c r="AA911" i="3"/>
  <c r="AA915" i="3"/>
  <c r="AA919" i="3"/>
  <c r="AA923" i="3"/>
  <c r="AA927" i="3"/>
  <c r="AA931" i="3"/>
  <c r="AA935" i="3"/>
  <c r="AA938" i="3"/>
  <c r="AA942" i="3"/>
  <c r="AA946" i="3"/>
  <c r="AB946" i="3" s="1"/>
  <c r="AA949" i="3"/>
  <c r="AA953" i="3"/>
  <c r="AB953" i="3" s="1"/>
  <c r="AA957" i="3"/>
  <c r="AB957" i="3" s="1"/>
  <c r="AA780" i="3"/>
  <c r="AA788" i="3"/>
  <c r="AA796" i="3"/>
  <c r="AA804" i="3"/>
  <c r="AB804" i="3" s="1"/>
  <c r="AA812" i="3"/>
  <c r="AA820" i="3"/>
  <c r="AB820" i="3" s="1"/>
  <c r="AA824" i="3"/>
  <c r="AA828" i="3"/>
  <c r="AA832" i="3"/>
  <c r="AB832" i="3" s="1"/>
  <c r="AA836" i="3"/>
  <c r="AA840" i="3"/>
  <c r="AB840" i="3" s="1"/>
  <c r="AA844" i="3"/>
  <c r="AA848" i="3"/>
  <c r="AB848" i="3" s="1"/>
  <c r="AA852" i="3"/>
  <c r="AB852" i="3" s="1"/>
  <c r="AA856" i="3"/>
  <c r="AB856" i="3" s="1"/>
  <c r="AA860" i="3"/>
  <c r="AB860" i="3" s="1"/>
  <c r="AA864" i="3"/>
  <c r="AB864" i="3" s="1"/>
  <c r="AA868" i="3"/>
  <c r="AB868" i="3" s="1"/>
  <c r="AA872" i="3"/>
  <c r="AA876" i="3"/>
  <c r="AA880" i="3"/>
  <c r="AB880" i="3" s="1"/>
  <c r="AA884" i="3"/>
  <c r="AB884" i="3" s="1"/>
  <c r="AA888" i="3"/>
  <c r="AB888" i="3" s="1"/>
  <c r="AA892" i="3"/>
  <c r="AA896" i="3"/>
  <c r="AB896" i="3" s="1"/>
  <c r="AA900" i="3"/>
  <c r="AB900" i="3" s="1"/>
  <c r="AA904" i="3"/>
  <c r="AB904" i="3" s="1"/>
  <c r="AA908" i="3"/>
  <c r="AA912" i="3"/>
  <c r="AB912" i="3" s="1"/>
  <c r="AA916" i="3"/>
  <c r="AB916" i="3" s="1"/>
  <c r="AA920" i="3"/>
  <c r="AA924" i="3"/>
  <c r="AB924" i="3" s="1"/>
  <c r="AA928" i="3"/>
  <c r="AB928" i="3" s="1"/>
  <c r="AA932" i="3"/>
  <c r="AA936" i="3"/>
  <c r="AB936" i="3" s="1"/>
  <c r="AA615" i="3"/>
  <c r="AB615" i="3" s="1"/>
  <c r="AA619" i="3"/>
  <c r="AB619" i="3" s="1"/>
  <c r="AA623" i="3"/>
  <c r="AB623" i="3" s="1"/>
  <c r="AA627" i="3"/>
  <c r="AA631" i="3"/>
  <c r="AB631" i="3" s="1"/>
  <c r="AA632" i="3"/>
  <c r="AA635" i="3"/>
  <c r="AB635" i="3" s="1"/>
  <c r="AA636" i="3"/>
  <c r="AB636" i="3" s="1"/>
  <c r="AA639" i="3"/>
  <c r="AA640" i="3"/>
  <c r="AB640" i="3" s="1"/>
  <c r="AA643" i="3"/>
  <c r="AA644" i="3"/>
  <c r="AA647" i="3"/>
  <c r="AB647" i="3" s="1"/>
  <c r="AA648" i="3"/>
  <c r="AA651" i="3"/>
  <c r="AA652" i="3"/>
  <c r="AB652" i="3" s="1"/>
  <c r="AA655" i="3"/>
  <c r="AB655" i="3" s="1"/>
  <c r="AA656" i="3"/>
  <c r="AA659" i="3"/>
  <c r="AA660" i="3"/>
  <c r="AB660" i="3" s="1"/>
  <c r="AA664" i="3"/>
  <c r="AA668" i="3"/>
  <c r="AB668" i="3" s="1"/>
  <c r="AA672" i="3"/>
  <c r="AB672" i="3" s="1"/>
  <c r="AA676" i="3"/>
  <c r="AB676" i="3" s="1"/>
  <c r="AA680" i="3"/>
  <c r="AA684" i="3"/>
  <c r="AB684" i="3" s="1"/>
  <c r="AA688" i="3"/>
  <c r="AB688" i="3" s="1"/>
  <c r="AA692" i="3"/>
  <c r="AA696" i="3"/>
  <c r="AB696" i="3" s="1"/>
  <c r="AA700" i="3"/>
  <c r="AA704" i="3"/>
  <c r="AB704" i="3" s="1"/>
  <c r="AA708" i="3"/>
  <c r="AB708" i="3" s="1"/>
  <c r="AA712" i="3"/>
  <c r="AB712" i="3" s="1"/>
  <c r="AA716" i="3"/>
  <c r="AA720" i="3"/>
  <c r="AB720" i="3" s="1"/>
  <c r="AA723" i="3"/>
  <c r="AA727" i="3"/>
  <c r="AB727" i="3" s="1"/>
  <c r="AA731" i="3"/>
  <c r="AB731" i="3" s="1"/>
  <c r="AA735" i="3"/>
  <c r="AA739" i="3"/>
  <c r="AB739" i="3" s="1"/>
  <c r="AA743" i="3"/>
  <c r="AA747" i="3"/>
  <c r="AB747" i="3" s="1"/>
  <c r="AA751" i="3"/>
  <c r="AB751" i="3" s="1"/>
  <c r="AA755" i="3"/>
  <c r="AB755" i="3" s="1"/>
  <c r="AA759" i="3"/>
  <c r="AA763" i="3"/>
  <c r="AB763" i="3" s="1"/>
  <c r="AA764" i="3"/>
  <c r="AA767" i="3"/>
  <c r="AB767" i="3" s="1"/>
  <c r="AA768" i="3"/>
  <c r="AA771" i="3"/>
  <c r="AA776" i="3"/>
  <c r="AA784" i="3"/>
  <c r="AB784" i="3" s="1"/>
  <c r="AA785" i="3"/>
  <c r="AA792" i="3"/>
  <c r="AB792" i="3" s="1"/>
  <c r="AA793" i="3"/>
  <c r="AB793" i="3" s="1"/>
  <c r="AA800" i="3"/>
  <c r="AB800" i="3" s="1"/>
  <c r="AA801" i="3"/>
  <c r="AA808" i="3"/>
  <c r="AB808" i="3" s="1"/>
  <c r="AA809" i="3"/>
  <c r="AB809" i="3" s="1"/>
  <c r="AA816" i="3"/>
  <c r="AB816" i="3" s="1"/>
  <c r="AA817" i="3"/>
  <c r="AB817" i="3" s="1"/>
  <c r="AA825" i="3"/>
  <c r="AA829" i="3"/>
  <c r="AA833" i="3"/>
  <c r="AA837" i="3"/>
  <c r="AA841" i="3"/>
  <c r="AA845" i="3"/>
  <c r="AA849" i="3"/>
  <c r="AA853" i="3"/>
  <c r="AA857" i="3"/>
  <c r="AA861" i="3"/>
  <c r="AA865" i="3"/>
  <c r="AA869" i="3"/>
  <c r="AA873" i="3"/>
  <c r="AA877" i="3"/>
  <c r="AA881" i="3"/>
  <c r="AA885" i="3"/>
  <c r="AA889" i="3"/>
  <c r="AA893" i="3"/>
  <c r="AA897" i="3"/>
  <c r="AA901" i="3"/>
  <c r="AA905" i="3"/>
  <c r="AA909" i="3"/>
  <c r="AA913" i="3"/>
  <c r="AA917" i="3"/>
  <c r="AA921" i="3"/>
  <c r="AA925" i="3"/>
  <c r="AA929" i="3"/>
  <c r="AA933" i="3"/>
  <c r="AA937" i="3"/>
  <c r="AA939" i="3"/>
  <c r="AB939" i="3" s="1"/>
  <c r="AA943" i="3"/>
  <c r="AB943" i="3" s="1"/>
  <c r="AA947" i="3"/>
  <c r="AA951" i="3"/>
  <c r="AB951" i="3" s="1"/>
  <c r="AA955" i="3"/>
  <c r="AB955" i="3" s="1"/>
  <c r="AA1046" i="3"/>
  <c r="AA1054" i="3"/>
  <c r="AA1061" i="3"/>
  <c r="AB1061" i="3" s="1"/>
  <c r="AA1069" i="3"/>
  <c r="AB1069" i="3" s="1"/>
  <c r="AA1070" i="3"/>
  <c r="AA1073" i="3"/>
  <c r="AB1073" i="3" s="1"/>
  <c r="AA1074" i="3"/>
  <c r="AB1074" i="3" s="1"/>
  <c r="AA1077" i="3"/>
  <c r="AA1078" i="3"/>
  <c r="AB1078" i="3" s="1"/>
  <c r="AA1081" i="3"/>
  <c r="AB1081" i="3" s="1"/>
  <c r="AA1082" i="3"/>
  <c r="AB1082" i="3" s="1"/>
  <c r="AA1085" i="3"/>
  <c r="AB1085" i="3" s="1"/>
  <c r="AA1086" i="3"/>
  <c r="AB1086" i="3" s="1"/>
  <c r="AA1089" i="3"/>
  <c r="AA1090" i="3"/>
  <c r="AA1093" i="3"/>
  <c r="AA1094" i="3"/>
  <c r="AB1094" i="3" s="1"/>
  <c r="AA1097" i="3"/>
  <c r="AB1097" i="3" s="1"/>
  <c r="AA1098" i="3"/>
  <c r="AB1098" i="3" s="1"/>
  <c r="AA1101" i="3"/>
  <c r="AA1102" i="3"/>
  <c r="AB1102" i="3" s="1"/>
  <c r="AA1105" i="3"/>
  <c r="AB1105" i="3" s="1"/>
  <c r="AA1109" i="3"/>
  <c r="AA1110" i="3"/>
  <c r="AB1110" i="3" s="1"/>
  <c r="AA1113" i="3"/>
  <c r="AB1113" i="3" s="1"/>
  <c r="AA1114" i="3"/>
  <c r="AB1114" i="3" s="1"/>
  <c r="AA1117" i="3"/>
  <c r="AB1117" i="3" s="1"/>
  <c r="AA1118" i="3"/>
  <c r="AA1121" i="3"/>
  <c r="AB1121" i="3" s="1"/>
  <c r="AA1122" i="3"/>
  <c r="AA1125" i="3"/>
  <c r="AA1126" i="3"/>
  <c r="AB1126" i="3" s="1"/>
  <c r="AA1129" i="3"/>
  <c r="AB1129" i="3" s="1"/>
  <c r="AA1133" i="3"/>
  <c r="AB1133" i="3" s="1"/>
  <c r="AA1137" i="3"/>
  <c r="AA1141" i="3"/>
  <c r="AA1145" i="3"/>
  <c r="AB1145" i="3" s="1"/>
  <c r="AA1146" i="3"/>
  <c r="AA959" i="3"/>
  <c r="AA963" i="3"/>
  <c r="AA967" i="3"/>
  <c r="AB967" i="3" s="1"/>
  <c r="AA971" i="3"/>
  <c r="AA975" i="3"/>
  <c r="AB975" i="3" s="1"/>
  <c r="AA979" i="3"/>
  <c r="AA983" i="3"/>
  <c r="AB983" i="3" s="1"/>
  <c r="AA987" i="3"/>
  <c r="AB987" i="3" s="1"/>
  <c r="AA991" i="3"/>
  <c r="AB991" i="3" s="1"/>
  <c r="AA995" i="3"/>
  <c r="AA999" i="3"/>
  <c r="AB999" i="3" s="1"/>
  <c r="AA1003" i="3"/>
  <c r="AB1003" i="3" s="1"/>
  <c r="AA1007" i="3"/>
  <c r="AA1011" i="3"/>
  <c r="AA1015" i="3"/>
  <c r="AB1015" i="3" s="1"/>
  <c r="AA1019" i="3"/>
  <c r="AA1023" i="3"/>
  <c r="AB1023" i="3" s="1"/>
  <c r="AA1027" i="3"/>
  <c r="AA1031" i="3"/>
  <c r="AB1031" i="3" s="1"/>
  <c r="AA1035" i="3"/>
  <c r="AB1035" i="3" s="1"/>
  <c r="AA1039" i="3"/>
  <c r="AB1039" i="3" s="1"/>
  <c r="AA1043" i="3"/>
  <c r="AA1044" i="3"/>
  <c r="AB1044" i="3" s="1"/>
  <c r="AA1049" i="3"/>
  <c r="AA1057" i="3"/>
  <c r="AA1062" i="3"/>
  <c r="AA1106" i="3"/>
  <c r="AA1130" i="3"/>
  <c r="AA1134" i="3"/>
  <c r="AB1134" i="3" s="1"/>
  <c r="AA1138" i="3"/>
  <c r="AA1142" i="3"/>
  <c r="AB1142" i="3" s="1"/>
  <c r="AA1047" i="3"/>
  <c r="AB1047" i="3" s="1"/>
  <c r="AA1048" i="3"/>
  <c r="AB1048" i="3" s="1"/>
  <c r="AA1050" i="3"/>
  <c r="AB1050" i="3" s="1"/>
  <c r="AA1051" i="3"/>
  <c r="AB1051" i="3" s="1"/>
  <c r="AA1052" i="3"/>
  <c r="AA1055" i="3"/>
  <c r="AA1067" i="3"/>
  <c r="AA1068" i="3"/>
  <c r="AB1068" i="3" s="1"/>
  <c r="AA1071" i="3"/>
  <c r="AB1071" i="3" s="1"/>
  <c r="AA1072" i="3"/>
  <c r="AA1075" i="3"/>
  <c r="AA1076" i="3"/>
  <c r="AB1076" i="3" s="1"/>
  <c r="AA1079" i="3"/>
  <c r="AB1079" i="3" s="1"/>
  <c r="AA1080" i="3"/>
  <c r="AB1080" i="3" s="1"/>
  <c r="AA1083" i="3"/>
  <c r="AB1083" i="3" s="1"/>
  <c r="AA1084" i="3"/>
  <c r="AA1087" i="3"/>
  <c r="AB1087" i="3" s="1"/>
  <c r="AA1088" i="3"/>
  <c r="AA1091" i="3"/>
  <c r="AA1092" i="3"/>
  <c r="AB1092" i="3" s="1"/>
  <c r="AA1095" i="3"/>
  <c r="AB1095" i="3" s="1"/>
  <c r="AA1096" i="3"/>
  <c r="AA1099" i="3"/>
  <c r="AB1099" i="3" s="1"/>
  <c r="AA1100" i="3"/>
  <c r="AB1100" i="3" s="1"/>
  <c r="AA1103" i="3"/>
  <c r="AA1104" i="3"/>
  <c r="AA1107" i="3"/>
  <c r="AA1111" i="3"/>
  <c r="AB1111" i="3" s="1"/>
  <c r="AA1112" i="3"/>
  <c r="AB1112" i="3" s="1"/>
  <c r="AA1115" i="3"/>
  <c r="AA1116" i="3"/>
  <c r="AB1116" i="3" s="1"/>
  <c r="AA1119" i="3"/>
  <c r="AB1119" i="3" s="1"/>
  <c r="AA1120" i="3"/>
  <c r="AA1123" i="3"/>
  <c r="AA1124" i="3"/>
  <c r="AB1124" i="3" s="1"/>
  <c r="AA1127" i="3"/>
  <c r="AB1127" i="3" s="1"/>
  <c r="AA1131" i="3"/>
  <c r="AB1131" i="3" s="1"/>
  <c r="AA1135" i="3"/>
  <c r="AB1135" i="3" s="1"/>
  <c r="AA1139" i="3"/>
  <c r="AA1143" i="3"/>
  <c r="AB1143" i="3" s="1"/>
  <c r="AA1147" i="3"/>
  <c r="AB1147" i="3" s="1"/>
  <c r="AB48" i="3"/>
  <c r="AB156" i="3"/>
  <c r="AB30" i="3"/>
  <c r="AB66" i="3"/>
  <c r="AB251" i="3"/>
  <c r="M1148" i="3"/>
  <c r="J1148" i="3"/>
  <c r="O13" i="3"/>
  <c r="U1148" i="3"/>
  <c r="AA13" i="3"/>
  <c r="AB290" i="3"/>
  <c r="AB338" i="3"/>
  <c r="O261" i="3"/>
  <c r="AA261" i="3"/>
  <c r="O269" i="3"/>
  <c r="AA269" i="3"/>
  <c r="O263" i="3"/>
  <c r="O271" i="3"/>
  <c r="Z1148" i="3"/>
  <c r="O265" i="3"/>
  <c r="AA265" i="3"/>
  <c r="O273" i="3"/>
  <c r="AA273" i="3"/>
  <c r="O275" i="3"/>
  <c r="AA275" i="3"/>
  <c r="O277" i="3"/>
  <c r="AA277" i="3"/>
  <c r="O279" i="3"/>
  <c r="AA279" i="3"/>
  <c r="AA281" i="3"/>
  <c r="AB281" i="3" s="1"/>
  <c r="AA283" i="3"/>
  <c r="AB283" i="3" s="1"/>
  <c r="AB391" i="3"/>
  <c r="AB474" i="3"/>
  <c r="AB478" i="3"/>
  <c r="AB482" i="3"/>
  <c r="O411" i="3"/>
  <c r="O413" i="3"/>
  <c r="O415" i="3"/>
  <c r="O417" i="3"/>
  <c r="O419" i="3"/>
  <c r="O421" i="3"/>
  <c r="O423" i="3"/>
  <c r="O425" i="3"/>
  <c r="O427" i="3"/>
  <c r="O429" i="3"/>
  <c r="O431" i="3"/>
  <c r="O433" i="3"/>
  <c r="O435" i="3"/>
  <c r="O437" i="3"/>
  <c r="O439" i="3"/>
  <c r="O441" i="3"/>
  <c r="AB774" i="3"/>
  <c r="AA512" i="3"/>
  <c r="AB512" i="3" s="1"/>
  <c r="O516" i="3"/>
  <c r="AA516" i="3"/>
  <c r="O520" i="3"/>
  <c r="AA520" i="3"/>
  <c r="O524" i="3"/>
  <c r="AA524" i="3"/>
  <c r="O528" i="3"/>
  <c r="AA528" i="3"/>
  <c r="O532" i="3"/>
  <c r="AA532" i="3"/>
  <c r="O540" i="3"/>
  <c r="AA540" i="3"/>
  <c r="O548" i="3"/>
  <c r="AA548" i="3"/>
  <c r="AB637" i="3"/>
  <c r="O534" i="3"/>
  <c r="O542" i="3"/>
  <c r="O550" i="3"/>
  <c r="O514" i="3"/>
  <c r="AA514" i="3"/>
  <c r="O518" i="3"/>
  <c r="AA518" i="3"/>
  <c r="O522" i="3"/>
  <c r="AA522" i="3"/>
  <c r="O526" i="3"/>
  <c r="AA526" i="3"/>
  <c r="O530" i="3"/>
  <c r="AA530" i="3"/>
  <c r="O536" i="3"/>
  <c r="AA536" i="3"/>
  <c r="O544" i="3"/>
  <c r="AA544" i="3"/>
  <c r="O552" i="3"/>
  <c r="AA552" i="3"/>
  <c r="O554" i="3"/>
  <c r="AA554" i="3"/>
  <c r="O556" i="3"/>
  <c r="AA556" i="3"/>
  <c r="O558" i="3"/>
  <c r="AA558" i="3"/>
  <c r="O560" i="3"/>
  <c r="AA560" i="3"/>
  <c r="O562" i="3"/>
  <c r="AA562" i="3"/>
  <c r="O564" i="3"/>
  <c r="AA564" i="3"/>
  <c r="O566" i="3"/>
  <c r="AA566" i="3"/>
  <c r="O568" i="3"/>
  <c r="AA568" i="3"/>
  <c r="O570" i="3"/>
  <c r="AA570" i="3"/>
  <c r="O572" i="3"/>
  <c r="AA572" i="3"/>
  <c r="O574" i="3"/>
  <c r="AA574" i="3"/>
  <c r="O576" i="3"/>
  <c r="AA576" i="3"/>
  <c r="O578" i="3"/>
  <c r="AA578" i="3"/>
  <c r="O580" i="3"/>
  <c r="AA580" i="3"/>
  <c r="O582" i="3"/>
  <c r="AA582" i="3"/>
  <c r="O584" i="3"/>
  <c r="AA584" i="3"/>
  <c r="O586" i="3"/>
  <c r="AA586" i="3"/>
  <c r="O588" i="3"/>
  <c r="AA588" i="3"/>
  <c r="O590" i="3"/>
  <c r="AA590" i="3"/>
  <c r="O592" i="3"/>
  <c r="AA592" i="3"/>
  <c r="O594" i="3"/>
  <c r="AA594" i="3"/>
  <c r="O596" i="3"/>
  <c r="AA596" i="3"/>
  <c r="O598" i="3"/>
  <c r="AA598" i="3"/>
  <c r="O600" i="3"/>
  <c r="AA600" i="3"/>
  <c r="O602" i="3"/>
  <c r="AA602" i="3"/>
  <c r="O604" i="3"/>
  <c r="AA604" i="3"/>
  <c r="O606" i="3"/>
  <c r="AA606" i="3"/>
  <c r="O608" i="3"/>
  <c r="AA608" i="3"/>
  <c r="O610" i="3"/>
  <c r="AA610" i="3"/>
  <c r="O612" i="3"/>
  <c r="AA612" i="3"/>
  <c r="O614" i="3"/>
  <c r="AA614" i="3"/>
  <c r="O616" i="3"/>
  <c r="AA616" i="3"/>
  <c r="O618" i="3"/>
  <c r="AA618" i="3"/>
  <c r="O620" i="3"/>
  <c r="AA620" i="3"/>
  <c r="O622" i="3"/>
  <c r="AA622" i="3"/>
  <c r="O624" i="3"/>
  <c r="AA624" i="3"/>
  <c r="O626" i="3"/>
  <c r="AA626" i="3"/>
  <c r="O628" i="3"/>
  <c r="AA628" i="3"/>
  <c r="AA630" i="3"/>
  <c r="AB630" i="3" s="1"/>
  <c r="O728" i="3"/>
  <c r="AA728" i="3"/>
  <c r="O736" i="3"/>
  <c r="AA736" i="3"/>
  <c r="O744" i="3"/>
  <c r="AA744" i="3"/>
  <c r="O752" i="3"/>
  <c r="AA752" i="3"/>
  <c r="O760" i="3"/>
  <c r="AA760" i="3"/>
  <c r="O775" i="3"/>
  <c r="AA777" i="3"/>
  <c r="AB777" i="3" s="1"/>
  <c r="O794" i="3"/>
  <c r="O662" i="3"/>
  <c r="AA662" i="3"/>
  <c r="O666" i="3"/>
  <c r="AA666" i="3"/>
  <c r="O670" i="3"/>
  <c r="AA670" i="3"/>
  <c r="O674" i="3"/>
  <c r="AA674" i="3"/>
  <c r="O678" i="3"/>
  <c r="AA678" i="3"/>
  <c r="O682" i="3"/>
  <c r="AA682" i="3"/>
  <c r="O686" i="3"/>
  <c r="AA686" i="3"/>
  <c r="O690" i="3"/>
  <c r="AA690" i="3"/>
  <c r="O694" i="3"/>
  <c r="AA694" i="3"/>
  <c r="O698" i="3"/>
  <c r="AA698" i="3"/>
  <c r="O702" i="3"/>
  <c r="AA702" i="3"/>
  <c r="O706" i="3"/>
  <c r="AA706" i="3"/>
  <c r="O710" i="3"/>
  <c r="AA710" i="3"/>
  <c r="O714" i="3"/>
  <c r="AA714" i="3"/>
  <c r="O718" i="3"/>
  <c r="AA718" i="3"/>
  <c r="O722" i="3"/>
  <c r="AA722" i="3"/>
  <c r="O730" i="3"/>
  <c r="O738" i="3"/>
  <c r="O746" i="3"/>
  <c r="O754" i="3"/>
  <c r="O762" i="3"/>
  <c r="O764" i="3"/>
  <c r="O766" i="3"/>
  <c r="O768" i="3"/>
  <c r="O770" i="3"/>
  <c r="O724" i="3"/>
  <c r="AA724" i="3"/>
  <c r="O732" i="3"/>
  <c r="AA732" i="3"/>
  <c r="O740" i="3"/>
  <c r="AA740" i="3"/>
  <c r="O748" i="3"/>
  <c r="AA748" i="3"/>
  <c r="O756" i="3"/>
  <c r="AA756" i="3"/>
  <c r="AA778" i="3"/>
  <c r="AB778" i="3" s="1"/>
  <c r="O810" i="3"/>
  <c r="O787" i="3"/>
  <c r="O795" i="3"/>
  <c r="O803" i="3"/>
  <c r="O811" i="3"/>
  <c r="O819" i="3"/>
  <c r="O941" i="3"/>
  <c r="AA779" i="3"/>
  <c r="O781" i="3"/>
  <c r="AA787" i="3"/>
  <c r="O789" i="3"/>
  <c r="AA795" i="3"/>
  <c r="O797" i="3"/>
  <c r="AA803" i="3"/>
  <c r="O805" i="3"/>
  <c r="AA811" i="3"/>
  <c r="O813" i="3"/>
  <c r="AA819" i="3"/>
  <c r="O821" i="3"/>
  <c r="O823" i="3"/>
  <c r="O825" i="3"/>
  <c r="O827" i="3"/>
  <c r="O829" i="3"/>
  <c r="O831" i="3"/>
  <c r="O833" i="3"/>
  <c r="O835" i="3"/>
  <c r="O837" i="3"/>
  <c r="O839" i="3"/>
  <c r="O841" i="3"/>
  <c r="O843" i="3"/>
  <c r="O845" i="3"/>
  <c r="O847" i="3"/>
  <c r="O849" i="3"/>
  <c r="O851" i="3"/>
  <c r="O853" i="3"/>
  <c r="O855" i="3"/>
  <c r="O857" i="3"/>
  <c r="O859" i="3"/>
  <c r="O861" i="3"/>
  <c r="O863" i="3"/>
  <c r="O865" i="3"/>
  <c r="O867" i="3"/>
  <c r="O869" i="3"/>
  <c r="O871" i="3"/>
  <c r="O873" i="3"/>
  <c r="O875" i="3"/>
  <c r="O877" i="3"/>
  <c r="O879" i="3"/>
  <c r="O881" i="3"/>
  <c r="O883" i="3"/>
  <c r="O885" i="3"/>
  <c r="O887" i="3"/>
  <c r="O889" i="3"/>
  <c r="O891" i="3"/>
  <c r="O893" i="3"/>
  <c r="O895" i="3"/>
  <c r="O897" i="3"/>
  <c r="O899" i="3"/>
  <c r="O901" i="3"/>
  <c r="O903" i="3"/>
  <c r="O905" i="3"/>
  <c r="O907" i="3"/>
  <c r="O909" i="3"/>
  <c r="O911" i="3"/>
  <c r="O913" i="3"/>
  <c r="O915" i="3"/>
  <c r="O917" i="3"/>
  <c r="O919" i="3"/>
  <c r="O921" i="3"/>
  <c r="O923" i="3"/>
  <c r="O925" i="3"/>
  <c r="O927" i="3"/>
  <c r="O929" i="3"/>
  <c r="O931" i="3"/>
  <c r="O933" i="3"/>
  <c r="O935" i="3"/>
  <c r="O937" i="3"/>
  <c r="AA781" i="3"/>
  <c r="AA789" i="3"/>
  <c r="AA797" i="3"/>
  <c r="AA805" i="3"/>
  <c r="AA813" i="3"/>
  <c r="AA821" i="3"/>
  <c r="O940" i="3"/>
  <c r="AA940" i="3"/>
  <c r="O948" i="3"/>
  <c r="AA948" i="3"/>
  <c r="O950" i="3"/>
  <c r="AA950" i="3"/>
  <c r="O952" i="3"/>
  <c r="AA952" i="3"/>
  <c r="O954" i="3"/>
  <c r="AA954" i="3"/>
  <c r="O956" i="3"/>
  <c r="AA956" i="3"/>
  <c r="O958" i="3"/>
  <c r="AA958" i="3"/>
  <c r="O960" i="3"/>
  <c r="AA960" i="3"/>
  <c r="O962" i="3"/>
  <c r="AA962" i="3"/>
  <c r="O964" i="3"/>
  <c r="AA964" i="3"/>
  <c r="O966" i="3"/>
  <c r="AA966" i="3"/>
  <c r="O968" i="3"/>
  <c r="AA968" i="3"/>
  <c r="O970" i="3"/>
  <c r="AA970" i="3"/>
  <c r="O972" i="3"/>
  <c r="AA972" i="3"/>
  <c r="O974" i="3"/>
  <c r="AA974" i="3"/>
  <c r="O976" i="3"/>
  <c r="AA976" i="3"/>
  <c r="O978" i="3"/>
  <c r="AA978" i="3"/>
  <c r="O980" i="3"/>
  <c r="AA980" i="3"/>
  <c r="O982" i="3"/>
  <c r="AA982" i="3"/>
  <c r="O984" i="3"/>
  <c r="AA984" i="3"/>
  <c r="O986" i="3"/>
  <c r="AA986" i="3"/>
  <c r="O988" i="3"/>
  <c r="AA988" i="3"/>
  <c r="O990" i="3"/>
  <c r="AA990" i="3"/>
  <c r="O992" i="3"/>
  <c r="AA992" i="3"/>
  <c r="O994" i="3"/>
  <c r="AA994" i="3"/>
  <c r="O996" i="3"/>
  <c r="AA996" i="3"/>
  <c r="O998" i="3"/>
  <c r="AA998" i="3"/>
  <c r="O1000" i="3"/>
  <c r="AA1000" i="3"/>
  <c r="O1002" i="3"/>
  <c r="AA1002" i="3"/>
  <c r="AA1004" i="3"/>
  <c r="AA1006" i="3"/>
  <c r="AB1006" i="3" s="1"/>
  <c r="AA1008" i="3"/>
  <c r="AB1008" i="3" s="1"/>
  <c r="AA1010" i="3"/>
  <c r="AA1012" i="3"/>
  <c r="AB1012" i="3" s="1"/>
  <c r="AA1014" i="3"/>
  <c r="AA1016" i="3"/>
  <c r="AB1016" i="3" s="1"/>
  <c r="AA1018" i="3"/>
  <c r="AB1018" i="3" s="1"/>
  <c r="AA1020" i="3"/>
  <c r="AA1022" i="3"/>
  <c r="AA1024" i="3"/>
  <c r="AB1024" i="3" s="1"/>
  <c r="AA1026" i="3"/>
  <c r="AB1026" i="3" s="1"/>
  <c r="AA1028" i="3"/>
  <c r="AB1028" i="3" s="1"/>
  <c r="AA1030" i="3"/>
  <c r="AA1032" i="3"/>
  <c r="AA1034" i="3"/>
  <c r="AB1034" i="3" s="1"/>
  <c r="AA1036" i="3"/>
  <c r="AA1038" i="3"/>
  <c r="AB1038" i="3" s="1"/>
  <c r="AA1040" i="3"/>
  <c r="AB1040" i="3" s="1"/>
  <c r="AA1042" i="3"/>
  <c r="AB1042" i="3" s="1"/>
  <c r="O1056" i="3"/>
  <c r="O942" i="3"/>
  <c r="O1054" i="3"/>
  <c r="AA1056" i="3"/>
  <c r="O944" i="3"/>
  <c r="AA944" i="3"/>
  <c r="O1049" i="3"/>
  <c r="AB1060" i="3"/>
  <c r="O1062" i="3"/>
  <c r="O1065" i="3"/>
  <c r="AA1064" i="3"/>
  <c r="AB1064" i="3" s="1"/>
  <c r="O1066" i="3"/>
  <c r="AA1066" i="3"/>
  <c r="AB661" i="3" l="1"/>
  <c r="AB367" i="3"/>
  <c r="AB165" i="3"/>
  <c r="AB117" i="3"/>
  <c r="AB1084" i="3"/>
  <c r="AB644" i="3"/>
  <c r="AB673" i="3"/>
  <c r="AB669" i="3"/>
  <c r="AB194" i="3"/>
  <c r="AB729" i="3"/>
  <c r="AB1055" i="3"/>
  <c r="AB1007" i="3"/>
  <c r="AB959" i="3"/>
  <c r="AB771" i="3"/>
  <c r="AB402" i="3"/>
  <c r="AB332" i="3"/>
  <c r="AB236" i="3"/>
  <c r="AB188" i="3"/>
  <c r="AB140" i="3"/>
  <c r="AB203" i="3"/>
  <c r="AB1132" i="3"/>
  <c r="AB1010" i="3"/>
  <c r="AB1032" i="3"/>
  <c r="AB1146" i="3"/>
  <c r="AB1089" i="3"/>
  <c r="AB498" i="3"/>
  <c r="AB450" i="3"/>
  <c r="AB210" i="3"/>
  <c r="AB162" i="3"/>
  <c r="AB114" i="3"/>
  <c r="AB769" i="3"/>
  <c r="AB480" i="3"/>
  <c r="AB432" i="3"/>
  <c r="AB349" i="3"/>
  <c r="AB284" i="3"/>
  <c r="AB363" i="3"/>
  <c r="AB155" i="3"/>
  <c r="AB1009" i="3"/>
  <c r="AB557" i="3"/>
  <c r="AB1137" i="3"/>
  <c r="AB258" i="3"/>
  <c r="AB1103" i="3"/>
  <c r="AB639" i="3"/>
  <c r="AB153" i="3"/>
  <c r="AB52" i="3"/>
  <c r="AB495" i="3"/>
  <c r="AB447" i="3"/>
  <c r="AB687" i="3"/>
  <c r="AB315" i="3"/>
  <c r="AB920" i="3"/>
  <c r="AB872" i="3"/>
  <c r="AB824" i="3"/>
  <c r="AB802" i="3"/>
  <c r="AB591" i="3"/>
  <c r="AB543" i="3"/>
  <c r="AB517" i="3"/>
  <c r="AB91" i="3"/>
  <c r="AB377" i="3"/>
  <c r="AB513" i="3"/>
  <c r="AB380" i="3"/>
  <c r="AB902" i="3"/>
  <c r="AB854" i="3"/>
  <c r="AB657" i="3"/>
  <c r="AB38" i="3"/>
  <c r="AB654" i="3"/>
  <c r="AB466" i="3"/>
  <c r="AB418" i="3"/>
  <c r="AB331" i="3"/>
  <c r="AB226" i="3"/>
  <c r="AB178" i="3"/>
  <c r="AB1144" i="3"/>
  <c r="AB1070" i="3"/>
  <c r="AB701" i="3"/>
  <c r="AB181" i="3"/>
  <c r="AB107" i="3"/>
  <c r="AB101" i="3"/>
  <c r="AB306" i="3"/>
  <c r="AB1118" i="3"/>
  <c r="AB776" i="3"/>
  <c r="AB735" i="3"/>
  <c r="AB333" i="3"/>
  <c r="AB221" i="3"/>
  <c r="AB58" i="3"/>
  <c r="AB354" i="3"/>
  <c r="AB577" i="3"/>
  <c r="AB510" i="3"/>
  <c r="AB733" i="3"/>
  <c r="AB1021" i="3"/>
  <c r="AB942" i="3"/>
  <c r="AB895" i="3"/>
  <c r="AB847" i="3"/>
  <c r="AB370" i="3"/>
  <c r="AB431" i="3"/>
  <c r="AB932" i="3"/>
  <c r="AB836" i="3"/>
  <c r="AB603" i="3"/>
  <c r="AB555" i="3"/>
  <c r="AB393" i="3"/>
  <c r="AB379" i="3"/>
  <c r="AB462" i="3"/>
  <c r="AB414" i="3"/>
  <c r="AB222" i="3"/>
  <c r="AB174" i="3"/>
  <c r="AB126" i="3"/>
  <c r="AB721" i="3"/>
  <c r="AB385" i="3"/>
  <c r="AB121" i="3"/>
  <c r="AB119" i="3"/>
  <c r="AB511" i="3"/>
  <c r="AB463" i="3"/>
  <c r="AB167" i="3"/>
  <c r="AB973" i="3"/>
  <c r="AB717" i="3"/>
  <c r="AB248" i="3"/>
  <c r="AB27" i="3"/>
  <c r="AB507" i="3"/>
  <c r="AB459" i="3"/>
  <c r="AB703" i="3"/>
  <c r="AB267" i="3"/>
  <c r="AB1022" i="3"/>
  <c r="AB1101" i="3"/>
  <c r="AB699" i="3"/>
  <c r="AB1096" i="3"/>
  <c r="AB656" i="3"/>
  <c r="AB392" i="3"/>
  <c r="AB201" i="3"/>
  <c r="AB971" i="3"/>
  <c r="AB785" i="3"/>
  <c r="AB791" i="3"/>
  <c r="AB369" i="3"/>
  <c r="AB70" i="3"/>
  <c r="AB553" i="3"/>
  <c r="AB318" i="3"/>
  <c r="AB1019" i="3"/>
  <c r="AB692" i="3"/>
  <c r="AB409" i="3"/>
  <c r="AB344" i="3"/>
  <c r="AB241" i="3"/>
  <c r="AB1053" i="3"/>
  <c r="AB914" i="3"/>
  <c r="AB866" i="3"/>
  <c r="AB737" i="3"/>
  <c r="AB534" i="3"/>
  <c r="AB1067" i="3"/>
  <c r="AB651" i="3"/>
  <c r="AB788" i="3"/>
  <c r="AB697" i="3"/>
  <c r="AB1045" i="3"/>
  <c r="AB1130" i="3"/>
  <c r="AB935" i="3"/>
  <c r="AB911" i="3"/>
  <c r="AB887" i="3"/>
  <c r="AB863" i="3"/>
  <c r="AB839" i="3"/>
  <c r="AB1115" i="3"/>
  <c r="AB1057" i="3"/>
  <c r="AB1090" i="3"/>
  <c r="AB742" i="3"/>
  <c r="AB693" i="3"/>
  <c r="AB270" i="3"/>
  <c r="AB123" i="3"/>
  <c r="AB885" i="3"/>
  <c r="AB837" i="3"/>
  <c r="AB296" i="3"/>
  <c r="AB200" i="3"/>
  <c r="AB152" i="3"/>
  <c r="AB104" i="3"/>
  <c r="AB219" i="3"/>
  <c r="AB366" i="3"/>
  <c r="AB230" i="3"/>
  <c r="AB182" i="3"/>
  <c r="AB1065" i="3"/>
  <c r="AB853" i="3"/>
  <c r="AB810" i="3"/>
  <c r="AB901" i="3"/>
  <c r="AB427" i="3"/>
  <c r="AB1062" i="3"/>
  <c r="AB754" i="3"/>
  <c r="AB768" i="3"/>
  <c r="AB435" i="3"/>
  <c r="AB766" i="3"/>
  <c r="AB927" i="3"/>
  <c r="AB903" i="3"/>
  <c r="AB879" i="3"/>
  <c r="AB855" i="3"/>
  <c r="AB831" i="3"/>
  <c r="AB917" i="3"/>
  <c r="AB869" i="3"/>
  <c r="AB423" i="3"/>
  <c r="AB919" i="3"/>
  <c r="AB871" i="3"/>
  <c r="AB823" i="3"/>
  <c r="AB263" i="3"/>
  <c r="AB979" i="3"/>
  <c r="AB759" i="3"/>
  <c r="AB1136" i="3"/>
  <c r="AB828" i="3"/>
  <c r="AB780" i="3"/>
  <c r="AB547" i="3"/>
  <c r="AB371" i="3"/>
  <c r="AB632" i="3"/>
  <c r="AB949" i="3"/>
  <c r="AB773" i="3"/>
  <c r="AB757" i="3"/>
  <c r="AB741" i="3"/>
  <c r="AB390" i="3"/>
  <c r="AB374" i="3"/>
  <c r="AB358" i="3"/>
  <c r="AB326" i="3"/>
  <c r="AB278" i="3"/>
  <c r="AB351" i="3"/>
  <c r="AB207" i="3"/>
  <c r="AB191" i="3"/>
  <c r="AB175" i="3"/>
  <c r="AB111" i="3"/>
  <c r="AB62" i="3"/>
  <c r="AB256" i="3"/>
  <c r="AB160" i="3"/>
  <c r="AB144" i="3"/>
  <c r="AB128" i="3"/>
  <c r="AB112" i="3"/>
  <c r="AB96" i="3"/>
  <c r="AB72" i="3"/>
  <c r="AB24" i="3"/>
  <c r="AB80" i="3"/>
  <c r="AB60" i="3"/>
  <c r="AB806" i="3"/>
  <c r="AB746" i="3"/>
  <c r="AB908" i="3"/>
  <c r="AB1125" i="3"/>
  <c r="AB403" i="3"/>
  <c r="AB214" i="3"/>
  <c r="AB134" i="3"/>
  <c r="AB1139" i="3"/>
  <c r="AB26" i="3"/>
  <c r="AB240" i="3"/>
  <c r="AB224" i="3"/>
  <c r="AB208" i="3"/>
  <c r="AB192" i="3"/>
  <c r="AB176" i="3"/>
  <c r="AB32" i="3"/>
  <c r="AB515" i="3"/>
  <c r="AB876" i="3"/>
  <c r="AB1109" i="3"/>
  <c r="AB310" i="3"/>
  <c r="AB415" i="3"/>
  <c r="AB716" i="3"/>
  <c r="AB807" i="3"/>
  <c r="AB758" i="3"/>
  <c r="AB726" i="3"/>
  <c r="AB157" i="3"/>
  <c r="AB141" i="3"/>
  <c r="AB125" i="3"/>
  <c r="AB79" i="3"/>
  <c r="AB63" i="3"/>
  <c r="AB47" i="3"/>
  <c r="AB1025" i="3"/>
  <c r="AB993" i="3"/>
  <c r="AB961" i="3"/>
  <c r="AB922" i="3"/>
  <c r="AB906" i="3"/>
  <c r="AB890" i="3"/>
  <c r="AB874" i="3"/>
  <c r="AB858" i="3"/>
  <c r="AB842" i="3"/>
  <c r="AB826" i="3"/>
  <c r="AB527" i="3"/>
  <c r="AB322" i="3"/>
  <c r="AB892" i="3"/>
  <c r="AB844" i="3"/>
  <c r="AB387" i="3"/>
  <c r="AB272" i="3"/>
  <c r="AB923" i="3"/>
  <c r="AB907" i="3"/>
  <c r="AB891" i="3"/>
  <c r="AB875" i="3"/>
  <c r="AB859" i="3"/>
  <c r="AB843" i="3"/>
  <c r="AB827" i="3"/>
  <c r="AB413" i="3"/>
  <c r="AB812" i="3"/>
  <c r="AB255" i="3"/>
  <c r="AB883" i="3"/>
  <c r="AB851" i="3"/>
  <c r="AB835" i="3"/>
  <c r="AB261" i="3"/>
  <c r="AB1123" i="3"/>
  <c r="AB1107" i="3"/>
  <c r="AB1091" i="3"/>
  <c r="AB1075" i="3"/>
  <c r="AB1122" i="3"/>
  <c r="AB947" i="3"/>
  <c r="AB743" i="3"/>
  <c r="AB700" i="3"/>
  <c r="AB659" i="3"/>
  <c r="AB643" i="3"/>
  <c r="AB627" i="3"/>
  <c r="AB786" i="3"/>
  <c r="AB105" i="3"/>
  <c r="AB78" i="3"/>
  <c r="AB46" i="3"/>
  <c r="AB39" i="3"/>
  <c r="AB31" i="3"/>
  <c r="B16" i="1" s="1"/>
  <c r="D16" i="1" s="1"/>
  <c r="AB15" i="3"/>
  <c r="AB499" i="3"/>
  <c r="AB483" i="3"/>
  <c r="AB467" i="3"/>
  <c r="AB451" i="3"/>
  <c r="AB246" i="3"/>
  <c r="AB1037" i="3"/>
  <c r="AB1059" i="3"/>
  <c r="AB531" i="3"/>
  <c r="AB931" i="3"/>
  <c r="AB899" i="3"/>
  <c r="AB867" i="3"/>
  <c r="AB1030" i="3"/>
  <c r="AB775" i="3"/>
  <c r="AB419" i="3"/>
  <c r="AB411" i="3"/>
  <c r="AB1120" i="3"/>
  <c r="AB1104" i="3"/>
  <c r="AB1088" i="3"/>
  <c r="AB1072" i="3"/>
  <c r="AB1106" i="3"/>
  <c r="AB1046" i="3"/>
  <c r="AB801" i="3"/>
  <c r="AB723" i="3"/>
  <c r="AB680" i="3"/>
  <c r="AB648" i="3"/>
  <c r="AB796" i="3"/>
  <c r="AB938" i="3"/>
  <c r="AB611" i="3"/>
  <c r="AB595" i="3"/>
  <c r="AB579" i="3"/>
  <c r="AB563" i="3"/>
  <c r="AB262" i="3"/>
  <c r="AB320" i="3"/>
  <c r="AB304" i="3"/>
  <c r="AB288" i="3"/>
  <c r="AB546" i="3"/>
  <c r="AB223" i="3"/>
  <c r="AB707" i="3"/>
  <c r="AB691" i="3"/>
  <c r="AB658" i="3"/>
  <c r="AB642" i="3"/>
  <c r="AB335" i="3"/>
  <c r="AB319" i="3"/>
  <c r="AB915" i="3"/>
  <c r="AB1014" i="3"/>
  <c r="AB1036" i="3"/>
  <c r="AB1020" i="3"/>
  <c r="AB1004" i="3"/>
  <c r="AB779" i="3"/>
  <c r="AB1052" i="3"/>
  <c r="AB1138" i="3"/>
  <c r="AB1043" i="3"/>
  <c r="AB1027" i="3"/>
  <c r="AB1011" i="3"/>
  <c r="AB995" i="3"/>
  <c r="AB963" i="3"/>
  <c r="AB1141" i="3"/>
  <c r="AB1093" i="3"/>
  <c r="AB1077" i="3"/>
  <c r="AB664" i="3"/>
  <c r="AB500" i="3"/>
  <c r="AB484" i="3"/>
  <c r="AB468" i="3"/>
  <c r="AB452" i="3"/>
  <c r="AB436" i="3"/>
  <c r="AB420" i="3"/>
  <c r="AB406" i="3"/>
  <c r="AB384" i="3"/>
  <c r="AB368" i="3"/>
  <c r="AB352" i="3"/>
  <c r="AB336" i="3"/>
  <c r="AB143" i="3"/>
  <c r="AB127" i="3"/>
  <c r="AB159" i="3"/>
  <c r="AB1029" i="3"/>
  <c r="AB1013" i="3"/>
  <c r="AB997" i="3"/>
  <c r="AB981" i="3"/>
  <c r="AB965" i="3"/>
  <c r="AB675" i="3"/>
  <c r="AB502" i="3"/>
  <c r="AB486" i="3"/>
  <c r="AB470" i="3"/>
  <c r="AB454" i="3"/>
  <c r="AB438" i="3"/>
  <c r="AB422" i="3"/>
  <c r="AB400" i="3"/>
  <c r="AB342" i="3"/>
  <c r="AB303" i="3"/>
  <c r="AB287" i="3"/>
  <c r="AB95" i="3"/>
  <c r="AB429" i="3"/>
  <c r="AB937" i="3"/>
  <c r="AB929" i="3"/>
  <c r="AB913" i="3"/>
  <c r="AB897" i="3"/>
  <c r="AB881" i="3"/>
  <c r="AB865" i="3"/>
  <c r="AB849" i="3"/>
  <c r="AB833" i="3"/>
  <c r="AB921" i="3"/>
  <c r="AB905" i="3"/>
  <c r="AB889" i="3"/>
  <c r="AB873" i="3"/>
  <c r="AB857" i="3"/>
  <c r="AB841" i="3"/>
  <c r="AB825" i="3"/>
  <c r="AB781" i="3"/>
  <c r="AB803" i="3"/>
  <c r="AB271" i="3"/>
  <c r="AB1066" i="3"/>
  <c r="AB941" i="3"/>
  <c r="AB738" i="3"/>
  <c r="AB439" i="3"/>
  <c r="AB17" i="3"/>
  <c r="AB770" i="3"/>
  <c r="AB762" i="3"/>
  <c r="AB421" i="3"/>
  <c r="AB813" i="3"/>
  <c r="AB797" i="3"/>
  <c r="AB1049" i="3"/>
  <c r="AB760" i="3"/>
  <c r="AB744" i="3"/>
  <c r="AB728" i="3"/>
  <c r="AB748" i="3"/>
  <c r="AB732" i="3"/>
  <c r="AB944" i="3"/>
  <c r="AB794" i="3"/>
  <c r="AB628" i="3"/>
  <c r="AB624" i="3"/>
  <c r="AB620" i="3"/>
  <c r="AB616" i="3"/>
  <c r="AB612" i="3"/>
  <c r="AB608" i="3"/>
  <c r="AB604" i="3"/>
  <c r="AB550" i="3"/>
  <c r="AB437" i="3"/>
  <c r="AB542" i="3"/>
  <c r="AB1054" i="3"/>
  <c r="AB933" i="3"/>
  <c r="AB925" i="3"/>
  <c r="AB909" i="3"/>
  <c r="AB893" i="3"/>
  <c r="AB877" i="3"/>
  <c r="AB861" i="3"/>
  <c r="AB845" i="3"/>
  <c r="AB829" i="3"/>
  <c r="AB819" i="3"/>
  <c r="AB787" i="3"/>
  <c r="AB756" i="3"/>
  <c r="AB740" i="3"/>
  <c r="AB724" i="3"/>
  <c r="AB764" i="3"/>
  <c r="AB752" i="3"/>
  <c r="AB736" i="3"/>
  <c r="AB626" i="3"/>
  <c r="AB622" i="3"/>
  <c r="AB618" i="3"/>
  <c r="AB614" i="3"/>
  <c r="AB610" i="3"/>
  <c r="AB606" i="3"/>
  <c r="AB602" i="3"/>
  <c r="AB598" i="3"/>
  <c r="AB594" i="3"/>
  <c r="AB590" i="3"/>
  <c r="AB586" i="3"/>
  <c r="AB582" i="3"/>
  <c r="AB578" i="3"/>
  <c r="AB574" i="3"/>
  <c r="AB570" i="3"/>
  <c r="AB566" i="3"/>
  <c r="AB562" i="3"/>
  <c r="AB558" i="3"/>
  <c r="AB554" i="3"/>
  <c r="AB544" i="3"/>
  <c r="AB530" i="3"/>
  <c r="AB522" i="3"/>
  <c r="AB514" i="3"/>
  <c r="AB548" i="3"/>
  <c r="AB532" i="3"/>
  <c r="AB524" i="3"/>
  <c r="AB516" i="3"/>
  <c r="AB441" i="3"/>
  <c r="AB433" i="3"/>
  <c r="AB425" i="3"/>
  <c r="AB417" i="3"/>
  <c r="AB730" i="3"/>
  <c r="AB821" i="3"/>
  <c r="AB805" i="3"/>
  <c r="AB789" i="3"/>
  <c r="AB600" i="3"/>
  <c r="AB596" i="3"/>
  <c r="AB592" i="3"/>
  <c r="AB588" i="3"/>
  <c r="AB584" i="3"/>
  <c r="AB580" i="3"/>
  <c r="AB576" i="3"/>
  <c r="AB572" i="3"/>
  <c r="AB568" i="3"/>
  <c r="AB564" i="3"/>
  <c r="AB560" i="3"/>
  <c r="AB556" i="3"/>
  <c r="AB552" i="3"/>
  <c r="AB536" i="3"/>
  <c r="AB526" i="3"/>
  <c r="AB518" i="3"/>
  <c r="AB540" i="3"/>
  <c r="AB528" i="3"/>
  <c r="AB520" i="3"/>
  <c r="AB1002" i="3"/>
  <c r="AB998" i="3"/>
  <c r="AB994" i="3"/>
  <c r="AB990" i="3"/>
  <c r="AB986" i="3"/>
  <c r="AB982" i="3"/>
  <c r="AB978" i="3"/>
  <c r="AB974" i="3"/>
  <c r="AB970" i="3"/>
  <c r="AB966" i="3"/>
  <c r="AB962" i="3"/>
  <c r="AB958" i="3"/>
  <c r="AB954" i="3"/>
  <c r="AB950" i="3"/>
  <c r="AB940" i="3"/>
  <c r="AB811" i="3"/>
  <c r="AB718" i="3"/>
  <c r="AB710" i="3"/>
  <c r="AB702" i="3"/>
  <c r="AB694" i="3"/>
  <c r="AB686" i="3"/>
  <c r="AB678" i="3"/>
  <c r="AB670" i="3"/>
  <c r="AB662" i="3"/>
  <c r="AB279" i="3"/>
  <c r="AB275" i="3"/>
  <c r="AB265" i="3"/>
  <c r="AB269" i="3"/>
  <c r="O1148" i="3"/>
  <c r="AB13" i="3"/>
  <c r="AB1056" i="3"/>
  <c r="AB1000" i="3"/>
  <c r="AB996" i="3"/>
  <c r="AB992" i="3"/>
  <c r="AB988" i="3"/>
  <c r="AB984" i="3"/>
  <c r="AB980" i="3"/>
  <c r="AB976" i="3"/>
  <c r="AB972" i="3"/>
  <c r="AB968" i="3"/>
  <c r="AB964" i="3"/>
  <c r="AB960" i="3"/>
  <c r="AB956" i="3"/>
  <c r="AB952" i="3"/>
  <c r="AB948" i="3"/>
  <c r="AB795" i="3"/>
  <c r="AB722" i="3"/>
  <c r="AB714" i="3"/>
  <c r="AB706" i="3"/>
  <c r="AB698" i="3"/>
  <c r="AB690" i="3"/>
  <c r="AB682" i="3"/>
  <c r="AB674" i="3"/>
  <c r="AB666" i="3"/>
  <c r="AB277" i="3"/>
  <c r="AB273" i="3"/>
  <c r="AA1148" i="3"/>
  <c r="AB1148" i="3" l="1"/>
  <c r="N23" i="1" l="1"/>
  <c r="N25" i="1"/>
  <c r="N26" i="1"/>
  <c r="N27" i="1"/>
  <c r="N28" i="1"/>
  <c r="N31" i="1"/>
  <c r="N24" i="1"/>
  <c r="L33" i="1"/>
  <c r="N30" i="1" l="1"/>
  <c r="M33" i="1"/>
  <c r="K33" i="1"/>
  <c r="C33" i="1" l="1"/>
  <c r="F33" i="1"/>
  <c r="G33" i="1"/>
  <c r="H33" i="1"/>
  <c r="I33" i="1"/>
  <c r="J33" i="1"/>
  <c r="N22" i="1" l="1"/>
  <c r="D17" i="1" l="1"/>
  <c r="C17" i="1"/>
  <c r="B17" i="1"/>
  <c r="E33" i="1" s="1"/>
  <c r="N29" i="1" l="1"/>
  <c r="N33" i="1" s="1"/>
  <c r="D33" i="1"/>
</calcChain>
</file>

<file path=xl/sharedStrings.xml><?xml version="1.0" encoding="utf-8"?>
<sst xmlns="http://schemas.openxmlformats.org/spreadsheetml/2006/main" count="11222" uniqueCount="1423">
  <si>
    <t>Ministerio de Educación Nacional</t>
  </si>
  <si>
    <t>Subdirección de Gestión Financiera</t>
  </si>
  <si>
    <t>Grupo de Contabilidad</t>
  </si>
  <si>
    <t>Periodo:</t>
  </si>
  <si>
    <t>CONCEPTO</t>
  </si>
  <si>
    <t>TOTAL</t>
  </si>
  <si>
    <t>GIROS ENERO</t>
  </si>
  <si>
    <t>GIROS FEBRERO</t>
  </si>
  <si>
    <t>GIROS  MARZO</t>
  </si>
  <si>
    <t xml:space="preserve">GIROS ABRIL </t>
  </si>
  <si>
    <t>GIROS MAYO</t>
  </si>
  <si>
    <t xml:space="preserve">GIROS JUNIO </t>
  </si>
  <si>
    <t>SERVICIOS NOMINA</t>
  </si>
  <si>
    <t>CANCELACIONES</t>
  </si>
  <si>
    <t xml:space="preserve">OTROS SERVICIOS </t>
  </si>
  <si>
    <t>CALIDAD - MATRICULA</t>
  </si>
  <si>
    <t>CALIDAD - GRATUIDAD</t>
  </si>
  <si>
    <t xml:space="preserve">TOTAL </t>
  </si>
  <si>
    <t>COD MPIO</t>
  </si>
  <si>
    <t>Nit Municipio</t>
  </si>
  <si>
    <t>Divipola MUNICIPIO</t>
  </si>
  <si>
    <t>Nit fondo</t>
  </si>
  <si>
    <t>Total</t>
  </si>
  <si>
    <t>giro no exitoso</t>
  </si>
  <si>
    <t>giro exitoso</t>
  </si>
  <si>
    <t xml:space="preserve">Movimiento Contable </t>
  </si>
  <si>
    <t>comprueba nombre muncipio</t>
  </si>
  <si>
    <t>05360</t>
  </si>
  <si>
    <t>Itagüí</t>
  </si>
  <si>
    <t>811010745</t>
  </si>
  <si>
    <t>ITAGUI-ANTIOQUIA</t>
  </si>
  <si>
    <t>811017036</t>
  </si>
  <si>
    <t>811017209</t>
  </si>
  <si>
    <t>811017581</t>
  </si>
  <si>
    <t>811017582</t>
  </si>
  <si>
    <t>811017583</t>
  </si>
  <si>
    <t>811017593</t>
  </si>
  <si>
    <t>811018376</t>
  </si>
  <si>
    <t>811019702</t>
  </si>
  <si>
    <t>811019778</t>
  </si>
  <si>
    <t>811021159</t>
  </si>
  <si>
    <t>811021913</t>
  </si>
  <si>
    <t>811022032</t>
  </si>
  <si>
    <t>811023320</t>
  </si>
  <si>
    <t>811030103</t>
  </si>
  <si>
    <t>811036608</t>
  </si>
  <si>
    <t>811037752</t>
  </si>
  <si>
    <t>811039277</t>
  </si>
  <si>
    <t>811039278</t>
  </si>
  <si>
    <t>811039348</t>
  </si>
  <si>
    <t>811039369</t>
  </si>
  <si>
    <t>811039370</t>
  </si>
  <si>
    <t>811040619</t>
  </si>
  <si>
    <t>900959924</t>
  </si>
  <si>
    <t>GIROS AGOSTO</t>
  </si>
  <si>
    <t>GIROS SEPTIEMBRE</t>
  </si>
  <si>
    <t>GIROS OCTUBRE</t>
  </si>
  <si>
    <t>GIROS NOVIEMBRE</t>
  </si>
  <si>
    <t>GIROS DICIEMBRE</t>
  </si>
  <si>
    <t>Cuenta :</t>
  </si>
  <si>
    <t>SISTEMA GENERAL DE PARTICIAPACIÓN SGP- DOCEAVAS SERVICIOS, CANCELACIONES Y CLAIDAD GRATUIDAD Y MATRICULA   DOC- SGP-96-2025 ,  DOC-SGP-100-2025,  SGP-101-2025 Y SGP-103-2025</t>
  </si>
  <si>
    <t>a 31 de diciembre de 2025</t>
  </si>
  <si>
    <t>Nombre Responsable</t>
  </si>
  <si>
    <t xml:space="preserve">Subdirección Financiera -Grupo de Contabilidad </t>
  </si>
  <si>
    <t>Cons.</t>
  </si>
  <si>
    <t>Objeto de gasto</t>
  </si>
  <si>
    <t>NIT. Entidad territorial</t>
  </si>
  <si>
    <t>Descripción entidad territorial</t>
  </si>
  <si>
    <t>Servicios Nomina SGP-96</t>
  </si>
  <si>
    <t>Cancelaciones  SGP-96</t>
  </si>
  <si>
    <t>Calidad -Matricula  SGP-100</t>
  </si>
  <si>
    <t>Calidad -Gratuidad SGP-100</t>
  </si>
  <si>
    <t>Complemento  Servicio Nomina SGP-101</t>
  </si>
  <si>
    <t>Cancelaciones SGP-101</t>
  </si>
  <si>
    <t>Complemento  Servicio Nomina SGP-103</t>
  </si>
  <si>
    <t>Reducción  Calidad Gratuidad SGP-103</t>
  </si>
  <si>
    <t xml:space="preserve"> Hacienda Medida Correctiva Supención giros</t>
  </si>
  <si>
    <t>TOTAL CAUSADO  CUENTA DEL GASTO 540818001  A DIC-30-2025</t>
  </si>
  <si>
    <t>MOVIMIENTO  GIROS A NOVIEMBRE</t>
  </si>
  <si>
    <t xml:space="preserve">Giros Servicios Nomina </t>
  </si>
  <si>
    <t>Giros otros Servicios</t>
  </si>
  <si>
    <t xml:space="preserve">Giros  Cancelaciones </t>
  </si>
  <si>
    <t xml:space="preserve"> Aporte afiliado - Pensioón</t>
  </si>
  <si>
    <t xml:space="preserve"> Aporte afiliado - salud </t>
  </si>
  <si>
    <t>Gratuidad-Matricula</t>
  </si>
  <si>
    <t xml:space="preserve">Gratuidad-Calidad </t>
  </si>
  <si>
    <t xml:space="preserve">Cesantías </t>
  </si>
  <si>
    <t>Aporte patronal- pensión</t>
  </si>
  <si>
    <t>Aporte patronal- Salud</t>
  </si>
  <si>
    <t xml:space="preserve">Giros  Diciembre-2025 </t>
  </si>
  <si>
    <t>SALDO CUENTAS POR PAGAR  240318001  A DIC-31-2025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</si>
  <si>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</si>
  <si>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</si>
  <si>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</si>
  <si>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</si>
  <si>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</si>
  <si>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</si>
  <si>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</si>
  <si>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</si>
  <si>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</si>
  <si>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J=(A+B+C+D+F+G+H+I)</t>
  </si>
  <si>
    <t>K</t>
  </si>
  <si>
    <t>L</t>
  </si>
  <si>
    <t>M</t>
  </si>
  <si>
    <t>N</t>
  </si>
  <si>
    <t>Ñ</t>
  </si>
  <si>
    <t>O</t>
  </si>
  <si>
    <t>P</t>
  </si>
  <si>
    <t>Q</t>
  </si>
  <si>
    <t>R</t>
  </si>
  <si>
    <t>S</t>
  </si>
  <si>
    <t>T</t>
  </si>
  <si>
    <t>U=(K+L+M+N+Ñ+O+P+Q+R+S+T)</t>
  </si>
  <si>
    <t>W=(J-K-U)</t>
  </si>
  <si>
    <t>A-03-03-05-001-001-01</t>
  </si>
  <si>
    <t>DEPARTAMENTO DE AMAZONAS</t>
  </si>
  <si>
    <t>A-03-03-05-001-001-02</t>
  </si>
  <si>
    <t>DEPARTAMENTO DE ANTIOQUIA</t>
  </si>
  <si>
    <t>A-03-03-05-001-001-03</t>
  </si>
  <si>
    <t>DEPARTAMENTO DEL ARAUCA</t>
  </si>
  <si>
    <t>A-03-03-05-001-001-04</t>
  </si>
  <si>
    <t>DEPARTAMENTO DEL ATLANTICO</t>
  </si>
  <si>
    <t>A-03-03-05-001-001-05</t>
  </si>
  <si>
    <t>DEPARTAMENTO DE BOLIVAR</t>
  </si>
  <si>
    <t>A-03-03-05-001-001-06</t>
  </si>
  <si>
    <t>DEPARTAMENTO DE BOYACA</t>
  </si>
  <si>
    <t>A-03-03-05-001-001-07</t>
  </si>
  <si>
    <t>DEPARTAMENTO DE CALDAS</t>
  </si>
  <si>
    <t>A-03-03-05-001-001-08</t>
  </si>
  <si>
    <t>DEPARTAMENTO DEL CAQUETA</t>
  </si>
  <si>
    <t>A-03-03-05-001-001-09</t>
  </si>
  <si>
    <t>DEPARTAMENTO DEL CASANARE</t>
  </si>
  <si>
    <t>A-03-03-05-001-001-10</t>
  </si>
  <si>
    <t>DEPARTAMENTO DEL CAUCA</t>
  </si>
  <si>
    <t>A-03-03-05-001-001-11</t>
  </si>
  <si>
    <t>DEPARTAMENTO DEL CESAR</t>
  </si>
  <si>
    <t>A-03-03-05-001-001-12</t>
  </si>
  <si>
    <t>DEPARTAMENTO DE CHOCO</t>
  </si>
  <si>
    <t>A-03-03-05-001-001-13</t>
  </si>
  <si>
    <t>DEPARTAMENTO DE CORDOBA</t>
  </si>
  <si>
    <t>A-03-03-05-001-001-14</t>
  </si>
  <si>
    <t>DEPARTAMENTO DE CUNDINAMARCA</t>
  </si>
  <si>
    <t>A-03-03-05-001-001-15</t>
  </si>
  <si>
    <t>DEPARTAMENTO DEL GUAINIA</t>
  </si>
  <si>
    <t>A-03-03-05-001-001-16</t>
  </si>
  <si>
    <t>DEPARTAMENTO DEL GUAVIARE</t>
  </si>
  <si>
    <t>A-03-03-05-001-001-17</t>
  </si>
  <si>
    <t>DEPARTAMENTO DEL HUILA</t>
  </si>
  <si>
    <t>A-03-03-05-001-001-18</t>
  </si>
  <si>
    <t>DEPARTAMENTO DE LA GUAJIRA</t>
  </si>
  <si>
    <t>A-03-03-05-001-001-19</t>
  </si>
  <si>
    <t>DEPARTAMENTO DE MAGDALENA</t>
  </si>
  <si>
    <t>A-03-03-05-001-001-20</t>
  </si>
  <si>
    <t>DEPARTAMENTO DEL META</t>
  </si>
  <si>
    <t>A-03-03-05-001-001-21</t>
  </si>
  <si>
    <t>DEPARTAMENTO DE NARINO</t>
  </si>
  <si>
    <t>A-03-03-05-001-001-22</t>
  </si>
  <si>
    <t>DEPARTAMENTO DEL NORTE DE SANTANDER</t>
  </si>
  <si>
    <t>A-03-03-05-001-001-23</t>
  </si>
  <si>
    <t>DEPARTAMENTO DEL PUTUMAYO</t>
  </si>
  <si>
    <t>A-03-03-05-001-001-24</t>
  </si>
  <si>
    <t>DEPARTAMENTO DEL QUINDIO</t>
  </si>
  <si>
    <t>A-03-03-05-001-001-25</t>
  </si>
  <si>
    <t>DEPARTAMENTO DE RISARALDA</t>
  </si>
  <si>
    <t>A-03-03-05-001-001-26</t>
  </si>
  <si>
    <t>DEPARTAMENTO DE SAN ANDRE</t>
  </si>
  <si>
    <t>A-03-03-05-001-001-27</t>
  </si>
  <si>
    <t>DEPARTAMENTO DE SANTANDER</t>
  </si>
  <si>
    <t>A-03-03-05-001-001-28</t>
  </si>
  <si>
    <t>DEPARTAMENTO DE SUCRE</t>
  </si>
  <si>
    <t>A-03-03-05-001-001-29</t>
  </si>
  <si>
    <t>DEPARTAMENTO DEL TOLIMA</t>
  </si>
  <si>
    <t>A-03-03-05-001-001-30</t>
  </si>
  <si>
    <t>DEPARTAMENTO DEL VALLE DEL CAUCA</t>
  </si>
  <si>
    <t>A-03-03-05-001-001-31</t>
  </si>
  <si>
    <t>DEPARTAMENTO DEL VAUPES</t>
  </si>
  <si>
    <t>A-03-03-05-001-001-32</t>
  </si>
  <si>
    <t>DEPARTAMENTO DEL VICHADA</t>
  </si>
  <si>
    <t>A-03-03-05-001-001-33</t>
  </si>
  <si>
    <t>BOGOTA DISTRITO CAPITAL</t>
  </si>
  <si>
    <t>A-03-03-05-001-001-34</t>
  </si>
  <si>
    <t>DISTRITO INDUSTRIAL Y PORTUARIO DE BARRANQUILLA</t>
  </si>
  <si>
    <t>A-03-03-05-001-001-35</t>
  </si>
  <si>
    <t>DISTRITO TURISTICO Y CULTURAL DE CARTAGENA</t>
  </si>
  <si>
    <t>A-03-03-05-001-001-36</t>
  </si>
  <si>
    <t>DISTRITO TURISTICO CULTURAL E HISTORICO DE SANTA MARTHA</t>
  </si>
  <si>
    <t>A-03-03-05-001-001-37</t>
  </si>
  <si>
    <t>MUNICIPIO DE ARMENIA</t>
  </si>
  <si>
    <t>A-03-03-05-001-001-38</t>
  </si>
  <si>
    <t>MUNICIPIO DE BARRANCABERMEJA</t>
  </si>
  <si>
    <t>A-03-03-05-001-001-39</t>
  </si>
  <si>
    <t>MUNICIPIO DE BELLO</t>
  </si>
  <si>
    <t>A-03-03-05-001-001-40</t>
  </si>
  <si>
    <t xml:space="preserve">MUNICIPIO DE BUCARAMANGA </t>
  </si>
  <si>
    <t>A-03-03-05-001-001-41</t>
  </si>
  <si>
    <t>MUNICIPIO DE BUENAVENTURA</t>
  </si>
  <si>
    <t>A-03-03-05-001-001-42</t>
  </si>
  <si>
    <t>MUNICIPIO DE BUGA</t>
  </si>
  <si>
    <t>A-03-03-05-001-001-43</t>
  </si>
  <si>
    <t>MUNICIPIO DE CALI</t>
  </si>
  <si>
    <t>A-03-03-05-001-001-44</t>
  </si>
  <si>
    <t>MUNICIPIO DE CARTAGO</t>
  </si>
  <si>
    <t>A-03-03-05-001-001-45</t>
  </si>
  <si>
    <t>MUNICIPIO DE CIENAGA</t>
  </si>
  <si>
    <t>A-03-03-05-001-001-46</t>
  </si>
  <si>
    <t>MUNICIPIO DE CUCUTA</t>
  </si>
  <si>
    <t>A-03-03-05-001-001-47</t>
  </si>
  <si>
    <t>MUNICIPIO DE DOSQUEBRADAS</t>
  </si>
  <si>
    <t>A-03-03-05-001-001-48</t>
  </si>
  <si>
    <t>MUNICIPIO DE DUITAMA</t>
  </si>
  <si>
    <t>A-03-03-05-001-001-49</t>
  </si>
  <si>
    <t>MUNICIPIO DE ENVIGADO</t>
  </si>
  <si>
    <t>A-03-03-05-001-001-50</t>
  </si>
  <si>
    <t>MUNICIPIO DE FLORENCIA</t>
  </si>
  <si>
    <t>A-03-03-05-001-001-51</t>
  </si>
  <si>
    <t>MUNICIPIO DE FLORIDA BLANCA</t>
  </si>
  <si>
    <t>A-03-03-05-001-001-52</t>
  </si>
  <si>
    <t>MUNICIPIO DE FUSAGASUGA</t>
  </si>
  <si>
    <t>A-03-03-05-001-001-53</t>
  </si>
  <si>
    <t>MUNICIPIO DE GIRARDOT</t>
  </si>
  <si>
    <t>A-03-03-05-001-001-54</t>
  </si>
  <si>
    <t>MUNICIPIO DE GIRON</t>
  </si>
  <si>
    <t>A-03-03-05-001-001-55</t>
  </si>
  <si>
    <t>MUNICIPIO DE IBAGUE</t>
  </si>
  <si>
    <t>A-03-03-05-001-001-56</t>
  </si>
  <si>
    <t>MUNICIPIO DE ITAGUI</t>
  </si>
  <si>
    <t>A-03-03-05-001-001-57</t>
  </si>
  <si>
    <t>MUNICIPIO DE LORICA</t>
  </si>
  <si>
    <t>A-03-03-05-001-001-58</t>
  </si>
  <si>
    <t>MUNICIPIO DE MAGANGUE</t>
  </si>
  <si>
    <t>A-03-03-05-001-001-59</t>
  </si>
  <si>
    <t>MUNICIPIO DE MAICAO</t>
  </si>
  <si>
    <t>A-03-03-05-001-001-60</t>
  </si>
  <si>
    <t>MUNICIPIO DE MANIZALES</t>
  </si>
  <si>
    <t>A-03-03-05-001-001-61</t>
  </si>
  <si>
    <t>MUNICIPIO DE MEDELLIN</t>
  </si>
  <si>
    <t>A-03-03-05-001-001-62</t>
  </si>
  <si>
    <t>MUNICIPIO DE MONTERIA</t>
  </si>
  <si>
    <t>A-03-03-05-001-001-63</t>
  </si>
  <si>
    <t>MUNICIPIO DE NEIVA</t>
  </si>
  <si>
    <t>A-03-03-05-001-001-64</t>
  </si>
  <si>
    <t>MUNICIPIO DE PALMIRA</t>
  </si>
  <si>
    <t>A-03-03-05-001-001-65</t>
  </si>
  <si>
    <t>MUNICIPIO DE PASTO</t>
  </si>
  <si>
    <t>A-03-03-05-001-001-66</t>
  </si>
  <si>
    <t>MUNICIPIO DE PEREIRA</t>
  </si>
  <si>
    <t>A-03-03-05-001-001-67</t>
  </si>
  <si>
    <t>MUNICIPIO DE POPAYAN</t>
  </si>
  <si>
    <t>A-03-03-05-001-001-68</t>
  </si>
  <si>
    <t>MUNICIPIO DE SAHAGUN</t>
  </si>
  <si>
    <t>A-03-03-05-001-001-69</t>
  </si>
  <si>
    <t>MUNICIPIO DE SINCELEJO</t>
  </si>
  <si>
    <t>A-03-03-05-001-001-70</t>
  </si>
  <si>
    <t>MUNICIPIO DE SOACHA</t>
  </si>
  <si>
    <t>A-03-03-05-001-001-71</t>
  </si>
  <si>
    <t>MUNICIPIO DE SOGAMOSO</t>
  </si>
  <si>
    <t>A-03-03-05-001-001-72</t>
  </si>
  <si>
    <t>MUNICIPIO DE SOLEDAD</t>
  </si>
  <si>
    <t>A-03-03-05-001-001-73</t>
  </si>
  <si>
    <t>MUNICIPIO DE TULUA</t>
  </si>
  <si>
    <t>A-03-03-05-001-001-74</t>
  </si>
  <si>
    <t>MUNICIPIO DE TUMACO</t>
  </si>
  <si>
    <t>A-03-03-05-001-001-75</t>
  </si>
  <si>
    <t>MUNICIPIO DE TUNJA</t>
  </si>
  <si>
    <t>A-03-03-05-001-001-76</t>
  </si>
  <si>
    <t>MUNICIPIO DE TURBO</t>
  </si>
  <si>
    <t>A-03-03-05-001-001-77</t>
  </si>
  <si>
    <t>MUNICIPIO DE VALLEDUPAR</t>
  </si>
  <si>
    <t>A-03-03-05-001-001-78</t>
  </si>
  <si>
    <t>MUNICIPIO DE VILLAVICENCIO</t>
  </si>
  <si>
    <t>A-03-03-05-001-001-79</t>
  </si>
  <si>
    <t>MUNICIPIO DE QUIBDO</t>
  </si>
  <si>
    <t>A-03-03-05-001-001-80</t>
  </si>
  <si>
    <t>MUNICIPIO DE URIBIA</t>
  </si>
  <si>
    <t>A-03-03-05-001-001-81</t>
  </si>
  <si>
    <t>MUNICIPIO DE APARTADO</t>
  </si>
  <si>
    <t>A-03-03-05-001-001-82</t>
  </si>
  <si>
    <t>MUNICIPIO DE FACATATIVA</t>
  </si>
  <si>
    <t>A-03-03-05-001-001-83</t>
  </si>
  <si>
    <t>MUNICIPIO DE RIOHACHA</t>
  </si>
  <si>
    <t>A-03-03-05-001-001-84</t>
  </si>
  <si>
    <t>MUNICIPIO DE RIONEGRO</t>
  </si>
  <si>
    <t>A-03-03-05-001-001-85</t>
  </si>
  <si>
    <t>MUNICIPIO DE CHIA</t>
  </si>
  <si>
    <t>A-03-03-05-001-001-86</t>
  </si>
  <si>
    <t>MUNICIPIO DE IPIALES</t>
  </si>
  <si>
    <t>A-03-03-05-001-001-87</t>
  </si>
  <si>
    <t>MUNICIPIO DE JAMUNDI</t>
  </si>
  <si>
    <t>A-03-03-05-001-001-88</t>
  </si>
  <si>
    <t>MUNICIPIO DE MALAMBO</t>
  </si>
  <si>
    <t>A-03-03-05-001-001-89</t>
  </si>
  <si>
    <t>MUNICIPIO DE MOSQUERA</t>
  </si>
  <si>
    <t>A-03-03-05-001-001-90</t>
  </si>
  <si>
    <t>MUNICIPIO DE PIE DE CUESTA</t>
  </si>
  <si>
    <t>A-03-03-05-001-001-91</t>
  </si>
  <si>
    <t>MUNICIPIO DE PITALITO</t>
  </si>
  <si>
    <t>A-03-03-05-001-001-92</t>
  </si>
  <si>
    <t>MUNICIPIO DE SABANETA</t>
  </si>
  <si>
    <t>A-03-03-05-001-001-93</t>
  </si>
  <si>
    <t>MUNICIPIO DE YOPAL</t>
  </si>
  <si>
    <t>A-03-03-05-001-001-94</t>
  </si>
  <si>
    <t>MUNICIPIO DE ZIPAQUIRA</t>
  </si>
  <si>
    <t>A-03-03-05-001-001-95</t>
  </si>
  <si>
    <t>MUNICIPIO DE YUMBO</t>
  </si>
  <si>
    <t>A-03-03-05-001-001-96</t>
  </si>
  <si>
    <t>MUNICIPIO FUNZA</t>
  </si>
  <si>
    <t>A-03-03-05-001-001-97</t>
  </si>
  <si>
    <t xml:space="preserve">MUNICIPIO DE LA ESTRELLA 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</si>
  <si>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</si>
  <si>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</si>
  <si>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</si>
  <si>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</si>
  <si>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</si>
  <si>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</si>
  <si>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</si>
  <si>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</si>
  <si>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</si>
  <si>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ANTIOQUIA</t>
  </si>
  <si>
    <t>ANZA</t>
  </si>
  <si>
    <t>ARBOLETES</t>
  </si>
  <si>
    <t>ARGELIA</t>
  </si>
  <si>
    <t>ARMENIA</t>
  </si>
  <si>
    <t>BARBOSA</t>
  </si>
  <si>
    <t>BELMIRA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</si>
  <si>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</si>
  <si>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</si>
  <si>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</si>
  <si>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</si>
  <si>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</si>
  <si>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</si>
  <si>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</si>
  <si>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</si>
  <si>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</si>
  <si>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</si>
  <si>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</si>
  <si>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</si>
  <si>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</si>
  <si>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</si>
  <si>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</si>
  <si>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</si>
  <si>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</si>
  <si>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</si>
  <si>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</si>
  <si>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</si>
  <si>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</si>
  <si>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</si>
  <si>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</si>
  <si>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</si>
  <si>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</si>
  <si>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</si>
  <si>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</si>
  <si>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</si>
  <si>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</si>
  <si>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</si>
  <si>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</si>
  <si>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</si>
  <si>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</si>
  <si>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</si>
  <si>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</si>
  <si>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</si>
  <si>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</si>
  <si>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</si>
  <si>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ITUANGO</t>
  </si>
  <si>
    <t>JARDIN</t>
  </si>
  <si>
    <t>JERICO</t>
  </si>
  <si>
    <t>LA CEJA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</si>
  <si>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</si>
  <si>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</si>
  <si>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</si>
  <si>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</si>
  <si>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</si>
  <si>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</si>
  <si>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</si>
  <si>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</si>
  <si>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</si>
  <si>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</si>
  <si>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</si>
  <si>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</si>
  <si>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</si>
  <si>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</si>
  <si>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</si>
  <si>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</si>
  <si>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</si>
  <si>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</si>
  <si>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</si>
  <si>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</si>
  <si>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SABANALARGA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</si>
  <si>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</si>
  <si>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</si>
  <si>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</si>
  <si>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</si>
  <si>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</si>
  <si>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</si>
  <si>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</si>
  <si>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</si>
  <si>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</si>
  <si>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</si>
  <si>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</si>
  <si>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</si>
  <si>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</si>
  <si>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</si>
  <si>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</si>
  <si>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</si>
  <si>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</si>
  <si>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</si>
  <si>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</si>
  <si>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</si>
  <si>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</si>
  <si>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</si>
  <si>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</si>
  <si>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</si>
  <si>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</si>
  <si>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</si>
  <si>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</si>
  <si>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</si>
  <si>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</si>
  <si>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</si>
  <si>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</si>
  <si>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</si>
  <si>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</si>
  <si>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</si>
  <si>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</si>
  <si>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</si>
  <si>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</si>
  <si>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BARANOA</t>
  </si>
  <si>
    <t>CAMPO DE LA CRUZ</t>
  </si>
  <si>
    <t>CANDELARIA</t>
  </si>
  <si>
    <t>GALAPA</t>
  </si>
  <si>
    <t>JUAN DE ACOSTA</t>
  </si>
  <si>
    <t>LURUACO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</si>
  <si>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</si>
  <si>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</si>
  <si>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</si>
  <si>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</si>
  <si>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</si>
  <si>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</si>
  <si>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</si>
  <si>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</si>
  <si>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</si>
  <si>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</si>
  <si>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SUAN</t>
  </si>
  <si>
    <t>TUBARA</t>
  </si>
  <si>
    <t>USIACURI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</si>
  <si>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</si>
  <si>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</si>
  <si>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</si>
  <si>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</si>
  <si>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</si>
  <si>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</si>
  <si>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</si>
  <si>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</si>
  <si>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</si>
  <si>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</si>
  <si>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</si>
  <si>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</si>
  <si>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</si>
  <si>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</t>
  </si>
  <si>
    <t>HATILLO DE LOBA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</si>
  <si>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</si>
  <si>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</si>
  <si>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</si>
  <si>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</si>
  <si>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</si>
  <si>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</si>
  <si>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</si>
  <si>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</si>
  <si>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</si>
  <si>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</si>
  <si>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</si>
  <si>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</si>
  <si>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</si>
  <si>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</si>
  <si>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</si>
  <si>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</si>
  <si>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</si>
  <si>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</si>
  <si>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</si>
  <si>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</si>
  <si>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</si>
  <si>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</si>
  <si>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</si>
  <si>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</si>
  <si>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</si>
  <si>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</si>
  <si>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</si>
  <si>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</si>
  <si>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</si>
  <si>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</si>
  <si>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AQUITANIA</t>
  </si>
  <si>
    <t>ARCABUCO</t>
  </si>
  <si>
    <t>BELEN</t>
  </si>
  <si>
    <t>BERBEO</t>
  </si>
  <si>
    <t>BETEITIVA</t>
  </si>
  <si>
    <t>BOAVITA</t>
  </si>
  <si>
    <t>BOYACA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</si>
  <si>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</si>
  <si>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</si>
  <si>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</si>
  <si>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</si>
  <si>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</si>
  <si>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</si>
  <si>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</si>
  <si>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</si>
  <si>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</si>
  <si>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</si>
  <si>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</si>
  <si>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</si>
  <si>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</si>
  <si>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</si>
  <si>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</si>
  <si>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</si>
  <si>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</si>
  <si>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</si>
  <si>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</si>
  <si>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</si>
  <si>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</si>
  <si>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</si>
  <si>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</si>
  <si>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</si>
  <si>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</si>
  <si>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</si>
  <si>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</si>
  <si>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</si>
  <si>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</si>
  <si>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</si>
  <si>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</si>
  <si>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</si>
  <si>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</si>
  <si>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</si>
  <si>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</si>
  <si>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</si>
  <si>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</si>
  <si>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</si>
  <si>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</si>
  <si>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</si>
  <si>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</si>
  <si>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</si>
  <si>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</si>
  <si>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</si>
  <si>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</si>
  <si>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</si>
  <si>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</si>
  <si>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</si>
  <si>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</si>
  <si>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</si>
  <si>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</si>
  <si>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</si>
  <si>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</si>
  <si>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</si>
  <si>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</si>
  <si>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</si>
  <si>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</si>
  <si>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</si>
  <si>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</si>
  <si>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</si>
  <si>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</si>
  <si>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</si>
  <si>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</si>
  <si>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</si>
  <si>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</si>
  <si>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</si>
  <si>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</si>
  <si>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</si>
  <si>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</si>
  <si>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</si>
  <si>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</si>
  <si>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</si>
  <si>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</si>
  <si>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</si>
  <si>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</si>
  <si>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</si>
  <si>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</si>
  <si>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</si>
  <si>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</si>
  <si>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</si>
  <si>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</si>
  <si>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</si>
  <si>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</si>
  <si>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</si>
  <si>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</si>
  <si>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</si>
  <si>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</si>
  <si>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</si>
  <si>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</si>
  <si>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</si>
  <si>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</si>
  <si>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</si>
  <si>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</si>
  <si>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</si>
  <si>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</si>
  <si>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</si>
  <si>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</si>
  <si>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</si>
  <si>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</si>
  <si>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</si>
  <si>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</si>
  <si>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</si>
  <si>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</si>
  <si>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</si>
  <si>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</si>
  <si>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</si>
  <si>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</si>
  <si>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</si>
  <si>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</si>
  <si>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</si>
  <si>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</si>
  <si>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</si>
  <si>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</si>
  <si>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</si>
  <si>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</si>
  <si>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</si>
  <si>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</si>
  <si>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</si>
  <si>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</si>
  <si>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</si>
  <si>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</si>
  <si>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</si>
  <si>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</si>
  <si>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</si>
  <si>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</si>
  <si>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</si>
  <si>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</si>
  <si>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</si>
  <si>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</si>
  <si>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</si>
  <si>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</si>
  <si>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</si>
  <si>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</si>
  <si>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</si>
  <si>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</si>
  <si>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</si>
  <si>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</si>
  <si>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</si>
  <si>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</si>
  <si>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</si>
  <si>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</si>
  <si>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</si>
  <si>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</si>
  <si>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</si>
  <si>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</si>
  <si>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</si>
  <si>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</si>
  <si>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</si>
  <si>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</si>
  <si>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ALMAGUER</t>
  </si>
  <si>
    <t>BALBOA</t>
  </si>
  <si>
    <t>BOLIVAR</t>
  </si>
  <si>
    <t>BUENOS AIRES</t>
  </si>
  <si>
    <t>CAJIBIO</t>
  </si>
  <si>
    <t>CALDONO</t>
  </si>
  <si>
    <t>CALOTO</t>
  </si>
  <si>
    <t>CORINTO</t>
  </si>
  <si>
    <t>EL TAMBO</t>
  </si>
  <si>
    <t>FLORENCIA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</si>
  <si>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</si>
  <si>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</si>
  <si>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</si>
  <si>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</si>
  <si>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</si>
  <si>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</si>
  <si>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</si>
  <si>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</si>
  <si>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</si>
  <si>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</si>
  <si>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 (EL BORDO)</t>
  </si>
  <si>
    <t>PIAMONTE</t>
  </si>
  <si>
    <t>PIENDAMO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</si>
  <si>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</si>
  <si>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</si>
  <si>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</si>
  <si>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</si>
  <si>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</si>
  <si>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</si>
  <si>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</si>
  <si>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</si>
  <si>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</si>
  <si>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</si>
  <si>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</si>
  <si>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</si>
  <si>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</si>
  <si>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</si>
  <si>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</si>
  <si>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</si>
  <si>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</si>
  <si>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</si>
  <si>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</si>
  <si>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</si>
  <si>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</si>
  <si>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</si>
  <si>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</si>
  <si>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</si>
  <si>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</si>
  <si>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</si>
  <si>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</si>
  <si>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</si>
  <si>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</si>
  <si>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</si>
  <si>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</si>
  <si>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</si>
  <si>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</si>
  <si>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</si>
  <si>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</si>
  <si>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</si>
  <si>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</si>
  <si>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</si>
  <si>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</si>
  <si>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</si>
  <si>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</si>
  <si>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</si>
  <si>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</si>
  <si>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</si>
  <si>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</si>
  <si>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</si>
  <si>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</si>
  <si>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</si>
  <si>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</si>
  <si>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</si>
  <si>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</si>
  <si>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</si>
  <si>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</si>
  <si>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</si>
  <si>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</si>
  <si>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SAN ANDRES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</si>
  <si>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</si>
  <si>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</si>
  <si>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</si>
  <si>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</si>
  <si>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</si>
  <si>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</si>
  <si>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</si>
  <si>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</si>
  <si>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</si>
  <si>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</si>
  <si>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</si>
  <si>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</si>
  <si>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</si>
  <si>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</si>
  <si>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</si>
  <si>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</si>
  <si>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</si>
  <si>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</si>
  <si>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</si>
  <si>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</si>
  <si>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</si>
  <si>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</si>
  <si>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</si>
  <si>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</si>
  <si>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</si>
  <si>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</si>
  <si>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</si>
  <si>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</si>
  <si>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</si>
  <si>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</si>
  <si>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FOMEQUE</t>
  </si>
  <si>
    <t>FOSCA</t>
  </si>
  <si>
    <t>FUQUENE</t>
  </si>
  <si>
    <t>GACHALA</t>
  </si>
  <si>
    <t>GACHANCIPA</t>
  </si>
  <si>
    <t>GACHETA</t>
  </si>
  <si>
    <t>GAMA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</si>
  <si>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</si>
  <si>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</si>
  <si>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</si>
  <si>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</si>
  <si>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</si>
  <si>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</si>
  <si>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</si>
  <si>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</si>
  <si>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</si>
  <si>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</si>
  <si>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</si>
  <si>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</si>
  <si>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</si>
  <si>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</si>
  <si>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</si>
  <si>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</si>
  <si>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</si>
  <si>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</si>
  <si>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</si>
  <si>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</si>
  <si>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</si>
  <si>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</si>
  <si>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</si>
  <si>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</si>
  <si>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</si>
  <si>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</si>
  <si>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</si>
  <si>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</si>
  <si>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</si>
  <si>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</si>
  <si>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</si>
  <si>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</si>
  <si>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</si>
  <si>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</si>
  <si>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</si>
  <si>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</si>
  <si>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</si>
  <si>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</si>
  <si>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</si>
  <si>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</si>
  <si>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</si>
  <si>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</si>
  <si>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</si>
  <si>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</si>
  <si>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</si>
  <si>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</si>
  <si>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</si>
  <si>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</si>
  <si>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</si>
  <si>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</si>
  <si>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</si>
  <si>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</si>
  <si>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</si>
  <si>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</si>
  <si>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</si>
  <si>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</si>
  <si>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</si>
  <si>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</si>
  <si>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</si>
  <si>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</si>
  <si>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</si>
  <si>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</si>
  <si>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</si>
  <si>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</si>
  <si>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</si>
  <si>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</si>
  <si>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</si>
  <si>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</si>
  <si>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</si>
  <si>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</si>
  <si>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</si>
  <si>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</si>
  <si>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ACANDI</t>
  </si>
  <si>
    <t>ALTO BAUDO</t>
  </si>
  <si>
    <t>ATRATO</t>
  </si>
  <si>
    <t>BAGADO</t>
  </si>
  <si>
    <t>BAHIA SOLANO</t>
  </si>
  <si>
    <t>BAJO BAUDO-PIZA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</si>
  <si>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</si>
  <si>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</si>
  <si>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</si>
  <si>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</si>
  <si>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</si>
  <si>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</si>
  <si>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</si>
  <si>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</si>
  <si>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</si>
  <si>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</si>
  <si>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</si>
  <si>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</si>
  <si>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</si>
  <si>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</si>
  <si>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</si>
  <si>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</si>
  <si>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</si>
  <si>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</si>
  <si>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</si>
  <si>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</si>
  <si>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</si>
  <si>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</si>
  <si>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NUEVO BELÉN DE BAJIRÁ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</si>
  <si>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</si>
  <si>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</si>
  <si>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</si>
  <si>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</si>
  <si>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</si>
  <si>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</si>
  <si>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</si>
  <si>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</si>
  <si>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</si>
  <si>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</si>
  <si>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</si>
  <si>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</si>
  <si>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</si>
  <si>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</si>
  <si>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</si>
  <si>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</si>
  <si>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</si>
  <si>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</si>
  <si>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</si>
  <si>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</si>
  <si>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</si>
  <si>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</si>
  <si>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</si>
  <si>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</si>
  <si>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</si>
  <si>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</si>
  <si>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</si>
  <si>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</si>
  <si>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</si>
  <si>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</si>
  <si>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</si>
  <si>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</si>
  <si>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</si>
  <si>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</si>
  <si>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</si>
  <si>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</si>
  <si>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</si>
  <si>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</si>
  <si>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</si>
  <si>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SAN JUAN DEL CESAR</t>
  </si>
  <si>
    <t>URUMITA</t>
  </si>
  <si>
    <t>ALGARROBO</t>
  </si>
  <si>
    <t>ARACATACA</t>
  </si>
  <si>
    <t>ARIGUANI</t>
  </si>
  <si>
    <t>CERRO SAN ANTONIO</t>
  </si>
  <si>
    <t>CHIBOLO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</si>
  <si>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</si>
  <si>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</si>
  <si>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</si>
  <si>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</si>
  <si>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</si>
  <si>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</si>
  <si>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</si>
  <si>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</si>
  <si>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</si>
  <si>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</si>
  <si>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</si>
  <si>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</si>
  <si>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</si>
  <si>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</si>
  <si>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</si>
  <si>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</si>
  <si>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</si>
  <si>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</si>
  <si>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</si>
  <si>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</si>
  <si>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</si>
  <si>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</si>
  <si>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</si>
  <si>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</si>
  <si>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</si>
  <si>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</si>
  <si>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</si>
  <si>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</si>
  <si>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</si>
  <si>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</si>
  <si>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</si>
  <si>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</si>
  <si>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</si>
  <si>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</si>
  <si>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</si>
  <si>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</si>
  <si>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</si>
  <si>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</si>
  <si>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</si>
  <si>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</si>
  <si>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</si>
  <si>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</si>
  <si>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</si>
  <si>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</si>
  <si>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ALDANA</t>
  </si>
  <si>
    <t>ANCUYA</t>
  </si>
  <si>
    <t>ARBOLEDA</t>
  </si>
  <si>
    <t>BARBACOAS</t>
  </si>
  <si>
    <t>BUESACO</t>
  </si>
  <si>
    <t>COLON-GENOVA</t>
  </si>
  <si>
    <t>CONSACA</t>
  </si>
  <si>
    <t>CONTADERO</t>
  </si>
  <si>
    <t>CUASPUD-CARLOSAMA</t>
  </si>
  <si>
    <t>CUMBAL</t>
  </si>
  <si>
    <t>CUMBITARA</t>
  </si>
  <si>
    <t>CHACHAGUI</t>
  </si>
  <si>
    <t>EL CHARCO</t>
  </si>
  <si>
    <t>EL PEÑOL</t>
  </si>
  <si>
    <t>EL ROSARIO</t>
  </si>
  <si>
    <t>EL TABLON</t>
  </si>
  <si>
    <t>FUNES</t>
  </si>
  <si>
    <t>GUACHUCAL</t>
  </si>
  <si>
    <t>GUAITARILLA</t>
  </si>
  <si>
    <t>GUALMATAN</t>
  </si>
  <si>
    <t>ILES</t>
  </si>
  <si>
    <t>IMUES</t>
  </si>
  <si>
    <t>LA CRUZ</t>
  </si>
  <si>
    <t>LA FLORIDA</t>
  </si>
  <si>
    <t>LA LLANADA</t>
  </si>
  <si>
    <t>LA TOLA</t>
  </si>
  <si>
    <t>LEIVA</t>
  </si>
  <si>
    <t>LINARES</t>
  </si>
  <si>
    <t>LOS ANDES</t>
  </si>
  <si>
    <t>MAGUI-PAYAN</t>
  </si>
  <si>
    <t>MALLAMA</t>
  </si>
  <si>
    <t>MOSQUERA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</si>
  <si>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</si>
  <si>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</si>
  <si>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</si>
  <si>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</si>
  <si>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</si>
  <si>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</si>
  <si>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</si>
  <si>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</si>
  <si>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</si>
  <si>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</si>
  <si>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</si>
  <si>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</si>
  <si>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</si>
  <si>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</si>
  <si>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</si>
  <si>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</si>
  <si>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</si>
  <si>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TUQUERRES</t>
  </si>
  <si>
    <t>YACUANQUER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</si>
  <si>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</si>
  <si>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</si>
  <si>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</si>
  <si>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</si>
  <si>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</si>
  <si>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</si>
  <si>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</si>
  <si>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</si>
  <si>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</si>
  <si>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</si>
  <si>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</si>
  <si>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</si>
  <si>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</si>
  <si>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</si>
  <si>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</si>
  <si>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</si>
  <si>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</si>
  <si>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</si>
  <si>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</si>
  <si>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</si>
  <si>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</si>
  <si>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</si>
  <si>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</si>
  <si>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</si>
  <si>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</si>
  <si>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</si>
  <si>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</si>
  <si>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</si>
  <si>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</si>
  <si>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</si>
  <si>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</si>
  <si>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</si>
  <si>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</si>
  <si>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</si>
  <si>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</si>
  <si>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</si>
  <si>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</si>
  <si>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</si>
  <si>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</si>
  <si>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</si>
  <si>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</si>
  <si>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</si>
  <si>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</si>
  <si>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</si>
  <si>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</si>
  <si>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</si>
  <si>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</si>
  <si>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BELEN DE UMBRIA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</si>
  <si>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</si>
  <si>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</si>
  <si>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</si>
  <si>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</si>
  <si>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</si>
  <si>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</si>
  <si>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</si>
  <si>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</si>
  <si>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</si>
  <si>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</si>
  <si>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</si>
  <si>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</si>
  <si>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</si>
  <si>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</si>
  <si>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</si>
  <si>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</si>
  <si>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</si>
  <si>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</si>
  <si>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</si>
  <si>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</si>
  <si>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</si>
  <si>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</si>
  <si>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</si>
  <si>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</si>
  <si>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</si>
  <si>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GUACAMAYO</t>
  </si>
  <si>
    <t>EL PLAYON</t>
  </si>
  <si>
    <t>ENCINO</t>
  </si>
  <si>
    <t>ENCISO</t>
  </si>
  <si>
    <t>FLORIAN</t>
  </si>
  <si>
    <t>GALAN</t>
  </si>
  <si>
    <t>GAMBITA</t>
  </si>
  <si>
    <t>GUACA</t>
  </si>
  <si>
    <t>GUAPOTA</t>
  </si>
  <si>
    <t>GUAVATA</t>
  </si>
  <si>
    <t>GUEPSA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</si>
  <si>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</si>
  <si>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</si>
  <si>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</si>
  <si>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</si>
  <si>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</si>
  <si>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</si>
  <si>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</si>
  <si>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</si>
  <si>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</si>
  <si>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</si>
  <si>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</si>
  <si>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</si>
  <si>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</si>
  <si>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</si>
  <si>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</si>
  <si>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</si>
  <si>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</si>
  <si>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</si>
  <si>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PINCHOTE</t>
  </si>
  <si>
    <t>PUENTE NACIONAL</t>
  </si>
  <si>
    <t>PUERTO PARRA</t>
  </si>
  <si>
    <t>PUERTO WILCHES</t>
  </si>
  <si>
    <t>RIONEGRO</t>
  </si>
  <si>
    <t>SABANA DE TORRES</t>
  </si>
  <si>
    <t>SAN ANDRES</t>
  </si>
  <si>
    <t>SAN BENITO</t>
  </si>
  <si>
    <t>SAN GIL</t>
  </si>
  <si>
    <t>SAN JOAQUIN</t>
  </si>
  <si>
    <t>SAN JOSE DE MIRANDA</t>
  </si>
  <si>
    <t>SAN MIGUEL</t>
  </si>
  <si>
    <t>SAN VICENTE DE CHUCURI</t>
  </si>
  <si>
    <t>SANTA HELENA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</si>
  <si>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</si>
  <si>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</si>
  <si>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</si>
  <si>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</si>
  <si>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</si>
  <si>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</si>
  <si>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</si>
  <si>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</si>
  <si>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</si>
  <si>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</si>
  <si>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</si>
  <si>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</si>
  <si>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</si>
  <si>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</si>
  <si>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</si>
  <si>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</si>
  <si>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</si>
  <si>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</si>
  <si>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</si>
  <si>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</si>
  <si>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</si>
  <si>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</si>
  <si>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</si>
  <si>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</si>
  <si>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</si>
  <si>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</si>
  <si>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</si>
  <si>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SINCE</t>
  </si>
  <si>
    <t>TOLU</t>
  </si>
  <si>
    <t>TOLU VIEJO</t>
  </si>
  <si>
    <t>ALPUJARRA</t>
  </si>
  <si>
    <t>ALVARADO</t>
  </si>
  <si>
    <t>AMBALEMA</t>
  </si>
  <si>
    <t>ANZOATEGUI</t>
  </si>
  <si>
    <t>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</si>
  <si>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</si>
  <si>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</si>
  <si>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</si>
  <si>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</si>
  <si>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</si>
  <si>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</si>
  <si>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</si>
  <si>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</si>
  <si>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</si>
  <si>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</si>
  <si>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</si>
  <si>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</si>
  <si>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</si>
  <si>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</si>
  <si>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</si>
  <si>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</si>
  <si>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</si>
  <si>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</si>
  <si>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</si>
  <si>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</si>
  <si>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</si>
  <si>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</si>
  <si>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</si>
  <si>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</si>
  <si>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</si>
  <si>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</si>
  <si>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</si>
  <si>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</si>
  <si>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</si>
  <si>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</si>
  <si>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</si>
  <si>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</si>
  <si>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</si>
  <si>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</si>
  <si>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</si>
  <si>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</si>
  <si>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</si>
  <si>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</si>
  <si>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</si>
  <si>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ALCALA</t>
  </si>
  <si>
    <t>ANDALUCIA</t>
  </si>
  <si>
    <t>ANSERMANUEVO</t>
  </si>
  <si>
    <t>BUGALAGRANDE</t>
  </si>
  <si>
    <t>CAICEDONIA</t>
  </si>
  <si>
    <t>CALIMA EL DARIEN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</si>
  <si>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</si>
  <si>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</si>
  <si>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</si>
  <si>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</si>
  <si>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</si>
  <si>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</si>
  <si>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</si>
  <si>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</si>
  <si>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LA CUMBRE</t>
  </si>
  <si>
    <t>OBANDO</t>
  </si>
  <si>
    <t>PRADERA</t>
  </si>
  <si>
    <t>RIOFRIO</t>
  </si>
  <si>
    <t>ROLDANILLO</t>
  </si>
  <si>
    <t>SEVILLA</t>
  </si>
  <si>
    <t>TORO</t>
  </si>
  <si>
    <t>TRUJILLO</t>
  </si>
  <si>
    <t>ULLOA</t>
  </si>
  <si>
    <t>VERSALLES</t>
  </si>
  <si>
    <t>VIJES</t>
  </si>
  <si>
    <t>YOTOCO</t>
  </si>
  <si>
    <t>ZARZAL</t>
  </si>
  <si>
    <t>ARAUCA</t>
  </si>
  <si>
    <t>ARAUQUITA</t>
  </si>
  <si>
    <t>CRAVO NORTE</t>
  </si>
  <si>
    <t>FORTUL</t>
  </si>
  <si>
    <t>PUERTO RONDON</t>
  </si>
  <si>
    <t>SARAVENA</t>
  </si>
  <si>
    <t>TAME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</si>
  <si>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</si>
  <si>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</si>
  <si>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</si>
  <si>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</si>
  <si>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</si>
  <si>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</si>
  <si>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</si>
  <si>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</si>
  <si>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</si>
  <si>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</si>
  <si>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</si>
  <si>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</si>
  <si>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</si>
  <si>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</si>
  <si>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</si>
  <si>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</si>
  <si>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</si>
  <si>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COLON</t>
  </si>
  <si>
    <t>ORITO</t>
  </si>
  <si>
    <t>PUERTO ASIS</t>
  </si>
  <si>
    <t>PUERTO CAICEDO</t>
  </si>
  <si>
    <t>PUERTO GUZMAN</t>
  </si>
  <si>
    <t>PUERTO LEGUIZAMO</t>
  </si>
  <si>
    <t>SIBUNDOY</t>
  </si>
  <si>
    <t>VALLE DEL GUAMUEZ</t>
  </si>
  <si>
    <t>VILLAGARZON</t>
  </si>
  <si>
    <t>PROVIDENCIA Y SANTA CATALINA</t>
  </si>
  <si>
    <t>LETICIA</t>
  </si>
  <si>
    <t>PUERTONARIÑO</t>
  </si>
  <si>
    <t>INIRIDA</t>
  </si>
  <si>
    <t>BARRANCOMINAS</t>
  </si>
  <si>
    <t>SAN JOSE DEL GUAVIARE</t>
  </si>
  <si>
    <t>EL RETORNO</t>
  </si>
  <si>
    <t>MITU</t>
  </si>
  <si>
    <t>CARURU</t>
  </si>
  <si>
    <t>TARAIRA</t>
  </si>
  <si>
    <t>PUERTO CARREÑO</t>
  </si>
  <si>
    <t>LA PRIMAVERA</t>
  </si>
  <si>
    <t>SANTA ROSALIA</t>
  </si>
  <si>
    <t>CUMARIBO</t>
  </si>
  <si>
    <t>CUENTA POR PAGAR 2025</t>
  </si>
  <si>
    <t>Servicios Nomina SGP-105</t>
  </si>
  <si>
    <t>Cancelaciones  SGP-105</t>
  </si>
  <si>
    <t>SALDO A DICIEMBRE /2025</t>
  </si>
  <si>
    <t>CHIP</t>
  </si>
  <si>
    <t>APORTE PATRONAL PENSIÓN</t>
  </si>
  <si>
    <t>APORTE PATRONAL SALUD</t>
  </si>
  <si>
    <t>APORTE DOCENTE PENSIÓN</t>
  </si>
  <si>
    <t>APORTE DOCENTE SALUD</t>
  </si>
  <si>
    <t>CODIGP CHIP  ENTIDAD</t>
  </si>
  <si>
    <t>INGRESOS SPG-2026</t>
  </si>
  <si>
    <t>CODIGO DANE</t>
  </si>
  <si>
    <t>05</t>
  </si>
  <si>
    <t>08</t>
  </si>
  <si>
    <t>13</t>
  </si>
  <si>
    <t>15</t>
  </si>
  <si>
    <t>17</t>
  </si>
  <si>
    <t>18</t>
  </si>
  <si>
    <t>85</t>
  </si>
  <si>
    <t>19</t>
  </si>
  <si>
    <t>20</t>
  </si>
  <si>
    <t>27</t>
  </si>
  <si>
    <t>23</t>
  </si>
  <si>
    <t>25</t>
  </si>
  <si>
    <t>94</t>
  </si>
  <si>
    <t>95</t>
  </si>
  <si>
    <t>41</t>
  </si>
  <si>
    <t>44</t>
  </si>
  <si>
    <t>47</t>
  </si>
  <si>
    <t>50</t>
  </si>
  <si>
    <t>52</t>
  </si>
  <si>
    <t>54</t>
  </si>
  <si>
    <t>63</t>
  </si>
  <si>
    <t>66</t>
  </si>
  <si>
    <t>68</t>
  </si>
  <si>
    <t>70</t>
  </si>
  <si>
    <t>73</t>
  </si>
  <si>
    <t>76</t>
  </si>
  <si>
    <t>81</t>
  </si>
  <si>
    <t>86</t>
  </si>
  <si>
    <t>88</t>
  </si>
  <si>
    <t>DEPARTAMENTO DE SAN ANDRES</t>
  </si>
  <si>
    <t>91</t>
  </si>
  <si>
    <t>97</t>
  </si>
  <si>
    <t>99</t>
  </si>
  <si>
    <t>05001</t>
  </si>
  <si>
    <t>05045</t>
  </si>
  <si>
    <t>05088</t>
  </si>
  <si>
    <t>05266</t>
  </si>
  <si>
    <t>05380</t>
  </si>
  <si>
    <t>05615</t>
  </si>
  <si>
    <t>05631</t>
  </si>
  <si>
    <t>05837</t>
  </si>
  <si>
    <t>08001</t>
  </si>
  <si>
    <t>08433</t>
  </si>
  <si>
    <t>08758</t>
  </si>
  <si>
    <t>11001</t>
  </si>
  <si>
    <t>13001</t>
  </si>
  <si>
    <t>13430</t>
  </si>
  <si>
    <t>15001</t>
  </si>
  <si>
    <t>15238</t>
  </si>
  <si>
    <t>15759</t>
  </si>
  <si>
    <t>17001</t>
  </si>
  <si>
    <t>18001</t>
  </si>
  <si>
    <t>19001</t>
  </si>
  <si>
    <t>20001</t>
  </si>
  <si>
    <t>23001</t>
  </si>
  <si>
    <t>23417</t>
  </si>
  <si>
    <t>23660</t>
  </si>
  <si>
    <t>25175</t>
  </si>
  <si>
    <t>25269</t>
  </si>
  <si>
    <t>25286</t>
  </si>
  <si>
    <t>25290</t>
  </si>
  <si>
    <t>25307</t>
  </si>
  <si>
    <t>25473</t>
  </si>
  <si>
    <t>25754</t>
  </si>
  <si>
    <t>25899</t>
  </si>
  <si>
    <t>27001</t>
  </si>
  <si>
    <t>41001</t>
  </si>
  <si>
    <t>41551</t>
  </si>
  <si>
    <t>44001</t>
  </si>
  <si>
    <t>44430</t>
  </si>
  <si>
    <t>44847</t>
  </si>
  <si>
    <t>47001</t>
  </si>
  <si>
    <t>47189</t>
  </si>
  <si>
    <t>50001</t>
  </si>
  <si>
    <t>52001</t>
  </si>
  <si>
    <t>52356</t>
  </si>
  <si>
    <t>52835</t>
  </si>
  <si>
    <t>54001</t>
  </si>
  <si>
    <t>63001</t>
  </si>
  <si>
    <t>66001</t>
  </si>
  <si>
    <t>66170</t>
  </si>
  <si>
    <t>68001</t>
  </si>
  <si>
    <t>68276</t>
  </si>
  <si>
    <t>68081</t>
  </si>
  <si>
    <t>68307</t>
  </si>
  <si>
    <t>68547</t>
  </si>
  <si>
    <t>70001</t>
  </si>
  <si>
    <t>73001</t>
  </si>
  <si>
    <t>76001</t>
  </si>
  <si>
    <t>76109</t>
  </si>
  <si>
    <t>76111</t>
  </si>
  <si>
    <t>76147</t>
  </si>
  <si>
    <t>76364</t>
  </si>
  <si>
    <t>76520</t>
  </si>
  <si>
    <t>76834</t>
  </si>
  <si>
    <t>76892</t>
  </si>
  <si>
    <t>85001</t>
  </si>
  <si>
    <t>codigo CHIP</t>
  </si>
  <si>
    <t/>
  </si>
  <si>
    <t>SALDO X PAGAR 240318 SGP VIGENCIA ANTERIOR</t>
  </si>
  <si>
    <t xml:space="preserve">SALDO CUENTA X PAGAR 240318 SGP VIGENCIA ACTUAL </t>
  </si>
  <si>
    <t xml:space="preserve">TOTAL GIRADO  SGP </t>
  </si>
  <si>
    <t>Relación Giros</t>
  </si>
  <si>
    <t>CESANTÍAS</t>
  </si>
  <si>
    <t>DIGITE AQUÍ EL CÓDIGO CHIP DE SU ENTIDAD</t>
  </si>
  <si>
    <t xml:space="preserve">ENTIDAD TERRITORIAL </t>
  </si>
  <si>
    <t>GIROS JULIO</t>
  </si>
  <si>
    <t xml:space="preserve">SALDO CUENTA GASTO 540818 </t>
  </si>
  <si>
    <t>a 28 de febrero  de 2026</t>
  </si>
  <si>
    <t>VALOR GIRADO A ENERO /2026</t>
  </si>
  <si>
    <t>PAGO CXP 2025</t>
  </si>
  <si>
    <t xml:space="preserve">Giros  Febrero-2026 </t>
  </si>
  <si>
    <t>SALDO CUENTAS POR PAGAR  240318001  A FEB-2026</t>
  </si>
  <si>
    <t>U</t>
  </si>
  <si>
    <t>W=(K+L+M+N+Ñ+O+P+Q+R+S+T+U)</t>
  </si>
  <si>
    <t>X=(J-K-W)</t>
  </si>
  <si>
    <t xml:space="preserve">Giros  Enero-2026 </t>
  </si>
  <si>
    <t>SALDO CUENTAS POR PAGAR  240318001  A Enero-31-2026</t>
  </si>
  <si>
    <t>CXP 2025</t>
  </si>
  <si>
    <t>Calidad -Matricula  SGP-109</t>
  </si>
  <si>
    <t>Calidad -Gratuidad SGP-109</t>
  </si>
  <si>
    <t>94343</t>
  </si>
  <si>
    <t>88001</t>
  </si>
  <si>
    <t>TOTAL CAUSADO  CUENTA DEL GASTO 540818001  A MAR-31-2025</t>
  </si>
  <si>
    <t xml:space="preserve">Giros  MARZO-2026 </t>
  </si>
  <si>
    <t>SALDO CUENTAS POR PAGAR  240318001  A MAR-2026</t>
  </si>
  <si>
    <t>VALOR GIRADO A FEB /2026</t>
  </si>
  <si>
    <t>a 31 de MARZO  de 2026</t>
  </si>
  <si>
    <t>VALOR GIRADO A MAR /2026</t>
  </si>
  <si>
    <t>a 30 de ABRIL  de 2026</t>
  </si>
  <si>
    <t xml:space="preserve">Giros  ABRIL-2026 </t>
  </si>
  <si>
    <t>SALDO CUENTAS POR PAGAR  240318001  A ABRIL-2026</t>
  </si>
  <si>
    <t>Complemento  Servicio Nomina SGP-110</t>
  </si>
  <si>
    <t>VALOR GIRADO A ABR/2026</t>
  </si>
  <si>
    <t>TOTAL CAUSADO  CUENTA DEL GASTO 540818001  A MAY-31-2025</t>
  </si>
  <si>
    <t>SALDO CUENTAS POR PAGAR  240318001  A MAYO-2026</t>
  </si>
  <si>
    <t xml:space="preserve">Giros  MAYO-2026 </t>
  </si>
  <si>
    <t xml:space="preserve"> Aporte afiliado - Pensión</t>
  </si>
  <si>
    <t>VALOR GIRADO A MAY/2026</t>
  </si>
  <si>
    <t>TOTAL CAUSADO  CUENTA DEL GASTO 540818001  A JUN-30-2025</t>
  </si>
  <si>
    <t xml:space="preserve">Giros  JUNIO-2026 </t>
  </si>
  <si>
    <t>SALDO CUENTAS POR PAGAR  240318001  A JUNIO-2026</t>
  </si>
  <si>
    <t>a 30 de JUNIO  de 2026</t>
  </si>
  <si>
    <t>a 31 de JULIO  de 2026</t>
  </si>
  <si>
    <t>VALOR GIRADO A JUN/2026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</si>
</sst>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(* #,##0_);_(* \(#,##0\);_(* &quot;-&quot;_);_(@_)"/>
    <numFmt numFmtId="167" formatCode="#,##0.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20"/>
      <color theme="1"/>
      <name val="Verdana"/>
      <family val="2"/>
    </font>
    <font>
      <b/>
      <sz val="28"/>
      <color theme="5" tint="-0.249977111117893"/>
      <name val="Verdana"/>
      <family val="2"/>
    </font>
    <font>
      <b/>
      <sz val="11"/>
      <color theme="1"/>
      <name val="Verdana"/>
      <family val="2"/>
    </font>
    <font>
      <b/>
      <sz val="18"/>
      <color theme="3" tint="0.499984740745262"/>
      <name val="Verdana"/>
      <family val="2"/>
    </font>
    <font>
      <b/>
      <sz val="24"/>
      <color rgb="FFFF0000"/>
      <name val="Verdana"/>
      <family val="2"/>
    </font>
    <font>
      <b/>
      <sz val="18"/>
      <color rgb="FFFF0000"/>
      <name val="Verdana"/>
      <family val="2"/>
    </font>
    <font>
      <sz val="18"/>
      <name val="Verdana"/>
      <family val="2"/>
    </font>
    <font>
      <sz val="18"/>
      <color theme="0"/>
      <name val="Verdana"/>
      <family val="2"/>
    </font>
    <font>
      <sz val="18"/>
      <color theme="1"/>
      <name val="Verdana"/>
      <family val="2"/>
    </font>
    <font>
      <b/>
      <u/>
      <sz val="18"/>
      <color theme="0"/>
      <name val="Verdana"/>
      <family val="2"/>
    </font>
    <font>
      <b/>
      <sz val="28"/>
      <name val="Verdana"/>
      <family val="2"/>
    </font>
    <font>
      <b/>
      <sz val="32"/>
      <color rgb="FFE97132"/>
      <name val="Aptos Narrow"/>
      <family val="2"/>
      <scheme val="minor"/>
    </font>
    <font>
      <b/>
      <sz val="24"/>
      <color theme="8"/>
      <name val="Verdana"/>
      <family val="2"/>
    </font>
    <font>
      <b/>
      <sz val="26"/>
      <color theme="0"/>
      <name val="Verdana"/>
      <family val="2"/>
    </font>
    <font>
      <b/>
      <sz val="28"/>
      <color theme="8" tint="0.59999389629810485"/>
      <name val="Verdana"/>
      <family val="2"/>
    </font>
    <font>
      <b/>
      <sz val="24"/>
      <color theme="1"/>
      <name val="Verdana"/>
      <family val="2"/>
    </font>
    <font>
      <b/>
      <sz val="36"/>
      <color theme="5" tint="-0.249977111117893"/>
      <name val="Verdana"/>
      <family val="2"/>
    </font>
    <font>
      <b/>
      <sz val="20"/>
      <name val="Verdana"/>
      <family val="2"/>
    </font>
    <font>
      <b/>
      <u/>
      <sz val="20"/>
      <name val="Verdana"/>
      <family val="2"/>
    </font>
    <font>
      <b/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165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9">
    <xf numFmtId="0" fontId="0" fillId="0" borderId="0" xfId="0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4" fontId="0" fillId="0" borderId="4" xfId="2" applyFont="1" applyBorder="1"/>
    <xf numFmtId="43" fontId="0" fillId="0" borderId="0" xfId="1" applyFont="1"/>
    <xf numFmtId="0" fontId="4" fillId="0" borderId="4" xfId="0" applyFont="1" applyBorder="1"/>
    <xf numFmtId="0" fontId="5" fillId="0" borderId="4" xfId="0" applyFont="1" applyBorder="1"/>
    <xf numFmtId="0" fontId="5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4" fontId="5" fillId="5" borderId="4" xfId="1" applyNumberFormat="1" applyFont="1" applyFill="1" applyBorder="1" applyAlignment="1">
      <alignment horizontal="center" vertical="center"/>
    </xf>
    <xf numFmtId="164" fontId="4" fillId="0" borderId="4" xfId="1" applyNumberFormat="1" applyFont="1" applyBorder="1"/>
    <xf numFmtId="0" fontId="5" fillId="0" borderId="4" xfId="0" applyFont="1" applyBorder="1" applyAlignment="1">
      <alignment horizontal="center"/>
    </xf>
    <xf numFmtId="164" fontId="5" fillId="0" borderId="4" xfId="1" applyNumberFormat="1" applyFont="1" applyBorder="1"/>
    <xf numFmtId="0" fontId="4" fillId="6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2" fillId="2" borderId="0" xfId="0" applyFont="1" applyFill="1" applyAlignment="1">
      <alignment horizontal="center" vertical="center" shrinkToFit="1"/>
    </xf>
    <xf numFmtId="0" fontId="0" fillId="3" borderId="0" xfId="0" applyFill="1"/>
    <xf numFmtId="43" fontId="0" fillId="3" borderId="0" xfId="1" applyFont="1" applyFill="1" applyBorder="1"/>
    <xf numFmtId="49" fontId="5" fillId="7" borderId="5" xfId="0" applyNumberFormat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43" fontId="2" fillId="9" borderId="4" xfId="1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49" fontId="5" fillId="7" borderId="6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/>
    </xf>
    <xf numFmtId="49" fontId="8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44" fontId="8" fillId="0" borderId="4" xfId="2" applyFont="1" applyBorder="1" applyProtection="1">
      <protection locked="0"/>
    </xf>
    <xf numFmtId="44" fontId="0" fillId="8" borderId="4" xfId="2" applyFont="1" applyFill="1" applyBorder="1"/>
    <xf numFmtId="44" fontId="0" fillId="9" borderId="4" xfId="0" applyNumberFormat="1" applyFill="1" applyBorder="1"/>
    <xf numFmtId="44" fontId="0" fillId="9" borderId="4" xfId="2" applyFont="1" applyFill="1" applyBorder="1"/>
    <xf numFmtId="44" fontId="0" fillId="10" borderId="4" xfId="2" applyFont="1" applyFill="1" applyBorder="1"/>
    <xf numFmtId="0" fontId="8" fillId="0" borderId="4" xfId="0" applyFont="1" applyBorder="1" applyAlignment="1" applyProtection="1">
      <alignment horizontal="center"/>
      <protection locked="0"/>
    </xf>
    <xf numFmtId="1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/>
    <xf numFmtId="0" fontId="4" fillId="0" borderId="4" xfId="0" applyFont="1" applyBorder="1" applyAlignment="1" applyProtection="1">
      <alignment horizontal="center"/>
      <protection locked="0"/>
    </xf>
    <xf numFmtId="49" fontId="4" fillId="0" borderId="4" xfId="0" applyNumberFormat="1" applyFont="1" applyBorder="1"/>
    <xf numFmtId="44" fontId="8" fillId="0" borderId="4" xfId="2" applyFont="1" applyFill="1" applyBorder="1" applyProtection="1">
      <protection locked="0"/>
    </xf>
    <xf numFmtId="44" fontId="0" fillId="0" borderId="4" xfId="2" applyFont="1" applyFill="1" applyBorder="1"/>
    <xf numFmtId="1" fontId="4" fillId="0" borderId="4" xfId="0" applyNumberFormat="1" applyFont="1" applyBorder="1" applyAlignment="1">
      <alignment horizontal="center"/>
    </xf>
    <xf numFmtId="44" fontId="9" fillId="0" borderId="4" xfId="2" applyFont="1" applyFill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44" fontId="7" fillId="0" borderId="4" xfId="2" applyFont="1" applyFill="1" applyBorder="1" applyProtection="1">
      <protection locked="0"/>
    </xf>
    <xf numFmtId="44" fontId="10" fillId="0" borderId="4" xfId="2" applyFont="1" applyFill="1" applyBorder="1"/>
    <xf numFmtId="4" fontId="7" fillId="0" borderId="4" xfId="16" applyNumberFormat="1" applyFont="1" applyBorder="1" applyProtection="1">
      <protection locked="0"/>
    </xf>
    <xf numFmtId="44" fontId="10" fillId="8" borderId="4" xfId="2" applyFont="1" applyFill="1" applyBorder="1"/>
    <xf numFmtId="44" fontId="10" fillId="9" borderId="4" xfId="0" applyNumberFormat="1" applyFont="1" applyFill="1" applyBorder="1"/>
    <xf numFmtId="44" fontId="10" fillId="0" borderId="4" xfId="2" applyFont="1" applyBorder="1"/>
    <xf numFmtId="44" fontId="10" fillId="9" borderId="4" xfId="2" applyFont="1" applyFill="1" applyBorder="1"/>
    <xf numFmtId="44" fontId="10" fillId="10" borderId="4" xfId="2" applyFont="1" applyFill="1" applyBorder="1"/>
    <xf numFmtId="0" fontId="10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44" fontId="7" fillId="0" borderId="4" xfId="2" applyFont="1" applyBorder="1" applyProtection="1">
      <protection locked="0"/>
    </xf>
    <xf numFmtId="0" fontId="10" fillId="3" borderId="0" xfId="0" applyFont="1" applyFill="1"/>
    <xf numFmtId="0" fontId="0" fillId="0" borderId="4" xfId="0" applyBorder="1"/>
    <xf numFmtId="44" fontId="4" fillId="0" borderId="4" xfId="2" applyFont="1" applyFill="1" applyBorder="1"/>
    <xf numFmtId="1" fontId="8" fillId="0" borderId="5" xfId="0" applyNumberFormat="1" applyFont="1" applyBorder="1" applyAlignment="1">
      <alignment horizontal="center"/>
    </xf>
    <xf numFmtId="0" fontId="0" fillId="0" borderId="5" xfId="0" applyBorder="1"/>
    <xf numFmtId="0" fontId="8" fillId="0" borderId="5" xfId="0" applyFont="1" applyBorder="1" applyAlignment="1">
      <alignment horizontal="center"/>
    </xf>
    <xf numFmtId="44" fontId="0" fillId="0" borderId="5" xfId="2" applyFont="1" applyBorder="1"/>
    <xf numFmtId="44" fontId="0" fillId="8" borderId="5" xfId="2" applyFont="1" applyFill="1" applyBorder="1"/>
    <xf numFmtId="44" fontId="0" fillId="9" borderId="5" xfId="0" applyNumberFormat="1" applyFill="1" applyBorder="1"/>
    <xf numFmtId="44" fontId="0" fillId="9" borderId="5" xfId="2" applyFont="1" applyFill="1" applyBorder="1"/>
    <xf numFmtId="44" fontId="0" fillId="10" borderId="5" xfId="2" applyFont="1" applyFill="1" applyBorder="1"/>
    <xf numFmtId="0" fontId="11" fillId="0" borderId="7" xfId="0" applyFont="1" applyBorder="1"/>
    <xf numFmtId="0" fontId="11" fillId="0" borderId="8" xfId="0" applyFont="1" applyBorder="1"/>
    <xf numFmtId="44" fontId="11" fillId="0" borderId="8" xfId="0" applyNumberFormat="1" applyFont="1" applyBorder="1"/>
    <xf numFmtId="44" fontId="9" fillId="0" borderId="8" xfId="0" applyNumberFormat="1" applyFont="1" applyBorder="1"/>
    <xf numFmtId="44" fontId="3" fillId="0" borderId="8" xfId="0" applyNumberFormat="1" applyFont="1" applyBorder="1"/>
    <xf numFmtId="44" fontId="11" fillId="8" borderId="8" xfId="0" applyNumberFormat="1" applyFont="1" applyFill="1" applyBorder="1"/>
    <xf numFmtId="44" fontId="11" fillId="9" borderId="8" xfId="0" applyNumberFormat="1" applyFont="1" applyFill="1" applyBorder="1"/>
    <xf numFmtId="44" fontId="0" fillId="0" borderId="8" xfId="2" applyFont="1" applyBorder="1"/>
    <xf numFmtId="44" fontId="11" fillId="0" borderId="8" xfId="2" applyFont="1" applyBorder="1"/>
    <xf numFmtId="44" fontId="0" fillId="9" borderId="8" xfId="2" applyFont="1" applyFill="1" applyBorder="1"/>
    <xf numFmtId="44" fontId="11" fillId="10" borderId="9" xfId="0" applyNumberFormat="1" applyFont="1" applyFill="1" applyBorder="1"/>
    <xf numFmtId="43" fontId="0" fillId="0" borderId="0" xfId="1" applyFont="1" applyFill="1" applyBorder="1"/>
    <xf numFmtId="44" fontId="0" fillId="0" borderId="0" xfId="0" applyNumberFormat="1"/>
    <xf numFmtId="43" fontId="0" fillId="0" borderId="0" xfId="0" applyNumberFormat="1"/>
    <xf numFmtId="4" fontId="0" fillId="0" borderId="0" xfId="0" applyNumberFormat="1"/>
    <xf numFmtId="3" fontId="0" fillId="0" borderId="0" xfId="0" applyNumberFormat="1"/>
    <xf numFmtId="44" fontId="0" fillId="0" borderId="0" xfId="2" applyFont="1" applyFill="1" applyBorder="1"/>
    <xf numFmtId="166" fontId="12" fillId="0" borderId="4" xfId="17" applyNumberFormat="1" applyFont="1" applyBorder="1" applyAlignment="1">
      <alignment vertical="center"/>
    </xf>
    <xf numFmtId="0" fontId="13" fillId="0" borderId="0" xfId="0" applyFont="1"/>
    <xf numFmtId="44" fontId="13" fillId="0" borderId="0" xfId="2" applyFont="1"/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49" fontId="18" fillId="2" borderId="0" xfId="0" quotePrefix="1" applyNumberFormat="1" applyFont="1" applyFill="1" applyAlignment="1">
      <alignment horizontal="center" vertical="center"/>
    </xf>
    <xf numFmtId="0" fontId="14" fillId="0" borderId="0" xfId="0" applyFont="1"/>
    <xf numFmtId="49" fontId="15" fillId="2" borderId="0" xfId="0" quotePrefix="1" applyNumberFormat="1" applyFont="1" applyFill="1" applyAlignment="1">
      <alignment horizontal="center" vertical="center"/>
    </xf>
    <xf numFmtId="49" fontId="19" fillId="2" borderId="0" xfId="0" quotePrefix="1" applyNumberFormat="1" applyFont="1" applyFill="1" applyAlignment="1">
      <alignment horizontal="left" vertical="center"/>
    </xf>
    <xf numFmtId="49" fontId="20" fillId="2" borderId="0" xfId="0" quotePrefix="1" applyNumberFormat="1" applyFont="1" applyFill="1" applyAlignment="1">
      <alignment horizontal="left" vertical="center"/>
    </xf>
    <xf numFmtId="49" fontId="21" fillId="2" borderId="0" xfId="0" quotePrefix="1" applyNumberFormat="1" applyFont="1" applyFill="1" applyAlignment="1">
      <alignment horizontal="center" vertical="center"/>
    </xf>
    <xf numFmtId="0" fontId="22" fillId="0" borderId="0" xfId="0" applyFont="1"/>
    <xf numFmtId="44" fontId="22" fillId="0" borderId="0" xfId="2" applyFont="1"/>
    <xf numFmtId="44" fontId="14" fillId="0" borderId="0" xfId="2" applyFont="1" applyFill="1" applyBorder="1" applyAlignment="1">
      <alignment horizontal="center" vertical="center" wrapText="1"/>
    </xf>
    <xf numFmtId="0" fontId="22" fillId="0" borderId="11" xfId="0" applyFont="1" applyBorder="1"/>
    <xf numFmtId="44" fontId="22" fillId="0" borderId="4" xfId="2" applyFont="1" applyFill="1" applyBorder="1"/>
    <xf numFmtId="43" fontId="22" fillId="0" borderId="10" xfId="1" applyFont="1" applyFill="1" applyBorder="1"/>
    <xf numFmtId="44" fontId="24" fillId="0" borderId="4" xfId="2" applyFont="1" applyFill="1" applyBorder="1"/>
    <xf numFmtId="44" fontId="15" fillId="4" borderId="15" xfId="2" quotePrefix="1" applyFont="1" applyFill="1" applyBorder="1" applyAlignment="1">
      <alignment horizontal="center" vertical="center"/>
    </xf>
    <xf numFmtId="44" fontId="14" fillId="0" borderId="0" xfId="2" applyFont="1" applyBorder="1"/>
    <xf numFmtId="44" fontId="14" fillId="3" borderId="0" xfId="2" applyFont="1" applyFill="1" applyBorder="1"/>
    <xf numFmtId="44" fontId="15" fillId="4" borderId="0" xfId="2" quotePrefix="1" applyFont="1" applyFill="1" applyBorder="1" applyAlignment="1">
      <alignment horizontal="center" vertical="center"/>
    </xf>
    <xf numFmtId="44" fontId="24" fillId="0" borderId="4" xfId="2" applyFont="1" applyBorder="1"/>
    <xf numFmtId="44" fontId="22" fillId="0" borderId="10" xfId="2" applyFont="1" applyBorder="1"/>
    <xf numFmtId="44" fontId="13" fillId="0" borderId="0" xfId="0" applyNumberFormat="1" applyFont="1"/>
    <xf numFmtId="0" fontId="27" fillId="0" borderId="0" xfId="0" applyFont="1" applyAlignment="1">
      <alignment horizontal="center" vertical="center"/>
    </xf>
    <xf numFmtId="44" fontId="14" fillId="0" borderId="5" xfId="2" applyFont="1" applyFill="1" applyBorder="1" applyAlignment="1">
      <alignment vertical="center"/>
    </xf>
    <xf numFmtId="44" fontId="14" fillId="0" borderId="15" xfId="2" applyFont="1" applyFill="1" applyBorder="1" applyAlignment="1">
      <alignment vertical="center"/>
    </xf>
    <xf numFmtId="44" fontId="22" fillId="0" borderId="0" xfId="2" quotePrefix="1" applyFont="1"/>
    <xf numFmtId="49" fontId="28" fillId="2" borderId="0" xfId="0" quotePrefix="1" applyNumberFormat="1" applyFont="1" applyFill="1" applyAlignment="1">
      <alignment horizontal="left" vertical="center"/>
    </xf>
    <xf numFmtId="49" fontId="17" fillId="2" borderId="0" xfId="0" quotePrefix="1" applyNumberFormat="1" applyFont="1" applyFill="1" applyAlignment="1">
      <alignment vertical="center"/>
    </xf>
    <xf numFmtId="0" fontId="16" fillId="2" borderId="0" xfId="0" applyFont="1" applyFill="1" applyAlignment="1">
      <alignment horizontal="right" vertical="center"/>
    </xf>
    <xf numFmtId="49" fontId="31" fillId="2" borderId="0" xfId="0" quotePrefix="1" applyNumberFormat="1" applyFont="1" applyFill="1" applyAlignment="1">
      <alignment horizontal="center" vertical="center"/>
    </xf>
    <xf numFmtId="49" fontId="32" fillId="2" borderId="0" xfId="0" quotePrefix="1" applyNumberFormat="1" applyFont="1" applyFill="1" applyAlignment="1">
      <alignment vertical="center"/>
    </xf>
    <xf numFmtId="49" fontId="30" fillId="3" borderId="0" xfId="0" quotePrefix="1" applyNumberFormat="1" applyFont="1" applyFill="1" applyAlignment="1">
      <alignment vertical="center"/>
    </xf>
    <xf numFmtId="0" fontId="33" fillId="0" borderId="0" xfId="0" applyFont="1" applyAlignment="1">
      <alignment horizontal="right" vertical="center"/>
    </xf>
    <xf numFmtId="0" fontId="34" fillId="0" borderId="0" xfId="0" applyFont="1"/>
    <xf numFmtId="0" fontId="22" fillId="0" borderId="14" xfId="0" applyFont="1" applyBorder="1" applyAlignment="1">
      <alignment vertical="center"/>
    </xf>
    <xf numFmtId="0" fontId="25" fillId="11" borderId="12" xfId="0" applyFont="1" applyFill="1" applyBorder="1" applyAlignment="1">
      <alignment horizontal="center" vertical="center"/>
    </xf>
    <xf numFmtId="44" fontId="25" fillId="11" borderId="6" xfId="2" applyFont="1" applyFill="1" applyBorder="1" applyAlignment="1">
      <alignment horizontal="center" vertical="center" wrapText="1"/>
    </xf>
    <xf numFmtId="44" fontId="25" fillId="11" borderId="13" xfId="2" applyFont="1" applyFill="1" applyBorder="1" applyAlignment="1">
      <alignment horizontal="center" vertical="center" wrapText="1"/>
    </xf>
    <xf numFmtId="0" fontId="23" fillId="11" borderId="12" xfId="0" applyFont="1" applyFill="1" applyBorder="1" applyAlignment="1">
      <alignment horizontal="center" vertical="center"/>
    </xf>
    <xf numFmtId="44" fontId="23" fillId="11" borderId="6" xfId="2" applyFont="1" applyFill="1" applyBorder="1" applyAlignment="1">
      <alignment horizontal="center" vertical="center" wrapText="1"/>
    </xf>
    <xf numFmtId="44" fontId="23" fillId="11" borderId="13" xfId="2" applyFont="1" applyFill="1" applyBorder="1" applyAlignment="1">
      <alignment horizontal="center" vertical="center" wrapText="1"/>
    </xf>
    <xf numFmtId="44" fontId="2" fillId="0" borderId="8" xfId="2" applyFont="1" applyBorder="1"/>
    <xf numFmtId="44" fontId="2" fillId="9" borderId="8" xfId="2" applyFont="1" applyFill="1" applyBorder="1"/>
    <xf numFmtId="43" fontId="7" fillId="0" borderId="4" xfId="1" applyFont="1" applyBorder="1" applyProtection="1">
      <protection locked="0"/>
    </xf>
    <xf numFmtId="4" fontId="8" fillId="0" borderId="4" xfId="0" applyNumberFormat="1" applyFont="1" applyBorder="1" applyProtection="1">
      <protection locked="0"/>
    </xf>
    <xf numFmtId="4" fontId="4" fillId="13" borderId="4" xfId="0" applyNumberFormat="1" applyFont="1" applyFill="1" applyBorder="1" applyProtection="1">
      <protection locked="0"/>
    </xf>
    <xf numFmtId="44" fontId="0" fillId="13" borderId="4" xfId="2" applyFont="1" applyFill="1" applyBorder="1"/>
    <xf numFmtId="167" fontId="8" fillId="13" borderId="4" xfId="0" applyNumberFormat="1" applyFont="1" applyFill="1" applyBorder="1" applyProtection="1">
      <protection locked="0"/>
    </xf>
    <xf numFmtId="44" fontId="14" fillId="3" borderId="5" xfId="2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44" fontId="14" fillId="0" borderId="5" xfId="2" applyFont="1" applyBorder="1" applyAlignment="1">
      <alignment vertical="center"/>
    </xf>
    <xf numFmtId="44" fontId="24" fillId="0" borderId="11" xfId="2" applyFont="1" applyBorder="1"/>
    <xf numFmtId="2" fontId="8" fillId="0" borderId="4" xfId="0" applyNumberFormat="1" applyFont="1" applyBorder="1"/>
    <xf numFmtId="44" fontId="0" fillId="3" borderId="0" xfId="0" applyNumberFormat="1" applyFill="1"/>
    <xf numFmtId="44" fontId="2" fillId="0" borderId="4" xfId="2" applyFont="1" applyBorder="1"/>
    <xf numFmtId="44" fontId="2" fillId="9" borderId="4" xfId="0" applyNumberFormat="1" applyFont="1" applyFill="1" applyBorder="1"/>
    <xf numFmtId="1" fontId="8" fillId="14" borderId="4" xfId="0" applyNumberFormat="1" applyFont="1" applyFill="1" applyBorder="1" applyAlignment="1">
      <alignment horizontal="center"/>
    </xf>
    <xf numFmtId="49" fontId="8" fillId="14" borderId="4" xfId="0" applyNumberFormat="1" applyFont="1" applyFill="1" applyBorder="1"/>
    <xf numFmtId="0" fontId="8" fillId="14" borderId="4" xfId="0" applyFont="1" applyFill="1" applyBorder="1" applyAlignment="1">
      <alignment horizontal="center"/>
    </xf>
    <xf numFmtId="0" fontId="8" fillId="14" borderId="4" xfId="0" applyFont="1" applyFill="1" applyBorder="1" applyAlignment="1">
      <alignment horizontal="left"/>
    </xf>
    <xf numFmtId="44" fontId="8" fillId="14" borderId="4" xfId="2" applyFont="1" applyFill="1" applyBorder="1" applyProtection="1">
      <protection locked="0"/>
    </xf>
    <xf numFmtId="44" fontId="0" fillId="14" borderId="4" xfId="2" applyFont="1" applyFill="1" applyBorder="1"/>
    <xf numFmtId="44" fontId="0" fillId="14" borderId="4" xfId="0" applyNumberFormat="1" applyFill="1" applyBorder="1"/>
    <xf numFmtId="0" fontId="0" fillId="14" borderId="0" xfId="0" applyFill="1"/>
    <xf numFmtId="1" fontId="7" fillId="14" borderId="4" xfId="0" applyNumberFormat="1" applyFont="1" applyFill="1" applyBorder="1" applyAlignment="1">
      <alignment horizontal="center"/>
    </xf>
    <xf numFmtId="49" fontId="7" fillId="14" borderId="4" xfId="0" applyNumberFormat="1" applyFont="1" applyFill="1" applyBorder="1"/>
    <xf numFmtId="0" fontId="7" fillId="14" borderId="4" xfId="0" applyFont="1" applyFill="1" applyBorder="1" applyAlignment="1">
      <alignment horizontal="center"/>
    </xf>
    <xf numFmtId="0" fontId="7" fillId="14" borderId="4" xfId="0" applyFont="1" applyFill="1" applyBorder="1" applyAlignment="1">
      <alignment horizontal="left"/>
    </xf>
    <xf numFmtId="44" fontId="10" fillId="14" borderId="4" xfId="2" applyFont="1" applyFill="1" applyBorder="1"/>
    <xf numFmtId="4" fontId="7" fillId="14" borderId="4" xfId="16" applyNumberFormat="1" applyFont="1" applyFill="1" applyBorder="1" applyProtection="1">
      <protection locked="0"/>
    </xf>
    <xf numFmtId="0" fontId="10" fillId="14" borderId="0" xfId="0" applyFont="1" applyFill="1"/>
    <xf numFmtId="0" fontId="7" fillId="14" borderId="4" xfId="0" applyFont="1" applyFill="1" applyBorder="1" applyAlignment="1" applyProtection="1">
      <alignment horizontal="center"/>
      <protection locked="0"/>
    </xf>
    <xf numFmtId="43" fontId="35" fillId="14" borderId="4" xfId="19" applyFont="1" applyFill="1" applyBorder="1" applyProtection="1">
      <protection locked="0"/>
    </xf>
    <xf numFmtId="43" fontId="8" fillId="0" borderId="4" xfId="19" applyFont="1" applyBorder="1" applyProtection="1">
      <protection locked="0"/>
    </xf>
    <xf numFmtId="44" fontId="0" fillId="15" borderId="4" xfId="0" applyNumberFormat="1" applyFill="1" applyBorder="1"/>
    <xf numFmtId="44" fontId="0" fillId="4" borderId="0" xfId="2" applyFont="1" applyFill="1" applyAlignment="1">
      <alignment vertical="center"/>
    </xf>
    <xf numFmtId="44" fontId="0" fillId="3" borderId="0" xfId="2" applyFont="1" applyFill="1"/>
    <xf numFmtId="44" fontId="0" fillId="0" borderId="0" xfId="2" applyFont="1"/>
    <xf numFmtId="44" fontId="0" fillId="0" borderId="0" xfId="2" applyFont="1" applyFill="1"/>
    <xf numFmtId="0" fontId="29" fillId="12" borderId="4" xfId="0" applyFont="1" applyFill="1" applyBorder="1" applyAlignment="1">
      <alignment horizontal="center" vertical="center"/>
    </xf>
    <xf numFmtId="0" fontId="14" fillId="0" borderId="0" xfId="2" applyNumberFormat="1" applyFont="1" applyBorder="1" applyAlignment="1">
      <alignment horizontal="center"/>
    </xf>
    <xf numFmtId="0" fontId="26" fillId="0" borderId="4" xfId="2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quotePrefix="1" applyNumberFormat="1" applyFont="1" applyFill="1" applyBorder="1" applyAlignment="1">
      <alignment horizontal="center" vertical="center"/>
    </xf>
    <xf numFmtId="49" fontId="2" fillId="2" borderId="3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1" fontId="5" fillId="7" borderId="5" xfId="0" applyNumberFormat="1" applyFont="1" applyFill="1" applyBorder="1" applyAlignment="1">
      <alignment horizontal="center" vertical="center"/>
    </xf>
    <xf numFmtId="1" fontId="5" fillId="7" borderId="6" xfId="0" applyNumberFormat="1" applyFont="1" applyFill="1" applyBorder="1" applyAlignment="1">
      <alignment horizontal="center" vertical="center"/>
    </xf>
    <xf numFmtId="49" fontId="5" fillId="7" borderId="5" xfId="0" applyNumberFormat="1" applyFont="1" applyFill="1" applyBorder="1" applyAlignment="1">
      <alignment horizontal="center" vertical="center" wrapText="1"/>
    </xf>
    <xf numFmtId="49" fontId="5" fillId="7" borderId="6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1" fontId="5" fillId="7" borderId="6" xfId="0" applyNumberFormat="1" applyFont="1" applyFill="1" applyBorder="1" applyAlignment="1">
      <alignment horizontal="center" vertical="center" wrapText="1"/>
    </xf>
  </cellXfs>
  <cellStyles count="28">
    <cellStyle name="Millares" xfId="1" builtinId="3"/>
    <cellStyle name="Millares [0] 2" xfId="5" xr:uid="{A20EFBED-7B23-4E05-9F1C-99C067A7AE45}"/>
    <cellStyle name="Millares [0] 3" xfId="18" xr:uid="{AD17A29E-25C4-470F-BACC-E3FB1141D4E0}"/>
    <cellStyle name="Millares [0] 4" xfId="7" xr:uid="{E5346033-A1FA-405B-ABE4-20B2ECB064A8}"/>
    <cellStyle name="Millares [0] 4 2" xfId="20" xr:uid="{7BD61C38-C3E2-472D-B00E-65889153E427}"/>
    <cellStyle name="Millares 10" xfId="19" xr:uid="{46A65EBE-426C-4A1B-B139-560CE666F59B}"/>
    <cellStyle name="Millares 10 3" xfId="17" xr:uid="{489F71DB-7EBD-4475-9E4C-C11A54B88A76}"/>
    <cellStyle name="Millares 2" xfId="3" xr:uid="{7E5E3E81-76C4-4835-88D9-0504C1F47F7D}"/>
    <cellStyle name="Millares 2 2" xfId="4" xr:uid="{A70857EE-DCA9-4091-B49C-BA902596C4DE}"/>
    <cellStyle name="Millares 2 2 2" xfId="11" xr:uid="{E11A3E6F-D651-45E3-9661-A5827103850A}"/>
    <cellStyle name="Millares 2 2 2 2" xfId="24" xr:uid="{C0B45763-DE82-4859-8E93-FFEDAC92D9D5}"/>
    <cellStyle name="Millares 3" xfId="9" xr:uid="{49A0C407-8E0E-4C7D-B347-7CC8D9FF876F}"/>
    <cellStyle name="Millares 3 2" xfId="22" xr:uid="{FC0B5E67-6D02-40DC-950A-7E2E18D83FDA}"/>
    <cellStyle name="Millares 4" xfId="8" xr:uid="{5998098A-D7E4-4475-88E5-6C41A87D542C}"/>
    <cellStyle name="Millares 4 2" xfId="21" xr:uid="{9985FC0F-29F9-4473-9395-4AD3DB928EB1}"/>
    <cellStyle name="Millares 5" xfId="10" xr:uid="{F2AFAFCB-9B3D-4054-AEEC-C91C66169B23}"/>
    <cellStyle name="Millares 5 2" xfId="23" xr:uid="{A7ABE1E2-516F-4E12-8457-B89E74D46389}"/>
    <cellStyle name="Millares 6" xfId="12" xr:uid="{552B0E00-622F-4788-A915-D09816F6E352}"/>
    <cellStyle name="Millares 6 2" xfId="25" xr:uid="{5116E9C4-255E-461E-8D43-9FC2B80D5DE2}"/>
    <cellStyle name="Millares 7" xfId="13" xr:uid="{71AD7F40-E736-48E1-AF36-6D3F9CE81000}"/>
    <cellStyle name="Millares 7 2" xfId="26" xr:uid="{0A59B761-9EDE-4B46-9530-EBF80EA56308}"/>
    <cellStyle name="Millares 8" xfId="14" xr:uid="{E72884C4-E68C-4837-90EF-9F89F2AAF257}"/>
    <cellStyle name="Millares 8 2" xfId="27" xr:uid="{F3194CAF-958E-4AA1-B5CE-87A8A0F84E0B}"/>
    <cellStyle name="Millares 9" xfId="6" xr:uid="{9EDDFB1B-E00C-43C2-AEC0-7C3AB092F00C}"/>
    <cellStyle name="Moneda" xfId="2" builtinId="4"/>
    <cellStyle name="Normal" xfId="0" builtinId="0"/>
    <cellStyle name="Normal 10 2" xfId="15" xr:uid="{D6AFF654-DD5F-4853-9DB5-E0C303336A10}"/>
    <cellStyle name="Normal 2" xfId="16" xr:uid="{14BB9DB4-717C-4885-B59F-DC6C6F0B8D65}"/>
  </cellStyles>
  <dxfs count="28">
    <dxf>
      <font>
        <strike val="0"/>
        <outline val="0"/>
        <shadow val="0"/>
        <vertAlign val="baseline"/>
        <name val="Verdana"/>
        <family val="2"/>
        <scheme val="none"/>
      </font>
    </dxf>
    <dxf>
      <font>
        <strike val="0"/>
        <outline val="0"/>
        <shadow val="0"/>
        <vertAlign val="baseline"/>
        <name val="Verdana"/>
        <family val="2"/>
        <scheme val="none"/>
      </font>
    </dxf>
    <dxf>
      <font>
        <strike val="0"/>
        <outline val="0"/>
        <shadow val="0"/>
        <vertAlign val="baseline"/>
        <name val="Verdana"/>
        <family val="2"/>
        <scheme val="none"/>
      </font>
    </dxf>
    <dxf>
      <font>
        <strike val="0"/>
        <outline val="0"/>
        <shadow val="0"/>
        <vertAlign val="baseline"/>
        <name val="Verdana"/>
        <family val="2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Verdana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Verdana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Verdana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8"/>
        <color theme="0"/>
        <name val="Verdana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A927196A-2319-4610-8FF7-0DC863FE1D0F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610D8635-1089-4721-A38A-69B84BA29945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1066801</xdr:colOff>
      <xdr:row>1</xdr:row>
      <xdr:rowOff>38100</xdr:rowOff>
    </xdr:from>
    <xdr:to>
      <xdr:col>29</xdr:col>
      <xdr:colOff>609601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BDBCC55F-493B-4428-9F04-E0850460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4651" y="228600"/>
          <a:ext cx="60960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723900</xdr:colOff>
      <xdr:row>4</xdr:row>
      <xdr:rowOff>85725</xdr:rowOff>
    </xdr:to>
    <xdr:pic>
      <xdr:nvPicPr>
        <xdr:cNvPr id="2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6E0623B2-C93F-45AD-AB46-F4690DB2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40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190501</xdr:colOff>
      <xdr:row>0</xdr:row>
      <xdr:rowOff>104775</xdr:rowOff>
    </xdr:from>
    <xdr:to>
      <xdr:col>7</xdr:col>
      <xdr:colOff>9526</xdr:colOff>
      <xdr:row>5</xdr:row>
      <xdr:rowOff>38100</xdr:rowOff>
    </xdr:to>
    <xdr:sp macro="" textlink="">
      <xdr:nvSpPr>
        <xdr:cNvPr id="3" name="1 Redondear rectángulo de esquina diagonal">
          <a:extLst>
            <a:ext uri="{FF2B5EF4-FFF2-40B4-BE49-F238E27FC236}">
              <a16:creationId xmlns:a16="http://schemas.microsoft.com/office/drawing/2014/main" id="{961B326F-4815-49C5-B0AE-428318DAA4B9}"/>
            </a:ext>
          </a:extLst>
        </xdr:cNvPr>
        <xdr:cNvSpPr/>
      </xdr:nvSpPr>
      <xdr:spPr>
        <a:xfrm>
          <a:off x="4343401" y="104775"/>
          <a:ext cx="3962400" cy="885825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GIROS</a:t>
          </a:r>
          <a:r>
            <a:rPr lang="es-CO" sz="1800" b="1" baseline="0">
              <a:solidFill>
                <a:sysClr val="windowText" lastClr="000000"/>
              </a:solidFill>
            </a:rPr>
            <a:t> CALIDAD-GRATUIDAD  MUNICIPIO DE ITAGUI</a:t>
          </a:r>
        </a:p>
        <a:p>
          <a:pPr algn="ctr"/>
          <a:endParaRPr lang="es-CO" sz="1800" b="1">
            <a:solidFill>
              <a:sysClr val="windowText" lastClr="000000"/>
            </a:solidFill>
          </a:endParaRP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0</xdr:row>
      <xdr:rowOff>166687</xdr:rowOff>
    </xdr:from>
    <xdr:to>
      <xdr:col>1</xdr:col>
      <xdr:colOff>-1</xdr:colOff>
      <xdr:row>5</xdr:row>
      <xdr:rowOff>333375</xdr:rowOff>
    </xdr:to>
    <xdr:pic>
      <xdr:nvPicPr>
        <xdr:cNvPr id="2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1E6C0D1B-80FC-47AC-8AC8-F38A623714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02" r="19434"/>
        <a:stretch>
          <a:fillRect/>
        </a:stretch>
      </xdr:blipFill>
      <xdr:spPr bwMode="auto">
        <a:xfrm>
          <a:off x="1452562" y="166687"/>
          <a:ext cx="4000500" cy="2214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168274</xdr:colOff>
      <xdr:row>8</xdr:row>
      <xdr:rowOff>444499</xdr:rowOff>
    </xdr:from>
    <xdr:to>
      <xdr:col>4</xdr:col>
      <xdr:colOff>2000249</xdr:colOff>
      <xdr:row>10</xdr:row>
      <xdr:rowOff>0</xdr:rowOff>
    </xdr:to>
    <xdr:sp macro="" textlink="">
      <xdr:nvSpPr>
        <xdr:cNvPr id="5" name="Flecha: hacia la izquierda 4">
          <a:extLst>
            <a:ext uri="{FF2B5EF4-FFF2-40B4-BE49-F238E27FC236}">
              <a16:creationId xmlns:a16="http://schemas.microsoft.com/office/drawing/2014/main" id="{6F03F200-65CE-8834-69C9-2312A832A09C}"/>
            </a:ext>
          </a:extLst>
        </xdr:cNvPr>
        <xdr:cNvSpPr/>
      </xdr:nvSpPr>
      <xdr:spPr>
        <a:xfrm>
          <a:off x="9804399" y="2873374"/>
          <a:ext cx="1831975" cy="666751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2037051</xdr:colOff>
      <xdr:row>0</xdr:row>
      <xdr:rowOff>493568</xdr:rowOff>
    </xdr:from>
    <xdr:to>
      <xdr:col>11</xdr:col>
      <xdr:colOff>1359477</xdr:colOff>
      <xdr:row>4</xdr:row>
      <xdr:rowOff>162563</xdr:rowOff>
    </xdr:to>
    <xdr:sp macro="" textlink="">
      <xdr:nvSpPr>
        <xdr:cNvPr id="8" name="CuadroTexto 3">
          <a:extLst>
            <a:ext uri="{FF2B5EF4-FFF2-40B4-BE49-F238E27FC236}">
              <a16:creationId xmlns:a16="http://schemas.microsoft.com/office/drawing/2014/main" id="{7C9AAEA2-49E2-D98E-1DFA-5CDC112CCF22}"/>
            </a:ext>
          </a:extLst>
        </xdr:cNvPr>
        <xdr:cNvSpPr txBox="1"/>
      </xdr:nvSpPr>
      <xdr:spPr>
        <a:xfrm>
          <a:off x="10680989" y="493568"/>
          <a:ext cx="17705676" cy="1407308"/>
        </a:xfrm>
        <a:prstGeom prst="rect">
          <a:avLst/>
        </a:prstGeom>
        <a:noFill/>
      </xdr:spPr>
      <xdr:txBody>
        <a:bodyPr wrap="square" rtlCol="0" anchor="b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4800" b="1">
              <a:solidFill>
                <a:sysClr val="windowText" lastClr="000000"/>
              </a:solidFill>
              <a:latin typeface="Miches" panose="02000500000000000000" pitchFamily="50" charset="0"/>
              <a:ea typeface="Verdana" panose="020B0604030504040204" pitchFamily="34" charset="0"/>
            </a:rPr>
            <a:t>REPORTE SISTEMA GENERAL DE PARTICIPACIONES </a:t>
          </a:r>
        </a:p>
        <a:p>
          <a:pPr algn="ctr"/>
          <a:r>
            <a:rPr lang="es-CO" sz="3600" b="1">
              <a:solidFill>
                <a:sysClr val="windowText" lastClr="000000"/>
              </a:solidFill>
              <a:latin typeface="Miches" panose="02000500000000000000" pitchFamily="50" charset="0"/>
              <a:ea typeface="Verdana" panose="020B0604030504040204" pitchFamily="34" charset="0"/>
            </a:rPr>
            <a:t> POR ENTIDAD TERRITORIAL</a:t>
          </a:r>
        </a:p>
      </xdr:txBody>
    </xdr:sp>
    <xdr:clientData/>
  </xdr:twoCellAnchor>
  <xdr:twoCellAnchor>
    <xdr:from>
      <xdr:col>9</xdr:col>
      <xdr:colOff>1738312</xdr:colOff>
      <xdr:row>0</xdr:row>
      <xdr:rowOff>571500</xdr:rowOff>
    </xdr:from>
    <xdr:to>
      <xdr:col>12</xdr:col>
      <xdr:colOff>95248</xdr:colOff>
      <xdr:row>4</xdr:row>
      <xdr:rowOff>261936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A1E01621-95AB-8CEE-3DD7-5B67598C46A3}"/>
            </a:ext>
          </a:extLst>
        </xdr:cNvPr>
        <xdr:cNvSpPr/>
      </xdr:nvSpPr>
      <xdr:spPr>
        <a:xfrm>
          <a:off x="28694062" y="571500"/>
          <a:ext cx="4571999" cy="142874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2000" b="1">
              <a:latin typeface="Arial" panose="020B0604020202020204" pitchFamily="34" charset="0"/>
              <a:cs typeface="Arial" panose="020B0604020202020204" pitchFamily="34" charset="0"/>
            </a:rPr>
            <a:t>Código:</a:t>
          </a:r>
          <a:r>
            <a:rPr lang="es-CO" sz="2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O" sz="2000" baseline="0">
              <a:latin typeface="Arial" panose="020B0604020202020204" pitchFamily="34" charset="0"/>
              <a:cs typeface="Arial" panose="020B0604020202020204" pitchFamily="34" charset="0"/>
            </a:rPr>
            <a:t>GF-FT-41</a:t>
          </a:r>
        </a:p>
        <a:p>
          <a:pPr algn="l"/>
          <a:r>
            <a:rPr lang="es-CO" sz="2000" b="1" baseline="0">
              <a:latin typeface="Arial" panose="020B0604020202020204" pitchFamily="34" charset="0"/>
              <a:cs typeface="Arial" panose="020B0604020202020204" pitchFamily="34" charset="0"/>
            </a:rPr>
            <a:t>Versión: </a:t>
          </a:r>
          <a:r>
            <a:rPr lang="es-CO" sz="2000" baseline="0">
              <a:latin typeface="Arial" panose="020B0604020202020204" pitchFamily="34" charset="0"/>
              <a:cs typeface="Arial" panose="020B0604020202020204" pitchFamily="34" charset="0"/>
            </a:rPr>
            <a:t>01</a:t>
          </a:r>
        </a:p>
        <a:p>
          <a:pPr algn="l"/>
          <a:r>
            <a:rPr lang="es-CO" sz="2000" baseline="0">
              <a:latin typeface="Arial" panose="020B0604020202020204" pitchFamily="34" charset="0"/>
              <a:cs typeface="Arial" panose="020B0604020202020204" pitchFamily="34" charset="0"/>
            </a:rPr>
            <a:t>Rige a partir de su publicación en el SIG</a:t>
          </a:r>
          <a:endParaRPr lang="es-CO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1329267</xdr:colOff>
      <xdr:row>0</xdr:row>
      <xdr:rowOff>167217</xdr:rowOff>
    </xdr:from>
    <xdr:to>
      <xdr:col>14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EAE4FD09-27B2-4EA2-96AA-5D6A243CDFFA}"/>
            </a:ext>
          </a:extLst>
        </xdr:cNvPr>
        <xdr:cNvSpPr/>
      </xdr:nvSpPr>
      <xdr:spPr>
        <a:xfrm>
          <a:off x="8377767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19050</xdr:colOff>
      <xdr:row>0</xdr:row>
      <xdr:rowOff>115359</xdr:rowOff>
    </xdr:from>
    <xdr:to>
      <xdr:col>19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AE22D206-9D90-45EB-8CEC-4577E77367AD}"/>
            </a:ext>
          </a:extLst>
        </xdr:cNvPr>
        <xdr:cNvSpPr/>
      </xdr:nvSpPr>
      <xdr:spPr>
        <a:xfrm>
          <a:off x="25869900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23</xdr:col>
      <xdr:colOff>1362074</xdr:colOff>
      <xdr:row>1</xdr:row>
      <xdr:rowOff>38100</xdr:rowOff>
    </xdr:from>
    <xdr:to>
      <xdr:col>27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D3412AEF-EF73-4249-A9B0-AACD8166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3324" y="228600"/>
          <a:ext cx="5895976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9AA918FB-6867-4DF2-9C88-A1115B979DED}"/>
            </a:ext>
          </a:extLst>
        </xdr:cNvPr>
        <xdr:cNvSpPr/>
      </xdr:nvSpPr>
      <xdr:spPr>
        <a:xfrm>
          <a:off x="8377767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2E0E2788-AEE0-4025-A03E-6FA879597682}"/>
            </a:ext>
          </a:extLst>
        </xdr:cNvPr>
        <xdr:cNvSpPr/>
      </xdr:nvSpPr>
      <xdr:spPr>
        <a:xfrm>
          <a:off x="25869900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28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9095ADDF-4B79-45AF-BC96-70795614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3324" y="228600"/>
          <a:ext cx="5895976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5" name="1 Redondear rectángulo de esquina diagonal">
          <a:extLst>
            <a:ext uri="{FF2B5EF4-FFF2-40B4-BE49-F238E27FC236}">
              <a16:creationId xmlns:a16="http://schemas.microsoft.com/office/drawing/2014/main" id="{28E6B896-D387-4121-A362-7BBFEDAC9478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9F2F2D2A-EDD4-4E5E-976E-C3499443D8F3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29</xdr:col>
      <xdr:colOff>771525</xdr:colOff>
      <xdr:row>7</xdr:row>
      <xdr:rowOff>47625</xdr:rowOff>
    </xdr:to>
    <xdr:pic>
      <xdr:nvPicPr>
        <xdr:cNvPr id="7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EA1FE6D0-066D-4556-A26F-9D23D971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49" y="228600"/>
          <a:ext cx="7372351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89255DF2-CD0B-4F8A-BB26-9BD901B2440B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24B3248-298A-4FD4-80DB-F84841F1FF55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29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BE5089B6-8F79-4201-96F4-9DDF03BB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49" y="228600"/>
          <a:ext cx="7372351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357DDF6B-11AA-4E0C-93AA-132E4D6B6634}"/>
            </a:ext>
          </a:extLst>
        </xdr:cNvPr>
        <xdr:cNvSpPr/>
      </xdr:nvSpPr>
      <xdr:spPr>
        <a:xfrm>
          <a:off x="10435167" y="167217"/>
          <a:ext cx="13205883" cy="32236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566B216B-DB70-4D1C-851E-F04140EE69C7}"/>
            </a:ext>
          </a:extLst>
        </xdr:cNvPr>
        <xdr:cNvSpPr/>
      </xdr:nvSpPr>
      <xdr:spPr>
        <a:xfrm>
          <a:off x="28464510" y="115359"/>
          <a:ext cx="2406015" cy="49043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1066801</xdr:colOff>
      <xdr:row>1</xdr:row>
      <xdr:rowOff>38100</xdr:rowOff>
    </xdr:from>
    <xdr:to>
      <xdr:col>29</xdr:col>
      <xdr:colOff>609601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AF623302-ECFD-41CE-935E-D3365848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7161" y="220980"/>
          <a:ext cx="6278880" cy="1358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78AC2291-D209-49A0-BC5D-05EEE93F5888}"/>
            </a:ext>
          </a:extLst>
        </xdr:cNvPr>
        <xdr:cNvSpPr/>
      </xdr:nvSpPr>
      <xdr:spPr>
        <a:xfrm>
          <a:off x="10435167" y="167217"/>
          <a:ext cx="13205883" cy="32236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793E31A7-E2EC-4A6F-81A0-539F214F99B1}"/>
            </a:ext>
          </a:extLst>
        </xdr:cNvPr>
        <xdr:cNvSpPr/>
      </xdr:nvSpPr>
      <xdr:spPr>
        <a:xfrm>
          <a:off x="28464510" y="115359"/>
          <a:ext cx="2406015" cy="49043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1066801</xdr:colOff>
      <xdr:row>1</xdr:row>
      <xdr:rowOff>38100</xdr:rowOff>
    </xdr:from>
    <xdr:to>
      <xdr:col>29</xdr:col>
      <xdr:colOff>609601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0E2D1984-ADA2-4259-A9EE-0122D54A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7161" y="220980"/>
          <a:ext cx="6278880" cy="1358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E84D7D3E-9867-44B5-BA25-8D50D8E10D92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60E2009-6EFF-4BB0-B3D0-6F9142931184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1066801</xdr:colOff>
      <xdr:row>1</xdr:row>
      <xdr:rowOff>38100</xdr:rowOff>
    </xdr:from>
    <xdr:to>
      <xdr:col>29</xdr:col>
      <xdr:colOff>609601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9C1C71D2-F2B1-48C3-995F-92FC8ACC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4651" y="228600"/>
          <a:ext cx="60960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E57BB7AC-734C-4B12-BA3B-5F4CDA54096F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9345E85C-5ED4-4B70-B6C1-1DADFA5CF071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29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5A3F9E60-2D0E-42EF-B6F5-7C64DEE9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49" y="228600"/>
          <a:ext cx="7372351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GP/2025/7.%20JULIO-%20SGP/RECLASIFICACION%20RESOLUCION%20%20JUNIO-2025%20-%20COMPLEMENTO%20SGP.xlsx" TargetMode="External"/><Relationship Id="rId2" Type="http://schemas.openxmlformats.org/officeDocument/2006/relationships/externalLinkPath" Target="https://mineducaciongovco-my.sharepoint.com/personal/acastrog_mineducacion_gov_co/Documents/Documentos/SGP/2025/6.%20JUNIO%20-%20SGP/RECLASIFICACION%20RESOLUCION%20%20JUNIO-2025%20-%20COMPLEMENTO%20SGP.xlsx" TargetMode="External"/><Relationship Id="rId1" Type="http://schemas.openxmlformats.org/officeDocument/2006/relationships/externalLinkPath" Target="/personal/acastrog_mineducacion_gov_co/Documents/Documentos/SGP/2025/7.%20JULIO-%20SGP/RECLASIFICACION%20RESOLUCION%20%20JUNIO-2025%20-%20COMPLEMENTO%20SGP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06.%20JUNIO%20-%202026/GF-FT-30%20mes%20de%20junio.xlsx" TargetMode="External"/><Relationship Id="rId2" Type="http://schemas.openxmlformats.org/officeDocument/2006/relationships/externalLinkPath" Target="https://mineducaciongovco-my.sharepoint.com/personal/acastrog_mineducacion_gov_co/Documents/Documentos/2026/SGP/06.%20JUNIO%20-%202026/GF-FT-30%20mes%20de%20junio.xlsx" TargetMode="External"/><Relationship Id="rId1" Type="http://schemas.openxmlformats.org/officeDocument/2006/relationships/externalLinkPath" Target="/personal/acastrog_mineducacion_gov_co/Documents/Documentos/2026/SGP/06.%20JUNIO%20-%202026/GF-FT-30%20mes%20de%20junio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astrog\Downloads\GF-FT-30%20mes%20de%20junio%20deuda%208%20ETC.xlsx" TargetMode="External"/><Relationship Id="rId1" Type="http://schemas.openxmlformats.org/officeDocument/2006/relationships/externalLinkPath" Target="file:///C:\Users\acastrog\Downloads\GF-FT-30%20mes%20de%20junio%20deuda%208%20ETC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astrog\Downloads\REPNCT004ReporteAuxiliarContablePorRubro%20(5).xlsx" TargetMode="External"/><Relationship Id="rId1" Type="http://schemas.openxmlformats.org/officeDocument/2006/relationships/externalLinkPath" Target="file:///C:\Users\acastrog\Downloads\REPNCT004ReporteAuxiliarContablePorRubro%20(5)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caciongovco-my.sharepoint.com/personal/acastrog_mineducacion_gov_co/Documents/Documentos/2026/SGP/03.%20MAZO%20-%202026/GF-FT-30%20mes%20de%20%20marzo.xlsx" TargetMode="External"/><Relationship Id="rId1" Type="http://schemas.openxmlformats.org/officeDocument/2006/relationships/externalLinkPath" Target="03.%20MAZO%20-%202026/GF-FT-30%20mes%20de%20%20marzo.xlsx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03.%20MARZO%20-%202026/GRATUIDAD/RECLASIFICACION%20TERCEROS-SGP-CALIDAD-GRATUIDAD.xlsx" TargetMode="External"/><Relationship Id="rId2" Type="http://schemas.openxmlformats.org/officeDocument/2006/relationships/externalLinkPath" Target="https://mineducaciongovco-my.sharepoint.com/personal/acastrog_mineducacion_gov_co/Documents/Documentos/2026/SGP/03.%20MARZO%20-%202026/GRATUIDAD/RECLASIFICACION%20TERCEROS-SGP-CALIDAD-GRATUIDAD.xlsx" TargetMode="External"/><Relationship Id="rId1" Type="http://schemas.openxmlformats.org/officeDocument/2006/relationships/externalLinkPath" Target="/personal/acastrog_mineducacion_gov_co/Documents/Documentos/2026/SGP/03.%20MARZO%20-%202026/GRATUIDAD/RECLASIFICACION%20TERCEROS-SGP-CALIDAD-GRATUIDAD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GP/2025/11.%20NOVIEMBRE%20-SGP/CAUSACION%20RESOLUCION%20021117%20OCT-2025.xlsx" TargetMode="External"/><Relationship Id="rId2" Type="http://schemas.openxmlformats.org/officeDocument/2006/relationships/externalLinkPath" Target="https://mineducaciongovco-my.sharepoint.com/personal/acastrog_mineducacion_gov_co/Documents/Documentos/SGP/2025/10.%20OCTUBRE%20-%20SGP/CAUSACION%20RESOLUCION%20021117%20OCT-2025.xlsx" TargetMode="External"/><Relationship Id="rId1" Type="http://schemas.openxmlformats.org/officeDocument/2006/relationships/externalLinkPath" Target="/personal/acastrog_mineducacion_gov_co/Documents/Documentos/SGP/2025/11.%20NOVIEMBRE%20-SGP/CAUSACION%20RESOLUCION%20021117%20OCT-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SGP/2025/12.%20DICIEMBRE%20-SGP/GF-FT-30%20mes%20de%20diciembre%20ANTICIPO.xlsx" TargetMode="External"/><Relationship Id="rId2" Type="http://schemas.openxmlformats.org/officeDocument/2006/relationships/externalLinkPath" Target="https://mineducaciongovco-my.sharepoint.com/personal/acastrog_mineducacion_gov_co/Documents/Documentos/SGP/2025/12.%20DICIEMBRE%20-SGP/GF-FT-30%20mes%20de%20diciembre%20ANTICIPO.xlsx" TargetMode="External"/><Relationship Id="rId1" Type="http://schemas.openxmlformats.org/officeDocument/2006/relationships/externalLinkPath" Target="/personal/acastrog_mineducacion_gov_co/Documents/Documentos/2025/SGP/2025/12.%20DICIEMBRE%20-SGP/GF-FT-30%20mes%20de%20diciembre%20ANTICIPO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SGP/2025/12.%20DICIEMBRE%20-SGP/GF-FT-30%20mes%20de%20diciembre%20ajustado%20por%20PAC.xlsx" TargetMode="External"/><Relationship Id="rId2" Type="http://schemas.openxmlformats.org/officeDocument/2006/relationships/externalLinkPath" Target="https://mineducaciongovco-my.sharepoint.com/personal/acastrog_mineducacion_gov_co/Documents/Documentos/SGP/2025/12.%20DICIEMBRE%20-SGP/GF-FT-30%20mes%20de%20diciembre%20ajustado%20por%20PAC.xlsx" TargetMode="External"/><Relationship Id="rId1" Type="http://schemas.openxmlformats.org/officeDocument/2006/relationships/externalLinkPath" Target="/personal/acastrog_mineducacion_gov_co/Documents/Documentos/2025/SGP/2025/12.%20DICIEMBRE%20-SGP/GF-FT-30%20mes%20de%20diciembre%20ajustado%20por%20PAC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SGP/2025/12.%20DICIEMBRE%20-SGP/GF-FT-30%20Bogot&#225;%20diciembre.xlsx" TargetMode="External"/><Relationship Id="rId2" Type="http://schemas.openxmlformats.org/officeDocument/2006/relationships/externalLinkPath" Target="https://mineducaciongovco-my.sharepoint.com/personal/acastrog_mineducacion_gov_co/Documents/Documentos/SGP/2025/12.%20DICIEMBRE%20-SGP/GF-FT-30%20Bogot&#225;%20diciembre.xlsx" TargetMode="External"/><Relationship Id="rId1" Type="http://schemas.openxmlformats.org/officeDocument/2006/relationships/externalLinkPath" Target="/personal/acastrog_mineducacion_gov_co/Documents/Documentos/2025/SGP/2025/12.%20DICIEMBRE%20-SGP/GF-FT-30%20Bogot&#225;%20diciembre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astrog\Downloads\Anexos%201%20al%202%20DD%20SGP-109-2026.xlsx" TargetMode="External"/><Relationship Id="rId1" Type="http://schemas.openxmlformats.org/officeDocument/2006/relationships/externalLinkPath" Target="file:///C:\Users\acastrog\Downloads\Anexos%201%20al%202%20DD%20SGP-109-2026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A%20MARINA%20CASTRO\Downloads\GF-FT-30%20mes%20de%20%20abril.xlsx" TargetMode="External"/><Relationship Id="rId1" Type="http://schemas.openxmlformats.org/officeDocument/2006/relationships/externalLinkPath" Target="file:///C:\Users\ANGELA%20MARINA%20CASTRO\Downloads\GF-FT-30%20mes%20de%20%20abril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caciongovco-my.sharepoint.com/personal/acastrog_mineducacion_gov_co/Documents/Documentos/2026/SGP/DOCUMENTOS%20DNP/RELACION%20COD%20DANE-CHIP-NIT.xlsx" TargetMode="External"/><Relationship Id="rId1" Type="http://schemas.openxmlformats.org/officeDocument/2006/relationships/externalLinkPath" Target="DOCUMENTOS%20DNP/RELACION%20COD%20DANE-CHIP-NIT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astrog\Downloads\GF-FT-30%20mes%20de%20junio.xlsx" TargetMode="External"/><Relationship Id="rId1" Type="http://schemas.openxmlformats.org/officeDocument/2006/relationships/externalLinkPath" Target="file:///C:\Users\acastrog\Downloads\GF-FT-30%20mes%20de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MINA"/>
      <sheetName val="CANCELACIONES"/>
      <sheetName val="PLANO 1"/>
      <sheetName val="PLANO 2"/>
      <sheetName val="PLANO 3"/>
      <sheetName val="PLANO 3 FORMULA"/>
      <sheetName val="Hoja1"/>
      <sheetName val="Hoja2"/>
      <sheetName val="PLANO 3 formula "/>
    </sheetNames>
    <sheetDataSet>
      <sheetData sheetId="0" refreshError="1">
        <row r="16">
          <cell r="Y16">
            <v>899999336</v>
          </cell>
          <cell r="Z16" t="str">
            <v>DEPTO. DE AMAZONAS</v>
          </cell>
          <cell r="AA16">
            <v>1</v>
          </cell>
          <cell r="AB16" t="str">
            <v>1-899999336</v>
          </cell>
          <cell r="AC16">
            <v>0</v>
          </cell>
        </row>
        <row r="17">
          <cell r="Y17">
            <v>890900286</v>
          </cell>
          <cell r="Z17" t="str">
            <v>DEPTO. DE ANTIOQUIA</v>
          </cell>
          <cell r="AA17">
            <v>1</v>
          </cell>
          <cell r="AB17" t="str">
            <v>1-890900286</v>
          </cell>
          <cell r="AC17">
            <v>849233105295</v>
          </cell>
        </row>
        <row r="18">
          <cell r="Y18">
            <v>800102838</v>
          </cell>
          <cell r="Z18" t="str">
            <v>DEPTO. DE ARAUCA</v>
          </cell>
          <cell r="AA18">
            <v>1</v>
          </cell>
          <cell r="AB18" t="str">
            <v>1-800102838</v>
          </cell>
          <cell r="AC18">
            <v>15097155576</v>
          </cell>
        </row>
        <row r="19">
          <cell r="Y19">
            <v>890102006</v>
          </cell>
          <cell r="Z19" t="str">
            <v>DEPTO. DE ATLANTICO</v>
          </cell>
          <cell r="AA19">
            <v>1</v>
          </cell>
          <cell r="AB19" t="str">
            <v>1-890102006</v>
          </cell>
          <cell r="AC19">
            <v>170061355733</v>
          </cell>
        </row>
        <row r="20">
          <cell r="Y20">
            <v>890480059</v>
          </cell>
          <cell r="Z20" t="str">
            <v>DEPTO. DE BOLIVAR</v>
          </cell>
          <cell r="AA20">
            <v>1</v>
          </cell>
          <cell r="AB20" t="str">
            <v>1-890480059</v>
          </cell>
          <cell r="AC20">
            <v>346058178637</v>
          </cell>
        </row>
        <row r="21">
          <cell r="Y21">
            <v>891800498</v>
          </cell>
          <cell r="Z21" t="str">
            <v>DEPTO. DE BOYACA</v>
          </cell>
          <cell r="AA21">
            <v>1</v>
          </cell>
          <cell r="AB21" t="str">
            <v>1-891800498</v>
          </cell>
          <cell r="AC21">
            <v>416381673407</v>
          </cell>
        </row>
        <row r="22">
          <cell r="Y22">
            <v>890801052</v>
          </cell>
          <cell r="Z22" t="str">
            <v>DEPTO. DE CALDAS</v>
          </cell>
          <cell r="AA22">
            <v>1</v>
          </cell>
          <cell r="AB22" t="str">
            <v>1-890801052</v>
          </cell>
          <cell r="AC22">
            <v>231978817991</v>
          </cell>
        </row>
        <row r="23">
          <cell r="Y23">
            <v>800091594</v>
          </cell>
          <cell r="Z23" t="str">
            <v>DEPTO. DE CAQUETA</v>
          </cell>
          <cell r="AA23">
            <v>1</v>
          </cell>
          <cell r="AB23" t="str">
            <v>1-800091594</v>
          </cell>
          <cell r="AC23">
            <v>160608142953</v>
          </cell>
        </row>
        <row r="24">
          <cell r="Y24">
            <v>892099216</v>
          </cell>
          <cell r="Z24" t="str">
            <v>DEPTO. DE CASANARE</v>
          </cell>
          <cell r="AA24">
            <v>1</v>
          </cell>
          <cell r="AB24" t="str">
            <v>1-892099216</v>
          </cell>
          <cell r="AC24">
            <v>11970740439</v>
          </cell>
        </row>
        <row r="25">
          <cell r="Y25">
            <v>891580016</v>
          </cell>
          <cell r="Z25" t="str">
            <v>DEPTO. DE CAUCA</v>
          </cell>
          <cell r="AA25">
            <v>1</v>
          </cell>
          <cell r="AB25" t="str">
            <v>1-891580016</v>
          </cell>
          <cell r="AC25">
            <v>510863363732</v>
          </cell>
        </row>
        <row r="26">
          <cell r="Y26">
            <v>892399999</v>
          </cell>
          <cell r="Z26" t="str">
            <v>DEPTO. DE CESAR</v>
          </cell>
          <cell r="AA26">
            <v>1</v>
          </cell>
          <cell r="AB26" t="str">
            <v>1-892399999</v>
          </cell>
          <cell r="AC26">
            <v>222927779046</v>
          </cell>
        </row>
        <row r="27">
          <cell r="Y27">
            <v>891680010</v>
          </cell>
          <cell r="Z27" t="str">
            <v>DEPTO. DE CHOCO</v>
          </cell>
          <cell r="AA27">
            <v>1</v>
          </cell>
          <cell r="AB27" t="str">
            <v>1-891680010</v>
          </cell>
          <cell r="AC27">
            <v>185299077333</v>
          </cell>
        </row>
        <row r="28">
          <cell r="Y28">
            <v>800103935</v>
          </cell>
          <cell r="Z28" t="str">
            <v>DEPTO. DE CORDOBA</v>
          </cell>
          <cell r="AA28">
            <v>1</v>
          </cell>
          <cell r="AB28" t="str">
            <v>1-800103935</v>
          </cell>
          <cell r="AC28">
            <v>466275306074</v>
          </cell>
        </row>
        <row r="29">
          <cell r="Y29">
            <v>899999114</v>
          </cell>
          <cell r="Z29" t="str">
            <v>DEPTO. DE CUNDINAMARCA</v>
          </cell>
          <cell r="AA29">
            <v>1</v>
          </cell>
          <cell r="AB29" t="str">
            <v>1-899999114</v>
          </cell>
          <cell r="AC29">
            <v>567786789867</v>
          </cell>
        </row>
        <row r="30">
          <cell r="Y30">
            <v>892099149</v>
          </cell>
          <cell r="Z30" t="str">
            <v>DEPTO. DE GUAINIA</v>
          </cell>
          <cell r="AA30">
            <v>1</v>
          </cell>
          <cell r="AB30" t="str">
            <v>1-892099149</v>
          </cell>
          <cell r="AC30">
            <v>7952251217</v>
          </cell>
        </row>
        <row r="31">
          <cell r="Y31">
            <v>800103196</v>
          </cell>
          <cell r="Z31" t="str">
            <v>DEPTO. DE GUAVIARE</v>
          </cell>
          <cell r="AA31">
            <v>1</v>
          </cell>
          <cell r="AB31" t="str">
            <v>1-800103196</v>
          </cell>
          <cell r="AC31">
            <v>31098666451</v>
          </cell>
        </row>
        <row r="32">
          <cell r="Y32">
            <v>800103913</v>
          </cell>
          <cell r="Z32" t="str">
            <v>DEPTO. DE HUILA</v>
          </cell>
          <cell r="AA32">
            <v>1</v>
          </cell>
          <cell r="AB32" t="str">
            <v>1-800103913</v>
          </cell>
          <cell r="AC32">
            <v>303929751039</v>
          </cell>
        </row>
        <row r="33">
          <cell r="Y33">
            <v>892115015</v>
          </cell>
          <cell r="Z33" t="str">
            <v>DEPTO. DE LA GUAJIRA</v>
          </cell>
          <cell r="AA33">
            <v>1</v>
          </cell>
          <cell r="AB33" t="str">
            <v>1-892115015</v>
          </cell>
          <cell r="AC33">
            <v>74314651549</v>
          </cell>
        </row>
        <row r="34">
          <cell r="Y34">
            <v>800103920</v>
          </cell>
          <cell r="Z34" t="str">
            <v>DEPTO. DE MAGDALENA</v>
          </cell>
          <cell r="AA34">
            <v>1</v>
          </cell>
          <cell r="AB34" t="str">
            <v>1-800103920</v>
          </cell>
          <cell r="AC34">
            <v>274493137122</v>
          </cell>
        </row>
        <row r="35">
          <cell r="Y35">
            <v>892000148</v>
          </cell>
          <cell r="Z35" t="str">
            <v>DEPTO. DE META</v>
          </cell>
          <cell r="AA35">
            <v>1</v>
          </cell>
          <cell r="AB35" t="str">
            <v>1-892000148</v>
          </cell>
          <cell r="AC35">
            <v>154585593791</v>
          </cell>
        </row>
        <row r="36">
          <cell r="Y36">
            <v>800103923</v>
          </cell>
          <cell r="Z36" t="str">
            <v>DEPTO. DE NARIÑO</v>
          </cell>
          <cell r="AA36">
            <v>1</v>
          </cell>
          <cell r="AB36" t="str">
            <v>1-800103923</v>
          </cell>
          <cell r="AC36">
            <v>459738478793</v>
          </cell>
        </row>
        <row r="37">
          <cell r="Y37">
            <v>800103927</v>
          </cell>
          <cell r="Z37" t="str">
            <v>DEPTO. NORTE DE SANTANDER</v>
          </cell>
          <cell r="AA37">
            <v>1</v>
          </cell>
          <cell r="AB37" t="str">
            <v>1-800103927</v>
          </cell>
          <cell r="AC37">
            <v>185938473961</v>
          </cell>
        </row>
        <row r="38">
          <cell r="Y38">
            <v>800094164</v>
          </cell>
          <cell r="Z38" t="str">
            <v>DEPTO. DE PUTUMAYO</v>
          </cell>
          <cell r="AA38">
            <v>1</v>
          </cell>
          <cell r="AB38" t="str">
            <v>1-800094164</v>
          </cell>
          <cell r="AC38">
            <v>124055697225</v>
          </cell>
        </row>
        <row r="39">
          <cell r="Y39">
            <v>890001639</v>
          </cell>
          <cell r="Z39" t="str">
            <v>DEPTO. DE QUINDIO</v>
          </cell>
          <cell r="AA39">
            <v>1</v>
          </cell>
          <cell r="AB39" t="str">
            <v>1-890001639</v>
          </cell>
          <cell r="AC39">
            <v>118591780974</v>
          </cell>
        </row>
        <row r="40">
          <cell r="Y40">
            <v>891480085</v>
          </cell>
          <cell r="Z40" t="str">
            <v>DEPTO. DE RISARALDA</v>
          </cell>
          <cell r="AA40">
            <v>1</v>
          </cell>
          <cell r="AB40" t="str">
            <v>1-891480085</v>
          </cell>
          <cell r="AC40">
            <v>114911121986</v>
          </cell>
        </row>
        <row r="41">
          <cell r="Y41">
            <v>892400038</v>
          </cell>
          <cell r="Z41" t="str">
            <v>DEPTO. DE SAN ANDRES</v>
          </cell>
          <cell r="AA41">
            <v>1</v>
          </cell>
          <cell r="AB41" t="str">
            <v>1-892400038</v>
          </cell>
          <cell r="AC41">
            <v>0</v>
          </cell>
        </row>
        <row r="42">
          <cell r="Y42">
            <v>890201235</v>
          </cell>
          <cell r="Z42" t="str">
            <v>DEPTO. DE SANTANDER</v>
          </cell>
          <cell r="AA42">
            <v>1</v>
          </cell>
          <cell r="AB42" t="str">
            <v>1-890201235</v>
          </cell>
          <cell r="AC42">
            <v>409182629523</v>
          </cell>
        </row>
        <row r="43">
          <cell r="Y43">
            <v>892280021</v>
          </cell>
          <cell r="Z43" t="str">
            <v>DEPTO. DE SUCRE</v>
          </cell>
          <cell r="AA43">
            <v>1</v>
          </cell>
          <cell r="AB43" t="str">
            <v>1-892280021</v>
          </cell>
          <cell r="AC43">
            <v>247634716030</v>
          </cell>
        </row>
        <row r="44">
          <cell r="Y44">
            <v>800113672</v>
          </cell>
          <cell r="Z44" t="str">
            <v>DEPTO. DE TOLIMA</v>
          </cell>
          <cell r="AA44">
            <v>1</v>
          </cell>
          <cell r="AB44" t="str">
            <v>1-800113672</v>
          </cell>
          <cell r="AC44">
            <v>380097978485</v>
          </cell>
        </row>
        <row r="45">
          <cell r="Y45">
            <v>890399029</v>
          </cell>
          <cell r="Z45" t="str">
            <v>DEPTO. DE VALLE DEL CAUCA</v>
          </cell>
          <cell r="AA45">
            <v>1</v>
          </cell>
          <cell r="AB45" t="str">
            <v>1-890399029</v>
          </cell>
          <cell r="AC45">
            <v>261113899539</v>
          </cell>
        </row>
        <row r="46">
          <cell r="Y46">
            <v>845000021</v>
          </cell>
          <cell r="Z46" t="str">
            <v>DEPTO. DE VAUPES</v>
          </cell>
          <cell r="AA46">
            <v>1</v>
          </cell>
          <cell r="AB46" t="str">
            <v>1-845000021</v>
          </cell>
          <cell r="AC46">
            <v>4711768977</v>
          </cell>
        </row>
        <row r="47">
          <cell r="Y47">
            <v>800094067</v>
          </cell>
          <cell r="Z47" t="str">
            <v>DEPTO. DE VICHADA</v>
          </cell>
          <cell r="AA47">
            <v>1</v>
          </cell>
          <cell r="AB47" t="str">
            <v>1-800094067</v>
          </cell>
          <cell r="AC47">
            <v>0</v>
          </cell>
        </row>
        <row r="48">
          <cell r="Y48">
            <v>899999061</v>
          </cell>
          <cell r="Z48" t="str">
            <v>BOGOTA D.C.</v>
          </cell>
          <cell r="AA48">
            <v>1</v>
          </cell>
          <cell r="AB48" t="str">
            <v>1-899999061</v>
          </cell>
          <cell r="AC48">
            <v>1388855459213</v>
          </cell>
        </row>
        <row r="49">
          <cell r="Y49">
            <v>890102018</v>
          </cell>
          <cell r="Z49" t="str">
            <v>DISTRITO DE BARRANQUILLA</v>
          </cell>
          <cell r="AA49">
            <v>1</v>
          </cell>
          <cell r="AB49" t="str">
            <v>1-890102018</v>
          </cell>
          <cell r="AC49">
            <v>288559492243</v>
          </cell>
        </row>
        <row r="50">
          <cell r="Y50">
            <v>890480184</v>
          </cell>
          <cell r="Z50" t="str">
            <v>DISTRITO DE CARTAGENA</v>
          </cell>
          <cell r="AA50">
            <v>1</v>
          </cell>
          <cell r="AB50" t="str">
            <v>1-890480184</v>
          </cell>
          <cell r="AC50">
            <v>197449062121</v>
          </cell>
        </row>
        <row r="51">
          <cell r="Y51">
            <v>891780009</v>
          </cell>
          <cell r="Z51" t="str">
            <v>DISTRITO DE SANTA MARTA</v>
          </cell>
          <cell r="AA51">
            <v>1</v>
          </cell>
          <cell r="AB51" t="str">
            <v>1-891780009</v>
          </cell>
          <cell r="AC51">
            <v>128294887482</v>
          </cell>
        </row>
        <row r="52">
          <cell r="Y52">
            <v>890000464</v>
          </cell>
          <cell r="Z52" t="str">
            <v>ARMENIA - QUINDIO</v>
          </cell>
          <cell r="AA52">
            <v>1</v>
          </cell>
          <cell r="AB52" t="str">
            <v>1-890000464</v>
          </cell>
          <cell r="AC52">
            <v>106307624438</v>
          </cell>
        </row>
        <row r="53">
          <cell r="Y53">
            <v>890201900</v>
          </cell>
          <cell r="Z53" t="str">
            <v>BARRANCABERMEJA -SANTANDER</v>
          </cell>
          <cell r="AA53">
            <v>1</v>
          </cell>
          <cell r="AB53" t="str">
            <v>1-890201900</v>
          </cell>
          <cell r="AC53">
            <v>52619784175</v>
          </cell>
        </row>
        <row r="54">
          <cell r="Y54">
            <v>890980112</v>
          </cell>
          <cell r="Z54" t="str">
            <v>BELLO - ANTIOQUIA</v>
          </cell>
          <cell r="AA54">
            <v>1</v>
          </cell>
          <cell r="AB54" t="str">
            <v>1-890980112</v>
          </cell>
          <cell r="AC54">
            <v>68568061895</v>
          </cell>
        </row>
        <row r="55">
          <cell r="Y55">
            <v>890201222</v>
          </cell>
          <cell r="Z55" t="str">
            <v>BUCARAMANGA - SANTANDER</v>
          </cell>
          <cell r="AA55">
            <v>1</v>
          </cell>
          <cell r="AB55" t="str">
            <v>1-890201222</v>
          </cell>
          <cell r="AC55">
            <v>121475634871</v>
          </cell>
        </row>
        <row r="56">
          <cell r="Y56">
            <v>890399045</v>
          </cell>
          <cell r="Z56" t="str">
            <v>BUENAVENTURA - VALLE DEL CAUCA</v>
          </cell>
          <cell r="AA56">
            <v>1</v>
          </cell>
          <cell r="AB56" t="str">
            <v>1-890399045</v>
          </cell>
          <cell r="AC56">
            <v>87031914507</v>
          </cell>
        </row>
        <row r="57">
          <cell r="Y57">
            <v>891380033</v>
          </cell>
          <cell r="Z57" t="str">
            <v>BUGA - VALLE DEL CAUCA</v>
          </cell>
          <cell r="AA57">
            <v>1</v>
          </cell>
          <cell r="AB57" t="str">
            <v>1-891380033</v>
          </cell>
          <cell r="AC57">
            <v>40896501397</v>
          </cell>
        </row>
        <row r="58">
          <cell r="Y58">
            <v>890399011</v>
          </cell>
          <cell r="Z58" t="str">
            <v>CALI - VALLE DEL CAUCA</v>
          </cell>
          <cell r="AA58">
            <v>1</v>
          </cell>
          <cell r="AB58" t="str">
            <v>1-890399011</v>
          </cell>
          <cell r="AC58">
            <v>282429475529</v>
          </cell>
        </row>
        <row r="59">
          <cell r="Y59">
            <v>891900493</v>
          </cell>
          <cell r="Z59" t="str">
            <v>CARTAGO - VALLE DEL CAUCA</v>
          </cell>
          <cell r="AA59">
            <v>1</v>
          </cell>
          <cell r="AB59" t="str">
            <v>1-891900493</v>
          </cell>
          <cell r="AC59">
            <v>33175677432</v>
          </cell>
        </row>
        <row r="60">
          <cell r="Y60">
            <v>891780043</v>
          </cell>
          <cell r="Z60" t="str">
            <v>CIENAGA - MAGDALENA</v>
          </cell>
          <cell r="AA60">
            <v>1</v>
          </cell>
          <cell r="AB60" t="str">
            <v>1-891780043</v>
          </cell>
          <cell r="AC60">
            <v>41366362710</v>
          </cell>
        </row>
        <row r="61">
          <cell r="Y61">
            <v>890501434</v>
          </cell>
          <cell r="Z61" t="str">
            <v>CUCUTA - NTE DE SANTANDER</v>
          </cell>
          <cell r="AA61">
            <v>1</v>
          </cell>
          <cell r="AB61" t="str">
            <v>1-890501434</v>
          </cell>
          <cell r="AC61">
            <v>178831646241</v>
          </cell>
        </row>
        <row r="62">
          <cell r="Y62">
            <v>800099310</v>
          </cell>
          <cell r="Z62" t="str">
            <v>DOSQUEBRADAS - RISARALDA</v>
          </cell>
          <cell r="AA62">
            <v>1</v>
          </cell>
          <cell r="AB62" t="str">
            <v>1-800099310</v>
          </cell>
          <cell r="AC62">
            <v>57440701757</v>
          </cell>
        </row>
        <row r="63">
          <cell r="Y63">
            <v>891855138</v>
          </cell>
          <cell r="Z63" t="str">
            <v>DUITAMA - BOYACÁ</v>
          </cell>
          <cell r="AA63">
            <v>1</v>
          </cell>
          <cell r="AB63" t="str">
            <v>1-891855138</v>
          </cell>
          <cell r="AC63">
            <v>44062686230</v>
          </cell>
        </row>
        <row r="64">
          <cell r="Y64">
            <v>890907106</v>
          </cell>
          <cell r="Z64" t="str">
            <v>ENVIGADO - ANTIOQUIA</v>
          </cell>
          <cell r="AA64">
            <v>1</v>
          </cell>
          <cell r="AB64" t="str">
            <v>1-890907106</v>
          </cell>
          <cell r="AC64">
            <v>50102842327</v>
          </cell>
        </row>
        <row r="65">
          <cell r="Y65">
            <v>800095728</v>
          </cell>
          <cell r="Z65" t="str">
            <v>FLORENCIA - CAQUETA</v>
          </cell>
          <cell r="AA65">
            <v>1</v>
          </cell>
          <cell r="AB65" t="str">
            <v>1-800095728</v>
          </cell>
          <cell r="AC65">
            <v>64199119659</v>
          </cell>
        </row>
        <row r="66">
          <cell r="Y66">
            <v>890205176</v>
          </cell>
          <cell r="Z66" t="str">
            <v>FLORIDABLANCA - SANTANDER</v>
          </cell>
          <cell r="AA66">
            <v>1</v>
          </cell>
          <cell r="AB66" t="str">
            <v>1-890205176</v>
          </cell>
          <cell r="AC66">
            <v>62517281187</v>
          </cell>
        </row>
        <row r="67">
          <cell r="Y67">
            <v>890680008</v>
          </cell>
          <cell r="Z67" t="str">
            <v>FUSAGASUGA - CUNDINAMARCA</v>
          </cell>
          <cell r="AA67">
            <v>1</v>
          </cell>
          <cell r="AB67" t="str">
            <v>1-890680008</v>
          </cell>
          <cell r="AC67">
            <v>38654833253</v>
          </cell>
        </row>
        <row r="68">
          <cell r="Y68">
            <v>890680378</v>
          </cell>
          <cell r="Z68" t="str">
            <v>GIRARDOT - CUNDINAMARCA</v>
          </cell>
          <cell r="AA68">
            <v>1</v>
          </cell>
          <cell r="AB68" t="str">
            <v>1-890680378</v>
          </cell>
          <cell r="AC68">
            <v>26486664175</v>
          </cell>
        </row>
        <row r="69">
          <cell r="Y69">
            <v>890204802</v>
          </cell>
          <cell r="Z69" t="str">
            <v>GIRON - SANTANDER</v>
          </cell>
          <cell r="AA69">
            <v>1</v>
          </cell>
          <cell r="AB69" t="str">
            <v>1-890204802</v>
          </cell>
          <cell r="AC69">
            <v>47545491660</v>
          </cell>
        </row>
        <row r="70">
          <cell r="Y70">
            <v>800113389</v>
          </cell>
          <cell r="Z70" t="str">
            <v>IBAGUE - TOLIMA</v>
          </cell>
          <cell r="AA70">
            <v>1</v>
          </cell>
          <cell r="AB70" t="str">
            <v>1-800113389</v>
          </cell>
          <cell r="AC70">
            <v>165477519054</v>
          </cell>
        </row>
        <row r="71">
          <cell r="Y71">
            <v>890980093</v>
          </cell>
          <cell r="Z71" t="str">
            <v>ITAGUI - ANTIOQUIA</v>
          </cell>
          <cell r="AA71">
            <v>1</v>
          </cell>
          <cell r="AB71" t="str">
            <v>1-890980093</v>
          </cell>
          <cell r="AC71">
            <v>56529265742</v>
          </cell>
        </row>
        <row r="72">
          <cell r="Y72">
            <v>800096758</v>
          </cell>
          <cell r="Z72" t="str">
            <v>LORICA - CORDOBA</v>
          </cell>
          <cell r="AA72">
            <v>1</v>
          </cell>
          <cell r="AB72" t="str">
            <v>1-800096758</v>
          </cell>
          <cell r="AC72">
            <v>65896390168</v>
          </cell>
        </row>
        <row r="73">
          <cell r="Y73">
            <v>800028432</v>
          </cell>
          <cell r="Z73" t="str">
            <v>MAGANGUE - BOLIVAR</v>
          </cell>
          <cell r="AA73">
            <v>1</v>
          </cell>
          <cell r="AB73" t="str">
            <v>1-800028432</v>
          </cell>
          <cell r="AC73">
            <v>52651992064</v>
          </cell>
        </row>
        <row r="74">
          <cell r="Y74">
            <v>892120020</v>
          </cell>
          <cell r="Z74" t="str">
            <v>MAICAO - LA GUAJIRA</v>
          </cell>
          <cell r="AA74">
            <v>1</v>
          </cell>
          <cell r="AB74" t="str">
            <v>1-892120020</v>
          </cell>
          <cell r="AC74">
            <v>58447971104</v>
          </cell>
        </row>
        <row r="75">
          <cell r="Y75">
            <v>890801053</v>
          </cell>
          <cell r="Z75" t="str">
            <v>MANIZALES - CALDAS</v>
          </cell>
          <cell r="AA75">
            <v>1</v>
          </cell>
          <cell r="AB75" t="str">
            <v>1-890801053</v>
          </cell>
          <cell r="AC75">
            <v>107387786038</v>
          </cell>
        </row>
        <row r="76">
          <cell r="Y76">
            <v>890905211</v>
          </cell>
          <cell r="Z76" t="str">
            <v>MEDELLIN - ANTIOQUIA</v>
          </cell>
          <cell r="AA76">
            <v>1</v>
          </cell>
          <cell r="AB76" t="str">
            <v>1-890905211</v>
          </cell>
          <cell r="AC76">
            <v>573020927055</v>
          </cell>
        </row>
        <row r="77">
          <cell r="Y77">
            <v>800096734</v>
          </cell>
          <cell r="Z77" t="str">
            <v>MONTERIA - CORDOBA</v>
          </cell>
          <cell r="AA77">
            <v>1</v>
          </cell>
          <cell r="AB77" t="str">
            <v>1-800096734</v>
          </cell>
          <cell r="AC77">
            <v>184555215723</v>
          </cell>
        </row>
        <row r="78">
          <cell r="Y78">
            <v>891180009</v>
          </cell>
          <cell r="Z78" t="str">
            <v>NEIVA - HUILA</v>
          </cell>
          <cell r="AA78">
            <v>1</v>
          </cell>
          <cell r="AB78" t="str">
            <v>1-891180009</v>
          </cell>
          <cell r="AC78">
            <v>121035024469</v>
          </cell>
        </row>
        <row r="79">
          <cell r="Y79">
            <v>891380007</v>
          </cell>
          <cell r="Z79" t="str">
            <v>PALMIRA - VALLE DEL CAUCA</v>
          </cell>
          <cell r="AA79">
            <v>1</v>
          </cell>
          <cell r="AB79" t="str">
            <v>1-891380007</v>
          </cell>
          <cell r="AC79">
            <v>89443278587</v>
          </cell>
        </row>
        <row r="80">
          <cell r="Y80">
            <v>891280000</v>
          </cell>
          <cell r="Z80" t="str">
            <v>PASTO - NARINO</v>
          </cell>
          <cell r="AA80">
            <v>1</v>
          </cell>
          <cell r="AB80" t="str">
            <v>1-891280000</v>
          </cell>
          <cell r="AC80">
            <v>130931240206</v>
          </cell>
        </row>
        <row r="81">
          <cell r="Y81">
            <v>891480030</v>
          </cell>
          <cell r="Z81" t="str">
            <v>PEREIRA - RISARALDA</v>
          </cell>
          <cell r="AA81">
            <v>1</v>
          </cell>
          <cell r="AB81" t="str">
            <v>1-891480030</v>
          </cell>
          <cell r="AC81">
            <v>143062779010</v>
          </cell>
        </row>
        <row r="82">
          <cell r="Y82">
            <v>891580006</v>
          </cell>
          <cell r="Z82" t="str">
            <v>POPAYAN - CAUCA</v>
          </cell>
          <cell r="AA82">
            <v>1</v>
          </cell>
          <cell r="AB82" t="str">
            <v>1-891580006</v>
          </cell>
          <cell r="AC82">
            <v>72299578979</v>
          </cell>
        </row>
        <row r="83">
          <cell r="Y83">
            <v>800096777</v>
          </cell>
          <cell r="Z83" t="str">
            <v>SAHAGUN - CORDOBA</v>
          </cell>
          <cell r="AA83">
            <v>1</v>
          </cell>
          <cell r="AB83" t="str">
            <v>1-800096777</v>
          </cell>
          <cell r="AC83">
            <v>42436634974</v>
          </cell>
        </row>
        <row r="84">
          <cell r="Y84">
            <v>800104062</v>
          </cell>
          <cell r="Z84" t="str">
            <v>SINCELEJO - SUCRE</v>
          </cell>
          <cell r="AA84">
            <v>1</v>
          </cell>
          <cell r="AB84" t="str">
            <v>1-800104062</v>
          </cell>
          <cell r="AC84">
            <v>97000482711</v>
          </cell>
        </row>
        <row r="85">
          <cell r="Y85">
            <v>800094755</v>
          </cell>
          <cell r="Z85" t="str">
            <v>SOACHA - CUNDINAMARCA</v>
          </cell>
          <cell r="AA85">
            <v>1</v>
          </cell>
          <cell r="AB85" t="str">
            <v>1-800094755</v>
          </cell>
          <cell r="AC85">
            <v>118006834141</v>
          </cell>
        </row>
        <row r="86">
          <cell r="Y86">
            <v>891855130</v>
          </cell>
          <cell r="Z86" t="str">
            <v>SOGAMOSO - BOYACA</v>
          </cell>
          <cell r="AA86">
            <v>1</v>
          </cell>
          <cell r="AB86" t="str">
            <v>1-891855130</v>
          </cell>
          <cell r="AC86">
            <v>42371611146</v>
          </cell>
        </row>
        <row r="87">
          <cell r="Y87">
            <v>890106291</v>
          </cell>
          <cell r="Z87" t="str">
            <v>SOLEDAD - ATLANTICO</v>
          </cell>
          <cell r="AA87">
            <v>1</v>
          </cell>
          <cell r="AB87" t="str">
            <v>1-890106291</v>
          </cell>
          <cell r="AC87">
            <v>72112018000</v>
          </cell>
        </row>
        <row r="88">
          <cell r="Y88">
            <v>891900272</v>
          </cell>
          <cell r="Z88" t="str">
            <v>TULUA - VALLE DEL CAUCA</v>
          </cell>
          <cell r="AA88">
            <v>1</v>
          </cell>
          <cell r="AB88" t="str">
            <v>1-891900272</v>
          </cell>
          <cell r="AC88">
            <v>57266805645</v>
          </cell>
        </row>
        <row r="89">
          <cell r="Y89">
            <v>891200916</v>
          </cell>
          <cell r="Z89" t="str">
            <v>TUMACO - NARINO</v>
          </cell>
          <cell r="AA89">
            <v>1</v>
          </cell>
          <cell r="AB89" t="str">
            <v>1-891200916</v>
          </cell>
          <cell r="AC89">
            <v>79680622389</v>
          </cell>
        </row>
        <row r="90">
          <cell r="Y90">
            <v>891800846</v>
          </cell>
          <cell r="Z90" t="str">
            <v>TUNJA - BOYACA</v>
          </cell>
          <cell r="AA90">
            <v>1</v>
          </cell>
          <cell r="AB90" t="str">
            <v>1-891800846</v>
          </cell>
          <cell r="AC90">
            <v>41085834085</v>
          </cell>
        </row>
        <row r="91">
          <cell r="Y91">
            <v>890981138</v>
          </cell>
          <cell r="Z91" t="str">
            <v>TURBO - ANTIOQUIA</v>
          </cell>
          <cell r="AA91">
            <v>1</v>
          </cell>
          <cell r="AB91" t="str">
            <v>1-890981138</v>
          </cell>
          <cell r="AC91">
            <v>70049626273</v>
          </cell>
        </row>
        <row r="92">
          <cell r="Y92">
            <v>800098911</v>
          </cell>
          <cell r="Z92" t="str">
            <v>VALLEDUPAR - CESAR</v>
          </cell>
          <cell r="AA92">
            <v>1</v>
          </cell>
          <cell r="AB92" t="str">
            <v>1-800098911</v>
          </cell>
          <cell r="AC92">
            <v>75895446512</v>
          </cell>
        </row>
        <row r="93">
          <cell r="Y93">
            <v>892099324</v>
          </cell>
          <cell r="Z93" t="str">
            <v>VILLAVICENCIO - META</v>
          </cell>
          <cell r="AA93">
            <v>1</v>
          </cell>
          <cell r="AB93" t="str">
            <v>1-892099324</v>
          </cell>
          <cell r="AC93">
            <v>123643232859</v>
          </cell>
        </row>
        <row r="94">
          <cell r="Y94">
            <v>891680011</v>
          </cell>
          <cell r="Z94" t="str">
            <v>QUIBDO - CHOCO</v>
          </cell>
          <cell r="AA94">
            <v>1</v>
          </cell>
          <cell r="AB94" t="str">
            <v>1-891680011</v>
          </cell>
          <cell r="AC94">
            <v>53916429537</v>
          </cell>
        </row>
        <row r="95">
          <cell r="Y95">
            <v>892115155</v>
          </cell>
          <cell r="Z95" t="str">
            <v>URIBIA - GUAJIRA</v>
          </cell>
          <cell r="AA95">
            <v>1</v>
          </cell>
          <cell r="AB95" t="str">
            <v>1-892115155</v>
          </cell>
          <cell r="AC95">
            <v>36213317958</v>
          </cell>
        </row>
        <row r="96">
          <cell r="Y96">
            <v>890980095</v>
          </cell>
          <cell r="Z96" t="str">
            <v>APARTADO - ANTIOQUIA</v>
          </cell>
          <cell r="AA96">
            <v>1</v>
          </cell>
          <cell r="AB96" t="str">
            <v>1-890980095</v>
          </cell>
          <cell r="AC96">
            <v>43210776434</v>
          </cell>
        </row>
        <row r="97">
          <cell r="Y97">
            <v>899999328</v>
          </cell>
          <cell r="Z97" t="str">
            <v>FACATATIVA - CUNDINAMARCA</v>
          </cell>
          <cell r="AA97">
            <v>1</v>
          </cell>
          <cell r="AB97" t="str">
            <v>1-899999328</v>
          </cell>
          <cell r="AC97">
            <v>34630822747</v>
          </cell>
        </row>
        <row r="98">
          <cell r="Y98">
            <v>892115007</v>
          </cell>
          <cell r="Z98" t="str">
            <v>RIOHACHA - LA GUAJIRA</v>
          </cell>
          <cell r="AA98">
            <v>1</v>
          </cell>
          <cell r="AB98" t="str">
            <v>1-892115007</v>
          </cell>
          <cell r="AC98">
            <v>12589173851</v>
          </cell>
        </row>
        <row r="99">
          <cell r="Y99">
            <v>890907317</v>
          </cell>
          <cell r="Z99" t="str">
            <v>RIONEGRO - ANTIOQUIA</v>
          </cell>
          <cell r="AA99">
            <v>1</v>
          </cell>
          <cell r="AB99" t="str">
            <v>1-890907317</v>
          </cell>
          <cell r="AC99">
            <v>36359542741</v>
          </cell>
        </row>
        <row r="100">
          <cell r="Y100">
            <v>899999172</v>
          </cell>
          <cell r="Z100" t="str">
            <v>CHIA - CUNDINAMARCA</v>
          </cell>
          <cell r="AA100">
            <v>1</v>
          </cell>
          <cell r="AB100" t="str">
            <v>1-899999172</v>
          </cell>
          <cell r="AC100">
            <v>31563078049</v>
          </cell>
        </row>
        <row r="101">
          <cell r="Y101">
            <v>800099095</v>
          </cell>
          <cell r="Z101" t="str">
            <v>IPIALES - NARIÑO</v>
          </cell>
          <cell r="AA101">
            <v>1</v>
          </cell>
          <cell r="AB101" t="str">
            <v>1-800099095</v>
          </cell>
          <cell r="AC101">
            <v>51857563320</v>
          </cell>
        </row>
        <row r="102">
          <cell r="Y102">
            <v>890399046</v>
          </cell>
          <cell r="Z102" t="str">
            <v>JAMUNDI - VALLE DEL CAUCA</v>
          </cell>
          <cell r="AA102">
            <v>1</v>
          </cell>
          <cell r="AB102" t="str">
            <v>1-890399046</v>
          </cell>
          <cell r="AC102">
            <v>36468985972</v>
          </cell>
        </row>
        <row r="103">
          <cell r="Y103">
            <v>890114335</v>
          </cell>
          <cell r="Z103" t="str">
            <v>MALAMBO - ATLANTICO</v>
          </cell>
          <cell r="AA103">
            <v>1</v>
          </cell>
          <cell r="AB103" t="str">
            <v>1-890114335</v>
          </cell>
          <cell r="AC103">
            <v>28742700204</v>
          </cell>
        </row>
        <row r="104">
          <cell r="Y104">
            <v>899999342</v>
          </cell>
          <cell r="Z104" t="str">
            <v>MOSQUERA - CUNDINAMARCA</v>
          </cell>
          <cell r="AA104">
            <v>1</v>
          </cell>
          <cell r="AB104" t="str">
            <v>1-899999342</v>
          </cell>
          <cell r="AC104">
            <v>30947288392</v>
          </cell>
        </row>
        <row r="105">
          <cell r="Y105">
            <v>890205383</v>
          </cell>
          <cell r="Z105" t="str">
            <v>PIEDECUESTA - SANTANDER</v>
          </cell>
          <cell r="AA105">
            <v>1</v>
          </cell>
          <cell r="AB105" t="str">
            <v>1-890205383</v>
          </cell>
          <cell r="AC105">
            <v>52385530362</v>
          </cell>
        </row>
        <row r="106">
          <cell r="Y106">
            <v>891180077</v>
          </cell>
          <cell r="Z106" t="str">
            <v>PITALITO - HUILA</v>
          </cell>
          <cell r="AA106">
            <v>1</v>
          </cell>
          <cell r="AB106" t="str">
            <v>1-891180077</v>
          </cell>
          <cell r="AC106">
            <v>52006097550</v>
          </cell>
        </row>
        <row r="107">
          <cell r="Y107">
            <v>890980331</v>
          </cell>
          <cell r="Z107" t="str">
            <v>SABANETA - ANTIOQUIA</v>
          </cell>
          <cell r="AA107">
            <v>1</v>
          </cell>
          <cell r="AB107" t="str">
            <v>1-890980331</v>
          </cell>
          <cell r="AC107">
            <v>9647652259</v>
          </cell>
        </row>
        <row r="108">
          <cell r="Y108">
            <v>891855017</v>
          </cell>
          <cell r="Z108" t="str">
            <v>YOPAL - CASANARE</v>
          </cell>
          <cell r="AA108">
            <v>1</v>
          </cell>
          <cell r="AB108" t="str">
            <v>1-891855017</v>
          </cell>
          <cell r="AC108">
            <v>49520754873</v>
          </cell>
        </row>
        <row r="109">
          <cell r="Y109">
            <v>899999318</v>
          </cell>
          <cell r="Z109" t="str">
            <v>ZIPAQUIRA - CUNDINAMARCA</v>
          </cell>
          <cell r="AA109">
            <v>1</v>
          </cell>
          <cell r="AB109" t="str">
            <v>1-899999318</v>
          </cell>
          <cell r="AC109">
            <v>34040710310</v>
          </cell>
        </row>
        <row r="110">
          <cell r="Y110">
            <v>890399025</v>
          </cell>
          <cell r="Z110" t="str">
            <v>YUMBO - VALLE DEL CAUCA</v>
          </cell>
          <cell r="AA110">
            <v>1</v>
          </cell>
          <cell r="AB110" t="str">
            <v>1-890399025</v>
          </cell>
          <cell r="AC110">
            <v>28459130738</v>
          </cell>
        </row>
        <row r="111">
          <cell r="Y111">
            <v>899999433</v>
          </cell>
          <cell r="Z111" t="str">
            <v>FUNZA - CUNDINAMARCA</v>
          </cell>
          <cell r="AA111">
            <v>1</v>
          </cell>
          <cell r="AB111" t="str">
            <v>1-899999433</v>
          </cell>
          <cell r="AC111">
            <v>15536731980</v>
          </cell>
        </row>
        <row r="112">
          <cell r="Y112">
            <v>890980782</v>
          </cell>
          <cell r="Z112" t="str">
            <v>LA ESTRELLA - ANTIOQUIA</v>
          </cell>
          <cell r="AA112">
            <v>1</v>
          </cell>
          <cell r="AB112" t="str">
            <v>1-890980782</v>
          </cell>
          <cell r="AC112">
            <v>7852308542</v>
          </cell>
        </row>
      </sheetData>
      <sheetData sheetId="1" refreshError="1">
        <row r="16">
          <cell r="Y16">
            <v>890900286</v>
          </cell>
          <cell r="Z16" t="str">
            <v>DEPARTAMENTO DE ANTIOQUIA</v>
          </cell>
          <cell r="AA16">
            <v>1</v>
          </cell>
          <cell r="AB16" t="str">
            <v>1-890900286</v>
          </cell>
          <cell r="AC16">
            <v>13908991343</v>
          </cell>
        </row>
        <row r="17">
          <cell r="Y17">
            <v>800102838</v>
          </cell>
          <cell r="Z17" t="str">
            <v>DEPARTAMENTO DEL ARAUCA</v>
          </cell>
          <cell r="AA17">
            <v>1</v>
          </cell>
          <cell r="AB17" t="str">
            <v>1-800102838</v>
          </cell>
          <cell r="AC17">
            <v>148123910</v>
          </cell>
        </row>
        <row r="18">
          <cell r="Y18">
            <v>890102006</v>
          </cell>
          <cell r="Z18" t="str">
            <v>DEPARTAMENTO DEL ATLANTICO</v>
          </cell>
          <cell r="AA18">
            <v>1</v>
          </cell>
          <cell r="AB18" t="str">
            <v>1-890102006</v>
          </cell>
          <cell r="AC18">
            <v>3242634950</v>
          </cell>
        </row>
        <row r="19">
          <cell r="Y19">
            <v>890480059</v>
          </cell>
          <cell r="Z19" t="str">
            <v>DEPARTAMENTO DE BOLIVAR</v>
          </cell>
          <cell r="AA19">
            <v>1</v>
          </cell>
          <cell r="AB19" t="str">
            <v>1-890480059</v>
          </cell>
          <cell r="AC19">
            <v>3506098249</v>
          </cell>
        </row>
        <row r="20">
          <cell r="Y20">
            <v>891800498</v>
          </cell>
          <cell r="Z20" t="str">
            <v>DEPARTAMENTO DE BOYACA</v>
          </cell>
          <cell r="AA20">
            <v>1</v>
          </cell>
          <cell r="AB20" t="str">
            <v>1-891800498</v>
          </cell>
          <cell r="AC20">
            <v>6618207195</v>
          </cell>
        </row>
        <row r="21">
          <cell r="Y21">
            <v>892099216</v>
          </cell>
          <cell r="Z21" t="str">
            <v>DEPARTAMENTO DEL CASANARE</v>
          </cell>
          <cell r="AA21">
            <v>1</v>
          </cell>
          <cell r="AB21" t="str">
            <v>1-892099216</v>
          </cell>
          <cell r="AC21">
            <v>216421272</v>
          </cell>
        </row>
        <row r="22">
          <cell r="Y22">
            <v>891580016</v>
          </cell>
          <cell r="Z22" t="str">
            <v>DEPARTAMENTO DEL CAUCA</v>
          </cell>
          <cell r="AA22">
            <v>1</v>
          </cell>
          <cell r="AB22" t="str">
            <v>1-891580016</v>
          </cell>
          <cell r="AC22">
            <v>3084426460</v>
          </cell>
        </row>
        <row r="23">
          <cell r="Y23">
            <v>892399999</v>
          </cell>
          <cell r="Z23" t="str">
            <v>DEPARTAMENTO DEL CESAR</v>
          </cell>
          <cell r="AA23">
            <v>1</v>
          </cell>
          <cell r="AB23" t="str">
            <v>1-892399999</v>
          </cell>
          <cell r="AC23">
            <v>872915773</v>
          </cell>
        </row>
        <row r="24">
          <cell r="Y24">
            <v>891680010</v>
          </cell>
          <cell r="Z24" t="str">
            <v>DEPARTAMENTO DE CHOCO</v>
          </cell>
          <cell r="AA24">
            <v>1</v>
          </cell>
          <cell r="AB24" t="str">
            <v>1-891680010</v>
          </cell>
          <cell r="AC24">
            <v>2270464550</v>
          </cell>
        </row>
        <row r="25">
          <cell r="Y25">
            <v>800103935</v>
          </cell>
          <cell r="Z25" t="str">
            <v>DEPARTAMENTO DE CORDOBA</v>
          </cell>
          <cell r="AA25">
            <v>1</v>
          </cell>
          <cell r="AB25" t="str">
            <v>1-800103935</v>
          </cell>
          <cell r="AC25">
            <v>1982503305</v>
          </cell>
        </row>
        <row r="26">
          <cell r="Y26">
            <v>899999114</v>
          </cell>
          <cell r="Z26" t="str">
            <v>DEPARTAMENTO DE CUNDINAMARCA</v>
          </cell>
          <cell r="AA26">
            <v>1</v>
          </cell>
          <cell r="AB26" t="str">
            <v>1-899999114</v>
          </cell>
          <cell r="AC26">
            <v>13417081855</v>
          </cell>
        </row>
        <row r="27">
          <cell r="Y27">
            <v>892099149</v>
          </cell>
          <cell r="Z27" t="str">
            <v>DEPARTAMENTO DEL GUAINIA</v>
          </cell>
          <cell r="AA27">
            <v>1</v>
          </cell>
          <cell r="AB27" t="str">
            <v>1-892099149</v>
          </cell>
          <cell r="AC27">
            <v>141531571</v>
          </cell>
        </row>
        <row r="28">
          <cell r="Y28">
            <v>800103196</v>
          </cell>
          <cell r="Z28" t="str">
            <v>DEPARTAMENTO DEL GUAVIARE</v>
          </cell>
          <cell r="AA28">
            <v>1</v>
          </cell>
          <cell r="AB28" t="str">
            <v>1-800103196</v>
          </cell>
          <cell r="AC28">
            <v>0</v>
          </cell>
        </row>
        <row r="29">
          <cell r="Y29">
            <v>800103913</v>
          </cell>
          <cell r="Z29" t="str">
            <v>DEPARTAMENTO DEL HUILA</v>
          </cell>
          <cell r="AA29">
            <v>1</v>
          </cell>
          <cell r="AB29" t="str">
            <v>1-800103913</v>
          </cell>
          <cell r="AC29">
            <v>1879412920</v>
          </cell>
        </row>
        <row r="30">
          <cell r="Y30">
            <v>892115015</v>
          </cell>
          <cell r="Z30" t="str">
            <v>DEPARTAMENTO DE LA GUAJIRA</v>
          </cell>
          <cell r="AA30">
            <v>1</v>
          </cell>
          <cell r="AB30" t="str">
            <v>1-892115015</v>
          </cell>
          <cell r="AC30">
            <v>452313331</v>
          </cell>
        </row>
        <row r="31">
          <cell r="Y31">
            <v>800103920</v>
          </cell>
          <cell r="Z31" t="str">
            <v>DEPARTAMENTO DE MAGDALENA</v>
          </cell>
          <cell r="AA31">
            <v>1</v>
          </cell>
          <cell r="AB31" t="str">
            <v>1-800103920</v>
          </cell>
          <cell r="AC31">
            <v>2019234947</v>
          </cell>
        </row>
        <row r="32">
          <cell r="Y32">
            <v>892000148</v>
          </cell>
          <cell r="Z32" t="str">
            <v>DEPARTAMENTO DEL META</v>
          </cell>
          <cell r="AA32">
            <v>1</v>
          </cell>
          <cell r="AB32" t="str">
            <v>1-892000148</v>
          </cell>
          <cell r="AC32">
            <v>481974399</v>
          </cell>
        </row>
        <row r="33">
          <cell r="Y33">
            <v>800103923</v>
          </cell>
          <cell r="Z33" t="str">
            <v>DEPARTAMENTO DE NARINO</v>
          </cell>
          <cell r="AA33">
            <v>1</v>
          </cell>
          <cell r="AB33" t="str">
            <v>1-800103923</v>
          </cell>
          <cell r="AC33">
            <v>4180685146</v>
          </cell>
        </row>
        <row r="34">
          <cell r="Y34">
            <v>800103927</v>
          </cell>
          <cell r="Z34" t="str">
            <v>DEPARTAMENTO DEL NORTE DE SANTANDER</v>
          </cell>
          <cell r="AA34">
            <v>1</v>
          </cell>
          <cell r="AB34" t="str">
            <v>1-800103927</v>
          </cell>
          <cell r="AC34">
            <v>3677898029</v>
          </cell>
        </row>
        <row r="35">
          <cell r="Y35">
            <v>800094164</v>
          </cell>
          <cell r="Z35" t="str">
            <v>DEPARTAMENTO DEL PUTUMAYO</v>
          </cell>
          <cell r="AA35">
            <v>1</v>
          </cell>
          <cell r="AB35" t="str">
            <v>1-800094164</v>
          </cell>
          <cell r="AC35">
            <v>445239963</v>
          </cell>
        </row>
        <row r="36">
          <cell r="Y36">
            <v>891480085</v>
          </cell>
          <cell r="Z36" t="str">
            <v>DEPARTAMENTO DE RISARALDA</v>
          </cell>
          <cell r="AA36">
            <v>1</v>
          </cell>
          <cell r="AB36" t="str">
            <v>1-891480085</v>
          </cell>
          <cell r="AC36">
            <v>1923453976</v>
          </cell>
        </row>
        <row r="37">
          <cell r="Y37">
            <v>892400038</v>
          </cell>
          <cell r="Z37" t="str">
            <v>DEPARTAMENTO DE SAN ANDRE</v>
          </cell>
          <cell r="AA37">
            <v>1</v>
          </cell>
          <cell r="AB37" t="str">
            <v>1-892400038</v>
          </cell>
          <cell r="AC37">
            <v>226261626</v>
          </cell>
        </row>
        <row r="38">
          <cell r="Y38">
            <v>890201235</v>
          </cell>
          <cell r="Z38" t="str">
            <v>DEPARTAMENTO DE SANTANDER</v>
          </cell>
          <cell r="AA38">
            <v>1</v>
          </cell>
          <cell r="AB38" t="str">
            <v>1-890201235</v>
          </cell>
          <cell r="AC38">
            <v>5758403531</v>
          </cell>
        </row>
        <row r="39">
          <cell r="Y39">
            <v>800113672</v>
          </cell>
          <cell r="Z39" t="str">
            <v>DEPARTAMENTO DEL TOLIMA</v>
          </cell>
          <cell r="AA39">
            <v>1</v>
          </cell>
          <cell r="AB39" t="str">
            <v>1-800113672</v>
          </cell>
          <cell r="AC39">
            <v>11591279105</v>
          </cell>
        </row>
        <row r="40">
          <cell r="Y40">
            <v>890399029</v>
          </cell>
          <cell r="Z40" t="str">
            <v>DEPARTAMENTO DEL VALLE DEL CAUCA</v>
          </cell>
          <cell r="AA40">
            <v>1</v>
          </cell>
          <cell r="AB40" t="str">
            <v>1-890399029</v>
          </cell>
          <cell r="AC40">
            <v>15901262402</v>
          </cell>
        </row>
        <row r="41">
          <cell r="Y41">
            <v>845000021</v>
          </cell>
          <cell r="Z41" t="str">
            <v>DEPARTAMENTO DEL VAUPES</v>
          </cell>
          <cell r="AA41">
            <v>1</v>
          </cell>
          <cell r="AB41" t="str">
            <v>1-845000021</v>
          </cell>
          <cell r="AC41">
            <v>31180094</v>
          </cell>
        </row>
        <row r="42">
          <cell r="Y42">
            <v>800094067</v>
          </cell>
          <cell r="Z42" t="str">
            <v>DEPARTAMENTO DEL VICHADA</v>
          </cell>
          <cell r="AA42">
            <v>1</v>
          </cell>
          <cell r="AB42" t="str">
            <v>1-800094067</v>
          </cell>
          <cell r="AC42">
            <v>163075355</v>
          </cell>
        </row>
        <row r="43">
          <cell r="Y43">
            <v>899999061</v>
          </cell>
          <cell r="Z43" t="str">
            <v>BOGOTA DISTRITO CAPITAL</v>
          </cell>
          <cell r="AA43">
            <v>1</v>
          </cell>
          <cell r="AB43" t="str">
            <v>1-899999061</v>
          </cell>
          <cell r="AC43">
            <v>17986070667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/>
      <sheetData sheetId="1"/>
      <sheetData sheetId="2"/>
      <sheetData sheetId="3"/>
      <sheetData sheetId="4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228396527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8639280271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984929616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1784499826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4754089060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6391715269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2405330494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1598757618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1237414834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5376634736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2896787210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1826682665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4999783164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5596201390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84619793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423640040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2817786492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1721212817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3694129577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1124001380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4064767681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2279717437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1627041302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684225920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1166441223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106979687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3232618849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5249329222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3900543352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2832858876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86499336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489759303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16187464322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3631375032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1754583944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835107740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682390048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957711132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996811443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552609508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332357621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2100345546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339777924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402219110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2164324537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486556583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446395846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375876781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659788807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426098322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184676830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275544874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1149784847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421627112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620938757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286270331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554664613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599135241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5761775915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1494928245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1276835976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922857155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1255584433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1495493161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614527962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336486960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1072473502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652662872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313815880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1034258373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318385677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471133169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472644226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691271869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2362090752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913857075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644150021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453717380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212984260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959458034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216163409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240137417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249318320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372420870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465635641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165690264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591257174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644472482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149388567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727224110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241956150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168145360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193952753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70091890</v>
          </cell>
        </row>
      </sheetData>
      <sheetData sheetId="5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161751449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6118377218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697531593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1263790819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3366867295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4526641556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1703465895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1132247349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876342761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3807756948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2051517755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1293664894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3540868967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3963255042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59928119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300023785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1995569091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1218970673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2616199213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796022843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2878686789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1614506162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1152277982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484571880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826078931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75763497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2289355236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3717598610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2762382378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2006243421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61259219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346849746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11464035178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2571756162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1242604256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591427065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483271707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678255340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705946355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391360543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235377165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1487474180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240632257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284853387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1532784390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344581565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316139550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266197630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467265406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301764752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130788963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195142121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814282810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298598221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439751625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202737939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392815979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424310278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4080515667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1058714920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904260992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653571595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889210553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1059114996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435211472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238301581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759530567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462218787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222245820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732466441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225482172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333658634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334728770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489561853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1672843314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647197698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456189948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321324693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150836412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679492504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153087901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170066401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176568357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263750138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329765260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117342592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418730995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456418316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105797657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515023392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171354435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119081302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137358213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49639393</v>
          </cell>
        </row>
      </sheetData>
      <sheetData sheetId="6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443187104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10326354032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1879631575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3384277059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9002075289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11854382585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4505182082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2945826432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2322460086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10059552434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5403810759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3409820063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9398209382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7096123834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149127568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756972929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5370362128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3157784868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6892185800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2159949294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7611630281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4341487719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3025870972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1348058583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2186223837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203710549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6175621293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9695240929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7295652770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5379292765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144989805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877920298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25388870288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6907369131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3294239192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1604314490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1284038295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2043094290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1925096829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1006098681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628112787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4053370580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648224392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760508226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4044695714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935504555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841391615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712414461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1248633844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805961165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358544454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546970455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2252087393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817595688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1185414462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573356873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1050867774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1201711758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11164115524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2849115220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2436121985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1759582981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2383494368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3087318802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1173997118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643014966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2047072058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1295889107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794663400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1904478871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622111131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912722657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880643588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1312199487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3896515012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1301356625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1258936766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825589652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457135817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1795488602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658738383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468954707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477326422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709467526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858146744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327678508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1124243572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1219223965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285980556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1368679432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448872655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337051208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365062938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136993850</v>
          </cell>
        </row>
      </sheetData>
      <sheetData sheetId="7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195073988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7378828745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841230605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1524145323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4060478178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5459178413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2054398195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1365502484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1056878798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4592195842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2474152483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1560173780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4270326066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4779728216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72273956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361831913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2406677792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1470091745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3155164395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960012112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3471727235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1947111800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1389659642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584398900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996260077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91371592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2760987043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4483463916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3331462865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2419551149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73879278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418304525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13825749750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3101565597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1498594100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713267403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582830878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817983236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851378899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471985026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283867393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1793909863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290205091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343536249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1848554464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415569074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381267698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321037206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563527107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363931537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157732897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235343498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982033829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360112667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530345191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244504135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473740296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511722760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4921145791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1276821583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1090548484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788214375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1072397493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1277304079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524869717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287394271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916002035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557440830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268030850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883362407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271933925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402395902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403686498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590416861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2017467033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780527387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550169985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387521037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181910336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819475269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184625655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205101909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212943339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318085504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397700451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141516428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504994085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550445399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127593112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621123751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206655293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143613331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165655483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59865642</v>
          </cell>
        </row>
      </sheetData>
      <sheetData sheetId="8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195073988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7378828744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841230604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1524145322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4060478177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5459178412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2054398194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1365502483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1056878797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4592195842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2474152482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1560173779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4270326065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4779728216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72273956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361831912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2406677791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1470091745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3155164395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960012111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3471727235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1947111799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1389659642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584398900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996260077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91371592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2760987042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4483463916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3331462865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2419551148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73879277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418304524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13825749750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3101565597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1498594100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713267402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582830877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817983236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851378899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471985025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283867393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1793909863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290205090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343536248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1848554463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415569074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381267698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321037205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563527106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363931537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157732896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235343497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982033828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360112666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530345191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244504135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473740296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511722759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4921145791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1276821582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1090548484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788214375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1072397493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1277304078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524869717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287394270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916002034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557440829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268030850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883362407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271933924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402395901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403686498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590416861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2017467033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780527386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550169984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387521036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181910336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819475269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184625655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205101909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212943338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318085504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397700450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141516428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504994084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550445399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127593112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621123751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206655292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143613331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165655483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59865641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/>
      <sheetData sheetId="1"/>
      <sheetData sheetId="2"/>
      <sheetData sheetId="3"/>
      <sheetData sheetId="4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144073614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0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0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0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0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0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0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0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0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0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0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0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0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65154397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0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0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0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116634818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0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339166440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0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0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0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0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0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0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0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0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0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0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0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0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0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0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0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0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0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0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0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0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180599124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0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0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0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8330816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0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17895550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0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0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5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102033583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0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0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0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0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0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0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0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0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0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0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0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0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46142638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0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0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0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82601303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0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240199201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0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0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0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0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0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0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0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0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0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0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0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0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0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0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0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0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0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0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0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0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127901114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0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0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0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5899922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0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12673710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0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0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6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272617414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0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0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0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0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0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0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0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0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0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0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0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0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229908668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0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0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0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5842727319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0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699597897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0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0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0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0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0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0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0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0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0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0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0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0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0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0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0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0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0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0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0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0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763322616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0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0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725009584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134850157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0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73732939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0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0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7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0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0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0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0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0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0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0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0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0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0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0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0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0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12614650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0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0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0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85477844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0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232846084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0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0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0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0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0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0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0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0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0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0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0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0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0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0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0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0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0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0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0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0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20739272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0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0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7590272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82838324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0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12887013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0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0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8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0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0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0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0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0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0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0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0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0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0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0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0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0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12614650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0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0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0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85477844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0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232846084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0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0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0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0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0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0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0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0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0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0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0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0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0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0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0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0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0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0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0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0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20739273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0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0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0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7590272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82838325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0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12887014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0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0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NCT004ReporteAuxiliarContabl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 refreshError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0506000200287655</v>
          </cell>
          <cell r="M16">
            <v>5652105389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220191147115</v>
          </cell>
          <cell r="M17">
            <v>125776475346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0064490200299217</v>
          </cell>
          <cell r="M18">
            <v>21211543344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0302000200003413</v>
          </cell>
          <cell r="M19">
            <v>32371470237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0756000200002242</v>
          </cell>
          <cell r="M20">
            <v>69516229403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0914510200344791</v>
          </cell>
          <cell r="M21">
            <v>61289012031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084100178775</v>
          </cell>
          <cell r="M22">
            <v>33245145589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475033032275</v>
          </cell>
          <cell r="M23">
            <v>21742335325</v>
          </cell>
        </row>
        <row r="24">
          <cell r="F24">
            <v>892099216</v>
          </cell>
          <cell r="G24" t="str">
            <v>DEPTO. DE CASANARE</v>
          </cell>
          <cell r="H24" t="str">
            <v>890903938</v>
          </cell>
          <cell r="I24" t="str">
            <v>BANCOLOMBIA S.A.</v>
          </cell>
          <cell r="J24" t="str">
            <v>CRR</v>
          </cell>
          <cell r="K24" t="str">
            <v>36381553044</v>
          </cell>
          <cell r="M24">
            <v>17185528070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0721590200570042</v>
          </cell>
          <cell r="M25">
            <v>82470136935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0922000200000880</v>
          </cell>
          <cell r="M26">
            <v>42269991104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979038577</v>
          </cell>
          <cell r="M27">
            <v>28356650491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0612110100039396</v>
          </cell>
          <cell r="M28">
            <v>76597768868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CRR</v>
          </cell>
          <cell r="K29" t="str">
            <v>0309000100039568</v>
          </cell>
          <cell r="M29">
            <v>81326901603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76384136539</v>
          </cell>
          <cell r="M30">
            <v>3470336002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220054264825</v>
          </cell>
          <cell r="M31">
            <v>7216072232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076200124857</v>
          </cell>
          <cell r="M32">
            <v>48764923999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0477100100008502</v>
          </cell>
          <cell r="M33">
            <v>26443768026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220400354312</v>
          </cell>
          <cell r="M34">
            <v>55219794074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0854000200000510</v>
          </cell>
          <cell r="M35">
            <v>28572805538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07484359223</v>
          </cell>
          <cell r="M36">
            <v>67194123263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066001083949</v>
          </cell>
          <cell r="M37">
            <v>50377031387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0598010200349777</v>
          </cell>
          <cell r="M38">
            <v>28579287267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136600165924</v>
          </cell>
          <cell r="M39">
            <v>16140160432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127200108745</v>
          </cell>
          <cell r="M40">
            <v>17209072011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220640130175</v>
          </cell>
          <cell r="M41">
            <v>2659363749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0736000200005307</v>
          </cell>
          <cell r="M42">
            <v>62424270112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0826250200399842</v>
          </cell>
          <cell r="M43">
            <v>48832190313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220550274013</v>
          </cell>
          <cell r="M44">
            <v>57392139898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220560263931</v>
          </cell>
          <cell r="M45">
            <v>47876206885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484203005390</v>
          </cell>
          <cell r="M46">
            <v>3469126223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0735560200197501</v>
          </cell>
          <cell r="M47">
            <v>5078209807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03184949252</v>
          </cell>
          <cell r="M48">
            <v>228557765612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0302000200003330</v>
          </cell>
          <cell r="M49">
            <v>47398808675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0756000200002267</v>
          </cell>
          <cell r="M50">
            <v>40163314043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220400355277</v>
          </cell>
          <cell r="M51">
            <v>24620421444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136600220984</v>
          </cell>
          <cell r="M52">
            <v>13950282132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0084000200484088</v>
          </cell>
          <cell r="M53">
            <v>10295559149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037500111978</v>
          </cell>
          <cell r="M54">
            <v>13393577482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0736000200005257</v>
          </cell>
          <cell r="M55">
            <v>22042523088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84281217789</v>
          </cell>
          <cell r="M56">
            <v>15389987327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188463335</v>
          </cell>
          <cell r="M57">
            <v>5203511910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220560266140</v>
          </cell>
          <cell r="M58">
            <v>49768785879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0259000200268464</v>
          </cell>
          <cell r="M59">
            <v>5186765677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220350607</v>
          </cell>
          <cell r="M60">
            <v>8289858370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600907208</v>
          </cell>
          <cell r="M61">
            <v>30698380951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127400036647</v>
          </cell>
          <cell r="M62">
            <v>8315348697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395810492</v>
          </cell>
          <cell r="M63">
            <v>6231692091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0299000200007005</v>
          </cell>
          <cell r="M64">
            <v>5091082233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312217904</v>
          </cell>
          <cell r="M65">
            <v>9888322230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0736000200005349</v>
          </cell>
          <cell r="M66">
            <v>9112347641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26483402804</v>
          </cell>
          <cell r="M67">
            <v>5779707453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0389000200362146</v>
          </cell>
          <cell r="M68">
            <v>4035483920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500807515252</v>
          </cell>
          <cell r="M69">
            <v>7147412820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220550274070</v>
          </cell>
          <cell r="M70">
            <v>25401482029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01584067850</v>
          </cell>
          <cell r="M71">
            <v>8536516251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408382125</v>
          </cell>
          <cell r="M72">
            <v>9720446415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48480220946</v>
          </cell>
          <cell r="M73">
            <v>7951610968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0477130100008486</v>
          </cell>
          <cell r="M74">
            <v>12338283040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084100178999</v>
          </cell>
          <cell r="M75">
            <v>15444862255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400842936</v>
          </cell>
          <cell r="M76">
            <v>82276821446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438723488</v>
          </cell>
          <cell r="M77">
            <v>27362828310</v>
          </cell>
        </row>
        <row r="78">
          <cell r="F78">
            <v>891180009</v>
          </cell>
          <cell r="G78" t="str">
            <v>NEIVA - HUILA</v>
          </cell>
          <cell r="H78" t="str">
            <v>890903938</v>
          </cell>
          <cell r="I78" t="str">
            <v>BANCOLOMBIA S.A.</v>
          </cell>
          <cell r="J78" t="str">
            <v>AHR</v>
          </cell>
          <cell r="K78" t="str">
            <v>07682961974</v>
          </cell>
          <cell r="M78">
            <v>18866149602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220590353868</v>
          </cell>
          <cell r="M79">
            <v>12070847289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220420195968</v>
          </cell>
          <cell r="M80">
            <v>19293869211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127200110394</v>
          </cell>
          <cell r="M81">
            <v>21726547213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0721500200569911</v>
          </cell>
          <cell r="M82">
            <v>13679076583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0760000100009845</v>
          </cell>
          <cell r="M83">
            <v>6851793217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895867042</v>
          </cell>
          <cell r="M84">
            <v>17412535503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22182100602</v>
          </cell>
          <cell r="M85">
            <v>15084964273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391810603</v>
          </cell>
          <cell r="M86">
            <v>6309467028</v>
          </cell>
        </row>
        <row r="87">
          <cell r="F87">
            <v>890106291</v>
          </cell>
          <cell r="G87" t="str">
            <v>SOLEDAD - ATLANTICO</v>
          </cell>
          <cell r="H87" t="str">
            <v>860003020</v>
          </cell>
          <cell r="I87" t="str">
            <v>BANCO BBVA S.A.</v>
          </cell>
          <cell r="J87" t="str">
            <v>AHR</v>
          </cell>
          <cell r="K87" t="str">
            <v>0302000200003611</v>
          </cell>
          <cell r="M87">
            <v>14508873593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0910210200372382</v>
          </cell>
          <cell r="M88">
            <v>7528640313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89481166269</v>
          </cell>
          <cell r="M89">
            <v>11894135701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390851905</v>
          </cell>
          <cell r="M90">
            <v>7307903758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0920000200241684</v>
          </cell>
          <cell r="M91">
            <v>9991618923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0922000200000849</v>
          </cell>
          <cell r="M92">
            <v>20362016926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364689802</v>
          </cell>
          <cell r="M93">
            <v>21090494465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>
            <v>979037017</v>
          </cell>
          <cell r="M94">
            <v>10451599119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0477110100008445</v>
          </cell>
          <cell r="M95">
            <v>6539962032</v>
          </cell>
        </row>
        <row r="96">
          <cell r="F96">
            <v>890980095</v>
          </cell>
          <cell r="G96" t="str">
            <v>APARTADO - ANTIOQUIA</v>
          </cell>
          <cell r="H96" t="str">
            <v>860003020</v>
          </cell>
          <cell r="I96" t="str">
            <v>BANCO BBVA S.A.</v>
          </cell>
          <cell r="J96" t="str">
            <v>AHR</v>
          </cell>
          <cell r="K96" t="str">
            <v>0052000200375938</v>
          </cell>
          <cell r="M96">
            <v>6557094630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0382160100015097</v>
          </cell>
          <cell r="M97">
            <v>5390433777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0477110100008411</v>
          </cell>
          <cell r="M98">
            <v>14236083274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220185149440</v>
          </cell>
          <cell r="M99">
            <v>5327335401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33782724679</v>
          </cell>
          <cell r="M100">
            <v>4591549461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0445300100015993</v>
          </cell>
          <cell r="M101">
            <v>7280203167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CRR</v>
          </cell>
          <cell r="K102" t="str">
            <v>101123701</v>
          </cell>
          <cell r="M102">
            <v>5895392756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33080852113</v>
          </cell>
          <cell r="M103">
            <v>4396606124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0309000100039436</v>
          </cell>
          <cell r="M104">
            <v>4537248564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0736000200005174</v>
          </cell>
          <cell r="M105">
            <v>9005994962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220425113461</v>
          </cell>
          <cell r="M106">
            <v>8661690273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220211018445</v>
          </cell>
          <cell r="M107">
            <v>2008698957</v>
          </cell>
        </row>
        <row r="108">
          <cell r="F108">
            <v>891855017</v>
          </cell>
          <cell r="G108" t="str">
            <v>YOPAL - CASANARE</v>
          </cell>
          <cell r="H108" t="str">
            <v>890903938</v>
          </cell>
          <cell r="I108" t="str">
            <v>BANCOLOMBIA S.A.</v>
          </cell>
          <cell r="J108" t="str">
            <v>AHR</v>
          </cell>
          <cell r="K108" t="str">
            <v>36382626642</v>
          </cell>
          <cell r="M108">
            <v>9933660082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33281007101</v>
          </cell>
          <cell r="M109">
            <v>5050937472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018400086643</v>
          </cell>
          <cell r="M110">
            <v>4869542943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011221694</v>
          </cell>
          <cell r="M111">
            <v>2549687163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24300003820</v>
          </cell>
          <cell r="M112">
            <v>1727032296</v>
          </cell>
        </row>
      </sheetData>
      <sheetData sheetId="1" refreshError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0506000200287671</v>
          </cell>
          <cell r="M16">
            <v>5866915637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220191147123</v>
          </cell>
          <cell r="M17">
            <v>12922442773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0064470200299225</v>
          </cell>
          <cell r="M18">
            <v>2456397062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0302000200003421</v>
          </cell>
          <cell r="M19">
            <v>1829936092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0756000200002259</v>
          </cell>
          <cell r="M20">
            <v>4168969854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0914570200344841</v>
          </cell>
          <cell r="M21">
            <v>2775087619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084100178783</v>
          </cell>
          <cell r="M22">
            <v>4053317413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475033032283</v>
          </cell>
          <cell r="M23">
            <v>2033230750</v>
          </cell>
        </row>
        <row r="24">
          <cell r="F24">
            <v>892099216</v>
          </cell>
          <cell r="G24" t="str">
            <v>DEPTO. DE CASANARE</v>
          </cell>
          <cell r="H24" t="str">
            <v>860003020</v>
          </cell>
          <cell r="I24" t="str">
            <v>BANCO BBVA S.A.</v>
          </cell>
          <cell r="J24" t="str">
            <v>AHR</v>
          </cell>
          <cell r="K24" t="str">
            <v>0981160200482367</v>
          </cell>
          <cell r="M24">
            <v>4799104554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07210200570034</v>
          </cell>
          <cell r="M25">
            <v>12006652504</v>
          </cell>
        </row>
        <row r="26">
          <cell r="F26">
            <v>892399999</v>
          </cell>
          <cell r="G26" t="str">
            <v>DEPTO. DE CESAR</v>
          </cell>
          <cell r="H26" t="str">
            <v>890903938</v>
          </cell>
          <cell r="I26" t="str">
            <v>BANCOLOMBIA S.A.</v>
          </cell>
          <cell r="J26" t="str">
            <v>AHR</v>
          </cell>
          <cell r="K26" t="str">
            <v>52482674925</v>
          </cell>
          <cell r="M26">
            <v>3685060590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979038601</v>
          </cell>
          <cell r="M27">
            <v>18505859908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0612100100039404</v>
          </cell>
          <cell r="M28">
            <v>3541219882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0309000200039576</v>
          </cell>
          <cell r="M29">
            <v>3016191970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76384101158</v>
          </cell>
          <cell r="M30">
            <v>7996551262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220054264809</v>
          </cell>
          <cell r="M31">
            <v>5957071920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076200124865</v>
          </cell>
          <cell r="M32">
            <v>2050497921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0477190100008510</v>
          </cell>
          <cell r="M33">
            <v>5381491898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220400354304</v>
          </cell>
          <cell r="M34">
            <v>0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0854000200000528</v>
          </cell>
          <cell r="M35">
            <v>4422764617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07484359291</v>
          </cell>
          <cell r="M36">
            <v>4248217014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066001083956</v>
          </cell>
          <cell r="M37">
            <v>2635819333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0598010200349785</v>
          </cell>
          <cell r="M38">
            <v>7811006485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136600165932</v>
          </cell>
          <cell r="M39">
            <v>1535267762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127200108752</v>
          </cell>
          <cell r="M40">
            <v>1399464941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220640130167</v>
          </cell>
          <cell r="M41">
            <v>550968041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0736000200005315</v>
          </cell>
          <cell r="M42">
            <v>2567643285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0826290200399826</v>
          </cell>
          <cell r="M43">
            <v>2170726028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220550273999</v>
          </cell>
          <cell r="M44">
            <v>2819827220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220560263923</v>
          </cell>
          <cell r="M45">
            <v>1746582098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484203005366</v>
          </cell>
          <cell r="M46">
            <v>12799538603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0735550200197600</v>
          </cell>
          <cell r="M47">
            <v>6011320284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03184949104</v>
          </cell>
          <cell r="M48">
            <v>32120141108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0302000200003348</v>
          </cell>
          <cell r="M49">
            <v>8124838159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0756000200002275</v>
          </cell>
          <cell r="M50">
            <v>4605330254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220400355293</v>
          </cell>
          <cell r="M51">
            <v>2179135737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136600221016</v>
          </cell>
          <cell r="M52">
            <v>937711401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0084000200484096</v>
          </cell>
          <cell r="M53">
            <v>940621733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037500135068</v>
          </cell>
          <cell r="M54">
            <v>2135552076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0736000200005265</v>
          </cell>
          <cell r="M55">
            <v>1619435860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84281217894</v>
          </cell>
          <cell r="M56">
            <v>1502815405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188463343</v>
          </cell>
          <cell r="M57">
            <v>300328773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220560266157</v>
          </cell>
          <cell r="M58">
            <v>6261865621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0259000200268431</v>
          </cell>
          <cell r="M59">
            <v>535787907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220350615</v>
          </cell>
          <cell r="M60">
            <v>800844932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600907174</v>
          </cell>
          <cell r="M61">
            <v>2923557477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127400036654</v>
          </cell>
          <cell r="M62">
            <v>1382648868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395810526</v>
          </cell>
          <cell r="M63">
            <v>609445096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0299000200007013</v>
          </cell>
          <cell r="M64">
            <v>1453734464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312217912</v>
          </cell>
          <cell r="M65">
            <v>1217690257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0736000200005356</v>
          </cell>
          <cell r="M66">
            <v>778272779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26483403118</v>
          </cell>
          <cell r="M67">
            <v>457025998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0389000200362112</v>
          </cell>
          <cell r="M68">
            <v>416036266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500807515332</v>
          </cell>
          <cell r="M69">
            <v>1173156319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220550274088</v>
          </cell>
          <cell r="M70">
            <v>2071395808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01584068431</v>
          </cell>
          <cell r="M71">
            <v>1127398422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408382141</v>
          </cell>
          <cell r="M72">
            <v>1244251630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48480221799</v>
          </cell>
          <cell r="M73">
            <v>834305765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0477150100008478</v>
          </cell>
          <cell r="M74">
            <v>3712013270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084100179005</v>
          </cell>
          <cell r="M75">
            <v>1857883111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400842951</v>
          </cell>
          <cell r="M76">
            <v>9802199010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438723504</v>
          </cell>
          <cell r="M77">
            <v>1920500512</v>
          </cell>
        </row>
        <row r="78">
          <cell r="F78">
            <v>891180009</v>
          </cell>
          <cell r="G78" t="str">
            <v>NEIVA - HUILA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076000827600</v>
          </cell>
          <cell r="M78">
            <v>887700369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220590353876</v>
          </cell>
          <cell r="M79">
            <v>602796099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220420195976</v>
          </cell>
          <cell r="M80">
            <v>1526761241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127200110402</v>
          </cell>
          <cell r="M81">
            <v>4349655770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0721520200569903</v>
          </cell>
          <cell r="M82">
            <v>1456550114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0760000100009878</v>
          </cell>
          <cell r="M83">
            <v>717967330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895867075</v>
          </cell>
          <cell r="M84">
            <v>1047552588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22182100670</v>
          </cell>
          <cell r="M85">
            <v>3936180504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391810587</v>
          </cell>
          <cell r="M86">
            <v>781358133</v>
          </cell>
        </row>
        <row r="87">
          <cell r="F87">
            <v>890106291</v>
          </cell>
          <cell r="G87" t="str">
            <v>SOLEDAD - ATLANTICO</v>
          </cell>
          <cell r="H87">
            <v>860002964</v>
          </cell>
          <cell r="I87" t="str">
            <v>BANCO DE BOGOTA S. A.</v>
          </cell>
          <cell r="J87" t="str">
            <v>CRR</v>
          </cell>
          <cell r="K87" t="str">
            <v>493142418</v>
          </cell>
          <cell r="M87">
            <v>3781042230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0910240200372408</v>
          </cell>
          <cell r="M88">
            <v>459320593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89481166170</v>
          </cell>
          <cell r="M89">
            <v>1787735693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390851889</v>
          </cell>
          <cell r="M90">
            <v>909609077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0920000200241676</v>
          </cell>
          <cell r="M91">
            <v>1898715016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0922000200000864</v>
          </cell>
          <cell r="M92">
            <v>2288181918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364689810</v>
          </cell>
          <cell r="M93">
            <v>2924375416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 t="str">
            <v>979036670</v>
          </cell>
          <cell r="M94">
            <v>1228751525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0477110100008437</v>
          </cell>
          <cell r="M95">
            <v>8781733979</v>
          </cell>
        </row>
        <row r="96">
          <cell r="F96">
            <v>890980095</v>
          </cell>
          <cell r="G96" t="str">
            <v>APARTADO - ANTIOQUIA</v>
          </cell>
          <cell r="H96" t="str">
            <v>890903938</v>
          </cell>
          <cell r="I96" t="str">
            <v>BANCOLOMBIA S.A.</v>
          </cell>
          <cell r="J96" t="str">
            <v>AHR</v>
          </cell>
          <cell r="K96" t="str">
            <v>64583127729</v>
          </cell>
          <cell r="M96">
            <v>1247811750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0382150100015105</v>
          </cell>
          <cell r="M97">
            <v>303909753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0477110100008403</v>
          </cell>
          <cell r="M98">
            <v>2512866733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220185149457</v>
          </cell>
          <cell r="M99">
            <v>660418647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33782726841</v>
          </cell>
          <cell r="M100">
            <v>283131584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0445340100022452</v>
          </cell>
          <cell r="M101">
            <v>665352460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AHR</v>
          </cell>
          <cell r="K102" t="str">
            <v>101123719</v>
          </cell>
          <cell r="M102">
            <v>383000717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33080855406</v>
          </cell>
          <cell r="M103">
            <v>1278021022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0309000100039444</v>
          </cell>
          <cell r="M104">
            <v>587707529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0736000200005182</v>
          </cell>
          <cell r="M105">
            <v>853453709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220425150133</v>
          </cell>
          <cell r="M106">
            <v>847140933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220211018452</v>
          </cell>
          <cell r="M107">
            <v>423257225</v>
          </cell>
        </row>
        <row r="108">
          <cell r="F108">
            <v>891855017</v>
          </cell>
          <cell r="G108" t="str">
            <v>YOPAL - CASANARE</v>
          </cell>
          <cell r="H108">
            <v>860002964</v>
          </cell>
          <cell r="I108" t="str">
            <v>BANCO DE BOGOTA S. A.</v>
          </cell>
          <cell r="J108" t="str">
            <v>AHR</v>
          </cell>
          <cell r="K108" t="str">
            <v>646699371</v>
          </cell>
          <cell r="M108">
            <v>960690562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33281007225</v>
          </cell>
          <cell r="M109">
            <v>357827512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018400086650</v>
          </cell>
          <cell r="M110">
            <v>483756532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011221702</v>
          </cell>
          <cell r="M111">
            <v>539800649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24300003821</v>
          </cell>
          <cell r="M112">
            <v>238821526</v>
          </cell>
        </row>
      </sheetData>
      <sheetData sheetId="2" refreshError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0506000200287689</v>
          </cell>
          <cell r="M16">
            <v>0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220191147131</v>
          </cell>
          <cell r="M17">
            <v>3212252553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0064450200299233</v>
          </cell>
          <cell r="M18">
            <v>41303962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0302000200003470</v>
          </cell>
          <cell r="M19">
            <v>1247427903</v>
          </cell>
        </row>
        <row r="20">
          <cell r="F20">
            <v>890480059</v>
          </cell>
          <cell r="G20" t="str">
            <v>DEPTO. DE BOLIVAR</v>
          </cell>
          <cell r="H20" t="str">
            <v>860007738</v>
          </cell>
          <cell r="I20" t="str">
            <v>BANCO POPULAR S. A.</v>
          </cell>
          <cell r="J20" t="str">
            <v>AHR</v>
          </cell>
          <cell r="K20" t="str">
            <v>220230341752</v>
          </cell>
          <cell r="M20">
            <v>989394034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0914590200344833</v>
          </cell>
          <cell r="M21">
            <v>1990734664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084100178791</v>
          </cell>
          <cell r="M22">
            <v>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475033032291</v>
          </cell>
          <cell r="M23">
            <v>0</v>
          </cell>
        </row>
        <row r="24">
          <cell r="F24">
            <v>892099216</v>
          </cell>
          <cell r="G24" t="str">
            <v>DEPTO. DE CASANARE</v>
          </cell>
          <cell r="H24" t="str">
            <v>860034313</v>
          </cell>
          <cell r="I24" t="str">
            <v>BANCO DAVIVIENDA S.A.</v>
          </cell>
          <cell r="J24" t="str">
            <v>AHR</v>
          </cell>
          <cell r="K24" t="str">
            <v>286000203096</v>
          </cell>
          <cell r="M24">
            <v>69129504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0721520200570026</v>
          </cell>
          <cell r="M25">
            <v>979359411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0922000200000872</v>
          </cell>
          <cell r="M26">
            <v>252953711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979038619</v>
          </cell>
          <cell r="M27">
            <v>659970342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0612170100039420</v>
          </cell>
          <cell r="M28">
            <v>580999211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0309000200039584</v>
          </cell>
          <cell r="M29">
            <v>3829974228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76384079934</v>
          </cell>
          <cell r="M30">
            <v>18006201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220054264817</v>
          </cell>
          <cell r="M31">
            <v>6924755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076200124873</v>
          </cell>
          <cell r="M32">
            <v>538124268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0477110100008460</v>
          </cell>
          <cell r="M33">
            <v>168896269</v>
          </cell>
        </row>
        <row r="34">
          <cell r="F34">
            <v>800103920</v>
          </cell>
          <cell r="G34" t="str">
            <v>DEPTO. DE MAGDALENA</v>
          </cell>
          <cell r="H34" t="str">
            <v>860002964</v>
          </cell>
          <cell r="I34" t="str">
            <v>BANCO DE BOGOTA S. A.</v>
          </cell>
          <cell r="J34" t="str">
            <v>AHR</v>
          </cell>
          <cell r="K34" t="str">
            <v>439140658</v>
          </cell>
          <cell r="M34">
            <v>753488035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0854000200000536</v>
          </cell>
          <cell r="M35">
            <v>287938103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07484359371</v>
          </cell>
          <cell r="M36">
            <v>1061528218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066001083964</v>
          </cell>
          <cell r="M37">
            <v>1157779420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0598080200351534</v>
          </cell>
          <cell r="M38">
            <v>131572655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136600165940</v>
          </cell>
          <cell r="M39">
            <v>0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127200108760</v>
          </cell>
          <cell r="M40">
            <v>539874953</v>
          </cell>
        </row>
        <row r="41">
          <cell r="F41">
            <v>892400038</v>
          </cell>
          <cell r="G41" t="str">
            <v>DEPTO. DE SAN ANDRES</v>
          </cell>
          <cell r="H41" t="str">
            <v>860002964</v>
          </cell>
          <cell r="I41" t="str">
            <v>BANCO DE BOGOTA S. A.</v>
          </cell>
          <cell r="J41" t="str">
            <v>AHR</v>
          </cell>
          <cell r="K41" t="str">
            <v>540229499</v>
          </cell>
          <cell r="M41">
            <v>94692727</v>
          </cell>
        </row>
        <row r="42">
          <cell r="F42">
            <v>890201235</v>
          </cell>
          <cell r="G42" t="str">
            <v>DEPTO. DE SANTANDER</v>
          </cell>
          <cell r="H42" t="str">
            <v>860002964</v>
          </cell>
          <cell r="I42" t="str">
            <v>BANCO DE BOGOTA S. A.</v>
          </cell>
          <cell r="J42" t="str">
            <v>CRR</v>
          </cell>
          <cell r="K42" t="str">
            <v>184450948</v>
          </cell>
          <cell r="M42">
            <v>1743404453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0826270200399834</v>
          </cell>
          <cell r="M43">
            <v>0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220550273981</v>
          </cell>
          <cell r="M44">
            <v>3536978540</v>
          </cell>
        </row>
        <row r="45">
          <cell r="F45">
            <v>890399029</v>
          </cell>
          <cell r="G45" t="str">
            <v>DEPTO. DE VALLE</v>
          </cell>
          <cell r="H45" t="str">
            <v>890300279</v>
          </cell>
          <cell r="I45" t="str">
            <v>BANCO DE OCCIDENTE</v>
          </cell>
          <cell r="J45" t="str">
            <v>AHR</v>
          </cell>
          <cell r="K45" t="str">
            <v>010980845</v>
          </cell>
          <cell r="M45">
            <v>4055117563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484203005412</v>
          </cell>
          <cell r="M46">
            <v>11097502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0735540200197543</v>
          </cell>
          <cell r="M47">
            <v>38180574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03187023172</v>
          </cell>
          <cell r="M48">
            <v>4415059707</v>
          </cell>
        </row>
      </sheetData>
      <sheetData sheetId="3" refreshError="1">
        <row r="16">
          <cell r="F16">
            <v>899999061</v>
          </cell>
          <cell r="G16" t="str">
            <v>BOGOTA D.C.</v>
          </cell>
          <cell r="H16" t="str">
            <v>890903938</v>
          </cell>
          <cell r="I16" t="str">
            <v>BANCOLOMBIA S.A.</v>
          </cell>
          <cell r="J16" t="str">
            <v>AHR</v>
          </cell>
          <cell r="K16" t="str">
            <v>03184948868</v>
          </cell>
          <cell r="M16">
            <v>14487994368</v>
          </cell>
        </row>
        <row r="17">
          <cell r="F17">
            <v>890102018</v>
          </cell>
          <cell r="G17" t="str">
            <v>DISTRITO DE BARRANQUILLA</v>
          </cell>
          <cell r="H17" t="str">
            <v>860003020</v>
          </cell>
          <cell r="I17" t="str">
            <v>BANCO BBVA S.A.</v>
          </cell>
          <cell r="J17" t="str">
            <v>AHR</v>
          </cell>
          <cell r="K17" t="str">
            <v>0302000200003363</v>
          </cell>
          <cell r="M17">
            <v>3843817089</v>
          </cell>
        </row>
        <row r="18">
          <cell r="F18">
            <v>890480184</v>
          </cell>
          <cell r="G18" t="str">
            <v>DISTRITO DE CARTAGENA</v>
          </cell>
          <cell r="H18" t="str">
            <v>860002964</v>
          </cell>
          <cell r="I18" t="str">
            <v>BANCO DE BOGOTA S. A.</v>
          </cell>
          <cell r="J18" t="str">
            <v>AHR</v>
          </cell>
          <cell r="K18" t="str">
            <v>204895403</v>
          </cell>
          <cell r="M18">
            <v>3836178177</v>
          </cell>
        </row>
        <row r="19">
          <cell r="F19">
            <v>891780009</v>
          </cell>
          <cell r="G19" t="str">
            <v>DISTRITO DE SANTA MARTA</v>
          </cell>
          <cell r="H19" t="str">
            <v>860007738</v>
          </cell>
          <cell r="I19" t="str">
            <v>BANCO POPULAR S. A.</v>
          </cell>
          <cell r="J19" t="str">
            <v>AHR</v>
          </cell>
          <cell r="K19" t="str">
            <v>220400355301</v>
          </cell>
          <cell r="M19">
            <v>2304325728</v>
          </cell>
        </row>
        <row r="20">
          <cell r="F20">
            <v>890000464</v>
          </cell>
          <cell r="G20" t="str">
            <v>ARMENIA</v>
          </cell>
          <cell r="H20" t="str">
            <v>860034313</v>
          </cell>
          <cell r="I20" t="str">
            <v>BANCO DAVIVIENDA S.A.</v>
          </cell>
          <cell r="J20" t="str">
            <v>AHR</v>
          </cell>
          <cell r="K20" t="str">
            <v>136600220992</v>
          </cell>
          <cell r="M20">
            <v>663706695</v>
          </cell>
        </row>
        <row r="21">
          <cell r="F21">
            <v>890201900</v>
          </cell>
          <cell r="G21" t="str">
            <v>BARRANCABERMEJA</v>
          </cell>
          <cell r="H21" t="str">
            <v>860002964</v>
          </cell>
          <cell r="I21" t="str">
            <v>BANCO DE BOGOTA S. A.</v>
          </cell>
          <cell r="J21" t="str">
            <v>CRR</v>
          </cell>
          <cell r="K21" t="str">
            <v>168094217</v>
          </cell>
          <cell r="M21">
            <v>948323520</v>
          </cell>
        </row>
        <row r="22">
          <cell r="F22">
            <v>890980112</v>
          </cell>
          <cell r="G22" t="str">
            <v>BELLO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037500137510</v>
          </cell>
          <cell r="M22">
            <v>1159777569</v>
          </cell>
        </row>
        <row r="23">
          <cell r="F23">
            <v>890201222</v>
          </cell>
          <cell r="G23" t="str">
            <v>BUCARAMANGA</v>
          </cell>
          <cell r="H23" t="str">
            <v>860003020</v>
          </cell>
          <cell r="I23" t="str">
            <v>BANCO BBVA S.A.</v>
          </cell>
          <cell r="J23" t="str">
            <v>AHR</v>
          </cell>
          <cell r="K23" t="str">
            <v>0736000200005273</v>
          </cell>
          <cell r="M23">
            <v>1551428544</v>
          </cell>
        </row>
        <row r="24">
          <cell r="F24">
            <v>890399045</v>
          </cell>
          <cell r="G24" t="str">
            <v>BUENAVENTURA</v>
          </cell>
          <cell r="H24" t="str">
            <v>890903938</v>
          </cell>
          <cell r="I24" t="str">
            <v>BANCOLOMBIA S.A.</v>
          </cell>
          <cell r="J24" t="str">
            <v>AHR</v>
          </cell>
          <cell r="K24" t="str">
            <v>84281217941</v>
          </cell>
          <cell r="M24">
            <v>0</v>
          </cell>
        </row>
        <row r="25">
          <cell r="F25">
            <v>891380033</v>
          </cell>
          <cell r="G25" t="str">
            <v>BUGA</v>
          </cell>
          <cell r="H25" t="str">
            <v>860002964</v>
          </cell>
          <cell r="I25" t="str">
            <v>BANCO DE BOGOTA S. A.</v>
          </cell>
          <cell r="J25" t="str">
            <v>AHR</v>
          </cell>
          <cell r="K25" t="str">
            <v>188463350</v>
          </cell>
          <cell r="M25">
            <v>236897577</v>
          </cell>
        </row>
        <row r="26">
          <cell r="F26">
            <v>890399011</v>
          </cell>
          <cell r="G26" t="str">
            <v>CALI</v>
          </cell>
          <cell r="H26" t="str">
            <v>860007738</v>
          </cell>
          <cell r="I26" t="str">
            <v>BANCO POPULAR S. A.</v>
          </cell>
          <cell r="J26" t="str">
            <v>AHR</v>
          </cell>
          <cell r="K26" t="str">
            <v>220560266165</v>
          </cell>
          <cell r="M26">
            <v>3432145791</v>
          </cell>
        </row>
        <row r="27">
          <cell r="F27">
            <v>891900493</v>
          </cell>
          <cell r="G27" t="str">
            <v>CARTAGO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206303224</v>
          </cell>
          <cell r="M27">
            <v>334064145</v>
          </cell>
        </row>
        <row r="28">
          <cell r="F28">
            <v>891780043</v>
          </cell>
          <cell r="G28" t="str">
            <v>CIENAGA</v>
          </cell>
          <cell r="H28" t="str">
            <v>860002964</v>
          </cell>
          <cell r="I28" t="str">
            <v>BANCO DE BOGOTA S. A.</v>
          </cell>
          <cell r="J28" t="str">
            <v>CRR</v>
          </cell>
          <cell r="K28" t="str">
            <v>220350623</v>
          </cell>
          <cell r="M28">
            <v>740373312</v>
          </cell>
        </row>
        <row r="29">
          <cell r="F29">
            <v>890501434</v>
          </cell>
          <cell r="G29" t="str">
            <v>CUCUTA</v>
          </cell>
          <cell r="H29" t="str">
            <v>890300279</v>
          </cell>
          <cell r="I29" t="str">
            <v>BANCO DE OCCIDENTE</v>
          </cell>
          <cell r="J29" t="str">
            <v>AHR</v>
          </cell>
          <cell r="K29" t="str">
            <v>600907166</v>
          </cell>
          <cell r="M29">
            <v>2669225952</v>
          </cell>
        </row>
        <row r="30">
          <cell r="F30">
            <v>800099310</v>
          </cell>
          <cell r="G30" t="str">
            <v>DOSQUEBRADAS</v>
          </cell>
          <cell r="H30" t="str">
            <v>860034313</v>
          </cell>
          <cell r="I30" t="str">
            <v>BANCO DAVIVIENDA S.A.</v>
          </cell>
          <cell r="J30" t="str">
            <v>AHR</v>
          </cell>
          <cell r="K30" t="str">
            <v>127400036662</v>
          </cell>
          <cell r="M30">
            <v>558094719</v>
          </cell>
        </row>
        <row r="31">
          <cell r="F31">
            <v>891855138</v>
          </cell>
          <cell r="G31" t="str">
            <v>DUITAMA</v>
          </cell>
          <cell r="H31" t="str">
            <v>860002964</v>
          </cell>
          <cell r="I31" t="str">
            <v>BANCO DE BOGOTA S. A.</v>
          </cell>
          <cell r="J31" t="str">
            <v>CRR</v>
          </cell>
          <cell r="K31" t="str">
            <v>282335793</v>
          </cell>
          <cell r="M31">
            <v>302712339</v>
          </cell>
        </row>
        <row r="32">
          <cell r="F32">
            <v>890907106</v>
          </cell>
          <cell r="G32" t="str">
            <v>ENVIGADO</v>
          </cell>
          <cell r="H32" t="str">
            <v>860003020</v>
          </cell>
          <cell r="I32" t="str">
            <v>BANCO BBVA S.A.</v>
          </cell>
          <cell r="J32" t="str">
            <v>AHR</v>
          </cell>
          <cell r="K32" t="str">
            <v>0299000200007021</v>
          </cell>
          <cell r="M32">
            <v>284783523</v>
          </cell>
        </row>
        <row r="33">
          <cell r="F33">
            <v>800095728</v>
          </cell>
          <cell r="G33" t="str">
            <v>FLORENCIA</v>
          </cell>
          <cell r="H33" t="str">
            <v>860002964</v>
          </cell>
          <cell r="I33" t="str">
            <v>BANCO DE BOGOTA S. A.</v>
          </cell>
          <cell r="J33" t="str">
            <v>CRR</v>
          </cell>
          <cell r="K33" t="str">
            <v>312217896</v>
          </cell>
          <cell r="M33">
            <v>736854384</v>
          </cell>
        </row>
        <row r="34">
          <cell r="F34">
            <v>890205176</v>
          </cell>
          <cell r="G34" t="str">
            <v>FLORIDABLANCA</v>
          </cell>
          <cell r="H34" t="str">
            <v>860002964</v>
          </cell>
          <cell r="I34" t="str">
            <v>BANCO DE BOGOTA S. A.</v>
          </cell>
          <cell r="J34" t="str">
            <v>AHR</v>
          </cell>
          <cell r="K34" t="str">
            <v>319088548</v>
          </cell>
          <cell r="M34">
            <v>574795200</v>
          </cell>
        </row>
        <row r="35">
          <cell r="F35">
            <v>890680008</v>
          </cell>
          <cell r="G35" t="str">
            <v>FUSAGASUGA</v>
          </cell>
          <cell r="H35" t="str">
            <v>890903938</v>
          </cell>
          <cell r="I35" t="str">
            <v>BANCOLOMBIA S.A.</v>
          </cell>
          <cell r="J35" t="str">
            <v>AHR</v>
          </cell>
          <cell r="K35" t="str">
            <v>26483403533</v>
          </cell>
          <cell r="M35">
            <v>338711925</v>
          </cell>
        </row>
        <row r="36">
          <cell r="F36">
            <v>890680378</v>
          </cell>
          <cell r="G36" t="str">
            <v>GIRARDOT</v>
          </cell>
          <cell r="H36" t="str">
            <v>860003020</v>
          </cell>
          <cell r="I36" t="str">
            <v>BANCO BBVA S.A.</v>
          </cell>
          <cell r="J36" t="str">
            <v>AHR</v>
          </cell>
          <cell r="K36" t="str">
            <v>0389000200362138</v>
          </cell>
          <cell r="M36">
            <v>208263051</v>
          </cell>
        </row>
        <row r="37">
          <cell r="F37">
            <v>890204802</v>
          </cell>
          <cell r="G37" t="str">
            <v>GIRON</v>
          </cell>
          <cell r="H37" t="str">
            <v>860007738</v>
          </cell>
          <cell r="I37" t="str">
            <v>BANCO POPULAR S. A.</v>
          </cell>
          <cell r="J37" t="str">
            <v>AHR</v>
          </cell>
          <cell r="K37" t="str">
            <v>500807515243</v>
          </cell>
          <cell r="M37">
            <v>526510641</v>
          </cell>
        </row>
        <row r="38">
          <cell r="F38">
            <v>800113389</v>
          </cell>
          <cell r="G38" t="str">
            <v>IBAGUE</v>
          </cell>
          <cell r="H38" t="str">
            <v>860007738</v>
          </cell>
          <cell r="I38" t="str">
            <v>BANCO POPULAR S. A.</v>
          </cell>
          <cell r="J38" t="str">
            <v>AHR</v>
          </cell>
          <cell r="K38" t="str">
            <v>220550274096</v>
          </cell>
          <cell r="M38">
            <v>1504095615</v>
          </cell>
        </row>
        <row r="39">
          <cell r="F39">
            <v>890980093</v>
          </cell>
          <cell r="G39" t="str">
            <v>ITAGUI</v>
          </cell>
          <cell r="H39" t="str">
            <v>890903938</v>
          </cell>
          <cell r="I39" t="str">
            <v>BANCOLOMBIA S.A.</v>
          </cell>
          <cell r="J39" t="str">
            <v>AHR</v>
          </cell>
          <cell r="K39" t="str">
            <v>01584068155</v>
          </cell>
          <cell r="M39">
            <v>608467719</v>
          </cell>
        </row>
        <row r="40">
          <cell r="F40">
            <v>800096758</v>
          </cell>
          <cell r="G40" t="str">
            <v>LORICA</v>
          </cell>
          <cell r="H40" t="str">
            <v>860002964</v>
          </cell>
          <cell r="I40" t="str">
            <v>BANCO DE BOGOTA S. A.</v>
          </cell>
          <cell r="J40" t="str">
            <v>CRR</v>
          </cell>
          <cell r="K40" t="str">
            <v>408386332</v>
          </cell>
          <cell r="M40">
            <v>718565055</v>
          </cell>
        </row>
        <row r="41">
          <cell r="F41">
            <v>800028432</v>
          </cell>
          <cell r="G41" t="str">
            <v>MAGANGUE</v>
          </cell>
          <cell r="H41" t="str">
            <v>890903938</v>
          </cell>
          <cell r="I41" t="str">
            <v>BANCOLOMBIA S.A.</v>
          </cell>
          <cell r="J41" t="str">
            <v>AHR</v>
          </cell>
          <cell r="K41" t="str">
            <v>48480222540</v>
          </cell>
          <cell r="M41">
            <v>798209535</v>
          </cell>
        </row>
        <row r="42">
          <cell r="F42">
            <v>892120020</v>
          </cell>
          <cell r="G42" t="str">
            <v>MAICAO</v>
          </cell>
          <cell r="H42" t="str">
            <v>860003020</v>
          </cell>
          <cell r="I42" t="str">
            <v>BANCO BBVA S.A.</v>
          </cell>
          <cell r="J42" t="str">
            <v>CRR</v>
          </cell>
          <cell r="K42" t="str">
            <v>0477110100008494</v>
          </cell>
          <cell r="M42">
            <v>3082159935</v>
          </cell>
        </row>
        <row r="43">
          <cell r="F43">
            <v>890801053</v>
          </cell>
          <cell r="G43" t="str">
            <v>MANIZALES</v>
          </cell>
          <cell r="H43" t="str">
            <v>860034313</v>
          </cell>
          <cell r="I43" t="str">
            <v>BANCO DAVIVIENDA S.A.</v>
          </cell>
          <cell r="J43" t="str">
            <v>AHR</v>
          </cell>
          <cell r="K43" t="str">
            <v>084100179013</v>
          </cell>
          <cell r="M43">
            <v>723606975</v>
          </cell>
        </row>
        <row r="44">
          <cell r="F44">
            <v>890905211</v>
          </cell>
          <cell r="G44" t="str">
            <v>MEDELLIN</v>
          </cell>
          <cell r="H44" t="str">
            <v>890300279</v>
          </cell>
          <cell r="I44" t="str">
            <v>BANCO DE OCCIDENTE</v>
          </cell>
          <cell r="J44" t="str">
            <v>AHR</v>
          </cell>
          <cell r="K44" t="str">
            <v>400842977</v>
          </cell>
          <cell r="M44">
            <v>6198588672</v>
          </cell>
        </row>
        <row r="45">
          <cell r="F45">
            <v>800096734</v>
          </cell>
          <cell r="G45" t="str">
            <v>MONTERIA</v>
          </cell>
          <cell r="H45" t="str">
            <v>860002964</v>
          </cell>
          <cell r="I45" t="str">
            <v>BANCO DE BOGOTA S. A.</v>
          </cell>
          <cell r="J45" t="str">
            <v>AHR</v>
          </cell>
          <cell r="K45" t="str">
            <v>438723496</v>
          </cell>
          <cell r="M45">
            <v>1926451521</v>
          </cell>
        </row>
        <row r="46">
          <cell r="F46">
            <v>891180009</v>
          </cell>
          <cell r="G46" t="str">
            <v>NEIVA</v>
          </cell>
          <cell r="H46" t="str">
            <v>890300279</v>
          </cell>
          <cell r="I46" t="str">
            <v>BANCO DE OCCIDENTE</v>
          </cell>
          <cell r="J46" t="str">
            <v>AHR</v>
          </cell>
          <cell r="K46" t="str">
            <v>380898064</v>
          </cell>
          <cell r="M46">
            <v>1026241425</v>
          </cell>
        </row>
        <row r="47">
          <cell r="F47">
            <v>891380007</v>
          </cell>
          <cell r="G47" t="str">
            <v>PALMIRA</v>
          </cell>
          <cell r="H47" t="str">
            <v>890903938</v>
          </cell>
          <cell r="I47" t="str">
            <v>BANCOLOMBIA S.A.</v>
          </cell>
          <cell r="J47" t="str">
            <v>AHR</v>
          </cell>
          <cell r="K47" t="str">
            <v>6684056709</v>
          </cell>
          <cell r="M47">
            <v>826388817</v>
          </cell>
        </row>
        <row r="48">
          <cell r="F48">
            <v>891280000</v>
          </cell>
          <cell r="G48" t="str">
            <v>PASTO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07460289623</v>
          </cell>
          <cell r="M48">
            <v>909869361</v>
          </cell>
        </row>
        <row r="49">
          <cell r="F49">
            <v>891480030</v>
          </cell>
          <cell r="G49" t="str">
            <v>PEREIRA</v>
          </cell>
          <cell r="H49" t="str">
            <v>860034313</v>
          </cell>
          <cell r="I49" t="str">
            <v>BANCO DAVIVIENDA S.A.</v>
          </cell>
          <cell r="J49" t="str">
            <v>AHR</v>
          </cell>
          <cell r="K49" t="str">
            <v>127200110410</v>
          </cell>
          <cell r="M49">
            <v>1356455265</v>
          </cell>
        </row>
        <row r="50">
          <cell r="F50">
            <v>891580006</v>
          </cell>
          <cell r="G50" t="str">
            <v>POPAYAN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0721540200569929</v>
          </cell>
          <cell r="M50">
            <v>854753631</v>
          </cell>
        </row>
        <row r="51">
          <cell r="F51">
            <v>800096777</v>
          </cell>
          <cell r="G51" t="str">
            <v>SAHAGUN</v>
          </cell>
          <cell r="H51" t="str">
            <v>860003020</v>
          </cell>
          <cell r="I51" t="str">
            <v>BANCO BBVA S.A.</v>
          </cell>
          <cell r="J51" t="str">
            <v>CRR</v>
          </cell>
          <cell r="K51" t="str">
            <v>0760000100009894</v>
          </cell>
          <cell r="M51">
            <v>562690695</v>
          </cell>
        </row>
        <row r="52">
          <cell r="F52">
            <v>800104062</v>
          </cell>
          <cell r="G52" t="str">
            <v>SINCELEJO</v>
          </cell>
          <cell r="H52" t="str">
            <v>890300279</v>
          </cell>
          <cell r="I52" t="str">
            <v>BANCO DE OCCIDENTE</v>
          </cell>
          <cell r="J52" t="str">
            <v>CRR</v>
          </cell>
          <cell r="K52" t="str">
            <v>895867091</v>
          </cell>
          <cell r="M52">
            <v>1108602831</v>
          </cell>
        </row>
        <row r="53">
          <cell r="F53">
            <v>800094755</v>
          </cell>
          <cell r="G53" t="str">
            <v>SOACHA</v>
          </cell>
          <cell r="H53" t="str">
            <v>890903938</v>
          </cell>
          <cell r="I53" t="str">
            <v>BANCOLOMBIA S.A.</v>
          </cell>
          <cell r="J53" t="str">
            <v>AHR</v>
          </cell>
          <cell r="K53" t="str">
            <v>22182100491</v>
          </cell>
          <cell r="M53">
            <v>1597512768</v>
          </cell>
        </row>
        <row r="54">
          <cell r="F54">
            <v>891855130</v>
          </cell>
          <cell r="G54" t="str">
            <v>SOGAMOSO</v>
          </cell>
          <cell r="H54" t="str">
            <v>890300279</v>
          </cell>
          <cell r="I54" t="str">
            <v>BANCO DE OCCIDENTE</v>
          </cell>
          <cell r="J54" t="str">
            <v>CRR</v>
          </cell>
          <cell r="K54" t="str">
            <v>391810884</v>
          </cell>
          <cell r="M54">
            <v>376096785</v>
          </cell>
        </row>
        <row r="55">
          <cell r="F55">
            <v>890106291</v>
          </cell>
          <cell r="G55" t="str">
            <v>SOLEDAD</v>
          </cell>
          <cell r="H55" t="str">
            <v>860050750</v>
          </cell>
          <cell r="I55" t="str">
            <v>BANCO GNB SUDAMERIS S A</v>
          </cell>
          <cell r="J55" t="str">
            <v>CRR</v>
          </cell>
          <cell r="K55" t="str">
            <v>33443136</v>
          </cell>
          <cell r="M55">
            <v>1088031183</v>
          </cell>
        </row>
        <row r="56">
          <cell r="F56">
            <v>891900272</v>
          </cell>
          <cell r="G56" t="str">
            <v>TULUA</v>
          </cell>
          <cell r="H56" t="str">
            <v>860003020</v>
          </cell>
          <cell r="I56" t="str">
            <v>BANCO BBVA S.A.</v>
          </cell>
          <cell r="J56" t="str">
            <v>AHR</v>
          </cell>
          <cell r="K56" t="str">
            <v>0910250200372366</v>
          </cell>
          <cell r="M56">
            <v>425274816</v>
          </cell>
        </row>
        <row r="57">
          <cell r="F57">
            <v>891200916</v>
          </cell>
          <cell r="G57" t="str">
            <v>TUMACO</v>
          </cell>
          <cell r="H57" t="str">
            <v>890903938</v>
          </cell>
          <cell r="I57" t="str">
            <v>BANCOLOMBIA S.A.</v>
          </cell>
          <cell r="J57" t="str">
            <v>AHR</v>
          </cell>
          <cell r="K57" t="str">
            <v>89481156433</v>
          </cell>
          <cell r="M57">
            <v>1454774271</v>
          </cell>
        </row>
        <row r="58">
          <cell r="F58">
            <v>891800846</v>
          </cell>
          <cell r="G58" t="str">
            <v>TUNJA</v>
          </cell>
          <cell r="H58" t="str">
            <v>890300279</v>
          </cell>
          <cell r="I58" t="str">
            <v>BANCO DE OCCIDENTE</v>
          </cell>
          <cell r="J58" t="str">
            <v>AHR</v>
          </cell>
          <cell r="K58" t="str">
            <v>390851855</v>
          </cell>
          <cell r="M58">
            <v>387490953</v>
          </cell>
        </row>
        <row r="59">
          <cell r="F59">
            <v>890981138</v>
          </cell>
          <cell r="G59" t="str">
            <v>TURBO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0920000200242153</v>
          </cell>
          <cell r="M59">
            <v>0</v>
          </cell>
        </row>
        <row r="60">
          <cell r="F60">
            <v>800098911</v>
          </cell>
          <cell r="G60" t="str">
            <v>VALLEDUPAR</v>
          </cell>
          <cell r="H60" t="str">
            <v>860003020</v>
          </cell>
          <cell r="I60" t="str">
            <v>BANCO BBVA S.A.</v>
          </cell>
          <cell r="J60" t="str">
            <v>AHR</v>
          </cell>
          <cell r="K60" t="str">
            <v>0922000200000856</v>
          </cell>
          <cell r="M60">
            <v>1921347615</v>
          </cell>
        </row>
        <row r="61">
          <cell r="F61">
            <v>892099324</v>
          </cell>
          <cell r="G61" t="str">
            <v>VILLAVICENCIO</v>
          </cell>
          <cell r="H61" t="str">
            <v>860002964</v>
          </cell>
          <cell r="I61" t="str">
            <v>BANCO DE BOGOTA S. A.</v>
          </cell>
          <cell r="J61" t="str">
            <v>AHR</v>
          </cell>
          <cell r="K61" t="str">
            <v>364689828</v>
          </cell>
          <cell r="M61">
            <v>1469096577</v>
          </cell>
        </row>
        <row r="62">
          <cell r="F62">
            <v>891680011</v>
          </cell>
          <cell r="G62" t="str">
            <v>QUIBDO</v>
          </cell>
          <cell r="H62" t="str">
            <v>860002964</v>
          </cell>
          <cell r="I62" t="str">
            <v>BANCO DE BOGOTA S. A.</v>
          </cell>
          <cell r="J62" t="str">
            <v>CRR</v>
          </cell>
          <cell r="K62" t="str">
            <v>979019387</v>
          </cell>
          <cell r="M62">
            <v>2064726720</v>
          </cell>
        </row>
        <row r="63">
          <cell r="F63">
            <v>892115155</v>
          </cell>
          <cell r="G63" t="str">
            <v>URIBIA</v>
          </cell>
          <cell r="H63" t="str">
            <v>860003020</v>
          </cell>
          <cell r="I63" t="str">
            <v>BANCO BBVA S.A.</v>
          </cell>
          <cell r="J63" t="str">
            <v>CRR</v>
          </cell>
          <cell r="K63" t="str">
            <v>0477110100008452</v>
          </cell>
          <cell r="M63">
            <v>5844137217</v>
          </cell>
        </row>
        <row r="64">
          <cell r="F64">
            <v>890980095</v>
          </cell>
          <cell r="G64" t="str">
            <v>APARTADO</v>
          </cell>
          <cell r="H64" t="str">
            <v>890903938</v>
          </cell>
          <cell r="I64" t="str">
            <v>BANCOLOMBIA S.A.</v>
          </cell>
          <cell r="J64" t="str">
            <v>AHR</v>
          </cell>
          <cell r="K64" t="str">
            <v>64583127648</v>
          </cell>
          <cell r="M64">
            <v>647449608</v>
          </cell>
        </row>
        <row r="65">
          <cell r="F65">
            <v>899999328</v>
          </cell>
          <cell r="G65" t="str">
            <v>FACATATIVA</v>
          </cell>
          <cell r="H65" t="str">
            <v>860003020</v>
          </cell>
          <cell r="I65" t="str">
            <v>BANCO BBVA S.A.</v>
          </cell>
          <cell r="J65" t="str">
            <v>CRR</v>
          </cell>
          <cell r="K65" t="str">
            <v>0382130100015113</v>
          </cell>
          <cell r="M65">
            <v>346181919</v>
          </cell>
        </row>
        <row r="66">
          <cell r="F66">
            <v>892115007</v>
          </cell>
          <cell r="G66" t="str">
            <v>RIOHACHA</v>
          </cell>
          <cell r="H66" t="str">
            <v>860003020</v>
          </cell>
          <cell r="I66" t="str">
            <v>BANCO BBVA S.A.</v>
          </cell>
          <cell r="J66" t="str">
            <v>CRR</v>
          </cell>
          <cell r="K66" t="str">
            <v>0477130100008429</v>
          </cell>
          <cell r="M66">
            <v>2288813727</v>
          </cell>
        </row>
        <row r="67">
          <cell r="F67">
            <v>890907317</v>
          </cell>
          <cell r="G67" t="str">
            <v>RIONEGRO</v>
          </cell>
          <cell r="H67" t="str">
            <v>860007738</v>
          </cell>
          <cell r="I67" t="str">
            <v>BANCO POPULAR S. A.</v>
          </cell>
          <cell r="J67" t="str">
            <v>AHR</v>
          </cell>
          <cell r="K67" t="str">
            <v>220185149465</v>
          </cell>
          <cell r="M67">
            <v>381913569</v>
          </cell>
        </row>
        <row r="68">
          <cell r="F68">
            <v>899999172</v>
          </cell>
          <cell r="G68" t="str">
            <v>CHIA</v>
          </cell>
          <cell r="H68" t="str">
            <v>890903938</v>
          </cell>
          <cell r="I68" t="str">
            <v>BANCOLOMBIA S.A.</v>
          </cell>
          <cell r="J68" t="str">
            <v>AHR</v>
          </cell>
          <cell r="K68" t="str">
            <v>33784294035</v>
          </cell>
          <cell r="M68">
            <v>323687379</v>
          </cell>
        </row>
        <row r="69">
          <cell r="F69">
            <v>800099095</v>
          </cell>
          <cell r="G69" t="str">
            <v>IPIALES</v>
          </cell>
          <cell r="H69" t="str">
            <v>860003020</v>
          </cell>
          <cell r="I69" t="str">
            <v>BANCO BBVA S.A.</v>
          </cell>
          <cell r="J69" t="str">
            <v>CRR</v>
          </cell>
          <cell r="K69" t="str">
            <v>0445320100015985</v>
          </cell>
          <cell r="M69">
            <v>422881377</v>
          </cell>
        </row>
        <row r="70">
          <cell r="F70">
            <v>890399046</v>
          </cell>
          <cell r="G70" t="str">
            <v>JAMUNDI</v>
          </cell>
          <cell r="H70" t="str">
            <v>860002964</v>
          </cell>
          <cell r="I70" t="str">
            <v>BANCO DE BOGOTA S. A.</v>
          </cell>
          <cell r="J70" t="str">
            <v>CRR</v>
          </cell>
          <cell r="K70" t="str">
            <v>470184011</v>
          </cell>
          <cell r="M70">
            <v>427338177</v>
          </cell>
        </row>
        <row r="71">
          <cell r="F71">
            <v>890114335</v>
          </cell>
          <cell r="G71" t="str">
            <v>MALAMBO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33080860540</v>
          </cell>
          <cell r="M71">
            <v>343603200</v>
          </cell>
        </row>
        <row r="72">
          <cell r="F72">
            <v>899999342</v>
          </cell>
          <cell r="G72" t="str">
            <v>MOSQUERA</v>
          </cell>
          <cell r="H72" t="str">
            <v>860003020</v>
          </cell>
          <cell r="I72" t="str">
            <v>BANCO BBVA S.A.</v>
          </cell>
          <cell r="J72" t="str">
            <v>CRR</v>
          </cell>
          <cell r="K72" t="str">
            <v>0309000100039451</v>
          </cell>
          <cell r="M72">
            <v>370376439</v>
          </cell>
        </row>
        <row r="73">
          <cell r="F73">
            <v>890205383</v>
          </cell>
          <cell r="G73" t="str">
            <v>PIEDECUESTA</v>
          </cell>
          <cell r="H73" t="str">
            <v>860003020</v>
          </cell>
          <cell r="I73" t="str">
            <v>BANCO BBVA S.A.</v>
          </cell>
          <cell r="J73" t="str">
            <v>AHR</v>
          </cell>
          <cell r="K73" t="str">
            <v>0736000200005190</v>
          </cell>
          <cell r="M73">
            <v>553260183</v>
          </cell>
        </row>
        <row r="74">
          <cell r="F74">
            <v>891180077</v>
          </cell>
          <cell r="G74" t="str">
            <v>PITALITO</v>
          </cell>
          <cell r="H74" t="str">
            <v>860034313</v>
          </cell>
          <cell r="I74" t="str">
            <v>BANCO DAVIVIENDA S.A.</v>
          </cell>
          <cell r="J74" t="str">
            <v>AHR</v>
          </cell>
          <cell r="K74" t="str">
            <v>0550076700193279</v>
          </cell>
          <cell r="M74">
            <v>706674783</v>
          </cell>
        </row>
        <row r="75">
          <cell r="F75">
            <v>890980331</v>
          </cell>
          <cell r="G75" t="str">
            <v>SABANETA</v>
          </cell>
          <cell r="H75" t="str">
            <v>860007738</v>
          </cell>
          <cell r="I75" t="str">
            <v>BANCO POPULAR S. A.</v>
          </cell>
          <cell r="J75" t="str">
            <v>AHR</v>
          </cell>
          <cell r="K75" t="str">
            <v>220211018460</v>
          </cell>
          <cell r="M75">
            <v>154525551</v>
          </cell>
        </row>
        <row r="76">
          <cell r="F76">
            <v>891855017</v>
          </cell>
          <cell r="G76" t="str">
            <v>YOPAL</v>
          </cell>
          <cell r="H76">
            <v>860002964</v>
          </cell>
          <cell r="I76" t="str">
            <v>BANCO DE BOGOTA S. A.</v>
          </cell>
          <cell r="J76" t="str">
            <v>AHR</v>
          </cell>
          <cell r="K76" t="str">
            <v>646699363</v>
          </cell>
          <cell r="M76">
            <v>788301711</v>
          </cell>
        </row>
        <row r="77">
          <cell r="F77">
            <v>899999318</v>
          </cell>
          <cell r="G77" t="str">
            <v>ZIPAQUIRA</v>
          </cell>
          <cell r="H77" t="str">
            <v>890903938</v>
          </cell>
          <cell r="I77" t="str">
            <v>BANCOLOMBIA S.A.</v>
          </cell>
          <cell r="J77" t="str">
            <v>AHR</v>
          </cell>
          <cell r="K77" t="str">
            <v>33281006725</v>
          </cell>
          <cell r="M77">
            <v>348584847</v>
          </cell>
        </row>
        <row r="78">
          <cell r="F78">
            <v>890399025</v>
          </cell>
          <cell r="G78" t="str">
            <v>YUMBO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018400086668</v>
          </cell>
          <cell r="M78">
            <v>308696403</v>
          </cell>
        </row>
        <row r="79">
          <cell r="F79">
            <v>899999433</v>
          </cell>
          <cell r="G79" t="str">
            <v>FUNZA</v>
          </cell>
          <cell r="H79" t="str">
            <v>860002964</v>
          </cell>
          <cell r="I79" t="str">
            <v>BANCO DE BOGOTA S. A.</v>
          </cell>
          <cell r="J79" t="str">
            <v>AHR</v>
          </cell>
          <cell r="K79" t="str">
            <v>011216645</v>
          </cell>
          <cell r="M79">
            <v>213332685</v>
          </cell>
        </row>
        <row r="80">
          <cell r="F80">
            <v>890981195</v>
          </cell>
          <cell r="G80" t="str">
            <v>ABEJORRAL</v>
          </cell>
          <cell r="H80" t="str">
            <v>800037800</v>
          </cell>
          <cell r="I80" t="str">
            <v>AGRARIO DE COLOMBIA S.A.</v>
          </cell>
          <cell r="J80" t="str">
            <v>AHR</v>
          </cell>
          <cell r="K80" t="str">
            <v>413023017248</v>
          </cell>
          <cell r="M80">
            <v>65330154</v>
          </cell>
        </row>
        <row r="81">
          <cell r="F81">
            <v>890981251</v>
          </cell>
          <cell r="G81" t="str">
            <v>ABRIAQUI</v>
          </cell>
          <cell r="H81" t="str">
            <v>860002964</v>
          </cell>
          <cell r="I81" t="str">
            <v>BANCO DE BOGOTA S. A.</v>
          </cell>
          <cell r="J81" t="str">
            <v>CRR</v>
          </cell>
          <cell r="K81" t="str">
            <v>322019100</v>
          </cell>
          <cell r="M81">
            <v>7520790</v>
          </cell>
        </row>
        <row r="82">
          <cell r="F82">
            <v>890983701</v>
          </cell>
          <cell r="G82" t="str">
            <v>ALEJANDRIA</v>
          </cell>
          <cell r="H82" t="str">
            <v>860003020</v>
          </cell>
          <cell r="I82" t="str">
            <v>BANCO BBVA S.A.</v>
          </cell>
          <cell r="J82" t="str">
            <v>CRR</v>
          </cell>
          <cell r="K82" t="str">
            <v>0299000100003525</v>
          </cell>
          <cell r="M82">
            <v>16716108</v>
          </cell>
        </row>
        <row r="83">
          <cell r="F83">
            <v>890981732</v>
          </cell>
          <cell r="G83" t="str">
            <v>AMAGA</v>
          </cell>
          <cell r="H83" t="str">
            <v>860034313</v>
          </cell>
          <cell r="I83" t="str">
            <v>BANCO DAVIVIENDA S.A.</v>
          </cell>
          <cell r="J83" t="str">
            <v>CRR</v>
          </cell>
          <cell r="K83" t="str">
            <v>279011589</v>
          </cell>
          <cell r="M83">
            <v>81875019</v>
          </cell>
        </row>
        <row r="84">
          <cell r="F84">
            <v>890981518</v>
          </cell>
          <cell r="G84" t="str">
            <v>AMALFI</v>
          </cell>
          <cell r="H84" t="str">
            <v>860034313</v>
          </cell>
          <cell r="I84" t="str">
            <v>BANCO DAVIVIENDA S.A.</v>
          </cell>
          <cell r="J84" t="str">
            <v>CRR</v>
          </cell>
          <cell r="K84" t="str">
            <v>074010034</v>
          </cell>
          <cell r="M84">
            <v>126602463</v>
          </cell>
        </row>
        <row r="85">
          <cell r="F85">
            <v>890980342</v>
          </cell>
          <cell r="G85" t="str">
            <v>ANDES</v>
          </cell>
          <cell r="H85" t="str">
            <v>860034313</v>
          </cell>
          <cell r="I85" t="str">
            <v>BANCO DAVIVIENDA S.A.</v>
          </cell>
          <cell r="J85" t="str">
            <v>CRR</v>
          </cell>
          <cell r="K85" t="str">
            <v>075030411</v>
          </cell>
          <cell r="M85">
            <v>153156345</v>
          </cell>
        </row>
        <row r="86">
          <cell r="F86">
            <v>890981493</v>
          </cell>
          <cell r="G86" t="str">
            <v>ANGELOPOLIS</v>
          </cell>
          <cell r="H86" t="str">
            <v>800037800</v>
          </cell>
          <cell r="I86" t="str">
            <v>AGRARIO DE COLOMBIA S.A.</v>
          </cell>
          <cell r="J86" t="str">
            <v>AHR</v>
          </cell>
          <cell r="K86" t="str">
            <v>413093005360</v>
          </cell>
          <cell r="M86">
            <v>19603803</v>
          </cell>
        </row>
        <row r="87">
          <cell r="F87">
            <v>890982141</v>
          </cell>
          <cell r="G87" t="str">
            <v>ANGOSTURA</v>
          </cell>
          <cell r="H87" t="str">
            <v>890300279</v>
          </cell>
          <cell r="I87" t="str">
            <v>BANCO DE OCCIDENTE</v>
          </cell>
          <cell r="J87" t="str">
            <v>CRR</v>
          </cell>
          <cell r="K87" t="str">
            <v>415046069</v>
          </cell>
          <cell r="M87">
            <v>53525643</v>
          </cell>
        </row>
        <row r="88">
          <cell r="F88">
            <v>890982489</v>
          </cell>
          <cell r="G88" t="str">
            <v>ANORI</v>
          </cell>
          <cell r="H88" t="str">
            <v>890903938</v>
          </cell>
          <cell r="I88" t="str">
            <v>BANCOLOMBIA S.A.</v>
          </cell>
          <cell r="J88" t="str">
            <v>CRR</v>
          </cell>
          <cell r="K88" t="str">
            <v>01808285715</v>
          </cell>
          <cell r="M88">
            <v>105675549</v>
          </cell>
        </row>
        <row r="89">
          <cell r="F89">
            <v>890907569</v>
          </cell>
          <cell r="G89" t="str">
            <v>ANTIOQUIA</v>
          </cell>
          <cell r="H89" t="str">
            <v>890300279</v>
          </cell>
          <cell r="I89" t="str">
            <v>BANCO DE OCCIDENTE</v>
          </cell>
          <cell r="J89" t="str">
            <v>AHR</v>
          </cell>
          <cell r="K89" t="str">
            <v>405818030</v>
          </cell>
          <cell r="M89">
            <v>110142357</v>
          </cell>
        </row>
        <row r="90">
          <cell r="F90">
            <v>890983824</v>
          </cell>
          <cell r="G90" t="str">
            <v>ANZA</v>
          </cell>
          <cell r="H90" t="str">
            <v>890300279</v>
          </cell>
          <cell r="I90" t="str">
            <v>BANCO DE OCCIDENTE</v>
          </cell>
          <cell r="J90" t="str">
            <v>CRR</v>
          </cell>
          <cell r="K90" t="str">
            <v>409011517</v>
          </cell>
          <cell r="M90">
            <v>30626019</v>
          </cell>
        </row>
        <row r="91">
          <cell r="F91">
            <v>890985623</v>
          </cell>
          <cell r="G91" t="str">
            <v>ARBOLETES</v>
          </cell>
          <cell r="H91" t="str">
            <v>860003020</v>
          </cell>
          <cell r="I91" t="str">
            <v>BANCO BBVA S.A.</v>
          </cell>
          <cell r="J91" t="str">
            <v>CRR</v>
          </cell>
          <cell r="K91" t="str">
            <v>0720730100005768</v>
          </cell>
          <cell r="M91">
            <v>407009073</v>
          </cell>
        </row>
        <row r="92">
          <cell r="F92">
            <v>890981786</v>
          </cell>
          <cell r="G92" t="str">
            <v>ARGELIA</v>
          </cell>
          <cell r="H92" t="str">
            <v>800037800</v>
          </cell>
          <cell r="I92" t="str">
            <v>AGRARIO DE COLOMBIA S.A.</v>
          </cell>
          <cell r="J92" t="str">
            <v>AHR</v>
          </cell>
          <cell r="K92" t="str">
            <v>413303007299</v>
          </cell>
          <cell r="M92">
            <v>29903382</v>
          </cell>
        </row>
        <row r="93">
          <cell r="F93">
            <v>890983763</v>
          </cell>
          <cell r="G93" t="str">
            <v>ARMENIA</v>
          </cell>
          <cell r="H93" t="str">
            <v>800037800</v>
          </cell>
          <cell r="I93" t="str">
            <v>AGRARIO DE COLOMBIA S.A.</v>
          </cell>
          <cell r="J93" t="str">
            <v>AHR</v>
          </cell>
          <cell r="K93" t="str">
            <v>413493004649</v>
          </cell>
          <cell r="M93">
            <v>8623725</v>
          </cell>
        </row>
        <row r="94">
          <cell r="F94">
            <v>890980445</v>
          </cell>
          <cell r="G94" t="str">
            <v>BARBOSA</v>
          </cell>
          <cell r="H94" t="str">
            <v>890903938</v>
          </cell>
          <cell r="I94" t="str">
            <v>BANCOLOMBIA S.A.</v>
          </cell>
          <cell r="J94" t="str">
            <v>CRR</v>
          </cell>
          <cell r="K94" t="str">
            <v>65108295225</v>
          </cell>
          <cell r="M94">
            <v>135256296</v>
          </cell>
        </row>
        <row r="95">
          <cell r="F95">
            <v>890981880</v>
          </cell>
          <cell r="G95" t="str">
            <v>BELMIRA</v>
          </cell>
          <cell r="H95" t="str">
            <v>890903938</v>
          </cell>
          <cell r="I95" t="str">
            <v>BANCOLOMBIA S.A.</v>
          </cell>
          <cell r="J95" t="str">
            <v>CRR</v>
          </cell>
          <cell r="K95" t="str">
            <v>16208277686</v>
          </cell>
          <cell r="M95">
            <v>28806306</v>
          </cell>
        </row>
        <row r="96">
          <cell r="F96">
            <v>890980802</v>
          </cell>
          <cell r="G96" t="str">
            <v>BETANIA</v>
          </cell>
          <cell r="H96" t="str">
            <v>800037800</v>
          </cell>
          <cell r="I96" t="str">
            <v>AGRARIO DE COLOMBIA S.A.</v>
          </cell>
          <cell r="J96" t="str">
            <v>AHR</v>
          </cell>
          <cell r="K96" t="str">
            <v>413413004341</v>
          </cell>
          <cell r="M96">
            <v>33308127</v>
          </cell>
        </row>
        <row r="97">
          <cell r="F97">
            <v>890982321</v>
          </cell>
          <cell r="G97" t="str">
            <v>BETULIA</v>
          </cell>
          <cell r="H97" t="str">
            <v>860034313</v>
          </cell>
          <cell r="I97" t="str">
            <v>BANCO DAVIVIENDA S.A.</v>
          </cell>
          <cell r="J97" t="str">
            <v>CRR</v>
          </cell>
          <cell r="K97" t="str">
            <v>100008028</v>
          </cell>
          <cell r="M97">
            <v>66403695</v>
          </cell>
        </row>
        <row r="98">
          <cell r="F98">
            <v>890980330</v>
          </cell>
          <cell r="G98" t="str">
            <v>CIUDAD BOLIVAR</v>
          </cell>
          <cell r="H98" t="str">
            <v>860034313</v>
          </cell>
          <cell r="I98" t="str">
            <v>BANCO DAVIVIENDA S.A.</v>
          </cell>
          <cell r="J98" t="str">
            <v>AHR</v>
          </cell>
          <cell r="K98" t="str">
            <v>102515038</v>
          </cell>
          <cell r="M98">
            <v>83016984</v>
          </cell>
        </row>
        <row r="99">
          <cell r="F99">
            <v>890984415</v>
          </cell>
          <cell r="G99" t="str">
            <v>BRICEÑO</v>
          </cell>
          <cell r="H99" t="str">
            <v>860002964</v>
          </cell>
          <cell r="I99" t="str">
            <v>BANCO DE BOGOTA S. A.</v>
          </cell>
          <cell r="J99" t="str">
            <v>CRR</v>
          </cell>
          <cell r="K99" t="str">
            <v>644038747</v>
          </cell>
          <cell r="M99">
            <v>38996130</v>
          </cell>
        </row>
        <row r="100">
          <cell r="F100">
            <v>890983808</v>
          </cell>
          <cell r="G100" t="str">
            <v>BURITICA</v>
          </cell>
          <cell r="H100" t="str">
            <v>860003020</v>
          </cell>
          <cell r="I100" t="str">
            <v>BANCO BBVA S.A.</v>
          </cell>
          <cell r="J100" t="str">
            <v>CRR</v>
          </cell>
          <cell r="K100" t="str">
            <v>0299000100003590</v>
          </cell>
          <cell r="M100">
            <v>57038058</v>
          </cell>
        </row>
        <row r="101">
          <cell r="F101">
            <v>890981567</v>
          </cell>
          <cell r="G101" t="str">
            <v>CACERES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0271000100005258</v>
          </cell>
          <cell r="M101">
            <v>317005389</v>
          </cell>
        </row>
        <row r="102">
          <cell r="F102">
            <v>890984224</v>
          </cell>
          <cell r="G102" t="str">
            <v>CAICEDO</v>
          </cell>
          <cell r="H102" t="str">
            <v>800037800</v>
          </cell>
          <cell r="I102" t="str">
            <v>AGRARIO DE COLOMBIA S.A.</v>
          </cell>
          <cell r="J102" t="str">
            <v>AHR</v>
          </cell>
          <cell r="K102" t="str">
            <v>413543005595</v>
          </cell>
          <cell r="M102">
            <v>37797354</v>
          </cell>
        </row>
        <row r="103">
          <cell r="F103">
            <v>890980447</v>
          </cell>
          <cell r="G103" t="str">
            <v>CALDAS</v>
          </cell>
          <cell r="H103" t="str">
            <v>890903938</v>
          </cell>
          <cell r="I103" t="str">
            <v>BANCOLOMBIA S.A.</v>
          </cell>
          <cell r="J103" t="str">
            <v>CRR</v>
          </cell>
          <cell r="K103" t="str">
            <v>65508313794</v>
          </cell>
          <cell r="M103">
            <v>192234675</v>
          </cell>
        </row>
        <row r="104">
          <cell r="F104">
            <v>890982147</v>
          </cell>
          <cell r="G104" t="str">
            <v>CAMPAMENTO</v>
          </cell>
          <cell r="H104" t="str">
            <v>800037800</v>
          </cell>
          <cell r="I104" t="str">
            <v>AGRARIO DE COLOMBIA S.A.</v>
          </cell>
          <cell r="J104" t="str">
            <v>AHR</v>
          </cell>
          <cell r="K104" t="str">
            <v>413613003153</v>
          </cell>
          <cell r="M104">
            <v>47423496</v>
          </cell>
        </row>
        <row r="105">
          <cell r="F105">
            <v>890982238</v>
          </cell>
          <cell r="G105" t="str">
            <v>CAÑASGORDAS</v>
          </cell>
          <cell r="H105" t="str">
            <v>800037800</v>
          </cell>
          <cell r="I105" t="str">
            <v>AGRARIO DE COLOMBIA S.A.</v>
          </cell>
          <cell r="J105" t="str">
            <v>AHR</v>
          </cell>
          <cell r="K105" t="str">
            <v>413623023251</v>
          </cell>
          <cell r="M105">
            <v>81690054</v>
          </cell>
        </row>
        <row r="106">
          <cell r="F106">
            <v>890981107</v>
          </cell>
          <cell r="G106" t="str">
            <v>CARACOLI</v>
          </cell>
          <cell r="H106" t="str">
            <v>800037800</v>
          </cell>
          <cell r="I106" t="str">
            <v>AGRARIO DE COLOMBIA S.A.</v>
          </cell>
          <cell r="J106" t="str">
            <v>AHR</v>
          </cell>
          <cell r="K106" t="str">
            <v>414103002132</v>
          </cell>
          <cell r="M106">
            <v>17217495</v>
          </cell>
        </row>
        <row r="107">
          <cell r="F107">
            <v>890984132</v>
          </cell>
          <cell r="G107" t="str">
            <v>CARAMANTA</v>
          </cell>
          <cell r="H107" t="str">
            <v>860034313</v>
          </cell>
          <cell r="I107" t="str">
            <v>BANCO DAVIVIENDA S.A.</v>
          </cell>
          <cell r="J107" t="str">
            <v>CRR</v>
          </cell>
          <cell r="K107" t="str">
            <v>416022259</v>
          </cell>
          <cell r="M107">
            <v>11500179</v>
          </cell>
        </row>
        <row r="108">
          <cell r="F108">
            <v>890985316</v>
          </cell>
          <cell r="G108" t="str">
            <v>CAREPA</v>
          </cell>
          <cell r="H108" t="str">
            <v>860002964</v>
          </cell>
          <cell r="I108" t="str">
            <v>BANCO DE BOGOTA S. A.</v>
          </cell>
          <cell r="J108" t="str">
            <v>CRR</v>
          </cell>
          <cell r="K108" t="str">
            <v>128049947</v>
          </cell>
          <cell r="M108">
            <v>361722255</v>
          </cell>
        </row>
        <row r="109">
          <cell r="F109">
            <v>890982616</v>
          </cell>
          <cell r="G109" t="str">
            <v>EL CARMEN DE VIBORAL</v>
          </cell>
          <cell r="H109" t="str">
            <v>860002964</v>
          </cell>
          <cell r="I109" t="str">
            <v>BANCO DE BOGOTA S. A.</v>
          </cell>
          <cell r="J109" t="str">
            <v>CRR</v>
          </cell>
          <cell r="K109" t="str">
            <v>285016358</v>
          </cell>
          <cell r="M109">
            <v>209168373</v>
          </cell>
        </row>
        <row r="110">
          <cell r="F110">
            <v>890984068</v>
          </cell>
          <cell r="G110" t="str">
            <v>CAROLINA</v>
          </cell>
          <cell r="H110" t="str">
            <v>800037800</v>
          </cell>
          <cell r="I110" t="str">
            <v>AGRARIO DE COLOMBIA S.A.</v>
          </cell>
          <cell r="J110" t="str">
            <v>AHR</v>
          </cell>
          <cell r="K110" t="str">
            <v>414143008141</v>
          </cell>
          <cell r="M110">
            <v>10203120</v>
          </cell>
        </row>
        <row r="111">
          <cell r="F111">
            <v>890906445</v>
          </cell>
          <cell r="G111" t="str">
            <v>CAUCASIA</v>
          </cell>
          <cell r="H111" t="str">
            <v>860003020</v>
          </cell>
          <cell r="I111" t="str">
            <v>BANCO BBVA S.A.</v>
          </cell>
          <cell r="J111" t="str">
            <v>CRR</v>
          </cell>
          <cell r="K111" t="str">
            <v>0271000100011868</v>
          </cell>
          <cell r="M111">
            <v>617555841</v>
          </cell>
        </row>
        <row r="112">
          <cell r="F112">
            <v>890980998</v>
          </cell>
          <cell r="G112" t="str">
            <v>CHIGORODO</v>
          </cell>
          <cell r="H112" t="str">
            <v>860002964</v>
          </cell>
          <cell r="I112" t="str">
            <v>BANCO DE BOGOTA S. A.</v>
          </cell>
          <cell r="J112" t="str">
            <v>CRR</v>
          </cell>
          <cell r="K112" t="str">
            <v>618035711</v>
          </cell>
          <cell r="M112">
            <v>403866711</v>
          </cell>
        </row>
        <row r="113">
          <cell r="F113">
            <v>890910913</v>
          </cell>
          <cell r="G113" t="str">
            <v>CISNEROS</v>
          </cell>
          <cell r="H113" t="str">
            <v>860034313</v>
          </cell>
          <cell r="I113" t="str">
            <v>BANCO DAVIVIENDA S.A.</v>
          </cell>
          <cell r="J113" t="str">
            <v>CRR</v>
          </cell>
          <cell r="K113" t="str">
            <v>416025526</v>
          </cell>
          <cell r="M113">
            <v>35912580</v>
          </cell>
        </row>
        <row r="114">
          <cell r="F114">
            <v>890984634</v>
          </cell>
          <cell r="G114" t="str">
            <v>COCORNA</v>
          </cell>
          <cell r="H114" t="str">
            <v>800037800</v>
          </cell>
          <cell r="I114" t="str">
            <v>AGRARIO DE COLOMBIA S.A.</v>
          </cell>
          <cell r="J114" t="str">
            <v>AHR</v>
          </cell>
          <cell r="K114" t="str">
            <v>413723007847</v>
          </cell>
          <cell r="M114">
            <v>77610057</v>
          </cell>
        </row>
        <row r="115">
          <cell r="F115">
            <v>890983718</v>
          </cell>
          <cell r="G115" t="str">
            <v>CONCEPCION</v>
          </cell>
          <cell r="H115" t="str">
            <v>800037800</v>
          </cell>
          <cell r="I115" t="str">
            <v>AGRARIO DE COLOMBIA S.A.</v>
          </cell>
          <cell r="J115" t="str">
            <v>AHR</v>
          </cell>
          <cell r="K115" t="str">
            <v>414013003075</v>
          </cell>
          <cell r="M115">
            <v>16163091</v>
          </cell>
        </row>
        <row r="116">
          <cell r="F116">
            <v>890982261</v>
          </cell>
          <cell r="G116" t="str">
            <v>CONCORDIA</v>
          </cell>
          <cell r="H116" t="str">
            <v>860034313</v>
          </cell>
          <cell r="I116" t="str">
            <v>BANCO DAVIVIENDA S.A.</v>
          </cell>
          <cell r="J116" t="str">
            <v>CRR</v>
          </cell>
          <cell r="K116" t="str">
            <v>101008803</v>
          </cell>
          <cell r="M116">
            <v>64285806</v>
          </cell>
        </row>
        <row r="117">
          <cell r="F117">
            <v>890980767</v>
          </cell>
          <cell r="G117" t="str">
            <v>COPACABANA</v>
          </cell>
          <cell r="H117" t="str">
            <v>860002964</v>
          </cell>
          <cell r="I117" t="str">
            <v>BANCO DE BOGOTA S. A.</v>
          </cell>
          <cell r="J117" t="str">
            <v>AHR</v>
          </cell>
          <cell r="K117" t="str">
            <v>232152611</v>
          </cell>
          <cell r="M117">
            <v>203102352</v>
          </cell>
        </row>
        <row r="118">
          <cell r="F118">
            <v>890980094</v>
          </cell>
          <cell r="G118" t="str">
            <v>DABEIBA</v>
          </cell>
          <cell r="H118" t="str">
            <v>860034313</v>
          </cell>
          <cell r="I118" t="str">
            <v>BANCO DAVIVIENDA S.A.</v>
          </cell>
          <cell r="J118" t="str">
            <v>CRR</v>
          </cell>
          <cell r="K118" t="str">
            <v>416022648</v>
          </cell>
          <cell r="M118">
            <v>226521201</v>
          </cell>
        </row>
        <row r="119">
          <cell r="F119">
            <v>890984043</v>
          </cell>
          <cell r="G119" t="str">
            <v>DON MATIAS</v>
          </cell>
          <cell r="H119" t="str">
            <v>890903938</v>
          </cell>
          <cell r="I119" t="str">
            <v>BANCOLOMBIA S.A.</v>
          </cell>
          <cell r="J119" t="str">
            <v>CRR</v>
          </cell>
          <cell r="K119" t="str">
            <v>91408328718</v>
          </cell>
          <cell r="M119">
            <v>61707717</v>
          </cell>
        </row>
        <row r="120">
          <cell r="F120">
            <v>890983664</v>
          </cell>
          <cell r="G120" t="str">
            <v>EBEJICO</v>
          </cell>
          <cell r="H120" t="str">
            <v>800037800</v>
          </cell>
          <cell r="I120" t="str">
            <v>AGRARIO DE COLOMBIA S.A.</v>
          </cell>
          <cell r="J120" t="str">
            <v>AHR</v>
          </cell>
          <cell r="K120" t="str">
            <v>413533012461</v>
          </cell>
          <cell r="M120">
            <v>38504727</v>
          </cell>
        </row>
        <row r="121">
          <cell r="F121">
            <v>890984221</v>
          </cell>
          <cell r="G121" t="str">
            <v>EL BAGRE</v>
          </cell>
          <cell r="H121" t="str">
            <v>890903938</v>
          </cell>
          <cell r="I121" t="str">
            <v>BANCOLOMBIA S.A.</v>
          </cell>
          <cell r="J121" t="str">
            <v>CRR</v>
          </cell>
          <cell r="K121" t="str">
            <v>37164924579</v>
          </cell>
          <cell r="M121">
            <v>464619423</v>
          </cell>
        </row>
        <row r="122">
          <cell r="F122">
            <v>890982068</v>
          </cell>
          <cell r="G122" t="str">
            <v>ENTRERRIOS</v>
          </cell>
          <cell r="H122" t="str">
            <v>890903938</v>
          </cell>
          <cell r="I122" t="str">
            <v>BANCOLOMBIA S.A.</v>
          </cell>
          <cell r="J122" t="str">
            <v>CRR</v>
          </cell>
          <cell r="K122" t="str">
            <v>64208262385</v>
          </cell>
          <cell r="M122">
            <v>28261149</v>
          </cell>
        </row>
        <row r="123">
          <cell r="F123">
            <v>890980848</v>
          </cell>
          <cell r="G123" t="str">
            <v>FREDONIA</v>
          </cell>
          <cell r="H123" t="str">
            <v>860034313</v>
          </cell>
          <cell r="I123" t="str">
            <v>BANCO DAVIVIENDA S.A.</v>
          </cell>
          <cell r="J123" t="str">
            <v>CRR</v>
          </cell>
          <cell r="K123" t="str">
            <v>191021526</v>
          </cell>
          <cell r="M123">
            <v>60451497</v>
          </cell>
        </row>
        <row r="124">
          <cell r="F124">
            <v>890983706</v>
          </cell>
          <cell r="G124" t="str">
            <v>FRONTINO</v>
          </cell>
          <cell r="H124" t="str">
            <v>860002964</v>
          </cell>
          <cell r="I124" t="str">
            <v>BANCO DE BOGOTA S. A.</v>
          </cell>
          <cell r="J124" t="str">
            <v>CRR</v>
          </cell>
          <cell r="K124" t="str">
            <v>322017534</v>
          </cell>
          <cell r="M124">
            <v>175895511</v>
          </cell>
        </row>
        <row r="125">
          <cell r="F125">
            <v>890983786</v>
          </cell>
          <cell r="G125" t="str">
            <v>GIRALDO</v>
          </cell>
          <cell r="H125" t="str">
            <v>860034313</v>
          </cell>
          <cell r="I125" t="str">
            <v>BANCO DAVIVIENDA S.A.</v>
          </cell>
          <cell r="J125" t="str">
            <v>CRR</v>
          </cell>
          <cell r="K125" t="str">
            <v>416022598</v>
          </cell>
          <cell r="M125">
            <v>34151073</v>
          </cell>
        </row>
        <row r="126">
          <cell r="F126">
            <v>890980807</v>
          </cell>
          <cell r="G126" t="str">
            <v>GIRARDOTA</v>
          </cell>
          <cell r="H126" t="str">
            <v>860007738</v>
          </cell>
          <cell r="I126" t="str">
            <v>BANCO POPULAR S. A.</v>
          </cell>
          <cell r="J126" t="str">
            <v>CRR</v>
          </cell>
          <cell r="K126" t="str">
            <v>110196020705</v>
          </cell>
          <cell r="M126">
            <v>119407362</v>
          </cell>
        </row>
        <row r="127">
          <cell r="F127">
            <v>890983938</v>
          </cell>
          <cell r="G127" t="str">
            <v>GOMEZ PLATA</v>
          </cell>
          <cell r="H127" t="str">
            <v>860003020</v>
          </cell>
          <cell r="I127" t="str">
            <v>BANCO BBVA S.A.</v>
          </cell>
          <cell r="J127" t="str">
            <v>CRR</v>
          </cell>
          <cell r="K127" t="str">
            <v>0299000100003475</v>
          </cell>
          <cell r="M127">
            <v>28450923</v>
          </cell>
        </row>
        <row r="128">
          <cell r="F128">
            <v>890983728</v>
          </cell>
          <cell r="G128" t="str">
            <v>GRANADA</v>
          </cell>
          <cell r="H128" t="str">
            <v>800037800</v>
          </cell>
          <cell r="I128" t="str">
            <v>AGRARIO DE COLOMBIA S.A.</v>
          </cell>
          <cell r="J128" t="str">
            <v>AHR</v>
          </cell>
          <cell r="K128" t="str">
            <v>413803000819</v>
          </cell>
          <cell r="M128">
            <v>44212812</v>
          </cell>
        </row>
        <row r="129">
          <cell r="F129">
            <v>890981162</v>
          </cell>
          <cell r="G129" t="str">
            <v>GUADALUPE</v>
          </cell>
          <cell r="H129" t="str">
            <v>860034313</v>
          </cell>
          <cell r="I129" t="str">
            <v>BANCO DAVIVIENDA S.A.</v>
          </cell>
          <cell r="J129" t="str">
            <v>CRR</v>
          </cell>
          <cell r="K129" t="str">
            <v>416022721</v>
          </cell>
          <cell r="M129">
            <v>24235431</v>
          </cell>
        </row>
        <row r="130">
          <cell r="F130">
            <v>890982055</v>
          </cell>
          <cell r="G130" t="str">
            <v>GUARNE</v>
          </cell>
          <cell r="H130" t="str">
            <v>800037800</v>
          </cell>
          <cell r="I130" t="str">
            <v>AGRARIO DE COLOMBIA S.A.</v>
          </cell>
          <cell r="J130" t="str">
            <v>AHR</v>
          </cell>
          <cell r="K130" t="str">
            <v>413793006627</v>
          </cell>
          <cell r="M130">
            <v>144804465</v>
          </cell>
        </row>
        <row r="131">
          <cell r="F131">
            <v>890983830</v>
          </cell>
          <cell r="G131" t="str">
            <v>GUATAPE</v>
          </cell>
          <cell r="H131" t="str">
            <v>890300279</v>
          </cell>
          <cell r="I131" t="str">
            <v>BANCO DE OCCIDENTE</v>
          </cell>
          <cell r="J131" t="str">
            <v>AHR</v>
          </cell>
          <cell r="K131" t="str">
            <v>471800599</v>
          </cell>
          <cell r="M131">
            <v>33992484</v>
          </cell>
        </row>
        <row r="132">
          <cell r="F132">
            <v>890982494</v>
          </cell>
          <cell r="G132" t="str">
            <v>HELICONIA</v>
          </cell>
          <cell r="H132" t="str">
            <v>800037800</v>
          </cell>
          <cell r="I132" t="str">
            <v>AGRARIO DE COLOMBIA S.A.</v>
          </cell>
          <cell r="J132" t="str">
            <v>AHR</v>
          </cell>
          <cell r="K132" t="str">
            <v>413603005387</v>
          </cell>
          <cell r="M132">
            <v>16493154</v>
          </cell>
        </row>
        <row r="133">
          <cell r="F133">
            <v>890984986</v>
          </cell>
          <cell r="G133" t="str">
            <v>HISPANIA</v>
          </cell>
          <cell r="H133" t="str">
            <v>860034313</v>
          </cell>
          <cell r="I133" t="str">
            <v>BANCO DAVIVIENDA S.A.</v>
          </cell>
          <cell r="J133" t="str">
            <v>CRR</v>
          </cell>
          <cell r="K133" t="str">
            <v>075030452</v>
          </cell>
          <cell r="M133">
            <v>18025731</v>
          </cell>
        </row>
        <row r="134">
          <cell r="F134">
            <v>890982278</v>
          </cell>
          <cell r="G134" t="str">
            <v>ITUANGO</v>
          </cell>
          <cell r="H134" t="str">
            <v>800037800</v>
          </cell>
          <cell r="I134" t="str">
            <v>AGRARIO DE COLOMBIA S.A.</v>
          </cell>
          <cell r="J134" t="str">
            <v>AHR</v>
          </cell>
          <cell r="K134" t="str">
            <v>414243011492</v>
          </cell>
          <cell r="M134">
            <v>130729803</v>
          </cell>
        </row>
        <row r="135">
          <cell r="F135">
            <v>890982294</v>
          </cell>
          <cell r="G135" t="str">
            <v>JARDIN</v>
          </cell>
          <cell r="H135" t="str">
            <v>860034313</v>
          </cell>
          <cell r="I135" t="str">
            <v>BANCO DAVIVIENDA S.A.</v>
          </cell>
          <cell r="J135" t="str">
            <v>CRR</v>
          </cell>
          <cell r="K135" t="str">
            <v>065006793</v>
          </cell>
          <cell r="M135">
            <v>42345996</v>
          </cell>
        </row>
        <row r="136">
          <cell r="F136">
            <v>890981069</v>
          </cell>
          <cell r="G136" t="str">
            <v>JERICO</v>
          </cell>
          <cell r="H136" t="str">
            <v>860034313</v>
          </cell>
          <cell r="I136" t="str">
            <v>BANCO DAVIVIENDA S.A.</v>
          </cell>
          <cell r="J136" t="str">
            <v>CRR</v>
          </cell>
          <cell r="K136" t="str">
            <v>229015953</v>
          </cell>
          <cell r="M136">
            <v>34219272</v>
          </cell>
        </row>
        <row r="137">
          <cell r="F137">
            <v>890981207</v>
          </cell>
          <cell r="G137" t="str">
            <v>LA CEJA</v>
          </cell>
          <cell r="H137" t="str">
            <v>890903938</v>
          </cell>
          <cell r="I137" t="str">
            <v>BANCOLOMBIA S.A.</v>
          </cell>
          <cell r="J137" t="str">
            <v>CRR</v>
          </cell>
          <cell r="K137" t="str">
            <v>02308242614</v>
          </cell>
          <cell r="M137">
            <v>185350959</v>
          </cell>
        </row>
        <row r="138">
          <cell r="F138">
            <v>890980782</v>
          </cell>
          <cell r="G138" t="str">
            <v>LA ESTRELLA</v>
          </cell>
          <cell r="H138" t="str">
            <v>860007738</v>
          </cell>
          <cell r="I138" t="str">
            <v>BANCO POPULAR S. A.</v>
          </cell>
          <cell r="J138" t="str">
            <v>CRR</v>
          </cell>
          <cell r="K138" t="str">
            <v>110192020626</v>
          </cell>
          <cell r="M138">
            <v>131103900</v>
          </cell>
        </row>
        <row r="139">
          <cell r="F139">
            <v>811009017</v>
          </cell>
          <cell r="G139" t="str">
            <v>LA PINTADA</v>
          </cell>
          <cell r="H139" t="str">
            <v>860034313</v>
          </cell>
          <cell r="I139" t="str">
            <v>BANCO DAVIVIENDA S.A.</v>
          </cell>
          <cell r="J139" t="str">
            <v>CRR</v>
          </cell>
          <cell r="K139" t="str">
            <v>278012141</v>
          </cell>
          <cell r="M139">
            <v>33956682</v>
          </cell>
        </row>
        <row r="140">
          <cell r="F140">
            <v>890981995</v>
          </cell>
          <cell r="G140" t="str">
            <v>LA UNION</v>
          </cell>
          <cell r="H140" t="str">
            <v>800037800</v>
          </cell>
          <cell r="I140" t="str">
            <v>AGRARIO DE COLOMBIA S.A.</v>
          </cell>
          <cell r="J140" t="str">
            <v>AHR</v>
          </cell>
          <cell r="K140" t="str">
            <v>413823006600</v>
          </cell>
          <cell r="M140">
            <v>75623091</v>
          </cell>
        </row>
        <row r="141">
          <cell r="F141">
            <v>890983672</v>
          </cell>
          <cell r="G141" t="str">
            <v>LIBORINA</v>
          </cell>
          <cell r="H141" t="str">
            <v>800037800</v>
          </cell>
          <cell r="I141" t="str">
            <v>AGRARIO DE COLOMBIA S.A.</v>
          </cell>
          <cell r="J141" t="str">
            <v>AHR</v>
          </cell>
          <cell r="K141" t="str">
            <v>414263000799</v>
          </cell>
          <cell r="M141">
            <v>34373472</v>
          </cell>
        </row>
        <row r="142">
          <cell r="F142">
            <v>890980958</v>
          </cell>
          <cell r="G142" t="str">
            <v>MACEO</v>
          </cell>
          <cell r="H142" t="str">
            <v>860034313</v>
          </cell>
          <cell r="I142" t="str">
            <v>BANCO DAVIVIENDA S.A.</v>
          </cell>
          <cell r="J142" t="str">
            <v>CRR</v>
          </cell>
          <cell r="K142" t="str">
            <v>416022762</v>
          </cell>
          <cell r="M142">
            <v>39935208</v>
          </cell>
        </row>
        <row r="143">
          <cell r="F143">
            <v>890983716</v>
          </cell>
          <cell r="G143" t="str">
            <v>MARINILLA</v>
          </cell>
          <cell r="H143" t="str">
            <v>890903938</v>
          </cell>
          <cell r="I143" t="str">
            <v>BANCOLOMBIA S.A.</v>
          </cell>
          <cell r="J143" t="str">
            <v>AHR</v>
          </cell>
          <cell r="K143" t="str">
            <v>64708244820</v>
          </cell>
          <cell r="M143">
            <v>225709719</v>
          </cell>
        </row>
        <row r="144">
          <cell r="F144">
            <v>890981115</v>
          </cell>
          <cell r="G144" t="str">
            <v>MONTEBELLO</v>
          </cell>
          <cell r="H144" t="str">
            <v>860034313</v>
          </cell>
          <cell r="I144" t="str">
            <v>BANCO DAVIVIENDA S.A.</v>
          </cell>
          <cell r="J144" t="str">
            <v>CRR</v>
          </cell>
          <cell r="K144" t="str">
            <v>278012182</v>
          </cell>
          <cell r="M144">
            <v>22811958</v>
          </cell>
        </row>
        <row r="145">
          <cell r="F145">
            <v>890984882</v>
          </cell>
          <cell r="G145" t="str">
            <v>MURINDO</v>
          </cell>
          <cell r="H145" t="str">
            <v>860003020</v>
          </cell>
          <cell r="I145" t="str">
            <v>BANCO BBVA S.A.</v>
          </cell>
          <cell r="J145" t="str">
            <v>CRR</v>
          </cell>
          <cell r="K145" t="str">
            <v>0299000100003640</v>
          </cell>
          <cell r="M145">
            <v>101881185</v>
          </cell>
        </row>
        <row r="146">
          <cell r="F146">
            <v>890980950</v>
          </cell>
          <cell r="G146" t="str">
            <v>MUTATA</v>
          </cell>
          <cell r="H146" t="str">
            <v>890903938</v>
          </cell>
          <cell r="I146" t="str">
            <v>BANCOLOMBIA S.A.</v>
          </cell>
          <cell r="J146" t="str">
            <v>CRR</v>
          </cell>
          <cell r="K146" t="str">
            <v>64508299184</v>
          </cell>
          <cell r="M146">
            <v>176961480</v>
          </cell>
        </row>
        <row r="147">
          <cell r="F147">
            <v>890982566</v>
          </cell>
          <cell r="G147" t="str">
            <v>NARIÑO</v>
          </cell>
          <cell r="H147" t="str">
            <v>800037800</v>
          </cell>
          <cell r="I147" t="str">
            <v>AGRARIO DE COLOMBIA S.A.</v>
          </cell>
          <cell r="J147" t="str">
            <v>AHR</v>
          </cell>
          <cell r="K147" t="str">
            <v>414423006438</v>
          </cell>
          <cell r="M147">
            <v>36075921</v>
          </cell>
        </row>
        <row r="148">
          <cell r="F148">
            <v>890983873</v>
          </cell>
          <cell r="G148" t="str">
            <v>NECOCLI</v>
          </cell>
          <cell r="H148" t="str">
            <v>800037800</v>
          </cell>
          <cell r="I148" t="str">
            <v>AGRARIO DE COLOMBIA S.A.</v>
          </cell>
          <cell r="J148" t="str">
            <v>AHR</v>
          </cell>
          <cell r="K148" t="str">
            <v>414463003326</v>
          </cell>
          <cell r="M148">
            <v>657101520</v>
          </cell>
        </row>
        <row r="149">
          <cell r="F149">
            <v>890985354</v>
          </cell>
          <cell r="G149" t="str">
            <v>NECHI</v>
          </cell>
          <cell r="H149" t="str">
            <v>800037800</v>
          </cell>
          <cell r="I149" t="str">
            <v>AGRARIO DE COLOMBIA S.A.</v>
          </cell>
          <cell r="J149" t="str">
            <v>AHR</v>
          </cell>
          <cell r="K149" t="str">
            <v>414443001742</v>
          </cell>
          <cell r="M149">
            <v>327535659</v>
          </cell>
        </row>
        <row r="150">
          <cell r="F150">
            <v>890984161</v>
          </cell>
          <cell r="G150" t="str">
            <v>OLAYA</v>
          </cell>
          <cell r="H150" t="str">
            <v>860007738</v>
          </cell>
          <cell r="I150" t="str">
            <v>BANCO POPULAR S. A.</v>
          </cell>
          <cell r="J150" t="str">
            <v>CRR</v>
          </cell>
          <cell r="K150" t="str">
            <v>110190050195</v>
          </cell>
          <cell r="M150">
            <v>11232165</v>
          </cell>
        </row>
        <row r="151">
          <cell r="F151">
            <v>890980917</v>
          </cell>
          <cell r="G151" t="str">
            <v>PEÑOL</v>
          </cell>
          <cell r="H151" t="str">
            <v>800037800</v>
          </cell>
          <cell r="I151" t="str">
            <v>AGRARIO DE COLOMBIA S.A.</v>
          </cell>
          <cell r="J151" t="str">
            <v>AHR</v>
          </cell>
          <cell r="K151" t="str">
            <v>414483009533</v>
          </cell>
          <cell r="M151">
            <v>78617463</v>
          </cell>
        </row>
        <row r="152">
          <cell r="F152">
            <v>890982301</v>
          </cell>
          <cell r="G152" t="str">
            <v>PEQUE</v>
          </cell>
          <cell r="H152" t="str">
            <v>800037800</v>
          </cell>
          <cell r="I152" t="str">
            <v>AGRARIO DE COLOMBIA S.A.</v>
          </cell>
          <cell r="J152" t="str">
            <v>AHR</v>
          </cell>
          <cell r="K152" t="str">
            <v>414503001224</v>
          </cell>
          <cell r="M152">
            <v>42944343</v>
          </cell>
        </row>
        <row r="153">
          <cell r="F153">
            <v>890981105</v>
          </cell>
          <cell r="G153" t="str">
            <v>PUEBLORRICO</v>
          </cell>
          <cell r="H153" t="str">
            <v>800037800</v>
          </cell>
          <cell r="I153" t="str">
            <v>AGRARIO DE COLOMBIA S.A.</v>
          </cell>
          <cell r="J153" t="str">
            <v>AHR</v>
          </cell>
          <cell r="K153" t="str">
            <v>414523005854</v>
          </cell>
          <cell r="M153">
            <v>27580137</v>
          </cell>
        </row>
        <row r="154">
          <cell r="F154">
            <v>890980049</v>
          </cell>
          <cell r="G154" t="str">
            <v>PUERTO BERRIO</v>
          </cell>
          <cell r="H154" t="str">
            <v>860002964</v>
          </cell>
          <cell r="I154" t="str">
            <v>BANCO DE BOGOTA S. A.</v>
          </cell>
          <cell r="J154" t="str">
            <v>CRR</v>
          </cell>
          <cell r="K154" t="str">
            <v>514036854</v>
          </cell>
          <cell r="M154">
            <v>135683031</v>
          </cell>
        </row>
        <row r="155">
          <cell r="F155">
            <v>890981000</v>
          </cell>
          <cell r="G155" t="str">
            <v>PUERTO NARE</v>
          </cell>
          <cell r="H155" t="str">
            <v>800037800</v>
          </cell>
          <cell r="I155" t="str">
            <v>AGRARIO DE COLOMBIA S.A.</v>
          </cell>
          <cell r="J155" t="str">
            <v>AHR</v>
          </cell>
          <cell r="K155" t="str">
            <v>414303001556</v>
          </cell>
          <cell r="M155">
            <v>49680831</v>
          </cell>
        </row>
        <row r="156">
          <cell r="F156">
            <v>890983906</v>
          </cell>
          <cell r="G156" t="str">
            <v>PUERTO TRIUNFO</v>
          </cell>
          <cell r="H156" t="str">
            <v>800037800</v>
          </cell>
          <cell r="I156" t="str">
            <v>AGRARIO DE COLOMBIA S.A.</v>
          </cell>
          <cell r="J156" t="str">
            <v>AHR</v>
          </cell>
          <cell r="K156" t="str">
            <v>413663004207</v>
          </cell>
          <cell r="M156">
            <v>90804744</v>
          </cell>
        </row>
        <row r="157">
          <cell r="F157">
            <v>890984312</v>
          </cell>
          <cell r="G157" t="str">
            <v>REMEDIOS</v>
          </cell>
          <cell r="H157" t="str">
            <v>800037800</v>
          </cell>
          <cell r="I157" t="str">
            <v>AGRARIO DE COLOMBIA S.A.</v>
          </cell>
          <cell r="J157" t="str">
            <v>AHR</v>
          </cell>
          <cell r="K157" t="str">
            <v>414543001960</v>
          </cell>
          <cell r="M157">
            <v>277532064</v>
          </cell>
        </row>
        <row r="158">
          <cell r="F158">
            <v>890983674</v>
          </cell>
          <cell r="G158" t="str">
            <v>RETIRO</v>
          </cell>
          <cell r="H158" t="str">
            <v>890903937</v>
          </cell>
          <cell r="I158" t="str">
            <v>ITAU CORPBANCA COLOMBIA S A</v>
          </cell>
          <cell r="J158" t="str">
            <v>AHR</v>
          </cell>
          <cell r="K158" t="str">
            <v>520039481</v>
          </cell>
          <cell r="M158">
            <v>52399275</v>
          </cell>
        </row>
        <row r="159">
          <cell r="F159">
            <v>890983736</v>
          </cell>
          <cell r="G159" t="str">
            <v>SABANALARGA</v>
          </cell>
          <cell r="H159" t="str">
            <v>860003020</v>
          </cell>
          <cell r="I159" t="str">
            <v>BANCO BBVA S.A.</v>
          </cell>
          <cell r="J159" t="str">
            <v>CRR</v>
          </cell>
          <cell r="K159" t="str">
            <v>0299000100003673</v>
          </cell>
          <cell r="M159">
            <v>50325822</v>
          </cell>
        </row>
        <row r="160">
          <cell r="F160">
            <v>890980577</v>
          </cell>
          <cell r="G160" t="str">
            <v>SALGAR</v>
          </cell>
          <cell r="H160" t="str">
            <v>860034313</v>
          </cell>
          <cell r="I160" t="str">
            <v>BANCO DAVIVIENDA S.A.</v>
          </cell>
          <cell r="J160" t="str">
            <v>CRR</v>
          </cell>
          <cell r="K160" t="str">
            <v>330014218</v>
          </cell>
          <cell r="M160">
            <v>64117503</v>
          </cell>
        </row>
        <row r="161">
          <cell r="F161">
            <v>890981868</v>
          </cell>
          <cell r="G161" t="str">
            <v>SAN ANDRES DE CUERQUIA</v>
          </cell>
          <cell r="H161" t="str">
            <v>860034313</v>
          </cell>
          <cell r="I161" t="str">
            <v>BANCO DAVIVIENDA S.A.</v>
          </cell>
          <cell r="J161" t="str">
            <v>CRR</v>
          </cell>
          <cell r="K161" t="str">
            <v>416022317</v>
          </cell>
          <cell r="M161">
            <v>36532806</v>
          </cell>
        </row>
        <row r="162">
          <cell r="F162">
            <v>890983740</v>
          </cell>
          <cell r="G162" t="str">
            <v>SAN CARLOS</v>
          </cell>
          <cell r="H162" t="str">
            <v>890300279</v>
          </cell>
          <cell r="I162" t="str">
            <v>BANCO DE OCCIDENTE</v>
          </cell>
          <cell r="J162" t="str">
            <v>CRR</v>
          </cell>
          <cell r="K162" t="str">
            <v>430053934</v>
          </cell>
          <cell r="M162">
            <v>72731844</v>
          </cell>
        </row>
        <row r="163">
          <cell r="F163">
            <v>800022791</v>
          </cell>
          <cell r="G163" t="str">
            <v>SAN FRANCISCO</v>
          </cell>
          <cell r="H163" t="str">
            <v>860034313</v>
          </cell>
          <cell r="I163" t="str">
            <v>BANCO DAVIVIENDA S.A.</v>
          </cell>
          <cell r="J163" t="str">
            <v>CRR</v>
          </cell>
          <cell r="K163" t="str">
            <v>276011665</v>
          </cell>
          <cell r="M163">
            <v>23468163</v>
          </cell>
        </row>
        <row r="164">
          <cell r="F164">
            <v>890920814</v>
          </cell>
          <cell r="G164" t="str">
            <v>SAN JERONIMO</v>
          </cell>
          <cell r="H164" t="str">
            <v>890903938</v>
          </cell>
          <cell r="I164" t="str">
            <v>BANCOLOMBIA S.A.</v>
          </cell>
          <cell r="J164" t="str">
            <v>AHR</v>
          </cell>
          <cell r="K164" t="str">
            <v>24092136872</v>
          </cell>
          <cell r="M164">
            <v>64788846</v>
          </cell>
        </row>
        <row r="165">
          <cell r="F165">
            <v>800022618</v>
          </cell>
          <cell r="G165" t="str">
            <v>SAN JOSE DE LA MONTAÑA</v>
          </cell>
          <cell r="H165" t="str">
            <v>800037800</v>
          </cell>
          <cell r="I165" t="str">
            <v>AGRARIO DE COLOMBIA S.A.</v>
          </cell>
          <cell r="J165" t="str">
            <v>AHR</v>
          </cell>
          <cell r="K165" t="str">
            <v>414663001042</v>
          </cell>
          <cell r="M165">
            <v>11839527</v>
          </cell>
        </row>
        <row r="166">
          <cell r="F166">
            <v>800013676</v>
          </cell>
          <cell r="G166" t="str">
            <v>SAN JUAN DE URABA</v>
          </cell>
          <cell r="H166" t="str">
            <v>860003020</v>
          </cell>
          <cell r="I166" t="str">
            <v>BANCO BBVA S.A.</v>
          </cell>
          <cell r="J166" t="str">
            <v>CRR</v>
          </cell>
          <cell r="K166" t="str">
            <v>0612000100011437</v>
          </cell>
          <cell r="M166">
            <v>284152101</v>
          </cell>
        </row>
        <row r="167">
          <cell r="F167">
            <v>890984376</v>
          </cell>
          <cell r="G167" t="str">
            <v>SAN LUIS</v>
          </cell>
          <cell r="H167" t="str">
            <v>800037800</v>
          </cell>
          <cell r="I167" t="str">
            <v>AGRARIO DE COLOMBIA S.A.</v>
          </cell>
          <cell r="J167" t="str">
            <v>AHR</v>
          </cell>
          <cell r="K167" t="str">
            <v>413453008439</v>
          </cell>
          <cell r="M167">
            <v>73893651</v>
          </cell>
        </row>
        <row r="168">
          <cell r="F168">
            <v>890983922</v>
          </cell>
          <cell r="G168" t="str">
            <v>SAN PEDRO</v>
          </cell>
          <cell r="H168" t="str">
            <v>890903938</v>
          </cell>
          <cell r="I168" t="str">
            <v>BANCOLOMBIA S.A.</v>
          </cell>
          <cell r="J168" t="str">
            <v>CRR</v>
          </cell>
          <cell r="K168" t="str">
            <v>16208282473</v>
          </cell>
          <cell r="M168">
            <v>99346323</v>
          </cell>
        </row>
        <row r="169">
          <cell r="F169">
            <v>890983814</v>
          </cell>
          <cell r="G169" t="str">
            <v>SAN PEDRO DE URABA</v>
          </cell>
          <cell r="H169" t="str">
            <v>800037800</v>
          </cell>
          <cell r="I169" t="str">
            <v>AGRARIO DE COLOMBIA S.A.</v>
          </cell>
          <cell r="J169" t="str">
            <v>AHR</v>
          </cell>
          <cell r="K169" t="str">
            <v>413913003384</v>
          </cell>
          <cell r="M169">
            <v>428090625</v>
          </cell>
        </row>
        <row r="170">
          <cell r="F170">
            <v>890982123</v>
          </cell>
          <cell r="G170" t="str">
            <v>SAN RAFAEL</v>
          </cell>
          <cell r="H170" t="str">
            <v>800037800</v>
          </cell>
          <cell r="I170" t="str">
            <v>AGRARIO DE COLOMBIA S.A.</v>
          </cell>
          <cell r="J170" t="str">
            <v>AHR</v>
          </cell>
          <cell r="K170" t="str">
            <v>414703005003</v>
          </cell>
          <cell r="M170">
            <v>63325800</v>
          </cell>
        </row>
        <row r="171">
          <cell r="F171">
            <v>890980850</v>
          </cell>
          <cell r="G171" t="str">
            <v>SAN ROQUE</v>
          </cell>
          <cell r="H171" t="str">
            <v>800037800</v>
          </cell>
          <cell r="I171" t="str">
            <v>AGRARIO DE COLOMBIA S.A.</v>
          </cell>
          <cell r="J171" t="str">
            <v>AHR</v>
          </cell>
          <cell r="K171" t="str">
            <v>414723001888</v>
          </cell>
          <cell r="M171">
            <v>88361439</v>
          </cell>
        </row>
        <row r="172">
          <cell r="F172">
            <v>890982506</v>
          </cell>
          <cell r="G172" t="str">
            <v>SAN VICENTE</v>
          </cell>
          <cell r="H172" t="str">
            <v>800037800</v>
          </cell>
          <cell r="I172" t="str">
            <v>AGRARIO DE COLOMBIA S.A.</v>
          </cell>
          <cell r="J172" t="str">
            <v>AHR</v>
          </cell>
          <cell r="K172" t="str">
            <v>413883003181</v>
          </cell>
          <cell r="M172">
            <v>81543219</v>
          </cell>
        </row>
        <row r="173">
          <cell r="F173">
            <v>890980344</v>
          </cell>
          <cell r="G173" t="str">
            <v>SANTA BARBARA</v>
          </cell>
          <cell r="H173" t="str">
            <v>860034313</v>
          </cell>
          <cell r="I173" t="str">
            <v>BANCO DAVIVIENDA S.A.</v>
          </cell>
          <cell r="J173" t="str">
            <v>CRR</v>
          </cell>
          <cell r="K173" t="str">
            <v>278012109</v>
          </cell>
          <cell r="M173">
            <v>56631018</v>
          </cell>
        </row>
        <row r="174">
          <cell r="F174">
            <v>890981554</v>
          </cell>
          <cell r="G174" t="str">
            <v>SANTA ROSA DE OSOS</v>
          </cell>
          <cell r="H174" t="str">
            <v>890903938</v>
          </cell>
          <cell r="I174" t="str">
            <v>BANCOLOMBIA S.A.</v>
          </cell>
          <cell r="J174" t="str">
            <v>CRR</v>
          </cell>
          <cell r="K174" t="str">
            <v>64208262378</v>
          </cell>
          <cell r="M174">
            <v>137466609</v>
          </cell>
        </row>
        <row r="175">
          <cell r="F175">
            <v>890983803</v>
          </cell>
          <cell r="G175" t="str">
            <v>SANTO DOMINGO</v>
          </cell>
          <cell r="H175" t="str">
            <v>860034313</v>
          </cell>
          <cell r="I175" t="str">
            <v>BANCO DAVIVIENDA S.A.</v>
          </cell>
          <cell r="J175" t="str">
            <v>CRR</v>
          </cell>
          <cell r="K175" t="str">
            <v>331003905</v>
          </cell>
          <cell r="M175">
            <v>55992681</v>
          </cell>
        </row>
        <row r="176">
          <cell r="F176">
            <v>890983813</v>
          </cell>
          <cell r="G176" t="str">
            <v>EL SANTUARIO</v>
          </cell>
          <cell r="H176" t="str">
            <v>800037800</v>
          </cell>
          <cell r="I176" t="str">
            <v>AGRARIO DE COLOMBIA S.A.</v>
          </cell>
          <cell r="J176" t="str">
            <v>AHR</v>
          </cell>
          <cell r="K176" t="str">
            <v>413903007438</v>
          </cell>
          <cell r="M176">
            <v>135485379</v>
          </cell>
        </row>
        <row r="177">
          <cell r="F177">
            <v>890981391</v>
          </cell>
          <cell r="G177" t="str">
            <v>SEGOVIA</v>
          </cell>
          <cell r="H177" t="str">
            <v>860034313</v>
          </cell>
          <cell r="I177" t="str">
            <v>BANCO DAVIVIENDA S.A.</v>
          </cell>
          <cell r="J177" t="str">
            <v>CRR</v>
          </cell>
          <cell r="K177" t="str">
            <v>416022861</v>
          </cell>
          <cell r="M177">
            <v>229760631</v>
          </cell>
        </row>
        <row r="178">
          <cell r="F178">
            <v>890980357</v>
          </cell>
          <cell r="G178" t="str">
            <v>SONSON</v>
          </cell>
          <cell r="H178" t="str">
            <v>860034313</v>
          </cell>
          <cell r="I178" t="str">
            <v>BANCO DAVIVIENDA S.A.</v>
          </cell>
          <cell r="J178" t="str">
            <v>CRR</v>
          </cell>
          <cell r="K178" t="str">
            <v>358017549</v>
          </cell>
          <cell r="M178">
            <v>139985841</v>
          </cell>
        </row>
        <row r="179">
          <cell r="F179">
            <v>890981080</v>
          </cell>
          <cell r="G179" t="str">
            <v>SOPETRAN</v>
          </cell>
          <cell r="H179" t="str">
            <v>800037800</v>
          </cell>
          <cell r="I179" t="str">
            <v>AGRARIO DE COLOMBIA S.A.</v>
          </cell>
          <cell r="J179" t="str">
            <v>AHR</v>
          </cell>
          <cell r="K179" t="str">
            <v>413973005351</v>
          </cell>
          <cell r="M179">
            <v>65926005</v>
          </cell>
        </row>
        <row r="180">
          <cell r="F180">
            <v>890981238</v>
          </cell>
          <cell r="G180" t="str">
            <v>TAMESIS</v>
          </cell>
          <cell r="H180" t="str">
            <v>860034313</v>
          </cell>
          <cell r="I180" t="str">
            <v>BANCO DAVIVIENDA S.A.</v>
          </cell>
          <cell r="J180" t="str">
            <v>CRR</v>
          </cell>
          <cell r="K180" t="str">
            <v>361015100</v>
          </cell>
          <cell r="M180">
            <v>53121309</v>
          </cell>
        </row>
        <row r="181">
          <cell r="F181">
            <v>890984295</v>
          </cell>
          <cell r="G181" t="str">
            <v>TARAZA</v>
          </cell>
          <cell r="H181" t="str">
            <v>800037800</v>
          </cell>
          <cell r="I181" t="str">
            <v>AGRARIO DE COLOMBIA S.A.</v>
          </cell>
          <cell r="J181" t="str">
            <v>AHR</v>
          </cell>
          <cell r="K181" t="str">
            <v>414783005858</v>
          </cell>
          <cell r="M181">
            <v>200147343</v>
          </cell>
        </row>
        <row r="182">
          <cell r="F182">
            <v>890982583</v>
          </cell>
          <cell r="G182" t="str">
            <v>TARSO</v>
          </cell>
          <cell r="H182" t="str">
            <v>800037800</v>
          </cell>
          <cell r="I182" t="str">
            <v>AGRARIO DE COLOMBIA S.A.</v>
          </cell>
          <cell r="J182" t="str">
            <v>AHR</v>
          </cell>
          <cell r="K182" t="str">
            <v>414803002842</v>
          </cell>
          <cell r="M182">
            <v>17938980</v>
          </cell>
        </row>
        <row r="183">
          <cell r="F183">
            <v>890980781</v>
          </cell>
          <cell r="G183" t="str">
            <v>TITIRIBI</v>
          </cell>
          <cell r="H183" t="str">
            <v>860034313</v>
          </cell>
          <cell r="I183" t="str">
            <v>BANCO DAVIVIENDA S.A.</v>
          </cell>
          <cell r="J183" t="str">
            <v>AHR</v>
          </cell>
          <cell r="K183" t="str">
            <v>279534804</v>
          </cell>
          <cell r="M183">
            <v>28696020</v>
          </cell>
        </row>
        <row r="184">
          <cell r="F184">
            <v>890981367</v>
          </cell>
          <cell r="G184" t="str">
            <v>TOLEDO</v>
          </cell>
          <cell r="H184" t="str">
            <v>800037800</v>
          </cell>
          <cell r="I184" t="str">
            <v>AGRARIO DE COLOMBIA S.A.</v>
          </cell>
          <cell r="J184" t="str">
            <v>AHR</v>
          </cell>
          <cell r="K184" t="str">
            <v>414823004922</v>
          </cell>
          <cell r="M184">
            <v>29252589</v>
          </cell>
        </row>
        <row r="185">
          <cell r="F185">
            <v>890984575</v>
          </cell>
          <cell r="G185" t="str">
            <v>URAMITA</v>
          </cell>
          <cell r="H185" t="str">
            <v>860002964</v>
          </cell>
          <cell r="I185" t="str">
            <v>BANCO DE BOGOTA S. A.</v>
          </cell>
          <cell r="J185" t="str">
            <v>CRR</v>
          </cell>
          <cell r="K185" t="str">
            <v>322017518</v>
          </cell>
          <cell r="M185">
            <v>37539996</v>
          </cell>
        </row>
        <row r="186">
          <cell r="F186">
            <v>890907515</v>
          </cell>
          <cell r="G186" t="str">
            <v>URRAO</v>
          </cell>
          <cell r="H186" t="str">
            <v>860003020</v>
          </cell>
          <cell r="I186" t="str">
            <v>BANCO BBVA S.A.</v>
          </cell>
          <cell r="J186" t="str">
            <v>CRR</v>
          </cell>
          <cell r="K186" t="str">
            <v>0930000100000583</v>
          </cell>
          <cell r="M186">
            <v>197715777</v>
          </cell>
        </row>
        <row r="187">
          <cell r="F187">
            <v>890981106</v>
          </cell>
          <cell r="G187" t="str">
            <v>VALDIVIA</v>
          </cell>
          <cell r="H187" t="str">
            <v>860002964</v>
          </cell>
          <cell r="I187" t="str">
            <v>BANCO DE BOGOTA S. A.</v>
          </cell>
          <cell r="J187" t="str">
            <v>CRR</v>
          </cell>
          <cell r="K187" t="str">
            <v>644038655</v>
          </cell>
          <cell r="M187">
            <v>81914076</v>
          </cell>
        </row>
        <row r="188">
          <cell r="F188">
            <v>890984186</v>
          </cell>
          <cell r="G188" t="str">
            <v>VALPARAISO</v>
          </cell>
          <cell r="H188" t="str">
            <v>800037800</v>
          </cell>
          <cell r="I188" t="str">
            <v>AGRARIO DE COLOMBIA S.A.</v>
          </cell>
          <cell r="J188" t="str">
            <v>AHR</v>
          </cell>
          <cell r="K188" t="str">
            <v>414863007241</v>
          </cell>
          <cell r="M188">
            <v>15580029</v>
          </cell>
        </row>
        <row r="189">
          <cell r="F189">
            <v>890985285</v>
          </cell>
          <cell r="G189" t="str">
            <v>VEGACHI</v>
          </cell>
          <cell r="H189" t="str">
            <v>860007738</v>
          </cell>
          <cell r="I189" t="str">
            <v>BANCO POPULAR S. A.</v>
          </cell>
          <cell r="J189" t="str">
            <v>CRR</v>
          </cell>
          <cell r="K189" t="str">
            <v>110191044403</v>
          </cell>
          <cell r="M189">
            <v>88082172</v>
          </cell>
        </row>
        <row r="190">
          <cell r="F190">
            <v>890980764</v>
          </cell>
          <cell r="G190" t="str">
            <v>VENECIA</v>
          </cell>
          <cell r="H190" t="str">
            <v>860034313</v>
          </cell>
          <cell r="I190" t="str">
            <v>BANCO DAVIVIENDA S.A.</v>
          </cell>
          <cell r="J190" t="str">
            <v>AHR</v>
          </cell>
          <cell r="K190" t="str">
            <v>000383510898</v>
          </cell>
          <cell r="M190">
            <v>30182616</v>
          </cell>
        </row>
        <row r="191">
          <cell r="F191">
            <v>800020665</v>
          </cell>
          <cell r="G191" t="str">
            <v>VIGIA DEL FUERTE</v>
          </cell>
          <cell r="H191" t="str">
            <v>860034313</v>
          </cell>
          <cell r="I191" t="str">
            <v>BANCO DAVIVIENDA S.A.</v>
          </cell>
          <cell r="J191" t="str">
            <v>AHR</v>
          </cell>
          <cell r="K191" t="str">
            <v>396100075458</v>
          </cell>
          <cell r="M191">
            <v>160919025</v>
          </cell>
        </row>
        <row r="192">
          <cell r="F192">
            <v>890980964</v>
          </cell>
          <cell r="G192" t="str">
            <v>YALI</v>
          </cell>
          <cell r="H192" t="str">
            <v>860034313</v>
          </cell>
          <cell r="I192" t="str">
            <v>BANCO DAVIVIENDA S.A.</v>
          </cell>
          <cell r="J192" t="str">
            <v>CRR</v>
          </cell>
          <cell r="K192" t="str">
            <v>265123786</v>
          </cell>
          <cell r="M192">
            <v>36342909</v>
          </cell>
        </row>
        <row r="193">
          <cell r="F193">
            <v>890980096</v>
          </cell>
          <cell r="G193" t="str">
            <v>YARUMAL</v>
          </cell>
          <cell r="H193" t="str">
            <v>860002964</v>
          </cell>
          <cell r="I193" t="str">
            <v>BANCO DE BOGOTA S. A.</v>
          </cell>
          <cell r="J193" t="str">
            <v>AHR</v>
          </cell>
          <cell r="K193" t="str">
            <v>644318016</v>
          </cell>
          <cell r="M193">
            <v>160457715</v>
          </cell>
        </row>
        <row r="194">
          <cell r="F194">
            <v>890984030</v>
          </cell>
          <cell r="G194" t="str">
            <v>YOLOMBO</v>
          </cell>
          <cell r="H194" t="str">
            <v>860007738</v>
          </cell>
          <cell r="I194" t="str">
            <v>BANCO POPULAR S. A.</v>
          </cell>
          <cell r="J194" t="str">
            <v>CRR</v>
          </cell>
          <cell r="K194" t="str">
            <v>191044445</v>
          </cell>
          <cell r="M194">
            <v>88000059</v>
          </cell>
        </row>
        <row r="195">
          <cell r="F195">
            <v>890984265</v>
          </cell>
          <cell r="G195" t="str">
            <v>YONDO</v>
          </cell>
          <cell r="H195" t="str">
            <v>860002964</v>
          </cell>
          <cell r="I195" t="str">
            <v>BANCO DE BOGOTA S. A.</v>
          </cell>
          <cell r="J195" t="str">
            <v>CRR</v>
          </cell>
          <cell r="K195" t="str">
            <v>168094688</v>
          </cell>
          <cell r="M195">
            <v>125941599</v>
          </cell>
        </row>
        <row r="196">
          <cell r="F196">
            <v>890981150</v>
          </cell>
          <cell r="G196" t="str">
            <v>ZARAGOZA</v>
          </cell>
          <cell r="H196" t="str">
            <v>800037800</v>
          </cell>
          <cell r="I196" t="str">
            <v>AGRARIO DE COLOMBIA S.A.</v>
          </cell>
          <cell r="J196" t="str">
            <v>AHR</v>
          </cell>
          <cell r="K196" t="str">
            <v>413993005676</v>
          </cell>
          <cell r="M196">
            <v>311208285</v>
          </cell>
        </row>
        <row r="197">
          <cell r="F197">
            <v>890112371</v>
          </cell>
          <cell r="G197" t="str">
            <v>BARANOA</v>
          </cell>
          <cell r="H197" t="str">
            <v>860002964</v>
          </cell>
          <cell r="I197" t="str">
            <v>BANCO DE BOGOTA S. A.</v>
          </cell>
          <cell r="J197" t="str">
            <v>CRR</v>
          </cell>
          <cell r="K197" t="str">
            <v>087341533</v>
          </cell>
          <cell r="M197">
            <v>242873724</v>
          </cell>
        </row>
        <row r="198">
          <cell r="F198">
            <v>800094462</v>
          </cell>
          <cell r="G198" t="str">
            <v>CAMPO DE LA CRUZ</v>
          </cell>
          <cell r="H198" t="str">
            <v>800037800</v>
          </cell>
          <cell r="I198" t="str">
            <v>AGRARIO DE COLOMBIA S.A.</v>
          </cell>
          <cell r="J198" t="str">
            <v>AHR</v>
          </cell>
          <cell r="K198" t="str">
            <v>416263000351</v>
          </cell>
          <cell r="M198">
            <v>187661553</v>
          </cell>
        </row>
        <row r="199">
          <cell r="F199">
            <v>800094466</v>
          </cell>
          <cell r="G199" t="str">
            <v>CANDELARIA</v>
          </cell>
          <cell r="H199" t="str">
            <v>860003020</v>
          </cell>
          <cell r="I199" t="str">
            <v>BANCO BBVA S.A.</v>
          </cell>
          <cell r="J199" t="str">
            <v>CRR</v>
          </cell>
          <cell r="K199" t="str">
            <v>0759000100004815</v>
          </cell>
          <cell r="M199">
            <v>119993406</v>
          </cell>
        </row>
        <row r="200">
          <cell r="F200">
            <v>890102472</v>
          </cell>
          <cell r="G200" t="str">
            <v>GALAPA</v>
          </cell>
          <cell r="H200" t="str">
            <v>890903938</v>
          </cell>
          <cell r="I200" t="str">
            <v>BANCOLOMBIA S.A.</v>
          </cell>
          <cell r="J200" t="str">
            <v>CRR</v>
          </cell>
          <cell r="K200" t="str">
            <v>53383034607</v>
          </cell>
          <cell r="M200">
            <v>236899035</v>
          </cell>
        </row>
        <row r="201">
          <cell r="F201">
            <v>800069901</v>
          </cell>
          <cell r="G201" t="str">
            <v>JUAN DE ACOSTA</v>
          </cell>
          <cell r="H201" t="str">
            <v>800037800</v>
          </cell>
          <cell r="I201" t="str">
            <v>AGRARIO DE COLOMBIA S.A.</v>
          </cell>
          <cell r="J201" t="str">
            <v>AHR</v>
          </cell>
          <cell r="K201" t="str">
            <v>416483000679</v>
          </cell>
          <cell r="M201">
            <v>91876164</v>
          </cell>
        </row>
        <row r="202">
          <cell r="F202">
            <v>890103003</v>
          </cell>
          <cell r="G202" t="str">
            <v>LURUACO</v>
          </cell>
          <cell r="H202" t="str">
            <v>800037800</v>
          </cell>
          <cell r="I202" t="str">
            <v>AGRARIO DE COLOMBIA S.A.</v>
          </cell>
          <cell r="J202" t="str">
            <v>AHR</v>
          </cell>
          <cell r="K202" t="str">
            <v>416303001494</v>
          </cell>
          <cell r="M202">
            <v>167404725</v>
          </cell>
        </row>
        <row r="203">
          <cell r="F203">
            <v>800019218</v>
          </cell>
          <cell r="G203" t="str">
            <v>MANATI</v>
          </cell>
          <cell r="H203" t="str">
            <v>800037800</v>
          </cell>
          <cell r="I203" t="str">
            <v>AGRARIO DE COLOMBIA S.A.</v>
          </cell>
          <cell r="J203" t="str">
            <v>AHR</v>
          </cell>
          <cell r="K203" t="str">
            <v>416343000679</v>
          </cell>
          <cell r="M203">
            <v>147482484</v>
          </cell>
        </row>
        <row r="204">
          <cell r="F204">
            <v>800094449</v>
          </cell>
          <cell r="G204" t="str">
            <v>PALMAR DE VARELA</v>
          </cell>
          <cell r="H204" t="str">
            <v>860002964</v>
          </cell>
          <cell r="I204" t="str">
            <v>BANCO DE BOGOTA S. A.</v>
          </cell>
          <cell r="J204" t="str">
            <v>CRR</v>
          </cell>
          <cell r="K204" t="str">
            <v>293005781</v>
          </cell>
          <cell r="M204">
            <v>141082590</v>
          </cell>
        </row>
        <row r="205">
          <cell r="F205">
            <v>800094457</v>
          </cell>
          <cell r="G205" t="str">
            <v>PIOJO</v>
          </cell>
          <cell r="H205" t="str">
            <v>890903938</v>
          </cell>
          <cell r="I205" t="str">
            <v>BANCOLOMBIA S.A.</v>
          </cell>
          <cell r="J205" t="str">
            <v>CRR</v>
          </cell>
          <cell r="K205" t="str">
            <v>47508186083</v>
          </cell>
          <cell r="M205">
            <v>28858866</v>
          </cell>
        </row>
        <row r="206">
          <cell r="F206">
            <v>800076751</v>
          </cell>
          <cell r="G206" t="str">
            <v>POLONUEVO</v>
          </cell>
          <cell r="H206" t="str">
            <v>800037800</v>
          </cell>
          <cell r="I206" t="str">
            <v>AGRARIO DE COLOMBIA S.A.</v>
          </cell>
          <cell r="J206" t="str">
            <v>AHR</v>
          </cell>
          <cell r="K206" t="str">
            <v>416603002778</v>
          </cell>
          <cell r="M206">
            <v>69912351</v>
          </cell>
        </row>
        <row r="207">
          <cell r="F207">
            <v>890116278</v>
          </cell>
          <cell r="G207" t="str">
            <v>PONEDERA</v>
          </cell>
          <cell r="H207" t="str">
            <v>860002964</v>
          </cell>
          <cell r="I207" t="str">
            <v>BANCO DE BOGOTA S. A.</v>
          </cell>
          <cell r="J207" t="str">
            <v>CRR</v>
          </cell>
          <cell r="K207" t="str">
            <v>293005807</v>
          </cell>
          <cell r="M207">
            <v>150038679</v>
          </cell>
        </row>
        <row r="208">
          <cell r="F208">
            <v>800094386</v>
          </cell>
          <cell r="G208" t="str">
            <v>PUERTO COLOMBIA</v>
          </cell>
          <cell r="H208" t="str">
            <v>860002964</v>
          </cell>
          <cell r="I208" t="str">
            <v>BANCO DE BOGOTA S. A.</v>
          </cell>
          <cell r="J208" t="str">
            <v>CRR</v>
          </cell>
          <cell r="K208" t="str">
            <v>392082434</v>
          </cell>
          <cell r="M208">
            <v>121339938</v>
          </cell>
        </row>
        <row r="209">
          <cell r="F209">
            <v>890103962</v>
          </cell>
          <cell r="G209" t="str">
            <v>REPELON</v>
          </cell>
          <cell r="H209" t="str">
            <v>800037800</v>
          </cell>
          <cell r="I209" t="str">
            <v>AGRARIO DE COLOMBIA S.A.</v>
          </cell>
          <cell r="J209" t="str">
            <v>AHR</v>
          </cell>
          <cell r="K209" t="str">
            <v>416363000225</v>
          </cell>
          <cell r="M209">
            <v>184512483</v>
          </cell>
        </row>
        <row r="210">
          <cell r="F210">
            <v>890115982</v>
          </cell>
          <cell r="G210" t="str">
            <v>SABANAGRANDE</v>
          </cell>
          <cell r="H210" t="str">
            <v>860007738</v>
          </cell>
          <cell r="I210" t="str">
            <v>BANCO POPULAR S. A.</v>
          </cell>
          <cell r="J210" t="str">
            <v>CRR</v>
          </cell>
          <cell r="K210" t="str">
            <v>110685031783</v>
          </cell>
          <cell r="M210">
            <v>170007669</v>
          </cell>
        </row>
        <row r="211">
          <cell r="F211">
            <v>800094844</v>
          </cell>
          <cell r="G211" t="str">
            <v>SABANALARGA</v>
          </cell>
          <cell r="H211" t="str">
            <v>860003020</v>
          </cell>
          <cell r="I211" t="str">
            <v>BANCO BBVA S.A.</v>
          </cell>
          <cell r="J211" t="str">
            <v>CRR</v>
          </cell>
          <cell r="K211" t="str">
            <v>0759000100004906</v>
          </cell>
          <cell r="M211">
            <v>466299897</v>
          </cell>
        </row>
        <row r="212">
          <cell r="F212">
            <v>800019254</v>
          </cell>
          <cell r="G212" t="str">
            <v>SANTA LUCIA</v>
          </cell>
          <cell r="H212" t="str">
            <v>800037800</v>
          </cell>
          <cell r="I212" t="str">
            <v>AGRARIO DE COLOMBIA S.A.</v>
          </cell>
          <cell r="J212" t="str">
            <v>AHR</v>
          </cell>
          <cell r="K212" t="str">
            <v>416263000341</v>
          </cell>
          <cell r="M212">
            <v>95645058</v>
          </cell>
        </row>
        <row r="213">
          <cell r="F213">
            <v>800116284</v>
          </cell>
          <cell r="G213" t="str">
            <v>SANTO TOMAS</v>
          </cell>
          <cell r="H213" t="str">
            <v>800037800</v>
          </cell>
          <cell r="I213" t="str">
            <v>AGRARIO DE COLOMBIA S.A.</v>
          </cell>
          <cell r="J213" t="str">
            <v>AHR</v>
          </cell>
          <cell r="K213" t="str">
            <v>416603002670</v>
          </cell>
          <cell r="M213">
            <v>95632110</v>
          </cell>
        </row>
        <row r="214">
          <cell r="F214">
            <v>890116159</v>
          </cell>
          <cell r="G214" t="str">
            <v>SUAN</v>
          </cell>
          <cell r="H214" t="str">
            <v>860034313</v>
          </cell>
          <cell r="I214" t="str">
            <v>BANCO DAVIVIENDA S.A.</v>
          </cell>
          <cell r="J214" t="str">
            <v>AHR</v>
          </cell>
          <cell r="K214" t="str">
            <v>6373752390</v>
          </cell>
          <cell r="M214">
            <v>56935785</v>
          </cell>
        </row>
        <row r="215">
          <cell r="F215">
            <v>800053552</v>
          </cell>
          <cell r="G215" t="str">
            <v>TUBARA</v>
          </cell>
          <cell r="H215" t="str">
            <v>860002964</v>
          </cell>
          <cell r="I215" t="str">
            <v>BANCO DE BOGOTA S. A.</v>
          </cell>
          <cell r="J215" t="str">
            <v>CRR</v>
          </cell>
          <cell r="K215" t="str">
            <v>173065293</v>
          </cell>
          <cell r="M215">
            <v>57033639</v>
          </cell>
        </row>
        <row r="216">
          <cell r="F216">
            <v>800094378</v>
          </cell>
          <cell r="G216" t="str">
            <v>USIACURI</v>
          </cell>
          <cell r="H216" t="str">
            <v>800037800</v>
          </cell>
          <cell r="I216" t="str">
            <v>AGRARIO DE COLOMBIA S.A.</v>
          </cell>
          <cell r="J216" t="str">
            <v>AHR</v>
          </cell>
          <cell r="K216" t="str">
            <v>416223005261</v>
          </cell>
          <cell r="M216">
            <v>35638236</v>
          </cell>
        </row>
        <row r="217">
          <cell r="F217">
            <v>800037371</v>
          </cell>
          <cell r="G217" t="str">
            <v>ACHI</v>
          </cell>
          <cell r="H217" t="str">
            <v>800037800</v>
          </cell>
          <cell r="I217" t="str">
            <v>AGRARIO DE COLOMBIA S.A.</v>
          </cell>
          <cell r="J217" t="str">
            <v>AHR</v>
          </cell>
          <cell r="K217" t="str">
            <v>412033000517</v>
          </cell>
          <cell r="M217">
            <v>295509747</v>
          </cell>
        </row>
        <row r="218">
          <cell r="F218">
            <v>800254879</v>
          </cell>
          <cell r="G218" t="str">
            <v>ALTOS DEL ROSARIO</v>
          </cell>
          <cell r="H218" t="str">
            <v>860003020</v>
          </cell>
          <cell r="I218" t="str">
            <v>BANCO BBVA S.A.</v>
          </cell>
          <cell r="J218" t="str">
            <v>CRR</v>
          </cell>
          <cell r="K218" t="str">
            <v>330003013</v>
          </cell>
          <cell r="M218">
            <v>128869650</v>
          </cell>
        </row>
        <row r="219">
          <cell r="F219">
            <v>806001937</v>
          </cell>
          <cell r="G219" t="str">
            <v>ARENAL</v>
          </cell>
          <cell r="H219" t="str">
            <v>800037800</v>
          </cell>
          <cell r="I219" t="str">
            <v>AGRARIO DE COLOMBIA S.A.</v>
          </cell>
          <cell r="J219" t="str">
            <v>AHR</v>
          </cell>
          <cell r="K219" t="str">
            <v>412443001091</v>
          </cell>
          <cell r="M219">
            <v>78824787</v>
          </cell>
        </row>
        <row r="220">
          <cell r="F220">
            <v>890480254</v>
          </cell>
          <cell r="G220" t="str">
            <v>ARJONA</v>
          </cell>
          <cell r="H220" t="str">
            <v>890903938</v>
          </cell>
          <cell r="I220" t="str">
            <v>BANCOLOMBIA S.A.</v>
          </cell>
          <cell r="J220" t="str">
            <v>CRR</v>
          </cell>
          <cell r="K220" t="str">
            <v>50924738563</v>
          </cell>
          <cell r="M220">
            <v>396382137</v>
          </cell>
        </row>
        <row r="221">
          <cell r="F221">
            <v>806004900</v>
          </cell>
          <cell r="G221" t="str">
            <v>ARROYOHONDO</v>
          </cell>
          <cell r="H221" t="str">
            <v>860002964</v>
          </cell>
          <cell r="I221" t="str">
            <v>BANCO DE BOGOTA S. A.</v>
          </cell>
          <cell r="J221" t="str">
            <v>CRR</v>
          </cell>
          <cell r="K221" t="str">
            <v>204102404</v>
          </cell>
          <cell r="M221">
            <v>83696025</v>
          </cell>
        </row>
        <row r="222">
          <cell r="F222">
            <v>800015991</v>
          </cell>
          <cell r="G222" t="str">
            <v>BARRANCO DE LOBA</v>
          </cell>
          <cell r="H222" t="str">
            <v>860003020</v>
          </cell>
          <cell r="I222" t="str">
            <v>BANCO BBVA S.A.</v>
          </cell>
          <cell r="J222" t="str">
            <v>CRR</v>
          </cell>
          <cell r="K222" t="str">
            <v>330003393</v>
          </cell>
          <cell r="M222">
            <v>208028799</v>
          </cell>
        </row>
        <row r="223">
          <cell r="F223">
            <v>890481362</v>
          </cell>
          <cell r="G223" t="str">
            <v>CALAMAR</v>
          </cell>
          <cell r="H223" t="str">
            <v>800037800</v>
          </cell>
          <cell r="I223" t="str">
            <v>AGRARIO DE COLOMBIA S.A.</v>
          </cell>
          <cell r="J223" t="str">
            <v>AHR</v>
          </cell>
          <cell r="K223" t="str">
            <v>412163000950</v>
          </cell>
          <cell r="M223">
            <v>237203913</v>
          </cell>
        </row>
        <row r="224">
          <cell r="F224">
            <v>800253526</v>
          </cell>
          <cell r="G224" t="str">
            <v>CANTAGALLO</v>
          </cell>
          <cell r="H224" t="str">
            <v>860002964</v>
          </cell>
          <cell r="I224" t="str">
            <v>BANCO DE BOGOTA S. A.</v>
          </cell>
          <cell r="J224" t="str">
            <v>CRR</v>
          </cell>
          <cell r="K224" t="str">
            <v>513049817</v>
          </cell>
          <cell r="M224">
            <v>80220045</v>
          </cell>
        </row>
        <row r="225">
          <cell r="F225">
            <v>800254481</v>
          </cell>
          <cell r="G225" t="str">
            <v>CICUCO</v>
          </cell>
          <cell r="H225" t="str">
            <v>890903938</v>
          </cell>
          <cell r="I225" t="str">
            <v>BANCOLOMBIA S.A.</v>
          </cell>
          <cell r="J225" t="str">
            <v>AHR</v>
          </cell>
          <cell r="K225" t="str">
            <v>74892453024</v>
          </cell>
          <cell r="M225">
            <v>110930433</v>
          </cell>
        </row>
        <row r="226">
          <cell r="F226">
            <v>800038613</v>
          </cell>
          <cell r="G226" t="str">
            <v>CORDOBA</v>
          </cell>
          <cell r="H226" t="str">
            <v>860002964</v>
          </cell>
          <cell r="I226" t="str">
            <v>BANCO DE BOGOTA S. A.</v>
          </cell>
          <cell r="J226" t="str">
            <v>CRR</v>
          </cell>
          <cell r="K226" t="str">
            <v>286045521</v>
          </cell>
          <cell r="M226">
            <v>112161489</v>
          </cell>
        </row>
        <row r="227">
          <cell r="F227">
            <v>806000701</v>
          </cell>
          <cell r="G227" t="str">
            <v>CLEMENCIA</v>
          </cell>
          <cell r="H227" t="str">
            <v>860007738</v>
          </cell>
          <cell r="I227" t="str">
            <v>BANCO POPULAR S. A.</v>
          </cell>
          <cell r="J227" t="str">
            <v>CRR</v>
          </cell>
          <cell r="K227" t="str">
            <v>232021303</v>
          </cell>
          <cell r="M227">
            <v>232697064</v>
          </cell>
        </row>
        <row r="228">
          <cell r="F228">
            <v>890480022</v>
          </cell>
          <cell r="G228" t="str">
            <v>EL CARMEN DE BOLIVAR</v>
          </cell>
          <cell r="H228" t="str">
            <v>860002964</v>
          </cell>
          <cell r="I228" t="str">
            <v>BANCO DE BOGOTA S. A.</v>
          </cell>
          <cell r="J228" t="str">
            <v>CRR</v>
          </cell>
          <cell r="K228" t="str">
            <v>286045497</v>
          </cell>
          <cell r="M228">
            <v>688152327</v>
          </cell>
        </row>
        <row r="229">
          <cell r="F229">
            <v>890481295</v>
          </cell>
          <cell r="G229" t="str">
            <v>EL GUAMO</v>
          </cell>
          <cell r="H229" t="str">
            <v>860002964</v>
          </cell>
          <cell r="I229" t="str">
            <v>BANCO DE BOGOTA S. A.</v>
          </cell>
          <cell r="J229" t="str">
            <v>CRR</v>
          </cell>
          <cell r="K229" t="str">
            <v>182046540</v>
          </cell>
          <cell r="M229">
            <v>43997205</v>
          </cell>
        </row>
        <row r="230">
          <cell r="F230">
            <v>806001439</v>
          </cell>
          <cell r="G230" t="str">
            <v>EL PEÑON</v>
          </cell>
          <cell r="H230" t="str">
            <v>860002964</v>
          </cell>
          <cell r="I230" t="str">
            <v>BANCO DE BOGOTA S. A.</v>
          </cell>
          <cell r="J230" t="str">
            <v>CRR</v>
          </cell>
          <cell r="K230" t="str">
            <v>284047644</v>
          </cell>
          <cell r="M230">
            <v>75959145</v>
          </cell>
        </row>
        <row r="231">
          <cell r="F231">
            <v>800255214</v>
          </cell>
          <cell r="G231" t="str">
            <v>HATILLO DE LOBA</v>
          </cell>
          <cell r="H231" t="str">
            <v>860002964</v>
          </cell>
          <cell r="I231" t="str">
            <v>BANCO DE BOGOTA S. A.</v>
          </cell>
          <cell r="J231" t="str">
            <v>CRR</v>
          </cell>
          <cell r="K231" t="str">
            <v>284047594</v>
          </cell>
          <cell r="M231">
            <v>169911399</v>
          </cell>
        </row>
        <row r="232">
          <cell r="F232">
            <v>800095514</v>
          </cell>
          <cell r="G232" t="str">
            <v>MAHATES</v>
          </cell>
          <cell r="H232" t="str">
            <v>860002964</v>
          </cell>
          <cell r="I232" t="str">
            <v>BANCO DE BOGOTA S. A.</v>
          </cell>
          <cell r="J232" t="str">
            <v>CRR</v>
          </cell>
          <cell r="K232" t="str">
            <v>204102305</v>
          </cell>
          <cell r="M232">
            <v>179244519</v>
          </cell>
        </row>
        <row r="233">
          <cell r="F233">
            <v>800095511</v>
          </cell>
          <cell r="G233" t="str">
            <v>MARGARITA</v>
          </cell>
          <cell r="H233" t="str">
            <v>860003020</v>
          </cell>
          <cell r="I233" t="str">
            <v>BANCO BBVA S.A.</v>
          </cell>
          <cell r="J233" t="str">
            <v>CRR</v>
          </cell>
          <cell r="K233" t="str">
            <v>604006437</v>
          </cell>
          <cell r="M233">
            <v>81142734</v>
          </cell>
        </row>
        <row r="234">
          <cell r="F234">
            <v>800095466</v>
          </cell>
          <cell r="G234" t="str">
            <v>MARIA LA BAJA</v>
          </cell>
          <cell r="H234" t="str">
            <v>800037800</v>
          </cell>
          <cell r="I234" t="str">
            <v>AGRARIO DE COLOMBIA S.A.</v>
          </cell>
          <cell r="J234" t="str">
            <v>AHR</v>
          </cell>
          <cell r="K234" t="str">
            <v>412183005924</v>
          </cell>
          <cell r="M234">
            <v>508091505</v>
          </cell>
        </row>
        <row r="235">
          <cell r="F235">
            <v>800254722</v>
          </cell>
          <cell r="G235" t="str">
            <v>MONTECRISTO</v>
          </cell>
          <cell r="H235" t="str">
            <v>860003020</v>
          </cell>
          <cell r="I235" t="str">
            <v>BANCO BBVA S.A.</v>
          </cell>
          <cell r="J235" t="str">
            <v>CRR</v>
          </cell>
          <cell r="K235" t="str">
            <v>253006688</v>
          </cell>
          <cell r="M235">
            <v>191733087</v>
          </cell>
        </row>
        <row r="236">
          <cell r="F236">
            <v>890480643</v>
          </cell>
          <cell r="G236" t="str">
            <v>MOMPOS</v>
          </cell>
          <cell r="H236" t="str">
            <v>860007738</v>
          </cell>
          <cell r="I236" t="str">
            <v>BANCO POPULAR S. A.</v>
          </cell>
          <cell r="J236" t="str">
            <v>CRR</v>
          </cell>
          <cell r="K236" t="str">
            <v>240023515</v>
          </cell>
          <cell r="M236">
            <v>341564955</v>
          </cell>
        </row>
        <row r="237">
          <cell r="F237">
            <v>890480431</v>
          </cell>
          <cell r="G237" t="str">
            <v>MORALES</v>
          </cell>
          <cell r="H237" t="str">
            <v>890903938</v>
          </cell>
          <cell r="I237" t="str">
            <v>BANCOLOMBIA S.A.</v>
          </cell>
          <cell r="J237" t="str">
            <v>CRR</v>
          </cell>
          <cell r="K237" t="str">
            <v>29748050575</v>
          </cell>
          <cell r="M237">
            <v>249499560</v>
          </cell>
        </row>
        <row r="238">
          <cell r="F238">
            <v>900192833</v>
          </cell>
          <cell r="G238" t="str">
            <v>NOROSI</v>
          </cell>
          <cell r="H238" t="str">
            <v>860002964</v>
          </cell>
          <cell r="I238" t="str">
            <v>BANCO DE BOGOTA S. A.</v>
          </cell>
          <cell r="J238" t="str">
            <v>CRR</v>
          </cell>
          <cell r="K238" t="str">
            <v>116261322</v>
          </cell>
          <cell r="M238">
            <v>154683189</v>
          </cell>
        </row>
        <row r="239">
          <cell r="F239">
            <v>800042974</v>
          </cell>
          <cell r="G239" t="str">
            <v>PINILLOS</v>
          </cell>
          <cell r="H239" t="str">
            <v>860003020</v>
          </cell>
          <cell r="I239" t="str">
            <v>BANCO BBVA S.A.</v>
          </cell>
          <cell r="J239" t="str">
            <v>CRR</v>
          </cell>
          <cell r="K239" t="str">
            <v>530004043</v>
          </cell>
          <cell r="M239">
            <v>298993977</v>
          </cell>
        </row>
        <row r="240">
          <cell r="F240">
            <v>806001274</v>
          </cell>
          <cell r="G240" t="str">
            <v>REGIDOR</v>
          </cell>
          <cell r="H240" t="str">
            <v>800037800</v>
          </cell>
          <cell r="I240" t="str">
            <v>AGRARIO DE COLOMBIA S.A.</v>
          </cell>
          <cell r="J240" t="str">
            <v>AHR</v>
          </cell>
          <cell r="K240" t="str">
            <v>424373000927</v>
          </cell>
          <cell r="M240">
            <v>48143196</v>
          </cell>
        </row>
        <row r="241">
          <cell r="F241">
            <v>890481447</v>
          </cell>
          <cell r="G241" t="str">
            <v>RIO VIEJO</v>
          </cell>
          <cell r="H241" t="str">
            <v>860002964</v>
          </cell>
          <cell r="I241" t="str">
            <v>BANCO DE BOGOTA S. A.</v>
          </cell>
          <cell r="J241" t="str">
            <v>CRR</v>
          </cell>
          <cell r="K241" t="str">
            <v>116056540</v>
          </cell>
          <cell r="M241">
            <v>83973309</v>
          </cell>
        </row>
        <row r="242">
          <cell r="F242">
            <v>806001278</v>
          </cell>
          <cell r="G242" t="str">
            <v>SAN CRISTOBAL</v>
          </cell>
          <cell r="H242" t="str">
            <v>860002964</v>
          </cell>
          <cell r="I242" t="str">
            <v>BANCO DE BOGOTA S. A.</v>
          </cell>
          <cell r="J242" t="str">
            <v>CRR</v>
          </cell>
          <cell r="K242" t="str">
            <v>182046581</v>
          </cell>
          <cell r="M242">
            <v>53076576</v>
          </cell>
        </row>
        <row r="243">
          <cell r="F243">
            <v>890481310</v>
          </cell>
          <cell r="G243" t="str">
            <v>SAN ESTANISLAO</v>
          </cell>
          <cell r="H243" t="str">
            <v>860002964</v>
          </cell>
          <cell r="I243" t="str">
            <v>BANCO DE BOGOTA S. A.</v>
          </cell>
          <cell r="J243" t="str">
            <v>CRR</v>
          </cell>
          <cell r="K243" t="str">
            <v>097213730</v>
          </cell>
          <cell r="M243">
            <v>125580225</v>
          </cell>
        </row>
        <row r="244">
          <cell r="F244">
            <v>800037166</v>
          </cell>
          <cell r="G244" t="str">
            <v>SAN FERNANDO</v>
          </cell>
          <cell r="H244" t="str">
            <v>860003020</v>
          </cell>
          <cell r="I244" t="str">
            <v>BANCO BBVA S.A.</v>
          </cell>
          <cell r="J244" t="str">
            <v>CRR</v>
          </cell>
          <cell r="K244" t="str">
            <v>604006411</v>
          </cell>
          <cell r="M244">
            <v>90093123</v>
          </cell>
        </row>
        <row r="245">
          <cell r="F245">
            <v>800026685</v>
          </cell>
          <cell r="G245" t="str">
            <v>SAN JACINTO</v>
          </cell>
          <cell r="H245" t="str">
            <v>890903938</v>
          </cell>
          <cell r="I245" t="str">
            <v>BANCOLOMBIA S.A.</v>
          </cell>
          <cell r="J245" t="str">
            <v>CRR</v>
          </cell>
          <cell r="K245" t="str">
            <v>11166688259</v>
          </cell>
          <cell r="M245">
            <v>369257055</v>
          </cell>
        </row>
        <row r="246">
          <cell r="F246">
            <v>806003884</v>
          </cell>
          <cell r="G246" t="str">
            <v>SAN JACINTO DEL CAUCA</v>
          </cell>
          <cell r="H246" t="str">
            <v>860003020</v>
          </cell>
          <cell r="I246" t="str">
            <v>BANCO BBVA S.A.</v>
          </cell>
          <cell r="J246" t="str">
            <v>CRR</v>
          </cell>
          <cell r="K246" t="str">
            <v>271005456</v>
          </cell>
          <cell r="M246">
            <v>114509574</v>
          </cell>
        </row>
        <row r="247">
          <cell r="F247">
            <v>800037175</v>
          </cell>
          <cell r="G247" t="str">
            <v>SAN JUAN NEPOMUCENO</v>
          </cell>
          <cell r="H247" t="str">
            <v>860007738</v>
          </cell>
          <cell r="I247" t="str">
            <v>BANCO POPULAR S. A.</v>
          </cell>
          <cell r="J247" t="str">
            <v>CRR</v>
          </cell>
          <cell r="K247" t="str">
            <v>232021352</v>
          </cell>
          <cell r="M247">
            <v>265979283</v>
          </cell>
        </row>
        <row r="248">
          <cell r="F248">
            <v>800043486</v>
          </cell>
          <cell r="G248" t="str">
            <v>SAN MARTIN DE LOBA</v>
          </cell>
          <cell r="H248" t="str">
            <v>860003020</v>
          </cell>
          <cell r="I248" t="str">
            <v>BANCO BBVA S.A.</v>
          </cell>
          <cell r="J248" t="str">
            <v>CRR</v>
          </cell>
          <cell r="K248" t="str">
            <v>330003609</v>
          </cell>
          <cell r="M248">
            <v>208363884</v>
          </cell>
        </row>
        <row r="249">
          <cell r="F249">
            <v>890480203</v>
          </cell>
          <cell r="G249" t="str">
            <v>SAN PABLO</v>
          </cell>
          <cell r="H249" t="str">
            <v>800037800</v>
          </cell>
          <cell r="I249" t="str">
            <v>AGRARIO DE COLOMBIA S.A.</v>
          </cell>
          <cell r="J249" t="str">
            <v>AHR</v>
          </cell>
          <cell r="K249" t="str">
            <v>412553001850</v>
          </cell>
          <cell r="M249">
            <v>248648316</v>
          </cell>
        </row>
        <row r="250">
          <cell r="F250">
            <v>890480069</v>
          </cell>
          <cell r="G250" t="str">
            <v>SANTA CATALINA</v>
          </cell>
          <cell r="H250" t="str">
            <v>800037800</v>
          </cell>
          <cell r="I250" t="str">
            <v>AGRARIO DE COLOMBIA S.A.</v>
          </cell>
          <cell r="J250" t="str">
            <v>AHR</v>
          </cell>
          <cell r="K250" t="str">
            <v>412673000297</v>
          </cell>
          <cell r="M250">
            <v>144761004</v>
          </cell>
        </row>
        <row r="251">
          <cell r="F251">
            <v>890481343</v>
          </cell>
          <cell r="G251" t="str">
            <v>SANTA ROSA</v>
          </cell>
          <cell r="H251" t="str">
            <v>890903938</v>
          </cell>
          <cell r="I251" t="str">
            <v>BANCOLOMBIA S.A.</v>
          </cell>
          <cell r="J251" t="str">
            <v>AHR</v>
          </cell>
          <cell r="K251" t="str">
            <v>08594578261</v>
          </cell>
          <cell r="M251">
            <v>248449272</v>
          </cell>
        </row>
        <row r="252">
          <cell r="F252">
            <v>800049017</v>
          </cell>
          <cell r="G252" t="str">
            <v>SANTA ROSA DEL SUR</v>
          </cell>
          <cell r="H252" t="str">
            <v>800037800</v>
          </cell>
          <cell r="I252" t="str">
            <v>AGRARIO DE COLOMBIA S.A.</v>
          </cell>
          <cell r="J252" t="str">
            <v>AHR</v>
          </cell>
          <cell r="K252" t="str">
            <v>412703002184</v>
          </cell>
          <cell r="M252">
            <v>343754220</v>
          </cell>
        </row>
        <row r="253">
          <cell r="F253">
            <v>890480006</v>
          </cell>
          <cell r="G253" t="str">
            <v>SIMITI</v>
          </cell>
          <cell r="H253" t="str">
            <v>800037800</v>
          </cell>
          <cell r="I253" t="str">
            <v>AGRARIO DE COLOMBIA S.A.</v>
          </cell>
          <cell r="J253" t="str">
            <v>AHR</v>
          </cell>
          <cell r="K253" t="str">
            <v>412653000381</v>
          </cell>
          <cell r="M253">
            <v>136986636</v>
          </cell>
        </row>
        <row r="254">
          <cell r="F254">
            <v>800035677</v>
          </cell>
          <cell r="G254" t="str">
            <v>SOPLAVIENTO</v>
          </cell>
          <cell r="H254" t="str">
            <v>860002964</v>
          </cell>
          <cell r="I254" t="str">
            <v>BANCO DE BOGOTA S. A.</v>
          </cell>
          <cell r="J254" t="str">
            <v>CRR</v>
          </cell>
          <cell r="K254" t="str">
            <v>182046508</v>
          </cell>
          <cell r="M254">
            <v>54246360</v>
          </cell>
        </row>
        <row r="255">
          <cell r="F255">
            <v>800095530</v>
          </cell>
          <cell r="G255" t="str">
            <v>TALAIGUA NUEVO</v>
          </cell>
          <cell r="H255" t="str">
            <v>860003020</v>
          </cell>
          <cell r="I255" t="str">
            <v>BANCO BBVA S.A.</v>
          </cell>
          <cell r="J255" t="str">
            <v>CRR</v>
          </cell>
          <cell r="K255" t="str">
            <v>604006361</v>
          </cell>
          <cell r="M255">
            <v>105303048</v>
          </cell>
        </row>
        <row r="256">
          <cell r="F256">
            <v>800255213</v>
          </cell>
          <cell r="G256" t="str">
            <v>TIQUISIO</v>
          </cell>
          <cell r="H256" t="str">
            <v>860003020</v>
          </cell>
          <cell r="I256" t="str">
            <v>BANCO BBVA S.A.</v>
          </cell>
          <cell r="J256" t="str">
            <v>CRR</v>
          </cell>
          <cell r="K256" t="str">
            <v>530004530</v>
          </cell>
          <cell r="M256">
            <v>318499236</v>
          </cell>
        </row>
        <row r="257">
          <cell r="F257">
            <v>890481149</v>
          </cell>
          <cell r="G257" t="str">
            <v>TURBACO</v>
          </cell>
          <cell r="H257" t="str">
            <v>860034313</v>
          </cell>
          <cell r="I257" t="str">
            <v>BANCO DAVIVIENDA S.A.</v>
          </cell>
          <cell r="J257" t="str">
            <v>CRR</v>
          </cell>
          <cell r="K257" t="str">
            <v>157007758</v>
          </cell>
          <cell r="M257">
            <v>322803579</v>
          </cell>
        </row>
        <row r="258">
          <cell r="F258">
            <v>890481324</v>
          </cell>
          <cell r="G258" t="str">
            <v>TURBANA</v>
          </cell>
          <cell r="H258" t="str">
            <v>860002964</v>
          </cell>
          <cell r="I258" t="str">
            <v>BANCO DE BOGOTA S. A.</v>
          </cell>
          <cell r="J258" t="str">
            <v>AHR</v>
          </cell>
          <cell r="K258" t="str">
            <v>204910079</v>
          </cell>
          <cell r="M258">
            <v>140763219</v>
          </cell>
        </row>
        <row r="259">
          <cell r="F259">
            <v>890481192</v>
          </cell>
          <cell r="G259" t="str">
            <v>VILLANUEVA</v>
          </cell>
          <cell r="H259" t="str">
            <v>890903938</v>
          </cell>
          <cell r="I259" t="str">
            <v>BANCOLOMBIA S.A.</v>
          </cell>
          <cell r="J259" t="str">
            <v>CRR</v>
          </cell>
          <cell r="K259" t="str">
            <v>08508184399</v>
          </cell>
          <cell r="M259">
            <v>168492897</v>
          </cell>
        </row>
        <row r="260">
          <cell r="F260">
            <v>890481177</v>
          </cell>
          <cell r="G260" t="str">
            <v>ZAMBRANO</v>
          </cell>
          <cell r="H260" t="str">
            <v>890903938</v>
          </cell>
          <cell r="I260" t="str">
            <v>BANCOLOMBIA S.A.</v>
          </cell>
          <cell r="J260" t="str">
            <v>CRR</v>
          </cell>
          <cell r="K260" t="str">
            <v>51208601818</v>
          </cell>
          <cell r="M260">
            <v>109577016</v>
          </cell>
        </row>
        <row r="261">
          <cell r="F261">
            <v>891801281</v>
          </cell>
          <cell r="G261" t="str">
            <v>ALMEIDA</v>
          </cell>
          <cell r="H261" t="str">
            <v>860002964</v>
          </cell>
          <cell r="I261" t="str">
            <v>BANCO DE BOGOTA S. A.</v>
          </cell>
          <cell r="J261" t="str">
            <v>CRR</v>
          </cell>
          <cell r="K261" t="str">
            <v>360032718</v>
          </cell>
          <cell r="M261">
            <v>4342764</v>
          </cell>
        </row>
        <row r="262">
          <cell r="F262">
            <v>800077545</v>
          </cell>
          <cell r="G262" t="str">
            <v>AQUITANIA</v>
          </cell>
          <cell r="H262" t="str">
            <v>800037800</v>
          </cell>
          <cell r="I262" t="str">
            <v>AGRARIO DE COLOMBIA S.A.</v>
          </cell>
          <cell r="J262" t="str">
            <v>AHR</v>
          </cell>
          <cell r="K262" t="str">
            <v>415013011635</v>
          </cell>
          <cell r="M262">
            <v>62260926</v>
          </cell>
        </row>
        <row r="263">
          <cell r="F263">
            <v>800063791</v>
          </cell>
          <cell r="G263" t="str">
            <v>ARCABUCO</v>
          </cell>
          <cell r="H263" t="str">
            <v>890903938</v>
          </cell>
          <cell r="I263" t="str">
            <v>BANCOLOMBIA S.A.</v>
          </cell>
          <cell r="J263" t="str">
            <v>CRR</v>
          </cell>
          <cell r="K263" t="str">
            <v>25808327720</v>
          </cell>
          <cell r="M263">
            <v>22069593</v>
          </cell>
        </row>
        <row r="264">
          <cell r="F264">
            <v>800099199</v>
          </cell>
          <cell r="G264" t="str">
            <v>BELEN</v>
          </cell>
          <cell r="H264" t="str">
            <v>860002964</v>
          </cell>
          <cell r="I264" t="str">
            <v>BANCO DE BOGOTA S. A.</v>
          </cell>
          <cell r="J264" t="str">
            <v>CRR</v>
          </cell>
          <cell r="K264" t="str">
            <v>282067511</v>
          </cell>
          <cell r="M264">
            <v>29113191</v>
          </cell>
        </row>
        <row r="265">
          <cell r="F265">
            <v>800099390</v>
          </cell>
          <cell r="G265" t="str">
            <v>BERBEO</v>
          </cell>
          <cell r="H265" t="str">
            <v>860034313</v>
          </cell>
          <cell r="I265" t="str">
            <v>BANCO DAVIVIENDA S.A.</v>
          </cell>
          <cell r="J265" t="str">
            <v>CRR</v>
          </cell>
          <cell r="K265" t="str">
            <v>283019412</v>
          </cell>
          <cell r="M265">
            <v>4876578</v>
          </cell>
        </row>
        <row r="266">
          <cell r="F266">
            <v>800017288</v>
          </cell>
          <cell r="G266" t="str">
            <v>BETEITIVA</v>
          </cell>
          <cell r="H266" t="str">
            <v>860002964</v>
          </cell>
          <cell r="I266" t="str">
            <v>BANCO DE BOGOTA S. A.</v>
          </cell>
          <cell r="J266" t="str">
            <v>CRR</v>
          </cell>
          <cell r="K266" t="str">
            <v>596088005</v>
          </cell>
          <cell r="M266">
            <v>5410659</v>
          </cell>
        </row>
        <row r="267">
          <cell r="F267">
            <v>891856294</v>
          </cell>
          <cell r="G267" t="str">
            <v>BOAVITA</v>
          </cell>
          <cell r="H267" t="str">
            <v>800037800</v>
          </cell>
          <cell r="I267" t="str">
            <v>AGRARIO DE COLOMBIA S.A.</v>
          </cell>
          <cell r="J267" t="str">
            <v>AHR</v>
          </cell>
          <cell r="K267" t="str">
            <v>415063003056</v>
          </cell>
          <cell r="M267">
            <v>23270070</v>
          </cell>
        </row>
        <row r="268">
          <cell r="F268">
            <v>800023383</v>
          </cell>
          <cell r="G268" t="str">
            <v>BOYACA</v>
          </cell>
          <cell r="H268" t="str">
            <v>860002964</v>
          </cell>
          <cell r="I268" t="str">
            <v>BANCO DE BOGOTA S. A.</v>
          </cell>
          <cell r="J268" t="str">
            <v>AHR</v>
          </cell>
          <cell r="K268" t="str">
            <v>616337200</v>
          </cell>
          <cell r="M268">
            <v>15861447</v>
          </cell>
        </row>
        <row r="269">
          <cell r="F269">
            <v>800099721</v>
          </cell>
          <cell r="G269" t="str">
            <v>BRICEÑO</v>
          </cell>
          <cell r="H269" t="str">
            <v>860034313</v>
          </cell>
          <cell r="I269" t="str">
            <v>BANCO DAVIVIENDA S.A.</v>
          </cell>
          <cell r="J269" t="str">
            <v>CRR</v>
          </cell>
          <cell r="K269" t="str">
            <v>373035302</v>
          </cell>
          <cell r="M269">
            <v>7810668</v>
          </cell>
        </row>
        <row r="270">
          <cell r="F270">
            <v>891808260</v>
          </cell>
          <cell r="G270" t="str">
            <v>BUENAVISTA</v>
          </cell>
          <cell r="H270" t="str">
            <v>890903938</v>
          </cell>
          <cell r="I270" t="str">
            <v>BANCOLOMBIA S.A.</v>
          </cell>
          <cell r="J270" t="str">
            <v>CRR</v>
          </cell>
          <cell r="K270" t="str">
            <v>35512987180</v>
          </cell>
          <cell r="M270">
            <v>16692438</v>
          </cell>
        </row>
        <row r="271">
          <cell r="F271">
            <v>800099714</v>
          </cell>
          <cell r="G271" t="str">
            <v>BUSBANZA</v>
          </cell>
          <cell r="H271" t="str">
            <v>860002964</v>
          </cell>
          <cell r="I271" t="str">
            <v>BANCO DE BOGOTA S. A.</v>
          </cell>
          <cell r="J271" t="str">
            <v>AHR</v>
          </cell>
          <cell r="K271" t="str">
            <v>596195008</v>
          </cell>
          <cell r="M271">
            <v>2926422</v>
          </cell>
        </row>
        <row r="272">
          <cell r="F272">
            <v>891801796</v>
          </cell>
          <cell r="G272" t="str">
            <v>CALDAS</v>
          </cell>
          <cell r="H272" t="str">
            <v>860034313</v>
          </cell>
          <cell r="I272" t="str">
            <v>BANCO DAVIVIENDA S.A.</v>
          </cell>
          <cell r="J272" t="str">
            <v>CRR</v>
          </cell>
          <cell r="K272" t="str">
            <v>373035294</v>
          </cell>
          <cell r="M272">
            <v>10021236</v>
          </cell>
        </row>
        <row r="273">
          <cell r="F273">
            <v>800028393</v>
          </cell>
          <cell r="G273" t="str">
            <v>CAMPOHERMOSO</v>
          </cell>
          <cell r="H273" t="str">
            <v>800037800</v>
          </cell>
          <cell r="I273" t="str">
            <v>AGRARIO DE COLOMBIA S.A.</v>
          </cell>
          <cell r="J273" t="str">
            <v>AHR</v>
          </cell>
          <cell r="K273" t="str">
            <v>415093001155</v>
          </cell>
          <cell r="M273">
            <v>13289463</v>
          </cell>
        </row>
        <row r="274">
          <cell r="F274">
            <v>891857805</v>
          </cell>
          <cell r="G274" t="str">
            <v>CERINZA</v>
          </cell>
          <cell r="H274" t="str">
            <v>860002964</v>
          </cell>
          <cell r="I274" t="str">
            <v>BANCO DE BOGOTA S. A.</v>
          </cell>
          <cell r="J274" t="str">
            <v>CRR</v>
          </cell>
          <cell r="K274" t="str">
            <v>576019806</v>
          </cell>
          <cell r="M274">
            <v>9834900</v>
          </cell>
        </row>
        <row r="275">
          <cell r="F275">
            <v>891801357</v>
          </cell>
          <cell r="G275" t="str">
            <v>CHINAVITA</v>
          </cell>
          <cell r="H275" t="str">
            <v>800037800</v>
          </cell>
          <cell r="I275" t="str">
            <v>AGRARIO DE COLOMBIA S.A.</v>
          </cell>
          <cell r="J275" t="str">
            <v>AHR</v>
          </cell>
          <cell r="K275" t="str">
            <v>415123002471</v>
          </cell>
          <cell r="M275">
            <v>10353147</v>
          </cell>
        </row>
        <row r="276">
          <cell r="F276">
            <v>891800475</v>
          </cell>
          <cell r="G276" t="str">
            <v>CHIQUINQUIRA</v>
          </cell>
          <cell r="H276" t="str">
            <v>860034313</v>
          </cell>
          <cell r="I276" t="str">
            <v>BANCO DAVIVIENDA S.A.</v>
          </cell>
          <cell r="J276" t="str">
            <v>CRR</v>
          </cell>
          <cell r="K276" t="str">
            <v>373035278</v>
          </cell>
          <cell r="M276">
            <v>182709486</v>
          </cell>
        </row>
        <row r="277">
          <cell r="F277">
            <v>800074859</v>
          </cell>
          <cell r="G277" t="str">
            <v>CHISCAS</v>
          </cell>
          <cell r="H277" t="str">
            <v>800037800</v>
          </cell>
          <cell r="I277" t="str">
            <v>AGRARIO DE COLOMBIA S.A.</v>
          </cell>
          <cell r="J277" t="str">
            <v>AHR</v>
          </cell>
          <cell r="K277" t="str">
            <v>415143002034</v>
          </cell>
          <cell r="M277">
            <v>16491045</v>
          </cell>
        </row>
        <row r="278">
          <cell r="F278">
            <v>891801962</v>
          </cell>
          <cell r="G278" t="str">
            <v>CHITA</v>
          </cell>
          <cell r="H278" t="str">
            <v>800037800</v>
          </cell>
          <cell r="I278" t="str">
            <v>AGRARIO DE COLOMBIA S.A.</v>
          </cell>
          <cell r="J278" t="str">
            <v>AHR</v>
          </cell>
          <cell r="K278" t="str">
            <v>415183003335</v>
          </cell>
          <cell r="M278">
            <v>67744653</v>
          </cell>
        </row>
        <row r="279">
          <cell r="F279">
            <v>800034476</v>
          </cell>
          <cell r="G279" t="str">
            <v>CHITARAQUE</v>
          </cell>
          <cell r="H279" t="str">
            <v>800037800</v>
          </cell>
          <cell r="I279" t="str">
            <v>AGRARIO DE COLOMBIA S.A.</v>
          </cell>
          <cell r="J279" t="str">
            <v>AHR</v>
          </cell>
          <cell r="K279" t="str">
            <v>415203003523</v>
          </cell>
          <cell r="M279">
            <v>28091154</v>
          </cell>
        </row>
        <row r="280">
          <cell r="F280">
            <v>800014989</v>
          </cell>
          <cell r="G280" t="str">
            <v>CHIVATA</v>
          </cell>
          <cell r="H280" t="str">
            <v>860002964</v>
          </cell>
          <cell r="I280" t="str">
            <v>BANCO DE BOGOTA S. A.</v>
          </cell>
          <cell r="J280" t="str">
            <v>CRR</v>
          </cell>
          <cell r="K280" t="str">
            <v>616604286</v>
          </cell>
          <cell r="M280">
            <v>14557947</v>
          </cell>
        </row>
        <row r="281">
          <cell r="F281">
            <v>891801988</v>
          </cell>
          <cell r="G281" t="str">
            <v>CIENEGA</v>
          </cell>
          <cell r="H281" t="str">
            <v>800037800</v>
          </cell>
          <cell r="I281" t="str">
            <v>AGRARIO DE COLOMBIA S.A.</v>
          </cell>
          <cell r="J281" t="str">
            <v>AHR</v>
          </cell>
          <cell r="K281" t="str">
            <v>415633012704</v>
          </cell>
          <cell r="M281">
            <v>17371527</v>
          </cell>
        </row>
        <row r="282">
          <cell r="F282">
            <v>891801932</v>
          </cell>
          <cell r="G282" t="str">
            <v>COMBITA</v>
          </cell>
          <cell r="H282" t="str">
            <v>890903938</v>
          </cell>
          <cell r="I282" t="str">
            <v>BANCOLOMBIA S.A.</v>
          </cell>
          <cell r="J282" t="str">
            <v>CRR</v>
          </cell>
          <cell r="K282" t="str">
            <v>25808317593</v>
          </cell>
          <cell r="M282">
            <v>31220157</v>
          </cell>
        </row>
        <row r="283">
          <cell r="F283">
            <v>891801363</v>
          </cell>
          <cell r="G283" t="str">
            <v>COPER</v>
          </cell>
          <cell r="H283" t="str">
            <v>860002964</v>
          </cell>
          <cell r="I283" t="str">
            <v>BANCO DE BOGOTA S. A.</v>
          </cell>
          <cell r="J283" t="str">
            <v>CRR</v>
          </cell>
          <cell r="K283" t="str">
            <v>268050952</v>
          </cell>
          <cell r="M283">
            <v>9719520</v>
          </cell>
        </row>
        <row r="284">
          <cell r="F284">
            <v>891855748</v>
          </cell>
          <cell r="G284" t="str">
            <v>CORRALES</v>
          </cell>
          <cell r="H284" t="str">
            <v>860002964</v>
          </cell>
          <cell r="I284" t="str">
            <v>BANCO DE BOGOTA S. A.</v>
          </cell>
          <cell r="J284" t="str">
            <v>CRR</v>
          </cell>
          <cell r="K284" t="str">
            <v>596087833</v>
          </cell>
          <cell r="M284">
            <v>10245237</v>
          </cell>
        </row>
        <row r="285">
          <cell r="F285">
            <v>891857920</v>
          </cell>
          <cell r="G285" t="str">
            <v>COVARACHIA</v>
          </cell>
          <cell r="H285" t="str">
            <v>800037800</v>
          </cell>
          <cell r="I285" t="str">
            <v>AGRARIO DE COLOMBIA S.A.</v>
          </cell>
          <cell r="J285" t="str">
            <v>AHR</v>
          </cell>
          <cell r="K285" t="str">
            <v>415223000547</v>
          </cell>
          <cell r="M285">
            <v>13498938</v>
          </cell>
        </row>
        <row r="286">
          <cell r="F286">
            <v>800099196</v>
          </cell>
          <cell r="G286" t="str">
            <v>CUBARA</v>
          </cell>
          <cell r="H286" t="str">
            <v>800037800</v>
          </cell>
          <cell r="I286" t="str">
            <v>AGRARIO DE COLOMBIA S.A.</v>
          </cell>
          <cell r="J286" t="str">
            <v>AHR</v>
          </cell>
          <cell r="K286" t="str">
            <v>415103003811</v>
          </cell>
          <cell r="M286">
            <v>86363559</v>
          </cell>
        </row>
        <row r="287">
          <cell r="F287">
            <v>891802089</v>
          </cell>
          <cell r="G287" t="str">
            <v>CUCAITA</v>
          </cell>
          <cell r="H287" t="str">
            <v>890903938</v>
          </cell>
          <cell r="I287" t="str">
            <v>BANCOLOMBIA S.A.</v>
          </cell>
          <cell r="J287" t="str">
            <v>CRR</v>
          </cell>
          <cell r="K287" t="str">
            <v>25808327598</v>
          </cell>
          <cell r="M287">
            <v>16468371</v>
          </cell>
        </row>
        <row r="288">
          <cell r="F288">
            <v>891855769</v>
          </cell>
          <cell r="G288" t="str">
            <v>CUITIVA</v>
          </cell>
          <cell r="H288" t="str">
            <v>860002964</v>
          </cell>
          <cell r="I288" t="str">
            <v>BANCO DE BOGOTA S. A.</v>
          </cell>
          <cell r="J288" t="str">
            <v>CRR</v>
          </cell>
          <cell r="K288" t="str">
            <v>596088096</v>
          </cell>
          <cell r="M288">
            <v>6853911</v>
          </cell>
        </row>
        <row r="289">
          <cell r="F289">
            <v>800099723</v>
          </cell>
          <cell r="G289" t="str">
            <v>CHIQUIZA</v>
          </cell>
          <cell r="H289" t="str">
            <v>860002964</v>
          </cell>
          <cell r="I289" t="str">
            <v>BANCO DE BOGOTA S. A.</v>
          </cell>
          <cell r="J289" t="str">
            <v>CRR</v>
          </cell>
          <cell r="K289" t="str">
            <v>616115416</v>
          </cell>
          <cell r="M289">
            <v>15626919</v>
          </cell>
        </row>
        <row r="290">
          <cell r="F290">
            <v>800131177</v>
          </cell>
          <cell r="G290" t="str">
            <v>CHIVOR</v>
          </cell>
          <cell r="H290" t="str">
            <v>800037800</v>
          </cell>
          <cell r="I290" t="str">
            <v>AGRARIO DE COLOMBIA S.A.</v>
          </cell>
          <cell r="J290" t="str">
            <v>AHR</v>
          </cell>
          <cell r="K290" t="str">
            <v>415153001990</v>
          </cell>
          <cell r="M290">
            <v>7289730</v>
          </cell>
        </row>
        <row r="291">
          <cell r="F291">
            <v>891857844</v>
          </cell>
          <cell r="G291" t="str">
            <v>EL COCUY</v>
          </cell>
          <cell r="H291" t="str">
            <v>800037800</v>
          </cell>
          <cell r="I291" t="str">
            <v>AGRARIO DE COLOMBIA S.A.</v>
          </cell>
          <cell r="J291" t="str">
            <v>AHR</v>
          </cell>
          <cell r="K291" t="str">
            <v>415243003410</v>
          </cell>
          <cell r="M291">
            <v>23745609</v>
          </cell>
        </row>
        <row r="292">
          <cell r="F292">
            <v>800031073</v>
          </cell>
          <cell r="G292" t="str">
            <v>EL ESPINO</v>
          </cell>
          <cell r="H292" t="str">
            <v>800037800</v>
          </cell>
          <cell r="I292" t="str">
            <v>AGRARIO DE COLOMBIA S.A.</v>
          </cell>
          <cell r="J292" t="str">
            <v>AHR</v>
          </cell>
          <cell r="K292" t="str">
            <v>415263001686</v>
          </cell>
          <cell r="M292">
            <v>10331307</v>
          </cell>
        </row>
        <row r="293">
          <cell r="F293">
            <v>891856288</v>
          </cell>
          <cell r="G293" t="str">
            <v>FIRAVITOBA</v>
          </cell>
          <cell r="H293" t="str">
            <v>860002964</v>
          </cell>
          <cell r="I293" t="str">
            <v>BANCO DE BOGOTA S. A.</v>
          </cell>
          <cell r="J293" t="str">
            <v>CRR</v>
          </cell>
          <cell r="K293" t="str">
            <v>397160961</v>
          </cell>
          <cell r="M293">
            <v>15443793</v>
          </cell>
        </row>
        <row r="294">
          <cell r="F294">
            <v>800026368</v>
          </cell>
          <cell r="G294" t="str">
            <v>FLORESTA</v>
          </cell>
          <cell r="H294" t="str">
            <v>860002964</v>
          </cell>
          <cell r="I294" t="str">
            <v>BANCO DE BOGOTA S. A.</v>
          </cell>
          <cell r="J294" t="str">
            <v>CRR</v>
          </cell>
          <cell r="K294" t="str">
            <v>576019772</v>
          </cell>
          <cell r="M294">
            <v>10733529</v>
          </cell>
        </row>
        <row r="295">
          <cell r="F295">
            <v>800020045</v>
          </cell>
          <cell r="G295" t="str">
            <v>GACHANTIVA</v>
          </cell>
          <cell r="H295" t="str">
            <v>800037800</v>
          </cell>
          <cell r="I295" t="str">
            <v>AGRARIO DE COLOMBIA S.A.</v>
          </cell>
          <cell r="J295" t="str">
            <v>AHR</v>
          </cell>
          <cell r="K295" t="str">
            <v>415283002646</v>
          </cell>
          <cell r="M295">
            <v>13369101</v>
          </cell>
        </row>
        <row r="296">
          <cell r="F296">
            <v>891857764</v>
          </cell>
          <cell r="G296" t="str">
            <v>GAMEZA</v>
          </cell>
          <cell r="H296" t="str">
            <v>800037800</v>
          </cell>
          <cell r="I296" t="str">
            <v>AGRARIO DE COLOMBIA S.A.</v>
          </cell>
          <cell r="J296" t="str">
            <v>AHR</v>
          </cell>
          <cell r="K296" t="str">
            <v>415323005953</v>
          </cell>
          <cell r="M296">
            <v>20442330</v>
          </cell>
        </row>
        <row r="297">
          <cell r="F297">
            <v>800025608</v>
          </cell>
          <cell r="G297" t="str">
            <v>GARAGOA</v>
          </cell>
          <cell r="H297" t="str">
            <v>860002964</v>
          </cell>
          <cell r="I297" t="str">
            <v>BANCO DE BOGOTA S. A.</v>
          </cell>
          <cell r="J297" t="str">
            <v>CRR</v>
          </cell>
          <cell r="K297" t="str">
            <v>336024757</v>
          </cell>
          <cell r="M297">
            <v>45060549</v>
          </cell>
        </row>
        <row r="298">
          <cell r="F298">
            <v>800012631</v>
          </cell>
          <cell r="G298" t="str">
            <v>GUACAMAYAS</v>
          </cell>
          <cell r="H298" t="str">
            <v>800037800</v>
          </cell>
          <cell r="I298" t="str">
            <v>AGRARIO DE COLOMBIA S.A.</v>
          </cell>
          <cell r="J298" t="str">
            <v>AHR</v>
          </cell>
          <cell r="K298" t="str">
            <v>415263001694</v>
          </cell>
          <cell r="M298">
            <v>5256237</v>
          </cell>
        </row>
        <row r="299">
          <cell r="F299">
            <v>800013683</v>
          </cell>
          <cell r="G299" t="str">
            <v>GUATEQUE</v>
          </cell>
          <cell r="H299" t="str">
            <v>860002964</v>
          </cell>
          <cell r="I299" t="str">
            <v>BANCO DE BOGOTA S. A.</v>
          </cell>
          <cell r="J299" t="str">
            <v>CRR</v>
          </cell>
          <cell r="K299" t="str">
            <v>360032569</v>
          </cell>
          <cell r="M299">
            <v>29311857</v>
          </cell>
        </row>
        <row r="300">
          <cell r="F300">
            <v>891800896</v>
          </cell>
          <cell r="G300" t="str">
            <v>GUAYATA</v>
          </cell>
          <cell r="H300" t="str">
            <v>800037800</v>
          </cell>
          <cell r="I300" t="str">
            <v>AGRARIO DE COLOMBIA S.A.</v>
          </cell>
          <cell r="J300" t="str">
            <v>AHR</v>
          </cell>
          <cell r="K300" t="str">
            <v>415383002260</v>
          </cell>
          <cell r="M300">
            <v>8550966</v>
          </cell>
        </row>
        <row r="301">
          <cell r="F301">
            <v>800099202</v>
          </cell>
          <cell r="G301" t="str">
            <v>GUICAN</v>
          </cell>
          <cell r="H301" t="str">
            <v>800037800</v>
          </cell>
          <cell r="I301" t="str">
            <v>AGRARIO DE COLOMBIA S.A.</v>
          </cell>
          <cell r="J301" t="str">
            <v>AHR</v>
          </cell>
          <cell r="K301" t="str">
            <v>415403001819</v>
          </cell>
          <cell r="M301">
            <v>21802350</v>
          </cell>
        </row>
        <row r="302">
          <cell r="F302">
            <v>891856077</v>
          </cell>
          <cell r="G302" t="str">
            <v>IZA</v>
          </cell>
          <cell r="H302" t="str">
            <v>860002964</v>
          </cell>
          <cell r="I302" t="str">
            <v>BANCO DE BOGOTA S. A.</v>
          </cell>
          <cell r="J302" t="str">
            <v>AHR</v>
          </cell>
          <cell r="K302" t="str">
            <v>596444216</v>
          </cell>
          <cell r="M302">
            <v>6673740</v>
          </cell>
        </row>
        <row r="303">
          <cell r="F303">
            <v>891801376</v>
          </cell>
          <cell r="G303" t="str">
            <v>JENESANO</v>
          </cell>
          <cell r="H303" t="str">
            <v>800037800</v>
          </cell>
          <cell r="I303" t="str">
            <v>AGRARIO DE COLOMBIA S.A.</v>
          </cell>
          <cell r="J303" t="str">
            <v>AHR</v>
          </cell>
          <cell r="K303" t="str">
            <v>415353003718</v>
          </cell>
          <cell r="M303">
            <v>25845096</v>
          </cell>
        </row>
        <row r="304">
          <cell r="F304">
            <v>891856593</v>
          </cell>
          <cell r="G304" t="str">
            <v>JERICO</v>
          </cell>
          <cell r="H304" t="str">
            <v>800037800</v>
          </cell>
          <cell r="I304" t="str">
            <v>AGRARIO DE COLOMBIA S.A.</v>
          </cell>
          <cell r="J304" t="str">
            <v>AHR</v>
          </cell>
          <cell r="K304" t="str">
            <v>415773001087</v>
          </cell>
          <cell r="M304">
            <v>24944733</v>
          </cell>
        </row>
        <row r="305">
          <cell r="F305">
            <v>800099206</v>
          </cell>
          <cell r="G305" t="str">
            <v>LABRANZAGRANDE</v>
          </cell>
          <cell r="H305" t="str">
            <v>800037800</v>
          </cell>
          <cell r="I305" t="str">
            <v>AGRARIO DE COLOMBIA S.A.</v>
          </cell>
          <cell r="J305" t="str">
            <v>AHR</v>
          </cell>
          <cell r="K305" t="str">
            <v>415423004660</v>
          </cell>
          <cell r="M305">
            <v>15831567</v>
          </cell>
        </row>
        <row r="306">
          <cell r="F306">
            <v>800099665</v>
          </cell>
          <cell r="G306" t="str">
            <v>LA CAPILLA</v>
          </cell>
          <cell r="H306" t="str">
            <v>800037800</v>
          </cell>
          <cell r="I306" t="str">
            <v>AGRARIO DE COLOMBIA S.A.</v>
          </cell>
          <cell r="J306" t="str">
            <v>AHR</v>
          </cell>
          <cell r="K306" t="str">
            <v>415843006960</v>
          </cell>
          <cell r="M306">
            <v>7070844</v>
          </cell>
        </row>
        <row r="307">
          <cell r="F307">
            <v>800006541</v>
          </cell>
          <cell r="G307" t="str">
            <v>LA VICTORIA</v>
          </cell>
          <cell r="H307" t="str">
            <v>890903938</v>
          </cell>
          <cell r="I307" t="str">
            <v>BANCOLOMBIA S.A.</v>
          </cell>
          <cell r="J307" t="str">
            <v>CRR</v>
          </cell>
          <cell r="K307" t="str">
            <v>35208321983</v>
          </cell>
          <cell r="M307">
            <v>3496212</v>
          </cell>
        </row>
        <row r="308">
          <cell r="F308">
            <v>891856257</v>
          </cell>
          <cell r="G308" t="str">
            <v>LA UVITA</v>
          </cell>
          <cell r="H308" t="str">
            <v>800037800</v>
          </cell>
          <cell r="I308" t="str">
            <v>AGRARIO DE COLOMBIA S.A.</v>
          </cell>
          <cell r="J308" t="str">
            <v>AHR</v>
          </cell>
          <cell r="K308" t="str">
            <v>415443001021</v>
          </cell>
          <cell r="M308">
            <v>9574215</v>
          </cell>
        </row>
        <row r="309">
          <cell r="F309">
            <v>891801268</v>
          </cell>
          <cell r="G309" t="str">
            <v>VILLA DE LEYVA</v>
          </cell>
          <cell r="H309" t="str">
            <v>800037800</v>
          </cell>
          <cell r="I309" t="str">
            <v>AGRARIO DE COLOMBIA S.A.</v>
          </cell>
          <cell r="J309" t="str">
            <v>AHR</v>
          </cell>
          <cell r="K309" t="str">
            <v>415463014804</v>
          </cell>
          <cell r="M309">
            <v>55773942</v>
          </cell>
        </row>
        <row r="310">
          <cell r="F310">
            <v>891801129</v>
          </cell>
          <cell r="G310" t="str">
            <v>MACANAL</v>
          </cell>
          <cell r="H310" t="str">
            <v>800037800</v>
          </cell>
          <cell r="I310" t="str">
            <v>AGRARIO DE COLOMBIA S.A.</v>
          </cell>
          <cell r="J310" t="str">
            <v>AHR</v>
          </cell>
          <cell r="K310" t="str">
            <v>415483002268</v>
          </cell>
          <cell r="M310">
            <v>10643469</v>
          </cell>
        </row>
        <row r="311">
          <cell r="F311">
            <v>800024789</v>
          </cell>
          <cell r="G311" t="str">
            <v>MARIPI</v>
          </cell>
          <cell r="H311" t="str">
            <v>860002964</v>
          </cell>
          <cell r="I311" t="str">
            <v>BANCO DE BOGOTA S. A.</v>
          </cell>
          <cell r="J311" t="str">
            <v>CRR</v>
          </cell>
          <cell r="K311" t="str">
            <v>268050994</v>
          </cell>
          <cell r="M311">
            <v>30494205</v>
          </cell>
        </row>
        <row r="312">
          <cell r="F312">
            <v>800029660</v>
          </cell>
          <cell r="G312" t="str">
            <v>MIRAFLORES</v>
          </cell>
          <cell r="H312" t="str">
            <v>800037800</v>
          </cell>
          <cell r="I312" t="str">
            <v>AGRARIO DE COLOMBIA S.A.</v>
          </cell>
          <cell r="J312" t="str">
            <v>AHR</v>
          </cell>
          <cell r="K312" t="str">
            <v>415503006745</v>
          </cell>
          <cell r="M312">
            <v>26660988</v>
          </cell>
        </row>
        <row r="313">
          <cell r="F313">
            <v>891855735</v>
          </cell>
          <cell r="G313" t="str">
            <v>MONGUA</v>
          </cell>
          <cell r="H313">
            <v>860002964</v>
          </cell>
          <cell r="I313" t="str">
            <v>BANCO DE BOGOTA S. A.</v>
          </cell>
          <cell r="J313" t="str">
            <v>CRR</v>
          </cell>
          <cell r="K313" t="str">
            <v>397160953</v>
          </cell>
          <cell r="M313">
            <v>23102661</v>
          </cell>
        </row>
        <row r="314">
          <cell r="F314">
            <v>891856555</v>
          </cell>
          <cell r="G314" t="str">
            <v>MONGUI</v>
          </cell>
          <cell r="H314" t="str">
            <v>860002964</v>
          </cell>
          <cell r="I314" t="str">
            <v>BANCO DE BOGOTA S. A.</v>
          </cell>
          <cell r="J314" t="str">
            <v>CRR</v>
          </cell>
          <cell r="K314" t="str">
            <v>596088054</v>
          </cell>
          <cell r="M314">
            <v>20411247</v>
          </cell>
        </row>
        <row r="315">
          <cell r="F315">
            <v>800099662</v>
          </cell>
          <cell r="G315" t="str">
            <v>MONIQUIRA</v>
          </cell>
          <cell r="H315" t="str">
            <v>860034313</v>
          </cell>
          <cell r="I315" t="str">
            <v>BANCO DAVIVIENDA S.A.</v>
          </cell>
          <cell r="J315" t="str">
            <v>CRR</v>
          </cell>
          <cell r="K315" t="str">
            <v>374014637</v>
          </cell>
          <cell r="M315">
            <v>65416395</v>
          </cell>
        </row>
        <row r="316">
          <cell r="F316">
            <v>891801994</v>
          </cell>
          <cell r="G316" t="str">
            <v>MOTAVITA</v>
          </cell>
          <cell r="H316" t="str">
            <v>800037800</v>
          </cell>
          <cell r="I316" t="str">
            <v>AGRARIO DE COLOMBIA S.A.</v>
          </cell>
          <cell r="J316" t="str">
            <v>AHR</v>
          </cell>
          <cell r="K316" t="str">
            <v>415033036804</v>
          </cell>
          <cell r="M316">
            <v>20345319</v>
          </cell>
        </row>
        <row r="317">
          <cell r="F317">
            <v>800077808</v>
          </cell>
          <cell r="G317" t="str">
            <v>MUZO</v>
          </cell>
          <cell r="H317" t="str">
            <v>800037800</v>
          </cell>
          <cell r="I317" t="str">
            <v>AGRARIO DE COLOMBIA S.A.</v>
          </cell>
          <cell r="J317" t="str">
            <v>AHR</v>
          </cell>
          <cell r="K317" t="str">
            <v>415453004630</v>
          </cell>
          <cell r="M317">
            <v>43602438</v>
          </cell>
        </row>
        <row r="318">
          <cell r="F318">
            <v>891855222</v>
          </cell>
          <cell r="G318" t="str">
            <v>NOBSA</v>
          </cell>
          <cell r="H318" t="str">
            <v>860002964</v>
          </cell>
          <cell r="I318" t="str">
            <v>BANCO DE BOGOTA S. A.</v>
          </cell>
          <cell r="J318" t="str">
            <v>AHR</v>
          </cell>
          <cell r="K318" t="str">
            <v>377007877</v>
          </cell>
          <cell r="M318">
            <v>38541828</v>
          </cell>
        </row>
        <row r="319">
          <cell r="F319">
            <v>800033062</v>
          </cell>
          <cell r="G319" t="str">
            <v>NUEVO COLON</v>
          </cell>
          <cell r="H319" t="str">
            <v>800037800</v>
          </cell>
          <cell r="I319" t="str">
            <v>AGRARIO DE COLOMBIA S.A.</v>
          </cell>
          <cell r="J319" t="str">
            <v>AHR</v>
          </cell>
          <cell r="K319" t="str">
            <v>415473002391</v>
          </cell>
          <cell r="M319">
            <v>21275067</v>
          </cell>
        </row>
        <row r="320">
          <cell r="F320">
            <v>800026156</v>
          </cell>
          <cell r="G320" t="str">
            <v>OICATA</v>
          </cell>
          <cell r="H320" t="str">
            <v>800037800</v>
          </cell>
          <cell r="I320" t="str">
            <v>AGRARIO DE COLOMBIA S.A.</v>
          </cell>
          <cell r="J320" t="str">
            <v>AHR</v>
          </cell>
          <cell r="K320" t="str">
            <v>415033036881</v>
          </cell>
          <cell r="M320">
            <v>7923378</v>
          </cell>
        </row>
        <row r="321">
          <cell r="F321">
            <v>891801362</v>
          </cell>
          <cell r="G321" t="str">
            <v>OTANCHE</v>
          </cell>
          <cell r="H321" t="str">
            <v>800037800</v>
          </cell>
          <cell r="I321" t="str">
            <v>AGRARIO DE COLOMBIA S.A.</v>
          </cell>
          <cell r="J321" t="str">
            <v>AHR</v>
          </cell>
          <cell r="K321" t="str">
            <v>415523003963</v>
          </cell>
          <cell r="M321">
            <v>43316943</v>
          </cell>
        </row>
        <row r="322">
          <cell r="F322">
            <v>800028461</v>
          </cell>
          <cell r="G322" t="str">
            <v>PACHAVITA</v>
          </cell>
          <cell r="H322" t="str">
            <v>860002964</v>
          </cell>
          <cell r="I322" t="str">
            <v>BANCO DE BOGOTA S. A.</v>
          </cell>
          <cell r="J322" t="str">
            <v>CRR</v>
          </cell>
          <cell r="K322" t="str">
            <v>336024781</v>
          </cell>
          <cell r="M322">
            <v>5940057</v>
          </cell>
        </row>
        <row r="323">
          <cell r="F323">
            <v>800049508</v>
          </cell>
          <cell r="G323" t="str">
            <v>PAEZ</v>
          </cell>
          <cell r="H323" t="str">
            <v>800037800</v>
          </cell>
          <cell r="I323" t="str">
            <v>AGRARIO DE COLOMBIA S.A.</v>
          </cell>
          <cell r="J323" t="str">
            <v>AHR</v>
          </cell>
          <cell r="K323" t="str">
            <v>415533000891</v>
          </cell>
          <cell r="M323">
            <v>13038504</v>
          </cell>
        </row>
        <row r="324">
          <cell r="F324">
            <v>891801240</v>
          </cell>
          <cell r="G324" t="str">
            <v>PAIPA</v>
          </cell>
          <cell r="H324" t="str">
            <v>800037800</v>
          </cell>
          <cell r="I324" t="str">
            <v>AGRARIO DE COLOMBIA S.A.</v>
          </cell>
          <cell r="J324" t="str">
            <v>AHR</v>
          </cell>
          <cell r="K324" t="str">
            <v>415113013287</v>
          </cell>
          <cell r="M324">
            <v>102498585</v>
          </cell>
        </row>
        <row r="325">
          <cell r="F325">
            <v>800065593</v>
          </cell>
          <cell r="G325" t="str">
            <v>PAJARITO</v>
          </cell>
          <cell r="H325" t="str">
            <v>800037800</v>
          </cell>
          <cell r="I325" t="str">
            <v>AGRARIO DE COLOMBIA S.A.</v>
          </cell>
          <cell r="J325" t="str">
            <v>AHR</v>
          </cell>
          <cell r="K325" t="str">
            <v>415543002955</v>
          </cell>
          <cell r="M325">
            <v>8699217</v>
          </cell>
        </row>
        <row r="326">
          <cell r="F326">
            <v>800012628</v>
          </cell>
          <cell r="G326" t="str">
            <v>PANQUEBA</v>
          </cell>
          <cell r="H326" t="str">
            <v>800037800</v>
          </cell>
          <cell r="I326" t="str">
            <v>AGRARIO DE COLOMBIA S.A.</v>
          </cell>
          <cell r="J326" t="str">
            <v>AHR</v>
          </cell>
          <cell r="K326" t="str">
            <v>415243003501</v>
          </cell>
          <cell r="M326">
            <v>7327965</v>
          </cell>
        </row>
        <row r="327">
          <cell r="F327">
            <v>891801368</v>
          </cell>
          <cell r="G327" t="str">
            <v>PAUNA</v>
          </cell>
          <cell r="H327" t="str">
            <v>800037800</v>
          </cell>
          <cell r="I327" t="str">
            <v>AGRARIO DE COLOMBIA S.A.</v>
          </cell>
          <cell r="J327" t="str">
            <v>AHR</v>
          </cell>
          <cell r="K327" t="str">
            <v>415553005332</v>
          </cell>
          <cell r="M327">
            <v>35686833</v>
          </cell>
        </row>
        <row r="328">
          <cell r="F328">
            <v>800065411</v>
          </cell>
          <cell r="G328" t="str">
            <v>PAYA</v>
          </cell>
          <cell r="H328" t="str">
            <v>800037800</v>
          </cell>
          <cell r="I328" t="str">
            <v>AGRARIO DE COLOMBIA S.A.</v>
          </cell>
          <cell r="J328" t="str">
            <v>AHR</v>
          </cell>
          <cell r="K328" t="str">
            <v>415163015361</v>
          </cell>
          <cell r="M328">
            <v>19814562</v>
          </cell>
        </row>
        <row r="329">
          <cell r="F329">
            <v>891855015</v>
          </cell>
          <cell r="G329" t="str">
            <v>PAZ DE RIO</v>
          </cell>
          <cell r="H329" t="str">
            <v>800037800</v>
          </cell>
          <cell r="I329" t="str">
            <v>AGRARIO DE COLOMBIA S.A.</v>
          </cell>
          <cell r="J329" t="str">
            <v>AHR</v>
          </cell>
          <cell r="K329" t="str">
            <v>415053001764</v>
          </cell>
          <cell r="M329">
            <v>10772109</v>
          </cell>
        </row>
        <row r="330">
          <cell r="F330">
            <v>891856464</v>
          </cell>
          <cell r="G330" t="str">
            <v>PESCA</v>
          </cell>
          <cell r="H330" t="str">
            <v>800037800</v>
          </cell>
          <cell r="I330" t="str">
            <v>AGRARIO DE COLOMBIA S.A.</v>
          </cell>
          <cell r="J330" t="str">
            <v>AHR</v>
          </cell>
          <cell r="K330" t="str">
            <v>415563001548</v>
          </cell>
          <cell r="M330">
            <v>27152034</v>
          </cell>
        </row>
        <row r="331">
          <cell r="F331">
            <v>800066389</v>
          </cell>
          <cell r="G331" t="str">
            <v>PISBA</v>
          </cell>
          <cell r="H331" t="str">
            <v>800037800</v>
          </cell>
          <cell r="I331" t="str">
            <v>AGRARIO DE COLOMBIA S.A.</v>
          </cell>
          <cell r="J331" t="str">
            <v>AHR</v>
          </cell>
          <cell r="K331" t="str">
            <v>415163015353</v>
          </cell>
          <cell r="M331">
            <v>10599921</v>
          </cell>
        </row>
        <row r="332">
          <cell r="F332">
            <v>891800466</v>
          </cell>
          <cell r="G332" t="str">
            <v>PUERTO BOYACA</v>
          </cell>
          <cell r="H332" t="str">
            <v>860003020</v>
          </cell>
          <cell r="I332" t="str">
            <v>BANCO BBVA S.A.</v>
          </cell>
          <cell r="J332" t="str">
            <v>CRR</v>
          </cell>
          <cell r="K332" t="str">
            <v>0731000100002234</v>
          </cell>
          <cell r="M332">
            <v>206104137</v>
          </cell>
        </row>
        <row r="333">
          <cell r="F333">
            <v>800029513</v>
          </cell>
          <cell r="G333" t="str">
            <v>QUIPAMA</v>
          </cell>
          <cell r="H333" t="str">
            <v>890903938</v>
          </cell>
          <cell r="I333" t="str">
            <v>BANCOLOMBIA S.A.</v>
          </cell>
          <cell r="J333" t="str">
            <v>CRR</v>
          </cell>
          <cell r="K333" t="str">
            <v>35208320397</v>
          </cell>
          <cell r="M333">
            <v>30520995</v>
          </cell>
        </row>
        <row r="334">
          <cell r="F334">
            <v>891801280</v>
          </cell>
          <cell r="G334" t="str">
            <v>RAMIRIQUI</v>
          </cell>
          <cell r="H334" t="str">
            <v>860002964</v>
          </cell>
          <cell r="I334" t="str">
            <v>BANCO DE BOGOTA S. A.</v>
          </cell>
          <cell r="J334" t="str">
            <v>CRR</v>
          </cell>
          <cell r="K334" t="str">
            <v>585004997</v>
          </cell>
          <cell r="M334">
            <v>32125089</v>
          </cell>
        </row>
        <row r="335">
          <cell r="F335">
            <v>891801244</v>
          </cell>
          <cell r="G335" t="str">
            <v>RAQUIRA</v>
          </cell>
          <cell r="H335" t="str">
            <v>860002964</v>
          </cell>
          <cell r="I335" t="str">
            <v>BANCO DE BOGOTA S. A.</v>
          </cell>
          <cell r="J335" t="str">
            <v>CRR</v>
          </cell>
          <cell r="K335" t="str">
            <v>268051125</v>
          </cell>
          <cell r="M335">
            <v>32611656</v>
          </cell>
        </row>
        <row r="336">
          <cell r="F336">
            <v>891801770</v>
          </cell>
          <cell r="G336" t="str">
            <v>RONDON</v>
          </cell>
          <cell r="H336" t="str">
            <v>860034313</v>
          </cell>
          <cell r="I336" t="str">
            <v>BANCO DAVIVIENDA S.A.</v>
          </cell>
          <cell r="J336" t="str">
            <v>CRR</v>
          </cell>
          <cell r="K336" t="str">
            <v>371081969</v>
          </cell>
          <cell r="M336">
            <v>5999502</v>
          </cell>
        </row>
        <row r="337">
          <cell r="F337">
            <v>800028517</v>
          </cell>
          <cell r="G337" t="str">
            <v>SABOYA</v>
          </cell>
          <cell r="H337" t="str">
            <v>800037800</v>
          </cell>
          <cell r="I337" t="str">
            <v>AGRARIO DE COLOMBIA S.A.</v>
          </cell>
          <cell r="J337" t="str">
            <v>AHR</v>
          </cell>
          <cell r="K337" t="str">
            <v>415673003554</v>
          </cell>
          <cell r="M337">
            <v>46447863</v>
          </cell>
        </row>
        <row r="338">
          <cell r="F338">
            <v>800019846</v>
          </cell>
          <cell r="G338" t="str">
            <v>SACHICA</v>
          </cell>
          <cell r="H338" t="str">
            <v>860007738</v>
          </cell>
          <cell r="I338" t="str">
            <v>BANCO POPULAR S. A.</v>
          </cell>
          <cell r="J338" t="str">
            <v>CRR</v>
          </cell>
          <cell r="K338" t="str">
            <v>251020467</v>
          </cell>
          <cell r="M338">
            <v>19158651</v>
          </cell>
        </row>
        <row r="339">
          <cell r="F339">
            <v>800016757</v>
          </cell>
          <cell r="G339" t="str">
            <v>SAMACA</v>
          </cell>
          <cell r="H339" t="str">
            <v>860034313</v>
          </cell>
          <cell r="I339" t="str">
            <v>BANCO DAVIVIENDA S.A.</v>
          </cell>
          <cell r="J339" t="str">
            <v>CRR</v>
          </cell>
          <cell r="K339" t="str">
            <v>372013425</v>
          </cell>
          <cell r="M339">
            <v>81424929</v>
          </cell>
        </row>
        <row r="340">
          <cell r="F340">
            <v>891801282</v>
          </cell>
          <cell r="G340" t="str">
            <v>SAN EDUARDO</v>
          </cell>
          <cell r="H340" t="str">
            <v>860034313</v>
          </cell>
          <cell r="I340" t="str">
            <v>BANCO DAVIVIENDA S.A.</v>
          </cell>
          <cell r="J340" t="str">
            <v>CRR</v>
          </cell>
          <cell r="K340" t="str">
            <v>283019404</v>
          </cell>
          <cell r="M340">
            <v>5329044</v>
          </cell>
        </row>
        <row r="341">
          <cell r="F341">
            <v>800083233</v>
          </cell>
          <cell r="G341" t="str">
            <v>SAN JOSE DE PARE</v>
          </cell>
          <cell r="H341" t="str">
            <v>800037800</v>
          </cell>
          <cell r="I341" t="str">
            <v>AGRARIO DE COLOMBIA S.A.</v>
          </cell>
          <cell r="J341" t="str">
            <v>AHR</v>
          </cell>
          <cell r="K341" t="str">
            <v>415693002228</v>
          </cell>
          <cell r="M341">
            <v>16990032</v>
          </cell>
        </row>
        <row r="342">
          <cell r="F342">
            <v>891802151</v>
          </cell>
          <cell r="G342" t="str">
            <v>SAN LUIS DE GACENO</v>
          </cell>
          <cell r="H342" t="str">
            <v>800037800</v>
          </cell>
          <cell r="I342" t="str">
            <v>AGRARIO DE COLOMBIA S.A.</v>
          </cell>
          <cell r="J342" t="str">
            <v>AHR</v>
          </cell>
          <cell r="K342" t="str">
            <v>415703006359</v>
          </cell>
          <cell r="M342">
            <v>17572089</v>
          </cell>
        </row>
        <row r="343">
          <cell r="F343">
            <v>891857821</v>
          </cell>
          <cell r="G343" t="str">
            <v>SAN MATEO</v>
          </cell>
          <cell r="H343" t="str">
            <v>800037800</v>
          </cell>
          <cell r="I343" t="str">
            <v>AGRARIO DE COLOMBIA S.A.</v>
          </cell>
          <cell r="J343" t="str">
            <v>AHR</v>
          </cell>
          <cell r="K343" t="str">
            <v>415713001347</v>
          </cell>
          <cell r="M343">
            <v>19391505</v>
          </cell>
        </row>
        <row r="344">
          <cell r="F344">
            <v>891801286</v>
          </cell>
          <cell r="G344" t="str">
            <v>SAN MIGUEL DE SEMA</v>
          </cell>
          <cell r="H344" t="str">
            <v>860003020</v>
          </cell>
          <cell r="I344" t="str">
            <v>BANCO BBVA S.A.</v>
          </cell>
          <cell r="J344" t="str">
            <v>CRR</v>
          </cell>
          <cell r="K344" t="str">
            <v>512009275</v>
          </cell>
          <cell r="M344">
            <v>13841709</v>
          </cell>
        </row>
        <row r="345">
          <cell r="F345">
            <v>891801369</v>
          </cell>
          <cell r="G345" t="str">
            <v>SAN PABLO DE BORBUR</v>
          </cell>
          <cell r="H345" t="str">
            <v>860034313</v>
          </cell>
          <cell r="I345" t="str">
            <v>BANCO DAVIVIENDA S.A.</v>
          </cell>
          <cell r="J345" t="str">
            <v>CRR</v>
          </cell>
          <cell r="K345" t="str">
            <v>373035286</v>
          </cell>
          <cell r="M345">
            <v>37003545</v>
          </cell>
        </row>
        <row r="346">
          <cell r="F346">
            <v>800020733</v>
          </cell>
          <cell r="G346" t="str">
            <v>SANTANA</v>
          </cell>
          <cell r="H346" t="str">
            <v>860007738</v>
          </cell>
          <cell r="I346" t="str">
            <v>BANCO POPULAR S. A.</v>
          </cell>
          <cell r="J346" t="str">
            <v>CRR</v>
          </cell>
          <cell r="K346" t="str">
            <v>110492020540</v>
          </cell>
          <cell r="M346">
            <v>30434379</v>
          </cell>
        </row>
        <row r="347">
          <cell r="F347">
            <v>800029386</v>
          </cell>
          <cell r="G347" t="str">
            <v>SANTA MARIA</v>
          </cell>
          <cell r="H347" t="str">
            <v>800037800</v>
          </cell>
          <cell r="I347" t="str">
            <v>AGRARIO DE COLOMBIA S.A.</v>
          </cell>
          <cell r="J347" t="str">
            <v>AHR</v>
          </cell>
          <cell r="K347" t="str">
            <v>415343011771</v>
          </cell>
          <cell r="M347">
            <v>12256362</v>
          </cell>
        </row>
        <row r="348">
          <cell r="F348">
            <v>800039213</v>
          </cell>
          <cell r="G348" t="str">
            <v>SANTA ROSA DE VITERBO</v>
          </cell>
          <cell r="H348" t="str">
            <v>860002964</v>
          </cell>
          <cell r="I348" t="str">
            <v>BANCO DE BOGOTA S. A.</v>
          </cell>
          <cell r="J348" t="str">
            <v>CRR</v>
          </cell>
          <cell r="K348" t="str">
            <v>576019764</v>
          </cell>
          <cell r="M348">
            <v>32079645</v>
          </cell>
        </row>
        <row r="349">
          <cell r="F349">
            <v>800099651</v>
          </cell>
          <cell r="G349" t="str">
            <v>SANTA SOFIA</v>
          </cell>
          <cell r="H349" t="str">
            <v>800037800</v>
          </cell>
          <cell r="I349" t="str">
            <v>AGRARIO DE COLOMBIA S.A.</v>
          </cell>
          <cell r="J349" t="str">
            <v>AHR</v>
          </cell>
          <cell r="K349" t="str">
            <v>415743006254</v>
          </cell>
          <cell r="M349">
            <v>13372887</v>
          </cell>
        </row>
        <row r="350">
          <cell r="F350">
            <v>800050791</v>
          </cell>
          <cell r="G350" t="str">
            <v>SATIVANORTE</v>
          </cell>
          <cell r="H350" t="str">
            <v>800037800</v>
          </cell>
          <cell r="I350" t="str">
            <v>AGRARIO DE COLOMBIA S.A.</v>
          </cell>
          <cell r="J350" t="str">
            <v>AHR</v>
          </cell>
          <cell r="K350" t="str">
            <v>415753001651</v>
          </cell>
          <cell r="M350">
            <v>8589780</v>
          </cell>
        </row>
        <row r="351">
          <cell r="F351">
            <v>800099441</v>
          </cell>
          <cell r="G351" t="str">
            <v>SATIVASUR</v>
          </cell>
          <cell r="H351" t="str">
            <v>860034313</v>
          </cell>
          <cell r="I351" t="str">
            <v>BANCO DAVIVIENDA S.A.</v>
          </cell>
          <cell r="J351" t="str">
            <v>CRR</v>
          </cell>
          <cell r="K351" t="str">
            <v>176066751</v>
          </cell>
          <cell r="M351">
            <v>3770550</v>
          </cell>
        </row>
        <row r="352">
          <cell r="F352">
            <v>891801911</v>
          </cell>
          <cell r="G352" t="str">
            <v>SIACHOQUE</v>
          </cell>
          <cell r="H352" t="str">
            <v>860003020</v>
          </cell>
          <cell r="I352" t="str">
            <v>BANCO BBVA S.A.</v>
          </cell>
          <cell r="J352" t="str">
            <v>CRR</v>
          </cell>
          <cell r="K352" t="str">
            <v>914004270</v>
          </cell>
          <cell r="M352">
            <v>37091046</v>
          </cell>
        </row>
        <row r="353">
          <cell r="F353">
            <v>891855016</v>
          </cell>
          <cell r="G353" t="str">
            <v>SOATA</v>
          </cell>
          <cell r="H353" t="str">
            <v>800037800</v>
          </cell>
          <cell r="I353" t="str">
            <v>AGRARIO DE COLOMBIA S.A.</v>
          </cell>
          <cell r="J353" t="str">
            <v>AHR</v>
          </cell>
          <cell r="K353" t="str">
            <v>415763008105</v>
          </cell>
          <cell r="M353">
            <v>31068852</v>
          </cell>
        </row>
        <row r="354">
          <cell r="F354">
            <v>800026911</v>
          </cell>
          <cell r="G354" t="str">
            <v>SOCOTA</v>
          </cell>
          <cell r="H354" t="str">
            <v>800037800</v>
          </cell>
          <cell r="I354" t="str">
            <v>AGRARIO DE COLOMBIA S.A.</v>
          </cell>
          <cell r="J354" t="str">
            <v>AHR</v>
          </cell>
          <cell r="K354" t="str">
            <v>415773001036</v>
          </cell>
          <cell r="M354">
            <v>47743629</v>
          </cell>
        </row>
        <row r="355">
          <cell r="F355">
            <v>800099210</v>
          </cell>
          <cell r="G355" t="str">
            <v>SOCHA</v>
          </cell>
          <cell r="H355" t="str">
            <v>800037800</v>
          </cell>
          <cell r="I355" t="str">
            <v>AGRARIO DE COLOMBIA S.A.</v>
          </cell>
          <cell r="J355" t="str">
            <v>AHR</v>
          </cell>
          <cell r="K355" t="str">
            <v>415783004807</v>
          </cell>
          <cell r="M355">
            <v>36104148</v>
          </cell>
        </row>
        <row r="356">
          <cell r="F356">
            <v>800029826</v>
          </cell>
          <cell r="G356" t="str">
            <v>SOMONDOCO</v>
          </cell>
          <cell r="H356" t="str">
            <v>800037800</v>
          </cell>
          <cell r="I356" t="str">
            <v>AGRARIO DE COLOMBIA S.A.</v>
          </cell>
          <cell r="J356" t="str">
            <v>AHR</v>
          </cell>
          <cell r="K356" t="str">
            <v>415793001628</v>
          </cell>
          <cell r="M356">
            <v>8622090</v>
          </cell>
        </row>
        <row r="357">
          <cell r="F357">
            <v>800019277</v>
          </cell>
          <cell r="G357" t="str">
            <v>SORA</v>
          </cell>
          <cell r="H357" t="str">
            <v>860002964</v>
          </cell>
          <cell r="I357" t="str">
            <v>BANCO DE BOGOTA S. A.</v>
          </cell>
          <cell r="J357" t="str">
            <v>CRR</v>
          </cell>
          <cell r="K357" t="str">
            <v>616115077</v>
          </cell>
          <cell r="M357">
            <v>13017780</v>
          </cell>
        </row>
        <row r="358">
          <cell r="F358">
            <v>891801061</v>
          </cell>
          <cell r="G358" t="str">
            <v>SOTAQUIRA</v>
          </cell>
          <cell r="H358" t="str">
            <v>800037800</v>
          </cell>
          <cell r="I358" t="str">
            <v>AGRARIO DE COLOMBIA S.A.</v>
          </cell>
          <cell r="J358" t="str">
            <v>AHR</v>
          </cell>
          <cell r="K358" t="str">
            <v>415803004663</v>
          </cell>
          <cell r="M358">
            <v>31946328</v>
          </cell>
        </row>
        <row r="359">
          <cell r="F359">
            <v>800015909</v>
          </cell>
          <cell r="G359" t="str">
            <v>SORACA</v>
          </cell>
          <cell r="H359" t="str">
            <v>890300279</v>
          </cell>
          <cell r="I359" t="str">
            <v>BANCO DE OCCIDENTE</v>
          </cell>
          <cell r="J359" t="str">
            <v>AHR</v>
          </cell>
          <cell r="K359" t="str">
            <v>390825891</v>
          </cell>
          <cell r="M359">
            <v>34938657</v>
          </cell>
        </row>
        <row r="360">
          <cell r="F360">
            <v>891856472</v>
          </cell>
          <cell r="G360" t="str">
            <v>SUSACON</v>
          </cell>
          <cell r="H360" t="str">
            <v>800037800</v>
          </cell>
          <cell r="I360" t="str">
            <v>AGRARIO DE COLOMBIA S.A.</v>
          </cell>
          <cell r="J360" t="str">
            <v>AHR</v>
          </cell>
          <cell r="K360" t="str">
            <v>415823001334</v>
          </cell>
          <cell r="M360">
            <v>6479679</v>
          </cell>
        </row>
        <row r="361">
          <cell r="F361">
            <v>800030988</v>
          </cell>
          <cell r="G361" t="str">
            <v>SUTAMARCHAN</v>
          </cell>
          <cell r="H361" t="str">
            <v>800037800</v>
          </cell>
          <cell r="I361" t="str">
            <v>AGRARIO DE COLOMBIA S.A.</v>
          </cell>
          <cell r="J361" t="str">
            <v>AHR</v>
          </cell>
          <cell r="K361" t="str">
            <v>415833010587</v>
          </cell>
          <cell r="M361">
            <v>23557905</v>
          </cell>
        </row>
        <row r="362">
          <cell r="F362">
            <v>800028576</v>
          </cell>
          <cell r="G362" t="str">
            <v>SUTATENZA</v>
          </cell>
          <cell r="H362" t="str">
            <v>860002964</v>
          </cell>
          <cell r="I362" t="str">
            <v>BANCO DE BOGOTA S. A.</v>
          </cell>
          <cell r="J362" t="str">
            <v>CRR</v>
          </cell>
          <cell r="K362" t="str">
            <v>360032619</v>
          </cell>
          <cell r="M362">
            <v>9450819</v>
          </cell>
        </row>
        <row r="363">
          <cell r="F363">
            <v>891856131</v>
          </cell>
          <cell r="G363" t="str">
            <v>TASCO</v>
          </cell>
          <cell r="H363" t="str">
            <v>860002964</v>
          </cell>
          <cell r="I363" t="str">
            <v>BANCO DE BOGOTA S. A.</v>
          </cell>
          <cell r="J363" t="str">
            <v>CRR</v>
          </cell>
          <cell r="K363" t="str">
            <v>596087940</v>
          </cell>
          <cell r="M363">
            <v>21638988</v>
          </cell>
        </row>
        <row r="364">
          <cell r="F364">
            <v>800019709</v>
          </cell>
          <cell r="G364" t="str">
            <v>TENZA</v>
          </cell>
          <cell r="H364" t="str">
            <v>800037800</v>
          </cell>
          <cell r="I364" t="str">
            <v>AGRARIO DE COLOMBIA S.A.</v>
          </cell>
          <cell r="J364" t="str">
            <v>AHR</v>
          </cell>
          <cell r="K364" t="str">
            <v>415843006911</v>
          </cell>
          <cell r="M364">
            <v>8909382</v>
          </cell>
        </row>
        <row r="365">
          <cell r="F365">
            <v>891800860</v>
          </cell>
          <cell r="G365" t="str">
            <v>TIBANA</v>
          </cell>
          <cell r="H365" t="str">
            <v>800037800</v>
          </cell>
          <cell r="I365" t="str">
            <v>AGRARIO DE COLOMBIA S.A.</v>
          </cell>
          <cell r="J365" t="str">
            <v>AHR</v>
          </cell>
          <cell r="K365" t="str">
            <v>415853006136</v>
          </cell>
          <cell r="M365">
            <v>32757285</v>
          </cell>
        </row>
        <row r="366">
          <cell r="F366">
            <v>891855361</v>
          </cell>
          <cell r="G366" t="str">
            <v>TIBASOSA</v>
          </cell>
          <cell r="H366" t="str">
            <v>860002964</v>
          </cell>
          <cell r="I366" t="str">
            <v>BANCO DE BOGOTA S. A.</v>
          </cell>
          <cell r="J366" t="str">
            <v>CRR</v>
          </cell>
          <cell r="K366" t="str">
            <v>596347187</v>
          </cell>
          <cell r="M366">
            <v>31766658</v>
          </cell>
        </row>
        <row r="367">
          <cell r="F367">
            <v>800028436</v>
          </cell>
          <cell r="G367" t="str">
            <v>TINJACA</v>
          </cell>
          <cell r="H367" t="str">
            <v>860002964</v>
          </cell>
          <cell r="I367" t="str">
            <v>BANCO DE BOGOTA S. A.</v>
          </cell>
          <cell r="J367" t="str">
            <v>CRR</v>
          </cell>
          <cell r="K367" t="str">
            <v>268051042</v>
          </cell>
          <cell r="M367">
            <v>12205908</v>
          </cell>
        </row>
        <row r="368">
          <cell r="F368">
            <v>800099187</v>
          </cell>
          <cell r="G368" t="str">
            <v>TIPACOQUE</v>
          </cell>
          <cell r="H368" t="str">
            <v>860002964</v>
          </cell>
          <cell r="I368" t="str">
            <v>BANCO DE BOGOTA S. A.</v>
          </cell>
          <cell r="J368" t="str">
            <v>AHR</v>
          </cell>
          <cell r="K368" t="str">
            <v>576489280</v>
          </cell>
          <cell r="M368">
            <v>16518684</v>
          </cell>
        </row>
        <row r="369">
          <cell r="F369">
            <v>800099642</v>
          </cell>
          <cell r="G369" t="str">
            <v>TOCA</v>
          </cell>
          <cell r="H369" t="str">
            <v>800037800</v>
          </cell>
          <cell r="I369" t="str">
            <v>AGRARIO DE COLOMBIA S.A.</v>
          </cell>
          <cell r="J369" t="str">
            <v>AHR</v>
          </cell>
          <cell r="K369" t="str">
            <v>415873003966</v>
          </cell>
          <cell r="M369">
            <v>39978609</v>
          </cell>
        </row>
        <row r="370">
          <cell r="F370">
            <v>800062255</v>
          </cell>
          <cell r="G370" t="str">
            <v>TOGUI</v>
          </cell>
          <cell r="H370" t="str">
            <v>800037800</v>
          </cell>
          <cell r="I370" t="str">
            <v>AGRARIO DE COLOMBIA S.A.</v>
          </cell>
          <cell r="J370" t="str">
            <v>AHR</v>
          </cell>
          <cell r="K370" t="str">
            <v>415883002623</v>
          </cell>
          <cell r="M370">
            <v>25021023</v>
          </cell>
        </row>
        <row r="371">
          <cell r="F371">
            <v>891856625</v>
          </cell>
          <cell r="G371" t="str">
            <v>TOPAGA</v>
          </cell>
          <cell r="H371" t="str">
            <v>860002964</v>
          </cell>
          <cell r="I371" t="str">
            <v>BANCO DE BOGOTA S. A.</v>
          </cell>
          <cell r="J371" t="str">
            <v>CRR</v>
          </cell>
          <cell r="K371" t="str">
            <v>596087817</v>
          </cell>
          <cell r="M371">
            <v>15546207</v>
          </cell>
        </row>
        <row r="372">
          <cell r="F372">
            <v>800012635</v>
          </cell>
          <cell r="G372" t="str">
            <v>TOTA</v>
          </cell>
          <cell r="H372" t="str">
            <v>860002964</v>
          </cell>
          <cell r="I372" t="str">
            <v>BANCO DE BOGOTA S. A.</v>
          </cell>
          <cell r="J372" t="str">
            <v>CRR</v>
          </cell>
          <cell r="K372" t="str">
            <v>596087890</v>
          </cell>
          <cell r="M372">
            <v>22672740</v>
          </cell>
        </row>
        <row r="373">
          <cell r="F373">
            <v>800099639</v>
          </cell>
          <cell r="G373" t="str">
            <v>TUNUNGUA</v>
          </cell>
          <cell r="H373" t="str">
            <v>890903938</v>
          </cell>
          <cell r="I373" t="str">
            <v>BANCOLOMBIA S.A.</v>
          </cell>
          <cell r="J373" t="str">
            <v>CRR</v>
          </cell>
          <cell r="K373" t="str">
            <v>35208322843</v>
          </cell>
          <cell r="M373">
            <v>9489507</v>
          </cell>
        </row>
        <row r="374">
          <cell r="F374">
            <v>891801787</v>
          </cell>
          <cell r="G374" t="str">
            <v>TURMEQUE</v>
          </cell>
          <cell r="H374" t="str">
            <v>800037800</v>
          </cell>
          <cell r="I374" t="str">
            <v>AGRARIO DE COLOMBIA S.A.</v>
          </cell>
          <cell r="J374" t="str">
            <v>AHR</v>
          </cell>
          <cell r="K374" t="str">
            <v>415893004403</v>
          </cell>
          <cell r="M374">
            <v>31291692</v>
          </cell>
        </row>
        <row r="375">
          <cell r="F375">
            <v>800027292</v>
          </cell>
          <cell r="G375" t="str">
            <v>TUTA</v>
          </cell>
          <cell r="H375" t="str">
            <v>800037800</v>
          </cell>
          <cell r="I375" t="str">
            <v>AGRARIO DE COLOMBIA S.A.</v>
          </cell>
          <cell r="J375" t="str">
            <v>AHR</v>
          </cell>
          <cell r="K375" t="str">
            <v>415903005497</v>
          </cell>
          <cell r="M375">
            <v>45938082</v>
          </cell>
        </row>
        <row r="376">
          <cell r="F376">
            <v>800099635</v>
          </cell>
          <cell r="G376" t="str">
            <v>TUTAZA</v>
          </cell>
          <cell r="H376" t="str">
            <v>800037800</v>
          </cell>
          <cell r="I376" t="str">
            <v>AGRARIO DE COLOMBIA S.A.</v>
          </cell>
          <cell r="J376" t="str">
            <v>AHR</v>
          </cell>
          <cell r="K376" t="str">
            <v>415043002789</v>
          </cell>
          <cell r="M376">
            <v>7469454</v>
          </cell>
        </row>
        <row r="377">
          <cell r="F377">
            <v>800099631</v>
          </cell>
          <cell r="G377" t="str">
            <v>UMBITA</v>
          </cell>
          <cell r="H377" t="str">
            <v>800037800</v>
          </cell>
          <cell r="I377" t="str">
            <v>AGRARIO DE COLOMBIA S.A.</v>
          </cell>
          <cell r="J377" t="str">
            <v>AHR</v>
          </cell>
          <cell r="K377" t="str">
            <v>415923000866</v>
          </cell>
          <cell r="M377">
            <v>26092209</v>
          </cell>
        </row>
        <row r="378">
          <cell r="F378">
            <v>891800986</v>
          </cell>
          <cell r="G378" t="str">
            <v>VENTAQUEMADA</v>
          </cell>
          <cell r="H378" t="str">
            <v>800037800</v>
          </cell>
          <cell r="I378" t="str">
            <v>AGRARIO DE COLOMBIA S.A.</v>
          </cell>
          <cell r="J378" t="str">
            <v>AHR</v>
          </cell>
          <cell r="K378" t="str">
            <v>415933007176</v>
          </cell>
          <cell r="M378">
            <v>46985247</v>
          </cell>
        </row>
        <row r="379">
          <cell r="F379">
            <v>891801347</v>
          </cell>
          <cell r="G379" t="str">
            <v>VIRACACHA</v>
          </cell>
          <cell r="H379" t="str">
            <v>800037800</v>
          </cell>
          <cell r="I379" t="str">
            <v>AGRARIO DE COLOMBIA S.A.</v>
          </cell>
          <cell r="J379" t="str">
            <v>AHR</v>
          </cell>
          <cell r="K379" t="str">
            <v>415633012690</v>
          </cell>
          <cell r="M379">
            <v>7870701</v>
          </cell>
        </row>
        <row r="380">
          <cell r="F380">
            <v>891802106</v>
          </cell>
          <cell r="G380" t="str">
            <v>ZETAQUIRA</v>
          </cell>
          <cell r="H380" t="str">
            <v>800037800</v>
          </cell>
          <cell r="I380" t="str">
            <v>AGRARIO DE COLOMBIA S.A.</v>
          </cell>
          <cell r="J380" t="str">
            <v>AHR</v>
          </cell>
          <cell r="K380" t="str">
            <v>415953001638</v>
          </cell>
          <cell r="M380">
            <v>20318253</v>
          </cell>
        </row>
        <row r="381">
          <cell r="F381">
            <v>890801132</v>
          </cell>
          <cell r="G381" t="str">
            <v>AGUADAS</v>
          </cell>
          <cell r="H381" t="str">
            <v>890903938</v>
          </cell>
          <cell r="I381" t="str">
            <v>BANCOLOMBIA S.A.</v>
          </cell>
          <cell r="J381" t="str">
            <v>CRR</v>
          </cell>
          <cell r="K381" t="str">
            <v>64308284660</v>
          </cell>
          <cell r="M381">
            <v>83595969</v>
          </cell>
        </row>
        <row r="382">
          <cell r="F382">
            <v>890801139</v>
          </cell>
          <cell r="G382" t="str">
            <v>ANSERMA</v>
          </cell>
          <cell r="H382" t="str">
            <v>890903938</v>
          </cell>
          <cell r="I382" t="str">
            <v>BANCOLOMBIA S.A.</v>
          </cell>
          <cell r="J382" t="str">
            <v>CRR</v>
          </cell>
          <cell r="K382" t="str">
            <v>70808271199</v>
          </cell>
          <cell r="M382">
            <v>112725843</v>
          </cell>
        </row>
        <row r="383">
          <cell r="F383">
            <v>890801142</v>
          </cell>
          <cell r="G383" t="str">
            <v>ARANZAZU</v>
          </cell>
          <cell r="H383" t="str">
            <v>860034313</v>
          </cell>
          <cell r="I383" t="str">
            <v>BANCO DAVIVIENDA S.A.</v>
          </cell>
          <cell r="J383" t="str">
            <v>CRR</v>
          </cell>
          <cell r="K383" t="str">
            <v>326019114</v>
          </cell>
          <cell r="M383">
            <v>36508824</v>
          </cell>
        </row>
        <row r="384">
          <cell r="F384">
            <v>890802650</v>
          </cell>
          <cell r="G384" t="str">
            <v>BELALCAZAR</v>
          </cell>
          <cell r="H384" t="str">
            <v>860034313</v>
          </cell>
          <cell r="I384" t="str">
            <v>BANCO DAVIVIENDA S.A.</v>
          </cell>
          <cell r="J384" t="str">
            <v>CRR</v>
          </cell>
          <cell r="K384" t="str">
            <v>077033033</v>
          </cell>
          <cell r="M384">
            <v>42617760</v>
          </cell>
        </row>
        <row r="385">
          <cell r="F385">
            <v>890801133</v>
          </cell>
          <cell r="G385" t="str">
            <v>CHINCHINA</v>
          </cell>
          <cell r="H385" t="str">
            <v>860002964</v>
          </cell>
          <cell r="I385" t="str">
            <v>BANCO DE BOGOTA S. A.</v>
          </cell>
          <cell r="J385" t="str">
            <v>CRR</v>
          </cell>
          <cell r="K385" t="str">
            <v>266035559</v>
          </cell>
          <cell r="M385">
            <v>137584761</v>
          </cell>
        </row>
        <row r="386">
          <cell r="F386">
            <v>890801144</v>
          </cell>
          <cell r="G386" t="str">
            <v>FILADELFIA</v>
          </cell>
          <cell r="H386" t="str">
            <v>860034313</v>
          </cell>
          <cell r="I386" t="str">
            <v>BANCO DAVIVIENDA S.A.</v>
          </cell>
          <cell r="J386" t="str">
            <v>CRR</v>
          </cell>
          <cell r="K386" t="str">
            <v>426005674</v>
          </cell>
          <cell r="M386">
            <v>28240461</v>
          </cell>
        </row>
        <row r="387">
          <cell r="F387">
            <v>890801130</v>
          </cell>
          <cell r="G387" t="str">
            <v>LA DORADA</v>
          </cell>
          <cell r="H387" t="str">
            <v>860002964</v>
          </cell>
          <cell r="I387" t="str">
            <v>BANCO DE BOGOTA S. A.</v>
          </cell>
          <cell r="J387" t="str">
            <v>AHR</v>
          </cell>
          <cell r="K387" t="str">
            <v>390094118</v>
          </cell>
          <cell r="M387">
            <v>236307372</v>
          </cell>
        </row>
        <row r="388">
          <cell r="F388">
            <v>890802795</v>
          </cell>
          <cell r="G388" t="str">
            <v>LA MERCED</v>
          </cell>
          <cell r="H388" t="str">
            <v>800037800</v>
          </cell>
          <cell r="I388" t="str">
            <v>AGRARIO DE COLOMBIA S.A.</v>
          </cell>
          <cell r="J388" t="str">
            <v>AHR</v>
          </cell>
          <cell r="K388" t="str">
            <v>418463003151</v>
          </cell>
          <cell r="M388">
            <v>21463194</v>
          </cell>
        </row>
        <row r="389">
          <cell r="F389">
            <v>890802505</v>
          </cell>
          <cell r="G389" t="str">
            <v>MANZANARES</v>
          </cell>
          <cell r="H389" t="str">
            <v>860034313</v>
          </cell>
          <cell r="I389" t="str">
            <v>BANCO DAVIVIENDA S.A.</v>
          </cell>
          <cell r="J389" t="str">
            <v>AHR</v>
          </cell>
          <cell r="K389" t="str">
            <v>261144943</v>
          </cell>
          <cell r="M389">
            <v>60860055</v>
          </cell>
        </row>
        <row r="390">
          <cell r="F390">
            <v>890801145</v>
          </cell>
          <cell r="G390" t="str">
            <v>MARMATO</v>
          </cell>
          <cell r="H390" t="str">
            <v>800037800</v>
          </cell>
          <cell r="I390" t="str">
            <v>AGRARIO DE COLOMBIA S.A.</v>
          </cell>
          <cell r="J390" t="str">
            <v>AHR</v>
          </cell>
          <cell r="K390" t="str">
            <v>418323001450</v>
          </cell>
          <cell r="M390">
            <v>50843316</v>
          </cell>
        </row>
        <row r="391">
          <cell r="F391">
            <v>890801147</v>
          </cell>
          <cell r="G391" t="str">
            <v>MARQUETALIA</v>
          </cell>
          <cell r="H391" t="str">
            <v>800037800</v>
          </cell>
          <cell r="I391" t="str">
            <v>AGRARIO DE COLOMBIA S.A.</v>
          </cell>
          <cell r="J391" t="str">
            <v>AHR</v>
          </cell>
          <cell r="K391" t="str">
            <v>418333017711</v>
          </cell>
          <cell r="M391">
            <v>58115745</v>
          </cell>
        </row>
        <row r="392">
          <cell r="F392">
            <v>890801146</v>
          </cell>
          <cell r="G392" t="str">
            <v>MARULANDA</v>
          </cell>
          <cell r="H392" t="str">
            <v>800037800</v>
          </cell>
          <cell r="I392" t="str">
            <v>AGRARIO DE COLOMBIA S.A.</v>
          </cell>
          <cell r="J392" t="str">
            <v>AHR</v>
          </cell>
          <cell r="K392" t="str">
            <v>418343001309</v>
          </cell>
          <cell r="M392">
            <v>6257658</v>
          </cell>
        </row>
        <row r="393">
          <cell r="F393">
            <v>890801135</v>
          </cell>
          <cell r="G393" t="str">
            <v>NEIRA</v>
          </cell>
          <cell r="H393" t="str">
            <v>860034313</v>
          </cell>
          <cell r="I393" t="str">
            <v>BANCO DAVIVIENDA S.A.</v>
          </cell>
          <cell r="J393" t="str">
            <v>CRR</v>
          </cell>
          <cell r="K393" t="str">
            <v>257016303</v>
          </cell>
          <cell r="M393">
            <v>75565383</v>
          </cell>
        </row>
        <row r="394">
          <cell r="F394">
            <v>810002963</v>
          </cell>
          <cell r="G394" t="str">
            <v>NORCASIA</v>
          </cell>
          <cell r="H394" t="str">
            <v>800037800</v>
          </cell>
          <cell r="I394" t="str">
            <v>AGRARIO DE COLOMBIA S.A.</v>
          </cell>
          <cell r="J394" t="str">
            <v>AHR</v>
          </cell>
          <cell r="K394" t="str">
            <v>418613001012</v>
          </cell>
          <cell r="M394">
            <v>30297408</v>
          </cell>
        </row>
        <row r="395">
          <cell r="F395">
            <v>890801136</v>
          </cell>
          <cell r="G395" t="str">
            <v>PACORA</v>
          </cell>
          <cell r="H395" t="str">
            <v>860034313</v>
          </cell>
          <cell r="I395" t="str">
            <v>BANCO DAVIVIENDA S.A.</v>
          </cell>
          <cell r="J395" t="str">
            <v>CRR</v>
          </cell>
          <cell r="K395" t="str">
            <v>327020533</v>
          </cell>
          <cell r="M395">
            <v>44315577</v>
          </cell>
        </row>
        <row r="396">
          <cell r="F396">
            <v>890801141</v>
          </cell>
          <cell r="G396" t="str">
            <v>PALESTINA</v>
          </cell>
          <cell r="H396" t="str">
            <v>860034313</v>
          </cell>
          <cell r="I396" t="str">
            <v>BANCO DAVIVIENDA S.A.</v>
          </cell>
          <cell r="J396" t="str">
            <v>CRR</v>
          </cell>
          <cell r="K396" t="str">
            <v>168014124</v>
          </cell>
          <cell r="M396">
            <v>53431248</v>
          </cell>
        </row>
        <row r="397">
          <cell r="F397">
            <v>890801137</v>
          </cell>
          <cell r="G397" t="str">
            <v>PENSILVANIA</v>
          </cell>
          <cell r="H397" t="str">
            <v>860034313</v>
          </cell>
          <cell r="I397" t="str">
            <v>BANCO DAVIVIENDA S.A.</v>
          </cell>
          <cell r="J397" t="str">
            <v>CRR</v>
          </cell>
          <cell r="K397" t="str">
            <v>300018215</v>
          </cell>
          <cell r="M397">
            <v>70686564</v>
          </cell>
        </row>
        <row r="398">
          <cell r="F398">
            <v>890801138</v>
          </cell>
          <cell r="G398" t="str">
            <v>RIOSUCIO</v>
          </cell>
          <cell r="H398" t="str">
            <v>860034313</v>
          </cell>
          <cell r="I398" t="str">
            <v>BANCO DAVIVIENDA S.A.</v>
          </cell>
          <cell r="J398" t="str">
            <v>AHR</v>
          </cell>
          <cell r="K398" t="str">
            <v>319553046</v>
          </cell>
          <cell r="M398">
            <v>195504963</v>
          </cell>
        </row>
        <row r="399">
          <cell r="F399">
            <v>800095461</v>
          </cell>
          <cell r="G399" t="str">
            <v>RISARALDA</v>
          </cell>
          <cell r="H399" t="str">
            <v>800037800</v>
          </cell>
          <cell r="I399" t="str">
            <v>AGRARIO DE COLOMBIA S.A.</v>
          </cell>
          <cell r="J399" t="str">
            <v>AHR</v>
          </cell>
          <cell r="K399" t="str">
            <v>418623004524</v>
          </cell>
          <cell r="M399">
            <v>39122982</v>
          </cell>
        </row>
        <row r="400">
          <cell r="F400">
            <v>890801131</v>
          </cell>
          <cell r="G400" t="str">
            <v>SALAMINA</v>
          </cell>
          <cell r="H400" t="str">
            <v>860034313</v>
          </cell>
          <cell r="I400" t="str">
            <v>BANCO DAVIVIENDA S.A.</v>
          </cell>
          <cell r="J400" t="str">
            <v>CRR</v>
          </cell>
          <cell r="K400" t="str">
            <v>325032274</v>
          </cell>
          <cell r="M400">
            <v>49972167</v>
          </cell>
        </row>
        <row r="401">
          <cell r="F401">
            <v>890801149</v>
          </cell>
          <cell r="G401" t="str">
            <v>SAMANA</v>
          </cell>
          <cell r="H401" t="str">
            <v>800037800</v>
          </cell>
          <cell r="I401" t="str">
            <v>AGRARIO DE COLOMBIA S.A.</v>
          </cell>
          <cell r="J401" t="str">
            <v>AHR</v>
          </cell>
          <cell r="K401" t="str">
            <v>418533020563</v>
          </cell>
          <cell r="M401">
            <v>80202570</v>
          </cell>
        </row>
        <row r="402">
          <cell r="F402">
            <v>810001998</v>
          </cell>
          <cell r="G402" t="str">
            <v>SAN JOSE</v>
          </cell>
          <cell r="H402" t="str">
            <v>800037800</v>
          </cell>
          <cell r="I402" t="str">
            <v>AGRARIO DE COLOMBIA S.A.</v>
          </cell>
          <cell r="J402" t="str">
            <v>AHR</v>
          </cell>
          <cell r="K402" t="str">
            <v>418703001471</v>
          </cell>
          <cell r="M402">
            <v>18968817</v>
          </cell>
        </row>
        <row r="403">
          <cell r="F403">
            <v>890801150</v>
          </cell>
          <cell r="G403" t="str">
            <v>SUPIA</v>
          </cell>
          <cell r="H403" t="str">
            <v>860034313</v>
          </cell>
          <cell r="I403" t="str">
            <v>BANCO DAVIVIENDA S.A.</v>
          </cell>
          <cell r="J403" t="str">
            <v>CRR</v>
          </cell>
          <cell r="K403" t="str">
            <v>321023780</v>
          </cell>
          <cell r="M403">
            <v>111978531</v>
          </cell>
        </row>
        <row r="404">
          <cell r="F404">
            <v>890801151</v>
          </cell>
          <cell r="G404" t="str">
            <v>VICTORIA</v>
          </cell>
          <cell r="H404" t="str">
            <v>860002964</v>
          </cell>
          <cell r="I404" t="str">
            <v>BANCO DE BOGOTA S. A.</v>
          </cell>
          <cell r="J404" t="str">
            <v>CRR</v>
          </cell>
          <cell r="K404" t="str">
            <v>390044550</v>
          </cell>
          <cell r="M404">
            <v>34626435</v>
          </cell>
        </row>
        <row r="405">
          <cell r="F405">
            <v>890801152</v>
          </cell>
          <cell r="G405" t="str">
            <v>VILLAMARIA</v>
          </cell>
          <cell r="H405" t="str">
            <v>860034313</v>
          </cell>
          <cell r="I405" t="str">
            <v>BANCO DAVIVIENDA S.A.</v>
          </cell>
          <cell r="J405" t="str">
            <v>CRR</v>
          </cell>
          <cell r="K405" t="str">
            <v>260016779</v>
          </cell>
          <cell r="M405">
            <v>127570284</v>
          </cell>
        </row>
        <row r="406">
          <cell r="F406">
            <v>800090833</v>
          </cell>
          <cell r="G406" t="str">
            <v>VITERBO</v>
          </cell>
          <cell r="H406" t="str">
            <v>800037800</v>
          </cell>
          <cell r="I406" t="str">
            <v>AGRARIO DE COLOMBIA S.A.</v>
          </cell>
          <cell r="J406" t="str">
            <v>AHR</v>
          </cell>
          <cell r="K406" t="str">
            <v>418553009949</v>
          </cell>
          <cell r="M406">
            <v>38108451</v>
          </cell>
        </row>
        <row r="407">
          <cell r="F407">
            <v>891190431</v>
          </cell>
          <cell r="G407" t="str">
            <v>ALBANIA</v>
          </cell>
          <cell r="H407" t="str">
            <v>800037800</v>
          </cell>
          <cell r="I407" t="str">
            <v>AGRARIO DE COLOMBIA S.A.</v>
          </cell>
          <cell r="J407" t="str">
            <v>AHR</v>
          </cell>
          <cell r="K407" t="str">
            <v>475013004976</v>
          </cell>
          <cell r="M407">
            <v>28628451</v>
          </cell>
        </row>
        <row r="408">
          <cell r="F408">
            <v>800095734</v>
          </cell>
          <cell r="G408" t="str">
            <v>BELEN DE LOS ANDAQUIES</v>
          </cell>
          <cell r="H408" t="str">
            <v>800037800</v>
          </cell>
          <cell r="I408" t="str">
            <v>AGRARIO DE COLOMBIA S.A.</v>
          </cell>
          <cell r="J408" t="str">
            <v>AHR</v>
          </cell>
          <cell r="K408" t="str">
            <v>475103002141</v>
          </cell>
          <cell r="M408">
            <v>62247777</v>
          </cell>
        </row>
        <row r="409">
          <cell r="F409">
            <v>800095754</v>
          </cell>
          <cell r="G409" t="str">
            <v>CARTAGENA DEL CHAIRA</v>
          </cell>
          <cell r="H409" t="str">
            <v>890300279</v>
          </cell>
          <cell r="I409" t="str">
            <v>BANCO DE OCCIDENTE</v>
          </cell>
          <cell r="J409" t="str">
            <v>CRR</v>
          </cell>
          <cell r="K409" t="str">
            <v>500060439</v>
          </cell>
          <cell r="M409">
            <v>280431216</v>
          </cell>
        </row>
        <row r="410">
          <cell r="F410">
            <v>800095757</v>
          </cell>
          <cell r="G410" t="str">
            <v>CURILLO</v>
          </cell>
          <cell r="H410" t="str">
            <v>860003020</v>
          </cell>
          <cell r="I410" t="str">
            <v>BANCO BBVA S.A.</v>
          </cell>
          <cell r="J410" t="str">
            <v>CRR</v>
          </cell>
          <cell r="K410" t="str">
            <v>364003525</v>
          </cell>
          <cell r="M410">
            <v>55019616</v>
          </cell>
        </row>
        <row r="411">
          <cell r="F411">
            <v>800095760</v>
          </cell>
          <cell r="G411" t="str">
            <v>EL DONCELLO</v>
          </cell>
          <cell r="H411" t="str">
            <v>800037800</v>
          </cell>
          <cell r="I411" t="str">
            <v>AGRARIO DE COLOMBIA S.A.</v>
          </cell>
          <cell r="J411" t="str">
            <v>AHR</v>
          </cell>
          <cell r="K411" t="str">
            <v>475203008471</v>
          </cell>
          <cell r="M411">
            <v>101959245</v>
          </cell>
        </row>
        <row r="412">
          <cell r="F412">
            <v>800095763</v>
          </cell>
          <cell r="G412" t="str">
            <v>EL PAUJIL</v>
          </cell>
          <cell r="H412" t="str">
            <v>800037800</v>
          </cell>
          <cell r="I412" t="str">
            <v>AGRARIO DE COLOMBIA S.A.</v>
          </cell>
          <cell r="J412" t="str">
            <v>AHR</v>
          </cell>
          <cell r="K412" t="str">
            <v>475253002229</v>
          </cell>
          <cell r="M412">
            <v>77692467</v>
          </cell>
        </row>
        <row r="413">
          <cell r="F413">
            <v>800095770</v>
          </cell>
          <cell r="G413" t="str">
            <v>LA MONTAÑITA</v>
          </cell>
          <cell r="H413" t="str">
            <v>860002964</v>
          </cell>
          <cell r="I413" t="str">
            <v>BANCO DE BOGOTA S. A.</v>
          </cell>
          <cell r="J413" t="str">
            <v>CRR</v>
          </cell>
          <cell r="K413" t="str">
            <v>312073463</v>
          </cell>
          <cell r="M413">
            <v>98023065</v>
          </cell>
        </row>
        <row r="414">
          <cell r="F414">
            <v>800067452</v>
          </cell>
          <cell r="G414" t="str">
            <v>MILAN</v>
          </cell>
          <cell r="H414" t="str">
            <v>800037800</v>
          </cell>
          <cell r="I414" t="str">
            <v>AGRARIO DE COLOMBIA S.A.</v>
          </cell>
          <cell r="J414" t="str">
            <v>AHR</v>
          </cell>
          <cell r="K414" t="str">
            <v>475453001073</v>
          </cell>
          <cell r="M414">
            <v>87330399</v>
          </cell>
        </row>
        <row r="415">
          <cell r="F415">
            <v>800095773</v>
          </cell>
          <cell r="G415" t="str">
            <v>MORELIA</v>
          </cell>
          <cell r="H415" t="str">
            <v>860002964</v>
          </cell>
          <cell r="I415" t="str">
            <v>BANCO DE BOGOTA S. A.</v>
          </cell>
          <cell r="J415" t="str">
            <v>CRR</v>
          </cell>
          <cell r="K415" t="str">
            <v>312074602</v>
          </cell>
          <cell r="M415">
            <v>18863817</v>
          </cell>
        </row>
        <row r="416">
          <cell r="F416">
            <v>800095775</v>
          </cell>
          <cell r="G416" t="str">
            <v>PUERTO RICO</v>
          </cell>
          <cell r="H416" t="str">
            <v>800037800</v>
          </cell>
          <cell r="I416" t="str">
            <v>AGRARIO DE COLOMBIA S.A.</v>
          </cell>
          <cell r="J416" t="str">
            <v>AHR</v>
          </cell>
          <cell r="K416" t="str">
            <v>475603006206</v>
          </cell>
          <cell r="M416">
            <v>201611136</v>
          </cell>
        </row>
        <row r="417">
          <cell r="F417">
            <v>800095782</v>
          </cell>
          <cell r="G417" t="str">
            <v>SAN JOSE DEL FRAGUA</v>
          </cell>
          <cell r="H417" t="str">
            <v>800037800</v>
          </cell>
          <cell r="I417" t="str">
            <v>AGRARIO DE COLOMBIA S.A.</v>
          </cell>
          <cell r="J417" t="str">
            <v>AHR</v>
          </cell>
          <cell r="K417" t="str">
            <v>475103002158</v>
          </cell>
          <cell r="M417">
            <v>92815449</v>
          </cell>
        </row>
        <row r="418">
          <cell r="F418">
            <v>800095785</v>
          </cell>
          <cell r="G418" t="str">
            <v>SAN VICENTE DEL CAGUAN</v>
          </cell>
          <cell r="H418" t="str">
            <v>890903938</v>
          </cell>
          <cell r="I418" t="str">
            <v>BANCOLOMBIA S.A.</v>
          </cell>
          <cell r="J418" t="str">
            <v>CRR</v>
          </cell>
          <cell r="K418" t="str">
            <v>47395158791</v>
          </cell>
          <cell r="M418">
            <v>461702841</v>
          </cell>
        </row>
        <row r="419">
          <cell r="F419">
            <v>800095786</v>
          </cell>
          <cell r="G419" t="str">
            <v>SOLANO</v>
          </cell>
          <cell r="H419" t="str">
            <v>800037800</v>
          </cell>
          <cell r="I419" t="str">
            <v>AGRARIO DE COLOMBIA S.A.</v>
          </cell>
          <cell r="J419" t="str">
            <v>AHR</v>
          </cell>
          <cell r="K419" t="str">
            <v>475673002518</v>
          </cell>
          <cell r="M419">
            <v>104943642</v>
          </cell>
        </row>
        <row r="420">
          <cell r="F420">
            <v>800095788</v>
          </cell>
          <cell r="G420" t="str">
            <v>SOLITA</v>
          </cell>
          <cell r="H420" t="str">
            <v>890903938</v>
          </cell>
          <cell r="I420" t="str">
            <v>BANCOLOMBIA S.A.</v>
          </cell>
          <cell r="J420" t="str">
            <v>CRR</v>
          </cell>
          <cell r="K420" t="str">
            <v>46608320493</v>
          </cell>
          <cell r="M420">
            <v>42956193</v>
          </cell>
        </row>
        <row r="421">
          <cell r="F421">
            <v>800050407</v>
          </cell>
          <cell r="G421" t="str">
            <v>VALPARAISO</v>
          </cell>
          <cell r="H421" t="str">
            <v>800037800</v>
          </cell>
          <cell r="I421" t="str">
            <v>AGRARIO DE COLOMBIA S.A.</v>
          </cell>
          <cell r="J421" t="str">
            <v>AHR</v>
          </cell>
          <cell r="K421" t="str">
            <v>475803001411</v>
          </cell>
          <cell r="M421">
            <v>39200169</v>
          </cell>
        </row>
        <row r="422">
          <cell r="F422">
            <v>891502664</v>
          </cell>
          <cell r="G422" t="str">
            <v>ALMAGUER</v>
          </cell>
          <cell r="H422" t="str">
            <v>800037800</v>
          </cell>
          <cell r="I422" t="str">
            <v>AGRARIO DE COLOMBIA S.A.</v>
          </cell>
          <cell r="J422" t="str">
            <v>AHR</v>
          </cell>
          <cell r="K422" t="str">
            <v>421713001541</v>
          </cell>
          <cell r="M422">
            <v>81237525</v>
          </cell>
        </row>
        <row r="423">
          <cell r="F423">
            <v>891500725</v>
          </cell>
          <cell r="G423" t="str">
            <v>ARGELIA</v>
          </cell>
          <cell r="H423" t="str">
            <v>800037800</v>
          </cell>
          <cell r="I423" t="str">
            <v>AGRARIO DE COLOMBIA S.A.</v>
          </cell>
          <cell r="J423" t="str">
            <v>AHR</v>
          </cell>
          <cell r="K423" t="str">
            <v>421153005309</v>
          </cell>
          <cell r="M423">
            <v>176536305</v>
          </cell>
        </row>
        <row r="424">
          <cell r="F424">
            <v>891500869</v>
          </cell>
          <cell r="G424" t="str">
            <v>BALBOA</v>
          </cell>
          <cell r="H424" t="str">
            <v>800037800</v>
          </cell>
          <cell r="I424" t="str">
            <v>AGRARIO DE COLOMBIA S.A.</v>
          </cell>
          <cell r="J424" t="str">
            <v>AHR</v>
          </cell>
          <cell r="K424" t="str">
            <v>421033001911</v>
          </cell>
          <cell r="M424">
            <v>112606629</v>
          </cell>
        </row>
        <row r="425">
          <cell r="F425">
            <v>800095961</v>
          </cell>
          <cell r="G425" t="str">
            <v>BOLIVAR</v>
          </cell>
          <cell r="H425" t="str">
            <v>800037800</v>
          </cell>
          <cell r="I425" t="str">
            <v>AGRARIO DE COLOMBIA S.A.</v>
          </cell>
          <cell r="J425" t="str">
            <v>AHR</v>
          </cell>
          <cell r="K425" t="str">
            <v>421043000506</v>
          </cell>
          <cell r="M425">
            <v>154751367</v>
          </cell>
        </row>
        <row r="426">
          <cell r="F426">
            <v>891502307</v>
          </cell>
          <cell r="G426" t="str">
            <v>BUENOS AIRES</v>
          </cell>
          <cell r="H426" t="str">
            <v>800037800</v>
          </cell>
          <cell r="I426" t="str">
            <v>AGRARIO DE COLOMBIA S.A.</v>
          </cell>
          <cell r="J426" t="str">
            <v>AHR</v>
          </cell>
          <cell r="K426" t="str">
            <v>421283001704</v>
          </cell>
          <cell r="M426">
            <v>130767141</v>
          </cell>
        </row>
        <row r="427">
          <cell r="F427">
            <v>891500864</v>
          </cell>
          <cell r="G427" t="str">
            <v>CAJIBIO</v>
          </cell>
          <cell r="H427" t="str">
            <v>800037800</v>
          </cell>
          <cell r="I427" t="str">
            <v>AGRARIO DE COLOMBIA S.A.</v>
          </cell>
          <cell r="J427" t="str">
            <v>AHR</v>
          </cell>
          <cell r="K427" t="str">
            <v>421053000644</v>
          </cell>
          <cell r="M427">
            <v>210892359</v>
          </cell>
        </row>
        <row r="428">
          <cell r="F428">
            <v>891501723</v>
          </cell>
          <cell r="G428" t="str">
            <v>CALDONO</v>
          </cell>
          <cell r="H428" t="str">
            <v>800037800</v>
          </cell>
          <cell r="I428" t="str">
            <v>AGRARIO DE COLOMBIA S.A.</v>
          </cell>
          <cell r="J428" t="str">
            <v>AHR</v>
          </cell>
          <cell r="K428" t="str">
            <v>421103000144</v>
          </cell>
          <cell r="M428">
            <v>330904893</v>
          </cell>
        </row>
        <row r="429">
          <cell r="F429">
            <v>891501292</v>
          </cell>
          <cell r="G429" t="str">
            <v>CALOTO</v>
          </cell>
          <cell r="H429" t="str">
            <v>860034313</v>
          </cell>
          <cell r="I429" t="str">
            <v>BANCO DAVIVIENDA S.A.</v>
          </cell>
          <cell r="J429" t="str">
            <v>CRR</v>
          </cell>
          <cell r="K429" t="str">
            <v>346043060</v>
          </cell>
          <cell r="M429">
            <v>184221441</v>
          </cell>
        </row>
        <row r="430">
          <cell r="F430">
            <v>891501283</v>
          </cell>
          <cell r="G430" t="str">
            <v>CORINTO</v>
          </cell>
          <cell r="H430" t="str">
            <v>800037800</v>
          </cell>
          <cell r="I430" t="str">
            <v>AGRARIO DE COLOMBIA S.A.</v>
          </cell>
          <cell r="J430" t="str">
            <v>AHR</v>
          </cell>
          <cell r="K430" t="str">
            <v>421143005221</v>
          </cell>
          <cell r="M430">
            <v>112967232</v>
          </cell>
        </row>
        <row r="431">
          <cell r="F431">
            <v>891500978</v>
          </cell>
          <cell r="G431" t="str">
            <v>EL TAMBO</v>
          </cell>
          <cell r="H431" t="str">
            <v>860007738</v>
          </cell>
          <cell r="I431" t="str">
            <v>BANCO POPULAR S. A.</v>
          </cell>
          <cell r="J431" t="str">
            <v>CRR</v>
          </cell>
          <cell r="K431" t="str">
            <v>290022607</v>
          </cell>
          <cell r="M431">
            <v>247874595</v>
          </cell>
        </row>
        <row r="432">
          <cell r="F432">
            <v>800188492</v>
          </cell>
          <cell r="G432" t="str">
            <v>FLORENCIA</v>
          </cell>
          <cell r="H432" t="str">
            <v>800037800</v>
          </cell>
          <cell r="I432" t="str">
            <v>AGRARIO DE COLOMBIA S.A.</v>
          </cell>
          <cell r="J432" t="str">
            <v>AHR</v>
          </cell>
          <cell r="K432" t="str">
            <v>448423030446</v>
          </cell>
          <cell r="M432">
            <v>21125157</v>
          </cell>
        </row>
        <row r="433">
          <cell r="F433">
            <v>900127183</v>
          </cell>
          <cell r="G433" t="str">
            <v>GUACHENE</v>
          </cell>
          <cell r="H433" t="str">
            <v>890903938</v>
          </cell>
          <cell r="I433" t="str">
            <v>BANCOLOMBIA S.A.</v>
          </cell>
          <cell r="J433" t="str">
            <v>CRR</v>
          </cell>
          <cell r="K433" t="str">
            <v>82935279061</v>
          </cell>
          <cell r="M433">
            <v>66315699</v>
          </cell>
        </row>
        <row r="434">
          <cell r="F434">
            <v>800084378</v>
          </cell>
          <cell r="G434" t="str">
            <v>GUAPI</v>
          </cell>
          <cell r="H434" t="str">
            <v>860007738</v>
          </cell>
          <cell r="I434" t="str">
            <v>BANCO POPULAR S. A.</v>
          </cell>
          <cell r="J434" t="str">
            <v>CRR</v>
          </cell>
          <cell r="K434" t="str">
            <v>290022409</v>
          </cell>
          <cell r="M434">
            <v>420608751</v>
          </cell>
        </row>
        <row r="435">
          <cell r="F435">
            <v>800004741</v>
          </cell>
          <cell r="G435" t="str">
            <v>INZA</v>
          </cell>
          <cell r="H435" t="str">
            <v>800037800</v>
          </cell>
          <cell r="I435" t="str">
            <v>AGRARIO DE COLOMBIA S.A.</v>
          </cell>
          <cell r="J435" t="str">
            <v>AHR</v>
          </cell>
          <cell r="K435" t="str">
            <v>421203002901</v>
          </cell>
          <cell r="M435">
            <v>165352227</v>
          </cell>
        </row>
        <row r="436">
          <cell r="F436">
            <v>891501047</v>
          </cell>
          <cell r="G436" t="str">
            <v>JAMBALO</v>
          </cell>
          <cell r="H436" t="str">
            <v>800037800</v>
          </cell>
          <cell r="I436" t="str">
            <v>AGRARIO DE COLOMBIA S.A.</v>
          </cell>
          <cell r="J436" t="str">
            <v>AHR</v>
          </cell>
          <cell r="K436" t="str">
            <v>421323000366</v>
          </cell>
          <cell r="M436">
            <v>87673707</v>
          </cell>
        </row>
        <row r="437">
          <cell r="F437">
            <v>891502169</v>
          </cell>
          <cell r="G437" t="str">
            <v>LA SIERRA</v>
          </cell>
          <cell r="H437" t="str">
            <v>860007738</v>
          </cell>
          <cell r="I437" t="str">
            <v>BANCO POPULAR S. A.</v>
          </cell>
          <cell r="J437" t="str">
            <v>CRR</v>
          </cell>
          <cell r="K437" t="str">
            <v>290022375</v>
          </cell>
          <cell r="M437">
            <v>51242235</v>
          </cell>
        </row>
        <row r="438">
          <cell r="F438">
            <v>891500997</v>
          </cell>
          <cell r="G438" t="str">
            <v>LA VEGA</v>
          </cell>
          <cell r="H438" t="str">
            <v>800037800</v>
          </cell>
          <cell r="I438" t="str">
            <v>AGRARIO DE COLOMBIA S.A.</v>
          </cell>
          <cell r="J438" t="str">
            <v>AHR</v>
          </cell>
          <cell r="K438" t="str">
            <v>421723004441</v>
          </cell>
          <cell r="M438">
            <v>58677561</v>
          </cell>
        </row>
        <row r="439">
          <cell r="F439">
            <v>800051168</v>
          </cell>
          <cell r="G439" t="str">
            <v>LOPEZ DE MICAY</v>
          </cell>
          <cell r="H439" t="str">
            <v>800037800</v>
          </cell>
          <cell r="I439" t="str">
            <v>AGRARIO DE COLOMBIA S.A.</v>
          </cell>
          <cell r="J439" t="str">
            <v>AHR</v>
          </cell>
          <cell r="K439" t="str">
            <v>421393002498</v>
          </cell>
          <cell r="M439">
            <v>253471101</v>
          </cell>
        </row>
        <row r="440">
          <cell r="F440">
            <v>891502397</v>
          </cell>
          <cell r="G440" t="str">
            <v>MERCADERES</v>
          </cell>
          <cell r="H440" t="str">
            <v>800037800</v>
          </cell>
          <cell r="I440" t="str">
            <v>AGRARIO DE COLOMBIA S.A.</v>
          </cell>
          <cell r="J440" t="str">
            <v>AHR</v>
          </cell>
          <cell r="K440" t="str">
            <v>421163000852</v>
          </cell>
          <cell r="M440">
            <v>71464383</v>
          </cell>
        </row>
        <row r="441">
          <cell r="F441">
            <v>891500841</v>
          </cell>
          <cell r="G441" t="str">
            <v>MIRANDA</v>
          </cell>
          <cell r="H441" t="str">
            <v>890903938</v>
          </cell>
          <cell r="I441" t="str">
            <v>BANCOLOMBIA S.A.</v>
          </cell>
          <cell r="J441" t="str">
            <v>CRR</v>
          </cell>
          <cell r="K441" t="str">
            <v>86608499352</v>
          </cell>
          <cell r="M441">
            <v>109159959</v>
          </cell>
        </row>
        <row r="442">
          <cell r="F442">
            <v>891500982</v>
          </cell>
          <cell r="G442" t="str">
            <v>MORALES</v>
          </cell>
          <cell r="H442" t="str">
            <v>800037800</v>
          </cell>
          <cell r="I442" t="str">
            <v>AGRARIO DE COLOMBIA S.A.</v>
          </cell>
          <cell r="J442" t="str">
            <v>AHR</v>
          </cell>
          <cell r="K442" t="str">
            <v>421063000571</v>
          </cell>
          <cell r="M442">
            <v>242817675</v>
          </cell>
        </row>
        <row r="443">
          <cell r="F443">
            <v>800095978</v>
          </cell>
          <cell r="G443" t="str">
            <v>PADILLA</v>
          </cell>
          <cell r="H443" t="str">
            <v>800037800</v>
          </cell>
          <cell r="I443" t="str">
            <v>AGRARIO DE COLOMBIA S.A.</v>
          </cell>
          <cell r="J443" t="str">
            <v>AHR</v>
          </cell>
          <cell r="K443" t="str">
            <v>421263001351</v>
          </cell>
          <cell r="M443">
            <v>30001665</v>
          </cell>
        </row>
        <row r="444">
          <cell r="F444">
            <v>800095980</v>
          </cell>
          <cell r="G444" t="str">
            <v>PAEZ</v>
          </cell>
          <cell r="H444" t="str">
            <v>800037800</v>
          </cell>
          <cell r="I444" t="str">
            <v>AGRARIO DE COLOMBIA S.A.</v>
          </cell>
          <cell r="J444" t="str">
            <v>AHR</v>
          </cell>
          <cell r="K444" t="str">
            <v>421403003722</v>
          </cell>
          <cell r="M444">
            <v>312377961</v>
          </cell>
        </row>
        <row r="445">
          <cell r="F445">
            <v>891502194</v>
          </cell>
          <cell r="G445" t="str">
            <v>PATIA (EL BORDO)</v>
          </cell>
          <cell r="H445" t="str">
            <v>800037800</v>
          </cell>
          <cell r="I445" t="str">
            <v>AGRARIO DE COLOMBIA S.A.</v>
          </cell>
          <cell r="J445" t="str">
            <v>AHR</v>
          </cell>
          <cell r="K445" t="str">
            <v>421023003118</v>
          </cell>
          <cell r="M445">
            <v>168822051</v>
          </cell>
        </row>
        <row r="446">
          <cell r="F446">
            <v>817000992</v>
          </cell>
          <cell r="G446" t="str">
            <v>PIAMONTE</v>
          </cell>
          <cell r="H446" t="str">
            <v>860003020</v>
          </cell>
          <cell r="I446" t="str">
            <v>BANCO BBVA S.A.</v>
          </cell>
          <cell r="J446" t="str">
            <v>CRR</v>
          </cell>
          <cell r="K446" t="str">
            <v>0721520100007300</v>
          </cell>
          <cell r="M446">
            <v>60829695</v>
          </cell>
        </row>
        <row r="447">
          <cell r="F447">
            <v>891500856</v>
          </cell>
          <cell r="G447" t="str">
            <v>PIENDAMO</v>
          </cell>
          <cell r="H447" t="str">
            <v>800037800</v>
          </cell>
          <cell r="I447" t="str">
            <v>AGRARIO DE COLOMBIA S.A.</v>
          </cell>
          <cell r="J447" t="str">
            <v>AHR</v>
          </cell>
          <cell r="K447" t="str">
            <v>469223008346</v>
          </cell>
          <cell r="M447">
            <v>169649622</v>
          </cell>
        </row>
        <row r="448">
          <cell r="F448">
            <v>891500580</v>
          </cell>
          <cell r="G448" t="str">
            <v>PUERTO TEJADA</v>
          </cell>
          <cell r="H448" t="str">
            <v>860002964</v>
          </cell>
          <cell r="I448" t="str">
            <v>BANCO DE BOGOTA S. A.</v>
          </cell>
          <cell r="J448" t="str">
            <v>AHR</v>
          </cell>
          <cell r="K448" t="str">
            <v>181071317</v>
          </cell>
          <cell r="M448">
            <v>121244403</v>
          </cell>
        </row>
        <row r="449">
          <cell r="F449">
            <v>891500721</v>
          </cell>
          <cell r="G449" t="str">
            <v>PURACE</v>
          </cell>
          <cell r="H449" t="str">
            <v>890903938</v>
          </cell>
          <cell r="I449" t="str">
            <v>BANCOLOMBIA S.A.</v>
          </cell>
          <cell r="J449" t="str">
            <v>CRR</v>
          </cell>
          <cell r="K449" t="str">
            <v>86808298417</v>
          </cell>
          <cell r="M449">
            <v>87676236</v>
          </cell>
        </row>
        <row r="450">
          <cell r="F450">
            <v>800095983</v>
          </cell>
          <cell r="G450" t="str">
            <v>ROSAS</v>
          </cell>
          <cell r="H450" t="str">
            <v>800037800</v>
          </cell>
          <cell r="I450" t="str">
            <v>AGRARIO DE COLOMBIA S.A.</v>
          </cell>
          <cell r="J450" t="str">
            <v>AHR</v>
          </cell>
          <cell r="K450" t="str">
            <v>421083000363</v>
          </cell>
          <cell r="M450">
            <v>32112735</v>
          </cell>
        </row>
        <row r="451">
          <cell r="F451">
            <v>891502482</v>
          </cell>
          <cell r="G451" t="str">
            <v>SAN SEBASTIAN</v>
          </cell>
          <cell r="H451" t="str">
            <v>890903938</v>
          </cell>
          <cell r="I451" t="str">
            <v>BANCOLOMBIA S.A.</v>
          </cell>
          <cell r="J451" t="str">
            <v>CRR</v>
          </cell>
          <cell r="K451" t="str">
            <v>86808372391</v>
          </cell>
          <cell r="M451">
            <v>26491566</v>
          </cell>
        </row>
        <row r="452">
          <cell r="F452">
            <v>891500269</v>
          </cell>
          <cell r="G452" t="str">
            <v>SANTANDER DE QUILICHAO</v>
          </cell>
          <cell r="H452" t="str">
            <v>890300279</v>
          </cell>
          <cell r="I452" t="str">
            <v>BANCO DE OCCIDENTE</v>
          </cell>
          <cell r="J452" t="str">
            <v>AHR</v>
          </cell>
          <cell r="K452" t="str">
            <v>043820323</v>
          </cell>
          <cell r="M452">
            <v>451119720</v>
          </cell>
        </row>
        <row r="453">
          <cell r="F453">
            <v>800095984</v>
          </cell>
          <cell r="G453" t="str">
            <v>SANTA ROSA</v>
          </cell>
          <cell r="H453" t="str">
            <v>860003020</v>
          </cell>
          <cell r="I453" t="str">
            <v>BANCO BBVA S.A.</v>
          </cell>
          <cell r="J453" t="str">
            <v>CRR</v>
          </cell>
          <cell r="K453" t="str">
            <v>721007540</v>
          </cell>
          <cell r="M453">
            <v>35150301</v>
          </cell>
        </row>
        <row r="454">
          <cell r="F454">
            <v>800095986</v>
          </cell>
          <cell r="G454" t="str">
            <v>SILVIA</v>
          </cell>
          <cell r="H454" t="str">
            <v>860007738</v>
          </cell>
          <cell r="I454" t="str">
            <v>BANCO POPULAR S. A.</v>
          </cell>
          <cell r="J454" t="str">
            <v>CRR</v>
          </cell>
          <cell r="K454" t="str">
            <v>290022466</v>
          </cell>
          <cell r="M454">
            <v>154548378</v>
          </cell>
        </row>
        <row r="455">
          <cell r="F455">
            <v>891501277</v>
          </cell>
          <cell r="G455" t="str">
            <v>SOTARA</v>
          </cell>
          <cell r="H455" t="str">
            <v>800037800</v>
          </cell>
          <cell r="I455" t="str">
            <v>AGRARIO DE COLOMBIA S.A.</v>
          </cell>
          <cell r="J455" t="str">
            <v>AHR</v>
          </cell>
          <cell r="K455" t="str">
            <v>421343000524</v>
          </cell>
          <cell r="M455">
            <v>30391179</v>
          </cell>
        </row>
        <row r="456">
          <cell r="F456">
            <v>800117687</v>
          </cell>
          <cell r="G456" t="str">
            <v>SUAREZ</v>
          </cell>
          <cell r="H456" t="str">
            <v>860034313</v>
          </cell>
          <cell r="I456" t="str">
            <v>BANCO DAVIVIENDA S.A.</v>
          </cell>
          <cell r="J456" t="str">
            <v>CRR</v>
          </cell>
          <cell r="K456" t="str">
            <v>346043433</v>
          </cell>
          <cell r="M456">
            <v>157221639</v>
          </cell>
        </row>
        <row r="457">
          <cell r="F457">
            <v>817003440</v>
          </cell>
          <cell r="G457" t="str">
            <v>SUCRE</v>
          </cell>
          <cell r="H457" t="str">
            <v>860034313</v>
          </cell>
          <cell r="I457" t="str">
            <v>BANCO DAVIVIENDA S.A.</v>
          </cell>
          <cell r="J457" t="str">
            <v>AHR</v>
          </cell>
          <cell r="K457" t="str">
            <v>307688465</v>
          </cell>
          <cell r="M457">
            <v>29751201</v>
          </cell>
        </row>
        <row r="458">
          <cell r="F458">
            <v>891500742</v>
          </cell>
          <cell r="G458" t="str">
            <v>TIMBIO</v>
          </cell>
          <cell r="H458" t="str">
            <v>860007738</v>
          </cell>
          <cell r="I458" t="str">
            <v>BANCO POPULAR S. A.</v>
          </cell>
          <cell r="J458" t="str">
            <v>CRR</v>
          </cell>
          <cell r="K458" t="str">
            <v>290022540</v>
          </cell>
          <cell r="M458">
            <v>133318380</v>
          </cell>
        </row>
        <row r="459">
          <cell r="F459">
            <v>800051167</v>
          </cell>
          <cell r="G459" t="str">
            <v>TIMBIQUI</v>
          </cell>
          <cell r="H459" t="str">
            <v>800037800</v>
          </cell>
          <cell r="I459" t="str">
            <v>AGRARIO DE COLOMBIA S.A.</v>
          </cell>
          <cell r="J459" t="str">
            <v>AHR</v>
          </cell>
          <cell r="K459" t="str">
            <v>421803001060</v>
          </cell>
          <cell r="M459">
            <v>405792576</v>
          </cell>
        </row>
        <row r="460">
          <cell r="F460">
            <v>891500887</v>
          </cell>
          <cell r="G460" t="str">
            <v>TORIBIO</v>
          </cell>
          <cell r="H460" t="str">
            <v>800037800</v>
          </cell>
          <cell r="I460" t="str">
            <v>AGRARIO DE COLOMBIA S.A.</v>
          </cell>
          <cell r="J460" t="str">
            <v>AHR</v>
          </cell>
          <cell r="K460" t="str">
            <v>421753002516</v>
          </cell>
          <cell r="M460">
            <v>203314431</v>
          </cell>
        </row>
        <row r="461">
          <cell r="F461">
            <v>800031874</v>
          </cell>
          <cell r="G461" t="str">
            <v>TOTORO</v>
          </cell>
          <cell r="H461" t="str">
            <v>860003020</v>
          </cell>
          <cell r="I461" t="str">
            <v>BANCO BBVA S.A.</v>
          </cell>
          <cell r="J461" t="str">
            <v>AHR</v>
          </cell>
          <cell r="K461" t="str">
            <v>0721530200193589</v>
          </cell>
          <cell r="M461">
            <v>127306563</v>
          </cell>
        </row>
        <row r="462">
          <cell r="F462">
            <v>817002675</v>
          </cell>
          <cell r="G462" t="str">
            <v>VILLA RICA</v>
          </cell>
          <cell r="H462" t="str">
            <v>890300279</v>
          </cell>
          <cell r="I462" t="str">
            <v>BANCO DE OCCIDENTE</v>
          </cell>
          <cell r="J462" t="str">
            <v>CRR</v>
          </cell>
          <cell r="K462" t="str">
            <v>43005511</v>
          </cell>
          <cell r="M462">
            <v>64322514</v>
          </cell>
        </row>
        <row r="463">
          <cell r="F463">
            <v>800096561</v>
          </cell>
          <cell r="G463" t="str">
            <v>AGUACHICA</v>
          </cell>
          <cell r="H463" t="str">
            <v>860002964</v>
          </cell>
          <cell r="I463" t="str">
            <v>BANCO DE BOGOTA S. A.</v>
          </cell>
          <cell r="J463" t="str">
            <v>CRR</v>
          </cell>
          <cell r="K463" t="str">
            <v>116057209</v>
          </cell>
          <cell r="M463">
            <v>469573008</v>
          </cell>
        </row>
        <row r="464">
          <cell r="F464">
            <v>800096558</v>
          </cell>
          <cell r="G464" t="str">
            <v>AGUSTIN CODAZZI</v>
          </cell>
          <cell r="H464" t="str">
            <v>800037800</v>
          </cell>
          <cell r="I464" t="str">
            <v>AGRARIO DE COLOMBIA S.A.</v>
          </cell>
          <cell r="J464" t="str">
            <v>AHR</v>
          </cell>
          <cell r="K464" t="str">
            <v>424083004384</v>
          </cell>
          <cell r="M464">
            <v>535665879</v>
          </cell>
        </row>
        <row r="465">
          <cell r="F465">
            <v>892301541</v>
          </cell>
          <cell r="G465" t="str">
            <v>ASTREA</v>
          </cell>
          <cell r="H465" t="str">
            <v>800037800</v>
          </cell>
          <cell r="I465" t="str">
            <v>AGRARIO DE COLOMBIA S.A.</v>
          </cell>
          <cell r="J465" t="str">
            <v>AHR</v>
          </cell>
          <cell r="K465" t="str">
            <v>424023000932</v>
          </cell>
          <cell r="M465">
            <v>183580047</v>
          </cell>
        </row>
        <row r="466">
          <cell r="F466">
            <v>800096576</v>
          </cell>
          <cell r="G466" t="str">
            <v>BECERRIL</v>
          </cell>
          <cell r="H466" t="str">
            <v>860002964</v>
          </cell>
          <cell r="I466" t="str">
            <v>BANCO DE BOGOTA S. A.</v>
          </cell>
          <cell r="J466" t="str">
            <v>CRR</v>
          </cell>
          <cell r="K466" t="str">
            <v>224040725</v>
          </cell>
          <cell r="M466">
            <v>253825317</v>
          </cell>
        </row>
        <row r="467">
          <cell r="F467">
            <v>892301130</v>
          </cell>
          <cell r="G467" t="str">
            <v>BOSCONIA</v>
          </cell>
          <cell r="H467" t="str">
            <v>800037800</v>
          </cell>
          <cell r="I467" t="str">
            <v>AGRARIO DE COLOMBIA S.A.</v>
          </cell>
          <cell r="J467" t="str">
            <v>AHR</v>
          </cell>
          <cell r="K467" t="str">
            <v>424143010486</v>
          </cell>
          <cell r="M467">
            <v>304952229</v>
          </cell>
        </row>
        <row r="468">
          <cell r="F468">
            <v>892300815</v>
          </cell>
          <cell r="G468" t="str">
            <v>CHIMICHAGUA</v>
          </cell>
          <cell r="H468" t="str">
            <v>800037800</v>
          </cell>
          <cell r="I468" t="str">
            <v>AGRARIO DE COLOMBIA S.A.</v>
          </cell>
          <cell r="J468" t="str">
            <v>AHR</v>
          </cell>
          <cell r="K468" t="str">
            <v>424163002129</v>
          </cell>
          <cell r="M468">
            <v>338729265</v>
          </cell>
        </row>
        <row r="469">
          <cell r="F469">
            <v>800096585</v>
          </cell>
          <cell r="G469" t="str">
            <v>CHIRIGUANA</v>
          </cell>
          <cell r="H469" t="str">
            <v>800037800</v>
          </cell>
          <cell r="I469" t="str">
            <v>AGRARIO DE COLOMBIA S.A.</v>
          </cell>
          <cell r="J469" t="str">
            <v>AHR</v>
          </cell>
          <cell r="K469" t="str">
            <v>424223002220</v>
          </cell>
          <cell r="M469">
            <v>216378384</v>
          </cell>
        </row>
        <row r="470">
          <cell r="F470">
            <v>800096580</v>
          </cell>
          <cell r="G470" t="str">
            <v>CURUMANI</v>
          </cell>
          <cell r="H470" t="str">
            <v>860003020</v>
          </cell>
          <cell r="I470" t="str">
            <v>BANCO BBVA S.A.</v>
          </cell>
          <cell r="J470" t="str">
            <v>CRR</v>
          </cell>
          <cell r="K470" t="str">
            <v>0316000100006741</v>
          </cell>
          <cell r="M470">
            <v>266252115</v>
          </cell>
        </row>
        <row r="471">
          <cell r="F471">
            <v>800096587</v>
          </cell>
          <cell r="G471" t="str">
            <v>EL COPEY</v>
          </cell>
          <cell r="H471" t="str">
            <v>800037800</v>
          </cell>
          <cell r="I471" t="str">
            <v>AGRARIO DE COLOMBIA S.A.</v>
          </cell>
          <cell r="J471" t="str">
            <v>AHR</v>
          </cell>
          <cell r="K471" t="str">
            <v>424273000830</v>
          </cell>
          <cell r="M471">
            <v>229869333</v>
          </cell>
        </row>
        <row r="472">
          <cell r="F472">
            <v>800096592</v>
          </cell>
          <cell r="G472" t="str">
            <v>EL PASO</v>
          </cell>
          <cell r="H472" t="str">
            <v>860002964</v>
          </cell>
          <cell r="I472" t="str">
            <v>BANCO DE BOGOTA S. A.</v>
          </cell>
          <cell r="J472" t="str">
            <v>CRR</v>
          </cell>
          <cell r="K472" t="str">
            <v>183034008</v>
          </cell>
          <cell r="M472">
            <v>306163263</v>
          </cell>
        </row>
        <row r="473">
          <cell r="F473">
            <v>800096595</v>
          </cell>
          <cell r="G473" t="str">
            <v>GAMARRA</v>
          </cell>
          <cell r="H473" t="str">
            <v>860034313</v>
          </cell>
          <cell r="I473" t="str">
            <v>BANCO DAVIVIENDA S.A.</v>
          </cell>
          <cell r="J473" t="str">
            <v>CRR</v>
          </cell>
          <cell r="K473" t="str">
            <v>206017840</v>
          </cell>
          <cell r="M473">
            <v>68572950</v>
          </cell>
        </row>
        <row r="474">
          <cell r="F474">
            <v>800096597</v>
          </cell>
          <cell r="G474" t="str">
            <v>GONZALEZ</v>
          </cell>
          <cell r="H474" t="str">
            <v>860002964</v>
          </cell>
          <cell r="I474" t="str">
            <v>BANCO DE BOGOTA S. A.</v>
          </cell>
          <cell r="J474" t="str">
            <v>CRR</v>
          </cell>
          <cell r="K474" t="str">
            <v>446051484</v>
          </cell>
          <cell r="M474">
            <v>22964646</v>
          </cell>
        </row>
        <row r="475">
          <cell r="F475">
            <v>800096599</v>
          </cell>
          <cell r="G475" t="str">
            <v>LA GLORIA</v>
          </cell>
          <cell r="H475" t="str">
            <v>800037800</v>
          </cell>
          <cell r="I475" t="str">
            <v>AGRARIO DE COLOMBIA S.A.</v>
          </cell>
          <cell r="J475" t="str">
            <v>AHR</v>
          </cell>
          <cell r="K475" t="str">
            <v>424373000730</v>
          </cell>
          <cell r="M475">
            <v>112807866</v>
          </cell>
        </row>
        <row r="476">
          <cell r="F476">
            <v>800108683</v>
          </cell>
          <cell r="G476" t="str">
            <v>LA JAGUA DE IBIRICO</v>
          </cell>
          <cell r="H476" t="str">
            <v>800037800</v>
          </cell>
          <cell r="I476" t="str">
            <v>AGRARIO DE COLOMBIA S.A.</v>
          </cell>
          <cell r="J476" t="str">
            <v>AHR</v>
          </cell>
          <cell r="K476" t="str">
            <v>424423006662</v>
          </cell>
          <cell r="M476">
            <v>331292127</v>
          </cell>
        </row>
        <row r="477">
          <cell r="F477">
            <v>892301761</v>
          </cell>
          <cell r="G477" t="str">
            <v>MANAURE</v>
          </cell>
          <cell r="H477" t="str">
            <v>800037800</v>
          </cell>
          <cell r="I477" t="str">
            <v>AGRARIO DE COLOMBIA S.A.</v>
          </cell>
          <cell r="J477" t="str">
            <v>AHR</v>
          </cell>
          <cell r="K477" t="str">
            <v>424203000698</v>
          </cell>
          <cell r="M477">
            <v>83267508</v>
          </cell>
        </row>
        <row r="478">
          <cell r="F478">
            <v>800096610</v>
          </cell>
          <cell r="G478" t="str">
            <v>PAILITAS</v>
          </cell>
          <cell r="H478" t="str">
            <v>860002964</v>
          </cell>
          <cell r="I478" t="str">
            <v>BANCO DE BOGOTA S. A.</v>
          </cell>
          <cell r="J478" t="str">
            <v>CRR</v>
          </cell>
          <cell r="K478" t="str">
            <v>116057308</v>
          </cell>
          <cell r="M478">
            <v>118890138</v>
          </cell>
        </row>
        <row r="479">
          <cell r="F479">
            <v>800096613</v>
          </cell>
          <cell r="G479" t="str">
            <v>PELAYA</v>
          </cell>
          <cell r="H479" t="str">
            <v>800037800</v>
          </cell>
          <cell r="I479" t="str">
            <v>AGRARIO DE COLOMBIA S.A.</v>
          </cell>
          <cell r="J479" t="str">
            <v>AHR</v>
          </cell>
          <cell r="K479" t="str">
            <v>424603001472</v>
          </cell>
          <cell r="M479">
            <v>154483902</v>
          </cell>
        </row>
        <row r="480">
          <cell r="F480">
            <v>824001624</v>
          </cell>
          <cell r="G480" t="str">
            <v>PUEBLO BELLO</v>
          </cell>
          <cell r="H480" t="str">
            <v>890903938</v>
          </cell>
          <cell r="I480" t="str">
            <v>BANCOLOMBIA S.A.</v>
          </cell>
          <cell r="J480" t="str">
            <v>AHR</v>
          </cell>
          <cell r="K480" t="str">
            <v>52415305729</v>
          </cell>
          <cell r="M480">
            <v>459770247</v>
          </cell>
        </row>
        <row r="481">
          <cell r="F481">
            <v>892300123</v>
          </cell>
          <cell r="G481" t="str">
            <v>RIO DE ORO</v>
          </cell>
          <cell r="H481" t="str">
            <v>800037800</v>
          </cell>
          <cell r="I481" t="str">
            <v>AGRARIO DE COLOMBIA S.A.</v>
          </cell>
          <cell r="J481" t="str">
            <v>AHR</v>
          </cell>
          <cell r="K481" t="str">
            <v>424653002062</v>
          </cell>
          <cell r="M481">
            <v>95393706</v>
          </cell>
        </row>
        <row r="482">
          <cell r="F482">
            <v>800096605</v>
          </cell>
          <cell r="G482" t="str">
            <v>LA PAZ</v>
          </cell>
          <cell r="H482" t="str">
            <v>800037800</v>
          </cell>
          <cell r="I482" t="str">
            <v>AGRARIO DE COLOMBIA S.A.</v>
          </cell>
          <cell r="J482" t="str">
            <v>AHR</v>
          </cell>
          <cell r="K482" t="str">
            <v>424123001261</v>
          </cell>
          <cell r="M482">
            <v>208591461</v>
          </cell>
        </row>
        <row r="483">
          <cell r="F483">
            <v>800096619</v>
          </cell>
          <cell r="G483" t="str">
            <v>SAN ALBERTO</v>
          </cell>
          <cell r="H483" t="str">
            <v>800037800</v>
          </cell>
          <cell r="I483" t="str">
            <v>AGRARIO DE COLOMBIA S.A.</v>
          </cell>
          <cell r="J483" t="str">
            <v>AHR</v>
          </cell>
          <cell r="K483" t="str">
            <v>424353006971</v>
          </cell>
          <cell r="M483">
            <v>123553815</v>
          </cell>
        </row>
        <row r="484">
          <cell r="F484">
            <v>800096623</v>
          </cell>
          <cell r="G484" t="str">
            <v>SAN DIEGO</v>
          </cell>
          <cell r="H484" t="str">
            <v>800037800</v>
          </cell>
          <cell r="I484" t="str">
            <v>AGRARIO DE COLOMBIA S.A.</v>
          </cell>
          <cell r="J484" t="str">
            <v>AHR</v>
          </cell>
          <cell r="K484" t="str">
            <v>424403001419</v>
          </cell>
          <cell r="M484">
            <v>124988736</v>
          </cell>
        </row>
        <row r="485">
          <cell r="F485">
            <v>892301093</v>
          </cell>
          <cell r="G485" t="str">
            <v>SAN MARTIN</v>
          </cell>
          <cell r="H485" t="str">
            <v>860002964</v>
          </cell>
          <cell r="I485" t="str">
            <v>BANCO DE BOGOTA S. A.</v>
          </cell>
          <cell r="J485" t="str">
            <v>CRR</v>
          </cell>
          <cell r="K485" t="str">
            <v>420006876</v>
          </cell>
          <cell r="M485">
            <v>167428272</v>
          </cell>
        </row>
        <row r="486">
          <cell r="F486">
            <v>800096626</v>
          </cell>
          <cell r="G486" t="str">
            <v>TAMALAMEQUE</v>
          </cell>
          <cell r="H486" t="str">
            <v>800037800</v>
          </cell>
          <cell r="I486" t="str">
            <v>AGRARIO DE COLOMBIA S.A.</v>
          </cell>
          <cell r="J486" t="str">
            <v>AHR</v>
          </cell>
          <cell r="K486" t="str">
            <v>424703000392</v>
          </cell>
          <cell r="M486">
            <v>131251503</v>
          </cell>
        </row>
        <row r="487">
          <cell r="F487">
            <v>800096737</v>
          </cell>
          <cell r="G487" t="str">
            <v>AYAPEL</v>
          </cell>
          <cell r="H487" t="str">
            <v>890903938</v>
          </cell>
          <cell r="I487" t="str">
            <v>BANCOLOMBIA S.A.</v>
          </cell>
          <cell r="J487" t="str">
            <v>CRR</v>
          </cell>
          <cell r="K487" t="str">
            <v>62820142523</v>
          </cell>
          <cell r="M487">
            <v>447107304</v>
          </cell>
        </row>
        <row r="488">
          <cell r="F488">
            <v>800096739</v>
          </cell>
          <cell r="G488" t="str">
            <v>BUENAVISTA</v>
          </cell>
          <cell r="H488" t="str">
            <v>890903938</v>
          </cell>
          <cell r="I488" t="str">
            <v>BANCOLOMBIA S.A.</v>
          </cell>
          <cell r="J488" t="str">
            <v>CRR</v>
          </cell>
          <cell r="K488" t="str">
            <v>68708282676</v>
          </cell>
          <cell r="M488">
            <v>192503838</v>
          </cell>
        </row>
        <row r="489">
          <cell r="F489">
            <v>800096740</v>
          </cell>
          <cell r="G489" t="str">
            <v>CANALETE</v>
          </cell>
          <cell r="H489" t="str">
            <v>800037800</v>
          </cell>
          <cell r="I489" t="str">
            <v>AGRARIO DE COLOMBIA S.A.</v>
          </cell>
          <cell r="J489" t="str">
            <v>AHR</v>
          </cell>
          <cell r="K489" t="str">
            <v>427173001081</v>
          </cell>
          <cell r="M489">
            <v>244839747</v>
          </cell>
        </row>
        <row r="490">
          <cell r="F490">
            <v>800096744</v>
          </cell>
          <cell r="G490" t="str">
            <v>CERETE</v>
          </cell>
          <cell r="H490" t="str">
            <v>890903938</v>
          </cell>
          <cell r="I490" t="str">
            <v>BANCOLOMBIA S.A.</v>
          </cell>
          <cell r="J490" t="str">
            <v>CRR</v>
          </cell>
          <cell r="K490" t="str">
            <v>68108235153</v>
          </cell>
          <cell r="M490">
            <v>476895720</v>
          </cell>
        </row>
        <row r="491">
          <cell r="F491">
            <v>800096750</v>
          </cell>
          <cell r="G491" t="str">
            <v>CHIMA</v>
          </cell>
          <cell r="H491" t="str">
            <v>800037800</v>
          </cell>
          <cell r="I491" t="str">
            <v>AGRARIO DE COLOMBIA S.A.</v>
          </cell>
          <cell r="J491" t="str">
            <v>AHR</v>
          </cell>
          <cell r="K491" t="str">
            <v>427213002329</v>
          </cell>
          <cell r="M491">
            <v>102480495</v>
          </cell>
        </row>
        <row r="492">
          <cell r="F492">
            <v>800096753</v>
          </cell>
          <cell r="G492" t="str">
            <v>CHINU</v>
          </cell>
          <cell r="H492" t="str">
            <v>860003020</v>
          </cell>
          <cell r="I492" t="str">
            <v>BANCO BBVA S.A.</v>
          </cell>
          <cell r="J492" t="str">
            <v>CRR</v>
          </cell>
          <cell r="K492" t="str">
            <v>280008566</v>
          </cell>
          <cell r="M492">
            <v>251882736</v>
          </cell>
        </row>
        <row r="493">
          <cell r="F493">
            <v>800096746</v>
          </cell>
          <cell r="G493" t="str">
            <v>CIENAGA DE ORO</v>
          </cell>
          <cell r="H493" t="str">
            <v>890903938</v>
          </cell>
          <cell r="I493" t="str">
            <v>BANCOLOMBIA S.A.</v>
          </cell>
          <cell r="J493" t="str">
            <v>CRR</v>
          </cell>
          <cell r="K493" t="str">
            <v>68108235491</v>
          </cell>
          <cell r="M493">
            <v>393263421</v>
          </cell>
        </row>
        <row r="494">
          <cell r="F494">
            <v>812001675</v>
          </cell>
          <cell r="G494" t="str">
            <v>COTORRA</v>
          </cell>
          <cell r="H494" t="str">
            <v>860003020</v>
          </cell>
          <cell r="I494" t="str">
            <v>BANCO BBVA S.A.</v>
          </cell>
          <cell r="J494" t="str">
            <v>CRR</v>
          </cell>
          <cell r="K494" t="str">
            <v>612011312</v>
          </cell>
          <cell r="M494">
            <v>99655539</v>
          </cell>
        </row>
        <row r="495">
          <cell r="F495">
            <v>812001681</v>
          </cell>
          <cell r="G495" t="str">
            <v>LA APARTADA</v>
          </cell>
          <cell r="H495" t="str">
            <v>860003020</v>
          </cell>
          <cell r="I495" t="str">
            <v>BANCO BBVA S.A.</v>
          </cell>
          <cell r="J495" t="str">
            <v>CRR</v>
          </cell>
          <cell r="K495" t="str">
            <v>0271000100005621</v>
          </cell>
          <cell r="M495">
            <v>106835376</v>
          </cell>
        </row>
        <row r="496">
          <cell r="F496">
            <v>800096761</v>
          </cell>
          <cell r="G496" t="str">
            <v>LOS CORDOBAS</v>
          </cell>
          <cell r="H496" t="str">
            <v>860034313</v>
          </cell>
          <cell r="I496" t="str">
            <v>BANCO DAVIVIENDA S.A.</v>
          </cell>
          <cell r="J496" t="str">
            <v>CRR</v>
          </cell>
          <cell r="K496" t="str">
            <v>285048732</v>
          </cell>
          <cell r="M496">
            <v>223070847</v>
          </cell>
        </row>
        <row r="497">
          <cell r="F497">
            <v>800096762</v>
          </cell>
          <cell r="G497" t="str">
            <v>MOMIL</v>
          </cell>
          <cell r="H497" t="str">
            <v>860002964</v>
          </cell>
          <cell r="I497" t="str">
            <v>BANCO DE BOGOTA S. A.</v>
          </cell>
          <cell r="J497" t="str">
            <v>CRR</v>
          </cell>
          <cell r="K497" t="str">
            <v>408042265</v>
          </cell>
          <cell r="M497">
            <v>92576721</v>
          </cell>
        </row>
        <row r="498">
          <cell r="F498">
            <v>800096763</v>
          </cell>
          <cell r="G498" t="str">
            <v>MONTELIBANO</v>
          </cell>
          <cell r="H498" t="str">
            <v>860002964</v>
          </cell>
          <cell r="I498" t="str">
            <v>BANCO DE BOGOTA S. A.</v>
          </cell>
          <cell r="J498" t="str">
            <v>CRR</v>
          </cell>
          <cell r="K498" t="str">
            <v>436040893</v>
          </cell>
          <cell r="M498">
            <v>509138592</v>
          </cell>
        </row>
        <row r="499">
          <cell r="F499">
            <v>800065474</v>
          </cell>
          <cell r="G499" t="str">
            <v>MOÑITOS</v>
          </cell>
          <cell r="H499" t="str">
            <v>860003020</v>
          </cell>
          <cell r="I499" t="str">
            <v>BANCO BBVA S.A.</v>
          </cell>
          <cell r="J499" t="str">
            <v>CRR</v>
          </cell>
          <cell r="K499" t="str">
            <v>0612150100011056</v>
          </cell>
          <cell r="M499">
            <v>353303220</v>
          </cell>
        </row>
        <row r="500">
          <cell r="F500">
            <v>800096765</v>
          </cell>
          <cell r="G500" t="str">
            <v>PLANETA RICA</v>
          </cell>
          <cell r="H500" t="str">
            <v>890903938</v>
          </cell>
          <cell r="I500" t="str">
            <v>BANCOLOMBIA S.A.</v>
          </cell>
          <cell r="J500" t="str">
            <v>CRR</v>
          </cell>
          <cell r="K500" t="str">
            <v>68708305001</v>
          </cell>
          <cell r="M500">
            <v>483915663</v>
          </cell>
        </row>
        <row r="501">
          <cell r="F501">
            <v>800096766</v>
          </cell>
          <cell r="G501" t="str">
            <v>PUEBLO NUEVO</v>
          </cell>
          <cell r="H501" t="str">
            <v>800037800</v>
          </cell>
          <cell r="I501" t="str">
            <v>AGRARIO DE COLOMBIA S.A.</v>
          </cell>
          <cell r="J501" t="str">
            <v>AHR</v>
          </cell>
          <cell r="K501" t="str">
            <v>427673001134</v>
          </cell>
          <cell r="M501">
            <v>258162009</v>
          </cell>
        </row>
        <row r="502">
          <cell r="F502">
            <v>800096770</v>
          </cell>
          <cell r="G502" t="str">
            <v>PUERTO ESCONDIDO</v>
          </cell>
          <cell r="H502" t="str">
            <v>890903938</v>
          </cell>
          <cell r="I502" t="str">
            <v>BANCOLOMBIA S.A.</v>
          </cell>
          <cell r="J502" t="str">
            <v>AHR</v>
          </cell>
          <cell r="K502" t="str">
            <v>67795082686</v>
          </cell>
          <cell r="M502">
            <v>312782013</v>
          </cell>
        </row>
        <row r="503">
          <cell r="F503">
            <v>800096772</v>
          </cell>
          <cell r="G503" t="str">
            <v>PUERTO LIBERTADOR</v>
          </cell>
          <cell r="H503" t="str">
            <v>860002964</v>
          </cell>
          <cell r="I503" t="str">
            <v>BANCO DE BOGOTA S. A.</v>
          </cell>
          <cell r="J503" t="str">
            <v>CRR</v>
          </cell>
          <cell r="K503" t="str">
            <v>436040943</v>
          </cell>
          <cell r="M503">
            <v>469000239</v>
          </cell>
        </row>
        <row r="504">
          <cell r="F504">
            <v>800079162</v>
          </cell>
          <cell r="G504" t="str">
            <v>PURISIMA</v>
          </cell>
          <cell r="H504" t="str">
            <v>860002964</v>
          </cell>
          <cell r="I504" t="str">
            <v>BANCO DE BOGOTA S. A.</v>
          </cell>
          <cell r="J504" t="str">
            <v>CRR</v>
          </cell>
          <cell r="K504" t="str">
            <v>408042349</v>
          </cell>
          <cell r="M504">
            <v>129734184</v>
          </cell>
        </row>
        <row r="505">
          <cell r="F505">
            <v>800075231</v>
          </cell>
          <cell r="G505" t="str">
            <v>SAN ANDRES SOTAVENTO</v>
          </cell>
          <cell r="H505" t="str">
            <v>860003020</v>
          </cell>
          <cell r="I505" t="str">
            <v>BANCO BBVA S.A.</v>
          </cell>
          <cell r="J505" t="str">
            <v>CRR</v>
          </cell>
          <cell r="K505" t="str">
            <v>0280000100003781</v>
          </cell>
          <cell r="M505">
            <v>572122287</v>
          </cell>
        </row>
        <row r="506">
          <cell r="F506">
            <v>800096781</v>
          </cell>
          <cell r="G506" t="str">
            <v>SAN ANTERO</v>
          </cell>
          <cell r="H506" t="str">
            <v>890300279</v>
          </cell>
          <cell r="I506" t="str">
            <v>BANCO DE OCCIDENTE</v>
          </cell>
          <cell r="J506" t="str">
            <v>CRR</v>
          </cell>
          <cell r="K506" t="str">
            <v>894808880</v>
          </cell>
          <cell r="M506">
            <v>212060271</v>
          </cell>
        </row>
        <row r="507">
          <cell r="F507">
            <v>800096804</v>
          </cell>
          <cell r="G507" t="str">
            <v>SAN BERNARDO DEL VIENTO</v>
          </cell>
          <cell r="H507" t="str">
            <v>860002964</v>
          </cell>
          <cell r="I507" t="str">
            <v>BANCO DE BOGOTA S. A.</v>
          </cell>
          <cell r="J507" t="str">
            <v>CRR</v>
          </cell>
          <cell r="K507" t="str">
            <v>408042315</v>
          </cell>
          <cell r="M507">
            <v>301918080</v>
          </cell>
        </row>
        <row r="508">
          <cell r="F508">
            <v>800075537</v>
          </cell>
          <cell r="G508" t="str">
            <v>SAN CARLOS</v>
          </cell>
          <cell r="H508" t="str">
            <v>860002964</v>
          </cell>
          <cell r="I508" t="str">
            <v>BANCO DE BOGOTA S. A.</v>
          </cell>
          <cell r="J508" t="str">
            <v>CRR</v>
          </cell>
          <cell r="K508" t="str">
            <v>216054619</v>
          </cell>
          <cell r="M508">
            <v>169940058</v>
          </cell>
        </row>
        <row r="509">
          <cell r="F509">
            <v>900220061</v>
          </cell>
          <cell r="G509" t="str">
            <v>SAN JOSE DE URE</v>
          </cell>
          <cell r="H509" t="str">
            <v>890903938</v>
          </cell>
          <cell r="I509" t="str">
            <v>BANCOLOMBIA S.A.</v>
          </cell>
          <cell r="J509" t="str">
            <v>CRR</v>
          </cell>
          <cell r="K509" t="str">
            <v>96646681022</v>
          </cell>
          <cell r="M509">
            <v>140313198</v>
          </cell>
        </row>
        <row r="510">
          <cell r="F510">
            <v>800096805</v>
          </cell>
          <cell r="G510" t="str">
            <v>SAN PELAYO</v>
          </cell>
          <cell r="H510" t="str">
            <v>860002964</v>
          </cell>
          <cell r="I510" t="str">
            <v>BANCO DE BOGOTA S. A.</v>
          </cell>
          <cell r="J510" t="str">
            <v>CRR</v>
          </cell>
          <cell r="K510" t="str">
            <v>216054502</v>
          </cell>
          <cell r="M510">
            <v>263014341</v>
          </cell>
        </row>
        <row r="511">
          <cell r="F511">
            <v>800096807</v>
          </cell>
          <cell r="G511" t="str">
            <v>TIERRALTA</v>
          </cell>
          <cell r="H511" t="str">
            <v>800037800</v>
          </cell>
          <cell r="I511" t="str">
            <v>AGRARIO DE COLOMBIA S.A.</v>
          </cell>
          <cell r="J511" t="str">
            <v>AHR</v>
          </cell>
          <cell r="K511" t="str">
            <v>427803002286</v>
          </cell>
          <cell r="M511">
            <v>1234336032</v>
          </cell>
        </row>
        <row r="512">
          <cell r="F512">
            <v>900220147</v>
          </cell>
          <cell r="G512" t="str">
            <v>TUCHIN</v>
          </cell>
          <cell r="H512" t="str">
            <v>860003020</v>
          </cell>
          <cell r="I512" t="str">
            <v>BANCO BBVA S.A.</v>
          </cell>
          <cell r="J512" t="str">
            <v>CRR</v>
          </cell>
          <cell r="K512" t="str">
            <v>0280000100009457</v>
          </cell>
          <cell r="M512">
            <v>591564543</v>
          </cell>
        </row>
        <row r="513">
          <cell r="F513">
            <v>800096808</v>
          </cell>
          <cell r="G513" t="str">
            <v>VALENCIA</v>
          </cell>
          <cell r="H513" t="str">
            <v>890903938</v>
          </cell>
          <cell r="I513" t="str">
            <v>BANCOLOMBIA S.A.</v>
          </cell>
          <cell r="J513" t="str">
            <v>CRR</v>
          </cell>
          <cell r="K513" t="str">
            <v>09108267507</v>
          </cell>
          <cell r="M513">
            <v>372150396</v>
          </cell>
        </row>
        <row r="514">
          <cell r="F514">
            <v>890680149</v>
          </cell>
          <cell r="G514" t="str">
            <v>AGUA DE DIOS</v>
          </cell>
          <cell r="H514" t="str">
            <v>860007738</v>
          </cell>
          <cell r="I514" t="str">
            <v>BANCO POPULAR S. A.</v>
          </cell>
          <cell r="J514" t="str">
            <v>CRR</v>
          </cell>
          <cell r="K514" t="str">
            <v>110361020514</v>
          </cell>
          <cell r="M514">
            <v>24684276</v>
          </cell>
        </row>
        <row r="515">
          <cell r="F515">
            <v>899999450</v>
          </cell>
          <cell r="G515" t="str">
            <v>ALBAN</v>
          </cell>
          <cell r="H515" t="str">
            <v>860007738</v>
          </cell>
          <cell r="I515" t="str">
            <v>BANCO POPULAR S. A.</v>
          </cell>
          <cell r="J515" t="str">
            <v>CRR</v>
          </cell>
          <cell r="K515" t="str">
            <v>350060505</v>
          </cell>
          <cell r="M515">
            <v>22152102</v>
          </cell>
        </row>
        <row r="516">
          <cell r="F516">
            <v>890680097</v>
          </cell>
          <cell r="G516" t="str">
            <v>ANAPOIMA</v>
          </cell>
          <cell r="H516" t="str">
            <v>890903938</v>
          </cell>
          <cell r="I516" t="str">
            <v>BANCOLOMBIA S.A.</v>
          </cell>
          <cell r="J516" t="str">
            <v>CRR</v>
          </cell>
          <cell r="K516" t="str">
            <v>38408285398</v>
          </cell>
          <cell r="M516">
            <v>57337242</v>
          </cell>
        </row>
        <row r="517">
          <cell r="F517">
            <v>899999426</v>
          </cell>
          <cell r="G517" t="str">
            <v>ANOLAIMA</v>
          </cell>
          <cell r="H517" t="str">
            <v>860002964</v>
          </cell>
          <cell r="I517" t="str">
            <v>BANCO DE BOGOTA S. A.</v>
          </cell>
          <cell r="J517" t="str">
            <v>CRR</v>
          </cell>
          <cell r="K517" t="str">
            <v>124016122</v>
          </cell>
          <cell r="M517">
            <v>46299852</v>
          </cell>
        </row>
        <row r="518">
          <cell r="F518">
            <v>800093386</v>
          </cell>
          <cell r="G518" t="str">
            <v>ARBELAEZ</v>
          </cell>
          <cell r="H518" t="str">
            <v>860003020</v>
          </cell>
          <cell r="I518" t="str">
            <v>BANCO BBVA S.A.</v>
          </cell>
          <cell r="J518" t="str">
            <v>CRR</v>
          </cell>
          <cell r="K518" t="str">
            <v>0378000100006472</v>
          </cell>
          <cell r="M518">
            <v>44816061</v>
          </cell>
        </row>
        <row r="519">
          <cell r="F519">
            <v>800094624</v>
          </cell>
          <cell r="G519" t="str">
            <v>BELTRAN</v>
          </cell>
          <cell r="H519" t="str">
            <v>890903938</v>
          </cell>
          <cell r="I519" t="str">
            <v>BANCOLOMBIA S.A.</v>
          </cell>
          <cell r="J519" t="str">
            <v>CRR</v>
          </cell>
          <cell r="K519" t="str">
            <v>44308776486</v>
          </cell>
          <cell r="M519">
            <v>6823692</v>
          </cell>
        </row>
        <row r="520">
          <cell r="F520">
            <v>899999708</v>
          </cell>
          <cell r="G520" t="str">
            <v>BITUIMA</v>
          </cell>
          <cell r="H520" t="str">
            <v>860034313</v>
          </cell>
          <cell r="I520" t="str">
            <v>BANCO DAVIVIENDA S.A.</v>
          </cell>
          <cell r="J520" t="str">
            <v>CRR</v>
          </cell>
          <cell r="K520" t="str">
            <v>237009006</v>
          </cell>
          <cell r="M520">
            <v>9047214</v>
          </cell>
        </row>
        <row r="521">
          <cell r="F521">
            <v>800094622</v>
          </cell>
          <cell r="G521" t="str">
            <v>BOJACA</v>
          </cell>
          <cell r="H521" t="str">
            <v>890903938</v>
          </cell>
          <cell r="I521" t="str">
            <v>BANCOLOMBIA S.A.</v>
          </cell>
          <cell r="J521" t="str">
            <v>AHR</v>
          </cell>
          <cell r="K521" t="str">
            <v>37208293363</v>
          </cell>
          <cell r="M521">
            <v>36273798</v>
          </cell>
        </row>
        <row r="522">
          <cell r="F522">
            <v>890680107</v>
          </cell>
          <cell r="G522" t="str">
            <v>CABRERA</v>
          </cell>
          <cell r="H522" t="str">
            <v>800037800</v>
          </cell>
          <cell r="I522" t="str">
            <v>AGRARIO DE COLOMBIA S.A.</v>
          </cell>
          <cell r="J522" t="str">
            <v>AHR</v>
          </cell>
          <cell r="K522" t="str">
            <v>431113002711</v>
          </cell>
          <cell r="M522">
            <v>20210892</v>
          </cell>
        </row>
        <row r="523">
          <cell r="F523">
            <v>800081091</v>
          </cell>
          <cell r="G523" t="str">
            <v>CACHIPAY</v>
          </cell>
          <cell r="H523" t="str">
            <v>800037800</v>
          </cell>
          <cell r="I523" t="str">
            <v>AGRARIO DE COLOMBIA S.A.</v>
          </cell>
          <cell r="J523" t="str">
            <v>AHR</v>
          </cell>
          <cell r="K523" t="str">
            <v>431153004881</v>
          </cell>
          <cell r="M523">
            <v>24481401</v>
          </cell>
        </row>
        <row r="524">
          <cell r="F524">
            <v>899999465</v>
          </cell>
          <cell r="G524" t="str">
            <v>CAJICA</v>
          </cell>
          <cell r="H524" t="str">
            <v>890903938</v>
          </cell>
          <cell r="I524" t="str">
            <v>BANCOLOMBIA S.A.</v>
          </cell>
          <cell r="J524" t="str">
            <v>AHR</v>
          </cell>
          <cell r="K524" t="str">
            <v>33508286355</v>
          </cell>
          <cell r="M524">
            <v>167975883</v>
          </cell>
        </row>
        <row r="525">
          <cell r="F525">
            <v>899999710</v>
          </cell>
          <cell r="G525" t="str">
            <v>CAPARRAPI</v>
          </cell>
          <cell r="H525" t="str">
            <v>800037800</v>
          </cell>
          <cell r="I525" t="str">
            <v>AGRARIO DE COLOMBIA S.A.</v>
          </cell>
          <cell r="J525" t="str">
            <v>AHR</v>
          </cell>
          <cell r="K525" t="str">
            <v>431173007435</v>
          </cell>
          <cell r="M525">
            <v>55170327</v>
          </cell>
        </row>
        <row r="526">
          <cell r="F526">
            <v>899999462</v>
          </cell>
          <cell r="G526" t="str">
            <v>CAQUEZA</v>
          </cell>
          <cell r="H526" t="str">
            <v>860007738</v>
          </cell>
          <cell r="I526" t="str">
            <v>BANCO POPULAR S. A.</v>
          </cell>
          <cell r="J526" t="str">
            <v>CRR</v>
          </cell>
          <cell r="K526" t="str">
            <v>320020977</v>
          </cell>
          <cell r="M526">
            <v>59993145</v>
          </cell>
        </row>
        <row r="527">
          <cell r="F527">
            <v>899999367</v>
          </cell>
          <cell r="G527" t="str">
            <v>CARMEN DE CARUPA</v>
          </cell>
          <cell r="H527" t="str">
            <v>800037800</v>
          </cell>
          <cell r="I527" t="str">
            <v>AGRARIO DE COLOMBIA S.A.</v>
          </cell>
          <cell r="J527" t="str">
            <v>AHR</v>
          </cell>
          <cell r="K527" t="str">
            <v>431273004042</v>
          </cell>
          <cell r="M527">
            <v>27135651</v>
          </cell>
        </row>
        <row r="528">
          <cell r="F528">
            <v>899999400</v>
          </cell>
          <cell r="G528" t="str">
            <v>CHAGUANI</v>
          </cell>
          <cell r="H528" t="str">
            <v>800037800</v>
          </cell>
          <cell r="I528" t="str">
            <v>AGRARIO DE COLOMBIA S.A.</v>
          </cell>
          <cell r="J528" t="str">
            <v>AHR</v>
          </cell>
          <cell r="K528" t="str">
            <v>431203000708</v>
          </cell>
          <cell r="M528">
            <v>11514570</v>
          </cell>
        </row>
        <row r="529">
          <cell r="F529">
            <v>899999467</v>
          </cell>
          <cell r="G529" t="str">
            <v>CHIPAQUE</v>
          </cell>
          <cell r="H529" t="str">
            <v>860007738</v>
          </cell>
          <cell r="I529" t="str">
            <v>BANCO POPULAR S. A.</v>
          </cell>
          <cell r="J529" t="str">
            <v>AHR</v>
          </cell>
          <cell r="K529" t="str">
            <v>220330720533</v>
          </cell>
          <cell r="M529">
            <v>35452461</v>
          </cell>
        </row>
        <row r="530">
          <cell r="F530">
            <v>899999414</v>
          </cell>
          <cell r="G530" t="str">
            <v>CHOACHI</v>
          </cell>
          <cell r="H530" t="str">
            <v>860002964</v>
          </cell>
          <cell r="I530" t="str">
            <v>BANCO DE BOGOTA S. A.</v>
          </cell>
          <cell r="J530" t="str">
            <v>AHR</v>
          </cell>
          <cell r="K530" t="str">
            <v>197014616</v>
          </cell>
          <cell r="M530">
            <v>36511257</v>
          </cell>
        </row>
        <row r="531">
          <cell r="F531">
            <v>899999357</v>
          </cell>
          <cell r="G531" t="str">
            <v>CHOCONTA</v>
          </cell>
          <cell r="H531" t="str">
            <v>800037800</v>
          </cell>
          <cell r="I531" t="str">
            <v>AGRARIO DE COLOMBIA S.A.</v>
          </cell>
          <cell r="J531" t="str">
            <v>AHR</v>
          </cell>
          <cell r="K531" t="str">
            <v>431183011090</v>
          </cell>
          <cell r="M531">
            <v>76204635</v>
          </cell>
        </row>
        <row r="532">
          <cell r="F532">
            <v>899999466</v>
          </cell>
          <cell r="G532" t="str">
            <v>COGUA</v>
          </cell>
          <cell r="H532" t="str">
            <v>860007738</v>
          </cell>
          <cell r="I532" t="str">
            <v>BANCO POPULAR S. A.</v>
          </cell>
          <cell r="J532" t="str">
            <v>CRR</v>
          </cell>
          <cell r="K532" t="str">
            <v>110371000084</v>
          </cell>
          <cell r="M532">
            <v>71451927</v>
          </cell>
        </row>
        <row r="533">
          <cell r="F533">
            <v>899999705</v>
          </cell>
          <cell r="G533" t="str">
            <v>COTA</v>
          </cell>
          <cell r="H533" t="str">
            <v>860002964</v>
          </cell>
          <cell r="I533" t="str">
            <v>BANCO DE BOGOTA S. A.</v>
          </cell>
          <cell r="J533" t="str">
            <v>CRR</v>
          </cell>
          <cell r="K533" t="str">
            <v>016010480</v>
          </cell>
          <cell r="M533">
            <v>59973597</v>
          </cell>
        </row>
        <row r="534">
          <cell r="F534">
            <v>899999406</v>
          </cell>
          <cell r="G534" t="str">
            <v>CUCUNUBA</v>
          </cell>
          <cell r="H534" t="str">
            <v>860002964</v>
          </cell>
          <cell r="I534" t="str">
            <v>BANCO DE BOGOTA S. A.</v>
          </cell>
          <cell r="J534" t="str">
            <v>CRR</v>
          </cell>
          <cell r="K534" t="str">
            <v>611318320</v>
          </cell>
          <cell r="M534">
            <v>37680033</v>
          </cell>
        </row>
        <row r="535">
          <cell r="F535">
            <v>890680162</v>
          </cell>
          <cell r="G535" t="str">
            <v>EL COLEGIO</v>
          </cell>
          <cell r="H535" t="str">
            <v>860034313</v>
          </cell>
          <cell r="I535" t="str">
            <v>BANCO DAVIVIENDA S.A.</v>
          </cell>
          <cell r="J535" t="str">
            <v>CRR</v>
          </cell>
          <cell r="K535" t="str">
            <v>182031724</v>
          </cell>
          <cell r="M535">
            <v>81278808</v>
          </cell>
        </row>
        <row r="536">
          <cell r="F536">
            <v>899999460</v>
          </cell>
          <cell r="G536" t="str">
            <v>EL PEÑON</v>
          </cell>
          <cell r="H536" t="str">
            <v>890903938</v>
          </cell>
          <cell r="I536" t="str">
            <v>BANCOLOMBIA S.A.</v>
          </cell>
          <cell r="J536" t="str">
            <v>CRR</v>
          </cell>
          <cell r="K536" t="str">
            <v>34108302591</v>
          </cell>
          <cell r="M536">
            <v>18348609</v>
          </cell>
        </row>
        <row r="537">
          <cell r="F537">
            <v>832002318</v>
          </cell>
          <cell r="G537" t="str">
            <v>EL ROSAL</v>
          </cell>
          <cell r="H537" t="str">
            <v>890903938</v>
          </cell>
          <cell r="I537" t="str">
            <v>BANCOLOMBIA S.A.</v>
          </cell>
          <cell r="J537" t="str">
            <v>CRR</v>
          </cell>
          <cell r="K537" t="str">
            <v>90908294162</v>
          </cell>
          <cell r="M537">
            <v>76215063</v>
          </cell>
        </row>
        <row r="538">
          <cell r="F538">
            <v>899999364</v>
          </cell>
          <cell r="G538" t="str">
            <v>FOMEQUE</v>
          </cell>
          <cell r="H538" t="str">
            <v>860007738</v>
          </cell>
          <cell r="I538" t="str">
            <v>BANCO POPULAR S. A.</v>
          </cell>
          <cell r="J538" t="str">
            <v>CRR</v>
          </cell>
          <cell r="K538" t="str">
            <v>341020600</v>
          </cell>
          <cell r="M538">
            <v>43403475</v>
          </cell>
        </row>
        <row r="539">
          <cell r="F539">
            <v>899999420</v>
          </cell>
          <cell r="G539" t="str">
            <v>FOSCA</v>
          </cell>
          <cell r="H539" t="str">
            <v>860007738</v>
          </cell>
          <cell r="I539" t="str">
            <v>BANCO POPULAR S. A.</v>
          </cell>
          <cell r="J539" t="str">
            <v>CRR</v>
          </cell>
          <cell r="K539" t="str">
            <v>320021009</v>
          </cell>
          <cell r="M539">
            <v>29800806</v>
          </cell>
        </row>
        <row r="540">
          <cell r="F540">
            <v>899999323</v>
          </cell>
          <cell r="G540" t="str">
            <v>FUQUENE</v>
          </cell>
          <cell r="H540" t="str">
            <v>860003020</v>
          </cell>
          <cell r="I540" t="str">
            <v>BANCO BBVA S.A.</v>
          </cell>
          <cell r="J540" t="str">
            <v>CRR</v>
          </cell>
          <cell r="K540" t="str">
            <v>925029183</v>
          </cell>
          <cell r="M540">
            <v>35436321</v>
          </cell>
        </row>
        <row r="541">
          <cell r="F541">
            <v>800094671</v>
          </cell>
          <cell r="G541" t="str">
            <v>GACHALA</v>
          </cell>
          <cell r="H541" t="str">
            <v>800037800</v>
          </cell>
          <cell r="I541" t="str">
            <v>AGRARIO DE COLOMBIA S.A.</v>
          </cell>
          <cell r="J541" t="str">
            <v>AHR</v>
          </cell>
          <cell r="K541" t="str">
            <v>431353006501</v>
          </cell>
          <cell r="M541">
            <v>16993677</v>
          </cell>
        </row>
        <row r="542">
          <cell r="F542">
            <v>899999419</v>
          </cell>
          <cell r="G542" t="str">
            <v>GACHANCIPA</v>
          </cell>
          <cell r="H542" t="str">
            <v>890903938</v>
          </cell>
          <cell r="I542" t="str">
            <v>BANCOLOMBIA S.A.</v>
          </cell>
          <cell r="J542" t="str">
            <v>CRR</v>
          </cell>
          <cell r="K542" t="str">
            <v>33808290954</v>
          </cell>
          <cell r="M542">
            <v>53047662</v>
          </cell>
        </row>
        <row r="543">
          <cell r="F543">
            <v>899999331</v>
          </cell>
          <cell r="G543" t="str">
            <v>GACHETA</v>
          </cell>
          <cell r="H543" t="str">
            <v>860002964</v>
          </cell>
          <cell r="I543" t="str">
            <v>BANCO DE BOGOTA S. A.</v>
          </cell>
          <cell r="J543" t="str">
            <v>CRR</v>
          </cell>
          <cell r="K543" t="str">
            <v>334023397</v>
          </cell>
          <cell r="M543">
            <v>36874044</v>
          </cell>
        </row>
        <row r="544">
          <cell r="F544">
            <v>800094684</v>
          </cell>
          <cell r="G544" t="str">
            <v>GAMA</v>
          </cell>
          <cell r="H544" t="str">
            <v>860002964</v>
          </cell>
          <cell r="I544" t="str">
            <v>BANCO DE BOGOTA S. A.</v>
          </cell>
          <cell r="J544" t="str">
            <v>CRR</v>
          </cell>
          <cell r="K544" t="str">
            <v>334023439</v>
          </cell>
          <cell r="M544">
            <v>9463431</v>
          </cell>
        </row>
        <row r="545">
          <cell r="F545">
            <v>832000992</v>
          </cell>
          <cell r="G545" t="str">
            <v>GRANADA</v>
          </cell>
          <cell r="H545" t="str">
            <v>860002964</v>
          </cell>
          <cell r="I545" t="str">
            <v>BANCO DE BOGOTA S. A.</v>
          </cell>
          <cell r="J545" t="str">
            <v>CRR</v>
          </cell>
          <cell r="K545" t="str">
            <v>229027305</v>
          </cell>
          <cell r="M545">
            <v>28124439</v>
          </cell>
        </row>
        <row r="546">
          <cell r="F546">
            <v>899999362</v>
          </cell>
          <cell r="G546" t="str">
            <v>GUACHETA</v>
          </cell>
          <cell r="H546" t="str">
            <v>890903938</v>
          </cell>
          <cell r="I546" t="str">
            <v>BANCOLOMBIA S.A.</v>
          </cell>
          <cell r="J546" t="str">
            <v>CRR</v>
          </cell>
          <cell r="K546" t="str">
            <v>35608313610</v>
          </cell>
          <cell r="M546">
            <v>67102422</v>
          </cell>
        </row>
        <row r="547">
          <cell r="F547">
            <v>899999701</v>
          </cell>
          <cell r="G547" t="str">
            <v>GUADUAS</v>
          </cell>
          <cell r="H547" t="str">
            <v>860002964</v>
          </cell>
          <cell r="I547" t="str">
            <v>BANCO DE BOGOTA S. A.</v>
          </cell>
          <cell r="J547" t="str">
            <v>CRR</v>
          </cell>
          <cell r="K547" t="str">
            <v>356031971</v>
          </cell>
          <cell r="M547">
            <v>77974662</v>
          </cell>
        </row>
        <row r="548">
          <cell r="F548">
            <v>899999442</v>
          </cell>
          <cell r="G548" t="str">
            <v>GUASCA</v>
          </cell>
          <cell r="H548" t="str">
            <v>800037800</v>
          </cell>
          <cell r="I548" t="str">
            <v>AGRARIO DE COLOMBIA S.A.</v>
          </cell>
          <cell r="J548" t="str">
            <v>AHR</v>
          </cell>
          <cell r="K548" t="str">
            <v>431363005587</v>
          </cell>
          <cell r="M548">
            <v>59058813</v>
          </cell>
        </row>
        <row r="549">
          <cell r="F549">
            <v>800011271</v>
          </cell>
          <cell r="G549" t="str">
            <v>GUATAQUI</v>
          </cell>
          <cell r="H549" t="str">
            <v>860002964</v>
          </cell>
          <cell r="I549" t="str">
            <v>BANCO DE BOGOTA S. A.</v>
          </cell>
          <cell r="J549" t="str">
            <v>CRR</v>
          </cell>
          <cell r="K549" t="str">
            <v>348085119</v>
          </cell>
          <cell r="M549">
            <v>9882267</v>
          </cell>
        </row>
        <row r="550">
          <cell r="F550">
            <v>899999395</v>
          </cell>
          <cell r="G550" t="str">
            <v>GUATAVITA</v>
          </cell>
          <cell r="H550" t="str">
            <v>800037800</v>
          </cell>
          <cell r="I550" t="str">
            <v>AGRARIO DE COLOMBIA S.A.</v>
          </cell>
          <cell r="J550" t="str">
            <v>AHR</v>
          </cell>
          <cell r="K550" t="str">
            <v>431373006808</v>
          </cell>
          <cell r="M550">
            <v>19884333</v>
          </cell>
        </row>
        <row r="551">
          <cell r="F551">
            <v>800094685</v>
          </cell>
          <cell r="G551" t="str">
            <v>GUAYABAL DE SIQUIMA</v>
          </cell>
          <cell r="H551" t="str">
            <v>800037800</v>
          </cell>
          <cell r="I551" t="str">
            <v>AGRARIO DE COLOMBIA S.A.</v>
          </cell>
          <cell r="J551" t="str">
            <v>AHR</v>
          </cell>
          <cell r="K551" t="str">
            <v>431383003599</v>
          </cell>
          <cell r="M551">
            <v>16601040</v>
          </cell>
        </row>
        <row r="552">
          <cell r="F552">
            <v>800094701</v>
          </cell>
          <cell r="G552" t="str">
            <v>GUAYABETAL</v>
          </cell>
          <cell r="H552" t="str">
            <v>860007738</v>
          </cell>
          <cell r="I552" t="str">
            <v>BANCO POPULAR S. A.</v>
          </cell>
          <cell r="J552" t="str">
            <v>CRR</v>
          </cell>
          <cell r="K552" t="str">
            <v>110320021025</v>
          </cell>
          <cell r="M552">
            <v>22371507</v>
          </cell>
        </row>
        <row r="553">
          <cell r="F553">
            <v>800094704</v>
          </cell>
          <cell r="G553" t="str">
            <v>GUTIERREZ</v>
          </cell>
          <cell r="H553" t="str">
            <v>800037800</v>
          </cell>
          <cell r="I553" t="str">
            <v>AGRARIO DE COLOMBIA S.A.</v>
          </cell>
          <cell r="J553" t="str">
            <v>AHR</v>
          </cell>
          <cell r="K553" t="str">
            <v>431393003384</v>
          </cell>
          <cell r="M553">
            <v>17854785</v>
          </cell>
        </row>
        <row r="554">
          <cell r="F554">
            <v>800004018</v>
          </cell>
          <cell r="G554" t="str">
            <v>JERUSALEN</v>
          </cell>
          <cell r="H554" t="str">
            <v>860007738</v>
          </cell>
          <cell r="I554" t="str">
            <v>BANCO POPULAR S. A.</v>
          </cell>
          <cell r="J554" t="str">
            <v>CRR</v>
          </cell>
          <cell r="K554" t="str">
            <v>110363022252</v>
          </cell>
          <cell r="M554">
            <v>9552729</v>
          </cell>
        </row>
        <row r="555">
          <cell r="F555">
            <v>800094705</v>
          </cell>
          <cell r="G555" t="str">
            <v>JUNIN</v>
          </cell>
          <cell r="H555" t="str">
            <v>800037800</v>
          </cell>
          <cell r="I555" t="str">
            <v>AGRARIO DE COLOMBIA S.A.</v>
          </cell>
          <cell r="J555" t="str">
            <v>AHR</v>
          </cell>
          <cell r="K555" t="str">
            <v>431403005852</v>
          </cell>
          <cell r="M555">
            <v>19711848</v>
          </cell>
        </row>
        <row r="556">
          <cell r="F556">
            <v>899999712</v>
          </cell>
          <cell r="G556" t="str">
            <v>LA CALERA</v>
          </cell>
          <cell r="H556" t="str">
            <v>890903938</v>
          </cell>
          <cell r="I556" t="str">
            <v>BANCOLOMBIA S.A.</v>
          </cell>
          <cell r="J556" t="str">
            <v>CRR</v>
          </cell>
          <cell r="K556" t="str">
            <v>24908318251</v>
          </cell>
          <cell r="M556">
            <v>58027371</v>
          </cell>
        </row>
        <row r="557">
          <cell r="F557">
            <v>890680026</v>
          </cell>
          <cell r="G557" t="str">
            <v>LA MESA</v>
          </cell>
          <cell r="H557" t="str">
            <v>860002964</v>
          </cell>
          <cell r="I557" t="str">
            <v>BANCO DE BOGOTA S. A.</v>
          </cell>
          <cell r="J557" t="str">
            <v>CRR</v>
          </cell>
          <cell r="K557" t="str">
            <v>394031256</v>
          </cell>
          <cell r="M557">
            <v>87471009</v>
          </cell>
        </row>
        <row r="558">
          <cell r="F558">
            <v>899999369</v>
          </cell>
          <cell r="G558" t="str">
            <v>LA PALMA</v>
          </cell>
          <cell r="H558" t="str">
            <v>800037800</v>
          </cell>
          <cell r="I558" t="str">
            <v>AGRARIO DE COLOMBIA S.A.</v>
          </cell>
          <cell r="J558" t="str">
            <v>AHR</v>
          </cell>
          <cell r="K558" t="str">
            <v>431433034253</v>
          </cell>
          <cell r="M558">
            <v>37812507</v>
          </cell>
        </row>
        <row r="559">
          <cell r="F559">
            <v>899999721</v>
          </cell>
          <cell r="G559" t="str">
            <v>LA PEÑA</v>
          </cell>
          <cell r="H559" t="str">
            <v>800037800</v>
          </cell>
          <cell r="I559" t="str">
            <v>AGRARIO DE COLOMBIA S.A.</v>
          </cell>
          <cell r="J559" t="str">
            <v>AHR</v>
          </cell>
          <cell r="K559" t="str">
            <v>431443000845</v>
          </cell>
          <cell r="M559">
            <v>28531911</v>
          </cell>
        </row>
        <row r="560">
          <cell r="F560">
            <v>800073475</v>
          </cell>
          <cell r="G560" t="str">
            <v>LA VEGA</v>
          </cell>
          <cell r="H560" t="str">
            <v>800037800</v>
          </cell>
          <cell r="I560" t="str">
            <v>AGRARIO DE COLOMBIA S.A.</v>
          </cell>
          <cell r="J560" t="str">
            <v>AHR</v>
          </cell>
          <cell r="K560" t="str">
            <v>431453022911</v>
          </cell>
          <cell r="M560">
            <v>58088772</v>
          </cell>
        </row>
        <row r="561">
          <cell r="F561">
            <v>899999330</v>
          </cell>
          <cell r="G561" t="str">
            <v>LENGUAZAQUE</v>
          </cell>
          <cell r="H561" t="str">
            <v>800037800</v>
          </cell>
          <cell r="I561" t="str">
            <v>AGRARIO DE COLOMBIA S.A.</v>
          </cell>
          <cell r="J561" t="str">
            <v>AHR</v>
          </cell>
          <cell r="K561" t="str">
            <v>431413007284</v>
          </cell>
          <cell r="M561">
            <v>50084358</v>
          </cell>
        </row>
        <row r="562">
          <cell r="F562">
            <v>899999401</v>
          </cell>
          <cell r="G562" t="str">
            <v>MACHETA</v>
          </cell>
          <cell r="H562" t="str">
            <v>800037800</v>
          </cell>
          <cell r="I562" t="str">
            <v>AGRARIO DE COLOMBIA S.A.</v>
          </cell>
          <cell r="J562" t="str">
            <v>AHR</v>
          </cell>
          <cell r="K562" t="str">
            <v>431463007528</v>
          </cell>
          <cell r="M562">
            <v>21793782</v>
          </cell>
        </row>
        <row r="563">
          <cell r="F563">
            <v>899999325</v>
          </cell>
          <cell r="G563" t="str">
            <v>MADRID</v>
          </cell>
          <cell r="H563" t="str">
            <v>860002964</v>
          </cell>
          <cell r="I563" t="str">
            <v>BANCO DE BOGOTA S. A.</v>
          </cell>
          <cell r="J563" t="str">
            <v>AHR</v>
          </cell>
          <cell r="K563" t="str">
            <v>179031653</v>
          </cell>
          <cell r="M563">
            <v>296607867</v>
          </cell>
        </row>
        <row r="564">
          <cell r="F564">
            <v>800094711</v>
          </cell>
          <cell r="G564" t="str">
            <v>MANTA</v>
          </cell>
          <cell r="H564" t="str">
            <v>800037800</v>
          </cell>
          <cell r="I564" t="str">
            <v>AGRARIO DE COLOMBIA S.A.</v>
          </cell>
          <cell r="J564" t="str">
            <v>AHR</v>
          </cell>
          <cell r="K564" t="str">
            <v>431473004047</v>
          </cell>
          <cell r="M564">
            <v>8902098</v>
          </cell>
        </row>
        <row r="565">
          <cell r="F565">
            <v>899999470</v>
          </cell>
          <cell r="G565" t="str">
            <v>MEDINA</v>
          </cell>
          <cell r="H565" t="str">
            <v>800037800</v>
          </cell>
          <cell r="I565" t="str">
            <v>AGRARIO DE COLOMBIA S.A.</v>
          </cell>
          <cell r="J565" t="str">
            <v>AHR</v>
          </cell>
          <cell r="K565" t="str">
            <v>431483002141</v>
          </cell>
          <cell r="M565">
            <v>44659560</v>
          </cell>
        </row>
        <row r="566">
          <cell r="F566">
            <v>890680390</v>
          </cell>
          <cell r="G566" t="str">
            <v>NARIÑO</v>
          </cell>
          <cell r="H566" t="str">
            <v>860002964</v>
          </cell>
          <cell r="I566" t="str">
            <v>BANCO DE BOGOTA S. A.</v>
          </cell>
          <cell r="J566" t="str">
            <v>CRR</v>
          </cell>
          <cell r="K566" t="str">
            <v>348085085</v>
          </cell>
          <cell r="M566">
            <v>5629866</v>
          </cell>
        </row>
        <row r="567">
          <cell r="F567">
            <v>899999366</v>
          </cell>
          <cell r="G567" t="str">
            <v>NEMOCON</v>
          </cell>
          <cell r="H567" t="str">
            <v>890903938</v>
          </cell>
          <cell r="I567" t="str">
            <v>BANCOLOMBIA S.A.</v>
          </cell>
          <cell r="J567" t="str">
            <v>CRR</v>
          </cell>
          <cell r="K567" t="str">
            <v>33908295264</v>
          </cell>
          <cell r="M567">
            <v>54206298</v>
          </cell>
        </row>
        <row r="568">
          <cell r="F568">
            <v>899999707</v>
          </cell>
          <cell r="G568" t="str">
            <v>NILO</v>
          </cell>
          <cell r="H568" t="str">
            <v>860003020</v>
          </cell>
          <cell r="I568" t="str">
            <v>BANCO BBVA S.A.</v>
          </cell>
          <cell r="J568" t="str">
            <v>AHR</v>
          </cell>
          <cell r="K568" t="str">
            <v>0343000200163390</v>
          </cell>
          <cell r="M568">
            <v>24246780</v>
          </cell>
        </row>
        <row r="569">
          <cell r="F569">
            <v>800094713</v>
          </cell>
          <cell r="G569" t="str">
            <v>NIMAIMA</v>
          </cell>
          <cell r="H569" t="str">
            <v>800037800</v>
          </cell>
          <cell r="I569" t="str">
            <v>AGRARIO DE COLOMBIA S.A.</v>
          </cell>
          <cell r="J569" t="str">
            <v>AHR</v>
          </cell>
          <cell r="K569" t="str">
            <v>431493004485</v>
          </cell>
          <cell r="M569">
            <v>10472634</v>
          </cell>
        </row>
        <row r="570">
          <cell r="F570">
            <v>899999718</v>
          </cell>
          <cell r="G570" t="str">
            <v>NOCAIMA</v>
          </cell>
          <cell r="H570" t="str">
            <v>800037800</v>
          </cell>
          <cell r="I570" t="str">
            <v>AGRARIO DE COLOMBIA S.A.</v>
          </cell>
          <cell r="J570" t="str">
            <v>AHR</v>
          </cell>
          <cell r="K570" t="str">
            <v>431493004493</v>
          </cell>
          <cell r="M570">
            <v>22232559</v>
          </cell>
        </row>
        <row r="571">
          <cell r="F571">
            <v>890680088</v>
          </cell>
          <cell r="G571" t="str">
            <v>VENECIA</v>
          </cell>
          <cell r="H571" t="str">
            <v>800037800</v>
          </cell>
          <cell r="I571" t="str">
            <v>AGRARIO DE COLOMBIA S.A.</v>
          </cell>
          <cell r="J571" t="str">
            <v>AHR</v>
          </cell>
          <cell r="K571" t="str">
            <v>431503005574</v>
          </cell>
          <cell r="M571">
            <v>18864135</v>
          </cell>
        </row>
        <row r="572">
          <cell r="F572">
            <v>899999475</v>
          </cell>
          <cell r="G572" t="str">
            <v>PACHO</v>
          </cell>
          <cell r="H572" t="str">
            <v>890903938</v>
          </cell>
          <cell r="I572" t="str">
            <v>BANCOLOMBIA S.A.</v>
          </cell>
          <cell r="J572" t="str">
            <v>CRR</v>
          </cell>
          <cell r="K572" t="str">
            <v>34108309575</v>
          </cell>
          <cell r="M572">
            <v>81758094</v>
          </cell>
        </row>
        <row r="573">
          <cell r="F573">
            <v>899999704</v>
          </cell>
          <cell r="G573" t="str">
            <v>PAIME</v>
          </cell>
          <cell r="H573" t="str">
            <v>800037800</v>
          </cell>
          <cell r="I573" t="str">
            <v>AGRARIO DE COLOMBIA S.A.</v>
          </cell>
          <cell r="J573" t="str">
            <v>AHR</v>
          </cell>
          <cell r="K573" t="str">
            <v>431523003772</v>
          </cell>
          <cell r="M573">
            <v>19262505</v>
          </cell>
        </row>
        <row r="574">
          <cell r="F574">
            <v>890680173</v>
          </cell>
          <cell r="G574" t="str">
            <v>PANDI</v>
          </cell>
          <cell r="H574" t="str">
            <v>800037800</v>
          </cell>
          <cell r="I574" t="str">
            <v>AGRARIO DE COLOMBIA S.A.</v>
          </cell>
          <cell r="J574" t="str">
            <v>AHR</v>
          </cell>
          <cell r="K574" t="str">
            <v>431623003230</v>
          </cell>
          <cell r="M574">
            <v>20698812</v>
          </cell>
        </row>
        <row r="575">
          <cell r="F575">
            <v>800074120</v>
          </cell>
          <cell r="G575" t="str">
            <v>PARATEBUENO</v>
          </cell>
          <cell r="H575" t="str">
            <v>800037800</v>
          </cell>
          <cell r="I575" t="str">
            <v>AGRARIO DE COLOMBIA S.A.</v>
          </cell>
          <cell r="J575" t="str">
            <v>AHR</v>
          </cell>
          <cell r="K575" t="str">
            <v>486353003917</v>
          </cell>
          <cell r="M575">
            <v>48256335</v>
          </cell>
        </row>
        <row r="576">
          <cell r="F576">
            <v>890680154</v>
          </cell>
          <cell r="G576" t="str">
            <v>PASCA</v>
          </cell>
          <cell r="H576" t="str">
            <v>800037800</v>
          </cell>
          <cell r="I576" t="str">
            <v>AGRARIO DE COLOMBIA S.A.</v>
          </cell>
          <cell r="J576" t="str">
            <v>AHR</v>
          </cell>
          <cell r="K576" t="str">
            <v>431533006028</v>
          </cell>
          <cell r="M576">
            <v>47955012</v>
          </cell>
        </row>
        <row r="577">
          <cell r="F577">
            <v>899999413</v>
          </cell>
          <cell r="G577" t="str">
            <v>PUERTO SALGAR</v>
          </cell>
          <cell r="H577" t="str">
            <v>890903938</v>
          </cell>
          <cell r="I577" t="str">
            <v>BANCOLOMBIA S.A.</v>
          </cell>
          <cell r="J577" t="str">
            <v>CRR</v>
          </cell>
          <cell r="K577" t="str">
            <v>39708197717</v>
          </cell>
          <cell r="M577">
            <v>61033122</v>
          </cell>
        </row>
        <row r="578">
          <cell r="F578">
            <v>800085612</v>
          </cell>
          <cell r="G578" t="str">
            <v>PULI</v>
          </cell>
          <cell r="H578" t="str">
            <v>800037800</v>
          </cell>
          <cell r="I578" t="str">
            <v>AGRARIO DE COLOMBIA S.A.</v>
          </cell>
          <cell r="J578" t="str">
            <v>AHR</v>
          </cell>
          <cell r="K578" t="str">
            <v>431593009239</v>
          </cell>
          <cell r="M578">
            <v>9811575</v>
          </cell>
        </row>
        <row r="579">
          <cell r="F579">
            <v>899999432</v>
          </cell>
          <cell r="G579" t="str">
            <v>QUEBRADANEGRA</v>
          </cell>
          <cell r="H579" t="str">
            <v>860002964</v>
          </cell>
          <cell r="I579" t="str">
            <v>BANCO DE BOGOTA S. A.</v>
          </cell>
          <cell r="J579" t="str">
            <v>CRR</v>
          </cell>
          <cell r="K579" t="str">
            <v>640034237</v>
          </cell>
          <cell r="M579">
            <v>18872721</v>
          </cell>
        </row>
        <row r="580">
          <cell r="F580">
            <v>800094716</v>
          </cell>
          <cell r="G580" t="str">
            <v>QUETAME</v>
          </cell>
          <cell r="H580" t="str">
            <v>800037800</v>
          </cell>
          <cell r="I580" t="str">
            <v>AGRARIO DE COLOMBIA S.A.</v>
          </cell>
          <cell r="J580" t="str">
            <v>AHR</v>
          </cell>
          <cell r="K580" t="str">
            <v>431543002500</v>
          </cell>
          <cell r="M580">
            <v>24418572</v>
          </cell>
        </row>
        <row r="581">
          <cell r="F581">
            <v>899999431</v>
          </cell>
          <cell r="G581" t="str">
            <v>QUIPILE</v>
          </cell>
          <cell r="H581" t="str">
            <v>800037800</v>
          </cell>
          <cell r="I581" t="str">
            <v>AGRARIO DE COLOMBIA S.A.</v>
          </cell>
          <cell r="J581" t="str">
            <v>AHR</v>
          </cell>
          <cell r="K581" t="str">
            <v>431553002797</v>
          </cell>
          <cell r="M581">
            <v>23640435</v>
          </cell>
        </row>
        <row r="582">
          <cell r="F582">
            <v>890680236</v>
          </cell>
          <cell r="G582" t="str">
            <v>APULO</v>
          </cell>
          <cell r="H582" t="str">
            <v>860007738</v>
          </cell>
          <cell r="I582" t="str">
            <v>BANCO POPULAR S. A.</v>
          </cell>
          <cell r="J582" t="str">
            <v>CRR</v>
          </cell>
          <cell r="K582" t="str">
            <v>363022286</v>
          </cell>
          <cell r="M582">
            <v>29472867</v>
          </cell>
        </row>
        <row r="583">
          <cell r="F583">
            <v>890680059</v>
          </cell>
          <cell r="G583" t="str">
            <v>RICAURTE</v>
          </cell>
          <cell r="H583" t="str">
            <v>860002964</v>
          </cell>
          <cell r="I583" t="str">
            <v>BANCO DE BOGOTA S. A.</v>
          </cell>
          <cell r="J583" t="str">
            <v>CRR</v>
          </cell>
          <cell r="K583" t="str">
            <v>258046259</v>
          </cell>
          <cell r="M583">
            <v>32093334</v>
          </cell>
        </row>
        <row r="584">
          <cell r="F584">
            <v>860527046</v>
          </cell>
          <cell r="G584" t="str">
            <v>SAN ANTONIO TEQUENDAMA</v>
          </cell>
          <cell r="H584" t="str">
            <v>860034313</v>
          </cell>
          <cell r="I584" t="str">
            <v>BANCO DAVIVIENDA S.A.</v>
          </cell>
          <cell r="J584" t="str">
            <v>CRR</v>
          </cell>
          <cell r="K584" t="str">
            <v>182031682</v>
          </cell>
          <cell r="M584">
            <v>33735639</v>
          </cell>
        </row>
        <row r="585">
          <cell r="F585">
            <v>800093437</v>
          </cell>
          <cell r="G585" t="str">
            <v>SAN BERNARDO</v>
          </cell>
          <cell r="H585" t="str">
            <v>800037800</v>
          </cell>
          <cell r="I585" t="str">
            <v>AGRARIO DE COLOMBIA S.A.</v>
          </cell>
          <cell r="J585" t="str">
            <v>AHR</v>
          </cell>
          <cell r="K585" t="str">
            <v>431563008904</v>
          </cell>
          <cell r="M585">
            <v>30721185</v>
          </cell>
        </row>
        <row r="586">
          <cell r="F586">
            <v>800094751</v>
          </cell>
          <cell r="G586" t="str">
            <v>SAN CAYETANO</v>
          </cell>
          <cell r="H586" t="str">
            <v>800037800</v>
          </cell>
          <cell r="I586" t="str">
            <v>AGRARIO DE COLOMBIA S.A.</v>
          </cell>
          <cell r="J586" t="str">
            <v>AHR</v>
          </cell>
          <cell r="K586" t="str">
            <v>431573001371</v>
          </cell>
          <cell r="M586">
            <v>13708668</v>
          </cell>
        </row>
        <row r="587">
          <cell r="F587">
            <v>899999173</v>
          </cell>
          <cell r="G587" t="str">
            <v>SAN FRANCISCO</v>
          </cell>
          <cell r="H587" t="str">
            <v>800037800</v>
          </cell>
          <cell r="I587" t="str">
            <v>AGRARIO DE COLOMBIA S.A.</v>
          </cell>
          <cell r="J587" t="str">
            <v>AHR</v>
          </cell>
          <cell r="K587" t="str">
            <v>431583008072</v>
          </cell>
          <cell r="M587">
            <v>30686673</v>
          </cell>
        </row>
        <row r="588">
          <cell r="F588">
            <v>899999422</v>
          </cell>
          <cell r="G588" t="str">
            <v>SAN JUAN DE RIO SECO</v>
          </cell>
          <cell r="H588" t="str">
            <v>800037800</v>
          </cell>
          <cell r="I588" t="str">
            <v>AGRARIO DE COLOMBIA S.A.</v>
          </cell>
          <cell r="J588" t="str">
            <v>AHR</v>
          </cell>
          <cell r="K588" t="str">
            <v>431593009247</v>
          </cell>
          <cell r="M588">
            <v>34892640</v>
          </cell>
        </row>
        <row r="589">
          <cell r="F589">
            <v>800094752</v>
          </cell>
          <cell r="G589" t="str">
            <v>SASAIMA</v>
          </cell>
          <cell r="H589" t="str">
            <v>860002964</v>
          </cell>
          <cell r="I589" t="str">
            <v>BANCO DE BOGOTA S. A.</v>
          </cell>
          <cell r="J589" t="str">
            <v>CRR</v>
          </cell>
          <cell r="K589" t="str">
            <v>640034260</v>
          </cell>
          <cell r="M589">
            <v>45693129</v>
          </cell>
        </row>
        <row r="590">
          <cell r="F590">
            <v>899999415</v>
          </cell>
          <cell r="G590" t="str">
            <v>SESQUILE</v>
          </cell>
          <cell r="H590" t="str">
            <v>890903938</v>
          </cell>
          <cell r="I590" t="str">
            <v>BANCOLOMBIA S.A.</v>
          </cell>
          <cell r="J590" t="str">
            <v>AHR</v>
          </cell>
          <cell r="K590" t="str">
            <v>33608258278</v>
          </cell>
          <cell r="M590">
            <v>48174219</v>
          </cell>
        </row>
        <row r="591">
          <cell r="F591">
            <v>899999372</v>
          </cell>
          <cell r="G591" t="str">
            <v>SIBATE</v>
          </cell>
          <cell r="H591" t="str">
            <v>860007738</v>
          </cell>
          <cell r="I591" t="str">
            <v>BANCO POPULAR S. A.</v>
          </cell>
          <cell r="J591" t="str">
            <v>AHR</v>
          </cell>
          <cell r="K591" t="str">
            <v>033720269</v>
          </cell>
          <cell r="M591">
            <v>94511448</v>
          </cell>
        </row>
        <row r="592">
          <cell r="F592">
            <v>890680437</v>
          </cell>
          <cell r="G592" t="str">
            <v>SILVANIA</v>
          </cell>
          <cell r="H592" t="str">
            <v>800037800</v>
          </cell>
          <cell r="I592" t="str">
            <v>AGRARIO DE COLOMBIA S.A.</v>
          </cell>
          <cell r="J592" t="str">
            <v>AHR</v>
          </cell>
          <cell r="K592" t="str">
            <v>431633016500</v>
          </cell>
          <cell r="M592">
            <v>64985157</v>
          </cell>
        </row>
        <row r="593">
          <cell r="F593">
            <v>899999384</v>
          </cell>
          <cell r="G593" t="str">
            <v>SIMIJACA</v>
          </cell>
          <cell r="H593" t="str">
            <v>890903938</v>
          </cell>
          <cell r="I593" t="str">
            <v>BANCOLOMBIA S.A.</v>
          </cell>
          <cell r="J593" t="str">
            <v>CRR</v>
          </cell>
          <cell r="K593" t="str">
            <v>35508359390</v>
          </cell>
          <cell r="M593">
            <v>40372920</v>
          </cell>
        </row>
        <row r="594">
          <cell r="F594">
            <v>899999468</v>
          </cell>
          <cell r="G594" t="str">
            <v>SOPO</v>
          </cell>
          <cell r="H594" t="str">
            <v>860002964</v>
          </cell>
          <cell r="I594" t="str">
            <v>BANCO DE BOGOTA S. A.</v>
          </cell>
          <cell r="J594" t="str">
            <v>AHR</v>
          </cell>
          <cell r="K594" t="str">
            <v>597083435</v>
          </cell>
          <cell r="M594">
            <v>76693215</v>
          </cell>
        </row>
        <row r="595">
          <cell r="F595">
            <v>899999314</v>
          </cell>
          <cell r="G595" t="str">
            <v>SUBACHOQUE</v>
          </cell>
          <cell r="H595" t="str">
            <v>890903938</v>
          </cell>
          <cell r="I595" t="str">
            <v>BANCOLOMBIA S.A.</v>
          </cell>
          <cell r="J595" t="str">
            <v>CRR</v>
          </cell>
          <cell r="K595" t="str">
            <v>34608242393</v>
          </cell>
          <cell r="M595">
            <v>40316073</v>
          </cell>
        </row>
        <row r="596">
          <cell r="F596">
            <v>899999430</v>
          </cell>
          <cell r="G596" t="str">
            <v>SUESCA</v>
          </cell>
          <cell r="H596" t="str">
            <v>800037800</v>
          </cell>
          <cell r="I596" t="str">
            <v>AGRARIO DE COLOMBIA S.A.</v>
          </cell>
          <cell r="J596" t="str">
            <v>AHR</v>
          </cell>
          <cell r="K596" t="str">
            <v>431603004982</v>
          </cell>
          <cell r="M596">
            <v>54395244</v>
          </cell>
        </row>
        <row r="597">
          <cell r="F597">
            <v>899999398</v>
          </cell>
          <cell r="G597" t="str">
            <v>SUPATA</v>
          </cell>
          <cell r="H597" t="str">
            <v>800037800</v>
          </cell>
          <cell r="I597" t="str">
            <v>AGRARIO DE COLOMBIA S.A.</v>
          </cell>
          <cell r="J597" t="str">
            <v>AHR</v>
          </cell>
          <cell r="K597" t="str">
            <v>431613002538</v>
          </cell>
          <cell r="M597">
            <v>20569215</v>
          </cell>
        </row>
        <row r="598">
          <cell r="F598">
            <v>899999700</v>
          </cell>
          <cell r="G598" t="str">
            <v>SUSA</v>
          </cell>
          <cell r="H598" t="str">
            <v>800037800</v>
          </cell>
          <cell r="I598" t="str">
            <v>AGRARIO DE COLOMBIA S.A.</v>
          </cell>
          <cell r="J598" t="str">
            <v>AHR</v>
          </cell>
          <cell r="K598" t="str">
            <v>431683010627</v>
          </cell>
          <cell r="M598">
            <v>20286888</v>
          </cell>
        </row>
        <row r="599">
          <cell r="F599">
            <v>899999476</v>
          </cell>
          <cell r="G599" t="str">
            <v>SUTATAUSA</v>
          </cell>
          <cell r="H599" t="str">
            <v>860003020</v>
          </cell>
          <cell r="I599" t="str">
            <v>BANCO BBVA S.A.</v>
          </cell>
          <cell r="J599" t="str">
            <v>CRR</v>
          </cell>
          <cell r="K599" t="str">
            <v>925029233</v>
          </cell>
          <cell r="M599">
            <v>24956766</v>
          </cell>
        </row>
        <row r="600">
          <cell r="F600">
            <v>899999443</v>
          </cell>
          <cell r="G600" t="str">
            <v>TABIO</v>
          </cell>
          <cell r="H600" t="str">
            <v>890903938</v>
          </cell>
          <cell r="I600" t="str">
            <v>BANCOLOMBIA S.A.</v>
          </cell>
          <cell r="J600" t="str">
            <v>CRR</v>
          </cell>
          <cell r="K600" t="str">
            <v>34308283027</v>
          </cell>
          <cell r="M600">
            <v>61962735</v>
          </cell>
        </row>
        <row r="601">
          <cell r="F601">
            <v>899999481</v>
          </cell>
          <cell r="G601" t="str">
            <v>TAUSA</v>
          </cell>
          <cell r="H601" t="str">
            <v>860002964</v>
          </cell>
          <cell r="I601" t="str">
            <v>BANCO DE BOGOTA S. A.</v>
          </cell>
          <cell r="J601" t="str">
            <v>CRR</v>
          </cell>
          <cell r="K601" t="str">
            <v>611318452</v>
          </cell>
          <cell r="M601">
            <v>38031024</v>
          </cell>
        </row>
        <row r="602">
          <cell r="F602">
            <v>800004574</v>
          </cell>
          <cell r="G602" t="str">
            <v>TENA</v>
          </cell>
          <cell r="H602" t="str">
            <v>860002964</v>
          </cell>
          <cell r="I602" t="str">
            <v>BANCO DE BOGOTA S. A.</v>
          </cell>
          <cell r="J602" t="str">
            <v>AHR</v>
          </cell>
          <cell r="K602" t="str">
            <v>394251458</v>
          </cell>
          <cell r="M602">
            <v>27052377</v>
          </cell>
        </row>
        <row r="603">
          <cell r="F603">
            <v>800095174</v>
          </cell>
          <cell r="G603" t="str">
            <v>TENJO</v>
          </cell>
          <cell r="H603" t="str">
            <v>890903938</v>
          </cell>
          <cell r="I603" t="str">
            <v>BANCOLOMBIA S.A.</v>
          </cell>
          <cell r="J603" t="str">
            <v>CRR</v>
          </cell>
          <cell r="K603" t="str">
            <v>34508321549</v>
          </cell>
          <cell r="M603">
            <v>59173068</v>
          </cell>
        </row>
        <row r="604">
          <cell r="F604">
            <v>800018689</v>
          </cell>
          <cell r="G604" t="str">
            <v>TIBACUY</v>
          </cell>
          <cell r="H604" t="str">
            <v>860002964</v>
          </cell>
          <cell r="I604" t="str">
            <v>BANCO DE BOGOTA S. A.</v>
          </cell>
          <cell r="J604" t="str">
            <v>CRR</v>
          </cell>
          <cell r="K604" t="str">
            <v>330052945</v>
          </cell>
          <cell r="M604">
            <v>18836187</v>
          </cell>
        </row>
        <row r="605">
          <cell r="F605">
            <v>800094782</v>
          </cell>
          <cell r="G605" t="str">
            <v>TIBIRITA</v>
          </cell>
          <cell r="H605" t="str">
            <v>860002964</v>
          </cell>
          <cell r="I605" t="str">
            <v>BANCO DE BOGOTA S. A.</v>
          </cell>
          <cell r="J605" t="str">
            <v>CRR</v>
          </cell>
          <cell r="K605" t="str">
            <v>360032668</v>
          </cell>
          <cell r="M605">
            <v>8474655</v>
          </cell>
        </row>
        <row r="606">
          <cell r="F606">
            <v>800093439</v>
          </cell>
          <cell r="G606" t="str">
            <v>TOCAIMA</v>
          </cell>
          <cell r="H606" t="str">
            <v>860007738</v>
          </cell>
          <cell r="I606" t="str">
            <v>BANCO POPULAR S. A.</v>
          </cell>
          <cell r="J606" t="str">
            <v>CRR</v>
          </cell>
          <cell r="K606" t="str">
            <v>110363022294</v>
          </cell>
          <cell r="M606">
            <v>44829378</v>
          </cell>
        </row>
        <row r="607">
          <cell r="F607">
            <v>899999428</v>
          </cell>
          <cell r="G607" t="str">
            <v>TOCANCIPA</v>
          </cell>
          <cell r="H607" t="str">
            <v>890903938</v>
          </cell>
          <cell r="I607" t="str">
            <v>BANCOLOMBIA S.A.</v>
          </cell>
          <cell r="J607" t="str">
            <v>CRR</v>
          </cell>
          <cell r="K607" t="str">
            <v>33808322761</v>
          </cell>
          <cell r="M607">
            <v>193828611</v>
          </cell>
        </row>
        <row r="608">
          <cell r="F608">
            <v>800072715</v>
          </cell>
          <cell r="G608" t="str">
            <v>TOPAIPI</v>
          </cell>
          <cell r="H608" t="str">
            <v>800037800</v>
          </cell>
          <cell r="I608" t="str">
            <v>AGRARIO DE COLOMBIA S.A.</v>
          </cell>
          <cell r="J608" t="str">
            <v>AHR</v>
          </cell>
          <cell r="K608" t="str">
            <v>431723003671</v>
          </cell>
          <cell r="M608">
            <v>15720075</v>
          </cell>
        </row>
        <row r="609">
          <cell r="F609">
            <v>899999385</v>
          </cell>
          <cell r="G609" t="str">
            <v>UBALA</v>
          </cell>
          <cell r="H609" t="str">
            <v>860002964</v>
          </cell>
          <cell r="I609" t="str">
            <v>BANCO DE BOGOTA S. A.</v>
          </cell>
          <cell r="J609" t="str">
            <v>CRR</v>
          </cell>
          <cell r="K609" t="str">
            <v>334023538</v>
          </cell>
          <cell r="M609">
            <v>44834532</v>
          </cell>
        </row>
        <row r="610">
          <cell r="F610">
            <v>800095568</v>
          </cell>
          <cell r="G610" t="str">
            <v>UBAQUE</v>
          </cell>
          <cell r="H610" t="str">
            <v>860007738</v>
          </cell>
          <cell r="I610" t="str">
            <v>BANCO POPULAR S. A.</v>
          </cell>
          <cell r="J610" t="str">
            <v>AHR</v>
          </cell>
          <cell r="K610" t="str">
            <v>342720182</v>
          </cell>
          <cell r="M610">
            <v>24586410</v>
          </cell>
        </row>
        <row r="611">
          <cell r="F611">
            <v>899999281</v>
          </cell>
          <cell r="G611" t="str">
            <v>UBATE</v>
          </cell>
          <cell r="H611" t="str">
            <v>860003020</v>
          </cell>
          <cell r="I611" t="str">
            <v>BANCO BBVA S.A.</v>
          </cell>
          <cell r="J611" t="str">
            <v>AHR</v>
          </cell>
          <cell r="K611" t="str">
            <v>925085615</v>
          </cell>
          <cell r="M611">
            <v>144759423</v>
          </cell>
        </row>
        <row r="612">
          <cell r="F612">
            <v>899999388</v>
          </cell>
          <cell r="G612" t="str">
            <v>UNE</v>
          </cell>
          <cell r="H612" t="str">
            <v>860002964</v>
          </cell>
          <cell r="I612" t="str">
            <v>BANCO DE BOGOTA S. A.</v>
          </cell>
          <cell r="J612" t="str">
            <v>AHR</v>
          </cell>
          <cell r="K612" t="str">
            <v>580022085</v>
          </cell>
          <cell r="M612">
            <v>26794866</v>
          </cell>
        </row>
        <row r="613">
          <cell r="F613">
            <v>899999407</v>
          </cell>
          <cell r="G613" t="str">
            <v>UTICA</v>
          </cell>
          <cell r="H613" t="str">
            <v>800037800</v>
          </cell>
          <cell r="I613" t="str">
            <v>AGRARIO DE COLOMBIA S.A.</v>
          </cell>
          <cell r="J613" t="str">
            <v>AHR</v>
          </cell>
          <cell r="K613" t="str">
            <v>431763000959</v>
          </cell>
          <cell r="M613">
            <v>12457059</v>
          </cell>
        </row>
        <row r="614">
          <cell r="F614">
            <v>899999448</v>
          </cell>
          <cell r="G614" t="str">
            <v>VERGARA</v>
          </cell>
          <cell r="H614" t="str">
            <v>800037800</v>
          </cell>
          <cell r="I614" t="str">
            <v>AGRARIO DE COLOMBIA S.A.</v>
          </cell>
          <cell r="J614" t="str">
            <v>AHR</v>
          </cell>
          <cell r="K614" t="str">
            <v>431783004799</v>
          </cell>
          <cell r="M614">
            <v>32205570</v>
          </cell>
        </row>
        <row r="615">
          <cell r="F615">
            <v>899999709</v>
          </cell>
          <cell r="G615" t="str">
            <v>VIANI</v>
          </cell>
          <cell r="H615" t="str">
            <v>860034313</v>
          </cell>
          <cell r="I615" t="str">
            <v>BANCO DAVIVIENDA S.A.</v>
          </cell>
          <cell r="J615" t="str">
            <v>CRR</v>
          </cell>
          <cell r="K615" t="str">
            <v>237008909</v>
          </cell>
          <cell r="M615">
            <v>14639955</v>
          </cell>
        </row>
        <row r="616">
          <cell r="F616">
            <v>899999447</v>
          </cell>
          <cell r="G616" t="str">
            <v>VILLAGOMEZ</v>
          </cell>
          <cell r="H616" t="str">
            <v>800037800</v>
          </cell>
          <cell r="I616" t="str">
            <v>AGRARIO DE COLOMBIA S.A.</v>
          </cell>
          <cell r="J616" t="str">
            <v>AHR</v>
          </cell>
          <cell r="K616" t="str">
            <v>431053002383</v>
          </cell>
          <cell r="M616">
            <v>5985429</v>
          </cell>
        </row>
        <row r="617">
          <cell r="F617">
            <v>899999445</v>
          </cell>
          <cell r="G617" t="str">
            <v>VILLAPINZON</v>
          </cell>
          <cell r="H617" t="str">
            <v>860007738</v>
          </cell>
          <cell r="I617" t="str">
            <v>BANCO POPULAR S. A.</v>
          </cell>
          <cell r="J617" t="str">
            <v>CRR</v>
          </cell>
          <cell r="K617" t="str">
            <v>110023020563</v>
          </cell>
          <cell r="M617">
            <v>59323326</v>
          </cell>
        </row>
        <row r="618">
          <cell r="F618">
            <v>899999312</v>
          </cell>
          <cell r="G618" t="str">
            <v>VILLETA</v>
          </cell>
          <cell r="H618" t="str">
            <v>890903938</v>
          </cell>
          <cell r="I618" t="str">
            <v>BANCOLOMBIA S.A.</v>
          </cell>
          <cell r="J618" t="str">
            <v>CRR</v>
          </cell>
          <cell r="K618" t="str">
            <v>38508370158</v>
          </cell>
          <cell r="M618">
            <v>76056699</v>
          </cell>
        </row>
        <row r="619">
          <cell r="F619">
            <v>890680142</v>
          </cell>
          <cell r="G619" t="str">
            <v>VIOTA</v>
          </cell>
          <cell r="H619" t="str">
            <v>860002964</v>
          </cell>
          <cell r="I619" t="str">
            <v>BANCO DE BOGOTA S. A.</v>
          </cell>
          <cell r="J619" t="str">
            <v>CRR</v>
          </cell>
          <cell r="K619" t="str">
            <v>608029963</v>
          </cell>
          <cell r="M619">
            <v>56358141</v>
          </cell>
        </row>
        <row r="620">
          <cell r="F620">
            <v>800094776</v>
          </cell>
          <cell r="G620" t="str">
            <v>YACOPI</v>
          </cell>
          <cell r="H620" t="str">
            <v>800037800</v>
          </cell>
          <cell r="I620" t="str">
            <v>AGRARIO DE COLOMBIA S.A.</v>
          </cell>
          <cell r="J620" t="str">
            <v>AHR</v>
          </cell>
          <cell r="K620" t="str">
            <v>431903002302</v>
          </cell>
          <cell r="M620">
            <v>84193737</v>
          </cell>
        </row>
        <row r="621">
          <cell r="F621">
            <v>800094778</v>
          </cell>
          <cell r="G621" t="str">
            <v>ZIPACON</v>
          </cell>
          <cell r="H621" t="str">
            <v>860002964</v>
          </cell>
          <cell r="I621" t="str">
            <v>BANCO DE BOGOTA S. A.</v>
          </cell>
          <cell r="J621" t="str">
            <v>CRR</v>
          </cell>
          <cell r="K621" t="str">
            <v>304038367</v>
          </cell>
          <cell r="M621">
            <v>17094360</v>
          </cell>
        </row>
        <row r="622">
          <cell r="F622">
            <v>891680050</v>
          </cell>
          <cell r="G622" t="str">
            <v>ACANDI</v>
          </cell>
          <cell r="H622" t="str">
            <v>860003020</v>
          </cell>
          <cell r="I622" t="str">
            <v>BANCO BBVA S.A.</v>
          </cell>
          <cell r="J622" t="str">
            <v>CRR</v>
          </cell>
          <cell r="K622" t="str">
            <v>0920000100003092</v>
          </cell>
          <cell r="M622">
            <v>137136933</v>
          </cell>
        </row>
        <row r="623">
          <cell r="F623">
            <v>891600062</v>
          </cell>
          <cell r="G623" t="str">
            <v>ALTO BAUDO</v>
          </cell>
          <cell r="H623" t="str">
            <v>800037800</v>
          </cell>
          <cell r="I623" t="str">
            <v>AGRARIO DE COLOMBIA S.A.</v>
          </cell>
          <cell r="J623" t="str">
            <v>AHR</v>
          </cell>
          <cell r="K623" t="str">
            <v>433033016631</v>
          </cell>
          <cell r="M623">
            <v>609778815</v>
          </cell>
        </row>
        <row r="624">
          <cell r="F624">
            <v>818000395</v>
          </cell>
          <cell r="G624" t="str">
            <v>ATRATO</v>
          </cell>
          <cell r="H624" t="str">
            <v>860007738</v>
          </cell>
          <cell r="I624" t="str">
            <v>BANCO POPULAR S. A.</v>
          </cell>
          <cell r="J624" t="str">
            <v>CRR</v>
          </cell>
          <cell r="K624" t="str">
            <v>380025155</v>
          </cell>
          <cell r="M624">
            <v>66982794</v>
          </cell>
        </row>
        <row r="625">
          <cell r="F625">
            <v>891680055</v>
          </cell>
          <cell r="G625" t="str">
            <v>BAGADO</v>
          </cell>
          <cell r="H625" t="str">
            <v>860007738</v>
          </cell>
          <cell r="I625" t="str">
            <v>BANCO POPULAR S. A.</v>
          </cell>
          <cell r="J625" t="str">
            <v>CRR</v>
          </cell>
          <cell r="K625" t="str">
            <v>110380025502</v>
          </cell>
          <cell r="M625">
            <v>369597684</v>
          </cell>
        </row>
        <row r="626">
          <cell r="F626">
            <v>891680395</v>
          </cell>
          <cell r="G626" t="str">
            <v>BAHIA SOLANO</v>
          </cell>
          <cell r="H626" t="str">
            <v>800037800</v>
          </cell>
          <cell r="I626" t="str">
            <v>AGRARIO DE COLOMBIA S.A.</v>
          </cell>
          <cell r="J626" t="str">
            <v>AHR</v>
          </cell>
          <cell r="K626" t="str">
            <v>433093003040</v>
          </cell>
          <cell r="M626">
            <v>105954411</v>
          </cell>
        </row>
        <row r="627">
          <cell r="F627">
            <v>800095589</v>
          </cell>
          <cell r="G627" t="str">
            <v>BAJO BAUDO-PIZA</v>
          </cell>
          <cell r="H627" t="str">
            <v>800037800</v>
          </cell>
          <cell r="I627" t="str">
            <v>AGRARIO DE COLOMBIA S.A.</v>
          </cell>
          <cell r="J627" t="str">
            <v>AHR</v>
          </cell>
          <cell r="K627" t="str">
            <v>433503001504</v>
          </cell>
          <cell r="M627">
            <v>340516959</v>
          </cell>
        </row>
        <row r="628">
          <cell r="F628">
            <v>800070375</v>
          </cell>
          <cell r="G628" t="str">
            <v>BOJAYA</v>
          </cell>
          <cell r="H628" t="str">
            <v>800037800</v>
          </cell>
          <cell r="I628" t="str">
            <v>AGRARIO DE COLOMBIA S.A.</v>
          </cell>
          <cell r="J628" t="str">
            <v>AHR</v>
          </cell>
          <cell r="K628" t="str">
            <v>433033016641</v>
          </cell>
          <cell r="M628">
            <v>357291969</v>
          </cell>
        </row>
        <row r="629">
          <cell r="F629">
            <v>800239414</v>
          </cell>
          <cell r="G629" t="str">
            <v>EL CANTON DEL SAN PABLO</v>
          </cell>
          <cell r="H629" t="str">
            <v>860002964</v>
          </cell>
          <cell r="I629" t="str">
            <v>BANCO DE BOGOTA S. A.</v>
          </cell>
          <cell r="J629" t="str">
            <v>CRR</v>
          </cell>
          <cell r="K629" t="str">
            <v>578336737</v>
          </cell>
          <cell r="M629">
            <v>73074252</v>
          </cell>
        </row>
        <row r="630">
          <cell r="F630">
            <v>818001341</v>
          </cell>
          <cell r="G630" t="str">
            <v>CARMEN DEL DARIEN</v>
          </cell>
          <cell r="H630" t="str">
            <v>860002964</v>
          </cell>
          <cell r="I630" t="str">
            <v>BANCO DE BOGOTA S. A.</v>
          </cell>
          <cell r="J630" t="str">
            <v>CRR</v>
          </cell>
          <cell r="K630" t="str">
            <v>620048900</v>
          </cell>
          <cell r="M630">
            <v>288559845</v>
          </cell>
        </row>
        <row r="631">
          <cell r="F631">
            <v>818001202</v>
          </cell>
          <cell r="G631" t="str">
            <v>CERTEGUI</v>
          </cell>
          <cell r="H631" t="str">
            <v>860002964</v>
          </cell>
          <cell r="I631" t="str">
            <v>BANCO DE BOGOTA S. A.</v>
          </cell>
          <cell r="J631" t="str">
            <v>CRR</v>
          </cell>
          <cell r="K631" t="str">
            <v>578336760</v>
          </cell>
          <cell r="M631">
            <v>57614304</v>
          </cell>
        </row>
        <row r="632">
          <cell r="F632">
            <v>891680057</v>
          </cell>
          <cell r="G632" t="str">
            <v>CONDOTO</v>
          </cell>
          <cell r="H632" t="str">
            <v>860002964</v>
          </cell>
          <cell r="I632" t="str">
            <v>BANCO DE BOGOTA S. A.</v>
          </cell>
          <cell r="J632" t="str">
            <v>CRR</v>
          </cell>
          <cell r="K632" t="str">
            <v>578336877</v>
          </cell>
          <cell r="M632">
            <v>180537213</v>
          </cell>
        </row>
        <row r="633">
          <cell r="F633">
            <v>891680061</v>
          </cell>
          <cell r="G633" t="str">
            <v>EL CARMEN DE ATRATO</v>
          </cell>
          <cell r="H633" t="str">
            <v>800037800</v>
          </cell>
          <cell r="I633" t="str">
            <v>AGRARIO DE COLOMBIA S.A.</v>
          </cell>
          <cell r="J633" t="str">
            <v>AHR</v>
          </cell>
          <cell r="K633" t="str">
            <v>433153001387</v>
          </cell>
          <cell r="M633">
            <v>118558743</v>
          </cell>
        </row>
        <row r="634">
          <cell r="F634">
            <v>818000002</v>
          </cell>
          <cell r="G634" t="str">
            <v>EL LITORAL DEL SAN JUAN</v>
          </cell>
          <cell r="H634" t="str">
            <v>890903938</v>
          </cell>
          <cell r="I634" t="str">
            <v>BANCOLOMBIA S.A.</v>
          </cell>
          <cell r="J634" t="str">
            <v>CRR</v>
          </cell>
          <cell r="K634" t="str">
            <v>84208209386</v>
          </cell>
          <cell r="M634">
            <v>286885260</v>
          </cell>
        </row>
        <row r="635">
          <cell r="F635">
            <v>891680067</v>
          </cell>
          <cell r="G635" t="str">
            <v>ISTMINA</v>
          </cell>
          <cell r="H635" t="str">
            <v>860002964</v>
          </cell>
          <cell r="I635" t="str">
            <v>BANCO DE BOGOTA S. A.</v>
          </cell>
          <cell r="J635" t="str">
            <v>CRR</v>
          </cell>
          <cell r="K635" t="str">
            <v>378019988</v>
          </cell>
          <cell r="M635">
            <v>672278055</v>
          </cell>
        </row>
        <row r="636">
          <cell r="F636">
            <v>891680402</v>
          </cell>
          <cell r="G636" t="str">
            <v>JURADO</v>
          </cell>
          <cell r="H636" t="str">
            <v>800037800</v>
          </cell>
          <cell r="I636" t="str">
            <v>AGRARIO DE COLOMBIA S.A.</v>
          </cell>
          <cell r="J636" t="str">
            <v>AHR</v>
          </cell>
          <cell r="K636" t="str">
            <v>433093003032</v>
          </cell>
          <cell r="M636">
            <v>68010510</v>
          </cell>
        </row>
        <row r="637">
          <cell r="F637">
            <v>891680281</v>
          </cell>
          <cell r="G637" t="str">
            <v>LLORO</v>
          </cell>
          <cell r="H637" t="str">
            <v>860002964</v>
          </cell>
          <cell r="I637" t="str">
            <v>BANCO DE BOGOTA S. A.</v>
          </cell>
          <cell r="J637" t="str">
            <v>CRR</v>
          </cell>
          <cell r="K637" t="str">
            <v>578336570</v>
          </cell>
          <cell r="M637">
            <v>254102481</v>
          </cell>
        </row>
        <row r="638">
          <cell r="F638">
            <v>818000941</v>
          </cell>
          <cell r="G638" t="str">
            <v>MEDIO ATRATO</v>
          </cell>
          <cell r="H638" t="str">
            <v>860007738</v>
          </cell>
          <cell r="I638" t="str">
            <v>BANCO POPULAR S. A.</v>
          </cell>
          <cell r="J638" t="str">
            <v>CRR</v>
          </cell>
          <cell r="K638" t="str">
            <v>110380025205</v>
          </cell>
          <cell r="M638">
            <v>124804707</v>
          </cell>
        </row>
        <row r="639">
          <cell r="F639">
            <v>818000907</v>
          </cell>
          <cell r="G639" t="str">
            <v>MEDIO BAUDO</v>
          </cell>
          <cell r="H639" t="str">
            <v>860002964</v>
          </cell>
          <cell r="I639" t="str">
            <v>BANCO DE BOGOTA S. A.</v>
          </cell>
          <cell r="J639" t="str">
            <v>CRR</v>
          </cell>
          <cell r="K639" t="str">
            <v>378020200</v>
          </cell>
          <cell r="M639">
            <v>230044851</v>
          </cell>
        </row>
        <row r="640">
          <cell r="F640">
            <v>818001206</v>
          </cell>
          <cell r="G640" t="str">
            <v>MEDIO SAN JUAN</v>
          </cell>
          <cell r="H640" t="str">
            <v>860002964</v>
          </cell>
          <cell r="I640" t="str">
            <v>BANCO DE BOGOTA S. A.</v>
          </cell>
          <cell r="J640" t="str">
            <v>CRR</v>
          </cell>
          <cell r="K640" t="str">
            <v>378020028</v>
          </cell>
          <cell r="M640">
            <v>149788773</v>
          </cell>
        </row>
        <row r="641">
          <cell r="F641">
            <v>891680075</v>
          </cell>
          <cell r="G641" t="str">
            <v>NOVITA</v>
          </cell>
          <cell r="H641" t="str">
            <v>860002964</v>
          </cell>
          <cell r="I641" t="str">
            <v>BANCO DE BOGOTA S. A.</v>
          </cell>
          <cell r="J641" t="str">
            <v>CRR</v>
          </cell>
          <cell r="K641" t="str">
            <v>378020085</v>
          </cell>
          <cell r="M641">
            <v>99152475</v>
          </cell>
        </row>
        <row r="642">
          <cell r="F642">
            <v>901671766</v>
          </cell>
          <cell r="G642" t="str">
            <v>NUEVO BELÉN DE BAJIRÁ</v>
          </cell>
          <cell r="H642" t="str">
            <v>890903938</v>
          </cell>
          <cell r="I642" t="str">
            <v>BANCOLOMBIA S.A.</v>
          </cell>
          <cell r="J642" t="str">
            <v>CRR</v>
          </cell>
          <cell r="K642" t="str">
            <v xml:space="preserve">58400002326 </v>
          </cell>
          <cell r="M642">
            <v>397090608</v>
          </cell>
        </row>
        <row r="643">
          <cell r="F643">
            <v>891680076</v>
          </cell>
          <cell r="G643" t="str">
            <v>NUQUI</v>
          </cell>
          <cell r="H643" t="str">
            <v>800037800</v>
          </cell>
          <cell r="I643" t="str">
            <v>AGRARIO DE COLOMBIA S.A.</v>
          </cell>
          <cell r="J643" t="str">
            <v>AHR</v>
          </cell>
          <cell r="K643" t="str">
            <v>433033016844</v>
          </cell>
          <cell r="M643">
            <v>119860857</v>
          </cell>
        </row>
        <row r="644">
          <cell r="F644">
            <v>818001203</v>
          </cell>
          <cell r="G644" t="str">
            <v>RIO IRO</v>
          </cell>
          <cell r="H644" t="str">
            <v>860002964</v>
          </cell>
          <cell r="I644" t="str">
            <v>BANCO DE BOGOTA S. A.</v>
          </cell>
          <cell r="J644" t="str">
            <v>CRR</v>
          </cell>
          <cell r="K644" t="str">
            <v>378020069</v>
          </cell>
          <cell r="M644">
            <v>79645512</v>
          </cell>
        </row>
        <row r="645">
          <cell r="F645">
            <v>818000899</v>
          </cell>
          <cell r="G645" t="str">
            <v>RIO QUITO</v>
          </cell>
          <cell r="H645" t="str">
            <v>860002964</v>
          </cell>
          <cell r="I645" t="str">
            <v>BANCO DE BOGOTA S. A.</v>
          </cell>
          <cell r="J645" t="str">
            <v>CRR</v>
          </cell>
          <cell r="K645" t="str">
            <v>578336687</v>
          </cell>
          <cell r="M645">
            <v>114045081</v>
          </cell>
        </row>
        <row r="646">
          <cell r="F646">
            <v>891680079</v>
          </cell>
          <cell r="G646" t="str">
            <v>RIOSUCIO</v>
          </cell>
          <cell r="H646" t="str">
            <v>800037800</v>
          </cell>
          <cell r="I646" t="str">
            <v>AGRARIO DE COLOMBIA S.A.</v>
          </cell>
          <cell r="J646" t="str">
            <v>AHR</v>
          </cell>
          <cell r="K646" t="str">
            <v>433603000971</v>
          </cell>
          <cell r="M646">
            <v>517844631</v>
          </cell>
        </row>
        <row r="647">
          <cell r="F647">
            <v>891680080</v>
          </cell>
          <cell r="G647" t="str">
            <v>SAN JOSE DEL PALMAR</v>
          </cell>
          <cell r="H647" t="str">
            <v>860007738</v>
          </cell>
          <cell r="I647" t="str">
            <v>BANCO POPULAR S. A.</v>
          </cell>
          <cell r="J647" t="str">
            <v>CRR</v>
          </cell>
          <cell r="K647" t="str">
            <v>660021031</v>
          </cell>
          <cell r="M647">
            <v>36041868</v>
          </cell>
        </row>
        <row r="648">
          <cell r="F648">
            <v>800095613</v>
          </cell>
          <cell r="G648" t="str">
            <v>SIPI</v>
          </cell>
          <cell r="H648" t="str">
            <v>860002964</v>
          </cell>
          <cell r="I648" t="str">
            <v>BANCO DE BOGOTA S. A.</v>
          </cell>
          <cell r="J648" t="str">
            <v>CRR</v>
          </cell>
          <cell r="K648" t="str">
            <v>378020135</v>
          </cell>
          <cell r="M648">
            <v>33203028</v>
          </cell>
        </row>
        <row r="649">
          <cell r="F649">
            <v>891680081</v>
          </cell>
          <cell r="G649" t="str">
            <v>TADO</v>
          </cell>
          <cell r="H649" t="str">
            <v>800037800</v>
          </cell>
          <cell r="I649" t="str">
            <v>AGRARIO DE COLOMBIA S.A.</v>
          </cell>
          <cell r="J649" t="str">
            <v>AHR</v>
          </cell>
          <cell r="K649" t="str">
            <v>433753005319</v>
          </cell>
          <cell r="M649">
            <v>315168849</v>
          </cell>
        </row>
        <row r="650">
          <cell r="F650">
            <v>891680196</v>
          </cell>
          <cell r="G650" t="str">
            <v>UNGUIA</v>
          </cell>
          <cell r="H650" t="str">
            <v>860003020</v>
          </cell>
          <cell r="I650" t="str">
            <v>BANCO BBVA S.A.</v>
          </cell>
          <cell r="J650" t="str">
            <v>CRR</v>
          </cell>
          <cell r="K650" t="str">
            <v>0920000100003159</v>
          </cell>
          <cell r="M650">
            <v>152724723</v>
          </cell>
        </row>
        <row r="651">
          <cell r="F651">
            <v>818000961</v>
          </cell>
          <cell r="G651" t="str">
            <v>UNION PANAMERICANA</v>
          </cell>
          <cell r="H651" t="str">
            <v>860002964</v>
          </cell>
          <cell r="I651" t="str">
            <v>BANCO DE BOGOTA S. A.</v>
          </cell>
          <cell r="J651" t="str">
            <v>CRR</v>
          </cell>
          <cell r="K651" t="str">
            <v>378020176</v>
          </cell>
          <cell r="M651">
            <v>83441175</v>
          </cell>
        </row>
        <row r="652">
          <cell r="F652">
            <v>891180069</v>
          </cell>
          <cell r="G652" t="str">
            <v>ACEVEDO</v>
          </cell>
          <cell r="H652" t="str">
            <v>800037800</v>
          </cell>
          <cell r="I652" t="str">
            <v>AGRARIO DE COLOMBIA S.A.</v>
          </cell>
          <cell r="J652" t="str">
            <v>AHR</v>
          </cell>
          <cell r="K652" t="str">
            <v>439013002071</v>
          </cell>
          <cell r="M652">
            <v>185387295</v>
          </cell>
        </row>
        <row r="653">
          <cell r="F653">
            <v>891180139</v>
          </cell>
          <cell r="G653" t="str">
            <v>AGRADO</v>
          </cell>
          <cell r="H653" t="str">
            <v>800037800</v>
          </cell>
          <cell r="I653" t="str">
            <v>AGRARIO DE COLOMBIA S.A.</v>
          </cell>
          <cell r="J653" t="str">
            <v>AHR</v>
          </cell>
          <cell r="K653" t="str">
            <v>439023003068</v>
          </cell>
          <cell r="M653">
            <v>48655494</v>
          </cell>
        </row>
        <row r="654">
          <cell r="F654">
            <v>891180070</v>
          </cell>
          <cell r="G654" t="str">
            <v>AIPE</v>
          </cell>
          <cell r="H654" t="str">
            <v>800037800</v>
          </cell>
          <cell r="I654" t="str">
            <v>AGRARIO DE COLOMBIA S.A.</v>
          </cell>
          <cell r="J654" t="str">
            <v>AHR</v>
          </cell>
          <cell r="K654" t="str">
            <v>439083077427</v>
          </cell>
          <cell r="M654">
            <v>83057637</v>
          </cell>
        </row>
        <row r="655">
          <cell r="F655">
            <v>891180024</v>
          </cell>
          <cell r="G655" t="str">
            <v>ALGECIRAS</v>
          </cell>
          <cell r="H655" t="str">
            <v>800037800</v>
          </cell>
          <cell r="I655" t="str">
            <v>AGRARIO DE COLOMBIA S.A.</v>
          </cell>
          <cell r="J655" t="str">
            <v>AHR</v>
          </cell>
          <cell r="K655" t="str">
            <v>439033003287</v>
          </cell>
          <cell r="M655">
            <v>135391935</v>
          </cell>
        </row>
        <row r="656">
          <cell r="F656">
            <v>891180118</v>
          </cell>
          <cell r="G656" t="str">
            <v>ALTAMIRA</v>
          </cell>
          <cell r="H656" t="str">
            <v>800037800</v>
          </cell>
          <cell r="I656" t="str">
            <v>AGRARIO DE COLOMBIA S.A.</v>
          </cell>
          <cell r="J656" t="str">
            <v>AHR</v>
          </cell>
          <cell r="K656" t="str">
            <v>439093000211</v>
          </cell>
          <cell r="M656">
            <v>13547898</v>
          </cell>
        </row>
        <row r="657">
          <cell r="F657">
            <v>891180183</v>
          </cell>
          <cell r="G657" t="str">
            <v>BARAYA</v>
          </cell>
          <cell r="H657" t="str">
            <v>800037800</v>
          </cell>
          <cell r="I657" t="str">
            <v>AGRARIO DE COLOMBIA S.A.</v>
          </cell>
          <cell r="J657" t="str">
            <v>AHR</v>
          </cell>
          <cell r="K657" t="str">
            <v>439123000554</v>
          </cell>
          <cell r="M657">
            <v>36291681</v>
          </cell>
        </row>
        <row r="658">
          <cell r="F658">
            <v>891118119</v>
          </cell>
          <cell r="G658" t="str">
            <v>CAMPOALEGRE</v>
          </cell>
          <cell r="H658" t="str">
            <v>890903938</v>
          </cell>
          <cell r="I658" t="str">
            <v>BANCOLOMBIA S.A.</v>
          </cell>
          <cell r="J658" t="str">
            <v>CRR</v>
          </cell>
          <cell r="K658" t="str">
            <v>45908240531</v>
          </cell>
          <cell r="M658">
            <v>121822875</v>
          </cell>
        </row>
        <row r="659">
          <cell r="F659">
            <v>891180028</v>
          </cell>
          <cell r="G659" t="str">
            <v>COLOMBIA</v>
          </cell>
          <cell r="H659" t="str">
            <v>800037800</v>
          </cell>
          <cell r="I659" t="str">
            <v>AGRARIO DE COLOMBIA S.A.</v>
          </cell>
          <cell r="J659" t="str">
            <v>AHR</v>
          </cell>
          <cell r="K659" t="str">
            <v>439103000418</v>
          </cell>
          <cell r="M659">
            <v>46241316</v>
          </cell>
        </row>
        <row r="660">
          <cell r="F660">
            <v>891180132</v>
          </cell>
          <cell r="G660" t="str">
            <v>ELIAS</v>
          </cell>
          <cell r="H660" t="str">
            <v>860034313</v>
          </cell>
          <cell r="I660" t="str">
            <v>BANCO DAVIVIENDA S.A.</v>
          </cell>
          <cell r="J660" t="str">
            <v>CRR</v>
          </cell>
          <cell r="K660" t="str">
            <v>305031551</v>
          </cell>
          <cell r="M660">
            <v>15956193</v>
          </cell>
        </row>
        <row r="661">
          <cell r="F661">
            <v>891180022</v>
          </cell>
          <cell r="G661" t="str">
            <v>GARZON</v>
          </cell>
          <cell r="H661" t="str">
            <v>860003020</v>
          </cell>
          <cell r="I661" t="str">
            <v>BANCO BBVA S.A.</v>
          </cell>
          <cell r="J661" t="str">
            <v>AHR</v>
          </cell>
          <cell r="K661" t="str">
            <v>0385000200073887</v>
          </cell>
          <cell r="M661">
            <v>321710481</v>
          </cell>
        </row>
        <row r="662">
          <cell r="F662">
            <v>891180176</v>
          </cell>
          <cell r="G662" t="str">
            <v>GIGANTE</v>
          </cell>
          <cell r="H662" t="str">
            <v>800037800</v>
          </cell>
          <cell r="I662" t="str">
            <v>AGRARIO DE COLOMBIA S.A.</v>
          </cell>
          <cell r="J662" t="str">
            <v>AHR</v>
          </cell>
          <cell r="K662" t="str">
            <v>439183013078</v>
          </cell>
          <cell r="M662">
            <v>128490039</v>
          </cell>
        </row>
        <row r="663">
          <cell r="F663">
            <v>891180177</v>
          </cell>
          <cell r="G663" t="str">
            <v>GUADALUPE</v>
          </cell>
          <cell r="H663" t="str">
            <v>800037800</v>
          </cell>
          <cell r="I663" t="str">
            <v>AGRARIO DE COLOMBIA S.A.</v>
          </cell>
          <cell r="J663" t="str">
            <v>AHR</v>
          </cell>
          <cell r="K663" t="str">
            <v>439203000849</v>
          </cell>
          <cell r="M663">
            <v>90280320</v>
          </cell>
        </row>
        <row r="664">
          <cell r="F664">
            <v>891180019</v>
          </cell>
          <cell r="G664" t="str">
            <v>HOBO</v>
          </cell>
          <cell r="H664" t="str">
            <v>800037800</v>
          </cell>
          <cell r="I664" t="str">
            <v>AGRARIO DE COLOMBIA S.A.</v>
          </cell>
          <cell r="J664" t="str">
            <v>AHR</v>
          </cell>
          <cell r="K664" t="str">
            <v>439223000683</v>
          </cell>
          <cell r="M664">
            <v>47844738</v>
          </cell>
        </row>
        <row r="665">
          <cell r="F665">
            <v>891180131</v>
          </cell>
          <cell r="G665" t="str">
            <v>IQUIRA</v>
          </cell>
          <cell r="H665" t="str">
            <v>800037800</v>
          </cell>
          <cell r="I665" t="str">
            <v>AGRARIO DE COLOMBIA S.A.</v>
          </cell>
          <cell r="J665" t="str">
            <v>AHR</v>
          </cell>
          <cell r="K665" t="str">
            <v>439353000162</v>
          </cell>
          <cell r="M665">
            <v>71476344</v>
          </cell>
        </row>
        <row r="666">
          <cell r="F666">
            <v>800097098</v>
          </cell>
          <cell r="G666" t="str">
            <v>ISNOS</v>
          </cell>
          <cell r="H666" t="str">
            <v>800037800</v>
          </cell>
          <cell r="I666" t="str">
            <v>AGRARIO DE COLOMBIA S.A.</v>
          </cell>
          <cell r="J666" t="str">
            <v>AHR</v>
          </cell>
          <cell r="K666" t="str">
            <v>439373004547</v>
          </cell>
          <cell r="M666">
            <v>132994641</v>
          </cell>
        </row>
        <row r="667">
          <cell r="F667">
            <v>891180205</v>
          </cell>
          <cell r="G667" t="str">
            <v>LA ARGENTINA</v>
          </cell>
          <cell r="H667" t="str">
            <v>800037800</v>
          </cell>
          <cell r="I667" t="str">
            <v>AGRARIO DE COLOMBIA S.A.</v>
          </cell>
          <cell r="J667" t="str">
            <v>AHR</v>
          </cell>
          <cell r="K667" t="str">
            <v>439283001476</v>
          </cell>
          <cell r="M667">
            <v>76402530</v>
          </cell>
        </row>
        <row r="668">
          <cell r="F668">
            <v>891180155</v>
          </cell>
          <cell r="G668" t="str">
            <v>LA PLATA</v>
          </cell>
          <cell r="H668" t="str">
            <v>800037800</v>
          </cell>
          <cell r="I668" t="str">
            <v>AGRARIO DE COLOMBIA S.A.</v>
          </cell>
          <cell r="J668" t="str">
            <v>AHR</v>
          </cell>
          <cell r="K668" t="str">
            <v>439273003055</v>
          </cell>
          <cell r="M668">
            <v>340913532</v>
          </cell>
        </row>
        <row r="669">
          <cell r="F669">
            <v>891102844</v>
          </cell>
          <cell r="G669" t="str">
            <v>NATAGA</v>
          </cell>
          <cell r="H669" t="str">
            <v>800037800</v>
          </cell>
          <cell r="I669" t="str">
            <v>AGRARIO DE COLOMBIA S.A.</v>
          </cell>
          <cell r="J669" t="str">
            <v>AHR</v>
          </cell>
          <cell r="K669" t="str">
            <v>439323001751</v>
          </cell>
          <cell r="M669">
            <v>36925665</v>
          </cell>
        </row>
        <row r="670">
          <cell r="F670">
            <v>891180179</v>
          </cell>
          <cell r="G670" t="str">
            <v>OPORAPA</v>
          </cell>
          <cell r="H670" t="str">
            <v>860034313</v>
          </cell>
          <cell r="I670" t="str">
            <v>BANCO DAVIVIENDA S.A.</v>
          </cell>
          <cell r="J670" t="str">
            <v>CRR</v>
          </cell>
          <cell r="K670" t="str">
            <v>076769998329</v>
          </cell>
          <cell r="M670">
            <v>63741375</v>
          </cell>
        </row>
        <row r="671">
          <cell r="F671">
            <v>891180194</v>
          </cell>
          <cell r="G671" t="str">
            <v>PAICOL</v>
          </cell>
          <cell r="H671" t="str">
            <v>800037800</v>
          </cell>
          <cell r="I671" t="str">
            <v>AGRARIO DE COLOMBIA S.A.</v>
          </cell>
          <cell r="J671" t="str">
            <v>AHR</v>
          </cell>
          <cell r="K671" t="str">
            <v>439233013864</v>
          </cell>
          <cell r="M671">
            <v>30651843</v>
          </cell>
        </row>
        <row r="672">
          <cell r="F672">
            <v>891180021</v>
          </cell>
          <cell r="G672" t="str">
            <v>PALERMO</v>
          </cell>
          <cell r="H672" t="str">
            <v>860034313</v>
          </cell>
          <cell r="I672" t="str">
            <v>BANCO DAVIVIENDA S.A.</v>
          </cell>
          <cell r="J672" t="str">
            <v>CRR</v>
          </cell>
          <cell r="K672" t="str">
            <v>292006509</v>
          </cell>
          <cell r="M672">
            <v>115514967</v>
          </cell>
        </row>
        <row r="673">
          <cell r="F673">
            <v>891102764</v>
          </cell>
          <cell r="G673" t="str">
            <v>PALESTINA</v>
          </cell>
          <cell r="H673" t="str">
            <v>800037800</v>
          </cell>
          <cell r="I673" t="str">
            <v>AGRARIO DE COLOMBIA S.A.</v>
          </cell>
          <cell r="J673" t="str">
            <v>AHR</v>
          </cell>
          <cell r="K673" t="str">
            <v>439453002650</v>
          </cell>
          <cell r="M673">
            <v>73813623</v>
          </cell>
        </row>
        <row r="674">
          <cell r="F674">
            <v>891180199</v>
          </cell>
          <cell r="G674" t="str">
            <v>PITAL</v>
          </cell>
          <cell r="H674" t="str">
            <v>800037800</v>
          </cell>
          <cell r="I674" t="str">
            <v>AGRARIO DE COLOMBIA S.A.</v>
          </cell>
          <cell r="J674" t="str">
            <v>AHR</v>
          </cell>
          <cell r="K674" t="str">
            <v>439633001210</v>
          </cell>
          <cell r="M674">
            <v>77496720</v>
          </cell>
        </row>
        <row r="675">
          <cell r="F675">
            <v>891180040</v>
          </cell>
          <cell r="G675" t="str">
            <v>RIVERA</v>
          </cell>
          <cell r="H675" t="str">
            <v>890903938</v>
          </cell>
          <cell r="I675" t="str">
            <v>BANCOLOMBIA S.A.</v>
          </cell>
          <cell r="J675" t="str">
            <v>CRR</v>
          </cell>
          <cell r="K675" t="str">
            <v>45708294276</v>
          </cell>
          <cell r="M675">
            <v>95160870</v>
          </cell>
        </row>
        <row r="676">
          <cell r="F676">
            <v>891180180</v>
          </cell>
          <cell r="G676" t="str">
            <v>SALADOBLANCO</v>
          </cell>
          <cell r="H676" t="str">
            <v>800037800</v>
          </cell>
          <cell r="I676" t="str">
            <v>AGRARIO DE COLOMBIA S.A.</v>
          </cell>
          <cell r="J676" t="str">
            <v>AHR</v>
          </cell>
          <cell r="K676" t="str">
            <v>439673002686</v>
          </cell>
          <cell r="M676">
            <v>80469813</v>
          </cell>
        </row>
        <row r="677">
          <cell r="F677">
            <v>891180056</v>
          </cell>
          <cell r="G677" t="str">
            <v>SAN AGUSTIN</v>
          </cell>
          <cell r="H677" t="str">
            <v>860002964</v>
          </cell>
          <cell r="I677" t="str">
            <v>BANCO DE BOGOTA S. A.</v>
          </cell>
          <cell r="J677" t="str">
            <v>CRR</v>
          </cell>
          <cell r="K677" t="str">
            <v>383051547</v>
          </cell>
          <cell r="M677">
            <v>151557981</v>
          </cell>
        </row>
        <row r="678">
          <cell r="F678">
            <v>891180076</v>
          </cell>
          <cell r="G678" t="str">
            <v>SANTA MARIA</v>
          </cell>
          <cell r="H678" t="str">
            <v>800037800</v>
          </cell>
          <cell r="I678" t="str">
            <v>AGRARIO DE COLOMBIA S.A.</v>
          </cell>
          <cell r="J678" t="str">
            <v>AHR</v>
          </cell>
          <cell r="K678" t="str">
            <v>439503002932</v>
          </cell>
          <cell r="M678">
            <v>69562506</v>
          </cell>
        </row>
        <row r="679">
          <cell r="F679">
            <v>891180191</v>
          </cell>
          <cell r="G679" t="str">
            <v>SUAZA</v>
          </cell>
          <cell r="H679" t="str">
            <v>800037800</v>
          </cell>
          <cell r="I679" t="str">
            <v>AGRARIO DE COLOMBIA S.A.</v>
          </cell>
          <cell r="J679" t="str">
            <v>AHR</v>
          </cell>
          <cell r="K679" t="str">
            <v>439733003261</v>
          </cell>
          <cell r="M679">
            <v>133191549</v>
          </cell>
        </row>
        <row r="680">
          <cell r="F680">
            <v>891180211</v>
          </cell>
          <cell r="G680" t="str">
            <v>TARQUI</v>
          </cell>
          <cell r="H680" t="str">
            <v>800037800</v>
          </cell>
          <cell r="I680" t="str">
            <v>AGRARIO DE COLOMBIA S.A.</v>
          </cell>
          <cell r="J680" t="str">
            <v>AHR</v>
          </cell>
          <cell r="K680" t="str">
            <v>439553002895</v>
          </cell>
          <cell r="M680">
            <v>82182912</v>
          </cell>
        </row>
        <row r="681">
          <cell r="F681">
            <v>800097176</v>
          </cell>
          <cell r="G681" t="str">
            <v>TESALIA</v>
          </cell>
          <cell r="H681" t="str">
            <v>800037800</v>
          </cell>
          <cell r="I681" t="str">
            <v>AGRARIO DE COLOMBIA S.A.</v>
          </cell>
          <cell r="J681" t="str">
            <v>AHR</v>
          </cell>
          <cell r="K681" t="str">
            <v>439703000322</v>
          </cell>
          <cell r="M681">
            <v>49966074</v>
          </cell>
        </row>
        <row r="682">
          <cell r="F682">
            <v>891180127</v>
          </cell>
          <cell r="G682" t="str">
            <v>TELLO</v>
          </cell>
          <cell r="H682" t="str">
            <v>800037800</v>
          </cell>
          <cell r="I682" t="str">
            <v>AGRARIO DE COLOMBIA S.A.</v>
          </cell>
          <cell r="J682" t="str">
            <v>AHR</v>
          </cell>
          <cell r="K682" t="str">
            <v>439603001275</v>
          </cell>
          <cell r="M682">
            <v>58368114</v>
          </cell>
        </row>
        <row r="683">
          <cell r="F683">
            <v>891180181</v>
          </cell>
          <cell r="G683" t="str">
            <v>TERUEL</v>
          </cell>
          <cell r="H683" t="str">
            <v>800037800</v>
          </cell>
          <cell r="I683" t="str">
            <v>AGRARIO DE COLOMBIA S.A.</v>
          </cell>
          <cell r="J683" t="str">
            <v>AHR</v>
          </cell>
          <cell r="K683" t="str">
            <v>439573003014</v>
          </cell>
          <cell r="M683">
            <v>34762077</v>
          </cell>
        </row>
        <row r="684">
          <cell r="F684">
            <v>891180182</v>
          </cell>
          <cell r="G684" t="str">
            <v>TIMANA</v>
          </cell>
          <cell r="H684" t="str">
            <v>800037800</v>
          </cell>
          <cell r="I684" t="str">
            <v>AGRARIO DE COLOMBIA S.A.</v>
          </cell>
          <cell r="J684" t="str">
            <v>AHR</v>
          </cell>
          <cell r="K684" t="str">
            <v>439653013568</v>
          </cell>
          <cell r="M684">
            <v>88502700</v>
          </cell>
        </row>
        <row r="685">
          <cell r="F685">
            <v>891180187</v>
          </cell>
          <cell r="G685" t="str">
            <v>VILLAVIEJA</v>
          </cell>
          <cell r="H685" t="str">
            <v>800037800</v>
          </cell>
          <cell r="I685" t="str">
            <v>AGRARIO DE COLOMBIA S.A.</v>
          </cell>
          <cell r="J685" t="str">
            <v>AHR</v>
          </cell>
          <cell r="K685" t="str">
            <v>439803000397</v>
          </cell>
          <cell r="M685">
            <v>29472867</v>
          </cell>
        </row>
        <row r="686">
          <cell r="F686">
            <v>800097180</v>
          </cell>
          <cell r="G686" t="str">
            <v>YAGUARA</v>
          </cell>
          <cell r="H686" t="str">
            <v>800037800</v>
          </cell>
          <cell r="I686" t="str">
            <v>AGRARIO DE COLOMBIA S.A.</v>
          </cell>
          <cell r="J686" t="str">
            <v>AHR</v>
          </cell>
          <cell r="K686" t="str">
            <v>439403000312</v>
          </cell>
          <cell r="M686">
            <v>27231600</v>
          </cell>
        </row>
        <row r="687">
          <cell r="F687">
            <v>839000360</v>
          </cell>
          <cell r="G687" t="str">
            <v>ALBANIA</v>
          </cell>
          <cell r="H687" t="str">
            <v>860003020</v>
          </cell>
          <cell r="I687" t="str">
            <v>BANCO BBVA S.A.</v>
          </cell>
          <cell r="J687" t="str">
            <v>CRR</v>
          </cell>
          <cell r="K687" t="str">
            <v>0026000100001933</v>
          </cell>
          <cell r="M687">
            <v>284045499</v>
          </cell>
        </row>
        <row r="688">
          <cell r="F688">
            <v>800099223</v>
          </cell>
          <cell r="G688" t="str">
            <v>BARRANCAS</v>
          </cell>
          <cell r="H688" t="str">
            <v>860003020</v>
          </cell>
          <cell r="I688" t="str">
            <v>BANCO BBVA S.A.</v>
          </cell>
          <cell r="J688" t="str">
            <v>CRR</v>
          </cell>
          <cell r="K688" t="str">
            <v>0087360100001715</v>
          </cell>
          <cell r="M688">
            <v>357786312</v>
          </cell>
        </row>
        <row r="689">
          <cell r="F689">
            <v>825000134</v>
          </cell>
          <cell r="G689" t="str">
            <v>DIBULLA</v>
          </cell>
          <cell r="H689" t="str">
            <v>860002964</v>
          </cell>
          <cell r="I689" t="str">
            <v>BANCO DE BOGOTA S. A.</v>
          </cell>
          <cell r="J689" t="str">
            <v>CRR</v>
          </cell>
          <cell r="K689" t="str">
            <v>530061696</v>
          </cell>
          <cell r="M689">
            <v>398865540</v>
          </cell>
        </row>
        <row r="690">
          <cell r="F690">
            <v>825000166</v>
          </cell>
          <cell r="G690" t="str">
            <v>DISTRACCION</v>
          </cell>
          <cell r="H690" t="str">
            <v>860002964</v>
          </cell>
          <cell r="I690" t="str">
            <v>BANCO DE BOGOTA S. A.</v>
          </cell>
          <cell r="J690" t="str">
            <v>CRR</v>
          </cell>
          <cell r="K690" t="str">
            <v>318033875</v>
          </cell>
          <cell r="M690">
            <v>100864317</v>
          </cell>
        </row>
        <row r="691">
          <cell r="F691">
            <v>800092788</v>
          </cell>
          <cell r="G691" t="str">
            <v>EL MOLINO</v>
          </cell>
          <cell r="H691" t="str">
            <v>860034313</v>
          </cell>
          <cell r="I691" t="str">
            <v>BANCO DAVIVIENDA S.A.</v>
          </cell>
          <cell r="J691" t="str">
            <v>CRR</v>
          </cell>
          <cell r="K691" t="str">
            <v>340018340</v>
          </cell>
          <cell r="M691">
            <v>40705626</v>
          </cell>
        </row>
        <row r="692">
          <cell r="F692">
            <v>892170008</v>
          </cell>
          <cell r="G692" t="str">
            <v>FONSECA</v>
          </cell>
          <cell r="H692" t="str">
            <v>860003020</v>
          </cell>
          <cell r="I692" t="str">
            <v>BANCO BBVA S.A.</v>
          </cell>
          <cell r="J692" t="str">
            <v>CRR</v>
          </cell>
          <cell r="K692" t="str">
            <v>367002391</v>
          </cell>
          <cell r="M692">
            <v>278071332</v>
          </cell>
        </row>
        <row r="693">
          <cell r="F693">
            <v>800255101</v>
          </cell>
          <cell r="G693" t="str">
            <v>HATONUEVO</v>
          </cell>
          <cell r="H693" t="str">
            <v>890903938</v>
          </cell>
          <cell r="I693" t="str">
            <v>BANCOLOMBIA S.A.</v>
          </cell>
          <cell r="J693" t="str">
            <v>AHR</v>
          </cell>
          <cell r="K693" t="str">
            <v>02216937867</v>
          </cell>
          <cell r="M693">
            <v>173238105</v>
          </cell>
        </row>
        <row r="694">
          <cell r="F694">
            <v>825000676</v>
          </cell>
          <cell r="G694" t="str">
            <v>LA JAGUA DEL PILAR</v>
          </cell>
          <cell r="H694" t="str">
            <v>860002964</v>
          </cell>
          <cell r="I694" t="str">
            <v>BANCO DE BOGOTA S. A.</v>
          </cell>
          <cell r="J694" t="str">
            <v>CRR</v>
          </cell>
          <cell r="K694" t="str">
            <v>628092793</v>
          </cell>
          <cell r="M694">
            <v>23350587</v>
          </cell>
        </row>
        <row r="695">
          <cell r="F695">
            <v>892115024</v>
          </cell>
          <cell r="G695" t="str">
            <v>MANAURE</v>
          </cell>
          <cell r="H695" t="str">
            <v>800037800</v>
          </cell>
          <cell r="I695" t="str">
            <v>AGRARIO DE COLOMBIA S.A.</v>
          </cell>
          <cell r="J695" t="str">
            <v>AHR</v>
          </cell>
          <cell r="K695" t="str">
            <v>436203000998</v>
          </cell>
          <cell r="M695">
            <v>2646471711</v>
          </cell>
        </row>
        <row r="696">
          <cell r="F696">
            <v>892115179</v>
          </cell>
          <cell r="G696" t="str">
            <v>SAN JUAN DEL CESAR</v>
          </cell>
          <cell r="H696" t="str">
            <v>860034313</v>
          </cell>
          <cell r="I696" t="str">
            <v>BANCO DAVIVIENDA S.A.</v>
          </cell>
          <cell r="J696" t="str">
            <v>CRR</v>
          </cell>
          <cell r="K696" t="str">
            <v>338022437</v>
          </cell>
          <cell r="M696">
            <v>328045548</v>
          </cell>
        </row>
        <row r="697">
          <cell r="F697">
            <v>800059405</v>
          </cell>
          <cell r="G697" t="str">
            <v>URUMITA</v>
          </cell>
          <cell r="H697" t="str">
            <v>800037800</v>
          </cell>
          <cell r="I697" t="str">
            <v>AGRARIO DE COLOMBIA S.A.</v>
          </cell>
          <cell r="J697" t="str">
            <v>AHR</v>
          </cell>
          <cell r="K697" t="str">
            <v>436603001977</v>
          </cell>
          <cell r="M697">
            <v>57008946</v>
          </cell>
        </row>
        <row r="698">
          <cell r="F698">
            <v>892115198</v>
          </cell>
          <cell r="G698" t="str">
            <v>VILLANUEVA</v>
          </cell>
          <cell r="H698" t="str">
            <v>860034313</v>
          </cell>
          <cell r="I698" t="str">
            <v>BANCO DAVIVIENDA S.A.</v>
          </cell>
          <cell r="J698" t="str">
            <v>CRR</v>
          </cell>
          <cell r="K698" t="str">
            <v>340018316</v>
          </cell>
          <cell r="M698">
            <v>120198939</v>
          </cell>
        </row>
        <row r="699">
          <cell r="F699">
            <v>819003219</v>
          </cell>
          <cell r="G699" t="str">
            <v>ALGARROBO</v>
          </cell>
          <cell r="H699" t="str">
            <v>860002964</v>
          </cell>
          <cell r="I699" t="str">
            <v>BANCO DE BOGOTA S. A.</v>
          </cell>
          <cell r="J699" t="str">
            <v>CRR</v>
          </cell>
          <cell r="K699" t="str">
            <v>326057239</v>
          </cell>
          <cell r="M699">
            <v>120244419</v>
          </cell>
        </row>
        <row r="700">
          <cell r="F700">
            <v>891780041</v>
          </cell>
          <cell r="G700" t="str">
            <v>ARACATACA</v>
          </cell>
          <cell r="H700" t="str">
            <v>860034313</v>
          </cell>
          <cell r="I700" t="str">
            <v>BANCO DAVIVIENDA S.A.</v>
          </cell>
          <cell r="J700" t="str">
            <v>CRR</v>
          </cell>
          <cell r="K700" t="str">
            <v>342017464</v>
          </cell>
          <cell r="M700">
            <v>262258131</v>
          </cell>
        </row>
        <row r="701">
          <cell r="F701">
            <v>891702186</v>
          </cell>
          <cell r="G701" t="str">
            <v>ARIGUANI</v>
          </cell>
          <cell r="H701" t="str">
            <v>890903938</v>
          </cell>
          <cell r="I701" t="str">
            <v>BANCOLOMBIA S.A.</v>
          </cell>
          <cell r="J701" t="str">
            <v>CRR</v>
          </cell>
          <cell r="K701" t="str">
            <v>51308294148</v>
          </cell>
          <cell r="M701">
            <v>312621777</v>
          </cell>
        </row>
        <row r="702">
          <cell r="F702">
            <v>891780042</v>
          </cell>
          <cell r="G702" t="str">
            <v>CERRO SAN ANTONIO</v>
          </cell>
          <cell r="H702" t="str">
            <v>800037800</v>
          </cell>
          <cell r="I702" t="str">
            <v>AGRARIO DE COLOMBIA S.A.</v>
          </cell>
          <cell r="J702" t="str">
            <v>AHR</v>
          </cell>
          <cell r="K702" t="str">
            <v>442033001511</v>
          </cell>
          <cell r="M702">
            <v>67847493</v>
          </cell>
        </row>
        <row r="703">
          <cell r="F703">
            <v>800071934</v>
          </cell>
          <cell r="G703" t="str">
            <v>CHIBOLO</v>
          </cell>
          <cell r="H703" t="str">
            <v>800037800</v>
          </cell>
          <cell r="I703" t="str">
            <v>AGRARIO DE COLOMBIA S.A.</v>
          </cell>
          <cell r="J703" t="str">
            <v>AHR</v>
          </cell>
          <cell r="K703" t="str">
            <v>442053000692</v>
          </cell>
          <cell r="M703">
            <v>208898523</v>
          </cell>
        </row>
        <row r="704">
          <cell r="F704">
            <v>819003225</v>
          </cell>
          <cell r="G704" t="str">
            <v>CONCORDIA</v>
          </cell>
          <cell r="H704" t="str">
            <v>860002964</v>
          </cell>
          <cell r="I704" t="str">
            <v>BANCO DE BOGOTA S. A.</v>
          </cell>
          <cell r="J704" t="str">
            <v>CRR</v>
          </cell>
          <cell r="K704" t="str">
            <v>471148676</v>
          </cell>
          <cell r="M704">
            <v>77998257</v>
          </cell>
        </row>
        <row r="705">
          <cell r="F705">
            <v>891780044</v>
          </cell>
          <cell r="G705" t="str">
            <v>EL BANCO</v>
          </cell>
          <cell r="H705" t="str">
            <v>800037800</v>
          </cell>
          <cell r="I705" t="str">
            <v>AGRARIO DE COLOMBIA S.A.</v>
          </cell>
          <cell r="J705" t="str">
            <v>AHR</v>
          </cell>
          <cell r="K705" t="str">
            <v>442203003237</v>
          </cell>
          <cell r="M705">
            <v>596083977</v>
          </cell>
        </row>
        <row r="706">
          <cell r="F706">
            <v>891780049</v>
          </cell>
          <cell r="G706" t="str">
            <v>EL PIÑON</v>
          </cell>
          <cell r="H706" t="str">
            <v>860002964</v>
          </cell>
          <cell r="I706" t="str">
            <v>BANCO DE BOGOTA S. A.</v>
          </cell>
          <cell r="J706" t="str">
            <v>CRR</v>
          </cell>
          <cell r="K706" t="str">
            <v>471026393</v>
          </cell>
          <cell r="M706">
            <v>121691928</v>
          </cell>
        </row>
        <row r="707">
          <cell r="F707">
            <v>819000925</v>
          </cell>
          <cell r="G707" t="str">
            <v>EL RETEN</v>
          </cell>
          <cell r="H707" t="str">
            <v>860003020</v>
          </cell>
          <cell r="I707" t="str">
            <v>BANCO BBVA S.A.</v>
          </cell>
          <cell r="J707" t="str">
            <v>AHR</v>
          </cell>
          <cell r="K707" t="str">
            <v>0375960200360633</v>
          </cell>
          <cell r="M707">
            <v>215000655</v>
          </cell>
        </row>
        <row r="708">
          <cell r="F708">
            <v>891780045</v>
          </cell>
          <cell r="G708" t="str">
            <v>FUNDACION</v>
          </cell>
          <cell r="H708" t="str">
            <v>860002964</v>
          </cell>
          <cell r="I708" t="str">
            <v>BANCO DE BOGOTA S. A.</v>
          </cell>
          <cell r="J708" t="str">
            <v>CRR</v>
          </cell>
          <cell r="K708" t="str">
            <v>326057098</v>
          </cell>
          <cell r="M708">
            <v>493870377</v>
          </cell>
        </row>
        <row r="709">
          <cell r="F709">
            <v>891780047</v>
          </cell>
          <cell r="G709" t="str">
            <v>GUAMAL</v>
          </cell>
          <cell r="H709" t="str">
            <v>800037800</v>
          </cell>
          <cell r="I709" t="str">
            <v>AGRARIO DE COLOMBIA S.A.</v>
          </cell>
          <cell r="J709" t="str">
            <v>AHR</v>
          </cell>
          <cell r="K709" t="str">
            <v>442303000707</v>
          </cell>
          <cell r="M709">
            <v>247151328</v>
          </cell>
        </row>
        <row r="710">
          <cell r="F710">
            <v>819003849</v>
          </cell>
          <cell r="G710" t="str">
            <v>NUEVA GRANADA</v>
          </cell>
          <cell r="H710" t="str">
            <v>890903938</v>
          </cell>
          <cell r="I710" t="str">
            <v>BANCOLOMBIA S.A.</v>
          </cell>
          <cell r="J710" t="str">
            <v>CRR</v>
          </cell>
          <cell r="K710" t="str">
            <v>51305937501</v>
          </cell>
          <cell r="M710">
            <v>355152069</v>
          </cell>
        </row>
        <row r="711">
          <cell r="F711">
            <v>891780048</v>
          </cell>
          <cell r="G711" t="str">
            <v>PEDRAZA</v>
          </cell>
          <cell r="H711" t="str">
            <v>860003020</v>
          </cell>
          <cell r="I711" t="str">
            <v>BANCO BBVA S.A.</v>
          </cell>
          <cell r="J711" t="str">
            <v>CRR</v>
          </cell>
          <cell r="K711" t="str">
            <v>0302000100003330</v>
          </cell>
          <cell r="M711">
            <v>69544584</v>
          </cell>
        </row>
        <row r="712">
          <cell r="F712">
            <v>819000985</v>
          </cell>
          <cell r="G712" t="str">
            <v>PIJIÑO DEL CARMEN</v>
          </cell>
          <cell r="H712" t="str">
            <v>860003020</v>
          </cell>
          <cell r="I712" t="str">
            <v>BANCO BBVA S.A.</v>
          </cell>
          <cell r="J712" t="str">
            <v>CRR</v>
          </cell>
          <cell r="K712" t="str">
            <v>604012260</v>
          </cell>
          <cell r="M712">
            <v>179802177</v>
          </cell>
        </row>
        <row r="713">
          <cell r="F713">
            <v>891780050</v>
          </cell>
          <cell r="G713" t="str">
            <v>PIVIJAY</v>
          </cell>
          <cell r="H713" t="str">
            <v>860002964</v>
          </cell>
          <cell r="I713" t="str">
            <v>BANCO DE BOGOTA S. A.</v>
          </cell>
          <cell r="J713" t="str">
            <v>CRR</v>
          </cell>
          <cell r="K713" t="str">
            <v>471026385</v>
          </cell>
          <cell r="M713">
            <v>269517915</v>
          </cell>
        </row>
        <row r="714">
          <cell r="F714">
            <v>891780051</v>
          </cell>
          <cell r="G714" t="str">
            <v>PLATO</v>
          </cell>
          <cell r="H714" t="str">
            <v>860003020</v>
          </cell>
          <cell r="I714" t="str">
            <v>BANCO BBVA S.A.</v>
          </cell>
          <cell r="J714" t="str">
            <v>CRR</v>
          </cell>
          <cell r="K714" t="str">
            <v>719003840</v>
          </cell>
          <cell r="M714">
            <v>504298047</v>
          </cell>
        </row>
        <row r="715">
          <cell r="F715">
            <v>891703045</v>
          </cell>
          <cell r="G715" t="str">
            <v>PUEBLOVIEJO</v>
          </cell>
          <cell r="H715" t="str">
            <v>860002964</v>
          </cell>
          <cell r="I715" t="str">
            <v>BANCO DE BOGOTA S. A.</v>
          </cell>
          <cell r="J715" t="str">
            <v>AHR</v>
          </cell>
          <cell r="K715" t="str">
            <v>220116859</v>
          </cell>
          <cell r="M715">
            <v>288734295</v>
          </cell>
        </row>
        <row r="716">
          <cell r="F716">
            <v>891780052</v>
          </cell>
          <cell r="G716" t="str">
            <v>REMOLINO</v>
          </cell>
          <cell r="H716" t="str">
            <v>890903938</v>
          </cell>
          <cell r="I716" t="str">
            <v>BANCOLOMBIA S.A.</v>
          </cell>
          <cell r="J716" t="str">
            <v>CRR</v>
          </cell>
          <cell r="K716" t="str">
            <v>48117312201</v>
          </cell>
          <cell r="M716">
            <v>51157854</v>
          </cell>
        </row>
        <row r="717">
          <cell r="F717">
            <v>819003224</v>
          </cell>
          <cell r="G717" t="str">
            <v>SABANAS DE SAN ANGEL</v>
          </cell>
          <cell r="H717" t="str">
            <v>800037800</v>
          </cell>
          <cell r="I717" t="str">
            <v>AGRARIO DE COLOMBIA S.A.</v>
          </cell>
          <cell r="J717" t="str">
            <v>AHR</v>
          </cell>
          <cell r="K717" t="str">
            <v>442153000861</v>
          </cell>
          <cell r="M717">
            <v>257775357</v>
          </cell>
        </row>
        <row r="718">
          <cell r="F718">
            <v>891780053</v>
          </cell>
          <cell r="G718" t="str">
            <v>SALAMINA</v>
          </cell>
          <cell r="H718" t="str">
            <v>860002964</v>
          </cell>
          <cell r="I718" t="str">
            <v>BANCO DE BOGOTA S. A.</v>
          </cell>
          <cell r="J718" t="str">
            <v>CRR</v>
          </cell>
          <cell r="K718" t="str">
            <v>471027490</v>
          </cell>
          <cell r="M718">
            <v>61440054</v>
          </cell>
        </row>
        <row r="719">
          <cell r="F719">
            <v>891780054</v>
          </cell>
          <cell r="G719" t="str">
            <v>SAN SEBASTIAN</v>
          </cell>
          <cell r="H719" t="str">
            <v>860003020</v>
          </cell>
          <cell r="I719" t="str">
            <v>BANCO BBVA S.A.</v>
          </cell>
          <cell r="J719" t="str">
            <v>CRR</v>
          </cell>
          <cell r="K719" t="str">
            <v>604006544</v>
          </cell>
          <cell r="M719">
            <v>249449361</v>
          </cell>
        </row>
        <row r="720">
          <cell r="F720">
            <v>891780055</v>
          </cell>
          <cell r="G720" t="str">
            <v>SAN ZENON</v>
          </cell>
          <cell r="H720" t="str">
            <v>860003020</v>
          </cell>
          <cell r="I720" t="str">
            <v>BANCO BBVA S.A.</v>
          </cell>
          <cell r="J720" t="str">
            <v>CRR</v>
          </cell>
          <cell r="K720" t="str">
            <v>604006494</v>
          </cell>
          <cell r="M720">
            <v>103132734</v>
          </cell>
        </row>
        <row r="721">
          <cell r="F721">
            <v>891780056</v>
          </cell>
          <cell r="G721" t="str">
            <v>SANTA ANA</v>
          </cell>
          <cell r="H721" t="str">
            <v>800037800</v>
          </cell>
          <cell r="I721" t="str">
            <v>AGRARIO DE COLOMBIA S.A.</v>
          </cell>
          <cell r="J721" t="str">
            <v>AHR</v>
          </cell>
          <cell r="K721" t="str">
            <v>442633000959</v>
          </cell>
          <cell r="M721">
            <v>219206220</v>
          </cell>
        </row>
        <row r="722">
          <cell r="F722">
            <v>819003762</v>
          </cell>
          <cell r="G722" t="str">
            <v>SANTA BARBARA DE PINTO</v>
          </cell>
          <cell r="H722" t="str">
            <v>860003020</v>
          </cell>
          <cell r="I722" t="str">
            <v>BANCO BBVA S.A.</v>
          </cell>
          <cell r="J722" t="str">
            <v>CRR</v>
          </cell>
          <cell r="K722" t="str">
            <v>530004613</v>
          </cell>
          <cell r="M722">
            <v>109956306</v>
          </cell>
        </row>
        <row r="723">
          <cell r="F723">
            <v>891780103</v>
          </cell>
          <cell r="G723" t="str">
            <v>SITIONUEVO</v>
          </cell>
          <cell r="H723" t="str">
            <v>860003020</v>
          </cell>
          <cell r="I723" t="str">
            <v>BANCO BBVA S.A.</v>
          </cell>
          <cell r="J723" t="str">
            <v>AHR</v>
          </cell>
          <cell r="K723" t="str">
            <v>302961388</v>
          </cell>
          <cell r="M723">
            <v>260220312</v>
          </cell>
        </row>
        <row r="724">
          <cell r="F724">
            <v>891780057</v>
          </cell>
          <cell r="G724" t="str">
            <v>TENERIFE</v>
          </cell>
          <cell r="H724" t="str">
            <v>890903938</v>
          </cell>
          <cell r="I724" t="str">
            <v>BANCOLOMBIA S.A.</v>
          </cell>
          <cell r="J724" t="str">
            <v>CRR</v>
          </cell>
          <cell r="K724" t="str">
            <v>51208922432</v>
          </cell>
          <cell r="M724">
            <v>141252504</v>
          </cell>
        </row>
        <row r="725">
          <cell r="F725">
            <v>819003760</v>
          </cell>
          <cell r="G725" t="str">
            <v>ZAPAYAN</v>
          </cell>
          <cell r="H725" t="str">
            <v>800037800</v>
          </cell>
          <cell r="I725" t="str">
            <v>AGRARIO DE COLOMBIA S.A.</v>
          </cell>
          <cell r="J725" t="str">
            <v>AHR</v>
          </cell>
          <cell r="K725" t="str">
            <v>442053000684</v>
          </cell>
          <cell r="M725">
            <v>111142365</v>
          </cell>
        </row>
        <row r="726">
          <cell r="F726">
            <v>819003297</v>
          </cell>
          <cell r="G726" t="str">
            <v>ZONA BANANERA</v>
          </cell>
          <cell r="H726" t="str">
            <v>890903938</v>
          </cell>
          <cell r="I726" t="str">
            <v>BANCOLOMBIA S.A.</v>
          </cell>
          <cell r="J726" t="str">
            <v>CRR</v>
          </cell>
          <cell r="K726" t="str">
            <v>51708215599</v>
          </cell>
          <cell r="M726">
            <v>626914359</v>
          </cell>
        </row>
        <row r="727">
          <cell r="F727">
            <v>892001457</v>
          </cell>
          <cell r="G727" t="str">
            <v>ACACIAS</v>
          </cell>
          <cell r="H727" t="str">
            <v>860007738</v>
          </cell>
          <cell r="I727" t="str">
            <v>BANCO POPULAR S. A.</v>
          </cell>
          <cell r="J727" t="str">
            <v>CRR</v>
          </cell>
          <cell r="K727" t="str">
            <v>110411000243</v>
          </cell>
          <cell r="M727">
            <v>325697457</v>
          </cell>
        </row>
        <row r="728">
          <cell r="F728">
            <v>800152577</v>
          </cell>
          <cell r="G728" t="str">
            <v>BARRANCA DE UPIA</v>
          </cell>
          <cell r="H728" t="str">
            <v>860002964</v>
          </cell>
          <cell r="I728" t="str">
            <v>BANCO DE BOGOTA S. A.</v>
          </cell>
          <cell r="J728" t="str">
            <v>AHR</v>
          </cell>
          <cell r="K728" t="str">
            <v>993112614</v>
          </cell>
          <cell r="M728">
            <v>40984065</v>
          </cell>
        </row>
        <row r="729">
          <cell r="F729">
            <v>892099232</v>
          </cell>
          <cell r="G729" t="str">
            <v>CABUYARO</v>
          </cell>
          <cell r="H729" t="str">
            <v>800037800</v>
          </cell>
          <cell r="I729" t="str">
            <v>AGRARIO DE COLOMBIA S.A.</v>
          </cell>
          <cell r="J729" t="str">
            <v>AHR</v>
          </cell>
          <cell r="K729" t="str">
            <v>445103001503</v>
          </cell>
          <cell r="M729">
            <v>49134096</v>
          </cell>
        </row>
        <row r="730">
          <cell r="F730">
            <v>800098190</v>
          </cell>
          <cell r="G730" t="str">
            <v>CASTILLA LA NUEVA</v>
          </cell>
          <cell r="H730" t="str">
            <v>800037800</v>
          </cell>
          <cell r="I730" t="str">
            <v>AGRARIO DE COLOMBIA S.A.</v>
          </cell>
          <cell r="J730" t="str">
            <v>AHR</v>
          </cell>
          <cell r="K730" t="str">
            <v>445093004584</v>
          </cell>
          <cell r="M730">
            <v>60249525</v>
          </cell>
        </row>
        <row r="731">
          <cell r="F731">
            <v>892000812</v>
          </cell>
          <cell r="G731" t="str">
            <v>CUBARRAL</v>
          </cell>
          <cell r="H731" t="str">
            <v>800037800</v>
          </cell>
          <cell r="I731" t="str">
            <v>AGRARIO DE COLOMBIA S.A.</v>
          </cell>
          <cell r="J731" t="str">
            <v>AHR</v>
          </cell>
          <cell r="K731" t="str">
            <v>445053001604</v>
          </cell>
          <cell r="M731">
            <v>27960657</v>
          </cell>
        </row>
        <row r="732">
          <cell r="F732">
            <v>892099184</v>
          </cell>
          <cell r="G732" t="str">
            <v>CUMARAL</v>
          </cell>
          <cell r="H732" t="str">
            <v>860002964</v>
          </cell>
          <cell r="I732" t="str">
            <v>BANCO DE BOGOTA S. A.</v>
          </cell>
          <cell r="J732" t="str">
            <v>CRR</v>
          </cell>
          <cell r="K732" t="str">
            <v>853040798</v>
          </cell>
          <cell r="M732">
            <v>96459465</v>
          </cell>
        </row>
        <row r="733">
          <cell r="F733">
            <v>892099001</v>
          </cell>
          <cell r="G733" t="str">
            <v>EL CALVARIO</v>
          </cell>
          <cell r="H733" t="str">
            <v>860034313</v>
          </cell>
          <cell r="I733" t="str">
            <v>BANCO DAVIVIENDA S.A.</v>
          </cell>
          <cell r="J733" t="str">
            <v>CRR</v>
          </cell>
          <cell r="K733" t="str">
            <v>389131202</v>
          </cell>
          <cell r="M733">
            <v>8478423</v>
          </cell>
        </row>
        <row r="734">
          <cell r="F734">
            <v>892099278</v>
          </cell>
          <cell r="G734" t="str">
            <v>EL CASTILLO</v>
          </cell>
          <cell r="H734" t="str">
            <v>860007738</v>
          </cell>
          <cell r="I734" t="str">
            <v>BANCO POPULAR S. A.</v>
          </cell>
          <cell r="J734" t="str">
            <v>CRR</v>
          </cell>
          <cell r="K734" t="str">
            <v>411000250</v>
          </cell>
          <cell r="M734">
            <v>45934029</v>
          </cell>
        </row>
        <row r="735">
          <cell r="F735">
            <v>800255443</v>
          </cell>
          <cell r="G735" t="str">
            <v>EL DORADO</v>
          </cell>
          <cell r="H735" t="str">
            <v>800037800</v>
          </cell>
          <cell r="I735" t="str">
            <v>AGRARIO DE COLOMBIA S.A.</v>
          </cell>
          <cell r="J735" t="str">
            <v>AHR</v>
          </cell>
          <cell r="K735" t="str">
            <v>445053001612</v>
          </cell>
          <cell r="M735">
            <v>18489630</v>
          </cell>
        </row>
        <row r="736">
          <cell r="F736">
            <v>892099183</v>
          </cell>
          <cell r="G736" t="str">
            <v>FUENTE DE ORO</v>
          </cell>
          <cell r="H736" t="str">
            <v>860007738</v>
          </cell>
          <cell r="I736" t="str">
            <v>BANCO POPULAR S. A.</v>
          </cell>
          <cell r="J736" t="str">
            <v>CRR</v>
          </cell>
          <cell r="K736" t="str">
            <v>110413020785</v>
          </cell>
          <cell r="M736">
            <v>60216069</v>
          </cell>
        </row>
        <row r="737">
          <cell r="F737">
            <v>892099243</v>
          </cell>
          <cell r="G737" t="str">
            <v>GRANADA</v>
          </cell>
          <cell r="H737" t="str">
            <v>860002964</v>
          </cell>
          <cell r="I737" t="str">
            <v>BANCO DE BOGOTA S. A.</v>
          </cell>
          <cell r="J737" t="str">
            <v>CRR</v>
          </cell>
          <cell r="K737" t="str">
            <v>350035408</v>
          </cell>
          <cell r="M737">
            <v>389850465</v>
          </cell>
        </row>
        <row r="738">
          <cell r="F738">
            <v>800098193</v>
          </cell>
          <cell r="G738" t="str">
            <v>GUAMAL</v>
          </cell>
          <cell r="H738" t="str">
            <v>800037800</v>
          </cell>
          <cell r="I738" t="str">
            <v>AGRARIO DE COLOMBIA S.A.</v>
          </cell>
          <cell r="J738" t="str">
            <v>AHR</v>
          </cell>
          <cell r="K738" t="str">
            <v>445153006484</v>
          </cell>
          <cell r="M738">
            <v>48874890</v>
          </cell>
        </row>
        <row r="739">
          <cell r="F739">
            <v>800136458</v>
          </cell>
          <cell r="G739" t="str">
            <v>MAPIRIPAN</v>
          </cell>
          <cell r="H739" t="str">
            <v>860034313</v>
          </cell>
          <cell r="I739" t="str">
            <v>BANCO DAVIVIENDA S.A.</v>
          </cell>
          <cell r="J739" t="str">
            <v>CRR</v>
          </cell>
          <cell r="K739" t="str">
            <v>389131277</v>
          </cell>
          <cell r="M739">
            <v>85111380</v>
          </cell>
        </row>
        <row r="740">
          <cell r="F740">
            <v>892099317</v>
          </cell>
          <cell r="G740" t="str">
            <v>MESETAS</v>
          </cell>
          <cell r="H740" t="str">
            <v>800037800</v>
          </cell>
          <cell r="I740" t="str">
            <v>AGRARIO DE COLOMBIA S.A.</v>
          </cell>
          <cell r="J740" t="str">
            <v>AHR</v>
          </cell>
          <cell r="K740" t="str">
            <v>445213002890</v>
          </cell>
          <cell r="M740">
            <v>72844314</v>
          </cell>
        </row>
        <row r="741">
          <cell r="F741">
            <v>892099234</v>
          </cell>
          <cell r="G741" t="str">
            <v>LA MACARENA</v>
          </cell>
          <cell r="H741" t="str">
            <v>860034313</v>
          </cell>
          <cell r="I741" t="str">
            <v>BANCO DAVIVIENDA S.A.</v>
          </cell>
          <cell r="J741" t="str">
            <v>CRR</v>
          </cell>
          <cell r="K741" t="str">
            <v>313012882</v>
          </cell>
          <cell r="M741">
            <v>199830357</v>
          </cell>
        </row>
        <row r="742">
          <cell r="F742">
            <v>800128428</v>
          </cell>
          <cell r="G742" t="str">
            <v>LA URIBE</v>
          </cell>
          <cell r="H742" t="str">
            <v>860034313</v>
          </cell>
          <cell r="I742" t="str">
            <v>BANCO DAVIVIENDA S.A.</v>
          </cell>
          <cell r="J742" t="str">
            <v>CRR</v>
          </cell>
          <cell r="K742" t="str">
            <v>389131236</v>
          </cell>
          <cell r="M742">
            <v>124033437</v>
          </cell>
        </row>
        <row r="743">
          <cell r="F743">
            <v>892099242</v>
          </cell>
          <cell r="G743" t="str">
            <v>LEJANIAS</v>
          </cell>
          <cell r="H743" t="str">
            <v>860002964</v>
          </cell>
          <cell r="I743" t="str">
            <v>BANCO DE BOGOTA S. A.</v>
          </cell>
          <cell r="J743" t="str">
            <v>CRR</v>
          </cell>
          <cell r="K743" t="str">
            <v>350035473</v>
          </cell>
          <cell r="M743">
            <v>72308490</v>
          </cell>
        </row>
        <row r="744">
          <cell r="F744">
            <v>800172206</v>
          </cell>
          <cell r="G744" t="str">
            <v>PUERTO CONCORDIA</v>
          </cell>
          <cell r="H744" t="str">
            <v>890903938</v>
          </cell>
          <cell r="I744" t="str">
            <v>BANCOLOMBIA S.A.</v>
          </cell>
          <cell r="J744" t="str">
            <v>CRR</v>
          </cell>
          <cell r="K744" t="str">
            <v>05708586331</v>
          </cell>
          <cell r="M744">
            <v>101149797</v>
          </cell>
        </row>
        <row r="745">
          <cell r="F745">
            <v>800079035</v>
          </cell>
          <cell r="G745" t="str">
            <v>PUERTO GAITAN</v>
          </cell>
          <cell r="H745" t="str">
            <v>800037800</v>
          </cell>
          <cell r="I745" t="str">
            <v>AGRARIO DE COLOMBIA S.A.</v>
          </cell>
          <cell r="J745" t="str">
            <v>AHR</v>
          </cell>
          <cell r="K745" t="str">
            <v>045240045544</v>
          </cell>
          <cell r="M745">
            <v>673379376</v>
          </cell>
        </row>
        <row r="746">
          <cell r="F746">
            <v>892099325</v>
          </cell>
          <cell r="G746" t="str">
            <v>PUERTO LOPEZ</v>
          </cell>
          <cell r="H746" t="str">
            <v>860003020</v>
          </cell>
          <cell r="I746" t="str">
            <v>BANCO BBVA S.A.</v>
          </cell>
          <cell r="J746" t="str">
            <v>CRR</v>
          </cell>
          <cell r="K746" t="str">
            <v>742002546</v>
          </cell>
          <cell r="M746">
            <v>199456803</v>
          </cell>
        </row>
        <row r="747">
          <cell r="F747">
            <v>892099309</v>
          </cell>
          <cell r="G747" t="str">
            <v>PUERTO LLERAS</v>
          </cell>
          <cell r="H747" t="str">
            <v>800037800</v>
          </cell>
          <cell r="I747" t="str">
            <v>AGRARIO DE COLOMBIA S.A.</v>
          </cell>
          <cell r="J747" t="str">
            <v>AHR</v>
          </cell>
          <cell r="K747" t="str">
            <v>445223001582</v>
          </cell>
          <cell r="M747">
            <v>57450672</v>
          </cell>
        </row>
        <row r="748">
          <cell r="F748">
            <v>800098195</v>
          </cell>
          <cell r="G748" t="str">
            <v>PUERTO RICO</v>
          </cell>
          <cell r="H748" t="str">
            <v>800037800</v>
          </cell>
          <cell r="I748" t="str">
            <v>AGRARIO DE COLOMBIA S.A.</v>
          </cell>
          <cell r="J748" t="str">
            <v>AHR</v>
          </cell>
          <cell r="K748" t="str">
            <v>445233002358</v>
          </cell>
          <cell r="M748">
            <v>89864619</v>
          </cell>
        </row>
        <row r="749">
          <cell r="F749">
            <v>800098199</v>
          </cell>
          <cell r="G749" t="str">
            <v>RESTREPO</v>
          </cell>
          <cell r="H749" t="str">
            <v>860002964</v>
          </cell>
          <cell r="I749" t="str">
            <v>BANCO DE BOGOTA S. A.</v>
          </cell>
          <cell r="J749" t="str">
            <v>AHR</v>
          </cell>
          <cell r="K749" t="str">
            <v>361057540</v>
          </cell>
          <cell r="M749">
            <v>76457967</v>
          </cell>
        </row>
        <row r="750">
          <cell r="F750">
            <v>800098203</v>
          </cell>
          <cell r="G750" t="str">
            <v>SAN CARLOS DE GUAROA</v>
          </cell>
          <cell r="H750" t="str">
            <v>860002964</v>
          </cell>
          <cell r="I750" t="str">
            <v>BANCO DE BOGOTA S. A.</v>
          </cell>
          <cell r="J750" t="str">
            <v>AHR</v>
          </cell>
          <cell r="K750" t="str">
            <v>364662510</v>
          </cell>
          <cell r="M750">
            <v>69002433</v>
          </cell>
        </row>
        <row r="751">
          <cell r="F751">
            <v>800098205</v>
          </cell>
          <cell r="G751" t="str">
            <v>SAN JUAN DE ARAMA</v>
          </cell>
          <cell r="H751" t="str">
            <v>890903938</v>
          </cell>
          <cell r="I751" t="str">
            <v>BANCOLOMBIA S.A.</v>
          </cell>
          <cell r="J751" t="str">
            <v>AHR</v>
          </cell>
          <cell r="K751" t="str">
            <v>36791700498</v>
          </cell>
          <cell r="M751">
            <v>45437349</v>
          </cell>
        </row>
        <row r="752">
          <cell r="F752">
            <v>892099246</v>
          </cell>
          <cell r="G752" t="str">
            <v>SAN JUANITO</v>
          </cell>
          <cell r="H752" t="str">
            <v>860002964</v>
          </cell>
          <cell r="I752" t="str">
            <v>BANCO DE BOGOTA S. A.</v>
          </cell>
          <cell r="J752" t="str">
            <v>CRR</v>
          </cell>
          <cell r="K752" t="str">
            <v>351079793</v>
          </cell>
          <cell r="M752">
            <v>8306940</v>
          </cell>
        </row>
        <row r="753">
          <cell r="F753">
            <v>892099548</v>
          </cell>
          <cell r="G753" t="str">
            <v>SAN MARTIN</v>
          </cell>
          <cell r="H753" t="str">
            <v>860002964</v>
          </cell>
          <cell r="I753" t="str">
            <v>BANCO DE BOGOTA S. A.</v>
          </cell>
          <cell r="J753" t="str">
            <v>AHR</v>
          </cell>
          <cell r="K753" t="str">
            <v>556246395</v>
          </cell>
          <cell r="M753">
            <v>113687859</v>
          </cell>
        </row>
        <row r="754">
          <cell r="F754">
            <v>892099173</v>
          </cell>
          <cell r="G754" t="str">
            <v>VISTAHERMOSA</v>
          </cell>
          <cell r="H754" t="str">
            <v>800037800</v>
          </cell>
          <cell r="I754" t="str">
            <v>AGRARIO DE COLOMBIA S.A.</v>
          </cell>
          <cell r="J754" t="str">
            <v>AHR</v>
          </cell>
          <cell r="K754" t="str">
            <v>445503005974</v>
          </cell>
          <cell r="M754">
            <v>123634896</v>
          </cell>
        </row>
        <row r="755">
          <cell r="F755">
            <v>800099054</v>
          </cell>
          <cell r="G755" t="str">
            <v>ALBAN</v>
          </cell>
          <cell r="H755" t="str">
            <v>890903938</v>
          </cell>
          <cell r="I755" t="str">
            <v>BANCOLOMBIA S.A.</v>
          </cell>
          <cell r="J755" t="str">
            <v>AHR</v>
          </cell>
          <cell r="K755" t="str">
            <v>97295365947</v>
          </cell>
          <cell r="M755">
            <v>28889751</v>
          </cell>
        </row>
        <row r="756">
          <cell r="F756">
            <v>800099052</v>
          </cell>
          <cell r="G756" t="str">
            <v>ALDANA</v>
          </cell>
          <cell r="H756" t="str">
            <v>860002964</v>
          </cell>
          <cell r="I756" t="str">
            <v>BANCO DE BOGOTA S. A.</v>
          </cell>
          <cell r="J756" t="str">
            <v>CRR</v>
          </cell>
          <cell r="K756" t="str">
            <v>374050672</v>
          </cell>
          <cell r="M756">
            <v>34050231</v>
          </cell>
        </row>
        <row r="757">
          <cell r="F757">
            <v>800099055</v>
          </cell>
          <cell r="G757" t="str">
            <v>ANCUYA</v>
          </cell>
          <cell r="H757" t="str">
            <v>890903938</v>
          </cell>
          <cell r="I757" t="str">
            <v>BANCOLOMBIA S.A.</v>
          </cell>
          <cell r="J757" t="str">
            <v>CRR</v>
          </cell>
          <cell r="K757" t="str">
            <v>7408313311</v>
          </cell>
          <cell r="M757">
            <v>21436242</v>
          </cell>
        </row>
        <row r="758">
          <cell r="F758">
            <v>800099058</v>
          </cell>
          <cell r="G758" t="str">
            <v>ARBOLEDA</v>
          </cell>
          <cell r="H758" t="str">
            <v>800037800</v>
          </cell>
          <cell r="I758" t="str">
            <v>AGRARIO DE COLOMBIA S.A.</v>
          </cell>
          <cell r="J758" t="str">
            <v>AHR</v>
          </cell>
          <cell r="K758" t="str">
            <v>448903000563</v>
          </cell>
          <cell r="M758">
            <v>29419902</v>
          </cell>
        </row>
        <row r="759">
          <cell r="F759">
            <v>800099061</v>
          </cell>
          <cell r="G759" t="str">
            <v>BARBACOAS</v>
          </cell>
          <cell r="H759" t="str">
            <v>890903938</v>
          </cell>
          <cell r="I759" t="str">
            <v>BANCOLOMBIA S.A.</v>
          </cell>
          <cell r="J759" t="str">
            <v>CRR</v>
          </cell>
          <cell r="K759" t="str">
            <v>07408980600</v>
          </cell>
          <cell r="M759">
            <v>670312833</v>
          </cell>
        </row>
        <row r="760">
          <cell r="F760">
            <v>800035482</v>
          </cell>
          <cell r="G760" t="str">
            <v>BELEN</v>
          </cell>
          <cell r="H760" t="str">
            <v>800037800</v>
          </cell>
          <cell r="I760" t="str">
            <v>AGRARIO DE COLOMBIA S.A.</v>
          </cell>
          <cell r="J760" t="str">
            <v>AHR</v>
          </cell>
          <cell r="K760" t="str">
            <v>448343001011</v>
          </cell>
          <cell r="M760">
            <v>19321170</v>
          </cell>
        </row>
        <row r="761">
          <cell r="F761">
            <v>800099062</v>
          </cell>
          <cell r="G761" t="str">
            <v>BUESACO</v>
          </cell>
          <cell r="H761" t="str">
            <v>800037800</v>
          </cell>
          <cell r="I761" t="str">
            <v>AGRARIO DE COLOMBIA S.A.</v>
          </cell>
          <cell r="J761" t="str">
            <v>AHR</v>
          </cell>
          <cell r="K761" t="str">
            <v>448663002431</v>
          </cell>
          <cell r="M761">
            <v>79555221</v>
          </cell>
        </row>
        <row r="762">
          <cell r="F762">
            <v>800019816</v>
          </cell>
          <cell r="G762" t="str">
            <v>COLON-GENOVA</v>
          </cell>
          <cell r="H762" t="str">
            <v>800037800</v>
          </cell>
          <cell r="I762" t="str">
            <v>AGRARIO DE COLOMBIA S.A.</v>
          </cell>
          <cell r="J762" t="str">
            <v>AHR</v>
          </cell>
          <cell r="K762" t="str">
            <v>448763010512</v>
          </cell>
          <cell r="M762">
            <v>25713771</v>
          </cell>
        </row>
        <row r="763">
          <cell r="F763">
            <v>800019000</v>
          </cell>
          <cell r="G763" t="str">
            <v>CONSACA</v>
          </cell>
          <cell r="H763" t="str">
            <v>800037800</v>
          </cell>
          <cell r="I763" t="str">
            <v>AGRARIO DE COLOMBIA S.A.</v>
          </cell>
          <cell r="J763" t="str">
            <v>AHR</v>
          </cell>
          <cell r="K763" t="str">
            <v>448843000348</v>
          </cell>
          <cell r="M763">
            <v>28824390</v>
          </cell>
        </row>
        <row r="764">
          <cell r="F764">
            <v>800099064</v>
          </cell>
          <cell r="G764" t="str">
            <v>CONTADERO</v>
          </cell>
          <cell r="H764" t="str">
            <v>800037800</v>
          </cell>
          <cell r="I764" t="str">
            <v>AGRARIO DE COLOMBIA S.A.</v>
          </cell>
          <cell r="J764" t="str">
            <v>AHR</v>
          </cell>
          <cell r="K764" t="str">
            <v>448183001923</v>
          </cell>
          <cell r="M764">
            <v>17272560</v>
          </cell>
        </row>
        <row r="765">
          <cell r="F765">
            <v>800035024</v>
          </cell>
          <cell r="G765" t="str">
            <v>CORDOBA</v>
          </cell>
          <cell r="H765" t="str">
            <v>890300279</v>
          </cell>
          <cell r="I765" t="str">
            <v>BANCO DE OCCIDENTE</v>
          </cell>
          <cell r="J765" t="str">
            <v>AHR</v>
          </cell>
          <cell r="K765" t="str">
            <v>035878248</v>
          </cell>
          <cell r="M765">
            <v>55739601</v>
          </cell>
        </row>
        <row r="766">
          <cell r="F766">
            <v>800099070</v>
          </cell>
          <cell r="G766" t="str">
            <v>CUASPUD-CARLOSAMA</v>
          </cell>
          <cell r="H766" t="str">
            <v>890903938</v>
          </cell>
          <cell r="I766" t="str">
            <v>BANCOLOMBIA S.A.</v>
          </cell>
          <cell r="J766" t="str">
            <v>CRR</v>
          </cell>
          <cell r="K766" t="str">
            <v>88808278311</v>
          </cell>
          <cell r="M766">
            <v>29560509</v>
          </cell>
        </row>
        <row r="767">
          <cell r="F767">
            <v>800099066</v>
          </cell>
          <cell r="G767" t="str">
            <v>CUMBAL</v>
          </cell>
          <cell r="H767" t="str">
            <v>890903938</v>
          </cell>
          <cell r="I767" t="str">
            <v>BANCOLOMBIA S.A.</v>
          </cell>
          <cell r="J767" t="str">
            <v>CRR</v>
          </cell>
          <cell r="K767" t="str">
            <v>88808236181</v>
          </cell>
          <cell r="M767">
            <v>137868567</v>
          </cell>
        </row>
        <row r="768">
          <cell r="F768">
            <v>800099072</v>
          </cell>
          <cell r="G768" t="str">
            <v>CUMBITARA</v>
          </cell>
          <cell r="H768" t="str">
            <v>800037800</v>
          </cell>
          <cell r="I768" t="str">
            <v>AGRARIO DE COLOMBIA S.A.</v>
          </cell>
          <cell r="J768" t="str">
            <v>AHR</v>
          </cell>
          <cell r="K768" t="str">
            <v>448243000670</v>
          </cell>
          <cell r="M768">
            <v>43911783</v>
          </cell>
        </row>
        <row r="769">
          <cell r="F769">
            <v>800199959</v>
          </cell>
          <cell r="G769" t="str">
            <v>CHACHAGUI</v>
          </cell>
          <cell r="H769" t="str">
            <v>860002964</v>
          </cell>
          <cell r="I769" t="str">
            <v>BANCO DE BOGOTA S. A.</v>
          </cell>
          <cell r="J769" t="str">
            <v>CRR</v>
          </cell>
          <cell r="K769" t="str">
            <v>466085164</v>
          </cell>
          <cell r="M769">
            <v>45792114</v>
          </cell>
        </row>
        <row r="770">
          <cell r="F770">
            <v>800099076</v>
          </cell>
          <cell r="G770" t="str">
            <v>EL CHARCO</v>
          </cell>
          <cell r="H770" t="str">
            <v>800037800</v>
          </cell>
          <cell r="I770" t="str">
            <v>AGRARIO DE COLOMBIA S.A.</v>
          </cell>
          <cell r="J770" t="str">
            <v>AHR</v>
          </cell>
          <cell r="K770" t="str">
            <v>448263001088</v>
          </cell>
          <cell r="M770">
            <v>317120427</v>
          </cell>
        </row>
        <row r="771">
          <cell r="F771">
            <v>814002243</v>
          </cell>
          <cell r="G771" t="str">
            <v>EL PEÑOL</v>
          </cell>
          <cell r="H771" t="str">
            <v>860003020</v>
          </cell>
          <cell r="I771" t="str">
            <v>BANCO BBVA S.A.</v>
          </cell>
          <cell r="J771" t="str">
            <v>CRR</v>
          </cell>
          <cell r="K771" t="str">
            <v>0695000100010611</v>
          </cell>
          <cell r="M771">
            <v>17329992</v>
          </cell>
        </row>
        <row r="772">
          <cell r="F772">
            <v>800099079</v>
          </cell>
          <cell r="G772" t="str">
            <v>EL ROSARIO</v>
          </cell>
          <cell r="H772" t="str">
            <v>800037800</v>
          </cell>
          <cell r="I772" t="str">
            <v>AGRARIO DE COLOMBIA S.A.</v>
          </cell>
          <cell r="J772" t="str">
            <v>AHR</v>
          </cell>
          <cell r="K772" t="str">
            <v>448283002013</v>
          </cell>
          <cell r="M772">
            <v>28684323</v>
          </cell>
        </row>
        <row r="773">
          <cell r="F773">
            <v>800099080</v>
          </cell>
          <cell r="G773" t="str">
            <v>EL TABLON</v>
          </cell>
          <cell r="H773" t="str">
            <v>800037800</v>
          </cell>
          <cell r="I773" t="str">
            <v>AGRARIO DE COLOMBIA S.A.</v>
          </cell>
          <cell r="J773" t="str">
            <v>AHR</v>
          </cell>
          <cell r="K773" t="str">
            <v>448753000705</v>
          </cell>
          <cell r="M773">
            <v>58847811</v>
          </cell>
        </row>
        <row r="774">
          <cell r="F774">
            <v>800099084</v>
          </cell>
          <cell r="G774" t="str">
            <v>EL TAMBO</v>
          </cell>
          <cell r="H774" t="str">
            <v>800037800</v>
          </cell>
          <cell r="I774" t="str">
            <v>AGRARIO DE COLOMBIA S.A.</v>
          </cell>
          <cell r="J774" t="str">
            <v>AHR</v>
          </cell>
          <cell r="K774" t="str">
            <v>448303000136</v>
          </cell>
          <cell r="M774">
            <v>40470573</v>
          </cell>
        </row>
        <row r="775">
          <cell r="F775">
            <v>800099089</v>
          </cell>
          <cell r="G775" t="str">
            <v>FUNES</v>
          </cell>
          <cell r="H775" t="str">
            <v>800037800</v>
          </cell>
          <cell r="I775" t="str">
            <v>AGRARIO DE COLOMBIA S.A.</v>
          </cell>
          <cell r="J775" t="str">
            <v>AHR</v>
          </cell>
          <cell r="K775" t="str">
            <v>448323000086</v>
          </cell>
          <cell r="M775">
            <v>24136320</v>
          </cell>
        </row>
        <row r="776">
          <cell r="F776">
            <v>800015689</v>
          </cell>
          <cell r="G776" t="str">
            <v>GUACHUCAL</v>
          </cell>
          <cell r="H776" t="str">
            <v>890903938</v>
          </cell>
          <cell r="I776" t="str">
            <v>BANCOLOMBIA S.A.</v>
          </cell>
          <cell r="J776" t="str">
            <v>CRR</v>
          </cell>
          <cell r="K776" t="str">
            <v>88818064373</v>
          </cell>
          <cell r="M776">
            <v>55927329</v>
          </cell>
        </row>
        <row r="777">
          <cell r="F777">
            <v>800099090</v>
          </cell>
          <cell r="G777" t="str">
            <v>GUAITARILLA</v>
          </cell>
          <cell r="H777" t="str">
            <v>890903938</v>
          </cell>
          <cell r="I777" t="str">
            <v>BANCOLOMBIA S.A.</v>
          </cell>
          <cell r="J777" t="str">
            <v>CRR</v>
          </cell>
          <cell r="K777" t="str">
            <v>88008306497</v>
          </cell>
          <cell r="M777">
            <v>32326182</v>
          </cell>
        </row>
        <row r="778">
          <cell r="F778">
            <v>800083672</v>
          </cell>
          <cell r="G778" t="str">
            <v>GUALMATAN</v>
          </cell>
          <cell r="H778" t="str">
            <v>890903938</v>
          </cell>
          <cell r="I778" t="str">
            <v>BANCOLOMBIA S.A.</v>
          </cell>
          <cell r="J778" t="str">
            <v>CRR</v>
          </cell>
          <cell r="K778" t="str">
            <v>88808417273</v>
          </cell>
          <cell r="M778">
            <v>24289470</v>
          </cell>
        </row>
        <row r="779">
          <cell r="F779">
            <v>800099092</v>
          </cell>
          <cell r="G779" t="str">
            <v>ILES</v>
          </cell>
          <cell r="H779" t="str">
            <v>800037800</v>
          </cell>
          <cell r="I779" t="str">
            <v>AGRARIO DE COLOMBIA S.A.</v>
          </cell>
          <cell r="J779" t="str">
            <v>AHR</v>
          </cell>
          <cell r="K779" t="str">
            <v>448383001146</v>
          </cell>
          <cell r="M779">
            <v>32324010</v>
          </cell>
        </row>
        <row r="780">
          <cell r="F780">
            <v>800019005</v>
          </cell>
          <cell r="G780" t="str">
            <v>IMUES</v>
          </cell>
          <cell r="H780" t="str">
            <v>800037800</v>
          </cell>
          <cell r="I780" t="str">
            <v>AGRARIO DE COLOMBIA S.A.</v>
          </cell>
          <cell r="J780" t="str">
            <v>AHR</v>
          </cell>
          <cell r="K780" t="str">
            <v>448083005794</v>
          </cell>
          <cell r="M780">
            <v>22523847</v>
          </cell>
        </row>
        <row r="781">
          <cell r="F781">
            <v>800099098</v>
          </cell>
          <cell r="G781" t="str">
            <v>LA CRUZ</v>
          </cell>
          <cell r="H781" t="str">
            <v>800037800</v>
          </cell>
          <cell r="I781" t="str">
            <v>AGRARIO DE COLOMBIA S.A.</v>
          </cell>
          <cell r="J781" t="str">
            <v>AHR</v>
          </cell>
          <cell r="K781" t="str">
            <v>448403000133</v>
          </cell>
          <cell r="M781">
            <v>54674676</v>
          </cell>
        </row>
        <row r="782">
          <cell r="F782">
            <v>800099100</v>
          </cell>
          <cell r="G782" t="str">
            <v>LA FLORIDA</v>
          </cell>
          <cell r="H782" t="str">
            <v>860002964</v>
          </cell>
          <cell r="I782" t="str">
            <v>BANCO DE BOGOTA S. A.</v>
          </cell>
          <cell r="J782" t="str">
            <v>CRR</v>
          </cell>
          <cell r="K782" t="str">
            <v>466085115</v>
          </cell>
          <cell r="M782">
            <v>41252268</v>
          </cell>
        </row>
        <row r="783">
          <cell r="F783">
            <v>800149894</v>
          </cell>
          <cell r="G783" t="str">
            <v>LA LLANADA</v>
          </cell>
          <cell r="H783" t="str">
            <v>800037800</v>
          </cell>
          <cell r="I783" t="str">
            <v>AGRARIO DE COLOMBIA S.A.</v>
          </cell>
          <cell r="J783" t="str">
            <v>AHR</v>
          </cell>
          <cell r="K783" t="str">
            <v>448623001521</v>
          </cell>
          <cell r="M783">
            <v>23659701</v>
          </cell>
        </row>
        <row r="784">
          <cell r="F784">
            <v>800222502</v>
          </cell>
          <cell r="G784" t="str">
            <v>LA TOLA</v>
          </cell>
          <cell r="H784" t="str">
            <v>800037800</v>
          </cell>
          <cell r="I784" t="str">
            <v>AGRARIO DE COLOMBIA S.A.</v>
          </cell>
          <cell r="J784" t="str">
            <v>AHR</v>
          </cell>
          <cell r="K784" t="str">
            <v>448823017562</v>
          </cell>
          <cell r="M784">
            <v>128280405</v>
          </cell>
        </row>
        <row r="785">
          <cell r="F785">
            <v>800099102</v>
          </cell>
          <cell r="G785" t="str">
            <v>LA UNION</v>
          </cell>
          <cell r="H785" t="str">
            <v>890903938</v>
          </cell>
          <cell r="I785" t="str">
            <v>BANCOLOMBIA S.A.</v>
          </cell>
          <cell r="J785" t="str">
            <v>CRR</v>
          </cell>
          <cell r="K785" t="str">
            <v>07408252431</v>
          </cell>
          <cell r="M785">
            <v>118785792</v>
          </cell>
        </row>
        <row r="786">
          <cell r="F786">
            <v>800019111</v>
          </cell>
          <cell r="G786" t="str">
            <v>LEIVA</v>
          </cell>
          <cell r="H786" t="str">
            <v>860003020</v>
          </cell>
          <cell r="I786" t="str">
            <v>BANCO BBVA S.A.</v>
          </cell>
          <cell r="J786" t="str">
            <v>CRR</v>
          </cell>
          <cell r="K786" t="str">
            <v>0655000100006856</v>
          </cell>
          <cell r="M786">
            <v>54871608</v>
          </cell>
        </row>
        <row r="787">
          <cell r="F787">
            <v>800099105</v>
          </cell>
          <cell r="G787" t="str">
            <v>LINARES</v>
          </cell>
          <cell r="H787" t="str">
            <v>800037800</v>
          </cell>
          <cell r="I787" t="str">
            <v>AGRARIO DE COLOMBIA S.A.</v>
          </cell>
          <cell r="J787" t="str">
            <v>AHR</v>
          </cell>
          <cell r="K787" t="str">
            <v>448443000837</v>
          </cell>
          <cell r="M787">
            <v>25841685</v>
          </cell>
        </row>
        <row r="788">
          <cell r="F788">
            <v>800019112</v>
          </cell>
          <cell r="G788" t="str">
            <v>LOS ANDES</v>
          </cell>
          <cell r="H788" t="str">
            <v>860003020</v>
          </cell>
          <cell r="I788" t="str">
            <v>BANCO BBVA S.A.</v>
          </cell>
          <cell r="J788" t="str">
            <v>CRR</v>
          </cell>
          <cell r="K788" t="str">
            <v>0655000100006864</v>
          </cell>
          <cell r="M788">
            <v>47334135</v>
          </cell>
        </row>
        <row r="789">
          <cell r="F789">
            <v>800099106</v>
          </cell>
          <cell r="G789" t="str">
            <v>MAGUI-PAYAN</v>
          </cell>
          <cell r="H789" t="str">
            <v>800037800</v>
          </cell>
          <cell r="I789" t="str">
            <v>AGRARIO DE COLOMBIA S.A.</v>
          </cell>
          <cell r="J789" t="str">
            <v>AHR</v>
          </cell>
          <cell r="K789" t="str">
            <v>448603007000</v>
          </cell>
          <cell r="M789">
            <v>205312509</v>
          </cell>
        </row>
        <row r="790">
          <cell r="F790">
            <v>800099108</v>
          </cell>
          <cell r="G790" t="str">
            <v>MALLAMA</v>
          </cell>
          <cell r="H790" t="str">
            <v>800037800</v>
          </cell>
          <cell r="I790" t="str">
            <v>AGRARIO DE COLOMBIA S.A.</v>
          </cell>
          <cell r="J790" t="str">
            <v>AHR</v>
          </cell>
          <cell r="K790" t="str">
            <v>448683000941</v>
          </cell>
          <cell r="M790">
            <v>35595480</v>
          </cell>
        </row>
        <row r="791">
          <cell r="F791">
            <v>800099111</v>
          </cell>
          <cell r="G791" t="str">
            <v>MOSQUERA</v>
          </cell>
          <cell r="H791" t="str">
            <v>890903938</v>
          </cell>
          <cell r="I791" t="str">
            <v>BANCOLOMBIA S.A.</v>
          </cell>
          <cell r="J791" t="str">
            <v>CRR</v>
          </cell>
          <cell r="K791" t="str">
            <v>89408208505</v>
          </cell>
          <cell r="M791">
            <v>109921506</v>
          </cell>
        </row>
        <row r="792">
          <cell r="F792">
            <v>814003734</v>
          </cell>
          <cell r="G792" t="str">
            <v>NARIÑO</v>
          </cell>
          <cell r="H792" t="str">
            <v>890903938</v>
          </cell>
          <cell r="I792" t="str">
            <v>BANCOLOMBIA S.A.</v>
          </cell>
          <cell r="J792" t="str">
            <v>CRR</v>
          </cell>
          <cell r="K792" t="str">
            <v>7408548276</v>
          </cell>
          <cell r="M792">
            <v>14970057</v>
          </cell>
        </row>
        <row r="793">
          <cell r="F793">
            <v>800099113</v>
          </cell>
          <cell r="G793" t="str">
            <v>OLAYA HERRERA</v>
          </cell>
          <cell r="H793" t="str">
            <v>890903938</v>
          </cell>
          <cell r="I793" t="str">
            <v>BANCOLOMBIA S.A.</v>
          </cell>
          <cell r="J793" t="str">
            <v>CRR</v>
          </cell>
          <cell r="K793" t="str">
            <v>84308381585</v>
          </cell>
          <cell r="M793">
            <v>354592968</v>
          </cell>
        </row>
        <row r="794">
          <cell r="F794">
            <v>800099115</v>
          </cell>
          <cell r="G794" t="str">
            <v>OSPINA</v>
          </cell>
          <cell r="H794" t="str">
            <v>860007335</v>
          </cell>
          <cell r="I794" t="str">
            <v>BCSC S A</v>
          </cell>
          <cell r="J794" t="str">
            <v>CRR</v>
          </cell>
          <cell r="K794" t="str">
            <v>501840008075</v>
          </cell>
          <cell r="M794">
            <v>18888063</v>
          </cell>
        </row>
        <row r="795">
          <cell r="F795">
            <v>800099085</v>
          </cell>
          <cell r="G795" t="str">
            <v>FRANCISCO PIZARRO</v>
          </cell>
          <cell r="H795" t="str">
            <v>890903938</v>
          </cell>
          <cell r="I795" t="str">
            <v>BANCOLOMBIA S.A.</v>
          </cell>
          <cell r="J795" t="str">
            <v>CRR</v>
          </cell>
          <cell r="K795" t="str">
            <v>89408197910</v>
          </cell>
          <cell r="M795">
            <v>77302998</v>
          </cell>
        </row>
        <row r="796">
          <cell r="F796">
            <v>800020324</v>
          </cell>
          <cell r="G796" t="str">
            <v>POLICARPA</v>
          </cell>
          <cell r="H796" t="str">
            <v>890903938</v>
          </cell>
          <cell r="I796" t="str">
            <v>BANCOLOMBIA S.A.</v>
          </cell>
          <cell r="J796" t="str">
            <v>CRR</v>
          </cell>
          <cell r="K796" t="str">
            <v>88008338331</v>
          </cell>
          <cell r="M796">
            <v>66902049</v>
          </cell>
        </row>
        <row r="797">
          <cell r="F797">
            <v>800037232</v>
          </cell>
          <cell r="G797" t="str">
            <v>POTOSI</v>
          </cell>
          <cell r="H797" t="str">
            <v>860002964</v>
          </cell>
          <cell r="I797" t="str">
            <v>BANCO DE BOGOTA S. A.</v>
          </cell>
          <cell r="J797" t="str">
            <v>AHR</v>
          </cell>
          <cell r="K797" t="str">
            <v>374103828</v>
          </cell>
          <cell r="M797">
            <v>44302041</v>
          </cell>
        </row>
        <row r="798">
          <cell r="F798">
            <v>800222498</v>
          </cell>
          <cell r="G798" t="str">
            <v>PROVIDENCIA</v>
          </cell>
          <cell r="H798" t="str">
            <v>860007335</v>
          </cell>
          <cell r="I798" t="str">
            <v>BCSC S A</v>
          </cell>
          <cell r="J798" t="str">
            <v>CRR</v>
          </cell>
          <cell r="K798" t="str">
            <v>501840008099</v>
          </cell>
          <cell r="M798">
            <v>20370324</v>
          </cell>
        </row>
        <row r="799">
          <cell r="F799">
            <v>800099118</v>
          </cell>
          <cell r="G799" t="str">
            <v>PUERRES</v>
          </cell>
          <cell r="H799" t="str">
            <v>800037800</v>
          </cell>
          <cell r="I799" t="str">
            <v>AGRARIO DE COLOMBIA S.A.</v>
          </cell>
          <cell r="J799" t="str">
            <v>AHR</v>
          </cell>
          <cell r="K799" t="str">
            <v>448203000260</v>
          </cell>
          <cell r="M799">
            <v>29417181</v>
          </cell>
        </row>
        <row r="800">
          <cell r="F800">
            <v>800099122</v>
          </cell>
          <cell r="G800" t="str">
            <v>PUPIALES</v>
          </cell>
          <cell r="H800" t="str">
            <v>890903938</v>
          </cell>
          <cell r="I800" t="str">
            <v>BANCOLOMBIA S.A.</v>
          </cell>
          <cell r="J800" t="str">
            <v>CRR</v>
          </cell>
          <cell r="K800" t="str">
            <v>88808235211</v>
          </cell>
          <cell r="M800">
            <v>64523976</v>
          </cell>
        </row>
        <row r="801">
          <cell r="F801">
            <v>800099127</v>
          </cell>
          <cell r="G801" t="str">
            <v>RICAURTE</v>
          </cell>
          <cell r="H801" t="str">
            <v>800037800</v>
          </cell>
          <cell r="I801" t="str">
            <v>AGRARIO DE COLOMBIA S.A.</v>
          </cell>
          <cell r="J801" t="str">
            <v>AHR</v>
          </cell>
          <cell r="K801" t="str">
            <v>448683000869</v>
          </cell>
          <cell r="M801">
            <v>221512320</v>
          </cell>
        </row>
        <row r="802">
          <cell r="F802">
            <v>800099132</v>
          </cell>
          <cell r="G802" t="str">
            <v>ROBERTO PAYAN</v>
          </cell>
          <cell r="H802" t="str">
            <v>890903938</v>
          </cell>
          <cell r="I802" t="str">
            <v>BANCOLOMBIA S.A.</v>
          </cell>
          <cell r="J802" t="str">
            <v>AHR</v>
          </cell>
          <cell r="K802" t="str">
            <v>97289742313</v>
          </cell>
          <cell r="M802">
            <v>129087123</v>
          </cell>
        </row>
        <row r="803">
          <cell r="F803">
            <v>800099136</v>
          </cell>
          <cell r="G803" t="str">
            <v>SAMANIEGO</v>
          </cell>
          <cell r="H803" t="str">
            <v>890903938</v>
          </cell>
          <cell r="I803" t="str">
            <v>BANCOLOMBIA S.A.</v>
          </cell>
          <cell r="J803" t="str">
            <v>CRR</v>
          </cell>
          <cell r="K803" t="str">
            <v>7408312112</v>
          </cell>
          <cell r="M803">
            <v>119847066</v>
          </cell>
        </row>
        <row r="804">
          <cell r="F804">
            <v>800099138</v>
          </cell>
          <cell r="G804" t="str">
            <v>SANDONA</v>
          </cell>
          <cell r="H804" t="str">
            <v>800037800</v>
          </cell>
          <cell r="I804" t="str">
            <v>AGRARIO DE COLOMBIA S.A.</v>
          </cell>
          <cell r="J804" t="str">
            <v>AHR</v>
          </cell>
          <cell r="K804" t="str">
            <v>448103023468</v>
          </cell>
          <cell r="M804">
            <v>62440314</v>
          </cell>
        </row>
        <row r="805">
          <cell r="F805">
            <v>800193031</v>
          </cell>
          <cell r="G805" t="str">
            <v>SAN BERNARDO</v>
          </cell>
          <cell r="H805" t="str">
            <v>890903938</v>
          </cell>
          <cell r="I805" t="str">
            <v>BANCOLOMBIA S.A.</v>
          </cell>
          <cell r="J805" t="str">
            <v>CRR</v>
          </cell>
          <cell r="K805" t="str">
            <v>07408320205</v>
          </cell>
          <cell r="M805">
            <v>32559846</v>
          </cell>
        </row>
        <row r="806">
          <cell r="F806">
            <v>800099142</v>
          </cell>
          <cell r="G806" t="str">
            <v>SAN LORENZO</v>
          </cell>
          <cell r="H806" t="str">
            <v>860002964</v>
          </cell>
          <cell r="I806" t="str">
            <v>BANCO DE BOGOTA S. A.</v>
          </cell>
          <cell r="J806" t="str">
            <v>AHR</v>
          </cell>
          <cell r="K806" t="str">
            <v>466639176</v>
          </cell>
          <cell r="M806">
            <v>71817558</v>
          </cell>
        </row>
        <row r="807">
          <cell r="F807">
            <v>800099143</v>
          </cell>
          <cell r="G807" t="str">
            <v>SAN PABLO</v>
          </cell>
          <cell r="H807" t="str">
            <v>800037800</v>
          </cell>
          <cell r="I807" t="str">
            <v>AGRARIO DE COLOMBIA S.A.</v>
          </cell>
          <cell r="J807" t="str">
            <v>AHR</v>
          </cell>
          <cell r="K807" t="str">
            <v>448763010441</v>
          </cell>
          <cell r="M807">
            <v>47433519</v>
          </cell>
        </row>
        <row r="808">
          <cell r="F808">
            <v>800148720</v>
          </cell>
          <cell r="G808" t="str">
            <v>SAN PEDRO DE CARTAGO</v>
          </cell>
          <cell r="H808" t="str">
            <v>890903938</v>
          </cell>
          <cell r="I808" t="str">
            <v>BANCOLOMBIA S.A.</v>
          </cell>
          <cell r="J808" t="str">
            <v>CRR</v>
          </cell>
          <cell r="K808" t="str">
            <v>19582595224</v>
          </cell>
          <cell r="M808">
            <v>23713344</v>
          </cell>
        </row>
        <row r="809">
          <cell r="F809">
            <v>800099147</v>
          </cell>
          <cell r="G809" t="str">
            <v>SANTA BARBARA</v>
          </cell>
          <cell r="H809" t="str">
            <v>860003020</v>
          </cell>
          <cell r="I809" t="str">
            <v>BANCO BBVA S.A.</v>
          </cell>
          <cell r="J809" t="str">
            <v>CRR</v>
          </cell>
          <cell r="K809" t="str">
            <v>0695000100010447</v>
          </cell>
          <cell r="M809">
            <v>151337589</v>
          </cell>
        </row>
        <row r="810">
          <cell r="F810">
            <v>800019685</v>
          </cell>
          <cell r="G810" t="str">
            <v>SANTACRUZ</v>
          </cell>
          <cell r="H810" t="str">
            <v>890903938</v>
          </cell>
          <cell r="I810" t="str">
            <v>BANCOLOMBIA S.A.</v>
          </cell>
          <cell r="J810" t="str">
            <v>CRR</v>
          </cell>
          <cell r="K810" t="str">
            <v>88508240411</v>
          </cell>
          <cell r="M810">
            <v>56262471</v>
          </cell>
        </row>
        <row r="811">
          <cell r="F811">
            <v>800099149</v>
          </cell>
          <cell r="G811" t="str">
            <v>SAPUYES</v>
          </cell>
          <cell r="H811" t="str">
            <v>890903938</v>
          </cell>
          <cell r="I811" t="str">
            <v>BANCOLOMBIA S.A.</v>
          </cell>
          <cell r="J811" t="str">
            <v>CRR</v>
          </cell>
          <cell r="K811" t="str">
            <v>88508239761</v>
          </cell>
          <cell r="M811">
            <v>27242970</v>
          </cell>
        </row>
        <row r="812">
          <cell r="F812">
            <v>800024977</v>
          </cell>
          <cell r="G812" t="str">
            <v>TAMINANGO</v>
          </cell>
          <cell r="H812" t="str">
            <v>800037800</v>
          </cell>
          <cell r="I812" t="str">
            <v>AGRARIO DE COLOMBIA S.A.</v>
          </cell>
          <cell r="J812" t="str">
            <v>AHR</v>
          </cell>
          <cell r="K812" t="str">
            <v>448803001899</v>
          </cell>
          <cell r="M812">
            <v>56507982</v>
          </cell>
        </row>
        <row r="813">
          <cell r="F813">
            <v>800099151</v>
          </cell>
          <cell r="G813" t="str">
            <v>TANGUA</v>
          </cell>
          <cell r="H813" t="str">
            <v>890903938</v>
          </cell>
          <cell r="I813" t="str">
            <v>BANCOLOMBIA S.A.</v>
          </cell>
          <cell r="J813" t="str">
            <v>CRR</v>
          </cell>
          <cell r="K813" t="str">
            <v>88008294251</v>
          </cell>
          <cell r="M813">
            <v>36363132</v>
          </cell>
        </row>
        <row r="814">
          <cell r="F814">
            <v>800099152</v>
          </cell>
          <cell r="G814" t="str">
            <v>TUQUERRES</v>
          </cell>
          <cell r="H814" t="str">
            <v>890903938</v>
          </cell>
          <cell r="I814" t="str">
            <v>BANCOLOMBIA S.A.</v>
          </cell>
          <cell r="J814" t="str">
            <v>CRR</v>
          </cell>
          <cell r="K814" t="str">
            <v>88508246114</v>
          </cell>
          <cell r="M814">
            <v>155882841</v>
          </cell>
        </row>
        <row r="815">
          <cell r="F815">
            <v>800099153</v>
          </cell>
          <cell r="G815" t="str">
            <v>YACUANQUER</v>
          </cell>
          <cell r="H815" t="str">
            <v>800037800</v>
          </cell>
          <cell r="I815" t="str">
            <v>AGRARIO DE COLOMBIA S.A.</v>
          </cell>
          <cell r="J815" t="str">
            <v>AHR</v>
          </cell>
          <cell r="K815" t="str">
            <v>448223001239</v>
          </cell>
          <cell r="M815">
            <v>36103143</v>
          </cell>
        </row>
        <row r="816">
          <cell r="F816">
            <v>890504612</v>
          </cell>
          <cell r="G816" t="str">
            <v>ABREGO</v>
          </cell>
          <cell r="H816" t="str">
            <v>800037800</v>
          </cell>
          <cell r="I816" t="str">
            <v>AGRARIO DE COLOMBIA S.A.</v>
          </cell>
          <cell r="J816" t="str">
            <v>AHR</v>
          </cell>
          <cell r="K816" t="str">
            <v>451113000289</v>
          </cell>
          <cell r="M816">
            <v>228266943</v>
          </cell>
        </row>
        <row r="817">
          <cell r="F817">
            <v>890501436</v>
          </cell>
          <cell r="G817" t="str">
            <v>ARBOLEDAS</v>
          </cell>
          <cell r="H817" t="str">
            <v>800037800</v>
          </cell>
          <cell r="I817" t="str">
            <v>AGRARIO DE COLOMBIA S.A.</v>
          </cell>
          <cell r="J817" t="str">
            <v>AHR</v>
          </cell>
          <cell r="K817" t="str">
            <v>451123001399</v>
          </cell>
          <cell r="M817">
            <v>53477475</v>
          </cell>
        </row>
        <row r="818">
          <cell r="F818">
            <v>890505662</v>
          </cell>
          <cell r="G818" t="str">
            <v>BOCHALEMA</v>
          </cell>
          <cell r="H818" t="str">
            <v>800037800</v>
          </cell>
          <cell r="I818" t="str">
            <v>AGRARIO DE COLOMBIA S.A.</v>
          </cell>
          <cell r="J818" t="str">
            <v>AHR</v>
          </cell>
          <cell r="K818" t="str">
            <v>451083002990</v>
          </cell>
          <cell r="M818">
            <v>32825880</v>
          </cell>
        </row>
        <row r="819">
          <cell r="F819">
            <v>890503483</v>
          </cell>
          <cell r="G819" t="str">
            <v>BUCARASICA</v>
          </cell>
          <cell r="H819" t="str">
            <v>860002964</v>
          </cell>
          <cell r="I819" t="str">
            <v>BANCO DE BOGOTA S. A.</v>
          </cell>
          <cell r="J819" t="str">
            <v>CRR</v>
          </cell>
          <cell r="K819" t="str">
            <v>210048906</v>
          </cell>
          <cell r="M819">
            <v>42062796</v>
          </cell>
        </row>
        <row r="820">
          <cell r="F820">
            <v>800099234</v>
          </cell>
          <cell r="G820" t="str">
            <v>CACOTA</v>
          </cell>
          <cell r="H820" t="str">
            <v>800037800</v>
          </cell>
          <cell r="I820" t="str">
            <v>AGRARIO DE COLOMBIA S.A.</v>
          </cell>
          <cell r="J820" t="str">
            <v>AHR</v>
          </cell>
          <cell r="K820" t="str">
            <v>451193000535</v>
          </cell>
          <cell r="M820">
            <v>15854289</v>
          </cell>
        </row>
        <row r="821">
          <cell r="F821">
            <v>890501776</v>
          </cell>
          <cell r="G821" t="str">
            <v>CACHIRA</v>
          </cell>
          <cell r="H821" t="str">
            <v>800037800</v>
          </cell>
          <cell r="I821" t="str">
            <v>AGRARIO DE COLOMBIA S.A.</v>
          </cell>
          <cell r="J821" t="str">
            <v>AHR</v>
          </cell>
          <cell r="K821" t="str">
            <v>451213000510</v>
          </cell>
          <cell r="M821">
            <v>57572901</v>
          </cell>
        </row>
        <row r="822">
          <cell r="F822">
            <v>890503106</v>
          </cell>
          <cell r="G822" t="str">
            <v>CHINACOTA</v>
          </cell>
          <cell r="H822" t="str">
            <v>800037800</v>
          </cell>
          <cell r="I822" t="str">
            <v>AGRARIO DE COLOMBIA S.A.</v>
          </cell>
          <cell r="J822" t="str">
            <v>AHR</v>
          </cell>
          <cell r="K822" t="str">
            <v>451153018016</v>
          </cell>
          <cell r="M822">
            <v>79810527</v>
          </cell>
        </row>
        <row r="823">
          <cell r="F823">
            <v>890501422</v>
          </cell>
          <cell r="G823" t="str">
            <v>CHITAGA</v>
          </cell>
          <cell r="H823" t="str">
            <v>800037800</v>
          </cell>
          <cell r="I823" t="str">
            <v>AGRARIO DE COLOMBIA S.A.</v>
          </cell>
          <cell r="J823" t="str">
            <v>AHR</v>
          </cell>
          <cell r="K823" t="str">
            <v>451223002031</v>
          </cell>
          <cell r="M823">
            <v>76275438</v>
          </cell>
        </row>
        <row r="824">
          <cell r="F824">
            <v>800099236</v>
          </cell>
          <cell r="G824" t="str">
            <v>CONVENCION</v>
          </cell>
          <cell r="H824" t="str">
            <v>800037800</v>
          </cell>
          <cell r="I824" t="str">
            <v>AGRARIO DE COLOMBIA S.A.</v>
          </cell>
          <cell r="J824" t="str">
            <v>AHR</v>
          </cell>
          <cell r="K824" t="str">
            <v>451163000336</v>
          </cell>
          <cell r="M824">
            <v>184417500</v>
          </cell>
        </row>
        <row r="825">
          <cell r="F825">
            <v>800013237</v>
          </cell>
          <cell r="G825" t="str">
            <v>CUCUTILLA</v>
          </cell>
          <cell r="H825" t="str">
            <v>800037800</v>
          </cell>
          <cell r="I825" t="str">
            <v>AGRARIO DE COLOMBIA S.A.</v>
          </cell>
          <cell r="J825" t="str">
            <v>AHR</v>
          </cell>
          <cell r="K825" t="str">
            <v>451173001381</v>
          </cell>
          <cell r="M825">
            <v>47697636</v>
          </cell>
        </row>
        <row r="826">
          <cell r="F826">
            <v>800099237</v>
          </cell>
          <cell r="G826" t="str">
            <v>DURANIA</v>
          </cell>
          <cell r="H826" t="str">
            <v>800037800</v>
          </cell>
          <cell r="I826" t="str">
            <v>AGRARIO DE COLOMBIA S.A.</v>
          </cell>
          <cell r="J826" t="str">
            <v>AHR</v>
          </cell>
          <cell r="K826" t="str">
            <v>451143000321</v>
          </cell>
          <cell r="M826">
            <v>30215823</v>
          </cell>
        </row>
        <row r="827">
          <cell r="F827">
            <v>800099238</v>
          </cell>
          <cell r="G827" t="str">
            <v>EL CARMEN</v>
          </cell>
          <cell r="H827" t="str">
            <v>890903938</v>
          </cell>
          <cell r="I827" t="str">
            <v>BANCOLOMBIA S.A.</v>
          </cell>
          <cell r="J827" t="str">
            <v>CRR</v>
          </cell>
          <cell r="K827" t="str">
            <v>31879175363</v>
          </cell>
          <cell r="M827">
            <v>141062463</v>
          </cell>
        </row>
        <row r="828">
          <cell r="F828">
            <v>800138959</v>
          </cell>
          <cell r="G828" t="str">
            <v>EL TARRA</v>
          </cell>
          <cell r="H828" t="str">
            <v>800037800</v>
          </cell>
          <cell r="I828" t="str">
            <v>AGRARIO DE COLOMBIA S.A.</v>
          </cell>
          <cell r="J828" t="str">
            <v>AHR</v>
          </cell>
          <cell r="K828" t="str">
            <v>451163000328</v>
          </cell>
          <cell r="M828">
            <v>336641931</v>
          </cell>
        </row>
        <row r="829">
          <cell r="F829">
            <v>800039803</v>
          </cell>
          <cell r="G829" t="str">
            <v>EL ZULIA</v>
          </cell>
          <cell r="H829" t="str">
            <v>800037800</v>
          </cell>
          <cell r="I829" t="str">
            <v>AGRARIO DE COLOMBIA S.A.</v>
          </cell>
          <cell r="J829" t="str">
            <v>AHR</v>
          </cell>
          <cell r="K829" t="str">
            <v>451103006051</v>
          </cell>
          <cell r="M829">
            <v>181874835</v>
          </cell>
        </row>
        <row r="830">
          <cell r="F830">
            <v>890501404</v>
          </cell>
          <cell r="G830" t="str">
            <v>GRAMALOTE</v>
          </cell>
          <cell r="H830" t="str">
            <v>800037800</v>
          </cell>
          <cell r="I830" t="str">
            <v>AGRARIO DE COLOMBIA S.A.</v>
          </cell>
          <cell r="J830" t="str">
            <v>AHR</v>
          </cell>
          <cell r="K830" t="str">
            <v>451253000459</v>
          </cell>
          <cell r="M830">
            <v>28750194</v>
          </cell>
        </row>
        <row r="831">
          <cell r="F831">
            <v>800099241</v>
          </cell>
          <cell r="G831" t="str">
            <v>HACARI</v>
          </cell>
          <cell r="H831" t="str">
            <v>800037800</v>
          </cell>
          <cell r="I831" t="str">
            <v>AGRARIO DE COLOMBIA S.A.</v>
          </cell>
          <cell r="J831" t="str">
            <v>AHR</v>
          </cell>
          <cell r="K831" t="str">
            <v>451263000619</v>
          </cell>
          <cell r="M831">
            <v>126900819</v>
          </cell>
        </row>
        <row r="832">
          <cell r="F832">
            <v>800005292</v>
          </cell>
          <cell r="G832" t="str">
            <v>HERRAN</v>
          </cell>
          <cell r="H832" t="str">
            <v>800037800</v>
          </cell>
          <cell r="I832" t="str">
            <v>AGRARIO DE COLOMBIA S.A.</v>
          </cell>
          <cell r="J832" t="str">
            <v>AHR</v>
          </cell>
          <cell r="K832" t="str">
            <v>451273000201</v>
          </cell>
          <cell r="M832">
            <v>18460998</v>
          </cell>
        </row>
        <row r="833">
          <cell r="F833">
            <v>890503680</v>
          </cell>
          <cell r="G833" t="str">
            <v>LABATECA</v>
          </cell>
          <cell r="H833" t="str">
            <v>800037800</v>
          </cell>
          <cell r="I833" t="str">
            <v>AGRARIO DE COLOMBIA S.A.</v>
          </cell>
          <cell r="J833" t="str">
            <v>AHR</v>
          </cell>
          <cell r="K833" t="str">
            <v>451183000261</v>
          </cell>
          <cell r="M833">
            <v>22929642</v>
          </cell>
        </row>
        <row r="834">
          <cell r="F834">
            <v>800245021</v>
          </cell>
          <cell r="G834" t="str">
            <v>LA ESPERANZA</v>
          </cell>
          <cell r="H834" t="str">
            <v>800037800</v>
          </cell>
          <cell r="I834" t="str">
            <v>AGRARIO DE COLOMBIA S.A.</v>
          </cell>
          <cell r="J834" t="str">
            <v>AHR</v>
          </cell>
          <cell r="K834" t="str">
            <v>424353006961</v>
          </cell>
          <cell r="M834">
            <v>111458112</v>
          </cell>
        </row>
        <row r="835">
          <cell r="F835">
            <v>800000681</v>
          </cell>
          <cell r="G835" t="str">
            <v>LA PLAYA</v>
          </cell>
          <cell r="H835" t="str">
            <v>800037800</v>
          </cell>
          <cell r="I835" t="str">
            <v>AGRARIO DE COLOMBIA S.A.</v>
          </cell>
          <cell r="J835" t="str">
            <v>AHR</v>
          </cell>
          <cell r="K835" t="str">
            <v>451203005395</v>
          </cell>
          <cell r="M835">
            <v>52974576</v>
          </cell>
        </row>
        <row r="836">
          <cell r="F836">
            <v>800044113</v>
          </cell>
          <cell r="G836" t="str">
            <v>LOS PATIOS</v>
          </cell>
          <cell r="H836" t="str">
            <v>890903938</v>
          </cell>
          <cell r="I836" t="str">
            <v>BANCOLOMBIA S.A.</v>
          </cell>
          <cell r="J836" t="str">
            <v>CRR</v>
          </cell>
          <cell r="K836" t="str">
            <v>86384870174</v>
          </cell>
          <cell r="M836">
            <v>235561380</v>
          </cell>
        </row>
        <row r="837">
          <cell r="F837">
            <v>890502611</v>
          </cell>
          <cell r="G837" t="str">
            <v>LOURDES</v>
          </cell>
          <cell r="H837" t="str">
            <v>800037800</v>
          </cell>
          <cell r="I837" t="str">
            <v>AGRARIO DE COLOMBIA S.A.</v>
          </cell>
          <cell r="J837" t="str">
            <v>AHR</v>
          </cell>
          <cell r="K837" t="str">
            <v>451343000121</v>
          </cell>
          <cell r="M837">
            <v>19845741</v>
          </cell>
        </row>
        <row r="838">
          <cell r="F838">
            <v>890503233</v>
          </cell>
          <cell r="G838" t="str">
            <v>MUTISCUA</v>
          </cell>
          <cell r="H838" t="str">
            <v>800037800</v>
          </cell>
          <cell r="I838" t="str">
            <v>AGRARIO DE COLOMBIA S.A.</v>
          </cell>
          <cell r="J838" t="str">
            <v>AHR</v>
          </cell>
          <cell r="K838" t="str">
            <v>451363001337</v>
          </cell>
          <cell r="M838">
            <v>17358573</v>
          </cell>
        </row>
        <row r="839">
          <cell r="F839">
            <v>890501102</v>
          </cell>
          <cell r="G839" t="str">
            <v>OCAÑA</v>
          </cell>
          <cell r="H839" t="str">
            <v>860034313</v>
          </cell>
          <cell r="I839" t="str">
            <v>BANCO DAVIVIENDA S.A.</v>
          </cell>
          <cell r="J839" t="str">
            <v>AHR</v>
          </cell>
          <cell r="K839" t="str">
            <v>291566925</v>
          </cell>
          <cell r="M839">
            <v>492789225</v>
          </cell>
        </row>
        <row r="840">
          <cell r="F840">
            <v>800007652</v>
          </cell>
          <cell r="G840" t="str">
            <v>PAMPLONA</v>
          </cell>
          <cell r="H840" t="str">
            <v>860007738</v>
          </cell>
          <cell r="I840" t="str">
            <v>BANCO POPULAR S. A.</v>
          </cell>
          <cell r="J840" t="str">
            <v>AHR</v>
          </cell>
          <cell r="K840" t="str">
            <v>720720705</v>
          </cell>
          <cell r="M840">
            <v>138856518</v>
          </cell>
        </row>
        <row r="841">
          <cell r="F841">
            <v>890506116</v>
          </cell>
          <cell r="G841" t="str">
            <v>PAMPLONITA</v>
          </cell>
          <cell r="H841" t="str">
            <v>860034313</v>
          </cell>
          <cell r="I841" t="str">
            <v>BANCO DAVIVIENDA S.A.</v>
          </cell>
          <cell r="J841" t="str">
            <v>CRR</v>
          </cell>
          <cell r="K841" t="str">
            <v>067669999160</v>
          </cell>
          <cell r="M841">
            <v>28379991</v>
          </cell>
        </row>
        <row r="842">
          <cell r="F842">
            <v>800250853</v>
          </cell>
          <cell r="G842" t="str">
            <v>PUERTO SANTANDER</v>
          </cell>
          <cell r="H842" t="str">
            <v>860002964</v>
          </cell>
          <cell r="I842" t="str">
            <v>BANCO DE BOGOTA S. A.</v>
          </cell>
          <cell r="J842" t="str">
            <v>CRR</v>
          </cell>
          <cell r="K842" t="str">
            <v>260129382</v>
          </cell>
          <cell r="M842">
            <v>53013705</v>
          </cell>
        </row>
        <row r="843">
          <cell r="F843">
            <v>800099251</v>
          </cell>
          <cell r="G843" t="str">
            <v>RAGONVALIA</v>
          </cell>
          <cell r="H843" t="str">
            <v>800037800</v>
          </cell>
          <cell r="I843" t="str">
            <v>AGRARIO DE COLOMBIA S.A.</v>
          </cell>
          <cell r="J843" t="str">
            <v>AHR</v>
          </cell>
          <cell r="K843" t="str">
            <v>451453002340</v>
          </cell>
          <cell r="M843">
            <v>28466583</v>
          </cell>
        </row>
        <row r="844">
          <cell r="F844">
            <v>890501549</v>
          </cell>
          <cell r="G844" t="str">
            <v>SALAZAR</v>
          </cell>
          <cell r="H844" t="str">
            <v>800037800</v>
          </cell>
          <cell r="I844" t="str">
            <v>AGRARIO DE COLOMBIA S.A.</v>
          </cell>
          <cell r="J844" t="str">
            <v>AHR</v>
          </cell>
          <cell r="K844" t="str">
            <v>451523000189</v>
          </cell>
          <cell r="M844">
            <v>46949400</v>
          </cell>
        </row>
        <row r="845">
          <cell r="F845">
            <v>800099260</v>
          </cell>
          <cell r="G845" t="str">
            <v>SAN CALIXTO</v>
          </cell>
          <cell r="H845" t="str">
            <v>860034313</v>
          </cell>
          <cell r="I845" t="str">
            <v>BANCO DAVIVIENDA S.A.</v>
          </cell>
          <cell r="J845" t="str">
            <v>CRR</v>
          </cell>
          <cell r="K845" t="str">
            <v>291038222</v>
          </cell>
          <cell r="M845">
            <v>105369723</v>
          </cell>
        </row>
        <row r="846">
          <cell r="F846">
            <v>890501876</v>
          </cell>
          <cell r="G846" t="str">
            <v>SAN CAYETANO</v>
          </cell>
          <cell r="H846" t="str">
            <v>860002964</v>
          </cell>
          <cell r="I846" t="str">
            <v>BANCO DE BOGOTA S. A.</v>
          </cell>
          <cell r="J846" t="str">
            <v>CRR</v>
          </cell>
          <cell r="K846" t="str">
            <v>260129515</v>
          </cell>
          <cell r="M846">
            <v>50609736</v>
          </cell>
        </row>
        <row r="847">
          <cell r="F847">
            <v>800099262</v>
          </cell>
          <cell r="G847" t="str">
            <v>SANTIAGO</v>
          </cell>
          <cell r="H847" t="str">
            <v>860002964</v>
          </cell>
          <cell r="I847" t="str">
            <v>BANCO DE BOGOTA S. A.</v>
          </cell>
          <cell r="J847" t="str">
            <v>CRR</v>
          </cell>
          <cell r="K847" t="str">
            <v>260129788</v>
          </cell>
          <cell r="M847">
            <v>12439359</v>
          </cell>
        </row>
        <row r="848">
          <cell r="F848">
            <v>800099263</v>
          </cell>
          <cell r="G848" t="str">
            <v>SARDINATA</v>
          </cell>
          <cell r="H848" t="str">
            <v>800037800</v>
          </cell>
          <cell r="I848" t="str">
            <v>AGRARIO DE COLOMBIA S.A.</v>
          </cell>
          <cell r="J848" t="str">
            <v>AHR</v>
          </cell>
          <cell r="K848" t="str">
            <v>451503000662</v>
          </cell>
          <cell r="M848">
            <v>222137493</v>
          </cell>
        </row>
        <row r="849">
          <cell r="F849">
            <v>890506128</v>
          </cell>
          <cell r="G849" t="str">
            <v>SILOS</v>
          </cell>
          <cell r="H849" t="str">
            <v>800037800</v>
          </cell>
          <cell r="I849" t="str">
            <v>AGRARIO DE COLOMBIA S.A.</v>
          </cell>
          <cell r="J849" t="str">
            <v>AHR</v>
          </cell>
          <cell r="K849" t="str">
            <v>451643000875</v>
          </cell>
          <cell r="M849">
            <v>29398506</v>
          </cell>
        </row>
        <row r="850">
          <cell r="F850">
            <v>800017022</v>
          </cell>
          <cell r="G850" t="str">
            <v>TEORAMA</v>
          </cell>
          <cell r="H850" t="str">
            <v>860034313</v>
          </cell>
          <cell r="I850" t="str">
            <v>BANCO DAVIVIENDA S.A.</v>
          </cell>
          <cell r="J850" t="str">
            <v>CRR</v>
          </cell>
          <cell r="K850" t="str">
            <v>291038198</v>
          </cell>
          <cell r="M850">
            <v>179292696</v>
          </cell>
        </row>
        <row r="851">
          <cell r="F851">
            <v>800070682</v>
          </cell>
          <cell r="G851" t="str">
            <v>TIBU</v>
          </cell>
          <cell r="H851" t="str">
            <v>800037800</v>
          </cell>
          <cell r="I851" t="str">
            <v>AGRARIO DE COLOMBIA S.A.</v>
          </cell>
          <cell r="J851" t="str">
            <v>AHR</v>
          </cell>
          <cell r="K851" t="str">
            <v>451703015265</v>
          </cell>
          <cell r="M851">
            <v>794822529</v>
          </cell>
        </row>
        <row r="852">
          <cell r="F852">
            <v>890501362</v>
          </cell>
          <cell r="G852" t="str">
            <v>TOLEDO</v>
          </cell>
          <cell r="H852" t="str">
            <v>800037800</v>
          </cell>
          <cell r="I852" t="str">
            <v>AGRARIO DE COLOMBIA S.A.</v>
          </cell>
          <cell r="J852" t="str">
            <v>AHR</v>
          </cell>
          <cell r="K852" t="str">
            <v>451603010738</v>
          </cell>
          <cell r="M852">
            <v>116222607</v>
          </cell>
        </row>
        <row r="853">
          <cell r="F853">
            <v>890501981</v>
          </cell>
          <cell r="G853" t="str">
            <v>VILLA CARO</v>
          </cell>
          <cell r="H853" t="str">
            <v>800037800</v>
          </cell>
          <cell r="I853" t="str">
            <v>AGRARIO DE COLOMBIA S.A.</v>
          </cell>
          <cell r="J853" t="str">
            <v>AHR</v>
          </cell>
          <cell r="K853" t="str">
            <v>451803000141</v>
          </cell>
          <cell r="M853">
            <v>35620479</v>
          </cell>
        </row>
        <row r="854">
          <cell r="F854">
            <v>890503373</v>
          </cell>
          <cell r="G854" t="str">
            <v>VILLA DEL ROSARIO</v>
          </cell>
          <cell r="H854" t="str">
            <v>860002964</v>
          </cell>
          <cell r="I854" t="str">
            <v>BANCO DE BOGOTA S. A.</v>
          </cell>
          <cell r="J854" t="str">
            <v>CRR</v>
          </cell>
          <cell r="K854" t="str">
            <v>210048856</v>
          </cell>
          <cell r="M854">
            <v>365919777</v>
          </cell>
        </row>
        <row r="855">
          <cell r="F855">
            <v>890001879</v>
          </cell>
          <cell r="G855" t="str">
            <v>BUENAVISTA</v>
          </cell>
          <cell r="H855" t="str">
            <v>800037800</v>
          </cell>
          <cell r="I855" t="str">
            <v>AGRARIO DE COLOMBIA S.A.</v>
          </cell>
          <cell r="J855" t="str">
            <v>AHR</v>
          </cell>
          <cell r="K855" t="str">
            <v>454553000387</v>
          </cell>
          <cell r="M855">
            <v>10516281</v>
          </cell>
        </row>
        <row r="856">
          <cell r="F856">
            <v>890000441</v>
          </cell>
          <cell r="G856" t="str">
            <v>CALARCA</v>
          </cell>
          <cell r="H856" t="str">
            <v>890903938</v>
          </cell>
          <cell r="I856" t="str">
            <v>BANCOLOMBIA S.A.</v>
          </cell>
          <cell r="J856" t="str">
            <v>CRR</v>
          </cell>
          <cell r="K856" t="str">
            <v>77808288031</v>
          </cell>
          <cell r="M856">
            <v>194494845</v>
          </cell>
        </row>
        <row r="857">
          <cell r="F857">
            <v>890001044</v>
          </cell>
          <cell r="G857" t="str">
            <v>CIRCASIA</v>
          </cell>
          <cell r="H857" t="str">
            <v>890903938</v>
          </cell>
          <cell r="I857" t="str">
            <v>BANCOLOMBIA S.A.</v>
          </cell>
          <cell r="J857" t="str">
            <v>CRR</v>
          </cell>
          <cell r="K857" t="str">
            <v>75608281211</v>
          </cell>
          <cell r="M857">
            <v>68342568</v>
          </cell>
        </row>
        <row r="858">
          <cell r="F858">
            <v>890001061</v>
          </cell>
          <cell r="G858" t="str">
            <v>CORDOBA</v>
          </cell>
          <cell r="H858" t="str">
            <v>800037800</v>
          </cell>
          <cell r="I858" t="str">
            <v>AGRARIO DE COLOMBIA S.A.</v>
          </cell>
          <cell r="J858" t="str">
            <v>AHR</v>
          </cell>
          <cell r="K858" t="str">
            <v>454403000850</v>
          </cell>
          <cell r="M858">
            <v>19815870</v>
          </cell>
        </row>
        <row r="859">
          <cell r="F859">
            <v>890001339</v>
          </cell>
          <cell r="G859" t="str">
            <v>FILANDIA</v>
          </cell>
          <cell r="H859" t="str">
            <v>800037800</v>
          </cell>
          <cell r="I859" t="str">
            <v>AGRARIO DE COLOMBIA S.A.</v>
          </cell>
          <cell r="J859" t="str">
            <v>AHR</v>
          </cell>
          <cell r="K859" t="str">
            <v>454453029108</v>
          </cell>
          <cell r="M859">
            <v>32900697</v>
          </cell>
        </row>
        <row r="860">
          <cell r="F860">
            <v>890000864</v>
          </cell>
          <cell r="G860" t="str">
            <v>GENOVA</v>
          </cell>
          <cell r="H860" t="str">
            <v>860034313</v>
          </cell>
          <cell r="I860" t="str">
            <v>BANCO DAVIVIENDA S.A.</v>
          </cell>
          <cell r="J860" t="str">
            <v>CRR</v>
          </cell>
          <cell r="K860" t="str">
            <v>081011645</v>
          </cell>
          <cell r="M860">
            <v>26614734</v>
          </cell>
        </row>
        <row r="861">
          <cell r="F861">
            <v>890000564</v>
          </cell>
          <cell r="G861" t="str">
            <v>LA TEBAIDA</v>
          </cell>
          <cell r="H861" t="str">
            <v>800037800</v>
          </cell>
          <cell r="I861" t="str">
            <v>AGRARIO DE COLOMBIA S.A.</v>
          </cell>
          <cell r="J861" t="str">
            <v>AHR</v>
          </cell>
          <cell r="K861" t="str">
            <v>454253037963</v>
          </cell>
          <cell r="M861">
            <v>134334297</v>
          </cell>
        </row>
        <row r="862">
          <cell r="F862">
            <v>890000858</v>
          </cell>
          <cell r="G862" t="str">
            <v>MONTENEGRO</v>
          </cell>
          <cell r="H862" t="str">
            <v>890903938</v>
          </cell>
          <cell r="I862" t="str">
            <v>BANCOLOMBIA S.A.</v>
          </cell>
          <cell r="J862" t="str">
            <v>CRR</v>
          </cell>
          <cell r="K862" t="str">
            <v>76108256845</v>
          </cell>
          <cell r="M862">
            <v>138571332</v>
          </cell>
        </row>
        <row r="863">
          <cell r="F863">
            <v>890001181</v>
          </cell>
          <cell r="G863" t="str">
            <v>PIJAO</v>
          </cell>
          <cell r="H863" t="str">
            <v>800037800</v>
          </cell>
          <cell r="I863" t="str">
            <v>AGRARIO DE COLOMBIA S.A.</v>
          </cell>
          <cell r="J863" t="str">
            <v>AHR</v>
          </cell>
          <cell r="K863" t="str">
            <v>454623004210</v>
          </cell>
          <cell r="M863">
            <v>22318482</v>
          </cell>
        </row>
        <row r="864">
          <cell r="F864">
            <v>890000613</v>
          </cell>
          <cell r="G864" t="str">
            <v>QUIMBAYA</v>
          </cell>
          <cell r="H864" t="str">
            <v>860034313</v>
          </cell>
          <cell r="I864" t="str">
            <v>BANCO DAVIVIENDA S.A.</v>
          </cell>
          <cell r="J864" t="str">
            <v>CRR</v>
          </cell>
          <cell r="K864" t="str">
            <v>084023795</v>
          </cell>
          <cell r="M864">
            <v>92484681</v>
          </cell>
        </row>
        <row r="865">
          <cell r="F865">
            <v>890001127</v>
          </cell>
          <cell r="G865" t="str">
            <v>SALENTO</v>
          </cell>
          <cell r="H865" t="str">
            <v>800037800</v>
          </cell>
          <cell r="I865" t="str">
            <v>AGRARIO DE COLOMBIA S.A.</v>
          </cell>
          <cell r="J865" t="str">
            <v>AHR</v>
          </cell>
          <cell r="K865" t="str">
            <v>454503002230</v>
          </cell>
          <cell r="M865">
            <v>19769106</v>
          </cell>
        </row>
        <row r="866">
          <cell r="F866">
            <v>891480022</v>
          </cell>
          <cell r="G866" t="str">
            <v>APIA</v>
          </cell>
          <cell r="H866" t="str">
            <v>860034313</v>
          </cell>
          <cell r="I866" t="str">
            <v>BANCO DAVIVIENDA S.A.</v>
          </cell>
          <cell r="J866" t="str">
            <v>CRR</v>
          </cell>
          <cell r="K866" t="str">
            <v>242013472</v>
          </cell>
          <cell r="M866">
            <v>35086737</v>
          </cell>
        </row>
        <row r="867">
          <cell r="F867">
            <v>890801143</v>
          </cell>
          <cell r="G867" t="str">
            <v>BALBOA</v>
          </cell>
          <cell r="H867" t="str">
            <v>800037800</v>
          </cell>
          <cell r="I867" t="str">
            <v>AGRARIO DE COLOMBIA S.A.</v>
          </cell>
          <cell r="J867" t="str">
            <v>AHR</v>
          </cell>
          <cell r="K867" t="str">
            <v>457253004071</v>
          </cell>
          <cell r="M867">
            <v>17732466</v>
          </cell>
        </row>
        <row r="868">
          <cell r="F868">
            <v>891480024</v>
          </cell>
          <cell r="G868" t="str">
            <v>BELEN DE UMBRIA</v>
          </cell>
          <cell r="H868" t="str">
            <v>890903938</v>
          </cell>
          <cell r="I868" t="str">
            <v>BANCOLOMBIA S.A.</v>
          </cell>
          <cell r="J868" t="str">
            <v>CRR</v>
          </cell>
          <cell r="K868" t="str">
            <v>71908268356</v>
          </cell>
          <cell r="M868">
            <v>96332151</v>
          </cell>
        </row>
        <row r="869">
          <cell r="F869">
            <v>891480025</v>
          </cell>
          <cell r="G869" t="str">
            <v>GUATICA</v>
          </cell>
          <cell r="H869" t="str">
            <v>800037800</v>
          </cell>
          <cell r="I869" t="str">
            <v>AGRARIO DE COLOMBIA S.A.</v>
          </cell>
          <cell r="J869" t="str">
            <v>AHR</v>
          </cell>
          <cell r="K869" t="str">
            <v>457653000944</v>
          </cell>
          <cell r="M869">
            <v>45870405</v>
          </cell>
        </row>
        <row r="870">
          <cell r="F870">
            <v>891480026</v>
          </cell>
          <cell r="G870" t="str">
            <v>LA CELIA</v>
          </cell>
          <cell r="H870" t="str">
            <v>800037800</v>
          </cell>
          <cell r="I870" t="str">
            <v>AGRARIO DE COLOMBIA S.A.</v>
          </cell>
          <cell r="J870" t="str">
            <v>AHR</v>
          </cell>
          <cell r="K870" t="str">
            <v>457323005508</v>
          </cell>
          <cell r="M870">
            <v>27623085</v>
          </cell>
        </row>
        <row r="871">
          <cell r="F871">
            <v>891480027</v>
          </cell>
          <cell r="G871" t="str">
            <v>LA VIRGINIA</v>
          </cell>
          <cell r="H871" t="str">
            <v>860034313</v>
          </cell>
          <cell r="I871" t="str">
            <v>BANCO DAVIVIENDA S.A.</v>
          </cell>
          <cell r="J871" t="str">
            <v>CRR</v>
          </cell>
          <cell r="K871" t="str">
            <v>241029685</v>
          </cell>
          <cell r="M871">
            <v>97005234</v>
          </cell>
        </row>
        <row r="872">
          <cell r="F872">
            <v>800099317</v>
          </cell>
          <cell r="G872" t="str">
            <v>MARSELLA</v>
          </cell>
          <cell r="H872" t="str">
            <v>860034313</v>
          </cell>
          <cell r="I872" t="str">
            <v>BANCO DAVIVIENDA S.A.</v>
          </cell>
          <cell r="J872" t="str">
            <v>CRR</v>
          </cell>
          <cell r="K872" t="str">
            <v>263018046</v>
          </cell>
          <cell r="M872">
            <v>66265314</v>
          </cell>
        </row>
        <row r="873">
          <cell r="F873">
            <v>800031075</v>
          </cell>
          <cell r="G873" t="str">
            <v>MISTRATO</v>
          </cell>
          <cell r="H873" t="str">
            <v>800037800</v>
          </cell>
          <cell r="I873" t="str">
            <v>AGRARIO DE COLOMBIA S.A.</v>
          </cell>
          <cell r="J873" t="str">
            <v>AHR</v>
          </cell>
          <cell r="K873" t="str">
            <v>457503003805</v>
          </cell>
          <cell r="M873">
            <v>158151267</v>
          </cell>
        </row>
        <row r="874">
          <cell r="F874">
            <v>891480031</v>
          </cell>
          <cell r="G874" t="str">
            <v>PUEBLO RICO</v>
          </cell>
          <cell r="H874" t="str">
            <v>800037800</v>
          </cell>
          <cell r="I874" t="str">
            <v>AGRARIO DE COLOMBIA S.A.</v>
          </cell>
          <cell r="J874" t="str">
            <v>AHR</v>
          </cell>
          <cell r="K874" t="str">
            <v>457553003474</v>
          </cell>
          <cell r="M874">
            <v>308671944</v>
          </cell>
        </row>
        <row r="875">
          <cell r="F875">
            <v>891480032</v>
          </cell>
          <cell r="G875" t="str">
            <v>QUINCHIA</v>
          </cell>
          <cell r="H875" t="str">
            <v>860034313</v>
          </cell>
          <cell r="I875" t="str">
            <v>BANCO DAVIVIENDA S.A.</v>
          </cell>
          <cell r="J875" t="str">
            <v>CRR</v>
          </cell>
          <cell r="K875" t="str">
            <v>000320010879</v>
          </cell>
          <cell r="M875">
            <v>127811583</v>
          </cell>
        </row>
        <row r="876">
          <cell r="F876">
            <v>891480033</v>
          </cell>
          <cell r="G876" t="str">
            <v>SANTA ROSA DE CABAL</v>
          </cell>
          <cell r="H876" t="str">
            <v>860034313</v>
          </cell>
          <cell r="I876" t="str">
            <v>BANCO DAVIVIENDA S.A.</v>
          </cell>
          <cell r="J876" t="str">
            <v>CRR</v>
          </cell>
          <cell r="K876" t="str">
            <v>000344039987</v>
          </cell>
          <cell r="M876">
            <v>224766768</v>
          </cell>
        </row>
        <row r="877">
          <cell r="F877">
            <v>891480034</v>
          </cell>
          <cell r="G877" t="str">
            <v>SANTUARIO</v>
          </cell>
          <cell r="H877" t="str">
            <v>860034313</v>
          </cell>
          <cell r="I877" t="str">
            <v>BANCO DAVIVIENDA S.A.</v>
          </cell>
          <cell r="J877" t="str">
            <v>CRR</v>
          </cell>
          <cell r="K877" t="str">
            <v>245013230</v>
          </cell>
          <cell r="M877">
            <v>46428261</v>
          </cell>
        </row>
        <row r="878">
          <cell r="F878">
            <v>890210928</v>
          </cell>
          <cell r="G878" t="str">
            <v>AGUADA</v>
          </cell>
          <cell r="H878" t="str">
            <v>860034313</v>
          </cell>
          <cell r="I878" t="str">
            <v>BANCO DAVIVIENDA S.A.</v>
          </cell>
          <cell r="J878" t="str">
            <v>AHR</v>
          </cell>
          <cell r="K878" t="str">
            <v>089511364</v>
          </cell>
          <cell r="M878">
            <v>5572908</v>
          </cell>
        </row>
        <row r="879">
          <cell r="F879">
            <v>800099455</v>
          </cell>
          <cell r="G879" t="str">
            <v>ALBANIA</v>
          </cell>
          <cell r="H879" t="str">
            <v>890903938</v>
          </cell>
          <cell r="I879" t="str">
            <v>BANCOLOMBIA S.A.</v>
          </cell>
          <cell r="J879" t="str">
            <v>CRR</v>
          </cell>
          <cell r="K879" t="str">
            <v>35208324965</v>
          </cell>
          <cell r="M879">
            <v>13378833</v>
          </cell>
        </row>
        <row r="880">
          <cell r="F880">
            <v>890205334</v>
          </cell>
          <cell r="G880" t="str">
            <v>ARATOCA</v>
          </cell>
          <cell r="H880" t="str">
            <v>800037800</v>
          </cell>
          <cell r="I880" t="str">
            <v>AGRARIO DE COLOMBIA S.A.</v>
          </cell>
          <cell r="J880" t="str">
            <v>AHR</v>
          </cell>
          <cell r="K880" t="str">
            <v>460103001642</v>
          </cell>
          <cell r="M880">
            <v>45646614</v>
          </cell>
        </row>
        <row r="881">
          <cell r="F881">
            <v>890206033</v>
          </cell>
          <cell r="G881" t="str">
            <v>BARBOSA</v>
          </cell>
          <cell r="H881" t="str">
            <v>860034313</v>
          </cell>
          <cell r="I881" t="str">
            <v>BANCO DAVIVIENDA S.A.</v>
          </cell>
          <cell r="J881" t="str">
            <v>CRR</v>
          </cell>
          <cell r="K881" t="str">
            <v>048669997214</v>
          </cell>
          <cell r="M881">
            <v>83800488</v>
          </cell>
        </row>
        <row r="882">
          <cell r="F882">
            <v>890210932</v>
          </cell>
          <cell r="G882" t="str">
            <v>BARICHARA</v>
          </cell>
          <cell r="H882" t="str">
            <v>800037800</v>
          </cell>
          <cell r="I882" t="str">
            <v>AGRARIO DE COLOMBIA S.A.</v>
          </cell>
          <cell r="J882" t="str">
            <v>AHR</v>
          </cell>
          <cell r="K882" t="str">
            <v>460253004712</v>
          </cell>
          <cell r="M882">
            <v>29083512</v>
          </cell>
        </row>
        <row r="883">
          <cell r="F883">
            <v>890208119</v>
          </cell>
          <cell r="G883" t="str">
            <v>BETULIA</v>
          </cell>
          <cell r="H883" t="str">
            <v>800037800</v>
          </cell>
          <cell r="I883" t="str">
            <v>AGRARIO DE COLOMBIA S.A.</v>
          </cell>
          <cell r="J883" t="str">
            <v>AHR</v>
          </cell>
          <cell r="K883" t="str">
            <v>460273001108</v>
          </cell>
          <cell r="M883">
            <v>36408240</v>
          </cell>
        </row>
        <row r="884">
          <cell r="F884">
            <v>890210890</v>
          </cell>
          <cell r="G884" t="str">
            <v>BOLIVAR</v>
          </cell>
          <cell r="H884" t="str">
            <v>800037800</v>
          </cell>
          <cell r="I884" t="str">
            <v>AGRARIO DE COLOMBIA S.A.</v>
          </cell>
          <cell r="J884" t="str">
            <v>AHR</v>
          </cell>
          <cell r="K884" t="str">
            <v>460293002631</v>
          </cell>
          <cell r="M884">
            <v>50771064</v>
          </cell>
        </row>
        <row r="885">
          <cell r="F885">
            <v>890205575</v>
          </cell>
          <cell r="G885" t="str">
            <v>CABRERA</v>
          </cell>
          <cell r="H885" t="str">
            <v>890903938</v>
          </cell>
          <cell r="I885" t="str">
            <v>BANCOLOMBIA S.A.</v>
          </cell>
          <cell r="J885" t="str">
            <v>CRR</v>
          </cell>
          <cell r="K885" t="str">
            <v>32208309956</v>
          </cell>
          <cell r="M885">
            <v>5476689</v>
          </cell>
        </row>
        <row r="886">
          <cell r="F886">
            <v>890210967</v>
          </cell>
          <cell r="G886" t="str">
            <v>CALIFORNIA</v>
          </cell>
          <cell r="H886" t="str">
            <v>800037800</v>
          </cell>
          <cell r="I886" t="str">
            <v>AGRARIO DE COLOMBIA S.A.</v>
          </cell>
          <cell r="J886" t="str">
            <v>AHR</v>
          </cell>
          <cell r="K886" t="str">
            <v>460773002771</v>
          </cell>
          <cell r="M886">
            <v>8439288</v>
          </cell>
        </row>
        <row r="887">
          <cell r="F887">
            <v>890205119</v>
          </cell>
          <cell r="G887" t="str">
            <v>CAPITANEJO</v>
          </cell>
          <cell r="H887" t="str">
            <v>800037800</v>
          </cell>
          <cell r="I887" t="str">
            <v>AGRARIO DE COLOMBIA S.A.</v>
          </cell>
          <cell r="J887" t="str">
            <v>AHR</v>
          </cell>
          <cell r="K887" t="str">
            <v>460333001161</v>
          </cell>
          <cell r="M887">
            <v>22343862</v>
          </cell>
        </row>
        <row r="888">
          <cell r="F888">
            <v>890210933</v>
          </cell>
          <cell r="G888" t="str">
            <v>CARCASI</v>
          </cell>
          <cell r="H888" t="str">
            <v>800037800</v>
          </cell>
          <cell r="I888" t="str">
            <v>AGRARIO DE COLOMBIA S.A.</v>
          </cell>
          <cell r="J888" t="str">
            <v>AHR</v>
          </cell>
          <cell r="K888" t="str">
            <v>460353000943</v>
          </cell>
          <cell r="M888">
            <v>22851450</v>
          </cell>
        </row>
        <row r="889">
          <cell r="F889">
            <v>890204699</v>
          </cell>
          <cell r="G889" t="str">
            <v>CEPITA</v>
          </cell>
          <cell r="H889" t="str">
            <v>860002964</v>
          </cell>
          <cell r="I889" t="str">
            <v>BANCO DE BOGOTA S. A.</v>
          </cell>
          <cell r="J889" t="str">
            <v>AHR</v>
          </cell>
          <cell r="K889" t="str">
            <v>162257190</v>
          </cell>
          <cell r="M889">
            <v>6877317</v>
          </cell>
        </row>
        <row r="890">
          <cell r="F890">
            <v>890209889</v>
          </cell>
          <cell r="G890" t="str">
            <v>CERRITO</v>
          </cell>
          <cell r="H890" t="str">
            <v>800037800</v>
          </cell>
          <cell r="I890" t="str">
            <v>AGRARIO DE COLOMBIA S.A.</v>
          </cell>
          <cell r="J890" t="str">
            <v>AHR</v>
          </cell>
          <cell r="K890" t="str">
            <v>460373001271</v>
          </cell>
          <cell r="M890">
            <v>34588770</v>
          </cell>
        </row>
        <row r="891">
          <cell r="F891">
            <v>890205063</v>
          </cell>
          <cell r="G891" t="str">
            <v>CHARALA</v>
          </cell>
          <cell r="H891" t="str">
            <v>890903938</v>
          </cell>
          <cell r="I891" t="str">
            <v>BANCOLOMBIA S.A.</v>
          </cell>
          <cell r="J891" t="str">
            <v>CRR</v>
          </cell>
          <cell r="K891" t="str">
            <v>32308323589</v>
          </cell>
          <cell r="M891">
            <v>47781753</v>
          </cell>
        </row>
        <row r="892">
          <cell r="F892">
            <v>890206724</v>
          </cell>
          <cell r="G892" t="str">
            <v>CHARTA</v>
          </cell>
          <cell r="H892" t="str">
            <v>860034313</v>
          </cell>
          <cell r="I892" t="str">
            <v>BANCO DAVIVIENDA S.A.</v>
          </cell>
          <cell r="J892" t="str">
            <v>CRR</v>
          </cell>
          <cell r="K892" t="str">
            <v>107046005</v>
          </cell>
          <cell r="M892">
            <v>9091215</v>
          </cell>
        </row>
        <row r="893">
          <cell r="F893">
            <v>890206290</v>
          </cell>
          <cell r="G893" t="str">
            <v>CHIMA</v>
          </cell>
          <cell r="H893" t="str">
            <v>800037800</v>
          </cell>
          <cell r="I893" t="str">
            <v>AGRARIO DE COLOMBIA S.A.</v>
          </cell>
          <cell r="J893" t="str">
            <v>AHR</v>
          </cell>
          <cell r="K893" t="str">
            <v>460453000592</v>
          </cell>
          <cell r="M893">
            <v>10462347</v>
          </cell>
        </row>
        <row r="894">
          <cell r="F894">
            <v>890208098</v>
          </cell>
          <cell r="G894" t="str">
            <v>CHIPATA</v>
          </cell>
          <cell r="H894" t="str">
            <v>890903938</v>
          </cell>
          <cell r="I894" t="str">
            <v>BANCOLOMBIA S.A.</v>
          </cell>
          <cell r="J894" t="str">
            <v>CRR</v>
          </cell>
          <cell r="K894" t="str">
            <v>32908257616</v>
          </cell>
          <cell r="M894">
            <v>11699031</v>
          </cell>
        </row>
        <row r="895">
          <cell r="F895">
            <v>890208363</v>
          </cell>
          <cell r="G895" t="str">
            <v>CIMITARRA</v>
          </cell>
          <cell r="H895" t="str">
            <v>860003020</v>
          </cell>
          <cell r="I895" t="str">
            <v>BANCO BBVA S.A.</v>
          </cell>
          <cell r="J895" t="str">
            <v>CRR</v>
          </cell>
          <cell r="K895" t="str">
            <v>287004196</v>
          </cell>
          <cell r="M895">
            <v>151949148</v>
          </cell>
        </row>
        <row r="896">
          <cell r="F896">
            <v>800104060</v>
          </cell>
          <cell r="G896" t="str">
            <v>CONCEPCION</v>
          </cell>
          <cell r="H896" t="str">
            <v>800037800</v>
          </cell>
          <cell r="I896" t="str">
            <v>AGRARIO DE COLOMBIA S.A.</v>
          </cell>
          <cell r="J896" t="str">
            <v>AHR</v>
          </cell>
          <cell r="K896" t="str">
            <v>460393000881</v>
          </cell>
          <cell r="M896">
            <v>24472728</v>
          </cell>
        </row>
        <row r="897">
          <cell r="F897">
            <v>890208947</v>
          </cell>
          <cell r="G897" t="str">
            <v>CONFINES</v>
          </cell>
          <cell r="H897" t="str">
            <v>860034313</v>
          </cell>
          <cell r="I897" t="str">
            <v>BANCO DAVIVIENDA S.A.</v>
          </cell>
          <cell r="J897" t="str">
            <v>AHR</v>
          </cell>
          <cell r="K897" t="str">
            <v>355540675</v>
          </cell>
          <cell r="M897">
            <v>14546229</v>
          </cell>
        </row>
        <row r="898">
          <cell r="F898">
            <v>890206058</v>
          </cell>
          <cell r="G898" t="str">
            <v>CONTRATACION</v>
          </cell>
          <cell r="H898" t="str">
            <v>800037800</v>
          </cell>
          <cell r="I898" t="str">
            <v>AGRARIO DE COLOMBIA S.A.</v>
          </cell>
          <cell r="J898" t="str">
            <v>AHR</v>
          </cell>
          <cell r="K898" t="str">
            <v>460413001308</v>
          </cell>
          <cell r="M898">
            <v>11478792</v>
          </cell>
        </row>
        <row r="899">
          <cell r="F899">
            <v>890205058</v>
          </cell>
          <cell r="G899" t="str">
            <v>COROMORO</v>
          </cell>
          <cell r="H899" t="str">
            <v>800037800</v>
          </cell>
          <cell r="I899" t="str">
            <v>AGRARIO DE COLOMBIA S.A.</v>
          </cell>
          <cell r="J899" t="str">
            <v>AHR</v>
          </cell>
          <cell r="K899" t="str">
            <v>460433000936</v>
          </cell>
          <cell r="M899">
            <v>26389524</v>
          </cell>
        </row>
        <row r="900">
          <cell r="F900">
            <v>800099489</v>
          </cell>
          <cell r="G900" t="str">
            <v>CURITI</v>
          </cell>
          <cell r="H900" t="str">
            <v>800037800</v>
          </cell>
          <cell r="I900" t="str">
            <v>AGRARIO DE COLOMBIA S.A.</v>
          </cell>
          <cell r="J900" t="str">
            <v>AHR</v>
          </cell>
          <cell r="K900" t="str">
            <v>460303001531</v>
          </cell>
          <cell r="M900">
            <v>47185713</v>
          </cell>
        </row>
        <row r="901">
          <cell r="F901">
            <v>890270859</v>
          </cell>
          <cell r="G901" t="str">
            <v>EL CARMEN</v>
          </cell>
          <cell r="H901" t="str">
            <v>800037800</v>
          </cell>
          <cell r="I901" t="str">
            <v>AGRARIO DE COLOMBIA S.A.</v>
          </cell>
          <cell r="J901" t="str">
            <v>AHR</v>
          </cell>
          <cell r="K901" t="str">
            <v>460803007242</v>
          </cell>
          <cell r="M901">
            <v>129384966</v>
          </cell>
        </row>
        <row r="902">
          <cell r="F902">
            <v>890205439</v>
          </cell>
          <cell r="G902" t="str">
            <v>GUACAMAYO</v>
          </cell>
          <cell r="H902" t="str">
            <v>800037800</v>
          </cell>
          <cell r="I902" t="str">
            <v>AGRARIO DE COLOMBIA S.A.</v>
          </cell>
          <cell r="J902" t="str">
            <v>AHR</v>
          </cell>
          <cell r="K902" t="str">
            <v>460413001286</v>
          </cell>
          <cell r="M902">
            <v>6237060</v>
          </cell>
        </row>
        <row r="903">
          <cell r="F903">
            <v>800213967</v>
          </cell>
          <cell r="G903" t="str">
            <v>EL PEÑON</v>
          </cell>
          <cell r="H903" t="str">
            <v>890903938</v>
          </cell>
          <cell r="I903" t="str">
            <v>BANCOLOMBIA S.A.</v>
          </cell>
          <cell r="J903" t="str">
            <v>CRR</v>
          </cell>
          <cell r="K903" t="str">
            <v>32908316445</v>
          </cell>
          <cell r="M903">
            <v>28859139</v>
          </cell>
        </row>
        <row r="904">
          <cell r="F904">
            <v>890208199</v>
          </cell>
          <cell r="G904" t="str">
            <v>EL PLAYON</v>
          </cell>
          <cell r="H904" t="str">
            <v>860034313</v>
          </cell>
          <cell r="I904" t="str">
            <v>BANCO DAVIVIENDA S.A.</v>
          </cell>
          <cell r="J904" t="str">
            <v>CRR</v>
          </cell>
          <cell r="K904" t="str">
            <v>108019373</v>
          </cell>
          <cell r="M904">
            <v>83259285</v>
          </cell>
        </row>
        <row r="905">
          <cell r="F905">
            <v>890205114</v>
          </cell>
          <cell r="G905" t="str">
            <v>ENCINO</v>
          </cell>
          <cell r="H905" t="str">
            <v>890903938</v>
          </cell>
          <cell r="I905" t="str">
            <v>BANCOLOMBIA S.A.</v>
          </cell>
          <cell r="J905" t="str">
            <v>CRR</v>
          </cell>
          <cell r="K905" t="str">
            <v>32308317320</v>
          </cell>
          <cell r="M905">
            <v>6609567</v>
          </cell>
        </row>
        <row r="906">
          <cell r="F906">
            <v>890209666</v>
          </cell>
          <cell r="G906" t="str">
            <v>ENCISO</v>
          </cell>
          <cell r="H906" t="str">
            <v>890903938</v>
          </cell>
          <cell r="I906" t="str">
            <v>BANCOLOMBIA S.A.</v>
          </cell>
          <cell r="J906" t="str">
            <v>CRR</v>
          </cell>
          <cell r="K906" t="str">
            <v>31208294380</v>
          </cell>
          <cell r="M906">
            <v>14640039</v>
          </cell>
        </row>
        <row r="907">
          <cell r="F907">
            <v>890209640</v>
          </cell>
          <cell r="G907" t="str">
            <v>FLORIAN</v>
          </cell>
          <cell r="H907" t="str">
            <v>800037800</v>
          </cell>
          <cell r="I907" t="str">
            <v>AGRARIO DE COLOMBIA S.A.</v>
          </cell>
          <cell r="J907" t="str">
            <v>AHR</v>
          </cell>
          <cell r="K907" t="str">
            <v>460503003474</v>
          </cell>
          <cell r="M907">
            <v>29830962</v>
          </cell>
        </row>
        <row r="908">
          <cell r="F908">
            <v>890206722</v>
          </cell>
          <cell r="G908" t="str">
            <v>GALAN</v>
          </cell>
          <cell r="H908" t="str">
            <v>800037800</v>
          </cell>
          <cell r="I908" t="str">
            <v>AGRARIO DE COLOMBIA S.A.</v>
          </cell>
          <cell r="J908" t="str">
            <v>AHR</v>
          </cell>
          <cell r="K908" t="str">
            <v>460443014161</v>
          </cell>
          <cell r="M908">
            <v>13762653</v>
          </cell>
        </row>
        <row r="909">
          <cell r="F909">
            <v>800099691</v>
          </cell>
          <cell r="G909" t="str">
            <v>GAMBITA</v>
          </cell>
          <cell r="H909" t="str">
            <v>800037800</v>
          </cell>
          <cell r="I909" t="str">
            <v>AGRARIO DE COLOMBIA S.A.</v>
          </cell>
          <cell r="J909" t="str">
            <v>AHR</v>
          </cell>
          <cell r="K909" t="str">
            <v>460523001605</v>
          </cell>
          <cell r="M909">
            <v>19385739</v>
          </cell>
        </row>
        <row r="910">
          <cell r="F910">
            <v>890208360</v>
          </cell>
          <cell r="G910" t="str">
            <v>GUACA</v>
          </cell>
          <cell r="H910" t="str">
            <v>800037800</v>
          </cell>
          <cell r="I910" t="str">
            <v>AGRARIO DE COLOMBIA S.A.</v>
          </cell>
          <cell r="J910" t="str">
            <v>AHR</v>
          </cell>
          <cell r="K910" t="str">
            <v>460533000526</v>
          </cell>
          <cell r="M910">
            <v>21548700</v>
          </cell>
        </row>
        <row r="911">
          <cell r="F911">
            <v>800099694</v>
          </cell>
          <cell r="G911" t="str">
            <v>GUADALUPE</v>
          </cell>
          <cell r="H911" t="str">
            <v>800037800</v>
          </cell>
          <cell r="I911" t="str">
            <v>AGRARIO DE COLOMBIA S.A.</v>
          </cell>
          <cell r="J911" t="str">
            <v>AHR</v>
          </cell>
          <cell r="K911" t="str">
            <v>460543000435</v>
          </cell>
          <cell r="M911">
            <v>19309827</v>
          </cell>
        </row>
        <row r="912">
          <cell r="F912">
            <v>890204979</v>
          </cell>
          <cell r="G912" t="str">
            <v>GUAPOTA</v>
          </cell>
          <cell r="H912" t="str">
            <v>860034313</v>
          </cell>
          <cell r="I912" t="str">
            <v>BANCO DAVIVIENDA S.A.</v>
          </cell>
          <cell r="J912" t="str">
            <v>CRR</v>
          </cell>
          <cell r="K912" t="str">
            <v>355026006</v>
          </cell>
          <cell r="M912">
            <v>8521443</v>
          </cell>
        </row>
        <row r="913">
          <cell r="F913">
            <v>890210945</v>
          </cell>
          <cell r="G913" t="str">
            <v>GUAVATA</v>
          </cell>
          <cell r="H913" t="str">
            <v>800037800</v>
          </cell>
          <cell r="I913" t="str">
            <v>AGRARIO DE COLOMBIA S.A.</v>
          </cell>
          <cell r="J913" t="str">
            <v>AHR</v>
          </cell>
          <cell r="K913" t="str">
            <v>460553003920</v>
          </cell>
          <cell r="M913">
            <v>8851419</v>
          </cell>
        </row>
        <row r="914">
          <cell r="F914">
            <v>890207790</v>
          </cell>
          <cell r="G914" t="str">
            <v>GUEPSA</v>
          </cell>
          <cell r="H914" t="str">
            <v>800037800</v>
          </cell>
          <cell r="I914" t="str">
            <v>AGRARIO DE COLOMBIA S.A.</v>
          </cell>
          <cell r="J914" t="str">
            <v>AHR</v>
          </cell>
          <cell r="K914" t="str">
            <v>460563004631</v>
          </cell>
          <cell r="M914">
            <v>17454951</v>
          </cell>
        </row>
        <row r="915">
          <cell r="F915">
            <v>890210438</v>
          </cell>
          <cell r="G915" t="str">
            <v>HATO</v>
          </cell>
          <cell r="H915" t="str">
            <v>800037800</v>
          </cell>
          <cell r="I915" t="str">
            <v>AGRARIO DE COLOMBIA S.A.</v>
          </cell>
          <cell r="J915" t="str">
            <v>AHR</v>
          </cell>
          <cell r="K915" t="str">
            <v>460443014171</v>
          </cell>
          <cell r="M915">
            <v>8823087</v>
          </cell>
        </row>
        <row r="916">
          <cell r="F916">
            <v>890210946</v>
          </cell>
          <cell r="G916" t="str">
            <v>JESUS MARIA</v>
          </cell>
          <cell r="H916" t="str">
            <v>800037800</v>
          </cell>
          <cell r="I916" t="str">
            <v>AGRARIO DE COLOMBIA S.A.</v>
          </cell>
          <cell r="J916" t="str">
            <v>AHR</v>
          </cell>
          <cell r="K916" t="str">
            <v>460573001118</v>
          </cell>
          <cell r="M916">
            <v>11211102</v>
          </cell>
        </row>
        <row r="917">
          <cell r="F917">
            <v>800124166</v>
          </cell>
          <cell r="G917" t="str">
            <v>JORDAN</v>
          </cell>
          <cell r="H917" t="str">
            <v>890903938</v>
          </cell>
          <cell r="I917" t="str">
            <v>BANCOLOMBIA S.A.</v>
          </cell>
          <cell r="J917" t="str">
            <v>CRR</v>
          </cell>
          <cell r="K917" t="str">
            <v>32208331956</v>
          </cell>
          <cell r="M917">
            <v>9194970</v>
          </cell>
        </row>
        <row r="918">
          <cell r="F918">
            <v>890210617</v>
          </cell>
          <cell r="G918" t="str">
            <v>LA BELLEZA</v>
          </cell>
          <cell r="H918" t="str">
            <v>800037800</v>
          </cell>
          <cell r="I918" t="str">
            <v>AGRARIO DE COLOMBIA S.A.</v>
          </cell>
          <cell r="J918" t="str">
            <v>AHR</v>
          </cell>
          <cell r="K918" t="str">
            <v>460583001833</v>
          </cell>
          <cell r="M918">
            <v>24410481</v>
          </cell>
        </row>
        <row r="919">
          <cell r="F919">
            <v>890210704</v>
          </cell>
          <cell r="G919" t="str">
            <v>LANDAZURI</v>
          </cell>
          <cell r="H919" t="str">
            <v>800037800</v>
          </cell>
          <cell r="I919" t="str">
            <v>AGRARIO DE COLOMBIA S.A.</v>
          </cell>
          <cell r="J919" t="str">
            <v>AHR</v>
          </cell>
          <cell r="K919" t="str">
            <v>460623000452</v>
          </cell>
          <cell r="M919">
            <v>49921998</v>
          </cell>
        </row>
        <row r="920">
          <cell r="F920">
            <v>890205308</v>
          </cell>
          <cell r="G920" t="str">
            <v>LA PAZ</v>
          </cell>
          <cell r="H920" t="str">
            <v>800037800</v>
          </cell>
          <cell r="I920" t="str">
            <v>AGRARIO DE COLOMBIA S.A.</v>
          </cell>
          <cell r="J920" t="str">
            <v>AHR</v>
          </cell>
          <cell r="K920" t="str">
            <v>460603002734</v>
          </cell>
          <cell r="M920">
            <v>10456275</v>
          </cell>
        </row>
        <row r="921">
          <cell r="F921">
            <v>890206110</v>
          </cell>
          <cell r="G921" t="str">
            <v>LEBRIJA</v>
          </cell>
          <cell r="H921" t="str">
            <v>890903938</v>
          </cell>
          <cell r="I921" t="str">
            <v>BANCOLOMBIA S.A.</v>
          </cell>
          <cell r="J921" t="str">
            <v>CRR</v>
          </cell>
          <cell r="K921" t="str">
            <v>28808318407</v>
          </cell>
          <cell r="M921">
            <v>136116861</v>
          </cell>
        </row>
        <row r="922">
          <cell r="F922">
            <v>890204537</v>
          </cell>
          <cell r="G922" t="str">
            <v>LOS SANTOS</v>
          </cell>
          <cell r="H922" t="str">
            <v>800037800</v>
          </cell>
          <cell r="I922" t="str">
            <v>AGRARIO DE COLOMBIA S.A.</v>
          </cell>
          <cell r="J922" t="str">
            <v>AHR</v>
          </cell>
          <cell r="K922" t="str">
            <v>460633001627</v>
          </cell>
          <cell r="M922">
            <v>83878266</v>
          </cell>
        </row>
        <row r="923">
          <cell r="F923">
            <v>890210947</v>
          </cell>
          <cell r="G923" t="str">
            <v>MACARAVITA</v>
          </cell>
          <cell r="H923" t="str">
            <v>800037800</v>
          </cell>
          <cell r="I923" t="str">
            <v>AGRARIO DE COLOMBIA S.A.</v>
          </cell>
          <cell r="J923" t="str">
            <v>AHR</v>
          </cell>
          <cell r="K923" t="str">
            <v>460333001188</v>
          </cell>
          <cell r="M923">
            <v>10259652</v>
          </cell>
        </row>
        <row r="924">
          <cell r="F924">
            <v>890205229</v>
          </cell>
          <cell r="G924" t="str">
            <v>MALAGA</v>
          </cell>
          <cell r="H924" t="str">
            <v>860007738</v>
          </cell>
          <cell r="I924" t="str">
            <v>BANCO POPULAR S. A.</v>
          </cell>
          <cell r="J924" t="str">
            <v>CRR</v>
          </cell>
          <cell r="K924" t="str">
            <v>110700021637</v>
          </cell>
          <cell r="M924">
            <v>80030694</v>
          </cell>
        </row>
        <row r="925">
          <cell r="F925">
            <v>890206696</v>
          </cell>
          <cell r="G925" t="str">
            <v>MATANZA</v>
          </cell>
          <cell r="H925" t="str">
            <v>800037800</v>
          </cell>
          <cell r="I925" t="str">
            <v>AGRARIO DE COLOMBIA S.A.</v>
          </cell>
          <cell r="J925" t="str">
            <v>AHR</v>
          </cell>
          <cell r="K925" t="str">
            <v>460643001145</v>
          </cell>
          <cell r="M925">
            <v>27072552</v>
          </cell>
        </row>
        <row r="926">
          <cell r="F926">
            <v>890205632</v>
          </cell>
          <cell r="G926" t="str">
            <v>MOGOTES</v>
          </cell>
          <cell r="H926" t="str">
            <v>800037800</v>
          </cell>
          <cell r="I926" t="str">
            <v>AGRARIO DE COLOMBIA S.A.</v>
          </cell>
          <cell r="J926" t="str">
            <v>AHR</v>
          </cell>
          <cell r="K926" t="str">
            <v>460653001186</v>
          </cell>
          <cell r="M926">
            <v>62816163</v>
          </cell>
        </row>
        <row r="927">
          <cell r="F927">
            <v>890205326</v>
          </cell>
          <cell r="G927" t="str">
            <v>MOLAGAVITA</v>
          </cell>
          <cell r="H927" t="str">
            <v>800037800</v>
          </cell>
          <cell r="I927" t="str">
            <v>AGRARIO DE COLOMBIA S.A.</v>
          </cell>
          <cell r="J927" t="str">
            <v>AHR</v>
          </cell>
          <cell r="K927" t="str">
            <v>460663000978</v>
          </cell>
          <cell r="M927">
            <v>14583684</v>
          </cell>
        </row>
        <row r="928">
          <cell r="F928">
            <v>890205124</v>
          </cell>
          <cell r="G928" t="str">
            <v>OCAMONTE</v>
          </cell>
          <cell r="H928" t="str">
            <v>890903938</v>
          </cell>
          <cell r="I928" t="str">
            <v>BANCOLOMBIA S.A.</v>
          </cell>
          <cell r="J928" t="str">
            <v>CRR</v>
          </cell>
          <cell r="K928" t="str">
            <v>32308307688</v>
          </cell>
          <cell r="M928">
            <v>17717643</v>
          </cell>
        </row>
        <row r="929">
          <cell r="F929">
            <v>890210948</v>
          </cell>
          <cell r="G929" t="str">
            <v>OIBA</v>
          </cell>
          <cell r="H929" t="str">
            <v>860034313</v>
          </cell>
          <cell r="I929" t="str">
            <v>BANCO DAVIVIENDA S.A.</v>
          </cell>
          <cell r="J929" t="str">
            <v>CRR</v>
          </cell>
          <cell r="K929" t="str">
            <v>356007666</v>
          </cell>
          <cell r="M929">
            <v>48390273</v>
          </cell>
        </row>
        <row r="930">
          <cell r="F930">
            <v>890208148</v>
          </cell>
          <cell r="G930" t="str">
            <v>ONZAGA</v>
          </cell>
          <cell r="H930" t="str">
            <v>800037800</v>
          </cell>
          <cell r="I930" t="str">
            <v>AGRARIO DE COLOMBIA S.A.</v>
          </cell>
          <cell r="J930" t="str">
            <v>AHR</v>
          </cell>
          <cell r="K930" t="str">
            <v>460673002448</v>
          </cell>
          <cell r="M930">
            <v>18665469</v>
          </cell>
        </row>
        <row r="931">
          <cell r="F931">
            <v>800099818</v>
          </cell>
          <cell r="G931" t="str">
            <v>PALMAR</v>
          </cell>
          <cell r="H931" t="str">
            <v>860003020</v>
          </cell>
          <cell r="I931" t="str">
            <v>BANCO BBVA S.A.</v>
          </cell>
          <cell r="J931" t="str">
            <v>CRR</v>
          </cell>
          <cell r="K931" t="str">
            <v>839000874</v>
          </cell>
          <cell r="M931">
            <v>5775429</v>
          </cell>
        </row>
        <row r="932">
          <cell r="F932">
            <v>800003253</v>
          </cell>
          <cell r="G932" t="str">
            <v>PALMAS DEL SOCORRO</v>
          </cell>
          <cell r="H932" t="str">
            <v>860034313</v>
          </cell>
          <cell r="I932" t="str">
            <v>BANCO DAVIVIENDA S.A.</v>
          </cell>
          <cell r="J932" t="str">
            <v>CRR</v>
          </cell>
          <cell r="K932" t="str">
            <v>355025941</v>
          </cell>
          <cell r="M932">
            <v>10969710</v>
          </cell>
        </row>
        <row r="933">
          <cell r="F933">
            <v>800099819</v>
          </cell>
          <cell r="G933" t="str">
            <v>PARAMO</v>
          </cell>
          <cell r="H933" t="str">
            <v>890903938</v>
          </cell>
          <cell r="I933" t="str">
            <v>BANCOLOMBIA S.A.</v>
          </cell>
          <cell r="J933" t="str">
            <v>CRR</v>
          </cell>
          <cell r="K933" t="str">
            <v>32208289044</v>
          </cell>
          <cell r="M933">
            <v>20640339</v>
          </cell>
        </row>
        <row r="934">
          <cell r="F934">
            <v>890204265</v>
          </cell>
          <cell r="G934" t="str">
            <v>PINCHOTE</v>
          </cell>
          <cell r="H934" t="str">
            <v>860007738</v>
          </cell>
          <cell r="I934" t="str">
            <v>BANCO POPULAR S. A.</v>
          </cell>
          <cell r="J934" t="str">
            <v>CRR</v>
          </cell>
          <cell r="K934" t="str">
            <v>520021635</v>
          </cell>
          <cell r="M934">
            <v>13798857</v>
          </cell>
        </row>
        <row r="935">
          <cell r="F935">
            <v>890209299</v>
          </cell>
          <cell r="G935" t="str">
            <v>PUENTE NACIONAL</v>
          </cell>
          <cell r="H935" t="str">
            <v>860007738</v>
          </cell>
          <cell r="I935" t="str">
            <v>BANCO POPULAR S. A.</v>
          </cell>
          <cell r="J935" t="str">
            <v>CRR</v>
          </cell>
          <cell r="K935" t="str">
            <v>110491024949</v>
          </cell>
          <cell r="M935">
            <v>64425807</v>
          </cell>
        </row>
        <row r="936">
          <cell r="F936">
            <v>800060525</v>
          </cell>
          <cell r="G936" t="str">
            <v>PUERTO PARRA</v>
          </cell>
          <cell r="H936" t="str">
            <v>860002964</v>
          </cell>
          <cell r="I936" t="str">
            <v>BANCO DE BOGOTA S. A.</v>
          </cell>
          <cell r="J936" t="str">
            <v>CRR</v>
          </cell>
          <cell r="K936" t="str">
            <v>168094613</v>
          </cell>
          <cell r="M936">
            <v>43575771</v>
          </cell>
        </row>
        <row r="937">
          <cell r="F937">
            <v>890201190</v>
          </cell>
          <cell r="G937" t="str">
            <v>PUERTO WILCHES</v>
          </cell>
          <cell r="H937" t="str">
            <v>860002964</v>
          </cell>
          <cell r="I937" t="str">
            <v>BANCO DE BOGOTA S. A.</v>
          </cell>
          <cell r="J937" t="str">
            <v>CRR</v>
          </cell>
          <cell r="K937" t="str">
            <v>513025403</v>
          </cell>
          <cell r="M937">
            <v>288917265</v>
          </cell>
        </row>
        <row r="938">
          <cell r="F938">
            <v>890204646</v>
          </cell>
          <cell r="G938" t="str">
            <v>RIONEGRO</v>
          </cell>
          <cell r="H938" t="str">
            <v>860034313</v>
          </cell>
          <cell r="I938" t="str">
            <v>BANCO DAVIVIENDA S.A.</v>
          </cell>
          <cell r="J938" t="str">
            <v>CRR</v>
          </cell>
          <cell r="K938" t="str">
            <v>108019332</v>
          </cell>
          <cell r="M938">
            <v>140063889</v>
          </cell>
        </row>
        <row r="939">
          <cell r="F939">
            <v>890204643</v>
          </cell>
          <cell r="G939" t="str">
            <v>SABANA DE TORRES</v>
          </cell>
          <cell r="H939" t="str">
            <v>890903938</v>
          </cell>
          <cell r="I939" t="str">
            <v>BANCOLOMBIA S.A.</v>
          </cell>
          <cell r="J939" t="str">
            <v>CRR</v>
          </cell>
          <cell r="K939" t="str">
            <v>30665502488</v>
          </cell>
          <cell r="M939">
            <v>240152097</v>
          </cell>
        </row>
        <row r="940">
          <cell r="F940">
            <v>890207022</v>
          </cell>
          <cell r="G940" t="str">
            <v>SAN ANDRES</v>
          </cell>
          <cell r="H940" t="str">
            <v>800037800</v>
          </cell>
          <cell r="I940" t="str">
            <v>AGRARIO DE COLOMBIA S.A.</v>
          </cell>
          <cell r="J940" t="str">
            <v>AHR</v>
          </cell>
          <cell r="K940" t="str">
            <v>460683001547</v>
          </cell>
          <cell r="M940">
            <v>34060638</v>
          </cell>
        </row>
        <row r="941">
          <cell r="F941">
            <v>890210227</v>
          </cell>
          <cell r="G941" t="str">
            <v>SAN BENITO</v>
          </cell>
          <cell r="H941" t="str">
            <v>860034313</v>
          </cell>
          <cell r="I941" t="str">
            <v>BANCO DAVIVIENDA S.A.</v>
          </cell>
          <cell r="J941" t="str">
            <v>AHR</v>
          </cell>
          <cell r="K941" t="str">
            <v>089511323</v>
          </cell>
          <cell r="M941">
            <v>7881018</v>
          </cell>
        </row>
        <row r="942">
          <cell r="F942">
            <v>800099824</v>
          </cell>
          <cell r="G942" t="str">
            <v>SAN GIL</v>
          </cell>
          <cell r="H942" t="str">
            <v>860007738</v>
          </cell>
          <cell r="I942" t="str">
            <v>BANCO POPULAR S. A.</v>
          </cell>
          <cell r="J942" t="str">
            <v>CRR</v>
          </cell>
          <cell r="K942" t="str">
            <v>520021643</v>
          </cell>
          <cell r="M942">
            <v>163929879</v>
          </cell>
        </row>
        <row r="943">
          <cell r="F943">
            <v>890208676</v>
          </cell>
          <cell r="G943" t="str">
            <v>SAN JOAQUIN</v>
          </cell>
          <cell r="H943" t="str">
            <v>860034313</v>
          </cell>
          <cell r="I943" t="str">
            <v>BANCO DAVIVIENDA S.A.</v>
          </cell>
          <cell r="J943" t="str">
            <v>CRR</v>
          </cell>
          <cell r="K943" t="str">
            <v>335043006</v>
          </cell>
          <cell r="M943">
            <v>8449275</v>
          </cell>
        </row>
        <row r="944">
          <cell r="F944">
            <v>890204890</v>
          </cell>
          <cell r="G944" t="str">
            <v>SAN JOSE DE MIRANDA</v>
          </cell>
          <cell r="H944" t="str">
            <v>890903938</v>
          </cell>
          <cell r="I944" t="str">
            <v>BANCOLOMBIA S.A.</v>
          </cell>
          <cell r="J944" t="str">
            <v>AHR</v>
          </cell>
          <cell r="K944" t="str">
            <v>31208313188</v>
          </cell>
          <cell r="M944">
            <v>15397242</v>
          </cell>
        </row>
        <row r="945">
          <cell r="F945">
            <v>890210950</v>
          </cell>
          <cell r="G945" t="str">
            <v>SAN MIGUEL</v>
          </cell>
          <cell r="H945" t="str">
            <v>890903938</v>
          </cell>
          <cell r="I945" t="str">
            <v>BANCOLOMBIA S.A.</v>
          </cell>
          <cell r="J945" t="str">
            <v>CRR</v>
          </cell>
          <cell r="K945" t="str">
            <v>31208306391</v>
          </cell>
          <cell r="M945">
            <v>8840493</v>
          </cell>
        </row>
        <row r="946">
          <cell r="F946">
            <v>800099829</v>
          </cell>
          <cell r="G946" t="str">
            <v>SAN VICENTE DE CHUCURI</v>
          </cell>
          <cell r="H946" t="str">
            <v>860034313</v>
          </cell>
          <cell r="I946" t="str">
            <v>BANCO DAVIVIENDA S.A.</v>
          </cell>
          <cell r="J946" t="str">
            <v>CRR</v>
          </cell>
          <cell r="K946" t="str">
            <v>339034837</v>
          </cell>
          <cell r="M946">
            <v>170565438</v>
          </cell>
        </row>
        <row r="947">
          <cell r="F947">
            <v>890205973</v>
          </cell>
          <cell r="G947" t="str">
            <v>SANTA BARBARA</v>
          </cell>
          <cell r="H947" t="str">
            <v>800037800</v>
          </cell>
          <cell r="I947" t="str">
            <v>AGRARIO DE COLOMBIA S.A.</v>
          </cell>
          <cell r="J947" t="str">
            <v>AHR</v>
          </cell>
          <cell r="K947" t="str">
            <v>460173015713</v>
          </cell>
          <cell r="M947">
            <v>9038760</v>
          </cell>
        </row>
        <row r="948">
          <cell r="F948">
            <v>800099832</v>
          </cell>
          <cell r="G948" t="str">
            <v>SANTA HELENA</v>
          </cell>
          <cell r="H948" t="str">
            <v>890903938</v>
          </cell>
          <cell r="I948" t="str">
            <v>BANCOLOMBIA S.A.</v>
          </cell>
          <cell r="J948" t="str">
            <v>CRR</v>
          </cell>
          <cell r="K948" t="str">
            <v>32908241836</v>
          </cell>
          <cell r="M948">
            <v>19659765</v>
          </cell>
        </row>
        <row r="949">
          <cell r="F949">
            <v>890208807</v>
          </cell>
          <cell r="G949" t="str">
            <v>SIMACOTA</v>
          </cell>
          <cell r="H949" t="str">
            <v>860034313</v>
          </cell>
          <cell r="I949" t="str">
            <v>BANCO DAVIVIENDA S.A.</v>
          </cell>
          <cell r="J949" t="str">
            <v>CRR</v>
          </cell>
          <cell r="K949" t="str">
            <v>355018367</v>
          </cell>
          <cell r="M949">
            <v>55813110</v>
          </cell>
        </row>
        <row r="950">
          <cell r="F950">
            <v>890203688</v>
          </cell>
          <cell r="G950" t="str">
            <v>SOCORRO</v>
          </cell>
          <cell r="H950" t="str">
            <v>860007738</v>
          </cell>
          <cell r="I950" t="str">
            <v>BANCO POPULAR S. A.</v>
          </cell>
          <cell r="J950" t="str">
            <v>CRR</v>
          </cell>
          <cell r="K950" t="str">
            <v>110530021443</v>
          </cell>
          <cell r="M950">
            <v>79558608</v>
          </cell>
        </row>
        <row r="951">
          <cell r="F951">
            <v>890204985</v>
          </cell>
          <cell r="G951" t="str">
            <v>SUAITA</v>
          </cell>
          <cell r="H951" t="str">
            <v>860034313</v>
          </cell>
          <cell r="I951" t="str">
            <v>BANCO DAVIVIENDA S.A.</v>
          </cell>
          <cell r="J951" t="str">
            <v>CRR</v>
          </cell>
          <cell r="K951" t="str">
            <v>090010018</v>
          </cell>
          <cell r="M951">
            <v>39665652</v>
          </cell>
        </row>
        <row r="952">
          <cell r="F952">
            <v>890210883</v>
          </cell>
          <cell r="G952" t="str">
            <v>SUCRE</v>
          </cell>
          <cell r="H952" t="str">
            <v>800037800</v>
          </cell>
          <cell r="I952" t="str">
            <v>AGRARIO DE COLOMBIA S.A.</v>
          </cell>
          <cell r="J952" t="str">
            <v>AHR</v>
          </cell>
          <cell r="K952" t="str">
            <v>460763001505</v>
          </cell>
          <cell r="M952">
            <v>25124235</v>
          </cell>
        </row>
        <row r="953">
          <cell r="F953">
            <v>890205051</v>
          </cell>
          <cell r="G953" t="str">
            <v>SURATA</v>
          </cell>
          <cell r="H953" t="str">
            <v>800037800</v>
          </cell>
          <cell r="I953" t="str">
            <v>AGRARIO DE COLOMBIA S.A.</v>
          </cell>
          <cell r="J953" t="str">
            <v>AHR</v>
          </cell>
          <cell r="K953" t="str">
            <v>460773002682</v>
          </cell>
          <cell r="M953">
            <v>17559918</v>
          </cell>
        </row>
        <row r="954">
          <cell r="F954">
            <v>890205581</v>
          </cell>
          <cell r="G954" t="str">
            <v>TONA</v>
          </cell>
          <cell r="H954" t="str">
            <v>800037800</v>
          </cell>
          <cell r="I954" t="str">
            <v>AGRARIO DE COLOMBIA S.A.</v>
          </cell>
          <cell r="J954" t="str">
            <v>AHR</v>
          </cell>
          <cell r="K954" t="str">
            <v>460783000874</v>
          </cell>
          <cell r="M954">
            <v>32446311</v>
          </cell>
        </row>
        <row r="955">
          <cell r="F955">
            <v>890205460</v>
          </cell>
          <cell r="G955" t="str">
            <v>VALLE DE SAN JOSE</v>
          </cell>
          <cell r="H955" t="str">
            <v>860007738</v>
          </cell>
          <cell r="I955" t="str">
            <v>BANCO POPULAR S. A.</v>
          </cell>
          <cell r="J955" t="str">
            <v>CRR</v>
          </cell>
          <cell r="K955" t="str">
            <v>110520021601</v>
          </cell>
          <cell r="M955">
            <v>18938970</v>
          </cell>
        </row>
        <row r="956">
          <cell r="F956">
            <v>890205677</v>
          </cell>
          <cell r="G956" t="str">
            <v>VELEZ</v>
          </cell>
          <cell r="H956" t="str">
            <v>860007738</v>
          </cell>
          <cell r="I956" t="str">
            <v>BANCO POPULAR S. A.</v>
          </cell>
          <cell r="J956" t="str">
            <v>CRR</v>
          </cell>
          <cell r="K956" t="str">
            <v>540021615</v>
          </cell>
          <cell r="M956">
            <v>68189271</v>
          </cell>
        </row>
        <row r="957">
          <cell r="F957">
            <v>890210951</v>
          </cell>
          <cell r="G957" t="str">
            <v>VETAS</v>
          </cell>
          <cell r="H957" t="str">
            <v>800037800</v>
          </cell>
          <cell r="I957" t="str">
            <v>AGRARIO DE COLOMBIA S.A.</v>
          </cell>
          <cell r="J957" t="str">
            <v>AHR</v>
          </cell>
          <cell r="K957" t="str">
            <v>460793001720</v>
          </cell>
          <cell r="M957">
            <v>5425404</v>
          </cell>
        </row>
        <row r="958">
          <cell r="F958">
            <v>890206250</v>
          </cell>
          <cell r="G958" t="str">
            <v>VILLANUEVA</v>
          </cell>
          <cell r="H958" t="str">
            <v>800037800</v>
          </cell>
          <cell r="I958" t="str">
            <v>AGRARIO DE COLOMBIA S.A.</v>
          </cell>
          <cell r="J958" t="str">
            <v>AHR</v>
          </cell>
          <cell r="K958" t="str">
            <v>460813000718</v>
          </cell>
          <cell r="M958">
            <v>23440914</v>
          </cell>
        </row>
        <row r="959">
          <cell r="F959">
            <v>890204138</v>
          </cell>
          <cell r="G959" t="str">
            <v>ZAPATOCA</v>
          </cell>
          <cell r="H959" t="str">
            <v>800037800</v>
          </cell>
          <cell r="I959" t="str">
            <v>AGRARIO DE COLOMBIA S.A.</v>
          </cell>
          <cell r="J959" t="str">
            <v>AHR</v>
          </cell>
          <cell r="K959" t="str">
            <v>460483003197</v>
          </cell>
          <cell r="M959">
            <v>32476680</v>
          </cell>
        </row>
        <row r="960">
          <cell r="F960">
            <v>892201286</v>
          </cell>
          <cell r="G960" t="str">
            <v>BUENAVISTA</v>
          </cell>
          <cell r="H960" t="str">
            <v>800037800</v>
          </cell>
          <cell r="I960" t="str">
            <v>AGRARIO DE COLOMBIA S.A.</v>
          </cell>
          <cell r="J960" t="str">
            <v>AHR</v>
          </cell>
          <cell r="K960" t="str">
            <v>463053000223</v>
          </cell>
          <cell r="M960">
            <v>73669509</v>
          </cell>
        </row>
        <row r="961">
          <cell r="F961">
            <v>892200058</v>
          </cell>
          <cell r="G961" t="str">
            <v>CAIMITO</v>
          </cell>
          <cell r="H961" t="str">
            <v>800037800</v>
          </cell>
          <cell r="I961" t="str">
            <v>AGRARIO DE COLOMBIA S.A.</v>
          </cell>
          <cell r="J961" t="str">
            <v>AHR</v>
          </cell>
          <cell r="K961" t="str">
            <v>463103000513</v>
          </cell>
          <cell r="M961">
            <v>99744432</v>
          </cell>
        </row>
        <row r="962">
          <cell r="F962">
            <v>892280053</v>
          </cell>
          <cell r="G962" t="str">
            <v>COLOSO</v>
          </cell>
          <cell r="H962" t="str">
            <v>860002964</v>
          </cell>
          <cell r="I962" t="str">
            <v>BANCO DE BOGOTA S. A.</v>
          </cell>
          <cell r="J962" t="str">
            <v>CRR</v>
          </cell>
          <cell r="K962" t="str">
            <v>592087985</v>
          </cell>
          <cell r="M962">
            <v>107248692</v>
          </cell>
        </row>
        <row r="963">
          <cell r="F963">
            <v>892280032</v>
          </cell>
          <cell r="G963" t="str">
            <v>COROZAL</v>
          </cell>
          <cell r="H963" t="str">
            <v>800037800</v>
          </cell>
          <cell r="I963" t="str">
            <v>AGRARIO DE COLOMBIA S.A.</v>
          </cell>
          <cell r="J963" t="str">
            <v>AHR</v>
          </cell>
          <cell r="K963" t="str">
            <v>463143009548</v>
          </cell>
          <cell r="M963">
            <v>290131275</v>
          </cell>
        </row>
        <row r="964">
          <cell r="F964">
            <v>823003543</v>
          </cell>
          <cell r="G964" t="str">
            <v>COVEÑAS</v>
          </cell>
          <cell r="H964" t="str">
            <v>860034313</v>
          </cell>
          <cell r="I964" t="str">
            <v>BANCO DAVIVIENDA S.A.</v>
          </cell>
          <cell r="J964" t="str">
            <v>CRR</v>
          </cell>
          <cell r="K964" t="str">
            <v>353056997</v>
          </cell>
          <cell r="M964">
            <v>131183793</v>
          </cell>
        </row>
        <row r="965">
          <cell r="F965">
            <v>892200740</v>
          </cell>
          <cell r="G965" t="str">
            <v>CHALAN</v>
          </cell>
          <cell r="H965" t="str">
            <v>860002964</v>
          </cell>
          <cell r="I965" t="str">
            <v>BANCO DE BOGOTA S. A.</v>
          </cell>
          <cell r="J965" t="str">
            <v>CRR</v>
          </cell>
          <cell r="K965" t="str">
            <v>592088066</v>
          </cell>
          <cell r="M965">
            <v>52063302</v>
          </cell>
        </row>
        <row r="966">
          <cell r="F966">
            <v>823002595</v>
          </cell>
          <cell r="G966" t="str">
            <v>EL ROBLE</v>
          </cell>
          <cell r="H966" t="str">
            <v>800037800</v>
          </cell>
          <cell r="I966" t="str">
            <v>AGRARIO DE COLOMBIA S.A.</v>
          </cell>
          <cell r="J966" t="str">
            <v>AHR</v>
          </cell>
          <cell r="K966" t="str">
            <v>463143009051</v>
          </cell>
          <cell r="M966">
            <v>81463944</v>
          </cell>
        </row>
        <row r="967">
          <cell r="F967">
            <v>800049826</v>
          </cell>
          <cell r="G967" t="str">
            <v>GALERAS</v>
          </cell>
          <cell r="H967" t="str">
            <v>860002964</v>
          </cell>
          <cell r="I967" t="str">
            <v>BANCO DE BOGOTA S. A.</v>
          </cell>
          <cell r="J967" t="str">
            <v>CRR</v>
          </cell>
          <cell r="K967" t="str">
            <v>592088132</v>
          </cell>
          <cell r="M967">
            <v>149344239</v>
          </cell>
        </row>
        <row r="968">
          <cell r="F968">
            <v>800061313</v>
          </cell>
          <cell r="G968" t="str">
            <v>GUARANDA</v>
          </cell>
          <cell r="H968" t="str">
            <v>800037800</v>
          </cell>
          <cell r="I968" t="str">
            <v>AGRARIO DE COLOMBIA S.A.</v>
          </cell>
          <cell r="J968" t="str">
            <v>AHR</v>
          </cell>
          <cell r="K968" t="str">
            <v>463243001196</v>
          </cell>
          <cell r="M968">
            <v>186203919</v>
          </cell>
        </row>
        <row r="969">
          <cell r="F969">
            <v>800050331</v>
          </cell>
          <cell r="G969" t="str">
            <v>LA UNION</v>
          </cell>
          <cell r="H969" t="str">
            <v>800037800</v>
          </cell>
          <cell r="I969" t="str">
            <v>AGRARIO DE COLOMBIA S.A.</v>
          </cell>
          <cell r="J969" t="str">
            <v>AHR</v>
          </cell>
          <cell r="K969" t="str">
            <v>463303000283</v>
          </cell>
          <cell r="M969">
            <v>97038837</v>
          </cell>
        </row>
        <row r="970">
          <cell r="F970">
            <v>892201287</v>
          </cell>
          <cell r="G970" t="str">
            <v>LOS PALMITOS</v>
          </cell>
          <cell r="H970" t="str">
            <v>800037800</v>
          </cell>
          <cell r="I970" t="str">
            <v>AGRARIO DE COLOMBIA S.A.</v>
          </cell>
          <cell r="J970" t="str">
            <v>AHR</v>
          </cell>
          <cell r="K970" t="str">
            <v>463353000225</v>
          </cell>
          <cell r="M970">
            <v>140617755</v>
          </cell>
        </row>
        <row r="971">
          <cell r="F971">
            <v>892280057</v>
          </cell>
          <cell r="G971" t="str">
            <v>MAJAGUAL</v>
          </cell>
          <cell r="H971" t="str">
            <v>800037800</v>
          </cell>
          <cell r="I971" t="str">
            <v>AGRARIO DE COLOMBIA S.A.</v>
          </cell>
          <cell r="J971" t="str">
            <v>AHR</v>
          </cell>
          <cell r="K971" t="str">
            <v>463403003786</v>
          </cell>
          <cell r="M971">
            <v>462906480</v>
          </cell>
        </row>
        <row r="972">
          <cell r="F972">
            <v>892201296</v>
          </cell>
          <cell r="G972" t="str">
            <v>MORROA</v>
          </cell>
          <cell r="H972" t="str">
            <v>860002964</v>
          </cell>
          <cell r="I972" t="str">
            <v>BANCO DE BOGOTA S. A.</v>
          </cell>
          <cell r="J972" t="str">
            <v>CRR</v>
          </cell>
          <cell r="K972" t="str">
            <v>240029611</v>
          </cell>
          <cell r="M972">
            <v>87408213</v>
          </cell>
        </row>
        <row r="973">
          <cell r="F973">
            <v>800100729</v>
          </cell>
          <cell r="G973" t="str">
            <v>OVEJAS</v>
          </cell>
          <cell r="H973" t="str">
            <v>800037800</v>
          </cell>
          <cell r="I973" t="str">
            <v>AGRARIO DE COLOMBIA S.A.</v>
          </cell>
          <cell r="J973" t="str">
            <v>AHR</v>
          </cell>
          <cell r="K973" t="str">
            <v>463503001004</v>
          </cell>
          <cell r="M973">
            <v>155186430</v>
          </cell>
        </row>
        <row r="974">
          <cell r="F974">
            <v>892200312</v>
          </cell>
          <cell r="G974" t="str">
            <v>PALMITO</v>
          </cell>
          <cell r="H974" t="str">
            <v>860002964</v>
          </cell>
          <cell r="I974" t="str">
            <v>BANCO DE BOGOTA S. A.</v>
          </cell>
          <cell r="J974" t="str">
            <v>CRR</v>
          </cell>
          <cell r="K974" t="str">
            <v>592087589</v>
          </cell>
          <cell r="M974">
            <v>154915947</v>
          </cell>
        </row>
        <row r="975">
          <cell r="F975">
            <v>892280055</v>
          </cell>
          <cell r="G975" t="str">
            <v>SAMPUES</v>
          </cell>
          <cell r="H975" t="str">
            <v>800037800</v>
          </cell>
          <cell r="I975" t="str">
            <v>AGRARIO DE COLOMBIA S.A.</v>
          </cell>
          <cell r="J975" t="str">
            <v>AHR</v>
          </cell>
          <cell r="K975" t="str">
            <v>463603002385</v>
          </cell>
          <cell r="M975">
            <v>416839353</v>
          </cell>
        </row>
        <row r="976">
          <cell r="F976">
            <v>892280054</v>
          </cell>
          <cell r="G976" t="str">
            <v>SAN BENITO ABAD</v>
          </cell>
          <cell r="H976" t="str">
            <v>800037800</v>
          </cell>
          <cell r="I976" t="str">
            <v>AGRARIO DE COLOMBIA S.A.</v>
          </cell>
          <cell r="J976" t="str">
            <v>AHR</v>
          </cell>
          <cell r="K976" t="str">
            <v>463623000257</v>
          </cell>
          <cell r="M976">
            <v>204010104</v>
          </cell>
        </row>
        <row r="977">
          <cell r="F977">
            <v>892201282</v>
          </cell>
          <cell r="G977" t="str">
            <v>SAN JUAN DE BETULIA</v>
          </cell>
          <cell r="H977" t="str">
            <v>860002964</v>
          </cell>
          <cell r="I977" t="str">
            <v>BANCO DE BOGOTA S. A.</v>
          </cell>
          <cell r="J977" t="str">
            <v>CRR</v>
          </cell>
          <cell r="K977" t="str">
            <v>240029579</v>
          </cell>
          <cell r="M977">
            <v>75596763</v>
          </cell>
        </row>
        <row r="978">
          <cell r="F978">
            <v>892200591</v>
          </cell>
          <cell r="G978" t="str">
            <v>SAN MARCOS</v>
          </cell>
          <cell r="H978" t="str">
            <v>860003020</v>
          </cell>
          <cell r="I978" t="str">
            <v>BANCO BBVA S.A.</v>
          </cell>
          <cell r="J978" t="str">
            <v>CRR</v>
          </cell>
          <cell r="K978" t="str">
            <v>0770000100001436</v>
          </cell>
          <cell r="M978">
            <v>444258591</v>
          </cell>
        </row>
        <row r="979">
          <cell r="F979">
            <v>892200592</v>
          </cell>
          <cell r="G979" t="str">
            <v>SAN ONOFRE</v>
          </cell>
          <cell r="H979" t="str">
            <v>860003020</v>
          </cell>
          <cell r="I979" t="str">
            <v>BANCO BBVA S.A.</v>
          </cell>
          <cell r="J979" t="str">
            <v>CRR</v>
          </cell>
          <cell r="K979" t="str">
            <v>826154619</v>
          </cell>
          <cell r="M979">
            <v>529133049</v>
          </cell>
        </row>
        <row r="980">
          <cell r="F980">
            <v>892280063</v>
          </cell>
          <cell r="G980" t="str">
            <v>SAN PEDRO</v>
          </cell>
          <cell r="H980" t="str">
            <v>860002964</v>
          </cell>
          <cell r="I980" t="str">
            <v>BANCO DE BOGOTA S. A.</v>
          </cell>
          <cell r="J980" t="str">
            <v>CRR</v>
          </cell>
          <cell r="K980" t="str">
            <v>414051136</v>
          </cell>
          <cell r="M980">
            <v>130883379</v>
          </cell>
        </row>
        <row r="981">
          <cell r="F981">
            <v>800100747</v>
          </cell>
          <cell r="G981" t="str">
            <v>SINCE</v>
          </cell>
          <cell r="H981" t="str">
            <v>800037800</v>
          </cell>
          <cell r="I981" t="str">
            <v>AGRARIO DE COLOMBIA S.A.</v>
          </cell>
          <cell r="J981" t="str">
            <v>AHR</v>
          </cell>
          <cell r="K981">
            <v>463703001947</v>
          </cell>
          <cell r="M981">
            <v>181435440</v>
          </cell>
        </row>
        <row r="982">
          <cell r="F982">
            <v>892280061</v>
          </cell>
          <cell r="G982" t="str">
            <v>SUCRE</v>
          </cell>
          <cell r="H982" t="str">
            <v>800037800</v>
          </cell>
          <cell r="I982" t="str">
            <v>AGRARIO DE COLOMBIA S.A.</v>
          </cell>
          <cell r="J982" t="str">
            <v>AHR</v>
          </cell>
          <cell r="K982" t="str">
            <v>463723001269</v>
          </cell>
          <cell r="M982">
            <v>228545412</v>
          </cell>
        </row>
        <row r="983">
          <cell r="F983">
            <v>892200839</v>
          </cell>
          <cell r="G983" t="str">
            <v>TOLU</v>
          </cell>
          <cell r="H983" t="str">
            <v>800037800</v>
          </cell>
          <cell r="I983" t="str">
            <v>AGRARIO DE COLOMBIA S.A.</v>
          </cell>
          <cell r="J983" t="str">
            <v>AHR</v>
          </cell>
          <cell r="K983" t="str">
            <v>463803004277</v>
          </cell>
          <cell r="M983">
            <v>206571168</v>
          </cell>
        </row>
        <row r="984">
          <cell r="F984">
            <v>800100751</v>
          </cell>
          <cell r="G984" t="str">
            <v>TOLU VIEJO</v>
          </cell>
          <cell r="H984" t="str">
            <v>800037800</v>
          </cell>
          <cell r="I984" t="str">
            <v>AGRARIO DE COLOMBIA S.A.</v>
          </cell>
          <cell r="J984" t="str">
            <v>AHR</v>
          </cell>
          <cell r="K984" t="str">
            <v>463823003781</v>
          </cell>
          <cell r="M984">
            <v>160392963</v>
          </cell>
        </row>
        <row r="985">
          <cell r="F985">
            <v>890702017</v>
          </cell>
          <cell r="G985" t="str">
            <v>ALPUJARRA</v>
          </cell>
          <cell r="H985" t="str">
            <v>800037800</v>
          </cell>
          <cell r="I985" t="str">
            <v>AGRARIO DE COLOMBIA S.A.</v>
          </cell>
          <cell r="J985" t="str">
            <v>AHR</v>
          </cell>
          <cell r="K985" t="str">
            <v>466233003165</v>
          </cell>
          <cell r="M985">
            <v>15571323</v>
          </cell>
        </row>
        <row r="986">
          <cell r="F986">
            <v>890700961</v>
          </cell>
          <cell r="G986" t="str">
            <v>ALVARADO</v>
          </cell>
          <cell r="H986" t="str">
            <v>860034313</v>
          </cell>
          <cell r="I986" t="str">
            <v>BANCO DAVIVIENDA S.A.</v>
          </cell>
          <cell r="J986" t="str">
            <v>CRR</v>
          </cell>
          <cell r="K986" t="str">
            <v>000066039033</v>
          </cell>
          <cell r="M986">
            <v>34765905</v>
          </cell>
        </row>
        <row r="987">
          <cell r="F987">
            <v>800100048</v>
          </cell>
          <cell r="G987" t="str">
            <v>AMBALEMA</v>
          </cell>
          <cell r="H987" t="str">
            <v>890903938</v>
          </cell>
          <cell r="I987" t="str">
            <v>BANCOLOMBIA S.A.</v>
          </cell>
          <cell r="J987" t="str">
            <v>CRR</v>
          </cell>
          <cell r="K987" t="str">
            <v>44308320194</v>
          </cell>
          <cell r="M987">
            <v>21534123</v>
          </cell>
        </row>
        <row r="988">
          <cell r="F988">
            <v>890702018</v>
          </cell>
          <cell r="G988" t="str">
            <v>ANZOATEGUI</v>
          </cell>
          <cell r="H988" t="str">
            <v>800037800</v>
          </cell>
          <cell r="I988" t="str">
            <v>AGRARIO DE COLOMBIA S.A.</v>
          </cell>
          <cell r="J988" t="str">
            <v>AHR</v>
          </cell>
          <cell r="K988" t="str">
            <v>466273002633</v>
          </cell>
          <cell r="M988">
            <v>54659178</v>
          </cell>
        </row>
        <row r="989">
          <cell r="F989">
            <v>890700982</v>
          </cell>
          <cell r="G989" t="str">
            <v>GUAYABAL</v>
          </cell>
          <cell r="H989" t="str">
            <v>860002964</v>
          </cell>
          <cell r="I989" t="str">
            <v>BANCO DE BOGOTA S. A.</v>
          </cell>
          <cell r="J989" t="str">
            <v>AHR</v>
          </cell>
          <cell r="K989" t="str">
            <v>418053971</v>
          </cell>
          <cell r="M989">
            <v>53448435</v>
          </cell>
        </row>
        <row r="990">
          <cell r="F990">
            <v>800100049</v>
          </cell>
          <cell r="G990" t="str">
            <v>ATACO</v>
          </cell>
          <cell r="H990" t="str">
            <v>800037800</v>
          </cell>
          <cell r="I990" t="str">
            <v>AGRARIO DE COLOMBIA S.A.</v>
          </cell>
          <cell r="J990" t="str">
            <v>AHR</v>
          </cell>
          <cell r="K990" t="str">
            <v>466493002626</v>
          </cell>
          <cell r="M990">
            <v>172385115</v>
          </cell>
        </row>
        <row r="991">
          <cell r="F991">
            <v>890700859</v>
          </cell>
          <cell r="G991" t="str">
            <v>CAJAMARCA</v>
          </cell>
          <cell r="H991" t="str">
            <v>890903938</v>
          </cell>
          <cell r="I991" t="str">
            <v>BANCOLOMBIA S.A.</v>
          </cell>
          <cell r="J991" t="str">
            <v>CRR</v>
          </cell>
          <cell r="K991" t="str">
            <v>43908309397</v>
          </cell>
          <cell r="M991">
            <v>75199155</v>
          </cell>
        </row>
        <row r="992">
          <cell r="F992">
            <v>800100050</v>
          </cell>
          <cell r="G992" t="str">
            <v>CARMEN DE APICALA</v>
          </cell>
          <cell r="H992" t="str">
            <v>800037800</v>
          </cell>
          <cell r="I992" t="str">
            <v>AGRARIO DE COLOMBIA S.A.</v>
          </cell>
          <cell r="J992" t="str">
            <v>AHR</v>
          </cell>
          <cell r="K992" t="str">
            <v>466403004056</v>
          </cell>
          <cell r="M992">
            <v>33411417</v>
          </cell>
        </row>
        <row r="993">
          <cell r="F993">
            <v>890702021</v>
          </cell>
          <cell r="G993" t="str">
            <v>CASABIANCA</v>
          </cell>
          <cell r="H993" t="str">
            <v>800037800</v>
          </cell>
          <cell r="I993" t="str">
            <v>AGRARIO DE COLOMBIA S.A.</v>
          </cell>
          <cell r="J993" t="str">
            <v>AHR</v>
          </cell>
          <cell r="K993" t="str">
            <v>466263001647</v>
          </cell>
          <cell r="M993">
            <v>27922020</v>
          </cell>
        </row>
        <row r="994">
          <cell r="F994">
            <v>800100053</v>
          </cell>
          <cell r="G994" t="str">
            <v>CHAPARRAL</v>
          </cell>
          <cell r="H994" t="str">
            <v>860034313</v>
          </cell>
          <cell r="I994" t="str">
            <v>BANCO DAVIVIENDA S.A.</v>
          </cell>
          <cell r="J994" t="str">
            <v>CRR</v>
          </cell>
          <cell r="K994" t="str">
            <v>165035353</v>
          </cell>
          <cell r="M994">
            <v>291012312</v>
          </cell>
        </row>
        <row r="995">
          <cell r="F995">
            <v>800100051</v>
          </cell>
          <cell r="G995" t="str">
            <v>COELLO</v>
          </cell>
          <cell r="H995" t="str">
            <v>800037800</v>
          </cell>
          <cell r="I995" t="str">
            <v>AGRARIO DE COLOMBIA S.A.</v>
          </cell>
          <cell r="J995" t="str">
            <v>AHR</v>
          </cell>
          <cell r="K995" t="str">
            <v>466313001953</v>
          </cell>
          <cell r="M995">
            <v>33310878</v>
          </cell>
        </row>
        <row r="996">
          <cell r="F996">
            <v>890702023</v>
          </cell>
          <cell r="G996" t="str">
            <v>COYAIMA</v>
          </cell>
          <cell r="H996" t="str">
            <v>800037800</v>
          </cell>
          <cell r="I996" t="str">
            <v>AGRARIO DE COLOMBIA S.A.</v>
          </cell>
          <cell r="J996" t="str">
            <v>AHR</v>
          </cell>
          <cell r="K996" t="str">
            <v>466333002182</v>
          </cell>
          <cell r="M996">
            <v>178814493</v>
          </cell>
        </row>
        <row r="997">
          <cell r="F997">
            <v>800100052</v>
          </cell>
          <cell r="G997" t="str">
            <v>CUNDAY</v>
          </cell>
          <cell r="H997" t="str">
            <v>800037800</v>
          </cell>
          <cell r="I997" t="str">
            <v>AGRARIO DE COLOMBIA S.A.</v>
          </cell>
          <cell r="J997" t="str">
            <v>AHR</v>
          </cell>
          <cell r="K997" t="str">
            <v>466343003071</v>
          </cell>
          <cell r="M997">
            <v>35795133</v>
          </cell>
        </row>
        <row r="998">
          <cell r="F998">
            <v>890702026</v>
          </cell>
          <cell r="G998" t="str">
            <v>DOLORES</v>
          </cell>
          <cell r="H998" t="str">
            <v>800037800</v>
          </cell>
          <cell r="I998" t="str">
            <v>AGRARIO DE COLOMBIA S.A.</v>
          </cell>
          <cell r="J998" t="str">
            <v>AHR</v>
          </cell>
          <cell r="K998" t="str">
            <v>466483003411</v>
          </cell>
          <cell r="M998">
            <v>34798716</v>
          </cell>
        </row>
        <row r="999">
          <cell r="F999">
            <v>890702027</v>
          </cell>
          <cell r="G999" t="str">
            <v>ESPINAL</v>
          </cell>
          <cell r="H999" t="str">
            <v>890300279</v>
          </cell>
          <cell r="I999" t="str">
            <v>BANCO DE OCCIDENTE</v>
          </cell>
          <cell r="J999" t="str">
            <v>CRR</v>
          </cell>
          <cell r="K999" t="str">
            <v>350037008</v>
          </cell>
          <cell r="M999">
            <v>170510172</v>
          </cell>
        </row>
        <row r="1000">
          <cell r="F1000">
            <v>800100054</v>
          </cell>
          <cell r="G1000" t="str">
            <v>FALAN</v>
          </cell>
          <cell r="H1000" t="str">
            <v>800037800</v>
          </cell>
          <cell r="I1000" t="str">
            <v>AGRARIO DE COLOMBIA S.A.</v>
          </cell>
          <cell r="J1000" t="str">
            <v>AHR</v>
          </cell>
          <cell r="K1000" t="str">
            <v>466223002608</v>
          </cell>
          <cell r="M1000">
            <v>38159397</v>
          </cell>
        </row>
        <row r="1001">
          <cell r="F1001">
            <v>800100055</v>
          </cell>
          <cell r="G1001" t="str">
            <v>FLANDES</v>
          </cell>
          <cell r="H1001" t="str">
            <v>860002964</v>
          </cell>
          <cell r="I1001" t="str">
            <v>BANCO DE BOGOTA S. A.</v>
          </cell>
          <cell r="J1001" t="str">
            <v>CRR</v>
          </cell>
          <cell r="K1001" t="str">
            <v>308016880</v>
          </cell>
          <cell r="M1001">
            <v>66026013</v>
          </cell>
        </row>
        <row r="1002">
          <cell r="F1002">
            <v>800100056</v>
          </cell>
          <cell r="G1002" t="str">
            <v>FRESNO</v>
          </cell>
          <cell r="H1002" t="str">
            <v>860002964</v>
          </cell>
          <cell r="I1002" t="str">
            <v>BANCO DE BOGOTA S. A.</v>
          </cell>
          <cell r="J1002" t="str">
            <v>AHR</v>
          </cell>
          <cell r="K1002" t="str">
            <v>840012850</v>
          </cell>
          <cell r="M1002">
            <v>136622463</v>
          </cell>
        </row>
        <row r="1003">
          <cell r="F1003">
            <v>890702015</v>
          </cell>
          <cell r="G1003" t="str">
            <v>GUAMO</v>
          </cell>
          <cell r="H1003" t="str">
            <v>860002964</v>
          </cell>
          <cell r="I1003" t="str">
            <v>BANCO DE BOGOTA S. A.</v>
          </cell>
          <cell r="J1003" t="str">
            <v>AHR</v>
          </cell>
          <cell r="K1003" t="str">
            <v>750031569</v>
          </cell>
          <cell r="M1003">
            <v>107668161</v>
          </cell>
        </row>
        <row r="1004">
          <cell r="F1004">
            <v>800100057</v>
          </cell>
          <cell r="G1004" t="str">
            <v>HERVEO</v>
          </cell>
          <cell r="H1004" t="str">
            <v>800037800</v>
          </cell>
          <cell r="I1004" t="str">
            <v>AGRARIO DE COLOMBIA S.A.</v>
          </cell>
          <cell r="J1004" t="str">
            <v>AHR</v>
          </cell>
          <cell r="K1004" t="str">
            <v>466143001015</v>
          </cell>
          <cell r="M1004">
            <v>26142747</v>
          </cell>
        </row>
        <row r="1005">
          <cell r="F1005">
            <v>800100058</v>
          </cell>
          <cell r="G1005" t="str">
            <v>HONDA</v>
          </cell>
          <cell r="H1005" t="str">
            <v>860007738</v>
          </cell>
          <cell r="I1005" t="str">
            <v>BANCO POPULAR S. A.</v>
          </cell>
          <cell r="J1005" t="str">
            <v>AHR</v>
          </cell>
          <cell r="K1005" t="str">
            <v>391720422</v>
          </cell>
          <cell r="M1005">
            <v>64196229</v>
          </cell>
        </row>
        <row r="1006">
          <cell r="F1006">
            <v>800100059</v>
          </cell>
          <cell r="G1006" t="str">
            <v>ICONONZO</v>
          </cell>
          <cell r="H1006" t="str">
            <v>800037800</v>
          </cell>
          <cell r="I1006" t="str">
            <v>AGRARIO DE COLOMBIA S.A.</v>
          </cell>
          <cell r="J1006" t="str">
            <v>AHR</v>
          </cell>
          <cell r="K1006" t="str">
            <v>466093003186</v>
          </cell>
          <cell r="M1006">
            <v>52093101</v>
          </cell>
        </row>
        <row r="1007">
          <cell r="F1007">
            <v>890702034</v>
          </cell>
          <cell r="G1007" t="str">
            <v>LERIDA</v>
          </cell>
          <cell r="H1007" t="str">
            <v>800037800</v>
          </cell>
          <cell r="I1007" t="str">
            <v>AGRARIO DE COLOMBIA S.A.</v>
          </cell>
          <cell r="J1007" t="str">
            <v>AHR</v>
          </cell>
          <cell r="K1007" t="str">
            <v>466063000042</v>
          </cell>
          <cell r="M1007">
            <v>70245696</v>
          </cell>
        </row>
        <row r="1008">
          <cell r="F1008">
            <v>800100061</v>
          </cell>
          <cell r="G1008" t="str">
            <v>LIBANO</v>
          </cell>
          <cell r="H1008" t="str">
            <v>860034313</v>
          </cell>
          <cell r="I1008" t="str">
            <v>BANCO DAVIVIENDA S.A.</v>
          </cell>
          <cell r="J1008" t="str">
            <v>AHR</v>
          </cell>
          <cell r="K1008" t="str">
            <v>249531039</v>
          </cell>
          <cell r="M1008">
            <v>149111019</v>
          </cell>
        </row>
        <row r="1009">
          <cell r="F1009">
            <v>890701342</v>
          </cell>
          <cell r="G1009" t="str">
            <v>MARIQUITA</v>
          </cell>
          <cell r="H1009" t="str">
            <v>860002964</v>
          </cell>
          <cell r="I1009" t="str">
            <v>BANCO DE BOGOTA S. A.</v>
          </cell>
          <cell r="J1009" t="str">
            <v>CRR</v>
          </cell>
          <cell r="K1009" t="str">
            <v>363320730</v>
          </cell>
          <cell r="M1009">
            <v>139086138</v>
          </cell>
        </row>
        <row r="1010">
          <cell r="F1010">
            <v>890701933</v>
          </cell>
          <cell r="G1010" t="str">
            <v>MELGAR</v>
          </cell>
          <cell r="H1010" t="str">
            <v>860002964</v>
          </cell>
          <cell r="I1010" t="str">
            <v>BANCO DE BOGOTA S. A.</v>
          </cell>
          <cell r="J1010" t="str">
            <v>AHR</v>
          </cell>
          <cell r="K1010" t="str">
            <v>263039497</v>
          </cell>
          <cell r="M1010">
            <v>114035355</v>
          </cell>
        </row>
        <row r="1011">
          <cell r="F1011">
            <v>800010350</v>
          </cell>
          <cell r="G1011" t="str">
            <v>MURILLO</v>
          </cell>
          <cell r="H1011" t="str">
            <v>800037800</v>
          </cell>
          <cell r="I1011" t="str">
            <v>AGRARIO DE COLOMBIA S.A.</v>
          </cell>
          <cell r="J1011" t="str">
            <v>AHR</v>
          </cell>
          <cell r="K1011" t="str">
            <v>466183000429</v>
          </cell>
          <cell r="M1011">
            <v>14083440</v>
          </cell>
        </row>
        <row r="1012">
          <cell r="F1012">
            <v>800100134</v>
          </cell>
          <cell r="G1012" t="str">
            <v>NATAGAIMA</v>
          </cell>
          <cell r="H1012" t="str">
            <v>800037800</v>
          </cell>
          <cell r="I1012" t="str">
            <v>AGRARIO DE COLOMBIA S.A.</v>
          </cell>
          <cell r="J1012" t="str">
            <v>AHR</v>
          </cell>
          <cell r="K1012" t="str">
            <v>466193001865</v>
          </cell>
          <cell r="M1012">
            <v>66798663</v>
          </cell>
        </row>
        <row r="1013">
          <cell r="F1013">
            <v>890700942</v>
          </cell>
          <cell r="G1013" t="str">
            <v>ORTEGA</v>
          </cell>
          <cell r="H1013" t="str">
            <v>860034313</v>
          </cell>
          <cell r="I1013" t="str">
            <v>BANCO DAVIVIENDA S.A.</v>
          </cell>
          <cell r="J1013" t="str">
            <v>AHR</v>
          </cell>
          <cell r="K1013" t="str">
            <v>185075751</v>
          </cell>
          <cell r="M1013">
            <v>171023829</v>
          </cell>
        </row>
        <row r="1014">
          <cell r="F1014">
            <v>809002637</v>
          </cell>
          <cell r="G1014" t="str">
            <v>PALOCABILDO</v>
          </cell>
          <cell r="H1014" t="str">
            <v>800037800</v>
          </cell>
          <cell r="I1014" t="str">
            <v>AGRARIO DE COLOMBIA S.A.</v>
          </cell>
          <cell r="J1014" t="str">
            <v>AHR</v>
          </cell>
          <cell r="K1014" t="str">
            <v>466243003635</v>
          </cell>
          <cell r="M1014">
            <v>38953815</v>
          </cell>
        </row>
        <row r="1015">
          <cell r="F1015">
            <v>800100136</v>
          </cell>
          <cell r="G1015" t="str">
            <v>PIEDRAS</v>
          </cell>
          <cell r="H1015" t="str">
            <v>800037800</v>
          </cell>
          <cell r="I1015" t="str">
            <v>AGRARIO DE COLOMBIA S.A.</v>
          </cell>
          <cell r="J1015" t="str">
            <v>AHR</v>
          </cell>
          <cell r="K1015" t="str">
            <v>466413000997</v>
          </cell>
          <cell r="M1015">
            <v>23969289</v>
          </cell>
        </row>
        <row r="1016">
          <cell r="F1016">
            <v>800100137</v>
          </cell>
          <cell r="G1016" t="str">
            <v>PLANADAS</v>
          </cell>
          <cell r="H1016" t="str">
            <v>800037800</v>
          </cell>
          <cell r="I1016" t="str">
            <v>AGRARIO DE COLOMBIA S.A.</v>
          </cell>
          <cell r="J1016" t="str">
            <v>AHR</v>
          </cell>
          <cell r="K1016" t="str">
            <v>466423017715</v>
          </cell>
          <cell r="M1016">
            <v>250111584</v>
          </cell>
        </row>
        <row r="1017">
          <cell r="F1017">
            <v>890702038</v>
          </cell>
          <cell r="G1017" t="str">
            <v>PRADO</v>
          </cell>
          <cell r="H1017" t="str">
            <v>800037800</v>
          </cell>
          <cell r="I1017" t="str">
            <v>AGRARIO DE COLOMBIA S.A.</v>
          </cell>
          <cell r="J1017" t="str">
            <v>AHR</v>
          </cell>
          <cell r="K1017" t="str">
            <v>466453003492</v>
          </cell>
          <cell r="M1017">
            <v>38405940</v>
          </cell>
        </row>
        <row r="1018">
          <cell r="F1018">
            <v>890701077</v>
          </cell>
          <cell r="G1018" t="str">
            <v>PURIFICACION</v>
          </cell>
          <cell r="H1018" t="str">
            <v>860002964</v>
          </cell>
          <cell r="I1018" t="str">
            <v>BANCO DE BOGOTA S. A.</v>
          </cell>
          <cell r="J1018" t="str">
            <v>CRR</v>
          </cell>
          <cell r="K1018" t="str">
            <v>652035437</v>
          </cell>
          <cell r="M1018">
            <v>74102424</v>
          </cell>
        </row>
        <row r="1019">
          <cell r="F1019">
            <v>890702040</v>
          </cell>
          <cell r="G1019" t="str">
            <v>RIOBLANCO</v>
          </cell>
          <cell r="H1019" t="str">
            <v>800037800</v>
          </cell>
          <cell r="I1019" t="str">
            <v>AGRARIO DE COLOMBIA S.A.</v>
          </cell>
          <cell r="J1019" t="str">
            <v>AHR</v>
          </cell>
          <cell r="K1019" t="str">
            <v>466463008263</v>
          </cell>
          <cell r="M1019">
            <v>171366426</v>
          </cell>
        </row>
        <row r="1020">
          <cell r="F1020">
            <v>890700911</v>
          </cell>
          <cell r="G1020" t="str">
            <v>RONCESVALLES</v>
          </cell>
          <cell r="H1020" t="str">
            <v>860003020</v>
          </cell>
          <cell r="I1020" t="str">
            <v>BANCO BBVA S.A.</v>
          </cell>
          <cell r="J1020" t="str">
            <v>CRR</v>
          </cell>
          <cell r="K1020" t="str">
            <v>0236000100011144</v>
          </cell>
          <cell r="M1020">
            <v>25346208</v>
          </cell>
        </row>
        <row r="1021">
          <cell r="F1021">
            <v>800100138</v>
          </cell>
          <cell r="G1021" t="str">
            <v>ROVIRA</v>
          </cell>
          <cell r="H1021" t="str">
            <v>890903938</v>
          </cell>
          <cell r="I1021" t="str">
            <v>BANCOLOMBIA S.A.</v>
          </cell>
          <cell r="J1021" t="str">
            <v>AHR</v>
          </cell>
          <cell r="K1021" t="str">
            <v>86981334835</v>
          </cell>
          <cell r="M1021">
            <v>128724051</v>
          </cell>
        </row>
        <row r="1022">
          <cell r="F1022">
            <v>800100140</v>
          </cell>
          <cell r="G1022" t="str">
            <v>SALDAÑA</v>
          </cell>
          <cell r="H1022" t="str">
            <v>890903938</v>
          </cell>
          <cell r="I1022" t="str">
            <v>BANCOLOMBIA S.A.</v>
          </cell>
          <cell r="J1022" t="str">
            <v>CRR</v>
          </cell>
          <cell r="K1022" t="str">
            <v>42708315126</v>
          </cell>
          <cell r="M1022">
            <v>54803874</v>
          </cell>
        </row>
        <row r="1023">
          <cell r="F1023">
            <v>800100141</v>
          </cell>
          <cell r="G1023" t="str">
            <v>SAN ANTONIO</v>
          </cell>
          <cell r="H1023" t="str">
            <v>800037800</v>
          </cell>
          <cell r="I1023" t="str">
            <v>AGRARIO DE COLOMBIA S.A.</v>
          </cell>
          <cell r="J1023" t="str">
            <v>AHR</v>
          </cell>
          <cell r="K1023" t="str">
            <v>466523000305</v>
          </cell>
          <cell r="M1023">
            <v>84432666</v>
          </cell>
        </row>
        <row r="1024">
          <cell r="F1024">
            <v>890700842</v>
          </cell>
          <cell r="G1024" t="str">
            <v>SAN LUIS</v>
          </cell>
          <cell r="H1024" t="str">
            <v>800037800</v>
          </cell>
          <cell r="I1024" t="str">
            <v>AGRARIO DE COLOMBIA S.A.</v>
          </cell>
          <cell r="J1024" t="str">
            <v>AHR</v>
          </cell>
          <cell r="K1024" t="str">
            <v>466533001911</v>
          </cell>
          <cell r="M1024">
            <v>56878425</v>
          </cell>
        </row>
        <row r="1025">
          <cell r="F1025">
            <v>890072044</v>
          </cell>
          <cell r="G1025" t="str">
            <v>SANTA ISABEL</v>
          </cell>
          <cell r="H1025" t="str">
            <v>800037800</v>
          </cell>
          <cell r="I1025" t="str">
            <v>AGRARIO DE COLOMBIA S.A.</v>
          </cell>
          <cell r="J1025" t="str">
            <v>AHR</v>
          </cell>
          <cell r="K1025" t="str">
            <v>466543002142</v>
          </cell>
          <cell r="M1025">
            <v>24517020</v>
          </cell>
        </row>
        <row r="1026">
          <cell r="F1026">
            <v>890700978</v>
          </cell>
          <cell r="G1026" t="str">
            <v>SUAREZ</v>
          </cell>
          <cell r="H1026" t="str">
            <v>800037800</v>
          </cell>
          <cell r="I1026" t="str">
            <v>AGRARIO DE COLOMBIA S.A.</v>
          </cell>
          <cell r="J1026" t="str">
            <v>AHR</v>
          </cell>
          <cell r="K1026" t="str">
            <v>466573003054</v>
          </cell>
          <cell r="M1026">
            <v>13071321</v>
          </cell>
        </row>
        <row r="1027">
          <cell r="F1027">
            <v>800100143</v>
          </cell>
          <cell r="G1027" t="str">
            <v>VALLE DE SAN JUAN</v>
          </cell>
          <cell r="H1027" t="str">
            <v>860034313</v>
          </cell>
          <cell r="I1027" t="str">
            <v>BANCO DAVIVIENDA S.A.</v>
          </cell>
          <cell r="J1027" t="str">
            <v>CRR</v>
          </cell>
          <cell r="K1027" t="str">
            <v>224115501</v>
          </cell>
          <cell r="M1027">
            <v>23587710</v>
          </cell>
        </row>
        <row r="1028">
          <cell r="F1028">
            <v>800100144</v>
          </cell>
          <cell r="G1028" t="str">
            <v>VENADILLO</v>
          </cell>
          <cell r="H1028" t="str">
            <v>800037800</v>
          </cell>
          <cell r="I1028" t="str">
            <v>AGRARIO DE COLOMBIA S.A.</v>
          </cell>
          <cell r="J1028" t="str">
            <v>AHR</v>
          </cell>
          <cell r="K1028" t="str">
            <v>466703002683</v>
          </cell>
          <cell r="M1028">
            <v>52040616</v>
          </cell>
        </row>
        <row r="1029">
          <cell r="F1029">
            <v>800100145</v>
          </cell>
          <cell r="G1029" t="str">
            <v>VILLAHERMOSA</v>
          </cell>
          <cell r="H1029" t="str">
            <v>800037800</v>
          </cell>
          <cell r="I1029" t="str">
            <v>AGRARIO DE COLOMBIA S.A.</v>
          </cell>
          <cell r="J1029" t="str">
            <v>AHR</v>
          </cell>
          <cell r="K1029" t="str">
            <v>466283001562</v>
          </cell>
          <cell r="M1029">
            <v>39900084</v>
          </cell>
        </row>
        <row r="1030">
          <cell r="F1030">
            <v>800100147</v>
          </cell>
          <cell r="G1030" t="str">
            <v>VILLARRICA</v>
          </cell>
          <cell r="H1030" t="str">
            <v>800037800</v>
          </cell>
          <cell r="I1030" t="str">
            <v>AGRARIO DE COLOMBIA S.A.</v>
          </cell>
          <cell r="J1030" t="str">
            <v>AHR</v>
          </cell>
          <cell r="K1030" t="str">
            <v>466323002303</v>
          </cell>
          <cell r="M1030">
            <v>22458972</v>
          </cell>
        </row>
        <row r="1031">
          <cell r="F1031">
            <v>891901079</v>
          </cell>
          <cell r="G1031" t="str">
            <v>ALCALA</v>
          </cell>
          <cell r="H1031" t="str">
            <v>800037800</v>
          </cell>
          <cell r="I1031" t="str">
            <v>AGRARIO DE COLOMBIA S.A.</v>
          </cell>
          <cell r="J1031" t="str">
            <v>AHR</v>
          </cell>
          <cell r="K1031" t="str">
            <v>469013006049</v>
          </cell>
          <cell r="M1031">
            <v>50527935</v>
          </cell>
        </row>
        <row r="1032">
          <cell r="F1032">
            <v>891900443</v>
          </cell>
          <cell r="G1032" t="str">
            <v>ANDALUCIA</v>
          </cell>
          <cell r="H1032" t="str">
            <v>890300279</v>
          </cell>
          <cell r="I1032" t="str">
            <v>BANCO DE OCCIDENTE</v>
          </cell>
          <cell r="J1032" t="str">
            <v>CRR</v>
          </cell>
          <cell r="K1032" t="str">
            <v>040020349</v>
          </cell>
          <cell r="M1032">
            <v>46455117</v>
          </cell>
        </row>
        <row r="1033">
          <cell r="F1033">
            <v>800100532</v>
          </cell>
          <cell r="G1033" t="str">
            <v>ANSERMANUEVO</v>
          </cell>
          <cell r="H1033" t="str">
            <v>890903938</v>
          </cell>
          <cell r="I1033" t="str">
            <v>BANCOLOMBIA S.A.</v>
          </cell>
          <cell r="J1033" t="str">
            <v>CRR</v>
          </cell>
          <cell r="K1033" t="str">
            <v>72808232253</v>
          </cell>
          <cell r="M1033">
            <v>58957662</v>
          </cell>
        </row>
        <row r="1034">
          <cell r="F1034">
            <v>891901019</v>
          </cell>
          <cell r="G1034" t="str">
            <v>ARGELIA</v>
          </cell>
          <cell r="H1034" t="str">
            <v>860034313</v>
          </cell>
          <cell r="I1034" t="str">
            <v>BANCO DAVIVIENDA S.A.</v>
          </cell>
          <cell r="J1034" t="str">
            <v>CRR</v>
          </cell>
          <cell r="K1034" t="str">
            <v>147016646</v>
          </cell>
          <cell r="M1034">
            <v>20364861</v>
          </cell>
        </row>
        <row r="1035">
          <cell r="F1035">
            <v>891900945</v>
          </cell>
          <cell r="G1035" t="str">
            <v>BOLIVAR</v>
          </cell>
          <cell r="H1035" t="str">
            <v>890903938</v>
          </cell>
          <cell r="I1035" t="str">
            <v>BANCOLOMBIA S.A.</v>
          </cell>
          <cell r="J1035" t="str">
            <v>CRR</v>
          </cell>
          <cell r="K1035" t="str">
            <v>73208207855</v>
          </cell>
          <cell r="M1035">
            <v>58998174</v>
          </cell>
        </row>
        <row r="1036">
          <cell r="F1036">
            <v>891900353</v>
          </cell>
          <cell r="G1036" t="str">
            <v>BUGALAGRANDE</v>
          </cell>
          <cell r="H1036" t="str">
            <v>890903938</v>
          </cell>
          <cell r="I1036" t="str">
            <v>BANCOLOMBIA S.A.</v>
          </cell>
          <cell r="J1036" t="str">
            <v>CRR</v>
          </cell>
          <cell r="K1036" t="str">
            <v>85408236337</v>
          </cell>
          <cell r="M1036">
            <v>70346973</v>
          </cell>
        </row>
        <row r="1037">
          <cell r="F1037">
            <v>891900660</v>
          </cell>
          <cell r="G1037" t="str">
            <v>CAICEDONIA</v>
          </cell>
          <cell r="H1037" t="str">
            <v>860034313</v>
          </cell>
          <cell r="I1037" t="str">
            <v>BANCO DAVIVIENDA S.A.</v>
          </cell>
          <cell r="J1037" t="str">
            <v>CRR</v>
          </cell>
          <cell r="K1037" t="str">
            <v>119035749</v>
          </cell>
          <cell r="M1037">
            <v>71800158</v>
          </cell>
        </row>
        <row r="1038">
          <cell r="F1038">
            <v>890309611</v>
          </cell>
          <cell r="G1038" t="str">
            <v>CALIMA EL DARIEN</v>
          </cell>
          <cell r="H1038" t="str">
            <v>800037800</v>
          </cell>
          <cell r="I1038" t="str">
            <v>AGRARIO DE COLOMBIA S.A.</v>
          </cell>
          <cell r="J1038" t="str">
            <v>AHR</v>
          </cell>
          <cell r="K1038" t="str">
            <v>469643005369</v>
          </cell>
          <cell r="M1038">
            <v>50944323</v>
          </cell>
        </row>
        <row r="1039">
          <cell r="F1039">
            <v>891380038</v>
          </cell>
          <cell r="G1039" t="str">
            <v>CANDELARIA</v>
          </cell>
          <cell r="H1039" t="str">
            <v>860002964</v>
          </cell>
          <cell r="I1039" t="str">
            <v>BANCO DE BOGOTA S. A.</v>
          </cell>
          <cell r="J1039" t="str">
            <v>CRR</v>
          </cell>
          <cell r="K1039" t="str">
            <v>289310054</v>
          </cell>
          <cell r="M1039">
            <v>325789632</v>
          </cell>
        </row>
        <row r="1040">
          <cell r="F1040">
            <v>800100514</v>
          </cell>
          <cell r="G1040" t="str">
            <v>DAGUA</v>
          </cell>
          <cell r="H1040" t="str">
            <v>800037800</v>
          </cell>
          <cell r="I1040" t="str">
            <v>AGRARIO DE COLOMBIA S.A.</v>
          </cell>
          <cell r="J1040" t="str">
            <v>AHR</v>
          </cell>
          <cell r="K1040" t="str">
            <v>469763010676</v>
          </cell>
          <cell r="M1040">
            <v>148610712</v>
          </cell>
        </row>
        <row r="1041">
          <cell r="F1041">
            <v>800100518</v>
          </cell>
          <cell r="G1041" t="str">
            <v>EL AGUILA</v>
          </cell>
          <cell r="H1041" t="str">
            <v>800037800</v>
          </cell>
          <cell r="I1041" t="str">
            <v>AGRARIO DE COLOMBIA S.A.</v>
          </cell>
          <cell r="J1041" t="str">
            <v>AHR</v>
          </cell>
          <cell r="K1041" t="str">
            <v>469263002871</v>
          </cell>
          <cell r="M1041">
            <v>30789252</v>
          </cell>
        </row>
        <row r="1042">
          <cell r="F1042">
            <v>800100515</v>
          </cell>
          <cell r="G1042" t="str">
            <v>EL CAIRO</v>
          </cell>
          <cell r="H1042" t="str">
            <v>860034313</v>
          </cell>
          <cell r="I1042" t="str">
            <v>BANCO DAVIVIENDA S.A.</v>
          </cell>
          <cell r="J1042" t="str">
            <v>CRR</v>
          </cell>
          <cell r="K1042" t="str">
            <v>128769999839</v>
          </cell>
          <cell r="M1042">
            <v>23661366</v>
          </cell>
        </row>
        <row r="1043">
          <cell r="F1043">
            <v>800100533</v>
          </cell>
          <cell r="G1043" t="str">
            <v>EL CERRITO</v>
          </cell>
          <cell r="H1043" t="str">
            <v>860002964</v>
          </cell>
          <cell r="I1043" t="str">
            <v>BANCO DE BOGOTA S. A.</v>
          </cell>
          <cell r="J1043" t="str">
            <v>CRR</v>
          </cell>
          <cell r="K1043" t="str">
            <v>287018576</v>
          </cell>
          <cell r="M1043">
            <v>139294323</v>
          </cell>
        </row>
        <row r="1044">
          <cell r="F1044">
            <v>891901223</v>
          </cell>
          <cell r="G1044" t="str">
            <v>EL DOVIO</v>
          </cell>
          <cell r="H1044" t="str">
            <v>860034313</v>
          </cell>
          <cell r="I1044" t="str">
            <v>BANCO DAVIVIENDA S.A.</v>
          </cell>
          <cell r="J1044" t="str">
            <v>CRR</v>
          </cell>
          <cell r="K1044" t="str">
            <v>397010117</v>
          </cell>
          <cell r="M1044">
            <v>46543005</v>
          </cell>
        </row>
        <row r="1045">
          <cell r="F1045">
            <v>800100519</v>
          </cell>
          <cell r="G1045" t="str">
            <v>FLORIDA</v>
          </cell>
          <cell r="H1045" t="str">
            <v>860002964</v>
          </cell>
          <cell r="I1045" t="str">
            <v>BANCO DE BOGOTA S. A.</v>
          </cell>
          <cell r="J1045" t="str">
            <v>CRR</v>
          </cell>
          <cell r="K1045" t="str">
            <v>314039959</v>
          </cell>
          <cell r="M1045">
            <v>158672052</v>
          </cell>
        </row>
        <row r="1046">
          <cell r="F1046">
            <v>800100520</v>
          </cell>
          <cell r="G1046" t="str">
            <v>GINEBRA</v>
          </cell>
          <cell r="H1046" t="str">
            <v>860002964</v>
          </cell>
          <cell r="I1046" t="str">
            <v>BANCO DE BOGOTA S. A.</v>
          </cell>
          <cell r="J1046" t="str">
            <v>CRR</v>
          </cell>
          <cell r="K1046" t="str">
            <v>346118045</v>
          </cell>
          <cell r="M1046">
            <v>63310821</v>
          </cell>
        </row>
        <row r="1047">
          <cell r="F1047">
            <v>891380089</v>
          </cell>
          <cell r="G1047" t="str">
            <v>GUACARI</v>
          </cell>
          <cell r="H1047" t="str">
            <v>860002964</v>
          </cell>
          <cell r="I1047" t="str">
            <v>BANCO DE BOGOTA S. A.</v>
          </cell>
          <cell r="J1047" t="str">
            <v>CRR</v>
          </cell>
          <cell r="K1047" t="str">
            <v>352018832</v>
          </cell>
          <cell r="M1047">
            <v>100935267</v>
          </cell>
        </row>
        <row r="1048">
          <cell r="F1048">
            <v>800100521</v>
          </cell>
          <cell r="G1048" t="str">
            <v>LA CUMBRE</v>
          </cell>
          <cell r="H1048" t="str">
            <v>860002964</v>
          </cell>
          <cell r="I1048" t="str">
            <v>BANCO DE BOGOTA S. A.</v>
          </cell>
          <cell r="J1048" t="str">
            <v>CRR</v>
          </cell>
          <cell r="K1048" t="str">
            <v>648044196</v>
          </cell>
          <cell r="M1048">
            <v>41893536</v>
          </cell>
        </row>
        <row r="1049">
          <cell r="F1049">
            <v>891901109</v>
          </cell>
          <cell r="G1049" t="str">
            <v>LA UNION</v>
          </cell>
          <cell r="H1049" t="str">
            <v>890903938</v>
          </cell>
          <cell r="I1049" t="str">
            <v>BANCOLOMBIA S.A.</v>
          </cell>
          <cell r="J1049" t="str">
            <v>CRR</v>
          </cell>
          <cell r="K1049" t="str">
            <v>73330178165</v>
          </cell>
          <cell r="M1049">
            <v>92429235</v>
          </cell>
        </row>
        <row r="1050">
          <cell r="F1050">
            <v>800100524</v>
          </cell>
          <cell r="G1050" t="str">
            <v>LA VICTORIA</v>
          </cell>
          <cell r="H1050" t="str">
            <v>860002964</v>
          </cell>
          <cell r="I1050" t="str">
            <v>BANCO DE BOGOTA S. A.</v>
          </cell>
          <cell r="J1050" t="str">
            <v>CRR</v>
          </cell>
          <cell r="K1050" t="str">
            <v>400031647</v>
          </cell>
          <cell r="M1050">
            <v>33674349</v>
          </cell>
        </row>
        <row r="1051">
          <cell r="F1051">
            <v>891900902</v>
          </cell>
          <cell r="G1051" t="str">
            <v>OBANDO</v>
          </cell>
          <cell r="H1051" t="str">
            <v>860034313</v>
          </cell>
          <cell r="I1051" t="str">
            <v>BANCO DAVIVIENDA S.A.</v>
          </cell>
          <cell r="J1051" t="str">
            <v>CRR</v>
          </cell>
          <cell r="K1051" t="str">
            <v>069009405</v>
          </cell>
          <cell r="M1051">
            <v>34882428</v>
          </cell>
        </row>
        <row r="1052">
          <cell r="F1052">
            <v>891380115</v>
          </cell>
          <cell r="G1052" t="str">
            <v>PRADERA</v>
          </cell>
          <cell r="H1052" t="str">
            <v>890903938</v>
          </cell>
          <cell r="I1052" t="str">
            <v>BANCOLOMBIA S.A.</v>
          </cell>
          <cell r="J1052" t="str">
            <v>CRR</v>
          </cell>
          <cell r="K1052" t="str">
            <v>86408172571</v>
          </cell>
          <cell r="M1052">
            <v>155781411</v>
          </cell>
        </row>
        <row r="1053">
          <cell r="F1053">
            <v>891902191</v>
          </cell>
          <cell r="G1053" t="str">
            <v>RESTREPO</v>
          </cell>
          <cell r="H1053" t="str">
            <v>860034313</v>
          </cell>
          <cell r="I1053" t="str">
            <v>BANCO DAVIVIENDA S.A.</v>
          </cell>
          <cell r="J1053" t="str">
            <v>CRR</v>
          </cell>
          <cell r="K1053" t="str">
            <v>115015844</v>
          </cell>
          <cell r="M1053">
            <v>57115779</v>
          </cell>
        </row>
        <row r="1054">
          <cell r="F1054">
            <v>891900357</v>
          </cell>
          <cell r="G1054" t="str">
            <v>RIOFRIO</v>
          </cell>
          <cell r="H1054" t="str">
            <v>890903938</v>
          </cell>
          <cell r="I1054" t="str">
            <v>BANCOLOMBIA S.A.</v>
          </cell>
          <cell r="J1054" t="str">
            <v>CRR</v>
          </cell>
          <cell r="K1054" t="str">
            <v>87408251500</v>
          </cell>
          <cell r="M1054">
            <v>48608580</v>
          </cell>
        </row>
        <row r="1055">
          <cell r="F1055">
            <v>891900289</v>
          </cell>
          <cell r="G1055" t="str">
            <v>ROLDANILLO</v>
          </cell>
          <cell r="H1055" t="str">
            <v>890903938</v>
          </cell>
          <cell r="I1055" t="str">
            <v>BANCOLOMBIA S.A.</v>
          </cell>
          <cell r="J1055" t="str">
            <v>CRR</v>
          </cell>
          <cell r="K1055" t="str">
            <v>73208256457</v>
          </cell>
          <cell r="M1055">
            <v>88675842</v>
          </cell>
        </row>
        <row r="1056">
          <cell r="F1056">
            <v>800100526</v>
          </cell>
          <cell r="G1056" t="str">
            <v>SAN PEDRO</v>
          </cell>
          <cell r="H1056" t="str">
            <v>890300279</v>
          </cell>
          <cell r="I1056" t="str">
            <v>BANCO DE OCCIDENTE</v>
          </cell>
          <cell r="J1056" t="str">
            <v>CRR</v>
          </cell>
          <cell r="K1056" t="str">
            <v>040020323</v>
          </cell>
          <cell r="M1056">
            <v>44651079</v>
          </cell>
        </row>
        <row r="1057">
          <cell r="F1057">
            <v>800100527</v>
          </cell>
          <cell r="G1057" t="str">
            <v>SEVILLA</v>
          </cell>
          <cell r="H1057" t="str">
            <v>860002964</v>
          </cell>
          <cell r="I1057" t="str">
            <v>BANCO DE BOGOTA S. A.</v>
          </cell>
          <cell r="J1057" t="str">
            <v>CRR</v>
          </cell>
          <cell r="K1057" t="str">
            <v>588192591</v>
          </cell>
          <cell r="M1057">
            <v>100080399</v>
          </cell>
        </row>
        <row r="1058">
          <cell r="F1058">
            <v>891900985</v>
          </cell>
          <cell r="G1058" t="str">
            <v>TORO</v>
          </cell>
          <cell r="H1058" t="str">
            <v>800037800</v>
          </cell>
          <cell r="I1058" t="str">
            <v>AGRARIO DE COLOMBIA S.A.</v>
          </cell>
          <cell r="J1058" t="str">
            <v>AHR</v>
          </cell>
          <cell r="K1058" t="str">
            <v>469743004998</v>
          </cell>
          <cell r="M1058">
            <v>50823465</v>
          </cell>
        </row>
        <row r="1059">
          <cell r="F1059">
            <v>891900764</v>
          </cell>
          <cell r="G1059" t="str">
            <v>TRUJILLO</v>
          </cell>
          <cell r="H1059" t="str">
            <v>800037800</v>
          </cell>
          <cell r="I1059" t="str">
            <v>AGRARIO DE COLOMBIA S.A.</v>
          </cell>
          <cell r="J1059" t="str">
            <v>AHR</v>
          </cell>
          <cell r="K1059" t="str">
            <v>469523005330</v>
          </cell>
          <cell r="M1059">
            <v>66717183</v>
          </cell>
        </row>
        <row r="1060">
          <cell r="F1060">
            <v>800100529</v>
          </cell>
          <cell r="G1060" t="str">
            <v>ULLOA</v>
          </cell>
          <cell r="H1060" t="str">
            <v>800037800</v>
          </cell>
          <cell r="I1060" t="str">
            <v>AGRARIO DE COLOMBIA S.A.</v>
          </cell>
          <cell r="J1060" t="str">
            <v>AHR</v>
          </cell>
          <cell r="K1060" t="str">
            <v>469823001124</v>
          </cell>
          <cell r="M1060">
            <v>15299562</v>
          </cell>
        </row>
        <row r="1061">
          <cell r="F1061">
            <v>891901155</v>
          </cell>
          <cell r="G1061" t="str">
            <v>VERSALLES</v>
          </cell>
          <cell r="H1061" t="str">
            <v>860034313</v>
          </cell>
          <cell r="I1061" t="str">
            <v>BANCO DAVIVIENDA S.A.</v>
          </cell>
          <cell r="J1061" t="str">
            <v>CRR</v>
          </cell>
          <cell r="K1061" t="str">
            <v>068009273</v>
          </cell>
          <cell r="M1061">
            <v>23897115</v>
          </cell>
        </row>
        <row r="1062">
          <cell r="F1062">
            <v>800243022</v>
          </cell>
          <cell r="G1062" t="str">
            <v>VIJES</v>
          </cell>
          <cell r="H1062" t="str">
            <v>860002964</v>
          </cell>
          <cell r="I1062" t="str">
            <v>BANCO DE BOGOTA S. A.</v>
          </cell>
          <cell r="J1062" t="str">
            <v>CRR</v>
          </cell>
          <cell r="K1062" t="str">
            <v>648045334</v>
          </cell>
          <cell r="M1062">
            <v>32519496</v>
          </cell>
        </row>
        <row r="1063">
          <cell r="F1063">
            <v>800100531</v>
          </cell>
          <cell r="G1063" t="str">
            <v>YOTOCO</v>
          </cell>
          <cell r="H1063" t="str">
            <v>860003020</v>
          </cell>
          <cell r="I1063" t="str">
            <v>BANCO BBVA S.A.</v>
          </cell>
          <cell r="J1063" t="str">
            <v>AHR</v>
          </cell>
          <cell r="K1063" t="str">
            <v>861300081769</v>
          </cell>
          <cell r="M1063">
            <v>50481528</v>
          </cell>
        </row>
        <row r="1064">
          <cell r="F1064">
            <v>891900624</v>
          </cell>
          <cell r="G1064" t="str">
            <v>ZARZAL</v>
          </cell>
          <cell r="H1064" t="str">
            <v>860034313</v>
          </cell>
          <cell r="I1064" t="str">
            <v>BANCO DAVIVIENDA S.A.</v>
          </cell>
          <cell r="J1064" t="str">
            <v>CRR</v>
          </cell>
          <cell r="K1064" t="str">
            <v>393037882</v>
          </cell>
          <cell r="M1064">
            <v>106107195</v>
          </cell>
        </row>
        <row r="1065">
          <cell r="F1065">
            <v>800102504</v>
          </cell>
          <cell r="G1065" t="str">
            <v>ARAUCA</v>
          </cell>
          <cell r="H1065" t="str">
            <v>860034313</v>
          </cell>
          <cell r="I1065" t="str">
            <v>BANCO DAVIVIENDA S.A.</v>
          </cell>
          <cell r="J1065" t="str">
            <v>AHR</v>
          </cell>
          <cell r="K1065" t="str">
            <v>159550490</v>
          </cell>
          <cell r="M1065">
            <v>653086425</v>
          </cell>
        </row>
        <row r="1066">
          <cell r="F1066">
            <v>892099494</v>
          </cell>
          <cell r="G1066" t="str">
            <v>ARAUQUITA</v>
          </cell>
          <cell r="H1066" t="str">
            <v>800037800</v>
          </cell>
          <cell r="I1066" t="str">
            <v>AGRARIO DE COLOMBIA S.A.</v>
          </cell>
          <cell r="J1066" t="str">
            <v>AHR</v>
          </cell>
          <cell r="K1066" t="str">
            <v>473053020130</v>
          </cell>
          <cell r="M1066">
            <v>430660041</v>
          </cell>
        </row>
        <row r="1067">
          <cell r="F1067">
            <v>800014434</v>
          </cell>
          <cell r="G1067" t="str">
            <v>CRAVO NORTE</v>
          </cell>
          <cell r="H1067" t="str">
            <v>800037800</v>
          </cell>
          <cell r="I1067" t="str">
            <v>AGRARIO DE COLOMBIA S.A.</v>
          </cell>
          <cell r="J1067" t="str">
            <v>AHR</v>
          </cell>
          <cell r="K1067" t="str">
            <v>473103002082</v>
          </cell>
          <cell r="M1067">
            <v>24408528</v>
          </cell>
        </row>
        <row r="1068">
          <cell r="F1068">
            <v>800136069</v>
          </cell>
          <cell r="G1068" t="str">
            <v>FORTUL</v>
          </cell>
          <cell r="H1068" t="str">
            <v>800037800</v>
          </cell>
          <cell r="I1068" t="str">
            <v>AGRARIO DE COLOMBIA S.A.</v>
          </cell>
          <cell r="J1068" t="str">
            <v>AHR</v>
          </cell>
          <cell r="K1068" t="str">
            <v>473153008782</v>
          </cell>
          <cell r="M1068">
            <v>191256600</v>
          </cell>
        </row>
        <row r="1069">
          <cell r="F1069">
            <v>800102798</v>
          </cell>
          <cell r="G1069" t="str">
            <v>PUERTO RONDON</v>
          </cell>
          <cell r="H1069" t="str">
            <v>800037800</v>
          </cell>
          <cell r="I1069" t="str">
            <v>AGRARIO DE COLOMBIA S.A.</v>
          </cell>
          <cell r="J1069" t="str">
            <v>AHR</v>
          </cell>
          <cell r="K1069" t="str">
            <v>473503000674</v>
          </cell>
          <cell r="M1069">
            <v>26098851</v>
          </cell>
        </row>
        <row r="1070">
          <cell r="F1070">
            <v>800102799</v>
          </cell>
          <cell r="G1070" t="str">
            <v>SARAVENA</v>
          </cell>
          <cell r="H1070" t="str">
            <v>860003020</v>
          </cell>
          <cell r="I1070" t="str">
            <v>BANCO BBVA S.A.</v>
          </cell>
          <cell r="J1070" t="str">
            <v>CRR</v>
          </cell>
          <cell r="K1070" t="str">
            <v>0810000100001834</v>
          </cell>
          <cell r="M1070">
            <v>384081729</v>
          </cell>
        </row>
        <row r="1071">
          <cell r="F1071">
            <v>800102801</v>
          </cell>
          <cell r="G1071" t="str">
            <v>TAME</v>
          </cell>
          <cell r="H1071" t="str">
            <v>800037800</v>
          </cell>
          <cell r="I1071" t="str">
            <v>AGRARIO DE COLOMBIA S.A.</v>
          </cell>
          <cell r="J1071" t="str">
            <v>AHR</v>
          </cell>
          <cell r="K1071" t="str">
            <v>473703017555</v>
          </cell>
          <cell r="M1071">
            <v>508063455</v>
          </cell>
        </row>
        <row r="1072">
          <cell r="F1072">
            <v>891855200</v>
          </cell>
          <cell r="G1072" t="str">
            <v>AGUAZUL</v>
          </cell>
          <cell r="H1072" t="str">
            <v>860002964</v>
          </cell>
          <cell r="I1072" t="str">
            <v>BANCO DE BOGOTA S. A.</v>
          </cell>
          <cell r="J1072" t="str">
            <v>CRR</v>
          </cell>
          <cell r="K1072" t="str">
            <v>120028725</v>
          </cell>
          <cell r="M1072">
            <v>174127113</v>
          </cell>
        </row>
        <row r="1073">
          <cell r="F1073">
            <v>800086017</v>
          </cell>
          <cell r="G1073" t="str">
            <v>CHAMEZA</v>
          </cell>
          <cell r="H1073" t="str">
            <v>800037800</v>
          </cell>
          <cell r="I1073" t="str">
            <v>AGRARIO DE COLOMBIA S.A.</v>
          </cell>
          <cell r="J1073" t="str">
            <v>AHR</v>
          </cell>
          <cell r="K1073" t="str">
            <v>415543002963</v>
          </cell>
          <cell r="M1073">
            <v>9650307</v>
          </cell>
        </row>
        <row r="1074">
          <cell r="F1074">
            <v>800012638</v>
          </cell>
          <cell r="G1074" t="str">
            <v>HATO COROZAL</v>
          </cell>
          <cell r="H1074" t="str">
            <v>800037800</v>
          </cell>
          <cell r="I1074" t="str">
            <v>AGRARIO DE COLOMBIA S.A.</v>
          </cell>
          <cell r="J1074" t="str">
            <v>AHR</v>
          </cell>
          <cell r="K1074" t="str">
            <v>486103003369</v>
          </cell>
          <cell r="M1074">
            <v>126467421</v>
          </cell>
        </row>
        <row r="1075">
          <cell r="F1075">
            <v>800103657</v>
          </cell>
          <cell r="G1075" t="str">
            <v>LA SALINA</v>
          </cell>
          <cell r="H1075" t="str">
            <v>860003020</v>
          </cell>
          <cell r="I1075" t="str">
            <v>BANCO BBVA S.A.</v>
          </cell>
          <cell r="J1075" t="str">
            <v>CRR</v>
          </cell>
          <cell r="K1075" t="str">
            <v>841002702</v>
          </cell>
          <cell r="M1075">
            <v>6610338</v>
          </cell>
        </row>
        <row r="1076">
          <cell r="F1076">
            <v>800008456</v>
          </cell>
          <cell r="G1076" t="str">
            <v>MANI</v>
          </cell>
          <cell r="H1076" t="str">
            <v>800037800</v>
          </cell>
          <cell r="I1076" t="str">
            <v>AGRARIO DE COLOMBIA S.A.</v>
          </cell>
          <cell r="J1076" t="str">
            <v>AHR</v>
          </cell>
          <cell r="K1076" t="str">
            <v>486153009457</v>
          </cell>
          <cell r="M1076">
            <v>87269568</v>
          </cell>
        </row>
        <row r="1077">
          <cell r="F1077">
            <v>891857824</v>
          </cell>
          <cell r="G1077" t="str">
            <v>MONTERREY</v>
          </cell>
          <cell r="H1077" t="str">
            <v>800037800</v>
          </cell>
          <cell r="I1077" t="str">
            <v>AGRARIO DE COLOMBIA S.A.</v>
          </cell>
          <cell r="J1077" t="str">
            <v>AHR</v>
          </cell>
          <cell r="K1077" t="str">
            <v>486203011873</v>
          </cell>
          <cell r="M1077">
            <v>71834691</v>
          </cell>
        </row>
        <row r="1078">
          <cell r="F1078">
            <v>800099425</v>
          </cell>
          <cell r="G1078" t="str">
            <v>NUNCHIA</v>
          </cell>
          <cell r="H1078" t="str">
            <v>800037800</v>
          </cell>
          <cell r="I1078" t="str">
            <v>AGRARIO DE COLOMBIA S.A.</v>
          </cell>
          <cell r="J1078" t="str">
            <v>AHR</v>
          </cell>
          <cell r="K1078" t="str">
            <v>486233002909</v>
          </cell>
          <cell r="M1078">
            <v>59805453</v>
          </cell>
        </row>
        <row r="1079">
          <cell r="F1079">
            <v>892099392</v>
          </cell>
          <cell r="G1079" t="str">
            <v>OROCUE</v>
          </cell>
          <cell r="H1079" t="str">
            <v>800037800</v>
          </cell>
          <cell r="I1079" t="str">
            <v>AGRARIO DE COLOMBIA S.A.</v>
          </cell>
          <cell r="J1079" t="str">
            <v>AHR</v>
          </cell>
          <cell r="K1079" t="str">
            <v>486303005331</v>
          </cell>
          <cell r="M1079">
            <v>88295340</v>
          </cell>
        </row>
        <row r="1080">
          <cell r="F1080">
            <v>800103659</v>
          </cell>
          <cell r="G1080" t="str">
            <v>PAZ DE ARIPORO</v>
          </cell>
          <cell r="H1080" t="str">
            <v>800037800</v>
          </cell>
          <cell r="I1080" t="str">
            <v>AGRARIO DE COLOMBIA S.A.</v>
          </cell>
          <cell r="J1080" t="str">
            <v>AHR</v>
          </cell>
          <cell r="K1080" t="str">
            <v>486453013936</v>
          </cell>
          <cell r="M1080">
            <v>274522185</v>
          </cell>
        </row>
        <row r="1081">
          <cell r="F1081">
            <v>800099429</v>
          </cell>
          <cell r="G1081" t="str">
            <v>PORE</v>
          </cell>
          <cell r="H1081" t="str">
            <v>800037800</v>
          </cell>
          <cell r="I1081" t="str">
            <v>AGRARIO DE COLOMBIA S.A.</v>
          </cell>
          <cell r="J1081" t="str">
            <v>AHR</v>
          </cell>
          <cell r="K1081" t="str">
            <v>486463006156</v>
          </cell>
          <cell r="M1081">
            <v>78213957</v>
          </cell>
        </row>
        <row r="1082">
          <cell r="F1082">
            <v>800103661</v>
          </cell>
          <cell r="G1082" t="str">
            <v>RECETOR</v>
          </cell>
          <cell r="H1082" t="str">
            <v>800037800</v>
          </cell>
          <cell r="I1082" t="str">
            <v>AGRARIO DE COLOMBIA S.A.</v>
          </cell>
          <cell r="J1082" t="str">
            <v>AHR</v>
          </cell>
          <cell r="K1082" t="str">
            <v>415543002947</v>
          </cell>
          <cell r="M1082">
            <v>5536551</v>
          </cell>
        </row>
        <row r="1083">
          <cell r="F1083">
            <v>891857823</v>
          </cell>
          <cell r="G1083" t="str">
            <v>SABANALARGA</v>
          </cell>
          <cell r="H1083" t="str">
            <v>800037800</v>
          </cell>
          <cell r="I1083" t="str">
            <v>AGRARIO DE COLOMBIA S.A.</v>
          </cell>
          <cell r="J1083" t="str">
            <v>AHR</v>
          </cell>
          <cell r="K1083" t="str">
            <v>486483002051</v>
          </cell>
          <cell r="M1083">
            <v>14616099</v>
          </cell>
        </row>
        <row r="1084">
          <cell r="F1084">
            <v>800103663</v>
          </cell>
          <cell r="G1084" t="str">
            <v>SACAMA</v>
          </cell>
          <cell r="H1084" t="str">
            <v>800037800</v>
          </cell>
          <cell r="I1084" t="str">
            <v>AGRARIO DE COLOMBIA S.A.</v>
          </cell>
          <cell r="J1084" t="str">
            <v>AHR</v>
          </cell>
          <cell r="K1084" t="str">
            <v>415783004734</v>
          </cell>
          <cell r="M1084">
            <v>10021236</v>
          </cell>
        </row>
        <row r="1085">
          <cell r="F1085">
            <v>800103720</v>
          </cell>
          <cell r="G1085" t="str">
            <v>SAN LUIS DE PALENQUE</v>
          </cell>
          <cell r="H1085" t="str">
            <v>800037800</v>
          </cell>
          <cell r="I1085" t="str">
            <v>AGRARIO DE COLOMBIA S.A.</v>
          </cell>
          <cell r="J1085" t="str">
            <v>AHR</v>
          </cell>
          <cell r="K1085" t="str">
            <v>486503004437</v>
          </cell>
          <cell r="M1085">
            <v>39804102</v>
          </cell>
        </row>
        <row r="1086">
          <cell r="F1086">
            <v>800099431</v>
          </cell>
          <cell r="G1086" t="str">
            <v>TAMARA</v>
          </cell>
          <cell r="H1086" t="str">
            <v>800037800</v>
          </cell>
          <cell r="I1086" t="str">
            <v>AGRARIO DE COLOMBIA S.A.</v>
          </cell>
          <cell r="J1086" t="str">
            <v>AHR</v>
          </cell>
          <cell r="K1086" t="str">
            <v>486603004213</v>
          </cell>
          <cell r="M1086">
            <v>50158182</v>
          </cell>
        </row>
        <row r="1087">
          <cell r="F1087">
            <v>800012873</v>
          </cell>
          <cell r="G1087" t="str">
            <v>TAURAMENA</v>
          </cell>
          <cell r="H1087" t="str">
            <v>800037800</v>
          </cell>
          <cell r="I1087" t="str">
            <v>AGRARIO DE COLOMBIA S.A.</v>
          </cell>
          <cell r="J1087" t="str">
            <v>AHR</v>
          </cell>
          <cell r="K1087" t="str">
            <v>486633009651</v>
          </cell>
          <cell r="M1087">
            <v>133450929</v>
          </cell>
        </row>
        <row r="1088">
          <cell r="F1088">
            <v>891857861</v>
          </cell>
          <cell r="G1088" t="str">
            <v>TRINIDAD</v>
          </cell>
          <cell r="H1088" t="str">
            <v>800037800</v>
          </cell>
          <cell r="I1088" t="str">
            <v>AGRARIO DE COLOMBIA S.A.</v>
          </cell>
          <cell r="J1088" t="str">
            <v>AHR</v>
          </cell>
          <cell r="K1088" t="str">
            <v>486653008554</v>
          </cell>
          <cell r="M1088">
            <v>97532001</v>
          </cell>
        </row>
        <row r="1089">
          <cell r="F1089">
            <v>892099475</v>
          </cell>
          <cell r="G1089" t="str">
            <v>VILLANUEVA</v>
          </cell>
          <cell r="H1089" t="str">
            <v>860003020</v>
          </cell>
          <cell r="I1089" t="str">
            <v>BANCO BBVA S.A.</v>
          </cell>
          <cell r="J1089" t="str">
            <v>CRR</v>
          </cell>
          <cell r="K1089" t="str">
            <v>950006510</v>
          </cell>
          <cell r="M1089">
            <v>184555875</v>
          </cell>
        </row>
        <row r="1090">
          <cell r="F1090">
            <v>800102891</v>
          </cell>
          <cell r="G1090" t="str">
            <v>MOCOA</v>
          </cell>
          <cell r="H1090" t="str">
            <v>800037800</v>
          </cell>
          <cell r="I1090" t="str">
            <v>AGRARIO DE COLOMBIA S.A.</v>
          </cell>
          <cell r="J1090" t="str">
            <v>AHR</v>
          </cell>
          <cell r="K1090" t="str">
            <v>479033014299</v>
          </cell>
          <cell r="M1090">
            <v>270017964</v>
          </cell>
        </row>
        <row r="1091">
          <cell r="F1091">
            <v>800018650</v>
          </cell>
          <cell r="G1091" t="str">
            <v>COLON</v>
          </cell>
          <cell r="H1091" t="str">
            <v>860007738</v>
          </cell>
          <cell r="I1091" t="str">
            <v>BANCO POPULAR S. A.</v>
          </cell>
          <cell r="J1091" t="str">
            <v>CRR</v>
          </cell>
          <cell r="K1091" t="str">
            <v>110445022338</v>
          </cell>
          <cell r="M1091">
            <v>15591570</v>
          </cell>
        </row>
        <row r="1092">
          <cell r="F1092">
            <v>800102896</v>
          </cell>
          <cell r="G1092" t="str">
            <v>ORITO</v>
          </cell>
          <cell r="H1092" t="str">
            <v>800037800</v>
          </cell>
          <cell r="I1092" t="str">
            <v>AGRARIO DE COLOMBIA S.A.</v>
          </cell>
          <cell r="J1092" t="str">
            <v>AHR</v>
          </cell>
          <cell r="K1092" t="str">
            <v>479203002592</v>
          </cell>
          <cell r="M1092">
            <v>274000524</v>
          </cell>
        </row>
        <row r="1093">
          <cell r="F1093">
            <v>891200461</v>
          </cell>
          <cell r="G1093" t="str">
            <v>PUERTO ASIS</v>
          </cell>
          <cell r="H1093" t="str">
            <v>860003020</v>
          </cell>
          <cell r="I1093" t="str">
            <v>BANCO BBVA S.A.</v>
          </cell>
          <cell r="J1093" t="str">
            <v>AHR</v>
          </cell>
          <cell r="K1093" t="str">
            <v>726107006</v>
          </cell>
          <cell r="M1093">
            <v>358890840</v>
          </cell>
        </row>
        <row r="1094">
          <cell r="F1094">
            <v>800229887</v>
          </cell>
          <cell r="G1094" t="str">
            <v>PUERTO CAICEDO</v>
          </cell>
          <cell r="H1094" t="str">
            <v>860003020</v>
          </cell>
          <cell r="I1094" t="str">
            <v>BANCO BBVA S.A.</v>
          </cell>
          <cell r="J1094" t="str">
            <v>CRR</v>
          </cell>
          <cell r="K1094" t="str">
            <v>0726000100003023</v>
          </cell>
          <cell r="M1094">
            <v>59970711</v>
          </cell>
        </row>
        <row r="1095">
          <cell r="F1095">
            <v>800222489</v>
          </cell>
          <cell r="G1095" t="str">
            <v>PUERTO GUZMAN</v>
          </cell>
          <cell r="H1095" t="str">
            <v>800037800</v>
          </cell>
          <cell r="I1095" t="str">
            <v>AGRARIO DE COLOMBIA S.A.</v>
          </cell>
          <cell r="J1095" t="str">
            <v>AHR</v>
          </cell>
          <cell r="K1095" t="str">
            <v>479603005558</v>
          </cell>
          <cell r="M1095">
            <v>184884087</v>
          </cell>
        </row>
        <row r="1096">
          <cell r="F1096">
            <v>891200513</v>
          </cell>
          <cell r="G1096" t="str">
            <v>PUERTO LEGUIZAMO</v>
          </cell>
          <cell r="H1096" t="str">
            <v>800037800</v>
          </cell>
          <cell r="I1096" t="str">
            <v>AGRARIO DE COLOMBIA S.A.</v>
          </cell>
          <cell r="J1096" t="str">
            <v>AHR</v>
          </cell>
          <cell r="K1096" t="str">
            <v>479353005131</v>
          </cell>
          <cell r="M1096">
            <v>171073698</v>
          </cell>
        </row>
        <row r="1097">
          <cell r="F1097">
            <v>891201645</v>
          </cell>
          <cell r="G1097" t="str">
            <v>SIBUNDOY</v>
          </cell>
          <cell r="H1097" t="str">
            <v>860007738</v>
          </cell>
          <cell r="I1097" t="str">
            <v>BANCO POPULAR S. A.</v>
          </cell>
          <cell r="J1097" t="str">
            <v>CRR</v>
          </cell>
          <cell r="K1097" t="str">
            <v>110445022163</v>
          </cell>
          <cell r="M1097">
            <v>61906608</v>
          </cell>
        </row>
        <row r="1098">
          <cell r="F1098">
            <v>800102903</v>
          </cell>
          <cell r="G1098" t="str">
            <v>SAN FRANCISCO</v>
          </cell>
          <cell r="H1098" t="str">
            <v>860007738</v>
          </cell>
          <cell r="I1098" t="str">
            <v>BANCO POPULAR S. A.</v>
          </cell>
          <cell r="J1098" t="str">
            <v>CRR</v>
          </cell>
          <cell r="K1098" t="str">
            <v>110445022395</v>
          </cell>
          <cell r="M1098">
            <v>14866179</v>
          </cell>
        </row>
        <row r="1099">
          <cell r="F1099">
            <v>800252922</v>
          </cell>
          <cell r="G1099" t="str">
            <v>SAN MIGUEL</v>
          </cell>
          <cell r="H1099" t="str">
            <v>800037800</v>
          </cell>
          <cell r="I1099" t="str">
            <v>AGRARIO DE COLOMBIA S.A.</v>
          </cell>
          <cell r="J1099" t="str">
            <v>AHR</v>
          </cell>
          <cell r="K1099" t="str">
            <v>479403003453</v>
          </cell>
          <cell r="M1099">
            <v>147291810</v>
          </cell>
        </row>
        <row r="1100">
          <cell r="F1100">
            <v>800102906</v>
          </cell>
          <cell r="G1100" t="str">
            <v>SANTIAGO</v>
          </cell>
          <cell r="H1100" t="str">
            <v>860007738</v>
          </cell>
          <cell r="I1100" t="str">
            <v>BANCO POPULAR S. A.</v>
          </cell>
          <cell r="J1100" t="str">
            <v>CRR</v>
          </cell>
          <cell r="K1100" t="str">
            <v>110445022361</v>
          </cell>
          <cell r="M1100">
            <v>39465888</v>
          </cell>
        </row>
        <row r="1101">
          <cell r="F1101">
            <v>800102912</v>
          </cell>
          <cell r="G1101" t="str">
            <v>VALLE DEL GUAMUEZ</v>
          </cell>
          <cell r="H1101" t="str">
            <v>800037800</v>
          </cell>
          <cell r="I1101" t="str">
            <v>AGRARIO DE COLOMBIA S.A.</v>
          </cell>
          <cell r="J1101" t="str">
            <v>AHR</v>
          </cell>
          <cell r="K1101" t="str">
            <v>479103004512</v>
          </cell>
          <cell r="M1101">
            <v>178238520</v>
          </cell>
        </row>
        <row r="1102">
          <cell r="F1102">
            <v>800054249</v>
          </cell>
          <cell r="G1102" t="str">
            <v>VILLAGARZON</v>
          </cell>
          <cell r="H1102" t="str">
            <v>860003020</v>
          </cell>
          <cell r="I1102" t="str">
            <v>BANCO BBVA S.A.</v>
          </cell>
          <cell r="J1102" t="str">
            <v>AHR</v>
          </cell>
          <cell r="K1102" t="str">
            <v>0882310200051568</v>
          </cell>
          <cell r="M1102">
            <v>132884394</v>
          </cell>
        </row>
        <row r="1103">
          <cell r="F1103">
            <v>892400038</v>
          </cell>
          <cell r="G1103" t="str">
            <v>SAN ANDRES</v>
          </cell>
          <cell r="H1103" t="str">
            <v>860007738</v>
          </cell>
          <cell r="I1103" t="str">
            <v>BANCO POPULAR S. A.</v>
          </cell>
          <cell r="J1103" t="str">
            <v>AHR</v>
          </cell>
          <cell r="K1103" t="str">
            <v>220640130159</v>
          </cell>
          <cell r="M1103">
            <v>193935876</v>
          </cell>
        </row>
        <row r="1104">
          <cell r="F1104">
            <v>800103021</v>
          </cell>
          <cell r="G1104" t="str">
            <v>PROVIDENCIA Y SANTA CATALINA</v>
          </cell>
          <cell r="H1104" t="str">
            <v>800037800</v>
          </cell>
          <cell r="I1104" t="str">
            <v>AGRARIO DE COLOMBIA S.A.</v>
          </cell>
          <cell r="J1104" t="str">
            <v>AHR</v>
          </cell>
          <cell r="K1104" t="str">
            <v>481103003405</v>
          </cell>
          <cell r="M1104">
            <v>21489387</v>
          </cell>
        </row>
        <row r="1105">
          <cell r="F1105">
            <v>899999302</v>
          </cell>
          <cell r="G1105" t="str">
            <v>LETICIA</v>
          </cell>
          <cell r="H1105" t="str">
            <v>860002964</v>
          </cell>
          <cell r="I1105" t="str">
            <v>BANCO DE BOGOTA S. A.</v>
          </cell>
          <cell r="J1105" t="str">
            <v>CRR</v>
          </cell>
          <cell r="K1105" t="str">
            <v>407030824</v>
          </cell>
          <cell r="M1105">
            <v>410773488</v>
          </cell>
        </row>
        <row r="1106">
          <cell r="F1106">
            <v>800103161</v>
          </cell>
          <cell r="G1106" t="str">
            <v>PUERTONARIÑO</v>
          </cell>
          <cell r="H1106" t="str">
            <v>860002964</v>
          </cell>
          <cell r="I1106" t="str">
            <v>BANCO DE BOGOTA S. A.</v>
          </cell>
          <cell r="J1106" t="str">
            <v>CRR</v>
          </cell>
          <cell r="K1106" t="str">
            <v>407030907</v>
          </cell>
          <cell r="M1106">
            <v>87235263</v>
          </cell>
        </row>
        <row r="1107">
          <cell r="F1107">
            <v>892099105</v>
          </cell>
          <cell r="G1107" t="str">
            <v>INIRIDA</v>
          </cell>
          <cell r="H1107" t="str">
            <v>800037800</v>
          </cell>
          <cell r="I1107" t="str">
            <v>AGRARIO DE COLOMBIA S.A.</v>
          </cell>
          <cell r="J1107" t="str">
            <v>AHR</v>
          </cell>
          <cell r="K1107" t="str">
            <v>477033000171</v>
          </cell>
          <cell r="M1107">
            <v>426342423</v>
          </cell>
        </row>
        <row r="1108">
          <cell r="F1108">
            <v>901362662</v>
          </cell>
          <cell r="G1108" t="str">
            <v>BARRANCOMINAS</v>
          </cell>
          <cell r="H1108" t="str">
            <v>800037800</v>
          </cell>
          <cell r="I1108" t="str">
            <v>AGRARIO DE COLOMBIA S.A.</v>
          </cell>
          <cell r="J1108" t="str">
            <v>AHR</v>
          </cell>
          <cell r="K1108" t="str">
            <v>477033007631</v>
          </cell>
          <cell r="M1108">
            <v>229368600</v>
          </cell>
        </row>
        <row r="1109">
          <cell r="F1109">
            <v>800103180</v>
          </cell>
          <cell r="G1109" t="str">
            <v>SAN JOSE DEL GUAVIARE</v>
          </cell>
          <cell r="H1109" t="str">
            <v>860007738</v>
          </cell>
          <cell r="I1109" t="str">
            <v>BANCO POPULAR S. A.</v>
          </cell>
          <cell r="J1109" t="str">
            <v>CRR</v>
          </cell>
          <cell r="K1109" t="str">
            <v>110054022967</v>
          </cell>
          <cell r="M1109">
            <v>405446145</v>
          </cell>
        </row>
        <row r="1110">
          <cell r="F1110">
            <v>800191431</v>
          </cell>
          <cell r="G1110" t="str">
            <v>CALAMAR</v>
          </cell>
          <cell r="H1110" t="str">
            <v>860007738</v>
          </cell>
          <cell r="I1110" t="str">
            <v>BANCO POPULAR S. A.</v>
          </cell>
          <cell r="J1110" t="str">
            <v>CRR</v>
          </cell>
          <cell r="K1110" t="str">
            <v>054023056</v>
          </cell>
          <cell r="M1110">
            <v>92488242</v>
          </cell>
        </row>
        <row r="1111">
          <cell r="F1111">
            <v>800191427</v>
          </cell>
          <cell r="G1111" t="str">
            <v>EL RETORNO</v>
          </cell>
          <cell r="H1111" t="str">
            <v>800037800</v>
          </cell>
          <cell r="I1111" t="str">
            <v>AGRARIO DE COLOMBIA S.A.</v>
          </cell>
          <cell r="J1111" t="str">
            <v>AHR</v>
          </cell>
          <cell r="K1111" t="str">
            <v>483033006242</v>
          </cell>
          <cell r="M1111">
            <v>93111762</v>
          </cell>
        </row>
        <row r="1112">
          <cell r="F1112">
            <v>800103198</v>
          </cell>
          <cell r="G1112" t="str">
            <v>MIRAFLORES</v>
          </cell>
          <cell r="H1112" t="str">
            <v>860007738</v>
          </cell>
          <cell r="I1112" t="str">
            <v>BANCO POPULAR S. A.</v>
          </cell>
          <cell r="J1112" t="str">
            <v>CRR</v>
          </cell>
          <cell r="K1112" t="str">
            <v>110410021315</v>
          </cell>
          <cell r="M1112">
            <v>27266874</v>
          </cell>
        </row>
        <row r="1113">
          <cell r="F1113">
            <v>892099233</v>
          </cell>
          <cell r="G1113" t="str">
            <v>MITU</v>
          </cell>
          <cell r="H1113" t="str">
            <v>800037800</v>
          </cell>
          <cell r="I1113" t="str">
            <v>AGRARIO DE COLOMBIA S.A.</v>
          </cell>
          <cell r="J1113" t="str">
            <v>AHR</v>
          </cell>
          <cell r="K1113" t="str">
            <v>484203005641</v>
          </cell>
          <cell r="M1113">
            <v>453603063</v>
          </cell>
        </row>
        <row r="1114">
          <cell r="F1114">
            <v>832000605</v>
          </cell>
          <cell r="G1114" t="str">
            <v>CARURU</v>
          </cell>
          <cell r="H1114" t="str">
            <v>860003020</v>
          </cell>
          <cell r="I1114" t="str">
            <v>BANCO BBVA S.A.</v>
          </cell>
          <cell r="J1114" t="str">
            <v>CRR</v>
          </cell>
          <cell r="K1114" t="str">
            <v>489003772</v>
          </cell>
          <cell r="M1114">
            <v>28675200</v>
          </cell>
        </row>
        <row r="1115">
          <cell r="F1115">
            <v>832000219</v>
          </cell>
          <cell r="G1115" t="str">
            <v>TARAIRA</v>
          </cell>
          <cell r="H1115" t="str">
            <v>800037800</v>
          </cell>
          <cell r="I1115" t="str">
            <v>AGRARIO DE COLOMBIA S.A.</v>
          </cell>
          <cell r="J1115" t="str">
            <v>AHR</v>
          </cell>
          <cell r="K1115" t="str">
            <v>484203005951</v>
          </cell>
          <cell r="M1115">
            <v>11344896</v>
          </cell>
        </row>
        <row r="1116">
          <cell r="F1116">
            <v>892099305</v>
          </cell>
          <cell r="G1116" t="str">
            <v>PUERTO CARREÑO</v>
          </cell>
          <cell r="H1116" t="str">
            <v>860003020</v>
          </cell>
          <cell r="I1116" t="str">
            <v>BANCO BBVA S.A.</v>
          </cell>
          <cell r="J1116" t="str">
            <v>CRR</v>
          </cell>
          <cell r="K1116" t="str">
            <v>735003667</v>
          </cell>
          <cell r="M1116">
            <v>312397821</v>
          </cell>
        </row>
        <row r="1117">
          <cell r="F1117">
            <v>800103308</v>
          </cell>
          <cell r="G1117" t="str">
            <v>LA PRIMAVERA</v>
          </cell>
          <cell r="H1117" t="str">
            <v>800037800</v>
          </cell>
          <cell r="I1117" t="str">
            <v>AGRARIO DE COLOMBIA S.A.</v>
          </cell>
          <cell r="J1117" t="str">
            <v>AHR</v>
          </cell>
          <cell r="K1117" t="str">
            <v>485103001637</v>
          </cell>
          <cell r="M1117">
            <v>114988404</v>
          </cell>
        </row>
        <row r="1118">
          <cell r="F1118">
            <v>800103318</v>
          </cell>
          <cell r="G1118" t="str">
            <v>SANTA ROSALIA</v>
          </cell>
          <cell r="H1118" t="str">
            <v>890903938</v>
          </cell>
          <cell r="I1118" t="str">
            <v>BANCOLOMBIA S.A.</v>
          </cell>
          <cell r="J1118" t="str">
            <v>AHR</v>
          </cell>
          <cell r="K1118" t="str">
            <v>84196054951</v>
          </cell>
          <cell r="M1118">
            <v>37521417</v>
          </cell>
        </row>
        <row r="1119">
          <cell r="F1119">
            <v>842000017</v>
          </cell>
          <cell r="G1119" t="str">
            <v>CUMARIBO</v>
          </cell>
          <cell r="H1119" t="str">
            <v>860003020</v>
          </cell>
          <cell r="I1119" t="str">
            <v>BANCO BBVA S.A.</v>
          </cell>
          <cell r="J1119" t="str">
            <v>CRR</v>
          </cell>
          <cell r="K1119" t="str">
            <v>0735590100003774</v>
          </cell>
          <cell r="M1119">
            <v>1114069104</v>
          </cell>
        </row>
        <row r="1120">
          <cell r="F1120">
            <v>899999336</v>
          </cell>
          <cell r="G1120" t="str">
            <v>ANM AMAZONAS</v>
          </cell>
          <cell r="H1120" t="str">
            <v>860003020</v>
          </cell>
          <cell r="I1120" t="str">
            <v>BANCO BBVA S.A.</v>
          </cell>
          <cell r="J1120" t="str">
            <v>AHR</v>
          </cell>
          <cell r="K1120" t="str">
            <v>0506000200287663</v>
          </cell>
          <cell r="M1120">
            <v>199067541</v>
          </cell>
        </row>
        <row r="1121">
          <cell r="F1121">
            <v>892099149</v>
          </cell>
          <cell r="G1121" t="str">
            <v>ANM GUAINIA</v>
          </cell>
          <cell r="H1121" t="str">
            <v>890903938</v>
          </cell>
          <cell r="I1121" t="str">
            <v>BANCOLOMBIA S.A.</v>
          </cell>
          <cell r="J1121" t="str">
            <v>AHR</v>
          </cell>
          <cell r="K1121" t="str">
            <v>76384080258</v>
          </cell>
          <cell r="M1121">
            <v>192680997</v>
          </cell>
        </row>
        <row r="1122">
          <cell r="F1122">
            <v>845000021</v>
          </cell>
          <cell r="G1122" t="str">
            <v>ANM VAUPÉS</v>
          </cell>
          <cell r="H1122" t="str">
            <v>800037800</v>
          </cell>
          <cell r="I1122" t="str">
            <v>AGRARIO DE COLOMBIA S.A.</v>
          </cell>
          <cell r="J1122" t="str">
            <v>AHR</v>
          </cell>
          <cell r="K1122" t="str">
            <v>484203005404</v>
          </cell>
          <cell r="M1122">
            <v>121225233</v>
          </cell>
        </row>
      </sheetData>
      <sheetData sheetId="4" refreshError="1">
        <row r="16">
          <cell r="C16" t="str">
            <v>A-03-03-05-001-001-01</v>
          </cell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M16">
            <v>223725390</v>
          </cell>
        </row>
        <row r="17">
          <cell r="C17" t="str">
            <v>A-03-03-05-001-001-02</v>
          </cell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M17">
            <v>6413662112</v>
          </cell>
        </row>
        <row r="18">
          <cell r="C18" t="str">
            <v>A-03-03-05-001-001-03</v>
          </cell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M18">
            <v>993071479</v>
          </cell>
        </row>
        <row r="19">
          <cell r="C19" t="str">
            <v>A-03-03-05-001-001-04</v>
          </cell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M19">
            <v>1560663604</v>
          </cell>
        </row>
        <row r="20">
          <cell r="C20" t="str">
            <v>A-03-03-05-001-001-05</v>
          </cell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M20">
            <v>3319465973</v>
          </cell>
        </row>
        <row r="21">
          <cell r="C21" t="str">
            <v>A-03-03-05-001-001-06</v>
          </cell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M21">
            <v>2942203932</v>
          </cell>
        </row>
        <row r="22">
          <cell r="C22" t="str">
            <v>A-03-03-05-001-001-07</v>
          </cell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M22">
            <v>1680263092</v>
          </cell>
        </row>
        <row r="23">
          <cell r="C23" t="str">
            <v>A-03-03-05-001-001-08</v>
          </cell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M23">
            <v>1083618084</v>
          </cell>
        </row>
        <row r="24">
          <cell r="C24" t="str">
            <v>A-03-03-05-001-001-09</v>
          </cell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M24">
            <v>860817278</v>
          </cell>
        </row>
        <row r="25">
          <cell r="C25" t="str">
            <v>A-03-03-05-001-001-10</v>
          </cell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M25">
            <v>4061218075</v>
          </cell>
        </row>
        <row r="26">
          <cell r="C26" t="str">
            <v>A-03-03-05-001-001-11</v>
          </cell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M26">
            <v>2064278747</v>
          </cell>
        </row>
        <row r="27">
          <cell r="C27" t="str">
            <v>A-03-03-05-001-001-12</v>
          </cell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M27">
            <v>1333405239</v>
          </cell>
        </row>
        <row r="28">
          <cell r="C28" t="str">
            <v>A-03-03-05-001-001-13</v>
          </cell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M28">
            <v>3712484116</v>
          </cell>
        </row>
        <row r="29">
          <cell r="C29" t="str">
            <v>A-03-03-05-001-001-14</v>
          </cell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M29">
            <v>4026105593</v>
          </cell>
        </row>
        <row r="30">
          <cell r="C30" t="str">
            <v>A-03-03-05-001-001-15</v>
          </cell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M30">
            <v>135472683</v>
          </cell>
        </row>
        <row r="31">
          <cell r="C31" t="str">
            <v>A-03-03-05-001-001-16</v>
          </cell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M31">
            <v>323222509</v>
          </cell>
        </row>
        <row r="32">
          <cell r="C32" t="str">
            <v>A-03-03-05-001-001-17</v>
          </cell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M32">
            <v>2246613838</v>
          </cell>
        </row>
        <row r="33">
          <cell r="C33" t="str">
            <v>A-03-03-05-001-001-18</v>
          </cell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M33">
            <v>1201887313</v>
          </cell>
        </row>
        <row r="34">
          <cell r="C34" t="str">
            <v>A-03-03-05-001-001-19</v>
          </cell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M34">
            <v>2752130771</v>
          </cell>
        </row>
        <row r="35">
          <cell r="C35" t="str">
            <v>A-03-03-05-001-001-20</v>
          </cell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M35">
            <v>1386861509</v>
          </cell>
        </row>
        <row r="36">
          <cell r="C36" t="str">
            <v>A-03-03-05-001-001-21</v>
          </cell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M36">
            <v>2954520923</v>
          </cell>
        </row>
        <row r="37">
          <cell r="C37" t="str">
            <v>A-03-03-05-001-001-22</v>
          </cell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M37">
            <v>2478522133</v>
          </cell>
        </row>
        <row r="38">
          <cell r="C38" t="str">
            <v>A-03-03-05-001-001-23</v>
          </cell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M38">
            <v>1349272891</v>
          </cell>
        </row>
        <row r="39">
          <cell r="C39" t="str">
            <v>A-03-03-05-001-001-24</v>
          </cell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M39">
            <v>757166597</v>
          </cell>
        </row>
        <row r="40">
          <cell r="C40" t="str">
            <v>A-03-03-05-001-001-25</v>
          </cell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M40">
            <v>813384199</v>
          </cell>
        </row>
        <row r="41">
          <cell r="C41" t="str">
            <v>A-03-03-05-001-001-26</v>
          </cell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M41">
            <v>116912309</v>
          </cell>
        </row>
        <row r="42">
          <cell r="C42" t="str">
            <v>A-03-03-05-001-001-27</v>
          </cell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M42">
            <v>2844391524</v>
          </cell>
        </row>
        <row r="43">
          <cell r="C43" t="str">
            <v>A-03-03-05-001-001-28</v>
          </cell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M43">
            <v>2339714820</v>
          </cell>
        </row>
        <row r="44">
          <cell r="C44" t="str">
            <v>A-03-03-05-001-001-29</v>
          </cell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M44">
            <v>2665724120</v>
          </cell>
        </row>
        <row r="45">
          <cell r="C45" t="str">
            <v>A-03-03-05-001-001-30</v>
          </cell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M45">
            <v>2080387077</v>
          </cell>
        </row>
        <row r="46">
          <cell r="C46" t="str">
            <v>A-03-03-05-001-001-31</v>
          </cell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M46">
            <v>114380876</v>
          </cell>
        </row>
        <row r="47">
          <cell r="C47" t="str">
            <v>A-03-03-05-001-001-32</v>
          </cell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M47">
            <v>191824785</v>
          </cell>
        </row>
        <row r="48">
          <cell r="C48" t="str">
            <v>A-03-03-05-001-001-33</v>
          </cell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M48">
            <v>11732821638</v>
          </cell>
        </row>
        <row r="49">
          <cell r="C49" t="str">
            <v>A-03-03-05-001-001-34</v>
          </cell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M49">
            <v>2643132970</v>
          </cell>
        </row>
        <row r="50">
          <cell r="C50" t="str">
            <v>A-03-03-05-001-001-35</v>
          </cell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M50">
            <v>1865392821</v>
          </cell>
        </row>
        <row r="51">
          <cell r="C51" t="str">
            <v>A-03-03-05-001-001-36</v>
          </cell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M51">
            <v>1211004234</v>
          </cell>
        </row>
        <row r="52">
          <cell r="C52" t="str">
            <v>A-03-03-05-001-001-37</v>
          </cell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M52">
            <v>658416297</v>
          </cell>
        </row>
        <row r="53">
          <cell r="C53" t="str">
            <v>A-03-03-05-001-001-38</v>
          </cell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M53">
            <v>504105529</v>
          </cell>
        </row>
        <row r="54">
          <cell r="C54" t="str">
            <v>A-03-03-05-001-001-39</v>
          </cell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M54">
            <v>685380613</v>
          </cell>
        </row>
        <row r="55">
          <cell r="C55" t="str">
            <v>A-03-03-05-001-001-40</v>
          </cell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M55">
            <v>1077575841</v>
          </cell>
        </row>
        <row r="56">
          <cell r="C56" t="str">
            <v>A-03-03-05-001-001-41</v>
          </cell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M56">
            <v>749326002</v>
          </cell>
        </row>
        <row r="57">
          <cell r="C57" t="str">
            <v>A-03-03-05-001-001-42</v>
          </cell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M57">
            <v>244380955</v>
          </cell>
        </row>
        <row r="58">
          <cell r="C58" t="str">
            <v>A-03-03-05-001-001-43</v>
          </cell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M58">
            <v>2330261456</v>
          </cell>
        </row>
        <row r="59">
          <cell r="C59" t="str">
            <v>A-03-03-05-001-001-44</v>
          </cell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M59">
            <v>246592123</v>
          </cell>
        </row>
        <row r="60">
          <cell r="C60" t="str">
            <v>A-03-03-05-001-001-45</v>
          </cell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M60">
            <v>349459960</v>
          </cell>
        </row>
        <row r="61">
          <cell r="C61" t="str">
            <v>A-03-03-05-001-001-46</v>
          </cell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M61">
            <v>1544583449</v>
          </cell>
        </row>
        <row r="62">
          <cell r="C62" t="str">
            <v>A-03-03-05-001-001-47</v>
          </cell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M62">
            <v>420755611</v>
          </cell>
        </row>
        <row r="63">
          <cell r="C63" t="str">
            <v>A-03-03-05-001-001-48</v>
          </cell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M63">
            <v>304501448</v>
          </cell>
        </row>
        <row r="64">
          <cell r="C64" t="str">
            <v>A-03-03-05-001-001-49</v>
          </cell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M64">
            <v>273564783</v>
          </cell>
        </row>
        <row r="65">
          <cell r="C65" t="str">
            <v>A-03-03-05-001-001-50</v>
          </cell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M65">
            <v>477232454</v>
          </cell>
        </row>
        <row r="66">
          <cell r="C66" t="str">
            <v>A-03-03-05-001-001-51</v>
          </cell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M66">
            <v>480639954</v>
          </cell>
        </row>
        <row r="67">
          <cell r="C67" t="str">
            <v>A-03-03-05-001-001-52</v>
          </cell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M67">
            <v>301865072</v>
          </cell>
        </row>
        <row r="68">
          <cell r="C68" t="str">
            <v>A-03-03-05-001-001-53</v>
          </cell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M68">
            <v>188133234</v>
          </cell>
        </row>
        <row r="69">
          <cell r="C69" t="str">
            <v>A-03-03-05-001-001-54</v>
          </cell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M69">
            <v>364693906</v>
          </cell>
        </row>
        <row r="70">
          <cell r="C70" t="str">
            <v>A-03-03-05-001-001-55</v>
          </cell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M70">
            <v>1268482155</v>
          </cell>
        </row>
        <row r="71">
          <cell r="C71" t="str">
            <v>A-03-03-05-001-001-56</v>
          </cell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M71">
            <v>474377724</v>
          </cell>
        </row>
        <row r="72">
          <cell r="C72" t="str">
            <v>A-03-03-05-001-001-57</v>
          </cell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M72">
            <v>434681532</v>
          </cell>
        </row>
        <row r="73">
          <cell r="C73" t="str">
            <v>A-03-03-05-001-001-58</v>
          </cell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M73">
            <v>403636253</v>
          </cell>
        </row>
        <row r="74">
          <cell r="C74" t="str">
            <v>A-03-03-05-001-001-59</v>
          </cell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M74">
            <v>599948578</v>
          </cell>
        </row>
        <row r="75">
          <cell r="C75" t="str">
            <v>A-03-03-05-001-001-60</v>
          </cell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M75">
            <v>764806649</v>
          </cell>
        </row>
        <row r="76">
          <cell r="C76" t="str">
            <v>A-03-03-05-001-001-61</v>
          </cell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M76">
            <v>4325866485</v>
          </cell>
        </row>
        <row r="77">
          <cell r="C77" t="str">
            <v>A-03-03-05-001-001-62</v>
          </cell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M77">
            <v>1295700482</v>
          </cell>
        </row>
        <row r="78">
          <cell r="C78" t="str">
            <v>A-03-03-05-001-001-63</v>
          </cell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M78">
            <v>915275352</v>
          </cell>
        </row>
        <row r="79">
          <cell r="C79" t="str">
            <v>A-03-03-05-001-001-64</v>
          </cell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M79">
            <v>628330948</v>
          </cell>
        </row>
        <row r="80">
          <cell r="C80" t="str">
            <v>A-03-03-05-001-001-65</v>
          </cell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M80">
            <v>926666883</v>
          </cell>
        </row>
        <row r="81">
          <cell r="C81" t="str">
            <v>A-03-03-05-001-001-66</v>
          </cell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M81">
            <v>1133085174</v>
          </cell>
        </row>
        <row r="82">
          <cell r="C82" t="str">
            <v>A-03-03-05-001-001-67</v>
          </cell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M82">
            <v>642144405</v>
          </cell>
        </row>
        <row r="83">
          <cell r="C83" t="str">
            <v>A-03-03-05-001-001-68</v>
          </cell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M83">
            <v>336259172</v>
          </cell>
        </row>
        <row r="84">
          <cell r="C84" t="str">
            <v>A-03-03-05-001-001-69</v>
          </cell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M84">
            <v>764868952</v>
          </cell>
        </row>
        <row r="85">
          <cell r="C85" t="str">
            <v>A-03-03-05-001-001-70</v>
          </cell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M85">
            <v>803438121</v>
          </cell>
        </row>
        <row r="86">
          <cell r="C86" t="str">
            <v>A-03-03-05-001-001-71</v>
          </cell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M86">
            <v>325144560</v>
          </cell>
        </row>
        <row r="87">
          <cell r="C87" t="str">
            <v>A-03-03-05-001-001-72</v>
          </cell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M87">
            <v>735039795</v>
          </cell>
        </row>
        <row r="88">
          <cell r="C88" t="str">
            <v>A-03-03-05-001-001-73</v>
          </cell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M88">
            <v>372155201</v>
          </cell>
        </row>
        <row r="89">
          <cell r="C89" t="str">
            <v>A-03-03-05-001-001-74</v>
          </cell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M89">
            <v>602447527</v>
          </cell>
        </row>
        <row r="90">
          <cell r="C90" t="str">
            <v>A-03-03-05-001-001-75</v>
          </cell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M90">
            <v>346508149</v>
          </cell>
        </row>
        <row r="91">
          <cell r="C91" t="str">
            <v>A-03-03-05-001-001-76</v>
          </cell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M91">
            <v>503457146</v>
          </cell>
        </row>
        <row r="92">
          <cell r="C92" t="str">
            <v>A-03-03-05-001-001-77</v>
          </cell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M92">
            <v>989014503</v>
          </cell>
        </row>
        <row r="93">
          <cell r="C93" t="str">
            <v>A-03-03-05-001-001-78</v>
          </cell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M93">
            <v>1067104137</v>
          </cell>
        </row>
        <row r="94">
          <cell r="C94" t="str">
            <v>A-03-03-05-001-001-79</v>
          </cell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M94">
            <v>526472420</v>
          </cell>
        </row>
        <row r="95">
          <cell r="C95" t="str">
            <v>A-03-03-05-001-001-80</v>
          </cell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M95">
            <v>305419052</v>
          </cell>
        </row>
        <row r="96">
          <cell r="C96" t="str">
            <v>A-03-03-05-001-001-81</v>
          </cell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M96">
            <v>337457510</v>
          </cell>
        </row>
        <row r="97">
          <cell r="C97" t="str">
            <v>A-03-03-05-001-001-82</v>
          </cell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M97">
            <v>269002782</v>
          </cell>
        </row>
        <row r="98">
          <cell r="C98" t="str">
            <v>A-03-03-05-001-001-83</v>
          </cell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M98">
            <v>665170638</v>
          </cell>
        </row>
        <row r="99">
          <cell r="C99" t="str">
            <v>A-03-03-05-001-001-84</v>
          </cell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M99">
            <v>284209155</v>
          </cell>
        </row>
        <row r="100">
          <cell r="C100" t="str">
            <v>A-03-03-05-001-001-85</v>
          </cell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M100">
            <v>245005292</v>
          </cell>
        </row>
        <row r="101">
          <cell r="C101" t="str">
            <v>A-03-03-05-001-001-86</v>
          </cell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M101">
            <v>361687864</v>
          </cell>
        </row>
        <row r="102">
          <cell r="C102" t="str">
            <v>A-03-03-05-001-001-87</v>
          </cell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M102">
            <v>270973369</v>
          </cell>
        </row>
        <row r="103">
          <cell r="C103" t="str">
            <v>A-03-03-05-001-001-88</v>
          </cell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M103">
            <v>228383274</v>
          </cell>
        </row>
        <row r="104">
          <cell r="C104" t="str">
            <v>A-03-03-05-001-001-89</v>
          </cell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M104">
            <v>208905460</v>
          </cell>
        </row>
        <row r="105">
          <cell r="C105" t="str">
            <v>A-03-03-05-001-001-90</v>
          </cell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M105">
            <v>433154862</v>
          </cell>
        </row>
        <row r="106">
          <cell r="C106" t="str">
            <v>A-03-03-05-001-001-91</v>
          </cell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M106">
            <v>431366321</v>
          </cell>
        </row>
        <row r="107">
          <cell r="C107" t="str">
            <v>A-03-03-05-001-001-92</v>
          </cell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M107">
            <v>111172701</v>
          </cell>
        </row>
        <row r="108">
          <cell r="C108" t="str">
            <v>A-03-03-05-001-001-93</v>
          </cell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M108">
            <v>480003011</v>
          </cell>
        </row>
        <row r="109">
          <cell r="C109" t="str">
            <v>A-03-03-05-001-001-94</v>
          </cell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M109">
            <v>260098081</v>
          </cell>
        </row>
        <row r="110">
          <cell r="C110" t="str">
            <v>A-03-03-05-001-001-95</v>
          </cell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M110">
            <v>246957229</v>
          </cell>
        </row>
        <row r="111">
          <cell r="C111" t="str">
            <v>A-03-03-05-001-001-96</v>
          </cell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M111">
            <v>142850141</v>
          </cell>
        </row>
        <row r="112">
          <cell r="C112" t="str">
            <v>A-03-03-05-001-001-97</v>
          </cell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M112">
            <v>94159063</v>
          </cell>
        </row>
      </sheetData>
      <sheetData sheetId="5" refreshError="1">
        <row r="16">
          <cell r="C16" t="str">
            <v>A-03-03-05-001-001-01</v>
          </cell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M16">
            <v>158443329</v>
          </cell>
        </row>
        <row r="17">
          <cell r="C17" t="str">
            <v>A-03-03-05-001-001-02</v>
          </cell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M17">
            <v>4542184409</v>
          </cell>
        </row>
        <row r="18">
          <cell r="C18" t="str">
            <v>A-03-03-05-001-001-03</v>
          </cell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M18">
            <v>703297696</v>
          </cell>
        </row>
        <row r="19">
          <cell r="C19" t="str">
            <v>A-03-03-05-001-001-04</v>
          </cell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M19">
            <v>1105268997</v>
          </cell>
        </row>
        <row r="20">
          <cell r="C20" t="str">
            <v>A-03-03-05-001-001-05</v>
          </cell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M20">
            <v>2350860761</v>
          </cell>
        </row>
        <row r="21">
          <cell r="C21" t="str">
            <v>A-03-03-05-001-001-06</v>
          </cell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M21">
            <v>2083682083</v>
          </cell>
        </row>
        <row r="22">
          <cell r="C22" t="str">
            <v>A-03-03-05-001-001-07</v>
          </cell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M22">
            <v>1189969894</v>
          </cell>
        </row>
        <row r="23">
          <cell r="C23" t="str">
            <v>A-03-03-05-001-001-08</v>
          </cell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M23">
            <v>767423210</v>
          </cell>
        </row>
        <row r="24">
          <cell r="C24" t="str">
            <v>A-03-03-05-001-001-09</v>
          </cell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M24">
            <v>609634675</v>
          </cell>
        </row>
        <row r="25">
          <cell r="C25" t="str">
            <v>A-03-03-05-001-001-10</v>
          </cell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M25">
            <v>2876172941</v>
          </cell>
        </row>
        <row r="26">
          <cell r="C26" t="str">
            <v>A-03-03-05-001-001-11</v>
          </cell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M26">
            <v>1461931510</v>
          </cell>
        </row>
        <row r="27">
          <cell r="C27" t="str">
            <v>A-03-03-05-001-001-12</v>
          </cell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M27">
            <v>944323599</v>
          </cell>
        </row>
        <row r="28">
          <cell r="C28" t="str">
            <v>A-03-03-05-001-001-13</v>
          </cell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M28">
            <v>2629197981</v>
          </cell>
        </row>
        <row r="29">
          <cell r="C29" t="str">
            <v>A-03-03-05-001-001-14</v>
          </cell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M29">
            <v>2851306124</v>
          </cell>
        </row>
        <row r="30">
          <cell r="C30" t="str">
            <v>A-03-03-05-001-001-15</v>
          </cell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M30">
            <v>95942365</v>
          </cell>
        </row>
        <row r="31">
          <cell r="C31" t="str">
            <v>A-03-03-05-001-001-16</v>
          </cell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M31">
            <v>228907638</v>
          </cell>
        </row>
        <row r="32">
          <cell r="C32" t="str">
            <v>A-03-03-05-001-001-17</v>
          </cell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M32">
            <v>1591062044</v>
          </cell>
        </row>
        <row r="33">
          <cell r="C33" t="str">
            <v>A-03-03-05-001-001-18</v>
          </cell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M33">
            <v>851182011</v>
          </cell>
        </row>
        <row r="34">
          <cell r="C34" t="str">
            <v>A-03-03-05-001-001-19</v>
          </cell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M34">
            <v>1949071414</v>
          </cell>
        </row>
        <row r="35">
          <cell r="C35" t="str">
            <v>A-03-03-05-001-001-20</v>
          </cell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M35">
            <v>982181571</v>
          </cell>
        </row>
        <row r="36">
          <cell r="C36" t="str">
            <v>A-03-03-05-001-001-21</v>
          </cell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M36">
            <v>2092405031</v>
          </cell>
        </row>
        <row r="37">
          <cell r="C37" t="str">
            <v>A-03-03-05-001-001-22</v>
          </cell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M37">
            <v>1755300543</v>
          </cell>
        </row>
        <row r="38">
          <cell r="C38" t="str">
            <v>A-03-03-05-001-001-23</v>
          </cell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M38">
            <v>955561141</v>
          </cell>
        </row>
        <row r="39">
          <cell r="C39" t="str">
            <v>A-03-03-05-001-001-24</v>
          </cell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M39">
            <v>536228796</v>
          </cell>
        </row>
        <row r="40">
          <cell r="C40" t="str">
            <v>A-03-03-05-001-001-25</v>
          </cell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M40">
            <v>576042355</v>
          </cell>
        </row>
        <row r="41">
          <cell r="C41" t="str">
            <v>A-03-03-05-001-001-26</v>
          </cell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M41">
            <v>82797824</v>
          </cell>
        </row>
        <row r="42">
          <cell r="C42" t="str">
            <v>A-03-03-05-001-001-27</v>
          </cell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M42">
            <v>2014410894</v>
          </cell>
        </row>
        <row r="43">
          <cell r="C43" t="str">
            <v>A-03-03-05-001-001-28</v>
          </cell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M43">
            <v>1656996579</v>
          </cell>
        </row>
        <row r="44">
          <cell r="C44" t="str">
            <v>A-03-03-05-001-001-29</v>
          </cell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M44">
            <v>1887877834</v>
          </cell>
        </row>
        <row r="45">
          <cell r="C45" t="str">
            <v>A-03-03-05-001-001-30</v>
          </cell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M45">
            <v>1473339503</v>
          </cell>
        </row>
        <row r="46">
          <cell r="C46" t="str">
            <v>A-03-03-05-001-001-31</v>
          </cell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M46">
            <v>81005052</v>
          </cell>
        </row>
        <row r="47">
          <cell r="C47" t="str">
            <v>A-03-03-05-001-001-32</v>
          </cell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M47">
            <v>135851178</v>
          </cell>
        </row>
        <row r="48">
          <cell r="C48" t="str">
            <v>A-03-03-05-001-001-33</v>
          </cell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M48">
            <v>8309237155</v>
          </cell>
        </row>
        <row r="49">
          <cell r="C49" t="str">
            <v>A-03-03-05-001-001-34</v>
          </cell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M49">
            <v>1871878680</v>
          </cell>
        </row>
        <row r="50">
          <cell r="C50" t="str">
            <v>A-03-03-05-001-001-35</v>
          </cell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M50">
            <v>1321079601</v>
          </cell>
        </row>
        <row r="51">
          <cell r="C51" t="str">
            <v>A-03-03-05-001-001-36</v>
          </cell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M51">
            <v>857638656</v>
          </cell>
        </row>
        <row r="52">
          <cell r="C52" t="str">
            <v>A-03-03-05-001-001-37</v>
          </cell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M52">
            <v>466293388</v>
          </cell>
        </row>
        <row r="53">
          <cell r="C53" t="str">
            <v>A-03-03-05-001-001-38</v>
          </cell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M53">
            <v>357009808</v>
          </cell>
        </row>
        <row r="54">
          <cell r="C54" t="str">
            <v>A-03-03-05-001-001-39</v>
          </cell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M54">
            <v>485389638</v>
          </cell>
        </row>
        <row r="55">
          <cell r="C55" t="str">
            <v>A-03-03-05-001-001-40</v>
          </cell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M55">
            <v>763144067</v>
          </cell>
        </row>
        <row r="56">
          <cell r="C56" t="str">
            <v>A-03-03-05-001-001-41</v>
          </cell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M56">
            <v>530676052</v>
          </cell>
        </row>
        <row r="57">
          <cell r="C57" t="str">
            <v>A-03-03-05-001-001-42</v>
          </cell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M57">
            <v>173071693</v>
          </cell>
        </row>
        <row r="58">
          <cell r="C58" t="str">
            <v>A-03-03-05-001-001-43</v>
          </cell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M58">
            <v>1650301664</v>
          </cell>
        </row>
        <row r="59">
          <cell r="C59" t="str">
            <v>A-03-03-05-001-001-44</v>
          </cell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M59">
            <v>174637653</v>
          </cell>
        </row>
        <row r="60">
          <cell r="C60" t="str">
            <v>A-03-03-05-001-001-45</v>
          </cell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M60">
            <v>247489118</v>
          </cell>
        </row>
        <row r="61">
          <cell r="C61" t="str">
            <v>A-03-03-05-001-001-46</v>
          </cell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M61">
            <v>1093880959</v>
          </cell>
        </row>
        <row r="62">
          <cell r="C62" t="str">
            <v>A-03-03-05-001-001-47</v>
          </cell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M62">
            <v>297981019</v>
          </cell>
        </row>
        <row r="63">
          <cell r="C63" t="str">
            <v>A-03-03-05-001-001-48</v>
          </cell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M63">
            <v>215649297</v>
          </cell>
        </row>
        <row r="64">
          <cell r="C64" t="str">
            <v>A-03-03-05-001-001-49</v>
          </cell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M64">
            <v>193739812</v>
          </cell>
        </row>
        <row r="65">
          <cell r="C65" t="str">
            <v>A-03-03-05-001-001-50</v>
          </cell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M65">
            <v>337978174</v>
          </cell>
        </row>
        <row r="66">
          <cell r="C66" t="str">
            <v>A-03-03-05-001-001-51</v>
          </cell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M66">
            <v>340391382</v>
          </cell>
        </row>
        <row r="67">
          <cell r="C67" t="str">
            <v>A-03-03-05-001-001-52</v>
          </cell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M67">
            <v>213782205</v>
          </cell>
        </row>
        <row r="68">
          <cell r="C68" t="str">
            <v>A-03-03-05-001-001-53</v>
          </cell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M68">
            <v>133236804</v>
          </cell>
        </row>
        <row r="69">
          <cell r="C69" t="str">
            <v>A-03-03-05-001-001-54</v>
          </cell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M69">
            <v>258277867</v>
          </cell>
        </row>
        <row r="70">
          <cell r="C70" t="str">
            <v>A-03-03-05-001-001-55</v>
          </cell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M70">
            <v>898344778</v>
          </cell>
        </row>
        <row r="71">
          <cell r="C71" t="str">
            <v>A-03-03-05-001-001-56</v>
          </cell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M71">
            <v>335956441</v>
          </cell>
        </row>
        <row r="72">
          <cell r="C72" t="str">
            <v>A-03-03-05-001-001-57</v>
          </cell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M72">
            <v>307843420</v>
          </cell>
        </row>
        <row r="73">
          <cell r="C73" t="str">
            <v>A-03-03-05-001-001-58</v>
          </cell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M73">
            <v>285857014</v>
          </cell>
        </row>
        <row r="74">
          <cell r="C74" t="str">
            <v>A-03-03-05-001-001-59</v>
          </cell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M74">
            <v>424886287</v>
          </cell>
        </row>
        <row r="75">
          <cell r="C75" t="str">
            <v>A-03-03-05-001-001-60</v>
          </cell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M75">
            <v>541639515</v>
          </cell>
        </row>
        <row r="76">
          <cell r="C76" t="str">
            <v>A-03-03-05-001-001-61</v>
          </cell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M76">
            <v>3063598138</v>
          </cell>
        </row>
        <row r="77">
          <cell r="C77" t="str">
            <v>A-03-03-05-001-001-62</v>
          </cell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M77">
            <v>917620920</v>
          </cell>
        </row>
        <row r="78">
          <cell r="C78" t="str">
            <v>A-03-03-05-001-001-63</v>
          </cell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M78">
            <v>648202128</v>
          </cell>
        </row>
        <row r="79">
          <cell r="C79" t="str">
            <v>A-03-03-05-001-001-64</v>
          </cell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M79">
            <v>444986808</v>
          </cell>
        </row>
        <row r="80">
          <cell r="C80" t="str">
            <v>A-03-03-05-001-001-65</v>
          </cell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M80">
            <v>656269662</v>
          </cell>
        </row>
        <row r="81">
          <cell r="C81" t="str">
            <v>A-03-03-05-001-001-66</v>
          </cell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M81">
            <v>802456026</v>
          </cell>
        </row>
        <row r="82">
          <cell r="C82" t="str">
            <v>A-03-03-05-001-001-67</v>
          </cell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M82">
            <v>454769561</v>
          </cell>
        </row>
        <row r="83">
          <cell r="C83" t="str">
            <v>A-03-03-05-001-001-68</v>
          </cell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M83">
            <v>238140261</v>
          </cell>
        </row>
        <row r="84">
          <cell r="C84" t="str">
            <v>A-03-03-05-001-001-69</v>
          </cell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M84">
            <v>541683638</v>
          </cell>
        </row>
        <row r="85">
          <cell r="C85" t="str">
            <v>A-03-03-05-001-001-70</v>
          </cell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M85">
            <v>568998498</v>
          </cell>
        </row>
        <row r="86">
          <cell r="C86" t="str">
            <v>A-03-03-05-001-001-71</v>
          </cell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M86">
            <v>230268843</v>
          </cell>
        </row>
        <row r="87">
          <cell r="C87" t="str">
            <v>A-03-03-05-001-001-72</v>
          </cell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M87">
            <v>520558495</v>
          </cell>
        </row>
        <row r="88">
          <cell r="C88" t="str">
            <v>A-03-03-05-001-001-73</v>
          </cell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M88">
            <v>263561990</v>
          </cell>
        </row>
        <row r="89">
          <cell r="C89" t="str">
            <v>A-03-03-05-001-001-74</v>
          </cell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M89">
            <v>426656053</v>
          </cell>
        </row>
        <row r="90">
          <cell r="C90" t="str">
            <v>A-03-03-05-001-001-75</v>
          </cell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M90">
            <v>245398633</v>
          </cell>
        </row>
        <row r="91">
          <cell r="C91" t="str">
            <v>A-03-03-05-001-001-76</v>
          </cell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M91">
            <v>356550620</v>
          </cell>
        </row>
        <row r="92">
          <cell r="C92" t="str">
            <v>A-03-03-05-001-001-77</v>
          </cell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M92">
            <v>700424527</v>
          </cell>
        </row>
        <row r="93">
          <cell r="C93" t="str">
            <v>A-03-03-05-001-001-78</v>
          </cell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M93">
            <v>755727958</v>
          </cell>
        </row>
        <row r="94">
          <cell r="C94" t="str">
            <v>A-03-03-05-001-001-79</v>
          </cell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M94">
            <v>372850140</v>
          </cell>
        </row>
        <row r="95">
          <cell r="C95" t="str">
            <v>A-03-03-05-001-001-80</v>
          </cell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M95">
            <v>216299149</v>
          </cell>
        </row>
        <row r="96">
          <cell r="C96" t="str">
            <v>A-03-03-05-001-001-81</v>
          </cell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M96">
            <v>238988929</v>
          </cell>
        </row>
        <row r="97">
          <cell r="C97" t="str">
            <v>A-03-03-05-001-001-82</v>
          </cell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M97">
            <v>190508982</v>
          </cell>
        </row>
        <row r="98">
          <cell r="C98" t="str">
            <v>A-03-03-05-001-001-83</v>
          </cell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M98">
            <v>471076844</v>
          </cell>
        </row>
        <row r="99">
          <cell r="C99" t="str">
            <v>A-03-03-05-001-001-84</v>
          </cell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M99">
            <v>201278205</v>
          </cell>
        </row>
        <row r="100">
          <cell r="C100" t="str">
            <v>A-03-03-05-001-001-85</v>
          </cell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M100">
            <v>173513852</v>
          </cell>
        </row>
        <row r="101">
          <cell r="C101" t="str">
            <v>A-03-03-05-001-001-86</v>
          </cell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M101">
            <v>256148975</v>
          </cell>
        </row>
        <row r="102">
          <cell r="C102" t="str">
            <v>A-03-03-05-001-001-87</v>
          </cell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M102">
            <v>191904561</v>
          </cell>
        </row>
        <row r="103">
          <cell r="C103" t="str">
            <v>A-03-03-05-001-001-88</v>
          </cell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M103">
            <v>161742063</v>
          </cell>
        </row>
        <row r="104">
          <cell r="C104" t="str">
            <v>A-03-03-05-001-001-89</v>
          </cell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M104">
            <v>147947789</v>
          </cell>
        </row>
        <row r="105">
          <cell r="C105" t="str">
            <v>A-03-03-05-001-001-90</v>
          </cell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M105">
            <v>306762225</v>
          </cell>
        </row>
        <row r="106">
          <cell r="C106" t="str">
            <v>A-03-03-05-001-001-91</v>
          </cell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M106">
            <v>305495573</v>
          </cell>
        </row>
        <row r="107">
          <cell r="C107" t="str">
            <v>A-03-03-05-001-001-92</v>
          </cell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M107">
            <v>78733007</v>
          </cell>
        </row>
        <row r="108">
          <cell r="C108" t="str">
            <v>A-03-03-05-001-001-93</v>
          </cell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M108">
            <v>339940296</v>
          </cell>
        </row>
        <row r="109">
          <cell r="C109" t="str">
            <v>A-03-03-05-001-001-94</v>
          </cell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M109">
            <v>184202633</v>
          </cell>
        </row>
        <row r="110">
          <cell r="C110" t="str">
            <v>A-03-03-05-001-001-95</v>
          </cell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M110">
            <v>174896222</v>
          </cell>
        </row>
        <row r="111">
          <cell r="C111" t="str">
            <v>A-03-03-05-001-001-96</v>
          </cell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M111">
            <v>101167114</v>
          </cell>
        </row>
        <row r="112">
          <cell r="C112" t="str">
            <v>A-03-03-05-001-001-97</v>
          </cell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M112">
            <v>66683872</v>
          </cell>
        </row>
      </sheetData>
      <sheetData sheetId="6" refreshError="1">
        <row r="16">
          <cell r="C16" t="str">
            <v>A-03-03-05-001-001-01</v>
          </cell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M16">
            <v>173926214</v>
          </cell>
        </row>
        <row r="17">
          <cell r="C17" t="str">
            <v>A-03-03-05-001-001-02</v>
          </cell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M17">
            <v>12894953125</v>
          </cell>
        </row>
        <row r="18">
          <cell r="C18" t="str">
            <v>A-03-03-05-001-001-03</v>
          </cell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M18">
            <v>976239848</v>
          </cell>
        </row>
        <row r="19">
          <cell r="C19" t="str">
            <v>A-03-03-05-001-001-04</v>
          </cell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M19">
            <v>1446344731</v>
          </cell>
        </row>
        <row r="20">
          <cell r="C20" t="str">
            <v>A-03-03-05-001-001-05</v>
          </cell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M20">
            <v>3260324904</v>
          </cell>
        </row>
        <row r="21">
          <cell r="C21" t="str">
            <v>A-03-03-05-001-001-06</v>
          </cell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M21">
            <v>2771710147</v>
          </cell>
        </row>
        <row r="22">
          <cell r="C22" t="str">
            <v>A-03-03-05-001-001-07</v>
          </cell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M22">
            <v>1619955518</v>
          </cell>
        </row>
        <row r="23">
          <cell r="C23" t="str">
            <v>A-03-03-05-001-001-08</v>
          </cell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M23">
            <v>819933434</v>
          </cell>
        </row>
        <row r="24">
          <cell r="C24" t="str">
            <v>A-03-03-05-001-001-09</v>
          </cell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M24">
            <v>185539925</v>
          </cell>
        </row>
        <row r="25">
          <cell r="C25" t="str">
            <v>A-03-03-05-001-001-10</v>
          </cell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M25">
            <v>3402439003</v>
          </cell>
        </row>
        <row r="26">
          <cell r="C26" t="str">
            <v>A-03-03-05-001-001-11</v>
          </cell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M26">
            <v>1725765268</v>
          </cell>
        </row>
        <row r="27">
          <cell r="C27" t="str">
            <v>A-03-03-05-001-001-12</v>
          </cell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M27">
            <v>1260846285</v>
          </cell>
        </row>
        <row r="28">
          <cell r="C28" t="str">
            <v>A-03-03-05-001-001-13</v>
          </cell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M28">
            <v>3350268877</v>
          </cell>
        </row>
        <row r="29">
          <cell r="C29" t="str">
            <v>A-03-03-05-001-001-14</v>
          </cell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M29">
            <v>3839611130</v>
          </cell>
        </row>
        <row r="30">
          <cell r="C30" t="str">
            <v>A-03-03-05-001-001-15</v>
          </cell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M30">
            <v>74942053</v>
          </cell>
        </row>
        <row r="31">
          <cell r="C31" t="str">
            <v>A-03-03-05-001-001-16</v>
          </cell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M31">
            <v>233492273</v>
          </cell>
        </row>
        <row r="32">
          <cell r="C32" t="str">
            <v>A-03-03-05-001-001-17</v>
          </cell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M32">
            <v>2399437732</v>
          </cell>
        </row>
        <row r="33">
          <cell r="C33" t="str">
            <v>A-03-03-05-001-001-18</v>
          </cell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M33">
            <v>1228823695</v>
          </cell>
        </row>
        <row r="34">
          <cell r="C34" t="str">
            <v>A-03-03-05-001-001-19</v>
          </cell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M34">
            <v>2391528728</v>
          </cell>
        </row>
        <row r="35">
          <cell r="C35" t="str">
            <v>A-03-03-05-001-001-20</v>
          </cell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M35">
            <v>1437275987</v>
          </cell>
        </row>
        <row r="36">
          <cell r="C36" t="str">
            <v>A-03-03-05-001-001-21</v>
          </cell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M36">
            <v>2710908534</v>
          </cell>
        </row>
        <row r="37">
          <cell r="C37" t="str">
            <v>A-03-03-05-001-001-22</v>
          </cell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M37">
            <v>1934905027</v>
          </cell>
        </row>
        <row r="38">
          <cell r="C38" t="str">
            <v>A-03-03-05-001-001-23</v>
          </cell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M38">
            <v>1067960413</v>
          </cell>
        </row>
        <row r="39">
          <cell r="C39" t="str">
            <v>A-03-03-05-001-001-24</v>
          </cell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M39">
            <v>745377259</v>
          </cell>
        </row>
        <row r="40">
          <cell r="C40" t="str">
            <v>A-03-03-05-001-001-25</v>
          </cell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M40">
            <v>725165457</v>
          </cell>
        </row>
        <row r="41">
          <cell r="C41" t="str">
            <v>A-03-03-05-001-001-26</v>
          </cell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M41">
            <v>121022139</v>
          </cell>
        </row>
        <row r="42">
          <cell r="C42" t="str">
            <v>A-03-03-05-001-001-27</v>
          </cell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M42">
            <v>2734236913</v>
          </cell>
        </row>
        <row r="43">
          <cell r="C43" t="str">
            <v>A-03-03-05-001-001-28</v>
          </cell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M43">
            <v>2069640889</v>
          </cell>
        </row>
        <row r="44">
          <cell r="C44" t="str">
            <v>A-03-03-05-001-001-29</v>
          </cell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M44">
            <v>2486973171</v>
          </cell>
        </row>
        <row r="45">
          <cell r="C45" t="str">
            <v>A-03-03-05-001-001-30</v>
          </cell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M45">
            <v>1951172668</v>
          </cell>
        </row>
        <row r="46">
          <cell r="C46" t="str">
            <v>A-03-03-05-001-001-31</v>
          </cell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M46">
            <v>119478342</v>
          </cell>
        </row>
        <row r="47">
          <cell r="C47" t="str">
            <v>A-03-03-05-001-001-32</v>
          </cell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M47">
            <v>236323340</v>
          </cell>
        </row>
        <row r="48">
          <cell r="C48" t="str">
            <v>A-03-03-05-001-001-33</v>
          </cell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M48">
            <v>15269273071</v>
          </cell>
        </row>
        <row r="49">
          <cell r="C49" t="str">
            <v>A-03-03-05-001-001-34</v>
          </cell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M49">
            <v>2313534452</v>
          </cell>
        </row>
        <row r="50">
          <cell r="C50" t="str">
            <v>A-03-03-05-001-001-35</v>
          </cell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M50">
            <v>1556169909</v>
          </cell>
        </row>
        <row r="51">
          <cell r="C51" t="str">
            <v>A-03-03-05-001-001-36</v>
          </cell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M51">
            <v>647315796</v>
          </cell>
        </row>
        <row r="52">
          <cell r="C52" t="str">
            <v>A-03-03-05-001-001-37</v>
          </cell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M52">
            <v>630027899</v>
          </cell>
        </row>
        <row r="53">
          <cell r="C53" t="str">
            <v>A-03-03-05-001-001-38</v>
          </cell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M53">
            <v>500803573</v>
          </cell>
        </row>
        <row r="54">
          <cell r="C54" t="str">
            <v>A-03-03-05-001-001-39</v>
          </cell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M54">
            <v>737563595</v>
          </cell>
        </row>
        <row r="55">
          <cell r="C55" t="str">
            <v>A-03-03-05-001-001-40</v>
          </cell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M55">
            <v>1083191951</v>
          </cell>
        </row>
        <row r="56">
          <cell r="C56" t="str">
            <v>A-03-03-05-001-001-41</v>
          </cell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M56">
            <v>578884030</v>
          </cell>
        </row>
        <row r="57">
          <cell r="C57" t="str">
            <v>A-03-03-05-001-001-42</v>
          </cell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M57">
            <v>212587697</v>
          </cell>
        </row>
        <row r="58">
          <cell r="C58" t="str">
            <v>A-03-03-05-001-001-43</v>
          </cell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M58">
            <v>1917787275</v>
          </cell>
        </row>
        <row r="59">
          <cell r="C59" t="str">
            <v>A-03-03-05-001-001-44</v>
          </cell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M59">
            <v>219403340</v>
          </cell>
        </row>
        <row r="60">
          <cell r="C60" t="str">
            <v>A-03-03-05-001-001-45</v>
          </cell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M60">
            <v>277303180</v>
          </cell>
        </row>
        <row r="61">
          <cell r="C61" t="str">
            <v>A-03-03-05-001-001-46</v>
          </cell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M61">
            <v>1568004268</v>
          </cell>
        </row>
        <row r="62">
          <cell r="C62" t="str">
            <v>A-03-03-05-001-001-47</v>
          </cell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M62">
            <v>419286628</v>
          </cell>
        </row>
        <row r="63">
          <cell r="C63" t="str">
            <v>A-03-03-05-001-001-48</v>
          </cell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M63">
            <v>280591652</v>
          </cell>
        </row>
        <row r="64">
          <cell r="C64" t="str">
            <v>A-03-03-05-001-001-49</v>
          </cell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M64">
            <v>262968569</v>
          </cell>
        </row>
        <row r="65">
          <cell r="C65" t="str">
            <v>A-03-03-05-001-001-50</v>
          </cell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M65">
            <v>460494453</v>
          </cell>
        </row>
        <row r="66">
          <cell r="C66" t="str">
            <v>A-03-03-05-001-001-51</v>
          </cell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M66">
            <v>433488366</v>
          </cell>
        </row>
        <row r="67">
          <cell r="C67" t="str">
            <v>A-03-03-05-001-001-52</v>
          </cell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M67">
            <v>258445130</v>
          </cell>
        </row>
        <row r="68">
          <cell r="C68" t="str">
            <v>A-03-03-05-001-001-53</v>
          </cell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M68">
            <v>173207189</v>
          </cell>
        </row>
        <row r="69">
          <cell r="C69" t="str">
            <v>A-03-03-05-001-001-54</v>
          </cell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M69">
            <v>330773283</v>
          </cell>
        </row>
        <row r="70">
          <cell r="C70" t="str">
            <v>A-03-03-05-001-001-55</v>
          </cell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M70">
            <v>1131611873</v>
          </cell>
        </row>
        <row r="71">
          <cell r="C71" t="str">
            <v>A-03-03-05-001-001-56</v>
          </cell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M71">
            <v>410127721</v>
          </cell>
        </row>
        <row r="72">
          <cell r="C72" t="str">
            <v>A-03-03-05-001-001-57</v>
          </cell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M72">
            <v>378817288</v>
          </cell>
        </row>
        <row r="73">
          <cell r="C73" t="str">
            <v>A-03-03-05-001-001-58</v>
          </cell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M73">
            <v>376092612</v>
          </cell>
        </row>
        <row r="74">
          <cell r="C74" t="str">
            <v>A-03-03-05-001-001-59</v>
          </cell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M74">
            <v>562188774</v>
          </cell>
        </row>
        <row r="75">
          <cell r="C75" t="str">
            <v>A-03-03-05-001-001-60</v>
          </cell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M75">
            <v>720760884</v>
          </cell>
        </row>
        <row r="76">
          <cell r="C76" t="str">
            <v>A-03-03-05-001-001-61</v>
          </cell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M76">
            <v>4765791513</v>
          </cell>
        </row>
        <row r="77">
          <cell r="C77" t="str">
            <v>A-03-03-05-001-001-62</v>
          </cell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M77">
            <v>1182385107</v>
          </cell>
        </row>
        <row r="78">
          <cell r="C78" t="str">
            <v>A-03-03-05-001-001-63</v>
          </cell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M78">
            <v>737462840</v>
          </cell>
        </row>
        <row r="79">
          <cell r="C79" t="str">
            <v>A-03-03-05-001-001-64</v>
          </cell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M79">
            <v>500739113</v>
          </cell>
        </row>
        <row r="80">
          <cell r="C80" t="str">
            <v>A-03-03-05-001-001-65</v>
          </cell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M80">
            <v>762383653</v>
          </cell>
        </row>
        <row r="81">
          <cell r="C81" t="str">
            <v>A-03-03-05-001-001-66</v>
          </cell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M81">
            <v>1035995511</v>
          </cell>
        </row>
        <row r="82">
          <cell r="C82" t="str">
            <v>A-03-03-05-001-001-67</v>
          </cell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M82">
            <v>631408594</v>
          </cell>
        </row>
        <row r="83">
          <cell r="C83" t="str">
            <v>A-03-03-05-001-001-68</v>
          </cell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M83">
            <v>302610441</v>
          </cell>
        </row>
        <row r="84">
          <cell r="C84" t="str">
            <v>A-03-03-05-001-001-69</v>
          </cell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M84">
            <v>767501110</v>
          </cell>
        </row>
        <row r="85">
          <cell r="C85" t="str">
            <v>A-03-03-05-001-001-70</v>
          </cell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M85">
            <v>766758399</v>
          </cell>
        </row>
        <row r="86">
          <cell r="C86" t="str">
            <v>A-03-03-05-001-001-71</v>
          </cell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M86">
            <v>331795510</v>
          </cell>
        </row>
        <row r="87">
          <cell r="C87" t="str">
            <v>A-03-03-05-001-001-72</v>
          </cell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M87">
            <v>663835795</v>
          </cell>
        </row>
        <row r="88">
          <cell r="C88" t="str">
            <v>A-03-03-05-001-001-73</v>
          </cell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M88">
            <v>298437788</v>
          </cell>
        </row>
        <row r="89">
          <cell r="C89" t="str">
            <v>A-03-03-05-001-001-74</v>
          </cell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M89">
            <v>550662931</v>
          </cell>
        </row>
        <row r="90">
          <cell r="C90" t="str">
            <v>A-03-03-05-001-001-75</v>
          </cell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M90">
            <v>331706801</v>
          </cell>
        </row>
        <row r="91">
          <cell r="C91" t="str">
            <v>A-03-03-05-001-001-76</v>
          </cell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M91">
            <v>455606093</v>
          </cell>
        </row>
        <row r="92">
          <cell r="C92" t="str">
            <v>A-03-03-05-001-001-77</v>
          </cell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M92">
            <v>856043400</v>
          </cell>
        </row>
        <row r="93">
          <cell r="C93" t="str">
            <v>A-03-03-05-001-001-78</v>
          </cell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M93">
            <v>1068555651</v>
          </cell>
        </row>
        <row r="94">
          <cell r="C94" t="str">
            <v>A-03-03-05-001-001-79</v>
          </cell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M94">
            <v>536787173</v>
          </cell>
        </row>
        <row r="95">
          <cell r="C95" t="str">
            <v>A-03-03-05-001-001-80</v>
          </cell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M95">
            <v>222411280</v>
          </cell>
        </row>
        <row r="96">
          <cell r="C96" t="str">
            <v>A-03-03-05-001-001-81</v>
          </cell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M96">
            <v>367027455</v>
          </cell>
        </row>
        <row r="97">
          <cell r="C97" t="str">
            <v>A-03-03-05-001-001-82</v>
          </cell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M97">
            <v>271237080</v>
          </cell>
        </row>
        <row r="98">
          <cell r="C98" t="str">
            <v>A-03-03-05-001-001-83</v>
          </cell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M98">
            <v>568222260</v>
          </cell>
        </row>
        <row r="99">
          <cell r="C99" t="str">
            <v>A-03-03-05-001-001-84</v>
          </cell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M99">
            <v>284752961</v>
          </cell>
        </row>
        <row r="100">
          <cell r="C100" t="str">
            <v>A-03-03-05-001-001-85</v>
          </cell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M100">
            <v>216068250</v>
          </cell>
        </row>
        <row r="101">
          <cell r="C101" t="str">
            <v>A-03-03-05-001-001-86</v>
          </cell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M101">
            <v>317791887</v>
          </cell>
        </row>
        <row r="102">
          <cell r="C102" t="str">
            <v>A-03-03-05-001-001-87</v>
          </cell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M102">
            <v>255260756</v>
          </cell>
        </row>
        <row r="103">
          <cell r="C103" t="str">
            <v>A-03-03-05-001-001-88</v>
          </cell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M103">
            <v>185465290</v>
          </cell>
        </row>
        <row r="104">
          <cell r="C104" t="str">
            <v>A-03-03-05-001-001-89</v>
          </cell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M104">
            <v>312785666</v>
          </cell>
        </row>
        <row r="105">
          <cell r="C105" t="str">
            <v>A-03-03-05-001-001-90</v>
          </cell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M105">
            <v>384948288</v>
          </cell>
        </row>
        <row r="106">
          <cell r="C106" t="str">
            <v>A-03-03-05-001-001-91</v>
          </cell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M106">
            <v>415981875</v>
          </cell>
        </row>
        <row r="107">
          <cell r="C107" t="str">
            <v>A-03-03-05-001-001-92</v>
          </cell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M107">
            <v>96909929</v>
          </cell>
        </row>
        <row r="108">
          <cell r="C108" t="str">
            <v>A-03-03-05-001-001-93</v>
          </cell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M108">
            <v>518750020</v>
          </cell>
        </row>
        <row r="109">
          <cell r="C109" t="str">
            <v>A-03-03-05-001-001-94</v>
          </cell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M109">
            <v>252806115</v>
          </cell>
        </row>
        <row r="110">
          <cell r="C110" t="str">
            <v>A-03-03-05-001-001-95</v>
          </cell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M110">
            <v>224985252</v>
          </cell>
        </row>
        <row r="111">
          <cell r="C111" t="str">
            <v>A-03-03-05-001-001-96</v>
          </cell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M111">
            <v>108978064</v>
          </cell>
        </row>
        <row r="112">
          <cell r="C112" t="str">
            <v>A-03-03-05-001-001-97</v>
          </cell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M112">
            <v>76584502</v>
          </cell>
        </row>
      </sheetData>
      <sheetData sheetId="7" refreshError="1">
        <row r="16">
          <cell r="C16" t="str">
            <v>A-03-03-05-001-001-01</v>
          </cell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M16">
            <v>143252835</v>
          </cell>
        </row>
        <row r="17">
          <cell r="C17" t="str">
            <v>A-03-03-05-001-001-02</v>
          </cell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M17">
            <v>3762637630</v>
          </cell>
        </row>
        <row r="18">
          <cell r="C18" t="str">
            <v>A-03-03-05-001-001-03</v>
          </cell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M18">
            <v>618133547</v>
          </cell>
        </row>
        <row r="19">
          <cell r="C19" t="str">
            <v>A-03-03-05-001-001-04</v>
          </cell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M19">
            <v>937013247</v>
          </cell>
        </row>
        <row r="20">
          <cell r="C20" t="str">
            <v>A-03-03-05-001-001-05</v>
          </cell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M20">
            <v>2067018835</v>
          </cell>
        </row>
        <row r="21">
          <cell r="C21" t="str">
            <v>A-03-03-05-001-001-06</v>
          </cell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M21">
            <v>1750062405</v>
          </cell>
        </row>
        <row r="22">
          <cell r="C22" t="str">
            <v>A-03-03-05-001-001-07</v>
          </cell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M22">
            <v>1016829296</v>
          </cell>
        </row>
        <row r="23">
          <cell r="C23" t="str">
            <v>A-03-03-05-001-001-08</v>
          </cell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M23">
            <v>553103796</v>
          </cell>
        </row>
        <row r="24">
          <cell r="C24" t="str">
            <v>A-03-03-05-001-001-09</v>
          </cell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M24">
            <v>493924218</v>
          </cell>
        </row>
        <row r="25">
          <cell r="C25" t="str">
            <v>A-03-03-05-001-001-10</v>
          </cell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M25">
            <v>2283352355</v>
          </cell>
        </row>
        <row r="26">
          <cell r="C26" t="str">
            <v>A-03-03-05-001-001-11</v>
          </cell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M26">
            <v>1142977227</v>
          </cell>
        </row>
        <row r="27">
          <cell r="C27" t="str">
            <v>A-03-03-05-001-001-12</v>
          </cell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M27">
            <v>820715890</v>
          </cell>
        </row>
        <row r="28">
          <cell r="C28" t="str">
            <v>A-03-03-05-001-001-13</v>
          </cell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M28">
            <v>2169428309</v>
          </cell>
        </row>
        <row r="29">
          <cell r="C29" t="str">
            <v>A-03-03-05-001-001-14</v>
          </cell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M29">
            <v>2387462833</v>
          </cell>
        </row>
        <row r="30">
          <cell r="C30" t="str">
            <v>A-03-03-05-001-001-15</v>
          </cell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M30">
            <v>60512071</v>
          </cell>
        </row>
        <row r="31">
          <cell r="C31" t="str">
            <v>A-03-03-05-001-001-16</v>
          </cell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M31">
            <v>155132784</v>
          </cell>
        </row>
        <row r="32">
          <cell r="C32" t="str">
            <v>A-03-03-05-001-001-17</v>
          </cell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M32">
            <v>1490835835</v>
          </cell>
        </row>
        <row r="33">
          <cell r="C33" t="str">
            <v>A-03-03-05-001-001-18</v>
          </cell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M33">
            <v>781687081</v>
          </cell>
        </row>
        <row r="34">
          <cell r="C34" t="str">
            <v>A-03-03-05-001-001-19</v>
          </cell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M34">
            <v>1567960265</v>
          </cell>
        </row>
        <row r="35">
          <cell r="C35" t="str">
            <v>A-03-03-05-001-001-20</v>
          </cell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M35">
            <v>899609521</v>
          </cell>
        </row>
        <row r="36">
          <cell r="C36" t="str">
            <v>A-03-03-05-001-001-21</v>
          </cell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M36">
            <v>1744153075</v>
          </cell>
        </row>
        <row r="37">
          <cell r="C37" t="str">
            <v>A-03-03-05-001-001-22</v>
          </cell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M37">
            <v>1337289234</v>
          </cell>
        </row>
        <row r="38">
          <cell r="C38" t="str">
            <v>A-03-03-05-001-001-23</v>
          </cell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M38">
            <v>712014004</v>
          </cell>
        </row>
        <row r="39">
          <cell r="C39" t="str">
            <v>A-03-03-05-001-001-24</v>
          </cell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M39">
            <v>469161195</v>
          </cell>
        </row>
        <row r="40">
          <cell r="C40" t="str">
            <v>A-03-03-05-001-001-25</v>
          </cell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M40">
            <v>474523684</v>
          </cell>
        </row>
        <row r="41">
          <cell r="C41" t="str">
            <v>A-03-03-05-001-001-26</v>
          </cell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M41">
            <v>74161709</v>
          </cell>
        </row>
        <row r="42">
          <cell r="C42" t="str">
            <v>A-03-03-05-001-001-27</v>
          </cell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M42">
            <v>1756318500</v>
          </cell>
        </row>
        <row r="43">
          <cell r="C43" t="str">
            <v>A-03-03-05-001-001-28</v>
          </cell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M43">
            <v>1332936464</v>
          </cell>
        </row>
        <row r="44">
          <cell r="C44" t="str">
            <v>A-03-03-05-001-001-29</v>
          </cell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M44">
            <v>1591811446</v>
          </cell>
        </row>
        <row r="45">
          <cell r="C45" t="str">
            <v>A-03-03-05-001-001-30</v>
          </cell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M45">
            <v>1233179385</v>
          </cell>
        </row>
        <row r="46">
          <cell r="C46" t="str">
            <v>A-03-03-05-001-001-31</v>
          </cell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M46">
            <v>80335881</v>
          </cell>
        </row>
        <row r="47">
          <cell r="C47" t="str">
            <v>A-03-03-05-001-001-32</v>
          </cell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M47">
            <v>153689853</v>
          </cell>
        </row>
        <row r="48">
          <cell r="C48" t="str">
            <v>A-03-03-05-001-001-33</v>
          </cell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M48">
            <v>7023445489</v>
          </cell>
        </row>
        <row r="49">
          <cell r="C49" t="str">
            <v>A-03-03-05-001-001-34</v>
          </cell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M49">
            <v>1508091739</v>
          </cell>
        </row>
        <row r="50">
          <cell r="C50" t="str">
            <v>A-03-03-05-001-001-35</v>
          </cell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M50">
            <v>1011813994</v>
          </cell>
        </row>
        <row r="51">
          <cell r="C51" t="str">
            <v>A-03-03-05-001-001-36</v>
          </cell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M51">
            <v>518044443</v>
          </cell>
        </row>
        <row r="52">
          <cell r="C52" t="str">
            <v>A-03-03-05-001-001-37</v>
          </cell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M52">
            <v>401616345</v>
          </cell>
        </row>
        <row r="53">
          <cell r="C53" t="str">
            <v>A-03-03-05-001-001-38</v>
          </cell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M53">
            <v>312781204</v>
          </cell>
        </row>
        <row r="54">
          <cell r="C54" t="str">
            <v>A-03-03-05-001-001-39</v>
          </cell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M54">
            <v>420827770</v>
          </cell>
        </row>
        <row r="55">
          <cell r="C55" t="str">
            <v>A-03-03-05-001-001-40</v>
          </cell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M55">
            <v>677711180</v>
          </cell>
        </row>
        <row r="56">
          <cell r="C56" t="str">
            <v>A-03-03-05-001-001-41</v>
          </cell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M56">
            <v>386632439</v>
          </cell>
        </row>
        <row r="57">
          <cell r="C57" t="str">
            <v>A-03-03-05-001-001-42</v>
          </cell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M57">
            <v>134786935</v>
          </cell>
        </row>
        <row r="58">
          <cell r="C58" t="str">
            <v>A-03-03-05-001-001-43</v>
          </cell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M58">
            <v>1250896157</v>
          </cell>
        </row>
        <row r="59">
          <cell r="C59" t="str">
            <v>A-03-03-05-001-001-44</v>
          </cell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M59">
            <v>140299122</v>
          </cell>
        </row>
        <row r="60">
          <cell r="C60" t="str">
            <v>A-03-03-05-001-001-45</v>
          </cell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M60">
            <v>195723645</v>
          </cell>
        </row>
        <row r="61">
          <cell r="C61" t="str">
            <v>A-03-03-05-001-001-46</v>
          </cell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M61">
            <v>950249147</v>
          </cell>
        </row>
        <row r="62">
          <cell r="C62" t="str">
            <v>A-03-03-05-001-001-47</v>
          </cell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M62">
            <v>258418252</v>
          </cell>
        </row>
        <row r="63">
          <cell r="C63" t="str">
            <v>A-03-03-05-001-001-48</v>
          </cell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M63">
            <v>178528015</v>
          </cell>
        </row>
        <row r="64">
          <cell r="C64" t="str">
            <v>A-03-03-05-001-001-49</v>
          </cell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M64">
            <v>164552355</v>
          </cell>
        </row>
        <row r="65">
          <cell r="C65" t="str">
            <v>A-03-03-05-001-001-50</v>
          </cell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M65">
            <v>287797969</v>
          </cell>
        </row>
        <row r="66">
          <cell r="C66" t="str">
            <v>A-03-03-05-001-001-51</v>
          </cell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M66">
            <v>282225857</v>
          </cell>
        </row>
        <row r="67">
          <cell r="C67" t="str">
            <v>A-03-03-05-001-001-52</v>
          </cell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M67">
            <v>165158752</v>
          </cell>
        </row>
        <row r="68">
          <cell r="C68" t="str">
            <v>A-03-03-05-001-001-53</v>
          </cell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M68">
            <v>110799134</v>
          </cell>
        </row>
        <row r="69">
          <cell r="C69" t="str">
            <v>A-03-03-05-001-001-54</v>
          </cell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M69">
            <v>212491219</v>
          </cell>
        </row>
        <row r="70">
          <cell r="C70" t="str">
            <v>A-03-03-05-001-001-55</v>
          </cell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M70">
            <v>656873986</v>
          </cell>
        </row>
        <row r="71">
          <cell r="C71" t="str">
            <v>A-03-03-05-001-001-56</v>
          </cell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M71">
            <v>265852414</v>
          </cell>
        </row>
        <row r="72">
          <cell r="C72" t="str">
            <v>A-03-03-05-001-001-57</v>
          </cell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M72">
            <v>248272404</v>
          </cell>
        </row>
        <row r="73">
          <cell r="C73" t="str">
            <v>A-03-03-05-001-001-58</v>
          </cell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M73">
            <v>242288003</v>
          </cell>
        </row>
        <row r="74">
          <cell r="C74" t="str">
            <v>A-03-03-05-001-001-59</v>
          </cell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M74">
            <v>364146267</v>
          </cell>
        </row>
        <row r="75">
          <cell r="C75" t="str">
            <v>A-03-03-05-001-001-60</v>
          </cell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M75">
            <v>458512856</v>
          </cell>
        </row>
        <row r="76">
          <cell r="C76" t="str">
            <v>A-03-03-05-001-001-61</v>
          </cell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M76">
            <v>2917389659</v>
          </cell>
        </row>
        <row r="77">
          <cell r="C77" t="str">
            <v>A-03-03-05-001-001-62</v>
          </cell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M77">
            <v>758041984</v>
          </cell>
        </row>
        <row r="78">
          <cell r="C78" t="str">
            <v>A-03-03-05-001-001-63</v>
          </cell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M78">
            <v>488626664</v>
          </cell>
        </row>
        <row r="79">
          <cell r="C79" t="str">
            <v>A-03-03-05-001-001-64</v>
          </cell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M79">
            <v>331422273</v>
          </cell>
        </row>
        <row r="80">
          <cell r="C80" t="str">
            <v>A-03-03-05-001-001-65</v>
          </cell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M80">
            <v>504160025</v>
          </cell>
        </row>
        <row r="81">
          <cell r="C81" t="str">
            <v>A-03-03-05-001-001-66</v>
          </cell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M81">
            <v>663274051</v>
          </cell>
        </row>
        <row r="82">
          <cell r="C82" t="str">
            <v>A-03-03-05-001-001-67</v>
          </cell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M82">
            <v>391072375</v>
          </cell>
        </row>
        <row r="83">
          <cell r="C83" t="str">
            <v>A-03-03-05-001-001-68</v>
          </cell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M83">
            <v>197127726</v>
          </cell>
        </row>
        <row r="84">
          <cell r="C84" t="str">
            <v>A-03-03-05-001-001-69</v>
          </cell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M84">
            <v>476342268</v>
          </cell>
        </row>
        <row r="85">
          <cell r="C85" t="str">
            <v>A-03-03-05-001-001-70</v>
          </cell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M85">
            <v>483166902</v>
          </cell>
        </row>
        <row r="86">
          <cell r="C86" t="str">
            <v>A-03-03-05-001-001-71</v>
          </cell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M86">
            <v>207486187</v>
          </cell>
        </row>
        <row r="87">
          <cell r="C87" t="str">
            <v>A-03-03-05-001-001-72</v>
          </cell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M87">
            <v>419833099</v>
          </cell>
        </row>
        <row r="88">
          <cell r="C88" t="str">
            <v>A-03-03-05-001-001-73</v>
          </cell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M88">
            <v>197072200</v>
          </cell>
        </row>
        <row r="89">
          <cell r="C89" t="str">
            <v>A-03-03-05-001-001-74</v>
          </cell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M89">
            <v>359794712</v>
          </cell>
        </row>
        <row r="90">
          <cell r="C90" t="str">
            <v>A-03-03-05-001-001-75</v>
          </cell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M90">
            <v>212506052</v>
          </cell>
        </row>
        <row r="91">
          <cell r="C91" t="str">
            <v>A-03-03-05-001-001-76</v>
          </cell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M91">
            <v>298180894</v>
          </cell>
        </row>
        <row r="92">
          <cell r="C92" t="str">
            <v>A-03-03-05-001-001-77</v>
          </cell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M92">
            <v>558981155</v>
          </cell>
        </row>
        <row r="93">
          <cell r="C93" t="str">
            <v>A-03-03-05-001-001-78</v>
          </cell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M93">
            <v>652221845</v>
          </cell>
        </row>
        <row r="94">
          <cell r="C94" t="str">
            <v>A-03-03-05-001-001-79</v>
          </cell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M94">
            <v>346454799</v>
          </cell>
        </row>
        <row r="95">
          <cell r="C95" t="str">
            <v>A-03-03-05-001-001-80</v>
          </cell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M95">
            <v>199361424</v>
          </cell>
        </row>
        <row r="96">
          <cell r="C96" t="str">
            <v>A-03-03-05-001-001-81</v>
          </cell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M96">
            <v>223003286</v>
          </cell>
        </row>
        <row r="97">
          <cell r="C97" t="str">
            <v>A-03-03-05-001-001-82</v>
          </cell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M97">
            <v>137500003</v>
          </cell>
        </row>
        <row r="98">
          <cell r="C98" t="str">
            <v>A-03-03-05-001-001-83</v>
          </cell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M98">
            <v>386794157</v>
          </cell>
        </row>
        <row r="99">
          <cell r="C99" t="str">
            <v>A-03-03-05-001-001-84</v>
          </cell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M99">
            <v>176846977</v>
          </cell>
        </row>
        <row r="100">
          <cell r="C100" t="str">
            <v>A-03-03-05-001-001-85</v>
          </cell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M100">
            <v>138982912</v>
          </cell>
        </row>
        <row r="101">
          <cell r="C101" t="str">
            <v>A-03-03-05-001-001-86</v>
          </cell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M101">
            <v>204991482</v>
          </cell>
        </row>
        <row r="102">
          <cell r="C102" t="str">
            <v>A-03-03-05-001-001-87</v>
          </cell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M102">
            <v>163447337</v>
          </cell>
        </row>
        <row r="103">
          <cell r="C103" t="str">
            <v>A-03-03-05-001-001-88</v>
          </cell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M103">
            <v>122988183</v>
          </cell>
        </row>
        <row r="104">
          <cell r="C104" t="str">
            <v>A-03-03-05-001-001-89</v>
          </cell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M104">
            <v>176768442</v>
          </cell>
        </row>
        <row r="105">
          <cell r="C105" t="str">
            <v>A-03-03-05-001-001-90</v>
          </cell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M105">
            <v>248745757</v>
          </cell>
        </row>
        <row r="106">
          <cell r="C106" t="str">
            <v>A-03-03-05-001-001-91</v>
          </cell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M106">
            <v>262726104</v>
          </cell>
        </row>
        <row r="107">
          <cell r="C107" t="str">
            <v>A-03-03-05-001-001-92</v>
          </cell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M107">
            <v>62622765</v>
          </cell>
        </row>
        <row r="108">
          <cell r="C108" t="str">
            <v>A-03-03-05-001-001-93</v>
          </cell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M108">
            <v>315600379</v>
          </cell>
        </row>
        <row r="109">
          <cell r="C109" t="str">
            <v>A-03-03-05-001-001-94</v>
          </cell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M109">
            <v>155257460</v>
          </cell>
        </row>
        <row r="110">
          <cell r="C110" t="str">
            <v>A-03-03-05-001-001-95</v>
          </cell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M110">
            <v>146736210</v>
          </cell>
        </row>
        <row r="111">
          <cell r="C111" t="str">
            <v>A-03-03-05-001-001-96</v>
          </cell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M111">
            <v>72443491</v>
          </cell>
        </row>
        <row r="112">
          <cell r="C112" t="str">
            <v>A-03-03-05-001-001-97</v>
          </cell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M112">
            <v>48703307</v>
          </cell>
        </row>
      </sheetData>
      <sheetData sheetId="8" refreshError="1">
        <row r="16">
          <cell r="C16" t="str">
            <v>A-03-03-05-001-001-01</v>
          </cell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M16">
            <v>143252835</v>
          </cell>
        </row>
        <row r="17">
          <cell r="C17" t="str">
            <v>A-03-03-05-001-001-02</v>
          </cell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M17">
            <v>3762637629</v>
          </cell>
        </row>
        <row r="18">
          <cell r="C18" t="str">
            <v>A-03-03-05-001-001-03</v>
          </cell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M18">
            <v>618133547</v>
          </cell>
        </row>
        <row r="19">
          <cell r="C19" t="str">
            <v>A-03-03-05-001-001-04</v>
          </cell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M19">
            <v>937013246</v>
          </cell>
        </row>
        <row r="20">
          <cell r="C20" t="str">
            <v>A-03-03-05-001-001-05</v>
          </cell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M20">
            <v>2067018835</v>
          </cell>
        </row>
        <row r="21">
          <cell r="C21" t="str">
            <v>A-03-03-05-001-001-06</v>
          </cell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M21">
            <v>1750062405</v>
          </cell>
        </row>
        <row r="22">
          <cell r="C22" t="str">
            <v>A-03-03-05-001-001-07</v>
          </cell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M22">
            <v>1016829296</v>
          </cell>
        </row>
        <row r="23">
          <cell r="C23" t="str">
            <v>A-03-03-05-001-001-08</v>
          </cell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M23">
            <v>553103795</v>
          </cell>
        </row>
        <row r="24">
          <cell r="C24" t="str">
            <v>A-03-03-05-001-001-09</v>
          </cell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M24">
            <v>493924218</v>
          </cell>
        </row>
        <row r="25">
          <cell r="C25" t="str">
            <v>A-03-03-05-001-001-10</v>
          </cell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M25">
            <v>2283352355</v>
          </cell>
        </row>
        <row r="26">
          <cell r="C26" t="str">
            <v>A-03-03-05-001-001-11</v>
          </cell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M26">
            <v>1142977226</v>
          </cell>
        </row>
        <row r="27">
          <cell r="C27" t="str">
            <v>A-03-03-05-001-001-12</v>
          </cell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M27">
            <v>820715889</v>
          </cell>
        </row>
        <row r="28">
          <cell r="C28" t="str">
            <v>A-03-03-05-001-001-13</v>
          </cell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M28">
            <v>2169428308</v>
          </cell>
        </row>
        <row r="29">
          <cell r="C29" t="str">
            <v>A-03-03-05-001-001-14</v>
          </cell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M29">
            <v>2387462832</v>
          </cell>
        </row>
        <row r="30">
          <cell r="C30" t="str">
            <v>A-03-03-05-001-001-15</v>
          </cell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M30">
            <v>60512071</v>
          </cell>
        </row>
        <row r="31">
          <cell r="C31" t="str">
            <v>A-03-03-05-001-001-16</v>
          </cell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M31">
            <v>155132783</v>
          </cell>
        </row>
        <row r="32">
          <cell r="C32" t="str">
            <v>A-03-03-05-001-001-17</v>
          </cell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M32">
            <v>1490835834</v>
          </cell>
        </row>
        <row r="33">
          <cell r="C33" t="str">
            <v>A-03-03-05-001-001-18</v>
          </cell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M33">
            <v>781687081</v>
          </cell>
        </row>
        <row r="34">
          <cell r="C34" t="str">
            <v>A-03-03-05-001-001-19</v>
          </cell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M34">
            <v>1567960265</v>
          </cell>
        </row>
        <row r="35">
          <cell r="C35" t="str">
            <v>A-03-03-05-001-001-20</v>
          </cell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M35">
            <v>899609521</v>
          </cell>
        </row>
        <row r="36">
          <cell r="C36" t="str">
            <v>A-03-03-05-001-001-21</v>
          </cell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M36">
            <v>1744153074</v>
          </cell>
        </row>
        <row r="37">
          <cell r="C37" t="str">
            <v>A-03-03-05-001-001-22</v>
          </cell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M37">
            <v>1337289233</v>
          </cell>
        </row>
        <row r="38">
          <cell r="C38" t="str">
            <v>A-03-03-05-001-001-23</v>
          </cell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M38">
            <v>712014004</v>
          </cell>
        </row>
        <row r="39">
          <cell r="C39" t="str">
            <v>A-03-03-05-001-001-24</v>
          </cell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M39">
            <v>469161194</v>
          </cell>
        </row>
        <row r="40">
          <cell r="C40" t="str">
            <v>A-03-03-05-001-001-25</v>
          </cell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M40">
            <v>474523683</v>
          </cell>
        </row>
        <row r="41">
          <cell r="C41" t="str">
            <v>A-03-03-05-001-001-26</v>
          </cell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M41">
            <v>74161709</v>
          </cell>
        </row>
        <row r="42">
          <cell r="C42" t="str">
            <v>A-03-03-05-001-001-27</v>
          </cell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M42">
            <v>1756318500</v>
          </cell>
        </row>
        <row r="43">
          <cell r="C43" t="str">
            <v>A-03-03-05-001-001-28</v>
          </cell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M43">
            <v>1332936463</v>
          </cell>
        </row>
        <row r="44">
          <cell r="C44" t="str">
            <v>A-03-03-05-001-001-29</v>
          </cell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M44">
            <v>1591811446</v>
          </cell>
        </row>
        <row r="45">
          <cell r="C45" t="str">
            <v>A-03-03-05-001-001-30</v>
          </cell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M45">
            <v>1233179385</v>
          </cell>
        </row>
        <row r="46">
          <cell r="C46" t="str">
            <v>A-03-03-05-001-001-31</v>
          </cell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M46">
            <v>80335880</v>
          </cell>
        </row>
        <row r="47">
          <cell r="C47" t="str">
            <v>A-03-03-05-001-001-32</v>
          </cell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M47">
            <v>153689852</v>
          </cell>
        </row>
        <row r="48">
          <cell r="C48" t="str">
            <v>A-03-03-05-001-001-33</v>
          </cell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M48">
            <v>7023445489</v>
          </cell>
        </row>
        <row r="49">
          <cell r="C49" t="str">
            <v>A-03-03-05-001-001-34</v>
          </cell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M49">
            <v>1508091739</v>
          </cell>
        </row>
        <row r="50">
          <cell r="C50" t="str">
            <v>A-03-03-05-001-001-35</v>
          </cell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M50">
            <v>1011813993</v>
          </cell>
        </row>
        <row r="51">
          <cell r="C51" t="str">
            <v>A-03-03-05-001-001-36</v>
          </cell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M51">
            <v>518044443</v>
          </cell>
        </row>
        <row r="52">
          <cell r="C52" t="str">
            <v>A-03-03-05-001-001-37</v>
          </cell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M52">
            <v>401616345</v>
          </cell>
        </row>
        <row r="53">
          <cell r="C53" t="str">
            <v>A-03-03-05-001-001-38</v>
          </cell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M53">
            <v>312781203</v>
          </cell>
        </row>
        <row r="54">
          <cell r="C54" t="str">
            <v>A-03-03-05-001-001-39</v>
          </cell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M54">
            <v>420827770</v>
          </cell>
        </row>
        <row r="55">
          <cell r="C55" t="str">
            <v>A-03-03-05-001-001-40</v>
          </cell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M55">
            <v>677711179</v>
          </cell>
        </row>
        <row r="56">
          <cell r="C56" t="str">
            <v>A-03-03-05-001-001-41</v>
          </cell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M56">
            <v>386632439</v>
          </cell>
        </row>
        <row r="57">
          <cell r="C57" t="str">
            <v>A-03-03-05-001-001-42</v>
          </cell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M57">
            <v>134786934</v>
          </cell>
        </row>
        <row r="58">
          <cell r="C58" t="str">
            <v>A-03-03-05-001-001-43</v>
          </cell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M58">
            <v>1250896157</v>
          </cell>
        </row>
        <row r="59">
          <cell r="C59" t="str">
            <v>A-03-03-05-001-001-44</v>
          </cell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M59">
            <v>140299121</v>
          </cell>
        </row>
        <row r="60">
          <cell r="C60" t="str">
            <v>A-03-03-05-001-001-45</v>
          </cell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M60">
            <v>195723645</v>
          </cell>
        </row>
        <row r="61">
          <cell r="C61" t="str">
            <v>A-03-03-05-001-001-46</v>
          </cell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M61">
            <v>950249146</v>
          </cell>
        </row>
        <row r="62">
          <cell r="C62" t="str">
            <v>A-03-03-05-001-001-47</v>
          </cell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M62">
            <v>258418251</v>
          </cell>
        </row>
        <row r="63">
          <cell r="C63" t="str">
            <v>A-03-03-05-001-001-48</v>
          </cell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M63">
            <v>178528015</v>
          </cell>
        </row>
        <row r="64">
          <cell r="C64" t="str">
            <v>A-03-03-05-001-001-49</v>
          </cell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M64">
            <v>164552355</v>
          </cell>
        </row>
        <row r="65">
          <cell r="C65" t="str">
            <v>A-03-03-05-001-001-50</v>
          </cell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M65">
            <v>287797969</v>
          </cell>
        </row>
        <row r="66">
          <cell r="C66" t="str">
            <v>A-03-03-05-001-001-51</v>
          </cell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M66">
            <v>282225856</v>
          </cell>
        </row>
        <row r="67">
          <cell r="C67" t="str">
            <v>A-03-03-05-001-001-52</v>
          </cell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M67">
            <v>165158751</v>
          </cell>
        </row>
        <row r="68">
          <cell r="C68" t="str">
            <v>A-03-03-05-001-001-53</v>
          </cell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M68">
            <v>110799133</v>
          </cell>
        </row>
        <row r="69">
          <cell r="C69" t="str">
            <v>A-03-03-05-001-001-54</v>
          </cell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M69">
            <v>212491219</v>
          </cell>
        </row>
        <row r="70">
          <cell r="C70" t="str">
            <v>A-03-03-05-001-001-55</v>
          </cell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M70">
            <v>656873985</v>
          </cell>
        </row>
        <row r="71">
          <cell r="C71" t="str">
            <v>A-03-03-05-001-001-56</v>
          </cell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M71">
            <v>265852414</v>
          </cell>
        </row>
        <row r="72">
          <cell r="C72" t="str">
            <v>A-03-03-05-001-001-57</v>
          </cell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M72">
            <v>248272403</v>
          </cell>
        </row>
        <row r="73">
          <cell r="C73" t="str">
            <v>A-03-03-05-001-001-58</v>
          </cell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M73">
            <v>242288003</v>
          </cell>
        </row>
        <row r="74">
          <cell r="C74" t="str">
            <v>A-03-03-05-001-001-59</v>
          </cell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M74">
            <v>364146267</v>
          </cell>
        </row>
        <row r="75">
          <cell r="C75" t="str">
            <v>A-03-03-05-001-001-60</v>
          </cell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M75">
            <v>458512856</v>
          </cell>
        </row>
        <row r="76">
          <cell r="C76" t="str">
            <v>A-03-03-05-001-001-61</v>
          </cell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M76">
            <v>2917389659</v>
          </cell>
        </row>
        <row r="77">
          <cell r="C77" t="str">
            <v>A-03-03-05-001-001-62</v>
          </cell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M77">
            <v>758041983</v>
          </cell>
        </row>
        <row r="78">
          <cell r="C78" t="str">
            <v>A-03-03-05-001-001-63</v>
          </cell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M78">
            <v>488626663</v>
          </cell>
        </row>
        <row r="79">
          <cell r="C79" t="str">
            <v>A-03-03-05-001-001-64</v>
          </cell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M79">
            <v>331422272</v>
          </cell>
        </row>
        <row r="80">
          <cell r="C80" t="str">
            <v>A-03-03-05-001-001-65</v>
          </cell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M80">
            <v>504160025</v>
          </cell>
        </row>
        <row r="81">
          <cell r="C81" t="str">
            <v>A-03-03-05-001-001-66</v>
          </cell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M81">
            <v>663274050</v>
          </cell>
        </row>
        <row r="82">
          <cell r="C82" t="str">
            <v>A-03-03-05-001-001-67</v>
          </cell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M82">
            <v>391072375</v>
          </cell>
        </row>
        <row r="83">
          <cell r="C83" t="str">
            <v>A-03-03-05-001-001-68</v>
          </cell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M83">
            <v>197127725</v>
          </cell>
        </row>
        <row r="84">
          <cell r="C84" t="str">
            <v>A-03-03-05-001-001-69</v>
          </cell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M84">
            <v>476342268</v>
          </cell>
        </row>
        <row r="85">
          <cell r="C85" t="str">
            <v>A-03-03-05-001-001-70</v>
          </cell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M85">
            <v>483166902</v>
          </cell>
        </row>
        <row r="86">
          <cell r="C86" t="str">
            <v>A-03-03-05-001-001-71</v>
          </cell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M86">
            <v>207486187</v>
          </cell>
        </row>
        <row r="87">
          <cell r="C87" t="str">
            <v>A-03-03-05-001-001-72</v>
          </cell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M87">
            <v>419833098</v>
          </cell>
        </row>
        <row r="88">
          <cell r="C88" t="str">
            <v>A-03-03-05-001-001-73</v>
          </cell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M88">
            <v>197072199</v>
          </cell>
        </row>
        <row r="89">
          <cell r="C89" t="str">
            <v>A-03-03-05-001-001-74</v>
          </cell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M89">
            <v>359794712</v>
          </cell>
        </row>
        <row r="90">
          <cell r="C90" t="str">
            <v>A-03-03-05-001-001-75</v>
          </cell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M90">
            <v>212506052</v>
          </cell>
        </row>
        <row r="91">
          <cell r="C91" t="str">
            <v>A-03-03-05-001-001-76</v>
          </cell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M91">
            <v>298180894</v>
          </cell>
        </row>
        <row r="92">
          <cell r="C92" t="str">
            <v>A-03-03-05-001-001-77</v>
          </cell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M92">
            <v>558981155</v>
          </cell>
        </row>
        <row r="93">
          <cell r="C93" t="str">
            <v>A-03-03-05-001-001-78</v>
          </cell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M93">
            <v>652221844</v>
          </cell>
        </row>
        <row r="94">
          <cell r="C94" t="str">
            <v>A-03-03-05-001-001-79</v>
          </cell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M94">
            <v>346454799</v>
          </cell>
        </row>
        <row r="95">
          <cell r="C95" t="str">
            <v>A-03-03-05-001-001-80</v>
          </cell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M95">
            <v>199361424</v>
          </cell>
        </row>
        <row r="96">
          <cell r="C96" t="str">
            <v>A-03-03-05-001-001-81</v>
          </cell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M96">
            <v>223003286</v>
          </cell>
        </row>
        <row r="97">
          <cell r="C97" t="str">
            <v>A-03-03-05-001-001-82</v>
          </cell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M97">
            <v>137500003</v>
          </cell>
        </row>
        <row r="98">
          <cell r="C98" t="str">
            <v>A-03-03-05-001-001-83</v>
          </cell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M98">
            <v>386794156</v>
          </cell>
        </row>
        <row r="99">
          <cell r="C99" t="str">
            <v>A-03-03-05-001-001-84</v>
          </cell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M99">
            <v>176846976</v>
          </cell>
        </row>
        <row r="100">
          <cell r="C100" t="str">
            <v>A-03-03-05-001-001-85</v>
          </cell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M100">
            <v>138982912</v>
          </cell>
        </row>
        <row r="101">
          <cell r="C101" t="str">
            <v>A-03-03-05-001-001-86</v>
          </cell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M101">
            <v>204991481</v>
          </cell>
        </row>
        <row r="102">
          <cell r="C102" t="str">
            <v>A-03-03-05-001-001-87</v>
          </cell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M102">
            <v>163447337</v>
          </cell>
        </row>
        <row r="103">
          <cell r="C103" t="str">
            <v>A-03-03-05-001-001-88</v>
          </cell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M103">
            <v>122988183</v>
          </cell>
        </row>
        <row r="104">
          <cell r="C104" t="str">
            <v>A-03-03-05-001-001-89</v>
          </cell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M104">
            <v>176768441</v>
          </cell>
        </row>
        <row r="105">
          <cell r="C105" t="str">
            <v>A-03-03-05-001-001-90</v>
          </cell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M105">
            <v>248745757</v>
          </cell>
        </row>
        <row r="106">
          <cell r="C106" t="str">
            <v>A-03-03-05-001-001-91</v>
          </cell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M106">
            <v>262726104</v>
          </cell>
        </row>
        <row r="107">
          <cell r="C107" t="str">
            <v>A-03-03-05-001-001-92</v>
          </cell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M107">
            <v>62622764</v>
          </cell>
        </row>
        <row r="108">
          <cell r="C108" t="str">
            <v>A-03-03-05-001-001-93</v>
          </cell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M108">
            <v>315600379</v>
          </cell>
        </row>
        <row r="109">
          <cell r="C109" t="str">
            <v>A-03-03-05-001-001-94</v>
          </cell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M109">
            <v>155257460</v>
          </cell>
        </row>
        <row r="110">
          <cell r="C110" t="str">
            <v>A-03-03-05-001-001-95</v>
          </cell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M110">
            <v>146736210</v>
          </cell>
        </row>
        <row r="111">
          <cell r="C111" t="str">
            <v>A-03-03-05-001-001-96</v>
          </cell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M111">
            <v>72443490</v>
          </cell>
        </row>
        <row r="112">
          <cell r="C112" t="str">
            <v>A-03-03-05-001-001-97</v>
          </cell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M112">
            <v>48703306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NCT004ReporteAuxiliarContabl"/>
      <sheetName val="Hoja1"/>
      <sheetName val="Hoja4"/>
      <sheetName val="dinamica municip ok"/>
      <sheetName val="CCONTROL GIROS "/>
      <sheetName val="RELACION FONDOS"/>
      <sheetName val="DINAMICA MUNICIPIOS 1"/>
      <sheetName val="RELACION MUNICIPIOS"/>
      <sheetName val="Hoja2"/>
      <sheetName val="plano 1"/>
      <sheetName val="plano 2"/>
      <sheetName val="plano 3"/>
      <sheetName val="PLANO 3 ERROR"/>
    </sheetNames>
    <sheetDataSet>
      <sheetData sheetId="0"/>
      <sheetData sheetId="1"/>
      <sheetData sheetId="2"/>
      <sheetData sheetId="3">
        <row r="4">
          <cell r="F4">
            <v>800000681</v>
          </cell>
          <cell r="G4">
            <v>195547043</v>
          </cell>
        </row>
        <row r="5">
          <cell r="F5">
            <v>800003253</v>
          </cell>
          <cell r="G5">
            <v>45456986</v>
          </cell>
        </row>
        <row r="6">
          <cell r="F6">
            <v>800004018</v>
          </cell>
          <cell r="G6">
            <v>38979336</v>
          </cell>
        </row>
        <row r="7">
          <cell r="F7">
            <v>800004574</v>
          </cell>
          <cell r="G7">
            <v>139274739</v>
          </cell>
        </row>
        <row r="8">
          <cell r="F8">
            <v>800004741</v>
          </cell>
          <cell r="G8">
            <v>801968121</v>
          </cell>
        </row>
        <row r="9">
          <cell r="F9">
            <v>800005292</v>
          </cell>
          <cell r="G9">
            <v>71378182</v>
          </cell>
        </row>
        <row r="10">
          <cell r="F10">
            <v>800006541</v>
          </cell>
          <cell r="G10">
            <v>14859238</v>
          </cell>
        </row>
        <row r="11">
          <cell r="F11">
            <v>800007652</v>
          </cell>
          <cell r="G11">
            <v>618864791</v>
          </cell>
        </row>
        <row r="12">
          <cell r="F12">
            <v>800008456</v>
          </cell>
          <cell r="G12">
            <v>376355437</v>
          </cell>
        </row>
        <row r="13">
          <cell r="F13">
            <v>800010350</v>
          </cell>
          <cell r="G13">
            <v>66975471</v>
          </cell>
        </row>
        <row r="14">
          <cell r="F14">
            <v>800011271</v>
          </cell>
          <cell r="G14">
            <v>46685717</v>
          </cell>
        </row>
        <row r="15">
          <cell r="F15">
            <v>800012628</v>
          </cell>
          <cell r="G15">
            <v>39662376</v>
          </cell>
        </row>
        <row r="16">
          <cell r="F16">
            <v>800012631</v>
          </cell>
          <cell r="G16">
            <v>23645640</v>
          </cell>
        </row>
        <row r="17">
          <cell r="F17">
            <v>800012635</v>
          </cell>
          <cell r="G17">
            <v>91205517</v>
          </cell>
        </row>
        <row r="18">
          <cell r="F18">
            <v>800012638</v>
          </cell>
          <cell r="G18">
            <v>447401299</v>
          </cell>
        </row>
        <row r="19">
          <cell r="F19">
            <v>800012873</v>
          </cell>
          <cell r="G19">
            <v>572403411</v>
          </cell>
        </row>
        <row r="20">
          <cell r="F20">
            <v>800013237</v>
          </cell>
          <cell r="G20">
            <v>171677744</v>
          </cell>
        </row>
        <row r="21">
          <cell r="F21">
            <v>800013676</v>
          </cell>
          <cell r="G21">
            <v>877726671</v>
          </cell>
        </row>
        <row r="22">
          <cell r="F22">
            <v>800013683</v>
          </cell>
          <cell r="G22">
            <v>166887862</v>
          </cell>
        </row>
        <row r="23">
          <cell r="F23">
            <v>800014434</v>
          </cell>
          <cell r="G23">
            <v>99497855</v>
          </cell>
        </row>
        <row r="24">
          <cell r="F24">
            <v>800014989</v>
          </cell>
          <cell r="G24">
            <v>57131180</v>
          </cell>
        </row>
        <row r="25">
          <cell r="F25">
            <v>800015689</v>
          </cell>
          <cell r="G25">
            <v>252081935</v>
          </cell>
        </row>
        <row r="26">
          <cell r="F26">
            <v>800015909</v>
          </cell>
          <cell r="G26">
            <v>174090456</v>
          </cell>
        </row>
        <row r="27">
          <cell r="F27">
            <v>800015991</v>
          </cell>
          <cell r="G27">
            <v>684218261</v>
          </cell>
        </row>
        <row r="28">
          <cell r="F28">
            <v>800016757</v>
          </cell>
          <cell r="G28">
            <v>482918562</v>
          </cell>
        </row>
        <row r="29">
          <cell r="F29">
            <v>800017022</v>
          </cell>
          <cell r="G29">
            <v>669424124</v>
          </cell>
        </row>
        <row r="30">
          <cell r="F30">
            <v>800017288</v>
          </cell>
          <cell r="G30">
            <v>28174184</v>
          </cell>
        </row>
        <row r="31">
          <cell r="F31">
            <v>800018650</v>
          </cell>
          <cell r="G31">
            <v>87912240</v>
          </cell>
        </row>
        <row r="32">
          <cell r="F32">
            <v>800018689</v>
          </cell>
          <cell r="G32">
            <v>78031156</v>
          </cell>
        </row>
        <row r="33">
          <cell r="F33">
            <v>800019000</v>
          </cell>
          <cell r="G33">
            <v>128175075</v>
          </cell>
        </row>
        <row r="34">
          <cell r="F34">
            <v>800019005</v>
          </cell>
          <cell r="G34">
            <v>108943945</v>
          </cell>
        </row>
        <row r="35">
          <cell r="F35">
            <v>800019111</v>
          </cell>
          <cell r="G35">
            <v>201598669</v>
          </cell>
        </row>
        <row r="36">
          <cell r="F36">
            <v>800019112</v>
          </cell>
          <cell r="G36">
            <v>166962296</v>
          </cell>
        </row>
        <row r="37">
          <cell r="F37">
            <v>800019218</v>
          </cell>
          <cell r="G37">
            <v>493270009</v>
          </cell>
        </row>
        <row r="38">
          <cell r="F38">
            <v>800019254</v>
          </cell>
          <cell r="G38">
            <v>357606030</v>
          </cell>
        </row>
        <row r="39">
          <cell r="F39">
            <v>800019277</v>
          </cell>
          <cell r="G39">
            <v>61249010</v>
          </cell>
        </row>
        <row r="40">
          <cell r="F40">
            <v>800019685</v>
          </cell>
          <cell r="G40">
            <v>184589960</v>
          </cell>
        </row>
        <row r="41">
          <cell r="F41">
            <v>800019709</v>
          </cell>
          <cell r="G41">
            <v>43865608</v>
          </cell>
        </row>
        <row r="42">
          <cell r="F42">
            <v>800019816</v>
          </cell>
          <cell r="G42">
            <v>116988912</v>
          </cell>
        </row>
        <row r="43">
          <cell r="F43">
            <v>800019846</v>
          </cell>
          <cell r="G43">
            <v>96472364</v>
          </cell>
        </row>
        <row r="44">
          <cell r="F44">
            <v>800020045</v>
          </cell>
          <cell r="G44">
            <v>61385896</v>
          </cell>
        </row>
        <row r="45">
          <cell r="F45">
            <v>800020324</v>
          </cell>
          <cell r="G45">
            <v>286660575</v>
          </cell>
        </row>
        <row r="46">
          <cell r="F46">
            <v>800020665</v>
          </cell>
          <cell r="G46">
            <v>398314839</v>
          </cell>
        </row>
        <row r="47">
          <cell r="F47">
            <v>800020733</v>
          </cell>
          <cell r="G47">
            <v>143442269</v>
          </cell>
        </row>
        <row r="48">
          <cell r="F48">
            <v>800022618</v>
          </cell>
          <cell r="G48">
            <v>49217255</v>
          </cell>
        </row>
        <row r="49">
          <cell r="F49">
            <v>800022791</v>
          </cell>
          <cell r="G49">
            <v>90553256</v>
          </cell>
        </row>
        <row r="50">
          <cell r="F50">
            <v>800023383</v>
          </cell>
          <cell r="G50">
            <v>71963692</v>
          </cell>
        </row>
        <row r="51">
          <cell r="F51">
            <v>800024789</v>
          </cell>
          <cell r="G51">
            <v>130203509</v>
          </cell>
        </row>
        <row r="52">
          <cell r="F52">
            <v>800024977</v>
          </cell>
          <cell r="G52">
            <v>287099908</v>
          </cell>
        </row>
        <row r="53">
          <cell r="F53">
            <v>800025608</v>
          </cell>
          <cell r="G53">
            <v>227581686</v>
          </cell>
        </row>
        <row r="54">
          <cell r="F54">
            <v>800026156</v>
          </cell>
          <cell r="G54">
            <v>36403354</v>
          </cell>
        </row>
        <row r="55">
          <cell r="F55">
            <v>800026368</v>
          </cell>
          <cell r="G55">
            <v>51561373</v>
          </cell>
        </row>
        <row r="56">
          <cell r="F56">
            <v>800026685</v>
          </cell>
          <cell r="G56">
            <v>836799323</v>
          </cell>
        </row>
        <row r="57">
          <cell r="F57">
            <v>800026911</v>
          </cell>
          <cell r="G57">
            <v>201821473</v>
          </cell>
        </row>
        <row r="58">
          <cell r="F58">
            <v>800027292</v>
          </cell>
          <cell r="G58">
            <v>216034402</v>
          </cell>
        </row>
        <row r="59">
          <cell r="F59">
            <v>800028393</v>
          </cell>
          <cell r="G59">
            <v>62714726</v>
          </cell>
        </row>
        <row r="60">
          <cell r="F60">
            <v>800028432</v>
          </cell>
          <cell r="G60">
            <v>2900078095</v>
          </cell>
        </row>
        <row r="61">
          <cell r="F61">
            <v>800028436</v>
          </cell>
          <cell r="G61">
            <v>50556732</v>
          </cell>
        </row>
        <row r="62">
          <cell r="F62">
            <v>800028461</v>
          </cell>
          <cell r="G62">
            <v>29248472</v>
          </cell>
        </row>
        <row r="63">
          <cell r="F63">
            <v>800028517</v>
          </cell>
          <cell r="G63">
            <v>226775011</v>
          </cell>
        </row>
        <row r="64">
          <cell r="F64">
            <v>800028576</v>
          </cell>
          <cell r="G64">
            <v>46328159</v>
          </cell>
        </row>
        <row r="65">
          <cell r="F65">
            <v>800029386</v>
          </cell>
          <cell r="G65">
            <v>55462138</v>
          </cell>
        </row>
        <row r="66">
          <cell r="F66">
            <v>800029513</v>
          </cell>
          <cell r="G66">
            <v>95450105</v>
          </cell>
        </row>
        <row r="67">
          <cell r="F67">
            <v>800029660</v>
          </cell>
          <cell r="G67">
            <v>127489838</v>
          </cell>
        </row>
        <row r="68">
          <cell r="F68">
            <v>800029826</v>
          </cell>
          <cell r="G68">
            <v>39574547</v>
          </cell>
        </row>
        <row r="69">
          <cell r="F69">
            <v>800030988</v>
          </cell>
          <cell r="G69">
            <v>95749011</v>
          </cell>
        </row>
        <row r="70">
          <cell r="F70">
            <v>800031073</v>
          </cell>
          <cell r="G70">
            <v>53428618</v>
          </cell>
        </row>
        <row r="71">
          <cell r="F71">
            <v>800031075</v>
          </cell>
          <cell r="G71">
            <v>516216270</v>
          </cell>
        </row>
        <row r="72">
          <cell r="F72">
            <v>800031874</v>
          </cell>
          <cell r="G72">
            <v>499501108</v>
          </cell>
        </row>
        <row r="73">
          <cell r="F73">
            <v>800033062</v>
          </cell>
          <cell r="G73">
            <v>101764695</v>
          </cell>
        </row>
        <row r="74">
          <cell r="F74">
            <v>800034476</v>
          </cell>
          <cell r="G74">
            <v>112625926</v>
          </cell>
        </row>
        <row r="75">
          <cell r="F75">
            <v>800035024</v>
          </cell>
          <cell r="G75">
            <v>277310533</v>
          </cell>
        </row>
        <row r="76">
          <cell r="F76">
            <v>800035482</v>
          </cell>
          <cell r="G76">
            <v>93075180</v>
          </cell>
        </row>
        <row r="77">
          <cell r="F77">
            <v>800035677</v>
          </cell>
          <cell r="G77">
            <v>199504199</v>
          </cell>
        </row>
        <row r="78">
          <cell r="F78">
            <v>800037166</v>
          </cell>
          <cell r="G78">
            <v>278990449</v>
          </cell>
        </row>
        <row r="79">
          <cell r="F79">
            <v>800037175</v>
          </cell>
          <cell r="G79">
            <v>884169133</v>
          </cell>
        </row>
        <row r="80">
          <cell r="F80">
            <v>800037232</v>
          </cell>
          <cell r="G80">
            <v>194830304</v>
          </cell>
        </row>
        <row r="81">
          <cell r="F81">
            <v>800037371</v>
          </cell>
          <cell r="G81">
            <v>976080013</v>
          </cell>
        </row>
        <row r="82">
          <cell r="F82">
            <v>800038613</v>
          </cell>
          <cell r="G82">
            <v>485209425</v>
          </cell>
        </row>
        <row r="83">
          <cell r="F83">
            <v>800039213</v>
          </cell>
          <cell r="G83">
            <v>159368854</v>
          </cell>
        </row>
        <row r="84">
          <cell r="F84">
            <v>800039803</v>
          </cell>
          <cell r="G84">
            <v>687254672</v>
          </cell>
        </row>
        <row r="85">
          <cell r="F85">
            <v>800042974</v>
          </cell>
          <cell r="G85">
            <v>874054886</v>
          </cell>
        </row>
        <row r="86">
          <cell r="F86">
            <v>800043486</v>
          </cell>
          <cell r="G86">
            <v>652622617</v>
          </cell>
        </row>
        <row r="87">
          <cell r="F87">
            <v>800044113</v>
          </cell>
          <cell r="G87">
            <v>1036271083</v>
          </cell>
        </row>
        <row r="88">
          <cell r="F88">
            <v>800049017</v>
          </cell>
          <cell r="G88">
            <v>1271787090</v>
          </cell>
        </row>
        <row r="89">
          <cell r="F89">
            <v>800049508</v>
          </cell>
          <cell r="G89">
            <v>57966222</v>
          </cell>
        </row>
        <row r="90">
          <cell r="F90">
            <v>800049826</v>
          </cell>
          <cell r="G90">
            <v>504613553</v>
          </cell>
        </row>
        <row r="91">
          <cell r="F91">
            <v>800050331</v>
          </cell>
          <cell r="G91">
            <v>313779804</v>
          </cell>
        </row>
        <row r="92">
          <cell r="F92">
            <v>800050407</v>
          </cell>
          <cell r="G92">
            <v>155178566</v>
          </cell>
        </row>
        <row r="93">
          <cell r="F93">
            <v>800050791</v>
          </cell>
          <cell r="G93">
            <v>31369092</v>
          </cell>
        </row>
        <row r="94">
          <cell r="F94">
            <v>800051167</v>
          </cell>
          <cell r="G94">
            <v>769109978</v>
          </cell>
        </row>
        <row r="95">
          <cell r="F95">
            <v>800051168</v>
          </cell>
          <cell r="G95">
            <v>403184900</v>
          </cell>
        </row>
        <row r="96">
          <cell r="F96">
            <v>800053552</v>
          </cell>
          <cell r="G96">
            <v>266157076</v>
          </cell>
        </row>
        <row r="97">
          <cell r="F97">
            <v>800054249</v>
          </cell>
          <cell r="G97">
            <v>664389208</v>
          </cell>
        </row>
        <row r="98">
          <cell r="F98">
            <v>800059405</v>
          </cell>
          <cell r="G98">
            <v>233288548</v>
          </cell>
        </row>
        <row r="99">
          <cell r="F99">
            <v>800060525</v>
          </cell>
          <cell r="G99">
            <v>184908147</v>
          </cell>
        </row>
        <row r="100">
          <cell r="F100">
            <v>800061313</v>
          </cell>
          <cell r="G100">
            <v>558589486</v>
          </cell>
        </row>
        <row r="101">
          <cell r="F101">
            <v>800062255</v>
          </cell>
          <cell r="G101">
            <v>99636107</v>
          </cell>
        </row>
        <row r="102">
          <cell r="F102">
            <v>800063791</v>
          </cell>
          <cell r="G102">
            <v>104326595</v>
          </cell>
        </row>
        <row r="103">
          <cell r="F103">
            <v>800065411</v>
          </cell>
          <cell r="G103">
            <v>74592928</v>
          </cell>
        </row>
        <row r="104">
          <cell r="F104">
            <v>800065474</v>
          </cell>
          <cell r="G104">
            <v>1171550499</v>
          </cell>
        </row>
        <row r="105">
          <cell r="F105">
            <v>800065593</v>
          </cell>
          <cell r="G105">
            <v>40282470</v>
          </cell>
        </row>
        <row r="106">
          <cell r="F106">
            <v>800066389</v>
          </cell>
          <cell r="G106">
            <v>36008669</v>
          </cell>
        </row>
        <row r="107">
          <cell r="F107">
            <v>800067452</v>
          </cell>
          <cell r="G107">
            <v>328345166</v>
          </cell>
        </row>
        <row r="108">
          <cell r="F108">
            <v>800069901</v>
          </cell>
          <cell r="G108">
            <v>489870524</v>
          </cell>
        </row>
        <row r="109">
          <cell r="F109">
            <v>800070375</v>
          </cell>
          <cell r="G109">
            <v>1017177728</v>
          </cell>
        </row>
        <row r="110">
          <cell r="F110">
            <v>800070682</v>
          </cell>
          <cell r="G110">
            <v>2368932586</v>
          </cell>
        </row>
        <row r="111">
          <cell r="F111">
            <v>800071934</v>
          </cell>
          <cell r="G111">
            <v>672345857</v>
          </cell>
        </row>
        <row r="112">
          <cell r="F112">
            <v>800072715</v>
          </cell>
          <cell r="G112">
            <v>71926033</v>
          </cell>
        </row>
        <row r="113">
          <cell r="F113">
            <v>800073475</v>
          </cell>
          <cell r="G113">
            <v>317484491</v>
          </cell>
        </row>
        <row r="114">
          <cell r="F114">
            <v>800074120</v>
          </cell>
          <cell r="G114">
            <v>213192946</v>
          </cell>
        </row>
        <row r="115">
          <cell r="F115">
            <v>800074859</v>
          </cell>
          <cell r="G115">
            <v>75251865</v>
          </cell>
        </row>
        <row r="116">
          <cell r="F116">
            <v>800075231</v>
          </cell>
          <cell r="G116">
            <v>1580625003</v>
          </cell>
        </row>
        <row r="117">
          <cell r="F117">
            <v>800075537</v>
          </cell>
          <cell r="G117">
            <v>705241804</v>
          </cell>
        </row>
        <row r="118">
          <cell r="F118">
            <v>800076751</v>
          </cell>
          <cell r="G118">
            <v>333963999</v>
          </cell>
        </row>
        <row r="119">
          <cell r="F119">
            <v>800077545</v>
          </cell>
          <cell r="G119">
            <v>279890681</v>
          </cell>
        </row>
        <row r="120">
          <cell r="F120">
            <v>800077808</v>
          </cell>
          <cell r="G120">
            <v>151577857</v>
          </cell>
        </row>
        <row r="121">
          <cell r="F121">
            <v>800079035</v>
          </cell>
          <cell r="G121">
            <v>1686840804</v>
          </cell>
        </row>
        <row r="122">
          <cell r="F122">
            <v>800079162</v>
          </cell>
          <cell r="G122">
            <v>420973848</v>
          </cell>
        </row>
        <row r="123">
          <cell r="F123">
            <v>800081091</v>
          </cell>
          <cell r="G123">
            <v>110348144</v>
          </cell>
        </row>
        <row r="124">
          <cell r="F124">
            <v>800083233</v>
          </cell>
          <cell r="G124">
            <v>87947677</v>
          </cell>
        </row>
        <row r="125">
          <cell r="F125">
            <v>800083672</v>
          </cell>
          <cell r="G125">
            <v>104116446</v>
          </cell>
        </row>
        <row r="126">
          <cell r="F126">
            <v>800084378</v>
          </cell>
          <cell r="G126">
            <v>829841506</v>
          </cell>
        </row>
        <row r="127">
          <cell r="F127">
            <v>800085612</v>
          </cell>
          <cell r="G127">
            <v>43466117</v>
          </cell>
        </row>
        <row r="128">
          <cell r="F128">
            <v>800086017</v>
          </cell>
          <cell r="G128">
            <v>46677845</v>
          </cell>
        </row>
        <row r="129">
          <cell r="F129">
            <v>800090833</v>
          </cell>
          <cell r="G129">
            <v>191737967</v>
          </cell>
        </row>
        <row r="130">
          <cell r="F130">
            <v>800092788</v>
          </cell>
          <cell r="G130">
            <v>143548662</v>
          </cell>
        </row>
        <row r="131">
          <cell r="F131">
            <v>800093386</v>
          </cell>
          <cell r="G131">
            <v>193077772</v>
          </cell>
        </row>
        <row r="132">
          <cell r="F132">
            <v>800093437</v>
          </cell>
          <cell r="G132">
            <v>171103522</v>
          </cell>
        </row>
        <row r="133">
          <cell r="F133">
            <v>800093439</v>
          </cell>
          <cell r="G133">
            <v>206741069</v>
          </cell>
        </row>
        <row r="134">
          <cell r="F134">
            <v>800094378</v>
          </cell>
          <cell r="G134">
            <v>141443247</v>
          </cell>
        </row>
        <row r="135">
          <cell r="F135">
            <v>800094386</v>
          </cell>
          <cell r="G135">
            <v>623010634</v>
          </cell>
        </row>
        <row r="136">
          <cell r="F136">
            <v>800094449</v>
          </cell>
          <cell r="G136">
            <v>641631194</v>
          </cell>
        </row>
        <row r="137">
          <cell r="F137">
            <v>800094457</v>
          </cell>
          <cell r="G137">
            <v>112983343</v>
          </cell>
        </row>
        <row r="138">
          <cell r="F138">
            <v>800094462</v>
          </cell>
          <cell r="G138">
            <v>709330336</v>
          </cell>
        </row>
        <row r="139">
          <cell r="F139">
            <v>800094466</v>
          </cell>
          <cell r="G139">
            <v>404127834</v>
          </cell>
        </row>
        <row r="140">
          <cell r="F140">
            <v>800094622</v>
          </cell>
          <cell r="G140">
            <v>162963969</v>
          </cell>
        </row>
        <row r="141">
          <cell r="F141">
            <v>800094624</v>
          </cell>
          <cell r="G141">
            <v>37170612</v>
          </cell>
        </row>
        <row r="142">
          <cell r="F142">
            <v>800094671</v>
          </cell>
          <cell r="G142">
            <v>77352844</v>
          </cell>
        </row>
        <row r="143">
          <cell r="F143">
            <v>800094684</v>
          </cell>
          <cell r="G143">
            <v>48163455</v>
          </cell>
        </row>
        <row r="144">
          <cell r="F144">
            <v>800094685</v>
          </cell>
          <cell r="G144">
            <v>72429820</v>
          </cell>
        </row>
        <row r="145">
          <cell r="F145">
            <v>800094701</v>
          </cell>
          <cell r="G145">
            <v>124486752</v>
          </cell>
        </row>
        <row r="146">
          <cell r="F146">
            <v>800094704</v>
          </cell>
          <cell r="G146">
            <v>66730767</v>
          </cell>
        </row>
        <row r="147">
          <cell r="F147">
            <v>800094705</v>
          </cell>
          <cell r="G147">
            <v>90179440</v>
          </cell>
        </row>
        <row r="148">
          <cell r="F148">
            <v>800094711</v>
          </cell>
          <cell r="G148">
            <v>44283372</v>
          </cell>
        </row>
        <row r="149">
          <cell r="F149">
            <v>800094713</v>
          </cell>
          <cell r="G149">
            <v>49351308</v>
          </cell>
        </row>
        <row r="150">
          <cell r="F150">
            <v>800094716</v>
          </cell>
          <cell r="G150">
            <v>150711813</v>
          </cell>
        </row>
        <row r="151">
          <cell r="F151">
            <v>800094751</v>
          </cell>
          <cell r="G151">
            <v>66949645</v>
          </cell>
        </row>
        <row r="152">
          <cell r="F152">
            <v>800094752</v>
          </cell>
          <cell r="G152">
            <v>222224818</v>
          </cell>
        </row>
        <row r="153">
          <cell r="F153">
            <v>800094755</v>
          </cell>
          <cell r="G153">
            <v>5760962754</v>
          </cell>
        </row>
        <row r="154">
          <cell r="F154">
            <v>800094776</v>
          </cell>
          <cell r="G154">
            <v>273387142</v>
          </cell>
        </row>
        <row r="155">
          <cell r="F155">
            <v>800094778</v>
          </cell>
          <cell r="G155">
            <v>86922282</v>
          </cell>
        </row>
        <row r="156">
          <cell r="F156">
            <v>800094782</v>
          </cell>
          <cell r="G156">
            <v>39722591</v>
          </cell>
        </row>
        <row r="157">
          <cell r="F157">
            <v>800094844</v>
          </cell>
          <cell r="G157">
            <v>2163664712</v>
          </cell>
        </row>
        <row r="158">
          <cell r="F158">
            <v>800095174</v>
          </cell>
          <cell r="G158">
            <v>332375653</v>
          </cell>
        </row>
        <row r="159">
          <cell r="F159">
            <v>800095461</v>
          </cell>
          <cell r="G159">
            <v>158043332</v>
          </cell>
        </row>
        <row r="160">
          <cell r="F160">
            <v>800095466</v>
          </cell>
          <cell r="G160">
            <v>1641673618</v>
          </cell>
        </row>
        <row r="161">
          <cell r="F161">
            <v>800095511</v>
          </cell>
          <cell r="G161">
            <v>302627708</v>
          </cell>
        </row>
        <row r="162">
          <cell r="F162">
            <v>800095514</v>
          </cell>
          <cell r="G162">
            <v>740970324</v>
          </cell>
        </row>
        <row r="163">
          <cell r="F163">
            <v>800095530</v>
          </cell>
          <cell r="G163">
            <v>368387974</v>
          </cell>
        </row>
        <row r="164">
          <cell r="F164">
            <v>800095568</v>
          </cell>
          <cell r="G164">
            <v>115778038</v>
          </cell>
        </row>
        <row r="165">
          <cell r="F165">
            <v>800095589</v>
          </cell>
          <cell r="G165">
            <v>937997127</v>
          </cell>
        </row>
        <row r="166">
          <cell r="F166">
            <v>800095613</v>
          </cell>
          <cell r="G166">
            <v>117884778</v>
          </cell>
        </row>
        <row r="167">
          <cell r="F167">
            <v>800095728</v>
          </cell>
          <cell r="G167">
            <v>2655488927</v>
          </cell>
        </row>
        <row r="168">
          <cell r="F168">
            <v>800095734</v>
          </cell>
          <cell r="G168">
            <v>235316761</v>
          </cell>
        </row>
        <row r="169">
          <cell r="F169">
            <v>800095754</v>
          </cell>
          <cell r="G169">
            <v>567724799</v>
          </cell>
        </row>
        <row r="170">
          <cell r="F170">
            <v>800095757</v>
          </cell>
          <cell r="G170">
            <v>212130343</v>
          </cell>
        </row>
        <row r="171">
          <cell r="F171">
            <v>800095760</v>
          </cell>
          <cell r="G171">
            <v>405476287</v>
          </cell>
        </row>
        <row r="172">
          <cell r="F172">
            <v>800095763</v>
          </cell>
          <cell r="G172">
            <v>311367297</v>
          </cell>
        </row>
        <row r="173">
          <cell r="F173">
            <v>800095770</v>
          </cell>
          <cell r="G173">
            <v>350827725</v>
          </cell>
        </row>
        <row r="174">
          <cell r="F174">
            <v>800095773</v>
          </cell>
          <cell r="G174">
            <v>66147753</v>
          </cell>
        </row>
        <row r="175">
          <cell r="F175">
            <v>800095775</v>
          </cell>
          <cell r="G175">
            <v>634515900</v>
          </cell>
        </row>
        <row r="176">
          <cell r="F176">
            <v>800095782</v>
          </cell>
          <cell r="G176">
            <v>346630326</v>
          </cell>
        </row>
        <row r="177">
          <cell r="F177">
            <v>800095785</v>
          </cell>
          <cell r="G177">
            <v>1544329520</v>
          </cell>
        </row>
        <row r="178">
          <cell r="F178">
            <v>800095786</v>
          </cell>
          <cell r="G178">
            <v>351036103</v>
          </cell>
        </row>
        <row r="179">
          <cell r="F179">
            <v>800095788</v>
          </cell>
          <cell r="G179">
            <v>159689190</v>
          </cell>
        </row>
        <row r="180">
          <cell r="F180">
            <v>800095961</v>
          </cell>
          <cell r="G180">
            <v>639684210</v>
          </cell>
        </row>
        <row r="181">
          <cell r="F181">
            <v>800095978</v>
          </cell>
          <cell r="G181">
            <v>150950187</v>
          </cell>
        </row>
        <row r="182">
          <cell r="F182">
            <v>800095980</v>
          </cell>
          <cell r="G182">
            <v>1224880355</v>
          </cell>
        </row>
        <row r="183">
          <cell r="F183">
            <v>800095983</v>
          </cell>
          <cell r="G183">
            <v>147773037</v>
          </cell>
        </row>
        <row r="184">
          <cell r="F184">
            <v>800095984</v>
          </cell>
          <cell r="G184">
            <v>126165946</v>
          </cell>
        </row>
        <row r="185">
          <cell r="F185">
            <v>800095986</v>
          </cell>
          <cell r="G185">
            <v>734608479</v>
          </cell>
        </row>
        <row r="186">
          <cell r="F186">
            <v>800096558</v>
          </cell>
          <cell r="G186">
            <v>1631431121</v>
          </cell>
        </row>
        <row r="187">
          <cell r="F187">
            <v>800096561</v>
          </cell>
          <cell r="G187">
            <v>1858787027</v>
          </cell>
        </row>
        <row r="188">
          <cell r="F188">
            <v>800096576</v>
          </cell>
          <cell r="G188">
            <v>848180037</v>
          </cell>
        </row>
        <row r="189">
          <cell r="F189">
            <v>800096580</v>
          </cell>
          <cell r="G189">
            <v>1002945018</v>
          </cell>
        </row>
        <row r="190">
          <cell r="F190">
            <v>800096585</v>
          </cell>
          <cell r="G190">
            <v>835079613</v>
          </cell>
        </row>
        <row r="191">
          <cell r="F191">
            <v>800096587</v>
          </cell>
          <cell r="G191">
            <v>731656970</v>
          </cell>
        </row>
        <row r="192">
          <cell r="F192">
            <v>800096592</v>
          </cell>
          <cell r="G192">
            <v>1278275191</v>
          </cell>
        </row>
        <row r="193">
          <cell r="F193">
            <v>800096595</v>
          </cell>
          <cell r="G193">
            <v>287436930</v>
          </cell>
        </row>
        <row r="194">
          <cell r="F194">
            <v>800096597</v>
          </cell>
          <cell r="G194">
            <v>84281221</v>
          </cell>
        </row>
        <row r="195">
          <cell r="F195">
            <v>800096599</v>
          </cell>
          <cell r="G195">
            <v>405483805</v>
          </cell>
        </row>
        <row r="196">
          <cell r="F196">
            <v>800096605</v>
          </cell>
          <cell r="G196">
            <v>778711376</v>
          </cell>
        </row>
        <row r="197">
          <cell r="F197">
            <v>800096610</v>
          </cell>
          <cell r="G197">
            <v>385532103</v>
          </cell>
        </row>
        <row r="198">
          <cell r="F198">
            <v>800096613</v>
          </cell>
          <cell r="G198">
            <v>531478303</v>
          </cell>
        </row>
        <row r="199">
          <cell r="F199">
            <v>800096619</v>
          </cell>
          <cell r="G199">
            <v>483252229</v>
          </cell>
        </row>
        <row r="200">
          <cell r="F200">
            <v>800096623</v>
          </cell>
          <cell r="G200">
            <v>511736694</v>
          </cell>
        </row>
        <row r="201">
          <cell r="F201">
            <v>800096626</v>
          </cell>
          <cell r="G201">
            <v>513141642</v>
          </cell>
        </row>
        <row r="202">
          <cell r="F202">
            <v>800096734</v>
          </cell>
          <cell r="G202">
            <v>8328214653</v>
          </cell>
        </row>
        <row r="203">
          <cell r="F203">
            <v>800096737</v>
          </cell>
          <cell r="G203">
            <v>1478509585</v>
          </cell>
        </row>
        <row r="204">
          <cell r="F204">
            <v>800096739</v>
          </cell>
          <cell r="G204">
            <v>618936980</v>
          </cell>
        </row>
        <row r="205">
          <cell r="F205">
            <v>800096740</v>
          </cell>
          <cell r="G205">
            <v>724149084</v>
          </cell>
        </row>
        <row r="206">
          <cell r="F206">
            <v>800096744</v>
          </cell>
          <cell r="G206">
            <v>1848663560</v>
          </cell>
        </row>
        <row r="207">
          <cell r="F207">
            <v>800096746</v>
          </cell>
          <cell r="G207">
            <v>1561911363</v>
          </cell>
        </row>
        <row r="208">
          <cell r="F208">
            <v>800096750</v>
          </cell>
          <cell r="G208">
            <v>354853883</v>
          </cell>
        </row>
        <row r="209">
          <cell r="F209">
            <v>800096753</v>
          </cell>
          <cell r="G209">
            <v>1065651404</v>
          </cell>
        </row>
        <row r="210">
          <cell r="F210">
            <v>800096758</v>
          </cell>
          <cell r="G210">
            <v>2711532343</v>
          </cell>
        </row>
        <row r="211">
          <cell r="F211">
            <v>800096761</v>
          </cell>
          <cell r="G211">
            <v>642561043</v>
          </cell>
        </row>
        <row r="212">
          <cell r="F212">
            <v>800096762</v>
          </cell>
          <cell r="G212">
            <v>349647271</v>
          </cell>
        </row>
        <row r="213">
          <cell r="F213">
            <v>800096763</v>
          </cell>
          <cell r="G213">
            <v>1797625014</v>
          </cell>
        </row>
        <row r="214">
          <cell r="F214">
            <v>800096765</v>
          </cell>
          <cell r="G214">
            <v>1622497155</v>
          </cell>
        </row>
        <row r="215">
          <cell r="F215">
            <v>800096766</v>
          </cell>
          <cell r="G215">
            <v>937973321</v>
          </cell>
        </row>
        <row r="216">
          <cell r="F216">
            <v>800096770</v>
          </cell>
          <cell r="G216">
            <v>926711712</v>
          </cell>
        </row>
        <row r="217">
          <cell r="F217">
            <v>800096772</v>
          </cell>
          <cell r="G217">
            <v>1403035011</v>
          </cell>
        </row>
        <row r="218">
          <cell r="F218">
            <v>800096777</v>
          </cell>
          <cell r="G218">
            <v>2173922703</v>
          </cell>
        </row>
        <row r="219">
          <cell r="F219">
            <v>800096781</v>
          </cell>
          <cell r="G219">
            <v>901850579</v>
          </cell>
        </row>
        <row r="220">
          <cell r="F220">
            <v>800096804</v>
          </cell>
          <cell r="G220">
            <v>1049419343</v>
          </cell>
        </row>
        <row r="221">
          <cell r="F221">
            <v>800096805</v>
          </cell>
          <cell r="G221">
            <v>1013437643</v>
          </cell>
        </row>
        <row r="222">
          <cell r="F222">
            <v>800096807</v>
          </cell>
          <cell r="G222">
            <v>3521268736</v>
          </cell>
        </row>
        <row r="223">
          <cell r="F223">
            <v>800096808</v>
          </cell>
          <cell r="G223">
            <v>1314898412</v>
          </cell>
        </row>
        <row r="224">
          <cell r="F224">
            <v>800097098</v>
          </cell>
          <cell r="G224">
            <v>582576364</v>
          </cell>
        </row>
        <row r="225">
          <cell r="F225">
            <v>800097176</v>
          </cell>
          <cell r="G225">
            <v>191244662</v>
          </cell>
        </row>
        <row r="226">
          <cell r="F226">
            <v>800097180</v>
          </cell>
          <cell r="G226">
            <v>120630136</v>
          </cell>
        </row>
        <row r="227">
          <cell r="F227">
            <v>800098190</v>
          </cell>
          <cell r="G227">
            <v>327471323</v>
          </cell>
        </row>
        <row r="228">
          <cell r="F228">
            <v>800098193</v>
          </cell>
          <cell r="G228">
            <v>213701904</v>
          </cell>
        </row>
        <row r="229">
          <cell r="F229">
            <v>800098195</v>
          </cell>
          <cell r="G229">
            <v>287220491</v>
          </cell>
        </row>
        <row r="230">
          <cell r="F230">
            <v>800098199</v>
          </cell>
          <cell r="G230">
            <v>337983742</v>
          </cell>
        </row>
        <row r="231">
          <cell r="F231">
            <v>800098203</v>
          </cell>
          <cell r="G231">
            <v>134390828</v>
          </cell>
        </row>
        <row r="232">
          <cell r="F232">
            <v>800098205</v>
          </cell>
          <cell r="G232">
            <v>160822637</v>
          </cell>
        </row>
        <row r="233">
          <cell r="F233">
            <v>800098911</v>
          </cell>
          <cell r="G233">
            <v>7734735929</v>
          </cell>
        </row>
        <row r="234">
          <cell r="F234">
            <v>800099052</v>
          </cell>
          <cell r="G234">
            <v>150666012</v>
          </cell>
        </row>
        <row r="235">
          <cell r="F235">
            <v>800099054</v>
          </cell>
          <cell r="G235">
            <v>136018493</v>
          </cell>
        </row>
        <row r="236">
          <cell r="F236">
            <v>800099055</v>
          </cell>
          <cell r="G236">
            <v>88653681</v>
          </cell>
        </row>
        <row r="237">
          <cell r="F237">
            <v>800099058</v>
          </cell>
          <cell r="G237">
            <v>134586074</v>
          </cell>
        </row>
        <row r="238">
          <cell r="F238">
            <v>800099061</v>
          </cell>
          <cell r="G238">
            <v>1699990078</v>
          </cell>
        </row>
        <row r="239">
          <cell r="F239">
            <v>800099062</v>
          </cell>
          <cell r="G239">
            <v>359998140</v>
          </cell>
        </row>
        <row r="240">
          <cell r="F240">
            <v>800099064</v>
          </cell>
          <cell r="G240">
            <v>72071624</v>
          </cell>
        </row>
        <row r="241">
          <cell r="F241">
            <v>800099066</v>
          </cell>
          <cell r="G241">
            <v>664987526</v>
          </cell>
        </row>
        <row r="242">
          <cell r="F242">
            <v>800099070</v>
          </cell>
          <cell r="G242">
            <v>114623130</v>
          </cell>
        </row>
        <row r="243">
          <cell r="F243">
            <v>800099072</v>
          </cell>
          <cell r="G243">
            <v>157205037</v>
          </cell>
        </row>
        <row r="244">
          <cell r="F244">
            <v>800099076</v>
          </cell>
          <cell r="G244">
            <v>992455412</v>
          </cell>
        </row>
        <row r="245">
          <cell r="F245">
            <v>800099079</v>
          </cell>
          <cell r="G245">
            <v>107680860</v>
          </cell>
        </row>
        <row r="246">
          <cell r="F246">
            <v>800099080</v>
          </cell>
          <cell r="G246">
            <v>243314575</v>
          </cell>
        </row>
        <row r="247">
          <cell r="F247">
            <v>800099084</v>
          </cell>
          <cell r="G247">
            <v>108900120</v>
          </cell>
        </row>
        <row r="248">
          <cell r="F248">
            <v>800099085</v>
          </cell>
          <cell r="G248">
            <v>238030738</v>
          </cell>
        </row>
        <row r="249">
          <cell r="F249">
            <v>800099089</v>
          </cell>
          <cell r="G249">
            <v>90847964</v>
          </cell>
        </row>
        <row r="250">
          <cell r="F250">
            <v>800099090</v>
          </cell>
          <cell r="G250">
            <v>152829377</v>
          </cell>
        </row>
        <row r="251">
          <cell r="F251">
            <v>800099092</v>
          </cell>
          <cell r="G251">
            <v>133602139</v>
          </cell>
        </row>
        <row r="252">
          <cell r="F252">
            <v>800099095</v>
          </cell>
          <cell r="G252">
            <v>1973236689</v>
          </cell>
        </row>
        <row r="253">
          <cell r="F253">
            <v>800099098</v>
          </cell>
          <cell r="G253">
            <v>242847150</v>
          </cell>
        </row>
        <row r="254">
          <cell r="F254">
            <v>800099100</v>
          </cell>
          <cell r="G254">
            <v>152581944</v>
          </cell>
        </row>
        <row r="255">
          <cell r="F255">
            <v>800099102</v>
          </cell>
          <cell r="G255">
            <v>492010201</v>
          </cell>
        </row>
        <row r="256">
          <cell r="F256">
            <v>800099105</v>
          </cell>
          <cell r="G256">
            <v>114572773</v>
          </cell>
        </row>
        <row r="257">
          <cell r="F257">
            <v>800099106</v>
          </cell>
          <cell r="G257">
            <v>485548998</v>
          </cell>
        </row>
        <row r="258">
          <cell r="F258">
            <v>800099108</v>
          </cell>
          <cell r="G258">
            <v>140052223</v>
          </cell>
        </row>
        <row r="259">
          <cell r="F259">
            <v>800099111</v>
          </cell>
          <cell r="G259">
            <v>302879176</v>
          </cell>
        </row>
        <row r="260">
          <cell r="F260">
            <v>800099113</v>
          </cell>
          <cell r="G260">
            <v>869396953</v>
          </cell>
        </row>
        <row r="261">
          <cell r="F261">
            <v>800099115</v>
          </cell>
          <cell r="G261">
            <v>89370370</v>
          </cell>
        </row>
        <row r="262">
          <cell r="F262">
            <v>800099118</v>
          </cell>
          <cell r="G262">
            <v>119878056</v>
          </cell>
        </row>
        <row r="263">
          <cell r="F263">
            <v>800099122</v>
          </cell>
          <cell r="G263">
            <v>271352932</v>
          </cell>
        </row>
        <row r="264">
          <cell r="F264">
            <v>800099127</v>
          </cell>
          <cell r="G264">
            <v>514692076</v>
          </cell>
        </row>
        <row r="265">
          <cell r="F265">
            <v>800099132</v>
          </cell>
          <cell r="G265">
            <v>428877167</v>
          </cell>
        </row>
        <row r="266">
          <cell r="F266">
            <v>800099136</v>
          </cell>
          <cell r="G266">
            <v>453047318</v>
          </cell>
        </row>
        <row r="267">
          <cell r="F267">
            <v>800099138</v>
          </cell>
          <cell r="G267">
            <v>264089681</v>
          </cell>
        </row>
        <row r="268">
          <cell r="F268">
            <v>800099142</v>
          </cell>
          <cell r="G268">
            <v>298756702</v>
          </cell>
        </row>
        <row r="269">
          <cell r="F269">
            <v>800099143</v>
          </cell>
          <cell r="G269">
            <v>191579613</v>
          </cell>
        </row>
        <row r="270">
          <cell r="F270">
            <v>800099147</v>
          </cell>
          <cell r="G270">
            <v>382878474</v>
          </cell>
        </row>
        <row r="271">
          <cell r="F271">
            <v>800099149</v>
          </cell>
          <cell r="G271">
            <v>103465072</v>
          </cell>
        </row>
        <row r="272">
          <cell r="F272">
            <v>800099151</v>
          </cell>
          <cell r="G272">
            <v>143694009</v>
          </cell>
        </row>
        <row r="273">
          <cell r="F273">
            <v>800099152</v>
          </cell>
          <cell r="G273">
            <v>671971436</v>
          </cell>
        </row>
        <row r="274">
          <cell r="F274">
            <v>800099153</v>
          </cell>
          <cell r="G274">
            <v>161513448</v>
          </cell>
        </row>
        <row r="275">
          <cell r="F275">
            <v>800099187</v>
          </cell>
          <cell r="G275">
            <v>65248039</v>
          </cell>
        </row>
        <row r="276">
          <cell r="F276">
            <v>800099196</v>
          </cell>
          <cell r="G276">
            <v>258008253</v>
          </cell>
        </row>
        <row r="277">
          <cell r="F277">
            <v>800099199</v>
          </cell>
          <cell r="G277">
            <v>166381465</v>
          </cell>
        </row>
        <row r="278">
          <cell r="F278">
            <v>800099202</v>
          </cell>
          <cell r="G278">
            <v>92733061</v>
          </cell>
        </row>
        <row r="279">
          <cell r="F279">
            <v>800099206</v>
          </cell>
          <cell r="G279">
            <v>59507679</v>
          </cell>
        </row>
        <row r="280">
          <cell r="F280">
            <v>800099210</v>
          </cell>
          <cell r="G280">
            <v>175675404</v>
          </cell>
        </row>
        <row r="281">
          <cell r="F281">
            <v>800099223</v>
          </cell>
          <cell r="G281">
            <v>1086331563</v>
          </cell>
        </row>
        <row r="282">
          <cell r="F282">
            <v>800099234</v>
          </cell>
          <cell r="G282">
            <v>57189045</v>
          </cell>
        </row>
        <row r="283">
          <cell r="F283">
            <v>800099236</v>
          </cell>
          <cell r="G283">
            <v>609948239</v>
          </cell>
        </row>
        <row r="284">
          <cell r="F284">
            <v>800099237</v>
          </cell>
          <cell r="G284">
            <v>102626019</v>
          </cell>
        </row>
        <row r="285">
          <cell r="F285">
            <v>800099238</v>
          </cell>
          <cell r="G285">
            <v>448949476</v>
          </cell>
        </row>
        <row r="286">
          <cell r="F286">
            <v>800099241</v>
          </cell>
          <cell r="G286">
            <v>394186270</v>
          </cell>
        </row>
        <row r="287">
          <cell r="F287">
            <v>800099251</v>
          </cell>
          <cell r="G287">
            <v>123900873</v>
          </cell>
        </row>
        <row r="288">
          <cell r="F288">
            <v>800099260</v>
          </cell>
          <cell r="G288">
            <v>369698582</v>
          </cell>
        </row>
        <row r="289">
          <cell r="F289">
            <v>800099262</v>
          </cell>
          <cell r="G289">
            <v>56138113</v>
          </cell>
        </row>
        <row r="290">
          <cell r="F290">
            <v>800099263</v>
          </cell>
          <cell r="G290">
            <v>828667577</v>
          </cell>
        </row>
        <row r="291">
          <cell r="F291">
            <v>800099310</v>
          </cell>
          <cell r="G291">
            <v>1993352190</v>
          </cell>
        </row>
        <row r="292">
          <cell r="F292">
            <v>800099317</v>
          </cell>
          <cell r="G292">
            <v>289968614</v>
          </cell>
        </row>
        <row r="293">
          <cell r="F293">
            <v>800099390</v>
          </cell>
          <cell r="G293">
            <v>22047488</v>
          </cell>
        </row>
        <row r="294">
          <cell r="F294">
            <v>800099425</v>
          </cell>
          <cell r="G294">
            <v>219241825</v>
          </cell>
        </row>
        <row r="295">
          <cell r="F295">
            <v>800099429</v>
          </cell>
          <cell r="G295">
            <v>304660662</v>
          </cell>
        </row>
        <row r="296">
          <cell r="F296">
            <v>800099431</v>
          </cell>
          <cell r="G296">
            <v>183786912</v>
          </cell>
        </row>
        <row r="297">
          <cell r="F297">
            <v>800099441</v>
          </cell>
          <cell r="G297">
            <v>19351212</v>
          </cell>
        </row>
        <row r="298">
          <cell r="F298">
            <v>800099455</v>
          </cell>
          <cell r="G298">
            <v>58496931</v>
          </cell>
        </row>
        <row r="299">
          <cell r="F299">
            <v>800099489</v>
          </cell>
          <cell r="G299">
            <v>193097762</v>
          </cell>
        </row>
        <row r="300">
          <cell r="F300">
            <v>800099631</v>
          </cell>
          <cell r="G300">
            <v>122950661</v>
          </cell>
        </row>
        <row r="301">
          <cell r="F301">
            <v>800099635</v>
          </cell>
          <cell r="G301">
            <v>37659152</v>
          </cell>
        </row>
        <row r="302">
          <cell r="F302">
            <v>800099639</v>
          </cell>
          <cell r="G302">
            <v>32899081</v>
          </cell>
        </row>
        <row r="303">
          <cell r="F303">
            <v>800099642</v>
          </cell>
          <cell r="G303">
            <v>235839310</v>
          </cell>
        </row>
        <row r="304">
          <cell r="F304">
            <v>800099651</v>
          </cell>
          <cell r="G304">
            <v>56129916</v>
          </cell>
        </row>
        <row r="305">
          <cell r="F305">
            <v>800099662</v>
          </cell>
          <cell r="G305">
            <v>400573241</v>
          </cell>
        </row>
        <row r="306">
          <cell r="F306">
            <v>800099665</v>
          </cell>
          <cell r="G306">
            <v>32694258</v>
          </cell>
        </row>
        <row r="307">
          <cell r="F307">
            <v>800099691</v>
          </cell>
          <cell r="G307">
            <v>80787981</v>
          </cell>
        </row>
        <row r="308">
          <cell r="F308">
            <v>800099694</v>
          </cell>
          <cell r="G308">
            <v>32450694</v>
          </cell>
        </row>
        <row r="309">
          <cell r="F309">
            <v>800099714</v>
          </cell>
          <cell r="G309">
            <v>10291843</v>
          </cell>
        </row>
        <row r="310">
          <cell r="F310">
            <v>800099721</v>
          </cell>
          <cell r="G310">
            <v>37035841</v>
          </cell>
        </row>
        <row r="311">
          <cell r="F311">
            <v>800099723</v>
          </cell>
          <cell r="G311">
            <v>70654664</v>
          </cell>
        </row>
        <row r="312">
          <cell r="F312">
            <v>800099818</v>
          </cell>
          <cell r="G312">
            <v>29331154</v>
          </cell>
        </row>
        <row r="313">
          <cell r="F313">
            <v>800099819</v>
          </cell>
          <cell r="G313">
            <v>85547377</v>
          </cell>
        </row>
        <row r="314">
          <cell r="F314">
            <v>800099824</v>
          </cell>
          <cell r="G314">
            <v>831542051</v>
          </cell>
        </row>
        <row r="315">
          <cell r="F315">
            <v>800099829</v>
          </cell>
          <cell r="G315">
            <v>733824398</v>
          </cell>
        </row>
        <row r="316">
          <cell r="F316">
            <v>800099832</v>
          </cell>
          <cell r="G316">
            <v>73411729</v>
          </cell>
        </row>
        <row r="317">
          <cell r="F317">
            <v>800100048</v>
          </cell>
          <cell r="G317">
            <v>80040030</v>
          </cell>
        </row>
        <row r="318">
          <cell r="F318">
            <v>800100049</v>
          </cell>
          <cell r="G318">
            <v>630526173</v>
          </cell>
        </row>
        <row r="319">
          <cell r="F319">
            <v>800100050</v>
          </cell>
          <cell r="G319">
            <v>180868531</v>
          </cell>
        </row>
        <row r="320">
          <cell r="F320">
            <v>800100051</v>
          </cell>
          <cell r="G320">
            <v>160216484</v>
          </cell>
        </row>
        <row r="321">
          <cell r="F321">
            <v>800100052</v>
          </cell>
          <cell r="G321">
            <v>169993147</v>
          </cell>
        </row>
        <row r="322">
          <cell r="F322">
            <v>800100053</v>
          </cell>
          <cell r="G322">
            <v>1064487780</v>
          </cell>
        </row>
        <row r="323">
          <cell r="F323">
            <v>800100054</v>
          </cell>
          <cell r="G323">
            <v>181233775</v>
          </cell>
        </row>
        <row r="324">
          <cell r="F324">
            <v>800100055</v>
          </cell>
          <cell r="G324">
            <v>285406126</v>
          </cell>
        </row>
        <row r="325">
          <cell r="F325">
            <v>800100056</v>
          </cell>
          <cell r="G325">
            <v>631849364</v>
          </cell>
        </row>
        <row r="326">
          <cell r="F326">
            <v>800100057</v>
          </cell>
          <cell r="G326">
            <v>129593725</v>
          </cell>
        </row>
        <row r="327">
          <cell r="F327">
            <v>800100058</v>
          </cell>
          <cell r="G327">
            <v>285815403</v>
          </cell>
        </row>
        <row r="328">
          <cell r="F328">
            <v>800100059</v>
          </cell>
          <cell r="G328">
            <v>230425332</v>
          </cell>
        </row>
        <row r="329">
          <cell r="F329">
            <v>800100061</v>
          </cell>
          <cell r="G329">
            <v>652919313</v>
          </cell>
        </row>
        <row r="330">
          <cell r="F330">
            <v>800100134</v>
          </cell>
          <cell r="G330">
            <v>251717121</v>
          </cell>
        </row>
        <row r="331">
          <cell r="F331">
            <v>800100136</v>
          </cell>
          <cell r="G331">
            <v>103808849</v>
          </cell>
        </row>
        <row r="332">
          <cell r="F332">
            <v>800100137</v>
          </cell>
          <cell r="G332">
            <v>909950142</v>
          </cell>
        </row>
        <row r="333">
          <cell r="F333">
            <v>800100138</v>
          </cell>
          <cell r="G333">
            <v>506418407</v>
          </cell>
        </row>
        <row r="334">
          <cell r="F334">
            <v>800100140</v>
          </cell>
          <cell r="G334">
            <v>258835356</v>
          </cell>
        </row>
        <row r="335">
          <cell r="F335">
            <v>800100141</v>
          </cell>
          <cell r="G335">
            <v>317454308</v>
          </cell>
        </row>
        <row r="336">
          <cell r="F336">
            <v>800100143</v>
          </cell>
          <cell r="G336">
            <v>95931717</v>
          </cell>
        </row>
        <row r="337">
          <cell r="F337">
            <v>800100144</v>
          </cell>
          <cell r="G337">
            <v>224287672</v>
          </cell>
        </row>
        <row r="338">
          <cell r="F338">
            <v>800100145</v>
          </cell>
          <cell r="G338">
            <v>186486335</v>
          </cell>
        </row>
        <row r="339">
          <cell r="F339">
            <v>800100147</v>
          </cell>
          <cell r="G339">
            <v>106859994</v>
          </cell>
        </row>
        <row r="340">
          <cell r="F340">
            <v>800100514</v>
          </cell>
          <cell r="G340">
            <v>631622365</v>
          </cell>
        </row>
        <row r="341">
          <cell r="F341">
            <v>800100515</v>
          </cell>
          <cell r="G341">
            <v>94969988</v>
          </cell>
        </row>
        <row r="342">
          <cell r="F342">
            <v>800100518</v>
          </cell>
          <cell r="G342">
            <v>131425006</v>
          </cell>
        </row>
        <row r="343">
          <cell r="F343">
            <v>800100519</v>
          </cell>
          <cell r="G343">
            <v>753362783</v>
          </cell>
        </row>
        <row r="344">
          <cell r="F344">
            <v>800100520</v>
          </cell>
          <cell r="G344">
            <v>308550000</v>
          </cell>
        </row>
        <row r="345">
          <cell r="F345">
            <v>800100521</v>
          </cell>
          <cell r="G345">
            <v>222588068</v>
          </cell>
        </row>
        <row r="346">
          <cell r="F346">
            <v>800100524</v>
          </cell>
          <cell r="G346">
            <v>165729185</v>
          </cell>
        </row>
        <row r="347">
          <cell r="F347">
            <v>800100526</v>
          </cell>
          <cell r="G347">
            <v>219854083</v>
          </cell>
        </row>
        <row r="348">
          <cell r="F348">
            <v>800100527</v>
          </cell>
          <cell r="G348">
            <v>408634833</v>
          </cell>
        </row>
        <row r="349">
          <cell r="F349">
            <v>800100529</v>
          </cell>
          <cell r="G349">
            <v>79329831</v>
          </cell>
        </row>
        <row r="350">
          <cell r="F350">
            <v>800100531</v>
          </cell>
          <cell r="G350">
            <v>255513615</v>
          </cell>
        </row>
        <row r="351">
          <cell r="F351">
            <v>800100532</v>
          </cell>
          <cell r="G351">
            <v>226094075</v>
          </cell>
        </row>
        <row r="352">
          <cell r="F352">
            <v>800100533</v>
          </cell>
          <cell r="G352">
            <v>645124004</v>
          </cell>
        </row>
        <row r="353">
          <cell r="F353">
            <v>800100729</v>
          </cell>
          <cell r="G353">
            <v>591713228</v>
          </cell>
        </row>
        <row r="354">
          <cell r="F354">
            <v>800100747</v>
          </cell>
          <cell r="G354">
            <v>590016817</v>
          </cell>
        </row>
        <row r="355">
          <cell r="F355">
            <v>800100751</v>
          </cell>
          <cell r="G355">
            <v>586842204</v>
          </cell>
        </row>
        <row r="356">
          <cell r="F356">
            <v>800102504</v>
          </cell>
          <cell r="G356">
            <v>2124613165</v>
          </cell>
        </row>
        <row r="357">
          <cell r="F357">
            <v>800102798</v>
          </cell>
          <cell r="G357">
            <v>92175437</v>
          </cell>
        </row>
        <row r="358">
          <cell r="F358">
            <v>800102799</v>
          </cell>
          <cell r="G358">
            <v>1462210228</v>
          </cell>
        </row>
        <row r="359">
          <cell r="F359">
            <v>800102801</v>
          </cell>
          <cell r="G359">
            <v>1769114197</v>
          </cell>
        </row>
        <row r="360">
          <cell r="F360">
            <v>800102891</v>
          </cell>
          <cell r="G360">
            <v>1028820785</v>
          </cell>
        </row>
        <row r="361">
          <cell r="F361">
            <v>800102896</v>
          </cell>
          <cell r="G361">
            <v>1164484629</v>
          </cell>
        </row>
        <row r="362">
          <cell r="F362">
            <v>800102903</v>
          </cell>
          <cell r="G362">
            <v>80068944</v>
          </cell>
        </row>
        <row r="363">
          <cell r="F363">
            <v>800102906</v>
          </cell>
          <cell r="G363">
            <v>160261167</v>
          </cell>
        </row>
        <row r="364">
          <cell r="F364">
            <v>800102912</v>
          </cell>
          <cell r="G364">
            <v>932421261</v>
          </cell>
        </row>
        <row r="365">
          <cell r="F365">
            <v>800103021</v>
          </cell>
          <cell r="G365">
            <v>84353339</v>
          </cell>
        </row>
        <row r="366">
          <cell r="F366">
            <v>800103161</v>
          </cell>
          <cell r="G366">
            <v>262457667</v>
          </cell>
        </row>
        <row r="367">
          <cell r="F367">
            <v>800103180</v>
          </cell>
          <cell r="G367">
            <v>1354807730</v>
          </cell>
        </row>
        <row r="368">
          <cell r="F368">
            <v>800103198</v>
          </cell>
          <cell r="G368">
            <v>71961920</v>
          </cell>
        </row>
        <row r="369">
          <cell r="F369">
            <v>800103308</v>
          </cell>
          <cell r="G369">
            <v>349315632</v>
          </cell>
        </row>
        <row r="370">
          <cell r="F370">
            <v>800103318</v>
          </cell>
          <cell r="G370">
            <v>120521680</v>
          </cell>
        </row>
        <row r="371">
          <cell r="F371">
            <v>800103657</v>
          </cell>
          <cell r="G371">
            <v>28245449</v>
          </cell>
        </row>
        <row r="372">
          <cell r="F372">
            <v>800103659</v>
          </cell>
          <cell r="G372">
            <v>1007202507</v>
          </cell>
        </row>
        <row r="373">
          <cell r="F373">
            <v>800103661</v>
          </cell>
          <cell r="G373">
            <v>22986910</v>
          </cell>
        </row>
        <row r="374">
          <cell r="F374">
            <v>800103663</v>
          </cell>
          <cell r="G374">
            <v>39795359</v>
          </cell>
        </row>
        <row r="375">
          <cell r="F375">
            <v>800103720</v>
          </cell>
          <cell r="G375">
            <v>192003231</v>
          </cell>
        </row>
        <row r="376">
          <cell r="F376">
            <v>800104060</v>
          </cell>
          <cell r="G376">
            <v>104359198</v>
          </cell>
        </row>
        <row r="377">
          <cell r="F377">
            <v>800104062</v>
          </cell>
          <cell r="G377">
            <v>5135928153</v>
          </cell>
        </row>
        <row r="378">
          <cell r="F378">
            <v>800108683</v>
          </cell>
          <cell r="G378">
            <v>986702665</v>
          </cell>
        </row>
        <row r="379">
          <cell r="F379">
            <v>800113389</v>
          </cell>
          <cell r="G379">
            <v>6314804550</v>
          </cell>
        </row>
        <row r="380">
          <cell r="F380">
            <v>800116284</v>
          </cell>
          <cell r="G380">
            <v>456649922</v>
          </cell>
        </row>
        <row r="381">
          <cell r="F381">
            <v>800117687</v>
          </cell>
          <cell r="G381">
            <v>634241568</v>
          </cell>
        </row>
        <row r="382">
          <cell r="F382">
            <v>800124166</v>
          </cell>
          <cell r="G382">
            <v>38983848</v>
          </cell>
        </row>
        <row r="383">
          <cell r="F383">
            <v>800128428</v>
          </cell>
          <cell r="G383">
            <v>117580260</v>
          </cell>
        </row>
        <row r="384">
          <cell r="F384">
            <v>800131177</v>
          </cell>
          <cell r="G384">
            <v>39572677</v>
          </cell>
        </row>
        <row r="385">
          <cell r="F385">
            <v>800136069</v>
          </cell>
          <cell r="G385">
            <v>658789124</v>
          </cell>
        </row>
        <row r="386">
          <cell r="F386">
            <v>800136458</v>
          </cell>
          <cell r="G386">
            <v>167791622</v>
          </cell>
        </row>
        <row r="387">
          <cell r="F387">
            <v>800138959</v>
          </cell>
          <cell r="G387">
            <v>961017319</v>
          </cell>
        </row>
        <row r="388">
          <cell r="F388">
            <v>800148720</v>
          </cell>
          <cell r="G388">
            <v>87122482</v>
          </cell>
        </row>
        <row r="389">
          <cell r="F389">
            <v>800149894</v>
          </cell>
          <cell r="G389">
            <v>98330848</v>
          </cell>
        </row>
        <row r="390">
          <cell r="F390">
            <v>800152577</v>
          </cell>
          <cell r="G390">
            <v>202398172</v>
          </cell>
        </row>
        <row r="391">
          <cell r="F391">
            <v>800172206</v>
          </cell>
          <cell r="G391">
            <v>277719371</v>
          </cell>
        </row>
        <row r="392">
          <cell r="F392">
            <v>800188492</v>
          </cell>
          <cell r="G392">
            <v>84407711</v>
          </cell>
        </row>
        <row r="393">
          <cell r="F393">
            <v>800191427</v>
          </cell>
          <cell r="G393">
            <v>324369136</v>
          </cell>
        </row>
        <row r="394">
          <cell r="F394">
            <v>800191431</v>
          </cell>
          <cell r="G394">
            <v>261072619</v>
          </cell>
        </row>
        <row r="395">
          <cell r="F395">
            <v>800193031</v>
          </cell>
          <cell r="G395">
            <v>124988455</v>
          </cell>
        </row>
        <row r="396">
          <cell r="F396">
            <v>800199959</v>
          </cell>
          <cell r="G396">
            <v>205462650</v>
          </cell>
        </row>
        <row r="397">
          <cell r="F397">
            <v>800213967</v>
          </cell>
          <cell r="G397">
            <v>100643069</v>
          </cell>
        </row>
        <row r="398">
          <cell r="F398">
            <v>800222489</v>
          </cell>
          <cell r="G398">
            <v>755119476</v>
          </cell>
        </row>
        <row r="399">
          <cell r="F399">
            <v>800222498</v>
          </cell>
          <cell r="G399">
            <v>72396780</v>
          </cell>
        </row>
        <row r="400">
          <cell r="F400">
            <v>800222502</v>
          </cell>
          <cell r="G400">
            <v>284438352</v>
          </cell>
        </row>
        <row r="401">
          <cell r="F401">
            <v>800229887</v>
          </cell>
          <cell r="G401">
            <v>307749427</v>
          </cell>
        </row>
        <row r="402">
          <cell r="F402">
            <v>800239414</v>
          </cell>
          <cell r="G402">
            <v>257942876</v>
          </cell>
        </row>
        <row r="403">
          <cell r="F403">
            <v>800243022</v>
          </cell>
          <cell r="G403">
            <v>157346416</v>
          </cell>
        </row>
        <row r="404">
          <cell r="F404">
            <v>800245021</v>
          </cell>
          <cell r="G404">
            <v>386464268</v>
          </cell>
        </row>
        <row r="405">
          <cell r="F405">
            <v>800250853</v>
          </cell>
          <cell r="G405">
            <v>215518631</v>
          </cell>
        </row>
        <row r="406">
          <cell r="F406">
            <v>800252922</v>
          </cell>
          <cell r="G406">
            <v>636146372</v>
          </cell>
        </row>
        <row r="407">
          <cell r="F407">
            <v>800253526</v>
          </cell>
          <cell r="G407">
            <v>289317492</v>
          </cell>
        </row>
        <row r="408">
          <cell r="F408">
            <v>800254481</v>
          </cell>
          <cell r="G408">
            <v>372931657</v>
          </cell>
        </row>
        <row r="409">
          <cell r="F409">
            <v>800254722</v>
          </cell>
          <cell r="G409">
            <v>527730246</v>
          </cell>
        </row>
        <row r="410">
          <cell r="F410">
            <v>800254879</v>
          </cell>
          <cell r="G410">
            <v>363209084</v>
          </cell>
        </row>
        <row r="411">
          <cell r="F411">
            <v>800255101</v>
          </cell>
          <cell r="G411">
            <v>552516164</v>
          </cell>
        </row>
        <row r="412">
          <cell r="F412">
            <v>800255213</v>
          </cell>
          <cell r="G412">
            <v>846610439</v>
          </cell>
        </row>
        <row r="413">
          <cell r="F413">
            <v>800255214</v>
          </cell>
          <cell r="G413">
            <v>510799734</v>
          </cell>
        </row>
        <row r="414">
          <cell r="F414">
            <v>800255443</v>
          </cell>
          <cell r="G414">
            <v>75893183</v>
          </cell>
        </row>
        <row r="415">
          <cell r="F415">
            <v>806000701</v>
          </cell>
          <cell r="G415">
            <v>525448797</v>
          </cell>
        </row>
        <row r="416">
          <cell r="F416">
            <v>806001274</v>
          </cell>
          <cell r="G416">
            <v>175166808</v>
          </cell>
        </row>
        <row r="417">
          <cell r="F417">
            <v>806001278</v>
          </cell>
          <cell r="G417">
            <v>193262213</v>
          </cell>
        </row>
        <row r="418">
          <cell r="F418">
            <v>806001439</v>
          </cell>
          <cell r="G418">
            <v>248255116</v>
          </cell>
        </row>
        <row r="419">
          <cell r="F419">
            <v>806001937</v>
          </cell>
          <cell r="G419">
            <v>247142921</v>
          </cell>
        </row>
        <row r="420">
          <cell r="F420">
            <v>806003884</v>
          </cell>
          <cell r="G420">
            <v>331014355</v>
          </cell>
        </row>
        <row r="421">
          <cell r="F421">
            <v>806004900</v>
          </cell>
          <cell r="G421">
            <v>235268488</v>
          </cell>
        </row>
        <row r="422">
          <cell r="F422">
            <v>809002637</v>
          </cell>
          <cell r="G422">
            <v>164492651</v>
          </cell>
        </row>
        <row r="423">
          <cell r="F423">
            <v>810001998</v>
          </cell>
          <cell r="G423">
            <v>94561758</v>
          </cell>
        </row>
        <row r="424">
          <cell r="F424">
            <v>810002963</v>
          </cell>
          <cell r="G424">
            <v>127443168</v>
          </cell>
        </row>
        <row r="425">
          <cell r="F425">
            <v>811009017</v>
          </cell>
          <cell r="G425">
            <v>120850012</v>
          </cell>
        </row>
        <row r="426">
          <cell r="F426">
            <v>812001675</v>
          </cell>
          <cell r="G426">
            <v>397270834</v>
          </cell>
        </row>
        <row r="427">
          <cell r="F427">
            <v>812001681</v>
          </cell>
          <cell r="G427">
            <v>346441144</v>
          </cell>
        </row>
        <row r="428">
          <cell r="F428">
            <v>814002243</v>
          </cell>
          <cell r="G428">
            <v>85075895</v>
          </cell>
        </row>
        <row r="429">
          <cell r="F429">
            <v>814003734</v>
          </cell>
          <cell r="G429">
            <v>51950556</v>
          </cell>
        </row>
        <row r="430">
          <cell r="F430">
            <v>817000992</v>
          </cell>
          <cell r="G430">
            <v>95286635</v>
          </cell>
        </row>
        <row r="431">
          <cell r="F431">
            <v>817002675</v>
          </cell>
          <cell r="G431">
            <v>273610442</v>
          </cell>
        </row>
        <row r="432">
          <cell r="F432">
            <v>817003440</v>
          </cell>
          <cell r="G432">
            <v>104128350</v>
          </cell>
        </row>
        <row r="433">
          <cell r="F433">
            <v>818000002</v>
          </cell>
          <cell r="G433">
            <v>754244053</v>
          </cell>
        </row>
        <row r="434">
          <cell r="F434">
            <v>818000395</v>
          </cell>
          <cell r="G434">
            <v>229859282</v>
          </cell>
        </row>
        <row r="435">
          <cell r="F435">
            <v>818000899</v>
          </cell>
          <cell r="G435">
            <v>322030685</v>
          </cell>
        </row>
        <row r="436">
          <cell r="F436">
            <v>818000907</v>
          </cell>
          <cell r="G436">
            <v>651032025</v>
          </cell>
        </row>
        <row r="437">
          <cell r="F437">
            <v>818000941</v>
          </cell>
          <cell r="G437">
            <v>360520126</v>
          </cell>
        </row>
        <row r="438">
          <cell r="F438">
            <v>818000961</v>
          </cell>
          <cell r="G438">
            <v>247248171</v>
          </cell>
        </row>
        <row r="439">
          <cell r="F439">
            <v>818001202</v>
          </cell>
          <cell r="G439">
            <v>183108788</v>
          </cell>
        </row>
        <row r="440">
          <cell r="F440">
            <v>818001203</v>
          </cell>
          <cell r="G440">
            <v>264924866</v>
          </cell>
        </row>
        <row r="441">
          <cell r="F441">
            <v>818001206</v>
          </cell>
          <cell r="G441">
            <v>428248855</v>
          </cell>
        </row>
        <row r="442">
          <cell r="F442">
            <v>818001341</v>
          </cell>
          <cell r="G442">
            <v>800427368</v>
          </cell>
        </row>
        <row r="443">
          <cell r="F443">
            <v>819000925</v>
          </cell>
          <cell r="G443">
            <v>740567120</v>
          </cell>
        </row>
        <row r="444">
          <cell r="F444">
            <v>819000985</v>
          </cell>
          <cell r="G444">
            <v>593525439</v>
          </cell>
        </row>
        <row r="445">
          <cell r="F445">
            <v>819003219</v>
          </cell>
          <cell r="G445">
            <v>487579397</v>
          </cell>
        </row>
        <row r="446">
          <cell r="F446">
            <v>819003224</v>
          </cell>
          <cell r="G446">
            <v>802380487</v>
          </cell>
        </row>
        <row r="447">
          <cell r="F447">
            <v>819003225</v>
          </cell>
          <cell r="G447">
            <v>271832323</v>
          </cell>
        </row>
        <row r="448">
          <cell r="F448">
            <v>819003297</v>
          </cell>
          <cell r="G448">
            <v>2610077750</v>
          </cell>
        </row>
        <row r="449">
          <cell r="F449">
            <v>819003760</v>
          </cell>
          <cell r="G449">
            <v>328456753</v>
          </cell>
        </row>
        <row r="450">
          <cell r="F450">
            <v>819003762</v>
          </cell>
          <cell r="G450">
            <v>397749450</v>
          </cell>
        </row>
        <row r="451">
          <cell r="F451">
            <v>819003849</v>
          </cell>
          <cell r="G451">
            <v>1014182617</v>
          </cell>
        </row>
        <row r="452">
          <cell r="F452">
            <v>823002595</v>
          </cell>
          <cell r="G452">
            <v>285322934</v>
          </cell>
        </row>
        <row r="453">
          <cell r="F453">
            <v>823003543</v>
          </cell>
          <cell r="G453">
            <v>542727973</v>
          </cell>
        </row>
        <row r="454">
          <cell r="F454">
            <v>824001624</v>
          </cell>
          <cell r="G454">
            <v>1170093000</v>
          </cell>
        </row>
        <row r="455">
          <cell r="F455">
            <v>825000134</v>
          </cell>
          <cell r="G455">
            <v>1395651757</v>
          </cell>
        </row>
        <row r="456">
          <cell r="F456">
            <v>825000166</v>
          </cell>
          <cell r="G456">
            <v>355102565</v>
          </cell>
        </row>
        <row r="457">
          <cell r="F457">
            <v>825000676</v>
          </cell>
          <cell r="G457">
            <v>85730633</v>
          </cell>
        </row>
        <row r="458">
          <cell r="F458">
            <v>832000219</v>
          </cell>
          <cell r="G458">
            <v>32230915</v>
          </cell>
        </row>
        <row r="459">
          <cell r="F459">
            <v>832000605</v>
          </cell>
          <cell r="G459">
            <v>88473315</v>
          </cell>
        </row>
        <row r="460">
          <cell r="F460">
            <v>832000992</v>
          </cell>
          <cell r="G460">
            <v>125303697</v>
          </cell>
        </row>
        <row r="461">
          <cell r="F461">
            <v>832002318</v>
          </cell>
          <cell r="G461">
            <v>388911612</v>
          </cell>
        </row>
        <row r="462">
          <cell r="F462">
            <v>839000360</v>
          </cell>
          <cell r="G462">
            <v>1009808789</v>
          </cell>
        </row>
        <row r="463">
          <cell r="F463">
            <v>842000017</v>
          </cell>
          <cell r="G463">
            <v>1747451596</v>
          </cell>
        </row>
        <row r="464">
          <cell r="F464">
            <v>845000021</v>
          </cell>
          <cell r="G464">
            <v>315926748</v>
          </cell>
        </row>
        <row r="465">
          <cell r="F465">
            <v>860527046</v>
          </cell>
          <cell r="G465">
            <v>164933513</v>
          </cell>
        </row>
        <row r="466">
          <cell r="F466">
            <v>890000441</v>
          </cell>
          <cell r="G466">
            <v>997195570</v>
          </cell>
        </row>
        <row r="467">
          <cell r="F467">
            <v>890000464</v>
          </cell>
          <cell r="G467">
            <v>3266516810</v>
          </cell>
        </row>
        <row r="468">
          <cell r="F468">
            <v>890000564</v>
          </cell>
          <cell r="G468">
            <v>513640152</v>
          </cell>
        </row>
        <row r="469">
          <cell r="F469">
            <v>890000613</v>
          </cell>
          <cell r="G469">
            <v>440515796</v>
          </cell>
        </row>
        <row r="470">
          <cell r="F470">
            <v>890000858</v>
          </cell>
          <cell r="G470">
            <v>585994685</v>
          </cell>
        </row>
        <row r="471">
          <cell r="F471">
            <v>890000864</v>
          </cell>
          <cell r="G471">
            <v>118636883</v>
          </cell>
        </row>
        <row r="472">
          <cell r="F472">
            <v>890001044</v>
          </cell>
          <cell r="G472">
            <v>322457713</v>
          </cell>
        </row>
        <row r="473">
          <cell r="F473">
            <v>890001061</v>
          </cell>
          <cell r="G473">
            <v>87813832</v>
          </cell>
        </row>
        <row r="474">
          <cell r="F474">
            <v>890001127</v>
          </cell>
          <cell r="G474">
            <v>98605823</v>
          </cell>
        </row>
        <row r="475">
          <cell r="F475">
            <v>890001181</v>
          </cell>
          <cell r="G475">
            <v>122075181</v>
          </cell>
        </row>
        <row r="476">
          <cell r="F476">
            <v>890001339</v>
          </cell>
          <cell r="G476">
            <v>170387396</v>
          </cell>
        </row>
        <row r="477">
          <cell r="F477">
            <v>890001879</v>
          </cell>
          <cell r="G477">
            <v>49597965</v>
          </cell>
        </row>
        <row r="478">
          <cell r="F478">
            <v>890072044</v>
          </cell>
          <cell r="G478">
            <v>126102243</v>
          </cell>
        </row>
        <row r="479">
          <cell r="F479">
            <v>890102018</v>
          </cell>
          <cell r="G479">
            <v>17144773057</v>
          </cell>
        </row>
        <row r="480">
          <cell r="F480">
            <v>890102472</v>
          </cell>
          <cell r="G480">
            <v>975422018</v>
          </cell>
        </row>
        <row r="481">
          <cell r="F481">
            <v>890103003</v>
          </cell>
          <cell r="G481">
            <v>683087754</v>
          </cell>
        </row>
        <row r="482">
          <cell r="F482">
            <v>890103962</v>
          </cell>
          <cell r="G482">
            <v>727895600</v>
          </cell>
        </row>
        <row r="483">
          <cell r="F483">
            <v>890106291</v>
          </cell>
          <cell r="G483">
            <v>5229939057</v>
          </cell>
        </row>
        <row r="484">
          <cell r="F484">
            <v>890112371</v>
          </cell>
          <cell r="G484">
            <v>1124693692</v>
          </cell>
        </row>
        <row r="485">
          <cell r="F485">
            <v>890114335</v>
          </cell>
          <cell r="G485">
            <v>1420201264</v>
          </cell>
        </row>
        <row r="486">
          <cell r="F486">
            <v>890115982</v>
          </cell>
          <cell r="G486">
            <v>480510163</v>
          </cell>
        </row>
        <row r="487">
          <cell r="F487">
            <v>890116159</v>
          </cell>
          <cell r="G487">
            <v>275605809</v>
          </cell>
        </row>
        <row r="488">
          <cell r="F488">
            <v>890116278</v>
          </cell>
          <cell r="G488">
            <v>600502760</v>
          </cell>
        </row>
        <row r="489">
          <cell r="F489">
            <v>890201190</v>
          </cell>
          <cell r="G489">
            <v>992139348</v>
          </cell>
        </row>
        <row r="490">
          <cell r="F490">
            <v>890201222</v>
          </cell>
          <cell r="G490">
            <v>5476529810</v>
          </cell>
        </row>
        <row r="491">
          <cell r="F491">
            <v>890201900</v>
          </cell>
          <cell r="G491">
            <v>3712240610</v>
          </cell>
        </row>
        <row r="492">
          <cell r="F492">
            <v>890203688</v>
          </cell>
          <cell r="G492">
            <v>404498753</v>
          </cell>
        </row>
        <row r="493">
          <cell r="F493">
            <v>890204138</v>
          </cell>
          <cell r="G493">
            <v>154704380</v>
          </cell>
        </row>
        <row r="494">
          <cell r="F494">
            <v>890204265</v>
          </cell>
          <cell r="G494">
            <v>63773240</v>
          </cell>
        </row>
        <row r="495">
          <cell r="F495">
            <v>890204537</v>
          </cell>
          <cell r="G495">
            <v>314126365</v>
          </cell>
        </row>
        <row r="496">
          <cell r="F496">
            <v>890204643</v>
          </cell>
          <cell r="G496">
            <v>799955219</v>
          </cell>
        </row>
        <row r="497">
          <cell r="F497">
            <v>890204646</v>
          </cell>
          <cell r="G497">
            <v>623921787</v>
          </cell>
        </row>
        <row r="498">
          <cell r="F498">
            <v>890204699</v>
          </cell>
          <cell r="G498">
            <v>31533365</v>
          </cell>
        </row>
        <row r="499">
          <cell r="F499">
            <v>890204802</v>
          </cell>
          <cell r="G499">
            <v>2096703393</v>
          </cell>
        </row>
        <row r="500">
          <cell r="F500">
            <v>890204890</v>
          </cell>
          <cell r="G500">
            <v>63647273</v>
          </cell>
        </row>
        <row r="501">
          <cell r="F501">
            <v>890204979</v>
          </cell>
          <cell r="G501">
            <v>38811507</v>
          </cell>
        </row>
        <row r="502">
          <cell r="F502">
            <v>890204985</v>
          </cell>
          <cell r="G502">
            <v>204502052</v>
          </cell>
        </row>
        <row r="503">
          <cell r="F503">
            <v>890205051</v>
          </cell>
          <cell r="G503">
            <v>75803253</v>
          </cell>
        </row>
        <row r="504">
          <cell r="F504">
            <v>890205058</v>
          </cell>
          <cell r="G504">
            <v>105345087</v>
          </cell>
        </row>
        <row r="505">
          <cell r="F505">
            <v>890205063</v>
          </cell>
          <cell r="G505">
            <v>257236487</v>
          </cell>
        </row>
        <row r="506">
          <cell r="F506">
            <v>890205114</v>
          </cell>
          <cell r="G506">
            <v>38014386</v>
          </cell>
        </row>
        <row r="507">
          <cell r="F507">
            <v>890205119</v>
          </cell>
          <cell r="G507">
            <v>98803884</v>
          </cell>
        </row>
        <row r="508">
          <cell r="F508">
            <v>890205124</v>
          </cell>
          <cell r="G508">
            <v>82858919</v>
          </cell>
        </row>
        <row r="509">
          <cell r="F509">
            <v>890205176</v>
          </cell>
          <cell r="G509">
            <v>2568312539</v>
          </cell>
        </row>
        <row r="510">
          <cell r="F510">
            <v>890205229</v>
          </cell>
          <cell r="G510">
            <v>417119711</v>
          </cell>
        </row>
        <row r="511">
          <cell r="F511">
            <v>890205308</v>
          </cell>
          <cell r="G511">
            <v>55935200</v>
          </cell>
        </row>
        <row r="512">
          <cell r="F512">
            <v>890205326</v>
          </cell>
          <cell r="G512">
            <v>64798148</v>
          </cell>
        </row>
        <row r="513">
          <cell r="F513">
            <v>890205334</v>
          </cell>
          <cell r="G513">
            <v>164958612</v>
          </cell>
        </row>
        <row r="514">
          <cell r="F514">
            <v>890205383</v>
          </cell>
          <cell r="G514">
            <v>2393513992</v>
          </cell>
        </row>
        <row r="515">
          <cell r="F515">
            <v>890205439</v>
          </cell>
          <cell r="G515">
            <v>35627180</v>
          </cell>
        </row>
        <row r="516">
          <cell r="F516">
            <v>890205460</v>
          </cell>
          <cell r="G516">
            <v>104158455</v>
          </cell>
        </row>
        <row r="517">
          <cell r="F517">
            <v>890205575</v>
          </cell>
          <cell r="G517">
            <v>23189584</v>
          </cell>
        </row>
        <row r="518">
          <cell r="F518">
            <v>890205581</v>
          </cell>
          <cell r="G518">
            <v>135013773</v>
          </cell>
        </row>
        <row r="519">
          <cell r="F519">
            <v>890205632</v>
          </cell>
          <cell r="G519">
            <v>244614664</v>
          </cell>
        </row>
        <row r="520">
          <cell r="F520">
            <v>890205677</v>
          </cell>
          <cell r="G520">
            <v>285438140</v>
          </cell>
        </row>
        <row r="521">
          <cell r="F521">
            <v>890205973</v>
          </cell>
          <cell r="G521">
            <v>44770684</v>
          </cell>
        </row>
        <row r="522">
          <cell r="F522">
            <v>890206033</v>
          </cell>
          <cell r="G522">
            <v>373742209</v>
          </cell>
        </row>
        <row r="523">
          <cell r="F523">
            <v>890206110</v>
          </cell>
          <cell r="G523">
            <v>615572618</v>
          </cell>
        </row>
        <row r="524">
          <cell r="F524">
            <v>890206250</v>
          </cell>
          <cell r="G524">
            <v>116185629</v>
          </cell>
        </row>
        <row r="525">
          <cell r="F525">
            <v>890206290</v>
          </cell>
          <cell r="G525">
            <v>44588666</v>
          </cell>
        </row>
        <row r="526">
          <cell r="F526">
            <v>890206696</v>
          </cell>
          <cell r="G526">
            <v>126639056</v>
          </cell>
        </row>
        <row r="527">
          <cell r="F527">
            <v>890206722</v>
          </cell>
          <cell r="G527">
            <v>64545054</v>
          </cell>
        </row>
        <row r="528">
          <cell r="F528">
            <v>890206724</v>
          </cell>
          <cell r="G528">
            <v>47063802</v>
          </cell>
        </row>
        <row r="529">
          <cell r="F529">
            <v>890207022</v>
          </cell>
          <cell r="G529">
            <v>94558843</v>
          </cell>
        </row>
        <row r="530">
          <cell r="F530">
            <v>890207790</v>
          </cell>
          <cell r="G530">
            <v>67674064</v>
          </cell>
        </row>
        <row r="531">
          <cell r="F531">
            <v>890208098</v>
          </cell>
          <cell r="G531">
            <v>60839073</v>
          </cell>
        </row>
        <row r="532">
          <cell r="F532">
            <v>890208119</v>
          </cell>
          <cell r="G532">
            <v>137110787</v>
          </cell>
        </row>
        <row r="533">
          <cell r="F533">
            <v>890208148</v>
          </cell>
          <cell r="G533">
            <v>78983294</v>
          </cell>
        </row>
        <row r="534">
          <cell r="F534">
            <v>890208199</v>
          </cell>
          <cell r="G534">
            <v>324432561</v>
          </cell>
        </row>
        <row r="535">
          <cell r="F535">
            <v>890208360</v>
          </cell>
          <cell r="G535">
            <v>110185306</v>
          </cell>
        </row>
        <row r="536">
          <cell r="F536">
            <v>890208363</v>
          </cell>
          <cell r="G536">
            <v>728789297</v>
          </cell>
        </row>
        <row r="537">
          <cell r="F537">
            <v>890208676</v>
          </cell>
          <cell r="G537">
            <v>38072534</v>
          </cell>
        </row>
        <row r="538">
          <cell r="F538">
            <v>890208807</v>
          </cell>
          <cell r="G538">
            <v>230108886</v>
          </cell>
        </row>
        <row r="539">
          <cell r="F539">
            <v>890208947</v>
          </cell>
          <cell r="G539">
            <v>54529856</v>
          </cell>
        </row>
        <row r="540">
          <cell r="F540">
            <v>890209299</v>
          </cell>
          <cell r="G540">
            <v>203517712</v>
          </cell>
        </row>
        <row r="541">
          <cell r="F541">
            <v>890209640</v>
          </cell>
          <cell r="G541">
            <v>101232593</v>
          </cell>
        </row>
        <row r="542">
          <cell r="F542">
            <v>890209666</v>
          </cell>
          <cell r="G542">
            <v>65172895</v>
          </cell>
        </row>
        <row r="543">
          <cell r="F543">
            <v>890209889</v>
          </cell>
          <cell r="G543">
            <v>145159942</v>
          </cell>
        </row>
        <row r="544">
          <cell r="F544">
            <v>890210227</v>
          </cell>
          <cell r="G544">
            <v>32331867</v>
          </cell>
        </row>
        <row r="545">
          <cell r="F545">
            <v>890210438</v>
          </cell>
          <cell r="G545">
            <v>46484033</v>
          </cell>
        </row>
        <row r="546">
          <cell r="F546">
            <v>890210617</v>
          </cell>
          <cell r="G546">
            <v>106215395</v>
          </cell>
        </row>
        <row r="547">
          <cell r="F547">
            <v>890210704</v>
          </cell>
          <cell r="G547">
            <v>236795617</v>
          </cell>
        </row>
        <row r="548">
          <cell r="F548">
            <v>890210883</v>
          </cell>
          <cell r="G548">
            <v>111628576</v>
          </cell>
        </row>
        <row r="549">
          <cell r="F549">
            <v>890210890</v>
          </cell>
          <cell r="G549">
            <v>220290135</v>
          </cell>
        </row>
        <row r="550">
          <cell r="F550">
            <v>890210928</v>
          </cell>
          <cell r="G550">
            <v>23080667</v>
          </cell>
        </row>
        <row r="551">
          <cell r="F551">
            <v>890210932</v>
          </cell>
          <cell r="G551">
            <v>146242595</v>
          </cell>
        </row>
        <row r="552">
          <cell r="F552">
            <v>890210933</v>
          </cell>
          <cell r="G552">
            <v>95779528</v>
          </cell>
        </row>
        <row r="553">
          <cell r="F553">
            <v>890210945</v>
          </cell>
          <cell r="G553">
            <v>41155269</v>
          </cell>
        </row>
        <row r="554">
          <cell r="F554">
            <v>890210946</v>
          </cell>
          <cell r="G554">
            <v>52602631</v>
          </cell>
        </row>
        <row r="555">
          <cell r="F555">
            <v>890210947</v>
          </cell>
          <cell r="G555">
            <v>37986270</v>
          </cell>
        </row>
        <row r="556">
          <cell r="F556">
            <v>890210948</v>
          </cell>
          <cell r="G556">
            <v>211239619</v>
          </cell>
        </row>
        <row r="557">
          <cell r="F557">
            <v>890210950</v>
          </cell>
          <cell r="G557">
            <v>38513877</v>
          </cell>
        </row>
        <row r="558">
          <cell r="F558">
            <v>890210951</v>
          </cell>
          <cell r="G558">
            <v>25934779</v>
          </cell>
        </row>
        <row r="559">
          <cell r="F559">
            <v>890210967</v>
          </cell>
          <cell r="G559">
            <v>35753529</v>
          </cell>
        </row>
        <row r="560">
          <cell r="F560">
            <v>890270859</v>
          </cell>
          <cell r="G560">
            <v>426446293</v>
          </cell>
        </row>
        <row r="561">
          <cell r="F561">
            <v>890309611</v>
          </cell>
          <cell r="G561">
            <v>258291872</v>
          </cell>
        </row>
        <row r="562">
          <cell r="F562">
            <v>890399011</v>
          </cell>
          <cell r="G562">
            <v>14078221090</v>
          </cell>
        </row>
        <row r="563">
          <cell r="F563">
            <v>890399025</v>
          </cell>
          <cell r="G563">
            <v>1465912622</v>
          </cell>
        </row>
        <row r="564">
          <cell r="F564">
            <v>890399045</v>
          </cell>
          <cell r="G564">
            <v>4378531520</v>
          </cell>
        </row>
        <row r="565">
          <cell r="F565">
            <v>890399046</v>
          </cell>
          <cell r="G565">
            <v>2152160838</v>
          </cell>
        </row>
        <row r="566">
          <cell r="F566">
            <v>890480006</v>
          </cell>
          <cell r="G566">
            <v>507317565</v>
          </cell>
        </row>
        <row r="567">
          <cell r="F567">
            <v>890480022</v>
          </cell>
          <cell r="G567">
            <v>1952359450</v>
          </cell>
        </row>
        <row r="568">
          <cell r="F568">
            <v>890480069</v>
          </cell>
          <cell r="G568">
            <v>468022095</v>
          </cell>
        </row>
        <row r="569">
          <cell r="F569">
            <v>890480184</v>
          </cell>
          <cell r="G569">
            <v>12898807376</v>
          </cell>
        </row>
        <row r="570">
          <cell r="F570">
            <v>890480203</v>
          </cell>
          <cell r="G570">
            <v>849652901</v>
          </cell>
        </row>
        <row r="571">
          <cell r="F571">
            <v>890480254</v>
          </cell>
          <cell r="G571">
            <v>1571352743</v>
          </cell>
        </row>
        <row r="572">
          <cell r="F572">
            <v>890480431</v>
          </cell>
          <cell r="G572">
            <v>728668058</v>
          </cell>
        </row>
        <row r="573">
          <cell r="F573">
            <v>890480643</v>
          </cell>
          <cell r="G573">
            <v>1301453955</v>
          </cell>
        </row>
        <row r="574">
          <cell r="F574">
            <v>890481149</v>
          </cell>
          <cell r="G574">
            <v>1285529065</v>
          </cell>
        </row>
        <row r="575">
          <cell r="F575">
            <v>890481177</v>
          </cell>
          <cell r="G575">
            <v>339915279</v>
          </cell>
        </row>
        <row r="576">
          <cell r="F576">
            <v>890481192</v>
          </cell>
          <cell r="G576">
            <v>555576948</v>
          </cell>
        </row>
        <row r="577">
          <cell r="F577">
            <v>890481295</v>
          </cell>
          <cell r="G577">
            <v>177130204</v>
          </cell>
        </row>
        <row r="578">
          <cell r="F578">
            <v>890481310</v>
          </cell>
          <cell r="G578">
            <v>460380054</v>
          </cell>
        </row>
        <row r="579">
          <cell r="F579">
            <v>890481324</v>
          </cell>
          <cell r="G579">
            <v>463984884</v>
          </cell>
        </row>
        <row r="580">
          <cell r="F580">
            <v>890481343</v>
          </cell>
          <cell r="G580">
            <v>583716767</v>
          </cell>
        </row>
        <row r="581">
          <cell r="F581">
            <v>890481362</v>
          </cell>
          <cell r="G581">
            <v>723958920</v>
          </cell>
        </row>
        <row r="582">
          <cell r="F582">
            <v>890481447</v>
          </cell>
          <cell r="G582">
            <v>245763725</v>
          </cell>
        </row>
        <row r="583">
          <cell r="F583">
            <v>890501102</v>
          </cell>
          <cell r="G583">
            <v>1822322535</v>
          </cell>
        </row>
        <row r="584">
          <cell r="F584">
            <v>890501362</v>
          </cell>
          <cell r="G584">
            <v>471623680</v>
          </cell>
        </row>
        <row r="585">
          <cell r="F585">
            <v>890501404</v>
          </cell>
          <cell r="G585">
            <v>121822885</v>
          </cell>
        </row>
        <row r="586">
          <cell r="F586">
            <v>890501422</v>
          </cell>
          <cell r="G586">
            <v>265112125</v>
          </cell>
        </row>
        <row r="587">
          <cell r="F587">
            <v>890501434</v>
          </cell>
          <cell r="G587">
            <v>9474792470</v>
          </cell>
        </row>
        <row r="588">
          <cell r="F588">
            <v>890501436</v>
          </cell>
          <cell r="G588">
            <v>215054389</v>
          </cell>
        </row>
        <row r="589">
          <cell r="F589">
            <v>890501549</v>
          </cell>
          <cell r="G589">
            <v>218684835</v>
          </cell>
        </row>
        <row r="590">
          <cell r="F590">
            <v>890501776</v>
          </cell>
          <cell r="G590">
            <v>213842555</v>
          </cell>
        </row>
        <row r="591">
          <cell r="F591">
            <v>890501876</v>
          </cell>
          <cell r="G591">
            <v>183319692</v>
          </cell>
        </row>
        <row r="592">
          <cell r="F592">
            <v>890501981</v>
          </cell>
          <cell r="G592">
            <v>121629652</v>
          </cell>
        </row>
        <row r="593">
          <cell r="F593">
            <v>890502611</v>
          </cell>
          <cell r="G593">
            <v>70936796</v>
          </cell>
        </row>
        <row r="594">
          <cell r="F594">
            <v>890503106</v>
          </cell>
          <cell r="G594">
            <v>360827406</v>
          </cell>
        </row>
        <row r="595">
          <cell r="F595">
            <v>890503233</v>
          </cell>
          <cell r="G595">
            <v>71718810</v>
          </cell>
        </row>
        <row r="596">
          <cell r="F596">
            <v>890503373</v>
          </cell>
          <cell r="G596">
            <v>1487660677</v>
          </cell>
        </row>
        <row r="597">
          <cell r="F597">
            <v>890503483</v>
          </cell>
          <cell r="G597">
            <v>154800647</v>
          </cell>
        </row>
        <row r="598">
          <cell r="F598">
            <v>890503680</v>
          </cell>
          <cell r="G598">
            <v>105778923</v>
          </cell>
        </row>
        <row r="599">
          <cell r="F599">
            <v>890504612</v>
          </cell>
          <cell r="G599">
            <v>612893953</v>
          </cell>
        </row>
        <row r="600">
          <cell r="F600">
            <v>890505662</v>
          </cell>
          <cell r="G600">
            <v>142259844</v>
          </cell>
        </row>
        <row r="601">
          <cell r="F601">
            <v>890506116</v>
          </cell>
          <cell r="G601">
            <v>135967720</v>
          </cell>
        </row>
        <row r="602">
          <cell r="F602">
            <v>890506128</v>
          </cell>
          <cell r="G602">
            <v>131689652</v>
          </cell>
        </row>
        <row r="603">
          <cell r="F603">
            <v>890680008</v>
          </cell>
          <cell r="G603">
            <v>1602820646</v>
          </cell>
        </row>
        <row r="604">
          <cell r="F604">
            <v>890680026</v>
          </cell>
          <cell r="G604">
            <v>466218229</v>
          </cell>
        </row>
        <row r="605">
          <cell r="F605">
            <v>890680059</v>
          </cell>
          <cell r="G605">
            <v>158702191</v>
          </cell>
        </row>
        <row r="606">
          <cell r="F606">
            <v>890680088</v>
          </cell>
          <cell r="G606">
            <v>77675558</v>
          </cell>
        </row>
        <row r="607">
          <cell r="F607">
            <v>890680097</v>
          </cell>
          <cell r="G607">
            <v>235431359</v>
          </cell>
        </row>
        <row r="608">
          <cell r="F608">
            <v>890680107</v>
          </cell>
          <cell r="G608">
            <v>90565461</v>
          </cell>
        </row>
        <row r="609">
          <cell r="F609">
            <v>890680142</v>
          </cell>
          <cell r="G609">
            <v>270142328</v>
          </cell>
        </row>
        <row r="610">
          <cell r="F610">
            <v>890680154</v>
          </cell>
          <cell r="G610">
            <v>225131114</v>
          </cell>
        </row>
        <row r="611">
          <cell r="F611">
            <v>890680162</v>
          </cell>
          <cell r="G611">
            <v>387918982</v>
          </cell>
        </row>
        <row r="612">
          <cell r="F612">
            <v>890680173</v>
          </cell>
          <cell r="G612">
            <v>87214802</v>
          </cell>
        </row>
        <row r="613">
          <cell r="F613">
            <v>890680236</v>
          </cell>
          <cell r="G613">
            <v>125684594</v>
          </cell>
        </row>
        <row r="614">
          <cell r="F614">
            <v>890680378</v>
          </cell>
          <cell r="G614">
            <v>1085117079</v>
          </cell>
        </row>
        <row r="615">
          <cell r="F615">
            <v>890680390</v>
          </cell>
          <cell r="G615">
            <v>25177731</v>
          </cell>
        </row>
        <row r="616">
          <cell r="F616">
            <v>890680437</v>
          </cell>
          <cell r="G616">
            <v>358542411</v>
          </cell>
        </row>
        <row r="617">
          <cell r="F617">
            <v>890700842</v>
          </cell>
          <cell r="G617">
            <v>265609965</v>
          </cell>
        </row>
        <row r="618">
          <cell r="F618">
            <v>890700859</v>
          </cell>
          <cell r="G618">
            <v>328852544</v>
          </cell>
        </row>
        <row r="619">
          <cell r="F619">
            <v>890700911</v>
          </cell>
          <cell r="G619">
            <v>125766333</v>
          </cell>
        </row>
        <row r="620">
          <cell r="F620">
            <v>890700942</v>
          </cell>
          <cell r="G620">
            <v>705219661</v>
          </cell>
        </row>
        <row r="621">
          <cell r="F621">
            <v>890700961</v>
          </cell>
          <cell r="G621">
            <v>140882632</v>
          </cell>
        </row>
        <row r="622">
          <cell r="F622">
            <v>890700978</v>
          </cell>
          <cell r="G622">
            <v>54479168</v>
          </cell>
        </row>
        <row r="623">
          <cell r="F623">
            <v>890700982</v>
          </cell>
          <cell r="G623">
            <v>211450704</v>
          </cell>
        </row>
        <row r="624">
          <cell r="F624">
            <v>890701077</v>
          </cell>
          <cell r="G624">
            <v>354493445</v>
          </cell>
        </row>
        <row r="625">
          <cell r="F625">
            <v>890701342</v>
          </cell>
          <cell r="G625">
            <v>305217480</v>
          </cell>
        </row>
        <row r="626">
          <cell r="F626">
            <v>890701933</v>
          </cell>
          <cell r="G626">
            <v>570943743</v>
          </cell>
        </row>
        <row r="627">
          <cell r="F627">
            <v>890702015</v>
          </cell>
          <cell r="G627">
            <v>518703929</v>
          </cell>
        </row>
        <row r="628">
          <cell r="F628">
            <v>890702017</v>
          </cell>
          <cell r="G628">
            <v>81953399</v>
          </cell>
        </row>
        <row r="629">
          <cell r="F629">
            <v>890702018</v>
          </cell>
          <cell r="G629">
            <v>210950235</v>
          </cell>
        </row>
        <row r="630">
          <cell r="F630">
            <v>890702021</v>
          </cell>
          <cell r="G630">
            <v>129879239</v>
          </cell>
        </row>
        <row r="631">
          <cell r="F631">
            <v>890702023</v>
          </cell>
          <cell r="G631">
            <v>701264883</v>
          </cell>
        </row>
        <row r="632">
          <cell r="F632">
            <v>890702026</v>
          </cell>
          <cell r="G632">
            <v>169334959</v>
          </cell>
        </row>
        <row r="633">
          <cell r="F633">
            <v>890702027</v>
          </cell>
          <cell r="G633">
            <v>882853092</v>
          </cell>
        </row>
        <row r="634">
          <cell r="F634">
            <v>890702034</v>
          </cell>
          <cell r="G634">
            <v>272443651</v>
          </cell>
        </row>
        <row r="635">
          <cell r="F635">
            <v>890702038</v>
          </cell>
          <cell r="G635">
            <v>159574822</v>
          </cell>
        </row>
        <row r="636">
          <cell r="F636">
            <v>890702040</v>
          </cell>
          <cell r="G636">
            <v>685215778</v>
          </cell>
        </row>
        <row r="637">
          <cell r="F637">
            <v>890801053</v>
          </cell>
          <cell r="G637">
            <v>3315604435</v>
          </cell>
        </row>
        <row r="638">
          <cell r="F638">
            <v>890801130</v>
          </cell>
          <cell r="G638">
            <v>974314293</v>
          </cell>
        </row>
        <row r="639">
          <cell r="F639">
            <v>890801131</v>
          </cell>
          <cell r="G639">
            <v>235957594</v>
          </cell>
        </row>
        <row r="640">
          <cell r="F640">
            <v>890801132</v>
          </cell>
          <cell r="G640">
            <v>384143483</v>
          </cell>
        </row>
        <row r="641">
          <cell r="F641">
            <v>890801133</v>
          </cell>
          <cell r="G641">
            <v>655461685</v>
          </cell>
        </row>
        <row r="642">
          <cell r="F642">
            <v>890801135</v>
          </cell>
          <cell r="G642">
            <v>319287028</v>
          </cell>
        </row>
        <row r="643">
          <cell r="F643">
            <v>890801136</v>
          </cell>
          <cell r="G643">
            <v>226539075</v>
          </cell>
        </row>
        <row r="644">
          <cell r="F644">
            <v>890801137</v>
          </cell>
          <cell r="G644">
            <v>343231071</v>
          </cell>
        </row>
        <row r="645">
          <cell r="F645">
            <v>890801138</v>
          </cell>
          <cell r="G645">
            <v>873799669</v>
          </cell>
        </row>
        <row r="646">
          <cell r="F646">
            <v>890801139</v>
          </cell>
          <cell r="G646">
            <v>504840961</v>
          </cell>
        </row>
        <row r="647">
          <cell r="F647">
            <v>890801141</v>
          </cell>
          <cell r="G647">
            <v>250094038</v>
          </cell>
        </row>
        <row r="648">
          <cell r="F648">
            <v>890801142</v>
          </cell>
          <cell r="G648">
            <v>198328467</v>
          </cell>
        </row>
        <row r="649">
          <cell r="F649">
            <v>890801143</v>
          </cell>
          <cell r="G649">
            <v>104292975</v>
          </cell>
        </row>
        <row r="650">
          <cell r="F650">
            <v>890801144</v>
          </cell>
          <cell r="G650">
            <v>140636690</v>
          </cell>
        </row>
        <row r="651">
          <cell r="F651">
            <v>890801145</v>
          </cell>
          <cell r="G651">
            <v>234685631</v>
          </cell>
        </row>
        <row r="652">
          <cell r="F652">
            <v>890801146</v>
          </cell>
          <cell r="G652">
            <v>33760444</v>
          </cell>
        </row>
        <row r="653">
          <cell r="F653">
            <v>890801147</v>
          </cell>
          <cell r="G653">
            <v>283479790</v>
          </cell>
        </row>
        <row r="654">
          <cell r="F654">
            <v>890801149</v>
          </cell>
          <cell r="G654">
            <v>393191982</v>
          </cell>
        </row>
        <row r="655">
          <cell r="F655">
            <v>890801150</v>
          </cell>
          <cell r="G655">
            <v>504826201</v>
          </cell>
        </row>
        <row r="656">
          <cell r="F656">
            <v>890801151</v>
          </cell>
          <cell r="G656">
            <v>182320299</v>
          </cell>
        </row>
        <row r="657">
          <cell r="F657">
            <v>890801152</v>
          </cell>
          <cell r="G657">
            <v>647959079</v>
          </cell>
        </row>
        <row r="658">
          <cell r="F658">
            <v>890802505</v>
          </cell>
          <cell r="G658">
            <v>319313695</v>
          </cell>
        </row>
        <row r="659">
          <cell r="F659">
            <v>890802650</v>
          </cell>
          <cell r="G659">
            <v>195609464</v>
          </cell>
        </row>
        <row r="660">
          <cell r="F660">
            <v>890802795</v>
          </cell>
          <cell r="G660">
            <v>93172679</v>
          </cell>
        </row>
        <row r="661">
          <cell r="F661">
            <v>890905211</v>
          </cell>
          <cell r="G661">
            <v>26968312888</v>
          </cell>
        </row>
        <row r="662">
          <cell r="F662">
            <v>890906445</v>
          </cell>
          <cell r="G662">
            <v>1947160448</v>
          </cell>
        </row>
        <row r="663">
          <cell r="F663">
            <v>890907106</v>
          </cell>
          <cell r="G663">
            <v>1427403908</v>
          </cell>
        </row>
        <row r="664">
          <cell r="F664">
            <v>890907317</v>
          </cell>
          <cell r="G664">
            <v>1628043179</v>
          </cell>
        </row>
        <row r="665">
          <cell r="F665">
            <v>890907515</v>
          </cell>
          <cell r="G665">
            <v>675295419</v>
          </cell>
        </row>
        <row r="666">
          <cell r="F666">
            <v>890907569</v>
          </cell>
          <cell r="G666">
            <v>450405097</v>
          </cell>
        </row>
        <row r="667">
          <cell r="F667">
            <v>890910913</v>
          </cell>
          <cell r="G667">
            <v>149867852</v>
          </cell>
        </row>
        <row r="668">
          <cell r="F668">
            <v>890920814</v>
          </cell>
          <cell r="G668">
            <v>239317011</v>
          </cell>
        </row>
        <row r="669">
          <cell r="F669">
            <v>890980049</v>
          </cell>
          <cell r="G669">
            <v>543071711</v>
          </cell>
        </row>
        <row r="670">
          <cell r="F670">
            <v>890980093</v>
          </cell>
          <cell r="G670">
            <v>2751818430</v>
          </cell>
        </row>
        <row r="671">
          <cell r="F671">
            <v>890980094</v>
          </cell>
          <cell r="G671">
            <v>625367461</v>
          </cell>
        </row>
        <row r="672">
          <cell r="F672">
            <v>890980095</v>
          </cell>
          <cell r="G672">
            <v>2553472988</v>
          </cell>
        </row>
        <row r="673">
          <cell r="F673">
            <v>890980096</v>
          </cell>
          <cell r="G673">
            <v>726185231</v>
          </cell>
        </row>
        <row r="674">
          <cell r="F674">
            <v>890980112</v>
          </cell>
          <cell r="G674">
            <v>4170517504</v>
          </cell>
        </row>
        <row r="675">
          <cell r="F675">
            <v>890980330</v>
          </cell>
          <cell r="G675">
            <v>343562143</v>
          </cell>
        </row>
        <row r="676">
          <cell r="F676">
            <v>890980331</v>
          </cell>
          <cell r="G676">
            <v>692116820</v>
          </cell>
        </row>
        <row r="677">
          <cell r="F677">
            <v>890980342</v>
          </cell>
          <cell r="G677">
            <v>645620325</v>
          </cell>
        </row>
        <row r="678">
          <cell r="F678">
            <v>890980344</v>
          </cell>
          <cell r="G678">
            <v>288334232</v>
          </cell>
        </row>
        <row r="679">
          <cell r="F679">
            <v>890980357</v>
          </cell>
          <cell r="G679">
            <v>629999902</v>
          </cell>
        </row>
        <row r="680">
          <cell r="F680">
            <v>890980445</v>
          </cell>
          <cell r="G680">
            <v>611139871</v>
          </cell>
        </row>
        <row r="681">
          <cell r="F681">
            <v>890980447</v>
          </cell>
          <cell r="G681">
            <v>885905604</v>
          </cell>
        </row>
        <row r="682">
          <cell r="F682">
            <v>890980577</v>
          </cell>
          <cell r="G682">
            <v>258696407</v>
          </cell>
        </row>
        <row r="683">
          <cell r="F683">
            <v>890980764</v>
          </cell>
          <cell r="G683">
            <v>132096247</v>
          </cell>
        </row>
        <row r="684">
          <cell r="F684">
            <v>890980767</v>
          </cell>
          <cell r="G684">
            <v>897687532</v>
          </cell>
        </row>
        <row r="685">
          <cell r="F685">
            <v>890980781</v>
          </cell>
          <cell r="G685">
            <v>119386552</v>
          </cell>
        </row>
        <row r="686">
          <cell r="F686">
            <v>890980782</v>
          </cell>
          <cell r="G686">
            <v>508074469</v>
          </cell>
        </row>
        <row r="687">
          <cell r="F687">
            <v>890980802</v>
          </cell>
          <cell r="G687">
            <v>136425252</v>
          </cell>
        </row>
        <row r="688">
          <cell r="F688">
            <v>890980807</v>
          </cell>
          <cell r="G688">
            <v>597704167</v>
          </cell>
        </row>
        <row r="689">
          <cell r="F689">
            <v>890980848</v>
          </cell>
          <cell r="G689">
            <v>238755897</v>
          </cell>
        </row>
        <row r="690">
          <cell r="F690">
            <v>890980850</v>
          </cell>
          <cell r="G690">
            <v>384757089</v>
          </cell>
        </row>
        <row r="691">
          <cell r="F691">
            <v>890980917</v>
          </cell>
          <cell r="G691">
            <v>284723646</v>
          </cell>
        </row>
        <row r="692">
          <cell r="F692">
            <v>890980950</v>
          </cell>
          <cell r="G692">
            <v>395807197</v>
          </cell>
        </row>
        <row r="693">
          <cell r="F693">
            <v>890980958</v>
          </cell>
          <cell r="G693">
            <v>168676147</v>
          </cell>
        </row>
        <row r="694">
          <cell r="F694">
            <v>890980964</v>
          </cell>
          <cell r="G694">
            <v>119548542</v>
          </cell>
        </row>
        <row r="695">
          <cell r="F695">
            <v>890980998</v>
          </cell>
          <cell r="G695">
            <v>1156413627</v>
          </cell>
        </row>
        <row r="696">
          <cell r="F696">
            <v>890981000</v>
          </cell>
          <cell r="G696">
            <v>212828320</v>
          </cell>
        </row>
        <row r="697">
          <cell r="F697">
            <v>890981069</v>
          </cell>
          <cell r="G697">
            <v>152490240</v>
          </cell>
        </row>
        <row r="698">
          <cell r="F698">
            <v>890981080</v>
          </cell>
          <cell r="G698">
            <v>258904905</v>
          </cell>
        </row>
        <row r="699">
          <cell r="F699">
            <v>890981105</v>
          </cell>
          <cell r="G699">
            <v>111422616</v>
          </cell>
        </row>
        <row r="700">
          <cell r="F700">
            <v>890981106</v>
          </cell>
          <cell r="G700">
            <v>301141322</v>
          </cell>
        </row>
        <row r="701">
          <cell r="F701">
            <v>890981107</v>
          </cell>
          <cell r="G701">
            <v>54958181</v>
          </cell>
        </row>
        <row r="702">
          <cell r="F702">
            <v>890981115</v>
          </cell>
          <cell r="G702">
            <v>99830787</v>
          </cell>
        </row>
        <row r="703">
          <cell r="F703">
            <v>890981138</v>
          </cell>
          <cell r="G703">
            <v>4420534390</v>
          </cell>
        </row>
        <row r="704">
          <cell r="F704">
            <v>890981150</v>
          </cell>
          <cell r="G704">
            <v>850246636</v>
          </cell>
        </row>
        <row r="705">
          <cell r="F705">
            <v>890981162</v>
          </cell>
          <cell r="G705">
            <v>86488055</v>
          </cell>
        </row>
        <row r="706">
          <cell r="F706">
            <v>890981195</v>
          </cell>
          <cell r="G706">
            <v>286478124</v>
          </cell>
        </row>
        <row r="707">
          <cell r="F707">
            <v>890981207</v>
          </cell>
          <cell r="G707">
            <v>795938388</v>
          </cell>
        </row>
        <row r="708">
          <cell r="F708">
            <v>890981238</v>
          </cell>
          <cell r="G708">
            <v>269181552</v>
          </cell>
        </row>
        <row r="709">
          <cell r="F709">
            <v>890981251</v>
          </cell>
          <cell r="G709">
            <v>31268481</v>
          </cell>
        </row>
        <row r="710">
          <cell r="F710">
            <v>890981367</v>
          </cell>
          <cell r="G710">
            <v>100261696</v>
          </cell>
        </row>
        <row r="711">
          <cell r="F711">
            <v>890981391</v>
          </cell>
          <cell r="G711">
            <v>761159471</v>
          </cell>
        </row>
        <row r="712">
          <cell r="F712">
            <v>890981493</v>
          </cell>
          <cell r="G712">
            <v>80812105</v>
          </cell>
        </row>
        <row r="713">
          <cell r="F713">
            <v>890981518</v>
          </cell>
          <cell r="G713">
            <v>437583279</v>
          </cell>
        </row>
        <row r="714">
          <cell r="F714">
            <v>890981554</v>
          </cell>
          <cell r="G714">
            <v>624524501</v>
          </cell>
        </row>
        <row r="715">
          <cell r="F715">
            <v>890981567</v>
          </cell>
          <cell r="G715">
            <v>801151797</v>
          </cell>
        </row>
        <row r="716">
          <cell r="F716">
            <v>890981732</v>
          </cell>
          <cell r="G716">
            <v>400059941</v>
          </cell>
        </row>
        <row r="717">
          <cell r="F717">
            <v>890981786</v>
          </cell>
          <cell r="G717">
            <v>126285356</v>
          </cell>
        </row>
        <row r="718">
          <cell r="F718">
            <v>890981868</v>
          </cell>
          <cell r="G718">
            <v>113320621</v>
          </cell>
        </row>
        <row r="719">
          <cell r="F719">
            <v>890981880</v>
          </cell>
          <cell r="G719">
            <v>122717459</v>
          </cell>
        </row>
        <row r="720">
          <cell r="F720">
            <v>890981995</v>
          </cell>
          <cell r="G720">
            <v>330646748</v>
          </cell>
        </row>
        <row r="721">
          <cell r="F721">
            <v>890982055</v>
          </cell>
          <cell r="G721">
            <v>659331719</v>
          </cell>
        </row>
        <row r="722">
          <cell r="F722">
            <v>890982068</v>
          </cell>
          <cell r="G722">
            <v>120986849</v>
          </cell>
        </row>
        <row r="723">
          <cell r="F723">
            <v>890982123</v>
          </cell>
          <cell r="G723">
            <v>203941064</v>
          </cell>
        </row>
        <row r="724">
          <cell r="F724">
            <v>890982141</v>
          </cell>
          <cell r="G724">
            <v>174080053</v>
          </cell>
        </row>
        <row r="725">
          <cell r="F725">
            <v>890982147</v>
          </cell>
          <cell r="G725">
            <v>126232785</v>
          </cell>
        </row>
        <row r="726">
          <cell r="F726">
            <v>890982238</v>
          </cell>
          <cell r="G726">
            <v>308122250</v>
          </cell>
        </row>
        <row r="727">
          <cell r="F727">
            <v>890982261</v>
          </cell>
          <cell r="G727">
            <v>279200534</v>
          </cell>
        </row>
        <row r="728">
          <cell r="F728">
            <v>890982278</v>
          </cell>
          <cell r="G728">
            <v>404196931</v>
          </cell>
        </row>
        <row r="729">
          <cell r="F729">
            <v>890982294</v>
          </cell>
          <cell r="G729">
            <v>211963220</v>
          </cell>
        </row>
        <row r="730">
          <cell r="F730">
            <v>890982301</v>
          </cell>
          <cell r="G730">
            <v>168972799</v>
          </cell>
        </row>
        <row r="731">
          <cell r="F731">
            <v>890982321</v>
          </cell>
          <cell r="G731">
            <v>288057976</v>
          </cell>
        </row>
        <row r="732">
          <cell r="F732">
            <v>890982489</v>
          </cell>
          <cell r="G732">
            <v>317265609</v>
          </cell>
        </row>
        <row r="733">
          <cell r="F733">
            <v>890982494</v>
          </cell>
          <cell r="G733">
            <v>67346907</v>
          </cell>
        </row>
        <row r="734">
          <cell r="F734">
            <v>890982506</v>
          </cell>
          <cell r="G734">
            <v>321160968</v>
          </cell>
        </row>
        <row r="735">
          <cell r="F735">
            <v>890982566</v>
          </cell>
          <cell r="G735">
            <v>150914157</v>
          </cell>
        </row>
        <row r="736">
          <cell r="F736">
            <v>890982583</v>
          </cell>
          <cell r="G736">
            <v>77733823</v>
          </cell>
        </row>
        <row r="737">
          <cell r="F737">
            <v>890982616</v>
          </cell>
          <cell r="G737">
            <v>1008352451</v>
          </cell>
        </row>
        <row r="738">
          <cell r="F738">
            <v>890983664</v>
          </cell>
          <cell r="G738">
            <v>168649794</v>
          </cell>
        </row>
        <row r="739">
          <cell r="F739">
            <v>890983672</v>
          </cell>
          <cell r="G739">
            <v>158568068</v>
          </cell>
        </row>
        <row r="740">
          <cell r="F740">
            <v>890983674</v>
          </cell>
          <cell r="G740">
            <v>243182742</v>
          </cell>
        </row>
        <row r="741">
          <cell r="F741">
            <v>890983701</v>
          </cell>
          <cell r="G741">
            <v>59875443</v>
          </cell>
        </row>
        <row r="742">
          <cell r="F742">
            <v>890983706</v>
          </cell>
          <cell r="G742">
            <v>497862695</v>
          </cell>
        </row>
        <row r="743">
          <cell r="F743">
            <v>890983716</v>
          </cell>
          <cell r="G743">
            <v>1002354804</v>
          </cell>
        </row>
        <row r="744">
          <cell r="F744">
            <v>890983718</v>
          </cell>
          <cell r="G744">
            <v>51381379</v>
          </cell>
        </row>
        <row r="745">
          <cell r="F745">
            <v>890983728</v>
          </cell>
          <cell r="G745">
            <v>178877874</v>
          </cell>
        </row>
        <row r="746">
          <cell r="F746">
            <v>890983736</v>
          </cell>
          <cell r="G746">
            <v>189156327</v>
          </cell>
        </row>
        <row r="747">
          <cell r="F747">
            <v>890983740</v>
          </cell>
          <cell r="G747">
            <v>274533409</v>
          </cell>
        </row>
        <row r="748">
          <cell r="F748">
            <v>890983763</v>
          </cell>
          <cell r="G748">
            <v>37203043</v>
          </cell>
        </row>
        <row r="749">
          <cell r="F749">
            <v>890983786</v>
          </cell>
          <cell r="G749">
            <v>139435239</v>
          </cell>
        </row>
        <row r="750">
          <cell r="F750">
            <v>890983803</v>
          </cell>
          <cell r="G750">
            <v>235920970</v>
          </cell>
        </row>
        <row r="751">
          <cell r="F751">
            <v>890983808</v>
          </cell>
          <cell r="G751">
            <v>196108103</v>
          </cell>
        </row>
        <row r="752">
          <cell r="F752">
            <v>890983813</v>
          </cell>
          <cell r="G752">
            <v>592517832</v>
          </cell>
        </row>
        <row r="753">
          <cell r="F753">
            <v>890983814</v>
          </cell>
          <cell r="G753">
            <v>983244819</v>
          </cell>
        </row>
        <row r="754">
          <cell r="F754">
            <v>890983824</v>
          </cell>
          <cell r="G754">
            <v>126457677</v>
          </cell>
        </row>
        <row r="755">
          <cell r="F755">
            <v>890983830</v>
          </cell>
          <cell r="G755">
            <v>141688042</v>
          </cell>
        </row>
        <row r="756">
          <cell r="F756">
            <v>890983873</v>
          </cell>
          <cell r="G756">
            <v>1832431099</v>
          </cell>
        </row>
        <row r="757">
          <cell r="F757">
            <v>890983906</v>
          </cell>
          <cell r="G757">
            <v>402343198</v>
          </cell>
        </row>
        <row r="758">
          <cell r="F758">
            <v>890983922</v>
          </cell>
          <cell r="G758">
            <v>434899585</v>
          </cell>
        </row>
        <row r="759">
          <cell r="F759">
            <v>890983938</v>
          </cell>
          <cell r="G759">
            <v>110208529</v>
          </cell>
        </row>
        <row r="760">
          <cell r="F760">
            <v>890984030</v>
          </cell>
          <cell r="G760">
            <v>344956374</v>
          </cell>
        </row>
        <row r="761">
          <cell r="F761">
            <v>890984043</v>
          </cell>
          <cell r="G761">
            <v>273228680</v>
          </cell>
        </row>
        <row r="762">
          <cell r="F762">
            <v>890984068</v>
          </cell>
          <cell r="G762">
            <v>46024118</v>
          </cell>
        </row>
        <row r="763">
          <cell r="F763">
            <v>890984132</v>
          </cell>
          <cell r="G763">
            <v>59969892</v>
          </cell>
        </row>
        <row r="764">
          <cell r="F764">
            <v>890984161</v>
          </cell>
          <cell r="G764">
            <v>50035468</v>
          </cell>
        </row>
        <row r="765">
          <cell r="F765">
            <v>890984186</v>
          </cell>
          <cell r="G765">
            <v>66388443</v>
          </cell>
        </row>
        <row r="766">
          <cell r="F766">
            <v>890984221</v>
          </cell>
          <cell r="G766">
            <v>1359183504</v>
          </cell>
        </row>
        <row r="767">
          <cell r="F767">
            <v>890984224</v>
          </cell>
          <cell r="G767">
            <v>161997685</v>
          </cell>
        </row>
        <row r="768">
          <cell r="F768">
            <v>890984265</v>
          </cell>
          <cell r="G768">
            <v>436049238</v>
          </cell>
        </row>
        <row r="769">
          <cell r="F769">
            <v>890984295</v>
          </cell>
          <cell r="G769">
            <v>605299082</v>
          </cell>
        </row>
        <row r="770">
          <cell r="F770">
            <v>890984312</v>
          </cell>
          <cell r="G770">
            <v>774950850</v>
          </cell>
        </row>
        <row r="771">
          <cell r="F771">
            <v>890984376</v>
          </cell>
          <cell r="G771">
            <v>296956150</v>
          </cell>
        </row>
        <row r="772">
          <cell r="F772">
            <v>890984415</v>
          </cell>
          <cell r="G772">
            <v>132574890</v>
          </cell>
        </row>
        <row r="773">
          <cell r="F773">
            <v>890984575</v>
          </cell>
          <cell r="G773">
            <v>126707050</v>
          </cell>
        </row>
        <row r="774">
          <cell r="F774">
            <v>890984634</v>
          </cell>
          <cell r="G774">
            <v>330090803</v>
          </cell>
        </row>
        <row r="775">
          <cell r="F775">
            <v>890984882</v>
          </cell>
          <cell r="G775">
            <v>155061966</v>
          </cell>
        </row>
        <row r="776">
          <cell r="F776">
            <v>890984986</v>
          </cell>
          <cell r="G776">
            <v>64202370</v>
          </cell>
        </row>
        <row r="777">
          <cell r="F777">
            <v>890985285</v>
          </cell>
          <cell r="G777">
            <v>293140636</v>
          </cell>
        </row>
        <row r="778">
          <cell r="F778">
            <v>890985316</v>
          </cell>
          <cell r="G778">
            <v>957048709</v>
          </cell>
        </row>
        <row r="779">
          <cell r="F779">
            <v>890985354</v>
          </cell>
          <cell r="G779">
            <v>902681055</v>
          </cell>
        </row>
        <row r="780">
          <cell r="F780">
            <v>890985623</v>
          </cell>
          <cell r="G780">
            <v>1026784502</v>
          </cell>
        </row>
        <row r="781">
          <cell r="F781">
            <v>891102764</v>
          </cell>
          <cell r="G781">
            <v>280328755</v>
          </cell>
        </row>
        <row r="782">
          <cell r="F782">
            <v>891102844</v>
          </cell>
          <cell r="G782">
            <v>164463460</v>
          </cell>
        </row>
        <row r="783">
          <cell r="F783">
            <v>891118119</v>
          </cell>
          <cell r="G783">
            <v>505095962</v>
          </cell>
        </row>
        <row r="784">
          <cell r="F784">
            <v>891180009</v>
          </cell>
          <cell r="G784">
            <v>4635582356</v>
          </cell>
        </row>
        <row r="785">
          <cell r="F785">
            <v>891180019</v>
          </cell>
          <cell r="G785">
            <v>165140500</v>
          </cell>
        </row>
        <row r="786">
          <cell r="F786">
            <v>891180021</v>
          </cell>
          <cell r="G786">
            <v>485812412</v>
          </cell>
        </row>
        <row r="787">
          <cell r="F787">
            <v>891180022</v>
          </cell>
          <cell r="G787">
            <v>1422795315</v>
          </cell>
        </row>
        <row r="788">
          <cell r="F788">
            <v>891180024</v>
          </cell>
          <cell r="G788">
            <v>495482201</v>
          </cell>
        </row>
        <row r="789">
          <cell r="F789">
            <v>891180028</v>
          </cell>
          <cell r="G789">
            <v>161637138</v>
          </cell>
        </row>
        <row r="790">
          <cell r="F790">
            <v>891180040</v>
          </cell>
          <cell r="G790">
            <v>453675186</v>
          </cell>
        </row>
        <row r="791">
          <cell r="F791">
            <v>891180056</v>
          </cell>
          <cell r="G791">
            <v>645870653</v>
          </cell>
        </row>
        <row r="792">
          <cell r="F792">
            <v>891180069</v>
          </cell>
          <cell r="G792">
            <v>850323746</v>
          </cell>
        </row>
        <row r="793">
          <cell r="F793">
            <v>891180070</v>
          </cell>
          <cell r="G793">
            <v>350830378</v>
          </cell>
        </row>
        <row r="794">
          <cell r="F794">
            <v>891180076</v>
          </cell>
          <cell r="G794">
            <v>243471672</v>
          </cell>
        </row>
        <row r="795">
          <cell r="F795">
            <v>891180077</v>
          </cell>
          <cell r="G795">
            <v>2757994934</v>
          </cell>
        </row>
        <row r="796">
          <cell r="F796">
            <v>891180118</v>
          </cell>
          <cell r="G796">
            <v>60200154</v>
          </cell>
        </row>
        <row r="797">
          <cell r="F797">
            <v>891180127</v>
          </cell>
          <cell r="G797">
            <v>239434611</v>
          </cell>
        </row>
        <row r="798">
          <cell r="F798">
            <v>891180131</v>
          </cell>
          <cell r="G798">
            <v>272890115</v>
          </cell>
        </row>
        <row r="799">
          <cell r="F799">
            <v>891180132</v>
          </cell>
          <cell r="G799">
            <v>77362048</v>
          </cell>
        </row>
        <row r="800">
          <cell r="F800">
            <v>891180139</v>
          </cell>
          <cell r="G800">
            <v>211058140</v>
          </cell>
        </row>
        <row r="801">
          <cell r="F801">
            <v>891180155</v>
          </cell>
          <cell r="G801">
            <v>1487374410</v>
          </cell>
        </row>
        <row r="802">
          <cell r="F802">
            <v>891180176</v>
          </cell>
          <cell r="G802">
            <v>648068615</v>
          </cell>
        </row>
        <row r="803">
          <cell r="F803">
            <v>891180177</v>
          </cell>
          <cell r="G803">
            <v>401542649</v>
          </cell>
        </row>
        <row r="804">
          <cell r="F804">
            <v>891180179</v>
          </cell>
          <cell r="G804">
            <v>273255634</v>
          </cell>
        </row>
        <row r="805">
          <cell r="F805">
            <v>891180180</v>
          </cell>
          <cell r="G805">
            <v>300671636</v>
          </cell>
        </row>
        <row r="806">
          <cell r="F806">
            <v>891180181</v>
          </cell>
          <cell r="G806">
            <v>127786221</v>
          </cell>
        </row>
        <row r="807">
          <cell r="F807">
            <v>891180182</v>
          </cell>
          <cell r="G807">
            <v>411041029</v>
          </cell>
        </row>
        <row r="808">
          <cell r="F808">
            <v>891180183</v>
          </cell>
          <cell r="G808">
            <v>131480376</v>
          </cell>
        </row>
        <row r="809">
          <cell r="F809">
            <v>891180187</v>
          </cell>
          <cell r="G809">
            <v>125271081</v>
          </cell>
        </row>
        <row r="810">
          <cell r="F810">
            <v>891180191</v>
          </cell>
          <cell r="G810">
            <v>652150820</v>
          </cell>
        </row>
        <row r="811">
          <cell r="F811">
            <v>891180194</v>
          </cell>
          <cell r="G811">
            <v>133834975</v>
          </cell>
        </row>
        <row r="812">
          <cell r="F812">
            <v>891180199</v>
          </cell>
          <cell r="G812">
            <v>325673929</v>
          </cell>
        </row>
        <row r="813">
          <cell r="F813">
            <v>891180205</v>
          </cell>
          <cell r="G813">
            <v>320643338</v>
          </cell>
        </row>
        <row r="814">
          <cell r="F814">
            <v>891180211</v>
          </cell>
          <cell r="G814">
            <v>368097525</v>
          </cell>
        </row>
        <row r="815">
          <cell r="F815">
            <v>891190431</v>
          </cell>
          <cell r="G815">
            <v>99113057</v>
          </cell>
        </row>
        <row r="816">
          <cell r="F816">
            <v>891200461</v>
          </cell>
          <cell r="G816">
            <v>1722028695</v>
          </cell>
        </row>
        <row r="817">
          <cell r="F817">
            <v>891200513</v>
          </cell>
          <cell r="G817">
            <v>704055923</v>
          </cell>
        </row>
        <row r="818">
          <cell r="F818">
            <v>891200916</v>
          </cell>
          <cell r="G818">
            <v>4848419096</v>
          </cell>
        </row>
        <row r="819">
          <cell r="F819">
            <v>891201645</v>
          </cell>
          <cell r="G819">
            <v>322994486</v>
          </cell>
        </row>
        <row r="820">
          <cell r="F820">
            <v>891280000</v>
          </cell>
          <cell r="G820">
            <v>3900761837</v>
          </cell>
        </row>
        <row r="821">
          <cell r="F821">
            <v>891380007</v>
          </cell>
          <cell r="G821">
            <v>3505540737</v>
          </cell>
        </row>
        <row r="822">
          <cell r="F822">
            <v>891380033</v>
          </cell>
          <cell r="G822">
            <v>1230898330</v>
          </cell>
        </row>
        <row r="823">
          <cell r="F823">
            <v>891380038</v>
          </cell>
          <cell r="G823">
            <v>1696115935</v>
          </cell>
        </row>
        <row r="824">
          <cell r="F824">
            <v>891380089</v>
          </cell>
          <cell r="G824">
            <v>446399941</v>
          </cell>
        </row>
        <row r="825">
          <cell r="F825">
            <v>891380115</v>
          </cell>
          <cell r="G825">
            <v>622385425</v>
          </cell>
        </row>
        <row r="826">
          <cell r="F826">
            <v>891480022</v>
          </cell>
          <cell r="G826">
            <v>177746140</v>
          </cell>
        </row>
        <row r="827">
          <cell r="F827">
            <v>891480024</v>
          </cell>
          <cell r="G827">
            <v>443244353</v>
          </cell>
        </row>
        <row r="828">
          <cell r="F828">
            <v>891480025</v>
          </cell>
          <cell r="G828">
            <v>220623056</v>
          </cell>
        </row>
        <row r="829">
          <cell r="F829">
            <v>891480026</v>
          </cell>
          <cell r="G829">
            <v>127310349</v>
          </cell>
        </row>
        <row r="830">
          <cell r="F830">
            <v>891480027</v>
          </cell>
          <cell r="G830">
            <v>418633701</v>
          </cell>
        </row>
        <row r="831">
          <cell r="F831">
            <v>891480030</v>
          </cell>
          <cell r="G831">
            <v>5487206656</v>
          </cell>
        </row>
        <row r="832">
          <cell r="F832">
            <v>891480031</v>
          </cell>
          <cell r="G832">
            <v>927712982</v>
          </cell>
        </row>
        <row r="833">
          <cell r="F833">
            <v>891480032</v>
          </cell>
          <cell r="G833">
            <v>632881811</v>
          </cell>
        </row>
        <row r="834">
          <cell r="F834">
            <v>891480033</v>
          </cell>
          <cell r="G834">
            <v>1094988943</v>
          </cell>
        </row>
        <row r="835">
          <cell r="F835">
            <v>891480034</v>
          </cell>
          <cell r="G835">
            <v>185847676</v>
          </cell>
        </row>
        <row r="836">
          <cell r="F836">
            <v>891500269</v>
          </cell>
          <cell r="G836">
            <v>1938572629</v>
          </cell>
        </row>
        <row r="837">
          <cell r="F837">
            <v>891500580</v>
          </cell>
          <cell r="G837">
            <v>536104720</v>
          </cell>
        </row>
        <row r="838">
          <cell r="F838">
            <v>891500721</v>
          </cell>
          <cell r="G838">
            <v>322091503</v>
          </cell>
        </row>
        <row r="839">
          <cell r="F839">
            <v>891500725</v>
          </cell>
          <cell r="G839">
            <v>636649293</v>
          </cell>
        </row>
        <row r="840">
          <cell r="F840">
            <v>891500742</v>
          </cell>
          <cell r="G840">
            <v>590702657</v>
          </cell>
        </row>
        <row r="841">
          <cell r="F841">
            <v>891500841</v>
          </cell>
          <cell r="G841">
            <v>522487769</v>
          </cell>
        </row>
        <row r="842">
          <cell r="F842">
            <v>891500856</v>
          </cell>
          <cell r="G842">
            <v>696411970</v>
          </cell>
        </row>
        <row r="843">
          <cell r="F843">
            <v>891500864</v>
          </cell>
          <cell r="G843">
            <v>834919884</v>
          </cell>
        </row>
        <row r="844">
          <cell r="F844">
            <v>891500869</v>
          </cell>
          <cell r="G844">
            <v>363741095</v>
          </cell>
        </row>
        <row r="845">
          <cell r="F845">
            <v>891500887</v>
          </cell>
          <cell r="G845">
            <v>666326086</v>
          </cell>
        </row>
        <row r="846">
          <cell r="F846">
            <v>891500978</v>
          </cell>
          <cell r="G846">
            <v>783420366</v>
          </cell>
        </row>
        <row r="847">
          <cell r="F847">
            <v>891500982</v>
          </cell>
          <cell r="G847">
            <v>911397934</v>
          </cell>
        </row>
        <row r="848">
          <cell r="F848">
            <v>891500997</v>
          </cell>
          <cell r="G848">
            <v>294213202</v>
          </cell>
        </row>
        <row r="849">
          <cell r="F849">
            <v>891501047</v>
          </cell>
          <cell r="G849">
            <v>411795599</v>
          </cell>
        </row>
        <row r="850">
          <cell r="F850">
            <v>891501277</v>
          </cell>
          <cell r="G850">
            <v>165108651</v>
          </cell>
        </row>
        <row r="851">
          <cell r="F851">
            <v>891501283</v>
          </cell>
          <cell r="G851">
            <v>516649279</v>
          </cell>
        </row>
        <row r="852">
          <cell r="F852">
            <v>891501292</v>
          </cell>
          <cell r="G852">
            <v>728750940</v>
          </cell>
        </row>
        <row r="853">
          <cell r="F853">
            <v>891501723</v>
          </cell>
          <cell r="G853">
            <v>1307347857</v>
          </cell>
        </row>
        <row r="854">
          <cell r="F854">
            <v>891502169</v>
          </cell>
          <cell r="G854">
            <v>198890438</v>
          </cell>
        </row>
        <row r="855">
          <cell r="F855">
            <v>891502194</v>
          </cell>
          <cell r="G855">
            <v>669686863</v>
          </cell>
        </row>
        <row r="856">
          <cell r="F856">
            <v>891502307</v>
          </cell>
          <cell r="G856">
            <v>601456807</v>
          </cell>
        </row>
        <row r="857">
          <cell r="F857">
            <v>891502397</v>
          </cell>
          <cell r="G857">
            <v>274271237</v>
          </cell>
        </row>
        <row r="858">
          <cell r="F858">
            <v>891502482</v>
          </cell>
          <cell r="G858">
            <v>131171127</v>
          </cell>
        </row>
        <row r="859">
          <cell r="F859">
            <v>891502664</v>
          </cell>
          <cell r="G859">
            <v>286370274</v>
          </cell>
        </row>
        <row r="860">
          <cell r="F860">
            <v>891580006</v>
          </cell>
          <cell r="G860">
            <v>2993241974</v>
          </cell>
        </row>
        <row r="861">
          <cell r="F861">
            <v>891600062</v>
          </cell>
          <cell r="G861">
            <v>1652270355</v>
          </cell>
        </row>
        <row r="862">
          <cell r="F862">
            <v>891680011</v>
          </cell>
          <cell r="G862">
            <v>5291773799</v>
          </cell>
        </row>
        <row r="863">
          <cell r="F863">
            <v>891680050</v>
          </cell>
          <cell r="G863">
            <v>479207400</v>
          </cell>
        </row>
        <row r="864">
          <cell r="F864">
            <v>891680055</v>
          </cell>
          <cell r="G864">
            <v>1055298452</v>
          </cell>
        </row>
        <row r="865">
          <cell r="F865">
            <v>891680057</v>
          </cell>
          <cell r="G865">
            <v>544256050</v>
          </cell>
        </row>
        <row r="866">
          <cell r="F866">
            <v>891680061</v>
          </cell>
          <cell r="G866">
            <v>457397162</v>
          </cell>
        </row>
        <row r="867">
          <cell r="F867">
            <v>891680067</v>
          </cell>
          <cell r="G867">
            <v>1634998377</v>
          </cell>
        </row>
        <row r="868">
          <cell r="F868">
            <v>891680075</v>
          </cell>
          <cell r="G868">
            <v>281329525</v>
          </cell>
        </row>
        <row r="869">
          <cell r="F869">
            <v>891680076</v>
          </cell>
          <cell r="G869">
            <v>347020418</v>
          </cell>
        </row>
        <row r="870">
          <cell r="F870">
            <v>891680079</v>
          </cell>
          <cell r="G870">
            <v>1271747186</v>
          </cell>
        </row>
        <row r="871">
          <cell r="F871">
            <v>891680080</v>
          </cell>
          <cell r="G871">
            <v>128849123</v>
          </cell>
        </row>
        <row r="872">
          <cell r="F872">
            <v>891680081</v>
          </cell>
          <cell r="G872">
            <v>1086171197</v>
          </cell>
        </row>
        <row r="873">
          <cell r="F873">
            <v>891680196</v>
          </cell>
          <cell r="G873">
            <v>461204223</v>
          </cell>
        </row>
        <row r="874">
          <cell r="F874">
            <v>891680281</v>
          </cell>
          <cell r="G874">
            <v>734906729</v>
          </cell>
        </row>
        <row r="875">
          <cell r="F875">
            <v>891680395</v>
          </cell>
          <cell r="G875">
            <v>365499496</v>
          </cell>
        </row>
        <row r="876">
          <cell r="F876">
            <v>891680402</v>
          </cell>
          <cell r="G876">
            <v>213180417</v>
          </cell>
        </row>
        <row r="877">
          <cell r="F877">
            <v>891702186</v>
          </cell>
          <cell r="G877">
            <v>1135232523</v>
          </cell>
        </row>
        <row r="878">
          <cell r="F878">
            <v>891703045</v>
          </cell>
          <cell r="G878">
            <v>916834368</v>
          </cell>
        </row>
        <row r="879">
          <cell r="F879">
            <v>891780009</v>
          </cell>
          <cell r="G879">
            <v>8731605307</v>
          </cell>
        </row>
        <row r="880">
          <cell r="F880">
            <v>891780041</v>
          </cell>
          <cell r="G880">
            <v>1037847449</v>
          </cell>
        </row>
        <row r="881">
          <cell r="F881">
            <v>891780042</v>
          </cell>
          <cell r="G881">
            <v>230513718</v>
          </cell>
        </row>
        <row r="882">
          <cell r="F882">
            <v>891780043</v>
          </cell>
          <cell r="G882">
            <v>2670319292</v>
          </cell>
        </row>
        <row r="883">
          <cell r="F883">
            <v>891780044</v>
          </cell>
          <cell r="G883">
            <v>2243151538</v>
          </cell>
        </row>
        <row r="884">
          <cell r="F884">
            <v>891780045</v>
          </cell>
          <cell r="G884">
            <v>1641615384</v>
          </cell>
        </row>
        <row r="885">
          <cell r="F885">
            <v>891780047</v>
          </cell>
          <cell r="G885">
            <v>812000286</v>
          </cell>
        </row>
        <row r="886">
          <cell r="F886">
            <v>891780048</v>
          </cell>
          <cell r="G886">
            <v>269329940</v>
          </cell>
        </row>
        <row r="887">
          <cell r="F887">
            <v>891780049</v>
          </cell>
          <cell r="G887">
            <v>477241286</v>
          </cell>
        </row>
        <row r="888">
          <cell r="F888">
            <v>891780050</v>
          </cell>
          <cell r="G888">
            <v>963414529</v>
          </cell>
        </row>
        <row r="889">
          <cell r="F889">
            <v>891780051</v>
          </cell>
          <cell r="G889">
            <v>1751132033</v>
          </cell>
        </row>
        <row r="890">
          <cell r="F890">
            <v>891780052</v>
          </cell>
          <cell r="G890">
            <v>182342890</v>
          </cell>
        </row>
        <row r="891">
          <cell r="F891">
            <v>891780053</v>
          </cell>
          <cell r="G891">
            <v>259854208</v>
          </cell>
        </row>
        <row r="892">
          <cell r="F892">
            <v>891780054</v>
          </cell>
          <cell r="G892">
            <v>937598356</v>
          </cell>
        </row>
        <row r="893">
          <cell r="F893">
            <v>891780055</v>
          </cell>
          <cell r="G893">
            <v>463958960</v>
          </cell>
        </row>
        <row r="894">
          <cell r="F894">
            <v>891780056</v>
          </cell>
          <cell r="G894">
            <v>760892885</v>
          </cell>
        </row>
        <row r="895">
          <cell r="F895">
            <v>891780057</v>
          </cell>
          <cell r="G895">
            <v>525047871</v>
          </cell>
        </row>
        <row r="896">
          <cell r="F896">
            <v>891780103</v>
          </cell>
          <cell r="G896">
            <v>802848601</v>
          </cell>
        </row>
        <row r="897">
          <cell r="F897">
            <v>891800466</v>
          </cell>
          <cell r="G897">
            <v>878901265</v>
          </cell>
        </row>
        <row r="898">
          <cell r="F898">
            <v>891800475</v>
          </cell>
          <cell r="G898">
            <v>837396189</v>
          </cell>
        </row>
        <row r="899">
          <cell r="F899">
            <v>891800846</v>
          </cell>
          <cell r="G899">
            <v>1639785361</v>
          </cell>
        </row>
        <row r="900">
          <cell r="F900">
            <v>891800860</v>
          </cell>
          <cell r="G900">
            <v>152178212</v>
          </cell>
        </row>
        <row r="901">
          <cell r="F901">
            <v>891800896</v>
          </cell>
          <cell r="G901">
            <v>43545883</v>
          </cell>
        </row>
        <row r="902">
          <cell r="F902">
            <v>891800986</v>
          </cell>
          <cell r="G902">
            <v>276225315</v>
          </cell>
        </row>
        <row r="903">
          <cell r="F903">
            <v>891801061</v>
          </cell>
          <cell r="G903">
            <v>164907102</v>
          </cell>
        </row>
        <row r="904">
          <cell r="F904">
            <v>891801129</v>
          </cell>
          <cell r="G904">
            <v>65976571</v>
          </cell>
        </row>
        <row r="905">
          <cell r="F905">
            <v>891801240</v>
          </cell>
          <cell r="G905">
            <v>486300227</v>
          </cell>
        </row>
        <row r="906">
          <cell r="F906">
            <v>891801244</v>
          </cell>
          <cell r="G906">
            <v>137657061</v>
          </cell>
        </row>
        <row r="907">
          <cell r="F907">
            <v>891801268</v>
          </cell>
          <cell r="G907">
            <v>275960442</v>
          </cell>
        </row>
        <row r="908">
          <cell r="F908">
            <v>891801280</v>
          </cell>
          <cell r="G908">
            <v>154131386</v>
          </cell>
        </row>
        <row r="909">
          <cell r="F909">
            <v>891801281</v>
          </cell>
          <cell r="G909">
            <v>24567187</v>
          </cell>
        </row>
        <row r="910">
          <cell r="F910">
            <v>891801282</v>
          </cell>
          <cell r="G910">
            <v>27742262</v>
          </cell>
        </row>
        <row r="911">
          <cell r="F911">
            <v>891801286</v>
          </cell>
          <cell r="G911">
            <v>84976041</v>
          </cell>
        </row>
        <row r="912">
          <cell r="F912">
            <v>891801347</v>
          </cell>
          <cell r="G912">
            <v>37852852</v>
          </cell>
        </row>
        <row r="913">
          <cell r="F913">
            <v>891801357</v>
          </cell>
          <cell r="G913">
            <v>53549112</v>
          </cell>
        </row>
        <row r="914">
          <cell r="F914">
            <v>891801362</v>
          </cell>
          <cell r="G914">
            <v>183036501</v>
          </cell>
        </row>
        <row r="915">
          <cell r="F915">
            <v>891801363</v>
          </cell>
          <cell r="G915">
            <v>44708636</v>
          </cell>
        </row>
        <row r="916">
          <cell r="F916">
            <v>891801368</v>
          </cell>
          <cell r="G916">
            <v>152013569</v>
          </cell>
        </row>
        <row r="917">
          <cell r="F917">
            <v>891801369</v>
          </cell>
          <cell r="G917">
            <v>138283383</v>
          </cell>
        </row>
        <row r="918">
          <cell r="F918">
            <v>891801376</v>
          </cell>
          <cell r="G918">
            <v>111890031</v>
          </cell>
        </row>
        <row r="919">
          <cell r="F919">
            <v>891801770</v>
          </cell>
          <cell r="G919">
            <v>34293564</v>
          </cell>
        </row>
        <row r="920">
          <cell r="F920">
            <v>891801787</v>
          </cell>
          <cell r="G920">
            <v>144427290</v>
          </cell>
        </row>
        <row r="921">
          <cell r="F921">
            <v>891801796</v>
          </cell>
          <cell r="G921">
            <v>54991238</v>
          </cell>
        </row>
        <row r="922">
          <cell r="F922">
            <v>891801911</v>
          </cell>
          <cell r="G922">
            <v>182859739</v>
          </cell>
        </row>
        <row r="923">
          <cell r="F923">
            <v>891801932</v>
          </cell>
          <cell r="G923">
            <v>135364447</v>
          </cell>
        </row>
        <row r="924">
          <cell r="F924">
            <v>891801962</v>
          </cell>
          <cell r="G924">
            <v>222346123</v>
          </cell>
        </row>
        <row r="925">
          <cell r="F925">
            <v>891801988</v>
          </cell>
          <cell r="G925">
            <v>109044515</v>
          </cell>
        </row>
        <row r="926">
          <cell r="F926">
            <v>891801994</v>
          </cell>
          <cell r="G926">
            <v>96929806</v>
          </cell>
        </row>
        <row r="927">
          <cell r="F927">
            <v>891802089</v>
          </cell>
          <cell r="G927">
            <v>77760338</v>
          </cell>
        </row>
        <row r="928">
          <cell r="F928">
            <v>891802106</v>
          </cell>
          <cell r="G928">
            <v>100298941</v>
          </cell>
        </row>
        <row r="929">
          <cell r="F929">
            <v>891802151</v>
          </cell>
          <cell r="G929">
            <v>81229123</v>
          </cell>
        </row>
        <row r="930">
          <cell r="F930">
            <v>891808260</v>
          </cell>
          <cell r="G930">
            <v>79291562</v>
          </cell>
        </row>
        <row r="931">
          <cell r="F931">
            <v>891855015</v>
          </cell>
          <cell r="G931">
            <v>60207666</v>
          </cell>
        </row>
        <row r="932">
          <cell r="F932">
            <v>891855016</v>
          </cell>
          <cell r="G932">
            <v>136496059</v>
          </cell>
        </row>
        <row r="933">
          <cell r="F933">
            <v>891855017</v>
          </cell>
          <cell r="G933">
            <v>3320157187</v>
          </cell>
        </row>
        <row r="934">
          <cell r="F934">
            <v>891855130</v>
          </cell>
          <cell r="G934">
            <v>1681071965</v>
          </cell>
        </row>
        <row r="935">
          <cell r="F935">
            <v>891855138</v>
          </cell>
          <cell r="G935">
            <v>1590009093</v>
          </cell>
        </row>
        <row r="936">
          <cell r="F936">
            <v>891855200</v>
          </cell>
          <cell r="G936">
            <v>749237604</v>
          </cell>
        </row>
        <row r="937">
          <cell r="F937">
            <v>891855222</v>
          </cell>
          <cell r="G937">
            <v>201858781</v>
          </cell>
        </row>
        <row r="938">
          <cell r="F938">
            <v>891855361</v>
          </cell>
          <cell r="G938">
            <v>180610501</v>
          </cell>
        </row>
        <row r="939">
          <cell r="F939">
            <v>891855735</v>
          </cell>
          <cell r="G939">
            <v>87602700</v>
          </cell>
        </row>
        <row r="940">
          <cell r="F940">
            <v>891855748</v>
          </cell>
          <cell r="G940">
            <v>41280569</v>
          </cell>
        </row>
        <row r="941">
          <cell r="F941">
            <v>891855769</v>
          </cell>
          <cell r="G941">
            <v>36867708</v>
          </cell>
        </row>
        <row r="942">
          <cell r="F942">
            <v>891856077</v>
          </cell>
          <cell r="G942">
            <v>37664215</v>
          </cell>
        </row>
        <row r="943">
          <cell r="F943">
            <v>891856131</v>
          </cell>
          <cell r="G943">
            <v>108047044</v>
          </cell>
        </row>
        <row r="944">
          <cell r="F944">
            <v>891856257</v>
          </cell>
          <cell r="G944">
            <v>48040055</v>
          </cell>
        </row>
        <row r="945">
          <cell r="F945">
            <v>891856288</v>
          </cell>
          <cell r="G945">
            <v>80110076</v>
          </cell>
        </row>
        <row r="946">
          <cell r="F946">
            <v>891856294</v>
          </cell>
          <cell r="G946">
            <v>100762037</v>
          </cell>
        </row>
        <row r="947">
          <cell r="F947">
            <v>891856464</v>
          </cell>
          <cell r="G947">
            <v>98880946</v>
          </cell>
        </row>
        <row r="948">
          <cell r="F948">
            <v>891856472</v>
          </cell>
          <cell r="G948">
            <v>31165643</v>
          </cell>
        </row>
        <row r="949">
          <cell r="F949">
            <v>891856555</v>
          </cell>
          <cell r="G949">
            <v>91270800</v>
          </cell>
        </row>
        <row r="950">
          <cell r="F950">
            <v>891856593</v>
          </cell>
          <cell r="G950">
            <v>90157401</v>
          </cell>
        </row>
        <row r="951">
          <cell r="F951">
            <v>891856625</v>
          </cell>
          <cell r="G951">
            <v>74275522</v>
          </cell>
        </row>
        <row r="952">
          <cell r="F952">
            <v>891857764</v>
          </cell>
          <cell r="G952">
            <v>98438374</v>
          </cell>
        </row>
        <row r="953">
          <cell r="F953">
            <v>891857805</v>
          </cell>
          <cell r="G953">
            <v>56000387</v>
          </cell>
        </row>
        <row r="954">
          <cell r="F954">
            <v>891857821</v>
          </cell>
          <cell r="G954">
            <v>74553820</v>
          </cell>
        </row>
        <row r="955">
          <cell r="F955">
            <v>891857823</v>
          </cell>
          <cell r="G955">
            <v>70282940</v>
          </cell>
        </row>
        <row r="956">
          <cell r="F956">
            <v>891857824</v>
          </cell>
          <cell r="G956">
            <v>313512546</v>
          </cell>
        </row>
        <row r="957">
          <cell r="F957">
            <v>891857844</v>
          </cell>
          <cell r="G957">
            <v>95259974</v>
          </cell>
        </row>
        <row r="958">
          <cell r="F958">
            <v>891857861</v>
          </cell>
          <cell r="G958">
            <v>357542175</v>
          </cell>
        </row>
        <row r="959">
          <cell r="F959">
            <v>891857920</v>
          </cell>
          <cell r="G959">
            <v>53843333</v>
          </cell>
        </row>
        <row r="960">
          <cell r="F960">
            <v>891900272</v>
          </cell>
          <cell r="G960">
            <v>2043420139</v>
          </cell>
        </row>
        <row r="961">
          <cell r="F961">
            <v>891900289</v>
          </cell>
          <cell r="G961">
            <v>403869889</v>
          </cell>
        </row>
        <row r="962">
          <cell r="F962">
            <v>891900353</v>
          </cell>
          <cell r="G962">
            <v>288142613</v>
          </cell>
        </row>
        <row r="963">
          <cell r="F963">
            <v>891900357</v>
          </cell>
          <cell r="G963">
            <v>254836476</v>
          </cell>
        </row>
        <row r="964">
          <cell r="F964">
            <v>891900443</v>
          </cell>
          <cell r="G964">
            <v>204071308</v>
          </cell>
        </row>
        <row r="965">
          <cell r="F965">
            <v>891900493</v>
          </cell>
          <cell r="G965">
            <v>1398611433</v>
          </cell>
        </row>
        <row r="966">
          <cell r="F966">
            <v>891900624</v>
          </cell>
          <cell r="G966">
            <v>510874046</v>
          </cell>
        </row>
        <row r="967">
          <cell r="F967">
            <v>891900660</v>
          </cell>
          <cell r="G967">
            <v>314305329</v>
          </cell>
        </row>
        <row r="968">
          <cell r="F968">
            <v>891900764</v>
          </cell>
          <cell r="G968">
            <v>287085392</v>
          </cell>
        </row>
        <row r="969">
          <cell r="F969">
            <v>891900902</v>
          </cell>
          <cell r="G969">
            <v>129133669</v>
          </cell>
        </row>
        <row r="970">
          <cell r="F970">
            <v>891900945</v>
          </cell>
          <cell r="G970">
            <v>225035270</v>
          </cell>
        </row>
        <row r="971">
          <cell r="F971">
            <v>891900985</v>
          </cell>
          <cell r="G971">
            <v>192270659</v>
          </cell>
        </row>
        <row r="972">
          <cell r="F972">
            <v>891901019</v>
          </cell>
          <cell r="G972">
            <v>86620926</v>
          </cell>
        </row>
        <row r="973">
          <cell r="F973">
            <v>891901079</v>
          </cell>
          <cell r="G973">
            <v>193566260</v>
          </cell>
        </row>
        <row r="974">
          <cell r="F974">
            <v>891901109</v>
          </cell>
          <cell r="G974">
            <v>420977396</v>
          </cell>
        </row>
        <row r="975">
          <cell r="F975">
            <v>891901155</v>
          </cell>
          <cell r="G975">
            <v>99432650</v>
          </cell>
        </row>
        <row r="976">
          <cell r="F976">
            <v>891901223</v>
          </cell>
          <cell r="G976">
            <v>148973758</v>
          </cell>
        </row>
        <row r="977">
          <cell r="F977">
            <v>891902191</v>
          </cell>
          <cell r="G977">
            <v>285056274</v>
          </cell>
        </row>
        <row r="978">
          <cell r="F978">
            <v>892000812</v>
          </cell>
          <cell r="G978">
            <v>112118293</v>
          </cell>
        </row>
        <row r="979">
          <cell r="F979">
            <v>892001457</v>
          </cell>
          <cell r="G979">
            <v>1361756205</v>
          </cell>
        </row>
        <row r="980">
          <cell r="F980">
            <v>892099001</v>
          </cell>
          <cell r="G980">
            <v>41984826</v>
          </cell>
        </row>
        <row r="981">
          <cell r="F981">
            <v>892099105</v>
          </cell>
          <cell r="G981">
            <v>1226118649</v>
          </cell>
        </row>
        <row r="982">
          <cell r="F982">
            <v>892099149</v>
          </cell>
          <cell r="G982">
            <v>383308944</v>
          </cell>
        </row>
        <row r="983">
          <cell r="F983">
            <v>892099173</v>
          </cell>
          <cell r="G983">
            <v>419135727</v>
          </cell>
        </row>
        <row r="984">
          <cell r="F984">
            <v>892099183</v>
          </cell>
          <cell r="G984">
            <v>249648337</v>
          </cell>
        </row>
        <row r="985">
          <cell r="F985">
            <v>892099184</v>
          </cell>
          <cell r="G985">
            <v>472013606</v>
          </cell>
        </row>
        <row r="986">
          <cell r="F986">
            <v>892099232</v>
          </cell>
          <cell r="G986">
            <v>193855833</v>
          </cell>
        </row>
        <row r="987">
          <cell r="F987">
            <v>892099233</v>
          </cell>
          <cell r="G987">
            <v>1063403533</v>
          </cell>
        </row>
        <row r="988">
          <cell r="F988">
            <v>892099234</v>
          </cell>
          <cell r="G988">
            <v>428773115</v>
          </cell>
        </row>
        <row r="989">
          <cell r="F989">
            <v>892099242</v>
          </cell>
          <cell r="G989">
            <v>261169033</v>
          </cell>
        </row>
        <row r="990">
          <cell r="F990">
            <v>892099243</v>
          </cell>
          <cell r="G990">
            <v>1163913492</v>
          </cell>
        </row>
        <row r="991">
          <cell r="F991">
            <v>892099246</v>
          </cell>
          <cell r="G991">
            <v>30622684</v>
          </cell>
        </row>
        <row r="992">
          <cell r="F992">
            <v>892099278</v>
          </cell>
          <cell r="G992">
            <v>174499882</v>
          </cell>
        </row>
        <row r="993">
          <cell r="F993">
            <v>892099305</v>
          </cell>
          <cell r="G993">
            <v>701042450</v>
          </cell>
        </row>
        <row r="994">
          <cell r="F994">
            <v>892099309</v>
          </cell>
          <cell r="G994">
            <v>219805384</v>
          </cell>
        </row>
        <row r="995">
          <cell r="F995">
            <v>892099317</v>
          </cell>
          <cell r="G995">
            <v>232251688</v>
          </cell>
        </row>
        <row r="996">
          <cell r="F996">
            <v>892099324</v>
          </cell>
          <cell r="G996">
            <v>6324600465</v>
          </cell>
        </row>
        <row r="997">
          <cell r="F997">
            <v>892099325</v>
          </cell>
          <cell r="G997">
            <v>838226439</v>
          </cell>
        </row>
        <row r="998">
          <cell r="F998">
            <v>892099392</v>
          </cell>
          <cell r="G998">
            <v>322904644</v>
          </cell>
        </row>
        <row r="999">
          <cell r="F999">
            <v>892099475</v>
          </cell>
          <cell r="G999">
            <v>768255630</v>
          </cell>
        </row>
        <row r="1000">
          <cell r="F1000">
            <v>892099494</v>
          </cell>
          <cell r="G1000">
            <v>1534257968</v>
          </cell>
        </row>
        <row r="1001">
          <cell r="F1001">
            <v>892099548</v>
          </cell>
          <cell r="G1001">
            <v>462048650</v>
          </cell>
        </row>
        <row r="1002">
          <cell r="F1002">
            <v>892115007</v>
          </cell>
          <cell r="G1002">
            <v>6342197390</v>
          </cell>
        </row>
        <row r="1003">
          <cell r="F1003">
            <v>892115024</v>
          </cell>
          <cell r="G1003">
            <v>6209216374</v>
          </cell>
        </row>
        <row r="1004">
          <cell r="F1004">
            <v>892115155</v>
          </cell>
          <cell r="G1004">
            <v>14585923303</v>
          </cell>
        </row>
        <row r="1005">
          <cell r="F1005">
            <v>892115179</v>
          </cell>
          <cell r="G1005">
            <v>1224663234</v>
          </cell>
        </row>
        <row r="1006">
          <cell r="F1006">
            <v>892115198</v>
          </cell>
          <cell r="G1006">
            <v>530239417</v>
          </cell>
        </row>
        <row r="1007">
          <cell r="F1007">
            <v>892120020</v>
          </cell>
          <cell r="G1007">
            <v>8998208724</v>
          </cell>
        </row>
        <row r="1008">
          <cell r="F1008">
            <v>892170008</v>
          </cell>
          <cell r="G1008">
            <v>1152212671</v>
          </cell>
        </row>
        <row r="1009">
          <cell r="F1009">
            <v>892200058</v>
          </cell>
          <cell r="G1009">
            <v>337363287</v>
          </cell>
        </row>
        <row r="1010">
          <cell r="F1010">
            <v>892200312</v>
          </cell>
          <cell r="G1010">
            <v>457710145</v>
          </cell>
        </row>
        <row r="1011">
          <cell r="F1011">
            <v>892200591</v>
          </cell>
          <cell r="G1011">
            <v>1435522971</v>
          </cell>
        </row>
        <row r="1012">
          <cell r="F1012">
            <v>892200592</v>
          </cell>
          <cell r="G1012">
            <v>1647708309</v>
          </cell>
        </row>
        <row r="1013">
          <cell r="F1013">
            <v>892200740</v>
          </cell>
          <cell r="G1013">
            <v>126469952</v>
          </cell>
        </row>
        <row r="1014">
          <cell r="F1014">
            <v>892200839</v>
          </cell>
          <cell r="G1014">
            <v>674421895</v>
          </cell>
        </row>
        <row r="1015">
          <cell r="F1015">
            <v>892201282</v>
          </cell>
          <cell r="G1015">
            <v>285284483</v>
          </cell>
        </row>
        <row r="1016">
          <cell r="F1016">
            <v>892201286</v>
          </cell>
          <cell r="G1016">
            <v>223482956</v>
          </cell>
        </row>
        <row r="1017">
          <cell r="F1017">
            <v>892201287</v>
          </cell>
          <cell r="G1017">
            <v>555393865</v>
          </cell>
        </row>
        <row r="1018">
          <cell r="F1018">
            <v>892201296</v>
          </cell>
          <cell r="G1018">
            <v>311502096</v>
          </cell>
        </row>
        <row r="1019">
          <cell r="F1019">
            <v>892280032</v>
          </cell>
          <cell r="G1019">
            <v>1229112476</v>
          </cell>
        </row>
        <row r="1020">
          <cell r="F1020">
            <v>892280053</v>
          </cell>
          <cell r="G1020">
            <v>319695204</v>
          </cell>
        </row>
        <row r="1021">
          <cell r="F1021">
            <v>892280054</v>
          </cell>
          <cell r="G1021">
            <v>712560129</v>
          </cell>
        </row>
        <row r="1022">
          <cell r="F1022">
            <v>892280055</v>
          </cell>
          <cell r="G1022">
            <v>1321525373</v>
          </cell>
        </row>
        <row r="1023">
          <cell r="F1023">
            <v>892280057</v>
          </cell>
          <cell r="G1023">
            <v>1396843663</v>
          </cell>
        </row>
        <row r="1024">
          <cell r="F1024">
            <v>892280061</v>
          </cell>
          <cell r="G1024">
            <v>724654266</v>
          </cell>
        </row>
        <row r="1025">
          <cell r="F1025">
            <v>892280063</v>
          </cell>
          <cell r="G1025">
            <v>439783690</v>
          </cell>
        </row>
        <row r="1026">
          <cell r="F1026">
            <v>892300123</v>
          </cell>
          <cell r="G1026">
            <v>424457160</v>
          </cell>
        </row>
        <row r="1027">
          <cell r="F1027">
            <v>892300815</v>
          </cell>
          <cell r="G1027">
            <v>1155709082</v>
          </cell>
        </row>
        <row r="1028">
          <cell r="F1028">
            <v>892301093</v>
          </cell>
          <cell r="G1028">
            <v>655025114</v>
          </cell>
        </row>
        <row r="1029">
          <cell r="F1029">
            <v>892301130</v>
          </cell>
          <cell r="G1029">
            <v>899683832</v>
          </cell>
        </row>
        <row r="1030">
          <cell r="F1030">
            <v>892301541</v>
          </cell>
          <cell r="G1030">
            <v>687123366</v>
          </cell>
        </row>
        <row r="1031">
          <cell r="F1031">
            <v>892301761</v>
          </cell>
          <cell r="G1031">
            <v>312493353</v>
          </cell>
        </row>
        <row r="1032">
          <cell r="F1032">
            <v>892400038</v>
          </cell>
          <cell r="G1032">
            <v>645291954</v>
          </cell>
        </row>
        <row r="1033">
          <cell r="F1033">
            <v>899999061</v>
          </cell>
          <cell r="G1033">
            <v>58120173793</v>
          </cell>
        </row>
        <row r="1034">
          <cell r="F1034">
            <v>899999172</v>
          </cell>
          <cell r="G1034">
            <v>1516200084</v>
          </cell>
        </row>
        <row r="1035">
          <cell r="F1035">
            <v>899999173</v>
          </cell>
          <cell r="G1035">
            <v>148862038</v>
          </cell>
        </row>
        <row r="1036">
          <cell r="F1036">
            <v>899999281</v>
          </cell>
          <cell r="G1036">
            <v>682997045</v>
          </cell>
        </row>
        <row r="1037">
          <cell r="F1037">
            <v>899999302</v>
          </cell>
          <cell r="G1037">
            <v>1432598045</v>
          </cell>
        </row>
        <row r="1038">
          <cell r="F1038">
            <v>899999312</v>
          </cell>
          <cell r="G1038">
            <v>395881824</v>
          </cell>
        </row>
        <row r="1039">
          <cell r="F1039">
            <v>899999314</v>
          </cell>
          <cell r="G1039">
            <v>207160423</v>
          </cell>
        </row>
        <row r="1040">
          <cell r="F1040">
            <v>899999318</v>
          </cell>
          <cell r="G1040">
            <v>1598029606</v>
          </cell>
        </row>
        <row r="1041">
          <cell r="F1041">
            <v>899999323</v>
          </cell>
          <cell r="G1041">
            <v>220493231</v>
          </cell>
        </row>
        <row r="1042">
          <cell r="F1042">
            <v>899999325</v>
          </cell>
          <cell r="G1042">
            <v>1260953094</v>
          </cell>
        </row>
        <row r="1043">
          <cell r="F1043">
            <v>899999328</v>
          </cell>
          <cell r="G1043">
            <v>1581381410</v>
          </cell>
        </row>
        <row r="1044">
          <cell r="F1044">
            <v>899999330</v>
          </cell>
          <cell r="G1044">
            <v>238792590</v>
          </cell>
        </row>
        <row r="1045">
          <cell r="F1045">
            <v>899999331</v>
          </cell>
          <cell r="G1045">
            <v>169200152</v>
          </cell>
        </row>
        <row r="1046">
          <cell r="F1046">
            <v>899999336</v>
          </cell>
          <cell r="G1046">
            <v>620367421</v>
          </cell>
        </row>
        <row r="1047">
          <cell r="F1047">
            <v>899999342</v>
          </cell>
          <cell r="G1047">
            <v>1492745944</v>
          </cell>
        </row>
        <row r="1048">
          <cell r="F1048">
            <v>899999357</v>
          </cell>
          <cell r="G1048">
            <v>376057965</v>
          </cell>
        </row>
        <row r="1049">
          <cell r="F1049">
            <v>899999362</v>
          </cell>
          <cell r="G1049">
            <v>265653193</v>
          </cell>
        </row>
        <row r="1050">
          <cell r="F1050">
            <v>899999364</v>
          </cell>
          <cell r="G1050">
            <v>204020427</v>
          </cell>
        </row>
        <row r="1051">
          <cell r="F1051">
            <v>899999366</v>
          </cell>
          <cell r="G1051">
            <v>252070240</v>
          </cell>
        </row>
        <row r="1052">
          <cell r="F1052">
            <v>899999367</v>
          </cell>
          <cell r="G1052">
            <v>119446064</v>
          </cell>
        </row>
        <row r="1053">
          <cell r="F1053">
            <v>899999369</v>
          </cell>
          <cell r="G1053">
            <v>148282163</v>
          </cell>
        </row>
        <row r="1054">
          <cell r="F1054">
            <v>899999372</v>
          </cell>
          <cell r="G1054">
            <v>449283221</v>
          </cell>
        </row>
        <row r="1055">
          <cell r="F1055">
            <v>899999384</v>
          </cell>
          <cell r="G1055">
            <v>220311744</v>
          </cell>
        </row>
        <row r="1056">
          <cell r="F1056">
            <v>899999385</v>
          </cell>
          <cell r="G1056">
            <v>192542291</v>
          </cell>
        </row>
        <row r="1057">
          <cell r="F1057">
            <v>899999388</v>
          </cell>
          <cell r="G1057">
            <v>109505394</v>
          </cell>
        </row>
        <row r="1058">
          <cell r="F1058">
            <v>899999395</v>
          </cell>
          <cell r="G1058">
            <v>109062851</v>
          </cell>
        </row>
        <row r="1059">
          <cell r="F1059">
            <v>899999398</v>
          </cell>
          <cell r="G1059">
            <v>101163760</v>
          </cell>
        </row>
        <row r="1060">
          <cell r="F1060">
            <v>899999400</v>
          </cell>
          <cell r="G1060">
            <v>47784015</v>
          </cell>
        </row>
        <row r="1061">
          <cell r="F1061">
            <v>899999401</v>
          </cell>
          <cell r="G1061">
            <v>98527831</v>
          </cell>
        </row>
        <row r="1062">
          <cell r="F1062">
            <v>899999406</v>
          </cell>
          <cell r="G1062">
            <v>165167778</v>
          </cell>
        </row>
        <row r="1063">
          <cell r="F1063">
            <v>899999407</v>
          </cell>
          <cell r="G1063">
            <v>63223326</v>
          </cell>
        </row>
        <row r="1064">
          <cell r="F1064">
            <v>899999413</v>
          </cell>
          <cell r="G1064">
            <v>274018010</v>
          </cell>
        </row>
        <row r="1065">
          <cell r="F1065">
            <v>899999414</v>
          </cell>
          <cell r="G1065">
            <v>211323452</v>
          </cell>
        </row>
        <row r="1066">
          <cell r="F1066">
            <v>899999415</v>
          </cell>
          <cell r="G1066">
            <v>226139138</v>
          </cell>
        </row>
        <row r="1067">
          <cell r="F1067">
            <v>899999419</v>
          </cell>
          <cell r="G1067">
            <v>291913598</v>
          </cell>
        </row>
        <row r="1068">
          <cell r="F1068">
            <v>899999420</v>
          </cell>
          <cell r="G1068">
            <v>140525533</v>
          </cell>
        </row>
        <row r="1069">
          <cell r="F1069">
            <v>899999422</v>
          </cell>
          <cell r="G1069">
            <v>158933949</v>
          </cell>
        </row>
        <row r="1070">
          <cell r="F1070">
            <v>899999426</v>
          </cell>
          <cell r="G1070">
            <v>252745400</v>
          </cell>
        </row>
        <row r="1071">
          <cell r="F1071">
            <v>899999428</v>
          </cell>
          <cell r="G1071">
            <v>956522138</v>
          </cell>
        </row>
        <row r="1072">
          <cell r="F1072">
            <v>899999430</v>
          </cell>
          <cell r="G1072">
            <v>279003741</v>
          </cell>
        </row>
        <row r="1073">
          <cell r="F1073">
            <v>899999431</v>
          </cell>
          <cell r="G1073">
            <v>122285303</v>
          </cell>
        </row>
        <row r="1074">
          <cell r="F1074">
            <v>899999432</v>
          </cell>
          <cell r="G1074">
            <v>100543819</v>
          </cell>
        </row>
        <row r="1075">
          <cell r="F1075">
            <v>899999433</v>
          </cell>
          <cell r="G1075">
            <v>1007440994</v>
          </cell>
        </row>
        <row r="1076">
          <cell r="F1076">
            <v>899999442</v>
          </cell>
          <cell r="G1076">
            <v>309072347</v>
          </cell>
        </row>
        <row r="1077">
          <cell r="F1077">
            <v>899999443</v>
          </cell>
          <cell r="G1077">
            <v>312299271</v>
          </cell>
        </row>
        <row r="1078">
          <cell r="F1078">
            <v>899999445</v>
          </cell>
          <cell r="G1078">
            <v>318505764</v>
          </cell>
        </row>
        <row r="1079">
          <cell r="F1079">
            <v>899999447</v>
          </cell>
          <cell r="G1079">
            <v>26605973</v>
          </cell>
        </row>
        <row r="1080">
          <cell r="F1080">
            <v>899999448</v>
          </cell>
          <cell r="G1080">
            <v>127816140</v>
          </cell>
        </row>
        <row r="1081">
          <cell r="F1081">
            <v>899999450</v>
          </cell>
          <cell r="G1081">
            <v>102592918</v>
          </cell>
        </row>
        <row r="1082">
          <cell r="F1082">
            <v>899999460</v>
          </cell>
          <cell r="G1082">
            <v>71726040</v>
          </cell>
        </row>
        <row r="1083">
          <cell r="F1083">
            <v>899999462</v>
          </cell>
          <cell r="G1083">
            <v>282587240</v>
          </cell>
        </row>
        <row r="1084">
          <cell r="F1084">
            <v>899999465</v>
          </cell>
          <cell r="G1084">
            <v>882723248</v>
          </cell>
        </row>
        <row r="1085">
          <cell r="F1085">
            <v>899999466</v>
          </cell>
          <cell r="G1085">
            <v>408452856</v>
          </cell>
        </row>
        <row r="1086">
          <cell r="F1086">
            <v>899999467</v>
          </cell>
          <cell r="G1086">
            <v>199903449</v>
          </cell>
        </row>
        <row r="1087">
          <cell r="F1087">
            <v>899999468</v>
          </cell>
          <cell r="G1087">
            <v>404599051</v>
          </cell>
        </row>
        <row r="1088">
          <cell r="F1088">
            <v>899999470</v>
          </cell>
          <cell r="G1088">
            <v>156012735</v>
          </cell>
        </row>
        <row r="1089">
          <cell r="F1089">
            <v>899999475</v>
          </cell>
          <cell r="G1089">
            <v>460912903</v>
          </cell>
        </row>
        <row r="1090">
          <cell r="F1090">
            <v>899999476</v>
          </cell>
          <cell r="G1090">
            <v>118610970</v>
          </cell>
        </row>
        <row r="1091">
          <cell r="F1091">
            <v>899999481</v>
          </cell>
          <cell r="G1091">
            <v>199759595</v>
          </cell>
        </row>
        <row r="1092">
          <cell r="F1092">
            <v>899999700</v>
          </cell>
          <cell r="G1092">
            <v>103887125</v>
          </cell>
        </row>
        <row r="1093">
          <cell r="F1093">
            <v>899999701</v>
          </cell>
          <cell r="G1093">
            <v>408361195</v>
          </cell>
        </row>
        <row r="1094">
          <cell r="F1094">
            <v>899999704</v>
          </cell>
          <cell r="G1094">
            <v>71497258</v>
          </cell>
        </row>
        <row r="1095">
          <cell r="F1095">
            <v>899999705</v>
          </cell>
          <cell r="G1095">
            <v>339617590</v>
          </cell>
        </row>
        <row r="1096">
          <cell r="F1096">
            <v>899999707</v>
          </cell>
          <cell r="G1096">
            <v>119485270</v>
          </cell>
        </row>
        <row r="1097">
          <cell r="F1097">
            <v>899999708</v>
          </cell>
          <cell r="G1097">
            <v>49939621</v>
          </cell>
        </row>
        <row r="1098">
          <cell r="F1098">
            <v>899999709</v>
          </cell>
          <cell r="G1098">
            <v>61611106</v>
          </cell>
        </row>
        <row r="1099">
          <cell r="F1099">
            <v>899999710</v>
          </cell>
          <cell r="G1099">
            <v>225432217</v>
          </cell>
        </row>
        <row r="1100">
          <cell r="F1100">
            <v>899999712</v>
          </cell>
          <cell r="G1100">
            <v>302952214</v>
          </cell>
        </row>
        <row r="1101">
          <cell r="F1101">
            <v>899999718</v>
          </cell>
          <cell r="G1101">
            <v>88607068</v>
          </cell>
        </row>
        <row r="1102">
          <cell r="F1102">
            <v>899999721</v>
          </cell>
          <cell r="G1102">
            <v>119781110</v>
          </cell>
        </row>
        <row r="1103">
          <cell r="F1103">
            <v>900127183</v>
          </cell>
          <cell r="G1103">
            <v>254085502</v>
          </cell>
        </row>
        <row r="1104">
          <cell r="F1104">
            <v>900192833</v>
          </cell>
          <cell r="G1104">
            <v>398229022</v>
          </cell>
        </row>
        <row r="1105">
          <cell r="F1105">
            <v>900220061</v>
          </cell>
          <cell r="G1105">
            <v>486788677</v>
          </cell>
        </row>
        <row r="1106">
          <cell r="F1106">
            <v>900220147</v>
          </cell>
          <cell r="G1106">
            <v>1713266332</v>
          </cell>
        </row>
        <row r="1107">
          <cell r="F1107">
            <v>901671766</v>
          </cell>
          <cell r="G1107">
            <v>1087116803</v>
          </cell>
        </row>
      </sheetData>
      <sheetData sheetId="4">
        <row r="7991">
          <cell r="B7991" t="str">
            <v>A-03-03-05-001-002-02-58433880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- 200686"/>
      <sheetName val="reduccion calidad "/>
      <sheetName val="resolucion 021117"/>
      <sheetName val="PLANO 1"/>
      <sheetName val="PLANO 2"/>
      <sheetName val="PLANO 3"/>
      <sheetName val="PLANO 3 FORMULA"/>
      <sheetName val="PLANO 3 formula "/>
    </sheetNames>
    <sheetDataSet>
      <sheetData sheetId="0" refreshError="1">
        <row r="16">
          <cell r="K16">
            <v>899999336</v>
          </cell>
          <cell r="L16" t="str">
            <v>DEPARTAMENTO DE AMAZONAS</v>
          </cell>
          <cell r="M16" t="str">
            <v>Giro</v>
          </cell>
          <cell r="N16"/>
          <cell r="O16"/>
          <cell r="P16"/>
          <cell r="Q16"/>
          <cell r="R16">
            <v>1677391690</v>
          </cell>
        </row>
        <row r="17">
          <cell r="K17">
            <v>890900286</v>
          </cell>
          <cell r="L17" t="str">
            <v>DEPARTAMENTO DE ANTIOQUIA</v>
          </cell>
          <cell r="M17" t="str">
            <v>Giro</v>
          </cell>
          <cell r="N17"/>
          <cell r="O17"/>
          <cell r="P17"/>
          <cell r="Q17"/>
          <cell r="R17">
            <v>95249445097</v>
          </cell>
        </row>
        <row r="18">
          <cell r="K18">
            <v>800102838</v>
          </cell>
          <cell r="L18" t="str">
            <v>DEPARTAMENTO DEL ARAUCA</v>
          </cell>
          <cell r="M18" t="str">
            <v>Giro</v>
          </cell>
          <cell r="N18"/>
          <cell r="O18"/>
          <cell r="P18"/>
          <cell r="Q18"/>
          <cell r="R18">
            <v>2552345015</v>
          </cell>
        </row>
        <row r="19">
          <cell r="K19">
            <v>890102006</v>
          </cell>
          <cell r="L19" t="str">
            <v>DEPARTAMENTO DEL ATLANTICO</v>
          </cell>
          <cell r="M19" t="str">
            <v>Giro</v>
          </cell>
          <cell r="N19"/>
          <cell r="O19"/>
          <cell r="P19"/>
          <cell r="Q19"/>
          <cell r="R19">
            <v>19252131410</v>
          </cell>
        </row>
        <row r="20">
          <cell r="K20">
            <v>890480059</v>
          </cell>
          <cell r="L20" t="str">
            <v>DEPARTAMENTO DE BOLIVAR</v>
          </cell>
          <cell r="M20" t="str">
            <v>Giro</v>
          </cell>
          <cell r="N20"/>
          <cell r="O20"/>
          <cell r="P20"/>
          <cell r="Q20"/>
          <cell r="R20">
            <v>32347823957</v>
          </cell>
        </row>
        <row r="21">
          <cell r="K21">
            <v>891800498</v>
          </cell>
          <cell r="L21" t="str">
            <v>DEPARTAMENTO DE BOYACA</v>
          </cell>
          <cell r="M21" t="str">
            <v>Giro</v>
          </cell>
          <cell r="N21"/>
          <cell r="O21"/>
          <cell r="P21"/>
          <cell r="Q21"/>
          <cell r="R21">
            <v>60727418635</v>
          </cell>
        </row>
        <row r="22">
          <cell r="K22">
            <v>890801052</v>
          </cell>
          <cell r="L22" t="str">
            <v>DEPARTAMENTO DE CALDAS</v>
          </cell>
          <cell r="M22" t="str">
            <v>Giro</v>
          </cell>
          <cell r="N22"/>
          <cell r="O22"/>
          <cell r="P22"/>
          <cell r="Q22"/>
          <cell r="R22">
            <v>29495687849</v>
          </cell>
        </row>
        <row r="23">
          <cell r="K23">
            <v>800091594</v>
          </cell>
          <cell r="L23" t="str">
            <v>DEPARTAMENTO DEL CAQUETA</v>
          </cell>
          <cell r="M23" t="str">
            <v>Giro</v>
          </cell>
          <cell r="N23"/>
          <cell r="O23"/>
          <cell r="P23"/>
          <cell r="Q23"/>
          <cell r="R23">
            <v>19710157927</v>
          </cell>
        </row>
        <row r="24">
          <cell r="K24">
            <v>892099216</v>
          </cell>
          <cell r="L24" t="str">
            <v>DEPARTAMENTO DEL CASANARE</v>
          </cell>
          <cell r="M24" t="str">
            <v>Giro</v>
          </cell>
          <cell r="N24"/>
          <cell r="O24"/>
          <cell r="P24"/>
          <cell r="Q24"/>
          <cell r="R24">
            <v>12784989760</v>
          </cell>
        </row>
        <row r="25">
          <cell r="K25">
            <v>891580016</v>
          </cell>
          <cell r="L25" t="str">
            <v>DEPARTAMENTO DEL CAUCA</v>
          </cell>
          <cell r="M25" t="str">
            <v>Giro</v>
          </cell>
          <cell r="N25"/>
          <cell r="O25"/>
          <cell r="P25"/>
          <cell r="Q25"/>
          <cell r="R25">
            <v>115129198909</v>
          </cell>
        </row>
        <row r="26">
          <cell r="K26">
            <v>892399999</v>
          </cell>
          <cell r="L26" t="str">
            <v>DEPARTAMENTO DEL CESAR</v>
          </cell>
          <cell r="M26" t="str">
            <v>Giro</v>
          </cell>
          <cell r="N26"/>
          <cell r="O26"/>
          <cell r="P26"/>
          <cell r="Q26"/>
          <cell r="R26">
            <v>23650258128</v>
          </cell>
        </row>
        <row r="27">
          <cell r="K27">
            <v>891680010</v>
          </cell>
          <cell r="L27" t="str">
            <v>DEPARTAMENTO DE CHOCO</v>
          </cell>
          <cell r="M27" t="str">
            <v>Giro</v>
          </cell>
          <cell r="N27"/>
          <cell r="O27"/>
          <cell r="P27"/>
          <cell r="Q27"/>
          <cell r="R27">
            <v>24618752139</v>
          </cell>
        </row>
        <row r="28">
          <cell r="K28">
            <v>800103935</v>
          </cell>
          <cell r="L28" t="str">
            <v>DEPARTAMENTO DE CORDOBA</v>
          </cell>
          <cell r="M28" t="str">
            <v>Giro</v>
          </cell>
          <cell r="N28"/>
          <cell r="O28"/>
          <cell r="P28"/>
          <cell r="Q28"/>
          <cell r="R28">
            <v>54564890586</v>
          </cell>
        </row>
        <row r="29">
          <cell r="K29">
            <v>899999114</v>
          </cell>
          <cell r="L29" t="str">
            <v>DEPARTAMENTO DE CUNDINAMARCA</v>
          </cell>
          <cell r="M29" t="str">
            <v>Giro</v>
          </cell>
          <cell r="N29"/>
          <cell r="O29"/>
          <cell r="P29"/>
          <cell r="Q29"/>
          <cell r="R29">
            <v>81398094829</v>
          </cell>
        </row>
        <row r="30">
          <cell r="K30">
            <v>892099149</v>
          </cell>
          <cell r="L30" t="str">
            <v>DEPARTAMENTO DEL GUAINIA</v>
          </cell>
          <cell r="M30" t="str">
            <v>Giro</v>
          </cell>
          <cell r="N30"/>
          <cell r="O30"/>
          <cell r="P30"/>
          <cell r="Q30"/>
          <cell r="R30">
            <v>3934722819</v>
          </cell>
        </row>
        <row r="31">
          <cell r="K31">
            <v>800103196</v>
          </cell>
          <cell r="L31" t="str">
            <v>DEPARTAMENTO DEL GUAVIARE</v>
          </cell>
          <cell r="M31" t="str">
            <v>Giro</v>
          </cell>
          <cell r="N31"/>
          <cell r="O31"/>
          <cell r="P31"/>
          <cell r="Q31"/>
          <cell r="R31">
            <v>5453535667</v>
          </cell>
        </row>
        <row r="32">
          <cell r="K32">
            <v>800103913</v>
          </cell>
          <cell r="L32" t="str">
            <v>DEPARTAMENTO DEL HUILA</v>
          </cell>
          <cell r="M32" t="str">
            <v>Giro</v>
          </cell>
          <cell r="N32"/>
          <cell r="O32"/>
          <cell r="P32"/>
          <cell r="Q32"/>
          <cell r="R32">
            <v>35300342059</v>
          </cell>
        </row>
        <row r="33">
          <cell r="K33">
            <v>892115015</v>
          </cell>
          <cell r="L33" t="str">
            <v>DEPARTAMENTO DE LA GUAJIRA</v>
          </cell>
          <cell r="M33" t="str">
            <v>Giro</v>
          </cell>
          <cell r="N33"/>
          <cell r="O33"/>
          <cell r="P33"/>
          <cell r="Q33"/>
          <cell r="R33">
            <v>37246727549</v>
          </cell>
        </row>
        <row r="34">
          <cell r="K34">
            <v>800103920</v>
          </cell>
          <cell r="L34" t="str">
            <v>DEPARTAMENTO DE MAGDALENA</v>
          </cell>
          <cell r="M34" t="str">
            <v>Giro</v>
          </cell>
          <cell r="N34"/>
          <cell r="O34"/>
          <cell r="P34"/>
          <cell r="Q34"/>
          <cell r="R34">
            <v>24823972621</v>
          </cell>
        </row>
        <row r="35">
          <cell r="K35">
            <v>892000148</v>
          </cell>
          <cell r="L35" t="str">
            <v>DEPARTAMENTO DEL META</v>
          </cell>
          <cell r="M35" t="str">
            <v>Giro</v>
          </cell>
          <cell r="N35"/>
          <cell r="O35"/>
          <cell r="P35"/>
          <cell r="Q35"/>
          <cell r="R35">
            <v>21917600202</v>
          </cell>
        </row>
        <row r="36">
          <cell r="K36">
            <v>800103923</v>
          </cell>
          <cell r="L36" t="str">
            <v>DEPARTAMENTO DE NARINO</v>
          </cell>
          <cell r="M36" t="str">
            <v>Giro</v>
          </cell>
          <cell r="N36"/>
          <cell r="O36"/>
          <cell r="P36"/>
          <cell r="Q36"/>
          <cell r="R36">
            <v>59997004008</v>
          </cell>
        </row>
        <row r="37">
          <cell r="K37">
            <v>800103927</v>
          </cell>
          <cell r="L37" t="str">
            <v>DEPARTAMENTO DEL NORTE DE SANTANDER</v>
          </cell>
          <cell r="M37" t="str">
            <v>Giro</v>
          </cell>
          <cell r="N37"/>
          <cell r="O37"/>
          <cell r="P37"/>
          <cell r="Q37"/>
          <cell r="R37">
            <v>26068647195</v>
          </cell>
        </row>
        <row r="38">
          <cell r="K38">
            <v>800094164</v>
          </cell>
          <cell r="L38" t="str">
            <v>DEPARTEMENTO DEL PUTUMUYO</v>
          </cell>
          <cell r="M38" t="str">
            <v>Giro</v>
          </cell>
          <cell r="N38"/>
          <cell r="O38"/>
          <cell r="P38"/>
          <cell r="Q38"/>
          <cell r="R38">
            <v>22303608885</v>
          </cell>
        </row>
        <row r="39">
          <cell r="K39">
            <v>890001639</v>
          </cell>
          <cell r="L39" t="str">
            <v>DEPARTAMENTO DEL QUINDIO</v>
          </cell>
          <cell r="M39" t="str">
            <v>Giro</v>
          </cell>
          <cell r="N39"/>
          <cell r="O39"/>
          <cell r="P39"/>
          <cell r="Q39"/>
          <cell r="R39">
            <v>11890534758</v>
          </cell>
        </row>
        <row r="40">
          <cell r="K40">
            <v>891480085</v>
          </cell>
          <cell r="L40" t="str">
            <v>DEPARTAMENTO DE RISARALDA</v>
          </cell>
          <cell r="M40" t="str">
            <v>Giro</v>
          </cell>
          <cell r="N40"/>
          <cell r="O40"/>
          <cell r="P40"/>
          <cell r="Q40"/>
          <cell r="R40">
            <v>14663579436</v>
          </cell>
        </row>
        <row r="41">
          <cell r="K41">
            <v>892400038</v>
          </cell>
          <cell r="L41" t="str">
            <v>DEPTO. DE SAN ANDRES</v>
          </cell>
          <cell r="M41" t="str">
            <v>Giro</v>
          </cell>
          <cell r="N41"/>
          <cell r="O41"/>
          <cell r="P41"/>
          <cell r="Q41"/>
          <cell r="R41">
            <v>0</v>
          </cell>
        </row>
        <row r="42">
          <cell r="K42">
            <v>890201235</v>
          </cell>
          <cell r="L42" t="str">
            <v>DEPARTAMENTO DE SANTANDER</v>
          </cell>
          <cell r="M42" t="str">
            <v>Giro</v>
          </cell>
          <cell r="N42"/>
          <cell r="O42"/>
          <cell r="P42"/>
          <cell r="Q42"/>
          <cell r="R42">
            <v>46102048606</v>
          </cell>
        </row>
        <row r="43">
          <cell r="K43">
            <v>892280021</v>
          </cell>
          <cell r="L43" t="str">
            <v>DEPARTAMENTO DE SUCRE</v>
          </cell>
          <cell r="M43" t="str">
            <v>Giro</v>
          </cell>
          <cell r="N43"/>
          <cell r="O43"/>
          <cell r="P43"/>
          <cell r="Q43"/>
          <cell r="R43">
            <v>29065621086</v>
          </cell>
        </row>
        <row r="44">
          <cell r="K44">
            <v>800113672</v>
          </cell>
          <cell r="L44" t="str">
            <v>DEPARTAMENTO DEL TOLIMA</v>
          </cell>
          <cell r="M44" t="str">
            <v>Giro</v>
          </cell>
          <cell r="N44"/>
          <cell r="O44"/>
          <cell r="P44"/>
          <cell r="Q44"/>
          <cell r="R44">
            <v>48698172649</v>
          </cell>
        </row>
        <row r="45">
          <cell r="K45">
            <v>890399029</v>
          </cell>
          <cell r="L45" t="str">
            <v>DEPARTAMENTO DEL VALLE DEL CAUCA</v>
          </cell>
          <cell r="M45" t="str">
            <v>Giro</v>
          </cell>
          <cell r="N45"/>
          <cell r="O45"/>
          <cell r="P45"/>
          <cell r="Q45"/>
          <cell r="R45">
            <v>36227431951</v>
          </cell>
        </row>
        <row r="46">
          <cell r="K46">
            <v>845000021</v>
          </cell>
          <cell r="L46" t="str">
            <v>DEPARTAMENTO DEL VAUPES</v>
          </cell>
          <cell r="M46" t="str">
            <v>Giro</v>
          </cell>
          <cell r="N46"/>
          <cell r="O46"/>
          <cell r="P46"/>
          <cell r="Q46"/>
          <cell r="R46">
            <v>2397535972</v>
          </cell>
        </row>
        <row r="47">
          <cell r="K47">
            <v>800094067</v>
          </cell>
          <cell r="L47" t="str">
            <v>DEPTO. DE VICHADA</v>
          </cell>
          <cell r="M47" t="str">
            <v>Giro</v>
          </cell>
          <cell r="N47"/>
          <cell r="O47"/>
          <cell r="P47"/>
          <cell r="Q47"/>
          <cell r="R47">
            <v>0</v>
          </cell>
        </row>
        <row r="48">
          <cell r="K48">
            <v>899999061</v>
          </cell>
          <cell r="L48" t="str">
            <v>BOGOTA DISTRITO CAPITAL</v>
          </cell>
          <cell r="M48" t="str">
            <v>Giro</v>
          </cell>
          <cell r="N48"/>
          <cell r="O48"/>
          <cell r="P48"/>
          <cell r="Q48"/>
          <cell r="R48">
            <v>190312167796</v>
          </cell>
        </row>
        <row r="49">
          <cell r="K49">
            <v>890102018</v>
          </cell>
          <cell r="L49" t="str">
            <v>DISTRITO INDUSTRIAL Y PORTUARIO DE</v>
          </cell>
          <cell r="M49" t="str">
            <v>Giro</v>
          </cell>
          <cell r="N49"/>
          <cell r="O49"/>
          <cell r="P49"/>
          <cell r="Q49"/>
          <cell r="R49">
            <v>39867572484</v>
          </cell>
        </row>
        <row r="50">
          <cell r="K50">
            <v>890480184</v>
          </cell>
          <cell r="L50" t="str">
            <v>DISTRITO TURISTICO Y CULTURAL DE</v>
          </cell>
          <cell r="M50" t="str">
            <v>Giro</v>
          </cell>
          <cell r="N50"/>
          <cell r="O50"/>
          <cell r="P50"/>
          <cell r="Q50"/>
          <cell r="R50">
            <v>36911887747</v>
          </cell>
        </row>
        <row r="51">
          <cell r="K51">
            <v>891780009</v>
          </cell>
          <cell r="L51" t="str">
            <v>DISTRITO TURISTICO CULTURAL E HISTORICO DE</v>
          </cell>
          <cell r="M51" t="str">
            <v>Giro</v>
          </cell>
          <cell r="N51"/>
          <cell r="O51"/>
          <cell r="P51"/>
          <cell r="Q51"/>
          <cell r="R51">
            <v>23215695390</v>
          </cell>
        </row>
        <row r="52">
          <cell r="K52">
            <v>890000464</v>
          </cell>
          <cell r="L52" t="str">
            <v>MUNICIPIO DE ARMENIA</v>
          </cell>
          <cell r="M52" t="str">
            <v>Giro</v>
          </cell>
          <cell r="N52"/>
          <cell r="O52"/>
          <cell r="P52"/>
          <cell r="Q52"/>
          <cell r="R52">
            <v>15473917941</v>
          </cell>
        </row>
        <row r="53">
          <cell r="K53">
            <v>890201900</v>
          </cell>
          <cell r="L53" t="str">
            <v>MUNICIPIO DE BARRANCABERMEJ A</v>
          </cell>
          <cell r="M53" t="str">
            <v>Giro</v>
          </cell>
          <cell r="N53"/>
          <cell r="O53"/>
          <cell r="P53"/>
          <cell r="Q53"/>
          <cell r="R53">
            <v>7037322263</v>
          </cell>
        </row>
        <row r="54">
          <cell r="K54">
            <v>890980112</v>
          </cell>
          <cell r="L54" t="str">
            <v>MUNICIPIO DE BELLO</v>
          </cell>
          <cell r="M54" t="str">
            <v>Giro</v>
          </cell>
          <cell r="N54"/>
          <cell r="O54"/>
          <cell r="P54"/>
          <cell r="Q54"/>
          <cell r="R54">
            <v>8379824607</v>
          </cell>
        </row>
        <row r="55">
          <cell r="K55">
            <v>890201222</v>
          </cell>
          <cell r="L55" t="str">
            <v>MUNICIPIO DE BUCARAMANGA</v>
          </cell>
          <cell r="M55" t="str">
            <v>Giro</v>
          </cell>
          <cell r="N55"/>
          <cell r="O55"/>
          <cell r="P55"/>
          <cell r="Q55"/>
          <cell r="R55">
            <v>12230673126</v>
          </cell>
        </row>
        <row r="56">
          <cell r="K56">
            <v>890399045</v>
          </cell>
          <cell r="L56" t="str">
            <v>MUNICIPIO DE BUENAVENTURA</v>
          </cell>
          <cell r="M56" t="str">
            <v>Giro</v>
          </cell>
          <cell r="N56"/>
          <cell r="O56"/>
          <cell r="P56"/>
          <cell r="Q56"/>
          <cell r="R56">
            <v>11519866930</v>
          </cell>
        </row>
        <row r="57">
          <cell r="K57">
            <v>891380033</v>
          </cell>
          <cell r="L57" t="str">
            <v>MUNICIPIO DE BUGA</v>
          </cell>
          <cell r="M57" t="str">
            <v>Giro</v>
          </cell>
          <cell r="N57"/>
          <cell r="O57"/>
          <cell r="P57"/>
          <cell r="Q57"/>
          <cell r="R57">
            <v>5188761039</v>
          </cell>
        </row>
        <row r="58">
          <cell r="K58">
            <v>890399011</v>
          </cell>
          <cell r="L58" t="str">
            <v>CALI - VALLE DEL CAUCA</v>
          </cell>
          <cell r="M58" t="str">
            <v>Giro</v>
          </cell>
          <cell r="N58"/>
          <cell r="O58"/>
          <cell r="P58"/>
          <cell r="Q58"/>
          <cell r="R58">
            <v>38335760236</v>
          </cell>
        </row>
        <row r="59">
          <cell r="K59">
            <v>891900493</v>
          </cell>
          <cell r="L59" t="str">
            <v>MUNICIPIO DE CARTAGO</v>
          </cell>
          <cell r="M59" t="str">
            <v>Giro</v>
          </cell>
          <cell r="N59"/>
          <cell r="O59"/>
          <cell r="P59"/>
          <cell r="Q59"/>
          <cell r="R59">
            <v>3916679074</v>
          </cell>
        </row>
        <row r="60">
          <cell r="K60">
            <v>891780043</v>
          </cell>
          <cell r="L60" t="str">
            <v>MUNICIPIO DE CIENAGA</v>
          </cell>
          <cell r="M60" t="str">
            <v>Giro</v>
          </cell>
          <cell r="N60"/>
          <cell r="O60"/>
          <cell r="P60"/>
          <cell r="Q60"/>
          <cell r="R60">
            <v>4459643207</v>
          </cell>
        </row>
        <row r="61">
          <cell r="K61">
            <v>890501434</v>
          </cell>
          <cell r="L61" t="str">
            <v>MUNICIPIO DE CUCUTA</v>
          </cell>
          <cell r="M61" t="str">
            <v>Giro</v>
          </cell>
          <cell r="N61"/>
          <cell r="O61"/>
          <cell r="P61"/>
          <cell r="Q61"/>
          <cell r="R61">
            <v>17284273230</v>
          </cell>
        </row>
        <row r="62">
          <cell r="K62">
            <v>800099310</v>
          </cell>
          <cell r="L62" t="str">
            <v>MUNICIPIO DE DOSQUEBRADAS</v>
          </cell>
          <cell r="M62" t="str">
            <v>Giro</v>
          </cell>
          <cell r="N62"/>
          <cell r="O62"/>
          <cell r="P62"/>
          <cell r="Q62"/>
          <cell r="R62">
            <v>6049298149</v>
          </cell>
        </row>
        <row r="63">
          <cell r="K63">
            <v>891855138</v>
          </cell>
          <cell r="L63" t="str">
            <v>MUNICIPIO DE DUITAMA</v>
          </cell>
          <cell r="M63" t="str">
            <v>Giro</v>
          </cell>
          <cell r="N63"/>
          <cell r="O63"/>
          <cell r="P63"/>
          <cell r="Q63"/>
          <cell r="R63">
            <v>4982635799</v>
          </cell>
        </row>
        <row r="64">
          <cell r="K64">
            <v>890907106</v>
          </cell>
          <cell r="L64" t="str">
            <v>MUNICIPIO DE ENVIGADO</v>
          </cell>
          <cell r="M64" t="str">
            <v>Giro</v>
          </cell>
          <cell r="N64"/>
          <cell r="O64"/>
          <cell r="P64"/>
          <cell r="Q64"/>
          <cell r="R64">
            <v>5481948075</v>
          </cell>
        </row>
        <row r="65">
          <cell r="K65">
            <v>800095728</v>
          </cell>
          <cell r="L65" t="str">
            <v>MUNICIPIO DE FLORENCIA</v>
          </cell>
          <cell r="M65" t="str">
            <v>Giro</v>
          </cell>
          <cell r="N65"/>
          <cell r="O65"/>
          <cell r="P65"/>
          <cell r="Q65"/>
          <cell r="R65">
            <v>5986125271</v>
          </cell>
        </row>
        <row r="66">
          <cell r="K66">
            <v>890205176</v>
          </cell>
          <cell r="L66" t="str">
            <v>MUNICIPIO DE FLORIDA BLANCA</v>
          </cell>
          <cell r="M66" t="str">
            <v>Giro</v>
          </cell>
          <cell r="N66"/>
          <cell r="O66"/>
          <cell r="P66"/>
          <cell r="Q66"/>
          <cell r="R66">
            <v>4623142346</v>
          </cell>
        </row>
        <row r="67">
          <cell r="K67">
            <v>890680008</v>
          </cell>
          <cell r="L67" t="str">
            <v>MUNICIPIO DE FUSAGASUGA</v>
          </cell>
          <cell r="M67" t="str">
            <v>Giro</v>
          </cell>
          <cell r="N67"/>
          <cell r="O67"/>
          <cell r="P67"/>
          <cell r="Q67"/>
          <cell r="R67">
            <v>4212833974</v>
          </cell>
        </row>
        <row r="68">
          <cell r="K68">
            <v>890680378</v>
          </cell>
          <cell r="L68" t="str">
            <v>MUNICIPIO DE GIRARDOT</v>
          </cell>
          <cell r="M68" t="str">
            <v>Giro</v>
          </cell>
          <cell r="N68"/>
          <cell r="O68"/>
          <cell r="P68"/>
          <cell r="Q68"/>
          <cell r="R68">
            <v>4272724354</v>
          </cell>
        </row>
        <row r="69">
          <cell r="K69">
            <v>890204802</v>
          </cell>
          <cell r="L69" t="str">
            <v>MUNICIPIO DE GIRON</v>
          </cell>
          <cell r="M69" t="str">
            <v>Giro</v>
          </cell>
          <cell r="N69"/>
          <cell r="O69"/>
          <cell r="P69"/>
          <cell r="Q69"/>
          <cell r="R69">
            <v>4345938738</v>
          </cell>
        </row>
        <row r="70">
          <cell r="K70">
            <v>800113389</v>
          </cell>
          <cell r="L70" t="str">
            <v>MUNICIPIO DE IBAGUE</v>
          </cell>
          <cell r="M70" t="str">
            <v>Giro</v>
          </cell>
          <cell r="N70"/>
          <cell r="O70"/>
          <cell r="P70"/>
          <cell r="Q70"/>
          <cell r="R70">
            <v>17932674179</v>
          </cell>
        </row>
        <row r="71">
          <cell r="K71">
            <v>890980093</v>
          </cell>
          <cell r="L71" t="str">
            <v>MUNICIPIO DE ITAGUI</v>
          </cell>
          <cell r="M71" t="str">
            <v>Giro</v>
          </cell>
          <cell r="N71"/>
          <cell r="O71"/>
          <cell r="P71"/>
          <cell r="Q71"/>
          <cell r="R71">
            <v>3149567034</v>
          </cell>
        </row>
        <row r="72">
          <cell r="K72">
            <v>800096758</v>
          </cell>
          <cell r="L72" t="str">
            <v>MUNICIPIO DE LORICA</v>
          </cell>
          <cell r="M72" t="str">
            <v>Giro</v>
          </cell>
          <cell r="N72"/>
          <cell r="O72"/>
          <cell r="P72"/>
          <cell r="Q72"/>
          <cell r="R72">
            <v>9088488627</v>
          </cell>
        </row>
        <row r="73">
          <cell r="K73">
            <v>800028432</v>
          </cell>
          <cell r="L73" t="str">
            <v>MUNICIPIO DE MAGANGUE</v>
          </cell>
          <cell r="M73" t="str">
            <v>Giro</v>
          </cell>
          <cell r="N73"/>
          <cell r="O73"/>
          <cell r="P73"/>
          <cell r="Q73"/>
          <cell r="R73">
            <v>5909041106</v>
          </cell>
        </row>
        <row r="74">
          <cell r="K74">
            <v>892120020</v>
          </cell>
          <cell r="L74" t="str">
            <v>MUNICIPIO DE MAICAO</v>
          </cell>
          <cell r="M74" t="str">
            <v>Giro</v>
          </cell>
          <cell r="N74"/>
          <cell r="O74"/>
          <cell r="P74"/>
          <cell r="Q74"/>
          <cell r="R74">
            <v>15127140555</v>
          </cell>
        </row>
        <row r="75">
          <cell r="K75">
            <v>890801053</v>
          </cell>
          <cell r="L75" t="str">
            <v>MUNICIPIO DE MANIZALES</v>
          </cell>
          <cell r="M75" t="str">
            <v>Giro</v>
          </cell>
          <cell r="N75"/>
          <cell r="O75"/>
          <cell r="P75"/>
          <cell r="Q75"/>
          <cell r="R75">
            <v>13341568808</v>
          </cell>
        </row>
        <row r="76">
          <cell r="K76">
            <v>890905211</v>
          </cell>
          <cell r="L76" t="str">
            <v>MUNICIPIO DE MEDELLIN</v>
          </cell>
          <cell r="M76" t="str">
            <v>Giro</v>
          </cell>
          <cell r="N76"/>
          <cell r="O76"/>
          <cell r="P76"/>
          <cell r="Q76"/>
          <cell r="R76">
            <v>57795669529</v>
          </cell>
        </row>
        <row r="77">
          <cell r="K77">
            <v>800096734</v>
          </cell>
          <cell r="L77" t="str">
            <v>MUNICIPIO DE MONTERIA</v>
          </cell>
          <cell r="M77" t="str">
            <v>Giro</v>
          </cell>
          <cell r="N77"/>
          <cell r="O77"/>
          <cell r="P77"/>
          <cell r="Q77"/>
          <cell r="R77">
            <v>23287654160</v>
          </cell>
        </row>
        <row r="78">
          <cell r="K78">
            <v>891180009</v>
          </cell>
          <cell r="L78" t="str">
            <v>MUNICIPIO DE NEIVA</v>
          </cell>
          <cell r="M78" t="str">
            <v>Giro</v>
          </cell>
          <cell r="N78"/>
          <cell r="O78"/>
          <cell r="P78"/>
          <cell r="Q78"/>
          <cell r="R78">
            <v>16487010805</v>
          </cell>
        </row>
        <row r="79">
          <cell r="K79">
            <v>891380007</v>
          </cell>
          <cell r="L79" t="str">
            <v>MUNICIPIO DE PALMIRA</v>
          </cell>
          <cell r="M79" t="str">
            <v>Giro</v>
          </cell>
          <cell r="N79"/>
          <cell r="O79"/>
          <cell r="P79"/>
          <cell r="Q79"/>
          <cell r="R79">
            <v>7132853722</v>
          </cell>
        </row>
        <row r="80">
          <cell r="K80">
            <v>891280000</v>
          </cell>
          <cell r="L80" t="str">
            <v>MUNICIPIO DE PASTO</v>
          </cell>
          <cell r="M80" t="str">
            <v>Giro</v>
          </cell>
          <cell r="N80"/>
          <cell r="O80"/>
          <cell r="P80"/>
          <cell r="Q80"/>
          <cell r="R80">
            <v>15020385307</v>
          </cell>
        </row>
        <row r="81">
          <cell r="K81">
            <v>891480030</v>
          </cell>
          <cell r="L81" t="str">
            <v>MUNICIPIO DE PEREIRA</v>
          </cell>
          <cell r="M81" t="str">
            <v>Giro</v>
          </cell>
          <cell r="N81"/>
          <cell r="O81"/>
          <cell r="P81"/>
          <cell r="Q81"/>
          <cell r="R81">
            <v>18489267512</v>
          </cell>
        </row>
        <row r="82">
          <cell r="K82">
            <v>891580006</v>
          </cell>
          <cell r="L82" t="str">
            <v>MUNICIPIO DE POPAYAN</v>
          </cell>
          <cell r="M82" t="str">
            <v>Giro</v>
          </cell>
          <cell r="N82"/>
          <cell r="O82"/>
          <cell r="P82"/>
          <cell r="Q82"/>
          <cell r="R82">
            <v>8304610188</v>
          </cell>
        </row>
        <row r="83">
          <cell r="K83">
            <v>800096777</v>
          </cell>
          <cell r="L83" t="str">
            <v>MUNICIPIO DE SAHAGUN</v>
          </cell>
          <cell r="M83" t="str">
            <v>Giro</v>
          </cell>
          <cell r="N83"/>
          <cell r="O83"/>
          <cell r="P83"/>
          <cell r="Q83"/>
          <cell r="R83">
            <v>4394754349</v>
          </cell>
        </row>
        <row r="84">
          <cell r="K84">
            <v>800104062</v>
          </cell>
          <cell r="L84" t="str">
            <v>MUNICIPIO DE SINCELEJO</v>
          </cell>
          <cell r="M84" t="str">
            <v>Giro</v>
          </cell>
          <cell r="N84"/>
          <cell r="O84"/>
          <cell r="P84"/>
          <cell r="Q84"/>
          <cell r="R84">
            <v>11974894221</v>
          </cell>
        </row>
        <row r="85">
          <cell r="K85">
            <v>800094755</v>
          </cell>
          <cell r="L85" t="str">
            <v>MUNICIPIO DE SOACHA</v>
          </cell>
          <cell r="M85" t="str">
            <v>Giro</v>
          </cell>
          <cell r="N85"/>
          <cell r="O85"/>
          <cell r="P85"/>
          <cell r="Q85"/>
          <cell r="R85">
            <v>4130718826</v>
          </cell>
        </row>
        <row r="86">
          <cell r="K86">
            <v>891855130</v>
          </cell>
          <cell r="L86" t="str">
            <v>MUNICIPIO DE SOGAMOSO</v>
          </cell>
          <cell r="M86" t="str">
            <v>Giro</v>
          </cell>
          <cell r="N86"/>
          <cell r="O86"/>
          <cell r="P86"/>
          <cell r="Q86"/>
          <cell r="R86">
            <v>7596307059</v>
          </cell>
        </row>
        <row r="87">
          <cell r="K87">
            <v>890106291</v>
          </cell>
          <cell r="L87" t="str">
            <v>MUNICIPIO DE SOLEDAD</v>
          </cell>
          <cell r="M87" t="str">
            <v>Giro</v>
          </cell>
          <cell r="N87"/>
          <cell r="O87"/>
          <cell r="P87"/>
          <cell r="Q87"/>
          <cell r="R87">
            <v>14015125958</v>
          </cell>
        </row>
        <row r="88">
          <cell r="K88">
            <v>891900272</v>
          </cell>
          <cell r="L88" t="str">
            <v>MUNICIPIO DE TULUA</v>
          </cell>
          <cell r="M88" t="str">
            <v>Giro</v>
          </cell>
          <cell r="N88"/>
          <cell r="O88"/>
          <cell r="P88"/>
          <cell r="Q88"/>
          <cell r="R88">
            <v>6140637690</v>
          </cell>
        </row>
        <row r="89">
          <cell r="K89">
            <v>891200916</v>
          </cell>
          <cell r="L89" t="str">
            <v>MUNICIPIO DE TUMACO</v>
          </cell>
          <cell r="M89" t="str">
            <v>Giro</v>
          </cell>
          <cell r="N89"/>
          <cell r="O89"/>
          <cell r="P89"/>
          <cell r="Q89"/>
          <cell r="R89">
            <v>10138960617</v>
          </cell>
        </row>
        <row r="90">
          <cell r="K90">
            <v>891800846</v>
          </cell>
          <cell r="L90" t="str">
            <v>MUNICIPIO DE TUNJA</v>
          </cell>
          <cell r="M90" t="str">
            <v>Giro</v>
          </cell>
          <cell r="N90"/>
          <cell r="O90"/>
          <cell r="P90"/>
          <cell r="Q90"/>
          <cell r="R90">
            <v>5240953057</v>
          </cell>
        </row>
        <row r="91">
          <cell r="K91">
            <v>890981138</v>
          </cell>
          <cell r="L91" t="str">
            <v>MUNICIPIO DE TURBO</v>
          </cell>
          <cell r="M91" t="str">
            <v>Giro</v>
          </cell>
          <cell r="N91"/>
          <cell r="O91"/>
          <cell r="P91"/>
          <cell r="Q91"/>
          <cell r="R91">
            <v>6294491252</v>
          </cell>
        </row>
        <row r="92">
          <cell r="K92">
            <v>800098911</v>
          </cell>
          <cell r="L92" t="str">
            <v>MUNICIPIO DE VALLEDUPAR</v>
          </cell>
          <cell r="M92" t="str">
            <v>Giro</v>
          </cell>
          <cell r="N92"/>
          <cell r="O92"/>
          <cell r="P92"/>
          <cell r="Q92"/>
          <cell r="R92">
            <v>7725766054</v>
          </cell>
        </row>
        <row r="93">
          <cell r="K93">
            <v>892099324</v>
          </cell>
          <cell r="L93" t="str">
            <v>MUNICIPIO DE VILLAVICENCIO</v>
          </cell>
          <cell r="M93" t="str">
            <v>Giro</v>
          </cell>
          <cell r="N93"/>
          <cell r="O93"/>
          <cell r="P93"/>
          <cell r="Q93"/>
          <cell r="R93">
            <v>15815402925</v>
          </cell>
        </row>
        <row r="94">
          <cell r="K94">
            <v>891680011</v>
          </cell>
          <cell r="L94" t="str">
            <v>MUNICIPIO DE QUIBDO</v>
          </cell>
          <cell r="M94" t="str">
            <v>Giro</v>
          </cell>
          <cell r="N94"/>
          <cell r="O94"/>
          <cell r="P94"/>
          <cell r="Q94"/>
          <cell r="R94">
            <v>8740681661</v>
          </cell>
        </row>
        <row r="95">
          <cell r="K95">
            <v>892115155</v>
          </cell>
          <cell r="L95" t="str">
            <v>MUNICIPIO DE URIBIA</v>
          </cell>
          <cell r="M95" t="str">
            <v>Giro</v>
          </cell>
          <cell r="N95"/>
          <cell r="O95"/>
          <cell r="P95"/>
          <cell r="Q95"/>
          <cell r="R95">
            <v>3583704423</v>
          </cell>
        </row>
        <row r="96">
          <cell r="K96">
            <v>890980095</v>
          </cell>
          <cell r="L96" t="str">
            <v>MUNICIPIO DE APARTADO</v>
          </cell>
          <cell r="M96" t="str">
            <v>Giro</v>
          </cell>
          <cell r="N96"/>
          <cell r="O96"/>
          <cell r="P96"/>
          <cell r="Q96"/>
          <cell r="R96">
            <v>4643859303</v>
          </cell>
        </row>
        <row r="97">
          <cell r="K97">
            <v>899999328</v>
          </cell>
          <cell r="L97" t="str">
            <v>MUNICIPIO DE FACATATIVA</v>
          </cell>
          <cell r="M97" t="str">
            <v>Giro</v>
          </cell>
          <cell r="N97"/>
          <cell r="O97"/>
          <cell r="P97"/>
          <cell r="Q97"/>
          <cell r="R97">
            <v>2845211057</v>
          </cell>
        </row>
        <row r="98">
          <cell r="K98">
            <v>892115007</v>
          </cell>
          <cell r="L98" t="str">
            <v>MUNICIPIO DE RIOHACHA</v>
          </cell>
          <cell r="M98" t="str">
            <v>Giro</v>
          </cell>
          <cell r="N98"/>
          <cell r="O98"/>
          <cell r="P98"/>
          <cell r="Q98"/>
          <cell r="R98">
            <v>8977959080</v>
          </cell>
        </row>
        <row r="99">
          <cell r="K99">
            <v>890907317</v>
          </cell>
          <cell r="L99" t="str">
            <v>MUNICIPIO DE RIONEGRO</v>
          </cell>
          <cell r="M99" t="str">
            <v>Giro</v>
          </cell>
          <cell r="N99"/>
          <cell r="O99"/>
          <cell r="P99"/>
          <cell r="Q99"/>
          <cell r="R99">
            <v>3624639854</v>
          </cell>
        </row>
        <row r="100">
          <cell r="K100">
            <v>899999172</v>
          </cell>
          <cell r="L100" t="str">
            <v>MUNICIPIO DE CHIA</v>
          </cell>
          <cell r="M100" t="str">
            <v>Giro</v>
          </cell>
          <cell r="N100"/>
          <cell r="O100"/>
          <cell r="P100"/>
          <cell r="Q100"/>
          <cell r="R100">
            <v>3389220475</v>
          </cell>
        </row>
        <row r="101">
          <cell r="K101">
            <v>800099095</v>
          </cell>
          <cell r="L101" t="str">
            <v>MUNICIPIO DE IPIALES</v>
          </cell>
          <cell r="M101" t="str">
            <v>Giro</v>
          </cell>
          <cell r="N101"/>
          <cell r="O101"/>
          <cell r="P101"/>
          <cell r="Q101"/>
          <cell r="R101">
            <v>7592820695</v>
          </cell>
        </row>
        <row r="102">
          <cell r="K102">
            <v>890399046</v>
          </cell>
          <cell r="L102" t="str">
            <v>MUNICIPIO DE JAMUNDI</v>
          </cell>
          <cell r="M102" t="str">
            <v>Giro</v>
          </cell>
          <cell r="N102"/>
          <cell r="O102"/>
          <cell r="P102"/>
          <cell r="Q102"/>
          <cell r="R102">
            <v>2939854100</v>
          </cell>
        </row>
        <row r="103">
          <cell r="K103">
            <v>890114335</v>
          </cell>
          <cell r="L103" t="str">
            <v>MUNICIPIO DE MALAMBO</v>
          </cell>
          <cell r="M103" t="str">
            <v>Giro</v>
          </cell>
          <cell r="N103"/>
          <cell r="O103"/>
          <cell r="P103"/>
          <cell r="Q103"/>
          <cell r="R103">
            <v>3878880998</v>
          </cell>
        </row>
        <row r="104">
          <cell r="K104">
            <v>899999342</v>
          </cell>
          <cell r="L104" t="str">
            <v>MUNICIPIO DE MOSQUERA</v>
          </cell>
          <cell r="M104" t="str">
            <v>Giro</v>
          </cell>
          <cell r="N104"/>
          <cell r="O104"/>
          <cell r="P104"/>
          <cell r="Q104"/>
          <cell r="R104">
            <v>3401411573</v>
          </cell>
        </row>
        <row r="105">
          <cell r="K105">
            <v>890205383</v>
          </cell>
          <cell r="L105" t="str">
            <v>MUNICIPIO DE PIE DE CUESTA</v>
          </cell>
          <cell r="M105" t="str">
            <v>Giro</v>
          </cell>
          <cell r="N105"/>
          <cell r="O105"/>
          <cell r="P105"/>
          <cell r="Q105"/>
          <cell r="R105">
            <v>6878293491</v>
          </cell>
        </row>
        <row r="106">
          <cell r="K106">
            <v>891180077</v>
          </cell>
          <cell r="L106" t="str">
            <v>MUNICIPIO DE PITALITO</v>
          </cell>
          <cell r="M106" t="str">
            <v>Giro</v>
          </cell>
          <cell r="N106"/>
          <cell r="O106"/>
          <cell r="P106"/>
          <cell r="Q106"/>
          <cell r="R106">
            <v>6420609006</v>
          </cell>
        </row>
        <row r="107">
          <cell r="K107">
            <v>890980331</v>
          </cell>
          <cell r="L107" t="str">
            <v>MUNICIPIO DE SABANETA</v>
          </cell>
          <cell r="M107" t="str">
            <v>Giro</v>
          </cell>
          <cell r="N107"/>
          <cell r="O107"/>
          <cell r="P107"/>
          <cell r="Q107"/>
          <cell r="R107">
            <v>756359753</v>
          </cell>
        </row>
        <row r="108">
          <cell r="K108">
            <v>891855017</v>
          </cell>
          <cell r="L108" t="str">
            <v>MUNICIPIO DE YOPAL</v>
          </cell>
          <cell r="M108" t="str">
            <v>Giro</v>
          </cell>
          <cell r="N108"/>
          <cell r="O108"/>
          <cell r="P108"/>
          <cell r="Q108"/>
          <cell r="R108">
            <v>9457808395</v>
          </cell>
        </row>
        <row r="109">
          <cell r="K109">
            <v>899999318</v>
          </cell>
          <cell r="L109" t="str">
            <v>MUNICIPIO DE ZIPAQUIRA</v>
          </cell>
          <cell r="M109" t="str">
            <v>Giro</v>
          </cell>
          <cell r="N109"/>
          <cell r="O109"/>
          <cell r="P109"/>
          <cell r="Q109"/>
          <cell r="R109">
            <v>3628734744</v>
          </cell>
        </row>
        <row r="110">
          <cell r="K110">
            <v>890399025</v>
          </cell>
          <cell r="L110" t="str">
            <v>MUNICIPIO DE YUMBO</v>
          </cell>
          <cell r="M110" t="str">
            <v>Giro</v>
          </cell>
          <cell r="N110"/>
          <cell r="O110"/>
          <cell r="P110"/>
          <cell r="Q110"/>
          <cell r="R110">
            <v>2098802685</v>
          </cell>
        </row>
        <row r="111">
          <cell r="K111">
            <v>899999433</v>
          </cell>
          <cell r="L111" t="str">
            <v>MUNICIPIO FUNZA</v>
          </cell>
          <cell r="M111" t="str">
            <v>Giro</v>
          </cell>
          <cell r="N111"/>
          <cell r="O111"/>
          <cell r="P111"/>
          <cell r="Q111"/>
          <cell r="R111">
            <v>1133018385</v>
          </cell>
        </row>
        <row r="112">
          <cell r="K112">
            <v>890980782</v>
          </cell>
          <cell r="L112" t="str">
            <v>MUNICIPIO DE LA ESTRELLA</v>
          </cell>
          <cell r="M112" t="str">
            <v>Giro</v>
          </cell>
          <cell r="N112"/>
          <cell r="O112"/>
          <cell r="P112"/>
          <cell r="Q112"/>
          <cell r="R112">
            <v>354294797</v>
          </cell>
        </row>
      </sheetData>
      <sheetData sheetId="1" refreshError="1">
        <row r="16">
          <cell r="K16">
            <v>800096558</v>
          </cell>
          <cell r="L16" t="str">
            <v>Agustín Codazzi</v>
          </cell>
          <cell r="M16" t="str">
            <v>Giro</v>
          </cell>
          <cell r="N16"/>
          <cell r="O16"/>
          <cell r="P16"/>
          <cell r="Q16"/>
          <cell r="R16">
            <v>253151753</v>
          </cell>
        </row>
        <row r="17">
          <cell r="K17">
            <v>800096610</v>
          </cell>
          <cell r="L17" t="str">
            <v>Pailitas</v>
          </cell>
          <cell r="M17" t="str">
            <v>Giro</v>
          </cell>
          <cell r="N17"/>
          <cell r="O17"/>
          <cell r="P17"/>
          <cell r="Q17"/>
          <cell r="R17">
            <v>94488797</v>
          </cell>
        </row>
        <row r="18">
          <cell r="K18">
            <v>800099127</v>
          </cell>
          <cell r="L18" t="str">
            <v>Ricaurte</v>
          </cell>
          <cell r="M18" t="str">
            <v>Giro</v>
          </cell>
          <cell r="N18"/>
          <cell r="O18"/>
          <cell r="P18"/>
          <cell r="Q18"/>
          <cell r="R18">
            <v>881397694</v>
          </cell>
        </row>
        <row r="19">
          <cell r="K19">
            <v>800103180</v>
          </cell>
          <cell r="L19" t="str">
            <v>San José Del Guaviare</v>
          </cell>
          <cell r="M19" t="str">
            <v>Giro</v>
          </cell>
          <cell r="N19"/>
          <cell r="O19"/>
          <cell r="P19"/>
          <cell r="Q19"/>
          <cell r="R19">
            <v>143074342</v>
          </cell>
        </row>
        <row r="20">
          <cell r="K20">
            <v>890201222</v>
          </cell>
          <cell r="L20" t="str">
            <v>Bucaramanga</v>
          </cell>
          <cell r="M20" t="str">
            <v>Giro</v>
          </cell>
          <cell r="N20"/>
          <cell r="O20"/>
          <cell r="P20"/>
          <cell r="Q20"/>
          <cell r="R20">
            <v>97053122</v>
          </cell>
        </row>
        <row r="21">
          <cell r="K21">
            <v>890501434</v>
          </cell>
          <cell r="L21" t="str">
            <v>Cucuta</v>
          </cell>
          <cell r="M21" t="str">
            <v>Giro</v>
          </cell>
          <cell r="N21"/>
          <cell r="O21"/>
          <cell r="P21"/>
          <cell r="Q21"/>
          <cell r="R21">
            <v>204703612</v>
          </cell>
        </row>
        <row r="22">
          <cell r="K22">
            <v>891180009</v>
          </cell>
          <cell r="L22" t="str">
            <v>Neiva</v>
          </cell>
          <cell r="M22" t="str">
            <v>Giro</v>
          </cell>
          <cell r="N22"/>
          <cell r="O22"/>
          <cell r="P22"/>
          <cell r="Q22"/>
          <cell r="R22">
            <v>99455802</v>
          </cell>
        </row>
        <row r="23">
          <cell r="K23">
            <v>891500725</v>
          </cell>
          <cell r="L23" t="str">
            <v>Argelia</v>
          </cell>
          <cell r="M23" t="str">
            <v>Giro</v>
          </cell>
          <cell r="N23"/>
          <cell r="O23"/>
          <cell r="P23"/>
          <cell r="Q23"/>
          <cell r="R23">
            <v>91706172</v>
          </cell>
        </row>
        <row r="24">
          <cell r="K24">
            <v>891500869</v>
          </cell>
          <cell r="L24" t="str">
            <v>Balboa</v>
          </cell>
          <cell r="M24" t="str">
            <v>Giro</v>
          </cell>
          <cell r="N24"/>
          <cell r="O24"/>
          <cell r="P24"/>
          <cell r="Q24"/>
          <cell r="R24">
            <v>245796658</v>
          </cell>
        </row>
        <row r="25">
          <cell r="K25">
            <v>891500978</v>
          </cell>
          <cell r="L25" t="str">
            <v>El Tambo</v>
          </cell>
          <cell r="M25" t="str">
            <v>Giro</v>
          </cell>
          <cell r="N25"/>
          <cell r="O25"/>
          <cell r="P25"/>
          <cell r="Q25"/>
          <cell r="R25">
            <v>355280693</v>
          </cell>
        </row>
        <row r="26">
          <cell r="K26">
            <v>891580006</v>
          </cell>
          <cell r="L26" t="str">
            <v>Popayán</v>
          </cell>
          <cell r="M26" t="str">
            <v>Giro</v>
          </cell>
          <cell r="N26"/>
          <cell r="O26"/>
          <cell r="P26"/>
          <cell r="Q26"/>
          <cell r="R26">
            <v>139958840</v>
          </cell>
        </row>
        <row r="27">
          <cell r="K27">
            <v>892099324</v>
          </cell>
          <cell r="L27" t="str">
            <v>Villavicencio</v>
          </cell>
          <cell r="M27" t="str">
            <v>Giro</v>
          </cell>
          <cell r="N27"/>
          <cell r="O27"/>
          <cell r="P27"/>
          <cell r="Q27"/>
          <cell r="R27">
            <v>85421580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0506000200287655</v>
          </cell>
          <cell r="L16"/>
          <cell r="M16">
            <v>374716494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220191147115</v>
          </cell>
          <cell r="L17"/>
          <cell r="M17">
            <v>13632383450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0064490200299217</v>
          </cell>
          <cell r="L18"/>
          <cell r="M18">
            <v>2769404316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0302000200003413</v>
          </cell>
          <cell r="L19"/>
          <cell r="M19">
            <v>3744933573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0756000200002242</v>
          </cell>
          <cell r="L20"/>
          <cell r="M20">
            <v>6540123034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0914510200344791</v>
          </cell>
          <cell r="L21"/>
          <cell r="M21">
            <v>4936184120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084100178775</v>
          </cell>
          <cell r="L22"/>
          <cell r="M22">
            <v>4198704140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475033032275</v>
          </cell>
          <cell r="L23"/>
          <cell r="M23">
            <v>3982157117</v>
          </cell>
        </row>
        <row r="24">
          <cell r="F24">
            <v>892099216</v>
          </cell>
          <cell r="G24" t="str">
            <v>DEPTO. DE CASANARE</v>
          </cell>
          <cell r="H24" t="str">
            <v>890903938</v>
          </cell>
          <cell r="I24" t="str">
            <v>BANCOLOMBIA S.A.</v>
          </cell>
          <cell r="J24" t="str">
            <v>CRR</v>
          </cell>
          <cell r="K24" t="str">
            <v>36381553044</v>
          </cell>
          <cell r="L24"/>
          <cell r="M24">
            <v>1565463771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0721590200570042</v>
          </cell>
          <cell r="L25"/>
          <cell r="M25">
            <v>5263714391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0922000200000880</v>
          </cell>
          <cell r="L26"/>
          <cell r="M26">
            <v>4479955727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979038577</v>
          </cell>
          <cell r="L27"/>
          <cell r="M27">
            <v>0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0612110100039396</v>
          </cell>
          <cell r="L28"/>
          <cell r="M28">
            <v>7379128212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CRR</v>
          </cell>
          <cell r="K29" t="str">
            <v>0309000100039568</v>
          </cell>
          <cell r="L29"/>
          <cell r="M29">
            <v>9385122564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76384136539</v>
          </cell>
          <cell r="L30"/>
          <cell r="M30">
            <v>895053737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220054264825</v>
          </cell>
          <cell r="L31"/>
          <cell r="M31">
            <v>860367454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076200124857</v>
          </cell>
          <cell r="L32"/>
          <cell r="M32">
            <v>4240528737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0477100100008502</v>
          </cell>
          <cell r="L33"/>
          <cell r="M33">
            <v>2795987201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220400354312</v>
          </cell>
          <cell r="L34"/>
          <cell r="M34">
            <v>5111831480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0854000200000510</v>
          </cell>
          <cell r="L35"/>
          <cell r="M35">
            <v>4551165330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07484359223</v>
          </cell>
          <cell r="L36"/>
          <cell r="M36">
            <v>4700502766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066001083949</v>
          </cell>
          <cell r="L37"/>
          <cell r="M37">
            <v>5383752504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0598010200349777</v>
          </cell>
          <cell r="L38"/>
          <cell r="M38">
            <v>3118430550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136600165924</v>
          </cell>
          <cell r="L39"/>
          <cell r="M39">
            <v>1723062287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127200108745</v>
          </cell>
          <cell r="L40"/>
          <cell r="M40">
            <v>2614303727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220640130175</v>
          </cell>
          <cell r="L41"/>
          <cell r="M41">
            <v>686326636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0736000200005307</v>
          </cell>
          <cell r="L42"/>
          <cell r="M42">
            <v>4928926266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0826250200399842</v>
          </cell>
          <cell r="L43"/>
          <cell r="M43">
            <v>9389174790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220550274013</v>
          </cell>
          <cell r="L44"/>
          <cell r="M44">
            <v>4753897345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220560263931</v>
          </cell>
          <cell r="L45"/>
          <cell r="M45">
            <v>4923530508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484203005390</v>
          </cell>
          <cell r="L46"/>
          <cell r="M46">
            <v>918722182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0735560200197501</v>
          </cell>
          <cell r="L47"/>
          <cell r="M47">
            <v>0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03184949252</v>
          </cell>
          <cell r="L48"/>
          <cell r="M48">
            <v>0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0302000200003330</v>
          </cell>
          <cell r="L49"/>
          <cell r="M49">
            <v>3305857888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0756000200002267</v>
          </cell>
          <cell r="L50"/>
          <cell r="M50">
            <v>2317332846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220400355277</v>
          </cell>
          <cell r="L51"/>
          <cell r="M51">
            <v>1512725711</v>
          </cell>
        </row>
        <row r="52">
          <cell r="F52">
            <v>890000464</v>
          </cell>
          <cell r="G52" t="str">
            <v>ARMENIA - QUINDIO</v>
          </cell>
          <cell r="H52" t="str">
            <v>890903938</v>
          </cell>
          <cell r="I52" t="str">
            <v>BANCOLOMBIA S.A.</v>
          </cell>
          <cell r="J52" t="str">
            <v>AHR</v>
          </cell>
          <cell r="K52" t="str">
            <v>44582225211</v>
          </cell>
          <cell r="L52"/>
          <cell r="M52">
            <v>1449304111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0084000200484088</v>
          </cell>
          <cell r="L53"/>
          <cell r="M53">
            <v>2418408613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037500111978</v>
          </cell>
          <cell r="L54"/>
          <cell r="M54">
            <v>900332892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0736000200005257</v>
          </cell>
          <cell r="L55"/>
          <cell r="M55">
            <v>2551485992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84281217789</v>
          </cell>
          <cell r="L56"/>
          <cell r="M56">
            <v>704180455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188463335</v>
          </cell>
          <cell r="L57"/>
          <cell r="M57">
            <v>801373286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220560266140</v>
          </cell>
          <cell r="L58"/>
          <cell r="M58">
            <v>5145719951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0259000200268464</v>
          </cell>
          <cell r="L59"/>
          <cell r="M59">
            <v>753253710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220350607</v>
          </cell>
          <cell r="L60"/>
          <cell r="M60">
            <v>1071233623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600907208</v>
          </cell>
          <cell r="L61"/>
          <cell r="M61">
            <v>4140856165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127400036647</v>
          </cell>
          <cell r="L62"/>
          <cell r="M62">
            <v>687337278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395810492</v>
          </cell>
          <cell r="L63"/>
          <cell r="M63">
            <v>0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0299000200007005</v>
          </cell>
          <cell r="L64"/>
          <cell r="M64">
            <v>416322246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312217904</v>
          </cell>
          <cell r="L65"/>
          <cell r="M65">
            <v>1286443475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0736000200005349</v>
          </cell>
          <cell r="L66"/>
          <cell r="M66">
            <v>1485996397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26483402804</v>
          </cell>
          <cell r="L67"/>
          <cell r="M67">
            <v>492944161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0389000200362146</v>
          </cell>
          <cell r="L68"/>
          <cell r="M68">
            <v>308675523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500807515252</v>
          </cell>
          <cell r="L69"/>
          <cell r="M69">
            <v>940114292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220550274070</v>
          </cell>
          <cell r="L70"/>
          <cell r="M70">
            <v>3735031689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01584067850</v>
          </cell>
          <cell r="L71"/>
          <cell r="M71">
            <v>1144879227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408382125</v>
          </cell>
          <cell r="L72"/>
          <cell r="M72">
            <v>534341400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48480220946</v>
          </cell>
          <cell r="L73"/>
          <cell r="M73">
            <v>621581017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0477130100008486</v>
          </cell>
          <cell r="L74"/>
          <cell r="M74">
            <v>110418890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084100178999</v>
          </cell>
          <cell r="L75"/>
          <cell r="M75">
            <v>2334148693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400842936</v>
          </cell>
          <cell r="L76"/>
          <cell r="M76">
            <v>7397940611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438723488</v>
          </cell>
          <cell r="L77"/>
          <cell r="M77">
            <v>1947775739</v>
          </cell>
        </row>
        <row r="78">
          <cell r="F78">
            <v>891180009</v>
          </cell>
          <cell r="G78" t="str">
            <v>NEIVA - HUILA</v>
          </cell>
          <cell r="H78" t="str">
            <v>890903938</v>
          </cell>
          <cell r="I78" t="str">
            <v>BANCOLOMBIA S.A.</v>
          </cell>
          <cell r="J78" t="str">
            <v>AHR</v>
          </cell>
          <cell r="K78" t="str">
            <v>07682961974</v>
          </cell>
          <cell r="L78"/>
          <cell r="M78">
            <v>1895733175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220590353868</v>
          </cell>
          <cell r="L79"/>
          <cell r="M79">
            <v>1720203064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220420195968</v>
          </cell>
          <cell r="L80"/>
          <cell r="M80">
            <v>3224822526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127200110394</v>
          </cell>
          <cell r="L81"/>
          <cell r="M81">
            <v>4446612369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0721500200569911</v>
          </cell>
          <cell r="L82"/>
          <cell r="M82">
            <v>1526616231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0760000100009845</v>
          </cell>
          <cell r="L83"/>
          <cell r="M83">
            <v>1136996021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895867042</v>
          </cell>
          <cell r="L84"/>
          <cell r="M84">
            <v>1517834185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22182100602</v>
          </cell>
          <cell r="L85"/>
          <cell r="M85">
            <v>2200197677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391810603</v>
          </cell>
          <cell r="L86"/>
          <cell r="M86">
            <v>668484971</v>
          </cell>
        </row>
        <row r="87">
          <cell r="F87">
            <v>890106291</v>
          </cell>
          <cell r="G87" t="str">
            <v>SOLEDAD - ATLANTICO</v>
          </cell>
          <cell r="H87" t="str">
            <v>860003020</v>
          </cell>
          <cell r="I87" t="str">
            <v>BANCO BBVA S.A.</v>
          </cell>
          <cell r="J87" t="str">
            <v>AHR</v>
          </cell>
          <cell r="K87" t="str">
            <v>0302000200003611</v>
          </cell>
          <cell r="L87"/>
          <cell r="M87">
            <v>1642570863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0910210200372382</v>
          </cell>
          <cell r="L88"/>
          <cell r="M88">
            <v>886442654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89481166269</v>
          </cell>
          <cell r="L89"/>
          <cell r="M89">
            <v>1016617975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390851905</v>
          </cell>
          <cell r="L90"/>
          <cell r="M90">
            <v>628291669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0920000200241684</v>
          </cell>
          <cell r="L91"/>
          <cell r="M91">
            <v>1772489327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0922000200000849</v>
          </cell>
          <cell r="L92"/>
          <cell r="M92">
            <v>1257647501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364689802</v>
          </cell>
          <cell r="L93"/>
          <cell r="M93">
            <v>2270506838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>
            <v>979037017</v>
          </cell>
          <cell r="L94"/>
          <cell r="M94">
            <v>1224895965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0477110100008445</v>
          </cell>
          <cell r="L95"/>
          <cell r="M95">
            <v>1306339946</v>
          </cell>
        </row>
        <row r="96">
          <cell r="F96">
            <v>890980095</v>
          </cell>
          <cell r="G96" t="str">
            <v>APARTADO - ANTIOQUIA</v>
          </cell>
          <cell r="H96" t="str">
            <v>860003020</v>
          </cell>
          <cell r="I96" t="str">
            <v>BANCO BBVA S.A.</v>
          </cell>
          <cell r="J96" t="str">
            <v>AHR</v>
          </cell>
          <cell r="K96" t="str">
            <v>0052000200375938</v>
          </cell>
          <cell r="L96"/>
          <cell r="M96">
            <v>577651656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0382160100015097</v>
          </cell>
          <cell r="L97"/>
          <cell r="M97">
            <v>445728794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0477110100008411</v>
          </cell>
          <cell r="L98"/>
          <cell r="M98">
            <v>890730297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220185149440</v>
          </cell>
          <cell r="L99"/>
          <cell r="M99">
            <v>657704325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33782724679</v>
          </cell>
          <cell r="L100"/>
          <cell r="M100">
            <v>513308968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0445300100015993</v>
          </cell>
          <cell r="L101"/>
          <cell r="M101">
            <v>937595542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CRR</v>
          </cell>
          <cell r="K102" t="str">
            <v>101123701</v>
          </cell>
          <cell r="L102"/>
          <cell r="M102">
            <v>690095876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33080852113</v>
          </cell>
          <cell r="L103"/>
          <cell r="M103">
            <v>956817743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0309000100039436</v>
          </cell>
          <cell r="L104"/>
          <cell r="M104">
            <v>471840503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0736000200005174</v>
          </cell>
          <cell r="L105"/>
          <cell r="M105">
            <v>987823453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220425113461</v>
          </cell>
          <cell r="L106"/>
          <cell r="M106">
            <v>702448067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220211018445</v>
          </cell>
          <cell r="L107"/>
          <cell r="M107">
            <v>447564422</v>
          </cell>
        </row>
        <row r="108">
          <cell r="F108">
            <v>891855017</v>
          </cell>
          <cell r="G108" t="str">
            <v>YOPAL - CASANARE</v>
          </cell>
          <cell r="H108" t="str">
            <v>890903938</v>
          </cell>
          <cell r="I108" t="str">
            <v>BANCOLOMBIA S.A.</v>
          </cell>
          <cell r="J108" t="str">
            <v>AHR</v>
          </cell>
          <cell r="K108" t="str">
            <v>36382626642</v>
          </cell>
          <cell r="L108"/>
          <cell r="M108">
            <v>602058779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33281007101</v>
          </cell>
          <cell r="L109"/>
          <cell r="M109">
            <v>709210579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018400086643</v>
          </cell>
          <cell r="L110"/>
          <cell r="M110">
            <v>579110130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011221694</v>
          </cell>
          <cell r="L111"/>
          <cell r="M111">
            <v>275380259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24300003820</v>
          </cell>
          <cell r="L112"/>
          <cell r="M112">
            <v>0</v>
          </cell>
        </row>
      </sheetData>
      <sheetData sheetId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0506000200287671</v>
          </cell>
          <cell r="L16"/>
          <cell r="M16">
            <v>0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220191147123</v>
          </cell>
          <cell r="L17"/>
          <cell r="M17">
            <v>0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0064470200299225</v>
          </cell>
          <cell r="L18"/>
          <cell r="M18">
            <v>0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0302000200003421</v>
          </cell>
          <cell r="L19"/>
          <cell r="M19">
            <v>0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0756000200002259</v>
          </cell>
          <cell r="L20"/>
          <cell r="M20">
            <v>0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0914570200344841</v>
          </cell>
          <cell r="L21"/>
          <cell r="M21">
            <v>0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084100178783</v>
          </cell>
          <cell r="L22"/>
          <cell r="M22">
            <v>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475033032283</v>
          </cell>
          <cell r="L23"/>
          <cell r="M23">
            <v>0</v>
          </cell>
        </row>
        <row r="24">
          <cell r="F24">
            <v>892099216</v>
          </cell>
          <cell r="G24" t="str">
            <v>DEPTO. DE CASANARE</v>
          </cell>
          <cell r="H24" t="str">
            <v>860003020</v>
          </cell>
          <cell r="I24" t="str">
            <v>BANCO BBVA S.A.</v>
          </cell>
          <cell r="J24" t="str">
            <v>AHR</v>
          </cell>
          <cell r="K24" t="str">
            <v>0981160200482367</v>
          </cell>
          <cell r="L24"/>
          <cell r="M24">
            <v>0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07210200570034</v>
          </cell>
          <cell r="L25"/>
          <cell r="M25">
            <v>0</v>
          </cell>
        </row>
        <row r="26">
          <cell r="F26">
            <v>892399999</v>
          </cell>
          <cell r="G26" t="str">
            <v>DEPTO. DE CESAR</v>
          </cell>
          <cell r="H26" t="str">
            <v>890903938</v>
          </cell>
          <cell r="I26" t="str">
            <v>BANCOLOMBIA S.A.</v>
          </cell>
          <cell r="J26" t="str">
            <v>AHR</v>
          </cell>
          <cell r="K26" t="str">
            <v>52482674925</v>
          </cell>
          <cell r="L26"/>
          <cell r="M26">
            <v>0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979038601</v>
          </cell>
          <cell r="L27"/>
          <cell r="M27">
            <v>0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0612100100039404</v>
          </cell>
          <cell r="L28"/>
          <cell r="M28">
            <v>0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0309000200039576</v>
          </cell>
          <cell r="L29"/>
          <cell r="M29">
            <v>530891331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76384101158</v>
          </cell>
          <cell r="L30"/>
          <cell r="M30">
            <v>0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220054264809</v>
          </cell>
          <cell r="L31"/>
          <cell r="M31">
            <v>0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076200124865</v>
          </cell>
          <cell r="L32"/>
          <cell r="M32">
            <v>0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0477190100008510</v>
          </cell>
          <cell r="L33"/>
          <cell r="M33">
            <v>0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220400354304</v>
          </cell>
          <cell r="L34"/>
          <cell r="M34">
            <v>0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0854000200000528</v>
          </cell>
          <cell r="L35"/>
          <cell r="M35">
            <v>0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07484359291</v>
          </cell>
          <cell r="L36"/>
          <cell r="M36">
            <v>0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066001083956</v>
          </cell>
          <cell r="L37"/>
          <cell r="M37">
            <v>0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0598010200349785</v>
          </cell>
          <cell r="L38"/>
          <cell r="M38">
            <v>0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136600165932</v>
          </cell>
          <cell r="L39"/>
          <cell r="M39">
            <v>0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127200108752</v>
          </cell>
          <cell r="L40"/>
          <cell r="M40">
            <v>0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220640130167</v>
          </cell>
          <cell r="L41"/>
          <cell r="M41">
            <v>0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0736000200005315</v>
          </cell>
          <cell r="L42"/>
          <cell r="M42">
            <v>0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0826290200399826</v>
          </cell>
          <cell r="L43"/>
          <cell r="M43">
            <v>1913781577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220550273999</v>
          </cell>
          <cell r="L44"/>
          <cell r="M44">
            <v>0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220560263923</v>
          </cell>
          <cell r="L45"/>
          <cell r="M45">
            <v>0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484203005366</v>
          </cell>
          <cell r="L46"/>
          <cell r="M46">
            <v>0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0735550200197600</v>
          </cell>
          <cell r="L47"/>
          <cell r="M47">
            <v>0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03184949104</v>
          </cell>
          <cell r="L48"/>
          <cell r="M48">
            <v>0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0302000200003348</v>
          </cell>
          <cell r="L49"/>
          <cell r="M49">
            <v>0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0756000200002275</v>
          </cell>
          <cell r="L50"/>
          <cell r="M50">
            <v>0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220400355293</v>
          </cell>
          <cell r="L51"/>
          <cell r="M51">
            <v>1382876907</v>
          </cell>
        </row>
        <row r="52">
          <cell r="F52">
            <v>890000464</v>
          </cell>
          <cell r="G52" t="str">
            <v>ARMENIA - QUINDIO</v>
          </cell>
          <cell r="H52" t="str">
            <v>890903938</v>
          </cell>
          <cell r="I52" t="str">
            <v>BANCOLOMBIA S.A.</v>
          </cell>
          <cell r="J52" t="str">
            <v>AHR</v>
          </cell>
          <cell r="K52" t="str">
            <v>44582225491</v>
          </cell>
          <cell r="L52"/>
          <cell r="M52">
            <v>0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0084000200484096</v>
          </cell>
          <cell r="L53"/>
          <cell r="M53">
            <v>0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037500135068</v>
          </cell>
          <cell r="L54"/>
          <cell r="M54">
            <v>0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0736000200005265</v>
          </cell>
          <cell r="L55"/>
          <cell r="M55">
            <v>0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84281217894</v>
          </cell>
          <cell r="L56"/>
          <cell r="M56">
            <v>0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188463343</v>
          </cell>
          <cell r="L57"/>
          <cell r="M57">
            <v>421367964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220560266157</v>
          </cell>
          <cell r="L58"/>
          <cell r="M58">
            <v>0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0259000200268431</v>
          </cell>
          <cell r="L59"/>
          <cell r="M59">
            <v>698500054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220350615</v>
          </cell>
          <cell r="L60"/>
          <cell r="M60">
            <v>0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600907174</v>
          </cell>
          <cell r="L61"/>
          <cell r="M61">
            <v>0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127400036654</v>
          </cell>
          <cell r="L62"/>
          <cell r="M62">
            <v>0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395810526</v>
          </cell>
          <cell r="L63"/>
          <cell r="M63">
            <v>0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0299000200007013</v>
          </cell>
          <cell r="L64"/>
          <cell r="M64">
            <v>0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312217912</v>
          </cell>
          <cell r="L65"/>
          <cell r="M65">
            <v>0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0736000200005356</v>
          </cell>
          <cell r="L66"/>
          <cell r="M66">
            <v>0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26483403118</v>
          </cell>
          <cell r="L67"/>
          <cell r="M67">
            <v>0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0389000200362112</v>
          </cell>
          <cell r="L68"/>
          <cell r="M68">
            <v>0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500807515332</v>
          </cell>
          <cell r="L69"/>
          <cell r="M69">
            <v>0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220550274088</v>
          </cell>
          <cell r="L70"/>
          <cell r="M70">
            <v>0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01584068431</v>
          </cell>
          <cell r="L71"/>
          <cell r="M71">
            <v>9185055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408382141</v>
          </cell>
          <cell r="L72"/>
          <cell r="M72">
            <v>0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48480221799</v>
          </cell>
          <cell r="L73"/>
          <cell r="M73">
            <v>0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0477150100008478</v>
          </cell>
          <cell r="L74"/>
          <cell r="M74">
            <v>0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084100179005</v>
          </cell>
          <cell r="L75"/>
          <cell r="M75">
            <v>855298400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400842951</v>
          </cell>
          <cell r="L76"/>
          <cell r="M76">
            <v>0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438723504</v>
          </cell>
          <cell r="L77"/>
          <cell r="M77">
            <v>0</v>
          </cell>
        </row>
        <row r="78">
          <cell r="F78">
            <v>891180009</v>
          </cell>
          <cell r="G78" t="str">
            <v>NEIVA - HUILA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076000827600</v>
          </cell>
          <cell r="L78"/>
          <cell r="M78">
            <v>0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220590353876</v>
          </cell>
          <cell r="L79"/>
          <cell r="M79">
            <v>763320174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220420195976</v>
          </cell>
          <cell r="L80"/>
          <cell r="M80">
            <v>0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127200110402</v>
          </cell>
          <cell r="L81"/>
          <cell r="M81">
            <v>0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0721520200569903</v>
          </cell>
          <cell r="L82"/>
          <cell r="M82">
            <v>0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0760000100009878</v>
          </cell>
          <cell r="L83"/>
          <cell r="M83">
            <v>0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895867075</v>
          </cell>
          <cell r="L84"/>
          <cell r="M84">
            <v>0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22182100670</v>
          </cell>
          <cell r="L85"/>
          <cell r="M85">
            <v>0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391810587</v>
          </cell>
          <cell r="L86"/>
          <cell r="M86">
            <v>0</v>
          </cell>
        </row>
        <row r="87">
          <cell r="F87">
            <v>890106291</v>
          </cell>
          <cell r="G87" t="str">
            <v>SOLEDAD - ATLANTICO</v>
          </cell>
          <cell r="H87">
            <v>860002964</v>
          </cell>
          <cell r="I87" t="str">
            <v>BANCO DE BOGOTA S. A.</v>
          </cell>
          <cell r="J87" t="str">
            <v>CRR</v>
          </cell>
          <cell r="K87" t="str">
            <v>493142418</v>
          </cell>
          <cell r="L87"/>
          <cell r="M87">
            <v>0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0910240200372408</v>
          </cell>
          <cell r="L88"/>
          <cell r="M88">
            <v>497338433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89481166170</v>
          </cell>
          <cell r="L89"/>
          <cell r="M89">
            <v>0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390851889</v>
          </cell>
          <cell r="L90"/>
          <cell r="M90">
            <v>0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0920000200241676</v>
          </cell>
          <cell r="L91"/>
          <cell r="M91">
            <v>0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0922000200000864</v>
          </cell>
          <cell r="L92"/>
          <cell r="M92">
            <v>0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364689810</v>
          </cell>
          <cell r="L93"/>
          <cell r="M93">
            <v>0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 t="str">
            <v>979036670</v>
          </cell>
          <cell r="L94"/>
          <cell r="M94">
            <v>0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0477110100008437</v>
          </cell>
          <cell r="L95"/>
          <cell r="M95">
            <v>0</v>
          </cell>
        </row>
        <row r="96">
          <cell r="F96">
            <v>890980095</v>
          </cell>
          <cell r="G96" t="str">
            <v>APARTADO - ANTIOQUIA</v>
          </cell>
          <cell r="H96" t="str">
            <v>890903938</v>
          </cell>
          <cell r="I96" t="str">
            <v>BANCOLOMBIA S.A.</v>
          </cell>
          <cell r="J96" t="str">
            <v>AHR</v>
          </cell>
          <cell r="K96" t="str">
            <v>64583127729</v>
          </cell>
          <cell r="L96"/>
          <cell r="M96">
            <v>2492736480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0382150100015105</v>
          </cell>
          <cell r="L97"/>
          <cell r="M97">
            <v>0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0477110100008403</v>
          </cell>
          <cell r="L98"/>
          <cell r="M98">
            <v>0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220185149457</v>
          </cell>
          <cell r="L99"/>
          <cell r="M99">
            <v>0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33782726841</v>
          </cell>
          <cell r="L100"/>
          <cell r="M100">
            <v>19047569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0445340100022452</v>
          </cell>
          <cell r="L101"/>
          <cell r="M101">
            <v>0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AHR</v>
          </cell>
          <cell r="K102" t="str">
            <v>101123719</v>
          </cell>
          <cell r="L102"/>
          <cell r="M102">
            <v>423081081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33080855406</v>
          </cell>
          <cell r="L103"/>
          <cell r="M103">
            <v>0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0309000100039444</v>
          </cell>
          <cell r="L104"/>
          <cell r="M104">
            <v>5785443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0736000200005182</v>
          </cell>
          <cell r="L105"/>
          <cell r="M105">
            <v>0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220425150133</v>
          </cell>
          <cell r="L106"/>
          <cell r="M106">
            <v>0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220211018452</v>
          </cell>
          <cell r="L107"/>
          <cell r="M107">
            <v>0</v>
          </cell>
        </row>
        <row r="108">
          <cell r="F108">
            <v>891855017</v>
          </cell>
          <cell r="G108" t="str">
            <v>YOPAL - CASANARE</v>
          </cell>
          <cell r="H108">
            <v>860002964</v>
          </cell>
          <cell r="I108" t="str">
            <v>BANCO DE BOGOTA S. A.</v>
          </cell>
          <cell r="J108" t="str">
            <v>AHR</v>
          </cell>
          <cell r="K108" t="str">
            <v>646699371</v>
          </cell>
          <cell r="L108"/>
          <cell r="M108">
            <v>0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33281007225</v>
          </cell>
          <cell r="L109"/>
          <cell r="M109">
            <v>303359633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018400086650</v>
          </cell>
          <cell r="L110"/>
          <cell r="M110">
            <v>0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011221702</v>
          </cell>
          <cell r="L111"/>
          <cell r="M111">
            <v>0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24300003821</v>
          </cell>
          <cell r="L112"/>
          <cell r="M112">
            <v>0</v>
          </cell>
        </row>
      </sheetData>
      <sheetData sheetId="2"/>
      <sheetData sheetId="3"/>
      <sheetData sheetId="4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83171463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5687888345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882278093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1373985394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2953048526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2601896005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1479372215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891495999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768676547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3525816399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1833197228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1189641851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3274260012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3564345190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331307099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264539938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1998513321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1060082298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2700996212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1219483010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2635638963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1906774887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1205231306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672518602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715866282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2502496234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2060040312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2363645610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1852448051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99938527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9670437267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2319840249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1652365273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1122562136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574417213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454215254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595716940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944757495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664095752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215261506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2070667518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222684881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309824032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1362654963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371864564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264876907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238731106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416759396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425015613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267093824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167354806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327987353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1108350130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410139843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391915801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357812755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527572575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674429049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3794865040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1131259198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814389457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552828566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818560054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983689634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566154980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296277586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688148738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695221671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284479111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636412300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328828119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522625328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304264851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452930836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869750802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929703911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461464198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254671062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292940737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235926039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616105955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267525883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313886276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321452154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244524073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200728056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182263004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384776700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378723031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95924356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442552654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229383279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218743568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5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58902405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4028188157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624833322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973062648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2091362273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1842674475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1047698069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631361483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544380195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2496999062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1298278538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842509719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2318845695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2524285326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234633180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187348377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1415356139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750755061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1912857688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863643363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1866571391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1350386567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853550242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476280704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506979726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1772279109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1458929832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1673944473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1311912058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70776915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6848647249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1642921318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1170212533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795003564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406804859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321677290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421889421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669081515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470315604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152449169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1466456067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157706436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219418775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965038385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263356160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187587019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169070445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295150882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300997972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189157049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118521428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232282122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784938556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290462885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277556537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253404606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373629275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477633692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2687540522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801162862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576754283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391515681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579707919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696653432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400953508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209825121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487350037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492359121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201469389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450710058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232877555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370125612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215481739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320767659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615961438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658420499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326811025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180359193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207461950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167083884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436329014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189463036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222295675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227653864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173173051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142156513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129079480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272500593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268213358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67934061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313417783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162450271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154915180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6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0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9723271265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3394583352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7425880990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6528530343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3560926306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2235220130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1936367516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5465237720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4694233706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2920685595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8295448087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8899133087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669292457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3357176480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2615155995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6503522700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3864700244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6397555942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5489588346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2958182046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1689601211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1846393532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225025568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8335021738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6424435682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5813728804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4535187427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323419193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115188007945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5673987500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2977044870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2780212174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1451347350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1125041373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1510329110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2369306737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1661114059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375287758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5184069378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546912586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773781248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3501014782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1232673576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661751366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324626084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1060695928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1082485123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666053776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406015647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800893119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2774173282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1341721485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990209523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988200954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1293827601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1690891452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9527684690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3888738106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2025506701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1387631430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2022904172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2495099830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1438246117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758283134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1760295281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1720103781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716087500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1584464710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804249773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1300462556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758817074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1130589775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2155086762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2273623071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1147413928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439349423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959266142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1138903253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1437053740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634004969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382643022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776305742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590349595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486997137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449547288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953042386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936287359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236513462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1109755782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573794322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534460940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7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158273962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4349446540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622440398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1073446913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2341057255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1995824335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1151544096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710959621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560757748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2832934018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1419224080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942557115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2573229934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2818178036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200571835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1570266493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852158766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1865735300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934153840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2118686482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1458830444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951353314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527173981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572563649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68878061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900191695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1621164280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1904402489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1470895541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79309215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8184221858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1809459750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1312420658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892396913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460141117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357928184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475903555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737218932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533840572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173040293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1627506395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176108718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231141420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1074790275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294127104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205844153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182632214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324380662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339526252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214175852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57244352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260718328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890959113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274677778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310177623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276362600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453874000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542147663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3023026738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907575121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649198581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424918821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644995518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770796236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454034723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238087670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547168721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558861428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224760524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501665647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264332045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415908364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244586530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339800347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699158532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712811338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360626801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204716242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232115070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185161873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488157441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196259696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175331001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254164541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190428179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160780208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143911387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308102095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301003333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77109908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342496602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175466837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171742336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8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158273961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4349446540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622440398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1073446912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2341057254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1995824335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1151544096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710959620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560757748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2832934018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1419224080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942557114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2573229934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2818178035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200571835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1570266492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852158765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1865735300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934153840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2118686482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1458830443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951353313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527173981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572563648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68878060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900191694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1621164279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1904402488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1470895540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79309214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8184221857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1809459749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1312420657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892396912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460141117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357928183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475903555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737218931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533840572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173040292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1627506395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176108718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231141420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1074790274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294127104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205844153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182632214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324380661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339526251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214175852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57244352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260718327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890959112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274677777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310177622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276362599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453873999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542147662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3023026737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907575121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649198581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424918821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644995518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770796236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454034723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238087669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547168721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558861428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224760523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501665647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264332044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415908364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244586530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339800347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699158532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712811338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360626800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204716242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232115069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185161872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488157440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196259696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175331001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254164540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190428179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160780208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143911387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308102095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301003332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77109907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342496601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175466836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171742335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0506000200287655</v>
          </cell>
          <cell r="L16"/>
          <cell r="M16">
            <v>4698690606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220191147115</v>
          </cell>
          <cell r="L17"/>
          <cell r="M17">
            <v>67196961622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0064490200299217</v>
          </cell>
          <cell r="L18"/>
          <cell r="M18">
            <v>7897387169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0302000200003413</v>
          </cell>
          <cell r="L19"/>
          <cell r="M19">
            <v>13671319294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0756000200002242</v>
          </cell>
          <cell r="L20"/>
          <cell r="M20">
            <v>40089613571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0914510200344791</v>
          </cell>
          <cell r="L21"/>
          <cell r="M21">
            <v>47344895055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084100178775</v>
          </cell>
          <cell r="L22"/>
          <cell r="M22">
            <v>15582664576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475033032275</v>
          </cell>
          <cell r="L23"/>
          <cell r="M23">
            <v>3010715381</v>
          </cell>
        </row>
        <row r="24">
          <cell r="F24">
            <v>892099216</v>
          </cell>
          <cell r="G24" t="str">
            <v>DEPTO. DE CASANARE</v>
          </cell>
          <cell r="H24" t="str">
            <v>890903938</v>
          </cell>
          <cell r="I24" t="str">
            <v>BANCOLOMBIA S.A.</v>
          </cell>
          <cell r="J24" t="str">
            <v>CRR</v>
          </cell>
          <cell r="K24" t="str">
            <v>36381553044</v>
          </cell>
          <cell r="L24"/>
          <cell r="M24">
            <v>15167951604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0721590200570042</v>
          </cell>
          <cell r="L25"/>
          <cell r="M25">
            <v>48784971635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0922000200000880</v>
          </cell>
          <cell r="L26"/>
          <cell r="M26">
            <v>23404169799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979038577</v>
          </cell>
          <cell r="L27"/>
          <cell r="M27">
            <v>18975328468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0612110100039396</v>
          </cell>
          <cell r="L28"/>
          <cell r="M28">
            <v>49828462784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CRR</v>
          </cell>
          <cell r="K29" t="str">
            <v>0309000100039568</v>
          </cell>
          <cell r="L29"/>
          <cell r="M29">
            <v>58407842200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76384136539</v>
          </cell>
          <cell r="L30"/>
          <cell r="M30">
            <v>50338271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220054264825</v>
          </cell>
          <cell r="L31"/>
          <cell r="M31">
            <v>3749447442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076200124857</v>
          </cell>
          <cell r="L32"/>
          <cell r="M32">
            <v>33321338061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0477100100008502</v>
          </cell>
          <cell r="L33"/>
          <cell r="M33">
            <v>17593735682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220400354312</v>
          </cell>
          <cell r="L34"/>
          <cell r="M34">
            <v>40479928250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0854000200000510</v>
          </cell>
          <cell r="L35"/>
          <cell r="M35">
            <v>15194886411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07484359223</v>
          </cell>
          <cell r="L36"/>
          <cell r="M36">
            <v>57201432508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066001083949</v>
          </cell>
          <cell r="L37"/>
          <cell r="M37">
            <v>34331574791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0598010200349777</v>
          </cell>
          <cell r="L38"/>
          <cell r="M38">
            <v>16029269495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136600165924</v>
          </cell>
          <cell r="L39"/>
          <cell r="M39">
            <v>9127652925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127200108745</v>
          </cell>
          <cell r="L40"/>
          <cell r="M40">
            <v>6326658515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220640130175</v>
          </cell>
          <cell r="L41"/>
          <cell r="M41">
            <v>0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0736000200005307</v>
          </cell>
          <cell r="L42"/>
          <cell r="M42">
            <v>32061930079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0826250200399842</v>
          </cell>
          <cell r="L43"/>
          <cell r="M43">
            <v>31840263259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220550274013</v>
          </cell>
          <cell r="L44"/>
          <cell r="M44">
            <v>47216935991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220560263931</v>
          </cell>
          <cell r="L45"/>
          <cell r="M45">
            <v>26944899432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484203005390</v>
          </cell>
          <cell r="L46"/>
          <cell r="M46">
            <v>0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0735560200197501</v>
          </cell>
          <cell r="L47"/>
          <cell r="M47">
            <v>0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03184949252</v>
          </cell>
          <cell r="L48"/>
          <cell r="M48">
            <v>0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0302000200003330</v>
          </cell>
          <cell r="L49"/>
          <cell r="M49">
            <v>30175163633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0756000200002267</v>
          </cell>
          <cell r="L50"/>
          <cell r="M50">
            <v>17339418056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220400355277</v>
          </cell>
          <cell r="L51"/>
          <cell r="M51">
            <v>27903941520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136600220984</v>
          </cell>
          <cell r="L52"/>
          <cell r="M52">
            <v>11125592093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0084000200484088</v>
          </cell>
          <cell r="L53"/>
          <cell r="M53">
            <v>0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037500111978</v>
          </cell>
          <cell r="L54"/>
          <cell r="M54">
            <v>8228339621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0736000200005257</v>
          </cell>
          <cell r="L55"/>
          <cell r="M55">
            <v>12253912787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84281217789</v>
          </cell>
          <cell r="L56"/>
          <cell r="M56">
            <v>12338864840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188463335</v>
          </cell>
          <cell r="L57"/>
          <cell r="M57">
            <v>1598246364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220560266140</v>
          </cell>
          <cell r="L58"/>
          <cell r="M58">
            <v>39770593245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0259000200268464</v>
          </cell>
          <cell r="L59"/>
          <cell r="M59">
            <v>2125224464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220350607</v>
          </cell>
          <cell r="L60"/>
          <cell r="M60">
            <v>4151352963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600907208</v>
          </cell>
          <cell r="L61"/>
          <cell r="M61">
            <v>13563708105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127400036647</v>
          </cell>
          <cell r="L62"/>
          <cell r="M62">
            <v>5685451925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395810492</v>
          </cell>
          <cell r="L63"/>
          <cell r="M63">
            <v>5176515901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0299000200007005</v>
          </cell>
          <cell r="L64"/>
          <cell r="M64">
            <v>3658858290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312217904</v>
          </cell>
          <cell r="L65"/>
          <cell r="M65">
            <v>4383505003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0736000200005349</v>
          </cell>
          <cell r="L66"/>
          <cell r="M66">
            <v>2957342178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26483402804</v>
          </cell>
          <cell r="L67"/>
          <cell r="M67">
            <v>2601188320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0389000200362146</v>
          </cell>
          <cell r="L68"/>
          <cell r="M68">
            <v>2933774483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500807515252</v>
          </cell>
          <cell r="L69"/>
          <cell r="M69">
            <v>2706561052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220550274070</v>
          </cell>
          <cell r="L70"/>
          <cell r="M70">
            <v>10371930272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01584067850</v>
          </cell>
          <cell r="L71"/>
          <cell r="M71">
            <v>3723804864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408382125</v>
          </cell>
          <cell r="L72"/>
          <cell r="M72">
            <v>6409677937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48480220946</v>
          </cell>
          <cell r="L73"/>
          <cell r="M73">
            <v>4003980490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0477130100008486</v>
          </cell>
          <cell r="L74"/>
          <cell r="M74">
            <v>13377528591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084100178999</v>
          </cell>
          <cell r="L75"/>
          <cell r="M75">
            <v>7927784966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400842936</v>
          </cell>
          <cell r="L76"/>
          <cell r="M76">
            <v>57145401413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438723488</v>
          </cell>
          <cell r="L77"/>
          <cell r="M77">
            <v>22820399644</v>
          </cell>
        </row>
        <row r="78">
          <cell r="F78">
            <v>891180009</v>
          </cell>
          <cell r="G78" t="str">
            <v>NEIVA - HUILA</v>
          </cell>
          <cell r="H78" t="str">
            <v>890903938</v>
          </cell>
          <cell r="I78" t="str">
            <v>BANCOLOMBIA S.A.</v>
          </cell>
          <cell r="J78" t="str">
            <v>AHR</v>
          </cell>
          <cell r="K78" t="str">
            <v>07682961974</v>
          </cell>
          <cell r="L78"/>
          <cell r="M78">
            <v>12722027242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220590353868</v>
          </cell>
          <cell r="L79"/>
          <cell r="M79">
            <v>5781060698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220420195968</v>
          </cell>
          <cell r="L80"/>
          <cell r="M80">
            <v>5862557700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127200110394</v>
          </cell>
          <cell r="L81"/>
          <cell r="M81">
            <v>2038656137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0721500200569911</v>
          </cell>
          <cell r="L82"/>
          <cell r="M82">
            <v>6442724618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0760000100009845</v>
          </cell>
          <cell r="L83"/>
          <cell r="M83">
            <v>1068136916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895867042</v>
          </cell>
          <cell r="L84"/>
          <cell r="M84">
            <v>10297720917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22182100602</v>
          </cell>
          <cell r="L85"/>
          <cell r="M85">
            <v>4586165344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391810603</v>
          </cell>
          <cell r="L86"/>
          <cell r="M86">
            <v>5393632860</v>
          </cell>
        </row>
        <row r="87">
          <cell r="F87">
            <v>890106291</v>
          </cell>
          <cell r="G87" t="str">
            <v>SOLEDAD - ATLANTICO</v>
          </cell>
          <cell r="H87" t="str">
            <v>860003020</v>
          </cell>
          <cell r="I87" t="str">
            <v>BANCO BBVA S.A.</v>
          </cell>
          <cell r="J87" t="str">
            <v>AHR</v>
          </cell>
          <cell r="K87" t="str">
            <v>0302000200003611</v>
          </cell>
          <cell r="L87"/>
          <cell r="M87">
            <v>8504682404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0910210200372382</v>
          </cell>
          <cell r="L88"/>
          <cell r="M88">
            <v>2235621257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89481166269</v>
          </cell>
          <cell r="L89"/>
          <cell r="M89">
            <v>7963851968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390851905</v>
          </cell>
          <cell r="L90"/>
          <cell r="M90">
            <v>4779292085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0920000200241684</v>
          </cell>
          <cell r="L91"/>
          <cell r="M91">
            <v>1780452427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0922000200000849</v>
          </cell>
          <cell r="L92"/>
          <cell r="M92">
            <v>17522207924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364689802</v>
          </cell>
          <cell r="L93"/>
          <cell r="M93">
            <v>12165959105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>
            <v>979037017</v>
          </cell>
          <cell r="L94"/>
          <cell r="M94">
            <v>5992761466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0477110100008445</v>
          </cell>
          <cell r="L95"/>
          <cell r="M95">
            <v>397310873</v>
          </cell>
        </row>
        <row r="96">
          <cell r="F96">
            <v>890980095</v>
          </cell>
          <cell r="G96" t="str">
            <v>APARTADO - ANTIOQUIA</v>
          </cell>
          <cell r="H96" t="str">
            <v>860003020</v>
          </cell>
          <cell r="I96" t="str">
            <v>BANCO BBVA S.A.</v>
          </cell>
          <cell r="J96" t="str">
            <v>AHR</v>
          </cell>
          <cell r="K96" t="str">
            <v>0052000200375938</v>
          </cell>
          <cell r="L96"/>
          <cell r="M96">
            <v>4641401168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0382160100015097</v>
          </cell>
          <cell r="L97"/>
          <cell r="M97">
            <v>2930440483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0477110100008411</v>
          </cell>
          <cell r="L98"/>
          <cell r="M98">
            <v>12626369138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220185149440</v>
          </cell>
          <cell r="L99"/>
          <cell r="M99">
            <v>2026535244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33782724679</v>
          </cell>
          <cell r="L100"/>
          <cell r="M100">
            <v>2043811181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0445300100015993</v>
          </cell>
          <cell r="L101"/>
          <cell r="M101">
            <v>3452300645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CRR</v>
          </cell>
          <cell r="K102" t="str">
            <v>101123701</v>
          </cell>
          <cell r="L102"/>
          <cell r="M102">
            <v>713262467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33080852113</v>
          </cell>
          <cell r="L103"/>
          <cell r="M103">
            <v>532736860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0309000100039436</v>
          </cell>
          <cell r="L104"/>
          <cell r="M104">
            <v>1819429738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0736000200005174</v>
          </cell>
          <cell r="L105"/>
          <cell r="M105">
            <v>5079374292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220425113461</v>
          </cell>
          <cell r="L106"/>
          <cell r="M106">
            <v>3094152123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220211018445</v>
          </cell>
          <cell r="L107"/>
          <cell r="M107">
            <v>16020318</v>
          </cell>
        </row>
        <row r="108">
          <cell r="F108">
            <v>891855017</v>
          </cell>
          <cell r="G108" t="str">
            <v>YOPAL - CASANARE</v>
          </cell>
          <cell r="H108" t="str">
            <v>890903938</v>
          </cell>
          <cell r="I108" t="str">
            <v>BANCOLOMBIA S.A.</v>
          </cell>
          <cell r="J108" t="str">
            <v>AHR</v>
          </cell>
          <cell r="K108" t="str">
            <v>36382626642</v>
          </cell>
          <cell r="L108"/>
          <cell r="M108">
            <v>9063473919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33281007101</v>
          </cell>
          <cell r="L109"/>
          <cell r="M109">
            <v>1203946092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018400086643</v>
          </cell>
          <cell r="L110"/>
          <cell r="M110">
            <v>2021661271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011221694</v>
          </cell>
          <cell r="L111"/>
          <cell r="M111">
            <v>1348111974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24300003820</v>
          </cell>
          <cell r="L112"/>
          <cell r="M112">
            <v>0</v>
          </cell>
        </row>
      </sheetData>
      <sheetData sheetId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0506000200287671</v>
          </cell>
          <cell r="L16"/>
          <cell r="M16">
            <v>5004869856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220191147123</v>
          </cell>
          <cell r="L17"/>
          <cell r="M17">
            <v>3578691448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0064470200299225</v>
          </cell>
          <cell r="L18"/>
          <cell r="M18">
            <v>11642199224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0302000200003421</v>
          </cell>
          <cell r="L19"/>
          <cell r="M19">
            <v>0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0756000200002259</v>
          </cell>
          <cell r="L20"/>
          <cell r="M20">
            <v>3889015817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0914570200344841</v>
          </cell>
          <cell r="L21"/>
          <cell r="M21">
            <v>9086147211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084100178783</v>
          </cell>
          <cell r="L22"/>
          <cell r="M22">
            <v>2153920566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475033032283</v>
          </cell>
          <cell r="L23"/>
          <cell r="M23">
            <v>8290245430</v>
          </cell>
        </row>
        <row r="24">
          <cell r="F24">
            <v>892099216</v>
          </cell>
          <cell r="G24" t="str">
            <v>DEPTO. DE CASANARE</v>
          </cell>
          <cell r="H24" t="str">
            <v>860003020</v>
          </cell>
          <cell r="I24" t="str">
            <v>BANCO BBVA S.A.</v>
          </cell>
          <cell r="J24" t="str">
            <v>AHR</v>
          </cell>
          <cell r="K24" t="str">
            <v>0981160200482367</v>
          </cell>
          <cell r="L24"/>
          <cell r="M24">
            <v>0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07210200570034</v>
          </cell>
          <cell r="L25"/>
          <cell r="M25">
            <v>21010606985</v>
          </cell>
        </row>
        <row r="26">
          <cell r="F26">
            <v>892399999</v>
          </cell>
          <cell r="G26" t="str">
            <v>DEPTO. DE CESAR</v>
          </cell>
          <cell r="H26" t="str">
            <v>890903938</v>
          </cell>
          <cell r="I26" t="str">
            <v>BANCOLOMBIA S.A.</v>
          </cell>
          <cell r="J26" t="str">
            <v>AHR</v>
          </cell>
          <cell r="K26" t="str">
            <v>52482674925</v>
          </cell>
          <cell r="L26"/>
          <cell r="M26">
            <v>5049309752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979038601</v>
          </cell>
          <cell r="L27"/>
          <cell r="M27">
            <v>30938305261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0612100100039404</v>
          </cell>
          <cell r="L28"/>
          <cell r="M28">
            <v>3056125494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0309000200039576</v>
          </cell>
          <cell r="L29"/>
          <cell r="M29">
            <v>0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76384101158</v>
          </cell>
          <cell r="L30"/>
          <cell r="M30">
            <v>6235204209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220054264809</v>
          </cell>
          <cell r="L31"/>
          <cell r="M31">
            <v>4190048654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076200124865</v>
          </cell>
          <cell r="L32"/>
          <cell r="M32">
            <v>2550002044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0477190100008510</v>
          </cell>
          <cell r="L33"/>
          <cell r="M33">
            <v>8841648443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220400354304</v>
          </cell>
          <cell r="L34"/>
          <cell r="M34">
            <v>0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0854000200000528</v>
          </cell>
          <cell r="L35"/>
          <cell r="M35">
            <v>314040563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07484359291</v>
          </cell>
          <cell r="L36"/>
          <cell r="M36">
            <v>0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066001083956</v>
          </cell>
          <cell r="L37"/>
          <cell r="M37">
            <v>2748445161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0598010200349785</v>
          </cell>
          <cell r="L38"/>
          <cell r="M38">
            <v>5348343964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136600165932</v>
          </cell>
          <cell r="L39"/>
          <cell r="M39">
            <v>1835575396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127200108752</v>
          </cell>
          <cell r="L40"/>
          <cell r="M40">
            <v>1857074918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220640130167</v>
          </cell>
          <cell r="L41"/>
          <cell r="M41">
            <v>3384946393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0736000200005315</v>
          </cell>
          <cell r="L42"/>
          <cell r="M42">
            <v>16522901978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0826290200399826</v>
          </cell>
          <cell r="L43"/>
          <cell r="M43">
            <v>4243200028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220550273999</v>
          </cell>
          <cell r="L44"/>
          <cell r="M44">
            <v>320336619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220560263923</v>
          </cell>
          <cell r="L45"/>
          <cell r="M45">
            <v>8146319930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484203005366</v>
          </cell>
          <cell r="L46"/>
          <cell r="M46">
            <v>4575422562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0735550200197600</v>
          </cell>
          <cell r="L47"/>
          <cell r="M47">
            <v>68280757465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03184949104</v>
          </cell>
          <cell r="L48"/>
          <cell r="M48">
            <v>0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0302000200003348</v>
          </cell>
          <cell r="L49"/>
          <cell r="M49">
            <v>10990363120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0756000200002275</v>
          </cell>
          <cell r="L50"/>
          <cell r="M50">
            <v>10452028404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220400355293</v>
          </cell>
          <cell r="L51"/>
          <cell r="M51">
            <v>283683175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136600221016</v>
          </cell>
          <cell r="L52"/>
          <cell r="M52">
            <v>860685390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0084000200484096</v>
          </cell>
          <cell r="L53"/>
          <cell r="M53">
            <v>1423008134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037500135068</v>
          </cell>
          <cell r="L54"/>
          <cell r="M54">
            <v>1869345248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0736000200005265</v>
          </cell>
          <cell r="L55"/>
          <cell r="M55">
            <v>2004762317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84281217894</v>
          </cell>
          <cell r="L56"/>
          <cell r="M56">
            <v>3008207755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188463343</v>
          </cell>
          <cell r="L57"/>
          <cell r="M57">
            <v>952894648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220560266157</v>
          </cell>
          <cell r="L58"/>
          <cell r="M58">
            <v>10872699077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0259000200268431</v>
          </cell>
          <cell r="L59"/>
          <cell r="M59">
            <v>1078310614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220350615</v>
          </cell>
          <cell r="L60"/>
          <cell r="M60">
            <v>4479286895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600907174</v>
          </cell>
          <cell r="L61"/>
          <cell r="M61">
            <v>5789356630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127400036654</v>
          </cell>
          <cell r="L62"/>
          <cell r="M62">
            <v>463800021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395810526</v>
          </cell>
          <cell r="L63"/>
          <cell r="M63">
            <v>816681946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0299000200007013</v>
          </cell>
          <cell r="L64"/>
          <cell r="M64">
            <v>670410346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312217912</v>
          </cell>
          <cell r="L65"/>
          <cell r="M65">
            <v>899084136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0736000200005356</v>
          </cell>
          <cell r="L66"/>
          <cell r="M66">
            <v>305551913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26483403118</v>
          </cell>
          <cell r="L67"/>
          <cell r="M67">
            <v>84397059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0389000200362112</v>
          </cell>
          <cell r="L68"/>
          <cell r="M68">
            <v>457801076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500807515332</v>
          </cell>
          <cell r="L69"/>
          <cell r="M69">
            <v>502402519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220550274088</v>
          </cell>
          <cell r="L70"/>
          <cell r="M70">
            <v>1744243199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01584068431</v>
          </cell>
          <cell r="L71"/>
          <cell r="M71">
            <v>299428831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408382141</v>
          </cell>
          <cell r="L72"/>
          <cell r="M72">
            <v>744798237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48480221799</v>
          </cell>
          <cell r="L73"/>
          <cell r="M73">
            <v>1096899527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0477150100008478</v>
          </cell>
          <cell r="L74"/>
          <cell r="M74">
            <v>219738494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084100179005</v>
          </cell>
          <cell r="L75"/>
          <cell r="M75">
            <v>2553234323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400842951</v>
          </cell>
          <cell r="L76"/>
          <cell r="M76">
            <v>746866066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438723504</v>
          </cell>
          <cell r="L77"/>
          <cell r="M77">
            <v>2805559374</v>
          </cell>
        </row>
        <row r="78">
          <cell r="F78">
            <v>891180009</v>
          </cell>
          <cell r="G78" t="str">
            <v>NEIVA - HUILA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076000827600</v>
          </cell>
          <cell r="L78"/>
          <cell r="M78">
            <v>0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220590353876</v>
          </cell>
          <cell r="L79"/>
          <cell r="M79">
            <v>332190550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220420195976</v>
          </cell>
          <cell r="L80"/>
          <cell r="M80">
            <v>2865718193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127200110402</v>
          </cell>
          <cell r="L81"/>
          <cell r="M81">
            <v>6406447642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0721520200569903</v>
          </cell>
          <cell r="L82"/>
          <cell r="M82">
            <v>4328545480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0760000100009878</v>
          </cell>
          <cell r="L83"/>
          <cell r="M83">
            <v>2811893090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895867075</v>
          </cell>
          <cell r="L84"/>
          <cell r="M84">
            <v>3851122579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22182100670</v>
          </cell>
          <cell r="L85"/>
          <cell r="M85">
            <v>82475893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391810587</v>
          </cell>
          <cell r="L86"/>
          <cell r="M86">
            <v>0</v>
          </cell>
        </row>
        <row r="87">
          <cell r="F87">
            <v>890106291</v>
          </cell>
          <cell r="G87" t="str">
            <v>SOLEDAD - ATLANTICO</v>
          </cell>
          <cell r="H87">
            <v>860002964</v>
          </cell>
          <cell r="I87" t="str">
            <v>BANCO DE BOGOTA S. A.</v>
          </cell>
          <cell r="J87" t="str">
            <v>CRR</v>
          </cell>
          <cell r="K87" t="str">
            <v>493142418</v>
          </cell>
          <cell r="L87"/>
          <cell r="M87">
            <v>7198893541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0910240200372408</v>
          </cell>
          <cell r="L88"/>
          <cell r="M88">
            <v>1397398145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89481166170</v>
          </cell>
          <cell r="L89"/>
          <cell r="M89">
            <v>629006910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390851889</v>
          </cell>
          <cell r="L90"/>
          <cell r="M90">
            <v>2174284976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0920000200241676</v>
          </cell>
          <cell r="L91"/>
          <cell r="M91">
            <v>309446344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0922000200000864</v>
          </cell>
          <cell r="L92"/>
          <cell r="M92">
            <v>4094754016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364689810</v>
          </cell>
          <cell r="L93"/>
          <cell r="M93">
            <v>2513340402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 t="str">
            <v>979036670</v>
          </cell>
          <cell r="L94"/>
          <cell r="M94">
            <v>633189978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0477110100008437</v>
          </cell>
          <cell r="L95"/>
          <cell r="M95">
            <v>178986056</v>
          </cell>
        </row>
        <row r="96">
          <cell r="F96">
            <v>890980095</v>
          </cell>
          <cell r="G96" t="str">
            <v>APARTADO - ANTIOQUIA</v>
          </cell>
          <cell r="H96" t="str">
            <v>890903938</v>
          </cell>
          <cell r="I96" t="str">
            <v>BANCOLOMBIA S.A.</v>
          </cell>
          <cell r="J96" t="str">
            <v>AHR</v>
          </cell>
          <cell r="K96" t="str">
            <v>64583127729</v>
          </cell>
          <cell r="L96"/>
          <cell r="M96">
            <v>0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0382150100015105</v>
          </cell>
          <cell r="L97"/>
          <cell r="M97">
            <v>232006216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0477110100008403</v>
          </cell>
          <cell r="L98"/>
          <cell r="M98">
            <v>980710533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220185149457</v>
          </cell>
          <cell r="L99"/>
          <cell r="M99">
            <v>136862938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33782726841</v>
          </cell>
          <cell r="L100"/>
          <cell r="M100">
            <v>209596146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0445340100022452</v>
          </cell>
          <cell r="L101"/>
          <cell r="M101">
            <v>1014724311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AHR</v>
          </cell>
          <cell r="K102" t="str">
            <v>101123719</v>
          </cell>
          <cell r="L102"/>
          <cell r="M102">
            <v>1312172868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33080855406</v>
          </cell>
          <cell r="L103"/>
          <cell r="M103">
            <v>3433464405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0309000100039444</v>
          </cell>
          <cell r="L104"/>
          <cell r="M104">
            <v>307771211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0736000200005182</v>
          </cell>
          <cell r="L105"/>
          <cell r="M105">
            <v>789875953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220425150133</v>
          </cell>
          <cell r="L106"/>
          <cell r="M106">
            <v>262975692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220211018452</v>
          </cell>
          <cell r="L107"/>
          <cell r="M107">
            <v>1060472812</v>
          </cell>
        </row>
        <row r="108">
          <cell r="F108">
            <v>891855017</v>
          </cell>
          <cell r="G108" t="str">
            <v>YOPAL - CASANARE</v>
          </cell>
          <cell r="H108">
            <v>860002964</v>
          </cell>
          <cell r="I108" t="str">
            <v>BANCO DE BOGOTA S. A.</v>
          </cell>
          <cell r="J108" t="str">
            <v>AHR</v>
          </cell>
          <cell r="K108" t="str">
            <v>646699371</v>
          </cell>
          <cell r="L108"/>
          <cell r="M108">
            <v>484102514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33281007225</v>
          </cell>
          <cell r="L109"/>
          <cell r="M109">
            <v>366689039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018400086650</v>
          </cell>
          <cell r="L110"/>
          <cell r="M110">
            <v>223081376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011221702</v>
          </cell>
          <cell r="L111"/>
          <cell r="M111">
            <v>6648146794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24300003821</v>
          </cell>
          <cell r="L112"/>
          <cell r="M112">
            <v>0</v>
          </cell>
        </row>
      </sheetData>
      <sheetData sheetId="2"/>
      <sheetData sheetId="3"/>
      <sheetData sheetId="4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189353674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5606502058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874886770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1376989451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2951322642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2600234618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1467461120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844040339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762017056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3153563101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1845730252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1115971266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3249648161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3470485284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265492278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1970705357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1031701572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2358343514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1194131483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2583531431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2142818014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1171673561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673331216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723460692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2494473809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2033193315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2315902617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1828303420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97810067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9309345953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2337082409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1575211262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1099366687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572175366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446415031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575643374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944352625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634839720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207681503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2075728552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210156206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305292404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1380683499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370473061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277733021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238619242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419509604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423528106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252421528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166994855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320450328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1115478948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409461582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376691128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361495890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494292351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667947394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3818713673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1133845136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804757050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553836324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814584705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991346356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568695260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287497756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682468947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667111712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284957520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637530998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325605524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515701756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273150522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447188588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825876001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915833069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463754650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234176185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293900253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237454319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577459186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252374790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218527279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316337286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239668673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184539128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181763015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367509183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375058445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91039639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437736286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229510271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217353565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247415385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5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134101126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3970550021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619598753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975190135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2090139995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1841497874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1039262578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597753171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539663913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2233367599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1307154481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790335880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2301415471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2457813317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188022827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1395662414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730655702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1670189504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845689298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1829668601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1517553373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829784495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476856202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512358123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0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1766597593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1439916668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1640132669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1294812721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69269530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0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6592920754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1655132293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1115571714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778576441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405217173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316153136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407673231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668794784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449596351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147080976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1470040314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148833572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216209456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977806276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262370691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196691777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168991222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297098592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299944514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178766064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118266508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226944366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789987218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289982538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266774355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256013018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350060070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473043355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2704430232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802994235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569932569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392229380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576892558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702075957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402752545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203607207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483327584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472451520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201808199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451502326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230595300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365222308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193446430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316700973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584889106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648597107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328433133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165844629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208141484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168166218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408959197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178732964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154762003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224031492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169734434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130691442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128725386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260271660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265618080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64474682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310006810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162540209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153930775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175220690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6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1153130465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0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4267846086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17537540406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0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35035261641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18384670301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11152517556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10396102735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0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23088331297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14761125238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0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23761214506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3607442567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23446224603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14199089078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17084985623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8363597566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32788389630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28417739593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16043505306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3622241458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8959701828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1304286237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29404949413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25309245438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20362589849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24835663815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1283411668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2565787778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35786286322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29082683977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20430979792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4873777625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7093418381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5998554213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7453917685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6165565687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8357982364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2894630546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21277015270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1763925216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4174453150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18464669801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3459372147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3606313733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2637504349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5000830133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4762470091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3204017004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1951002701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3783435043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12812005053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5127039250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4916345958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4825086323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2821772981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7048714624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28805960906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12432774094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10794432719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7469688375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10999773478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13324349013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7616256473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3759930617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9149532167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8389845708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1967030484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8619044621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4229285133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6291748871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3773365571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3949326975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10021983746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11150430363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4425584655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2844739806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2652086801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1930111738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7318971453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2666835340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3002484026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4287592589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2993719694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2446201271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1762909360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4690512116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5006036460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1188941723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5520236972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2521761368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1971729934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2894435022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7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160321575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4593444062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713514770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1133286280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2408132363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2097049303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1185387008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717378123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669580864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2817677831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1527775920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940136061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2626084487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2906654238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218975453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1588811804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858236211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1849610950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974973783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2149795789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1739558417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981623000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539889000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583364962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84079416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2011115202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1664280967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1912060649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1487595994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80880451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241132488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8334404200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1907196909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1341006658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921703150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461610953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361136668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479445684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760700109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548460383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175707581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1700933050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176836251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245087497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1096468322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299760030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223258723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191904986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336403000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341218738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214714094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135456280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259000949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915830399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328521387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316263818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288019009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431771497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541248672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3061225815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914007741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653771024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451543204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669955962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802846170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463127453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240419336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557401976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561996639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228440250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518739004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264315688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420339385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246701264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360818110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706687514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755283970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374831096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201489547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234641075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190631612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474439996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201005999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177490865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261880139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195608957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158256247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146800355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307181732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302245236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76269491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353043447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184504516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176207315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7791541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8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160321575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4593444063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713514771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1133286281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2408132363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2097049303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1185387009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717378123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669580865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2817677831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1527775920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940136062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2626084488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2906654238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0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218975453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1588811805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858236211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1849610950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974973784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2149795790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1739558417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981623001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539889000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583364963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84079416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2011115203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1664280968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1912060650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1487595994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80880451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241132488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8334404200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1907196910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1341006659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921703150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461610954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361136669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479445684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760700109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548460384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175707582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1700933051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176836251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245087498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1096468322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299760031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223258724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191904987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336403000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341218738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214714094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135456281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259000949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915830399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328521388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316263818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288019010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431771497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541248673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3061225815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914007741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653771024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451543204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669955962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802846170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463127454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240419336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557401977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561996640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228440250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518739005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264315688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420339386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246701265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360818111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706687514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755283971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374831097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201489547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234641076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190631613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474439996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201005999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177490865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261880140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195608958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158256247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146800355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307181732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302245237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76269492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353043447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184504516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176207316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7791541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0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>
        <row r="48">
          <cell r="M48">
            <v>229962177402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Anexo 1"/>
      <sheetName val="Anexo 2"/>
    </sheetNames>
    <sheetDataSet>
      <sheetData sheetId="0"/>
      <sheetData sheetId="1">
        <row r="9">
          <cell r="A9" t="str">
            <v>05001</v>
          </cell>
          <cell r="B9" t="str">
            <v>ANTIOQUIA</v>
          </cell>
          <cell r="C9" t="str">
            <v>MEDELLÍN</v>
          </cell>
          <cell r="D9">
            <v>25842745435</v>
          </cell>
          <cell r="E9">
            <v>1413744619</v>
          </cell>
          <cell r="F9">
            <v>27256490054</v>
          </cell>
        </row>
        <row r="10">
          <cell r="A10" t="str">
            <v>05002</v>
          </cell>
          <cell r="B10" t="str">
            <v>ANTIOQUIA</v>
          </cell>
          <cell r="C10" t="str">
            <v>ABEJORRAL</v>
          </cell>
          <cell r="D10">
            <v>286478124</v>
          </cell>
          <cell r="E10">
            <v>0</v>
          </cell>
          <cell r="F10">
            <v>286478124</v>
          </cell>
        </row>
        <row r="11">
          <cell r="A11" t="str">
            <v>05004</v>
          </cell>
          <cell r="B11" t="str">
            <v>ANTIOQUIA</v>
          </cell>
          <cell r="C11" t="str">
            <v>ABRIAQUÍ</v>
          </cell>
          <cell r="D11">
            <v>31268481</v>
          </cell>
          <cell r="E11">
            <v>0</v>
          </cell>
          <cell r="F11">
            <v>31268481</v>
          </cell>
        </row>
        <row r="12">
          <cell r="A12" t="str">
            <v>05021</v>
          </cell>
          <cell r="B12" t="str">
            <v>ANTIOQUIA</v>
          </cell>
          <cell r="C12" t="str">
            <v>ALEJANDRÍA</v>
          </cell>
          <cell r="D12">
            <v>59875443</v>
          </cell>
          <cell r="E12">
            <v>0</v>
          </cell>
          <cell r="F12">
            <v>59875443</v>
          </cell>
        </row>
        <row r="13">
          <cell r="A13" t="str">
            <v>05030</v>
          </cell>
          <cell r="B13" t="str">
            <v>ANTIOQUIA</v>
          </cell>
          <cell r="C13" t="str">
            <v>AMAGÁ</v>
          </cell>
          <cell r="D13">
            <v>400059941</v>
          </cell>
          <cell r="E13">
            <v>0</v>
          </cell>
          <cell r="F13">
            <v>400059941</v>
          </cell>
        </row>
        <row r="14">
          <cell r="A14" t="str">
            <v>05031</v>
          </cell>
          <cell r="B14" t="str">
            <v>ANTIOQUIA</v>
          </cell>
          <cell r="C14" t="str">
            <v>AMALFI</v>
          </cell>
          <cell r="D14">
            <v>431122061</v>
          </cell>
          <cell r="E14">
            <v>6461218</v>
          </cell>
          <cell r="F14">
            <v>437583279</v>
          </cell>
        </row>
        <row r="15">
          <cell r="A15" t="str">
            <v>05034</v>
          </cell>
          <cell r="B15" t="str">
            <v>ANTIOQUIA</v>
          </cell>
          <cell r="C15" t="str">
            <v>ANDES</v>
          </cell>
          <cell r="D15">
            <v>645620325</v>
          </cell>
          <cell r="E15">
            <v>0</v>
          </cell>
          <cell r="F15">
            <v>645620325</v>
          </cell>
        </row>
        <row r="16">
          <cell r="A16" t="str">
            <v>05036</v>
          </cell>
          <cell r="B16" t="str">
            <v>ANTIOQUIA</v>
          </cell>
          <cell r="C16" t="str">
            <v>ANGELÓPOLIS</v>
          </cell>
          <cell r="D16">
            <v>80812105</v>
          </cell>
          <cell r="E16">
            <v>0</v>
          </cell>
          <cell r="F16">
            <v>80812105</v>
          </cell>
        </row>
        <row r="17">
          <cell r="A17" t="str">
            <v>05038</v>
          </cell>
          <cell r="B17" t="str">
            <v>ANTIOQUIA</v>
          </cell>
          <cell r="C17" t="str">
            <v>ANGOSTURA</v>
          </cell>
          <cell r="D17">
            <v>174080053</v>
          </cell>
          <cell r="E17">
            <v>0</v>
          </cell>
          <cell r="F17">
            <v>174080053</v>
          </cell>
        </row>
        <row r="18">
          <cell r="A18" t="str">
            <v>05040</v>
          </cell>
          <cell r="B18" t="str">
            <v>ANTIOQUIA</v>
          </cell>
          <cell r="C18" t="str">
            <v>ANORÍ</v>
          </cell>
          <cell r="D18">
            <v>317265609</v>
          </cell>
          <cell r="E18">
            <v>0</v>
          </cell>
          <cell r="F18">
            <v>317265609</v>
          </cell>
        </row>
        <row r="19">
          <cell r="A19" t="str">
            <v>05042</v>
          </cell>
          <cell r="B19" t="str">
            <v>ANTIOQUIA</v>
          </cell>
          <cell r="C19" t="str">
            <v>SANTAFÉ DE ANTIOQUIA</v>
          </cell>
          <cell r="D19">
            <v>450405097</v>
          </cell>
          <cell r="E19">
            <v>0</v>
          </cell>
          <cell r="F19">
            <v>450405097</v>
          </cell>
        </row>
        <row r="20">
          <cell r="A20" t="str">
            <v>05044</v>
          </cell>
          <cell r="B20" t="str">
            <v>ANTIOQUIA</v>
          </cell>
          <cell r="C20" t="str">
            <v>ANZÁ</v>
          </cell>
          <cell r="D20">
            <v>126457677</v>
          </cell>
          <cell r="E20">
            <v>0</v>
          </cell>
          <cell r="F20">
            <v>126457677</v>
          </cell>
        </row>
        <row r="21">
          <cell r="A21" t="str">
            <v>05045</v>
          </cell>
          <cell r="B21" t="str">
            <v>ANTIOQUIA</v>
          </cell>
          <cell r="C21" t="str">
            <v>APARTADÓ</v>
          </cell>
          <cell r="D21">
            <v>2491452762</v>
          </cell>
          <cell r="E21">
            <v>62020226</v>
          </cell>
          <cell r="F21">
            <v>2553472988</v>
          </cell>
        </row>
        <row r="22">
          <cell r="A22" t="str">
            <v>05051</v>
          </cell>
          <cell r="B22" t="str">
            <v>ANTIOQUIA</v>
          </cell>
          <cell r="C22" t="str">
            <v>ARBOLETES</v>
          </cell>
          <cell r="D22">
            <v>1005160167</v>
          </cell>
          <cell r="E22">
            <v>21624335</v>
          </cell>
          <cell r="F22">
            <v>1026784502</v>
          </cell>
        </row>
        <row r="23">
          <cell r="A23" t="str">
            <v>05055</v>
          </cell>
          <cell r="B23" t="str">
            <v>ANTIOQUIA</v>
          </cell>
          <cell r="C23" t="str">
            <v>ARGELIA</v>
          </cell>
          <cell r="D23">
            <v>126285356</v>
          </cell>
          <cell r="E23">
            <v>0</v>
          </cell>
          <cell r="F23">
            <v>126285356</v>
          </cell>
        </row>
        <row r="24">
          <cell r="A24" t="str">
            <v>05059</v>
          </cell>
          <cell r="B24" t="str">
            <v>ANTIOQUIA</v>
          </cell>
          <cell r="C24" t="str">
            <v>ARMENIA</v>
          </cell>
          <cell r="D24">
            <v>37203043</v>
          </cell>
          <cell r="E24">
            <v>0</v>
          </cell>
          <cell r="F24">
            <v>37203043</v>
          </cell>
        </row>
        <row r="25">
          <cell r="A25" t="str">
            <v>05079</v>
          </cell>
          <cell r="B25" t="str">
            <v>ANTIOQUIA</v>
          </cell>
          <cell r="C25" t="str">
            <v>BARBOSA</v>
          </cell>
          <cell r="D25">
            <v>593351557</v>
          </cell>
          <cell r="E25">
            <v>17788314</v>
          </cell>
          <cell r="F25">
            <v>611139871</v>
          </cell>
        </row>
        <row r="26">
          <cell r="A26" t="str">
            <v>05086</v>
          </cell>
          <cell r="B26" t="str">
            <v>ANTIOQUIA</v>
          </cell>
          <cell r="C26" t="str">
            <v>BELMIRA</v>
          </cell>
          <cell r="D26">
            <v>122717459</v>
          </cell>
          <cell r="E26">
            <v>0</v>
          </cell>
          <cell r="F26">
            <v>122717459</v>
          </cell>
        </row>
        <row r="27">
          <cell r="A27" t="str">
            <v>05088</v>
          </cell>
          <cell r="B27" t="str">
            <v>ANTIOQUIA</v>
          </cell>
          <cell r="C27" t="str">
            <v>BELLO</v>
          </cell>
          <cell r="D27">
            <v>4684311611</v>
          </cell>
          <cell r="E27">
            <v>62873791</v>
          </cell>
          <cell r="F27">
            <v>4747185402</v>
          </cell>
        </row>
        <row r="28">
          <cell r="A28" t="str">
            <v>05091</v>
          </cell>
          <cell r="B28" t="str">
            <v>ANTIOQUIA</v>
          </cell>
          <cell r="C28" t="str">
            <v>BETANIA</v>
          </cell>
          <cell r="D28">
            <v>136425252</v>
          </cell>
          <cell r="E28">
            <v>0</v>
          </cell>
          <cell r="F28">
            <v>136425252</v>
          </cell>
        </row>
        <row r="29">
          <cell r="A29" t="str">
            <v>05093</v>
          </cell>
          <cell r="B29" t="str">
            <v>ANTIOQUIA</v>
          </cell>
          <cell r="C29" t="str">
            <v>BETULIA</v>
          </cell>
          <cell r="D29">
            <v>288057976</v>
          </cell>
          <cell r="E29">
            <v>0</v>
          </cell>
          <cell r="F29">
            <v>288057976</v>
          </cell>
        </row>
        <row r="30">
          <cell r="A30" t="str">
            <v>05101</v>
          </cell>
          <cell r="B30" t="str">
            <v>ANTIOQUIA</v>
          </cell>
          <cell r="C30" t="str">
            <v>CIUDAD BOLÍVAR</v>
          </cell>
          <cell r="D30">
            <v>336847906</v>
          </cell>
          <cell r="E30">
            <v>6714237</v>
          </cell>
          <cell r="F30">
            <v>343562143</v>
          </cell>
        </row>
        <row r="31">
          <cell r="A31" t="str">
            <v>05107</v>
          </cell>
          <cell r="B31" t="str">
            <v>ANTIOQUIA</v>
          </cell>
          <cell r="C31" t="str">
            <v>BRICEÑO</v>
          </cell>
          <cell r="D31">
            <v>132574890</v>
          </cell>
          <cell r="E31">
            <v>0</v>
          </cell>
          <cell r="F31">
            <v>132574890</v>
          </cell>
        </row>
        <row r="32">
          <cell r="A32" t="str">
            <v>05113</v>
          </cell>
          <cell r="B32" t="str">
            <v>ANTIOQUIA</v>
          </cell>
          <cell r="C32" t="str">
            <v>BURITICÁ</v>
          </cell>
          <cell r="D32">
            <v>196108103</v>
          </cell>
          <cell r="E32">
            <v>0</v>
          </cell>
          <cell r="F32">
            <v>196108103</v>
          </cell>
        </row>
        <row r="33">
          <cell r="A33" t="str">
            <v>05120</v>
          </cell>
          <cell r="B33" t="str">
            <v>ANTIOQUIA</v>
          </cell>
          <cell r="C33" t="str">
            <v>CÁCERES</v>
          </cell>
          <cell r="D33">
            <v>787292463</v>
          </cell>
          <cell r="E33">
            <v>13859334</v>
          </cell>
          <cell r="F33">
            <v>801151797</v>
          </cell>
        </row>
        <row r="34">
          <cell r="A34" t="str">
            <v>05125</v>
          </cell>
          <cell r="B34" t="str">
            <v>ANTIOQUIA</v>
          </cell>
          <cell r="C34" t="str">
            <v>CAICEDO</v>
          </cell>
          <cell r="D34">
            <v>161997685</v>
          </cell>
          <cell r="E34">
            <v>0</v>
          </cell>
          <cell r="F34">
            <v>161997685</v>
          </cell>
        </row>
        <row r="35">
          <cell r="A35" t="str">
            <v>05129</v>
          </cell>
          <cell r="B35" t="str">
            <v>ANTIOQUIA</v>
          </cell>
          <cell r="C35" t="str">
            <v>CALDAS</v>
          </cell>
          <cell r="D35">
            <v>885905604</v>
          </cell>
          <cell r="E35">
            <v>0</v>
          </cell>
          <cell r="F35">
            <v>885905604</v>
          </cell>
        </row>
        <row r="36">
          <cell r="A36" t="str">
            <v>05134</v>
          </cell>
          <cell r="B36" t="str">
            <v>ANTIOQUIA</v>
          </cell>
          <cell r="C36" t="str">
            <v>CAMPAMENTO</v>
          </cell>
          <cell r="D36">
            <v>126232785</v>
          </cell>
          <cell r="E36">
            <v>0</v>
          </cell>
          <cell r="F36">
            <v>126232785</v>
          </cell>
        </row>
        <row r="37">
          <cell r="A37" t="str">
            <v>05138</v>
          </cell>
          <cell r="B37" t="str">
            <v>ANTIOQUIA</v>
          </cell>
          <cell r="C37" t="str">
            <v>CAÑASGORDAS</v>
          </cell>
          <cell r="D37">
            <v>308122250</v>
          </cell>
          <cell r="E37">
            <v>0</v>
          </cell>
          <cell r="F37">
            <v>308122250</v>
          </cell>
        </row>
        <row r="38">
          <cell r="A38" t="str">
            <v>05142</v>
          </cell>
          <cell r="B38" t="str">
            <v>ANTIOQUIA</v>
          </cell>
          <cell r="C38" t="str">
            <v>CARACOLÍ</v>
          </cell>
          <cell r="D38">
            <v>54958181</v>
          </cell>
          <cell r="E38">
            <v>0</v>
          </cell>
          <cell r="F38">
            <v>54958181</v>
          </cell>
        </row>
        <row r="39">
          <cell r="A39" t="str">
            <v>05145</v>
          </cell>
          <cell r="B39" t="str">
            <v>ANTIOQUIA</v>
          </cell>
          <cell r="C39" t="str">
            <v>CARAMANTA</v>
          </cell>
          <cell r="D39">
            <v>59969892</v>
          </cell>
          <cell r="E39">
            <v>0</v>
          </cell>
          <cell r="F39">
            <v>59969892</v>
          </cell>
        </row>
        <row r="40">
          <cell r="A40" t="str">
            <v>05147</v>
          </cell>
          <cell r="B40" t="str">
            <v>ANTIOQUIA</v>
          </cell>
          <cell r="C40" t="str">
            <v>CAREPA</v>
          </cell>
          <cell r="D40">
            <v>957048709</v>
          </cell>
          <cell r="E40">
            <v>0</v>
          </cell>
          <cell r="F40">
            <v>957048709</v>
          </cell>
        </row>
        <row r="41">
          <cell r="A41" t="str">
            <v>05148</v>
          </cell>
          <cell r="B41" t="str">
            <v>ANTIOQUIA</v>
          </cell>
          <cell r="C41" t="str">
            <v>EL CARMEN DE VIBORAL</v>
          </cell>
          <cell r="D41">
            <v>959465575</v>
          </cell>
          <cell r="E41">
            <v>48886876</v>
          </cell>
          <cell r="F41">
            <v>1008352451</v>
          </cell>
        </row>
        <row r="42">
          <cell r="A42" t="str">
            <v>05150</v>
          </cell>
          <cell r="B42" t="str">
            <v>ANTIOQUIA</v>
          </cell>
          <cell r="C42" t="str">
            <v>CAROLINA</v>
          </cell>
          <cell r="D42">
            <v>46024118</v>
          </cell>
          <cell r="E42">
            <v>0</v>
          </cell>
          <cell r="F42">
            <v>46024118</v>
          </cell>
        </row>
        <row r="43">
          <cell r="A43" t="str">
            <v>05154</v>
          </cell>
          <cell r="B43" t="str">
            <v>ANTIOQUIA</v>
          </cell>
          <cell r="C43" t="str">
            <v>CAUCASIA</v>
          </cell>
          <cell r="D43">
            <v>1947160448</v>
          </cell>
          <cell r="E43">
            <v>0</v>
          </cell>
          <cell r="F43">
            <v>1947160448</v>
          </cell>
        </row>
        <row r="44">
          <cell r="A44" t="str">
            <v>05172</v>
          </cell>
          <cell r="B44" t="str">
            <v>ANTIOQUIA</v>
          </cell>
          <cell r="C44" t="str">
            <v>CHIGORODÓ</v>
          </cell>
          <cell r="D44">
            <v>1156413627</v>
          </cell>
          <cell r="E44">
            <v>0</v>
          </cell>
          <cell r="F44">
            <v>1156413627</v>
          </cell>
        </row>
        <row r="45">
          <cell r="A45" t="str">
            <v>05190</v>
          </cell>
          <cell r="B45" t="str">
            <v>ANTIOQUIA</v>
          </cell>
          <cell r="C45" t="str">
            <v>CISNEROS</v>
          </cell>
          <cell r="D45">
            <v>136371226</v>
          </cell>
          <cell r="E45">
            <v>13496626</v>
          </cell>
          <cell r="F45">
            <v>149867852</v>
          </cell>
        </row>
        <row r="46">
          <cell r="A46" t="str">
            <v>05197</v>
          </cell>
          <cell r="B46" t="str">
            <v>ANTIOQUIA</v>
          </cell>
          <cell r="C46" t="str">
            <v>COCORNÁ</v>
          </cell>
          <cell r="D46">
            <v>330090803</v>
          </cell>
          <cell r="E46">
            <v>0</v>
          </cell>
          <cell r="F46">
            <v>330090803</v>
          </cell>
        </row>
        <row r="47">
          <cell r="A47" t="str">
            <v>05206</v>
          </cell>
          <cell r="B47" t="str">
            <v>ANTIOQUIA</v>
          </cell>
          <cell r="C47" t="str">
            <v>CONCEPCIÓN</v>
          </cell>
          <cell r="D47">
            <v>51381379</v>
          </cell>
          <cell r="E47">
            <v>0</v>
          </cell>
          <cell r="F47">
            <v>51381379</v>
          </cell>
        </row>
        <row r="48">
          <cell r="A48" t="str">
            <v>05209</v>
          </cell>
          <cell r="B48" t="str">
            <v>ANTIOQUIA</v>
          </cell>
          <cell r="C48" t="str">
            <v>CONCORDIA</v>
          </cell>
          <cell r="D48">
            <v>279200534</v>
          </cell>
          <cell r="E48">
            <v>0</v>
          </cell>
          <cell r="F48">
            <v>279200534</v>
          </cell>
        </row>
        <row r="49">
          <cell r="A49" t="str">
            <v>05212</v>
          </cell>
          <cell r="B49" t="str">
            <v>ANTIOQUIA</v>
          </cell>
          <cell r="C49" t="str">
            <v>COPACABANA</v>
          </cell>
          <cell r="D49">
            <v>897687532</v>
          </cell>
          <cell r="E49">
            <v>0</v>
          </cell>
          <cell r="F49">
            <v>897687532</v>
          </cell>
        </row>
        <row r="50">
          <cell r="A50" t="str">
            <v>05234</v>
          </cell>
          <cell r="B50" t="str">
            <v>ANTIOQUIA</v>
          </cell>
          <cell r="C50" t="str">
            <v>DABEIBA</v>
          </cell>
          <cell r="D50">
            <v>625367461</v>
          </cell>
          <cell r="E50">
            <v>0</v>
          </cell>
          <cell r="F50">
            <v>625367461</v>
          </cell>
        </row>
        <row r="51">
          <cell r="A51" t="str">
            <v>05237</v>
          </cell>
          <cell r="B51" t="str">
            <v>ANTIOQUIA</v>
          </cell>
          <cell r="C51" t="str">
            <v>DON MATÍAS</v>
          </cell>
          <cell r="D51">
            <v>273228680</v>
          </cell>
          <cell r="E51">
            <v>0</v>
          </cell>
          <cell r="F51">
            <v>273228680</v>
          </cell>
        </row>
        <row r="52">
          <cell r="A52" t="str">
            <v>05240</v>
          </cell>
          <cell r="B52" t="str">
            <v>ANTIOQUIA</v>
          </cell>
          <cell r="C52" t="str">
            <v>EBÉJICO</v>
          </cell>
          <cell r="D52">
            <v>162819483</v>
          </cell>
          <cell r="E52">
            <v>5830311</v>
          </cell>
          <cell r="F52">
            <v>168649794</v>
          </cell>
        </row>
        <row r="53">
          <cell r="A53" t="str">
            <v>05250</v>
          </cell>
          <cell r="B53" t="str">
            <v>ANTIOQUIA</v>
          </cell>
          <cell r="C53" t="str">
            <v>EL BAGRE</v>
          </cell>
          <cell r="D53">
            <v>1359183504</v>
          </cell>
          <cell r="E53">
            <v>0</v>
          </cell>
          <cell r="F53">
            <v>1359183504</v>
          </cell>
        </row>
        <row r="54">
          <cell r="A54" t="str">
            <v>05264</v>
          </cell>
          <cell r="B54" t="str">
            <v>ANTIOQUIA</v>
          </cell>
          <cell r="C54" t="str">
            <v>ENTRERRÍOS</v>
          </cell>
          <cell r="D54">
            <v>120986849</v>
          </cell>
          <cell r="E54">
            <v>0</v>
          </cell>
          <cell r="F54">
            <v>120986849</v>
          </cell>
        </row>
        <row r="55">
          <cell r="A55" t="str">
            <v>05266</v>
          </cell>
          <cell r="B55" t="str">
            <v>ANTIOQUIA</v>
          </cell>
          <cell r="C55" t="str">
            <v>ENVIGADO</v>
          </cell>
          <cell r="D55">
            <v>1207080886</v>
          </cell>
          <cell r="E55">
            <v>220323022</v>
          </cell>
          <cell r="F55">
            <v>1427403908</v>
          </cell>
        </row>
        <row r="56">
          <cell r="A56" t="str">
            <v>05282</v>
          </cell>
          <cell r="B56" t="str">
            <v>ANTIOQUIA</v>
          </cell>
          <cell r="C56" t="str">
            <v>FREDONIA</v>
          </cell>
          <cell r="D56">
            <v>238755897</v>
          </cell>
          <cell r="E56">
            <v>0</v>
          </cell>
          <cell r="F56">
            <v>238755897</v>
          </cell>
        </row>
        <row r="57">
          <cell r="A57" t="str">
            <v>05284</v>
          </cell>
          <cell r="B57" t="str">
            <v>ANTIOQUIA</v>
          </cell>
          <cell r="C57" t="str">
            <v>FRONTINO</v>
          </cell>
          <cell r="D57">
            <v>497862695</v>
          </cell>
          <cell r="E57">
            <v>0</v>
          </cell>
          <cell r="F57">
            <v>497862695</v>
          </cell>
        </row>
        <row r="58">
          <cell r="A58" t="str">
            <v>05306</v>
          </cell>
          <cell r="B58" t="str">
            <v>ANTIOQUIA</v>
          </cell>
          <cell r="C58" t="str">
            <v>GIRALDO</v>
          </cell>
          <cell r="D58">
            <v>139435239</v>
          </cell>
          <cell r="E58">
            <v>0</v>
          </cell>
          <cell r="F58">
            <v>139435239</v>
          </cell>
        </row>
        <row r="59">
          <cell r="A59" t="str">
            <v>05308</v>
          </cell>
          <cell r="B59" t="str">
            <v>ANTIOQUIA</v>
          </cell>
          <cell r="C59" t="str">
            <v>GIRARDOTA</v>
          </cell>
          <cell r="D59">
            <v>553352784</v>
          </cell>
          <cell r="E59">
            <v>44351383</v>
          </cell>
          <cell r="F59">
            <v>597704167</v>
          </cell>
        </row>
        <row r="60">
          <cell r="A60" t="str">
            <v>05310</v>
          </cell>
          <cell r="B60" t="str">
            <v>ANTIOQUIA</v>
          </cell>
          <cell r="C60" t="str">
            <v>GÓMEZ PLATA</v>
          </cell>
          <cell r="D60">
            <v>110208529</v>
          </cell>
          <cell r="E60">
            <v>0</v>
          </cell>
          <cell r="F60">
            <v>110208529</v>
          </cell>
        </row>
        <row r="61">
          <cell r="A61" t="str">
            <v>05313</v>
          </cell>
          <cell r="B61" t="str">
            <v>ANTIOQUIA</v>
          </cell>
          <cell r="C61" t="str">
            <v>GRANADA</v>
          </cell>
          <cell r="D61">
            <v>178877874</v>
          </cell>
          <cell r="E61">
            <v>0</v>
          </cell>
          <cell r="F61">
            <v>178877874</v>
          </cell>
        </row>
        <row r="62">
          <cell r="A62" t="str">
            <v>05315</v>
          </cell>
          <cell r="B62" t="str">
            <v>ANTIOQUIA</v>
          </cell>
          <cell r="C62" t="str">
            <v>GUADALUPE</v>
          </cell>
          <cell r="D62">
            <v>86488055</v>
          </cell>
          <cell r="E62">
            <v>0</v>
          </cell>
          <cell r="F62">
            <v>86488055</v>
          </cell>
        </row>
        <row r="63">
          <cell r="A63" t="str">
            <v>05318</v>
          </cell>
          <cell r="B63" t="str">
            <v>ANTIOQUIA</v>
          </cell>
          <cell r="C63" t="str">
            <v>GUARNE</v>
          </cell>
          <cell r="D63">
            <v>659331719</v>
          </cell>
          <cell r="E63">
            <v>0</v>
          </cell>
          <cell r="F63">
            <v>659331719</v>
          </cell>
        </row>
        <row r="64">
          <cell r="A64" t="str">
            <v>05321</v>
          </cell>
          <cell r="B64" t="str">
            <v>ANTIOQUIA</v>
          </cell>
          <cell r="C64" t="str">
            <v>GUATAPÉ</v>
          </cell>
          <cell r="D64">
            <v>141688042</v>
          </cell>
          <cell r="E64">
            <v>0</v>
          </cell>
          <cell r="F64">
            <v>141688042</v>
          </cell>
        </row>
        <row r="65">
          <cell r="A65" t="str">
            <v>05347</v>
          </cell>
          <cell r="B65" t="str">
            <v>ANTIOQUIA</v>
          </cell>
          <cell r="C65" t="str">
            <v>HELICONIA</v>
          </cell>
          <cell r="D65">
            <v>67346907</v>
          </cell>
          <cell r="E65">
            <v>0</v>
          </cell>
          <cell r="F65">
            <v>67346907</v>
          </cell>
        </row>
        <row r="66">
          <cell r="A66" t="str">
            <v>05353</v>
          </cell>
          <cell r="B66" t="str">
            <v>ANTIOQUIA</v>
          </cell>
          <cell r="C66" t="str">
            <v>HISPANIA</v>
          </cell>
          <cell r="D66">
            <v>64202370</v>
          </cell>
          <cell r="E66">
            <v>0</v>
          </cell>
          <cell r="F66">
            <v>64202370</v>
          </cell>
        </row>
        <row r="67">
          <cell r="A67" t="str">
            <v>05360</v>
          </cell>
          <cell r="B67" t="str">
            <v>ANTIOQUIA</v>
          </cell>
          <cell r="C67" t="str">
            <v>ITAGUÍ</v>
          </cell>
          <cell r="D67">
            <v>2545030850</v>
          </cell>
          <cell r="E67">
            <v>206787580</v>
          </cell>
          <cell r="F67">
            <v>2751818430</v>
          </cell>
        </row>
        <row r="68">
          <cell r="A68" t="str">
            <v>05361</v>
          </cell>
          <cell r="B68" t="str">
            <v>ANTIOQUIA</v>
          </cell>
          <cell r="C68" t="str">
            <v>ITUANGO</v>
          </cell>
          <cell r="D68">
            <v>404196931</v>
          </cell>
          <cell r="E68">
            <v>0</v>
          </cell>
          <cell r="F68">
            <v>404196931</v>
          </cell>
        </row>
        <row r="69">
          <cell r="A69" t="str">
            <v>05364</v>
          </cell>
          <cell r="B69" t="str">
            <v>ANTIOQUIA</v>
          </cell>
          <cell r="C69" t="str">
            <v>JARDÍN</v>
          </cell>
          <cell r="D69">
            <v>211963220</v>
          </cell>
          <cell r="E69">
            <v>0</v>
          </cell>
          <cell r="F69">
            <v>211963220</v>
          </cell>
        </row>
        <row r="70">
          <cell r="A70" t="str">
            <v>05368</v>
          </cell>
          <cell r="B70" t="str">
            <v>ANTIOQUIA</v>
          </cell>
          <cell r="C70" t="str">
            <v>JERICÓ</v>
          </cell>
          <cell r="D70">
            <v>152490240</v>
          </cell>
          <cell r="E70">
            <v>0</v>
          </cell>
          <cell r="F70">
            <v>152490240</v>
          </cell>
        </row>
        <row r="71">
          <cell r="A71" t="str">
            <v>05376</v>
          </cell>
          <cell r="B71" t="str">
            <v>ANTIOQUIA</v>
          </cell>
          <cell r="C71" t="str">
            <v>LA CEJA</v>
          </cell>
          <cell r="D71">
            <v>795938388</v>
          </cell>
          <cell r="E71">
            <v>0</v>
          </cell>
          <cell r="F71">
            <v>795938388</v>
          </cell>
        </row>
        <row r="72">
          <cell r="A72" t="str">
            <v>05380</v>
          </cell>
          <cell r="B72" t="str">
            <v>ANTIOQUIA</v>
          </cell>
          <cell r="C72" t="str">
            <v>LA ESTRELLA</v>
          </cell>
          <cell r="D72">
            <v>508074469</v>
          </cell>
          <cell r="E72">
            <v>0</v>
          </cell>
          <cell r="F72">
            <v>508074469</v>
          </cell>
        </row>
        <row r="73">
          <cell r="A73" t="str">
            <v>05390</v>
          </cell>
          <cell r="B73" t="str">
            <v>ANTIOQUIA</v>
          </cell>
          <cell r="C73" t="str">
            <v>LA PINTADA</v>
          </cell>
          <cell r="D73">
            <v>120850012</v>
          </cell>
          <cell r="E73">
            <v>0</v>
          </cell>
          <cell r="F73">
            <v>120850012</v>
          </cell>
        </row>
        <row r="74">
          <cell r="A74" t="str">
            <v>05400</v>
          </cell>
          <cell r="B74" t="str">
            <v>ANTIOQUIA</v>
          </cell>
          <cell r="C74" t="str">
            <v>LA UNIÓN</v>
          </cell>
          <cell r="D74">
            <v>330646748</v>
          </cell>
          <cell r="E74">
            <v>0</v>
          </cell>
          <cell r="F74">
            <v>330646748</v>
          </cell>
        </row>
        <row r="75">
          <cell r="A75" t="str">
            <v>05411</v>
          </cell>
          <cell r="B75" t="str">
            <v>ANTIOQUIA</v>
          </cell>
          <cell r="C75" t="str">
            <v>LIBORINA</v>
          </cell>
          <cell r="D75">
            <v>158568068</v>
          </cell>
          <cell r="E75">
            <v>0</v>
          </cell>
          <cell r="F75">
            <v>158568068</v>
          </cell>
        </row>
        <row r="76">
          <cell r="A76" t="str">
            <v>05425</v>
          </cell>
          <cell r="B76" t="str">
            <v>ANTIOQUIA</v>
          </cell>
          <cell r="C76" t="str">
            <v>MACEO</v>
          </cell>
          <cell r="D76">
            <v>168676147</v>
          </cell>
          <cell r="E76">
            <v>0</v>
          </cell>
          <cell r="F76">
            <v>168676147</v>
          </cell>
        </row>
        <row r="77">
          <cell r="A77" t="str">
            <v>05440</v>
          </cell>
          <cell r="B77" t="str">
            <v>ANTIOQUIA</v>
          </cell>
          <cell r="C77" t="str">
            <v>MARINILLA</v>
          </cell>
          <cell r="D77">
            <v>980135553</v>
          </cell>
          <cell r="E77">
            <v>22219251</v>
          </cell>
          <cell r="F77">
            <v>1002354804</v>
          </cell>
        </row>
        <row r="78">
          <cell r="A78" t="str">
            <v>05467</v>
          </cell>
          <cell r="B78" t="str">
            <v>ANTIOQUIA</v>
          </cell>
          <cell r="C78" t="str">
            <v>MONTEBELLO</v>
          </cell>
          <cell r="D78">
            <v>99830787</v>
          </cell>
          <cell r="E78">
            <v>0</v>
          </cell>
          <cell r="F78">
            <v>99830787</v>
          </cell>
        </row>
        <row r="79">
          <cell r="A79" t="str">
            <v>05475</v>
          </cell>
          <cell r="B79" t="str">
            <v>ANTIOQUIA</v>
          </cell>
          <cell r="C79" t="str">
            <v>MURINDÓ</v>
          </cell>
          <cell r="D79">
            <v>155061966</v>
          </cell>
          <cell r="E79">
            <v>0</v>
          </cell>
          <cell r="F79">
            <v>155061966</v>
          </cell>
        </row>
        <row r="80">
          <cell r="A80" t="str">
            <v>05480</v>
          </cell>
          <cell r="B80" t="str">
            <v>ANTIOQUIA</v>
          </cell>
          <cell r="C80" t="str">
            <v>MUTATÁ</v>
          </cell>
          <cell r="D80">
            <v>395807197</v>
          </cell>
          <cell r="E80">
            <v>0</v>
          </cell>
          <cell r="F80">
            <v>395807197</v>
          </cell>
        </row>
        <row r="81">
          <cell r="A81" t="str">
            <v>05483</v>
          </cell>
          <cell r="B81" t="str">
            <v>ANTIOQUIA</v>
          </cell>
          <cell r="C81" t="str">
            <v>NARIÑO</v>
          </cell>
          <cell r="D81">
            <v>150914157</v>
          </cell>
          <cell r="E81">
            <v>0</v>
          </cell>
          <cell r="F81">
            <v>150914157</v>
          </cell>
        </row>
        <row r="82">
          <cell r="A82" t="str">
            <v>05490</v>
          </cell>
          <cell r="B82" t="str">
            <v>ANTIOQUIA</v>
          </cell>
          <cell r="C82" t="str">
            <v>NECOCLÍ</v>
          </cell>
          <cell r="D82">
            <v>1832431099</v>
          </cell>
          <cell r="E82">
            <v>0</v>
          </cell>
          <cell r="F82">
            <v>1832431099</v>
          </cell>
        </row>
        <row r="83">
          <cell r="A83" t="str">
            <v>05495</v>
          </cell>
          <cell r="B83" t="str">
            <v>ANTIOQUIA</v>
          </cell>
          <cell r="C83" t="str">
            <v>NECHÍ</v>
          </cell>
          <cell r="D83">
            <v>902681055</v>
          </cell>
          <cell r="E83">
            <v>0</v>
          </cell>
          <cell r="F83">
            <v>902681055</v>
          </cell>
        </row>
        <row r="84">
          <cell r="A84" t="str">
            <v>05501</v>
          </cell>
          <cell r="B84" t="str">
            <v>ANTIOQUIA</v>
          </cell>
          <cell r="C84" t="str">
            <v>OLAYA</v>
          </cell>
          <cell r="D84">
            <v>50035468</v>
          </cell>
          <cell r="E84">
            <v>0</v>
          </cell>
          <cell r="F84">
            <v>50035468</v>
          </cell>
        </row>
        <row r="85">
          <cell r="A85" t="str">
            <v>05541</v>
          </cell>
          <cell r="B85" t="str">
            <v>ANTIOQUIA</v>
          </cell>
          <cell r="C85" t="str">
            <v>PEÑOL</v>
          </cell>
          <cell r="D85">
            <v>337102012</v>
          </cell>
          <cell r="E85">
            <v>6055514</v>
          </cell>
          <cell r="F85">
            <v>343157526</v>
          </cell>
        </row>
        <row r="86">
          <cell r="A86" t="str">
            <v>05543</v>
          </cell>
          <cell r="B86" t="str">
            <v>ANTIOQUIA</v>
          </cell>
          <cell r="C86" t="str">
            <v>PEQUE</v>
          </cell>
          <cell r="D86">
            <v>165254821</v>
          </cell>
          <cell r="E86">
            <v>3717978</v>
          </cell>
          <cell r="F86">
            <v>168972799</v>
          </cell>
        </row>
        <row r="87">
          <cell r="A87" t="str">
            <v>05576</v>
          </cell>
          <cell r="B87" t="str">
            <v>ANTIOQUIA</v>
          </cell>
          <cell r="C87" t="str">
            <v>PUEBLORRICO</v>
          </cell>
          <cell r="D87">
            <v>111422616</v>
          </cell>
          <cell r="E87">
            <v>0</v>
          </cell>
          <cell r="F87">
            <v>111422616</v>
          </cell>
        </row>
        <row r="88">
          <cell r="A88" t="str">
            <v>05579</v>
          </cell>
          <cell r="B88" t="str">
            <v>ANTIOQUIA</v>
          </cell>
          <cell r="C88" t="str">
            <v>PUERTO BERRÍO</v>
          </cell>
          <cell r="D88">
            <v>543071711</v>
          </cell>
          <cell r="E88">
            <v>0</v>
          </cell>
          <cell r="F88">
            <v>543071711</v>
          </cell>
        </row>
        <row r="89">
          <cell r="A89" t="str">
            <v>05585</v>
          </cell>
          <cell r="B89" t="str">
            <v>ANTIOQUIA</v>
          </cell>
          <cell r="C89" t="str">
            <v>PUERTO NARE</v>
          </cell>
          <cell r="D89">
            <v>212828320</v>
          </cell>
          <cell r="E89">
            <v>0</v>
          </cell>
          <cell r="F89">
            <v>212828320</v>
          </cell>
        </row>
        <row r="90">
          <cell r="A90" t="str">
            <v>05591</v>
          </cell>
          <cell r="B90" t="str">
            <v>ANTIOQUIA</v>
          </cell>
          <cell r="C90" t="str">
            <v>PUERTO TRIUNFO</v>
          </cell>
          <cell r="D90">
            <v>402343198</v>
          </cell>
          <cell r="E90">
            <v>0</v>
          </cell>
          <cell r="F90">
            <v>402343198</v>
          </cell>
        </row>
        <row r="91">
          <cell r="A91" t="str">
            <v>05604</v>
          </cell>
          <cell r="B91" t="str">
            <v>ANTIOQUIA</v>
          </cell>
          <cell r="C91" t="str">
            <v>REMEDIOS</v>
          </cell>
          <cell r="D91">
            <v>774950850</v>
          </cell>
          <cell r="E91">
            <v>0</v>
          </cell>
          <cell r="F91">
            <v>774950850</v>
          </cell>
        </row>
        <row r="92">
          <cell r="A92" t="str">
            <v>05607</v>
          </cell>
          <cell r="B92" t="str">
            <v>ANTIOQUIA</v>
          </cell>
          <cell r="C92" t="str">
            <v>RETIRO</v>
          </cell>
          <cell r="D92">
            <v>243182742</v>
          </cell>
          <cell r="E92">
            <v>0</v>
          </cell>
          <cell r="F92">
            <v>243182742</v>
          </cell>
        </row>
        <row r="93">
          <cell r="A93" t="str">
            <v>05615</v>
          </cell>
          <cell r="B93" t="str">
            <v>ANTIOQUIA</v>
          </cell>
          <cell r="C93" t="str">
            <v>RIONEGRO</v>
          </cell>
          <cell r="D93">
            <v>1656925385</v>
          </cell>
          <cell r="E93">
            <v>116038471</v>
          </cell>
          <cell r="F93">
            <v>1772963856</v>
          </cell>
        </row>
        <row r="94">
          <cell r="A94" t="str">
            <v>05628</v>
          </cell>
          <cell r="B94" t="str">
            <v>ANTIOQUIA</v>
          </cell>
          <cell r="C94" t="str">
            <v>SABANALARGA</v>
          </cell>
          <cell r="D94">
            <v>189156327</v>
          </cell>
          <cell r="E94">
            <v>0</v>
          </cell>
          <cell r="F94">
            <v>189156327</v>
          </cell>
        </row>
        <row r="95">
          <cell r="A95" t="str">
            <v>05631</v>
          </cell>
          <cell r="B95" t="str">
            <v>ANTIOQUIA</v>
          </cell>
          <cell r="C95" t="str">
            <v>SABANETA</v>
          </cell>
          <cell r="D95">
            <v>667277250</v>
          </cell>
          <cell r="E95">
            <v>24839570</v>
          </cell>
          <cell r="F95">
            <v>692116820</v>
          </cell>
        </row>
        <row r="96">
          <cell r="A96" t="str">
            <v>05642</v>
          </cell>
          <cell r="B96" t="str">
            <v>ANTIOQUIA</v>
          </cell>
          <cell r="C96" t="str">
            <v>SALGAR</v>
          </cell>
          <cell r="D96">
            <v>258696407</v>
          </cell>
          <cell r="E96">
            <v>0</v>
          </cell>
          <cell r="F96">
            <v>258696407</v>
          </cell>
        </row>
        <row r="97">
          <cell r="A97" t="str">
            <v>05647</v>
          </cell>
          <cell r="B97" t="str">
            <v>ANTIOQUIA</v>
          </cell>
          <cell r="C97" t="str">
            <v>SAN ANDRÉS</v>
          </cell>
          <cell r="D97">
            <v>113320621</v>
          </cell>
          <cell r="E97">
            <v>0</v>
          </cell>
          <cell r="F97">
            <v>113320621</v>
          </cell>
        </row>
        <row r="98">
          <cell r="A98" t="str">
            <v>05649</v>
          </cell>
          <cell r="B98" t="str">
            <v>ANTIOQUIA</v>
          </cell>
          <cell r="C98" t="str">
            <v>SAN CARLOS</v>
          </cell>
          <cell r="D98">
            <v>274533409</v>
          </cell>
          <cell r="E98">
            <v>0</v>
          </cell>
          <cell r="F98">
            <v>274533409</v>
          </cell>
        </row>
        <row r="99">
          <cell r="A99" t="str">
            <v>05652</v>
          </cell>
          <cell r="B99" t="str">
            <v>ANTIOQUIA</v>
          </cell>
          <cell r="C99" t="str">
            <v>SAN FRANCISCO</v>
          </cell>
          <cell r="D99">
            <v>90553256</v>
          </cell>
          <cell r="E99">
            <v>0</v>
          </cell>
          <cell r="F99">
            <v>90553256</v>
          </cell>
        </row>
        <row r="100">
          <cell r="A100" t="str">
            <v>05656</v>
          </cell>
          <cell r="B100" t="str">
            <v>ANTIOQUIA</v>
          </cell>
          <cell r="C100" t="str">
            <v>SAN JERÓNIMO</v>
          </cell>
          <cell r="D100">
            <v>239317011</v>
          </cell>
          <cell r="E100">
            <v>0</v>
          </cell>
          <cell r="F100">
            <v>239317011</v>
          </cell>
        </row>
        <row r="101">
          <cell r="A101" t="str">
            <v>05658</v>
          </cell>
          <cell r="B101" t="str">
            <v>ANTIOQUIA</v>
          </cell>
          <cell r="C101" t="str">
            <v>SAN JOSÉ DE LA MONTAÑA</v>
          </cell>
          <cell r="D101">
            <v>49217255</v>
          </cell>
          <cell r="E101">
            <v>0</v>
          </cell>
          <cell r="F101">
            <v>49217255</v>
          </cell>
        </row>
        <row r="102">
          <cell r="A102" t="str">
            <v>05659</v>
          </cell>
          <cell r="B102" t="str">
            <v>ANTIOQUIA</v>
          </cell>
          <cell r="C102" t="str">
            <v>SAN JUAN DE URABÁ</v>
          </cell>
          <cell r="D102">
            <v>877726671</v>
          </cell>
          <cell r="E102">
            <v>0</v>
          </cell>
          <cell r="F102">
            <v>877726671</v>
          </cell>
        </row>
        <row r="103">
          <cell r="A103" t="str">
            <v>05660</v>
          </cell>
          <cell r="B103" t="str">
            <v>ANTIOQUIA</v>
          </cell>
          <cell r="C103" t="str">
            <v>SAN LUIS</v>
          </cell>
          <cell r="D103">
            <v>283169795</v>
          </cell>
          <cell r="E103">
            <v>13786355</v>
          </cell>
          <cell r="F103">
            <v>296956150</v>
          </cell>
        </row>
        <row r="104">
          <cell r="A104" t="str">
            <v>05664</v>
          </cell>
          <cell r="B104" t="str">
            <v>ANTIOQUIA</v>
          </cell>
          <cell r="C104" t="str">
            <v>SAN PEDRO</v>
          </cell>
          <cell r="D104">
            <v>434899585</v>
          </cell>
          <cell r="E104">
            <v>0</v>
          </cell>
          <cell r="F104">
            <v>434899585</v>
          </cell>
        </row>
        <row r="105">
          <cell r="A105" t="str">
            <v>05665</v>
          </cell>
          <cell r="B105" t="str">
            <v>ANTIOQUIA</v>
          </cell>
          <cell r="C105" t="str">
            <v>SAN PEDRO DE URABÁ</v>
          </cell>
          <cell r="D105">
            <v>983244819</v>
          </cell>
          <cell r="E105">
            <v>0</v>
          </cell>
          <cell r="F105">
            <v>983244819</v>
          </cell>
        </row>
        <row r="106">
          <cell r="A106" t="str">
            <v>05667</v>
          </cell>
          <cell r="B106" t="str">
            <v>ANTIOQUIA</v>
          </cell>
          <cell r="C106" t="str">
            <v>SAN RAFAEL</v>
          </cell>
          <cell r="D106">
            <v>203941064</v>
          </cell>
          <cell r="E106">
            <v>0</v>
          </cell>
          <cell r="F106">
            <v>203941064</v>
          </cell>
        </row>
        <row r="107">
          <cell r="A107" t="str">
            <v>05670</v>
          </cell>
          <cell r="B107" t="str">
            <v>ANTIOQUIA</v>
          </cell>
          <cell r="C107" t="str">
            <v>SAN ROQUE</v>
          </cell>
          <cell r="D107">
            <v>384757089</v>
          </cell>
          <cell r="E107">
            <v>0</v>
          </cell>
          <cell r="F107">
            <v>384757089</v>
          </cell>
        </row>
        <row r="108">
          <cell r="A108" t="str">
            <v>05674</v>
          </cell>
          <cell r="B108" t="str">
            <v>ANTIOQUIA</v>
          </cell>
          <cell r="C108" t="str">
            <v>SAN VICENTE</v>
          </cell>
          <cell r="D108">
            <v>321160968</v>
          </cell>
          <cell r="E108">
            <v>0</v>
          </cell>
          <cell r="F108">
            <v>321160968</v>
          </cell>
        </row>
        <row r="109">
          <cell r="A109" t="str">
            <v>05679</v>
          </cell>
          <cell r="B109" t="str">
            <v>ANTIOQUIA</v>
          </cell>
          <cell r="C109" t="str">
            <v>SANTA BÁRBARA</v>
          </cell>
          <cell r="D109">
            <v>277539078</v>
          </cell>
          <cell r="E109">
            <v>10795154</v>
          </cell>
          <cell r="F109">
            <v>288334232</v>
          </cell>
        </row>
        <row r="110">
          <cell r="A110" t="str">
            <v>05686</v>
          </cell>
          <cell r="B110" t="str">
            <v>ANTIOQUIA</v>
          </cell>
          <cell r="C110" t="str">
            <v>SANTA ROSA DE OSOS</v>
          </cell>
          <cell r="D110">
            <v>592985845</v>
          </cell>
          <cell r="E110">
            <v>31538656</v>
          </cell>
          <cell r="F110">
            <v>624524501</v>
          </cell>
        </row>
        <row r="111">
          <cell r="A111" t="str">
            <v>05690</v>
          </cell>
          <cell r="B111" t="str">
            <v>ANTIOQUIA</v>
          </cell>
          <cell r="C111" t="str">
            <v>SANTO DOMINGO</v>
          </cell>
          <cell r="D111">
            <v>235920970</v>
          </cell>
          <cell r="E111">
            <v>0</v>
          </cell>
          <cell r="F111">
            <v>235920970</v>
          </cell>
        </row>
        <row r="112">
          <cell r="A112" t="str">
            <v>05697</v>
          </cell>
          <cell r="B112" t="str">
            <v>ANTIOQUIA</v>
          </cell>
          <cell r="C112" t="str">
            <v>EL SANTUARIO</v>
          </cell>
          <cell r="D112">
            <v>592517832</v>
          </cell>
          <cell r="E112">
            <v>0</v>
          </cell>
          <cell r="F112">
            <v>592517832</v>
          </cell>
        </row>
        <row r="113">
          <cell r="A113" t="str">
            <v>05736</v>
          </cell>
          <cell r="B113" t="str">
            <v>ANTIOQUIA</v>
          </cell>
          <cell r="C113" t="str">
            <v>SEGOVIA</v>
          </cell>
          <cell r="D113">
            <v>761159471</v>
          </cell>
          <cell r="E113">
            <v>0</v>
          </cell>
          <cell r="F113">
            <v>761159471</v>
          </cell>
        </row>
        <row r="114">
          <cell r="A114" t="str">
            <v>05756</v>
          </cell>
          <cell r="B114" t="str">
            <v>ANTIOQUIA</v>
          </cell>
          <cell r="C114" t="str">
            <v>SONSÓN</v>
          </cell>
          <cell r="D114">
            <v>609729766</v>
          </cell>
          <cell r="E114">
            <v>20270136</v>
          </cell>
          <cell r="F114">
            <v>629999902</v>
          </cell>
        </row>
        <row r="115">
          <cell r="A115" t="str">
            <v>05761</v>
          </cell>
          <cell r="B115" t="str">
            <v>ANTIOQUIA</v>
          </cell>
          <cell r="C115" t="str">
            <v>SOPETRÁN</v>
          </cell>
          <cell r="D115">
            <v>258904905</v>
          </cell>
          <cell r="E115">
            <v>0</v>
          </cell>
          <cell r="F115">
            <v>258904905</v>
          </cell>
        </row>
        <row r="116">
          <cell r="A116" t="str">
            <v>05789</v>
          </cell>
          <cell r="B116" t="str">
            <v>ANTIOQUIA</v>
          </cell>
          <cell r="C116" t="str">
            <v>TÁMESIS</v>
          </cell>
          <cell r="D116">
            <v>237731809</v>
          </cell>
          <cell r="E116">
            <v>31449743</v>
          </cell>
          <cell r="F116">
            <v>269181552</v>
          </cell>
        </row>
        <row r="117">
          <cell r="A117" t="str">
            <v>05790</v>
          </cell>
          <cell r="B117" t="str">
            <v>ANTIOQUIA</v>
          </cell>
          <cell r="C117" t="str">
            <v>TARAZÁ</v>
          </cell>
          <cell r="D117">
            <v>605299082</v>
          </cell>
          <cell r="E117">
            <v>0</v>
          </cell>
          <cell r="F117">
            <v>605299082</v>
          </cell>
        </row>
        <row r="118">
          <cell r="A118" t="str">
            <v>05792</v>
          </cell>
          <cell r="B118" t="str">
            <v>ANTIOQUIA</v>
          </cell>
          <cell r="C118" t="str">
            <v>TARSO</v>
          </cell>
          <cell r="D118">
            <v>73696818</v>
          </cell>
          <cell r="E118">
            <v>4037005</v>
          </cell>
          <cell r="F118">
            <v>77733823</v>
          </cell>
        </row>
        <row r="119">
          <cell r="A119" t="str">
            <v>05809</v>
          </cell>
          <cell r="B119" t="str">
            <v>ANTIOQUIA</v>
          </cell>
          <cell r="C119" t="str">
            <v>TITIRIBÍ</v>
          </cell>
          <cell r="D119">
            <v>108830350</v>
          </cell>
          <cell r="E119">
            <v>10556202</v>
          </cell>
          <cell r="F119">
            <v>119386552</v>
          </cell>
        </row>
        <row r="120">
          <cell r="A120" t="str">
            <v>05819</v>
          </cell>
          <cell r="B120" t="str">
            <v>ANTIOQUIA</v>
          </cell>
          <cell r="C120" t="str">
            <v>TOLEDO</v>
          </cell>
          <cell r="D120">
            <v>100261696</v>
          </cell>
          <cell r="E120">
            <v>0</v>
          </cell>
          <cell r="F120">
            <v>100261696</v>
          </cell>
        </row>
        <row r="121">
          <cell r="A121" t="str">
            <v>05837</v>
          </cell>
          <cell r="B121" t="str">
            <v>ANTIOQUIA</v>
          </cell>
          <cell r="C121" t="str">
            <v>TURBO</v>
          </cell>
          <cell r="D121">
            <v>4305303232</v>
          </cell>
          <cell r="E121">
            <v>115231158</v>
          </cell>
          <cell r="F121">
            <v>4420534390</v>
          </cell>
        </row>
        <row r="122">
          <cell r="A122" t="str">
            <v>05842</v>
          </cell>
          <cell r="B122" t="str">
            <v>ANTIOQUIA</v>
          </cell>
          <cell r="C122" t="str">
            <v>URAMITA</v>
          </cell>
          <cell r="D122">
            <v>126707050</v>
          </cell>
          <cell r="E122">
            <v>0</v>
          </cell>
          <cell r="F122">
            <v>126707050</v>
          </cell>
        </row>
        <row r="123">
          <cell r="A123" t="str">
            <v>05847</v>
          </cell>
          <cell r="B123" t="str">
            <v>ANTIOQUIA</v>
          </cell>
          <cell r="C123" t="str">
            <v>URRAO</v>
          </cell>
          <cell r="D123">
            <v>675295419</v>
          </cell>
          <cell r="E123">
            <v>0</v>
          </cell>
          <cell r="F123">
            <v>675295419</v>
          </cell>
        </row>
        <row r="124">
          <cell r="A124" t="str">
            <v>05854</v>
          </cell>
          <cell r="B124" t="str">
            <v>ANTIOQUIA</v>
          </cell>
          <cell r="C124" t="str">
            <v>VALDIVIA</v>
          </cell>
          <cell r="D124">
            <v>283311669</v>
          </cell>
          <cell r="E124">
            <v>17829653</v>
          </cell>
          <cell r="F124">
            <v>301141322</v>
          </cell>
        </row>
        <row r="125">
          <cell r="A125" t="str">
            <v>05856</v>
          </cell>
          <cell r="B125" t="str">
            <v>ANTIOQUIA</v>
          </cell>
          <cell r="C125" t="str">
            <v>VALPARAÍSO</v>
          </cell>
          <cell r="D125">
            <v>66388443</v>
          </cell>
          <cell r="E125">
            <v>0</v>
          </cell>
          <cell r="F125">
            <v>66388443</v>
          </cell>
        </row>
        <row r="126">
          <cell r="A126" t="str">
            <v>05858</v>
          </cell>
          <cell r="B126" t="str">
            <v>ANTIOQUIA</v>
          </cell>
          <cell r="C126" t="str">
            <v>VEGACHÍ</v>
          </cell>
          <cell r="D126">
            <v>293140636</v>
          </cell>
          <cell r="E126">
            <v>0</v>
          </cell>
          <cell r="F126">
            <v>293140636</v>
          </cell>
        </row>
        <row r="127">
          <cell r="A127" t="str">
            <v>05861</v>
          </cell>
          <cell r="B127" t="str">
            <v>ANTIOQUIA</v>
          </cell>
          <cell r="C127" t="str">
            <v>VENECIA</v>
          </cell>
          <cell r="D127">
            <v>132096247</v>
          </cell>
          <cell r="E127">
            <v>0</v>
          </cell>
          <cell r="F127">
            <v>132096247</v>
          </cell>
        </row>
        <row r="128">
          <cell r="A128" t="str">
            <v>05873</v>
          </cell>
          <cell r="B128" t="str">
            <v>ANTIOQUIA</v>
          </cell>
          <cell r="C128" t="str">
            <v>VIGÍA DEL FUERTE</v>
          </cell>
          <cell r="D128">
            <v>382008221</v>
          </cell>
          <cell r="E128">
            <v>16306618</v>
          </cell>
          <cell r="F128">
            <v>398314839</v>
          </cell>
        </row>
        <row r="129">
          <cell r="A129" t="str">
            <v>05885</v>
          </cell>
          <cell r="B129" t="str">
            <v>ANTIOQUIA</v>
          </cell>
          <cell r="C129" t="str">
            <v>YALÍ</v>
          </cell>
          <cell r="D129">
            <v>119548542</v>
          </cell>
          <cell r="E129">
            <v>0</v>
          </cell>
          <cell r="F129">
            <v>119548542</v>
          </cell>
        </row>
        <row r="130">
          <cell r="A130" t="str">
            <v>05887</v>
          </cell>
          <cell r="B130" t="str">
            <v>ANTIOQUIA</v>
          </cell>
          <cell r="C130" t="str">
            <v>YARUMAL</v>
          </cell>
          <cell r="D130">
            <v>649374936</v>
          </cell>
          <cell r="E130">
            <v>76810295</v>
          </cell>
          <cell r="F130">
            <v>726185231</v>
          </cell>
        </row>
        <row r="131">
          <cell r="A131" t="str">
            <v>05890</v>
          </cell>
          <cell r="B131" t="str">
            <v>ANTIOQUIA</v>
          </cell>
          <cell r="C131" t="str">
            <v>YOLOMBÓ</v>
          </cell>
          <cell r="D131">
            <v>344956374</v>
          </cell>
          <cell r="E131">
            <v>0</v>
          </cell>
          <cell r="F131">
            <v>344956374</v>
          </cell>
        </row>
        <row r="132">
          <cell r="A132" t="str">
            <v>05893</v>
          </cell>
          <cell r="B132" t="str">
            <v>ANTIOQUIA</v>
          </cell>
          <cell r="C132" t="str">
            <v>YONDÓ</v>
          </cell>
          <cell r="D132">
            <v>436049238</v>
          </cell>
          <cell r="E132">
            <v>0</v>
          </cell>
          <cell r="F132">
            <v>436049238</v>
          </cell>
        </row>
        <row r="133">
          <cell r="A133" t="str">
            <v>05895</v>
          </cell>
          <cell r="B133" t="str">
            <v>ANTIOQUIA</v>
          </cell>
          <cell r="C133" t="str">
            <v>ZARAGOZA</v>
          </cell>
          <cell r="D133">
            <v>850246636</v>
          </cell>
          <cell r="E133">
            <v>0</v>
          </cell>
          <cell r="F133">
            <v>850246636</v>
          </cell>
        </row>
        <row r="134">
          <cell r="A134" t="str">
            <v>08001</v>
          </cell>
          <cell r="B134" t="str">
            <v>ATLANTICO</v>
          </cell>
          <cell r="C134" t="str">
            <v>BARRANQUILLA</v>
          </cell>
          <cell r="D134">
            <v>16187877497</v>
          </cell>
          <cell r="E134">
            <v>1119573186</v>
          </cell>
          <cell r="F134">
            <v>17307450683</v>
          </cell>
        </row>
        <row r="135">
          <cell r="A135" t="str">
            <v>08078</v>
          </cell>
          <cell r="B135" t="str">
            <v>ATLANTICO</v>
          </cell>
          <cell r="C135" t="str">
            <v>BARANOA</v>
          </cell>
          <cell r="D135">
            <v>1021771642</v>
          </cell>
          <cell r="E135">
            <v>102922050</v>
          </cell>
          <cell r="F135">
            <v>1124693692</v>
          </cell>
        </row>
        <row r="136">
          <cell r="A136" t="str">
            <v>08137</v>
          </cell>
          <cell r="B136" t="str">
            <v>ATLANTICO</v>
          </cell>
          <cell r="C136" t="str">
            <v>CAMPO DE LA CRUZ</v>
          </cell>
          <cell r="D136">
            <v>591701952</v>
          </cell>
          <cell r="E136">
            <v>117628384</v>
          </cell>
          <cell r="F136">
            <v>709330336</v>
          </cell>
        </row>
        <row r="137">
          <cell r="A137" t="str">
            <v>08141</v>
          </cell>
          <cell r="B137" t="str">
            <v>ATLANTICO</v>
          </cell>
          <cell r="C137" t="str">
            <v>CANDELARIA</v>
          </cell>
          <cell r="D137">
            <v>383591673</v>
          </cell>
          <cell r="E137">
            <v>20536161</v>
          </cell>
          <cell r="F137">
            <v>404127834</v>
          </cell>
        </row>
        <row r="138">
          <cell r="A138" t="str">
            <v>08296</v>
          </cell>
          <cell r="B138" t="str">
            <v>ATLANTICO</v>
          </cell>
          <cell r="C138" t="str">
            <v>GALAPA</v>
          </cell>
          <cell r="D138">
            <v>910130275</v>
          </cell>
          <cell r="E138">
            <v>65291743</v>
          </cell>
          <cell r="F138">
            <v>975422018</v>
          </cell>
        </row>
        <row r="139">
          <cell r="A139" t="str">
            <v>08372</v>
          </cell>
          <cell r="B139" t="str">
            <v>ATLANTICO</v>
          </cell>
          <cell r="C139" t="str">
            <v>JUAN DE ACOSTA</v>
          </cell>
          <cell r="D139">
            <v>456383798</v>
          </cell>
          <cell r="E139">
            <v>33486726</v>
          </cell>
          <cell r="F139">
            <v>489870524</v>
          </cell>
        </row>
        <row r="140">
          <cell r="A140" t="str">
            <v>08421</v>
          </cell>
          <cell r="B140" t="str">
            <v>ATLANTICO</v>
          </cell>
          <cell r="C140" t="str">
            <v>LURUACO</v>
          </cell>
          <cell r="D140">
            <v>639017899</v>
          </cell>
          <cell r="E140">
            <v>44069855</v>
          </cell>
          <cell r="F140">
            <v>683087754</v>
          </cell>
        </row>
        <row r="141">
          <cell r="A141" t="str">
            <v>08433</v>
          </cell>
          <cell r="B141" t="str">
            <v>ATLANTICO</v>
          </cell>
          <cell r="C141" t="str">
            <v>MALAMBO</v>
          </cell>
          <cell r="D141">
            <v>1346743880</v>
          </cell>
          <cell r="E141">
            <v>73457384</v>
          </cell>
          <cell r="F141">
            <v>1420201264</v>
          </cell>
        </row>
        <row r="142">
          <cell r="A142" t="str">
            <v>08436</v>
          </cell>
          <cell r="B142" t="str">
            <v>ATLANTICO</v>
          </cell>
          <cell r="C142" t="str">
            <v>MANATÍ</v>
          </cell>
          <cell r="D142">
            <v>459529572</v>
          </cell>
          <cell r="E142">
            <v>33740437</v>
          </cell>
          <cell r="F142">
            <v>493270009</v>
          </cell>
        </row>
        <row r="143">
          <cell r="A143" t="str">
            <v>08520</v>
          </cell>
          <cell r="B143" t="str">
            <v>ATLANTICO</v>
          </cell>
          <cell r="C143" t="str">
            <v>PALMAR DE VARELA</v>
          </cell>
          <cell r="D143">
            <v>595391066</v>
          </cell>
          <cell r="E143">
            <v>46240128</v>
          </cell>
          <cell r="F143">
            <v>641631194</v>
          </cell>
        </row>
        <row r="144">
          <cell r="A144" t="str">
            <v>08549</v>
          </cell>
          <cell r="B144" t="str">
            <v>ATLANTICO</v>
          </cell>
          <cell r="C144" t="str">
            <v>PIOJÓ</v>
          </cell>
          <cell r="D144">
            <v>99907648</v>
          </cell>
          <cell r="E144">
            <v>13075695</v>
          </cell>
          <cell r="F144">
            <v>112983343</v>
          </cell>
        </row>
        <row r="145">
          <cell r="A145" t="str">
            <v>08558</v>
          </cell>
          <cell r="B145" t="str">
            <v>ATLANTICO</v>
          </cell>
          <cell r="C145" t="str">
            <v>POLONUEVO</v>
          </cell>
          <cell r="D145">
            <v>291477907</v>
          </cell>
          <cell r="E145">
            <v>42486092</v>
          </cell>
          <cell r="F145">
            <v>333963999</v>
          </cell>
        </row>
        <row r="146">
          <cell r="A146" t="str">
            <v>08560</v>
          </cell>
          <cell r="B146" t="str">
            <v>ATLANTICO</v>
          </cell>
          <cell r="C146" t="str">
            <v>PONEDERA</v>
          </cell>
          <cell r="D146">
            <v>538587435</v>
          </cell>
          <cell r="E146">
            <v>61915325</v>
          </cell>
          <cell r="F146">
            <v>600502760</v>
          </cell>
        </row>
        <row r="147">
          <cell r="A147" t="str">
            <v>08573</v>
          </cell>
          <cell r="B147" t="str">
            <v>ATLANTICO</v>
          </cell>
          <cell r="C147" t="str">
            <v>PUERTO COLOMBIA</v>
          </cell>
          <cell r="D147">
            <v>578059005</v>
          </cell>
          <cell r="E147">
            <v>44951629</v>
          </cell>
          <cell r="F147">
            <v>623010634</v>
          </cell>
        </row>
        <row r="148">
          <cell r="A148" t="str">
            <v>08606</v>
          </cell>
          <cell r="B148" t="str">
            <v>ATLANTICO</v>
          </cell>
          <cell r="C148" t="str">
            <v>REPELÓN</v>
          </cell>
          <cell r="D148">
            <v>676018618</v>
          </cell>
          <cell r="E148">
            <v>51876982</v>
          </cell>
          <cell r="F148">
            <v>727895600</v>
          </cell>
        </row>
        <row r="149">
          <cell r="A149" t="str">
            <v>08634</v>
          </cell>
          <cell r="B149" t="str">
            <v>ATLANTICO</v>
          </cell>
          <cell r="C149" t="str">
            <v>SABANAGRANDE</v>
          </cell>
          <cell r="D149">
            <v>458840215</v>
          </cell>
          <cell r="E149">
            <v>21669948</v>
          </cell>
          <cell r="F149">
            <v>480510163</v>
          </cell>
        </row>
        <row r="150">
          <cell r="A150" t="str">
            <v>08638</v>
          </cell>
          <cell r="B150" t="str">
            <v>ATLANTICO</v>
          </cell>
          <cell r="C150" t="str">
            <v>SABANALARGA</v>
          </cell>
          <cell r="D150">
            <v>1949439889</v>
          </cell>
          <cell r="E150">
            <v>214224823</v>
          </cell>
          <cell r="F150">
            <v>2163664712</v>
          </cell>
        </row>
        <row r="151">
          <cell r="A151" t="str">
            <v>08675</v>
          </cell>
          <cell r="B151" t="str">
            <v>ATLANTICO</v>
          </cell>
          <cell r="C151" t="str">
            <v>SANTA LUCÍA</v>
          </cell>
          <cell r="D151">
            <v>298005025</v>
          </cell>
          <cell r="E151">
            <v>59601005</v>
          </cell>
          <cell r="F151">
            <v>357606030</v>
          </cell>
        </row>
        <row r="152">
          <cell r="A152" t="str">
            <v>08685</v>
          </cell>
          <cell r="B152" t="str">
            <v>ATLANTICO</v>
          </cell>
          <cell r="C152" t="str">
            <v>SANTO TOMÁS</v>
          </cell>
          <cell r="D152">
            <v>387663918</v>
          </cell>
          <cell r="E152">
            <v>68986004</v>
          </cell>
          <cell r="F152">
            <v>456649922</v>
          </cell>
        </row>
        <row r="153">
          <cell r="A153" t="str">
            <v>08758</v>
          </cell>
          <cell r="B153" t="str">
            <v>ATLANTICO</v>
          </cell>
          <cell r="C153" t="str">
            <v>SOLEDAD</v>
          </cell>
          <cell r="D153">
            <v>4768483287</v>
          </cell>
          <cell r="E153">
            <v>461455770</v>
          </cell>
          <cell r="F153">
            <v>5229939057</v>
          </cell>
        </row>
        <row r="154">
          <cell r="A154" t="str">
            <v>08770</v>
          </cell>
          <cell r="B154" t="str">
            <v>ATLANTICO</v>
          </cell>
          <cell r="C154" t="str">
            <v>SUAN</v>
          </cell>
          <cell r="D154">
            <v>235465670</v>
          </cell>
          <cell r="E154">
            <v>40140139</v>
          </cell>
          <cell r="F154">
            <v>275605809</v>
          </cell>
        </row>
        <row r="155">
          <cell r="A155" t="str">
            <v>08832</v>
          </cell>
          <cell r="B155" t="str">
            <v>ATLANTICO</v>
          </cell>
          <cell r="C155" t="str">
            <v>TUBARÁ</v>
          </cell>
          <cell r="D155">
            <v>238424660</v>
          </cell>
          <cell r="E155">
            <v>27732416</v>
          </cell>
          <cell r="F155">
            <v>266157076</v>
          </cell>
        </row>
        <row r="156">
          <cell r="A156" t="str">
            <v>08849</v>
          </cell>
          <cell r="B156" t="str">
            <v>ATLANTICO</v>
          </cell>
          <cell r="C156" t="str">
            <v>USIACURÍ</v>
          </cell>
          <cell r="D156">
            <v>141443247</v>
          </cell>
          <cell r="E156">
            <v>0</v>
          </cell>
          <cell r="F156">
            <v>141443247</v>
          </cell>
        </row>
        <row r="157">
          <cell r="A157" t="str">
            <v>11001</v>
          </cell>
          <cell r="B157" t="str">
            <v>BOGOTA D.C.</v>
          </cell>
          <cell r="C157" t="str">
            <v>BOGOTÁ D.C.</v>
          </cell>
          <cell r="D157">
            <v>55650058007</v>
          </cell>
          <cell r="E157">
            <v>2582095774</v>
          </cell>
          <cell r="F157">
            <v>58232153781</v>
          </cell>
        </row>
        <row r="158">
          <cell r="A158" t="str">
            <v>13001</v>
          </cell>
          <cell r="B158" t="str">
            <v>BOLIVAR</v>
          </cell>
          <cell r="C158" t="str">
            <v>CARTAGENA</v>
          </cell>
          <cell r="D158">
            <v>12779246725</v>
          </cell>
          <cell r="E158">
            <v>119560651</v>
          </cell>
          <cell r="F158">
            <v>12898807376</v>
          </cell>
        </row>
        <row r="159">
          <cell r="A159" t="str">
            <v>13006</v>
          </cell>
          <cell r="B159" t="str">
            <v>BOLIVAR</v>
          </cell>
          <cell r="C159" t="str">
            <v>ACHÍ</v>
          </cell>
          <cell r="D159">
            <v>942753475</v>
          </cell>
          <cell r="E159">
            <v>33326538</v>
          </cell>
          <cell r="F159">
            <v>976080013</v>
          </cell>
        </row>
        <row r="160">
          <cell r="A160" t="str">
            <v>13030</v>
          </cell>
          <cell r="B160" t="str">
            <v>BOLIVAR</v>
          </cell>
          <cell r="C160" t="str">
            <v>ALTOS DEL ROSARIO</v>
          </cell>
          <cell r="D160">
            <v>363209084</v>
          </cell>
          <cell r="E160">
            <v>0</v>
          </cell>
          <cell r="F160">
            <v>363209084</v>
          </cell>
        </row>
        <row r="161">
          <cell r="A161" t="str">
            <v>13042</v>
          </cell>
          <cell r="B161" t="str">
            <v>BOLIVAR</v>
          </cell>
          <cell r="C161" t="str">
            <v>ARENAL</v>
          </cell>
          <cell r="D161">
            <v>247142921</v>
          </cell>
          <cell r="E161">
            <v>0</v>
          </cell>
          <cell r="F161">
            <v>247142921</v>
          </cell>
        </row>
        <row r="162">
          <cell r="A162" t="str">
            <v>13052</v>
          </cell>
          <cell r="B162" t="str">
            <v>BOLIVAR</v>
          </cell>
          <cell r="C162" t="str">
            <v>ARJONA</v>
          </cell>
          <cell r="D162">
            <v>1491604228</v>
          </cell>
          <cell r="E162">
            <v>79748515</v>
          </cell>
          <cell r="F162">
            <v>1571352743</v>
          </cell>
        </row>
        <row r="163">
          <cell r="A163" t="str">
            <v>13062</v>
          </cell>
          <cell r="B163" t="str">
            <v>BOLIVAR</v>
          </cell>
          <cell r="C163" t="str">
            <v>ARROYOHONDO</v>
          </cell>
          <cell r="D163">
            <v>235268488</v>
          </cell>
          <cell r="E163">
            <v>0</v>
          </cell>
          <cell r="F163">
            <v>235268488</v>
          </cell>
        </row>
        <row r="164">
          <cell r="A164" t="str">
            <v>13074</v>
          </cell>
          <cell r="B164" t="str">
            <v>BOLIVAR</v>
          </cell>
          <cell r="C164" t="str">
            <v>BARRANCO DE LOBA</v>
          </cell>
          <cell r="D164">
            <v>651710331</v>
          </cell>
          <cell r="E164">
            <v>32507930</v>
          </cell>
          <cell r="F164">
            <v>684218261</v>
          </cell>
        </row>
        <row r="165">
          <cell r="A165" t="str">
            <v>13140</v>
          </cell>
          <cell r="B165" t="str">
            <v>BOLIVAR</v>
          </cell>
          <cell r="C165" t="str">
            <v>CALAMAR</v>
          </cell>
          <cell r="D165">
            <v>717201880</v>
          </cell>
          <cell r="E165">
            <v>6757040</v>
          </cell>
          <cell r="F165">
            <v>723958920</v>
          </cell>
        </row>
        <row r="166">
          <cell r="A166" t="str">
            <v>13160</v>
          </cell>
          <cell r="B166" t="str">
            <v>BOLIVAR</v>
          </cell>
          <cell r="C166" t="str">
            <v>CANTAGALLO</v>
          </cell>
          <cell r="D166">
            <v>278179924</v>
          </cell>
          <cell r="E166">
            <v>11137568</v>
          </cell>
          <cell r="F166">
            <v>289317492</v>
          </cell>
        </row>
        <row r="167">
          <cell r="A167" t="str">
            <v>13188</v>
          </cell>
          <cell r="B167" t="str">
            <v>BOLIVAR</v>
          </cell>
          <cell r="C167" t="str">
            <v>CICUCO</v>
          </cell>
          <cell r="D167">
            <v>372931657</v>
          </cell>
          <cell r="E167">
            <v>0</v>
          </cell>
          <cell r="F167">
            <v>372931657</v>
          </cell>
        </row>
        <row r="168">
          <cell r="A168" t="str">
            <v>13212</v>
          </cell>
          <cell r="B168" t="str">
            <v>BOLIVAR</v>
          </cell>
          <cell r="C168" t="str">
            <v>CÓRDOBA</v>
          </cell>
          <cell r="D168">
            <v>480364004</v>
          </cell>
          <cell r="E168">
            <v>4845421</v>
          </cell>
          <cell r="F168">
            <v>485209425</v>
          </cell>
        </row>
        <row r="169">
          <cell r="A169" t="str">
            <v>13222</v>
          </cell>
          <cell r="B169" t="str">
            <v>BOLIVAR</v>
          </cell>
          <cell r="C169" t="str">
            <v>CLEMENCIA</v>
          </cell>
          <cell r="D169">
            <v>525448797</v>
          </cell>
          <cell r="E169">
            <v>0</v>
          </cell>
          <cell r="F169">
            <v>525448797</v>
          </cell>
        </row>
        <row r="170">
          <cell r="A170" t="str">
            <v>13244</v>
          </cell>
          <cell r="B170" t="str">
            <v>BOLIVAR</v>
          </cell>
          <cell r="C170" t="str">
            <v>EL CARMEN DE BOLÍVAR</v>
          </cell>
          <cell r="D170">
            <v>1911007107</v>
          </cell>
          <cell r="E170">
            <v>41352343</v>
          </cell>
          <cell r="F170">
            <v>1952359450</v>
          </cell>
        </row>
        <row r="171">
          <cell r="A171" t="str">
            <v>13248</v>
          </cell>
          <cell r="B171" t="str">
            <v>BOLIVAR</v>
          </cell>
          <cell r="C171" t="str">
            <v>EL GUAMO</v>
          </cell>
          <cell r="D171">
            <v>177130204</v>
          </cell>
          <cell r="E171">
            <v>0</v>
          </cell>
          <cell r="F171">
            <v>177130204</v>
          </cell>
        </row>
        <row r="172">
          <cell r="A172" t="str">
            <v>13268</v>
          </cell>
          <cell r="B172" t="str">
            <v>BOLIVAR</v>
          </cell>
          <cell r="C172" t="str">
            <v>EL PEÑÓN</v>
          </cell>
          <cell r="D172">
            <v>244919523</v>
          </cell>
          <cell r="E172">
            <v>3335593</v>
          </cell>
          <cell r="F172">
            <v>248255116</v>
          </cell>
        </row>
        <row r="173">
          <cell r="A173" t="str">
            <v>13300</v>
          </cell>
          <cell r="B173" t="str">
            <v>BOLIVAR</v>
          </cell>
          <cell r="C173" t="str">
            <v>HATILLO DE LOBA</v>
          </cell>
          <cell r="D173">
            <v>493883904</v>
          </cell>
          <cell r="E173">
            <v>16915830</v>
          </cell>
          <cell r="F173">
            <v>510799734</v>
          </cell>
        </row>
        <row r="174">
          <cell r="A174" t="str">
            <v>13430</v>
          </cell>
          <cell r="B174" t="str">
            <v>BOLIVAR</v>
          </cell>
          <cell r="C174" t="str">
            <v>MAGANGUÉ</v>
          </cell>
          <cell r="D174">
            <v>2802740279</v>
          </cell>
          <cell r="E174">
            <v>97337816</v>
          </cell>
          <cell r="F174">
            <v>2900078095</v>
          </cell>
        </row>
        <row r="175">
          <cell r="A175" t="str">
            <v>13433</v>
          </cell>
          <cell r="B175" t="str">
            <v>BOLIVAR</v>
          </cell>
          <cell r="C175" t="str">
            <v>MAHATES</v>
          </cell>
          <cell r="D175">
            <v>704515004</v>
          </cell>
          <cell r="E175">
            <v>36455320</v>
          </cell>
          <cell r="F175">
            <v>740970324</v>
          </cell>
        </row>
        <row r="176">
          <cell r="A176" t="str">
            <v>13440</v>
          </cell>
          <cell r="B176" t="str">
            <v>BOLIVAR</v>
          </cell>
          <cell r="C176" t="str">
            <v>MARGARITA</v>
          </cell>
          <cell r="D176">
            <v>302627708</v>
          </cell>
          <cell r="E176">
            <v>0</v>
          </cell>
          <cell r="F176">
            <v>302627708</v>
          </cell>
        </row>
        <row r="177">
          <cell r="A177" t="str">
            <v>13442</v>
          </cell>
          <cell r="B177" t="str">
            <v>BOLIVAR</v>
          </cell>
          <cell r="C177" t="str">
            <v>MARÍA LA BAJA</v>
          </cell>
          <cell r="D177">
            <v>1623787092</v>
          </cell>
          <cell r="E177">
            <v>17886526</v>
          </cell>
          <cell r="F177">
            <v>1641673618</v>
          </cell>
        </row>
        <row r="178">
          <cell r="A178" t="str">
            <v>13458</v>
          </cell>
          <cell r="B178" t="str">
            <v>BOLIVAR</v>
          </cell>
          <cell r="C178" t="str">
            <v>MONTECRISTO</v>
          </cell>
          <cell r="D178">
            <v>522500452</v>
          </cell>
          <cell r="E178">
            <v>5229794</v>
          </cell>
          <cell r="F178">
            <v>527730246</v>
          </cell>
        </row>
        <row r="179">
          <cell r="A179" t="str">
            <v>13468</v>
          </cell>
          <cell r="B179" t="str">
            <v>BOLIVAR</v>
          </cell>
          <cell r="C179" t="str">
            <v>MOMPÓS</v>
          </cell>
          <cell r="D179">
            <v>1262216787</v>
          </cell>
          <cell r="E179">
            <v>39237168</v>
          </cell>
          <cell r="F179">
            <v>1301453955</v>
          </cell>
        </row>
        <row r="180">
          <cell r="A180" t="str">
            <v>13473</v>
          </cell>
          <cell r="B180" t="str">
            <v>BOLIVAR</v>
          </cell>
          <cell r="C180" t="str">
            <v>MORALES</v>
          </cell>
          <cell r="D180">
            <v>728668058</v>
          </cell>
          <cell r="E180">
            <v>0</v>
          </cell>
          <cell r="F180">
            <v>728668058</v>
          </cell>
        </row>
        <row r="181">
          <cell r="A181" t="str">
            <v>13490</v>
          </cell>
          <cell r="B181" t="str">
            <v>BOLIVAR</v>
          </cell>
          <cell r="C181" t="str">
            <v>NOROSÍ</v>
          </cell>
          <cell r="D181">
            <v>398229022</v>
          </cell>
          <cell r="E181">
            <v>0</v>
          </cell>
          <cell r="F181">
            <v>398229022</v>
          </cell>
        </row>
        <row r="182">
          <cell r="A182" t="str">
            <v>13549</v>
          </cell>
          <cell r="B182" t="str">
            <v>BOLIVAR</v>
          </cell>
          <cell r="C182" t="str">
            <v>PINILLOS</v>
          </cell>
          <cell r="D182">
            <v>865320669</v>
          </cell>
          <cell r="E182">
            <v>8734217</v>
          </cell>
          <cell r="F182">
            <v>874054886</v>
          </cell>
        </row>
        <row r="183">
          <cell r="A183" t="str">
            <v>13580</v>
          </cell>
          <cell r="B183" t="str">
            <v>BOLIVAR</v>
          </cell>
          <cell r="C183" t="str">
            <v>REGIDOR</v>
          </cell>
          <cell r="D183">
            <v>175166808</v>
          </cell>
          <cell r="E183">
            <v>0</v>
          </cell>
          <cell r="F183">
            <v>175166808</v>
          </cell>
        </row>
        <row r="184">
          <cell r="A184" t="str">
            <v>13600</v>
          </cell>
          <cell r="B184" t="str">
            <v>BOLIVAR</v>
          </cell>
          <cell r="C184" t="str">
            <v>RÍO VIEJO</v>
          </cell>
          <cell r="D184">
            <v>245763725</v>
          </cell>
          <cell r="E184">
            <v>0</v>
          </cell>
          <cell r="F184">
            <v>245763725</v>
          </cell>
        </row>
        <row r="185">
          <cell r="A185" t="str">
            <v>13620</v>
          </cell>
          <cell r="B185" t="str">
            <v>BOLIVAR</v>
          </cell>
          <cell r="C185" t="str">
            <v>SAN CRISTÓBAL</v>
          </cell>
          <cell r="D185">
            <v>178503217</v>
          </cell>
          <cell r="E185">
            <v>14758996</v>
          </cell>
          <cell r="F185">
            <v>193262213</v>
          </cell>
        </row>
        <row r="186">
          <cell r="A186" t="str">
            <v>13647</v>
          </cell>
          <cell r="B186" t="str">
            <v>BOLIVAR</v>
          </cell>
          <cell r="C186" t="str">
            <v>SAN ESTANISLAO</v>
          </cell>
          <cell r="D186">
            <v>444951635</v>
          </cell>
          <cell r="E186">
            <v>15428419</v>
          </cell>
          <cell r="F186">
            <v>460380054</v>
          </cell>
        </row>
        <row r="187">
          <cell r="A187" t="str">
            <v>13650</v>
          </cell>
          <cell r="B187" t="str">
            <v>BOLIVAR</v>
          </cell>
          <cell r="C187" t="str">
            <v>SAN FERNANDO</v>
          </cell>
          <cell r="D187">
            <v>278990449</v>
          </cell>
          <cell r="E187">
            <v>0</v>
          </cell>
          <cell r="F187">
            <v>278990449</v>
          </cell>
        </row>
        <row r="188">
          <cell r="A188" t="str">
            <v>13654</v>
          </cell>
          <cell r="B188" t="str">
            <v>BOLIVAR</v>
          </cell>
          <cell r="C188" t="str">
            <v>SAN JACINTO</v>
          </cell>
          <cell r="D188">
            <v>836799323</v>
          </cell>
          <cell r="E188">
            <v>0</v>
          </cell>
          <cell r="F188">
            <v>836799323</v>
          </cell>
        </row>
        <row r="189">
          <cell r="A189" t="str">
            <v>13655</v>
          </cell>
          <cell r="B189" t="str">
            <v>BOLIVAR</v>
          </cell>
          <cell r="C189" t="str">
            <v>SAN JACINTO DEL CAUCA</v>
          </cell>
          <cell r="D189">
            <v>331014355</v>
          </cell>
          <cell r="E189">
            <v>0</v>
          </cell>
          <cell r="F189">
            <v>331014355</v>
          </cell>
        </row>
        <row r="190">
          <cell r="A190" t="str">
            <v>13657</v>
          </cell>
          <cell r="B190" t="str">
            <v>BOLIVAR</v>
          </cell>
          <cell r="C190" t="str">
            <v>SAN JUAN NEPOMUCENO</v>
          </cell>
          <cell r="D190">
            <v>864876908</v>
          </cell>
          <cell r="E190">
            <v>19292225</v>
          </cell>
          <cell r="F190">
            <v>884169133</v>
          </cell>
        </row>
        <row r="191">
          <cell r="A191" t="str">
            <v>13667</v>
          </cell>
          <cell r="B191" t="str">
            <v>BOLIVAR</v>
          </cell>
          <cell r="C191" t="str">
            <v>SAN MARTÍN DE LOBA</v>
          </cell>
          <cell r="D191">
            <v>626656581</v>
          </cell>
          <cell r="E191">
            <v>25966036</v>
          </cell>
          <cell r="F191">
            <v>652622617</v>
          </cell>
        </row>
        <row r="192">
          <cell r="A192" t="str">
            <v>13670</v>
          </cell>
          <cell r="B192" t="str">
            <v>BOLIVAR</v>
          </cell>
          <cell r="C192" t="str">
            <v>SAN PABLO</v>
          </cell>
          <cell r="D192">
            <v>849652901</v>
          </cell>
          <cell r="E192">
            <v>0</v>
          </cell>
          <cell r="F192">
            <v>849652901</v>
          </cell>
        </row>
        <row r="193">
          <cell r="A193" t="str">
            <v>13673</v>
          </cell>
          <cell r="B193" t="str">
            <v>BOLIVAR</v>
          </cell>
          <cell r="C193" t="str">
            <v>SANTA CATALINA</v>
          </cell>
          <cell r="D193">
            <v>468022095</v>
          </cell>
          <cell r="E193">
            <v>0</v>
          </cell>
          <cell r="F193">
            <v>468022095</v>
          </cell>
        </row>
        <row r="194">
          <cell r="A194" t="str">
            <v>13683</v>
          </cell>
          <cell r="B194" t="str">
            <v>BOLIVAR</v>
          </cell>
          <cell r="C194" t="str">
            <v>SANTA ROSA</v>
          </cell>
          <cell r="D194">
            <v>583716767</v>
          </cell>
          <cell r="E194">
            <v>0</v>
          </cell>
          <cell r="F194">
            <v>583716767</v>
          </cell>
        </row>
        <row r="195">
          <cell r="A195" t="str">
            <v>13688</v>
          </cell>
          <cell r="B195" t="str">
            <v>BOLIVAR</v>
          </cell>
          <cell r="C195" t="str">
            <v>SANTA ROSA DEL SUR</v>
          </cell>
          <cell r="D195">
            <v>1235290114</v>
          </cell>
          <cell r="E195">
            <v>36496976</v>
          </cell>
          <cell r="F195">
            <v>1271787090</v>
          </cell>
        </row>
        <row r="196">
          <cell r="A196" t="str">
            <v>13744</v>
          </cell>
          <cell r="B196" t="str">
            <v>BOLIVAR</v>
          </cell>
          <cell r="C196" t="str">
            <v>SIMITÍ</v>
          </cell>
          <cell r="D196">
            <v>489091325</v>
          </cell>
          <cell r="E196">
            <v>18226240</v>
          </cell>
          <cell r="F196">
            <v>507317565</v>
          </cell>
        </row>
        <row r="197">
          <cell r="A197" t="str">
            <v>13760</v>
          </cell>
          <cell r="B197" t="str">
            <v>BOLIVAR</v>
          </cell>
          <cell r="C197" t="str">
            <v>SOPLAVIENTO</v>
          </cell>
          <cell r="D197">
            <v>185384661</v>
          </cell>
          <cell r="E197">
            <v>14119538</v>
          </cell>
          <cell r="F197">
            <v>199504199</v>
          </cell>
        </row>
        <row r="198">
          <cell r="A198" t="str">
            <v>13780</v>
          </cell>
          <cell r="B198" t="str">
            <v>BOLIVAR</v>
          </cell>
          <cell r="C198" t="str">
            <v>TALAIGUA NUEVO</v>
          </cell>
          <cell r="D198">
            <v>368387974</v>
          </cell>
          <cell r="E198">
            <v>0</v>
          </cell>
          <cell r="F198">
            <v>368387974</v>
          </cell>
        </row>
        <row r="199">
          <cell r="A199" t="str">
            <v>13810</v>
          </cell>
          <cell r="B199" t="str">
            <v>BOLIVAR</v>
          </cell>
          <cell r="C199" t="str">
            <v>TIQUISIO</v>
          </cell>
          <cell r="D199">
            <v>846610439</v>
          </cell>
          <cell r="E199">
            <v>0</v>
          </cell>
          <cell r="F199">
            <v>846610439</v>
          </cell>
        </row>
        <row r="200">
          <cell r="A200" t="str">
            <v>13836</v>
          </cell>
          <cell r="B200" t="str">
            <v>BOLIVAR</v>
          </cell>
          <cell r="C200" t="str">
            <v>TURBACO</v>
          </cell>
          <cell r="D200">
            <v>1348759062</v>
          </cell>
          <cell r="E200">
            <v>9266221</v>
          </cell>
          <cell r="F200">
            <v>1358025283</v>
          </cell>
        </row>
        <row r="201">
          <cell r="A201" t="str">
            <v>13838</v>
          </cell>
          <cell r="B201" t="str">
            <v>BOLIVAR</v>
          </cell>
          <cell r="C201" t="str">
            <v>TURBANÁ</v>
          </cell>
          <cell r="D201">
            <v>463984884</v>
          </cell>
          <cell r="E201">
            <v>0</v>
          </cell>
          <cell r="F201">
            <v>463984884</v>
          </cell>
        </row>
        <row r="202">
          <cell r="A202" t="str">
            <v>13873</v>
          </cell>
          <cell r="B202" t="str">
            <v>BOLIVAR</v>
          </cell>
          <cell r="C202" t="str">
            <v>VILLANUEVA</v>
          </cell>
          <cell r="D202">
            <v>555576948</v>
          </cell>
          <cell r="E202">
            <v>0</v>
          </cell>
          <cell r="F202">
            <v>555576948</v>
          </cell>
        </row>
        <row r="203">
          <cell r="A203" t="str">
            <v>13894</v>
          </cell>
          <cell r="B203" t="str">
            <v>BOLIVAR</v>
          </cell>
          <cell r="C203" t="str">
            <v>ZAMBRANO</v>
          </cell>
          <cell r="D203">
            <v>312613110</v>
          </cell>
          <cell r="E203">
            <v>27302169</v>
          </cell>
          <cell r="F203">
            <v>339915279</v>
          </cell>
        </row>
        <row r="204">
          <cell r="A204" t="str">
            <v>15001</v>
          </cell>
          <cell r="B204" t="str">
            <v>BOYACA</v>
          </cell>
          <cell r="C204" t="str">
            <v>TUNJA</v>
          </cell>
          <cell r="D204">
            <v>1489107868</v>
          </cell>
          <cell r="E204">
            <v>150677493</v>
          </cell>
          <cell r="F204">
            <v>1639785361</v>
          </cell>
        </row>
        <row r="205">
          <cell r="A205" t="str">
            <v>15022</v>
          </cell>
          <cell r="B205" t="str">
            <v>BOYACA</v>
          </cell>
          <cell r="C205" t="str">
            <v>ALMEIDA</v>
          </cell>
          <cell r="D205">
            <v>20472656</v>
          </cell>
          <cell r="E205">
            <v>4094531</v>
          </cell>
          <cell r="F205">
            <v>24567187</v>
          </cell>
        </row>
        <row r="206">
          <cell r="A206" t="str">
            <v>15047</v>
          </cell>
          <cell r="B206" t="str">
            <v>BOYACA</v>
          </cell>
          <cell r="C206" t="str">
            <v>AQUITANIA</v>
          </cell>
          <cell r="D206">
            <v>243801547</v>
          </cell>
          <cell r="E206">
            <v>36089134</v>
          </cell>
          <cell r="F206">
            <v>279890681</v>
          </cell>
        </row>
        <row r="207">
          <cell r="A207" t="str">
            <v>15051</v>
          </cell>
          <cell r="B207" t="str">
            <v>BOYACA</v>
          </cell>
          <cell r="C207" t="str">
            <v>ARCABUCO</v>
          </cell>
          <cell r="D207">
            <v>99526818</v>
          </cell>
          <cell r="E207">
            <v>4799777</v>
          </cell>
          <cell r="F207">
            <v>104326595</v>
          </cell>
        </row>
        <row r="208">
          <cell r="A208" t="str">
            <v>15087</v>
          </cell>
          <cell r="B208" t="str">
            <v>BOYACA</v>
          </cell>
          <cell r="C208" t="str">
            <v>BELÉN</v>
          </cell>
          <cell r="D208">
            <v>138651221</v>
          </cell>
          <cell r="E208">
            <v>27730244</v>
          </cell>
          <cell r="F208">
            <v>166381465</v>
          </cell>
        </row>
        <row r="209">
          <cell r="A209" t="str">
            <v>15090</v>
          </cell>
          <cell r="B209" t="str">
            <v>BOYACA</v>
          </cell>
          <cell r="C209" t="str">
            <v>BERBEO</v>
          </cell>
          <cell r="D209">
            <v>21119276</v>
          </cell>
          <cell r="E209">
            <v>928212</v>
          </cell>
          <cell r="F209">
            <v>22047488</v>
          </cell>
        </row>
        <row r="210">
          <cell r="A210" t="str">
            <v>15092</v>
          </cell>
          <cell r="B210" t="str">
            <v>BOYACA</v>
          </cell>
          <cell r="C210" t="str">
            <v>BETEITIVA</v>
          </cell>
          <cell r="D210">
            <v>24821375</v>
          </cell>
          <cell r="E210">
            <v>3352809</v>
          </cell>
          <cell r="F210">
            <v>28174184</v>
          </cell>
        </row>
        <row r="211">
          <cell r="A211" t="str">
            <v>15097</v>
          </cell>
          <cell r="B211" t="str">
            <v>BOYACA</v>
          </cell>
          <cell r="C211" t="str">
            <v>BOAVITA</v>
          </cell>
          <cell r="D211">
            <v>96026313</v>
          </cell>
          <cell r="E211">
            <v>4735724</v>
          </cell>
          <cell r="F211">
            <v>100762037</v>
          </cell>
        </row>
        <row r="212">
          <cell r="A212" t="str">
            <v>15104</v>
          </cell>
          <cell r="B212" t="str">
            <v>BOYACA</v>
          </cell>
          <cell r="C212" t="str">
            <v>BOYACÁ</v>
          </cell>
          <cell r="D212">
            <v>70421371</v>
          </cell>
          <cell r="E212">
            <v>1542321</v>
          </cell>
          <cell r="F212">
            <v>71963692</v>
          </cell>
        </row>
        <row r="213">
          <cell r="A213" t="str">
            <v>15106</v>
          </cell>
          <cell r="B213" t="str">
            <v>BOYACA</v>
          </cell>
          <cell r="C213" t="str">
            <v>BRICEÑO</v>
          </cell>
          <cell r="D213">
            <v>35515263</v>
          </cell>
          <cell r="E213">
            <v>1520578</v>
          </cell>
          <cell r="F213">
            <v>37035841</v>
          </cell>
        </row>
        <row r="214">
          <cell r="A214" t="str">
            <v>15109</v>
          </cell>
          <cell r="B214" t="str">
            <v>BOYACA</v>
          </cell>
          <cell r="C214" t="str">
            <v>BUENAVISTA</v>
          </cell>
          <cell r="D214">
            <v>71400535</v>
          </cell>
          <cell r="E214">
            <v>7891027</v>
          </cell>
          <cell r="F214">
            <v>79291562</v>
          </cell>
        </row>
        <row r="215">
          <cell r="A215" t="str">
            <v>15114</v>
          </cell>
          <cell r="B215" t="str">
            <v>BOYACA</v>
          </cell>
          <cell r="C215" t="str">
            <v>BUSBANZA</v>
          </cell>
          <cell r="D215">
            <v>10291843</v>
          </cell>
          <cell r="E215">
            <v>0</v>
          </cell>
          <cell r="F215">
            <v>10291843</v>
          </cell>
        </row>
        <row r="216">
          <cell r="A216" t="str">
            <v>15131</v>
          </cell>
          <cell r="B216" t="str">
            <v>BOYACA</v>
          </cell>
          <cell r="C216" t="str">
            <v>CALDAS</v>
          </cell>
          <cell r="D216">
            <v>49118033</v>
          </cell>
          <cell r="E216">
            <v>5873205</v>
          </cell>
          <cell r="F216">
            <v>54991238</v>
          </cell>
        </row>
        <row r="217">
          <cell r="A217" t="str">
            <v>15135</v>
          </cell>
          <cell r="B217" t="str">
            <v>BOYACA</v>
          </cell>
          <cell r="C217" t="str">
            <v>CAMPOHERMOSO</v>
          </cell>
          <cell r="D217">
            <v>52262272</v>
          </cell>
          <cell r="E217">
            <v>10452454</v>
          </cell>
          <cell r="F217">
            <v>62714726</v>
          </cell>
        </row>
        <row r="218">
          <cell r="A218" t="str">
            <v>15162</v>
          </cell>
          <cell r="B218" t="str">
            <v>BOYACA</v>
          </cell>
          <cell r="C218" t="str">
            <v>CERINZA</v>
          </cell>
          <cell r="D218">
            <v>46666989</v>
          </cell>
          <cell r="E218">
            <v>9333398</v>
          </cell>
          <cell r="F218">
            <v>56000387</v>
          </cell>
        </row>
        <row r="219">
          <cell r="A219" t="str">
            <v>15172</v>
          </cell>
          <cell r="B219" t="str">
            <v>BOYACA</v>
          </cell>
          <cell r="C219" t="str">
            <v>CHINAVITA</v>
          </cell>
          <cell r="D219">
            <v>46601409</v>
          </cell>
          <cell r="E219">
            <v>6947703</v>
          </cell>
          <cell r="F219">
            <v>53549112</v>
          </cell>
        </row>
        <row r="220">
          <cell r="A220" t="str">
            <v>15176</v>
          </cell>
          <cell r="B220" t="str">
            <v>BOYACA</v>
          </cell>
          <cell r="C220" t="str">
            <v>CHIQUINQUIRÁ</v>
          </cell>
          <cell r="D220">
            <v>774836771</v>
          </cell>
          <cell r="E220">
            <v>62559418</v>
          </cell>
          <cell r="F220">
            <v>837396189</v>
          </cell>
        </row>
        <row r="221">
          <cell r="A221" t="str">
            <v>15180</v>
          </cell>
          <cell r="B221" t="str">
            <v>BOYACA</v>
          </cell>
          <cell r="C221" t="str">
            <v>CHISCAS</v>
          </cell>
          <cell r="D221">
            <v>73495995</v>
          </cell>
          <cell r="E221">
            <v>1755870</v>
          </cell>
          <cell r="F221">
            <v>75251865</v>
          </cell>
        </row>
        <row r="222">
          <cell r="A222" t="str">
            <v>15183</v>
          </cell>
          <cell r="B222" t="str">
            <v>BOYACA</v>
          </cell>
          <cell r="C222" t="str">
            <v>CHITA</v>
          </cell>
          <cell r="D222">
            <v>203711108</v>
          </cell>
          <cell r="E222">
            <v>18635015</v>
          </cell>
          <cell r="F222">
            <v>222346123</v>
          </cell>
        </row>
        <row r="223">
          <cell r="A223" t="str">
            <v>15185</v>
          </cell>
          <cell r="B223" t="str">
            <v>BOYACA</v>
          </cell>
          <cell r="C223" t="str">
            <v>CHITARAQUE</v>
          </cell>
          <cell r="D223">
            <v>93854938</v>
          </cell>
          <cell r="E223">
            <v>18770988</v>
          </cell>
          <cell r="F223">
            <v>112625926</v>
          </cell>
        </row>
        <row r="224">
          <cell r="A224" t="str">
            <v>15187</v>
          </cell>
          <cell r="B224" t="str">
            <v>BOYACA</v>
          </cell>
          <cell r="C224" t="str">
            <v>CHIVATÁ</v>
          </cell>
          <cell r="D224">
            <v>47609317</v>
          </cell>
          <cell r="E224">
            <v>9521863</v>
          </cell>
          <cell r="F224">
            <v>57131180</v>
          </cell>
        </row>
        <row r="225">
          <cell r="A225" t="str">
            <v>15189</v>
          </cell>
          <cell r="B225" t="str">
            <v>BOYACA</v>
          </cell>
          <cell r="C225" t="str">
            <v>CIÉNEGA</v>
          </cell>
          <cell r="D225">
            <v>90870429</v>
          </cell>
          <cell r="E225">
            <v>18174086</v>
          </cell>
          <cell r="F225">
            <v>109044515</v>
          </cell>
        </row>
        <row r="226">
          <cell r="A226" t="str">
            <v>15204</v>
          </cell>
          <cell r="B226" t="str">
            <v>BOYACA</v>
          </cell>
          <cell r="C226" t="str">
            <v>COMBITA</v>
          </cell>
          <cell r="D226">
            <v>133469714</v>
          </cell>
          <cell r="E226">
            <v>1894733</v>
          </cell>
          <cell r="F226">
            <v>135364447</v>
          </cell>
        </row>
        <row r="227">
          <cell r="A227" t="str">
            <v>15212</v>
          </cell>
          <cell r="B227" t="str">
            <v>BOYACA</v>
          </cell>
          <cell r="C227" t="str">
            <v>COPER</v>
          </cell>
          <cell r="D227">
            <v>43518821</v>
          </cell>
          <cell r="E227">
            <v>1189815</v>
          </cell>
          <cell r="F227">
            <v>44708636</v>
          </cell>
        </row>
        <row r="228">
          <cell r="A228" t="str">
            <v>15215</v>
          </cell>
          <cell r="B228" t="str">
            <v>BOYACA</v>
          </cell>
          <cell r="C228" t="str">
            <v>CORRALES</v>
          </cell>
          <cell r="D228">
            <v>39671474</v>
          </cell>
          <cell r="E228">
            <v>1609095</v>
          </cell>
          <cell r="F228">
            <v>41280569</v>
          </cell>
        </row>
        <row r="229">
          <cell r="A229" t="str">
            <v>15218</v>
          </cell>
          <cell r="B229" t="str">
            <v>BOYACA</v>
          </cell>
          <cell r="C229" t="str">
            <v>COVARACHÍA</v>
          </cell>
          <cell r="D229">
            <v>51212035</v>
          </cell>
          <cell r="E229">
            <v>2631298</v>
          </cell>
          <cell r="F229">
            <v>53843333</v>
          </cell>
        </row>
        <row r="230">
          <cell r="A230" t="str">
            <v>15223</v>
          </cell>
          <cell r="B230" t="str">
            <v>BOYACA</v>
          </cell>
          <cell r="C230" t="str">
            <v>CUBARÁ</v>
          </cell>
          <cell r="D230">
            <v>229444830</v>
          </cell>
          <cell r="E230">
            <v>28563423</v>
          </cell>
          <cell r="F230">
            <v>258008253</v>
          </cell>
        </row>
        <row r="231">
          <cell r="A231" t="str">
            <v>15224</v>
          </cell>
          <cell r="B231" t="str">
            <v>BOYACA</v>
          </cell>
          <cell r="C231" t="str">
            <v>CUCAITA</v>
          </cell>
          <cell r="D231">
            <v>70358773</v>
          </cell>
          <cell r="E231">
            <v>7401565</v>
          </cell>
          <cell r="F231">
            <v>77760338</v>
          </cell>
        </row>
        <row r="232">
          <cell r="A232" t="str">
            <v>15226</v>
          </cell>
          <cell r="B232" t="str">
            <v>BOYACA</v>
          </cell>
          <cell r="C232" t="str">
            <v>CUÍTIVA</v>
          </cell>
          <cell r="D232">
            <v>30723090</v>
          </cell>
          <cell r="E232">
            <v>6144618</v>
          </cell>
          <cell r="F232">
            <v>36867708</v>
          </cell>
        </row>
        <row r="233">
          <cell r="A233" t="str">
            <v>15232</v>
          </cell>
          <cell r="B233" t="str">
            <v>BOYACA</v>
          </cell>
          <cell r="C233" t="str">
            <v>CHIQUIZA</v>
          </cell>
          <cell r="D233">
            <v>68036565</v>
          </cell>
          <cell r="E233">
            <v>2618099</v>
          </cell>
          <cell r="F233">
            <v>70654664</v>
          </cell>
        </row>
        <row r="234">
          <cell r="A234" t="str">
            <v>15236</v>
          </cell>
          <cell r="B234" t="str">
            <v>BOYACA</v>
          </cell>
          <cell r="C234" t="str">
            <v>CHIVOR</v>
          </cell>
          <cell r="D234">
            <v>32977231</v>
          </cell>
          <cell r="E234">
            <v>6595446</v>
          </cell>
          <cell r="F234">
            <v>39572677</v>
          </cell>
        </row>
        <row r="235">
          <cell r="A235" t="str">
            <v>15238</v>
          </cell>
          <cell r="B235" t="str">
            <v>BOYACA</v>
          </cell>
          <cell r="C235" t="str">
            <v>DUITAMA</v>
          </cell>
          <cell r="D235">
            <v>1399046458</v>
          </cell>
          <cell r="E235">
            <v>190962635</v>
          </cell>
          <cell r="F235">
            <v>1590009093</v>
          </cell>
        </row>
        <row r="236">
          <cell r="A236" t="str">
            <v>15244</v>
          </cell>
          <cell r="B236" t="str">
            <v>BOYACA</v>
          </cell>
          <cell r="C236" t="str">
            <v>EL COCUY</v>
          </cell>
          <cell r="D236">
            <v>83959132</v>
          </cell>
          <cell r="E236">
            <v>11300842</v>
          </cell>
          <cell r="F236">
            <v>95259974</v>
          </cell>
        </row>
        <row r="237">
          <cell r="A237" t="str">
            <v>15248</v>
          </cell>
          <cell r="B237" t="str">
            <v>BOYACA</v>
          </cell>
          <cell r="C237" t="str">
            <v>EL ESPINO</v>
          </cell>
          <cell r="D237">
            <v>47673406</v>
          </cell>
          <cell r="E237">
            <v>5755212</v>
          </cell>
          <cell r="F237">
            <v>53428618</v>
          </cell>
        </row>
        <row r="238">
          <cell r="A238" t="str">
            <v>15272</v>
          </cell>
          <cell r="B238" t="str">
            <v>BOYACA</v>
          </cell>
          <cell r="C238" t="str">
            <v>FIRAVITOBA</v>
          </cell>
          <cell r="D238">
            <v>75324205</v>
          </cell>
          <cell r="E238">
            <v>4785871</v>
          </cell>
          <cell r="F238">
            <v>80110076</v>
          </cell>
        </row>
        <row r="239">
          <cell r="A239" t="str">
            <v>15276</v>
          </cell>
          <cell r="B239" t="str">
            <v>BOYACA</v>
          </cell>
          <cell r="C239" t="str">
            <v>FLORESTA</v>
          </cell>
          <cell r="D239">
            <v>48829787</v>
          </cell>
          <cell r="E239">
            <v>2731586</v>
          </cell>
          <cell r="F239">
            <v>51561373</v>
          </cell>
        </row>
        <row r="240">
          <cell r="A240" t="str">
            <v>15293</v>
          </cell>
          <cell r="B240" t="str">
            <v>BOYACA</v>
          </cell>
          <cell r="C240" t="str">
            <v>GACHANTIVÁ</v>
          </cell>
          <cell r="D240">
            <v>52554906</v>
          </cell>
          <cell r="E240">
            <v>8830990</v>
          </cell>
          <cell r="F240">
            <v>61385896</v>
          </cell>
        </row>
        <row r="241">
          <cell r="A241" t="str">
            <v>15296</v>
          </cell>
          <cell r="B241" t="str">
            <v>BOYACA</v>
          </cell>
          <cell r="C241" t="str">
            <v>GÁMEZA</v>
          </cell>
          <cell r="D241">
            <v>84920660</v>
          </cell>
          <cell r="E241">
            <v>13517714</v>
          </cell>
          <cell r="F241">
            <v>98438374</v>
          </cell>
        </row>
        <row r="242">
          <cell r="A242" t="str">
            <v>15299</v>
          </cell>
          <cell r="B242" t="str">
            <v>BOYACA</v>
          </cell>
          <cell r="C242" t="str">
            <v>GARAGOA</v>
          </cell>
          <cell r="D242">
            <v>215295694</v>
          </cell>
          <cell r="E242">
            <v>12285992</v>
          </cell>
          <cell r="F242">
            <v>227581686</v>
          </cell>
        </row>
        <row r="243">
          <cell r="A243" t="str">
            <v>15317</v>
          </cell>
          <cell r="B243" t="str">
            <v>BOYACA</v>
          </cell>
          <cell r="C243" t="str">
            <v>GUACAMAYAS</v>
          </cell>
          <cell r="D243">
            <v>22746442</v>
          </cell>
          <cell r="E243">
            <v>899198</v>
          </cell>
          <cell r="F243">
            <v>23645640</v>
          </cell>
        </row>
        <row r="244">
          <cell r="A244" t="str">
            <v>15322</v>
          </cell>
          <cell r="B244" t="str">
            <v>BOYACA</v>
          </cell>
          <cell r="C244" t="str">
            <v>GUATEQUE</v>
          </cell>
          <cell r="D244">
            <v>139073218</v>
          </cell>
          <cell r="E244">
            <v>27814644</v>
          </cell>
          <cell r="F244">
            <v>166887862</v>
          </cell>
        </row>
        <row r="245">
          <cell r="A245" t="str">
            <v>15325</v>
          </cell>
          <cell r="B245" t="str">
            <v>BOYACA</v>
          </cell>
          <cell r="C245" t="str">
            <v>GUAYATÁ</v>
          </cell>
          <cell r="D245">
            <v>42006678</v>
          </cell>
          <cell r="E245">
            <v>1539205</v>
          </cell>
          <cell r="F245">
            <v>43545883</v>
          </cell>
        </row>
        <row r="246">
          <cell r="A246" t="str">
            <v>15332</v>
          </cell>
          <cell r="B246" t="str">
            <v>BOYACA</v>
          </cell>
          <cell r="C246" t="str">
            <v>GUICÁN</v>
          </cell>
          <cell r="D246">
            <v>77277551</v>
          </cell>
          <cell r="E246">
            <v>15455510</v>
          </cell>
          <cell r="F246">
            <v>92733061</v>
          </cell>
        </row>
        <row r="247">
          <cell r="A247" t="str">
            <v>15362</v>
          </cell>
          <cell r="B247" t="str">
            <v>BOYACA</v>
          </cell>
          <cell r="C247" t="str">
            <v>IZA</v>
          </cell>
          <cell r="D247">
            <v>31386846</v>
          </cell>
          <cell r="E247">
            <v>6277369</v>
          </cell>
          <cell r="F247">
            <v>37664215</v>
          </cell>
        </row>
        <row r="248">
          <cell r="A248" t="str">
            <v>15367</v>
          </cell>
          <cell r="B248" t="str">
            <v>BOYACA</v>
          </cell>
          <cell r="C248" t="str">
            <v>JENESANO</v>
          </cell>
          <cell r="D248">
            <v>107107843</v>
          </cell>
          <cell r="E248">
            <v>4782188</v>
          </cell>
          <cell r="F248">
            <v>111890031</v>
          </cell>
        </row>
        <row r="249">
          <cell r="A249" t="str">
            <v>15368</v>
          </cell>
          <cell r="B249" t="str">
            <v>BOYACA</v>
          </cell>
          <cell r="C249" t="str">
            <v>JERICÓ</v>
          </cell>
          <cell r="D249">
            <v>86583321</v>
          </cell>
          <cell r="E249">
            <v>3574080</v>
          </cell>
          <cell r="F249">
            <v>90157401</v>
          </cell>
        </row>
        <row r="250">
          <cell r="A250" t="str">
            <v>15377</v>
          </cell>
          <cell r="B250" t="str">
            <v>BOYACA</v>
          </cell>
          <cell r="C250" t="str">
            <v>LABRANZAGRANDE</v>
          </cell>
          <cell r="D250">
            <v>57860118</v>
          </cell>
          <cell r="E250">
            <v>1647561</v>
          </cell>
          <cell r="F250">
            <v>59507679</v>
          </cell>
        </row>
        <row r="251">
          <cell r="A251" t="str">
            <v>15380</v>
          </cell>
          <cell r="B251" t="str">
            <v>BOYACA</v>
          </cell>
          <cell r="C251" t="str">
            <v>LA CAPILLA</v>
          </cell>
          <cell r="D251">
            <v>32694258</v>
          </cell>
          <cell r="E251">
            <v>0</v>
          </cell>
          <cell r="F251">
            <v>32694258</v>
          </cell>
        </row>
        <row r="252">
          <cell r="A252" t="str">
            <v>15401</v>
          </cell>
          <cell r="B252" t="str">
            <v>BOYACA</v>
          </cell>
          <cell r="C252" t="str">
            <v>LA VICTORIA</v>
          </cell>
          <cell r="D252">
            <v>14859238</v>
          </cell>
          <cell r="E252">
            <v>0</v>
          </cell>
          <cell r="F252">
            <v>14859238</v>
          </cell>
        </row>
        <row r="253">
          <cell r="A253" t="str">
            <v>15403</v>
          </cell>
          <cell r="B253" t="str">
            <v>BOYACA</v>
          </cell>
          <cell r="C253" t="str">
            <v>LA UVITA</v>
          </cell>
          <cell r="D253">
            <v>40033379</v>
          </cell>
          <cell r="E253">
            <v>8006676</v>
          </cell>
          <cell r="F253">
            <v>48040055</v>
          </cell>
        </row>
        <row r="254">
          <cell r="A254" t="str">
            <v>15407</v>
          </cell>
          <cell r="B254" t="str">
            <v>BOYACA</v>
          </cell>
          <cell r="C254" t="str">
            <v>VILLA DE LEIVA</v>
          </cell>
          <cell r="D254">
            <v>265282284</v>
          </cell>
          <cell r="E254">
            <v>10678158</v>
          </cell>
          <cell r="F254">
            <v>275960442</v>
          </cell>
        </row>
        <row r="255">
          <cell r="A255" t="str">
            <v>15425</v>
          </cell>
          <cell r="B255" t="str">
            <v>BOYACA</v>
          </cell>
          <cell r="C255" t="str">
            <v>MACANAL</v>
          </cell>
          <cell r="D255">
            <v>54980476</v>
          </cell>
          <cell r="E255">
            <v>10996095</v>
          </cell>
          <cell r="F255">
            <v>65976571</v>
          </cell>
        </row>
        <row r="256">
          <cell r="A256" t="str">
            <v>15442</v>
          </cell>
          <cell r="B256" t="str">
            <v>BOYACA</v>
          </cell>
          <cell r="C256" t="str">
            <v>MARIPÍ</v>
          </cell>
          <cell r="D256">
            <v>108502924</v>
          </cell>
          <cell r="E256">
            <v>21700585</v>
          </cell>
          <cell r="F256">
            <v>130203509</v>
          </cell>
        </row>
        <row r="257">
          <cell r="A257" t="str">
            <v>15455</v>
          </cell>
          <cell r="B257" t="str">
            <v>BOYACA</v>
          </cell>
          <cell r="C257" t="str">
            <v>MIRAFLORES</v>
          </cell>
          <cell r="D257">
            <v>123704879</v>
          </cell>
          <cell r="E257">
            <v>3784959</v>
          </cell>
          <cell r="F257">
            <v>127489838</v>
          </cell>
        </row>
        <row r="258">
          <cell r="A258" t="str">
            <v>15464</v>
          </cell>
          <cell r="B258" t="str">
            <v>BOYACA</v>
          </cell>
          <cell r="C258" t="str">
            <v>MONGUA</v>
          </cell>
          <cell r="D258">
            <v>83512267</v>
          </cell>
          <cell r="E258">
            <v>4090433</v>
          </cell>
          <cell r="F258">
            <v>87602700</v>
          </cell>
        </row>
        <row r="259">
          <cell r="A259" t="str">
            <v>15466</v>
          </cell>
          <cell r="B259" t="str">
            <v>BOYACA</v>
          </cell>
          <cell r="C259" t="str">
            <v>MONGUÍ</v>
          </cell>
          <cell r="D259">
            <v>86858361</v>
          </cell>
          <cell r="E259">
            <v>4412439</v>
          </cell>
          <cell r="F259">
            <v>91270800</v>
          </cell>
        </row>
        <row r="260">
          <cell r="A260" t="str">
            <v>15469</v>
          </cell>
          <cell r="B260" t="str">
            <v>BOYACA</v>
          </cell>
          <cell r="C260" t="str">
            <v>MONIQUIRÁ</v>
          </cell>
          <cell r="D260">
            <v>351317192</v>
          </cell>
          <cell r="E260">
            <v>49256049</v>
          </cell>
          <cell r="F260">
            <v>400573241</v>
          </cell>
        </row>
        <row r="261">
          <cell r="A261" t="str">
            <v>15476</v>
          </cell>
          <cell r="B261" t="str">
            <v>BOYACA</v>
          </cell>
          <cell r="C261" t="str">
            <v>MOTAVITA</v>
          </cell>
          <cell r="D261">
            <v>86732651</v>
          </cell>
          <cell r="E261">
            <v>10197155</v>
          </cell>
          <cell r="F261">
            <v>96929806</v>
          </cell>
        </row>
        <row r="262">
          <cell r="A262" t="str">
            <v>15480</v>
          </cell>
          <cell r="B262" t="str">
            <v>BOYACA</v>
          </cell>
          <cell r="C262" t="str">
            <v>MUZO</v>
          </cell>
          <cell r="D262">
            <v>147422996</v>
          </cell>
          <cell r="E262">
            <v>4154861</v>
          </cell>
          <cell r="F262">
            <v>151577857</v>
          </cell>
        </row>
        <row r="263">
          <cell r="A263" t="str">
            <v>15491</v>
          </cell>
          <cell r="B263" t="str">
            <v>BOYACA</v>
          </cell>
          <cell r="C263" t="str">
            <v>NOBSA</v>
          </cell>
          <cell r="D263">
            <v>168215651</v>
          </cell>
          <cell r="E263">
            <v>33643130</v>
          </cell>
          <cell r="F263">
            <v>201858781</v>
          </cell>
        </row>
        <row r="264">
          <cell r="A264" t="str">
            <v>15494</v>
          </cell>
          <cell r="B264" t="str">
            <v>BOYACA</v>
          </cell>
          <cell r="C264" t="str">
            <v>NUEVO COLÓN</v>
          </cell>
          <cell r="D264">
            <v>88847343</v>
          </cell>
          <cell r="E264">
            <v>12917352</v>
          </cell>
          <cell r="F264">
            <v>101764695</v>
          </cell>
        </row>
        <row r="265">
          <cell r="A265" t="str">
            <v>15500</v>
          </cell>
          <cell r="B265" t="str">
            <v>BOYACA</v>
          </cell>
          <cell r="C265" t="str">
            <v>OICATÁ</v>
          </cell>
          <cell r="D265">
            <v>36403354</v>
          </cell>
          <cell r="E265">
            <v>0</v>
          </cell>
          <cell r="F265">
            <v>36403354</v>
          </cell>
        </row>
        <row r="266">
          <cell r="A266" t="str">
            <v>15507</v>
          </cell>
          <cell r="B266" t="str">
            <v>BOYACA</v>
          </cell>
          <cell r="C266" t="str">
            <v>OTANCHE</v>
          </cell>
          <cell r="D266">
            <v>156243713</v>
          </cell>
          <cell r="E266">
            <v>26792788</v>
          </cell>
          <cell r="F266">
            <v>183036501</v>
          </cell>
        </row>
        <row r="267">
          <cell r="A267" t="str">
            <v>15511</v>
          </cell>
          <cell r="B267" t="str">
            <v>BOYACA</v>
          </cell>
          <cell r="C267" t="str">
            <v>PACHAVITA</v>
          </cell>
          <cell r="D267">
            <v>27922937</v>
          </cell>
          <cell r="E267">
            <v>1325535</v>
          </cell>
          <cell r="F267">
            <v>29248472</v>
          </cell>
        </row>
        <row r="268">
          <cell r="A268" t="str">
            <v>15514</v>
          </cell>
          <cell r="B268" t="str">
            <v>BOYACA</v>
          </cell>
          <cell r="C268" t="str">
            <v>PÁEZ</v>
          </cell>
          <cell r="D268">
            <v>55296126</v>
          </cell>
          <cell r="E268">
            <v>2670096</v>
          </cell>
          <cell r="F268">
            <v>57966222</v>
          </cell>
        </row>
        <row r="269">
          <cell r="A269" t="str">
            <v>15516</v>
          </cell>
          <cell r="B269" t="str">
            <v>BOYACA</v>
          </cell>
          <cell r="C269" t="str">
            <v>PAIPA</v>
          </cell>
          <cell r="D269">
            <v>470064621</v>
          </cell>
          <cell r="E269">
            <v>16235606</v>
          </cell>
          <cell r="F269">
            <v>486300227</v>
          </cell>
        </row>
        <row r="270">
          <cell r="A270" t="str">
            <v>15518</v>
          </cell>
          <cell r="B270" t="str">
            <v>BOYACA</v>
          </cell>
          <cell r="C270" t="str">
            <v>PAJARITO</v>
          </cell>
          <cell r="D270">
            <v>33568725</v>
          </cell>
          <cell r="E270">
            <v>6713745</v>
          </cell>
          <cell r="F270">
            <v>40282470</v>
          </cell>
        </row>
        <row r="271">
          <cell r="A271" t="str">
            <v>15522</v>
          </cell>
          <cell r="B271" t="str">
            <v>BOYACA</v>
          </cell>
          <cell r="C271" t="str">
            <v>PANQUEBA</v>
          </cell>
          <cell r="D271">
            <v>33051980</v>
          </cell>
          <cell r="E271">
            <v>6610396</v>
          </cell>
          <cell r="F271">
            <v>39662376</v>
          </cell>
        </row>
        <row r="272">
          <cell r="A272" t="str">
            <v>15531</v>
          </cell>
          <cell r="B272" t="str">
            <v>BOYACA</v>
          </cell>
          <cell r="C272" t="str">
            <v>PAUNA</v>
          </cell>
          <cell r="D272">
            <v>142310391</v>
          </cell>
          <cell r="E272">
            <v>9703178</v>
          </cell>
          <cell r="F272">
            <v>152013569</v>
          </cell>
        </row>
        <row r="273">
          <cell r="A273" t="str">
            <v>15533</v>
          </cell>
          <cell r="B273" t="str">
            <v>BOYACA</v>
          </cell>
          <cell r="C273" t="str">
            <v>PAYA</v>
          </cell>
          <cell r="D273">
            <v>65743907</v>
          </cell>
          <cell r="E273">
            <v>8849021</v>
          </cell>
          <cell r="F273">
            <v>74592928</v>
          </cell>
        </row>
        <row r="274">
          <cell r="A274" t="str">
            <v>15537</v>
          </cell>
          <cell r="B274" t="str">
            <v>BOYACA</v>
          </cell>
          <cell r="C274" t="str">
            <v>PAZ DEL RÍO</v>
          </cell>
          <cell r="D274">
            <v>50173055</v>
          </cell>
          <cell r="E274">
            <v>10034611</v>
          </cell>
          <cell r="F274">
            <v>60207666</v>
          </cell>
        </row>
        <row r="275">
          <cell r="A275" t="str">
            <v>15542</v>
          </cell>
          <cell r="B275" t="str">
            <v>BOYACA</v>
          </cell>
          <cell r="C275" t="str">
            <v>PESCA</v>
          </cell>
          <cell r="D275">
            <v>116360541</v>
          </cell>
          <cell r="E275">
            <v>0</v>
          </cell>
          <cell r="F275">
            <v>116360541</v>
          </cell>
        </row>
        <row r="276">
          <cell r="A276" t="str">
            <v>15550</v>
          </cell>
          <cell r="B276" t="str">
            <v>BOYACA</v>
          </cell>
          <cell r="C276" t="str">
            <v>PISBA</v>
          </cell>
          <cell r="D276">
            <v>34836409</v>
          </cell>
          <cell r="E276">
            <v>1172260</v>
          </cell>
          <cell r="F276">
            <v>36008669</v>
          </cell>
        </row>
        <row r="277">
          <cell r="A277" t="str">
            <v>15572</v>
          </cell>
          <cell r="B277" t="str">
            <v>BOYACA</v>
          </cell>
          <cell r="C277" t="str">
            <v>PUERTO BOYACÁ</v>
          </cell>
          <cell r="D277">
            <v>862048674</v>
          </cell>
          <cell r="E277">
            <v>16852591</v>
          </cell>
          <cell r="F277">
            <v>878901265</v>
          </cell>
        </row>
        <row r="278">
          <cell r="A278" t="str">
            <v>15580</v>
          </cell>
          <cell r="B278" t="str">
            <v>BOYACA</v>
          </cell>
          <cell r="C278" t="str">
            <v>QUIPAMA</v>
          </cell>
          <cell r="D278">
            <v>92640594</v>
          </cell>
          <cell r="E278">
            <v>2809511</v>
          </cell>
          <cell r="F278">
            <v>95450105</v>
          </cell>
        </row>
        <row r="279">
          <cell r="A279" t="str">
            <v>15599</v>
          </cell>
          <cell r="B279" t="str">
            <v>BOYACA</v>
          </cell>
          <cell r="C279" t="str">
            <v>RAMIRIQUÍ</v>
          </cell>
          <cell r="D279">
            <v>146044722</v>
          </cell>
          <cell r="E279">
            <v>8086664</v>
          </cell>
          <cell r="F279">
            <v>154131386</v>
          </cell>
        </row>
        <row r="280">
          <cell r="A280" t="str">
            <v>15600</v>
          </cell>
          <cell r="B280" t="str">
            <v>BOYACA</v>
          </cell>
          <cell r="C280" t="str">
            <v>RÁQUIRA</v>
          </cell>
          <cell r="D280">
            <v>127265625</v>
          </cell>
          <cell r="E280">
            <v>10391436</v>
          </cell>
          <cell r="F280">
            <v>137657061</v>
          </cell>
        </row>
        <row r="281">
          <cell r="A281" t="str">
            <v>15621</v>
          </cell>
          <cell r="B281" t="str">
            <v>BOYACA</v>
          </cell>
          <cell r="C281" t="str">
            <v>RONDÓN</v>
          </cell>
          <cell r="D281">
            <v>30726298</v>
          </cell>
          <cell r="E281">
            <v>3567266</v>
          </cell>
          <cell r="F281">
            <v>34293564</v>
          </cell>
        </row>
        <row r="282">
          <cell r="A282" t="str">
            <v>15632</v>
          </cell>
          <cell r="B282" t="str">
            <v>BOYACA</v>
          </cell>
          <cell r="C282" t="str">
            <v>SABOYÁ</v>
          </cell>
          <cell r="D282">
            <v>221348863</v>
          </cell>
          <cell r="E282">
            <v>5426148</v>
          </cell>
          <cell r="F282">
            <v>226775011</v>
          </cell>
        </row>
        <row r="283">
          <cell r="A283" t="str">
            <v>15638</v>
          </cell>
          <cell r="B283" t="str">
            <v>BOYACA</v>
          </cell>
          <cell r="C283" t="str">
            <v>SÁCHICA</v>
          </cell>
          <cell r="D283">
            <v>80393637</v>
          </cell>
          <cell r="E283">
            <v>16078727</v>
          </cell>
          <cell r="F283">
            <v>96472364</v>
          </cell>
        </row>
        <row r="284">
          <cell r="A284" t="str">
            <v>15646</v>
          </cell>
          <cell r="B284" t="str">
            <v>BOYACA</v>
          </cell>
          <cell r="C284" t="str">
            <v>SAMACÁ</v>
          </cell>
          <cell r="D284">
            <v>412903053</v>
          </cell>
          <cell r="E284">
            <v>70015509</v>
          </cell>
          <cell r="F284">
            <v>482918562</v>
          </cell>
        </row>
        <row r="285">
          <cell r="A285" t="str">
            <v>15660</v>
          </cell>
          <cell r="B285" t="str">
            <v>BOYACA</v>
          </cell>
          <cell r="C285" t="str">
            <v>SAN EDUARDO</v>
          </cell>
          <cell r="D285">
            <v>23118552</v>
          </cell>
          <cell r="E285">
            <v>4623710</v>
          </cell>
          <cell r="F285">
            <v>27742262</v>
          </cell>
        </row>
        <row r="286">
          <cell r="A286" t="str">
            <v>15664</v>
          </cell>
          <cell r="B286" t="str">
            <v>BOYACA</v>
          </cell>
          <cell r="C286" t="str">
            <v>SAN JOSÉ DE PARE</v>
          </cell>
          <cell r="D286">
            <v>73289731</v>
          </cell>
          <cell r="E286">
            <v>14657946</v>
          </cell>
          <cell r="F286">
            <v>87947677</v>
          </cell>
        </row>
        <row r="287">
          <cell r="A287" t="str">
            <v>15667</v>
          </cell>
          <cell r="B287" t="str">
            <v>BOYACA</v>
          </cell>
          <cell r="C287" t="str">
            <v>SAN LUIS DE GACENO</v>
          </cell>
          <cell r="D287">
            <v>78326760</v>
          </cell>
          <cell r="E287">
            <v>2902363</v>
          </cell>
          <cell r="F287">
            <v>81229123</v>
          </cell>
        </row>
        <row r="288">
          <cell r="A288" t="str">
            <v>15673</v>
          </cell>
          <cell r="B288" t="str">
            <v>BOYACA</v>
          </cell>
          <cell r="C288" t="str">
            <v>SAN MATEO</v>
          </cell>
          <cell r="D288">
            <v>65807767</v>
          </cell>
          <cell r="E288">
            <v>8746053</v>
          </cell>
          <cell r="F288">
            <v>74553820</v>
          </cell>
        </row>
        <row r="289">
          <cell r="A289" t="str">
            <v>15676</v>
          </cell>
          <cell r="B289" t="str">
            <v>BOYACA</v>
          </cell>
          <cell r="C289" t="str">
            <v>SAN MIGUEL DE SEMA</v>
          </cell>
          <cell r="D289">
            <v>73035814</v>
          </cell>
          <cell r="E289">
            <v>11940227</v>
          </cell>
          <cell r="F289">
            <v>84976041</v>
          </cell>
        </row>
        <row r="290">
          <cell r="A290" t="str">
            <v>15681</v>
          </cell>
          <cell r="B290" t="str">
            <v>BOYACA</v>
          </cell>
          <cell r="C290" t="str">
            <v>SAN PABLO DE BORBUR</v>
          </cell>
          <cell r="D290">
            <v>136518428</v>
          </cell>
          <cell r="E290">
            <v>1764955</v>
          </cell>
          <cell r="F290">
            <v>138283383</v>
          </cell>
        </row>
        <row r="291">
          <cell r="A291" t="str">
            <v>15686</v>
          </cell>
          <cell r="B291" t="str">
            <v>BOYACA</v>
          </cell>
          <cell r="C291" t="str">
            <v>SANTANA</v>
          </cell>
          <cell r="D291">
            <v>119535224</v>
          </cell>
          <cell r="E291">
            <v>23907045</v>
          </cell>
          <cell r="F291">
            <v>143442269</v>
          </cell>
        </row>
        <row r="292">
          <cell r="A292" t="str">
            <v>15690</v>
          </cell>
          <cell r="B292" t="str">
            <v>BOYACA</v>
          </cell>
          <cell r="C292" t="str">
            <v>SANTA MARÍA</v>
          </cell>
          <cell r="D292">
            <v>52819453</v>
          </cell>
          <cell r="E292">
            <v>2642685</v>
          </cell>
          <cell r="F292">
            <v>55462138</v>
          </cell>
        </row>
        <row r="293">
          <cell r="A293" t="str">
            <v>15693</v>
          </cell>
          <cell r="B293" t="str">
            <v>BOYACA</v>
          </cell>
          <cell r="C293" t="str">
            <v>SANTA ROSA DE VITERBO</v>
          </cell>
          <cell r="D293">
            <v>135399885</v>
          </cell>
          <cell r="E293">
            <v>23968969</v>
          </cell>
          <cell r="F293">
            <v>159368854</v>
          </cell>
        </row>
        <row r="294">
          <cell r="A294" t="str">
            <v>15696</v>
          </cell>
          <cell r="B294" t="str">
            <v>BOYACA</v>
          </cell>
          <cell r="C294" t="str">
            <v>SANTA SOFÍA</v>
          </cell>
          <cell r="D294">
            <v>53966034</v>
          </cell>
          <cell r="E294">
            <v>2163882</v>
          </cell>
          <cell r="F294">
            <v>56129916</v>
          </cell>
        </row>
        <row r="295">
          <cell r="A295" t="str">
            <v>15720</v>
          </cell>
          <cell r="B295" t="str">
            <v>BOYACA</v>
          </cell>
          <cell r="C295" t="str">
            <v>SATIVANORTE</v>
          </cell>
          <cell r="D295">
            <v>30133977</v>
          </cell>
          <cell r="E295">
            <v>1235115</v>
          </cell>
          <cell r="F295">
            <v>31369092</v>
          </cell>
        </row>
        <row r="296">
          <cell r="A296" t="str">
            <v>15723</v>
          </cell>
          <cell r="B296" t="str">
            <v>BOYACA</v>
          </cell>
          <cell r="C296" t="str">
            <v>SATIVASUR</v>
          </cell>
          <cell r="D296">
            <v>18518601</v>
          </cell>
          <cell r="E296">
            <v>832611</v>
          </cell>
          <cell r="F296">
            <v>19351212</v>
          </cell>
        </row>
        <row r="297">
          <cell r="A297" t="str">
            <v>15740</v>
          </cell>
          <cell r="B297" t="str">
            <v>BOYACA</v>
          </cell>
          <cell r="C297" t="str">
            <v>SIACHOQUE</v>
          </cell>
          <cell r="D297">
            <v>160077320</v>
          </cell>
          <cell r="E297">
            <v>22782419</v>
          </cell>
          <cell r="F297">
            <v>182859739</v>
          </cell>
        </row>
        <row r="298">
          <cell r="A298" t="str">
            <v>15753</v>
          </cell>
          <cell r="B298" t="str">
            <v>BOYACA</v>
          </cell>
          <cell r="C298" t="str">
            <v>SOATÁ</v>
          </cell>
          <cell r="D298">
            <v>136496059</v>
          </cell>
          <cell r="E298">
            <v>0</v>
          </cell>
          <cell r="F298">
            <v>136496059</v>
          </cell>
        </row>
        <row r="299">
          <cell r="A299" t="str">
            <v>15755</v>
          </cell>
          <cell r="B299" t="str">
            <v>BOYACA</v>
          </cell>
          <cell r="C299" t="str">
            <v>SOCOTÁ</v>
          </cell>
          <cell r="D299">
            <v>193500229</v>
          </cell>
          <cell r="E299">
            <v>8321244</v>
          </cell>
          <cell r="F299">
            <v>201821473</v>
          </cell>
        </row>
        <row r="300">
          <cell r="A300" t="str">
            <v>15757</v>
          </cell>
          <cell r="B300" t="str">
            <v>BOYACA</v>
          </cell>
          <cell r="C300" t="str">
            <v>SOCHA</v>
          </cell>
          <cell r="D300">
            <v>170814914</v>
          </cell>
          <cell r="E300">
            <v>4860490</v>
          </cell>
          <cell r="F300">
            <v>175675404</v>
          </cell>
        </row>
        <row r="301">
          <cell r="A301" t="str">
            <v>15759</v>
          </cell>
          <cell r="B301" t="str">
            <v>BOYACA</v>
          </cell>
          <cell r="C301" t="str">
            <v>SOGAMOSO</v>
          </cell>
          <cell r="D301">
            <v>1635878949</v>
          </cell>
          <cell r="E301">
            <v>45193016</v>
          </cell>
          <cell r="F301">
            <v>1681071965</v>
          </cell>
        </row>
        <row r="302">
          <cell r="A302" t="str">
            <v>15761</v>
          </cell>
          <cell r="B302" t="str">
            <v>BOYACA</v>
          </cell>
          <cell r="C302" t="str">
            <v>SOMONDOCO</v>
          </cell>
          <cell r="D302">
            <v>35513221</v>
          </cell>
          <cell r="E302">
            <v>4061326</v>
          </cell>
          <cell r="F302">
            <v>39574547</v>
          </cell>
        </row>
        <row r="303">
          <cell r="A303" t="str">
            <v>15762</v>
          </cell>
          <cell r="B303" t="str">
            <v>BOYACA</v>
          </cell>
          <cell r="C303" t="str">
            <v>SORA</v>
          </cell>
          <cell r="D303">
            <v>58539125</v>
          </cell>
          <cell r="E303">
            <v>2709885</v>
          </cell>
          <cell r="F303">
            <v>61249010</v>
          </cell>
        </row>
        <row r="304">
          <cell r="A304" t="str">
            <v>15763</v>
          </cell>
          <cell r="B304" t="str">
            <v>BOYACA</v>
          </cell>
          <cell r="C304" t="str">
            <v>SOTAQUIRÁ</v>
          </cell>
          <cell r="D304">
            <v>151109322</v>
          </cell>
          <cell r="E304">
            <v>13797780</v>
          </cell>
          <cell r="F304">
            <v>164907102</v>
          </cell>
        </row>
        <row r="305">
          <cell r="A305" t="str">
            <v>15764</v>
          </cell>
          <cell r="B305" t="str">
            <v>BOYACA</v>
          </cell>
          <cell r="C305" t="str">
            <v>SORACÁ</v>
          </cell>
          <cell r="D305">
            <v>145075380</v>
          </cell>
          <cell r="E305">
            <v>29015076</v>
          </cell>
          <cell r="F305">
            <v>174090456</v>
          </cell>
        </row>
        <row r="306">
          <cell r="A306" t="str">
            <v>15774</v>
          </cell>
          <cell r="B306" t="str">
            <v>BOYACA</v>
          </cell>
          <cell r="C306" t="str">
            <v>SUSACÓN</v>
          </cell>
          <cell r="D306">
            <v>29928696</v>
          </cell>
          <cell r="E306">
            <v>1236947</v>
          </cell>
          <cell r="F306">
            <v>31165643</v>
          </cell>
        </row>
        <row r="307">
          <cell r="A307" t="str">
            <v>15776</v>
          </cell>
          <cell r="B307" t="str">
            <v>BOYACA</v>
          </cell>
          <cell r="C307" t="str">
            <v>SUTAMARCHÁN</v>
          </cell>
          <cell r="D307">
            <v>95749011</v>
          </cell>
          <cell r="E307">
            <v>0</v>
          </cell>
          <cell r="F307">
            <v>95749011</v>
          </cell>
        </row>
        <row r="308">
          <cell r="A308" t="str">
            <v>15778</v>
          </cell>
          <cell r="B308" t="str">
            <v>BOYACA</v>
          </cell>
          <cell r="C308" t="str">
            <v>SUTATENZA</v>
          </cell>
          <cell r="D308">
            <v>38606799</v>
          </cell>
          <cell r="E308">
            <v>7721360</v>
          </cell>
          <cell r="F308">
            <v>46328159</v>
          </cell>
        </row>
        <row r="309">
          <cell r="A309" t="str">
            <v>15790</v>
          </cell>
          <cell r="B309" t="str">
            <v>BOYACA</v>
          </cell>
          <cell r="C309" t="str">
            <v>TASCO</v>
          </cell>
          <cell r="D309">
            <v>94763039</v>
          </cell>
          <cell r="E309">
            <v>13284005</v>
          </cell>
          <cell r="F309">
            <v>108047044</v>
          </cell>
        </row>
        <row r="310">
          <cell r="A310" t="str">
            <v>15798</v>
          </cell>
          <cell r="B310" t="str">
            <v>BOYACA</v>
          </cell>
          <cell r="C310" t="str">
            <v>TENZA</v>
          </cell>
          <cell r="D310">
            <v>41845837</v>
          </cell>
          <cell r="E310">
            <v>2019771</v>
          </cell>
          <cell r="F310">
            <v>43865608</v>
          </cell>
        </row>
        <row r="311">
          <cell r="A311" t="str">
            <v>15804</v>
          </cell>
          <cell r="B311" t="str">
            <v>BOYACA</v>
          </cell>
          <cell r="C311" t="str">
            <v>TIBANÁ</v>
          </cell>
          <cell r="D311">
            <v>147507416</v>
          </cell>
          <cell r="E311">
            <v>4670796</v>
          </cell>
          <cell r="F311">
            <v>152178212</v>
          </cell>
        </row>
        <row r="312">
          <cell r="A312" t="str">
            <v>15806</v>
          </cell>
          <cell r="B312" t="str">
            <v>BOYACA</v>
          </cell>
          <cell r="C312" t="str">
            <v>TIBASOSA</v>
          </cell>
          <cell r="D312">
            <v>174341595</v>
          </cell>
          <cell r="E312">
            <v>6268906</v>
          </cell>
          <cell r="F312">
            <v>180610501</v>
          </cell>
        </row>
        <row r="313">
          <cell r="A313" t="str">
            <v>15808</v>
          </cell>
          <cell r="B313" t="str">
            <v>BOYACA</v>
          </cell>
          <cell r="C313" t="str">
            <v>TINJACÁ</v>
          </cell>
          <cell r="D313">
            <v>50556732</v>
          </cell>
          <cell r="E313">
            <v>0</v>
          </cell>
          <cell r="F313">
            <v>50556732</v>
          </cell>
        </row>
        <row r="314">
          <cell r="A314" t="str">
            <v>15810</v>
          </cell>
          <cell r="B314" t="str">
            <v>BOYACA</v>
          </cell>
          <cell r="C314" t="str">
            <v>TIPACOQUE</v>
          </cell>
          <cell r="D314">
            <v>62109468</v>
          </cell>
          <cell r="E314">
            <v>3138571</v>
          </cell>
          <cell r="F314">
            <v>65248039</v>
          </cell>
        </row>
        <row r="315">
          <cell r="A315" t="str">
            <v>15814</v>
          </cell>
          <cell r="B315" t="str">
            <v>BOYACA</v>
          </cell>
          <cell r="C315" t="str">
            <v>TOCA</v>
          </cell>
          <cell r="D315">
            <v>211432294</v>
          </cell>
          <cell r="E315">
            <v>24407016</v>
          </cell>
          <cell r="F315">
            <v>235839310</v>
          </cell>
        </row>
        <row r="316">
          <cell r="A316" t="str">
            <v>15816</v>
          </cell>
          <cell r="B316" t="str">
            <v>BOYACA</v>
          </cell>
          <cell r="C316" t="str">
            <v>TOGUÍ</v>
          </cell>
          <cell r="D316">
            <v>83030089</v>
          </cell>
          <cell r="E316">
            <v>16606018</v>
          </cell>
          <cell r="F316">
            <v>99636107</v>
          </cell>
        </row>
        <row r="317">
          <cell r="A317" t="str">
            <v>15820</v>
          </cell>
          <cell r="B317" t="str">
            <v>BOYACA</v>
          </cell>
          <cell r="C317" t="str">
            <v>TÓPAGA</v>
          </cell>
          <cell r="D317">
            <v>67594609</v>
          </cell>
          <cell r="E317">
            <v>6680913</v>
          </cell>
          <cell r="F317">
            <v>74275522</v>
          </cell>
        </row>
        <row r="318">
          <cell r="A318" t="str">
            <v>15822</v>
          </cell>
          <cell r="B318" t="str">
            <v>BOYACA</v>
          </cell>
          <cell r="C318" t="str">
            <v>TOTA</v>
          </cell>
          <cell r="D318">
            <v>91205517</v>
          </cell>
          <cell r="E318">
            <v>0</v>
          </cell>
          <cell r="F318">
            <v>91205517</v>
          </cell>
        </row>
        <row r="319">
          <cell r="A319" t="str">
            <v>15832</v>
          </cell>
          <cell r="B319" t="str">
            <v>BOYACA</v>
          </cell>
          <cell r="C319" t="str">
            <v>TUNUNGUÁ</v>
          </cell>
          <cell r="D319">
            <v>31485520</v>
          </cell>
          <cell r="E319">
            <v>1413561</v>
          </cell>
          <cell r="F319">
            <v>32899081</v>
          </cell>
        </row>
        <row r="320">
          <cell r="A320" t="str">
            <v>15835</v>
          </cell>
          <cell r="B320" t="str">
            <v>BOYACA</v>
          </cell>
          <cell r="C320" t="str">
            <v>TURMEQUÉ</v>
          </cell>
          <cell r="D320">
            <v>135730574</v>
          </cell>
          <cell r="E320">
            <v>8696716</v>
          </cell>
          <cell r="F320">
            <v>144427290</v>
          </cell>
        </row>
        <row r="321">
          <cell r="A321" t="str">
            <v>15837</v>
          </cell>
          <cell r="B321" t="str">
            <v>BOYACA</v>
          </cell>
          <cell r="C321" t="str">
            <v>TUTA</v>
          </cell>
          <cell r="D321">
            <v>202710260</v>
          </cell>
          <cell r="E321">
            <v>13324142</v>
          </cell>
          <cell r="F321">
            <v>216034402</v>
          </cell>
        </row>
        <row r="322">
          <cell r="A322" t="str">
            <v>15839</v>
          </cell>
          <cell r="B322" t="str">
            <v>BOYACA</v>
          </cell>
          <cell r="C322" t="str">
            <v>TUTAZÁ</v>
          </cell>
          <cell r="D322">
            <v>36158431</v>
          </cell>
          <cell r="E322">
            <v>1500721</v>
          </cell>
          <cell r="F322">
            <v>37659152</v>
          </cell>
        </row>
        <row r="323">
          <cell r="A323" t="str">
            <v>15842</v>
          </cell>
          <cell r="B323" t="str">
            <v>BOYACA</v>
          </cell>
          <cell r="C323" t="str">
            <v>UMBITA</v>
          </cell>
          <cell r="D323">
            <v>118684460</v>
          </cell>
          <cell r="E323">
            <v>4266201</v>
          </cell>
          <cell r="F323">
            <v>122950661</v>
          </cell>
        </row>
        <row r="324">
          <cell r="A324" t="str">
            <v>15861</v>
          </cell>
          <cell r="B324" t="str">
            <v>BOYACA</v>
          </cell>
          <cell r="C324" t="str">
            <v>VENTAQUEMADA</v>
          </cell>
          <cell r="D324">
            <v>245698059</v>
          </cell>
          <cell r="E324">
            <v>30527256</v>
          </cell>
          <cell r="F324">
            <v>276225315</v>
          </cell>
        </row>
        <row r="325">
          <cell r="A325" t="str">
            <v>15879</v>
          </cell>
          <cell r="B325" t="str">
            <v>BOYACA</v>
          </cell>
          <cell r="C325" t="str">
            <v>VIRACACHÁ</v>
          </cell>
          <cell r="D325">
            <v>31544043</v>
          </cell>
          <cell r="E325">
            <v>6308809</v>
          </cell>
          <cell r="F325">
            <v>37852852</v>
          </cell>
        </row>
        <row r="326">
          <cell r="A326" t="str">
            <v>15897</v>
          </cell>
          <cell r="B326" t="str">
            <v>BOYACA</v>
          </cell>
          <cell r="C326" t="str">
            <v>ZETAQUIRÁ</v>
          </cell>
          <cell r="D326">
            <v>91301292</v>
          </cell>
          <cell r="E326">
            <v>8997649</v>
          </cell>
          <cell r="F326">
            <v>100298941</v>
          </cell>
        </row>
        <row r="327">
          <cell r="A327" t="str">
            <v>17001</v>
          </cell>
          <cell r="B327" t="str">
            <v>CALDAS</v>
          </cell>
          <cell r="C327" t="str">
            <v>MANIZALES</v>
          </cell>
          <cell r="D327">
            <v>3004492483</v>
          </cell>
          <cell r="E327">
            <v>311111952</v>
          </cell>
          <cell r="F327">
            <v>3315604435</v>
          </cell>
        </row>
        <row r="328">
          <cell r="A328" t="str">
            <v>17013</v>
          </cell>
          <cell r="B328" t="str">
            <v>CALDAS</v>
          </cell>
          <cell r="C328" t="str">
            <v>AGUADAS</v>
          </cell>
          <cell r="D328">
            <v>337007606</v>
          </cell>
          <cell r="E328">
            <v>47135877</v>
          </cell>
          <cell r="F328">
            <v>384143483</v>
          </cell>
        </row>
        <row r="329">
          <cell r="A329" t="str">
            <v>17042</v>
          </cell>
          <cell r="B329" t="str">
            <v>CALDAS</v>
          </cell>
          <cell r="C329" t="str">
            <v>ANSERMA</v>
          </cell>
          <cell r="D329">
            <v>455077288</v>
          </cell>
          <cell r="E329">
            <v>49763673</v>
          </cell>
          <cell r="F329">
            <v>504840961</v>
          </cell>
        </row>
        <row r="330">
          <cell r="A330" t="str">
            <v>17050</v>
          </cell>
          <cell r="B330" t="str">
            <v>CALDAS</v>
          </cell>
          <cell r="C330" t="str">
            <v>ARANZAZU</v>
          </cell>
          <cell r="D330">
            <v>166598710</v>
          </cell>
          <cell r="E330">
            <v>31729757</v>
          </cell>
          <cell r="F330">
            <v>198328467</v>
          </cell>
        </row>
        <row r="331">
          <cell r="A331" t="str">
            <v>17088</v>
          </cell>
          <cell r="B331" t="str">
            <v>CALDAS</v>
          </cell>
          <cell r="C331" t="str">
            <v>BELALCÁZAR</v>
          </cell>
          <cell r="D331">
            <v>178443583</v>
          </cell>
          <cell r="E331">
            <v>17165881</v>
          </cell>
          <cell r="F331">
            <v>195609464</v>
          </cell>
        </row>
        <row r="332">
          <cell r="A332" t="str">
            <v>17174</v>
          </cell>
          <cell r="B332" t="str">
            <v>CALDAS</v>
          </cell>
          <cell r="C332" t="str">
            <v>CHINCHINÁ</v>
          </cell>
          <cell r="D332">
            <v>605456235</v>
          </cell>
          <cell r="E332">
            <v>50005450</v>
          </cell>
          <cell r="F332">
            <v>655461685</v>
          </cell>
        </row>
        <row r="333">
          <cell r="A333" t="str">
            <v>17272</v>
          </cell>
          <cell r="B333" t="str">
            <v>CALDAS</v>
          </cell>
          <cell r="C333" t="str">
            <v>FILADELFIA</v>
          </cell>
          <cell r="D333">
            <v>117197242</v>
          </cell>
          <cell r="E333">
            <v>23439448</v>
          </cell>
          <cell r="F333">
            <v>140636690</v>
          </cell>
        </row>
        <row r="334">
          <cell r="A334" t="str">
            <v>17380</v>
          </cell>
          <cell r="B334" t="str">
            <v>CALDAS</v>
          </cell>
          <cell r="C334" t="str">
            <v>LA DORADA</v>
          </cell>
          <cell r="D334">
            <v>930596926</v>
          </cell>
          <cell r="E334">
            <v>43717367</v>
          </cell>
          <cell r="F334">
            <v>974314293</v>
          </cell>
        </row>
        <row r="335">
          <cell r="A335" t="str">
            <v>17388</v>
          </cell>
          <cell r="B335" t="str">
            <v>CALDAS</v>
          </cell>
          <cell r="C335" t="str">
            <v>LA MERCED</v>
          </cell>
          <cell r="D335">
            <v>87153423</v>
          </cell>
          <cell r="E335">
            <v>6019256</v>
          </cell>
          <cell r="F335">
            <v>93172679</v>
          </cell>
        </row>
        <row r="336">
          <cell r="A336" t="str">
            <v>17433</v>
          </cell>
          <cell r="B336" t="str">
            <v>CALDAS</v>
          </cell>
          <cell r="C336" t="str">
            <v>MANZANARES</v>
          </cell>
          <cell r="D336">
            <v>276619965</v>
          </cell>
          <cell r="E336">
            <v>42693730</v>
          </cell>
          <cell r="F336">
            <v>319313695</v>
          </cell>
        </row>
        <row r="337">
          <cell r="A337" t="str">
            <v>17442</v>
          </cell>
          <cell r="B337" t="str">
            <v>CALDAS</v>
          </cell>
          <cell r="C337" t="str">
            <v>MARMATO</v>
          </cell>
          <cell r="D337">
            <v>234685631</v>
          </cell>
          <cell r="E337">
            <v>0</v>
          </cell>
          <cell r="F337">
            <v>234685631</v>
          </cell>
        </row>
        <row r="338">
          <cell r="A338" t="str">
            <v>17444</v>
          </cell>
          <cell r="B338" t="str">
            <v>CALDAS</v>
          </cell>
          <cell r="C338" t="str">
            <v>MARQUETALIA</v>
          </cell>
          <cell r="D338">
            <v>236233158</v>
          </cell>
          <cell r="E338">
            <v>47246632</v>
          </cell>
          <cell r="F338">
            <v>283479790</v>
          </cell>
        </row>
        <row r="339">
          <cell r="A339" t="str">
            <v>17446</v>
          </cell>
          <cell r="B339" t="str">
            <v>CALDAS</v>
          </cell>
          <cell r="C339" t="str">
            <v>MARULANDA</v>
          </cell>
          <cell r="D339">
            <v>30797862</v>
          </cell>
          <cell r="E339">
            <v>2962582</v>
          </cell>
          <cell r="F339">
            <v>33760444</v>
          </cell>
        </row>
        <row r="340">
          <cell r="A340" t="str">
            <v>17486</v>
          </cell>
          <cell r="B340" t="str">
            <v>CALDAS</v>
          </cell>
          <cell r="C340" t="str">
            <v>NEIRA</v>
          </cell>
          <cell r="D340">
            <v>314207567</v>
          </cell>
          <cell r="E340">
            <v>5079461</v>
          </cell>
          <cell r="F340">
            <v>319287028</v>
          </cell>
        </row>
        <row r="341">
          <cell r="A341" t="str">
            <v>17495</v>
          </cell>
          <cell r="B341" t="str">
            <v>CALDAS</v>
          </cell>
          <cell r="C341" t="str">
            <v>NORCASIA</v>
          </cell>
          <cell r="D341">
            <v>122399037</v>
          </cell>
          <cell r="E341">
            <v>5044131</v>
          </cell>
          <cell r="F341">
            <v>127443168</v>
          </cell>
        </row>
        <row r="342">
          <cell r="A342" t="str">
            <v>17513</v>
          </cell>
          <cell r="B342" t="str">
            <v>CALDAS</v>
          </cell>
          <cell r="C342" t="str">
            <v>PÁCORA</v>
          </cell>
          <cell r="D342">
            <v>190455765</v>
          </cell>
          <cell r="E342">
            <v>36083310</v>
          </cell>
          <cell r="F342">
            <v>226539075</v>
          </cell>
        </row>
        <row r="343">
          <cell r="A343" t="str">
            <v>17524</v>
          </cell>
          <cell r="B343" t="str">
            <v>CALDAS</v>
          </cell>
          <cell r="C343" t="str">
            <v>PALESTINA</v>
          </cell>
          <cell r="D343">
            <v>250094038</v>
          </cell>
          <cell r="E343">
            <v>0</v>
          </cell>
          <cell r="F343">
            <v>250094038</v>
          </cell>
        </row>
        <row r="344">
          <cell r="A344" t="str">
            <v>17541</v>
          </cell>
          <cell r="B344" t="str">
            <v>CALDAS</v>
          </cell>
          <cell r="C344" t="str">
            <v>PENSILVANIA</v>
          </cell>
          <cell r="D344">
            <v>299609336</v>
          </cell>
          <cell r="E344">
            <v>43621735</v>
          </cell>
          <cell r="F344">
            <v>343231071</v>
          </cell>
        </row>
        <row r="345">
          <cell r="A345" t="str">
            <v>17614</v>
          </cell>
          <cell r="B345" t="str">
            <v>CALDAS</v>
          </cell>
          <cell r="C345" t="str">
            <v>RIOSUCIO</v>
          </cell>
          <cell r="D345">
            <v>809380566</v>
          </cell>
          <cell r="E345">
            <v>64419103</v>
          </cell>
          <cell r="F345">
            <v>873799669</v>
          </cell>
        </row>
        <row r="346">
          <cell r="A346" t="str">
            <v>17616</v>
          </cell>
          <cell r="B346" t="str">
            <v>CALDAS</v>
          </cell>
          <cell r="C346" t="str">
            <v>RISARALDA</v>
          </cell>
          <cell r="D346">
            <v>158043332</v>
          </cell>
          <cell r="E346">
            <v>0</v>
          </cell>
          <cell r="F346">
            <v>158043332</v>
          </cell>
        </row>
        <row r="347">
          <cell r="A347" t="str">
            <v>17653</v>
          </cell>
          <cell r="B347" t="str">
            <v>CALDAS</v>
          </cell>
          <cell r="C347" t="str">
            <v>SALAMINA</v>
          </cell>
          <cell r="D347">
            <v>202176737</v>
          </cell>
          <cell r="E347">
            <v>33780857</v>
          </cell>
          <cell r="F347">
            <v>235957594</v>
          </cell>
        </row>
        <row r="348">
          <cell r="A348" t="str">
            <v>17662</v>
          </cell>
          <cell r="B348" t="str">
            <v>CALDAS</v>
          </cell>
          <cell r="C348" t="str">
            <v>SAMANÁ</v>
          </cell>
          <cell r="D348">
            <v>353226201</v>
          </cell>
          <cell r="E348">
            <v>39965781</v>
          </cell>
          <cell r="F348">
            <v>393191982</v>
          </cell>
        </row>
        <row r="349">
          <cell r="A349" t="str">
            <v>17665</v>
          </cell>
          <cell r="B349" t="str">
            <v>CALDAS</v>
          </cell>
          <cell r="C349" t="str">
            <v>SAN JOSÉ DE FRAGUA</v>
          </cell>
          <cell r="D349">
            <v>81483995</v>
          </cell>
          <cell r="E349">
            <v>13077763</v>
          </cell>
          <cell r="F349">
            <v>94561758</v>
          </cell>
        </row>
        <row r="350">
          <cell r="A350" t="str">
            <v>17777</v>
          </cell>
          <cell r="B350" t="str">
            <v>CALDAS</v>
          </cell>
          <cell r="C350" t="str">
            <v>SUPÍA</v>
          </cell>
          <cell r="D350">
            <v>457047220</v>
          </cell>
          <cell r="E350">
            <v>47778981</v>
          </cell>
          <cell r="F350">
            <v>504826201</v>
          </cell>
        </row>
        <row r="351">
          <cell r="A351" t="str">
            <v>17867</v>
          </cell>
          <cell r="B351" t="str">
            <v>CALDAS</v>
          </cell>
          <cell r="C351" t="str">
            <v>VICTORIA</v>
          </cell>
          <cell r="D351">
            <v>153198519</v>
          </cell>
          <cell r="E351">
            <v>29121780</v>
          </cell>
          <cell r="F351">
            <v>182320299</v>
          </cell>
        </row>
        <row r="352">
          <cell r="A352" t="str">
            <v>17873</v>
          </cell>
          <cell r="B352" t="str">
            <v>CALDAS</v>
          </cell>
          <cell r="C352" t="str">
            <v>VILLAMARÍA</v>
          </cell>
          <cell r="D352">
            <v>619062420</v>
          </cell>
          <cell r="E352">
            <v>28896659</v>
          </cell>
          <cell r="F352">
            <v>647959079</v>
          </cell>
        </row>
        <row r="353">
          <cell r="A353" t="str">
            <v>17877</v>
          </cell>
          <cell r="B353" t="str">
            <v>CALDAS</v>
          </cell>
          <cell r="C353" t="str">
            <v>VITERBO</v>
          </cell>
          <cell r="D353">
            <v>172303150</v>
          </cell>
          <cell r="E353">
            <v>19434817</v>
          </cell>
          <cell r="F353">
            <v>191737967</v>
          </cell>
        </row>
        <row r="354">
          <cell r="A354" t="str">
            <v>18001</v>
          </cell>
          <cell r="B354" t="str">
            <v>CAQUETA</v>
          </cell>
          <cell r="C354" t="str">
            <v>FLORENCIA</v>
          </cell>
          <cell r="D354">
            <v>2573837172</v>
          </cell>
          <cell r="E354">
            <v>81651755</v>
          </cell>
          <cell r="F354">
            <v>2655488927</v>
          </cell>
        </row>
        <row r="355">
          <cell r="A355" t="str">
            <v>18029</v>
          </cell>
          <cell r="B355" t="str">
            <v>CAQUETA</v>
          </cell>
          <cell r="C355" t="str">
            <v>ALBANIA</v>
          </cell>
          <cell r="D355">
            <v>94938072</v>
          </cell>
          <cell r="E355">
            <v>4174985</v>
          </cell>
          <cell r="F355">
            <v>99113057</v>
          </cell>
        </row>
        <row r="356">
          <cell r="A356" t="str">
            <v>18094</v>
          </cell>
          <cell r="B356" t="str">
            <v>CAQUETA</v>
          </cell>
          <cell r="C356" t="str">
            <v>BELÉN DE LOS ANDAQUÍES</v>
          </cell>
          <cell r="D356">
            <v>227085303</v>
          </cell>
          <cell r="E356">
            <v>8231458</v>
          </cell>
          <cell r="F356">
            <v>235316761</v>
          </cell>
        </row>
        <row r="357">
          <cell r="A357" t="str">
            <v>18150</v>
          </cell>
          <cell r="B357" t="str">
            <v>CAQUETA</v>
          </cell>
          <cell r="C357" t="str">
            <v>CARTAGENA DEL CHAIRÁ</v>
          </cell>
          <cell r="D357">
            <v>955064514</v>
          </cell>
          <cell r="E357">
            <v>30420233</v>
          </cell>
          <cell r="F357">
            <v>985484747</v>
          </cell>
        </row>
        <row r="358">
          <cell r="A358" t="str">
            <v>18205</v>
          </cell>
          <cell r="B358" t="str">
            <v>CAQUETA</v>
          </cell>
          <cell r="C358" t="str">
            <v>CURILLO</v>
          </cell>
          <cell r="D358">
            <v>185457590</v>
          </cell>
          <cell r="E358">
            <v>26672753</v>
          </cell>
          <cell r="F358">
            <v>212130343</v>
          </cell>
        </row>
        <row r="359">
          <cell r="A359" t="str">
            <v>18247</v>
          </cell>
          <cell r="B359" t="str">
            <v>CAQUETA</v>
          </cell>
          <cell r="C359" t="str">
            <v>EL DONCELLO</v>
          </cell>
          <cell r="D359">
            <v>346172531</v>
          </cell>
          <cell r="E359">
            <v>59303756</v>
          </cell>
          <cell r="F359">
            <v>405476287</v>
          </cell>
        </row>
        <row r="360">
          <cell r="A360" t="str">
            <v>18256</v>
          </cell>
          <cell r="B360" t="str">
            <v>CAQUETA</v>
          </cell>
          <cell r="C360" t="str">
            <v>EL PAUJIL</v>
          </cell>
          <cell r="D360">
            <v>277724711</v>
          </cell>
          <cell r="E360">
            <v>33642586</v>
          </cell>
          <cell r="F360">
            <v>311367297</v>
          </cell>
        </row>
        <row r="361">
          <cell r="A361" t="str">
            <v>18410</v>
          </cell>
          <cell r="B361" t="str">
            <v>CAQUETA</v>
          </cell>
          <cell r="C361" t="str">
            <v>LA MONTAÑITA</v>
          </cell>
          <cell r="D361">
            <v>330249118</v>
          </cell>
          <cell r="E361">
            <v>20578607</v>
          </cell>
          <cell r="F361">
            <v>350827725</v>
          </cell>
        </row>
        <row r="362">
          <cell r="A362" t="str">
            <v>18460</v>
          </cell>
          <cell r="B362" t="str">
            <v>CAQUETA</v>
          </cell>
          <cell r="C362" t="str">
            <v>MILÁN</v>
          </cell>
          <cell r="D362">
            <v>296233533</v>
          </cell>
          <cell r="E362">
            <v>32111633</v>
          </cell>
          <cell r="F362">
            <v>328345166</v>
          </cell>
        </row>
        <row r="363">
          <cell r="A363" t="str">
            <v>18479</v>
          </cell>
          <cell r="B363" t="str">
            <v>CAQUETA</v>
          </cell>
          <cell r="C363" t="str">
            <v>MORELIA</v>
          </cell>
          <cell r="D363">
            <v>62554910</v>
          </cell>
          <cell r="E363">
            <v>3592843</v>
          </cell>
          <cell r="F363">
            <v>66147753</v>
          </cell>
        </row>
        <row r="364">
          <cell r="A364" t="str">
            <v>18592</v>
          </cell>
          <cell r="B364" t="str">
            <v>CAQUETA</v>
          </cell>
          <cell r="C364" t="str">
            <v>PUERTO RICO</v>
          </cell>
          <cell r="D364">
            <v>629220125</v>
          </cell>
          <cell r="E364">
            <v>13337787</v>
          </cell>
          <cell r="F364">
            <v>642557912</v>
          </cell>
        </row>
        <row r="365">
          <cell r="A365" t="str">
            <v>18610</v>
          </cell>
          <cell r="B365" t="str">
            <v>CAQUETA</v>
          </cell>
          <cell r="C365" t="str">
            <v>SAN JOSÉ DEL FRAGUA</v>
          </cell>
          <cell r="D365">
            <v>335877908</v>
          </cell>
          <cell r="E365">
            <v>10752418</v>
          </cell>
          <cell r="F365">
            <v>346630326</v>
          </cell>
        </row>
        <row r="366">
          <cell r="A366" t="str">
            <v>18753</v>
          </cell>
          <cell r="B366" t="str">
            <v>CAQUETA</v>
          </cell>
          <cell r="C366" t="str">
            <v>SAN VICENTE DEL CAGUÁN</v>
          </cell>
          <cell r="D366">
            <v>1471924110</v>
          </cell>
          <cell r="E366">
            <v>72405410</v>
          </cell>
          <cell r="F366">
            <v>1544329520</v>
          </cell>
        </row>
        <row r="367">
          <cell r="A367" t="str">
            <v>18756</v>
          </cell>
          <cell r="B367" t="str">
            <v>CAQUETA</v>
          </cell>
          <cell r="C367" t="str">
            <v>SOLANO</v>
          </cell>
          <cell r="D367">
            <v>332361469</v>
          </cell>
          <cell r="E367">
            <v>18674634</v>
          </cell>
          <cell r="F367">
            <v>351036103</v>
          </cell>
        </row>
        <row r="368">
          <cell r="A368" t="str">
            <v>18785</v>
          </cell>
          <cell r="B368" t="str">
            <v>CAQUETA</v>
          </cell>
          <cell r="C368" t="str">
            <v>SOLITA</v>
          </cell>
          <cell r="D368">
            <v>153806635</v>
          </cell>
          <cell r="E368">
            <v>5882555</v>
          </cell>
          <cell r="F368">
            <v>159689190</v>
          </cell>
        </row>
        <row r="369">
          <cell r="A369" t="str">
            <v>18860</v>
          </cell>
          <cell r="B369" t="str">
            <v>CAQUETA</v>
          </cell>
          <cell r="C369" t="str">
            <v>VALPARAÍSO</v>
          </cell>
          <cell r="D369">
            <v>144529291</v>
          </cell>
          <cell r="E369">
            <v>10649275</v>
          </cell>
          <cell r="F369">
            <v>155178566</v>
          </cell>
        </row>
        <row r="370">
          <cell r="A370" t="str">
            <v>19001</v>
          </cell>
          <cell r="B370" t="str">
            <v>CAUCA</v>
          </cell>
          <cell r="C370" t="str">
            <v>POPAYÁN</v>
          </cell>
          <cell r="D370">
            <v>3061637607</v>
          </cell>
          <cell r="E370">
            <v>38765121</v>
          </cell>
          <cell r="F370">
            <v>3100402728</v>
          </cell>
        </row>
        <row r="371">
          <cell r="A371" t="str">
            <v>19022</v>
          </cell>
          <cell r="B371" t="str">
            <v>CAUCA</v>
          </cell>
          <cell r="C371" t="str">
            <v>ALMAGUER</v>
          </cell>
          <cell r="D371">
            <v>266666551</v>
          </cell>
          <cell r="E371">
            <v>19703723</v>
          </cell>
          <cell r="F371">
            <v>286370274</v>
          </cell>
        </row>
        <row r="372">
          <cell r="A372" t="str">
            <v>19050</v>
          </cell>
          <cell r="B372" t="str">
            <v>CAUCA</v>
          </cell>
          <cell r="C372" t="str">
            <v>ARGELIA</v>
          </cell>
          <cell r="D372">
            <v>627099127</v>
          </cell>
          <cell r="E372">
            <v>9550166</v>
          </cell>
          <cell r="F372">
            <v>636649293</v>
          </cell>
        </row>
        <row r="373">
          <cell r="A373" t="str">
            <v>19075</v>
          </cell>
          <cell r="B373" t="str">
            <v>CAUCA</v>
          </cell>
          <cell r="C373" t="str">
            <v>BALBOA</v>
          </cell>
          <cell r="D373">
            <v>361798391</v>
          </cell>
          <cell r="E373">
            <v>1942704</v>
          </cell>
          <cell r="F373">
            <v>363741095</v>
          </cell>
        </row>
        <row r="374">
          <cell r="A374" t="str">
            <v>19100</v>
          </cell>
          <cell r="B374" t="str">
            <v>CAUCA</v>
          </cell>
          <cell r="C374" t="str">
            <v>BOLÍVAR</v>
          </cell>
          <cell r="D374">
            <v>615609523</v>
          </cell>
          <cell r="E374">
            <v>24074687</v>
          </cell>
          <cell r="F374">
            <v>639684210</v>
          </cell>
        </row>
        <row r="375">
          <cell r="A375" t="str">
            <v>19110</v>
          </cell>
          <cell r="B375" t="str">
            <v>CAUCA</v>
          </cell>
          <cell r="C375" t="str">
            <v>BUENOS AIRES</v>
          </cell>
          <cell r="D375">
            <v>593199151</v>
          </cell>
          <cell r="E375">
            <v>8257656</v>
          </cell>
          <cell r="F375">
            <v>601456807</v>
          </cell>
        </row>
        <row r="376">
          <cell r="A376" t="str">
            <v>19130</v>
          </cell>
          <cell r="B376" t="str">
            <v>CAUCA</v>
          </cell>
          <cell r="C376" t="str">
            <v>CAJIBÍO</v>
          </cell>
          <cell r="D376">
            <v>814887482</v>
          </cell>
          <cell r="E376">
            <v>23728186</v>
          </cell>
          <cell r="F376">
            <v>838615668</v>
          </cell>
        </row>
        <row r="377">
          <cell r="A377" t="str">
            <v>19137</v>
          </cell>
          <cell r="B377" t="str">
            <v>CAUCA</v>
          </cell>
          <cell r="C377" t="str">
            <v>CALDONO</v>
          </cell>
          <cell r="D377">
            <v>1302719114</v>
          </cell>
          <cell r="E377">
            <v>37339046</v>
          </cell>
          <cell r="F377">
            <v>1340058160</v>
          </cell>
        </row>
        <row r="378">
          <cell r="A378" t="str">
            <v>19142</v>
          </cell>
          <cell r="B378" t="str">
            <v>CAUCA</v>
          </cell>
          <cell r="C378" t="str">
            <v>CALOTO</v>
          </cell>
          <cell r="D378">
            <v>719344713</v>
          </cell>
          <cell r="E378">
            <v>9406227</v>
          </cell>
          <cell r="F378">
            <v>728750940</v>
          </cell>
        </row>
        <row r="379">
          <cell r="A379" t="str">
            <v>19212</v>
          </cell>
          <cell r="B379" t="str">
            <v>CAUCA</v>
          </cell>
          <cell r="C379" t="str">
            <v>CORINTO</v>
          </cell>
          <cell r="D379">
            <v>503075317</v>
          </cell>
          <cell r="E379">
            <v>13573962</v>
          </cell>
          <cell r="F379">
            <v>516649279</v>
          </cell>
        </row>
        <row r="380">
          <cell r="A380" t="str">
            <v>19256</v>
          </cell>
          <cell r="B380" t="str">
            <v>CAUCA</v>
          </cell>
          <cell r="C380" t="str">
            <v>EL TAMBO</v>
          </cell>
          <cell r="D380">
            <v>777553090</v>
          </cell>
          <cell r="E380">
            <v>14302599</v>
          </cell>
          <cell r="F380">
            <v>791855689</v>
          </cell>
        </row>
        <row r="381">
          <cell r="A381" t="str">
            <v>19290</v>
          </cell>
          <cell r="B381" t="str">
            <v>CAUCA</v>
          </cell>
          <cell r="C381" t="str">
            <v>FLORENCIA</v>
          </cell>
          <cell r="D381">
            <v>84407711</v>
          </cell>
          <cell r="E381">
            <v>0</v>
          </cell>
          <cell r="F381">
            <v>84407711</v>
          </cell>
        </row>
        <row r="382">
          <cell r="A382" t="str">
            <v>19300</v>
          </cell>
          <cell r="B382" t="str">
            <v>CAUCA</v>
          </cell>
          <cell r="C382" t="str">
            <v>GUACHENE</v>
          </cell>
          <cell r="D382">
            <v>282831063</v>
          </cell>
          <cell r="E382">
            <v>0</v>
          </cell>
          <cell r="F382">
            <v>282831063</v>
          </cell>
        </row>
        <row r="383">
          <cell r="A383" t="str">
            <v>19318</v>
          </cell>
          <cell r="B383" t="str">
            <v>CAUCA</v>
          </cell>
          <cell r="C383" t="str">
            <v>GUAPI</v>
          </cell>
          <cell r="D383">
            <v>1037471210</v>
          </cell>
          <cell r="E383">
            <v>46172937</v>
          </cell>
          <cell r="F383">
            <v>1083644147</v>
          </cell>
        </row>
        <row r="384">
          <cell r="A384" t="str">
            <v>19355</v>
          </cell>
          <cell r="B384" t="str">
            <v>CAUCA</v>
          </cell>
          <cell r="C384" t="str">
            <v>INZA</v>
          </cell>
          <cell r="D384">
            <v>798391062</v>
          </cell>
          <cell r="E384">
            <v>3577059</v>
          </cell>
          <cell r="F384">
            <v>801968121</v>
          </cell>
        </row>
        <row r="385">
          <cell r="A385" t="str">
            <v>19364</v>
          </cell>
          <cell r="B385" t="str">
            <v>CAUCA</v>
          </cell>
          <cell r="C385" t="str">
            <v>JAMBALÓ</v>
          </cell>
          <cell r="D385">
            <v>411795599</v>
          </cell>
          <cell r="E385">
            <v>0</v>
          </cell>
          <cell r="F385">
            <v>411795599</v>
          </cell>
        </row>
        <row r="386">
          <cell r="A386" t="str">
            <v>19392</v>
          </cell>
          <cell r="B386" t="str">
            <v>CAUCA</v>
          </cell>
          <cell r="C386" t="str">
            <v>LA SIERRA</v>
          </cell>
          <cell r="D386">
            <v>193412532</v>
          </cell>
          <cell r="E386">
            <v>5477906</v>
          </cell>
          <cell r="F386">
            <v>198890438</v>
          </cell>
        </row>
        <row r="387">
          <cell r="A387" t="str">
            <v>19397</v>
          </cell>
          <cell r="B387" t="str">
            <v>CAUCA</v>
          </cell>
          <cell r="C387" t="str">
            <v>LA VEGA</v>
          </cell>
          <cell r="D387">
            <v>279203323</v>
          </cell>
          <cell r="E387">
            <v>15009879</v>
          </cell>
          <cell r="F387">
            <v>294213202</v>
          </cell>
        </row>
        <row r="388">
          <cell r="A388" t="str">
            <v>19418</v>
          </cell>
          <cell r="B388" t="str">
            <v>CAUCA</v>
          </cell>
          <cell r="C388" t="str">
            <v>LÓPEZ</v>
          </cell>
          <cell r="D388">
            <v>478564950</v>
          </cell>
          <cell r="E388">
            <v>0</v>
          </cell>
          <cell r="F388">
            <v>478564950</v>
          </cell>
        </row>
        <row r="389">
          <cell r="A389" t="str">
            <v>19450</v>
          </cell>
          <cell r="B389" t="str">
            <v>CAUCA</v>
          </cell>
          <cell r="C389" t="str">
            <v>MERCADERES</v>
          </cell>
          <cell r="D389">
            <v>273348054</v>
          </cell>
          <cell r="E389">
            <v>923183</v>
          </cell>
          <cell r="F389">
            <v>274271237</v>
          </cell>
        </row>
        <row r="390">
          <cell r="A390" t="str">
            <v>19455</v>
          </cell>
          <cell r="B390" t="str">
            <v>CAUCA</v>
          </cell>
          <cell r="C390" t="str">
            <v>MIRANDA</v>
          </cell>
          <cell r="D390">
            <v>511464503</v>
          </cell>
          <cell r="E390">
            <v>11023266</v>
          </cell>
          <cell r="F390">
            <v>522487769</v>
          </cell>
        </row>
        <row r="391">
          <cell r="A391" t="str">
            <v>19473</v>
          </cell>
          <cell r="B391" t="str">
            <v>CAUCA</v>
          </cell>
          <cell r="C391" t="str">
            <v>MORALES</v>
          </cell>
          <cell r="D391">
            <v>906860910</v>
          </cell>
          <cell r="E391">
            <v>4537024</v>
          </cell>
          <cell r="F391">
            <v>911397934</v>
          </cell>
        </row>
        <row r="392">
          <cell r="A392" t="str">
            <v>19513</v>
          </cell>
          <cell r="B392" t="str">
            <v>CAUCA</v>
          </cell>
          <cell r="C392" t="str">
            <v>PADILLA</v>
          </cell>
          <cell r="D392">
            <v>145438389</v>
          </cell>
          <cell r="E392">
            <v>5511798</v>
          </cell>
          <cell r="F392">
            <v>150950187</v>
          </cell>
        </row>
        <row r="393">
          <cell r="A393" t="str">
            <v>19517</v>
          </cell>
          <cell r="B393" t="str">
            <v>CAUCA</v>
          </cell>
          <cell r="C393" t="str">
            <v>PÁEZ</v>
          </cell>
          <cell r="D393">
            <v>1204576351</v>
          </cell>
          <cell r="E393">
            <v>20304004</v>
          </cell>
          <cell r="F393">
            <v>1224880355</v>
          </cell>
        </row>
        <row r="394">
          <cell r="A394" t="str">
            <v>19532</v>
          </cell>
          <cell r="B394" t="str">
            <v>CAUCA</v>
          </cell>
          <cell r="C394" t="str">
            <v>PATÍA (EL BORDO)</v>
          </cell>
          <cell r="D394">
            <v>640583540</v>
          </cell>
          <cell r="E394">
            <v>29103323</v>
          </cell>
          <cell r="F394">
            <v>669686863</v>
          </cell>
        </row>
        <row r="395">
          <cell r="A395" t="str">
            <v>19533</v>
          </cell>
          <cell r="B395" t="str">
            <v>CAUCA</v>
          </cell>
          <cell r="C395" t="str">
            <v>PIAMONTE</v>
          </cell>
          <cell r="D395">
            <v>194120323</v>
          </cell>
          <cell r="E395">
            <v>0</v>
          </cell>
          <cell r="F395">
            <v>194120323</v>
          </cell>
        </row>
        <row r="396">
          <cell r="A396" t="str">
            <v>19548</v>
          </cell>
          <cell r="B396" t="str">
            <v>CAUCA</v>
          </cell>
          <cell r="C396" t="str">
            <v>PIENDAMÓ</v>
          </cell>
          <cell r="D396">
            <v>765375999</v>
          </cell>
          <cell r="E396">
            <v>7508884</v>
          </cell>
          <cell r="F396">
            <v>772884883</v>
          </cell>
        </row>
        <row r="397">
          <cell r="A397" t="str">
            <v>19573</v>
          </cell>
          <cell r="B397" t="str">
            <v>CAUCA</v>
          </cell>
          <cell r="C397" t="str">
            <v>PUERTO TEJADA</v>
          </cell>
          <cell r="D397">
            <v>529973522</v>
          </cell>
          <cell r="E397">
            <v>6131198</v>
          </cell>
          <cell r="F397">
            <v>536104720</v>
          </cell>
        </row>
        <row r="398">
          <cell r="A398" t="str">
            <v>19585</v>
          </cell>
          <cell r="B398" t="str">
            <v>CAUCA</v>
          </cell>
          <cell r="C398" t="str">
            <v>PURACÉ</v>
          </cell>
          <cell r="D398">
            <v>319666364</v>
          </cell>
          <cell r="E398">
            <v>2425139</v>
          </cell>
          <cell r="F398">
            <v>322091503</v>
          </cell>
        </row>
        <row r="399">
          <cell r="A399" t="str">
            <v>19622</v>
          </cell>
          <cell r="B399" t="str">
            <v>CAUCA</v>
          </cell>
          <cell r="C399" t="str">
            <v>ROSAS</v>
          </cell>
          <cell r="D399">
            <v>145586955</v>
          </cell>
          <cell r="E399">
            <v>2186082</v>
          </cell>
          <cell r="F399">
            <v>147773037</v>
          </cell>
        </row>
        <row r="400">
          <cell r="A400" t="str">
            <v>19693</v>
          </cell>
          <cell r="B400" t="str">
            <v>CAUCA</v>
          </cell>
          <cell r="C400" t="str">
            <v>SAN SEBASTIÁN</v>
          </cell>
          <cell r="D400">
            <v>124964966</v>
          </cell>
          <cell r="E400">
            <v>6206161</v>
          </cell>
          <cell r="F400">
            <v>131171127</v>
          </cell>
        </row>
        <row r="401">
          <cell r="A401" t="str">
            <v>19698</v>
          </cell>
          <cell r="B401" t="str">
            <v>CAUCA</v>
          </cell>
          <cell r="C401" t="str">
            <v>SANTANDER DE QUILICHAO</v>
          </cell>
          <cell r="D401">
            <v>1910617934</v>
          </cell>
          <cell r="E401">
            <v>27954695</v>
          </cell>
          <cell r="F401">
            <v>1938572629</v>
          </cell>
        </row>
        <row r="402">
          <cell r="A402" t="str">
            <v>19701</v>
          </cell>
          <cell r="B402" t="str">
            <v>CAUCA</v>
          </cell>
          <cell r="C402" t="str">
            <v>SANTA ROSA</v>
          </cell>
          <cell r="D402">
            <v>123884967</v>
          </cell>
          <cell r="E402">
            <v>2280979</v>
          </cell>
          <cell r="F402">
            <v>126165946</v>
          </cell>
        </row>
        <row r="403">
          <cell r="A403" t="str">
            <v>19743</v>
          </cell>
          <cell r="B403" t="str">
            <v>CAUCA</v>
          </cell>
          <cell r="C403" t="str">
            <v>SILVIA</v>
          </cell>
          <cell r="D403">
            <v>711943315</v>
          </cell>
          <cell r="E403">
            <v>22665164</v>
          </cell>
          <cell r="F403">
            <v>734608479</v>
          </cell>
        </row>
        <row r="404">
          <cell r="A404" t="str">
            <v>19760</v>
          </cell>
          <cell r="B404" t="str">
            <v>CAUCA</v>
          </cell>
          <cell r="C404" t="str">
            <v>SOTARÁ</v>
          </cell>
          <cell r="D404">
            <v>152336735</v>
          </cell>
          <cell r="E404">
            <v>12771916</v>
          </cell>
          <cell r="F404">
            <v>165108651</v>
          </cell>
        </row>
        <row r="405">
          <cell r="A405" t="str">
            <v>19780</v>
          </cell>
          <cell r="B405" t="str">
            <v>CAUCA</v>
          </cell>
          <cell r="C405" t="str">
            <v>SUÁREZ</v>
          </cell>
          <cell r="D405">
            <v>627789942</v>
          </cell>
          <cell r="E405">
            <v>6451626</v>
          </cell>
          <cell r="F405">
            <v>634241568</v>
          </cell>
        </row>
        <row r="406">
          <cell r="A406" t="str">
            <v>19785</v>
          </cell>
          <cell r="B406" t="str">
            <v>CAUCA</v>
          </cell>
          <cell r="C406" t="str">
            <v>SUCRE</v>
          </cell>
          <cell r="D406">
            <v>101633963</v>
          </cell>
          <cell r="E406">
            <v>2494387</v>
          </cell>
          <cell r="F406">
            <v>104128350</v>
          </cell>
        </row>
        <row r="407">
          <cell r="A407" t="str">
            <v>19807</v>
          </cell>
          <cell r="B407" t="str">
            <v>CAUCA</v>
          </cell>
          <cell r="C407" t="str">
            <v>TIMBÍO</v>
          </cell>
          <cell r="D407">
            <v>563158596</v>
          </cell>
          <cell r="E407">
            <v>27544061</v>
          </cell>
          <cell r="F407">
            <v>590702657</v>
          </cell>
        </row>
        <row r="408">
          <cell r="A408" t="str">
            <v>19809</v>
          </cell>
          <cell r="B408" t="str">
            <v>CAUCA</v>
          </cell>
          <cell r="C408" t="str">
            <v>TIMBIQUÍ</v>
          </cell>
          <cell r="D408">
            <v>822774945</v>
          </cell>
          <cell r="E408">
            <v>20343747</v>
          </cell>
          <cell r="F408">
            <v>843118692</v>
          </cell>
        </row>
        <row r="409">
          <cell r="A409" t="str">
            <v>19821</v>
          </cell>
          <cell r="B409" t="str">
            <v>CAUCA</v>
          </cell>
          <cell r="C409" t="str">
            <v>TORIBIO</v>
          </cell>
          <cell r="D409">
            <v>800951172</v>
          </cell>
          <cell r="E409">
            <v>0</v>
          </cell>
          <cell r="F409">
            <v>800951172</v>
          </cell>
        </row>
        <row r="410">
          <cell r="A410" t="str">
            <v>19824</v>
          </cell>
          <cell r="B410" t="str">
            <v>CAUCA</v>
          </cell>
          <cell r="C410" t="str">
            <v>TOTORÓ</v>
          </cell>
          <cell r="D410">
            <v>499501108</v>
          </cell>
          <cell r="E410">
            <v>0</v>
          </cell>
          <cell r="F410">
            <v>499501108</v>
          </cell>
        </row>
        <row r="411">
          <cell r="A411" t="str">
            <v>19845</v>
          </cell>
          <cell r="B411" t="str">
            <v>CAUCA</v>
          </cell>
          <cell r="C411" t="str">
            <v>VILLA RICA</v>
          </cell>
          <cell r="D411">
            <v>262514856</v>
          </cell>
          <cell r="E411">
            <v>11095586</v>
          </cell>
          <cell r="F411">
            <v>273610442</v>
          </cell>
        </row>
        <row r="412">
          <cell r="A412" t="str">
            <v>20001</v>
          </cell>
          <cell r="B412" t="str">
            <v>CESAR</v>
          </cell>
          <cell r="C412" t="str">
            <v>VALLEDUPAR</v>
          </cell>
          <cell r="D412">
            <v>7355323132</v>
          </cell>
          <cell r="E412">
            <v>379412797</v>
          </cell>
          <cell r="F412">
            <v>7734735929</v>
          </cell>
        </row>
        <row r="413">
          <cell r="A413" t="str">
            <v>20011</v>
          </cell>
          <cell r="B413" t="str">
            <v>CESAR</v>
          </cell>
          <cell r="C413" t="str">
            <v>AGUACHICA</v>
          </cell>
          <cell r="D413">
            <v>1853482705</v>
          </cell>
          <cell r="E413">
            <v>5304322</v>
          </cell>
          <cell r="F413">
            <v>1858787027</v>
          </cell>
        </row>
        <row r="414">
          <cell r="A414" t="str">
            <v>20013</v>
          </cell>
          <cell r="B414" t="str">
            <v>CESAR</v>
          </cell>
          <cell r="C414" t="str">
            <v>AGUSTÍN CODAZZI</v>
          </cell>
          <cell r="D414">
            <v>1799939863</v>
          </cell>
          <cell r="E414">
            <v>37850270</v>
          </cell>
          <cell r="F414">
            <v>1837790133</v>
          </cell>
        </row>
        <row r="415">
          <cell r="A415" t="str">
            <v>20032</v>
          </cell>
          <cell r="B415" t="str">
            <v>CESAR</v>
          </cell>
          <cell r="C415" t="str">
            <v>ASTREA</v>
          </cell>
          <cell r="D415">
            <v>636045854</v>
          </cell>
          <cell r="E415">
            <v>51077512</v>
          </cell>
          <cell r="F415">
            <v>687123366</v>
          </cell>
        </row>
        <row r="416">
          <cell r="A416" t="str">
            <v>20045</v>
          </cell>
          <cell r="B416" t="str">
            <v>CESAR</v>
          </cell>
          <cell r="C416" t="str">
            <v>BECERRIL</v>
          </cell>
          <cell r="D416">
            <v>800668518</v>
          </cell>
          <cell r="E416">
            <v>47511519</v>
          </cell>
          <cell r="F416">
            <v>848180037</v>
          </cell>
        </row>
        <row r="417">
          <cell r="A417" t="str">
            <v>20060</v>
          </cell>
          <cell r="B417" t="str">
            <v>CESAR</v>
          </cell>
          <cell r="C417" t="str">
            <v>BOSCONIA</v>
          </cell>
          <cell r="D417">
            <v>867051795</v>
          </cell>
          <cell r="E417">
            <v>32632037</v>
          </cell>
          <cell r="F417">
            <v>899683832</v>
          </cell>
        </row>
        <row r="418">
          <cell r="A418" t="str">
            <v>20175</v>
          </cell>
          <cell r="B418" t="str">
            <v>CESAR</v>
          </cell>
          <cell r="C418" t="str">
            <v>CHIMICHAGUA</v>
          </cell>
          <cell r="D418">
            <v>1080832164</v>
          </cell>
          <cell r="E418">
            <v>74876918</v>
          </cell>
          <cell r="F418">
            <v>1155709082</v>
          </cell>
        </row>
        <row r="419">
          <cell r="A419" t="str">
            <v>20178</v>
          </cell>
          <cell r="B419" t="str">
            <v>CESAR</v>
          </cell>
          <cell r="C419" t="str">
            <v>CHIRIGUANÁ</v>
          </cell>
          <cell r="D419">
            <v>736290173</v>
          </cell>
          <cell r="E419">
            <v>98789440</v>
          </cell>
          <cell r="F419">
            <v>835079613</v>
          </cell>
        </row>
        <row r="420">
          <cell r="A420" t="str">
            <v>20228</v>
          </cell>
          <cell r="B420" t="str">
            <v>CESAR</v>
          </cell>
          <cell r="C420" t="str">
            <v>CURUMANÍ</v>
          </cell>
          <cell r="D420">
            <v>957590118</v>
          </cell>
          <cell r="E420">
            <v>45354900</v>
          </cell>
          <cell r="F420">
            <v>1002945018</v>
          </cell>
        </row>
        <row r="421">
          <cell r="A421" t="str">
            <v>20238</v>
          </cell>
          <cell r="B421" t="str">
            <v>CESAR</v>
          </cell>
          <cell r="C421" t="str">
            <v>EL COPEY</v>
          </cell>
          <cell r="D421">
            <v>679877121</v>
          </cell>
          <cell r="E421">
            <v>51779849</v>
          </cell>
          <cell r="F421">
            <v>731656970</v>
          </cell>
        </row>
        <row r="422">
          <cell r="A422" t="str">
            <v>20250</v>
          </cell>
          <cell r="B422" t="str">
            <v>CESAR</v>
          </cell>
          <cell r="C422" t="str">
            <v>EL PASO</v>
          </cell>
          <cell r="D422">
            <v>1186297366</v>
          </cell>
          <cell r="E422">
            <v>91977825</v>
          </cell>
          <cell r="F422">
            <v>1278275191</v>
          </cell>
        </row>
        <row r="423">
          <cell r="A423" t="str">
            <v>20295</v>
          </cell>
          <cell r="B423" t="str">
            <v>CESAR</v>
          </cell>
          <cell r="C423" t="str">
            <v>GAMARRA</v>
          </cell>
          <cell r="D423">
            <v>245508640</v>
          </cell>
          <cell r="E423">
            <v>41928290</v>
          </cell>
          <cell r="F423">
            <v>287436930</v>
          </cell>
        </row>
        <row r="424">
          <cell r="A424" t="str">
            <v>20310</v>
          </cell>
          <cell r="B424" t="str">
            <v>CESAR</v>
          </cell>
          <cell r="C424" t="str">
            <v>GONZÁLEZ</v>
          </cell>
          <cell r="D424">
            <v>75790171</v>
          </cell>
          <cell r="E424">
            <v>8491050</v>
          </cell>
          <cell r="F424">
            <v>84281221</v>
          </cell>
        </row>
        <row r="425">
          <cell r="A425" t="str">
            <v>20383</v>
          </cell>
          <cell r="B425" t="str">
            <v>CESAR</v>
          </cell>
          <cell r="C425" t="str">
            <v>LA GLORIA</v>
          </cell>
          <cell r="D425">
            <v>368653361</v>
          </cell>
          <cell r="E425">
            <v>36830444</v>
          </cell>
          <cell r="F425">
            <v>405483805</v>
          </cell>
        </row>
        <row r="426">
          <cell r="A426" t="str">
            <v>20400</v>
          </cell>
          <cell r="B426" t="str">
            <v>CESAR</v>
          </cell>
          <cell r="C426" t="str">
            <v>LA JAGUA DE IBIRICO</v>
          </cell>
          <cell r="D426">
            <v>965028327</v>
          </cell>
          <cell r="E426">
            <v>21674338</v>
          </cell>
          <cell r="F426">
            <v>986702665</v>
          </cell>
        </row>
        <row r="427">
          <cell r="A427" t="str">
            <v>20443</v>
          </cell>
          <cell r="B427" t="str">
            <v>CESAR</v>
          </cell>
          <cell r="C427" t="str">
            <v>MANAURE BALCÓN DEL CESAR</v>
          </cell>
          <cell r="D427">
            <v>283434011</v>
          </cell>
          <cell r="E427">
            <v>29059342</v>
          </cell>
          <cell r="F427">
            <v>312493353</v>
          </cell>
        </row>
        <row r="428">
          <cell r="A428" t="str">
            <v>20517</v>
          </cell>
          <cell r="B428" t="str">
            <v>CESAR</v>
          </cell>
          <cell r="C428" t="str">
            <v>PAILITAS</v>
          </cell>
          <cell r="D428">
            <v>368685648</v>
          </cell>
          <cell r="E428">
            <v>16846455</v>
          </cell>
          <cell r="F428">
            <v>385532103</v>
          </cell>
        </row>
        <row r="429">
          <cell r="A429" t="str">
            <v>20550</v>
          </cell>
          <cell r="B429" t="str">
            <v>CESAR</v>
          </cell>
          <cell r="C429" t="str">
            <v>PELAYA</v>
          </cell>
          <cell r="D429">
            <v>499497100</v>
          </cell>
          <cell r="E429">
            <v>31981203</v>
          </cell>
          <cell r="F429">
            <v>531478303</v>
          </cell>
        </row>
        <row r="430">
          <cell r="A430" t="str">
            <v>20570</v>
          </cell>
          <cell r="B430" t="str">
            <v>CESAR</v>
          </cell>
          <cell r="C430" t="str">
            <v>PUEBLO BELLO</v>
          </cell>
          <cell r="D430">
            <v>1131328518</v>
          </cell>
          <cell r="E430">
            <v>38764482</v>
          </cell>
          <cell r="F430">
            <v>1170093000</v>
          </cell>
        </row>
        <row r="431">
          <cell r="A431" t="str">
            <v>20614</v>
          </cell>
          <cell r="B431" t="str">
            <v>CESAR</v>
          </cell>
          <cell r="C431" t="str">
            <v>RÍO DE ORO</v>
          </cell>
          <cell r="D431">
            <v>359865491</v>
          </cell>
          <cell r="E431">
            <v>64591669</v>
          </cell>
          <cell r="F431">
            <v>424457160</v>
          </cell>
        </row>
        <row r="432">
          <cell r="A432" t="str">
            <v>20621</v>
          </cell>
          <cell r="B432" t="str">
            <v>CESAR</v>
          </cell>
          <cell r="C432" t="str">
            <v>ROBLES (LA PAZ)</v>
          </cell>
          <cell r="D432">
            <v>718949539</v>
          </cell>
          <cell r="E432">
            <v>89982715</v>
          </cell>
          <cell r="F432">
            <v>808932254</v>
          </cell>
        </row>
        <row r="433">
          <cell r="A433" t="str">
            <v>20710</v>
          </cell>
          <cell r="B433" t="str">
            <v>CESAR</v>
          </cell>
          <cell r="C433" t="str">
            <v>SAN ALBERTO</v>
          </cell>
          <cell r="D433">
            <v>471792657</v>
          </cell>
          <cell r="E433">
            <v>11459572</v>
          </cell>
          <cell r="F433">
            <v>483252229</v>
          </cell>
        </row>
        <row r="434">
          <cell r="A434" t="str">
            <v>20750</v>
          </cell>
          <cell r="B434" t="str">
            <v>CESAR</v>
          </cell>
          <cell r="C434" t="str">
            <v>SAN DIEGO</v>
          </cell>
          <cell r="D434">
            <v>458656085</v>
          </cell>
          <cell r="E434">
            <v>53080609</v>
          </cell>
          <cell r="F434">
            <v>511736694</v>
          </cell>
        </row>
        <row r="435">
          <cell r="A435" t="str">
            <v>20770</v>
          </cell>
          <cell r="B435" t="str">
            <v>CESAR</v>
          </cell>
          <cell r="C435" t="str">
            <v>SAN MARTÍN</v>
          </cell>
          <cell r="D435">
            <v>628274845</v>
          </cell>
          <cell r="E435">
            <v>26750269</v>
          </cell>
          <cell r="F435">
            <v>655025114</v>
          </cell>
        </row>
        <row r="436">
          <cell r="A436" t="str">
            <v>20787</v>
          </cell>
          <cell r="B436" t="str">
            <v>CESAR</v>
          </cell>
          <cell r="C436" t="str">
            <v>TAMALAMEQUE</v>
          </cell>
          <cell r="D436">
            <v>477234363</v>
          </cell>
          <cell r="E436">
            <v>35907279</v>
          </cell>
          <cell r="F436">
            <v>513141642</v>
          </cell>
        </row>
        <row r="437">
          <cell r="A437" t="str">
            <v>23001</v>
          </cell>
          <cell r="B437" t="str">
            <v>CORDOBA</v>
          </cell>
          <cell r="C437" t="str">
            <v>MONTERÍA</v>
          </cell>
          <cell r="D437">
            <v>7785520884</v>
          </cell>
          <cell r="E437">
            <v>542693769</v>
          </cell>
          <cell r="F437">
            <v>8328214653</v>
          </cell>
        </row>
        <row r="438">
          <cell r="A438" t="str">
            <v>23068</v>
          </cell>
          <cell r="B438" t="str">
            <v>CORDOBA</v>
          </cell>
          <cell r="C438" t="str">
            <v>AYAPEL</v>
          </cell>
          <cell r="D438">
            <v>1391260042</v>
          </cell>
          <cell r="E438">
            <v>87249543</v>
          </cell>
          <cell r="F438">
            <v>1478509585</v>
          </cell>
        </row>
        <row r="439">
          <cell r="A439" t="str">
            <v>23079</v>
          </cell>
          <cell r="B439" t="str">
            <v>CORDOBA</v>
          </cell>
          <cell r="C439" t="str">
            <v>BUENAVISTA</v>
          </cell>
          <cell r="D439">
            <v>588869596</v>
          </cell>
          <cell r="E439">
            <v>30067384</v>
          </cell>
          <cell r="F439">
            <v>618936980</v>
          </cell>
        </row>
        <row r="440">
          <cell r="A440" t="str">
            <v>23090</v>
          </cell>
          <cell r="B440" t="str">
            <v>CORDOBA</v>
          </cell>
          <cell r="C440" t="str">
            <v>CANALETE</v>
          </cell>
          <cell r="D440">
            <v>692894525</v>
          </cell>
          <cell r="E440">
            <v>31254559</v>
          </cell>
          <cell r="F440">
            <v>724149084</v>
          </cell>
        </row>
        <row r="441">
          <cell r="A441" t="str">
            <v>23162</v>
          </cell>
          <cell r="B441" t="str">
            <v>CORDOBA</v>
          </cell>
          <cell r="C441" t="str">
            <v>CERETÉ</v>
          </cell>
          <cell r="D441">
            <v>1816914194</v>
          </cell>
          <cell r="E441">
            <v>31749366</v>
          </cell>
          <cell r="F441">
            <v>1848663560</v>
          </cell>
        </row>
        <row r="442">
          <cell r="A442" t="str">
            <v>23168</v>
          </cell>
          <cell r="B442" t="str">
            <v>CORDOBA</v>
          </cell>
          <cell r="C442" t="str">
            <v>CHIMÁ</v>
          </cell>
          <cell r="D442">
            <v>354853883</v>
          </cell>
          <cell r="E442">
            <v>0</v>
          </cell>
          <cell r="F442">
            <v>354853883</v>
          </cell>
        </row>
        <row r="443">
          <cell r="A443" t="str">
            <v>23182</v>
          </cell>
          <cell r="B443" t="str">
            <v>CORDOBA</v>
          </cell>
          <cell r="C443" t="str">
            <v>CHINÚ</v>
          </cell>
          <cell r="D443">
            <v>1010465907</v>
          </cell>
          <cell r="E443">
            <v>55185497</v>
          </cell>
          <cell r="F443">
            <v>1065651404</v>
          </cell>
        </row>
        <row r="444">
          <cell r="A444" t="str">
            <v>23189</v>
          </cell>
          <cell r="B444" t="str">
            <v>CORDOBA</v>
          </cell>
          <cell r="C444" t="str">
            <v>CIÉNAGA DE ORO</v>
          </cell>
          <cell r="D444">
            <v>1487892639</v>
          </cell>
          <cell r="E444">
            <v>74018724</v>
          </cell>
          <cell r="F444">
            <v>1561911363</v>
          </cell>
        </row>
        <row r="445">
          <cell r="A445" t="str">
            <v>23300</v>
          </cell>
          <cell r="B445" t="str">
            <v>CORDOBA</v>
          </cell>
          <cell r="C445" t="str">
            <v>COTORRA</v>
          </cell>
          <cell r="D445">
            <v>355651470</v>
          </cell>
          <cell r="E445">
            <v>41619364</v>
          </cell>
          <cell r="F445">
            <v>397270834</v>
          </cell>
        </row>
        <row r="446">
          <cell r="A446" t="str">
            <v>23350</v>
          </cell>
          <cell r="B446" t="str">
            <v>CORDOBA</v>
          </cell>
          <cell r="C446" t="str">
            <v>LA APARTADA</v>
          </cell>
          <cell r="D446">
            <v>346441144</v>
          </cell>
          <cell r="E446">
            <v>0</v>
          </cell>
          <cell r="F446">
            <v>346441144</v>
          </cell>
        </row>
        <row r="447">
          <cell r="A447" t="str">
            <v>23417</v>
          </cell>
          <cell r="B447" t="str">
            <v>CORDOBA</v>
          </cell>
          <cell r="C447" t="str">
            <v>LORICA</v>
          </cell>
          <cell r="D447">
            <v>2472486337</v>
          </cell>
          <cell r="E447">
            <v>239046006</v>
          </cell>
          <cell r="F447">
            <v>2711532343</v>
          </cell>
        </row>
        <row r="448">
          <cell r="A448" t="str">
            <v>23419</v>
          </cell>
          <cell r="B448" t="str">
            <v>CORDOBA</v>
          </cell>
          <cell r="C448" t="str">
            <v>LOS CÓRDOBAS</v>
          </cell>
          <cell r="D448">
            <v>597578107</v>
          </cell>
          <cell r="E448">
            <v>44982936</v>
          </cell>
          <cell r="F448">
            <v>642561043</v>
          </cell>
        </row>
        <row r="449">
          <cell r="A449" t="str">
            <v>23464</v>
          </cell>
          <cell r="B449" t="str">
            <v>CORDOBA</v>
          </cell>
          <cell r="C449" t="str">
            <v>MOMIL</v>
          </cell>
          <cell r="D449">
            <v>349647271</v>
          </cell>
          <cell r="E449">
            <v>0</v>
          </cell>
          <cell r="F449">
            <v>349647271</v>
          </cell>
        </row>
        <row r="450">
          <cell r="A450" t="str">
            <v>23466</v>
          </cell>
          <cell r="B450" t="str">
            <v>CORDOBA</v>
          </cell>
          <cell r="C450" t="str">
            <v>MONTELÍBANO</v>
          </cell>
          <cell r="D450">
            <v>1815800333</v>
          </cell>
          <cell r="E450">
            <v>61588219</v>
          </cell>
          <cell r="F450">
            <v>1877388552</v>
          </cell>
        </row>
        <row r="451">
          <cell r="A451" t="str">
            <v>23500</v>
          </cell>
          <cell r="B451" t="str">
            <v>CORDOBA</v>
          </cell>
          <cell r="C451" t="str">
            <v>MOÑITOS</v>
          </cell>
          <cell r="D451">
            <v>1043686288</v>
          </cell>
          <cell r="E451">
            <v>127864211</v>
          </cell>
          <cell r="F451">
            <v>1171550499</v>
          </cell>
        </row>
        <row r="452">
          <cell r="A452" t="str">
            <v>23555</v>
          </cell>
          <cell r="B452" t="str">
            <v>CORDOBA</v>
          </cell>
          <cell r="C452" t="str">
            <v>PLANETA RICA</v>
          </cell>
          <cell r="D452">
            <v>1573576645</v>
          </cell>
          <cell r="E452">
            <v>48920510</v>
          </cell>
          <cell r="F452">
            <v>1622497155</v>
          </cell>
        </row>
        <row r="453">
          <cell r="A453" t="str">
            <v>23570</v>
          </cell>
          <cell r="B453" t="str">
            <v>CORDOBA</v>
          </cell>
          <cell r="C453" t="str">
            <v>PUEBLO NUEVO</v>
          </cell>
          <cell r="D453">
            <v>891143908</v>
          </cell>
          <cell r="E453">
            <v>76818517</v>
          </cell>
          <cell r="F453">
            <v>967962425</v>
          </cell>
        </row>
        <row r="454">
          <cell r="A454" t="str">
            <v>23574</v>
          </cell>
          <cell r="B454" t="str">
            <v>CORDOBA</v>
          </cell>
          <cell r="C454" t="str">
            <v>PUERTO ESCONDIDO</v>
          </cell>
          <cell r="D454">
            <v>882436575</v>
          </cell>
          <cell r="E454">
            <v>44275137</v>
          </cell>
          <cell r="F454">
            <v>926711712</v>
          </cell>
        </row>
        <row r="455">
          <cell r="A455" t="str">
            <v>23580</v>
          </cell>
          <cell r="B455" t="str">
            <v>CORDOBA</v>
          </cell>
          <cell r="C455" t="str">
            <v>PUERTO LIBERTADOR</v>
          </cell>
          <cell r="D455">
            <v>1429921049</v>
          </cell>
          <cell r="E455">
            <v>73027094</v>
          </cell>
          <cell r="F455">
            <v>1502948143</v>
          </cell>
        </row>
        <row r="456">
          <cell r="A456" t="str">
            <v>23586</v>
          </cell>
          <cell r="B456" t="str">
            <v>CORDOBA</v>
          </cell>
          <cell r="C456" t="str">
            <v>PURÍSIMA</v>
          </cell>
          <cell r="D456">
            <v>420973848</v>
          </cell>
          <cell r="E456">
            <v>0</v>
          </cell>
          <cell r="F456">
            <v>420973848</v>
          </cell>
        </row>
        <row r="457">
          <cell r="A457" t="str">
            <v>23660</v>
          </cell>
          <cell r="B457" t="str">
            <v>CORDOBA</v>
          </cell>
          <cell r="C457" t="str">
            <v>SAHAGÚN</v>
          </cell>
          <cell r="D457">
            <v>2071106781</v>
          </cell>
          <cell r="E457">
            <v>110638306</v>
          </cell>
          <cell r="F457">
            <v>2181745087</v>
          </cell>
        </row>
        <row r="458">
          <cell r="A458" t="str">
            <v>23670</v>
          </cell>
          <cell r="B458" t="str">
            <v>CORDOBA</v>
          </cell>
          <cell r="C458" t="str">
            <v>SAN ANDRÉS DE SOTAVENTO</v>
          </cell>
          <cell r="D458">
            <v>1580625003</v>
          </cell>
          <cell r="E458">
            <v>0</v>
          </cell>
          <cell r="F458">
            <v>1580625003</v>
          </cell>
        </row>
        <row r="459">
          <cell r="A459" t="str">
            <v>23672</v>
          </cell>
          <cell r="B459" t="str">
            <v>CORDOBA</v>
          </cell>
          <cell r="C459" t="str">
            <v>SAN ANTERO</v>
          </cell>
          <cell r="D459">
            <v>857784994</v>
          </cell>
          <cell r="E459">
            <v>44065585</v>
          </cell>
          <cell r="F459">
            <v>901850579</v>
          </cell>
        </row>
        <row r="460">
          <cell r="A460" t="str">
            <v>23675</v>
          </cell>
          <cell r="B460" t="str">
            <v>CORDOBA</v>
          </cell>
          <cell r="C460" t="str">
            <v>SAN BERNARDO DEL VIENTO</v>
          </cell>
          <cell r="D460">
            <v>1003441750</v>
          </cell>
          <cell r="E460">
            <v>45977593</v>
          </cell>
          <cell r="F460">
            <v>1049419343</v>
          </cell>
        </row>
        <row r="461">
          <cell r="A461" t="str">
            <v>23678</v>
          </cell>
          <cell r="B461" t="str">
            <v>CORDOBA</v>
          </cell>
          <cell r="C461" t="str">
            <v>SAN CARLOS</v>
          </cell>
          <cell r="D461">
            <v>645421112</v>
          </cell>
          <cell r="E461">
            <v>59820692</v>
          </cell>
          <cell r="F461">
            <v>705241804</v>
          </cell>
        </row>
        <row r="462">
          <cell r="A462" t="str">
            <v>23682</v>
          </cell>
          <cell r="B462" t="str">
            <v>CORDOBA</v>
          </cell>
          <cell r="C462" t="str">
            <v>SAN JOSÉ DE URE</v>
          </cell>
          <cell r="D462">
            <v>447883173</v>
          </cell>
          <cell r="E462">
            <v>38905504</v>
          </cell>
          <cell r="F462">
            <v>486788677</v>
          </cell>
        </row>
        <row r="463">
          <cell r="A463" t="str">
            <v>23686</v>
          </cell>
          <cell r="B463" t="str">
            <v>CORDOBA</v>
          </cell>
          <cell r="C463" t="str">
            <v>SAN PELAYO</v>
          </cell>
          <cell r="D463">
            <v>961505145</v>
          </cell>
          <cell r="E463">
            <v>51932498</v>
          </cell>
          <cell r="F463">
            <v>1013437643</v>
          </cell>
        </row>
        <row r="464">
          <cell r="A464" t="str">
            <v>23807</v>
          </cell>
          <cell r="B464" t="str">
            <v>CORDOBA</v>
          </cell>
          <cell r="C464" t="str">
            <v>TIERRALTA</v>
          </cell>
          <cell r="D464">
            <v>3289262600</v>
          </cell>
          <cell r="E464">
            <v>232006136</v>
          </cell>
          <cell r="F464">
            <v>3521268736</v>
          </cell>
        </row>
        <row r="465">
          <cell r="A465" t="str">
            <v>23815</v>
          </cell>
          <cell r="B465" t="str">
            <v>CORDOBA</v>
          </cell>
          <cell r="C465" t="str">
            <v>TUCHÍN</v>
          </cell>
          <cell r="D465">
            <v>1713266332</v>
          </cell>
          <cell r="E465">
            <v>0</v>
          </cell>
          <cell r="F465">
            <v>1713266332</v>
          </cell>
        </row>
        <row r="466">
          <cell r="A466" t="str">
            <v>23855</v>
          </cell>
          <cell r="B466" t="str">
            <v>CORDOBA</v>
          </cell>
          <cell r="C466" t="str">
            <v>VALENCIA</v>
          </cell>
          <cell r="D466">
            <v>1158692053</v>
          </cell>
          <cell r="E466">
            <v>156206359</v>
          </cell>
          <cell r="F466">
            <v>1314898412</v>
          </cell>
        </row>
        <row r="467">
          <cell r="A467" t="str">
            <v>25001</v>
          </cell>
          <cell r="B467" t="str">
            <v>CUNDINAMARCA</v>
          </cell>
          <cell r="C467" t="str">
            <v>AGUA DE DIOS</v>
          </cell>
          <cell r="D467">
            <v>0</v>
          </cell>
          <cell r="E467">
            <v>0</v>
          </cell>
          <cell r="F467">
            <v>0</v>
          </cell>
        </row>
        <row r="468">
          <cell r="A468" t="str">
            <v>25019</v>
          </cell>
          <cell r="B468" t="str">
            <v>CUNDINAMARCA</v>
          </cell>
          <cell r="C468" t="str">
            <v>ALBÁN</v>
          </cell>
          <cell r="D468">
            <v>99184026</v>
          </cell>
          <cell r="E468">
            <v>3408892</v>
          </cell>
          <cell r="F468">
            <v>102592918</v>
          </cell>
        </row>
        <row r="469">
          <cell r="A469" t="str">
            <v>25035</v>
          </cell>
          <cell r="B469" t="str">
            <v>CUNDINAMARCA</v>
          </cell>
          <cell r="C469" t="str">
            <v>ANAPOIMA</v>
          </cell>
          <cell r="D469">
            <v>227011029</v>
          </cell>
          <cell r="E469">
            <v>8420330</v>
          </cell>
          <cell r="F469">
            <v>235431359</v>
          </cell>
        </row>
        <row r="470">
          <cell r="A470" t="str">
            <v>25040</v>
          </cell>
          <cell r="B470" t="str">
            <v>CUNDINAMARCA</v>
          </cell>
          <cell r="C470" t="str">
            <v>ANOLAIMA</v>
          </cell>
          <cell r="D470">
            <v>222131375</v>
          </cell>
          <cell r="E470">
            <v>30614025</v>
          </cell>
          <cell r="F470">
            <v>252745400</v>
          </cell>
        </row>
        <row r="471">
          <cell r="A471" t="str">
            <v>25053</v>
          </cell>
          <cell r="B471" t="str">
            <v>CUNDINAMARCA</v>
          </cell>
          <cell r="C471" t="str">
            <v>ARBELÁEZ</v>
          </cell>
          <cell r="D471">
            <v>185782240</v>
          </cell>
          <cell r="E471">
            <v>7295532</v>
          </cell>
          <cell r="F471">
            <v>193077772</v>
          </cell>
        </row>
        <row r="472">
          <cell r="A472" t="str">
            <v>25086</v>
          </cell>
          <cell r="B472" t="str">
            <v>CUNDINAMARCA</v>
          </cell>
          <cell r="C472" t="str">
            <v>BELTRÁN</v>
          </cell>
          <cell r="D472">
            <v>35412700</v>
          </cell>
          <cell r="E472">
            <v>1757912</v>
          </cell>
          <cell r="F472">
            <v>37170612</v>
          </cell>
        </row>
        <row r="473">
          <cell r="A473" t="str">
            <v>25095</v>
          </cell>
          <cell r="B473" t="str">
            <v>CUNDINAMARCA</v>
          </cell>
          <cell r="C473" t="str">
            <v>BITUIMA</v>
          </cell>
          <cell r="D473">
            <v>41719786</v>
          </cell>
          <cell r="E473">
            <v>8219835</v>
          </cell>
          <cell r="F473">
            <v>49939621</v>
          </cell>
        </row>
        <row r="474">
          <cell r="A474" t="str">
            <v>25099</v>
          </cell>
          <cell r="B474" t="str">
            <v>CUNDINAMARCA</v>
          </cell>
          <cell r="C474" t="str">
            <v>BOJACÁ</v>
          </cell>
          <cell r="D474">
            <v>156645127</v>
          </cell>
          <cell r="E474">
            <v>6318842</v>
          </cell>
          <cell r="F474">
            <v>162963969</v>
          </cell>
        </row>
        <row r="475">
          <cell r="A475" t="str">
            <v>25120</v>
          </cell>
          <cell r="B475" t="str">
            <v>CUNDINAMARCA</v>
          </cell>
          <cell r="C475" t="str">
            <v>CABRERA</v>
          </cell>
          <cell r="D475">
            <v>82155245</v>
          </cell>
          <cell r="E475">
            <v>8410216</v>
          </cell>
          <cell r="F475">
            <v>90565461</v>
          </cell>
        </row>
        <row r="476">
          <cell r="A476" t="str">
            <v>25123</v>
          </cell>
          <cell r="B476" t="str">
            <v>CUNDINAMARCA</v>
          </cell>
          <cell r="C476" t="str">
            <v>CACHIPAY</v>
          </cell>
          <cell r="D476">
            <v>106879441</v>
          </cell>
          <cell r="E476">
            <v>3468703</v>
          </cell>
          <cell r="F476">
            <v>110348144</v>
          </cell>
        </row>
        <row r="477">
          <cell r="A477" t="str">
            <v>25126</v>
          </cell>
          <cell r="B477" t="str">
            <v>CUNDINAMARCA</v>
          </cell>
          <cell r="C477" t="str">
            <v>CAJICÁ</v>
          </cell>
          <cell r="D477">
            <v>802561698</v>
          </cell>
          <cell r="E477">
            <v>80161550</v>
          </cell>
          <cell r="F477">
            <v>882723248</v>
          </cell>
        </row>
        <row r="478">
          <cell r="A478" t="str">
            <v>25148</v>
          </cell>
          <cell r="B478" t="str">
            <v>CUNDINAMARCA</v>
          </cell>
          <cell r="C478" t="str">
            <v>CAPARRAPÍ</v>
          </cell>
          <cell r="D478">
            <v>202990307</v>
          </cell>
          <cell r="E478">
            <v>22441910</v>
          </cell>
          <cell r="F478">
            <v>225432217</v>
          </cell>
        </row>
        <row r="479">
          <cell r="A479" t="str">
            <v>25151</v>
          </cell>
          <cell r="B479" t="str">
            <v>CUNDINAMARCA</v>
          </cell>
          <cell r="C479" t="str">
            <v>CAQUEZA</v>
          </cell>
          <cell r="D479">
            <v>264539199</v>
          </cell>
          <cell r="E479">
            <v>18048041</v>
          </cell>
          <cell r="F479">
            <v>282587240</v>
          </cell>
        </row>
        <row r="480">
          <cell r="A480" t="str">
            <v>25154</v>
          </cell>
          <cell r="B480" t="str">
            <v>CUNDINAMARCA</v>
          </cell>
          <cell r="C480" t="str">
            <v>CARMEN DE CARUPA</v>
          </cell>
          <cell r="D480">
            <v>115408114</v>
          </cell>
          <cell r="E480">
            <v>4037950</v>
          </cell>
          <cell r="F480">
            <v>119446064</v>
          </cell>
        </row>
        <row r="481">
          <cell r="A481" t="str">
            <v>25168</v>
          </cell>
          <cell r="B481" t="str">
            <v>CUNDINAMARCA</v>
          </cell>
          <cell r="C481" t="str">
            <v>CHAGUANÍ</v>
          </cell>
          <cell r="D481">
            <v>46049154</v>
          </cell>
          <cell r="E481">
            <v>1734861</v>
          </cell>
          <cell r="F481">
            <v>47784015</v>
          </cell>
        </row>
        <row r="482">
          <cell r="A482" t="str">
            <v>25175</v>
          </cell>
          <cell r="B482" t="str">
            <v>CUNDINAMARCA</v>
          </cell>
          <cell r="C482" t="str">
            <v>CHÍA</v>
          </cell>
          <cell r="D482">
            <v>1479590395</v>
          </cell>
          <cell r="E482">
            <v>36609689</v>
          </cell>
          <cell r="F482">
            <v>1516200084</v>
          </cell>
        </row>
        <row r="483">
          <cell r="A483" t="str">
            <v>25178</v>
          </cell>
          <cell r="B483" t="str">
            <v>CUNDINAMARCA</v>
          </cell>
          <cell r="C483" t="str">
            <v>CHIPAQUE</v>
          </cell>
          <cell r="D483">
            <v>172397476</v>
          </cell>
          <cell r="E483">
            <v>27505973</v>
          </cell>
          <cell r="F483">
            <v>199903449</v>
          </cell>
        </row>
        <row r="484">
          <cell r="A484" t="str">
            <v>25181</v>
          </cell>
          <cell r="B484" t="str">
            <v>CUNDINAMARCA</v>
          </cell>
          <cell r="C484" t="str">
            <v>CHOACHÍ</v>
          </cell>
          <cell r="D484">
            <v>189951256</v>
          </cell>
          <cell r="E484">
            <v>21372196</v>
          </cell>
          <cell r="F484">
            <v>211323452</v>
          </cell>
        </row>
        <row r="485">
          <cell r="A485" t="str">
            <v>25183</v>
          </cell>
          <cell r="B485" t="str">
            <v>CUNDINAMARCA</v>
          </cell>
          <cell r="C485" t="str">
            <v>CHOCONTÁ</v>
          </cell>
          <cell r="D485">
            <v>340030353</v>
          </cell>
          <cell r="E485">
            <v>36027612</v>
          </cell>
          <cell r="F485">
            <v>376057965</v>
          </cell>
        </row>
        <row r="486">
          <cell r="A486" t="str">
            <v>25200</v>
          </cell>
          <cell r="B486" t="str">
            <v>CUNDINAMARCA</v>
          </cell>
          <cell r="C486" t="str">
            <v>COGUA</v>
          </cell>
          <cell r="D486">
            <v>371515949</v>
          </cell>
          <cell r="E486">
            <v>36936907</v>
          </cell>
          <cell r="F486">
            <v>408452856</v>
          </cell>
        </row>
        <row r="487">
          <cell r="A487" t="str">
            <v>25214</v>
          </cell>
          <cell r="B487" t="str">
            <v>CUNDINAMARCA</v>
          </cell>
          <cell r="C487" t="str">
            <v>COTA</v>
          </cell>
          <cell r="D487">
            <v>283014658</v>
          </cell>
          <cell r="E487">
            <v>56602932</v>
          </cell>
          <cell r="F487">
            <v>339617590</v>
          </cell>
        </row>
        <row r="488">
          <cell r="A488" t="str">
            <v>25224</v>
          </cell>
          <cell r="B488" t="str">
            <v>CUNDINAMARCA</v>
          </cell>
          <cell r="C488" t="str">
            <v>CUCUNUBÁ</v>
          </cell>
          <cell r="D488">
            <v>158245427</v>
          </cell>
          <cell r="E488">
            <v>6922351</v>
          </cell>
          <cell r="F488">
            <v>165167778</v>
          </cell>
        </row>
        <row r="489">
          <cell r="A489" t="str">
            <v>25245</v>
          </cell>
          <cell r="B489" t="str">
            <v>CUNDINAMARCA</v>
          </cell>
          <cell r="C489" t="str">
            <v>EL COLEGIO</v>
          </cell>
          <cell r="D489">
            <v>368406349</v>
          </cell>
          <cell r="E489">
            <v>19512633</v>
          </cell>
          <cell r="F489">
            <v>387918982</v>
          </cell>
        </row>
        <row r="490">
          <cell r="A490" t="str">
            <v>25258</v>
          </cell>
          <cell r="B490" t="str">
            <v>CUNDINAMARCA</v>
          </cell>
          <cell r="C490" t="str">
            <v>EL PEÑÓN</v>
          </cell>
          <cell r="D490">
            <v>69517876</v>
          </cell>
          <cell r="E490">
            <v>2208164</v>
          </cell>
          <cell r="F490">
            <v>71726040</v>
          </cell>
        </row>
        <row r="491">
          <cell r="A491" t="str">
            <v>25260</v>
          </cell>
          <cell r="B491" t="str">
            <v>CUNDINAMARCA</v>
          </cell>
          <cell r="C491" t="str">
            <v>EL ROSAL</v>
          </cell>
          <cell r="D491">
            <v>326643792</v>
          </cell>
          <cell r="E491">
            <v>62267820</v>
          </cell>
          <cell r="F491">
            <v>388911612</v>
          </cell>
        </row>
        <row r="492">
          <cell r="A492" t="str">
            <v>25269</v>
          </cell>
          <cell r="B492" t="str">
            <v>CUNDINAMARCA</v>
          </cell>
          <cell r="C492" t="str">
            <v>FACATATIVA</v>
          </cell>
          <cell r="D492">
            <v>1499060957</v>
          </cell>
          <cell r="E492">
            <v>82320453</v>
          </cell>
          <cell r="F492">
            <v>1581381410</v>
          </cell>
        </row>
        <row r="493">
          <cell r="A493" t="str">
            <v>25279</v>
          </cell>
          <cell r="B493" t="str">
            <v>CUNDINAMARCA</v>
          </cell>
          <cell r="C493" t="str">
            <v>FÓMEQUE</v>
          </cell>
          <cell r="D493">
            <v>197306040</v>
          </cell>
          <cell r="E493">
            <v>6714387</v>
          </cell>
          <cell r="F493">
            <v>204020427</v>
          </cell>
        </row>
        <row r="494">
          <cell r="A494" t="str">
            <v>25281</v>
          </cell>
          <cell r="B494" t="str">
            <v>CUNDINAMARCA</v>
          </cell>
          <cell r="C494" t="str">
            <v>FOSCA</v>
          </cell>
          <cell r="D494">
            <v>127660543</v>
          </cell>
          <cell r="E494">
            <v>12864990</v>
          </cell>
          <cell r="F494">
            <v>140525533</v>
          </cell>
        </row>
        <row r="495">
          <cell r="A495" t="str">
            <v>25286</v>
          </cell>
          <cell r="B495" t="str">
            <v>CUNDINAMARCA</v>
          </cell>
          <cell r="C495" t="str">
            <v>FUNZA</v>
          </cell>
          <cell r="D495">
            <v>886026917</v>
          </cell>
          <cell r="E495">
            <v>121414077</v>
          </cell>
          <cell r="F495">
            <v>1007440994</v>
          </cell>
        </row>
        <row r="496">
          <cell r="A496" t="str">
            <v>25288</v>
          </cell>
          <cell r="B496" t="str">
            <v>CUNDINAMARCA</v>
          </cell>
          <cell r="C496" t="str">
            <v>FÚQUENE</v>
          </cell>
          <cell r="D496">
            <v>189186717</v>
          </cell>
          <cell r="E496">
            <v>31306514</v>
          </cell>
          <cell r="F496">
            <v>220493231</v>
          </cell>
        </row>
        <row r="497">
          <cell r="A497" t="str">
            <v>25290</v>
          </cell>
          <cell r="B497" t="str">
            <v>CUNDINAMARCA</v>
          </cell>
          <cell r="C497" t="str">
            <v>FUSAGASUGÁ</v>
          </cell>
          <cell r="D497">
            <v>1450975737</v>
          </cell>
          <cell r="E497">
            <v>151844909</v>
          </cell>
          <cell r="F497">
            <v>1602820646</v>
          </cell>
        </row>
        <row r="498">
          <cell r="A498" t="str">
            <v>25293</v>
          </cell>
          <cell r="B498" t="str">
            <v>CUNDINAMARCA</v>
          </cell>
          <cell r="C498" t="str">
            <v>GACHALÁ</v>
          </cell>
          <cell r="D498">
            <v>76121744</v>
          </cell>
          <cell r="E498">
            <v>1231100</v>
          </cell>
          <cell r="F498">
            <v>77352844</v>
          </cell>
        </row>
        <row r="499">
          <cell r="A499" t="str">
            <v>25295</v>
          </cell>
          <cell r="B499" t="str">
            <v>CUNDINAMARCA</v>
          </cell>
          <cell r="C499" t="str">
            <v>GACHANCIPÁ</v>
          </cell>
          <cell r="D499">
            <v>243261332</v>
          </cell>
          <cell r="E499">
            <v>48652266</v>
          </cell>
          <cell r="F499">
            <v>291913598</v>
          </cell>
        </row>
        <row r="500">
          <cell r="A500" t="str">
            <v>25297</v>
          </cell>
          <cell r="B500" t="str">
            <v>CUNDINAMARCA</v>
          </cell>
          <cell r="C500" t="str">
            <v>GACHETÁ</v>
          </cell>
          <cell r="D500">
            <v>147201624</v>
          </cell>
          <cell r="E500">
            <v>21998528</v>
          </cell>
          <cell r="F500">
            <v>169200152</v>
          </cell>
        </row>
        <row r="501">
          <cell r="A501" t="str">
            <v>25299</v>
          </cell>
          <cell r="B501" t="str">
            <v>CUNDINAMARCA</v>
          </cell>
          <cell r="C501" t="str">
            <v>GAMA</v>
          </cell>
          <cell r="D501">
            <v>45897767</v>
          </cell>
          <cell r="E501">
            <v>2265688</v>
          </cell>
          <cell r="F501">
            <v>48163455</v>
          </cell>
        </row>
        <row r="502">
          <cell r="A502" t="str">
            <v>25307</v>
          </cell>
          <cell r="B502" t="str">
            <v>CUNDINAMARCA</v>
          </cell>
          <cell r="C502" t="str">
            <v>GIRARDOT</v>
          </cell>
          <cell r="D502">
            <v>914602059</v>
          </cell>
          <cell r="E502">
            <v>170515020</v>
          </cell>
          <cell r="F502">
            <v>1085117079</v>
          </cell>
        </row>
        <row r="503">
          <cell r="A503" t="str">
            <v>25312</v>
          </cell>
          <cell r="B503" t="str">
            <v>CUNDINAMARCA</v>
          </cell>
          <cell r="C503" t="str">
            <v>GRANADA</v>
          </cell>
          <cell r="D503">
            <v>121336456</v>
          </cell>
          <cell r="E503">
            <v>3967241</v>
          </cell>
          <cell r="F503">
            <v>125303697</v>
          </cell>
        </row>
        <row r="504">
          <cell r="A504" t="str">
            <v>25317</v>
          </cell>
          <cell r="B504" t="str">
            <v>CUNDINAMARCA</v>
          </cell>
          <cell r="C504" t="str">
            <v>GUACHETÁ</v>
          </cell>
          <cell r="D504">
            <v>262467077</v>
          </cell>
          <cell r="E504">
            <v>3186116</v>
          </cell>
          <cell r="F504">
            <v>265653193</v>
          </cell>
        </row>
        <row r="505">
          <cell r="A505" t="str">
            <v>25320</v>
          </cell>
          <cell r="B505" t="str">
            <v>CUNDINAMARCA</v>
          </cell>
          <cell r="C505" t="str">
            <v>GUADUAS</v>
          </cell>
          <cell r="D505">
            <v>370860333</v>
          </cell>
          <cell r="E505">
            <v>37500862</v>
          </cell>
          <cell r="F505">
            <v>408361195</v>
          </cell>
        </row>
        <row r="506">
          <cell r="A506" t="str">
            <v>25322</v>
          </cell>
          <cell r="B506" t="str">
            <v>CUNDINAMARCA</v>
          </cell>
          <cell r="C506" t="str">
            <v>GUASCA</v>
          </cell>
          <cell r="D506">
            <v>278373542</v>
          </cell>
          <cell r="E506">
            <v>30698805</v>
          </cell>
          <cell r="F506">
            <v>309072347</v>
          </cell>
        </row>
        <row r="507">
          <cell r="A507" t="str">
            <v>25324</v>
          </cell>
          <cell r="B507" t="str">
            <v>CUNDINAMARCA</v>
          </cell>
          <cell r="C507" t="str">
            <v>GUATAQUÍ</v>
          </cell>
          <cell r="D507">
            <v>41901878</v>
          </cell>
          <cell r="E507">
            <v>4783839</v>
          </cell>
          <cell r="F507">
            <v>46685717</v>
          </cell>
        </row>
        <row r="508">
          <cell r="A508" t="str">
            <v>25326</v>
          </cell>
          <cell r="B508" t="str">
            <v>CUNDINAMARCA</v>
          </cell>
          <cell r="C508" t="str">
            <v>GUATAVITA</v>
          </cell>
          <cell r="D508">
            <v>97574833</v>
          </cell>
          <cell r="E508">
            <v>11488018</v>
          </cell>
          <cell r="F508">
            <v>109062851</v>
          </cell>
        </row>
        <row r="509">
          <cell r="A509" t="str">
            <v>25328</v>
          </cell>
          <cell r="B509" t="str">
            <v>CUNDINAMARCA</v>
          </cell>
          <cell r="C509" t="str">
            <v>GUAYABAL DE SIQUIMA</v>
          </cell>
          <cell r="D509">
            <v>69355952</v>
          </cell>
          <cell r="E509">
            <v>3073868</v>
          </cell>
          <cell r="F509">
            <v>72429820</v>
          </cell>
        </row>
        <row r="510">
          <cell r="A510" t="str">
            <v>25335</v>
          </cell>
          <cell r="B510" t="str">
            <v>CUNDINAMARCA</v>
          </cell>
          <cell r="C510" t="str">
            <v>GUAYABETAL</v>
          </cell>
          <cell r="D510">
            <v>103821864</v>
          </cell>
          <cell r="E510">
            <v>20664888</v>
          </cell>
          <cell r="F510">
            <v>124486752</v>
          </cell>
        </row>
        <row r="511">
          <cell r="A511" t="str">
            <v>25339</v>
          </cell>
          <cell r="B511" t="str">
            <v>CUNDINAMARCA</v>
          </cell>
          <cell r="C511" t="str">
            <v>GUTIÉRREZ</v>
          </cell>
          <cell r="D511">
            <v>65810174</v>
          </cell>
          <cell r="E511">
            <v>920593</v>
          </cell>
          <cell r="F511">
            <v>66730767</v>
          </cell>
        </row>
        <row r="512">
          <cell r="A512" t="str">
            <v>25368</v>
          </cell>
          <cell r="B512" t="str">
            <v>CUNDINAMARCA</v>
          </cell>
          <cell r="C512" t="str">
            <v>JERUSALÉN</v>
          </cell>
          <cell r="D512">
            <v>37542452</v>
          </cell>
          <cell r="E512">
            <v>1436884</v>
          </cell>
          <cell r="F512">
            <v>38979336</v>
          </cell>
        </row>
        <row r="513">
          <cell r="A513" t="str">
            <v>25372</v>
          </cell>
          <cell r="B513" t="str">
            <v>CUNDINAMARCA</v>
          </cell>
          <cell r="C513" t="str">
            <v>JUNÍN</v>
          </cell>
          <cell r="D513">
            <v>82079752</v>
          </cell>
          <cell r="E513">
            <v>8099688</v>
          </cell>
          <cell r="F513">
            <v>90179440</v>
          </cell>
        </row>
        <row r="514">
          <cell r="A514" t="str">
            <v>25377</v>
          </cell>
          <cell r="B514" t="str">
            <v>CUNDINAMARCA</v>
          </cell>
          <cell r="C514" t="str">
            <v>LA CALERA</v>
          </cell>
          <cell r="D514">
            <v>285244594</v>
          </cell>
          <cell r="E514">
            <v>17707620</v>
          </cell>
          <cell r="F514">
            <v>302952214</v>
          </cell>
        </row>
        <row r="515">
          <cell r="A515" t="str">
            <v>25386</v>
          </cell>
          <cell r="B515" t="str">
            <v>CUNDINAMARCA</v>
          </cell>
          <cell r="C515" t="str">
            <v>LA MESA</v>
          </cell>
          <cell r="D515">
            <v>424873182</v>
          </cell>
          <cell r="E515">
            <v>41345047</v>
          </cell>
          <cell r="F515">
            <v>466218229</v>
          </cell>
        </row>
        <row r="516">
          <cell r="A516" t="str">
            <v>25394</v>
          </cell>
          <cell r="B516" t="str">
            <v>CUNDINAMARCA</v>
          </cell>
          <cell r="C516" t="str">
            <v>LA PALMA</v>
          </cell>
          <cell r="D516">
            <v>130992986</v>
          </cell>
          <cell r="E516">
            <v>17289177</v>
          </cell>
          <cell r="F516">
            <v>148282163</v>
          </cell>
        </row>
        <row r="517">
          <cell r="A517" t="str">
            <v>25398</v>
          </cell>
          <cell r="B517" t="str">
            <v>CUNDINAMARCA</v>
          </cell>
          <cell r="C517" t="str">
            <v>LA PEÑA</v>
          </cell>
          <cell r="D517">
            <v>99817592</v>
          </cell>
          <cell r="E517">
            <v>19963518</v>
          </cell>
          <cell r="F517">
            <v>119781110</v>
          </cell>
        </row>
        <row r="518">
          <cell r="A518" t="str">
            <v>25402</v>
          </cell>
          <cell r="B518" t="str">
            <v>CUNDINAMARCA</v>
          </cell>
          <cell r="C518" t="str">
            <v>LA VEGA</v>
          </cell>
          <cell r="D518">
            <v>302885137</v>
          </cell>
          <cell r="E518">
            <v>14599354</v>
          </cell>
          <cell r="F518">
            <v>317484491</v>
          </cell>
        </row>
        <row r="519">
          <cell r="A519" t="str">
            <v>25407</v>
          </cell>
          <cell r="B519" t="str">
            <v>CUNDINAMARCA</v>
          </cell>
          <cell r="C519" t="str">
            <v>LENGUAZAQUE</v>
          </cell>
          <cell r="D519">
            <v>229260578</v>
          </cell>
          <cell r="E519">
            <v>9532012</v>
          </cell>
          <cell r="F519">
            <v>238792590</v>
          </cell>
        </row>
        <row r="520">
          <cell r="A520" t="str">
            <v>25426</v>
          </cell>
          <cell r="B520" t="str">
            <v>CUNDINAMARCA</v>
          </cell>
          <cell r="C520" t="str">
            <v>MACHETÁ</v>
          </cell>
          <cell r="D520">
            <v>94926529</v>
          </cell>
          <cell r="E520">
            <v>3601302</v>
          </cell>
          <cell r="F520">
            <v>98527831</v>
          </cell>
        </row>
        <row r="521">
          <cell r="A521" t="str">
            <v>25430</v>
          </cell>
          <cell r="B521" t="str">
            <v>CUNDINAMARCA</v>
          </cell>
          <cell r="C521" t="str">
            <v>MADRID</v>
          </cell>
          <cell r="D521">
            <v>1238019674</v>
          </cell>
          <cell r="E521">
            <v>22933420</v>
          </cell>
          <cell r="F521">
            <v>1260953094</v>
          </cell>
        </row>
        <row r="522">
          <cell r="A522" t="str">
            <v>25436</v>
          </cell>
          <cell r="B522" t="str">
            <v>CUNDINAMARCA</v>
          </cell>
          <cell r="C522" t="str">
            <v>MANTA</v>
          </cell>
          <cell r="D522">
            <v>42022853</v>
          </cell>
          <cell r="E522">
            <v>2260519</v>
          </cell>
          <cell r="F522">
            <v>44283372</v>
          </cell>
        </row>
        <row r="523">
          <cell r="A523" t="str">
            <v>25438</v>
          </cell>
          <cell r="B523" t="str">
            <v>CUNDINAMARCA</v>
          </cell>
          <cell r="C523" t="str">
            <v>MEDINA</v>
          </cell>
          <cell r="D523">
            <v>157742586</v>
          </cell>
          <cell r="E523">
            <v>13918079</v>
          </cell>
          <cell r="F523">
            <v>171660665</v>
          </cell>
        </row>
        <row r="524">
          <cell r="A524" t="str">
            <v>25473</v>
          </cell>
          <cell r="B524" t="str">
            <v>CUNDINAMARCA</v>
          </cell>
          <cell r="C524" t="str">
            <v>MOSQUERA</v>
          </cell>
          <cell r="D524">
            <v>1338443928</v>
          </cell>
          <cell r="E524">
            <v>154302016</v>
          </cell>
          <cell r="F524">
            <v>1492745944</v>
          </cell>
        </row>
        <row r="525">
          <cell r="A525" t="str">
            <v>25483</v>
          </cell>
          <cell r="B525" t="str">
            <v>CUNDINAMARCA</v>
          </cell>
          <cell r="C525" t="str">
            <v>NARIÑO</v>
          </cell>
          <cell r="D525">
            <v>24483479</v>
          </cell>
          <cell r="E525">
            <v>694252</v>
          </cell>
          <cell r="F525">
            <v>25177731</v>
          </cell>
        </row>
        <row r="526">
          <cell r="A526" t="str">
            <v>25486</v>
          </cell>
          <cell r="B526" t="str">
            <v>CUNDINAMARCA</v>
          </cell>
          <cell r="C526" t="str">
            <v>NEMOCÓN</v>
          </cell>
          <cell r="D526">
            <v>252070240</v>
          </cell>
          <cell r="E526">
            <v>0</v>
          </cell>
          <cell r="F526">
            <v>252070240</v>
          </cell>
        </row>
        <row r="527">
          <cell r="A527" t="str">
            <v>25488</v>
          </cell>
          <cell r="B527" t="str">
            <v>CUNDINAMARCA</v>
          </cell>
          <cell r="C527" t="str">
            <v>NILO</v>
          </cell>
          <cell r="D527">
            <v>112688335</v>
          </cell>
          <cell r="E527">
            <v>6796935</v>
          </cell>
          <cell r="F527">
            <v>119485270</v>
          </cell>
        </row>
        <row r="528">
          <cell r="A528" t="str">
            <v>25489</v>
          </cell>
          <cell r="B528" t="str">
            <v>CUNDINAMARCA</v>
          </cell>
          <cell r="C528" t="str">
            <v>NIMAIMA</v>
          </cell>
          <cell r="D528">
            <v>47440529</v>
          </cell>
          <cell r="E528">
            <v>1910779</v>
          </cell>
          <cell r="F528">
            <v>49351308</v>
          </cell>
        </row>
        <row r="529">
          <cell r="A529" t="str">
            <v>25491</v>
          </cell>
          <cell r="B529" t="str">
            <v>CUNDINAMARCA</v>
          </cell>
          <cell r="C529" t="str">
            <v>NOCAIMA</v>
          </cell>
          <cell r="D529">
            <v>87028327</v>
          </cell>
          <cell r="E529">
            <v>1578741</v>
          </cell>
          <cell r="F529">
            <v>88607068</v>
          </cell>
        </row>
        <row r="530">
          <cell r="A530" t="str">
            <v>25506</v>
          </cell>
          <cell r="B530" t="str">
            <v>CUNDINAMARCA</v>
          </cell>
          <cell r="C530" t="str">
            <v>VENECIA (OSPINA PÉREZ)</v>
          </cell>
          <cell r="D530">
            <v>74363624</v>
          </cell>
          <cell r="E530">
            <v>3311934</v>
          </cell>
          <cell r="F530">
            <v>77675558</v>
          </cell>
        </row>
        <row r="531">
          <cell r="A531" t="str">
            <v>25513</v>
          </cell>
          <cell r="B531" t="str">
            <v>CUNDINAMARCA</v>
          </cell>
          <cell r="C531" t="str">
            <v>PACHO</v>
          </cell>
          <cell r="D531">
            <v>414318992</v>
          </cell>
          <cell r="E531">
            <v>46593911</v>
          </cell>
          <cell r="F531">
            <v>460912903</v>
          </cell>
        </row>
        <row r="532">
          <cell r="A532" t="str">
            <v>25518</v>
          </cell>
          <cell r="B532" t="str">
            <v>CUNDINAMARCA</v>
          </cell>
          <cell r="C532" t="str">
            <v>PAIME</v>
          </cell>
          <cell r="D532">
            <v>66353091</v>
          </cell>
          <cell r="E532">
            <v>5144167</v>
          </cell>
          <cell r="F532">
            <v>71497258</v>
          </cell>
        </row>
        <row r="533">
          <cell r="A533" t="str">
            <v>25524</v>
          </cell>
          <cell r="B533" t="str">
            <v>CUNDINAMARCA</v>
          </cell>
          <cell r="C533" t="str">
            <v>PANDI</v>
          </cell>
          <cell r="D533">
            <v>85126526</v>
          </cell>
          <cell r="E533">
            <v>2088276</v>
          </cell>
          <cell r="F533">
            <v>87214802</v>
          </cell>
        </row>
        <row r="534">
          <cell r="A534" t="str">
            <v>25530</v>
          </cell>
          <cell r="B534" t="str">
            <v>CUNDINAMARCA</v>
          </cell>
          <cell r="C534" t="str">
            <v>PARATEBUENO</v>
          </cell>
          <cell r="D534">
            <v>197548221</v>
          </cell>
          <cell r="E534">
            <v>15644725</v>
          </cell>
          <cell r="F534">
            <v>213192946</v>
          </cell>
        </row>
        <row r="535">
          <cell r="A535" t="str">
            <v>25535</v>
          </cell>
          <cell r="B535" t="str">
            <v>CUNDINAMARCA</v>
          </cell>
          <cell r="C535" t="str">
            <v>PASCA</v>
          </cell>
          <cell r="D535">
            <v>215697876</v>
          </cell>
          <cell r="E535">
            <v>9433238</v>
          </cell>
          <cell r="F535">
            <v>225131114</v>
          </cell>
        </row>
        <row r="536">
          <cell r="A536" t="str">
            <v>25572</v>
          </cell>
          <cell r="B536" t="str">
            <v>CUNDINAMARCA</v>
          </cell>
          <cell r="C536" t="str">
            <v>PUERTO SALGAR</v>
          </cell>
          <cell r="D536">
            <v>239931196</v>
          </cell>
          <cell r="E536">
            <v>34086814</v>
          </cell>
          <cell r="F536">
            <v>274018010</v>
          </cell>
        </row>
        <row r="537">
          <cell r="A537" t="str">
            <v>25580</v>
          </cell>
          <cell r="B537" t="str">
            <v>CUNDINAMARCA</v>
          </cell>
          <cell r="C537" t="str">
            <v>PULÍ</v>
          </cell>
          <cell r="D537">
            <v>38223453</v>
          </cell>
          <cell r="E537">
            <v>5242664</v>
          </cell>
          <cell r="F537">
            <v>43466117</v>
          </cell>
        </row>
        <row r="538">
          <cell r="A538" t="str">
            <v>25592</v>
          </cell>
          <cell r="B538" t="str">
            <v>CUNDINAMARCA</v>
          </cell>
          <cell r="C538" t="str">
            <v>QUEBRADANEGRA</v>
          </cell>
          <cell r="D538">
            <v>83786516</v>
          </cell>
          <cell r="E538">
            <v>16757303</v>
          </cell>
          <cell r="F538">
            <v>100543819</v>
          </cell>
        </row>
        <row r="539">
          <cell r="A539" t="str">
            <v>25594</v>
          </cell>
          <cell r="B539" t="str">
            <v>CUNDINAMARCA</v>
          </cell>
          <cell r="C539" t="str">
            <v>QUETAME</v>
          </cell>
          <cell r="D539">
            <v>126131078</v>
          </cell>
          <cell r="E539">
            <v>24580735</v>
          </cell>
          <cell r="F539">
            <v>150711813</v>
          </cell>
        </row>
        <row r="540">
          <cell r="A540" t="str">
            <v>25596</v>
          </cell>
          <cell r="B540" t="str">
            <v>CUNDINAMARCA</v>
          </cell>
          <cell r="C540" t="str">
            <v>QUIPILE</v>
          </cell>
          <cell r="D540">
            <v>112524230</v>
          </cell>
          <cell r="E540">
            <v>9761073</v>
          </cell>
          <cell r="F540">
            <v>122285303</v>
          </cell>
        </row>
        <row r="541">
          <cell r="A541" t="str">
            <v>25599</v>
          </cell>
          <cell r="B541" t="str">
            <v>CUNDINAMARCA</v>
          </cell>
          <cell r="C541" t="str">
            <v>APULO (RAFAEL REYES)</v>
          </cell>
          <cell r="D541">
            <v>122068826</v>
          </cell>
          <cell r="E541">
            <v>3615768</v>
          </cell>
          <cell r="F541">
            <v>125684594</v>
          </cell>
        </row>
        <row r="542">
          <cell r="A542" t="str">
            <v>25612</v>
          </cell>
          <cell r="B542" t="str">
            <v>CUNDINAMARCA</v>
          </cell>
          <cell r="C542" t="str">
            <v>RICAURTE</v>
          </cell>
          <cell r="D542">
            <v>145140382</v>
          </cell>
          <cell r="E542">
            <v>13561809</v>
          </cell>
          <cell r="F542">
            <v>158702191</v>
          </cell>
        </row>
        <row r="543">
          <cell r="A543" t="str">
            <v>25645</v>
          </cell>
          <cell r="B543" t="str">
            <v>CUNDINAMARCA</v>
          </cell>
          <cell r="C543" t="str">
            <v>SAN ANTONIO DEL TEQUENDAMA</v>
          </cell>
          <cell r="D543">
            <v>158062723</v>
          </cell>
          <cell r="E543">
            <v>6870790</v>
          </cell>
          <cell r="F543">
            <v>164933513</v>
          </cell>
        </row>
        <row r="544">
          <cell r="A544" t="str">
            <v>25649</v>
          </cell>
          <cell r="B544" t="str">
            <v>CUNDINAMARCA</v>
          </cell>
          <cell r="C544" t="str">
            <v>SAN BERNARDO</v>
          </cell>
          <cell r="D544">
            <v>157595660</v>
          </cell>
          <cell r="E544">
            <v>13507862</v>
          </cell>
          <cell r="F544">
            <v>171103522</v>
          </cell>
        </row>
        <row r="545">
          <cell r="A545" t="str">
            <v>25653</v>
          </cell>
          <cell r="B545" t="str">
            <v>CUNDINAMARCA</v>
          </cell>
          <cell r="C545" t="str">
            <v>SAN CAYETANO</v>
          </cell>
          <cell r="D545">
            <v>65535339</v>
          </cell>
          <cell r="E545">
            <v>1414306</v>
          </cell>
          <cell r="F545">
            <v>66949645</v>
          </cell>
        </row>
        <row r="546">
          <cell r="A546" t="str">
            <v>25658</v>
          </cell>
          <cell r="B546" t="str">
            <v>CUNDINAMARCA</v>
          </cell>
          <cell r="C546" t="str">
            <v>SAN FRANCISCO</v>
          </cell>
          <cell r="D546">
            <v>143290065</v>
          </cell>
          <cell r="E546">
            <v>5571973</v>
          </cell>
          <cell r="F546">
            <v>148862038</v>
          </cell>
        </row>
        <row r="547">
          <cell r="A547" t="str">
            <v>25662</v>
          </cell>
          <cell r="B547" t="str">
            <v>CUNDINAMARCA</v>
          </cell>
          <cell r="C547" t="str">
            <v>SAN JUAN DE RIOSECO</v>
          </cell>
          <cell r="D547">
            <v>150212062</v>
          </cell>
          <cell r="E547">
            <v>8721887</v>
          </cell>
          <cell r="F547">
            <v>158933949</v>
          </cell>
        </row>
        <row r="548">
          <cell r="A548" t="str">
            <v>25718</v>
          </cell>
          <cell r="B548" t="str">
            <v>CUNDINAMARCA</v>
          </cell>
          <cell r="C548" t="str">
            <v>SASAIMA</v>
          </cell>
          <cell r="D548">
            <v>207103627</v>
          </cell>
          <cell r="E548">
            <v>15121191</v>
          </cell>
          <cell r="F548">
            <v>222224818</v>
          </cell>
        </row>
        <row r="549">
          <cell r="A549" t="str">
            <v>25736</v>
          </cell>
          <cell r="B549" t="str">
            <v>CUNDINAMARCA</v>
          </cell>
          <cell r="C549" t="str">
            <v>SESQUILÉ</v>
          </cell>
          <cell r="D549">
            <v>217952385</v>
          </cell>
          <cell r="E549">
            <v>8186753</v>
          </cell>
          <cell r="F549">
            <v>226139138</v>
          </cell>
        </row>
        <row r="550">
          <cell r="A550" t="str">
            <v>25740</v>
          </cell>
          <cell r="B550" t="str">
            <v>CUNDINAMARCA</v>
          </cell>
          <cell r="C550" t="str">
            <v>SIBATÉ</v>
          </cell>
          <cell r="D550">
            <v>431769823</v>
          </cell>
          <cell r="E550">
            <v>17513398</v>
          </cell>
          <cell r="F550">
            <v>449283221</v>
          </cell>
        </row>
        <row r="551">
          <cell r="A551" t="str">
            <v>25743</v>
          </cell>
          <cell r="B551" t="str">
            <v>CUNDINAMARCA</v>
          </cell>
          <cell r="C551" t="str">
            <v>SILVANIA</v>
          </cell>
          <cell r="D551">
            <v>343263098</v>
          </cell>
          <cell r="E551">
            <v>15279313</v>
          </cell>
          <cell r="F551">
            <v>358542411</v>
          </cell>
        </row>
        <row r="552">
          <cell r="A552" t="str">
            <v>25745</v>
          </cell>
          <cell r="B552" t="str">
            <v>CUNDINAMARCA</v>
          </cell>
          <cell r="C552" t="str">
            <v>SIMIJACA</v>
          </cell>
          <cell r="D552">
            <v>183652497</v>
          </cell>
          <cell r="E552">
            <v>36659247</v>
          </cell>
          <cell r="F552">
            <v>220311744</v>
          </cell>
        </row>
        <row r="553">
          <cell r="A553" t="str">
            <v>25754</v>
          </cell>
          <cell r="B553" t="str">
            <v>CUNDINAMARCA</v>
          </cell>
          <cell r="C553" t="str">
            <v>SOACHA</v>
          </cell>
          <cell r="D553">
            <v>5676460220</v>
          </cell>
          <cell r="E553">
            <v>84502534</v>
          </cell>
          <cell r="F553">
            <v>5760962754</v>
          </cell>
        </row>
        <row r="554">
          <cell r="A554" t="str">
            <v>25758</v>
          </cell>
          <cell r="B554" t="str">
            <v>CUNDINAMARCA</v>
          </cell>
          <cell r="C554" t="str">
            <v>SOPÓ</v>
          </cell>
          <cell r="D554">
            <v>356352486</v>
          </cell>
          <cell r="E554">
            <v>48246565</v>
          </cell>
          <cell r="F554">
            <v>404599051</v>
          </cell>
        </row>
        <row r="555">
          <cell r="A555" t="str">
            <v>25769</v>
          </cell>
          <cell r="B555" t="str">
            <v>CUNDINAMARCA</v>
          </cell>
          <cell r="C555" t="str">
            <v>SUBACHOQUE</v>
          </cell>
          <cell r="D555">
            <v>177237710</v>
          </cell>
          <cell r="E555">
            <v>29922713</v>
          </cell>
          <cell r="F555">
            <v>207160423</v>
          </cell>
        </row>
        <row r="556">
          <cell r="A556" t="str">
            <v>25772</v>
          </cell>
          <cell r="B556" t="str">
            <v>CUNDINAMARCA</v>
          </cell>
          <cell r="C556" t="str">
            <v>SUESCA</v>
          </cell>
          <cell r="D556">
            <v>261336936</v>
          </cell>
          <cell r="E556">
            <v>17666805</v>
          </cell>
          <cell r="F556">
            <v>279003741</v>
          </cell>
        </row>
        <row r="557">
          <cell r="A557" t="str">
            <v>25777</v>
          </cell>
          <cell r="B557" t="str">
            <v>CUNDINAMARCA</v>
          </cell>
          <cell r="C557" t="str">
            <v>SUPATÁ</v>
          </cell>
          <cell r="D557">
            <v>90870126</v>
          </cell>
          <cell r="E557">
            <v>10293634</v>
          </cell>
          <cell r="F557">
            <v>101163760</v>
          </cell>
        </row>
        <row r="558">
          <cell r="A558" t="str">
            <v>25779</v>
          </cell>
          <cell r="B558" t="str">
            <v>CUNDINAMARCA</v>
          </cell>
          <cell r="C558" t="str">
            <v>SUSA</v>
          </cell>
          <cell r="D558">
            <v>86572604</v>
          </cell>
          <cell r="E558">
            <v>17314521</v>
          </cell>
          <cell r="F558">
            <v>103887125</v>
          </cell>
        </row>
        <row r="559">
          <cell r="A559" t="str">
            <v>25781</v>
          </cell>
          <cell r="B559" t="str">
            <v>CUNDINAMARCA</v>
          </cell>
          <cell r="C559" t="str">
            <v>SUTATAUSA</v>
          </cell>
          <cell r="D559">
            <v>108859724</v>
          </cell>
          <cell r="E559">
            <v>9751246</v>
          </cell>
          <cell r="F559">
            <v>118610970</v>
          </cell>
        </row>
        <row r="560">
          <cell r="A560" t="str">
            <v>25785</v>
          </cell>
          <cell r="B560" t="str">
            <v>CUNDINAMARCA</v>
          </cell>
          <cell r="C560" t="str">
            <v>TABIO</v>
          </cell>
          <cell r="D560">
            <v>288564163</v>
          </cell>
          <cell r="E560">
            <v>23735108</v>
          </cell>
          <cell r="F560">
            <v>312299271</v>
          </cell>
        </row>
        <row r="561">
          <cell r="A561" t="str">
            <v>25793</v>
          </cell>
          <cell r="B561" t="str">
            <v>CUNDINAMARCA</v>
          </cell>
          <cell r="C561" t="str">
            <v>TAUSA</v>
          </cell>
          <cell r="D561">
            <v>186976905</v>
          </cell>
          <cell r="E561">
            <v>12782690</v>
          </cell>
          <cell r="F561">
            <v>199759595</v>
          </cell>
        </row>
        <row r="562">
          <cell r="A562" t="str">
            <v>25797</v>
          </cell>
          <cell r="B562" t="str">
            <v>CUNDINAMARCA</v>
          </cell>
          <cell r="C562" t="str">
            <v>TENA</v>
          </cell>
          <cell r="D562">
            <v>126606675</v>
          </cell>
          <cell r="E562">
            <v>12668064</v>
          </cell>
          <cell r="F562">
            <v>139274739</v>
          </cell>
        </row>
        <row r="563">
          <cell r="A563" t="str">
            <v>25799</v>
          </cell>
          <cell r="B563" t="str">
            <v>CUNDINAMARCA</v>
          </cell>
          <cell r="C563" t="str">
            <v>TENJO</v>
          </cell>
          <cell r="D563">
            <v>286733596</v>
          </cell>
          <cell r="E563">
            <v>45642057</v>
          </cell>
          <cell r="F563">
            <v>332375653</v>
          </cell>
        </row>
        <row r="564">
          <cell r="A564" t="str">
            <v>25805</v>
          </cell>
          <cell r="B564" t="str">
            <v>CUNDINAMARCA</v>
          </cell>
          <cell r="C564" t="str">
            <v>TIBACUY</v>
          </cell>
          <cell r="D564">
            <v>74906048</v>
          </cell>
          <cell r="E564">
            <v>3125108</v>
          </cell>
          <cell r="F564">
            <v>78031156</v>
          </cell>
        </row>
        <row r="565">
          <cell r="A565" t="str">
            <v>25807</v>
          </cell>
          <cell r="B565" t="str">
            <v>CUNDINAMARCA</v>
          </cell>
          <cell r="C565" t="str">
            <v>TIBIRITA</v>
          </cell>
          <cell r="D565">
            <v>35480107</v>
          </cell>
          <cell r="E565">
            <v>4242484</v>
          </cell>
          <cell r="F565">
            <v>39722591</v>
          </cell>
        </row>
        <row r="566">
          <cell r="A566" t="str">
            <v>25815</v>
          </cell>
          <cell r="B566" t="str">
            <v>CUNDINAMARCA</v>
          </cell>
          <cell r="C566" t="str">
            <v>TOCAIMA</v>
          </cell>
          <cell r="D566">
            <v>189165337</v>
          </cell>
          <cell r="E566">
            <v>17575732</v>
          </cell>
          <cell r="F566">
            <v>206741069</v>
          </cell>
        </row>
        <row r="567">
          <cell r="A567" t="str">
            <v>25817</v>
          </cell>
          <cell r="B567" t="str">
            <v>CUNDINAMARCA</v>
          </cell>
          <cell r="C567" t="str">
            <v>TOCANCIPÁ</v>
          </cell>
          <cell r="D567">
            <v>909516633</v>
          </cell>
          <cell r="E567">
            <v>47005505</v>
          </cell>
          <cell r="F567">
            <v>956522138</v>
          </cell>
        </row>
        <row r="568">
          <cell r="A568" t="str">
            <v>25823</v>
          </cell>
          <cell r="B568" t="str">
            <v>CUNDINAMARCA</v>
          </cell>
          <cell r="C568" t="str">
            <v>TOPAIPÍ</v>
          </cell>
          <cell r="D568">
            <v>66383955</v>
          </cell>
          <cell r="E568">
            <v>5542078</v>
          </cell>
          <cell r="F568">
            <v>71926033</v>
          </cell>
        </row>
        <row r="569">
          <cell r="A569" t="str">
            <v>25839</v>
          </cell>
          <cell r="B569" t="str">
            <v>CUNDINAMARCA</v>
          </cell>
          <cell r="C569" t="str">
            <v>UBALÁ</v>
          </cell>
          <cell r="D569">
            <v>166827221</v>
          </cell>
          <cell r="E569">
            <v>25715070</v>
          </cell>
          <cell r="F569">
            <v>192542291</v>
          </cell>
        </row>
        <row r="570">
          <cell r="A570" t="str">
            <v>25841</v>
          </cell>
          <cell r="B570" t="str">
            <v>CUNDINAMARCA</v>
          </cell>
          <cell r="C570" t="str">
            <v>UBAQUE</v>
          </cell>
          <cell r="D570">
            <v>114227112</v>
          </cell>
          <cell r="E570">
            <v>1550926</v>
          </cell>
          <cell r="F570">
            <v>115778038</v>
          </cell>
        </row>
        <row r="571">
          <cell r="A571" t="str">
            <v>25843</v>
          </cell>
          <cell r="B571" t="str">
            <v>CUNDINAMARCA</v>
          </cell>
          <cell r="C571" t="str">
            <v>UBATÉ</v>
          </cell>
          <cell r="D571">
            <v>648961628</v>
          </cell>
          <cell r="E571">
            <v>34035417</v>
          </cell>
          <cell r="F571">
            <v>682997045</v>
          </cell>
        </row>
        <row r="572">
          <cell r="A572" t="str">
            <v>25845</v>
          </cell>
          <cell r="B572" t="str">
            <v>CUNDINAMARCA</v>
          </cell>
          <cell r="C572" t="str">
            <v>UNE</v>
          </cell>
          <cell r="D572">
            <v>105310406</v>
          </cell>
          <cell r="E572">
            <v>4194988</v>
          </cell>
          <cell r="F572">
            <v>109505394</v>
          </cell>
        </row>
        <row r="573">
          <cell r="A573" t="str">
            <v>25851</v>
          </cell>
          <cell r="B573" t="str">
            <v>CUNDINAMARCA</v>
          </cell>
          <cell r="C573" t="str">
            <v>UTICA</v>
          </cell>
          <cell r="D573">
            <v>54101889</v>
          </cell>
          <cell r="E573">
            <v>9121437</v>
          </cell>
          <cell r="F573">
            <v>63223326</v>
          </cell>
        </row>
        <row r="574">
          <cell r="A574" t="str">
            <v>25862</v>
          </cell>
          <cell r="B574" t="str">
            <v>CUNDINAMARCA</v>
          </cell>
          <cell r="C574" t="str">
            <v>VERGARA</v>
          </cell>
          <cell r="D574">
            <v>114472457</v>
          </cell>
          <cell r="E574">
            <v>13343683</v>
          </cell>
          <cell r="F574">
            <v>127816140</v>
          </cell>
        </row>
        <row r="575">
          <cell r="A575" t="str">
            <v>25867</v>
          </cell>
          <cell r="B575" t="str">
            <v>CUNDINAMARCA</v>
          </cell>
          <cell r="C575" t="str">
            <v>VIANÍ</v>
          </cell>
          <cell r="D575">
            <v>59681171</v>
          </cell>
          <cell r="E575">
            <v>1929935</v>
          </cell>
          <cell r="F575">
            <v>61611106</v>
          </cell>
        </row>
        <row r="576">
          <cell r="A576" t="str">
            <v>25871</v>
          </cell>
          <cell r="B576" t="str">
            <v>CUNDINAMARCA</v>
          </cell>
          <cell r="C576" t="str">
            <v>VILLAGÓMEZ</v>
          </cell>
          <cell r="D576">
            <v>23913313</v>
          </cell>
          <cell r="E576">
            <v>2692660</v>
          </cell>
          <cell r="F576">
            <v>26605973</v>
          </cell>
        </row>
        <row r="577">
          <cell r="A577" t="str">
            <v>25873</v>
          </cell>
          <cell r="B577" t="str">
            <v>CUNDINAMARCA</v>
          </cell>
          <cell r="C577" t="str">
            <v>VILLAPINZÓN</v>
          </cell>
          <cell r="D577">
            <v>287063550</v>
          </cell>
          <cell r="E577">
            <v>31442214</v>
          </cell>
          <cell r="F577">
            <v>318505764</v>
          </cell>
        </row>
        <row r="578">
          <cell r="A578" t="str">
            <v>25875</v>
          </cell>
          <cell r="B578" t="str">
            <v>CUNDINAMARCA</v>
          </cell>
          <cell r="C578" t="str">
            <v>VILLETA</v>
          </cell>
          <cell r="D578">
            <v>372139625</v>
          </cell>
          <cell r="E578">
            <v>23742199</v>
          </cell>
          <cell r="F578">
            <v>395881824</v>
          </cell>
        </row>
        <row r="579">
          <cell r="A579" t="str">
            <v>25878</v>
          </cell>
          <cell r="B579" t="str">
            <v>CUNDINAMARCA</v>
          </cell>
          <cell r="C579" t="str">
            <v>VIOTÁ</v>
          </cell>
          <cell r="D579">
            <v>260518913</v>
          </cell>
          <cell r="E579">
            <v>9623415</v>
          </cell>
          <cell r="F579">
            <v>270142328</v>
          </cell>
        </row>
        <row r="580">
          <cell r="A580" t="str">
            <v>25885</v>
          </cell>
          <cell r="B580" t="str">
            <v>CUNDINAMARCA</v>
          </cell>
          <cell r="C580" t="str">
            <v>YACOPÍ</v>
          </cell>
          <cell r="D580">
            <v>251610613</v>
          </cell>
          <cell r="E580">
            <v>21776529</v>
          </cell>
          <cell r="F580">
            <v>273387142</v>
          </cell>
        </row>
        <row r="581">
          <cell r="A581" t="str">
            <v>25898</v>
          </cell>
          <cell r="B581" t="str">
            <v>CUNDINAMARCA</v>
          </cell>
          <cell r="C581" t="str">
            <v>ZIPACÓN</v>
          </cell>
          <cell r="D581">
            <v>79919620</v>
          </cell>
          <cell r="E581">
            <v>7002662</v>
          </cell>
          <cell r="F581">
            <v>86922282</v>
          </cell>
        </row>
        <row r="582">
          <cell r="A582" t="str">
            <v>25899</v>
          </cell>
          <cell r="B582" t="str">
            <v>CUNDINAMARCA</v>
          </cell>
          <cell r="C582" t="str">
            <v>ZIPAQUIRÁ</v>
          </cell>
          <cell r="D582">
            <v>1513160423</v>
          </cell>
          <cell r="E582">
            <v>84869183</v>
          </cell>
          <cell r="F582">
            <v>1598029606</v>
          </cell>
        </row>
        <row r="583">
          <cell r="A583" t="str">
            <v>27001</v>
          </cell>
          <cell r="B583" t="str">
            <v>CHOCO</v>
          </cell>
          <cell r="C583" t="str">
            <v>QUIBDÓ</v>
          </cell>
          <cell r="D583">
            <v>4925410693</v>
          </cell>
          <cell r="E583">
            <v>466240685</v>
          </cell>
          <cell r="F583">
            <v>5391651378</v>
          </cell>
        </row>
        <row r="584">
          <cell r="A584" t="str">
            <v>27006</v>
          </cell>
          <cell r="B584" t="str">
            <v>CHOCO</v>
          </cell>
          <cell r="C584" t="str">
            <v>ACANDÍ</v>
          </cell>
          <cell r="D584">
            <v>433821949</v>
          </cell>
          <cell r="E584">
            <v>45385451</v>
          </cell>
          <cell r="F584">
            <v>479207400</v>
          </cell>
        </row>
        <row r="585">
          <cell r="A585" t="str">
            <v>27025</v>
          </cell>
          <cell r="B585" t="str">
            <v>CHOCO</v>
          </cell>
          <cell r="C585" t="str">
            <v>ALTO BAUDÓ (PIE DE PATO)</v>
          </cell>
          <cell r="D585">
            <v>1796199942</v>
          </cell>
          <cell r="E585">
            <v>24361853</v>
          </cell>
          <cell r="F585">
            <v>1820561795</v>
          </cell>
        </row>
        <row r="586">
          <cell r="A586" t="str">
            <v>27050</v>
          </cell>
          <cell r="B586" t="str">
            <v>CHOCO</v>
          </cell>
          <cell r="C586" t="str">
            <v>ATRATO</v>
          </cell>
          <cell r="D586">
            <v>198670580</v>
          </cell>
          <cell r="E586">
            <v>31188702</v>
          </cell>
          <cell r="F586">
            <v>229859282</v>
          </cell>
        </row>
        <row r="587">
          <cell r="A587" t="str">
            <v>27073</v>
          </cell>
          <cell r="B587" t="str">
            <v>CHOCO</v>
          </cell>
          <cell r="C587" t="str">
            <v>BAGADÓ</v>
          </cell>
          <cell r="D587">
            <v>1035904064</v>
          </cell>
          <cell r="E587">
            <v>19394388</v>
          </cell>
          <cell r="F587">
            <v>1055298452</v>
          </cell>
        </row>
        <row r="588">
          <cell r="A588" t="str">
            <v>27075</v>
          </cell>
          <cell r="B588" t="str">
            <v>CHOCO</v>
          </cell>
          <cell r="C588" t="str">
            <v>BAHÍA SOLANO (MUTIS)</v>
          </cell>
          <cell r="D588">
            <v>347440515</v>
          </cell>
          <cell r="E588">
            <v>18058981</v>
          </cell>
          <cell r="F588">
            <v>365499496</v>
          </cell>
        </row>
        <row r="589">
          <cell r="A589" t="str">
            <v>27077</v>
          </cell>
          <cell r="B589" t="str">
            <v>CHOCO</v>
          </cell>
          <cell r="C589" t="str">
            <v>BAJO BAUDÓ (PIZARRO)</v>
          </cell>
          <cell r="D589">
            <v>937997127</v>
          </cell>
          <cell r="E589">
            <v>0</v>
          </cell>
          <cell r="F589">
            <v>937997127</v>
          </cell>
        </row>
        <row r="590">
          <cell r="A590" t="str">
            <v>27099</v>
          </cell>
          <cell r="B590" t="str">
            <v>CHOCO</v>
          </cell>
          <cell r="C590" t="str">
            <v>BOJAYÁ (BELLAVISTA)</v>
          </cell>
          <cell r="D590">
            <v>999892956</v>
          </cell>
          <cell r="E590">
            <v>17284772</v>
          </cell>
          <cell r="F590">
            <v>1017177728</v>
          </cell>
        </row>
        <row r="591">
          <cell r="A591" t="str">
            <v>27135</v>
          </cell>
          <cell r="B591" t="str">
            <v>CHOCO</v>
          </cell>
          <cell r="C591" t="str">
            <v>EL CANTÓN DE SAN PABLO</v>
          </cell>
          <cell r="D591">
            <v>227170609</v>
          </cell>
          <cell r="E591">
            <v>30772267</v>
          </cell>
          <cell r="F591">
            <v>257942876</v>
          </cell>
        </row>
        <row r="592">
          <cell r="A592" t="str">
            <v>27150</v>
          </cell>
          <cell r="B592" t="str">
            <v>CHOCO</v>
          </cell>
          <cell r="C592" t="str">
            <v>CARMEN DEL DARIÉN</v>
          </cell>
          <cell r="D592">
            <v>800427368</v>
          </cell>
          <cell r="E592">
            <v>0</v>
          </cell>
          <cell r="F592">
            <v>800427368</v>
          </cell>
        </row>
        <row r="593">
          <cell r="A593" t="str">
            <v>27160</v>
          </cell>
          <cell r="B593" t="str">
            <v>CHOCO</v>
          </cell>
          <cell r="C593" t="str">
            <v>CERTEGUI</v>
          </cell>
          <cell r="D593">
            <v>162935435</v>
          </cell>
          <cell r="E593">
            <v>20173353</v>
          </cell>
          <cell r="F593">
            <v>183108788</v>
          </cell>
        </row>
        <row r="594">
          <cell r="A594" t="str">
            <v>27205</v>
          </cell>
          <cell r="B594" t="str">
            <v>CHOCO</v>
          </cell>
          <cell r="C594" t="str">
            <v>CONDOTO</v>
          </cell>
          <cell r="D594">
            <v>456815000</v>
          </cell>
          <cell r="E594">
            <v>87441050</v>
          </cell>
          <cell r="F594">
            <v>544256050</v>
          </cell>
        </row>
        <row r="595">
          <cell r="A595" t="str">
            <v>27245</v>
          </cell>
          <cell r="B595" t="str">
            <v>CHOCO</v>
          </cell>
          <cell r="C595" t="str">
            <v>EL CARMEN DE ATRATO</v>
          </cell>
          <cell r="D595">
            <v>423377822</v>
          </cell>
          <cell r="E595">
            <v>34019340</v>
          </cell>
          <cell r="F595">
            <v>457397162</v>
          </cell>
        </row>
        <row r="596">
          <cell r="A596" t="str">
            <v>27250</v>
          </cell>
          <cell r="B596" t="str">
            <v>CHOCO</v>
          </cell>
          <cell r="C596" t="str">
            <v>EL LITORAL DEL SAN JUAN</v>
          </cell>
          <cell r="D596">
            <v>751513402</v>
          </cell>
          <cell r="E596">
            <v>2730651</v>
          </cell>
          <cell r="F596">
            <v>754244053</v>
          </cell>
        </row>
        <row r="597">
          <cell r="A597" t="str">
            <v>27361</v>
          </cell>
          <cell r="B597" t="str">
            <v>CHOCO</v>
          </cell>
          <cell r="C597" t="str">
            <v>ISTMINA</v>
          </cell>
          <cell r="D597">
            <v>1522163209</v>
          </cell>
          <cell r="E597">
            <v>112835168</v>
          </cell>
          <cell r="F597">
            <v>1634998377</v>
          </cell>
        </row>
        <row r="598">
          <cell r="A598" t="str">
            <v>27372</v>
          </cell>
          <cell r="B598" t="str">
            <v>CHOCO</v>
          </cell>
          <cell r="C598" t="str">
            <v>JURADÓ</v>
          </cell>
          <cell r="D598">
            <v>213180417</v>
          </cell>
          <cell r="E598">
            <v>0</v>
          </cell>
          <cell r="F598">
            <v>213180417</v>
          </cell>
        </row>
        <row r="599">
          <cell r="A599" t="str">
            <v>27413</v>
          </cell>
          <cell r="B599" t="str">
            <v>CHOCO</v>
          </cell>
          <cell r="C599" t="str">
            <v>LLORÓ</v>
          </cell>
          <cell r="D599">
            <v>721061609</v>
          </cell>
          <cell r="E599">
            <v>13845120</v>
          </cell>
          <cell r="F599">
            <v>734906729</v>
          </cell>
        </row>
        <row r="600">
          <cell r="A600" t="str">
            <v>27425</v>
          </cell>
          <cell r="B600" t="str">
            <v>CHOCO</v>
          </cell>
          <cell r="C600" t="str">
            <v>MEDIO ATRATO</v>
          </cell>
          <cell r="D600">
            <v>358856304</v>
          </cell>
          <cell r="E600">
            <v>1663822</v>
          </cell>
          <cell r="F600">
            <v>360520126</v>
          </cell>
        </row>
        <row r="601">
          <cell r="A601" t="str">
            <v>27430</v>
          </cell>
          <cell r="B601" t="str">
            <v>CHOCO</v>
          </cell>
          <cell r="C601" t="str">
            <v>MEDIO BAUDÓ (BOCA DE PEPE)</v>
          </cell>
          <cell r="D601">
            <v>637534600</v>
          </cell>
          <cell r="E601">
            <v>13497425</v>
          </cell>
          <cell r="F601">
            <v>651032025</v>
          </cell>
        </row>
        <row r="602">
          <cell r="A602" t="str">
            <v>27450</v>
          </cell>
          <cell r="B602" t="str">
            <v>CHOCO</v>
          </cell>
          <cell r="C602" t="str">
            <v>MEDIO SAN JUAN</v>
          </cell>
          <cell r="D602">
            <v>400484784</v>
          </cell>
          <cell r="E602">
            <v>27764071</v>
          </cell>
          <cell r="F602">
            <v>428248855</v>
          </cell>
        </row>
        <row r="603">
          <cell r="A603" t="str">
            <v>27491</v>
          </cell>
          <cell r="B603" t="str">
            <v>CHOCO</v>
          </cell>
          <cell r="C603" t="str">
            <v>NÓVITA</v>
          </cell>
          <cell r="D603">
            <v>277414345</v>
          </cell>
          <cell r="E603">
            <v>3915180</v>
          </cell>
          <cell r="F603">
            <v>281329525</v>
          </cell>
        </row>
        <row r="604">
          <cell r="A604" t="str">
            <v>27493</v>
          </cell>
          <cell r="B604" t="str">
            <v>CHOCO</v>
          </cell>
          <cell r="C604" t="str">
            <v>NUEVO BELÉN DE BAJIRA</v>
          </cell>
          <cell r="D604">
            <v>1087116803</v>
          </cell>
          <cell r="E604">
            <v>0</v>
          </cell>
          <cell r="F604">
            <v>1087116803</v>
          </cell>
        </row>
        <row r="605">
          <cell r="A605" t="str">
            <v>27495</v>
          </cell>
          <cell r="B605" t="str">
            <v>CHOCO</v>
          </cell>
          <cell r="C605" t="str">
            <v>NUQUÍ</v>
          </cell>
          <cell r="D605">
            <v>328162242</v>
          </cell>
          <cell r="E605">
            <v>18858176</v>
          </cell>
          <cell r="F605">
            <v>347020418</v>
          </cell>
        </row>
        <row r="606">
          <cell r="A606" t="str">
            <v>27580</v>
          </cell>
          <cell r="B606" t="str">
            <v>CHOCO</v>
          </cell>
          <cell r="C606" t="str">
            <v>RÍO IRO</v>
          </cell>
          <cell r="D606">
            <v>248307416</v>
          </cell>
          <cell r="E606">
            <v>16617450</v>
          </cell>
          <cell r="F606">
            <v>264924866</v>
          </cell>
        </row>
        <row r="607">
          <cell r="A607" t="str">
            <v>27600</v>
          </cell>
          <cell r="B607" t="str">
            <v>CHOCO</v>
          </cell>
          <cell r="C607" t="str">
            <v>RÍO QUITO</v>
          </cell>
          <cell r="D607">
            <v>355410174</v>
          </cell>
          <cell r="E607">
            <v>38286134</v>
          </cell>
          <cell r="F607">
            <v>393696308</v>
          </cell>
        </row>
        <row r="608">
          <cell r="A608" t="str">
            <v>27615</v>
          </cell>
          <cell r="B608" t="str">
            <v>CHOCO</v>
          </cell>
          <cell r="C608" t="str">
            <v>RIOSUCIO</v>
          </cell>
          <cell r="D608">
            <v>1246647603</v>
          </cell>
          <cell r="E608">
            <v>25099583</v>
          </cell>
          <cell r="F608">
            <v>1271747186</v>
          </cell>
        </row>
        <row r="609">
          <cell r="A609" t="str">
            <v>27660</v>
          </cell>
          <cell r="B609" t="str">
            <v>CHOCO</v>
          </cell>
          <cell r="C609" t="str">
            <v>SAN JOSÉ DEL PALMAR</v>
          </cell>
          <cell r="D609">
            <v>120879641</v>
          </cell>
          <cell r="E609">
            <v>7969482</v>
          </cell>
          <cell r="F609">
            <v>128849123</v>
          </cell>
        </row>
        <row r="610">
          <cell r="A610" t="str">
            <v>27745</v>
          </cell>
          <cell r="B610" t="str">
            <v>CHOCO</v>
          </cell>
          <cell r="C610" t="str">
            <v>SIPÍ</v>
          </cell>
          <cell r="D610">
            <v>109968521</v>
          </cell>
          <cell r="E610">
            <v>7916257</v>
          </cell>
          <cell r="F610">
            <v>117884778</v>
          </cell>
        </row>
        <row r="611">
          <cell r="A611" t="str">
            <v>27787</v>
          </cell>
          <cell r="B611" t="str">
            <v>CHOCO</v>
          </cell>
          <cell r="C611" t="str">
            <v>TADÓ</v>
          </cell>
          <cell r="D611">
            <v>1034242167</v>
          </cell>
          <cell r="E611">
            <v>51929030</v>
          </cell>
          <cell r="F611">
            <v>1086171197</v>
          </cell>
        </row>
        <row r="612">
          <cell r="A612" t="str">
            <v>27800</v>
          </cell>
          <cell r="B612" t="str">
            <v>CHOCO</v>
          </cell>
          <cell r="C612" t="str">
            <v>UNGUÍA</v>
          </cell>
          <cell r="D612">
            <v>499165217</v>
          </cell>
          <cell r="E612">
            <v>15582590</v>
          </cell>
          <cell r="F612">
            <v>514747807</v>
          </cell>
        </row>
        <row r="613">
          <cell r="A613" t="str">
            <v>27810</v>
          </cell>
          <cell r="B613" t="str">
            <v>CHOCO</v>
          </cell>
          <cell r="C613" t="str">
            <v>UNIÓN PANAMERICANA</v>
          </cell>
          <cell r="D613">
            <v>230017068</v>
          </cell>
          <cell r="E613">
            <v>17231103</v>
          </cell>
          <cell r="F613">
            <v>247248171</v>
          </cell>
        </row>
        <row r="614">
          <cell r="A614" t="str">
            <v>41001</v>
          </cell>
          <cell r="B614" t="str">
            <v>HUILA</v>
          </cell>
          <cell r="C614" t="str">
            <v>NEIVA</v>
          </cell>
          <cell r="D614">
            <v>4440795137</v>
          </cell>
          <cell r="E614">
            <v>255722753</v>
          </cell>
          <cell r="F614">
            <v>4696517890</v>
          </cell>
        </row>
        <row r="615">
          <cell r="A615" t="str">
            <v>41006</v>
          </cell>
          <cell r="B615" t="str">
            <v>HUILA</v>
          </cell>
          <cell r="C615" t="str">
            <v>ACEVEDO</v>
          </cell>
          <cell r="D615">
            <v>826855364</v>
          </cell>
          <cell r="E615">
            <v>23468382</v>
          </cell>
          <cell r="F615">
            <v>850323746</v>
          </cell>
        </row>
        <row r="616">
          <cell r="A616" t="str">
            <v>41013</v>
          </cell>
          <cell r="B616" t="str">
            <v>HUILA</v>
          </cell>
          <cell r="C616" t="str">
            <v>AGRADO</v>
          </cell>
          <cell r="D616">
            <v>194769710</v>
          </cell>
          <cell r="E616">
            <v>16288430</v>
          </cell>
          <cell r="F616">
            <v>211058140</v>
          </cell>
        </row>
        <row r="617">
          <cell r="A617" t="str">
            <v>41016</v>
          </cell>
          <cell r="B617" t="str">
            <v>HUILA</v>
          </cell>
          <cell r="C617" t="str">
            <v>AIPE</v>
          </cell>
          <cell r="D617">
            <v>329406630</v>
          </cell>
          <cell r="E617">
            <v>21423748</v>
          </cell>
          <cell r="F617">
            <v>350830378</v>
          </cell>
        </row>
        <row r="618">
          <cell r="A618" t="str">
            <v>41020</v>
          </cell>
          <cell r="B618" t="str">
            <v>HUILA</v>
          </cell>
          <cell r="C618" t="str">
            <v>ALGECIRAS</v>
          </cell>
          <cell r="D618">
            <v>477820185</v>
          </cell>
          <cell r="E618">
            <v>17662016</v>
          </cell>
          <cell r="F618">
            <v>495482201</v>
          </cell>
        </row>
        <row r="619">
          <cell r="A619" t="str">
            <v>41026</v>
          </cell>
          <cell r="B619" t="str">
            <v>HUILA</v>
          </cell>
          <cell r="C619" t="str">
            <v>ALTAMIRA</v>
          </cell>
          <cell r="D619">
            <v>58838632</v>
          </cell>
          <cell r="E619">
            <v>1361522</v>
          </cell>
          <cell r="F619">
            <v>60200154</v>
          </cell>
        </row>
        <row r="620">
          <cell r="A620" t="str">
            <v>41078</v>
          </cell>
          <cell r="B620" t="str">
            <v>HUILA</v>
          </cell>
          <cell r="C620" t="str">
            <v>BARAYA</v>
          </cell>
          <cell r="D620">
            <v>130062128</v>
          </cell>
          <cell r="E620">
            <v>1418248</v>
          </cell>
          <cell r="F620">
            <v>131480376</v>
          </cell>
        </row>
        <row r="621">
          <cell r="A621" t="str">
            <v>41132</v>
          </cell>
          <cell r="B621" t="str">
            <v>HUILA</v>
          </cell>
          <cell r="C621" t="str">
            <v>CAMPOALEGRE</v>
          </cell>
          <cell r="D621">
            <v>492026503</v>
          </cell>
          <cell r="E621">
            <v>13069459</v>
          </cell>
          <cell r="F621">
            <v>505095962</v>
          </cell>
        </row>
        <row r="622">
          <cell r="A622" t="str">
            <v>41206</v>
          </cell>
          <cell r="B622" t="str">
            <v>HUILA</v>
          </cell>
          <cell r="C622" t="str">
            <v>COLOMBIA</v>
          </cell>
          <cell r="D622">
            <v>160534363</v>
          </cell>
          <cell r="E622">
            <v>1102775</v>
          </cell>
          <cell r="F622">
            <v>161637138</v>
          </cell>
        </row>
        <row r="623">
          <cell r="A623" t="str">
            <v>41244</v>
          </cell>
          <cell r="B623" t="str">
            <v>HUILA</v>
          </cell>
          <cell r="C623" t="str">
            <v>ELÍAS</v>
          </cell>
          <cell r="D623">
            <v>77362048</v>
          </cell>
          <cell r="E623">
            <v>0</v>
          </cell>
          <cell r="F623">
            <v>77362048</v>
          </cell>
        </row>
        <row r="624">
          <cell r="A624" t="str">
            <v>41298</v>
          </cell>
          <cell r="B624" t="str">
            <v>HUILA</v>
          </cell>
          <cell r="C624" t="str">
            <v>GARZÓN</v>
          </cell>
          <cell r="D624">
            <v>1358752771</v>
          </cell>
          <cell r="E624">
            <v>64042544</v>
          </cell>
          <cell r="F624">
            <v>1422795315</v>
          </cell>
        </row>
        <row r="625">
          <cell r="A625" t="str">
            <v>41306</v>
          </cell>
          <cell r="B625" t="str">
            <v>HUILA</v>
          </cell>
          <cell r="C625" t="str">
            <v>GIGANTE</v>
          </cell>
          <cell r="D625">
            <v>563274779</v>
          </cell>
          <cell r="E625">
            <v>84793836</v>
          </cell>
          <cell r="F625">
            <v>648068615</v>
          </cell>
        </row>
        <row r="626">
          <cell r="A626" t="str">
            <v>41319</v>
          </cell>
          <cell r="B626" t="str">
            <v>HUILA</v>
          </cell>
          <cell r="C626" t="str">
            <v>GUADALUPE</v>
          </cell>
          <cell r="D626">
            <v>401542649</v>
          </cell>
          <cell r="E626">
            <v>0</v>
          </cell>
          <cell r="F626">
            <v>401542649</v>
          </cell>
        </row>
        <row r="627">
          <cell r="A627" t="str">
            <v>41349</v>
          </cell>
          <cell r="B627" t="str">
            <v>HUILA</v>
          </cell>
          <cell r="C627" t="str">
            <v>HOBO</v>
          </cell>
          <cell r="D627">
            <v>151567046</v>
          </cell>
          <cell r="E627">
            <v>13573454</v>
          </cell>
          <cell r="F627">
            <v>165140500</v>
          </cell>
        </row>
        <row r="628">
          <cell r="A628" t="str">
            <v>41357</v>
          </cell>
          <cell r="B628" t="str">
            <v>HUILA</v>
          </cell>
          <cell r="C628" t="str">
            <v>IQUIRA</v>
          </cell>
          <cell r="D628">
            <v>260922564</v>
          </cell>
          <cell r="E628">
            <v>11967551</v>
          </cell>
          <cell r="F628">
            <v>272890115</v>
          </cell>
        </row>
        <row r="629">
          <cell r="A629" t="str">
            <v>41359</v>
          </cell>
          <cell r="B629" t="str">
            <v>HUILA</v>
          </cell>
          <cell r="C629" t="str">
            <v>ISNOS</v>
          </cell>
          <cell r="D629">
            <v>582576364</v>
          </cell>
          <cell r="E629">
            <v>0</v>
          </cell>
          <cell r="F629">
            <v>582576364</v>
          </cell>
        </row>
        <row r="630">
          <cell r="A630" t="str">
            <v>41378</v>
          </cell>
          <cell r="B630" t="str">
            <v>HUILA</v>
          </cell>
          <cell r="C630" t="str">
            <v>LA ARGENTINA</v>
          </cell>
          <cell r="D630">
            <v>320643338</v>
          </cell>
          <cell r="E630">
            <v>0</v>
          </cell>
          <cell r="F630">
            <v>320643338</v>
          </cell>
        </row>
        <row r="631">
          <cell r="A631" t="str">
            <v>41396</v>
          </cell>
          <cell r="B631" t="str">
            <v>HUILA</v>
          </cell>
          <cell r="C631" t="str">
            <v>LA PLATA</v>
          </cell>
          <cell r="D631">
            <v>1464154306</v>
          </cell>
          <cell r="E631">
            <v>23220104</v>
          </cell>
          <cell r="F631">
            <v>1487374410</v>
          </cell>
        </row>
        <row r="632">
          <cell r="A632" t="str">
            <v>41483</v>
          </cell>
          <cell r="B632" t="str">
            <v>HUILA</v>
          </cell>
          <cell r="C632" t="str">
            <v>NÁTAGA</v>
          </cell>
          <cell r="D632">
            <v>160695033</v>
          </cell>
          <cell r="E632">
            <v>3768427</v>
          </cell>
          <cell r="F632">
            <v>164463460</v>
          </cell>
        </row>
        <row r="633">
          <cell r="A633" t="str">
            <v>41503</v>
          </cell>
          <cell r="B633" t="str">
            <v>HUILA</v>
          </cell>
          <cell r="C633" t="str">
            <v>OPORAPA</v>
          </cell>
          <cell r="D633">
            <v>273255634</v>
          </cell>
          <cell r="E633">
            <v>0</v>
          </cell>
          <cell r="F633">
            <v>273255634</v>
          </cell>
        </row>
        <row r="634">
          <cell r="A634" t="str">
            <v>41518</v>
          </cell>
          <cell r="B634" t="str">
            <v>HUILA</v>
          </cell>
          <cell r="C634" t="str">
            <v>PAICOL</v>
          </cell>
          <cell r="D634">
            <v>123251978</v>
          </cell>
          <cell r="E634">
            <v>10582997</v>
          </cell>
          <cell r="F634">
            <v>133834975</v>
          </cell>
        </row>
        <row r="635">
          <cell r="A635" t="str">
            <v>41524</v>
          </cell>
          <cell r="B635" t="str">
            <v>HUILA</v>
          </cell>
          <cell r="C635" t="str">
            <v>PALERMO</v>
          </cell>
          <cell r="D635">
            <v>479695276</v>
          </cell>
          <cell r="E635">
            <v>6117136</v>
          </cell>
          <cell r="F635">
            <v>485812412</v>
          </cell>
        </row>
        <row r="636">
          <cell r="A636" t="str">
            <v>41530</v>
          </cell>
          <cell r="B636" t="str">
            <v>HUILA</v>
          </cell>
          <cell r="C636" t="str">
            <v>PALESTINA</v>
          </cell>
          <cell r="D636">
            <v>280328755</v>
          </cell>
          <cell r="E636">
            <v>0</v>
          </cell>
          <cell r="F636">
            <v>280328755</v>
          </cell>
        </row>
        <row r="637">
          <cell r="A637" t="str">
            <v>41548</v>
          </cell>
          <cell r="B637" t="str">
            <v>HUILA</v>
          </cell>
          <cell r="C637" t="str">
            <v>PITAL</v>
          </cell>
          <cell r="D637">
            <v>324428352</v>
          </cell>
          <cell r="E637">
            <v>1245577</v>
          </cell>
          <cell r="F637">
            <v>325673929</v>
          </cell>
        </row>
        <row r="638">
          <cell r="A638" t="str">
            <v>41551</v>
          </cell>
          <cell r="B638" t="str">
            <v>HUILA</v>
          </cell>
          <cell r="C638" t="str">
            <v>PITALITO</v>
          </cell>
          <cell r="D638">
            <v>2708423302</v>
          </cell>
          <cell r="E638">
            <v>49571632</v>
          </cell>
          <cell r="F638">
            <v>2757994934</v>
          </cell>
        </row>
        <row r="639">
          <cell r="A639" t="str">
            <v>41615</v>
          </cell>
          <cell r="B639" t="str">
            <v>HUILA</v>
          </cell>
          <cell r="C639" t="str">
            <v>RIVERA</v>
          </cell>
          <cell r="D639">
            <v>417246408</v>
          </cell>
          <cell r="E639">
            <v>36428778</v>
          </cell>
          <cell r="F639">
            <v>453675186</v>
          </cell>
        </row>
        <row r="640">
          <cell r="A640" t="str">
            <v>41660</v>
          </cell>
          <cell r="B640" t="str">
            <v>HUILA</v>
          </cell>
          <cell r="C640" t="str">
            <v>SALADOBLANCO</v>
          </cell>
          <cell r="D640">
            <v>284641745</v>
          </cell>
          <cell r="E640">
            <v>16029891</v>
          </cell>
          <cell r="F640">
            <v>300671636</v>
          </cell>
        </row>
        <row r="641">
          <cell r="A641" t="str">
            <v>41668</v>
          </cell>
          <cell r="B641" t="str">
            <v>HUILA</v>
          </cell>
          <cell r="C641" t="str">
            <v>SAN AGUSTÍN</v>
          </cell>
          <cell r="D641">
            <v>631385033</v>
          </cell>
          <cell r="E641">
            <v>14485620</v>
          </cell>
          <cell r="F641">
            <v>645870653</v>
          </cell>
        </row>
        <row r="642">
          <cell r="A642" t="str">
            <v>41676</v>
          </cell>
          <cell r="B642" t="str">
            <v>HUILA</v>
          </cell>
          <cell r="C642" t="str">
            <v>SANTA MARÍA</v>
          </cell>
          <cell r="D642">
            <v>243471672</v>
          </cell>
          <cell r="E642">
            <v>0</v>
          </cell>
          <cell r="F642">
            <v>243471672</v>
          </cell>
        </row>
        <row r="643">
          <cell r="A643" t="str">
            <v>41770</v>
          </cell>
          <cell r="B643" t="str">
            <v>HUILA</v>
          </cell>
          <cell r="C643" t="str">
            <v>SUAZA</v>
          </cell>
          <cell r="D643">
            <v>590426042</v>
          </cell>
          <cell r="E643">
            <v>61724778</v>
          </cell>
          <cell r="F643">
            <v>652150820</v>
          </cell>
        </row>
        <row r="644">
          <cell r="A644" t="str">
            <v>41791</v>
          </cell>
          <cell r="B644" t="str">
            <v>HUILA</v>
          </cell>
          <cell r="C644" t="str">
            <v>TARQUI</v>
          </cell>
          <cell r="D644">
            <v>362153886</v>
          </cell>
          <cell r="E644">
            <v>5943639</v>
          </cell>
          <cell r="F644">
            <v>368097525</v>
          </cell>
        </row>
        <row r="645">
          <cell r="A645" t="str">
            <v>41797</v>
          </cell>
          <cell r="B645" t="str">
            <v>HUILA</v>
          </cell>
          <cell r="C645" t="str">
            <v>TESALIA</v>
          </cell>
          <cell r="D645">
            <v>189305747</v>
          </cell>
          <cell r="E645">
            <v>1938915</v>
          </cell>
          <cell r="F645">
            <v>191244662</v>
          </cell>
        </row>
        <row r="646">
          <cell r="A646" t="str">
            <v>41799</v>
          </cell>
          <cell r="B646" t="str">
            <v>HUILA</v>
          </cell>
          <cell r="C646" t="str">
            <v>TELLO</v>
          </cell>
          <cell r="D646">
            <v>236060200</v>
          </cell>
          <cell r="E646">
            <v>3374411</v>
          </cell>
          <cell r="F646">
            <v>239434611</v>
          </cell>
        </row>
        <row r="647">
          <cell r="A647" t="str">
            <v>41801</v>
          </cell>
          <cell r="B647" t="str">
            <v>HUILA</v>
          </cell>
          <cell r="C647" t="str">
            <v>TERUEL</v>
          </cell>
          <cell r="D647">
            <v>127786221</v>
          </cell>
          <cell r="E647">
            <v>0</v>
          </cell>
          <cell r="F647">
            <v>127786221</v>
          </cell>
        </row>
        <row r="648">
          <cell r="A648" t="str">
            <v>41807</v>
          </cell>
          <cell r="B648" t="str">
            <v>HUILA</v>
          </cell>
          <cell r="C648" t="str">
            <v>TIMANÁ</v>
          </cell>
          <cell r="D648">
            <v>378813621</v>
          </cell>
          <cell r="E648">
            <v>32227408</v>
          </cell>
          <cell r="F648">
            <v>411041029</v>
          </cell>
        </row>
        <row r="649">
          <cell r="A649" t="str">
            <v>41872</v>
          </cell>
          <cell r="B649" t="str">
            <v>HUILA</v>
          </cell>
          <cell r="C649" t="str">
            <v>VILLAVIEJA</v>
          </cell>
          <cell r="D649">
            <v>124810485</v>
          </cell>
          <cell r="E649">
            <v>460596</v>
          </cell>
          <cell r="F649">
            <v>125271081</v>
          </cell>
        </row>
        <row r="650">
          <cell r="A650" t="str">
            <v>41885</v>
          </cell>
          <cell r="B650" t="str">
            <v>HUILA</v>
          </cell>
          <cell r="C650" t="str">
            <v>YAGUARÁ</v>
          </cell>
          <cell r="D650">
            <v>120630136</v>
          </cell>
          <cell r="E650">
            <v>0</v>
          </cell>
          <cell r="F650">
            <v>120630136</v>
          </cell>
        </row>
        <row r="651">
          <cell r="A651" t="str">
            <v>44001</v>
          </cell>
          <cell r="B651" t="str">
            <v>LA GUAJIRA</v>
          </cell>
          <cell r="C651" t="str">
            <v>RIOHACHA</v>
          </cell>
          <cell r="D651">
            <v>6721620348</v>
          </cell>
          <cell r="E651">
            <v>162402296</v>
          </cell>
          <cell r="F651">
            <v>6884022644</v>
          </cell>
        </row>
        <row r="652">
          <cell r="A652" t="str">
            <v>44035</v>
          </cell>
          <cell r="B652" t="str">
            <v>LA GUAJIRA</v>
          </cell>
          <cell r="C652" t="str">
            <v>ALBANIA</v>
          </cell>
          <cell r="D652">
            <v>970669390</v>
          </cell>
          <cell r="E652">
            <v>39139399</v>
          </cell>
          <cell r="F652">
            <v>1009808789</v>
          </cell>
        </row>
        <row r="653">
          <cell r="A653" t="str">
            <v>44078</v>
          </cell>
          <cell r="B653" t="str">
            <v>LA GUAJIRA</v>
          </cell>
          <cell r="C653" t="str">
            <v>BARRANCAS</v>
          </cell>
          <cell r="D653">
            <v>987236382</v>
          </cell>
          <cell r="E653">
            <v>99095181</v>
          </cell>
          <cell r="F653">
            <v>1086331563</v>
          </cell>
        </row>
        <row r="654">
          <cell r="A654" t="str">
            <v>44090</v>
          </cell>
          <cell r="B654" t="str">
            <v>LA GUAJIRA</v>
          </cell>
          <cell r="C654" t="str">
            <v>DIBULLA</v>
          </cell>
          <cell r="D654">
            <v>1273703750</v>
          </cell>
          <cell r="E654">
            <v>121948007</v>
          </cell>
          <cell r="F654">
            <v>1395651757</v>
          </cell>
        </row>
        <row r="655">
          <cell r="A655" t="str">
            <v>44098</v>
          </cell>
          <cell r="B655" t="str">
            <v>LA GUAJIRA</v>
          </cell>
          <cell r="C655" t="str">
            <v>DISTRACCIÓN</v>
          </cell>
          <cell r="D655">
            <v>355102565</v>
          </cell>
          <cell r="E655">
            <v>0</v>
          </cell>
          <cell r="F655">
            <v>355102565</v>
          </cell>
        </row>
        <row r="656">
          <cell r="A656" t="str">
            <v>44110</v>
          </cell>
          <cell r="B656" t="str">
            <v>LA GUAJIRA</v>
          </cell>
          <cell r="C656" t="str">
            <v>EL MOLINO</v>
          </cell>
          <cell r="D656">
            <v>140616958</v>
          </cell>
          <cell r="E656">
            <v>2931704</v>
          </cell>
          <cell r="F656">
            <v>143548662</v>
          </cell>
        </row>
        <row r="657">
          <cell r="A657" t="str">
            <v>44279</v>
          </cell>
          <cell r="B657" t="str">
            <v>LA GUAJIRA</v>
          </cell>
          <cell r="C657" t="str">
            <v>FONSECA</v>
          </cell>
          <cell r="D657">
            <v>1091870438</v>
          </cell>
          <cell r="E657">
            <v>60342233</v>
          </cell>
          <cell r="F657">
            <v>1152212671</v>
          </cell>
        </row>
        <row r="658">
          <cell r="A658" t="str">
            <v>44378</v>
          </cell>
          <cell r="B658" t="str">
            <v>LA GUAJIRA</v>
          </cell>
          <cell r="C658" t="str">
            <v>HATONUEVO</v>
          </cell>
          <cell r="D658">
            <v>532182296</v>
          </cell>
          <cell r="E658">
            <v>20333868</v>
          </cell>
          <cell r="F658">
            <v>552516164</v>
          </cell>
        </row>
        <row r="659">
          <cell r="A659" t="str">
            <v>44420</v>
          </cell>
          <cell r="B659" t="str">
            <v>LA GUAJIRA</v>
          </cell>
          <cell r="C659" t="str">
            <v>LA JAGUA DEL PILAR</v>
          </cell>
          <cell r="D659">
            <v>77566692</v>
          </cell>
          <cell r="E659">
            <v>8163941</v>
          </cell>
          <cell r="F659">
            <v>85730633</v>
          </cell>
        </row>
        <row r="660">
          <cell r="A660" t="str">
            <v>44430</v>
          </cell>
          <cell r="B660" t="str">
            <v>LA GUAJIRA</v>
          </cell>
          <cell r="C660" t="str">
            <v>MAICAO</v>
          </cell>
          <cell r="D660">
            <v>8676512786</v>
          </cell>
          <cell r="E660">
            <v>321695938</v>
          </cell>
          <cell r="F660">
            <v>8998208724</v>
          </cell>
        </row>
        <row r="661">
          <cell r="A661" t="str">
            <v>44560</v>
          </cell>
          <cell r="B661" t="str">
            <v>LA GUAJIRA</v>
          </cell>
          <cell r="C661" t="str">
            <v>MANAURE</v>
          </cell>
          <cell r="D661">
            <v>5969151074</v>
          </cell>
          <cell r="E661">
            <v>240065300</v>
          </cell>
          <cell r="F661">
            <v>6209216374</v>
          </cell>
        </row>
        <row r="662">
          <cell r="A662" t="str">
            <v>44650</v>
          </cell>
          <cell r="B662" t="str">
            <v>LA GUAJIRA</v>
          </cell>
          <cell r="C662" t="str">
            <v>SAN JUAN DEL CESAR</v>
          </cell>
          <cell r="D662">
            <v>1080854260</v>
          </cell>
          <cell r="E662">
            <v>143808974</v>
          </cell>
          <cell r="F662">
            <v>1224663234</v>
          </cell>
        </row>
        <row r="663">
          <cell r="A663" t="str">
            <v>44847</v>
          </cell>
          <cell r="B663" t="str">
            <v>LA GUAJIRA</v>
          </cell>
          <cell r="C663" t="str">
            <v>URIBIA</v>
          </cell>
          <cell r="D663">
            <v>14585923303</v>
          </cell>
          <cell r="E663">
            <v>0</v>
          </cell>
          <cell r="F663">
            <v>14585923303</v>
          </cell>
        </row>
        <row r="664">
          <cell r="A664" t="str">
            <v>44855</v>
          </cell>
          <cell r="B664" t="str">
            <v>LA GUAJIRA</v>
          </cell>
          <cell r="C664" t="str">
            <v>URUMITA</v>
          </cell>
          <cell r="D664">
            <v>209406059</v>
          </cell>
          <cell r="E664">
            <v>23882489</v>
          </cell>
          <cell r="F664">
            <v>233288548</v>
          </cell>
        </row>
        <row r="665">
          <cell r="A665" t="str">
            <v>44874</v>
          </cell>
          <cell r="B665" t="str">
            <v>LA GUAJIRA</v>
          </cell>
          <cell r="C665" t="str">
            <v>VILLANUEVA</v>
          </cell>
          <cell r="D665">
            <v>483988777</v>
          </cell>
          <cell r="E665">
            <v>46250640</v>
          </cell>
          <cell r="F665">
            <v>530239417</v>
          </cell>
        </row>
        <row r="666">
          <cell r="A666" t="str">
            <v>47001</v>
          </cell>
          <cell r="B666" t="str">
            <v>MAGDALENA</v>
          </cell>
          <cell r="C666" t="str">
            <v>SANTA MARTA</v>
          </cell>
          <cell r="D666">
            <v>8273580569</v>
          </cell>
          <cell r="E666">
            <v>458024738</v>
          </cell>
          <cell r="F666">
            <v>8731605307</v>
          </cell>
        </row>
        <row r="667">
          <cell r="A667" t="str">
            <v>47030</v>
          </cell>
          <cell r="B667" t="str">
            <v>MAGDALENA</v>
          </cell>
          <cell r="C667" t="str">
            <v>ALGARROBO</v>
          </cell>
          <cell r="D667">
            <v>439534630</v>
          </cell>
          <cell r="E667">
            <v>48044767</v>
          </cell>
          <cell r="F667">
            <v>487579397</v>
          </cell>
        </row>
        <row r="668">
          <cell r="A668" t="str">
            <v>47053</v>
          </cell>
          <cell r="B668" t="str">
            <v>MAGDALENA</v>
          </cell>
          <cell r="C668" t="str">
            <v>ARACATACA</v>
          </cell>
          <cell r="D668">
            <v>979338399</v>
          </cell>
          <cell r="E668">
            <v>58509050</v>
          </cell>
          <cell r="F668">
            <v>1037847449</v>
          </cell>
        </row>
        <row r="669">
          <cell r="A669" t="str">
            <v>47058</v>
          </cell>
          <cell r="B669" t="str">
            <v>MAGDALENA</v>
          </cell>
          <cell r="C669" t="str">
            <v>ARIGUANÍ</v>
          </cell>
          <cell r="D669">
            <v>1012621117</v>
          </cell>
          <cell r="E669">
            <v>122611406</v>
          </cell>
          <cell r="F669">
            <v>1135232523</v>
          </cell>
        </row>
        <row r="670">
          <cell r="A670" t="str">
            <v>47161</v>
          </cell>
          <cell r="B670" t="str">
            <v>MAGDALENA</v>
          </cell>
          <cell r="C670" t="str">
            <v>CERRO SAN ANTONIO</v>
          </cell>
          <cell r="D670">
            <v>230513718</v>
          </cell>
          <cell r="E670">
            <v>0</v>
          </cell>
          <cell r="F670">
            <v>230513718</v>
          </cell>
        </row>
        <row r="671">
          <cell r="A671" t="str">
            <v>47170</v>
          </cell>
          <cell r="B671" t="str">
            <v>MAGDALENA</v>
          </cell>
          <cell r="C671" t="str">
            <v>CHIVOLO</v>
          </cell>
          <cell r="D671">
            <v>635936849</v>
          </cell>
          <cell r="E671">
            <v>36409008</v>
          </cell>
          <cell r="F671">
            <v>672345857</v>
          </cell>
        </row>
        <row r="672">
          <cell r="A672" t="str">
            <v>47189</v>
          </cell>
          <cell r="B672" t="str">
            <v>MAGDALENA</v>
          </cell>
          <cell r="C672" t="str">
            <v>CIÉNAGA</v>
          </cell>
          <cell r="D672">
            <v>2638315480</v>
          </cell>
          <cell r="E672">
            <v>32003812</v>
          </cell>
          <cell r="F672">
            <v>2670319292</v>
          </cell>
        </row>
        <row r="673">
          <cell r="A673" t="str">
            <v>47205</v>
          </cell>
          <cell r="B673" t="str">
            <v>MAGDALENA</v>
          </cell>
          <cell r="C673" t="str">
            <v>CONCORDIA</v>
          </cell>
          <cell r="D673">
            <v>271832323</v>
          </cell>
          <cell r="E673">
            <v>0</v>
          </cell>
          <cell r="F673">
            <v>271832323</v>
          </cell>
        </row>
        <row r="674">
          <cell r="A674" t="str">
            <v>47245</v>
          </cell>
          <cell r="B674" t="str">
            <v>MAGDALENA</v>
          </cell>
          <cell r="C674" t="str">
            <v>EL BANCO</v>
          </cell>
          <cell r="D674">
            <v>2117706959</v>
          </cell>
          <cell r="E674">
            <v>125444579</v>
          </cell>
          <cell r="F674">
            <v>2243151538</v>
          </cell>
        </row>
        <row r="675">
          <cell r="A675" t="str">
            <v>47258</v>
          </cell>
          <cell r="B675" t="str">
            <v>MAGDALENA</v>
          </cell>
          <cell r="C675" t="str">
            <v>EL PIÑON</v>
          </cell>
          <cell r="D675">
            <v>464106472</v>
          </cell>
          <cell r="E675">
            <v>13134814</v>
          </cell>
          <cell r="F675">
            <v>477241286</v>
          </cell>
        </row>
        <row r="676">
          <cell r="A676" t="str">
            <v>47268</v>
          </cell>
          <cell r="B676" t="str">
            <v>MAGDALENA</v>
          </cell>
          <cell r="C676" t="str">
            <v>EL RETÉN</v>
          </cell>
          <cell r="D676">
            <v>681341071</v>
          </cell>
          <cell r="E676">
            <v>59226049</v>
          </cell>
          <cell r="F676">
            <v>740567120</v>
          </cell>
        </row>
        <row r="677">
          <cell r="A677" t="str">
            <v>47288</v>
          </cell>
          <cell r="B677" t="str">
            <v>MAGDALENA</v>
          </cell>
          <cell r="C677" t="str">
            <v>FUNDACIÓN</v>
          </cell>
          <cell r="D677">
            <v>1730532370</v>
          </cell>
          <cell r="E677">
            <v>98718722</v>
          </cell>
          <cell r="F677">
            <v>1829251092</v>
          </cell>
        </row>
        <row r="678">
          <cell r="A678" t="str">
            <v>47318</v>
          </cell>
          <cell r="B678" t="str">
            <v>MAGDALENA</v>
          </cell>
          <cell r="C678" t="str">
            <v>GUAMAL</v>
          </cell>
          <cell r="D678">
            <v>869774697</v>
          </cell>
          <cell r="E678">
            <v>0</v>
          </cell>
          <cell r="F678">
            <v>869774697</v>
          </cell>
        </row>
        <row r="679">
          <cell r="A679" t="str">
            <v>47460</v>
          </cell>
          <cell r="B679" t="str">
            <v>MAGDALENA</v>
          </cell>
          <cell r="C679" t="str">
            <v>NUEVA GRANADA</v>
          </cell>
          <cell r="D679">
            <v>982735633</v>
          </cell>
          <cell r="E679">
            <v>31446984</v>
          </cell>
          <cell r="F679">
            <v>1014182617</v>
          </cell>
        </row>
        <row r="680">
          <cell r="A680" t="str">
            <v>47541</v>
          </cell>
          <cell r="B680" t="str">
            <v>MAGDALENA</v>
          </cell>
          <cell r="C680" t="str">
            <v>PEDRAZA</v>
          </cell>
          <cell r="D680">
            <v>259829660</v>
          </cell>
          <cell r="E680">
            <v>9500280</v>
          </cell>
          <cell r="F680">
            <v>269329940</v>
          </cell>
        </row>
        <row r="681">
          <cell r="A681" t="str">
            <v>47545</v>
          </cell>
          <cell r="B681" t="str">
            <v>MAGDALENA</v>
          </cell>
          <cell r="C681" t="str">
            <v>PIJIÑO DEL CARMEN</v>
          </cell>
          <cell r="D681">
            <v>593525439</v>
          </cell>
          <cell r="E681">
            <v>0</v>
          </cell>
          <cell r="F681">
            <v>593525439</v>
          </cell>
        </row>
        <row r="682">
          <cell r="A682" t="str">
            <v>47551</v>
          </cell>
          <cell r="B682" t="str">
            <v>MAGDALENA</v>
          </cell>
          <cell r="C682" t="str">
            <v>PIVIJAY</v>
          </cell>
          <cell r="D682">
            <v>916337809</v>
          </cell>
          <cell r="E682">
            <v>47076720</v>
          </cell>
          <cell r="F682">
            <v>963414529</v>
          </cell>
        </row>
        <row r="683">
          <cell r="A683" t="str">
            <v>47555</v>
          </cell>
          <cell r="B683" t="str">
            <v>MAGDALENA</v>
          </cell>
          <cell r="C683" t="str">
            <v>PLATO</v>
          </cell>
          <cell r="D683">
            <v>1700089741</v>
          </cell>
          <cell r="E683">
            <v>51042292</v>
          </cell>
          <cell r="F683">
            <v>1751132033</v>
          </cell>
        </row>
        <row r="684">
          <cell r="A684" t="str">
            <v>47570</v>
          </cell>
          <cell r="B684" t="str">
            <v>MAGDALENA</v>
          </cell>
          <cell r="C684" t="str">
            <v>PUEBLOVIEJO</v>
          </cell>
          <cell r="D684">
            <v>901865791</v>
          </cell>
          <cell r="E684">
            <v>14968577</v>
          </cell>
          <cell r="F684">
            <v>916834368</v>
          </cell>
        </row>
        <row r="685">
          <cell r="A685" t="str">
            <v>47605</v>
          </cell>
          <cell r="B685" t="str">
            <v>MAGDALENA</v>
          </cell>
          <cell r="C685" t="str">
            <v>REMOLINO</v>
          </cell>
          <cell r="D685">
            <v>176523249</v>
          </cell>
          <cell r="E685">
            <v>5819641</v>
          </cell>
          <cell r="F685">
            <v>182342890</v>
          </cell>
        </row>
        <row r="686">
          <cell r="A686" t="str">
            <v>47660</v>
          </cell>
          <cell r="B686" t="str">
            <v>MAGDALENA</v>
          </cell>
          <cell r="C686" t="str">
            <v>SABANAS DE SAN ANGEL</v>
          </cell>
          <cell r="D686">
            <v>780033109</v>
          </cell>
          <cell r="E686">
            <v>22347378</v>
          </cell>
          <cell r="F686">
            <v>802380487</v>
          </cell>
        </row>
        <row r="687">
          <cell r="A687" t="str">
            <v>47675</v>
          </cell>
          <cell r="B687" t="str">
            <v>MAGDALENA</v>
          </cell>
          <cell r="C687" t="str">
            <v>SALAMINA</v>
          </cell>
          <cell r="D687">
            <v>226167427</v>
          </cell>
          <cell r="E687">
            <v>33686781</v>
          </cell>
          <cell r="F687">
            <v>259854208</v>
          </cell>
        </row>
        <row r="688">
          <cell r="A688" t="str">
            <v>47692</v>
          </cell>
          <cell r="B688" t="str">
            <v>MAGDALENA</v>
          </cell>
          <cell r="C688" t="str">
            <v>SAN SEBASTIÁN DE BUENAVISTA</v>
          </cell>
          <cell r="D688">
            <v>840072794</v>
          </cell>
          <cell r="E688">
            <v>97525562</v>
          </cell>
          <cell r="F688">
            <v>937598356</v>
          </cell>
        </row>
        <row r="689">
          <cell r="A689" t="str">
            <v>47703</v>
          </cell>
          <cell r="B689" t="str">
            <v>MAGDALENA</v>
          </cell>
          <cell r="C689" t="str">
            <v>SAN ZENÓN</v>
          </cell>
          <cell r="D689">
            <v>430241869</v>
          </cell>
          <cell r="E689">
            <v>33717091</v>
          </cell>
          <cell r="F689">
            <v>463958960</v>
          </cell>
        </row>
        <row r="690">
          <cell r="A690" t="str">
            <v>47707</v>
          </cell>
          <cell r="B690" t="str">
            <v>MAGDALENA</v>
          </cell>
          <cell r="C690" t="str">
            <v>SANTA ANA</v>
          </cell>
          <cell r="D690">
            <v>742798739</v>
          </cell>
          <cell r="E690">
            <v>18094146</v>
          </cell>
          <cell r="F690">
            <v>760892885</v>
          </cell>
        </row>
        <row r="691">
          <cell r="A691" t="str">
            <v>47720</v>
          </cell>
          <cell r="B691" t="str">
            <v>MAGDALENA</v>
          </cell>
          <cell r="C691" t="str">
            <v>SANTA BÁRBARA DE PINTO</v>
          </cell>
          <cell r="D691">
            <v>371642716</v>
          </cell>
          <cell r="E691">
            <v>26106734</v>
          </cell>
          <cell r="F691">
            <v>397749450</v>
          </cell>
        </row>
        <row r="692">
          <cell r="A692" t="str">
            <v>47745</v>
          </cell>
          <cell r="B692" t="str">
            <v>MAGDALENA</v>
          </cell>
          <cell r="C692" t="str">
            <v>SITIONUEVO</v>
          </cell>
          <cell r="D692">
            <v>782395198</v>
          </cell>
          <cell r="E692">
            <v>20453403</v>
          </cell>
          <cell r="F692">
            <v>802848601</v>
          </cell>
        </row>
        <row r="693">
          <cell r="A693" t="str">
            <v>47798</v>
          </cell>
          <cell r="B693" t="str">
            <v>MAGDALENA</v>
          </cell>
          <cell r="C693" t="str">
            <v>TENERIFE</v>
          </cell>
          <cell r="D693">
            <v>513911215</v>
          </cell>
          <cell r="E693">
            <v>11136656</v>
          </cell>
          <cell r="F693">
            <v>525047871</v>
          </cell>
        </row>
        <row r="694">
          <cell r="A694" t="str">
            <v>47960</v>
          </cell>
          <cell r="B694" t="str">
            <v>MAGDALENA</v>
          </cell>
          <cell r="C694" t="str">
            <v>ZAPAYÁN</v>
          </cell>
          <cell r="D694">
            <v>328456753</v>
          </cell>
          <cell r="E694">
            <v>0</v>
          </cell>
          <cell r="F694">
            <v>328456753</v>
          </cell>
        </row>
        <row r="695">
          <cell r="A695" t="str">
            <v>47980</v>
          </cell>
          <cell r="B695" t="str">
            <v>MAGDALENA</v>
          </cell>
          <cell r="C695" t="str">
            <v>ZONA BANANERA</v>
          </cell>
          <cell r="D695">
            <v>2587769834</v>
          </cell>
          <cell r="E695">
            <v>22307916</v>
          </cell>
          <cell r="F695">
            <v>2610077750</v>
          </cell>
        </row>
        <row r="696">
          <cell r="A696" t="str">
            <v>50001</v>
          </cell>
          <cell r="B696" t="str">
            <v>META</v>
          </cell>
          <cell r="C696" t="str">
            <v>VILLAVICENCIO</v>
          </cell>
          <cell r="D696">
            <v>6180887695</v>
          </cell>
          <cell r="E696">
            <v>190935315</v>
          </cell>
          <cell r="F696">
            <v>6371823010</v>
          </cell>
        </row>
        <row r="697">
          <cell r="A697" t="str">
            <v>50006</v>
          </cell>
          <cell r="B697" t="str">
            <v>META</v>
          </cell>
          <cell r="C697" t="str">
            <v>ACACÍAS</v>
          </cell>
          <cell r="D697">
            <v>1355169742</v>
          </cell>
          <cell r="E697">
            <v>6586463</v>
          </cell>
          <cell r="F697">
            <v>1361756205</v>
          </cell>
        </row>
        <row r="698">
          <cell r="A698" t="str">
            <v>50110</v>
          </cell>
          <cell r="B698" t="str">
            <v>META</v>
          </cell>
          <cell r="C698" t="str">
            <v>BARRANCA DE UPÍA</v>
          </cell>
          <cell r="D698">
            <v>183225358</v>
          </cell>
          <cell r="E698">
            <v>19172814</v>
          </cell>
          <cell r="F698">
            <v>202398172</v>
          </cell>
        </row>
        <row r="699">
          <cell r="A699" t="str">
            <v>50124</v>
          </cell>
          <cell r="B699" t="str">
            <v>META</v>
          </cell>
          <cell r="C699" t="str">
            <v>CABUYARO</v>
          </cell>
          <cell r="D699">
            <v>193855833</v>
          </cell>
          <cell r="E699">
            <v>0</v>
          </cell>
          <cell r="F699">
            <v>193855833</v>
          </cell>
        </row>
        <row r="700">
          <cell r="A700" t="str">
            <v>50150</v>
          </cell>
          <cell r="B700" t="str">
            <v>META</v>
          </cell>
          <cell r="C700" t="str">
            <v>CASTILLA LA NUEVA</v>
          </cell>
          <cell r="D700">
            <v>272892769</v>
          </cell>
          <cell r="E700">
            <v>54578554</v>
          </cell>
          <cell r="F700">
            <v>327471323</v>
          </cell>
        </row>
        <row r="701">
          <cell r="A701" t="str">
            <v>50223</v>
          </cell>
          <cell r="B701" t="str">
            <v>META</v>
          </cell>
          <cell r="C701" t="str">
            <v>CUBARRAL</v>
          </cell>
          <cell r="D701">
            <v>112118293</v>
          </cell>
          <cell r="E701">
            <v>0</v>
          </cell>
          <cell r="F701">
            <v>112118293</v>
          </cell>
        </row>
        <row r="702">
          <cell r="A702" t="str">
            <v>50226</v>
          </cell>
          <cell r="B702" t="str">
            <v>META</v>
          </cell>
          <cell r="C702" t="str">
            <v>CUMARAL</v>
          </cell>
          <cell r="D702">
            <v>461106045</v>
          </cell>
          <cell r="E702">
            <v>10907561</v>
          </cell>
          <cell r="F702">
            <v>472013606</v>
          </cell>
        </row>
        <row r="703">
          <cell r="A703" t="str">
            <v>50245</v>
          </cell>
          <cell r="B703" t="str">
            <v>META</v>
          </cell>
          <cell r="C703" t="str">
            <v>EL CALVARIO</v>
          </cell>
          <cell r="D703">
            <v>38764352</v>
          </cell>
          <cell r="E703">
            <v>3220474</v>
          </cell>
          <cell r="F703">
            <v>41984826</v>
          </cell>
        </row>
        <row r="704">
          <cell r="A704" t="str">
            <v>50251</v>
          </cell>
          <cell r="B704" t="str">
            <v>META</v>
          </cell>
          <cell r="C704" t="str">
            <v>EL CASTILLO</v>
          </cell>
          <cell r="D704">
            <v>174499882</v>
          </cell>
          <cell r="E704">
            <v>0</v>
          </cell>
          <cell r="F704">
            <v>174499882</v>
          </cell>
        </row>
        <row r="705">
          <cell r="A705" t="str">
            <v>50270</v>
          </cell>
          <cell r="B705" t="str">
            <v>META</v>
          </cell>
          <cell r="C705" t="str">
            <v>EL DORADO</v>
          </cell>
          <cell r="D705">
            <v>75893183</v>
          </cell>
          <cell r="E705">
            <v>0</v>
          </cell>
          <cell r="F705">
            <v>75893183</v>
          </cell>
        </row>
        <row r="706">
          <cell r="A706" t="str">
            <v>50287</v>
          </cell>
          <cell r="B706" t="str">
            <v>META</v>
          </cell>
          <cell r="C706" t="str">
            <v>FUENTE DE ORO</v>
          </cell>
          <cell r="D706">
            <v>249648337</v>
          </cell>
          <cell r="E706">
            <v>0</v>
          </cell>
          <cell r="F706">
            <v>249648337</v>
          </cell>
        </row>
        <row r="707">
          <cell r="A707" t="str">
            <v>50313</v>
          </cell>
          <cell r="B707" t="str">
            <v>META</v>
          </cell>
          <cell r="C707" t="str">
            <v>GRANADA</v>
          </cell>
          <cell r="D707">
            <v>1149609264</v>
          </cell>
          <cell r="E707">
            <v>14304228</v>
          </cell>
          <cell r="F707">
            <v>1163913492</v>
          </cell>
        </row>
        <row r="708">
          <cell r="A708" t="str">
            <v>50318</v>
          </cell>
          <cell r="B708" t="str">
            <v>META</v>
          </cell>
          <cell r="C708" t="str">
            <v>GUAMAL</v>
          </cell>
          <cell r="D708">
            <v>213701904</v>
          </cell>
          <cell r="E708">
            <v>0</v>
          </cell>
          <cell r="F708">
            <v>213701904</v>
          </cell>
        </row>
        <row r="709">
          <cell r="A709" t="str">
            <v>50325</v>
          </cell>
          <cell r="B709" t="str">
            <v>META</v>
          </cell>
          <cell r="C709" t="str">
            <v>MAPIRIPÁN</v>
          </cell>
          <cell r="D709">
            <v>167791622</v>
          </cell>
          <cell r="E709">
            <v>0</v>
          </cell>
          <cell r="F709">
            <v>167791622</v>
          </cell>
        </row>
        <row r="710">
          <cell r="A710" t="str">
            <v>50330</v>
          </cell>
          <cell r="B710" t="str">
            <v>META</v>
          </cell>
          <cell r="C710" t="str">
            <v>MESETAS</v>
          </cell>
          <cell r="D710">
            <v>232251688</v>
          </cell>
          <cell r="E710">
            <v>0</v>
          </cell>
          <cell r="F710">
            <v>232251688</v>
          </cell>
        </row>
        <row r="711">
          <cell r="A711" t="str">
            <v>50350</v>
          </cell>
          <cell r="B711" t="str">
            <v>META</v>
          </cell>
          <cell r="C711" t="str">
            <v>LA MACARENA</v>
          </cell>
          <cell r="D711">
            <v>422678195</v>
          </cell>
          <cell r="E711">
            <v>6094920</v>
          </cell>
          <cell r="F711">
            <v>428773115</v>
          </cell>
        </row>
        <row r="712">
          <cell r="A712" t="str">
            <v>50370</v>
          </cell>
          <cell r="B712" t="str">
            <v>META</v>
          </cell>
          <cell r="C712" t="str">
            <v>LA URIBE</v>
          </cell>
          <cell r="D712">
            <v>117580260</v>
          </cell>
          <cell r="E712">
            <v>0</v>
          </cell>
          <cell r="F712">
            <v>117580260</v>
          </cell>
        </row>
        <row r="713">
          <cell r="A713" t="str">
            <v>50400</v>
          </cell>
          <cell r="B713" t="str">
            <v>META</v>
          </cell>
          <cell r="C713" t="str">
            <v>LEJANÍAS</v>
          </cell>
          <cell r="D713">
            <v>261169033</v>
          </cell>
          <cell r="E713">
            <v>0</v>
          </cell>
          <cell r="F713">
            <v>261169033</v>
          </cell>
        </row>
        <row r="714">
          <cell r="A714" t="str">
            <v>50450</v>
          </cell>
          <cell r="B714" t="str">
            <v>META</v>
          </cell>
          <cell r="C714" t="str">
            <v>PUERTO CONCORDIA</v>
          </cell>
          <cell r="D714">
            <v>260665103</v>
          </cell>
          <cell r="E714">
            <v>17054268</v>
          </cell>
          <cell r="F714">
            <v>277719371</v>
          </cell>
        </row>
        <row r="715">
          <cell r="A715" t="str">
            <v>50568</v>
          </cell>
          <cell r="B715" t="str">
            <v>META</v>
          </cell>
          <cell r="C715" t="str">
            <v>PUERTO GAITÁN</v>
          </cell>
          <cell r="D715">
            <v>2032141688</v>
          </cell>
          <cell r="E715">
            <v>0</v>
          </cell>
          <cell r="F715">
            <v>2032141688</v>
          </cell>
        </row>
        <row r="716">
          <cell r="A716" t="str">
            <v>50573</v>
          </cell>
          <cell r="B716" t="str">
            <v>META</v>
          </cell>
          <cell r="C716" t="str">
            <v>PUERTO LÓPEZ</v>
          </cell>
          <cell r="D716">
            <v>838226439</v>
          </cell>
          <cell r="E716">
            <v>0</v>
          </cell>
          <cell r="F716">
            <v>838226439</v>
          </cell>
        </row>
        <row r="717">
          <cell r="A717" t="str">
            <v>50577</v>
          </cell>
          <cell r="B717" t="str">
            <v>META</v>
          </cell>
          <cell r="C717" t="str">
            <v>PUERTO LLERAS</v>
          </cell>
          <cell r="D717">
            <v>193585064</v>
          </cell>
          <cell r="E717">
            <v>26220320</v>
          </cell>
          <cell r="F717">
            <v>219805384</v>
          </cell>
        </row>
        <row r="718">
          <cell r="A718" t="str">
            <v>50590</v>
          </cell>
          <cell r="B718" t="str">
            <v>META</v>
          </cell>
          <cell r="C718" t="str">
            <v>PUERTO RICO</v>
          </cell>
          <cell r="D718">
            <v>287220491</v>
          </cell>
          <cell r="E718">
            <v>0</v>
          </cell>
          <cell r="F718">
            <v>287220491</v>
          </cell>
        </row>
        <row r="719">
          <cell r="A719" t="str">
            <v>50606</v>
          </cell>
          <cell r="B719" t="str">
            <v>META</v>
          </cell>
          <cell r="C719" t="str">
            <v>RESTREPO</v>
          </cell>
          <cell r="D719">
            <v>337983742</v>
          </cell>
          <cell r="E719">
            <v>0</v>
          </cell>
          <cell r="F719">
            <v>337983742</v>
          </cell>
        </row>
        <row r="720">
          <cell r="A720" t="str">
            <v>50680</v>
          </cell>
          <cell r="B720" t="str">
            <v>META</v>
          </cell>
          <cell r="C720" t="str">
            <v>SAN CARLOS DE GUAROA</v>
          </cell>
          <cell r="D720">
            <v>276497094</v>
          </cell>
          <cell r="E720">
            <v>0</v>
          </cell>
          <cell r="F720">
            <v>276497094</v>
          </cell>
        </row>
        <row r="721">
          <cell r="A721" t="str">
            <v>50683</v>
          </cell>
          <cell r="B721" t="str">
            <v>META</v>
          </cell>
          <cell r="C721" t="str">
            <v>SAN JUAN DE ARAMA</v>
          </cell>
          <cell r="D721">
            <v>155949791</v>
          </cell>
          <cell r="E721">
            <v>4872846</v>
          </cell>
          <cell r="F721">
            <v>160822637</v>
          </cell>
        </row>
        <row r="722">
          <cell r="A722" t="str">
            <v>50686</v>
          </cell>
          <cell r="B722" t="str">
            <v>META</v>
          </cell>
          <cell r="C722" t="str">
            <v>SAN JUANITO</v>
          </cell>
          <cell r="D722">
            <v>30622684</v>
          </cell>
          <cell r="E722">
            <v>0</v>
          </cell>
          <cell r="F722">
            <v>30622684</v>
          </cell>
        </row>
        <row r="723">
          <cell r="A723" t="str">
            <v>50689</v>
          </cell>
          <cell r="B723" t="str">
            <v>META</v>
          </cell>
          <cell r="C723" t="str">
            <v>SAN MARTÍN</v>
          </cell>
          <cell r="D723">
            <v>450385956</v>
          </cell>
          <cell r="E723">
            <v>11662694</v>
          </cell>
          <cell r="F723">
            <v>462048650</v>
          </cell>
        </row>
        <row r="724">
          <cell r="A724" t="str">
            <v>50711</v>
          </cell>
          <cell r="B724" t="str">
            <v>META</v>
          </cell>
          <cell r="C724" t="str">
            <v>VISTAHERMOSA</v>
          </cell>
          <cell r="D724">
            <v>410760082</v>
          </cell>
          <cell r="E724">
            <v>8375645</v>
          </cell>
          <cell r="F724">
            <v>419135727</v>
          </cell>
        </row>
        <row r="725">
          <cell r="A725" t="str">
            <v>52001</v>
          </cell>
          <cell r="B725" t="str">
            <v>NARINO</v>
          </cell>
          <cell r="C725" t="str">
            <v>PASTO</v>
          </cell>
          <cell r="D725">
            <v>3700440915</v>
          </cell>
          <cell r="E725">
            <v>200320922</v>
          </cell>
          <cell r="F725">
            <v>3900761837</v>
          </cell>
        </row>
        <row r="726">
          <cell r="A726" t="str">
            <v>52019</v>
          </cell>
          <cell r="B726" t="str">
            <v>NARINO</v>
          </cell>
          <cell r="C726" t="str">
            <v>ALBÁN</v>
          </cell>
          <cell r="D726">
            <v>120129893</v>
          </cell>
          <cell r="E726">
            <v>15888600</v>
          </cell>
          <cell r="F726">
            <v>136018493</v>
          </cell>
        </row>
        <row r="727">
          <cell r="A727" t="str">
            <v>52022</v>
          </cell>
          <cell r="B727" t="str">
            <v>NARINO</v>
          </cell>
          <cell r="C727" t="str">
            <v>ALDANA</v>
          </cell>
          <cell r="D727">
            <v>150666012</v>
          </cell>
          <cell r="E727">
            <v>0</v>
          </cell>
          <cell r="F727">
            <v>150666012</v>
          </cell>
        </row>
        <row r="728">
          <cell r="A728" t="str">
            <v>52036</v>
          </cell>
          <cell r="B728" t="str">
            <v>NARINO</v>
          </cell>
          <cell r="C728" t="str">
            <v>ANCUYÁ</v>
          </cell>
          <cell r="D728">
            <v>88653681</v>
          </cell>
          <cell r="E728">
            <v>0</v>
          </cell>
          <cell r="F728">
            <v>88653681</v>
          </cell>
        </row>
        <row r="729">
          <cell r="A729" t="str">
            <v>52051</v>
          </cell>
          <cell r="B729" t="str">
            <v>NARINO</v>
          </cell>
          <cell r="C729" t="str">
            <v>ARBOLEDA</v>
          </cell>
          <cell r="D729">
            <v>134586074</v>
          </cell>
          <cell r="E729">
            <v>0</v>
          </cell>
          <cell r="F729">
            <v>134586074</v>
          </cell>
        </row>
        <row r="730">
          <cell r="A730" t="str">
            <v>52079</v>
          </cell>
          <cell r="B730" t="str">
            <v>NARINO</v>
          </cell>
          <cell r="C730" t="str">
            <v>BARBACOAS</v>
          </cell>
          <cell r="D730">
            <v>1677896317</v>
          </cell>
          <cell r="E730">
            <v>22093761</v>
          </cell>
          <cell r="F730">
            <v>1699990078</v>
          </cell>
        </row>
        <row r="731">
          <cell r="A731" t="str">
            <v>52083</v>
          </cell>
          <cell r="B731" t="str">
            <v>NARINO</v>
          </cell>
          <cell r="C731" t="str">
            <v>BELÉN</v>
          </cell>
          <cell r="D731">
            <v>80813639</v>
          </cell>
          <cell r="E731">
            <v>12261541</v>
          </cell>
          <cell r="F731">
            <v>93075180</v>
          </cell>
        </row>
        <row r="732">
          <cell r="A732" t="str">
            <v>52110</v>
          </cell>
          <cell r="B732" t="str">
            <v>NARINO</v>
          </cell>
          <cell r="C732" t="str">
            <v>BUESACO</v>
          </cell>
          <cell r="D732">
            <v>353340954</v>
          </cell>
          <cell r="E732">
            <v>6657186</v>
          </cell>
          <cell r="F732">
            <v>359998140</v>
          </cell>
        </row>
        <row r="733">
          <cell r="A733" t="str">
            <v>52203</v>
          </cell>
          <cell r="B733" t="str">
            <v>NARINO</v>
          </cell>
          <cell r="C733" t="str">
            <v>COLÓN (GÉNOVA)</v>
          </cell>
          <cell r="D733">
            <v>116988912</v>
          </cell>
          <cell r="E733">
            <v>0</v>
          </cell>
          <cell r="F733">
            <v>116988912</v>
          </cell>
        </row>
        <row r="734">
          <cell r="A734" t="str">
            <v>52207</v>
          </cell>
          <cell r="B734" t="str">
            <v>NARINO</v>
          </cell>
          <cell r="C734" t="str">
            <v>CONSACÁ</v>
          </cell>
          <cell r="D734">
            <v>128175075</v>
          </cell>
          <cell r="E734">
            <v>0</v>
          </cell>
          <cell r="F734">
            <v>128175075</v>
          </cell>
        </row>
        <row r="735">
          <cell r="A735" t="str">
            <v>52210</v>
          </cell>
          <cell r="B735" t="str">
            <v>NARINO</v>
          </cell>
          <cell r="C735" t="str">
            <v>CONTADERO</v>
          </cell>
          <cell r="D735">
            <v>72071624</v>
          </cell>
          <cell r="E735">
            <v>0</v>
          </cell>
          <cell r="F735">
            <v>72071624</v>
          </cell>
        </row>
        <row r="736">
          <cell r="A736" t="str">
            <v>52215</v>
          </cell>
          <cell r="B736" t="str">
            <v>NARINO</v>
          </cell>
          <cell r="C736" t="str">
            <v>CÓRDOBA</v>
          </cell>
          <cell r="D736">
            <v>250142280</v>
          </cell>
          <cell r="E736">
            <v>27406302</v>
          </cell>
          <cell r="F736">
            <v>277548582</v>
          </cell>
        </row>
        <row r="737">
          <cell r="A737" t="str">
            <v>52224</v>
          </cell>
          <cell r="B737" t="str">
            <v>NARINO</v>
          </cell>
          <cell r="C737" t="str">
            <v>CUASPUD</v>
          </cell>
          <cell r="D737">
            <v>114623130</v>
          </cell>
          <cell r="E737">
            <v>0</v>
          </cell>
          <cell r="F737">
            <v>114623130</v>
          </cell>
        </row>
        <row r="738">
          <cell r="A738" t="str">
            <v>52227</v>
          </cell>
          <cell r="B738" t="str">
            <v>NARINO</v>
          </cell>
          <cell r="C738" t="str">
            <v>CUMBAL</v>
          </cell>
          <cell r="D738">
            <v>632566079</v>
          </cell>
          <cell r="E738">
            <v>32421447</v>
          </cell>
          <cell r="F738">
            <v>664987526</v>
          </cell>
        </row>
        <row r="739">
          <cell r="A739" t="str">
            <v>52233</v>
          </cell>
          <cell r="B739" t="str">
            <v>NARINO</v>
          </cell>
          <cell r="C739" t="str">
            <v>CUMBITARA</v>
          </cell>
          <cell r="D739">
            <v>157205037</v>
          </cell>
          <cell r="E739">
            <v>0</v>
          </cell>
          <cell r="F739">
            <v>157205037</v>
          </cell>
        </row>
        <row r="740">
          <cell r="A740" t="str">
            <v>52240</v>
          </cell>
          <cell r="B740" t="str">
            <v>NARINO</v>
          </cell>
          <cell r="C740" t="str">
            <v>CHACHAGUÍ</v>
          </cell>
          <cell r="D740">
            <v>202881560</v>
          </cell>
          <cell r="E740">
            <v>2581090</v>
          </cell>
          <cell r="F740">
            <v>205462650</v>
          </cell>
        </row>
        <row r="741">
          <cell r="A741" t="str">
            <v>52250</v>
          </cell>
          <cell r="B741" t="str">
            <v>NARINO</v>
          </cell>
          <cell r="C741" t="str">
            <v>EL CHARCO</v>
          </cell>
          <cell r="D741">
            <v>903183257</v>
          </cell>
          <cell r="E741">
            <v>89272155</v>
          </cell>
          <cell r="F741">
            <v>992455412</v>
          </cell>
        </row>
        <row r="742">
          <cell r="A742" t="str">
            <v>52254</v>
          </cell>
          <cell r="B742" t="str">
            <v>NARINO</v>
          </cell>
          <cell r="C742" t="str">
            <v>EL PEÑOL</v>
          </cell>
          <cell r="D742">
            <v>77755219</v>
          </cell>
          <cell r="E742">
            <v>7320676</v>
          </cell>
          <cell r="F742">
            <v>85075895</v>
          </cell>
        </row>
        <row r="743">
          <cell r="A743" t="str">
            <v>52256</v>
          </cell>
          <cell r="B743" t="str">
            <v>NARINO</v>
          </cell>
          <cell r="C743" t="str">
            <v>EL ROSARIO</v>
          </cell>
          <cell r="D743">
            <v>107680860</v>
          </cell>
          <cell r="E743">
            <v>0</v>
          </cell>
          <cell r="F743">
            <v>107680860</v>
          </cell>
        </row>
        <row r="744">
          <cell r="A744" t="str">
            <v>52258</v>
          </cell>
          <cell r="B744" t="str">
            <v>NARINO</v>
          </cell>
          <cell r="C744" t="str">
            <v>EL TABLÓN DE GÓMEZ</v>
          </cell>
          <cell r="D744">
            <v>243314575</v>
          </cell>
          <cell r="E744">
            <v>0</v>
          </cell>
          <cell r="F744">
            <v>243314575</v>
          </cell>
        </row>
        <row r="745">
          <cell r="A745" t="str">
            <v>52260</v>
          </cell>
          <cell r="B745" t="str">
            <v>NARINO</v>
          </cell>
          <cell r="C745" t="str">
            <v>EL TAMBO</v>
          </cell>
          <cell r="D745">
            <v>108900120</v>
          </cell>
          <cell r="E745">
            <v>0</v>
          </cell>
          <cell r="F745">
            <v>108900120</v>
          </cell>
        </row>
        <row r="746">
          <cell r="A746" t="str">
            <v>52287</v>
          </cell>
          <cell r="B746" t="str">
            <v>NARINO</v>
          </cell>
          <cell r="C746" t="str">
            <v>FUNES</v>
          </cell>
          <cell r="D746">
            <v>90847964</v>
          </cell>
          <cell r="E746">
            <v>0</v>
          </cell>
          <cell r="F746">
            <v>90847964</v>
          </cell>
        </row>
        <row r="747">
          <cell r="A747" t="str">
            <v>52317</v>
          </cell>
          <cell r="B747" t="str">
            <v>NARINO</v>
          </cell>
          <cell r="C747" t="str">
            <v>GUACHUCAL</v>
          </cell>
          <cell r="D747">
            <v>252081935</v>
          </cell>
          <cell r="E747">
            <v>0</v>
          </cell>
          <cell r="F747">
            <v>252081935</v>
          </cell>
        </row>
        <row r="748">
          <cell r="A748" t="str">
            <v>52320</v>
          </cell>
          <cell r="B748" t="str">
            <v>NARINO</v>
          </cell>
          <cell r="C748" t="str">
            <v>GUAITARILLA</v>
          </cell>
          <cell r="D748">
            <v>148933300</v>
          </cell>
          <cell r="E748">
            <v>3896077</v>
          </cell>
          <cell r="F748">
            <v>152829377</v>
          </cell>
        </row>
        <row r="749">
          <cell r="A749" t="str">
            <v>52323</v>
          </cell>
          <cell r="B749" t="str">
            <v>NARINO</v>
          </cell>
          <cell r="C749" t="str">
            <v>GUALMATÁN</v>
          </cell>
          <cell r="D749">
            <v>104116446</v>
          </cell>
          <cell r="E749">
            <v>0</v>
          </cell>
          <cell r="F749">
            <v>104116446</v>
          </cell>
        </row>
        <row r="750">
          <cell r="A750" t="str">
            <v>52352</v>
          </cell>
          <cell r="B750" t="str">
            <v>NARINO</v>
          </cell>
          <cell r="C750" t="str">
            <v>ILES</v>
          </cell>
          <cell r="D750">
            <v>124757331</v>
          </cell>
          <cell r="E750">
            <v>8844808</v>
          </cell>
          <cell r="F750">
            <v>133602139</v>
          </cell>
        </row>
        <row r="751">
          <cell r="A751" t="str">
            <v>52354</v>
          </cell>
          <cell r="B751" t="str">
            <v>NARINO</v>
          </cell>
          <cell r="C751" t="str">
            <v>IMUÉS</v>
          </cell>
          <cell r="D751">
            <v>108943945</v>
          </cell>
          <cell r="E751">
            <v>0</v>
          </cell>
          <cell r="F751">
            <v>108943945</v>
          </cell>
        </row>
        <row r="752">
          <cell r="A752" t="str">
            <v>52356</v>
          </cell>
          <cell r="B752" t="str">
            <v>NARINO</v>
          </cell>
          <cell r="C752" t="str">
            <v>IPIALES</v>
          </cell>
          <cell r="D752">
            <v>1766334245</v>
          </cell>
          <cell r="E752">
            <v>206902444</v>
          </cell>
          <cell r="F752">
            <v>1973236689</v>
          </cell>
        </row>
        <row r="753">
          <cell r="A753" t="str">
            <v>52378</v>
          </cell>
          <cell r="B753" t="str">
            <v>NARINO</v>
          </cell>
          <cell r="C753" t="str">
            <v>LA CRUZ</v>
          </cell>
          <cell r="D753">
            <v>242847150</v>
          </cell>
          <cell r="E753">
            <v>0</v>
          </cell>
          <cell r="F753">
            <v>242847150</v>
          </cell>
        </row>
        <row r="754">
          <cell r="A754" t="str">
            <v>52381</v>
          </cell>
          <cell r="B754" t="str">
            <v>NARINO</v>
          </cell>
          <cell r="C754" t="str">
            <v>LA FLORIDA</v>
          </cell>
          <cell r="D754">
            <v>149531481</v>
          </cell>
          <cell r="E754">
            <v>3050463</v>
          </cell>
          <cell r="F754">
            <v>152581944</v>
          </cell>
        </row>
        <row r="755">
          <cell r="A755" t="str">
            <v>52385</v>
          </cell>
          <cell r="B755" t="str">
            <v>NARINO</v>
          </cell>
          <cell r="C755" t="str">
            <v>LA LLANADA</v>
          </cell>
          <cell r="D755">
            <v>98330848</v>
          </cell>
          <cell r="E755">
            <v>0</v>
          </cell>
          <cell r="F755">
            <v>98330848</v>
          </cell>
        </row>
        <row r="756">
          <cell r="A756" t="str">
            <v>52390</v>
          </cell>
          <cell r="B756" t="str">
            <v>NARINO</v>
          </cell>
          <cell r="C756" t="str">
            <v>LA TOLA</v>
          </cell>
          <cell r="D756">
            <v>284438352</v>
          </cell>
          <cell r="E756">
            <v>0</v>
          </cell>
          <cell r="F756">
            <v>284438352</v>
          </cell>
        </row>
        <row r="757">
          <cell r="A757" t="str">
            <v>52399</v>
          </cell>
          <cell r="B757" t="str">
            <v>NARINO</v>
          </cell>
          <cell r="C757" t="str">
            <v>LA UNIÓN</v>
          </cell>
          <cell r="D757">
            <v>492010201</v>
          </cell>
          <cell r="E757">
            <v>0</v>
          </cell>
          <cell r="F757">
            <v>492010201</v>
          </cell>
        </row>
        <row r="758">
          <cell r="A758" t="str">
            <v>52405</v>
          </cell>
          <cell r="B758" t="str">
            <v>NARINO</v>
          </cell>
          <cell r="C758" t="str">
            <v>LEIVA</v>
          </cell>
          <cell r="D758">
            <v>201577889</v>
          </cell>
          <cell r="E758">
            <v>20780</v>
          </cell>
          <cell r="F758">
            <v>201598669</v>
          </cell>
        </row>
        <row r="759">
          <cell r="A759" t="str">
            <v>52411</v>
          </cell>
          <cell r="B759" t="str">
            <v>NARINO</v>
          </cell>
          <cell r="C759" t="str">
            <v>LINARES</v>
          </cell>
          <cell r="D759">
            <v>114572773</v>
          </cell>
          <cell r="E759">
            <v>0</v>
          </cell>
          <cell r="F759">
            <v>114572773</v>
          </cell>
        </row>
        <row r="760">
          <cell r="A760" t="str">
            <v>52418</v>
          </cell>
          <cell r="B760" t="str">
            <v>NARINO</v>
          </cell>
          <cell r="C760" t="str">
            <v>LOS ANDES</v>
          </cell>
          <cell r="D760">
            <v>166962296</v>
          </cell>
          <cell r="E760">
            <v>0</v>
          </cell>
          <cell r="F760">
            <v>166962296</v>
          </cell>
        </row>
        <row r="761">
          <cell r="A761" t="str">
            <v>52427</v>
          </cell>
          <cell r="B761" t="str">
            <v>NARINO</v>
          </cell>
          <cell r="C761" t="str">
            <v>MAGUI</v>
          </cell>
          <cell r="D761">
            <v>440487410</v>
          </cell>
          <cell r="E761">
            <v>45061588</v>
          </cell>
          <cell r="F761">
            <v>485548998</v>
          </cell>
        </row>
        <row r="762">
          <cell r="A762" t="str">
            <v>52435</v>
          </cell>
          <cell r="B762" t="str">
            <v>NARINO</v>
          </cell>
          <cell r="C762" t="str">
            <v>MALLAMA</v>
          </cell>
          <cell r="D762">
            <v>140052223</v>
          </cell>
          <cell r="E762">
            <v>0</v>
          </cell>
          <cell r="F762">
            <v>140052223</v>
          </cell>
        </row>
        <row r="763">
          <cell r="A763" t="str">
            <v>52473</v>
          </cell>
          <cell r="B763" t="str">
            <v>NARINO</v>
          </cell>
          <cell r="C763" t="str">
            <v>MOSQUERA</v>
          </cell>
          <cell r="D763">
            <v>302879176</v>
          </cell>
          <cell r="E763">
            <v>0</v>
          </cell>
          <cell r="F763">
            <v>302879176</v>
          </cell>
        </row>
        <row r="764">
          <cell r="A764" t="str">
            <v>52480</v>
          </cell>
          <cell r="B764" t="str">
            <v>NARINO</v>
          </cell>
          <cell r="C764" t="str">
            <v>NARIÑO</v>
          </cell>
          <cell r="D764">
            <v>51950556</v>
          </cell>
          <cell r="E764">
            <v>0</v>
          </cell>
          <cell r="F764">
            <v>51950556</v>
          </cell>
        </row>
        <row r="765">
          <cell r="A765" t="str">
            <v>52490</v>
          </cell>
          <cell r="B765" t="str">
            <v>NARINO</v>
          </cell>
          <cell r="C765" t="str">
            <v>OLAYA HERRERA</v>
          </cell>
          <cell r="D765">
            <v>856056364</v>
          </cell>
          <cell r="E765">
            <v>13340589</v>
          </cell>
          <cell r="F765">
            <v>869396953</v>
          </cell>
        </row>
        <row r="766">
          <cell r="A766" t="str">
            <v>52506</v>
          </cell>
          <cell r="B766" t="str">
            <v>NARINO</v>
          </cell>
          <cell r="C766" t="str">
            <v>OSPINA</v>
          </cell>
          <cell r="D766">
            <v>89370370</v>
          </cell>
          <cell r="E766">
            <v>0</v>
          </cell>
          <cell r="F766">
            <v>89370370</v>
          </cell>
        </row>
        <row r="767">
          <cell r="A767" t="str">
            <v>52520</v>
          </cell>
          <cell r="B767" t="str">
            <v>NARINO</v>
          </cell>
          <cell r="C767" t="str">
            <v>FRANCISCO PIZARRO</v>
          </cell>
          <cell r="D767">
            <v>238030738</v>
          </cell>
          <cell r="E767">
            <v>0</v>
          </cell>
          <cell r="F767">
            <v>238030738</v>
          </cell>
        </row>
        <row r="768">
          <cell r="A768" t="str">
            <v>52540</v>
          </cell>
          <cell r="B768" t="str">
            <v>NARINO</v>
          </cell>
          <cell r="C768" t="str">
            <v>POLICARPA</v>
          </cell>
          <cell r="D768">
            <v>275319014</v>
          </cell>
          <cell r="E768">
            <v>11341561</v>
          </cell>
          <cell r="F768">
            <v>286660575</v>
          </cell>
        </row>
        <row r="769">
          <cell r="A769" t="str">
            <v>52560</v>
          </cell>
          <cell r="B769" t="str">
            <v>NARINO</v>
          </cell>
          <cell r="C769" t="str">
            <v>POTOSÍ</v>
          </cell>
          <cell r="D769">
            <v>192965075</v>
          </cell>
          <cell r="E769">
            <v>1865229</v>
          </cell>
          <cell r="F769">
            <v>194830304</v>
          </cell>
        </row>
        <row r="770">
          <cell r="A770" t="str">
            <v>52565</v>
          </cell>
          <cell r="B770" t="str">
            <v>NARINO</v>
          </cell>
          <cell r="C770" t="str">
            <v>PROVIDENCIA</v>
          </cell>
          <cell r="D770">
            <v>72396780</v>
          </cell>
          <cell r="E770">
            <v>0</v>
          </cell>
          <cell r="F770">
            <v>72396780</v>
          </cell>
        </row>
        <row r="771">
          <cell r="A771" t="str">
            <v>52573</v>
          </cell>
          <cell r="B771" t="str">
            <v>NARINO</v>
          </cell>
          <cell r="C771" t="str">
            <v>PUERRÉS</v>
          </cell>
          <cell r="D771">
            <v>119878056</v>
          </cell>
          <cell r="E771">
            <v>0</v>
          </cell>
          <cell r="F771">
            <v>119878056</v>
          </cell>
        </row>
        <row r="772">
          <cell r="A772" t="str">
            <v>52585</v>
          </cell>
          <cell r="B772" t="str">
            <v>NARINO</v>
          </cell>
          <cell r="C772" t="str">
            <v>PUPIALES</v>
          </cell>
          <cell r="D772">
            <v>271352932</v>
          </cell>
          <cell r="E772">
            <v>0</v>
          </cell>
          <cell r="F772">
            <v>271352932</v>
          </cell>
        </row>
        <row r="773">
          <cell r="A773" t="str">
            <v>52612</v>
          </cell>
          <cell r="B773" t="str">
            <v>NARINO</v>
          </cell>
          <cell r="C773" t="str">
            <v>RICAURTE</v>
          </cell>
          <cell r="D773">
            <v>602155033</v>
          </cell>
          <cell r="E773">
            <v>0</v>
          </cell>
          <cell r="F773">
            <v>602155033</v>
          </cell>
        </row>
        <row r="774">
          <cell r="A774" t="str">
            <v>52621</v>
          </cell>
          <cell r="B774" t="str">
            <v>NARINO</v>
          </cell>
          <cell r="C774" t="str">
            <v>ROBERTO PAYÁN</v>
          </cell>
          <cell r="D774">
            <v>396642589</v>
          </cell>
          <cell r="E774">
            <v>32234578</v>
          </cell>
          <cell r="F774">
            <v>428877167</v>
          </cell>
        </row>
        <row r="775">
          <cell r="A775" t="str">
            <v>52678</v>
          </cell>
          <cell r="B775" t="str">
            <v>NARINO</v>
          </cell>
          <cell r="C775" t="str">
            <v>SAMANIEGO</v>
          </cell>
          <cell r="D775">
            <v>440730656</v>
          </cell>
          <cell r="E775">
            <v>12316662</v>
          </cell>
          <cell r="F775">
            <v>453047318</v>
          </cell>
        </row>
        <row r="776">
          <cell r="A776" t="str">
            <v>52683</v>
          </cell>
          <cell r="B776" t="str">
            <v>NARINO</v>
          </cell>
          <cell r="C776" t="str">
            <v>SANDONÁ</v>
          </cell>
          <cell r="D776">
            <v>264089681</v>
          </cell>
          <cell r="E776">
            <v>0</v>
          </cell>
          <cell r="F776">
            <v>264089681</v>
          </cell>
        </row>
        <row r="777">
          <cell r="A777" t="str">
            <v>52685</v>
          </cell>
          <cell r="B777" t="str">
            <v>NARINO</v>
          </cell>
          <cell r="C777" t="str">
            <v>SAN BERNARDO</v>
          </cell>
          <cell r="D777">
            <v>124988455</v>
          </cell>
          <cell r="E777">
            <v>0</v>
          </cell>
          <cell r="F777">
            <v>124988455</v>
          </cell>
        </row>
        <row r="778">
          <cell r="A778" t="str">
            <v>52687</v>
          </cell>
          <cell r="B778" t="str">
            <v>NARINO</v>
          </cell>
          <cell r="C778" t="str">
            <v>SAN LORENZO</v>
          </cell>
          <cell r="D778">
            <v>284981101</v>
          </cell>
          <cell r="E778">
            <v>13775601</v>
          </cell>
          <cell r="F778">
            <v>298756702</v>
          </cell>
        </row>
        <row r="779">
          <cell r="A779" t="str">
            <v>52693</v>
          </cell>
          <cell r="B779" t="str">
            <v>NARINO</v>
          </cell>
          <cell r="C779" t="str">
            <v>SAN PABLO</v>
          </cell>
          <cell r="D779">
            <v>191579613</v>
          </cell>
          <cell r="E779">
            <v>0</v>
          </cell>
          <cell r="F779">
            <v>191579613</v>
          </cell>
        </row>
        <row r="780">
          <cell r="A780" t="str">
            <v>52694</v>
          </cell>
          <cell r="B780" t="str">
            <v>NARINO</v>
          </cell>
          <cell r="C780" t="str">
            <v>SAN PEDRO DE CARTAGO</v>
          </cell>
          <cell r="D780">
            <v>87122482</v>
          </cell>
          <cell r="E780">
            <v>0</v>
          </cell>
          <cell r="F780">
            <v>87122482</v>
          </cell>
        </row>
        <row r="781">
          <cell r="A781" t="str">
            <v>52696</v>
          </cell>
          <cell r="B781" t="str">
            <v>NARINO</v>
          </cell>
          <cell r="C781" t="str">
            <v>SANTA BÁRBARA</v>
          </cell>
          <cell r="D781">
            <v>382878474</v>
          </cell>
          <cell r="E781">
            <v>0</v>
          </cell>
          <cell r="F781">
            <v>382878474</v>
          </cell>
        </row>
        <row r="782">
          <cell r="A782" t="str">
            <v>52699</v>
          </cell>
          <cell r="B782" t="str">
            <v>NARINO</v>
          </cell>
          <cell r="C782" t="str">
            <v>SANTACRUZ</v>
          </cell>
          <cell r="D782">
            <v>177615724</v>
          </cell>
          <cell r="E782">
            <v>6974236</v>
          </cell>
          <cell r="F782">
            <v>184589960</v>
          </cell>
        </row>
        <row r="783">
          <cell r="A783" t="str">
            <v>52720</v>
          </cell>
          <cell r="B783" t="str">
            <v>NARINO</v>
          </cell>
          <cell r="C783" t="str">
            <v>SAPUYES</v>
          </cell>
          <cell r="D783">
            <v>103465072</v>
          </cell>
          <cell r="E783">
            <v>0</v>
          </cell>
          <cell r="F783">
            <v>103465072</v>
          </cell>
        </row>
        <row r="784">
          <cell r="A784" t="str">
            <v>52786</v>
          </cell>
          <cell r="B784" t="str">
            <v>NARINO</v>
          </cell>
          <cell r="C784" t="str">
            <v>TAMINANGO</v>
          </cell>
          <cell r="D784">
            <v>276390706</v>
          </cell>
          <cell r="E784">
            <v>10709202</v>
          </cell>
          <cell r="F784">
            <v>287099908</v>
          </cell>
        </row>
        <row r="785">
          <cell r="A785" t="str">
            <v>52788</v>
          </cell>
          <cell r="B785" t="str">
            <v>NARINO</v>
          </cell>
          <cell r="C785" t="str">
            <v>TANGUA</v>
          </cell>
          <cell r="D785">
            <v>143694009</v>
          </cell>
          <cell r="E785">
            <v>0</v>
          </cell>
          <cell r="F785">
            <v>143694009</v>
          </cell>
        </row>
        <row r="786">
          <cell r="A786" t="str">
            <v>52835</v>
          </cell>
          <cell r="B786" t="str">
            <v>NARINO</v>
          </cell>
          <cell r="C786" t="str">
            <v>TUMACO</v>
          </cell>
          <cell r="D786">
            <v>4848419096</v>
          </cell>
          <cell r="E786">
            <v>0</v>
          </cell>
          <cell r="F786">
            <v>4848419096</v>
          </cell>
        </row>
        <row r="787">
          <cell r="A787" t="str">
            <v>52838</v>
          </cell>
          <cell r="B787" t="str">
            <v>NARINO</v>
          </cell>
          <cell r="C787" t="str">
            <v>TÚQUERRES</v>
          </cell>
          <cell r="D787">
            <v>631653755</v>
          </cell>
          <cell r="E787">
            <v>40317681</v>
          </cell>
          <cell r="F787">
            <v>671971436</v>
          </cell>
        </row>
        <row r="788">
          <cell r="A788" t="str">
            <v>52885</v>
          </cell>
          <cell r="B788" t="str">
            <v>NARINO</v>
          </cell>
          <cell r="C788" t="str">
            <v>YACUANQUER</v>
          </cell>
          <cell r="D788">
            <v>158787952</v>
          </cell>
          <cell r="E788">
            <v>2725496</v>
          </cell>
          <cell r="F788">
            <v>161513448</v>
          </cell>
        </row>
        <row r="789">
          <cell r="A789" t="str">
            <v>54001</v>
          </cell>
          <cell r="B789" t="str">
            <v>NORTE DE SANTANDER</v>
          </cell>
          <cell r="C789" t="str">
            <v>CÚCUTA</v>
          </cell>
          <cell r="D789">
            <v>9187404380</v>
          </cell>
          <cell r="E789">
            <v>434885665</v>
          </cell>
          <cell r="F789">
            <v>9622290045</v>
          </cell>
        </row>
        <row r="790">
          <cell r="A790" t="str">
            <v>54003</v>
          </cell>
          <cell r="B790" t="str">
            <v>NORTE DE SANTANDER</v>
          </cell>
          <cell r="C790" t="str">
            <v>ABREGO</v>
          </cell>
          <cell r="D790">
            <v>814014419</v>
          </cell>
          <cell r="E790">
            <v>19806224</v>
          </cell>
          <cell r="F790">
            <v>833820643</v>
          </cell>
        </row>
        <row r="791">
          <cell r="A791" t="str">
            <v>54051</v>
          </cell>
          <cell r="B791" t="str">
            <v>NORTE DE SANTANDER</v>
          </cell>
          <cell r="C791" t="str">
            <v>ARBOLEDAS</v>
          </cell>
          <cell r="D791">
            <v>209692919</v>
          </cell>
          <cell r="E791">
            <v>5361470</v>
          </cell>
          <cell r="F791">
            <v>215054389</v>
          </cell>
        </row>
        <row r="792">
          <cell r="A792" t="str">
            <v>54099</v>
          </cell>
          <cell r="B792" t="str">
            <v>NORTE DE SANTANDER</v>
          </cell>
          <cell r="C792" t="str">
            <v>BOCHALEMA</v>
          </cell>
          <cell r="D792">
            <v>140188036</v>
          </cell>
          <cell r="E792">
            <v>2071808</v>
          </cell>
          <cell r="F792">
            <v>142259844</v>
          </cell>
        </row>
        <row r="793">
          <cell r="A793" t="str">
            <v>54109</v>
          </cell>
          <cell r="B793" t="str">
            <v>NORTE DE SANTANDER</v>
          </cell>
          <cell r="C793" t="str">
            <v>BUCARASICA</v>
          </cell>
          <cell r="D793">
            <v>152325222</v>
          </cell>
          <cell r="E793">
            <v>2475425</v>
          </cell>
          <cell r="F793">
            <v>154800647</v>
          </cell>
        </row>
        <row r="794">
          <cell r="A794" t="str">
            <v>54125</v>
          </cell>
          <cell r="B794" t="str">
            <v>NORTE DE SANTANDER</v>
          </cell>
          <cell r="C794" t="str">
            <v>CÁCOTA</v>
          </cell>
          <cell r="D794">
            <v>55293503</v>
          </cell>
          <cell r="E794">
            <v>1895542</v>
          </cell>
          <cell r="F794">
            <v>57189045</v>
          </cell>
        </row>
        <row r="795">
          <cell r="A795" t="str">
            <v>54128</v>
          </cell>
          <cell r="B795" t="str">
            <v>NORTE DE SANTANDER</v>
          </cell>
          <cell r="C795" t="str">
            <v>CÁCHIRA</v>
          </cell>
          <cell r="D795">
            <v>207302210</v>
          </cell>
          <cell r="E795">
            <v>6540345</v>
          </cell>
          <cell r="F795">
            <v>213842555</v>
          </cell>
        </row>
        <row r="796">
          <cell r="A796" t="str">
            <v>54172</v>
          </cell>
          <cell r="B796" t="str">
            <v>NORTE DE SANTANDER</v>
          </cell>
          <cell r="C796" t="str">
            <v>CHINÁCOTA</v>
          </cell>
          <cell r="D796">
            <v>348019561</v>
          </cell>
          <cell r="E796">
            <v>12807845</v>
          </cell>
          <cell r="F796">
            <v>360827406</v>
          </cell>
        </row>
        <row r="797">
          <cell r="A797" t="str">
            <v>54174</v>
          </cell>
          <cell r="B797" t="str">
            <v>NORTE DE SANTANDER</v>
          </cell>
          <cell r="C797" t="str">
            <v>CHITAGÁ</v>
          </cell>
          <cell r="D797">
            <v>256491920</v>
          </cell>
          <cell r="E797">
            <v>8620205</v>
          </cell>
          <cell r="F797">
            <v>265112125</v>
          </cell>
        </row>
        <row r="798">
          <cell r="A798" t="str">
            <v>54206</v>
          </cell>
          <cell r="B798" t="str">
            <v>NORTE DE SANTANDER</v>
          </cell>
          <cell r="C798" t="str">
            <v>CONVENCIÓN</v>
          </cell>
          <cell r="D798">
            <v>604285535</v>
          </cell>
          <cell r="E798">
            <v>5662704</v>
          </cell>
          <cell r="F798">
            <v>609948239</v>
          </cell>
        </row>
        <row r="799">
          <cell r="A799" t="str">
            <v>54223</v>
          </cell>
          <cell r="B799" t="str">
            <v>NORTE DE SANTANDER</v>
          </cell>
          <cell r="C799" t="str">
            <v>CUCUTILLA</v>
          </cell>
          <cell r="D799">
            <v>166785040</v>
          </cell>
          <cell r="E799">
            <v>4892704</v>
          </cell>
          <cell r="F799">
            <v>171677744</v>
          </cell>
        </row>
        <row r="800">
          <cell r="A800" t="str">
            <v>54239</v>
          </cell>
          <cell r="B800" t="str">
            <v>NORTE DE SANTANDER</v>
          </cell>
          <cell r="C800" t="str">
            <v>DURANIA</v>
          </cell>
          <cell r="D800">
            <v>98604224</v>
          </cell>
          <cell r="E800">
            <v>4021795</v>
          </cell>
          <cell r="F800">
            <v>102626019</v>
          </cell>
        </row>
        <row r="801">
          <cell r="A801" t="str">
            <v>54245</v>
          </cell>
          <cell r="B801" t="str">
            <v>NORTE DE SANTANDER</v>
          </cell>
          <cell r="C801" t="str">
            <v>EL CARMEN</v>
          </cell>
          <cell r="D801">
            <v>445791620</v>
          </cell>
          <cell r="E801">
            <v>3157856</v>
          </cell>
          <cell r="F801">
            <v>448949476</v>
          </cell>
        </row>
        <row r="802">
          <cell r="A802" t="str">
            <v>54250</v>
          </cell>
          <cell r="B802" t="str">
            <v>NORTE DE SANTANDER</v>
          </cell>
          <cell r="C802" t="str">
            <v>EL TARRA</v>
          </cell>
          <cell r="D802">
            <v>942690032</v>
          </cell>
          <cell r="E802">
            <v>18327287</v>
          </cell>
          <cell r="F802">
            <v>961017319</v>
          </cell>
        </row>
        <row r="803">
          <cell r="A803" t="str">
            <v>54261</v>
          </cell>
          <cell r="B803" t="str">
            <v>NORTE DE SANTANDER</v>
          </cell>
          <cell r="C803" t="str">
            <v>EL ZULIA</v>
          </cell>
          <cell r="D803">
            <v>670611613</v>
          </cell>
          <cell r="E803">
            <v>16643059</v>
          </cell>
          <cell r="F803">
            <v>687254672</v>
          </cell>
        </row>
        <row r="804">
          <cell r="A804" t="str">
            <v>54313</v>
          </cell>
          <cell r="B804" t="str">
            <v>NORTE DE SANTANDER</v>
          </cell>
          <cell r="C804" t="str">
            <v>GRAMALOTE</v>
          </cell>
          <cell r="D804">
            <v>119442083</v>
          </cell>
          <cell r="E804">
            <v>2380802</v>
          </cell>
          <cell r="F804">
            <v>121822885</v>
          </cell>
        </row>
        <row r="805">
          <cell r="A805" t="str">
            <v>54344</v>
          </cell>
          <cell r="B805" t="str">
            <v>NORTE DE SANTANDER</v>
          </cell>
          <cell r="C805" t="str">
            <v>HACARÍ</v>
          </cell>
          <cell r="D805">
            <v>390222657</v>
          </cell>
          <cell r="E805">
            <v>3963613</v>
          </cell>
          <cell r="F805">
            <v>394186270</v>
          </cell>
        </row>
        <row r="806">
          <cell r="A806" t="str">
            <v>54347</v>
          </cell>
          <cell r="B806" t="str">
            <v>NORTE DE SANTANDER</v>
          </cell>
          <cell r="C806" t="str">
            <v>HERRÁN</v>
          </cell>
          <cell r="D806">
            <v>68377992</v>
          </cell>
          <cell r="E806">
            <v>3000190</v>
          </cell>
          <cell r="F806">
            <v>71378182</v>
          </cell>
        </row>
        <row r="807">
          <cell r="A807" t="str">
            <v>54377</v>
          </cell>
          <cell r="B807" t="str">
            <v>NORTE DE SANTANDER</v>
          </cell>
          <cell r="C807" t="str">
            <v>LABATECA</v>
          </cell>
          <cell r="D807">
            <v>102828093</v>
          </cell>
          <cell r="E807">
            <v>2950830</v>
          </cell>
          <cell r="F807">
            <v>105778923</v>
          </cell>
        </row>
        <row r="808">
          <cell r="A808" t="str">
            <v>54385</v>
          </cell>
          <cell r="B808" t="str">
            <v>NORTE DE SANTANDER</v>
          </cell>
          <cell r="C808" t="str">
            <v>LA ESPERANZA</v>
          </cell>
          <cell r="D808">
            <v>376561278</v>
          </cell>
          <cell r="E808">
            <v>9902990</v>
          </cell>
          <cell r="F808">
            <v>386464268</v>
          </cell>
        </row>
        <row r="809">
          <cell r="A809" t="str">
            <v>54398</v>
          </cell>
          <cell r="B809" t="str">
            <v>NORTE DE SANTANDER</v>
          </cell>
          <cell r="C809" t="str">
            <v>LA PLAYA</v>
          </cell>
          <cell r="D809">
            <v>195547043</v>
          </cell>
          <cell r="E809">
            <v>0</v>
          </cell>
          <cell r="F809">
            <v>195547043</v>
          </cell>
        </row>
        <row r="810">
          <cell r="A810" t="str">
            <v>54405</v>
          </cell>
          <cell r="B810" t="str">
            <v>NORTE DE SANTANDER</v>
          </cell>
          <cell r="C810" t="str">
            <v>LOS PATIOS</v>
          </cell>
          <cell r="D810">
            <v>989814834</v>
          </cell>
          <cell r="E810">
            <v>46456249</v>
          </cell>
          <cell r="F810">
            <v>1036271083</v>
          </cell>
        </row>
        <row r="811">
          <cell r="A811" t="str">
            <v>54418</v>
          </cell>
          <cell r="B811" t="str">
            <v>NORTE DE SANTANDER</v>
          </cell>
          <cell r="C811" t="str">
            <v>LOURDES</v>
          </cell>
          <cell r="D811">
            <v>70936796</v>
          </cell>
          <cell r="E811">
            <v>0</v>
          </cell>
          <cell r="F811">
            <v>70936796</v>
          </cell>
        </row>
        <row r="812">
          <cell r="A812" t="str">
            <v>54480</v>
          </cell>
          <cell r="B812" t="str">
            <v>NORTE DE SANTANDER</v>
          </cell>
          <cell r="C812" t="str">
            <v>MUTISCUA</v>
          </cell>
          <cell r="D812">
            <v>71718810</v>
          </cell>
          <cell r="E812">
            <v>0</v>
          </cell>
          <cell r="F812">
            <v>71718810</v>
          </cell>
        </row>
        <row r="813">
          <cell r="A813" t="str">
            <v>54498</v>
          </cell>
          <cell r="B813" t="str">
            <v>NORTE DE SANTANDER</v>
          </cell>
          <cell r="C813" t="str">
            <v>OCAÑA</v>
          </cell>
          <cell r="D813">
            <v>1962633224</v>
          </cell>
          <cell r="E813">
            <v>39205246</v>
          </cell>
          <cell r="F813">
            <v>2001838470</v>
          </cell>
        </row>
        <row r="814">
          <cell r="A814" t="str">
            <v>54518</v>
          </cell>
          <cell r="B814" t="str">
            <v>NORTE DE SANTANDER</v>
          </cell>
          <cell r="C814" t="str">
            <v>PAMPLONA</v>
          </cell>
          <cell r="D814">
            <v>604402065</v>
          </cell>
          <cell r="E814">
            <v>14462726</v>
          </cell>
          <cell r="F814">
            <v>618864791</v>
          </cell>
        </row>
        <row r="815">
          <cell r="A815" t="str">
            <v>54520</v>
          </cell>
          <cell r="B815" t="str">
            <v>NORTE DE SANTANDER</v>
          </cell>
          <cell r="C815" t="str">
            <v>PAMPLONITA</v>
          </cell>
          <cell r="D815">
            <v>133296064</v>
          </cell>
          <cell r="E815">
            <v>2671656</v>
          </cell>
          <cell r="F815">
            <v>135967720</v>
          </cell>
        </row>
        <row r="816">
          <cell r="A816" t="str">
            <v>54553</v>
          </cell>
          <cell r="B816" t="str">
            <v>NORTE DE SANTANDER</v>
          </cell>
          <cell r="C816" t="str">
            <v>PUERTO SANTANDER</v>
          </cell>
          <cell r="D816">
            <v>210271681</v>
          </cell>
          <cell r="E816">
            <v>5246950</v>
          </cell>
          <cell r="F816">
            <v>215518631</v>
          </cell>
        </row>
        <row r="817">
          <cell r="A817" t="str">
            <v>54599</v>
          </cell>
          <cell r="B817" t="str">
            <v>NORTE DE SANTANDER</v>
          </cell>
          <cell r="C817" t="str">
            <v>RAGONVALIA</v>
          </cell>
          <cell r="D817">
            <v>119743762</v>
          </cell>
          <cell r="E817">
            <v>4157111</v>
          </cell>
          <cell r="F817">
            <v>123900873</v>
          </cell>
        </row>
        <row r="818">
          <cell r="A818" t="str">
            <v>54660</v>
          </cell>
          <cell r="B818" t="str">
            <v>NORTE DE SANTANDER</v>
          </cell>
          <cell r="C818" t="str">
            <v>SALAZAR</v>
          </cell>
          <cell r="D818">
            <v>211807795</v>
          </cell>
          <cell r="E818">
            <v>6877040</v>
          </cell>
          <cell r="F818">
            <v>218684835</v>
          </cell>
        </row>
        <row r="819">
          <cell r="A819" t="str">
            <v>54670</v>
          </cell>
          <cell r="B819" t="str">
            <v>NORTE DE SANTANDER</v>
          </cell>
          <cell r="C819" t="str">
            <v>SAN CALIXTO</v>
          </cell>
          <cell r="D819">
            <v>364717175</v>
          </cell>
          <cell r="E819">
            <v>4981407</v>
          </cell>
          <cell r="F819">
            <v>369698582</v>
          </cell>
        </row>
        <row r="820">
          <cell r="A820" t="str">
            <v>54673</v>
          </cell>
          <cell r="B820" t="str">
            <v>NORTE DE SANTANDER</v>
          </cell>
          <cell r="C820" t="str">
            <v>SAN CAYETANO</v>
          </cell>
          <cell r="D820">
            <v>177523675</v>
          </cell>
          <cell r="E820">
            <v>5796017</v>
          </cell>
          <cell r="F820">
            <v>183319692</v>
          </cell>
        </row>
        <row r="821">
          <cell r="A821" t="str">
            <v>54680</v>
          </cell>
          <cell r="B821" t="str">
            <v>NORTE DE SANTANDER</v>
          </cell>
          <cell r="C821" t="str">
            <v>SANTIAGO</v>
          </cell>
          <cell r="D821">
            <v>53874658</v>
          </cell>
          <cell r="E821">
            <v>2263455</v>
          </cell>
          <cell r="F821">
            <v>56138113</v>
          </cell>
        </row>
        <row r="822">
          <cell r="A822" t="str">
            <v>54720</v>
          </cell>
          <cell r="B822" t="str">
            <v>NORTE DE SANTANDER</v>
          </cell>
          <cell r="C822" t="str">
            <v>SARDINATA</v>
          </cell>
          <cell r="D822">
            <v>815673883</v>
          </cell>
          <cell r="E822">
            <v>12993694</v>
          </cell>
          <cell r="F822">
            <v>828667577</v>
          </cell>
        </row>
        <row r="823">
          <cell r="A823" t="str">
            <v>54743</v>
          </cell>
          <cell r="B823" t="str">
            <v>NORTE DE SANTANDER</v>
          </cell>
          <cell r="C823" t="str">
            <v>SILOS</v>
          </cell>
          <cell r="D823">
            <v>128843542</v>
          </cell>
          <cell r="E823">
            <v>2846110</v>
          </cell>
          <cell r="F823">
            <v>131689652</v>
          </cell>
        </row>
        <row r="824">
          <cell r="A824" t="str">
            <v>54800</v>
          </cell>
          <cell r="B824" t="str">
            <v>NORTE DE SANTANDER</v>
          </cell>
          <cell r="C824" t="str">
            <v>TEORAMA</v>
          </cell>
          <cell r="D824">
            <v>656634230</v>
          </cell>
          <cell r="E824">
            <v>12789894</v>
          </cell>
          <cell r="F824">
            <v>669424124</v>
          </cell>
        </row>
        <row r="825">
          <cell r="A825" t="str">
            <v>54810</v>
          </cell>
          <cell r="B825" t="str">
            <v>NORTE DE SANTANDER</v>
          </cell>
          <cell r="C825" t="str">
            <v>TIBÚ</v>
          </cell>
          <cell r="D825">
            <v>2331930489</v>
          </cell>
          <cell r="E825">
            <v>37002097</v>
          </cell>
          <cell r="F825">
            <v>2368932586</v>
          </cell>
        </row>
        <row r="826">
          <cell r="A826" t="str">
            <v>54820</v>
          </cell>
          <cell r="B826" t="str">
            <v>NORTE DE SANTANDER</v>
          </cell>
          <cell r="C826" t="str">
            <v>TOLEDO</v>
          </cell>
          <cell r="D826">
            <v>454373283</v>
          </cell>
          <cell r="E826">
            <v>17250397</v>
          </cell>
          <cell r="F826">
            <v>471623680</v>
          </cell>
        </row>
        <row r="827">
          <cell r="A827" t="str">
            <v>54871</v>
          </cell>
          <cell r="B827" t="str">
            <v>NORTE DE SANTANDER</v>
          </cell>
          <cell r="C827" t="str">
            <v>VILLA CARO</v>
          </cell>
          <cell r="D827">
            <v>121629652</v>
          </cell>
          <cell r="E827">
            <v>0</v>
          </cell>
          <cell r="F827">
            <v>121629652</v>
          </cell>
        </row>
        <row r="828">
          <cell r="A828" t="str">
            <v>54874</v>
          </cell>
          <cell r="B828" t="str">
            <v>NORTE DE SANTANDER</v>
          </cell>
          <cell r="C828" t="str">
            <v>VILLA DEL ROSARIO</v>
          </cell>
          <cell r="D828">
            <v>1440798052</v>
          </cell>
          <cell r="E828">
            <v>46862625</v>
          </cell>
          <cell r="F828">
            <v>1487660677</v>
          </cell>
        </row>
        <row r="829">
          <cell r="A829" t="str">
            <v>63001</v>
          </cell>
          <cell r="B829" t="str">
            <v>QUINDIO</v>
          </cell>
          <cell r="C829" t="str">
            <v>ARMENIA</v>
          </cell>
          <cell r="D829">
            <v>2908104114</v>
          </cell>
          <cell r="E829">
            <v>358412696</v>
          </cell>
          <cell r="F829">
            <v>3266516810</v>
          </cell>
        </row>
        <row r="830">
          <cell r="A830" t="str">
            <v>63111</v>
          </cell>
          <cell r="B830" t="str">
            <v>QUINDIO</v>
          </cell>
          <cell r="C830" t="str">
            <v>BUENAVISTA</v>
          </cell>
          <cell r="D830">
            <v>42163464</v>
          </cell>
          <cell r="E830">
            <v>7434501</v>
          </cell>
          <cell r="F830">
            <v>49597965</v>
          </cell>
        </row>
        <row r="831">
          <cell r="A831" t="str">
            <v>63130</v>
          </cell>
          <cell r="B831" t="str">
            <v>QUINDIO</v>
          </cell>
          <cell r="C831" t="str">
            <v>CALARCÁ</v>
          </cell>
          <cell r="D831">
            <v>910160077</v>
          </cell>
          <cell r="E831">
            <v>87035493</v>
          </cell>
          <cell r="F831">
            <v>997195570</v>
          </cell>
        </row>
        <row r="832">
          <cell r="A832" t="str">
            <v>63190</v>
          </cell>
          <cell r="B832" t="str">
            <v>QUINDIO</v>
          </cell>
          <cell r="C832" t="str">
            <v>CIRCASIA</v>
          </cell>
          <cell r="D832">
            <v>296229488</v>
          </cell>
          <cell r="E832">
            <v>26228225</v>
          </cell>
          <cell r="F832">
            <v>322457713</v>
          </cell>
        </row>
        <row r="833">
          <cell r="A833" t="str">
            <v>63212</v>
          </cell>
          <cell r="B833" t="str">
            <v>QUINDIO</v>
          </cell>
          <cell r="C833" t="str">
            <v>CÓRDOBA</v>
          </cell>
          <cell r="D833">
            <v>79110003</v>
          </cell>
          <cell r="E833">
            <v>8703829</v>
          </cell>
          <cell r="F833">
            <v>87813832</v>
          </cell>
        </row>
        <row r="834">
          <cell r="A834" t="str">
            <v>63272</v>
          </cell>
          <cell r="B834" t="str">
            <v>QUINDIO</v>
          </cell>
          <cell r="C834" t="str">
            <v>FILANDIA</v>
          </cell>
          <cell r="D834">
            <v>158132694</v>
          </cell>
          <cell r="E834">
            <v>12254702</v>
          </cell>
          <cell r="F834">
            <v>170387396</v>
          </cell>
        </row>
        <row r="835">
          <cell r="A835" t="str">
            <v>63302</v>
          </cell>
          <cell r="B835" t="str">
            <v>QUINDIO</v>
          </cell>
          <cell r="C835" t="str">
            <v>GÉNOVA</v>
          </cell>
          <cell r="D835">
            <v>101791814</v>
          </cell>
          <cell r="E835">
            <v>16845069</v>
          </cell>
          <cell r="F835">
            <v>118636883</v>
          </cell>
        </row>
        <row r="836">
          <cell r="A836" t="str">
            <v>63401</v>
          </cell>
          <cell r="B836" t="str">
            <v>QUINDIO</v>
          </cell>
          <cell r="C836" t="str">
            <v>LA TEBAIDA</v>
          </cell>
          <cell r="D836">
            <v>475190424</v>
          </cell>
          <cell r="E836">
            <v>38449728</v>
          </cell>
          <cell r="F836">
            <v>513640152</v>
          </cell>
        </row>
        <row r="837">
          <cell r="A837" t="str">
            <v>63470</v>
          </cell>
          <cell r="B837" t="str">
            <v>QUINDIO</v>
          </cell>
          <cell r="C837" t="str">
            <v>MONTENEGRO</v>
          </cell>
          <cell r="D837">
            <v>511506300</v>
          </cell>
          <cell r="E837">
            <v>74488385</v>
          </cell>
          <cell r="F837">
            <v>585994685</v>
          </cell>
        </row>
        <row r="838">
          <cell r="A838" t="str">
            <v>63548</v>
          </cell>
          <cell r="B838" t="str">
            <v>QUINDIO</v>
          </cell>
          <cell r="C838" t="str">
            <v>PIJAO</v>
          </cell>
          <cell r="D838">
            <v>103694010</v>
          </cell>
          <cell r="E838">
            <v>18381171</v>
          </cell>
          <cell r="F838">
            <v>122075181</v>
          </cell>
        </row>
        <row r="839">
          <cell r="A839" t="str">
            <v>63594</v>
          </cell>
          <cell r="B839" t="str">
            <v>QUINDIO</v>
          </cell>
          <cell r="C839" t="str">
            <v>QUIMBAYA</v>
          </cell>
          <cell r="D839">
            <v>418234682</v>
          </cell>
          <cell r="E839">
            <v>22281114</v>
          </cell>
          <cell r="F839">
            <v>440515796</v>
          </cell>
        </row>
        <row r="840">
          <cell r="A840" t="str">
            <v>63690</v>
          </cell>
          <cell r="B840" t="str">
            <v>QUINDIO</v>
          </cell>
          <cell r="C840" t="str">
            <v>SALENTO</v>
          </cell>
          <cell r="D840">
            <v>87172481</v>
          </cell>
          <cell r="E840">
            <v>11433342</v>
          </cell>
          <cell r="F840">
            <v>98605823</v>
          </cell>
        </row>
        <row r="841">
          <cell r="A841" t="str">
            <v>66001</v>
          </cell>
          <cell r="B841" t="str">
            <v>RISARALDA</v>
          </cell>
          <cell r="C841" t="str">
            <v>PEREIRA</v>
          </cell>
          <cell r="D841">
            <v>5136904072</v>
          </cell>
          <cell r="E841">
            <v>350302584</v>
          </cell>
          <cell r="F841">
            <v>5487206656</v>
          </cell>
        </row>
        <row r="842">
          <cell r="A842" t="str">
            <v>66045</v>
          </cell>
          <cell r="B842" t="str">
            <v>RISARALDA</v>
          </cell>
          <cell r="C842" t="str">
            <v>APÍA</v>
          </cell>
          <cell r="D842">
            <v>163933497</v>
          </cell>
          <cell r="E842">
            <v>13812643</v>
          </cell>
          <cell r="F842">
            <v>177746140</v>
          </cell>
        </row>
        <row r="843">
          <cell r="A843" t="str">
            <v>66075</v>
          </cell>
          <cell r="B843" t="str">
            <v>RISARALDA</v>
          </cell>
          <cell r="C843" t="str">
            <v>BALBOA</v>
          </cell>
          <cell r="D843">
            <v>94091700</v>
          </cell>
          <cell r="E843">
            <v>10201275</v>
          </cell>
          <cell r="F843">
            <v>104292975</v>
          </cell>
        </row>
        <row r="844">
          <cell r="A844" t="str">
            <v>66088</v>
          </cell>
          <cell r="B844" t="str">
            <v>RISARALDA</v>
          </cell>
          <cell r="C844" t="str">
            <v>BELÉN DE UMBRÍA</v>
          </cell>
          <cell r="D844">
            <v>390514166</v>
          </cell>
          <cell r="E844">
            <v>52730187</v>
          </cell>
          <cell r="F844">
            <v>443244353</v>
          </cell>
        </row>
        <row r="845">
          <cell r="A845" t="str">
            <v>66170</v>
          </cell>
          <cell r="B845" t="str">
            <v>RISARALDA</v>
          </cell>
          <cell r="C845" t="str">
            <v>DOSQUEBRADAS</v>
          </cell>
          <cell r="D845">
            <v>2164218712</v>
          </cell>
          <cell r="E845">
            <v>50169830</v>
          </cell>
          <cell r="F845">
            <v>2214388542</v>
          </cell>
        </row>
        <row r="846">
          <cell r="A846" t="str">
            <v>66318</v>
          </cell>
          <cell r="B846" t="str">
            <v>RISARALDA</v>
          </cell>
          <cell r="C846" t="str">
            <v>GUÁTICA</v>
          </cell>
          <cell r="D846">
            <v>196869534</v>
          </cell>
          <cell r="E846">
            <v>23753522</v>
          </cell>
          <cell r="F846">
            <v>220623056</v>
          </cell>
        </row>
        <row r="847">
          <cell r="A847" t="str">
            <v>66383</v>
          </cell>
          <cell r="B847" t="str">
            <v>RISARALDA</v>
          </cell>
          <cell r="C847" t="str">
            <v>LA CELIA</v>
          </cell>
          <cell r="D847">
            <v>114716634</v>
          </cell>
          <cell r="E847">
            <v>12593715</v>
          </cell>
          <cell r="F847">
            <v>127310349</v>
          </cell>
        </row>
        <row r="848">
          <cell r="A848" t="str">
            <v>66400</v>
          </cell>
          <cell r="B848" t="str">
            <v>RISARALDA</v>
          </cell>
          <cell r="C848" t="str">
            <v>LA VIRGINIA</v>
          </cell>
          <cell r="D848">
            <v>396645430</v>
          </cell>
          <cell r="E848">
            <v>21988271</v>
          </cell>
          <cell r="F848">
            <v>418633701</v>
          </cell>
        </row>
        <row r="849">
          <cell r="A849" t="str">
            <v>66440</v>
          </cell>
          <cell r="B849" t="str">
            <v>RISARALDA</v>
          </cell>
          <cell r="C849" t="str">
            <v>MARSELLA</v>
          </cell>
          <cell r="D849">
            <v>279353067</v>
          </cell>
          <cell r="E849">
            <v>10615547</v>
          </cell>
          <cell r="F849">
            <v>289968614</v>
          </cell>
        </row>
        <row r="850">
          <cell r="A850" t="str">
            <v>66456</v>
          </cell>
          <cell r="B850" t="str">
            <v>RISARALDA</v>
          </cell>
          <cell r="C850" t="str">
            <v>MISTRATÓ</v>
          </cell>
          <cell r="D850">
            <v>495019521</v>
          </cell>
          <cell r="E850">
            <v>21196749</v>
          </cell>
          <cell r="F850">
            <v>516216270</v>
          </cell>
        </row>
        <row r="851">
          <cell r="A851" t="str">
            <v>66572</v>
          </cell>
          <cell r="B851" t="str">
            <v>RISARALDA</v>
          </cell>
          <cell r="C851" t="str">
            <v>PUEBLO RICO</v>
          </cell>
          <cell r="D851">
            <v>936118410</v>
          </cell>
          <cell r="E851">
            <v>74121227</v>
          </cell>
          <cell r="F851">
            <v>1010239637</v>
          </cell>
        </row>
        <row r="852">
          <cell r="A852" t="str">
            <v>66594</v>
          </cell>
          <cell r="B852" t="str">
            <v>RISARALDA</v>
          </cell>
          <cell r="C852" t="str">
            <v>QUINCHÍA</v>
          </cell>
          <cell r="D852">
            <v>566312263</v>
          </cell>
          <cell r="E852">
            <v>66569548</v>
          </cell>
          <cell r="F852">
            <v>632881811</v>
          </cell>
        </row>
        <row r="853">
          <cell r="A853" t="str">
            <v>66682</v>
          </cell>
          <cell r="B853" t="str">
            <v>RISARALDA</v>
          </cell>
          <cell r="C853" t="str">
            <v>SANTA ROSA DE CABAL</v>
          </cell>
          <cell r="D853">
            <v>1011494123</v>
          </cell>
          <cell r="E853">
            <v>83494820</v>
          </cell>
          <cell r="F853">
            <v>1094988943</v>
          </cell>
        </row>
        <row r="854">
          <cell r="A854" t="str">
            <v>66687</v>
          </cell>
          <cell r="B854" t="str">
            <v>RISARALDA</v>
          </cell>
          <cell r="C854" t="str">
            <v>SANTUARIO</v>
          </cell>
          <cell r="D854">
            <v>176916881</v>
          </cell>
          <cell r="E854">
            <v>8930795</v>
          </cell>
          <cell r="F854">
            <v>185847676</v>
          </cell>
        </row>
        <row r="855">
          <cell r="A855" t="str">
            <v>68001</v>
          </cell>
          <cell r="B855" t="str">
            <v>SANTANDER</v>
          </cell>
          <cell r="C855" t="str">
            <v>BUCARAMANGA</v>
          </cell>
          <cell r="D855">
            <v>5431288193</v>
          </cell>
          <cell r="E855">
            <v>112046661</v>
          </cell>
          <cell r="F855">
            <v>5543334854</v>
          </cell>
        </row>
        <row r="856">
          <cell r="A856" t="str">
            <v>68013</v>
          </cell>
          <cell r="B856" t="str">
            <v>SANTANDER</v>
          </cell>
          <cell r="C856" t="str">
            <v>AGUADA</v>
          </cell>
          <cell r="D856">
            <v>23080667</v>
          </cell>
          <cell r="E856">
            <v>0</v>
          </cell>
          <cell r="F856">
            <v>23080667</v>
          </cell>
        </row>
        <row r="857">
          <cell r="A857" t="str">
            <v>68020</v>
          </cell>
          <cell r="B857" t="str">
            <v>SANTANDER</v>
          </cell>
          <cell r="C857" t="str">
            <v>ALBANIA</v>
          </cell>
          <cell r="D857">
            <v>57398467</v>
          </cell>
          <cell r="E857">
            <v>1098464</v>
          </cell>
          <cell r="F857">
            <v>58496931</v>
          </cell>
        </row>
        <row r="858">
          <cell r="A858" t="str">
            <v>68051</v>
          </cell>
          <cell r="B858" t="str">
            <v>SANTANDER</v>
          </cell>
          <cell r="C858" t="str">
            <v>ARATOCA</v>
          </cell>
          <cell r="D858">
            <v>164958612</v>
          </cell>
          <cell r="E858">
            <v>0</v>
          </cell>
          <cell r="F858">
            <v>164958612</v>
          </cell>
        </row>
        <row r="859">
          <cell r="A859" t="str">
            <v>68077</v>
          </cell>
          <cell r="B859" t="str">
            <v>SANTANDER</v>
          </cell>
          <cell r="C859" t="str">
            <v>BARBOSA</v>
          </cell>
          <cell r="D859">
            <v>373742209</v>
          </cell>
          <cell r="E859">
            <v>0</v>
          </cell>
          <cell r="F859">
            <v>373742209</v>
          </cell>
        </row>
        <row r="860">
          <cell r="A860" t="str">
            <v>68079</v>
          </cell>
          <cell r="B860" t="str">
            <v>SANTANDER</v>
          </cell>
          <cell r="C860" t="str">
            <v>BARICHARA</v>
          </cell>
          <cell r="D860">
            <v>129282845</v>
          </cell>
          <cell r="E860">
            <v>16959750</v>
          </cell>
          <cell r="F860">
            <v>146242595</v>
          </cell>
        </row>
        <row r="861">
          <cell r="A861" t="str">
            <v>68081</v>
          </cell>
          <cell r="B861" t="str">
            <v>SANTANDER</v>
          </cell>
          <cell r="C861" t="str">
            <v>BARRANCABERMEJA</v>
          </cell>
          <cell r="D861">
            <v>3565213883</v>
          </cell>
          <cell r="E861">
            <v>147026727</v>
          </cell>
          <cell r="F861">
            <v>3712240610</v>
          </cell>
        </row>
        <row r="862">
          <cell r="A862" t="str">
            <v>68092</v>
          </cell>
          <cell r="B862" t="str">
            <v>SANTANDER</v>
          </cell>
          <cell r="C862" t="str">
            <v>BETULIA</v>
          </cell>
          <cell r="D862">
            <v>133808260</v>
          </cell>
          <cell r="E862">
            <v>3302527</v>
          </cell>
          <cell r="F862">
            <v>137110787</v>
          </cell>
        </row>
        <row r="863">
          <cell r="A863" t="str">
            <v>68101</v>
          </cell>
          <cell r="B863" t="str">
            <v>SANTANDER</v>
          </cell>
          <cell r="C863" t="str">
            <v>BOLÍVAR</v>
          </cell>
          <cell r="D863">
            <v>204141496</v>
          </cell>
          <cell r="E863">
            <v>16148639</v>
          </cell>
          <cell r="F863">
            <v>220290135</v>
          </cell>
        </row>
        <row r="864">
          <cell r="A864" t="str">
            <v>68121</v>
          </cell>
          <cell r="B864" t="str">
            <v>SANTANDER</v>
          </cell>
          <cell r="C864" t="str">
            <v>CABRERA</v>
          </cell>
          <cell r="D864">
            <v>23189584</v>
          </cell>
          <cell r="E864">
            <v>0</v>
          </cell>
          <cell r="F864">
            <v>23189584</v>
          </cell>
        </row>
        <row r="865">
          <cell r="A865" t="str">
            <v>68132</v>
          </cell>
          <cell r="B865" t="str">
            <v>SANTANDER</v>
          </cell>
          <cell r="C865" t="str">
            <v>CALIFORNIA</v>
          </cell>
          <cell r="D865">
            <v>35753529</v>
          </cell>
          <cell r="E865">
            <v>0</v>
          </cell>
          <cell r="F865">
            <v>35753529</v>
          </cell>
        </row>
        <row r="866">
          <cell r="A866" t="str">
            <v>68147</v>
          </cell>
          <cell r="B866" t="str">
            <v>SANTANDER</v>
          </cell>
          <cell r="C866" t="str">
            <v>CAPITANEJO</v>
          </cell>
          <cell r="D866">
            <v>94767616</v>
          </cell>
          <cell r="E866">
            <v>4036268</v>
          </cell>
          <cell r="F866">
            <v>98803884</v>
          </cell>
        </row>
        <row r="867">
          <cell r="A867" t="str">
            <v>68152</v>
          </cell>
          <cell r="B867" t="str">
            <v>SANTANDER</v>
          </cell>
          <cell r="C867" t="str">
            <v>CARCASÍ</v>
          </cell>
          <cell r="D867">
            <v>94080137</v>
          </cell>
          <cell r="E867">
            <v>1699391</v>
          </cell>
          <cell r="F867">
            <v>95779528</v>
          </cell>
        </row>
        <row r="868">
          <cell r="A868" t="str">
            <v>68160</v>
          </cell>
          <cell r="B868" t="str">
            <v>SANTANDER</v>
          </cell>
          <cell r="C868" t="str">
            <v>CEPITÁ</v>
          </cell>
          <cell r="D868">
            <v>31533365</v>
          </cell>
          <cell r="E868">
            <v>0</v>
          </cell>
          <cell r="F868">
            <v>31533365</v>
          </cell>
        </row>
        <row r="869">
          <cell r="A869" t="str">
            <v>68162</v>
          </cell>
          <cell r="B869" t="str">
            <v>SANTANDER</v>
          </cell>
          <cell r="C869" t="str">
            <v>CERRITO</v>
          </cell>
          <cell r="D869">
            <v>141139382</v>
          </cell>
          <cell r="E869">
            <v>4020560</v>
          </cell>
          <cell r="F869">
            <v>145159942</v>
          </cell>
        </row>
        <row r="870">
          <cell r="A870" t="str">
            <v>68167</v>
          </cell>
          <cell r="B870" t="str">
            <v>SANTANDER</v>
          </cell>
          <cell r="C870" t="str">
            <v>CHARALÁ</v>
          </cell>
          <cell r="D870">
            <v>224169875</v>
          </cell>
          <cell r="E870">
            <v>33066612</v>
          </cell>
          <cell r="F870">
            <v>257236487</v>
          </cell>
        </row>
        <row r="871">
          <cell r="A871" t="str">
            <v>68169</v>
          </cell>
          <cell r="B871" t="str">
            <v>SANTANDER</v>
          </cell>
          <cell r="C871" t="str">
            <v>CHARTA</v>
          </cell>
          <cell r="D871">
            <v>45392832</v>
          </cell>
          <cell r="E871">
            <v>1670970</v>
          </cell>
          <cell r="F871">
            <v>47063802</v>
          </cell>
        </row>
        <row r="872">
          <cell r="A872" t="str">
            <v>68176</v>
          </cell>
          <cell r="B872" t="str">
            <v>SANTANDER</v>
          </cell>
          <cell r="C872" t="str">
            <v>CHIMA</v>
          </cell>
          <cell r="D872">
            <v>44588666</v>
          </cell>
          <cell r="E872">
            <v>0</v>
          </cell>
          <cell r="F872">
            <v>44588666</v>
          </cell>
        </row>
        <row r="873">
          <cell r="A873" t="str">
            <v>68179</v>
          </cell>
          <cell r="B873" t="str">
            <v>SANTANDER</v>
          </cell>
          <cell r="C873" t="str">
            <v>CHIPATÁ</v>
          </cell>
          <cell r="D873">
            <v>53876505</v>
          </cell>
          <cell r="E873">
            <v>6962568</v>
          </cell>
          <cell r="F873">
            <v>60839073</v>
          </cell>
        </row>
        <row r="874">
          <cell r="A874" t="str">
            <v>68190</v>
          </cell>
          <cell r="B874" t="str">
            <v>SANTANDER</v>
          </cell>
          <cell r="C874" t="str">
            <v>CIMITARRA</v>
          </cell>
          <cell r="D874">
            <v>667166251</v>
          </cell>
          <cell r="E874">
            <v>61623046</v>
          </cell>
          <cell r="F874">
            <v>728789297</v>
          </cell>
        </row>
        <row r="875">
          <cell r="A875" t="str">
            <v>68207</v>
          </cell>
          <cell r="B875" t="str">
            <v>SANTANDER</v>
          </cell>
          <cell r="C875" t="str">
            <v>CONCEPCIÓN</v>
          </cell>
          <cell r="D875">
            <v>101128174</v>
          </cell>
          <cell r="E875">
            <v>3231024</v>
          </cell>
          <cell r="F875">
            <v>104359198</v>
          </cell>
        </row>
        <row r="876">
          <cell r="A876" t="str">
            <v>68209</v>
          </cell>
          <cell r="B876" t="str">
            <v>SANTANDER</v>
          </cell>
          <cell r="C876" t="str">
            <v>CONFINES</v>
          </cell>
          <cell r="D876">
            <v>52844759</v>
          </cell>
          <cell r="E876">
            <v>1685097</v>
          </cell>
          <cell r="F876">
            <v>54529856</v>
          </cell>
        </row>
        <row r="877">
          <cell r="A877" t="str">
            <v>68211</v>
          </cell>
          <cell r="B877" t="str">
            <v>SANTANDER</v>
          </cell>
          <cell r="C877" t="str">
            <v>CONTRATACIÓN</v>
          </cell>
          <cell r="D877">
            <v>0</v>
          </cell>
          <cell r="E877">
            <v>0</v>
          </cell>
          <cell r="F877">
            <v>0</v>
          </cell>
        </row>
        <row r="878">
          <cell r="A878" t="str">
            <v>68217</v>
          </cell>
          <cell r="B878" t="str">
            <v>SANTANDER</v>
          </cell>
          <cell r="C878" t="str">
            <v>COROMORO</v>
          </cell>
          <cell r="D878">
            <v>102328397</v>
          </cell>
          <cell r="E878">
            <v>3016690</v>
          </cell>
          <cell r="F878">
            <v>105345087</v>
          </cell>
        </row>
        <row r="879">
          <cell r="A879" t="str">
            <v>68229</v>
          </cell>
          <cell r="B879" t="str">
            <v>SANTANDER</v>
          </cell>
          <cell r="C879" t="str">
            <v>CURITÍ</v>
          </cell>
          <cell r="D879">
            <v>193097762</v>
          </cell>
          <cell r="E879">
            <v>0</v>
          </cell>
          <cell r="F879">
            <v>193097762</v>
          </cell>
        </row>
        <row r="880">
          <cell r="A880" t="str">
            <v>68235</v>
          </cell>
          <cell r="B880" t="str">
            <v>SANTANDER</v>
          </cell>
          <cell r="C880" t="str">
            <v>EL CARMEN DE CHUCURÍ</v>
          </cell>
          <cell r="D880">
            <v>417266219</v>
          </cell>
          <cell r="E880">
            <v>9180074</v>
          </cell>
          <cell r="F880">
            <v>426446293</v>
          </cell>
        </row>
        <row r="881">
          <cell r="A881" t="str">
            <v>68245</v>
          </cell>
          <cell r="B881" t="str">
            <v>SANTANDER</v>
          </cell>
          <cell r="C881" t="str">
            <v>EL GUACAMAYO</v>
          </cell>
          <cell r="D881">
            <v>31826145</v>
          </cell>
          <cell r="E881">
            <v>3801035</v>
          </cell>
          <cell r="F881">
            <v>35627180</v>
          </cell>
        </row>
        <row r="882">
          <cell r="A882" t="str">
            <v>68250</v>
          </cell>
          <cell r="B882" t="str">
            <v>SANTANDER</v>
          </cell>
          <cell r="C882" t="str">
            <v>EL PEÑÓN</v>
          </cell>
          <cell r="D882">
            <v>100643069</v>
          </cell>
          <cell r="E882">
            <v>0</v>
          </cell>
          <cell r="F882">
            <v>100643069</v>
          </cell>
        </row>
        <row r="883">
          <cell r="A883" t="str">
            <v>68255</v>
          </cell>
          <cell r="B883" t="str">
            <v>SANTANDER</v>
          </cell>
          <cell r="C883" t="str">
            <v>EL PLAYÓN</v>
          </cell>
          <cell r="D883">
            <v>318474864</v>
          </cell>
          <cell r="E883">
            <v>5957697</v>
          </cell>
          <cell r="F883">
            <v>324432561</v>
          </cell>
        </row>
        <row r="884">
          <cell r="A884" t="str">
            <v>68264</v>
          </cell>
          <cell r="B884" t="str">
            <v>SANTANDER</v>
          </cell>
          <cell r="C884" t="str">
            <v>ENCINO</v>
          </cell>
          <cell r="D884">
            <v>32532700</v>
          </cell>
          <cell r="E884">
            <v>5481686</v>
          </cell>
          <cell r="F884">
            <v>38014386</v>
          </cell>
        </row>
        <row r="885">
          <cell r="A885" t="str">
            <v>68266</v>
          </cell>
          <cell r="B885" t="str">
            <v>SANTANDER</v>
          </cell>
          <cell r="C885" t="str">
            <v>ENCISO</v>
          </cell>
          <cell r="D885">
            <v>64384300</v>
          </cell>
          <cell r="E885">
            <v>788595</v>
          </cell>
          <cell r="F885">
            <v>65172895</v>
          </cell>
        </row>
        <row r="886">
          <cell r="A886" t="str">
            <v>68271</v>
          </cell>
          <cell r="B886" t="str">
            <v>SANTANDER</v>
          </cell>
          <cell r="C886" t="str">
            <v>FLORIÁN</v>
          </cell>
          <cell r="D886">
            <v>99176057</v>
          </cell>
          <cell r="E886">
            <v>2056536</v>
          </cell>
          <cell r="F886">
            <v>101232593</v>
          </cell>
        </row>
        <row r="887">
          <cell r="A887" t="str">
            <v>68276</v>
          </cell>
          <cell r="B887" t="str">
            <v>SANTANDER</v>
          </cell>
          <cell r="C887" t="str">
            <v>FLORIDABLANCA</v>
          </cell>
          <cell r="D887">
            <v>2539862147</v>
          </cell>
          <cell r="E887">
            <v>28450392</v>
          </cell>
          <cell r="F887">
            <v>2568312539</v>
          </cell>
        </row>
        <row r="888">
          <cell r="A888" t="str">
            <v>68296</v>
          </cell>
          <cell r="B888" t="str">
            <v>SANTANDER</v>
          </cell>
          <cell r="C888" t="str">
            <v>GALÁN</v>
          </cell>
          <cell r="D888">
            <v>58318678</v>
          </cell>
          <cell r="E888">
            <v>6226376</v>
          </cell>
          <cell r="F888">
            <v>64545054</v>
          </cell>
        </row>
        <row r="889">
          <cell r="A889" t="str">
            <v>68298</v>
          </cell>
          <cell r="B889" t="str">
            <v>SANTANDER</v>
          </cell>
          <cell r="C889" t="str">
            <v>GAMBITA</v>
          </cell>
          <cell r="D889">
            <v>73156813</v>
          </cell>
          <cell r="E889">
            <v>7631168</v>
          </cell>
          <cell r="F889">
            <v>80787981</v>
          </cell>
        </row>
        <row r="890">
          <cell r="A890" t="str">
            <v>68307</v>
          </cell>
          <cell r="B890" t="str">
            <v>SANTANDER</v>
          </cell>
          <cell r="C890" t="str">
            <v>GIRÓN</v>
          </cell>
          <cell r="D890">
            <v>1961309262</v>
          </cell>
          <cell r="E890">
            <v>135394131</v>
          </cell>
          <cell r="F890">
            <v>2096703393</v>
          </cell>
        </row>
        <row r="891">
          <cell r="A891" t="str">
            <v>68318</v>
          </cell>
          <cell r="B891" t="str">
            <v>SANTANDER</v>
          </cell>
          <cell r="C891" t="str">
            <v>GUACA</v>
          </cell>
          <cell r="D891">
            <v>107490887</v>
          </cell>
          <cell r="E891">
            <v>2694419</v>
          </cell>
          <cell r="F891">
            <v>110185306</v>
          </cell>
        </row>
        <row r="892">
          <cell r="A892" t="str">
            <v>68320</v>
          </cell>
          <cell r="B892" t="str">
            <v>SANTANDER</v>
          </cell>
          <cell r="C892" t="str">
            <v>GUADALUPE</v>
          </cell>
          <cell r="D892">
            <v>31395467</v>
          </cell>
          <cell r="E892">
            <v>1055227</v>
          </cell>
          <cell r="F892">
            <v>32450694</v>
          </cell>
        </row>
        <row r="893">
          <cell r="A893" t="str">
            <v>68322</v>
          </cell>
          <cell r="B893" t="str">
            <v>SANTANDER</v>
          </cell>
          <cell r="C893" t="str">
            <v>GUAPOTÁ</v>
          </cell>
          <cell r="D893">
            <v>37199235</v>
          </cell>
          <cell r="E893">
            <v>1612272</v>
          </cell>
          <cell r="F893">
            <v>38811507</v>
          </cell>
        </row>
        <row r="894">
          <cell r="A894" t="str">
            <v>68324</v>
          </cell>
          <cell r="B894" t="str">
            <v>SANTANDER</v>
          </cell>
          <cell r="C894" t="str">
            <v>GUAVATÁ</v>
          </cell>
          <cell r="D894">
            <v>40036843</v>
          </cell>
          <cell r="E894">
            <v>1118426</v>
          </cell>
          <cell r="F894">
            <v>41155269</v>
          </cell>
        </row>
        <row r="895">
          <cell r="A895" t="str">
            <v>68327</v>
          </cell>
          <cell r="B895" t="str">
            <v>SANTANDER</v>
          </cell>
          <cell r="C895" t="str">
            <v>GUEPSA</v>
          </cell>
          <cell r="D895">
            <v>67674064</v>
          </cell>
          <cell r="E895">
            <v>0</v>
          </cell>
          <cell r="F895">
            <v>67674064</v>
          </cell>
        </row>
        <row r="896">
          <cell r="A896" t="str">
            <v>68344</v>
          </cell>
          <cell r="B896" t="str">
            <v>SANTANDER</v>
          </cell>
          <cell r="C896" t="str">
            <v>HATO</v>
          </cell>
          <cell r="D896">
            <v>44417219</v>
          </cell>
          <cell r="E896">
            <v>2066814</v>
          </cell>
          <cell r="F896">
            <v>46484033</v>
          </cell>
        </row>
        <row r="897">
          <cell r="A897" t="str">
            <v>68368</v>
          </cell>
          <cell r="B897" t="str">
            <v>SANTANDER</v>
          </cell>
          <cell r="C897" t="str">
            <v>JESÚS MARÍA</v>
          </cell>
          <cell r="D897">
            <v>49614690</v>
          </cell>
          <cell r="E897">
            <v>2987941</v>
          </cell>
          <cell r="F897">
            <v>52602631</v>
          </cell>
        </row>
        <row r="898">
          <cell r="A898" t="str">
            <v>68370</v>
          </cell>
          <cell r="B898" t="str">
            <v>SANTANDER</v>
          </cell>
          <cell r="C898" t="str">
            <v>JORDÁN</v>
          </cell>
          <cell r="D898">
            <v>38983848</v>
          </cell>
          <cell r="E898">
            <v>0</v>
          </cell>
          <cell r="F898">
            <v>38983848</v>
          </cell>
        </row>
        <row r="899">
          <cell r="A899" t="str">
            <v>68377</v>
          </cell>
          <cell r="B899" t="str">
            <v>SANTANDER</v>
          </cell>
          <cell r="C899" t="str">
            <v>LA BELLEZA</v>
          </cell>
          <cell r="D899">
            <v>103857953</v>
          </cell>
          <cell r="E899">
            <v>2357442</v>
          </cell>
          <cell r="F899">
            <v>106215395</v>
          </cell>
        </row>
        <row r="900">
          <cell r="A900" t="str">
            <v>68385</v>
          </cell>
          <cell r="B900" t="str">
            <v>SANTANDER</v>
          </cell>
          <cell r="C900" t="str">
            <v>LANDÁZURI</v>
          </cell>
          <cell r="D900">
            <v>221448956</v>
          </cell>
          <cell r="E900">
            <v>15346661</v>
          </cell>
          <cell r="F900">
            <v>236795617</v>
          </cell>
        </row>
        <row r="901">
          <cell r="A901" t="str">
            <v>68397</v>
          </cell>
          <cell r="B901" t="str">
            <v>SANTANDER</v>
          </cell>
          <cell r="C901" t="str">
            <v>LA PAZ</v>
          </cell>
          <cell r="D901">
            <v>54808621</v>
          </cell>
          <cell r="E901">
            <v>1126579</v>
          </cell>
          <cell r="F901">
            <v>55935200</v>
          </cell>
        </row>
        <row r="902">
          <cell r="A902" t="str">
            <v>68406</v>
          </cell>
          <cell r="B902" t="str">
            <v>SANTANDER</v>
          </cell>
          <cell r="C902" t="str">
            <v>LEBRIJA</v>
          </cell>
          <cell r="D902">
            <v>591829400</v>
          </cell>
          <cell r="E902">
            <v>23743218</v>
          </cell>
          <cell r="F902">
            <v>615572618</v>
          </cell>
        </row>
        <row r="903">
          <cell r="A903" t="str">
            <v>68418</v>
          </cell>
          <cell r="B903" t="str">
            <v>SANTANDER</v>
          </cell>
          <cell r="C903" t="str">
            <v>LOS SANTOS</v>
          </cell>
          <cell r="D903">
            <v>314126365</v>
          </cell>
          <cell r="E903">
            <v>0</v>
          </cell>
          <cell r="F903">
            <v>314126365</v>
          </cell>
        </row>
        <row r="904">
          <cell r="A904" t="str">
            <v>68425</v>
          </cell>
          <cell r="B904" t="str">
            <v>SANTANDER</v>
          </cell>
          <cell r="C904" t="str">
            <v>MACARAVITA</v>
          </cell>
          <cell r="D904">
            <v>37986270</v>
          </cell>
          <cell r="E904">
            <v>0</v>
          </cell>
          <cell r="F904">
            <v>37986270</v>
          </cell>
        </row>
        <row r="905">
          <cell r="A905" t="str">
            <v>68432</v>
          </cell>
          <cell r="B905" t="str">
            <v>SANTANDER</v>
          </cell>
          <cell r="C905" t="str">
            <v>MÁLAGA</v>
          </cell>
          <cell r="D905">
            <v>381774103</v>
          </cell>
          <cell r="E905">
            <v>35345608</v>
          </cell>
          <cell r="F905">
            <v>417119711</v>
          </cell>
        </row>
        <row r="906">
          <cell r="A906" t="str">
            <v>68444</v>
          </cell>
          <cell r="B906" t="str">
            <v>SANTANDER</v>
          </cell>
          <cell r="C906" t="str">
            <v>MATANZA</v>
          </cell>
          <cell r="D906">
            <v>124556771</v>
          </cell>
          <cell r="E906">
            <v>2082285</v>
          </cell>
          <cell r="F906">
            <v>126639056</v>
          </cell>
        </row>
        <row r="907">
          <cell r="A907" t="str">
            <v>68464</v>
          </cell>
          <cell r="B907" t="str">
            <v>SANTANDER</v>
          </cell>
          <cell r="C907" t="str">
            <v>MOGOTES</v>
          </cell>
          <cell r="D907">
            <v>234245453</v>
          </cell>
          <cell r="E907">
            <v>10369211</v>
          </cell>
          <cell r="F907">
            <v>244614664</v>
          </cell>
        </row>
        <row r="908">
          <cell r="A908" t="str">
            <v>68468</v>
          </cell>
          <cell r="B908" t="str">
            <v>SANTANDER</v>
          </cell>
          <cell r="C908" t="str">
            <v>MOLAGAVITA</v>
          </cell>
          <cell r="D908">
            <v>62977513</v>
          </cell>
          <cell r="E908">
            <v>1820635</v>
          </cell>
          <cell r="F908">
            <v>64798148</v>
          </cell>
        </row>
        <row r="909">
          <cell r="A909" t="str">
            <v>68498</v>
          </cell>
          <cell r="B909" t="str">
            <v>SANTANDER</v>
          </cell>
          <cell r="C909" t="str">
            <v>OCAMONTE</v>
          </cell>
          <cell r="D909">
            <v>75830929</v>
          </cell>
          <cell r="E909">
            <v>7027990</v>
          </cell>
          <cell r="F909">
            <v>82858919</v>
          </cell>
        </row>
        <row r="910">
          <cell r="A910" t="str">
            <v>68500</v>
          </cell>
          <cell r="B910" t="str">
            <v>SANTANDER</v>
          </cell>
          <cell r="C910" t="str">
            <v>OIBA</v>
          </cell>
          <cell r="D910">
            <v>205482686</v>
          </cell>
          <cell r="E910">
            <v>5756933</v>
          </cell>
          <cell r="F910">
            <v>211239619</v>
          </cell>
        </row>
        <row r="911">
          <cell r="A911" t="str">
            <v>68502</v>
          </cell>
          <cell r="B911" t="str">
            <v>SANTANDER</v>
          </cell>
          <cell r="C911" t="str">
            <v>ONZAGA</v>
          </cell>
          <cell r="D911">
            <v>76293549</v>
          </cell>
          <cell r="E911">
            <v>2689745</v>
          </cell>
          <cell r="F911">
            <v>78983294</v>
          </cell>
        </row>
        <row r="912">
          <cell r="A912" t="str">
            <v>68522</v>
          </cell>
          <cell r="B912" t="str">
            <v>SANTANDER</v>
          </cell>
          <cell r="C912" t="str">
            <v>PALMAR</v>
          </cell>
          <cell r="D912">
            <v>24442628</v>
          </cell>
          <cell r="E912">
            <v>4888526</v>
          </cell>
          <cell r="F912">
            <v>29331154</v>
          </cell>
        </row>
        <row r="913">
          <cell r="A913" t="str">
            <v>68524</v>
          </cell>
          <cell r="B913" t="str">
            <v>SANTANDER</v>
          </cell>
          <cell r="C913" t="str">
            <v>PALMAS DEL SOCORRO</v>
          </cell>
          <cell r="D913">
            <v>44651342</v>
          </cell>
          <cell r="E913">
            <v>805644</v>
          </cell>
          <cell r="F913">
            <v>45456986</v>
          </cell>
        </row>
        <row r="914">
          <cell r="A914" t="str">
            <v>68533</v>
          </cell>
          <cell r="B914" t="str">
            <v>SANTANDER</v>
          </cell>
          <cell r="C914" t="str">
            <v>PÁRAMO</v>
          </cell>
          <cell r="D914">
            <v>82657874</v>
          </cell>
          <cell r="E914">
            <v>2889503</v>
          </cell>
          <cell r="F914">
            <v>85547377</v>
          </cell>
        </row>
        <row r="915">
          <cell r="A915" t="str">
            <v>68547</v>
          </cell>
          <cell r="B915" t="str">
            <v>SANTANDER</v>
          </cell>
          <cell r="C915" t="str">
            <v>PIEDECUESTA</v>
          </cell>
          <cell r="D915">
            <v>2357299696</v>
          </cell>
          <cell r="E915">
            <v>36214296</v>
          </cell>
          <cell r="F915">
            <v>2393513992</v>
          </cell>
        </row>
        <row r="916">
          <cell r="A916" t="str">
            <v>68549</v>
          </cell>
          <cell r="B916" t="str">
            <v>SANTANDER</v>
          </cell>
          <cell r="C916" t="str">
            <v>PINCHOTE</v>
          </cell>
          <cell r="D916">
            <v>63773240</v>
          </cell>
          <cell r="E916">
            <v>0</v>
          </cell>
          <cell r="F916">
            <v>63773240</v>
          </cell>
        </row>
        <row r="917">
          <cell r="A917" t="str">
            <v>68572</v>
          </cell>
          <cell r="B917" t="str">
            <v>SANTANDER</v>
          </cell>
          <cell r="C917" t="str">
            <v>PUENTE NACIONAL</v>
          </cell>
          <cell r="D917">
            <v>193284275</v>
          </cell>
          <cell r="E917">
            <v>10233437</v>
          </cell>
          <cell r="F917">
            <v>203517712</v>
          </cell>
        </row>
        <row r="918">
          <cell r="A918" t="str">
            <v>68573</v>
          </cell>
          <cell r="B918" t="str">
            <v>SANTANDER</v>
          </cell>
          <cell r="C918" t="str">
            <v>PUERTO PARRA</v>
          </cell>
          <cell r="D918">
            <v>184908147</v>
          </cell>
          <cell r="E918">
            <v>0</v>
          </cell>
          <cell r="F918">
            <v>184908147</v>
          </cell>
        </row>
        <row r="919">
          <cell r="A919" t="str">
            <v>68575</v>
          </cell>
          <cell r="B919" t="str">
            <v>SANTANDER</v>
          </cell>
          <cell r="C919" t="str">
            <v>PUERTO WILCHES</v>
          </cell>
          <cell r="D919">
            <v>980228752</v>
          </cell>
          <cell r="E919">
            <v>11910596</v>
          </cell>
          <cell r="F919">
            <v>992139348</v>
          </cell>
        </row>
        <row r="920">
          <cell r="A920" t="str">
            <v>68615</v>
          </cell>
          <cell r="B920" t="str">
            <v>SANTANDER</v>
          </cell>
          <cell r="C920" t="str">
            <v>RIONEGRO</v>
          </cell>
          <cell r="D920">
            <v>610794329</v>
          </cell>
          <cell r="E920">
            <v>13127458</v>
          </cell>
          <cell r="F920">
            <v>623921787</v>
          </cell>
        </row>
        <row r="921">
          <cell r="A921" t="str">
            <v>68655</v>
          </cell>
          <cell r="B921" t="str">
            <v>SANTANDER</v>
          </cell>
          <cell r="C921" t="str">
            <v>SABANA DE TORRES</v>
          </cell>
          <cell r="D921">
            <v>793468808</v>
          </cell>
          <cell r="E921">
            <v>6486411</v>
          </cell>
          <cell r="F921">
            <v>799955219</v>
          </cell>
        </row>
        <row r="922">
          <cell r="A922" t="str">
            <v>68669</v>
          </cell>
          <cell r="B922" t="str">
            <v>SANTANDER</v>
          </cell>
          <cell r="C922" t="str">
            <v>SAN ANDRÉS</v>
          </cell>
          <cell r="D922">
            <v>90175746</v>
          </cell>
          <cell r="E922">
            <v>4383097</v>
          </cell>
          <cell r="F922">
            <v>94558843</v>
          </cell>
        </row>
        <row r="923">
          <cell r="A923" t="str">
            <v>68673</v>
          </cell>
          <cell r="B923" t="str">
            <v>SANTANDER</v>
          </cell>
          <cell r="C923" t="str">
            <v>SAN BENITO</v>
          </cell>
          <cell r="D923">
            <v>31129495</v>
          </cell>
          <cell r="E923">
            <v>1202372</v>
          </cell>
          <cell r="F923">
            <v>32331867</v>
          </cell>
        </row>
        <row r="924">
          <cell r="A924" t="str">
            <v>68679</v>
          </cell>
          <cell r="B924" t="str">
            <v>SANTANDER</v>
          </cell>
          <cell r="C924" t="str">
            <v>SAN GIL</v>
          </cell>
          <cell r="D924">
            <v>787943295</v>
          </cell>
          <cell r="E924">
            <v>43598756</v>
          </cell>
          <cell r="F924">
            <v>831542051</v>
          </cell>
        </row>
        <row r="925">
          <cell r="A925" t="str">
            <v>68682</v>
          </cell>
          <cell r="B925" t="str">
            <v>SANTANDER</v>
          </cell>
          <cell r="C925" t="str">
            <v>SAN JOAQUÍN</v>
          </cell>
          <cell r="D925">
            <v>38072534</v>
          </cell>
          <cell r="E925">
            <v>0</v>
          </cell>
          <cell r="F925">
            <v>38072534</v>
          </cell>
        </row>
        <row r="926">
          <cell r="A926" t="str">
            <v>68684</v>
          </cell>
          <cell r="B926" t="str">
            <v>SANTANDER</v>
          </cell>
          <cell r="C926" t="str">
            <v>SAN JOSÉ DE MIRANDA</v>
          </cell>
          <cell r="D926">
            <v>60960198</v>
          </cell>
          <cell r="E926">
            <v>2687075</v>
          </cell>
          <cell r="F926">
            <v>63647273</v>
          </cell>
        </row>
        <row r="927">
          <cell r="A927" t="str">
            <v>68686</v>
          </cell>
          <cell r="B927" t="str">
            <v>SANTANDER</v>
          </cell>
          <cell r="C927" t="str">
            <v>SAN MIGUEL</v>
          </cell>
          <cell r="D927">
            <v>38513877</v>
          </cell>
          <cell r="E927">
            <v>0</v>
          </cell>
          <cell r="F927">
            <v>38513877</v>
          </cell>
        </row>
        <row r="928">
          <cell r="A928" t="str">
            <v>68689</v>
          </cell>
          <cell r="B928" t="str">
            <v>SANTANDER</v>
          </cell>
          <cell r="C928" t="str">
            <v>SAN VICENTE DE CHUCURÍ</v>
          </cell>
          <cell r="D928">
            <v>670172864</v>
          </cell>
          <cell r="E928">
            <v>63651534</v>
          </cell>
          <cell r="F928">
            <v>733824398</v>
          </cell>
        </row>
        <row r="929">
          <cell r="A929" t="str">
            <v>68705</v>
          </cell>
          <cell r="B929" t="str">
            <v>SANTANDER</v>
          </cell>
          <cell r="C929" t="str">
            <v>SANTA BÁRBARA</v>
          </cell>
          <cell r="D929">
            <v>43792918</v>
          </cell>
          <cell r="E929">
            <v>977766</v>
          </cell>
          <cell r="F929">
            <v>44770684</v>
          </cell>
        </row>
        <row r="930">
          <cell r="A930" t="str">
            <v>68720</v>
          </cell>
          <cell r="B930" t="str">
            <v>SANTANDER</v>
          </cell>
          <cell r="C930" t="str">
            <v>SANTA HELENA DEL OPÓN</v>
          </cell>
          <cell r="D930">
            <v>72454816</v>
          </cell>
          <cell r="E930">
            <v>956913</v>
          </cell>
          <cell r="F930">
            <v>73411729</v>
          </cell>
        </row>
        <row r="931">
          <cell r="A931" t="str">
            <v>68745</v>
          </cell>
          <cell r="B931" t="str">
            <v>SANTANDER</v>
          </cell>
          <cell r="C931" t="str">
            <v>SIMACOTA</v>
          </cell>
          <cell r="D931">
            <v>212999175</v>
          </cell>
          <cell r="E931">
            <v>17109711</v>
          </cell>
          <cell r="F931">
            <v>230108886</v>
          </cell>
        </row>
        <row r="932">
          <cell r="A932" t="str">
            <v>68755</v>
          </cell>
          <cell r="B932" t="str">
            <v>SANTANDER</v>
          </cell>
          <cell r="C932" t="str">
            <v>SOCORRO</v>
          </cell>
          <cell r="D932">
            <v>368509168</v>
          </cell>
          <cell r="E932">
            <v>35989585</v>
          </cell>
          <cell r="F932">
            <v>404498753</v>
          </cell>
        </row>
        <row r="933">
          <cell r="A933" t="str">
            <v>68770</v>
          </cell>
          <cell r="B933" t="str">
            <v>SANTANDER</v>
          </cell>
          <cell r="C933" t="str">
            <v>SUAITA</v>
          </cell>
          <cell r="D933">
            <v>196249704</v>
          </cell>
          <cell r="E933">
            <v>8252348</v>
          </cell>
          <cell r="F933">
            <v>204502052</v>
          </cell>
        </row>
        <row r="934">
          <cell r="A934" t="str">
            <v>68773</v>
          </cell>
          <cell r="B934" t="str">
            <v>SANTANDER</v>
          </cell>
          <cell r="C934" t="str">
            <v>SUCRE</v>
          </cell>
          <cell r="D934">
            <v>109603690</v>
          </cell>
          <cell r="E934">
            <v>2024886</v>
          </cell>
          <cell r="F934">
            <v>111628576</v>
          </cell>
        </row>
        <row r="935">
          <cell r="A935" t="str">
            <v>68780</v>
          </cell>
          <cell r="B935" t="str">
            <v>SANTANDER</v>
          </cell>
          <cell r="C935" t="str">
            <v>SURATÁ</v>
          </cell>
          <cell r="D935">
            <v>75803253</v>
          </cell>
          <cell r="E935">
            <v>0</v>
          </cell>
          <cell r="F935">
            <v>75803253</v>
          </cell>
        </row>
        <row r="936">
          <cell r="A936" t="str">
            <v>68820</v>
          </cell>
          <cell r="B936" t="str">
            <v>SANTANDER</v>
          </cell>
          <cell r="C936" t="str">
            <v>TONA</v>
          </cell>
          <cell r="D936">
            <v>135013773</v>
          </cell>
          <cell r="E936">
            <v>0</v>
          </cell>
          <cell r="F936">
            <v>135013773</v>
          </cell>
        </row>
        <row r="937">
          <cell r="A937" t="str">
            <v>68855</v>
          </cell>
          <cell r="B937" t="str">
            <v>SANTANDER</v>
          </cell>
          <cell r="C937" t="str">
            <v>VALLE DE SAN JOSÉ</v>
          </cell>
          <cell r="D937">
            <v>94945980</v>
          </cell>
          <cell r="E937">
            <v>9212475</v>
          </cell>
          <cell r="F937">
            <v>104158455</v>
          </cell>
        </row>
        <row r="938">
          <cell r="A938" t="str">
            <v>68861</v>
          </cell>
          <cell r="B938" t="str">
            <v>SANTANDER</v>
          </cell>
          <cell r="C938" t="str">
            <v>VÉLEZ</v>
          </cell>
          <cell r="D938">
            <v>282986732</v>
          </cell>
          <cell r="E938">
            <v>2451408</v>
          </cell>
          <cell r="F938">
            <v>285438140</v>
          </cell>
        </row>
        <row r="939">
          <cell r="A939" t="str">
            <v>68867</v>
          </cell>
          <cell r="B939" t="str">
            <v>SANTANDER</v>
          </cell>
          <cell r="C939" t="str">
            <v>VETAS</v>
          </cell>
          <cell r="D939">
            <v>25934779</v>
          </cell>
          <cell r="E939">
            <v>0</v>
          </cell>
          <cell r="F939">
            <v>25934779</v>
          </cell>
        </row>
        <row r="940">
          <cell r="A940" t="str">
            <v>68872</v>
          </cell>
          <cell r="B940" t="str">
            <v>SANTANDER</v>
          </cell>
          <cell r="C940" t="str">
            <v>VILLANUEVA</v>
          </cell>
          <cell r="D940">
            <v>111628880</v>
          </cell>
          <cell r="E940">
            <v>4556749</v>
          </cell>
          <cell r="F940">
            <v>116185629</v>
          </cell>
        </row>
        <row r="941">
          <cell r="A941" t="str">
            <v>68895</v>
          </cell>
          <cell r="B941" t="str">
            <v>SANTANDER</v>
          </cell>
          <cell r="C941" t="str">
            <v>ZAPATOCA</v>
          </cell>
          <cell r="D941">
            <v>154704380</v>
          </cell>
          <cell r="E941">
            <v>0</v>
          </cell>
          <cell r="F941">
            <v>154704380</v>
          </cell>
        </row>
        <row r="942">
          <cell r="A942" t="str">
            <v>70001</v>
          </cell>
          <cell r="B942" t="str">
            <v>SUCRE</v>
          </cell>
          <cell r="C942" t="str">
            <v>SINCELEJO</v>
          </cell>
          <cell r="D942">
            <v>4739186642</v>
          </cell>
          <cell r="E942">
            <v>509377322</v>
          </cell>
          <cell r="F942">
            <v>5248563964</v>
          </cell>
        </row>
        <row r="943">
          <cell r="A943" t="str">
            <v>70110</v>
          </cell>
          <cell r="B943" t="str">
            <v>SUCRE</v>
          </cell>
          <cell r="C943" t="str">
            <v>BUENAVISTA</v>
          </cell>
          <cell r="D943">
            <v>223482956</v>
          </cell>
          <cell r="E943">
            <v>0</v>
          </cell>
          <cell r="F943">
            <v>223482956</v>
          </cell>
        </row>
        <row r="944">
          <cell r="A944" t="str">
            <v>70124</v>
          </cell>
          <cell r="B944" t="str">
            <v>SUCRE</v>
          </cell>
          <cell r="C944" t="str">
            <v>CAIMITO</v>
          </cell>
          <cell r="D944">
            <v>337363287</v>
          </cell>
          <cell r="E944">
            <v>0</v>
          </cell>
          <cell r="F944">
            <v>337363287</v>
          </cell>
        </row>
        <row r="945">
          <cell r="A945" t="str">
            <v>70204</v>
          </cell>
          <cell r="B945" t="str">
            <v>SUCRE</v>
          </cell>
          <cell r="C945" t="str">
            <v>COLOSÓ</v>
          </cell>
          <cell r="D945">
            <v>284693864</v>
          </cell>
          <cell r="E945">
            <v>35001340</v>
          </cell>
          <cell r="F945">
            <v>319695204</v>
          </cell>
        </row>
        <row r="946">
          <cell r="A946" t="str">
            <v>70215</v>
          </cell>
          <cell r="B946" t="str">
            <v>SUCRE</v>
          </cell>
          <cell r="C946" t="str">
            <v>COROZAL</v>
          </cell>
          <cell r="D946">
            <v>1229112476</v>
          </cell>
          <cell r="E946">
            <v>0</v>
          </cell>
          <cell r="F946">
            <v>1229112476</v>
          </cell>
        </row>
        <row r="947">
          <cell r="A947" t="str">
            <v>70221</v>
          </cell>
          <cell r="B947" t="str">
            <v>SUCRE</v>
          </cell>
          <cell r="C947" t="str">
            <v>COVEÑAS</v>
          </cell>
          <cell r="D947">
            <v>505148022</v>
          </cell>
          <cell r="E947">
            <v>37579951</v>
          </cell>
          <cell r="F947">
            <v>542727973</v>
          </cell>
        </row>
        <row r="948">
          <cell r="A948" t="str">
            <v>70230</v>
          </cell>
          <cell r="B948" t="str">
            <v>SUCRE</v>
          </cell>
          <cell r="C948" t="str">
            <v>CHALÁN</v>
          </cell>
          <cell r="D948">
            <v>126469952</v>
          </cell>
          <cell r="E948">
            <v>0</v>
          </cell>
          <cell r="F948">
            <v>126469952</v>
          </cell>
        </row>
        <row r="949">
          <cell r="A949" t="str">
            <v>70233</v>
          </cell>
          <cell r="B949" t="str">
            <v>SUCRE</v>
          </cell>
          <cell r="C949" t="str">
            <v>EL ROBLE</v>
          </cell>
          <cell r="D949">
            <v>285322934</v>
          </cell>
          <cell r="E949">
            <v>0</v>
          </cell>
          <cell r="F949">
            <v>285322934</v>
          </cell>
        </row>
        <row r="950">
          <cell r="A950" t="str">
            <v>70235</v>
          </cell>
          <cell r="B950" t="str">
            <v>SUCRE</v>
          </cell>
          <cell r="C950" t="str">
            <v>GALERAS</v>
          </cell>
          <cell r="D950">
            <v>504613553</v>
          </cell>
          <cell r="E950">
            <v>0</v>
          </cell>
          <cell r="F950">
            <v>504613553</v>
          </cell>
        </row>
        <row r="951">
          <cell r="A951" t="str">
            <v>70265</v>
          </cell>
          <cell r="B951" t="str">
            <v>SUCRE</v>
          </cell>
          <cell r="C951" t="str">
            <v>GUARANDA</v>
          </cell>
          <cell r="D951">
            <v>558589486</v>
          </cell>
          <cell r="E951">
            <v>0</v>
          </cell>
          <cell r="F951">
            <v>558589486</v>
          </cell>
        </row>
        <row r="952">
          <cell r="A952" t="str">
            <v>70400</v>
          </cell>
          <cell r="B952" t="str">
            <v>SUCRE</v>
          </cell>
          <cell r="C952" t="str">
            <v>LA UNIÓN</v>
          </cell>
          <cell r="D952">
            <v>313779804</v>
          </cell>
          <cell r="E952">
            <v>0</v>
          </cell>
          <cell r="F952">
            <v>313779804</v>
          </cell>
        </row>
        <row r="953">
          <cell r="A953" t="str">
            <v>70418</v>
          </cell>
          <cell r="B953" t="str">
            <v>SUCRE</v>
          </cell>
          <cell r="C953" t="str">
            <v>LOS PALMITOS</v>
          </cell>
          <cell r="D953">
            <v>529583555</v>
          </cell>
          <cell r="E953">
            <v>25810310</v>
          </cell>
          <cell r="F953">
            <v>555393865</v>
          </cell>
        </row>
        <row r="954">
          <cell r="A954" t="str">
            <v>70429</v>
          </cell>
          <cell r="B954" t="str">
            <v>SUCRE</v>
          </cell>
          <cell r="C954" t="str">
            <v>MAJAGUAL</v>
          </cell>
          <cell r="D954">
            <v>1371018555</v>
          </cell>
          <cell r="E954">
            <v>25825108</v>
          </cell>
          <cell r="F954">
            <v>1396843663</v>
          </cell>
        </row>
        <row r="955">
          <cell r="A955" t="str">
            <v>70473</v>
          </cell>
          <cell r="B955" t="str">
            <v>SUCRE</v>
          </cell>
          <cell r="C955" t="str">
            <v>MORROA</v>
          </cell>
          <cell r="D955">
            <v>311502096</v>
          </cell>
          <cell r="E955">
            <v>0</v>
          </cell>
          <cell r="F955">
            <v>311502096</v>
          </cell>
        </row>
        <row r="956">
          <cell r="A956" t="str">
            <v>70508</v>
          </cell>
          <cell r="B956" t="str">
            <v>SUCRE</v>
          </cell>
          <cell r="C956" t="str">
            <v>OVEJAS</v>
          </cell>
          <cell r="D956">
            <v>591713228</v>
          </cell>
          <cell r="E956">
            <v>0</v>
          </cell>
          <cell r="F956">
            <v>591713228</v>
          </cell>
        </row>
        <row r="957">
          <cell r="A957" t="str">
            <v>70523</v>
          </cell>
          <cell r="B957" t="str">
            <v>SUCRE</v>
          </cell>
          <cell r="C957" t="str">
            <v>PALMITO</v>
          </cell>
          <cell r="D957">
            <v>457710145</v>
          </cell>
          <cell r="E957">
            <v>0</v>
          </cell>
          <cell r="F957">
            <v>457710145</v>
          </cell>
        </row>
        <row r="958">
          <cell r="A958" t="str">
            <v>70670</v>
          </cell>
          <cell r="B958" t="str">
            <v>SUCRE</v>
          </cell>
          <cell r="C958" t="str">
            <v>SAMPUÉS</v>
          </cell>
          <cell r="D958">
            <v>1307250824</v>
          </cell>
          <cell r="E958">
            <v>14274549</v>
          </cell>
          <cell r="F958">
            <v>1321525373</v>
          </cell>
        </row>
        <row r="959">
          <cell r="A959" t="str">
            <v>70678</v>
          </cell>
          <cell r="B959" t="str">
            <v>SUCRE</v>
          </cell>
          <cell r="C959" t="str">
            <v>SAN BENITO ABAD</v>
          </cell>
          <cell r="D959">
            <v>710214696</v>
          </cell>
          <cell r="E959">
            <v>2345433</v>
          </cell>
          <cell r="F959">
            <v>712560129</v>
          </cell>
        </row>
        <row r="960">
          <cell r="A960" t="str">
            <v>70702</v>
          </cell>
          <cell r="B960" t="str">
            <v>SUCRE</v>
          </cell>
          <cell r="C960" t="str">
            <v>SAN JUAN DE BETULIA</v>
          </cell>
          <cell r="D960">
            <v>285284483</v>
          </cell>
          <cell r="E960">
            <v>0</v>
          </cell>
          <cell r="F960">
            <v>285284483</v>
          </cell>
        </row>
        <row r="961">
          <cell r="A961" t="str">
            <v>70708</v>
          </cell>
          <cell r="B961" t="str">
            <v>SUCRE</v>
          </cell>
          <cell r="C961" t="str">
            <v>SAN MARCOS</v>
          </cell>
          <cell r="D961">
            <v>1403308897</v>
          </cell>
          <cell r="E961">
            <v>32214074</v>
          </cell>
          <cell r="F961">
            <v>1435522971</v>
          </cell>
        </row>
        <row r="962">
          <cell r="A962" t="str">
            <v>70713</v>
          </cell>
          <cell r="B962" t="str">
            <v>SUCRE</v>
          </cell>
          <cell r="C962" t="str">
            <v>SAN ONOFRE</v>
          </cell>
          <cell r="D962">
            <v>1647708309</v>
          </cell>
          <cell r="E962">
            <v>0</v>
          </cell>
          <cell r="F962">
            <v>1647708309</v>
          </cell>
        </row>
        <row r="963">
          <cell r="A963" t="str">
            <v>70717</v>
          </cell>
          <cell r="B963" t="str">
            <v>SUCRE</v>
          </cell>
          <cell r="C963" t="str">
            <v>SAN PEDRO</v>
          </cell>
          <cell r="D963">
            <v>439783690</v>
          </cell>
          <cell r="E963">
            <v>0</v>
          </cell>
          <cell r="F963">
            <v>439783690</v>
          </cell>
        </row>
        <row r="964">
          <cell r="A964" t="str">
            <v>70742</v>
          </cell>
          <cell r="B964" t="str">
            <v>SUCRE</v>
          </cell>
          <cell r="C964" t="str">
            <v>SINCÉ</v>
          </cell>
          <cell r="D964">
            <v>576145823</v>
          </cell>
          <cell r="E964">
            <v>13870994</v>
          </cell>
          <cell r="F964">
            <v>590016817</v>
          </cell>
        </row>
        <row r="965">
          <cell r="A965" t="str">
            <v>70771</v>
          </cell>
          <cell r="B965" t="str">
            <v>SUCRE</v>
          </cell>
          <cell r="C965" t="str">
            <v>SUCRE</v>
          </cell>
          <cell r="D965">
            <v>724654266</v>
          </cell>
          <cell r="E965">
            <v>0</v>
          </cell>
          <cell r="F965">
            <v>724654266</v>
          </cell>
        </row>
        <row r="966">
          <cell r="A966" t="str">
            <v>70820</v>
          </cell>
          <cell r="B966" t="str">
            <v>SUCRE</v>
          </cell>
          <cell r="C966" t="str">
            <v>TOLÚ</v>
          </cell>
          <cell r="D966">
            <v>674421895</v>
          </cell>
          <cell r="E966">
            <v>0</v>
          </cell>
          <cell r="F966">
            <v>674421895</v>
          </cell>
        </row>
        <row r="967">
          <cell r="A967" t="str">
            <v>70823</v>
          </cell>
          <cell r="B967" t="str">
            <v>SUCRE</v>
          </cell>
          <cell r="C967" t="str">
            <v>TOLUVIEJO</v>
          </cell>
          <cell r="D967">
            <v>564007524</v>
          </cell>
          <cell r="E967">
            <v>22834680</v>
          </cell>
          <cell r="F967">
            <v>586842204</v>
          </cell>
        </row>
        <row r="968">
          <cell r="A968" t="str">
            <v>73001</v>
          </cell>
          <cell r="B968" t="str">
            <v>TOLIMA</v>
          </cell>
          <cell r="C968" t="str">
            <v>IBAGUÉ</v>
          </cell>
          <cell r="D968">
            <v>5926736277</v>
          </cell>
          <cell r="E968">
            <v>388068273</v>
          </cell>
          <cell r="F968">
            <v>6314804550</v>
          </cell>
        </row>
        <row r="969">
          <cell r="A969" t="str">
            <v>73024</v>
          </cell>
          <cell r="B969" t="str">
            <v>TOLIMA</v>
          </cell>
          <cell r="C969" t="str">
            <v>ALPUJARRA</v>
          </cell>
          <cell r="D969">
            <v>69663665</v>
          </cell>
          <cell r="E969">
            <v>12289734</v>
          </cell>
          <cell r="F969">
            <v>81953399</v>
          </cell>
        </row>
        <row r="970">
          <cell r="A970" t="str">
            <v>73026</v>
          </cell>
          <cell r="B970" t="str">
            <v>TOLIMA</v>
          </cell>
          <cell r="C970" t="str">
            <v>ALVARADO</v>
          </cell>
          <cell r="D970">
            <v>137683552</v>
          </cell>
          <cell r="E970">
            <v>3199080</v>
          </cell>
          <cell r="F970">
            <v>140882632</v>
          </cell>
        </row>
        <row r="971">
          <cell r="A971" t="str">
            <v>73030</v>
          </cell>
          <cell r="B971" t="str">
            <v>TOLIMA</v>
          </cell>
          <cell r="C971" t="str">
            <v>AMBALEMA</v>
          </cell>
          <cell r="D971">
            <v>79400475</v>
          </cell>
          <cell r="E971">
            <v>639555</v>
          </cell>
          <cell r="F971">
            <v>80040030</v>
          </cell>
        </row>
        <row r="972">
          <cell r="A972" t="str">
            <v>73043</v>
          </cell>
          <cell r="B972" t="str">
            <v>TOLIMA</v>
          </cell>
          <cell r="C972" t="str">
            <v>ANZÓATEGUI</v>
          </cell>
          <cell r="D972">
            <v>203117921</v>
          </cell>
          <cell r="E972">
            <v>7832314</v>
          </cell>
          <cell r="F972">
            <v>210950235</v>
          </cell>
        </row>
        <row r="973">
          <cell r="A973" t="str">
            <v>73055</v>
          </cell>
          <cell r="B973" t="str">
            <v>TOLIMA</v>
          </cell>
          <cell r="C973" t="str">
            <v>ARMERO (GUAYABAL)</v>
          </cell>
          <cell r="D973">
            <v>205275730</v>
          </cell>
          <cell r="E973">
            <v>6174974</v>
          </cell>
          <cell r="F973">
            <v>211450704</v>
          </cell>
        </row>
        <row r="974">
          <cell r="A974" t="str">
            <v>73067</v>
          </cell>
          <cell r="B974" t="str">
            <v>TOLIMA</v>
          </cell>
          <cell r="C974" t="str">
            <v>ATACO</v>
          </cell>
          <cell r="D974">
            <v>588840856</v>
          </cell>
          <cell r="E974">
            <v>41685317</v>
          </cell>
          <cell r="F974">
            <v>630526173</v>
          </cell>
        </row>
        <row r="975">
          <cell r="A975" t="str">
            <v>73124</v>
          </cell>
          <cell r="B975" t="str">
            <v>TOLIMA</v>
          </cell>
          <cell r="C975" t="str">
            <v>CAJAMARCA</v>
          </cell>
          <cell r="D975">
            <v>300576050</v>
          </cell>
          <cell r="E975">
            <v>28276494</v>
          </cell>
          <cell r="F975">
            <v>328852544</v>
          </cell>
        </row>
        <row r="976">
          <cell r="A976" t="str">
            <v>73148</v>
          </cell>
          <cell r="B976" t="str">
            <v>TOLIMA</v>
          </cell>
          <cell r="C976" t="str">
            <v>CARMEN DE APICALÁ</v>
          </cell>
          <cell r="D976">
            <v>150723776</v>
          </cell>
          <cell r="E976">
            <v>30144755</v>
          </cell>
          <cell r="F976">
            <v>180868531</v>
          </cell>
        </row>
        <row r="977">
          <cell r="A977" t="str">
            <v>73152</v>
          </cell>
          <cell r="B977" t="str">
            <v>TOLIMA</v>
          </cell>
          <cell r="C977" t="str">
            <v>CASABIANCA</v>
          </cell>
          <cell r="D977">
            <v>120061530</v>
          </cell>
          <cell r="E977">
            <v>9817709</v>
          </cell>
          <cell r="F977">
            <v>129879239</v>
          </cell>
        </row>
        <row r="978">
          <cell r="A978" t="str">
            <v>73168</v>
          </cell>
          <cell r="B978" t="str">
            <v>TOLIMA</v>
          </cell>
          <cell r="C978" t="str">
            <v>CHAPARRAL</v>
          </cell>
          <cell r="D978">
            <v>1012116706</v>
          </cell>
          <cell r="E978">
            <v>52371074</v>
          </cell>
          <cell r="F978">
            <v>1064487780</v>
          </cell>
        </row>
        <row r="979">
          <cell r="A979" t="str">
            <v>73200</v>
          </cell>
          <cell r="B979" t="str">
            <v>TOLIMA</v>
          </cell>
          <cell r="C979" t="str">
            <v>COELLO</v>
          </cell>
          <cell r="D979">
            <v>144318477</v>
          </cell>
          <cell r="E979">
            <v>15898007</v>
          </cell>
          <cell r="F979">
            <v>160216484</v>
          </cell>
        </row>
        <row r="980">
          <cell r="A980" t="str">
            <v>73217</v>
          </cell>
          <cell r="B980" t="str">
            <v>TOLIMA</v>
          </cell>
          <cell r="C980" t="str">
            <v>COYAIMA</v>
          </cell>
          <cell r="D980">
            <v>658880530</v>
          </cell>
          <cell r="E980">
            <v>42384353</v>
          </cell>
          <cell r="F980">
            <v>701264883</v>
          </cell>
        </row>
        <row r="981">
          <cell r="A981" t="str">
            <v>73226</v>
          </cell>
          <cell r="B981" t="str">
            <v>TOLIMA</v>
          </cell>
          <cell r="C981" t="str">
            <v>CUNDAY</v>
          </cell>
          <cell r="D981">
            <v>152841386</v>
          </cell>
          <cell r="E981">
            <v>17151761</v>
          </cell>
          <cell r="F981">
            <v>169993147</v>
          </cell>
        </row>
        <row r="982">
          <cell r="A982" t="str">
            <v>73236</v>
          </cell>
          <cell r="B982" t="str">
            <v>TOLIMA</v>
          </cell>
          <cell r="C982" t="str">
            <v>DOLORES</v>
          </cell>
          <cell r="D982">
            <v>155344076</v>
          </cell>
          <cell r="E982">
            <v>13990883</v>
          </cell>
          <cell r="F982">
            <v>169334959</v>
          </cell>
        </row>
        <row r="983">
          <cell r="A983" t="str">
            <v>73268</v>
          </cell>
          <cell r="B983" t="str">
            <v>TOLIMA</v>
          </cell>
          <cell r="C983" t="str">
            <v>ESPINAL</v>
          </cell>
          <cell r="D983">
            <v>844134284</v>
          </cell>
          <cell r="E983">
            <v>38718808</v>
          </cell>
          <cell r="F983">
            <v>882853092</v>
          </cell>
        </row>
        <row r="984">
          <cell r="A984" t="str">
            <v>73270</v>
          </cell>
          <cell r="B984" t="str">
            <v>TOLIMA</v>
          </cell>
          <cell r="C984" t="str">
            <v>FALÁN</v>
          </cell>
          <cell r="D984">
            <v>167877594</v>
          </cell>
          <cell r="E984">
            <v>13356181</v>
          </cell>
          <cell r="F984">
            <v>181233775</v>
          </cell>
        </row>
        <row r="985">
          <cell r="A985" t="str">
            <v>73275</v>
          </cell>
          <cell r="B985" t="str">
            <v>TOLIMA</v>
          </cell>
          <cell r="C985" t="str">
            <v>FLANDES</v>
          </cell>
          <cell r="D985">
            <v>277279382</v>
          </cell>
          <cell r="E985">
            <v>8126744</v>
          </cell>
          <cell r="F985">
            <v>285406126</v>
          </cell>
        </row>
        <row r="986">
          <cell r="A986" t="str">
            <v>73283</v>
          </cell>
          <cell r="B986" t="str">
            <v>TOLIMA</v>
          </cell>
          <cell r="C986" t="str">
            <v>FRESNO</v>
          </cell>
          <cell r="D986">
            <v>554761723</v>
          </cell>
          <cell r="E986">
            <v>77087641</v>
          </cell>
          <cell r="F986">
            <v>631849364</v>
          </cell>
        </row>
        <row r="987">
          <cell r="A987" t="str">
            <v>73319</v>
          </cell>
          <cell r="B987" t="str">
            <v>TOLIMA</v>
          </cell>
          <cell r="C987" t="str">
            <v>GUAMO</v>
          </cell>
          <cell r="D987">
            <v>471868346</v>
          </cell>
          <cell r="E987">
            <v>46835583</v>
          </cell>
          <cell r="F987">
            <v>518703929</v>
          </cell>
        </row>
        <row r="988">
          <cell r="A988" t="str">
            <v>73347</v>
          </cell>
          <cell r="B988" t="str">
            <v>TOLIMA</v>
          </cell>
          <cell r="C988" t="str">
            <v>HERVEO</v>
          </cell>
          <cell r="D988">
            <v>118227922</v>
          </cell>
          <cell r="E988">
            <v>11365803</v>
          </cell>
          <cell r="F988">
            <v>129593725</v>
          </cell>
        </row>
        <row r="989">
          <cell r="A989" t="str">
            <v>73349</v>
          </cell>
          <cell r="B989" t="str">
            <v>TOLIMA</v>
          </cell>
          <cell r="C989" t="str">
            <v>HONDA</v>
          </cell>
          <cell r="D989">
            <v>250562592</v>
          </cell>
          <cell r="E989">
            <v>35252811</v>
          </cell>
          <cell r="F989">
            <v>285815403</v>
          </cell>
        </row>
        <row r="990">
          <cell r="A990" t="str">
            <v>73352</v>
          </cell>
          <cell r="B990" t="str">
            <v>TOLIMA</v>
          </cell>
          <cell r="C990" t="str">
            <v>ICONONZO</v>
          </cell>
          <cell r="D990">
            <v>223042120</v>
          </cell>
          <cell r="E990">
            <v>7383212</v>
          </cell>
          <cell r="F990">
            <v>230425332</v>
          </cell>
        </row>
        <row r="991">
          <cell r="A991" t="str">
            <v>73408</v>
          </cell>
          <cell r="B991" t="str">
            <v>TOLIMA</v>
          </cell>
          <cell r="C991" t="str">
            <v>LÉRIDA</v>
          </cell>
          <cell r="D991">
            <v>256416781</v>
          </cell>
          <cell r="E991">
            <v>16026870</v>
          </cell>
          <cell r="F991">
            <v>272443651</v>
          </cell>
        </row>
        <row r="992">
          <cell r="A992" t="str">
            <v>73411</v>
          </cell>
          <cell r="B992" t="str">
            <v>TOLIMA</v>
          </cell>
          <cell r="C992" t="str">
            <v>LÍBANO</v>
          </cell>
          <cell r="D992">
            <v>601396673</v>
          </cell>
          <cell r="E992">
            <v>51522640</v>
          </cell>
          <cell r="F992">
            <v>652919313</v>
          </cell>
        </row>
        <row r="993">
          <cell r="A993" t="str">
            <v>73443</v>
          </cell>
          <cell r="B993" t="str">
            <v>TOLIMA</v>
          </cell>
          <cell r="C993" t="str">
            <v>MARIQUITA</v>
          </cell>
          <cell r="D993">
            <v>542661577</v>
          </cell>
          <cell r="E993">
            <v>10053117</v>
          </cell>
          <cell r="F993">
            <v>552714694</v>
          </cell>
        </row>
        <row r="994">
          <cell r="A994" t="str">
            <v>73449</v>
          </cell>
          <cell r="B994" t="str">
            <v>TOLIMA</v>
          </cell>
          <cell r="C994" t="str">
            <v>MELGAR</v>
          </cell>
          <cell r="D994">
            <v>537873620</v>
          </cell>
          <cell r="E994">
            <v>33070123</v>
          </cell>
          <cell r="F994">
            <v>570943743</v>
          </cell>
        </row>
        <row r="995">
          <cell r="A995" t="str">
            <v>73461</v>
          </cell>
          <cell r="B995" t="str">
            <v>TOLIMA</v>
          </cell>
          <cell r="C995" t="str">
            <v>MURILLO</v>
          </cell>
          <cell r="D995">
            <v>58227348</v>
          </cell>
          <cell r="E995">
            <v>8748123</v>
          </cell>
          <cell r="F995">
            <v>66975471</v>
          </cell>
        </row>
        <row r="996">
          <cell r="A996" t="str">
            <v>73483</v>
          </cell>
          <cell r="B996" t="str">
            <v>TOLIMA</v>
          </cell>
          <cell r="C996" t="str">
            <v>NATAGAIMA</v>
          </cell>
          <cell r="D996">
            <v>241830992</v>
          </cell>
          <cell r="E996">
            <v>9886129</v>
          </cell>
          <cell r="F996">
            <v>251717121</v>
          </cell>
        </row>
        <row r="997">
          <cell r="A997" t="str">
            <v>73504</v>
          </cell>
          <cell r="B997" t="str">
            <v>TOLIMA</v>
          </cell>
          <cell r="C997" t="str">
            <v>ORTEGA</v>
          </cell>
          <cell r="D997">
            <v>680521520</v>
          </cell>
          <cell r="E997">
            <v>24698141</v>
          </cell>
          <cell r="F997">
            <v>705219661</v>
          </cell>
        </row>
        <row r="998">
          <cell r="A998" t="str">
            <v>73520</v>
          </cell>
          <cell r="B998" t="str">
            <v>TOLIMA</v>
          </cell>
          <cell r="C998" t="str">
            <v>PALOCABILDO</v>
          </cell>
          <cell r="D998">
            <v>159333801</v>
          </cell>
          <cell r="E998">
            <v>5158850</v>
          </cell>
          <cell r="F998">
            <v>164492651</v>
          </cell>
        </row>
        <row r="999">
          <cell r="A999" t="str">
            <v>73547</v>
          </cell>
          <cell r="B999" t="str">
            <v>TOLIMA</v>
          </cell>
          <cell r="C999" t="str">
            <v>PIEDRAS</v>
          </cell>
          <cell r="D999">
            <v>97254617</v>
          </cell>
          <cell r="E999">
            <v>6554232</v>
          </cell>
          <cell r="F999">
            <v>103808849</v>
          </cell>
        </row>
        <row r="1000">
          <cell r="A1000" t="str">
            <v>73555</v>
          </cell>
          <cell r="B1000" t="str">
            <v>TOLIMA</v>
          </cell>
          <cell r="C1000" t="str">
            <v>PLANADAS</v>
          </cell>
          <cell r="D1000">
            <v>855573871</v>
          </cell>
          <cell r="E1000">
            <v>54376271</v>
          </cell>
          <cell r="F1000">
            <v>909950142</v>
          </cell>
        </row>
        <row r="1001">
          <cell r="A1001" t="str">
            <v>73563</v>
          </cell>
          <cell r="B1001" t="str">
            <v>TOLIMA</v>
          </cell>
          <cell r="C1001" t="str">
            <v>PRADO</v>
          </cell>
          <cell r="D1001">
            <v>159574822</v>
          </cell>
          <cell r="E1001">
            <v>0</v>
          </cell>
          <cell r="F1001">
            <v>159574822</v>
          </cell>
        </row>
        <row r="1002">
          <cell r="A1002" t="str">
            <v>73585</v>
          </cell>
          <cell r="B1002" t="str">
            <v>TOLIMA</v>
          </cell>
          <cell r="C1002" t="str">
            <v>PURIFICACIÓN</v>
          </cell>
          <cell r="D1002">
            <v>333924922</v>
          </cell>
          <cell r="E1002">
            <v>20568523</v>
          </cell>
          <cell r="F1002">
            <v>354493445</v>
          </cell>
        </row>
        <row r="1003">
          <cell r="A1003" t="str">
            <v>73616</v>
          </cell>
          <cell r="B1003" t="str">
            <v>TOLIMA</v>
          </cell>
          <cell r="C1003" t="str">
            <v>RIOBLANCO</v>
          </cell>
          <cell r="D1003">
            <v>634238992</v>
          </cell>
          <cell r="E1003">
            <v>50976786</v>
          </cell>
          <cell r="F1003">
            <v>685215778</v>
          </cell>
        </row>
        <row r="1004">
          <cell r="A1004" t="str">
            <v>73622</v>
          </cell>
          <cell r="B1004" t="str">
            <v>TOLIMA</v>
          </cell>
          <cell r="C1004" t="str">
            <v>RONCESVALLES</v>
          </cell>
          <cell r="D1004">
            <v>114123582</v>
          </cell>
          <cell r="E1004">
            <v>11642751</v>
          </cell>
          <cell r="F1004">
            <v>125766333</v>
          </cell>
        </row>
        <row r="1005">
          <cell r="A1005" t="str">
            <v>73624</v>
          </cell>
          <cell r="B1005" t="str">
            <v>TOLIMA</v>
          </cell>
          <cell r="C1005" t="str">
            <v>ROVIRA</v>
          </cell>
          <cell r="D1005">
            <v>475412956</v>
          </cell>
          <cell r="E1005">
            <v>31005451</v>
          </cell>
          <cell r="F1005">
            <v>506418407</v>
          </cell>
        </row>
        <row r="1006">
          <cell r="A1006" t="str">
            <v>73671</v>
          </cell>
          <cell r="B1006" t="str">
            <v>TOLIMA</v>
          </cell>
          <cell r="C1006" t="str">
            <v>SALDAÑA</v>
          </cell>
          <cell r="D1006">
            <v>237498601</v>
          </cell>
          <cell r="E1006">
            <v>21336755</v>
          </cell>
          <cell r="F1006">
            <v>258835356</v>
          </cell>
        </row>
        <row r="1007">
          <cell r="A1007" t="str">
            <v>73675</v>
          </cell>
          <cell r="B1007" t="str">
            <v>TOLIMA</v>
          </cell>
          <cell r="C1007" t="str">
            <v>SAN ANTONIO</v>
          </cell>
          <cell r="D1007">
            <v>317454308</v>
          </cell>
          <cell r="E1007">
            <v>0</v>
          </cell>
          <cell r="F1007">
            <v>317454308</v>
          </cell>
        </row>
        <row r="1008">
          <cell r="A1008" t="str">
            <v>73678</v>
          </cell>
          <cell r="B1008" t="str">
            <v>TOLIMA</v>
          </cell>
          <cell r="C1008" t="str">
            <v>SAN LUIS</v>
          </cell>
          <cell r="D1008">
            <v>245441227</v>
          </cell>
          <cell r="E1008">
            <v>20168738</v>
          </cell>
          <cell r="F1008">
            <v>265609965</v>
          </cell>
        </row>
        <row r="1009">
          <cell r="A1009" t="str">
            <v>73686</v>
          </cell>
          <cell r="B1009" t="str">
            <v>TOLIMA</v>
          </cell>
          <cell r="C1009" t="str">
            <v>SANTA ISABEL</v>
          </cell>
          <cell r="D1009">
            <v>106324967</v>
          </cell>
          <cell r="E1009">
            <v>19777276</v>
          </cell>
          <cell r="F1009">
            <v>126102243</v>
          </cell>
        </row>
        <row r="1010">
          <cell r="A1010" t="str">
            <v>73770</v>
          </cell>
          <cell r="B1010" t="str">
            <v>TOLIMA</v>
          </cell>
          <cell r="C1010" t="str">
            <v>SUÁREZ</v>
          </cell>
          <cell r="D1010">
            <v>54479168</v>
          </cell>
          <cell r="E1010">
            <v>0</v>
          </cell>
          <cell r="F1010">
            <v>54479168</v>
          </cell>
        </row>
        <row r="1011">
          <cell r="A1011" t="str">
            <v>73854</v>
          </cell>
          <cell r="B1011" t="str">
            <v>TOLIMA</v>
          </cell>
          <cell r="C1011" t="str">
            <v>VALLE DE SAN JUAN</v>
          </cell>
          <cell r="D1011">
            <v>92559243</v>
          </cell>
          <cell r="E1011">
            <v>3372474</v>
          </cell>
          <cell r="F1011">
            <v>95931717</v>
          </cell>
        </row>
        <row r="1012">
          <cell r="A1012" t="str">
            <v>73861</v>
          </cell>
          <cell r="B1012" t="str">
            <v>TOLIMA</v>
          </cell>
          <cell r="C1012" t="str">
            <v>VENADILLO</v>
          </cell>
          <cell r="D1012">
            <v>220262038</v>
          </cell>
          <cell r="E1012">
            <v>4025634</v>
          </cell>
          <cell r="F1012">
            <v>224287672</v>
          </cell>
        </row>
        <row r="1013">
          <cell r="A1013" t="str">
            <v>73870</v>
          </cell>
          <cell r="B1013" t="str">
            <v>TOLIMA</v>
          </cell>
          <cell r="C1013" t="str">
            <v>VILLAHERMOSA</v>
          </cell>
          <cell r="D1013">
            <v>163293100</v>
          </cell>
          <cell r="E1013">
            <v>23193235</v>
          </cell>
          <cell r="F1013">
            <v>186486335</v>
          </cell>
        </row>
        <row r="1014">
          <cell r="A1014" t="str">
            <v>73873</v>
          </cell>
          <cell r="B1014" t="str">
            <v>TOLIMA</v>
          </cell>
          <cell r="C1014" t="str">
            <v>VILLARRICA</v>
          </cell>
          <cell r="D1014">
            <v>93709736</v>
          </cell>
          <cell r="E1014">
            <v>13150258</v>
          </cell>
          <cell r="F1014">
            <v>106859994</v>
          </cell>
        </row>
        <row r="1015">
          <cell r="A1015" t="str">
            <v>76001</v>
          </cell>
          <cell r="B1015" t="str">
            <v>VALLE</v>
          </cell>
          <cell r="C1015" t="str">
            <v>CALI</v>
          </cell>
          <cell r="D1015">
            <v>13083767127</v>
          </cell>
          <cell r="E1015">
            <v>994453963</v>
          </cell>
          <cell r="F1015">
            <v>14078221090</v>
          </cell>
        </row>
        <row r="1016">
          <cell r="A1016" t="str">
            <v>76020</v>
          </cell>
          <cell r="B1016" t="str">
            <v>VALLE</v>
          </cell>
          <cell r="C1016" t="str">
            <v>ALCALÁ</v>
          </cell>
          <cell r="D1016">
            <v>195003015</v>
          </cell>
          <cell r="E1016">
            <v>0</v>
          </cell>
          <cell r="F1016">
            <v>195003015</v>
          </cell>
        </row>
        <row r="1017">
          <cell r="A1017" t="str">
            <v>76036</v>
          </cell>
          <cell r="B1017" t="str">
            <v>VALLE</v>
          </cell>
          <cell r="C1017" t="str">
            <v>ANDALUCÍA</v>
          </cell>
          <cell r="D1017">
            <v>204071308</v>
          </cell>
          <cell r="E1017">
            <v>0</v>
          </cell>
          <cell r="F1017">
            <v>204071308</v>
          </cell>
        </row>
        <row r="1018">
          <cell r="A1018" t="str">
            <v>76041</v>
          </cell>
          <cell r="B1018" t="str">
            <v>VALLE</v>
          </cell>
          <cell r="C1018" t="str">
            <v>ANSERMANUEVO</v>
          </cell>
          <cell r="D1018">
            <v>231329793</v>
          </cell>
          <cell r="E1018">
            <v>0</v>
          </cell>
          <cell r="F1018">
            <v>231329793</v>
          </cell>
        </row>
        <row r="1019">
          <cell r="A1019" t="str">
            <v>76054</v>
          </cell>
          <cell r="B1019" t="str">
            <v>VALLE</v>
          </cell>
          <cell r="C1019" t="str">
            <v>ARGELIA</v>
          </cell>
          <cell r="D1019">
            <v>91430814</v>
          </cell>
          <cell r="E1019">
            <v>0</v>
          </cell>
          <cell r="F1019">
            <v>91430814</v>
          </cell>
        </row>
        <row r="1020">
          <cell r="A1020" t="str">
            <v>76100</v>
          </cell>
          <cell r="B1020" t="str">
            <v>VALLE</v>
          </cell>
          <cell r="C1020" t="str">
            <v>BOLÍVAR</v>
          </cell>
          <cell r="D1020">
            <v>268137481</v>
          </cell>
          <cell r="E1020">
            <v>0</v>
          </cell>
          <cell r="F1020">
            <v>268137481</v>
          </cell>
        </row>
        <row r="1021">
          <cell r="A1021" t="str">
            <v>76109</v>
          </cell>
          <cell r="B1021" t="str">
            <v>VALLE</v>
          </cell>
          <cell r="C1021" t="str">
            <v>BUENAVENTURA</v>
          </cell>
          <cell r="D1021">
            <v>4469351421</v>
          </cell>
          <cell r="E1021">
            <v>82784392</v>
          </cell>
          <cell r="F1021">
            <v>4552135813</v>
          </cell>
        </row>
        <row r="1022">
          <cell r="A1022" t="str">
            <v>76111</v>
          </cell>
          <cell r="B1022" t="str">
            <v>VALLE</v>
          </cell>
          <cell r="C1022" t="str">
            <v>BUGA</v>
          </cell>
          <cell r="D1022">
            <v>1100998989</v>
          </cell>
          <cell r="E1022">
            <v>129899341</v>
          </cell>
          <cell r="F1022">
            <v>1230898330</v>
          </cell>
        </row>
        <row r="1023">
          <cell r="A1023" t="str">
            <v>76113</v>
          </cell>
          <cell r="B1023" t="str">
            <v>VALLE</v>
          </cell>
          <cell r="C1023" t="str">
            <v>BUGALAGRANDE</v>
          </cell>
          <cell r="D1023">
            <v>293292718</v>
          </cell>
          <cell r="E1023">
            <v>1704508</v>
          </cell>
          <cell r="F1023">
            <v>294997226</v>
          </cell>
        </row>
        <row r="1024">
          <cell r="A1024" t="str">
            <v>76122</v>
          </cell>
          <cell r="B1024" t="str">
            <v>VALLE</v>
          </cell>
          <cell r="C1024" t="str">
            <v>CAICEDONIA</v>
          </cell>
          <cell r="D1024">
            <v>309719507</v>
          </cell>
          <cell r="E1024">
            <v>6331420</v>
          </cell>
          <cell r="F1024">
            <v>316050927</v>
          </cell>
        </row>
        <row r="1025">
          <cell r="A1025" t="str">
            <v>76126</v>
          </cell>
          <cell r="B1025" t="str">
            <v>VALLE</v>
          </cell>
          <cell r="C1025" t="str">
            <v>CALIMA (DARIÉN)</v>
          </cell>
          <cell r="D1025">
            <v>246465305</v>
          </cell>
          <cell r="E1025">
            <v>13116009</v>
          </cell>
          <cell r="F1025">
            <v>259581314</v>
          </cell>
        </row>
        <row r="1026">
          <cell r="A1026" t="str">
            <v>76130</v>
          </cell>
          <cell r="B1026" t="str">
            <v>VALLE</v>
          </cell>
          <cell r="C1026" t="str">
            <v>CANDELARIA</v>
          </cell>
          <cell r="D1026">
            <v>1674306344</v>
          </cell>
          <cell r="E1026">
            <v>21809591</v>
          </cell>
          <cell r="F1026">
            <v>1696115935</v>
          </cell>
        </row>
        <row r="1027">
          <cell r="A1027" t="str">
            <v>76147</v>
          </cell>
          <cell r="B1027" t="str">
            <v>VALLE</v>
          </cell>
          <cell r="C1027" t="str">
            <v>CARTAGO</v>
          </cell>
          <cell r="D1027">
            <v>1342671668</v>
          </cell>
          <cell r="E1027">
            <v>55939765</v>
          </cell>
          <cell r="F1027">
            <v>1398611433</v>
          </cell>
        </row>
        <row r="1028">
          <cell r="A1028" t="str">
            <v>76233</v>
          </cell>
          <cell r="B1028" t="str">
            <v>VALLE</v>
          </cell>
          <cell r="C1028" t="str">
            <v>DAGUA</v>
          </cell>
          <cell r="D1028">
            <v>631622365</v>
          </cell>
          <cell r="E1028">
            <v>0</v>
          </cell>
          <cell r="F1028">
            <v>631622365</v>
          </cell>
        </row>
        <row r="1029">
          <cell r="A1029" t="str">
            <v>76243</v>
          </cell>
          <cell r="B1029" t="str">
            <v>VALLE</v>
          </cell>
          <cell r="C1029" t="str">
            <v>EL ÁGUILA</v>
          </cell>
          <cell r="D1029">
            <v>133733022</v>
          </cell>
          <cell r="E1029">
            <v>0</v>
          </cell>
          <cell r="F1029">
            <v>133733022</v>
          </cell>
        </row>
        <row r="1030">
          <cell r="A1030" t="str">
            <v>76246</v>
          </cell>
          <cell r="B1030" t="str">
            <v>VALLE</v>
          </cell>
          <cell r="C1030" t="str">
            <v>EL CAIRO</v>
          </cell>
          <cell r="D1030">
            <v>98195562</v>
          </cell>
          <cell r="E1030">
            <v>0</v>
          </cell>
          <cell r="F1030">
            <v>98195562</v>
          </cell>
        </row>
        <row r="1031">
          <cell r="A1031" t="str">
            <v>76248</v>
          </cell>
          <cell r="B1031" t="str">
            <v>VALLE</v>
          </cell>
          <cell r="C1031" t="str">
            <v>EL CERRITO</v>
          </cell>
          <cell r="D1031">
            <v>640298360</v>
          </cell>
          <cell r="E1031">
            <v>4825644</v>
          </cell>
          <cell r="F1031">
            <v>645124004</v>
          </cell>
        </row>
        <row r="1032">
          <cell r="A1032" t="str">
            <v>76250</v>
          </cell>
          <cell r="B1032" t="str">
            <v>VALLE</v>
          </cell>
          <cell r="C1032" t="str">
            <v>EL DOVIO</v>
          </cell>
          <cell r="D1032">
            <v>201047184</v>
          </cell>
          <cell r="E1032">
            <v>3995989</v>
          </cell>
          <cell r="F1032">
            <v>205043173</v>
          </cell>
        </row>
        <row r="1033">
          <cell r="A1033" t="str">
            <v>76275</v>
          </cell>
          <cell r="B1033" t="str">
            <v>VALLE</v>
          </cell>
          <cell r="C1033" t="str">
            <v>FLORIDA</v>
          </cell>
          <cell r="D1033">
            <v>745896946</v>
          </cell>
          <cell r="E1033">
            <v>14840954</v>
          </cell>
          <cell r="F1033">
            <v>760737900</v>
          </cell>
        </row>
        <row r="1034">
          <cell r="A1034" t="str">
            <v>76306</v>
          </cell>
          <cell r="B1034" t="str">
            <v>VALLE</v>
          </cell>
          <cell r="C1034" t="str">
            <v>GINEBRA</v>
          </cell>
          <cell r="D1034">
            <v>305929208</v>
          </cell>
          <cell r="E1034">
            <v>2620792</v>
          </cell>
          <cell r="F1034">
            <v>308550000</v>
          </cell>
        </row>
        <row r="1035">
          <cell r="A1035" t="str">
            <v>76318</v>
          </cell>
          <cell r="B1035" t="str">
            <v>VALLE</v>
          </cell>
          <cell r="C1035" t="str">
            <v>GUACARÍ</v>
          </cell>
          <cell r="D1035">
            <v>443557370</v>
          </cell>
          <cell r="E1035">
            <v>2842571</v>
          </cell>
          <cell r="F1035">
            <v>446399941</v>
          </cell>
        </row>
        <row r="1036">
          <cell r="A1036" t="str">
            <v>76364</v>
          </cell>
          <cell r="B1036" t="str">
            <v>VALLE</v>
          </cell>
          <cell r="C1036" t="str">
            <v>JAMUNDÍ</v>
          </cell>
          <cell r="D1036">
            <v>1964056797</v>
          </cell>
          <cell r="E1036">
            <v>188104041</v>
          </cell>
          <cell r="F1036">
            <v>2152160838</v>
          </cell>
        </row>
        <row r="1037">
          <cell r="A1037" t="str">
            <v>76377</v>
          </cell>
          <cell r="B1037" t="str">
            <v>VALLE</v>
          </cell>
          <cell r="C1037" t="str">
            <v>LA CUMBRE</v>
          </cell>
          <cell r="D1037">
            <v>216634028</v>
          </cell>
          <cell r="E1037">
            <v>5954040</v>
          </cell>
          <cell r="F1037">
            <v>222588068</v>
          </cell>
        </row>
        <row r="1038">
          <cell r="A1038" t="str">
            <v>76400</v>
          </cell>
          <cell r="B1038" t="str">
            <v>VALLE</v>
          </cell>
          <cell r="C1038" t="str">
            <v>LA UNIÓN</v>
          </cell>
          <cell r="D1038">
            <v>417992014</v>
          </cell>
          <cell r="E1038">
            <v>2985382</v>
          </cell>
          <cell r="F1038">
            <v>420977396</v>
          </cell>
        </row>
        <row r="1039">
          <cell r="A1039" t="str">
            <v>76403</v>
          </cell>
          <cell r="B1039" t="str">
            <v>VALLE</v>
          </cell>
          <cell r="C1039" t="str">
            <v>LA VICTORIA</v>
          </cell>
          <cell r="D1039">
            <v>156658074</v>
          </cell>
          <cell r="E1039">
            <v>9071111</v>
          </cell>
          <cell r="F1039">
            <v>165729185</v>
          </cell>
        </row>
        <row r="1040">
          <cell r="A1040" t="str">
            <v>76497</v>
          </cell>
          <cell r="B1040" t="str">
            <v>VALLE</v>
          </cell>
          <cell r="C1040" t="str">
            <v>OBANDO</v>
          </cell>
          <cell r="D1040">
            <v>127056497</v>
          </cell>
          <cell r="E1040">
            <v>2077172</v>
          </cell>
          <cell r="F1040">
            <v>129133669</v>
          </cell>
        </row>
        <row r="1041">
          <cell r="A1041" t="str">
            <v>76520</v>
          </cell>
          <cell r="B1041" t="str">
            <v>VALLE</v>
          </cell>
          <cell r="C1041" t="str">
            <v>PALMIRA</v>
          </cell>
          <cell r="D1041">
            <v>3462888572</v>
          </cell>
          <cell r="E1041">
            <v>136102935</v>
          </cell>
          <cell r="F1041">
            <v>3598991507</v>
          </cell>
        </row>
        <row r="1042">
          <cell r="A1042" t="str">
            <v>76563</v>
          </cell>
          <cell r="B1042" t="str">
            <v>VALLE</v>
          </cell>
          <cell r="C1042" t="str">
            <v>PRADERA</v>
          </cell>
          <cell r="D1042">
            <v>609203972</v>
          </cell>
          <cell r="E1042">
            <v>13181453</v>
          </cell>
          <cell r="F1042">
            <v>622385425</v>
          </cell>
        </row>
        <row r="1043">
          <cell r="A1043" t="str">
            <v>76606</v>
          </cell>
          <cell r="B1043" t="str">
            <v>VALLE</v>
          </cell>
          <cell r="C1043" t="str">
            <v>RESTREPO</v>
          </cell>
          <cell r="D1043">
            <v>285056274</v>
          </cell>
          <cell r="E1043">
            <v>0</v>
          </cell>
          <cell r="F1043">
            <v>285056274</v>
          </cell>
        </row>
        <row r="1044">
          <cell r="A1044" t="str">
            <v>76616</v>
          </cell>
          <cell r="B1044" t="str">
            <v>VALLE</v>
          </cell>
          <cell r="C1044" t="str">
            <v>RIOFRÍO</v>
          </cell>
          <cell r="D1044">
            <v>243758771</v>
          </cell>
          <cell r="E1044">
            <v>11077705</v>
          </cell>
          <cell r="F1044">
            <v>254836476</v>
          </cell>
        </row>
        <row r="1045">
          <cell r="A1045" t="str">
            <v>76622</v>
          </cell>
          <cell r="B1045" t="str">
            <v>VALLE</v>
          </cell>
          <cell r="C1045" t="str">
            <v>ROLDANILLO</v>
          </cell>
          <cell r="D1045">
            <v>406315355</v>
          </cell>
          <cell r="E1045">
            <v>0</v>
          </cell>
          <cell r="F1045">
            <v>406315355</v>
          </cell>
        </row>
        <row r="1046">
          <cell r="A1046" t="str">
            <v>76670</v>
          </cell>
          <cell r="B1046" t="str">
            <v>VALLE</v>
          </cell>
          <cell r="C1046" t="str">
            <v>SAN PEDRO</v>
          </cell>
          <cell r="D1046">
            <v>219854083</v>
          </cell>
          <cell r="E1046">
            <v>0</v>
          </cell>
          <cell r="F1046">
            <v>219854083</v>
          </cell>
        </row>
        <row r="1047">
          <cell r="A1047" t="str">
            <v>76736</v>
          </cell>
          <cell r="B1047" t="str">
            <v>VALLE</v>
          </cell>
          <cell r="C1047" t="str">
            <v>SEVILLA</v>
          </cell>
          <cell r="D1047">
            <v>404307192</v>
          </cell>
          <cell r="E1047">
            <v>4327641</v>
          </cell>
          <cell r="F1047">
            <v>408634833</v>
          </cell>
        </row>
        <row r="1048">
          <cell r="A1048" t="str">
            <v>76823</v>
          </cell>
          <cell r="B1048" t="str">
            <v>VALLE</v>
          </cell>
          <cell r="C1048" t="str">
            <v>TORO</v>
          </cell>
          <cell r="D1048">
            <v>183751010</v>
          </cell>
          <cell r="E1048">
            <v>8519649</v>
          </cell>
          <cell r="F1048">
            <v>192270659</v>
          </cell>
        </row>
        <row r="1049">
          <cell r="A1049" t="str">
            <v>76828</v>
          </cell>
          <cell r="B1049" t="str">
            <v>VALLE</v>
          </cell>
          <cell r="C1049" t="str">
            <v>TRUJILLO</v>
          </cell>
          <cell r="D1049">
            <v>297757923</v>
          </cell>
          <cell r="E1049">
            <v>0</v>
          </cell>
          <cell r="F1049">
            <v>297757923</v>
          </cell>
        </row>
        <row r="1050">
          <cell r="A1050" t="str">
            <v>76834</v>
          </cell>
          <cell r="B1050" t="str">
            <v>VALLE</v>
          </cell>
          <cell r="C1050" t="str">
            <v>TULUÁ</v>
          </cell>
          <cell r="D1050">
            <v>1908921864</v>
          </cell>
          <cell r="E1050">
            <v>134498275</v>
          </cell>
          <cell r="F1050">
            <v>2043420139</v>
          </cell>
        </row>
        <row r="1051">
          <cell r="A1051" t="str">
            <v>76845</v>
          </cell>
          <cell r="B1051" t="str">
            <v>VALLE</v>
          </cell>
          <cell r="C1051" t="str">
            <v>ULLOA</v>
          </cell>
          <cell r="D1051">
            <v>71658769</v>
          </cell>
          <cell r="E1051">
            <v>7671062</v>
          </cell>
          <cell r="F1051">
            <v>79329831</v>
          </cell>
        </row>
        <row r="1052">
          <cell r="A1052" t="str">
            <v>76863</v>
          </cell>
          <cell r="B1052" t="str">
            <v>VALLE</v>
          </cell>
          <cell r="C1052" t="str">
            <v>VERSALLES</v>
          </cell>
          <cell r="D1052">
            <v>102212041</v>
          </cell>
          <cell r="E1052">
            <v>0</v>
          </cell>
          <cell r="F1052">
            <v>102212041</v>
          </cell>
        </row>
        <row r="1053">
          <cell r="A1053" t="str">
            <v>76869</v>
          </cell>
          <cell r="B1053" t="str">
            <v>VALLE</v>
          </cell>
          <cell r="C1053" t="str">
            <v>VIJES</v>
          </cell>
          <cell r="D1053">
            <v>156591586</v>
          </cell>
          <cell r="E1053">
            <v>2946399</v>
          </cell>
          <cell r="F1053">
            <v>159537985</v>
          </cell>
        </row>
        <row r="1054">
          <cell r="A1054" t="str">
            <v>76890</v>
          </cell>
          <cell r="B1054" t="str">
            <v>VALLE</v>
          </cell>
          <cell r="C1054" t="str">
            <v>YOTOCO</v>
          </cell>
          <cell r="D1054">
            <v>248712495</v>
          </cell>
          <cell r="E1054">
            <v>6801120</v>
          </cell>
          <cell r="F1054">
            <v>255513615</v>
          </cell>
        </row>
        <row r="1055">
          <cell r="A1055" t="str">
            <v>76892</v>
          </cell>
          <cell r="B1055" t="str">
            <v>VALLE</v>
          </cell>
          <cell r="C1055" t="str">
            <v>YUMBO</v>
          </cell>
          <cell r="D1055">
            <v>1390376802</v>
          </cell>
          <cell r="E1055">
            <v>75535820</v>
          </cell>
          <cell r="F1055">
            <v>1465912622</v>
          </cell>
        </row>
        <row r="1056">
          <cell r="A1056" t="str">
            <v>76895</v>
          </cell>
          <cell r="B1056" t="str">
            <v>VALLE</v>
          </cell>
          <cell r="C1056" t="str">
            <v>ZARZAL</v>
          </cell>
          <cell r="D1056">
            <v>497115105</v>
          </cell>
          <cell r="E1056">
            <v>13758941</v>
          </cell>
          <cell r="F1056">
            <v>510874046</v>
          </cell>
        </row>
        <row r="1057">
          <cell r="A1057" t="str">
            <v>81001</v>
          </cell>
          <cell r="B1057" t="str">
            <v>ARAUCA</v>
          </cell>
          <cell r="C1057" t="str">
            <v>ARAUCA</v>
          </cell>
          <cell r="D1057">
            <v>2034115668</v>
          </cell>
          <cell r="E1057">
            <v>90497497</v>
          </cell>
          <cell r="F1057">
            <v>2124613165</v>
          </cell>
        </row>
        <row r="1058">
          <cell r="A1058" t="str">
            <v>81065</v>
          </cell>
          <cell r="B1058" t="str">
            <v>ARAUCA</v>
          </cell>
          <cell r="C1058" t="str">
            <v>ARAUQUITA</v>
          </cell>
          <cell r="D1058">
            <v>1351042556</v>
          </cell>
          <cell r="E1058">
            <v>183215412</v>
          </cell>
          <cell r="F1058">
            <v>1534257968</v>
          </cell>
        </row>
        <row r="1059">
          <cell r="A1059" t="str">
            <v>81220</v>
          </cell>
          <cell r="B1059" t="str">
            <v>ARAUCA</v>
          </cell>
          <cell r="C1059" t="str">
            <v>CRAVO NORTE</v>
          </cell>
          <cell r="D1059">
            <v>86670732</v>
          </cell>
          <cell r="E1059">
            <v>12827123</v>
          </cell>
          <cell r="F1059">
            <v>99497855</v>
          </cell>
        </row>
        <row r="1060">
          <cell r="A1060" t="str">
            <v>81300</v>
          </cell>
          <cell r="B1060" t="str">
            <v>ARAUCA</v>
          </cell>
          <cell r="C1060" t="str">
            <v>FORTUL</v>
          </cell>
          <cell r="D1060">
            <v>632021727</v>
          </cell>
          <cell r="E1060">
            <v>26767397</v>
          </cell>
          <cell r="F1060">
            <v>658789124</v>
          </cell>
        </row>
        <row r="1061">
          <cell r="A1061" t="str">
            <v>81591</v>
          </cell>
          <cell r="B1061" t="str">
            <v>ARAUCA</v>
          </cell>
          <cell r="C1061" t="str">
            <v>PUERTO RONDÓN</v>
          </cell>
          <cell r="D1061">
            <v>84056599</v>
          </cell>
          <cell r="E1061">
            <v>8118838</v>
          </cell>
          <cell r="F1061">
            <v>92175437</v>
          </cell>
        </row>
        <row r="1062">
          <cell r="A1062" t="str">
            <v>81736</v>
          </cell>
          <cell r="B1062" t="str">
            <v>ARAUCA</v>
          </cell>
          <cell r="C1062" t="str">
            <v>SARAVENA</v>
          </cell>
          <cell r="D1062">
            <v>1379744740</v>
          </cell>
          <cell r="E1062">
            <v>82465488</v>
          </cell>
          <cell r="F1062">
            <v>1462210228</v>
          </cell>
        </row>
        <row r="1063">
          <cell r="A1063" t="str">
            <v>81794</v>
          </cell>
          <cell r="B1063" t="str">
            <v>ARAUCA</v>
          </cell>
          <cell r="C1063" t="str">
            <v>TAME</v>
          </cell>
          <cell r="D1063">
            <v>1677483080</v>
          </cell>
          <cell r="E1063">
            <v>91631117</v>
          </cell>
          <cell r="F1063">
            <v>1769114197</v>
          </cell>
        </row>
        <row r="1064">
          <cell r="A1064" t="str">
            <v>85001</v>
          </cell>
          <cell r="B1064" t="str">
            <v>CASANARE</v>
          </cell>
          <cell r="C1064" t="str">
            <v>YOPAL</v>
          </cell>
          <cell r="D1064">
            <v>3100655318</v>
          </cell>
          <cell r="E1064">
            <v>219501869</v>
          </cell>
          <cell r="F1064">
            <v>3320157187</v>
          </cell>
        </row>
        <row r="1065">
          <cell r="A1065" t="str">
            <v>85010</v>
          </cell>
          <cell r="B1065" t="str">
            <v>CASANARE</v>
          </cell>
          <cell r="C1065" t="str">
            <v>AGUAZUL</v>
          </cell>
          <cell r="D1065">
            <v>708052011</v>
          </cell>
          <cell r="E1065">
            <v>41185593</v>
          </cell>
          <cell r="F1065">
            <v>749237604</v>
          </cell>
        </row>
        <row r="1066">
          <cell r="A1066" t="str">
            <v>85015</v>
          </cell>
          <cell r="B1066" t="str">
            <v>CASANARE</v>
          </cell>
          <cell r="C1066" t="str">
            <v>CHAMEZA</v>
          </cell>
          <cell r="D1066">
            <v>38898204</v>
          </cell>
          <cell r="E1066">
            <v>7779641</v>
          </cell>
          <cell r="F1066">
            <v>46677845</v>
          </cell>
        </row>
        <row r="1067">
          <cell r="A1067" t="str">
            <v>85125</v>
          </cell>
          <cell r="B1067" t="str">
            <v>CASANARE</v>
          </cell>
          <cell r="C1067" t="str">
            <v>HATO COROZAL</v>
          </cell>
          <cell r="D1067">
            <v>438696421</v>
          </cell>
          <cell r="E1067">
            <v>8704878</v>
          </cell>
          <cell r="F1067">
            <v>447401299</v>
          </cell>
        </row>
        <row r="1068">
          <cell r="A1068" t="str">
            <v>85136</v>
          </cell>
          <cell r="B1068" t="str">
            <v>CASANARE</v>
          </cell>
          <cell r="C1068" t="str">
            <v>LA SALINA</v>
          </cell>
          <cell r="D1068">
            <v>23537874</v>
          </cell>
          <cell r="E1068">
            <v>4707575</v>
          </cell>
          <cell r="F1068">
            <v>28245449</v>
          </cell>
        </row>
        <row r="1069">
          <cell r="A1069" t="str">
            <v>85139</v>
          </cell>
          <cell r="B1069" t="str">
            <v>CASANARE</v>
          </cell>
          <cell r="C1069" t="str">
            <v>MANÍ</v>
          </cell>
          <cell r="D1069">
            <v>362255881</v>
          </cell>
          <cell r="E1069">
            <v>14099556</v>
          </cell>
          <cell r="F1069">
            <v>376355437</v>
          </cell>
        </row>
        <row r="1070">
          <cell r="A1070" t="str">
            <v>85162</v>
          </cell>
          <cell r="B1070" t="str">
            <v>CASANARE</v>
          </cell>
          <cell r="C1070" t="str">
            <v>MONTERREY</v>
          </cell>
          <cell r="D1070">
            <v>313512546</v>
          </cell>
          <cell r="E1070">
            <v>0</v>
          </cell>
          <cell r="F1070">
            <v>313512546</v>
          </cell>
        </row>
        <row r="1071">
          <cell r="A1071" t="str">
            <v>85225</v>
          </cell>
          <cell r="B1071" t="str">
            <v>CASANARE</v>
          </cell>
          <cell r="C1071" t="str">
            <v>NUNCHÍA</v>
          </cell>
          <cell r="D1071">
            <v>210538352</v>
          </cell>
          <cell r="E1071">
            <v>8703473</v>
          </cell>
          <cell r="F1071">
            <v>219241825</v>
          </cell>
        </row>
        <row r="1072">
          <cell r="A1072" t="str">
            <v>85230</v>
          </cell>
          <cell r="B1072" t="str">
            <v>CASANARE</v>
          </cell>
          <cell r="C1072" t="str">
            <v>OROCUÉ</v>
          </cell>
          <cell r="D1072">
            <v>308427282</v>
          </cell>
          <cell r="E1072">
            <v>14477362</v>
          </cell>
          <cell r="F1072">
            <v>322904644</v>
          </cell>
        </row>
        <row r="1073">
          <cell r="A1073" t="str">
            <v>85250</v>
          </cell>
          <cell r="B1073" t="str">
            <v>CASANARE</v>
          </cell>
          <cell r="C1073" t="str">
            <v>PAZ DE ARIPORO</v>
          </cell>
          <cell r="D1073">
            <v>972614390</v>
          </cell>
          <cell r="E1073">
            <v>34588117</v>
          </cell>
          <cell r="F1073">
            <v>1007202507</v>
          </cell>
        </row>
        <row r="1074">
          <cell r="A1074" t="str">
            <v>85263</v>
          </cell>
          <cell r="B1074" t="str">
            <v>CASANARE</v>
          </cell>
          <cell r="C1074" t="str">
            <v>PORE</v>
          </cell>
          <cell r="D1074">
            <v>289233128</v>
          </cell>
          <cell r="E1074">
            <v>15427534</v>
          </cell>
          <cell r="F1074">
            <v>304660662</v>
          </cell>
        </row>
        <row r="1075">
          <cell r="A1075" t="str">
            <v>85279</v>
          </cell>
          <cell r="B1075" t="str">
            <v>CASANARE</v>
          </cell>
          <cell r="C1075" t="str">
            <v>RECETOR</v>
          </cell>
          <cell r="D1075">
            <v>19155758</v>
          </cell>
          <cell r="E1075">
            <v>3831152</v>
          </cell>
          <cell r="F1075">
            <v>22986910</v>
          </cell>
        </row>
        <row r="1076">
          <cell r="A1076" t="str">
            <v>85300</v>
          </cell>
          <cell r="B1076" t="str">
            <v>CASANARE</v>
          </cell>
          <cell r="C1076" t="str">
            <v>SABANALARGA</v>
          </cell>
          <cell r="D1076">
            <v>59009378</v>
          </cell>
          <cell r="E1076">
            <v>11273562</v>
          </cell>
          <cell r="F1076">
            <v>70282940</v>
          </cell>
        </row>
        <row r="1077">
          <cell r="A1077" t="str">
            <v>85315</v>
          </cell>
          <cell r="B1077" t="str">
            <v>CASANARE</v>
          </cell>
          <cell r="C1077" t="str">
            <v>SACAMA</v>
          </cell>
          <cell r="D1077">
            <v>33162799</v>
          </cell>
          <cell r="E1077">
            <v>6632560</v>
          </cell>
          <cell r="F1077">
            <v>39795359</v>
          </cell>
        </row>
        <row r="1078">
          <cell r="A1078" t="str">
            <v>85325</v>
          </cell>
          <cell r="B1078" t="str">
            <v>CASANARE</v>
          </cell>
          <cell r="C1078" t="str">
            <v>SAN LUIS DE PALENQUE</v>
          </cell>
          <cell r="D1078">
            <v>172384532</v>
          </cell>
          <cell r="E1078">
            <v>19618699</v>
          </cell>
          <cell r="F1078">
            <v>192003231</v>
          </cell>
        </row>
        <row r="1079">
          <cell r="A1079" t="str">
            <v>85400</v>
          </cell>
          <cell r="B1079" t="str">
            <v>CASANARE</v>
          </cell>
          <cell r="C1079" t="str">
            <v>TAMARA</v>
          </cell>
          <cell r="D1079">
            <v>180119847</v>
          </cell>
          <cell r="E1079">
            <v>3667065</v>
          </cell>
          <cell r="F1079">
            <v>183786912</v>
          </cell>
        </row>
        <row r="1080">
          <cell r="A1080" t="str">
            <v>85410</v>
          </cell>
          <cell r="B1080" t="str">
            <v>CASANARE</v>
          </cell>
          <cell r="C1080" t="str">
            <v>TAURAMENA</v>
          </cell>
          <cell r="D1080">
            <v>541516617</v>
          </cell>
          <cell r="E1080">
            <v>30886794</v>
          </cell>
          <cell r="F1080">
            <v>572403411</v>
          </cell>
        </row>
        <row r="1081">
          <cell r="A1081" t="str">
            <v>85430</v>
          </cell>
          <cell r="B1081" t="str">
            <v>CASANARE</v>
          </cell>
          <cell r="C1081" t="str">
            <v>TRINIDAD</v>
          </cell>
          <cell r="D1081">
            <v>335488129</v>
          </cell>
          <cell r="E1081">
            <v>22054046</v>
          </cell>
          <cell r="F1081">
            <v>357542175</v>
          </cell>
        </row>
        <row r="1082">
          <cell r="A1082" t="str">
            <v>85440</v>
          </cell>
          <cell r="B1082" t="str">
            <v>CASANARE</v>
          </cell>
          <cell r="C1082" t="str">
            <v>VILLANUEVA</v>
          </cell>
          <cell r="D1082">
            <v>764562450</v>
          </cell>
          <cell r="E1082">
            <v>3693180</v>
          </cell>
          <cell r="F1082">
            <v>768255630</v>
          </cell>
        </row>
        <row r="1083">
          <cell r="A1083" t="str">
            <v>86001</v>
          </cell>
          <cell r="B1083" t="str">
            <v>PUTUMAYO</v>
          </cell>
          <cell r="C1083" t="str">
            <v>MOCOA</v>
          </cell>
          <cell r="D1083">
            <v>968492632</v>
          </cell>
          <cell r="E1083">
            <v>60328153</v>
          </cell>
          <cell r="F1083">
            <v>1028820785</v>
          </cell>
        </row>
        <row r="1084">
          <cell r="A1084" t="str">
            <v>86219</v>
          </cell>
          <cell r="B1084" t="str">
            <v>PUTUMAYO</v>
          </cell>
          <cell r="C1084" t="str">
            <v>COLÓN</v>
          </cell>
          <cell r="D1084">
            <v>73778199</v>
          </cell>
          <cell r="E1084">
            <v>14134041</v>
          </cell>
          <cell r="F1084">
            <v>87912240</v>
          </cell>
        </row>
        <row r="1085">
          <cell r="A1085" t="str">
            <v>86320</v>
          </cell>
          <cell r="B1085" t="str">
            <v>PUTUMAYO</v>
          </cell>
          <cell r="C1085" t="str">
            <v>ORITO</v>
          </cell>
          <cell r="D1085">
            <v>973561034</v>
          </cell>
          <cell r="E1085">
            <v>190923595</v>
          </cell>
          <cell r="F1085">
            <v>1164484629</v>
          </cell>
        </row>
        <row r="1086">
          <cell r="A1086" t="str">
            <v>86568</v>
          </cell>
          <cell r="B1086" t="str">
            <v>PUTUMAYO</v>
          </cell>
          <cell r="C1086" t="str">
            <v>PUERTO ASÍS</v>
          </cell>
          <cell r="D1086">
            <v>1470133712</v>
          </cell>
          <cell r="E1086">
            <v>251894983</v>
          </cell>
          <cell r="F1086">
            <v>1722028695</v>
          </cell>
        </row>
        <row r="1087">
          <cell r="A1087" t="str">
            <v>86569</v>
          </cell>
          <cell r="B1087" t="str">
            <v>PUTUMAYO</v>
          </cell>
          <cell r="C1087" t="str">
            <v>PUERTO CAICEDO</v>
          </cell>
          <cell r="D1087">
            <v>256457855</v>
          </cell>
          <cell r="E1087">
            <v>51291572</v>
          </cell>
          <cell r="F1087">
            <v>307749427</v>
          </cell>
        </row>
        <row r="1088">
          <cell r="A1088" t="str">
            <v>86571</v>
          </cell>
          <cell r="B1088" t="str">
            <v>PUTUMAYO</v>
          </cell>
          <cell r="C1088" t="str">
            <v>PUERTO GUZMÁN</v>
          </cell>
          <cell r="D1088">
            <v>634223367</v>
          </cell>
          <cell r="E1088">
            <v>120896109</v>
          </cell>
          <cell r="F1088">
            <v>755119476</v>
          </cell>
        </row>
        <row r="1089">
          <cell r="A1089" t="str">
            <v>86573</v>
          </cell>
          <cell r="B1089" t="str">
            <v>PUTUMAYO</v>
          </cell>
          <cell r="C1089" t="str">
            <v>PUERTO LEGUÍZAMO</v>
          </cell>
          <cell r="D1089">
            <v>597224996</v>
          </cell>
          <cell r="E1089">
            <v>106830927</v>
          </cell>
          <cell r="F1089">
            <v>704055923</v>
          </cell>
        </row>
        <row r="1090">
          <cell r="A1090" t="str">
            <v>86749</v>
          </cell>
          <cell r="B1090" t="str">
            <v>PUTUMAYO</v>
          </cell>
          <cell r="C1090" t="str">
            <v>SIBUNDOY</v>
          </cell>
          <cell r="D1090">
            <v>273554595</v>
          </cell>
          <cell r="E1090">
            <v>49439891</v>
          </cell>
          <cell r="F1090">
            <v>322994486</v>
          </cell>
        </row>
        <row r="1091">
          <cell r="A1091" t="str">
            <v>86755</v>
          </cell>
          <cell r="B1091" t="str">
            <v>PUTUMAYO</v>
          </cell>
          <cell r="C1091" t="str">
            <v>SAN FRANCISCO</v>
          </cell>
          <cell r="D1091">
            <v>69714663</v>
          </cell>
          <cell r="E1091">
            <v>10354281</v>
          </cell>
          <cell r="F1091">
            <v>80068944</v>
          </cell>
        </row>
        <row r="1092">
          <cell r="A1092" t="str">
            <v>86757</v>
          </cell>
          <cell r="B1092" t="str">
            <v>PUTUMAYO</v>
          </cell>
          <cell r="C1092" t="str">
            <v>SAN MIGUEL</v>
          </cell>
          <cell r="D1092">
            <v>531490515</v>
          </cell>
          <cell r="E1092">
            <v>104655857</v>
          </cell>
          <cell r="F1092">
            <v>636146372</v>
          </cell>
        </row>
        <row r="1093">
          <cell r="A1093" t="str">
            <v>86760</v>
          </cell>
          <cell r="B1093" t="str">
            <v>PUTUMAYO</v>
          </cell>
          <cell r="C1093" t="str">
            <v>SANTIAGO</v>
          </cell>
          <cell r="D1093">
            <v>138742783</v>
          </cell>
          <cell r="E1093">
            <v>21518384</v>
          </cell>
          <cell r="F1093">
            <v>160261167</v>
          </cell>
        </row>
        <row r="1094">
          <cell r="A1094" t="str">
            <v>86865</v>
          </cell>
          <cell r="B1094" t="str">
            <v>PUTUMAYO</v>
          </cell>
          <cell r="C1094" t="str">
            <v>VALLE DEL GUAMUEZ</v>
          </cell>
          <cell r="D1094">
            <v>797766281</v>
          </cell>
          <cell r="E1094">
            <v>134654980</v>
          </cell>
          <cell r="F1094">
            <v>932421261</v>
          </cell>
        </row>
        <row r="1095">
          <cell r="A1095" t="str">
            <v>86885</v>
          </cell>
          <cell r="B1095" t="str">
            <v>PUTUMAYO</v>
          </cell>
          <cell r="C1095" t="str">
            <v>VILLAGARZÓN</v>
          </cell>
          <cell r="D1095">
            <v>560025317</v>
          </cell>
          <cell r="E1095">
            <v>104363891</v>
          </cell>
          <cell r="F1095">
            <v>664389208</v>
          </cell>
        </row>
        <row r="1096">
          <cell r="A1096" t="str">
            <v>88001</v>
          </cell>
          <cell r="B1096" t="str">
            <v>SAN ANDRES</v>
          </cell>
          <cell r="C1096" t="str">
            <v>SAN ANDRÉS</v>
          </cell>
          <cell r="D1096">
            <v>585068680</v>
          </cell>
          <cell r="E1096">
            <v>60223274</v>
          </cell>
          <cell r="F1096">
            <v>645291954</v>
          </cell>
        </row>
        <row r="1097">
          <cell r="A1097" t="str">
            <v>88564</v>
          </cell>
          <cell r="B1097" t="str">
            <v>SAN ANDRES</v>
          </cell>
          <cell r="C1097" t="str">
            <v>PROVIDENCIA</v>
          </cell>
          <cell r="D1097">
            <v>79877287</v>
          </cell>
          <cell r="E1097">
            <v>4476052</v>
          </cell>
          <cell r="F1097">
            <v>84353339</v>
          </cell>
        </row>
        <row r="1098">
          <cell r="A1098" t="str">
            <v>91001</v>
          </cell>
          <cell r="B1098" t="str">
            <v>AMAZONAS</v>
          </cell>
          <cell r="C1098" t="str">
            <v>LETICIA</v>
          </cell>
          <cell r="D1098">
            <v>1405985350</v>
          </cell>
          <cell r="E1098">
            <v>26612695</v>
          </cell>
          <cell r="F1098">
            <v>1432598045</v>
          </cell>
        </row>
        <row r="1099">
          <cell r="A1099" t="str">
            <v>91540</v>
          </cell>
          <cell r="B1099" t="str">
            <v>AMAZONAS</v>
          </cell>
          <cell r="C1099" t="str">
            <v>PUERTO NARIÑO</v>
          </cell>
          <cell r="D1099">
            <v>262457667</v>
          </cell>
          <cell r="E1099">
            <v>0</v>
          </cell>
          <cell r="F1099">
            <v>262457667</v>
          </cell>
        </row>
        <row r="1100">
          <cell r="A1100" t="str">
            <v>94001</v>
          </cell>
          <cell r="B1100" t="str">
            <v>GUAINIA</v>
          </cell>
          <cell r="C1100" t="str">
            <v>PUERTO INÍRIDA</v>
          </cell>
          <cell r="D1100">
            <v>1156145287</v>
          </cell>
          <cell r="E1100">
            <v>69973362</v>
          </cell>
          <cell r="F1100">
            <v>1226118649</v>
          </cell>
        </row>
        <row r="1101">
          <cell r="A1101" t="str">
            <v>94343</v>
          </cell>
          <cell r="B1101" t="str">
            <v>GUAINIA</v>
          </cell>
          <cell r="C1101" t="str">
            <v>BARRANCOMINAS</v>
          </cell>
          <cell r="D1101">
            <v>0</v>
          </cell>
          <cell r="E1101">
            <v>0</v>
          </cell>
          <cell r="F1101">
            <v>0</v>
          </cell>
        </row>
        <row r="1102">
          <cell r="A1102" t="str">
            <v>95001</v>
          </cell>
          <cell r="B1102" t="str">
            <v>GUAVIARE</v>
          </cell>
          <cell r="C1102" t="str">
            <v>SAN JOSÉ DEL GUAVIARE</v>
          </cell>
          <cell r="D1102">
            <v>1314703836</v>
          </cell>
          <cell r="E1102">
            <v>115604990</v>
          </cell>
          <cell r="F1102">
            <v>1430308826</v>
          </cell>
        </row>
        <row r="1103">
          <cell r="A1103" t="str">
            <v>95015</v>
          </cell>
          <cell r="B1103" t="str">
            <v>GUAVIARE</v>
          </cell>
          <cell r="C1103" t="str">
            <v>CALAMAR</v>
          </cell>
          <cell r="D1103">
            <v>228785069</v>
          </cell>
          <cell r="E1103">
            <v>32287550</v>
          </cell>
          <cell r="F1103">
            <v>261072619</v>
          </cell>
        </row>
        <row r="1104">
          <cell r="A1104" t="str">
            <v>95025</v>
          </cell>
          <cell r="B1104" t="str">
            <v>GUAVIARE</v>
          </cell>
          <cell r="C1104" t="str">
            <v>EL RETORNO</v>
          </cell>
          <cell r="D1104">
            <v>310865732</v>
          </cell>
          <cell r="E1104">
            <v>42286064</v>
          </cell>
          <cell r="F1104">
            <v>353151796</v>
          </cell>
        </row>
        <row r="1105">
          <cell r="A1105" t="str">
            <v>95200</v>
          </cell>
          <cell r="B1105" t="str">
            <v>GUAVIARE</v>
          </cell>
          <cell r="C1105" t="str">
            <v>MIRAFLORES</v>
          </cell>
          <cell r="D1105">
            <v>60062014</v>
          </cell>
          <cell r="E1105">
            <v>11899906</v>
          </cell>
          <cell r="F1105">
            <v>71961920</v>
          </cell>
        </row>
        <row r="1106">
          <cell r="A1106" t="str">
            <v>97001</v>
          </cell>
          <cell r="B1106" t="str">
            <v>VAUPES</v>
          </cell>
          <cell r="C1106" t="str">
            <v>MITÚ</v>
          </cell>
          <cell r="D1106">
            <v>1176363166</v>
          </cell>
          <cell r="E1106">
            <v>20931915</v>
          </cell>
          <cell r="F1106">
            <v>1197295081</v>
          </cell>
        </row>
        <row r="1107">
          <cell r="A1107" t="str">
            <v>97161</v>
          </cell>
          <cell r="B1107" t="str">
            <v>VAUPES</v>
          </cell>
          <cell r="C1107" t="str">
            <v>CARURÚ</v>
          </cell>
          <cell r="D1107">
            <v>88473315</v>
          </cell>
          <cell r="E1107">
            <v>0</v>
          </cell>
          <cell r="F1107">
            <v>88473315</v>
          </cell>
        </row>
        <row r="1108">
          <cell r="A1108" t="str">
            <v>97666</v>
          </cell>
          <cell r="B1108" t="str">
            <v>VAUPES</v>
          </cell>
          <cell r="C1108" t="str">
            <v>TARAIRA</v>
          </cell>
          <cell r="D1108">
            <v>32230915</v>
          </cell>
          <cell r="E1108">
            <v>0</v>
          </cell>
          <cell r="F1108">
            <v>32230915</v>
          </cell>
        </row>
        <row r="1109">
          <cell r="A1109" t="str">
            <v>99001</v>
          </cell>
          <cell r="B1109" t="str">
            <v>VICHADA</v>
          </cell>
          <cell r="C1109" t="str">
            <v>PUERTO CARREÑO</v>
          </cell>
          <cell r="D1109">
            <v>695714665</v>
          </cell>
          <cell r="E1109">
            <v>5327785</v>
          </cell>
          <cell r="F1109">
            <v>701042450</v>
          </cell>
        </row>
        <row r="1110">
          <cell r="A1110" t="str">
            <v>99524</v>
          </cell>
          <cell r="B1110" t="str">
            <v>VICHADA</v>
          </cell>
          <cell r="C1110" t="str">
            <v>LA PRIMAVERA</v>
          </cell>
          <cell r="D1110">
            <v>344669315</v>
          </cell>
          <cell r="E1110">
            <v>4646317</v>
          </cell>
          <cell r="F1110">
            <v>349315632</v>
          </cell>
        </row>
        <row r="1111">
          <cell r="A1111" t="str">
            <v>99624</v>
          </cell>
          <cell r="B1111" t="str">
            <v>VICHADA</v>
          </cell>
          <cell r="C1111" t="str">
            <v>SANTA ROSALÍA</v>
          </cell>
          <cell r="D1111">
            <v>129123278</v>
          </cell>
          <cell r="E1111">
            <v>10261841</v>
          </cell>
          <cell r="F1111">
            <v>139385119</v>
          </cell>
        </row>
        <row r="1112">
          <cell r="A1112" t="str">
            <v>99773</v>
          </cell>
          <cell r="B1112" t="str">
            <v>VICHADA</v>
          </cell>
          <cell r="C1112" t="str">
            <v>CUMARIBO</v>
          </cell>
          <cell r="D1112">
            <v>1813612437</v>
          </cell>
          <cell r="E1112">
            <v>30284075</v>
          </cell>
          <cell r="F1112">
            <v>1843896512</v>
          </cell>
        </row>
        <row r="1113">
          <cell r="A1113" t="str">
            <v>91</v>
          </cell>
          <cell r="B1113" t="str">
            <v>AMAZONAS</v>
          </cell>
          <cell r="C1113" t="str">
            <v>ÁREAS NO MUNICIPALIZADAS</v>
          </cell>
          <cell r="D1113">
            <v>619768306</v>
          </cell>
          <cell r="E1113">
            <v>599115</v>
          </cell>
          <cell r="F1113">
            <v>620367421</v>
          </cell>
        </row>
        <row r="1114">
          <cell r="A1114" t="str">
            <v>94</v>
          </cell>
          <cell r="B1114" t="str">
            <v>GUAINIA</v>
          </cell>
          <cell r="C1114" t="str">
            <v>ÁREAS NO MUNICIPALIZADAS</v>
          </cell>
          <cell r="D1114">
            <v>379586911</v>
          </cell>
          <cell r="E1114">
            <v>3722033</v>
          </cell>
          <cell r="F1114">
            <v>383308944</v>
          </cell>
        </row>
        <row r="1115">
          <cell r="A1115" t="str">
            <v>97</v>
          </cell>
          <cell r="B1115" t="str">
            <v>VAUPES</v>
          </cell>
          <cell r="C1115" t="str">
            <v>ÁREAS NO MUNICIPALIZADAS</v>
          </cell>
          <cell r="D1115">
            <v>315926748</v>
          </cell>
          <cell r="E1115">
            <v>0</v>
          </cell>
          <cell r="F1115">
            <v>315926748</v>
          </cell>
        </row>
      </sheetData>
      <sheetData sheetId="2">
        <row r="9">
          <cell r="A9" t="str">
            <v>05001</v>
          </cell>
          <cell r="B9" t="str">
            <v>ANTIOQUIA</v>
          </cell>
          <cell r="C9" t="str">
            <v>MEDELLÍN</v>
          </cell>
          <cell r="D9">
            <v>5114343936</v>
          </cell>
          <cell r="E9">
            <v>5317415424</v>
          </cell>
          <cell r="F9">
            <v>14362595328</v>
          </cell>
          <cell r="G9">
            <v>24794354688</v>
          </cell>
        </row>
        <row r="10">
          <cell r="A10" t="str">
            <v>05002</v>
          </cell>
          <cell r="B10" t="str">
            <v>ANTIOQUIA</v>
          </cell>
          <cell r="C10" t="str">
            <v>ABEJORRAL</v>
          </cell>
          <cell r="D10">
            <v>50643176</v>
          </cell>
          <cell r="E10">
            <v>52654028</v>
          </cell>
          <cell r="F10">
            <v>158023408</v>
          </cell>
          <cell r="G10">
            <v>261320612</v>
          </cell>
        </row>
        <row r="11">
          <cell r="A11" t="str">
            <v>05004</v>
          </cell>
          <cell r="B11" t="str">
            <v>ANTIOQUIA</v>
          </cell>
          <cell r="C11" t="str">
            <v>ABRIAQUÍ</v>
          </cell>
          <cell r="D11">
            <v>6483353</v>
          </cell>
          <cell r="E11">
            <v>5392626</v>
          </cell>
          <cell r="F11">
            <v>18207180</v>
          </cell>
          <cell r="G11">
            <v>30083159</v>
          </cell>
        </row>
        <row r="12">
          <cell r="A12" t="str">
            <v>05021</v>
          </cell>
          <cell r="B12" t="str">
            <v>ANTIOQUIA</v>
          </cell>
          <cell r="C12" t="str">
            <v>ALEJANDRÍA</v>
          </cell>
          <cell r="D12">
            <v>11771822</v>
          </cell>
          <cell r="E12">
            <v>13769141</v>
          </cell>
          <cell r="F12">
            <v>41323464</v>
          </cell>
          <cell r="G12">
            <v>66864427</v>
          </cell>
        </row>
        <row r="13">
          <cell r="A13" t="str">
            <v>05030</v>
          </cell>
          <cell r="B13" t="str">
            <v>ANTIOQUIA</v>
          </cell>
          <cell r="C13" t="str">
            <v>AMAGÁ</v>
          </cell>
          <cell r="D13">
            <v>64922036</v>
          </cell>
          <cell r="E13">
            <v>59999868</v>
          </cell>
          <cell r="F13">
            <v>202578176</v>
          </cell>
          <cell r="G13">
            <v>327500080</v>
          </cell>
        </row>
        <row r="14">
          <cell r="A14" t="str">
            <v>05031</v>
          </cell>
          <cell r="B14" t="str">
            <v>ANTIOQUIA</v>
          </cell>
          <cell r="C14" t="str">
            <v>AMALFI</v>
          </cell>
          <cell r="D14">
            <v>107226832</v>
          </cell>
          <cell r="E14">
            <v>91214512</v>
          </cell>
          <cell r="F14">
            <v>307968512</v>
          </cell>
          <cell r="G14">
            <v>506409856</v>
          </cell>
        </row>
        <row r="15">
          <cell r="A15" t="str">
            <v>05034</v>
          </cell>
          <cell r="B15" t="str">
            <v>ANTIOQUIA</v>
          </cell>
          <cell r="C15" t="str">
            <v>ANDES</v>
          </cell>
          <cell r="D15">
            <v>129136000</v>
          </cell>
          <cell r="E15">
            <v>120837160</v>
          </cell>
          <cell r="F15">
            <v>362652224</v>
          </cell>
          <cell r="G15">
            <v>612625384</v>
          </cell>
        </row>
        <row r="16">
          <cell r="A16" t="str">
            <v>05036</v>
          </cell>
          <cell r="B16" t="str">
            <v>ANTIOQUIA</v>
          </cell>
          <cell r="C16" t="str">
            <v>ANGELÓPOLIS</v>
          </cell>
          <cell r="D16">
            <v>16529231</v>
          </cell>
          <cell r="E16">
            <v>15466990</v>
          </cell>
          <cell r="F16">
            <v>46418988</v>
          </cell>
          <cell r="G16">
            <v>78415209</v>
          </cell>
        </row>
        <row r="17">
          <cell r="A17" t="str">
            <v>05038</v>
          </cell>
          <cell r="B17" t="str">
            <v>ANTIOQUIA</v>
          </cell>
          <cell r="C17" t="str">
            <v>ANGOSTURA</v>
          </cell>
          <cell r="D17">
            <v>37034772</v>
          </cell>
          <cell r="E17">
            <v>47062012</v>
          </cell>
          <cell r="F17">
            <v>130005792</v>
          </cell>
          <cell r="G17">
            <v>214102576</v>
          </cell>
        </row>
        <row r="18">
          <cell r="A18" t="str">
            <v>05040</v>
          </cell>
          <cell r="B18" t="str">
            <v>ANTIOQUIA</v>
          </cell>
          <cell r="C18" t="str">
            <v>ANORÍ</v>
          </cell>
          <cell r="D18">
            <v>87746536</v>
          </cell>
          <cell r="E18">
            <v>82936928</v>
          </cell>
          <cell r="F18">
            <v>252018736</v>
          </cell>
          <cell r="G18">
            <v>422702200</v>
          </cell>
        </row>
        <row r="19">
          <cell r="A19" t="str">
            <v>05042</v>
          </cell>
          <cell r="B19" t="str">
            <v>ANTIOQUIA</v>
          </cell>
          <cell r="C19" t="str">
            <v>SANTAFÉ DE ANTIOQUIA</v>
          </cell>
          <cell r="D19">
            <v>94949032</v>
          </cell>
          <cell r="E19">
            <v>78975288</v>
          </cell>
          <cell r="F19">
            <v>266645104</v>
          </cell>
          <cell r="G19">
            <v>440569424</v>
          </cell>
        </row>
        <row r="20">
          <cell r="A20" t="str">
            <v>05044</v>
          </cell>
          <cell r="B20" t="str">
            <v>ANTIOQUIA</v>
          </cell>
          <cell r="C20" t="str">
            <v>ANZÁ</v>
          </cell>
          <cell r="D20">
            <v>25822774</v>
          </cell>
          <cell r="E20">
            <v>24163288</v>
          </cell>
          <cell r="F20">
            <v>72518016</v>
          </cell>
          <cell r="G20">
            <v>122504078</v>
          </cell>
        </row>
        <row r="21">
          <cell r="A21" t="str">
            <v>05045</v>
          </cell>
          <cell r="B21" t="str">
            <v>ANTIOQUIA</v>
          </cell>
          <cell r="C21" t="str">
            <v>APARTADÓ</v>
          </cell>
          <cell r="D21">
            <v>522983072</v>
          </cell>
          <cell r="E21">
            <v>598123648</v>
          </cell>
          <cell r="F21">
            <v>1468691712</v>
          </cell>
          <cell r="G21">
            <v>2589798432</v>
          </cell>
        </row>
        <row r="22">
          <cell r="A22" t="str">
            <v>05051</v>
          </cell>
          <cell r="B22" t="str">
            <v>ANTIOQUIA</v>
          </cell>
          <cell r="C22" t="str">
            <v>ARBOLETES</v>
          </cell>
          <cell r="D22">
            <v>271109600</v>
          </cell>
          <cell r="E22">
            <v>310061792</v>
          </cell>
          <cell r="F22">
            <v>1046864896</v>
          </cell>
          <cell r="G22">
            <v>1628036288</v>
          </cell>
        </row>
        <row r="23">
          <cell r="A23" t="str">
            <v>05055</v>
          </cell>
          <cell r="B23" t="str">
            <v>ANTIOQUIA</v>
          </cell>
          <cell r="C23" t="str">
            <v>ARGELIA</v>
          </cell>
          <cell r="D23">
            <v>23180752</v>
          </cell>
          <cell r="E23">
            <v>24101172</v>
          </cell>
          <cell r="F23">
            <v>72331600</v>
          </cell>
          <cell r="G23">
            <v>119613524</v>
          </cell>
        </row>
        <row r="24">
          <cell r="A24" t="str">
            <v>05059</v>
          </cell>
          <cell r="B24" t="str">
            <v>ANTIOQUIA</v>
          </cell>
          <cell r="C24" t="str">
            <v>ARMENIA</v>
          </cell>
          <cell r="D24">
            <v>6822641</v>
          </cell>
          <cell r="E24">
            <v>8512251</v>
          </cell>
          <cell r="F24">
            <v>19160002</v>
          </cell>
          <cell r="G24">
            <v>34494894</v>
          </cell>
        </row>
        <row r="25">
          <cell r="A25" t="str">
            <v>05079</v>
          </cell>
          <cell r="B25" t="str">
            <v>ANTIOQUIA</v>
          </cell>
          <cell r="C25" t="str">
            <v>BARBOSA</v>
          </cell>
          <cell r="D25">
            <v>109254448</v>
          </cell>
          <cell r="E25">
            <v>124951792</v>
          </cell>
          <cell r="F25">
            <v>306818944</v>
          </cell>
          <cell r="G25">
            <v>541025184</v>
          </cell>
        </row>
        <row r="26">
          <cell r="A26" t="str">
            <v>05086</v>
          </cell>
          <cell r="B26" t="str">
            <v>ANTIOQUIA</v>
          </cell>
          <cell r="C26" t="str">
            <v>BELMIRA</v>
          </cell>
          <cell r="D26">
            <v>26165750</v>
          </cell>
          <cell r="E26">
            <v>22258386</v>
          </cell>
          <cell r="F26">
            <v>66801084</v>
          </cell>
          <cell r="G26">
            <v>115225220</v>
          </cell>
        </row>
        <row r="27">
          <cell r="A27" t="str">
            <v>05088</v>
          </cell>
          <cell r="B27" t="str">
            <v>ANTIOQUIA</v>
          </cell>
          <cell r="C27" t="str">
            <v>BELLO</v>
          </cell>
          <cell r="D27">
            <v>1053465536</v>
          </cell>
          <cell r="E27">
            <v>896150208</v>
          </cell>
          <cell r="F27">
            <v>2689494528</v>
          </cell>
          <cell r="G27">
            <v>4639110272</v>
          </cell>
        </row>
        <row r="28">
          <cell r="A28" t="str">
            <v>05091</v>
          </cell>
          <cell r="B28" t="str">
            <v>ANTIOQUIA</v>
          </cell>
          <cell r="C28" t="str">
            <v>BETANIA</v>
          </cell>
          <cell r="D28">
            <v>30254908</v>
          </cell>
          <cell r="E28">
            <v>25736904</v>
          </cell>
          <cell r="F28">
            <v>77240696</v>
          </cell>
          <cell r="G28">
            <v>133232508</v>
          </cell>
        </row>
        <row r="29">
          <cell r="A29" t="str">
            <v>05093</v>
          </cell>
          <cell r="B29" t="str">
            <v>ANTIOQUIA</v>
          </cell>
          <cell r="C29" t="str">
            <v>BETULIA</v>
          </cell>
          <cell r="D29">
            <v>57243800</v>
          </cell>
          <cell r="E29">
            <v>47613392</v>
          </cell>
          <cell r="F29">
            <v>160757584</v>
          </cell>
          <cell r="G29">
            <v>265614776</v>
          </cell>
        </row>
        <row r="30">
          <cell r="A30" t="str">
            <v>05101</v>
          </cell>
          <cell r="B30" t="str">
            <v>ANTIOQUIA</v>
          </cell>
          <cell r="C30" t="str">
            <v>CIUDAD BOLÍVAR</v>
          </cell>
          <cell r="D30">
            <v>77061176</v>
          </cell>
          <cell r="E30">
            <v>58269804</v>
          </cell>
          <cell r="F30">
            <v>196736960</v>
          </cell>
          <cell r="G30">
            <v>332067940</v>
          </cell>
        </row>
        <row r="31">
          <cell r="A31" t="str">
            <v>05107</v>
          </cell>
          <cell r="B31" t="str">
            <v>ANTIOQUIA</v>
          </cell>
          <cell r="C31" t="str">
            <v>BRICEÑO</v>
          </cell>
          <cell r="D31">
            <v>34014364</v>
          </cell>
          <cell r="E31">
            <v>32417870</v>
          </cell>
          <cell r="F31">
            <v>89552288</v>
          </cell>
          <cell r="G31">
            <v>155984522</v>
          </cell>
        </row>
        <row r="32">
          <cell r="A32" t="str">
            <v>05113</v>
          </cell>
          <cell r="B32" t="str">
            <v>ANTIOQUIA</v>
          </cell>
          <cell r="C32" t="str">
            <v>BURITICÁ</v>
          </cell>
          <cell r="D32">
            <v>49751432</v>
          </cell>
          <cell r="E32">
            <v>47416304</v>
          </cell>
          <cell r="F32">
            <v>130984496</v>
          </cell>
          <cell r="G32">
            <v>228152232</v>
          </cell>
        </row>
        <row r="33">
          <cell r="A33" t="str">
            <v>05120</v>
          </cell>
          <cell r="B33" t="str">
            <v>ANTIOQUIA</v>
          </cell>
          <cell r="C33" t="str">
            <v>CÁCERES</v>
          </cell>
          <cell r="D33">
            <v>259927120</v>
          </cell>
          <cell r="E33">
            <v>247727200</v>
          </cell>
          <cell r="F33">
            <v>760367232</v>
          </cell>
          <cell r="G33">
            <v>1268021552</v>
          </cell>
        </row>
        <row r="34">
          <cell r="A34" t="str">
            <v>05125</v>
          </cell>
          <cell r="B34" t="str">
            <v>ANTIOQUIA</v>
          </cell>
          <cell r="C34" t="str">
            <v>CAICEDO</v>
          </cell>
          <cell r="D34">
            <v>36696220</v>
          </cell>
          <cell r="E34">
            <v>28614968</v>
          </cell>
          <cell r="F34">
            <v>85878232</v>
          </cell>
          <cell r="G34">
            <v>151189420</v>
          </cell>
        </row>
        <row r="35">
          <cell r="A35" t="str">
            <v>05129</v>
          </cell>
          <cell r="B35" t="str">
            <v>ANTIOQUIA</v>
          </cell>
          <cell r="C35" t="str">
            <v>CALDAS</v>
          </cell>
          <cell r="D35">
            <v>152430704</v>
          </cell>
          <cell r="E35">
            <v>140873920</v>
          </cell>
          <cell r="F35">
            <v>475634080</v>
          </cell>
          <cell r="G35">
            <v>768938704</v>
          </cell>
        </row>
        <row r="36">
          <cell r="A36" t="str">
            <v>05134</v>
          </cell>
          <cell r="B36" t="str">
            <v>ANTIOQUIA</v>
          </cell>
          <cell r="C36" t="str">
            <v>CAMPAMENTO</v>
          </cell>
          <cell r="D36">
            <v>38619832</v>
          </cell>
          <cell r="E36">
            <v>40153280</v>
          </cell>
          <cell r="F36">
            <v>110920872</v>
          </cell>
          <cell r="G36">
            <v>189693984</v>
          </cell>
        </row>
        <row r="37">
          <cell r="A37" t="str">
            <v>05138</v>
          </cell>
          <cell r="B37" t="str">
            <v>ANTIOQUIA</v>
          </cell>
          <cell r="C37" t="str">
            <v>CAÑASGORDAS</v>
          </cell>
          <cell r="D37">
            <v>52291672</v>
          </cell>
          <cell r="E37">
            <v>67959968</v>
          </cell>
          <cell r="F37">
            <v>206508576</v>
          </cell>
          <cell r="G37">
            <v>326760216</v>
          </cell>
        </row>
        <row r="38">
          <cell r="A38" t="str">
            <v>05142</v>
          </cell>
          <cell r="B38" t="str">
            <v>ANTIOQUIA</v>
          </cell>
          <cell r="C38" t="str">
            <v>CARACOLÍ</v>
          </cell>
          <cell r="D38">
            <v>14205845</v>
          </cell>
          <cell r="E38">
            <v>14769906</v>
          </cell>
          <cell r="F38">
            <v>39894232</v>
          </cell>
          <cell r="G38">
            <v>68869983</v>
          </cell>
        </row>
        <row r="39">
          <cell r="A39" t="str">
            <v>05145</v>
          </cell>
          <cell r="B39" t="str">
            <v>ANTIOQUIA</v>
          </cell>
          <cell r="C39" t="str">
            <v>CARAMANTA</v>
          </cell>
          <cell r="D39">
            <v>8098659</v>
          </cell>
          <cell r="E39">
            <v>9472755</v>
          </cell>
          <cell r="F39">
            <v>28429300</v>
          </cell>
          <cell r="G39">
            <v>46000714</v>
          </cell>
        </row>
        <row r="40">
          <cell r="A40" t="str">
            <v>05147</v>
          </cell>
          <cell r="B40" t="str">
            <v>ANTIOQUIA</v>
          </cell>
          <cell r="C40" t="str">
            <v>CAREPA</v>
          </cell>
          <cell r="D40">
            <v>272842944</v>
          </cell>
          <cell r="E40">
            <v>312044160</v>
          </cell>
          <cell r="F40">
            <v>862001920</v>
          </cell>
          <cell r="G40">
            <v>1446889024</v>
          </cell>
        </row>
        <row r="41">
          <cell r="A41" t="str">
            <v>05148</v>
          </cell>
          <cell r="B41" t="str">
            <v>ANTIOQUIA</v>
          </cell>
          <cell r="C41" t="str">
            <v>EL CARMEN DE VIBORAL</v>
          </cell>
          <cell r="D41">
            <v>144005664</v>
          </cell>
          <cell r="E41">
            <v>187154480</v>
          </cell>
          <cell r="F41">
            <v>505513344</v>
          </cell>
          <cell r="G41">
            <v>836673488</v>
          </cell>
        </row>
        <row r="42">
          <cell r="A42" t="str">
            <v>05150</v>
          </cell>
          <cell r="B42" t="str">
            <v>ANTIOQUIA</v>
          </cell>
          <cell r="C42" t="str">
            <v>CAROLINA</v>
          </cell>
          <cell r="D42">
            <v>8795675</v>
          </cell>
          <cell r="E42">
            <v>7315935</v>
          </cell>
          <cell r="F42">
            <v>24700866</v>
          </cell>
          <cell r="G42">
            <v>40812476</v>
          </cell>
        </row>
        <row r="43">
          <cell r="A43" t="str">
            <v>05154</v>
          </cell>
          <cell r="B43" t="str">
            <v>ANTIOQUIA</v>
          </cell>
          <cell r="C43" t="str">
            <v>CAUCASIA</v>
          </cell>
          <cell r="D43">
            <v>523043168</v>
          </cell>
          <cell r="E43">
            <v>444936480</v>
          </cell>
          <cell r="F43">
            <v>1502243712</v>
          </cell>
          <cell r="G43">
            <v>2470223360</v>
          </cell>
        </row>
        <row r="44">
          <cell r="A44" t="str">
            <v>05172</v>
          </cell>
          <cell r="B44" t="str">
            <v>ANTIOQUIA</v>
          </cell>
          <cell r="C44" t="str">
            <v>CHIGORODÓ</v>
          </cell>
          <cell r="D44">
            <v>317064736</v>
          </cell>
          <cell r="E44">
            <v>296688768</v>
          </cell>
          <cell r="F44">
            <v>1001713344</v>
          </cell>
          <cell r="G44">
            <v>1615466848</v>
          </cell>
        </row>
        <row r="45">
          <cell r="A45" t="str">
            <v>05190</v>
          </cell>
          <cell r="B45" t="str">
            <v>ANTIOQUIA</v>
          </cell>
          <cell r="C45" t="str">
            <v>CISNEROS</v>
          </cell>
          <cell r="D45">
            <v>26645916</v>
          </cell>
          <cell r="E45">
            <v>33860352</v>
          </cell>
          <cell r="F45">
            <v>83144048</v>
          </cell>
          <cell r="G45">
            <v>143650316</v>
          </cell>
        </row>
        <row r="46">
          <cell r="A46" t="str">
            <v>05197</v>
          </cell>
          <cell r="B46" t="str">
            <v>ANTIOQUIA</v>
          </cell>
          <cell r="C46" t="str">
            <v>COCORNÁ</v>
          </cell>
          <cell r="D46">
            <v>60162412</v>
          </cell>
          <cell r="E46">
            <v>62551240</v>
          </cell>
          <cell r="F46">
            <v>187726576</v>
          </cell>
          <cell r="G46">
            <v>310440228</v>
          </cell>
        </row>
        <row r="47">
          <cell r="A47" t="str">
            <v>05206</v>
          </cell>
          <cell r="B47" t="str">
            <v>ANTIOQUIA</v>
          </cell>
          <cell r="C47" t="str">
            <v>CONCEPCIÓN</v>
          </cell>
          <cell r="D47">
            <v>11382377</v>
          </cell>
          <cell r="E47">
            <v>13313620</v>
          </cell>
          <cell r="F47">
            <v>39956368</v>
          </cell>
          <cell r="G47">
            <v>64652365</v>
          </cell>
        </row>
        <row r="48">
          <cell r="A48" t="str">
            <v>05209</v>
          </cell>
          <cell r="B48" t="str">
            <v>ANTIOQUIA</v>
          </cell>
          <cell r="C48" t="str">
            <v>CONCORDIA</v>
          </cell>
          <cell r="D48">
            <v>63753704</v>
          </cell>
          <cell r="E48">
            <v>44190084</v>
          </cell>
          <cell r="F48">
            <v>149199440</v>
          </cell>
          <cell r="G48">
            <v>257143228</v>
          </cell>
        </row>
        <row r="49">
          <cell r="A49" t="str">
            <v>05212</v>
          </cell>
          <cell r="B49" t="str">
            <v>ANTIOQUIA</v>
          </cell>
          <cell r="C49" t="str">
            <v>COPACABANA</v>
          </cell>
          <cell r="D49">
            <v>157442576</v>
          </cell>
          <cell r="E49">
            <v>163694032</v>
          </cell>
          <cell r="F49">
            <v>491272800</v>
          </cell>
          <cell r="G49">
            <v>812409408</v>
          </cell>
        </row>
        <row r="50">
          <cell r="A50" t="str">
            <v>05234</v>
          </cell>
          <cell r="B50" t="str">
            <v>ANTIOQUIA</v>
          </cell>
          <cell r="C50" t="str">
            <v>DABEIBA</v>
          </cell>
          <cell r="D50">
            <v>192575488</v>
          </cell>
          <cell r="E50">
            <v>150166464</v>
          </cell>
          <cell r="F50">
            <v>563342848</v>
          </cell>
          <cell r="G50">
            <v>906084800</v>
          </cell>
        </row>
        <row r="51">
          <cell r="A51" t="str">
            <v>05237</v>
          </cell>
          <cell r="B51" t="str">
            <v>ANTIOQUIA</v>
          </cell>
          <cell r="C51" t="str">
            <v>DON MATÍAS</v>
          </cell>
          <cell r="D51">
            <v>57280676</v>
          </cell>
          <cell r="E51">
            <v>43312784</v>
          </cell>
          <cell r="F51">
            <v>146237408</v>
          </cell>
          <cell r="G51">
            <v>246830868</v>
          </cell>
        </row>
        <row r="52">
          <cell r="A52" t="str">
            <v>05240</v>
          </cell>
          <cell r="B52" t="str">
            <v>ANTIOQUIA</v>
          </cell>
          <cell r="C52" t="str">
            <v>EBÉJICO</v>
          </cell>
          <cell r="D52">
            <v>32859314</v>
          </cell>
          <cell r="E52">
            <v>37269856</v>
          </cell>
          <cell r="F52">
            <v>83889736</v>
          </cell>
          <cell r="G52">
            <v>154018906</v>
          </cell>
        </row>
        <row r="53">
          <cell r="A53" t="str">
            <v>05250</v>
          </cell>
          <cell r="B53" t="str">
            <v>ANTIOQUIA</v>
          </cell>
          <cell r="C53" t="str">
            <v>EL BAGRE</v>
          </cell>
          <cell r="D53">
            <v>401548928</v>
          </cell>
          <cell r="E53">
            <v>303631232</v>
          </cell>
          <cell r="F53">
            <v>1153297536</v>
          </cell>
          <cell r="G53">
            <v>1858477696</v>
          </cell>
        </row>
        <row r="54">
          <cell r="A54" t="str">
            <v>05264</v>
          </cell>
          <cell r="B54" t="str">
            <v>ANTIOQUIA</v>
          </cell>
          <cell r="C54" t="str">
            <v>ENTRERRÍOS</v>
          </cell>
          <cell r="D54">
            <v>22828188</v>
          </cell>
          <cell r="E54">
            <v>26108070</v>
          </cell>
          <cell r="F54">
            <v>64108332</v>
          </cell>
          <cell r="G54">
            <v>113044590</v>
          </cell>
        </row>
        <row r="55">
          <cell r="A55" t="str">
            <v>05266</v>
          </cell>
          <cell r="B55" t="str">
            <v>ANTIOQUIA</v>
          </cell>
          <cell r="C55" t="str">
            <v>ENVIGADO</v>
          </cell>
          <cell r="D55">
            <v>196064256</v>
          </cell>
          <cell r="E55">
            <v>254811536</v>
          </cell>
          <cell r="F55">
            <v>688258304</v>
          </cell>
          <cell r="G55">
            <v>1139134096</v>
          </cell>
        </row>
        <row r="56">
          <cell r="A56" t="str">
            <v>05282</v>
          </cell>
          <cell r="B56" t="str">
            <v>ANTIOQUIA</v>
          </cell>
          <cell r="C56" t="str">
            <v>FREDONIA</v>
          </cell>
          <cell r="D56">
            <v>43911988</v>
          </cell>
          <cell r="E56">
            <v>60874096</v>
          </cell>
          <cell r="F56">
            <v>137019904</v>
          </cell>
          <cell r="G56">
            <v>241805988</v>
          </cell>
        </row>
        <row r="57">
          <cell r="A57" t="str">
            <v>05284</v>
          </cell>
          <cell r="B57" t="str">
            <v>ANTIOQUIA</v>
          </cell>
          <cell r="C57" t="str">
            <v>FRONTINO</v>
          </cell>
          <cell r="D57">
            <v>156379360</v>
          </cell>
          <cell r="E57">
            <v>135490496</v>
          </cell>
          <cell r="F57">
            <v>411712192</v>
          </cell>
          <cell r="G57">
            <v>703582048</v>
          </cell>
        </row>
        <row r="58">
          <cell r="A58" t="str">
            <v>05306</v>
          </cell>
          <cell r="B58" t="str">
            <v>ANTIOQUIA</v>
          </cell>
          <cell r="C58" t="str">
            <v>GIRALDO</v>
          </cell>
          <cell r="D58">
            <v>29743764</v>
          </cell>
          <cell r="E58">
            <v>30924778</v>
          </cell>
          <cell r="F58">
            <v>75935744</v>
          </cell>
          <cell r="G58">
            <v>136604286</v>
          </cell>
        </row>
        <row r="59">
          <cell r="A59" t="str">
            <v>05308</v>
          </cell>
          <cell r="B59" t="str">
            <v>ANTIOQUIA</v>
          </cell>
          <cell r="C59" t="str">
            <v>GIRARDOTA</v>
          </cell>
          <cell r="D59">
            <v>100680048</v>
          </cell>
          <cell r="E59">
            <v>94209912</v>
          </cell>
          <cell r="F59">
            <v>282739488</v>
          </cell>
          <cell r="G59">
            <v>477629448</v>
          </cell>
        </row>
        <row r="60">
          <cell r="A60" t="str">
            <v>05310</v>
          </cell>
          <cell r="B60" t="str">
            <v>ANTIOQUIA</v>
          </cell>
          <cell r="C60" t="str">
            <v>GÓMEZ PLATA</v>
          </cell>
          <cell r="D60">
            <v>21109620</v>
          </cell>
          <cell r="E60">
            <v>26825092</v>
          </cell>
          <cell r="F60">
            <v>65868976</v>
          </cell>
          <cell r="G60">
            <v>113803688</v>
          </cell>
        </row>
        <row r="61">
          <cell r="A61" t="str">
            <v>05313</v>
          </cell>
          <cell r="B61" t="str">
            <v>ANTIOQUIA</v>
          </cell>
          <cell r="C61" t="str">
            <v>GRANADA</v>
          </cell>
          <cell r="D61">
            <v>34273260</v>
          </cell>
          <cell r="E61">
            <v>35634120</v>
          </cell>
          <cell r="F61">
            <v>106943872</v>
          </cell>
          <cell r="G61">
            <v>176851252</v>
          </cell>
        </row>
        <row r="62">
          <cell r="A62" t="str">
            <v>05315</v>
          </cell>
          <cell r="B62" t="str">
            <v>ANTIOQUIA</v>
          </cell>
          <cell r="C62" t="str">
            <v>GUADALUPE</v>
          </cell>
          <cell r="D62">
            <v>17604626</v>
          </cell>
          <cell r="E62">
            <v>24404854</v>
          </cell>
          <cell r="F62">
            <v>54932244</v>
          </cell>
          <cell r="G62">
            <v>96941724</v>
          </cell>
        </row>
        <row r="63">
          <cell r="A63" t="str">
            <v>05318</v>
          </cell>
          <cell r="B63" t="str">
            <v>ANTIOQUIA</v>
          </cell>
          <cell r="C63" t="str">
            <v>GUARNE</v>
          </cell>
          <cell r="D63">
            <v>107440000</v>
          </cell>
          <cell r="E63">
            <v>136529600</v>
          </cell>
          <cell r="F63">
            <v>335248256</v>
          </cell>
          <cell r="G63">
            <v>579217856</v>
          </cell>
        </row>
        <row r="64">
          <cell r="A64" t="str">
            <v>05321</v>
          </cell>
          <cell r="B64" t="str">
            <v>ANTIOQUIA</v>
          </cell>
          <cell r="C64" t="str">
            <v>GUATAPÉ</v>
          </cell>
          <cell r="D64">
            <v>28046586</v>
          </cell>
          <cell r="E64">
            <v>29160210</v>
          </cell>
          <cell r="F64">
            <v>78763144</v>
          </cell>
          <cell r="G64">
            <v>135969940</v>
          </cell>
        </row>
        <row r="65">
          <cell r="A65" t="str">
            <v>05347</v>
          </cell>
          <cell r="B65" t="str">
            <v>ANTIOQUIA</v>
          </cell>
          <cell r="C65" t="str">
            <v>HELICONIA</v>
          </cell>
          <cell r="D65">
            <v>16356637</v>
          </cell>
          <cell r="E65">
            <v>11337397</v>
          </cell>
          <cell r="F65">
            <v>38278576</v>
          </cell>
          <cell r="G65">
            <v>65972610</v>
          </cell>
        </row>
        <row r="66">
          <cell r="A66" t="str">
            <v>05353</v>
          </cell>
          <cell r="B66" t="str">
            <v>ANTIOQUIA</v>
          </cell>
          <cell r="C66" t="str">
            <v>HISPANIA</v>
          </cell>
          <cell r="D66">
            <v>15699450</v>
          </cell>
          <cell r="E66">
            <v>16322816</v>
          </cell>
          <cell r="F66">
            <v>40080652</v>
          </cell>
          <cell r="G66">
            <v>72102918</v>
          </cell>
        </row>
        <row r="67">
          <cell r="A67" t="str">
            <v>05360</v>
          </cell>
          <cell r="B67" t="str">
            <v>ANTIOQUIA</v>
          </cell>
          <cell r="C67" t="str">
            <v>ITAGUÍ</v>
          </cell>
          <cell r="D67">
            <v>502035712</v>
          </cell>
          <cell r="E67">
            <v>521969696</v>
          </cell>
          <cell r="F67">
            <v>1409865472</v>
          </cell>
          <cell r="G67">
            <v>2433870880</v>
          </cell>
        </row>
        <row r="68">
          <cell r="A68" t="str">
            <v>05361</v>
          </cell>
          <cell r="B68" t="str">
            <v>ANTIOQUIA</v>
          </cell>
          <cell r="C68" t="str">
            <v>ITUANGO</v>
          </cell>
          <cell r="D68">
            <v>96711848</v>
          </cell>
          <cell r="E68">
            <v>120662304</v>
          </cell>
          <cell r="F68">
            <v>305545056</v>
          </cell>
          <cell r="G68">
            <v>522919208</v>
          </cell>
        </row>
        <row r="69">
          <cell r="A69" t="str">
            <v>05364</v>
          </cell>
          <cell r="B69" t="str">
            <v>ANTIOQUIA</v>
          </cell>
          <cell r="C69" t="str">
            <v>JARDÍN</v>
          </cell>
          <cell r="D69">
            <v>32826122</v>
          </cell>
          <cell r="E69">
            <v>34129524</v>
          </cell>
          <cell r="F69">
            <v>102428336</v>
          </cell>
          <cell r="G69">
            <v>169383982</v>
          </cell>
        </row>
        <row r="70">
          <cell r="A70" t="str">
            <v>05368</v>
          </cell>
          <cell r="B70" t="str">
            <v>ANTIOQUIA</v>
          </cell>
          <cell r="C70" t="str">
            <v>JERICÓ</v>
          </cell>
          <cell r="D70">
            <v>27640914</v>
          </cell>
          <cell r="E70">
            <v>31612276</v>
          </cell>
          <cell r="F70">
            <v>77623896</v>
          </cell>
          <cell r="G70">
            <v>136877086</v>
          </cell>
        </row>
        <row r="71">
          <cell r="A71" t="str">
            <v>05376</v>
          </cell>
          <cell r="B71" t="str">
            <v>ANTIOQUIA</v>
          </cell>
          <cell r="C71" t="str">
            <v>LA CEJA</v>
          </cell>
          <cell r="D71">
            <v>122143712</v>
          </cell>
          <cell r="E71">
            <v>190490368</v>
          </cell>
          <cell r="F71">
            <v>428769760</v>
          </cell>
          <cell r="G71">
            <v>741403840</v>
          </cell>
        </row>
        <row r="72">
          <cell r="A72" t="str">
            <v>05380</v>
          </cell>
          <cell r="B72" t="str">
            <v>ANTIOQUIA</v>
          </cell>
          <cell r="C72" t="str">
            <v>LA ESTRELLA</v>
          </cell>
          <cell r="D72">
            <v>103722576</v>
          </cell>
          <cell r="E72">
            <v>129409216</v>
          </cell>
          <cell r="F72">
            <v>291283808</v>
          </cell>
          <cell r="G72">
            <v>524415600</v>
          </cell>
        </row>
        <row r="73">
          <cell r="A73" t="str">
            <v>05390</v>
          </cell>
          <cell r="B73" t="str">
            <v>ANTIOQUIA</v>
          </cell>
          <cell r="C73" t="str">
            <v>LA PINTADA</v>
          </cell>
          <cell r="D73">
            <v>32288422</v>
          </cell>
          <cell r="E73">
            <v>27975396</v>
          </cell>
          <cell r="F73">
            <v>75562904</v>
          </cell>
          <cell r="G73">
            <v>135826722</v>
          </cell>
        </row>
        <row r="74">
          <cell r="A74" t="str">
            <v>05400</v>
          </cell>
          <cell r="B74" t="str">
            <v>ANTIOQUIA</v>
          </cell>
          <cell r="C74" t="str">
            <v>LA UNIÓN</v>
          </cell>
          <cell r="D74">
            <v>56109764</v>
          </cell>
          <cell r="E74">
            <v>71301608</v>
          </cell>
          <cell r="F74">
            <v>175080992</v>
          </cell>
          <cell r="G74">
            <v>302492364</v>
          </cell>
        </row>
        <row r="75">
          <cell r="A75" t="str">
            <v>05411</v>
          </cell>
          <cell r="B75" t="str">
            <v>ANTIOQUIA</v>
          </cell>
          <cell r="C75" t="str">
            <v>LIBORINA</v>
          </cell>
          <cell r="D75">
            <v>26645916</v>
          </cell>
          <cell r="E75">
            <v>27703926</v>
          </cell>
          <cell r="F75">
            <v>83144048</v>
          </cell>
          <cell r="G75">
            <v>137493890</v>
          </cell>
        </row>
        <row r="76">
          <cell r="A76" t="str">
            <v>05425</v>
          </cell>
          <cell r="B76" t="str">
            <v>ANTIOQUIA</v>
          </cell>
          <cell r="C76" t="str">
            <v>MACEO</v>
          </cell>
          <cell r="D76">
            <v>37070172</v>
          </cell>
          <cell r="E76">
            <v>28030610</v>
          </cell>
          <cell r="F76">
            <v>94640048</v>
          </cell>
          <cell r="G76">
            <v>159740830</v>
          </cell>
        </row>
        <row r="77">
          <cell r="A77" t="str">
            <v>05440</v>
          </cell>
          <cell r="B77" t="str">
            <v>ANTIOQUIA</v>
          </cell>
          <cell r="C77" t="str">
            <v>MARINILLA</v>
          </cell>
          <cell r="D77">
            <v>174967552</v>
          </cell>
          <cell r="E77">
            <v>181914848</v>
          </cell>
          <cell r="F77">
            <v>545956480</v>
          </cell>
          <cell r="G77">
            <v>902838880</v>
          </cell>
        </row>
        <row r="78">
          <cell r="A78" t="str">
            <v>05467</v>
          </cell>
          <cell r="B78" t="str">
            <v>ANTIOQUIA</v>
          </cell>
          <cell r="C78" t="str">
            <v>MONTEBELLO</v>
          </cell>
          <cell r="D78">
            <v>22623140</v>
          </cell>
          <cell r="E78">
            <v>15680947</v>
          </cell>
          <cell r="F78">
            <v>52943748</v>
          </cell>
          <cell r="G78">
            <v>91247835</v>
          </cell>
        </row>
        <row r="79">
          <cell r="A79" t="str">
            <v>05475</v>
          </cell>
          <cell r="B79" t="str">
            <v>ANTIOQUIA</v>
          </cell>
          <cell r="C79" t="str">
            <v>MURINDÓ</v>
          </cell>
          <cell r="D79">
            <v>77034616</v>
          </cell>
          <cell r="E79">
            <v>60070032</v>
          </cell>
          <cell r="F79">
            <v>270420096</v>
          </cell>
          <cell r="G79">
            <v>407524744</v>
          </cell>
        </row>
        <row r="80">
          <cell r="A80" t="str">
            <v>05480</v>
          </cell>
          <cell r="B80" t="str">
            <v>ANTIOQUIA</v>
          </cell>
          <cell r="C80" t="str">
            <v>MUTATÁ</v>
          </cell>
          <cell r="D80">
            <v>145098752</v>
          </cell>
          <cell r="E80">
            <v>138288416</v>
          </cell>
          <cell r="F80">
            <v>424458752</v>
          </cell>
          <cell r="G80">
            <v>707845920</v>
          </cell>
        </row>
        <row r="81">
          <cell r="A81" t="str">
            <v>05483</v>
          </cell>
          <cell r="B81" t="str">
            <v>ANTIOQUIA</v>
          </cell>
          <cell r="C81" t="str">
            <v>NARIÑO</v>
          </cell>
          <cell r="D81">
            <v>32080426</v>
          </cell>
          <cell r="E81">
            <v>30322018</v>
          </cell>
          <cell r="F81">
            <v>81901240</v>
          </cell>
          <cell r="G81">
            <v>144303684</v>
          </cell>
        </row>
        <row r="82">
          <cell r="A82" t="str">
            <v>05490</v>
          </cell>
          <cell r="B82" t="str">
            <v>ANTIOQUIA</v>
          </cell>
          <cell r="C82" t="str">
            <v>NECOCLÍ</v>
          </cell>
          <cell r="D82">
            <v>558630464</v>
          </cell>
          <cell r="E82">
            <v>435608704</v>
          </cell>
          <cell r="F82">
            <v>1634166912</v>
          </cell>
          <cell r="G82">
            <v>2628406080</v>
          </cell>
        </row>
        <row r="83">
          <cell r="A83" t="str">
            <v>05495</v>
          </cell>
          <cell r="B83" t="str">
            <v>ANTIOQUIA</v>
          </cell>
          <cell r="C83" t="str">
            <v>NECHÍ</v>
          </cell>
          <cell r="D83">
            <v>278452256</v>
          </cell>
          <cell r="E83">
            <v>217131408</v>
          </cell>
          <cell r="F83">
            <v>814558976</v>
          </cell>
          <cell r="G83">
            <v>1310142640</v>
          </cell>
        </row>
        <row r="84">
          <cell r="A84" t="str">
            <v>05501</v>
          </cell>
          <cell r="B84" t="str">
            <v>ANTIOQUIA</v>
          </cell>
          <cell r="C84" t="str">
            <v>OLAYA</v>
          </cell>
          <cell r="D84">
            <v>9470563</v>
          </cell>
          <cell r="E84">
            <v>8861943</v>
          </cell>
          <cell r="F84">
            <v>26596152</v>
          </cell>
          <cell r="G84">
            <v>44928658</v>
          </cell>
        </row>
        <row r="85">
          <cell r="A85" t="str">
            <v>05541</v>
          </cell>
          <cell r="B85" t="str">
            <v>ANTIOQUIA</v>
          </cell>
          <cell r="C85" t="str">
            <v>PEÑOL</v>
          </cell>
          <cell r="D85">
            <v>51807816</v>
          </cell>
          <cell r="E85">
            <v>80797360</v>
          </cell>
          <cell r="F85">
            <v>181864672</v>
          </cell>
          <cell r="G85">
            <v>314469848</v>
          </cell>
        </row>
        <row r="86">
          <cell r="A86" t="str">
            <v>05543</v>
          </cell>
          <cell r="B86" t="str">
            <v>ANTIOQUIA</v>
          </cell>
          <cell r="C86" t="str">
            <v>PEQUE</v>
          </cell>
          <cell r="D86">
            <v>37114796</v>
          </cell>
          <cell r="E86">
            <v>28064356</v>
          </cell>
          <cell r="F86">
            <v>106598224</v>
          </cell>
          <cell r="G86">
            <v>171777376</v>
          </cell>
        </row>
        <row r="87">
          <cell r="A87" t="str">
            <v>05576</v>
          </cell>
          <cell r="B87" t="str">
            <v>ANTIOQUIA</v>
          </cell>
          <cell r="C87" t="str">
            <v>PUEBLORRICO</v>
          </cell>
          <cell r="D87">
            <v>20034224</v>
          </cell>
          <cell r="E87">
            <v>27772942</v>
          </cell>
          <cell r="F87">
            <v>62513384</v>
          </cell>
          <cell r="G87">
            <v>110320550</v>
          </cell>
        </row>
        <row r="88">
          <cell r="A88" t="str">
            <v>05579</v>
          </cell>
          <cell r="B88" t="str">
            <v>ANTIOQUIA</v>
          </cell>
          <cell r="C88" t="str">
            <v>PUERTO BERRÍO</v>
          </cell>
          <cell r="D88">
            <v>93413384</v>
          </cell>
          <cell r="E88">
            <v>121403096</v>
          </cell>
          <cell r="F88">
            <v>327915648</v>
          </cell>
          <cell r="G88">
            <v>542732128</v>
          </cell>
        </row>
        <row r="89">
          <cell r="A89" t="str">
            <v>05585</v>
          </cell>
          <cell r="B89" t="str">
            <v>ANTIOQUIA</v>
          </cell>
          <cell r="C89" t="str">
            <v>PUERTO NARE</v>
          </cell>
          <cell r="D89">
            <v>45126792</v>
          </cell>
          <cell r="E89">
            <v>38387952</v>
          </cell>
          <cell r="F89">
            <v>115208576</v>
          </cell>
          <cell r="G89">
            <v>198723320</v>
          </cell>
        </row>
        <row r="90">
          <cell r="A90" t="str">
            <v>05591</v>
          </cell>
          <cell r="B90" t="str">
            <v>ANTIOQUIA</v>
          </cell>
          <cell r="C90" t="str">
            <v>PUERTO TRIUNFO</v>
          </cell>
          <cell r="D90">
            <v>84290224</v>
          </cell>
          <cell r="E90">
            <v>63736052</v>
          </cell>
          <cell r="F90">
            <v>215192704</v>
          </cell>
          <cell r="G90">
            <v>363218980</v>
          </cell>
        </row>
        <row r="91">
          <cell r="A91" t="str">
            <v>05604</v>
          </cell>
          <cell r="B91" t="str">
            <v>ANTIOQUIA</v>
          </cell>
          <cell r="C91" t="str">
            <v>REMEDIOS</v>
          </cell>
          <cell r="D91">
            <v>226011216</v>
          </cell>
          <cell r="E91">
            <v>234985264</v>
          </cell>
          <cell r="F91">
            <v>649131776</v>
          </cell>
          <cell r="G91">
            <v>1110128256</v>
          </cell>
        </row>
        <row r="92">
          <cell r="A92" t="str">
            <v>05607</v>
          </cell>
          <cell r="B92" t="str">
            <v>ANTIOQUIA</v>
          </cell>
          <cell r="C92" t="str">
            <v>RETIRO</v>
          </cell>
          <cell r="D92">
            <v>44181208</v>
          </cell>
          <cell r="E92">
            <v>41341928</v>
          </cell>
          <cell r="F92">
            <v>124073960</v>
          </cell>
          <cell r="G92">
            <v>209597096</v>
          </cell>
        </row>
        <row r="93">
          <cell r="A93" t="str">
            <v>05615</v>
          </cell>
          <cell r="B93" t="str">
            <v>ANTIOQUIA</v>
          </cell>
          <cell r="C93" t="str">
            <v>RIONEGRO</v>
          </cell>
          <cell r="D93">
            <v>308494016</v>
          </cell>
          <cell r="E93">
            <v>352817472</v>
          </cell>
          <cell r="F93">
            <v>866342784</v>
          </cell>
          <cell r="G93">
            <v>1527654272</v>
          </cell>
        </row>
        <row r="94">
          <cell r="A94" t="str">
            <v>05628</v>
          </cell>
          <cell r="B94" t="str">
            <v>ANTIOQUIA</v>
          </cell>
          <cell r="C94" t="str">
            <v>SABANALARGA</v>
          </cell>
          <cell r="D94">
            <v>42623800</v>
          </cell>
          <cell r="E94">
            <v>36258736</v>
          </cell>
          <cell r="F94">
            <v>122420752</v>
          </cell>
          <cell r="G94">
            <v>201303288</v>
          </cell>
        </row>
        <row r="95">
          <cell r="A95" t="str">
            <v>05631</v>
          </cell>
          <cell r="B95" t="str">
            <v>ANTIOQUIA</v>
          </cell>
          <cell r="C95" t="str">
            <v>SABANETA</v>
          </cell>
          <cell r="D95">
            <v>104058184</v>
          </cell>
          <cell r="E95">
            <v>148761168</v>
          </cell>
          <cell r="F95">
            <v>365282848</v>
          </cell>
          <cell r="G95">
            <v>618102200</v>
          </cell>
        </row>
        <row r="96">
          <cell r="A96" t="str">
            <v>05642</v>
          </cell>
          <cell r="B96" t="str">
            <v>ANTIOQUIA</v>
          </cell>
          <cell r="C96" t="str">
            <v>SALGAR</v>
          </cell>
          <cell r="D96">
            <v>54716844</v>
          </cell>
          <cell r="E96">
            <v>62061212</v>
          </cell>
          <cell r="F96">
            <v>139691952</v>
          </cell>
          <cell r="G96">
            <v>256470008</v>
          </cell>
        </row>
        <row r="97">
          <cell r="A97" t="str">
            <v>05647</v>
          </cell>
          <cell r="B97" t="str">
            <v>ANTIOQUIA</v>
          </cell>
          <cell r="C97" t="str">
            <v>SAN ANDRÉS</v>
          </cell>
          <cell r="D97">
            <v>28680908</v>
          </cell>
          <cell r="E97">
            <v>26837746</v>
          </cell>
          <cell r="F97">
            <v>90612568</v>
          </cell>
          <cell r="G97">
            <v>146131222</v>
          </cell>
        </row>
        <row r="98">
          <cell r="A98" t="str">
            <v>05649</v>
          </cell>
          <cell r="B98" t="str">
            <v>ANTIOQUIA</v>
          </cell>
          <cell r="C98" t="str">
            <v>SAN CARLOS</v>
          </cell>
          <cell r="D98">
            <v>60009732</v>
          </cell>
          <cell r="E98">
            <v>62392496</v>
          </cell>
          <cell r="F98">
            <v>168525152</v>
          </cell>
          <cell r="G98">
            <v>290927380</v>
          </cell>
        </row>
        <row r="99">
          <cell r="A99" t="str">
            <v>05652</v>
          </cell>
          <cell r="B99" t="str">
            <v>ANTIOQUIA</v>
          </cell>
          <cell r="C99" t="str">
            <v>SAN FRANCISCO</v>
          </cell>
          <cell r="D99">
            <v>21784508</v>
          </cell>
          <cell r="E99">
            <v>16472356</v>
          </cell>
          <cell r="F99">
            <v>55615788</v>
          </cell>
          <cell r="G99">
            <v>93872652</v>
          </cell>
        </row>
        <row r="100">
          <cell r="A100" t="str">
            <v>05656</v>
          </cell>
          <cell r="B100" t="str">
            <v>ANTIOQUIA</v>
          </cell>
          <cell r="C100" t="str">
            <v>SAN JERÓNIMO</v>
          </cell>
          <cell r="D100">
            <v>57613328</v>
          </cell>
          <cell r="E100">
            <v>54455396</v>
          </cell>
          <cell r="F100">
            <v>147086656</v>
          </cell>
          <cell r="G100">
            <v>259155380</v>
          </cell>
        </row>
        <row r="101">
          <cell r="A101" t="str">
            <v>05658</v>
          </cell>
          <cell r="B101" t="str">
            <v>ANTIOQUIA</v>
          </cell>
          <cell r="C101" t="str">
            <v>SAN JOSÉ DE LA MONTAÑA</v>
          </cell>
          <cell r="D101">
            <v>8337636</v>
          </cell>
          <cell r="E101">
            <v>9752279</v>
          </cell>
          <cell r="F101">
            <v>29268196</v>
          </cell>
          <cell r="G101">
            <v>47358111</v>
          </cell>
        </row>
        <row r="102">
          <cell r="A102" t="str">
            <v>05659</v>
          </cell>
          <cell r="B102" t="str">
            <v>ANTIOQUIA</v>
          </cell>
          <cell r="C102" t="str">
            <v>SAN JUAN DE URABÁ</v>
          </cell>
          <cell r="D102">
            <v>246101872</v>
          </cell>
          <cell r="E102">
            <v>170582432</v>
          </cell>
          <cell r="F102">
            <v>719924096</v>
          </cell>
          <cell r="G102">
            <v>1136608400</v>
          </cell>
        </row>
        <row r="103">
          <cell r="A103" t="str">
            <v>05660</v>
          </cell>
          <cell r="B103" t="str">
            <v>ANTIOQUIA</v>
          </cell>
          <cell r="C103" t="str">
            <v>SAN LUIS</v>
          </cell>
          <cell r="D103">
            <v>58460808</v>
          </cell>
          <cell r="E103">
            <v>72938488</v>
          </cell>
          <cell r="F103">
            <v>164175312</v>
          </cell>
          <cell r="G103">
            <v>295574608</v>
          </cell>
        </row>
        <row r="104">
          <cell r="A104" t="str">
            <v>05664</v>
          </cell>
          <cell r="B104" t="str">
            <v>ANTIOQUIA</v>
          </cell>
          <cell r="C104" t="str">
            <v>SAN PEDRO</v>
          </cell>
          <cell r="D104">
            <v>65467848</v>
          </cell>
          <cell r="E104">
            <v>102101000</v>
          </cell>
          <cell r="F104">
            <v>229816448</v>
          </cell>
          <cell r="G104">
            <v>397385296</v>
          </cell>
        </row>
        <row r="105">
          <cell r="A105" t="str">
            <v>05665</v>
          </cell>
          <cell r="B105" t="str">
            <v>ANTIOQUIA</v>
          </cell>
          <cell r="C105" t="str">
            <v>SAN PEDRO DE URABÁ</v>
          </cell>
          <cell r="D105">
            <v>290176128</v>
          </cell>
          <cell r="E105">
            <v>301697920</v>
          </cell>
          <cell r="F105">
            <v>1120488448</v>
          </cell>
          <cell r="G105">
            <v>1712362496</v>
          </cell>
        </row>
        <row r="106">
          <cell r="A106" t="str">
            <v>05667</v>
          </cell>
          <cell r="B106" t="str">
            <v>ANTIOQUIA</v>
          </cell>
          <cell r="C106" t="str">
            <v>SAN RAFAEL</v>
          </cell>
          <cell r="D106">
            <v>57832392</v>
          </cell>
          <cell r="E106">
            <v>60128700</v>
          </cell>
          <cell r="F106">
            <v>135342112</v>
          </cell>
          <cell r="G106">
            <v>253303204</v>
          </cell>
        </row>
        <row r="107">
          <cell r="A107" t="str">
            <v>05670</v>
          </cell>
          <cell r="B107" t="str">
            <v>ANTIOQUIA</v>
          </cell>
          <cell r="C107" t="str">
            <v>SAN ROQUE</v>
          </cell>
          <cell r="D107">
            <v>74503232</v>
          </cell>
          <cell r="E107">
            <v>69715328</v>
          </cell>
          <cell r="F107">
            <v>209227200</v>
          </cell>
          <cell r="G107">
            <v>353445760</v>
          </cell>
        </row>
        <row r="108">
          <cell r="A108" t="str">
            <v>05674</v>
          </cell>
          <cell r="B108" t="str">
            <v>ANTIOQUIA</v>
          </cell>
          <cell r="C108" t="str">
            <v>SAN VICENTE</v>
          </cell>
          <cell r="D108">
            <v>54911560</v>
          </cell>
          <cell r="E108">
            <v>78501352</v>
          </cell>
          <cell r="F108">
            <v>192759968</v>
          </cell>
          <cell r="G108">
            <v>326172880</v>
          </cell>
        </row>
        <row r="109">
          <cell r="A109" t="str">
            <v>05679</v>
          </cell>
          <cell r="B109" t="str">
            <v>ANTIOQUIA</v>
          </cell>
          <cell r="C109" t="str">
            <v>SANTA BÁRBARA</v>
          </cell>
          <cell r="D109">
            <v>38988624</v>
          </cell>
          <cell r="E109">
            <v>50670900</v>
          </cell>
          <cell r="F109">
            <v>136864544</v>
          </cell>
          <cell r="G109">
            <v>226524068</v>
          </cell>
        </row>
        <row r="110">
          <cell r="A110" t="str">
            <v>05686</v>
          </cell>
          <cell r="B110" t="str">
            <v>ANTIOQUIA</v>
          </cell>
          <cell r="C110" t="str">
            <v>SANTA ROSA DE OSOS</v>
          </cell>
          <cell r="D110">
            <v>99855800</v>
          </cell>
          <cell r="E110">
            <v>138427600</v>
          </cell>
          <cell r="F110">
            <v>311583040</v>
          </cell>
          <cell r="G110">
            <v>549866440</v>
          </cell>
        </row>
        <row r="111">
          <cell r="A111" t="str">
            <v>05690</v>
          </cell>
          <cell r="B111" t="str">
            <v>ANTIOQUIA</v>
          </cell>
          <cell r="C111" t="str">
            <v>SANTO DOMINGO</v>
          </cell>
          <cell r="D111">
            <v>45228576</v>
          </cell>
          <cell r="E111">
            <v>51726880</v>
          </cell>
          <cell r="F111">
            <v>127015272</v>
          </cell>
          <cell r="G111">
            <v>223970728</v>
          </cell>
        </row>
        <row r="112">
          <cell r="A112" t="str">
            <v>05697</v>
          </cell>
          <cell r="B112" t="str">
            <v>ANTIOQUIA</v>
          </cell>
          <cell r="C112" t="str">
            <v>EL SANTUARIO</v>
          </cell>
          <cell r="D112">
            <v>102726840</v>
          </cell>
          <cell r="E112">
            <v>118673048</v>
          </cell>
          <cell r="F112">
            <v>320541632</v>
          </cell>
          <cell r="G112">
            <v>541941520</v>
          </cell>
        </row>
        <row r="113">
          <cell r="A113" t="str">
            <v>05736</v>
          </cell>
          <cell r="B113" t="str">
            <v>ANTIOQUIA</v>
          </cell>
          <cell r="C113" t="str">
            <v>SEGOVIA</v>
          </cell>
          <cell r="D113">
            <v>212450400</v>
          </cell>
          <cell r="E113">
            <v>147257344</v>
          </cell>
          <cell r="F113">
            <v>559334784</v>
          </cell>
          <cell r="G113">
            <v>919042528</v>
          </cell>
        </row>
        <row r="114">
          <cell r="A114" t="str">
            <v>05756</v>
          </cell>
          <cell r="B114" t="str">
            <v>ANTIOQUIA</v>
          </cell>
          <cell r="C114" t="str">
            <v>SONSÓN</v>
          </cell>
          <cell r="D114">
            <v>108515392</v>
          </cell>
          <cell r="E114">
            <v>112824128</v>
          </cell>
          <cell r="F114">
            <v>338603840</v>
          </cell>
          <cell r="G114">
            <v>559943360</v>
          </cell>
        </row>
        <row r="115">
          <cell r="A115" t="str">
            <v>05761</v>
          </cell>
          <cell r="B115" t="str">
            <v>ANTIOQUIA</v>
          </cell>
          <cell r="C115" t="str">
            <v>SOPETRÁN</v>
          </cell>
          <cell r="D115">
            <v>49985988</v>
          </cell>
          <cell r="E115">
            <v>57745268</v>
          </cell>
          <cell r="F115">
            <v>155972768</v>
          </cell>
          <cell r="G115">
            <v>263704024</v>
          </cell>
        </row>
        <row r="116">
          <cell r="A116" t="str">
            <v>05789</v>
          </cell>
          <cell r="B116" t="str">
            <v>ANTIOQUIA</v>
          </cell>
          <cell r="C116" t="str">
            <v>TÁMESIS</v>
          </cell>
          <cell r="D116">
            <v>36572304</v>
          </cell>
          <cell r="E116">
            <v>47530568</v>
          </cell>
          <cell r="F116">
            <v>128382368</v>
          </cell>
          <cell r="G116">
            <v>212485240</v>
          </cell>
        </row>
        <row r="117">
          <cell r="A117" t="str">
            <v>05790</v>
          </cell>
          <cell r="B117" t="str">
            <v>ANTIOQUIA</v>
          </cell>
          <cell r="C117" t="str">
            <v>TARAZÁ</v>
          </cell>
          <cell r="D117">
            <v>177940368</v>
          </cell>
          <cell r="E117">
            <v>154171440</v>
          </cell>
          <cell r="F117">
            <v>468477568</v>
          </cell>
          <cell r="G117">
            <v>800589376</v>
          </cell>
        </row>
        <row r="118">
          <cell r="A118" t="str">
            <v>05792</v>
          </cell>
          <cell r="B118" t="str">
            <v>ANTIOQUIA</v>
          </cell>
          <cell r="C118" t="str">
            <v>TARSO</v>
          </cell>
          <cell r="D118">
            <v>17790496</v>
          </cell>
          <cell r="E118">
            <v>12331261</v>
          </cell>
          <cell r="F118">
            <v>41634164</v>
          </cell>
          <cell r="G118">
            <v>71755921</v>
          </cell>
        </row>
        <row r="119">
          <cell r="A119" t="str">
            <v>05809</v>
          </cell>
          <cell r="B119" t="str">
            <v>ANTIOQUIA</v>
          </cell>
          <cell r="C119" t="str">
            <v>TITIRIBÍ</v>
          </cell>
          <cell r="D119">
            <v>22702798</v>
          </cell>
          <cell r="E119">
            <v>28325088</v>
          </cell>
          <cell r="F119">
            <v>63756196</v>
          </cell>
          <cell r="G119">
            <v>114784082</v>
          </cell>
        </row>
        <row r="120">
          <cell r="A120" t="str">
            <v>05819</v>
          </cell>
          <cell r="B120" t="str">
            <v>ANTIOQUIA</v>
          </cell>
          <cell r="C120" t="str">
            <v>TOLEDO</v>
          </cell>
          <cell r="D120">
            <v>26517578</v>
          </cell>
          <cell r="E120">
            <v>20677868</v>
          </cell>
          <cell r="F120">
            <v>69814904</v>
          </cell>
          <cell r="G120">
            <v>117010350</v>
          </cell>
        </row>
        <row r="121">
          <cell r="A121" t="str">
            <v>05837</v>
          </cell>
          <cell r="B121" t="str">
            <v>ANTIOQUIA</v>
          </cell>
          <cell r="C121" t="str">
            <v>TURBO</v>
          </cell>
          <cell r="D121">
            <v>1017291904</v>
          </cell>
          <cell r="E121">
            <v>961531584</v>
          </cell>
          <cell r="F121">
            <v>2921786368</v>
          </cell>
          <cell r="G121">
            <v>4900609856</v>
          </cell>
        </row>
        <row r="122">
          <cell r="A122" t="str">
            <v>05842</v>
          </cell>
          <cell r="B122" t="str">
            <v>ANTIOQUIA</v>
          </cell>
          <cell r="C122" t="str">
            <v>URAMITA</v>
          </cell>
          <cell r="D122">
            <v>32744250</v>
          </cell>
          <cell r="E122">
            <v>31207368</v>
          </cell>
          <cell r="F122">
            <v>86208360</v>
          </cell>
          <cell r="G122">
            <v>150159978</v>
          </cell>
        </row>
        <row r="123">
          <cell r="A123" t="str">
            <v>05847</v>
          </cell>
          <cell r="B123" t="str">
            <v>ANTIOQUIA</v>
          </cell>
          <cell r="C123" t="str">
            <v>URRAO</v>
          </cell>
          <cell r="D123">
            <v>167456736</v>
          </cell>
          <cell r="E123">
            <v>142450208</v>
          </cell>
          <cell r="F123">
            <v>480956160</v>
          </cell>
          <cell r="G123">
            <v>790863104</v>
          </cell>
        </row>
        <row r="124">
          <cell r="A124" t="str">
            <v>05854</v>
          </cell>
          <cell r="B124" t="str">
            <v>ANTIOQUIA</v>
          </cell>
          <cell r="C124" t="str">
            <v>VALDIVIA</v>
          </cell>
          <cell r="D124">
            <v>74255408</v>
          </cell>
          <cell r="E124">
            <v>57902860</v>
          </cell>
          <cell r="F124">
            <v>195498032</v>
          </cell>
          <cell r="G124">
            <v>327656300</v>
          </cell>
        </row>
        <row r="125">
          <cell r="A125" t="str">
            <v>05856</v>
          </cell>
          <cell r="B125" t="str">
            <v>ANTIOQUIA</v>
          </cell>
          <cell r="C125" t="str">
            <v>VALPARAÍSO</v>
          </cell>
          <cell r="D125">
            <v>14515629</v>
          </cell>
          <cell r="E125">
            <v>13834324</v>
          </cell>
          <cell r="F125">
            <v>33970164</v>
          </cell>
          <cell r="G125">
            <v>62320117</v>
          </cell>
        </row>
        <row r="126">
          <cell r="A126" t="str">
            <v>05858</v>
          </cell>
          <cell r="B126" t="str">
            <v>ANTIOQUIA</v>
          </cell>
          <cell r="C126" t="str">
            <v>VEGACHÍ</v>
          </cell>
          <cell r="D126">
            <v>71730656</v>
          </cell>
          <cell r="E126">
            <v>74578816</v>
          </cell>
          <cell r="F126">
            <v>206019216</v>
          </cell>
          <cell r="G126">
            <v>352328688</v>
          </cell>
        </row>
        <row r="127">
          <cell r="A127" t="str">
            <v>05861</v>
          </cell>
          <cell r="B127" t="str">
            <v>ANTIOQUIA</v>
          </cell>
          <cell r="C127" t="str">
            <v>VENECIA</v>
          </cell>
          <cell r="D127">
            <v>26287450</v>
          </cell>
          <cell r="E127">
            <v>27331226</v>
          </cell>
          <cell r="F127">
            <v>67111792</v>
          </cell>
          <cell r="G127">
            <v>120730468</v>
          </cell>
        </row>
        <row r="128">
          <cell r="A128" t="str">
            <v>05873</v>
          </cell>
          <cell r="B128" t="str">
            <v>ANTIOQUIA</v>
          </cell>
          <cell r="C128" t="str">
            <v>VIGÍA DEL FUERTE</v>
          </cell>
          <cell r="D128">
            <v>124480376</v>
          </cell>
          <cell r="E128">
            <v>118637776</v>
          </cell>
          <cell r="F128">
            <v>400557952</v>
          </cell>
          <cell r="G128">
            <v>643676104</v>
          </cell>
        </row>
        <row r="129">
          <cell r="A129" t="str">
            <v>05885</v>
          </cell>
          <cell r="B129" t="str">
            <v>ANTIOQUIA</v>
          </cell>
          <cell r="C129" t="str">
            <v>YALÍ</v>
          </cell>
          <cell r="D129">
            <v>32310552</v>
          </cell>
          <cell r="E129">
            <v>27994568</v>
          </cell>
          <cell r="F129">
            <v>85066520</v>
          </cell>
          <cell r="G129">
            <v>145371640</v>
          </cell>
        </row>
        <row r="130">
          <cell r="A130" t="str">
            <v>05887</v>
          </cell>
          <cell r="B130" t="str">
            <v>ANTIOQUIA</v>
          </cell>
          <cell r="C130" t="str">
            <v>YARUMAL</v>
          </cell>
          <cell r="D130">
            <v>108052928</v>
          </cell>
          <cell r="E130">
            <v>154472048</v>
          </cell>
          <cell r="F130">
            <v>379305888</v>
          </cell>
          <cell r="G130">
            <v>641830864</v>
          </cell>
        </row>
        <row r="131">
          <cell r="A131" t="str">
            <v>05890</v>
          </cell>
          <cell r="B131" t="str">
            <v>ANTIOQUIA</v>
          </cell>
          <cell r="C131" t="str">
            <v>YOLOMBÓ</v>
          </cell>
          <cell r="D131">
            <v>78253840</v>
          </cell>
          <cell r="E131">
            <v>73964560</v>
          </cell>
          <cell r="F131">
            <v>199781840</v>
          </cell>
          <cell r="G131">
            <v>352000240</v>
          </cell>
        </row>
        <row r="132">
          <cell r="A132" t="str">
            <v>05893</v>
          </cell>
          <cell r="B132" t="str">
            <v>ANTIOQUIA</v>
          </cell>
          <cell r="C132" t="str">
            <v>YONDÓ</v>
          </cell>
          <cell r="D132">
            <v>108845464</v>
          </cell>
          <cell r="E132">
            <v>82303496</v>
          </cell>
          <cell r="F132">
            <v>312617440</v>
          </cell>
          <cell r="G132">
            <v>503766400</v>
          </cell>
        </row>
        <row r="133">
          <cell r="A133" t="str">
            <v>05895</v>
          </cell>
          <cell r="B133" t="str">
            <v>ANTIOQUIA</v>
          </cell>
          <cell r="C133" t="str">
            <v>ZARAGOZA</v>
          </cell>
          <cell r="D133">
            <v>237974464</v>
          </cell>
          <cell r="E133">
            <v>247423536</v>
          </cell>
          <cell r="F133">
            <v>759435136</v>
          </cell>
          <cell r="G133">
            <v>1244833136</v>
          </cell>
        </row>
        <row r="134">
          <cell r="A134" t="str">
            <v>08001</v>
          </cell>
          <cell r="B134" t="str">
            <v>ATLANTICO</v>
          </cell>
          <cell r="C134" t="str">
            <v>BARRANQUILLA</v>
          </cell>
          <cell r="D134">
            <v>2646343936</v>
          </cell>
          <cell r="E134">
            <v>3439275264</v>
          </cell>
          <cell r="F134">
            <v>9289649152</v>
          </cell>
          <cell r="G134">
            <v>15375268352</v>
          </cell>
        </row>
        <row r="135">
          <cell r="A135" t="str">
            <v>08078</v>
          </cell>
          <cell r="B135" t="str">
            <v>ATLANTICO</v>
          </cell>
          <cell r="C135" t="str">
            <v>BARANOA</v>
          </cell>
          <cell r="D135">
            <v>171036608</v>
          </cell>
          <cell r="E135">
            <v>200056304</v>
          </cell>
          <cell r="F135">
            <v>600401984</v>
          </cell>
          <cell r="G135">
            <v>971494896</v>
          </cell>
        </row>
        <row r="136">
          <cell r="A136" t="str">
            <v>08137</v>
          </cell>
          <cell r="B136" t="str">
            <v>ATLANTICO</v>
          </cell>
          <cell r="C136" t="str">
            <v>CAMPO DE LA CRUZ</v>
          </cell>
          <cell r="D136">
            <v>152824208</v>
          </cell>
          <cell r="E136">
            <v>158892272</v>
          </cell>
          <cell r="F136">
            <v>438929728</v>
          </cell>
          <cell r="G136">
            <v>750646208</v>
          </cell>
        </row>
        <row r="137">
          <cell r="A137" t="str">
            <v>08141</v>
          </cell>
          <cell r="B137" t="str">
            <v>ATLANTICO</v>
          </cell>
          <cell r="C137" t="str">
            <v>CANDELARIA</v>
          </cell>
          <cell r="D137">
            <v>97717928</v>
          </cell>
          <cell r="E137">
            <v>101597936</v>
          </cell>
          <cell r="F137">
            <v>280657760</v>
          </cell>
          <cell r="G137">
            <v>479973624</v>
          </cell>
        </row>
        <row r="138">
          <cell r="A138" t="str">
            <v>08296</v>
          </cell>
          <cell r="B138" t="str">
            <v>ATLANTICO</v>
          </cell>
          <cell r="C138" t="str">
            <v>GALAPA</v>
          </cell>
          <cell r="D138">
            <v>170735664</v>
          </cell>
          <cell r="E138">
            <v>177514944</v>
          </cell>
          <cell r="F138">
            <v>599345536</v>
          </cell>
          <cell r="G138">
            <v>947596144</v>
          </cell>
        </row>
        <row r="139">
          <cell r="A139" t="str">
            <v>08372</v>
          </cell>
          <cell r="B139" t="str">
            <v>ATLANTICO</v>
          </cell>
          <cell r="C139" t="str">
            <v>JUAN DE ACOSTA</v>
          </cell>
          <cell r="D139">
            <v>69661744</v>
          </cell>
          <cell r="E139">
            <v>80475280</v>
          </cell>
          <cell r="F139">
            <v>217367632</v>
          </cell>
          <cell r="G139">
            <v>367504656</v>
          </cell>
        </row>
        <row r="140">
          <cell r="A140" t="str">
            <v>08421</v>
          </cell>
          <cell r="B140" t="str">
            <v>ATLANTICO</v>
          </cell>
          <cell r="C140" t="str">
            <v>LURUACO</v>
          </cell>
          <cell r="D140">
            <v>134162616</v>
          </cell>
          <cell r="E140">
            <v>111591768</v>
          </cell>
          <cell r="F140">
            <v>423864512</v>
          </cell>
          <cell r="G140">
            <v>669618896</v>
          </cell>
        </row>
        <row r="141">
          <cell r="A141" t="str">
            <v>08433</v>
          </cell>
          <cell r="B141" t="str">
            <v>ATLANTICO</v>
          </cell>
          <cell r="C141" t="str">
            <v>MALAMBO</v>
          </cell>
          <cell r="D141">
            <v>260524576</v>
          </cell>
          <cell r="E141">
            <v>300965600</v>
          </cell>
          <cell r="F141">
            <v>812922624</v>
          </cell>
          <cell r="G141">
            <v>1374412800</v>
          </cell>
        </row>
        <row r="142">
          <cell r="A142" t="str">
            <v>08436</v>
          </cell>
          <cell r="B142" t="str">
            <v>ATLANTICO</v>
          </cell>
          <cell r="C142" t="str">
            <v>MANATÍ</v>
          </cell>
          <cell r="D142">
            <v>100044992</v>
          </cell>
          <cell r="E142">
            <v>138689872</v>
          </cell>
          <cell r="F142">
            <v>351195072</v>
          </cell>
          <cell r="G142">
            <v>589929936</v>
          </cell>
        </row>
        <row r="143">
          <cell r="A143" t="str">
            <v>08520</v>
          </cell>
          <cell r="B143" t="str">
            <v>ATLANTICO</v>
          </cell>
          <cell r="C143" t="str">
            <v>PALMAR DE VARELA</v>
          </cell>
          <cell r="D143">
            <v>97130800</v>
          </cell>
          <cell r="E143">
            <v>126234376</v>
          </cell>
          <cell r="F143">
            <v>340965184</v>
          </cell>
          <cell r="G143">
            <v>564330360</v>
          </cell>
        </row>
        <row r="144">
          <cell r="A144" t="str">
            <v>08549</v>
          </cell>
          <cell r="B144" t="str">
            <v>ATLANTICO</v>
          </cell>
          <cell r="C144" t="str">
            <v>PIOJÓ</v>
          </cell>
          <cell r="D144">
            <v>21349334</v>
          </cell>
          <cell r="E144">
            <v>26636446</v>
          </cell>
          <cell r="F144">
            <v>67449680</v>
          </cell>
          <cell r="G144">
            <v>115435460</v>
          </cell>
        </row>
        <row r="145">
          <cell r="A145" t="str">
            <v>08558</v>
          </cell>
          <cell r="B145" t="str">
            <v>ATLANTICO</v>
          </cell>
          <cell r="C145" t="str">
            <v>POLONUEVO</v>
          </cell>
          <cell r="D145">
            <v>58947616</v>
          </cell>
          <cell r="E145">
            <v>55159388</v>
          </cell>
          <cell r="F145">
            <v>165542400</v>
          </cell>
          <cell r="G145">
            <v>279649404</v>
          </cell>
        </row>
        <row r="146">
          <cell r="A146" t="str">
            <v>08560</v>
          </cell>
          <cell r="B146" t="str">
            <v>ATLANTICO</v>
          </cell>
          <cell r="C146" t="str">
            <v>PONEDERA</v>
          </cell>
          <cell r="D146">
            <v>127076296</v>
          </cell>
          <cell r="E146">
            <v>108099832</v>
          </cell>
          <cell r="F146">
            <v>364978592</v>
          </cell>
          <cell r="G146">
            <v>600154720</v>
          </cell>
        </row>
        <row r="147">
          <cell r="A147" t="str">
            <v>08573</v>
          </cell>
          <cell r="B147" t="str">
            <v>ATLANTICO</v>
          </cell>
          <cell r="C147" t="str">
            <v>PUERTO COLOMBIA</v>
          </cell>
          <cell r="D147">
            <v>83538624</v>
          </cell>
          <cell r="E147">
            <v>108569544</v>
          </cell>
          <cell r="F147">
            <v>293251584</v>
          </cell>
          <cell r="G147">
            <v>485359752</v>
          </cell>
        </row>
        <row r="148">
          <cell r="A148" t="str">
            <v>08606</v>
          </cell>
          <cell r="B148" t="str">
            <v>ATLANTICO</v>
          </cell>
          <cell r="C148" t="str">
            <v>REPELÓN</v>
          </cell>
          <cell r="D148">
            <v>141958880</v>
          </cell>
          <cell r="E148">
            <v>147595536</v>
          </cell>
          <cell r="F148">
            <v>448495520</v>
          </cell>
          <cell r="G148">
            <v>738049936</v>
          </cell>
        </row>
        <row r="149">
          <cell r="A149" t="str">
            <v>08634</v>
          </cell>
          <cell r="B149" t="str">
            <v>ATLANTICO</v>
          </cell>
          <cell r="C149" t="str">
            <v>SABANAGRANDE</v>
          </cell>
          <cell r="D149">
            <v>126139928</v>
          </cell>
          <cell r="E149">
            <v>160292576</v>
          </cell>
          <cell r="F149">
            <v>393598176</v>
          </cell>
          <cell r="G149">
            <v>680030680</v>
          </cell>
        </row>
        <row r="150">
          <cell r="A150" t="str">
            <v>08638</v>
          </cell>
          <cell r="B150" t="str">
            <v>ATLANTICO</v>
          </cell>
          <cell r="C150" t="str">
            <v>SABANALARGA</v>
          </cell>
          <cell r="D150">
            <v>345978688</v>
          </cell>
          <cell r="E150">
            <v>439653152</v>
          </cell>
          <cell r="F150">
            <v>1079567744</v>
          </cell>
          <cell r="G150">
            <v>1865199584</v>
          </cell>
        </row>
        <row r="151">
          <cell r="A151" t="str">
            <v>08675</v>
          </cell>
          <cell r="B151" t="str">
            <v>ATLANTICO</v>
          </cell>
          <cell r="C151" t="str">
            <v>SANTA LUCÍA</v>
          </cell>
          <cell r="D151">
            <v>88439128</v>
          </cell>
          <cell r="E151">
            <v>61300476</v>
          </cell>
          <cell r="F151">
            <v>232840624</v>
          </cell>
          <cell r="G151">
            <v>382580228</v>
          </cell>
        </row>
        <row r="152">
          <cell r="A152" t="str">
            <v>08685</v>
          </cell>
          <cell r="B152" t="str">
            <v>ATLANTICO</v>
          </cell>
          <cell r="C152" t="str">
            <v>SANTO TOMÁS</v>
          </cell>
          <cell r="D152">
            <v>72509560</v>
          </cell>
          <cell r="E152">
            <v>83765152</v>
          </cell>
          <cell r="F152">
            <v>226253728</v>
          </cell>
          <cell r="G152">
            <v>382528440</v>
          </cell>
        </row>
        <row r="153">
          <cell r="A153" t="str">
            <v>08758</v>
          </cell>
          <cell r="B153" t="str">
            <v>ATLANTICO</v>
          </cell>
          <cell r="C153" t="str">
            <v>SOLEDAD</v>
          </cell>
          <cell r="D153">
            <v>749074304</v>
          </cell>
          <cell r="E153">
            <v>973521600</v>
          </cell>
          <cell r="F153">
            <v>2629528832</v>
          </cell>
          <cell r="G153">
            <v>4352124736</v>
          </cell>
        </row>
        <row r="154">
          <cell r="A154" t="str">
            <v>08770</v>
          </cell>
          <cell r="B154" t="str">
            <v>ATLANTICO</v>
          </cell>
          <cell r="C154" t="str">
            <v>SUAN</v>
          </cell>
          <cell r="D154">
            <v>45146704</v>
          </cell>
          <cell r="E154">
            <v>41723828</v>
          </cell>
          <cell r="F154">
            <v>140872608</v>
          </cell>
          <cell r="G154">
            <v>227743140</v>
          </cell>
        </row>
        <row r="155">
          <cell r="A155" t="str">
            <v>08832</v>
          </cell>
          <cell r="B155" t="str">
            <v>ATLANTICO</v>
          </cell>
          <cell r="C155" t="str">
            <v>TUBARÁ</v>
          </cell>
          <cell r="D155">
            <v>46069420</v>
          </cell>
          <cell r="E155">
            <v>52688532</v>
          </cell>
          <cell r="F155">
            <v>129376608</v>
          </cell>
          <cell r="G155">
            <v>228134560</v>
          </cell>
        </row>
        <row r="156">
          <cell r="A156" t="str">
            <v>08849</v>
          </cell>
          <cell r="B156" t="str">
            <v>ATLANTICO</v>
          </cell>
          <cell r="C156" t="str">
            <v>USIACURÍ</v>
          </cell>
          <cell r="D156">
            <v>28259010</v>
          </cell>
          <cell r="E156">
            <v>26116506</v>
          </cell>
          <cell r="F156">
            <v>88177432</v>
          </cell>
          <cell r="G156">
            <v>142552948</v>
          </cell>
        </row>
        <row r="157">
          <cell r="A157" t="str">
            <v>11001</v>
          </cell>
          <cell r="B157" t="str">
            <v>BOGOTA D.C.</v>
          </cell>
          <cell r="C157" t="str">
            <v>BOGOTÁ D.C.</v>
          </cell>
          <cell r="D157">
            <v>11953782784</v>
          </cell>
          <cell r="E157">
            <v>12428423168</v>
          </cell>
          <cell r="F157">
            <v>33569771520</v>
          </cell>
          <cell r="G157">
            <v>57951977472</v>
          </cell>
        </row>
        <row r="158">
          <cell r="A158" t="str">
            <v>13001</v>
          </cell>
          <cell r="B158" t="str">
            <v>BOLIVAR</v>
          </cell>
          <cell r="C158" t="str">
            <v>CARTAGENA</v>
          </cell>
          <cell r="D158">
            <v>3234529280</v>
          </cell>
          <cell r="E158">
            <v>3026664448</v>
          </cell>
          <cell r="F158">
            <v>9083518976</v>
          </cell>
          <cell r="G158">
            <v>15344712704</v>
          </cell>
        </row>
        <row r="159">
          <cell r="A159" t="str">
            <v>13006</v>
          </cell>
          <cell r="B159" t="str">
            <v>BOLIVAR</v>
          </cell>
          <cell r="C159" t="str">
            <v>ACHÍ</v>
          </cell>
          <cell r="D159">
            <v>212977024</v>
          </cell>
          <cell r="E159">
            <v>221433552</v>
          </cell>
          <cell r="F159">
            <v>747628416</v>
          </cell>
          <cell r="G159">
            <v>1182038992</v>
          </cell>
        </row>
        <row r="160">
          <cell r="A160" t="str">
            <v>13030</v>
          </cell>
          <cell r="B160" t="str">
            <v>BOLIVAR</v>
          </cell>
          <cell r="C160" t="str">
            <v>ALTOS DEL ROSARIO</v>
          </cell>
          <cell r="D160">
            <v>103822152</v>
          </cell>
          <cell r="E160">
            <v>107944544</v>
          </cell>
          <cell r="F160">
            <v>303711904</v>
          </cell>
          <cell r="G160">
            <v>515478600</v>
          </cell>
        </row>
        <row r="161">
          <cell r="A161" t="str">
            <v>13042</v>
          </cell>
          <cell r="B161" t="str">
            <v>BOLIVAR</v>
          </cell>
          <cell r="C161" t="str">
            <v>ARENAL</v>
          </cell>
          <cell r="D161">
            <v>67479976</v>
          </cell>
          <cell r="E161">
            <v>70159352</v>
          </cell>
          <cell r="F161">
            <v>177659824</v>
          </cell>
          <cell r="G161">
            <v>315299152</v>
          </cell>
        </row>
        <row r="162">
          <cell r="A162" t="str">
            <v>13052</v>
          </cell>
          <cell r="B162" t="str">
            <v>BOLIVAR</v>
          </cell>
          <cell r="C162" t="str">
            <v>ARJONA</v>
          </cell>
          <cell r="D162">
            <v>279851808</v>
          </cell>
          <cell r="E162">
            <v>323292992</v>
          </cell>
          <cell r="F162">
            <v>982383744</v>
          </cell>
          <cell r="G162">
            <v>1585528544</v>
          </cell>
        </row>
        <row r="163">
          <cell r="A163" t="str">
            <v>13062</v>
          </cell>
          <cell r="B163" t="str">
            <v>BOLIVAR</v>
          </cell>
          <cell r="C163" t="str">
            <v>ARROYOHONDO</v>
          </cell>
          <cell r="D163">
            <v>68626176</v>
          </cell>
          <cell r="E163">
            <v>65405140</v>
          </cell>
          <cell r="F163">
            <v>200752784</v>
          </cell>
          <cell r="G163">
            <v>334784100</v>
          </cell>
        </row>
        <row r="164">
          <cell r="A164" t="str">
            <v>13074</v>
          </cell>
          <cell r="B164" t="str">
            <v>BOLIVAR</v>
          </cell>
          <cell r="C164" t="str">
            <v>BARRANCO DE LOBA</v>
          </cell>
          <cell r="D164">
            <v>173656480</v>
          </cell>
          <cell r="E164">
            <v>150459776</v>
          </cell>
          <cell r="F164">
            <v>507998944</v>
          </cell>
          <cell r="G164">
            <v>832115200</v>
          </cell>
        </row>
        <row r="165">
          <cell r="A165" t="str">
            <v>13140</v>
          </cell>
          <cell r="B165" t="str">
            <v>BOLIVAR</v>
          </cell>
          <cell r="C165" t="str">
            <v>CALAMAR</v>
          </cell>
          <cell r="D165">
            <v>205440416</v>
          </cell>
          <cell r="E165">
            <v>142398464</v>
          </cell>
          <cell r="F165">
            <v>600976768</v>
          </cell>
          <cell r="G165">
            <v>948815648</v>
          </cell>
        </row>
        <row r="166">
          <cell r="A166" t="str">
            <v>13160</v>
          </cell>
          <cell r="B166" t="str">
            <v>BOLIVAR</v>
          </cell>
          <cell r="C166" t="str">
            <v>CANTAGALLO</v>
          </cell>
          <cell r="D166">
            <v>72719760</v>
          </cell>
          <cell r="E166">
            <v>56705392</v>
          </cell>
          <cell r="F166">
            <v>191455024</v>
          </cell>
          <cell r="G166">
            <v>320880176</v>
          </cell>
        </row>
        <row r="167">
          <cell r="A167" t="str">
            <v>13188</v>
          </cell>
          <cell r="B167" t="str">
            <v>BOLIVAR</v>
          </cell>
          <cell r="C167" t="str">
            <v>CICUCO</v>
          </cell>
          <cell r="D167">
            <v>93953296</v>
          </cell>
          <cell r="E167">
            <v>79923128</v>
          </cell>
          <cell r="F167">
            <v>269845312</v>
          </cell>
          <cell r="G167">
            <v>443721736</v>
          </cell>
        </row>
        <row r="168">
          <cell r="A168" t="str">
            <v>13212</v>
          </cell>
          <cell r="B168" t="str">
            <v>BOLIVAR</v>
          </cell>
          <cell r="C168" t="str">
            <v>CÓRDOBA</v>
          </cell>
          <cell r="D168">
            <v>89889208</v>
          </cell>
          <cell r="E168">
            <v>74766696</v>
          </cell>
          <cell r="F168">
            <v>283990048</v>
          </cell>
          <cell r="G168">
            <v>448645952</v>
          </cell>
        </row>
        <row r="169">
          <cell r="A169" t="str">
            <v>13222</v>
          </cell>
          <cell r="B169" t="str">
            <v>BOLIVAR</v>
          </cell>
          <cell r="C169" t="str">
            <v>CLEMENCIA</v>
          </cell>
          <cell r="D169">
            <v>173112160</v>
          </cell>
          <cell r="E169">
            <v>149988160</v>
          </cell>
          <cell r="F169">
            <v>607687936</v>
          </cell>
          <cell r="G169">
            <v>930788256</v>
          </cell>
        </row>
        <row r="170">
          <cell r="A170" t="str">
            <v>13244</v>
          </cell>
          <cell r="B170" t="str">
            <v>BOLIVAR</v>
          </cell>
          <cell r="C170" t="str">
            <v>EL CARMEN DE BOLÍVAR</v>
          </cell>
          <cell r="D170">
            <v>535898912</v>
          </cell>
          <cell r="E170">
            <v>506524928</v>
          </cell>
          <cell r="F170">
            <v>1710185472</v>
          </cell>
          <cell r="G170">
            <v>2752609312</v>
          </cell>
        </row>
        <row r="171">
          <cell r="A171" t="str">
            <v>13248</v>
          </cell>
          <cell r="B171" t="str">
            <v>BOLIVAR</v>
          </cell>
          <cell r="C171" t="str">
            <v>EL GUAMO</v>
          </cell>
          <cell r="D171">
            <v>34541000</v>
          </cell>
          <cell r="E171">
            <v>32321246</v>
          </cell>
          <cell r="F171">
            <v>109126568</v>
          </cell>
          <cell r="G171">
            <v>175988814</v>
          </cell>
        </row>
        <row r="172">
          <cell r="A172" t="str">
            <v>13268</v>
          </cell>
          <cell r="B172" t="str">
            <v>BOLIVAR</v>
          </cell>
          <cell r="C172" t="str">
            <v>EL PEÑÓN</v>
          </cell>
          <cell r="D172">
            <v>63408520</v>
          </cell>
          <cell r="E172">
            <v>54938528</v>
          </cell>
          <cell r="F172">
            <v>185489536</v>
          </cell>
          <cell r="G172">
            <v>303836584</v>
          </cell>
        </row>
        <row r="173">
          <cell r="A173" t="str">
            <v>13300</v>
          </cell>
          <cell r="B173" t="str">
            <v>BOLIVAR</v>
          </cell>
          <cell r="C173" t="str">
            <v>HATILLO DE LOBA</v>
          </cell>
          <cell r="D173">
            <v>141837168</v>
          </cell>
          <cell r="E173">
            <v>122890824</v>
          </cell>
          <cell r="F173">
            <v>414917600</v>
          </cell>
          <cell r="G173">
            <v>679645592</v>
          </cell>
        </row>
        <row r="174">
          <cell r="A174" t="str">
            <v>13430</v>
          </cell>
          <cell r="B174" t="str">
            <v>BOLIVAR</v>
          </cell>
          <cell r="C174" t="str">
            <v>MAGANGUÉ</v>
          </cell>
          <cell r="D174">
            <v>662784576</v>
          </cell>
          <cell r="E174">
            <v>626455616</v>
          </cell>
          <cell r="F174">
            <v>1903597952</v>
          </cell>
          <cell r="G174">
            <v>3192838144</v>
          </cell>
        </row>
        <row r="175">
          <cell r="A175" t="str">
            <v>13433</v>
          </cell>
          <cell r="B175" t="str">
            <v>BOLIVAR</v>
          </cell>
          <cell r="C175" t="str">
            <v>MAHATES</v>
          </cell>
          <cell r="D175">
            <v>137905856</v>
          </cell>
          <cell r="E175">
            <v>143381568</v>
          </cell>
          <cell r="F175">
            <v>435690656</v>
          </cell>
          <cell r="G175">
            <v>716978080</v>
          </cell>
        </row>
        <row r="176">
          <cell r="A176" t="str">
            <v>13440</v>
          </cell>
          <cell r="B176" t="str">
            <v>BOLIVAR</v>
          </cell>
          <cell r="C176" t="str">
            <v>MARGARITA</v>
          </cell>
          <cell r="D176">
            <v>62429008</v>
          </cell>
          <cell r="E176">
            <v>64907832</v>
          </cell>
          <cell r="F176">
            <v>197234096</v>
          </cell>
          <cell r="G176">
            <v>324570936</v>
          </cell>
        </row>
        <row r="177">
          <cell r="A177" t="str">
            <v>13442</v>
          </cell>
          <cell r="B177" t="str">
            <v>BOLIVAR</v>
          </cell>
          <cell r="C177" t="str">
            <v>MARÍA LA BAJA</v>
          </cell>
          <cell r="D177">
            <v>431950592</v>
          </cell>
          <cell r="E177">
            <v>336826304</v>
          </cell>
          <cell r="F177">
            <v>1263589120</v>
          </cell>
          <cell r="G177">
            <v>2032366016</v>
          </cell>
        </row>
        <row r="178">
          <cell r="A178" t="str">
            <v>13458</v>
          </cell>
          <cell r="B178" t="str">
            <v>BOLIVAR</v>
          </cell>
          <cell r="C178" t="str">
            <v>MONTECRISTO</v>
          </cell>
          <cell r="D178">
            <v>156166928</v>
          </cell>
          <cell r="E178">
            <v>108245160</v>
          </cell>
          <cell r="F178">
            <v>502520256</v>
          </cell>
          <cell r="G178">
            <v>766932344</v>
          </cell>
        </row>
        <row r="179">
          <cell r="A179" t="str">
            <v>13468</v>
          </cell>
          <cell r="B179" t="str">
            <v>BOLIVAR</v>
          </cell>
          <cell r="C179" t="str">
            <v>MOMPÓS</v>
          </cell>
          <cell r="D179">
            <v>309629856</v>
          </cell>
          <cell r="E179">
            <v>241443088</v>
          </cell>
          <cell r="F179">
            <v>815186880</v>
          </cell>
          <cell r="G179">
            <v>1366259824</v>
          </cell>
        </row>
        <row r="180">
          <cell r="A180" t="str">
            <v>13473</v>
          </cell>
          <cell r="B180" t="str">
            <v>BOLIVAR</v>
          </cell>
          <cell r="C180" t="str">
            <v>MORALES</v>
          </cell>
          <cell r="D180">
            <v>201006064</v>
          </cell>
          <cell r="E180">
            <v>208987248</v>
          </cell>
          <cell r="F180">
            <v>588004928</v>
          </cell>
          <cell r="G180">
            <v>997998240</v>
          </cell>
        </row>
        <row r="181">
          <cell r="A181" t="str">
            <v>13490</v>
          </cell>
          <cell r="B181" t="str">
            <v>BOLIVAR</v>
          </cell>
          <cell r="C181" t="str">
            <v>NOROSÍ</v>
          </cell>
          <cell r="D181">
            <v>119656584</v>
          </cell>
          <cell r="E181">
            <v>114040392</v>
          </cell>
          <cell r="F181">
            <v>385035776</v>
          </cell>
          <cell r="G181">
            <v>618732752</v>
          </cell>
        </row>
        <row r="182">
          <cell r="A182" t="str">
            <v>13549</v>
          </cell>
          <cell r="B182" t="str">
            <v>BOLIVAR</v>
          </cell>
          <cell r="C182" t="str">
            <v>PINILLOS</v>
          </cell>
          <cell r="D182">
            <v>227090304</v>
          </cell>
          <cell r="E182">
            <v>171714336</v>
          </cell>
          <cell r="F182">
            <v>797171264</v>
          </cell>
          <cell r="G182">
            <v>1195975904</v>
          </cell>
        </row>
        <row r="183">
          <cell r="A183" t="str">
            <v>13580</v>
          </cell>
          <cell r="B183" t="str">
            <v>BOLIVAR</v>
          </cell>
          <cell r="C183" t="str">
            <v>REGIDOR</v>
          </cell>
          <cell r="D183">
            <v>44516076</v>
          </cell>
          <cell r="E183">
            <v>30855760</v>
          </cell>
          <cell r="F183">
            <v>117200952</v>
          </cell>
          <cell r="G183">
            <v>192572788</v>
          </cell>
        </row>
        <row r="184">
          <cell r="A184" t="str">
            <v>13600</v>
          </cell>
          <cell r="B184" t="str">
            <v>BOLIVAR</v>
          </cell>
          <cell r="C184" t="str">
            <v>RÍO VIEJO</v>
          </cell>
          <cell r="D184">
            <v>72728616</v>
          </cell>
          <cell r="E184">
            <v>50410928</v>
          </cell>
          <cell r="F184">
            <v>212753696</v>
          </cell>
          <cell r="G184">
            <v>335893240</v>
          </cell>
        </row>
        <row r="185">
          <cell r="A185" t="str">
            <v>13620</v>
          </cell>
          <cell r="B185" t="str">
            <v>BOLIVAR</v>
          </cell>
          <cell r="C185" t="str">
            <v>SAN CRISTÓBAL</v>
          </cell>
          <cell r="D185">
            <v>39265216</v>
          </cell>
          <cell r="E185">
            <v>48989148</v>
          </cell>
          <cell r="F185">
            <v>124051944</v>
          </cell>
          <cell r="G185">
            <v>212306308</v>
          </cell>
        </row>
        <row r="186">
          <cell r="A186" t="str">
            <v>13647</v>
          </cell>
          <cell r="B186" t="str">
            <v>BOLIVAR</v>
          </cell>
          <cell r="C186" t="str">
            <v>SAN ESTANISLAO</v>
          </cell>
          <cell r="D186">
            <v>92430928</v>
          </cell>
          <cell r="E186">
            <v>85423120</v>
          </cell>
          <cell r="F186">
            <v>324466848</v>
          </cell>
          <cell r="G186">
            <v>502320896</v>
          </cell>
        </row>
        <row r="187">
          <cell r="A187" t="str">
            <v>13650</v>
          </cell>
          <cell r="B187" t="str">
            <v>BOLIVAR</v>
          </cell>
          <cell r="C187" t="str">
            <v>SAN FERNANDO</v>
          </cell>
          <cell r="D187">
            <v>76592064</v>
          </cell>
          <cell r="E187">
            <v>59724944</v>
          </cell>
          <cell r="F187">
            <v>224055488</v>
          </cell>
          <cell r="G187">
            <v>360372496</v>
          </cell>
        </row>
        <row r="188">
          <cell r="A188" t="str">
            <v>13654</v>
          </cell>
          <cell r="B188" t="str">
            <v>BOLIVAR</v>
          </cell>
          <cell r="C188" t="str">
            <v>SAN JACINTO</v>
          </cell>
          <cell r="D188">
            <v>216074880</v>
          </cell>
          <cell r="E188">
            <v>249616000</v>
          </cell>
          <cell r="F188">
            <v>1011337344</v>
          </cell>
          <cell r="G188">
            <v>1477028224</v>
          </cell>
        </row>
        <row r="189">
          <cell r="A189" t="str">
            <v>13655</v>
          </cell>
          <cell r="B189" t="str">
            <v>BOLIVAR</v>
          </cell>
          <cell r="C189" t="str">
            <v>SAN JACINTO DEL CAUCA</v>
          </cell>
          <cell r="D189">
            <v>86971696</v>
          </cell>
          <cell r="E189">
            <v>65763652</v>
          </cell>
          <cell r="F189">
            <v>305302944</v>
          </cell>
          <cell r="G189">
            <v>458038292</v>
          </cell>
        </row>
        <row r="190">
          <cell r="A190" t="str">
            <v>13657</v>
          </cell>
          <cell r="B190" t="str">
            <v>BOLIVAR</v>
          </cell>
          <cell r="C190" t="str">
            <v>SAN JUAN NEPOMUCENO</v>
          </cell>
          <cell r="D190">
            <v>180427504</v>
          </cell>
          <cell r="E190">
            <v>250122144</v>
          </cell>
          <cell r="F190">
            <v>633367488</v>
          </cell>
          <cell r="G190">
            <v>1063917136</v>
          </cell>
        </row>
        <row r="191">
          <cell r="A191" t="str">
            <v>13667</v>
          </cell>
          <cell r="B191" t="str">
            <v>BOLIVAR</v>
          </cell>
          <cell r="C191" t="str">
            <v>SAN MARTÍN DE LOBA</v>
          </cell>
          <cell r="D191">
            <v>144746928</v>
          </cell>
          <cell r="E191">
            <v>180593152</v>
          </cell>
          <cell r="F191">
            <v>508115456</v>
          </cell>
          <cell r="G191">
            <v>833455536</v>
          </cell>
        </row>
        <row r="192">
          <cell r="A192" t="str">
            <v>13670</v>
          </cell>
          <cell r="B192" t="str">
            <v>BOLIVAR</v>
          </cell>
          <cell r="C192" t="str">
            <v>SAN PABLO</v>
          </cell>
          <cell r="D192">
            <v>187552560</v>
          </cell>
          <cell r="E192">
            <v>214499520</v>
          </cell>
          <cell r="F192">
            <v>592541184</v>
          </cell>
          <cell r="G192">
            <v>994593264</v>
          </cell>
        </row>
        <row r="193">
          <cell r="A193" t="str">
            <v>13673</v>
          </cell>
          <cell r="B193" t="str">
            <v>BOLIVAR</v>
          </cell>
          <cell r="C193" t="str">
            <v>SANTA CATALINA</v>
          </cell>
          <cell r="D193">
            <v>106322560</v>
          </cell>
          <cell r="E193">
            <v>99489808</v>
          </cell>
          <cell r="F193">
            <v>373231648</v>
          </cell>
          <cell r="G193">
            <v>579044016</v>
          </cell>
        </row>
        <row r="194">
          <cell r="A194" t="str">
            <v>13683</v>
          </cell>
          <cell r="B194" t="str">
            <v>BOLIVAR</v>
          </cell>
          <cell r="C194" t="str">
            <v>SANTA ROSA</v>
          </cell>
          <cell r="D194">
            <v>182162288</v>
          </cell>
          <cell r="E194">
            <v>172177520</v>
          </cell>
          <cell r="F194">
            <v>639457280</v>
          </cell>
          <cell r="G194">
            <v>993797088</v>
          </cell>
        </row>
        <row r="195">
          <cell r="A195" t="str">
            <v>13688</v>
          </cell>
          <cell r="B195" t="str">
            <v>BOLIVAR</v>
          </cell>
          <cell r="C195" t="str">
            <v>SANTA ROSA DEL SUR</v>
          </cell>
          <cell r="D195">
            <v>259289840</v>
          </cell>
          <cell r="E195">
            <v>296543808</v>
          </cell>
          <cell r="F195">
            <v>819183232</v>
          </cell>
          <cell r="G195">
            <v>1375016880</v>
          </cell>
        </row>
        <row r="196">
          <cell r="A196" t="str">
            <v>13744</v>
          </cell>
          <cell r="B196" t="str">
            <v>BOLIVAR</v>
          </cell>
          <cell r="C196" t="str">
            <v>SIMITÍ</v>
          </cell>
          <cell r="D196">
            <v>116021776</v>
          </cell>
          <cell r="E196">
            <v>98696096</v>
          </cell>
          <cell r="F196">
            <v>333228672</v>
          </cell>
          <cell r="G196">
            <v>547946544</v>
          </cell>
        </row>
        <row r="197">
          <cell r="A197" t="str">
            <v>13760</v>
          </cell>
          <cell r="B197" t="str">
            <v>BOLIVAR</v>
          </cell>
          <cell r="C197" t="str">
            <v>SOPLAVIENTO</v>
          </cell>
          <cell r="D197">
            <v>40917404</v>
          </cell>
          <cell r="E197">
            <v>46796288</v>
          </cell>
          <cell r="F197">
            <v>129271752</v>
          </cell>
          <cell r="G197">
            <v>216985444</v>
          </cell>
        </row>
        <row r="198">
          <cell r="A198" t="str">
            <v>13780</v>
          </cell>
          <cell r="B198" t="str">
            <v>BOLIVAR</v>
          </cell>
          <cell r="C198" t="str">
            <v>TALAIGUA NUEVO</v>
          </cell>
          <cell r="D198">
            <v>90147368</v>
          </cell>
          <cell r="E198">
            <v>93726776</v>
          </cell>
          <cell r="F198">
            <v>237338048</v>
          </cell>
          <cell r="G198">
            <v>421212192</v>
          </cell>
        </row>
        <row r="199">
          <cell r="A199" t="str">
            <v>13810</v>
          </cell>
          <cell r="B199" t="str">
            <v>BOLIVAR</v>
          </cell>
          <cell r="C199" t="str">
            <v>TIQUISIO</v>
          </cell>
          <cell r="D199">
            <v>259418192</v>
          </cell>
          <cell r="E199">
            <v>179812480</v>
          </cell>
          <cell r="F199">
            <v>834766272</v>
          </cell>
          <cell r="G199">
            <v>1273996944</v>
          </cell>
        </row>
        <row r="200">
          <cell r="A200" t="str">
            <v>13836</v>
          </cell>
          <cell r="B200" t="str">
            <v>BOLIVAR</v>
          </cell>
          <cell r="C200" t="str">
            <v>TURBACO</v>
          </cell>
          <cell r="D200">
            <v>278275232</v>
          </cell>
          <cell r="E200">
            <v>231459600</v>
          </cell>
          <cell r="F200">
            <v>781479488</v>
          </cell>
          <cell r="G200">
            <v>1291214320</v>
          </cell>
        </row>
        <row r="201">
          <cell r="A201" t="str">
            <v>13838</v>
          </cell>
          <cell r="B201" t="str">
            <v>BOLIVAR</v>
          </cell>
          <cell r="C201" t="str">
            <v>TURBANÁ</v>
          </cell>
          <cell r="D201">
            <v>87598280</v>
          </cell>
          <cell r="E201">
            <v>91076480</v>
          </cell>
          <cell r="F201">
            <v>384378112</v>
          </cell>
          <cell r="G201">
            <v>563052872</v>
          </cell>
        </row>
        <row r="202">
          <cell r="A202" t="str">
            <v>13873</v>
          </cell>
          <cell r="B202" t="str">
            <v>BOLIVAR</v>
          </cell>
          <cell r="C202" t="str">
            <v>VILLANUEVA</v>
          </cell>
          <cell r="D202">
            <v>137214000</v>
          </cell>
          <cell r="E202">
            <v>142662256</v>
          </cell>
          <cell r="F202">
            <v>394095328</v>
          </cell>
          <cell r="G202">
            <v>673971584</v>
          </cell>
        </row>
        <row r="203">
          <cell r="A203" t="str">
            <v>13894</v>
          </cell>
          <cell r="B203" t="str">
            <v>BOLIVAR</v>
          </cell>
          <cell r="C203" t="str">
            <v>ZAMBRANO</v>
          </cell>
          <cell r="D203">
            <v>83791248</v>
          </cell>
          <cell r="E203">
            <v>87118288</v>
          </cell>
          <cell r="F203">
            <v>267398528</v>
          </cell>
          <cell r="G203">
            <v>438308064</v>
          </cell>
        </row>
        <row r="204">
          <cell r="A204" t="str">
            <v>15001</v>
          </cell>
          <cell r="B204" t="str">
            <v>BOYACA</v>
          </cell>
          <cell r="C204" t="str">
            <v>TUNJA</v>
          </cell>
          <cell r="D204">
            <v>255351168</v>
          </cell>
          <cell r="E204">
            <v>398235296</v>
          </cell>
          <cell r="F204">
            <v>896377344</v>
          </cell>
          <cell r="G204">
            <v>1549963808</v>
          </cell>
        </row>
        <row r="205">
          <cell r="A205" t="str">
            <v>15022</v>
          </cell>
          <cell r="B205" t="str">
            <v>BOYACA</v>
          </cell>
          <cell r="C205" t="str">
            <v>ALMEIDA</v>
          </cell>
          <cell r="D205">
            <v>2861821</v>
          </cell>
          <cell r="E205">
            <v>4463180</v>
          </cell>
          <cell r="F205">
            <v>10046055</v>
          </cell>
          <cell r="G205">
            <v>17371056</v>
          </cell>
        </row>
        <row r="206">
          <cell r="A206" t="str">
            <v>15047</v>
          </cell>
          <cell r="B206" t="str">
            <v>BOYACA</v>
          </cell>
          <cell r="C206" t="str">
            <v>AQUITANIA</v>
          </cell>
          <cell r="D206">
            <v>45226364</v>
          </cell>
          <cell r="E206">
            <v>62696176</v>
          </cell>
          <cell r="F206">
            <v>141121168</v>
          </cell>
          <cell r="G206">
            <v>249043708</v>
          </cell>
        </row>
        <row r="207">
          <cell r="A207" t="str">
            <v>15051</v>
          </cell>
          <cell r="B207" t="str">
            <v>BOYACA</v>
          </cell>
          <cell r="C207" t="str">
            <v>ARCABUCO</v>
          </cell>
          <cell r="D207">
            <v>16031362</v>
          </cell>
          <cell r="E207">
            <v>22223876</v>
          </cell>
          <cell r="F207">
            <v>50023136</v>
          </cell>
          <cell r="G207">
            <v>88278374</v>
          </cell>
        </row>
        <row r="208">
          <cell r="A208" t="str">
            <v>15087</v>
          </cell>
          <cell r="B208" t="str">
            <v>BOYACA</v>
          </cell>
          <cell r="C208" t="str">
            <v>BELÉN</v>
          </cell>
          <cell r="D208">
            <v>19604950</v>
          </cell>
          <cell r="E208">
            <v>28027162</v>
          </cell>
          <cell r="F208">
            <v>68820648</v>
          </cell>
          <cell r="G208">
            <v>116452760</v>
          </cell>
        </row>
        <row r="209">
          <cell r="A209" t="str">
            <v>15090</v>
          </cell>
          <cell r="B209" t="str">
            <v>BOYACA</v>
          </cell>
          <cell r="C209" t="str">
            <v>BERBEO</v>
          </cell>
          <cell r="D209">
            <v>3434186</v>
          </cell>
          <cell r="E209">
            <v>4016862</v>
          </cell>
          <cell r="F209">
            <v>12055266</v>
          </cell>
          <cell r="G209">
            <v>19506314</v>
          </cell>
        </row>
        <row r="210">
          <cell r="A210" t="str">
            <v>15092</v>
          </cell>
          <cell r="B210" t="str">
            <v>BOYACA</v>
          </cell>
          <cell r="C210" t="str">
            <v>BETEITIVA</v>
          </cell>
          <cell r="D210">
            <v>4102436</v>
          </cell>
          <cell r="E210">
            <v>4739253</v>
          </cell>
          <cell r="F210">
            <v>12800952</v>
          </cell>
          <cell r="G210">
            <v>21642641</v>
          </cell>
        </row>
        <row r="211">
          <cell r="A211" t="str">
            <v>15097</v>
          </cell>
          <cell r="B211" t="str">
            <v>BOYACA</v>
          </cell>
          <cell r="C211" t="str">
            <v>BOAVITA</v>
          </cell>
          <cell r="D211">
            <v>18410066</v>
          </cell>
          <cell r="E211">
            <v>22969274</v>
          </cell>
          <cell r="F211">
            <v>51700936</v>
          </cell>
          <cell r="G211">
            <v>93080276</v>
          </cell>
        </row>
        <row r="212">
          <cell r="A212" t="str">
            <v>15104</v>
          </cell>
          <cell r="B212" t="str">
            <v>BOYACA</v>
          </cell>
          <cell r="C212" t="str">
            <v>BOYACÁ</v>
          </cell>
          <cell r="D212">
            <v>11169954</v>
          </cell>
          <cell r="E212">
            <v>13065154</v>
          </cell>
          <cell r="F212">
            <v>39210684</v>
          </cell>
          <cell r="G212">
            <v>63445792</v>
          </cell>
        </row>
        <row r="213">
          <cell r="A213" t="str">
            <v>15106</v>
          </cell>
          <cell r="B213" t="str">
            <v>BOYACA</v>
          </cell>
          <cell r="C213" t="str">
            <v>BRICEÑO</v>
          </cell>
          <cell r="D213">
            <v>5629232</v>
          </cell>
          <cell r="E213">
            <v>5852748</v>
          </cell>
          <cell r="F213">
            <v>19760694</v>
          </cell>
          <cell r="G213">
            <v>31242674</v>
          </cell>
        </row>
        <row r="214">
          <cell r="A214" t="str">
            <v>15109</v>
          </cell>
          <cell r="B214" t="str">
            <v>BOYACA</v>
          </cell>
          <cell r="C214" t="str">
            <v>BUENAVISTA</v>
          </cell>
          <cell r="D214">
            <v>11240761</v>
          </cell>
          <cell r="E214">
            <v>16069749</v>
          </cell>
          <cell r="F214">
            <v>39459244</v>
          </cell>
          <cell r="G214">
            <v>66769754</v>
          </cell>
        </row>
        <row r="215">
          <cell r="A215" t="str">
            <v>15114</v>
          </cell>
          <cell r="B215" t="str">
            <v>BOYACA</v>
          </cell>
          <cell r="C215" t="str">
            <v>BUSBANZA</v>
          </cell>
          <cell r="D215">
            <v>2841169</v>
          </cell>
          <cell r="E215">
            <v>2215486</v>
          </cell>
          <cell r="F215">
            <v>6649038</v>
          </cell>
          <cell r="G215">
            <v>11705693</v>
          </cell>
        </row>
        <row r="216">
          <cell r="A216" t="str">
            <v>15131</v>
          </cell>
          <cell r="B216" t="str">
            <v>BOYACA</v>
          </cell>
          <cell r="C216" t="str">
            <v>CALDAS</v>
          </cell>
          <cell r="D216">
            <v>7222411</v>
          </cell>
          <cell r="E216">
            <v>7509186</v>
          </cell>
          <cell r="F216">
            <v>25353342</v>
          </cell>
          <cell r="G216">
            <v>40084939</v>
          </cell>
        </row>
        <row r="217">
          <cell r="A217" t="str">
            <v>15135</v>
          </cell>
          <cell r="B217" t="str">
            <v>BOYACA</v>
          </cell>
          <cell r="C217" t="str">
            <v>CAMPOHERMOSO</v>
          </cell>
          <cell r="D217">
            <v>9781455</v>
          </cell>
          <cell r="E217">
            <v>9039857</v>
          </cell>
          <cell r="F217">
            <v>34336536</v>
          </cell>
          <cell r="G217">
            <v>53157848</v>
          </cell>
        </row>
        <row r="218">
          <cell r="A218" t="str">
            <v>15162</v>
          </cell>
          <cell r="B218" t="str">
            <v>BOYACA</v>
          </cell>
          <cell r="C218" t="str">
            <v>CERINZA</v>
          </cell>
          <cell r="D218">
            <v>6771010</v>
          </cell>
          <cell r="E218">
            <v>8799827</v>
          </cell>
          <cell r="F218">
            <v>23768760</v>
          </cell>
          <cell r="G218">
            <v>39339597</v>
          </cell>
        </row>
        <row r="219">
          <cell r="A219" t="str">
            <v>15172</v>
          </cell>
          <cell r="B219" t="str">
            <v>BOYACA</v>
          </cell>
          <cell r="C219" t="str">
            <v>CHINAVITA</v>
          </cell>
          <cell r="D219">
            <v>8025638</v>
          </cell>
          <cell r="E219">
            <v>8344306</v>
          </cell>
          <cell r="F219">
            <v>25042640</v>
          </cell>
          <cell r="G219">
            <v>41412584</v>
          </cell>
        </row>
        <row r="220">
          <cell r="A220" t="str">
            <v>15176</v>
          </cell>
          <cell r="B220" t="str">
            <v>BOYACA</v>
          </cell>
          <cell r="C220" t="str">
            <v>CHIQUINQUIRÁ</v>
          </cell>
          <cell r="D220">
            <v>120403016</v>
          </cell>
          <cell r="E220">
            <v>187775664</v>
          </cell>
          <cell r="F220">
            <v>422659264</v>
          </cell>
          <cell r="G220">
            <v>730837944</v>
          </cell>
        </row>
        <row r="221">
          <cell r="A221" t="str">
            <v>15180</v>
          </cell>
          <cell r="B221" t="str">
            <v>BOYACA</v>
          </cell>
          <cell r="C221" t="str">
            <v>CHISCAS</v>
          </cell>
          <cell r="D221">
            <v>10780510</v>
          </cell>
          <cell r="E221">
            <v>12609634</v>
          </cell>
          <cell r="F221">
            <v>42574040</v>
          </cell>
          <cell r="G221">
            <v>65964184</v>
          </cell>
        </row>
        <row r="222">
          <cell r="A222" t="str">
            <v>15183</v>
          </cell>
          <cell r="B222" t="str">
            <v>BOYACA</v>
          </cell>
          <cell r="C222" t="str">
            <v>CHITA</v>
          </cell>
          <cell r="D222">
            <v>48824292</v>
          </cell>
          <cell r="E222">
            <v>50762924</v>
          </cell>
          <cell r="F222">
            <v>171391392</v>
          </cell>
          <cell r="G222">
            <v>270978608</v>
          </cell>
        </row>
        <row r="223">
          <cell r="A223" t="str">
            <v>15185</v>
          </cell>
          <cell r="B223" t="str">
            <v>BOYACA</v>
          </cell>
          <cell r="C223" t="str">
            <v>CHITARAQUE</v>
          </cell>
          <cell r="D223">
            <v>20781396</v>
          </cell>
          <cell r="E223">
            <v>25927856</v>
          </cell>
          <cell r="F223">
            <v>65655368</v>
          </cell>
          <cell r="G223">
            <v>112364620</v>
          </cell>
        </row>
        <row r="224">
          <cell r="A224" t="str">
            <v>15187</v>
          </cell>
          <cell r="B224" t="str">
            <v>BOYACA</v>
          </cell>
          <cell r="C224" t="str">
            <v>CHIVATÁ</v>
          </cell>
          <cell r="D224">
            <v>13196832</v>
          </cell>
          <cell r="E224">
            <v>10290621</v>
          </cell>
          <cell r="F224">
            <v>34744332</v>
          </cell>
          <cell r="G224">
            <v>58231785</v>
          </cell>
        </row>
        <row r="225">
          <cell r="A225" t="str">
            <v>15189</v>
          </cell>
          <cell r="B225" t="str">
            <v>BOYACA</v>
          </cell>
          <cell r="C225" t="str">
            <v>CIÉNEGA</v>
          </cell>
          <cell r="D225">
            <v>11698063</v>
          </cell>
          <cell r="E225">
            <v>16723505</v>
          </cell>
          <cell r="F225">
            <v>41064544</v>
          </cell>
          <cell r="G225">
            <v>69486112</v>
          </cell>
        </row>
        <row r="226">
          <cell r="A226" t="str">
            <v>15204</v>
          </cell>
          <cell r="B226" t="str">
            <v>BOYACA</v>
          </cell>
          <cell r="C226" t="str">
            <v>COMBITA</v>
          </cell>
          <cell r="D226">
            <v>21985868</v>
          </cell>
          <cell r="E226">
            <v>25716200</v>
          </cell>
          <cell r="F226">
            <v>77178560</v>
          </cell>
          <cell r="G226">
            <v>124880628</v>
          </cell>
        </row>
        <row r="227">
          <cell r="A227" t="str">
            <v>15212</v>
          </cell>
          <cell r="B227" t="str">
            <v>BOYACA</v>
          </cell>
          <cell r="C227" t="str">
            <v>COPER</v>
          </cell>
          <cell r="D227">
            <v>7707003</v>
          </cell>
          <cell r="E227">
            <v>7122683</v>
          </cell>
          <cell r="F227">
            <v>24048390</v>
          </cell>
          <cell r="G227">
            <v>38878076</v>
          </cell>
        </row>
        <row r="228">
          <cell r="A228" t="str">
            <v>15215</v>
          </cell>
          <cell r="B228" t="str">
            <v>BOYACA</v>
          </cell>
          <cell r="C228" t="str">
            <v>CORRALES</v>
          </cell>
          <cell r="D228">
            <v>8275679</v>
          </cell>
          <cell r="E228">
            <v>9464702</v>
          </cell>
          <cell r="F228">
            <v>23240562</v>
          </cell>
          <cell r="G228">
            <v>40980943</v>
          </cell>
        </row>
        <row r="229">
          <cell r="A229" t="str">
            <v>15218</v>
          </cell>
          <cell r="B229" t="str">
            <v>BOYACA</v>
          </cell>
          <cell r="C229" t="str">
            <v>COVARACHÍA</v>
          </cell>
          <cell r="D229">
            <v>9340011</v>
          </cell>
          <cell r="E229">
            <v>11868837</v>
          </cell>
          <cell r="F229">
            <v>32786904</v>
          </cell>
          <cell r="G229">
            <v>53995752</v>
          </cell>
        </row>
        <row r="230">
          <cell r="A230" t="str">
            <v>15223</v>
          </cell>
          <cell r="B230" t="str">
            <v>BOYACA</v>
          </cell>
          <cell r="C230" t="str">
            <v>CUBARÁ</v>
          </cell>
          <cell r="D230">
            <v>70343272</v>
          </cell>
          <cell r="E230">
            <v>48757556</v>
          </cell>
          <cell r="F230">
            <v>226353408</v>
          </cell>
          <cell r="G230">
            <v>345454236</v>
          </cell>
        </row>
        <row r="231">
          <cell r="A231" t="str">
            <v>15224</v>
          </cell>
          <cell r="B231" t="str">
            <v>BOYACA</v>
          </cell>
          <cell r="C231" t="str">
            <v>CUCAITA</v>
          </cell>
          <cell r="D231">
            <v>12486540</v>
          </cell>
          <cell r="E231">
            <v>14424815</v>
          </cell>
          <cell r="F231">
            <v>38962124</v>
          </cell>
          <cell r="G231">
            <v>65873479</v>
          </cell>
        </row>
        <row r="232">
          <cell r="A232" t="str">
            <v>15226</v>
          </cell>
          <cell r="B232" t="str">
            <v>BOYACA</v>
          </cell>
          <cell r="C232" t="str">
            <v>CUÍTIVA</v>
          </cell>
          <cell r="D232">
            <v>4978684</v>
          </cell>
          <cell r="E232">
            <v>6901825</v>
          </cell>
          <cell r="F232">
            <v>15535136</v>
          </cell>
          <cell r="G232">
            <v>27415645</v>
          </cell>
        </row>
        <row r="233">
          <cell r="A233" t="str">
            <v>15232</v>
          </cell>
          <cell r="B233" t="str">
            <v>BOYACA</v>
          </cell>
          <cell r="C233" t="str">
            <v>CHIQUIZA</v>
          </cell>
          <cell r="D233">
            <v>11351399</v>
          </cell>
          <cell r="E233">
            <v>15736161</v>
          </cell>
          <cell r="F233">
            <v>35420112</v>
          </cell>
          <cell r="G233">
            <v>62507672</v>
          </cell>
        </row>
        <row r="234">
          <cell r="A234" t="str">
            <v>15236</v>
          </cell>
          <cell r="B234" t="str">
            <v>BOYACA</v>
          </cell>
          <cell r="C234" t="str">
            <v>CHIVOR</v>
          </cell>
          <cell r="D234">
            <v>5133576</v>
          </cell>
          <cell r="E234">
            <v>6004588</v>
          </cell>
          <cell r="F234">
            <v>18020758</v>
          </cell>
          <cell r="G234">
            <v>29158922</v>
          </cell>
        </row>
        <row r="235">
          <cell r="A235" t="str">
            <v>15238</v>
          </cell>
          <cell r="B235" t="str">
            <v>BOYACA</v>
          </cell>
          <cell r="C235" t="str">
            <v>DUITAMA</v>
          </cell>
          <cell r="D235">
            <v>213176176</v>
          </cell>
          <cell r="E235">
            <v>249345696</v>
          </cell>
          <cell r="F235">
            <v>748327488</v>
          </cell>
          <cell r="G235">
            <v>1210849360</v>
          </cell>
        </row>
        <row r="236">
          <cell r="A236" t="str">
            <v>15244</v>
          </cell>
          <cell r="B236" t="str">
            <v>BOYACA</v>
          </cell>
          <cell r="C236" t="str">
            <v>EL COCUY</v>
          </cell>
          <cell r="D236">
            <v>15200106</v>
          </cell>
          <cell r="E236">
            <v>19754558</v>
          </cell>
          <cell r="F236">
            <v>60027768</v>
          </cell>
          <cell r="G236">
            <v>94982432</v>
          </cell>
        </row>
        <row r="237">
          <cell r="A237" t="str">
            <v>15248</v>
          </cell>
          <cell r="B237" t="str">
            <v>BOYACA</v>
          </cell>
          <cell r="C237" t="str">
            <v>EL ESPINO</v>
          </cell>
          <cell r="D237">
            <v>7275517</v>
          </cell>
          <cell r="E237">
            <v>8509950</v>
          </cell>
          <cell r="F237">
            <v>25539764</v>
          </cell>
          <cell r="G237">
            <v>41325231</v>
          </cell>
        </row>
        <row r="238">
          <cell r="A238" t="str">
            <v>15272</v>
          </cell>
          <cell r="B238" t="str">
            <v>BOYACA</v>
          </cell>
          <cell r="C238" t="str">
            <v>FIRAVITOBA</v>
          </cell>
          <cell r="D238">
            <v>10399917</v>
          </cell>
          <cell r="E238">
            <v>14867681</v>
          </cell>
          <cell r="F238">
            <v>36507568</v>
          </cell>
          <cell r="G238">
            <v>61775166</v>
          </cell>
        </row>
        <row r="239">
          <cell r="A239" t="str">
            <v>15276</v>
          </cell>
          <cell r="B239" t="str">
            <v>BOYACA</v>
          </cell>
          <cell r="C239" t="str">
            <v>FLORESTA</v>
          </cell>
          <cell r="D239">
            <v>7735769</v>
          </cell>
          <cell r="E239">
            <v>8042927</v>
          </cell>
          <cell r="F239">
            <v>27155420</v>
          </cell>
          <cell r="G239">
            <v>42934116</v>
          </cell>
        </row>
        <row r="240">
          <cell r="A240" t="str">
            <v>15293</v>
          </cell>
          <cell r="B240" t="str">
            <v>BOYACA</v>
          </cell>
          <cell r="C240" t="str">
            <v>GACHANTIVÁ</v>
          </cell>
          <cell r="D240">
            <v>10576937</v>
          </cell>
          <cell r="E240">
            <v>13196288</v>
          </cell>
          <cell r="F240">
            <v>29703178</v>
          </cell>
          <cell r="G240">
            <v>53476403</v>
          </cell>
        </row>
        <row r="241">
          <cell r="A241" t="str">
            <v>15296</v>
          </cell>
          <cell r="B241" t="str">
            <v>BOYACA</v>
          </cell>
          <cell r="C241" t="str">
            <v>GÁMEZA</v>
          </cell>
          <cell r="D241">
            <v>13471212</v>
          </cell>
          <cell r="E241">
            <v>21009154</v>
          </cell>
          <cell r="F241">
            <v>47288956</v>
          </cell>
          <cell r="G241">
            <v>81769322</v>
          </cell>
        </row>
        <row r="242">
          <cell r="A242" t="str">
            <v>15299</v>
          </cell>
          <cell r="B242" t="str">
            <v>BOYACA</v>
          </cell>
          <cell r="C242" t="str">
            <v>GARAGOA</v>
          </cell>
          <cell r="D242">
            <v>31022732</v>
          </cell>
          <cell r="E242">
            <v>40318160</v>
          </cell>
          <cell r="F242">
            <v>108901304</v>
          </cell>
          <cell r="G242">
            <v>180242196</v>
          </cell>
        </row>
        <row r="243">
          <cell r="A243" t="str">
            <v>15317</v>
          </cell>
          <cell r="B243" t="str">
            <v>BOYACA</v>
          </cell>
          <cell r="C243" t="str">
            <v>GUACAMAYAS</v>
          </cell>
          <cell r="D243">
            <v>3788225</v>
          </cell>
          <cell r="E243">
            <v>3938641</v>
          </cell>
          <cell r="F243">
            <v>13298076</v>
          </cell>
          <cell r="G243">
            <v>21024942</v>
          </cell>
        </row>
        <row r="244">
          <cell r="A244" t="str">
            <v>15322</v>
          </cell>
          <cell r="B244" t="str">
            <v>BOYACA</v>
          </cell>
          <cell r="C244" t="str">
            <v>GUATEQUE</v>
          </cell>
          <cell r="D244">
            <v>20180266</v>
          </cell>
          <cell r="E244">
            <v>26226934</v>
          </cell>
          <cell r="F244">
            <v>70840224</v>
          </cell>
          <cell r="G244">
            <v>117247424</v>
          </cell>
        </row>
        <row r="245">
          <cell r="A245" t="str">
            <v>15325</v>
          </cell>
          <cell r="B245" t="str">
            <v>BOYACA</v>
          </cell>
          <cell r="C245" t="str">
            <v>GUAYATÁ</v>
          </cell>
          <cell r="D245">
            <v>7209872</v>
          </cell>
          <cell r="E245">
            <v>6746534</v>
          </cell>
          <cell r="F245">
            <v>20247460</v>
          </cell>
          <cell r="G245">
            <v>34203866</v>
          </cell>
        </row>
        <row r="246">
          <cell r="A246" t="str">
            <v>15332</v>
          </cell>
          <cell r="B246" t="str">
            <v>BOYACA</v>
          </cell>
          <cell r="C246" t="str">
            <v>GUICÁN</v>
          </cell>
          <cell r="D246">
            <v>13671835</v>
          </cell>
          <cell r="E246">
            <v>19545202</v>
          </cell>
          <cell r="F246">
            <v>53992364</v>
          </cell>
          <cell r="G246">
            <v>87209401</v>
          </cell>
        </row>
        <row r="247">
          <cell r="A247" t="str">
            <v>15362</v>
          </cell>
          <cell r="B247" t="str">
            <v>BOYACA</v>
          </cell>
          <cell r="C247" t="str">
            <v>IZA</v>
          </cell>
          <cell r="D247">
            <v>5753146</v>
          </cell>
          <cell r="E247">
            <v>4785266</v>
          </cell>
          <cell r="F247">
            <v>16156542</v>
          </cell>
          <cell r="G247">
            <v>26694954</v>
          </cell>
        </row>
        <row r="248">
          <cell r="A248" t="str">
            <v>15367</v>
          </cell>
          <cell r="B248" t="str">
            <v>BOYACA</v>
          </cell>
          <cell r="C248" t="str">
            <v>JENESANO</v>
          </cell>
          <cell r="D248">
            <v>19596102</v>
          </cell>
          <cell r="E248">
            <v>22637986</v>
          </cell>
          <cell r="F248">
            <v>61146296</v>
          </cell>
          <cell r="G248">
            <v>103380384</v>
          </cell>
        </row>
        <row r="249">
          <cell r="A249" t="str">
            <v>15368</v>
          </cell>
          <cell r="B249" t="str">
            <v>BOYACA</v>
          </cell>
          <cell r="C249" t="str">
            <v>JERICÓ</v>
          </cell>
          <cell r="D249">
            <v>17259438</v>
          </cell>
          <cell r="E249">
            <v>21932466</v>
          </cell>
          <cell r="F249">
            <v>60587032</v>
          </cell>
          <cell r="G249">
            <v>99778936</v>
          </cell>
        </row>
        <row r="250">
          <cell r="A250" t="str">
            <v>15377</v>
          </cell>
          <cell r="B250" t="str">
            <v>BOYACA</v>
          </cell>
          <cell r="C250" t="str">
            <v>LABRANZAGRANDE</v>
          </cell>
          <cell r="D250">
            <v>10573987</v>
          </cell>
          <cell r="E250">
            <v>10993840</v>
          </cell>
          <cell r="F250">
            <v>41758444</v>
          </cell>
          <cell r="G250">
            <v>63326271</v>
          </cell>
        </row>
        <row r="251">
          <cell r="A251" t="str">
            <v>15380</v>
          </cell>
          <cell r="B251" t="str">
            <v>BOYACA</v>
          </cell>
          <cell r="C251" t="str">
            <v>LA CAPILLA</v>
          </cell>
          <cell r="D251">
            <v>4868047</v>
          </cell>
          <cell r="E251">
            <v>6326673</v>
          </cell>
          <cell r="F251">
            <v>17088650</v>
          </cell>
          <cell r="G251">
            <v>28283370</v>
          </cell>
        </row>
        <row r="252">
          <cell r="A252" t="str">
            <v>15401</v>
          </cell>
          <cell r="B252" t="str">
            <v>BOYACA</v>
          </cell>
          <cell r="C252" t="str">
            <v>LA VICTORIA</v>
          </cell>
          <cell r="D252">
            <v>2354365</v>
          </cell>
          <cell r="E252">
            <v>3365790</v>
          </cell>
          <cell r="F252">
            <v>8264693</v>
          </cell>
          <cell r="G252">
            <v>13984848</v>
          </cell>
        </row>
        <row r="253">
          <cell r="A253" t="str">
            <v>15403</v>
          </cell>
          <cell r="B253" t="str">
            <v>BOYACA</v>
          </cell>
          <cell r="C253" t="str">
            <v>LA UVITA</v>
          </cell>
          <cell r="D253">
            <v>7899512</v>
          </cell>
          <cell r="E253">
            <v>8213172</v>
          </cell>
          <cell r="F253">
            <v>22184174</v>
          </cell>
          <cell r="G253">
            <v>38296858</v>
          </cell>
        </row>
        <row r="254">
          <cell r="A254" t="str">
            <v>15407</v>
          </cell>
          <cell r="B254" t="str">
            <v>BOYACA</v>
          </cell>
          <cell r="C254" t="str">
            <v>VILLA DE LEIVA</v>
          </cell>
          <cell r="D254">
            <v>38398560</v>
          </cell>
          <cell r="E254">
            <v>49904028</v>
          </cell>
          <cell r="F254">
            <v>134793184</v>
          </cell>
          <cell r="G254">
            <v>223095772</v>
          </cell>
        </row>
        <row r="255">
          <cell r="A255" t="str">
            <v>15425</v>
          </cell>
          <cell r="B255" t="str">
            <v>BOYACA</v>
          </cell>
          <cell r="C255" t="str">
            <v>MACANAL</v>
          </cell>
          <cell r="D255">
            <v>7670861</v>
          </cell>
          <cell r="E255">
            <v>7975442</v>
          </cell>
          <cell r="F255">
            <v>26927570</v>
          </cell>
          <cell r="G255">
            <v>42573873</v>
          </cell>
        </row>
        <row r="256">
          <cell r="A256" t="str">
            <v>15442</v>
          </cell>
          <cell r="B256" t="str">
            <v>BOYACA</v>
          </cell>
          <cell r="C256" t="str">
            <v>MARIPÍ</v>
          </cell>
          <cell r="D256">
            <v>18740504</v>
          </cell>
          <cell r="E256">
            <v>29226928</v>
          </cell>
          <cell r="F256">
            <v>74009384</v>
          </cell>
          <cell r="G256">
            <v>121976816</v>
          </cell>
        </row>
        <row r="257">
          <cell r="A257" t="str">
            <v>15455</v>
          </cell>
          <cell r="B257" t="str">
            <v>BOYACA</v>
          </cell>
          <cell r="C257" t="str">
            <v>MIRAFLORES</v>
          </cell>
          <cell r="D257">
            <v>17569222</v>
          </cell>
          <cell r="E257">
            <v>27400244</v>
          </cell>
          <cell r="F257">
            <v>61674488</v>
          </cell>
          <cell r="G257">
            <v>106643954</v>
          </cell>
        </row>
        <row r="258">
          <cell r="A258" t="str">
            <v>15464</v>
          </cell>
          <cell r="B258" t="str">
            <v>BOYACA</v>
          </cell>
          <cell r="C258" t="str">
            <v>MONGUA</v>
          </cell>
          <cell r="D258">
            <v>15984894</v>
          </cell>
          <cell r="E258">
            <v>20312838</v>
          </cell>
          <cell r="F258">
            <v>56112912</v>
          </cell>
          <cell r="G258">
            <v>92410644</v>
          </cell>
        </row>
        <row r="259">
          <cell r="A259" t="str">
            <v>15466</v>
          </cell>
          <cell r="B259" t="str">
            <v>BOYACA</v>
          </cell>
          <cell r="C259" t="str">
            <v>MONGUÍ</v>
          </cell>
          <cell r="D259">
            <v>14374014</v>
          </cell>
          <cell r="E259">
            <v>16812846</v>
          </cell>
          <cell r="F259">
            <v>50458124</v>
          </cell>
          <cell r="G259">
            <v>81644984</v>
          </cell>
        </row>
        <row r="260">
          <cell r="A260" t="str">
            <v>15469</v>
          </cell>
          <cell r="B260" t="str">
            <v>BOYACA</v>
          </cell>
          <cell r="C260" t="str">
            <v>MONIQUIRÁ</v>
          </cell>
          <cell r="D260">
            <v>47146292</v>
          </cell>
          <cell r="E260">
            <v>49018296</v>
          </cell>
          <cell r="F260">
            <v>165500992</v>
          </cell>
          <cell r="G260">
            <v>261665580</v>
          </cell>
        </row>
        <row r="261">
          <cell r="A261" t="str">
            <v>15476</v>
          </cell>
          <cell r="B261" t="str">
            <v>BOYACA</v>
          </cell>
          <cell r="C261" t="str">
            <v>MOTAVITA</v>
          </cell>
          <cell r="D261">
            <v>17719688</v>
          </cell>
          <cell r="E261">
            <v>18423270</v>
          </cell>
          <cell r="F261">
            <v>45238316</v>
          </cell>
          <cell r="G261">
            <v>81381274</v>
          </cell>
        </row>
        <row r="262">
          <cell r="A262" t="str">
            <v>15480</v>
          </cell>
          <cell r="B262" t="str">
            <v>BOYACA</v>
          </cell>
          <cell r="C262" t="str">
            <v>MUZO</v>
          </cell>
          <cell r="D262">
            <v>32888816</v>
          </cell>
          <cell r="E262">
            <v>37614180</v>
          </cell>
          <cell r="F262">
            <v>103906760</v>
          </cell>
          <cell r="G262">
            <v>174409756</v>
          </cell>
        </row>
        <row r="263">
          <cell r="A263" t="str">
            <v>15491</v>
          </cell>
          <cell r="B263" t="str">
            <v>BOYACA</v>
          </cell>
          <cell r="C263" t="str">
            <v>NOBSA</v>
          </cell>
          <cell r="D263">
            <v>27996800</v>
          </cell>
          <cell r="E263">
            <v>38811264</v>
          </cell>
          <cell r="F263">
            <v>87359248</v>
          </cell>
          <cell r="G263">
            <v>154167312</v>
          </cell>
        </row>
        <row r="264">
          <cell r="A264" t="str">
            <v>15494</v>
          </cell>
          <cell r="B264" t="str">
            <v>BOYACA</v>
          </cell>
          <cell r="C264" t="str">
            <v>NUEVO COLÓN</v>
          </cell>
          <cell r="D264">
            <v>14019974</v>
          </cell>
          <cell r="E264">
            <v>21864982</v>
          </cell>
          <cell r="F264">
            <v>49215312</v>
          </cell>
          <cell r="G264">
            <v>85100268</v>
          </cell>
        </row>
        <row r="265">
          <cell r="A265" t="str">
            <v>15500</v>
          </cell>
          <cell r="B265" t="str">
            <v>BOYACA</v>
          </cell>
          <cell r="C265" t="str">
            <v>OICATÁ</v>
          </cell>
          <cell r="D265">
            <v>6007612</v>
          </cell>
          <cell r="E265">
            <v>6940169</v>
          </cell>
          <cell r="F265">
            <v>18745732</v>
          </cell>
          <cell r="G265">
            <v>31693513</v>
          </cell>
        </row>
        <row r="266">
          <cell r="A266" t="str">
            <v>15507</v>
          </cell>
          <cell r="B266" t="str">
            <v>BOYACA</v>
          </cell>
          <cell r="C266" t="str">
            <v>OTANCHE</v>
          </cell>
          <cell r="D266">
            <v>26620836</v>
          </cell>
          <cell r="E266">
            <v>41516780</v>
          </cell>
          <cell r="F266">
            <v>105130152</v>
          </cell>
          <cell r="G266">
            <v>173267768</v>
          </cell>
        </row>
        <row r="267">
          <cell r="A267" t="str">
            <v>15511</v>
          </cell>
          <cell r="B267" t="str">
            <v>BOYACA</v>
          </cell>
          <cell r="C267" t="str">
            <v>PACHAVITA</v>
          </cell>
          <cell r="D267">
            <v>4314860</v>
          </cell>
          <cell r="E267">
            <v>5981582</v>
          </cell>
          <cell r="F267">
            <v>13463785</v>
          </cell>
          <cell r="G267">
            <v>23760227</v>
          </cell>
        </row>
        <row r="268">
          <cell r="A268" t="str">
            <v>15514</v>
          </cell>
          <cell r="B268" t="str">
            <v>BOYACA</v>
          </cell>
          <cell r="C268" t="str">
            <v>PÁEZ</v>
          </cell>
          <cell r="D268">
            <v>8780186</v>
          </cell>
          <cell r="E268">
            <v>12552120</v>
          </cell>
          <cell r="F268">
            <v>30821710</v>
          </cell>
          <cell r="G268">
            <v>52154016</v>
          </cell>
        </row>
        <row r="269">
          <cell r="A269" t="str">
            <v>15516</v>
          </cell>
          <cell r="B269" t="str">
            <v>BOYACA</v>
          </cell>
          <cell r="C269" t="str">
            <v>PAIPA</v>
          </cell>
          <cell r="D269">
            <v>69023000</v>
          </cell>
          <cell r="E269">
            <v>98675008</v>
          </cell>
          <cell r="F269">
            <v>242296336</v>
          </cell>
          <cell r="G269">
            <v>409994344</v>
          </cell>
        </row>
        <row r="270">
          <cell r="A270" t="str">
            <v>15518</v>
          </cell>
          <cell r="B270" t="str">
            <v>BOYACA</v>
          </cell>
          <cell r="C270" t="str">
            <v>PAJARITO</v>
          </cell>
          <cell r="D270">
            <v>7423771</v>
          </cell>
          <cell r="E270">
            <v>8420227</v>
          </cell>
          <cell r="F270">
            <v>18952866</v>
          </cell>
          <cell r="G270">
            <v>34796864</v>
          </cell>
        </row>
        <row r="271">
          <cell r="A271" t="str">
            <v>15522</v>
          </cell>
          <cell r="B271" t="str">
            <v>BOYACA</v>
          </cell>
          <cell r="C271" t="str">
            <v>PANQUEBA</v>
          </cell>
          <cell r="D271">
            <v>5045067</v>
          </cell>
          <cell r="E271">
            <v>6556734</v>
          </cell>
          <cell r="F271">
            <v>17710056</v>
          </cell>
          <cell r="G271">
            <v>29311857</v>
          </cell>
        </row>
        <row r="272">
          <cell r="A272" t="str">
            <v>15531</v>
          </cell>
          <cell r="B272" t="str">
            <v>BOYACA</v>
          </cell>
          <cell r="C272" t="str">
            <v>PAUNA</v>
          </cell>
          <cell r="D272">
            <v>25719882</v>
          </cell>
          <cell r="E272">
            <v>26741122</v>
          </cell>
          <cell r="F272">
            <v>90286328</v>
          </cell>
          <cell r="G272">
            <v>142747332</v>
          </cell>
        </row>
        <row r="273">
          <cell r="A273" t="str">
            <v>15533</v>
          </cell>
          <cell r="B273" t="str">
            <v>BOYACA</v>
          </cell>
          <cell r="C273" t="str">
            <v>PAYA</v>
          </cell>
          <cell r="D273">
            <v>13342872</v>
          </cell>
          <cell r="E273">
            <v>13872668</v>
          </cell>
          <cell r="F273">
            <v>52042708</v>
          </cell>
          <cell r="G273">
            <v>79258248</v>
          </cell>
        </row>
        <row r="274">
          <cell r="A274" t="str">
            <v>15537</v>
          </cell>
          <cell r="B274" t="str">
            <v>BOYACA</v>
          </cell>
          <cell r="C274" t="str">
            <v>PAZ DEL RÍO</v>
          </cell>
          <cell r="D274">
            <v>8887873</v>
          </cell>
          <cell r="E274">
            <v>9240777</v>
          </cell>
          <cell r="F274">
            <v>24959786</v>
          </cell>
          <cell r="G274">
            <v>43088436</v>
          </cell>
        </row>
        <row r="275">
          <cell r="A275" t="str">
            <v>15542</v>
          </cell>
          <cell r="B275" t="str">
            <v>BOYACA</v>
          </cell>
          <cell r="C275" t="str">
            <v>PESCA</v>
          </cell>
          <cell r="D275">
            <v>18693298</v>
          </cell>
          <cell r="E275">
            <v>24294422</v>
          </cell>
          <cell r="F275">
            <v>65620412</v>
          </cell>
          <cell r="G275">
            <v>108608132</v>
          </cell>
        </row>
        <row r="276">
          <cell r="A276" t="str">
            <v>15550</v>
          </cell>
          <cell r="B276" t="str">
            <v>BOYACA</v>
          </cell>
          <cell r="C276" t="str">
            <v>PISBA</v>
          </cell>
          <cell r="D276">
            <v>7995398</v>
          </cell>
          <cell r="E276">
            <v>9144152</v>
          </cell>
          <cell r="F276">
            <v>25260130</v>
          </cell>
          <cell r="G276">
            <v>42399680</v>
          </cell>
        </row>
        <row r="277">
          <cell r="A277" t="str">
            <v>15572</v>
          </cell>
          <cell r="B277" t="str">
            <v>BOYACA</v>
          </cell>
          <cell r="C277" t="str">
            <v>PUERTO BOYACÁ</v>
          </cell>
          <cell r="D277">
            <v>156270944</v>
          </cell>
          <cell r="E277">
            <v>180528736</v>
          </cell>
          <cell r="F277">
            <v>487616864</v>
          </cell>
          <cell r="G277">
            <v>824416544</v>
          </cell>
        </row>
        <row r="278">
          <cell r="A278" t="str">
            <v>15580</v>
          </cell>
          <cell r="B278" t="str">
            <v>BOYACA</v>
          </cell>
          <cell r="C278" t="str">
            <v>QUIPAMA</v>
          </cell>
          <cell r="D278">
            <v>23768238</v>
          </cell>
          <cell r="E278">
            <v>22465442</v>
          </cell>
          <cell r="F278">
            <v>75850304</v>
          </cell>
          <cell r="G278">
            <v>122083984</v>
          </cell>
        </row>
        <row r="279">
          <cell r="A279" t="str">
            <v>15599</v>
          </cell>
          <cell r="B279" t="str">
            <v>BOYACA</v>
          </cell>
          <cell r="C279" t="str">
            <v>RAMIRIQUÍ</v>
          </cell>
          <cell r="D279">
            <v>22623140</v>
          </cell>
          <cell r="E279">
            <v>26461596</v>
          </cell>
          <cell r="F279">
            <v>79415616</v>
          </cell>
          <cell r="G279">
            <v>128500352</v>
          </cell>
        </row>
        <row r="280">
          <cell r="A280" t="str">
            <v>15600</v>
          </cell>
          <cell r="B280" t="str">
            <v>BOYACA</v>
          </cell>
          <cell r="C280" t="str">
            <v>RÁQUIRA</v>
          </cell>
          <cell r="D280">
            <v>25800644</v>
          </cell>
          <cell r="E280">
            <v>32190110</v>
          </cell>
          <cell r="F280">
            <v>72455872</v>
          </cell>
          <cell r="G280">
            <v>130446626</v>
          </cell>
        </row>
        <row r="281">
          <cell r="A281" t="str">
            <v>15621</v>
          </cell>
          <cell r="B281" t="str">
            <v>BOYACA</v>
          </cell>
          <cell r="C281" t="str">
            <v>RONDÓN</v>
          </cell>
          <cell r="D281">
            <v>4130464</v>
          </cell>
          <cell r="E281">
            <v>5368086</v>
          </cell>
          <cell r="F281">
            <v>14499460</v>
          </cell>
          <cell r="G281">
            <v>23998010</v>
          </cell>
        </row>
        <row r="282">
          <cell r="A282" t="str">
            <v>15632</v>
          </cell>
          <cell r="B282" t="str">
            <v>BOYACA</v>
          </cell>
          <cell r="C282" t="str">
            <v>SABOYÁ</v>
          </cell>
          <cell r="D282">
            <v>36005844</v>
          </cell>
          <cell r="E282">
            <v>37435500</v>
          </cell>
          <cell r="F282">
            <v>112350104</v>
          </cell>
          <cell r="G282">
            <v>185791448</v>
          </cell>
        </row>
        <row r="283">
          <cell r="A283" t="str">
            <v>15638</v>
          </cell>
          <cell r="B283" t="str">
            <v>BOYACA</v>
          </cell>
          <cell r="C283" t="str">
            <v>SÁCHICA</v>
          </cell>
          <cell r="D283">
            <v>15157326</v>
          </cell>
          <cell r="E283">
            <v>18911000</v>
          </cell>
          <cell r="F283">
            <v>42566272</v>
          </cell>
          <cell r="G283">
            <v>76634598</v>
          </cell>
        </row>
        <row r="284">
          <cell r="A284" t="str">
            <v>15646</v>
          </cell>
          <cell r="B284" t="str">
            <v>BOYACA</v>
          </cell>
          <cell r="C284" t="str">
            <v>SAMACÁ</v>
          </cell>
          <cell r="D284">
            <v>54831908</v>
          </cell>
          <cell r="E284">
            <v>78387472</v>
          </cell>
          <cell r="F284">
            <v>192480336</v>
          </cell>
          <cell r="G284">
            <v>325699716</v>
          </cell>
        </row>
        <row r="285">
          <cell r="A285" t="str">
            <v>15660</v>
          </cell>
          <cell r="B285" t="str">
            <v>BOYACA</v>
          </cell>
          <cell r="C285" t="str">
            <v>SAN EDUARDO</v>
          </cell>
          <cell r="D285">
            <v>3752821</v>
          </cell>
          <cell r="E285">
            <v>4389561</v>
          </cell>
          <cell r="F285">
            <v>13173795</v>
          </cell>
          <cell r="G285">
            <v>21316177</v>
          </cell>
        </row>
        <row r="286">
          <cell r="A286" t="str">
            <v>15664</v>
          </cell>
          <cell r="B286" t="str">
            <v>BOYACA</v>
          </cell>
          <cell r="C286" t="str">
            <v>SAN JOSÉ DE PARE</v>
          </cell>
          <cell r="D286">
            <v>12606027</v>
          </cell>
          <cell r="E286">
            <v>16019136</v>
          </cell>
          <cell r="F286">
            <v>39334964</v>
          </cell>
          <cell r="G286">
            <v>67960127</v>
          </cell>
        </row>
        <row r="287">
          <cell r="A287" t="str">
            <v>15667</v>
          </cell>
          <cell r="B287" t="str">
            <v>BOYACA</v>
          </cell>
          <cell r="C287" t="str">
            <v>SAN LUIS DE GACENO</v>
          </cell>
          <cell r="D287">
            <v>13621678</v>
          </cell>
          <cell r="E287">
            <v>14162544</v>
          </cell>
          <cell r="F287">
            <v>42504132</v>
          </cell>
          <cell r="G287">
            <v>70288354</v>
          </cell>
        </row>
        <row r="288">
          <cell r="A288" t="str">
            <v>15673</v>
          </cell>
          <cell r="B288" t="str">
            <v>BOYACA</v>
          </cell>
          <cell r="C288" t="str">
            <v>SAN MATEO</v>
          </cell>
          <cell r="D288">
            <v>15540869</v>
          </cell>
          <cell r="E288">
            <v>12926351</v>
          </cell>
          <cell r="F288">
            <v>49098800</v>
          </cell>
          <cell r="G288">
            <v>77566020</v>
          </cell>
        </row>
        <row r="289">
          <cell r="A289" t="str">
            <v>15676</v>
          </cell>
          <cell r="B289" t="str">
            <v>BOYACA</v>
          </cell>
          <cell r="C289" t="str">
            <v>SAN MIGUEL DE SEMA</v>
          </cell>
          <cell r="D289">
            <v>9529569</v>
          </cell>
          <cell r="E289">
            <v>12384941</v>
          </cell>
          <cell r="F289">
            <v>33452326</v>
          </cell>
          <cell r="G289">
            <v>55366836</v>
          </cell>
        </row>
        <row r="290">
          <cell r="A290" t="str">
            <v>15681</v>
          </cell>
          <cell r="B290" t="str">
            <v>BOYACA</v>
          </cell>
          <cell r="C290" t="str">
            <v>SAN PABLO DE BORBUR</v>
          </cell>
          <cell r="D290">
            <v>30725486</v>
          </cell>
          <cell r="E290">
            <v>29041346</v>
          </cell>
          <cell r="F290">
            <v>88247344</v>
          </cell>
          <cell r="G290">
            <v>148014176</v>
          </cell>
        </row>
        <row r="291">
          <cell r="A291" t="str">
            <v>15686</v>
          </cell>
          <cell r="B291" t="str">
            <v>BOYACA</v>
          </cell>
          <cell r="C291" t="str">
            <v>SANTANA</v>
          </cell>
          <cell r="D291">
            <v>24583634</v>
          </cell>
          <cell r="E291">
            <v>28115732</v>
          </cell>
          <cell r="F291">
            <v>69038144</v>
          </cell>
          <cell r="G291">
            <v>121737510</v>
          </cell>
        </row>
        <row r="292">
          <cell r="A292" t="str">
            <v>15690</v>
          </cell>
          <cell r="B292" t="str">
            <v>BOYACA</v>
          </cell>
          <cell r="C292" t="str">
            <v>SANTA MARÍA</v>
          </cell>
          <cell r="D292">
            <v>8833291</v>
          </cell>
          <cell r="E292">
            <v>9184028</v>
          </cell>
          <cell r="F292">
            <v>31008130</v>
          </cell>
          <cell r="G292">
            <v>49025449</v>
          </cell>
        </row>
        <row r="293">
          <cell r="A293" t="str">
            <v>15693</v>
          </cell>
          <cell r="B293" t="str">
            <v>BOYACA</v>
          </cell>
          <cell r="C293" t="str">
            <v>SANTA ROSA DE VITERBO</v>
          </cell>
          <cell r="D293">
            <v>29296790</v>
          </cell>
          <cell r="E293">
            <v>30460056</v>
          </cell>
          <cell r="F293">
            <v>68561728</v>
          </cell>
          <cell r="G293">
            <v>128318574</v>
          </cell>
        </row>
        <row r="294">
          <cell r="A294" t="str">
            <v>15696</v>
          </cell>
          <cell r="B294" t="str">
            <v>BOYACA</v>
          </cell>
          <cell r="C294" t="str">
            <v>SANTA SOFÍA</v>
          </cell>
          <cell r="D294">
            <v>9417458</v>
          </cell>
          <cell r="E294">
            <v>11015313</v>
          </cell>
          <cell r="F294">
            <v>33058772</v>
          </cell>
          <cell r="G294">
            <v>53491543</v>
          </cell>
        </row>
        <row r="295">
          <cell r="A295" t="str">
            <v>15720</v>
          </cell>
          <cell r="B295" t="str">
            <v>BOYACA</v>
          </cell>
          <cell r="C295" t="str">
            <v>SATIVANORTE</v>
          </cell>
          <cell r="D295">
            <v>6608742</v>
          </cell>
          <cell r="E295">
            <v>6871150</v>
          </cell>
          <cell r="F295">
            <v>20879222</v>
          </cell>
          <cell r="G295">
            <v>34359114</v>
          </cell>
        </row>
        <row r="296">
          <cell r="A296" t="str">
            <v>15723</v>
          </cell>
          <cell r="B296" t="str">
            <v>BOYACA</v>
          </cell>
          <cell r="C296" t="str">
            <v>SATIVASUR</v>
          </cell>
          <cell r="D296">
            <v>2655298</v>
          </cell>
          <cell r="E296">
            <v>3105821</v>
          </cell>
          <cell r="F296">
            <v>9321082</v>
          </cell>
          <cell r="G296">
            <v>15082201</v>
          </cell>
        </row>
        <row r="297">
          <cell r="A297" t="str">
            <v>15740</v>
          </cell>
          <cell r="B297" t="str">
            <v>BOYACA</v>
          </cell>
          <cell r="C297" t="str">
            <v>SIACHOQUE</v>
          </cell>
          <cell r="D297">
            <v>29960614</v>
          </cell>
          <cell r="E297">
            <v>34265260</v>
          </cell>
          <cell r="F297">
            <v>84138304</v>
          </cell>
          <cell r="G297">
            <v>148364178</v>
          </cell>
        </row>
        <row r="298">
          <cell r="A298" t="str">
            <v>15753</v>
          </cell>
          <cell r="B298" t="str">
            <v>BOYACA</v>
          </cell>
          <cell r="C298" t="str">
            <v>SOATÁ</v>
          </cell>
          <cell r="D298">
            <v>21389900</v>
          </cell>
          <cell r="E298">
            <v>27799018</v>
          </cell>
          <cell r="F298">
            <v>75086488</v>
          </cell>
          <cell r="G298">
            <v>124275406</v>
          </cell>
        </row>
        <row r="299">
          <cell r="A299" t="str">
            <v>15755</v>
          </cell>
          <cell r="B299" t="str">
            <v>BOYACA</v>
          </cell>
          <cell r="C299" t="str">
            <v>SOCOTÁ</v>
          </cell>
          <cell r="D299">
            <v>34409344</v>
          </cell>
          <cell r="E299">
            <v>35775608</v>
          </cell>
          <cell r="F299">
            <v>120789560</v>
          </cell>
          <cell r="G299">
            <v>190974512</v>
          </cell>
        </row>
        <row r="300">
          <cell r="A300" t="str">
            <v>15757</v>
          </cell>
          <cell r="B300" t="str">
            <v>BOYACA</v>
          </cell>
          <cell r="C300" t="str">
            <v>SOCHA</v>
          </cell>
          <cell r="D300">
            <v>24856540</v>
          </cell>
          <cell r="E300">
            <v>32304376</v>
          </cell>
          <cell r="F300">
            <v>87255680</v>
          </cell>
          <cell r="G300">
            <v>144416596</v>
          </cell>
        </row>
        <row r="301">
          <cell r="A301" t="str">
            <v>15759</v>
          </cell>
          <cell r="B301" t="str">
            <v>BOYACA</v>
          </cell>
          <cell r="C301" t="str">
            <v>SOGAMOSO</v>
          </cell>
          <cell r="D301">
            <v>247842560</v>
          </cell>
          <cell r="E301">
            <v>386525184</v>
          </cell>
          <cell r="F301">
            <v>870019392</v>
          </cell>
          <cell r="G301">
            <v>1504387136</v>
          </cell>
        </row>
        <row r="302">
          <cell r="A302" t="str">
            <v>15761</v>
          </cell>
          <cell r="B302" t="str">
            <v>BOYACA</v>
          </cell>
          <cell r="C302" t="str">
            <v>SOMONDOCO</v>
          </cell>
          <cell r="D302">
            <v>7667173</v>
          </cell>
          <cell r="E302">
            <v>7246916</v>
          </cell>
          <cell r="F302">
            <v>19574272</v>
          </cell>
          <cell r="G302">
            <v>34488361</v>
          </cell>
        </row>
        <row r="303">
          <cell r="A303" t="str">
            <v>15762</v>
          </cell>
          <cell r="B303" t="str">
            <v>BOYACA</v>
          </cell>
          <cell r="C303" t="str">
            <v>SORA</v>
          </cell>
          <cell r="D303">
            <v>9382053</v>
          </cell>
          <cell r="E303">
            <v>9754579</v>
          </cell>
          <cell r="F303">
            <v>32934488</v>
          </cell>
          <cell r="G303">
            <v>52071120</v>
          </cell>
        </row>
        <row r="304">
          <cell r="A304" t="str">
            <v>15763</v>
          </cell>
          <cell r="B304" t="str">
            <v>BOYACA</v>
          </cell>
          <cell r="C304" t="str">
            <v>SOTAQUIRÁ</v>
          </cell>
          <cell r="D304">
            <v>25331544</v>
          </cell>
          <cell r="E304">
            <v>23410990</v>
          </cell>
          <cell r="F304">
            <v>79042776</v>
          </cell>
          <cell r="G304">
            <v>127785310</v>
          </cell>
        </row>
        <row r="305">
          <cell r="A305" t="str">
            <v>15764</v>
          </cell>
          <cell r="B305" t="str">
            <v>BOYACA</v>
          </cell>
          <cell r="C305" t="str">
            <v>SORACÁ</v>
          </cell>
          <cell r="D305">
            <v>27084040</v>
          </cell>
          <cell r="E305">
            <v>28159446</v>
          </cell>
          <cell r="F305">
            <v>84511136</v>
          </cell>
          <cell r="G305">
            <v>139754622</v>
          </cell>
        </row>
        <row r="306">
          <cell r="A306" t="str">
            <v>15774</v>
          </cell>
          <cell r="B306" t="str">
            <v>BOYACA</v>
          </cell>
          <cell r="C306" t="str">
            <v>SUSACÓN</v>
          </cell>
          <cell r="D306">
            <v>5138002</v>
          </cell>
          <cell r="E306">
            <v>4748456</v>
          </cell>
          <cell r="F306">
            <v>16032261</v>
          </cell>
          <cell r="G306">
            <v>25918719</v>
          </cell>
        </row>
        <row r="307">
          <cell r="A307" t="str">
            <v>15776</v>
          </cell>
          <cell r="B307" t="str">
            <v>BOYACA</v>
          </cell>
          <cell r="C307" t="str">
            <v>SUTAMARCHÁN</v>
          </cell>
          <cell r="D307">
            <v>18261814</v>
          </cell>
          <cell r="E307">
            <v>18986922</v>
          </cell>
          <cell r="F307">
            <v>56982880</v>
          </cell>
          <cell r="G307">
            <v>94231616</v>
          </cell>
        </row>
        <row r="308">
          <cell r="A308" t="str">
            <v>15778</v>
          </cell>
          <cell r="B308" t="str">
            <v>BOYACA</v>
          </cell>
          <cell r="C308" t="str">
            <v>SUTATENZA</v>
          </cell>
          <cell r="D308">
            <v>7633982</v>
          </cell>
          <cell r="E308">
            <v>8730808</v>
          </cell>
          <cell r="F308">
            <v>21438488</v>
          </cell>
          <cell r="G308">
            <v>37803278</v>
          </cell>
        </row>
        <row r="309">
          <cell r="A309" t="str">
            <v>15790</v>
          </cell>
          <cell r="B309" t="str">
            <v>BOYACA</v>
          </cell>
          <cell r="C309" t="str">
            <v>TASCO</v>
          </cell>
          <cell r="D309">
            <v>15595450</v>
          </cell>
          <cell r="E309">
            <v>16214686</v>
          </cell>
          <cell r="F309">
            <v>54745816</v>
          </cell>
          <cell r="G309">
            <v>86555952</v>
          </cell>
        </row>
        <row r="310">
          <cell r="A310" t="str">
            <v>15798</v>
          </cell>
          <cell r="B310" t="str">
            <v>BOYACA</v>
          </cell>
          <cell r="C310" t="str">
            <v>TENZA</v>
          </cell>
          <cell r="D310">
            <v>5871159</v>
          </cell>
          <cell r="E310">
            <v>9156421</v>
          </cell>
          <cell r="F310">
            <v>20609946</v>
          </cell>
          <cell r="G310">
            <v>35637526</v>
          </cell>
        </row>
        <row r="311">
          <cell r="A311" t="str">
            <v>15804</v>
          </cell>
          <cell r="B311" t="str">
            <v>BOYACA</v>
          </cell>
          <cell r="C311" t="str">
            <v>TIBANÁ</v>
          </cell>
          <cell r="D311">
            <v>22552332</v>
          </cell>
          <cell r="E311">
            <v>29309750</v>
          </cell>
          <cell r="F311">
            <v>79167056</v>
          </cell>
          <cell r="G311">
            <v>131029138</v>
          </cell>
        </row>
        <row r="312">
          <cell r="A312" t="str">
            <v>15806</v>
          </cell>
          <cell r="B312" t="str">
            <v>BOYACA</v>
          </cell>
          <cell r="C312" t="str">
            <v>TIBASOSA</v>
          </cell>
          <cell r="D312">
            <v>22894570</v>
          </cell>
          <cell r="E312">
            <v>23803626</v>
          </cell>
          <cell r="F312">
            <v>80368440</v>
          </cell>
          <cell r="G312">
            <v>127066636</v>
          </cell>
        </row>
        <row r="313">
          <cell r="A313" t="str">
            <v>15808</v>
          </cell>
          <cell r="B313" t="str">
            <v>BOYACA</v>
          </cell>
          <cell r="C313" t="str">
            <v>TINJACÁ</v>
          </cell>
          <cell r="D313">
            <v>9678561</v>
          </cell>
          <cell r="E313">
            <v>8944765</v>
          </cell>
          <cell r="F313">
            <v>30200304</v>
          </cell>
          <cell r="G313">
            <v>48823630</v>
          </cell>
        </row>
        <row r="314">
          <cell r="A314" t="str">
            <v>15810</v>
          </cell>
          <cell r="B314" t="str">
            <v>BOYACA</v>
          </cell>
          <cell r="C314" t="str">
            <v>TIPACOQUE</v>
          </cell>
          <cell r="D314">
            <v>10573987</v>
          </cell>
          <cell r="E314">
            <v>13742300</v>
          </cell>
          <cell r="F314">
            <v>41758444</v>
          </cell>
          <cell r="G314">
            <v>66074731</v>
          </cell>
        </row>
        <row r="315">
          <cell r="A315" t="str">
            <v>15814</v>
          </cell>
          <cell r="B315" t="str">
            <v>BOYACA</v>
          </cell>
          <cell r="C315" t="str">
            <v>TOCA</v>
          </cell>
          <cell r="D315">
            <v>26921772</v>
          </cell>
          <cell r="E315">
            <v>38487260</v>
          </cell>
          <cell r="F315">
            <v>94505408</v>
          </cell>
          <cell r="G315">
            <v>159914440</v>
          </cell>
        </row>
        <row r="316">
          <cell r="A316" t="str">
            <v>15816</v>
          </cell>
          <cell r="B316" t="str">
            <v>BOYACA</v>
          </cell>
          <cell r="C316" t="str">
            <v>TOGUÍ</v>
          </cell>
          <cell r="D316">
            <v>19991442</v>
          </cell>
          <cell r="E316">
            <v>22674794</v>
          </cell>
          <cell r="F316">
            <v>57417860</v>
          </cell>
          <cell r="G316">
            <v>100084096</v>
          </cell>
        </row>
        <row r="317">
          <cell r="A317" t="str">
            <v>15820</v>
          </cell>
          <cell r="B317" t="str">
            <v>BOYACA</v>
          </cell>
          <cell r="C317" t="str">
            <v>TÓPAGA</v>
          </cell>
          <cell r="D317">
            <v>12327221</v>
          </cell>
          <cell r="E317">
            <v>11392612</v>
          </cell>
          <cell r="F317">
            <v>38464996</v>
          </cell>
          <cell r="G317">
            <v>62184829</v>
          </cell>
        </row>
        <row r="318">
          <cell r="A318" t="str">
            <v>15822</v>
          </cell>
          <cell r="B318" t="str">
            <v>BOYACA</v>
          </cell>
          <cell r="C318" t="str">
            <v>TOTA</v>
          </cell>
          <cell r="D318">
            <v>16469487</v>
          </cell>
          <cell r="E318">
            <v>22831238</v>
          </cell>
          <cell r="F318">
            <v>51390232</v>
          </cell>
          <cell r="G318">
            <v>90690957</v>
          </cell>
        </row>
        <row r="319">
          <cell r="A319" t="str">
            <v>15832</v>
          </cell>
          <cell r="B319" t="str">
            <v>BOYACA</v>
          </cell>
          <cell r="C319" t="str">
            <v>TUNUNGUÁ</v>
          </cell>
          <cell r="D319">
            <v>7581982</v>
          </cell>
          <cell r="E319">
            <v>8599674</v>
          </cell>
          <cell r="F319">
            <v>21776376</v>
          </cell>
          <cell r="G319">
            <v>37958032</v>
          </cell>
        </row>
        <row r="320">
          <cell r="A320" t="str">
            <v>15835</v>
          </cell>
          <cell r="B320" t="str">
            <v>BOYACA</v>
          </cell>
          <cell r="C320" t="str">
            <v>TURMEQUÉ</v>
          </cell>
          <cell r="D320">
            <v>21543320</v>
          </cell>
          <cell r="E320">
            <v>27998404</v>
          </cell>
          <cell r="F320">
            <v>75625048</v>
          </cell>
          <cell r="G320">
            <v>125166772</v>
          </cell>
        </row>
        <row r="321">
          <cell r="A321" t="str">
            <v>15837</v>
          </cell>
          <cell r="B321" t="str">
            <v>BOYACA</v>
          </cell>
          <cell r="C321" t="str">
            <v>TUTA</v>
          </cell>
          <cell r="D321">
            <v>34830872</v>
          </cell>
          <cell r="E321">
            <v>40237640</v>
          </cell>
          <cell r="F321">
            <v>108683816</v>
          </cell>
          <cell r="G321">
            <v>183752328</v>
          </cell>
        </row>
        <row r="322">
          <cell r="A322" t="str">
            <v>15839</v>
          </cell>
          <cell r="B322" t="str">
            <v>BOYACA</v>
          </cell>
          <cell r="C322" t="str">
            <v>TUTAZÁ</v>
          </cell>
          <cell r="D322">
            <v>6439098</v>
          </cell>
          <cell r="E322">
            <v>5355817</v>
          </cell>
          <cell r="F322">
            <v>18082900</v>
          </cell>
          <cell r="G322">
            <v>29877815</v>
          </cell>
        </row>
        <row r="323">
          <cell r="A323" t="str">
            <v>15842</v>
          </cell>
          <cell r="B323" t="str">
            <v>BOYACA</v>
          </cell>
          <cell r="C323" t="str">
            <v>UMBITA</v>
          </cell>
          <cell r="D323">
            <v>18374662</v>
          </cell>
          <cell r="E323">
            <v>21492284</v>
          </cell>
          <cell r="F323">
            <v>64501884</v>
          </cell>
          <cell r="G323">
            <v>104368830</v>
          </cell>
        </row>
        <row r="324">
          <cell r="A324" t="str">
            <v>15861</v>
          </cell>
          <cell r="B324" t="str">
            <v>BOYACA</v>
          </cell>
          <cell r="C324" t="str">
            <v>VENTAQUEMADA</v>
          </cell>
          <cell r="D324">
            <v>33087964</v>
          </cell>
          <cell r="E324">
            <v>38701984</v>
          </cell>
          <cell r="F324">
            <v>116151040</v>
          </cell>
          <cell r="G324">
            <v>187940988</v>
          </cell>
        </row>
        <row r="325">
          <cell r="A325" t="str">
            <v>15879</v>
          </cell>
          <cell r="B325" t="str">
            <v>BOYACA</v>
          </cell>
          <cell r="C325" t="str">
            <v>VIRACACHÁ</v>
          </cell>
          <cell r="D325">
            <v>5186682</v>
          </cell>
          <cell r="E325">
            <v>8088939</v>
          </cell>
          <cell r="F325">
            <v>18207180</v>
          </cell>
          <cell r="G325">
            <v>31482801</v>
          </cell>
        </row>
        <row r="326">
          <cell r="A326" t="str">
            <v>15897</v>
          </cell>
          <cell r="B326" t="str">
            <v>BOYACA</v>
          </cell>
          <cell r="C326" t="str">
            <v>ZETAQUIRÁ</v>
          </cell>
          <cell r="D326">
            <v>15075455</v>
          </cell>
          <cell r="E326">
            <v>19157166</v>
          </cell>
          <cell r="F326">
            <v>47040396</v>
          </cell>
          <cell r="G326">
            <v>81273017</v>
          </cell>
        </row>
        <row r="327">
          <cell r="A327" t="str">
            <v>17001</v>
          </cell>
          <cell r="B327" t="str">
            <v>CALDAS</v>
          </cell>
          <cell r="C327" t="str">
            <v>MANIZALES</v>
          </cell>
          <cell r="D327">
            <v>560931712</v>
          </cell>
          <cell r="E327">
            <v>583204224</v>
          </cell>
          <cell r="F327">
            <v>1750291968</v>
          </cell>
          <cell r="G327">
            <v>2894427904</v>
          </cell>
        </row>
        <row r="328">
          <cell r="A328" t="str">
            <v>17013</v>
          </cell>
          <cell r="B328" t="str">
            <v>CALDAS</v>
          </cell>
          <cell r="C328" t="str">
            <v>AGUADAS</v>
          </cell>
          <cell r="D328">
            <v>55088584</v>
          </cell>
          <cell r="E328">
            <v>85913912</v>
          </cell>
          <cell r="F328">
            <v>193381376</v>
          </cell>
          <cell r="G328">
            <v>334383872</v>
          </cell>
        </row>
        <row r="329">
          <cell r="A329" t="str">
            <v>17042</v>
          </cell>
          <cell r="B329" t="str">
            <v>CALDAS</v>
          </cell>
          <cell r="C329" t="str">
            <v>ANSERMA</v>
          </cell>
          <cell r="D329">
            <v>104638648</v>
          </cell>
          <cell r="E329">
            <v>79122520</v>
          </cell>
          <cell r="F329">
            <v>267142208</v>
          </cell>
          <cell r="G329">
            <v>450903376</v>
          </cell>
        </row>
        <row r="330">
          <cell r="A330" t="str">
            <v>17050</v>
          </cell>
          <cell r="B330" t="str">
            <v>CALDAS</v>
          </cell>
          <cell r="C330" t="str">
            <v>ARANZAZU</v>
          </cell>
          <cell r="D330">
            <v>27681482</v>
          </cell>
          <cell r="E330">
            <v>31978456</v>
          </cell>
          <cell r="F330">
            <v>86375360</v>
          </cell>
          <cell r="G330">
            <v>146035298</v>
          </cell>
        </row>
        <row r="331">
          <cell r="A331" t="str">
            <v>17088</v>
          </cell>
          <cell r="B331" t="str">
            <v>CALDAS</v>
          </cell>
          <cell r="C331" t="str">
            <v>BELALCÁZAR</v>
          </cell>
          <cell r="D331">
            <v>37897740</v>
          </cell>
          <cell r="E331">
            <v>35820472</v>
          </cell>
          <cell r="F331">
            <v>96752824</v>
          </cell>
          <cell r="G331">
            <v>170471036</v>
          </cell>
        </row>
        <row r="332">
          <cell r="A332" t="str">
            <v>17174</v>
          </cell>
          <cell r="B332" t="str">
            <v>CALDAS</v>
          </cell>
          <cell r="C332" t="str">
            <v>CHINCHINÁ</v>
          </cell>
          <cell r="D332">
            <v>111135288</v>
          </cell>
          <cell r="E332">
            <v>127102864</v>
          </cell>
          <cell r="F332">
            <v>312100896</v>
          </cell>
          <cell r="G332">
            <v>550339048</v>
          </cell>
        </row>
        <row r="333">
          <cell r="A333" t="str">
            <v>17272</v>
          </cell>
          <cell r="B333" t="str">
            <v>CALDAS</v>
          </cell>
          <cell r="C333" t="str">
            <v>FILADELFIA</v>
          </cell>
          <cell r="D333">
            <v>26214430</v>
          </cell>
          <cell r="E333">
            <v>19822042</v>
          </cell>
          <cell r="F333">
            <v>66925368</v>
          </cell>
          <cell r="G333">
            <v>112961840</v>
          </cell>
        </row>
        <row r="334">
          <cell r="A334" t="str">
            <v>17380</v>
          </cell>
          <cell r="B334" t="str">
            <v>CALDAS</v>
          </cell>
          <cell r="C334" t="str">
            <v>LA DORADA</v>
          </cell>
          <cell r="D334">
            <v>219354192</v>
          </cell>
          <cell r="E334">
            <v>165864672</v>
          </cell>
          <cell r="F334">
            <v>560010624</v>
          </cell>
          <cell r="G334">
            <v>945229488</v>
          </cell>
        </row>
        <row r="335">
          <cell r="A335" t="str">
            <v>17388</v>
          </cell>
          <cell r="B335" t="str">
            <v>CALDAS</v>
          </cell>
          <cell r="C335" t="str">
            <v>LA MERCED</v>
          </cell>
          <cell r="D335">
            <v>18693298</v>
          </cell>
          <cell r="E335">
            <v>19435538</v>
          </cell>
          <cell r="F335">
            <v>47723936</v>
          </cell>
          <cell r="G335">
            <v>85852772</v>
          </cell>
        </row>
        <row r="336">
          <cell r="A336" t="str">
            <v>17433</v>
          </cell>
          <cell r="B336" t="str">
            <v>CALDAS</v>
          </cell>
          <cell r="C336" t="str">
            <v>MANZANARES</v>
          </cell>
          <cell r="D336">
            <v>47178008</v>
          </cell>
          <cell r="E336">
            <v>49051272</v>
          </cell>
          <cell r="F336">
            <v>147210944</v>
          </cell>
          <cell r="G336">
            <v>243440224</v>
          </cell>
        </row>
        <row r="337">
          <cell r="A337" t="str">
            <v>17442</v>
          </cell>
          <cell r="B337" t="str">
            <v>CALDAS</v>
          </cell>
          <cell r="C337" t="str">
            <v>MARMATO</v>
          </cell>
          <cell r="D337">
            <v>47195708</v>
          </cell>
          <cell r="E337">
            <v>35687036</v>
          </cell>
          <cell r="F337">
            <v>120490520</v>
          </cell>
          <cell r="G337">
            <v>203373264</v>
          </cell>
        </row>
        <row r="338">
          <cell r="A338" t="str">
            <v>17444</v>
          </cell>
          <cell r="B338" t="str">
            <v>CALDAS</v>
          </cell>
          <cell r="C338" t="str">
            <v>MARQUETALIA</v>
          </cell>
          <cell r="D338">
            <v>47950256</v>
          </cell>
          <cell r="E338">
            <v>49854180</v>
          </cell>
          <cell r="F338">
            <v>134658544</v>
          </cell>
          <cell r="G338">
            <v>232462980</v>
          </cell>
        </row>
        <row r="339">
          <cell r="A339" t="str">
            <v>17446</v>
          </cell>
          <cell r="B339" t="str">
            <v>CALDAS</v>
          </cell>
          <cell r="C339" t="str">
            <v>MARULANDA</v>
          </cell>
          <cell r="D339">
            <v>5163080</v>
          </cell>
          <cell r="E339">
            <v>5368086</v>
          </cell>
          <cell r="F339">
            <v>14499460</v>
          </cell>
          <cell r="G339">
            <v>25030626</v>
          </cell>
        </row>
        <row r="340">
          <cell r="A340" t="str">
            <v>17486</v>
          </cell>
          <cell r="B340" t="str">
            <v>CALDAS</v>
          </cell>
          <cell r="C340" t="str">
            <v>NEIRA</v>
          </cell>
          <cell r="D340">
            <v>57294692</v>
          </cell>
          <cell r="E340">
            <v>66188500</v>
          </cell>
          <cell r="F340">
            <v>178778336</v>
          </cell>
          <cell r="G340">
            <v>302261528</v>
          </cell>
        </row>
        <row r="341">
          <cell r="A341" t="str">
            <v>17495</v>
          </cell>
          <cell r="B341" t="str">
            <v>CALDAS</v>
          </cell>
          <cell r="C341" t="str">
            <v>NORCASIA</v>
          </cell>
          <cell r="D341">
            <v>24472996</v>
          </cell>
          <cell r="E341">
            <v>27989200</v>
          </cell>
          <cell r="F341">
            <v>68727440</v>
          </cell>
          <cell r="G341">
            <v>121189636</v>
          </cell>
        </row>
        <row r="342">
          <cell r="A342" t="str">
            <v>17513</v>
          </cell>
          <cell r="B342" t="str">
            <v>CALDAS</v>
          </cell>
          <cell r="C342" t="str">
            <v>PÁCORA</v>
          </cell>
          <cell r="D342">
            <v>34352920</v>
          </cell>
          <cell r="E342">
            <v>35716944</v>
          </cell>
          <cell r="F342">
            <v>107192440</v>
          </cell>
          <cell r="G342">
            <v>177262304</v>
          </cell>
        </row>
        <row r="343">
          <cell r="A343" t="str">
            <v>17524</v>
          </cell>
          <cell r="B343" t="str">
            <v>CALDAS</v>
          </cell>
          <cell r="C343" t="str">
            <v>PALESTINA</v>
          </cell>
          <cell r="D343">
            <v>45597368</v>
          </cell>
          <cell r="E343">
            <v>51717676</v>
          </cell>
          <cell r="F343">
            <v>116409952</v>
          </cell>
          <cell r="G343">
            <v>213724996</v>
          </cell>
        </row>
        <row r="344">
          <cell r="A344" t="str">
            <v>17541</v>
          </cell>
          <cell r="B344" t="str">
            <v>CALDAS</v>
          </cell>
          <cell r="C344" t="str">
            <v>PENSILVANIA</v>
          </cell>
          <cell r="D344">
            <v>47600640</v>
          </cell>
          <cell r="E344">
            <v>68049696</v>
          </cell>
          <cell r="F344">
            <v>167095920</v>
          </cell>
          <cell r="G344">
            <v>282746256</v>
          </cell>
        </row>
        <row r="345">
          <cell r="A345" t="str">
            <v>17614</v>
          </cell>
          <cell r="B345" t="str">
            <v>CALDAS</v>
          </cell>
          <cell r="C345" t="str">
            <v>RIOSUCIO</v>
          </cell>
          <cell r="D345">
            <v>128835056</v>
          </cell>
          <cell r="E345">
            <v>200925920</v>
          </cell>
          <cell r="F345">
            <v>452258880</v>
          </cell>
          <cell r="G345">
            <v>782019856</v>
          </cell>
        </row>
        <row r="346">
          <cell r="A346" t="str">
            <v>17616</v>
          </cell>
          <cell r="B346" t="str">
            <v>CALDAS</v>
          </cell>
          <cell r="C346" t="str">
            <v>RISARALDA</v>
          </cell>
          <cell r="D346">
            <v>35536736</v>
          </cell>
          <cell r="E346">
            <v>30229994</v>
          </cell>
          <cell r="F346">
            <v>90725192</v>
          </cell>
          <cell r="G346">
            <v>156491922</v>
          </cell>
        </row>
        <row r="347">
          <cell r="A347" t="str">
            <v>17653</v>
          </cell>
          <cell r="B347" t="str">
            <v>CALDAS</v>
          </cell>
          <cell r="C347" t="str">
            <v>SALAMINA</v>
          </cell>
          <cell r="D347">
            <v>33651476</v>
          </cell>
          <cell r="E347">
            <v>48108016</v>
          </cell>
          <cell r="F347">
            <v>118129176</v>
          </cell>
          <cell r="G347">
            <v>199888668</v>
          </cell>
        </row>
        <row r="348">
          <cell r="A348" t="str">
            <v>17662</v>
          </cell>
          <cell r="B348" t="str">
            <v>CALDAS</v>
          </cell>
          <cell r="C348" t="str">
            <v>SAMANÁ</v>
          </cell>
          <cell r="D348">
            <v>54008760</v>
          </cell>
          <cell r="E348">
            <v>77210720</v>
          </cell>
          <cell r="F348">
            <v>189590800</v>
          </cell>
          <cell r="G348">
            <v>320810280</v>
          </cell>
        </row>
        <row r="349">
          <cell r="A349" t="str">
            <v>17665</v>
          </cell>
          <cell r="B349" t="str">
            <v>CALDAS</v>
          </cell>
          <cell r="C349" t="str">
            <v>SAN JOSÉ DE FRAGUA</v>
          </cell>
          <cell r="D349">
            <v>16352210</v>
          </cell>
          <cell r="E349">
            <v>13601196</v>
          </cell>
          <cell r="F349">
            <v>45921864</v>
          </cell>
          <cell r="G349">
            <v>75875270</v>
          </cell>
        </row>
        <row r="350">
          <cell r="A350" t="str">
            <v>17777</v>
          </cell>
          <cell r="B350" t="str">
            <v>CALDAS</v>
          </cell>
          <cell r="C350" t="str">
            <v>SUPÍA</v>
          </cell>
          <cell r="D350">
            <v>83084272</v>
          </cell>
          <cell r="E350">
            <v>105579520</v>
          </cell>
          <cell r="F350">
            <v>259250336</v>
          </cell>
          <cell r="G350">
            <v>447914128</v>
          </cell>
        </row>
        <row r="351">
          <cell r="A351" t="str">
            <v>17867</v>
          </cell>
          <cell r="B351" t="str">
            <v>CALDAS</v>
          </cell>
          <cell r="C351" t="str">
            <v>VICTORIA</v>
          </cell>
          <cell r="D351">
            <v>29849976</v>
          </cell>
          <cell r="E351">
            <v>24828166</v>
          </cell>
          <cell r="F351">
            <v>83827600</v>
          </cell>
          <cell r="G351">
            <v>138505742</v>
          </cell>
        </row>
        <row r="352">
          <cell r="A352" t="str">
            <v>17873</v>
          </cell>
          <cell r="B352" t="str">
            <v>CALDAS</v>
          </cell>
          <cell r="C352" t="str">
            <v>VILLAMARÍA</v>
          </cell>
          <cell r="D352">
            <v>89837584</v>
          </cell>
          <cell r="E352">
            <v>105080288</v>
          </cell>
          <cell r="F352">
            <v>315363264</v>
          </cell>
          <cell r="G352">
            <v>510281136</v>
          </cell>
        </row>
        <row r="353">
          <cell r="A353" t="str">
            <v>17877</v>
          </cell>
          <cell r="B353" t="str">
            <v>CALDAS</v>
          </cell>
          <cell r="C353" t="str">
            <v>VITERBO</v>
          </cell>
          <cell r="D353">
            <v>35374472</v>
          </cell>
          <cell r="E353">
            <v>26748406</v>
          </cell>
          <cell r="F353">
            <v>90310920</v>
          </cell>
          <cell r="G353">
            <v>152433798</v>
          </cell>
        </row>
        <row r="354">
          <cell r="A354" t="str">
            <v>18001</v>
          </cell>
          <cell r="B354" t="str">
            <v>CAQUETA</v>
          </cell>
          <cell r="C354" t="str">
            <v>FLORENCIA</v>
          </cell>
          <cell r="D354">
            <v>700653504</v>
          </cell>
          <cell r="E354">
            <v>607061504</v>
          </cell>
          <cell r="F354">
            <v>1639702528</v>
          </cell>
          <cell r="G354">
            <v>2947417536</v>
          </cell>
        </row>
        <row r="355">
          <cell r="A355" t="str">
            <v>18029</v>
          </cell>
          <cell r="B355" t="str">
            <v>CAQUETA</v>
          </cell>
          <cell r="C355" t="str">
            <v>ALBANIA</v>
          </cell>
          <cell r="D355">
            <v>23313888</v>
          </cell>
          <cell r="E355">
            <v>24239594</v>
          </cell>
          <cell r="F355">
            <v>66960316</v>
          </cell>
          <cell r="G355">
            <v>114513798</v>
          </cell>
        </row>
        <row r="356">
          <cell r="A356" t="str">
            <v>18094</v>
          </cell>
          <cell r="B356" t="str">
            <v>CAQUETA</v>
          </cell>
          <cell r="C356" t="str">
            <v>BELÉN DE LOS ANDAQUÍES</v>
          </cell>
          <cell r="D356">
            <v>57558008</v>
          </cell>
          <cell r="E356">
            <v>39895616</v>
          </cell>
          <cell r="F356">
            <v>151537488</v>
          </cell>
          <cell r="G356">
            <v>248991112</v>
          </cell>
        </row>
        <row r="357">
          <cell r="A357" t="str">
            <v>18150</v>
          </cell>
          <cell r="B357" t="str">
            <v>CAQUETA</v>
          </cell>
          <cell r="C357" t="str">
            <v>CARTAGENA DEL CHAIRÁ</v>
          </cell>
          <cell r="D357">
            <v>244606064</v>
          </cell>
          <cell r="E357">
            <v>233125264</v>
          </cell>
          <cell r="F357">
            <v>643993536</v>
          </cell>
          <cell r="G357">
            <v>1121724864</v>
          </cell>
        </row>
        <row r="358">
          <cell r="A358" t="str">
            <v>18205</v>
          </cell>
          <cell r="B358" t="str">
            <v>CAQUETA</v>
          </cell>
          <cell r="C358" t="str">
            <v>CURILLO</v>
          </cell>
          <cell r="D358">
            <v>48915020</v>
          </cell>
          <cell r="E358">
            <v>42381040</v>
          </cell>
          <cell r="F358">
            <v>128782400</v>
          </cell>
          <cell r="G358">
            <v>220078460</v>
          </cell>
        </row>
        <row r="359">
          <cell r="A359" t="str">
            <v>18247</v>
          </cell>
          <cell r="B359" t="str">
            <v>CAQUETA</v>
          </cell>
          <cell r="C359" t="str">
            <v>EL DONCELLO</v>
          </cell>
          <cell r="D359">
            <v>86355080</v>
          </cell>
          <cell r="E359">
            <v>73459576</v>
          </cell>
          <cell r="F359">
            <v>248022320</v>
          </cell>
          <cell r="G359">
            <v>407836976</v>
          </cell>
        </row>
        <row r="360">
          <cell r="A360" t="str">
            <v>18256</v>
          </cell>
          <cell r="B360" t="str">
            <v>CAQUETA</v>
          </cell>
          <cell r="C360" t="str">
            <v>EL PAUJIL</v>
          </cell>
          <cell r="D360">
            <v>71839088</v>
          </cell>
          <cell r="E360">
            <v>49794368</v>
          </cell>
          <cell r="F360">
            <v>189136416</v>
          </cell>
          <cell r="G360">
            <v>310769872</v>
          </cell>
        </row>
        <row r="361">
          <cell r="A361" t="str">
            <v>18410</v>
          </cell>
          <cell r="B361" t="str">
            <v>CAQUETA</v>
          </cell>
          <cell r="C361" t="str">
            <v>LA MONTAÑITA</v>
          </cell>
          <cell r="D361">
            <v>85500592</v>
          </cell>
          <cell r="E361">
            <v>81487544</v>
          </cell>
          <cell r="F361">
            <v>225104128</v>
          </cell>
          <cell r="G361">
            <v>392092264</v>
          </cell>
        </row>
        <row r="362">
          <cell r="A362" t="str">
            <v>18460</v>
          </cell>
          <cell r="B362" t="str">
            <v>CAQUETA</v>
          </cell>
          <cell r="C362" t="str">
            <v>MILÁN</v>
          </cell>
          <cell r="D362">
            <v>75636160</v>
          </cell>
          <cell r="E362">
            <v>52426264</v>
          </cell>
          <cell r="F362">
            <v>221259168</v>
          </cell>
          <cell r="G362">
            <v>349321592</v>
          </cell>
        </row>
        <row r="363">
          <cell r="A363" t="str">
            <v>18479</v>
          </cell>
          <cell r="B363" t="str">
            <v>CAQUETA</v>
          </cell>
          <cell r="C363" t="str">
            <v>MORELIA</v>
          </cell>
          <cell r="D363">
            <v>17100120</v>
          </cell>
          <cell r="E363">
            <v>13334326</v>
          </cell>
          <cell r="F363">
            <v>45020824</v>
          </cell>
          <cell r="G363">
            <v>75455270</v>
          </cell>
        </row>
        <row r="364">
          <cell r="A364" t="str">
            <v>18592</v>
          </cell>
          <cell r="B364" t="str">
            <v>CAQUETA</v>
          </cell>
          <cell r="C364" t="str">
            <v>PUERTO RICO</v>
          </cell>
          <cell r="D364">
            <v>172594368</v>
          </cell>
          <cell r="E364">
            <v>179447456</v>
          </cell>
          <cell r="F364">
            <v>454402720</v>
          </cell>
          <cell r="G364">
            <v>806444544</v>
          </cell>
        </row>
        <row r="365">
          <cell r="A365" t="str">
            <v>18610</v>
          </cell>
          <cell r="B365" t="str">
            <v>CAQUETA</v>
          </cell>
          <cell r="C365" t="str">
            <v>SAN JOSÉ DEL FRAGUA</v>
          </cell>
          <cell r="D365">
            <v>84137544</v>
          </cell>
          <cell r="E365">
            <v>65608748</v>
          </cell>
          <cell r="F365">
            <v>221515504</v>
          </cell>
          <cell r="G365">
            <v>371261796</v>
          </cell>
        </row>
        <row r="366">
          <cell r="A366" t="str">
            <v>18753</v>
          </cell>
          <cell r="B366" t="str">
            <v>CAQUETA</v>
          </cell>
          <cell r="C366" t="str">
            <v>SAN VICENTE DEL CAGUÁN</v>
          </cell>
          <cell r="D366">
            <v>402720192</v>
          </cell>
          <cell r="E366">
            <v>383818144</v>
          </cell>
          <cell r="F366">
            <v>1060273024</v>
          </cell>
          <cell r="G366">
            <v>1846811360</v>
          </cell>
        </row>
        <row r="367">
          <cell r="A367" t="str">
            <v>18756</v>
          </cell>
          <cell r="B367" t="str">
            <v>CAQUETA</v>
          </cell>
          <cell r="C367" t="str">
            <v>SOLANO</v>
          </cell>
          <cell r="D367">
            <v>90890856</v>
          </cell>
          <cell r="E367">
            <v>62999860</v>
          </cell>
          <cell r="F367">
            <v>265883856</v>
          </cell>
          <cell r="G367">
            <v>419774572</v>
          </cell>
        </row>
        <row r="368">
          <cell r="A368" t="str">
            <v>18785</v>
          </cell>
          <cell r="B368" t="str">
            <v>CAQUETA</v>
          </cell>
          <cell r="C368" t="str">
            <v>SOLITA</v>
          </cell>
          <cell r="D368">
            <v>38939944</v>
          </cell>
          <cell r="E368">
            <v>30364580</v>
          </cell>
          <cell r="F368">
            <v>102520248</v>
          </cell>
          <cell r="G368">
            <v>171824772</v>
          </cell>
        </row>
        <row r="369">
          <cell r="A369" t="str">
            <v>18860</v>
          </cell>
          <cell r="B369" t="str">
            <v>CAQUETA</v>
          </cell>
          <cell r="C369" t="str">
            <v>VALPARAÍSO</v>
          </cell>
          <cell r="D369">
            <v>34850788</v>
          </cell>
          <cell r="E369">
            <v>30195484</v>
          </cell>
          <cell r="F369">
            <v>91754400</v>
          </cell>
          <cell r="G369">
            <v>156800672</v>
          </cell>
        </row>
        <row r="370">
          <cell r="A370" t="str">
            <v>19001</v>
          </cell>
          <cell r="B370" t="str">
            <v>CAUCA</v>
          </cell>
          <cell r="C370" t="str">
            <v>POPAYÁN</v>
          </cell>
          <cell r="D370">
            <v>575594816</v>
          </cell>
          <cell r="E370">
            <v>822868160</v>
          </cell>
          <cell r="F370">
            <v>2020551552</v>
          </cell>
          <cell r="G370">
            <v>3419014528</v>
          </cell>
        </row>
        <row r="371">
          <cell r="A371" t="str">
            <v>19022</v>
          </cell>
          <cell r="B371" t="str">
            <v>CAUCA</v>
          </cell>
          <cell r="C371" t="str">
            <v>ALMAGUER</v>
          </cell>
          <cell r="D371">
            <v>60098244</v>
          </cell>
          <cell r="E371">
            <v>74981424</v>
          </cell>
          <cell r="F371">
            <v>189870432</v>
          </cell>
          <cell r="G371">
            <v>324950100</v>
          </cell>
        </row>
        <row r="372">
          <cell r="A372" t="str">
            <v>19050</v>
          </cell>
          <cell r="B372" t="str">
            <v>CAUCA</v>
          </cell>
          <cell r="C372" t="str">
            <v>ARGELIA</v>
          </cell>
          <cell r="D372">
            <v>146584992</v>
          </cell>
          <cell r="E372">
            <v>138550304</v>
          </cell>
          <cell r="F372">
            <v>421009920</v>
          </cell>
          <cell r="G372">
            <v>706145216</v>
          </cell>
        </row>
        <row r="373">
          <cell r="A373" t="str">
            <v>19075</v>
          </cell>
          <cell r="B373" t="str">
            <v>CAUCA</v>
          </cell>
          <cell r="C373" t="str">
            <v>BALBOA</v>
          </cell>
          <cell r="D373">
            <v>86636472</v>
          </cell>
          <cell r="E373">
            <v>90076480</v>
          </cell>
          <cell r="F373">
            <v>273713568</v>
          </cell>
          <cell r="G373">
            <v>450426520</v>
          </cell>
        </row>
        <row r="374">
          <cell r="A374" t="str">
            <v>19100</v>
          </cell>
          <cell r="B374" t="str">
            <v>CAUCA</v>
          </cell>
          <cell r="C374" t="str">
            <v>BOLÍVAR</v>
          </cell>
          <cell r="D374">
            <v>95103928</v>
          </cell>
          <cell r="E374">
            <v>148320224</v>
          </cell>
          <cell r="F374">
            <v>375581312</v>
          </cell>
          <cell r="G374">
            <v>619005464</v>
          </cell>
        </row>
        <row r="375">
          <cell r="A375" t="str">
            <v>19110</v>
          </cell>
          <cell r="B375" t="str">
            <v>CAUCA</v>
          </cell>
          <cell r="C375" t="str">
            <v>BUENOS AIRES</v>
          </cell>
          <cell r="D375">
            <v>107893616</v>
          </cell>
          <cell r="E375">
            <v>112177664</v>
          </cell>
          <cell r="F375">
            <v>302997280</v>
          </cell>
          <cell r="G375">
            <v>523068560</v>
          </cell>
        </row>
        <row r="376">
          <cell r="A376" t="str">
            <v>19130</v>
          </cell>
          <cell r="B376" t="str">
            <v>CAUCA</v>
          </cell>
          <cell r="C376" t="str">
            <v>CAJIBÍO</v>
          </cell>
          <cell r="D376">
            <v>178616736</v>
          </cell>
          <cell r="E376">
            <v>151943680</v>
          </cell>
          <cell r="F376">
            <v>513009024</v>
          </cell>
          <cell r="G376">
            <v>843569440</v>
          </cell>
        </row>
        <row r="377">
          <cell r="A377" t="str">
            <v>19137</v>
          </cell>
          <cell r="B377" t="str">
            <v>CAUCA</v>
          </cell>
          <cell r="C377" t="str">
            <v>CALDONO</v>
          </cell>
          <cell r="D377">
            <v>305974400</v>
          </cell>
          <cell r="E377">
            <v>212082352</v>
          </cell>
          <cell r="F377">
            <v>805562816</v>
          </cell>
          <cell r="G377">
            <v>1323619568</v>
          </cell>
        </row>
        <row r="378">
          <cell r="A378" t="str">
            <v>19142</v>
          </cell>
          <cell r="B378" t="str">
            <v>CAUCA</v>
          </cell>
          <cell r="C378" t="str">
            <v>CALOTO</v>
          </cell>
          <cell r="D378">
            <v>130063136</v>
          </cell>
          <cell r="E378">
            <v>150252736</v>
          </cell>
          <cell r="F378">
            <v>456569888</v>
          </cell>
          <cell r="G378">
            <v>736885760</v>
          </cell>
        </row>
        <row r="379">
          <cell r="A379" t="str">
            <v>19212</v>
          </cell>
          <cell r="B379" t="str">
            <v>CAUCA</v>
          </cell>
          <cell r="C379" t="str">
            <v>CORINTO</v>
          </cell>
          <cell r="D379">
            <v>85653280</v>
          </cell>
          <cell r="E379">
            <v>98949168</v>
          </cell>
          <cell r="F379">
            <v>267266480</v>
          </cell>
          <cell r="G379">
            <v>451868928</v>
          </cell>
        </row>
        <row r="380">
          <cell r="A380" t="str">
            <v>19256</v>
          </cell>
          <cell r="B380" t="str">
            <v>CAUCA</v>
          </cell>
          <cell r="C380" t="str">
            <v>EL TAMBO</v>
          </cell>
          <cell r="D380">
            <v>214226496</v>
          </cell>
          <cell r="E380">
            <v>161987344</v>
          </cell>
          <cell r="F380">
            <v>615284544</v>
          </cell>
          <cell r="G380">
            <v>991498384</v>
          </cell>
        </row>
        <row r="381">
          <cell r="A381" t="str">
            <v>19290</v>
          </cell>
          <cell r="B381" t="str">
            <v>CAUCA</v>
          </cell>
          <cell r="C381" t="str">
            <v>FLORENCIA</v>
          </cell>
          <cell r="D381">
            <v>20950302</v>
          </cell>
          <cell r="E381">
            <v>14521440</v>
          </cell>
          <cell r="F381">
            <v>49028888</v>
          </cell>
          <cell r="G381">
            <v>84500630</v>
          </cell>
        </row>
        <row r="382">
          <cell r="A382" t="str">
            <v>19300</v>
          </cell>
          <cell r="B382" t="str">
            <v>CAUCA</v>
          </cell>
          <cell r="C382" t="str">
            <v>GUACHENE</v>
          </cell>
          <cell r="D382">
            <v>60562920</v>
          </cell>
          <cell r="E382">
            <v>62967648</v>
          </cell>
          <cell r="F382">
            <v>141732224</v>
          </cell>
          <cell r="G382">
            <v>265262792</v>
          </cell>
        </row>
        <row r="383">
          <cell r="A383" t="str">
            <v>19318</v>
          </cell>
          <cell r="B383" t="str">
            <v>CAUCA</v>
          </cell>
          <cell r="C383" t="str">
            <v>GUAPI</v>
          </cell>
          <cell r="D383">
            <v>342586560</v>
          </cell>
          <cell r="E383">
            <v>237459584</v>
          </cell>
          <cell r="F383">
            <v>1102388864</v>
          </cell>
          <cell r="G383">
            <v>1682435008</v>
          </cell>
        </row>
        <row r="384">
          <cell r="A384" t="str">
            <v>19355</v>
          </cell>
          <cell r="B384" t="str">
            <v>CAUCA</v>
          </cell>
          <cell r="C384" t="str">
            <v>INZA</v>
          </cell>
          <cell r="D384">
            <v>153489504</v>
          </cell>
          <cell r="E384">
            <v>116061096</v>
          </cell>
          <cell r="F384">
            <v>391858304</v>
          </cell>
          <cell r="G384">
            <v>661408904</v>
          </cell>
        </row>
        <row r="385">
          <cell r="A385" t="str">
            <v>19364</v>
          </cell>
          <cell r="B385" t="str">
            <v>CAUCA</v>
          </cell>
          <cell r="C385" t="str">
            <v>JAMBALÓ</v>
          </cell>
          <cell r="D385">
            <v>66475388</v>
          </cell>
          <cell r="E385">
            <v>76794304</v>
          </cell>
          <cell r="F385">
            <v>207425136</v>
          </cell>
          <cell r="G385">
            <v>350694828</v>
          </cell>
        </row>
        <row r="386">
          <cell r="A386" t="str">
            <v>19392</v>
          </cell>
          <cell r="B386" t="str">
            <v>CAUCA</v>
          </cell>
          <cell r="C386" t="str">
            <v>LA SIERRA</v>
          </cell>
          <cell r="D386">
            <v>35454864</v>
          </cell>
          <cell r="E386">
            <v>45054344</v>
          </cell>
          <cell r="F386">
            <v>124459736</v>
          </cell>
          <cell r="G386">
            <v>204968944</v>
          </cell>
        </row>
        <row r="387">
          <cell r="A387" t="str">
            <v>19397</v>
          </cell>
          <cell r="B387" t="str">
            <v>CAUCA</v>
          </cell>
          <cell r="C387" t="str">
            <v>LA VEGA</v>
          </cell>
          <cell r="D387">
            <v>50583428</v>
          </cell>
          <cell r="E387">
            <v>42073524</v>
          </cell>
          <cell r="F387">
            <v>142053296</v>
          </cell>
          <cell r="G387">
            <v>234710248</v>
          </cell>
        </row>
        <row r="388">
          <cell r="A388" t="str">
            <v>19418</v>
          </cell>
          <cell r="B388" t="str">
            <v>CAUCA</v>
          </cell>
          <cell r="C388" t="str">
            <v>LÓPEZ</v>
          </cell>
          <cell r="D388">
            <v>204205680</v>
          </cell>
          <cell r="E388">
            <v>212313920</v>
          </cell>
          <cell r="F388">
            <v>597364800</v>
          </cell>
          <cell r="G388">
            <v>1013884400</v>
          </cell>
        </row>
        <row r="389">
          <cell r="A389" t="str">
            <v>19450</v>
          </cell>
          <cell r="B389" t="str">
            <v>CAUCA</v>
          </cell>
          <cell r="C389" t="str">
            <v>MERCADERES</v>
          </cell>
          <cell r="D389">
            <v>61763340</v>
          </cell>
          <cell r="E389">
            <v>46702348</v>
          </cell>
          <cell r="F389">
            <v>177391840</v>
          </cell>
          <cell r="G389">
            <v>285857528</v>
          </cell>
        </row>
        <row r="390">
          <cell r="A390" t="str">
            <v>19455</v>
          </cell>
          <cell r="B390" t="str">
            <v>CAUCA</v>
          </cell>
          <cell r="C390" t="str">
            <v>MIRANDA</v>
          </cell>
          <cell r="D390">
            <v>79293840</v>
          </cell>
          <cell r="E390">
            <v>109923064</v>
          </cell>
          <cell r="F390">
            <v>247422928</v>
          </cell>
          <cell r="G390">
            <v>436639832</v>
          </cell>
        </row>
        <row r="391">
          <cell r="A391" t="str">
            <v>19473</v>
          </cell>
          <cell r="B391" t="str">
            <v>CAUCA</v>
          </cell>
          <cell r="C391" t="str">
            <v>MORALES</v>
          </cell>
          <cell r="D391">
            <v>194007856</v>
          </cell>
          <cell r="E391">
            <v>220048576</v>
          </cell>
          <cell r="F391">
            <v>557214272</v>
          </cell>
          <cell r="G391">
            <v>971270704</v>
          </cell>
        </row>
        <row r="392">
          <cell r="A392" t="str">
            <v>19513</v>
          </cell>
          <cell r="B392" t="str">
            <v>CAUCA</v>
          </cell>
          <cell r="C392" t="str">
            <v>PADILLA</v>
          </cell>
          <cell r="D392">
            <v>27849282</v>
          </cell>
          <cell r="E392">
            <v>21058236</v>
          </cell>
          <cell r="F392">
            <v>71099144</v>
          </cell>
          <cell r="G392">
            <v>120006662</v>
          </cell>
        </row>
        <row r="393">
          <cell r="A393" t="str">
            <v>19517</v>
          </cell>
          <cell r="B393" t="str">
            <v>CAUCA</v>
          </cell>
          <cell r="C393" t="str">
            <v>PÁEZ</v>
          </cell>
          <cell r="D393">
            <v>288843296</v>
          </cell>
          <cell r="E393">
            <v>200208128</v>
          </cell>
          <cell r="F393">
            <v>760460416</v>
          </cell>
          <cell r="G393">
            <v>1249511840</v>
          </cell>
        </row>
        <row r="394">
          <cell r="A394" t="str">
            <v>19532</v>
          </cell>
          <cell r="B394" t="str">
            <v>CAUCA</v>
          </cell>
          <cell r="C394" t="str">
            <v>PATÍA (EL BORDO)</v>
          </cell>
          <cell r="D394">
            <v>135298496</v>
          </cell>
          <cell r="E394">
            <v>112536552</v>
          </cell>
          <cell r="F394">
            <v>427453152</v>
          </cell>
          <cell r="G394">
            <v>675288200</v>
          </cell>
        </row>
        <row r="395">
          <cell r="A395" t="str">
            <v>19533</v>
          </cell>
          <cell r="B395" t="str">
            <v>CAUCA</v>
          </cell>
          <cell r="C395" t="str">
            <v>PIAMONTE</v>
          </cell>
          <cell r="D395">
            <v>52074816</v>
          </cell>
          <cell r="E395">
            <v>54142512</v>
          </cell>
          <cell r="F395">
            <v>137101456</v>
          </cell>
          <cell r="G395">
            <v>243318784</v>
          </cell>
        </row>
        <row r="396">
          <cell r="A396" t="str">
            <v>19548</v>
          </cell>
          <cell r="B396" t="str">
            <v>CAUCA</v>
          </cell>
          <cell r="C396" t="str">
            <v>PIENDAMÓ</v>
          </cell>
          <cell r="D396">
            <v>119470712</v>
          </cell>
          <cell r="E396">
            <v>139741248</v>
          </cell>
          <cell r="F396">
            <v>419386528</v>
          </cell>
          <cell r="G396">
            <v>678598488</v>
          </cell>
        </row>
        <row r="397">
          <cell r="A397" t="str">
            <v>19573</v>
          </cell>
          <cell r="B397" t="str">
            <v>CAUCA</v>
          </cell>
          <cell r="C397" t="str">
            <v>PUERTO TEJADA</v>
          </cell>
          <cell r="D397">
            <v>102228976</v>
          </cell>
          <cell r="E397">
            <v>95659296</v>
          </cell>
          <cell r="F397">
            <v>287089344</v>
          </cell>
          <cell r="G397">
            <v>484977616</v>
          </cell>
        </row>
        <row r="398">
          <cell r="A398" t="str">
            <v>19585</v>
          </cell>
          <cell r="B398" t="str">
            <v>CAUCA</v>
          </cell>
          <cell r="C398" t="str">
            <v>PURACÉ</v>
          </cell>
          <cell r="D398">
            <v>74257992</v>
          </cell>
          <cell r="E398">
            <v>63168952</v>
          </cell>
          <cell r="F398">
            <v>213278000</v>
          </cell>
          <cell r="G398">
            <v>350704944</v>
          </cell>
        </row>
        <row r="399">
          <cell r="A399" t="str">
            <v>19622</v>
          </cell>
          <cell r="B399" t="str">
            <v>CAUCA</v>
          </cell>
          <cell r="C399" t="str">
            <v>ROSAS</v>
          </cell>
          <cell r="D399">
            <v>24893420</v>
          </cell>
          <cell r="E399">
            <v>25881844</v>
          </cell>
          <cell r="F399">
            <v>77675680</v>
          </cell>
          <cell r="G399">
            <v>128450944</v>
          </cell>
        </row>
        <row r="400">
          <cell r="A400" t="str">
            <v>19693</v>
          </cell>
          <cell r="B400" t="str">
            <v>CAUCA</v>
          </cell>
          <cell r="C400" t="str">
            <v>SAN SEBASTIÁN</v>
          </cell>
          <cell r="D400">
            <v>19655842</v>
          </cell>
          <cell r="E400">
            <v>24977706</v>
          </cell>
          <cell r="F400">
            <v>61332720</v>
          </cell>
          <cell r="G400">
            <v>105966268</v>
          </cell>
        </row>
        <row r="401">
          <cell r="A401" t="str">
            <v>19698</v>
          </cell>
          <cell r="B401" t="str">
            <v>CAUCA</v>
          </cell>
          <cell r="C401" t="str">
            <v>SANTANDER DE QUILICHAO</v>
          </cell>
          <cell r="D401">
            <v>349702752</v>
          </cell>
          <cell r="E401">
            <v>363588160</v>
          </cell>
          <cell r="F401">
            <v>1091187968</v>
          </cell>
          <cell r="G401">
            <v>1804478880</v>
          </cell>
        </row>
        <row r="402">
          <cell r="A402" t="str">
            <v>19701</v>
          </cell>
          <cell r="B402" t="str">
            <v>CAUCA</v>
          </cell>
          <cell r="C402" t="str">
            <v>SANTA ROSA</v>
          </cell>
          <cell r="D402">
            <v>30659840</v>
          </cell>
          <cell r="E402">
            <v>29220794</v>
          </cell>
          <cell r="F402">
            <v>80720568</v>
          </cell>
          <cell r="G402">
            <v>140601202</v>
          </cell>
        </row>
        <row r="403">
          <cell r="A403" t="str">
            <v>19743</v>
          </cell>
          <cell r="B403" t="str">
            <v>CAUCA</v>
          </cell>
          <cell r="C403" t="str">
            <v>SILVIA</v>
          </cell>
          <cell r="D403">
            <v>133229584</v>
          </cell>
          <cell r="E403">
            <v>110815704</v>
          </cell>
          <cell r="F403">
            <v>374148224</v>
          </cell>
          <cell r="G403">
            <v>618193512</v>
          </cell>
        </row>
        <row r="404">
          <cell r="A404" t="str">
            <v>19760</v>
          </cell>
          <cell r="B404" t="str">
            <v>CAUCA</v>
          </cell>
          <cell r="C404" t="str">
            <v>SOTARÁ</v>
          </cell>
          <cell r="D404">
            <v>26198942</v>
          </cell>
          <cell r="E404">
            <v>21791362</v>
          </cell>
          <cell r="F404">
            <v>73574408</v>
          </cell>
          <cell r="G404">
            <v>121564712</v>
          </cell>
        </row>
        <row r="405">
          <cell r="A405" t="str">
            <v>19780</v>
          </cell>
          <cell r="B405" t="str">
            <v>CAUCA</v>
          </cell>
          <cell r="C405" t="str">
            <v>SUÁREZ</v>
          </cell>
          <cell r="D405">
            <v>135879344</v>
          </cell>
          <cell r="E405">
            <v>102745168</v>
          </cell>
          <cell r="F405">
            <v>390262048</v>
          </cell>
          <cell r="G405">
            <v>628886560</v>
          </cell>
        </row>
        <row r="406">
          <cell r="A406" t="str">
            <v>19785</v>
          </cell>
          <cell r="B406" t="str">
            <v>CAUCA</v>
          </cell>
          <cell r="C406" t="str">
            <v>SUCRE</v>
          </cell>
          <cell r="D406">
            <v>22009470</v>
          </cell>
          <cell r="E406">
            <v>27460060</v>
          </cell>
          <cell r="F406">
            <v>69535272</v>
          </cell>
          <cell r="G406">
            <v>119004802</v>
          </cell>
        </row>
        <row r="407">
          <cell r="A407" t="str">
            <v>19807</v>
          </cell>
          <cell r="B407" t="str">
            <v>CAUCA</v>
          </cell>
          <cell r="C407" t="str">
            <v>TIMBÍO</v>
          </cell>
          <cell r="D407">
            <v>87854960</v>
          </cell>
          <cell r="E407">
            <v>137015040</v>
          </cell>
          <cell r="F407">
            <v>308403520</v>
          </cell>
          <cell r="G407">
            <v>533273520</v>
          </cell>
        </row>
        <row r="408">
          <cell r="A408" t="str">
            <v>19809</v>
          </cell>
          <cell r="B408" t="str">
            <v>CAUCA</v>
          </cell>
          <cell r="C408" t="str">
            <v>TIMBIQUÍ</v>
          </cell>
          <cell r="D408">
            <v>308731520</v>
          </cell>
          <cell r="E408">
            <v>320990080</v>
          </cell>
          <cell r="F408">
            <v>993448704</v>
          </cell>
          <cell r="G408">
            <v>1623170304</v>
          </cell>
        </row>
        <row r="409">
          <cell r="A409" t="str">
            <v>19821</v>
          </cell>
          <cell r="B409" t="str">
            <v>CAUCA</v>
          </cell>
          <cell r="C409" t="str">
            <v>TORIBIO</v>
          </cell>
          <cell r="D409">
            <v>159616608</v>
          </cell>
          <cell r="E409">
            <v>149358944</v>
          </cell>
          <cell r="F409">
            <v>504282176</v>
          </cell>
          <cell r="G409">
            <v>813257728</v>
          </cell>
        </row>
        <row r="410">
          <cell r="A410" t="str">
            <v>19824</v>
          </cell>
          <cell r="B410" t="str">
            <v>CAUCA</v>
          </cell>
          <cell r="C410" t="str">
            <v>TOTORÓ</v>
          </cell>
          <cell r="D410">
            <v>107823168</v>
          </cell>
          <cell r="E410">
            <v>91721800</v>
          </cell>
          <cell r="F410">
            <v>309681280</v>
          </cell>
          <cell r="G410">
            <v>509226248</v>
          </cell>
        </row>
        <row r="411">
          <cell r="A411" t="str">
            <v>19845</v>
          </cell>
          <cell r="B411" t="str">
            <v>CAUCA</v>
          </cell>
          <cell r="C411" t="str">
            <v>VILLA RICA</v>
          </cell>
          <cell r="D411">
            <v>54234460</v>
          </cell>
          <cell r="E411">
            <v>50749120</v>
          </cell>
          <cell r="F411">
            <v>152306480</v>
          </cell>
          <cell r="G411">
            <v>257290060</v>
          </cell>
        </row>
        <row r="412">
          <cell r="A412" t="str">
            <v>20001</v>
          </cell>
          <cell r="B412" t="str">
            <v>CESAR</v>
          </cell>
          <cell r="C412" t="str">
            <v>VALLEDUPAR</v>
          </cell>
          <cell r="D412">
            <v>1783506176</v>
          </cell>
          <cell r="E412">
            <v>1348598144</v>
          </cell>
          <cell r="F412">
            <v>4553286144</v>
          </cell>
          <cell r="G412">
            <v>7685390464</v>
          </cell>
        </row>
        <row r="413">
          <cell r="A413" t="str">
            <v>20011</v>
          </cell>
          <cell r="B413" t="str">
            <v>CESAR</v>
          </cell>
          <cell r="C413" t="str">
            <v>AGUACHICA</v>
          </cell>
          <cell r="D413">
            <v>435884896</v>
          </cell>
          <cell r="E413">
            <v>329594336</v>
          </cell>
          <cell r="F413">
            <v>1112812800</v>
          </cell>
          <cell r="G413">
            <v>1878292032</v>
          </cell>
        </row>
        <row r="414">
          <cell r="A414" t="str">
            <v>20013</v>
          </cell>
          <cell r="B414" t="str">
            <v>CESAR</v>
          </cell>
          <cell r="C414" t="str">
            <v>AGUSTÍN CODAZZI</v>
          </cell>
          <cell r="D414">
            <v>476232096</v>
          </cell>
          <cell r="E414">
            <v>412617920</v>
          </cell>
          <cell r="F414">
            <v>1253813504</v>
          </cell>
          <cell r="G414">
            <v>2142663520</v>
          </cell>
        </row>
        <row r="415">
          <cell r="A415" t="str">
            <v>20032</v>
          </cell>
          <cell r="B415" t="str">
            <v>CESAR</v>
          </cell>
          <cell r="C415" t="str">
            <v>ASTREA</v>
          </cell>
          <cell r="D415">
            <v>144123680</v>
          </cell>
          <cell r="E415">
            <v>134861664</v>
          </cell>
          <cell r="F415">
            <v>455334848</v>
          </cell>
          <cell r="G415">
            <v>734320192</v>
          </cell>
        </row>
        <row r="416">
          <cell r="A416" t="str">
            <v>20045</v>
          </cell>
          <cell r="B416" t="str">
            <v>CESAR</v>
          </cell>
          <cell r="C416" t="str">
            <v>BECERRIL</v>
          </cell>
          <cell r="D416">
            <v>202802816</v>
          </cell>
          <cell r="E416">
            <v>230024016</v>
          </cell>
          <cell r="F416">
            <v>582474432</v>
          </cell>
          <cell r="G416">
            <v>1015301264</v>
          </cell>
        </row>
        <row r="417">
          <cell r="A417" t="str">
            <v>20060</v>
          </cell>
          <cell r="B417" t="str">
            <v>CESAR</v>
          </cell>
          <cell r="C417" t="str">
            <v>BOSCONIA</v>
          </cell>
          <cell r="D417">
            <v>263556032</v>
          </cell>
          <cell r="E417">
            <v>199287888</v>
          </cell>
          <cell r="F417">
            <v>756964992</v>
          </cell>
          <cell r="G417">
            <v>1219808912</v>
          </cell>
        </row>
        <row r="418">
          <cell r="A418" t="str">
            <v>20175</v>
          </cell>
          <cell r="B418" t="str">
            <v>CESAR</v>
          </cell>
          <cell r="C418" t="str">
            <v>CHIMICHAGUA</v>
          </cell>
          <cell r="D418">
            <v>301146208</v>
          </cell>
          <cell r="E418">
            <v>260919648</v>
          </cell>
          <cell r="F418">
            <v>792851200</v>
          </cell>
          <cell r="G418">
            <v>1354917056</v>
          </cell>
        </row>
        <row r="419">
          <cell r="A419" t="str">
            <v>20178</v>
          </cell>
          <cell r="B419" t="str">
            <v>CESAR</v>
          </cell>
          <cell r="C419" t="str">
            <v>CHIRIGUANÁ</v>
          </cell>
          <cell r="D419">
            <v>179667424</v>
          </cell>
          <cell r="E419">
            <v>169819392</v>
          </cell>
          <cell r="F419">
            <v>516026720</v>
          </cell>
          <cell r="G419">
            <v>865513536</v>
          </cell>
        </row>
        <row r="420">
          <cell r="A420" t="str">
            <v>20228</v>
          </cell>
          <cell r="B420" t="str">
            <v>CESAR</v>
          </cell>
          <cell r="C420" t="str">
            <v>CURUMANÍ</v>
          </cell>
          <cell r="D420">
            <v>209027264</v>
          </cell>
          <cell r="E420">
            <v>195594256</v>
          </cell>
          <cell r="F420">
            <v>660386944</v>
          </cell>
          <cell r="G420">
            <v>1065008464</v>
          </cell>
        </row>
        <row r="421">
          <cell r="A421" t="str">
            <v>20238</v>
          </cell>
          <cell r="B421" t="str">
            <v>CESAR</v>
          </cell>
          <cell r="C421" t="str">
            <v>EL COPEY</v>
          </cell>
          <cell r="D421">
            <v>194689408</v>
          </cell>
          <cell r="E421">
            <v>165616208</v>
          </cell>
          <cell r="F421">
            <v>559171712</v>
          </cell>
          <cell r="G421">
            <v>919477328</v>
          </cell>
        </row>
        <row r="422">
          <cell r="A422" t="str">
            <v>20250</v>
          </cell>
          <cell r="B422" t="str">
            <v>CESAR</v>
          </cell>
          <cell r="C422" t="str">
            <v>EL PASO</v>
          </cell>
          <cell r="D422">
            <v>264602672</v>
          </cell>
          <cell r="E422">
            <v>200079312</v>
          </cell>
          <cell r="F422">
            <v>759971072</v>
          </cell>
          <cell r="G422">
            <v>1224653056</v>
          </cell>
        </row>
        <row r="423">
          <cell r="A423" t="str">
            <v>20295</v>
          </cell>
          <cell r="B423" t="str">
            <v>CESAR</v>
          </cell>
          <cell r="C423" t="str">
            <v>GAMARRA</v>
          </cell>
          <cell r="D423">
            <v>59264408</v>
          </cell>
          <cell r="E423">
            <v>44812780</v>
          </cell>
          <cell r="F423">
            <v>170214608</v>
          </cell>
          <cell r="G423">
            <v>274291796</v>
          </cell>
        </row>
        <row r="424">
          <cell r="A424" t="str">
            <v>20310</v>
          </cell>
          <cell r="B424" t="str">
            <v>CESAR</v>
          </cell>
          <cell r="C424" t="str">
            <v>GONZÁLEZ</v>
          </cell>
          <cell r="D424">
            <v>20817536</v>
          </cell>
          <cell r="E424">
            <v>16233092</v>
          </cell>
          <cell r="F424">
            <v>54807960</v>
          </cell>
          <cell r="G424">
            <v>91858588</v>
          </cell>
        </row>
        <row r="425">
          <cell r="A425" t="str">
            <v>20383</v>
          </cell>
          <cell r="B425" t="str">
            <v>CESAR</v>
          </cell>
          <cell r="C425" t="str">
            <v>LA GLORIA</v>
          </cell>
          <cell r="D425">
            <v>90131880</v>
          </cell>
          <cell r="E425">
            <v>102229840</v>
          </cell>
          <cell r="F425">
            <v>258869744</v>
          </cell>
          <cell r="G425">
            <v>451231464</v>
          </cell>
        </row>
        <row r="426">
          <cell r="A426" t="str">
            <v>20400</v>
          </cell>
          <cell r="B426" t="str">
            <v>CESAR</v>
          </cell>
          <cell r="C426" t="str">
            <v>LA JAGUA DE IBIRICO</v>
          </cell>
          <cell r="D426">
            <v>280590144</v>
          </cell>
          <cell r="E426">
            <v>238689280</v>
          </cell>
          <cell r="F426">
            <v>805889088</v>
          </cell>
          <cell r="G426">
            <v>1325168512</v>
          </cell>
        </row>
        <row r="427">
          <cell r="A427" t="str">
            <v>20443</v>
          </cell>
          <cell r="B427" t="str">
            <v>CESAR</v>
          </cell>
          <cell r="C427" t="str">
            <v>MANAURE BALCÓN DEL CESAR</v>
          </cell>
          <cell r="D427">
            <v>66732804</v>
          </cell>
          <cell r="E427">
            <v>55506008</v>
          </cell>
          <cell r="F427">
            <v>210831216</v>
          </cell>
          <cell r="G427">
            <v>333070028</v>
          </cell>
        </row>
        <row r="428">
          <cell r="A428" t="str">
            <v>20517</v>
          </cell>
          <cell r="B428" t="str">
            <v>CESAR</v>
          </cell>
          <cell r="C428" t="str">
            <v>PAILITAS</v>
          </cell>
          <cell r="D428">
            <v>87953056</v>
          </cell>
          <cell r="E428">
            <v>109734408</v>
          </cell>
          <cell r="F428">
            <v>277873088</v>
          </cell>
          <cell r="G428">
            <v>475560552</v>
          </cell>
        </row>
        <row r="429">
          <cell r="A429" t="str">
            <v>20550</v>
          </cell>
          <cell r="B429" t="str">
            <v>CESAR</v>
          </cell>
          <cell r="C429" t="str">
            <v>PELAYA</v>
          </cell>
          <cell r="D429">
            <v>114284760</v>
          </cell>
          <cell r="E429">
            <v>142587104</v>
          </cell>
          <cell r="F429">
            <v>361063744</v>
          </cell>
          <cell r="G429">
            <v>617935608</v>
          </cell>
        </row>
        <row r="430">
          <cell r="A430" t="str">
            <v>20570</v>
          </cell>
          <cell r="B430" t="str">
            <v>CESAR</v>
          </cell>
          <cell r="C430" t="str">
            <v>PUEBLO BELLO</v>
          </cell>
          <cell r="D430">
            <v>355659456</v>
          </cell>
          <cell r="E430">
            <v>338966240</v>
          </cell>
          <cell r="F430">
            <v>1144455296</v>
          </cell>
          <cell r="G430">
            <v>1839080992</v>
          </cell>
        </row>
        <row r="431">
          <cell r="A431" t="str">
            <v>20614</v>
          </cell>
          <cell r="B431" t="str">
            <v>CESAR</v>
          </cell>
          <cell r="C431" t="str">
            <v>RÍO DE ORO</v>
          </cell>
          <cell r="D431">
            <v>70212712</v>
          </cell>
          <cell r="E431">
            <v>64889424</v>
          </cell>
          <cell r="F431">
            <v>246472688</v>
          </cell>
          <cell r="G431">
            <v>381574824</v>
          </cell>
        </row>
        <row r="432">
          <cell r="A432" t="str">
            <v>20621</v>
          </cell>
          <cell r="B432" t="str">
            <v>CESAR</v>
          </cell>
          <cell r="C432" t="str">
            <v>ROBLES (LA PAZ)</v>
          </cell>
          <cell r="D432">
            <v>166661616</v>
          </cell>
          <cell r="E432">
            <v>189031776</v>
          </cell>
          <cell r="F432">
            <v>478672448</v>
          </cell>
          <cell r="G432">
            <v>834365840</v>
          </cell>
        </row>
        <row r="433">
          <cell r="A433" t="str">
            <v>20710</v>
          </cell>
          <cell r="B433" t="str">
            <v>CESAR</v>
          </cell>
          <cell r="C433" t="str">
            <v>SAN ALBERTO</v>
          </cell>
          <cell r="D433">
            <v>104176192</v>
          </cell>
          <cell r="E433">
            <v>97481376</v>
          </cell>
          <cell r="F433">
            <v>292557696</v>
          </cell>
          <cell r="G433">
            <v>494215264</v>
          </cell>
        </row>
        <row r="434">
          <cell r="A434" t="str">
            <v>20750</v>
          </cell>
          <cell r="B434" t="str">
            <v>CESAR</v>
          </cell>
          <cell r="C434" t="str">
            <v>SAN DIEGO</v>
          </cell>
          <cell r="D434">
            <v>108021952</v>
          </cell>
          <cell r="E434">
            <v>81680800</v>
          </cell>
          <cell r="F434">
            <v>310252192</v>
          </cell>
          <cell r="G434">
            <v>499954944</v>
          </cell>
        </row>
        <row r="435">
          <cell r="A435" t="str">
            <v>20770</v>
          </cell>
          <cell r="B435" t="str">
            <v>CESAR</v>
          </cell>
          <cell r="C435" t="str">
            <v>SAN MARTÍN</v>
          </cell>
          <cell r="D435">
            <v>123232384</v>
          </cell>
          <cell r="E435">
            <v>113889312</v>
          </cell>
          <cell r="F435">
            <v>432591392</v>
          </cell>
          <cell r="G435">
            <v>669713088</v>
          </cell>
        </row>
        <row r="436">
          <cell r="A436" t="str">
            <v>20787</v>
          </cell>
          <cell r="B436" t="str">
            <v>CESAR</v>
          </cell>
          <cell r="C436" t="str">
            <v>TAMALAMEQUE</v>
          </cell>
          <cell r="D436">
            <v>106886072</v>
          </cell>
          <cell r="E436">
            <v>111130120</v>
          </cell>
          <cell r="F436">
            <v>306989824</v>
          </cell>
          <cell r="G436">
            <v>525006016</v>
          </cell>
        </row>
        <row r="437">
          <cell r="A437" t="str">
            <v>23001</v>
          </cell>
          <cell r="B437" t="str">
            <v>CORDOBA</v>
          </cell>
          <cell r="C437" t="str">
            <v>MONTERÍA</v>
          </cell>
          <cell r="D437">
            <v>1660711808</v>
          </cell>
          <cell r="E437">
            <v>1381322112</v>
          </cell>
          <cell r="F437">
            <v>4663772160</v>
          </cell>
          <cell r="G437">
            <v>7705806080</v>
          </cell>
        </row>
        <row r="438">
          <cell r="A438" t="str">
            <v>23068</v>
          </cell>
          <cell r="B438" t="str">
            <v>CORDOBA</v>
          </cell>
          <cell r="C438" t="str">
            <v>AYAPEL</v>
          </cell>
          <cell r="D438">
            <v>361488960</v>
          </cell>
          <cell r="E438">
            <v>273339872</v>
          </cell>
          <cell r="F438">
            <v>1153600384</v>
          </cell>
          <cell r="G438">
            <v>1788429216</v>
          </cell>
        </row>
        <row r="439">
          <cell r="A439" t="str">
            <v>23079</v>
          </cell>
          <cell r="B439" t="str">
            <v>CORDOBA</v>
          </cell>
          <cell r="C439" t="str">
            <v>BUENAVISTA</v>
          </cell>
          <cell r="D439">
            <v>152722784</v>
          </cell>
          <cell r="E439">
            <v>129916504</v>
          </cell>
          <cell r="F439">
            <v>487376064</v>
          </cell>
          <cell r="G439">
            <v>770015352</v>
          </cell>
        </row>
        <row r="440">
          <cell r="A440" t="str">
            <v>23090</v>
          </cell>
          <cell r="B440" t="str">
            <v>CORDOBA</v>
          </cell>
          <cell r="C440" t="str">
            <v>CANALETE</v>
          </cell>
          <cell r="D440">
            <v>185959376</v>
          </cell>
          <cell r="E440">
            <v>140613184</v>
          </cell>
          <cell r="F440">
            <v>652786432</v>
          </cell>
          <cell r="G440">
            <v>979358992</v>
          </cell>
        </row>
        <row r="441">
          <cell r="A441" t="str">
            <v>23162</v>
          </cell>
          <cell r="B441" t="str">
            <v>CORDOBA</v>
          </cell>
          <cell r="C441" t="str">
            <v>CERETÉ</v>
          </cell>
          <cell r="D441">
            <v>382196960</v>
          </cell>
          <cell r="E441">
            <v>317898048</v>
          </cell>
          <cell r="F441">
            <v>1207487872</v>
          </cell>
          <cell r="G441">
            <v>1907582880</v>
          </cell>
        </row>
        <row r="442">
          <cell r="A442" t="str">
            <v>23168</v>
          </cell>
          <cell r="B442" t="str">
            <v>CORDOBA</v>
          </cell>
          <cell r="C442" t="str">
            <v>CHIMÁ</v>
          </cell>
          <cell r="D442">
            <v>87731048</v>
          </cell>
          <cell r="E442">
            <v>91214520</v>
          </cell>
          <cell r="F442">
            <v>230976416</v>
          </cell>
          <cell r="G442">
            <v>409921984</v>
          </cell>
        </row>
        <row r="443">
          <cell r="A443" t="str">
            <v>23182</v>
          </cell>
          <cell r="B443" t="str">
            <v>CORDOBA</v>
          </cell>
          <cell r="C443" t="str">
            <v>CHINÚ</v>
          </cell>
          <cell r="D443">
            <v>168233792</v>
          </cell>
          <cell r="E443">
            <v>174913728</v>
          </cell>
          <cell r="F443">
            <v>664383424</v>
          </cell>
          <cell r="G443">
            <v>1007530944</v>
          </cell>
        </row>
        <row r="444">
          <cell r="A444" t="str">
            <v>23189</v>
          </cell>
          <cell r="B444" t="str">
            <v>CORDOBA</v>
          </cell>
          <cell r="C444" t="str">
            <v>CIÉNAGA DE ORO</v>
          </cell>
          <cell r="D444">
            <v>289454016</v>
          </cell>
          <cell r="E444">
            <v>267508592</v>
          </cell>
          <cell r="F444">
            <v>1016091072</v>
          </cell>
          <cell r="G444">
            <v>1573053680</v>
          </cell>
        </row>
        <row r="445">
          <cell r="A445" t="str">
            <v>23300</v>
          </cell>
          <cell r="B445" t="str">
            <v>CORDOBA</v>
          </cell>
          <cell r="C445" t="str">
            <v>COTORRA</v>
          </cell>
          <cell r="D445">
            <v>88598440</v>
          </cell>
          <cell r="E445">
            <v>76763632</v>
          </cell>
          <cell r="F445">
            <v>233260080</v>
          </cell>
          <cell r="G445">
            <v>398622152</v>
          </cell>
        </row>
        <row r="446">
          <cell r="A446" t="str">
            <v>23350</v>
          </cell>
          <cell r="B446" t="str">
            <v>CORDOBA</v>
          </cell>
          <cell r="C446" t="str">
            <v>LA APARTADA</v>
          </cell>
          <cell r="D446">
            <v>82196224</v>
          </cell>
          <cell r="E446">
            <v>85459936</v>
          </cell>
          <cell r="F446">
            <v>259685344</v>
          </cell>
          <cell r="G446">
            <v>427341504</v>
          </cell>
        </row>
        <row r="447">
          <cell r="A447" t="str">
            <v>23417</v>
          </cell>
          <cell r="B447" t="str">
            <v>CORDOBA</v>
          </cell>
          <cell r="C447" t="str">
            <v>LORICA</v>
          </cell>
          <cell r="D447">
            <v>542005312</v>
          </cell>
          <cell r="E447">
            <v>619878976</v>
          </cell>
          <cell r="F447">
            <v>1712375936</v>
          </cell>
          <cell r="G447">
            <v>2874260224</v>
          </cell>
        </row>
        <row r="448">
          <cell r="A448" t="str">
            <v>23419</v>
          </cell>
          <cell r="B448" t="str">
            <v>CORDOBA</v>
          </cell>
          <cell r="C448" t="str">
            <v>LOS CÓRDOBAS</v>
          </cell>
          <cell r="D448">
            <v>166438496</v>
          </cell>
          <cell r="E448">
            <v>141584032</v>
          </cell>
          <cell r="F448">
            <v>584260864</v>
          </cell>
          <cell r="G448">
            <v>892283392</v>
          </cell>
        </row>
        <row r="449">
          <cell r="A449" t="str">
            <v>23464</v>
          </cell>
          <cell r="B449" t="str">
            <v>CORDOBA</v>
          </cell>
          <cell r="C449" t="str">
            <v>MOMIL</v>
          </cell>
          <cell r="D449">
            <v>74193456</v>
          </cell>
          <cell r="E449">
            <v>61711520</v>
          </cell>
          <cell r="F449">
            <v>234401904</v>
          </cell>
          <cell r="G449">
            <v>370306880</v>
          </cell>
        </row>
        <row r="450">
          <cell r="A450" t="str">
            <v>23466</v>
          </cell>
          <cell r="B450" t="str">
            <v>CORDOBA</v>
          </cell>
          <cell r="C450" t="str">
            <v>MONTELÍBANO</v>
          </cell>
          <cell r="D450">
            <v>470779936</v>
          </cell>
          <cell r="E450">
            <v>326315232</v>
          </cell>
          <cell r="F450">
            <v>1239459200</v>
          </cell>
          <cell r="G450">
            <v>2036554368</v>
          </cell>
        </row>
        <row r="451">
          <cell r="A451" t="str">
            <v>23500</v>
          </cell>
          <cell r="B451" t="str">
            <v>CORDOBA</v>
          </cell>
          <cell r="C451" t="str">
            <v>MOÑITOS</v>
          </cell>
          <cell r="D451">
            <v>259040912</v>
          </cell>
          <cell r="E451">
            <v>244842240</v>
          </cell>
          <cell r="F451">
            <v>909329728</v>
          </cell>
          <cell r="G451">
            <v>1413212880</v>
          </cell>
        </row>
        <row r="452">
          <cell r="A452" t="str">
            <v>23555</v>
          </cell>
          <cell r="B452" t="str">
            <v>CORDOBA</v>
          </cell>
          <cell r="C452" t="str">
            <v>PLANETA RICA</v>
          </cell>
          <cell r="D452">
            <v>357993184</v>
          </cell>
          <cell r="E452">
            <v>446649312</v>
          </cell>
          <cell r="F452">
            <v>1131020160</v>
          </cell>
          <cell r="G452">
            <v>1935662656</v>
          </cell>
        </row>
        <row r="453">
          <cell r="A453" t="str">
            <v>23570</v>
          </cell>
          <cell r="B453" t="str">
            <v>CORDOBA</v>
          </cell>
          <cell r="C453" t="str">
            <v>PUEBLO NUEVO</v>
          </cell>
          <cell r="D453">
            <v>177290928</v>
          </cell>
          <cell r="E453">
            <v>163849328</v>
          </cell>
          <cell r="F453">
            <v>691507776</v>
          </cell>
          <cell r="G453">
            <v>1032648032</v>
          </cell>
        </row>
        <row r="454">
          <cell r="A454" t="str">
            <v>23574</v>
          </cell>
          <cell r="B454" t="str">
            <v>CORDOBA</v>
          </cell>
          <cell r="C454" t="str">
            <v>PUERTO ESCONDIDO</v>
          </cell>
          <cell r="D454">
            <v>233374128</v>
          </cell>
          <cell r="E454">
            <v>198524096</v>
          </cell>
          <cell r="F454">
            <v>819229824</v>
          </cell>
          <cell r="G454">
            <v>1251128048</v>
          </cell>
        </row>
        <row r="455">
          <cell r="A455" t="str">
            <v>23580</v>
          </cell>
          <cell r="B455" t="str">
            <v>CORDOBA</v>
          </cell>
          <cell r="C455" t="str">
            <v>PUERTO LIBERTADOR</v>
          </cell>
          <cell r="D455">
            <v>372081024</v>
          </cell>
          <cell r="E455">
            <v>316517696</v>
          </cell>
          <cell r="F455">
            <v>1187402240</v>
          </cell>
          <cell r="G455">
            <v>1876000960</v>
          </cell>
        </row>
        <row r="456">
          <cell r="A456" t="str">
            <v>23586</v>
          </cell>
          <cell r="B456" t="str">
            <v>CORDOBA</v>
          </cell>
          <cell r="C456" t="str">
            <v>PURÍSIMA</v>
          </cell>
          <cell r="D456">
            <v>111062264</v>
          </cell>
          <cell r="E456">
            <v>115472136</v>
          </cell>
          <cell r="F456">
            <v>292402336</v>
          </cell>
          <cell r="G456">
            <v>518936736</v>
          </cell>
        </row>
        <row r="457">
          <cell r="A457" t="str">
            <v>23660</v>
          </cell>
          <cell r="B457" t="str">
            <v>CORDOBA</v>
          </cell>
          <cell r="C457" t="str">
            <v>SAHAGÚN</v>
          </cell>
          <cell r="D457">
            <v>441753088</v>
          </cell>
          <cell r="E457">
            <v>413364128</v>
          </cell>
          <cell r="F457">
            <v>1395645568</v>
          </cell>
          <cell r="G457">
            <v>2250762784</v>
          </cell>
        </row>
        <row r="458">
          <cell r="A458" t="str">
            <v>23670</v>
          </cell>
          <cell r="B458" t="str">
            <v>CORDOBA</v>
          </cell>
          <cell r="C458" t="str">
            <v>SAN ANDRÉS DE SOTAVENTO</v>
          </cell>
          <cell r="D458">
            <v>387806272</v>
          </cell>
          <cell r="E458">
            <v>403204608</v>
          </cell>
          <cell r="F458">
            <v>1497478272</v>
          </cell>
          <cell r="G458">
            <v>2288489152</v>
          </cell>
        </row>
        <row r="459">
          <cell r="A459" t="str">
            <v>23672</v>
          </cell>
          <cell r="B459" t="str">
            <v>CORDOBA</v>
          </cell>
          <cell r="C459" t="str">
            <v>SAN ANTERO</v>
          </cell>
          <cell r="D459">
            <v>183273824</v>
          </cell>
          <cell r="E459">
            <v>138582496</v>
          </cell>
          <cell r="F459">
            <v>526384768</v>
          </cell>
          <cell r="G459">
            <v>848241088</v>
          </cell>
        </row>
        <row r="460">
          <cell r="A460" t="str">
            <v>23675</v>
          </cell>
          <cell r="B460" t="str">
            <v>CORDOBA</v>
          </cell>
          <cell r="C460" t="str">
            <v>SAN BERNARDO DEL VIENTO</v>
          </cell>
          <cell r="D460">
            <v>226065440</v>
          </cell>
          <cell r="E460">
            <v>188033312</v>
          </cell>
          <cell r="F460">
            <v>793573568</v>
          </cell>
          <cell r="G460">
            <v>1207672320</v>
          </cell>
        </row>
        <row r="461">
          <cell r="A461" t="str">
            <v>23678</v>
          </cell>
          <cell r="B461" t="str">
            <v>CORDOBA</v>
          </cell>
          <cell r="C461" t="str">
            <v>SAN CARLOS</v>
          </cell>
          <cell r="D461">
            <v>143931904</v>
          </cell>
          <cell r="E461">
            <v>122438376</v>
          </cell>
          <cell r="F461">
            <v>413389952</v>
          </cell>
          <cell r="G461">
            <v>679760232</v>
          </cell>
        </row>
        <row r="462">
          <cell r="A462" t="str">
            <v>23682</v>
          </cell>
          <cell r="B462" t="str">
            <v>CORDOBA</v>
          </cell>
          <cell r="C462" t="str">
            <v>SAN JOSÉ DE URE</v>
          </cell>
          <cell r="D462">
            <v>121524136</v>
          </cell>
          <cell r="E462">
            <v>84232944</v>
          </cell>
          <cell r="F462">
            <v>355495712</v>
          </cell>
          <cell r="G462">
            <v>561252792</v>
          </cell>
        </row>
        <row r="463">
          <cell r="A463" t="str">
            <v>23686</v>
          </cell>
          <cell r="B463" t="str">
            <v>CORDOBA</v>
          </cell>
          <cell r="C463" t="str">
            <v>SAN PELAYO</v>
          </cell>
          <cell r="D463">
            <v>222761808</v>
          </cell>
          <cell r="E463">
            <v>189496512</v>
          </cell>
          <cell r="F463">
            <v>639799040</v>
          </cell>
          <cell r="G463">
            <v>1052057360</v>
          </cell>
        </row>
        <row r="464">
          <cell r="A464" t="str">
            <v>23807</v>
          </cell>
          <cell r="B464" t="str">
            <v>CORDOBA</v>
          </cell>
          <cell r="C464" t="str">
            <v>TIERRALTA</v>
          </cell>
          <cell r="D464">
            <v>1030388416</v>
          </cell>
          <cell r="E464">
            <v>892751040</v>
          </cell>
          <cell r="F464">
            <v>3014204672</v>
          </cell>
          <cell r="G464">
            <v>4937344128</v>
          </cell>
        </row>
        <row r="465">
          <cell r="A465" t="str">
            <v>23815</v>
          </cell>
          <cell r="B465" t="str">
            <v>CORDOBA</v>
          </cell>
          <cell r="C465" t="str">
            <v>TUCHÍN</v>
          </cell>
          <cell r="D465">
            <v>481830336</v>
          </cell>
          <cell r="E465">
            <v>333974720</v>
          </cell>
          <cell r="F465">
            <v>1550453120</v>
          </cell>
          <cell r="G465">
            <v>2366258176</v>
          </cell>
        </row>
        <row r="466">
          <cell r="A466" t="str">
            <v>23855</v>
          </cell>
          <cell r="B466" t="str">
            <v>CORDOBA</v>
          </cell>
          <cell r="C466" t="str">
            <v>VALENCIA</v>
          </cell>
          <cell r="D466">
            <v>300885856</v>
          </cell>
          <cell r="E466">
            <v>227514832</v>
          </cell>
          <cell r="F466">
            <v>960200896</v>
          </cell>
          <cell r="G466">
            <v>1488601584</v>
          </cell>
        </row>
        <row r="467">
          <cell r="A467" t="str">
            <v>25001</v>
          </cell>
          <cell r="B467" t="str">
            <v>CUNDINAMARCA</v>
          </cell>
          <cell r="C467" t="str">
            <v>AGUA DE DIOS</v>
          </cell>
          <cell r="D467">
            <v>21279264</v>
          </cell>
          <cell r="E467">
            <v>17699346</v>
          </cell>
          <cell r="F467">
            <v>59758492</v>
          </cell>
          <cell r="G467">
            <v>98737102</v>
          </cell>
        </row>
        <row r="468">
          <cell r="A468" t="str">
            <v>25019</v>
          </cell>
          <cell r="B468" t="str">
            <v>CUNDINAMARCA</v>
          </cell>
          <cell r="C468" t="str">
            <v>ALBÁN</v>
          </cell>
          <cell r="D468">
            <v>18904246</v>
          </cell>
          <cell r="E468">
            <v>21441670</v>
          </cell>
          <cell r="F468">
            <v>48262488</v>
          </cell>
          <cell r="G468">
            <v>88608404</v>
          </cell>
        </row>
        <row r="469">
          <cell r="A469" t="str">
            <v>25035</v>
          </cell>
          <cell r="B469" t="str">
            <v>CUNDINAMARCA</v>
          </cell>
          <cell r="C469" t="str">
            <v>ANAPOIMA</v>
          </cell>
          <cell r="D469">
            <v>43473868</v>
          </cell>
          <cell r="E469">
            <v>50222280</v>
          </cell>
          <cell r="F469">
            <v>135652816</v>
          </cell>
          <cell r="G469">
            <v>229348964</v>
          </cell>
        </row>
        <row r="470">
          <cell r="A470" t="str">
            <v>25040</v>
          </cell>
          <cell r="B470" t="str">
            <v>CUNDINAMARCA</v>
          </cell>
          <cell r="C470" t="str">
            <v>ANOLAIMA</v>
          </cell>
          <cell r="D470">
            <v>34352920</v>
          </cell>
          <cell r="E470">
            <v>43654044</v>
          </cell>
          <cell r="F470">
            <v>107192440</v>
          </cell>
          <cell r="G470">
            <v>185199404</v>
          </cell>
        </row>
        <row r="471">
          <cell r="A471" t="str">
            <v>25053</v>
          </cell>
          <cell r="B471" t="str">
            <v>CUNDINAMARCA</v>
          </cell>
          <cell r="C471" t="str">
            <v>ARBELÁEZ</v>
          </cell>
          <cell r="D471">
            <v>36200564</v>
          </cell>
          <cell r="E471">
            <v>41401748</v>
          </cell>
          <cell r="F471">
            <v>101661928</v>
          </cell>
          <cell r="G471">
            <v>179264240</v>
          </cell>
        </row>
        <row r="472">
          <cell r="A472" t="str">
            <v>25086</v>
          </cell>
          <cell r="B472" t="str">
            <v>CUNDINAMARCA</v>
          </cell>
          <cell r="C472" t="str">
            <v>BELTRÁN</v>
          </cell>
          <cell r="D472">
            <v>5943073</v>
          </cell>
          <cell r="E472">
            <v>6179051</v>
          </cell>
          <cell r="F472">
            <v>15172649</v>
          </cell>
          <cell r="G472">
            <v>27294773</v>
          </cell>
        </row>
        <row r="473">
          <cell r="A473" t="str">
            <v>25095</v>
          </cell>
          <cell r="B473" t="str">
            <v>CUNDINAMARCA</v>
          </cell>
          <cell r="C473" t="str">
            <v>BITUIMA</v>
          </cell>
          <cell r="D473">
            <v>6092434</v>
          </cell>
          <cell r="E473">
            <v>8709719</v>
          </cell>
          <cell r="F473">
            <v>21386704</v>
          </cell>
          <cell r="G473">
            <v>36188857</v>
          </cell>
        </row>
        <row r="474">
          <cell r="A474" t="str">
            <v>25099</v>
          </cell>
          <cell r="B474" t="str">
            <v>CUNDINAMARCA</v>
          </cell>
          <cell r="C474" t="str">
            <v>BOJACÁ</v>
          </cell>
          <cell r="D474">
            <v>29300476</v>
          </cell>
          <cell r="E474">
            <v>33510278</v>
          </cell>
          <cell r="F474">
            <v>82284432</v>
          </cell>
          <cell r="G474">
            <v>145095186</v>
          </cell>
        </row>
        <row r="475">
          <cell r="A475" t="str">
            <v>25120</v>
          </cell>
          <cell r="B475" t="str">
            <v>CUNDINAMARCA</v>
          </cell>
          <cell r="C475" t="str">
            <v>CABRERA</v>
          </cell>
          <cell r="D475">
            <v>14995795</v>
          </cell>
          <cell r="E475">
            <v>19055938</v>
          </cell>
          <cell r="F475">
            <v>46791832</v>
          </cell>
          <cell r="G475">
            <v>80843565</v>
          </cell>
        </row>
        <row r="476">
          <cell r="A476" t="str">
            <v>25123</v>
          </cell>
          <cell r="B476" t="str">
            <v>CUNDINAMARCA</v>
          </cell>
          <cell r="C476" t="str">
            <v>CACHIPAY</v>
          </cell>
          <cell r="D476">
            <v>20892032</v>
          </cell>
          <cell r="E476">
            <v>23696266</v>
          </cell>
          <cell r="F476">
            <v>53337300</v>
          </cell>
          <cell r="G476">
            <v>97925598</v>
          </cell>
        </row>
        <row r="477">
          <cell r="A477" t="str">
            <v>25126</v>
          </cell>
          <cell r="B477" t="str">
            <v>CUNDINAMARCA</v>
          </cell>
          <cell r="C477" t="str">
            <v>CAJICÁ</v>
          </cell>
          <cell r="D477">
            <v>113115696</v>
          </cell>
          <cell r="E477">
            <v>161709760</v>
          </cell>
          <cell r="F477">
            <v>397078080</v>
          </cell>
          <cell r="G477">
            <v>671903536</v>
          </cell>
        </row>
        <row r="478">
          <cell r="A478" t="str">
            <v>25148</v>
          </cell>
          <cell r="B478" t="str">
            <v>CUNDINAMARCA</v>
          </cell>
          <cell r="C478" t="str">
            <v>CAPARRAPÍ</v>
          </cell>
          <cell r="D478">
            <v>40814140</v>
          </cell>
          <cell r="E478">
            <v>50921660</v>
          </cell>
          <cell r="F478">
            <v>128945512</v>
          </cell>
          <cell r="G478">
            <v>220681312</v>
          </cell>
        </row>
        <row r="479">
          <cell r="A479" t="str">
            <v>25151</v>
          </cell>
          <cell r="B479" t="str">
            <v>CUNDINAMARCA</v>
          </cell>
          <cell r="C479" t="str">
            <v>CAQUEZA</v>
          </cell>
          <cell r="D479">
            <v>47463452</v>
          </cell>
          <cell r="E479">
            <v>59217660</v>
          </cell>
          <cell r="F479">
            <v>133291464</v>
          </cell>
          <cell r="G479">
            <v>239972576</v>
          </cell>
        </row>
        <row r="480">
          <cell r="A480" t="str">
            <v>25154</v>
          </cell>
          <cell r="B480" t="str">
            <v>CUNDINAMARCA</v>
          </cell>
          <cell r="C480" t="str">
            <v>CARMEN DE CARUPA</v>
          </cell>
          <cell r="D480">
            <v>22879818</v>
          </cell>
          <cell r="E480">
            <v>21409462</v>
          </cell>
          <cell r="F480">
            <v>64253324</v>
          </cell>
          <cell r="G480">
            <v>108542604</v>
          </cell>
        </row>
        <row r="481">
          <cell r="A481" t="str">
            <v>25168</v>
          </cell>
          <cell r="B481" t="str">
            <v>CUNDINAMARCA</v>
          </cell>
          <cell r="C481" t="str">
            <v>CHAGUANÍ</v>
          </cell>
          <cell r="D481">
            <v>8543421</v>
          </cell>
          <cell r="E481">
            <v>10856570</v>
          </cell>
          <cell r="F481">
            <v>26658294</v>
          </cell>
          <cell r="G481">
            <v>46058285</v>
          </cell>
        </row>
        <row r="482">
          <cell r="A482" t="str">
            <v>25175</v>
          </cell>
          <cell r="B482" t="str">
            <v>CUNDINAMARCA</v>
          </cell>
          <cell r="C482" t="str">
            <v>CHÍA</v>
          </cell>
          <cell r="D482">
            <v>235126640</v>
          </cell>
          <cell r="E482">
            <v>325950176</v>
          </cell>
          <cell r="F482">
            <v>733672704</v>
          </cell>
          <cell r="G482">
            <v>1294749520</v>
          </cell>
        </row>
        <row r="483">
          <cell r="A483" t="str">
            <v>25178</v>
          </cell>
          <cell r="B483" t="str">
            <v>CUNDINAMARCA</v>
          </cell>
          <cell r="C483" t="str">
            <v>CHIPAQUE</v>
          </cell>
          <cell r="D483">
            <v>27482336</v>
          </cell>
          <cell r="E483">
            <v>28573556</v>
          </cell>
          <cell r="F483">
            <v>85753952</v>
          </cell>
          <cell r="G483">
            <v>141809844</v>
          </cell>
        </row>
        <row r="484">
          <cell r="A484" t="str">
            <v>25181</v>
          </cell>
          <cell r="B484" t="str">
            <v>CUNDINAMARCA</v>
          </cell>
          <cell r="C484" t="str">
            <v>CHOACHÍ</v>
          </cell>
          <cell r="D484">
            <v>25136820</v>
          </cell>
          <cell r="E484">
            <v>32668638</v>
          </cell>
          <cell r="F484">
            <v>88239568</v>
          </cell>
          <cell r="G484">
            <v>146045026</v>
          </cell>
        </row>
        <row r="485">
          <cell r="A485" t="str">
            <v>25183</v>
          </cell>
          <cell r="B485" t="str">
            <v>CUNDINAMARCA</v>
          </cell>
          <cell r="C485" t="str">
            <v>CHOCONTÁ</v>
          </cell>
          <cell r="D485">
            <v>56541252</v>
          </cell>
          <cell r="E485">
            <v>71849912</v>
          </cell>
          <cell r="F485">
            <v>176427376</v>
          </cell>
          <cell r="G485">
            <v>304818540</v>
          </cell>
        </row>
        <row r="486">
          <cell r="A486" t="str">
            <v>25200</v>
          </cell>
          <cell r="B486" t="str">
            <v>CUNDINAMARCA</v>
          </cell>
          <cell r="C486" t="str">
            <v>COGUA</v>
          </cell>
          <cell r="D486">
            <v>50317900</v>
          </cell>
          <cell r="E486">
            <v>58855312</v>
          </cell>
          <cell r="F486">
            <v>176634496</v>
          </cell>
          <cell r="G486">
            <v>285807708</v>
          </cell>
        </row>
        <row r="487">
          <cell r="A487" t="str">
            <v>25214</v>
          </cell>
          <cell r="B487" t="str">
            <v>CUNDINAMARCA</v>
          </cell>
          <cell r="C487" t="str">
            <v>COTA</v>
          </cell>
          <cell r="D487">
            <v>41289884</v>
          </cell>
          <cell r="E487">
            <v>53661688</v>
          </cell>
          <cell r="F487">
            <v>144942816</v>
          </cell>
          <cell r="G487">
            <v>239894388</v>
          </cell>
        </row>
        <row r="488">
          <cell r="A488" t="str">
            <v>25224</v>
          </cell>
          <cell r="B488" t="str">
            <v>CUNDINAMARCA</v>
          </cell>
          <cell r="C488" t="str">
            <v>CUCUNUBÁ</v>
          </cell>
          <cell r="D488">
            <v>31089114</v>
          </cell>
          <cell r="E488">
            <v>32323546</v>
          </cell>
          <cell r="F488">
            <v>87307472</v>
          </cell>
          <cell r="G488">
            <v>150720132</v>
          </cell>
        </row>
        <row r="489">
          <cell r="A489" t="str">
            <v>25245</v>
          </cell>
          <cell r="B489" t="str">
            <v>CUNDINAMARCA</v>
          </cell>
          <cell r="C489" t="str">
            <v>EL COLEGIO</v>
          </cell>
          <cell r="D489">
            <v>70789512</v>
          </cell>
          <cell r="E489">
            <v>73600296</v>
          </cell>
          <cell r="F489">
            <v>180725424</v>
          </cell>
          <cell r="G489">
            <v>325115232</v>
          </cell>
        </row>
        <row r="490">
          <cell r="A490" t="str">
            <v>25258</v>
          </cell>
          <cell r="B490" t="str">
            <v>CUNDINAMARCA</v>
          </cell>
          <cell r="C490" t="str">
            <v>EL PEÑÓN</v>
          </cell>
          <cell r="D490">
            <v>14404992</v>
          </cell>
          <cell r="E490">
            <v>13479264</v>
          </cell>
          <cell r="F490">
            <v>45510184</v>
          </cell>
          <cell r="G490">
            <v>73394440</v>
          </cell>
        </row>
        <row r="491">
          <cell r="A491" t="str">
            <v>25260</v>
          </cell>
          <cell r="B491" t="str">
            <v>CUNDINAMARCA</v>
          </cell>
          <cell r="C491" t="str">
            <v>EL ROSAL</v>
          </cell>
          <cell r="D491">
            <v>60297392</v>
          </cell>
          <cell r="E491">
            <v>75229888</v>
          </cell>
          <cell r="F491">
            <v>169332976</v>
          </cell>
          <cell r="G491">
            <v>304860256</v>
          </cell>
        </row>
        <row r="492">
          <cell r="A492" t="str">
            <v>25269</v>
          </cell>
          <cell r="B492" t="str">
            <v>CUNDINAMARCA</v>
          </cell>
          <cell r="C492" t="str">
            <v>FACATATIVA</v>
          </cell>
          <cell r="D492">
            <v>233120416</v>
          </cell>
          <cell r="E492">
            <v>333268064</v>
          </cell>
          <cell r="F492">
            <v>818339200</v>
          </cell>
          <cell r="G492">
            <v>1384727680</v>
          </cell>
        </row>
        <row r="493">
          <cell r="A493" t="str">
            <v>25279</v>
          </cell>
          <cell r="B493" t="str">
            <v>CUNDINAMARCA</v>
          </cell>
          <cell r="C493" t="str">
            <v>FÓMEQUE</v>
          </cell>
          <cell r="D493">
            <v>32909100</v>
          </cell>
          <cell r="E493">
            <v>38017552</v>
          </cell>
          <cell r="F493">
            <v>102687248</v>
          </cell>
          <cell r="G493">
            <v>173613900</v>
          </cell>
        </row>
        <row r="494">
          <cell r="A494" t="str">
            <v>25281</v>
          </cell>
          <cell r="B494" t="str">
            <v>CUNDINAMARCA</v>
          </cell>
          <cell r="C494" t="str">
            <v>FOSCA</v>
          </cell>
          <cell r="D494">
            <v>21647316</v>
          </cell>
          <cell r="E494">
            <v>30009136</v>
          </cell>
          <cell r="F494">
            <v>67546776</v>
          </cell>
          <cell r="G494">
            <v>119203228</v>
          </cell>
        </row>
        <row r="495">
          <cell r="A495" t="str">
            <v>25286</v>
          </cell>
          <cell r="B495" t="str">
            <v>CUNDINAMARCA</v>
          </cell>
          <cell r="C495" t="str">
            <v>FUNZA</v>
          </cell>
          <cell r="D495">
            <v>140583280</v>
          </cell>
          <cell r="E495">
            <v>219247968</v>
          </cell>
          <cell r="F495">
            <v>493499488</v>
          </cell>
          <cell r="G495">
            <v>853330736</v>
          </cell>
        </row>
        <row r="496">
          <cell r="A496" t="str">
            <v>25288</v>
          </cell>
          <cell r="B496" t="str">
            <v>CUNDINAMARCA</v>
          </cell>
          <cell r="C496" t="str">
            <v>FÚQUENE</v>
          </cell>
          <cell r="D496">
            <v>26868296</v>
          </cell>
          <cell r="E496">
            <v>31039040</v>
          </cell>
          <cell r="F496">
            <v>83837952</v>
          </cell>
          <cell r="G496">
            <v>141745288</v>
          </cell>
        </row>
        <row r="497">
          <cell r="A497" t="str">
            <v>25290</v>
          </cell>
          <cell r="B497" t="str">
            <v>CUNDINAMARCA</v>
          </cell>
          <cell r="C497" t="str">
            <v>FUSAGASUGÁ</v>
          </cell>
          <cell r="D497">
            <v>228090096</v>
          </cell>
          <cell r="E497">
            <v>326076704</v>
          </cell>
          <cell r="F497">
            <v>800680896</v>
          </cell>
          <cell r="G497">
            <v>1354847696</v>
          </cell>
        </row>
        <row r="498">
          <cell r="A498" t="str">
            <v>25293</v>
          </cell>
          <cell r="B498" t="str">
            <v>CUNDINAMARCA</v>
          </cell>
          <cell r="C498" t="str">
            <v>GACHALÁ</v>
          </cell>
          <cell r="D498">
            <v>12884834</v>
          </cell>
          <cell r="E498">
            <v>14884936</v>
          </cell>
          <cell r="F498">
            <v>40204932</v>
          </cell>
          <cell r="G498">
            <v>67974702</v>
          </cell>
        </row>
        <row r="499">
          <cell r="A499" t="str">
            <v>25295</v>
          </cell>
          <cell r="B499" t="str">
            <v>CUNDINAMARCA</v>
          </cell>
          <cell r="C499" t="str">
            <v>GACHANCIPÁ</v>
          </cell>
          <cell r="D499">
            <v>45730132</v>
          </cell>
          <cell r="E499">
            <v>38036724</v>
          </cell>
          <cell r="F499">
            <v>128423792</v>
          </cell>
          <cell r="G499">
            <v>212190648</v>
          </cell>
        </row>
        <row r="500">
          <cell r="A500" t="str">
            <v>25297</v>
          </cell>
          <cell r="B500" t="str">
            <v>CUNDINAMARCA</v>
          </cell>
          <cell r="C500" t="str">
            <v>GACHETÁ</v>
          </cell>
          <cell r="D500">
            <v>26785318</v>
          </cell>
          <cell r="E500">
            <v>37131820</v>
          </cell>
          <cell r="F500">
            <v>83579032</v>
          </cell>
          <cell r="G500">
            <v>147496170</v>
          </cell>
        </row>
        <row r="501">
          <cell r="A501" t="str">
            <v>25299</v>
          </cell>
          <cell r="B501" t="str">
            <v>CUNDINAMARCA</v>
          </cell>
          <cell r="C501" t="str">
            <v>GAMA</v>
          </cell>
          <cell r="D501">
            <v>6372716</v>
          </cell>
          <cell r="E501">
            <v>9110409</v>
          </cell>
          <cell r="F501">
            <v>22370596</v>
          </cell>
          <cell r="G501">
            <v>37853721</v>
          </cell>
        </row>
        <row r="502">
          <cell r="A502" t="str">
            <v>25307</v>
          </cell>
          <cell r="B502" t="str">
            <v>CUNDINAMARCA</v>
          </cell>
          <cell r="C502" t="str">
            <v>GIRARDOT</v>
          </cell>
          <cell r="D502">
            <v>175600016</v>
          </cell>
          <cell r="E502">
            <v>164315200</v>
          </cell>
          <cell r="F502">
            <v>493136992</v>
          </cell>
          <cell r="G502">
            <v>833052208</v>
          </cell>
        </row>
        <row r="503">
          <cell r="A503" t="str">
            <v>25312</v>
          </cell>
          <cell r="B503" t="str">
            <v>CUNDINAMARCA</v>
          </cell>
          <cell r="C503" t="str">
            <v>GRANADA</v>
          </cell>
          <cell r="D503">
            <v>25009590</v>
          </cell>
          <cell r="E503">
            <v>23638750</v>
          </cell>
          <cell r="F503">
            <v>63849412</v>
          </cell>
          <cell r="G503">
            <v>112497752</v>
          </cell>
        </row>
        <row r="504">
          <cell r="A504" t="str">
            <v>25317</v>
          </cell>
          <cell r="B504" t="str">
            <v>CUNDINAMARCA</v>
          </cell>
          <cell r="C504" t="str">
            <v>GUACHETÁ</v>
          </cell>
          <cell r="D504">
            <v>44219564</v>
          </cell>
          <cell r="E504">
            <v>68963040</v>
          </cell>
          <cell r="F504">
            <v>155227088</v>
          </cell>
          <cell r="G504">
            <v>268409692</v>
          </cell>
        </row>
        <row r="505">
          <cell r="A505" t="str">
            <v>25320</v>
          </cell>
          <cell r="B505" t="str">
            <v>CUNDINAMARCA</v>
          </cell>
          <cell r="C505" t="str">
            <v>GUADUAS</v>
          </cell>
          <cell r="D505">
            <v>56640824</v>
          </cell>
          <cell r="E505">
            <v>78519760</v>
          </cell>
          <cell r="F505">
            <v>176738064</v>
          </cell>
          <cell r="G505">
            <v>311898648</v>
          </cell>
        </row>
        <row r="506">
          <cell r="A506" t="str">
            <v>25322</v>
          </cell>
          <cell r="B506" t="str">
            <v>CUNDINAMARCA</v>
          </cell>
          <cell r="C506" t="str">
            <v>GUASCA</v>
          </cell>
          <cell r="D506">
            <v>39770464</v>
          </cell>
          <cell r="E506">
            <v>56855704</v>
          </cell>
          <cell r="F506">
            <v>139609088</v>
          </cell>
          <cell r="G506">
            <v>236235256</v>
          </cell>
        </row>
        <row r="507">
          <cell r="A507" t="str">
            <v>25324</v>
          </cell>
          <cell r="B507" t="str">
            <v>CUNDINAMARCA</v>
          </cell>
          <cell r="C507" t="str">
            <v>GUATAQUÍ</v>
          </cell>
          <cell r="D507">
            <v>8519081</v>
          </cell>
          <cell r="E507">
            <v>7085874</v>
          </cell>
          <cell r="F507">
            <v>23924110</v>
          </cell>
          <cell r="G507">
            <v>39529065</v>
          </cell>
        </row>
        <row r="508">
          <cell r="A508" t="str">
            <v>25326</v>
          </cell>
          <cell r="B508" t="str">
            <v>CUNDINAMARCA</v>
          </cell>
          <cell r="C508" t="str">
            <v>GUATAVITA</v>
          </cell>
          <cell r="D508">
            <v>14753499</v>
          </cell>
          <cell r="E508">
            <v>18748042</v>
          </cell>
          <cell r="F508">
            <v>46035788</v>
          </cell>
          <cell r="G508">
            <v>79537329</v>
          </cell>
        </row>
        <row r="509">
          <cell r="A509" t="str">
            <v>25328</v>
          </cell>
          <cell r="B509" t="str">
            <v>CUNDINAMARCA</v>
          </cell>
          <cell r="C509" t="str">
            <v>GUAYABAL DE SIQUIMA</v>
          </cell>
          <cell r="D509">
            <v>13163640</v>
          </cell>
          <cell r="E509">
            <v>12165617</v>
          </cell>
          <cell r="F509">
            <v>41074900</v>
          </cell>
          <cell r="G509">
            <v>66404157</v>
          </cell>
        </row>
        <row r="510">
          <cell r="A510" t="str">
            <v>25335</v>
          </cell>
          <cell r="B510" t="str">
            <v>CUNDINAMARCA</v>
          </cell>
          <cell r="C510" t="str">
            <v>GUAYABETAL</v>
          </cell>
          <cell r="D510">
            <v>18070778</v>
          </cell>
          <cell r="E510">
            <v>20667132</v>
          </cell>
          <cell r="F510">
            <v>50748112</v>
          </cell>
          <cell r="G510">
            <v>89486022</v>
          </cell>
        </row>
        <row r="511">
          <cell r="A511" t="str">
            <v>25339</v>
          </cell>
          <cell r="B511" t="str">
            <v>CUNDINAMARCA</v>
          </cell>
          <cell r="C511" t="str">
            <v>GUTIÉRREZ</v>
          </cell>
          <cell r="D511">
            <v>15236985</v>
          </cell>
          <cell r="E511">
            <v>17282170</v>
          </cell>
          <cell r="F511">
            <v>38899984</v>
          </cell>
          <cell r="G511">
            <v>71419139</v>
          </cell>
        </row>
        <row r="512">
          <cell r="A512" t="str">
            <v>25368</v>
          </cell>
          <cell r="B512" t="str">
            <v>CUNDINAMARCA</v>
          </cell>
          <cell r="C512" t="str">
            <v>JERUSALÉN</v>
          </cell>
          <cell r="D512">
            <v>8494741</v>
          </cell>
          <cell r="E512">
            <v>8029123</v>
          </cell>
          <cell r="F512">
            <v>21687048</v>
          </cell>
          <cell r="G512">
            <v>38210912</v>
          </cell>
        </row>
        <row r="513">
          <cell r="A513" t="str">
            <v>25372</v>
          </cell>
          <cell r="B513" t="str">
            <v>CUNDINAMARCA</v>
          </cell>
          <cell r="C513" t="str">
            <v>JUNÍN</v>
          </cell>
          <cell r="D513">
            <v>14318695</v>
          </cell>
          <cell r="E513">
            <v>19849648</v>
          </cell>
          <cell r="F513">
            <v>44679052</v>
          </cell>
          <cell r="G513">
            <v>78847395</v>
          </cell>
        </row>
        <row r="514">
          <cell r="A514" t="str">
            <v>25377</v>
          </cell>
          <cell r="B514" t="str">
            <v>CUNDINAMARCA</v>
          </cell>
          <cell r="C514" t="str">
            <v>LA CALERA</v>
          </cell>
          <cell r="D514">
            <v>41820944</v>
          </cell>
          <cell r="E514">
            <v>43481496</v>
          </cell>
          <cell r="F514">
            <v>146807040</v>
          </cell>
          <cell r="G514">
            <v>232109480</v>
          </cell>
        </row>
        <row r="515">
          <cell r="A515" t="str">
            <v>25386</v>
          </cell>
          <cell r="B515" t="str">
            <v>CUNDINAMARCA</v>
          </cell>
          <cell r="C515" t="str">
            <v>LA MESA</v>
          </cell>
          <cell r="D515">
            <v>58903360</v>
          </cell>
          <cell r="E515">
            <v>84208016</v>
          </cell>
          <cell r="F515">
            <v>206772656</v>
          </cell>
          <cell r="G515">
            <v>349884032</v>
          </cell>
        </row>
        <row r="516">
          <cell r="A516" t="str">
            <v>25394</v>
          </cell>
          <cell r="B516" t="str">
            <v>CUNDINAMARCA</v>
          </cell>
          <cell r="C516" t="str">
            <v>LA PALMA</v>
          </cell>
          <cell r="D516">
            <v>25650180</v>
          </cell>
          <cell r="E516">
            <v>35558200</v>
          </cell>
          <cell r="F516">
            <v>90041648</v>
          </cell>
          <cell r="G516">
            <v>151250028</v>
          </cell>
        </row>
        <row r="517">
          <cell r="A517" t="str">
            <v>25398</v>
          </cell>
          <cell r="B517" t="str">
            <v>CUNDINAMARCA</v>
          </cell>
          <cell r="C517" t="str">
            <v>LA PEÑA</v>
          </cell>
          <cell r="D517">
            <v>23691160</v>
          </cell>
          <cell r="E517">
            <v>22392588</v>
          </cell>
          <cell r="F517">
            <v>68043896</v>
          </cell>
          <cell r="G517">
            <v>114127644</v>
          </cell>
        </row>
        <row r="518">
          <cell r="A518" t="str">
            <v>25402</v>
          </cell>
          <cell r="B518" t="str">
            <v>CUNDINAMARCA</v>
          </cell>
          <cell r="C518" t="str">
            <v>LA VEGA</v>
          </cell>
          <cell r="D518">
            <v>41865196</v>
          </cell>
          <cell r="E518">
            <v>43527508</v>
          </cell>
          <cell r="F518">
            <v>146962384</v>
          </cell>
          <cell r="G518">
            <v>232355088</v>
          </cell>
        </row>
        <row r="519">
          <cell r="A519" t="str">
            <v>25407</v>
          </cell>
          <cell r="B519" t="str">
            <v>CUNDINAMARCA</v>
          </cell>
          <cell r="C519" t="str">
            <v>LENGUAZAQUE</v>
          </cell>
          <cell r="D519">
            <v>37160896</v>
          </cell>
          <cell r="E519">
            <v>47222284</v>
          </cell>
          <cell r="F519">
            <v>115954256</v>
          </cell>
          <cell r="G519">
            <v>200337436</v>
          </cell>
        </row>
        <row r="520">
          <cell r="A520" t="str">
            <v>25426</v>
          </cell>
          <cell r="B520" t="str">
            <v>CUNDINAMARCA</v>
          </cell>
          <cell r="C520" t="str">
            <v>MACHETÁ</v>
          </cell>
          <cell r="D520">
            <v>15347623</v>
          </cell>
          <cell r="E520">
            <v>17951648</v>
          </cell>
          <cell r="F520">
            <v>53875852</v>
          </cell>
          <cell r="G520">
            <v>87175123</v>
          </cell>
        </row>
        <row r="521">
          <cell r="A521" t="str">
            <v>25430</v>
          </cell>
          <cell r="B521" t="str">
            <v>CUNDINAMARCA</v>
          </cell>
          <cell r="C521" t="str">
            <v>MADRID</v>
          </cell>
          <cell r="D521">
            <v>275328608</v>
          </cell>
          <cell r="E521">
            <v>208189712</v>
          </cell>
          <cell r="F521">
            <v>702913152</v>
          </cell>
          <cell r="G521">
            <v>1186431472</v>
          </cell>
        </row>
        <row r="522">
          <cell r="A522" t="str">
            <v>25436</v>
          </cell>
          <cell r="B522" t="str">
            <v>CUNDINAMARCA</v>
          </cell>
          <cell r="C522" t="str">
            <v>MANTA</v>
          </cell>
          <cell r="D522">
            <v>6605054</v>
          </cell>
          <cell r="E522">
            <v>8393386</v>
          </cell>
          <cell r="F522">
            <v>20609946</v>
          </cell>
          <cell r="G522">
            <v>35608386</v>
          </cell>
        </row>
        <row r="523">
          <cell r="A523" t="str">
            <v>25438</v>
          </cell>
          <cell r="B523" t="str">
            <v>CUNDINAMARCA</v>
          </cell>
          <cell r="C523" t="str">
            <v>MEDINA</v>
          </cell>
          <cell r="D523">
            <v>37824720</v>
          </cell>
          <cell r="E523">
            <v>32176310</v>
          </cell>
          <cell r="F523">
            <v>108637208</v>
          </cell>
          <cell r="G523">
            <v>178638238</v>
          </cell>
        </row>
        <row r="524">
          <cell r="A524" t="str">
            <v>25473</v>
          </cell>
          <cell r="B524" t="str">
            <v>CUNDINAMARCA</v>
          </cell>
          <cell r="C524" t="str">
            <v>MOSQUERA</v>
          </cell>
          <cell r="D524">
            <v>274806752</v>
          </cell>
          <cell r="E524">
            <v>349211264</v>
          </cell>
          <cell r="F524">
            <v>857487744</v>
          </cell>
          <cell r="G524">
            <v>1481505760</v>
          </cell>
        </row>
        <row r="525">
          <cell r="A525" t="str">
            <v>25483</v>
          </cell>
          <cell r="B525" t="str">
            <v>CUNDINAMARCA</v>
          </cell>
          <cell r="C525" t="str">
            <v>NARIÑO</v>
          </cell>
          <cell r="D525">
            <v>3791176</v>
          </cell>
          <cell r="E525">
            <v>5419850</v>
          </cell>
          <cell r="F525">
            <v>13308434</v>
          </cell>
          <cell r="G525">
            <v>22519460</v>
          </cell>
        </row>
        <row r="526">
          <cell r="A526" t="str">
            <v>25486</v>
          </cell>
          <cell r="B526" t="str">
            <v>CUNDINAMARCA</v>
          </cell>
          <cell r="C526" t="str">
            <v>NEMOCÓN</v>
          </cell>
          <cell r="D526">
            <v>42020092</v>
          </cell>
          <cell r="E526">
            <v>43688552</v>
          </cell>
          <cell r="F526">
            <v>131116544</v>
          </cell>
          <cell r="G526">
            <v>216825188</v>
          </cell>
        </row>
        <row r="527">
          <cell r="A527" t="str">
            <v>25488</v>
          </cell>
          <cell r="B527" t="str">
            <v>CUNDINAMARCA</v>
          </cell>
          <cell r="C527" t="str">
            <v>NILO</v>
          </cell>
          <cell r="D527">
            <v>21561390</v>
          </cell>
          <cell r="E527">
            <v>20379556</v>
          </cell>
          <cell r="F527">
            <v>55046168</v>
          </cell>
          <cell r="G527">
            <v>96987114</v>
          </cell>
        </row>
        <row r="528">
          <cell r="A528" t="str">
            <v>25489</v>
          </cell>
          <cell r="B528" t="str">
            <v>CUNDINAMARCA</v>
          </cell>
          <cell r="C528" t="str">
            <v>NIMAIMA</v>
          </cell>
          <cell r="D528">
            <v>9028013</v>
          </cell>
          <cell r="E528">
            <v>7509186</v>
          </cell>
          <cell r="F528">
            <v>25353342</v>
          </cell>
          <cell r="G528">
            <v>41890541</v>
          </cell>
        </row>
        <row r="529">
          <cell r="A529" t="str">
            <v>25491</v>
          </cell>
          <cell r="B529" t="str">
            <v>CUNDINAMARCA</v>
          </cell>
          <cell r="C529" t="str">
            <v>NOCAIMA</v>
          </cell>
          <cell r="D529">
            <v>18343684</v>
          </cell>
          <cell r="E529">
            <v>19072042</v>
          </cell>
          <cell r="F529">
            <v>51514508</v>
          </cell>
          <cell r="G529">
            <v>88930234</v>
          </cell>
        </row>
        <row r="530">
          <cell r="A530" t="str">
            <v>25506</v>
          </cell>
          <cell r="B530" t="str">
            <v>CUNDINAMARCA</v>
          </cell>
          <cell r="C530" t="str">
            <v>VENECIA (OSPINA PÉREZ)</v>
          </cell>
          <cell r="D530">
            <v>16429657</v>
          </cell>
          <cell r="E530">
            <v>17082016</v>
          </cell>
          <cell r="F530">
            <v>41944868</v>
          </cell>
          <cell r="G530">
            <v>75456541</v>
          </cell>
        </row>
        <row r="531">
          <cell r="A531" t="str">
            <v>25513</v>
          </cell>
          <cell r="B531" t="str">
            <v>CUNDINAMARCA</v>
          </cell>
          <cell r="C531" t="str">
            <v>PACHO</v>
          </cell>
          <cell r="D531">
            <v>57575712</v>
          </cell>
          <cell r="E531">
            <v>67344552</v>
          </cell>
          <cell r="F531">
            <v>202112112</v>
          </cell>
          <cell r="G531">
            <v>327032376</v>
          </cell>
        </row>
        <row r="532">
          <cell r="A532" t="str">
            <v>25518</v>
          </cell>
          <cell r="B532" t="str">
            <v>CUNDINAMARCA</v>
          </cell>
          <cell r="C532" t="str">
            <v>PAIME</v>
          </cell>
          <cell r="D532">
            <v>14250099</v>
          </cell>
          <cell r="E532">
            <v>17779100</v>
          </cell>
          <cell r="F532">
            <v>45020824</v>
          </cell>
          <cell r="G532">
            <v>77050023</v>
          </cell>
        </row>
        <row r="533">
          <cell r="A533" t="str">
            <v>25524</v>
          </cell>
          <cell r="B533" t="str">
            <v>CUNDINAMARCA</v>
          </cell>
          <cell r="C533" t="str">
            <v>PANDI</v>
          </cell>
          <cell r="D533">
            <v>15035626</v>
          </cell>
          <cell r="E533">
            <v>20843510</v>
          </cell>
          <cell r="F533">
            <v>46916112</v>
          </cell>
          <cell r="G533">
            <v>82795248</v>
          </cell>
        </row>
        <row r="534">
          <cell r="A534" t="str">
            <v>25530</v>
          </cell>
          <cell r="B534" t="str">
            <v>CUNDINAMARCA</v>
          </cell>
          <cell r="C534" t="str">
            <v>PARATEBUENO</v>
          </cell>
          <cell r="D534">
            <v>42911832</v>
          </cell>
          <cell r="E534">
            <v>40559728</v>
          </cell>
          <cell r="F534">
            <v>109553784</v>
          </cell>
          <cell r="G534">
            <v>193025344</v>
          </cell>
        </row>
        <row r="535">
          <cell r="A535" t="str">
            <v>25535</v>
          </cell>
          <cell r="B535" t="str">
            <v>CUNDINAMARCA</v>
          </cell>
          <cell r="C535" t="str">
            <v>PASCA</v>
          </cell>
          <cell r="D535">
            <v>35580992</v>
          </cell>
          <cell r="E535">
            <v>45214620</v>
          </cell>
          <cell r="F535">
            <v>111024440</v>
          </cell>
          <cell r="G535">
            <v>191820052</v>
          </cell>
        </row>
        <row r="536">
          <cell r="A536" t="str">
            <v>25572</v>
          </cell>
          <cell r="B536" t="str">
            <v>CUNDINAMARCA</v>
          </cell>
          <cell r="C536" t="str">
            <v>PUERTO SALGAR</v>
          </cell>
          <cell r="D536">
            <v>49300036</v>
          </cell>
          <cell r="E536">
            <v>56383312</v>
          </cell>
          <cell r="F536">
            <v>138449136</v>
          </cell>
          <cell r="G536">
            <v>244132484</v>
          </cell>
        </row>
        <row r="537">
          <cell r="A537" t="str">
            <v>25580</v>
          </cell>
          <cell r="B537" t="str">
            <v>CUNDINAMARCA</v>
          </cell>
          <cell r="C537" t="str">
            <v>PULÍ</v>
          </cell>
          <cell r="D537">
            <v>8373040</v>
          </cell>
          <cell r="E537">
            <v>9496911</v>
          </cell>
          <cell r="F537">
            <v>21376346</v>
          </cell>
          <cell r="G537">
            <v>39246297</v>
          </cell>
        </row>
        <row r="538">
          <cell r="A538" t="str">
            <v>25592</v>
          </cell>
          <cell r="B538" t="str">
            <v>CUNDINAMARCA</v>
          </cell>
          <cell r="C538" t="str">
            <v>QUEBRADANEGRA</v>
          </cell>
          <cell r="D538">
            <v>12993259</v>
          </cell>
          <cell r="E538">
            <v>16886464</v>
          </cell>
          <cell r="F538">
            <v>45611160</v>
          </cell>
          <cell r="G538">
            <v>75490883</v>
          </cell>
        </row>
        <row r="539">
          <cell r="A539" t="str">
            <v>25594</v>
          </cell>
          <cell r="B539" t="str">
            <v>CUNDINAMARCA</v>
          </cell>
          <cell r="C539" t="str">
            <v>QUETAME</v>
          </cell>
          <cell r="D539">
            <v>17598726</v>
          </cell>
          <cell r="E539">
            <v>18297506</v>
          </cell>
          <cell r="F539">
            <v>61778060</v>
          </cell>
          <cell r="G539">
            <v>97674292</v>
          </cell>
        </row>
        <row r="540">
          <cell r="A540" t="str">
            <v>25596</v>
          </cell>
          <cell r="B540" t="str">
            <v>CUNDINAMARCA</v>
          </cell>
          <cell r="C540" t="str">
            <v>QUIPILE</v>
          </cell>
          <cell r="D540">
            <v>20379412</v>
          </cell>
          <cell r="E540">
            <v>16950882</v>
          </cell>
          <cell r="F540">
            <v>57231440</v>
          </cell>
          <cell r="G540">
            <v>94561734</v>
          </cell>
        </row>
        <row r="541">
          <cell r="A541" t="str">
            <v>25599</v>
          </cell>
          <cell r="B541" t="str">
            <v>CUNDINAMARCA</v>
          </cell>
          <cell r="C541" t="str">
            <v>APULO (RAFAEL REYES)</v>
          </cell>
          <cell r="D541">
            <v>27358422</v>
          </cell>
          <cell r="E541">
            <v>20687070</v>
          </cell>
          <cell r="F541">
            <v>69845976</v>
          </cell>
          <cell r="G541">
            <v>117891468</v>
          </cell>
        </row>
        <row r="542">
          <cell r="A542" t="str">
            <v>25612</v>
          </cell>
          <cell r="B542" t="str">
            <v>CUNDINAMARCA</v>
          </cell>
          <cell r="C542" t="str">
            <v>RICAURTE</v>
          </cell>
          <cell r="D542">
            <v>28538922</v>
          </cell>
          <cell r="E542">
            <v>26974632</v>
          </cell>
          <cell r="F542">
            <v>72859784</v>
          </cell>
          <cell r="G542">
            <v>128373338</v>
          </cell>
        </row>
        <row r="543">
          <cell r="A543" t="str">
            <v>25645</v>
          </cell>
          <cell r="B543" t="str">
            <v>CUNDINAMARCA</v>
          </cell>
          <cell r="C543" t="str">
            <v>SAN ANTONIO DEL TEQUENDAMA</v>
          </cell>
          <cell r="D543">
            <v>29999336</v>
          </cell>
          <cell r="E543">
            <v>28354998</v>
          </cell>
          <cell r="F543">
            <v>76588216</v>
          </cell>
          <cell r="G543">
            <v>134942550</v>
          </cell>
        </row>
        <row r="544">
          <cell r="A544" t="str">
            <v>25649</v>
          </cell>
          <cell r="B544" t="str">
            <v>CUNDINAMARCA</v>
          </cell>
          <cell r="C544" t="str">
            <v>SAN BERNARDO</v>
          </cell>
          <cell r="D544">
            <v>23814704</v>
          </cell>
          <cell r="E544">
            <v>24760296</v>
          </cell>
          <cell r="F544">
            <v>74309736</v>
          </cell>
          <cell r="G544">
            <v>122884736</v>
          </cell>
        </row>
        <row r="545">
          <cell r="A545" t="str">
            <v>25653</v>
          </cell>
          <cell r="B545" t="str">
            <v>CUNDINAMARCA</v>
          </cell>
          <cell r="C545" t="str">
            <v>SAN CAYETANO</v>
          </cell>
          <cell r="D545">
            <v>12190399</v>
          </cell>
          <cell r="E545">
            <v>11522213</v>
          </cell>
          <cell r="F545">
            <v>31122056</v>
          </cell>
          <cell r="G545">
            <v>54834668</v>
          </cell>
        </row>
        <row r="546">
          <cell r="A546" t="str">
            <v>25658</v>
          </cell>
          <cell r="B546" t="str">
            <v>CUNDINAMARCA</v>
          </cell>
          <cell r="C546" t="str">
            <v>SAN FRANCISCO</v>
          </cell>
          <cell r="D546">
            <v>23267050</v>
          </cell>
          <cell r="E546">
            <v>26878774</v>
          </cell>
          <cell r="F546">
            <v>72600864</v>
          </cell>
          <cell r="G546">
            <v>122746688</v>
          </cell>
        </row>
        <row r="547">
          <cell r="A547" t="str">
            <v>25662</v>
          </cell>
          <cell r="B547" t="str">
            <v>CUNDINAMARCA</v>
          </cell>
          <cell r="C547" t="str">
            <v>SAN JUAN DE RIOSECO</v>
          </cell>
          <cell r="D547">
            <v>25889156</v>
          </cell>
          <cell r="E547">
            <v>32898698</v>
          </cell>
          <cell r="F547">
            <v>80782704</v>
          </cell>
          <cell r="G547">
            <v>139570558</v>
          </cell>
        </row>
        <row r="548">
          <cell r="A548" t="str">
            <v>25718</v>
          </cell>
          <cell r="B548" t="str">
            <v>CUNDINAMARCA</v>
          </cell>
          <cell r="C548" t="str">
            <v>SASAIMA</v>
          </cell>
          <cell r="D548">
            <v>39796280</v>
          </cell>
          <cell r="E548">
            <v>41376440</v>
          </cell>
          <cell r="F548">
            <v>101599792</v>
          </cell>
          <cell r="G548">
            <v>182772512</v>
          </cell>
        </row>
        <row r="549">
          <cell r="A549" t="str">
            <v>25736</v>
          </cell>
          <cell r="B549" t="str">
            <v>CUNDINAMARCA</v>
          </cell>
          <cell r="C549" t="str">
            <v>SESQUILÉ</v>
          </cell>
          <cell r="D549">
            <v>42838808</v>
          </cell>
          <cell r="E549">
            <v>40490708</v>
          </cell>
          <cell r="F549">
            <v>109367360</v>
          </cell>
          <cell r="G549">
            <v>192696876</v>
          </cell>
        </row>
        <row r="550">
          <cell r="A550" t="str">
            <v>25740</v>
          </cell>
          <cell r="B550" t="str">
            <v>CUNDINAMARCA</v>
          </cell>
          <cell r="C550" t="str">
            <v>SIBATÉ</v>
          </cell>
          <cell r="D550">
            <v>71659856</v>
          </cell>
          <cell r="E550">
            <v>82783552</v>
          </cell>
          <cell r="F550">
            <v>223602384</v>
          </cell>
          <cell r="G550">
            <v>378045792</v>
          </cell>
        </row>
        <row r="551">
          <cell r="A551" t="str">
            <v>25743</v>
          </cell>
          <cell r="B551" t="str">
            <v>CUNDINAMARCA</v>
          </cell>
          <cell r="C551" t="str">
            <v>SILVANIA</v>
          </cell>
          <cell r="D551">
            <v>51529376</v>
          </cell>
          <cell r="E551">
            <v>47622592</v>
          </cell>
          <cell r="F551">
            <v>160788656</v>
          </cell>
          <cell r="G551">
            <v>259940624</v>
          </cell>
        </row>
        <row r="552">
          <cell r="A552" t="str">
            <v>25745</v>
          </cell>
          <cell r="B552" t="str">
            <v>CUNDINAMARCA</v>
          </cell>
          <cell r="C552" t="str">
            <v>SIMIJACA</v>
          </cell>
          <cell r="D552">
            <v>27187302</v>
          </cell>
          <cell r="E552">
            <v>38866860</v>
          </cell>
          <cell r="F552">
            <v>95437520</v>
          </cell>
          <cell r="G552">
            <v>161491682</v>
          </cell>
        </row>
        <row r="553">
          <cell r="A553" t="str">
            <v>25754</v>
          </cell>
          <cell r="B553" t="str">
            <v>CUNDINAMARCA</v>
          </cell>
          <cell r="C553" t="str">
            <v>SOACHA</v>
          </cell>
          <cell r="D553">
            <v>1391348480</v>
          </cell>
          <cell r="E553">
            <v>1446593792</v>
          </cell>
          <cell r="F553">
            <v>3552108800</v>
          </cell>
          <cell r="G553">
            <v>6390051072</v>
          </cell>
        </row>
        <row r="554">
          <cell r="A554" t="str">
            <v>25758</v>
          </cell>
          <cell r="B554" t="str">
            <v>CUNDINAMARCA</v>
          </cell>
          <cell r="C554" t="str">
            <v>SOPÓ</v>
          </cell>
          <cell r="D554">
            <v>51645548</v>
          </cell>
          <cell r="E554">
            <v>73832272</v>
          </cell>
          <cell r="F554">
            <v>181295040</v>
          </cell>
          <cell r="G554">
            <v>306772860</v>
          </cell>
        </row>
        <row r="555">
          <cell r="A555" t="str">
            <v>25769</v>
          </cell>
          <cell r="B555" t="str">
            <v>CUNDINAMARCA</v>
          </cell>
          <cell r="C555" t="str">
            <v>SUBACHOQUE</v>
          </cell>
          <cell r="D555">
            <v>26567732</v>
          </cell>
          <cell r="E555">
            <v>41433956</v>
          </cell>
          <cell r="F555">
            <v>93262600</v>
          </cell>
          <cell r="G555">
            <v>161264288</v>
          </cell>
        </row>
        <row r="556">
          <cell r="A556" t="str">
            <v>25772</v>
          </cell>
          <cell r="B556" t="str">
            <v>CUNDINAMARCA</v>
          </cell>
          <cell r="C556" t="str">
            <v>SUESCA</v>
          </cell>
          <cell r="D556">
            <v>46891824</v>
          </cell>
          <cell r="E556">
            <v>39002980</v>
          </cell>
          <cell r="F556">
            <v>131686176</v>
          </cell>
          <cell r="G556">
            <v>217580980</v>
          </cell>
        </row>
        <row r="557">
          <cell r="A557" t="str">
            <v>25777</v>
          </cell>
          <cell r="B557" t="str">
            <v>CUNDINAMARCA</v>
          </cell>
          <cell r="C557" t="str">
            <v>SUPATÁ</v>
          </cell>
          <cell r="D557">
            <v>16310169</v>
          </cell>
          <cell r="E557">
            <v>15073585</v>
          </cell>
          <cell r="F557">
            <v>50893104</v>
          </cell>
          <cell r="G557">
            <v>82276858</v>
          </cell>
        </row>
        <row r="558">
          <cell r="A558" t="str">
            <v>25779</v>
          </cell>
          <cell r="B558" t="str">
            <v>CUNDINAMARCA</v>
          </cell>
          <cell r="C558" t="str">
            <v>SUSA</v>
          </cell>
          <cell r="D558">
            <v>13966868</v>
          </cell>
          <cell r="E558">
            <v>18151800</v>
          </cell>
          <cell r="F558">
            <v>49028888</v>
          </cell>
          <cell r="G558">
            <v>81147556</v>
          </cell>
        </row>
        <row r="559">
          <cell r="A559" t="str">
            <v>25781</v>
          </cell>
          <cell r="B559" t="str">
            <v>CUNDINAMARCA</v>
          </cell>
          <cell r="C559" t="str">
            <v>SUTATAUSA</v>
          </cell>
          <cell r="D559">
            <v>21297702</v>
          </cell>
          <cell r="E559">
            <v>24156388</v>
          </cell>
          <cell r="F559">
            <v>54372976</v>
          </cell>
          <cell r="G559">
            <v>99827066</v>
          </cell>
        </row>
        <row r="560">
          <cell r="A560" t="str">
            <v>25785</v>
          </cell>
          <cell r="B560" t="str">
            <v>CUNDINAMARCA</v>
          </cell>
          <cell r="C560" t="str">
            <v>TABIO</v>
          </cell>
          <cell r="D560">
            <v>40832580</v>
          </cell>
          <cell r="E560">
            <v>63680840</v>
          </cell>
          <cell r="F560">
            <v>143337520</v>
          </cell>
          <cell r="G560">
            <v>247850940</v>
          </cell>
        </row>
        <row r="561">
          <cell r="A561" t="str">
            <v>25793</v>
          </cell>
          <cell r="B561" t="str">
            <v>CUNDINAMARCA</v>
          </cell>
          <cell r="C561" t="str">
            <v>TAUSA</v>
          </cell>
          <cell r="D561">
            <v>32066412</v>
          </cell>
          <cell r="E561">
            <v>30005684</v>
          </cell>
          <cell r="F561">
            <v>90052000</v>
          </cell>
          <cell r="G561">
            <v>152124096</v>
          </cell>
        </row>
        <row r="562">
          <cell r="A562" t="str">
            <v>25797</v>
          </cell>
          <cell r="B562" t="str">
            <v>CUNDINAMARCA</v>
          </cell>
          <cell r="C562" t="str">
            <v>TENA</v>
          </cell>
          <cell r="D562">
            <v>24056262</v>
          </cell>
          <cell r="E562">
            <v>22737678</v>
          </cell>
          <cell r="F562">
            <v>61415572</v>
          </cell>
          <cell r="G562">
            <v>108209512</v>
          </cell>
        </row>
        <row r="563">
          <cell r="A563" t="str">
            <v>25799</v>
          </cell>
          <cell r="B563" t="str">
            <v>CUNDINAMARCA</v>
          </cell>
          <cell r="C563" t="str">
            <v>TENJO</v>
          </cell>
          <cell r="D563">
            <v>45870276</v>
          </cell>
          <cell r="E563">
            <v>47691612</v>
          </cell>
          <cell r="F563">
            <v>143130384</v>
          </cell>
          <cell r="G563">
            <v>236692272</v>
          </cell>
        </row>
        <row r="564">
          <cell r="A564" t="str">
            <v>25805</v>
          </cell>
          <cell r="B564" t="str">
            <v>CUNDINAMARCA</v>
          </cell>
          <cell r="C564" t="str">
            <v>TIBACUY</v>
          </cell>
          <cell r="D564">
            <v>16405316</v>
          </cell>
          <cell r="E564">
            <v>17056710</v>
          </cell>
          <cell r="F564">
            <v>41882724</v>
          </cell>
          <cell r="G564">
            <v>75344750</v>
          </cell>
        </row>
        <row r="565">
          <cell r="A565" t="str">
            <v>25807</v>
          </cell>
          <cell r="B565" t="str">
            <v>CUNDINAMARCA</v>
          </cell>
          <cell r="C565" t="str">
            <v>TIBIRITA</v>
          </cell>
          <cell r="D565">
            <v>6992285</v>
          </cell>
          <cell r="E565">
            <v>7269923</v>
          </cell>
          <cell r="F565">
            <v>19636414</v>
          </cell>
          <cell r="G565">
            <v>33898622</v>
          </cell>
        </row>
        <row r="566">
          <cell r="A566" t="str">
            <v>25815</v>
          </cell>
          <cell r="B566" t="str">
            <v>CUNDINAMARCA</v>
          </cell>
          <cell r="C566" t="str">
            <v>TOCAIMA</v>
          </cell>
          <cell r="D566">
            <v>34751212</v>
          </cell>
          <cell r="E566">
            <v>36131052</v>
          </cell>
          <cell r="F566">
            <v>108435248</v>
          </cell>
          <cell r="G566">
            <v>179317512</v>
          </cell>
        </row>
        <row r="567">
          <cell r="A567" t="str">
            <v>25817</v>
          </cell>
          <cell r="B567" t="str">
            <v>CUNDINAMARCA</v>
          </cell>
          <cell r="C567" t="str">
            <v>TOCANCIPÁ</v>
          </cell>
          <cell r="D567">
            <v>140797184</v>
          </cell>
          <cell r="E567">
            <v>195183600</v>
          </cell>
          <cell r="F567">
            <v>439333664</v>
          </cell>
          <cell r="G567">
            <v>775314448</v>
          </cell>
        </row>
        <row r="568">
          <cell r="A568" t="str">
            <v>25823</v>
          </cell>
          <cell r="B568" t="str">
            <v>CUNDINAMARCA</v>
          </cell>
          <cell r="C568" t="str">
            <v>TOPAIPÍ</v>
          </cell>
          <cell r="D568">
            <v>11570461</v>
          </cell>
          <cell r="E568">
            <v>10693228</v>
          </cell>
          <cell r="F568">
            <v>40616612</v>
          </cell>
          <cell r="G568">
            <v>62880301</v>
          </cell>
        </row>
        <row r="569">
          <cell r="A569" t="str">
            <v>25839</v>
          </cell>
          <cell r="B569" t="str">
            <v>CUNDINAMARCA</v>
          </cell>
          <cell r="C569" t="str">
            <v>UBALÁ</v>
          </cell>
          <cell r="D569">
            <v>33818172</v>
          </cell>
          <cell r="E569">
            <v>38677060</v>
          </cell>
          <cell r="F569">
            <v>106842896</v>
          </cell>
          <cell r="G569">
            <v>179338128</v>
          </cell>
        </row>
        <row r="570">
          <cell r="A570" t="str">
            <v>25841</v>
          </cell>
          <cell r="B570" t="str">
            <v>CUNDINAMARCA</v>
          </cell>
          <cell r="C570" t="str">
            <v>UBAQUE</v>
          </cell>
          <cell r="D570">
            <v>17719688</v>
          </cell>
          <cell r="E570">
            <v>18423270</v>
          </cell>
          <cell r="F570">
            <v>62202684</v>
          </cell>
          <cell r="G570">
            <v>98345642</v>
          </cell>
        </row>
        <row r="571">
          <cell r="A571" t="str">
            <v>25843</v>
          </cell>
          <cell r="B571" t="str">
            <v>CUNDINAMARCA</v>
          </cell>
          <cell r="C571" t="str">
            <v>UBATÉ</v>
          </cell>
          <cell r="D571">
            <v>99662184</v>
          </cell>
          <cell r="E571">
            <v>129524248</v>
          </cell>
          <cell r="F571">
            <v>349851264</v>
          </cell>
          <cell r="G571">
            <v>579037696</v>
          </cell>
        </row>
        <row r="572">
          <cell r="A572" t="str">
            <v>25845</v>
          </cell>
          <cell r="B572" t="str">
            <v>CUNDINAMARCA</v>
          </cell>
          <cell r="C572" t="str">
            <v>UNE</v>
          </cell>
          <cell r="D572">
            <v>20771068</v>
          </cell>
          <cell r="E572">
            <v>21595810</v>
          </cell>
          <cell r="F572">
            <v>64812584</v>
          </cell>
          <cell r="G572">
            <v>107179462</v>
          </cell>
        </row>
        <row r="573">
          <cell r="A573" t="str">
            <v>25851</v>
          </cell>
          <cell r="B573" t="str">
            <v>CUNDINAMARCA</v>
          </cell>
          <cell r="C573" t="str">
            <v>UTICA</v>
          </cell>
          <cell r="D573">
            <v>9877709</v>
          </cell>
          <cell r="E573">
            <v>9128814</v>
          </cell>
          <cell r="F573">
            <v>30821710</v>
          </cell>
          <cell r="G573">
            <v>49828233</v>
          </cell>
        </row>
        <row r="574">
          <cell r="A574" t="str">
            <v>25862</v>
          </cell>
          <cell r="B574" t="str">
            <v>CUNDINAMARCA</v>
          </cell>
          <cell r="C574" t="str">
            <v>VERGARA</v>
          </cell>
          <cell r="D574">
            <v>24292290</v>
          </cell>
          <cell r="E574">
            <v>27782530</v>
          </cell>
          <cell r="F574">
            <v>76747456</v>
          </cell>
          <cell r="G574">
            <v>128822276</v>
          </cell>
        </row>
        <row r="575">
          <cell r="A575" t="str">
            <v>25867</v>
          </cell>
          <cell r="B575" t="str">
            <v>CUNDINAMARCA</v>
          </cell>
          <cell r="C575" t="str">
            <v>VIANÍ</v>
          </cell>
          <cell r="D575">
            <v>10634468</v>
          </cell>
          <cell r="E575">
            <v>14742297</v>
          </cell>
          <cell r="F575">
            <v>33183052</v>
          </cell>
          <cell r="G575">
            <v>58559817</v>
          </cell>
        </row>
        <row r="576">
          <cell r="A576" t="str">
            <v>25871</v>
          </cell>
          <cell r="B576" t="str">
            <v>CUNDINAMARCA</v>
          </cell>
          <cell r="C576" t="str">
            <v>VILLAGÓMEZ</v>
          </cell>
          <cell r="D576">
            <v>4440986</v>
          </cell>
          <cell r="E576">
            <v>5643393</v>
          </cell>
          <cell r="F576">
            <v>13857342</v>
          </cell>
          <cell r="G576">
            <v>23941721</v>
          </cell>
        </row>
        <row r="577">
          <cell r="A577" t="str">
            <v>25873</v>
          </cell>
          <cell r="B577" t="str">
            <v>CUNDINAMARCA</v>
          </cell>
          <cell r="C577" t="str">
            <v>VILLAPINZÓN</v>
          </cell>
          <cell r="D577">
            <v>41776692</v>
          </cell>
          <cell r="E577">
            <v>48864920</v>
          </cell>
          <cell r="F577">
            <v>146651696</v>
          </cell>
          <cell r="G577">
            <v>237293308</v>
          </cell>
        </row>
        <row r="578">
          <cell r="A578" t="str">
            <v>25875</v>
          </cell>
          <cell r="B578" t="str">
            <v>CUNDINAMARCA</v>
          </cell>
          <cell r="C578" t="str">
            <v>VILLETA</v>
          </cell>
          <cell r="D578">
            <v>60308460</v>
          </cell>
          <cell r="E578">
            <v>55736068</v>
          </cell>
          <cell r="F578">
            <v>188182272</v>
          </cell>
          <cell r="G578">
            <v>304226800</v>
          </cell>
        </row>
        <row r="579">
          <cell r="A579" t="str">
            <v>25878</v>
          </cell>
          <cell r="B579" t="str">
            <v>CUNDINAMARCA</v>
          </cell>
          <cell r="C579" t="str">
            <v>VIOTÁ</v>
          </cell>
          <cell r="D579">
            <v>44688668</v>
          </cell>
          <cell r="E579">
            <v>41300520</v>
          </cell>
          <cell r="F579">
            <v>139443376</v>
          </cell>
          <cell r="G579">
            <v>225432564</v>
          </cell>
        </row>
        <row r="580">
          <cell r="A580" t="str">
            <v>25885</v>
          </cell>
          <cell r="B580" t="str">
            <v>CUNDINAMARCA</v>
          </cell>
          <cell r="C580" t="str">
            <v>YACOPÍ</v>
          </cell>
          <cell r="D580">
            <v>67829584</v>
          </cell>
          <cell r="E580">
            <v>70522848</v>
          </cell>
          <cell r="F580">
            <v>198422512</v>
          </cell>
          <cell r="G580">
            <v>336774944</v>
          </cell>
        </row>
        <row r="581">
          <cell r="A581" t="str">
            <v>25898</v>
          </cell>
          <cell r="B581" t="str">
            <v>CUNDINAMARCA</v>
          </cell>
          <cell r="C581" t="str">
            <v>ZIPACÓN</v>
          </cell>
          <cell r="D581">
            <v>12961174</v>
          </cell>
          <cell r="E581">
            <v>14973126</v>
          </cell>
          <cell r="F581">
            <v>40443136</v>
          </cell>
          <cell r="G581">
            <v>68377436</v>
          </cell>
        </row>
        <row r="582">
          <cell r="A582" t="str">
            <v>25899</v>
          </cell>
          <cell r="B582" t="str">
            <v>CUNDINAMARCA</v>
          </cell>
          <cell r="C582" t="str">
            <v>ZIPAQUIRÁ</v>
          </cell>
          <cell r="D582">
            <v>264301728</v>
          </cell>
          <cell r="E582">
            <v>305329056</v>
          </cell>
          <cell r="F582">
            <v>824708608</v>
          </cell>
          <cell r="G582">
            <v>1394339392</v>
          </cell>
        </row>
        <row r="583">
          <cell r="A583" t="str">
            <v>27001</v>
          </cell>
          <cell r="B583" t="str">
            <v>CHOCO</v>
          </cell>
          <cell r="C583" t="str">
            <v>QUIBDÓ</v>
          </cell>
          <cell r="D583">
            <v>1540541952</v>
          </cell>
          <cell r="E583">
            <v>1310490880</v>
          </cell>
          <cell r="F583">
            <v>5407874048</v>
          </cell>
          <cell r="G583">
            <v>8258906880</v>
          </cell>
        </row>
        <row r="584">
          <cell r="A584" t="str">
            <v>27006</v>
          </cell>
          <cell r="B584" t="str">
            <v>CHOCO</v>
          </cell>
          <cell r="C584" t="str">
            <v>ACANDÍ</v>
          </cell>
          <cell r="D584">
            <v>117399584</v>
          </cell>
          <cell r="E584">
            <v>122061080</v>
          </cell>
          <cell r="F584">
            <v>309087072</v>
          </cell>
          <cell r="G584">
            <v>548547736</v>
          </cell>
        </row>
        <row r="585">
          <cell r="A585" t="str">
            <v>27025</v>
          </cell>
          <cell r="B585" t="str">
            <v>CHOCO</v>
          </cell>
          <cell r="C585" t="str">
            <v>ALTO BAUDÓ (PIE DE PATO)</v>
          </cell>
          <cell r="D585">
            <v>365315936</v>
          </cell>
          <cell r="E585">
            <v>506428320</v>
          </cell>
          <cell r="F585">
            <v>1567371008</v>
          </cell>
          <cell r="G585">
            <v>2439115264</v>
          </cell>
        </row>
        <row r="586">
          <cell r="A586" t="str">
            <v>27050</v>
          </cell>
          <cell r="B586" t="str">
            <v>CHOCO</v>
          </cell>
          <cell r="C586" t="str">
            <v>ATRATO</v>
          </cell>
          <cell r="D586">
            <v>50311260</v>
          </cell>
          <cell r="E586">
            <v>57064288</v>
          </cell>
          <cell r="F586">
            <v>160555632</v>
          </cell>
          <cell r="G586">
            <v>267931180</v>
          </cell>
        </row>
        <row r="587">
          <cell r="A587" t="str">
            <v>27073</v>
          </cell>
          <cell r="B587" t="str">
            <v>CHOCO</v>
          </cell>
          <cell r="C587" t="str">
            <v>BAGADÓ</v>
          </cell>
          <cell r="D587">
            <v>250527376</v>
          </cell>
          <cell r="E587">
            <v>260474880</v>
          </cell>
          <cell r="F587">
            <v>967388480</v>
          </cell>
          <cell r="G587">
            <v>1478390736</v>
          </cell>
        </row>
        <row r="588">
          <cell r="A588" t="str">
            <v>27075</v>
          </cell>
          <cell r="B588" t="str">
            <v>CHOCO</v>
          </cell>
          <cell r="C588" t="str">
            <v>BAHÍA SOLANO (MUTIS)</v>
          </cell>
          <cell r="D588">
            <v>90704984</v>
          </cell>
          <cell r="E588">
            <v>94306536</v>
          </cell>
          <cell r="F588">
            <v>238806128</v>
          </cell>
          <cell r="G588">
            <v>423817648</v>
          </cell>
        </row>
        <row r="589">
          <cell r="A589" t="str">
            <v>27077</v>
          </cell>
          <cell r="B589" t="str">
            <v>CHOCO</v>
          </cell>
          <cell r="C589" t="str">
            <v>BAJO BAUDÓ (PIZARRO)</v>
          </cell>
          <cell r="D589">
            <v>263409984</v>
          </cell>
          <cell r="E589">
            <v>251046592</v>
          </cell>
          <cell r="F589">
            <v>847611264</v>
          </cell>
          <cell r="G589">
            <v>1362067840</v>
          </cell>
        </row>
        <row r="590">
          <cell r="A590" t="str">
            <v>27099</v>
          </cell>
          <cell r="B590" t="str">
            <v>CHOCO</v>
          </cell>
          <cell r="C590" t="str">
            <v>BOJAYÁ (BELLAVISTA)</v>
          </cell>
          <cell r="D590">
            <v>271831712</v>
          </cell>
          <cell r="E590">
            <v>282625120</v>
          </cell>
          <cell r="F590">
            <v>874711040</v>
          </cell>
          <cell r="G590">
            <v>1429167872</v>
          </cell>
        </row>
        <row r="591">
          <cell r="A591" t="str">
            <v>27135</v>
          </cell>
          <cell r="B591" t="str">
            <v>CHOCO</v>
          </cell>
          <cell r="C591" t="str">
            <v>EL CANTÓN DE SAN PABLO</v>
          </cell>
          <cell r="D591">
            <v>63289028</v>
          </cell>
          <cell r="E591">
            <v>43867996</v>
          </cell>
          <cell r="F591">
            <v>185139984</v>
          </cell>
          <cell r="G591">
            <v>292297008</v>
          </cell>
        </row>
        <row r="592">
          <cell r="A592" t="str">
            <v>27150</v>
          </cell>
          <cell r="B592" t="str">
            <v>CHOCO</v>
          </cell>
          <cell r="C592" t="str">
            <v>CARMEN DEL DARIÉN</v>
          </cell>
          <cell r="D592">
            <v>230957808</v>
          </cell>
          <cell r="E592">
            <v>180096224</v>
          </cell>
          <cell r="F592">
            <v>743185344</v>
          </cell>
          <cell r="G592">
            <v>1154239376</v>
          </cell>
        </row>
        <row r="593">
          <cell r="A593" t="str">
            <v>27160</v>
          </cell>
          <cell r="B593" t="str">
            <v>CHOCO</v>
          </cell>
          <cell r="C593" t="str">
            <v>CERTEGUI</v>
          </cell>
          <cell r="D593">
            <v>44867160</v>
          </cell>
          <cell r="E593">
            <v>42407880</v>
          </cell>
          <cell r="F593">
            <v>143182176</v>
          </cell>
          <cell r="G593">
            <v>230457216</v>
          </cell>
        </row>
        <row r="594">
          <cell r="A594" t="str">
            <v>27205</v>
          </cell>
          <cell r="B594" t="str">
            <v>CHOCO</v>
          </cell>
          <cell r="C594" t="str">
            <v>CONDOTO</v>
          </cell>
          <cell r="D594">
            <v>127936320</v>
          </cell>
          <cell r="E594">
            <v>145108560</v>
          </cell>
          <cell r="F594">
            <v>449103968</v>
          </cell>
          <cell r="G594">
            <v>722148848</v>
          </cell>
        </row>
        <row r="595">
          <cell r="A595" t="str">
            <v>27245</v>
          </cell>
          <cell r="B595" t="str">
            <v>CHOCO</v>
          </cell>
          <cell r="C595" t="str">
            <v>EL CARMEN DE ATRATO</v>
          </cell>
          <cell r="D595">
            <v>96549584</v>
          </cell>
          <cell r="E595">
            <v>100383208</v>
          </cell>
          <cell r="F595">
            <v>277302176</v>
          </cell>
          <cell r="G595">
            <v>474234968</v>
          </cell>
        </row>
        <row r="596">
          <cell r="A596" t="str">
            <v>27250</v>
          </cell>
          <cell r="B596" t="str">
            <v>CHOCO</v>
          </cell>
          <cell r="C596" t="str">
            <v>EL LITORAL DEL SAN JUAN</v>
          </cell>
          <cell r="D596">
            <v>218265488</v>
          </cell>
          <cell r="E596">
            <v>226932000</v>
          </cell>
          <cell r="F596">
            <v>702343552</v>
          </cell>
          <cell r="G596">
            <v>1147541040</v>
          </cell>
        </row>
        <row r="597">
          <cell r="A597" t="str">
            <v>27361</v>
          </cell>
          <cell r="B597" t="str">
            <v>CHOCO</v>
          </cell>
          <cell r="C597" t="str">
            <v>ISTMINA</v>
          </cell>
          <cell r="D597">
            <v>473421536</v>
          </cell>
          <cell r="E597">
            <v>402724928</v>
          </cell>
          <cell r="F597">
            <v>1812965760</v>
          </cell>
          <cell r="G597">
            <v>2689112224</v>
          </cell>
        </row>
        <row r="598">
          <cell r="A598" t="str">
            <v>27372</v>
          </cell>
          <cell r="B598" t="str">
            <v>CHOCO</v>
          </cell>
          <cell r="C598" t="str">
            <v>JURADÓ</v>
          </cell>
          <cell r="D598">
            <v>58903360</v>
          </cell>
          <cell r="E598">
            <v>40828132</v>
          </cell>
          <cell r="F598">
            <v>172310544</v>
          </cell>
          <cell r="G598">
            <v>272042036</v>
          </cell>
        </row>
        <row r="599">
          <cell r="A599" t="str">
            <v>27413</v>
          </cell>
          <cell r="B599" t="str">
            <v>CHOCO</v>
          </cell>
          <cell r="C599" t="str">
            <v>LLORÓ</v>
          </cell>
          <cell r="D599">
            <v>172240336</v>
          </cell>
          <cell r="E599">
            <v>179079344</v>
          </cell>
          <cell r="F599">
            <v>665090240</v>
          </cell>
          <cell r="G599">
            <v>1016409920</v>
          </cell>
        </row>
        <row r="600">
          <cell r="A600" t="str">
            <v>27425</v>
          </cell>
          <cell r="B600" t="str">
            <v>CHOCO</v>
          </cell>
          <cell r="C600" t="str">
            <v>MEDIO ATRATO</v>
          </cell>
          <cell r="D600">
            <v>100547280</v>
          </cell>
          <cell r="E600">
            <v>104539640</v>
          </cell>
          <cell r="F600">
            <v>294131904</v>
          </cell>
          <cell r="G600">
            <v>499218824</v>
          </cell>
        </row>
        <row r="601">
          <cell r="A601" t="str">
            <v>27430</v>
          </cell>
          <cell r="B601" t="str">
            <v>CHOCO</v>
          </cell>
          <cell r="C601" t="str">
            <v>MEDIO BAUDÓ (BOCA DE PEPE)</v>
          </cell>
          <cell r="D601">
            <v>150625472</v>
          </cell>
          <cell r="E601">
            <v>187927504</v>
          </cell>
          <cell r="F601">
            <v>581626432</v>
          </cell>
          <cell r="G601">
            <v>920179408</v>
          </cell>
        </row>
        <row r="602">
          <cell r="A602" t="str">
            <v>27450</v>
          </cell>
          <cell r="B602" t="str">
            <v>CHOCO</v>
          </cell>
          <cell r="C602" t="str">
            <v>MEDIO SAN JUAN</v>
          </cell>
          <cell r="D602">
            <v>113960968</v>
          </cell>
          <cell r="E602">
            <v>118485936</v>
          </cell>
          <cell r="F602">
            <v>366708192</v>
          </cell>
          <cell r="G602">
            <v>599155096</v>
          </cell>
        </row>
        <row r="603">
          <cell r="A603" t="str">
            <v>27491</v>
          </cell>
          <cell r="B603" t="str">
            <v>CHOCO</v>
          </cell>
          <cell r="C603" t="str">
            <v>NÓVITA</v>
          </cell>
          <cell r="D603">
            <v>75819816</v>
          </cell>
          <cell r="E603">
            <v>78830344</v>
          </cell>
          <cell r="F603">
            <v>241959744</v>
          </cell>
          <cell r="G603">
            <v>396609904</v>
          </cell>
        </row>
        <row r="604">
          <cell r="A604" t="str">
            <v>27493</v>
          </cell>
          <cell r="B604" t="str">
            <v>CHOCO</v>
          </cell>
          <cell r="C604" t="str">
            <v>NUEVO BELÉN DE BAJIRA</v>
          </cell>
          <cell r="D604">
            <v>302110944</v>
          </cell>
          <cell r="E604">
            <v>314106656</v>
          </cell>
          <cell r="F604">
            <v>972144832</v>
          </cell>
          <cell r="G604">
            <v>1588362432</v>
          </cell>
        </row>
        <row r="605">
          <cell r="A605" t="str">
            <v>27495</v>
          </cell>
          <cell r="B605" t="str">
            <v>CHOCO</v>
          </cell>
          <cell r="C605" t="str">
            <v>NUQUÍ</v>
          </cell>
          <cell r="D605">
            <v>96564336</v>
          </cell>
          <cell r="E605">
            <v>100398544</v>
          </cell>
          <cell r="F605">
            <v>282480544</v>
          </cell>
          <cell r="G605">
            <v>479443424</v>
          </cell>
        </row>
        <row r="606">
          <cell r="A606" t="str">
            <v>27580</v>
          </cell>
          <cell r="B606" t="str">
            <v>CHOCO</v>
          </cell>
          <cell r="C606" t="str">
            <v>RÍO IRO</v>
          </cell>
          <cell r="D606">
            <v>67710096</v>
          </cell>
          <cell r="E606">
            <v>52798960</v>
          </cell>
          <cell r="F606">
            <v>198072992</v>
          </cell>
          <cell r="G606">
            <v>318582048</v>
          </cell>
        </row>
        <row r="607">
          <cell r="A607" t="str">
            <v>27600</v>
          </cell>
          <cell r="B607" t="str">
            <v>CHOCO</v>
          </cell>
          <cell r="C607" t="str">
            <v>RÍO QUITO</v>
          </cell>
          <cell r="D607">
            <v>93510752</v>
          </cell>
          <cell r="E607">
            <v>89121736</v>
          </cell>
          <cell r="F607">
            <v>273547840</v>
          </cell>
          <cell r="G607">
            <v>456180328</v>
          </cell>
        </row>
        <row r="608">
          <cell r="A608" t="str">
            <v>27615</v>
          </cell>
          <cell r="B608" t="str">
            <v>CHOCO</v>
          </cell>
          <cell r="C608" t="str">
            <v>RIOSUCIO</v>
          </cell>
          <cell r="D608">
            <v>398073440</v>
          </cell>
          <cell r="E608">
            <v>275919616</v>
          </cell>
          <cell r="F608">
            <v>1397385472</v>
          </cell>
          <cell r="G608">
            <v>2071378528</v>
          </cell>
        </row>
        <row r="609">
          <cell r="A609" t="str">
            <v>27660</v>
          </cell>
          <cell r="B609" t="str">
            <v>CHOCO</v>
          </cell>
          <cell r="C609" t="str">
            <v>SAN JOSÉ DEL PALMAR</v>
          </cell>
          <cell r="D609">
            <v>30854564</v>
          </cell>
          <cell r="E609">
            <v>32079682</v>
          </cell>
          <cell r="F609">
            <v>81233224</v>
          </cell>
          <cell r="G609">
            <v>144167470</v>
          </cell>
        </row>
        <row r="610">
          <cell r="A610" t="str">
            <v>27745</v>
          </cell>
          <cell r="B610" t="str">
            <v>CHOCO</v>
          </cell>
          <cell r="C610" t="str">
            <v>SIPÍ</v>
          </cell>
          <cell r="D610">
            <v>28756878</v>
          </cell>
          <cell r="E610">
            <v>19932470</v>
          </cell>
          <cell r="F610">
            <v>84122760</v>
          </cell>
          <cell r="G610">
            <v>132812108</v>
          </cell>
        </row>
        <row r="611">
          <cell r="A611" t="str">
            <v>27787</v>
          </cell>
          <cell r="B611" t="str">
            <v>CHOCO</v>
          </cell>
          <cell r="C611" t="str">
            <v>TADÓ</v>
          </cell>
          <cell r="D611">
            <v>216439984</v>
          </cell>
          <cell r="E611">
            <v>200030224</v>
          </cell>
          <cell r="F611">
            <v>844205184</v>
          </cell>
          <cell r="G611">
            <v>1260675392</v>
          </cell>
        </row>
        <row r="612">
          <cell r="A612" t="str">
            <v>27800</v>
          </cell>
          <cell r="B612" t="str">
            <v>CHOCO</v>
          </cell>
          <cell r="C612" t="str">
            <v>UNGUÍA</v>
          </cell>
          <cell r="D612">
            <v>132273672</v>
          </cell>
          <cell r="E612">
            <v>91683840</v>
          </cell>
          <cell r="F612">
            <v>386941376</v>
          </cell>
          <cell r="G612">
            <v>610898888</v>
          </cell>
        </row>
        <row r="613">
          <cell r="A613" t="str">
            <v>27810</v>
          </cell>
          <cell r="B613" t="str">
            <v>CHOCO</v>
          </cell>
          <cell r="C613" t="str">
            <v>UNIÓN PANAMERICANA</v>
          </cell>
          <cell r="D613">
            <v>67223296</v>
          </cell>
          <cell r="E613">
            <v>69892480</v>
          </cell>
          <cell r="F613">
            <v>196648928</v>
          </cell>
          <cell r="G613">
            <v>333764704</v>
          </cell>
        </row>
        <row r="614">
          <cell r="A614" t="str">
            <v>41001</v>
          </cell>
          <cell r="B614" t="str">
            <v>HUILA</v>
          </cell>
          <cell r="C614" t="str">
            <v>NEIVA</v>
          </cell>
          <cell r="D614">
            <v>932170048</v>
          </cell>
          <cell r="E614">
            <v>792967936</v>
          </cell>
          <cell r="F614">
            <v>2379827712</v>
          </cell>
          <cell r="G614">
            <v>4104965696</v>
          </cell>
        </row>
        <row r="615">
          <cell r="A615" t="str">
            <v>41006</v>
          </cell>
          <cell r="B615" t="str">
            <v>HUILA</v>
          </cell>
          <cell r="C615" t="str">
            <v>ACEVEDO</v>
          </cell>
          <cell r="D615">
            <v>137551088</v>
          </cell>
          <cell r="E615">
            <v>174793328</v>
          </cell>
          <cell r="F615">
            <v>429204768</v>
          </cell>
          <cell r="G615">
            <v>741549184</v>
          </cell>
        </row>
        <row r="616">
          <cell r="A616" t="str">
            <v>41013</v>
          </cell>
          <cell r="B616" t="str">
            <v>HUILA</v>
          </cell>
          <cell r="C616" t="str">
            <v>AGRADO</v>
          </cell>
          <cell r="D616">
            <v>42376340</v>
          </cell>
          <cell r="E616">
            <v>44058948</v>
          </cell>
          <cell r="F616">
            <v>108186688</v>
          </cell>
          <cell r="G616">
            <v>194621976</v>
          </cell>
        </row>
        <row r="617">
          <cell r="A617" t="str">
            <v>41016</v>
          </cell>
          <cell r="B617" t="str">
            <v>HUILA</v>
          </cell>
          <cell r="C617" t="str">
            <v>AIPE</v>
          </cell>
          <cell r="D617">
            <v>67090528</v>
          </cell>
          <cell r="E617">
            <v>76729888</v>
          </cell>
          <cell r="F617">
            <v>188410128</v>
          </cell>
          <cell r="G617">
            <v>332230544</v>
          </cell>
        </row>
        <row r="618">
          <cell r="A618" t="str">
            <v>41020</v>
          </cell>
          <cell r="B618" t="str">
            <v>HUILA</v>
          </cell>
          <cell r="C618" t="str">
            <v>ALGECIRAS</v>
          </cell>
          <cell r="D618">
            <v>84901680</v>
          </cell>
          <cell r="E618">
            <v>121375112</v>
          </cell>
          <cell r="F618">
            <v>335290944</v>
          </cell>
          <cell r="G618">
            <v>541567736</v>
          </cell>
        </row>
        <row r="619">
          <cell r="A619" t="str">
            <v>41026</v>
          </cell>
          <cell r="B619" t="str">
            <v>HUILA</v>
          </cell>
          <cell r="C619" t="str">
            <v>ALTAMIRA</v>
          </cell>
          <cell r="D619">
            <v>9841199</v>
          </cell>
          <cell r="E619">
            <v>13642607</v>
          </cell>
          <cell r="F619">
            <v>30707786</v>
          </cell>
          <cell r="G619">
            <v>54191592</v>
          </cell>
        </row>
        <row r="620">
          <cell r="A620" t="str">
            <v>41078</v>
          </cell>
          <cell r="B620" t="str">
            <v>HUILA</v>
          </cell>
          <cell r="C620" t="str">
            <v>BARAYA</v>
          </cell>
          <cell r="D620">
            <v>26848014</v>
          </cell>
          <cell r="E620">
            <v>33496856</v>
          </cell>
          <cell r="F620">
            <v>84821848</v>
          </cell>
          <cell r="G620">
            <v>145166718</v>
          </cell>
        </row>
        <row r="621">
          <cell r="A621" t="str">
            <v>41132</v>
          </cell>
          <cell r="B621" t="str">
            <v>HUILA</v>
          </cell>
          <cell r="C621" t="str">
            <v>CAMPOALEGRE</v>
          </cell>
          <cell r="D621">
            <v>94435672</v>
          </cell>
          <cell r="E621">
            <v>98185360</v>
          </cell>
          <cell r="F621">
            <v>294670464</v>
          </cell>
          <cell r="G621">
            <v>487291496</v>
          </cell>
        </row>
        <row r="622">
          <cell r="A622" t="str">
            <v>41206</v>
          </cell>
          <cell r="B622" t="str">
            <v>HUILA</v>
          </cell>
          <cell r="C622" t="str">
            <v>COLOMBIA</v>
          </cell>
          <cell r="D622">
            <v>40333980</v>
          </cell>
          <cell r="E622">
            <v>38440864</v>
          </cell>
          <cell r="F622">
            <v>106190424</v>
          </cell>
          <cell r="G622">
            <v>184965268</v>
          </cell>
        </row>
        <row r="623">
          <cell r="A623" t="str">
            <v>41244</v>
          </cell>
          <cell r="B623" t="str">
            <v>HUILA</v>
          </cell>
          <cell r="C623" t="str">
            <v>ELÍAS</v>
          </cell>
          <cell r="D623">
            <v>12098201</v>
          </cell>
          <cell r="E623">
            <v>13976196</v>
          </cell>
          <cell r="F623">
            <v>37750380</v>
          </cell>
          <cell r="G623">
            <v>63824777</v>
          </cell>
        </row>
        <row r="624">
          <cell r="A624" t="str">
            <v>41298</v>
          </cell>
          <cell r="B624" t="str">
            <v>HUILA</v>
          </cell>
          <cell r="C624" t="str">
            <v>GARZÓN</v>
          </cell>
          <cell r="D624">
            <v>221487264</v>
          </cell>
          <cell r="E624">
            <v>287852128</v>
          </cell>
          <cell r="F624">
            <v>777502528</v>
          </cell>
          <cell r="G624">
            <v>1286841920</v>
          </cell>
        </row>
        <row r="625">
          <cell r="A625" t="str">
            <v>41306</v>
          </cell>
          <cell r="B625" t="str">
            <v>HUILA</v>
          </cell>
          <cell r="C625" t="str">
            <v>GIGANTE</v>
          </cell>
          <cell r="D625">
            <v>97422880</v>
          </cell>
          <cell r="E625">
            <v>112545760</v>
          </cell>
          <cell r="F625">
            <v>303991520</v>
          </cell>
          <cell r="G625">
            <v>513960160</v>
          </cell>
        </row>
        <row r="626">
          <cell r="A626" t="str">
            <v>41319</v>
          </cell>
          <cell r="B626" t="str">
            <v>HUILA</v>
          </cell>
          <cell r="C626" t="str">
            <v>GUADALUPE</v>
          </cell>
          <cell r="D626">
            <v>83803424</v>
          </cell>
          <cell r="E626">
            <v>63367956</v>
          </cell>
          <cell r="F626">
            <v>213949904</v>
          </cell>
          <cell r="G626">
            <v>361121284</v>
          </cell>
        </row>
        <row r="627">
          <cell r="A627" t="str">
            <v>41349</v>
          </cell>
          <cell r="B627" t="str">
            <v>HUILA</v>
          </cell>
          <cell r="C627" t="str">
            <v>HOBO</v>
          </cell>
          <cell r="D627">
            <v>40522432</v>
          </cell>
          <cell r="E627">
            <v>34471164</v>
          </cell>
          <cell r="F627">
            <v>116385360</v>
          </cell>
          <cell r="G627">
            <v>191378956</v>
          </cell>
        </row>
        <row r="628">
          <cell r="A628" t="str">
            <v>41357</v>
          </cell>
          <cell r="B628" t="str">
            <v>HUILA</v>
          </cell>
          <cell r="C628" t="str">
            <v>IQUIRA</v>
          </cell>
          <cell r="D628">
            <v>59349600</v>
          </cell>
          <cell r="E628">
            <v>56096500</v>
          </cell>
          <cell r="F628">
            <v>170459280</v>
          </cell>
          <cell r="G628">
            <v>285905380</v>
          </cell>
        </row>
        <row r="629">
          <cell r="A629" t="str">
            <v>41359</v>
          </cell>
          <cell r="B629" t="str">
            <v>HUILA</v>
          </cell>
          <cell r="C629" t="str">
            <v>ISNOS</v>
          </cell>
          <cell r="D629">
            <v>98677512</v>
          </cell>
          <cell r="E629">
            <v>125394656</v>
          </cell>
          <cell r="F629">
            <v>307906400</v>
          </cell>
          <cell r="G629">
            <v>531978568</v>
          </cell>
        </row>
        <row r="630">
          <cell r="A630" t="str">
            <v>41378</v>
          </cell>
          <cell r="B630" t="str">
            <v>HUILA</v>
          </cell>
          <cell r="C630" t="str">
            <v>LA ARGENTINA</v>
          </cell>
          <cell r="D630">
            <v>72648952</v>
          </cell>
          <cell r="E630">
            <v>62944644</v>
          </cell>
          <cell r="F630">
            <v>170016528</v>
          </cell>
          <cell r="G630">
            <v>305610124</v>
          </cell>
        </row>
        <row r="631">
          <cell r="A631" t="str">
            <v>41396</v>
          </cell>
          <cell r="B631" t="str">
            <v>HUILA</v>
          </cell>
          <cell r="C631" t="str">
            <v>LA PLATA</v>
          </cell>
          <cell r="D631">
            <v>247639728</v>
          </cell>
          <cell r="E631">
            <v>343296768</v>
          </cell>
          <cell r="F631">
            <v>772717632</v>
          </cell>
          <cell r="G631">
            <v>1363654128</v>
          </cell>
        </row>
        <row r="632">
          <cell r="A632" t="str">
            <v>41483</v>
          </cell>
          <cell r="B632" t="str">
            <v>HUILA</v>
          </cell>
          <cell r="C632" t="str">
            <v>NÁTAGA</v>
          </cell>
          <cell r="D632">
            <v>33540838</v>
          </cell>
          <cell r="E632">
            <v>28532144</v>
          </cell>
          <cell r="F632">
            <v>85629672</v>
          </cell>
          <cell r="G632">
            <v>147702654</v>
          </cell>
        </row>
        <row r="633">
          <cell r="A633" t="str">
            <v>41503</v>
          </cell>
          <cell r="B633" t="str">
            <v>HUILA</v>
          </cell>
          <cell r="C633" t="str">
            <v>OPORAPA</v>
          </cell>
          <cell r="D633">
            <v>46301760</v>
          </cell>
          <cell r="E633">
            <v>64186972</v>
          </cell>
          <cell r="F633">
            <v>144476768</v>
          </cell>
          <cell r="G633">
            <v>254965500</v>
          </cell>
        </row>
        <row r="634">
          <cell r="A634" t="str">
            <v>41518</v>
          </cell>
          <cell r="B634" t="str">
            <v>HUILA</v>
          </cell>
          <cell r="C634" t="str">
            <v>PAICOL</v>
          </cell>
          <cell r="D634">
            <v>22742628</v>
          </cell>
          <cell r="E634">
            <v>28900242</v>
          </cell>
          <cell r="F634">
            <v>70964504</v>
          </cell>
          <cell r="G634">
            <v>122607374</v>
          </cell>
        </row>
        <row r="635">
          <cell r="A635" t="str">
            <v>41524</v>
          </cell>
          <cell r="B635" t="str">
            <v>HUILA</v>
          </cell>
          <cell r="C635" t="str">
            <v>PALERMO</v>
          </cell>
          <cell r="D635">
            <v>87585000</v>
          </cell>
          <cell r="E635">
            <v>101180752</v>
          </cell>
          <cell r="F635">
            <v>273294112</v>
          </cell>
          <cell r="G635">
            <v>462059864</v>
          </cell>
        </row>
        <row r="636">
          <cell r="A636" t="str">
            <v>41530</v>
          </cell>
          <cell r="B636" t="str">
            <v>HUILA</v>
          </cell>
          <cell r="C636" t="str">
            <v>PALESTINA</v>
          </cell>
          <cell r="D636">
            <v>52113540</v>
          </cell>
          <cell r="E636">
            <v>60203084</v>
          </cell>
          <cell r="F636">
            <v>182937872</v>
          </cell>
          <cell r="G636">
            <v>295254496</v>
          </cell>
        </row>
        <row r="637">
          <cell r="A637" t="str">
            <v>41548</v>
          </cell>
          <cell r="B637" t="str">
            <v>HUILA</v>
          </cell>
          <cell r="C637" t="str">
            <v>PITAL</v>
          </cell>
          <cell r="D637">
            <v>62598652</v>
          </cell>
          <cell r="E637">
            <v>71592632</v>
          </cell>
          <cell r="F637">
            <v>175795600</v>
          </cell>
          <cell r="G637">
            <v>309986884</v>
          </cell>
        </row>
        <row r="638">
          <cell r="A638" t="str">
            <v>41551</v>
          </cell>
          <cell r="B638" t="str">
            <v>HUILA</v>
          </cell>
          <cell r="C638" t="str">
            <v>PITALITO</v>
          </cell>
          <cell r="D638">
            <v>570822720</v>
          </cell>
          <cell r="E638">
            <v>652836672</v>
          </cell>
          <cell r="F638">
            <v>1603039744</v>
          </cell>
          <cell r="G638">
            <v>2826699136</v>
          </cell>
        </row>
        <row r="639">
          <cell r="A639" t="str">
            <v>41615</v>
          </cell>
          <cell r="B639" t="str">
            <v>HUILA</v>
          </cell>
          <cell r="C639" t="str">
            <v>RIVERA</v>
          </cell>
          <cell r="D639">
            <v>75456928</v>
          </cell>
          <cell r="E639">
            <v>69736040</v>
          </cell>
          <cell r="F639">
            <v>235450512</v>
          </cell>
          <cell r="G639">
            <v>380643480</v>
          </cell>
        </row>
        <row r="640">
          <cell r="A640" t="str">
            <v>41660</v>
          </cell>
          <cell r="B640" t="str">
            <v>HUILA</v>
          </cell>
          <cell r="C640" t="str">
            <v>SALADOBLANCO</v>
          </cell>
          <cell r="D640">
            <v>59530304</v>
          </cell>
          <cell r="E640">
            <v>74272832</v>
          </cell>
          <cell r="F640">
            <v>188076112</v>
          </cell>
          <cell r="G640">
            <v>321879248</v>
          </cell>
        </row>
        <row r="641">
          <cell r="A641" t="str">
            <v>41668</v>
          </cell>
          <cell r="B641" t="str">
            <v>HUILA</v>
          </cell>
          <cell r="C641" t="str">
            <v>SAN AGUSTÍN</v>
          </cell>
          <cell r="D641">
            <v>99874608</v>
          </cell>
          <cell r="E641">
            <v>155760384</v>
          </cell>
          <cell r="F641">
            <v>350596928</v>
          </cell>
          <cell r="G641">
            <v>606231920</v>
          </cell>
        </row>
        <row r="642">
          <cell r="A642" t="str">
            <v>41676</v>
          </cell>
          <cell r="B642" t="str">
            <v>HUILA</v>
          </cell>
          <cell r="C642" t="str">
            <v>SANTA MARÍA</v>
          </cell>
          <cell r="D642">
            <v>42750296</v>
          </cell>
          <cell r="E642">
            <v>66671632</v>
          </cell>
          <cell r="F642">
            <v>168828096</v>
          </cell>
          <cell r="G642">
            <v>278250024</v>
          </cell>
        </row>
        <row r="643">
          <cell r="A643" t="str">
            <v>41770</v>
          </cell>
          <cell r="B643" t="str">
            <v>HUILA</v>
          </cell>
          <cell r="C643" t="str">
            <v>SUAZA</v>
          </cell>
          <cell r="D643">
            <v>100987624</v>
          </cell>
          <cell r="E643">
            <v>116663848</v>
          </cell>
          <cell r="F643">
            <v>315114720</v>
          </cell>
          <cell r="G643">
            <v>532766192</v>
          </cell>
        </row>
        <row r="644">
          <cell r="A644" t="str">
            <v>41791</v>
          </cell>
          <cell r="B644" t="str">
            <v>HUILA</v>
          </cell>
          <cell r="C644" t="str">
            <v>TARQUI</v>
          </cell>
          <cell r="D644">
            <v>63707236</v>
          </cell>
          <cell r="E644">
            <v>66236812</v>
          </cell>
          <cell r="F644">
            <v>198787600</v>
          </cell>
          <cell r="G644">
            <v>328731648</v>
          </cell>
        </row>
        <row r="645">
          <cell r="A645" t="str">
            <v>41797</v>
          </cell>
          <cell r="B645" t="str">
            <v>HUILA</v>
          </cell>
          <cell r="C645" t="str">
            <v>TESALIA</v>
          </cell>
          <cell r="D645">
            <v>40360532</v>
          </cell>
          <cell r="E645">
            <v>46159408</v>
          </cell>
          <cell r="F645">
            <v>113344352</v>
          </cell>
          <cell r="G645">
            <v>199864292</v>
          </cell>
        </row>
        <row r="646">
          <cell r="A646" t="str">
            <v>41799</v>
          </cell>
          <cell r="B646" t="str">
            <v>HUILA</v>
          </cell>
          <cell r="C646" t="str">
            <v>TELLO</v>
          </cell>
          <cell r="D646">
            <v>54380504</v>
          </cell>
          <cell r="E646">
            <v>51828108</v>
          </cell>
          <cell r="F646">
            <v>127263840</v>
          </cell>
          <cell r="G646">
            <v>233472452</v>
          </cell>
        </row>
        <row r="647">
          <cell r="A647" t="str">
            <v>41801</v>
          </cell>
          <cell r="B647" t="str">
            <v>HUILA</v>
          </cell>
          <cell r="C647" t="str">
            <v>TERUEL</v>
          </cell>
          <cell r="D647">
            <v>30912096</v>
          </cell>
          <cell r="E647">
            <v>29217726</v>
          </cell>
          <cell r="F647">
            <v>78918488</v>
          </cell>
          <cell r="G647">
            <v>139048310</v>
          </cell>
        </row>
        <row r="648">
          <cell r="A648" t="str">
            <v>41807</v>
          </cell>
          <cell r="B648" t="str">
            <v>HUILA</v>
          </cell>
          <cell r="C648" t="str">
            <v>TIMANÁ</v>
          </cell>
          <cell r="D648">
            <v>68606264</v>
          </cell>
          <cell r="E648">
            <v>71330360</v>
          </cell>
          <cell r="F648">
            <v>214074176</v>
          </cell>
          <cell r="G648">
            <v>354010800</v>
          </cell>
        </row>
        <row r="649">
          <cell r="A649" t="str">
            <v>41872</v>
          </cell>
          <cell r="B649" t="str">
            <v>HUILA</v>
          </cell>
          <cell r="C649" t="str">
            <v>VILLAVIEJA</v>
          </cell>
          <cell r="D649">
            <v>27358422</v>
          </cell>
          <cell r="E649">
            <v>20687070</v>
          </cell>
          <cell r="F649">
            <v>69845976</v>
          </cell>
          <cell r="G649">
            <v>117891468</v>
          </cell>
        </row>
        <row r="650">
          <cell r="A650" t="str">
            <v>41885</v>
          </cell>
          <cell r="B650" t="str">
            <v>HUILA</v>
          </cell>
          <cell r="C650" t="str">
            <v>YAGUARÁ</v>
          </cell>
          <cell r="D650">
            <v>21109620</v>
          </cell>
          <cell r="E650">
            <v>21947804</v>
          </cell>
          <cell r="F650">
            <v>65868976</v>
          </cell>
          <cell r="G650">
            <v>108926400</v>
          </cell>
        </row>
        <row r="651">
          <cell r="A651" t="str">
            <v>44001</v>
          </cell>
          <cell r="B651" t="str">
            <v>LA GUAJIRA</v>
          </cell>
          <cell r="C651" t="str">
            <v>RIOHACHA</v>
          </cell>
          <cell r="D651">
            <v>1959397504</v>
          </cell>
          <cell r="E651">
            <v>2037197824</v>
          </cell>
          <cell r="F651">
            <v>5158659584</v>
          </cell>
          <cell r="G651">
            <v>9155254912</v>
          </cell>
        </row>
        <row r="652">
          <cell r="A652" t="str">
            <v>44035</v>
          </cell>
          <cell r="B652" t="str">
            <v>LA GUAJIRA</v>
          </cell>
          <cell r="C652" t="str">
            <v>ALBANIA</v>
          </cell>
          <cell r="D652">
            <v>226948320</v>
          </cell>
          <cell r="E652">
            <v>257410448</v>
          </cell>
          <cell r="F652">
            <v>651823232</v>
          </cell>
          <cell r="G652">
            <v>1136182000</v>
          </cell>
        </row>
        <row r="653">
          <cell r="A653" t="str">
            <v>44078</v>
          </cell>
          <cell r="B653" t="str">
            <v>LA GUAJIRA</v>
          </cell>
          <cell r="C653" t="str">
            <v>BARRANCAS</v>
          </cell>
          <cell r="D653">
            <v>288245888</v>
          </cell>
          <cell r="E653">
            <v>299691040</v>
          </cell>
          <cell r="F653">
            <v>843208320</v>
          </cell>
          <cell r="G653">
            <v>1431145248</v>
          </cell>
        </row>
        <row r="654">
          <cell r="A654" t="str">
            <v>44090</v>
          </cell>
          <cell r="B654" t="str">
            <v>LA GUAJIRA</v>
          </cell>
          <cell r="C654" t="str">
            <v>DIBULLA</v>
          </cell>
          <cell r="D654">
            <v>345454272</v>
          </cell>
          <cell r="E654">
            <v>239447312</v>
          </cell>
          <cell r="F654">
            <v>1010560576</v>
          </cell>
          <cell r="G654">
            <v>1595462160</v>
          </cell>
        </row>
        <row r="655">
          <cell r="A655" t="str">
            <v>44098</v>
          </cell>
          <cell r="B655" t="str">
            <v>LA GUAJIRA</v>
          </cell>
          <cell r="C655" t="str">
            <v>DISTRACCIÓN</v>
          </cell>
          <cell r="D655">
            <v>87978880</v>
          </cell>
          <cell r="E655">
            <v>83849504</v>
          </cell>
          <cell r="F655">
            <v>231628880</v>
          </cell>
          <cell r="G655">
            <v>403457264</v>
          </cell>
        </row>
        <row r="656">
          <cell r="A656" t="str">
            <v>44110</v>
          </cell>
          <cell r="B656" t="str">
            <v>LA GUAJIRA</v>
          </cell>
          <cell r="C656" t="str">
            <v>EL MOLINO</v>
          </cell>
          <cell r="D656">
            <v>37638848</v>
          </cell>
          <cell r="E656">
            <v>26088900</v>
          </cell>
          <cell r="F656">
            <v>99094752</v>
          </cell>
          <cell r="G656">
            <v>162822500</v>
          </cell>
        </row>
        <row r="657">
          <cell r="A657" t="str">
            <v>44279</v>
          </cell>
          <cell r="B657" t="str">
            <v>LA GUAJIRA</v>
          </cell>
          <cell r="C657" t="str">
            <v>FONSECA</v>
          </cell>
          <cell r="D657">
            <v>242185312</v>
          </cell>
          <cell r="E657">
            <v>251801584</v>
          </cell>
          <cell r="F657">
            <v>618298432</v>
          </cell>
          <cell r="G657">
            <v>1112285328</v>
          </cell>
        </row>
        <row r="658">
          <cell r="A658" t="str">
            <v>44378</v>
          </cell>
          <cell r="B658" t="str">
            <v>LA GUAJIRA</v>
          </cell>
          <cell r="C658" t="str">
            <v>HATONUEVO</v>
          </cell>
          <cell r="D658">
            <v>138414784</v>
          </cell>
          <cell r="E658">
            <v>156993504</v>
          </cell>
          <cell r="F658">
            <v>397544128</v>
          </cell>
          <cell r="G658">
            <v>692952416</v>
          </cell>
        </row>
        <row r="659">
          <cell r="A659" t="str">
            <v>44420</v>
          </cell>
          <cell r="B659" t="str">
            <v>LA GUAJIRA</v>
          </cell>
          <cell r="C659" t="str">
            <v>LA JAGUA DEL PILAR</v>
          </cell>
          <cell r="D659">
            <v>18656788</v>
          </cell>
          <cell r="E659">
            <v>21160996</v>
          </cell>
          <cell r="F659">
            <v>53584568</v>
          </cell>
          <cell r="G659">
            <v>93402352</v>
          </cell>
        </row>
        <row r="660">
          <cell r="A660" t="str">
            <v>44430</v>
          </cell>
          <cell r="B660" t="str">
            <v>LA GUAJIRA</v>
          </cell>
          <cell r="C660" t="str">
            <v>MAICAO</v>
          </cell>
          <cell r="D660">
            <v>2483101952</v>
          </cell>
          <cell r="E660">
            <v>2581696512</v>
          </cell>
          <cell r="F660">
            <v>7263841280</v>
          </cell>
          <cell r="G660">
            <v>12328639744</v>
          </cell>
        </row>
        <row r="661">
          <cell r="A661" t="str">
            <v>44560</v>
          </cell>
          <cell r="B661" t="str">
            <v>LA GUAJIRA</v>
          </cell>
          <cell r="C661" t="str">
            <v>MANAURE</v>
          </cell>
          <cell r="D661">
            <v>1907340416</v>
          </cell>
          <cell r="E661">
            <v>1983073792</v>
          </cell>
          <cell r="F661">
            <v>6695472640</v>
          </cell>
          <cell r="G661">
            <v>10585886848</v>
          </cell>
        </row>
        <row r="662">
          <cell r="A662" t="str">
            <v>44650</v>
          </cell>
          <cell r="B662" t="str">
            <v>LA GUAJIRA</v>
          </cell>
          <cell r="C662" t="str">
            <v>SAN JUAN DEL CESAR</v>
          </cell>
          <cell r="D662">
            <v>262103728</v>
          </cell>
          <cell r="E662">
            <v>297284608</v>
          </cell>
          <cell r="F662">
            <v>752793856</v>
          </cell>
          <cell r="G662">
            <v>1312182192</v>
          </cell>
        </row>
        <row r="663">
          <cell r="A663" t="str">
            <v>44847</v>
          </cell>
          <cell r="B663" t="str">
            <v>LA GUAJIRA</v>
          </cell>
          <cell r="C663" t="str">
            <v>URIBIA</v>
          </cell>
          <cell r="D663">
            <v>4492459008</v>
          </cell>
          <cell r="E663">
            <v>3113891840</v>
          </cell>
          <cell r="F663">
            <v>15770198016</v>
          </cell>
          <cell r="G663">
            <v>23376548864</v>
          </cell>
        </row>
        <row r="664">
          <cell r="A664" t="str">
            <v>44855</v>
          </cell>
          <cell r="B664" t="str">
            <v>LA GUAJIRA</v>
          </cell>
          <cell r="C664" t="str">
            <v>URUMITA</v>
          </cell>
          <cell r="D664">
            <v>41960344</v>
          </cell>
          <cell r="E664">
            <v>38779052</v>
          </cell>
          <cell r="F664">
            <v>147296384</v>
          </cell>
          <cell r="G664">
            <v>228035780</v>
          </cell>
        </row>
        <row r="665">
          <cell r="A665" t="str">
            <v>44874</v>
          </cell>
          <cell r="B665" t="str">
            <v>LA GUAJIRA</v>
          </cell>
          <cell r="C665" t="str">
            <v>VILLANUEVA</v>
          </cell>
          <cell r="D665">
            <v>111575624</v>
          </cell>
          <cell r="E665">
            <v>84367904</v>
          </cell>
          <cell r="F665">
            <v>284852224</v>
          </cell>
          <cell r="G665">
            <v>480795752</v>
          </cell>
        </row>
        <row r="666">
          <cell r="A666" t="str">
            <v>47001</v>
          </cell>
          <cell r="B666" t="str">
            <v>MAGDALENA</v>
          </cell>
          <cell r="C666" t="str">
            <v>SANTA MARTA</v>
          </cell>
          <cell r="D666">
            <v>2237194752</v>
          </cell>
          <cell r="E666">
            <v>1744519040</v>
          </cell>
          <cell r="F666">
            <v>5235589120</v>
          </cell>
          <cell r="G666">
            <v>9217302912</v>
          </cell>
        </row>
        <row r="667">
          <cell r="A667" t="str">
            <v>47030</v>
          </cell>
          <cell r="B667" t="str">
            <v>MAGDALENA</v>
          </cell>
          <cell r="C667" t="str">
            <v>ALGARROBO</v>
          </cell>
          <cell r="D667">
            <v>99843624</v>
          </cell>
          <cell r="E667">
            <v>94370952</v>
          </cell>
          <cell r="F667">
            <v>286763104</v>
          </cell>
          <cell r="G667">
            <v>480977680</v>
          </cell>
        </row>
        <row r="668">
          <cell r="A668" t="str">
            <v>47053</v>
          </cell>
          <cell r="B668" t="str">
            <v>MAGDALENA</v>
          </cell>
          <cell r="C668" t="str">
            <v>ARACATACA</v>
          </cell>
          <cell r="D668">
            <v>242499520</v>
          </cell>
          <cell r="E668">
            <v>168085520</v>
          </cell>
          <cell r="F668">
            <v>638447488</v>
          </cell>
          <cell r="G668">
            <v>1049032528</v>
          </cell>
        </row>
        <row r="669">
          <cell r="A669" t="str">
            <v>47058</v>
          </cell>
          <cell r="B669" t="str">
            <v>MAGDALENA</v>
          </cell>
          <cell r="C669" t="str">
            <v>ARIGUANÍ</v>
          </cell>
          <cell r="D669">
            <v>214690800</v>
          </cell>
          <cell r="E669">
            <v>198413648</v>
          </cell>
          <cell r="F669">
            <v>837382656</v>
          </cell>
          <cell r="G669">
            <v>1250487104</v>
          </cell>
        </row>
        <row r="670">
          <cell r="A670" t="str">
            <v>47161</v>
          </cell>
          <cell r="B670" t="str">
            <v>MAGDALENA</v>
          </cell>
          <cell r="C670" t="str">
            <v>CERRO SAN ANTONIO</v>
          </cell>
          <cell r="D670">
            <v>62735840</v>
          </cell>
          <cell r="E670">
            <v>43484564</v>
          </cell>
          <cell r="F670">
            <v>165169568</v>
          </cell>
          <cell r="G670">
            <v>271389972</v>
          </cell>
        </row>
        <row r="671">
          <cell r="A671" t="str">
            <v>47170</v>
          </cell>
          <cell r="B671" t="str">
            <v>MAGDALENA</v>
          </cell>
          <cell r="C671" t="str">
            <v>CHIVOLO</v>
          </cell>
          <cell r="D671">
            <v>150555392</v>
          </cell>
          <cell r="E671">
            <v>156533392</v>
          </cell>
          <cell r="F671">
            <v>528505312</v>
          </cell>
          <cell r="G671">
            <v>835594096</v>
          </cell>
        </row>
        <row r="672">
          <cell r="A672" t="str">
            <v>47189</v>
          </cell>
          <cell r="B672" t="str">
            <v>MAGDALENA</v>
          </cell>
          <cell r="C672" t="str">
            <v>CIÉNAGA</v>
          </cell>
          <cell r="D672">
            <v>684593344</v>
          </cell>
          <cell r="E672">
            <v>474517312</v>
          </cell>
          <cell r="F672">
            <v>1802382592</v>
          </cell>
          <cell r="G672">
            <v>2961493248</v>
          </cell>
        </row>
        <row r="673">
          <cell r="A673" t="str">
            <v>47205</v>
          </cell>
          <cell r="B673" t="str">
            <v>MAGDALENA</v>
          </cell>
          <cell r="C673" t="str">
            <v>CONCORDIA</v>
          </cell>
          <cell r="D673">
            <v>60009732</v>
          </cell>
          <cell r="E673">
            <v>62392496</v>
          </cell>
          <cell r="F673">
            <v>189590800</v>
          </cell>
          <cell r="G673">
            <v>311993028</v>
          </cell>
        </row>
        <row r="674">
          <cell r="A674" t="str">
            <v>47245</v>
          </cell>
          <cell r="B674" t="str">
            <v>MAGDALENA</v>
          </cell>
          <cell r="C674" t="str">
            <v>EL BANCO</v>
          </cell>
          <cell r="D674">
            <v>477717600</v>
          </cell>
          <cell r="E674">
            <v>397348800</v>
          </cell>
          <cell r="F674">
            <v>1509269504</v>
          </cell>
          <cell r="G674">
            <v>2384335904</v>
          </cell>
        </row>
        <row r="675">
          <cell r="A675" t="str">
            <v>47258</v>
          </cell>
          <cell r="B675" t="str">
            <v>MAGDALENA</v>
          </cell>
          <cell r="C675" t="str">
            <v>EL PIÑON</v>
          </cell>
          <cell r="D675">
            <v>84199504</v>
          </cell>
          <cell r="E675">
            <v>106996688</v>
          </cell>
          <cell r="F675">
            <v>295571520</v>
          </cell>
          <cell r="G675">
            <v>486767712</v>
          </cell>
        </row>
        <row r="676">
          <cell r="A676" t="str">
            <v>47268</v>
          </cell>
          <cell r="B676" t="str">
            <v>MAGDALENA</v>
          </cell>
          <cell r="C676" t="str">
            <v>EL RETÉN</v>
          </cell>
          <cell r="D676">
            <v>194898864</v>
          </cell>
          <cell r="E676">
            <v>151978192</v>
          </cell>
          <cell r="F676">
            <v>513125568</v>
          </cell>
          <cell r="G676">
            <v>860002624</v>
          </cell>
        </row>
        <row r="677">
          <cell r="A677" t="str">
            <v>47288</v>
          </cell>
          <cell r="B677" t="str">
            <v>MAGDALENA</v>
          </cell>
          <cell r="C677" t="str">
            <v>FUNDACIÓN</v>
          </cell>
          <cell r="D677">
            <v>418286880</v>
          </cell>
          <cell r="E677">
            <v>355823616</v>
          </cell>
          <cell r="F677">
            <v>1201371008</v>
          </cell>
          <cell r="G677">
            <v>1975481504</v>
          </cell>
        </row>
        <row r="678">
          <cell r="A678" t="str">
            <v>47318</v>
          </cell>
          <cell r="B678" t="str">
            <v>MAGDALENA</v>
          </cell>
          <cell r="C678" t="str">
            <v>GUAMAL</v>
          </cell>
          <cell r="D678">
            <v>167655520</v>
          </cell>
          <cell r="E678">
            <v>232416672</v>
          </cell>
          <cell r="F678">
            <v>588533120</v>
          </cell>
          <cell r="G678">
            <v>988605312</v>
          </cell>
        </row>
        <row r="679">
          <cell r="A679" t="str">
            <v>47460</v>
          </cell>
          <cell r="B679" t="str">
            <v>MAGDALENA</v>
          </cell>
          <cell r="C679" t="str">
            <v>NUEVA GRANADA</v>
          </cell>
          <cell r="D679">
            <v>255961888</v>
          </cell>
          <cell r="E679">
            <v>266125168</v>
          </cell>
          <cell r="F679">
            <v>898521216</v>
          </cell>
          <cell r="G679">
            <v>1420608272</v>
          </cell>
        </row>
        <row r="680">
          <cell r="A680" t="str">
            <v>47541</v>
          </cell>
          <cell r="B680" t="str">
            <v>MAGDALENA</v>
          </cell>
          <cell r="C680" t="str">
            <v>PEDRAZA</v>
          </cell>
          <cell r="D680">
            <v>60104148</v>
          </cell>
          <cell r="E680">
            <v>45447752</v>
          </cell>
          <cell r="F680">
            <v>172626432</v>
          </cell>
          <cell r="G680">
            <v>278178332</v>
          </cell>
        </row>
        <row r="681">
          <cell r="A681" t="str">
            <v>47545</v>
          </cell>
          <cell r="B681" t="str">
            <v>MAGDALENA</v>
          </cell>
          <cell r="C681" t="str">
            <v>PIJIÑO DEL CARMEN</v>
          </cell>
          <cell r="D681">
            <v>142645936</v>
          </cell>
          <cell r="E681">
            <v>121344432</v>
          </cell>
          <cell r="F681">
            <v>455218336</v>
          </cell>
          <cell r="G681">
            <v>719208704</v>
          </cell>
        </row>
        <row r="682">
          <cell r="A682" t="str">
            <v>47551</v>
          </cell>
          <cell r="B682" t="str">
            <v>MAGDALENA</v>
          </cell>
          <cell r="C682" t="str">
            <v>PIVIJAY</v>
          </cell>
          <cell r="D682">
            <v>230727712</v>
          </cell>
          <cell r="E682">
            <v>239889040</v>
          </cell>
          <cell r="F682">
            <v>607454912</v>
          </cell>
          <cell r="G682">
            <v>1078071664</v>
          </cell>
        </row>
        <row r="683">
          <cell r="A683" t="str">
            <v>47555</v>
          </cell>
          <cell r="B683" t="str">
            <v>MAGDALENA</v>
          </cell>
          <cell r="C683" t="str">
            <v>PLATO</v>
          </cell>
          <cell r="D683">
            <v>380386208</v>
          </cell>
          <cell r="E683">
            <v>435038944</v>
          </cell>
          <cell r="F683">
            <v>1201767040</v>
          </cell>
          <cell r="G683">
            <v>2017192192</v>
          </cell>
        </row>
        <row r="684">
          <cell r="A684" t="str">
            <v>47570</v>
          </cell>
          <cell r="B684" t="str">
            <v>MAGDALENA</v>
          </cell>
          <cell r="C684" t="str">
            <v>PUEBLOVIEJO</v>
          </cell>
          <cell r="D684">
            <v>236746368</v>
          </cell>
          <cell r="E684">
            <v>225634464</v>
          </cell>
          <cell r="F684">
            <v>692556352</v>
          </cell>
          <cell r="G684">
            <v>1154937184</v>
          </cell>
        </row>
        <row r="685">
          <cell r="A685" t="str">
            <v>47605</v>
          </cell>
          <cell r="B685" t="str">
            <v>MAGDALENA</v>
          </cell>
          <cell r="C685" t="str">
            <v>REMOLINO</v>
          </cell>
          <cell r="D685">
            <v>46374780</v>
          </cell>
          <cell r="E685">
            <v>36162112</v>
          </cell>
          <cell r="F685">
            <v>122094528</v>
          </cell>
          <cell r="G685">
            <v>204631420</v>
          </cell>
        </row>
        <row r="686">
          <cell r="A686" t="str">
            <v>47660</v>
          </cell>
          <cell r="B686" t="str">
            <v>MAGDALENA</v>
          </cell>
          <cell r="C686" t="str">
            <v>SABANAS DE SAN ANGEL</v>
          </cell>
          <cell r="D686">
            <v>211361728</v>
          </cell>
          <cell r="E686">
            <v>201441264</v>
          </cell>
          <cell r="F686">
            <v>618298432</v>
          </cell>
          <cell r="G686">
            <v>1031101424</v>
          </cell>
        </row>
        <row r="687">
          <cell r="A687" t="str">
            <v>47675</v>
          </cell>
          <cell r="B687" t="str">
            <v>MAGDALENA</v>
          </cell>
          <cell r="C687" t="str">
            <v>SALAMINA</v>
          </cell>
          <cell r="D687">
            <v>43377612</v>
          </cell>
          <cell r="E687">
            <v>50111084</v>
          </cell>
          <cell r="F687">
            <v>152271520</v>
          </cell>
          <cell r="G687">
            <v>245760216</v>
          </cell>
        </row>
        <row r="688">
          <cell r="A688" t="str">
            <v>47692</v>
          </cell>
          <cell r="B688" t="str">
            <v>MAGDALENA</v>
          </cell>
          <cell r="C688" t="str">
            <v>SAN SEBASTIÁN DE BUENAVISTA</v>
          </cell>
          <cell r="D688">
            <v>149201200</v>
          </cell>
          <cell r="E688">
            <v>193906768</v>
          </cell>
          <cell r="F688">
            <v>654689472</v>
          </cell>
          <cell r="G688">
            <v>997797440</v>
          </cell>
        </row>
        <row r="689">
          <cell r="A689" t="str">
            <v>47703</v>
          </cell>
          <cell r="B689" t="str">
            <v>MAGDALENA</v>
          </cell>
          <cell r="C689" t="str">
            <v>SAN ZENÓN</v>
          </cell>
          <cell r="D689">
            <v>87348976</v>
          </cell>
          <cell r="E689">
            <v>74305048</v>
          </cell>
          <cell r="F689">
            <v>250876912</v>
          </cell>
          <cell r="G689">
            <v>412530936</v>
          </cell>
        </row>
        <row r="690">
          <cell r="A690" t="str">
            <v>47707</v>
          </cell>
          <cell r="B690" t="str">
            <v>MAGDALENA</v>
          </cell>
          <cell r="C690" t="str">
            <v>SANTA ANA</v>
          </cell>
          <cell r="D690">
            <v>172092816</v>
          </cell>
          <cell r="E690">
            <v>161033376</v>
          </cell>
          <cell r="F690">
            <v>543698688</v>
          </cell>
          <cell r="G690">
            <v>876824880</v>
          </cell>
        </row>
        <row r="691">
          <cell r="A691" t="str">
            <v>47720</v>
          </cell>
          <cell r="B691" t="str">
            <v>MAGDALENA</v>
          </cell>
          <cell r="C691" t="str">
            <v>SANTA BÁRBARA DE PINTO</v>
          </cell>
          <cell r="D691">
            <v>95909360</v>
          </cell>
          <cell r="E691">
            <v>91407768</v>
          </cell>
          <cell r="F691">
            <v>252508096</v>
          </cell>
          <cell r="G691">
            <v>439825224</v>
          </cell>
        </row>
        <row r="692">
          <cell r="A692" t="str">
            <v>47745</v>
          </cell>
          <cell r="B692" t="str">
            <v>MAGDALENA</v>
          </cell>
          <cell r="C692" t="str">
            <v>SITIONUEVO</v>
          </cell>
          <cell r="D692">
            <v>213366464</v>
          </cell>
          <cell r="E692">
            <v>203351904</v>
          </cell>
          <cell r="F692">
            <v>624162880</v>
          </cell>
          <cell r="G692">
            <v>1040881248</v>
          </cell>
        </row>
        <row r="693">
          <cell r="A693" t="str">
            <v>47798</v>
          </cell>
          <cell r="B693" t="str">
            <v>MAGDALENA</v>
          </cell>
          <cell r="C693" t="str">
            <v>TENERIFE</v>
          </cell>
          <cell r="D693">
            <v>117287464</v>
          </cell>
          <cell r="E693">
            <v>110858648</v>
          </cell>
          <cell r="F693">
            <v>336863904</v>
          </cell>
          <cell r="G693">
            <v>565010016</v>
          </cell>
        </row>
        <row r="694">
          <cell r="A694" t="str">
            <v>47960</v>
          </cell>
          <cell r="B694" t="str">
            <v>MAGDALENA</v>
          </cell>
          <cell r="C694" t="str">
            <v>ZAPAYÁN</v>
          </cell>
          <cell r="D694">
            <v>80101488</v>
          </cell>
          <cell r="E694">
            <v>83282024</v>
          </cell>
          <cell r="F694">
            <v>281185952</v>
          </cell>
          <cell r="G694">
            <v>444569464</v>
          </cell>
        </row>
        <row r="695">
          <cell r="A695" t="str">
            <v>47980</v>
          </cell>
          <cell r="B695" t="str">
            <v>MAGDALENA</v>
          </cell>
          <cell r="C695" t="str">
            <v>ZONA BANANERA</v>
          </cell>
          <cell r="D695">
            <v>568300160</v>
          </cell>
          <cell r="E695">
            <v>443148896</v>
          </cell>
          <cell r="F695">
            <v>1496208384</v>
          </cell>
          <cell r="G695">
            <v>2507657440</v>
          </cell>
        </row>
        <row r="696">
          <cell r="A696" t="str">
            <v>50001</v>
          </cell>
          <cell r="B696" t="str">
            <v>META</v>
          </cell>
          <cell r="C696" t="str">
            <v>VILLAVICENCIO</v>
          </cell>
          <cell r="D696">
            <v>1212125056</v>
          </cell>
          <cell r="E696">
            <v>1260254080</v>
          </cell>
          <cell r="F696">
            <v>3404007168</v>
          </cell>
          <cell r="G696">
            <v>5876386304</v>
          </cell>
        </row>
        <row r="697">
          <cell r="A697" t="str">
            <v>50006</v>
          </cell>
          <cell r="B697" t="str">
            <v>META</v>
          </cell>
          <cell r="C697" t="str">
            <v>ACACÍAS</v>
          </cell>
          <cell r="D697">
            <v>283665120</v>
          </cell>
          <cell r="E697">
            <v>294928416</v>
          </cell>
          <cell r="F697">
            <v>724196288</v>
          </cell>
          <cell r="G697">
            <v>1302789824</v>
          </cell>
        </row>
        <row r="698">
          <cell r="A698" t="str">
            <v>50110</v>
          </cell>
          <cell r="B698" t="str">
            <v>META</v>
          </cell>
          <cell r="C698" t="str">
            <v>BARRANCA DE UPÍA</v>
          </cell>
          <cell r="D698">
            <v>38043780</v>
          </cell>
          <cell r="E698">
            <v>28766806</v>
          </cell>
          <cell r="F698">
            <v>97125672</v>
          </cell>
          <cell r="G698">
            <v>163936258</v>
          </cell>
        </row>
        <row r="699">
          <cell r="A699" t="str">
            <v>50124</v>
          </cell>
          <cell r="B699" t="str">
            <v>META</v>
          </cell>
          <cell r="C699" t="str">
            <v>CABUYARO</v>
          </cell>
          <cell r="D699">
            <v>45777340</v>
          </cell>
          <cell r="E699">
            <v>43628740</v>
          </cell>
          <cell r="F699">
            <v>107130304</v>
          </cell>
          <cell r="G699">
            <v>196536384</v>
          </cell>
        </row>
        <row r="700">
          <cell r="A700" t="str">
            <v>50150</v>
          </cell>
          <cell r="B700" t="str">
            <v>META</v>
          </cell>
          <cell r="C700" t="str">
            <v>CASTILLA LA NUEVA</v>
          </cell>
          <cell r="D700">
            <v>47666288</v>
          </cell>
          <cell r="E700">
            <v>59470724</v>
          </cell>
          <cell r="F700">
            <v>133861088</v>
          </cell>
          <cell r="G700">
            <v>240998100</v>
          </cell>
        </row>
        <row r="701">
          <cell r="A701" t="str">
            <v>50223</v>
          </cell>
          <cell r="B701" t="str">
            <v>META</v>
          </cell>
          <cell r="C701" t="str">
            <v>CUBARRAL</v>
          </cell>
          <cell r="D701">
            <v>25535116</v>
          </cell>
          <cell r="E701">
            <v>26549020</v>
          </cell>
          <cell r="F701">
            <v>59758492</v>
          </cell>
          <cell r="G701">
            <v>111842628</v>
          </cell>
        </row>
        <row r="702">
          <cell r="A702" t="str">
            <v>50226</v>
          </cell>
          <cell r="B702" t="str">
            <v>META</v>
          </cell>
          <cell r="C702" t="str">
            <v>CUMARAL</v>
          </cell>
          <cell r="D702">
            <v>73136864</v>
          </cell>
          <cell r="E702">
            <v>84489840</v>
          </cell>
          <cell r="F702">
            <v>228211152</v>
          </cell>
          <cell r="G702">
            <v>385837856</v>
          </cell>
        </row>
        <row r="703">
          <cell r="A703" t="str">
            <v>50245</v>
          </cell>
          <cell r="B703" t="str">
            <v>META</v>
          </cell>
          <cell r="C703" t="str">
            <v>EL CALVARIO</v>
          </cell>
          <cell r="D703">
            <v>8231424</v>
          </cell>
          <cell r="E703">
            <v>6418697</v>
          </cell>
          <cell r="F703">
            <v>19263570</v>
          </cell>
          <cell r="G703">
            <v>33913691</v>
          </cell>
        </row>
        <row r="704">
          <cell r="A704" t="str">
            <v>50251</v>
          </cell>
          <cell r="B704" t="str">
            <v>META</v>
          </cell>
          <cell r="C704" t="str">
            <v>EL CASTILLO</v>
          </cell>
          <cell r="D704">
            <v>36812756</v>
          </cell>
          <cell r="E704">
            <v>30619562</v>
          </cell>
          <cell r="F704">
            <v>116303800</v>
          </cell>
          <cell r="G704">
            <v>183736118</v>
          </cell>
        </row>
        <row r="705">
          <cell r="A705" t="str">
            <v>50270</v>
          </cell>
          <cell r="B705" t="str">
            <v>META</v>
          </cell>
          <cell r="C705" t="str">
            <v>EL DORADO</v>
          </cell>
          <cell r="D705">
            <v>16794760</v>
          </cell>
          <cell r="E705">
            <v>14286778</v>
          </cell>
          <cell r="F705">
            <v>42876976</v>
          </cell>
          <cell r="G705">
            <v>73958514</v>
          </cell>
        </row>
        <row r="706">
          <cell r="A706" t="str">
            <v>50287</v>
          </cell>
          <cell r="B706" t="str">
            <v>META</v>
          </cell>
          <cell r="C706" t="str">
            <v>FUENTE DE ORO</v>
          </cell>
          <cell r="D706">
            <v>59717652</v>
          </cell>
          <cell r="E706">
            <v>41392544</v>
          </cell>
          <cell r="F706">
            <v>139754080</v>
          </cell>
          <cell r="G706">
            <v>240864276</v>
          </cell>
        </row>
        <row r="707">
          <cell r="A707" t="str">
            <v>50313</v>
          </cell>
          <cell r="B707" t="str">
            <v>META</v>
          </cell>
          <cell r="C707" t="str">
            <v>GRANADA</v>
          </cell>
          <cell r="D707">
            <v>283187520</v>
          </cell>
          <cell r="E707">
            <v>392575808</v>
          </cell>
          <cell r="F707">
            <v>883638528</v>
          </cell>
          <cell r="G707">
            <v>1559401856</v>
          </cell>
        </row>
        <row r="708">
          <cell r="A708" t="str">
            <v>50318</v>
          </cell>
          <cell r="B708" t="str">
            <v>META</v>
          </cell>
          <cell r="C708" t="str">
            <v>GUAMAL</v>
          </cell>
          <cell r="D708">
            <v>39479120</v>
          </cell>
          <cell r="E708">
            <v>45151356</v>
          </cell>
          <cell r="F708">
            <v>110869088</v>
          </cell>
          <cell r="G708">
            <v>195499564</v>
          </cell>
        </row>
        <row r="709">
          <cell r="A709" t="str">
            <v>50325</v>
          </cell>
          <cell r="B709" t="str">
            <v>META</v>
          </cell>
          <cell r="C709" t="str">
            <v>MAPIRIPÁN</v>
          </cell>
          <cell r="D709">
            <v>72356872</v>
          </cell>
          <cell r="E709">
            <v>56422420</v>
          </cell>
          <cell r="F709">
            <v>211666224</v>
          </cell>
          <cell r="G709">
            <v>340445516</v>
          </cell>
        </row>
        <row r="710">
          <cell r="A710" t="str">
            <v>50330</v>
          </cell>
          <cell r="B710" t="str">
            <v>META</v>
          </cell>
          <cell r="C710" t="str">
            <v>MESETAS</v>
          </cell>
          <cell r="D710">
            <v>60485476</v>
          </cell>
          <cell r="E710">
            <v>57170116</v>
          </cell>
          <cell r="F710">
            <v>173721664</v>
          </cell>
          <cell r="G710">
            <v>291377256</v>
          </cell>
        </row>
        <row r="711">
          <cell r="A711" t="str">
            <v>50350</v>
          </cell>
          <cell r="B711" t="str">
            <v>META</v>
          </cell>
          <cell r="C711" t="str">
            <v>LA MACARENA</v>
          </cell>
          <cell r="D711">
            <v>160990720</v>
          </cell>
          <cell r="E711">
            <v>167383056</v>
          </cell>
          <cell r="F711">
            <v>470947648</v>
          </cell>
          <cell r="G711">
            <v>799321424</v>
          </cell>
        </row>
        <row r="712">
          <cell r="A712" t="str">
            <v>50370</v>
          </cell>
          <cell r="B712" t="str">
            <v>META</v>
          </cell>
          <cell r="C712" t="str">
            <v>LA URIBE</v>
          </cell>
          <cell r="D712">
            <v>94845776</v>
          </cell>
          <cell r="E712">
            <v>98611744</v>
          </cell>
          <cell r="F712">
            <v>302676224</v>
          </cell>
          <cell r="G712">
            <v>496133744</v>
          </cell>
        </row>
        <row r="713">
          <cell r="A713" t="str">
            <v>50400</v>
          </cell>
          <cell r="B713" t="str">
            <v>META</v>
          </cell>
          <cell r="C713" t="str">
            <v>LEJANÍAS</v>
          </cell>
          <cell r="D713">
            <v>55632180</v>
          </cell>
          <cell r="E713">
            <v>57841128</v>
          </cell>
          <cell r="F713">
            <v>175760656</v>
          </cell>
          <cell r="G713">
            <v>289233964</v>
          </cell>
        </row>
        <row r="714">
          <cell r="A714" t="str">
            <v>50450</v>
          </cell>
          <cell r="B714" t="str">
            <v>META</v>
          </cell>
          <cell r="C714" t="str">
            <v>PUERTO CONCORDIA</v>
          </cell>
          <cell r="D714">
            <v>85991824</v>
          </cell>
          <cell r="E714">
            <v>67054680</v>
          </cell>
          <cell r="F714">
            <v>251552688</v>
          </cell>
          <cell r="G714">
            <v>404599192</v>
          </cell>
        </row>
        <row r="715">
          <cell r="A715" t="str">
            <v>50568</v>
          </cell>
          <cell r="B715" t="str">
            <v>META</v>
          </cell>
          <cell r="C715" t="str">
            <v>PUERTO GAITÁN</v>
          </cell>
          <cell r="D715">
            <v>572468992</v>
          </cell>
          <cell r="E715">
            <v>446399680</v>
          </cell>
          <cell r="F715">
            <v>1674648832</v>
          </cell>
          <cell r="G715">
            <v>2693517504</v>
          </cell>
        </row>
        <row r="716">
          <cell r="A716" t="str">
            <v>50573</v>
          </cell>
          <cell r="B716" t="str">
            <v>META</v>
          </cell>
          <cell r="C716" t="str">
            <v>PUERTO LÓPEZ</v>
          </cell>
          <cell r="D716">
            <v>173716256</v>
          </cell>
          <cell r="E716">
            <v>180613872</v>
          </cell>
          <cell r="F716">
            <v>443497088</v>
          </cell>
          <cell r="G716">
            <v>797827216</v>
          </cell>
        </row>
        <row r="717">
          <cell r="A717" t="str">
            <v>50577</v>
          </cell>
          <cell r="B717" t="str">
            <v>META</v>
          </cell>
          <cell r="C717" t="str">
            <v>PUERTO LLERAS</v>
          </cell>
          <cell r="D717">
            <v>52079248</v>
          </cell>
          <cell r="E717">
            <v>40610336</v>
          </cell>
          <cell r="F717">
            <v>137113104</v>
          </cell>
          <cell r="G717">
            <v>229802688</v>
          </cell>
        </row>
        <row r="718">
          <cell r="A718" t="str">
            <v>50590</v>
          </cell>
          <cell r="B718" t="str">
            <v>META</v>
          </cell>
          <cell r="C718" t="str">
            <v>PUERTO RICO</v>
          </cell>
          <cell r="D718">
            <v>78384392</v>
          </cell>
          <cell r="E718">
            <v>74705352</v>
          </cell>
          <cell r="F718">
            <v>206368736</v>
          </cell>
          <cell r="G718">
            <v>359458480</v>
          </cell>
        </row>
        <row r="719">
          <cell r="A719" t="str">
            <v>50606</v>
          </cell>
          <cell r="B719" t="str">
            <v>META</v>
          </cell>
          <cell r="C719" t="str">
            <v>RESTREPO</v>
          </cell>
          <cell r="D719">
            <v>66590820</v>
          </cell>
          <cell r="E719">
            <v>69234888</v>
          </cell>
          <cell r="F719">
            <v>170006160</v>
          </cell>
          <cell r="G719">
            <v>305831868</v>
          </cell>
        </row>
        <row r="720">
          <cell r="A720" t="str">
            <v>50680</v>
          </cell>
          <cell r="B720" t="str">
            <v>META</v>
          </cell>
          <cell r="C720" t="str">
            <v>SAN CARLOS DE GUAROA</v>
          </cell>
          <cell r="D720">
            <v>65612416</v>
          </cell>
          <cell r="E720">
            <v>56848032</v>
          </cell>
          <cell r="F720">
            <v>153549280</v>
          </cell>
          <cell r="G720">
            <v>276009728</v>
          </cell>
        </row>
        <row r="721">
          <cell r="A721" t="str">
            <v>50683</v>
          </cell>
          <cell r="B721" t="str">
            <v>META</v>
          </cell>
          <cell r="C721" t="str">
            <v>SAN JUAN DE ARAMA</v>
          </cell>
          <cell r="D721">
            <v>40395932</v>
          </cell>
          <cell r="E721">
            <v>34999920</v>
          </cell>
          <cell r="F721">
            <v>106353544</v>
          </cell>
          <cell r="G721">
            <v>181749396</v>
          </cell>
        </row>
        <row r="722">
          <cell r="A722" t="str">
            <v>50686</v>
          </cell>
          <cell r="B722" t="str">
            <v>META</v>
          </cell>
          <cell r="C722" t="str">
            <v>SAN JUANITO</v>
          </cell>
          <cell r="D722">
            <v>6034165</v>
          </cell>
          <cell r="E722">
            <v>8365012</v>
          </cell>
          <cell r="F722">
            <v>18828586</v>
          </cell>
          <cell r="G722">
            <v>33227763</v>
          </cell>
        </row>
        <row r="723">
          <cell r="A723" t="str">
            <v>50689</v>
          </cell>
          <cell r="B723" t="str">
            <v>META</v>
          </cell>
          <cell r="C723" t="str">
            <v>SAN MARTÍN</v>
          </cell>
          <cell r="D723">
            <v>99016072</v>
          </cell>
          <cell r="E723">
            <v>102947624</v>
          </cell>
          <cell r="F723">
            <v>252787744</v>
          </cell>
          <cell r="G723">
            <v>454751440</v>
          </cell>
        </row>
        <row r="724">
          <cell r="A724" t="str">
            <v>50711</v>
          </cell>
          <cell r="B724" t="str">
            <v>META</v>
          </cell>
          <cell r="C724" t="str">
            <v>VISTAHERMOSA</v>
          </cell>
          <cell r="D724">
            <v>107840512</v>
          </cell>
          <cell r="E724">
            <v>102778912</v>
          </cell>
          <cell r="F724">
            <v>283920160</v>
          </cell>
          <cell r="G724">
            <v>494539584</v>
          </cell>
        </row>
        <row r="725">
          <cell r="A725" t="str">
            <v>52001</v>
          </cell>
          <cell r="B725" t="str">
            <v>NARINO</v>
          </cell>
          <cell r="C725" t="str">
            <v>PASTO</v>
          </cell>
          <cell r="D725">
            <v>612710016</v>
          </cell>
          <cell r="E725">
            <v>875927872</v>
          </cell>
          <cell r="F725">
            <v>2150839552</v>
          </cell>
          <cell r="G725">
            <v>3639477440</v>
          </cell>
        </row>
        <row r="726">
          <cell r="A726" t="str">
            <v>52019</v>
          </cell>
          <cell r="B726" t="str">
            <v>NARINO</v>
          </cell>
          <cell r="C726" t="str">
            <v>ALBÁN</v>
          </cell>
          <cell r="D726">
            <v>19454484</v>
          </cell>
          <cell r="E726">
            <v>27812054</v>
          </cell>
          <cell r="F726">
            <v>68292464</v>
          </cell>
          <cell r="G726">
            <v>115559002</v>
          </cell>
        </row>
        <row r="727">
          <cell r="A727" t="str">
            <v>52022</v>
          </cell>
          <cell r="B727" t="str">
            <v>NARINO</v>
          </cell>
          <cell r="C727" t="str">
            <v>ALDANA</v>
          </cell>
          <cell r="D727">
            <v>24734100</v>
          </cell>
          <cell r="E727">
            <v>34288264</v>
          </cell>
          <cell r="F727">
            <v>77178560</v>
          </cell>
          <cell r="G727">
            <v>136200924</v>
          </cell>
        </row>
        <row r="728">
          <cell r="A728" t="str">
            <v>52036</v>
          </cell>
          <cell r="B728" t="str">
            <v>NARINO</v>
          </cell>
          <cell r="C728" t="str">
            <v>ANCUYÁ</v>
          </cell>
          <cell r="D728">
            <v>14126185</v>
          </cell>
          <cell r="E728">
            <v>22030626</v>
          </cell>
          <cell r="F728">
            <v>49588152</v>
          </cell>
          <cell r="G728">
            <v>85744963</v>
          </cell>
        </row>
        <row r="729">
          <cell r="A729" t="str">
            <v>52051</v>
          </cell>
          <cell r="B729" t="str">
            <v>NARINO</v>
          </cell>
          <cell r="C729" t="str">
            <v>ARBOLEDA</v>
          </cell>
          <cell r="D729">
            <v>21653956</v>
          </cell>
          <cell r="E729">
            <v>20012226</v>
          </cell>
          <cell r="F729">
            <v>76013424</v>
          </cell>
          <cell r="G729">
            <v>117679606</v>
          </cell>
        </row>
        <row r="730">
          <cell r="A730" t="str">
            <v>52079</v>
          </cell>
          <cell r="B730" t="str">
            <v>NARINO</v>
          </cell>
          <cell r="C730" t="str">
            <v>BARBACOAS</v>
          </cell>
          <cell r="D730">
            <v>518526592</v>
          </cell>
          <cell r="E730">
            <v>494189056</v>
          </cell>
          <cell r="F730">
            <v>1668535680</v>
          </cell>
          <cell r="G730">
            <v>2681251328</v>
          </cell>
        </row>
        <row r="731">
          <cell r="A731" t="str">
            <v>52083</v>
          </cell>
          <cell r="B731" t="str">
            <v>NARINO</v>
          </cell>
          <cell r="C731" t="str">
            <v>BELÉN</v>
          </cell>
          <cell r="D731">
            <v>13010960</v>
          </cell>
          <cell r="E731">
            <v>18600418</v>
          </cell>
          <cell r="F731">
            <v>45673300</v>
          </cell>
          <cell r="G731">
            <v>77284678</v>
          </cell>
        </row>
        <row r="732">
          <cell r="A732" t="str">
            <v>52110</v>
          </cell>
          <cell r="B732" t="str">
            <v>NARINO</v>
          </cell>
          <cell r="C732" t="str">
            <v>BUESACO</v>
          </cell>
          <cell r="D732">
            <v>59027276</v>
          </cell>
          <cell r="E732">
            <v>75009032</v>
          </cell>
          <cell r="F732">
            <v>184184576</v>
          </cell>
          <cell r="G732">
            <v>318220884</v>
          </cell>
        </row>
        <row r="733">
          <cell r="A733" t="str">
            <v>52203</v>
          </cell>
          <cell r="B733" t="str">
            <v>NARINO</v>
          </cell>
          <cell r="C733" t="str">
            <v>COLÓN (GÉNOVA)</v>
          </cell>
          <cell r="D733">
            <v>19496528</v>
          </cell>
          <cell r="E733">
            <v>22522956</v>
          </cell>
          <cell r="F733">
            <v>60835596</v>
          </cell>
          <cell r="G733">
            <v>102855080</v>
          </cell>
        </row>
        <row r="734">
          <cell r="A734" t="str">
            <v>52207</v>
          </cell>
          <cell r="B734" t="str">
            <v>NARINO</v>
          </cell>
          <cell r="C734" t="str">
            <v>CONSACÁ</v>
          </cell>
          <cell r="D734">
            <v>22344334</v>
          </cell>
          <cell r="E734">
            <v>23231542</v>
          </cell>
          <cell r="F734">
            <v>69721688</v>
          </cell>
          <cell r="G734">
            <v>115297564</v>
          </cell>
        </row>
        <row r="735">
          <cell r="A735" t="str">
            <v>52210</v>
          </cell>
          <cell r="B735" t="str">
            <v>NARINO</v>
          </cell>
          <cell r="C735" t="str">
            <v>CONTADERO</v>
          </cell>
          <cell r="D735">
            <v>11382377</v>
          </cell>
          <cell r="E735">
            <v>17751494</v>
          </cell>
          <cell r="F735">
            <v>39956368</v>
          </cell>
          <cell r="G735">
            <v>69090239</v>
          </cell>
        </row>
        <row r="736">
          <cell r="A736" t="str">
            <v>52215</v>
          </cell>
          <cell r="B736" t="str">
            <v>NARINO</v>
          </cell>
          <cell r="C736" t="str">
            <v>CÓRDOBA</v>
          </cell>
          <cell r="D736">
            <v>36731624</v>
          </cell>
          <cell r="E736">
            <v>57285148</v>
          </cell>
          <cell r="F736">
            <v>128941632</v>
          </cell>
          <cell r="G736">
            <v>222958404</v>
          </cell>
        </row>
        <row r="737">
          <cell r="A737" t="str">
            <v>52224</v>
          </cell>
          <cell r="B737" t="str">
            <v>NARINO</v>
          </cell>
          <cell r="C737" t="str">
            <v>CUASPUD</v>
          </cell>
          <cell r="D737">
            <v>19743616</v>
          </cell>
          <cell r="E737">
            <v>20527560</v>
          </cell>
          <cell r="F737">
            <v>77970856</v>
          </cell>
          <cell r="G737">
            <v>118242032</v>
          </cell>
        </row>
        <row r="738">
          <cell r="A738" t="str">
            <v>52227</v>
          </cell>
          <cell r="B738" t="str">
            <v>NARINO</v>
          </cell>
          <cell r="C738" t="str">
            <v>CUMBAL</v>
          </cell>
          <cell r="D738">
            <v>94918056</v>
          </cell>
          <cell r="E738">
            <v>123358616</v>
          </cell>
          <cell r="F738">
            <v>333197600</v>
          </cell>
          <cell r="G738">
            <v>551474272</v>
          </cell>
        </row>
        <row r="739">
          <cell r="A739" t="str">
            <v>52233</v>
          </cell>
          <cell r="B739" t="str">
            <v>NARINO</v>
          </cell>
          <cell r="C739" t="str">
            <v>CUMBITARA</v>
          </cell>
          <cell r="D739">
            <v>36461668</v>
          </cell>
          <cell r="E739">
            <v>34463112</v>
          </cell>
          <cell r="F739">
            <v>104722352</v>
          </cell>
          <cell r="G739">
            <v>175647132</v>
          </cell>
        </row>
        <row r="740">
          <cell r="A740" t="str">
            <v>52240</v>
          </cell>
          <cell r="B740" t="str">
            <v>NARINO</v>
          </cell>
          <cell r="C740" t="str">
            <v>CHACHAGUÍ</v>
          </cell>
          <cell r="D740">
            <v>39475432</v>
          </cell>
          <cell r="E740">
            <v>32834282</v>
          </cell>
          <cell r="F740">
            <v>110858736</v>
          </cell>
          <cell r="G740">
            <v>183168450</v>
          </cell>
        </row>
        <row r="741">
          <cell r="A741" t="str">
            <v>52250</v>
          </cell>
          <cell r="B741" t="str">
            <v>NARINO</v>
          </cell>
          <cell r="C741" t="str">
            <v>EL CHARCO</v>
          </cell>
          <cell r="D741">
            <v>255483936</v>
          </cell>
          <cell r="E741">
            <v>265628240</v>
          </cell>
          <cell r="F741">
            <v>747369536</v>
          </cell>
          <cell r="G741">
            <v>1268481712</v>
          </cell>
        </row>
        <row r="742">
          <cell r="A742" t="str">
            <v>52254</v>
          </cell>
          <cell r="B742" t="str">
            <v>NARINO</v>
          </cell>
          <cell r="C742" t="str">
            <v>EL PEÑOL</v>
          </cell>
          <cell r="D742">
            <v>11931139</v>
          </cell>
          <cell r="E742">
            <v>15506100</v>
          </cell>
          <cell r="F742">
            <v>41882724</v>
          </cell>
          <cell r="G742">
            <v>69319963</v>
          </cell>
        </row>
        <row r="743">
          <cell r="A743" t="str">
            <v>52256</v>
          </cell>
          <cell r="B743" t="str">
            <v>NARINO</v>
          </cell>
          <cell r="C743" t="str">
            <v>EL ROSARIO</v>
          </cell>
          <cell r="D743">
            <v>24790524</v>
          </cell>
          <cell r="E743">
            <v>18745356</v>
          </cell>
          <cell r="F743">
            <v>71201408</v>
          </cell>
          <cell r="G743">
            <v>114737288</v>
          </cell>
        </row>
        <row r="744">
          <cell r="A744" t="str">
            <v>52258</v>
          </cell>
          <cell r="B744" t="str">
            <v>NARINO</v>
          </cell>
          <cell r="C744" t="str">
            <v>EL TABLÓN DE GÓMEZ</v>
          </cell>
          <cell r="D744">
            <v>37669832</v>
          </cell>
          <cell r="E744">
            <v>48956948</v>
          </cell>
          <cell r="F744">
            <v>148764464</v>
          </cell>
          <cell r="G744">
            <v>235391244</v>
          </cell>
        </row>
        <row r="745">
          <cell r="A745" t="str">
            <v>52260</v>
          </cell>
          <cell r="B745" t="str">
            <v>NARINO</v>
          </cell>
          <cell r="C745" t="str">
            <v>EL TAMBO</v>
          </cell>
          <cell r="D745">
            <v>28500198</v>
          </cell>
          <cell r="E745">
            <v>33335816</v>
          </cell>
          <cell r="F745">
            <v>100046272</v>
          </cell>
          <cell r="G745">
            <v>161882286</v>
          </cell>
        </row>
        <row r="746">
          <cell r="A746" t="str">
            <v>52287</v>
          </cell>
          <cell r="B746" t="str">
            <v>NARINO</v>
          </cell>
          <cell r="C746" t="str">
            <v>FUNES</v>
          </cell>
          <cell r="D746">
            <v>15778371</v>
          </cell>
          <cell r="E746">
            <v>18455480</v>
          </cell>
          <cell r="F746">
            <v>62311428</v>
          </cell>
          <cell r="G746">
            <v>96545279</v>
          </cell>
        </row>
        <row r="747">
          <cell r="A747" t="str">
            <v>52317</v>
          </cell>
          <cell r="B747" t="str">
            <v>NARINO</v>
          </cell>
          <cell r="C747" t="str">
            <v>GUACHUCAL</v>
          </cell>
          <cell r="D747">
            <v>40307424</v>
          </cell>
          <cell r="E747">
            <v>41907880</v>
          </cell>
          <cell r="F747">
            <v>141494016</v>
          </cell>
          <cell r="G747">
            <v>223709320</v>
          </cell>
        </row>
        <row r="748">
          <cell r="A748" t="str">
            <v>52320</v>
          </cell>
          <cell r="B748" t="str">
            <v>NARINO</v>
          </cell>
          <cell r="C748" t="str">
            <v>GUAITARILLA</v>
          </cell>
          <cell r="D748">
            <v>22764754</v>
          </cell>
          <cell r="E748">
            <v>26627240</v>
          </cell>
          <cell r="F748">
            <v>79912736</v>
          </cell>
          <cell r="G748">
            <v>129304730</v>
          </cell>
        </row>
        <row r="749">
          <cell r="A749" t="str">
            <v>52323</v>
          </cell>
          <cell r="B749" t="str">
            <v>NARINO</v>
          </cell>
          <cell r="C749" t="str">
            <v>GUALMATÁN</v>
          </cell>
          <cell r="D749">
            <v>16356637</v>
          </cell>
          <cell r="E749">
            <v>23383384</v>
          </cell>
          <cell r="F749">
            <v>57417864</v>
          </cell>
          <cell r="G749">
            <v>97157885</v>
          </cell>
        </row>
        <row r="750">
          <cell r="A750" t="str">
            <v>52352</v>
          </cell>
          <cell r="B750" t="str">
            <v>NARINO</v>
          </cell>
          <cell r="C750" t="str">
            <v>ILES</v>
          </cell>
          <cell r="D750">
            <v>23791470</v>
          </cell>
          <cell r="E750">
            <v>21987680</v>
          </cell>
          <cell r="F750">
            <v>83516888</v>
          </cell>
          <cell r="G750">
            <v>129296038</v>
          </cell>
        </row>
        <row r="751">
          <cell r="A751" t="str">
            <v>52354</v>
          </cell>
          <cell r="B751" t="str">
            <v>NARINO</v>
          </cell>
          <cell r="C751" t="str">
            <v>IMUÉS</v>
          </cell>
          <cell r="D751">
            <v>15506940</v>
          </cell>
          <cell r="E751">
            <v>20153328</v>
          </cell>
          <cell r="F751">
            <v>54435116</v>
          </cell>
          <cell r="G751">
            <v>90095384</v>
          </cell>
        </row>
        <row r="752">
          <cell r="A752" t="str">
            <v>52356</v>
          </cell>
          <cell r="B752" t="str">
            <v>NARINO</v>
          </cell>
          <cell r="C752" t="str">
            <v>IPIALES</v>
          </cell>
          <cell r="D752">
            <v>304775104</v>
          </cell>
          <cell r="E752">
            <v>316876608</v>
          </cell>
          <cell r="F752">
            <v>1069873792</v>
          </cell>
          <cell r="G752">
            <v>1691525504</v>
          </cell>
        </row>
        <row r="753">
          <cell r="A753" t="str">
            <v>52378</v>
          </cell>
          <cell r="B753" t="str">
            <v>NARINO</v>
          </cell>
          <cell r="C753" t="str">
            <v>LA CRUZ</v>
          </cell>
          <cell r="D753">
            <v>39404624</v>
          </cell>
          <cell r="E753">
            <v>40969232</v>
          </cell>
          <cell r="F753">
            <v>138324848</v>
          </cell>
          <cell r="G753">
            <v>218698704</v>
          </cell>
        </row>
        <row r="754">
          <cell r="A754" t="str">
            <v>52381</v>
          </cell>
          <cell r="B754" t="str">
            <v>NARINO</v>
          </cell>
          <cell r="C754" t="str">
            <v>LA FLORIDA</v>
          </cell>
          <cell r="D754">
            <v>25868504</v>
          </cell>
          <cell r="E754">
            <v>36981512</v>
          </cell>
          <cell r="F754">
            <v>102159056</v>
          </cell>
          <cell r="G754">
            <v>165009072</v>
          </cell>
        </row>
        <row r="755">
          <cell r="A755" t="str">
            <v>52385</v>
          </cell>
          <cell r="B755" t="str">
            <v>NARINO</v>
          </cell>
          <cell r="C755" t="str">
            <v>LA LLANADA</v>
          </cell>
          <cell r="D755">
            <v>17186416</v>
          </cell>
          <cell r="E755">
            <v>23825100</v>
          </cell>
          <cell r="F755">
            <v>53627288</v>
          </cell>
          <cell r="G755">
            <v>94638804</v>
          </cell>
        </row>
        <row r="756">
          <cell r="A756" t="str">
            <v>52390</v>
          </cell>
          <cell r="B756" t="str">
            <v>NARINO</v>
          </cell>
          <cell r="C756" t="str">
            <v>LA TOLA</v>
          </cell>
          <cell r="D756">
            <v>92453056</v>
          </cell>
          <cell r="E756">
            <v>96124024</v>
          </cell>
          <cell r="F756">
            <v>324544544</v>
          </cell>
          <cell r="G756">
            <v>513121624</v>
          </cell>
        </row>
        <row r="757">
          <cell r="A757" t="str">
            <v>52399</v>
          </cell>
          <cell r="B757" t="str">
            <v>NARINO</v>
          </cell>
          <cell r="C757" t="str">
            <v>LA UNIÓN</v>
          </cell>
          <cell r="D757">
            <v>78278192</v>
          </cell>
          <cell r="E757">
            <v>122079472</v>
          </cell>
          <cell r="F757">
            <v>274785504</v>
          </cell>
          <cell r="G757">
            <v>475143168</v>
          </cell>
        </row>
        <row r="758">
          <cell r="A758" t="str">
            <v>52405</v>
          </cell>
          <cell r="B758" t="str">
            <v>NARINO</v>
          </cell>
          <cell r="C758" t="str">
            <v>LEIVA</v>
          </cell>
          <cell r="D758">
            <v>47861748</v>
          </cell>
          <cell r="E758">
            <v>45615312</v>
          </cell>
          <cell r="F758">
            <v>126009368</v>
          </cell>
          <cell r="G758">
            <v>219486428</v>
          </cell>
        </row>
        <row r="759">
          <cell r="A759" t="str">
            <v>52411</v>
          </cell>
          <cell r="B759" t="str">
            <v>NARINO</v>
          </cell>
          <cell r="C759" t="str">
            <v>LINARES</v>
          </cell>
          <cell r="D759">
            <v>17029312</v>
          </cell>
          <cell r="E759">
            <v>26558222</v>
          </cell>
          <cell r="F759">
            <v>59779204</v>
          </cell>
          <cell r="G759">
            <v>103366738</v>
          </cell>
        </row>
        <row r="760">
          <cell r="A760" t="str">
            <v>52418</v>
          </cell>
          <cell r="B760" t="str">
            <v>NARINO</v>
          </cell>
          <cell r="C760" t="str">
            <v>LOS ANDES</v>
          </cell>
          <cell r="D760">
            <v>32109192</v>
          </cell>
          <cell r="E760">
            <v>44512168</v>
          </cell>
          <cell r="F760">
            <v>112715184</v>
          </cell>
          <cell r="G760">
            <v>189336544</v>
          </cell>
        </row>
        <row r="761">
          <cell r="A761" t="str">
            <v>52427</v>
          </cell>
          <cell r="B761" t="str">
            <v>NARINO</v>
          </cell>
          <cell r="C761" t="str">
            <v>MAGUI</v>
          </cell>
          <cell r="D761">
            <v>147970912</v>
          </cell>
          <cell r="E761">
            <v>153846288</v>
          </cell>
          <cell r="F761">
            <v>519432832</v>
          </cell>
          <cell r="G761">
            <v>821250032</v>
          </cell>
        </row>
        <row r="762">
          <cell r="A762" t="str">
            <v>52435</v>
          </cell>
          <cell r="B762" t="str">
            <v>NARINO</v>
          </cell>
          <cell r="C762" t="str">
            <v>MALLAMA</v>
          </cell>
          <cell r="D762">
            <v>30376610</v>
          </cell>
          <cell r="E762">
            <v>34453912</v>
          </cell>
          <cell r="F762">
            <v>77551400</v>
          </cell>
          <cell r="G762">
            <v>142381922</v>
          </cell>
        </row>
        <row r="763">
          <cell r="A763" t="str">
            <v>52473</v>
          </cell>
          <cell r="B763" t="str">
            <v>NARINO</v>
          </cell>
          <cell r="C763" t="str">
            <v>MOSQUERA</v>
          </cell>
          <cell r="D763">
            <v>83487000</v>
          </cell>
          <cell r="E763">
            <v>63128692</v>
          </cell>
          <cell r="F763">
            <v>293070336</v>
          </cell>
          <cell r="G763">
            <v>439686028</v>
          </cell>
        </row>
        <row r="764">
          <cell r="A764" t="str">
            <v>52480</v>
          </cell>
          <cell r="B764" t="str">
            <v>NARINO</v>
          </cell>
          <cell r="C764" t="str">
            <v>NARIÑO</v>
          </cell>
          <cell r="D764">
            <v>9582675</v>
          </cell>
          <cell r="E764">
            <v>12453959</v>
          </cell>
          <cell r="F764">
            <v>37843588</v>
          </cell>
          <cell r="G764">
            <v>59880222</v>
          </cell>
        </row>
        <row r="765">
          <cell r="A765" t="str">
            <v>52490</v>
          </cell>
          <cell r="B765" t="str">
            <v>NARINO</v>
          </cell>
          <cell r="C765" t="str">
            <v>OLAYA HERRERA</v>
          </cell>
          <cell r="D765">
            <v>269778272</v>
          </cell>
          <cell r="E765">
            <v>280490176</v>
          </cell>
          <cell r="F765">
            <v>868103424</v>
          </cell>
          <cell r="G765">
            <v>1418371872</v>
          </cell>
        </row>
        <row r="766">
          <cell r="A766" t="str">
            <v>52506</v>
          </cell>
          <cell r="B766" t="str">
            <v>NARINO</v>
          </cell>
          <cell r="C766" t="str">
            <v>OSPINA</v>
          </cell>
          <cell r="D766">
            <v>13612828</v>
          </cell>
          <cell r="E766">
            <v>14153342</v>
          </cell>
          <cell r="F766">
            <v>47786080</v>
          </cell>
          <cell r="G766">
            <v>75552250</v>
          </cell>
        </row>
        <row r="767">
          <cell r="A767" t="str">
            <v>52520</v>
          </cell>
          <cell r="B767" t="str">
            <v>NARINO</v>
          </cell>
          <cell r="C767" t="str">
            <v>FRANCISCO PIZARRO</v>
          </cell>
          <cell r="D767">
            <v>65718628</v>
          </cell>
          <cell r="E767">
            <v>51246052</v>
          </cell>
          <cell r="F767">
            <v>192247312</v>
          </cell>
          <cell r="G767">
            <v>309211992</v>
          </cell>
        </row>
        <row r="768">
          <cell r="A768" t="str">
            <v>52540</v>
          </cell>
          <cell r="B768" t="str">
            <v>NARINO</v>
          </cell>
          <cell r="C768" t="str">
            <v>POLICARPA</v>
          </cell>
          <cell r="D768">
            <v>61098408</v>
          </cell>
          <cell r="E768">
            <v>63524396</v>
          </cell>
          <cell r="F768">
            <v>142985392</v>
          </cell>
          <cell r="G768">
            <v>267608196</v>
          </cell>
        </row>
        <row r="769">
          <cell r="A769" t="str">
            <v>52560</v>
          </cell>
          <cell r="B769" t="str">
            <v>NARINO</v>
          </cell>
          <cell r="C769" t="str">
            <v>POTOSÍ</v>
          </cell>
          <cell r="D769">
            <v>30500524</v>
          </cell>
          <cell r="E769">
            <v>39639484</v>
          </cell>
          <cell r="F769">
            <v>107068160</v>
          </cell>
          <cell r="G769">
            <v>177208168</v>
          </cell>
        </row>
        <row r="770">
          <cell r="A770" t="str">
            <v>52565</v>
          </cell>
          <cell r="B770" t="str">
            <v>NARINO</v>
          </cell>
          <cell r="C770" t="str">
            <v>PROVIDENCIA</v>
          </cell>
          <cell r="D770">
            <v>14381758</v>
          </cell>
          <cell r="E770">
            <v>16614226</v>
          </cell>
          <cell r="F770">
            <v>50485308</v>
          </cell>
          <cell r="G770">
            <v>81481292</v>
          </cell>
        </row>
        <row r="771">
          <cell r="A771" t="str">
            <v>52573</v>
          </cell>
          <cell r="B771" t="str">
            <v>NARINO</v>
          </cell>
          <cell r="C771" t="str">
            <v>PUERRÉS</v>
          </cell>
          <cell r="D771">
            <v>22304504</v>
          </cell>
          <cell r="E771">
            <v>25766814</v>
          </cell>
          <cell r="F771">
            <v>69597408</v>
          </cell>
          <cell r="G771">
            <v>117668726</v>
          </cell>
        </row>
        <row r="772">
          <cell r="A772" t="str">
            <v>52585</v>
          </cell>
          <cell r="B772" t="str">
            <v>NARINO</v>
          </cell>
          <cell r="C772" t="str">
            <v>PUPIALES</v>
          </cell>
          <cell r="D772">
            <v>46503120</v>
          </cell>
          <cell r="E772">
            <v>48349584</v>
          </cell>
          <cell r="F772">
            <v>163243200</v>
          </cell>
          <cell r="G772">
            <v>258095904</v>
          </cell>
        </row>
        <row r="773">
          <cell r="A773" t="str">
            <v>52612</v>
          </cell>
          <cell r="B773" t="str">
            <v>NARINO</v>
          </cell>
          <cell r="C773" t="str">
            <v>RICAURTE</v>
          </cell>
          <cell r="D773">
            <v>177294240</v>
          </cell>
          <cell r="E773">
            <v>138250464</v>
          </cell>
          <cell r="F773">
            <v>570504576</v>
          </cell>
          <cell r="G773">
            <v>886049280</v>
          </cell>
        </row>
        <row r="774">
          <cell r="A774" t="str">
            <v>52621</v>
          </cell>
          <cell r="B774" t="str">
            <v>NARINO</v>
          </cell>
          <cell r="C774" t="str">
            <v>ROBERTO PAYÁN</v>
          </cell>
          <cell r="D774">
            <v>111801328</v>
          </cell>
          <cell r="E774">
            <v>77493696</v>
          </cell>
          <cell r="F774">
            <v>327053472</v>
          </cell>
          <cell r="G774">
            <v>516348496</v>
          </cell>
        </row>
        <row r="775">
          <cell r="A775" t="str">
            <v>52678</v>
          </cell>
          <cell r="B775" t="str">
            <v>NARINO</v>
          </cell>
          <cell r="C775" t="str">
            <v>SAMANIEGO</v>
          </cell>
          <cell r="D775">
            <v>75153792</v>
          </cell>
          <cell r="E775">
            <v>107439560</v>
          </cell>
          <cell r="F775">
            <v>296794912</v>
          </cell>
          <cell r="G775">
            <v>479388264</v>
          </cell>
        </row>
        <row r="776">
          <cell r="A776" t="str">
            <v>52683</v>
          </cell>
          <cell r="B776" t="str">
            <v>NARINO</v>
          </cell>
          <cell r="C776" t="str">
            <v>SANDONÁ</v>
          </cell>
          <cell r="D776">
            <v>43971736</v>
          </cell>
          <cell r="E776">
            <v>51432400</v>
          </cell>
          <cell r="F776">
            <v>154357120</v>
          </cell>
          <cell r="G776">
            <v>249761256</v>
          </cell>
        </row>
        <row r="777">
          <cell r="A777" t="str">
            <v>52685</v>
          </cell>
          <cell r="B777" t="str">
            <v>NARINO</v>
          </cell>
          <cell r="C777" t="str">
            <v>SAN BERNARDO</v>
          </cell>
          <cell r="D777">
            <v>21746890</v>
          </cell>
          <cell r="E777">
            <v>22610378</v>
          </cell>
          <cell r="F777">
            <v>85882112</v>
          </cell>
          <cell r="G777">
            <v>130239380</v>
          </cell>
        </row>
        <row r="778">
          <cell r="A778" t="str">
            <v>52687</v>
          </cell>
          <cell r="B778" t="str">
            <v>NARINO</v>
          </cell>
          <cell r="C778" t="str">
            <v>SAN LORENZO</v>
          </cell>
          <cell r="D778">
            <v>45972056</v>
          </cell>
          <cell r="E778">
            <v>59746796</v>
          </cell>
          <cell r="F778">
            <v>181551376</v>
          </cell>
          <cell r="G778">
            <v>287270228</v>
          </cell>
        </row>
        <row r="779">
          <cell r="A779" t="str">
            <v>52693</v>
          </cell>
          <cell r="B779" t="str">
            <v>NARINO</v>
          </cell>
          <cell r="C779" t="str">
            <v>SAN PABLO</v>
          </cell>
          <cell r="D779">
            <v>33403648</v>
          </cell>
          <cell r="E779">
            <v>39071232</v>
          </cell>
          <cell r="F779">
            <v>117259200</v>
          </cell>
          <cell r="G779">
            <v>189734080</v>
          </cell>
        </row>
        <row r="780">
          <cell r="A780" t="str">
            <v>52694</v>
          </cell>
          <cell r="B780" t="str">
            <v>NARINO</v>
          </cell>
          <cell r="C780" t="str">
            <v>SAN PEDRO DE CARTAGO</v>
          </cell>
          <cell r="D780">
            <v>15179454</v>
          </cell>
          <cell r="E780">
            <v>19727716</v>
          </cell>
          <cell r="F780">
            <v>59946204</v>
          </cell>
          <cell r="G780">
            <v>94853374</v>
          </cell>
        </row>
        <row r="781">
          <cell r="A781" t="str">
            <v>52696</v>
          </cell>
          <cell r="B781" t="str">
            <v>NARINO</v>
          </cell>
          <cell r="C781" t="str">
            <v>SANTA BÁRBARA</v>
          </cell>
          <cell r="D781">
            <v>119063560</v>
          </cell>
          <cell r="E781">
            <v>103159272</v>
          </cell>
          <cell r="F781">
            <v>383127520</v>
          </cell>
          <cell r="G781">
            <v>605350352</v>
          </cell>
        </row>
        <row r="782">
          <cell r="A782" t="str">
            <v>52699</v>
          </cell>
          <cell r="B782" t="str">
            <v>NARINO</v>
          </cell>
          <cell r="C782" t="str">
            <v>SANTACRUZ</v>
          </cell>
          <cell r="D782">
            <v>41323076</v>
          </cell>
          <cell r="E782">
            <v>38667476</v>
          </cell>
          <cell r="F782">
            <v>145059328</v>
          </cell>
          <cell r="G782">
            <v>225049880</v>
          </cell>
        </row>
        <row r="783">
          <cell r="A783" t="str">
            <v>52720</v>
          </cell>
          <cell r="B783" t="str">
            <v>NARINO</v>
          </cell>
          <cell r="C783" t="str">
            <v>SAPUYES</v>
          </cell>
          <cell r="D783">
            <v>20549056</v>
          </cell>
          <cell r="E783">
            <v>23501482</v>
          </cell>
          <cell r="F783">
            <v>64921336</v>
          </cell>
          <cell r="G783">
            <v>108971874</v>
          </cell>
        </row>
        <row r="784">
          <cell r="A784" t="str">
            <v>52786</v>
          </cell>
          <cell r="B784" t="str">
            <v>NARINO</v>
          </cell>
          <cell r="C784" t="str">
            <v>TAMINANGO</v>
          </cell>
          <cell r="D784">
            <v>39794068</v>
          </cell>
          <cell r="E784">
            <v>46545908</v>
          </cell>
          <cell r="F784">
            <v>139691952</v>
          </cell>
          <cell r="G784">
            <v>226031928</v>
          </cell>
        </row>
        <row r="785">
          <cell r="A785" t="str">
            <v>52788</v>
          </cell>
          <cell r="B785" t="str">
            <v>NARINO</v>
          </cell>
          <cell r="C785" t="str">
            <v>TANGUA</v>
          </cell>
          <cell r="D785">
            <v>24287126</v>
          </cell>
          <cell r="E785">
            <v>25251476</v>
          </cell>
          <cell r="F785">
            <v>95913928</v>
          </cell>
          <cell r="G785">
            <v>145452530</v>
          </cell>
        </row>
        <row r="786">
          <cell r="A786" t="str">
            <v>52835</v>
          </cell>
          <cell r="B786" t="str">
            <v>NARINO</v>
          </cell>
          <cell r="C786" t="str">
            <v>TUMACO</v>
          </cell>
          <cell r="D786">
            <v>1245396736</v>
          </cell>
          <cell r="E786">
            <v>1294846720</v>
          </cell>
          <cell r="F786">
            <v>3278853632</v>
          </cell>
          <cell r="G786">
            <v>5819097088</v>
          </cell>
        </row>
        <row r="787">
          <cell r="A787" t="str">
            <v>52838</v>
          </cell>
          <cell r="B787" t="str">
            <v>NARINO</v>
          </cell>
          <cell r="C787" t="str">
            <v>TÚQUERRES</v>
          </cell>
          <cell r="D787">
            <v>102724624</v>
          </cell>
          <cell r="E787">
            <v>160205168</v>
          </cell>
          <cell r="F787">
            <v>360601568</v>
          </cell>
          <cell r="G787">
            <v>623531360</v>
          </cell>
        </row>
        <row r="788">
          <cell r="A788" t="str">
            <v>52885</v>
          </cell>
          <cell r="B788" t="str">
            <v>NARINO</v>
          </cell>
          <cell r="C788" t="str">
            <v>YACUANQUER</v>
          </cell>
          <cell r="D788">
            <v>23791470</v>
          </cell>
          <cell r="E788">
            <v>37104212</v>
          </cell>
          <cell r="F788">
            <v>83516888</v>
          </cell>
          <cell r="G788">
            <v>144412570</v>
          </cell>
        </row>
        <row r="789">
          <cell r="A789" t="str">
            <v>54001</v>
          </cell>
          <cell r="B789" t="str">
            <v>NORTE DE SANTANDER</v>
          </cell>
          <cell r="C789" t="str">
            <v>CÚCUTA</v>
          </cell>
          <cell r="D789">
            <v>2116537984</v>
          </cell>
          <cell r="E789">
            <v>1956069120</v>
          </cell>
          <cell r="F789">
            <v>6604296704</v>
          </cell>
          <cell r="G789">
            <v>10676903808</v>
          </cell>
        </row>
        <row r="790">
          <cell r="A790" t="str">
            <v>54003</v>
          </cell>
          <cell r="B790" t="str">
            <v>NORTE DE SANTANDER</v>
          </cell>
          <cell r="C790" t="str">
            <v>ABREGO</v>
          </cell>
          <cell r="D790">
            <v>202940016</v>
          </cell>
          <cell r="E790">
            <v>175831664</v>
          </cell>
          <cell r="F790">
            <v>534296096</v>
          </cell>
          <cell r="G790">
            <v>913067776</v>
          </cell>
        </row>
        <row r="791">
          <cell r="A791" t="str">
            <v>54051</v>
          </cell>
          <cell r="B791" t="str">
            <v>NORTE DE SANTANDER</v>
          </cell>
          <cell r="C791" t="str">
            <v>ARBOLEDAS</v>
          </cell>
          <cell r="D791">
            <v>45293116</v>
          </cell>
          <cell r="E791">
            <v>38529436</v>
          </cell>
          <cell r="F791">
            <v>130087344</v>
          </cell>
          <cell r="G791">
            <v>213909896</v>
          </cell>
        </row>
        <row r="792">
          <cell r="A792" t="str">
            <v>54099</v>
          </cell>
          <cell r="B792" t="str">
            <v>NORTE DE SANTANDER</v>
          </cell>
          <cell r="C792" t="str">
            <v>BOCHALEMA</v>
          </cell>
          <cell r="D792">
            <v>27084040</v>
          </cell>
          <cell r="E792">
            <v>28159446</v>
          </cell>
          <cell r="F792">
            <v>76060032</v>
          </cell>
          <cell r="G792">
            <v>131303518</v>
          </cell>
        </row>
        <row r="793">
          <cell r="A793" t="str">
            <v>54109</v>
          </cell>
          <cell r="B793" t="str">
            <v>NORTE DE SANTANDER</v>
          </cell>
          <cell r="C793" t="str">
            <v>BUCARASICA</v>
          </cell>
          <cell r="D793">
            <v>38130076</v>
          </cell>
          <cell r="E793">
            <v>29733062</v>
          </cell>
          <cell r="F793">
            <v>100388048</v>
          </cell>
          <cell r="G793">
            <v>168251186</v>
          </cell>
        </row>
        <row r="794">
          <cell r="A794" t="str">
            <v>54125</v>
          </cell>
          <cell r="B794" t="str">
            <v>NORTE DE SANTANDER</v>
          </cell>
          <cell r="C794" t="str">
            <v>CÁCOTA</v>
          </cell>
          <cell r="D794">
            <v>14095208</v>
          </cell>
          <cell r="E794">
            <v>12212396</v>
          </cell>
          <cell r="F794">
            <v>37109556</v>
          </cell>
          <cell r="G794">
            <v>63417160</v>
          </cell>
        </row>
        <row r="795">
          <cell r="A795" t="str">
            <v>54128</v>
          </cell>
          <cell r="B795" t="str">
            <v>NORTE DE SANTANDER</v>
          </cell>
          <cell r="C795" t="str">
            <v>CÁCHIRA</v>
          </cell>
          <cell r="D795">
            <v>49286756</v>
          </cell>
          <cell r="E795">
            <v>51243748</v>
          </cell>
          <cell r="F795">
            <v>129761104</v>
          </cell>
          <cell r="G795">
            <v>230291608</v>
          </cell>
        </row>
        <row r="796">
          <cell r="A796" t="str">
            <v>54172</v>
          </cell>
          <cell r="B796" t="str">
            <v>NORTE DE SANTANDER</v>
          </cell>
          <cell r="C796" t="str">
            <v>CHINÁCOTA</v>
          </cell>
          <cell r="D796">
            <v>54946968</v>
          </cell>
          <cell r="E796">
            <v>71410880</v>
          </cell>
          <cell r="F796">
            <v>192884256</v>
          </cell>
          <cell r="G796">
            <v>319242104</v>
          </cell>
        </row>
        <row r="797">
          <cell r="A797" t="str">
            <v>54174</v>
          </cell>
          <cell r="B797" t="str">
            <v>NORTE DE SANTANDER</v>
          </cell>
          <cell r="C797" t="str">
            <v>CHITAGÁ</v>
          </cell>
          <cell r="D797">
            <v>69143960</v>
          </cell>
          <cell r="E797">
            <v>53917056</v>
          </cell>
          <cell r="F797">
            <v>182040736</v>
          </cell>
          <cell r="G797">
            <v>305101752</v>
          </cell>
        </row>
        <row r="798">
          <cell r="A798" t="str">
            <v>54206</v>
          </cell>
          <cell r="B798" t="str">
            <v>NORTE DE SANTANDER</v>
          </cell>
          <cell r="C798" t="str">
            <v>CONVENCIÓN</v>
          </cell>
          <cell r="D798">
            <v>163955808</v>
          </cell>
          <cell r="E798">
            <v>142054896</v>
          </cell>
          <cell r="F798">
            <v>431659296</v>
          </cell>
          <cell r="G798">
            <v>737670000</v>
          </cell>
        </row>
        <row r="799">
          <cell r="A799" t="str">
            <v>54223</v>
          </cell>
          <cell r="B799" t="str">
            <v>NORTE DE SANTANDER</v>
          </cell>
          <cell r="C799" t="str">
            <v>CUCUTILLA</v>
          </cell>
          <cell r="D799">
            <v>35285960</v>
          </cell>
          <cell r="E799">
            <v>44024444</v>
          </cell>
          <cell r="F799">
            <v>111480136</v>
          </cell>
          <cell r="G799">
            <v>190790540</v>
          </cell>
        </row>
        <row r="800">
          <cell r="A800" t="str">
            <v>54239</v>
          </cell>
          <cell r="B800" t="str">
            <v>NORTE DE SANTANDER</v>
          </cell>
          <cell r="C800" t="str">
            <v>DURANIA</v>
          </cell>
          <cell r="D800">
            <v>25867030</v>
          </cell>
          <cell r="E800">
            <v>26894112</v>
          </cell>
          <cell r="F800">
            <v>68102152</v>
          </cell>
          <cell r="G800">
            <v>120863294</v>
          </cell>
        </row>
        <row r="801">
          <cell r="A801" t="str">
            <v>54245</v>
          </cell>
          <cell r="B801" t="str">
            <v>NORTE DE SANTANDER</v>
          </cell>
          <cell r="C801" t="str">
            <v>EL CARMEN</v>
          </cell>
          <cell r="D801">
            <v>105953032</v>
          </cell>
          <cell r="E801">
            <v>120174584</v>
          </cell>
          <cell r="F801">
            <v>338122240</v>
          </cell>
          <cell r="G801">
            <v>564249856</v>
          </cell>
        </row>
        <row r="802">
          <cell r="A802" t="str">
            <v>54250</v>
          </cell>
          <cell r="B802" t="str">
            <v>NORTE DE SANTANDER</v>
          </cell>
          <cell r="C802" t="str">
            <v>EL TARRA</v>
          </cell>
          <cell r="D802">
            <v>281019040</v>
          </cell>
          <cell r="E802">
            <v>243481040</v>
          </cell>
          <cell r="F802">
            <v>822067648</v>
          </cell>
          <cell r="G802">
            <v>1346567728</v>
          </cell>
        </row>
        <row r="803">
          <cell r="A803" t="str">
            <v>54261</v>
          </cell>
          <cell r="B803" t="str">
            <v>NORTE DE SANTANDER</v>
          </cell>
          <cell r="C803" t="str">
            <v>EL ZULIA</v>
          </cell>
          <cell r="D803">
            <v>142784960</v>
          </cell>
          <cell r="E803">
            <v>133608976</v>
          </cell>
          <cell r="F803">
            <v>451105408</v>
          </cell>
          <cell r="G803">
            <v>727499344</v>
          </cell>
        </row>
        <row r="804">
          <cell r="A804" t="str">
            <v>54313</v>
          </cell>
          <cell r="B804" t="str">
            <v>NORTE DE SANTANDER</v>
          </cell>
          <cell r="C804" t="str">
            <v>GRAMALOTE</v>
          </cell>
          <cell r="D804">
            <v>24534952</v>
          </cell>
          <cell r="E804">
            <v>27828158</v>
          </cell>
          <cell r="F804">
            <v>62637668</v>
          </cell>
          <cell r="G804">
            <v>115000778</v>
          </cell>
        </row>
        <row r="805">
          <cell r="A805" t="str">
            <v>54344</v>
          </cell>
          <cell r="B805" t="str">
            <v>NORTE DE SANTANDER</v>
          </cell>
          <cell r="C805" t="str">
            <v>HACARÍ</v>
          </cell>
          <cell r="D805">
            <v>88155888</v>
          </cell>
          <cell r="E805">
            <v>109987480</v>
          </cell>
          <cell r="F805">
            <v>309459904</v>
          </cell>
          <cell r="G805">
            <v>507603272</v>
          </cell>
        </row>
        <row r="806">
          <cell r="A806" t="str">
            <v>54347</v>
          </cell>
          <cell r="B806" t="str">
            <v>NORTE DE SANTANDER</v>
          </cell>
          <cell r="C806" t="str">
            <v>HERRÁN</v>
          </cell>
          <cell r="D806">
            <v>12523048</v>
          </cell>
          <cell r="E806">
            <v>17360390</v>
          </cell>
          <cell r="F806">
            <v>43960548</v>
          </cell>
          <cell r="G806">
            <v>73843986</v>
          </cell>
        </row>
        <row r="807">
          <cell r="A807" t="str">
            <v>54377</v>
          </cell>
          <cell r="B807" t="str">
            <v>NORTE DE SANTANDER</v>
          </cell>
          <cell r="C807" t="str">
            <v>LABATECA</v>
          </cell>
          <cell r="D807">
            <v>17385564</v>
          </cell>
          <cell r="E807">
            <v>20084310</v>
          </cell>
          <cell r="F807">
            <v>54248692</v>
          </cell>
          <cell r="G807">
            <v>91718566</v>
          </cell>
        </row>
        <row r="808">
          <cell r="A808" t="str">
            <v>54385</v>
          </cell>
          <cell r="B808" t="str">
            <v>NORTE DE SANTANDER</v>
          </cell>
          <cell r="C808" t="str">
            <v>LA ESPERANZA</v>
          </cell>
          <cell r="D808">
            <v>97219320</v>
          </cell>
          <cell r="E808">
            <v>92656232</v>
          </cell>
          <cell r="F808">
            <v>255956896</v>
          </cell>
          <cell r="G808">
            <v>445832448</v>
          </cell>
        </row>
        <row r="809">
          <cell r="A809" t="str">
            <v>54398</v>
          </cell>
          <cell r="B809" t="str">
            <v>NORTE DE SANTANDER</v>
          </cell>
          <cell r="C809" t="str">
            <v>LA PLAYA</v>
          </cell>
          <cell r="D809">
            <v>43986860</v>
          </cell>
          <cell r="E809">
            <v>41575828</v>
          </cell>
          <cell r="F809">
            <v>126335616</v>
          </cell>
          <cell r="G809">
            <v>211898304</v>
          </cell>
        </row>
        <row r="810">
          <cell r="A810" t="str">
            <v>54405</v>
          </cell>
          <cell r="B810" t="str">
            <v>NORTE DE SANTANDER</v>
          </cell>
          <cell r="C810" t="str">
            <v>LOS PATIOS</v>
          </cell>
          <cell r="D810">
            <v>155231680</v>
          </cell>
          <cell r="E810">
            <v>242093008</v>
          </cell>
          <cell r="F810">
            <v>544920832</v>
          </cell>
          <cell r="G810">
            <v>942245520</v>
          </cell>
        </row>
        <row r="811">
          <cell r="A811" t="str">
            <v>54418</v>
          </cell>
          <cell r="B811" t="str">
            <v>NORTE DE SANTANDER</v>
          </cell>
          <cell r="C811" t="str">
            <v>LOURDES</v>
          </cell>
          <cell r="D811">
            <v>17151750</v>
          </cell>
          <cell r="E811">
            <v>12969296</v>
          </cell>
          <cell r="F811">
            <v>49261916</v>
          </cell>
          <cell r="G811">
            <v>79382962</v>
          </cell>
        </row>
        <row r="812">
          <cell r="A812" t="str">
            <v>54480</v>
          </cell>
          <cell r="B812" t="str">
            <v>NORTE DE SANTANDER</v>
          </cell>
          <cell r="C812" t="str">
            <v>MUTISCUA</v>
          </cell>
          <cell r="D812">
            <v>16113234</v>
          </cell>
          <cell r="E812">
            <v>12184022</v>
          </cell>
          <cell r="F812">
            <v>41137040</v>
          </cell>
          <cell r="G812">
            <v>69434296</v>
          </cell>
        </row>
        <row r="813">
          <cell r="A813" t="str">
            <v>54498</v>
          </cell>
          <cell r="B813" t="str">
            <v>NORTE DE SANTANDER</v>
          </cell>
          <cell r="C813" t="str">
            <v>OCAÑA</v>
          </cell>
          <cell r="D813">
            <v>382004448</v>
          </cell>
          <cell r="E813">
            <v>397172416</v>
          </cell>
          <cell r="F813">
            <v>1191980032</v>
          </cell>
          <cell r="G813">
            <v>1971156896</v>
          </cell>
        </row>
        <row r="814">
          <cell r="A814" t="str">
            <v>54518</v>
          </cell>
          <cell r="B814" t="str">
            <v>NORTE DE SANTANDER</v>
          </cell>
          <cell r="C814" t="str">
            <v>PAMPLONA</v>
          </cell>
          <cell r="D814">
            <v>91504520</v>
          </cell>
          <cell r="E814">
            <v>142706736</v>
          </cell>
          <cell r="F814">
            <v>321214816</v>
          </cell>
          <cell r="G814">
            <v>555426072</v>
          </cell>
        </row>
        <row r="815">
          <cell r="A815" t="str">
            <v>54520</v>
          </cell>
          <cell r="B815" t="str">
            <v>NORTE DE SANTANDER</v>
          </cell>
          <cell r="C815" t="str">
            <v>PAMPLONITA</v>
          </cell>
          <cell r="D815">
            <v>22503652</v>
          </cell>
          <cell r="E815">
            <v>20797500</v>
          </cell>
          <cell r="F815">
            <v>70218816</v>
          </cell>
          <cell r="G815">
            <v>113519968</v>
          </cell>
        </row>
        <row r="816">
          <cell r="A816" t="str">
            <v>54553</v>
          </cell>
          <cell r="B816" t="str">
            <v>NORTE DE SANTANDER</v>
          </cell>
          <cell r="C816" t="str">
            <v>PUERTO SANTANDER</v>
          </cell>
          <cell r="D816">
            <v>52574900</v>
          </cell>
          <cell r="E816">
            <v>36441636</v>
          </cell>
          <cell r="F816">
            <v>123038280</v>
          </cell>
          <cell r="G816">
            <v>212054816</v>
          </cell>
        </row>
        <row r="817">
          <cell r="A817" t="str">
            <v>54599</v>
          </cell>
          <cell r="B817" t="str">
            <v>NORTE DE SANTANDER</v>
          </cell>
          <cell r="C817" t="str">
            <v>RAGONVALIA</v>
          </cell>
          <cell r="D817">
            <v>25313842</v>
          </cell>
          <cell r="E817">
            <v>23926326</v>
          </cell>
          <cell r="F817">
            <v>64626168</v>
          </cell>
          <cell r="G817">
            <v>113866336</v>
          </cell>
        </row>
        <row r="818">
          <cell r="A818" t="str">
            <v>54660</v>
          </cell>
          <cell r="B818" t="str">
            <v>NORTE DE SANTANDER</v>
          </cell>
          <cell r="C818" t="str">
            <v>SALAZAR</v>
          </cell>
          <cell r="D818">
            <v>39586068</v>
          </cell>
          <cell r="E818">
            <v>37042096</v>
          </cell>
          <cell r="F818">
            <v>111169440</v>
          </cell>
          <cell r="G818">
            <v>187797604</v>
          </cell>
        </row>
        <row r="819">
          <cell r="A819" t="str">
            <v>54670</v>
          </cell>
          <cell r="B819" t="str">
            <v>NORTE DE SANTANDER</v>
          </cell>
          <cell r="C819" t="str">
            <v>SAN CALIXTO</v>
          </cell>
          <cell r="D819">
            <v>91908720</v>
          </cell>
          <cell r="E819">
            <v>87594896</v>
          </cell>
          <cell r="F819">
            <v>241975280</v>
          </cell>
          <cell r="G819">
            <v>421478896</v>
          </cell>
        </row>
        <row r="820">
          <cell r="A820" t="str">
            <v>54673</v>
          </cell>
          <cell r="B820" t="str">
            <v>NORTE DE SANTANDER</v>
          </cell>
          <cell r="C820" t="str">
            <v>SAN CAYETANO</v>
          </cell>
          <cell r="D820">
            <v>44144328</v>
          </cell>
          <cell r="E820">
            <v>42072376</v>
          </cell>
          <cell r="F820">
            <v>116222240</v>
          </cell>
          <cell r="G820">
            <v>202438944</v>
          </cell>
        </row>
        <row r="821">
          <cell r="A821" t="str">
            <v>54680</v>
          </cell>
          <cell r="B821" t="str">
            <v>NORTE DE SANTANDER</v>
          </cell>
          <cell r="C821" t="str">
            <v>SANTIAGO</v>
          </cell>
          <cell r="D821">
            <v>10488427</v>
          </cell>
          <cell r="E821">
            <v>9814395</v>
          </cell>
          <cell r="F821">
            <v>29454616</v>
          </cell>
          <cell r="G821">
            <v>49757438</v>
          </cell>
        </row>
        <row r="822">
          <cell r="A822" t="str">
            <v>54720</v>
          </cell>
          <cell r="B822" t="str">
            <v>NORTE DE SANTANDER</v>
          </cell>
          <cell r="C822" t="str">
            <v>SARDINATA</v>
          </cell>
          <cell r="D822">
            <v>174394064</v>
          </cell>
          <cell r="E822">
            <v>163186752</v>
          </cell>
          <cell r="F822">
            <v>550969152</v>
          </cell>
          <cell r="G822">
            <v>888549968</v>
          </cell>
        </row>
        <row r="823">
          <cell r="A823" t="str">
            <v>54743</v>
          </cell>
          <cell r="B823" t="str">
            <v>NORTE DE SANTANDER</v>
          </cell>
          <cell r="C823" t="str">
            <v>SILOS</v>
          </cell>
          <cell r="D823">
            <v>29155172</v>
          </cell>
          <cell r="E823">
            <v>20208542</v>
          </cell>
          <cell r="F823">
            <v>68230312</v>
          </cell>
          <cell r="G823">
            <v>117594026</v>
          </cell>
        </row>
        <row r="824">
          <cell r="A824" t="str">
            <v>54800</v>
          </cell>
          <cell r="B824" t="str">
            <v>NORTE DE SANTANDER</v>
          </cell>
          <cell r="C824" t="str">
            <v>TEORAMA</v>
          </cell>
          <cell r="D824">
            <v>146008928</v>
          </cell>
          <cell r="E824">
            <v>151806400</v>
          </cell>
          <cell r="F824">
            <v>419355456</v>
          </cell>
          <cell r="G824">
            <v>717170784</v>
          </cell>
        </row>
        <row r="825">
          <cell r="A825" t="str">
            <v>54810</v>
          </cell>
          <cell r="B825" t="str">
            <v>NORTE DE SANTANDER</v>
          </cell>
          <cell r="C825" t="str">
            <v>TIBÚ</v>
          </cell>
          <cell r="D825">
            <v>640338432</v>
          </cell>
          <cell r="E825">
            <v>665763840</v>
          </cell>
          <cell r="F825">
            <v>1873187840</v>
          </cell>
          <cell r="G825">
            <v>3179290112</v>
          </cell>
        </row>
        <row r="826">
          <cell r="A826" t="str">
            <v>54820</v>
          </cell>
          <cell r="B826" t="str">
            <v>NORTE DE SANTANDER</v>
          </cell>
          <cell r="C826" t="str">
            <v>TOLEDO</v>
          </cell>
          <cell r="D826">
            <v>75976928</v>
          </cell>
          <cell r="E826">
            <v>88867896</v>
          </cell>
          <cell r="F826">
            <v>300045600</v>
          </cell>
          <cell r="G826">
            <v>464890424</v>
          </cell>
        </row>
        <row r="827">
          <cell r="A827" t="str">
            <v>54871</v>
          </cell>
          <cell r="B827" t="str">
            <v>NORTE DE SANTANDER</v>
          </cell>
          <cell r="C827" t="str">
            <v>VILLA CARO</v>
          </cell>
          <cell r="D827">
            <v>24163212</v>
          </cell>
          <cell r="E827">
            <v>33496856</v>
          </cell>
          <cell r="F827">
            <v>84821848</v>
          </cell>
          <cell r="G827">
            <v>142481916</v>
          </cell>
        </row>
        <row r="828">
          <cell r="A828" t="str">
            <v>54874</v>
          </cell>
          <cell r="B828" t="str">
            <v>NORTE DE SANTANDER</v>
          </cell>
          <cell r="C828" t="str">
            <v>VILLA DEL ROSARIO</v>
          </cell>
          <cell r="D828">
            <v>339667936</v>
          </cell>
          <cell r="E828">
            <v>256839904</v>
          </cell>
          <cell r="F828">
            <v>867171264</v>
          </cell>
          <cell r="G828">
            <v>1463679104</v>
          </cell>
        </row>
        <row r="829">
          <cell r="A829" t="str">
            <v>63001</v>
          </cell>
          <cell r="B829" t="str">
            <v>QUINDIO</v>
          </cell>
          <cell r="C829" t="str">
            <v>ARMENIA</v>
          </cell>
          <cell r="D829">
            <v>526280096</v>
          </cell>
          <cell r="E829">
            <v>486379264</v>
          </cell>
          <cell r="F829">
            <v>1642167424</v>
          </cell>
          <cell r="G829">
            <v>2654826784</v>
          </cell>
        </row>
        <row r="830">
          <cell r="A830" t="str">
            <v>63111</v>
          </cell>
          <cell r="B830" t="str">
            <v>QUINDIO</v>
          </cell>
          <cell r="C830" t="str">
            <v>BUENAVISTA</v>
          </cell>
          <cell r="D830">
            <v>8319934</v>
          </cell>
          <cell r="E830">
            <v>10380345</v>
          </cell>
          <cell r="F830">
            <v>23364846</v>
          </cell>
          <cell r="G830">
            <v>42065125</v>
          </cell>
        </row>
        <row r="831">
          <cell r="A831" t="str">
            <v>63130</v>
          </cell>
          <cell r="B831" t="str">
            <v>QUINDIO</v>
          </cell>
          <cell r="C831" t="str">
            <v>CALARCÁ</v>
          </cell>
          <cell r="D831">
            <v>147468608</v>
          </cell>
          <cell r="E831">
            <v>170360048</v>
          </cell>
          <cell r="F831">
            <v>460150720</v>
          </cell>
          <cell r="G831">
            <v>777979376</v>
          </cell>
        </row>
        <row r="832">
          <cell r="A832" t="str">
            <v>63190</v>
          </cell>
          <cell r="B832" t="str">
            <v>QUINDIO</v>
          </cell>
          <cell r="C832" t="str">
            <v>CIRCASIA</v>
          </cell>
          <cell r="D832">
            <v>45036804</v>
          </cell>
          <cell r="E832">
            <v>70237576</v>
          </cell>
          <cell r="F832">
            <v>158095888</v>
          </cell>
          <cell r="G832">
            <v>273370268</v>
          </cell>
        </row>
        <row r="833">
          <cell r="A833" t="str">
            <v>63212</v>
          </cell>
          <cell r="B833" t="str">
            <v>QUINDIO</v>
          </cell>
          <cell r="C833" t="str">
            <v>CÓRDOBA</v>
          </cell>
          <cell r="D833">
            <v>17082418</v>
          </cell>
          <cell r="E833">
            <v>14208557</v>
          </cell>
          <cell r="F833">
            <v>47972500</v>
          </cell>
          <cell r="G833">
            <v>79263475</v>
          </cell>
        </row>
        <row r="834">
          <cell r="A834" t="str">
            <v>63272</v>
          </cell>
          <cell r="B834" t="str">
            <v>QUINDIO</v>
          </cell>
          <cell r="C834" t="str">
            <v>FILANDIA</v>
          </cell>
          <cell r="D834">
            <v>26088304</v>
          </cell>
          <cell r="E834">
            <v>24110374</v>
          </cell>
          <cell r="F834">
            <v>81404112</v>
          </cell>
          <cell r="G834">
            <v>131602790</v>
          </cell>
        </row>
        <row r="835">
          <cell r="A835" t="str">
            <v>63302</v>
          </cell>
          <cell r="B835" t="str">
            <v>QUINDIO</v>
          </cell>
          <cell r="C835" t="str">
            <v>GÉNOVA</v>
          </cell>
          <cell r="D835">
            <v>24705336</v>
          </cell>
          <cell r="E835">
            <v>18680940</v>
          </cell>
          <cell r="F835">
            <v>63072656</v>
          </cell>
          <cell r="G835">
            <v>106458932</v>
          </cell>
        </row>
        <row r="836">
          <cell r="A836" t="str">
            <v>63401</v>
          </cell>
          <cell r="B836" t="str">
            <v>QUINDIO</v>
          </cell>
          <cell r="C836" t="str">
            <v>LA TEBAIDA</v>
          </cell>
          <cell r="D836">
            <v>106278304</v>
          </cell>
          <cell r="E836">
            <v>132597864</v>
          </cell>
          <cell r="F836">
            <v>298461024</v>
          </cell>
          <cell r="G836">
            <v>537337192</v>
          </cell>
        </row>
        <row r="837">
          <cell r="A837" t="str">
            <v>63470</v>
          </cell>
          <cell r="B837" t="str">
            <v>QUINDIO</v>
          </cell>
          <cell r="C837" t="str">
            <v>MONTENEGRO</v>
          </cell>
          <cell r="D837">
            <v>114332704</v>
          </cell>
          <cell r="E837">
            <v>118872432</v>
          </cell>
          <cell r="F837">
            <v>321080192</v>
          </cell>
          <cell r="G837">
            <v>554285328</v>
          </cell>
        </row>
        <row r="838">
          <cell r="A838" t="str">
            <v>63548</v>
          </cell>
          <cell r="B838" t="str">
            <v>QUINDIO</v>
          </cell>
          <cell r="C838" t="str">
            <v>PIJAO</v>
          </cell>
          <cell r="D838">
            <v>19046232</v>
          </cell>
          <cell r="E838">
            <v>21602714</v>
          </cell>
          <cell r="F838">
            <v>48624976</v>
          </cell>
          <cell r="G838">
            <v>89273922</v>
          </cell>
        </row>
        <row r="839">
          <cell r="A839" t="str">
            <v>63594</v>
          </cell>
          <cell r="B839" t="str">
            <v>QUINDIO</v>
          </cell>
          <cell r="C839" t="str">
            <v>QUIMBAYA</v>
          </cell>
          <cell r="D839">
            <v>71693048</v>
          </cell>
          <cell r="E839">
            <v>74539712</v>
          </cell>
          <cell r="F839">
            <v>223705968</v>
          </cell>
          <cell r="G839">
            <v>369938728</v>
          </cell>
        </row>
        <row r="840">
          <cell r="A840" t="str">
            <v>63690</v>
          </cell>
          <cell r="B840" t="str">
            <v>QUINDIO</v>
          </cell>
          <cell r="C840" t="str">
            <v>SALENTO</v>
          </cell>
          <cell r="D840">
            <v>15968667</v>
          </cell>
          <cell r="E840">
            <v>18262996</v>
          </cell>
          <cell r="F840">
            <v>44844760</v>
          </cell>
          <cell r="G840">
            <v>79076423</v>
          </cell>
        </row>
        <row r="841">
          <cell r="A841" t="str">
            <v>66001</v>
          </cell>
          <cell r="B841" t="str">
            <v>RISARALDA</v>
          </cell>
          <cell r="C841" t="str">
            <v>PEREIRA</v>
          </cell>
          <cell r="D841">
            <v>1238785024</v>
          </cell>
          <cell r="E841">
            <v>1287972480</v>
          </cell>
          <cell r="F841">
            <v>2899063552</v>
          </cell>
          <cell r="G841">
            <v>5425821056</v>
          </cell>
        </row>
        <row r="842">
          <cell r="A842" t="str">
            <v>66045</v>
          </cell>
          <cell r="B842" t="str">
            <v>RISARALDA</v>
          </cell>
          <cell r="C842" t="str">
            <v>APÍA</v>
          </cell>
          <cell r="D842">
            <v>28341618</v>
          </cell>
          <cell r="E842">
            <v>32413654</v>
          </cell>
          <cell r="F842">
            <v>79591680</v>
          </cell>
          <cell r="G842">
            <v>140346952</v>
          </cell>
        </row>
        <row r="843">
          <cell r="A843" t="str">
            <v>66075</v>
          </cell>
          <cell r="B843" t="str">
            <v>RISARALDA</v>
          </cell>
          <cell r="C843" t="str">
            <v>BALBOA</v>
          </cell>
          <cell r="D843">
            <v>15286403</v>
          </cell>
          <cell r="E843">
            <v>12714696</v>
          </cell>
          <cell r="F843">
            <v>42928760</v>
          </cell>
          <cell r="G843">
            <v>70929859</v>
          </cell>
        </row>
        <row r="844">
          <cell r="A844" t="str">
            <v>66088</v>
          </cell>
          <cell r="B844" t="str">
            <v>RISARALDA</v>
          </cell>
          <cell r="C844" t="str">
            <v>BELÉN DE UMBRÍA</v>
          </cell>
          <cell r="D844">
            <v>79481920</v>
          </cell>
          <cell r="E844">
            <v>82637848</v>
          </cell>
          <cell r="F844">
            <v>223208832</v>
          </cell>
          <cell r="G844">
            <v>385328600</v>
          </cell>
        </row>
        <row r="845">
          <cell r="A845" t="str">
            <v>66170</v>
          </cell>
          <cell r="B845" t="str">
            <v>RISARALDA</v>
          </cell>
          <cell r="C845" t="str">
            <v>DOSQUEBRADAS</v>
          </cell>
          <cell r="D845">
            <v>441535488</v>
          </cell>
          <cell r="E845">
            <v>550880640</v>
          </cell>
          <cell r="F845">
            <v>1239962752</v>
          </cell>
          <cell r="G845">
            <v>2232378880</v>
          </cell>
        </row>
        <row r="846">
          <cell r="A846" t="str">
            <v>66318</v>
          </cell>
          <cell r="B846" t="str">
            <v>RISARALDA</v>
          </cell>
          <cell r="C846" t="str">
            <v>GUÁTICA</v>
          </cell>
          <cell r="D846">
            <v>34034284</v>
          </cell>
          <cell r="E846">
            <v>43249140</v>
          </cell>
          <cell r="F846">
            <v>106198192</v>
          </cell>
          <cell r="G846">
            <v>183481616</v>
          </cell>
        </row>
        <row r="847">
          <cell r="A847" t="str">
            <v>66383</v>
          </cell>
          <cell r="B847" t="str">
            <v>RISARALDA</v>
          </cell>
          <cell r="C847" t="str">
            <v>LA CELIA</v>
          </cell>
          <cell r="D847">
            <v>22791308</v>
          </cell>
          <cell r="E847">
            <v>23696266</v>
          </cell>
          <cell r="F847">
            <v>64004760</v>
          </cell>
          <cell r="G847">
            <v>110492334</v>
          </cell>
        </row>
        <row r="848">
          <cell r="A848" t="str">
            <v>66400</v>
          </cell>
          <cell r="B848" t="str">
            <v>RISARALDA</v>
          </cell>
          <cell r="C848" t="str">
            <v>LA VIRGINIA</v>
          </cell>
          <cell r="D848">
            <v>76745488</v>
          </cell>
          <cell r="E848">
            <v>95751320</v>
          </cell>
          <cell r="F848">
            <v>215524128</v>
          </cell>
          <cell r="G848">
            <v>388020936</v>
          </cell>
        </row>
        <row r="849">
          <cell r="A849" t="str">
            <v>66440</v>
          </cell>
          <cell r="B849" t="str">
            <v>RISARALDA</v>
          </cell>
          <cell r="C849" t="str">
            <v>MARSELLA</v>
          </cell>
          <cell r="D849">
            <v>53526384</v>
          </cell>
          <cell r="E849">
            <v>61216888</v>
          </cell>
          <cell r="F849">
            <v>150317984</v>
          </cell>
          <cell r="G849">
            <v>265061256</v>
          </cell>
        </row>
        <row r="850">
          <cell r="A850" t="str">
            <v>66456</v>
          </cell>
          <cell r="B850" t="str">
            <v>RISARALDA</v>
          </cell>
          <cell r="C850" t="str">
            <v>MISTRATÓ</v>
          </cell>
          <cell r="D850">
            <v>136973552</v>
          </cell>
          <cell r="E850">
            <v>94941504</v>
          </cell>
          <cell r="F850">
            <v>400690016</v>
          </cell>
          <cell r="G850">
            <v>632605072</v>
          </cell>
        </row>
        <row r="851">
          <cell r="A851" t="str">
            <v>66572</v>
          </cell>
          <cell r="B851" t="str">
            <v>RISARALDA</v>
          </cell>
          <cell r="C851" t="str">
            <v>PUEBLO RICO</v>
          </cell>
          <cell r="D851">
            <v>253094144</v>
          </cell>
          <cell r="E851">
            <v>241214944</v>
          </cell>
          <cell r="F851">
            <v>740378688</v>
          </cell>
          <cell r="G851">
            <v>1234687776</v>
          </cell>
        </row>
        <row r="852">
          <cell r="A852" t="str">
            <v>66594</v>
          </cell>
          <cell r="B852" t="str">
            <v>RISARALDA</v>
          </cell>
          <cell r="C852" t="str">
            <v>QUINCHÍA</v>
          </cell>
          <cell r="D852">
            <v>84226056</v>
          </cell>
          <cell r="E852">
            <v>131355536</v>
          </cell>
          <cell r="F852">
            <v>295664736</v>
          </cell>
          <cell r="G852">
            <v>511246328</v>
          </cell>
        </row>
        <row r="853">
          <cell r="A853" t="str">
            <v>66682</v>
          </cell>
          <cell r="B853" t="str">
            <v>RISARALDA</v>
          </cell>
          <cell r="C853" t="str">
            <v>SANTA ROSA DE CABAL</v>
          </cell>
          <cell r="D853">
            <v>166769312</v>
          </cell>
          <cell r="E853">
            <v>211922464</v>
          </cell>
          <cell r="F853">
            <v>520375296</v>
          </cell>
          <cell r="G853">
            <v>899067072</v>
          </cell>
        </row>
        <row r="854">
          <cell r="A854" t="str">
            <v>66687</v>
          </cell>
          <cell r="B854" t="str">
            <v>RISARALDA</v>
          </cell>
          <cell r="C854" t="str">
            <v>SANTUARIO</v>
          </cell>
          <cell r="D854">
            <v>36731624</v>
          </cell>
          <cell r="E854">
            <v>45828116</v>
          </cell>
          <cell r="F854">
            <v>103153304</v>
          </cell>
          <cell r="G854">
            <v>185713044</v>
          </cell>
        </row>
        <row r="855">
          <cell r="A855" t="str">
            <v>68001</v>
          </cell>
          <cell r="B855" t="str">
            <v>SANTANDER</v>
          </cell>
          <cell r="C855" t="str">
            <v>BUCARAMANGA</v>
          </cell>
          <cell r="D855">
            <v>1126958336</v>
          </cell>
          <cell r="E855">
            <v>1562274048</v>
          </cell>
          <cell r="F855">
            <v>3516481792</v>
          </cell>
          <cell r="G855">
            <v>6205714176</v>
          </cell>
        </row>
        <row r="856">
          <cell r="A856" t="str">
            <v>68013</v>
          </cell>
          <cell r="B856" t="str">
            <v>SANTANDER</v>
          </cell>
          <cell r="C856" t="str">
            <v>AGUADA</v>
          </cell>
          <cell r="D856">
            <v>3752821</v>
          </cell>
          <cell r="E856">
            <v>5365019</v>
          </cell>
          <cell r="F856">
            <v>13173795</v>
          </cell>
          <cell r="G856">
            <v>22291635</v>
          </cell>
        </row>
        <row r="857">
          <cell r="A857" t="str">
            <v>68020</v>
          </cell>
          <cell r="B857" t="str">
            <v>SANTANDER</v>
          </cell>
          <cell r="C857" t="str">
            <v>ALBANIA</v>
          </cell>
          <cell r="D857">
            <v>9718390</v>
          </cell>
          <cell r="E857">
            <v>13472362</v>
          </cell>
          <cell r="F857">
            <v>30324584</v>
          </cell>
          <cell r="G857">
            <v>53515336</v>
          </cell>
        </row>
        <row r="858">
          <cell r="A858" t="str">
            <v>68051</v>
          </cell>
          <cell r="B858" t="str">
            <v>SANTANDER</v>
          </cell>
          <cell r="C858" t="str">
            <v>ARATOCA</v>
          </cell>
          <cell r="D858">
            <v>28624114</v>
          </cell>
          <cell r="E858">
            <v>40920920</v>
          </cell>
          <cell r="F858">
            <v>113041416</v>
          </cell>
          <cell r="G858">
            <v>182586450</v>
          </cell>
        </row>
        <row r="859">
          <cell r="A859" t="str">
            <v>68077</v>
          </cell>
          <cell r="B859" t="str">
            <v>SANTANDER</v>
          </cell>
          <cell r="C859" t="str">
            <v>BARBOSA</v>
          </cell>
          <cell r="D859">
            <v>60872708</v>
          </cell>
          <cell r="E859">
            <v>84386312</v>
          </cell>
          <cell r="F859">
            <v>189942928</v>
          </cell>
          <cell r="G859">
            <v>335201948</v>
          </cell>
        </row>
        <row r="860">
          <cell r="A860" t="str">
            <v>68079</v>
          </cell>
          <cell r="B860" t="str">
            <v>SANTANDER</v>
          </cell>
          <cell r="C860" t="str">
            <v>BARICHARA</v>
          </cell>
          <cell r="D860">
            <v>20481198</v>
          </cell>
          <cell r="E860">
            <v>23956236</v>
          </cell>
          <cell r="F860">
            <v>71896608</v>
          </cell>
          <cell r="G860">
            <v>116334042</v>
          </cell>
        </row>
        <row r="861">
          <cell r="A861" t="str">
            <v>68081</v>
          </cell>
          <cell r="B861" t="str">
            <v>SANTANDER</v>
          </cell>
          <cell r="C861" t="str">
            <v>BARRANCABERMEJA</v>
          </cell>
          <cell r="D861">
            <v>880288832</v>
          </cell>
          <cell r="E861">
            <v>665630400</v>
          </cell>
          <cell r="F861">
            <v>2247374848</v>
          </cell>
          <cell r="G861">
            <v>3793294080</v>
          </cell>
        </row>
        <row r="862">
          <cell r="A862" t="str">
            <v>68092</v>
          </cell>
          <cell r="B862" t="str">
            <v>SANTANDER</v>
          </cell>
          <cell r="C862" t="str">
            <v>BETULIA</v>
          </cell>
          <cell r="D862">
            <v>24697590</v>
          </cell>
          <cell r="E862">
            <v>34237652</v>
          </cell>
          <cell r="F862">
            <v>86697712</v>
          </cell>
          <cell r="G862">
            <v>145632954</v>
          </cell>
        </row>
        <row r="863">
          <cell r="A863" t="str">
            <v>68101</v>
          </cell>
          <cell r="B863" t="str">
            <v>SANTANDER</v>
          </cell>
          <cell r="C863" t="str">
            <v>BOLÍVAR</v>
          </cell>
          <cell r="D863">
            <v>39858976</v>
          </cell>
          <cell r="E863">
            <v>37297464</v>
          </cell>
          <cell r="F863">
            <v>125927816</v>
          </cell>
          <cell r="G863">
            <v>203084256</v>
          </cell>
        </row>
        <row r="864">
          <cell r="A864" t="str">
            <v>68121</v>
          </cell>
          <cell r="B864" t="str">
            <v>SANTANDER</v>
          </cell>
          <cell r="C864" t="str">
            <v>CABRERA</v>
          </cell>
          <cell r="D864">
            <v>3770524</v>
          </cell>
          <cell r="E864">
            <v>4900296</v>
          </cell>
          <cell r="F864">
            <v>13235937</v>
          </cell>
          <cell r="G864">
            <v>21906757</v>
          </cell>
        </row>
        <row r="865">
          <cell r="A865" t="str">
            <v>68132</v>
          </cell>
          <cell r="B865" t="str">
            <v>SANTANDER</v>
          </cell>
          <cell r="C865" t="str">
            <v>CALIFORNIA</v>
          </cell>
          <cell r="D865">
            <v>5561375</v>
          </cell>
          <cell r="E865">
            <v>8673293</v>
          </cell>
          <cell r="F865">
            <v>19522488</v>
          </cell>
          <cell r="G865">
            <v>33757156</v>
          </cell>
        </row>
        <row r="866">
          <cell r="A866" t="str">
            <v>68147</v>
          </cell>
          <cell r="B866" t="str">
            <v>SANTANDER</v>
          </cell>
          <cell r="C866" t="str">
            <v>CAPITANEJO</v>
          </cell>
          <cell r="D866">
            <v>15383028</v>
          </cell>
          <cell r="E866">
            <v>19992288</v>
          </cell>
          <cell r="F866">
            <v>54000136</v>
          </cell>
          <cell r="G866">
            <v>89375452</v>
          </cell>
        </row>
        <row r="867">
          <cell r="A867" t="str">
            <v>68152</v>
          </cell>
          <cell r="B867" t="str">
            <v>SANTANDER</v>
          </cell>
          <cell r="C867" t="str">
            <v>CARCASÍ</v>
          </cell>
          <cell r="D867">
            <v>14043576</v>
          </cell>
          <cell r="E867">
            <v>21901792</v>
          </cell>
          <cell r="F867">
            <v>55460436</v>
          </cell>
          <cell r="G867">
            <v>91405804</v>
          </cell>
        </row>
        <row r="868">
          <cell r="A868" t="str">
            <v>68160</v>
          </cell>
          <cell r="B868" t="str">
            <v>SANTANDER</v>
          </cell>
          <cell r="C868" t="str">
            <v>CEPITÁ</v>
          </cell>
          <cell r="D868">
            <v>4956556</v>
          </cell>
          <cell r="E868">
            <v>5153363</v>
          </cell>
          <cell r="F868">
            <v>17399352</v>
          </cell>
          <cell r="G868">
            <v>27509271</v>
          </cell>
        </row>
        <row r="869">
          <cell r="A869" t="str">
            <v>68162</v>
          </cell>
          <cell r="B869" t="str">
            <v>SANTANDER</v>
          </cell>
          <cell r="C869" t="str">
            <v>CERRITO</v>
          </cell>
          <cell r="D869">
            <v>29164022</v>
          </cell>
          <cell r="E869">
            <v>27289814</v>
          </cell>
          <cell r="F869">
            <v>81901240</v>
          </cell>
          <cell r="G869">
            <v>138355076</v>
          </cell>
        </row>
        <row r="870">
          <cell r="A870" t="str">
            <v>68167</v>
          </cell>
          <cell r="B870" t="str">
            <v>SANTANDER</v>
          </cell>
          <cell r="C870" t="str">
            <v>CHARALÁ</v>
          </cell>
          <cell r="D870">
            <v>32896192</v>
          </cell>
          <cell r="E870">
            <v>42752972</v>
          </cell>
          <cell r="F870">
            <v>115477848</v>
          </cell>
          <cell r="G870">
            <v>191127012</v>
          </cell>
        </row>
        <row r="871">
          <cell r="A871" t="str">
            <v>68169</v>
          </cell>
          <cell r="B871" t="str">
            <v>SANTANDER</v>
          </cell>
          <cell r="C871" t="str">
            <v>CHARTA</v>
          </cell>
          <cell r="D871">
            <v>6402219</v>
          </cell>
          <cell r="E871">
            <v>7488480</v>
          </cell>
          <cell r="F871">
            <v>22474164</v>
          </cell>
          <cell r="G871">
            <v>36364863</v>
          </cell>
        </row>
        <row r="872">
          <cell r="A872" t="str">
            <v>68176</v>
          </cell>
          <cell r="B872" t="str">
            <v>SANTANDER</v>
          </cell>
          <cell r="C872" t="str">
            <v>CHIMA</v>
          </cell>
          <cell r="D872">
            <v>7045391</v>
          </cell>
          <cell r="E872">
            <v>10072063</v>
          </cell>
          <cell r="F872">
            <v>24731938</v>
          </cell>
          <cell r="G872">
            <v>41849392</v>
          </cell>
        </row>
        <row r="873">
          <cell r="A873" t="str">
            <v>68179</v>
          </cell>
          <cell r="B873" t="str">
            <v>SANTANDER</v>
          </cell>
          <cell r="C873" t="str">
            <v>CHIPATÁ</v>
          </cell>
          <cell r="D873">
            <v>8054404</v>
          </cell>
          <cell r="E873">
            <v>10467768</v>
          </cell>
          <cell r="F873">
            <v>28273946</v>
          </cell>
          <cell r="G873">
            <v>46796118</v>
          </cell>
        </row>
        <row r="874">
          <cell r="A874" t="str">
            <v>68190</v>
          </cell>
          <cell r="B874" t="str">
            <v>SANTANDER</v>
          </cell>
          <cell r="C874" t="str">
            <v>CIMITARRA</v>
          </cell>
          <cell r="D874">
            <v>128118128</v>
          </cell>
          <cell r="E874">
            <v>119884704</v>
          </cell>
          <cell r="F874">
            <v>359793760</v>
          </cell>
          <cell r="G874">
            <v>607796592</v>
          </cell>
        </row>
        <row r="875">
          <cell r="A875" t="str">
            <v>68207</v>
          </cell>
          <cell r="B875" t="str">
            <v>SANTANDER</v>
          </cell>
          <cell r="C875" t="str">
            <v>CONCEPCIÓN</v>
          </cell>
          <cell r="D875">
            <v>19361548</v>
          </cell>
          <cell r="E875">
            <v>24156388</v>
          </cell>
          <cell r="F875">
            <v>54372976</v>
          </cell>
          <cell r="G875">
            <v>97890912</v>
          </cell>
        </row>
        <row r="876">
          <cell r="A876" t="str">
            <v>68209</v>
          </cell>
          <cell r="B876" t="str">
            <v>SANTANDER</v>
          </cell>
          <cell r="C876" t="str">
            <v>CONFINES</v>
          </cell>
          <cell r="D876">
            <v>12413519</v>
          </cell>
          <cell r="E876">
            <v>14079723</v>
          </cell>
          <cell r="F876">
            <v>31691678</v>
          </cell>
          <cell r="G876">
            <v>58184920</v>
          </cell>
        </row>
        <row r="877">
          <cell r="A877" t="str">
            <v>68211</v>
          </cell>
          <cell r="B877" t="str">
            <v>SANTANDER</v>
          </cell>
          <cell r="C877" t="str">
            <v>CONTRATACIÓN</v>
          </cell>
          <cell r="D877">
            <v>7729868</v>
          </cell>
          <cell r="E877">
            <v>11050589</v>
          </cell>
          <cell r="F877">
            <v>27134706</v>
          </cell>
          <cell r="G877">
            <v>45915163</v>
          </cell>
        </row>
        <row r="878">
          <cell r="A878" t="str">
            <v>68217</v>
          </cell>
          <cell r="B878" t="str">
            <v>SANTANDER</v>
          </cell>
          <cell r="C878" t="str">
            <v>COROMORO</v>
          </cell>
          <cell r="D878">
            <v>19423504</v>
          </cell>
          <cell r="E878">
            <v>17950880</v>
          </cell>
          <cell r="F878">
            <v>68183712</v>
          </cell>
          <cell r="G878">
            <v>105558096</v>
          </cell>
        </row>
        <row r="879">
          <cell r="A879" t="str">
            <v>68229</v>
          </cell>
          <cell r="B879" t="str">
            <v>SANTANDER</v>
          </cell>
          <cell r="C879" t="str">
            <v>CURITÍ</v>
          </cell>
          <cell r="D879">
            <v>31775066</v>
          </cell>
          <cell r="E879">
            <v>45425508</v>
          </cell>
          <cell r="F879">
            <v>111542272</v>
          </cell>
          <cell r="G879">
            <v>188742846</v>
          </cell>
        </row>
        <row r="880">
          <cell r="A880" t="str">
            <v>68235</v>
          </cell>
          <cell r="B880" t="str">
            <v>SANTANDER</v>
          </cell>
          <cell r="C880" t="str">
            <v>EL CARMEN DE CHUCURÍ</v>
          </cell>
          <cell r="D880">
            <v>85464080</v>
          </cell>
          <cell r="E880">
            <v>98730600</v>
          </cell>
          <cell r="F880">
            <v>333345184</v>
          </cell>
          <cell r="G880">
            <v>517539864</v>
          </cell>
        </row>
        <row r="881">
          <cell r="A881" t="str">
            <v>68245</v>
          </cell>
          <cell r="B881" t="str">
            <v>SANTANDER</v>
          </cell>
          <cell r="C881" t="str">
            <v>EL GUACAMAYO</v>
          </cell>
          <cell r="D881">
            <v>4530602</v>
          </cell>
          <cell r="E881">
            <v>6280661</v>
          </cell>
          <cell r="F881">
            <v>14136973</v>
          </cell>
          <cell r="G881">
            <v>24948236</v>
          </cell>
        </row>
        <row r="882">
          <cell r="A882" t="str">
            <v>68250</v>
          </cell>
          <cell r="B882" t="str">
            <v>SANTANDER</v>
          </cell>
          <cell r="C882" t="str">
            <v>EL PEÑÓN</v>
          </cell>
          <cell r="D882">
            <v>19967842</v>
          </cell>
          <cell r="E882">
            <v>25374174</v>
          </cell>
          <cell r="F882">
            <v>70094536</v>
          </cell>
          <cell r="G882">
            <v>115436552</v>
          </cell>
        </row>
        <row r="883">
          <cell r="A883" t="str">
            <v>68255</v>
          </cell>
          <cell r="B883" t="str">
            <v>SANTANDER</v>
          </cell>
          <cell r="C883" t="str">
            <v>EL PLAYÓN</v>
          </cell>
          <cell r="D883">
            <v>65364588</v>
          </cell>
          <cell r="E883">
            <v>61163972</v>
          </cell>
          <cell r="F883">
            <v>206508576</v>
          </cell>
          <cell r="G883">
            <v>333037136</v>
          </cell>
        </row>
        <row r="884">
          <cell r="A884" t="str">
            <v>68264</v>
          </cell>
          <cell r="B884" t="str">
            <v>SANTANDER</v>
          </cell>
          <cell r="C884" t="str">
            <v>ENCINO</v>
          </cell>
          <cell r="D884">
            <v>5697827</v>
          </cell>
          <cell r="E884">
            <v>4739253</v>
          </cell>
          <cell r="F884">
            <v>16001190</v>
          </cell>
          <cell r="G884">
            <v>26438270</v>
          </cell>
        </row>
        <row r="885">
          <cell r="A885" t="str">
            <v>68266</v>
          </cell>
          <cell r="B885" t="str">
            <v>SANTANDER</v>
          </cell>
          <cell r="C885" t="str">
            <v>ENCISO</v>
          </cell>
          <cell r="D885">
            <v>9647583</v>
          </cell>
          <cell r="E885">
            <v>15045978</v>
          </cell>
          <cell r="F885">
            <v>33866596</v>
          </cell>
          <cell r="G885">
            <v>58560157</v>
          </cell>
        </row>
        <row r="886">
          <cell r="A886" t="str">
            <v>68271</v>
          </cell>
          <cell r="B886" t="str">
            <v>SANTANDER</v>
          </cell>
          <cell r="C886" t="str">
            <v>FLORIÁN</v>
          </cell>
          <cell r="D886">
            <v>22068478</v>
          </cell>
          <cell r="E886">
            <v>27533680</v>
          </cell>
          <cell r="F886">
            <v>69721688</v>
          </cell>
          <cell r="G886">
            <v>119323846</v>
          </cell>
        </row>
        <row r="887">
          <cell r="A887" t="str">
            <v>68276</v>
          </cell>
          <cell r="B887" t="str">
            <v>SANTANDER</v>
          </cell>
          <cell r="C887" t="str">
            <v>FLORIDABLANCA</v>
          </cell>
          <cell r="D887">
            <v>395727936</v>
          </cell>
          <cell r="E887">
            <v>514300992</v>
          </cell>
          <cell r="F887">
            <v>1389151872</v>
          </cell>
          <cell r="G887">
            <v>2299180800</v>
          </cell>
        </row>
        <row r="888">
          <cell r="A888" t="str">
            <v>68296</v>
          </cell>
          <cell r="B888" t="str">
            <v>SANTANDER</v>
          </cell>
          <cell r="C888" t="str">
            <v>GALÁN</v>
          </cell>
          <cell r="D888">
            <v>9997198</v>
          </cell>
          <cell r="E888">
            <v>13858865</v>
          </cell>
          <cell r="F888">
            <v>31194554</v>
          </cell>
          <cell r="G888">
            <v>55050617</v>
          </cell>
        </row>
        <row r="889">
          <cell r="A889" t="str">
            <v>68298</v>
          </cell>
          <cell r="B889" t="str">
            <v>SANTANDER</v>
          </cell>
          <cell r="C889" t="str">
            <v>GAMBITA</v>
          </cell>
          <cell r="D889">
            <v>16754193</v>
          </cell>
          <cell r="E889">
            <v>12668683</v>
          </cell>
          <cell r="F889">
            <v>48120084</v>
          </cell>
          <cell r="G889">
            <v>77542960</v>
          </cell>
        </row>
        <row r="890">
          <cell r="A890" t="str">
            <v>68307</v>
          </cell>
          <cell r="B890" t="str">
            <v>SANTANDER</v>
          </cell>
          <cell r="C890" t="str">
            <v>GIRÓN</v>
          </cell>
          <cell r="D890">
            <v>399207456</v>
          </cell>
          <cell r="E890">
            <v>461176096</v>
          </cell>
          <cell r="F890">
            <v>1245659008</v>
          </cell>
          <cell r="G890">
            <v>2106042560</v>
          </cell>
        </row>
        <row r="891">
          <cell r="A891" t="str">
            <v>68318</v>
          </cell>
          <cell r="B891" t="str">
            <v>SANTANDER</v>
          </cell>
          <cell r="C891" t="str">
            <v>GUACA</v>
          </cell>
          <cell r="D891">
            <v>17086842</v>
          </cell>
          <cell r="E891">
            <v>15791375</v>
          </cell>
          <cell r="F891">
            <v>53316588</v>
          </cell>
          <cell r="G891">
            <v>86194805</v>
          </cell>
        </row>
        <row r="892">
          <cell r="A892" t="str">
            <v>68320</v>
          </cell>
          <cell r="B892" t="str">
            <v>SANTANDER</v>
          </cell>
          <cell r="C892" t="str">
            <v>GUADALUPE</v>
          </cell>
          <cell r="D892">
            <v>13294193</v>
          </cell>
          <cell r="E892">
            <v>17277568</v>
          </cell>
          <cell r="F892">
            <v>46667552</v>
          </cell>
          <cell r="G892">
            <v>77239313</v>
          </cell>
        </row>
        <row r="893">
          <cell r="A893" t="str">
            <v>68322</v>
          </cell>
          <cell r="B893" t="str">
            <v>SANTANDER</v>
          </cell>
          <cell r="C893" t="str">
            <v>GUAPOTÁ</v>
          </cell>
          <cell r="D893">
            <v>6000974</v>
          </cell>
          <cell r="E893">
            <v>7019156</v>
          </cell>
          <cell r="F893">
            <v>21065644</v>
          </cell>
          <cell r="G893">
            <v>34085774</v>
          </cell>
        </row>
        <row r="894">
          <cell r="A894" t="str">
            <v>68324</v>
          </cell>
          <cell r="B894" t="str">
            <v>SANTANDER</v>
          </cell>
          <cell r="C894" t="str">
            <v>GUAVATÁ</v>
          </cell>
          <cell r="D894">
            <v>6711266</v>
          </cell>
          <cell r="E894">
            <v>7753050</v>
          </cell>
          <cell r="F894">
            <v>20941362</v>
          </cell>
          <cell r="G894">
            <v>35405678</v>
          </cell>
        </row>
        <row r="895">
          <cell r="A895" t="str">
            <v>68327</v>
          </cell>
          <cell r="B895" t="str">
            <v>SANTANDER</v>
          </cell>
          <cell r="C895" t="str">
            <v>GUEPSA</v>
          </cell>
          <cell r="D895">
            <v>13840741</v>
          </cell>
          <cell r="E895">
            <v>12791382</v>
          </cell>
          <cell r="F895">
            <v>43187680</v>
          </cell>
          <cell r="G895">
            <v>69819803</v>
          </cell>
        </row>
        <row r="896">
          <cell r="A896" t="str">
            <v>68344</v>
          </cell>
          <cell r="B896" t="str">
            <v>SANTANDER</v>
          </cell>
          <cell r="C896" t="str">
            <v>HATO</v>
          </cell>
          <cell r="D896">
            <v>6213398</v>
          </cell>
          <cell r="E896">
            <v>7267622</v>
          </cell>
          <cell r="F896">
            <v>21811332</v>
          </cell>
          <cell r="G896">
            <v>35292352</v>
          </cell>
        </row>
        <row r="897">
          <cell r="A897" t="str">
            <v>68368</v>
          </cell>
          <cell r="B897" t="str">
            <v>SANTANDER</v>
          </cell>
          <cell r="C897" t="str">
            <v>JESÚS MARÍA</v>
          </cell>
          <cell r="D897">
            <v>7895086</v>
          </cell>
          <cell r="E897">
            <v>9234642</v>
          </cell>
          <cell r="F897">
            <v>27714684</v>
          </cell>
          <cell r="G897">
            <v>44844412</v>
          </cell>
        </row>
        <row r="898">
          <cell r="A898" t="str">
            <v>68370</v>
          </cell>
          <cell r="B898" t="str">
            <v>SANTANDER</v>
          </cell>
          <cell r="C898" t="str">
            <v>JORDÁN</v>
          </cell>
          <cell r="D898">
            <v>5885911</v>
          </cell>
          <cell r="E898">
            <v>7649523</v>
          </cell>
          <cell r="F898">
            <v>23244448</v>
          </cell>
          <cell r="G898">
            <v>36779882</v>
          </cell>
        </row>
        <row r="899">
          <cell r="A899" t="str">
            <v>68377</v>
          </cell>
          <cell r="B899" t="str">
            <v>SANTANDER</v>
          </cell>
          <cell r="C899" t="str">
            <v>LA BELLEZA</v>
          </cell>
          <cell r="D899">
            <v>21043236</v>
          </cell>
          <cell r="E899">
            <v>17503028</v>
          </cell>
          <cell r="F899">
            <v>59095656</v>
          </cell>
          <cell r="G899">
            <v>97641920</v>
          </cell>
        </row>
        <row r="900">
          <cell r="A900" t="str">
            <v>68385</v>
          </cell>
          <cell r="B900" t="str">
            <v>SANTANDER</v>
          </cell>
          <cell r="C900" t="str">
            <v>LANDÁZURI</v>
          </cell>
          <cell r="D900">
            <v>45345856</v>
          </cell>
          <cell r="E900">
            <v>38574300</v>
          </cell>
          <cell r="F900">
            <v>115767840</v>
          </cell>
          <cell r="G900">
            <v>199687996</v>
          </cell>
        </row>
        <row r="901">
          <cell r="A901" t="str">
            <v>68397</v>
          </cell>
          <cell r="B901" t="str">
            <v>SANTANDER</v>
          </cell>
          <cell r="C901" t="str">
            <v>LA PAZ</v>
          </cell>
          <cell r="D901">
            <v>7198808</v>
          </cell>
          <cell r="E901">
            <v>9355807</v>
          </cell>
          <cell r="F901">
            <v>25270488</v>
          </cell>
          <cell r="G901">
            <v>41825103</v>
          </cell>
        </row>
        <row r="902">
          <cell r="A902" t="str">
            <v>68406</v>
          </cell>
          <cell r="B902" t="str">
            <v>SANTANDER</v>
          </cell>
          <cell r="C902" t="str">
            <v>LEBRIJA</v>
          </cell>
          <cell r="D902">
            <v>95856256</v>
          </cell>
          <cell r="E902">
            <v>112120152</v>
          </cell>
          <cell r="F902">
            <v>336491040</v>
          </cell>
          <cell r="G902">
            <v>544467448</v>
          </cell>
        </row>
        <row r="903">
          <cell r="A903" t="str">
            <v>68418</v>
          </cell>
          <cell r="B903" t="str">
            <v>SANTANDER</v>
          </cell>
          <cell r="C903" t="str">
            <v>LOS SANTOS</v>
          </cell>
          <cell r="D903">
            <v>51548188</v>
          </cell>
          <cell r="E903">
            <v>80392456</v>
          </cell>
          <cell r="F903">
            <v>203572416</v>
          </cell>
          <cell r="G903">
            <v>335513060</v>
          </cell>
        </row>
        <row r="904">
          <cell r="A904" t="str">
            <v>68425</v>
          </cell>
          <cell r="B904" t="str">
            <v>SANTANDER</v>
          </cell>
          <cell r="C904" t="str">
            <v>MACARAVITA</v>
          </cell>
          <cell r="D904">
            <v>6567437</v>
          </cell>
          <cell r="E904">
            <v>8535257</v>
          </cell>
          <cell r="F904">
            <v>25935912</v>
          </cell>
          <cell r="G904">
            <v>41038606</v>
          </cell>
        </row>
        <row r="905">
          <cell r="A905" t="str">
            <v>68432</v>
          </cell>
          <cell r="B905" t="str">
            <v>SANTANDER</v>
          </cell>
          <cell r="C905" t="str">
            <v>MÁLAGA</v>
          </cell>
          <cell r="D905">
            <v>57678972</v>
          </cell>
          <cell r="E905">
            <v>59969192</v>
          </cell>
          <cell r="F905">
            <v>202474608</v>
          </cell>
          <cell r="G905">
            <v>320122772</v>
          </cell>
        </row>
        <row r="906">
          <cell r="A906" t="str">
            <v>68444</v>
          </cell>
          <cell r="B906" t="str">
            <v>SANTANDER</v>
          </cell>
          <cell r="C906" t="str">
            <v>MATANZA</v>
          </cell>
          <cell r="D906">
            <v>19065040</v>
          </cell>
          <cell r="E906">
            <v>22299798</v>
          </cell>
          <cell r="F906">
            <v>66925368</v>
          </cell>
          <cell r="G906">
            <v>108290206</v>
          </cell>
        </row>
        <row r="907">
          <cell r="A907" t="str">
            <v>68464</v>
          </cell>
          <cell r="B907" t="str">
            <v>SANTANDER</v>
          </cell>
          <cell r="C907" t="str">
            <v>MOGOTES</v>
          </cell>
          <cell r="D907">
            <v>40210064</v>
          </cell>
          <cell r="E907">
            <v>52258320</v>
          </cell>
          <cell r="F907">
            <v>158796272</v>
          </cell>
          <cell r="G907">
            <v>251264656</v>
          </cell>
        </row>
        <row r="908">
          <cell r="A908" t="str">
            <v>68468</v>
          </cell>
          <cell r="B908" t="str">
            <v>SANTANDER</v>
          </cell>
          <cell r="C908" t="str">
            <v>MOLAGAVITA</v>
          </cell>
          <cell r="D908">
            <v>10734042</v>
          </cell>
          <cell r="E908">
            <v>9920223</v>
          </cell>
          <cell r="F908">
            <v>37680472</v>
          </cell>
          <cell r="G908">
            <v>58334737</v>
          </cell>
        </row>
        <row r="909">
          <cell r="A909" t="str">
            <v>68498</v>
          </cell>
          <cell r="B909" t="str">
            <v>SANTANDER</v>
          </cell>
          <cell r="C909" t="str">
            <v>OCAMONTE</v>
          </cell>
          <cell r="D909">
            <v>11931139</v>
          </cell>
          <cell r="E909">
            <v>17056710</v>
          </cell>
          <cell r="F909">
            <v>41882724</v>
          </cell>
          <cell r="G909">
            <v>70870573</v>
          </cell>
        </row>
        <row r="910">
          <cell r="A910" t="str">
            <v>68500</v>
          </cell>
          <cell r="B910" t="str">
            <v>SANTANDER</v>
          </cell>
          <cell r="C910" t="str">
            <v>OIBA</v>
          </cell>
          <cell r="D910">
            <v>33315138</v>
          </cell>
          <cell r="E910">
            <v>43297448</v>
          </cell>
          <cell r="F910">
            <v>116948504</v>
          </cell>
          <cell r="G910">
            <v>193561090</v>
          </cell>
        </row>
        <row r="911">
          <cell r="A911" t="str">
            <v>68502</v>
          </cell>
          <cell r="B911" t="str">
            <v>SANTANDER</v>
          </cell>
          <cell r="C911" t="str">
            <v>ONZAGA</v>
          </cell>
          <cell r="D911">
            <v>13452403</v>
          </cell>
          <cell r="E911">
            <v>13986548</v>
          </cell>
          <cell r="F911">
            <v>47222928</v>
          </cell>
          <cell r="G911">
            <v>74661879</v>
          </cell>
        </row>
        <row r="912">
          <cell r="A912" t="str">
            <v>68522</v>
          </cell>
          <cell r="B912" t="str">
            <v>SANTANDER</v>
          </cell>
          <cell r="C912" t="str">
            <v>PALMAR</v>
          </cell>
          <cell r="D912">
            <v>3805927</v>
          </cell>
          <cell r="E912">
            <v>5935570</v>
          </cell>
          <cell r="F912">
            <v>13360217</v>
          </cell>
          <cell r="G912">
            <v>23101714</v>
          </cell>
        </row>
        <row r="913">
          <cell r="A913" t="str">
            <v>68524</v>
          </cell>
          <cell r="B913" t="str">
            <v>SANTANDER</v>
          </cell>
          <cell r="C913" t="str">
            <v>PALMAS DEL SOCORRO</v>
          </cell>
          <cell r="D913">
            <v>8503593</v>
          </cell>
          <cell r="E913">
            <v>8841238</v>
          </cell>
          <cell r="F913">
            <v>26534014</v>
          </cell>
          <cell r="G913">
            <v>43878845</v>
          </cell>
        </row>
        <row r="914">
          <cell r="A914" t="str">
            <v>68533</v>
          </cell>
          <cell r="B914" t="str">
            <v>SANTANDER</v>
          </cell>
          <cell r="C914" t="str">
            <v>PÁRAMO</v>
          </cell>
          <cell r="D914">
            <v>15314432</v>
          </cell>
          <cell r="E914">
            <v>19460846</v>
          </cell>
          <cell r="F914">
            <v>47786080</v>
          </cell>
          <cell r="G914">
            <v>82561358</v>
          </cell>
        </row>
        <row r="915">
          <cell r="A915" t="str">
            <v>68547</v>
          </cell>
          <cell r="B915" t="str">
            <v>SANTANDER</v>
          </cell>
          <cell r="C915" t="str">
            <v>PIEDECUESTA</v>
          </cell>
          <cell r="D915">
            <v>372567840</v>
          </cell>
          <cell r="E915">
            <v>532621504</v>
          </cell>
          <cell r="F915">
            <v>1307851392</v>
          </cell>
          <cell r="G915">
            <v>2213040736</v>
          </cell>
        </row>
        <row r="916">
          <cell r="A916" t="str">
            <v>68549</v>
          </cell>
          <cell r="B916" t="str">
            <v>SANTANDER</v>
          </cell>
          <cell r="C916" t="str">
            <v>PINCHOTE</v>
          </cell>
          <cell r="D916">
            <v>9500067</v>
          </cell>
          <cell r="E916">
            <v>12346598</v>
          </cell>
          <cell r="F916">
            <v>33348760</v>
          </cell>
          <cell r="G916">
            <v>55195425</v>
          </cell>
        </row>
        <row r="917">
          <cell r="A917" t="str">
            <v>68572</v>
          </cell>
          <cell r="B917" t="str">
            <v>SANTANDER</v>
          </cell>
          <cell r="C917" t="str">
            <v>PUENTE NACIONAL</v>
          </cell>
          <cell r="D917">
            <v>43384620</v>
          </cell>
          <cell r="E917">
            <v>62022484</v>
          </cell>
          <cell r="F917">
            <v>152296128</v>
          </cell>
          <cell r="G917">
            <v>257703232</v>
          </cell>
        </row>
        <row r="918">
          <cell r="A918" t="str">
            <v>68573</v>
          </cell>
          <cell r="B918" t="str">
            <v>SANTANDER</v>
          </cell>
          <cell r="C918" t="str">
            <v>PUERTO PARRA</v>
          </cell>
          <cell r="D918">
            <v>38749648</v>
          </cell>
          <cell r="E918">
            <v>36625684</v>
          </cell>
          <cell r="F918">
            <v>98927752</v>
          </cell>
          <cell r="G918">
            <v>174303084</v>
          </cell>
        </row>
        <row r="919">
          <cell r="A919" t="str">
            <v>68575</v>
          </cell>
          <cell r="B919" t="str">
            <v>SANTANDER</v>
          </cell>
          <cell r="C919" t="str">
            <v>PUERTO WILCHES</v>
          </cell>
          <cell r="D919">
            <v>244700480</v>
          </cell>
          <cell r="E919">
            <v>208159040</v>
          </cell>
          <cell r="F919">
            <v>702809536</v>
          </cell>
          <cell r="G919">
            <v>1155669056</v>
          </cell>
        </row>
        <row r="920">
          <cell r="A920" t="str">
            <v>68615</v>
          </cell>
          <cell r="B920" t="str">
            <v>SANTANDER</v>
          </cell>
          <cell r="C920" t="str">
            <v>RIONEGRO</v>
          </cell>
          <cell r="D920">
            <v>113137824</v>
          </cell>
          <cell r="E920">
            <v>129393120</v>
          </cell>
          <cell r="F920">
            <v>317724608</v>
          </cell>
          <cell r="G920">
            <v>560255552</v>
          </cell>
        </row>
        <row r="921">
          <cell r="A921" t="str">
            <v>68655</v>
          </cell>
          <cell r="B921" t="str">
            <v>SANTANDER</v>
          </cell>
          <cell r="C921" t="str">
            <v>SABANA DE TORRES</v>
          </cell>
          <cell r="D921">
            <v>191878096</v>
          </cell>
          <cell r="E921">
            <v>217632944</v>
          </cell>
          <cell r="F921">
            <v>551097344</v>
          </cell>
          <cell r="G921">
            <v>960608384</v>
          </cell>
        </row>
        <row r="922">
          <cell r="A922" t="str">
            <v>68669</v>
          </cell>
          <cell r="B922" t="str">
            <v>SANTANDER</v>
          </cell>
          <cell r="C922" t="str">
            <v>SAN ANDRÉS</v>
          </cell>
          <cell r="D922">
            <v>23986194</v>
          </cell>
          <cell r="E922">
            <v>28055918</v>
          </cell>
          <cell r="F922">
            <v>84200440</v>
          </cell>
          <cell r="G922">
            <v>136242552</v>
          </cell>
        </row>
        <row r="923">
          <cell r="A923" t="str">
            <v>68673</v>
          </cell>
          <cell r="B923" t="str">
            <v>SANTANDER</v>
          </cell>
          <cell r="C923" t="str">
            <v>SAN BENITO</v>
          </cell>
          <cell r="D923">
            <v>6863945</v>
          </cell>
          <cell r="E923">
            <v>7136487</v>
          </cell>
          <cell r="F923">
            <v>17523634</v>
          </cell>
          <cell r="G923">
            <v>31524066</v>
          </cell>
        </row>
        <row r="924">
          <cell r="A924" t="str">
            <v>68679</v>
          </cell>
          <cell r="B924" t="str">
            <v>SANTANDER</v>
          </cell>
          <cell r="C924" t="str">
            <v>SAN GIL</v>
          </cell>
          <cell r="D924">
            <v>118146016</v>
          </cell>
          <cell r="E924">
            <v>122837152</v>
          </cell>
          <cell r="F924">
            <v>414736352</v>
          </cell>
          <cell r="G924">
            <v>655719520</v>
          </cell>
        </row>
        <row r="925">
          <cell r="A925" t="str">
            <v>68682</v>
          </cell>
          <cell r="B925" t="str">
            <v>SANTANDER</v>
          </cell>
          <cell r="C925" t="str">
            <v>SAN JOAQUÍN</v>
          </cell>
          <cell r="D925">
            <v>6089484</v>
          </cell>
          <cell r="E925">
            <v>6331274</v>
          </cell>
          <cell r="F925">
            <v>21376346</v>
          </cell>
          <cell r="G925">
            <v>33797104</v>
          </cell>
        </row>
        <row r="926">
          <cell r="A926" t="str">
            <v>68684</v>
          </cell>
          <cell r="B926" t="str">
            <v>SANTANDER</v>
          </cell>
          <cell r="C926" t="str">
            <v>SAN JOSÉ DE MIRANDA</v>
          </cell>
          <cell r="D926">
            <v>12339760</v>
          </cell>
          <cell r="E926">
            <v>10263780</v>
          </cell>
          <cell r="F926">
            <v>38985428</v>
          </cell>
          <cell r="G926">
            <v>61588968</v>
          </cell>
        </row>
        <row r="927">
          <cell r="A927" t="str">
            <v>68686</v>
          </cell>
          <cell r="B927" t="str">
            <v>SANTANDER</v>
          </cell>
          <cell r="C927" t="str">
            <v>SAN MIGUEL</v>
          </cell>
          <cell r="D927">
            <v>7009987</v>
          </cell>
          <cell r="E927">
            <v>6478513</v>
          </cell>
          <cell r="F927">
            <v>21873470</v>
          </cell>
          <cell r="G927">
            <v>35361970</v>
          </cell>
        </row>
        <row r="928">
          <cell r="A928" t="str">
            <v>68689</v>
          </cell>
          <cell r="B928" t="str">
            <v>SANTANDER</v>
          </cell>
          <cell r="C928" t="str">
            <v>SAN VICENTE DE CHUCURÍ</v>
          </cell>
          <cell r="D928">
            <v>111501864</v>
          </cell>
          <cell r="E928">
            <v>130420336</v>
          </cell>
          <cell r="F928">
            <v>440339552</v>
          </cell>
          <cell r="G928">
            <v>682261752</v>
          </cell>
        </row>
        <row r="929">
          <cell r="A929" t="str">
            <v>68705</v>
          </cell>
          <cell r="B929" t="str">
            <v>SANTANDER</v>
          </cell>
          <cell r="C929" t="str">
            <v>SANTA BÁRBARA</v>
          </cell>
          <cell r="D929">
            <v>6514331</v>
          </cell>
          <cell r="E929">
            <v>6772991</v>
          </cell>
          <cell r="F929">
            <v>22867720</v>
          </cell>
          <cell r="G929">
            <v>36155042</v>
          </cell>
        </row>
        <row r="930">
          <cell r="A930" t="str">
            <v>68720</v>
          </cell>
          <cell r="B930" t="str">
            <v>SANTANDER</v>
          </cell>
          <cell r="C930" t="str">
            <v>SANTA HELENA DEL OPÓN</v>
          </cell>
          <cell r="D930">
            <v>13336234</v>
          </cell>
          <cell r="E930">
            <v>18487688</v>
          </cell>
          <cell r="F930">
            <v>46815132</v>
          </cell>
          <cell r="G930">
            <v>78639054</v>
          </cell>
        </row>
        <row r="931">
          <cell r="A931" t="str">
            <v>68745</v>
          </cell>
          <cell r="B931" t="str">
            <v>SANTANDER</v>
          </cell>
          <cell r="C931" t="str">
            <v>SIMACOTA</v>
          </cell>
          <cell r="D931">
            <v>46343804</v>
          </cell>
          <cell r="E931">
            <v>43803584</v>
          </cell>
          <cell r="F931">
            <v>133105048</v>
          </cell>
          <cell r="G931">
            <v>223252436</v>
          </cell>
        </row>
        <row r="932">
          <cell r="A932" t="str">
            <v>68755</v>
          </cell>
          <cell r="B932" t="str">
            <v>SANTANDER</v>
          </cell>
          <cell r="C932" t="str">
            <v>SOCORRO</v>
          </cell>
          <cell r="D932">
            <v>56026788</v>
          </cell>
          <cell r="E932">
            <v>65532828</v>
          </cell>
          <cell r="F932">
            <v>196674816</v>
          </cell>
          <cell r="G932">
            <v>318234432</v>
          </cell>
        </row>
        <row r="933">
          <cell r="A933" t="str">
            <v>68770</v>
          </cell>
          <cell r="B933" t="str">
            <v>SANTANDER</v>
          </cell>
          <cell r="C933" t="str">
            <v>SUAITA</v>
          </cell>
          <cell r="D933">
            <v>30748352</v>
          </cell>
          <cell r="E933">
            <v>31969254</v>
          </cell>
          <cell r="F933">
            <v>95945000</v>
          </cell>
          <cell r="G933">
            <v>158662606</v>
          </cell>
        </row>
        <row r="934">
          <cell r="A934" t="str">
            <v>68773</v>
          </cell>
          <cell r="B934" t="str">
            <v>SANTANDER</v>
          </cell>
          <cell r="C934" t="str">
            <v>SUCRE</v>
          </cell>
          <cell r="D934">
            <v>21881870</v>
          </cell>
          <cell r="E934">
            <v>22750716</v>
          </cell>
          <cell r="F934">
            <v>55864352</v>
          </cell>
          <cell r="G934">
            <v>100496938</v>
          </cell>
        </row>
        <row r="935">
          <cell r="A935" t="str">
            <v>68780</v>
          </cell>
          <cell r="B935" t="str">
            <v>SANTANDER</v>
          </cell>
          <cell r="C935" t="str">
            <v>SURATÁ</v>
          </cell>
          <cell r="D935">
            <v>11824927</v>
          </cell>
          <cell r="E935">
            <v>16904868</v>
          </cell>
          <cell r="F935">
            <v>41509880</v>
          </cell>
          <cell r="G935">
            <v>70239675</v>
          </cell>
        </row>
        <row r="936">
          <cell r="A936" t="str">
            <v>68820</v>
          </cell>
          <cell r="B936" t="str">
            <v>SANTANDER</v>
          </cell>
          <cell r="C936" t="str">
            <v>TONA</v>
          </cell>
          <cell r="D936">
            <v>28259008</v>
          </cell>
          <cell r="E936">
            <v>29381066</v>
          </cell>
          <cell r="F936">
            <v>72145168</v>
          </cell>
          <cell r="G936">
            <v>129785242</v>
          </cell>
        </row>
        <row r="937">
          <cell r="A937" t="str">
            <v>68855</v>
          </cell>
          <cell r="B937" t="str">
            <v>SANTANDER</v>
          </cell>
          <cell r="C937" t="str">
            <v>VALLE DE SAN JOSÉ</v>
          </cell>
          <cell r="D937">
            <v>15968667</v>
          </cell>
          <cell r="E937">
            <v>14942451</v>
          </cell>
          <cell r="F937">
            <v>44844760</v>
          </cell>
          <cell r="G937">
            <v>75755878</v>
          </cell>
        </row>
        <row r="938">
          <cell r="A938" t="str">
            <v>68861</v>
          </cell>
          <cell r="B938" t="str">
            <v>SANTANDER</v>
          </cell>
          <cell r="C938" t="str">
            <v>VÉLEZ</v>
          </cell>
          <cell r="D938">
            <v>45918952</v>
          </cell>
          <cell r="E938">
            <v>65645560</v>
          </cell>
          <cell r="F938">
            <v>161192576</v>
          </cell>
          <cell r="G938">
            <v>272757088</v>
          </cell>
        </row>
        <row r="939">
          <cell r="A939" t="str">
            <v>68867</v>
          </cell>
          <cell r="B939" t="str">
            <v>SANTANDER</v>
          </cell>
          <cell r="C939" t="str">
            <v>VETAS</v>
          </cell>
          <cell r="D939">
            <v>3820679</v>
          </cell>
          <cell r="E939">
            <v>4468932</v>
          </cell>
          <cell r="F939">
            <v>13412001</v>
          </cell>
          <cell r="G939">
            <v>21701612</v>
          </cell>
        </row>
        <row r="940">
          <cell r="A940" t="str">
            <v>68872</v>
          </cell>
          <cell r="B940" t="str">
            <v>SANTANDER</v>
          </cell>
          <cell r="C940" t="str">
            <v>VILLANUEVA</v>
          </cell>
          <cell r="D940">
            <v>16138312</v>
          </cell>
          <cell r="E940">
            <v>20973880</v>
          </cell>
          <cell r="F940">
            <v>56651464</v>
          </cell>
          <cell r="G940">
            <v>93763656</v>
          </cell>
        </row>
        <row r="941">
          <cell r="A941" t="str">
            <v>68895</v>
          </cell>
          <cell r="B941" t="str">
            <v>SANTANDER</v>
          </cell>
          <cell r="C941" t="str">
            <v>ZAPATOCA</v>
          </cell>
          <cell r="D941">
            <v>25175546</v>
          </cell>
          <cell r="E941">
            <v>26175172</v>
          </cell>
          <cell r="F941">
            <v>78556000</v>
          </cell>
          <cell r="G941">
            <v>129906718</v>
          </cell>
        </row>
        <row r="942">
          <cell r="A942" t="str">
            <v>70001</v>
          </cell>
          <cell r="B942" t="str">
            <v>SUCRE</v>
          </cell>
          <cell r="C942" t="str">
            <v>SINCELEJO</v>
          </cell>
          <cell r="D942">
            <v>879056320</v>
          </cell>
          <cell r="E942">
            <v>812409216</v>
          </cell>
          <cell r="F942">
            <v>2742945792</v>
          </cell>
          <cell r="G942">
            <v>4434411328</v>
          </cell>
        </row>
        <row r="943">
          <cell r="A943" t="str">
            <v>70110</v>
          </cell>
          <cell r="B943" t="str">
            <v>SUCRE</v>
          </cell>
          <cell r="C943" t="str">
            <v>BUENAVISTA</v>
          </cell>
          <cell r="D943">
            <v>64258212</v>
          </cell>
          <cell r="E943">
            <v>61242192</v>
          </cell>
          <cell r="F943">
            <v>169177632</v>
          </cell>
          <cell r="G943">
            <v>294678036</v>
          </cell>
        </row>
        <row r="944">
          <cell r="A944" t="str">
            <v>70124</v>
          </cell>
          <cell r="B944" t="str">
            <v>SUCRE</v>
          </cell>
          <cell r="C944" t="str">
            <v>CAIMITO</v>
          </cell>
          <cell r="D944">
            <v>82821696</v>
          </cell>
          <cell r="E944">
            <v>78282032</v>
          </cell>
          <cell r="F944">
            <v>237874000</v>
          </cell>
          <cell r="G944">
            <v>398977728</v>
          </cell>
        </row>
        <row r="945">
          <cell r="A945" t="str">
            <v>70204</v>
          </cell>
          <cell r="B945" t="str">
            <v>SUCRE</v>
          </cell>
          <cell r="C945" t="str">
            <v>COLOSÓ</v>
          </cell>
          <cell r="D945">
            <v>71438576</v>
          </cell>
          <cell r="E945">
            <v>81702656</v>
          </cell>
          <cell r="F945">
            <v>275853536</v>
          </cell>
          <cell r="G945">
            <v>428994768</v>
          </cell>
        </row>
        <row r="946">
          <cell r="A946" t="str">
            <v>70215</v>
          </cell>
          <cell r="B946" t="str">
            <v>SUCRE</v>
          </cell>
          <cell r="C946" t="str">
            <v>COROZAL</v>
          </cell>
          <cell r="D946">
            <v>204316336</v>
          </cell>
          <cell r="E946">
            <v>238982592</v>
          </cell>
          <cell r="F946">
            <v>717226176</v>
          </cell>
          <cell r="G946">
            <v>1160525104</v>
          </cell>
        </row>
        <row r="947">
          <cell r="A947" t="str">
            <v>70221</v>
          </cell>
          <cell r="B947" t="str">
            <v>SUCRE</v>
          </cell>
          <cell r="C947" t="str">
            <v>COVEÑAS</v>
          </cell>
          <cell r="D947">
            <v>98950424</v>
          </cell>
          <cell r="E947">
            <v>113167312</v>
          </cell>
          <cell r="F947">
            <v>312617440</v>
          </cell>
          <cell r="G947">
            <v>524735176</v>
          </cell>
        </row>
        <row r="948">
          <cell r="A948" t="str">
            <v>70230</v>
          </cell>
          <cell r="B948" t="str">
            <v>SUCRE</v>
          </cell>
          <cell r="C948" t="str">
            <v>CHALÁN</v>
          </cell>
          <cell r="D948">
            <v>41670476</v>
          </cell>
          <cell r="E948">
            <v>32493792</v>
          </cell>
          <cell r="F948">
            <v>134088936</v>
          </cell>
          <cell r="G948">
            <v>208253204</v>
          </cell>
        </row>
        <row r="949">
          <cell r="A949" t="str">
            <v>70233</v>
          </cell>
          <cell r="B949" t="str">
            <v>SUCRE</v>
          </cell>
          <cell r="C949" t="str">
            <v>EL ROBLE</v>
          </cell>
          <cell r="D949">
            <v>68996448</v>
          </cell>
          <cell r="E949">
            <v>58693124</v>
          </cell>
          <cell r="F949">
            <v>198166208</v>
          </cell>
          <cell r="G949">
            <v>325855780</v>
          </cell>
        </row>
        <row r="950">
          <cell r="A950" t="str">
            <v>70235</v>
          </cell>
          <cell r="B950" t="str">
            <v>SUCRE</v>
          </cell>
          <cell r="C950" t="str">
            <v>GALERAS</v>
          </cell>
          <cell r="D950">
            <v>119323920</v>
          </cell>
          <cell r="E950">
            <v>135340176</v>
          </cell>
          <cell r="F950">
            <v>342712864</v>
          </cell>
          <cell r="G950">
            <v>597376960</v>
          </cell>
        </row>
        <row r="951">
          <cell r="A951" t="str">
            <v>70265</v>
          </cell>
          <cell r="B951" t="str">
            <v>SUCRE</v>
          </cell>
          <cell r="C951" t="str">
            <v>GUARANDA</v>
          </cell>
          <cell r="D951">
            <v>158300016</v>
          </cell>
          <cell r="E951">
            <v>123439144</v>
          </cell>
          <cell r="F951">
            <v>463076512</v>
          </cell>
          <cell r="G951">
            <v>744815672</v>
          </cell>
        </row>
        <row r="952">
          <cell r="A952" t="str">
            <v>70400</v>
          </cell>
          <cell r="B952" t="str">
            <v>SUCRE</v>
          </cell>
          <cell r="C952" t="str">
            <v>LA UNIÓN</v>
          </cell>
          <cell r="D952">
            <v>79024624</v>
          </cell>
          <cell r="E952">
            <v>82162392</v>
          </cell>
          <cell r="F952">
            <v>226968336</v>
          </cell>
          <cell r="G952">
            <v>388155352</v>
          </cell>
        </row>
        <row r="953">
          <cell r="A953" t="str">
            <v>70418</v>
          </cell>
          <cell r="B953" t="str">
            <v>SUCRE</v>
          </cell>
          <cell r="C953" t="str">
            <v>LOS PALMITOS</v>
          </cell>
          <cell r="D953">
            <v>99278272</v>
          </cell>
          <cell r="E953">
            <v>114689160</v>
          </cell>
          <cell r="F953">
            <v>348503584</v>
          </cell>
          <cell r="G953">
            <v>562471016</v>
          </cell>
        </row>
        <row r="954">
          <cell r="A954" t="str">
            <v>70429</v>
          </cell>
          <cell r="B954" t="str">
            <v>SUCRE</v>
          </cell>
          <cell r="C954" t="str">
            <v>MAJAGUAL</v>
          </cell>
          <cell r="D954">
            <v>327486752</v>
          </cell>
          <cell r="E954">
            <v>374539040</v>
          </cell>
          <cell r="F954">
            <v>1149600128</v>
          </cell>
          <cell r="G954">
            <v>1851625920</v>
          </cell>
        </row>
        <row r="955">
          <cell r="A955" t="str">
            <v>70473</v>
          </cell>
          <cell r="B955" t="str">
            <v>SUCRE</v>
          </cell>
          <cell r="C955" t="str">
            <v>MORROA</v>
          </cell>
          <cell r="D955">
            <v>80822848</v>
          </cell>
          <cell r="E955">
            <v>56021348</v>
          </cell>
          <cell r="F955">
            <v>212788656</v>
          </cell>
          <cell r="G955">
            <v>349632852</v>
          </cell>
        </row>
        <row r="956">
          <cell r="A956" t="str">
            <v>70508</v>
          </cell>
          <cell r="B956" t="str">
            <v>SUCRE</v>
          </cell>
          <cell r="C956" t="str">
            <v>OVEJAS</v>
          </cell>
          <cell r="D956">
            <v>119396216</v>
          </cell>
          <cell r="E956">
            <v>124136992</v>
          </cell>
          <cell r="F956">
            <v>377212512</v>
          </cell>
          <cell r="G956">
            <v>620745720</v>
          </cell>
        </row>
        <row r="957">
          <cell r="A957" t="str">
            <v>70523</v>
          </cell>
          <cell r="B957" t="str">
            <v>SUCRE</v>
          </cell>
          <cell r="C957" t="str">
            <v>PALMITO</v>
          </cell>
          <cell r="D957">
            <v>116358480</v>
          </cell>
          <cell r="E957">
            <v>131976696</v>
          </cell>
          <cell r="F957">
            <v>371328608</v>
          </cell>
          <cell r="G957">
            <v>619663784</v>
          </cell>
        </row>
        <row r="958">
          <cell r="A958" t="str">
            <v>70670</v>
          </cell>
          <cell r="B958" t="str">
            <v>SUCRE</v>
          </cell>
          <cell r="C958" t="str">
            <v>SAMPUÉS</v>
          </cell>
          <cell r="D958">
            <v>306155840</v>
          </cell>
          <cell r="E958">
            <v>286480928</v>
          </cell>
          <cell r="F958">
            <v>1074720640</v>
          </cell>
          <cell r="G958">
            <v>1667357408</v>
          </cell>
        </row>
        <row r="959">
          <cell r="A959" t="str">
            <v>70678</v>
          </cell>
          <cell r="B959" t="str">
            <v>SUCRE</v>
          </cell>
          <cell r="C959" t="str">
            <v>SAN BENITO ABAD</v>
          </cell>
          <cell r="D959">
            <v>181374560</v>
          </cell>
          <cell r="E959">
            <v>157146880</v>
          </cell>
          <cell r="F959">
            <v>477518976</v>
          </cell>
          <cell r="G959">
            <v>816040416</v>
          </cell>
        </row>
        <row r="960">
          <cell r="A960" t="str">
            <v>70702</v>
          </cell>
          <cell r="B960" t="str">
            <v>SUCRE</v>
          </cell>
          <cell r="C960" t="str">
            <v>SAN JUAN DE BETULIA</v>
          </cell>
          <cell r="D960">
            <v>58162088</v>
          </cell>
          <cell r="E960">
            <v>60471488</v>
          </cell>
          <cell r="F960">
            <v>183753472</v>
          </cell>
          <cell r="G960">
            <v>302387048</v>
          </cell>
        </row>
        <row r="961">
          <cell r="A961" t="str">
            <v>70708</v>
          </cell>
          <cell r="B961" t="str">
            <v>SUCRE</v>
          </cell>
          <cell r="C961" t="str">
            <v>SAN MARCOS</v>
          </cell>
          <cell r="D961">
            <v>394966720</v>
          </cell>
          <cell r="E961">
            <v>342207808</v>
          </cell>
          <cell r="F961">
            <v>1039859840</v>
          </cell>
          <cell r="G961">
            <v>1777034368</v>
          </cell>
        </row>
        <row r="962">
          <cell r="A962" t="str">
            <v>70713</v>
          </cell>
          <cell r="B962" t="str">
            <v>SUCRE</v>
          </cell>
          <cell r="C962" t="str">
            <v>SAN ONOFRE</v>
          </cell>
          <cell r="D962">
            <v>458277920</v>
          </cell>
          <cell r="E962">
            <v>317649600</v>
          </cell>
          <cell r="F962">
            <v>1340604672</v>
          </cell>
          <cell r="G962">
            <v>2116532192</v>
          </cell>
        </row>
        <row r="963">
          <cell r="A963" t="str">
            <v>70717</v>
          </cell>
          <cell r="B963" t="str">
            <v>SUCRE</v>
          </cell>
          <cell r="C963" t="str">
            <v>SAN PEDRO</v>
          </cell>
          <cell r="D963">
            <v>96334208</v>
          </cell>
          <cell r="E963">
            <v>89030472</v>
          </cell>
          <cell r="F963">
            <v>338168832</v>
          </cell>
          <cell r="G963">
            <v>523533512</v>
          </cell>
        </row>
        <row r="964">
          <cell r="A964" t="str">
            <v>70742</v>
          </cell>
          <cell r="B964" t="str">
            <v>SUCRE</v>
          </cell>
          <cell r="C964" t="str">
            <v>SINCÉ</v>
          </cell>
          <cell r="D964">
            <v>153667984</v>
          </cell>
          <cell r="E964">
            <v>130720560</v>
          </cell>
          <cell r="F964">
            <v>441353216</v>
          </cell>
          <cell r="G964">
            <v>725741760</v>
          </cell>
        </row>
        <row r="965">
          <cell r="A965" t="str">
            <v>70771</v>
          </cell>
          <cell r="B965" t="str">
            <v>SUCRE</v>
          </cell>
          <cell r="C965" t="str">
            <v>SUCRE</v>
          </cell>
          <cell r="D965">
            <v>190783168</v>
          </cell>
          <cell r="E965">
            <v>165298704</v>
          </cell>
          <cell r="F965">
            <v>558099776</v>
          </cell>
          <cell r="G965">
            <v>914181648</v>
          </cell>
        </row>
        <row r="966">
          <cell r="A966" t="str">
            <v>70820</v>
          </cell>
          <cell r="B966" t="str">
            <v>SUCRE</v>
          </cell>
          <cell r="C966" t="str">
            <v>TOLÚ</v>
          </cell>
          <cell r="D966">
            <v>168223456</v>
          </cell>
          <cell r="E966">
            <v>174902976</v>
          </cell>
          <cell r="F966">
            <v>483158240</v>
          </cell>
          <cell r="G966">
            <v>826284672</v>
          </cell>
        </row>
        <row r="967">
          <cell r="A967" t="str">
            <v>70823</v>
          </cell>
          <cell r="B967" t="str">
            <v>SUCRE</v>
          </cell>
          <cell r="C967" t="str">
            <v>TOLUVIEJO</v>
          </cell>
          <cell r="D967">
            <v>125920128</v>
          </cell>
          <cell r="E967">
            <v>117827952</v>
          </cell>
          <cell r="F967">
            <v>397823776</v>
          </cell>
          <cell r="G967">
            <v>641571856</v>
          </cell>
        </row>
        <row r="968">
          <cell r="A968" t="str">
            <v>73001</v>
          </cell>
          <cell r="B968" t="str">
            <v>TOLIMA</v>
          </cell>
          <cell r="C968" t="str">
            <v>IBAGUÉ</v>
          </cell>
          <cell r="D968">
            <v>1214946304</v>
          </cell>
          <cell r="E968">
            <v>1389506048</v>
          </cell>
          <cell r="F968">
            <v>3411930112</v>
          </cell>
          <cell r="G968">
            <v>6016382464</v>
          </cell>
        </row>
        <row r="969">
          <cell r="A969" t="str">
            <v>73024</v>
          </cell>
          <cell r="B969" t="str">
            <v>TOLIMA</v>
          </cell>
          <cell r="C969" t="str">
            <v>ALPUJARRA</v>
          </cell>
          <cell r="D969">
            <v>12347135</v>
          </cell>
          <cell r="E969">
            <v>11411017</v>
          </cell>
          <cell r="F969">
            <v>38527140</v>
          </cell>
          <cell r="G969">
            <v>62285292</v>
          </cell>
        </row>
        <row r="970">
          <cell r="A970" t="str">
            <v>73026</v>
          </cell>
          <cell r="B970" t="str">
            <v>TOLIMA</v>
          </cell>
          <cell r="C970" t="str">
            <v>ALVARADO</v>
          </cell>
          <cell r="D970">
            <v>30279250</v>
          </cell>
          <cell r="E970">
            <v>31481526</v>
          </cell>
          <cell r="F970">
            <v>77302840</v>
          </cell>
          <cell r="G970">
            <v>139063616</v>
          </cell>
        </row>
        <row r="971">
          <cell r="A971" t="str">
            <v>73030</v>
          </cell>
          <cell r="B971" t="str">
            <v>TOLIMA</v>
          </cell>
          <cell r="C971" t="str">
            <v>AMBALEMA</v>
          </cell>
          <cell r="D971">
            <v>18376874</v>
          </cell>
          <cell r="E971">
            <v>20843510</v>
          </cell>
          <cell r="F971">
            <v>46916112</v>
          </cell>
          <cell r="G971">
            <v>86136496</v>
          </cell>
        </row>
        <row r="972">
          <cell r="A972" t="str">
            <v>73043</v>
          </cell>
          <cell r="B972" t="str">
            <v>TOLIMA</v>
          </cell>
          <cell r="C972" t="str">
            <v>ANZÓATEGUI</v>
          </cell>
          <cell r="D972">
            <v>42053284</v>
          </cell>
          <cell r="E972">
            <v>43723064</v>
          </cell>
          <cell r="F972">
            <v>132860368</v>
          </cell>
          <cell r="G972">
            <v>218636716</v>
          </cell>
        </row>
        <row r="973">
          <cell r="A973" t="str">
            <v>73055</v>
          </cell>
          <cell r="B973" t="str">
            <v>TOLIMA</v>
          </cell>
          <cell r="C973" t="str">
            <v>ARMERO (GUAYABAL)</v>
          </cell>
          <cell r="D973">
            <v>42285620</v>
          </cell>
          <cell r="E973">
            <v>52757548</v>
          </cell>
          <cell r="F973">
            <v>118750576</v>
          </cell>
          <cell r="G973">
            <v>213793744</v>
          </cell>
        </row>
        <row r="974">
          <cell r="A974" t="str">
            <v>73067</v>
          </cell>
          <cell r="B974" t="str">
            <v>TOLIMA</v>
          </cell>
          <cell r="C974" t="str">
            <v>ATACO</v>
          </cell>
          <cell r="D974">
            <v>137733264</v>
          </cell>
          <cell r="E974">
            <v>156220512</v>
          </cell>
          <cell r="F974">
            <v>395586688</v>
          </cell>
          <cell r="G974">
            <v>689540464</v>
          </cell>
        </row>
        <row r="975">
          <cell r="A975" t="str">
            <v>73124</v>
          </cell>
          <cell r="B975" t="str">
            <v>TOLIMA</v>
          </cell>
          <cell r="C975" t="str">
            <v>CAJAMARCA</v>
          </cell>
          <cell r="D975">
            <v>62045464</v>
          </cell>
          <cell r="E975">
            <v>64509060</v>
          </cell>
          <cell r="F975">
            <v>174242096</v>
          </cell>
          <cell r="G975">
            <v>300796620</v>
          </cell>
        </row>
        <row r="976">
          <cell r="A976" t="str">
            <v>73148</v>
          </cell>
          <cell r="B976" t="str">
            <v>TOLIMA</v>
          </cell>
          <cell r="C976" t="str">
            <v>CARMEN DE APICALÁ</v>
          </cell>
          <cell r="D976">
            <v>27567156</v>
          </cell>
          <cell r="E976">
            <v>28661746</v>
          </cell>
          <cell r="F976">
            <v>77416760</v>
          </cell>
          <cell r="G976">
            <v>133645662</v>
          </cell>
        </row>
        <row r="977">
          <cell r="A977" t="str">
            <v>73152</v>
          </cell>
          <cell r="B977" t="str">
            <v>TOLIMA</v>
          </cell>
          <cell r="C977" t="str">
            <v>CASABIANCA</v>
          </cell>
          <cell r="D977">
            <v>25362522</v>
          </cell>
          <cell r="E977">
            <v>21575104</v>
          </cell>
          <cell r="F977">
            <v>64750448</v>
          </cell>
          <cell r="G977">
            <v>111688074</v>
          </cell>
        </row>
        <row r="978">
          <cell r="A978" t="str">
            <v>73168</v>
          </cell>
          <cell r="B978" t="str">
            <v>TOLIMA</v>
          </cell>
          <cell r="C978" t="str">
            <v>CHAPARRAL</v>
          </cell>
          <cell r="D978">
            <v>223896944</v>
          </cell>
          <cell r="E978">
            <v>232787056</v>
          </cell>
          <cell r="F978">
            <v>707365248</v>
          </cell>
          <cell r="G978">
            <v>1164049248</v>
          </cell>
        </row>
        <row r="979">
          <cell r="A979" t="str">
            <v>73200</v>
          </cell>
          <cell r="B979" t="str">
            <v>TOLIMA</v>
          </cell>
          <cell r="C979" t="str">
            <v>COELLO</v>
          </cell>
          <cell r="D979">
            <v>26353832</v>
          </cell>
          <cell r="E979">
            <v>32880292</v>
          </cell>
          <cell r="F979">
            <v>74009384</v>
          </cell>
          <cell r="G979">
            <v>133243508</v>
          </cell>
        </row>
        <row r="980">
          <cell r="A980" t="str">
            <v>73217</v>
          </cell>
          <cell r="B980" t="str">
            <v>TOLIMA</v>
          </cell>
          <cell r="C980" t="str">
            <v>COYAIMA</v>
          </cell>
          <cell r="D980">
            <v>145619504</v>
          </cell>
          <cell r="E980">
            <v>151401504</v>
          </cell>
          <cell r="F980">
            <v>418236960</v>
          </cell>
          <cell r="G980">
            <v>715257968</v>
          </cell>
        </row>
        <row r="981">
          <cell r="A981" t="str">
            <v>73226</v>
          </cell>
          <cell r="B981" t="str">
            <v>TOLIMA</v>
          </cell>
          <cell r="C981" t="str">
            <v>CUNDAY</v>
          </cell>
          <cell r="D981">
            <v>30546990</v>
          </cell>
          <cell r="E981">
            <v>34647160</v>
          </cell>
          <cell r="F981">
            <v>77986384</v>
          </cell>
          <cell r="G981">
            <v>143180534</v>
          </cell>
        </row>
        <row r="982">
          <cell r="A982" t="str">
            <v>73236</v>
          </cell>
          <cell r="B982" t="str">
            <v>TOLIMA</v>
          </cell>
          <cell r="C982" t="str">
            <v>DOLORES</v>
          </cell>
          <cell r="D982">
            <v>29341042</v>
          </cell>
          <cell r="E982">
            <v>27455458</v>
          </cell>
          <cell r="F982">
            <v>82398360</v>
          </cell>
          <cell r="G982">
            <v>139194860</v>
          </cell>
        </row>
        <row r="983">
          <cell r="A983" t="str">
            <v>73268</v>
          </cell>
          <cell r="B983" t="str">
            <v>TOLIMA</v>
          </cell>
          <cell r="C983" t="str">
            <v>ESPINAL</v>
          </cell>
          <cell r="D983">
            <v>135204448</v>
          </cell>
          <cell r="E983">
            <v>124953712</v>
          </cell>
          <cell r="F983">
            <v>421882528</v>
          </cell>
          <cell r="G983">
            <v>682040688</v>
          </cell>
        </row>
        <row r="984">
          <cell r="A984" t="str">
            <v>73270</v>
          </cell>
          <cell r="B984" t="str">
            <v>TOLIMA</v>
          </cell>
          <cell r="C984" t="str">
            <v>FALÁN</v>
          </cell>
          <cell r="D984">
            <v>30823584</v>
          </cell>
          <cell r="E984">
            <v>35252220</v>
          </cell>
          <cell r="F984">
            <v>86561784</v>
          </cell>
          <cell r="G984">
            <v>152637588</v>
          </cell>
        </row>
        <row r="985">
          <cell r="A985" t="str">
            <v>73275</v>
          </cell>
          <cell r="B985" t="str">
            <v>TOLIMA</v>
          </cell>
          <cell r="C985" t="str">
            <v>FLANDES</v>
          </cell>
          <cell r="D985">
            <v>47961320</v>
          </cell>
          <cell r="E985">
            <v>66487580</v>
          </cell>
          <cell r="F985">
            <v>149655152</v>
          </cell>
          <cell r="G985">
            <v>264104052</v>
          </cell>
        </row>
        <row r="986">
          <cell r="A986" t="str">
            <v>73283</v>
          </cell>
          <cell r="B986" t="str">
            <v>TOLIMA</v>
          </cell>
          <cell r="C986" t="str">
            <v>FRESNO</v>
          </cell>
          <cell r="D986">
            <v>90032304</v>
          </cell>
          <cell r="E986">
            <v>140410736</v>
          </cell>
          <cell r="F986">
            <v>316046816</v>
          </cell>
          <cell r="G986">
            <v>546489856</v>
          </cell>
        </row>
        <row r="987">
          <cell r="A987" t="str">
            <v>73319</v>
          </cell>
          <cell r="B987" t="str">
            <v>TOLIMA</v>
          </cell>
          <cell r="C987" t="str">
            <v>GUAMO</v>
          </cell>
          <cell r="D987">
            <v>85374472</v>
          </cell>
          <cell r="E987">
            <v>78901664</v>
          </cell>
          <cell r="F987">
            <v>266396512</v>
          </cell>
          <cell r="G987">
            <v>430672648</v>
          </cell>
        </row>
        <row r="988">
          <cell r="A988" t="str">
            <v>73347</v>
          </cell>
          <cell r="B988" t="str">
            <v>TOLIMA</v>
          </cell>
          <cell r="C988" t="str">
            <v>HERVEO</v>
          </cell>
          <cell r="D988">
            <v>24267212</v>
          </cell>
          <cell r="E988">
            <v>18349652</v>
          </cell>
          <cell r="F988">
            <v>61954124</v>
          </cell>
          <cell r="G988">
            <v>104570988</v>
          </cell>
        </row>
        <row r="989">
          <cell r="A989" t="str">
            <v>73349</v>
          </cell>
          <cell r="B989" t="str">
            <v>TOLIMA</v>
          </cell>
          <cell r="C989" t="str">
            <v>HONDA</v>
          </cell>
          <cell r="D989">
            <v>55340836</v>
          </cell>
          <cell r="E989">
            <v>46030572</v>
          </cell>
          <cell r="F989">
            <v>155413504</v>
          </cell>
          <cell r="G989">
            <v>256784912</v>
          </cell>
        </row>
        <row r="990">
          <cell r="A990" t="str">
            <v>73352</v>
          </cell>
          <cell r="B990" t="str">
            <v>TOLIMA</v>
          </cell>
          <cell r="C990" t="str">
            <v>ICONONZO</v>
          </cell>
          <cell r="D990">
            <v>43923056</v>
          </cell>
          <cell r="E990">
            <v>41100368</v>
          </cell>
          <cell r="F990">
            <v>123348976</v>
          </cell>
          <cell r="G990">
            <v>208372400</v>
          </cell>
        </row>
        <row r="991">
          <cell r="A991" t="str">
            <v>73408</v>
          </cell>
          <cell r="B991" t="str">
            <v>TOLIMA</v>
          </cell>
          <cell r="C991" t="str">
            <v>LÉRIDA</v>
          </cell>
          <cell r="D991">
            <v>64152000</v>
          </cell>
          <cell r="E991">
            <v>66699236</v>
          </cell>
          <cell r="F991">
            <v>150131552</v>
          </cell>
          <cell r="G991">
            <v>280982788</v>
          </cell>
        </row>
        <row r="992">
          <cell r="A992" t="str">
            <v>73411</v>
          </cell>
          <cell r="B992" t="str">
            <v>TOLIMA</v>
          </cell>
          <cell r="C992" t="str">
            <v>LÍBANO</v>
          </cell>
          <cell r="D992">
            <v>123028808</v>
          </cell>
          <cell r="E992">
            <v>127913824</v>
          </cell>
          <cell r="F992">
            <v>345501440</v>
          </cell>
          <cell r="G992">
            <v>596444072</v>
          </cell>
        </row>
        <row r="993">
          <cell r="A993" t="str">
            <v>73443</v>
          </cell>
          <cell r="B993" t="str">
            <v>TOLIMA</v>
          </cell>
          <cell r="C993" t="str">
            <v>MARIQUITA</v>
          </cell>
          <cell r="D993">
            <v>93661216</v>
          </cell>
          <cell r="E993">
            <v>133897704</v>
          </cell>
          <cell r="F993">
            <v>328785632</v>
          </cell>
          <cell r="G993">
            <v>556344552</v>
          </cell>
        </row>
        <row r="994">
          <cell r="A994" t="str">
            <v>73449</v>
          </cell>
          <cell r="B994" t="str">
            <v>TOLIMA</v>
          </cell>
          <cell r="C994" t="str">
            <v>MELGAR</v>
          </cell>
          <cell r="D994">
            <v>86463144</v>
          </cell>
          <cell r="E994">
            <v>99884744</v>
          </cell>
          <cell r="F994">
            <v>269793536</v>
          </cell>
          <cell r="G994">
            <v>456141424</v>
          </cell>
        </row>
        <row r="995">
          <cell r="A995" t="str">
            <v>73461</v>
          </cell>
          <cell r="B995" t="str">
            <v>TOLIMA</v>
          </cell>
          <cell r="C995" t="str">
            <v>MURILLO</v>
          </cell>
          <cell r="D995">
            <v>13966868</v>
          </cell>
          <cell r="E995">
            <v>9680960</v>
          </cell>
          <cell r="F995">
            <v>32685928</v>
          </cell>
          <cell r="G995">
            <v>56333756</v>
          </cell>
        </row>
        <row r="996">
          <cell r="A996" t="str">
            <v>73483</v>
          </cell>
          <cell r="B996" t="str">
            <v>TOLIMA</v>
          </cell>
          <cell r="C996" t="str">
            <v>NATAGAIMA</v>
          </cell>
          <cell r="D996">
            <v>57730976</v>
          </cell>
          <cell r="E996">
            <v>43653276</v>
          </cell>
          <cell r="F996">
            <v>165810400</v>
          </cell>
          <cell r="G996">
            <v>267194652</v>
          </cell>
        </row>
        <row r="997">
          <cell r="A997" t="str">
            <v>73504</v>
          </cell>
          <cell r="B997" t="str">
            <v>TOLIMA</v>
          </cell>
          <cell r="C997" t="str">
            <v>ORTEGA</v>
          </cell>
          <cell r="D997">
            <v>131581080</v>
          </cell>
          <cell r="E997">
            <v>136805664</v>
          </cell>
          <cell r="F997">
            <v>415708576</v>
          </cell>
          <cell r="G997">
            <v>684095320</v>
          </cell>
        </row>
        <row r="998">
          <cell r="A998" t="str">
            <v>73520</v>
          </cell>
          <cell r="B998" t="str">
            <v>TOLIMA</v>
          </cell>
          <cell r="C998" t="str">
            <v>PALOCABILDO</v>
          </cell>
          <cell r="D998">
            <v>31465282</v>
          </cell>
          <cell r="E998">
            <v>35986116</v>
          </cell>
          <cell r="F998">
            <v>88363856</v>
          </cell>
          <cell r="G998">
            <v>155815254</v>
          </cell>
        </row>
        <row r="999">
          <cell r="A999" t="str">
            <v>73547</v>
          </cell>
          <cell r="B999" t="str">
            <v>TOLIMA</v>
          </cell>
          <cell r="C999" t="str">
            <v>PIEDRAS</v>
          </cell>
          <cell r="D999">
            <v>18963254</v>
          </cell>
          <cell r="E999">
            <v>23659458</v>
          </cell>
          <cell r="F999">
            <v>53254448</v>
          </cell>
          <cell r="G999">
            <v>95877160</v>
          </cell>
        </row>
        <row r="1000">
          <cell r="A1000" t="str">
            <v>73555</v>
          </cell>
          <cell r="B1000" t="str">
            <v>TOLIMA</v>
          </cell>
          <cell r="C1000" t="str">
            <v>PLANADAS</v>
          </cell>
          <cell r="D1000">
            <v>226727056</v>
          </cell>
          <cell r="E1000">
            <v>176797168</v>
          </cell>
          <cell r="F1000">
            <v>596922112</v>
          </cell>
          <cell r="G1000">
            <v>1000446336</v>
          </cell>
        </row>
        <row r="1001">
          <cell r="A1001" t="str">
            <v>73563</v>
          </cell>
          <cell r="B1001" t="str">
            <v>TOLIMA</v>
          </cell>
          <cell r="C1001" t="str">
            <v>PRADO</v>
          </cell>
          <cell r="D1001">
            <v>31022732</v>
          </cell>
          <cell r="E1001">
            <v>35479980</v>
          </cell>
          <cell r="F1001">
            <v>87121048</v>
          </cell>
          <cell r="G1001">
            <v>153623760</v>
          </cell>
        </row>
        <row r="1002">
          <cell r="A1002" t="str">
            <v>73585</v>
          </cell>
          <cell r="B1002" t="str">
            <v>TOLIMA</v>
          </cell>
          <cell r="C1002" t="str">
            <v>PURIFICACIÓN</v>
          </cell>
          <cell r="D1002">
            <v>51017124</v>
          </cell>
          <cell r="E1002">
            <v>66303528</v>
          </cell>
          <cell r="F1002">
            <v>179089040</v>
          </cell>
          <cell r="G1002">
            <v>296409692</v>
          </cell>
        </row>
        <row r="1003">
          <cell r="A1003" t="str">
            <v>73616</v>
          </cell>
          <cell r="B1003" t="str">
            <v>TOLIMA</v>
          </cell>
          <cell r="C1003" t="str">
            <v>RIOBLANCO</v>
          </cell>
          <cell r="D1003">
            <v>134535104</v>
          </cell>
          <cell r="E1003">
            <v>125889288</v>
          </cell>
          <cell r="F1003">
            <v>425041312</v>
          </cell>
          <cell r="G1003">
            <v>685465704</v>
          </cell>
        </row>
        <row r="1004">
          <cell r="A1004" t="str">
            <v>73622</v>
          </cell>
          <cell r="B1004" t="str">
            <v>TOLIMA</v>
          </cell>
          <cell r="C1004" t="str">
            <v>RONCESVALLES</v>
          </cell>
          <cell r="D1004">
            <v>22539054</v>
          </cell>
          <cell r="E1004">
            <v>21303632</v>
          </cell>
          <cell r="F1004">
            <v>57542140</v>
          </cell>
          <cell r="G1004">
            <v>101384826</v>
          </cell>
        </row>
        <row r="1005">
          <cell r="A1005" t="str">
            <v>73624</v>
          </cell>
          <cell r="B1005" t="str">
            <v>TOLIMA</v>
          </cell>
          <cell r="C1005" t="str">
            <v>ROVIRA</v>
          </cell>
          <cell r="D1005">
            <v>92772800</v>
          </cell>
          <cell r="E1005">
            <v>96456456</v>
          </cell>
          <cell r="F1005">
            <v>325666944</v>
          </cell>
          <cell r="G1005">
            <v>514896200</v>
          </cell>
        </row>
        <row r="1006">
          <cell r="A1006" t="str">
            <v>73671</v>
          </cell>
          <cell r="B1006" t="str">
            <v>TOLIMA</v>
          </cell>
          <cell r="C1006" t="str">
            <v>SALDAÑA</v>
          </cell>
          <cell r="D1006">
            <v>39809556</v>
          </cell>
          <cell r="E1006">
            <v>55186992</v>
          </cell>
          <cell r="F1006">
            <v>124218952</v>
          </cell>
          <cell r="G1006">
            <v>219215500</v>
          </cell>
        </row>
        <row r="1007">
          <cell r="A1007" t="str">
            <v>73675</v>
          </cell>
          <cell r="B1007" t="str">
            <v>TOLIMA</v>
          </cell>
          <cell r="C1007" t="str">
            <v>SAN ANTONIO</v>
          </cell>
          <cell r="D1007">
            <v>63686588</v>
          </cell>
          <cell r="E1007">
            <v>72836880</v>
          </cell>
          <cell r="F1007">
            <v>201207200</v>
          </cell>
          <cell r="G1007">
            <v>337730668</v>
          </cell>
        </row>
        <row r="1008">
          <cell r="A1008" t="str">
            <v>73678</v>
          </cell>
          <cell r="B1008" t="str">
            <v>TOLIMA</v>
          </cell>
          <cell r="C1008" t="str">
            <v>SAN LUIS</v>
          </cell>
          <cell r="D1008">
            <v>50579004</v>
          </cell>
          <cell r="E1008">
            <v>47806644</v>
          </cell>
          <cell r="F1008">
            <v>129128056</v>
          </cell>
          <cell r="G1008">
            <v>227513704</v>
          </cell>
        </row>
        <row r="1009">
          <cell r="A1009" t="str">
            <v>73686</v>
          </cell>
          <cell r="B1009" t="str">
            <v>TOLIMA</v>
          </cell>
          <cell r="C1009" t="str">
            <v>SANTA ISABEL</v>
          </cell>
          <cell r="D1009">
            <v>22758116</v>
          </cell>
          <cell r="E1009">
            <v>17208550</v>
          </cell>
          <cell r="F1009">
            <v>58101408</v>
          </cell>
          <cell r="G1009">
            <v>98068074</v>
          </cell>
        </row>
        <row r="1010">
          <cell r="A1010" t="str">
            <v>73770</v>
          </cell>
          <cell r="B1010" t="str">
            <v>TOLIMA</v>
          </cell>
          <cell r="C1010" t="str">
            <v>SUÁREZ</v>
          </cell>
          <cell r="D1010">
            <v>9698476</v>
          </cell>
          <cell r="E1010">
            <v>12324359</v>
          </cell>
          <cell r="F1010">
            <v>30262446</v>
          </cell>
          <cell r="G1010">
            <v>52285281</v>
          </cell>
        </row>
        <row r="1011">
          <cell r="A1011" t="str">
            <v>73854</v>
          </cell>
          <cell r="B1011" t="str">
            <v>TOLIMA</v>
          </cell>
          <cell r="C1011" t="str">
            <v>VALLE DE SAN JUAN</v>
          </cell>
          <cell r="D1011">
            <v>20129372</v>
          </cell>
          <cell r="E1011">
            <v>22831238</v>
          </cell>
          <cell r="F1011">
            <v>51390232</v>
          </cell>
          <cell r="G1011">
            <v>94350842</v>
          </cell>
        </row>
        <row r="1012">
          <cell r="A1012" t="str">
            <v>73861</v>
          </cell>
          <cell r="B1012" t="str">
            <v>TOLIMA</v>
          </cell>
          <cell r="C1012" t="str">
            <v>VENADILLO</v>
          </cell>
          <cell r="D1012">
            <v>43878800</v>
          </cell>
          <cell r="E1012">
            <v>41058960</v>
          </cell>
          <cell r="F1012">
            <v>123224704</v>
          </cell>
          <cell r="G1012">
            <v>208162464</v>
          </cell>
        </row>
        <row r="1013">
          <cell r="A1013" t="str">
            <v>73870</v>
          </cell>
          <cell r="B1013" t="str">
            <v>TOLIMA</v>
          </cell>
          <cell r="C1013" t="str">
            <v>VILLAHERMOSA</v>
          </cell>
          <cell r="D1013">
            <v>36242608</v>
          </cell>
          <cell r="E1013">
            <v>30830452</v>
          </cell>
          <cell r="F1013">
            <v>92527272</v>
          </cell>
          <cell r="G1013">
            <v>159600332</v>
          </cell>
        </row>
        <row r="1014">
          <cell r="A1014" t="str">
            <v>73873</v>
          </cell>
          <cell r="B1014" t="str">
            <v>TOLIMA</v>
          </cell>
          <cell r="C1014" t="str">
            <v>VILLARRICA</v>
          </cell>
          <cell r="D1014">
            <v>17768368</v>
          </cell>
          <cell r="E1014">
            <v>22168660</v>
          </cell>
          <cell r="F1014">
            <v>49898856</v>
          </cell>
          <cell r="G1014">
            <v>89835884</v>
          </cell>
        </row>
        <row r="1015">
          <cell r="A1015" t="str">
            <v>76001</v>
          </cell>
          <cell r="B1015" t="str">
            <v>VALLE</v>
          </cell>
          <cell r="C1015" t="str">
            <v>CALI</v>
          </cell>
          <cell r="D1015">
            <v>2831801600</v>
          </cell>
          <cell r="E1015">
            <v>2944241920</v>
          </cell>
          <cell r="F1015">
            <v>7952539648</v>
          </cell>
          <cell r="G1015">
            <v>13728583168</v>
          </cell>
        </row>
        <row r="1016">
          <cell r="A1016" t="str">
            <v>76020</v>
          </cell>
          <cell r="B1016" t="str">
            <v>VALLE</v>
          </cell>
          <cell r="C1016" t="str">
            <v>ALCALÁ</v>
          </cell>
          <cell r="D1016">
            <v>44007140</v>
          </cell>
          <cell r="E1016">
            <v>45754500</v>
          </cell>
          <cell r="F1016">
            <v>112350104</v>
          </cell>
          <cell r="G1016">
            <v>202111744</v>
          </cell>
        </row>
        <row r="1017">
          <cell r="A1017" t="str">
            <v>76036</v>
          </cell>
          <cell r="B1017" t="str">
            <v>VALLE</v>
          </cell>
          <cell r="C1017" t="str">
            <v>ANDALUCÍA</v>
          </cell>
          <cell r="D1017">
            <v>37524524</v>
          </cell>
          <cell r="E1017">
            <v>42915932</v>
          </cell>
          <cell r="F1017">
            <v>105380008</v>
          </cell>
          <cell r="G1017">
            <v>185820464</v>
          </cell>
        </row>
        <row r="1018">
          <cell r="A1018" t="str">
            <v>76041</v>
          </cell>
          <cell r="B1018" t="str">
            <v>VALLE</v>
          </cell>
          <cell r="C1018" t="str">
            <v>ANSERMANUEVO</v>
          </cell>
          <cell r="D1018">
            <v>58469660</v>
          </cell>
          <cell r="E1018">
            <v>40527516</v>
          </cell>
          <cell r="F1018">
            <v>136833472</v>
          </cell>
          <cell r="G1018">
            <v>235830648</v>
          </cell>
        </row>
        <row r="1019">
          <cell r="A1019" t="str">
            <v>76054</v>
          </cell>
          <cell r="B1019" t="str">
            <v>VALLE</v>
          </cell>
          <cell r="C1019" t="str">
            <v>ARGELIA</v>
          </cell>
          <cell r="D1019">
            <v>17170928</v>
          </cell>
          <cell r="E1019">
            <v>16067449</v>
          </cell>
          <cell r="F1019">
            <v>48221064</v>
          </cell>
          <cell r="G1019">
            <v>81459441</v>
          </cell>
        </row>
        <row r="1020">
          <cell r="A1020" t="str">
            <v>76100</v>
          </cell>
          <cell r="B1020" t="str">
            <v>VALLE</v>
          </cell>
          <cell r="C1020" t="str">
            <v>BOLÍVAR</v>
          </cell>
          <cell r="D1020">
            <v>54765520</v>
          </cell>
          <cell r="E1020">
            <v>41410948</v>
          </cell>
          <cell r="F1020">
            <v>139816224</v>
          </cell>
          <cell r="G1020">
            <v>235992692</v>
          </cell>
        </row>
        <row r="1021">
          <cell r="A1021" t="str">
            <v>76109</v>
          </cell>
          <cell r="B1021" t="str">
            <v>VALLE</v>
          </cell>
          <cell r="C1021" t="str">
            <v>BUENAVENTURA</v>
          </cell>
          <cell r="D1021">
            <v>1141220608</v>
          </cell>
          <cell r="E1021">
            <v>1186534144</v>
          </cell>
          <cell r="F1021">
            <v>2670738432</v>
          </cell>
          <cell r="G1021">
            <v>4998493184</v>
          </cell>
        </row>
        <row r="1022">
          <cell r="A1022" t="str">
            <v>76111</v>
          </cell>
          <cell r="B1022" t="str">
            <v>VALLE</v>
          </cell>
          <cell r="C1022" t="str">
            <v>BUGA</v>
          </cell>
          <cell r="D1022">
            <v>187845728</v>
          </cell>
          <cell r="E1022">
            <v>173603904</v>
          </cell>
          <cell r="F1022">
            <v>586140672</v>
          </cell>
          <cell r="G1022">
            <v>947590304</v>
          </cell>
        </row>
        <row r="1023">
          <cell r="A1023" t="str">
            <v>76113</v>
          </cell>
          <cell r="B1023" t="str">
            <v>VALLE</v>
          </cell>
          <cell r="C1023" t="str">
            <v>BUGALAGRANDE</v>
          </cell>
          <cell r="D1023">
            <v>56823380</v>
          </cell>
          <cell r="E1023">
            <v>64987584</v>
          </cell>
          <cell r="F1023">
            <v>159576928</v>
          </cell>
          <cell r="G1023">
            <v>281387892</v>
          </cell>
        </row>
        <row r="1024">
          <cell r="A1024" t="str">
            <v>76122</v>
          </cell>
          <cell r="B1024" t="str">
            <v>VALLE</v>
          </cell>
          <cell r="C1024" t="str">
            <v>CAICEDONIA</v>
          </cell>
          <cell r="D1024">
            <v>62534112</v>
          </cell>
          <cell r="E1024">
            <v>65017108</v>
          </cell>
          <cell r="F1024">
            <v>159649408</v>
          </cell>
          <cell r="G1024">
            <v>287200628</v>
          </cell>
        </row>
        <row r="1025">
          <cell r="A1025" t="str">
            <v>76126</v>
          </cell>
          <cell r="B1025" t="str">
            <v>VALLE</v>
          </cell>
          <cell r="C1025" t="str">
            <v>CALIMA (DARIÉN)</v>
          </cell>
          <cell r="D1025">
            <v>35876028</v>
          </cell>
          <cell r="E1025">
            <v>41963096</v>
          </cell>
          <cell r="F1025">
            <v>125938168</v>
          </cell>
          <cell r="G1025">
            <v>203777292</v>
          </cell>
        </row>
        <row r="1026">
          <cell r="A1026" t="str">
            <v>76130</v>
          </cell>
          <cell r="B1026" t="str">
            <v>VALLE</v>
          </cell>
          <cell r="C1026" t="str">
            <v>CANDELARIA</v>
          </cell>
          <cell r="D1026">
            <v>274694272</v>
          </cell>
          <cell r="E1026">
            <v>257041216</v>
          </cell>
          <cell r="F1026">
            <v>771423040</v>
          </cell>
          <cell r="G1026">
            <v>1303158528</v>
          </cell>
        </row>
        <row r="1027">
          <cell r="A1027" t="str">
            <v>76147</v>
          </cell>
          <cell r="B1027" t="str">
            <v>VALLE</v>
          </cell>
          <cell r="C1027" t="str">
            <v>CARTAGO</v>
          </cell>
          <cell r="D1027">
            <v>285084960</v>
          </cell>
          <cell r="E1027">
            <v>323350496</v>
          </cell>
          <cell r="F1027">
            <v>727821120</v>
          </cell>
          <cell r="G1027">
            <v>1336256576</v>
          </cell>
        </row>
        <row r="1028">
          <cell r="A1028" t="str">
            <v>76233</v>
          </cell>
          <cell r="B1028" t="str">
            <v>VALLE</v>
          </cell>
          <cell r="C1028" t="str">
            <v>DAGUA</v>
          </cell>
          <cell r="D1028">
            <v>120041600</v>
          </cell>
          <cell r="E1028">
            <v>137288800</v>
          </cell>
          <cell r="F1028">
            <v>337112448</v>
          </cell>
          <cell r="G1028">
            <v>594442848</v>
          </cell>
        </row>
        <row r="1029">
          <cell r="A1029" t="str">
            <v>76243</v>
          </cell>
          <cell r="B1029" t="str">
            <v>VALLE</v>
          </cell>
          <cell r="C1029" t="str">
            <v>EL ÁGUILA</v>
          </cell>
          <cell r="D1029">
            <v>27966928</v>
          </cell>
          <cell r="E1029">
            <v>23790592</v>
          </cell>
          <cell r="F1029">
            <v>71399488</v>
          </cell>
          <cell r="G1029">
            <v>123157008</v>
          </cell>
        </row>
        <row r="1030">
          <cell r="A1030" t="str">
            <v>76246</v>
          </cell>
          <cell r="B1030" t="str">
            <v>VALLE</v>
          </cell>
          <cell r="C1030" t="str">
            <v>EL CAIRO</v>
          </cell>
          <cell r="D1030">
            <v>21492424</v>
          </cell>
          <cell r="E1030">
            <v>18282934</v>
          </cell>
          <cell r="F1030">
            <v>54870100</v>
          </cell>
          <cell r="G1030">
            <v>94645458</v>
          </cell>
        </row>
        <row r="1031">
          <cell r="A1031" t="str">
            <v>76248</v>
          </cell>
          <cell r="B1031" t="str">
            <v>VALLE</v>
          </cell>
          <cell r="C1031" t="str">
            <v>EL CERRITO</v>
          </cell>
          <cell r="D1031">
            <v>101183448</v>
          </cell>
          <cell r="E1031">
            <v>140268080</v>
          </cell>
          <cell r="F1031">
            <v>315725760</v>
          </cell>
          <cell r="G1031">
            <v>557177288</v>
          </cell>
        </row>
        <row r="1032">
          <cell r="A1032" t="str">
            <v>76250</v>
          </cell>
          <cell r="B1032" t="str">
            <v>VALLE</v>
          </cell>
          <cell r="C1032" t="str">
            <v>EL DOVIO</v>
          </cell>
          <cell r="D1032">
            <v>43203912</v>
          </cell>
          <cell r="E1032">
            <v>32668638</v>
          </cell>
          <cell r="F1032">
            <v>110299464</v>
          </cell>
          <cell r="G1032">
            <v>186172014</v>
          </cell>
        </row>
        <row r="1033">
          <cell r="A1033" t="str">
            <v>76275</v>
          </cell>
          <cell r="B1033" t="str">
            <v>VALLE</v>
          </cell>
          <cell r="C1033" t="str">
            <v>FLORIDA</v>
          </cell>
          <cell r="D1033">
            <v>117729280</v>
          </cell>
          <cell r="E1033">
            <v>149604720</v>
          </cell>
          <cell r="F1033">
            <v>367354208</v>
          </cell>
          <cell r="G1033">
            <v>634688208</v>
          </cell>
        </row>
        <row r="1034">
          <cell r="A1034" t="str">
            <v>76306</v>
          </cell>
          <cell r="B1034" t="str">
            <v>VALLE</v>
          </cell>
          <cell r="C1034" t="str">
            <v>GINEBRA</v>
          </cell>
          <cell r="D1034">
            <v>50201728</v>
          </cell>
          <cell r="E1034">
            <v>46395600</v>
          </cell>
          <cell r="F1034">
            <v>156645952</v>
          </cell>
          <cell r="G1034">
            <v>253243280</v>
          </cell>
        </row>
        <row r="1035">
          <cell r="A1035" t="str">
            <v>76318</v>
          </cell>
          <cell r="B1035" t="str">
            <v>VALLE</v>
          </cell>
          <cell r="C1035" t="str">
            <v>GUACARÍ</v>
          </cell>
          <cell r="D1035">
            <v>73319416</v>
          </cell>
          <cell r="E1035">
            <v>101640880</v>
          </cell>
          <cell r="F1035">
            <v>228780768</v>
          </cell>
          <cell r="G1035">
            <v>403741064</v>
          </cell>
        </row>
        <row r="1036">
          <cell r="A1036" t="str">
            <v>76364</v>
          </cell>
          <cell r="B1036" t="str">
            <v>VALLE</v>
          </cell>
          <cell r="C1036" t="str">
            <v>JAMUNDÍ</v>
          </cell>
          <cell r="D1036">
            <v>388165824</v>
          </cell>
          <cell r="E1036">
            <v>330200576</v>
          </cell>
          <cell r="F1036">
            <v>990986304</v>
          </cell>
          <cell r="G1036">
            <v>1709352704</v>
          </cell>
        </row>
        <row r="1037">
          <cell r="A1037" t="str">
            <v>76377</v>
          </cell>
          <cell r="B1037" t="str">
            <v>VALLE</v>
          </cell>
          <cell r="C1037" t="str">
            <v>LA CUMBRE</v>
          </cell>
          <cell r="D1037">
            <v>31083582</v>
          </cell>
          <cell r="E1037">
            <v>39499528</v>
          </cell>
          <cell r="F1037">
            <v>96991032</v>
          </cell>
          <cell r="G1037">
            <v>167574142</v>
          </cell>
        </row>
        <row r="1038">
          <cell r="A1038" t="str">
            <v>76400</v>
          </cell>
          <cell r="B1038" t="str">
            <v>VALLE</v>
          </cell>
          <cell r="C1038" t="str">
            <v>LA UNIÓN</v>
          </cell>
          <cell r="D1038">
            <v>60909584</v>
          </cell>
          <cell r="E1038">
            <v>94992112</v>
          </cell>
          <cell r="F1038">
            <v>213815248</v>
          </cell>
          <cell r="G1038">
            <v>369716944</v>
          </cell>
        </row>
        <row r="1039">
          <cell r="A1039" t="str">
            <v>76403</v>
          </cell>
          <cell r="B1039" t="str">
            <v>VALLE</v>
          </cell>
          <cell r="C1039" t="str">
            <v>LA VICTORIA</v>
          </cell>
          <cell r="D1039">
            <v>30587560</v>
          </cell>
          <cell r="E1039">
            <v>26019880</v>
          </cell>
          <cell r="F1039">
            <v>78089952</v>
          </cell>
          <cell r="G1039">
            <v>134697392</v>
          </cell>
        </row>
        <row r="1040">
          <cell r="A1040" t="str">
            <v>76497</v>
          </cell>
          <cell r="B1040" t="str">
            <v>VALLE</v>
          </cell>
          <cell r="C1040" t="str">
            <v>OBANDO</v>
          </cell>
          <cell r="D1040">
            <v>29768104</v>
          </cell>
          <cell r="E1040">
            <v>33763728</v>
          </cell>
          <cell r="F1040">
            <v>75997880</v>
          </cell>
          <cell r="G1040">
            <v>139529712</v>
          </cell>
        </row>
        <row r="1041">
          <cell r="A1041" t="str">
            <v>76520</v>
          </cell>
          <cell r="B1041" t="str">
            <v>VALLE</v>
          </cell>
          <cell r="C1041" t="str">
            <v>PALMIRA</v>
          </cell>
          <cell r="D1041">
            <v>719740608</v>
          </cell>
          <cell r="E1041">
            <v>748318848</v>
          </cell>
          <cell r="F1041">
            <v>1837495808</v>
          </cell>
          <cell r="G1041">
            <v>3305555264</v>
          </cell>
        </row>
        <row r="1042">
          <cell r="A1042" t="str">
            <v>76563</v>
          </cell>
          <cell r="B1042" t="str">
            <v>VALLE</v>
          </cell>
          <cell r="C1042" t="str">
            <v>PRADERA</v>
          </cell>
          <cell r="D1042">
            <v>144605328</v>
          </cell>
          <cell r="E1042">
            <v>109343320</v>
          </cell>
          <cell r="F1042">
            <v>369176992</v>
          </cell>
          <cell r="G1042">
            <v>623125640</v>
          </cell>
        </row>
        <row r="1043">
          <cell r="A1043" t="str">
            <v>76606</v>
          </cell>
          <cell r="B1043" t="str">
            <v>VALLE</v>
          </cell>
          <cell r="C1043" t="str">
            <v>RESTREPO</v>
          </cell>
          <cell r="D1043">
            <v>45289428</v>
          </cell>
          <cell r="E1043">
            <v>41855732</v>
          </cell>
          <cell r="F1043">
            <v>141317952</v>
          </cell>
          <cell r="G1043">
            <v>228463112</v>
          </cell>
        </row>
        <row r="1044">
          <cell r="A1044" t="str">
            <v>76616</v>
          </cell>
          <cell r="B1044" t="str">
            <v>VALLE</v>
          </cell>
          <cell r="C1044" t="str">
            <v>RIOFRÍO</v>
          </cell>
          <cell r="D1044">
            <v>40106064</v>
          </cell>
          <cell r="E1044">
            <v>41698524</v>
          </cell>
          <cell r="F1044">
            <v>112629736</v>
          </cell>
          <cell r="G1044">
            <v>194434324</v>
          </cell>
        </row>
        <row r="1045">
          <cell r="A1045" t="str">
            <v>76622</v>
          </cell>
          <cell r="B1045" t="str">
            <v>VALLE</v>
          </cell>
          <cell r="C1045" t="str">
            <v>ROLDANILLO</v>
          </cell>
          <cell r="D1045">
            <v>59714700</v>
          </cell>
          <cell r="E1045">
            <v>85367904</v>
          </cell>
          <cell r="F1045">
            <v>209620768</v>
          </cell>
          <cell r="G1045">
            <v>354703372</v>
          </cell>
        </row>
        <row r="1046">
          <cell r="A1046" t="str">
            <v>76670</v>
          </cell>
          <cell r="B1046" t="str">
            <v>VALLE</v>
          </cell>
          <cell r="C1046" t="str">
            <v>SAN PEDRO</v>
          </cell>
          <cell r="D1046">
            <v>33855048</v>
          </cell>
          <cell r="E1046">
            <v>39110340</v>
          </cell>
          <cell r="F1046">
            <v>105638928</v>
          </cell>
          <cell r="G1046">
            <v>178604316</v>
          </cell>
        </row>
        <row r="1047">
          <cell r="A1047" t="str">
            <v>76736</v>
          </cell>
          <cell r="B1047" t="str">
            <v>VALLE</v>
          </cell>
          <cell r="C1047" t="str">
            <v>SEVILLA</v>
          </cell>
          <cell r="D1047">
            <v>86275056</v>
          </cell>
          <cell r="E1047">
            <v>71760568</v>
          </cell>
          <cell r="F1047">
            <v>242285968</v>
          </cell>
          <cell r="G1047">
            <v>400321592</v>
          </cell>
        </row>
        <row r="1048">
          <cell r="A1048" t="str">
            <v>76823</v>
          </cell>
          <cell r="B1048" t="str">
            <v>VALLE</v>
          </cell>
          <cell r="C1048" t="str">
            <v>TORO</v>
          </cell>
          <cell r="D1048">
            <v>46414612</v>
          </cell>
          <cell r="E1048">
            <v>48257564</v>
          </cell>
          <cell r="F1048">
            <v>108621680</v>
          </cell>
          <cell r="G1048">
            <v>203293856</v>
          </cell>
        </row>
        <row r="1049">
          <cell r="A1049" t="str">
            <v>76828</v>
          </cell>
          <cell r="B1049" t="str">
            <v>VALLE</v>
          </cell>
          <cell r="C1049" t="str">
            <v>TRUJILLO</v>
          </cell>
          <cell r="D1049">
            <v>44927644</v>
          </cell>
          <cell r="E1049">
            <v>64228384</v>
          </cell>
          <cell r="F1049">
            <v>157712704</v>
          </cell>
          <cell r="G1049">
            <v>266868732</v>
          </cell>
        </row>
        <row r="1050">
          <cell r="A1050" t="str">
            <v>76834</v>
          </cell>
          <cell r="B1050" t="str">
            <v>VALLE</v>
          </cell>
          <cell r="C1050" t="str">
            <v>TULUÁ</v>
          </cell>
          <cell r="D1050">
            <v>350886560</v>
          </cell>
          <cell r="E1050">
            <v>364818976</v>
          </cell>
          <cell r="F1050">
            <v>985393728</v>
          </cell>
          <cell r="G1050">
            <v>1701099264</v>
          </cell>
        </row>
        <row r="1051">
          <cell r="A1051" t="str">
            <v>76845</v>
          </cell>
          <cell r="B1051" t="str">
            <v>VALLE</v>
          </cell>
          <cell r="C1051" t="str">
            <v>ULLOA</v>
          </cell>
          <cell r="D1051">
            <v>11600333</v>
          </cell>
          <cell r="E1051">
            <v>13401043</v>
          </cell>
          <cell r="F1051">
            <v>36196868</v>
          </cell>
          <cell r="G1051">
            <v>61198244</v>
          </cell>
        </row>
        <row r="1052">
          <cell r="A1052" t="str">
            <v>76863</v>
          </cell>
          <cell r="B1052" t="str">
            <v>VALLE</v>
          </cell>
          <cell r="C1052" t="str">
            <v>VERSALLES</v>
          </cell>
          <cell r="D1052">
            <v>20600686</v>
          </cell>
          <cell r="E1052">
            <v>17134930</v>
          </cell>
          <cell r="F1052">
            <v>57852844</v>
          </cell>
          <cell r="G1052">
            <v>95588460</v>
          </cell>
        </row>
        <row r="1053">
          <cell r="A1053" t="str">
            <v>76869</v>
          </cell>
          <cell r="B1053" t="str">
            <v>VALLE</v>
          </cell>
          <cell r="C1053" t="str">
            <v>VIJES</v>
          </cell>
          <cell r="D1053">
            <v>25208736</v>
          </cell>
          <cell r="E1053">
            <v>26209680</v>
          </cell>
          <cell r="F1053">
            <v>78659568</v>
          </cell>
          <cell r="G1053">
            <v>130077984</v>
          </cell>
        </row>
        <row r="1054">
          <cell r="A1054" t="str">
            <v>76890</v>
          </cell>
          <cell r="B1054" t="str">
            <v>VALLE</v>
          </cell>
          <cell r="C1054" t="str">
            <v>YOTOCO</v>
          </cell>
          <cell r="D1054">
            <v>34754900</v>
          </cell>
          <cell r="E1054">
            <v>45168608</v>
          </cell>
          <cell r="F1054">
            <v>122002608</v>
          </cell>
          <cell r="G1054">
            <v>201926116</v>
          </cell>
        </row>
        <row r="1055">
          <cell r="A1055" t="str">
            <v>76892</v>
          </cell>
          <cell r="B1055" t="str">
            <v>VALLE</v>
          </cell>
          <cell r="C1055" t="str">
            <v>YUMBO</v>
          </cell>
          <cell r="D1055">
            <v>280399488</v>
          </cell>
          <cell r="E1055">
            <v>238527056</v>
          </cell>
          <cell r="F1055">
            <v>715859072</v>
          </cell>
          <cell r="G1055">
            <v>1234785616</v>
          </cell>
        </row>
        <row r="1056">
          <cell r="A1056" t="str">
            <v>76895</v>
          </cell>
          <cell r="B1056" t="str">
            <v>VALLE</v>
          </cell>
          <cell r="C1056" t="str">
            <v>ZARZAL</v>
          </cell>
          <cell r="D1056">
            <v>76472584</v>
          </cell>
          <cell r="E1056">
            <v>79509024</v>
          </cell>
          <cell r="F1056">
            <v>268447168</v>
          </cell>
          <cell r="G1056">
            <v>424428776</v>
          </cell>
        </row>
        <row r="1057">
          <cell r="A1057" t="str">
            <v>81001</v>
          </cell>
          <cell r="B1057" t="str">
            <v>ARAUCA</v>
          </cell>
          <cell r="C1057" t="str">
            <v>ARAUCA</v>
          </cell>
          <cell r="D1057">
            <v>592025216</v>
          </cell>
          <cell r="E1057">
            <v>461649248</v>
          </cell>
          <cell r="F1057">
            <v>1558671232</v>
          </cell>
          <cell r="G1057">
            <v>2612345696</v>
          </cell>
        </row>
        <row r="1058">
          <cell r="A1058" t="str">
            <v>81065</v>
          </cell>
          <cell r="B1058" t="str">
            <v>ARAUCA</v>
          </cell>
          <cell r="C1058" t="str">
            <v>ARAUQUITA</v>
          </cell>
          <cell r="D1058">
            <v>341663840</v>
          </cell>
          <cell r="E1058">
            <v>290642752</v>
          </cell>
          <cell r="F1058">
            <v>1090333568</v>
          </cell>
          <cell r="G1058">
            <v>1722640160</v>
          </cell>
        </row>
        <row r="1059">
          <cell r="A1059" t="str">
            <v>81220</v>
          </cell>
          <cell r="B1059" t="str">
            <v>ARAUCA</v>
          </cell>
          <cell r="C1059" t="str">
            <v>CRAVO NORTE</v>
          </cell>
          <cell r="D1059">
            <v>20672970</v>
          </cell>
          <cell r="E1059">
            <v>17585850</v>
          </cell>
          <cell r="F1059">
            <v>59375292</v>
          </cell>
          <cell r="G1059">
            <v>97634112</v>
          </cell>
        </row>
        <row r="1060">
          <cell r="A1060" t="str">
            <v>81300</v>
          </cell>
          <cell r="B1060" t="str">
            <v>ARAUCA</v>
          </cell>
          <cell r="C1060" t="str">
            <v>FORTUL</v>
          </cell>
          <cell r="D1060">
            <v>166823520</v>
          </cell>
          <cell r="E1060">
            <v>158993504</v>
          </cell>
          <cell r="F1060">
            <v>439209376</v>
          </cell>
          <cell r="G1060">
            <v>765026400</v>
          </cell>
        </row>
        <row r="1061">
          <cell r="A1061" t="str">
            <v>81591</v>
          </cell>
          <cell r="B1061" t="str">
            <v>ARAUCA</v>
          </cell>
          <cell r="C1061" t="str">
            <v>PUERTO RONDÓN</v>
          </cell>
          <cell r="D1061">
            <v>17704200</v>
          </cell>
          <cell r="E1061">
            <v>24542890</v>
          </cell>
          <cell r="F1061">
            <v>62148316</v>
          </cell>
          <cell r="G1061">
            <v>104395406</v>
          </cell>
        </row>
        <row r="1062">
          <cell r="A1062" t="str">
            <v>81736</v>
          </cell>
          <cell r="B1062" t="str">
            <v>ARAUCA</v>
          </cell>
          <cell r="C1062" t="str">
            <v>SARAVENA</v>
          </cell>
          <cell r="D1062">
            <v>265748864</v>
          </cell>
          <cell r="E1062">
            <v>337700928</v>
          </cell>
          <cell r="F1062">
            <v>932877120</v>
          </cell>
          <cell r="G1062">
            <v>1536326912</v>
          </cell>
        </row>
        <row r="1063">
          <cell r="A1063" t="str">
            <v>81794</v>
          </cell>
          <cell r="B1063" t="str">
            <v>ARAUCA</v>
          </cell>
          <cell r="C1063" t="str">
            <v>TAME</v>
          </cell>
          <cell r="D1063">
            <v>421864896</v>
          </cell>
          <cell r="E1063">
            <v>398741440</v>
          </cell>
          <cell r="F1063">
            <v>1211647488</v>
          </cell>
          <cell r="G1063">
            <v>2032253824</v>
          </cell>
        </row>
        <row r="1064">
          <cell r="A1064" t="str">
            <v>85001</v>
          </cell>
          <cell r="B1064" t="str">
            <v>CASANARE</v>
          </cell>
          <cell r="C1064" t="str">
            <v>YOPAL</v>
          </cell>
          <cell r="D1064">
            <v>597700992</v>
          </cell>
          <cell r="E1064">
            <v>690481600</v>
          </cell>
          <cell r="F1064">
            <v>1865024256</v>
          </cell>
          <cell r="G1064">
            <v>3153206848</v>
          </cell>
        </row>
        <row r="1065">
          <cell r="A1065" t="str">
            <v>85010</v>
          </cell>
          <cell r="B1065" t="str">
            <v>CASANARE</v>
          </cell>
          <cell r="C1065" t="str">
            <v>AGUAZUL</v>
          </cell>
          <cell r="D1065">
            <v>117257960</v>
          </cell>
          <cell r="E1065">
            <v>167631520</v>
          </cell>
          <cell r="F1065">
            <v>411618976</v>
          </cell>
          <cell r="G1065">
            <v>696508456</v>
          </cell>
        </row>
        <row r="1066">
          <cell r="A1066" t="str">
            <v>85015</v>
          </cell>
          <cell r="B1066" t="str">
            <v>CASANARE</v>
          </cell>
          <cell r="C1066" t="str">
            <v>CHAMEZA</v>
          </cell>
          <cell r="D1066">
            <v>7009987</v>
          </cell>
          <cell r="E1066">
            <v>9717770</v>
          </cell>
          <cell r="F1066">
            <v>21873470</v>
          </cell>
          <cell r="G1066">
            <v>38601227</v>
          </cell>
        </row>
        <row r="1067">
          <cell r="A1067" t="str">
            <v>85125</v>
          </cell>
          <cell r="B1067" t="str">
            <v>CASANARE</v>
          </cell>
          <cell r="C1067" t="str">
            <v>HATO COROZAL</v>
          </cell>
          <cell r="D1067">
            <v>116939320</v>
          </cell>
          <cell r="E1067">
            <v>81055032</v>
          </cell>
          <cell r="F1067">
            <v>307875328</v>
          </cell>
          <cell r="G1067">
            <v>505869680</v>
          </cell>
        </row>
        <row r="1068">
          <cell r="A1068" t="str">
            <v>85136</v>
          </cell>
          <cell r="B1068" t="str">
            <v>CASANARE</v>
          </cell>
          <cell r="C1068" t="str">
            <v>LA SALINA</v>
          </cell>
          <cell r="D1068">
            <v>4484135</v>
          </cell>
          <cell r="E1068">
            <v>6216244</v>
          </cell>
          <cell r="F1068">
            <v>15740977</v>
          </cell>
          <cell r="G1068">
            <v>26441356</v>
          </cell>
        </row>
        <row r="1069">
          <cell r="A1069" t="str">
            <v>85139</v>
          </cell>
          <cell r="B1069" t="str">
            <v>CASANARE</v>
          </cell>
          <cell r="C1069" t="str">
            <v>MANÍ</v>
          </cell>
          <cell r="D1069">
            <v>67650352</v>
          </cell>
          <cell r="E1069">
            <v>70336496</v>
          </cell>
          <cell r="F1069">
            <v>211091424</v>
          </cell>
          <cell r="G1069">
            <v>349078272</v>
          </cell>
        </row>
        <row r="1070">
          <cell r="A1070" t="str">
            <v>85162</v>
          </cell>
          <cell r="B1070" t="str">
            <v>CASANARE</v>
          </cell>
          <cell r="C1070" t="str">
            <v>MONTERREY</v>
          </cell>
          <cell r="D1070">
            <v>47338064</v>
          </cell>
          <cell r="E1070">
            <v>73826520</v>
          </cell>
          <cell r="F1070">
            <v>166174176</v>
          </cell>
          <cell r="G1070">
            <v>287338760</v>
          </cell>
        </row>
        <row r="1071">
          <cell r="A1071" t="str">
            <v>85225</v>
          </cell>
          <cell r="B1071" t="str">
            <v>CASANARE</v>
          </cell>
          <cell r="C1071" t="str">
            <v>NUNCHÍA</v>
          </cell>
          <cell r="D1071">
            <v>45110560</v>
          </cell>
          <cell r="E1071">
            <v>51591904</v>
          </cell>
          <cell r="F1071">
            <v>142519344</v>
          </cell>
          <cell r="G1071">
            <v>239221808</v>
          </cell>
        </row>
        <row r="1072">
          <cell r="A1072" t="str">
            <v>85230</v>
          </cell>
          <cell r="B1072" t="str">
            <v>CASANARE</v>
          </cell>
          <cell r="C1072" t="str">
            <v>OROCUÉ</v>
          </cell>
          <cell r="D1072">
            <v>75587488</v>
          </cell>
          <cell r="E1072">
            <v>78588784</v>
          </cell>
          <cell r="F1072">
            <v>199005088</v>
          </cell>
          <cell r="G1072">
            <v>353181360</v>
          </cell>
        </row>
        <row r="1073">
          <cell r="A1073" t="str">
            <v>85250</v>
          </cell>
          <cell r="B1073" t="str">
            <v>CASANARE</v>
          </cell>
          <cell r="C1073" t="str">
            <v>PAZ DE ARIPORO</v>
          </cell>
          <cell r="D1073">
            <v>193816848</v>
          </cell>
          <cell r="E1073">
            <v>223902864</v>
          </cell>
          <cell r="F1073">
            <v>680369024</v>
          </cell>
          <cell r="G1073">
            <v>1098088736</v>
          </cell>
        </row>
        <row r="1074">
          <cell r="A1074" t="str">
            <v>85263</v>
          </cell>
          <cell r="B1074" t="str">
            <v>CASANARE</v>
          </cell>
          <cell r="C1074" t="str">
            <v>PORE</v>
          </cell>
          <cell r="D1074">
            <v>60175688</v>
          </cell>
          <cell r="E1074">
            <v>62565040</v>
          </cell>
          <cell r="F1074">
            <v>190115104</v>
          </cell>
          <cell r="G1074">
            <v>312855832</v>
          </cell>
        </row>
        <row r="1075">
          <cell r="A1075" t="str">
            <v>85279</v>
          </cell>
          <cell r="B1075" t="str">
            <v>CASANARE</v>
          </cell>
          <cell r="C1075" t="str">
            <v>RECETOR</v>
          </cell>
          <cell r="D1075">
            <v>4739707</v>
          </cell>
          <cell r="E1075">
            <v>4927903</v>
          </cell>
          <cell r="F1075">
            <v>12478598</v>
          </cell>
          <cell r="G1075">
            <v>22146208</v>
          </cell>
        </row>
        <row r="1076">
          <cell r="A1076" t="str">
            <v>85300</v>
          </cell>
          <cell r="B1076" t="str">
            <v>CASANARE</v>
          </cell>
          <cell r="C1076" t="str">
            <v>SABANALARGA</v>
          </cell>
          <cell r="D1076">
            <v>12059479</v>
          </cell>
          <cell r="E1076">
            <v>12538315</v>
          </cell>
          <cell r="F1076">
            <v>33866596</v>
          </cell>
          <cell r="G1076">
            <v>58464390</v>
          </cell>
        </row>
        <row r="1077">
          <cell r="A1077" t="str">
            <v>85315</v>
          </cell>
          <cell r="B1077" t="str">
            <v>CASANARE</v>
          </cell>
          <cell r="C1077" t="str">
            <v>SACAMA</v>
          </cell>
          <cell r="D1077">
            <v>7222411</v>
          </cell>
          <cell r="E1077">
            <v>7509186</v>
          </cell>
          <cell r="F1077">
            <v>25353344</v>
          </cell>
          <cell r="G1077">
            <v>40084941</v>
          </cell>
        </row>
        <row r="1078">
          <cell r="A1078" t="str">
            <v>85325</v>
          </cell>
          <cell r="B1078" t="str">
            <v>CASANARE</v>
          </cell>
          <cell r="C1078" t="str">
            <v>SAN LUIS DE PALENQUE</v>
          </cell>
          <cell r="D1078">
            <v>36948472</v>
          </cell>
          <cell r="E1078">
            <v>27938588</v>
          </cell>
          <cell r="F1078">
            <v>94329352</v>
          </cell>
          <cell r="G1078">
            <v>159216412</v>
          </cell>
        </row>
        <row r="1079">
          <cell r="A1079" t="str">
            <v>85400</v>
          </cell>
          <cell r="B1079" t="str">
            <v>CASANARE</v>
          </cell>
          <cell r="C1079" t="str">
            <v>TAMARA</v>
          </cell>
          <cell r="D1079">
            <v>42481816</v>
          </cell>
          <cell r="E1079">
            <v>36137956</v>
          </cell>
          <cell r="F1079">
            <v>122012960</v>
          </cell>
          <cell r="G1079">
            <v>200632732</v>
          </cell>
        </row>
        <row r="1080">
          <cell r="A1080" t="str">
            <v>85410</v>
          </cell>
          <cell r="B1080" t="str">
            <v>CASANARE</v>
          </cell>
          <cell r="C1080" t="str">
            <v>TAURAMENA</v>
          </cell>
          <cell r="D1080">
            <v>99016056</v>
          </cell>
          <cell r="E1080">
            <v>125824872</v>
          </cell>
          <cell r="F1080">
            <v>308962784</v>
          </cell>
          <cell r="G1080">
            <v>533803712</v>
          </cell>
        </row>
        <row r="1081">
          <cell r="A1081" t="str">
            <v>85430</v>
          </cell>
          <cell r="B1081" t="str">
            <v>CASANARE</v>
          </cell>
          <cell r="C1081" t="str">
            <v>TRINIDAD</v>
          </cell>
          <cell r="D1081">
            <v>79426232</v>
          </cell>
          <cell r="E1081">
            <v>82579952</v>
          </cell>
          <cell r="F1081">
            <v>228121824</v>
          </cell>
          <cell r="G1081">
            <v>390128008</v>
          </cell>
        </row>
        <row r="1082">
          <cell r="A1082" t="str">
            <v>85440</v>
          </cell>
          <cell r="B1082" t="str">
            <v>CASANARE</v>
          </cell>
          <cell r="C1082" t="str">
            <v>VILLANUEVA</v>
          </cell>
          <cell r="D1082">
            <v>129967992</v>
          </cell>
          <cell r="E1082">
            <v>152019600</v>
          </cell>
          <cell r="F1082">
            <v>456235904</v>
          </cell>
          <cell r="G1082">
            <v>738223496</v>
          </cell>
        </row>
        <row r="1083">
          <cell r="A1083" t="str">
            <v>86001</v>
          </cell>
          <cell r="B1083" t="str">
            <v>PUTUMAYO</v>
          </cell>
          <cell r="C1083" t="str">
            <v>MOCOA</v>
          </cell>
          <cell r="D1083">
            <v>230428992</v>
          </cell>
          <cell r="E1083">
            <v>261358320</v>
          </cell>
          <cell r="F1083">
            <v>588284544</v>
          </cell>
          <cell r="G1083">
            <v>1080071856</v>
          </cell>
        </row>
        <row r="1084">
          <cell r="A1084" t="str">
            <v>86219</v>
          </cell>
          <cell r="B1084" t="str">
            <v>PUTUMAYO</v>
          </cell>
          <cell r="C1084" t="str">
            <v>COLÓN</v>
          </cell>
          <cell r="D1084">
            <v>12594226</v>
          </cell>
          <cell r="E1084">
            <v>14403725</v>
          </cell>
          <cell r="F1084">
            <v>35368328</v>
          </cell>
          <cell r="G1084">
            <v>62366279</v>
          </cell>
        </row>
        <row r="1085">
          <cell r="A1085" t="str">
            <v>86320</v>
          </cell>
          <cell r="B1085" t="str">
            <v>PUTUMAYO</v>
          </cell>
          <cell r="C1085" t="str">
            <v>ORITO</v>
          </cell>
          <cell r="D1085">
            <v>210808544</v>
          </cell>
          <cell r="E1085">
            <v>219178960</v>
          </cell>
          <cell r="F1085">
            <v>666014592</v>
          </cell>
          <cell r="G1085">
            <v>1096002096</v>
          </cell>
        </row>
        <row r="1086">
          <cell r="A1086" t="str">
            <v>86568</v>
          </cell>
          <cell r="B1086" t="str">
            <v>PUTUMAYO</v>
          </cell>
          <cell r="C1086" t="str">
            <v>PUERTO ASÍS</v>
          </cell>
          <cell r="D1086">
            <v>341258912</v>
          </cell>
          <cell r="E1086">
            <v>295674176</v>
          </cell>
          <cell r="F1086">
            <v>798630272</v>
          </cell>
          <cell r="G1086">
            <v>1435563360</v>
          </cell>
        </row>
        <row r="1087">
          <cell r="A1087" t="str">
            <v>86569</v>
          </cell>
          <cell r="B1087" t="str">
            <v>PUTUMAYO</v>
          </cell>
          <cell r="C1087" t="str">
            <v>PUERTO CAICEDO</v>
          </cell>
          <cell r="D1087">
            <v>54473444</v>
          </cell>
          <cell r="E1087">
            <v>46338852</v>
          </cell>
          <cell r="F1087">
            <v>139070544</v>
          </cell>
          <cell r="G1087">
            <v>239882840</v>
          </cell>
        </row>
        <row r="1088">
          <cell r="A1088" t="str">
            <v>86571</v>
          </cell>
          <cell r="B1088" t="str">
            <v>PUTUMAYO</v>
          </cell>
          <cell r="C1088" t="str">
            <v>PUERTO GUZMÁN</v>
          </cell>
          <cell r="D1088">
            <v>161265088</v>
          </cell>
          <cell r="E1088">
            <v>153695968</v>
          </cell>
          <cell r="F1088">
            <v>424575296</v>
          </cell>
          <cell r="G1088">
            <v>739536352</v>
          </cell>
        </row>
        <row r="1089">
          <cell r="A1089" t="str">
            <v>86573</v>
          </cell>
          <cell r="B1089" t="str">
            <v>PUTUMAYO</v>
          </cell>
          <cell r="C1089" t="str">
            <v>PUERTO LEGUÍZAMO</v>
          </cell>
          <cell r="D1089">
            <v>158184944</v>
          </cell>
          <cell r="E1089">
            <v>109643928</v>
          </cell>
          <cell r="F1089">
            <v>416465920</v>
          </cell>
          <cell r="G1089">
            <v>684294792</v>
          </cell>
        </row>
        <row r="1090">
          <cell r="A1090" t="str">
            <v>86749</v>
          </cell>
          <cell r="B1090" t="str">
            <v>PUTUMAYO</v>
          </cell>
          <cell r="C1090" t="str">
            <v>SIBUNDOY</v>
          </cell>
          <cell r="D1090">
            <v>41688180</v>
          </cell>
          <cell r="E1090">
            <v>59597260</v>
          </cell>
          <cell r="F1090">
            <v>146340992</v>
          </cell>
          <cell r="G1090">
            <v>247626432</v>
          </cell>
        </row>
        <row r="1091">
          <cell r="A1091" t="str">
            <v>86755</v>
          </cell>
          <cell r="B1091" t="str">
            <v>PUTUMAYO</v>
          </cell>
          <cell r="C1091" t="str">
            <v>SAN FRANCISCO</v>
          </cell>
          <cell r="D1091">
            <v>12815501</v>
          </cell>
          <cell r="E1091">
            <v>10659485</v>
          </cell>
          <cell r="F1091">
            <v>35989732</v>
          </cell>
          <cell r="G1091">
            <v>59464718</v>
          </cell>
        </row>
        <row r="1092">
          <cell r="A1092" t="str">
            <v>86757</v>
          </cell>
          <cell r="B1092" t="str">
            <v>PUTUMAYO</v>
          </cell>
          <cell r="C1092" t="str">
            <v>SAN MIGUEL</v>
          </cell>
          <cell r="D1092">
            <v>119948664</v>
          </cell>
          <cell r="E1092">
            <v>124711376</v>
          </cell>
          <cell r="F1092">
            <v>344507200</v>
          </cell>
          <cell r="G1092">
            <v>589167240</v>
          </cell>
        </row>
        <row r="1093">
          <cell r="A1093" t="str">
            <v>86760</v>
          </cell>
          <cell r="B1093" t="str">
            <v>PUTUMAYO</v>
          </cell>
          <cell r="C1093" t="str">
            <v>SANTIAGO</v>
          </cell>
          <cell r="D1093">
            <v>32770066</v>
          </cell>
          <cell r="E1093">
            <v>30973856</v>
          </cell>
          <cell r="F1093">
            <v>94119624</v>
          </cell>
          <cell r="G1093">
            <v>157863546</v>
          </cell>
        </row>
        <row r="1094">
          <cell r="A1094" t="str">
            <v>86865</v>
          </cell>
          <cell r="B1094" t="str">
            <v>PUTUMAYO</v>
          </cell>
          <cell r="C1094" t="str">
            <v>VALLE DEL GUAMUEZ</v>
          </cell>
          <cell r="D1094">
            <v>138168432</v>
          </cell>
          <cell r="E1094">
            <v>143654576</v>
          </cell>
          <cell r="F1094">
            <v>431131072</v>
          </cell>
          <cell r="G1094">
            <v>712954080</v>
          </cell>
        </row>
        <row r="1095">
          <cell r="A1095" t="str">
            <v>86885</v>
          </cell>
          <cell r="B1095" t="str">
            <v>PUTUMAYO</v>
          </cell>
          <cell r="C1095" t="str">
            <v>VILLAGARZÓN</v>
          </cell>
          <cell r="D1095">
            <v>114553984</v>
          </cell>
          <cell r="E1095">
            <v>95281992</v>
          </cell>
          <cell r="F1095">
            <v>321701600</v>
          </cell>
          <cell r="G1095">
            <v>531537576</v>
          </cell>
        </row>
        <row r="1096">
          <cell r="A1096" t="str">
            <v>88001</v>
          </cell>
          <cell r="B1096" t="str">
            <v>SAN ANDRES</v>
          </cell>
          <cell r="C1096" t="str">
            <v>SAN ANDRÉS</v>
          </cell>
          <cell r="D1096">
            <v>153431968</v>
          </cell>
          <cell r="E1096">
            <v>191429008</v>
          </cell>
          <cell r="F1096">
            <v>430882528</v>
          </cell>
          <cell r="G1096">
            <v>775743504</v>
          </cell>
        </row>
        <row r="1097">
          <cell r="A1097" t="str">
            <v>88564</v>
          </cell>
          <cell r="B1097" t="str">
            <v>SAN ANDRES</v>
          </cell>
          <cell r="C1097" t="str">
            <v>PROVIDENCIA</v>
          </cell>
          <cell r="D1097">
            <v>17001284</v>
          </cell>
          <cell r="E1097">
            <v>21211610</v>
          </cell>
          <cell r="F1097">
            <v>47744652</v>
          </cell>
          <cell r="G1097">
            <v>85957546</v>
          </cell>
        </row>
        <row r="1098">
          <cell r="A1098" t="str">
            <v>91001</v>
          </cell>
          <cell r="B1098" t="str">
            <v>AMAZONAS</v>
          </cell>
          <cell r="C1098" t="str">
            <v>LETICIA</v>
          </cell>
          <cell r="D1098">
            <v>358297088</v>
          </cell>
          <cell r="E1098">
            <v>341480064</v>
          </cell>
          <cell r="F1098">
            <v>943316800</v>
          </cell>
          <cell r="G1098">
            <v>1643093952</v>
          </cell>
        </row>
        <row r="1099">
          <cell r="A1099" t="str">
            <v>91540</v>
          </cell>
          <cell r="B1099" t="str">
            <v>AMAZONAS</v>
          </cell>
          <cell r="C1099" t="str">
            <v>PUERTO NARIÑO</v>
          </cell>
          <cell r="D1099">
            <v>74162480</v>
          </cell>
          <cell r="E1099">
            <v>57830396</v>
          </cell>
          <cell r="F1099">
            <v>216948176</v>
          </cell>
          <cell r="G1099">
            <v>348941052</v>
          </cell>
        </row>
        <row r="1100">
          <cell r="A1100" t="str">
            <v>94001</v>
          </cell>
          <cell r="B1100" t="str">
            <v>GUAINIA</v>
          </cell>
          <cell r="C1100" t="str">
            <v>PUERTO INÍRIDA</v>
          </cell>
          <cell r="D1100">
            <v>355898464</v>
          </cell>
          <cell r="E1100">
            <v>308358208</v>
          </cell>
          <cell r="F1100">
            <v>1041113024</v>
          </cell>
          <cell r="G1100">
            <v>1705369696</v>
          </cell>
        </row>
        <row r="1101">
          <cell r="A1101" t="str">
            <v>94343</v>
          </cell>
          <cell r="B1101" t="str">
            <v>GUAINIA</v>
          </cell>
          <cell r="C1101" t="str">
            <v>BARRANCOMINAS</v>
          </cell>
          <cell r="D1101">
            <v>174506176</v>
          </cell>
          <cell r="E1101">
            <v>181435168</v>
          </cell>
          <cell r="F1101">
            <v>561533056</v>
          </cell>
          <cell r="G1101">
            <v>917474400</v>
          </cell>
        </row>
        <row r="1102">
          <cell r="A1102" t="str">
            <v>95001</v>
          </cell>
          <cell r="B1102" t="str">
            <v>GUAVIARE</v>
          </cell>
          <cell r="C1102" t="str">
            <v>SAN JOSÉ DEL GUAVIARE</v>
          </cell>
          <cell r="D1102">
            <v>353650304</v>
          </cell>
          <cell r="E1102">
            <v>337051392</v>
          </cell>
          <cell r="F1102">
            <v>931082880</v>
          </cell>
          <cell r="G1102">
            <v>1621784576</v>
          </cell>
        </row>
        <row r="1103">
          <cell r="A1103" t="str">
            <v>95015</v>
          </cell>
          <cell r="B1103" t="str">
            <v>GUAVIARE</v>
          </cell>
          <cell r="C1103" t="str">
            <v>CALAMAR</v>
          </cell>
          <cell r="D1103">
            <v>75835312</v>
          </cell>
          <cell r="E1103">
            <v>72275912</v>
          </cell>
          <cell r="F1103">
            <v>221841744</v>
          </cell>
          <cell r="G1103">
            <v>369952968</v>
          </cell>
        </row>
        <row r="1104">
          <cell r="A1104" t="str">
            <v>95025</v>
          </cell>
          <cell r="B1104" t="str">
            <v>GUAVIARE</v>
          </cell>
          <cell r="C1104" t="str">
            <v>EL RETORNO</v>
          </cell>
          <cell r="D1104">
            <v>81216712</v>
          </cell>
          <cell r="E1104">
            <v>77404736</v>
          </cell>
          <cell r="F1104">
            <v>213825600</v>
          </cell>
          <cell r="G1104">
            <v>372447048</v>
          </cell>
        </row>
        <row r="1105">
          <cell r="A1105" t="str">
            <v>95200</v>
          </cell>
          <cell r="B1105" t="str">
            <v>GUAVIARE</v>
          </cell>
          <cell r="C1105" t="str">
            <v>MIRAFLORES</v>
          </cell>
          <cell r="D1105">
            <v>23180752</v>
          </cell>
          <cell r="E1105">
            <v>18075878</v>
          </cell>
          <cell r="F1105">
            <v>67810864</v>
          </cell>
          <cell r="G1105">
            <v>109067494</v>
          </cell>
        </row>
        <row r="1106">
          <cell r="A1106" t="str">
            <v>97001</v>
          </cell>
          <cell r="B1106" t="str">
            <v>VAUPES</v>
          </cell>
          <cell r="C1106" t="str">
            <v>MITÚ</v>
          </cell>
          <cell r="D1106">
            <v>350888768</v>
          </cell>
          <cell r="E1106">
            <v>334419488</v>
          </cell>
          <cell r="F1106">
            <v>1129104000</v>
          </cell>
          <cell r="G1106">
            <v>1814412256</v>
          </cell>
        </row>
        <row r="1107">
          <cell r="A1107" t="str">
            <v>97161</v>
          </cell>
          <cell r="B1107" t="str">
            <v>VAUPES</v>
          </cell>
          <cell r="C1107" t="str">
            <v>CARURÚ</v>
          </cell>
          <cell r="D1107">
            <v>23184072</v>
          </cell>
          <cell r="E1107">
            <v>17530636</v>
          </cell>
          <cell r="F1107">
            <v>73986088</v>
          </cell>
          <cell r="G1107">
            <v>114700796</v>
          </cell>
        </row>
        <row r="1108">
          <cell r="A1108" t="str">
            <v>97666</v>
          </cell>
          <cell r="B1108" t="str">
            <v>VAUPES</v>
          </cell>
          <cell r="C1108" t="str">
            <v>TARAIRA</v>
          </cell>
          <cell r="D1108">
            <v>9240437</v>
          </cell>
          <cell r="E1108">
            <v>6404894</v>
          </cell>
          <cell r="F1108">
            <v>29734252</v>
          </cell>
          <cell r="G1108">
            <v>45379583</v>
          </cell>
        </row>
        <row r="1109">
          <cell r="A1109" t="str">
            <v>99001</v>
          </cell>
          <cell r="B1109" t="str">
            <v>VICHADA</v>
          </cell>
          <cell r="C1109" t="str">
            <v>PUERTO CARREÑO</v>
          </cell>
          <cell r="D1109">
            <v>265582928</v>
          </cell>
          <cell r="E1109">
            <v>207096160</v>
          </cell>
          <cell r="F1109">
            <v>776912192</v>
          </cell>
          <cell r="G1109">
            <v>1249591280</v>
          </cell>
        </row>
        <row r="1110">
          <cell r="A1110" t="str">
            <v>99524</v>
          </cell>
          <cell r="B1110" t="str">
            <v>VICHADA</v>
          </cell>
          <cell r="C1110" t="str">
            <v>LA PRIMAVERA</v>
          </cell>
          <cell r="D1110">
            <v>95989024</v>
          </cell>
          <cell r="E1110">
            <v>83166992</v>
          </cell>
          <cell r="F1110">
            <v>280797600</v>
          </cell>
          <cell r="G1110">
            <v>459953616</v>
          </cell>
        </row>
        <row r="1111">
          <cell r="A1111" t="str">
            <v>99624</v>
          </cell>
          <cell r="B1111" t="str">
            <v>VICHADA</v>
          </cell>
          <cell r="C1111" t="str">
            <v>SANTA ROSALÍA</v>
          </cell>
          <cell r="D1111">
            <v>31155496</v>
          </cell>
          <cell r="E1111">
            <v>29447786</v>
          </cell>
          <cell r="F1111">
            <v>89482384</v>
          </cell>
          <cell r="G1111">
            <v>150085666</v>
          </cell>
        </row>
        <row r="1112">
          <cell r="A1112" t="str">
            <v>99773</v>
          </cell>
          <cell r="B1112" t="str">
            <v>VICHADA</v>
          </cell>
          <cell r="C1112" t="str">
            <v>CUMARIBO</v>
          </cell>
          <cell r="D1112">
            <v>828798208</v>
          </cell>
          <cell r="E1112">
            <v>718088896</v>
          </cell>
          <cell r="F1112">
            <v>2909389312</v>
          </cell>
          <cell r="G1112">
            <v>4456276416</v>
          </cell>
        </row>
        <row r="1113">
          <cell r="A1113" t="str">
            <v>91</v>
          </cell>
          <cell r="B1113" t="str">
            <v>AMAZONAS</v>
          </cell>
          <cell r="C1113" t="str">
            <v>ÁREAS NO MUNICIPALIZADAS</v>
          </cell>
          <cell r="D1113">
            <v>166531447</v>
          </cell>
          <cell r="E1113">
            <v>131107450</v>
          </cell>
          <cell r="F1113">
            <v>498631268</v>
          </cell>
          <cell r="G1113">
            <v>796270165</v>
          </cell>
        </row>
        <row r="1114">
          <cell r="A1114" t="str">
            <v>94</v>
          </cell>
          <cell r="B1114" t="str">
            <v>GUAINIA</v>
          </cell>
          <cell r="C1114" t="str">
            <v>ÁREAS NO MUNICIPALIZADAS</v>
          </cell>
          <cell r="D1114">
            <v>146200712</v>
          </cell>
          <cell r="E1114">
            <v>117906945</v>
          </cell>
          <cell r="F1114">
            <v>506616326</v>
          </cell>
          <cell r="G1114">
            <v>770723983</v>
          </cell>
        </row>
        <row r="1115">
          <cell r="A1115" t="str">
            <v>97</v>
          </cell>
          <cell r="B1115" t="str">
            <v>VAUPES</v>
          </cell>
          <cell r="C1115" t="str">
            <v>ÁREAS NO MUNICIPALIZADAS</v>
          </cell>
          <cell r="D1115">
            <v>93546146</v>
          </cell>
          <cell r="E1115">
            <v>67555065</v>
          </cell>
          <cell r="F1115">
            <v>323799720</v>
          </cell>
          <cell r="G1115">
            <v>484900931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0506000200287655</v>
          </cell>
          <cell r="L16"/>
          <cell r="M16">
            <v>6338825808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220191147115</v>
          </cell>
          <cell r="L17"/>
          <cell r="M17">
            <v>134801049061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0064490200299217</v>
          </cell>
          <cell r="L18"/>
          <cell r="M18">
            <v>23080681876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0302000200003413</v>
          </cell>
          <cell r="L19"/>
          <cell r="M19">
            <v>34514612536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0756000200002242</v>
          </cell>
          <cell r="L20"/>
          <cell r="M20">
            <v>74518694963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0914510200344791</v>
          </cell>
          <cell r="L21"/>
          <cell r="M21">
            <v>67876696680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084100178775</v>
          </cell>
          <cell r="L22"/>
          <cell r="M22">
            <v>36006773500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475033032275</v>
          </cell>
          <cell r="L23"/>
          <cell r="M23">
            <v>24580164208</v>
          </cell>
        </row>
        <row r="24">
          <cell r="F24">
            <v>892099216</v>
          </cell>
          <cell r="G24" t="str">
            <v>DEPTO. DE CASANARE</v>
          </cell>
          <cell r="H24" t="str">
            <v>890903938</v>
          </cell>
          <cell r="I24" t="str">
            <v>BANCOLOMBIA S.A.</v>
          </cell>
          <cell r="J24" t="str">
            <v>CRR</v>
          </cell>
          <cell r="K24" t="str">
            <v>36381553044</v>
          </cell>
          <cell r="L24"/>
          <cell r="M24">
            <v>19302712900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0721590200570042</v>
          </cell>
          <cell r="L25"/>
          <cell r="M25">
            <v>97111351615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0922000200000880</v>
          </cell>
          <cell r="L26"/>
          <cell r="M26">
            <v>47970068495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979038577</v>
          </cell>
          <cell r="L27"/>
          <cell r="M27">
            <v>29905408789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0612110100039396</v>
          </cell>
          <cell r="L28"/>
          <cell r="M28">
            <v>83764650417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CRR</v>
          </cell>
          <cell r="K29" t="str">
            <v>0309000100039568</v>
          </cell>
          <cell r="L29"/>
          <cell r="M29">
            <v>91254355825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76384136539</v>
          </cell>
          <cell r="L30"/>
          <cell r="M30">
            <v>4291277248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220054264825</v>
          </cell>
          <cell r="L31"/>
          <cell r="M31">
            <v>8308798683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076200124857</v>
          </cell>
          <cell r="L32"/>
          <cell r="M32">
            <v>50572036514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0477100100008502</v>
          </cell>
          <cell r="L33"/>
          <cell r="M33">
            <v>28264629479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220400354312</v>
          </cell>
          <cell r="L34"/>
          <cell r="M34">
            <v>62136668130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0854000200000510</v>
          </cell>
          <cell r="L35"/>
          <cell r="M35">
            <v>29771931141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07484359223</v>
          </cell>
          <cell r="L36"/>
          <cell r="M36">
            <v>72168508129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066001083949</v>
          </cell>
          <cell r="L37"/>
          <cell r="M37">
            <v>57746965687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0598010200349777</v>
          </cell>
          <cell r="L38"/>
          <cell r="M38">
            <v>32810636177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136600165924</v>
          </cell>
          <cell r="L39"/>
          <cell r="M39">
            <v>17159300434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127200108745</v>
          </cell>
          <cell r="L40"/>
          <cell r="M40">
            <v>18669801918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220640130175</v>
          </cell>
          <cell r="L41"/>
          <cell r="M41">
            <v>2892972554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0736000200005307</v>
          </cell>
          <cell r="L42"/>
          <cell r="M42">
            <v>66242504155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0826250200399842</v>
          </cell>
          <cell r="L43"/>
          <cell r="M43">
            <v>53315749473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220550274013</v>
          </cell>
          <cell r="L44"/>
          <cell r="M44">
            <v>61659173796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220560263931</v>
          </cell>
          <cell r="L45"/>
          <cell r="M45">
            <v>52289839366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484203005390</v>
          </cell>
          <cell r="L46"/>
          <cell r="M46">
            <v>3885030915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0735560200197501</v>
          </cell>
          <cell r="L47"/>
          <cell r="M47">
            <v>5606388491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03184949252</v>
          </cell>
          <cell r="L48"/>
          <cell r="M48">
            <v>243907869764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0302000200003330</v>
          </cell>
          <cell r="L49"/>
          <cell r="M49">
            <v>53092344655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0756000200002267</v>
          </cell>
          <cell r="L50"/>
          <cell r="M50">
            <v>44076255765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220400355277</v>
          </cell>
          <cell r="L51"/>
          <cell r="M51">
            <v>32642654362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136600220984</v>
          </cell>
          <cell r="L52"/>
          <cell r="M52">
            <v>15022912437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0084000200484088</v>
          </cell>
          <cell r="L53"/>
          <cell r="M53">
            <v>11180788920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037500111978</v>
          </cell>
          <cell r="L54"/>
          <cell r="M54">
            <v>14525830805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0736000200005257</v>
          </cell>
          <cell r="L55"/>
          <cell r="M55">
            <v>23440763387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84281217789</v>
          </cell>
          <cell r="L56"/>
          <cell r="M56">
            <v>17271907642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188463335</v>
          </cell>
          <cell r="L57"/>
          <cell r="M57">
            <v>5732564511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220560266140</v>
          </cell>
          <cell r="L58"/>
          <cell r="M58">
            <v>55314002761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0259000200268464</v>
          </cell>
          <cell r="L59"/>
          <cell r="M59">
            <v>6953032969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220350607</v>
          </cell>
          <cell r="L60"/>
          <cell r="M60">
            <v>9140182036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600907208</v>
          </cell>
          <cell r="L61"/>
          <cell r="M61">
            <v>33914798667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127400036647</v>
          </cell>
          <cell r="L62"/>
          <cell r="M62">
            <v>8749031597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395810492</v>
          </cell>
          <cell r="L63"/>
          <cell r="M63">
            <v>6815247384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0299000200007005</v>
          </cell>
          <cell r="L64"/>
          <cell r="M64">
            <v>5431426036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312217904</v>
          </cell>
          <cell r="L65"/>
          <cell r="M65">
            <v>11131335600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0736000200005349</v>
          </cell>
          <cell r="L66"/>
          <cell r="M66">
            <v>9834000856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26483402804</v>
          </cell>
          <cell r="L67"/>
          <cell r="M67">
            <v>6353746158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0389000200362146</v>
          </cell>
          <cell r="L68"/>
          <cell r="M68">
            <v>4429386318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500807515252</v>
          </cell>
          <cell r="L69"/>
          <cell r="M69">
            <v>7671770055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220550274070</v>
          </cell>
          <cell r="L70"/>
          <cell r="M70">
            <v>27378423985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01584067850</v>
          </cell>
          <cell r="L71"/>
          <cell r="M71">
            <v>9093342995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408382125</v>
          </cell>
          <cell r="L72"/>
          <cell r="M72">
            <v>10856275465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48480220946</v>
          </cell>
          <cell r="L73"/>
          <cell r="M73">
            <v>8615115126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0477130100008486</v>
          </cell>
          <cell r="L74"/>
          <cell r="M74">
            <v>13714663236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084100178999</v>
          </cell>
          <cell r="L75"/>
          <cell r="M75">
            <v>16913937802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400842936</v>
          </cell>
          <cell r="L76"/>
          <cell r="M76">
            <v>87138021390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438723488</v>
          </cell>
          <cell r="L77"/>
          <cell r="M77">
            <v>29514875842</v>
          </cell>
        </row>
        <row r="78">
          <cell r="F78">
            <v>891180009</v>
          </cell>
          <cell r="G78" t="str">
            <v>NEIVA - HUILA</v>
          </cell>
          <cell r="H78" t="str">
            <v>890903938</v>
          </cell>
          <cell r="I78" t="str">
            <v>BANCOLOMBIA S.A.</v>
          </cell>
          <cell r="J78" t="str">
            <v>AHR</v>
          </cell>
          <cell r="K78" t="str">
            <v>07682961974</v>
          </cell>
          <cell r="L78"/>
          <cell r="M78">
            <v>20945972996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220590353868</v>
          </cell>
          <cell r="L79"/>
          <cell r="M79">
            <v>13661576450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220420195968</v>
          </cell>
          <cell r="L80"/>
          <cell r="M80">
            <v>21021204554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127200110394</v>
          </cell>
          <cell r="L81"/>
          <cell r="M81">
            <v>22864218142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0721500200569911</v>
          </cell>
          <cell r="L82"/>
          <cell r="M82">
            <v>14863072226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0760000100009845</v>
          </cell>
          <cell r="L83"/>
          <cell r="M83">
            <v>7325900175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895867042</v>
          </cell>
          <cell r="L84"/>
          <cell r="M84">
            <v>18404986026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22182100602</v>
          </cell>
          <cell r="L85"/>
          <cell r="M85">
            <v>16245558259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391810603</v>
          </cell>
          <cell r="L86"/>
          <cell r="M86">
            <v>6742436455</v>
          </cell>
        </row>
        <row r="87">
          <cell r="F87">
            <v>890106291</v>
          </cell>
          <cell r="G87" t="str">
            <v>SOLEDAD - ATLANTICO</v>
          </cell>
          <cell r="H87" t="str">
            <v>860003020</v>
          </cell>
          <cell r="I87" t="str">
            <v>BANCO BBVA S.A.</v>
          </cell>
          <cell r="J87" t="str">
            <v>AHR</v>
          </cell>
          <cell r="K87" t="str">
            <v>0302000200003611</v>
          </cell>
          <cell r="L87"/>
          <cell r="M87">
            <v>15428459974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0910210200372382</v>
          </cell>
          <cell r="L88"/>
          <cell r="M88">
            <v>8287981653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89481166269</v>
          </cell>
          <cell r="L89"/>
          <cell r="M89">
            <v>12658585939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390851905</v>
          </cell>
          <cell r="L90"/>
          <cell r="M90">
            <v>7732621479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0920000200241684</v>
          </cell>
          <cell r="L91"/>
          <cell r="M91">
            <v>10911856025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0922000200000849</v>
          </cell>
          <cell r="L92"/>
          <cell r="M92">
            <v>22745617985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364689802</v>
          </cell>
          <cell r="L93"/>
          <cell r="M93">
            <v>22706988833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>
            <v>979037017</v>
          </cell>
          <cell r="L94"/>
          <cell r="M94">
            <v>11206893531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0477110100008445</v>
          </cell>
          <cell r="L95"/>
          <cell r="M95">
            <v>7973507131</v>
          </cell>
        </row>
        <row r="96">
          <cell r="F96">
            <v>890980095</v>
          </cell>
          <cell r="G96" t="str">
            <v>APARTADO - ANTIOQUIA</v>
          </cell>
          <cell r="H96" t="str">
            <v>860003020</v>
          </cell>
          <cell r="I96" t="str">
            <v>BANCO BBVA S.A.</v>
          </cell>
          <cell r="J96" t="str">
            <v>AHR</v>
          </cell>
          <cell r="K96" t="str">
            <v>0052000200375938</v>
          </cell>
          <cell r="L96"/>
          <cell r="M96">
            <v>6962579415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0382160100015097</v>
          </cell>
          <cell r="L97"/>
          <cell r="M97">
            <v>5830979181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0477110100008411</v>
          </cell>
          <cell r="L98"/>
          <cell r="M98">
            <v>16368077995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220185149440</v>
          </cell>
          <cell r="L99"/>
          <cell r="M99">
            <v>5575232951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33782724679</v>
          </cell>
          <cell r="L100"/>
          <cell r="M100">
            <v>5143520217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0445300100015993</v>
          </cell>
          <cell r="L101"/>
          <cell r="M101">
            <v>7885437555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CRR</v>
          </cell>
          <cell r="K102" t="str">
            <v>101123701</v>
          </cell>
          <cell r="L102"/>
          <cell r="M102">
            <v>6599876771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33080852113</v>
          </cell>
          <cell r="L103"/>
          <cell r="M103">
            <v>4746550423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0309000100039436</v>
          </cell>
          <cell r="L104"/>
          <cell r="M104">
            <v>5029917510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0736000200005174</v>
          </cell>
          <cell r="L105"/>
          <cell r="M105">
            <v>9884699440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220425113461</v>
          </cell>
          <cell r="L106"/>
          <cell r="M106">
            <v>9203779286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220211018445</v>
          </cell>
          <cell r="L107"/>
          <cell r="M107">
            <v>2231132733</v>
          </cell>
        </row>
        <row r="108">
          <cell r="F108">
            <v>891855017</v>
          </cell>
          <cell r="G108" t="str">
            <v>YOPAL - CASANARE</v>
          </cell>
          <cell r="H108" t="str">
            <v>890903938</v>
          </cell>
          <cell r="I108" t="str">
            <v>BANCOLOMBIA S.A.</v>
          </cell>
          <cell r="J108" t="str">
            <v>AHR</v>
          </cell>
          <cell r="K108" t="str">
            <v>36382626642</v>
          </cell>
          <cell r="L108"/>
          <cell r="M108">
            <v>10665617767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33281007101</v>
          </cell>
          <cell r="L109"/>
          <cell r="M109">
            <v>5525489572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018400086643</v>
          </cell>
          <cell r="L110"/>
          <cell r="M110">
            <v>5212159994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011221694</v>
          </cell>
          <cell r="L111"/>
          <cell r="M111">
            <v>2748954888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24300003820</v>
          </cell>
          <cell r="L112"/>
          <cell r="M112">
            <v>1842708051</v>
          </cell>
        </row>
      </sheetData>
      <sheetData sheetId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0506000200287671</v>
          </cell>
          <cell r="L16"/>
          <cell r="M16">
            <v>1067992927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220191147123</v>
          </cell>
          <cell r="L17"/>
          <cell r="M17">
            <v>11211829897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0064470200299225</v>
          </cell>
          <cell r="L18"/>
          <cell r="M18">
            <v>475236125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0302000200003421</v>
          </cell>
          <cell r="L19"/>
          <cell r="M19">
            <v>619988597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0756000200002259</v>
          </cell>
          <cell r="L20"/>
          <cell r="M20">
            <v>2140515797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0914570200344841</v>
          </cell>
          <cell r="L21"/>
          <cell r="M21">
            <v>414978632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084100178783</v>
          </cell>
          <cell r="L22"/>
          <cell r="M22">
            <v>1765522840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475033032283</v>
          </cell>
          <cell r="L23"/>
          <cell r="M23">
            <v>582911967</v>
          </cell>
        </row>
        <row r="24">
          <cell r="F24">
            <v>892099216</v>
          </cell>
          <cell r="G24" t="str">
            <v>DEPTO. DE CASANARE</v>
          </cell>
          <cell r="H24" t="str">
            <v>860003020</v>
          </cell>
          <cell r="I24" t="str">
            <v>BANCO BBVA S.A.</v>
          </cell>
          <cell r="J24" t="str">
            <v>AHR</v>
          </cell>
          <cell r="K24" t="str">
            <v>0981160200482367</v>
          </cell>
          <cell r="L24"/>
          <cell r="M24">
            <v>1535552752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07210200570034</v>
          </cell>
          <cell r="L25"/>
          <cell r="M25">
            <v>23597841160</v>
          </cell>
        </row>
        <row r="26">
          <cell r="F26">
            <v>892399999</v>
          </cell>
          <cell r="G26" t="str">
            <v>DEPTO. DE CESAR</v>
          </cell>
          <cell r="H26" t="str">
            <v>890903938</v>
          </cell>
          <cell r="I26" t="str">
            <v>BANCOLOMBIA S.A.</v>
          </cell>
          <cell r="J26" t="str">
            <v>AHR</v>
          </cell>
          <cell r="K26" t="str">
            <v>52482674925</v>
          </cell>
          <cell r="L26"/>
          <cell r="M26">
            <v>4394574194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979038601</v>
          </cell>
          <cell r="L27"/>
          <cell r="M27">
            <v>16207313071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0612100100039404</v>
          </cell>
          <cell r="L28"/>
          <cell r="M28">
            <v>2012418457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0309000200039576</v>
          </cell>
          <cell r="L29"/>
          <cell r="M29">
            <v>221461700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76384101158</v>
          </cell>
          <cell r="L30"/>
          <cell r="M30">
            <v>3147057328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220054264809</v>
          </cell>
          <cell r="L31"/>
          <cell r="M31">
            <v>1018554865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076200124865</v>
          </cell>
          <cell r="L32"/>
          <cell r="M32">
            <v>453713626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0477190100008510</v>
          </cell>
          <cell r="L33"/>
          <cell r="M33">
            <v>6414641705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220400354304</v>
          </cell>
          <cell r="L34"/>
          <cell r="M34">
            <v>7458644864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0854000200000528</v>
          </cell>
          <cell r="L35"/>
          <cell r="M35">
            <v>3208812388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07484359291</v>
          </cell>
          <cell r="L36"/>
          <cell r="M36">
            <v>1891029627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066001083956</v>
          </cell>
          <cell r="L37"/>
          <cell r="M37">
            <v>1416883890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0598010200349785</v>
          </cell>
          <cell r="L38"/>
          <cell r="M38">
            <v>2471764337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136600165932</v>
          </cell>
          <cell r="L39"/>
          <cell r="M39">
            <v>269558221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127200108752</v>
          </cell>
          <cell r="L40"/>
          <cell r="M40">
            <v>386463052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220640130167</v>
          </cell>
          <cell r="L41"/>
          <cell r="M41">
            <v>368736014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0736000200005315</v>
          </cell>
          <cell r="L42"/>
          <cell r="M42">
            <v>543396559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0826290200399826</v>
          </cell>
          <cell r="L43"/>
          <cell r="M43">
            <v>342471105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220550273999</v>
          </cell>
          <cell r="L44"/>
          <cell r="M44">
            <v>850883235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220560263923</v>
          </cell>
          <cell r="L45"/>
          <cell r="M45">
            <v>159600000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484203005366</v>
          </cell>
          <cell r="L46"/>
          <cell r="M46">
            <v>1319397149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0735550200197600</v>
          </cell>
          <cell r="L47"/>
          <cell r="M47">
            <v>2181780833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03184949104</v>
          </cell>
          <cell r="L48"/>
          <cell r="M48">
            <v>23263717998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0302000200003348</v>
          </cell>
          <cell r="L49"/>
          <cell r="M49">
            <v>7604309210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0756000200002275</v>
          </cell>
          <cell r="L50"/>
          <cell r="M50">
            <v>9640017305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220400355293</v>
          </cell>
          <cell r="L51"/>
          <cell r="M51">
            <v>1822599207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136600221016</v>
          </cell>
          <cell r="L52"/>
          <cell r="M52">
            <v>61130510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0084000200484096</v>
          </cell>
          <cell r="L53"/>
          <cell r="M53">
            <v>711758469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037500135068</v>
          </cell>
          <cell r="L54"/>
          <cell r="M54">
            <v>2573864735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0736000200005265</v>
          </cell>
          <cell r="L55"/>
          <cell r="M55">
            <v>1430428481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84281217894</v>
          </cell>
          <cell r="L56"/>
          <cell r="M56">
            <v>1436307093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188463343</v>
          </cell>
          <cell r="L57"/>
          <cell r="M57">
            <v>44011590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220560266157</v>
          </cell>
          <cell r="L58"/>
          <cell r="M58">
            <v>13200151630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0259000200268431</v>
          </cell>
          <cell r="L59"/>
          <cell r="M59">
            <v>63397242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220350615</v>
          </cell>
          <cell r="L60"/>
          <cell r="M60">
            <v>157319731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600907174</v>
          </cell>
          <cell r="L61"/>
          <cell r="M61">
            <v>3373111766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127400036654</v>
          </cell>
          <cell r="L62"/>
          <cell r="M62">
            <v>450756898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395810526</v>
          </cell>
          <cell r="L63"/>
          <cell r="M63">
            <v>235460210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0299000200007013</v>
          </cell>
          <cell r="L64"/>
          <cell r="M64">
            <v>966788254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312217912</v>
          </cell>
          <cell r="L65"/>
          <cell r="M65">
            <v>766027423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0736000200005356</v>
          </cell>
          <cell r="L66"/>
          <cell r="M66">
            <v>197272390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26483403118</v>
          </cell>
          <cell r="L67"/>
          <cell r="M67">
            <v>132727753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0389000200362112</v>
          </cell>
          <cell r="L68"/>
          <cell r="M68">
            <v>52003775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500807515332</v>
          </cell>
          <cell r="L69"/>
          <cell r="M69">
            <v>1434988217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220550274088</v>
          </cell>
          <cell r="L70"/>
          <cell r="M70">
            <v>1274839245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01584068431</v>
          </cell>
          <cell r="L71"/>
          <cell r="M71">
            <v>547481769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408382141</v>
          </cell>
          <cell r="L72"/>
          <cell r="M72">
            <v>5100000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48480221799</v>
          </cell>
          <cell r="L73"/>
          <cell r="M73">
            <v>309641988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0477150100008478</v>
          </cell>
          <cell r="L74"/>
          <cell r="M74">
            <v>6378981939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084100179005</v>
          </cell>
          <cell r="L75"/>
          <cell r="M75">
            <v>747093970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400842951</v>
          </cell>
          <cell r="L76"/>
          <cell r="M76">
            <v>7244622399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438723504</v>
          </cell>
          <cell r="L77"/>
          <cell r="M77">
            <v>1337487728</v>
          </cell>
        </row>
        <row r="78">
          <cell r="F78">
            <v>891180009</v>
          </cell>
          <cell r="G78" t="str">
            <v>NEIVA - HUILA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076000827600</v>
          </cell>
          <cell r="L78"/>
          <cell r="M78">
            <v>12600000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220590353876</v>
          </cell>
          <cell r="L79"/>
          <cell r="M79">
            <v>91775280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220420195976</v>
          </cell>
          <cell r="L80"/>
          <cell r="M80">
            <v>795830370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127200110402</v>
          </cell>
          <cell r="L81"/>
          <cell r="M81">
            <v>1634253828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0721520200569903</v>
          </cell>
          <cell r="L82"/>
          <cell r="M82">
            <v>1433225692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0760000100009878</v>
          </cell>
          <cell r="L83"/>
          <cell r="M83">
            <v>208744965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895867075</v>
          </cell>
          <cell r="L84"/>
          <cell r="M84">
            <v>60627939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22182100670</v>
          </cell>
          <cell r="L85"/>
          <cell r="M85">
            <v>7846561569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391810587</v>
          </cell>
          <cell r="L86"/>
          <cell r="M86">
            <v>378671868</v>
          </cell>
        </row>
        <row r="87">
          <cell r="F87">
            <v>890106291</v>
          </cell>
          <cell r="G87" t="str">
            <v>SOLEDAD - ATLANTICO</v>
          </cell>
          <cell r="H87">
            <v>860002964</v>
          </cell>
          <cell r="I87" t="str">
            <v>BANCO DE BOGOTA S. A.</v>
          </cell>
          <cell r="J87" t="str">
            <v>CRR</v>
          </cell>
          <cell r="K87" t="str">
            <v>493142418</v>
          </cell>
          <cell r="L87"/>
          <cell r="M87">
            <v>8482576891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0910240200372408</v>
          </cell>
          <cell r="L88"/>
          <cell r="M88">
            <v>6300000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89481166170</v>
          </cell>
          <cell r="L89"/>
          <cell r="M89">
            <v>2144106628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390851889</v>
          </cell>
          <cell r="L90"/>
          <cell r="M90">
            <v>461480321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0920000200241676</v>
          </cell>
          <cell r="L91"/>
          <cell r="M91">
            <v>1647755962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0922000200000864</v>
          </cell>
          <cell r="L92"/>
          <cell r="M92">
            <v>2689319160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364689810</v>
          </cell>
          <cell r="L93"/>
          <cell r="M93">
            <v>2288569450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 t="str">
            <v>979036670</v>
          </cell>
          <cell r="L94"/>
          <cell r="M94">
            <v>1019496812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0477110100008437</v>
          </cell>
          <cell r="L95"/>
          <cell r="M95">
            <v>15006718361</v>
          </cell>
        </row>
        <row r="96">
          <cell r="F96">
            <v>890980095</v>
          </cell>
          <cell r="G96" t="str">
            <v>APARTADO - ANTIOQUIA</v>
          </cell>
          <cell r="H96" t="str">
            <v>890903938</v>
          </cell>
          <cell r="I96" t="str">
            <v>BANCOLOMBIA S.A.</v>
          </cell>
          <cell r="J96" t="str">
            <v>AHR</v>
          </cell>
          <cell r="K96" t="str">
            <v>64583127729</v>
          </cell>
          <cell r="L96"/>
          <cell r="M96">
            <v>714705527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0382150100015105</v>
          </cell>
          <cell r="L97"/>
          <cell r="M97">
            <v>8400000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0477110100008403</v>
          </cell>
          <cell r="L98"/>
          <cell r="M98">
            <v>3972163274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220185149457</v>
          </cell>
          <cell r="L99"/>
          <cell r="M99">
            <v>262240627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33782726841</v>
          </cell>
          <cell r="L100"/>
          <cell r="M100">
            <v>22561693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0445340100022452</v>
          </cell>
          <cell r="L101"/>
          <cell r="M101">
            <v>203081516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AHR</v>
          </cell>
          <cell r="K102" t="str">
            <v>101123719</v>
          </cell>
          <cell r="L102"/>
          <cell r="M102">
            <v>30600000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33080855406</v>
          </cell>
          <cell r="L103"/>
          <cell r="M103">
            <v>2019678027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0309000100039444</v>
          </cell>
          <cell r="L104"/>
          <cell r="M104">
            <v>647898540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0736000200005182</v>
          </cell>
          <cell r="L105"/>
          <cell r="M105">
            <v>699893446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220425150133</v>
          </cell>
          <cell r="L106"/>
          <cell r="M106">
            <v>398268001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220211018452</v>
          </cell>
          <cell r="L107"/>
          <cell r="M107">
            <v>125233556</v>
          </cell>
        </row>
        <row r="108">
          <cell r="F108">
            <v>891855017</v>
          </cell>
          <cell r="G108" t="str">
            <v>YOPAL - CASANARE</v>
          </cell>
          <cell r="H108">
            <v>860002964</v>
          </cell>
          <cell r="I108" t="str">
            <v>BANCO DE BOGOTA S. A.</v>
          </cell>
          <cell r="J108" t="str">
            <v>AHR</v>
          </cell>
          <cell r="K108" t="str">
            <v>646699371</v>
          </cell>
          <cell r="L108"/>
          <cell r="M108">
            <v>305810961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33281007225</v>
          </cell>
          <cell r="L109"/>
          <cell r="M109">
            <v>35240309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018400086650</v>
          </cell>
          <cell r="L110"/>
          <cell r="M110">
            <v>130092205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011221702</v>
          </cell>
          <cell r="L111"/>
          <cell r="M111">
            <v>364377198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24300003821</v>
          </cell>
          <cell r="L112"/>
          <cell r="M112">
            <v>67239645</v>
          </cell>
        </row>
      </sheetData>
      <sheetData sheetId="2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0506000200287689</v>
          </cell>
          <cell r="L16"/>
          <cell r="M16">
            <v>0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220191147131</v>
          </cell>
          <cell r="L17"/>
          <cell r="M17">
            <v>3212252553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0064450200299233</v>
          </cell>
          <cell r="L18"/>
          <cell r="M18">
            <v>41303962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0302000200003470</v>
          </cell>
          <cell r="L19"/>
          <cell r="M19">
            <v>1247427903</v>
          </cell>
        </row>
        <row r="20">
          <cell r="F20">
            <v>890480059</v>
          </cell>
          <cell r="G20" t="str">
            <v>DEPTO. DE BOLIVAR</v>
          </cell>
          <cell r="H20" t="str">
            <v>860007738</v>
          </cell>
          <cell r="I20" t="str">
            <v>BANCO POPULAR S. A.</v>
          </cell>
          <cell r="J20" t="str">
            <v>AHR</v>
          </cell>
          <cell r="K20" t="str">
            <v>220230341752</v>
          </cell>
          <cell r="L20"/>
          <cell r="M20">
            <v>989394034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0914590200344833</v>
          </cell>
          <cell r="L21"/>
          <cell r="M21">
            <v>1990734664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084100178791</v>
          </cell>
          <cell r="L22"/>
          <cell r="M22">
            <v>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475033032291</v>
          </cell>
          <cell r="L23"/>
          <cell r="M23">
            <v>0</v>
          </cell>
        </row>
        <row r="24">
          <cell r="F24">
            <v>892099216</v>
          </cell>
          <cell r="G24" t="str">
            <v>DEPTO. DE CASANARE</v>
          </cell>
          <cell r="H24" t="str">
            <v>860034313</v>
          </cell>
          <cell r="I24" t="str">
            <v>BANCO DAVIVIENDA S.A.</v>
          </cell>
          <cell r="J24" t="str">
            <v>AHR</v>
          </cell>
          <cell r="K24" t="str">
            <v>286000203096</v>
          </cell>
          <cell r="L24"/>
          <cell r="M24">
            <v>67826598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0721520200570026</v>
          </cell>
          <cell r="L25"/>
          <cell r="M25">
            <v>979359411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0922000200000872</v>
          </cell>
          <cell r="L26"/>
          <cell r="M26">
            <v>252953711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979038619</v>
          </cell>
          <cell r="L27"/>
          <cell r="M27">
            <v>659970342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0612170100039420</v>
          </cell>
          <cell r="L28"/>
          <cell r="M28">
            <v>580999211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0309000200039584</v>
          </cell>
          <cell r="L29"/>
          <cell r="M29">
            <v>3829974228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76384079934</v>
          </cell>
          <cell r="L30"/>
          <cell r="M30">
            <v>18006201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220054264817</v>
          </cell>
          <cell r="L31"/>
          <cell r="M31">
            <v>6924755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076200124873</v>
          </cell>
          <cell r="L32"/>
          <cell r="M32">
            <v>538124268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0477110100008460</v>
          </cell>
          <cell r="L33"/>
          <cell r="M33">
            <v>168896269</v>
          </cell>
        </row>
        <row r="34">
          <cell r="F34">
            <v>800103920</v>
          </cell>
          <cell r="G34" t="str">
            <v>DEPTO. DE MAGDALENA</v>
          </cell>
          <cell r="H34" t="str">
            <v>860002964</v>
          </cell>
          <cell r="I34" t="str">
            <v>BANCO DE BOGOTA S. A.</v>
          </cell>
          <cell r="J34" t="str">
            <v>AHR</v>
          </cell>
          <cell r="K34" t="str">
            <v>439140658</v>
          </cell>
          <cell r="L34"/>
          <cell r="M34">
            <v>753488035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0854000200000536</v>
          </cell>
          <cell r="L35"/>
          <cell r="M35">
            <v>287938103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07484359371</v>
          </cell>
          <cell r="L36"/>
          <cell r="M36">
            <v>1061528218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066001083964</v>
          </cell>
          <cell r="L37"/>
          <cell r="M37">
            <v>1157779420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0598080200351534</v>
          </cell>
          <cell r="L38"/>
          <cell r="M38">
            <v>131572655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136600165940</v>
          </cell>
          <cell r="L39"/>
          <cell r="M39">
            <v>0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127200108760</v>
          </cell>
          <cell r="L40"/>
          <cell r="M40">
            <v>539874953</v>
          </cell>
        </row>
        <row r="41">
          <cell r="F41">
            <v>892400038</v>
          </cell>
          <cell r="G41" t="str">
            <v>DEPTO. DE SAN ANDRES</v>
          </cell>
          <cell r="H41" t="str">
            <v>860002964</v>
          </cell>
          <cell r="I41" t="str">
            <v>BANCO DE BOGOTA S. A.</v>
          </cell>
          <cell r="J41" t="str">
            <v>AHR</v>
          </cell>
          <cell r="K41" t="str">
            <v>540229499</v>
          </cell>
          <cell r="L41"/>
          <cell r="M41">
            <v>94692727</v>
          </cell>
        </row>
        <row r="42">
          <cell r="F42">
            <v>890201235</v>
          </cell>
          <cell r="G42" t="str">
            <v>DEPTO. DE SANTANDER</v>
          </cell>
          <cell r="H42" t="str">
            <v>860002964</v>
          </cell>
          <cell r="I42" t="str">
            <v>BANCO DE BOGOTA S. A.</v>
          </cell>
          <cell r="J42" t="str">
            <v>CRR</v>
          </cell>
          <cell r="K42" t="str">
            <v>184450948</v>
          </cell>
          <cell r="L42"/>
          <cell r="M42">
            <v>1743404453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0826270200399834</v>
          </cell>
          <cell r="L43"/>
          <cell r="M43">
            <v>0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220550273981</v>
          </cell>
          <cell r="L44"/>
          <cell r="M44">
            <v>3536978540</v>
          </cell>
        </row>
        <row r="45">
          <cell r="F45">
            <v>890399029</v>
          </cell>
          <cell r="G45" t="str">
            <v>DEPTO. DE VALLE</v>
          </cell>
          <cell r="H45" t="str">
            <v>890300279</v>
          </cell>
          <cell r="I45" t="str">
            <v>BANCO DE OCCIDENTE</v>
          </cell>
          <cell r="J45" t="str">
            <v>AHR</v>
          </cell>
          <cell r="K45" t="str">
            <v>010980845</v>
          </cell>
          <cell r="L45"/>
          <cell r="M45">
            <v>4055117563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484203005412</v>
          </cell>
          <cell r="L46"/>
          <cell r="M46">
            <v>11097502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0735540200197543</v>
          </cell>
          <cell r="L47"/>
          <cell r="M47">
            <v>38180574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03187023172</v>
          </cell>
          <cell r="L48"/>
          <cell r="M48">
            <v>4415059707</v>
          </cell>
        </row>
      </sheetData>
      <sheetData sheetId="3">
        <row r="16">
          <cell r="F16">
            <v>899999061</v>
          </cell>
          <cell r="G16" t="str">
            <v>BOGOTA D.C.</v>
          </cell>
          <cell r="H16" t="str">
            <v>890903938</v>
          </cell>
          <cell r="I16" t="str">
            <v>BANCOLOMBIA S.A.</v>
          </cell>
          <cell r="J16" t="str">
            <v>AHR</v>
          </cell>
          <cell r="K16" t="str">
            <v>03184948868</v>
          </cell>
          <cell r="L16"/>
          <cell r="M16">
            <v>4829331456</v>
          </cell>
        </row>
        <row r="17">
          <cell r="F17">
            <v>890102018</v>
          </cell>
          <cell r="G17" t="str">
            <v>DISTRITO DE BARRANQUILLA</v>
          </cell>
          <cell r="H17" t="str">
            <v>860003020</v>
          </cell>
          <cell r="I17" t="str">
            <v>BANCO BBVA S.A.</v>
          </cell>
          <cell r="J17" t="str">
            <v>AHR</v>
          </cell>
          <cell r="K17" t="str">
            <v>0302000200003363</v>
          </cell>
          <cell r="L17"/>
          <cell r="M17">
            <v>1281272363</v>
          </cell>
        </row>
        <row r="18">
          <cell r="F18">
            <v>890480184</v>
          </cell>
          <cell r="G18" t="str">
            <v>DISTRITO DE CARTAGENA</v>
          </cell>
          <cell r="H18" t="str">
            <v>860002964</v>
          </cell>
          <cell r="I18" t="str">
            <v>BANCO DE BOGOTA S. A.</v>
          </cell>
          <cell r="J18" t="str">
            <v>AHR</v>
          </cell>
          <cell r="K18" t="str">
            <v>204895403</v>
          </cell>
          <cell r="L18"/>
          <cell r="M18">
            <v>1278726059</v>
          </cell>
        </row>
        <row r="19">
          <cell r="F19">
            <v>891780009</v>
          </cell>
          <cell r="G19" t="str">
            <v>DISTRITO DE SANTA MARTA</v>
          </cell>
          <cell r="H19" t="str">
            <v>860007738</v>
          </cell>
          <cell r="I19" t="str">
            <v>BANCO POPULAR S. A.</v>
          </cell>
          <cell r="J19" t="str">
            <v>AHR</v>
          </cell>
          <cell r="K19" t="str">
            <v>220400355301</v>
          </cell>
          <cell r="L19"/>
          <cell r="M19">
            <v>768108576</v>
          </cell>
        </row>
        <row r="20">
          <cell r="F20">
            <v>890000464</v>
          </cell>
          <cell r="G20" t="str">
            <v>ARMENIA</v>
          </cell>
          <cell r="H20" t="str">
            <v>860034313</v>
          </cell>
          <cell r="I20" t="str">
            <v>BANCO DAVIVIENDA S.A.</v>
          </cell>
          <cell r="J20" t="str">
            <v>AHR</v>
          </cell>
          <cell r="K20" t="str">
            <v>136600220992</v>
          </cell>
          <cell r="L20"/>
          <cell r="M20">
            <v>221235565</v>
          </cell>
        </row>
        <row r="21">
          <cell r="F21">
            <v>890201900</v>
          </cell>
          <cell r="G21" t="str">
            <v>BARRANCABERMEJA</v>
          </cell>
          <cell r="H21" t="str">
            <v>860002964</v>
          </cell>
          <cell r="I21" t="str">
            <v>BANCO DE BOGOTA S. A.</v>
          </cell>
          <cell r="J21" t="str">
            <v>CRR</v>
          </cell>
          <cell r="K21" t="str">
            <v>168094217</v>
          </cell>
          <cell r="L21"/>
          <cell r="M21">
            <v>316107840</v>
          </cell>
        </row>
        <row r="22">
          <cell r="F22">
            <v>890980112</v>
          </cell>
          <cell r="G22" t="str">
            <v>BELLO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037500137510</v>
          </cell>
          <cell r="L22"/>
          <cell r="M22">
            <v>386592523</v>
          </cell>
        </row>
        <row r="23">
          <cell r="F23">
            <v>890201222</v>
          </cell>
          <cell r="G23" t="str">
            <v>BUCARAMANGA</v>
          </cell>
          <cell r="H23" t="str">
            <v>860003020</v>
          </cell>
          <cell r="I23" t="str">
            <v>BANCO BBVA S.A.</v>
          </cell>
          <cell r="J23" t="str">
            <v>AHR</v>
          </cell>
          <cell r="K23" t="str">
            <v>0736000200005273</v>
          </cell>
          <cell r="L23"/>
          <cell r="M23">
            <v>517142848</v>
          </cell>
        </row>
        <row r="24">
          <cell r="F24">
            <v>890399045</v>
          </cell>
          <cell r="G24" t="str">
            <v>BUENAVENTURA</v>
          </cell>
          <cell r="H24" t="str">
            <v>890903938</v>
          </cell>
          <cell r="I24" t="str">
            <v>BANCOLOMBIA S.A.</v>
          </cell>
          <cell r="J24" t="str">
            <v>AHR</v>
          </cell>
          <cell r="K24" t="str">
            <v>84281217941</v>
          </cell>
          <cell r="L24"/>
          <cell r="M24">
            <v>0</v>
          </cell>
        </row>
        <row r="25">
          <cell r="F25">
            <v>891380033</v>
          </cell>
          <cell r="G25" t="str">
            <v>BUGA</v>
          </cell>
          <cell r="H25" t="str">
            <v>860002964</v>
          </cell>
          <cell r="I25" t="str">
            <v>BANCO DE BOGOTA S. A.</v>
          </cell>
          <cell r="J25" t="str">
            <v>AHR</v>
          </cell>
          <cell r="K25" t="str">
            <v>188463350</v>
          </cell>
          <cell r="L25"/>
          <cell r="M25">
            <v>78965859</v>
          </cell>
        </row>
        <row r="26">
          <cell r="F26">
            <v>890399011</v>
          </cell>
          <cell r="G26" t="str">
            <v>CALI</v>
          </cell>
          <cell r="H26" t="str">
            <v>860007738</v>
          </cell>
          <cell r="I26" t="str">
            <v>BANCO POPULAR S. A.</v>
          </cell>
          <cell r="J26" t="str">
            <v>AHR</v>
          </cell>
          <cell r="K26" t="str">
            <v>220560266165</v>
          </cell>
          <cell r="L26"/>
          <cell r="M26">
            <v>1144048597</v>
          </cell>
        </row>
        <row r="27">
          <cell r="F27">
            <v>891900493</v>
          </cell>
          <cell r="G27" t="str">
            <v>CARTAGO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206303224</v>
          </cell>
          <cell r="L27"/>
          <cell r="M27">
            <v>111354715</v>
          </cell>
        </row>
        <row r="28">
          <cell r="F28">
            <v>891780043</v>
          </cell>
          <cell r="G28" t="str">
            <v>CIENAGA</v>
          </cell>
          <cell r="H28" t="str">
            <v>860002964</v>
          </cell>
          <cell r="I28" t="str">
            <v>BANCO DE BOGOTA S. A.</v>
          </cell>
          <cell r="J28" t="str">
            <v>CRR</v>
          </cell>
          <cell r="K28" t="str">
            <v>220350623</v>
          </cell>
          <cell r="L28"/>
          <cell r="M28">
            <v>246791104</v>
          </cell>
        </row>
        <row r="29">
          <cell r="F29">
            <v>890501434</v>
          </cell>
          <cell r="G29" t="str">
            <v>CUCUTA</v>
          </cell>
          <cell r="H29" t="str">
            <v>890300279</v>
          </cell>
          <cell r="I29" t="str">
            <v>BANCO DE OCCIDENTE</v>
          </cell>
          <cell r="J29" t="str">
            <v>AHR</v>
          </cell>
          <cell r="K29" t="str">
            <v>600907166</v>
          </cell>
          <cell r="L29"/>
          <cell r="M29">
            <v>889741984</v>
          </cell>
        </row>
        <row r="30">
          <cell r="F30">
            <v>800099310</v>
          </cell>
          <cell r="G30" t="str">
            <v>DOSQUEBRADAS</v>
          </cell>
          <cell r="H30" t="str">
            <v>860034313</v>
          </cell>
          <cell r="I30" t="str">
            <v>BANCO DAVIVIENDA S.A.</v>
          </cell>
          <cell r="J30" t="str">
            <v>AHR</v>
          </cell>
          <cell r="K30" t="str">
            <v>127400036662</v>
          </cell>
          <cell r="L30"/>
          <cell r="M30">
            <v>186031573</v>
          </cell>
        </row>
        <row r="31">
          <cell r="F31">
            <v>891855138</v>
          </cell>
          <cell r="G31" t="str">
            <v>DUITAMA</v>
          </cell>
          <cell r="H31" t="str">
            <v>860002964</v>
          </cell>
          <cell r="I31" t="str">
            <v>BANCO DE BOGOTA S. A.</v>
          </cell>
          <cell r="J31" t="str">
            <v>CRR</v>
          </cell>
          <cell r="K31" t="str">
            <v>282335793</v>
          </cell>
          <cell r="L31"/>
          <cell r="M31">
            <v>100904113</v>
          </cell>
        </row>
        <row r="32">
          <cell r="F32">
            <v>890907106</v>
          </cell>
          <cell r="G32" t="str">
            <v>ENVIGADO</v>
          </cell>
          <cell r="H32" t="str">
            <v>860003020</v>
          </cell>
          <cell r="I32" t="str">
            <v>BANCO BBVA S.A.</v>
          </cell>
          <cell r="J32" t="str">
            <v>AHR</v>
          </cell>
          <cell r="K32" t="str">
            <v>0299000200007021</v>
          </cell>
          <cell r="L32"/>
          <cell r="M32">
            <v>94927841</v>
          </cell>
        </row>
        <row r="33">
          <cell r="F33">
            <v>800095728</v>
          </cell>
          <cell r="G33" t="str">
            <v>FLORENCIA</v>
          </cell>
          <cell r="H33" t="str">
            <v>860002964</v>
          </cell>
          <cell r="I33" t="str">
            <v>BANCO DE BOGOTA S. A.</v>
          </cell>
          <cell r="J33" t="str">
            <v>CRR</v>
          </cell>
          <cell r="K33" t="str">
            <v>312217896</v>
          </cell>
          <cell r="L33"/>
          <cell r="M33">
            <v>245618128</v>
          </cell>
        </row>
        <row r="34">
          <cell r="F34">
            <v>890205176</v>
          </cell>
          <cell r="G34" t="str">
            <v>FLORIDABLANCA</v>
          </cell>
          <cell r="H34" t="str">
            <v>860002964</v>
          </cell>
          <cell r="I34" t="str">
            <v>BANCO DE BOGOTA S. A.</v>
          </cell>
          <cell r="J34" t="str">
            <v>AHR</v>
          </cell>
          <cell r="K34" t="str">
            <v>319088548</v>
          </cell>
          <cell r="L34"/>
          <cell r="M34">
            <v>191598400</v>
          </cell>
        </row>
        <row r="35">
          <cell r="F35">
            <v>890680008</v>
          </cell>
          <cell r="G35" t="str">
            <v>FUSAGASUGA</v>
          </cell>
          <cell r="H35" t="str">
            <v>890903938</v>
          </cell>
          <cell r="I35" t="str">
            <v>BANCOLOMBIA S.A.</v>
          </cell>
          <cell r="J35" t="str">
            <v>AHR</v>
          </cell>
          <cell r="K35" t="str">
            <v>26483403533</v>
          </cell>
          <cell r="L35"/>
          <cell r="M35">
            <v>112903975</v>
          </cell>
        </row>
        <row r="36">
          <cell r="F36">
            <v>890680378</v>
          </cell>
          <cell r="G36" t="str">
            <v>GIRARDOT</v>
          </cell>
          <cell r="H36" t="str">
            <v>860003020</v>
          </cell>
          <cell r="I36" t="str">
            <v>BANCO BBVA S.A.</v>
          </cell>
          <cell r="J36" t="str">
            <v>AHR</v>
          </cell>
          <cell r="K36" t="str">
            <v>0389000200362138</v>
          </cell>
          <cell r="L36"/>
          <cell r="M36">
            <v>69421017</v>
          </cell>
        </row>
        <row r="37">
          <cell r="F37">
            <v>890204802</v>
          </cell>
          <cell r="G37" t="str">
            <v>GIRON</v>
          </cell>
          <cell r="H37" t="str">
            <v>860007738</v>
          </cell>
          <cell r="I37" t="str">
            <v>BANCO POPULAR S. A.</v>
          </cell>
          <cell r="J37" t="str">
            <v>AHR</v>
          </cell>
          <cell r="K37" t="str">
            <v>500807515243</v>
          </cell>
          <cell r="L37"/>
          <cell r="M37">
            <v>175503547</v>
          </cell>
        </row>
        <row r="38">
          <cell r="F38">
            <v>800113389</v>
          </cell>
          <cell r="G38" t="str">
            <v>IBAGUE</v>
          </cell>
          <cell r="H38" t="str">
            <v>860007738</v>
          </cell>
          <cell r="I38" t="str">
            <v>BANCO POPULAR S. A.</v>
          </cell>
          <cell r="J38" t="str">
            <v>AHR</v>
          </cell>
          <cell r="K38" t="str">
            <v>220550274096</v>
          </cell>
          <cell r="L38"/>
          <cell r="M38">
            <v>501365205</v>
          </cell>
        </row>
        <row r="39">
          <cell r="F39">
            <v>890980093</v>
          </cell>
          <cell r="G39" t="str">
            <v>ITAGUI</v>
          </cell>
          <cell r="H39" t="str">
            <v>890903938</v>
          </cell>
          <cell r="I39" t="str">
            <v>BANCOLOMBIA S.A.</v>
          </cell>
          <cell r="J39" t="str">
            <v>AHR</v>
          </cell>
          <cell r="K39" t="str">
            <v>01584068155</v>
          </cell>
          <cell r="L39"/>
          <cell r="M39">
            <v>202822573</v>
          </cell>
        </row>
        <row r="40">
          <cell r="F40">
            <v>800096758</v>
          </cell>
          <cell r="G40" t="str">
            <v>LORICA</v>
          </cell>
          <cell r="H40" t="str">
            <v>860002964</v>
          </cell>
          <cell r="I40" t="str">
            <v>BANCO DE BOGOTA S. A.</v>
          </cell>
          <cell r="J40" t="str">
            <v>CRR</v>
          </cell>
          <cell r="K40" t="str">
            <v>408386332</v>
          </cell>
          <cell r="L40"/>
          <cell r="M40">
            <v>239521685</v>
          </cell>
        </row>
        <row r="41">
          <cell r="F41">
            <v>800028432</v>
          </cell>
          <cell r="G41" t="str">
            <v>MAGANGUE</v>
          </cell>
          <cell r="H41" t="str">
            <v>890903938</v>
          </cell>
          <cell r="I41" t="str">
            <v>BANCOLOMBIA S.A.</v>
          </cell>
          <cell r="J41" t="str">
            <v>AHR</v>
          </cell>
          <cell r="K41" t="str">
            <v>48480222540</v>
          </cell>
          <cell r="L41"/>
          <cell r="M41">
            <v>266069845</v>
          </cell>
        </row>
        <row r="42">
          <cell r="F42">
            <v>892120020</v>
          </cell>
          <cell r="G42" t="str">
            <v>MAICAO</v>
          </cell>
          <cell r="H42" t="str">
            <v>860003020</v>
          </cell>
          <cell r="I42" t="str">
            <v>BANCO BBVA S.A.</v>
          </cell>
          <cell r="J42" t="str">
            <v>CRR</v>
          </cell>
          <cell r="K42" t="str">
            <v>0477110100008494</v>
          </cell>
          <cell r="L42"/>
          <cell r="M42">
            <v>1027386645</v>
          </cell>
        </row>
        <row r="43">
          <cell r="F43">
            <v>890801053</v>
          </cell>
          <cell r="G43" t="str">
            <v>MANIZALES</v>
          </cell>
          <cell r="H43" t="str">
            <v>860034313</v>
          </cell>
          <cell r="I43" t="str">
            <v>BANCO DAVIVIENDA S.A.</v>
          </cell>
          <cell r="J43" t="str">
            <v>AHR</v>
          </cell>
          <cell r="K43" t="str">
            <v>084100179013</v>
          </cell>
          <cell r="L43"/>
          <cell r="M43">
            <v>241202325</v>
          </cell>
        </row>
        <row r="44">
          <cell r="F44">
            <v>890905211</v>
          </cell>
          <cell r="G44" t="str">
            <v>MEDELLIN</v>
          </cell>
          <cell r="H44" t="str">
            <v>890300279</v>
          </cell>
          <cell r="I44" t="str">
            <v>BANCO DE OCCIDENTE</v>
          </cell>
          <cell r="J44" t="str">
            <v>AHR</v>
          </cell>
          <cell r="K44" t="str">
            <v>400842977</v>
          </cell>
          <cell r="L44"/>
          <cell r="M44">
            <v>2066196224</v>
          </cell>
        </row>
        <row r="45">
          <cell r="F45">
            <v>800096734</v>
          </cell>
          <cell r="G45" t="str">
            <v>MONTERIA</v>
          </cell>
          <cell r="H45" t="str">
            <v>860002964</v>
          </cell>
          <cell r="I45" t="str">
            <v>BANCO DE BOGOTA S. A.</v>
          </cell>
          <cell r="J45" t="str">
            <v>AHR</v>
          </cell>
          <cell r="K45" t="str">
            <v>438723496</v>
          </cell>
          <cell r="L45"/>
          <cell r="M45">
            <v>642150507</v>
          </cell>
        </row>
        <row r="46">
          <cell r="F46">
            <v>891180009</v>
          </cell>
          <cell r="G46" t="str">
            <v>NEIVA</v>
          </cell>
          <cell r="H46" t="str">
            <v>890300279</v>
          </cell>
          <cell r="I46" t="str">
            <v>BANCO DE OCCIDENTE</v>
          </cell>
          <cell r="J46" t="str">
            <v>AHR</v>
          </cell>
          <cell r="K46" t="str">
            <v>380898064</v>
          </cell>
          <cell r="L46"/>
          <cell r="M46">
            <v>342080475</v>
          </cell>
        </row>
        <row r="47">
          <cell r="F47">
            <v>891380007</v>
          </cell>
          <cell r="G47" t="str">
            <v>PALMIRA</v>
          </cell>
          <cell r="H47" t="str">
            <v>890903938</v>
          </cell>
          <cell r="I47" t="str">
            <v>BANCOLOMBIA S.A.</v>
          </cell>
          <cell r="J47" t="str">
            <v>AHR</v>
          </cell>
          <cell r="K47" t="str">
            <v>6684056709</v>
          </cell>
          <cell r="L47"/>
          <cell r="M47">
            <v>275462939</v>
          </cell>
        </row>
        <row r="48">
          <cell r="F48">
            <v>891280000</v>
          </cell>
          <cell r="G48" t="str">
            <v>PASTO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07460289623</v>
          </cell>
          <cell r="L48"/>
          <cell r="M48">
            <v>303289787</v>
          </cell>
        </row>
        <row r="49">
          <cell r="F49">
            <v>891480030</v>
          </cell>
          <cell r="G49" t="str">
            <v>PEREIRA</v>
          </cell>
          <cell r="H49" t="str">
            <v>860034313</v>
          </cell>
          <cell r="I49" t="str">
            <v>BANCO DAVIVIENDA S.A.</v>
          </cell>
          <cell r="J49" t="str">
            <v>AHR</v>
          </cell>
          <cell r="K49" t="str">
            <v>127200110410</v>
          </cell>
          <cell r="L49"/>
          <cell r="M49">
            <v>452151755</v>
          </cell>
        </row>
        <row r="50">
          <cell r="F50">
            <v>891580006</v>
          </cell>
          <cell r="G50" t="str">
            <v>POPAYAN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0721540200569929</v>
          </cell>
          <cell r="L50"/>
          <cell r="M50">
            <v>284917877</v>
          </cell>
        </row>
        <row r="51">
          <cell r="F51">
            <v>800096777</v>
          </cell>
          <cell r="G51" t="str">
            <v>SAHAGUN</v>
          </cell>
          <cell r="H51" t="str">
            <v>860003020</v>
          </cell>
          <cell r="I51" t="str">
            <v>BANCO BBVA S.A.</v>
          </cell>
          <cell r="J51" t="str">
            <v>CRR</v>
          </cell>
          <cell r="K51" t="str">
            <v>0760000100009894</v>
          </cell>
          <cell r="L51"/>
          <cell r="M51">
            <v>187563565</v>
          </cell>
        </row>
        <row r="52">
          <cell r="F52">
            <v>800104062</v>
          </cell>
          <cell r="G52" t="str">
            <v>SINCELEJO</v>
          </cell>
          <cell r="H52" t="str">
            <v>890300279</v>
          </cell>
          <cell r="I52" t="str">
            <v>BANCO DE OCCIDENTE</v>
          </cell>
          <cell r="J52" t="str">
            <v>CRR</v>
          </cell>
          <cell r="K52" t="str">
            <v>895867091</v>
          </cell>
          <cell r="L52"/>
          <cell r="M52">
            <v>369534277</v>
          </cell>
        </row>
        <row r="53">
          <cell r="F53">
            <v>800094755</v>
          </cell>
          <cell r="G53" t="str">
            <v>SOACHA</v>
          </cell>
          <cell r="H53" t="str">
            <v>890903938</v>
          </cell>
          <cell r="I53" t="str">
            <v>BANCOLOMBIA S.A.</v>
          </cell>
          <cell r="J53" t="str">
            <v>AHR</v>
          </cell>
          <cell r="K53" t="str">
            <v>22182100491</v>
          </cell>
          <cell r="L53"/>
          <cell r="M53">
            <v>532504256</v>
          </cell>
        </row>
        <row r="54">
          <cell r="F54">
            <v>891855130</v>
          </cell>
          <cell r="G54" t="str">
            <v>SOGAMOSO</v>
          </cell>
          <cell r="H54" t="str">
            <v>890300279</v>
          </cell>
          <cell r="I54" t="str">
            <v>BANCO DE OCCIDENTE</v>
          </cell>
          <cell r="J54" t="str">
            <v>CRR</v>
          </cell>
          <cell r="K54" t="str">
            <v>391810884</v>
          </cell>
          <cell r="L54"/>
          <cell r="M54">
            <v>125365595</v>
          </cell>
        </row>
        <row r="55">
          <cell r="F55">
            <v>890106291</v>
          </cell>
          <cell r="G55" t="str">
            <v>SOLEDAD</v>
          </cell>
          <cell r="H55" t="str">
            <v>860050750</v>
          </cell>
          <cell r="I55" t="str">
            <v>BANCO GNB SUDAMERIS S A</v>
          </cell>
          <cell r="J55" t="str">
            <v>CRR</v>
          </cell>
          <cell r="K55" t="str">
            <v>33443136</v>
          </cell>
          <cell r="L55"/>
          <cell r="M55">
            <v>362677061</v>
          </cell>
        </row>
        <row r="56">
          <cell r="F56">
            <v>891900272</v>
          </cell>
          <cell r="G56" t="str">
            <v>TULUA</v>
          </cell>
          <cell r="H56" t="str">
            <v>860003020</v>
          </cell>
          <cell r="I56" t="str">
            <v>BANCO BBVA S.A.</v>
          </cell>
          <cell r="J56" t="str">
            <v>AHR</v>
          </cell>
          <cell r="K56" t="str">
            <v>0910250200372366</v>
          </cell>
          <cell r="L56"/>
          <cell r="M56">
            <v>141758272</v>
          </cell>
        </row>
        <row r="57">
          <cell r="F57">
            <v>891200916</v>
          </cell>
          <cell r="G57" t="str">
            <v>TUMACO</v>
          </cell>
          <cell r="H57" t="str">
            <v>890903938</v>
          </cell>
          <cell r="I57" t="str">
            <v>BANCOLOMBIA S.A.</v>
          </cell>
          <cell r="J57" t="str">
            <v>AHR</v>
          </cell>
          <cell r="K57" t="str">
            <v>89481156433</v>
          </cell>
          <cell r="L57"/>
          <cell r="M57">
            <v>484924757</v>
          </cell>
        </row>
        <row r="58">
          <cell r="F58">
            <v>891800846</v>
          </cell>
          <cell r="G58" t="str">
            <v>TUNJA</v>
          </cell>
          <cell r="H58" t="str">
            <v>890300279</v>
          </cell>
          <cell r="I58" t="str">
            <v>BANCO DE OCCIDENTE</v>
          </cell>
          <cell r="J58" t="str">
            <v>AHR</v>
          </cell>
          <cell r="K58" t="str">
            <v>390851855</v>
          </cell>
          <cell r="L58"/>
          <cell r="M58">
            <v>129163651</v>
          </cell>
        </row>
        <row r="59">
          <cell r="F59">
            <v>890981138</v>
          </cell>
          <cell r="G59" t="str">
            <v>TURBO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0920000200242153</v>
          </cell>
          <cell r="L59"/>
          <cell r="M59">
            <v>0</v>
          </cell>
        </row>
        <row r="60">
          <cell r="F60">
            <v>800098911</v>
          </cell>
          <cell r="G60" t="str">
            <v>VALLEDUPAR</v>
          </cell>
          <cell r="H60" t="str">
            <v>860003020</v>
          </cell>
          <cell r="I60" t="str">
            <v>BANCO BBVA S.A.</v>
          </cell>
          <cell r="J60" t="str">
            <v>AHR</v>
          </cell>
          <cell r="K60" t="str">
            <v>0922000200000856</v>
          </cell>
          <cell r="L60"/>
          <cell r="M60">
            <v>640449205</v>
          </cell>
        </row>
        <row r="61">
          <cell r="F61">
            <v>892099324</v>
          </cell>
          <cell r="G61" t="str">
            <v>VILLAVICENCIO</v>
          </cell>
          <cell r="H61" t="str">
            <v>860002964</v>
          </cell>
          <cell r="I61" t="str">
            <v>BANCO DE BOGOTA S. A.</v>
          </cell>
          <cell r="J61" t="str">
            <v>AHR</v>
          </cell>
          <cell r="K61" t="str">
            <v>364689828</v>
          </cell>
          <cell r="L61"/>
          <cell r="M61">
            <v>489698859</v>
          </cell>
        </row>
        <row r="62">
          <cell r="F62">
            <v>891680011</v>
          </cell>
          <cell r="G62" t="str">
            <v>QUIBDO</v>
          </cell>
          <cell r="H62" t="str">
            <v>860002964</v>
          </cell>
          <cell r="I62" t="str">
            <v>BANCO DE BOGOTA S. A.</v>
          </cell>
          <cell r="J62" t="str">
            <v>CRR</v>
          </cell>
          <cell r="K62" t="str">
            <v>979019387</v>
          </cell>
          <cell r="L62"/>
          <cell r="M62">
            <v>688242240</v>
          </cell>
        </row>
        <row r="63">
          <cell r="F63">
            <v>892115155</v>
          </cell>
          <cell r="G63" t="str">
            <v>URIBIA</v>
          </cell>
          <cell r="H63" t="str">
            <v>860003020</v>
          </cell>
          <cell r="I63" t="str">
            <v>BANCO BBVA S.A.</v>
          </cell>
          <cell r="J63" t="str">
            <v>CRR</v>
          </cell>
          <cell r="K63" t="str">
            <v>0477110100008452</v>
          </cell>
          <cell r="L63"/>
          <cell r="M63">
            <v>1948045739</v>
          </cell>
        </row>
        <row r="64">
          <cell r="F64">
            <v>890980095</v>
          </cell>
          <cell r="G64" t="str">
            <v>APARTADO</v>
          </cell>
          <cell r="H64" t="str">
            <v>890903938</v>
          </cell>
          <cell r="I64" t="str">
            <v>BANCOLOMBIA S.A.</v>
          </cell>
          <cell r="J64" t="str">
            <v>AHR</v>
          </cell>
          <cell r="K64" t="str">
            <v>64583127648</v>
          </cell>
          <cell r="L64"/>
          <cell r="M64">
            <v>215816536</v>
          </cell>
        </row>
        <row r="65">
          <cell r="F65">
            <v>899999328</v>
          </cell>
          <cell r="G65" t="str">
            <v>FACATATIVA</v>
          </cell>
          <cell r="H65" t="str">
            <v>860003020</v>
          </cell>
          <cell r="I65" t="str">
            <v>BANCO BBVA S.A.</v>
          </cell>
          <cell r="J65" t="str">
            <v>CRR</v>
          </cell>
          <cell r="K65" t="str">
            <v>0382130100015113</v>
          </cell>
          <cell r="L65"/>
          <cell r="M65">
            <v>115393973</v>
          </cell>
        </row>
        <row r="66">
          <cell r="F66">
            <v>892115007</v>
          </cell>
          <cell r="G66" t="str">
            <v>RIOHACHA</v>
          </cell>
          <cell r="H66" t="str">
            <v>860003020</v>
          </cell>
          <cell r="I66" t="str">
            <v>BANCO BBVA S.A.</v>
          </cell>
          <cell r="J66" t="str">
            <v>CRR</v>
          </cell>
          <cell r="K66" t="str">
            <v>0477130100008429</v>
          </cell>
          <cell r="L66"/>
          <cell r="M66">
            <v>762937909</v>
          </cell>
        </row>
        <row r="67">
          <cell r="F67">
            <v>890907317</v>
          </cell>
          <cell r="G67" t="str">
            <v>RIONEGRO</v>
          </cell>
          <cell r="H67" t="str">
            <v>860007738</v>
          </cell>
          <cell r="I67" t="str">
            <v>BANCO POPULAR S. A.</v>
          </cell>
          <cell r="J67" t="str">
            <v>AHR</v>
          </cell>
          <cell r="K67" t="str">
            <v>220185149465</v>
          </cell>
          <cell r="L67"/>
          <cell r="M67">
            <v>127304523</v>
          </cell>
        </row>
        <row r="68">
          <cell r="F68">
            <v>899999172</v>
          </cell>
          <cell r="G68" t="str">
            <v>CHIA</v>
          </cell>
          <cell r="H68" t="str">
            <v>890903938</v>
          </cell>
          <cell r="I68" t="str">
            <v>BANCOLOMBIA S.A.</v>
          </cell>
          <cell r="J68" t="str">
            <v>AHR</v>
          </cell>
          <cell r="K68" t="str">
            <v>33784294035</v>
          </cell>
          <cell r="L68"/>
          <cell r="M68">
            <v>107895793</v>
          </cell>
        </row>
        <row r="69">
          <cell r="F69">
            <v>800099095</v>
          </cell>
          <cell r="G69" t="str">
            <v>IPIALES</v>
          </cell>
          <cell r="H69" t="str">
            <v>860003020</v>
          </cell>
          <cell r="I69" t="str">
            <v>BANCO BBVA S.A.</v>
          </cell>
          <cell r="J69" t="str">
            <v>CRR</v>
          </cell>
          <cell r="K69" t="str">
            <v>0445320100015985</v>
          </cell>
          <cell r="L69"/>
          <cell r="M69">
            <v>140960459</v>
          </cell>
        </row>
        <row r="70">
          <cell r="F70">
            <v>890399046</v>
          </cell>
          <cell r="G70" t="str">
            <v>JAMUNDI</v>
          </cell>
          <cell r="H70" t="str">
            <v>860002964</v>
          </cell>
          <cell r="I70" t="str">
            <v>BANCO DE BOGOTA S. A.</v>
          </cell>
          <cell r="J70" t="str">
            <v>CRR</v>
          </cell>
          <cell r="K70" t="str">
            <v>470184011</v>
          </cell>
          <cell r="L70"/>
          <cell r="M70">
            <v>142446059</v>
          </cell>
        </row>
        <row r="71">
          <cell r="F71">
            <v>890114335</v>
          </cell>
          <cell r="G71" t="str">
            <v>MALAMBO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33080860540</v>
          </cell>
          <cell r="L71"/>
          <cell r="M71">
            <v>114534400</v>
          </cell>
        </row>
        <row r="72">
          <cell r="F72">
            <v>899999342</v>
          </cell>
          <cell r="G72" t="str">
            <v>MOSQUERA</v>
          </cell>
          <cell r="H72" t="str">
            <v>860003020</v>
          </cell>
          <cell r="I72" t="str">
            <v>BANCO BBVA S.A.</v>
          </cell>
          <cell r="J72" t="str">
            <v>CRR</v>
          </cell>
          <cell r="K72" t="str">
            <v>0309000100039451</v>
          </cell>
          <cell r="L72"/>
          <cell r="M72">
            <v>123458813</v>
          </cell>
        </row>
        <row r="73">
          <cell r="F73">
            <v>890205383</v>
          </cell>
          <cell r="G73" t="str">
            <v>PIEDECUESTA</v>
          </cell>
          <cell r="H73" t="str">
            <v>860003020</v>
          </cell>
          <cell r="I73" t="str">
            <v>BANCO BBVA S.A.</v>
          </cell>
          <cell r="J73" t="str">
            <v>AHR</v>
          </cell>
          <cell r="K73" t="str">
            <v>0736000200005190</v>
          </cell>
          <cell r="L73"/>
          <cell r="M73">
            <v>184420061</v>
          </cell>
        </row>
        <row r="74">
          <cell r="F74">
            <v>891180077</v>
          </cell>
          <cell r="G74" t="str">
            <v>PITALITO</v>
          </cell>
          <cell r="H74" t="str">
            <v>860034313</v>
          </cell>
          <cell r="I74" t="str">
            <v>BANCO DAVIVIENDA S.A.</v>
          </cell>
          <cell r="J74" t="str">
            <v>AHR</v>
          </cell>
          <cell r="K74" t="str">
            <v>0550076700193279</v>
          </cell>
          <cell r="L74"/>
          <cell r="M74">
            <v>235558261</v>
          </cell>
        </row>
        <row r="75">
          <cell r="F75">
            <v>890980331</v>
          </cell>
          <cell r="G75" t="str">
            <v>SABANETA</v>
          </cell>
          <cell r="H75" t="str">
            <v>860007738</v>
          </cell>
          <cell r="I75" t="str">
            <v>BANCO POPULAR S. A.</v>
          </cell>
          <cell r="J75" t="str">
            <v>AHR</v>
          </cell>
          <cell r="K75" t="str">
            <v>220211018460</v>
          </cell>
          <cell r="L75"/>
          <cell r="M75">
            <v>51508517</v>
          </cell>
        </row>
        <row r="76">
          <cell r="F76">
            <v>891855017</v>
          </cell>
          <cell r="G76" t="str">
            <v>YOPAL</v>
          </cell>
          <cell r="H76">
            <v>860002964</v>
          </cell>
          <cell r="I76" t="str">
            <v>BANCO DE BOGOTA S. A.</v>
          </cell>
          <cell r="J76" t="str">
            <v>AHR</v>
          </cell>
          <cell r="K76" t="str">
            <v>646699363</v>
          </cell>
          <cell r="L76"/>
          <cell r="M76">
            <v>262767237</v>
          </cell>
        </row>
        <row r="77">
          <cell r="F77">
            <v>899999318</v>
          </cell>
          <cell r="G77" t="str">
            <v>ZIPAQUIRA</v>
          </cell>
          <cell r="H77" t="str">
            <v>890903938</v>
          </cell>
          <cell r="I77" t="str">
            <v>BANCOLOMBIA S.A.</v>
          </cell>
          <cell r="J77" t="str">
            <v>AHR</v>
          </cell>
          <cell r="K77" t="str">
            <v>33281006725</v>
          </cell>
          <cell r="L77"/>
          <cell r="M77">
            <v>116194949</v>
          </cell>
        </row>
        <row r="78">
          <cell r="F78">
            <v>890399025</v>
          </cell>
          <cell r="G78" t="str">
            <v>YUMBO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018400086668</v>
          </cell>
          <cell r="L78"/>
          <cell r="M78">
            <v>102898801</v>
          </cell>
        </row>
        <row r="79">
          <cell r="F79">
            <v>899999433</v>
          </cell>
          <cell r="G79" t="str">
            <v>FUNZA</v>
          </cell>
          <cell r="H79" t="str">
            <v>860002964</v>
          </cell>
          <cell r="I79" t="str">
            <v>BANCO DE BOGOTA S. A.</v>
          </cell>
          <cell r="J79" t="str">
            <v>AHR</v>
          </cell>
          <cell r="K79" t="str">
            <v>011216645</v>
          </cell>
          <cell r="L79"/>
          <cell r="M79">
            <v>71110895</v>
          </cell>
        </row>
        <row r="80">
          <cell r="F80">
            <v>890981195</v>
          </cell>
          <cell r="G80" t="str">
            <v>ABEJORRAL</v>
          </cell>
          <cell r="H80" t="str">
            <v>800037800</v>
          </cell>
          <cell r="I80" t="str">
            <v>AGRARIO DE COLOMBIA S.A.</v>
          </cell>
          <cell r="J80" t="str">
            <v>AHR</v>
          </cell>
          <cell r="K80" t="str">
            <v>413023017248</v>
          </cell>
          <cell r="L80"/>
          <cell r="M80">
            <v>21776718</v>
          </cell>
        </row>
        <row r="81">
          <cell r="F81">
            <v>890981251</v>
          </cell>
          <cell r="G81" t="str">
            <v>ABRIAQUI</v>
          </cell>
          <cell r="H81" t="str">
            <v>860002964</v>
          </cell>
          <cell r="I81" t="str">
            <v>BANCO DE BOGOTA S. A.</v>
          </cell>
          <cell r="J81" t="str">
            <v>CRR</v>
          </cell>
          <cell r="K81" t="str">
            <v>322019100</v>
          </cell>
          <cell r="L81"/>
          <cell r="M81">
            <v>2506930</v>
          </cell>
        </row>
        <row r="82">
          <cell r="F82">
            <v>890983701</v>
          </cell>
          <cell r="G82" t="str">
            <v>ALEJANDRIA</v>
          </cell>
          <cell r="H82" t="str">
            <v>860003020</v>
          </cell>
          <cell r="I82" t="str">
            <v>BANCO BBVA S.A.</v>
          </cell>
          <cell r="J82" t="str">
            <v>CRR</v>
          </cell>
          <cell r="K82" t="str">
            <v>0299000100003525</v>
          </cell>
          <cell r="L82"/>
          <cell r="M82">
            <v>5572036</v>
          </cell>
        </row>
        <row r="83">
          <cell r="F83">
            <v>890981732</v>
          </cell>
          <cell r="G83" t="str">
            <v>AMAGA</v>
          </cell>
          <cell r="H83" t="str">
            <v>860034313</v>
          </cell>
          <cell r="I83" t="str">
            <v>BANCO DAVIVIENDA S.A.</v>
          </cell>
          <cell r="J83" t="str">
            <v>CRR</v>
          </cell>
          <cell r="K83" t="str">
            <v>279011589</v>
          </cell>
          <cell r="L83"/>
          <cell r="M83">
            <v>27291673</v>
          </cell>
        </row>
        <row r="84">
          <cell r="F84">
            <v>890981518</v>
          </cell>
          <cell r="G84" t="str">
            <v>AMALFI</v>
          </cell>
          <cell r="H84" t="str">
            <v>860034313</v>
          </cell>
          <cell r="I84" t="str">
            <v>BANCO DAVIVIENDA S.A.</v>
          </cell>
          <cell r="J84" t="str">
            <v>CRR</v>
          </cell>
          <cell r="K84" t="str">
            <v>074010034</v>
          </cell>
          <cell r="L84"/>
          <cell r="M84">
            <v>42200821</v>
          </cell>
        </row>
        <row r="85">
          <cell r="F85">
            <v>890980342</v>
          </cell>
          <cell r="G85" t="str">
            <v>ANDES</v>
          </cell>
          <cell r="H85" t="str">
            <v>860034313</v>
          </cell>
          <cell r="I85" t="str">
            <v>BANCO DAVIVIENDA S.A.</v>
          </cell>
          <cell r="J85" t="str">
            <v>CRR</v>
          </cell>
          <cell r="K85" t="str">
            <v>075030411</v>
          </cell>
          <cell r="L85"/>
          <cell r="M85">
            <v>51052115</v>
          </cell>
        </row>
        <row r="86">
          <cell r="F86">
            <v>890981493</v>
          </cell>
          <cell r="G86" t="str">
            <v>ANGELOPOLIS</v>
          </cell>
          <cell r="H86" t="str">
            <v>800037800</v>
          </cell>
          <cell r="I86" t="str">
            <v>AGRARIO DE COLOMBIA S.A.</v>
          </cell>
          <cell r="J86" t="str">
            <v>AHR</v>
          </cell>
          <cell r="K86" t="str">
            <v>413093005360</v>
          </cell>
          <cell r="L86"/>
          <cell r="M86">
            <v>6534601</v>
          </cell>
        </row>
        <row r="87">
          <cell r="F87">
            <v>890982141</v>
          </cell>
          <cell r="G87" t="str">
            <v>ANGOSTURA</v>
          </cell>
          <cell r="H87" t="str">
            <v>890300279</v>
          </cell>
          <cell r="I87" t="str">
            <v>BANCO DE OCCIDENTE</v>
          </cell>
          <cell r="J87" t="str">
            <v>CRR</v>
          </cell>
          <cell r="K87" t="str">
            <v>415046069</v>
          </cell>
          <cell r="L87"/>
          <cell r="M87">
            <v>17841881</v>
          </cell>
        </row>
        <row r="88">
          <cell r="F88">
            <v>890982489</v>
          </cell>
          <cell r="G88" t="str">
            <v>ANORI</v>
          </cell>
          <cell r="H88" t="str">
            <v>890903938</v>
          </cell>
          <cell r="I88" t="str">
            <v>BANCOLOMBIA S.A.</v>
          </cell>
          <cell r="J88" t="str">
            <v>CRR</v>
          </cell>
          <cell r="K88" t="str">
            <v>01808285715</v>
          </cell>
          <cell r="L88"/>
          <cell r="M88">
            <v>35225183</v>
          </cell>
        </row>
        <row r="89">
          <cell r="F89">
            <v>890907569</v>
          </cell>
          <cell r="G89" t="str">
            <v>ANTIOQUIA</v>
          </cell>
          <cell r="H89" t="str">
            <v>890300279</v>
          </cell>
          <cell r="I89" t="str">
            <v>BANCO DE OCCIDENTE</v>
          </cell>
          <cell r="J89" t="str">
            <v>AHR</v>
          </cell>
          <cell r="K89" t="str">
            <v>405818030</v>
          </cell>
          <cell r="L89"/>
          <cell r="M89">
            <v>36714119</v>
          </cell>
        </row>
        <row r="90">
          <cell r="F90">
            <v>890983824</v>
          </cell>
          <cell r="G90" t="str">
            <v>ANZA</v>
          </cell>
          <cell r="H90" t="str">
            <v>890300279</v>
          </cell>
          <cell r="I90" t="str">
            <v>BANCO DE OCCIDENTE</v>
          </cell>
          <cell r="J90" t="str">
            <v>CRR</v>
          </cell>
          <cell r="K90" t="str">
            <v>409011517</v>
          </cell>
          <cell r="L90"/>
          <cell r="M90">
            <v>10208673</v>
          </cell>
        </row>
        <row r="91">
          <cell r="F91">
            <v>890985623</v>
          </cell>
          <cell r="G91" t="str">
            <v>ARBOLETES</v>
          </cell>
          <cell r="H91" t="str">
            <v>860003020</v>
          </cell>
          <cell r="I91" t="str">
            <v>BANCO BBVA S.A.</v>
          </cell>
          <cell r="J91" t="str">
            <v>CRR</v>
          </cell>
          <cell r="K91" t="str">
            <v>0720730100005768</v>
          </cell>
          <cell r="L91"/>
          <cell r="M91">
            <v>135669691</v>
          </cell>
        </row>
        <row r="92">
          <cell r="F92">
            <v>890981786</v>
          </cell>
          <cell r="G92" t="str">
            <v>ARGELIA</v>
          </cell>
          <cell r="H92" t="str">
            <v>800037800</v>
          </cell>
          <cell r="I92" t="str">
            <v>AGRARIO DE COLOMBIA S.A.</v>
          </cell>
          <cell r="J92" t="str">
            <v>AHR</v>
          </cell>
          <cell r="K92" t="str">
            <v>413303007299</v>
          </cell>
          <cell r="L92"/>
          <cell r="M92">
            <v>9967794</v>
          </cell>
        </row>
        <row r="93">
          <cell r="F93">
            <v>890983763</v>
          </cell>
          <cell r="G93" t="str">
            <v>ARMENIA</v>
          </cell>
          <cell r="H93" t="str">
            <v>800037800</v>
          </cell>
          <cell r="I93" t="str">
            <v>AGRARIO DE COLOMBIA S.A.</v>
          </cell>
          <cell r="J93" t="str">
            <v>AHR</v>
          </cell>
          <cell r="K93" t="str">
            <v>413493004649</v>
          </cell>
          <cell r="L93"/>
          <cell r="M93">
            <v>2874575</v>
          </cell>
        </row>
        <row r="94">
          <cell r="F94">
            <v>890980445</v>
          </cell>
          <cell r="G94" t="str">
            <v>BARBOSA</v>
          </cell>
          <cell r="H94" t="str">
            <v>890903938</v>
          </cell>
          <cell r="I94" t="str">
            <v>BANCOLOMBIA S.A.</v>
          </cell>
          <cell r="J94" t="str">
            <v>CRR</v>
          </cell>
          <cell r="K94" t="str">
            <v>65108295225</v>
          </cell>
          <cell r="L94"/>
          <cell r="M94">
            <v>45085432</v>
          </cell>
        </row>
        <row r="95">
          <cell r="F95">
            <v>890981880</v>
          </cell>
          <cell r="G95" t="str">
            <v>BELMIRA</v>
          </cell>
          <cell r="H95" t="str">
            <v>890903938</v>
          </cell>
          <cell r="I95" t="str">
            <v>BANCOLOMBIA S.A.</v>
          </cell>
          <cell r="J95" t="str">
            <v>CRR</v>
          </cell>
          <cell r="K95" t="str">
            <v>16208277686</v>
          </cell>
          <cell r="L95"/>
          <cell r="M95">
            <v>9602102</v>
          </cell>
        </row>
        <row r="96">
          <cell r="F96">
            <v>890980802</v>
          </cell>
          <cell r="G96" t="str">
            <v>BETANIA</v>
          </cell>
          <cell r="H96" t="str">
            <v>800037800</v>
          </cell>
          <cell r="I96" t="str">
            <v>AGRARIO DE COLOMBIA S.A.</v>
          </cell>
          <cell r="J96" t="str">
            <v>AHR</v>
          </cell>
          <cell r="K96" t="str">
            <v>413413004341</v>
          </cell>
          <cell r="L96"/>
          <cell r="M96">
            <v>11102709</v>
          </cell>
        </row>
        <row r="97">
          <cell r="F97">
            <v>890982321</v>
          </cell>
          <cell r="G97" t="str">
            <v>BETULIA</v>
          </cell>
          <cell r="H97" t="str">
            <v>860034313</v>
          </cell>
          <cell r="I97" t="str">
            <v>BANCO DAVIVIENDA S.A.</v>
          </cell>
          <cell r="J97" t="str">
            <v>CRR</v>
          </cell>
          <cell r="K97" t="str">
            <v>100008028</v>
          </cell>
          <cell r="L97"/>
          <cell r="M97">
            <v>22134565</v>
          </cell>
        </row>
        <row r="98">
          <cell r="F98">
            <v>890980330</v>
          </cell>
          <cell r="G98" t="str">
            <v>CIUDAD BOLIVAR</v>
          </cell>
          <cell r="H98" t="str">
            <v>860034313</v>
          </cell>
          <cell r="I98" t="str">
            <v>BANCO DAVIVIENDA S.A.</v>
          </cell>
          <cell r="J98" t="str">
            <v>AHR</v>
          </cell>
          <cell r="K98" t="str">
            <v>102515038</v>
          </cell>
          <cell r="L98"/>
          <cell r="M98">
            <v>27672328</v>
          </cell>
        </row>
        <row r="99">
          <cell r="F99">
            <v>890984415</v>
          </cell>
          <cell r="G99" t="str">
            <v>BRICEÑO</v>
          </cell>
          <cell r="H99" t="str">
            <v>860002964</v>
          </cell>
          <cell r="I99" t="str">
            <v>BANCO DE BOGOTA S. A.</v>
          </cell>
          <cell r="J99" t="str">
            <v>CRR</v>
          </cell>
          <cell r="K99" t="str">
            <v>644038747</v>
          </cell>
          <cell r="L99"/>
          <cell r="M99">
            <v>12998710</v>
          </cell>
        </row>
        <row r="100">
          <cell r="F100">
            <v>890983808</v>
          </cell>
          <cell r="G100" t="str">
            <v>BURITICA</v>
          </cell>
          <cell r="H100" t="str">
            <v>860003020</v>
          </cell>
          <cell r="I100" t="str">
            <v>BANCO BBVA S.A.</v>
          </cell>
          <cell r="J100" t="str">
            <v>CRR</v>
          </cell>
          <cell r="K100" t="str">
            <v>0299000100003590</v>
          </cell>
          <cell r="L100"/>
          <cell r="M100">
            <v>19012686</v>
          </cell>
        </row>
        <row r="101">
          <cell r="F101">
            <v>890981567</v>
          </cell>
          <cell r="G101" t="str">
            <v>CACERES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0271000100005258</v>
          </cell>
          <cell r="L101"/>
          <cell r="M101">
            <v>105668463</v>
          </cell>
        </row>
        <row r="102">
          <cell r="F102">
            <v>890984224</v>
          </cell>
          <cell r="G102" t="str">
            <v>CAICEDO</v>
          </cell>
          <cell r="H102" t="str">
            <v>800037800</v>
          </cell>
          <cell r="I102" t="str">
            <v>AGRARIO DE COLOMBIA S.A.</v>
          </cell>
          <cell r="J102" t="str">
            <v>AHR</v>
          </cell>
          <cell r="K102" t="str">
            <v>413543005595</v>
          </cell>
          <cell r="L102"/>
          <cell r="M102">
            <v>12599118</v>
          </cell>
        </row>
        <row r="103">
          <cell r="F103">
            <v>890980447</v>
          </cell>
          <cell r="G103" t="str">
            <v>CALDAS</v>
          </cell>
          <cell r="H103" t="str">
            <v>890903938</v>
          </cell>
          <cell r="I103" t="str">
            <v>BANCOLOMBIA S.A.</v>
          </cell>
          <cell r="J103" t="str">
            <v>CRR</v>
          </cell>
          <cell r="K103" t="str">
            <v>65508313794</v>
          </cell>
          <cell r="L103"/>
          <cell r="M103">
            <v>64078225</v>
          </cell>
        </row>
        <row r="104">
          <cell r="F104">
            <v>890982147</v>
          </cell>
          <cell r="G104" t="str">
            <v>CAMPAMENTO</v>
          </cell>
          <cell r="H104" t="str">
            <v>800037800</v>
          </cell>
          <cell r="I104" t="str">
            <v>AGRARIO DE COLOMBIA S.A.</v>
          </cell>
          <cell r="J104" t="str">
            <v>AHR</v>
          </cell>
          <cell r="K104" t="str">
            <v>413613003153</v>
          </cell>
          <cell r="L104"/>
          <cell r="M104">
            <v>15807832</v>
          </cell>
        </row>
        <row r="105">
          <cell r="F105">
            <v>890982238</v>
          </cell>
          <cell r="G105" t="str">
            <v>CAÑASGORDAS</v>
          </cell>
          <cell r="H105" t="str">
            <v>800037800</v>
          </cell>
          <cell r="I105" t="str">
            <v>AGRARIO DE COLOMBIA S.A.</v>
          </cell>
          <cell r="J105" t="str">
            <v>AHR</v>
          </cell>
          <cell r="K105" t="str">
            <v>413623023251</v>
          </cell>
          <cell r="L105"/>
          <cell r="M105">
            <v>27230018</v>
          </cell>
        </row>
        <row r="106">
          <cell r="F106">
            <v>890981107</v>
          </cell>
          <cell r="G106" t="str">
            <v>CARACOLI</v>
          </cell>
          <cell r="H106" t="str">
            <v>800037800</v>
          </cell>
          <cell r="I106" t="str">
            <v>AGRARIO DE COLOMBIA S.A.</v>
          </cell>
          <cell r="J106" t="str">
            <v>AHR</v>
          </cell>
          <cell r="K106" t="str">
            <v>414103002132</v>
          </cell>
          <cell r="L106"/>
          <cell r="M106">
            <v>5739165</v>
          </cell>
        </row>
        <row r="107">
          <cell r="F107">
            <v>890984132</v>
          </cell>
          <cell r="G107" t="str">
            <v>CARAMANTA</v>
          </cell>
          <cell r="H107" t="str">
            <v>860034313</v>
          </cell>
          <cell r="I107" t="str">
            <v>BANCO DAVIVIENDA S.A.</v>
          </cell>
          <cell r="J107" t="str">
            <v>CRR</v>
          </cell>
          <cell r="K107" t="str">
            <v>416022259</v>
          </cell>
          <cell r="L107"/>
          <cell r="M107">
            <v>3833393</v>
          </cell>
        </row>
        <row r="108">
          <cell r="F108">
            <v>890985316</v>
          </cell>
          <cell r="G108" t="str">
            <v>CAREPA</v>
          </cell>
          <cell r="H108" t="str">
            <v>860002964</v>
          </cell>
          <cell r="I108" t="str">
            <v>BANCO DE BOGOTA S. A.</v>
          </cell>
          <cell r="J108" t="str">
            <v>CRR</v>
          </cell>
          <cell r="K108" t="str">
            <v>128049947</v>
          </cell>
          <cell r="L108"/>
          <cell r="M108">
            <v>120574085</v>
          </cell>
        </row>
        <row r="109">
          <cell r="F109">
            <v>890982616</v>
          </cell>
          <cell r="G109" t="str">
            <v>EL CARMEN DE VIBORAL</v>
          </cell>
          <cell r="H109" t="str">
            <v>860002964</v>
          </cell>
          <cell r="I109" t="str">
            <v>BANCO DE BOGOTA S. A.</v>
          </cell>
          <cell r="J109" t="str">
            <v>CRR</v>
          </cell>
          <cell r="K109" t="str">
            <v>285016358</v>
          </cell>
          <cell r="L109"/>
          <cell r="M109">
            <v>69722791</v>
          </cell>
        </row>
        <row r="110">
          <cell r="F110">
            <v>890984068</v>
          </cell>
          <cell r="G110" t="str">
            <v>CAROLINA</v>
          </cell>
          <cell r="H110" t="str">
            <v>800037800</v>
          </cell>
          <cell r="I110" t="str">
            <v>AGRARIO DE COLOMBIA S.A.</v>
          </cell>
          <cell r="J110" t="str">
            <v>AHR</v>
          </cell>
          <cell r="K110" t="str">
            <v>414143008141</v>
          </cell>
          <cell r="L110"/>
          <cell r="M110">
            <v>3401040</v>
          </cell>
        </row>
        <row r="111">
          <cell r="F111">
            <v>890906445</v>
          </cell>
          <cell r="G111" t="str">
            <v>CAUCASIA</v>
          </cell>
          <cell r="H111" t="str">
            <v>860003020</v>
          </cell>
          <cell r="I111" t="str">
            <v>BANCO BBVA S.A.</v>
          </cell>
          <cell r="J111" t="str">
            <v>CRR</v>
          </cell>
          <cell r="K111" t="str">
            <v>0271000100011868</v>
          </cell>
          <cell r="L111"/>
          <cell r="M111">
            <v>205851947</v>
          </cell>
        </row>
        <row r="112">
          <cell r="F112">
            <v>890980998</v>
          </cell>
          <cell r="G112" t="str">
            <v>CHIGORODO</v>
          </cell>
          <cell r="H112" t="str">
            <v>860002964</v>
          </cell>
          <cell r="I112" t="str">
            <v>BANCO DE BOGOTA S. A.</v>
          </cell>
          <cell r="J112" t="str">
            <v>CRR</v>
          </cell>
          <cell r="K112" t="str">
            <v>618035711</v>
          </cell>
          <cell r="L112"/>
          <cell r="M112">
            <v>134622237</v>
          </cell>
        </row>
        <row r="113">
          <cell r="F113">
            <v>890910913</v>
          </cell>
          <cell r="G113" t="str">
            <v>CISNEROS</v>
          </cell>
          <cell r="H113" t="str">
            <v>860034313</v>
          </cell>
          <cell r="I113" t="str">
            <v>BANCO DAVIVIENDA S.A.</v>
          </cell>
          <cell r="J113" t="str">
            <v>CRR</v>
          </cell>
          <cell r="K113" t="str">
            <v>416025526</v>
          </cell>
          <cell r="L113"/>
          <cell r="M113">
            <v>11970860</v>
          </cell>
        </row>
        <row r="114">
          <cell r="F114">
            <v>890984634</v>
          </cell>
          <cell r="G114" t="str">
            <v>COCORNA</v>
          </cell>
          <cell r="H114" t="str">
            <v>800037800</v>
          </cell>
          <cell r="I114" t="str">
            <v>AGRARIO DE COLOMBIA S.A.</v>
          </cell>
          <cell r="J114" t="str">
            <v>AHR</v>
          </cell>
          <cell r="K114" t="str">
            <v>413723007847</v>
          </cell>
          <cell r="L114"/>
          <cell r="M114">
            <v>25870019</v>
          </cell>
        </row>
        <row r="115">
          <cell r="F115">
            <v>890983718</v>
          </cell>
          <cell r="G115" t="str">
            <v>CONCEPCION</v>
          </cell>
          <cell r="H115" t="str">
            <v>800037800</v>
          </cell>
          <cell r="I115" t="str">
            <v>AGRARIO DE COLOMBIA S.A.</v>
          </cell>
          <cell r="J115" t="str">
            <v>AHR</v>
          </cell>
          <cell r="K115" t="str">
            <v>414013003075</v>
          </cell>
          <cell r="L115"/>
          <cell r="M115">
            <v>5387697</v>
          </cell>
        </row>
        <row r="116">
          <cell r="F116">
            <v>890982261</v>
          </cell>
          <cell r="G116" t="str">
            <v>CONCORDIA</v>
          </cell>
          <cell r="H116" t="str">
            <v>860034313</v>
          </cell>
          <cell r="I116" t="str">
            <v>BANCO DAVIVIENDA S.A.</v>
          </cell>
          <cell r="J116" t="str">
            <v>CRR</v>
          </cell>
          <cell r="K116" t="str">
            <v>101008803</v>
          </cell>
          <cell r="L116"/>
          <cell r="M116">
            <v>21428602</v>
          </cell>
        </row>
        <row r="117">
          <cell r="F117">
            <v>890980767</v>
          </cell>
          <cell r="G117" t="str">
            <v>COPACABANA</v>
          </cell>
          <cell r="H117" t="str">
            <v>860002964</v>
          </cell>
          <cell r="I117" t="str">
            <v>BANCO DE BOGOTA S. A.</v>
          </cell>
          <cell r="J117" t="str">
            <v>AHR</v>
          </cell>
          <cell r="K117" t="str">
            <v>232152611</v>
          </cell>
          <cell r="L117"/>
          <cell r="M117">
            <v>67700784</v>
          </cell>
        </row>
        <row r="118">
          <cell r="F118">
            <v>890980094</v>
          </cell>
          <cell r="G118" t="str">
            <v>DABEIBA</v>
          </cell>
          <cell r="H118" t="str">
            <v>860034313</v>
          </cell>
          <cell r="I118" t="str">
            <v>BANCO DAVIVIENDA S.A.</v>
          </cell>
          <cell r="J118" t="str">
            <v>CRR</v>
          </cell>
          <cell r="K118" t="str">
            <v>416022648</v>
          </cell>
          <cell r="L118"/>
          <cell r="M118">
            <v>75507067</v>
          </cell>
        </row>
        <row r="119">
          <cell r="F119">
            <v>890984043</v>
          </cell>
          <cell r="G119" t="str">
            <v>DON MATIAS</v>
          </cell>
          <cell r="H119" t="str">
            <v>890903938</v>
          </cell>
          <cell r="I119" t="str">
            <v>BANCOLOMBIA S.A.</v>
          </cell>
          <cell r="J119" t="str">
            <v>CRR</v>
          </cell>
          <cell r="K119" t="str">
            <v>91408328718</v>
          </cell>
          <cell r="L119"/>
          <cell r="M119">
            <v>20569239</v>
          </cell>
        </row>
        <row r="120">
          <cell r="F120">
            <v>890983664</v>
          </cell>
          <cell r="G120" t="str">
            <v>EBEJICO</v>
          </cell>
          <cell r="H120" t="str">
            <v>800037800</v>
          </cell>
          <cell r="I120" t="str">
            <v>AGRARIO DE COLOMBIA S.A.</v>
          </cell>
          <cell r="J120" t="str">
            <v>AHR</v>
          </cell>
          <cell r="K120" t="str">
            <v>413533012461</v>
          </cell>
          <cell r="L120"/>
          <cell r="M120">
            <v>12834909</v>
          </cell>
        </row>
        <row r="121">
          <cell r="F121">
            <v>890984221</v>
          </cell>
          <cell r="G121" t="str">
            <v>EL BAGRE</v>
          </cell>
          <cell r="H121" t="str">
            <v>890903938</v>
          </cell>
          <cell r="I121" t="str">
            <v>BANCOLOMBIA S.A.</v>
          </cell>
          <cell r="J121" t="str">
            <v>CRR</v>
          </cell>
          <cell r="K121" t="str">
            <v>37164924579</v>
          </cell>
          <cell r="L121"/>
          <cell r="M121">
            <v>154873141</v>
          </cell>
        </row>
        <row r="122">
          <cell r="F122">
            <v>890982068</v>
          </cell>
          <cell r="G122" t="str">
            <v>ENTRERRIOS</v>
          </cell>
          <cell r="H122" t="str">
            <v>890903938</v>
          </cell>
          <cell r="I122" t="str">
            <v>BANCOLOMBIA S.A.</v>
          </cell>
          <cell r="J122" t="str">
            <v>CRR</v>
          </cell>
          <cell r="K122" t="str">
            <v>64208262385</v>
          </cell>
          <cell r="L122"/>
          <cell r="M122">
            <v>9420383</v>
          </cell>
        </row>
        <row r="123">
          <cell r="F123">
            <v>890980848</v>
          </cell>
          <cell r="G123" t="str">
            <v>FREDONIA</v>
          </cell>
          <cell r="H123" t="str">
            <v>860034313</v>
          </cell>
          <cell r="I123" t="str">
            <v>BANCO DAVIVIENDA S.A.</v>
          </cell>
          <cell r="J123" t="str">
            <v>CRR</v>
          </cell>
          <cell r="K123" t="str">
            <v>191021526</v>
          </cell>
          <cell r="L123"/>
          <cell r="M123">
            <v>20150499</v>
          </cell>
        </row>
        <row r="124">
          <cell r="F124">
            <v>890983706</v>
          </cell>
          <cell r="G124" t="str">
            <v>FRONTINO</v>
          </cell>
          <cell r="H124" t="str">
            <v>860002964</v>
          </cell>
          <cell r="I124" t="str">
            <v>BANCO DE BOGOTA S. A.</v>
          </cell>
          <cell r="J124" t="str">
            <v>CRR</v>
          </cell>
          <cell r="K124" t="str">
            <v>322017534</v>
          </cell>
          <cell r="L124"/>
          <cell r="M124">
            <v>58631837</v>
          </cell>
        </row>
        <row r="125">
          <cell r="F125">
            <v>890983786</v>
          </cell>
          <cell r="G125" t="str">
            <v>GIRALDO</v>
          </cell>
          <cell r="H125" t="str">
            <v>860034313</v>
          </cell>
          <cell r="I125" t="str">
            <v>BANCO DAVIVIENDA S.A.</v>
          </cell>
          <cell r="J125" t="str">
            <v>CRR</v>
          </cell>
          <cell r="K125" t="str">
            <v>416022598</v>
          </cell>
          <cell r="L125"/>
          <cell r="M125">
            <v>11383691</v>
          </cell>
        </row>
        <row r="126">
          <cell r="F126">
            <v>890980807</v>
          </cell>
          <cell r="G126" t="str">
            <v>GIRARDOTA</v>
          </cell>
          <cell r="H126" t="str">
            <v>860007738</v>
          </cell>
          <cell r="I126" t="str">
            <v>BANCO POPULAR S. A.</v>
          </cell>
          <cell r="J126" t="str">
            <v>CRR</v>
          </cell>
          <cell r="K126" t="str">
            <v>110196020705</v>
          </cell>
          <cell r="L126"/>
          <cell r="M126">
            <v>39802454</v>
          </cell>
        </row>
        <row r="127">
          <cell r="F127">
            <v>890983938</v>
          </cell>
          <cell r="G127" t="str">
            <v>GOMEZ PLATA</v>
          </cell>
          <cell r="H127" t="str">
            <v>860003020</v>
          </cell>
          <cell r="I127" t="str">
            <v>BANCO BBVA S.A.</v>
          </cell>
          <cell r="J127" t="str">
            <v>CRR</v>
          </cell>
          <cell r="K127" t="str">
            <v>0299000100003475</v>
          </cell>
          <cell r="L127"/>
          <cell r="M127">
            <v>9483641</v>
          </cell>
        </row>
        <row r="128">
          <cell r="F128">
            <v>890983728</v>
          </cell>
          <cell r="G128" t="str">
            <v>GRANADA</v>
          </cell>
          <cell r="H128" t="str">
            <v>800037800</v>
          </cell>
          <cell r="I128" t="str">
            <v>AGRARIO DE COLOMBIA S.A.</v>
          </cell>
          <cell r="J128" t="str">
            <v>AHR</v>
          </cell>
          <cell r="K128" t="str">
            <v>413803000819</v>
          </cell>
          <cell r="L128"/>
          <cell r="M128">
            <v>14737604</v>
          </cell>
        </row>
        <row r="129">
          <cell r="F129">
            <v>890981162</v>
          </cell>
          <cell r="G129" t="str">
            <v>GUADALUPE</v>
          </cell>
          <cell r="H129" t="str">
            <v>860034313</v>
          </cell>
          <cell r="I129" t="str">
            <v>BANCO DAVIVIENDA S.A.</v>
          </cell>
          <cell r="J129" t="str">
            <v>CRR</v>
          </cell>
          <cell r="K129" t="str">
            <v>416022721</v>
          </cell>
          <cell r="L129"/>
          <cell r="M129">
            <v>8078477</v>
          </cell>
        </row>
        <row r="130">
          <cell r="F130">
            <v>890982055</v>
          </cell>
          <cell r="G130" t="str">
            <v>GUARNE</v>
          </cell>
          <cell r="H130" t="str">
            <v>800037800</v>
          </cell>
          <cell r="I130" t="str">
            <v>AGRARIO DE COLOMBIA S.A.</v>
          </cell>
          <cell r="J130" t="str">
            <v>AHR</v>
          </cell>
          <cell r="K130" t="str">
            <v>413793006627</v>
          </cell>
          <cell r="L130"/>
          <cell r="M130">
            <v>48268155</v>
          </cell>
        </row>
        <row r="131">
          <cell r="F131">
            <v>890983830</v>
          </cell>
          <cell r="G131" t="str">
            <v>GUATAPE</v>
          </cell>
          <cell r="H131" t="str">
            <v>890300279</v>
          </cell>
          <cell r="I131" t="str">
            <v>BANCO DE OCCIDENTE</v>
          </cell>
          <cell r="J131" t="str">
            <v>AHR</v>
          </cell>
          <cell r="K131" t="str">
            <v>471800599</v>
          </cell>
          <cell r="L131"/>
          <cell r="M131">
            <v>11330828</v>
          </cell>
        </row>
        <row r="132">
          <cell r="F132">
            <v>890982494</v>
          </cell>
          <cell r="G132" t="str">
            <v>HELICONIA</v>
          </cell>
          <cell r="H132" t="str">
            <v>800037800</v>
          </cell>
          <cell r="I132" t="str">
            <v>AGRARIO DE COLOMBIA S.A.</v>
          </cell>
          <cell r="J132" t="str">
            <v>AHR</v>
          </cell>
          <cell r="K132" t="str">
            <v>413603005387</v>
          </cell>
          <cell r="L132"/>
          <cell r="M132">
            <v>5497718</v>
          </cell>
        </row>
        <row r="133">
          <cell r="F133">
            <v>890984986</v>
          </cell>
          <cell r="G133" t="str">
            <v>HISPANIA</v>
          </cell>
          <cell r="H133" t="str">
            <v>860034313</v>
          </cell>
          <cell r="I133" t="str">
            <v>BANCO DAVIVIENDA S.A.</v>
          </cell>
          <cell r="J133" t="str">
            <v>CRR</v>
          </cell>
          <cell r="K133" t="str">
            <v>075030452</v>
          </cell>
          <cell r="L133"/>
          <cell r="M133">
            <v>6008577</v>
          </cell>
        </row>
        <row r="134">
          <cell r="F134">
            <v>890982278</v>
          </cell>
          <cell r="G134" t="str">
            <v>ITUANGO</v>
          </cell>
          <cell r="H134" t="str">
            <v>800037800</v>
          </cell>
          <cell r="I134" t="str">
            <v>AGRARIO DE COLOMBIA S.A.</v>
          </cell>
          <cell r="J134" t="str">
            <v>AHR</v>
          </cell>
          <cell r="K134" t="str">
            <v>414243011492</v>
          </cell>
          <cell r="L134"/>
          <cell r="M134">
            <v>43576601</v>
          </cell>
        </row>
        <row r="135">
          <cell r="F135">
            <v>890982294</v>
          </cell>
          <cell r="G135" t="str">
            <v>JARDIN</v>
          </cell>
          <cell r="H135" t="str">
            <v>860034313</v>
          </cell>
          <cell r="I135" t="str">
            <v>BANCO DAVIVIENDA S.A.</v>
          </cell>
          <cell r="J135" t="str">
            <v>CRR</v>
          </cell>
          <cell r="K135" t="str">
            <v>065006793</v>
          </cell>
          <cell r="L135"/>
          <cell r="M135">
            <v>14115332</v>
          </cell>
        </row>
        <row r="136">
          <cell r="F136">
            <v>890981069</v>
          </cell>
          <cell r="G136" t="str">
            <v>JERICO</v>
          </cell>
          <cell r="H136" t="str">
            <v>860034313</v>
          </cell>
          <cell r="I136" t="str">
            <v>BANCO DAVIVIENDA S.A.</v>
          </cell>
          <cell r="J136" t="str">
            <v>CRR</v>
          </cell>
          <cell r="K136" t="str">
            <v>229015953</v>
          </cell>
          <cell r="L136"/>
          <cell r="M136">
            <v>11406424</v>
          </cell>
        </row>
        <row r="137">
          <cell r="F137">
            <v>890981207</v>
          </cell>
          <cell r="G137" t="str">
            <v>LA CEJA</v>
          </cell>
          <cell r="H137" t="str">
            <v>890903938</v>
          </cell>
          <cell r="I137" t="str">
            <v>BANCOLOMBIA S.A.</v>
          </cell>
          <cell r="J137" t="str">
            <v>CRR</v>
          </cell>
          <cell r="K137" t="str">
            <v>02308242614</v>
          </cell>
          <cell r="L137"/>
          <cell r="M137">
            <v>61783653</v>
          </cell>
        </row>
        <row r="138">
          <cell r="F138">
            <v>890980782</v>
          </cell>
          <cell r="G138" t="str">
            <v>LA ESTRELLA</v>
          </cell>
          <cell r="H138" t="str">
            <v>860007738</v>
          </cell>
          <cell r="I138" t="str">
            <v>BANCO POPULAR S. A.</v>
          </cell>
          <cell r="J138" t="str">
            <v>CRR</v>
          </cell>
          <cell r="K138" t="str">
            <v>110192020626</v>
          </cell>
          <cell r="L138"/>
          <cell r="M138">
            <v>43701300</v>
          </cell>
        </row>
        <row r="139">
          <cell r="F139">
            <v>811009017</v>
          </cell>
          <cell r="G139" t="str">
            <v>LA PINTADA</v>
          </cell>
          <cell r="H139" t="str">
            <v>860034313</v>
          </cell>
          <cell r="I139" t="str">
            <v>BANCO DAVIVIENDA S.A.</v>
          </cell>
          <cell r="J139" t="str">
            <v>CRR</v>
          </cell>
          <cell r="K139" t="str">
            <v>278012141</v>
          </cell>
          <cell r="L139"/>
          <cell r="M139">
            <v>11318894</v>
          </cell>
        </row>
        <row r="140">
          <cell r="F140">
            <v>890981995</v>
          </cell>
          <cell r="G140" t="str">
            <v>LA UNION</v>
          </cell>
          <cell r="H140" t="str">
            <v>800037800</v>
          </cell>
          <cell r="I140" t="str">
            <v>AGRARIO DE COLOMBIA S.A.</v>
          </cell>
          <cell r="J140" t="str">
            <v>AHR</v>
          </cell>
          <cell r="K140" t="str">
            <v>413823006600</v>
          </cell>
          <cell r="L140"/>
          <cell r="M140">
            <v>25207697</v>
          </cell>
        </row>
        <row r="141">
          <cell r="F141">
            <v>890983672</v>
          </cell>
          <cell r="G141" t="str">
            <v>LIBORINA</v>
          </cell>
          <cell r="H141" t="str">
            <v>800037800</v>
          </cell>
          <cell r="I141" t="str">
            <v>AGRARIO DE COLOMBIA S.A.</v>
          </cell>
          <cell r="J141" t="str">
            <v>AHR</v>
          </cell>
          <cell r="K141" t="str">
            <v>414263000799</v>
          </cell>
          <cell r="L141"/>
          <cell r="M141">
            <v>11457824</v>
          </cell>
        </row>
        <row r="142">
          <cell r="F142">
            <v>890980958</v>
          </cell>
          <cell r="G142" t="str">
            <v>MACEO</v>
          </cell>
          <cell r="H142" t="str">
            <v>860034313</v>
          </cell>
          <cell r="I142" t="str">
            <v>BANCO DAVIVIENDA S.A.</v>
          </cell>
          <cell r="J142" t="str">
            <v>CRR</v>
          </cell>
          <cell r="K142" t="str">
            <v>416022762</v>
          </cell>
          <cell r="L142"/>
          <cell r="M142">
            <v>13311736</v>
          </cell>
        </row>
        <row r="143">
          <cell r="F143">
            <v>890983716</v>
          </cell>
          <cell r="G143" t="str">
            <v>MARINILLA</v>
          </cell>
          <cell r="H143" t="str">
            <v>890903938</v>
          </cell>
          <cell r="I143" t="str">
            <v>BANCOLOMBIA S.A.</v>
          </cell>
          <cell r="J143" t="str">
            <v>AHR</v>
          </cell>
          <cell r="K143" t="str">
            <v>64708244820</v>
          </cell>
          <cell r="L143"/>
          <cell r="M143">
            <v>75236573</v>
          </cell>
        </row>
        <row r="144">
          <cell r="F144">
            <v>890981115</v>
          </cell>
          <cell r="G144" t="str">
            <v>MONTEBELLO</v>
          </cell>
          <cell r="H144" t="str">
            <v>860034313</v>
          </cell>
          <cell r="I144" t="str">
            <v>BANCO DAVIVIENDA S.A.</v>
          </cell>
          <cell r="J144" t="str">
            <v>CRR</v>
          </cell>
          <cell r="K144" t="str">
            <v>278012182</v>
          </cell>
          <cell r="L144"/>
          <cell r="M144">
            <v>7603986</v>
          </cell>
        </row>
        <row r="145">
          <cell r="F145">
            <v>890984882</v>
          </cell>
          <cell r="G145" t="str">
            <v>MURINDO</v>
          </cell>
          <cell r="H145" t="str">
            <v>860003020</v>
          </cell>
          <cell r="I145" t="str">
            <v>BANCO BBVA S.A.</v>
          </cell>
          <cell r="J145" t="str">
            <v>CRR</v>
          </cell>
          <cell r="K145" t="str">
            <v>0299000100003640</v>
          </cell>
          <cell r="L145"/>
          <cell r="M145">
            <v>33960395</v>
          </cell>
        </row>
        <row r="146">
          <cell r="F146">
            <v>890980950</v>
          </cell>
          <cell r="G146" t="str">
            <v>MUTATA</v>
          </cell>
          <cell r="H146" t="str">
            <v>890903938</v>
          </cell>
          <cell r="I146" t="str">
            <v>BANCOLOMBIA S.A.</v>
          </cell>
          <cell r="J146" t="str">
            <v>CRR</v>
          </cell>
          <cell r="K146" t="str">
            <v>64508299184</v>
          </cell>
          <cell r="L146"/>
          <cell r="M146">
            <v>58987160</v>
          </cell>
        </row>
        <row r="147">
          <cell r="F147">
            <v>890982566</v>
          </cell>
          <cell r="G147" t="str">
            <v>NARIÑO</v>
          </cell>
          <cell r="H147" t="str">
            <v>800037800</v>
          </cell>
          <cell r="I147" t="str">
            <v>AGRARIO DE COLOMBIA S.A.</v>
          </cell>
          <cell r="J147" t="str">
            <v>AHR</v>
          </cell>
          <cell r="K147" t="str">
            <v>414423006438</v>
          </cell>
          <cell r="L147"/>
          <cell r="M147">
            <v>12025307</v>
          </cell>
        </row>
        <row r="148">
          <cell r="F148">
            <v>890983873</v>
          </cell>
          <cell r="G148" t="str">
            <v>NECOCLI</v>
          </cell>
          <cell r="H148" t="str">
            <v>800037800</v>
          </cell>
          <cell r="I148" t="str">
            <v>AGRARIO DE COLOMBIA S.A.</v>
          </cell>
          <cell r="J148" t="str">
            <v>AHR</v>
          </cell>
          <cell r="K148" t="str">
            <v>414463003326</v>
          </cell>
          <cell r="L148"/>
          <cell r="M148">
            <v>219033840</v>
          </cell>
        </row>
        <row r="149">
          <cell r="F149">
            <v>890985354</v>
          </cell>
          <cell r="G149" t="str">
            <v>NECHI</v>
          </cell>
          <cell r="H149" t="str">
            <v>800037800</v>
          </cell>
          <cell r="I149" t="str">
            <v>AGRARIO DE COLOMBIA S.A.</v>
          </cell>
          <cell r="J149" t="str">
            <v>AHR</v>
          </cell>
          <cell r="K149" t="str">
            <v>414443001742</v>
          </cell>
          <cell r="L149"/>
          <cell r="M149">
            <v>109178553</v>
          </cell>
        </row>
        <row r="150">
          <cell r="F150">
            <v>890984161</v>
          </cell>
          <cell r="G150" t="str">
            <v>OLAYA</v>
          </cell>
          <cell r="H150" t="str">
            <v>860007738</v>
          </cell>
          <cell r="I150" t="str">
            <v>BANCO POPULAR S. A.</v>
          </cell>
          <cell r="J150" t="str">
            <v>CRR</v>
          </cell>
          <cell r="K150" t="str">
            <v>110190050195</v>
          </cell>
          <cell r="L150"/>
          <cell r="M150">
            <v>3744055</v>
          </cell>
        </row>
        <row r="151">
          <cell r="F151">
            <v>890980917</v>
          </cell>
          <cell r="G151" t="str">
            <v>PEÑOL</v>
          </cell>
          <cell r="H151" t="str">
            <v>800037800</v>
          </cell>
          <cell r="I151" t="str">
            <v>AGRARIO DE COLOMBIA S.A.</v>
          </cell>
          <cell r="J151" t="str">
            <v>AHR</v>
          </cell>
          <cell r="K151" t="str">
            <v>414483009533</v>
          </cell>
          <cell r="L151"/>
          <cell r="M151">
            <v>26205821</v>
          </cell>
        </row>
        <row r="152">
          <cell r="F152">
            <v>890982301</v>
          </cell>
          <cell r="G152" t="str">
            <v>PEQUE</v>
          </cell>
          <cell r="H152" t="str">
            <v>800037800</v>
          </cell>
          <cell r="I152" t="str">
            <v>AGRARIO DE COLOMBIA S.A.</v>
          </cell>
          <cell r="J152" t="str">
            <v>AHR</v>
          </cell>
          <cell r="K152" t="str">
            <v>414503001224</v>
          </cell>
          <cell r="L152"/>
          <cell r="M152">
            <v>14314781</v>
          </cell>
        </row>
        <row r="153">
          <cell r="F153">
            <v>890981105</v>
          </cell>
          <cell r="G153" t="str">
            <v>PUEBLORRICO</v>
          </cell>
          <cell r="H153" t="str">
            <v>800037800</v>
          </cell>
          <cell r="I153" t="str">
            <v>AGRARIO DE COLOMBIA S.A.</v>
          </cell>
          <cell r="J153" t="str">
            <v>AHR</v>
          </cell>
          <cell r="K153" t="str">
            <v>414523005854</v>
          </cell>
          <cell r="L153"/>
          <cell r="M153">
            <v>9193379</v>
          </cell>
        </row>
        <row r="154">
          <cell r="F154">
            <v>890980049</v>
          </cell>
          <cell r="G154" t="str">
            <v>PUERTO BERRIO</v>
          </cell>
          <cell r="H154" t="str">
            <v>860002964</v>
          </cell>
          <cell r="I154" t="str">
            <v>BANCO DE BOGOTA S. A.</v>
          </cell>
          <cell r="J154" t="str">
            <v>CRR</v>
          </cell>
          <cell r="K154" t="str">
            <v>514036854</v>
          </cell>
          <cell r="L154"/>
          <cell r="M154">
            <v>45227677</v>
          </cell>
        </row>
        <row r="155">
          <cell r="F155">
            <v>890981000</v>
          </cell>
          <cell r="G155" t="str">
            <v>PUERTO NARE</v>
          </cell>
          <cell r="H155" t="str">
            <v>800037800</v>
          </cell>
          <cell r="I155" t="str">
            <v>AGRARIO DE COLOMBIA S.A.</v>
          </cell>
          <cell r="J155" t="str">
            <v>AHR</v>
          </cell>
          <cell r="K155" t="str">
            <v>414303001556</v>
          </cell>
          <cell r="L155"/>
          <cell r="M155">
            <v>16560277</v>
          </cell>
        </row>
        <row r="156">
          <cell r="F156">
            <v>890983906</v>
          </cell>
          <cell r="G156" t="str">
            <v>PUERTO TRIUNFO</v>
          </cell>
          <cell r="H156" t="str">
            <v>800037800</v>
          </cell>
          <cell r="I156" t="str">
            <v>AGRARIO DE COLOMBIA S.A.</v>
          </cell>
          <cell r="J156" t="str">
            <v>AHR</v>
          </cell>
          <cell r="K156" t="str">
            <v>413663004207</v>
          </cell>
          <cell r="L156"/>
          <cell r="M156">
            <v>30268248</v>
          </cell>
        </row>
        <row r="157">
          <cell r="F157">
            <v>890984312</v>
          </cell>
          <cell r="G157" t="str">
            <v>REMEDIOS</v>
          </cell>
          <cell r="H157" t="str">
            <v>800037800</v>
          </cell>
          <cell r="I157" t="str">
            <v>AGRARIO DE COLOMBIA S.A.</v>
          </cell>
          <cell r="J157" t="str">
            <v>AHR</v>
          </cell>
          <cell r="K157" t="str">
            <v>414543001960</v>
          </cell>
          <cell r="L157"/>
          <cell r="M157">
            <v>92510688</v>
          </cell>
        </row>
        <row r="158">
          <cell r="F158">
            <v>890983674</v>
          </cell>
          <cell r="G158" t="str">
            <v>RETIRO</v>
          </cell>
          <cell r="H158" t="str">
            <v>890903937</v>
          </cell>
          <cell r="I158" t="str">
            <v>ITAU CORPBANCA COLOMBIA S A</v>
          </cell>
          <cell r="J158" t="str">
            <v>AHR</v>
          </cell>
          <cell r="K158" t="str">
            <v>520039481</v>
          </cell>
          <cell r="L158"/>
          <cell r="M158">
            <v>17466425</v>
          </cell>
        </row>
        <row r="159">
          <cell r="F159">
            <v>890983736</v>
          </cell>
          <cell r="G159" t="str">
            <v>SABANALARGA</v>
          </cell>
          <cell r="H159" t="str">
            <v>860003020</v>
          </cell>
          <cell r="I159" t="str">
            <v>BANCO BBVA S.A.</v>
          </cell>
          <cell r="J159" t="str">
            <v>CRR</v>
          </cell>
          <cell r="K159" t="str">
            <v>0299000100003673</v>
          </cell>
          <cell r="L159"/>
          <cell r="M159">
            <v>16775274</v>
          </cell>
        </row>
        <row r="160">
          <cell r="F160">
            <v>890980577</v>
          </cell>
          <cell r="G160" t="str">
            <v>SALGAR</v>
          </cell>
          <cell r="H160" t="str">
            <v>860034313</v>
          </cell>
          <cell r="I160" t="str">
            <v>BANCO DAVIVIENDA S.A.</v>
          </cell>
          <cell r="J160" t="str">
            <v>CRR</v>
          </cell>
          <cell r="K160" t="str">
            <v>330014218</v>
          </cell>
          <cell r="L160"/>
          <cell r="M160">
            <v>21372501</v>
          </cell>
        </row>
        <row r="161">
          <cell r="F161">
            <v>890981868</v>
          </cell>
          <cell r="G161" t="str">
            <v>SAN ANDRES DE CUERQUIA</v>
          </cell>
          <cell r="H161" t="str">
            <v>860034313</v>
          </cell>
          <cell r="I161" t="str">
            <v>BANCO DAVIVIENDA S.A.</v>
          </cell>
          <cell r="J161" t="str">
            <v>CRR</v>
          </cell>
          <cell r="K161" t="str">
            <v>416022317</v>
          </cell>
          <cell r="L161"/>
          <cell r="M161">
            <v>12177602</v>
          </cell>
        </row>
        <row r="162">
          <cell r="F162">
            <v>890983740</v>
          </cell>
          <cell r="G162" t="str">
            <v>SAN CARLOS</v>
          </cell>
          <cell r="H162" t="str">
            <v>890300279</v>
          </cell>
          <cell r="I162" t="str">
            <v>BANCO DE OCCIDENTE</v>
          </cell>
          <cell r="J162" t="str">
            <v>CRR</v>
          </cell>
          <cell r="K162" t="str">
            <v>430053934</v>
          </cell>
          <cell r="L162"/>
          <cell r="M162">
            <v>24243948</v>
          </cell>
        </row>
        <row r="163">
          <cell r="F163">
            <v>800022791</v>
          </cell>
          <cell r="G163" t="str">
            <v>SAN FRANCISCO</v>
          </cell>
          <cell r="H163" t="str">
            <v>860034313</v>
          </cell>
          <cell r="I163" t="str">
            <v>BANCO DAVIVIENDA S.A.</v>
          </cell>
          <cell r="J163" t="str">
            <v>CRR</v>
          </cell>
          <cell r="K163" t="str">
            <v>276011665</v>
          </cell>
          <cell r="L163"/>
          <cell r="M163">
            <v>7822721</v>
          </cell>
        </row>
        <row r="164">
          <cell r="F164">
            <v>890920814</v>
          </cell>
          <cell r="G164" t="str">
            <v>SAN JERONIMO</v>
          </cell>
          <cell r="H164" t="str">
            <v>890903938</v>
          </cell>
          <cell r="I164" t="str">
            <v>BANCOLOMBIA S.A.</v>
          </cell>
          <cell r="J164" t="str">
            <v>AHR</v>
          </cell>
          <cell r="K164" t="str">
            <v>24092136872</v>
          </cell>
          <cell r="L164"/>
          <cell r="M164">
            <v>21596282</v>
          </cell>
        </row>
        <row r="165">
          <cell r="F165">
            <v>800022618</v>
          </cell>
          <cell r="G165" t="str">
            <v>SAN JOSE DE LA MONTAÑA</v>
          </cell>
          <cell r="H165" t="str">
            <v>800037800</v>
          </cell>
          <cell r="I165" t="str">
            <v>AGRARIO DE COLOMBIA S.A.</v>
          </cell>
          <cell r="J165" t="str">
            <v>AHR</v>
          </cell>
          <cell r="K165" t="str">
            <v>414663001042</v>
          </cell>
          <cell r="L165"/>
          <cell r="M165">
            <v>3946509</v>
          </cell>
        </row>
        <row r="166">
          <cell r="F166">
            <v>800013676</v>
          </cell>
          <cell r="G166" t="str">
            <v>SAN JUAN DE URABA</v>
          </cell>
          <cell r="H166" t="str">
            <v>860003020</v>
          </cell>
          <cell r="I166" t="str">
            <v>BANCO BBVA S.A.</v>
          </cell>
          <cell r="J166" t="str">
            <v>CRR</v>
          </cell>
          <cell r="K166" t="str">
            <v>0612000100011437</v>
          </cell>
          <cell r="L166"/>
          <cell r="M166">
            <v>94717367</v>
          </cell>
        </row>
        <row r="167">
          <cell r="F167">
            <v>890984376</v>
          </cell>
          <cell r="G167" t="str">
            <v>SAN LUIS</v>
          </cell>
          <cell r="H167" t="str">
            <v>800037800</v>
          </cell>
          <cell r="I167" t="str">
            <v>AGRARIO DE COLOMBIA S.A.</v>
          </cell>
          <cell r="J167" t="str">
            <v>AHR</v>
          </cell>
          <cell r="K167" t="str">
            <v>413453008439</v>
          </cell>
          <cell r="L167"/>
          <cell r="M167">
            <v>24631217</v>
          </cell>
        </row>
        <row r="168">
          <cell r="F168">
            <v>890983922</v>
          </cell>
          <cell r="G168" t="str">
            <v>SAN PEDRO</v>
          </cell>
          <cell r="H168" t="str">
            <v>890903938</v>
          </cell>
          <cell r="I168" t="str">
            <v>BANCOLOMBIA S.A.</v>
          </cell>
          <cell r="J168" t="str">
            <v>CRR</v>
          </cell>
          <cell r="K168" t="str">
            <v>16208282473</v>
          </cell>
          <cell r="L168"/>
          <cell r="M168">
            <v>33115441</v>
          </cell>
        </row>
        <row r="169">
          <cell r="F169">
            <v>890983814</v>
          </cell>
          <cell r="G169" t="str">
            <v>SAN PEDRO DE URABA</v>
          </cell>
          <cell r="H169" t="str">
            <v>800037800</v>
          </cell>
          <cell r="I169" t="str">
            <v>AGRARIO DE COLOMBIA S.A.</v>
          </cell>
          <cell r="J169" t="str">
            <v>AHR</v>
          </cell>
          <cell r="K169" t="str">
            <v>413913003384</v>
          </cell>
          <cell r="L169"/>
          <cell r="M169">
            <v>142696875</v>
          </cell>
        </row>
        <row r="170">
          <cell r="F170">
            <v>890982123</v>
          </cell>
          <cell r="G170" t="str">
            <v>SAN RAFAEL</v>
          </cell>
          <cell r="H170" t="str">
            <v>800037800</v>
          </cell>
          <cell r="I170" t="str">
            <v>AGRARIO DE COLOMBIA S.A.</v>
          </cell>
          <cell r="J170" t="str">
            <v>AHR</v>
          </cell>
          <cell r="K170" t="str">
            <v>414703005003</v>
          </cell>
          <cell r="L170"/>
          <cell r="M170">
            <v>21108600</v>
          </cell>
        </row>
        <row r="171">
          <cell r="F171">
            <v>890980850</v>
          </cell>
          <cell r="G171" t="str">
            <v>SAN ROQUE</v>
          </cell>
          <cell r="H171" t="str">
            <v>800037800</v>
          </cell>
          <cell r="I171" t="str">
            <v>AGRARIO DE COLOMBIA S.A.</v>
          </cell>
          <cell r="J171" t="str">
            <v>AHR</v>
          </cell>
          <cell r="K171" t="str">
            <v>414723001888</v>
          </cell>
          <cell r="L171"/>
          <cell r="M171">
            <v>29453813</v>
          </cell>
        </row>
        <row r="172">
          <cell r="F172">
            <v>890982506</v>
          </cell>
          <cell r="G172" t="str">
            <v>SAN VICENTE</v>
          </cell>
          <cell r="H172" t="str">
            <v>800037800</v>
          </cell>
          <cell r="I172" t="str">
            <v>AGRARIO DE COLOMBIA S.A.</v>
          </cell>
          <cell r="J172" t="str">
            <v>AHR</v>
          </cell>
          <cell r="K172" t="str">
            <v>413883003181</v>
          </cell>
          <cell r="L172"/>
          <cell r="M172">
            <v>27181073</v>
          </cell>
        </row>
        <row r="173">
          <cell r="F173">
            <v>890980344</v>
          </cell>
          <cell r="G173" t="str">
            <v>SANTA BARBARA</v>
          </cell>
          <cell r="H173" t="str">
            <v>860034313</v>
          </cell>
          <cell r="I173" t="str">
            <v>BANCO DAVIVIENDA S.A.</v>
          </cell>
          <cell r="J173" t="str">
            <v>CRR</v>
          </cell>
          <cell r="K173" t="str">
            <v>278012109</v>
          </cell>
          <cell r="L173"/>
          <cell r="M173">
            <v>18877006</v>
          </cell>
        </row>
        <row r="174">
          <cell r="F174">
            <v>890981554</v>
          </cell>
          <cell r="G174" t="str">
            <v>SANTA ROSA DE OSOS</v>
          </cell>
          <cell r="H174" t="str">
            <v>890903938</v>
          </cell>
          <cell r="I174" t="str">
            <v>BANCOLOMBIA S.A.</v>
          </cell>
          <cell r="J174" t="str">
            <v>CRR</v>
          </cell>
          <cell r="K174" t="str">
            <v>64208262378</v>
          </cell>
          <cell r="L174"/>
          <cell r="M174">
            <v>45822203</v>
          </cell>
        </row>
        <row r="175">
          <cell r="F175">
            <v>890983803</v>
          </cell>
          <cell r="G175" t="str">
            <v>SANTO DOMINGO</v>
          </cell>
          <cell r="H175" t="str">
            <v>860034313</v>
          </cell>
          <cell r="I175" t="str">
            <v>BANCO DAVIVIENDA S.A.</v>
          </cell>
          <cell r="J175" t="str">
            <v>CRR</v>
          </cell>
          <cell r="K175" t="str">
            <v>331003905</v>
          </cell>
          <cell r="L175"/>
          <cell r="M175">
            <v>18664227</v>
          </cell>
        </row>
        <row r="176">
          <cell r="F176">
            <v>890983813</v>
          </cell>
          <cell r="G176" t="str">
            <v>EL SANTUARIO</v>
          </cell>
          <cell r="H176" t="str">
            <v>800037800</v>
          </cell>
          <cell r="I176" t="str">
            <v>AGRARIO DE COLOMBIA S.A.</v>
          </cell>
          <cell r="J176" t="str">
            <v>AHR</v>
          </cell>
          <cell r="K176" t="str">
            <v>413903007438</v>
          </cell>
          <cell r="L176"/>
          <cell r="M176">
            <v>45161793</v>
          </cell>
        </row>
        <row r="177">
          <cell r="F177">
            <v>890981391</v>
          </cell>
          <cell r="G177" t="str">
            <v>SEGOVIA</v>
          </cell>
          <cell r="H177" t="str">
            <v>860034313</v>
          </cell>
          <cell r="I177" t="str">
            <v>BANCO DAVIVIENDA S.A.</v>
          </cell>
          <cell r="J177" t="str">
            <v>CRR</v>
          </cell>
          <cell r="K177" t="str">
            <v>416022861</v>
          </cell>
          <cell r="L177"/>
          <cell r="M177">
            <v>76586877</v>
          </cell>
        </row>
        <row r="178">
          <cell r="F178">
            <v>890980357</v>
          </cell>
          <cell r="G178" t="str">
            <v>SONSON</v>
          </cell>
          <cell r="H178" t="str">
            <v>860034313</v>
          </cell>
          <cell r="I178" t="str">
            <v>BANCO DAVIVIENDA S.A.</v>
          </cell>
          <cell r="J178" t="str">
            <v>CRR</v>
          </cell>
          <cell r="K178" t="str">
            <v>358017549</v>
          </cell>
          <cell r="L178"/>
          <cell r="M178">
            <v>46661947</v>
          </cell>
        </row>
        <row r="179">
          <cell r="F179">
            <v>890981080</v>
          </cell>
          <cell r="G179" t="str">
            <v>SOPETRAN</v>
          </cell>
          <cell r="H179" t="str">
            <v>800037800</v>
          </cell>
          <cell r="I179" t="str">
            <v>AGRARIO DE COLOMBIA S.A.</v>
          </cell>
          <cell r="J179" t="str">
            <v>AHR</v>
          </cell>
          <cell r="K179" t="str">
            <v>413973005351</v>
          </cell>
          <cell r="L179"/>
          <cell r="M179">
            <v>21975335</v>
          </cell>
        </row>
        <row r="180">
          <cell r="F180">
            <v>890981238</v>
          </cell>
          <cell r="G180" t="str">
            <v>TAMESIS</v>
          </cell>
          <cell r="H180" t="str">
            <v>860034313</v>
          </cell>
          <cell r="I180" t="str">
            <v>BANCO DAVIVIENDA S.A.</v>
          </cell>
          <cell r="J180" t="str">
            <v>CRR</v>
          </cell>
          <cell r="K180" t="str">
            <v>361015100</v>
          </cell>
          <cell r="L180"/>
          <cell r="M180">
            <v>17707103</v>
          </cell>
        </row>
        <row r="181">
          <cell r="F181">
            <v>890984295</v>
          </cell>
          <cell r="G181" t="str">
            <v>TARAZA</v>
          </cell>
          <cell r="H181" t="str">
            <v>800037800</v>
          </cell>
          <cell r="I181" t="str">
            <v>AGRARIO DE COLOMBIA S.A.</v>
          </cell>
          <cell r="J181" t="str">
            <v>AHR</v>
          </cell>
          <cell r="K181" t="str">
            <v>414783005858</v>
          </cell>
          <cell r="L181"/>
          <cell r="M181">
            <v>66715781</v>
          </cell>
        </row>
        <row r="182">
          <cell r="F182">
            <v>890982583</v>
          </cell>
          <cell r="G182" t="str">
            <v>TARSO</v>
          </cell>
          <cell r="H182" t="str">
            <v>800037800</v>
          </cell>
          <cell r="I182" t="str">
            <v>AGRARIO DE COLOMBIA S.A.</v>
          </cell>
          <cell r="J182" t="str">
            <v>AHR</v>
          </cell>
          <cell r="K182" t="str">
            <v>414803002842</v>
          </cell>
          <cell r="L182"/>
          <cell r="M182">
            <v>5979660</v>
          </cell>
        </row>
        <row r="183">
          <cell r="F183">
            <v>890980781</v>
          </cell>
          <cell r="G183" t="str">
            <v>TITIRIBI</v>
          </cell>
          <cell r="H183" t="str">
            <v>860034313</v>
          </cell>
          <cell r="I183" t="str">
            <v>BANCO DAVIVIENDA S.A.</v>
          </cell>
          <cell r="J183" t="str">
            <v>AHR</v>
          </cell>
          <cell r="K183" t="str">
            <v>279534804</v>
          </cell>
          <cell r="L183"/>
          <cell r="M183">
            <v>9565340</v>
          </cell>
        </row>
        <row r="184">
          <cell r="F184">
            <v>890981367</v>
          </cell>
          <cell r="G184" t="str">
            <v>TOLEDO</v>
          </cell>
          <cell r="H184" t="str">
            <v>800037800</v>
          </cell>
          <cell r="I184" t="str">
            <v>AGRARIO DE COLOMBIA S.A.</v>
          </cell>
          <cell r="J184" t="str">
            <v>AHR</v>
          </cell>
          <cell r="K184" t="str">
            <v>414823004922</v>
          </cell>
          <cell r="L184"/>
          <cell r="M184">
            <v>9750863</v>
          </cell>
        </row>
        <row r="185">
          <cell r="F185">
            <v>890984575</v>
          </cell>
          <cell r="G185" t="str">
            <v>URAMITA</v>
          </cell>
          <cell r="H185" t="str">
            <v>860002964</v>
          </cell>
          <cell r="I185" t="str">
            <v>BANCO DE BOGOTA S. A.</v>
          </cell>
          <cell r="J185" t="str">
            <v>CRR</v>
          </cell>
          <cell r="K185" t="str">
            <v>322017518</v>
          </cell>
          <cell r="L185"/>
          <cell r="M185">
            <v>12513332</v>
          </cell>
        </row>
        <row r="186">
          <cell r="F186">
            <v>890907515</v>
          </cell>
          <cell r="G186" t="str">
            <v>URRAO</v>
          </cell>
          <cell r="H186" t="str">
            <v>860003020</v>
          </cell>
          <cell r="I186" t="str">
            <v>BANCO BBVA S.A.</v>
          </cell>
          <cell r="J186" t="str">
            <v>CRR</v>
          </cell>
          <cell r="K186" t="str">
            <v>0930000100000583</v>
          </cell>
          <cell r="L186"/>
          <cell r="M186">
            <v>65905259</v>
          </cell>
        </row>
        <row r="187">
          <cell r="F187">
            <v>890981106</v>
          </cell>
          <cell r="G187" t="str">
            <v>VALDIVIA</v>
          </cell>
          <cell r="H187" t="str">
            <v>860002964</v>
          </cell>
          <cell r="I187" t="str">
            <v>BANCO DE BOGOTA S. A.</v>
          </cell>
          <cell r="J187" t="str">
            <v>CRR</v>
          </cell>
          <cell r="K187" t="str">
            <v>644038655</v>
          </cell>
          <cell r="L187"/>
          <cell r="M187">
            <v>27304692</v>
          </cell>
        </row>
        <row r="188">
          <cell r="F188">
            <v>890984186</v>
          </cell>
          <cell r="G188" t="str">
            <v>VALPARAISO</v>
          </cell>
          <cell r="H188" t="str">
            <v>800037800</v>
          </cell>
          <cell r="I188" t="str">
            <v>AGRARIO DE COLOMBIA S.A.</v>
          </cell>
          <cell r="J188" t="str">
            <v>AHR</v>
          </cell>
          <cell r="K188" t="str">
            <v>414863007241</v>
          </cell>
          <cell r="L188"/>
          <cell r="M188">
            <v>5193343</v>
          </cell>
        </row>
        <row r="189">
          <cell r="F189">
            <v>890985285</v>
          </cell>
          <cell r="G189" t="str">
            <v>VEGACHI</v>
          </cell>
          <cell r="H189" t="str">
            <v>860007738</v>
          </cell>
          <cell r="I189" t="str">
            <v>BANCO POPULAR S. A.</v>
          </cell>
          <cell r="J189" t="str">
            <v>CRR</v>
          </cell>
          <cell r="K189" t="str">
            <v>110191044403</v>
          </cell>
          <cell r="L189"/>
          <cell r="M189">
            <v>29360724</v>
          </cell>
        </row>
        <row r="190">
          <cell r="F190">
            <v>890980764</v>
          </cell>
          <cell r="G190" t="str">
            <v>VENECIA</v>
          </cell>
          <cell r="H190" t="str">
            <v>860034313</v>
          </cell>
          <cell r="I190" t="str">
            <v>BANCO DAVIVIENDA S.A.</v>
          </cell>
          <cell r="J190" t="str">
            <v>AHR</v>
          </cell>
          <cell r="K190" t="str">
            <v>000383510898</v>
          </cell>
          <cell r="L190"/>
          <cell r="M190">
            <v>10060872</v>
          </cell>
        </row>
        <row r="191">
          <cell r="F191">
            <v>800020665</v>
          </cell>
          <cell r="G191" t="str">
            <v>VIGIA DEL FUERTE</v>
          </cell>
          <cell r="H191" t="str">
            <v>860034313</v>
          </cell>
          <cell r="I191" t="str">
            <v>BANCO DAVIVIENDA S.A.</v>
          </cell>
          <cell r="J191" t="str">
            <v>AHR</v>
          </cell>
          <cell r="K191" t="str">
            <v>396100075458</v>
          </cell>
          <cell r="L191"/>
          <cell r="M191">
            <v>53639675</v>
          </cell>
        </row>
        <row r="192">
          <cell r="F192">
            <v>890980964</v>
          </cell>
          <cell r="G192" t="str">
            <v>YALI</v>
          </cell>
          <cell r="H192" t="str">
            <v>860034313</v>
          </cell>
          <cell r="I192" t="str">
            <v>BANCO DAVIVIENDA S.A.</v>
          </cell>
          <cell r="J192" t="str">
            <v>CRR</v>
          </cell>
          <cell r="K192" t="str">
            <v>265123786</v>
          </cell>
          <cell r="L192"/>
          <cell r="M192">
            <v>12114303</v>
          </cell>
        </row>
        <row r="193">
          <cell r="F193">
            <v>890980096</v>
          </cell>
          <cell r="G193" t="str">
            <v>YARUMAL</v>
          </cell>
          <cell r="H193" t="str">
            <v>860002964</v>
          </cell>
          <cell r="I193" t="str">
            <v>BANCO DE BOGOTA S. A.</v>
          </cell>
          <cell r="J193" t="str">
            <v>AHR</v>
          </cell>
          <cell r="K193" t="str">
            <v>644318016</v>
          </cell>
          <cell r="L193"/>
          <cell r="M193">
            <v>53485905</v>
          </cell>
        </row>
        <row r="194">
          <cell r="F194">
            <v>890984030</v>
          </cell>
          <cell r="G194" t="str">
            <v>YOLOMBO</v>
          </cell>
          <cell r="H194" t="str">
            <v>860007738</v>
          </cell>
          <cell r="I194" t="str">
            <v>BANCO POPULAR S. A.</v>
          </cell>
          <cell r="J194" t="str">
            <v>CRR</v>
          </cell>
          <cell r="K194" t="str">
            <v>191044445</v>
          </cell>
          <cell r="L194"/>
          <cell r="M194">
            <v>29333353</v>
          </cell>
        </row>
        <row r="195">
          <cell r="F195">
            <v>890984265</v>
          </cell>
          <cell r="G195" t="str">
            <v>YONDO</v>
          </cell>
          <cell r="H195" t="str">
            <v>860002964</v>
          </cell>
          <cell r="I195" t="str">
            <v>BANCO DE BOGOTA S. A.</v>
          </cell>
          <cell r="J195" t="str">
            <v>CRR</v>
          </cell>
          <cell r="K195" t="str">
            <v>168094688</v>
          </cell>
          <cell r="L195"/>
          <cell r="M195">
            <v>41980533</v>
          </cell>
        </row>
        <row r="196">
          <cell r="F196">
            <v>890981150</v>
          </cell>
          <cell r="G196" t="str">
            <v>ZARAGOZA</v>
          </cell>
          <cell r="H196" t="str">
            <v>800037800</v>
          </cell>
          <cell r="I196" t="str">
            <v>AGRARIO DE COLOMBIA S.A.</v>
          </cell>
          <cell r="J196" t="str">
            <v>AHR</v>
          </cell>
          <cell r="K196" t="str">
            <v>413993005676</v>
          </cell>
          <cell r="L196"/>
          <cell r="M196">
            <v>103736095</v>
          </cell>
        </row>
        <row r="197">
          <cell r="F197">
            <v>890112371</v>
          </cell>
          <cell r="G197" t="str">
            <v>BARANOA</v>
          </cell>
          <cell r="H197" t="str">
            <v>860002964</v>
          </cell>
          <cell r="I197" t="str">
            <v>BANCO DE BOGOTA S. A.</v>
          </cell>
          <cell r="J197" t="str">
            <v>CRR</v>
          </cell>
          <cell r="K197" t="str">
            <v>087341533</v>
          </cell>
          <cell r="L197"/>
          <cell r="M197">
            <v>80957908</v>
          </cell>
        </row>
        <row r="198">
          <cell r="F198">
            <v>800094462</v>
          </cell>
          <cell r="G198" t="str">
            <v>CAMPO DE LA CRUZ</v>
          </cell>
          <cell r="H198" t="str">
            <v>800037800</v>
          </cell>
          <cell r="I198" t="str">
            <v>AGRARIO DE COLOMBIA S.A.</v>
          </cell>
          <cell r="J198" t="str">
            <v>AHR</v>
          </cell>
          <cell r="K198" t="str">
            <v>416263000351</v>
          </cell>
          <cell r="L198"/>
          <cell r="M198">
            <v>62553851</v>
          </cell>
        </row>
        <row r="199">
          <cell r="F199">
            <v>800094466</v>
          </cell>
          <cell r="G199" t="str">
            <v>CANDELARIA</v>
          </cell>
          <cell r="H199" t="str">
            <v>860003020</v>
          </cell>
          <cell r="I199" t="str">
            <v>BANCO BBVA S.A.</v>
          </cell>
          <cell r="J199" t="str">
            <v>CRR</v>
          </cell>
          <cell r="K199" t="str">
            <v>0759000100004815</v>
          </cell>
          <cell r="L199"/>
          <cell r="M199">
            <v>39997802</v>
          </cell>
        </row>
        <row r="200">
          <cell r="F200">
            <v>890102472</v>
          </cell>
          <cell r="G200" t="str">
            <v>GALAPA</v>
          </cell>
          <cell r="H200" t="str">
            <v>890903938</v>
          </cell>
          <cell r="I200" t="str">
            <v>BANCOLOMBIA S.A.</v>
          </cell>
          <cell r="J200" t="str">
            <v>CRR</v>
          </cell>
          <cell r="K200" t="str">
            <v>53383034607</v>
          </cell>
          <cell r="L200"/>
          <cell r="M200">
            <v>78966345</v>
          </cell>
        </row>
        <row r="201">
          <cell r="F201">
            <v>800069901</v>
          </cell>
          <cell r="G201" t="str">
            <v>JUAN DE ACOSTA</v>
          </cell>
          <cell r="H201" t="str">
            <v>800037800</v>
          </cell>
          <cell r="I201" t="str">
            <v>AGRARIO DE COLOMBIA S.A.</v>
          </cell>
          <cell r="J201" t="str">
            <v>AHR</v>
          </cell>
          <cell r="K201" t="str">
            <v>416483000679</v>
          </cell>
          <cell r="L201"/>
          <cell r="M201">
            <v>30625388</v>
          </cell>
        </row>
        <row r="202">
          <cell r="F202">
            <v>890103003</v>
          </cell>
          <cell r="G202" t="str">
            <v>LURUACO</v>
          </cell>
          <cell r="H202" t="str">
            <v>800037800</v>
          </cell>
          <cell r="I202" t="str">
            <v>AGRARIO DE COLOMBIA S.A.</v>
          </cell>
          <cell r="J202" t="str">
            <v>AHR</v>
          </cell>
          <cell r="K202" t="str">
            <v>416303001494</v>
          </cell>
          <cell r="L202"/>
          <cell r="M202">
            <v>55801575</v>
          </cell>
        </row>
        <row r="203">
          <cell r="F203">
            <v>800019218</v>
          </cell>
          <cell r="G203" t="str">
            <v>MANATI</v>
          </cell>
          <cell r="H203" t="str">
            <v>800037800</v>
          </cell>
          <cell r="I203" t="str">
            <v>AGRARIO DE COLOMBIA S.A.</v>
          </cell>
          <cell r="J203" t="str">
            <v>AHR</v>
          </cell>
          <cell r="K203" t="str">
            <v>416343000679</v>
          </cell>
          <cell r="L203"/>
          <cell r="M203">
            <v>49160828</v>
          </cell>
        </row>
        <row r="204">
          <cell r="F204">
            <v>800094449</v>
          </cell>
          <cell r="G204" t="str">
            <v>PALMAR DE VARELA</v>
          </cell>
          <cell r="H204" t="str">
            <v>860002964</v>
          </cell>
          <cell r="I204" t="str">
            <v>BANCO DE BOGOTA S. A.</v>
          </cell>
          <cell r="J204" t="str">
            <v>CRR</v>
          </cell>
          <cell r="K204" t="str">
            <v>293005781</v>
          </cell>
          <cell r="L204"/>
          <cell r="M204">
            <v>47027530</v>
          </cell>
        </row>
        <row r="205">
          <cell r="F205">
            <v>800094457</v>
          </cell>
          <cell r="G205" t="str">
            <v>PIOJO</v>
          </cell>
          <cell r="H205" t="str">
            <v>890903938</v>
          </cell>
          <cell r="I205" t="str">
            <v>BANCOLOMBIA S.A.</v>
          </cell>
          <cell r="J205" t="str">
            <v>CRR</v>
          </cell>
          <cell r="K205" t="str">
            <v>47508186083</v>
          </cell>
          <cell r="L205"/>
          <cell r="M205">
            <v>9619622</v>
          </cell>
        </row>
        <row r="206">
          <cell r="F206">
            <v>800076751</v>
          </cell>
          <cell r="G206" t="str">
            <v>POLONUEVO</v>
          </cell>
          <cell r="H206" t="str">
            <v>800037800</v>
          </cell>
          <cell r="I206" t="str">
            <v>AGRARIO DE COLOMBIA S.A.</v>
          </cell>
          <cell r="J206" t="str">
            <v>AHR</v>
          </cell>
          <cell r="K206" t="str">
            <v>416603002778</v>
          </cell>
          <cell r="L206"/>
          <cell r="M206">
            <v>23304117</v>
          </cell>
        </row>
        <row r="207">
          <cell r="F207">
            <v>890116278</v>
          </cell>
          <cell r="G207" t="str">
            <v>PONEDERA</v>
          </cell>
          <cell r="H207" t="str">
            <v>860002964</v>
          </cell>
          <cell r="I207" t="str">
            <v>BANCO DE BOGOTA S. A.</v>
          </cell>
          <cell r="J207" t="str">
            <v>CRR</v>
          </cell>
          <cell r="K207" t="str">
            <v>293005807</v>
          </cell>
          <cell r="L207"/>
          <cell r="M207">
            <v>50012893</v>
          </cell>
        </row>
        <row r="208">
          <cell r="F208">
            <v>800094386</v>
          </cell>
          <cell r="G208" t="str">
            <v>PUERTO COLOMBIA</v>
          </cell>
          <cell r="H208" t="str">
            <v>860002964</v>
          </cell>
          <cell r="I208" t="str">
            <v>BANCO DE BOGOTA S. A.</v>
          </cell>
          <cell r="J208" t="str">
            <v>CRR</v>
          </cell>
          <cell r="K208" t="str">
            <v>392082434</v>
          </cell>
          <cell r="L208"/>
          <cell r="M208">
            <v>40446646</v>
          </cell>
        </row>
        <row r="209">
          <cell r="F209">
            <v>890103962</v>
          </cell>
          <cell r="G209" t="str">
            <v>REPELON</v>
          </cell>
          <cell r="H209" t="str">
            <v>800037800</v>
          </cell>
          <cell r="I209" t="str">
            <v>AGRARIO DE COLOMBIA S.A.</v>
          </cell>
          <cell r="J209" t="str">
            <v>AHR</v>
          </cell>
          <cell r="K209" t="str">
            <v>416363000225</v>
          </cell>
          <cell r="L209"/>
          <cell r="M209">
            <v>61504161</v>
          </cell>
        </row>
        <row r="210">
          <cell r="F210">
            <v>890115982</v>
          </cell>
          <cell r="G210" t="str">
            <v>SABANAGRANDE</v>
          </cell>
          <cell r="H210" t="str">
            <v>860007738</v>
          </cell>
          <cell r="I210" t="str">
            <v>BANCO POPULAR S. A.</v>
          </cell>
          <cell r="J210" t="str">
            <v>CRR</v>
          </cell>
          <cell r="K210" t="str">
            <v>110685031783</v>
          </cell>
          <cell r="L210"/>
          <cell r="M210">
            <v>56669223</v>
          </cell>
        </row>
        <row r="211">
          <cell r="F211">
            <v>800094844</v>
          </cell>
          <cell r="G211" t="str">
            <v>SABANALARGA</v>
          </cell>
          <cell r="H211" t="str">
            <v>860003020</v>
          </cell>
          <cell r="I211" t="str">
            <v>BANCO BBVA S.A.</v>
          </cell>
          <cell r="J211" t="str">
            <v>CRR</v>
          </cell>
          <cell r="K211" t="str">
            <v>0759000100004906</v>
          </cell>
          <cell r="L211"/>
          <cell r="M211">
            <v>155433299</v>
          </cell>
        </row>
        <row r="212">
          <cell r="F212">
            <v>800019254</v>
          </cell>
          <cell r="G212" t="str">
            <v>SANTA LUCIA</v>
          </cell>
          <cell r="H212" t="str">
            <v>800037800</v>
          </cell>
          <cell r="I212" t="str">
            <v>AGRARIO DE COLOMBIA S.A.</v>
          </cell>
          <cell r="J212" t="str">
            <v>AHR</v>
          </cell>
          <cell r="K212" t="str">
            <v>416263000341</v>
          </cell>
          <cell r="L212"/>
          <cell r="M212">
            <v>31881686</v>
          </cell>
        </row>
        <row r="213">
          <cell r="F213">
            <v>800116284</v>
          </cell>
          <cell r="G213" t="str">
            <v>SANTO TOMAS</v>
          </cell>
          <cell r="H213" t="str">
            <v>800037800</v>
          </cell>
          <cell r="I213" t="str">
            <v>AGRARIO DE COLOMBIA S.A.</v>
          </cell>
          <cell r="J213" t="str">
            <v>AHR</v>
          </cell>
          <cell r="K213" t="str">
            <v>416603002670</v>
          </cell>
          <cell r="L213"/>
          <cell r="M213">
            <v>31877370</v>
          </cell>
        </row>
        <row r="214">
          <cell r="F214">
            <v>890116159</v>
          </cell>
          <cell r="G214" t="str">
            <v>SUAN</v>
          </cell>
          <cell r="H214" t="str">
            <v>860034313</v>
          </cell>
          <cell r="I214" t="str">
            <v>BANCO DAVIVIENDA S.A.</v>
          </cell>
          <cell r="J214" t="str">
            <v>AHR</v>
          </cell>
          <cell r="K214" t="str">
            <v>6373752390</v>
          </cell>
          <cell r="L214"/>
          <cell r="M214">
            <v>18978595</v>
          </cell>
        </row>
        <row r="215">
          <cell r="F215">
            <v>800053552</v>
          </cell>
          <cell r="G215" t="str">
            <v>TUBARA</v>
          </cell>
          <cell r="H215" t="str">
            <v>860002964</v>
          </cell>
          <cell r="I215" t="str">
            <v>BANCO DE BOGOTA S. A.</v>
          </cell>
          <cell r="J215" t="str">
            <v>CRR</v>
          </cell>
          <cell r="K215" t="str">
            <v>173065293</v>
          </cell>
          <cell r="L215"/>
          <cell r="M215">
            <v>19011213</v>
          </cell>
        </row>
        <row r="216">
          <cell r="F216">
            <v>800094378</v>
          </cell>
          <cell r="G216" t="str">
            <v>USIACURI</v>
          </cell>
          <cell r="H216" t="str">
            <v>800037800</v>
          </cell>
          <cell r="I216" t="str">
            <v>AGRARIO DE COLOMBIA S.A.</v>
          </cell>
          <cell r="J216" t="str">
            <v>AHR</v>
          </cell>
          <cell r="K216" t="str">
            <v>416223005261</v>
          </cell>
          <cell r="L216"/>
          <cell r="M216">
            <v>11879412</v>
          </cell>
        </row>
        <row r="217">
          <cell r="F217">
            <v>800037371</v>
          </cell>
          <cell r="G217" t="str">
            <v>ACHI</v>
          </cell>
          <cell r="H217" t="str">
            <v>800037800</v>
          </cell>
          <cell r="I217" t="str">
            <v>AGRARIO DE COLOMBIA S.A.</v>
          </cell>
          <cell r="J217" t="str">
            <v>AHR</v>
          </cell>
          <cell r="K217" t="str">
            <v>412033000517</v>
          </cell>
          <cell r="L217"/>
          <cell r="M217">
            <v>98503249</v>
          </cell>
        </row>
        <row r="218">
          <cell r="F218">
            <v>800254879</v>
          </cell>
          <cell r="G218" t="str">
            <v>ALTOS DEL ROSARIO</v>
          </cell>
          <cell r="H218" t="str">
            <v>860003020</v>
          </cell>
          <cell r="I218" t="str">
            <v>BANCO BBVA S.A.</v>
          </cell>
          <cell r="J218" t="str">
            <v>CRR</v>
          </cell>
          <cell r="K218" t="str">
            <v>330003013</v>
          </cell>
          <cell r="L218"/>
          <cell r="M218">
            <v>42956550</v>
          </cell>
        </row>
        <row r="219">
          <cell r="F219">
            <v>806001937</v>
          </cell>
          <cell r="G219" t="str">
            <v>ARENAL</v>
          </cell>
          <cell r="H219" t="str">
            <v>800037800</v>
          </cell>
          <cell r="I219" t="str">
            <v>AGRARIO DE COLOMBIA S.A.</v>
          </cell>
          <cell r="J219" t="str">
            <v>AHR</v>
          </cell>
          <cell r="K219" t="str">
            <v>412443001091</v>
          </cell>
          <cell r="L219"/>
          <cell r="M219">
            <v>26274929</v>
          </cell>
        </row>
        <row r="220">
          <cell r="F220">
            <v>890480254</v>
          </cell>
          <cell r="G220" t="str">
            <v>ARJONA</v>
          </cell>
          <cell r="H220" t="str">
            <v>890903938</v>
          </cell>
          <cell r="I220" t="str">
            <v>BANCOLOMBIA S.A.</v>
          </cell>
          <cell r="J220" t="str">
            <v>CRR</v>
          </cell>
          <cell r="K220" t="str">
            <v>50924738563</v>
          </cell>
          <cell r="L220"/>
          <cell r="M220">
            <v>132127379</v>
          </cell>
        </row>
        <row r="221">
          <cell r="F221">
            <v>806004900</v>
          </cell>
          <cell r="G221" t="str">
            <v>ARROYOHONDO</v>
          </cell>
          <cell r="H221" t="str">
            <v>860002964</v>
          </cell>
          <cell r="I221" t="str">
            <v>BANCO DE BOGOTA S. A.</v>
          </cell>
          <cell r="J221" t="str">
            <v>CRR</v>
          </cell>
          <cell r="K221" t="str">
            <v>204102404</v>
          </cell>
          <cell r="L221"/>
          <cell r="M221">
            <v>27898675</v>
          </cell>
        </row>
        <row r="222">
          <cell r="F222">
            <v>800015991</v>
          </cell>
          <cell r="G222" t="str">
            <v>BARRANCO DE LOBA</v>
          </cell>
          <cell r="H222" t="str">
            <v>860003020</v>
          </cell>
          <cell r="I222" t="str">
            <v>BANCO BBVA S.A.</v>
          </cell>
          <cell r="J222" t="str">
            <v>CRR</v>
          </cell>
          <cell r="K222" t="str">
            <v>330003393</v>
          </cell>
          <cell r="L222"/>
          <cell r="M222">
            <v>69342933</v>
          </cell>
        </row>
        <row r="223">
          <cell r="F223">
            <v>890481362</v>
          </cell>
          <cell r="G223" t="str">
            <v>CALAMAR</v>
          </cell>
          <cell r="H223" t="str">
            <v>800037800</v>
          </cell>
          <cell r="I223" t="str">
            <v>AGRARIO DE COLOMBIA S.A.</v>
          </cell>
          <cell r="J223" t="str">
            <v>AHR</v>
          </cell>
          <cell r="K223" t="str">
            <v>412163000950</v>
          </cell>
          <cell r="L223"/>
          <cell r="M223">
            <v>79067971</v>
          </cell>
        </row>
        <row r="224">
          <cell r="F224">
            <v>800253526</v>
          </cell>
          <cell r="G224" t="str">
            <v>CANTAGALLO</v>
          </cell>
          <cell r="H224" t="str">
            <v>860002964</v>
          </cell>
          <cell r="I224" t="str">
            <v>BANCO DE BOGOTA S. A.</v>
          </cell>
          <cell r="J224" t="str">
            <v>CRR</v>
          </cell>
          <cell r="K224" t="str">
            <v>513049817</v>
          </cell>
          <cell r="L224"/>
          <cell r="M224">
            <v>26740015</v>
          </cell>
        </row>
        <row r="225">
          <cell r="F225">
            <v>800254481</v>
          </cell>
          <cell r="G225" t="str">
            <v>CICUCO</v>
          </cell>
          <cell r="H225" t="str">
            <v>890903938</v>
          </cell>
          <cell r="I225" t="str">
            <v>BANCOLOMBIA S.A.</v>
          </cell>
          <cell r="J225" t="str">
            <v>AHR</v>
          </cell>
          <cell r="K225" t="str">
            <v>74892453024</v>
          </cell>
          <cell r="L225"/>
          <cell r="M225">
            <v>36976811</v>
          </cell>
        </row>
        <row r="226">
          <cell r="F226">
            <v>800038613</v>
          </cell>
          <cell r="G226" t="str">
            <v>CORDOBA</v>
          </cell>
          <cell r="H226" t="str">
            <v>860002964</v>
          </cell>
          <cell r="I226" t="str">
            <v>BANCO DE BOGOTA S. A.</v>
          </cell>
          <cell r="J226" t="str">
            <v>CRR</v>
          </cell>
          <cell r="K226" t="str">
            <v>286045521</v>
          </cell>
          <cell r="L226"/>
          <cell r="M226">
            <v>37387163</v>
          </cell>
        </row>
        <row r="227">
          <cell r="F227">
            <v>806000701</v>
          </cell>
          <cell r="G227" t="str">
            <v>CLEMENCIA</v>
          </cell>
          <cell r="H227" t="str">
            <v>860007738</v>
          </cell>
          <cell r="I227" t="str">
            <v>BANCO POPULAR S. A.</v>
          </cell>
          <cell r="J227" t="str">
            <v>CRR</v>
          </cell>
          <cell r="K227" t="str">
            <v>232021303</v>
          </cell>
          <cell r="L227"/>
          <cell r="M227">
            <v>77565688</v>
          </cell>
        </row>
        <row r="228">
          <cell r="F228">
            <v>890480022</v>
          </cell>
          <cell r="G228" t="str">
            <v>EL CARMEN DE BOLIVAR</v>
          </cell>
          <cell r="H228" t="str">
            <v>860002964</v>
          </cell>
          <cell r="I228" t="str">
            <v>BANCO DE BOGOTA S. A.</v>
          </cell>
          <cell r="J228" t="str">
            <v>CRR</v>
          </cell>
          <cell r="K228" t="str">
            <v>286045497</v>
          </cell>
          <cell r="L228"/>
          <cell r="M228">
            <v>229384109</v>
          </cell>
        </row>
        <row r="229">
          <cell r="F229">
            <v>890481295</v>
          </cell>
          <cell r="G229" t="str">
            <v>EL GUAMO</v>
          </cell>
          <cell r="H229" t="str">
            <v>860002964</v>
          </cell>
          <cell r="I229" t="str">
            <v>BANCO DE BOGOTA S. A.</v>
          </cell>
          <cell r="J229" t="str">
            <v>CRR</v>
          </cell>
          <cell r="K229" t="str">
            <v>182046540</v>
          </cell>
          <cell r="L229"/>
          <cell r="M229">
            <v>14665735</v>
          </cell>
        </row>
        <row r="230">
          <cell r="F230">
            <v>806001439</v>
          </cell>
          <cell r="G230" t="str">
            <v>EL PEÑON</v>
          </cell>
          <cell r="H230" t="str">
            <v>860002964</v>
          </cell>
          <cell r="I230" t="str">
            <v>BANCO DE BOGOTA S. A.</v>
          </cell>
          <cell r="J230" t="str">
            <v>CRR</v>
          </cell>
          <cell r="K230" t="str">
            <v>284047644</v>
          </cell>
          <cell r="L230"/>
          <cell r="M230">
            <v>25319715</v>
          </cell>
        </row>
        <row r="231">
          <cell r="F231">
            <v>800255214</v>
          </cell>
          <cell r="G231" t="str">
            <v>HATILLO DE LOBA</v>
          </cell>
          <cell r="H231" t="str">
            <v>860002964</v>
          </cell>
          <cell r="I231" t="str">
            <v>BANCO DE BOGOTA S. A.</v>
          </cell>
          <cell r="J231" t="str">
            <v>CRR</v>
          </cell>
          <cell r="K231" t="str">
            <v>284047594</v>
          </cell>
          <cell r="L231"/>
          <cell r="M231">
            <v>56637133</v>
          </cell>
        </row>
        <row r="232">
          <cell r="F232">
            <v>800095514</v>
          </cell>
          <cell r="G232" t="str">
            <v>MAHATES</v>
          </cell>
          <cell r="H232" t="str">
            <v>860002964</v>
          </cell>
          <cell r="I232" t="str">
            <v>BANCO DE BOGOTA S. A.</v>
          </cell>
          <cell r="J232" t="str">
            <v>CRR</v>
          </cell>
          <cell r="K232" t="str">
            <v>204102305</v>
          </cell>
          <cell r="L232"/>
          <cell r="M232">
            <v>59748173</v>
          </cell>
        </row>
        <row r="233">
          <cell r="F233">
            <v>800095511</v>
          </cell>
          <cell r="G233" t="str">
            <v>MARGARITA</v>
          </cell>
          <cell r="H233" t="str">
            <v>860003020</v>
          </cell>
          <cell r="I233" t="str">
            <v>BANCO BBVA S.A.</v>
          </cell>
          <cell r="J233" t="str">
            <v>CRR</v>
          </cell>
          <cell r="K233" t="str">
            <v>604006437</v>
          </cell>
          <cell r="L233"/>
          <cell r="M233">
            <v>27047578</v>
          </cell>
        </row>
        <row r="234">
          <cell r="F234">
            <v>800095466</v>
          </cell>
          <cell r="G234" t="str">
            <v>MARIA LA BAJA</v>
          </cell>
          <cell r="H234" t="str">
            <v>800037800</v>
          </cell>
          <cell r="I234" t="str">
            <v>AGRARIO DE COLOMBIA S.A.</v>
          </cell>
          <cell r="J234" t="str">
            <v>AHR</v>
          </cell>
          <cell r="K234" t="str">
            <v>412183005924</v>
          </cell>
          <cell r="L234"/>
          <cell r="M234">
            <v>169363835</v>
          </cell>
        </row>
        <row r="235">
          <cell r="F235">
            <v>800254722</v>
          </cell>
          <cell r="G235" t="str">
            <v>MONTECRISTO</v>
          </cell>
          <cell r="H235" t="str">
            <v>860003020</v>
          </cell>
          <cell r="I235" t="str">
            <v>BANCO BBVA S.A.</v>
          </cell>
          <cell r="J235" t="str">
            <v>CRR</v>
          </cell>
          <cell r="K235" t="str">
            <v>253006688</v>
          </cell>
          <cell r="L235"/>
          <cell r="M235">
            <v>63911029</v>
          </cell>
        </row>
        <row r="236">
          <cell r="F236">
            <v>890480643</v>
          </cell>
          <cell r="G236" t="str">
            <v>MOMPOS</v>
          </cell>
          <cell r="H236" t="str">
            <v>860007738</v>
          </cell>
          <cell r="I236" t="str">
            <v>BANCO POPULAR S. A.</v>
          </cell>
          <cell r="J236" t="str">
            <v>CRR</v>
          </cell>
          <cell r="K236" t="str">
            <v>240023515</v>
          </cell>
          <cell r="L236"/>
          <cell r="M236">
            <v>113854985</v>
          </cell>
        </row>
        <row r="237">
          <cell r="F237">
            <v>890480431</v>
          </cell>
          <cell r="G237" t="str">
            <v>MORALES</v>
          </cell>
          <cell r="H237" t="str">
            <v>890903938</v>
          </cell>
          <cell r="I237" t="str">
            <v>BANCOLOMBIA S.A.</v>
          </cell>
          <cell r="J237" t="str">
            <v>CRR</v>
          </cell>
          <cell r="K237" t="str">
            <v>29748050575</v>
          </cell>
          <cell r="L237"/>
          <cell r="M237">
            <v>83166520</v>
          </cell>
        </row>
        <row r="238">
          <cell r="F238">
            <v>900192833</v>
          </cell>
          <cell r="G238" t="str">
            <v>NOROSI</v>
          </cell>
          <cell r="H238" t="str">
            <v>860002964</v>
          </cell>
          <cell r="I238" t="str">
            <v>BANCO DE BOGOTA S. A.</v>
          </cell>
          <cell r="J238" t="str">
            <v>CRR</v>
          </cell>
          <cell r="K238" t="str">
            <v>116261322</v>
          </cell>
          <cell r="L238"/>
          <cell r="M238">
            <v>51561063</v>
          </cell>
        </row>
        <row r="239">
          <cell r="F239">
            <v>800042974</v>
          </cell>
          <cell r="G239" t="str">
            <v>PINILLOS</v>
          </cell>
          <cell r="H239" t="str">
            <v>860003020</v>
          </cell>
          <cell r="I239" t="str">
            <v>BANCO BBVA S.A.</v>
          </cell>
          <cell r="J239" t="str">
            <v>CRR</v>
          </cell>
          <cell r="K239" t="str">
            <v>530004043</v>
          </cell>
          <cell r="L239"/>
          <cell r="M239">
            <v>99664659</v>
          </cell>
        </row>
        <row r="240">
          <cell r="F240">
            <v>806001274</v>
          </cell>
          <cell r="G240" t="str">
            <v>REGIDOR</v>
          </cell>
          <cell r="H240" t="str">
            <v>800037800</v>
          </cell>
          <cell r="I240" t="str">
            <v>AGRARIO DE COLOMBIA S.A.</v>
          </cell>
          <cell r="J240" t="str">
            <v>AHR</v>
          </cell>
          <cell r="K240" t="str">
            <v>424373000927</v>
          </cell>
          <cell r="L240"/>
          <cell r="M240">
            <v>16047732</v>
          </cell>
        </row>
        <row r="241">
          <cell r="F241">
            <v>890481447</v>
          </cell>
          <cell r="G241" t="str">
            <v>RIO VIEJO</v>
          </cell>
          <cell r="H241" t="str">
            <v>860002964</v>
          </cell>
          <cell r="I241" t="str">
            <v>BANCO DE BOGOTA S. A.</v>
          </cell>
          <cell r="J241" t="str">
            <v>CRR</v>
          </cell>
          <cell r="K241" t="str">
            <v>116056540</v>
          </cell>
          <cell r="L241"/>
          <cell r="M241">
            <v>27991103</v>
          </cell>
        </row>
        <row r="242">
          <cell r="F242">
            <v>806001278</v>
          </cell>
          <cell r="G242" t="str">
            <v>SAN CRISTOBAL</v>
          </cell>
          <cell r="H242" t="str">
            <v>860002964</v>
          </cell>
          <cell r="I242" t="str">
            <v>BANCO DE BOGOTA S. A.</v>
          </cell>
          <cell r="J242" t="str">
            <v>CRR</v>
          </cell>
          <cell r="K242" t="str">
            <v>182046581</v>
          </cell>
          <cell r="L242"/>
          <cell r="M242">
            <v>17692192</v>
          </cell>
        </row>
        <row r="243">
          <cell r="F243">
            <v>890481310</v>
          </cell>
          <cell r="G243" t="str">
            <v>SAN ESTANISLAO</v>
          </cell>
          <cell r="H243" t="str">
            <v>860002964</v>
          </cell>
          <cell r="I243" t="str">
            <v>BANCO DE BOGOTA S. A.</v>
          </cell>
          <cell r="J243" t="str">
            <v>CRR</v>
          </cell>
          <cell r="K243" t="str">
            <v>097213730</v>
          </cell>
          <cell r="L243"/>
          <cell r="M243">
            <v>41860075</v>
          </cell>
        </row>
        <row r="244">
          <cell r="F244">
            <v>800037166</v>
          </cell>
          <cell r="G244" t="str">
            <v>SAN FERNANDO</v>
          </cell>
          <cell r="H244" t="str">
            <v>860003020</v>
          </cell>
          <cell r="I244" t="str">
            <v>BANCO BBVA S.A.</v>
          </cell>
          <cell r="J244" t="str">
            <v>CRR</v>
          </cell>
          <cell r="K244" t="str">
            <v>604006411</v>
          </cell>
          <cell r="L244"/>
          <cell r="M244">
            <v>30031041</v>
          </cell>
        </row>
        <row r="245">
          <cell r="F245">
            <v>800026685</v>
          </cell>
          <cell r="G245" t="str">
            <v>SAN JACINTO</v>
          </cell>
          <cell r="H245" t="str">
            <v>890903938</v>
          </cell>
          <cell r="I245" t="str">
            <v>BANCOLOMBIA S.A.</v>
          </cell>
          <cell r="J245" t="str">
            <v>CRR</v>
          </cell>
          <cell r="K245" t="str">
            <v>11166688259</v>
          </cell>
          <cell r="L245"/>
          <cell r="M245">
            <v>123085685</v>
          </cell>
        </row>
        <row r="246">
          <cell r="F246">
            <v>806003884</v>
          </cell>
          <cell r="G246" t="str">
            <v>SAN JACINTO DEL CAUCA</v>
          </cell>
          <cell r="H246" t="str">
            <v>860003020</v>
          </cell>
          <cell r="I246" t="str">
            <v>BANCO BBVA S.A.</v>
          </cell>
          <cell r="J246" t="str">
            <v>CRR</v>
          </cell>
          <cell r="K246" t="str">
            <v>271005456</v>
          </cell>
          <cell r="L246"/>
          <cell r="M246">
            <v>38169858</v>
          </cell>
        </row>
        <row r="247">
          <cell r="F247">
            <v>800037175</v>
          </cell>
          <cell r="G247" t="str">
            <v>SAN JUAN NEPOMUCENO</v>
          </cell>
          <cell r="H247" t="str">
            <v>860007738</v>
          </cell>
          <cell r="I247" t="str">
            <v>BANCO POPULAR S. A.</v>
          </cell>
          <cell r="J247" t="str">
            <v>CRR</v>
          </cell>
          <cell r="K247" t="str">
            <v>232021352</v>
          </cell>
          <cell r="L247"/>
          <cell r="M247">
            <v>88659761</v>
          </cell>
        </row>
        <row r="248">
          <cell r="F248">
            <v>800043486</v>
          </cell>
          <cell r="G248" t="str">
            <v>SAN MARTIN DE LOBA</v>
          </cell>
          <cell r="H248" t="str">
            <v>860003020</v>
          </cell>
          <cell r="I248" t="str">
            <v>BANCO BBVA S.A.</v>
          </cell>
          <cell r="J248" t="str">
            <v>CRR</v>
          </cell>
          <cell r="K248" t="str">
            <v>330003609</v>
          </cell>
          <cell r="L248"/>
          <cell r="M248">
            <v>69454628</v>
          </cell>
        </row>
        <row r="249">
          <cell r="F249">
            <v>890480203</v>
          </cell>
          <cell r="G249" t="str">
            <v>SAN PABLO</v>
          </cell>
          <cell r="H249" t="str">
            <v>800037800</v>
          </cell>
          <cell r="I249" t="str">
            <v>AGRARIO DE COLOMBIA S.A.</v>
          </cell>
          <cell r="J249" t="str">
            <v>AHR</v>
          </cell>
          <cell r="K249" t="str">
            <v>412553001850</v>
          </cell>
          <cell r="L249"/>
          <cell r="M249">
            <v>82882772</v>
          </cell>
        </row>
        <row r="250">
          <cell r="F250">
            <v>890480069</v>
          </cell>
          <cell r="G250" t="str">
            <v>SANTA CATALINA</v>
          </cell>
          <cell r="H250" t="str">
            <v>800037800</v>
          </cell>
          <cell r="I250" t="str">
            <v>AGRARIO DE COLOMBIA S.A.</v>
          </cell>
          <cell r="J250" t="str">
            <v>AHR</v>
          </cell>
          <cell r="K250" t="str">
            <v>412673000297</v>
          </cell>
          <cell r="L250"/>
          <cell r="M250">
            <v>48253668</v>
          </cell>
        </row>
        <row r="251">
          <cell r="F251">
            <v>890481343</v>
          </cell>
          <cell r="G251" t="str">
            <v>SANTA ROSA</v>
          </cell>
          <cell r="H251" t="str">
            <v>890903938</v>
          </cell>
          <cell r="I251" t="str">
            <v>BANCOLOMBIA S.A.</v>
          </cell>
          <cell r="J251" t="str">
            <v>AHR</v>
          </cell>
          <cell r="K251" t="str">
            <v>08594578261</v>
          </cell>
          <cell r="L251"/>
          <cell r="M251">
            <v>82816424</v>
          </cell>
        </row>
        <row r="252">
          <cell r="F252">
            <v>800049017</v>
          </cell>
          <cell r="G252" t="str">
            <v>SANTA ROSA DEL SUR</v>
          </cell>
          <cell r="H252" t="str">
            <v>800037800</v>
          </cell>
          <cell r="I252" t="str">
            <v>AGRARIO DE COLOMBIA S.A.</v>
          </cell>
          <cell r="J252" t="str">
            <v>AHR</v>
          </cell>
          <cell r="K252" t="str">
            <v>412703002184</v>
          </cell>
          <cell r="L252"/>
          <cell r="M252">
            <v>114584740</v>
          </cell>
        </row>
        <row r="253">
          <cell r="F253">
            <v>890480006</v>
          </cell>
          <cell r="G253" t="str">
            <v>SIMITI</v>
          </cell>
          <cell r="H253" t="str">
            <v>800037800</v>
          </cell>
          <cell r="I253" t="str">
            <v>AGRARIO DE COLOMBIA S.A.</v>
          </cell>
          <cell r="J253" t="str">
            <v>AHR</v>
          </cell>
          <cell r="K253" t="str">
            <v>412653000381</v>
          </cell>
          <cell r="L253"/>
          <cell r="M253">
            <v>45662212</v>
          </cell>
        </row>
        <row r="254">
          <cell r="F254">
            <v>800035677</v>
          </cell>
          <cell r="G254" t="str">
            <v>SOPLAVIENTO</v>
          </cell>
          <cell r="H254" t="str">
            <v>860002964</v>
          </cell>
          <cell r="I254" t="str">
            <v>BANCO DE BOGOTA S. A.</v>
          </cell>
          <cell r="J254" t="str">
            <v>CRR</v>
          </cell>
          <cell r="K254" t="str">
            <v>182046508</v>
          </cell>
          <cell r="L254"/>
          <cell r="M254">
            <v>18082120</v>
          </cell>
        </row>
        <row r="255">
          <cell r="F255">
            <v>800095530</v>
          </cell>
          <cell r="G255" t="str">
            <v>TALAIGUA NUEVO</v>
          </cell>
          <cell r="H255" t="str">
            <v>860003020</v>
          </cell>
          <cell r="I255" t="str">
            <v>BANCO BBVA S.A.</v>
          </cell>
          <cell r="J255" t="str">
            <v>CRR</v>
          </cell>
          <cell r="K255" t="str">
            <v>604006361</v>
          </cell>
          <cell r="L255"/>
          <cell r="M255">
            <v>35101016</v>
          </cell>
        </row>
        <row r="256">
          <cell r="F256">
            <v>800255213</v>
          </cell>
          <cell r="G256" t="str">
            <v>TIQUISIO</v>
          </cell>
          <cell r="H256" t="str">
            <v>860003020</v>
          </cell>
          <cell r="I256" t="str">
            <v>BANCO BBVA S.A.</v>
          </cell>
          <cell r="J256" t="str">
            <v>CRR</v>
          </cell>
          <cell r="K256" t="str">
            <v>530004530</v>
          </cell>
          <cell r="L256"/>
          <cell r="M256">
            <v>106166412</v>
          </cell>
        </row>
        <row r="257">
          <cell r="F257">
            <v>890481149</v>
          </cell>
          <cell r="G257" t="str">
            <v>TURBACO</v>
          </cell>
          <cell r="H257" t="str">
            <v>860034313</v>
          </cell>
          <cell r="I257" t="str">
            <v>BANCO DAVIVIENDA S.A.</v>
          </cell>
          <cell r="J257" t="str">
            <v>CRR</v>
          </cell>
          <cell r="K257" t="str">
            <v>157007758</v>
          </cell>
          <cell r="L257"/>
          <cell r="M257">
            <v>107601193</v>
          </cell>
        </row>
        <row r="258">
          <cell r="F258">
            <v>890481324</v>
          </cell>
          <cell r="G258" t="str">
            <v>TURBANA</v>
          </cell>
          <cell r="H258" t="str">
            <v>860002964</v>
          </cell>
          <cell r="I258" t="str">
            <v>BANCO DE BOGOTA S. A.</v>
          </cell>
          <cell r="J258" t="str">
            <v>AHR</v>
          </cell>
          <cell r="K258" t="str">
            <v>204910079</v>
          </cell>
          <cell r="L258"/>
          <cell r="M258">
            <v>46921073</v>
          </cell>
        </row>
        <row r="259">
          <cell r="F259">
            <v>890481192</v>
          </cell>
          <cell r="G259" t="str">
            <v>VILLANUEVA</v>
          </cell>
          <cell r="H259" t="str">
            <v>890903938</v>
          </cell>
          <cell r="I259" t="str">
            <v>BANCOLOMBIA S.A.</v>
          </cell>
          <cell r="J259" t="str">
            <v>CRR</v>
          </cell>
          <cell r="K259" t="str">
            <v>08508184399</v>
          </cell>
          <cell r="L259"/>
          <cell r="M259">
            <v>56164299</v>
          </cell>
        </row>
        <row r="260">
          <cell r="F260">
            <v>890481177</v>
          </cell>
          <cell r="G260" t="str">
            <v>ZAMBRANO</v>
          </cell>
          <cell r="H260" t="str">
            <v>890903938</v>
          </cell>
          <cell r="I260" t="str">
            <v>BANCOLOMBIA S.A.</v>
          </cell>
          <cell r="J260" t="str">
            <v>CRR</v>
          </cell>
          <cell r="K260" t="str">
            <v>51208601818</v>
          </cell>
          <cell r="L260"/>
          <cell r="M260">
            <v>36525672</v>
          </cell>
        </row>
        <row r="261">
          <cell r="F261">
            <v>891801281</v>
          </cell>
          <cell r="G261" t="str">
            <v>ALMEIDA</v>
          </cell>
          <cell r="H261" t="str">
            <v>860002964</v>
          </cell>
          <cell r="I261" t="str">
            <v>BANCO DE BOGOTA S. A.</v>
          </cell>
          <cell r="J261" t="str">
            <v>CRR</v>
          </cell>
          <cell r="K261" t="str">
            <v>360032718</v>
          </cell>
          <cell r="L261"/>
          <cell r="M261">
            <v>1447588</v>
          </cell>
        </row>
        <row r="262">
          <cell r="F262">
            <v>800077545</v>
          </cell>
          <cell r="G262" t="str">
            <v>AQUITANIA</v>
          </cell>
          <cell r="H262" t="str">
            <v>800037800</v>
          </cell>
          <cell r="I262" t="str">
            <v>AGRARIO DE COLOMBIA S.A.</v>
          </cell>
          <cell r="J262" t="str">
            <v>AHR</v>
          </cell>
          <cell r="K262" t="str">
            <v>415013011635</v>
          </cell>
          <cell r="L262"/>
          <cell r="M262">
            <v>20753642</v>
          </cell>
        </row>
        <row r="263">
          <cell r="F263">
            <v>800063791</v>
          </cell>
          <cell r="G263" t="str">
            <v>ARCABUCO</v>
          </cell>
          <cell r="H263" t="str">
            <v>890903938</v>
          </cell>
          <cell r="I263" t="str">
            <v>BANCOLOMBIA S.A.</v>
          </cell>
          <cell r="J263" t="str">
            <v>CRR</v>
          </cell>
          <cell r="K263" t="str">
            <v>25808327720</v>
          </cell>
          <cell r="L263"/>
          <cell r="M263">
            <v>7356531</v>
          </cell>
        </row>
        <row r="264">
          <cell r="F264">
            <v>800099199</v>
          </cell>
          <cell r="G264" t="str">
            <v>BELEN</v>
          </cell>
          <cell r="H264" t="str">
            <v>860002964</v>
          </cell>
          <cell r="I264" t="str">
            <v>BANCO DE BOGOTA S. A.</v>
          </cell>
          <cell r="J264" t="str">
            <v>CRR</v>
          </cell>
          <cell r="K264" t="str">
            <v>282067511</v>
          </cell>
          <cell r="L264"/>
          <cell r="M264">
            <v>9704397</v>
          </cell>
        </row>
        <row r="265">
          <cell r="F265">
            <v>800099390</v>
          </cell>
          <cell r="G265" t="str">
            <v>BERBEO</v>
          </cell>
          <cell r="H265" t="str">
            <v>860034313</v>
          </cell>
          <cell r="I265" t="str">
            <v>BANCO DAVIVIENDA S.A.</v>
          </cell>
          <cell r="J265" t="str">
            <v>CRR</v>
          </cell>
          <cell r="K265" t="str">
            <v>283019412</v>
          </cell>
          <cell r="L265"/>
          <cell r="M265">
            <v>1625526</v>
          </cell>
        </row>
        <row r="266">
          <cell r="F266">
            <v>800017288</v>
          </cell>
          <cell r="G266" t="str">
            <v>BETEITIVA</v>
          </cell>
          <cell r="H266" t="str">
            <v>860002964</v>
          </cell>
          <cell r="I266" t="str">
            <v>BANCO DE BOGOTA S. A.</v>
          </cell>
          <cell r="J266" t="str">
            <v>CRR</v>
          </cell>
          <cell r="K266" t="str">
            <v>596088005</v>
          </cell>
          <cell r="L266"/>
          <cell r="M266">
            <v>1803553</v>
          </cell>
        </row>
        <row r="267">
          <cell r="F267">
            <v>891856294</v>
          </cell>
          <cell r="G267" t="str">
            <v>BOAVITA</v>
          </cell>
          <cell r="H267" t="str">
            <v>800037800</v>
          </cell>
          <cell r="I267" t="str">
            <v>AGRARIO DE COLOMBIA S.A.</v>
          </cell>
          <cell r="J267" t="str">
            <v>AHR</v>
          </cell>
          <cell r="K267" t="str">
            <v>415063003056</v>
          </cell>
          <cell r="L267"/>
          <cell r="M267">
            <v>7756690</v>
          </cell>
        </row>
        <row r="268">
          <cell r="F268">
            <v>800023383</v>
          </cell>
          <cell r="G268" t="str">
            <v>BOYACA</v>
          </cell>
          <cell r="H268" t="str">
            <v>860002964</v>
          </cell>
          <cell r="I268" t="str">
            <v>BANCO DE BOGOTA S. A.</v>
          </cell>
          <cell r="J268" t="str">
            <v>AHR</v>
          </cell>
          <cell r="K268" t="str">
            <v>616337200</v>
          </cell>
          <cell r="L268"/>
          <cell r="M268">
            <v>5287149</v>
          </cell>
        </row>
        <row r="269">
          <cell r="F269">
            <v>800099721</v>
          </cell>
          <cell r="G269" t="str">
            <v>BRICEÑO</v>
          </cell>
          <cell r="H269" t="str">
            <v>860034313</v>
          </cell>
          <cell r="I269" t="str">
            <v>BANCO DAVIVIENDA S.A.</v>
          </cell>
          <cell r="J269" t="str">
            <v>CRR</v>
          </cell>
          <cell r="K269" t="str">
            <v>373035302</v>
          </cell>
          <cell r="L269"/>
          <cell r="M269">
            <v>2603556</v>
          </cell>
        </row>
        <row r="270">
          <cell r="F270">
            <v>891808260</v>
          </cell>
          <cell r="G270" t="str">
            <v>BUENAVISTA</v>
          </cell>
          <cell r="H270" t="str">
            <v>890903938</v>
          </cell>
          <cell r="I270" t="str">
            <v>BANCOLOMBIA S.A.</v>
          </cell>
          <cell r="J270" t="str">
            <v>CRR</v>
          </cell>
          <cell r="K270" t="str">
            <v>35512987180</v>
          </cell>
          <cell r="L270"/>
          <cell r="M270">
            <v>5564146</v>
          </cell>
        </row>
        <row r="271">
          <cell r="F271">
            <v>800099714</v>
          </cell>
          <cell r="G271" t="str">
            <v>BUSBANZA</v>
          </cell>
          <cell r="H271" t="str">
            <v>860002964</v>
          </cell>
          <cell r="I271" t="str">
            <v>BANCO DE BOGOTA S. A.</v>
          </cell>
          <cell r="J271" t="str">
            <v>AHR</v>
          </cell>
          <cell r="K271" t="str">
            <v>596195008</v>
          </cell>
          <cell r="L271"/>
          <cell r="M271">
            <v>975474</v>
          </cell>
        </row>
        <row r="272">
          <cell r="F272">
            <v>891801796</v>
          </cell>
          <cell r="G272" t="str">
            <v>CALDAS</v>
          </cell>
          <cell r="H272" t="str">
            <v>860034313</v>
          </cell>
          <cell r="I272" t="str">
            <v>BANCO DAVIVIENDA S.A.</v>
          </cell>
          <cell r="J272" t="str">
            <v>CRR</v>
          </cell>
          <cell r="K272" t="str">
            <v>373035294</v>
          </cell>
          <cell r="L272"/>
          <cell r="M272">
            <v>3340412</v>
          </cell>
        </row>
        <row r="273">
          <cell r="F273">
            <v>800028393</v>
          </cell>
          <cell r="G273" t="str">
            <v>CAMPOHERMOSO</v>
          </cell>
          <cell r="H273" t="str">
            <v>800037800</v>
          </cell>
          <cell r="I273" t="str">
            <v>AGRARIO DE COLOMBIA S.A.</v>
          </cell>
          <cell r="J273" t="str">
            <v>AHR</v>
          </cell>
          <cell r="K273" t="str">
            <v>415093001155</v>
          </cell>
          <cell r="L273"/>
          <cell r="M273">
            <v>4429821</v>
          </cell>
        </row>
        <row r="274">
          <cell r="F274">
            <v>891857805</v>
          </cell>
          <cell r="G274" t="str">
            <v>CERINZA</v>
          </cell>
          <cell r="H274" t="str">
            <v>860002964</v>
          </cell>
          <cell r="I274" t="str">
            <v>BANCO DE BOGOTA S. A.</v>
          </cell>
          <cell r="J274" t="str">
            <v>CRR</v>
          </cell>
          <cell r="K274" t="str">
            <v>576019806</v>
          </cell>
          <cell r="L274"/>
          <cell r="M274">
            <v>3278300</v>
          </cell>
        </row>
        <row r="275">
          <cell r="F275">
            <v>891801357</v>
          </cell>
          <cell r="G275" t="str">
            <v>CHINAVITA</v>
          </cell>
          <cell r="H275" t="str">
            <v>800037800</v>
          </cell>
          <cell r="I275" t="str">
            <v>AGRARIO DE COLOMBIA S.A.</v>
          </cell>
          <cell r="J275" t="str">
            <v>AHR</v>
          </cell>
          <cell r="K275" t="str">
            <v>415123002471</v>
          </cell>
          <cell r="L275"/>
          <cell r="M275">
            <v>3451049</v>
          </cell>
        </row>
        <row r="276">
          <cell r="F276">
            <v>891800475</v>
          </cell>
          <cell r="G276" t="str">
            <v>CHIQUINQUIRA</v>
          </cell>
          <cell r="H276" t="str">
            <v>860034313</v>
          </cell>
          <cell r="I276" t="str">
            <v>BANCO DAVIVIENDA S.A.</v>
          </cell>
          <cell r="J276" t="str">
            <v>CRR</v>
          </cell>
          <cell r="K276" t="str">
            <v>373035278</v>
          </cell>
          <cell r="L276"/>
          <cell r="M276">
            <v>60903162</v>
          </cell>
        </row>
        <row r="277">
          <cell r="F277">
            <v>800074859</v>
          </cell>
          <cell r="G277" t="str">
            <v>CHISCAS</v>
          </cell>
          <cell r="H277" t="str">
            <v>800037800</v>
          </cell>
          <cell r="I277" t="str">
            <v>AGRARIO DE COLOMBIA S.A.</v>
          </cell>
          <cell r="J277" t="str">
            <v>AHR</v>
          </cell>
          <cell r="K277" t="str">
            <v>415143002034</v>
          </cell>
          <cell r="L277"/>
          <cell r="M277">
            <v>5497015</v>
          </cell>
        </row>
        <row r="278">
          <cell r="F278">
            <v>891801962</v>
          </cell>
          <cell r="G278" t="str">
            <v>CHITA</v>
          </cell>
          <cell r="H278" t="str">
            <v>800037800</v>
          </cell>
          <cell r="I278" t="str">
            <v>AGRARIO DE COLOMBIA S.A.</v>
          </cell>
          <cell r="J278" t="str">
            <v>AHR</v>
          </cell>
          <cell r="K278" t="str">
            <v>415183003335</v>
          </cell>
          <cell r="L278"/>
          <cell r="M278">
            <v>22581551</v>
          </cell>
        </row>
        <row r="279">
          <cell r="F279">
            <v>800034476</v>
          </cell>
          <cell r="G279" t="str">
            <v>CHITARAQUE</v>
          </cell>
          <cell r="H279" t="str">
            <v>800037800</v>
          </cell>
          <cell r="I279" t="str">
            <v>AGRARIO DE COLOMBIA S.A.</v>
          </cell>
          <cell r="J279" t="str">
            <v>AHR</v>
          </cell>
          <cell r="K279" t="str">
            <v>415203003523</v>
          </cell>
          <cell r="L279"/>
          <cell r="M279">
            <v>9363718</v>
          </cell>
        </row>
        <row r="280">
          <cell r="F280">
            <v>800014989</v>
          </cell>
          <cell r="G280" t="str">
            <v>CHIVATA</v>
          </cell>
          <cell r="H280" t="str">
            <v>860002964</v>
          </cell>
          <cell r="I280" t="str">
            <v>BANCO DE BOGOTA S. A.</v>
          </cell>
          <cell r="J280" t="str">
            <v>CRR</v>
          </cell>
          <cell r="K280" t="str">
            <v>616604286</v>
          </cell>
          <cell r="L280"/>
          <cell r="M280">
            <v>4852649</v>
          </cell>
        </row>
        <row r="281">
          <cell r="F281">
            <v>891801988</v>
          </cell>
          <cell r="G281" t="str">
            <v>CIENEGA</v>
          </cell>
          <cell r="H281" t="str">
            <v>800037800</v>
          </cell>
          <cell r="I281" t="str">
            <v>AGRARIO DE COLOMBIA S.A.</v>
          </cell>
          <cell r="J281" t="str">
            <v>AHR</v>
          </cell>
          <cell r="K281" t="str">
            <v>415633012704</v>
          </cell>
          <cell r="L281"/>
          <cell r="M281">
            <v>5790509</v>
          </cell>
        </row>
        <row r="282">
          <cell r="F282">
            <v>891801932</v>
          </cell>
          <cell r="G282" t="str">
            <v>COMBITA</v>
          </cell>
          <cell r="H282" t="str">
            <v>890903938</v>
          </cell>
          <cell r="I282" t="str">
            <v>BANCOLOMBIA S.A.</v>
          </cell>
          <cell r="J282" t="str">
            <v>CRR</v>
          </cell>
          <cell r="K282" t="str">
            <v>25808317593</v>
          </cell>
          <cell r="L282"/>
          <cell r="M282">
            <v>10406719</v>
          </cell>
        </row>
        <row r="283">
          <cell r="F283">
            <v>891801363</v>
          </cell>
          <cell r="G283" t="str">
            <v>COPER</v>
          </cell>
          <cell r="H283" t="str">
            <v>860002964</v>
          </cell>
          <cell r="I283" t="str">
            <v>BANCO DE BOGOTA S. A.</v>
          </cell>
          <cell r="J283" t="str">
            <v>CRR</v>
          </cell>
          <cell r="K283" t="str">
            <v>268050952</v>
          </cell>
          <cell r="L283"/>
          <cell r="M283">
            <v>3239840</v>
          </cell>
        </row>
        <row r="284">
          <cell r="F284">
            <v>891855748</v>
          </cell>
          <cell r="G284" t="str">
            <v>CORRALES</v>
          </cell>
          <cell r="H284" t="str">
            <v>860002964</v>
          </cell>
          <cell r="I284" t="str">
            <v>BANCO DE BOGOTA S. A.</v>
          </cell>
          <cell r="J284" t="str">
            <v>CRR</v>
          </cell>
          <cell r="K284" t="str">
            <v>596087833</v>
          </cell>
          <cell r="L284"/>
          <cell r="M284">
            <v>3415079</v>
          </cell>
        </row>
        <row r="285">
          <cell r="F285">
            <v>891857920</v>
          </cell>
          <cell r="G285" t="str">
            <v>COVARACHIA</v>
          </cell>
          <cell r="H285" t="str">
            <v>800037800</v>
          </cell>
          <cell r="I285" t="str">
            <v>AGRARIO DE COLOMBIA S.A.</v>
          </cell>
          <cell r="J285" t="str">
            <v>AHR</v>
          </cell>
          <cell r="K285" t="str">
            <v>415223000547</v>
          </cell>
          <cell r="L285"/>
          <cell r="M285">
            <v>4499646</v>
          </cell>
        </row>
        <row r="286">
          <cell r="F286">
            <v>800099196</v>
          </cell>
          <cell r="G286" t="str">
            <v>CUBARA</v>
          </cell>
          <cell r="H286" t="str">
            <v>800037800</v>
          </cell>
          <cell r="I286" t="str">
            <v>AGRARIO DE COLOMBIA S.A.</v>
          </cell>
          <cell r="J286" t="str">
            <v>AHR</v>
          </cell>
          <cell r="K286" t="str">
            <v>415103003811</v>
          </cell>
          <cell r="L286"/>
          <cell r="M286">
            <v>28787853</v>
          </cell>
        </row>
        <row r="287">
          <cell r="F287">
            <v>891802089</v>
          </cell>
          <cell r="G287" t="str">
            <v>CUCAITA</v>
          </cell>
          <cell r="H287" t="str">
            <v>890903938</v>
          </cell>
          <cell r="I287" t="str">
            <v>BANCOLOMBIA S.A.</v>
          </cell>
          <cell r="J287" t="str">
            <v>CRR</v>
          </cell>
          <cell r="K287" t="str">
            <v>25808327598</v>
          </cell>
          <cell r="L287"/>
          <cell r="M287">
            <v>5489457</v>
          </cell>
        </row>
        <row r="288">
          <cell r="F288">
            <v>891855769</v>
          </cell>
          <cell r="G288" t="str">
            <v>CUITIVA</v>
          </cell>
          <cell r="H288" t="str">
            <v>860002964</v>
          </cell>
          <cell r="I288" t="str">
            <v>BANCO DE BOGOTA S. A.</v>
          </cell>
          <cell r="J288" t="str">
            <v>CRR</v>
          </cell>
          <cell r="K288" t="str">
            <v>596088096</v>
          </cell>
          <cell r="L288"/>
          <cell r="M288">
            <v>2284637</v>
          </cell>
        </row>
        <row r="289">
          <cell r="F289">
            <v>800099723</v>
          </cell>
          <cell r="G289" t="str">
            <v>CHIQUIZA</v>
          </cell>
          <cell r="H289" t="str">
            <v>860002964</v>
          </cell>
          <cell r="I289" t="str">
            <v>BANCO DE BOGOTA S. A.</v>
          </cell>
          <cell r="J289" t="str">
            <v>CRR</v>
          </cell>
          <cell r="K289" t="str">
            <v>616115416</v>
          </cell>
          <cell r="L289"/>
          <cell r="M289">
            <v>5208973</v>
          </cell>
        </row>
        <row r="290">
          <cell r="F290">
            <v>800131177</v>
          </cell>
          <cell r="G290" t="str">
            <v>CHIVOR</v>
          </cell>
          <cell r="H290" t="str">
            <v>800037800</v>
          </cell>
          <cell r="I290" t="str">
            <v>AGRARIO DE COLOMBIA S.A.</v>
          </cell>
          <cell r="J290" t="str">
            <v>AHR</v>
          </cell>
          <cell r="K290" t="str">
            <v>415153001990</v>
          </cell>
          <cell r="L290"/>
          <cell r="M290">
            <v>2429910</v>
          </cell>
        </row>
        <row r="291">
          <cell r="F291">
            <v>891857844</v>
          </cell>
          <cell r="G291" t="str">
            <v>EL COCUY</v>
          </cell>
          <cell r="H291" t="str">
            <v>800037800</v>
          </cell>
          <cell r="I291" t="str">
            <v>AGRARIO DE COLOMBIA S.A.</v>
          </cell>
          <cell r="J291" t="str">
            <v>AHR</v>
          </cell>
          <cell r="K291" t="str">
            <v>415243003410</v>
          </cell>
          <cell r="L291"/>
          <cell r="M291">
            <v>7915203</v>
          </cell>
        </row>
        <row r="292">
          <cell r="F292">
            <v>800031073</v>
          </cell>
          <cell r="G292" t="str">
            <v>EL ESPINO</v>
          </cell>
          <cell r="H292" t="str">
            <v>800037800</v>
          </cell>
          <cell r="I292" t="str">
            <v>AGRARIO DE COLOMBIA S.A.</v>
          </cell>
          <cell r="J292" t="str">
            <v>AHR</v>
          </cell>
          <cell r="K292" t="str">
            <v>415263001686</v>
          </cell>
          <cell r="L292"/>
          <cell r="M292">
            <v>3443769</v>
          </cell>
        </row>
        <row r="293">
          <cell r="F293">
            <v>891856288</v>
          </cell>
          <cell r="G293" t="str">
            <v>FIRAVITOBA</v>
          </cell>
          <cell r="H293" t="str">
            <v>860002964</v>
          </cell>
          <cell r="I293" t="str">
            <v>BANCO DE BOGOTA S. A.</v>
          </cell>
          <cell r="J293" t="str">
            <v>CRR</v>
          </cell>
          <cell r="K293" t="str">
            <v>397160961</v>
          </cell>
          <cell r="L293"/>
          <cell r="M293">
            <v>5147931</v>
          </cell>
        </row>
        <row r="294">
          <cell r="F294">
            <v>800026368</v>
          </cell>
          <cell r="G294" t="str">
            <v>FLORESTA</v>
          </cell>
          <cell r="H294" t="str">
            <v>860002964</v>
          </cell>
          <cell r="I294" t="str">
            <v>BANCO DE BOGOTA S. A.</v>
          </cell>
          <cell r="J294" t="str">
            <v>CRR</v>
          </cell>
          <cell r="K294" t="str">
            <v>576019772</v>
          </cell>
          <cell r="L294"/>
          <cell r="M294">
            <v>3577843</v>
          </cell>
        </row>
        <row r="295">
          <cell r="F295">
            <v>800020045</v>
          </cell>
          <cell r="G295" t="str">
            <v>GACHANTIVA</v>
          </cell>
          <cell r="H295" t="str">
            <v>800037800</v>
          </cell>
          <cell r="I295" t="str">
            <v>AGRARIO DE COLOMBIA S.A.</v>
          </cell>
          <cell r="J295" t="str">
            <v>AHR</v>
          </cell>
          <cell r="K295" t="str">
            <v>415283002646</v>
          </cell>
          <cell r="L295"/>
          <cell r="M295">
            <v>4456367</v>
          </cell>
        </row>
        <row r="296">
          <cell r="F296">
            <v>891857764</v>
          </cell>
          <cell r="G296" t="str">
            <v>GAMEZA</v>
          </cell>
          <cell r="H296" t="str">
            <v>800037800</v>
          </cell>
          <cell r="I296" t="str">
            <v>AGRARIO DE COLOMBIA S.A.</v>
          </cell>
          <cell r="J296" t="str">
            <v>AHR</v>
          </cell>
          <cell r="K296" t="str">
            <v>415323005953</v>
          </cell>
          <cell r="L296"/>
          <cell r="M296">
            <v>6814110</v>
          </cell>
        </row>
        <row r="297">
          <cell r="F297">
            <v>800025608</v>
          </cell>
          <cell r="G297" t="str">
            <v>GARAGOA</v>
          </cell>
          <cell r="H297" t="str">
            <v>860002964</v>
          </cell>
          <cell r="I297" t="str">
            <v>BANCO DE BOGOTA S. A.</v>
          </cell>
          <cell r="J297" t="str">
            <v>CRR</v>
          </cell>
          <cell r="K297" t="str">
            <v>336024757</v>
          </cell>
          <cell r="L297"/>
          <cell r="M297">
            <v>15020183</v>
          </cell>
        </row>
        <row r="298">
          <cell r="F298">
            <v>800012631</v>
          </cell>
          <cell r="G298" t="str">
            <v>GUACAMAYAS</v>
          </cell>
          <cell r="H298" t="str">
            <v>800037800</v>
          </cell>
          <cell r="I298" t="str">
            <v>AGRARIO DE COLOMBIA S.A.</v>
          </cell>
          <cell r="J298" t="str">
            <v>AHR</v>
          </cell>
          <cell r="K298" t="str">
            <v>415263001694</v>
          </cell>
          <cell r="L298"/>
          <cell r="M298">
            <v>1752079</v>
          </cell>
        </row>
        <row r="299">
          <cell r="F299">
            <v>800013683</v>
          </cell>
          <cell r="G299" t="str">
            <v>GUATEQUE</v>
          </cell>
          <cell r="H299" t="str">
            <v>860002964</v>
          </cell>
          <cell r="I299" t="str">
            <v>BANCO DE BOGOTA S. A.</v>
          </cell>
          <cell r="J299" t="str">
            <v>CRR</v>
          </cell>
          <cell r="K299" t="str">
            <v>360032569</v>
          </cell>
          <cell r="L299"/>
          <cell r="M299">
            <v>9770619</v>
          </cell>
        </row>
        <row r="300">
          <cell r="F300">
            <v>891800896</v>
          </cell>
          <cell r="G300" t="str">
            <v>GUAYATA</v>
          </cell>
          <cell r="H300" t="str">
            <v>800037800</v>
          </cell>
          <cell r="I300" t="str">
            <v>AGRARIO DE COLOMBIA S.A.</v>
          </cell>
          <cell r="J300" t="str">
            <v>AHR</v>
          </cell>
          <cell r="K300" t="str">
            <v>415383002260</v>
          </cell>
          <cell r="L300"/>
          <cell r="M300">
            <v>2850322</v>
          </cell>
        </row>
        <row r="301">
          <cell r="F301">
            <v>800099202</v>
          </cell>
          <cell r="G301" t="str">
            <v>GUICAN</v>
          </cell>
          <cell r="H301" t="str">
            <v>800037800</v>
          </cell>
          <cell r="I301" t="str">
            <v>AGRARIO DE COLOMBIA S.A.</v>
          </cell>
          <cell r="J301" t="str">
            <v>AHR</v>
          </cell>
          <cell r="K301" t="str">
            <v>415403001819</v>
          </cell>
          <cell r="L301"/>
          <cell r="M301">
            <v>7267450</v>
          </cell>
        </row>
        <row r="302">
          <cell r="F302">
            <v>891856077</v>
          </cell>
          <cell r="G302" t="str">
            <v>IZA</v>
          </cell>
          <cell r="H302" t="str">
            <v>860002964</v>
          </cell>
          <cell r="I302" t="str">
            <v>BANCO DE BOGOTA S. A.</v>
          </cell>
          <cell r="J302" t="str">
            <v>AHR</v>
          </cell>
          <cell r="K302" t="str">
            <v>596444216</v>
          </cell>
          <cell r="L302"/>
          <cell r="M302">
            <v>2224580</v>
          </cell>
        </row>
        <row r="303">
          <cell r="F303">
            <v>891801376</v>
          </cell>
          <cell r="G303" t="str">
            <v>JENESANO</v>
          </cell>
          <cell r="H303" t="str">
            <v>800037800</v>
          </cell>
          <cell r="I303" t="str">
            <v>AGRARIO DE COLOMBIA S.A.</v>
          </cell>
          <cell r="J303" t="str">
            <v>AHR</v>
          </cell>
          <cell r="K303" t="str">
            <v>415353003718</v>
          </cell>
          <cell r="L303"/>
          <cell r="M303">
            <v>8615032</v>
          </cell>
        </row>
        <row r="304">
          <cell r="F304">
            <v>891856593</v>
          </cell>
          <cell r="G304" t="str">
            <v>JERICO</v>
          </cell>
          <cell r="H304" t="str">
            <v>800037800</v>
          </cell>
          <cell r="I304" t="str">
            <v>AGRARIO DE COLOMBIA S.A.</v>
          </cell>
          <cell r="J304" t="str">
            <v>AHR</v>
          </cell>
          <cell r="K304" t="str">
            <v>415773001087</v>
          </cell>
          <cell r="L304"/>
          <cell r="M304">
            <v>8314911</v>
          </cell>
        </row>
        <row r="305">
          <cell r="F305">
            <v>800099206</v>
          </cell>
          <cell r="G305" t="str">
            <v>LABRANZAGRANDE</v>
          </cell>
          <cell r="H305" t="str">
            <v>800037800</v>
          </cell>
          <cell r="I305" t="str">
            <v>AGRARIO DE COLOMBIA S.A.</v>
          </cell>
          <cell r="J305" t="str">
            <v>AHR</v>
          </cell>
          <cell r="K305" t="str">
            <v>415423004660</v>
          </cell>
          <cell r="L305"/>
          <cell r="M305">
            <v>5277189</v>
          </cell>
        </row>
        <row r="306">
          <cell r="F306">
            <v>800099665</v>
          </cell>
          <cell r="G306" t="str">
            <v>LA CAPILLA</v>
          </cell>
          <cell r="H306" t="str">
            <v>800037800</v>
          </cell>
          <cell r="I306" t="str">
            <v>AGRARIO DE COLOMBIA S.A.</v>
          </cell>
          <cell r="J306" t="str">
            <v>AHR</v>
          </cell>
          <cell r="K306" t="str">
            <v>415843006960</v>
          </cell>
          <cell r="L306"/>
          <cell r="M306">
            <v>2356948</v>
          </cell>
        </row>
        <row r="307">
          <cell r="F307">
            <v>800006541</v>
          </cell>
          <cell r="G307" t="str">
            <v>LA VICTORIA</v>
          </cell>
          <cell r="H307" t="str">
            <v>890903938</v>
          </cell>
          <cell r="I307" t="str">
            <v>BANCOLOMBIA S.A.</v>
          </cell>
          <cell r="J307" t="str">
            <v>CRR</v>
          </cell>
          <cell r="K307" t="str">
            <v>35208321983</v>
          </cell>
          <cell r="L307"/>
          <cell r="M307">
            <v>1165404</v>
          </cell>
        </row>
        <row r="308">
          <cell r="F308">
            <v>891856257</v>
          </cell>
          <cell r="G308" t="str">
            <v>LA UVITA</v>
          </cell>
          <cell r="H308" t="str">
            <v>800037800</v>
          </cell>
          <cell r="I308" t="str">
            <v>AGRARIO DE COLOMBIA S.A.</v>
          </cell>
          <cell r="J308" t="str">
            <v>AHR</v>
          </cell>
          <cell r="K308" t="str">
            <v>415443001021</v>
          </cell>
          <cell r="L308"/>
          <cell r="M308">
            <v>3191405</v>
          </cell>
        </row>
        <row r="309">
          <cell r="F309">
            <v>891801268</v>
          </cell>
          <cell r="G309" t="str">
            <v>VILLA DE LEYVA</v>
          </cell>
          <cell r="H309" t="str">
            <v>800037800</v>
          </cell>
          <cell r="I309" t="str">
            <v>AGRARIO DE COLOMBIA S.A.</v>
          </cell>
          <cell r="J309" t="str">
            <v>AHR</v>
          </cell>
          <cell r="K309" t="str">
            <v>415463014804</v>
          </cell>
          <cell r="L309"/>
          <cell r="M309">
            <v>18591314</v>
          </cell>
        </row>
        <row r="310">
          <cell r="F310">
            <v>891801129</v>
          </cell>
          <cell r="G310" t="str">
            <v>MACANAL</v>
          </cell>
          <cell r="H310" t="str">
            <v>800037800</v>
          </cell>
          <cell r="I310" t="str">
            <v>AGRARIO DE COLOMBIA S.A.</v>
          </cell>
          <cell r="J310" t="str">
            <v>AHR</v>
          </cell>
          <cell r="K310" t="str">
            <v>415483002268</v>
          </cell>
          <cell r="L310"/>
          <cell r="M310">
            <v>3547823</v>
          </cell>
        </row>
        <row r="311">
          <cell r="F311">
            <v>800024789</v>
          </cell>
          <cell r="G311" t="str">
            <v>MARIPI</v>
          </cell>
          <cell r="H311" t="str">
            <v>860002964</v>
          </cell>
          <cell r="I311" t="str">
            <v>BANCO DE BOGOTA S. A.</v>
          </cell>
          <cell r="J311" t="str">
            <v>CRR</v>
          </cell>
          <cell r="K311" t="str">
            <v>268050994</v>
          </cell>
          <cell r="L311"/>
          <cell r="M311">
            <v>10164735</v>
          </cell>
        </row>
        <row r="312">
          <cell r="F312">
            <v>800029660</v>
          </cell>
          <cell r="G312" t="str">
            <v>MIRAFLORES</v>
          </cell>
          <cell r="H312" t="str">
            <v>800037800</v>
          </cell>
          <cell r="I312" t="str">
            <v>AGRARIO DE COLOMBIA S.A.</v>
          </cell>
          <cell r="J312" t="str">
            <v>AHR</v>
          </cell>
          <cell r="K312" t="str">
            <v>415503006745</v>
          </cell>
          <cell r="L312"/>
          <cell r="M312">
            <v>8886996</v>
          </cell>
        </row>
        <row r="313">
          <cell r="F313">
            <v>891855735</v>
          </cell>
          <cell r="G313" t="str">
            <v>MONGUA</v>
          </cell>
          <cell r="H313">
            <v>860002964</v>
          </cell>
          <cell r="I313" t="str">
            <v>BANCO DE BOGOTA S. A.</v>
          </cell>
          <cell r="J313" t="str">
            <v>CRR</v>
          </cell>
          <cell r="K313" t="str">
            <v>397160953</v>
          </cell>
          <cell r="L313"/>
          <cell r="M313">
            <v>7700887</v>
          </cell>
        </row>
        <row r="314">
          <cell r="F314">
            <v>891856555</v>
          </cell>
          <cell r="G314" t="str">
            <v>MONGUI</v>
          </cell>
          <cell r="H314" t="str">
            <v>860002964</v>
          </cell>
          <cell r="I314" t="str">
            <v>BANCO DE BOGOTA S. A.</v>
          </cell>
          <cell r="J314" t="str">
            <v>CRR</v>
          </cell>
          <cell r="K314" t="str">
            <v>596088054</v>
          </cell>
          <cell r="L314"/>
          <cell r="M314">
            <v>6803749</v>
          </cell>
        </row>
        <row r="315">
          <cell r="F315">
            <v>800099662</v>
          </cell>
          <cell r="G315" t="str">
            <v>MONIQUIRA</v>
          </cell>
          <cell r="H315" t="str">
            <v>860034313</v>
          </cell>
          <cell r="I315" t="str">
            <v>BANCO DAVIVIENDA S.A.</v>
          </cell>
          <cell r="J315" t="str">
            <v>CRR</v>
          </cell>
          <cell r="K315" t="str">
            <v>374014637</v>
          </cell>
          <cell r="L315"/>
          <cell r="M315">
            <v>21805465</v>
          </cell>
        </row>
        <row r="316">
          <cell r="F316">
            <v>891801994</v>
          </cell>
          <cell r="G316" t="str">
            <v>MOTAVITA</v>
          </cell>
          <cell r="H316" t="str">
            <v>800037800</v>
          </cell>
          <cell r="I316" t="str">
            <v>AGRARIO DE COLOMBIA S.A.</v>
          </cell>
          <cell r="J316" t="str">
            <v>AHR</v>
          </cell>
          <cell r="K316" t="str">
            <v>415033036804</v>
          </cell>
          <cell r="L316"/>
          <cell r="M316">
            <v>6781773</v>
          </cell>
        </row>
        <row r="317">
          <cell r="F317">
            <v>800077808</v>
          </cell>
          <cell r="G317" t="str">
            <v>MUZO</v>
          </cell>
          <cell r="H317" t="str">
            <v>800037800</v>
          </cell>
          <cell r="I317" t="str">
            <v>AGRARIO DE COLOMBIA S.A.</v>
          </cell>
          <cell r="J317" t="str">
            <v>AHR</v>
          </cell>
          <cell r="K317" t="str">
            <v>415453004630</v>
          </cell>
          <cell r="L317"/>
          <cell r="M317">
            <v>14534146</v>
          </cell>
        </row>
        <row r="318">
          <cell r="F318">
            <v>891855222</v>
          </cell>
          <cell r="G318" t="str">
            <v>NOBSA</v>
          </cell>
          <cell r="H318" t="str">
            <v>860002964</v>
          </cell>
          <cell r="I318" t="str">
            <v>BANCO DE BOGOTA S. A.</v>
          </cell>
          <cell r="J318" t="str">
            <v>AHR</v>
          </cell>
          <cell r="K318" t="str">
            <v>377007877</v>
          </cell>
          <cell r="L318"/>
          <cell r="M318">
            <v>12847276</v>
          </cell>
        </row>
        <row r="319">
          <cell r="F319">
            <v>800033062</v>
          </cell>
          <cell r="G319" t="str">
            <v>NUEVO COLON</v>
          </cell>
          <cell r="H319" t="str">
            <v>800037800</v>
          </cell>
          <cell r="I319" t="str">
            <v>AGRARIO DE COLOMBIA S.A.</v>
          </cell>
          <cell r="J319" t="str">
            <v>AHR</v>
          </cell>
          <cell r="K319" t="str">
            <v>415473002391</v>
          </cell>
          <cell r="L319"/>
          <cell r="M319">
            <v>7091689</v>
          </cell>
        </row>
        <row r="320">
          <cell r="F320">
            <v>800026156</v>
          </cell>
          <cell r="G320" t="str">
            <v>OICATA</v>
          </cell>
          <cell r="H320" t="str">
            <v>800037800</v>
          </cell>
          <cell r="I320" t="str">
            <v>AGRARIO DE COLOMBIA S.A.</v>
          </cell>
          <cell r="J320" t="str">
            <v>AHR</v>
          </cell>
          <cell r="K320" t="str">
            <v>415033036881</v>
          </cell>
          <cell r="L320"/>
          <cell r="M320">
            <v>2641126</v>
          </cell>
        </row>
        <row r="321">
          <cell r="F321">
            <v>891801362</v>
          </cell>
          <cell r="G321" t="str">
            <v>OTANCHE</v>
          </cell>
          <cell r="H321" t="str">
            <v>800037800</v>
          </cell>
          <cell r="I321" t="str">
            <v>AGRARIO DE COLOMBIA S.A.</v>
          </cell>
          <cell r="J321" t="str">
            <v>AHR</v>
          </cell>
          <cell r="K321" t="str">
            <v>415523003963</v>
          </cell>
          <cell r="L321"/>
          <cell r="M321">
            <v>14438981</v>
          </cell>
        </row>
        <row r="322">
          <cell r="F322">
            <v>800028461</v>
          </cell>
          <cell r="G322" t="str">
            <v>PACHAVITA</v>
          </cell>
          <cell r="H322" t="str">
            <v>860002964</v>
          </cell>
          <cell r="I322" t="str">
            <v>BANCO DE BOGOTA S. A.</v>
          </cell>
          <cell r="J322" t="str">
            <v>CRR</v>
          </cell>
          <cell r="K322" t="str">
            <v>336024781</v>
          </cell>
          <cell r="L322"/>
          <cell r="M322">
            <v>1980019</v>
          </cell>
        </row>
        <row r="323">
          <cell r="F323">
            <v>800049508</v>
          </cell>
          <cell r="G323" t="str">
            <v>PAEZ</v>
          </cell>
          <cell r="H323" t="str">
            <v>800037800</v>
          </cell>
          <cell r="I323" t="str">
            <v>AGRARIO DE COLOMBIA S.A.</v>
          </cell>
          <cell r="J323" t="str">
            <v>AHR</v>
          </cell>
          <cell r="K323" t="str">
            <v>415533000891</v>
          </cell>
          <cell r="L323"/>
          <cell r="M323">
            <v>4346168</v>
          </cell>
        </row>
        <row r="324">
          <cell r="F324">
            <v>891801240</v>
          </cell>
          <cell r="G324" t="str">
            <v>PAIPA</v>
          </cell>
          <cell r="H324" t="str">
            <v>800037800</v>
          </cell>
          <cell r="I324" t="str">
            <v>AGRARIO DE COLOMBIA S.A.</v>
          </cell>
          <cell r="J324" t="str">
            <v>AHR</v>
          </cell>
          <cell r="K324" t="str">
            <v>415113013287</v>
          </cell>
          <cell r="L324"/>
          <cell r="M324">
            <v>34166195</v>
          </cell>
        </row>
        <row r="325">
          <cell r="F325">
            <v>800065593</v>
          </cell>
          <cell r="G325" t="str">
            <v>PAJARITO</v>
          </cell>
          <cell r="H325" t="str">
            <v>800037800</v>
          </cell>
          <cell r="I325" t="str">
            <v>AGRARIO DE COLOMBIA S.A.</v>
          </cell>
          <cell r="J325" t="str">
            <v>AHR</v>
          </cell>
          <cell r="K325" t="str">
            <v>415543002955</v>
          </cell>
          <cell r="L325"/>
          <cell r="M325">
            <v>2899739</v>
          </cell>
        </row>
        <row r="326">
          <cell r="F326">
            <v>800012628</v>
          </cell>
          <cell r="G326" t="str">
            <v>PANQUEBA</v>
          </cell>
          <cell r="H326" t="str">
            <v>800037800</v>
          </cell>
          <cell r="I326" t="str">
            <v>AGRARIO DE COLOMBIA S.A.</v>
          </cell>
          <cell r="J326" t="str">
            <v>AHR</v>
          </cell>
          <cell r="K326" t="str">
            <v>415243003501</v>
          </cell>
          <cell r="L326"/>
          <cell r="M326">
            <v>2442655</v>
          </cell>
        </row>
        <row r="327">
          <cell r="F327">
            <v>891801368</v>
          </cell>
          <cell r="G327" t="str">
            <v>PAUNA</v>
          </cell>
          <cell r="H327" t="str">
            <v>800037800</v>
          </cell>
          <cell r="I327" t="str">
            <v>AGRARIO DE COLOMBIA S.A.</v>
          </cell>
          <cell r="J327" t="str">
            <v>AHR</v>
          </cell>
          <cell r="K327" t="str">
            <v>415553005332</v>
          </cell>
          <cell r="L327"/>
          <cell r="M327">
            <v>11895611</v>
          </cell>
        </row>
        <row r="328">
          <cell r="F328">
            <v>800065411</v>
          </cell>
          <cell r="G328" t="str">
            <v>PAYA</v>
          </cell>
          <cell r="H328" t="str">
            <v>800037800</v>
          </cell>
          <cell r="I328" t="str">
            <v>AGRARIO DE COLOMBIA S.A.</v>
          </cell>
          <cell r="J328" t="str">
            <v>AHR</v>
          </cell>
          <cell r="K328" t="str">
            <v>415163015361</v>
          </cell>
          <cell r="L328"/>
          <cell r="M328">
            <v>6604854</v>
          </cell>
        </row>
        <row r="329">
          <cell r="F329">
            <v>891855015</v>
          </cell>
          <cell r="G329" t="str">
            <v>PAZ DE RIO</v>
          </cell>
          <cell r="H329" t="str">
            <v>800037800</v>
          </cell>
          <cell r="I329" t="str">
            <v>AGRARIO DE COLOMBIA S.A.</v>
          </cell>
          <cell r="J329" t="str">
            <v>AHR</v>
          </cell>
          <cell r="K329" t="str">
            <v>415053001764</v>
          </cell>
          <cell r="L329"/>
          <cell r="M329">
            <v>3590703</v>
          </cell>
        </row>
        <row r="330">
          <cell r="F330">
            <v>891856464</v>
          </cell>
          <cell r="G330" t="str">
            <v>PESCA</v>
          </cell>
          <cell r="H330" t="str">
            <v>800037800</v>
          </cell>
          <cell r="I330" t="str">
            <v>AGRARIO DE COLOMBIA S.A.</v>
          </cell>
          <cell r="J330" t="str">
            <v>AHR</v>
          </cell>
          <cell r="K330" t="str">
            <v>415563001548</v>
          </cell>
          <cell r="L330"/>
          <cell r="M330">
            <v>9050678</v>
          </cell>
        </row>
        <row r="331">
          <cell r="F331">
            <v>800066389</v>
          </cell>
          <cell r="G331" t="str">
            <v>PISBA</v>
          </cell>
          <cell r="H331" t="str">
            <v>800037800</v>
          </cell>
          <cell r="I331" t="str">
            <v>AGRARIO DE COLOMBIA S.A.</v>
          </cell>
          <cell r="J331" t="str">
            <v>AHR</v>
          </cell>
          <cell r="K331" t="str">
            <v>415163015353</v>
          </cell>
          <cell r="L331"/>
          <cell r="M331">
            <v>3533307</v>
          </cell>
        </row>
        <row r="332">
          <cell r="F332">
            <v>891800466</v>
          </cell>
          <cell r="G332" t="str">
            <v>PUERTO BOYACA</v>
          </cell>
          <cell r="H332" t="str">
            <v>860003020</v>
          </cell>
          <cell r="I332" t="str">
            <v>BANCO BBVA S.A.</v>
          </cell>
          <cell r="J332" t="str">
            <v>CRR</v>
          </cell>
          <cell r="K332" t="str">
            <v>0731000100002234</v>
          </cell>
          <cell r="L332"/>
          <cell r="M332">
            <v>68701379</v>
          </cell>
        </row>
        <row r="333">
          <cell r="F333">
            <v>800029513</v>
          </cell>
          <cell r="G333" t="str">
            <v>QUIPAMA</v>
          </cell>
          <cell r="H333" t="str">
            <v>890903938</v>
          </cell>
          <cell r="I333" t="str">
            <v>BANCOLOMBIA S.A.</v>
          </cell>
          <cell r="J333" t="str">
            <v>CRR</v>
          </cell>
          <cell r="K333" t="str">
            <v>35208320397</v>
          </cell>
          <cell r="L333"/>
          <cell r="M333">
            <v>10173665</v>
          </cell>
        </row>
        <row r="334">
          <cell r="F334">
            <v>891801280</v>
          </cell>
          <cell r="G334" t="str">
            <v>RAMIRIQUI</v>
          </cell>
          <cell r="H334" t="str">
            <v>860002964</v>
          </cell>
          <cell r="I334" t="str">
            <v>BANCO DE BOGOTA S. A.</v>
          </cell>
          <cell r="J334" t="str">
            <v>CRR</v>
          </cell>
          <cell r="K334" t="str">
            <v>585004997</v>
          </cell>
          <cell r="L334"/>
          <cell r="M334">
            <v>10708363</v>
          </cell>
        </row>
        <row r="335">
          <cell r="F335">
            <v>891801244</v>
          </cell>
          <cell r="G335" t="str">
            <v>RAQUIRA</v>
          </cell>
          <cell r="H335" t="str">
            <v>860002964</v>
          </cell>
          <cell r="I335" t="str">
            <v>BANCO DE BOGOTA S. A.</v>
          </cell>
          <cell r="J335" t="str">
            <v>CRR</v>
          </cell>
          <cell r="K335" t="str">
            <v>268051125</v>
          </cell>
          <cell r="L335"/>
          <cell r="M335">
            <v>10870552</v>
          </cell>
        </row>
        <row r="336">
          <cell r="F336">
            <v>891801770</v>
          </cell>
          <cell r="G336" t="str">
            <v>RONDON</v>
          </cell>
          <cell r="H336" t="str">
            <v>860034313</v>
          </cell>
          <cell r="I336" t="str">
            <v>BANCO DAVIVIENDA S.A.</v>
          </cell>
          <cell r="J336" t="str">
            <v>CRR</v>
          </cell>
          <cell r="K336" t="str">
            <v>371081969</v>
          </cell>
          <cell r="L336"/>
          <cell r="M336">
            <v>1999834</v>
          </cell>
        </row>
        <row r="337">
          <cell r="F337">
            <v>800028517</v>
          </cell>
          <cell r="G337" t="str">
            <v>SABOYA</v>
          </cell>
          <cell r="H337" t="str">
            <v>800037800</v>
          </cell>
          <cell r="I337" t="str">
            <v>AGRARIO DE COLOMBIA S.A.</v>
          </cell>
          <cell r="J337" t="str">
            <v>AHR</v>
          </cell>
          <cell r="K337" t="str">
            <v>415673003554</v>
          </cell>
          <cell r="L337"/>
          <cell r="M337">
            <v>15482621</v>
          </cell>
        </row>
        <row r="338">
          <cell r="F338">
            <v>800019846</v>
          </cell>
          <cell r="G338" t="str">
            <v>SACHICA</v>
          </cell>
          <cell r="H338" t="str">
            <v>860007738</v>
          </cell>
          <cell r="I338" t="str">
            <v>BANCO POPULAR S. A.</v>
          </cell>
          <cell r="J338" t="str">
            <v>CRR</v>
          </cell>
          <cell r="K338" t="str">
            <v>251020467</v>
          </cell>
          <cell r="L338"/>
          <cell r="M338">
            <v>6386217</v>
          </cell>
        </row>
        <row r="339">
          <cell r="F339">
            <v>800016757</v>
          </cell>
          <cell r="G339" t="str">
            <v>SAMACA</v>
          </cell>
          <cell r="H339" t="str">
            <v>860034313</v>
          </cell>
          <cell r="I339" t="str">
            <v>BANCO DAVIVIENDA S.A.</v>
          </cell>
          <cell r="J339" t="str">
            <v>CRR</v>
          </cell>
          <cell r="K339" t="str">
            <v>372013425</v>
          </cell>
          <cell r="L339"/>
          <cell r="M339">
            <v>27141643</v>
          </cell>
        </row>
        <row r="340">
          <cell r="F340">
            <v>891801282</v>
          </cell>
          <cell r="G340" t="str">
            <v>SAN EDUARDO</v>
          </cell>
          <cell r="H340" t="str">
            <v>860034313</v>
          </cell>
          <cell r="I340" t="str">
            <v>BANCO DAVIVIENDA S.A.</v>
          </cell>
          <cell r="J340" t="str">
            <v>CRR</v>
          </cell>
          <cell r="K340" t="str">
            <v>283019404</v>
          </cell>
          <cell r="L340"/>
          <cell r="M340">
            <v>1776348</v>
          </cell>
        </row>
        <row r="341">
          <cell r="F341">
            <v>800083233</v>
          </cell>
          <cell r="G341" t="str">
            <v>SAN JOSE DE PARE</v>
          </cell>
          <cell r="H341" t="str">
            <v>800037800</v>
          </cell>
          <cell r="I341" t="str">
            <v>AGRARIO DE COLOMBIA S.A.</v>
          </cell>
          <cell r="J341" t="str">
            <v>AHR</v>
          </cell>
          <cell r="K341" t="str">
            <v>415693002228</v>
          </cell>
          <cell r="L341"/>
          <cell r="M341">
            <v>5663344</v>
          </cell>
        </row>
        <row r="342">
          <cell r="F342">
            <v>891802151</v>
          </cell>
          <cell r="G342" t="str">
            <v>SAN LUIS DE GACENO</v>
          </cell>
          <cell r="H342" t="str">
            <v>800037800</v>
          </cell>
          <cell r="I342" t="str">
            <v>AGRARIO DE COLOMBIA S.A.</v>
          </cell>
          <cell r="J342" t="str">
            <v>AHR</v>
          </cell>
          <cell r="K342" t="str">
            <v>415703006359</v>
          </cell>
          <cell r="L342"/>
          <cell r="M342">
            <v>5857363</v>
          </cell>
        </row>
        <row r="343">
          <cell r="F343">
            <v>891857821</v>
          </cell>
          <cell r="G343" t="str">
            <v>SAN MATEO</v>
          </cell>
          <cell r="H343" t="str">
            <v>800037800</v>
          </cell>
          <cell r="I343" t="str">
            <v>AGRARIO DE COLOMBIA S.A.</v>
          </cell>
          <cell r="J343" t="str">
            <v>AHR</v>
          </cell>
          <cell r="K343" t="str">
            <v>415713001347</v>
          </cell>
          <cell r="L343"/>
          <cell r="M343">
            <v>6463835</v>
          </cell>
        </row>
        <row r="344">
          <cell r="F344">
            <v>891801286</v>
          </cell>
          <cell r="G344" t="str">
            <v>SAN MIGUEL DE SEMA</v>
          </cell>
          <cell r="H344" t="str">
            <v>860003020</v>
          </cell>
          <cell r="I344" t="str">
            <v>BANCO BBVA S.A.</v>
          </cell>
          <cell r="J344" t="str">
            <v>CRR</v>
          </cell>
          <cell r="K344" t="str">
            <v>512009275</v>
          </cell>
          <cell r="L344"/>
          <cell r="M344">
            <v>4613903</v>
          </cell>
        </row>
        <row r="345">
          <cell r="F345">
            <v>891801369</v>
          </cell>
          <cell r="G345" t="str">
            <v>SAN PABLO DE BORBUR</v>
          </cell>
          <cell r="H345" t="str">
            <v>860034313</v>
          </cell>
          <cell r="I345" t="str">
            <v>BANCO DAVIVIENDA S.A.</v>
          </cell>
          <cell r="J345" t="str">
            <v>CRR</v>
          </cell>
          <cell r="K345" t="str">
            <v>373035286</v>
          </cell>
          <cell r="L345"/>
          <cell r="M345">
            <v>12334515</v>
          </cell>
        </row>
        <row r="346">
          <cell r="F346">
            <v>800020733</v>
          </cell>
          <cell r="G346" t="str">
            <v>SANTANA</v>
          </cell>
          <cell r="H346" t="str">
            <v>860007738</v>
          </cell>
          <cell r="I346" t="str">
            <v>BANCO POPULAR S. A.</v>
          </cell>
          <cell r="J346" t="str">
            <v>CRR</v>
          </cell>
          <cell r="K346" t="str">
            <v>110492020540</v>
          </cell>
          <cell r="L346"/>
          <cell r="M346">
            <v>10144793</v>
          </cell>
        </row>
        <row r="347">
          <cell r="F347">
            <v>800029386</v>
          </cell>
          <cell r="G347" t="str">
            <v>SANTA MARIA</v>
          </cell>
          <cell r="H347" t="str">
            <v>800037800</v>
          </cell>
          <cell r="I347" t="str">
            <v>AGRARIO DE COLOMBIA S.A.</v>
          </cell>
          <cell r="J347" t="str">
            <v>AHR</v>
          </cell>
          <cell r="K347" t="str">
            <v>415343011771</v>
          </cell>
          <cell r="L347"/>
          <cell r="M347">
            <v>4085454</v>
          </cell>
        </row>
        <row r="348">
          <cell r="F348">
            <v>800039213</v>
          </cell>
          <cell r="G348" t="str">
            <v>SANTA ROSA DE VITERBO</v>
          </cell>
          <cell r="H348" t="str">
            <v>860002964</v>
          </cell>
          <cell r="I348" t="str">
            <v>BANCO DE BOGOTA S. A.</v>
          </cell>
          <cell r="J348" t="str">
            <v>CRR</v>
          </cell>
          <cell r="K348" t="str">
            <v>576019764</v>
          </cell>
          <cell r="L348"/>
          <cell r="M348">
            <v>10693215</v>
          </cell>
        </row>
        <row r="349">
          <cell r="F349">
            <v>800099651</v>
          </cell>
          <cell r="G349" t="str">
            <v>SANTA SOFIA</v>
          </cell>
          <cell r="H349" t="str">
            <v>800037800</v>
          </cell>
          <cell r="I349" t="str">
            <v>AGRARIO DE COLOMBIA S.A.</v>
          </cell>
          <cell r="J349" t="str">
            <v>AHR</v>
          </cell>
          <cell r="K349" t="str">
            <v>415743006254</v>
          </cell>
          <cell r="L349"/>
          <cell r="M349">
            <v>4457629</v>
          </cell>
        </row>
        <row r="350">
          <cell r="F350">
            <v>800050791</v>
          </cell>
          <cell r="G350" t="str">
            <v>SATIVANORTE</v>
          </cell>
          <cell r="H350" t="str">
            <v>800037800</v>
          </cell>
          <cell r="I350" t="str">
            <v>AGRARIO DE COLOMBIA S.A.</v>
          </cell>
          <cell r="J350" t="str">
            <v>AHR</v>
          </cell>
          <cell r="K350" t="str">
            <v>415753001651</v>
          </cell>
          <cell r="L350"/>
          <cell r="M350">
            <v>2863260</v>
          </cell>
        </row>
        <row r="351">
          <cell r="F351">
            <v>800099441</v>
          </cell>
          <cell r="G351" t="str">
            <v>SATIVASUR</v>
          </cell>
          <cell r="H351" t="str">
            <v>860034313</v>
          </cell>
          <cell r="I351" t="str">
            <v>BANCO DAVIVIENDA S.A.</v>
          </cell>
          <cell r="J351" t="str">
            <v>CRR</v>
          </cell>
          <cell r="K351" t="str">
            <v>176066751</v>
          </cell>
          <cell r="L351"/>
          <cell r="M351">
            <v>1256850</v>
          </cell>
        </row>
        <row r="352">
          <cell r="F352">
            <v>891801911</v>
          </cell>
          <cell r="G352" t="str">
            <v>SIACHOQUE</v>
          </cell>
          <cell r="H352" t="str">
            <v>860003020</v>
          </cell>
          <cell r="I352" t="str">
            <v>BANCO BBVA S.A.</v>
          </cell>
          <cell r="J352" t="str">
            <v>CRR</v>
          </cell>
          <cell r="K352" t="str">
            <v>914004270</v>
          </cell>
          <cell r="L352"/>
          <cell r="M352">
            <v>12363682</v>
          </cell>
        </row>
        <row r="353">
          <cell r="F353">
            <v>891855016</v>
          </cell>
          <cell r="G353" t="str">
            <v>SOATA</v>
          </cell>
          <cell r="H353" t="str">
            <v>800037800</v>
          </cell>
          <cell r="I353" t="str">
            <v>AGRARIO DE COLOMBIA S.A.</v>
          </cell>
          <cell r="J353" t="str">
            <v>AHR</v>
          </cell>
          <cell r="K353" t="str">
            <v>415763008105</v>
          </cell>
          <cell r="L353"/>
          <cell r="M353">
            <v>10356284</v>
          </cell>
        </row>
        <row r="354">
          <cell r="F354">
            <v>800026911</v>
          </cell>
          <cell r="G354" t="str">
            <v>SOCOTA</v>
          </cell>
          <cell r="H354" t="str">
            <v>800037800</v>
          </cell>
          <cell r="I354" t="str">
            <v>AGRARIO DE COLOMBIA S.A.</v>
          </cell>
          <cell r="J354" t="str">
            <v>AHR</v>
          </cell>
          <cell r="K354" t="str">
            <v>415773001036</v>
          </cell>
          <cell r="L354"/>
          <cell r="M354">
            <v>15914543</v>
          </cell>
        </row>
        <row r="355">
          <cell r="F355">
            <v>800099210</v>
          </cell>
          <cell r="G355" t="str">
            <v>SOCHA</v>
          </cell>
          <cell r="H355" t="str">
            <v>800037800</v>
          </cell>
          <cell r="I355" t="str">
            <v>AGRARIO DE COLOMBIA S.A.</v>
          </cell>
          <cell r="J355" t="str">
            <v>AHR</v>
          </cell>
          <cell r="K355" t="str">
            <v>415783004807</v>
          </cell>
          <cell r="L355"/>
          <cell r="M355">
            <v>12034716</v>
          </cell>
        </row>
        <row r="356">
          <cell r="F356">
            <v>800029826</v>
          </cell>
          <cell r="G356" t="str">
            <v>SOMONDOCO</v>
          </cell>
          <cell r="H356" t="str">
            <v>800037800</v>
          </cell>
          <cell r="I356" t="str">
            <v>AGRARIO DE COLOMBIA S.A.</v>
          </cell>
          <cell r="J356" t="str">
            <v>AHR</v>
          </cell>
          <cell r="K356" t="str">
            <v>415793001628</v>
          </cell>
          <cell r="L356"/>
          <cell r="M356">
            <v>2874030</v>
          </cell>
        </row>
        <row r="357">
          <cell r="F357">
            <v>800019277</v>
          </cell>
          <cell r="G357" t="str">
            <v>SORA</v>
          </cell>
          <cell r="H357" t="str">
            <v>860002964</v>
          </cell>
          <cell r="I357" t="str">
            <v>BANCO DE BOGOTA S. A.</v>
          </cell>
          <cell r="J357" t="str">
            <v>CRR</v>
          </cell>
          <cell r="K357" t="str">
            <v>616115077</v>
          </cell>
          <cell r="L357"/>
          <cell r="M357">
            <v>4339260</v>
          </cell>
        </row>
        <row r="358">
          <cell r="F358">
            <v>891801061</v>
          </cell>
          <cell r="G358" t="str">
            <v>SOTAQUIRA</v>
          </cell>
          <cell r="H358" t="str">
            <v>800037800</v>
          </cell>
          <cell r="I358" t="str">
            <v>AGRARIO DE COLOMBIA S.A.</v>
          </cell>
          <cell r="J358" t="str">
            <v>AHR</v>
          </cell>
          <cell r="K358" t="str">
            <v>415803004663</v>
          </cell>
          <cell r="L358"/>
          <cell r="M358">
            <v>10648776</v>
          </cell>
        </row>
        <row r="359">
          <cell r="F359">
            <v>800015909</v>
          </cell>
          <cell r="G359" t="str">
            <v>SORACA</v>
          </cell>
          <cell r="H359" t="str">
            <v>890300279</v>
          </cell>
          <cell r="I359" t="str">
            <v>BANCO DE OCCIDENTE</v>
          </cell>
          <cell r="J359" t="str">
            <v>AHR</v>
          </cell>
          <cell r="K359" t="str">
            <v>390825891</v>
          </cell>
          <cell r="L359"/>
          <cell r="M359">
            <v>11646219</v>
          </cell>
        </row>
        <row r="360">
          <cell r="F360">
            <v>891856472</v>
          </cell>
          <cell r="G360" t="str">
            <v>SUSACON</v>
          </cell>
          <cell r="H360" t="str">
            <v>800037800</v>
          </cell>
          <cell r="I360" t="str">
            <v>AGRARIO DE COLOMBIA S.A.</v>
          </cell>
          <cell r="J360" t="str">
            <v>AHR</v>
          </cell>
          <cell r="K360" t="str">
            <v>415823001334</v>
          </cell>
          <cell r="L360"/>
          <cell r="M360">
            <v>2159893</v>
          </cell>
        </row>
        <row r="361">
          <cell r="F361">
            <v>800030988</v>
          </cell>
          <cell r="G361" t="str">
            <v>SUTAMARCHAN</v>
          </cell>
          <cell r="H361" t="str">
            <v>800037800</v>
          </cell>
          <cell r="I361" t="str">
            <v>AGRARIO DE COLOMBIA S.A.</v>
          </cell>
          <cell r="J361" t="str">
            <v>AHR</v>
          </cell>
          <cell r="K361" t="str">
            <v>415833010587</v>
          </cell>
          <cell r="L361"/>
          <cell r="M361">
            <v>7852635</v>
          </cell>
        </row>
        <row r="362">
          <cell r="F362">
            <v>800028576</v>
          </cell>
          <cell r="G362" t="str">
            <v>SUTATENZA</v>
          </cell>
          <cell r="H362" t="str">
            <v>860002964</v>
          </cell>
          <cell r="I362" t="str">
            <v>BANCO DE BOGOTA S. A.</v>
          </cell>
          <cell r="J362" t="str">
            <v>CRR</v>
          </cell>
          <cell r="K362" t="str">
            <v>360032619</v>
          </cell>
          <cell r="L362"/>
          <cell r="M362">
            <v>3150273</v>
          </cell>
        </row>
        <row r="363">
          <cell r="F363">
            <v>891856131</v>
          </cell>
          <cell r="G363" t="str">
            <v>TASCO</v>
          </cell>
          <cell r="H363" t="str">
            <v>860002964</v>
          </cell>
          <cell r="I363" t="str">
            <v>BANCO DE BOGOTA S. A.</v>
          </cell>
          <cell r="J363" t="str">
            <v>CRR</v>
          </cell>
          <cell r="K363" t="str">
            <v>596087940</v>
          </cell>
          <cell r="L363"/>
          <cell r="M363">
            <v>7212996</v>
          </cell>
        </row>
        <row r="364">
          <cell r="F364">
            <v>800019709</v>
          </cell>
          <cell r="G364" t="str">
            <v>TENZA</v>
          </cell>
          <cell r="H364" t="str">
            <v>800037800</v>
          </cell>
          <cell r="I364" t="str">
            <v>AGRARIO DE COLOMBIA S.A.</v>
          </cell>
          <cell r="J364" t="str">
            <v>AHR</v>
          </cell>
          <cell r="K364" t="str">
            <v>415843006911</v>
          </cell>
          <cell r="L364"/>
          <cell r="M364">
            <v>2969794</v>
          </cell>
        </row>
        <row r="365">
          <cell r="F365">
            <v>891800860</v>
          </cell>
          <cell r="G365" t="str">
            <v>TIBANA</v>
          </cell>
          <cell r="H365" t="str">
            <v>800037800</v>
          </cell>
          <cell r="I365" t="str">
            <v>AGRARIO DE COLOMBIA S.A.</v>
          </cell>
          <cell r="J365" t="str">
            <v>AHR</v>
          </cell>
          <cell r="K365" t="str">
            <v>415853006136</v>
          </cell>
          <cell r="L365"/>
          <cell r="M365">
            <v>10919095</v>
          </cell>
        </row>
        <row r="366">
          <cell r="F366">
            <v>891855361</v>
          </cell>
          <cell r="G366" t="str">
            <v>TIBASOSA</v>
          </cell>
          <cell r="H366" t="str">
            <v>860002964</v>
          </cell>
          <cell r="I366" t="str">
            <v>BANCO DE BOGOTA S. A.</v>
          </cell>
          <cell r="J366" t="str">
            <v>CRR</v>
          </cell>
          <cell r="K366" t="str">
            <v>596347187</v>
          </cell>
          <cell r="L366"/>
          <cell r="M366">
            <v>10588886</v>
          </cell>
        </row>
        <row r="367">
          <cell r="F367">
            <v>800028436</v>
          </cell>
          <cell r="G367" t="str">
            <v>TINJACA</v>
          </cell>
          <cell r="H367" t="str">
            <v>860002964</v>
          </cell>
          <cell r="I367" t="str">
            <v>BANCO DE BOGOTA S. A.</v>
          </cell>
          <cell r="J367" t="str">
            <v>CRR</v>
          </cell>
          <cell r="K367" t="str">
            <v>268051042</v>
          </cell>
          <cell r="L367"/>
          <cell r="M367">
            <v>4068636</v>
          </cell>
        </row>
        <row r="368">
          <cell r="F368">
            <v>800099187</v>
          </cell>
          <cell r="G368" t="str">
            <v>TIPACOQUE</v>
          </cell>
          <cell r="H368" t="str">
            <v>860002964</v>
          </cell>
          <cell r="I368" t="str">
            <v>BANCO DE BOGOTA S. A.</v>
          </cell>
          <cell r="J368" t="str">
            <v>AHR</v>
          </cell>
          <cell r="K368" t="str">
            <v>576489280</v>
          </cell>
          <cell r="L368"/>
          <cell r="M368">
            <v>5506228</v>
          </cell>
        </row>
        <row r="369">
          <cell r="F369">
            <v>800099642</v>
          </cell>
          <cell r="G369" t="str">
            <v>TOCA</v>
          </cell>
          <cell r="H369" t="str">
            <v>800037800</v>
          </cell>
          <cell r="I369" t="str">
            <v>AGRARIO DE COLOMBIA S.A.</v>
          </cell>
          <cell r="J369" t="str">
            <v>AHR</v>
          </cell>
          <cell r="K369" t="str">
            <v>415873003966</v>
          </cell>
          <cell r="L369"/>
          <cell r="M369">
            <v>13326203</v>
          </cell>
        </row>
        <row r="370">
          <cell r="F370">
            <v>800062255</v>
          </cell>
          <cell r="G370" t="str">
            <v>TOGUI</v>
          </cell>
          <cell r="H370" t="str">
            <v>800037800</v>
          </cell>
          <cell r="I370" t="str">
            <v>AGRARIO DE COLOMBIA S.A.</v>
          </cell>
          <cell r="J370" t="str">
            <v>AHR</v>
          </cell>
          <cell r="K370" t="str">
            <v>415883002623</v>
          </cell>
          <cell r="L370"/>
          <cell r="M370">
            <v>8340341</v>
          </cell>
        </row>
        <row r="371">
          <cell r="F371">
            <v>891856625</v>
          </cell>
          <cell r="G371" t="str">
            <v>TOPAGA</v>
          </cell>
          <cell r="H371" t="str">
            <v>860002964</v>
          </cell>
          <cell r="I371" t="str">
            <v>BANCO DE BOGOTA S. A.</v>
          </cell>
          <cell r="J371" t="str">
            <v>CRR</v>
          </cell>
          <cell r="K371" t="str">
            <v>596087817</v>
          </cell>
          <cell r="L371"/>
          <cell r="M371">
            <v>5182069</v>
          </cell>
        </row>
        <row r="372">
          <cell r="F372">
            <v>800012635</v>
          </cell>
          <cell r="G372" t="str">
            <v>TOTA</v>
          </cell>
          <cell r="H372" t="str">
            <v>860002964</v>
          </cell>
          <cell r="I372" t="str">
            <v>BANCO DE BOGOTA S. A.</v>
          </cell>
          <cell r="J372" t="str">
            <v>CRR</v>
          </cell>
          <cell r="K372" t="str">
            <v>596087890</v>
          </cell>
          <cell r="L372"/>
          <cell r="M372">
            <v>7557580</v>
          </cell>
        </row>
        <row r="373">
          <cell r="F373">
            <v>800099639</v>
          </cell>
          <cell r="G373" t="str">
            <v>TUNUNGUA</v>
          </cell>
          <cell r="H373" t="str">
            <v>890903938</v>
          </cell>
          <cell r="I373" t="str">
            <v>BANCOLOMBIA S.A.</v>
          </cell>
          <cell r="J373" t="str">
            <v>CRR</v>
          </cell>
          <cell r="K373" t="str">
            <v>35208322843</v>
          </cell>
          <cell r="L373"/>
          <cell r="M373">
            <v>3163169</v>
          </cell>
        </row>
        <row r="374">
          <cell r="F374">
            <v>891801787</v>
          </cell>
          <cell r="G374" t="str">
            <v>TURMEQUE</v>
          </cell>
          <cell r="H374" t="str">
            <v>800037800</v>
          </cell>
          <cell r="I374" t="str">
            <v>AGRARIO DE COLOMBIA S.A.</v>
          </cell>
          <cell r="J374" t="str">
            <v>AHR</v>
          </cell>
          <cell r="K374" t="str">
            <v>415893004403</v>
          </cell>
          <cell r="L374"/>
          <cell r="M374">
            <v>10430564</v>
          </cell>
        </row>
        <row r="375">
          <cell r="F375">
            <v>800027292</v>
          </cell>
          <cell r="G375" t="str">
            <v>TUTA</v>
          </cell>
          <cell r="H375" t="str">
            <v>800037800</v>
          </cell>
          <cell r="I375" t="str">
            <v>AGRARIO DE COLOMBIA S.A.</v>
          </cell>
          <cell r="J375" t="str">
            <v>AHR</v>
          </cell>
          <cell r="K375" t="str">
            <v>415903005497</v>
          </cell>
          <cell r="L375"/>
          <cell r="M375">
            <v>15312694</v>
          </cell>
        </row>
        <row r="376">
          <cell r="F376">
            <v>800099635</v>
          </cell>
          <cell r="G376" t="str">
            <v>TUTAZA</v>
          </cell>
          <cell r="H376" t="str">
            <v>800037800</v>
          </cell>
          <cell r="I376" t="str">
            <v>AGRARIO DE COLOMBIA S.A.</v>
          </cell>
          <cell r="J376" t="str">
            <v>AHR</v>
          </cell>
          <cell r="K376" t="str">
            <v>415043002789</v>
          </cell>
          <cell r="L376"/>
          <cell r="M376">
            <v>2489818</v>
          </cell>
        </row>
        <row r="377">
          <cell r="F377">
            <v>800099631</v>
          </cell>
          <cell r="G377" t="str">
            <v>UMBITA</v>
          </cell>
          <cell r="H377" t="str">
            <v>800037800</v>
          </cell>
          <cell r="I377" t="str">
            <v>AGRARIO DE COLOMBIA S.A.</v>
          </cell>
          <cell r="J377" t="str">
            <v>AHR</v>
          </cell>
          <cell r="K377" t="str">
            <v>415923000866</v>
          </cell>
          <cell r="L377"/>
          <cell r="M377">
            <v>8697403</v>
          </cell>
        </row>
        <row r="378">
          <cell r="F378">
            <v>891800986</v>
          </cell>
          <cell r="G378" t="str">
            <v>VENTAQUEMADA</v>
          </cell>
          <cell r="H378" t="str">
            <v>800037800</v>
          </cell>
          <cell r="I378" t="str">
            <v>AGRARIO DE COLOMBIA S.A.</v>
          </cell>
          <cell r="J378" t="str">
            <v>AHR</v>
          </cell>
          <cell r="K378" t="str">
            <v>415933007176</v>
          </cell>
          <cell r="L378"/>
          <cell r="M378">
            <v>15661749</v>
          </cell>
        </row>
        <row r="379">
          <cell r="F379">
            <v>891801347</v>
          </cell>
          <cell r="G379" t="str">
            <v>VIRACACHA</v>
          </cell>
          <cell r="H379" t="str">
            <v>800037800</v>
          </cell>
          <cell r="I379" t="str">
            <v>AGRARIO DE COLOMBIA S.A.</v>
          </cell>
          <cell r="J379" t="str">
            <v>AHR</v>
          </cell>
          <cell r="K379" t="str">
            <v>415633012690</v>
          </cell>
          <cell r="L379"/>
          <cell r="M379">
            <v>2623567</v>
          </cell>
        </row>
        <row r="380">
          <cell r="F380">
            <v>891802106</v>
          </cell>
          <cell r="G380" t="str">
            <v>ZETAQUIRA</v>
          </cell>
          <cell r="H380" t="str">
            <v>800037800</v>
          </cell>
          <cell r="I380" t="str">
            <v>AGRARIO DE COLOMBIA S.A.</v>
          </cell>
          <cell r="J380" t="str">
            <v>AHR</v>
          </cell>
          <cell r="K380" t="str">
            <v>415953001638</v>
          </cell>
          <cell r="L380"/>
          <cell r="M380">
            <v>6772751</v>
          </cell>
        </row>
        <row r="381">
          <cell r="F381">
            <v>890801132</v>
          </cell>
          <cell r="G381" t="str">
            <v>AGUADAS</v>
          </cell>
          <cell r="H381" t="str">
            <v>890903938</v>
          </cell>
          <cell r="I381" t="str">
            <v>BANCOLOMBIA S.A.</v>
          </cell>
          <cell r="J381" t="str">
            <v>CRR</v>
          </cell>
          <cell r="K381" t="str">
            <v>64308284660</v>
          </cell>
          <cell r="L381"/>
          <cell r="M381">
            <v>27865323</v>
          </cell>
        </row>
        <row r="382">
          <cell r="F382">
            <v>890801139</v>
          </cell>
          <cell r="G382" t="str">
            <v>ANSERMA</v>
          </cell>
          <cell r="H382" t="str">
            <v>890903938</v>
          </cell>
          <cell r="I382" t="str">
            <v>BANCOLOMBIA S.A.</v>
          </cell>
          <cell r="J382" t="str">
            <v>CRR</v>
          </cell>
          <cell r="K382" t="str">
            <v>70808271199</v>
          </cell>
          <cell r="L382"/>
          <cell r="M382">
            <v>37575281</v>
          </cell>
        </row>
        <row r="383">
          <cell r="F383">
            <v>890801142</v>
          </cell>
          <cell r="G383" t="str">
            <v>ARANZAZU</v>
          </cell>
          <cell r="H383" t="str">
            <v>860034313</v>
          </cell>
          <cell r="I383" t="str">
            <v>BANCO DAVIVIENDA S.A.</v>
          </cell>
          <cell r="J383" t="str">
            <v>CRR</v>
          </cell>
          <cell r="K383" t="str">
            <v>326019114</v>
          </cell>
          <cell r="L383"/>
          <cell r="M383">
            <v>12169608</v>
          </cell>
        </row>
        <row r="384">
          <cell r="F384">
            <v>890802650</v>
          </cell>
          <cell r="G384" t="str">
            <v>BELALCAZAR</v>
          </cell>
          <cell r="H384" t="str">
            <v>860034313</v>
          </cell>
          <cell r="I384" t="str">
            <v>BANCO DAVIVIENDA S.A.</v>
          </cell>
          <cell r="J384" t="str">
            <v>CRR</v>
          </cell>
          <cell r="K384" t="str">
            <v>077033033</v>
          </cell>
          <cell r="L384"/>
          <cell r="M384">
            <v>14205920</v>
          </cell>
        </row>
        <row r="385">
          <cell r="F385">
            <v>890801133</v>
          </cell>
          <cell r="G385" t="str">
            <v>CHINCHINA</v>
          </cell>
          <cell r="H385" t="str">
            <v>860002964</v>
          </cell>
          <cell r="I385" t="str">
            <v>BANCO DE BOGOTA S. A.</v>
          </cell>
          <cell r="J385" t="str">
            <v>CRR</v>
          </cell>
          <cell r="K385" t="str">
            <v>266035559</v>
          </cell>
          <cell r="L385"/>
          <cell r="M385">
            <v>45861587</v>
          </cell>
        </row>
        <row r="386">
          <cell r="F386">
            <v>890801144</v>
          </cell>
          <cell r="G386" t="str">
            <v>FILADELFIA</v>
          </cell>
          <cell r="H386" t="str">
            <v>860034313</v>
          </cell>
          <cell r="I386" t="str">
            <v>BANCO DAVIVIENDA S.A.</v>
          </cell>
          <cell r="J386" t="str">
            <v>CRR</v>
          </cell>
          <cell r="K386" t="str">
            <v>426005674</v>
          </cell>
          <cell r="L386"/>
          <cell r="M386">
            <v>9413487</v>
          </cell>
        </row>
        <row r="387">
          <cell r="F387">
            <v>890801130</v>
          </cell>
          <cell r="G387" t="str">
            <v>LA DORADA</v>
          </cell>
          <cell r="H387" t="str">
            <v>860002964</v>
          </cell>
          <cell r="I387" t="str">
            <v>BANCO DE BOGOTA S. A.</v>
          </cell>
          <cell r="J387" t="str">
            <v>AHR</v>
          </cell>
          <cell r="K387" t="str">
            <v>390094118</v>
          </cell>
          <cell r="L387"/>
          <cell r="M387">
            <v>78769124</v>
          </cell>
        </row>
        <row r="388">
          <cell r="F388">
            <v>890802795</v>
          </cell>
          <cell r="G388" t="str">
            <v>LA MERCED</v>
          </cell>
          <cell r="H388" t="str">
            <v>800037800</v>
          </cell>
          <cell r="I388" t="str">
            <v>AGRARIO DE COLOMBIA S.A.</v>
          </cell>
          <cell r="J388" t="str">
            <v>AHR</v>
          </cell>
          <cell r="K388" t="str">
            <v>418463003151</v>
          </cell>
          <cell r="L388"/>
          <cell r="M388">
            <v>7154398</v>
          </cell>
        </row>
        <row r="389">
          <cell r="F389">
            <v>890802505</v>
          </cell>
          <cell r="G389" t="str">
            <v>MANZANARES</v>
          </cell>
          <cell r="H389" t="str">
            <v>860034313</v>
          </cell>
          <cell r="I389" t="str">
            <v>BANCO DAVIVIENDA S.A.</v>
          </cell>
          <cell r="J389" t="str">
            <v>AHR</v>
          </cell>
          <cell r="K389" t="str">
            <v>261144943</v>
          </cell>
          <cell r="L389"/>
          <cell r="M389">
            <v>20286685</v>
          </cell>
        </row>
        <row r="390">
          <cell r="F390">
            <v>890801145</v>
          </cell>
          <cell r="G390" t="str">
            <v>MARMATO</v>
          </cell>
          <cell r="H390" t="str">
            <v>800037800</v>
          </cell>
          <cell r="I390" t="str">
            <v>AGRARIO DE COLOMBIA S.A.</v>
          </cell>
          <cell r="J390" t="str">
            <v>AHR</v>
          </cell>
          <cell r="K390" t="str">
            <v>418323001450</v>
          </cell>
          <cell r="L390"/>
          <cell r="M390">
            <v>16947772</v>
          </cell>
        </row>
        <row r="391">
          <cell r="F391">
            <v>890801147</v>
          </cell>
          <cell r="G391" t="str">
            <v>MARQUETALIA</v>
          </cell>
          <cell r="H391" t="str">
            <v>800037800</v>
          </cell>
          <cell r="I391" t="str">
            <v>AGRARIO DE COLOMBIA S.A.</v>
          </cell>
          <cell r="J391" t="str">
            <v>AHR</v>
          </cell>
          <cell r="K391" t="str">
            <v>418333017711</v>
          </cell>
          <cell r="L391"/>
          <cell r="M391">
            <v>19371915</v>
          </cell>
        </row>
        <row r="392">
          <cell r="F392">
            <v>890801146</v>
          </cell>
          <cell r="G392" t="str">
            <v>MARULANDA</v>
          </cell>
          <cell r="H392" t="str">
            <v>800037800</v>
          </cell>
          <cell r="I392" t="str">
            <v>AGRARIO DE COLOMBIA S.A.</v>
          </cell>
          <cell r="J392" t="str">
            <v>AHR</v>
          </cell>
          <cell r="K392" t="str">
            <v>418343001309</v>
          </cell>
          <cell r="L392"/>
          <cell r="M392">
            <v>2085886</v>
          </cell>
        </row>
        <row r="393">
          <cell r="F393">
            <v>890801135</v>
          </cell>
          <cell r="G393" t="str">
            <v>NEIRA</v>
          </cell>
          <cell r="H393" t="str">
            <v>860034313</v>
          </cell>
          <cell r="I393" t="str">
            <v>BANCO DAVIVIENDA S.A.</v>
          </cell>
          <cell r="J393" t="str">
            <v>CRR</v>
          </cell>
          <cell r="K393" t="str">
            <v>257016303</v>
          </cell>
          <cell r="L393"/>
          <cell r="M393">
            <v>25188461</v>
          </cell>
        </row>
        <row r="394">
          <cell r="F394">
            <v>810002963</v>
          </cell>
          <cell r="G394" t="str">
            <v>NORCASIA</v>
          </cell>
          <cell r="H394" t="str">
            <v>800037800</v>
          </cell>
          <cell r="I394" t="str">
            <v>AGRARIO DE COLOMBIA S.A.</v>
          </cell>
          <cell r="J394" t="str">
            <v>AHR</v>
          </cell>
          <cell r="K394" t="str">
            <v>418613001012</v>
          </cell>
          <cell r="L394"/>
          <cell r="M394">
            <v>10099136</v>
          </cell>
        </row>
        <row r="395">
          <cell r="F395">
            <v>890801136</v>
          </cell>
          <cell r="G395" t="str">
            <v>PACORA</v>
          </cell>
          <cell r="H395" t="str">
            <v>860034313</v>
          </cell>
          <cell r="I395" t="str">
            <v>BANCO DAVIVIENDA S.A.</v>
          </cell>
          <cell r="J395" t="str">
            <v>CRR</v>
          </cell>
          <cell r="K395" t="str">
            <v>327020533</v>
          </cell>
          <cell r="L395"/>
          <cell r="M395">
            <v>14771859</v>
          </cell>
        </row>
        <row r="396">
          <cell r="F396">
            <v>890801141</v>
          </cell>
          <cell r="G396" t="str">
            <v>PALESTINA</v>
          </cell>
          <cell r="H396" t="str">
            <v>860034313</v>
          </cell>
          <cell r="I396" t="str">
            <v>BANCO DAVIVIENDA S.A.</v>
          </cell>
          <cell r="J396" t="str">
            <v>CRR</v>
          </cell>
          <cell r="K396" t="str">
            <v>168014124</v>
          </cell>
          <cell r="L396"/>
          <cell r="M396">
            <v>17810416</v>
          </cell>
        </row>
        <row r="397">
          <cell r="F397">
            <v>890801137</v>
          </cell>
          <cell r="G397" t="str">
            <v>PENSILVANIA</v>
          </cell>
          <cell r="H397" t="str">
            <v>860034313</v>
          </cell>
          <cell r="I397" t="str">
            <v>BANCO DAVIVIENDA S.A.</v>
          </cell>
          <cell r="J397" t="str">
            <v>CRR</v>
          </cell>
          <cell r="K397" t="str">
            <v>300018215</v>
          </cell>
          <cell r="L397"/>
          <cell r="M397">
            <v>23562188</v>
          </cell>
        </row>
        <row r="398">
          <cell r="F398">
            <v>890801138</v>
          </cell>
          <cell r="G398" t="str">
            <v>RIOSUCIO</v>
          </cell>
          <cell r="H398" t="str">
            <v>860034313</v>
          </cell>
          <cell r="I398" t="str">
            <v>BANCO DAVIVIENDA S.A.</v>
          </cell>
          <cell r="J398" t="str">
            <v>AHR</v>
          </cell>
          <cell r="K398" t="str">
            <v>319553046</v>
          </cell>
          <cell r="L398"/>
          <cell r="M398">
            <v>65168321</v>
          </cell>
        </row>
        <row r="399">
          <cell r="F399">
            <v>800095461</v>
          </cell>
          <cell r="G399" t="str">
            <v>RISARALDA</v>
          </cell>
          <cell r="H399" t="str">
            <v>800037800</v>
          </cell>
          <cell r="I399" t="str">
            <v>AGRARIO DE COLOMBIA S.A.</v>
          </cell>
          <cell r="J399" t="str">
            <v>AHR</v>
          </cell>
          <cell r="K399" t="str">
            <v>418623004524</v>
          </cell>
          <cell r="L399"/>
          <cell r="M399">
            <v>13040994</v>
          </cell>
        </row>
        <row r="400">
          <cell r="F400">
            <v>890801131</v>
          </cell>
          <cell r="G400" t="str">
            <v>SALAMINA</v>
          </cell>
          <cell r="H400" t="str">
            <v>860034313</v>
          </cell>
          <cell r="I400" t="str">
            <v>BANCO DAVIVIENDA S.A.</v>
          </cell>
          <cell r="J400" t="str">
            <v>CRR</v>
          </cell>
          <cell r="K400" t="str">
            <v>325032274</v>
          </cell>
          <cell r="L400"/>
          <cell r="M400">
            <v>16657389</v>
          </cell>
        </row>
        <row r="401">
          <cell r="F401">
            <v>890801149</v>
          </cell>
          <cell r="G401" t="str">
            <v>SAMANA</v>
          </cell>
          <cell r="H401" t="str">
            <v>800037800</v>
          </cell>
          <cell r="I401" t="str">
            <v>AGRARIO DE COLOMBIA S.A.</v>
          </cell>
          <cell r="J401" t="str">
            <v>AHR</v>
          </cell>
          <cell r="K401" t="str">
            <v>418533020563</v>
          </cell>
          <cell r="L401"/>
          <cell r="M401">
            <v>26734190</v>
          </cell>
        </row>
        <row r="402">
          <cell r="F402">
            <v>810001998</v>
          </cell>
          <cell r="G402" t="str">
            <v>SAN JOSE</v>
          </cell>
          <cell r="H402" t="str">
            <v>800037800</v>
          </cell>
          <cell r="I402" t="str">
            <v>AGRARIO DE COLOMBIA S.A.</v>
          </cell>
          <cell r="J402" t="str">
            <v>AHR</v>
          </cell>
          <cell r="K402" t="str">
            <v>418703001471</v>
          </cell>
          <cell r="L402"/>
          <cell r="M402">
            <v>6322939</v>
          </cell>
        </row>
        <row r="403">
          <cell r="F403">
            <v>890801150</v>
          </cell>
          <cell r="G403" t="str">
            <v>SUPIA</v>
          </cell>
          <cell r="H403" t="str">
            <v>860034313</v>
          </cell>
          <cell r="I403" t="str">
            <v>BANCO DAVIVIENDA S.A.</v>
          </cell>
          <cell r="J403" t="str">
            <v>CRR</v>
          </cell>
          <cell r="K403" t="str">
            <v>321023780</v>
          </cell>
          <cell r="L403"/>
          <cell r="M403">
            <v>37326177</v>
          </cell>
        </row>
        <row r="404">
          <cell r="F404">
            <v>890801151</v>
          </cell>
          <cell r="G404" t="str">
            <v>VICTORIA</v>
          </cell>
          <cell r="H404" t="str">
            <v>860002964</v>
          </cell>
          <cell r="I404" t="str">
            <v>BANCO DE BOGOTA S. A.</v>
          </cell>
          <cell r="J404" t="str">
            <v>CRR</v>
          </cell>
          <cell r="K404" t="str">
            <v>390044550</v>
          </cell>
          <cell r="L404"/>
          <cell r="M404">
            <v>11542145</v>
          </cell>
        </row>
        <row r="405">
          <cell r="F405">
            <v>890801152</v>
          </cell>
          <cell r="G405" t="str">
            <v>VILLAMARIA</v>
          </cell>
          <cell r="H405" t="str">
            <v>860034313</v>
          </cell>
          <cell r="I405" t="str">
            <v>BANCO DAVIVIENDA S.A.</v>
          </cell>
          <cell r="J405" t="str">
            <v>CRR</v>
          </cell>
          <cell r="K405" t="str">
            <v>260016779</v>
          </cell>
          <cell r="L405"/>
          <cell r="M405">
            <v>42523428</v>
          </cell>
        </row>
        <row r="406">
          <cell r="F406">
            <v>800090833</v>
          </cell>
          <cell r="G406" t="str">
            <v>VITERBO</v>
          </cell>
          <cell r="H406" t="str">
            <v>800037800</v>
          </cell>
          <cell r="I406" t="str">
            <v>AGRARIO DE COLOMBIA S.A.</v>
          </cell>
          <cell r="J406" t="str">
            <v>AHR</v>
          </cell>
          <cell r="K406" t="str">
            <v>418553009949</v>
          </cell>
          <cell r="L406"/>
          <cell r="M406">
            <v>12702817</v>
          </cell>
        </row>
        <row r="407">
          <cell r="F407">
            <v>891190431</v>
          </cell>
          <cell r="G407" t="str">
            <v>ALBANIA</v>
          </cell>
          <cell r="H407" t="str">
            <v>800037800</v>
          </cell>
          <cell r="I407" t="str">
            <v>AGRARIO DE COLOMBIA S.A.</v>
          </cell>
          <cell r="J407" t="str">
            <v>AHR</v>
          </cell>
          <cell r="K407" t="str">
            <v>475013004976</v>
          </cell>
          <cell r="L407"/>
          <cell r="M407">
            <v>9542817</v>
          </cell>
        </row>
        <row r="408">
          <cell r="F408">
            <v>800095734</v>
          </cell>
          <cell r="G408" t="str">
            <v>BELEN DE LOS ANDAQUIES</v>
          </cell>
          <cell r="H408" t="str">
            <v>800037800</v>
          </cell>
          <cell r="I408" t="str">
            <v>AGRARIO DE COLOMBIA S.A.</v>
          </cell>
          <cell r="J408" t="str">
            <v>AHR</v>
          </cell>
          <cell r="K408" t="str">
            <v>475103002141</v>
          </cell>
          <cell r="L408"/>
          <cell r="M408">
            <v>20749259</v>
          </cell>
        </row>
        <row r="409">
          <cell r="F409">
            <v>800095754</v>
          </cell>
          <cell r="G409" t="str">
            <v>CARTAGENA DEL CHAIRA</v>
          </cell>
          <cell r="H409" t="str">
            <v>890300279</v>
          </cell>
          <cell r="I409" t="str">
            <v>BANCO DE OCCIDENTE</v>
          </cell>
          <cell r="J409" t="str">
            <v>CRR</v>
          </cell>
          <cell r="K409" t="str">
            <v>500060439</v>
          </cell>
          <cell r="L409"/>
          <cell r="M409">
            <v>93477072</v>
          </cell>
        </row>
        <row r="410">
          <cell r="F410">
            <v>800095757</v>
          </cell>
          <cell r="G410" t="str">
            <v>CURILLO</v>
          </cell>
          <cell r="H410" t="str">
            <v>860003020</v>
          </cell>
          <cell r="I410" t="str">
            <v>BANCO BBVA S.A.</v>
          </cell>
          <cell r="J410" t="str">
            <v>CRR</v>
          </cell>
          <cell r="K410" t="str">
            <v>364003525</v>
          </cell>
          <cell r="L410"/>
          <cell r="M410">
            <v>18339872</v>
          </cell>
        </row>
        <row r="411">
          <cell r="F411">
            <v>800095760</v>
          </cell>
          <cell r="G411" t="str">
            <v>EL DONCELLO</v>
          </cell>
          <cell r="H411" t="str">
            <v>800037800</v>
          </cell>
          <cell r="I411" t="str">
            <v>AGRARIO DE COLOMBIA S.A.</v>
          </cell>
          <cell r="J411" t="str">
            <v>AHR</v>
          </cell>
          <cell r="K411" t="str">
            <v>475203008471</v>
          </cell>
          <cell r="L411"/>
          <cell r="M411">
            <v>33986415</v>
          </cell>
        </row>
        <row r="412">
          <cell r="F412">
            <v>800095763</v>
          </cell>
          <cell r="G412" t="str">
            <v>EL PAUJIL</v>
          </cell>
          <cell r="H412" t="str">
            <v>800037800</v>
          </cell>
          <cell r="I412" t="str">
            <v>AGRARIO DE COLOMBIA S.A.</v>
          </cell>
          <cell r="J412" t="str">
            <v>AHR</v>
          </cell>
          <cell r="K412" t="str">
            <v>475253002229</v>
          </cell>
          <cell r="L412"/>
          <cell r="M412">
            <v>25897489</v>
          </cell>
        </row>
        <row r="413">
          <cell r="F413">
            <v>800095770</v>
          </cell>
          <cell r="G413" t="str">
            <v>LA MONTAÑITA</v>
          </cell>
          <cell r="H413" t="str">
            <v>860002964</v>
          </cell>
          <cell r="I413" t="str">
            <v>BANCO DE BOGOTA S. A.</v>
          </cell>
          <cell r="J413" t="str">
            <v>CRR</v>
          </cell>
          <cell r="K413" t="str">
            <v>312073463</v>
          </cell>
          <cell r="L413"/>
          <cell r="M413">
            <v>32674355</v>
          </cell>
        </row>
        <row r="414">
          <cell r="F414">
            <v>800067452</v>
          </cell>
          <cell r="G414" t="str">
            <v>MILAN</v>
          </cell>
          <cell r="H414" t="str">
            <v>800037800</v>
          </cell>
          <cell r="I414" t="str">
            <v>AGRARIO DE COLOMBIA S.A.</v>
          </cell>
          <cell r="J414" t="str">
            <v>AHR</v>
          </cell>
          <cell r="K414" t="str">
            <v>475453001073</v>
          </cell>
          <cell r="L414"/>
          <cell r="M414">
            <v>29110133</v>
          </cell>
        </row>
        <row r="415">
          <cell r="F415">
            <v>800095773</v>
          </cell>
          <cell r="G415" t="str">
            <v>MORELIA</v>
          </cell>
          <cell r="H415" t="str">
            <v>860002964</v>
          </cell>
          <cell r="I415" t="str">
            <v>BANCO DE BOGOTA S. A.</v>
          </cell>
          <cell r="J415" t="str">
            <v>CRR</v>
          </cell>
          <cell r="K415" t="str">
            <v>312074602</v>
          </cell>
          <cell r="L415"/>
          <cell r="M415">
            <v>6287939</v>
          </cell>
        </row>
        <row r="416">
          <cell r="F416">
            <v>800095775</v>
          </cell>
          <cell r="G416" t="str">
            <v>PUERTO RICO</v>
          </cell>
          <cell r="H416" t="str">
            <v>800037800</v>
          </cell>
          <cell r="I416" t="str">
            <v>AGRARIO DE COLOMBIA S.A.</v>
          </cell>
          <cell r="J416" t="str">
            <v>AHR</v>
          </cell>
          <cell r="K416" t="str">
            <v>475603006206</v>
          </cell>
          <cell r="L416"/>
          <cell r="M416">
            <v>67203712</v>
          </cell>
        </row>
        <row r="417">
          <cell r="F417">
            <v>800095782</v>
          </cell>
          <cell r="G417" t="str">
            <v>SAN JOSE DEL FRAGUA</v>
          </cell>
          <cell r="H417" t="str">
            <v>800037800</v>
          </cell>
          <cell r="I417" t="str">
            <v>AGRARIO DE COLOMBIA S.A.</v>
          </cell>
          <cell r="J417" t="str">
            <v>AHR</v>
          </cell>
          <cell r="K417" t="str">
            <v>475103002158</v>
          </cell>
          <cell r="L417"/>
          <cell r="M417">
            <v>30938483</v>
          </cell>
        </row>
        <row r="418">
          <cell r="F418">
            <v>800095785</v>
          </cell>
          <cell r="G418" t="str">
            <v>SAN VICENTE DEL CAGUAN</v>
          </cell>
          <cell r="H418" t="str">
            <v>890903938</v>
          </cell>
          <cell r="I418" t="str">
            <v>BANCOLOMBIA S.A.</v>
          </cell>
          <cell r="J418" t="str">
            <v>CRR</v>
          </cell>
          <cell r="K418" t="str">
            <v>47395158791</v>
          </cell>
          <cell r="L418"/>
          <cell r="M418">
            <v>153900947</v>
          </cell>
        </row>
        <row r="419">
          <cell r="F419">
            <v>800095786</v>
          </cell>
          <cell r="G419" t="str">
            <v>SOLANO</v>
          </cell>
          <cell r="H419" t="str">
            <v>800037800</v>
          </cell>
          <cell r="I419" t="str">
            <v>AGRARIO DE COLOMBIA S.A.</v>
          </cell>
          <cell r="J419" t="str">
            <v>AHR</v>
          </cell>
          <cell r="K419" t="str">
            <v>475673002518</v>
          </cell>
          <cell r="L419"/>
          <cell r="M419">
            <v>34981214</v>
          </cell>
        </row>
        <row r="420">
          <cell r="F420">
            <v>800095788</v>
          </cell>
          <cell r="G420" t="str">
            <v>SOLITA</v>
          </cell>
          <cell r="H420" t="str">
            <v>890903938</v>
          </cell>
          <cell r="I420" t="str">
            <v>BANCOLOMBIA S.A.</v>
          </cell>
          <cell r="J420" t="str">
            <v>CRR</v>
          </cell>
          <cell r="K420" t="str">
            <v>46608320493</v>
          </cell>
          <cell r="L420"/>
          <cell r="M420">
            <v>14318731</v>
          </cell>
        </row>
        <row r="421">
          <cell r="F421">
            <v>800050407</v>
          </cell>
          <cell r="G421" t="str">
            <v>VALPARAISO</v>
          </cell>
          <cell r="H421" t="str">
            <v>800037800</v>
          </cell>
          <cell r="I421" t="str">
            <v>AGRARIO DE COLOMBIA S.A.</v>
          </cell>
          <cell r="J421" t="str">
            <v>AHR</v>
          </cell>
          <cell r="K421" t="str">
            <v>475803001411</v>
          </cell>
          <cell r="L421"/>
          <cell r="M421">
            <v>13066723</v>
          </cell>
        </row>
        <row r="422">
          <cell r="F422">
            <v>891502664</v>
          </cell>
          <cell r="G422" t="str">
            <v>ALMAGUER</v>
          </cell>
          <cell r="H422" t="str">
            <v>800037800</v>
          </cell>
          <cell r="I422" t="str">
            <v>AGRARIO DE COLOMBIA S.A.</v>
          </cell>
          <cell r="J422" t="str">
            <v>AHR</v>
          </cell>
          <cell r="K422" t="str">
            <v>421713001541</v>
          </cell>
          <cell r="L422"/>
          <cell r="M422">
            <v>27079175</v>
          </cell>
        </row>
        <row r="423">
          <cell r="F423">
            <v>891500725</v>
          </cell>
          <cell r="G423" t="str">
            <v>ARGELIA</v>
          </cell>
          <cell r="H423" t="str">
            <v>800037800</v>
          </cell>
          <cell r="I423" t="str">
            <v>AGRARIO DE COLOMBIA S.A.</v>
          </cell>
          <cell r="J423" t="str">
            <v>AHR</v>
          </cell>
          <cell r="K423" t="str">
            <v>421153005309</v>
          </cell>
          <cell r="L423"/>
          <cell r="M423">
            <v>58845435</v>
          </cell>
        </row>
        <row r="424">
          <cell r="F424">
            <v>891500869</v>
          </cell>
          <cell r="G424" t="str">
            <v>BALBOA</v>
          </cell>
          <cell r="H424" t="str">
            <v>800037800</v>
          </cell>
          <cell r="I424" t="str">
            <v>AGRARIO DE COLOMBIA S.A.</v>
          </cell>
          <cell r="J424" t="str">
            <v>AHR</v>
          </cell>
          <cell r="K424" t="str">
            <v>421033001911</v>
          </cell>
          <cell r="L424"/>
          <cell r="M424">
            <v>37535543</v>
          </cell>
        </row>
        <row r="425">
          <cell r="F425">
            <v>800095961</v>
          </cell>
          <cell r="G425" t="str">
            <v>BOLIVAR</v>
          </cell>
          <cell r="H425" t="str">
            <v>800037800</v>
          </cell>
          <cell r="I425" t="str">
            <v>AGRARIO DE COLOMBIA S.A.</v>
          </cell>
          <cell r="J425" t="str">
            <v>AHR</v>
          </cell>
          <cell r="K425" t="str">
            <v>421043000506</v>
          </cell>
          <cell r="L425"/>
          <cell r="M425">
            <v>51583789</v>
          </cell>
        </row>
        <row r="426">
          <cell r="F426">
            <v>891502307</v>
          </cell>
          <cell r="G426" t="str">
            <v>BUENOS AIRES</v>
          </cell>
          <cell r="H426" t="str">
            <v>800037800</v>
          </cell>
          <cell r="I426" t="str">
            <v>AGRARIO DE COLOMBIA S.A.</v>
          </cell>
          <cell r="J426" t="str">
            <v>AHR</v>
          </cell>
          <cell r="K426" t="str">
            <v>421283001704</v>
          </cell>
          <cell r="L426"/>
          <cell r="M426">
            <v>43589047</v>
          </cell>
        </row>
        <row r="427">
          <cell r="F427">
            <v>891500864</v>
          </cell>
          <cell r="G427" t="str">
            <v>CAJIBIO</v>
          </cell>
          <cell r="H427" t="str">
            <v>800037800</v>
          </cell>
          <cell r="I427" t="str">
            <v>AGRARIO DE COLOMBIA S.A.</v>
          </cell>
          <cell r="J427" t="str">
            <v>AHR</v>
          </cell>
          <cell r="K427" t="str">
            <v>421053000644</v>
          </cell>
          <cell r="L427"/>
          <cell r="M427">
            <v>70297453</v>
          </cell>
        </row>
        <row r="428">
          <cell r="F428">
            <v>891501723</v>
          </cell>
          <cell r="G428" t="str">
            <v>CALDONO</v>
          </cell>
          <cell r="H428" t="str">
            <v>800037800</v>
          </cell>
          <cell r="I428" t="str">
            <v>AGRARIO DE COLOMBIA S.A.</v>
          </cell>
          <cell r="J428" t="str">
            <v>AHR</v>
          </cell>
          <cell r="K428" t="str">
            <v>421103000144</v>
          </cell>
          <cell r="L428"/>
          <cell r="M428">
            <v>110301631</v>
          </cell>
        </row>
        <row r="429">
          <cell r="F429">
            <v>891501292</v>
          </cell>
          <cell r="G429" t="str">
            <v>CALOTO</v>
          </cell>
          <cell r="H429" t="str">
            <v>860034313</v>
          </cell>
          <cell r="I429" t="str">
            <v>BANCO DAVIVIENDA S.A.</v>
          </cell>
          <cell r="J429" t="str">
            <v>CRR</v>
          </cell>
          <cell r="K429" t="str">
            <v>346043060</v>
          </cell>
          <cell r="L429"/>
          <cell r="M429">
            <v>61407147</v>
          </cell>
        </row>
        <row r="430">
          <cell r="F430">
            <v>891501283</v>
          </cell>
          <cell r="G430" t="str">
            <v>CORINTO</v>
          </cell>
          <cell r="H430" t="str">
            <v>800037800</v>
          </cell>
          <cell r="I430" t="str">
            <v>AGRARIO DE COLOMBIA S.A.</v>
          </cell>
          <cell r="J430" t="str">
            <v>AHR</v>
          </cell>
          <cell r="K430" t="str">
            <v>421143005221</v>
          </cell>
          <cell r="L430"/>
          <cell r="M430">
            <v>37655744</v>
          </cell>
        </row>
        <row r="431">
          <cell r="F431">
            <v>891500978</v>
          </cell>
          <cell r="G431" t="str">
            <v>EL TAMBO</v>
          </cell>
          <cell r="H431" t="str">
            <v>860007738</v>
          </cell>
          <cell r="I431" t="str">
            <v>BANCO POPULAR S. A.</v>
          </cell>
          <cell r="J431" t="str">
            <v>CRR</v>
          </cell>
          <cell r="K431" t="str">
            <v>290022607</v>
          </cell>
          <cell r="L431"/>
          <cell r="M431">
            <v>82624865</v>
          </cell>
        </row>
        <row r="432">
          <cell r="F432">
            <v>800188492</v>
          </cell>
          <cell r="G432" t="str">
            <v>FLORENCIA</v>
          </cell>
          <cell r="H432" t="str">
            <v>800037800</v>
          </cell>
          <cell r="I432" t="str">
            <v>AGRARIO DE COLOMBIA S.A.</v>
          </cell>
          <cell r="J432" t="str">
            <v>AHR</v>
          </cell>
          <cell r="K432" t="str">
            <v>448423030446</v>
          </cell>
          <cell r="L432"/>
          <cell r="M432">
            <v>7041719</v>
          </cell>
        </row>
        <row r="433">
          <cell r="F433">
            <v>900127183</v>
          </cell>
          <cell r="G433" t="str">
            <v>GUACHENE</v>
          </cell>
          <cell r="H433" t="str">
            <v>890903938</v>
          </cell>
          <cell r="I433" t="str">
            <v>BANCOLOMBIA S.A.</v>
          </cell>
          <cell r="J433" t="str">
            <v>CRR</v>
          </cell>
          <cell r="K433" t="str">
            <v>82935279061</v>
          </cell>
          <cell r="L433"/>
          <cell r="M433">
            <v>22105233</v>
          </cell>
        </row>
        <row r="434">
          <cell r="F434">
            <v>800084378</v>
          </cell>
          <cell r="G434" t="str">
            <v>GUAPI</v>
          </cell>
          <cell r="H434" t="str">
            <v>860007738</v>
          </cell>
          <cell r="I434" t="str">
            <v>BANCO POPULAR S. A.</v>
          </cell>
          <cell r="J434" t="str">
            <v>CRR</v>
          </cell>
          <cell r="K434" t="str">
            <v>290022409</v>
          </cell>
          <cell r="L434"/>
          <cell r="M434">
            <v>140202917</v>
          </cell>
        </row>
        <row r="435">
          <cell r="F435">
            <v>800004741</v>
          </cell>
          <cell r="G435" t="str">
            <v>INZA</v>
          </cell>
          <cell r="H435" t="str">
            <v>800037800</v>
          </cell>
          <cell r="I435" t="str">
            <v>AGRARIO DE COLOMBIA S.A.</v>
          </cell>
          <cell r="J435" t="str">
            <v>AHR</v>
          </cell>
          <cell r="K435" t="str">
            <v>421203002901</v>
          </cell>
          <cell r="L435"/>
          <cell r="M435">
            <v>55117409</v>
          </cell>
        </row>
        <row r="436">
          <cell r="F436">
            <v>891501047</v>
          </cell>
          <cell r="G436" t="str">
            <v>JAMBALO</v>
          </cell>
          <cell r="H436" t="str">
            <v>800037800</v>
          </cell>
          <cell r="I436" t="str">
            <v>AGRARIO DE COLOMBIA S.A.</v>
          </cell>
          <cell r="J436" t="str">
            <v>AHR</v>
          </cell>
          <cell r="K436" t="str">
            <v>421323000366</v>
          </cell>
          <cell r="L436"/>
          <cell r="M436">
            <v>29224569</v>
          </cell>
        </row>
        <row r="437">
          <cell r="F437">
            <v>891502169</v>
          </cell>
          <cell r="G437" t="str">
            <v>LA SIERRA</v>
          </cell>
          <cell r="H437" t="str">
            <v>860007738</v>
          </cell>
          <cell r="I437" t="str">
            <v>BANCO POPULAR S. A.</v>
          </cell>
          <cell r="J437" t="str">
            <v>CRR</v>
          </cell>
          <cell r="K437" t="str">
            <v>290022375</v>
          </cell>
          <cell r="L437"/>
          <cell r="M437">
            <v>17080745</v>
          </cell>
        </row>
        <row r="438">
          <cell r="F438">
            <v>891500997</v>
          </cell>
          <cell r="G438" t="str">
            <v>LA VEGA</v>
          </cell>
          <cell r="H438" t="str">
            <v>800037800</v>
          </cell>
          <cell r="I438" t="str">
            <v>AGRARIO DE COLOMBIA S.A.</v>
          </cell>
          <cell r="J438" t="str">
            <v>AHR</v>
          </cell>
          <cell r="K438" t="str">
            <v>421723004441</v>
          </cell>
          <cell r="L438"/>
          <cell r="M438">
            <v>19559187</v>
          </cell>
        </row>
        <row r="439">
          <cell r="F439">
            <v>800051168</v>
          </cell>
          <cell r="G439" t="str">
            <v>LOPEZ DE MICAY</v>
          </cell>
          <cell r="H439" t="str">
            <v>800037800</v>
          </cell>
          <cell r="I439" t="str">
            <v>AGRARIO DE COLOMBIA S.A.</v>
          </cell>
          <cell r="J439" t="str">
            <v>AHR</v>
          </cell>
          <cell r="K439" t="str">
            <v>421393002498</v>
          </cell>
          <cell r="L439"/>
          <cell r="M439">
            <v>84490367</v>
          </cell>
        </row>
        <row r="440">
          <cell r="F440">
            <v>891502397</v>
          </cell>
          <cell r="G440" t="str">
            <v>MERCADERES</v>
          </cell>
          <cell r="H440" t="str">
            <v>800037800</v>
          </cell>
          <cell r="I440" t="str">
            <v>AGRARIO DE COLOMBIA S.A.</v>
          </cell>
          <cell r="J440" t="str">
            <v>AHR</v>
          </cell>
          <cell r="K440" t="str">
            <v>421163000852</v>
          </cell>
          <cell r="L440"/>
          <cell r="M440">
            <v>23821461</v>
          </cell>
        </row>
        <row r="441">
          <cell r="F441">
            <v>891500841</v>
          </cell>
          <cell r="G441" t="str">
            <v>MIRANDA</v>
          </cell>
          <cell r="H441" t="str">
            <v>890903938</v>
          </cell>
          <cell r="I441" t="str">
            <v>BANCOLOMBIA S.A.</v>
          </cell>
          <cell r="J441" t="str">
            <v>CRR</v>
          </cell>
          <cell r="K441" t="str">
            <v>86608499352</v>
          </cell>
          <cell r="L441"/>
          <cell r="M441">
            <v>36386653</v>
          </cell>
        </row>
        <row r="442">
          <cell r="F442">
            <v>891500982</v>
          </cell>
          <cell r="G442" t="str">
            <v>MORALES</v>
          </cell>
          <cell r="H442" t="str">
            <v>800037800</v>
          </cell>
          <cell r="I442" t="str">
            <v>AGRARIO DE COLOMBIA S.A.</v>
          </cell>
          <cell r="J442" t="str">
            <v>AHR</v>
          </cell>
          <cell r="K442" t="str">
            <v>421063000571</v>
          </cell>
          <cell r="L442"/>
          <cell r="M442">
            <v>80939225</v>
          </cell>
        </row>
        <row r="443">
          <cell r="F443">
            <v>800095978</v>
          </cell>
          <cell r="G443" t="str">
            <v>PADILLA</v>
          </cell>
          <cell r="H443" t="str">
            <v>800037800</v>
          </cell>
          <cell r="I443" t="str">
            <v>AGRARIO DE COLOMBIA S.A.</v>
          </cell>
          <cell r="J443" t="str">
            <v>AHR</v>
          </cell>
          <cell r="K443" t="str">
            <v>421263001351</v>
          </cell>
          <cell r="L443"/>
          <cell r="M443">
            <v>10000555</v>
          </cell>
        </row>
        <row r="444">
          <cell r="F444">
            <v>800095980</v>
          </cell>
          <cell r="G444" t="str">
            <v>PAEZ</v>
          </cell>
          <cell r="H444" t="str">
            <v>800037800</v>
          </cell>
          <cell r="I444" t="str">
            <v>AGRARIO DE COLOMBIA S.A.</v>
          </cell>
          <cell r="J444" t="str">
            <v>AHR</v>
          </cell>
          <cell r="K444" t="str">
            <v>421403003722</v>
          </cell>
          <cell r="L444"/>
          <cell r="M444">
            <v>104125987</v>
          </cell>
        </row>
        <row r="445">
          <cell r="F445">
            <v>891502194</v>
          </cell>
          <cell r="G445" t="str">
            <v>PATIA (EL BORDO)</v>
          </cell>
          <cell r="H445" t="str">
            <v>800037800</v>
          </cell>
          <cell r="I445" t="str">
            <v>AGRARIO DE COLOMBIA S.A.</v>
          </cell>
          <cell r="J445" t="str">
            <v>AHR</v>
          </cell>
          <cell r="K445" t="str">
            <v>421023003118</v>
          </cell>
          <cell r="L445"/>
          <cell r="M445">
            <v>56274017</v>
          </cell>
        </row>
        <row r="446">
          <cell r="F446">
            <v>817000992</v>
          </cell>
          <cell r="G446" t="str">
            <v>PIAMONTE</v>
          </cell>
          <cell r="H446" t="str">
            <v>860003020</v>
          </cell>
          <cell r="I446" t="str">
            <v>BANCO BBVA S.A.</v>
          </cell>
          <cell r="J446" t="str">
            <v>CRR</v>
          </cell>
          <cell r="K446" t="str">
            <v>0721520100007300</v>
          </cell>
          <cell r="L446"/>
          <cell r="M446">
            <v>20276565</v>
          </cell>
        </row>
        <row r="447">
          <cell r="F447">
            <v>891500856</v>
          </cell>
          <cell r="G447" t="str">
            <v>PIENDAMO</v>
          </cell>
          <cell r="H447" t="str">
            <v>800037800</v>
          </cell>
          <cell r="I447" t="str">
            <v>AGRARIO DE COLOMBIA S.A.</v>
          </cell>
          <cell r="J447" t="str">
            <v>AHR</v>
          </cell>
          <cell r="K447" t="str">
            <v>469223008346</v>
          </cell>
          <cell r="L447"/>
          <cell r="M447">
            <v>56549874</v>
          </cell>
        </row>
        <row r="448">
          <cell r="F448">
            <v>891500580</v>
          </cell>
          <cell r="G448" t="str">
            <v>PUERTO TEJADA</v>
          </cell>
          <cell r="H448" t="str">
            <v>860002964</v>
          </cell>
          <cell r="I448" t="str">
            <v>BANCO DE BOGOTA S. A.</v>
          </cell>
          <cell r="J448" t="str">
            <v>AHR</v>
          </cell>
          <cell r="K448" t="str">
            <v>181071317</v>
          </cell>
          <cell r="L448"/>
          <cell r="M448">
            <v>40414801</v>
          </cell>
        </row>
        <row r="449">
          <cell r="F449">
            <v>891500721</v>
          </cell>
          <cell r="G449" t="str">
            <v>PURACE</v>
          </cell>
          <cell r="H449" t="str">
            <v>890903938</v>
          </cell>
          <cell r="I449" t="str">
            <v>BANCOLOMBIA S.A.</v>
          </cell>
          <cell r="J449" t="str">
            <v>CRR</v>
          </cell>
          <cell r="K449" t="str">
            <v>86808298417</v>
          </cell>
          <cell r="L449"/>
          <cell r="M449">
            <v>29225412</v>
          </cell>
        </row>
        <row r="450">
          <cell r="F450">
            <v>800095983</v>
          </cell>
          <cell r="G450" t="str">
            <v>ROSAS</v>
          </cell>
          <cell r="H450" t="str">
            <v>800037800</v>
          </cell>
          <cell r="I450" t="str">
            <v>AGRARIO DE COLOMBIA S.A.</v>
          </cell>
          <cell r="J450" t="str">
            <v>AHR</v>
          </cell>
          <cell r="K450" t="str">
            <v>421083000363</v>
          </cell>
          <cell r="L450"/>
          <cell r="M450">
            <v>10704245</v>
          </cell>
        </row>
        <row r="451">
          <cell r="F451">
            <v>891502482</v>
          </cell>
          <cell r="G451" t="str">
            <v>SAN SEBASTIAN</v>
          </cell>
          <cell r="H451" t="str">
            <v>890903938</v>
          </cell>
          <cell r="I451" t="str">
            <v>BANCOLOMBIA S.A.</v>
          </cell>
          <cell r="J451" t="str">
            <v>CRR</v>
          </cell>
          <cell r="K451" t="str">
            <v>86808372391</v>
          </cell>
          <cell r="L451"/>
          <cell r="M451">
            <v>8830522</v>
          </cell>
        </row>
        <row r="452">
          <cell r="F452">
            <v>891500269</v>
          </cell>
          <cell r="G452" t="str">
            <v>SANTANDER DE QUILICHAO</v>
          </cell>
          <cell r="H452" t="str">
            <v>890300279</v>
          </cell>
          <cell r="I452" t="str">
            <v>BANCO DE OCCIDENTE</v>
          </cell>
          <cell r="J452" t="str">
            <v>AHR</v>
          </cell>
          <cell r="K452" t="str">
            <v>043820323</v>
          </cell>
          <cell r="L452"/>
          <cell r="M452">
            <v>150373240</v>
          </cell>
        </row>
        <row r="453">
          <cell r="F453">
            <v>800095984</v>
          </cell>
          <cell r="G453" t="str">
            <v>SANTA ROSA</v>
          </cell>
          <cell r="H453" t="str">
            <v>860003020</v>
          </cell>
          <cell r="I453" t="str">
            <v>BANCO BBVA S.A.</v>
          </cell>
          <cell r="J453" t="str">
            <v>CRR</v>
          </cell>
          <cell r="K453" t="str">
            <v>721007540</v>
          </cell>
          <cell r="L453"/>
          <cell r="M453">
            <v>11716767</v>
          </cell>
        </row>
        <row r="454">
          <cell r="F454">
            <v>800095986</v>
          </cell>
          <cell r="G454" t="str">
            <v>SILVIA</v>
          </cell>
          <cell r="H454" t="str">
            <v>860007738</v>
          </cell>
          <cell r="I454" t="str">
            <v>BANCO POPULAR S. A.</v>
          </cell>
          <cell r="J454" t="str">
            <v>CRR</v>
          </cell>
          <cell r="K454" t="str">
            <v>290022466</v>
          </cell>
          <cell r="L454"/>
          <cell r="M454">
            <v>51516126</v>
          </cell>
        </row>
        <row r="455">
          <cell r="F455">
            <v>891501277</v>
          </cell>
          <cell r="G455" t="str">
            <v>SOTARA</v>
          </cell>
          <cell r="H455" t="str">
            <v>800037800</v>
          </cell>
          <cell r="I455" t="str">
            <v>AGRARIO DE COLOMBIA S.A.</v>
          </cell>
          <cell r="J455" t="str">
            <v>AHR</v>
          </cell>
          <cell r="K455" t="str">
            <v>421343000524</v>
          </cell>
          <cell r="L455"/>
          <cell r="M455">
            <v>10130393</v>
          </cell>
        </row>
        <row r="456">
          <cell r="F456">
            <v>800117687</v>
          </cell>
          <cell r="G456" t="str">
            <v>SUAREZ</v>
          </cell>
          <cell r="H456" t="str">
            <v>860034313</v>
          </cell>
          <cell r="I456" t="str">
            <v>BANCO DAVIVIENDA S.A.</v>
          </cell>
          <cell r="J456" t="str">
            <v>CRR</v>
          </cell>
          <cell r="K456" t="str">
            <v>346043433</v>
          </cell>
          <cell r="L456"/>
          <cell r="M456">
            <v>52407213</v>
          </cell>
        </row>
        <row r="457">
          <cell r="F457">
            <v>817003440</v>
          </cell>
          <cell r="G457" t="str">
            <v>SUCRE</v>
          </cell>
          <cell r="H457" t="str">
            <v>860034313</v>
          </cell>
          <cell r="I457" t="str">
            <v>BANCO DAVIVIENDA S.A.</v>
          </cell>
          <cell r="J457" t="str">
            <v>AHR</v>
          </cell>
          <cell r="K457" t="str">
            <v>307688465</v>
          </cell>
          <cell r="L457"/>
          <cell r="M457">
            <v>9917067</v>
          </cell>
        </row>
        <row r="458">
          <cell r="F458">
            <v>891500742</v>
          </cell>
          <cell r="G458" t="str">
            <v>TIMBIO</v>
          </cell>
          <cell r="H458" t="str">
            <v>860007738</v>
          </cell>
          <cell r="I458" t="str">
            <v>BANCO POPULAR S. A.</v>
          </cell>
          <cell r="J458" t="str">
            <v>CRR</v>
          </cell>
          <cell r="K458" t="str">
            <v>290022540</v>
          </cell>
          <cell r="L458"/>
          <cell r="M458">
            <v>44439460</v>
          </cell>
        </row>
        <row r="459">
          <cell r="F459">
            <v>800051167</v>
          </cell>
          <cell r="G459" t="str">
            <v>TIMBIQUI</v>
          </cell>
          <cell r="H459" t="str">
            <v>800037800</v>
          </cell>
          <cell r="I459" t="str">
            <v>AGRARIO DE COLOMBIA S.A.</v>
          </cell>
          <cell r="J459" t="str">
            <v>AHR</v>
          </cell>
          <cell r="K459" t="str">
            <v>421803001060</v>
          </cell>
          <cell r="L459"/>
          <cell r="M459">
            <v>135264192</v>
          </cell>
        </row>
        <row r="460">
          <cell r="F460">
            <v>891500887</v>
          </cell>
          <cell r="G460" t="str">
            <v>TORIBIO</v>
          </cell>
          <cell r="H460" t="str">
            <v>800037800</v>
          </cell>
          <cell r="I460" t="str">
            <v>AGRARIO DE COLOMBIA S.A.</v>
          </cell>
          <cell r="J460" t="str">
            <v>AHR</v>
          </cell>
          <cell r="K460" t="str">
            <v>421753002516</v>
          </cell>
          <cell r="L460"/>
          <cell r="M460">
            <v>67771477</v>
          </cell>
        </row>
        <row r="461">
          <cell r="F461">
            <v>800031874</v>
          </cell>
          <cell r="G461" t="str">
            <v>TOTORO</v>
          </cell>
          <cell r="H461" t="str">
            <v>860003020</v>
          </cell>
          <cell r="I461" t="str">
            <v>BANCO BBVA S.A.</v>
          </cell>
          <cell r="J461" t="str">
            <v>AHR</v>
          </cell>
          <cell r="K461" t="str">
            <v>0721530200193589</v>
          </cell>
          <cell r="L461"/>
          <cell r="M461">
            <v>42435521</v>
          </cell>
        </row>
        <row r="462">
          <cell r="F462">
            <v>817002675</v>
          </cell>
          <cell r="G462" t="str">
            <v>VILLA RICA</v>
          </cell>
          <cell r="H462" t="str">
            <v>890300279</v>
          </cell>
          <cell r="I462" t="str">
            <v>BANCO DE OCCIDENTE</v>
          </cell>
          <cell r="J462" t="str">
            <v>CRR</v>
          </cell>
          <cell r="K462" t="str">
            <v>43005511</v>
          </cell>
          <cell r="L462"/>
          <cell r="M462">
            <v>21440838</v>
          </cell>
        </row>
        <row r="463">
          <cell r="F463">
            <v>800096561</v>
          </cell>
          <cell r="G463" t="str">
            <v>AGUACHICA</v>
          </cell>
          <cell r="H463" t="str">
            <v>860002964</v>
          </cell>
          <cell r="I463" t="str">
            <v>BANCO DE BOGOTA S. A.</v>
          </cell>
          <cell r="J463" t="str">
            <v>CRR</v>
          </cell>
          <cell r="K463" t="str">
            <v>116057209</v>
          </cell>
          <cell r="L463"/>
          <cell r="M463">
            <v>156524336</v>
          </cell>
        </row>
        <row r="464">
          <cell r="F464">
            <v>800096558</v>
          </cell>
          <cell r="G464" t="str">
            <v>AGUSTIN CODAZZI</v>
          </cell>
          <cell r="H464" t="str">
            <v>800037800</v>
          </cell>
          <cell r="I464" t="str">
            <v>AGRARIO DE COLOMBIA S.A.</v>
          </cell>
          <cell r="J464" t="str">
            <v>AHR</v>
          </cell>
          <cell r="K464" t="str">
            <v>424083004384</v>
          </cell>
          <cell r="L464"/>
          <cell r="M464">
            <v>178555293</v>
          </cell>
        </row>
        <row r="465">
          <cell r="F465">
            <v>892301541</v>
          </cell>
          <cell r="G465" t="str">
            <v>ASTREA</v>
          </cell>
          <cell r="H465" t="str">
            <v>800037800</v>
          </cell>
          <cell r="I465" t="str">
            <v>AGRARIO DE COLOMBIA S.A.</v>
          </cell>
          <cell r="J465" t="str">
            <v>AHR</v>
          </cell>
          <cell r="K465" t="str">
            <v>424023000932</v>
          </cell>
          <cell r="L465"/>
          <cell r="M465">
            <v>61193349</v>
          </cell>
        </row>
        <row r="466">
          <cell r="F466">
            <v>800096576</v>
          </cell>
          <cell r="G466" t="str">
            <v>BECERRIL</v>
          </cell>
          <cell r="H466" t="str">
            <v>860002964</v>
          </cell>
          <cell r="I466" t="str">
            <v>BANCO DE BOGOTA S. A.</v>
          </cell>
          <cell r="J466" t="str">
            <v>CRR</v>
          </cell>
          <cell r="K466" t="str">
            <v>224040725</v>
          </cell>
          <cell r="L466"/>
          <cell r="M466">
            <v>84608439</v>
          </cell>
        </row>
        <row r="467">
          <cell r="F467">
            <v>892301130</v>
          </cell>
          <cell r="G467" t="str">
            <v>BOSCONIA</v>
          </cell>
          <cell r="H467" t="str">
            <v>800037800</v>
          </cell>
          <cell r="I467" t="str">
            <v>AGRARIO DE COLOMBIA S.A.</v>
          </cell>
          <cell r="J467" t="str">
            <v>AHR</v>
          </cell>
          <cell r="K467" t="str">
            <v>424143010486</v>
          </cell>
          <cell r="L467"/>
          <cell r="M467">
            <v>101650743</v>
          </cell>
        </row>
        <row r="468">
          <cell r="F468">
            <v>892300815</v>
          </cell>
          <cell r="G468" t="str">
            <v>CHIMICHAGUA</v>
          </cell>
          <cell r="H468" t="str">
            <v>800037800</v>
          </cell>
          <cell r="I468" t="str">
            <v>AGRARIO DE COLOMBIA S.A.</v>
          </cell>
          <cell r="J468" t="str">
            <v>AHR</v>
          </cell>
          <cell r="K468" t="str">
            <v>424163002129</v>
          </cell>
          <cell r="L468"/>
          <cell r="M468">
            <v>112909755</v>
          </cell>
        </row>
        <row r="469">
          <cell r="F469">
            <v>800096585</v>
          </cell>
          <cell r="G469" t="str">
            <v>CHIRIGUANA</v>
          </cell>
          <cell r="H469" t="str">
            <v>800037800</v>
          </cell>
          <cell r="I469" t="str">
            <v>AGRARIO DE COLOMBIA S.A.</v>
          </cell>
          <cell r="J469" t="str">
            <v>AHR</v>
          </cell>
          <cell r="K469" t="str">
            <v>424223002220</v>
          </cell>
          <cell r="L469"/>
          <cell r="M469">
            <v>72126128</v>
          </cell>
        </row>
        <row r="470">
          <cell r="F470">
            <v>800096580</v>
          </cell>
          <cell r="G470" t="str">
            <v>CURUMANI</v>
          </cell>
          <cell r="H470" t="str">
            <v>860003020</v>
          </cell>
          <cell r="I470" t="str">
            <v>BANCO BBVA S.A.</v>
          </cell>
          <cell r="J470" t="str">
            <v>CRR</v>
          </cell>
          <cell r="K470" t="str">
            <v>0316000100006741</v>
          </cell>
          <cell r="L470"/>
          <cell r="M470">
            <v>88750705</v>
          </cell>
        </row>
        <row r="471">
          <cell r="F471">
            <v>800096587</v>
          </cell>
          <cell r="G471" t="str">
            <v>EL COPEY</v>
          </cell>
          <cell r="H471" t="str">
            <v>800037800</v>
          </cell>
          <cell r="I471" t="str">
            <v>AGRARIO DE COLOMBIA S.A.</v>
          </cell>
          <cell r="J471" t="str">
            <v>AHR</v>
          </cell>
          <cell r="K471" t="str">
            <v>424273000830</v>
          </cell>
          <cell r="L471"/>
          <cell r="M471">
            <v>76623111</v>
          </cell>
        </row>
        <row r="472">
          <cell r="F472">
            <v>800096592</v>
          </cell>
          <cell r="G472" t="str">
            <v>EL PASO</v>
          </cell>
          <cell r="H472" t="str">
            <v>860002964</v>
          </cell>
          <cell r="I472" t="str">
            <v>BANCO DE BOGOTA S. A.</v>
          </cell>
          <cell r="J472" t="str">
            <v>CRR</v>
          </cell>
          <cell r="K472" t="str">
            <v>183034008</v>
          </cell>
          <cell r="L472"/>
          <cell r="M472">
            <v>102054421</v>
          </cell>
        </row>
        <row r="473">
          <cell r="F473">
            <v>800096595</v>
          </cell>
          <cell r="G473" t="str">
            <v>GAMARRA</v>
          </cell>
          <cell r="H473" t="str">
            <v>860034313</v>
          </cell>
          <cell r="I473" t="str">
            <v>BANCO DAVIVIENDA S.A.</v>
          </cell>
          <cell r="J473" t="str">
            <v>CRR</v>
          </cell>
          <cell r="K473" t="str">
            <v>206017840</v>
          </cell>
          <cell r="L473"/>
          <cell r="M473">
            <v>22857650</v>
          </cell>
        </row>
        <row r="474">
          <cell r="F474">
            <v>800096597</v>
          </cell>
          <cell r="G474" t="str">
            <v>GONZALEZ</v>
          </cell>
          <cell r="H474" t="str">
            <v>860002964</v>
          </cell>
          <cell r="I474" t="str">
            <v>BANCO DE BOGOTA S. A.</v>
          </cell>
          <cell r="J474" t="str">
            <v>CRR</v>
          </cell>
          <cell r="K474" t="str">
            <v>446051484</v>
          </cell>
          <cell r="L474"/>
          <cell r="M474">
            <v>7654882</v>
          </cell>
        </row>
        <row r="475">
          <cell r="F475">
            <v>800096599</v>
          </cell>
          <cell r="G475" t="str">
            <v>LA GLORIA</v>
          </cell>
          <cell r="H475" t="str">
            <v>800037800</v>
          </cell>
          <cell r="I475" t="str">
            <v>AGRARIO DE COLOMBIA S.A.</v>
          </cell>
          <cell r="J475" t="str">
            <v>AHR</v>
          </cell>
          <cell r="K475" t="str">
            <v>424373000730</v>
          </cell>
          <cell r="L475"/>
          <cell r="M475">
            <v>37602622</v>
          </cell>
        </row>
        <row r="476">
          <cell r="F476">
            <v>800108683</v>
          </cell>
          <cell r="G476" t="str">
            <v>LA JAGUA DE IBIRICO</v>
          </cell>
          <cell r="H476" t="str">
            <v>800037800</v>
          </cell>
          <cell r="I476" t="str">
            <v>AGRARIO DE COLOMBIA S.A.</v>
          </cell>
          <cell r="J476" t="str">
            <v>AHR</v>
          </cell>
          <cell r="K476" t="str">
            <v>424423006662</v>
          </cell>
          <cell r="L476"/>
          <cell r="M476">
            <v>110430709</v>
          </cell>
        </row>
        <row r="477">
          <cell r="F477">
            <v>892301761</v>
          </cell>
          <cell r="G477" t="str">
            <v>MANAURE</v>
          </cell>
          <cell r="H477" t="str">
            <v>800037800</v>
          </cell>
          <cell r="I477" t="str">
            <v>AGRARIO DE COLOMBIA S.A.</v>
          </cell>
          <cell r="J477" t="str">
            <v>AHR</v>
          </cell>
          <cell r="K477" t="str">
            <v>424203000698</v>
          </cell>
          <cell r="L477"/>
          <cell r="M477">
            <v>27755836</v>
          </cell>
        </row>
        <row r="478">
          <cell r="F478">
            <v>800096610</v>
          </cell>
          <cell r="G478" t="str">
            <v>PAILITAS</v>
          </cell>
          <cell r="H478" t="str">
            <v>860002964</v>
          </cell>
          <cell r="I478" t="str">
            <v>BANCO DE BOGOTA S. A.</v>
          </cell>
          <cell r="J478" t="str">
            <v>CRR</v>
          </cell>
          <cell r="K478" t="str">
            <v>116057308</v>
          </cell>
          <cell r="L478"/>
          <cell r="M478">
            <v>39630046</v>
          </cell>
        </row>
        <row r="479">
          <cell r="F479">
            <v>800096613</v>
          </cell>
          <cell r="G479" t="str">
            <v>PELAYA</v>
          </cell>
          <cell r="H479" t="str">
            <v>800037800</v>
          </cell>
          <cell r="I479" t="str">
            <v>AGRARIO DE COLOMBIA S.A.</v>
          </cell>
          <cell r="J479" t="str">
            <v>AHR</v>
          </cell>
          <cell r="K479" t="str">
            <v>424603001472</v>
          </cell>
          <cell r="L479"/>
          <cell r="M479">
            <v>51494634</v>
          </cell>
        </row>
        <row r="480">
          <cell r="F480">
            <v>824001624</v>
          </cell>
          <cell r="G480" t="str">
            <v>PUEBLO BELLO</v>
          </cell>
          <cell r="H480" t="str">
            <v>890903938</v>
          </cell>
          <cell r="I480" t="str">
            <v>BANCOLOMBIA S.A.</v>
          </cell>
          <cell r="J480" t="str">
            <v>AHR</v>
          </cell>
          <cell r="K480" t="str">
            <v>52415305729</v>
          </cell>
          <cell r="L480"/>
          <cell r="M480">
            <v>153256749</v>
          </cell>
        </row>
        <row r="481">
          <cell r="F481">
            <v>892300123</v>
          </cell>
          <cell r="G481" t="str">
            <v>RIO DE ORO</v>
          </cell>
          <cell r="H481" t="str">
            <v>800037800</v>
          </cell>
          <cell r="I481" t="str">
            <v>AGRARIO DE COLOMBIA S.A.</v>
          </cell>
          <cell r="J481" t="str">
            <v>AHR</v>
          </cell>
          <cell r="K481" t="str">
            <v>424653002062</v>
          </cell>
          <cell r="L481"/>
          <cell r="M481">
            <v>31797902</v>
          </cell>
        </row>
        <row r="482">
          <cell r="F482">
            <v>800096605</v>
          </cell>
          <cell r="G482" t="str">
            <v>LA PAZ</v>
          </cell>
          <cell r="H482" t="str">
            <v>800037800</v>
          </cell>
          <cell r="I482" t="str">
            <v>AGRARIO DE COLOMBIA S.A.</v>
          </cell>
          <cell r="J482" t="str">
            <v>AHR</v>
          </cell>
          <cell r="K482" t="str">
            <v>424123001261</v>
          </cell>
          <cell r="L482"/>
          <cell r="M482">
            <v>69530487</v>
          </cell>
        </row>
        <row r="483">
          <cell r="F483">
            <v>800096619</v>
          </cell>
          <cell r="G483" t="str">
            <v>SAN ALBERTO</v>
          </cell>
          <cell r="H483" t="str">
            <v>800037800</v>
          </cell>
          <cell r="I483" t="str">
            <v>AGRARIO DE COLOMBIA S.A.</v>
          </cell>
          <cell r="J483" t="str">
            <v>AHR</v>
          </cell>
          <cell r="K483" t="str">
            <v>424353006971</v>
          </cell>
          <cell r="L483"/>
          <cell r="M483">
            <v>41184605</v>
          </cell>
        </row>
        <row r="484">
          <cell r="F484">
            <v>800096623</v>
          </cell>
          <cell r="G484" t="str">
            <v>SAN DIEGO</v>
          </cell>
          <cell r="H484" t="str">
            <v>800037800</v>
          </cell>
          <cell r="I484" t="str">
            <v>AGRARIO DE COLOMBIA S.A.</v>
          </cell>
          <cell r="J484" t="str">
            <v>AHR</v>
          </cell>
          <cell r="K484" t="str">
            <v>424403001419</v>
          </cell>
          <cell r="L484"/>
          <cell r="M484">
            <v>41662912</v>
          </cell>
        </row>
        <row r="485">
          <cell r="F485">
            <v>892301093</v>
          </cell>
          <cell r="G485" t="str">
            <v>SAN MARTIN</v>
          </cell>
          <cell r="H485" t="str">
            <v>860002964</v>
          </cell>
          <cell r="I485" t="str">
            <v>BANCO DE BOGOTA S. A.</v>
          </cell>
          <cell r="J485" t="str">
            <v>CRR</v>
          </cell>
          <cell r="K485" t="str">
            <v>420006876</v>
          </cell>
          <cell r="L485"/>
          <cell r="M485">
            <v>55809424</v>
          </cell>
        </row>
        <row r="486">
          <cell r="F486">
            <v>800096626</v>
          </cell>
          <cell r="G486" t="str">
            <v>TAMALAMEQUE</v>
          </cell>
          <cell r="H486" t="str">
            <v>800037800</v>
          </cell>
          <cell r="I486" t="str">
            <v>AGRARIO DE COLOMBIA S.A.</v>
          </cell>
          <cell r="J486" t="str">
            <v>AHR</v>
          </cell>
          <cell r="K486" t="str">
            <v>424703000392</v>
          </cell>
          <cell r="L486"/>
          <cell r="M486">
            <v>43750501</v>
          </cell>
        </row>
        <row r="487">
          <cell r="F487">
            <v>800096737</v>
          </cell>
          <cell r="G487" t="str">
            <v>AYAPEL</v>
          </cell>
          <cell r="H487" t="str">
            <v>890903938</v>
          </cell>
          <cell r="I487" t="str">
            <v>BANCOLOMBIA S.A.</v>
          </cell>
          <cell r="J487" t="str">
            <v>CRR</v>
          </cell>
          <cell r="K487" t="str">
            <v>62820142523</v>
          </cell>
          <cell r="L487"/>
          <cell r="M487">
            <v>149035768</v>
          </cell>
        </row>
        <row r="488">
          <cell r="F488">
            <v>800096739</v>
          </cell>
          <cell r="G488" t="str">
            <v>BUENAVISTA</v>
          </cell>
          <cell r="H488" t="str">
            <v>890903938</v>
          </cell>
          <cell r="I488" t="str">
            <v>BANCOLOMBIA S.A.</v>
          </cell>
          <cell r="J488" t="str">
            <v>CRR</v>
          </cell>
          <cell r="K488" t="str">
            <v>68708282676</v>
          </cell>
          <cell r="L488"/>
          <cell r="M488">
            <v>64167946</v>
          </cell>
        </row>
        <row r="489">
          <cell r="F489">
            <v>800096740</v>
          </cell>
          <cell r="G489" t="str">
            <v>CANALETE</v>
          </cell>
          <cell r="H489" t="str">
            <v>800037800</v>
          </cell>
          <cell r="I489" t="str">
            <v>AGRARIO DE COLOMBIA S.A.</v>
          </cell>
          <cell r="J489" t="str">
            <v>AHR</v>
          </cell>
          <cell r="K489" t="str">
            <v>427173001081</v>
          </cell>
          <cell r="L489"/>
          <cell r="M489">
            <v>81613249</v>
          </cell>
        </row>
        <row r="490">
          <cell r="F490">
            <v>800096744</v>
          </cell>
          <cell r="G490" t="str">
            <v>CERETE</v>
          </cell>
          <cell r="H490" t="str">
            <v>890903938</v>
          </cell>
          <cell r="I490" t="str">
            <v>BANCOLOMBIA S.A.</v>
          </cell>
          <cell r="J490" t="str">
            <v>CRR</v>
          </cell>
          <cell r="K490" t="str">
            <v>68108235153</v>
          </cell>
          <cell r="L490"/>
          <cell r="M490">
            <v>158965240</v>
          </cell>
        </row>
        <row r="491">
          <cell r="F491">
            <v>800096750</v>
          </cell>
          <cell r="G491" t="str">
            <v>CHIMA</v>
          </cell>
          <cell r="H491" t="str">
            <v>800037800</v>
          </cell>
          <cell r="I491" t="str">
            <v>AGRARIO DE COLOMBIA S.A.</v>
          </cell>
          <cell r="J491" t="str">
            <v>AHR</v>
          </cell>
          <cell r="K491" t="str">
            <v>427213002329</v>
          </cell>
          <cell r="L491"/>
          <cell r="M491">
            <v>34160165</v>
          </cell>
        </row>
        <row r="492">
          <cell r="F492">
            <v>800096753</v>
          </cell>
          <cell r="G492" t="str">
            <v>CHINU</v>
          </cell>
          <cell r="H492" t="str">
            <v>860003020</v>
          </cell>
          <cell r="I492" t="str">
            <v>BANCO BBVA S.A.</v>
          </cell>
          <cell r="J492" t="str">
            <v>CRR</v>
          </cell>
          <cell r="K492" t="str">
            <v>280008566</v>
          </cell>
          <cell r="L492"/>
          <cell r="M492">
            <v>83960912</v>
          </cell>
        </row>
        <row r="493">
          <cell r="F493">
            <v>800096746</v>
          </cell>
          <cell r="G493" t="str">
            <v>CIENAGA DE ORO</v>
          </cell>
          <cell r="H493" t="str">
            <v>890903938</v>
          </cell>
          <cell r="I493" t="str">
            <v>BANCOLOMBIA S.A.</v>
          </cell>
          <cell r="J493" t="str">
            <v>CRR</v>
          </cell>
          <cell r="K493" t="str">
            <v>68108235491</v>
          </cell>
          <cell r="L493"/>
          <cell r="M493">
            <v>131087807</v>
          </cell>
        </row>
        <row r="494">
          <cell r="F494">
            <v>812001675</v>
          </cell>
          <cell r="G494" t="str">
            <v>COTORRA</v>
          </cell>
          <cell r="H494" t="str">
            <v>860003020</v>
          </cell>
          <cell r="I494" t="str">
            <v>BANCO BBVA S.A.</v>
          </cell>
          <cell r="J494" t="str">
            <v>CRR</v>
          </cell>
          <cell r="K494" t="str">
            <v>612011312</v>
          </cell>
          <cell r="L494"/>
          <cell r="M494">
            <v>33218513</v>
          </cell>
        </row>
        <row r="495">
          <cell r="F495">
            <v>812001681</v>
          </cell>
          <cell r="G495" t="str">
            <v>LA APARTADA</v>
          </cell>
          <cell r="H495" t="str">
            <v>860003020</v>
          </cell>
          <cell r="I495" t="str">
            <v>BANCO BBVA S.A.</v>
          </cell>
          <cell r="J495" t="str">
            <v>CRR</v>
          </cell>
          <cell r="K495" t="str">
            <v>0271000100005621</v>
          </cell>
          <cell r="L495"/>
          <cell r="M495">
            <v>35611792</v>
          </cell>
        </row>
        <row r="496">
          <cell r="F496">
            <v>800096761</v>
          </cell>
          <cell r="G496" t="str">
            <v>LOS CORDOBAS</v>
          </cell>
          <cell r="H496" t="str">
            <v>860034313</v>
          </cell>
          <cell r="I496" t="str">
            <v>BANCO DAVIVIENDA S.A.</v>
          </cell>
          <cell r="J496" t="str">
            <v>CRR</v>
          </cell>
          <cell r="K496" t="str">
            <v>285048732</v>
          </cell>
          <cell r="L496"/>
          <cell r="M496">
            <v>74356949</v>
          </cell>
        </row>
        <row r="497">
          <cell r="F497">
            <v>800096762</v>
          </cell>
          <cell r="G497" t="str">
            <v>MOMIL</v>
          </cell>
          <cell r="H497" t="str">
            <v>860002964</v>
          </cell>
          <cell r="I497" t="str">
            <v>BANCO DE BOGOTA S. A.</v>
          </cell>
          <cell r="J497" t="str">
            <v>CRR</v>
          </cell>
          <cell r="K497" t="str">
            <v>408042265</v>
          </cell>
          <cell r="L497"/>
          <cell r="M497">
            <v>30858907</v>
          </cell>
        </row>
        <row r="498">
          <cell r="F498">
            <v>800096763</v>
          </cell>
          <cell r="G498" t="str">
            <v>MONTELIBANO</v>
          </cell>
          <cell r="H498" t="str">
            <v>860002964</v>
          </cell>
          <cell r="I498" t="str">
            <v>BANCO DE BOGOTA S. A.</v>
          </cell>
          <cell r="J498" t="str">
            <v>CRR</v>
          </cell>
          <cell r="K498" t="str">
            <v>436040893</v>
          </cell>
          <cell r="L498"/>
          <cell r="M498">
            <v>169712864</v>
          </cell>
        </row>
        <row r="499">
          <cell r="F499">
            <v>800065474</v>
          </cell>
          <cell r="G499" t="str">
            <v>MOÑITOS</v>
          </cell>
          <cell r="H499" t="str">
            <v>860003020</v>
          </cell>
          <cell r="I499" t="str">
            <v>BANCO BBVA S.A.</v>
          </cell>
          <cell r="J499" t="str">
            <v>CRR</v>
          </cell>
          <cell r="K499" t="str">
            <v>0612150100011056</v>
          </cell>
          <cell r="L499"/>
          <cell r="M499">
            <v>117767740</v>
          </cell>
        </row>
        <row r="500">
          <cell r="F500">
            <v>800096765</v>
          </cell>
          <cell r="G500" t="str">
            <v>PLANETA RICA</v>
          </cell>
          <cell r="H500" t="str">
            <v>890903938</v>
          </cell>
          <cell r="I500" t="str">
            <v>BANCOLOMBIA S.A.</v>
          </cell>
          <cell r="J500" t="str">
            <v>CRR</v>
          </cell>
          <cell r="K500" t="str">
            <v>68708305001</v>
          </cell>
          <cell r="L500"/>
          <cell r="M500">
            <v>161305221</v>
          </cell>
        </row>
        <row r="501">
          <cell r="F501">
            <v>800096766</v>
          </cell>
          <cell r="G501" t="str">
            <v>PUEBLO NUEVO</v>
          </cell>
          <cell r="H501" t="str">
            <v>800037800</v>
          </cell>
          <cell r="I501" t="str">
            <v>AGRARIO DE COLOMBIA S.A.</v>
          </cell>
          <cell r="J501" t="str">
            <v>AHR</v>
          </cell>
          <cell r="K501" t="str">
            <v>427673001134</v>
          </cell>
          <cell r="L501"/>
          <cell r="M501">
            <v>86054003</v>
          </cell>
        </row>
        <row r="502">
          <cell r="F502">
            <v>800096770</v>
          </cell>
          <cell r="G502" t="str">
            <v>PUERTO ESCONDIDO</v>
          </cell>
          <cell r="H502" t="str">
            <v>890903938</v>
          </cell>
          <cell r="I502" t="str">
            <v>BANCOLOMBIA S.A.</v>
          </cell>
          <cell r="J502" t="str">
            <v>AHR</v>
          </cell>
          <cell r="K502" t="str">
            <v>67795082686</v>
          </cell>
          <cell r="L502"/>
          <cell r="M502">
            <v>104260671</v>
          </cell>
        </row>
        <row r="503">
          <cell r="F503">
            <v>800096772</v>
          </cell>
          <cell r="G503" t="str">
            <v>PUERTO LIBERTADOR</v>
          </cell>
          <cell r="H503" t="str">
            <v>860002964</v>
          </cell>
          <cell r="I503" t="str">
            <v>BANCO DE BOGOTA S. A.</v>
          </cell>
          <cell r="J503" t="str">
            <v>CRR</v>
          </cell>
          <cell r="K503" t="str">
            <v>436040943</v>
          </cell>
          <cell r="L503"/>
          <cell r="M503">
            <v>156333413</v>
          </cell>
        </row>
        <row r="504">
          <cell r="F504">
            <v>800079162</v>
          </cell>
          <cell r="G504" t="str">
            <v>PURISIMA</v>
          </cell>
          <cell r="H504" t="str">
            <v>860002964</v>
          </cell>
          <cell r="I504" t="str">
            <v>BANCO DE BOGOTA S. A.</v>
          </cell>
          <cell r="J504" t="str">
            <v>CRR</v>
          </cell>
          <cell r="K504" t="str">
            <v>408042349</v>
          </cell>
          <cell r="L504"/>
          <cell r="M504">
            <v>43244728</v>
          </cell>
        </row>
        <row r="505">
          <cell r="F505">
            <v>800075231</v>
          </cell>
          <cell r="G505" t="str">
            <v>SAN ANDRES SOTAVENTO</v>
          </cell>
          <cell r="H505" t="str">
            <v>860003020</v>
          </cell>
          <cell r="I505" t="str">
            <v>BANCO BBVA S.A.</v>
          </cell>
          <cell r="J505" t="str">
            <v>CRR</v>
          </cell>
          <cell r="K505" t="str">
            <v>0280000100003781</v>
          </cell>
          <cell r="L505"/>
          <cell r="M505">
            <v>190707429</v>
          </cell>
        </row>
        <row r="506">
          <cell r="F506">
            <v>800096781</v>
          </cell>
          <cell r="G506" t="str">
            <v>SAN ANTERO</v>
          </cell>
          <cell r="H506" t="str">
            <v>890300279</v>
          </cell>
          <cell r="I506" t="str">
            <v>BANCO DE OCCIDENTE</v>
          </cell>
          <cell r="J506" t="str">
            <v>CRR</v>
          </cell>
          <cell r="K506" t="str">
            <v>894808880</v>
          </cell>
          <cell r="L506"/>
          <cell r="M506">
            <v>70686757</v>
          </cell>
        </row>
        <row r="507">
          <cell r="F507">
            <v>800096804</v>
          </cell>
          <cell r="G507" t="str">
            <v>SAN BERNARDO DEL VIENTO</v>
          </cell>
          <cell r="H507" t="str">
            <v>860002964</v>
          </cell>
          <cell r="I507" t="str">
            <v>BANCO DE BOGOTA S. A.</v>
          </cell>
          <cell r="J507" t="str">
            <v>CRR</v>
          </cell>
          <cell r="K507" t="str">
            <v>408042315</v>
          </cell>
          <cell r="L507"/>
          <cell r="M507">
            <v>100639360</v>
          </cell>
        </row>
        <row r="508">
          <cell r="F508">
            <v>800075537</v>
          </cell>
          <cell r="G508" t="str">
            <v>SAN CARLOS</v>
          </cell>
          <cell r="H508" t="str">
            <v>860002964</v>
          </cell>
          <cell r="I508" t="str">
            <v>BANCO DE BOGOTA S. A.</v>
          </cell>
          <cell r="J508" t="str">
            <v>CRR</v>
          </cell>
          <cell r="K508" t="str">
            <v>216054619</v>
          </cell>
          <cell r="L508"/>
          <cell r="M508">
            <v>56646686</v>
          </cell>
        </row>
        <row r="509">
          <cell r="F509">
            <v>900220061</v>
          </cell>
          <cell r="G509" t="str">
            <v>SAN JOSE DE URE</v>
          </cell>
          <cell r="H509" t="str">
            <v>890903938</v>
          </cell>
          <cell r="I509" t="str">
            <v>BANCOLOMBIA S.A.</v>
          </cell>
          <cell r="J509" t="str">
            <v>CRR</v>
          </cell>
          <cell r="K509" t="str">
            <v>96646681022</v>
          </cell>
          <cell r="L509"/>
          <cell r="M509">
            <v>46771066</v>
          </cell>
        </row>
        <row r="510">
          <cell r="F510">
            <v>800096805</v>
          </cell>
          <cell r="G510" t="str">
            <v>SAN PELAYO</v>
          </cell>
          <cell r="H510" t="str">
            <v>860002964</v>
          </cell>
          <cell r="I510" t="str">
            <v>BANCO DE BOGOTA S. A.</v>
          </cell>
          <cell r="J510" t="str">
            <v>CRR</v>
          </cell>
          <cell r="K510" t="str">
            <v>216054502</v>
          </cell>
          <cell r="L510"/>
          <cell r="M510">
            <v>87671447</v>
          </cell>
        </row>
        <row r="511">
          <cell r="F511">
            <v>800096807</v>
          </cell>
          <cell r="G511" t="str">
            <v>TIERRALTA</v>
          </cell>
          <cell r="H511" t="str">
            <v>800037800</v>
          </cell>
          <cell r="I511" t="str">
            <v>AGRARIO DE COLOMBIA S.A.</v>
          </cell>
          <cell r="J511" t="str">
            <v>AHR</v>
          </cell>
          <cell r="K511" t="str">
            <v>427803002286</v>
          </cell>
          <cell r="L511"/>
          <cell r="M511">
            <v>411445344</v>
          </cell>
        </row>
        <row r="512">
          <cell r="F512">
            <v>900220147</v>
          </cell>
          <cell r="G512" t="str">
            <v>TUCHIN</v>
          </cell>
          <cell r="H512" t="str">
            <v>860003020</v>
          </cell>
          <cell r="I512" t="str">
            <v>BANCO BBVA S.A.</v>
          </cell>
          <cell r="J512" t="str">
            <v>CRR</v>
          </cell>
          <cell r="K512" t="str">
            <v>0280000100009457</v>
          </cell>
          <cell r="L512"/>
          <cell r="M512">
            <v>197188181</v>
          </cell>
        </row>
        <row r="513">
          <cell r="F513">
            <v>800096808</v>
          </cell>
          <cell r="G513" t="str">
            <v>VALENCIA</v>
          </cell>
          <cell r="H513" t="str">
            <v>890903938</v>
          </cell>
          <cell r="I513" t="str">
            <v>BANCOLOMBIA S.A.</v>
          </cell>
          <cell r="J513" t="str">
            <v>CRR</v>
          </cell>
          <cell r="K513" t="str">
            <v>09108267507</v>
          </cell>
          <cell r="L513"/>
          <cell r="M513">
            <v>124050132</v>
          </cell>
        </row>
        <row r="514">
          <cell r="F514">
            <v>890680149</v>
          </cell>
          <cell r="G514" t="str">
            <v>AGUA DE DIOS</v>
          </cell>
          <cell r="H514" t="str">
            <v>860007738</v>
          </cell>
          <cell r="I514" t="str">
            <v>BANCO POPULAR S. A.</v>
          </cell>
          <cell r="J514" t="str">
            <v>CRR</v>
          </cell>
          <cell r="K514" t="str">
            <v>110361020514</v>
          </cell>
          <cell r="L514"/>
          <cell r="M514">
            <v>8228092</v>
          </cell>
        </row>
        <row r="515">
          <cell r="F515">
            <v>899999450</v>
          </cell>
          <cell r="G515" t="str">
            <v>ALBAN</v>
          </cell>
          <cell r="H515" t="str">
            <v>860007738</v>
          </cell>
          <cell r="I515" t="str">
            <v>BANCO POPULAR S. A.</v>
          </cell>
          <cell r="J515" t="str">
            <v>CRR</v>
          </cell>
          <cell r="K515" t="str">
            <v>350060505</v>
          </cell>
          <cell r="L515"/>
          <cell r="M515">
            <v>7384034</v>
          </cell>
        </row>
        <row r="516">
          <cell r="F516">
            <v>890680097</v>
          </cell>
          <cell r="G516" t="str">
            <v>ANAPOIMA</v>
          </cell>
          <cell r="H516" t="str">
            <v>890903938</v>
          </cell>
          <cell r="I516" t="str">
            <v>BANCOLOMBIA S.A.</v>
          </cell>
          <cell r="J516" t="str">
            <v>CRR</v>
          </cell>
          <cell r="K516" t="str">
            <v>38408285398</v>
          </cell>
          <cell r="L516"/>
          <cell r="M516">
            <v>19112414</v>
          </cell>
        </row>
        <row r="517">
          <cell r="F517">
            <v>899999426</v>
          </cell>
          <cell r="G517" t="str">
            <v>ANOLAIMA</v>
          </cell>
          <cell r="H517" t="str">
            <v>860002964</v>
          </cell>
          <cell r="I517" t="str">
            <v>BANCO DE BOGOTA S. A.</v>
          </cell>
          <cell r="J517" t="str">
            <v>CRR</v>
          </cell>
          <cell r="K517" t="str">
            <v>124016122</v>
          </cell>
          <cell r="L517"/>
          <cell r="M517">
            <v>15433284</v>
          </cell>
        </row>
        <row r="518">
          <cell r="F518">
            <v>800093386</v>
          </cell>
          <cell r="G518" t="str">
            <v>ARBELAEZ</v>
          </cell>
          <cell r="H518" t="str">
            <v>860003020</v>
          </cell>
          <cell r="I518" t="str">
            <v>BANCO BBVA S.A.</v>
          </cell>
          <cell r="J518" t="str">
            <v>CRR</v>
          </cell>
          <cell r="K518" t="str">
            <v>0378000100006472</v>
          </cell>
          <cell r="L518"/>
          <cell r="M518">
            <v>14938687</v>
          </cell>
        </row>
        <row r="519">
          <cell r="F519">
            <v>800094624</v>
          </cell>
          <cell r="G519" t="str">
            <v>BELTRAN</v>
          </cell>
          <cell r="H519" t="str">
            <v>890903938</v>
          </cell>
          <cell r="I519" t="str">
            <v>BANCOLOMBIA S.A.</v>
          </cell>
          <cell r="J519" t="str">
            <v>CRR</v>
          </cell>
          <cell r="K519" t="str">
            <v>44308776486</v>
          </cell>
          <cell r="L519"/>
          <cell r="M519">
            <v>2274564</v>
          </cell>
        </row>
        <row r="520">
          <cell r="F520">
            <v>899999708</v>
          </cell>
          <cell r="G520" t="str">
            <v>BITUIMA</v>
          </cell>
          <cell r="H520" t="str">
            <v>860034313</v>
          </cell>
          <cell r="I520" t="str">
            <v>BANCO DAVIVIENDA S.A.</v>
          </cell>
          <cell r="J520" t="str">
            <v>CRR</v>
          </cell>
          <cell r="K520" t="str">
            <v>237009006</v>
          </cell>
          <cell r="L520"/>
          <cell r="M520">
            <v>3015738</v>
          </cell>
        </row>
        <row r="521">
          <cell r="F521">
            <v>800094622</v>
          </cell>
          <cell r="G521" t="str">
            <v>BOJACA</v>
          </cell>
          <cell r="H521" t="str">
            <v>890903938</v>
          </cell>
          <cell r="I521" t="str">
            <v>BANCOLOMBIA S.A.</v>
          </cell>
          <cell r="J521" t="str">
            <v>AHR</v>
          </cell>
          <cell r="K521" t="str">
            <v>37208293363</v>
          </cell>
          <cell r="L521"/>
          <cell r="M521">
            <v>12091266</v>
          </cell>
        </row>
        <row r="522">
          <cell r="F522">
            <v>890680107</v>
          </cell>
          <cell r="G522" t="str">
            <v>CABRERA</v>
          </cell>
          <cell r="H522" t="str">
            <v>800037800</v>
          </cell>
          <cell r="I522" t="str">
            <v>AGRARIO DE COLOMBIA S.A.</v>
          </cell>
          <cell r="J522" t="str">
            <v>AHR</v>
          </cell>
          <cell r="K522" t="str">
            <v>431113002711</v>
          </cell>
          <cell r="L522"/>
          <cell r="M522">
            <v>6736964</v>
          </cell>
        </row>
        <row r="523">
          <cell r="F523">
            <v>800081091</v>
          </cell>
          <cell r="G523" t="str">
            <v>CACHIPAY</v>
          </cell>
          <cell r="H523" t="str">
            <v>800037800</v>
          </cell>
          <cell r="I523" t="str">
            <v>AGRARIO DE COLOMBIA S.A.</v>
          </cell>
          <cell r="J523" t="str">
            <v>AHR</v>
          </cell>
          <cell r="K523" t="str">
            <v>431153004881</v>
          </cell>
          <cell r="L523"/>
          <cell r="M523">
            <v>8160467</v>
          </cell>
        </row>
        <row r="524">
          <cell r="F524">
            <v>899999465</v>
          </cell>
          <cell r="G524" t="str">
            <v>CAJICA</v>
          </cell>
          <cell r="H524" t="str">
            <v>890903938</v>
          </cell>
          <cell r="I524" t="str">
            <v>BANCOLOMBIA S.A.</v>
          </cell>
          <cell r="J524" t="str">
            <v>AHR</v>
          </cell>
          <cell r="K524" t="str">
            <v>33508286355</v>
          </cell>
          <cell r="L524"/>
          <cell r="M524">
            <v>55991961</v>
          </cell>
        </row>
        <row r="525">
          <cell r="F525">
            <v>899999710</v>
          </cell>
          <cell r="G525" t="str">
            <v>CAPARRAPI</v>
          </cell>
          <cell r="H525" t="str">
            <v>800037800</v>
          </cell>
          <cell r="I525" t="str">
            <v>AGRARIO DE COLOMBIA S.A.</v>
          </cell>
          <cell r="J525" t="str">
            <v>AHR</v>
          </cell>
          <cell r="K525" t="str">
            <v>431173007435</v>
          </cell>
          <cell r="L525"/>
          <cell r="M525">
            <v>18390109</v>
          </cell>
        </row>
        <row r="526">
          <cell r="F526">
            <v>899999462</v>
          </cell>
          <cell r="G526" t="str">
            <v>CAQUEZA</v>
          </cell>
          <cell r="H526" t="str">
            <v>860007738</v>
          </cell>
          <cell r="I526" t="str">
            <v>BANCO POPULAR S. A.</v>
          </cell>
          <cell r="J526" t="str">
            <v>CRR</v>
          </cell>
          <cell r="K526" t="str">
            <v>320020977</v>
          </cell>
          <cell r="L526"/>
          <cell r="M526">
            <v>19997715</v>
          </cell>
        </row>
        <row r="527">
          <cell r="F527">
            <v>899999367</v>
          </cell>
          <cell r="G527" t="str">
            <v>CARMEN DE CARUPA</v>
          </cell>
          <cell r="H527" t="str">
            <v>800037800</v>
          </cell>
          <cell r="I527" t="str">
            <v>AGRARIO DE COLOMBIA S.A.</v>
          </cell>
          <cell r="J527" t="str">
            <v>AHR</v>
          </cell>
          <cell r="K527" t="str">
            <v>431273004042</v>
          </cell>
          <cell r="L527"/>
          <cell r="M527">
            <v>9045217</v>
          </cell>
        </row>
        <row r="528">
          <cell r="F528">
            <v>899999400</v>
          </cell>
          <cell r="G528" t="str">
            <v>CHAGUANI</v>
          </cell>
          <cell r="H528" t="str">
            <v>800037800</v>
          </cell>
          <cell r="I528" t="str">
            <v>AGRARIO DE COLOMBIA S.A.</v>
          </cell>
          <cell r="J528" t="str">
            <v>AHR</v>
          </cell>
          <cell r="K528" t="str">
            <v>431203000708</v>
          </cell>
          <cell r="L528"/>
          <cell r="M528">
            <v>3838190</v>
          </cell>
        </row>
        <row r="529">
          <cell r="F529">
            <v>899999467</v>
          </cell>
          <cell r="G529" t="str">
            <v>CHIPAQUE</v>
          </cell>
          <cell r="H529" t="str">
            <v>860007738</v>
          </cell>
          <cell r="I529" t="str">
            <v>BANCO POPULAR S. A.</v>
          </cell>
          <cell r="J529" t="str">
            <v>AHR</v>
          </cell>
          <cell r="K529" t="str">
            <v>220330720533</v>
          </cell>
          <cell r="L529"/>
          <cell r="M529">
            <v>11817487</v>
          </cell>
        </row>
        <row r="530">
          <cell r="F530">
            <v>899999414</v>
          </cell>
          <cell r="G530" t="str">
            <v>CHOACHI</v>
          </cell>
          <cell r="H530" t="str">
            <v>860002964</v>
          </cell>
          <cell r="I530" t="str">
            <v>BANCO DE BOGOTA S. A.</v>
          </cell>
          <cell r="J530" t="str">
            <v>AHR</v>
          </cell>
          <cell r="K530" t="str">
            <v>197014616</v>
          </cell>
          <cell r="L530"/>
          <cell r="M530">
            <v>12170419</v>
          </cell>
        </row>
        <row r="531">
          <cell r="F531">
            <v>899999357</v>
          </cell>
          <cell r="G531" t="str">
            <v>CHOCONTA</v>
          </cell>
          <cell r="H531" t="str">
            <v>800037800</v>
          </cell>
          <cell r="I531" t="str">
            <v>AGRARIO DE COLOMBIA S.A.</v>
          </cell>
          <cell r="J531" t="str">
            <v>AHR</v>
          </cell>
          <cell r="K531" t="str">
            <v>431183011090</v>
          </cell>
          <cell r="L531"/>
          <cell r="M531">
            <v>25401545</v>
          </cell>
        </row>
        <row r="532">
          <cell r="F532">
            <v>899999466</v>
          </cell>
          <cell r="G532" t="str">
            <v>COGUA</v>
          </cell>
          <cell r="H532" t="str">
            <v>860007738</v>
          </cell>
          <cell r="I532" t="str">
            <v>BANCO POPULAR S. A.</v>
          </cell>
          <cell r="J532" t="str">
            <v>CRR</v>
          </cell>
          <cell r="K532" t="str">
            <v>110371000084</v>
          </cell>
          <cell r="L532"/>
          <cell r="M532">
            <v>23817309</v>
          </cell>
        </row>
        <row r="533">
          <cell r="F533">
            <v>899999705</v>
          </cell>
          <cell r="G533" t="str">
            <v>COTA</v>
          </cell>
          <cell r="H533" t="str">
            <v>860002964</v>
          </cell>
          <cell r="I533" t="str">
            <v>BANCO DE BOGOTA S. A.</v>
          </cell>
          <cell r="J533" t="str">
            <v>CRR</v>
          </cell>
          <cell r="K533" t="str">
            <v>016010480</v>
          </cell>
          <cell r="L533"/>
          <cell r="M533">
            <v>19991199</v>
          </cell>
        </row>
        <row r="534">
          <cell r="F534">
            <v>899999406</v>
          </cell>
          <cell r="G534" t="str">
            <v>CUCUNUBA</v>
          </cell>
          <cell r="H534" t="str">
            <v>860002964</v>
          </cell>
          <cell r="I534" t="str">
            <v>BANCO DE BOGOTA S. A.</v>
          </cell>
          <cell r="J534" t="str">
            <v>CRR</v>
          </cell>
          <cell r="K534" t="str">
            <v>611318320</v>
          </cell>
          <cell r="L534"/>
          <cell r="M534">
            <v>12560011</v>
          </cell>
        </row>
        <row r="535">
          <cell r="F535">
            <v>890680162</v>
          </cell>
          <cell r="G535" t="str">
            <v>EL COLEGIO</v>
          </cell>
          <cell r="H535" t="str">
            <v>860034313</v>
          </cell>
          <cell r="I535" t="str">
            <v>BANCO DAVIVIENDA S.A.</v>
          </cell>
          <cell r="J535" t="str">
            <v>CRR</v>
          </cell>
          <cell r="K535" t="str">
            <v>182031724</v>
          </cell>
          <cell r="L535"/>
          <cell r="M535">
            <v>27092936</v>
          </cell>
        </row>
        <row r="536">
          <cell r="F536">
            <v>899999460</v>
          </cell>
          <cell r="G536" t="str">
            <v>EL PEÑON</v>
          </cell>
          <cell r="H536" t="str">
            <v>890903938</v>
          </cell>
          <cell r="I536" t="str">
            <v>BANCOLOMBIA S.A.</v>
          </cell>
          <cell r="J536" t="str">
            <v>CRR</v>
          </cell>
          <cell r="K536" t="str">
            <v>34108302591</v>
          </cell>
          <cell r="L536"/>
          <cell r="M536">
            <v>6116203</v>
          </cell>
        </row>
        <row r="537">
          <cell r="F537">
            <v>832002318</v>
          </cell>
          <cell r="G537" t="str">
            <v>EL ROSAL</v>
          </cell>
          <cell r="H537" t="str">
            <v>890903938</v>
          </cell>
          <cell r="I537" t="str">
            <v>BANCOLOMBIA S.A.</v>
          </cell>
          <cell r="J537" t="str">
            <v>CRR</v>
          </cell>
          <cell r="K537" t="str">
            <v>90908294162</v>
          </cell>
          <cell r="L537"/>
          <cell r="M537">
            <v>25405021</v>
          </cell>
        </row>
        <row r="538">
          <cell r="F538">
            <v>899999364</v>
          </cell>
          <cell r="G538" t="str">
            <v>FOMEQUE</v>
          </cell>
          <cell r="H538" t="str">
            <v>860007738</v>
          </cell>
          <cell r="I538" t="str">
            <v>BANCO POPULAR S. A.</v>
          </cell>
          <cell r="J538" t="str">
            <v>CRR</v>
          </cell>
          <cell r="K538" t="str">
            <v>341020600</v>
          </cell>
          <cell r="L538"/>
          <cell r="M538">
            <v>14467825</v>
          </cell>
        </row>
        <row r="539">
          <cell r="F539">
            <v>899999420</v>
          </cell>
          <cell r="G539" t="str">
            <v>FOSCA</v>
          </cell>
          <cell r="H539" t="str">
            <v>860007738</v>
          </cell>
          <cell r="I539" t="str">
            <v>BANCO POPULAR S. A.</v>
          </cell>
          <cell r="J539" t="str">
            <v>CRR</v>
          </cell>
          <cell r="K539" t="str">
            <v>320021009</v>
          </cell>
          <cell r="L539"/>
          <cell r="M539">
            <v>9933602</v>
          </cell>
        </row>
        <row r="540">
          <cell r="F540">
            <v>899999323</v>
          </cell>
          <cell r="G540" t="str">
            <v>FUQUENE</v>
          </cell>
          <cell r="H540" t="str">
            <v>860003020</v>
          </cell>
          <cell r="I540" t="str">
            <v>BANCO BBVA S.A.</v>
          </cell>
          <cell r="J540" t="str">
            <v>CRR</v>
          </cell>
          <cell r="K540" t="str">
            <v>925029183</v>
          </cell>
          <cell r="L540"/>
          <cell r="M540">
            <v>11812107</v>
          </cell>
        </row>
        <row r="541">
          <cell r="F541">
            <v>800094671</v>
          </cell>
          <cell r="G541" t="str">
            <v>GACHALA</v>
          </cell>
          <cell r="H541" t="str">
            <v>800037800</v>
          </cell>
          <cell r="I541" t="str">
            <v>AGRARIO DE COLOMBIA S.A.</v>
          </cell>
          <cell r="J541" t="str">
            <v>AHR</v>
          </cell>
          <cell r="K541" t="str">
            <v>431353006501</v>
          </cell>
          <cell r="L541"/>
          <cell r="M541">
            <v>5664559</v>
          </cell>
        </row>
        <row r="542">
          <cell r="F542">
            <v>899999419</v>
          </cell>
          <cell r="G542" t="str">
            <v>GACHANCIPA</v>
          </cell>
          <cell r="H542" t="str">
            <v>890903938</v>
          </cell>
          <cell r="I542" t="str">
            <v>BANCOLOMBIA S.A.</v>
          </cell>
          <cell r="J542" t="str">
            <v>CRR</v>
          </cell>
          <cell r="K542" t="str">
            <v>33808290954</v>
          </cell>
          <cell r="L542"/>
          <cell r="M542">
            <v>17682554</v>
          </cell>
        </row>
        <row r="543">
          <cell r="F543">
            <v>899999331</v>
          </cell>
          <cell r="G543" t="str">
            <v>GACHETA</v>
          </cell>
          <cell r="H543" t="str">
            <v>860002964</v>
          </cell>
          <cell r="I543" t="str">
            <v>BANCO DE BOGOTA S. A.</v>
          </cell>
          <cell r="J543" t="str">
            <v>CRR</v>
          </cell>
          <cell r="K543" t="str">
            <v>334023397</v>
          </cell>
          <cell r="L543"/>
          <cell r="M543">
            <v>12291348</v>
          </cell>
        </row>
        <row r="544">
          <cell r="F544">
            <v>800094684</v>
          </cell>
          <cell r="G544" t="str">
            <v>GAMA</v>
          </cell>
          <cell r="H544" t="str">
            <v>860002964</v>
          </cell>
          <cell r="I544" t="str">
            <v>BANCO DE BOGOTA S. A.</v>
          </cell>
          <cell r="J544" t="str">
            <v>CRR</v>
          </cell>
          <cell r="K544" t="str">
            <v>334023439</v>
          </cell>
          <cell r="L544"/>
          <cell r="M544">
            <v>3154477</v>
          </cell>
        </row>
        <row r="545">
          <cell r="F545">
            <v>832000992</v>
          </cell>
          <cell r="G545" t="str">
            <v>GRANADA</v>
          </cell>
          <cell r="H545" t="str">
            <v>860002964</v>
          </cell>
          <cell r="I545" t="str">
            <v>BANCO DE BOGOTA S. A.</v>
          </cell>
          <cell r="J545" t="str">
            <v>CRR</v>
          </cell>
          <cell r="K545" t="str">
            <v>229027305</v>
          </cell>
          <cell r="L545"/>
          <cell r="M545">
            <v>9374813</v>
          </cell>
        </row>
        <row r="546">
          <cell r="F546">
            <v>899999362</v>
          </cell>
          <cell r="G546" t="str">
            <v>GUACHETA</v>
          </cell>
          <cell r="H546" t="str">
            <v>890903938</v>
          </cell>
          <cell r="I546" t="str">
            <v>BANCOLOMBIA S.A.</v>
          </cell>
          <cell r="J546" t="str">
            <v>CRR</v>
          </cell>
          <cell r="K546" t="str">
            <v>35608313610</v>
          </cell>
          <cell r="L546"/>
          <cell r="M546">
            <v>22367474</v>
          </cell>
        </row>
        <row r="547">
          <cell r="F547">
            <v>899999701</v>
          </cell>
          <cell r="G547" t="str">
            <v>GUADUAS</v>
          </cell>
          <cell r="H547" t="str">
            <v>860002964</v>
          </cell>
          <cell r="I547" t="str">
            <v>BANCO DE BOGOTA S. A.</v>
          </cell>
          <cell r="J547" t="str">
            <v>CRR</v>
          </cell>
          <cell r="K547" t="str">
            <v>356031971</v>
          </cell>
          <cell r="L547"/>
          <cell r="M547">
            <v>25991554</v>
          </cell>
        </row>
        <row r="548">
          <cell r="F548">
            <v>899999442</v>
          </cell>
          <cell r="G548" t="str">
            <v>GUASCA</v>
          </cell>
          <cell r="H548" t="str">
            <v>800037800</v>
          </cell>
          <cell r="I548" t="str">
            <v>AGRARIO DE COLOMBIA S.A.</v>
          </cell>
          <cell r="J548" t="str">
            <v>AHR</v>
          </cell>
          <cell r="K548" t="str">
            <v>431363005587</v>
          </cell>
          <cell r="L548"/>
          <cell r="M548">
            <v>19686271</v>
          </cell>
        </row>
        <row r="549">
          <cell r="F549">
            <v>800011271</v>
          </cell>
          <cell r="G549" t="str">
            <v>GUATAQUI</v>
          </cell>
          <cell r="H549" t="str">
            <v>860002964</v>
          </cell>
          <cell r="I549" t="str">
            <v>BANCO DE BOGOTA S. A.</v>
          </cell>
          <cell r="J549" t="str">
            <v>CRR</v>
          </cell>
          <cell r="K549" t="str">
            <v>348085119</v>
          </cell>
          <cell r="L549"/>
          <cell r="M549">
            <v>3294089</v>
          </cell>
        </row>
        <row r="550">
          <cell r="F550">
            <v>899999395</v>
          </cell>
          <cell r="G550" t="str">
            <v>GUATAVITA</v>
          </cell>
          <cell r="H550" t="str">
            <v>800037800</v>
          </cell>
          <cell r="I550" t="str">
            <v>AGRARIO DE COLOMBIA S.A.</v>
          </cell>
          <cell r="J550" t="str">
            <v>AHR</v>
          </cell>
          <cell r="K550" t="str">
            <v>431373006808</v>
          </cell>
          <cell r="L550"/>
          <cell r="M550">
            <v>6628111</v>
          </cell>
        </row>
        <row r="551">
          <cell r="F551">
            <v>800094685</v>
          </cell>
          <cell r="G551" t="str">
            <v>GUAYABAL DE SIQUIMA</v>
          </cell>
          <cell r="H551" t="str">
            <v>800037800</v>
          </cell>
          <cell r="I551" t="str">
            <v>AGRARIO DE COLOMBIA S.A.</v>
          </cell>
          <cell r="J551" t="str">
            <v>AHR</v>
          </cell>
          <cell r="K551" t="str">
            <v>431383003599</v>
          </cell>
          <cell r="L551"/>
          <cell r="M551">
            <v>5533680</v>
          </cell>
        </row>
        <row r="552">
          <cell r="F552">
            <v>800094701</v>
          </cell>
          <cell r="G552" t="str">
            <v>GUAYABETAL</v>
          </cell>
          <cell r="H552" t="str">
            <v>860007738</v>
          </cell>
          <cell r="I552" t="str">
            <v>BANCO POPULAR S. A.</v>
          </cell>
          <cell r="J552" t="str">
            <v>CRR</v>
          </cell>
          <cell r="K552" t="str">
            <v>110320021025</v>
          </cell>
          <cell r="L552"/>
          <cell r="M552">
            <v>7457169</v>
          </cell>
        </row>
        <row r="553">
          <cell r="F553">
            <v>800094704</v>
          </cell>
          <cell r="G553" t="str">
            <v>GUTIERREZ</v>
          </cell>
          <cell r="H553" t="str">
            <v>800037800</v>
          </cell>
          <cell r="I553" t="str">
            <v>AGRARIO DE COLOMBIA S.A.</v>
          </cell>
          <cell r="J553" t="str">
            <v>AHR</v>
          </cell>
          <cell r="K553" t="str">
            <v>431393003384</v>
          </cell>
          <cell r="L553"/>
          <cell r="M553">
            <v>5951595</v>
          </cell>
        </row>
        <row r="554">
          <cell r="F554">
            <v>800004018</v>
          </cell>
          <cell r="G554" t="str">
            <v>JERUSALEN</v>
          </cell>
          <cell r="H554" t="str">
            <v>860007738</v>
          </cell>
          <cell r="I554" t="str">
            <v>BANCO POPULAR S. A.</v>
          </cell>
          <cell r="J554" t="str">
            <v>CRR</v>
          </cell>
          <cell r="K554" t="str">
            <v>110363022252</v>
          </cell>
          <cell r="L554"/>
          <cell r="M554">
            <v>3184243</v>
          </cell>
        </row>
        <row r="555">
          <cell r="F555">
            <v>800094705</v>
          </cell>
          <cell r="G555" t="str">
            <v>JUNIN</v>
          </cell>
          <cell r="H555" t="str">
            <v>800037800</v>
          </cell>
          <cell r="I555" t="str">
            <v>AGRARIO DE COLOMBIA S.A.</v>
          </cell>
          <cell r="J555" t="str">
            <v>AHR</v>
          </cell>
          <cell r="K555" t="str">
            <v>431403005852</v>
          </cell>
          <cell r="L555"/>
          <cell r="M555">
            <v>6570616</v>
          </cell>
        </row>
        <row r="556">
          <cell r="F556">
            <v>899999712</v>
          </cell>
          <cell r="G556" t="str">
            <v>LA CALERA</v>
          </cell>
          <cell r="H556" t="str">
            <v>890903938</v>
          </cell>
          <cell r="I556" t="str">
            <v>BANCOLOMBIA S.A.</v>
          </cell>
          <cell r="J556" t="str">
            <v>CRR</v>
          </cell>
          <cell r="K556" t="str">
            <v>24908318251</v>
          </cell>
          <cell r="L556"/>
          <cell r="M556">
            <v>19342457</v>
          </cell>
        </row>
        <row r="557">
          <cell r="F557">
            <v>890680026</v>
          </cell>
          <cell r="G557" t="str">
            <v>LA MESA</v>
          </cell>
          <cell r="H557" t="str">
            <v>860002964</v>
          </cell>
          <cell r="I557" t="str">
            <v>BANCO DE BOGOTA S. A.</v>
          </cell>
          <cell r="J557" t="str">
            <v>CRR</v>
          </cell>
          <cell r="K557" t="str">
            <v>394031256</v>
          </cell>
          <cell r="L557"/>
          <cell r="M557">
            <v>29157003</v>
          </cell>
        </row>
        <row r="558">
          <cell r="F558">
            <v>899999369</v>
          </cell>
          <cell r="G558" t="str">
            <v>LA PALMA</v>
          </cell>
          <cell r="H558" t="str">
            <v>800037800</v>
          </cell>
          <cell r="I558" t="str">
            <v>AGRARIO DE COLOMBIA S.A.</v>
          </cell>
          <cell r="J558" t="str">
            <v>AHR</v>
          </cell>
          <cell r="K558" t="str">
            <v>431433034253</v>
          </cell>
          <cell r="L558"/>
          <cell r="M558">
            <v>12604169</v>
          </cell>
        </row>
        <row r="559">
          <cell r="F559">
            <v>899999721</v>
          </cell>
          <cell r="G559" t="str">
            <v>LA PEÑA</v>
          </cell>
          <cell r="H559" t="str">
            <v>800037800</v>
          </cell>
          <cell r="I559" t="str">
            <v>AGRARIO DE COLOMBIA S.A.</v>
          </cell>
          <cell r="J559" t="str">
            <v>AHR</v>
          </cell>
          <cell r="K559" t="str">
            <v>431443000845</v>
          </cell>
          <cell r="L559"/>
          <cell r="M559">
            <v>9510637</v>
          </cell>
        </row>
        <row r="560">
          <cell r="F560">
            <v>800073475</v>
          </cell>
          <cell r="G560" t="str">
            <v>LA VEGA</v>
          </cell>
          <cell r="H560" t="str">
            <v>800037800</v>
          </cell>
          <cell r="I560" t="str">
            <v>AGRARIO DE COLOMBIA S.A.</v>
          </cell>
          <cell r="J560" t="str">
            <v>AHR</v>
          </cell>
          <cell r="K560" t="str">
            <v>431453022911</v>
          </cell>
          <cell r="L560"/>
          <cell r="M560">
            <v>19362924</v>
          </cell>
        </row>
        <row r="561">
          <cell r="F561">
            <v>899999330</v>
          </cell>
          <cell r="G561" t="str">
            <v>LENGUAZAQUE</v>
          </cell>
          <cell r="H561" t="str">
            <v>800037800</v>
          </cell>
          <cell r="I561" t="str">
            <v>AGRARIO DE COLOMBIA S.A.</v>
          </cell>
          <cell r="J561" t="str">
            <v>AHR</v>
          </cell>
          <cell r="K561" t="str">
            <v>431413007284</v>
          </cell>
          <cell r="L561"/>
          <cell r="M561">
            <v>16694786</v>
          </cell>
        </row>
        <row r="562">
          <cell r="F562">
            <v>899999401</v>
          </cell>
          <cell r="G562" t="str">
            <v>MACHETA</v>
          </cell>
          <cell r="H562" t="str">
            <v>800037800</v>
          </cell>
          <cell r="I562" t="str">
            <v>AGRARIO DE COLOMBIA S.A.</v>
          </cell>
          <cell r="J562" t="str">
            <v>AHR</v>
          </cell>
          <cell r="K562" t="str">
            <v>431463007528</v>
          </cell>
          <cell r="L562"/>
          <cell r="M562">
            <v>7264594</v>
          </cell>
        </row>
        <row r="563">
          <cell r="F563">
            <v>899999325</v>
          </cell>
          <cell r="G563" t="str">
            <v>MADRID</v>
          </cell>
          <cell r="H563" t="str">
            <v>860002964</v>
          </cell>
          <cell r="I563" t="str">
            <v>BANCO DE BOGOTA S. A.</v>
          </cell>
          <cell r="J563" t="str">
            <v>AHR</v>
          </cell>
          <cell r="K563" t="str">
            <v>179031653</v>
          </cell>
          <cell r="L563"/>
          <cell r="M563">
            <v>98869289</v>
          </cell>
        </row>
        <row r="564">
          <cell r="F564">
            <v>800094711</v>
          </cell>
          <cell r="G564" t="str">
            <v>MANTA</v>
          </cell>
          <cell r="H564" t="str">
            <v>800037800</v>
          </cell>
          <cell r="I564" t="str">
            <v>AGRARIO DE COLOMBIA S.A.</v>
          </cell>
          <cell r="J564" t="str">
            <v>AHR</v>
          </cell>
          <cell r="K564" t="str">
            <v>431473004047</v>
          </cell>
          <cell r="L564"/>
          <cell r="M564">
            <v>2967366</v>
          </cell>
        </row>
        <row r="565">
          <cell r="F565">
            <v>899999470</v>
          </cell>
          <cell r="G565" t="str">
            <v>MEDINA</v>
          </cell>
          <cell r="H565" t="str">
            <v>800037800</v>
          </cell>
          <cell r="I565" t="str">
            <v>AGRARIO DE COLOMBIA S.A.</v>
          </cell>
          <cell r="J565" t="str">
            <v>AHR</v>
          </cell>
          <cell r="K565" t="str">
            <v>431483002141</v>
          </cell>
          <cell r="L565"/>
          <cell r="M565">
            <v>14886520</v>
          </cell>
        </row>
        <row r="566">
          <cell r="F566">
            <v>890680390</v>
          </cell>
          <cell r="G566" t="str">
            <v>NARIÑO</v>
          </cell>
          <cell r="H566" t="str">
            <v>860002964</v>
          </cell>
          <cell r="I566" t="str">
            <v>BANCO DE BOGOTA S. A.</v>
          </cell>
          <cell r="J566" t="str">
            <v>CRR</v>
          </cell>
          <cell r="K566" t="str">
            <v>348085085</v>
          </cell>
          <cell r="L566"/>
          <cell r="M566">
            <v>1876622</v>
          </cell>
        </row>
        <row r="567">
          <cell r="F567">
            <v>899999366</v>
          </cell>
          <cell r="G567" t="str">
            <v>NEMOCON</v>
          </cell>
          <cell r="H567" t="str">
            <v>890903938</v>
          </cell>
          <cell r="I567" t="str">
            <v>BANCOLOMBIA S.A.</v>
          </cell>
          <cell r="J567" t="str">
            <v>CRR</v>
          </cell>
          <cell r="K567" t="str">
            <v>33908295264</v>
          </cell>
          <cell r="L567"/>
          <cell r="M567">
            <v>18068766</v>
          </cell>
        </row>
        <row r="568">
          <cell r="F568">
            <v>899999707</v>
          </cell>
          <cell r="G568" t="str">
            <v>NILO</v>
          </cell>
          <cell r="H568" t="str">
            <v>860003020</v>
          </cell>
          <cell r="I568" t="str">
            <v>BANCO BBVA S.A.</v>
          </cell>
          <cell r="J568" t="str">
            <v>AHR</v>
          </cell>
          <cell r="K568" t="str">
            <v>0343000200163390</v>
          </cell>
          <cell r="L568"/>
          <cell r="M568">
            <v>8082260</v>
          </cell>
        </row>
        <row r="569">
          <cell r="F569">
            <v>800094713</v>
          </cell>
          <cell r="G569" t="str">
            <v>NIMAIMA</v>
          </cell>
          <cell r="H569" t="str">
            <v>800037800</v>
          </cell>
          <cell r="I569" t="str">
            <v>AGRARIO DE COLOMBIA S.A.</v>
          </cell>
          <cell r="J569" t="str">
            <v>AHR</v>
          </cell>
          <cell r="K569" t="str">
            <v>431493004485</v>
          </cell>
          <cell r="L569"/>
          <cell r="M569">
            <v>3490878</v>
          </cell>
        </row>
        <row r="570">
          <cell r="F570">
            <v>899999718</v>
          </cell>
          <cell r="G570" t="str">
            <v>NOCAIMA</v>
          </cell>
          <cell r="H570" t="str">
            <v>800037800</v>
          </cell>
          <cell r="I570" t="str">
            <v>AGRARIO DE COLOMBIA S.A.</v>
          </cell>
          <cell r="J570" t="str">
            <v>AHR</v>
          </cell>
          <cell r="K570" t="str">
            <v>431493004493</v>
          </cell>
          <cell r="L570"/>
          <cell r="M570">
            <v>7410853</v>
          </cell>
        </row>
        <row r="571">
          <cell r="F571">
            <v>890680088</v>
          </cell>
          <cell r="G571" t="str">
            <v>VENECIA</v>
          </cell>
          <cell r="H571" t="str">
            <v>800037800</v>
          </cell>
          <cell r="I571" t="str">
            <v>AGRARIO DE COLOMBIA S.A.</v>
          </cell>
          <cell r="J571" t="str">
            <v>AHR</v>
          </cell>
          <cell r="K571" t="str">
            <v>431503005574</v>
          </cell>
          <cell r="L571"/>
          <cell r="M571">
            <v>6288045</v>
          </cell>
        </row>
        <row r="572">
          <cell r="F572">
            <v>899999475</v>
          </cell>
          <cell r="G572" t="str">
            <v>PACHO</v>
          </cell>
          <cell r="H572" t="str">
            <v>890903938</v>
          </cell>
          <cell r="I572" t="str">
            <v>BANCOLOMBIA S.A.</v>
          </cell>
          <cell r="J572" t="str">
            <v>CRR</v>
          </cell>
          <cell r="K572" t="str">
            <v>34108309575</v>
          </cell>
          <cell r="L572"/>
          <cell r="M572">
            <v>27252698</v>
          </cell>
        </row>
        <row r="573">
          <cell r="F573">
            <v>899999704</v>
          </cell>
          <cell r="G573" t="str">
            <v>PAIME</v>
          </cell>
          <cell r="H573" t="str">
            <v>800037800</v>
          </cell>
          <cell r="I573" t="str">
            <v>AGRARIO DE COLOMBIA S.A.</v>
          </cell>
          <cell r="J573" t="str">
            <v>AHR</v>
          </cell>
          <cell r="K573" t="str">
            <v>431523003772</v>
          </cell>
          <cell r="L573"/>
          <cell r="M573">
            <v>6420835</v>
          </cell>
        </row>
        <row r="574">
          <cell r="F574">
            <v>890680173</v>
          </cell>
          <cell r="G574" t="str">
            <v>PANDI</v>
          </cell>
          <cell r="H574" t="str">
            <v>800037800</v>
          </cell>
          <cell r="I574" t="str">
            <v>AGRARIO DE COLOMBIA S.A.</v>
          </cell>
          <cell r="J574" t="str">
            <v>AHR</v>
          </cell>
          <cell r="K574" t="str">
            <v>431623003230</v>
          </cell>
          <cell r="L574"/>
          <cell r="M574">
            <v>6899604</v>
          </cell>
        </row>
        <row r="575">
          <cell r="F575">
            <v>800074120</v>
          </cell>
          <cell r="G575" t="str">
            <v>PARATEBUENO</v>
          </cell>
          <cell r="H575" t="str">
            <v>800037800</v>
          </cell>
          <cell r="I575" t="str">
            <v>AGRARIO DE COLOMBIA S.A.</v>
          </cell>
          <cell r="J575" t="str">
            <v>AHR</v>
          </cell>
          <cell r="K575" t="str">
            <v>486353003917</v>
          </cell>
          <cell r="L575"/>
          <cell r="M575">
            <v>16085445</v>
          </cell>
        </row>
        <row r="576">
          <cell r="F576">
            <v>890680154</v>
          </cell>
          <cell r="G576" t="str">
            <v>PASCA</v>
          </cell>
          <cell r="H576" t="str">
            <v>800037800</v>
          </cell>
          <cell r="I576" t="str">
            <v>AGRARIO DE COLOMBIA S.A.</v>
          </cell>
          <cell r="J576" t="str">
            <v>AHR</v>
          </cell>
          <cell r="K576" t="str">
            <v>431533006028</v>
          </cell>
          <cell r="L576"/>
          <cell r="M576">
            <v>15985004</v>
          </cell>
        </row>
        <row r="577">
          <cell r="F577">
            <v>899999413</v>
          </cell>
          <cell r="G577" t="str">
            <v>PUERTO SALGAR</v>
          </cell>
          <cell r="H577" t="str">
            <v>890903938</v>
          </cell>
          <cell r="I577" t="str">
            <v>BANCOLOMBIA S.A.</v>
          </cell>
          <cell r="J577" t="str">
            <v>CRR</v>
          </cell>
          <cell r="K577" t="str">
            <v>39708197717</v>
          </cell>
          <cell r="L577"/>
          <cell r="M577">
            <v>20344374</v>
          </cell>
        </row>
        <row r="578">
          <cell r="F578">
            <v>800085612</v>
          </cell>
          <cell r="G578" t="str">
            <v>PULI</v>
          </cell>
          <cell r="H578" t="str">
            <v>800037800</v>
          </cell>
          <cell r="I578" t="str">
            <v>AGRARIO DE COLOMBIA S.A.</v>
          </cell>
          <cell r="J578" t="str">
            <v>AHR</v>
          </cell>
          <cell r="K578" t="str">
            <v>431593009239</v>
          </cell>
          <cell r="L578"/>
          <cell r="M578">
            <v>3270525</v>
          </cell>
        </row>
        <row r="579">
          <cell r="F579">
            <v>899999432</v>
          </cell>
          <cell r="G579" t="str">
            <v>QUEBRADANEGRA</v>
          </cell>
          <cell r="H579" t="str">
            <v>860002964</v>
          </cell>
          <cell r="I579" t="str">
            <v>BANCO DE BOGOTA S. A.</v>
          </cell>
          <cell r="J579" t="str">
            <v>CRR</v>
          </cell>
          <cell r="K579" t="str">
            <v>640034237</v>
          </cell>
          <cell r="L579"/>
          <cell r="M579">
            <v>6290907</v>
          </cell>
        </row>
        <row r="580">
          <cell r="F580">
            <v>800094716</v>
          </cell>
          <cell r="G580" t="str">
            <v>QUETAME</v>
          </cell>
          <cell r="H580" t="str">
            <v>800037800</v>
          </cell>
          <cell r="I580" t="str">
            <v>AGRARIO DE COLOMBIA S.A.</v>
          </cell>
          <cell r="J580" t="str">
            <v>AHR</v>
          </cell>
          <cell r="K580" t="str">
            <v>431543002500</v>
          </cell>
          <cell r="L580"/>
          <cell r="M580">
            <v>8139524</v>
          </cell>
        </row>
        <row r="581">
          <cell r="F581">
            <v>899999431</v>
          </cell>
          <cell r="G581" t="str">
            <v>QUIPILE</v>
          </cell>
          <cell r="H581" t="str">
            <v>800037800</v>
          </cell>
          <cell r="I581" t="str">
            <v>AGRARIO DE COLOMBIA S.A.</v>
          </cell>
          <cell r="J581" t="str">
            <v>AHR</v>
          </cell>
          <cell r="K581" t="str">
            <v>431553002797</v>
          </cell>
          <cell r="L581"/>
          <cell r="M581">
            <v>7880145</v>
          </cell>
        </row>
        <row r="582">
          <cell r="F582">
            <v>890680236</v>
          </cell>
          <cell r="G582" t="str">
            <v>APULO</v>
          </cell>
          <cell r="H582" t="str">
            <v>860007738</v>
          </cell>
          <cell r="I582" t="str">
            <v>BANCO POPULAR S. A.</v>
          </cell>
          <cell r="J582" t="str">
            <v>CRR</v>
          </cell>
          <cell r="K582" t="str">
            <v>363022286</v>
          </cell>
          <cell r="L582"/>
          <cell r="M582">
            <v>9824289</v>
          </cell>
        </row>
        <row r="583">
          <cell r="F583">
            <v>890680059</v>
          </cell>
          <cell r="G583" t="str">
            <v>RICAURTE</v>
          </cell>
          <cell r="H583" t="str">
            <v>860002964</v>
          </cell>
          <cell r="I583" t="str">
            <v>BANCO DE BOGOTA S. A.</v>
          </cell>
          <cell r="J583" t="str">
            <v>CRR</v>
          </cell>
          <cell r="K583" t="str">
            <v>258046259</v>
          </cell>
          <cell r="L583"/>
          <cell r="M583">
            <v>10697778</v>
          </cell>
        </row>
        <row r="584">
          <cell r="F584">
            <v>860527046</v>
          </cell>
          <cell r="G584" t="str">
            <v>SAN ANTONIO TEQUENDAMA</v>
          </cell>
          <cell r="H584" t="str">
            <v>860034313</v>
          </cell>
          <cell r="I584" t="str">
            <v>BANCO DAVIVIENDA S.A.</v>
          </cell>
          <cell r="J584" t="str">
            <v>CRR</v>
          </cell>
          <cell r="K584" t="str">
            <v>182031682</v>
          </cell>
          <cell r="L584"/>
          <cell r="M584">
            <v>11245213</v>
          </cell>
        </row>
        <row r="585">
          <cell r="F585">
            <v>800093437</v>
          </cell>
          <cell r="G585" t="str">
            <v>SAN BERNARDO</v>
          </cell>
          <cell r="H585" t="str">
            <v>800037800</v>
          </cell>
          <cell r="I585" t="str">
            <v>AGRARIO DE COLOMBIA S.A.</v>
          </cell>
          <cell r="J585" t="str">
            <v>AHR</v>
          </cell>
          <cell r="K585" t="str">
            <v>431563008904</v>
          </cell>
          <cell r="L585"/>
          <cell r="M585">
            <v>10240395</v>
          </cell>
        </row>
        <row r="586">
          <cell r="F586">
            <v>800094751</v>
          </cell>
          <cell r="G586" t="str">
            <v>SAN CAYETANO</v>
          </cell>
          <cell r="H586" t="str">
            <v>800037800</v>
          </cell>
          <cell r="I586" t="str">
            <v>AGRARIO DE COLOMBIA S.A.</v>
          </cell>
          <cell r="J586" t="str">
            <v>AHR</v>
          </cell>
          <cell r="K586" t="str">
            <v>431573001371</v>
          </cell>
          <cell r="L586"/>
          <cell r="M586">
            <v>4569556</v>
          </cell>
        </row>
        <row r="587">
          <cell r="F587">
            <v>899999173</v>
          </cell>
          <cell r="G587" t="str">
            <v>SAN FRANCISCO</v>
          </cell>
          <cell r="H587" t="str">
            <v>800037800</v>
          </cell>
          <cell r="I587" t="str">
            <v>AGRARIO DE COLOMBIA S.A.</v>
          </cell>
          <cell r="J587" t="str">
            <v>AHR</v>
          </cell>
          <cell r="K587" t="str">
            <v>431583008072</v>
          </cell>
          <cell r="L587"/>
          <cell r="M587">
            <v>10228891</v>
          </cell>
        </row>
        <row r="588">
          <cell r="F588">
            <v>899999422</v>
          </cell>
          <cell r="G588" t="str">
            <v>SAN JUAN DE RIO SECO</v>
          </cell>
          <cell r="H588" t="str">
            <v>800037800</v>
          </cell>
          <cell r="I588" t="str">
            <v>AGRARIO DE COLOMBIA S.A.</v>
          </cell>
          <cell r="J588" t="str">
            <v>AHR</v>
          </cell>
          <cell r="K588" t="str">
            <v>431593009247</v>
          </cell>
          <cell r="L588"/>
          <cell r="M588">
            <v>11630880</v>
          </cell>
        </row>
        <row r="589">
          <cell r="F589">
            <v>800094752</v>
          </cell>
          <cell r="G589" t="str">
            <v>SASAIMA</v>
          </cell>
          <cell r="H589" t="str">
            <v>860002964</v>
          </cell>
          <cell r="I589" t="str">
            <v>BANCO DE BOGOTA S. A.</v>
          </cell>
          <cell r="J589" t="str">
            <v>CRR</v>
          </cell>
          <cell r="K589" t="str">
            <v>640034260</v>
          </cell>
          <cell r="L589"/>
          <cell r="M589">
            <v>15231043</v>
          </cell>
        </row>
        <row r="590">
          <cell r="F590">
            <v>899999415</v>
          </cell>
          <cell r="G590" t="str">
            <v>SESQUILE</v>
          </cell>
          <cell r="H590" t="str">
            <v>890903938</v>
          </cell>
          <cell r="I590" t="str">
            <v>BANCOLOMBIA S.A.</v>
          </cell>
          <cell r="J590" t="str">
            <v>AHR</v>
          </cell>
          <cell r="K590" t="str">
            <v>33608258278</v>
          </cell>
          <cell r="L590"/>
          <cell r="M590">
            <v>16058073</v>
          </cell>
        </row>
        <row r="591">
          <cell r="F591">
            <v>899999372</v>
          </cell>
          <cell r="G591" t="str">
            <v>SIBATE</v>
          </cell>
          <cell r="H591" t="str">
            <v>860007738</v>
          </cell>
          <cell r="I591" t="str">
            <v>BANCO POPULAR S. A.</v>
          </cell>
          <cell r="J591" t="str">
            <v>AHR</v>
          </cell>
          <cell r="K591" t="str">
            <v>033720269</v>
          </cell>
          <cell r="L591"/>
          <cell r="M591">
            <v>31503816</v>
          </cell>
        </row>
        <row r="592">
          <cell r="F592">
            <v>890680437</v>
          </cell>
          <cell r="G592" t="str">
            <v>SILVANIA</v>
          </cell>
          <cell r="H592" t="str">
            <v>800037800</v>
          </cell>
          <cell r="I592" t="str">
            <v>AGRARIO DE COLOMBIA S.A.</v>
          </cell>
          <cell r="J592" t="str">
            <v>AHR</v>
          </cell>
          <cell r="K592" t="str">
            <v>431633016500</v>
          </cell>
          <cell r="L592"/>
          <cell r="M592">
            <v>21661719</v>
          </cell>
        </row>
        <row r="593">
          <cell r="F593">
            <v>899999384</v>
          </cell>
          <cell r="G593" t="str">
            <v>SIMIJACA</v>
          </cell>
          <cell r="H593" t="str">
            <v>890903938</v>
          </cell>
          <cell r="I593" t="str">
            <v>BANCOLOMBIA S.A.</v>
          </cell>
          <cell r="J593" t="str">
            <v>CRR</v>
          </cell>
          <cell r="K593" t="str">
            <v>35508359390</v>
          </cell>
          <cell r="L593"/>
          <cell r="M593">
            <v>13457640</v>
          </cell>
        </row>
        <row r="594">
          <cell r="F594">
            <v>899999468</v>
          </cell>
          <cell r="G594" t="str">
            <v>SOPO</v>
          </cell>
          <cell r="H594" t="str">
            <v>860002964</v>
          </cell>
          <cell r="I594" t="str">
            <v>BANCO DE BOGOTA S. A.</v>
          </cell>
          <cell r="J594" t="str">
            <v>AHR</v>
          </cell>
          <cell r="K594" t="str">
            <v>597083435</v>
          </cell>
          <cell r="L594"/>
          <cell r="M594">
            <v>25564405</v>
          </cell>
        </row>
        <row r="595">
          <cell r="F595">
            <v>899999314</v>
          </cell>
          <cell r="G595" t="str">
            <v>SUBACHOQUE</v>
          </cell>
          <cell r="H595" t="str">
            <v>890903938</v>
          </cell>
          <cell r="I595" t="str">
            <v>BANCOLOMBIA S.A.</v>
          </cell>
          <cell r="J595" t="str">
            <v>CRR</v>
          </cell>
          <cell r="K595" t="str">
            <v>34608242393</v>
          </cell>
          <cell r="L595"/>
          <cell r="M595">
            <v>13438691</v>
          </cell>
        </row>
        <row r="596">
          <cell r="F596">
            <v>899999430</v>
          </cell>
          <cell r="G596" t="str">
            <v>SUESCA</v>
          </cell>
          <cell r="H596" t="str">
            <v>800037800</v>
          </cell>
          <cell r="I596" t="str">
            <v>AGRARIO DE COLOMBIA S.A.</v>
          </cell>
          <cell r="J596" t="str">
            <v>AHR</v>
          </cell>
          <cell r="K596" t="str">
            <v>431603004982</v>
          </cell>
          <cell r="L596"/>
          <cell r="M596">
            <v>18131748</v>
          </cell>
        </row>
        <row r="597">
          <cell r="F597">
            <v>899999398</v>
          </cell>
          <cell r="G597" t="str">
            <v>SUPATA</v>
          </cell>
          <cell r="H597" t="str">
            <v>800037800</v>
          </cell>
          <cell r="I597" t="str">
            <v>AGRARIO DE COLOMBIA S.A.</v>
          </cell>
          <cell r="J597" t="str">
            <v>AHR</v>
          </cell>
          <cell r="K597" t="str">
            <v>431613002538</v>
          </cell>
          <cell r="L597"/>
          <cell r="M597">
            <v>6856405</v>
          </cell>
        </row>
        <row r="598">
          <cell r="F598">
            <v>899999700</v>
          </cell>
          <cell r="G598" t="str">
            <v>SUSA</v>
          </cell>
          <cell r="H598" t="str">
            <v>800037800</v>
          </cell>
          <cell r="I598" t="str">
            <v>AGRARIO DE COLOMBIA S.A.</v>
          </cell>
          <cell r="J598" t="str">
            <v>AHR</v>
          </cell>
          <cell r="K598" t="str">
            <v>431683010627</v>
          </cell>
          <cell r="L598"/>
          <cell r="M598">
            <v>6762296</v>
          </cell>
        </row>
        <row r="599">
          <cell r="F599">
            <v>899999476</v>
          </cell>
          <cell r="G599" t="str">
            <v>SUTATAUSA</v>
          </cell>
          <cell r="H599" t="str">
            <v>860003020</v>
          </cell>
          <cell r="I599" t="str">
            <v>BANCO BBVA S.A.</v>
          </cell>
          <cell r="J599" t="str">
            <v>CRR</v>
          </cell>
          <cell r="K599" t="str">
            <v>925029233</v>
          </cell>
          <cell r="L599"/>
          <cell r="M599">
            <v>8318922</v>
          </cell>
        </row>
        <row r="600">
          <cell r="F600">
            <v>899999443</v>
          </cell>
          <cell r="G600" t="str">
            <v>TABIO</v>
          </cell>
          <cell r="H600" t="str">
            <v>890903938</v>
          </cell>
          <cell r="I600" t="str">
            <v>BANCOLOMBIA S.A.</v>
          </cell>
          <cell r="J600" t="str">
            <v>CRR</v>
          </cell>
          <cell r="K600" t="str">
            <v>34308283027</v>
          </cell>
          <cell r="L600"/>
          <cell r="M600">
            <v>20654245</v>
          </cell>
        </row>
        <row r="601">
          <cell r="F601">
            <v>899999481</v>
          </cell>
          <cell r="G601" t="str">
            <v>TAUSA</v>
          </cell>
          <cell r="H601" t="str">
            <v>860002964</v>
          </cell>
          <cell r="I601" t="str">
            <v>BANCO DE BOGOTA S. A.</v>
          </cell>
          <cell r="J601" t="str">
            <v>CRR</v>
          </cell>
          <cell r="K601" t="str">
            <v>611318452</v>
          </cell>
          <cell r="L601"/>
          <cell r="M601">
            <v>12677008</v>
          </cell>
        </row>
        <row r="602">
          <cell r="F602">
            <v>800004574</v>
          </cell>
          <cell r="G602" t="str">
            <v>TENA</v>
          </cell>
          <cell r="H602" t="str">
            <v>860002964</v>
          </cell>
          <cell r="I602" t="str">
            <v>BANCO DE BOGOTA S. A.</v>
          </cell>
          <cell r="J602" t="str">
            <v>AHR</v>
          </cell>
          <cell r="K602" t="str">
            <v>394251458</v>
          </cell>
          <cell r="L602"/>
          <cell r="M602">
            <v>9017459</v>
          </cell>
        </row>
        <row r="603">
          <cell r="F603">
            <v>800095174</v>
          </cell>
          <cell r="G603" t="str">
            <v>TENJO</v>
          </cell>
          <cell r="H603" t="str">
            <v>890903938</v>
          </cell>
          <cell r="I603" t="str">
            <v>BANCOLOMBIA S.A.</v>
          </cell>
          <cell r="J603" t="str">
            <v>CRR</v>
          </cell>
          <cell r="K603" t="str">
            <v>34508321549</v>
          </cell>
          <cell r="L603"/>
          <cell r="M603">
            <v>19724356</v>
          </cell>
        </row>
        <row r="604">
          <cell r="F604">
            <v>800018689</v>
          </cell>
          <cell r="G604" t="str">
            <v>TIBACUY</v>
          </cell>
          <cell r="H604" t="str">
            <v>860002964</v>
          </cell>
          <cell r="I604" t="str">
            <v>BANCO DE BOGOTA S. A.</v>
          </cell>
          <cell r="J604" t="str">
            <v>CRR</v>
          </cell>
          <cell r="K604" t="str">
            <v>330052945</v>
          </cell>
          <cell r="L604"/>
          <cell r="M604">
            <v>6278729</v>
          </cell>
        </row>
        <row r="605">
          <cell r="F605">
            <v>800094782</v>
          </cell>
          <cell r="G605" t="str">
            <v>TIBIRITA</v>
          </cell>
          <cell r="H605" t="str">
            <v>860002964</v>
          </cell>
          <cell r="I605" t="str">
            <v>BANCO DE BOGOTA S. A.</v>
          </cell>
          <cell r="J605" t="str">
            <v>CRR</v>
          </cell>
          <cell r="K605" t="str">
            <v>360032668</v>
          </cell>
          <cell r="L605"/>
          <cell r="M605">
            <v>2824885</v>
          </cell>
        </row>
        <row r="606">
          <cell r="F606">
            <v>800093439</v>
          </cell>
          <cell r="G606" t="str">
            <v>TOCAIMA</v>
          </cell>
          <cell r="H606" t="str">
            <v>860007738</v>
          </cell>
          <cell r="I606" t="str">
            <v>BANCO POPULAR S. A.</v>
          </cell>
          <cell r="J606" t="str">
            <v>CRR</v>
          </cell>
          <cell r="K606" t="str">
            <v>110363022294</v>
          </cell>
          <cell r="L606"/>
          <cell r="M606">
            <v>14943126</v>
          </cell>
        </row>
        <row r="607">
          <cell r="F607">
            <v>899999428</v>
          </cell>
          <cell r="G607" t="str">
            <v>TOCANCIPA</v>
          </cell>
          <cell r="H607" t="str">
            <v>890903938</v>
          </cell>
          <cell r="I607" t="str">
            <v>BANCOLOMBIA S.A.</v>
          </cell>
          <cell r="J607" t="str">
            <v>CRR</v>
          </cell>
          <cell r="K607" t="str">
            <v>33808322761</v>
          </cell>
          <cell r="L607"/>
          <cell r="M607">
            <v>64609537</v>
          </cell>
        </row>
        <row r="608">
          <cell r="F608">
            <v>800072715</v>
          </cell>
          <cell r="G608" t="str">
            <v>TOPAIPI</v>
          </cell>
          <cell r="H608" t="str">
            <v>800037800</v>
          </cell>
          <cell r="I608" t="str">
            <v>AGRARIO DE COLOMBIA S.A.</v>
          </cell>
          <cell r="J608" t="str">
            <v>AHR</v>
          </cell>
          <cell r="K608" t="str">
            <v>431723003671</v>
          </cell>
          <cell r="L608"/>
          <cell r="M608">
            <v>5240025</v>
          </cell>
        </row>
        <row r="609">
          <cell r="F609">
            <v>899999385</v>
          </cell>
          <cell r="G609" t="str">
            <v>UBALA</v>
          </cell>
          <cell r="H609" t="str">
            <v>860002964</v>
          </cell>
          <cell r="I609" t="str">
            <v>BANCO DE BOGOTA S. A.</v>
          </cell>
          <cell r="J609" t="str">
            <v>CRR</v>
          </cell>
          <cell r="K609" t="str">
            <v>334023538</v>
          </cell>
          <cell r="L609"/>
          <cell r="M609">
            <v>14944844</v>
          </cell>
        </row>
        <row r="610">
          <cell r="F610">
            <v>800095568</v>
          </cell>
          <cell r="G610" t="str">
            <v>UBAQUE</v>
          </cell>
          <cell r="H610" t="str">
            <v>860007738</v>
          </cell>
          <cell r="I610" t="str">
            <v>BANCO POPULAR S. A.</v>
          </cell>
          <cell r="J610" t="str">
            <v>AHR</v>
          </cell>
          <cell r="K610" t="str">
            <v>342720182</v>
          </cell>
          <cell r="L610"/>
          <cell r="M610">
            <v>8195470</v>
          </cell>
        </row>
        <row r="611">
          <cell r="F611">
            <v>899999281</v>
          </cell>
          <cell r="G611" t="str">
            <v>UBATE</v>
          </cell>
          <cell r="H611" t="str">
            <v>860003020</v>
          </cell>
          <cell r="I611" t="str">
            <v>BANCO BBVA S.A.</v>
          </cell>
          <cell r="J611" t="str">
            <v>AHR</v>
          </cell>
          <cell r="K611" t="str">
            <v>925085615</v>
          </cell>
          <cell r="L611"/>
          <cell r="M611">
            <v>48253141</v>
          </cell>
        </row>
        <row r="612">
          <cell r="F612">
            <v>899999388</v>
          </cell>
          <cell r="G612" t="str">
            <v>UNE</v>
          </cell>
          <cell r="H612" t="str">
            <v>860002964</v>
          </cell>
          <cell r="I612" t="str">
            <v>BANCO DE BOGOTA S. A.</v>
          </cell>
          <cell r="J612" t="str">
            <v>AHR</v>
          </cell>
          <cell r="K612" t="str">
            <v>580022085</v>
          </cell>
          <cell r="L612"/>
          <cell r="M612">
            <v>8931622</v>
          </cell>
        </row>
        <row r="613">
          <cell r="F613">
            <v>899999407</v>
          </cell>
          <cell r="G613" t="str">
            <v>UTICA</v>
          </cell>
          <cell r="H613" t="str">
            <v>800037800</v>
          </cell>
          <cell r="I613" t="str">
            <v>AGRARIO DE COLOMBIA S.A.</v>
          </cell>
          <cell r="J613" t="str">
            <v>AHR</v>
          </cell>
          <cell r="K613" t="str">
            <v>431763000959</v>
          </cell>
          <cell r="L613"/>
          <cell r="M613">
            <v>4152353</v>
          </cell>
        </row>
        <row r="614">
          <cell r="F614">
            <v>899999448</v>
          </cell>
          <cell r="G614" t="str">
            <v>VERGARA</v>
          </cell>
          <cell r="H614" t="str">
            <v>800037800</v>
          </cell>
          <cell r="I614" t="str">
            <v>AGRARIO DE COLOMBIA S.A.</v>
          </cell>
          <cell r="J614" t="str">
            <v>AHR</v>
          </cell>
          <cell r="K614" t="str">
            <v>431783004799</v>
          </cell>
          <cell r="L614"/>
          <cell r="M614">
            <v>10735190</v>
          </cell>
        </row>
        <row r="615">
          <cell r="F615">
            <v>899999709</v>
          </cell>
          <cell r="G615" t="str">
            <v>VIANI</v>
          </cell>
          <cell r="H615" t="str">
            <v>860034313</v>
          </cell>
          <cell r="I615" t="str">
            <v>BANCO DAVIVIENDA S.A.</v>
          </cell>
          <cell r="J615" t="str">
            <v>CRR</v>
          </cell>
          <cell r="K615" t="str">
            <v>237008909</v>
          </cell>
          <cell r="L615"/>
          <cell r="M615">
            <v>4879985</v>
          </cell>
        </row>
        <row r="616">
          <cell r="F616">
            <v>899999447</v>
          </cell>
          <cell r="G616" t="str">
            <v>VILLAGOMEZ</v>
          </cell>
          <cell r="H616" t="str">
            <v>800037800</v>
          </cell>
          <cell r="I616" t="str">
            <v>AGRARIO DE COLOMBIA S.A.</v>
          </cell>
          <cell r="J616" t="str">
            <v>AHR</v>
          </cell>
          <cell r="K616" t="str">
            <v>431053002383</v>
          </cell>
          <cell r="L616"/>
          <cell r="M616">
            <v>1995143</v>
          </cell>
        </row>
        <row r="617">
          <cell r="F617">
            <v>899999445</v>
          </cell>
          <cell r="G617" t="str">
            <v>VILLAPINZON</v>
          </cell>
          <cell r="H617" t="str">
            <v>860007738</v>
          </cell>
          <cell r="I617" t="str">
            <v>BANCO POPULAR S. A.</v>
          </cell>
          <cell r="J617" t="str">
            <v>CRR</v>
          </cell>
          <cell r="K617" t="str">
            <v>110023020563</v>
          </cell>
          <cell r="L617"/>
          <cell r="M617">
            <v>19774442</v>
          </cell>
        </row>
        <row r="618">
          <cell r="F618">
            <v>899999312</v>
          </cell>
          <cell r="G618" t="str">
            <v>VILLETA</v>
          </cell>
          <cell r="H618" t="str">
            <v>890903938</v>
          </cell>
          <cell r="I618" t="str">
            <v>BANCOLOMBIA S.A.</v>
          </cell>
          <cell r="J618" t="str">
            <v>CRR</v>
          </cell>
          <cell r="K618" t="str">
            <v>38508370158</v>
          </cell>
          <cell r="L618"/>
          <cell r="M618">
            <v>25352233</v>
          </cell>
        </row>
        <row r="619">
          <cell r="F619">
            <v>890680142</v>
          </cell>
          <cell r="G619" t="str">
            <v>VIOTA</v>
          </cell>
          <cell r="H619" t="str">
            <v>860002964</v>
          </cell>
          <cell r="I619" t="str">
            <v>BANCO DE BOGOTA S. A.</v>
          </cell>
          <cell r="J619" t="str">
            <v>CRR</v>
          </cell>
          <cell r="K619" t="str">
            <v>608029963</v>
          </cell>
          <cell r="L619"/>
          <cell r="M619">
            <v>18786047</v>
          </cell>
        </row>
        <row r="620">
          <cell r="F620">
            <v>800094776</v>
          </cell>
          <cell r="G620" t="str">
            <v>YACOPI</v>
          </cell>
          <cell r="H620" t="str">
            <v>800037800</v>
          </cell>
          <cell r="I620" t="str">
            <v>AGRARIO DE COLOMBIA S.A.</v>
          </cell>
          <cell r="J620" t="str">
            <v>AHR</v>
          </cell>
          <cell r="K620" t="str">
            <v>431903002302</v>
          </cell>
          <cell r="L620"/>
          <cell r="M620">
            <v>28064579</v>
          </cell>
        </row>
        <row r="621">
          <cell r="F621">
            <v>800094778</v>
          </cell>
          <cell r="G621" t="str">
            <v>ZIPACON</v>
          </cell>
          <cell r="H621" t="str">
            <v>860002964</v>
          </cell>
          <cell r="I621" t="str">
            <v>BANCO DE BOGOTA S. A.</v>
          </cell>
          <cell r="J621" t="str">
            <v>CRR</v>
          </cell>
          <cell r="K621" t="str">
            <v>304038367</v>
          </cell>
          <cell r="L621"/>
          <cell r="M621">
            <v>5698120</v>
          </cell>
        </row>
        <row r="622">
          <cell r="F622">
            <v>891680050</v>
          </cell>
          <cell r="G622" t="str">
            <v>ACANDI</v>
          </cell>
          <cell r="H622" t="str">
            <v>860003020</v>
          </cell>
          <cell r="I622" t="str">
            <v>BANCO BBVA S.A.</v>
          </cell>
          <cell r="J622" t="str">
            <v>CRR</v>
          </cell>
          <cell r="K622" t="str">
            <v>0920000100003092</v>
          </cell>
          <cell r="L622"/>
          <cell r="M622">
            <v>45712311</v>
          </cell>
        </row>
        <row r="623">
          <cell r="F623">
            <v>891600062</v>
          </cell>
          <cell r="G623" t="str">
            <v>ALTO BAUDO</v>
          </cell>
          <cell r="H623" t="str">
            <v>800037800</v>
          </cell>
          <cell r="I623" t="str">
            <v>AGRARIO DE COLOMBIA S.A.</v>
          </cell>
          <cell r="J623" t="str">
            <v>AHR</v>
          </cell>
          <cell r="K623" t="str">
            <v>433033016631</v>
          </cell>
          <cell r="L623"/>
          <cell r="M623">
            <v>203259605</v>
          </cell>
        </row>
        <row r="624">
          <cell r="F624">
            <v>818000395</v>
          </cell>
          <cell r="G624" t="str">
            <v>ATRATO</v>
          </cell>
          <cell r="H624" t="str">
            <v>860007738</v>
          </cell>
          <cell r="I624" t="str">
            <v>BANCO POPULAR S. A.</v>
          </cell>
          <cell r="J624" t="str">
            <v>CRR</v>
          </cell>
          <cell r="K624" t="str">
            <v>380025155</v>
          </cell>
          <cell r="L624"/>
          <cell r="M624">
            <v>22327598</v>
          </cell>
        </row>
        <row r="625">
          <cell r="F625">
            <v>891680055</v>
          </cell>
          <cell r="G625" t="str">
            <v>BAGADO</v>
          </cell>
          <cell r="H625" t="str">
            <v>860007738</v>
          </cell>
          <cell r="I625" t="str">
            <v>BANCO POPULAR S. A.</v>
          </cell>
          <cell r="J625" t="str">
            <v>CRR</v>
          </cell>
          <cell r="K625" t="str">
            <v>110380025502</v>
          </cell>
          <cell r="L625"/>
          <cell r="M625">
            <v>123199228</v>
          </cell>
        </row>
        <row r="626">
          <cell r="F626">
            <v>891680395</v>
          </cell>
          <cell r="G626" t="str">
            <v>BAHIA SOLANO</v>
          </cell>
          <cell r="H626" t="str">
            <v>800037800</v>
          </cell>
          <cell r="I626" t="str">
            <v>AGRARIO DE COLOMBIA S.A.</v>
          </cell>
          <cell r="J626" t="str">
            <v>AHR</v>
          </cell>
          <cell r="K626" t="str">
            <v>433093003040</v>
          </cell>
          <cell r="L626"/>
          <cell r="M626">
            <v>35318137</v>
          </cell>
        </row>
        <row r="627">
          <cell r="F627">
            <v>800095589</v>
          </cell>
          <cell r="G627" t="str">
            <v>BAJO BAUDO-PIZA</v>
          </cell>
          <cell r="H627" t="str">
            <v>800037800</v>
          </cell>
          <cell r="I627" t="str">
            <v>AGRARIO DE COLOMBIA S.A.</v>
          </cell>
          <cell r="J627" t="str">
            <v>AHR</v>
          </cell>
          <cell r="K627" t="str">
            <v>433503001504</v>
          </cell>
          <cell r="L627"/>
          <cell r="M627">
            <v>113505653</v>
          </cell>
        </row>
        <row r="628">
          <cell r="F628">
            <v>800070375</v>
          </cell>
          <cell r="G628" t="str">
            <v>BOJAYA</v>
          </cell>
          <cell r="H628" t="str">
            <v>800037800</v>
          </cell>
          <cell r="I628" t="str">
            <v>AGRARIO DE COLOMBIA S.A.</v>
          </cell>
          <cell r="J628" t="str">
            <v>AHR</v>
          </cell>
          <cell r="K628" t="str">
            <v>433033016641</v>
          </cell>
          <cell r="L628"/>
          <cell r="M628">
            <v>119097323</v>
          </cell>
        </row>
        <row r="629">
          <cell r="F629">
            <v>800239414</v>
          </cell>
          <cell r="G629" t="str">
            <v>EL CANTON DEL SAN PABLO</v>
          </cell>
          <cell r="H629" t="str">
            <v>860002964</v>
          </cell>
          <cell r="I629" t="str">
            <v>BANCO DE BOGOTA S. A.</v>
          </cell>
          <cell r="J629" t="str">
            <v>CRR</v>
          </cell>
          <cell r="K629" t="str">
            <v>578336737</v>
          </cell>
          <cell r="L629"/>
          <cell r="M629">
            <v>24358084</v>
          </cell>
        </row>
        <row r="630">
          <cell r="F630">
            <v>818001341</v>
          </cell>
          <cell r="G630" t="str">
            <v>CARMEN DEL DARIEN</v>
          </cell>
          <cell r="H630" t="str">
            <v>860002964</v>
          </cell>
          <cell r="I630" t="str">
            <v>BANCO DE BOGOTA S. A.</v>
          </cell>
          <cell r="J630" t="str">
            <v>CRR</v>
          </cell>
          <cell r="K630" t="str">
            <v>620048900</v>
          </cell>
          <cell r="L630"/>
          <cell r="M630">
            <v>96186615</v>
          </cell>
        </row>
        <row r="631">
          <cell r="F631">
            <v>818001202</v>
          </cell>
          <cell r="G631" t="str">
            <v>CERTEGUI</v>
          </cell>
          <cell r="H631" t="str">
            <v>860002964</v>
          </cell>
          <cell r="I631" t="str">
            <v>BANCO DE BOGOTA S. A.</v>
          </cell>
          <cell r="J631" t="str">
            <v>CRR</v>
          </cell>
          <cell r="K631" t="str">
            <v>578336760</v>
          </cell>
          <cell r="L631"/>
          <cell r="M631">
            <v>19204768</v>
          </cell>
        </row>
        <row r="632">
          <cell r="F632">
            <v>891680057</v>
          </cell>
          <cell r="G632" t="str">
            <v>CONDOTO</v>
          </cell>
          <cell r="H632" t="str">
            <v>860002964</v>
          </cell>
          <cell r="I632" t="str">
            <v>BANCO DE BOGOTA S. A.</v>
          </cell>
          <cell r="J632" t="str">
            <v>CRR</v>
          </cell>
          <cell r="K632" t="str">
            <v>578336877</v>
          </cell>
          <cell r="L632"/>
          <cell r="M632">
            <v>60179071</v>
          </cell>
        </row>
        <row r="633">
          <cell r="F633">
            <v>891680061</v>
          </cell>
          <cell r="G633" t="str">
            <v>EL CARMEN DE ATRATO</v>
          </cell>
          <cell r="H633" t="str">
            <v>800037800</v>
          </cell>
          <cell r="I633" t="str">
            <v>AGRARIO DE COLOMBIA S.A.</v>
          </cell>
          <cell r="J633" t="str">
            <v>AHR</v>
          </cell>
          <cell r="K633" t="str">
            <v>433153001387</v>
          </cell>
          <cell r="L633"/>
          <cell r="M633">
            <v>39519581</v>
          </cell>
        </row>
        <row r="634">
          <cell r="F634">
            <v>818000002</v>
          </cell>
          <cell r="G634" t="str">
            <v>EL LITORAL DEL SAN JUAN</v>
          </cell>
          <cell r="H634" t="str">
            <v>890903938</v>
          </cell>
          <cell r="I634" t="str">
            <v>BANCOLOMBIA S.A.</v>
          </cell>
          <cell r="J634" t="str">
            <v>CRR</v>
          </cell>
          <cell r="K634" t="str">
            <v>84208209386</v>
          </cell>
          <cell r="L634"/>
          <cell r="M634">
            <v>95628420</v>
          </cell>
        </row>
        <row r="635">
          <cell r="F635">
            <v>891680067</v>
          </cell>
          <cell r="G635" t="str">
            <v>ISTMINA</v>
          </cell>
          <cell r="H635" t="str">
            <v>860002964</v>
          </cell>
          <cell r="I635" t="str">
            <v>BANCO DE BOGOTA S. A.</v>
          </cell>
          <cell r="J635" t="str">
            <v>CRR</v>
          </cell>
          <cell r="K635" t="str">
            <v>378019988</v>
          </cell>
          <cell r="L635"/>
          <cell r="M635">
            <v>224092685</v>
          </cell>
        </row>
        <row r="636">
          <cell r="F636">
            <v>891680402</v>
          </cell>
          <cell r="G636" t="str">
            <v>JURADO</v>
          </cell>
          <cell r="H636" t="str">
            <v>800037800</v>
          </cell>
          <cell r="I636" t="str">
            <v>AGRARIO DE COLOMBIA S.A.</v>
          </cell>
          <cell r="J636" t="str">
            <v>AHR</v>
          </cell>
          <cell r="K636" t="str">
            <v>433093003032</v>
          </cell>
          <cell r="L636"/>
          <cell r="M636">
            <v>22670170</v>
          </cell>
        </row>
        <row r="637">
          <cell r="F637">
            <v>891680281</v>
          </cell>
          <cell r="G637" t="str">
            <v>LLORO</v>
          </cell>
          <cell r="H637" t="str">
            <v>860002964</v>
          </cell>
          <cell r="I637" t="str">
            <v>BANCO DE BOGOTA S. A.</v>
          </cell>
          <cell r="J637" t="str">
            <v>CRR</v>
          </cell>
          <cell r="K637" t="str">
            <v>578336570</v>
          </cell>
          <cell r="L637"/>
          <cell r="M637">
            <v>84700827</v>
          </cell>
        </row>
        <row r="638">
          <cell r="F638">
            <v>818000941</v>
          </cell>
          <cell r="G638" t="str">
            <v>MEDIO ATRATO</v>
          </cell>
          <cell r="H638" t="str">
            <v>860007738</v>
          </cell>
          <cell r="I638" t="str">
            <v>BANCO POPULAR S. A.</v>
          </cell>
          <cell r="J638" t="str">
            <v>CRR</v>
          </cell>
          <cell r="K638" t="str">
            <v>110380025205</v>
          </cell>
          <cell r="L638"/>
          <cell r="M638">
            <v>41601569</v>
          </cell>
        </row>
        <row r="639">
          <cell r="F639">
            <v>818000907</v>
          </cell>
          <cell r="G639" t="str">
            <v>MEDIO BAUDO</v>
          </cell>
          <cell r="H639" t="str">
            <v>860002964</v>
          </cell>
          <cell r="I639" t="str">
            <v>BANCO DE BOGOTA S. A.</v>
          </cell>
          <cell r="J639" t="str">
            <v>CRR</v>
          </cell>
          <cell r="K639" t="str">
            <v>378020200</v>
          </cell>
          <cell r="L639"/>
          <cell r="M639">
            <v>76681617</v>
          </cell>
        </row>
        <row r="640">
          <cell r="F640">
            <v>818001206</v>
          </cell>
          <cell r="G640" t="str">
            <v>MEDIO SAN JUAN</v>
          </cell>
          <cell r="H640" t="str">
            <v>860002964</v>
          </cell>
          <cell r="I640" t="str">
            <v>BANCO DE BOGOTA S. A.</v>
          </cell>
          <cell r="J640" t="str">
            <v>CRR</v>
          </cell>
          <cell r="K640" t="str">
            <v>378020028</v>
          </cell>
          <cell r="L640"/>
          <cell r="M640">
            <v>49929591</v>
          </cell>
        </row>
        <row r="641">
          <cell r="F641">
            <v>891680075</v>
          </cell>
          <cell r="G641" t="str">
            <v>NOVITA</v>
          </cell>
          <cell r="H641" t="str">
            <v>860002964</v>
          </cell>
          <cell r="I641" t="str">
            <v>BANCO DE BOGOTA S. A.</v>
          </cell>
          <cell r="J641" t="str">
            <v>CRR</v>
          </cell>
          <cell r="K641" t="str">
            <v>378020085</v>
          </cell>
          <cell r="L641"/>
          <cell r="M641">
            <v>33050825</v>
          </cell>
        </row>
        <row r="642">
          <cell r="F642">
            <v>901671766</v>
          </cell>
          <cell r="G642" t="str">
            <v>NUEVO BELÉN DE BAJIRÁ</v>
          </cell>
          <cell r="H642" t="str">
            <v>890903938</v>
          </cell>
          <cell r="I642" t="str">
            <v>BANCOLOMBIA S.A.</v>
          </cell>
          <cell r="J642" t="str">
            <v>CRR</v>
          </cell>
          <cell r="K642" t="str">
            <v xml:space="preserve">58400002326 </v>
          </cell>
          <cell r="L642"/>
          <cell r="M642">
            <v>132363536</v>
          </cell>
        </row>
        <row r="643">
          <cell r="F643">
            <v>891680076</v>
          </cell>
          <cell r="G643" t="str">
            <v>NUQUI</v>
          </cell>
          <cell r="H643" t="str">
            <v>800037800</v>
          </cell>
          <cell r="I643" t="str">
            <v>AGRARIO DE COLOMBIA S.A.</v>
          </cell>
          <cell r="J643" t="str">
            <v>AHR</v>
          </cell>
          <cell r="K643" t="str">
            <v>433033016844</v>
          </cell>
          <cell r="L643"/>
          <cell r="M643">
            <v>39953619</v>
          </cell>
        </row>
        <row r="644">
          <cell r="F644">
            <v>818001203</v>
          </cell>
          <cell r="G644" t="str">
            <v>RIO IRO</v>
          </cell>
          <cell r="H644" t="str">
            <v>860002964</v>
          </cell>
          <cell r="I644" t="str">
            <v>BANCO DE BOGOTA S. A.</v>
          </cell>
          <cell r="J644" t="str">
            <v>CRR</v>
          </cell>
          <cell r="K644" t="str">
            <v>378020069</v>
          </cell>
          <cell r="L644"/>
          <cell r="M644">
            <v>26548504</v>
          </cell>
        </row>
        <row r="645">
          <cell r="F645">
            <v>818000899</v>
          </cell>
          <cell r="G645" t="str">
            <v>RIO QUITO</v>
          </cell>
          <cell r="H645" t="str">
            <v>860002964</v>
          </cell>
          <cell r="I645" t="str">
            <v>BANCO DE BOGOTA S. A.</v>
          </cell>
          <cell r="J645" t="str">
            <v>CRR</v>
          </cell>
          <cell r="K645" t="str">
            <v>578336687</v>
          </cell>
          <cell r="L645"/>
          <cell r="M645">
            <v>38015027</v>
          </cell>
        </row>
        <row r="646">
          <cell r="F646">
            <v>891680079</v>
          </cell>
          <cell r="G646" t="str">
            <v>RIOSUCIO</v>
          </cell>
          <cell r="H646" t="str">
            <v>800037800</v>
          </cell>
          <cell r="I646" t="str">
            <v>AGRARIO DE COLOMBIA S.A.</v>
          </cell>
          <cell r="J646" t="str">
            <v>AHR</v>
          </cell>
          <cell r="K646" t="str">
            <v>433603000971</v>
          </cell>
          <cell r="L646"/>
          <cell r="M646">
            <v>172614877</v>
          </cell>
        </row>
        <row r="647">
          <cell r="F647">
            <v>891680080</v>
          </cell>
          <cell r="G647" t="str">
            <v>SAN JOSE DEL PALMAR</v>
          </cell>
          <cell r="H647" t="str">
            <v>860007738</v>
          </cell>
          <cell r="I647" t="str">
            <v>BANCO POPULAR S. A.</v>
          </cell>
          <cell r="J647" t="str">
            <v>CRR</v>
          </cell>
          <cell r="K647" t="str">
            <v>660021031</v>
          </cell>
          <cell r="L647"/>
          <cell r="M647">
            <v>12013956</v>
          </cell>
        </row>
        <row r="648">
          <cell r="F648">
            <v>800095613</v>
          </cell>
          <cell r="G648" t="str">
            <v>SIPI</v>
          </cell>
          <cell r="H648" t="str">
            <v>860002964</v>
          </cell>
          <cell r="I648" t="str">
            <v>BANCO DE BOGOTA S. A.</v>
          </cell>
          <cell r="J648" t="str">
            <v>CRR</v>
          </cell>
          <cell r="K648" t="str">
            <v>378020135</v>
          </cell>
          <cell r="L648"/>
          <cell r="M648">
            <v>11067676</v>
          </cell>
        </row>
        <row r="649">
          <cell r="F649">
            <v>891680081</v>
          </cell>
          <cell r="G649" t="str">
            <v>TADO</v>
          </cell>
          <cell r="H649" t="str">
            <v>800037800</v>
          </cell>
          <cell r="I649" t="str">
            <v>AGRARIO DE COLOMBIA S.A.</v>
          </cell>
          <cell r="J649" t="str">
            <v>AHR</v>
          </cell>
          <cell r="K649" t="str">
            <v>433753005319</v>
          </cell>
          <cell r="L649"/>
          <cell r="M649">
            <v>105056283</v>
          </cell>
        </row>
        <row r="650">
          <cell r="F650">
            <v>891680196</v>
          </cell>
          <cell r="G650" t="str">
            <v>UNGUIA</v>
          </cell>
          <cell r="H650" t="str">
            <v>860003020</v>
          </cell>
          <cell r="I650" t="str">
            <v>BANCO BBVA S.A.</v>
          </cell>
          <cell r="J650" t="str">
            <v>CRR</v>
          </cell>
          <cell r="K650" t="str">
            <v>0920000100003159</v>
          </cell>
          <cell r="L650"/>
          <cell r="M650">
            <v>50908241</v>
          </cell>
        </row>
        <row r="651">
          <cell r="F651">
            <v>818000961</v>
          </cell>
          <cell r="G651" t="str">
            <v>UNION PANAMERICANA</v>
          </cell>
          <cell r="H651" t="str">
            <v>860002964</v>
          </cell>
          <cell r="I651" t="str">
            <v>BANCO DE BOGOTA S. A.</v>
          </cell>
          <cell r="J651" t="str">
            <v>CRR</v>
          </cell>
          <cell r="K651" t="str">
            <v>378020176</v>
          </cell>
          <cell r="L651"/>
          <cell r="M651">
            <v>27813725</v>
          </cell>
        </row>
        <row r="652">
          <cell r="F652">
            <v>891180069</v>
          </cell>
          <cell r="G652" t="str">
            <v>ACEVEDO</v>
          </cell>
          <cell r="H652" t="str">
            <v>800037800</v>
          </cell>
          <cell r="I652" t="str">
            <v>AGRARIO DE COLOMBIA S.A.</v>
          </cell>
          <cell r="J652" t="str">
            <v>AHR</v>
          </cell>
          <cell r="K652" t="str">
            <v>439013002071</v>
          </cell>
          <cell r="L652"/>
          <cell r="M652">
            <v>61795765</v>
          </cell>
        </row>
        <row r="653">
          <cell r="F653">
            <v>891180139</v>
          </cell>
          <cell r="G653" t="str">
            <v>AGRADO</v>
          </cell>
          <cell r="H653" t="str">
            <v>800037800</v>
          </cell>
          <cell r="I653" t="str">
            <v>AGRARIO DE COLOMBIA S.A.</v>
          </cell>
          <cell r="J653" t="str">
            <v>AHR</v>
          </cell>
          <cell r="K653" t="str">
            <v>439023003068</v>
          </cell>
          <cell r="L653"/>
          <cell r="M653">
            <v>16218498</v>
          </cell>
        </row>
        <row r="654">
          <cell r="F654">
            <v>891180070</v>
          </cell>
          <cell r="G654" t="str">
            <v>AIPE</v>
          </cell>
          <cell r="H654" t="str">
            <v>800037800</v>
          </cell>
          <cell r="I654" t="str">
            <v>AGRARIO DE COLOMBIA S.A.</v>
          </cell>
          <cell r="J654" t="str">
            <v>AHR</v>
          </cell>
          <cell r="K654" t="str">
            <v>439083077427</v>
          </cell>
          <cell r="L654"/>
          <cell r="M654">
            <v>27685879</v>
          </cell>
        </row>
        <row r="655">
          <cell r="F655">
            <v>891180024</v>
          </cell>
          <cell r="G655" t="str">
            <v>ALGECIRAS</v>
          </cell>
          <cell r="H655" t="str">
            <v>800037800</v>
          </cell>
          <cell r="I655" t="str">
            <v>AGRARIO DE COLOMBIA S.A.</v>
          </cell>
          <cell r="J655" t="str">
            <v>AHR</v>
          </cell>
          <cell r="K655" t="str">
            <v>439033003287</v>
          </cell>
          <cell r="L655"/>
          <cell r="M655">
            <v>45130645</v>
          </cell>
        </row>
        <row r="656">
          <cell r="F656">
            <v>891180118</v>
          </cell>
          <cell r="G656" t="str">
            <v>ALTAMIRA</v>
          </cell>
          <cell r="H656" t="str">
            <v>800037800</v>
          </cell>
          <cell r="I656" t="str">
            <v>AGRARIO DE COLOMBIA S.A.</v>
          </cell>
          <cell r="J656" t="str">
            <v>AHR</v>
          </cell>
          <cell r="K656" t="str">
            <v>439093000211</v>
          </cell>
          <cell r="L656"/>
          <cell r="M656">
            <v>4515966</v>
          </cell>
        </row>
        <row r="657">
          <cell r="F657">
            <v>891180183</v>
          </cell>
          <cell r="G657" t="str">
            <v>BARAYA</v>
          </cell>
          <cell r="H657" t="str">
            <v>800037800</v>
          </cell>
          <cell r="I657" t="str">
            <v>AGRARIO DE COLOMBIA S.A.</v>
          </cell>
          <cell r="J657" t="str">
            <v>AHR</v>
          </cell>
          <cell r="K657" t="str">
            <v>439123000554</v>
          </cell>
          <cell r="L657"/>
          <cell r="M657">
            <v>12097227</v>
          </cell>
        </row>
        <row r="658">
          <cell r="F658">
            <v>891118119</v>
          </cell>
          <cell r="G658" t="str">
            <v>CAMPOALEGRE</v>
          </cell>
          <cell r="H658" t="str">
            <v>890903938</v>
          </cell>
          <cell r="I658" t="str">
            <v>BANCOLOMBIA S.A.</v>
          </cell>
          <cell r="J658" t="str">
            <v>CRR</v>
          </cell>
          <cell r="K658" t="str">
            <v>45908240531</v>
          </cell>
          <cell r="L658"/>
          <cell r="M658">
            <v>40607625</v>
          </cell>
        </row>
        <row r="659">
          <cell r="F659">
            <v>891180028</v>
          </cell>
          <cell r="G659" t="str">
            <v>COLOMBIA</v>
          </cell>
          <cell r="H659" t="str">
            <v>800037800</v>
          </cell>
          <cell r="I659" t="str">
            <v>AGRARIO DE COLOMBIA S.A.</v>
          </cell>
          <cell r="J659" t="str">
            <v>AHR</v>
          </cell>
          <cell r="K659" t="str">
            <v>439103000418</v>
          </cell>
          <cell r="L659"/>
          <cell r="M659">
            <v>15413772</v>
          </cell>
        </row>
        <row r="660">
          <cell r="F660">
            <v>891180132</v>
          </cell>
          <cell r="G660" t="str">
            <v>ELIAS</v>
          </cell>
          <cell r="H660" t="str">
            <v>860034313</v>
          </cell>
          <cell r="I660" t="str">
            <v>BANCO DAVIVIENDA S.A.</v>
          </cell>
          <cell r="J660" t="str">
            <v>CRR</v>
          </cell>
          <cell r="K660" t="str">
            <v>305031551</v>
          </cell>
          <cell r="L660"/>
          <cell r="M660">
            <v>5318731</v>
          </cell>
        </row>
        <row r="661">
          <cell r="F661">
            <v>891180022</v>
          </cell>
          <cell r="G661" t="str">
            <v>GARZON</v>
          </cell>
          <cell r="H661" t="str">
            <v>860003020</v>
          </cell>
          <cell r="I661" t="str">
            <v>BANCO BBVA S.A.</v>
          </cell>
          <cell r="J661" t="str">
            <v>AHR</v>
          </cell>
          <cell r="K661" t="str">
            <v>0385000200073887</v>
          </cell>
          <cell r="L661"/>
          <cell r="M661">
            <v>107236827</v>
          </cell>
        </row>
        <row r="662">
          <cell r="F662">
            <v>891180176</v>
          </cell>
          <cell r="G662" t="str">
            <v>GIGANTE</v>
          </cell>
          <cell r="H662" t="str">
            <v>800037800</v>
          </cell>
          <cell r="I662" t="str">
            <v>AGRARIO DE COLOMBIA S.A.</v>
          </cell>
          <cell r="J662" t="str">
            <v>AHR</v>
          </cell>
          <cell r="K662" t="str">
            <v>439183013078</v>
          </cell>
          <cell r="L662"/>
          <cell r="M662">
            <v>42830013</v>
          </cell>
        </row>
        <row r="663">
          <cell r="F663">
            <v>891180177</v>
          </cell>
          <cell r="G663" t="str">
            <v>GUADALUPE</v>
          </cell>
          <cell r="H663" t="str">
            <v>800037800</v>
          </cell>
          <cell r="I663" t="str">
            <v>AGRARIO DE COLOMBIA S.A.</v>
          </cell>
          <cell r="J663" t="str">
            <v>AHR</v>
          </cell>
          <cell r="K663" t="str">
            <v>439203000849</v>
          </cell>
          <cell r="L663"/>
          <cell r="M663">
            <v>30093440</v>
          </cell>
        </row>
        <row r="664">
          <cell r="F664">
            <v>891180019</v>
          </cell>
          <cell r="G664" t="str">
            <v>HOBO</v>
          </cell>
          <cell r="H664" t="str">
            <v>800037800</v>
          </cell>
          <cell r="I664" t="str">
            <v>AGRARIO DE COLOMBIA S.A.</v>
          </cell>
          <cell r="J664" t="str">
            <v>AHR</v>
          </cell>
          <cell r="K664" t="str">
            <v>439223000683</v>
          </cell>
          <cell r="L664"/>
          <cell r="M664">
            <v>15948246</v>
          </cell>
        </row>
        <row r="665">
          <cell r="F665">
            <v>891180131</v>
          </cell>
          <cell r="G665" t="str">
            <v>IQUIRA</v>
          </cell>
          <cell r="H665" t="str">
            <v>800037800</v>
          </cell>
          <cell r="I665" t="str">
            <v>AGRARIO DE COLOMBIA S.A.</v>
          </cell>
          <cell r="J665" t="str">
            <v>AHR</v>
          </cell>
          <cell r="K665" t="str">
            <v>439353000162</v>
          </cell>
          <cell r="L665"/>
          <cell r="M665">
            <v>23825448</v>
          </cell>
        </row>
        <row r="666">
          <cell r="F666">
            <v>800097098</v>
          </cell>
          <cell r="G666" t="str">
            <v>ISNOS</v>
          </cell>
          <cell r="H666" t="str">
            <v>800037800</v>
          </cell>
          <cell r="I666" t="str">
            <v>AGRARIO DE COLOMBIA S.A.</v>
          </cell>
          <cell r="J666" t="str">
            <v>AHR</v>
          </cell>
          <cell r="K666" t="str">
            <v>439373004547</v>
          </cell>
          <cell r="L666"/>
          <cell r="M666">
            <v>44331547</v>
          </cell>
        </row>
        <row r="667">
          <cell r="F667">
            <v>891180205</v>
          </cell>
          <cell r="G667" t="str">
            <v>LA ARGENTINA</v>
          </cell>
          <cell r="H667" t="str">
            <v>800037800</v>
          </cell>
          <cell r="I667" t="str">
            <v>AGRARIO DE COLOMBIA S.A.</v>
          </cell>
          <cell r="J667" t="str">
            <v>AHR</v>
          </cell>
          <cell r="K667" t="str">
            <v>439283001476</v>
          </cell>
          <cell r="L667"/>
          <cell r="M667">
            <v>25467510</v>
          </cell>
        </row>
        <row r="668">
          <cell r="F668">
            <v>891180155</v>
          </cell>
          <cell r="G668" t="str">
            <v>LA PLATA</v>
          </cell>
          <cell r="H668" t="str">
            <v>800037800</v>
          </cell>
          <cell r="I668" t="str">
            <v>AGRARIO DE COLOMBIA S.A.</v>
          </cell>
          <cell r="J668" t="str">
            <v>AHR</v>
          </cell>
          <cell r="K668" t="str">
            <v>439273003055</v>
          </cell>
          <cell r="L668"/>
          <cell r="M668">
            <v>113637844</v>
          </cell>
        </row>
        <row r="669">
          <cell r="F669">
            <v>891102844</v>
          </cell>
          <cell r="G669" t="str">
            <v>NATAGA</v>
          </cell>
          <cell r="H669" t="str">
            <v>800037800</v>
          </cell>
          <cell r="I669" t="str">
            <v>AGRARIO DE COLOMBIA S.A.</v>
          </cell>
          <cell r="J669" t="str">
            <v>AHR</v>
          </cell>
          <cell r="K669" t="str">
            <v>439323001751</v>
          </cell>
          <cell r="L669"/>
          <cell r="M669">
            <v>12308555</v>
          </cell>
        </row>
        <row r="670">
          <cell r="F670">
            <v>891180179</v>
          </cell>
          <cell r="G670" t="str">
            <v>OPORAPA</v>
          </cell>
          <cell r="H670" t="str">
            <v>860034313</v>
          </cell>
          <cell r="I670" t="str">
            <v>BANCO DAVIVIENDA S.A.</v>
          </cell>
          <cell r="J670" t="str">
            <v>CRR</v>
          </cell>
          <cell r="K670" t="str">
            <v>076769998329</v>
          </cell>
          <cell r="L670"/>
          <cell r="M670">
            <v>21247125</v>
          </cell>
        </row>
        <row r="671">
          <cell r="F671">
            <v>891180194</v>
          </cell>
          <cell r="G671" t="str">
            <v>PAICOL</v>
          </cell>
          <cell r="H671" t="str">
            <v>800037800</v>
          </cell>
          <cell r="I671" t="str">
            <v>AGRARIO DE COLOMBIA S.A.</v>
          </cell>
          <cell r="J671" t="str">
            <v>AHR</v>
          </cell>
          <cell r="K671" t="str">
            <v>439233013864</v>
          </cell>
          <cell r="L671"/>
          <cell r="M671">
            <v>10217281</v>
          </cell>
        </row>
        <row r="672">
          <cell r="F672">
            <v>891180021</v>
          </cell>
          <cell r="G672" t="str">
            <v>PALERMO</v>
          </cell>
          <cell r="H672" t="str">
            <v>860034313</v>
          </cell>
          <cell r="I672" t="str">
            <v>BANCO DAVIVIENDA S.A.</v>
          </cell>
          <cell r="J672" t="str">
            <v>CRR</v>
          </cell>
          <cell r="K672" t="str">
            <v>292006509</v>
          </cell>
          <cell r="L672"/>
          <cell r="M672">
            <v>38504989</v>
          </cell>
        </row>
        <row r="673">
          <cell r="F673">
            <v>891102764</v>
          </cell>
          <cell r="G673" t="str">
            <v>PALESTINA</v>
          </cell>
          <cell r="H673" t="str">
            <v>800037800</v>
          </cell>
          <cell r="I673" t="str">
            <v>AGRARIO DE COLOMBIA S.A.</v>
          </cell>
          <cell r="J673" t="str">
            <v>AHR</v>
          </cell>
          <cell r="K673" t="str">
            <v>439453002650</v>
          </cell>
          <cell r="L673"/>
          <cell r="M673">
            <v>24604541</v>
          </cell>
        </row>
        <row r="674">
          <cell r="F674">
            <v>891180199</v>
          </cell>
          <cell r="G674" t="str">
            <v>PITAL</v>
          </cell>
          <cell r="H674" t="str">
            <v>800037800</v>
          </cell>
          <cell r="I674" t="str">
            <v>AGRARIO DE COLOMBIA S.A.</v>
          </cell>
          <cell r="J674" t="str">
            <v>AHR</v>
          </cell>
          <cell r="K674" t="str">
            <v>439633001210</v>
          </cell>
          <cell r="L674"/>
          <cell r="M674">
            <v>25832240</v>
          </cell>
        </row>
        <row r="675">
          <cell r="F675">
            <v>891180040</v>
          </cell>
          <cell r="G675" t="str">
            <v>RIVERA</v>
          </cell>
          <cell r="H675" t="str">
            <v>890903938</v>
          </cell>
          <cell r="I675" t="str">
            <v>BANCOLOMBIA S.A.</v>
          </cell>
          <cell r="J675" t="str">
            <v>CRR</v>
          </cell>
          <cell r="K675" t="str">
            <v>45708294276</v>
          </cell>
          <cell r="L675"/>
          <cell r="M675">
            <v>31720290</v>
          </cell>
        </row>
        <row r="676">
          <cell r="F676">
            <v>891180180</v>
          </cell>
          <cell r="G676" t="str">
            <v>SALADOBLANCO</v>
          </cell>
          <cell r="H676" t="str">
            <v>800037800</v>
          </cell>
          <cell r="I676" t="str">
            <v>AGRARIO DE COLOMBIA S.A.</v>
          </cell>
          <cell r="J676" t="str">
            <v>AHR</v>
          </cell>
          <cell r="K676" t="str">
            <v>439673002686</v>
          </cell>
          <cell r="L676"/>
          <cell r="M676">
            <v>26823271</v>
          </cell>
        </row>
        <row r="677">
          <cell r="F677">
            <v>891180056</v>
          </cell>
          <cell r="G677" t="str">
            <v>SAN AGUSTIN</v>
          </cell>
          <cell r="H677" t="str">
            <v>860002964</v>
          </cell>
          <cell r="I677" t="str">
            <v>BANCO DE BOGOTA S. A.</v>
          </cell>
          <cell r="J677" t="str">
            <v>CRR</v>
          </cell>
          <cell r="K677" t="str">
            <v>383051547</v>
          </cell>
          <cell r="L677"/>
          <cell r="M677">
            <v>50519327</v>
          </cell>
        </row>
        <row r="678">
          <cell r="F678">
            <v>891180076</v>
          </cell>
          <cell r="G678" t="str">
            <v>SANTA MARIA</v>
          </cell>
          <cell r="H678" t="str">
            <v>800037800</v>
          </cell>
          <cell r="I678" t="str">
            <v>AGRARIO DE COLOMBIA S.A.</v>
          </cell>
          <cell r="J678" t="str">
            <v>AHR</v>
          </cell>
          <cell r="K678" t="str">
            <v>439503002932</v>
          </cell>
          <cell r="L678"/>
          <cell r="M678">
            <v>23187502</v>
          </cell>
        </row>
        <row r="679">
          <cell r="F679">
            <v>891180191</v>
          </cell>
          <cell r="G679" t="str">
            <v>SUAZA</v>
          </cell>
          <cell r="H679" t="str">
            <v>800037800</v>
          </cell>
          <cell r="I679" t="str">
            <v>AGRARIO DE COLOMBIA S.A.</v>
          </cell>
          <cell r="J679" t="str">
            <v>AHR</v>
          </cell>
          <cell r="K679" t="str">
            <v>439733003261</v>
          </cell>
          <cell r="L679"/>
          <cell r="M679">
            <v>44397183</v>
          </cell>
        </row>
        <row r="680">
          <cell r="F680">
            <v>891180211</v>
          </cell>
          <cell r="G680" t="str">
            <v>TARQUI</v>
          </cell>
          <cell r="H680" t="str">
            <v>800037800</v>
          </cell>
          <cell r="I680" t="str">
            <v>AGRARIO DE COLOMBIA S.A.</v>
          </cell>
          <cell r="J680" t="str">
            <v>AHR</v>
          </cell>
          <cell r="K680" t="str">
            <v>439553002895</v>
          </cell>
          <cell r="L680"/>
          <cell r="M680">
            <v>27394304</v>
          </cell>
        </row>
        <row r="681">
          <cell r="F681">
            <v>800097176</v>
          </cell>
          <cell r="G681" t="str">
            <v>TESALIA</v>
          </cell>
          <cell r="H681" t="str">
            <v>800037800</v>
          </cell>
          <cell r="I681" t="str">
            <v>AGRARIO DE COLOMBIA S.A.</v>
          </cell>
          <cell r="J681" t="str">
            <v>AHR</v>
          </cell>
          <cell r="K681" t="str">
            <v>439703000322</v>
          </cell>
          <cell r="L681"/>
          <cell r="M681">
            <v>16655358</v>
          </cell>
        </row>
        <row r="682">
          <cell r="F682">
            <v>891180127</v>
          </cell>
          <cell r="G682" t="str">
            <v>TELLO</v>
          </cell>
          <cell r="H682" t="str">
            <v>800037800</v>
          </cell>
          <cell r="I682" t="str">
            <v>AGRARIO DE COLOMBIA S.A.</v>
          </cell>
          <cell r="J682" t="str">
            <v>AHR</v>
          </cell>
          <cell r="K682" t="str">
            <v>439603001275</v>
          </cell>
          <cell r="L682"/>
          <cell r="M682">
            <v>19456038</v>
          </cell>
        </row>
        <row r="683">
          <cell r="F683">
            <v>891180181</v>
          </cell>
          <cell r="G683" t="str">
            <v>TERUEL</v>
          </cell>
          <cell r="H683" t="str">
            <v>800037800</v>
          </cell>
          <cell r="I683" t="str">
            <v>AGRARIO DE COLOMBIA S.A.</v>
          </cell>
          <cell r="J683" t="str">
            <v>AHR</v>
          </cell>
          <cell r="K683" t="str">
            <v>439573003014</v>
          </cell>
          <cell r="L683"/>
          <cell r="M683">
            <v>11587359</v>
          </cell>
        </row>
        <row r="684">
          <cell r="F684">
            <v>891180182</v>
          </cell>
          <cell r="G684" t="str">
            <v>TIMANA</v>
          </cell>
          <cell r="H684" t="str">
            <v>800037800</v>
          </cell>
          <cell r="I684" t="str">
            <v>AGRARIO DE COLOMBIA S.A.</v>
          </cell>
          <cell r="J684" t="str">
            <v>AHR</v>
          </cell>
          <cell r="K684" t="str">
            <v>439653013568</v>
          </cell>
          <cell r="L684"/>
          <cell r="M684">
            <v>29500900</v>
          </cell>
        </row>
        <row r="685">
          <cell r="F685">
            <v>891180187</v>
          </cell>
          <cell r="G685" t="str">
            <v>VILLAVIEJA</v>
          </cell>
          <cell r="H685" t="str">
            <v>800037800</v>
          </cell>
          <cell r="I685" t="str">
            <v>AGRARIO DE COLOMBIA S.A.</v>
          </cell>
          <cell r="J685" t="str">
            <v>AHR</v>
          </cell>
          <cell r="K685" t="str">
            <v>439803000397</v>
          </cell>
          <cell r="L685"/>
          <cell r="M685">
            <v>9824289</v>
          </cell>
        </row>
        <row r="686">
          <cell r="F686">
            <v>800097180</v>
          </cell>
          <cell r="G686" t="str">
            <v>YAGUARA</v>
          </cell>
          <cell r="H686" t="str">
            <v>800037800</v>
          </cell>
          <cell r="I686" t="str">
            <v>AGRARIO DE COLOMBIA S.A.</v>
          </cell>
          <cell r="J686" t="str">
            <v>AHR</v>
          </cell>
          <cell r="K686" t="str">
            <v>439403000312</v>
          </cell>
          <cell r="L686"/>
          <cell r="M686">
            <v>9077200</v>
          </cell>
        </row>
        <row r="687">
          <cell r="F687">
            <v>839000360</v>
          </cell>
          <cell r="G687" t="str">
            <v>ALBANIA</v>
          </cell>
          <cell r="H687" t="str">
            <v>860003020</v>
          </cell>
          <cell r="I687" t="str">
            <v>BANCO BBVA S.A.</v>
          </cell>
          <cell r="J687" t="str">
            <v>CRR</v>
          </cell>
          <cell r="K687" t="str">
            <v>0026000100001933</v>
          </cell>
          <cell r="L687"/>
          <cell r="M687">
            <v>94681833</v>
          </cell>
        </row>
        <row r="688">
          <cell r="F688">
            <v>800099223</v>
          </cell>
          <cell r="G688" t="str">
            <v>BARRANCAS</v>
          </cell>
          <cell r="H688" t="str">
            <v>860003020</v>
          </cell>
          <cell r="I688" t="str">
            <v>BANCO BBVA S.A.</v>
          </cell>
          <cell r="J688" t="str">
            <v>CRR</v>
          </cell>
          <cell r="K688" t="str">
            <v>0087360100001715</v>
          </cell>
          <cell r="L688"/>
          <cell r="M688">
            <v>119262104</v>
          </cell>
        </row>
        <row r="689">
          <cell r="F689">
            <v>825000134</v>
          </cell>
          <cell r="G689" t="str">
            <v>DIBULLA</v>
          </cell>
          <cell r="H689" t="str">
            <v>860002964</v>
          </cell>
          <cell r="I689" t="str">
            <v>BANCO DE BOGOTA S. A.</v>
          </cell>
          <cell r="J689" t="str">
            <v>CRR</v>
          </cell>
          <cell r="K689" t="str">
            <v>530061696</v>
          </cell>
          <cell r="L689"/>
          <cell r="M689">
            <v>132955180</v>
          </cell>
        </row>
        <row r="690">
          <cell r="F690">
            <v>825000166</v>
          </cell>
          <cell r="G690" t="str">
            <v>DISTRACCION</v>
          </cell>
          <cell r="H690" t="str">
            <v>860002964</v>
          </cell>
          <cell r="I690" t="str">
            <v>BANCO DE BOGOTA S. A.</v>
          </cell>
          <cell r="J690" t="str">
            <v>CRR</v>
          </cell>
          <cell r="K690" t="str">
            <v>318033875</v>
          </cell>
          <cell r="L690"/>
          <cell r="M690">
            <v>33621439</v>
          </cell>
        </row>
        <row r="691">
          <cell r="F691">
            <v>800092788</v>
          </cell>
          <cell r="G691" t="str">
            <v>EL MOLINO</v>
          </cell>
          <cell r="H691" t="str">
            <v>860034313</v>
          </cell>
          <cell r="I691" t="str">
            <v>BANCO DAVIVIENDA S.A.</v>
          </cell>
          <cell r="J691" t="str">
            <v>CRR</v>
          </cell>
          <cell r="K691" t="str">
            <v>340018340</v>
          </cell>
          <cell r="L691"/>
          <cell r="M691">
            <v>13568542</v>
          </cell>
        </row>
        <row r="692">
          <cell r="F692">
            <v>892170008</v>
          </cell>
          <cell r="G692" t="str">
            <v>FONSECA</v>
          </cell>
          <cell r="H692" t="str">
            <v>860003020</v>
          </cell>
          <cell r="I692" t="str">
            <v>BANCO BBVA S.A.</v>
          </cell>
          <cell r="J692" t="str">
            <v>CRR</v>
          </cell>
          <cell r="K692" t="str">
            <v>367002391</v>
          </cell>
          <cell r="L692"/>
          <cell r="M692">
            <v>92690444</v>
          </cell>
        </row>
        <row r="693">
          <cell r="F693">
            <v>800255101</v>
          </cell>
          <cell r="G693" t="str">
            <v>HATONUEVO</v>
          </cell>
          <cell r="H693" t="str">
            <v>890903938</v>
          </cell>
          <cell r="I693" t="str">
            <v>BANCOLOMBIA S.A.</v>
          </cell>
          <cell r="J693" t="str">
            <v>AHR</v>
          </cell>
          <cell r="K693" t="str">
            <v>02216937867</v>
          </cell>
          <cell r="L693"/>
          <cell r="M693">
            <v>57746035</v>
          </cell>
        </row>
        <row r="694">
          <cell r="F694">
            <v>825000676</v>
          </cell>
          <cell r="G694" t="str">
            <v>LA JAGUA DEL PILAR</v>
          </cell>
          <cell r="H694" t="str">
            <v>860002964</v>
          </cell>
          <cell r="I694" t="str">
            <v>BANCO DE BOGOTA S. A.</v>
          </cell>
          <cell r="J694" t="str">
            <v>CRR</v>
          </cell>
          <cell r="K694" t="str">
            <v>628092793</v>
          </cell>
          <cell r="L694"/>
          <cell r="M694">
            <v>7783529</v>
          </cell>
        </row>
        <row r="695">
          <cell r="F695">
            <v>892115024</v>
          </cell>
          <cell r="G695" t="str">
            <v>MANAURE</v>
          </cell>
          <cell r="H695" t="str">
            <v>800037800</v>
          </cell>
          <cell r="I695" t="str">
            <v>AGRARIO DE COLOMBIA S.A.</v>
          </cell>
          <cell r="J695" t="str">
            <v>AHR</v>
          </cell>
          <cell r="K695" t="str">
            <v>436203000998</v>
          </cell>
          <cell r="L695"/>
          <cell r="M695">
            <v>882157237</v>
          </cell>
        </row>
        <row r="696">
          <cell r="F696">
            <v>892115179</v>
          </cell>
          <cell r="G696" t="str">
            <v>SAN JUAN DEL CESAR</v>
          </cell>
          <cell r="H696" t="str">
            <v>860034313</v>
          </cell>
          <cell r="I696" t="str">
            <v>BANCO DAVIVIENDA S.A.</v>
          </cell>
          <cell r="J696" t="str">
            <v>CRR</v>
          </cell>
          <cell r="K696" t="str">
            <v>338022437</v>
          </cell>
          <cell r="L696"/>
          <cell r="M696">
            <v>109348516</v>
          </cell>
        </row>
        <row r="697">
          <cell r="F697">
            <v>800059405</v>
          </cell>
          <cell r="G697" t="str">
            <v>URUMITA</v>
          </cell>
          <cell r="H697" t="str">
            <v>800037800</v>
          </cell>
          <cell r="I697" t="str">
            <v>AGRARIO DE COLOMBIA S.A.</v>
          </cell>
          <cell r="J697" t="str">
            <v>AHR</v>
          </cell>
          <cell r="K697" t="str">
            <v>436603001977</v>
          </cell>
          <cell r="L697"/>
          <cell r="M697">
            <v>19002982</v>
          </cell>
        </row>
        <row r="698">
          <cell r="F698">
            <v>892115198</v>
          </cell>
          <cell r="G698" t="str">
            <v>VILLANUEVA</v>
          </cell>
          <cell r="H698" t="str">
            <v>860034313</v>
          </cell>
          <cell r="I698" t="str">
            <v>BANCO DAVIVIENDA S.A.</v>
          </cell>
          <cell r="J698" t="str">
            <v>CRR</v>
          </cell>
          <cell r="K698" t="str">
            <v>340018316</v>
          </cell>
          <cell r="L698"/>
          <cell r="M698">
            <v>40066313</v>
          </cell>
        </row>
        <row r="699">
          <cell r="F699">
            <v>819003219</v>
          </cell>
          <cell r="G699" t="str">
            <v>ALGARROBO</v>
          </cell>
          <cell r="H699" t="str">
            <v>860002964</v>
          </cell>
          <cell r="I699" t="str">
            <v>BANCO DE BOGOTA S. A.</v>
          </cell>
          <cell r="J699" t="str">
            <v>CRR</v>
          </cell>
          <cell r="K699" t="str">
            <v>326057239</v>
          </cell>
          <cell r="L699"/>
          <cell r="M699">
            <v>40081473</v>
          </cell>
        </row>
        <row r="700">
          <cell r="F700">
            <v>891780041</v>
          </cell>
          <cell r="G700" t="str">
            <v>ARACATACA</v>
          </cell>
          <cell r="H700" t="str">
            <v>860034313</v>
          </cell>
          <cell r="I700" t="str">
            <v>BANCO DAVIVIENDA S.A.</v>
          </cell>
          <cell r="J700" t="str">
            <v>CRR</v>
          </cell>
          <cell r="K700" t="str">
            <v>342017464</v>
          </cell>
          <cell r="L700"/>
          <cell r="M700">
            <v>87419377</v>
          </cell>
        </row>
        <row r="701">
          <cell r="F701">
            <v>891702186</v>
          </cell>
          <cell r="G701" t="str">
            <v>ARIGUANI</v>
          </cell>
          <cell r="H701" t="str">
            <v>890903938</v>
          </cell>
          <cell r="I701" t="str">
            <v>BANCOLOMBIA S.A.</v>
          </cell>
          <cell r="J701" t="str">
            <v>CRR</v>
          </cell>
          <cell r="K701" t="str">
            <v>51308294148</v>
          </cell>
          <cell r="L701"/>
          <cell r="M701">
            <v>104207259</v>
          </cell>
        </row>
        <row r="702">
          <cell r="F702">
            <v>891780042</v>
          </cell>
          <cell r="G702" t="str">
            <v>CERRO SAN ANTONIO</v>
          </cell>
          <cell r="H702" t="str">
            <v>800037800</v>
          </cell>
          <cell r="I702" t="str">
            <v>AGRARIO DE COLOMBIA S.A.</v>
          </cell>
          <cell r="J702" t="str">
            <v>AHR</v>
          </cell>
          <cell r="K702" t="str">
            <v>442033001511</v>
          </cell>
          <cell r="L702"/>
          <cell r="M702">
            <v>22615831</v>
          </cell>
        </row>
        <row r="703">
          <cell r="F703">
            <v>800071934</v>
          </cell>
          <cell r="G703" t="str">
            <v>CHIBOLO</v>
          </cell>
          <cell r="H703" t="str">
            <v>800037800</v>
          </cell>
          <cell r="I703" t="str">
            <v>AGRARIO DE COLOMBIA S.A.</v>
          </cell>
          <cell r="J703" t="str">
            <v>AHR</v>
          </cell>
          <cell r="K703" t="str">
            <v>442053000692</v>
          </cell>
          <cell r="L703"/>
          <cell r="M703">
            <v>69632841</v>
          </cell>
        </row>
        <row r="704">
          <cell r="F704">
            <v>819003225</v>
          </cell>
          <cell r="G704" t="str">
            <v>CONCORDIA</v>
          </cell>
          <cell r="H704" t="str">
            <v>860002964</v>
          </cell>
          <cell r="I704" t="str">
            <v>BANCO DE BOGOTA S. A.</v>
          </cell>
          <cell r="J704" t="str">
            <v>CRR</v>
          </cell>
          <cell r="K704" t="str">
            <v>471148676</v>
          </cell>
          <cell r="L704"/>
          <cell r="M704">
            <v>25999419</v>
          </cell>
        </row>
        <row r="705">
          <cell r="F705">
            <v>891780044</v>
          </cell>
          <cell r="G705" t="str">
            <v>EL BANCO</v>
          </cell>
          <cell r="H705" t="str">
            <v>800037800</v>
          </cell>
          <cell r="I705" t="str">
            <v>AGRARIO DE COLOMBIA S.A.</v>
          </cell>
          <cell r="J705" t="str">
            <v>AHR</v>
          </cell>
          <cell r="K705" t="str">
            <v>442203003237</v>
          </cell>
          <cell r="L705"/>
          <cell r="M705">
            <v>198694659</v>
          </cell>
        </row>
        <row r="706">
          <cell r="F706">
            <v>891780049</v>
          </cell>
          <cell r="G706" t="str">
            <v>EL PIÑON</v>
          </cell>
          <cell r="H706" t="str">
            <v>860002964</v>
          </cell>
          <cell r="I706" t="str">
            <v>BANCO DE BOGOTA S. A.</v>
          </cell>
          <cell r="J706" t="str">
            <v>CRR</v>
          </cell>
          <cell r="K706" t="str">
            <v>471026393</v>
          </cell>
          <cell r="L706"/>
          <cell r="M706">
            <v>40563976</v>
          </cell>
        </row>
        <row r="707">
          <cell r="F707">
            <v>819000925</v>
          </cell>
          <cell r="G707" t="str">
            <v>EL RETEN</v>
          </cell>
          <cell r="H707" t="str">
            <v>860003020</v>
          </cell>
          <cell r="I707" t="str">
            <v>BANCO BBVA S.A.</v>
          </cell>
          <cell r="J707" t="str">
            <v>AHR</v>
          </cell>
          <cell r="K707" t="str">
            <v>0375960200360633</v>
          </cell>
          <cell r="L707"/>
          <cell r="M707">
            <v>71666885</v>
          </cell>
        </row>
        <row r="708">
          <cell r="F708">
            <v>891780045</v>
          </cell>
          <cell r="G708" t="str">
            <v>FUNDACION</v>
          </cell>
          <cell r="H708" t="str">
            <v>860002964</v>
          </cell>
          <cell r="I708" t="str">
            <v>BANCO DE BOGOTA S. A.</v>
          </cell>
          <cell r="J708" t="str">
            <v>CRR</v>
          </cell>
          <cell r="K708" t="str">
            <v>326057098</v>
          </cell>
          <cell r="L708"/>
          <cell r="M708">
            <v>164623459</v>
          </cell>
        </row>
        <row r="709">
          <cell r="F709">
            <v>891780047</v>
          </cell>
          <cell r="G709" t="str">
            <v>GUAMAL</v>
          </cell>
          <cell r="H709" t="str">
            <v>800037800</v>
          </cell>
          <cell r="I709" t="str">
            <v>AGRARIO DE COLOMBIA S.A.</v>
          </cell>
          <cell r="J709" t="str">
            <v>AHR</v>
          </cell>
          <cell r="K709" t="str">
            <v>442303000707</v>
          </cell>
          <cell r="L709"/>
          <cell r="M709">
            <v>82383776</v>
          </cell>
        </row>
        <row r="710">
          <cell r="F710">
            <v>819003849</v>
          </cell>
          <cell r="G710" t="str">
            <v>NUEVA GRANADA</v>
          </cell>
          <cell r="H710" t="str">
            <v>890903938</v>
          </cell>
          <cell r="I710" t="str">
            <v>BANCOLOMBIA S.A.</v>
          </cell>
          <cell r="J710" t="str">
            <v>CRR</v>
          </cell>
          <cell r="K710" t="str">
            <v>51305937501</v>
          </cell>
          <cell r="L710"/>
          <cell r="M710">
            <v>118384023</v>
          </cell>
        </row>
        <row r="711">
          <cell r="F711">
            <v>891780048</v>
          </cell>
          <cell r="G711" t="str">
            <v>PEDRAZA</v>
          </cell>
          <cell r="H711" t="str">
            <v>860003020</v>
          </cell>
          <cell r="I711" t="str">
            <v>BANCO BBVA S.A.</v>
          </cell>
          <cell r="J711" t="str">
            <v>CRR</v>
          </cell>
          <cell r="K711" t="str">
            <v>0302000100003330</v>
          </cell>
          <cell r="L711"/>
          <cell r="M711">
            <v>23181528</v>
          </cell>
        </row>
        <row r="712">
          <cell r="F712">
            <v>819000985</v>
          </cell>
          <cell r="G712" t="str">
            <v>PIJIÑO DEL CARMEN</v>
          </cell>
          <cell r="H712" t="str">
            <v>860003020</v>
          </cell>
          <cell r="I712" t="str">
            <v>BANCO BBVA S.A.</v>
          </cell>
          <cell r="J712" t="str">
            <v>CRR</v>
          </cell>
          <cell r="K712" t="str">
            <v>604012260</v>
          </cell>
          <cell r="L712"/>
          <cell r="M712">
            <v>59934059</v>
          </cell>
        </row>
        <row r="713">
          <cell r="F713">
            <v>891780050</v>
          </cell>
          <cell r="G713" t="str">
            <v>PIVIJAY</v>
          </cell>
          <cell r="H713" t="str">
            <v>860002964</v>
          </cell>
          <cell r="I713" t="str">
            <v>BANCO DE BOGOTA S. A.</v>
          </cell>
          <cell r="J713" t="str">
            <v>CRR</v>
          </cell>
          <cell r="K713" t="str">
            <v>471026385</v>
          </cell>
          <cell r="L713"/>
          <cell r="M713">
            <v>89839305</v>
          </cell>
        </row>
        <row r="714">
          <cell r="F714">
            <v>891780051</v>
          </cell>
          <cell r="G714" t="str">
            <v>PLATO</v>
          </cell>
          <cell r="H714" t="str">
            <v>860003020</v>
          </cell>
          <cell r="I714" t="str">
            <v>BANCO BBVA S.A.</v>
          </cell>
          <cell r="J714" t="str">
            <v>CRR</v>
          </cell>
          <cell r="K714" t="str">
            <v>719003840</v>
          </cell>
          <cell r="L714"/>
          <cell r="M714">
            <v>168099349</v>
          </cell>
        </row>
        <row r="715">
          <cell r="F715">
            <v>891703045</v>
          </cell>
          <cell r="G715" t="str">
            <v>PUEBLOVIEJO</v>
          </cell>
          <cell r="H715" t="str">
            <v>860002964</v>
          </cell>
          <cell r="I715" t="str">
            <v>BANCO DE BOGOTA S. A.</v>
          </cell>
          <cell r="J715" t="str">
            <v>AHR</v>
          </cell>
          <cell r="K715" t="str">
            <v>220116859</v>
          </cell>
          <cell r="L715"/>
          <cell r="M715">
            <v>96244765</v>
          </cell>
        </row>
        <row r="716">
          <cell r="F716">
            <v>891780052</v>
          </cell>
          <cell r="G716" t="str">
            <v>REMOLINO</v>
          </cell>
          <cell r="H716" t="str">
            <v>890903938</v>
          </cell>
          <cell r="I716" t="str">
            <v>BANCOLOMBIA S.A.</v>
          </cell>
          <cell r="J716" t="str">
            <v>CRR</v>
          </cell>
          <cell r="K716" t="str">
            <v>48117312201</v>
          </cell>
          <cell r="L716"/>
          <cell r="M716">
            <v>17052618</v>
          </cell>
        </row>
        <row r="717">
          <cell r="F717">
            <v>819003224</v>
          </cell>
          <cell r="G717" t="str">
            <v>SABANAS DE SAN ANGEL</v>
          </cell>
          <cell r="H717" t="str">
            <v>800037800</v>
          </cell>
          <cell r="I717" t="str">
            <v>AGRARIO DE COLOMBIA S.A.</v>
          </cell>
          <cell r="J717" t="str">
            <v>AHR</v>
          </cell>
          <cell r="K717" t="str">
            <v>442153000861</v>
          </cell>
          <cell r="L717"/>
          <cell r="M717">
            <v>85925119</v>
          </cell>
        </row>
        <row r="718">
          <cell r="F718">
            <v>891780053</v>
          </cell>
          <cell r="G718" t="str">
            <v>SALAMINA</v>
          </cell>
          <cell r="H718" t="str">
            <v>860002964</v>
          </cell>
          <cell r="I718" t="str">
            <v>BANCO DE BOGOTA S. A.</v>
          </cell>
          <cell r="J718" t="str">
            <v>CRR</v>
          </cell>
          <cell r="K718" t="str">
            <v>471027490</v>
          </cell>
          <cell r="L718"/>
          <cell r="M718">
            <v>20480018</v>
          </cell>
        </row>
        <row r="719">
          <cell r="F719">
            <v>891780054</v>
          </cell>
          <cell r="G719" t="str">
            <v>SAN SEBASTIAN</v>
          </cell>
          <cell r="H719" t="str">
            <v>860003020</v>
          </cell>
          <cell r="I719" t="str">
            <v>BANCO BBVA S.A.</v>
          </cell>
          <cell r="J719" t="str">
            <v>CRR</v>
          </cell>
          <cell r="K719" t="str">
            <v>604006544</v>
          </cell>
          <cell r="L719"/>
          <cell r="M719">
            <v>83149787</v>
          </cell>
        </row>
        <row r="720">
          <cell r="F720">
            <v>891780055</v>
          </cell>
          <cell r="G720" t="str">
            <v>SAN ZENON</v>
          </cell>
          <cell r="H720" t="str">
            <v>860003020</v>
          </cell>
          <cell r="I720" t="str">
            <v>BANCO BBVA S.A.</v>
          </cell>
          <cell r="J720" t="str">
            <v>CRR</v>
          </cell>
          <cell r="K720" t="str">
            <v>604006494</v>
          </cell>
          <cell r="L720"/>
          <cell r="M720">
            <v>34377578</v>
          </cell>
        </row>
        <row r="721">
          <cell r="F721">
            <v>891780056</v>
          </cell>
          <cell r="G721" t="str">
            <v>SANTA ANA</v>
          </cell>
          <cell r="H721" t="str">
            <v>800037800</v>
          </cell>
          <cell r="I721" t="str">
            <v>AGRARIO DE COLOMBIA S.A.</v>
          </cell>
          <cell r="J721" t="str">
            <v>AHR</v>
          </cell>
          <cell r="K721" t="str">
            <v>442633000959</v>
          </cell>
          <cell r="L721"/>
          <cell r="M721">
            <v>73068740</v>
          </cell>
        </row>
        <row r="722">
          <cell r="F722">
            <v>819003762</v>
          </cell>
          <cell r="G722" t="str">
            <v>SANTA BARBARA DE PINTO</v>
          </cell>
          <cell r="H722" t="str">
            <v>860003020</v>
          </cell>
          <cell r="I722" t="str">
            <v>BANCO BBVA S.A.</v>
          </cell>
          <cell r="J722" t="str">
            <v>CRR</v>
          </cell>
          <cell r="K722" t="str">
            <v>530004613</v>
          </cell>
          <cell r="L722"/>
          <cell r="M722">
            <v>36652102</v>
          </cell>
        </row>
        <row r="723">
          <cell r="F723">
            <v>891780103</v>
          </cell>
          <cell r="G723" t="str">
            <v>SITIONUEVO</v>
          </cell>
          <cell r="H723" t="str">
            <v>860003020</v>
          </cell>
          <cell r="I723" t="str">
            <v>BANCO BBVA S.A.</v>
          </cell>
          <cell r="J723" t="str">
            <v>AHR</v>
          </cell>
          <cell r="K723" t="str">
            <v>302961388</v>
          </cell>
          <cell r="L723"/>
          <cell r="M723">
            <v>86740104</v>
          </cell>
        </row>
        <row r="724">
          <cell r="F724">
            <v>891780057</v>
          </cell>
          <cell r="G724" t="str">
            <v>TENERIFE</v>
          </cell>
          <cell r="H724" t="str">
            <v>890903938</v>
          </cell>
          <cell r="I724" t="str">
            <v>BANCOLOMBIA S.A.</v>
          </cell>
          <cell r="J724" t="str">
            <v>CRR</v>
          </cell>
          <cell r="K724" t="str">
            <v>51208922432</v>
          </cell>
          <cell r="L724"/>
          <cell r="M724">
            <v>47084168</v>
          </cell>
        </row>
        <row r="725">
          <cell r="F725">
            <v>819003760</v>
          </cell>
          <cell r="G725" t="str">
            <v>ZAPAYAN</v>
          </cell>
          <cell r="H725" t="str">
            <v>800037800</v>
          </cell>
          <cell r="I725" t="str">
            <v>AGRARIO DE COLOMBIA S.A.</v>
          </cell>
          <cell r="J725" t="str">
            <v>AHR</v>
          </cell>
          <cell r="K725" t="str">
            <v>442053000684</v>
          </cell>
          <cell r="L725"/>
          <cell r="M725">
            <v>37047455</v>
          </cell>
        </row>
        <row r="726">
          <cell r="F726">
            <v>819003297</v>
          </cell>
          <cell r="G726" t="str">
            <v>ZONA BANANERA</v>
          </cell>
          <cell r="H726" t="str">
            <v>890903938</v>
          </cell>
          <cell r="I726" t="str">
            <v>BANCOLOMBIA S.A.</v>
          </cell>
          <cell r="J726" t="str">
            <v>CRR</v>
          </cell>
          <cell r="K726" t="str">
            <v>51708215599</v>
          </cell>
          <cell r="L726"/>
          <cell r="M726">
            <v>208971453</v>
          </cell>
        </row>
        <row r="727">
          <cell r="F727">
            <v>892001457</v>
          </cell>
          <cell r="G727" t="str">
            <v>ACACIAS</v>
          </cell>
          <cell r="H727" t="str">
            <v>860007738</v>
          </cell>
          <cell r="I727" t="str">
            <v>BANCO POPULAR S. A.</v>
          </cell>
          <cell r="J727" t="str">
            <v>CRR</v>
          </cell>
          <cell r="K727" t="str">
            <v>110411000243</v>
          </cell>
          <cell r="L727"/>
          <cell r="M727">
            <v>108565819</v>
          </cell>
        </row>
        <row r="728">
          <cell r="F728">
            <v>800152577</v>
          </cell>
          <cell r="G728" t="str">
            <v>BARRANCA DE UPIA</v>
          </cell>
          <cell r="H728" t="str">
            <v>860002964</v>
          </cell>
          <cell r="I728" t="str">
            <v>BANCO DE BOGOTA S. A.</v>
          </cell>
          <cell r="J728" t="str">
            <v>AHR</v>
          </cell>
          <cell r="K728" t="str">
            <v>993112614</v>
          </cell>
          <cell r="L728"/>
          <cell r="M728">
            <v>13661355</v>
          </cell>
        </row>
        <row r="729">
          <cell r="F729">
            <v>892099232</v>
          </cell>
          <cell r="G729" t="str">
            <v>CABUYARO</v>
          </cell>
          <cell r="H729" t="str">
            <v>800037800</v>
          </cell>
          <cell r="I729" t="str">
            <v>AGRARIO DE COLOMBIA S.A.</v>
          </cell>
          <cell r="J729" t="str">
            <v>AHR</v>
          </cell>
          <cell r="K729" t="str">
            <v>445103001503</v>
          </cell>
          <cell r="L729"/>
          <cell r="M729">
            <v>16378032</v>
          </cell>
        </row>
        <row r="730">
          <cell r="F730">
            <v>800098190</v>
          </cell>
          <cell r="G730" t="str">
            <v>CASTILLA LA NUEVA</v>
          </cell>
          <cell r="H730" t="str">
            <v>800037800</v>
          </cell>
          <cell r="I730" t="str">
            <v>AGRARIO DE COLOMBIA S.A.</v>
          </cell>
          <cell r="J730" t="str">
            <v>AHR</v>
          </cell>
          <cell r="K730" t="str">
            <v>445093004584</v>
          </cell>
          <cell r="L730"/>
          <cell r="M730">
            <v>20083175</v>
          </cell>
        </row>
        <row r="731">
          <cell r="F731">
            <v>892000812</v>
          </cell>
          <cell r="G731" t="str">
            <v>CUBARRAL</v>
          </cell>
          <cell r="H731" t="str">
            <v>800037800</v>
          </cell>
          <cell r="I731" t="str">
            <v>AGRARIO DE COLOMBIA S.A.</v>
          </cell>
          <cell r="J731" t="str">
            <v>AHR</v>
          </cell>
          <cell r="K731" t="str">
            <v>445053001604</v>
          </cell>
          <cell r="L731"/>
          <cell r="M731">
            <v>9320219</v>
          </cell>
        </row>
        <row r="732">
          <cell r="F732">
            <v>892099184</v>
          </cell>
          <cell r="G732" t="str">
            <v>CUMARAL</v>
          </cell>
          <cell r="H732" t="str">
            <v>860002964</v>
          </cell>
          <cell r="I732" t="str">
            <v>BANCO DE BOGOTA S. A.</v>
          </cell>
          <cell r="J732" t="str">
            <v>CRR</v>
          </cell>
          <cell r="K732" t="str">
            <v>853040798</v>
          </cell>
          <cell r="L732"/>
          <cell r="M732">
            <v>32153155</v>
          </cell>
        </row>
        <row r="733">
          <cell r="F733">
            <v>892099001</v>
          </cell>
          <cell r="G733" t="str">
            <v>EL CALVARIO</v>
          </cell>
          <cell r="H733" t="str">
            <v>860034313</v>
          </cell>
          <cell r="I733" t="str">
            <v>BANCO DAVIVIENDA S.A.</v>
          </cell>
          <cell r="J733" t="str">
            <v>CRR</v>
          </cell>
          <cell r="K733" t="str">
            <v>389131202</v>
          </cell>
          <cell r="L733"/>
          <cell r="M733">
            <v>2826141</v>
          </cell>
        </row>
        <row r="734">
          <cell r="F734">
            <v>892099278</v>
          </cell>
          <cell r="G734" t="str">
            <v>EL CASTILLO</v>
          </cell>
          <cell r="H734" t="str">
            <v>860007738</v>
          </cell>
          <cell r="I734" t="str">
            <v>BANCO POPULAR S. A.</v>
          </cell>
          <cell r="J734" t="str">
            <v>CRR</v>
          </cell>
          <cell r="K734" t="str">
            <v>411000250</v>
          </cell>
          <cell r="L734"/>
          <cell r="M734">
            <v>15311343</v>
          </cell>
        </row>
        <row r="735">
          <cell r="F735">
            <v>800255443</v>
          </cell>
          <cell r="G735" t="str">
            <v>EL DORADO</v>
          </cell>
          <cell r="H735" t="str">
            <v>800037800</v>
          </cell>
          <cell r="I735" t="str">
            <v>AGRARIO DE COLOMBIA S.A.</v>
          </cell>
          <cell r="J735" t="str">
            <v>AHR</v>
          </cell>
          <cell r="K735" t="str">
            <v>445053001612</v>
          </cell>
          <cell r="L735"/>
          <cell r="M735">
            <v>6163210</v>
          </cell>
        </row>
        <row r="736">
          <cell r="F736">
            <v>892099183</v>
          </cell>
          <cell r="G736" t="str">
            <v>FUENTE DE ORO</v>
          </cell>
          <cell r="H736" t="str">
            <v>860007738</v>
          </cell>
          <cell r="I736" t="str">
            <v>BANCO POPULAR S. A.</v>
          </cell>
          <cell r="J736" t="str">
            <v>CRR</v>
          </cell>
          <cell r="K736" t="str">
            <v>110413020785</v>
          </cell>
          <cell r="L736"/>
          <cell r="M736">
            <v>20072023</v>
          </cell>
        </row>
        <row r="737">
          <cell r="F737">
            <v>892099243</v>
          </cell>
          <cell r="G737" t="str">
            <v>GRANADA</v>
          </cell>
          <cell r="H737" t="str">
            <v>860002964</v>
          </cell>
          <cell r="I737" t="str">
            <v>BANCO DE BOGOTA S. A.</v>
          </cell>
          <cell r="J737" t="str">
            <v>CRR</v>
          </cell>
          <cell r="K737" t="str">
            <v>350035408</v>
          </cell>
          <cell r="L737"/>
          <cell r="M737">
            <v>129950155</v>
          </cell>
        </row>
        <row r="738">
          <cell r="F738">
            <v>800098193</v>
          </cell>
          <cell r="G738" t="str">
            <v>GUAMAL</v>
          </cell>
          <cell r="H738" t="str">
            <v>800037800</v>
          </cell>
          <cell r="I738" t="str">
            <v>AGRARIO DE COLOMBIA S.A.</v>
          </cell>
          <cell r="J738" t="str">
            <v>AHR</v>
          </cell>
          <cell r="K738" t="str">
            <v>445153006484</v>
          </cell>
          <cell r="L738"/>
          <cell r="M738">
            <v>16291630</v>
          </cell>
        </row>
        <row r="739">
          <cell r="F739">
            <v>800136458</v>
          </cell>
          <cell r="G739" t="str">
            <v>MAPIRIPAN</v>
          </cell>
          <cell r="H739" t="str">
            <v>860034313</v>
          </cell>
          <cell r="I739" t="str">
            <v>BANCO DAVIVIENDA S.A.</v>
          </cell>
          <cell r="J739" t="str">
            <v>CRR</v>
          </cell>
          <cell r="K739" t="str">
            <v>389131277</v>
          </cell>
          <cell r="L739"/>
          <cell r="M739">
            <v>28370460</v>
          </cell>
        </row>
        <row r="740">
          <cell r="F740">
            <v>892099317</v>
          </cell>
          <cell r="G740" t="str">
            <v>MESETAS</v>
          </cell>
          <cell r="H740" t="str">
            <v>800037800</v>
          </cell>
          <cell r="I740" t="str">
            <v>AGRARIO DE COLOMBIA S.A.</v>
          </cell>
          <cell r="J740" t="str">
            <v>AHR</v>
          </cell>
          <cell r="K740" t="str">
            <v>445213002890</v>
          </cell>
          <cell r="L740"/>
          <cell r="M740">
            <v>24281438</v>
          </cell>
        </row>
        <row r="741">
          <cell r="F741">
            <v>892099234</v>
          </cell>
          <cell r="G741" t="str">
            <v>LA MACARENA</v>
          </cell>
          <cell r="H741" t="str">
            <v>860034313</v>
          </cell>
          <cell r="I741" t="str">
            <v>BANCO DAVIVIENDA S.A.</v>
          </cell>
          <cell r="J741" t="str">
            <v>CRR</v>
          </cell>
          <cell r="K741" t="str">
            <v>313012882</v>
          </cell>
          <cell r="L741"/>
          <cell r="M741">
            <v>66610119</v>
          </cell>
        </row>
        <row r="742">
          <cell r="F742">
            <v>800128428</v>
          </cell>
          <cell r="G742" t="str">
            <v>LA URIBE</v>
          </cell>
          <cell r="H742" t="str">
            <v>860034313</v>
          </cell>
          <cell r="I742" t="str">
            <v>BANCO DAVIVIENDA S.A.</v>
          </cell>
          <cell r="J742" t="str">
            <v>CRR</v>
          </cell>
          <cell r="K742" t="str">
            <v>389131236</v>
          </cell>
          <cell r="L742"/>
          <cell r="M742">
            <v>41344479</v>
          </cell>
        </row>
        <row r="743">
          <cell r="F743">
            <v>892099242</v>
          </cell>
          <cell r="G743" t="str">
            <v>LEJANIAS</v>
          </cell>
          <cell r="H743" t="str">
            <v>860002964</v>
          </cell>
          <cell r="I743" t="str">
            <v>BANCO DE BOGOTA S. A.</v>
          </cell>
          <cell r="J743" t="str">
            <v>CRR</v>
          </cell>
          <cell r="K743" t="str">
            <v>350035473</v>
          </cell>
          <cell r="L743"/>
          <cell r="M743">
            <v>24102830</v>
          </cell>
        </row>
        <row r="744">
          <cell r="F744">
            <v>800172206</v>
          </cell>
          <cell r="G744" t="str">
            <v>PUERTO CONCORDIA</v>
          </cell>
          <cell r="H744" t="str">
            <v>890903938</v>
          </cell>
          <cell r="I744" t="str">
            <v>BANCOLOMBIA S.A.</v>
          </cell>
          <cell r="J744" t="str">
            <v>CRR</v>
          </cell>
          <cell r="K744" t="str">
            <v>05708586331</v>
          </cell>
          <cell r="L744"/>
          <cell r="M744">
            <v>33716599</v>
          </cell>
        </row>
        <row r="745">
          <cell r="F745">
            <v>800079035</v>
          </cell>
          <cell r="G745" t="str">
            <v>PUERTO GAITAN</v>
          </cell>
          <cell r="H745" t="str">
            <v>800037800</v>
          </cell>
          <cell r="I745" t="str">
            <v>AGRARIO DE COLOMBIA S.A.</v>
          </cell>
          <cell r="J745" t="str">
            <v>AHR</v>
          </cell>
          <cell r="K745" t="str">
            <v>045240045544</v>
          </cell>
          <cell r="L745"/>
          <cell r="M745">
            <v>224459792</v>
          </cell>
        </row>
        <row r="746">
          <cell r="F746">
            <v>892099325</v>
          </cell>
          <cell r="G746" t="str">
            <v>PUERTO LOPEZ</v>
          </cell>
          <cell r="H746" t="str">
            <v>860003020</v>
          </cell>
          <cell r="I746" t="str">
            <v>BANCO BBVA S.A.</v>
          </cell>
          <cell r="J746" t="str">
            <v>CRR</v>
          </cell>
          <cell r="K746" t="str">
            <v>742002546</v>
          </cell>
          <cell r="L746"/>
          <cell r="M746">
            <v>66485601</v>
          </cell>
        </row>
        <row r="747">
          <cell r="F747">
            <v>892099309</v>
          </cell>
          <cell r="G747" t="str">
            <v>PUERTO LLERAS</v>
          </cell>
          <cell r="H747" t="str">
            <v>800037800</v>
          </cell>
          <cell r="I747" t="str">
            <v>AGRARIO DE COLOMBIA S.A.</v>
          </cell>
          <cell r="J747" t="str">
            <v>AHR</v>
          </cell>
          <cell r="K747" t="str">
            <v>445223001582</v>
          </cell>
          <cell r="L747"/>
          <cell r="M747">
            <v>19150224</v>
          </cell>
        </row>
        <row r="748">
          <cell r="F748">
            <v>800098195</v>
          </cell>
          <cell r="G748" t="str">
            <v>PUERTO RICO</v>
          </cell>
          <cell r="H748" t="str">
            <v>800037800</v>
          </cell>
          <cell r="I748" t="str">
            <v>AGRARIO DE COLOMBIA S.A.</v>
          </cell>
          <cell r="J748" t="str">
            <v>AHR</v>
          </cell>
          <cell r="K748" t="str">
            <v>445233002358</v>
          </cell>
          <cell r="L748"/>
          <cell r="M748">
            <v>29954873</v>
          </cell>
        </row>
        <row r="749">
          <cell r="F749">
            <v>800098199</v>
          </cell>
          <cell r="G749" t="str">
            <v>RESTREPO</v>
          </cell>
          <cell r="H749" t="str">
            <v>860002964</v>
          </cell>
          <cell r="I749" t="str">
            <v>BANCO DE BOGOTA S. A.</v>
          </cell>
          <cell r="J749" t="str">
            <v>AHR</v>
          </cell>
          <cell r="K749" t="str">
            <v>361057540</v>
          </cell>
          <cell r="L749"/>
          <cell r="M749">
            <v>25485989</v>
          </cell>
        </row>
        <row r="750">
          <cell r="F750">
            <v>800098203</v>
          </cell>
          <cell r="G750" t="str">
            <v>SAN CARLOS DE GUAROA</v>
          </cell>
          <cell r="H750" t="str">
            <v>860002964</v>
          </cell>
          <cell r="I750" t="str">
            <v>BANCO DE BOGOTA S. A.</v>
          </cell>
          <cell r="J750" t="str">
            <v>AHR</v>
          </cell>
          <cell r="K750" t="str">
            <v>364662510</v>
          </cell>
          <cell r="L750"/>
          <cell r="M750">
            <v>23000811</v>
          </cell>
        </row>
        <row r="751">
          <cell r="F751">
            <v>800098205</v>
          </cell>
          <cell r="G751" t="str">
            <v>SAN JUAN DE ARAMA</v>
          </cell>
          <cell r="H751" t="str">
            <v>890903938</v>
          </cell>
          <cell r="I751" t="str">
            <v>BANCOLOMBIA S.A.</v>
          </cell>
          <cell r="J751" t="str">
            <v>AHR</v>
          </cell>
          <cell r="K751" t="str">
            <v>36791700498</v>
          </cell>
          <cell r="L751"/>
          <cell r="M751">
            <v>15145783</v>
          </cell>
        </row>
        <row r="752">
          <cell r="F752">
            <v>892099246</v>
          </cell>
          <cell r="G752" t="str">
            <v>SAN JUANITO</v>
          </cell>
          <cell r="H752" t="str">
            <v>860002964</v>
          </cell>
          <cell r="I752" t="str">
            <v>BANCO DE BOGOTA S. A.</v>
          </cell>
          <cell r="J752" t="str">
            <v>CRR</v>
          </cell>
          <cell r="K752" t="str">
            <v>351079793</v>
          </cell>
          <cell r="L752"/>
          <cell r="M752">
            <v>2768980</v>
          </cell>
        </row>
        <row r="753">
          <cell r="F753">
            <v>892099548</v>
          </cell>
          <cell r="G753" t="str">
            <v>SAN MARTIN</v>
          </cell>
          <cell r="H753" t="str">
            <v>860002964</v>
          </cell>
          <cell r="I753" t="str">
            <v>BANCO DE BOGOTA S. A.</v>
          </cell>
          <cell r="J753" t="str">
            <v>AHR</v>
          </cell>
          <cell r="K753" t="str">
            <v>556246395</v>
          </cell>
          <cell r="L753"/>
          <cell r="M753">
            <v>37895953</v>
          </cell>
        </row>
        <row r="754">
          <cell r="F754">
            <v>892099173</v>
          </cell>
          <cell r="G754" t="str">
            <v>VISTAHERMOSA</v>
          </cell>
          <cell r="H754" t="str">
            <v>800037800</v>
          </cell>
          <cell r="I754" t="str">
            <v>AGRARIO DE COLOMBIA S.A.</v>
          </cell>
          <cell r="J754" t="str">
            <v>AHR</v>
          </cell>
          <cell r="K754" t="str">
            <v>445503005974</v>
          </cell>
          <cell r="L754"/>
          <cell r="M754">
            <v>41211632</v>
          </cell>
        </row>
        <row r="755">
          <cell r="F755">
            <v>800099054</v>
          </cell>
          <cell r="G755" t="str">
            <v>ALBAN</v>
          </cell>
          <cell r="H755" t="str">
            <v>890903938</v>
          </cell>
          <cell r="I755" t="str">
            <v>BANCOLOMBIA S.A.</v>
          </cell>
          <cell r="J755" t="str">
            <v>AHR</v>
          </cell>
          <cell r="K755" t="str">
            <v>97295365947</v>
          </cell>
          <cell r="L755"/>
          <cell r="M755">
            <v>9629917</v>
          </cell>
        </row>
        <row r="756">
          <cell r="F756">
            <v>800099052</v>
          </cell>
          <cell r="G756" t="str">
            <v>ALDANA</v>
          </cell>
          <cell r="H756" t="str">
            <v>860002964</v>
          </cell>
          <cell r="I756" t="str">
            <v>BANCO DE BOGOTA S. A.</v>
          </cell>
          <cell r="J756" t="str">
            <v>CRR</v>
          </cell>
          <cell r="K756" t="str">
            <v>374050672</v>
          </cell>
          <cell r="L756"/>
          <cell r="M756">
            <v>11350077</v>
          </cell>
        </row>
        <row r="757">
          <cell r="F757">
            <v>800099055</v>
          </cell>
          <cell r="G757" t="str">
            <v>ANCUYA</v>
          </cell>
          <cell r="H757" t="str">
            <v>890903938</v>
          </cell>
          <cell r="I757" t="str">
            <v>BANCOLOMBIA S.A.</v>
          </cell>
          <cell r="J757" t="str">
            <v>CRR</v>
          </cell>
          <cell r="K757" t="str">
            <v>7408313311</v>
          </cell>
          <cell r="L757"/>
          <cell r="M757">
            <v>7145414</v>
          </cell>
        </row>
        <row r="758">
          <cell r="F758">
            <v>800099058</v>
          </cell>
          <cell r="G758" t="str">
            <v>ARBOLEDA</v>
          </cell>
          <cell r="H758" t="str">
            <v>800037800</v>
          </cell>
          <cell r="I758" t="str">
            <v>AGRARIO DE COLOMBIA S.A.</v>
          </cell>
          <cell r="J758" t="str">
            <v>AHR</v>
          </cell>
          <cell r="K758" t="str">
            <v>448903000563</v>
          </cell>
          <cell r="L758"/>
          <cell r="M758">
            <v>9806634</v>
          </cell>
        </row>
        <row r="759">
          <cell r="F759">
            <v>800099061</v>
          </cell>
          <cell r="G759" t="str">
            <v>BARBACOAS</v>
          </cell>
          <cell r="H759" t="str">
            <v>890903938</v>
          </cell>
          <cell r="I759" t="str">
            <v>BANCOLOMBIA S.A.</v>
          </cell>
          <cell r="J759" t="str">
            <v>CRR</v>
          </cell>
          <cell r="K759" t="str">
            <v>07408980600</v>
          </cell>
          <cell r="L759"/>
          <cell r="M759">
            <v>223437611</v>
          </cell>
        </row>
        <row r="760">
          <cell r="F760">
            <v>800035482</v>
          </cell>
          <cell r="G760" t="str">
            <v>BELEN</v>
          </cell>
          <cell r="H760" t="str">
            <v>800037800</v>
          </cell>
          <cell r="I760" t="str">
            <v>AGRARIO DE COLOMBIA S.A.</v>
          </cell>
          <cell r="J760" t="str">
            <v>AHR</v>
          </cell>
          <cell r="K760" t="str">
            <v>448343001011</v>
          </cell>
          <cell r="L760"/>
          <cell r="M760">
            <v>6440390</v>
          </cell>
        </row>
        <row r="761">
          <cell r="F761">
            <v>800099062</v>
          </cell>
          <cell r="G761" t="str">
            <v>BUESACO</v>
          </cell>
          <cell r="H761" t="str">
            <v>800037800</v>
          </cell>
          <cell r="I761" t="str">
            <v>AGRARIO DE COLOMBIA S.A.</v>
          </cell>
          <cell r="J761" t="str">
            <v>AHR</v>
          </cell>
          <cell r="K761" t="str">
            <v>448663002431</v>
          </cell>
          <cell r="L761"/>
          <cell r="M761">
            <v>26518407</v>
          </cell>
        </row>
        <row r="762">
          <cell r="F762">
            <v>800019816</v>
          </cell>
          <cell r="G762" t="str">
            <v>COLON-GENOVA</v>
          </cell>
          <cell r="H762" t="str">
            <v>800037800</v>
          </cell>
          <cell r="I762" t="str">
            <v>AGRARIO DE COLOMBIA S.A.</v>
          </cell>
          <cell r="J762" t="str">
            <v>AHR</v>
          </cell>
          <cell r="K762" t="str">
            <v>448763010512</v>
          </cell>
          <cell r="L762"/>
          <cell r="M762">
            <v>8571257</v>
          </cell>
        </row>
        <row r="763">
          <cell r="F763">
            <v>800019000</v>
          </cell>
          <cell r="G763" t="str">
            <v>CONSACA</v>
          </cell>
          <cell r="H763" t="str">
            <v>800037800</v>
          </cell>
          <cell r="I763" t="str">
            <v>AGRARIO DE COLOMBIA S.A.</v>
          </cell>
          <cell r="J763" t="str">
            <v>AHR</v>
          </cell>
          <cell r="K763" t="str">
            <v>448843000348</v>
          </cell>
          <cell r="L763"/>
          <cell r="M763">
            <v>9608130</v>
          </cell>
        </row>
        <row r="764">
          <cell r="F764">
            <v>800099064</v>
          </cell>
          <cell r="G764" t="str">
            <v>CONTADERO</v>
          </cell>
          <cell r="H764" t="str">
            <v>800037800</v>
          </cell>
          <cell r="I764" t="str">
            <v>AGRARIO DE COLOMBIA S.A.</v>
          </cell>
          <cell r="J764" t="str">
            <v>AHR</v>
          </cell>
          <cell r="K764" t="str">
            <v>448183001923</v>
          </cell>
          <cell r="L764"/>
          <cell r="M764">
            <v>5757520</v>
          </cell>
        </row>
        <row r="765">
          <cell r="F765">
            <v>800035024</v>
          </cell>
          <cell r="G765" t="str">
            <v>CORDOBA</v>
          </cell>
          <cell r="H765" t="str">
            <v>890300279</v>
          </cell>
          <cell r="I765" t="str">
            <v>BANCO DE OCCIDENTE</v>
          </cell>
          <cell r="J765" t="str">
            <v>AHR</v>
          </cell>
          <cell r="K765" t="str">
            <v>035878248</v>
          </cell>
          <cell r="L765"/>
          <cell r="M765">
            <v>18579867</v>
          </cell>
        </row>
        <row r="766">
          <cell r="F766">
            <v>800099070</v>
          </cell>
          <cell r="G766" t="str">
            <v>CUASPUD-CARLOSAMA</v>
          </cell>
          <cell r="H766" t="str">
            <v>890903938</v>
          </cell>
          <cell r="I766" t="str">
            <v>BANCOLOMBIA S.A.</v>
          </cell>
          <cell r="J766" t="str">
            <v>CRR</v>
          </cell>
          <cell r="K766" t="str">
            <v>88808278311</v>
          </cell>
          <cell r="L766"/>
          <cell r="M766">
            <v>9853503</v>
          </cell>
        </row>
        <row r="767">
          <cell r="F767">
            <v>800099066</v>
          </cell>
          <cell r="G767" t="str">
            <v>CUMBAL</v>
          </cell>
          <cell r="H767" t="str">
            <v>890903938</v>
          </cell>
          <cell r="I767" t="str">
            <v>BANCOLOMBIA S.A.</v>
          </cell>
          <cell r="J767" t="str">
            <v>CRR</v>
          </cell>
          <cell r="K767" t="str">
            <v>88808236181</v>
          </cell>
          <cell r="L767"/>
          <cell r="M767">
            <v>45956189</v>
          </cell>
        </row>
        <row r="768">
          <cell r="F768">
            <v>800099072</v>
          </cell>
          <cell r="G768" t="str">
            <v>CUMBITARA</v>
          </cell>
          <cell r="H768" t="str">
            <v>800037800</v>
          </cell>
          <cell r="I768" t="str">
            <v>AGRARIO DE COLOMBIA S.A.</v>
          </cell>
          <cell r="J768" t="str">
            <v>AHR</v>
          </cell>
          <cell r="K768" t="str">
            <v>448243000670</v>
          </cell>
          <cell r="L768"/>
          <cell r="M768">
            <v>14637261</v>
          </cell>
        </row>
        <row r="769">
          <cell r="F769">
            <v>800199959</v>
          </cell>
          <cell r="G769" t="str">
            <v>CHACHAGUI</v>
          </cell>
          <cell r="H769" t="str">
            <v>860002964</v>
          </cell>
          <cell r="I769" t="str">
            <v>BANCO DE BOGOTA S. A.</v>
          </cell>
          <cell r="J769" t="str">
            <v>CRR</v>
          </cell>
          <cell r="K769" t="str">
            <v>466085164</v>
          </cell>
          <cell r="L769"/>
          <cell r="M769">
            <v>15264038</v>
          </cell>
        </row>
        <row r="770">
          <cell r="F770">
            <v>800099076</v>
          </cell>
          <cell r="G770" t="str">
            <v>EL CHARCO</v>
          </cell>
          <cell r="H770" t="str">
            <v>800037800</v>
          </cell>
          <cell r="I770" t="str">
            <v>AGRARIO DE COLOMBIA S.A.</v>
          </cell>
          <cell r="J770" t="str">
            <v>AHR</v>
          </cell>
          <cell r="K770" t="str">
            <v>448263001088</v>
          </cell>
          <cell r="L770"/>
          <cell r="M770">
            <v>105706809</v>
          </cell>
        </row>
        <row r="771">
          <cell r="F771">
            <v>814002243</v>
          </cell>
          <cell r="G771" t="str">
            <v>EL PEÑOL</v>
          </cell>
          <cell r="H771" t="str">
            <v>860003020</v>
          </cell>
          <cell r="I771" t="str">
            <v>BANCO BBVA S.A.</v>
          </cell>
          <cell r="J771" t="str">
            <v>CRR</v>
          </cell>
          <cell r="K771" t="str">
            <v>0695000100010611</v>
          </cell>
          <cell r="L771"/>
          <cell r="M771">
            <v>5776664</v>
          </cell>
        </row>
        <row r="772">
          <cell r="F772">
            <v>800099079</v>
          </cell>
          <cell r="G772" t="str">
            <v>EL ROSARIO</v>
          </cell>
          <cell r="H772" t="str">
            <v>800037800</v>
          </cell>
          <cell r="I772" t="str">
            <v>AGRARIO DE COLOMBIA S.A.</v>
          </cell>
          <cell r="J772" t="str">
            <v>AHR</v>
          </cell>
          <cell r="K772" t="str">
            <v>448283002013</v>
          </cell>
          <cell r="L772"/>
          <cell r="M772">
            <v>9561441</v>
          </cell>
        </row>
        <row r="773">
          <cell r="F773">
            <v>800099080</v>
          </cell>
          <cell r="G773" t="str">
            <v>EL TABLON</v>
          </cell>
          <cell r="H773" t="str">
            <v>800037800</v>
          </cell>
          <cell r="I773" t="str">
            <v>AGRARIO DE COLOMBIA S.A.</v>
          </cell>
          <cell r="J773" t="str">
            <v>AHR</v>
          </cell>
          <cell r="K773" t="str">
            <v>448753000705</v>
          </cell>
          <cell r="L773"/>
          <cell r="M773">
            <v>19615937</v>
          </cell>
        </row>
        <row r="774">
          <cell r="F774">
            <v>800099084</v>
          </cell>
          <cell r="G774" t="str">
            <v>EL TAMBO</v>
          </cell>
          <cell r="H774" t="str">
            <v>800037800</v>
          </cell>
          <cell r="I774" t="str">
            <v>AGRARIO DE COLOMBIA S.A.</v>
          </cell>
          <cell r="J774" t="str">
            <v>AHR</v>
          </cell>
          <cell r="K774" t="str">
            <v>448303000136</v>
          </cell>
          <cell r="L774"/>
          <cell r="M774">
            <v>13490191</v>
          </cell>
        </row>
        <row r="775">
          <cell r="F775">
            <v>800099089</v>
          </cell>
          <cell r="G775" t="str">
            <v>FUNES</v>
          </cell>
          <cell r="H775" t="str">
            <v>800037800</v>
          </cell>
          <cell r="I775" t="str">
            <v>AGRARIO DE COLOMBIA S.A.</v>
          </cell>
          <cell r="J775" t="str">
            <v>AHR</v>
          </cell>
          <cell r="K775" t="str">
            <v>448323000086</v>
          </cell>
          <cell r="L775"/>
          <cell r="M775">
            <v>8045440</v>
          </cell>
        </row>
        <row r="776">
          <cell r="F776">
            <v>800015689</v>
          </cell>
          <cell r="G776" t="str">
            <v>GUACHUCAL</v>
          </cell>
          <cell r="H776" t="str">
            <v>890903938</v>
          </cell>
          <cell r="I776" t="str">
            <v>BANCOLOMBIA S.A.</v>
          </cell>
          <cell r="J776" t="str">
            <v>CRR</v>
          </cell>
          <cell r="K776" t="str">
            <v>88818064373</v>
          </cell>
          <cell r="L776"/>
          <cell r="M776">
            <v>18642443</v>
          </cell>
        </row>
        <row r="777">
          <cell r="F777">
            <v>800099090</v>
          </cell>
          <cell r="G777" t="str">
            <v>GUAITARILLA</v>
          </cell>
          <cell r="H777" t="str">
            <v>890903938</v>
          </cell>
          <cell r="I777" t="str">
            <v>BANCOLOMBIA S.A.</v>
          </cell>
          <cell r="J777" t="str">
            <v>CRR</v>
          </cell>
          <cell r="K777" t="str">
            <v>88008306497</v>
          </cell>
          <cell r="L777"/>
          <cell r="M777">
            <v>10775394</v>
          </cell>
        </row>
        <row r="778">
          <cell r="F778">
            <v>800083672</v>
          </cell>
          <cell r="G778" t="str">
            <v>GUALMATAN</v>
          </cell>
          <cell r="H778" t="str">
            <v>890903938</v>
          </cell>
          <cell r="I778" t="str">
            <v>BANCOLOMBIA S.A.</v>
          </cell>
          <cell r="J778" t="str">
            <v>CRR</v>
          </cell>
          <cell r="K778" t="str">
            <v>88808417273</v>
          </cell>
          <cell r="L778"/>
          <cell r="M778">
            <v>8096490</v>
          </cell>
        </row>
        <row r="779">
          <cell r="F779">
            <v>800099092</v>
          </cell>
          <cell r="G779" t="str">
            <v>ILES</v>
          </cell>
          <cell r="H779" t="str">
            <v>800037800</v>
          </cell>
          <cell r="I779" t="str">
            <v>AGRARIO DE COLOMBIA S.A.</v>
          </cell>
          <cell r="J779" t="str">
            <v>AHR</v>
          </cell>
          <cell r="K779" t="str">
            <v>448383001146</v>
          </cell>
          <cell r="L779"/>
          <cell r="M779">
            <v>10774670</v>
          </cell>
        </row>
        <row r="780">
          <cell r="F780">
            <v>800019005</v>
          </cell>
          <cell r="G780" t="str">
            <v>IMUES</v>
          </cell>
          <cell r="H780" t="str">
            <v>800037800</v>
          </cell>
          <cell r="I780" t="str">
            <v>AGRARIO DE COLOMBIA S.A.</v>
          </cell>
          <cell r="J780" t="str">
            <v>AHR</v>
          </cell>
          <cell r="K780" t="str">
            <v>448083005794</v>
          </cell>
          <cell r="L780"/>
          <cell r="M780">
            <v>7507949</v>
          </cell>
        </row>
        <row r="781">
          <cell r="F781">
            <v>800099098</v>
          </cell>
          <cell r="G781" t="str">
            <v>LA CRUZ</v>
          </cell>
          <cell r="H781" t="str">
            <v>800037800</v>
          </cell>
          <cell r="I781" t="str">
            <v>AGRARIO DE COLOMBIA S.A.</v>
          </cell>
          <cell r="J781" t="str">
            <v>AHR</v>
          </cell>
          <cell r="K781" t="str">
            <v>448403000133</v>
          </cell>
          <cell r="L781"/>
          <cell r="M781">
            <v>18224892</v>
          </cell>
        </row>
        <row r="782">
          <cell r="F782">
            <v>800099100</v>
          </cell>
          <cell r="G782" t="str">
            <v>LA FLORIDA</v>
          </cell>
          <cell r="H782" t="str">
            <v>860002964</v>
          </cell>
          <cell r="I782" t="str">
            <v>BANCO DE BOGOTA S. A.</v>
          </cell>
          <cell r="J782" t="str">
            <v>CRR</v>
          </cell>
          <cell r="K782" t="str">
            <v>466085115</v>
          </cell>
          <cell r="L782"/>
          <cell r="M782">
            <v>13750756</v>
          </cell>
        </row>
        <row r="783">
          <cell r="F783">
            <v>800149894</v>
          </cell>
          <cell r="G783" t="str">
            <v>LA LLANADA</v>
          </cell>
          <cell r="H783" t="str">
            <v>800037800</v>
          </cell>
          <cell r="I783" t="str">
            <v>AGRARIO DE COLOMBIA S.A.</v>
          </cell>
          <cell r="J783" t="str">
            <v>AHR</v>
          </cell>
          <cell r="K783" t="str">
            <v>448623001521</v>
          </cell>
          <cell r="L783"/>
          <cell r="M783">
            <v>7886567</v>
          </cell>
        </row>
        <row r="784">
          <cell r="F784">
            <v>800222502</v>
          </cell>
          <cell r="G784" t="str">
            <v>LA TOLA</v>
          </cell>
          <cell r="H784" t="str">
            <v>800037800</v>
          </cell>
          <cell r="I784" t="str">
            <v>AGRARIO DE COLOMBIA S.A.</v>
          </cell>
          <cell r="J784" t="str">
            <v>AHR</v>
          </cell>
          <cell r="K784" t="str">
            <v>448823017562</v>
          </cell>
          <cell r="L784"/>
          <cell r="M784">
            <v>42760135</v>
          </cell>
        </row>
        <row r="785">
          <cell r="F785">
            <v>800099102</v>
          </cell>
          <cell r="G785" t="str">
            <v>LA UNION</v>
          </cell>
          <cell r="H785" t="str">
            <v>890903938</v>
          </cell>
          <cell r="I785" t="str">
            <v>BANCOLOMBIA S.A.</v>
          </cell>
          <cell r="J785" t="str">
            <v>CRR</v>
          </cell>
          <cell r="K785" t="str">
            <v>07408252431</v>
          </cell>
          <cell r="L785"/>
          <cell r="M785">
            <v>39595264</v>
          </cell>
        </row>
        <row r="786">
          <cell r="F786">
            <v>800019111</v>
          </cell>
          <cell r="G786" t="str">
            <v>LEIVA</v>
          </cell>
          <cell r="H786" t="str">
            <v>860003020</v>
          </cell>
          <cell r="I786" t="str">
            <v>BANCO BBVA S.A.</v>
          </cell>
          <cell r="J786" t="str">
            <v>CRR</v>
          </cell>
          <cell r="K786" t="str">
            <v>0655000100006856</v>
          </cell>
          <cell r="L786"/>
          <cell r="M786">
            <v>18290536</v>
          </cell>
        </row>
        <row r="787">
          <cell r="F787">
            <v>800099105</v>
          </cell>
          <cell r="G787" t="str">
            <v>LINARES</v>
          </cell>
          <cell r="H787" t="str">
            <v>800037800</v>
          </cell>
          <cell r="I787" t="str">
            <v>AGRARIO DE COLOMBIA S.A.</v>
          </cell>
          <cell r="J787" t="str">
            <v>AHR</v>
          </cell>
          <cell r="K787" t="str">
            <v>448443000837</v>
          </cell>
          <cell r="L787"/>
          <cell r="M787">
            <v>8613895</v>
          </cell>
        </row>
        <row r="788">
          <cell r="F788">
            <v>800019112</v>
          </cell>
          <cell r="G788" t="str">
            <v>LOS ANDES</v>
          </cell>
          <cell r="H788" t="str">
            <v>860003020</v>
          </cell>
          <cell r="I788" t="str">
            <v>BANCO BBVA S.A.</v>
          </cell>
          <cell r="J788" t="str">
            <v>CRR</v>
          </cell>
          <cell r="K788" t="str">
            <v>0655000100006864</v>
          </cell>
          <cell r="L788"/>
          <cell r="M788">
            <v>15778045</v>
          </cell>
        </row>
        <row r="789">
          <cell r="F789">
            <v>800099106</v>
          </cell>
          <cell r="G789" t="str">
            <v>MAGUI-PAYAN</v>
          </cell>
          <cell r="H789" t="str">
            <v>800037800</v>
          </cell>
          <cell r="I789" t="str">
            <v>AGRARIO DE COLOMBIA S.A.</v>
          </cell>
          <cell r="J789" t="str">
            <v>AHR</v>
          </cell>
          <cell r="K789" t="str">
            <v>448603007000</v>
          </cell>
          <cell r="L789"/>
          <cell r="M789">
            <v>68437503</v>
          </cell>
        </row>
        <row r="790">
          <cell r="F790">
            <v>800099108</v>
          </cell>
          <cell r="G790" t="str">
            <v>MALLAMA</v>
          </cell>
          <cell r="H790" t="str">
            <v>800037800</v>
          </cell>
          <cell r="I790" t="str">
            <v>AGRARIO DE COLOMBIA S.A.</v>
          </cell>
          <cell r="J790" t="str">
            <v>AHR</v>
          </cell>
          <cell r="K790" t="str">
            <v>448683000941</v>
          </cell>
          <cell r="L790"/>
          <cell r="M790">
            <v>11865160</v>
          </cell>
        </row>
        <row r="791">
          <cell r="F791">
            <v>800099111</v>
          </cell>
          <cell r="G791" t="str">
            <v>MOSQUERA</v>
          </cell>
          <cell r="H791" t="str">
            <v>890903938</v>
          </cell>
          <cell r="I791" t="str">
            <v>BANCOLOMBIA S.A.</v>
          </cell>
          <cell r="J791" t="str">
            <v>CRR</v>
          </cell>
          <cell r="K791" t="str">
            <v>89408208505</v>
          </cell>
          <cell r="L791"/>
          <cell r="M791">
            <v>36640502</v>
          </cell>
        </row>
        <row r="792">
          <cell r="F792">
            <v>814003734</v>
          </cell>
          <cell r="G792" t="str">
            <v>NARIÑO</v>
          </cell>
          <cell r="H792" t="str">
            <v>890903938</v>
          </cell>
          <cell r="I792" t="str">
            <v>BANCOLOMBIA S.A.</v>
          </cell>
          <cell r="J792" t="str">
            <v>CRR</v>
          </cell>
          <cell r="K792" t="str">
            <v>7408548276</v>
          </cell>
          <cell r="L792"/>
          <cell r="M792">
            <v>4990019</v>
          </cell>
        </row>
        <row r="793">
          <cell r="F793">
            <v>800099113</v>
          </cell>
          <cell r="G793" t="str">
            <v>OLAYA HERRERA</v>
          </cell>
          <cell r="H793" t="str">
            <v>890903938</v>
          </cell>
          <cell r="I793" t="str">
            <v>BANCOLOMBIA S.A.</v>
          </cell>
          <cell r="J793" t="str">
            <v>CRR</v>
          </cell>
          <cell r="K793" t="str">
            <v>84308381585</v>
          </cell>
          <cell r="L793"/>
          <cell r="M793">
            <v>118197656</v>
          </cell>
        </row>
        <row r="794">
          <cell r="F794">
            <v>800099115</v>
          </cell>
          <cell r="G794" t="str">
            <v>OSPINA</v>
          </cell>
          <cell r="H794" t="str">
            <v>860007335</v>
          </cell>
          <cell r="I794" t="str">
            <v>BCSC S A</v>
          </cell>
          <cell r="J794" t="str">
            <v>CRR</v>
          </cell>
          <cell r="K794" t="str">
            <v>501840008075</v>
          </cell>
          <cell r="L794"/>
          <cell r="M794">
            <v>6296021</v>
          </cell>
        </row>
        <row r="795">
          <cell r="F795">
            <v>800099085</v>
          </cell>
          <cell r="G795" t="str">
            <v>FRANCISCO PIZARRO</v>
          </cell>
          <cell r="H795" t="str">
            <v>890903938</v>
          </cell>
          <cell r="I795" t="str">
            <v>BANCOLOMBIA S.A.</v>
          </cell>
          <cell r="J795" t="str">
            <v>CRR</v>
          </cell>
          <cell r="K795" t="str">
            <v>89408197910</v>
          </cell>
          <cell r="L795"/>
          <cell r="M795">
            <v>25767666</v>
          </cell>
        </row>
        <row r="796">
          <cell r="F796">
            <v>800020324</v>
          </cell>
          <cell r="G796" t="str">
            <v>POLICARPA</v>
          </cell>
          <cell r="H796" t="str">
            <v>890903938</v>
          </cell>
          <cell r="I796" t="str">
            <v>BANCOLOMBIA S.A.</v>
          </cell>
          <cell r="J796" t="str">
            <v>CRR</v>
          </cell>
          <cell r="K796" t="str">
            <v>88008338331</v>
          </cell>
          <cell r="L796"/>
          <cell r="M796">
            <v>22300683</v>
          </cell>
        </row>
        <row r="797">
          <cell r="F797">
            <v>800037232</v>
          </cell>
          <cell r="G797" t="str">
            <v>POTOSI</v>
          </cell>
          <cell r="H797" t="str">
            <v>860002964</v>
          </cell>
          <cell r="I797" t="str">
            <v>BANCO DE BOGOTA S. A.</v>
          </cell>
          <cell r="J797" t="str">
            <v>AHR</v>
          </cell>
          <cell r="K797" t="str">
            <v>374103828</v>
          </cell>
          <cell r="L797"/>
          <cell r="M797">
            <v>14767347</v>
          </cell>
        </row>
        <row r="798">
          <cell r="F798">
            <v>800222498</v>
          </cell>
          <cell r="G798" t="str">
            <v>PROVIDENCIA</v>
          </cell>
          <cell r="H798" t="str">
            <v>860007335</v>
          </cell>
          <cell r="I798" t="str">
            <v>BCSC S A</v>
          </cell>
          <cell r="J798" t="str">
            <v>CRR</v>
          </cell>
          <cell r="K798" t="str">
            <v>501840008099</v>
          </cell>
          <cell r="L798"/>
          <cell r="M798">
            <v>6790108</v>
          </cell>
        </row>
        <row r="799">
          <cell r="F799">
            <v>800099118</v>
          </cell>
          <cell r="G799" t="str">
            <v>PUERRES</v>
          </cell>
          <cell r="H799" t="str">
            <v>800037800</v>
          </cell>
          <cell r="I799" t="str">
            <v>AGRARIO DE COLOMBIA S.A.</v>
          </cell>
          <cell r="J799" t="str">
            <v>AHR</v>
          </cell>
          <cell r="K799" t="str">
            <v>448203000260</v>
          </cell>
          <cell r="L799"/>
          <cell r="M799">
            <v>9805727</v>
          </cell>
        </row>
        <row r="800">
          <cell r="F800">
            <v>800099122</v>
          </cell>
          <cell r="G800" t="str">
            <v>PUPIALES</v>
          </cell>
          <cell r="H800" t="str">
            <v>890903938</v>
          </cell>
          <cell r="I800" t="str">
            <v>BANCOLOMBIA S.A.</v>
          </cell>
          <cell r="J800" t="str">
            <v>CRR</v>
          </cell>
          <cell r="K800" t="str">
            <v>88808235211</v>
          </cell>
          <cell r="L800"/>
          <cell r="M800">
            <v>21507992</v>
          </cell>
        </row>
        <row r="801">
          <cell r="F801">
            <v>800099127</v>
          </cell>
          <cell r="G801" t="str">
            <v>RICAURTE</v>
          </cell>
          <cell r="H801" t="str">
            <v>800037800</v>
          </cell>
          <cell r="I801" t="str">
            <v>AGRARIO DE COLOMBIA S.A.</v>
          </cell>
          <cell r="J801" t="str">
            <v>AHR</v>
          </cell>
          <cell r="K801" t="str">
            <v>448683000869</v>
          </cell>
          <cell r="L801"/>
          <cell r="M801">
            <v>73837440</v>
          </cell>
        </row>
        <row r="802">
          <cell r="F802">
            <v>800099132</v>
          </cell>
          <cell r="G802" t="str">
            <v>ROBERTO PAYAN</v>
          </cell>
          <cell r="H802" t="str">
            <v>890903938</v>
          </cell>
          <cell r="I802" t="str">
            <v>BANCOLOMBIA S.A.</v>
          </cell>
          <cell r="J802" t="str">
            <v>AHR</v>
          </cell>
          <cell r="K802" t="str">
            <v>97289742313</v>
          </cell>
          <cell r="L802"/>
          <cell r="M802">
            <v>43029041</v>
          </cell>
        </row>
        <row r="803">
          <cell r="F803">
            <v>800099136</v>
          </cell>
          <cell r="G803" t="str">
            <v>SAMANIEGO</v>
          </cell>
          <cell r="H803" t="str">
            <v>890903938</v>
          </cell>
          <cell r="I803" t="str">
            <v>BANCOLOMBIA S.A.</v>
          </cell>
          <cell r="J803" t="str">
            <v>CRR</v>
          </cell>
          <cell r="K803" t="str">
            <v>7408312112</v>
          </cell>
          <cell r="L803"/>
          <cell r="M803">
            <v>39949022</v>
          </cell>
        </row>
        <row r="804">
          <cell r="F804">
            <v>800099138</v>
          </cell>
          <cell r="G804" t="str">
            <v>SANDONA</v>
          </cell>
          <cell r="H804" t="str">
            <v>800037800</v>
          </cell>
          <cell r="I804" t="str">
            <v>AGRARIO DE COLOMBIA S.A.</v>
          </cell>
          <cell r="J804" t="str">
            <v>AHR</v>
          </cell>
          <cell r="K804" t="str">
            <v>448103023468</v>
          </cell>
          <cell r="L804"/>
          <cell r="M804">
            <v>20813438</v>
          </cell>
        </row>
        <row r="805">
          <cell r="F805">
            <v>800193031</v>
          </cell>
          <cell r="G805" t="str">
            <v>SAN BERNARDO</v>
          </cell>
          <cell r="H805" t="str">
            <v>890903938</v>
          </cell>
          <cell r="I805" t="str">
            <v>BANCOLOMBIA S.A.</v>
          </cell>
          <cell r="J805" t="str">
            <v>CRR</v>
          </cell>
          <cell r="K805" t="str">
            <v>07408320205</v>
          </cell>
          <cell r="L805"/>
          <cell r="M805">
            <v>10853282</v>
          </cell>
        </row>
        <row r="806">
          <cell r="F806">
            <v>800099142</v>
          </cell>
          <cell r="G806" t="str">
            <v>SAN LORENZO</v>
          </cell>
          <cell r="H806" t="str">
            <v>860002964</v>
          </cell>
          <cell r="I806" t="str">
            <v>BANCO DE BOGOTA S. A.</v>
          </cell>
          <cell r="J806" t="str">
            <v>AHR</v>
          </cell>
          <cell r="K806" t="str">
            <v>466639176</v>
          </cell>
          <cell r="L806"/>
          <cell r="M806">
            <v>23939186</v>
          </cell>
        </row>
        <row r="807">
          <cell r="F807">
            <v>800099143</v>
          </cell>
          <cell r="G807" t="str">
            <v>SAN PABLO</v>
          </cell>
          <cell r="H807" t="str">
            <v>800037800</v>
          </cell>
          <cell r="I807" t="str">
            <v>AGRARIO DE COLOMBIA S.A.</v>
          </cell>
          <cell r="J807" t="str">
            <v>AHR</v>
          </cell>
          <cell r="K807" t="str">
            <v>448763010441</v>
          </cell>
          <cell r="L807"/>
          <cell r="M807">
            <v>15811173</v>
          </cell>
        </row>
        <row r="808">
          <cell r="F808">
            <v>800148720</v>
          </cell>
          <cell r="G808" t="str">
            <v>SAN PEDRO DE CARTAGO</v>
          </cell>
          <cell r="H808" t="str">
            <v>890903938</v>
          </cell>
          <cell r="I808" t="str">
            <v>BANCOLOMBIA S.A.</v>
          </cell>
          <cell r="J808" t="str">
            <v>CRR</v>
          </cell>
          <cell r="K808" t="str">
            <v>19582595224</v>
          </cell>
          <cell r="L808"/>
          <cell r="M808">
            <v>7904448</v>
          </cell>
        </row>
        <row r="809">
          <cell r="F809">
            <v>800099147</v>
          </cell>
          <cell r="G809" t="str">
            <v>SANTA BARBARA</v>
          </cell>
          <cell r="H809" t="str">
            <v>860003020</v>
          </cell>
          <cell r="I809" t="str">
            <v>BANCO BBVA S.A.</v>
          </cell>
          <cell r="J809" t="str">
            <v>CRR</v>
          </cell>
          <cell r="K809" t="str">
            <v>0695000100010447</v>
          </cell>
          <cell r="L809"/>
          <cell r="M809">
            <v>50445863</v>
          </cell>
        </row>
        <row r="810">
          <cell r="F810">
            <v>800019685</v>
          </cell>
          <cell r="G810" t="str">
            <v>SANTACRUZ</v>
          </cell>
          <cell r="H810" t="str">
            <v>890903938</v>
          </cell>
          <cell r="I810" t="str">
            <v>BANCOLOMBIA S.A.</v>
          </cell>
          <cell r="J810" t="str">
            <v>CRR</v>
          </cell>
          <cell r="K810" t="str">
            <v>88508240411</v>
          </cell>
          <cell r="L810"/>
          <cell r="M810">
            <v>18754157</v>
          </cell>
        </row>
        <row r="811">
          <cell r="F811">
            <v>800099149</v>
          </cell>
          <cell r="G811" t="str">
            <v>SAPUYES</v>
          </cell>
          <cell r="H811" t="str">
            <v>890903938</v>
          </cell>
          <cell r="I811" t="str">
            <v>BANCOLOMBIA S.A.</v>
          </cell>
          <cell r="J811" t="str">
            <v>CRR</v>
          </cell>
          <cell r="K811" t="str">
            <v>88508239761</v>
          </cell>
          <cell r="L811"/>
          <cell r="M811">
            <v>9080990</v>
          </cell>
        </row>
        <row r="812">
          <cell r="F812">
            <v>800024977</v>
          </cell>
          <cell r="G812" t="str">
            <v>TAMINANGO</v>
          </cell>
          <cell r="H812" t="str">
            <v>800037800</v>
          </cell>
          <cell r="I812" t="str">
            <v>AGRARIO DE COLOMBIA S.A.</v>
          </cell>
          <cell r="J812" t="str">
            <v>AHR</v>
          </cell>
          <cell r="K812" t="str">
            <v>448803001899</v>
          </cell>
          <cell r="L812"/>
          <cell r="M812">
            <v>18835994</v>
          </cell>
        </row>
        <row r="813">
          <cell r="F813">
            <v>800099151</v>
          </cell>
          <cell r="G813" t="str">
            <v>TANGUA</v>
          </cell>
          <cell r="H813" t="str">
            <v>890903938</v>
          </cell>
          <cell r="I813" t="str">
            <v>BANCOLOMBIA S.A.</v>
          </cell>
          <cell r="J813" t="str">
            <v>CRR</v>
          </cell>
          <cell r="K813" t="str">
            <v>88008294251</v>
          </cell>
          <cell r="L813"/>
          <cell r="M813">
            <v>12121044</v>
          </cell>
        </row>
        <row r="814">
          <cell r="F814">
            <v>800099152</v>
          </cell>
          <cell r="G814" t="str">
            <v>TUQUERRES</v>
          </cell>
          <cell r="H814" t="str">
            <v>890903938</v>
          </cell>
          <cell r="I814" t="str">
            <v>BANCOLOMBIA S.A.</v>
          </cell>
          <cell r="J814" t="str">
            <v>CRR</v>
          </cell>
          <cell r="K814" t="str">
            <v>88508246114</v>
          </cell>
          <cell r="L814"/>
          <cell r="M814">
            <v>51960947</v>
          </cell>
        </row>
        <row r="815">
          <cell r="F815">
            <v>800099153</v>
          </cell>
          <cell r="G815" t="str">
            <v>YACUANQUER</v>
          </cell>
          <cell r="H815" t="str">
            <v>800037800</v>
          </cell>
          <cell r="I815" t="str">
            <v>AGRARIO DE COLOMBIA S.A.</v>
          </cell>
          <cell r="J815" t="str">
            <v>AHR</v>
          </cell>
          <cell r="K815" t="str">
            <v>448223001239</v>
          </cell>
          <cell r="L815"/>
          <cell r="M815">
            <v>12034381</v>
          </cell>
        </row>
        <row r="816">
          <cell r="F816">
            <v>890504612</v>
          </cell>
          <cell r="G816" t="str">
            <v>ABREGO</v>
          </cell>
          <cell r="H816" t="str">
            <v>800037800</v>
          </cell>
          <cell r="I816" t="str">
            <v>AGRARIO DE COLOMBIA S.A.</v>
          </cell>
          <cell r="J816" t="str">
            <v>AHR</v>
          </cell>
          <cell r="K816" t="str">
            <v>451113000289</v>
          </cell>
          <cell r="L816"/>
          <cell r="M816">
            <v>76088981</v>
          </cell>
        </row>
        <row r="817">
          <cell r="F817">
            <v>890501436</v>
          </cell>
          <cell r="G817" t="str">
            <v>ARBOLEDAS</v>
          </cell>
          <cell r="H817" t="str">
            <v>800037800</v>
          </cell>
          <cell r="I817" t="str">
            <v>AGRARIO DE COLOMBIA S.A.</v>
          </cell>
          <cell r="J817" t="str">
            <v>AHR</v>
          </cell>
          <cell r="K817" t="str">
            <v>451123001399</v>
          </cell>
          <cell r="L817"/>
          <cell r="M817">
            <v>17825825</v>
          </cell>
        </row>
        <row r="818">
          <cell r="F818">
            <v>890505662</v>
          </cell>
          <cell r="G818" t="str">
            <v>BOCHALEMA</v>
          </cell>
          <cell r="H818" t="str">
            <v>800037800</v>
          </cell>
          <cell r="I818" t="str">
            <v>AGRARIO DE COLOMBIA S.A.</v>
          </cell>
          <cell r="J818" t="str">
            <v>AHR</v>
          </cell>
          <cell r="K818" t="str">
            <v>451083002990</v>
          </cell>
          <cell r="L818"/>
          <cell r="M818">
            <v>10941960</v>
          </cell>
        </row>
        <row r="819">
          <cell r="F819">
            <v>890503483</v>
          </cell>
          <cell r="G819" t="str">
            <v>BUCARASICA</v>
          </cell>
          <cell r="H819" t="str">
            <v>860002964</v>
          </cell>
          <cell r="I819" t="str">
            <v>BANCO DE BOGOTA S. A.</v>
          </cell>
          <cell r="J819" t="str">
            <v>CRR</v>
          </cell>
          <cell r="K819" t="str">
            <v>210048906</v>
          </cell>
          <cell r="L819"/>
          <cell r="M819">
            <v>14020932</v>
          </cell>
        </row>
        <row r="820">
          <cell r="F820">
            <v>800099234</v>
          </cell>
          <cell r="G820" t="str">
            <v>CACOTA</v>
          </cell>
          <cell r="H820" t="str">
            <v>800037800</v>
          </cell>
          <cell r="I820" t="str">
            <v>AGRARIO DE COLOMBIA S.A.</v>
          </cell>
          <cell r="J820" t="str">
            <v>AHR</v>
          </cell>
          <cell r="K820" t="str">
            <v>451193000535</v>
          </cell>
          <cell r="L820"/>
          <cell r="M820">
            <v>5284763</v>
          </cell>
        </row>
        <row r="821">
          <cell r="F821">
            <v>890501776</v>
          </cell>
          <cell r="G821" t="str">
            <v>CACHIRA</v>
          </cell>
          <cell r="H821" t="str">
            <v>800037800</v>
          </cell>
          <cell r="I821" t="str">
            <v>AGRARIO DE COLOMBIA S.A.</v>
          </cell>
          <cell r="J821" t="str">
            <v>AHR</v>
          </cell>
          <cell r="K821" t="str">
            <v>451213000510</v>
          </cell>
          <cell r="L821"/>
          <cell r="M821">
            <v>19190967</v>
          </cell>
        </row>
        <row r="822">
          <cell r="F822">
            <v>890503106</v>
          </cell>
          <cell r="G822" t="str">
            <v>CHINACOTA</v>
          </cell>
          <cell r="H822" t="str">
            <v>800037800</v>
          </cell>
          <cell r="I822" t="str">
            <v>AGRARIO DE COLOMBIA S.A.</v>
          </cell>
          <cell r="J822" t="str">
            <v>AHR</v>
          </cell>
          <cell r="K822" t="str">
            <v>451153018016</v>
          </cell>
          <cell r="L822"/>
          <cell r="M822">
            <v>26603509</v>
          </cell>
        </row>
        <row r="823">
          <cell r="F823">
            <v>890501422</v>
          </cell>
          <cell r="G823" t="str">
            <v>CHITAGA</v>
          </cell>
          <cell r="H823" t="str">
            <v>800037800</v>
          </cell>
          <cell r="I823" t="str">
            <v>AGRARIO DE COLOMBIA S.A.</v>
          </cell>
          <cell r="J823" t="str">
            <v>AHR</v>
          </cell>
          <cell r="K823" t="str">
            <v>451223002031</v>
          </cell>
          <cell r="L823"/>
          <cell r="M823">
            <v>25425146</v>
          </cell>
        </row>
        <row r="824">
          <cell r="F824">
            <v>800099236</v>
          </cell>
          <cell r="G824" t="str">
            <v>CONVENCION</v>
          </cell>
          <cell r="H824" t="str">
            <v>800037800</v>
          </cell>
          <cell r="I824" t="str">
            <v>AGRARIO DE COLOMBIA S.A.</v>
          </cell>
          <cell r="J824" t="str">
            <v>AHR</v>
          </cell>
          <cell r="K824" t="str">
            <v>451163000336</v>
          </cell>
          <cell r="L824"/>
          <cell r="M824">
            <v>61472500</v>
          </cell>
        </row>
        <row r="825">
          <cell r="F825">
            <v>800013237</v>
          </cell>
          <cell r="G825" t="str">
            <v>CUCUTILLA</v>
          </cell>
          <cell r="H825" t="str">
            <v>800037800</v>
          </cell>
          <cell r="I825" t="str">
            <v>AGRARIO DE COLOMBIA S.A.</v>
          </cell>
          <cell r="J825" t="str">
            <v>AHR</v>
          </cell>
          <cell r="K825" t="str">
            <v>451173001381</v>
          </cell>
          <cell r="L825"/>
          <cell r="M825">
            <v>15899212</v>
          </cell>
        </row>
        <row r="826">
          <cell r="F826">
            <v>800099237</v>
          </cell>
          <cell r="G826" t="str">
            <v>DURANIA</v>
          </cell>
          <cell r="H826" t="str">
            <v>800037800</v>
          </cell>
          <cell r="I826" t="str">
            <v>AGRARIO DE COLOMBIA S.A.</v>
          </cell>
          <cell r="J826" t="str">
            <v>AHR</v>
          </cell>
          <cell r="K826" t="str">
            <v>451143000321</v>
          </cell>
          <cell r="L826"/>
          <cell r="M826">
            <v>10071941</v>
          </cell>
        </row>
        <row r="827">
          <cell r="F827">
            <v>800099238</v>
          </cell>
          <cell r="G827" t="str">
            <v>EL CARMEN</v>
          </cell>
          <cell r="H827" t="str">
            <v>890903938</v>
          </cell>
          <cell r="I827" t="str">
            <v>BANCOLOMBIA S.A.</v>
          </cell>
          <cell r="J827" t="str">
            <v>CRR</v>
          </cell>
          <cell r="K827" t="str">
            <v>31879175363</v>
          </cell>
          <cell r="L827"/>
          <cell r="M827">
            <v>47020821</v>
          </cell>
        </row>
        <row r="828">
          <cell r="F828">
            <v>800138959</v>
          </cell>
          <cell r="G828" t="str">
            <v>EL TARRA</v>
          </cell>
          <cell r="H828" t="str">
            <v>800037800</v>
          </cell>
          <cell r="I828" t="str">
            <v>AGRARIO DE COLOMBIA S.A.</v>
          </cell>
          <cell r="J828" t="str">
            <v>AHR</v>
          </cell>
          <cell r="K828" t="str">
            <v>451163000328</v>
          </cell>
          <cell r="L828"/>
          <cell r="M828">
            <v>112213977</v>
          </cell>
        </row>
        <row r="829">
          <cell r="F829">
            <v>800039803</v>
          </cell>
          <cell r="G829" t="str">
            <v>EL ZULIA</v>
          </cell>
          <cell r="H829" t="str">
            <v>800037800</v>
          </cell>
          <cell r="I829" t="str">
            <v>AGRARIO DE COLOMBIA S.A.</v>
          </cell>
          <cell r="J829" t="str">
            <v>AHR</v>
          </cell>
          <cell r="K829" t="str">
            <v>451103006051</v>
          </cell>
          <cell r="L829"/>
          <cell r="M829">
            <v>60624945</v>
          </cell>
        </row>
        <row r="830">
          <cell r="F830">
            <v>890501404</v>
          </cell>
          <cell r="G830" t="str">
            <v>GRAMALOTE</v>
          </cell>
          <cell r="H830" t="str">
            <v>800037800</v>
          </cell>
          <cell r="I830" t="str">
            <v>AGRARIO DE COLOMBIA S.A.</v>
          </cell>
          <cell r="J830" t="str">
            <v>AHR</v>
          </cell>
          <cell r="K830" t="str">
            <v>451253000459</v>
          </cell>
          <cell r="L830"/>
          <cell r="M830">
            <v>9583398</v>
          </cell>
        </row>
        <row r="831">
          <cell r="F831">
            <v>800099241</v>
          </cell>
          <cell r="G831" t="str">
            <v>HACARI</v>
          </cell>
          <cell r="H831" t="str">
            <v>800037800</v>
          </cell>
          <cell r="I831" t="str">
            <v>AGRARIO DE COLOMBIA S.A.</v>
          </cell>
          <cell r="J831" t="str">
            <v>AHR</v>
          </cell>
          <cell r="K831" t="str">
            <v>451263000619</v>
          </cell>
          <cell r="L831"/>
          <cell r="M831">
            <v>42300273</v>
          </cell>
        </row>
        <row r="832">
          <cell r="F832">
            <v>800005292</v>
          </cell>
          <cell r="G832" t="str">
            <v>HERRAN</v>
          </cell>
          <cell r="H832" t="str">
            <v>800037800</v>
          </cell>
          <cell r="I832" t="str">
            <v>AGRARIO DE COLOMBIA S.A.</v>
          </cell>
          <cell r="J832" t="str">
            <v>AHR</v>
          </cell>
          <cell r="K832" t="str">
            <v>451273000201</v>
          </cell>
          <cell r="L832"/>
          <cell r="M832">
            <v>6153666</v>
          </cell>
        </row>
        <row r="833">
          <cell r="F833">
            <v>890503680</v>
          </cell>
          <cell r="G833" t="str">
            <v>LABATECA</v>
          </cell>
          <cell r="H833" t="str">
            <v>800037800</v>
          </cell>
          <cell r="I833" t="str">
            <v>AGRARIO DE COLOMBIA S.A.</v>
          </cell>
          <cell r="J833" t="str">
            <v>AHR</v>
          </cell>
          <cell r="K833" t="str">
            <v>451183000261</v>
          </cell>
          <cell r="L833"/>
          <cell r="M833">
            <v>7643214</v>
          </cell>
        </row>
        <row r="834">
          <cell r="F834">
            <v>800245021</v>
          </cell>
          <cell r="G834" t="str">
            <v>LA ESPERANZA</v>
          </cell>
          <cell r="H834" t="str">
            <v>800037800</v>
          </cell>
          <cell r="I834" t="str">
            <v>AGRARIO DE COLOMBIA S.A.</v>
          </cell>
          <cell r="J834" t="str">
            <v>AHR</v>
          </cell>
          <cell r="K834" t="str">
            <v>424353006961</v>
          </cell>
          <cell r="L834"/>
          <cell r="M834">
            <v>37152704</v>
          </cell>
        </row>
        <row r="835">
          <cell r="F835">
            <v>800000681</v>
          </cell>
          <cell r="G835" t="str">
            <v>LA PLAYA</v>
          </cell>
          <cell r="H835" t="str">
            <v>800037800</v>
          </cell>
          <cell r="I835" t="str">
            <v>AGRARIO DE COLOMBIA S.A.</v>
          </cell>
          <cell r="J835" t="str">
            <v>AHR</v>
          </cell>
          <cell r="K835" t="str">
            <v>451203005395</v>
          </cell>
          <cell r="L835"/>
          <cell r="M835">
            <v>17658192</v>
          </cell>
        </row>
        <row r="836">
          <cell r="F836">
            <v>800044113</v>
          </cell>
          <cell r="G836" t="str">
            <v>LOS PATIOS</v>
          </cell>
          <cell r="H836" t="str">
            <v>890903938</v>
          </cell>
          <cell r="I836" t="str">
            <v>BANCOLOMBIA S.A.</v>
          </cell>
          <cell r="J836" t="str">
            <v>CRR</v>
          </cell>
          <cell r="K836" t="str">
            <v>86384870174</v>
          </cell>
          <cell r="L836"/>
          <cell r="M836">
            <v>78520460</v>
          </cell>
        </row>
        <row r="837">
          <cell r="F837">
            <v>890502611</v>
          </cell>
          <cell r="G837" t="str">
            <v>LOURDES</v>
          </cell>
          <cell r="H837" t="str">
            <v>800037800</v>
          </cell>
          <cell r="I837" t="str">
            <v>AGRARIO DE COLOMBIA S.A.</v>
          </cell>
          <cell r="J837" t="str">
            <v>AHR</v>
          </cell>
          <cell r="K837" t="str">
            <v>451343000121</v>
          </cell>
          <cell r="L837"/>
          <cell r="M837">
            <v>6615247</v>
          </cell>
        </row>
        <row r="838">
          <cell r="F838">
            <v>890503233</v>
          </cell>
          <cell r="G838" t="str">
            <v>MUTISCUA</v>
          </cell>
          <cell r="H838" t="str">
            <v>800037800</v>
          </cell>
          <cell r="I838" t="str">
            <v>AGRARIO DE COLOMBIA S.A.</v>
          </cell>
          <cell r="J838" t="str">
            <v>AHR</v>
          </cell>
          <cell r="K838" t="str">
            <v>451363001337</v>
          </cell>
          <cell r="L838"/>
          <cell r="M838">
            <v>5786191</v>
          </cell>
        </row>
        <row r="839">
          <cell r="F839">
            <v>890501102</v>
          </cell>
          <cell r="G839" t="str">
            <v>OCAÑA</v>
          </cell>
          <cell r="H839" t="str">
            <v>860034313</v>
          </cell>
          <cell r="I839" t="str">
            <v>BANCO DAVIVIENDA S.A.</v>
          </cell>
          <cell r="J839" t="str">
            <v>AHR</v>
          </cell>
          <cell r="K839" t="str">
            <v>291566925</v>
          </cell>
          <cell r="L839"/>
          <cell r="M839">
            <v>164263075</v>
          </cell>
        </row>
        <row r="840">
          <cell r="F840">
            <v>800007652</v>
          </cell>
          <cell r="G840" t="str">
            <v>PAMPLONA</v>
          </cell>
          <cell r="H840" t="str">
            <v>860007738</v>
          </cell>
          <cell r="I840" t="str">
            <v>BANCO POPULAR S. A.</v>
          </cell>
          <cell r="J840" t="str">
            <v>AHR</v>
          </cell>
          <cell r="K840" t="str">
            <v>720720705</v>
          </cell>
          <cell r="L840"/>
          <cell r="M840">
            <v>46285506</v>
          </cell>
        </row>
        <row r="841">
          <cell r="F841">
            <v>890506116</v>
          </cell>
          <cell r="G841" t="str">
            <v>PAMPLONITA</v>
          </cell>
          <cell r="H841" t="str">
            <v>860034313</v>
          </cell>
          <cell r="I841" t="str">
            <v>BANCO DAVIVIENDA S.A.</v>
          </cell>
          <cell r="J841" t="str">
            <v>CRR</v>
          </cell>
          <cell r="K841" t="str">
            <v>067669999160</v>
          </cell>
          <cell r="L841"/>
          <cell r="M841">
            <v>9459997</v>
          </cell>
        </row>
        <row r="842">
          <cell r="F842">
            <v>800250853</v>
          </cell>
          <cell r="G842" t="str">
            <v>PUERTO SANTANDER</v>
          </cell>
          <cell r="H842" t="str">
            <v>860002964</v>
          </cell>
          <cell r="I842" t="str">
            <v>BANCO DE BOGOTA S. A.</v>
          </cell>
          <cell r="J842" t="str">
            <v>CRR</v>
          </cell>
          <cell r="K842" t="str">
            <v>260129382</v>
          </cell>
          <cell r="L842"/>
          <cell r="M842">
            <v>17671235</v>
          </cell>
        </row>
        <row r="843">
          <cell r="F843">
            <v>800099251</v>
          </cell>
          <cell r="G843" t="str">
            <v>RAGONVALIA</v>
          </cell>
          <cell r="H843" t="str">
            <v>800037800</v>
          </cell>
          <cell r="I843" t="str">
            <v>AGRARIO DE COLOMBIA S.A.</v>
          </cell>
          <cell r="J843" t="str">
            <v>AHR</v>
          </cell>
          <cell r="K843" t="str">
            <v>451453002340</v>
          </cell>
          <cell r="L843"/>
          <cell r="M843">
            <v>9488861</v>
          </cell>
        </row>
        <row r="844">
          <cell r="F844">
            <v>890501549</v>
          </cell>
          <cell r="G844" t="str">
            <v>SALAZAR</v>
          </cell>
          <cell r="H844" t="str">
            <v>800037800</v>
          </cell>
          <cell r="I844" t="str">
            <v>AGRARIO DE COLOMBIA S.A.</v>
          </cell>
          <cell r="J844" t="str">
            <v>AHR</v>
          </cell>
          <cell r="K844" t="str">
            <v>451523000189</v>
          </cell>
          <cell r="L844"/>
          <cell r="M844">
            <v>15649800</v>
          </cell>
        </row>
        <row r="845">
          <cell r="F845">
            <v>800099260</v>
          </cell>
          <cell r="G845" t="str">
            <v>SAN CALIXTO</v>
          </cell>
          <cell r="H845" t="str">
            <v>860034313</v>
          </cell>
          <cell r="I845" t="str">
            <v>BANCO DAVIVIENDA S.A.</v>
          </cell>
          <cell r="J845" t="str">
            <v>CRR</v>
          </cell>
          <cell r="K845" t="str">
            <v>291038222</v>
          </cell>
          <cell r="L845"/>
          <cell r="M845">
            <v>35123241</v>
          </cell>
        </row>
        <row r="846">
          <cell r="F846">
            <v>890501876</v>
          </cell>
          <cell r="G846" t="str">
            <v>SAN CAYETANO</v>
          </cell>
          <cell r="H846" t="str">
            <v>860002964</v>
          </cell>
          <cell r="I846" t="str">
            <v>BANCO DE BOGOTA S. A.</v>
          </cell>
          <cell r="J846" t="str">
            <v>CRR</v>
          </cell>
          <cell r="K846" t="str">
            <v>260129515</v>
          </cell>
          <cell r="L846"/>
          <cell r="M846">
            <v>16869912</v>
          </cell>
        </row>
        <row r="847">
          <cell r="F847">
            <v>800099262</v>
          </cell>
          <cell r="G847" t="str">
            <v>SANTIAGO</v>
          </cell>
          <cell r="H847" t="str">
            <v>860002964</v>
          </cell>
          <cell r="I847" t="str">
            <v>BANCO DE BOGOTA S. A.</v>
          </cell>
          <cell r="J847" t="str">
            <v>CRR</v>
          </cell>
          <cell r="K847" t="str">
            <v>260129788</v>
          </cell>
          <cell r="L847"/>
          <cell r="M847">
            <v>4146453</v>
          </cell>
        </row>
        <row r="848">
          <cell r="F848">
            <v>800099263</v>
          </cell>
          <cell r="G848" t="str">
            <v>SARDINATA</v>
          </cell>
          <cell r="H848" t="str">
            <v>800037800</v>
          </cell>
          <cell r="I848" t="str">
            <v>AGRARIO DE COLOMBIA S.A.</v>
          </cell>
          <cell r="J848" t="str">
            <v>AHR</v>
          </cell>
          <cell r="K848" t="str">
            <v>451503000662</v>
          </cell>
          <cell r="L848"/>
          <cell r="M848">
            <v>74045831</v>
          </cell>
        </row>
        <row r="849">
          <cell r="F849">
            <v>890506128</v>
          </cell>
          <cell r="G849" t="str">
            <v>SILOS</v>
          </cell>
          <cell r="H849" t="str">
            <v>800037800</v>
          </cell>
          <cell r="I849" t="str">
            <v>AGRARIO DE COLOMBIA S.A.</v>
          </cell>
          <cell r="J849" t="str">
            <v>AHR</v>
          </cell>
          <cell r="K849" t="str">
            <v>451643000875</v>
          </cell>
          <cell r="L849"/>
          <cell r="M849">
            <v>9799502</v>
          </cell>
        </row>
        <row r="850">
          <cell r="F850">
            <v>800017022</v>
          </cell>
          <cell r="G850" t="str">
            <v>TEORAMA</v>
          </cell>
          <cell r="H850" t="str">
            <v>860034313</v>
          </cell>
          <cell r="I850" t="str">
            <v>BANCO DAVIVIENDA S.A.</v>
          </cell>
          <cell r="J850" t="str">
            <v>CRR</v>
          </cell>
          <cell r="K850" t="str">
            <v>291038198</v>
          </cell>
          <cell r="L850"/>
          <cell r="M850">
            <v>59764232</v>
          </cell>
        </row>
        <row r="851">
          <cell r="F851">
            <v>800070682</v>
          </cell>
          <cell r="G851" t="str">
            <v>TIBU</v>
          </cell>
          <cell r="H851" t="str">
            <v>800037800</v>
          </cell>
          <cell r="I851" t="str">
            <v>AGRARIO DE COLOMBIA S.A.</v>
          </cell>
          <cell r="J851" t="str">
            <v>AHR</v>
          </cell>
          <cell r="K851" t="str">
            <v>451703015265</v>
          </cell>
          <cell r="L851"/>
          <cell r="M851">
            <v>264940843</v>
          </cell>
        </row>
        <row r="852">
          <cell r="F852">
            <v>890501362</v>
          </cell>
          <cell r="G852" t="str">
            <v>TOLEDO</v>
          </cell>
          <cell r="H852" t="str">
            <v>800037800</v>
          </cell>
          <cell r="I852" t="str">
            <v>AGRARIO DE COLOMBIA S.A.</v>
          </cell>
          <cell r="J852" t="str">
            <v>AHR</v>
          </cell>
          <cell r="K852" t="str">
            <v>451603010738</v>
          </cell>
          <cell r="L852"/>
          <cell r="M852">
            <v>38740869</v>
          </cell>
        </row>
        <row r="853">
          <cell r="F853">
            <v>890501981</v>
          </cell>
          <cell r="G853" t="str">
            <v>VILLA CARO</v>
          </cell>
          <cell r="H853" t="str">
            <v>800037800</v>
          </cell>
          <cell r="I853" t="str">
            <v>AGRARIO DE COLOMBIA S.A.</v>
          </cell>
          <cell r="J853" t="str">
            <v>AHR</v>
          </cell>
          <cell r="K853" t="str">
            <v>451803000141</v>
          </cell>
          <cell r="L853"/>
          <cell r="M853">
            <v>11873493</v>
          </cell>
        </row>
        <row r="854">
          <cell r="F854">
            <v>890503373</v>
          </cell>
          <cell r="G854" t="str">
            <v>VILLA DEL ROSARIO</v>
          </cell>
          <cell r="H854" t="str">
            <v>860002964</v>
          </cell>
          <cell r="I854" t="str">
            <v>BANCO DE BOGOTA S. A.</v>
          </cell>
          <cell r="J854" t="str">
            <v>CRR</v>
          </cell>
          <cell r="K854" t="str">
            <v>210048856</v>
          </cell>
          <cell r="L854"/>
          <cell r="M854">
            <v>121973259</v>
          </cell>
        </row>
        <row r="855">
          <cell r="F855">
            <v>890001879</v>
          </cell>
          <cell r="G855" t="str">
            <v>BUENAVISTA</v>
          </cell>
          <cell r="H855" t="str">
            <v>800037800</v>
          </cell>
          <cell r="I855" t="str">
            <v>AGRARIO DE COLOMBIA S.A.</v>
          </cell>
          <cell r="J855" t="str">
            <v>AHR</v>
          </cell>
          <cell r="K855" t="str">
            <v>454553000387</v>
          </cell>
          <cell r="L855"/>
          <cell r="M855">
            <v>3505427</v>
          </cell>
        </row>
        <row r="856">
          <cell r="F856">
            <v>890000441</v>
          </cell>
          <cell r="G856" t="str">
            <v>CALARCA</v>
          </cell>
          <cell r="H856" t="str">
            <v>890903938</v>
          </cell>
          <cell r="I856" t="str">
            <v>BANCOLOMBIA S.A.</v>
          </cell>
          <cell r="J856" t="str">
            <v>CRR</v>
          </cell>
          <cell r="K856" t="str">
            <v>77808288031</v>
          </cell>
          <cell r="L856"/>
          <cell r="M856">
            <v>64831615</v>
          </cell>
        </row>
        <row r="857">
          <cell r="F857">
            <v>890001044</v>
          </cell>
          <cell r="G857" t="str">
            <v>CIRCASIA</v>
          </cell>
          <cell r="H857" t="str">
            <v>890903938</v>
          </cell>
          <cell r="I857" t="str">
            <v>BANCOLOMBIA S.A.</v>
          </cell>
          <cell r="J857" t="str">
            <v>CRR</v>
          </cell>
          <cell r="K857" t="str">
            <v>75608281211</v>
          </cell>
          <cell r="L857"/>
          <cell r="M857">
            <v>22780856</v>
          </cell>
        </row>
        <row r="858">
          <cell r="F858">
            <v>890001061</v>
          </cell>
          <cell r="G858" t="str">
            <v>CORDOBA</v>
          </cell>
          <cell r="H858" t="str">
            <v>800037800</v>
          </cell>
          <cell r="I858" t="str">
            <v>AGRARIO DE COLOMBIA S.A.</v>
          </cell>
          <cell r="J858" t="str">
            <v>AHR</v>
          </cell>
          <cell r="K858" t="str">
            <v>454403000850</v>
          </cell>
          <cell r="L858"/>
          <cell r="M858">
            <v>6605290</v>
          </cell>
        </row>
        <row r="859">
          <cell r="F859">
            <v>890001339</v>
          </cell>
          <cell r="G859" t="str">
            <v>FILANDIA</v>
          </cell>
          <cell r="H859" t="str">
            <v>800037800</v>
          </cell>
          <cell r="I859" t="str">
            <v>AGRARIO DE COLOMBIA S.A.</v>
          </cell>
          <cell r="J859" t="str">
            <v>AHR</v>
          </cell>
          <cell r="K859" t="str">
            <v>454453029108</v>
          </cell>
          <cell r="L859"/>
          <cell r="M859">
            <v>10966899</v>
          </cell>
        </row>
        <row r="860">
          <cell r="F860">
            <v>890000864</v>
          </cell>
          <cell r="G860" t="str">
            <v>GENOVA</v>
          </cell>
          <cell r="H860" t="str">
            <v>860034313</v>
          </cell>
          <cell r="I860" t="str">
            <v>BANCO DAVIVIENDA S.A.</v>
          </cell>
          <cell r="J860" t="str">
            <v>CRR</v>
          </cell>
          <cell r="K860" t="str">
            <v>081011645</v>
          </cell>
          <cell r="L860"/>
          <cell r="M860">
            <v>8871578</v>
          </cell>
        </row>
        <row r="861">
          <cell r="F861">
            <v>890000564</v>
          </cell>
          <cell r="G861" t="str">
            <v>LA TEBAIDA</v>
          </cell>
          <cell r="H861" t="str">
            <v>800037800</v>
          </cell>
          <cell r="I861" t="str">
            <v>AGRARIO DE COLOMBIA S.A.</v>
          </cell>
          <cell r="J861" t="str">
            <v>AHR</v>
          </cell>
          <cell r="K861" t="str">
            <v>454253037963</v>
          </cell>
          <cell r="L861"/>
          <cell r="M861">
            <v>44778099</v>
          </cell>
        </row>
        <row r="862">
          <cell r="F862">
            <v>890000858</v>
          </cell>
          <cell r="G862" t="str">
            <v>MONTENEGRO</v>
          </cell>
          <cell r="H862" t="str">
            <v>890903938</v>
          </cell>
          <cell r="I862" t="str">
            <v>BANCOLOMBIA S.A.</v>
          </cell>
          <cell r="J862" t="str">
            <v>CRR</v>
          </cell>
          <cell r="K862" t="str">
            <v>76108256845</v>
          </cell>
          <cell r="L862"/>
          <cell r="M862">
            <v>46190444</v>
          </cell>
        </row>
        <row r="863">
          <cell r="F863">
            <v>890001181</v>
          </cell>
          <cell r="G863" t="str">
            <v>PIJAO</v>
          </cell>
          <cell r="H863" t="str">
            <v>800037800</v>
          </cell>
          <cell r="I863" t="str">
            <v>AGRARIO DE COLOMBIA S.A.</v>
          </cell>
          <cell r="J863" t="str">
            <v>AHR</v>
          </cell>
          <cell r="K863" t="str">
            <v>454623004210</v>
          </cell>
          <cell r="L863"/>
          <cell r="M863">
            <v>7439494</v>
          </cell>
        </row>
        <row r="864">
          <cell r="F864">
            <v>890000613</v>
          </cell>
          <cell r="G864" t="str">
            <v>QUIMBAYA</v>
          </cell>
          <cell r="H864" t="str">
            <v>860034313</v>
          </cell>
          <cell r="I864" t="str">
            <v>BANCO DAVIVIENDA S.A.</v>
          </cell>
          <cell r="J864" t="str">
            <v>CRR</v>
          </cell>
          <cell r="K864" t="str">
            <v>084023795</v>
          </cell>
          <cell r="L864"/>
          <cell r="M864">
            <v>30828227</v>
          </cell>
        </row>
        <row r="865">
          <cell r="F865">
            <v>890001127</v>
          </cell>
          <cell r="G865" t="str">
            <v>SALENTO</v>
          </cell>
          <cell r="H865" t="str">
            <v>800037800</v>
          </cell>
          <cell r="I865" t="str">
            <v>AGRARIO DE COLOMBIA S.A.</v>
          </cell>
          <cell r="J865" t="str">
            <v>AHR</v>
          </cell>
          <cell r="K865" t="str">
            <v>454503002230</v>
          </cell>
          <cell r="L865"/>
          <cell r="M865">
            <v>6589702</v>
          </cell>
        </row>
        <row r="866">
          <cell r="F866">
            <v>891480022</v>
          </cell>
          <cell r="G866" t="str">
            <v>APIA</v>
          </cell>
          <cell r="H866" t="str">
            <v>860034313</v>
          </cell>
          <cell r="I866" t="str">
            <v>BANCO DAVIVIENDA S.A.</v>
          </cell>
          <cell r="J866" t="str">
            <v>CRR</v>
          </cell>
          <cell r="K866" t="str">
            <v>242013472</v>
          </cell>
          <cell r="L866"/>
          <cell r="M866">
            <v>11695579</v>
          </cell>
        </row>
        <row r="867">
          <cell r="F867">
            <v>890801143</v>
          </cell>
          <cell r="G867" t="str">
            <v>BALBOA</v>
          </cell>
          <cell r="H867" t="str">
            <v>800037800</v>
          </cell>
          <cell r="I867" t="str">
            <v>AGRARIO DE COLOMBIA S.A.</v>
          </cell>
          <cell r="J867" t="str">
            <v>AHR</v>
          </cell>
          <cell r="K867" t="str">
            <v>457253004071</v>
          </cell>
          <cell r="L867"/>
          <cell r="M867">
            <v>5910822</v>
          </cell>
        </row>
        <row r="868">
          <cell r="F868">
            <v>891480024</v>
          </cell>
          <cell r="G868" t="str">
            <v>BELEN DE UMBRIA</v>
          </cell>
          <cell r="H868" t="str">
            <v>890903938</v>
          </cell>
          <cell r="I868" t="str">
            <v>BANCOLOMBIA S.A.</v>
          </cell>
          <cell r="J868" t="str">
            <v>CRR</v>
          </cell>
          <cell r="K868" t="str">
            <v>71908268356</v>
          </cell>
          <cell r="L868"/>
          <cell r="M868">
            <v>32110717</v>
          </cell>
        </row>
        <row r="869">
          <cell r="F869">
            <v>891480025</v>
          </cell>
          <cell r="G869" t="str">
            <v>GUATICA</v>
          </cell>
          <cell r="H869" t="str">
            <v>800037800</v>
          </cell>
          <cell r="I869" t="str">
            <v>AGRARIO DE COLOMBIA S.A.</v>
          </cell>
          <cell r="J869" t="str">
            <v>AHR</v>
          </cell>
          <cell r="K869" t="str">
            <v>457653000944</v>
          </cell>
          <cell r="L869"/>
          <cell r="M869">
            <v>15290135</v>
          </cell>
        </row>
        <row r="870">
          <cell r="F870">
            <v>891480026</v>
          </cell>
          <cell r="G870" t="str">
            <v>LA CELIA</v>
          </cell>
          <cell r="H870" t="str">
            <v>800037800</v>
          </cell>
          <cell r="I870" t="str">
            <v>AGRARIO DE COLOMBIA S.A.</v>
          </cell>
          <cell r="J870" t="str">
            <v>AHR</v>
          </cell>
          <cell r="K870" t="str">
            <v>457323005508</v>
          </cell>
          <cell r="L870"/>
          <cell r="M870">
            <v>9207695</v>
          </cell>
        </row>
        <row r="871">
          <cell r="F871">
            <v>891480027</v>
          </cell>
          <cell r="G871" t="str">
            <v>LA VIRGINIA</v>
          </cell>
          <cell r="H871" t="str">
            <v>860034313</v>
          </cell>
          <cell r="I871" t="str">
            <v>BANCO DAVIVIENDA S.A.</v>
          </cell>
          <cell r="J871" t="str">
            <v>CRR</v>
          </cell>
          <cell r="K871" t="str">
            <v>241029685</v>
          </cell>
          <cell r="L871"/>
          <cell r="M871">
            <v>32335078</v>
          </cell>
        </row>
        <row r="872">
          <cell r="F872">
            <v>800099317</v>
          </cell>
          <cell r="G872" t="str">
            <v>MARSELLA</v>
          </cell>
          <cell r="H872" t="str">
            <v>860034313</v>
          </cell>
          <cell r="I872" t="str">
            <v>BANCO DAVIVIENDA S.A.</v>
          </cell>
          <cell r="J872" t="str">
            <v>CRR</v>
          </cell>
          <cell r="K872" t="str">
            <v>263018046</v>
          </cell>
          <cell r="L872"/>
          <cell r="M872">
            <v>22088438</v>
          </cell>
        </row>
        <row r="873">
          <cell r="F873">
            <v>800031075</v>
          </cell>
          <cell r="G873" t="str">
            <v>MISTRATO</v>
          </cell>
          <cell r="H873" t="str">
            <v>800037800</v>
          </cell>
          <cell r="I873" t="str">
            <v>AGRARIO DE COLOMBIA S.A.</v>
          </cell>
          <cell r="J873" t="str">
            <v>AHR</v>
          </cell>
          <cell r="K873" t="str">
            <v>457503003805</v>
          </cell>
          <cell r="L873"/>
          <cell r="M873">
            <v>52717089</v>
          </cell>
        </row>
        <row r="874">
          <cell r="F874">
            <v>891480031</v>
          </cell>
          <cell r="G874" t="str">
            <v>PUEBLO RICO</v>
          </cell>
          <cell r="H874" t="str">
            <v>800037800</v>
          </cell>
          <cell r="I874" t="str">
            <v>AGRARIO DE COLOMBIA S.A.</v>
          </cell>
          <cell r="J874" t="str">
            <v>AHR</v>
          </cell>
          <cell r="K874" t="str">
            <v>457553003474</v>
          </cell>
          <cell r="L874"/>
          <cell r="M874">
            <v>102890648</v>
          </cell>
        </row>
        <row r="875">
          <cell r="F875">
            <v>891480032</v>
          </cell>
          <cell r="G875" t="str">
            <v>QUINCHIA</v>
          </cell>
          <cell r="H875" t="str">
            <v>860034313</v>
          </cell>
          <cell r="I875" t="str">
            <v>BANCO DAVIVIENDA S.A.</v>
          </cell>
          <cell r="J875" t="str">
            <v>CRR</v>
          </cell>
          <cell r="K875" t="str">
            <v>000320010879</v>
          </cell>
          <cell r="L875"/>
          <cell r="M875">
            <v>42603861</v>
          </cell>
        </row>
        <row r="876">
          <cell r="F876">
            <v>891480033</v>
          </cell>
          <cell r="G876" t="str">
            <v>SANTA ROSA DE CABAL</v>
          </cell>
          <cell r="H876" t="str">
            <v>860034313</v>
          </cell>
          <cell r="I876" t="str">
            <v>BANCO DAVIVIENDA S.A.</v>
          </cell>
          <cell r="J876" t="str">
            <v>CRR</v>
          </cell>
          <cell r="K876" t="str">
            <v>000344039987</v>
          </cell>
          <cell r="L876"/>
          <cell r="M876">
            <v>74922256</v>
          </cell>
        </row>
        <row r="877">
          <cell r="F877">
            <v>891480034</v>
          </cell>
          <cell r="G877" t="str">
            <v>SANTUARIO</v>
          </cell>
          <cell r="H877" t="str">
            <v>860034313</v>
          </cell>
          <cell r="I877" t="str">
            <v>BANCO DAVIVIENDA S.A.</v>
          </cell>
          <cell r="J877" t="str">
            <v>CRR</v>
          </cell>
          <cell r="K877" t="str">
            <v>245013230</v>
          </cell>
          <cell r="L877"/>
          <cell r="M877">
            <v>15476087</v>
          </cell>
        </row>
        <row r="878">
          <cell r="F878">
            <v>890210928</v>
          </cell>
          <cell r="G878" t="str">
            <v>AGUADA</v>
          </cell>
          <cell r="H878" t="str">
            <v>860034313</v>
          </cell>
          <cell r="I878" t="str">
            <v>BANCO DAVIVIENDA S.A.</v>
          </cell>
          <cell r="J878" t="str">
            <v>AHR</v>
          </cell>
          <cell r="K878" t="str">
            <v>089511364</v>
          </cell>
          <cell r="L878"/>
          <cell r="M878">
            <v>1857636</v>
          </cell>
        </row>
        <row r="879">
          <cell r="F879">
            <v>800099455</v>
          </cell>
          <cell r="G879" t="str">
            <v>ALBANIA</v>
          </cell>
          <cell r="H879" t="str">
            <v>890903938</v>
          </cell>
          <cell r="I879" t="str">
            <v>BANCOLOMBIA S.A.</v>
          </cell>
          <cell r="J879" t="str">
            <v>CRR</v>
          </cell>
          <cell r="K879" t="str">
            <v>35208324965</v>
          </cell>
          <cell r="L879"/>
          <cell r="M879">
            <v>4459611</v>
          </cell>
        </row>
        <row r="880">
          <cell r="F880">
            <v>890205334</v>
          </cell>
          <cell r="G880" t="str">
            <v>ARATOCA</v>
          </cell>
          <cell r="H880" t="str">
            <v>800037800</v>
          </cell>
          <cell r="I880" t="str">
            <v>AGRARIO DE COLOMBIA S.A.</v>
          </cell>
          <cell r="J880" t="str">
            <v>AHR</v>
          </cell>
          <cell r="K880" t="str">
            <v>460103001642</v>
          </cell>
          <cell r="L880"/>
          <cell r="M880">
            <v>15215538</v>
          </cell>
        </row>
        <row r="881">
          <cell r="F881">
            <v>890206033</v>
          </cell>
          <cell r="G881" t="str">
            <v>BARBOSA</v>
          </cell>
          <cell r="H881" t="str">
            <v>860034313</v>
          </cell>
          <cell r="I881" t="str">
            <v>BANCO DAVIVIENDA S.A.</v>
          </cell>
          <cell r="J881" t="str">
            <v>CRR</v>
          </cell>
          <cell r="K881" t="str">
            <v>048669997214</v>
          </cell>
          <cell r="L881"/>
          <cell r="M881">
            <v>27933496</v>
          </cell>
        </row>
        <row r="882">
          <cell r="F882">
            <v>890210932</v>
          </cell>
          <cell r="G882" t="str">
            <v>BARICHARA</v>
          </cell>
          <cell r="H882" t="str">
            <v>800037800</v>
          </cell>
          <cell r="I882" t="str">
            <v>AGRARIO DE COLOMBIA S.A.</v>
          </cell>
          <cell r="J882" t="str">
            <v>AHR</v>
          </cell>
          <cell r="K882" t="str">
            <v>460253004712</v>
          </cell>
          <cell r="L882"/>
          <cell r="M882">
            <v>9694504</v>
          </cell>
        </row>
        <row r="883">
          <cell r="F883">
            <v>890208119</v>
          </cell>
          <cell r="G883" t="str">
            <v>BETULIA</v>
          </cell>
          <cell r="H883" t="str">
            <v>800037800</v>
          </cell>
          <cell r="I883" t="str">
            <v>AGRARIO DE COLOMBIA S.A.</v>
          </cell>
          <cell r="J883" t="str">
            <v>AHR</v>
          </cell>
          <cell r="K883" t="str">
            <v>460273001108</v>
          </cell>
          <cell r="L883"/>
          <cell r="M883">
            <v>12136080</v>
          </cell>
        </row>
        <row r="884">
          <cell r="F884">
            <v>890210890</v>
          </cell>
          <cell r="G884" t="str">
            <v>BOLIVAR</v>
          </cell>
          <cell r="H884" t="str">
            <v>800037800</v>
          </cell>
          <cell r="I884" t="str">
            <v>AGRARIO DE COLOMBIA S.A.</v>
          </cell>
          <cell r="J884" t="str">
            <v>AHR</v>
          </cell>
          <cell r="K884" t="str">
            <v>460293002631</v>
          </cell>
          <cell r="L884"/>
          <cell r="M884">
            <v>16923688</v>
          </cell>
        </row>
        <row r="885">
          <cell r="F885">
            <v>890205575</v>
          </cell>
          <cell r="G885" t="str">
            <v>CABRERA</v>
          </cell>
          <cell r="H885" t="str">
            <v>890903938</v>
          </cell>
          <cell r="I885" t="str">
            <v>BANCOLOMBIA S.A.</v>
          </cell>
          <cell r="J885" t="str">
            <v>CRR</v>
          </cell>
          <cell r="K885" t="str">
            <v>32208309956</v>
          </cell>
          <cell r="L885"/>
          <cell r="M885">
            <v>1825563</v>
          </cell>
        </row>
        <row r="886">
          <cell r="F886">
            <v>890210967</v>
          </cell>
          <cell r="G886" t="str">
            <v>CALIFORNIA</v>
          </cell>
          <cell r="H886" t="str">
            <v>800037800</v>
          </cell>
          <cell r="I886" t="str">
            <v>AGRARIO DE COLOMBIA S.A.</v>
          </cell>
          <cell r="J886" t="str">
            <v>AHR</v>
          </cell>
          <cell r="K886" t="str">
            <v>460773002771</v>
          </cell>
          <cell r="L886"/>
          <cell r="M886">
            <v>2813096</v>
          </cell>
        </row>
        <row r="887">
          <cell r="F887">
            <v>890205119</v>
          </cell>
          <cell r="G887" t="str">
            <v>CAPITANEJO</v>
          </cell>
          <cell r="H887" t="str">
            <v>800037800</v>
          </cell>
          <cell r="I887" t="str">
            <v>AGRARIO DE COLOMBIA S.A.</v>
          </cell>
          <cell r="J887" t="str">
            <v>AHR</v>
          </cell>
          <cell r="K887" t="str">
            <v>460333001161</v>
          </cell>
          <cell r="L887"/>
          <cell r="M887">
            <v>7447954</v>
          </cell>
        </row>
        <row r="888">
          <cell r="F888">
            <v>890210933</v>
          </cell>
          <cell r="G888" t="str">
            <v>CARCASI</v>
          </cell>
          <cell r="H888" t="str">
            <v>800037800</v>
          </cell>
          <cell r="I888" t="str">
            <v>AGRARIO DE COLOMBIA S.A.</v>
          </cell>
          <cell r="J888" t="str">
            <v>AHR</v>
          </cell>
          <cell r="K888" t="str">
            <v>460353000943</v>
          </cell>
          <cell r="L888"/>
          <cell r="M888">
            <v>7617150</v>
          </cell>
        </row>
        <row r="889">
          <cell r="F889">
            <v>890204699</v>
          </cell>
          <cell r="G889" t="str">
            <v>CEPITA</v>
          </cell>
          <cell r="H889" t="str">
            <v>860002964</v>
          </cell>
          <cell r="I889" t="str">
            <v>BANCO DE BOGOTA S. A.</v>
          </cell>
          <cell r="J889" t="str">
            <v>AHR</v>
          </cell>
          <cell r="K889" t="str">
            <v>162257190</v>
          </cell>
          <cell r="L889"/>
          <cell r="M889">
            <v>2292439</v>
          </cell>
        </row>
        <row r="890">
          <cell r="F890">
            <v>890209889</v>
          </cell>
          <cell r="G890" t="str">
            <v>CERRITO</v>
          </cell>
          <cell r="H890" t="str">
            <v>800037800</v>
          </cell>
          <cell r="I890" t="str">
            <v>AGRARIO DE COLOMBIA S.A.</v>
          </cell>
          <cell r="J890" t="str">
            <v>AHR</v>
          </cell>
          <cell r="K890" t="str">
            <v>460373001271</v>
          </cell>
          <cell r="L890"/>
          <cell r="M890">
            <v>11529590</v>
          </cell>
        </row>
        <row r="891">
          <cell r="F891">
            <v>890205063</v>
          </cell>
          <cell r="G891" t="str">
            <v>CHARALA</v>
          </cell>
          <cell r="H891" t="str">
            <v>890903938</v>
          </cell>
          <cell r="I891" t="str">
            <v>BANCOLOMBIA S.A.</v>
          </cell>
          <cell r="J891" t="str">
            <v>CRR</v>
          </cell>
          <cell r="K891" t="str">
            <v>32308323589</v>
          </cell>
          <cell r="L891"/>
          <cell r="M891">
            <v>15927251</v>
          </cell>
        </row>
        <row r="892">
          <cell r="F892">
            <v>890206724</v>
          </cell>
          <cell r="G892" t="str">
            <v>CHARTA</v>
          </cell>
          <cell r="H892" t="str">
            <v>860034313</v>
          </cell>
          <cell r="I892" t="str">
            <v>BANCO DAVIVIENDA S.A.</v>
          </cell>
          <cell r="J892" t="str">
            <v>CRR</v>
          </cell>
          <cell r="K892" t="str">
            <v>107046005</v>
          </cell>
          <cell r="L892"/>
          <cell r="M892">
            <v>3030405</v>
          </cell>
        </row>
        <row r="893">
          <cell r="F893">
            <v>890206290</v>
          </cell>
          <cell r="G893" t="str">
            <v>CHIMA</v>
          </cell>
          <cell r="H893" t="str">
            <v>800037800</v>
          </cell>
          <cell r="I893" t="str">
            <v>AGRARIO DE COLOMBIA S.A.</v>
          </cell>
          <cell r="J893" t="str">
            <v>AHR</v>
          </cell>
          <cell r="K893" t="str">
            <v>460453000592</v>
          </cell>
          <cell r="L893"/>
          <cell r="M893">
            <v>3487449</v>
          </cell>
        </row>
        <row r="894">
          <cell r="F894">
            <v>890208098</v>
          </cell>
          <cell r="G894" t="str">
            <v>CHIPATA</v>
          </cell>
          <cell r="H894" t="str">
            <v>890903938</v>
          </cell>
          <cell r="I894" t="str">
            <v>BANCOLOMBIA S.A.</v>
          </cell>
          <cell r="J894" t="str">
            <v>CRR</v>
          </cell>
          <cell r="K894" t="str">
            <v>32908257616</v>
          </cell>
          <cell r="L894"/>
          <cell r="M894">
            <v>3899677</v>
          </cell>
        </row>
        <row r="895">
          <cell r="F895">
            <v>890208363</v>
          </cell>
          <cell r="G895" t="str">
            <v>CIMITARRA</v>
          </cell>
          <cell r="H895" t="str">
            <v>860003020</v>
          </cell>
          <cell r="I895" t="str">
            <v>BANCO BBVA S.A.</v>
          </cell>
          <cell r="J895" t="str">
            <v>CRR</v>
          </cell>
          <cell r="K895" t="str">
            <v>287004196</v>
          </cell>
          <cell r="L895"/>
          <cell r="M895">
            <v>50649716</v>
          </cell>
        </row>
        <row r="896">
          <cell r="F896">
            <v>800104060</v>
          </cell>
          <cell r="G896" t="str">
            <v>CONCEPCION</v>
          </cell>
          <cell r="H896" t="str">
            <v>800037800</v>
          </cell>
          <cell r="I896" t="str">
            <v>AGRARIO DE COLOMBIA S.A.</v>
          </cell>
          <cell r="J896" t="str">
            <v>AHR</v>
          </cell>
          <cell r="K896" t="str">
            <v>460393000881</v>
          </cell>
          <cell r="L896"/>
          <cell r="M896">
            <v>8157576</v>
          </cell>
        </row>
        <row r="897">
          <cell r="F897">
            <v>890208947</v>
          </cell>
          <cell r="G897" t="str">
            <v>CONFINES</v>
          </cell>
          <cell r="H897" t="str">
            <v>860034313</v>
          </cell>
          <cell r="I897" t="str">
            <v>BANCO DAVIVIENDA S.A.</v>
          </cell>
          <cell r="J897" t="str">
            <v>AHR</v>
          </cell>
          <cell r="K897" t="str">
            <v>355540675</v>
          </cell>
          <cell r="L897"/>
          <cell r="M897">
            <v>4848743</v>
          </cell>
        </row>
        <row r="898">
          <cell r="F898">
            <v>890206058</v>
          </cell>
          <cell r="G898" t="str">
            <v>CONTRATACION</v>
          </cell>
          <cell r="H898" t="str">
            <v>800037800</v>
          </cell>
          <cell r="I898" t="str">
            <v>AGRARIO DE COLOMBIA S.A.</v>
          </cell>
          <cell r="J898" t="str">
            <v>AHR</v>
          </cell>
          <cell r="K898" t="str">
            <v>460413001308</v>
          </cell>
          <cell r="L898"/>
          <cell r="M898">
            <v>3826264</v>
          </cell>
        </row>
        <row r="899">
          <cell r="F899">
            <v>890205058</v>
          </cell>
          <cell r="G899" t="str">
            <v>COROMORO</v>
          </cell>
          <cell r="H899" t="str">
            <v>800037800</v>
          </cell>
          <cell r="I899" t="str">
            <v>AGRARIO DE COLOMBIA S.A.</v>
          </cell>
          <cell r="J899" t="str">
            <v>AHR</v>
          </cell>
          <cell r="K899" t="str">
            <v>460433000936</v>
          </cell>
          <cell r="L899"/>
          <cell r="M899">
            <v>8796508</v>
          </cell>
        </row>
        <row r="900">
          <cell r="F900">
            <v>800099489</v>
          </cell>
          <cell r="G900" t="str">
            <v>CURITI</v>
          </cell>
          <cell r="H900" t="str">
            <v>800037800</v>
          </cell>
          <cell r="I900" t="str">
            <v>AGRARIO DE COLOMBIA S.A.</v>
          </cell>
          <cell r="J900" t="str">
            <v>AHR</v>
          </cell>
          <cell r="K900" t="str">
            <v>460303001531</v>
          </cell>
          <cell r="L900"/>
          <cell r="M900">
            <v>15728571</v>
          </cell>
        </row>
        <row r="901">
          <cell r="F901">
            <v>890270859</v>
          </cell>
          <cell r="G901" t="str">
            <v>EL CARMEN</v>
          </cell>
          <cell r="H901" t="str">
            <v>800037800</v>
          </cell>
          <cell r="I901" t="str">
            <v>AGRARIO DE COLOMBIA S.A.</v>
          </cell>
          <cell r="J901" t="str">
            <v>AHR</v>
          </cell>
          <cell r="K901" t="str">
            <v>460803007242</v>
          </cell>
          <cell r="L901"/>
          <cell r="M901">
            <v>43128322</v>
          </cell>
        </row>
        <row r="902">
          <cell r="F902">
            <v>890205439</v>
          </cell>
          <cell r="G902" t="str">
            <v>GUACAMAYO</v>
          </cell>
          <cell r="H902" t="str">
            <v>800037800</v>
          </cell>
          <cell r="I902" t="str">
            <v>AGRARIO DE COLOMBIA S.A.</v>
          </cell>
          <cell r="J902" t="str">
            <v>AHR</v>
          </cell>
          <cell r="K902" t="str">
            <v>460413001286</v>
          </cell>
          <cell r="L902"/>
          <cell r="M902">
            <v>2079020</v>
          </cell>
        </row>
        <row r="903">
          <cell r="F903">
            <v>800213967</v>
          </cell>
          <cell r="G903" t="str">
            <v>EL PEÑON</v>
          </cell>
          <cell r="H903" t="str">
            <v>890903938</v>
          </cell>
          <cell r="I903" t="str">
            <v>BANCOLOMBIA S.A.</v>
          </cell>
          <cell r="J903" t="str">
            <v>CRR</v>
          </cell>
          <cell r="K903" t="str">
            <v>32908316445</v>
          </cell>
          <cell r="L903"/>
          <cell r="M903">
            <v>9619713</v>
          </cell>
        </row>
        <row r="904">
          <cell r="F904">
            <v>890208199</v>
          </cell>
          <cell r="G904" t="str">
            <v>EL PLAYON</v>
          </cell>
          <cell r="H904" t="str">
            <v>860034313</v>
          </cell>
          <cell r="I904" t="str">
            <v>BANCO DAVIVIENDA S.A.</v>
          </cell>
          <cell r="J904" t="str">
            <v>CRR</v>
          </cell>
          <cell r="K904" t="str">
            <v>108019373</v>
          </cell>
          <cell r="L904"/>
          <cell r="M904">
            <v>27753095</v>
          </cell>
        </row>
        <row r="905">
          <cell r="F905">
            <v>890205114</v>
          </cell>
          <cell r="G905" t="str">
            <v>ENCINO</v>
          </cell>
          <cell r="H905" t="str">
            <v>890903938</v>
          </cell>
          <cell r="I905" t="str">
            <v>BANCOLOMBIA S.A.</v>
          </cell>
          <cell r="J905" t="str">
            <v>CRR</v>
          </cell>
          <cell r="K905" t="str">
            <v>32308317320</v>
          </cell>
          <cell r="L905"/>
          <cell r="M905">
            <v>2203189</v>
          </cell>
        </row>
        <row r="906">
          <cell r="F906">
            <v>890209666</v>
          </cell>
          <cell r="G906" t="str">
            <v>ENCISO</v>
          </cell>
          <cell r="H906" t="str">
            <v>890903938</v>
          </cell>
          <cell r="I906" t="str">
            <v>BANCOLOMBIA S.A.</v>
          </cell>
          <cell r="J906" t="str">
            <v>CRR</v>
          </cell>
          <cell r="K906" t="str">
            <v>31208294380</v>
          </cell>
          <cell r="L906"/>
          <cell r="M906">
            <v>4880013</v>
          </cell>
        </row>
        <row r="907">
          <cell r="F907">
            <v>890209640</v>
          </cell>
          <cell r="G907" t="str">
            <v>FLORIAN</v>
          </cell>
          <cell r="H907" t="str">
            <v>800037800</v>
          </cell>
          <cell r="I907" t="str">
            <v>AGRARIO DE COLOMBIA S.A.</v>
          </cell>
          <cell r="J907" t="str">
            <v>AHR</v>
          </cell>
          <cell r="K907" t="str">
            <v>460503003474</v>
          </cell>
          <cell r="L907"/>
          <cell r="M907">
            <v>9943654</v>
          </cell>
        </row>
        <row r="908">
          <cell r="F908">
            <v>890206722</v>
          </cell>
          <cell r="G908" t="str">
            <v>GALAN</v>
          </cell>
          <cell r="H908" t="str">
            <v>800037800</v>
          </cell>
          <cell r="I908" t="str">
            <v>AGRARIO DE COLOMBIA S.A.</v>
          </cell>
          <cell r="J908" t="str">
            <v>AHR</v>
          </cell>
          <cell r="K908" t="str">
            <v>460443014161</v>
          </cell>
          <cell r="L908"/>
          <cell r="M908">
            <v>4587551</v>
          </cell>
        </row>
        <row r="909">
          <cell r="F909">
            <v>800099691</v>
          </cell>
          <cell r="G909" t="str">
            <v>GAMBITA</v>
          </cell>
          <cell r="H909" t="str">
            <v>800037800</v>
          </cell>
          <cell r="I909" t="str">
            <v>AGRARIO DE COLOMBIA S.A.</v>
          </cell>
          <cell r="J909" t="str">
            <v>AHR</v>
          </cell>
          <cell r="K909" t="str">
            <v>460523001605</v>
          </cell>
          <cell r="L909"/>
          <cell r="M909">
            <v>6461913</v>
          </cell>
        </row>
        <row r="910">
          <cell r="F910">
            <v>890208360</v>
          </cell>
          <cell r="G910" t="str">
            <v>GUACA</v>
          </cell>
          <cell r="H910" t="str">
            <v>800037800</v>
          </cell>
          <cell r="I910" t="str">
            <v>AGRARIO DE COLOMBIA S.A.</v>
          </cell>
          <cell r="J910" t="str">
            <v>AHR</v>
          </cell>
          <cell r="K910" t="str">
            <v>460533000526</v>
          </cell>
          <cell r="L910"/>
          <cell r="M910">
            <v>7182900</v>
          </cell>
        </row>
        <row r="911">
          <cell r="F911">
            <v>800099694</v>
          </cell>
          <cell r="G911" t="str">
            <v>GUADALUPE</v>
          </cell>
          <cell r="H911" t="str">
            <v>800037800</v>
          </cell>
          <cell r="I911" t="str">
            <v>AGRARIO DE COLOMBIA S.A.</v>
          </cell>
          <cell r="J911" t="str">
            <v>AHR</v>
          </cell>
          <cell r="K911" t="str">
            <v>460543000435</v>
          </cell>
          <cell r="L911"/>
          <cell r="M911">
            <v>6436609</v>
          </cell>
        </row>
        <row r="912">
          <cell r="F912">
            <v>890204979</v>
          </cell>
          <cell r="G912" t="str">
            <v>GUAPOTA</v>
          </cell>
          <cell r="H912" t="str">
            <v>860034313</v>
          </cell>
          <cell r="I912" t="str">
            <v>BANCO DAVIVIENDA S.A.</v>
          </cell>
          <cell r="J912" t="str">
            <v>CRR</v>
          </cell>
          <cell r="K912" t="str">
            <v>355026006</v>
          </cell>
          <cell r="L912"/>
          <cell r="M912">
            <v>2840481</v>
          </cell>
        </row>
        <row r="913">
          <cell r="F913">
            <v>890210945</v>
          </cell>
          <cell r="G913" t="str">
            <v>GUAVATA</v>
          </cell>
          <cell r="H913" t="str">
            <v>800037800</v>
          </cell>
          <cell r="I913" t="str">
            <v>AGRARIO DE COLOMBIA S.A.</v>
          </cell>
          <cell r="J913" t="str">
            <v>AHR</v>
          </cell>
          <cell r="K913" t="str">
            <v>460553003920</v>
          </cell>
          <cell r="L913"/>
          <cell r="M913">
            <v>2950473</v>
          </cell>
        </row>
        <row r="914">
          <cell r="F914">
            <v>890207790</v>
          </cell>
          <cell r="G914" t="str">
            <v>GUEPSA</v>
          </cell>
          <cell r="H914" t="str">
            <v>800037800</v>
          </cell>
          <cell r="I914" t="str">
            <v>AGRARIO DE COLOMBIA S.A.</v>
          </cell>
          <cell r="J914" t="str">
            <v>AHR</v>
          </cell>
          <cell r="K914" t="str">
            <v>460563004631</v>
          </cell>
          <cell r="L914"/>
          <cell r="M914">
            <v>5818317</v>
          </cell>
        </row>
        <row r="915">
          <cell r="F915">
            <v>890210438</v>
          </cell>
          <cell r="G915" t="str">
            <v>HATO</v>
          </cell>
          <cell r="H915" t="str">
            <v>800037800</v>
          </cell>
          <cell r="I915" t="str">
            <v>AGRARIO DE COLOMBIA S.A.</v>
          </cell>
          <cell r="J915" t="str">
            <v>AHR</v>
          </cell>
          <cell r="K915" t="str">
            <v>460443014171</v>
          </cell>
          <cell r="L915"/>
          <cell r="M915">
            <v>2941029</v>
          </cell>
        </row>
        <row r="916">
          <cell r="F916">
            <v>890210946</v>
          </cell>
          <cell r="G916" t="str">
            <v>JESUS MARIA</v>
          </cell>
          <cell r="H916" t="str">
            <v>800037800</v>
          </cell>
          <cell r="I916" t="str">
            <v>AGRARIO DE COLOMBIA S.A.</v>
          </cell>
          <cell r="J916" t="str">
            <v>AHR</v>
          </cell>
          <cell r="K916" t="str">
            <v>460573001118</v>
          </cell>
          <cell r="L916"/>
          <cell r="M916">
            <v>3737034</v>
          </cell>
        </row>
        <row r="917">
          <cell r="F917">
            <v>800124166</v>
          </cell>
          <cell r="G917" t="str">
            <v>JORDAN</v>
          </cell>
          <cell r="H917" t="str">
            <v>890903938</v>
          </cell>
          <cell r="I917" t="str">
            <v>BANCOLOMBIA S.A.</v>
          </cell>
          <cell r="J917" t="str">
            <v>CRR</v>
          </cell>
          <cell r="K917" t="str">
            <v>32208331956</v>
          </cell>
          <cell r="L917"/>
          <cell r="M917">
            <v>3064990</v>
          </cell>
        </row>
        <row r="918">
          <cell r="F918">
            <v>890210617</v>
          </cell>
          <cell r="G918" t="str">
            <v>LA BELLEZA</v>
          </cell>
          <cell r="H918" t="str">
            <v>800037800</v>
          </cell>
          <cell r="I918" t="str">
            <v>AGRARIO DE COLOMBIA S.A.</v>
          </cell>
          <cell r="J918" t="str">
            <v>AHR</v>
          </cell>
          <cell r="K918" t="str">
            <v>460583001833</v>
          </cell>
          <cell r="L918"/>
          <cell r="M918">
            <v>8136827</v>
          </cell>
        </row>
        <row r="919">
          <cell r="F919">
            <v>890210704</v>
          </cell>
          <cell r="G919" t="str">
            <v>LANDAZURI</v>
          </cell>
          <cell r="H919" t="str">
            <v>800037800</v>
          </cell>
          <cell r="I919" t="str">
            <v>AGRARIO DE COLOMBIA S.A.</v>
          </cell>
          <cell r="J919" t="str">
            <v>AHR</v>
          </cell>
          <cell r="K919" t="str">
            <v>460623000452</v>
          </cell>
          <cell r="L919"/>
          <cell r="M919">
            <v>16640666</v>
          </cell>
        </row>
        <row r="920">
          <cell r="F920">
            <v>890205308</v>
          </cell>
          <cell r="G920" t="str">
            <v>LA PAZ</v>
          </cell>
          <cell r="H920" t="str">
            <v>800037800</v>
          </cell>
          <cell r="I920" t="str">
            <v>AGRARIO DE COLOMBIA S.A.</v>
          </cell>
          <cell r="J920" t="str">
            <v>AHR</v>
          </cell>
          <cell r="K920" t="str">
            <v>460603002734</v>
          </cell>
          <cell r="L920"/>
          <cell r="M920">
            <v>3485425</v>
          </cell>
        </row>
        <row r="921">
          <cell r="F921">
            <v>890206110</v>
          </cell>
          <cell r="G921" t="str">
            <v>LEBRIJA</v>
          </cell>
          <cell r="H921" t="str">
            <v>890903938</v>
          </cell>
          <cell r="I921" t="str">
            <v>BANCOLOMBIA S.A.</v>
          </cell>
          <cell r="J921" t="str">
            <v>CRR</v>
          </cell>
          <cell r="K921" t="str">
            <v>28808318407</v>
          </cell>
          <cell r="L921"/>
          <cell r="M921">
            <v>45372287</v>
          </cell>
        </row>
        <row r="922">
          <cell r="F922">
            <v>890204537</v>
          </cell>
          <cell r="G922" t="str">
            <v>LOS SANTOS</v>
          </cell>
          <cell r="H922" t="str">
            <v>800037800</v>
          </cell>
          <cell r="I922" t="str">
            <v>AGRARIO DE COLOMBIA S.A.</v>
          </cell>
          <cell r="J922" t="str">
            <v>AHR</v>
          </cell>
          <cell r="K922" t="str">
            <v>460633001627</v>
          </cell>
          <cell r="L922"/>
          <cell r="M922">
            <v>27959422</v>
          </cell>
        </row>
        <row r="923">
          <cell r="F923">
            <v>890210947</v>
          </cell>
          <cell r="G923" t="str">
            <v>MACARAVITA</v>
          </cell>
          <cell r="H923" t="str">
            <v>800037800</v>
          </cell>
          <cell r="I923" t="str">
            <v>AGRARIO DE COLOMBIA S.A.</v>
          </cell>
          <cell r="J923" t="str">
            <v>AHR</v>
          </cell>
          <cell r="K923" t="str">
            <v>460333001188</v>
          </cell>
          <cell r="L923"/>
          <cell r="M923">
            <v>3419884</v>
          </cell>
        </row>
        <row r="924">
          <cell r="F924">
            <v>890205229</v>
          </cell>
          <cell r="G924" t="str">
            <v>MALAGA</v>
          </cell>
          <cell r="H924" t="str">
            <v>860007738</v>
          </cell>
          <cell r="I924" t="str">
            <v>BANCO POPULAR S. A.</v>
          </cell>
          <cell r="J924" t="str">
            <v>CRR</v>
          </cell>
          <cell r="K924" t="str">
            <v>110700021637</v>
          </cell>
          <cell r="L924"/>
          <cell r="M924">
            <v>26676898</v>
          </cell>
        </row>
        <row r="925">
          <cell r="F925">
            <v>890206696</v>
          </cell>
          <cell r="G925" t="str">
            <v>MATANZA</v>
          </cell>
          <cell r="H925" t="str">
            <v>800037800</v>
          </cell>
          <cell r="I925" t="str">
            <v>AGRARIO DE COLOMBIA S.A.</v>
          </cell>
          <cell r="J925" t="str">
            <v>AHR</v>
          </cell>
          <cell r="K925" t="str">
            <v>460643001145</v>
          </cell>
          <cell r="L925"/>
          <cell r="M925">
            <v>9024184</v>
          </cell>
        </row>
        <row r="926">
          <cell r="F926">
            <v>890205632</v>
          </cell>
          <cell r="G926" t="str">
            <v>MOGOTES</v>
          </cell>
          <cell r="H926" t="str">
            <v>800037800</v>
          </cell>
          <cell r="I926" t="str">
            <v>AGRARIO DE COLOMBIA S.A.</v>
          </cell>
          <cell r="J926" t="str">
            <v>AHR</v>
          </cell>
          <cell r="K926" t="str">
            <v>460653001186</v>
          </cell>
          <cell r="L926"/>
          <cell r="M926">
            <v>20938721</v>
          </cell>
        </row>
        <row r="927">
          <cell r="F927">
            <v>890205326</v>
          </cell>
          <cell r="G927" t="str">
            <v>MOLAGAVITA</v>
          </cell>
          <cell r="H927" t="str">
            <v>800037800</v>
          </cell>
          <cell r="I927" t="str">
            <v>AGRARIO DE COLOMBIA S.A.</v>
          </cell>
          <cell r="J927" t="str">
            <v>AHR</v>
          </cell>
          <cell r="K927" t="str">
            <v>460663000978</v>
          </cell>
          <cell r="L927"/>
          <cell r="M927">
            <v>4861228</v>
          </cell>
        </row>
        <row r="928">
          <cell r="F928">
            <v>890205124</v>
          </cell>
          <cell r="G928" t="str">
            <v>OCAMONTE</v>
          </cell>
          <cell r="H928" t="str">
            <v>890903938</v>
          </cell>
          <cell r="I928" t="str">
            <v>BANCOLOMBIA S.A.</v>
          </cell>
          <cell r="J928" t="str">
            <v>CRR</v>
          </cell>
          <cell r="K928" t="str">
            <v>32308307688</v>
          </cell>
          <cell r="L928"/>
          <cell r="M928">
            <v>5905881</v>
          </cell>
        </row>
        <row r="929">
          <cell r="F929">
            <v>890210948</v>
          </cell>
          <cell r="G929" t="str">
            <v>OIBA</v>
          </cell>
          <cell r="H929" t="str">
            <v>860034313</v>
          </cell>
          <cell r="I929" t="str">
            <v>BANCO DAVIVIENDA S.A.</v>
          </cell>
          <cell r="J929" t="str">
            <v>CRR</v>
          </cell>
          <cell r="K929" t="str">
            <v>356007666</v>
          </cell>
          <cell r="L929"/>
          <cell r="M929">
            <v>16130091</v>
          </cell>
        </row>
        <row r="930">
          <cell r="F930">
            <v>890208148</v>
          </cell>
          <cell r="G930" t="str">
            <v>ONZAGA</v>
          </cell>
          <cell r="H930" t="str">
            <v>800037800</v>
          </cell>
          <cell r="I930" t="str">
            <v>AGRARIO DE COLOMBIA S.A.</v>
          </cell>
          <cell r="J930" t="str">
            <v>AHR</v>
          </cell>
          <cell r="K930" t="str">
            <v>460673002448</v>
          </cell>
          <cell r="L930"/>
          <cell r="M930">
            <v>6221823</v>
          </cell>
        </row>
        <row r="931">
          <cell r="F931">
            <v>800099818</v>
          </cell>
          <cell r="G931" t="str">
            <v>PALMAR</v>
          </cell>
          <cell r="H931" t="str">
            <v>860003020</v>
          </cell>
          <cell r="I931" t="str">
            <v>BANCO BBVA S.A.</v>
          </cell>
          <cell r="J931" t="str">
            <v>CRR</v>
          </cell>
          <cell r="K931" t="str">
            <v>839000874</v>
          </cell>
          <cell r="L931"/>
          <cell r="M931">
            <v>1925143</v>
          </cell>
        </row>
        <row r="932">
          <cell r="F932">
            <v>800003253</v>
          </cell>
          <cell r="G932" t="str">
            <v>PALMAS DEL SOCORRO</v>
          </cell>
          <cell r="H932" t="str">
            <v>860034313</v>
          </cell>
          <cell r="I932" t="str">
            <v>BANCO DAVIVIENDA S.A.</v>
          </cell>
          <cell r="J932" t="str">
            <v>CRR</v>
          </cell>
          <cell r="K932" t="str">
            <v>355025941</v>
          </cell>
          <cell r="L932"/>
          <cell r="M932">
            <v>3656570</v>
          </cell>
        </row>
        <row r="933">
          <cell r="F933">
            <v>800099819</v>
          </cell>
          <cell r="G933" t="str">
            <v>PARAMO</v>
          </cell>
          <cell r="H933" t="str">
            <v>890903938</v>
          </cell>
          <cell r="I933" t="str">
            <v>BANCOLOMBIA S.A.</v>
          </cell>
          <cell r="J933" t="str">
            <v>CRR</v>
          </cell>
          <cell r="K933" t="str">
            <v>32208289044</v>
          </cell>
          <cell r="L933"/>
          <cell r="M933">
            <v>6880113</v>
          </cell>
        </row>
        <row r="934">
          <cell r="F934">
            <v>890204265</v>
          </cell>
          <cell r="G934" t="str">
            <v>PINCHOTE</v>
          </cell>
          <cell r="H934" t="str">
            <v>860007738</v>
          </cell>
          <cell r="I934" t="str">
            <v>BANCO POPULAR S. A.</v>
          </cell>
          <cell r="J934" t="str">
            <v>CRR</v>
          </cell>
          <cell r="K934" t="str">
            <v>520021635</v>
          </cell>
          <cell r="L934"/>
          <cell r="M934">
            <v>4599619</v>
          </cell>
        </row>
        <row r="935">
          <cell r="F935">
            <v>890209299</v>
          </cell>
          <cell r="G935" t="str">
            <v>PUENTE NACIONAL</v>
          </cell>
          <cell r="H935" t="str">
            <v>860007738</v>
          </cell>
          <cell r="I935" t="str">
            <v>BANCO POPULAR S. A.</v>
          </cell>
          <cell r="J935" t="str">
            <v>CRR</v>
          </cell>
          <cell r="K935" t="str">
            <v>110491024949</v>
          </cell>
          <cell r="L935"/>
          <cell r="M935">
            <v>21475269</v>
          </cell>
        </row>
        <row r="936">
          <cell r="F936">
            <v>800060525</v>
          </cell>
          <cell r="G936" t="str">
            <v>PUERTO PARRA</v>
          </cell>
          <cell r="H936" t="str">
            <v>860002964</v>
          </cell>
          <cell r="I936" t="str">
            <v>BANCO DE BOGOTA S. A.</v>
          </cell>
          <cell r="J936" t="str">
            <v>CRR</v>
          </cell>
          <cell r="K936" t="str">
            <v>168094613</v>
          </cell>
          <cell r="L936"/>
          <cell r="M936">
            <v>14525257</v>
          </cell>
        </row>
        <row r="937">
          <cell r="F937">
            <v>890201190</v>
          </cell>
          <cell r="G937" t="str">
            <v>PUERTO WILCHES</v>
          </cell>
          <cell r="H937" t="str">
            <v>860002964</v>
          </cell>
          <cell r="I937" t="str">
            <v>BANCO DE BOGOTA S. A.</v>
          </cell>
          <cell r="J937" t="str">
            <v>CRR</v>
          </cell>
          <cell r="K937" t="str">
            <v>513025403</v>
          </cell>
          <cell r="L937"/>
          <cell r="M937">
            <v>96305755</v>
          </cell>
        </row>
        <row r="938">
          <cell r="F938">
            <v>890204646</v>
          </cell>
          <cell r="G938" t="str">
            <v>RIONEGRO</v>
          </cell>
          <cell r="H938" t="str">
            <v>860034313</v>
          </cell>
          <cell r="I938" t="str">
            <v>BANCO DAVIVIENDA S.A.</v>
          </cell>
          <cell r="J938" t="str">
            <v>CRR</v>
          </cell>
          <cell r="K938" t="str">
            <v>108019332</v>
          </cell>
          <cell r="L938"/>
          <cell r="M938">
            <v>46687963</v>
          </cell>
        </row>
        <row r="939">
          <cell r="F939">
            <v>890204643</v>
          </cell>
          <cell r="G939" t="str">
            <v>SABANA DE TORRES</v>
          </cell>
          <cell r="H939" t="str">
            <v>890903938</v>
          </cell>
          <cell r="I939" t="str">
            <v>BANCOLOMBIA S.A.</v>
          </cell>
          <cell r="J939" t="str">
            <v>CRR</v>
          </cell>
          <cell r="K939" t="str">
            <v>30665502488</v>
          </cell>
          <cell r="L939"/>
          <cell r="M939">
            <v>80050699</v>
          </cell>
        </row>
        <row r="940">
          <cell r="F940">
            <v>890207022</v>
          </cell>
          <cell r="G940" t="str">
            <v>SAN ANDRES</v>
          </cell>
          <cell r="H940" t="str">
            <v>800037800</v>
          </cell>
          <cell r="I940" t="str">
            <v>AGRARIO DE COLOMBIA S.A.</v>
          </cell>
          <cell r="J940" t="str">
            <v>AHR</v>
          </cell>
          <cell r="K940" t="str">
            <v>460683001547</v>
          </cell>
          <cell r="L940"/>
          <cell r="M940">
            <v>11353546</v>
          </cell>
        </row>
        <row r="941">
          <cell r="F941">
            <v>890210227</v>
          </cell>
          <cell r="G941" t="str">
            <v>SAN BENITO</v>
          </cell>
          <cell r="H941" t="str">
            <v>860034313</v>
          </cell>
          <cell r="I941" t="str">
            <v>BANCO DAVIVIENDA S.A.</v>
          </cell>
          <cell r="J941" t="str">
            <v>AHR</v>
          </cell>
          <cell r="K941" t="str">
            <v>089511323</v>
          </cell>
          <cell r="L941"/>
          <cell r="M941">
            <v>2627006</v>
          </cell>
        </row>
        <row r="942">
          <cell r="F942">
            <v>800099824</v>
          </cell>
          <cell r="G942" t="str">
            <v>SAN GIL</v>
          </cell>
          <cell r="H942" t="str">
            <v>860007738</v>
          </cell>
          <cell r="I942" t="str">
            <v>BANCO POPULAR S. A.</v>
          </cell>
          <cell r="J942" t="str">
            <v>CRR</v>
          </cell>
          <cell r="K942" t="str">
            <v>520021643</v>
          </cell>
          <cell r="L942"/>
          <cell r="M942">
            <v>54643293</v>
          </cell>
        </row>
        <row r="943">
          <cell r="F943">
            <v>890208676</v>
          </cell>
          <cell r="G943" t="str">
            <v>SAN JOAQUIN</v>
          </cell>
          <cell r="H943" t="str">
            <v>860034313</v>
          </cell>
          <cell r="I943" t="str">
            <v>BANCO DAVIVIENDA S.A.</v>
          </cell>
          <cell r="J943" t="str">
            <v>CRR</v>
          </cell>
          <cell r="K943" t="str">
            <v>335043006</v>
          </cell>
          <cell r="L943"/>
          <cell r="M943">
            <v>2816425</v>
          </cell>
        </row>
        <row r="944">
          <cell r="F944">
            <v>890204890</v>
          </cell>
          <cell r="G944" t="str">
            <v>SAN JOSE DE MIRANDA</v>
          </cell>
          <cell r="H944" t="str">
            <v>890903938</v>
          </cell>
          <cell r="I944" t="str">
            <v>BANCOLOMBIA S.A.</v>
          </cell>
          <cell r="J944" t="str">
            <v>AHR</v>
          </cell>
          <cell r="K944" t="str">
            <v>31208313188</v>
          </cell>
          <cell r="L944"/>
          <cell r="M944">
            <v>5132414</v>
          </cell>
        </row>
        <row r="945">
          <cell r="F945">
            <v>890210950</v>
          </cell>
          <cell r="G945" t="str">
            <v>SAN MIGUEL</v>
          </cell>
          <cell r="H945" t="str">
            <v>890903938</v>
          </cell>
          <cell r="I945" t="str">
            <v>BANCOLOMBIA S.A.</v>
          </cell>
          <cell r="J945" t="str">
            <v>CRR</v>
          </cell>
          <cell r="K945" t="str">
            <v>31208306391</v>
          </cell>
          <cell r="L945"/>
          <cell r="M945">
            <v>2946831</v>
          </cell>
        </row>
        <row r="946">
          <cell r="F946">
            <v>800099829</v>
          </cell>
          <cell r="G946" t="str">
            <v>SAN VICENTE DE CHUCURI</v>
          </cell>
          <cell r="H946" t="str">
            <v>860034313</v>
          </cell>
          <cell r="I946" t="str">
            <v>BANCO DAVIVIENDA S.A.</v>
          </cell>
          <cell r="J946" t="str">
            <v>CRR</v>
          </cell>
          <cell r="K946" t="str">
            <v>339034837</v>
          </cell>
          <cell r="L946"/>
          <cell r="M946">
            <v>56855146</v>
          </cell>
        </row>
        <row r="947">
          <cell r="F947">
            <v>890205973</v>
          </cell>
          <cell r="G947" t="str">
            <v>SANTA BARBARA</v>
          </cell>
          <cell r="H947" t="str">
            <v>800037800</v>
          </cell>
          <cell r="I947" t="str">
            <v>AGRARIO DE COLOMBIA S.A.</v>
          </cell>
          <cell r="J947" t="str">
            <v>AHR</v>
          </cell>
          <cell r="K947" t="str">
            <v>460173015713</v>
          </cell>
          <cell r="L947"/>
          <cell r="M947">
            <v>3012920</v>
          </cell>
        </row>
        <row r="948">
          <cell r="F948">
            <v>800099832</v>
          </cell>
          <cell r="G948" t="str">
            <v>SANTA HELENA</v>
          </cell>
          <cell r="H948" t="str">
            <v>890903938</v>
          </cell>
          <cell r="I948" t="str">
            <v>BANCOLOMBIA S.A.</v>
          </cell>
          <cell r="J948" t="str">
            <v>CRR</v>
          </cell>
          <cell r="K948" t="str">
            <v>32908241836</v>
          </cell>
          <cell r="L948"/>
          <cell r="M948">
            <v>6553255</v>
          </cell>
        </row>
        <row r="949">
          <cell r="F949">
            <v>890208807</v>
          </cell>
          <cell r="G949" t="str">
            <v>SIMACOTA</v>
          </cell>
          <cell r="H949" t="str">
            <v>860034313</v>
          </cell>
          <cell r="I949" t="str">
            <v>BANCO DAVIVIENDA S.A.</v>
          </cell>
          <cell r="J949" t="str">
            <v>CRR</v>
          </cell>
          <cell r="K949" t="str">
            <v>355018367</v>
          </cell>
          <cell r="L949"/>
          <cell r="M949">
            <v>18604370</v>
          </cell>
        </row>
        <row r="950">
          <cell r="F950">
            <v>890203688</v>
          </cell>
          <cell r="G950" t="str">
            <v>SOCORRO</v>
          </cell>
          <cell r="H950" t="str">
            <v>860007738</v>
          </cell>
          <cell r="I950" t="str">
            <v>BANCO POPULAR S. A.</v>
          </cell>
          <cell r="J950" t="str">
            <v>CRR</v>
          </cell>
          <cell r="K950" t="str">
            <v>110530021443</v>
          </cell>
          <cell r="L950"/>
          <cell r="M950">
            <v>26519536</v>
          </cell>
        </row>
        <row r="951">
          <cell r="F951">
            <v>890204985</v>
          </cell>
          <cell r="G951" t="str">
            <v>SUAITA</v>
          </cell>
          <cell r="H951" t="str">
            <v>860034313</v>
          </cell>
          <cell r="I951" t="str">
            <v>BANCO DAVIVIENDA S.A.</v>
          </cell>
          <cell r="J951" t="str">
            <v>CRR</v>
          </cell>
          <cell r="K951" t="str">
            <v>090010018</v>
          </cell>
          <cell r="L951"/>
          <cell r="M951">
            <v>13221884</v>
          </cell>
        </row>
        <row r="952">
          <cell r="F952">
            <v>890210883</v>
          </cell>
          <cell r="G952" t="str">
            <v>SUCRE</v>
          </cell>
          <cell r="H952" t="str">
            <v>800037800</v>
          </cell>
          <cell r="I952" t="str">
            <v>AGRARIO DE COLOMBIA S.A.</v>
          </cell>
          <cell r="J952" t="str">
            <v>AHR</v>
          </cell>
          <cell r="K952" t="str">
            <v>460763001505</v>
          </cell>
          <cell r="L952"/>
          <cell r="M952">
            <v>8374745</v>
          </cell>
        </row>
        <row r="953">
          <cell r="F953">
            <v>890205051</v>
          </cell>
          <cell r="G953" t="str">
            <v>SURATA</v>
          </cell>
          <cell r="H953" t="str">
            <v>800037800</v>
          </cell>
          <cell r="I953" t="str">
            <v>AGRARIO DE COLOMBIA S.A.</v>
          </cell>
          <cell r="J953" t="str">
            <v>AHR</v>
          </cell>
          <cell r="K953" t="str">
            <v>460773002682</v>
          </cell>
          <cell r="L953"/>
          <cell r="M953">
            <v>5853306</v>
          </cell>
        </row>
        <row r="954">
          <cell r="F954">
            <v>890205581</v>
          </cell>
          <cell r="G954" t="str">
            <v>TONA</v>
          </cell>
          <cell r="H954" t="str">
            <v>800037800</v>
          </cell>
          <cell r="I954" t="str">
            <v>AGRARIO DE COLOMBIA S.A.</v>
          </cell>
          <cell r="J954" t="str">
            <v>AHR</v>
          </cell>
          <cell r="K954" t="str">
            <v>460783000874</v>
          </cell>
          <cell r="L954"/>
          <cell r="M954">
            <v>10815437</v>
          </cell>
        </row>
        <row r="955">
          <cell r="F955">
            <v>890205460</v>
          </cell>
          <cell r="G955" t="str">
            <v>VALLE DE SAN JOSE</v>
          </cell>
          <cell r="H955" t="str">
            <v>860007738</v>
          </cell>
          <cell r="I955" t="str">
            <v>BANCO POPULAR S. A.</v>
          </cell>
          <cell r="J955" t="str">
            <v>CRR</v>
          </cell>
          <cell r="K955" t="str">
            <v>110520021601</v>
          </cell>
          <cell r="L955"/>
          <cell r="M955">
            <v>6312990</v>
          </cell>
        </row>
        <row r="956">
          <cell r="F956">
            <v>890205677</v>
          </cell>
          <cell r="G956" t="str">
            <v>VELEZ</v>
          </cell>
          <cell r="H956" t="str">
            <v>860007738</v>
          </cell>
          <cell r="I956" t="str">
            <v>BANCO POPULAR S. A.</v>
          </cell>
          <cell r="J956" t="str">
            <v>CRR</v>
          </cell>
          <cell r="K956" t="str">
            <v>540021615</v>
          </cell>
          <cell r="L956"/>
          <cell r="M956">
            <v>22729757</v>
          </cell>
        </row>
        <row r="957">
          <cell r="F957">
            <v>890210951</v>
          </cell>
          <cell r="G957" t="str">
            <v>VETAS</v>
          </cell>
          <cell r="H957" t="str">
            <v>800037800</v>
          </cell>
          <cell r="I957" t="str">
            <v>AGRARIO DE COLOMBIA S.A.</v>
          </cell>
          <cell r="J957" t="str">
            <v>AHR</v>
          </cell>
          <cell r="K957" t="str">
            <v>460793001720</v>
          </cell>
          <cell r="L957"/>
          <cell r="M957">
            <v>1808468</v>
          </cell>
        </row>
        <row r="958">
          <cell r="F958">
            <v>890206250</v>
          </cell>
          <cell r="G958" t="str">
            <v>VILLANUEVA</v>
          </cell>
          <cell r="H958" t="str">
            <v>800037800</v>
          </cell>
          <cell r="I958" t="str">
            <v>AGRARIO DE COLOMBIA S.A.</v>
          </cell>
          <cell r="J958" t="str">
            <v>AHR</v>
          </cell>
          <cell r="K958" t="str">
            <v>460813000718</v>
          </cell>
          <cell r="L958"/>
          <cell r="M958">
            <v>7813638</v>
          </cell>
        </row>
        <row r="959">
          <cell r="F959">
            <v>890204138</v>
          </cell>
          <cell r="G959" t="str">
            <v>ZAPATOCA</v>
          </cell>
          <cell r="H959" t="str">
            <v>800037800</v>
          </cell>
          <cell r="I959" t="str">
            <v>AGRARIO DE COLOMBIA S.A.</v>
          </cell>
          <cell r="J959" t="str">
            <v>AHR</v>
          </cell>
          <cell r="K959" t="str">
            <v>460483003197</v>
          </cell>
          <cell r="L959"/>
          <cell r="M959">
            <v>10825560</v>
          </cell>
        </row>
        <row r="960">
          <cell r="F960">
            <v>892201286</v>
          </cell>
          <cell r="G960" t="str">
            <v>BUENAVISTA</v>
          </cell>
          <cell r="H960" t="str">
            <v>800037800</v>
          </cell>
          <cell r="I960" t="str">
            <v>AGRARIO DE COLOMBIA S.A.</v>
          </cell>
          <cell r="J960" t="str">
            <v>AHR</v>
          </cell>
          <cell r="K960" t="str">
            <v>463053000223</v>
          </cell>
          <cell r="L960"/>
          <cell r="M960">
            <v>24556503</v>
          </cell>
        </row>
        <row r="961">
          <cell r="F961">
            <v>892200058</v>
          </cell>
          <cell r="G961" t="str">
            <v>CAIMITO</v>
          </cell>
          <cell r="H961" t="str">
            <v>800037800</v>
          </cell>
          <cell r="I961" t="str">
            <v>AGRARIO DE COLOMBIA S.A.</v>
          </cell>
          <cell r="J961" t="str">
            <v>AHR</v>
          </cell>
          <cell r="K961" t="str">
            <v>463103000513</v>
          </cell>
          <cell r="L961"/>
          <cell r="M961">
            <v>33248144</v>
          </cell>
        </row>
        <row r="962">
          <cell r="F962">
            <v>892280053</v>
          </cell>
          <cell r="G962" t="str">
            <v>COLOSO</v>
          </cell>
          <cell r="H962" t="str">
            <v>860002964</v>
          </cell>
          <cell r="I962" t="str">
            <v>BANCO DE BOGOTA S. A.</v>
          </cell>
          <cell r="J962" t="str">
            <v>CRR</v>
          </cell>
          <cell r="K962" t="str">
            <v>592087985</v>
          </cell>
          <cell r="L962"/>
          <cell r="M962">
            <v>35749564</v>
          </cell>
        </row>
        <row r="963">
          <cell r="F963">
            <v>892280032</v>
          </cell>
          <cell r="G963" t="str">
            <v>COROZAL</v>
          </cell>
          <cell r="H963" t="str">
            <v>800037800</v>
          </cell>
          <cell r="I963" t="str">
            <v>AGRARIO DE COLOMBIA S.A.</v>
          </cell>
          <cell r="J963" t="str">
            <v>AHR</v>
          </cell>
          <cell r="K963" t="str">
            <v>463143009548</v>
          </cell>
          <cell r="L963"/>
          <cell r="M963">
            <v>96710425</v>
          </cell>
        </row>
        <row r="964">
          <cell r="F964">
            <v>823003543</v>
          </cell>
          <cell r="G964" t="str">
            <v>COVEÑAS</v>
          </cell>
          <cell r="H964" t="str">
            <v>860034313</v>
          </cell>
          <cell r="I964" t="str">
            <v>BANCO DAVIVIENDA S.A.</v>
          </cell>
          <cell r="J964" t="str">
            <v>CRR</v>
          </cell>
          <cell r="K964" t="str">
            <v>353056997</v>
          </cell>
          <cell r="L964"/>
          <cell r="M964">
            <v>43727931</v>
          </cell>
        </row>
        <row r="965">
          <cell r="F965">
            <v>892200740</v>
          </cell>
          <cell r="G965" t="str">
            <v>CHALAN</v>
          </cell>
          <cell r="H965" t="str">
            <v>860002964</v>
          </cell>
          <cell r="I965" t="str">
            <v>BANCO DE BOGOTA S. A.</v>
          </cell>
          <cell r="J965" t="str">
            <v>CRR</v>
          </cell>
          <cell r="K965" t="str">
            <v>592088066</v>
          </cell>
          <cell r="L965"/>
          <cell r="M965">
            <v>17354434</v>
          </cell>
        </row>
        <row r="966">
          <cell r="F966">
            <v>823002595</v>
          </cell>
          <cell r="G966" t="str">
            <v>EL ROBLE</v>
          </cell>
          <cell r="H966" t="str">
            <v>800037800</v>
          </cell>
          <cell r="I966" t="str">
            <v>AGRARIO DE COLOMBIA S.A.</v>
          </cell>
          <cell r="J966" t="str">
            <v>AHR</v>
          </cell>
          <cell r="K966" t="str">
            <v>463143009051</v>
          </cell>
          <cell r="L966"/>
          <cell r="M966">
            <v>27154648</v>
          </cell>
        </row>
        <row r="967">
          <cell r="F967">
            <v>800049826</v>
          </cell>
          <cell r="G967" t="str">
            <v>GALERAS</v>
          </cell>
          <cell r="H967" t="str">
            <v>860002964</v>
          </cell>
          <cell r="I967" t="str">
            <v>BANCO DE BOGOTA S. A.</v>
          </cell>
          <cell r="J967" t="str">
            <v>CRR</v>
          </cell>
          <cell r="K967" t="str">
            <v>592088132</v>
          </cell>
          <cell r="L967"/>
          <cell r="M967">
            <v>49781413</v>
          </cell>
        </row>
        <row r="968">
          <cell r="F968">
            <v>800061313</v>
          </cell>
          <cell r="G968" t="str">
            <v>GUARANDA</v>
          </cell>
          <cell r="H968" t="str">
            <v>800037800</v>
          </cell>
          <cell r="I968" t="str">
            <v>AGRARIO DE COLOMBIA S.A.</v>
          </cell>
          <cell r="J968" t="str">
            <v>AHR</v>
          </cell>
          <cell r="K968" t="str">
            <v>463243001196</v>
          </cell>
          <cell r="L968"/>
          <cell r="M968">
            <v>62067973</v>
          </cell>
        </row>
        <row r="969">
          <cell r="F969">
            <v>800050331</v>
          </cell>
          <cell r="G969" t="str">
            <v>LA UNION</v>
          </cell>
          <cell r="H969" t="str">
            <v>800037800</v>
          </cell>
          <cell r="I969" t="str">
            <v>AGRARIO DE COLOMBIA S.A.</v>
          </cell>
          <cell r="J969" t="str">
            <v>AHR</v>
          </cell>
          <cell r="K969" t="str">
            <v>463303000283</v>
          </cell>
          <cell r="L969"/>
          <cell r="M969">
            <v>32346279</v>
          </cell>
        </row>
        <row r="970">
          <cell r="F970">
            <v>892201287</v>
          </cell>
          <cell r="G970" t="str">
            <v>LOS PALMITOS</v>
          </cell>
          <cell r="H970" t="str">
            <v>800037800</v>
          </cell>
          <cell r="I970" t="str">
            <v>AGRARIO DE COLOMBIA S.A.</v>
          </cell>
          <cell r="J970" t="str">
            <v>AHR</v>
          </cell>
          <cell r="K970" t="str">
            <v>463353000225</v>
          </cell>
          <cell r="L970"/>
          <cell r="M970">
            <v>46872585</v>
          </cell>
        </row>
        <row r="971">
          <cell r="F971">
            <v>892280057</v>
          </cell>
          <cell r="G971" t="str">
            <v>MAJAGUAL</v>
          </cell>
          <cell r="H971" t="str">
            <v>800037800</v>
          </cell>
          <cell r="I971" t="str">
            <v>AGRARIO DE COLOMBIA S.A.</v>
          </cell>
          <cell r="J971" t="str">
            <v>AHR</v>
          </cell>
          <cell r="K971" t="str">
            <v>463403003786</v>
          </cell>
          <cell r="L971"/>
          <cell r="M971">
            <v>154302160</v>
          </cell>
        </row>
        <row r="972">
          <cell r="F972">
            <v>892201296</v>
          </cell>
          <cell r="G972" t="str">
            <v>MORROA</v>
          </cell>
          <cell r="H972" t="str">
            <v>860002964</v>
          </cell>
          <cell r="I972" t="str">
            <v>BANCO DE BOGOTA S. A.</v>
          </cell>
          <cell r="J972" t="str">
            <v>CRR</v>
          </cell>
          <cell r="K972" t="str">
            <v>240029611</v>
          </cell>
          <cell r="L972"/>
          <cell r="M972">
            <v>29136071</v>
          </cell>
        </row>
        <row r="973">
          <cell r="F973">
            <v>800100729</v>
          </cell>
          <cell r="G973" t="str">
            <v>OVEJAS</v>
          </cell>
          <cell r="H973" t="str">
            <v>800037800</v>
          </cell>
          <cell r="I973" t="str">
            <v>AGRARIO DE COLOMBIA S.A.</v>
          </cell>
          <cell r="J973" t="str">
            <v>AHR</v>
          </cell>
          <cell r="K973" t="str">
            <v>463503001004</v>
          </cell>
          <cell r="L973"/>
          <cell r="M973">
            <v>51728810</v>
          </cell>
        </row>
        <row r="974">
          <cell r="F974">
            <v>892200312</v>
          </cell>
          <cell r="G974" t="str">
            <v>PALMITO</v>
          </cell>
          <cell r="H974" t="str">
            <v>860002964</v>
          </cell>
          <cell r="I974" t="str">
            <v>BANCO DE BOGOTA S. A.</v>
          </cell>
          <cell r="J974" t="str">
            <v>CRR</v>
          </cell>
          <cell r="K974" t="str">
            <v>592087589</v>
          </cell>
          <cell r="L974"/>
          <cell r="M974">
            <v>51638649</v>
          </cell>
        </row>
        <row r="975">
          <cell r="F975">
            <v>892280055</v>
          </cell>
          <cell r="G975" t="str">
            <v>SAMPUES</v>
          </cell>
          <cell r="H975" t="str">
            <v>800037800</v>
          </cell>
          <cell r="I975" t="str">
            <v>AGRARIO DE COLOMBIA S.A.</v>
          </cell>
          <cell r="J975" t="str">
            <v>AHR</v>
          </cell>
          <cell r="K975" t="str">
            <v>463603002385</v>
          </cell>
          <cell r="L975"/>
          <cell r="M975">
            <v>138946451</v>
          </cell>
        </row>
        <row r="976">
          <cell r="F976">
            <v>892280054</v>
          </cell>
          <cell r="G976" t="str">
            <v>SAN BENITO ABAD</v>
          </cell>
          <cell r="H976" t="str">
            <v>800037800</v>
          </cell>
          <cell r="I976" t="str">
            <v>AGRARIO DE COLOMBIA S.A.</v>
          </cell>
          <cell r="J976" t="str">
            <v>AHR</v>
          </cell>
          <cell r="K976" t="str">
            <v>463623000257</v>
          </cell>
          <cell r="L976"/>
          <cell r="M976">
            <v>68003368</v>
          </cell>
        </row>
        <row r="977">
          <cell r="F977">
            <v>892201282</v>
          </cell>
          <cell r="G977" t="str">
            <v>SAN JUAN DE BETULIA</v>
          </cell>
          <cell r="H977" t="str">
            <v>860002964</v>
          </cell>
          <cell r="I977" t="str">
            <v>BANCO DE BOGOTA S. A.</v>
          </cell>
          <cell r="J977" t="str">
            <v>CRR</v>
          </cell>
          <cell r="K977" t="str">
            <v>240029579</v>
          </cell>
          <cell r="L977"/>
          <cell r="M977">
            <v>25198921</v>
          </cell>
        </row>
        <row r="978">
          <cell r="F978">
            <v>892200591</v>
          </cell>
          <cell r="G978" t="str">
            <v>SAN MARCOS</v>
          </cell>
          <cell r="H978" t="str">
            <v>860003020</v>
          </cell>
          <cell r="I978" t="str">
            <v>BANCO BBVA S.A.</v>
          </cell>
          <cell r="J978" t="str">
            <v>CRR</v>
          </cell>
          <cell r="K978" t="str">
            <v>0770000100001436</v>
          </cell>
          <cell r="L978"/>
          <cell r="M978">
            <v>148086197</v>
          </cell>
        </row>
        <row r="979">
          <cell r="F979">
            <v>892200592</v>
          </cell>
          <cell r="G979" t="str">
            <v>SAN ONOFRE</v>
          </cell>
          <cell r="H979" t="str">
            <v>860003020</v>
          </cell>
          <cell r="I979" t="str">
            <v>BANCO BBVA S.A.</v>
          </cell>
          <cell r="J979" t="str">
            <v>CRR</v>
          </cell>
          <cell r="K979" t="str">
            <v>826154619</v>
          </cell>
          <cell r="L979"/>
          <cell r="M979">
            <v>176377683</v>
          </cell>
        </row>
        <row r="980">
          <cell r="F980">
            <v>892280063</v>
          </cell>
          <cell r="G980" t="str">
            <v>SAN PEDRO</v>
          </cell>
          <cell r="H980" t="str">
            <v>860002964</v>
          </cell>
          <cell r="I980" t="str">
            <v>BANCO DE BOGOTA S. A.</v>
          </cell>
          <cell r="J980" t="str">
            <v>CRR</v>
          </cell>
          <cell r="K980" t="str">
            <v>414051136</v>
          </cell>
          <cell r="L980"/>
          <cell r="M980">
            <v>43627793</v>
          </cell>
        </row>
        <row r="981">
          <cell r="F981">
            <v>800100747</v>
          </cell>
          <cell r="G981" t="str">
            <v>SINCE</v>
          </cell>
          <cell r="H981" t="str">
            <v>800037800</v>
          </cell>
          <cell r="I981" t="str">
            <v>AGRARIO DE COLOMBIA S.A.</v>
          </cell>
          <cell r="J981" t="str">
            <v>AHR</v>
          </cell>
          <cell r="K981">
            <v>463703001947</v>
          </cell>
          <cell r="L981"/>
          <cell r="M981">
            <v>60478480</v>
          </cell>
        </row>
        <row r="982">
          <cell r="F982">
            <v>892280061</v>
          </cell>
          <cell r="G982" t="str">
            <v>SUCRE</v>
          </cell>
          <cell r="H982" t="str">
            <v>800037800</v>
          </cell>
          <cell r="I982" t="str">
            <v>AGRARIO DE COLOMBIA S.A.</v>
          </cell>
          <cell r="J982" t="str">
            <v>AHR</v>
          </cell>
          <cell r="K982" t="str">
            <v>463723001269</v>
          </cell>
          <cell r="L982"/>
          <cell r="M982">
            <v>76181804</v>
          </cell>
        </row>
        <row r="983">
          <cell r="F983">
            <v>892200839</v>
          </cell>
          <cell r="G983" t="str">
            <v>TOLU</v>
          </cell>
          <cell r="H983" t="str">
            <v>800037800</v>
          </cell>
          <cell r="I983" t="str">
            <v>AGRARIO DE COLOMBIA S.A.</v>
          </cell>
          <cell r="J983" t="str">
            <v>AHR</v>
          </cell>
          <cell r="K983" t="str">
            <v>463803004277</v>
          </cell>
          <cell r="L983"/>
          <cell r="M983">
            <v>68857056</v>
          </cell>
        </row>
        <row r="984">
          <cell r="F984">
            <v>800100751</v>
          </cell>
          <cell r="G984" t="str">
            <v>TOLU VIEJO</v>
          </cell>
          <cell r="H984" t="str">
            <v>800037800</v>
          </cell>
          <cell r="I984" t="str">
            <v>AGRARIO DE COLOMBIA S.A.</v>
          </cell>
          <cell r="J984" t="str">
            <v>AHR</v>
          </cell>
          <cell r="K984" t="str">
            <v>463823003781</v>
          </cell>
          <cell r="L984"/>
          <cell r="M984">
            <v>53464321</v>
          </cell>
        </row>
        <row r="985">
          <cell r="F985">
            <v>890702017</v>
          </cell>
          <cell r="G985" t="str">
            <v>ALPUJARRA</v>
          </cell>
          <cell r="H985" t="str">
            <v>800037800</v>
          </cell>
          <cell r="I985" t="str">
            <v>AGRARIO DE COLOMBIA S.A.</v>
          </cell>
          <cell r="J985" t="str">
            <v>AHR</v>
          </cell>
          <cell r="K985" t="str">
            <v>466233003165</v>
          </cell>
          <cell r="L985"/>
          <cell r="M985">
            <v>5190441</v>
          </cell>
        </row>
        <row r="986">
          <cell r="F986">
            <v>890700961</v>
          </cell>
          <cell r="G986" t="str">
            <v>ALVARADO</v>
          </cell>
          <cell r="H986" t="str">
            <v>860034313</v>
          </cell>
          <cell r="I986" t="str">
            <v>BANCO DAVIVIENDA S.A.</v>
          </cell>
          <cell r="J986" t="str">
            <v>CRR</v>
          </cell>
          <cell r="K986" t="str">
            <v>000066039033</v>
          </cell>
          <cell r="L986"/>
          <cell r="M986">
            <v>11588635</v>
          </cell>
        </row>
        <row r="987">
          <cell r="F987">
            <v>800100048</v>
          </cell>
          <cell r="G987" t="str">
            <v>AMBALEMA</v>
          </cell>
          <cell r="H987" t="str">
            <v>890903938</v>
          </cell>
          <cell r="I987" t="str">
            <v>BANCOLOMBIA S.A.</v>
          </cell>
          <cell r="J987" t="str">
            <v>CRR</v>
          </cell>
          <cell r="K987" t="str">
            <v>44308320194</v>
          </cell>
          <cell r="L987"/>
          <cell r="M987">
            <v>7178041</v>
          </cell>
        </row>
        <row r="988">
          <cell r="F988">
            <v>890702018</v>
          </cell>
          <cell r="G988" t="str">
            <v>ANZOATEGUI</v>
          </cell>
          <cell r="H988" t="str">
            <v>800037800</v>
          </cell>
          <cell r="I988" t="str">
            <v>AGRARIO DE COLOMBIA S.A.</v>
          </cell>
          <cell r="J988" t="str">
            <v>AHR</v>
          </cell>
          <cell r="K988" t="str">
            <v>466273002633</v>
          </cell>
          <cell r="L988"/>
          <cell r="M988">
            <v>18219726</v>
          </cell>
        </row>
        <row r="989">
          <cell r="F989">
            <v>890700982</v>
          </cell>
          <cell r="G989" t="str">
            <v>GUAYABAL</v>
          </cell>
          <cell r="H989" t="str">
            <v>860002964</v>
          </cell>
          <cell r="I989" t="str">
            <v>BANCO DE BOGOTA S. A.</v>
          </cell>
          <cell r="J989" t="str">
            <v>AHR</v>
          </cell>
          <cell r="K989" t="str">
            <v>418053971</v>
          </cell>
          <cell r="L989"/>
          <cell r="M989">
            <v>17816145</v>
          </cell>
        </row>
        <row r="990">
          <cell r="F990">
            <v>800100049</v>
          </cell>
          <cell r="G990" t="str">
            <v>ATACO</v>
          </cell>
          <cell r="H990" t="str">
            <v>800037800</v>
          </cell>
          <cell r="I990" t="str">
            <v>AGRARIO DE COLOMBIA S.A.</v>
          </cell>
          <cell r="J990" t="str">
            <v>AHR</v>
          </cell>
          <cell r="K990" t="str">
            <v>466493002626</v>
          </cell>
          <cell r="L990"/>
          <cell r="M990">
            <v>57461705</v>
          </cell>
        </row>
        <row r="991">
          <cell r="F991">
            <v>890700859</v>
          </cell>
          <cell r="G991" t="str">
            <v>CAJAMARCA</v>
          </cell>
          <cell r="H991" t="str">
            <v>890903938</v>
          </cell>
          <cell r="I991" t="str">
            <v>BANCOLOMBIA S.A.</v>
          </cell>
          <cell r="J991" t="str">
            <v>CRR</v>
          </cell>
          <cell r="K991" t="str">
            <v>43908309397</v>
          </cell>
          <cell r="L991"/>
          <cell r="M991">
            <v>25066385</v>
          </cell>
        </row>
        <row r="992">
          <cell r="F992">
            <v>800100050</v>
          </cell>
          <cell r="G992" t="str">
            <v>CARMEN DE APICALA</v>
          </cell>
          <cell r="H992" t="str">
            <v>800037800</v>
          </cell>
          <cell r="I992" t="str">
            <v>AGRARIO DE COLOMBIA S.A.</v>
          </cell>
          <cell r="J992" t="str">
            <v>AHR</v>
          </cell>
          <cell r="K992" t="str">
            <v>466403004056</v>
          </cell>
          <cell r="L992"/>
          <cell r="M992">
            <v>11137139</v>
          </cell>
        </row>
        <row r="993">
          <cell r="F993">
            <v>890702021</v>
          </cell>
          <cell r="G993" t="str">
            <v>CASABIANCA</v>
          </cell>
          <cell r="H993" t="str">
            <v>800037800</v>
          </cell>
          <cell r="I993" t="str">
            <v>AGRARIO DE COLOMBIA S.A.</v>
          </cell>
          <cell r="J993" t="str">
            <v>AHR</v>
          </cell>
          <cell r="K993" t="str">
            <v>466263001647</v>
          </cell>
          <cell r="L993"/>
          <cell r="M993">
            <v>9307340</v>
          </cell>
        </row>
        <row r="994">
          <cell r="F994">
            <v>800100053</v>
          </cell>
          <cell r="G994" t="str">
            <v>CHAPARRAL</v>
          </cell>
          <cell r="H994" t="str">
            <v>860034313</v>
          </cell>
          <cell r="I994" t="str">
            <v>BANCO DAVIVIENDA S.A.</v>
          </cell>
          <cell r="J994" t="str">
            <v>CRR</v>
          </cell>
          <cell r="K994" t="str">
            <v>165035353</v>
          </cell>
          <cell r="L994"/>
          <cell r="M994">
            <v>97004104</v>
          </cell>
        </row>
        <row r="995">
          <cell r="F995">
            <v>800100051</v>
          </cell>
          <cell r="G995" t="str">
            <v>COELLO</v>
          </cell>
          <cell r="H995" t="str">
            <v>800037800</v>
          </cell>
          <cell r="I995" t="str">
            <v>AGRARIO DE COLOMBIA S.A.</v>
          </cell>
          <cell r="J995" t="str">
            <v>AHR</v>
          </cell>
          <cell r="K995" t="str">
            <v>466313001953</v>
          </cell>
          <cell r="L995"/>
          <cell r="M995">
            <v>11103626</v>
          </cell>
        </row>
        <row r="996">
          <cell r="F996">
            <v>890702023</v>
          </cell>
          <cell r="G996" t="str">
            <v>COYAIMA</v>
          </cell>
          <cell r="H996" t="str">
            <v>800037800</v>
          </cell>
          <cell r="I996" t="str">
            <v>AGRARIO DE COLOMBIA S.A.</v>
          </cell>
          <cell r="J996" t="str">
            <v>AHR</v>
          </cell>
          <cell r="K996" t="str">
            <v>466333002182</v>
          </cell>
          <cell r="L996"/>
          <cell r="M996">
            <v>59604831</v>
          </cell>
        </row>
        <row r="997">
          <cell r="F997">
            <v>800100052</v>
          </cell>
          <cell r="G997" t="str">
            <v>CUNDAY</v>
          </cell>
          <cell r="H997" t="str">
            <v>800037800</v>
          </cell>
          <cell r="I997" t="str">
            <v>AGRARIO DE COLOMBIA S.A.</v>
          </cell>
          <cell r="J997" t="str">
            <v>AHR</v>
          </cell>
          <cell r="K997" t="str">
            <v>466343003071</v>
          </cell>
          <cell r="L997"/>
          <cell r="M997">
            <v>11931711</v>
          </cell>
        </row>
        <row r="998">
          <cell r="F998">
            <v>890702026</v>
          </cell>
          <cell r="G998" t="str">
            <v>DOLORES</v>
          </cell>
          <cell r="H998" t="str">
            <v>800037800</v>
          </cell>
          <cell r="I998" t="str">
            <v>AGRARIO DE COLOMBIA S.A.</v>
          </cell>
          <cell r="J998" t="str">
            <v>AHR</v>
          </cell>
          <cell r="K998" t="str">
            <v>466483003411</v>
          </cell>
          <cell r="L998"/>
          <cell r="M998">
            <v>11599572</v>
          </cell>
        </row>
        <row r="999">
          <cell r="F999">
            <v>890702027</v>
          </cell>
          <cell r="G999" t="str">
            <v>ESPINAL</v>
          </cell>
          <cell r="H999" t="str">
            <v>890300279</v>
          </cell>
          <cell r="I999" t="str">
            <v>BANCO DE OCCIDENTE</v>
          </cell>
          <cell r="J999" t="str">
            <v>CRR</v>
          </cell>
          <cell r="K999" t="str">
            <v>350037008</v>
          </cell>
          <cell r="L999"/>
          <cell r="M999">
            <v>56836724</v>
          </cell>
        </row>
        <row r="1000">
          <cell r="F1000">
            <v>800100054</v>
          </cell>
          <cell r="G1000" t="str">
            <v>FALAN</v>
          </cell>
          <cell r="H1000" t="str">
            <v>800037800</v>
          </cell>
          <cell r="I1000" t="str">
            <v>AGRARIO DE COLOMBIA S.A.</v>
          </cell>
          <cell r="J1000" t="str">
            <v>AHR</v>
          </cell>
          <cell r="K1000" t="str">
            <v>466223002608</v>
          </cell>
          <cell r="L1000"/>
          <cell r="M1000">
            <v>12719799</v>
          </cell>
        </row>
        <row r="1001">
          <cell r="F1001">
            <v>800100055</v>
          </cell>
          <cell r="G1001" t="str">
            <v>FLANDES</v>
          </cell>
          <cell r="H1001" t="str">
            <v>860002964</v>
          </cell>
          <cell r="I1001" t="str">
            <v>BANCO DE BOGOTA S. A.</v>
          </cell>
          <cell r="J1001" t="str">
            <v>CRR</v>
          </cell>
          <cell r="K1001" t="str">
            <v>308016880</v>
          </cell>
          <cell r="L1001"/>
          <cell r="M1001">
            <v>22008671</v>
          </cell>
        </row>
        <row r="1002">
          <cell r="F1002">
            <v>800100056</v>
          </cell>
          <cell r="G1002" t="str">
            <v>FRESNO</v>
          </cell>
          <cell r="H1002" t="str">
            <v>860002964</v>
          </cell>
          <cell r="I1002" t="str">
            <v>BANCO DE BOGOTA S. A.</v>
          </cell>
          <cell r="J1002" t="str">
            <v>AHR</v>
          </cell>
          <cell r="K1002" t="str">
            <v>840012850</v>
          </cell>
          <cell r="L1002"/>
          <cell r="M1002">
            <v>45540821</v>
          </cell>
        </row>
        <row r="1003">
          <cell r="F1003">
            <v>890702015</v>
          </cell>
          <cell r="G1003" t="str">
            <v>GUAMO</v>
          </cell>
          <cell r="H1003" t="str">
            <v>860002964</v>
          </cell>
          <cell r="I1003" t="str">
            <v>BANCO DE BOGOTA S. A.</v>
          </cell>
          <cell r="J1003" t="str">
            <v>AHR</v>
          </cell>
          <cell r="K1003" t="str">
            <v>750031569</v>
          </cell>
          <cell r="L1003"/>
          <cell r="M1003">
            <v>35889387</v>
          </cell>
        </row>
        <row r="1004">
          <cell r="F1004">
            <v>800100057</v>
          </cell>
          <cell r="G1004" t="str">
            <v>HERVEO</v>
          </cell>
          <cell r="H1004" t="str">
            <v>800037800</v>
          </cell>
          <cell r="I1004" t="str">
            <v>AGRARIO DE COLOMBIA S.A.</v>
          </cell>
          <cell r="J1004" t="str">
            <v>AHR</v>
          </cell>
          <cell r="K1004" t="str">
            <v>466143001015</v>
          </cell>
          <cell r="L1004"/>
          <cell r="M1004">
            <v>8714249</v>
          </cell>
        </row>
        <row r="1005">
          <cell r="F1005">
            <v>800100058</v>
          </cell>
          <cell r="G1005" t="str">
            <v>HONDA</v>
          </cell>
          <cell r="H1005" t="str">
            <v>860007738</v>
          </cell>
          <cell r="I1005" t="str">
            <v>BANCO POPULAR S. A.</v>
          </cell>
          <cell r="J1005" t="str">
            <v>AHR</v>
          </cell>
          <cell r="K1005" t="str">
            <v>391720422</v>
          </cell>
          <cell r="L1005"/>
          <cell r="M1005">
            <v>21398743</v>
          </cell>
        </row>
        <row r="1006">
          <cell r="F1006">
            <v>800100059</v>
          </cell>
          <cell r="G1006" t="str">
            <v>ICONONZO</v>
          </cell>
          <cell r="H1006" t="str">
            <v>800037800</v>
          </cell>
          <cell r="I1006" t="str">
            <v>AGRARIO DE COLOMBIA S.A.</v>
          </cell>
          <cell r="J1006" t="str">
            <v>AHR</v>
          </cell>
          <cell r="K1006" t="str">
            <v>466093003186</v>
          </cell>
          <cell r="L1006"/>
          <cell r="M1006">
            <v>17364367</v>
          </cell>
        </row>
        <row r="1007">
          <cell r="F1007">
            <v>890702034</v>
          </cell>
          <cell r="G1007" t="str">
            <v>LERIDA</v>
          </cell>
          <cell r="H1007" t="str">
            <v>800037800</v>
          </cell>
          <cell r="I1007" t="str">
            <v>AGRARIO DE COLOMBIA S.A.</v>
          </cell>
          <cell r="J1007" t="str">
            <v>AHR</v>
          </cell>
          <cell r="K1007" t="str">
            <v>466063000042</v>
          </cell>
          <cell r="L1007"/>
          <cell r="M1007">
            <v>23415232</v>
          </cell>
        </row>
        <row r="1008">
          <cell r="F1008">
            <v>800100061</v>
          </cell>
          <cell r="G1008" t="str">
            <v>LIBANO</v>
          </cell>
          <cell r="H1008" t="str">
            <v>860034313</v>
          </cell>
          <cell r="I1008" t="str">
            <v>BANCO DAVIVIENDA S.A.</v>
          </cell>
          <cell r="J1008" t="str">
            <v>AHR</v>
          </cell>
          <cell r="K1008" t="str">
            <v>249531039</v>
          </cell>
          <cell r="L1008"/>
          <cell r="M1008">
            <v>49703673</v>
          </cell>
        </row>
        <row r="1009">
          <cell r="F1009">
            <v>890701342</v>
          </cell>
          <cell r="G1009" t="str">
            <v>MARIQUITA</v>
          </cell>
          <cell r="H1009" t="str">
            <v>860002964</v>
          </cell>
          <cell r="I1009" t="str">
            <v>BANCO DE BOGOTA S. A.</v>
          </cell>
          <cell r="J1009" t="str">
            <v>CRR</v>
          </cell>
          <cell r="K1009" t="str">
            <v>363320730</v>
          </cell>
          <cell r="L1009"/>
          <cell r="M1009">
            <v>46362046</v>
          </cell>
        </row>
        <row r="1010">
          <cell r="F1010">
            <v>890701933</v>
          </cell>
          <cell r="G1010" t="str">
            <v>MELGAR</v>
          </cell>
          <cell r="H1010" t="str">
            <v>860002964</v>
          </cell>
          <cell r="I1010" t="str">
            <v>BANCO DE BOGOTA S. A.</v>
          </cell>
          <cell r="J1010" t="str">
            <v>AHR</v>
          </cell>
          <cell r="K1010" t="str">
            <v>263039497</v>
          </cell>
          <cell r="L1010"/>
          <cell r="M1010">
            <v>38011785</v>
          </cell>
        </row>
        <row r="1011">
          <cell r="F1011">
            <v>800010350</v>
          </cell>
          <cell r="G1011" t="str">
            <v>MURILLO</v>
          </cell>
          <cell r="H1011" t="str">
            <v>800037800</v>
          </cell>
          <cell r="I1011" t="str">
            <v>AGRARIO DE COLOMBIA S.A.</v>
          </cell>
          <cell r="J1011" t="str">
            <v>AHR</v>
          </cell>
          <cell r="K1011" t="str">
            <v>466183000429</v>
          </cell>
          <cell r="L1011"/>
          <cell r="M1011">
            <v>4694480</v>
          </cell>
        </row>
        <row r="1012">
          <cell r="F1012">
            <v>800100134</v>
          </cell>
          <cell r="G1012" t="str">
            <v>NATAGAIMA</v>
          </cell>
          <cell r="H1012" t="str">
            <v>800037800</v>
          </cell>
          <cell r="I1012" t="str">
            <v>AGRARIO DE COLOMBIA S.A.</v>
          </cell>
          <cell r="J1012" t="str">
            <v>AHR</v>
          </cell>
          <cell r="K1012" t="str">
            <v>466193001865</v>
          </cell>
          <cell r="L1012"/>
          <cell r="M1012">
            <v>22266221</v>
          </cell>
        </row>
        <row r="1013">
          <cell r="F1013">
            <v>890700942</v>
          </cell>
          <cell r="G1013" t="str">
            <v>ORTEGA</v>
          </cell>
          <cell r="H1013" t="str">
            <v>860034313</v>
          </cell>
          <cell r="I1013" t="str">
            <v>BANCO DAVIVIENDA S.A.</v>
          </cell>
          <cell r="J1013" t="str">
            <v>AHR</v>
          </cell>
          <cell r="K1013" t="str">
            <v>185075751</v>
          </cell>
          <cell r="L1013"/>
          <cell r="M1013">
            <v>57007943</v>
          </cell>
        </row>
        <row r="1014">
          <cell r="F1014">
            <v>809002637</v>
          </cell>
          <cell r="G1014" t="str">
            <v>PALOCABILDO</v>
          </cell>
          <cell r="H1014" t="str">
            <v>800037800</v>
          </cell>
          <cell r="I1014" t="str">
            <v>AGRARIO DE COLOMBIA S.A.</v>
          </cell>
          <cell r="J1014" t="str">
            <v>AHR</v>
          </cell>
          <cell r="K1014" t="str">
            <v>466243003635</v>
          </cell>
          <cell r="L1014"/>
          <cell r="M1014">
            <v>12984605</v>
          </cell>
        </row>
        <row r="1015">
          <cell r="F1015">
            <v>800100136</v>
          </cell>
          <cell r="G1015" t="str">
            <v>PIEDRAS</v>
          </cell>
          <cell r="H1015" t="str">
            <v>800037800</v>
          </cell>
          <cell r="I1015" t="str">
            <v>AGRARIO DE COLOMBIA S.A.</v>
          </cell>
          <cell r="J1015" t="str">
            <v>AHR</v>
          </cell>
          <cell r="K1015" t="str">
            <v>466413000997</v>
          </cell>
          <cell r="L1015"/>
          <cell r="M1015">
            <v>7989763</v>
          </cell>
        </row>
        <row r="1016">
          <cell r="F1016">
            <v>800100137</v>
          </cell>
          <cell r="G1016" t="str">
            <v>PLANADAS</v>
          </cell>
          <cell r="H1016" t="str">
            <v>800037800</v>
          </cell>
          <cell r="I1016" t="str">
            <v>AGRARIO DE COLOMBIA S.A.</v>
          </cell>
          <cell r="J1016" t="str">
            <v>AHR</v>
          </cell>
          <cell r="K1016" t="str">
            <v>466423017715</v>
          </cell>
          <cell r="L1016"/>
          <cell r="M1016">
            <v>83370528</v>
          </cell>
        </row>
        <row r="1017">
          <cell r="F1017">
            <v>890702038</v>
          </cell>
          <cell r="G1017" t="str">
            <v>PRADO</v>
          </cell>
          <cell r="H1017" t="str">
            <v>800037800</v>
          </cell>
          <cell r="I1017" t="str">
            <v>AGRARIO DE COLOMBIA S.A.</v>
          </cell>
          <cell r="J1017" t="str">
            <v>AHR</v>
          </cell>
          <cell r="K1017" t="str">
            <v>466453003492</v>
          </cell>
          <cell r="L1017"/>
          <cell r="M1017">
            <v>12801980</v>
          </cell>
        </row>
        <row r="1018">
          <cell r="F1018">
            <v>890701077</v>
          </cell>
          <cell r="G1018" t="str">
            <v>PURIFICACION</v>
          </cell>
          <cell r="H1018" t="str">
            <v>860002964</v>
          </cell>
          <cell r="I1018" t="str">
            <v>BANCO DE BOGOTA S. A.</v>
          </cell>
          <cell r="J1018" t="str">
            <v>CRR</v>
          </cell>
          <cell r="K1018" t="str">
            <v>652035437</v>
          </cell>
          <cell r="L1018"/>
          <cell r="M1018">
            <v>24700808</v>
          </cell>
        </row>
        <row r="1019">
          <cell r="F1019">
            <v>890702040</v>
          </cell>
          <cell r="G1019" t="str">
            <v>RIOBLANCO</v>
          </cell>
          <cell r="H1019" t="str">
            <v>800037800</v>
          </cell>
          <cell r="I1019" t="str">
            <v>AGRARIO DE COLOMBIA S.A.</v>
          </cell>
          <cell r="J1019" t="str">
            <v>AHR</v>
          </cell>
          <cell r="K1019" t="str">
            <v>466463008263</v>
          </cell>
          <cell r="L1019"/>
          <cell r="M1019">
            <v>57122142</v>
          </cell>
        </row>
        <row r="1020">
          <cell r="F1020">
            <v>890700911</v>
          </cell>
          <cell r="G1020" t="str">
            <v>RONCESVALLES</v>
          </cell>
          <cell r="H1020" t="str">
            <v>860003020</v>
          </cell>
          <cell r="I1020" t="str">
            <v>BANCO BBVA S.A.</v>
          </cell>
          <cell r="J1020" t="str">
            <v>CRR</v>
          </cell>
          <cell r="K1020" t="str">
            <v>0236000100011144</v>
          </cell>
          <cell r="L1020"/>
          <cell r="M1020">
            <v>8448736</v>
          </cell>
        </row>
        <row r="1021">
          <cell r="F1021">
            <v>800100138</v>
          </cell>
          <cell r="G1021" t="str">
            <v>ROVIRA</v>
          </cell>
          <cell r="H1021" t="str">
            <v>890903938</v>
          </cell>
          <cell r="I1021" t="str">
            <v>BANCOLOMBIA S.A.</v>
          </cell>
          <cell r="J1021" t="str">
            <v>AHR</v>
          </cell>
          <cell r="K1021" t="str">
            <v>86981334835</v>
          </cell>
          <cell r="L1021"/>
          <cell r="M1021">
            <v>42908017</v>
          </cell>
        </row>
        <row r="1022">
          <cell r="F1022">
            <v>800100140</v>
          </cell>
          <cell r="G1022" t="str">
            <v>SALDAÑA</v>
          </cell>
          <cell r="H1022" t="str">
            <v>890903938</v>
          </cell>
          <cell r="I1022" t="str">
            <v>BANCOLOMBIA S.A.</v>
          </cell>
          <cell r="J1022" t="str">
            <v>CRR</v>
          </cell>
          <cell r="K1022" t="str">
            <v>42708315126</v>
          </cell>
          <cell r="L1022"/>
          <cell r="M1022">
            <v>18267958</v>
          </cell>
        </row>
        <row r="1023">
          <cell r="F1023">
            <v>800100141</v>
          </cell>
          <cell r="G1023" t="str">
            <v>SAN ANTONIO</v>
          </cell>
          <cell r="H1023" t="str">
            <v>800037800</v>
          </cell>
          <cell r="I1023" t="str">
            <v>AGRARIO DE COLOMBIA S.A.</v>
          </cell>
          <cell r="J1023" t="str">
            <v>AHR</v>
          </cell>
          <cell r="K1023" t="str">
            <v>466523000305</v>
          </cell>
          <cell r="L1023"/>
          <cell r="M1023">
            <v>28144222</v>
          </cell>
        </row>
        <row r="1024">
          <cell r="F1024">
            <v>890700842</v>
          </cell>
          <cell r="G1024" t="str">
            <v>SAN LUIS</v>
          </cell>
          <cell r="H1024" t="str">
            <v>800037800</v>
          </cell>
          <cell r="I1024" t="str">
            <v>AGRARIO DE COLOMBIA S.A.</v>
          </cell>
          <cell r="J1024" t="str">
            <v>AHR</v>
          </cell>
          <cell r="K1024" t="str">
            <v>466533001911</v>
          </cell>
          <cell r="L1024"/>
          <cell r="M1024">
            <v>18959475</v>
          </cell>
        </row>
        <row r="1025">
          <cell r="F1025">
            <v>890072044</v>
          </cell>
          <cell r="G1025" t="str">
            <v>SANTA ISABEL</v>
          </cell>
          <cell r="H1025" t="str">
            <v>800037800</v>
          </cell>
          <cell r="I1025" t="str">
            <v>AGRARIO DE COLOMBIA S.A.</v>
          </cell>
          <cell r="J1025" t="str">
            <v>AHR</v>
          </cell>
          <cell r="K1025" t="str">
            <v>466543002142</v>
          </cell>
          <cell r="L1025"/>
          <cell r="M1025">
            <v>8172340</v>
          </cell>
        </row>
        <row r="1026">
          <cell r="F1026">
            <v>890700978</v>
          </cell>
          <cell r="G1026" t="str">
            <v>SUAREZ</v>
          </cell>
          <cell r="H1026" t="str">
            <v>800037800</v>
          </cell>
          <cell r="I1026" t="str">
            <v>AGRARIO DE COLOMBIA S.A.</v>
          </cell>
          <cell r="J1026" t="str">
            <v>AHR</v>
          </cell>
          <cell r="K1026" t="str">
            <v>466573003054</v>
          </cell>
          <cell r="L1026"/>
          <cell r="M1026">
            <v>4357107</v>
          </cell>
        </row>
        <row r="1027">
          <cell r="F1027">
            <v>800100143</v>
          </cell>
          <cell r="G1027" t="str">
            <v>VALLE DE SAN JUAN</v>
          </cell>
          <cell r="H1027" t="str">
            <v>860034313</v>
          </cell>
          <cell r="I1027" t="str">
            <v>BANCO DAVIVIENDA S.A.</v>
          </cell>
          <cell r="J1027" t="str">
            <v>CRR</v>
          </cell>
          <cell r="K1027" t="str">
            <v>224115501</v>
          </cell>
          <cell r="L1027"/>
          <cell r="M1027">
            <v>7862570</v>
          </cell>
        </row>
        <row r="1028">
          <cell r="F1028">
            <v>800100144</v>
          </cell>
          <cell r="G1028" t="str">
            <v>VENADILLO</v>
          </cell>
          <cell r="H1028" t="str">
            <v>800037800</v>
          </cell>
          <cell r="I1028" t="str">
            <v>AGRARIO DE COLOMBIA S.A.</v>
          </cell>
          <cell r="J1028" t="str">
            <v>AHR</v>
          </cell>
          <cell r="K1028" t="str">
            <v>466703002683</v>
          </cell>
          <cell r="L1028"/>
          <cell r="M1028">
            <v>17346872</v>
          </cell>
        </row>
        <row r="1029">
          <cell r="F1029">
            <v>800100145</v>
          </cell>
          <cell r="G1029" t="str">
            <v>VILLAHERMOSA</v>
          </cell>
          <cell r="H1029" t="str">
            <v>800037800</v>
          </cell>
          <cell r="I1029" t="str">
            <v>AGRARIO DE COLOMBIA S.A.</v>
          </cell>
          <cell r="J1029" t="str">
            <v>AHR</v>
          </cell>
          <cell r="K1029" t="str">
            <v>466283001562</v>
          </cell>
          <cell r="L1029"/>
          <cell r="M1029">
            <v>13300028</v>
          </cell>
        </row>
        <row r="1030">
          <cell r="F1030">
            <v>800100147</v>
          </cell>
          <cell r="G1030" t="str">
            <v>VILLARRICA</v>
          </cell>
          <cell r="H1030" t="str">
            <v>800037800</v>
          </cell>
          <cell r="I1030" t="str">
            <v>AGRARIO DE COLOMBIA S.A.</v>
          </cell>
          <cell r="J1030" t="str">
            <v>AHR</v>
          </cell>
          <cell r="K1030" t="str">
            <v>466323002303</v>
          </cell>
          <cell r="L1030"/>
          <cell r="M1030">
            <v>7486324</v>
          </cell>
        </row>
        <row r="1031">
          <cell r="F1031">
            <v>891901079</v>
          </cell>
          <cell r="G1031" t="str">
            <v>ALCALA</v>
          </cell>
          <cell r="H1031" t="str">
            <v>800037800</v>
          </cell>
          <cell r="I1031" t="str">
            <v>AGRARIO DE COLOMBIA S.A.</v>
          </cell>
          <cell r="J1031" t="str">
            <v>AHR</v>
          </cell>
          <cell r="K1031" t="str">
            <v>469013006049</v>
          </cell>
          <cell r="L1031"/>
          <cell r="M1031">
            <v>16842645</v>
          </cell>
        </row>
        <row r="1032">
          <cell r="F1032">
            <v>891900443</v>
          </cell>
          <cell r="G1032" t="str">
            <v>ANDALUCIA</v>
          </cell>
          <cell r="H1032" t="str">
            <v>890300279</v>
          </cell>
          <cell r="I1032" t="str">
            <v>BANCO DE OCCIDENTE</v>
          </cell>
          <cell r="J1032" t="str">
            <v>CRR</v>
          </cell>
          <cell r="K1032" t="str">
            <v>040020349</v>
          </cell>
          <cell r="L1032"/>
          <cell r="M1032">
            <v>15485039</v>
          </cell>
        </row>
        <row r="1033">
          <cell r="F1033">
            <v>800100532</v>
          </cell>
          <cell r="G1033" t="str">
            <v>ANSERMANUEVO</v>
          </cell>
          <cell r="H1033" t="str">
            <v>890903938</v>
          </cell>
          <cell r="I1033" t="str">
            <v>BANCOLOMBIA S.A.</v>
          </cell>
          <cell r="J1033" t="str">
            <v>CRR</v>
          </cell>
          <cell r="K1033" t="str">
            <v>72808232253</v>
          </cell>
          <cell r="L1033"/>
          <cell r="M1033">
            <v>19652554</v>
          </cell>
        </row>
        <row r="1034">
          <cell r="F1034">
            <v>891901019</v>
          </cell>
          <cell r="G1034" t="str">
            <v>ARGELIA</v>
          </cell>
          <cell r="H1034" t="str">
            <v>860034313</v>
          </cell>
          <cell r="I1034" t="str">
            <v>BANCO DAVIVIENDA S.A.</v>
          </cell>
          <cell r="J1034" t="str">
            <v>CRR</v>
          </cell>
          <cell r="K1034" t="str">
            <v>147016646</v>
          </cell>
          <cell r="L1034"/>
          <cell r="M1034">
            <v>6788287</v>
          </cell>
        </row>
        <row r="1035">
          <cell r="F1035">
            <v>891900945</v>
          </cell>
          <cell r="G1035" t="str">
            <v>BOLIVAR</v>
          </cell>
          <cell r="H1035" t="str">
            <v>890903938</v>
          </cell>
          <cell r="I1035" t="str">
            <v>BANCOLOMBIA S.A.</v>
          </cell>
          <cell r="J1035" t="str">
            <v>CRR</v>
          </cell>
          <cell r="K1035" t="str">
            <v>73208207855</v>
          </cell>
          <cell r="L1035"/>
          <cell r="M1035">
            <v>19666058</v>
          </cell>
        </row>
        <row r="1036">
          <cell r="F1036">
            <v>891900353</v>
          </cell>
          <cell r="G1036" t="str">
            <v>BUGALAGRANDE</v>
          </cell>
          <cell r="H1036" t="str">
            <v>890903938</v>
          </cell>
          <cell r="I1036" t="str">
            <v>BANCOLOMBIA S.A.</v>
          </cell>
          <cell r="J1036" t="str">
            <v>CRR</v>
          </cell>
          <cell r="K1036" t="str">
            <v>85408236337</v>
          </cell>
          <cell r="L1036"/>
          <cell r="M1036">
            <v>23448991</v>
          </cell>
        </row>
        <row r="1037">
          <cell r="F1037">
            <v>891900660</v>
          </cell>
          <cell r="G1037" t="str">
            <v>CAICEDONIA</v>
          </cell>
          <cell r="H1037" t="str">
            <v>860034313</v>
          </cell>
          <cell r="I1037" t="str">
            <v>BANCO DAVIVIENDA S.A.</v>
          </cell>
          <cell r="J1037" t="str">
            <v>CRR</v>
          </cell>
          <cell r="K1037" t="str">
            <v>119035749</v>
          </cell>
          <cell r="L1037"/>
          <cell r="M1037">
            <v>23933386</v>
          </cell>
        </row>
        <row r="1038">
          <cell r="F1038">
            <v>890309611</v>
          </cell>
          <cell r="G1038" t="str">
            <v>CALIMA EL DARIEN</v>
          </cell>
          <cell r="H1038" t="str">
            <v>800037800</v>
          </cell>
          <cell r="I1038" t="str">
            <v>AGRARIO DE COLOMBIA S.A.</v>
          </cell>
          <cell r="J1038" t="str">
            <v>AHR</v>
          </cell>
          <cell r="K1038" t="str">
            <v>469643005369</v>
          </cell>
          <cell r="L1038"/>
          <cell r="M1038">
            <v>16981441</v>
          </cell>
        </row>
        <row r="1039">
          <cell r="F1039">
            <v>891380038</v>
          </cell>
          <cell r="G1039" t="str">
            <v>CANDELARIA</v>
          </cell>
          <cell r="H1039" t="str">
            <v>860002964</v>
          </cell>
          <cell r="I1039" t="str">
            <v>BANCO DE BOGOTA S. A.</v>
          </cell>
          <cell r="J1039" t="str">
            <v>CRR</v>
          </cell>
          <cell r="K1039" t="str">
            <v>289310054</v>
          </cell>
          <cell r="L1039"/>
          <cell r="M1039">
            <v>108596544</v>
          </cell>
        </row>
        <row r="1040">
          <cell r="F1040">
            <v>800100514</v>
          </cell>
          <cell r="G1040" t="str">
            <v>DAGUA</v>
          </cell>
          <cell r="H1040" t="str">
            <v>800037800</v>
          </cell>
          <cell r="I1040" t="str">
            <v>AGRARIO DE COLOMBIA S.A.</v>
          </cell>
          <cell r="J1040" t="str">
            <v>AHR</v>
          </cell>
          <cell r="K1040" t="str">
            <v>469763010676</v>
          </cell>
          <cell r="L1040"/>
          <cell r="M1040">
            <v>49536904</v>
          </cell>
        </row>
        <row r="1041">
          <cell r="F1041">
            <v>800100518</v>
          </cell>
          <cell r="G1041" t="str">
            <v>EL AGUILA</v>
          </cell>
          <cell r="H1041" t="str">
            <v>800037800</v>
          </cell>
          <cell r="I1041" t="str">
            <v>AGRARIO DE COLOMBIA S.A.</v>
          </cell>
          <cell r="J1041" t="str">
            <v>AHR</v>
          </cell>
          <cell r="K1041" t="str">
            <v>469263002871</v>
          </cell>
          <cell r="L1041"/>
          <cell r="M1041">
            <v>10263084</v>
          </cell>
        </row>
        <row r="1042">
          <cell r="F1042">
            <v>800100515</v>
          </cell>
          <cell r="G1042" t="str">
            <v>EL CAIRO</v>
          </cell>
          <cell r="H1042" t="str">
            <v>860034313</v>
          </cell>
          <cell r="I1042" t="str">
            <v>BANCO DAVIVIENDA S.A.</v>
          </cell>
          <cell r="J1042" t="str">
            <v>CRR</v>
          </cell>
          <cell r="K1042" t="str">
            <v>128769999839</v>
          </cell>
          <cell r="L1042"/>
          <cell r="M1042">
            <v>7887122</v>
          </cell>
        </row>
        <row r="1043">
          <cell r="F1043">
            <v>800100533</v>
          </cell>
          <cell r="G1043" t="str">
            <v>EL CERRITO</v>
          </cell>
          <cell r="H1043" t="str">
            <v>860002964</v>
          </cell>
          <cell r="I1043" t="str">
            <v>BANCO DE BOGOTA S. A.</v>
          </cell>
          <cell r="J1043" t="str">
            <v>CRR</v>
          </cell>
          <cell r="K1043" t="str">
            <v>287018576</v>
          </cell>
          <cell r="L1043"/>
          <cell r="M1043">
            <v>46431441</v>
          </cell>
        </row>
        <row r="1044">
          <cell r="F1044">
            <v>891901223</v>
          </cell>
          <cell r="G1044" t="str">
            <v>EL DOVIO</v>
          </cell>
          <cell r="H1044" t="str">
            <v>860034313</v>
          </cell>
          <cell r="I1044" t="str">
            <v>BANCO DAVIVIENDA S.A.</v>
          </cell>
          <cell r="J1044" t="str">
            <v>CRR</v>
          </cell>
          <cell r="K1044" t="str">
            <v>397010117</v>
          </cell>
          <cell r="L1044"/>
          <cell r="M1044">
            <v>15514335</v>
          </cell>
        </row>
        <row r="1045">
          <cell r="F1045">
            <v>800100519</v>
          </cell>
          <cell r="G1045" t="str">
            <v>FLORIDA</v>
          </cell>
          <cell r="H1045" t="str">
            <v>860002964</v>
          </cell>
          <cell r="I1045" t="str">
            <v>BANCO DE BOGOTA S. A.</v>
          </cell>
          <cell r="J1045" t="str">
            <v>CRR</v>
          </cell>
          <cell r="K1045" t="str">
            <v>314039959</v>
          </cell>
          <cell r="L1045"/>
          <cell r="M1045">
            <v>52890684</v>
          </cell>
        </row>
        <row r="1046">
          <cell r="F1046">
            <v>800100520</v>
          </cell>
          <cell r="G1046" t="str">
            <v>GINEBRA</v>
          </cell>
          <cell r="H1046" t="str">
            <v>860002964</v>
          </cell>
          <cell r="I1046" t="str">
            <v>BANCO DE BOGOTA S. A.</v>
          </cell>
          <cell r="J1046" t="str">
            <v>CRR</v>
          </cell>
          <cell r="K1046" t="str">
            <v>346118045</v>
          </cell>
          <cell r="L1046"/>
          <cell r="M1046">
            <v>21103607</v>
          </cell>
        </row>
        <row r="1047">
          <cell r="F1047">
            <v>891380089</v>
          </cell>
          <cell r="G1047" t="str">
            <v>GUACARI</v>
          </cell>
          <cell r="H1047" t="str">
            <v>860002964</v>
          </cell>
          <cell r="I1047" t="str">
            <v>BANCO DE BOGOTA S. A.</v>
          </cell>
          <cell r="J1047" t="str">
            <v>CRR</v>
          </cell>
          <cell r="K1047" t="str">
            <v>352018832</v>
          </cell>
          <cell r="L1047"/>
          <cell r="M1047">
            <v>33645089</v>
          </cell>
        </row>
        <row r="1048">
          <cell r="F1048">
            <v>800100521</v>
          </cell>
          <cell r="G1048" t="str">
            <v>LA CUMBRE</v>
          </cell>
          <cell r="H1048" t="str">
            <v>860002964</v>
          </cell>
          <cell r="I1048" t="str">
            <v>BANCO DE BOGOTA S. A.</v>
          </cell>
          <cell r="J1048" t="str">
            <v>CRR</v>
          </cell>
          <cell r="K1048" t="str">
            <v>648044196</v>
          </cell>
          <cell r="L1048"/>
          <cell r="M1048">
            <v>13964512</v>
          </cell>
        </row>
        <row r="1049">
          <cell r="F1049">
            <v>891901109</v>
          </cell>
          <cell r="G1049" t="str">
            <v>LA UNION</v>
          </cell>
          <cell r="H1049" t="str">
            <v>890903938</v>
          </cell>
          <cell r="I1049" t="str">
            <v>BANCOLOMBIA S.A.</v>
          </cell>
          <cell r="J1049" t="str">
            <v>CRR</v>
          </cell>
          <cell r="K1049" t="str">
            <v>73330178165</v>
          </cell>
          <cell r="L1049"/>
          <cell r="M1049">
            <v>30809745</v>
          </cell>
        </row>
        <row r="1050">
          <cell r="F1050">
            <v>800100524</v>
          </cell>
          <cell r="G1050" t="str">
            <v>LA VICTORIA</v>
          </cell>
          <cell r="H1050" t="str">
            <v>860002964</v>
          </cell>
          <cell r="I1050" t="str">
            <v>BANCO DE BOGOTA S. A.</v>
          </cell>
          <cell r="J1050" t="str">
            <v>CRR</v>
          </cell>
          <cell r="K1050" t="str">
            <v>400031647</v>
          </cell>
          <cell r="L1050"/>
          <cell r="M1050">
            <v>11224783</v>
          </cell>
        </row>
        <row r="1051">
          <cell r="F1051">
            <v>891900902</v>
          </cell>
          <cell r="G1051" t="str">
            <v>OBANDO</v>
          </cell>
          <cell r="H1051" t="str">
            <v>860034313</v>
          </cell>
          <cell r="I1051" t="str">
            <v>BANCO DAVIVIENDA S.A.</v>
          </cell>
          <cell r="J1051" t="str">
            <v>CRR</v>
          </cell>
          <cell r="K1051" t="str">
            <v>069009405</v>
          </cell>
          <cell r="L1051"/>
          <cell r="M1051">
            <v>11627476</v>
          </cell>
        </row>
        <row r="1052">
          <cell r="F1052">
            <v>891380115</v>
          </cell>
          <cell r="G1052" t="str">
            <v>PRADERA</v>
          </cell>
          <cell r="H1052" t="str">
            <v>890903938</v>
          </cell>
          <cell r="I1052" t="str">
            <v>BANCOLOMBIA S.A.</v>
          </cell>
          <cell r="J1052" t="str">
            <v>CRR</v>
          </cell>
          <cell r="K1052" t="str">
            <v>86408172571</v>
          </cell>
          <cell r="L1052"/>
          <cell r="M1052">
            <v>51927137</v>
          </cell>
        </row>
        <row r="1053">
          <cell r="F1053">
            <v>891902191</v>
          </cell>
          <cell r="G1053" t="str">
            <v>RESTREPO</v>
          </cell>
          <cell r="H1053" t="str">
            <v>860034313</v>
          </cell>
          <cell r="I1053" t="str">
            <v>BANCO DAVIVIENDA S.A.</v>
          </cell>
          <cell r="J1053" t="str">
            <v>CRR</v>
          </cell>
          <cell r="K1053" t="str">
            <v>115015844</v>
          </cell>
          <cell r="L1053"/>
          <cell r="M1053">
            <v>19038593</v>
          </cell>
        </row>
        <row r="1054">
          <cell r="F1054">
            <v>891900357</v>
          </cell>
          <cell r="G1054" t="str">
            <v>RIOFRIO</v>
          </cell>
          <cell r="H1054" t="str">
            <v>890903938</v>
          </cell>
          <cell r="I1054" t="str">
            <v>BANCOLOMBIA S.A.</v>
          </cell>
          <cell r="J1054" t="str">
            <v>CRR</v>
          </cell>
          <cell r="K1054" t="str">
            <v>87408251500</v>
          </cell>
          <cell r="L1054"/>
          <cell r="M1054">
            <v>16202860</v>
          </cell>
        </row>
        <row r="1055">
          <cell r="F1055">
            <v>891900289</v>
          </cell>
          <cell r="G1055" t="str">
            <v>ROLDANILLO</v>
          </cell>
          <cell r="H1055" t="str">
            <v>890903938</v>
          </cell>
          <cell r="I1055" t="str">
            <v>BANCOLOMBIA S.A.</v>
          </cell>
          <cell r="J1055" t="str">
            <v>CRR</v>
          </cell>
          <cell r="K1055" t="str">
            <v>73208256457</v>
          </cell>
          <cell r="L1055"/>
          <cell r="M1055">
            <v>29558614</v>
          </cell>
        </row>
        <row r="1056">
          <cell r="F1056">
            <v>800100526</v>
          </cell>
          <cell r="G1056" t="str">
            <v>SAN PEDRO</v>
          </cell>
          <cell r="H1056" t="str">
            <v>890300279</v>
          </cell>
          <cell r="I1056" t="str">
            <v>BANCO DE OCCIDENTE</v>
          </cell>
          <cell r="J1056" t="str">
            <v>CRR</v>
          </cell>
          <cell r="K1056" t="str">
            <v>040020323</v>
          </cell>
          <cell r="L1056"/>
          <cell r="M1056">
            <v>14883693</v>
          </cell>
        </row>
        <row r="1057">
          <cell r="F1057">
            <v>800100527</v>
          </cell>
          <cell r="G1057" t="str">
            <v>SEVILLA</v>
          </cell>
          <cell r="H1057" t="str">
            <v>860002964</v>
          </cell>
          <cell r="I1057" t="str">
            <v>BANCO DE BOGOTA S. A.</v>
          </cell>
          <cell r="J1057" t="str">
            <v>CRR</v>
          </cell>
          <cell r="K1057" t="str">
            <v>588192591</v>
          </cell>
          <cell r="L1057"/>
          <cell r="M1057">
            <v>33360133</v>
          </cell>
        </row>
        <row r="1058">
          <cell r="F1058">
            <v>891900985</v>
          </cell>
          <cell r="G1058" t="str">
            <v>TORO</v>
          </cell>
          <cell r="H1058" t="str">
            <v>800037800</v>
          </cell>
          <cell r="I1058" t="str">
            <v>AGRARIO DE COLOMBIA S.A.</v>
          </cell>
          <cell r="J1058" t="str">
            <v>AHR</v>
          </cell>
          <cell r="K1058" t="str">
            <v>469743004998</v>
          </cell>
          <cell r="L1058"/>
          <cell r="M1058">
            <v>16941155</v>
          </cell>
        </row>
        <row r="1059">
          <cell r="F1059">
            <v>891900764</v>
          </cell>
          <cell r="G1059" t="str">
            <v>TRUJILLO</v>
          </cell>
          <cell r="H1059" t="str">
            <v>800037800</v>
          </cell>
          <cell r="I1059" t="str">
            <v>AGRARIO DE COLOMBIA S.A.</v>
          </cell>
          <cell r="J1059" t="str">
            <v>AHR</v>
          </cell>
          <cell r="K1059" t="str">
            <v>469523005330</v>
          </cell>
          <cell r="L1059"/>
          <cell r="M1059">
            <v>22239061</v>
          </cell>
        </row>
        <row r="1060">
          <cell r="F1060">
            <v>800100529</v>
          </cell>
          <cell r="G1060" t="str">
            <v>ULLOA</v>
          </cell>
          <cell r="H1060" t="str">
            <v>800037800</v>
          </cell>
          <cell r="I1060" t="str">
            <v>AGRARIO DE COLOMBIA S.A.</v>
          </cell>
          <cell r="J1060" t="str">
            <v>AHR</v>
          </cell>
          <cell r="K1060" t="str">
            <v>469823001124</v>
          </cell>
          <cell r="L1060"/>
          <cell r="M1060">
            <v>5099854</v>
          </cell>
        </row>
        <row r="1061">
          <cell r="F1061">
            <v>891901155</v>
          </cell>
          <cell r="G1061" t="str">
            <v>VERSALLES</v>
          </cell>
          <cell r="H1061" t="str">
            <v>860034313</v>
          </cell>
          <cell r="I1061" t="str">
            <v>BANCO DAVIVIENDA S.A.</v>
          </cell>
          <cell r="J1061" t="str">
            <v>CRR</v>
          </cell>
          <cell r="K1061" t="str">
            <v>068009273</v>
          </cell>
          <cell r="L1061"/>
          <cell r="M1061">
            <v>7965705</v>
          </cell>
        </row>
        <row r="1062">
          <cell r="F1062">
            <v>800243022</v>
          </cell>
          <cell r="G1062" t="str">
            <v>VIJES</v>
          </cell>
          <cell r="H1062" t="str">
            <v>860002964</v>
          </cell>
          <cell r="I1062" t="str">
            <v>BANCO DE BOGOTA S. A.</v>
          </cell>
          <cell r="J1062" t="str">
            <v>CRR</v>
          </cell>
          <cell r="K1062" t="str">
            <v>648045334</v>
          </cell>
          <cell r="L1062"/>
          <cell r="M1062">
            <v>10839832</v>
          </cell>
        </row>
        <row r="1063">
          <cell r="F1063">
            <v>800100531</v>
          </cell>
          <cell r="G1063" t="str">
            <v>YOTOCO</v>
          </cell>
          <cell r="H1063" t="str">
            <v>860003020</v>
          </cell>
          <cell r="I1063" t="str">
            <v>BANCO BBVA S.A.</v>
          </cell>
          <cell r="J1063" t="str">
            <v>AHR</v>
          </cell>
          <cell r="K1063" t="str">
            <v>861300081769</v>
          </cell>
          <cell r="L1063"/>
          <cell r="M1063">
            <v>16827176</v>
          </cell>
        </row>
        <row r="1064">
          <cell r="F1064">
            <v>891900624</v>
          </cell>
          <cell r="G1064" t="str">
            <v>ZARZAL</v>
          </cell>
          <cell r="H1064" t="str">
            <v>860034313</v>
          </cell>
          <cell r="I1064" t="str">
            <v>BANCO DAVIVIENDA S.A.</v>
          </cell>
          <cell r="J1064" t="str">
            <v>CRR</v>
          </cell>
          <cell r="K1064" t="str">
            <v>393037882</v>
          </cell>
          <cell r="L1064"/>
          <cell r="M1064">
            <v>35369065</v>
          </cell>
        </row>
        <row r="1065">
          <cell r="F1065">
            <v>800102504</v>
          </cell>
          <cell r="G1065" t="str">
            <v>ARAUCA</v>
          </cell>
          <cell r="H1065" t="str">
            <v>860034313</v>
          </cell>
          <cell r="I1065" t="str">
            <v>BANCO DAVIVIENDA S.A.</v>
          </cell>
          <cell r="J1065" t="str">
            <v>AHR</v>
          </cell>
          <cell r="K1065" t="str">
            <v>159550490</v>
          </cell>
          <cell r="L1065"/>
          <cell r="M1065">
            <v>217695475</v>
          </cell>
        </row>
        <row r="1066">
          <cell r="F1066">
            <v>892099494</v>
          </cell>
          <cell r="G1066" t="str">
            <v>ARAUQUITA</v>
          </cell>
          <cell r="H1066" t="str">
            <v>800037800</v>
          </cell>
          <cell r="I1066" t="str">
            <v>AGRARIO DE COLOMBIA S.A.</v>
          </cell>
          <cell r="J1066" t="str">
            <v>AHR</v>
          </cell>
          <cell r="K1066" t="str">
            <v>473053020130</v>
          </cell>
          <cell r="L1066"/>
          <cell r="M1066">
            <v>143553347</v>
          </cell>
        </row>
        <row r="1067">
          <cell r="F1067">
            <v>800014434</v>
          </cell>
          <cell r="G1067" t="str">
            <v>CRAVO NORTE</v>
          </cell>
          <cell r="H1067" t="str">
            <v>800037800</v>
          </cell>
          <cell r="I1067" t="str">
            <v>AGRARIO DE COLOMBIA S.A.</v>
          </cell>
          <cell r="J1067" t="str">
            <v>AHR</v>
          </cell>
          <cell r="K1067" t="str">
            <v>473103002082</v>
          </cell>
          <cell r="L1067"/>
          <cell r="M1067">
            <v>8136176</v>
          </cell>
        </row>
        <row r="1068">
          <cell r="F1068">
            <v>800136069</v>
          </cell>
          <cell r="G1068" t="str">
            <v>FORTUL</v>
          </cell>
          <cell r="H1068" t="str">
            <v>800037800</v>
          </cell>
          <cell r="I1068" t="str">
            <v>AGRARIO DE COLOMBIA S.A.</v>
          </cell>
          <cell r="J1068" t="str">
            <v>AHR</v>
          </cell>
          <cell r="K1068" t="str">
            <v>473153008782</v>
          </cell>
          <cell r="L1068"/>
          <cell r="M1068">
            <v>63752200</v>
          </cell>
        </row>
        <row r="1069">
          <cell r="F1069">
            <v>800102798</v>
          </cell>
          <cell r="G1069" t="str">
            <v>PUERTO RONDON</v>
          </cell>
          <cell r="H1069" t="str">
            <v>800037800</v>
          </cell>
          <cell r="I1069" t="str">
            <v>AGRARIO DE COLOMBIA S.A.</v>
          </cell>
          <cell r="J1069" t="str">
            <v>AHR</v>
          </cell>
          <cell r="K1069" t="str">
            <v>473503000674</v>
          </cell>
          <cell r="L1069"/>
          <cell r="M1069">
            <v>8699617</v>
          </cell>
        </row>
        <row r="1070">
          <cell r="F1070">
            <v>800102799</v>
          </cell>
          <cell r="G1070" t="str">
            <v>SARAVENA</v>
          </cell>
          <cell r="H1070" t="str">
            <v>860003020</v>
          </cell>
          <cell r="I1070" t="str">
            <v>BANCO BBVA S.A.</v>
          </cell>
          <cell r="J1070" t="str">
            <v>CRR</v>
          </cell>
          <cell r="K1070" t="str">
            <v>0810000100001834</v>
          </cell>
          <cell r="L1070"/>
          <cell r="M1070">
            <v>128027243</v>
          </cell>
        </row>
        <row r="1071">
          <cell r="F1071">
            <v>800102801</v>
          </cell>
          <cell r="G1071" t="str">
            <v>TAME</v>
          </cell>
          <cell r="H1071" t="str">
            <v>800037800</v>
          </cell>
          <cell r="I1071" t="str">
            <v>AGRARIO DE COLOMBIA S.A.</v>
          </cell>
          <cell r="J1071" t="str">
            <v>AHR</v>
          </cell>
          <cell r="K1071" t="str">
            <v>473703017555</v>
          </cell>
          <cell r="L1071"/>
          <cell r="M1071">
            <v>169354485</v>
          </cell>
        </row>
        <row r="1072">
          <cell r="F1072">
            <v>891855200</v>
          </cell>
          <cell r="G1072" t="str">
            <v>AGUAZUL</v>
          </cell>
          <cell r="H1072" t="str">
            <v>860002964</v>
          </cell>
          <cell r="I1072" t="str">
            <v>BANCO DE BOGOTA S. A.</v>
          </cell>
          <cell r="J1072" t="str">
            <v>CRR</v>
          </cell>
          <cell r="K1072" t="str">
            <v>120028725</v>
          </cell>
          <cell r="L1072"/>
          <cell r="M1072">
            <v>58042371</v>
          </cell>
        </row>
        <row r="1073">
          <cell r="F1073">
            <v>800086017</v>
          </cell>
          <cell r="G1073" t="str">
            <v>CHAMEZA</v>
          </cell>
          <cell r="H1073" t="str">
            <v>800037800</v>
          </cell>
          <cell r="I1073" t="str">
            <v>AGRARIO DE COLOMBIA S.A.</v>
          </cell>
          <cell r="J1073" t="str">
            <v>AHR</v>
          </cell>
          <cell r="K1073" t="str">
            <v>415543002963</v>
          </cell>
          <cell r="L1073"/>
          <cell r="M1073">
            <v>3216769</v>
          </cell>
        </row>
        <row r="1074">
          <cell r="F1074">
            <v>800012638</v>
          </cell>
          <cell r="G1074" t="str">
            <v>HATO COROZAL</v>
          </cell>
          <cell r="H1074" t="str">
            <v>800037800</v>
          </cell>
          <cell r="I1074" t="str">
            <v>AGRARIO DE COLOMBIA S.A.</v>
          </cell>
          <cell r="J1074" t="str">
            <v>AHR</v>
          </cell>
          <cell r="K1074" t="str">
            <v>486103003369</v>
          </cell>
          <cell r="L1074"/>
          <cell r="M1074">
            <v>42155807</v>
          </cell>
        </row>
        <row r="1075">
          <cell r="F1075">
            <v>800103657</v>
          </cell>
          <cell r="G1075" t="str">
            <v>LA SALINA</v>
          </cell>
          <cell r="H1075" t="str">
            <v>860003020</v>
          </cell>
          <cell r="I1075" t="str">
            <v>BANCO BBVA S.A.</v>
          </cell>
          <cell r="J1075" t="str">
            <v>CRR</v>
          </cell>
          <cell r="K1075" t="str">
            <v>841002702</v>
          </cell>
          <cell r="L1075"/>
          <cell r="M1075">
            <v>2203446</v>
          </cell>
        </row>
        <row r="1076">
          <cell r="F1076">
            <v>800008456</v>
          </cell>
          <cell r="G1076" t="str">
            <v>MANI</v>
          </cell>
          <cell r="H1076" t="str">
            <v>800037800</v>
          </cell>
          <cell r="I1076" t="str">
            <v>AGRARIO DE COLOMBIA S.A.</v>
          </cell>
          <cell r="J1076" t="str">
            <v>AHR</v>
          </cell>
          <cell r="K1076" t="str">
            <v>486153009457</v>
          </cell>
          <cell r="L1076"/>
          <cell r="M1076">
            <v>29089856</v>
          </cell>
        </row>
        <row r="1077">
          <cell r="F1077">
            <v>891857824</v>
          </cell>
          <cell r="G1077" t="str">
            <v>MONTERREY</v>
          </cell>
          <cell r="H1077" t="str">
            <v>800037800</v>
          </cell>
          <cell r="I1077" t="str">
            <v>AGRARIO DE COLOMBIA S.A.</v>
          </cell>
          <cell r="J1077" t="str">
            <v>AHR</v>
          </cell>
          <cell r="K1077" t="str">
            <v>486203011873</v>
          </cell>
          <cell r="L1077"/>
          <cell r="M1077">
            <v>23944897</v>
          </cell>
        </row>
        <row r="1078">
          <cell r="F1078">
            <v>800099425</v>
          </cell>
          <cell r="G1078" t="str">
            <v>NUNCHIA</v>
          </cell>
          <cell r="H1078" t="str">
            <v>800037800</v>
          </cell>
          <cell r="I1078" t="str">
            <v>AGRARIO DE COLOMBIA S.A.</v>
          </cell>
          <cell r="J1078" t="str">
            <v>AHR</v>
          </cell>
          <cell r="K1078" t="str">
            <v>486233002909</v>
          </cell>
          <cell r="L1078"/>
          <cell r="M1078">
            <v>19935151</v>
          </cell>
        </row>
        <row r="1079">
          <cell r="F1079">
            <v>892099392</v>
          </cell>
          <cell r="G1079" t="str">
            <v>OROCUE</v>
          </cell>
          <cell r="H1079" t="str">
            <v>800037800</v>
          </cell>
          <cell r="I1079" t="str">
            <v>AGRARIO DE COLOMBIA S.A.</v>
          </cell>
          <cell r="J1079" t="str">
            <v>AHR</v>
          </cell>
          <cell r="K1079" t="str">
            <v>486303005331</v>
          </cell>
          <cell r="L1079"/>
          <cell r="M1079">
            <v>29431780</v>
          </cell>
        </row>
        <row r="1080">
          <cell r="F1080">
            <v>800103659</v>
          </cell>
          <cell r="G1080" t="str">
            <v>PAZ DE ARIPORO</v>
          </cell>
          <cell r="H1080" t="str">
            <v>800037800</v>
          </cell>
          <cell r="I1080" t="str">
            <v>AGRARIO DE COLOMBIA S.A.</v>
          </cell>
          <cell r="J1080" t="str">
            <v>AHR</v>
          </cell>
          <cell r="K1080" t="str">
            <v>486453013936</v>
          </cell>
          <cell r="L1080"/>
          <cell r="M1080">
            <v>91507395</v>
          </cell>
        </row>
        <row r="1081">
          <cell r="F1081">
            <v>800099429</v>
          </cell>
          <cell r="G1081" t="str">
            <v>PORE</v>
          </cell>
          <cell r="H1081" t="str">
            <v>800037800</v>
          </cell>
          <cell r="I1081" t="str">
            <v>AGRARIO DE COLOMBIA S.A.</v>
          </cell>
          <cell r="J1081" t="str">
            <v>AHR</v>
          </cell>
          <cell r="K1081" t="str">
            <v>486463006156</v>
          </cell>
          <cell r="L1081"/>
          <cell r="M1081">
            <v>26071319</v>
          </cell>
        </row>
        <row r="1082">
          <cell r="F1082">
            <v>800103661</v>
          </cell>
          <cell r="G1082" t="str">
            <v>RECETOR</v>
          </cell>
          <cell r="H1082" t="str">
            <v>800037800</v>
          </cell>
          <cell r="I1082" t="str">
            <v>AGRARIO DE COLOMBIA S.A.</v>
          </cell>
          <cell r="J1082" t="str">
            <v>AHR</v>
          </cell>
          <cell r="K1082" t="str">
            <v>415543002947</v>
          </cell>
          <cell r="L1082"/>
          <cell r="M1082">
            <v>1845517</v>
          </cell>
        </row>
        <row r="1083">
          <cell r="F1083">
            <v>891857823</v>
          </cell>
          <cell r="G1083" t="str">
            <v>SABANALARGA</v>
          </cell>
          <cell r="H1083" t="str">
            <v>800037800</v>
          </cell>
          <cell r="I1083" t="str">
            <v>AGRARIO DE COLOMBIA S.A.</v>
          </cell>
          <cell r="J1083" t="str">
            <v>AHR</v>
          </cell>
          <cell r="K1083" t="str">
            <v>486483002051</v>
          </cell>
          <cell r="L1083"/>
          <cell r="M1083">
            <v>4872033</v>
          </cell>
        </row>
        <row r="1084">
          <cell r="F1084">
            <v>800103663</v>
          </cell>
          <cell r="G1084" t="str">
            <v>SACAMA</v>
          </cell>
          <cell r="H1084" t="str">
            <v>800037800</v>
          </cell>
          <cell r="I1084" t="str">
            <v>AGRARIO DE COLOMBIA S.A.</v>
          </cell>
          <cell r="J1084" t="str">
            <v>AHR</v>
          </cell>
          <cell r="K1084" t="str">
            <v>415783004734</v>
          </cell>
          <cell r="L1084"/>
          <cell r="M1084">
            <v>3340412</v>
          </cell>
        </row>
        <row r="1085">
          <cell r="F1085">
            <v>800103720</v>
          </cell>
          <cell r="G1085" t="str">
            <v>SAN LUIS DE PALENQUE</v>
          </cell>
          <cell r="H1085" t="str">
            <v>800037800</v>
          </cell>
          <cell r="I1085" t="str">
            <v>AGRARIO DE COLOMBIA S.A.</v>
          </cell>
          <cell r="J1085" t="str">
            <v>AHR</v>
          </cell>
          <cell r="K1085" t="str">
            <v>486503004437</v>
          </cell>
          <cell r="L1085"/>
          <cell r="M1085">
            <v>13268034</v>
          </cell>
        </row>
        <row r="1086">
          <cell r="F1086">
            <v>800099431</v>
          </cell>
          <cell r="G1086" t="str">
            <v>TAMARA</v>
          </cell>
          <cell r="H1086" t="str">
            <v>800037800</v>
          </cell>
          <cell r="I1086" t="str">
            <v>AGRARIO DE COLOMBIA S.A.</v>
          </cell>
          <cell r="J1086" t="str">
            <v>AHR</v>
          </cell>
          <cell r="K1086" t="str">
            <v>486603004213</v>
          </cell>
          <cell r="L1086"/>
          <cell r="M1086">
            <v>16719394</v>
          </cell>
        </row>
        <row r="1087">
          <cell r="F1087">
            <v>800012873</v>
          </cell>
          <cell r="G1087" t="str">
            <v>TAURAMENA</v>
          </cell>
          <cell r="H1087" t="str">
            <v>800037800</v>
          </cell>
          <cell r="I1087" t="str">
            <v>AGRARIO DE COLOMBIA S.A.</v>
          </cell>
          <cell r="J1087" t="str">
            <v>AHR</v>
          </cell>
          <cell r="K1087" t="str">
            <v>486633009651</v>
          </cell>
          <cell r="L1087"/>
          <cell r="M1087">
            <v>44483643</v>
          </cell>
        </row>
        <row r="1088">
          <cell r="F1088">
            <v>891857861</v>
          </cell>
          <cell r="G1088" t="str">
            <v>TRINIDAD</v>
          </cell>
          <cell r="H1088" t="str">
            <v>800037800</v>
          </cell>
          <cell r="I1088" t="str">
            <v>AGRARIO DE COLOMBIA S.A.</v>
          </cell>
          <cell r="J1088" t="str">
            <v>AHR</v>
          </cell>
          <cell r="K1088" t="str">
            <v>486653008554</v>
          </cell>
          <cell r="L1088"/>
          <cell r="M1088">
            <v>32510667</v>
          </cell>
        </row>
        <row r="1089">
          <cell r="F1089">
            <v>892099475</v>
          </cell>
          <cell r="G1089" t="str">
            <v>VILLANUEVA</v>
          </cell>
          <cell r="H1089" t="str">
            <v>860003020</v>
          </cell>
          <cell r="I1089" t="str">
            <v>BANCO BBVA S.A.</v>
          </cell>
          <cell r="J1089" t="str">
            <v>CRR</v>
          </cell>
          <cell r="K1089" t="str">
            <v>950006510</v>
          </cell>
          <cell r="L1089"/>
          <cell r="M1089">
            <v>61518625</v>
          </cell>
        </row>
        <row r="1090">
          <cell r="F1090">
            <v>800102891</v>
          </cell>
          <cell r="G1090" t="str">
            <v>MOCOA</v>
          </cell>
          <cell r="H1090" t="str">
            <v>800037800</v>
          </cell>
          <cell r="I1090" t="str">
            <v>AGRARIO DE COLOMBIA S.A.</v>
          </cell>
          <cell r="J1090" t="str">
            <v>AHR</v>
          </cell>
          <cell r="K1090" t="str">
            <v>479033014299</v>
          </cell>
          <cell r="L1090"/>
          <cell r="M1090">
            <v>90005988</v>
          </cell>
        </row>
        <row r="1091">
          <cell r="F1091">
            <v>800018650</v>
          </cell>
          <cell r="G1091" t="str">
            <v>COLON</v>
          </cell>
          <cell r="H1091" t="str">
            <v>860007738</v>
          </cell>
          <cell r="I1091" t="str">
            <v>BANCO POPULAR S. A.</v>
          </cell>
          <cell r="J1091" t="str">
            <v>CRR</v>
          </cell>
          <cell r="K1091" t="str">
            <v>110445022338</v>
          </cell>
          <cell r="L1091"/>
          <cell r="M1091">
            <v>5197190</v>
          </cell>
        </row>
        <row r="1092">
          <cell r="F1092">
            <v>800102896</v>
          </cell>
          <cell r="G1092" t="str">
            <v>ORITO</v>
          </cell>
          <cell r="H1092" t="str">
            <v>800037800</v>
          </cell>
          <cell r="I1092" t="str">
            <v>AGRARIO DE COLOMBIA S.A.</v>
          </cell>
          <cell r="J1092" t="str">
            <v>AHR</v>
          </cell>
          <cell r="K1092" t="str">
            <v>479203002592</v>
          </cell>
          <cell r="L1092"/>
          <cell r="M1092">
            <v>91333508</v>
          </cell>
        </row>
        <row r="1093">
          <cell r="F1093">
            <v>891200461</v>
          </cell>
          <cell r="G1093" t="str">
            <v>PUERTO ASIS</v>
          </cell>
          <cell r="H1093" t="str">
            <v>860003020</v>
          </cell>
          <cell r="I1093" t="str">
            <v>BANCO BBVA S.A.</v>
          </cell>
          <cell r="J1093" t="str">
            <v>AHR</v>
          </cell>
          <cell r="K1093" t="str">
            <v>726107006</v>
          </cell>
          <cell r="L1093"/>
          <cell r="M1093">
            <v>119630280</v>
          </cell>
        </row>
        <row r="1094">
          <cell r="F1094">
            <v>800229887</v>
          </cell>
          <cell r="G1094" t="str">
            <v>PUERTO CAICEDO</v>
          </cell>
          <cell r="H1094" t="str">
            <v>860003020</v>
          </cell>
          <cell r="I1094" t="str">
            <v>BANCO BBVA S.A.</v>
          </cell>
          <cell r="J1094" t="str">
            <v>CRR</v>
          </cell>
          <cell r="K1094" t="str">
            <v>0726000100003023</v>
          </cell>
          <cell r="L1094"/>
          <cell r="M1094">
            <v>19990237</v>
          </cell>
        </row>
        <row r="1095">
          <cell r="F1095">
            <v>800222489</v>
          </cell>
          <cell r="G1095" t="str">
            <v>PUERTO GUZMAN</v>
          </cell>
          <cell r="H1095" t="str">
            <v>800037800</v>
          </cell>
          <cell r="I1095" t="str">
            <v>AGRARIO DE COLOMBIA S.A.</v>
          </cell>
          <cell r="J1095" t="str">
            <v>AHR</v>
          </cell>
          <cell r="K1095" t="str">
            <v>479603005558</v>
          </cell>
          <cell r="L1095"/>
          <cell r="M1095">
            <v>61628029</v>
          </cell>
        </row>
        <row r="1096">
          <cell r="F1096">
            <v>891200513</v>
          </cell>
          <cell r="G1096" t="str">
            <v>PUERTO LEGUIZAMO</v>
          </cell>
          <cell r="H1096" t="str">
            <v>800037800</v>
          </cell>
          <cell r="I1096" t="str">
            <v>AGRARIO DE COLOMBIA S.A.</v>
          </cell>
          <cell r="J1096" t="str">
            <v>AHR</v>
          </cell>
          <cell r="K1096" t="str">
            <v>479353005131</v>
          </cell>
          <cell r="L1096"/>
          <cell r="M1096">
            <v>57024566</v>
          </cell>
        </row>
        <row r="1097">
          <cell r="F1097">
            <v>891201645</v>
          </cell>
          <cell r="G1097" t="str">
            <v>SIBUNDOY</v>
          </cell>
          <cell r="H1097" t="str">
            <v>860007738</v>
          </cell>
          <cell r="I1097" t="str">
            <v>BANCO POPULAR S. A.</v>
          </cell>
          <cell r="J1097" t="str">
            <v>CRR</v>
          </cell>
          <cell r="K1097" t="str">
            <v>110445022163</v>
          </cell>
          <cell r="L1097"/>
          <cell r="M1097">
            <v>20635536</v>
          </cell>
        </row>
        <row r="1098">
          <cell r="F1098">
            <v>800102903</v>
          </cell>
          <cell r="G1098" t="str">
            <v>SAN FRANCISCO</v>
          </cell>
          <cell r="H1098" t="str">
            <v>860007738</v>
          </cell>
          <cell r="I1098" t="str">
            <v>BANCO POPULAR S. A.</v>
          </cell>
          <cell r="J1098" t="str">
            <v>CRR</v>
          </cell>
          <cell r="K1098" t="str">
            <v>110445022395</v>
          </cell>
          <cell r="L1098"/>
          <cell r="M1098">
            <v>4955393</v>
          </cell>
        </row>
        <row r="1099">
          <cell r="F1099">
            <v>800252922</v>
          </cell>
          <cell r="G1099" t="str">
            <v>SAN MIGUEL</v>
          </cell>
          <cell r="H1099" t="str">
            <v>800037800</v>
          </cell>
          <cell r="I1099" t="str">
            <v>AGRARIO DE COLOMBIA S.A.</v>
          </cell>
          <cell r="J1099" t="str">
            <v>AHR</v>
          </cell>
          <cell r="K1099" t="str">
            <v>479403003453</v>
          </cell>
          <cell r="L1099"/>
          <cell r="M1099">
            <v>49097270</v>
          </cell>
        </row>
        <row r="1100">
          <cell r="F1100">
            <v>800102906</v>
          </cell>
          <cell r="G1100" t="str">
            <v>SANTIAGO</v>
          </cell>
          <cell r="H1100" t="str">
            <v>860007738</v>
          </cell>
          <cell r="I1100" t="str">
            <v>BANCO POPULAR S. A.</v>
          </cell>
          <cell r="J1100" t="str">
            <v>CRR</v>
          </cell>
          <cell r="K1100" t="str">
            <v>110445022361</v>
          </cell>
          <cell r="L1100"/>
          <cell r="M1100">
            <v>13155296</v>
          </cell>
        </row>
        <row r="1101">
          <cell r="F1101">
            <v>800102912</v>
          </cell>
          <cell r="G1101" t="str">
            <v>VALLE DEL GUAMUEZ</v>
          </cell>
          <cell r="H1101" t="str">
            <v>800037800</v>
          </cell>
          <cell r="I1101" t="str">
            <v>AGRARIO DE COLOMBIA S.A.</v>
          </cell>
          <cell r="J1101" t="str">
            <v>AHR</v>
          </cell>
          <cell r="K1101" t="str">
            <v>479103004512</v>
          </cell>
          <cell r="L1101"/>
          <cell r="M1101">
            <v>59412840</v>
          </cell>
        </row>
        <row r="1102">
          <cell r="F1102">
            <v>800054249</v>
          </cell>
          <cell r="G1102" t="str">
            <v>VILLAGARZON</v>
          </cell>
          <cell r="H1102" t="str">
            <v>860003020</v>
          </cell>
          <cell r="I1102" t="str">
            <v>BANCO BBVA S.A.</v>
          </cell>
          <cell r="J1102" t="str">
            <v>AHR</v>
          </cell>
          <cell r="K1102" t="str">
            <v>0882310200051568</v>
          </cell>
          <cell r="L1102"/>
          <cell r="M1102">
            <v>44294798</v>
          </cell>
        </row>
        <row r="1103">
          <cell r="F1103">
            <v>892400038</v>
          </cell>
          <cell r="G1103" t="str">
            <v>SAN ANDRES</v>
          </cell>
          <cell r="H1103" t="str">
            <v>860007738</v>
          </cell>
          <cell r="I1103" t="str">
            <v>BANCO POPULAR S. A.</v>
          </cell>
          <cell r="J1103" t="str">
            <v>AHR</v>
          </cell>
          <cell r="K1103" t="str">
            <v>220640130159</v>
          </cell>
          <cell r="L1103"/>
          <cell r="M1103">
            <v>64645292</v>
          </cell>
        </row>
        <row r="1104">
          <cell r="F1104">
            <v>800103021</v>
          </cell>
          <cell r="G1104" t="str">
            <v>PROVIDENCIA Y SANTA CATALINA</v>
          </cell>
          <cell r="H1104" t="str">
            <v>800037800</v>
          </cell>
          <cell r="I1104" t="str">
            <v>AGRARIO DE COLOMBIA S.A.</v>
          </cell>
          <cell r="J1104" t="str">
            <v>AHR</v>
          </cell>
          <cell r="K1104" t="str">
            <v>481103003405</v>
          </cell>
          <cell r="L1104"/>
          <cell r="M1104">
            <v>7163129</v>
          </cell>
        </row>
        <row r="1105">
          <cell r="F1105">
            <v>899999302</v>
          </cell>
          <cell r="G1105" t="str">
            <v>LETICIA</v>
          </cell>
          <cell r="H1105" t="str">
            <v>860002964</v>
          </cell>
          <cell r="I1105" t="str">
            <v>BANCO DE BOGOTA S. A.</v>
          </cell>
          <cell r="J1105" t="str">
            <v>CRR</v>
          </cell>
          <cell r="K1105" t="str">
            <v>407030824</v>
          </cell>
          <cell r="L1105"/>
          <cell r="M1105">
            <v>136924496</v>
          </cell>
        </row>
        <row r="1106">
          <cell r="F1106">
            <v>800103161</v>
          </cell>
          <cell r="G1106" t="str">
            <v>PUERTONARIÑO</v>
          </cell>
          <cell r="H1106" t="str">
            <v>860002964</v>
          </cell>
          <cell r="I1106" t="str">
            <v>BANCO DE BOGOTA S. A.</v>
          </cell>
          <cell r="J1106" t="str">
            <v>CRR</v>
          </cell>
          <cell r="K1106" t="str">
            <v>407030907</v>
          </cell>
          <cell r="L1106"/>
          <cell r="M1106">
            <v>29078421</v>
          </cell>
        </row>
        <row r="1107">
          <cell r="F1107">
            <v>892099105</v>
          </cell>
          <cell r="G1107" t="str">
            <v>INIRIDA</v>
          </cell>
          <cell r="H1107" t="str">
            <v>800037800</v>
          </cell>
          <cell r="I1107" t="str">
            <v>AGRARIO DE COLOMBIA S.A.</v>
          </cell>
          <cell r="J1107" t="str">
            <v>AHR</v>
          </cell>
          <cell r="K1107" t="str">
            <v>477033000171</v>
          </cell>
          <cell r="L1107"/>
          <cell r="M1107">
            <v>142114141</v>
          </cell>
        </row>
        <row r="1108">
          <cell r="F1108">
            <v>901362662</v>
          </cell>
          <cell r="G1108" t="str">
            <v>BARRANCOMINAS</v>
          </cell>
          <cell r="H1108" t="str">
            <v>800037800</v>
          </cell>
          <cell r="I1108" t="str">
            <v>AGRARIO DE COLOMBIA S.A.</v>
          </cell>
          <cell r="J1108" t="str">
            <v>AHR</v>
          </cell>
          <cell r="K1108" t="str">
            <v>477033007631</v>
          </cell>
          <cell r="L1108"/>
          <cell r="M1108">
            <v>76456200</v>
          </cell>
        </row>
        <row r="1109">
          <cell r="F1109">
            <v>800103180</v>
          </cell>
          <cell r="G1109" t="str">
            <v>SAN JOSE DEL GUAVIARE</v>
          </cell>
          <cell r="H1109" t="str">
            <v>860007738</v>
          </cell>
          <cell r="I1109" t="str">
            <v>BANCO POPULAR S. A.</v>
          </cell>
          <cell r="J1109" t="str">
            <v>CRR</v>
          </cell>
          <cell r="K1109" t="str">
            <v>110054022967</v>
          </cell>
          <cell r="L1109"/>
          <cell r="M1109">
            <v>135148715</v>
          </cell>
        </row>
        <row r="1110">
          <cell r="F1110">
            <v>800191431</v>
          </cell>
          <cell r="G1110" t="str">
            <v>CALAMAR</v>
          </cell>
          <cell r="H1110" t="str">
            <v>860007738</v>
          </cell>
          <cell r="I1110" t="str">
            <v>BANCO POPULAR S. A.</v>
          </cell>
          <cell r="J1110" t="str">
            <v>CRR</v>
          </cell>
          <cell r="K1110" t="str">
            <v>054023056</v>
          </cell>
          <cell r="L1110"/>
          <cell r="M1110">
            <v>30829414</v>
          </cell>
        </row>
        <row r="1111">
          <cell r="F1111">
            <v>800191427</v>
          </cell>
          <cell r="G1111" t="str">
            <v>EL RETORNO</v>
          </cell>
          <cell r="H1111" t="str">
            <v>800037800</v>
          </cell>
          <cell r="I1111" t="str">
            <v>AGRARIO DE COLOMBIA S.A.</v>
          </cell>
          <cell r="J1111" t="str">
            <v>AHR</v>
          </cell>
          <cell r="K1111" t="str">
            <v>483033006242</v>
          </cell>
          <cell r="L1111"/>
          <cell r="M1111">
            <v>31037254</v>
          </cell>
        </row>
        <row r="1112">
          <cell r="F1112">
            <v>800103198</v>
          </cell>
          <cell r="G1112" t="str">
            <v>MIRAFLORES</v>
          </cell>
          <cell r="H1112" t="str">
            <v>860007738</v>
          </cell>
          <cell r="I1112" t="str">
            <v>BANCO POPULAR S. A.</v>
          </cell>
          <cell r="J1112" t="str">
            <v>CRR</v>
          </cell>
          <cell r="K1112" t="str">
            <v>110410021315</v>
          </cell>
          <cell r="L1112"/>
          <cell r="M1112">
            <v>9088958</v>
          </cell>
        </row>
        <row r="1113">
          <cell r="F1113">
            <v>892099233</v>
          </cell>
          <cell r="G1113" t="str">
            <v>MITU</v>
          </cell>
          <cell r="H1113" t="str">
            <v>800037800</v>
          </cell>
          <cell r="I1113" t="str">
            <v>AGRARIO DE COLOMBIA S.A.</v>
          </cell>
          <cell r="J1113" t="str">
            <v>AHR</v>
          </cell>
          <cell r="K1113" t="str">
            <v>484203005641</v>
          </cell>
          <cell r="L1113"/>
          <cell r="M1113">
            <v>151201021</v>
          </cell>
        </row>
        <row r="1114">
          <cell r="F1114">
            <v>832000605</v>
          </cell>
          <cell r="G1114" t="str">
            <v>CARURU</v>
          </cell>
          <cell r="H1114" t="str">
            <v>860003020</v>
          </cell>
          <cell r="I1114" t="str">
            <v>BANCO BBVA S.A.</v>
          </cell>
          <cell r="J1114" t="str">
            <v>CRR</v>
          </cell>
          <cell r="K1114" t="str">
            <v>489003772</v>
          </cell>
          <cell r="L1114"/>
          <cell r="M1114">
            <v>9558400</v>
          </cell>
        </row>
        <row r="1115">
          <cell r="F1115">
            <v>832000219</v>
          </cell>
          <cell r="G1115" t="str">
            <v>TARAIRA</v>
          </cell>
          <cell r="H1115" t="str">
            <v>800037800</v>
          </cell>
          <cell r="I1115" t="str">
            <v>AGRARIO DE COLOMBIA S.A.</v>
          </cell>
          <cell r="J1115" t="str">
            <v>AHR</v>
          </cell>
          <cell r="K1115" t="str">
            <v>484203005951</v>
          </cell>
          <cell r="L1115"/>
          <cell r="M1115">
            <v>3781632</v>
          </cell>
        </row>
        <row r="1116">
          <cell r="F1116">
            <v>892099305</v>
          </cell>
          <cell r="G1116" t="str">
            <v>PUERTO CARREÑO</v>
          </cell>
          <cell r="H1116" t="str">
            <v>860003020</v>
          </cell>
          <cell r="I1116" t="str">
            <v>BANCO BBVA S.A.</v>
          </cell>
          <cell r="J1116" t="str">
            <v>CRR</v>
          </cell>
          <cell r="K1116" t="str">
            <v>735003667</v>
          </cell>
          <cell r="L1116"/>
          <cell r="M1116">
            <v>104132607</v>
          </cell>
        </row>
        <row r="1117">
          <cell r="F1117">
            <v>800103308</v>
          </cell>
          <cell r="G1117" t="str">
            <v>LA PRIMAVERA</v>
          </cell>
          <cell r="H1117" t="str">
            <v>800037800</v>
          </cell>
          <cell r="I1117" t="str">
            <v>AGRARIO DE COLOMBIA S.A.</v>
          </cell>
          <cell r="J1117" t="str">
            <v>AHR</v>
          </cell>
          <cell r="K1117" t="str">
            <v>485103001637</v>
          </cell>
          <cell r="L1117"/>
          <cell r="M1117">
            <v>38329468</v>
          </cell>
        </row>
        <row r="1118">
          <cell r="F1118">
            <v>800103318</v>
          </cell>
          <cell r="G1118" t="str">
            <v>SANTA ROSALIA</v>
          </cell>
          <cell r="H1118" t="str">
            <v>890903938</v>
          </cell>
          <cell r="I1118" t="str">
            <v>BANCOLOMBIA S.A.</v>
          </cell>
          <cell r="J1118" t="str">
            <v>AHR</v>
          </cell>
          <cell r="K1118" t="str">
            <v>84196054951</v>
          </cell>
          <cell r="L1118"/>
          <cell r="M1118">
            <v>12507139</v>
          </cell>
        </row>
        <row r="1119">
          <cell r="F1119">
            <v>842000017</v>
          </cell>
          <cell r="G1119" t="str">
            <v>CUMARIBO</v>
          </cell>
          <cell r="H1119" t="str">
            <v>860003020</v>
          </cell>
          <cell r="I1119" t="str">
            <v>BANCO BBVA S.A.</v>
          </cell>
          <cell r="J1119" t="str">
            <v>CRR</v>
          </cell>
          <cell r="K1119" t="str">
            <v>0735590100003774</v>
          </cell>
          <cell r="L1119"/>
          <cell r="M1119">
            <v>371356368</v>
          </cell>
        </row>
        <row r="1120">
          <cell r="F1120">
            <v>899999336</v>
          </cell>
          <cell r="G1120" t="str">
            <v>ANM AMAZONAS</v>
          </cell>
          <cell r="H1120" t="str">
            <v>860003020</v>
          </cell>
          <cell r="I1120" t="str">
            <v>BANCO BBVA S.A.</v>
          </cell>
          <cell r="J1120" t="str">
            <v>AHR</v>
          </cell>
          <cell r="K1120" t="str">
            <v>0506000200287663</v>
          </cell>
          <cell r="L1120"/>
          <cell r="M1120">
            <v>66355847</v>
          </cell>
        </row>
        <row r="1121">
          <cell r="F1121">
            <v>892099149</v>
          </cell>
          <cell r="G1121" t="str">
            <v>ANM GUAINIA</v>
          </cell>
          <cell r="H1121" t="str">
            <v>890903938</v>
          </cell>
          <cell r="I1121" t="str">
            <v>BANCOLOMBIA S.A.</v>
          </cell>
          <cell r="J1121" t="str">
            <v>AHR</v>
          </cell>
          <cell r="K1121" t="str">
            <v>76384080258</v>
          </cell>
          <cell r="L1121"/>
          <cell r="M1121">
            <v>64226999</v>
          </cell>
        </row>
        <row r="1122">
          <cell r="F1122">
            <v>845000021</v>
          </cell>
          <cell r="G1122" t="str">
            <v>ANM VAUPÉS</v>
          </cell>
          <cell r="H1122" t="str">
            <v>800037800</v>
          </cell>
          <cell r="I1122" t="str">
            <v>AGRARIO DE COLOMBIA S.A.</v>
          </cell>
          <cell r="J1122" t="str">
            <v>AHR</v>
          </cell>
          <cell r="K1122" t="str">
            <v>484203005404</v>
          </cell>
          <cell r="L1122"/>
          <cell r="M1122">
            <v>40408411</v>
          </cell>
        </row>
      </sheetData>
      <sheetData sheetId="4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221668418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5459295257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918940410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1385940640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2881699642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2662224559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1530148374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895641045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823985210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3459395804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1936058112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1131422497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3213866562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3640937725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114114975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257523910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1913663896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1038664840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2196779652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1175696818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2609262294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2456530984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1265666131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660548990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731616123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104355816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2334959636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1997769889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2312155636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1764148742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105883076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199818506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8838901496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2450871792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1557857448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1105251270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571757420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459374420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618193614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938226125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652717317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219173166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2100893763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221308113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307263079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1460520090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371322068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270426694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238032386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428079499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434202153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277311954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175326435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328150113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1109185054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404657416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398406625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348959953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501981270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694833045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3781957177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1125673362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831051293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537314548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788481792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977793086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575953352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292248761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692321926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714082622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259013601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607603264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312865665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507100701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295027331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451881046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863905169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934633716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437007199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290564855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303951961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244233140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588785179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250792486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230255443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309817139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255079414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196446043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219961233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396004530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377990424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101536059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456190540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236944170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216212248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122094510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95139759</v>
          </cell>
        </row>
      </sheetData>
      <sheetData sheetId="5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156986572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3866297502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650797740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981529406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2040832672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1885399430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1083657974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634297024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583550038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2449959697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1371125079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801278511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2276074781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2578528503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80816739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182379594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1355265395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735587121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1555769248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832633784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1847891314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1739726313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896350458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467803772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518133835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73905259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1653628936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1414829638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1637479041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1249378088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74986871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141512367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6259749869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1735718448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1103281664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782743930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404921182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325331034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437807503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664455970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462257346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155219424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1487862430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156731403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217605097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1034346910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262971961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191517404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168575608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303167830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307503922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196393576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124166971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232397389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785529854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286580206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282153367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247135012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355505398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492083893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2678399115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797206947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588554270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380528585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558406359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692477470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407892760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206971890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490305508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505716530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183434599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430307370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221572873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359131002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208939685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320024193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611821533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661911810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309490468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205779339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215260148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172967011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416980317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177612368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163067943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219413894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180648390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139123973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155777537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280452193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267694521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71908295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323076196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167804929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153122489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86467882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67378406</v>
          </cell>
        </row>
      </sheetData>
      <sheetData sheetId="6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379005797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9277283224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1543443448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2343711604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4904087175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4485527936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2578486988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1519490435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1402401567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5836049445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3279297742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1906563389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5424755857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6175244840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196559268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444379922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3225829509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1797294851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3740427300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1982860311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4407045652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4165543073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2150210578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1107769396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1236244549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176169004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3941314554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3370584623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3892019093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2980870840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183065586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352442384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15928232705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4126111391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2622629516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1887949536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959080650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772076245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1049483939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1579902624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1104106481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366104588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3541561987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371621115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526353725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2375525047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623959569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457982004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402733707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722006682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733092275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465065293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296824455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550432461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1859201716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682048861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674479778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589964800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857315436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1166373950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6335102350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1893139072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1390626813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899687260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1329241964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1638921069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964859599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501127175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1161397365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1208889091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475888800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1033449931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527455403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859098722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496999901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763377758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1457117432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1621329897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731875947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503418911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503707535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409943120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996796312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418626477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386625020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531383194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428523710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330997438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369428802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665152778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637196956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170494641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767437451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398690589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363538511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206201047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158286143</v>
          </cell>
        </row>
      </sheetData>
      <sheetData sheetId="7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178079016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4393736287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738700345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1114651185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2315275992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2139980814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1229033310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717483484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662369485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2779519584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1556258042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909506582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2583567379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2925738432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91732545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207013351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1538318939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834941501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1766128248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945096272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2097483473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1945206894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1017419496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530730900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588023391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83887536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1876981844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1605920722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1865356141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1418520445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85115260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160626205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8046473391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1970159995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1251893503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888124800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459385588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369273150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495568352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754203066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522693767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176184736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1688657583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177643216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246996674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1156581615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297963220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217385452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191344912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344115350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346076867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222920243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140938094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263852094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891920329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325174995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320094594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280515216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403522853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558538879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3039080201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904884653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666458567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431192886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633829659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786008151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462986246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234927321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556450023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574022955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227039700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488212066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251500423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407638155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253213872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363249348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694459411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763449135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351292858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233933119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240481179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212607030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473432027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201203883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185093343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249049885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204956426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157915501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176818263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338332566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303851712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81620945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367168691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190470142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173804552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98147013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76479142</v>
          </cell>
        </row>
      </sheetData>
      <sheetData sheetId="8">
        <row r="16">
          <cell r="C16" t="str">
            <v>A-03-03-05-001-001-01</v>
          </cell>
          <cell r="D16"/>
          <cell r="E16">
            <v>10</v>
          </cell>
          <cell r="F16">
            <v>860525148</v>
          </cell>
          <cell r="G16" t="str">
            <v>FIDUCIARIA LA PREVISORA S.A.</v>
          </cell>
          <cell r="H16" t="str">
            <v>Giro</v>
          </cell>
          <cell r="I16"/>
          <cell r="J16"/>
          <cell r="K16"/>
          <cell r="L16"/>
          <cell r="M16">
            <v>178079015</v>
          </cell>
        </row>
        <row r="17">
          <cell r="C17" t="str">
            <v>A-03-03-05-001-001-02</v>
          </cell>
          <cell r="D17"/>
          <cell r="E17">
            <v>10</v>
          </cell>
          <cell r="F17">
            <v>860525148</v>
          </cell>
          <cell r="G17" t="str">
            <v>FIDUCIARIA LA PREVISORA S.A.</v>
          </cell>
          <cell r="H17" t="str">
            <v>Giro</v>
          </cell>
          <cell r="I17"/>
          <cell r="J17"/>
          <cell r="K17"/>
          <cell r="L17"/>
          <cell r="M17">
            <v>4393736286</v>
          </cell>
        </row>
        <row r="18">
          <cell r="C18" t="str">
            <v>A-03-03-05-001-001-03</v>
          </cell>
          <cell r="D18"/>
          <cell r="E18">
            <v>10</v>
          </cell>
          <cell r="F18">
            <v>860525148</v>
          </cell>
          <cell r="G18" t="str">
            <v>FIDUCIARIA LA PREVISORA S.A.</v>
          </cell>
          <cell r="H18" t="str">
            <v>Giro</v>
          </cell>
          <cell r="I18"/>
          <cell r="J18"/>
          <cell r="K18"/>
          <cell r="L18"/>
          <cell r="M18">
            <v>738700344</v>
          </cell>
        </row>
        <row r="19">
          <cell r="C19" t="str">
            <v>A-03-03-05-001-001-04</v>
          </cell>
          <cell r="D19"/>
          <cell r="E19">
            <v>10</v>
          </cell>
          <cell r="F19">
            <v>860525148</v>
          </cell>
          <cell r="G19" t="str">
            <v>FIDUCIARIA LA PREVISORA S.A.</v>
          </cell>
          <cell r="H19" t="str">
            <v>Giro</v>
          </cell>
          <cell r="I19"/>
          <cell r="J19"/>
          <cell r="K19"/>
          <cell r="L19"/>
          <cell r="M19">
            <v>1114651185</v>
          </cell>
        </row>
        <row r="20">
          <cell r="C20" t="str">
            <v>A-03-03-05-001-001-05</v>
          </cell>
          <cell r="D20"/>
          <cell r="E20">
            <v>10</v>
          </cell>
          <cell r="F20">
            <v>860525148</v>
          </cell>
          <cell r="G20" t="str">
            <v>FIDUCIARIA LA PREVISORA S.A.</v>
          </cell>
          <cell r="H20" t="str">
            <v>Giro</v>
          </cell>
          <cell r="I20"/>
          <cell r="J20"/>
          <cell r="K20"/>
          <cell r="L20"/>
          <cell r="M20">
            <v>2315275992</v>
          </cell>
        </row>
        <row r="21">
          <cell r="C21" t="str">
            <v>A-03-03-05-001-001-06</v>
          </cell>
          <cell r="D21"/>
          <cell r="E21">
            <v>10</v>
          </cell>
          <cell r="F21">
            <v>860525148</v>
          </cell>
          <cell r="G21" t="str">
            <v>FIDUCIARIA LA PREVISORA S.A.</v>
          </cell>
          <cell r="H21" t="str">
            <v>Giro</v>
          </cell>
          <cell r="I21"/>
          <cell r="J21"/>
          <cell r="K21"/>
          <cell r="L21"/>
          <cell r="M21">
            <v>2139980813</v>
          </cell>
        </row>
        <row r="22">
          <cell r="C22" t="str">
            <v>A-03-03-05-001-001-07</v>
          </cell>
          <cell r="D22"/>
          <cell r="E22">
            <v>10</v>
          </cell>
          <cell r="F22">
            <v>860525148</v>
          </cell>
          <cell r="G22" t="str">
            <v>FIDUCIARIA LA PREVISORA S.A.</v>
          </cell>
          <cell r="H22" t="str">
            <v>Giro</v>
          </cell>
          <cell r="I22"/>
          <cell r="J22"/>
          <cell r="K22"/>
          <cell r="L22"/>
          <cell r="M22">
            <v>1229033310</v>
          </cell>
        </row>
        <row r="23">
          <cell r="C23" t="str">
            <v>A-03-03-05-001-001-08</v>
          </cell>
          <cell r="D23"/>
          <cell r="E23">
            <v>10</v>
          </cell>
          <cell r="F23">
            <v>860525148</v>
          </cell>
          <cell r="G23" t="str">
            <v>FIDUCIARIA LA PREVISORA S.A.</v>
          </cell>
          <cell r="H23" t="str">
            <v>Giro</v>
          </cell>
          <cell r="I23"/>
          <cell r="J23"/>
          <cell r="K23"/>
          <cell r="L23"/>
          <cell r="M23">
            <v>717483484</v>
          </cell>
        </row>
        <row r="24">
          <cell r="C24" t="str">
            <v>A-03-03-05-001-001-09</v>
          </cell>
          <cell r="D24"/>
          <cell r="E24">
            <v>10</v>
          </cell>
          <cell r="F24">
            <v>860525148</v>
          </cell>
          <cell r="G24" t="str">
            <v>FIDUCIARIA LA PREVISORA S.A.</v>
          </cell>
          <cell r="H24" t="str">
            <v>Giro</v>
          </cell>
          <cell r="I24"/>
          <cell r="J24"/>
          <cell r="K24"/>
          <cell r="L24"/>
          <cell r="M24">
            <v>662369484</v>
          </cell>
        </row>
        <row r="25">
          <cell r="C25" t="str">
            <v>A-03-03-05-001-001-10</v>
          </cell>
          <cell r="D25"/>
          <cell r="E25">
            <v>10</v>
          </cell>
          <cell r="F25">
            <v>860525148</v>
          </cell>
          <cell r="G25" t="str">
            <v>FIDUCIARIA LA PREVISORA S.A.</v>
          </cell>
          <cell r="H25" t="str">
            <v>Giro</v>
          </cell>
          <cell r="I25"/>
          <cell r="J25"/>
          <cell r="K25"/>
          <cell r="L25"/>
          <cell r="M25">
            <v>2779519584</v>
          </cell>
        </row>
        <row r="26">
          <cell r="C26" t="str">
            <v>A-03-03-05-001-001-11</v>
          </cell>
          <cell r="D26"/>
          <cell r="E26">
            <v>10</v>
          </cell>
          <cell r="F26">
            <v>860525148</v>
          </cell>
          <cell r="G26" t="str">
            <v>FIDUCIARIA LA PREVISORA S.A.</v>
          </cell>
          <cell r="H26" t="str">
            <v>Giro</v>
          </cell>
          <cell r="I26"/>
          <cell r="J26"/>
          <cell r="K26"/>
          <cell r="L26"/>
          <cell r="M26">
            <v>1556258041</v>
          </cell>
        </row>
        <row r="27">
          <cell r="C27" t="str">
            <v>A-03-03-05-001-001-12</v>
          </cell>
          <cell r="D27"/>
          <cell r="E27">
            <v>10</v>
          </cell>
          <cell r="F27">
            <v>860525148</v>
          </cell>
          <cell r="G27" t="str">
            <v>FIDUCIARIA LA PREVISORA S.A.</v>
          </cell>
          <cell r="H27" t="str">
            <v>Giro</v>
          </cell>
          <cell r="I27"/>
          <cell r="J27"/>
          <cell r="K27"/>
          <cell r="L27"/>
          <cell r="M27">
            <v>909506582</v>
          </cell>
        </row>
        <row r="28">
          <cell r="C28" t="str">
            <v>A-03-03-05-001-001-13</v>
          </cell>
          <cell r="D28"/>
          <cell r="E28">
            <v>10</v>
          </cell>
          <cell r="F28">
            <v>860525148</v>
          </cell>
          <cell r="G28" t="str">
            <v>FIDUCIARIA LA PREVISORA S.A.</v>
          </cell>
          <cell r="H28" t="str">
            <v>Giro</v>
          </cell>
          <cell r="I28"/>
          <cell r="J28"/>
          <cell r="K28"/>
          <cell r="L28"/>
          <cell r="M28">
            <v>2583567379</v>
          </cell>
        </row>
        <row r="29">
          <cell r="C29" t="str">
            <v>A-03-03-05-001-001-14</v>
          </cell>
          <cell r="D29"/>
          <cell r="E29">
            <v>10</v>
          </cell>
          <cell r="F29">
            <v>860525148</v>
          </cell>
          <cell r="G29" t="str">
            <v>FIDUCIARIA LA PREVISORA S.A.</v>
          </cell>
          <cell r="H29" t="str">
            <v>Giro</v>
          </cell>
          <cell r="I29"/>
          <cell r="J29"/>
          <cell r="K29"/>
          <cell r="L29"/>
          <cell r="M29">
            <v>2925738431</v>
          </cell>
        </row>
        <row r="30">
          <cell r="C30" t="str">
            <v>A-03-03-05-001-001-15</v>
          </cell>
          <cell r="D30"/>
          <cell r="E30">
            <v>10</v>
          </cell>
          <cell r="F30">
            <v>860525148</v>
          </cell>
          <cell r="G30" t="str">
            <v>FIDUCIARIA LA PREVISORA S.A.</v>
          </cell>
          <cell r="H30" t="str">
            <v>Giro</v>
          </cell>
          <cell r="I30"/>
          <cell r="J30"/>
          <cell r="K30"/>
          <cell r="L30"/>
          <cell r="M30">
            <v>91732545</v>
          </cell>
        </row>
        <row r="31">
          <cell r="C31" t="str">
            <v>A-03-03-05-001-001-16</v>
          </cell>
          <cell r="D31"/>
          <cell r="E31">
            <v>10</v>
          </cell>
          <cell r="F31">
            <v>860525148</v>
          </cell>
          <cell r="G31" t="str">
            <v>FIDUCIARIA LA PREVISORA S.A.</v>
          </cell>
          <cell r="H31" t="str">
            <v>Giro</v>
          </cell>
          <cell r="I31"/>
          <cell r="J31"/>
          <cell r="K31"/>
          <cell r="L31"/>
          <cell r="M31">
            <v>207013351</v>
          </cell>
        </row>
        <row r="32">
          <cell r="C32" t="str">
            <v>A-03-03-05-001-001-17</v>
          </cell>
          <cell r="D32"/>
          <cell r="E32">
            <v>10</v>
          </cell>
          <cell r="F32">
            <v>860525148</v>
          </cell>
          <cell r="G32" t="str">
            <v>FIDUCIARIA LA PREVISORA S.A.</v>
          </cell>
          <cell r="H32" t="str">
            <v>Giro</v>
          </cell>
          <cell r="I32"/>
          <cell r="J32"/>
          <cell r="K32"/>
          <cell r="L32"/>
          <cell r="M32">
            <v>1538318939</v>
          </cell>
        </row>
        <row r="33">
          <cell r="C33" t="str">
            <v>A-03-03-05-001-001-18</v>
          </cell>
          <cell r="D33"/>
          <cell r="E33">
            <v>10</v>
          </cell>
          <cell r="F33">
            <v>860525148</v>
          </cell>
          <cell r="G33" t="str">
            <v>FIDUCIARIA LA PREVISORA S.A.</v>
          </cell>
          <cell r="H33" t="str">
            <v>Giro</v>
          </cell>
          <cell r="I33"/>
          <cell r="J33"/>
          <cell r="K33"/>
          <cell r="L33"/>
          <cell r="M33">
            <v>834941501</v>
          </cell>
        </row>
        <row r="34">
          <cell r="C34" t="str">
            <v>A-03-03-05-001-001-19</v>
          </cell>
          <cell r="D34"/>
          <cell r="E34">
            <v>10</v>
          </cell>
          <cell r="F34">
            <v>860525148</v>
          </cell>
          <cell r="G34" t="str">
            <v>FIDUCIARIA LA PREVISORA S.A.</v>
          </cell>
          <cell r="H34" t="str">
            <v>Giro</v>
          </cell>
          <cell r="I34"/>
          <cell r="J34"/>
          <cell r="K34"/>
          <cell r="L34"/>
          <cell r="M34">
            <v>1766128247</v>
          </cell>
        </row>
        <row r="35">
          <cell r="C35" t="str">
            <v>A-03-03-05-001-001-20</v>
          </cell>
          <cell r="D35"/>
          <cell r="E35">
            <v>10</v>
          </cell>
          <cell r="F35">
            <v>860525148</v>
          </cell>
          <cell r="G35" t="str">
            <v>FIDUCIARIA LA PREVISORA S.A.</v>
          </cell>
          <cell r="H35" t="str">
            <v>Giro</v>
          </cell>
          <cell r="I35"/>
          <cell r="J35"/>
          <cell r="K35"/>
          <cell r="L35"/>
          <cell r="M35">
            <v>945096271</v>
          </cell>
        </row>
        <row r="36">
          <cell r="C36" t="str">
            <v>A-03-03-05-001-001-21</v>
          </cell>
          <cell r="D36"/>
          <cell r="E36">
            <v>10</v>
          </cell>
          <cell r="F36">
            <v>860525148</v>
          </cell>
          <cell r="G36" t="str">
            <v>FIDUCIARIA LA PREVISORA S.A.</v>
          </cell>
          <cell r="H36" t="str">
            <v>Giro</v>
          </cell>
          <cell r="I36"/>
          <cell r="J36"/>
          <cell r="K36"/>
          <cell r="L36"/>
          <cell r="M36">
            <v>2097483472</v>
          </cell>
        </row>
        <row r="37">
          <cell r="C37" t="str">
            <v>A-03-03-05-001-001-22</v>
          </cell>
          <cell r="D37"/>
          <cell r="E37">
            <v>10</v>
          </cell>
          <cell r="F37">
            <v>860525148</v>
          </cell>
          <cell r="G37" t="str">
            <v>FIDUCIARIA LA PREVISORA S.A.</v>
          </cell>
          <cell r="H37" t="str">
            <v>Giro</v>
          </cell>
          <cell r="I37"/>
          <cell r="J37"/>
          <cell r="K37"/>
          <cell r="L37"/>
          <cell r="M37">
            <v>1945206893</v>
          </cell>
        </row>
        <row r="38">
          <cell r="C38" t="str">
            <v>A-03-03-05-001-001-23</v>
          </cell>
          <cell r="D38"/>
          <cell r="E38">
            <v>10</v>
          </cell>
          <cell r="F38">
            <v>860525148</v>
          </cell>
          <cell r="G38" t="str">
            <v>FIDUCIARIA LA PREVISORA S.A.</v>
          </cell>
          <cell r="H38" t="str">
            <v>Giro</v>
          </cell>
          <cell r="I38"/>
          <cell r="J38"/>
          <cell r="K38"/>
          <cell r="L38"/>
          <cell r="M38">
            <v>1017419496</v>
          </cell>
        </row>
        <row r="39">
          <cell r="C39" t="str">
            <v>A-03-03-05-001-001-24</v>
          </cell>
          <cell r="D39"/>
          <cell r="E39">
            <v>10</v>
          </cell>
          <cell r="F39">
            <v>860525148</v>
          </cell>
          <cell r="G39" t="str">
            <v>FIDUCIARIA LA PREVISORA S.A.</v>
          </cell>
          <cell r="H39" t="str">
            <v>Giro</v>
          </cell>
          <cell r="I39"/>
          <cell r="J39"/>
          <cell r="K39"/>
          <cell r="L39"/>
          <cell r="M39">
            <v>530730900</v>
          </cell>
        </row>
        <row r="40">
          <cell r="C40" t="str">
            <v>A-03-03-05-001-001-25</v>
          </cell>
          <cell r="D40"/>
          <cell r="E40">
            <v>10</v>
          </cell>
          <cell r="F40">
            <v>860525148</v>
          </cell>
          <cell r="G40" t="str">
            <v>FIDUCIARIA LA PREVISORA S.A.</v>
          </cell>
          <cell r="H40" t="str">
            <v>Giro</v>
          </cell>
          <cell r="I40"/>
          <cell r="J40"/>
          <cell r="K40"/>
          <cell r="L40"/>
          <cell r="M40">
            <v>588023390</v>
          </cell>
        </row>
        <row r="41">
          <cell r="C41" t="str">
            <v>A-03-03-05-001-001-26</v>
          </cell>
          <cell r="D41"/>
          <cell r="E41">
            <v>10</v>
          </cell>
          <cell r="F41">
            <v>860525148</v>
          </cell>
          <cell r="G41" t="str">
            <v>FIDUCIARIA LA PREVISORA S.A.</v>
          </cell>
          <cell r="H41" t="str">
            <v>Giro</v>
          </cell>
          <cell r="I41"/>
          <cell r="J41"/>
          <cell r="K41"/>
          <cell r="L41"/>
          <cell r="M41">
            <v>83887535</v>
          </cell>
        </row>
        <row r="42">
          <cell r="C42" t="str">
            <v>A-03-03-05-001-001-27</v>
          </cell>
          <cell r="D42"/>
          <cell r="E42">
            <v>10</v>
          </cell>
          <cell r="F42">
            <v>860525148</v>
          </cell>
          <cell r="G42" t="str">
            <v>FIDUCIARIA LA PREVISORA S.A.</v>
          </cell>
          <cell r="H42" t="str">
            <v>Giro</v>
          </cell>
          <cell r="I42"/>
          <cell r="J42"/>
          <cell r="K42"/>
          <cell r="L42"/>
          <cell r="M42">
            <v>1876981843</v>
          </cell>
        </row>
        <row r="43">
          <cell r="C43" t="str">
            <v>A-03-03-05-001-001-28</v>
          </cell>
          <cell r="D43"/>
          <cell r="E43">
            <v>10</v>
          </cell>
          <cell r="F43">
            <v>860525148</v>
          </cell>
          <cell r="G43" t="str">
            <v>FIDUCIARIA LA PREVISORA S.A.</v>
          </cell>
          <cell r="H43" t="str">
            <v>Giro</v>
          </cell>
          <cell r="I43"/>
          <cell r="J43"/>
          <cell r="K43"/>
          <cell r="L43"/>
          <cell r="M43">
            <v>1605920721</v>
          </cell>
        </row>
        <row r="44">
          <cell r="C44" t="str">
            <v>A-03-03-05-001-001-29</v>
          </cell>
          <cell r="D44"/>
          <cell r="E44">
            <v>10</v>
          </cell>
          <cell r="F44">
            <v>860525148</v>
          </cell>
          <cell r="G44" t="str">
            <v>FIDUCIARIA LA PREVISORA S.A.</v>
          </cell>
          <cell r="H44" t="str">
            <v>Giro</v>
          </cell>
          <cell r="I44"/>
          <cell r="J44"/>
          <cell r="K44"/>
          <cell r="L44"/>
          <cell r="M44">
            <v>1865356141</v>
          </cell>
        </row>
        <row r="45">
          <cell r="C45" t="str">
            <v>A-03-03-05-001-001-30</v>
          </cell>
          <cell r="D45"/>
          <cell r="E45">
            <v>10</v>
          </cell>
          <cell r="F45">
            <v>860525148</v>
          </cell>
          <cell r="G45" t="str">
            <v>FIDUCIARIA LA PREVISORA S.A.</v>
          </cell>
          <cell r="H45" t="str">
            <v>Giro</v>
          </cell>
          <cell r="I45"/>
          <cell r="J45"/>
          <cell r="K45"/>
          <cell r="L45"/>
          <cell r="M45">
            <v>1418520445</v>
          </cell>
        </row>
        <row r="46">
          <cell r="C46" t="str">
            <v>A-03-03-05-001-001-31</v>
          </cell>
          <cell r="D46"/>
          <cell r="E46">
            <v>10</v>
          </cell>
          <cell r="F46">
            <v>860525148</v>
          </cell>
          <cell r="G46" t="str">
            <v>FIDUCIARIA LA PREVISORA S.A.</v>
          </cell>
          <cell r="H46" t="str">
            <v>Giro</v>
          </cell>
          <cell r="I46"/>
          <cell r="J46"/>
          <cell r="K46"/>
          <cell r="L46"/>
          <cell r="M46">
            <v>85115260</v>
          </cell>
        </row>
        <row r="47">
          <cell r="C47" t="str">
            <v>A-03-03-05-001-001-32</v>
          </cell>
          <cell r="D47"/>
          <cell r="E47">
            <v>10</v>
          </cell>
          <cell r="F47">
            <v>860525148</v>
          </cell>
          <cell r="G47" t="str">
            <v>FIDUCIARIA LA PREVISORA S.A.</v>
          </cell>
          <cell r="H47" t="str">
            <v>Giro</v>
          </cell>
          <cell r="I47"/>
          <cell r="J47"/>
          <cell r="K47"/>
          <cell r="L47"/>
          <cell r="M47">
            <v>160626204</v>
          </cell>
        </row>
        <row r="48">
          <cell r="C48" t="str">
            <v>A-03-03-05-001-001-33</v>
          </cell>
          <cell r="D48"/>
          <cell r="E48">
            <v>10</v>
          </cell>
          <cell r="F48">
            <v>860525148</v>
          </cell>
          <cell r="G48" t="str">
            <v>FIDUCIARIA LA PREVISORA S.A.</v>
          </cell>
          <cell r="H48" t="str">
            <v>Giro</v>
          </cell>
          <cell r="I48"/>
          <cell r="J48"/>
          <cell r="K48"/>
          <cell r="L48"/>
          <cell r="M48">
            <v>8046473391</v>
          </cell>
        </row>
        <row r="49">
          <cell r="C49" t="str">
            <v>A-03-03-05-001-001-34</v>
          </cell>
          <cell r="D49"/>
          <cell r="E49">
            <v>10</v>
          </cell>
          <cell r="F49">
            <v>860525148</v>
          </cell>
          <cell r="G49" t="str">
            <v>FIDUCIARIA LA PREVISORA S.A.</v>
          </cell>
          <cell r="H49" t="str">
            <v>Giro</v>
          </cell>
          <cell r="I49"/>
          <cell r="J49"/>
          <cell r="K49"/>
          <cell r="L49"/>
          <cell r="M49">
            <v>1970159995</v>
          </cell>
        </row>
        <row r="50">
          <cell r="C50" t="str">
            <v>A-03-03-05-001-001-35</v>
          </cell>
          <cell r="D50"/>
          <cell r="E50">
            <v>10</v>
          </cell>
          <cell r="F50">
            <v>860525148</v>
          </cell>
          <cell r="G50" t="str">
            <v>FIDUCIARIA LA PREVISORA S.A.</v>
          </cell>
          <cell r="H50" t="str">
            <v>Giro</v>
          </cell>
          <cell r="I50"/>
          <cell r="J50"/>
          <cell r="K50"/>
          <cell r="L50"/>
          <cell r="M50">
            <v>1251893503</v>
          </cell>
        </row>
        <row r="51">
          <cell r="C51" t="str">
            <v>A-03-03-05-001-001-36</v>
          </cell>
          <cell r="D51"/>
          <cell r="E51">
            <v>10</v>
          </cell>
          <cell r="F51">
            <v>860525148</v>
          </cell>
          <cell r="G51" t="str">
            <v>FIDUCIARIA LA PREVISORA S.A.</v>
          </cell>
          <cell r="H51" t="str">
            <v>Giro</v>
          </cell>
          <cell r="I51"/>
          <cell r="J51"/>
          <cell r="K51"/>
          <cell r="L51"/>
          <cell r="M51">
            <v>888124800</v>
          </cell>
        </row>
        <row r="52">
          <cell r="C52" t="str">
            <v>A-03-03-05-001-001-37</v>
          </cell>
          <cell r="D52"/>
          <cell r="E52">
            <v>10</v>
          </cell>
          <cell r="F52">
            <v>860525148</v>
          </cell>
          <cell r="G52" t="str">
            <v>FIDUCIARIA LA PREVISORA S.A.</v>
          </cell>
          <cell r="H52" t="str">
            <v>Giro</v>
          </cell>
          <cell r="I52"/>
          <cell r="J52"/>
          <cell r="K52"/>
          <cell r="L52"/>
          <cell r="M52">
            <v>459385588</v>
          </cell>
        </row>
        <row r="53">
          <cell r="C53" t="str">
            <v>A-03-03-05-001-001-38</v>
          </cell>
          <cell r="D53"/>
          <cell r="E53">
            <v>10</v>
          </cell>
          <cell r="F53">
            <v>860525148</v>
          </cell>
          <cell r="G53" t="str">
            <v>FIDUCIARIA LA PREVISORA S.A.</v>
          </cell>
          <cell r="H53" t="str">
            <v>Giro</v>
          </cell>
          <cell r="I53"/>
          <cell r="J53"/>
          <cell r="K53"/>
          <cell r="L53"/>
          <cell r="M53">
            <v>369273150</v>
          </cell>
        </row>
        <row r="54">
          <cell r="C54" t="str">
            <v>A-03-03-05-001-001-39</v>
          </cell>
          <cell r="D54"/>
          <cell r="E54">
            <v>10</v>
          </cell>
          <cell r="F54">
            <v>860525148</v>
          </cell>
          <cell r="G54" t="str">
            <v>FIDUCIARIA LA PREVISORA S.A.</v>
          </cell>
          <cell r="H54" t="str">
            <v>Giro</v>
          </cell>
          <cell r="I54"/>
          <cell r="J54"/>
          <cell r="K54"/>
          <cell r="L54"/>
          <cell r="M54">
            <v>495568351</v>
          </cell>
        </row>
        <row r="55">
          <cell r="C55" t="str">
            <v>A-03-03-05-001-001-40</v>
          </cell>
          <cell r="D55"/>
          <cell r="E55">
            <v>10</v>
          </cell>
          <cell r="F55">
            <v>860525148</v>
          </cell>
          <cell r="G55" t="str">
            <v>FIDUCIARIA LA PREVISORA S.A.</v>
          </cell>
          <cell r="H55" t="str">
            <v>Giro</v>
          </cell>
          <cell r="I55"/>
          <cell r="J55"/>
          <cell r="K55"/>
          <cell r="L55"/>
          <cell r="M55">
            <v>754203065</v>
          </cell>
        </row>
        <row r="56">
          <cell r="C56" t="str">
            <v>A-03-03-05-001-001-41</v>
          </cell>
          <cell r="D56"/>
          <cell r="E56">
            <v>10</v>
          </cell>
          <cell r="F56">
            <v>860525148</v>
          </cell>
          <cell r="G56" t="str">
            <v>FIDUCIARIA LA PREVISORA S.A.</v>
          </cell>
          <cell r="H56" t="str">
            <v>Giro</v>
          </cell>
          <cell r="I56"/>
          <cell r="J56"/>
          <cell r="K56"/>
          <cell r="L56"/>
          <cell r="M56">
            <v>522693767</v>
          </cell>
        </row>
        <row r="57">
          <cell r="C57" t="str">
            <v>A-03-03-05-001-001-42</v>
          </cell>
          <cell r="D57"/>
          <cell r="E57">
            <v>10</v>
          </cell>
          <cell r="F57">
            <v>860525148</v>
          </cell>
          <cell r="G57" t="str">
            <v>FIDUCIARIA LA PREVISORA S.A.</v>
          </cell>
          <cell r="H57" t="str">
            <v>Giro</v>
          </cell>
          <cell r="I57"/>
          <cell r="J57"/>
          <cell r="K57"/>
          <cell r="L57"/>
          <cell r="M57">
            <v>176184736</v>
          </cell>
        </row>
        <row r="58">
          <cell r="C58" t="str">
            <v>A-03-03-05-001-001-43</v>
          </cell>
          <cell r="D58"/>
          <cell r="E58">
            <v>10</v>
          </cell>
          <cell r="F58">
            <v>860525148</v>
          </cell>
          <cell r="G58" t="str">
            <v>FIDUCIARIA LA PREVISORA S.A.</v>
          </cell>
          <cell r="H58" t="str">
            <v>Giro</v>
          </cell>
          <cell r="I58"/>
          <cell r="J58"/>
          <cell r="K58"/>
          <cell r="L58"/>
          <cell r="M58">
            <v>1688657582</v>
          </cell>
        </row>
        <row r="59">
          <cell r="C59" t="str">
            <v>A-03-03-05-001-001-44</v>
          </cell>
          <cell r="D59"/>
          <cell r="E59">
            <v>10</v>
          </cell>
          <cell r="F59">
            <v>860525148</v>
          </cell>
          <cell r="G59" t="str">
            <v>FIDUCIARIA LA PREVISORA S.A.</v>
          </cell>
          <cell r="H59" t="str">
            <v>Giro</v>
          </cell>
          <cell r="I59"/>
          <cell r="J59"/>
          <cell r="K59"/>
          <cell r="L59"/>
          <cell r="M59">
            <v>177643216</v>
          </cell>
        </row>
        <row r="60">
          <cell r="C60" t="str">
            <v>A-03-03-05-001-001-45</v>
          </cell>
          <cell r="D60"/>
          <cell r="E60">
            <v>10</v>
          </cell>
          <cell r="F60">
            <v>860525148</v>
          </cell>
          <cell r="G60" t="str">
            <v>FIDUCIARIA LA PREVISORA S.A.</v>
          </cell>
          <cell r="H60" t="str">
            <v>Giro</v>
          </cell>
          <cell r="I60"/>
          <cell r="J60"/>
          <cell r="K60"/>
          <cell r="L60"/>
          <cell r="M60">
            <v>246996674</v>
          </cell>
        </row>
        <row r="61">
          <cell r="C61" t="str">
            <v>A-03-03-05-001-001-46</v>
          </cell>
          <cell r="D61"/>
          <cell r="E61">
            <v>10</v>
          </cell>
          <cell r="F61">
            <v>860525148</v>
          </cell>
          <cell r="G61" t="str">
            <v>FIDUCIARIA LA PREVISORA S.A.</v>
          </cell>
          <cell r="H61" t="str">
            <v>Giro</v>
          </cell>
          <cell r="I61"/>
          <cell r="J61"/>
          <cell r="K61"/>
          <cell r="L61"/>
          <cell r="M61">
            <v>1156581614</v>
          </cell>
        </row>
        <row r="62">
          <cell r="C62" t="str">
            <v>A-03-03-05-001-001-47</v>
          </cell>
          <cell r="D62"/>
          <cell r="E62">
            <v>10</v>
          </cell>
          <cell r="F62">
            <v>860525148</v>
          </cell>
          <cell r="G62" t="str">
            <v>FIDUCIARIA LA PREVISORA S.A.</v>
          </cell>
          <cell r="H62" t="str">
            <v>Giro</v>
          </cell>
          <cell r="I62"/>
          <cell r="J62"/>
          <cell r="K62"/>
          <cell r="L62"/>
          <cell r="M62">
            <v>297963220</v>
          </cell>
        </row>
        <row r="63">
          <cell r="C63" t="str">
            <v>A-03-03-05-001-001-48</v>
          </cell>
          <cell r="D63"/>
          <cell r="E63">
            <v>10</v>
          </cell>
          <cell r="F63">
            <v>860525148</v>
          </cell>
          <cell r="G63" t="str">
            <v>FIDUCIARIA LA PREVISORA S.A.</v>
          </cell>
          <cell r="H63" t="str">
            <v>Giro</v>
          </cell>
          <cell r="I63"/>
          <cell r="J63"/>
          <cell r="K63"/>
          <cell r="L63"/>
          <cell r="M63">
            <v>217385451</v>
          </cell>
        </row>
        <row r="64">
          <cell r="C64" t="str">
            <v>A-03-03-05-001-001-49</v>
          </cell>
          <cell r="D64"/>
          <cell r="E64">
            <v>10</v>
          </cell>
          <cell r="F64">
            <v>860525148</v>
          </cell>
          <cell r="G64" t="str">
            <v>FIDUCIARIA LA PREVISORA S.A.</v>
          </cell>
          <cell r="H64" t="str">
            <v>Giro</v>
          </cell>
          <cell r="I64"/>
          <cell r="J64"/>
          <cell r="K64"/>
          <cell r="L64"/>
          <cell r="M64">
            <v>191344912</v>
          </cell>
        </row>
        <row r="65">
          <cell r="C65" t="str">
            <v>A-03-03-05-001-001-50</v>
          </cell>
          <cell r="D65"/>
          <cell r="E65">
            <v>10</v>
          </cell>
          <cell r="F65">
            <v>860525148</v>
          </cell>
          <cell r="G65" t="str">
            <v>FIDUCIARIA LA PREVISORA S.A.</v>
          </cell>
          <cell r="H65" t="str">
            <v>Giro</v>
          </cell>
          <cell r="I65"/>
          <cell r="J65"/>
          <cell r="K65"/>
          <cell r="L65"/>
          <cell r="M65">
            <v>344115350</v>
          </cell>
        </row>
        <row r="66">
          <cell r="C66" t="str">
            <v>A-03-03-05-001-001-51</v>
          </cell>
          <cell r="D66"/>
          <cell r="E66">
            <v>10</v>
          </cell>
          <cell r="F66">
            <v>860525148</v>
          </cell>
          <cell r="G66" t="str">
            <v>FIDUCIARIA LA PREVISORA S.A.</v>
          </cell>
          <cell r="H66" t="str">
            <v>Giro</v>
          </cell>
          <cell r="I66"/>
          <cell r="J66"/>
          <cell r="K66"/>
          <cell r="L66"/>
          <cell r="M66">
            <v>346076867</v>
          </cell>
        </row>
        <row r="67">
          <cell r="C67" t="str">
            <v>A-03-03-05-001-001-52</v>
          </cell>
          <cell r="D67"/>
          <cell r="E67">
            <v>10</v>
          </cell>
          <cell r="F67">
            <v>860525148</v>
          </cell>
          <cell r="G67" t="str">
            <v>FIDUCIARIA LA PREVISORA S.A.</v>
          </cell>
          <cell r="H67" t="str">
            <v>Giro</v>
          </cell>
          <cell r="I67"/>
          <cell r="J67"/>
          <cell r="K67"/>
          <cell r="L67"/>
          <cell r="M67">
            <v>222920243</v>
          </cell>
        </row>
        <row r="68">
          <cell r="C68" t="str">
            <v>A-03-03-05-001-001-53</v>
          </cell>
          <cell r="D68"/>
          <cell r="E68">
            <v>10</v>
          </cell>
          <cell r="F68">
            <v>860525148</v>
          </cell>
          <cell r="G68" t="str">
            <v>FIDUCIARIA LA PREVISORA S.A.</v>
          </cell>
          <cell r="H68" t="str">
            <v>Giro</v>
          </cell>
          <cell r="I68"/>
          <cell r="J68"/>
          <cell r="K68"/>
          <cell r="L68"/>
          <cell r="M68">
            <v>140938093</v>
          </cell>
        </row>
        <row r="69">
          <cell r="C69" t="str">
            <v>A-03-03-05-001-001-54</v>
          </cell>
          <cell r="D69"/>
          <cell r="E69">
            <v>10</v>
          </cell>
          <cell r="F69">
            <v>860525148</v>
          </cell>
          <cell r="G69" t="str">
            <v>FIDUCIARIA LA PREVISORA S.A.</v>
          </cell>
          <cell r="H69" t="str">
            <v>Giro</v>
          </cell>
          <cell r="I69"/>
          <cell r="J69"/>
          <cell r="K69"/>
          <cell r="L69"/>
          <cell r="M69">
            <v>263852093</v>
          </cell>
        </row>
        <row r="70">
          <cell r="C70" t="str">
            <v>A-03-03-05-001-001-55</v>
          </cell>
          <cell r="D70"/>
          <cell r="E70">
            <v>10</v>
          </cell>
          <cell r="F70">
            <v>860525148</v>
          </cell>
          <cell r="G70" t="str">
            <v>FIDUCIARIA LA PREVISORA S.A.</v>
          </cell>
          <cell r="H70" t="str">
            <v>Giro</v>
          </cell>
          <cell r="I70"/>
          <cell r="J70"/>
          <cell r="K70"/>
          <cell r="L70"/>
          <cell r="M70">
            <v>891920329</v>
          </cell>
        </row>
        <row r="71">
          <cell r="C71" t="str">
            <v>A-03-03-05-001-001-56</v>
          </cell>
          <cell r="D71"/>
          <cell r="E71">
            <v>10</v>
          </cell>
          <cell r="F71">
            <v>860525148</v>
          </cell>
          <cell r="G71" t="str">
            <v>FIDUCIARIA LA PREVISORA S.A.</v>
          </cell>
          <cell r="H71" t="str">
            <v>Giro</v>
          </cell>
          <cell r="I71"/>
          <cell r="J71"/>
          <cell r="K71"/>
          <cell r="L71"/>
          <cell r="M71">
            <v>325174995</v>
          </cell>
        </row>
        <row r="72">
          <cell r="C72" t="str">
            <v>A-03-03-05-001-001-57</v>
          </cell>
          <cell r="D72"/>
          <cell r="E72">
            <v>10</v>
          </cell>
          <cell r="F72">
            <v>860525148</v>
          </cell>
          <cell r="G72" t="str">
            <v>FIDUCIARIA LA PREVISORA S.A.</v>
          </cell>
          <cell r="H72" t="str">
            <v>Giro</v>
          </cell>
          <cell r="I72"/>
          <cell r="J72"/>
          <cell r="K72"/>
          <cell r="L72"/>
          <cell r="M72">
            <v>320094594</v>
          </cell>
        </row>
        <row r="73">
          <cell r="C73" t="str">
            <v>A-03-03-05-001-001-58</v>
          </cell>
          <cell r="D73"/>
          <cell r="E73">
            <v>10</v>
          </cell>
          <cell r="F73">
            <v>860525148</v>
          </cell>
          <cell r="G73" t="str">
            <v>FIDUCIARIA LA PREVISORA S.A.</v>
          </cell>
          <cell r="H73" t="str">
            <v>Giro</v>
          </cell>
          <cell r="I73"/>
          <cell r="J73"/>
          <cell r="K73"/>
          <cell r="L73"/>
          <cell r="M73">
            <v>280515215</v>
          </cell>
        </row>
        <row r="74">
          <cell r="C74" t="str">
            <v>A-03-03-05-001-001-59</v>
          </cell>
          <cell r="D74"/>
          <cell r="E74">
            <v>10</v>
          </cell>
          <cell r="F74">
            <v>860525148</v>
          </cell>
          <cell r="G74" t="str">
            <v>FIDUCIARIA LA PREVISORA S.A.</v>
          </cell>
          <cell r="H74" t="str">
            <v>Giro</v>
          </cell>
          <cell r="I74"/>
          <cell r="J74"/>
          <cell r="K74"/>
          <cell r="L74"/>
          <cell r="M74">
            <v>403522853</v>
          </cell>
        </row>
        <row r="75">
          <cell r="C75" t="str">
            <v>A-03-03-05-001-001-60</v>
          </cell>
          <cell r="D75"/>
          <cell r="E75">
            <v>10</v>
          </cell>
          <cell r="F75">
            <v>860525148</v>
          </cell>
          <cell r="G75" t="str">
            <v>FIDUCIARIA LA PREVISORA S.A.</v>
          </cell>
          <cell r="H75" t="str">
            <v>Giro</v>
          </cell>
          <cell r="I75"/>
          <cell r="J75"/>
          <cell r="K75"/>
          <cell r="L75"/>
          <cell r="M75">
            <v>558538878</v>
          </cell>
        </row>
        <row r="76">
          <cell r="C76" t="str">
            <v>A-03-03-05-001-001-61</v>
          </cell>
          <cell r="D76"/>
          <cell r="E76">
            <v>10</v>
          </cell>
          <cell r="F76">
            <v>860525148</v>
          </cell>
          <cell r="G76" t="str">
            <v>FIDUCIARIA LA PREVISORA S.A.</v>
          </cell>
          <cell r="H76" t="str">
            <v>Giro</v>
          </cell>
          <cell r="I76"/>
          <cell r="J76"/>
          <cell r="K76"/>
          <cell r="L76"/>
          <cell r="M76">
            <v>3039080200</v>
          </cell>
        </row>
        <row r="77">
          <cell r="C77" t="str">
            <v>A-03-03-05-001-001-62</v>
          </cell>
          <cell r="D77"/>
          <cell r="E77">
            <v>10</v>
          </cell>
          <cell r="F77">
            <v>860525148</v>
          </cell>
          <cell r="G77" t="str">
            <v>FIDUCIARIA LA PREVISORA S.A.</v>
          </cell>
          <cell r="H77" t="str">
            <v>Giro</v>
          </cell>
          <cell r="I77"/>
          <cell r="J77"/>
          <cell r="K77"/>
          <cell r="L77"/>
          <cell r="M77">
            <v>904884652</v>
          </cell>
        </row>
        <row r="78">
          <cell r="C78" t="str">
            <v>A-03-03-05-001-001-63</v>
          </cell>
          <cell r="D78"/>
          <cell r="E78">
            <v>10</v>
          </cell>
          <cell r="F78">
            <v>860525148</v>
          </cell>
          <cell r="G78" t="str">
            <v>FIDUCIARIA LA PREVISORA S.A.</v>
          </cell>
          <cell r="H78" t="str">
            <v>Giro</v>
          </cell>
          <cell r="I78"/>
          <cell r="J78"/>
          <cell r="K78"/>
          <cell r="L78"/>
          <cell r="M78">
            <v>666458567</v>
          </cell>
        </row>
        <row r="79">
          <cell r="C79" t="str">
            <v>A-03-03-05-001-001-64</v>
          </cell>
          <cell r="D79"/>
          <cell r="E79">
            <v>10</v>
          </cell>
          <cell r="F79">
            <v>860525148</v>
          </cell>
          <cell r="G79" t="str">
            <v>FIDUCIARIA LA PREVISORA S.A.</v>
          </cell>
          <cell r="H79" t="str">
            <v>Giro</v>
          </cell>
          <cell r="I79"/>
          <cell r="J79"/>
          <cell r="K79"/>
          <cell r="L79"/>
          <cell r="M79">
            <v>431192886</v>
          </cell>
        </row>
        <row r="80">
          <cell r="C80" t="str">
            <v>A-03-03-05-001-001-65</v>
          </cell>
          <cell r="D80"/>
          <cell r="E80">
            <v>10</v>
          </cell>
          <cell r="F80">
            <v>860525148</v>
          </cell>
          <cell r="G80" t="str">
            <v>FIDUCIARIA LA PREVISORA S.A.</v>
          </cell>
          <cell r="H80" t="str">
            <v>Giro</v>
          </cell>
          <cell r="I80"/>
          <cell r="J80"/>
          <cell r="K80"/>
          <cell r="L80"/>
          <cell r="M80">
            <v>633829659</v>
          </cell>
        </row>
        <row r="81">
          <cell r="C81" t="str">
            <v>A-03-03-05-001-001-66</v>
          </cell>
          <cell r="D81"/>
          <cell r="E81">
            <v>10</v>
          </cell>
          <cell r="F81">
            <v>860525148</v>
          </cell>
          <cell r="G81" t="str">
            <v>FIDUCIARIA LA PREVISORA S.A.</v>
          </cell>
          <cell r="H81" t="str">
            <v>Giro</v>
          </cell>
          <cell r="I81"/>
          <cell r="J81"/>
          <cell r="K81"/>
          <cell r="L81"/>
          <cell r="M81">
            <v>786008150</v>
          </cell>
        </row>
        <row r="82">
          <cell r="C82" t="str">
            <v>A-03-03-05-001-001-67</v>
          </cell>
          <cell r="D82"/>
          <cell r="E82">
            <v>10</v>
          </cell>
          <cell r="F82">
            <v>860525148</v>
          </cell>
          <cell r="G82" t="str">
            <v>FIDUCIARIA LA PREVISORA S.A.</v>
          </cell>
          <cell r="H82" t="str">
            <v>Giro</v>
          </cell>
          <cell r="I82"/>
          <cell r="J82"/>
          <cell r="K82"/>
          <cell r="L82"/>
          <cell r="M82">
            <v>462986246</v>
          </cell>
        </row>
        <row r="83">
          <cell r="C83" t="str">
            <v>A-03-03-05-001-001-68</v>
          </cell>
          <cell r="D83"/>
          <cell r="E83">
            <v>10</v>
          </cell>
          <cell r="F83">
            <v>860525148</v>
          </cell>
          <cell r="G83" t="str">
            <v>FIDUCIARIA LA PREVISORA S.A.</v>
          </cell>
          <cell r="H83" t="str">
            <v>Giro</v>
          </cell>
          <cell r="I83"/>
          <cell r="J83"/>
          <cell r="K83"/>
          <cell r="L83"/>
          <cell r="M83">
            <v>234927321</v>
          </cell>
        </row>
        <row r="84">
          <cell r="C84" t="str">
            <v>A-03-03-05-001-001-69</v>
          </cell>
          <cell r="D84"/>
          <cell r="E84">
            <v>10</v>
          </cell>
          <cell r="F84">
            <v>860525148</v>
          </cell>
          <cell r="G84" t="str">
            <v>FIDUCIARIA LA PREVISORA S.A.</v>
          </cell>
          <cell r="H84" t="str">
            <v>Giro</v>
          </cell>
          <cell r="I84"/>
          <cell r="J84"/>
          <cell r="K84"/>
          <cell r="L84"/>
          <cell r="M84">
            <v>556450023</v>
          </cell>
        </row>
        <row r="85">
          <cell r="C85" t="str">
            <v>A-03-03-05-001-001-70</v>
          </cell>
          <cell r="D85"/>
          <cell r="E85">
            <v>10</v>
          </cell>
          <cell r="F85">
            <v>860525148</v>
          </cell>
          <cell r="G85" t="str">
            <v>FIDUCIARIA LA PREVISORA S.A.</v>
          </cell>
          <cell r="H85" t="str">
            <v>Giro</v>
          </cell>
          <cell r="I85"/>
          <cell r="J85"/>
          <cell r="K85"/>
          <cell r="L85"/>
          <cell r="M85">
            <v>574022955</v>
          </cell>
        </row>
        <row r="86">
          <cell r="C86" t="str">
            <v>A-03-03-05-001-001-71</v>
          </cell>
          <cell r="D86"/>
          <cell r="E86">
            <v>10</v>
          </cell>
          <cell r="F86">
            <v>860525148</v>
          </cell>
          <cell r="G86" t="str">
            <v>FIDUCIARIA LA PREVISORA S.A.</v>
          </cell>
          <cell r="H86" t="str">
            <v>Giro</v>
          </cell>
          <cell r="I86"/>
          <cell r="J86"/>
          <cell r="K86"/>
          <cell r="L86"/>
          <cell r="M86">
            <v>227039700</v>
          </cell>
        </row>
        <row r="87">
          <cell r="C87" t="str">
            <v>A-03-03-05-001-001-72</v>
          </cell>
          <cell r="D87"/>
          <cell r="E87">
            <v>10</v>
          </cell>
          <cell r="F87">
            <v>860525148</v>
          </cell>
          <cell r="G87" t="str">
            <v>FIDUCIARIA LA PREVISORA S.A.</v>
          </cell>
          <cell r="H87" t="str">
            <v>Giro</v>
          </cell>
          <cell r="I87"/>
          <cell r="J87"/>
          <cell r="K87"/>
          <cell r="L87"/>
          <cell r="M87">
            <v>488212065</v>
          </cell>
        </row>
        <row r="88">
          <cell r="C88" t="str">
            <v>A-03-03-05-001-001-73</v>
          </cell>
          <cell r="D88"/>
          <cell r="E88">
            <v>10</v>
          </cell>
          <cell r="F88">
            <v>860525148</v>
          </cell>
          <cell r="G88" t="str">
            <v>FIDUCIARIA LA PREVISORA S.A.</v>
          </cell>
          <cell r="H88" t="str">
            <v>Giro</v>
          </cell>
          <cell r="I88"/>
          <cell r="J88"/>
          <cell r="K88"/>
          <cell r="L88"/>
          <cell r="M88">
            <v>251500422</v>
          </cell>
        </row>
        <row r="89">
          <cell r="C89" t="str">
            <v>A-03-03-05-001-001-74</v>
          </cell>
          <cell r="D89"/>
          <cell r="E89">
            <v>10</v>
          </cell>
          <cell r="F89">
            <v>860525148</v>
          </cell>
          <cell r="G89" t="str">
            <v>FIDUCIARIA LA PREVISORA S.A.</v>
          </cell>
          <cell r="H89" t="str">
            <v>Giro</v>
          </cell>
          <cell r="I89"/>
          <cell r="J89"/>
          <cell r="K89"/>
          <cell r="L89"/>
          <cell r="M89">
            <v>407638155</v>
          </cell>
        </row>
        <row r="90">
          <cell r="C90" t="str">
            <v>A-03-03-05-001-001-75</v>
          </cell>
          <cell r="D90"/>
          <cell r="E90">
            <v>10</v>
          </cell>
          <cell r="F90">
            <v>860525148</v>
          </cell>
          <cell r="G90" t="str">
            <v>FIDUCIARIA LA PREVISORA S.A.</v>
          </cell>
          <cell r="H90" t="str">
            <v>Giro</v>
          </cell>
          <cell r="I90"/>
          <cell r="J90"/>
          <cell r="K90"/>
          <cell r="L90"/>
          <cell r="M90">
            <v>253213872</v>
          </cell>
        </row>
        <row r="91">
          <cell r="C91" t="str">
            <v>A-03-03-05-001-001-76</v>
          </cell>
          <cell r="D91"/>
          <cell r="E91">
            <v>10</v>
          </cell>
          <cell r="F91">
            <v>860525148</v>
          </cell>
          <cell r="G91" t="str">
            <v>FIDUCIARIA LA PREVISORA S.A.</v>
          </cell>
          <cell r="H91" t="str">
            <v>Giro</v>
          </cell>
          <cell r="I91"/>
          <cell r="J91"/>
          <cell r="K91"/>
          <cell r="L91"/>
          <cell r="M91">
            <v>363249347</v>
          </cell>
        </row>
        <row r="92">
          <cell r="C92" t="str">
            <v>A-03-03-05-001-001-77</v>
          </cell>
          <cell r="D92"/>
          <cell r="E92">
            <v>10</v>
          </cell>
          <cell r="F92">
            <v>860525148</v>
          </cell>
          <cell r="G92" t="str">
            <v>FIDUCIARIA LA PREVISORA S.A.</v>
          </cell>
          <cell r="H92" t="str">
            <v>Giro</v>
          </cell>
          <cell r="I92"/>
          <cell r="J92"/>
          <cell r="K92"/>
          <cell r="L92"/>
          <cell r="M92">
            <v>694459411</v>
          </cell>
        </row>
        <row r="93">
          <cell r="C93" t="str">
            <v>A-03-03-05-001-001-78</v>
          </cell>
          <cell r="D93"/>
          <cell r="E93">
            <v>10</v>
          </cell>
          <cell r="F93">
            <v>860525148</v>
          </cell>
          <cell r="G93" t="str">
            <v>FIDUCIARIA LA PREVISORA S.A.</v>
          </cell>
          <cell r="H93" t="str">
            <v>Giro</v>
          </cell>
          <cell r="I93"/>
          <cell r="J93"/>
          <cell r="K93"/>
          <cell r="L93"/>
          <cell r="M93">
            <v>763449134</v>
          </cell>
        </row>
        <row r="94">
          <cell r="C94" t="str">
            <v>A-03-03-05-001-001-79</v>
          </cell>
          <cell r="D94"/>
          <cell r="E94">
            <v>10</v>
          </cell>
          <cell r="F94">
            <v>860525148</v>
          </cell>
          <cell r="G94" t="str">
            <v>FIDUCIARIA LA PREVISORA S.A.</v>
          </cell>
          <cell r="H94" t="str">
            <v>Giro</v>
          </cell>
          <cell r="I94"/>
          <cell r="J94"/>
          <cell r="K94"/>
          <cell r="L94"/>
          <cell r="M94">
            <v>351292857</v>
          </cell>
        </row>
        <row r="95">
          <cell r="C95" t="str">
            <v>A-03-03-05-001-001-80</v>
          </cell>
          <cell r="D95"/>
          <cell r="E95">
            <v>10</v>
          </cell>
          <cell r="F95">
            <v>860525148</v>
          </cell>
          <cell r="G95" t="str">
            <v>FIDUCIARIA LA PREVISORA S.A.</v>
          </cell>
          <cell r="H95" t="str">
            <v>Giro</v>
          </cell>
          <cell r="I95"/>
          <cell r="J95"/>
          <cell r="K95"/>
          <cell r="L95"/>
          <cell r="M95">
            <v>233933119</v>
          </cell>
        </row>
        <row r="96">
          <cell r="C96" t="str">
            <v>A-03-03-05-001-001-81</v>
          </cell>
          <cell r="D96"/>
          <cell r="E96">
            <v>10</v>
          </cell>
          <cell r="F96">
            <v>860525148</v>
          </cell>
          <cell r="G96" t="str">
            <v>FIDUCIARIA LA PREVISORA S.A.</v>
          </cell>
          <cell r="H96" t="str">
            <v>Giro</v>
          </cell>
          <cell r="I96"/>
          <cell r="J96"/>
          <cell r="K96"/>
          <cell r="L96"/>
          <cell r="M96">
            <v>240481179</v>
          </cell>
        </row>
        <row r="97">
          <cell r="C97" t="str">
            <v>A-03-03-05-001-001-82</v>
          </cell>
          <cell r="D97"/>
          <cell r="E97">
            <v>10</v>
          </cell>
          <cell r="F97">
            <v>860525148</v>
          </cell>
          <cell r="G97" t="str">
            <v>FIDUCIARIA LA PREVISORA S.A.</v>
          </cell>
          <cell r="H97" t="str">
            <v>Giro</v>
          </cell>
          <cell r="I97"/>
          <cell r="J97"/>
          <cell r="K97"/>
          <cell r="L97"/>
          <cell r="M97">
            <v>212607030</v>
          </cell>
        </row>
        <row r="98">
          <cell r="C98" t="str">
            <v>A-03-03-05-001-001-83</v>
          </cell>
          <cell r="D98"/>
          <cell r="E98">
            <v>10</v>
          </cell>
          <cell r="F98">
            <v>860525148</v>
          </cell>
          <cell r="G98" t="str">
            <v>FIDUCIARIA LA PREVISORA S.A.</v>
          </cell>
          <cell r="H98" t="str">
            <v>Giro</v>
          </cell>
          <cell r="I98"/>
          <cell r="J98"/>
          <cell r="K98"/>
          <cell r="L98"/>
          <cell r="M98">
            <v>473432027</v>
          </cell>
        </row>
        <row r="99">
          <cell r="C99" t="str">
            <v>A-03-03-05-001-001-84</v>
          </cell>
          <cell r="D99"/>
          <cell r="E99">
            <v>10</v>
          </cell>
          <cell r="F99">
            <v>860525148</v>
          </cell>
          <cell r="G99" t="str">
            <v>FIDUCIARIA LA PREVISORA S.A.</v>
          </cell>
          <cell r="H99" t="str">
            <v>Giro</v>
          </cell>
          <cell r="I99"/>
          <cell r="J99"/>
          <cell r="K99"/>
          <cell r="L99"/>
          <cell r="M99">
            <v>201203882</v>
          </cell>
        </row>
        <row r="100">
          <cell r="C100" t="str">
            <v>A-03-03-05-001-001-85</v>
          </cell>
          <cell r="D100"/>
          <cell r="E100">
            <v>10</v>
          </cell>
          <cell r="F100">
            <v>860525148</v>
          </cell>
          <cell r="G100" t="str">
            <v>FIDUCIARIA LA PREVISORA S.A.</v>
          </cell>
          <cell r="H100" t="str">
            <v>Giro</v>
          </cell>
          <cell r="I100"/>
          <cell r="J100"/>
          <cell r="K100"/>
          <cell r="L100"/>
          <cell r="M100">
            <v>185093343</v>
          </cell>
        </row>
        <row r="101">
          <cell r="C101" t="str">
            <v>A-03-03-05-001-001-86</v>
          </cell>
          <cell r="D101"/>
          <cell r="E101">
            <v>10</v>
          </cell>
          <cell r="F101">
            <v>860525148</v>
          </cell>
          <cell r="G101" t="str">
            <v>FIDUCIARIA LA PREVISORA S.A.</v>
          </cell>
          <cell r="H101" t="str">
            <v>Giro</v>
          </cell>
          <cell r="I101"/>
          <cell r="J101"/>
          <cell r="K101"/>
          <cell r="L101"/>
          <cell r="M101">
            <v>249049884</v>
          </cell>
        </row>
        <row r="102">
          <cell r="C102" t="str">
            <v>A-03-03-05-001-001-87</v>
          </cell>
          <cell r="D102"/>
          <cell r="E102">
            <v>10</v>
          </cell>
          <cell r="F102">
            <v>860525148</v>
          </cell>
          <cell r="G102" t="str">
            <v>FIDUCIARIA LA PREVISORA S.A.</v>
          </cell>
          <cell r="H102" t="str">
            <v>Giro</v>
          </cell>
          <cell r="I102"/>
          <cell r="J102"/>
          <cell r="K102"/>
          <cell r="L102"/>
          <cell r="M102">
            <v>204956426</v>
          </cell>
        </row>
        <row r="103">
          <cell r="C103" t="str">
            <v>A-03-03-05-001-001-88</v>
          </cell>
          <cell r="D103"/>
          <cell r="E103">
            <v>10</v>
          </cell>
          <cell r="F103">
            <v>860525148</v>
          </cell>
          <cell r="G103" t="str">
            <v>FIDUCIARIA LA PREVISORA S.A.</v>
          </cell>
          <cell r="H103" t="str">
            <v>Giro</v>
          </cell>
          <cell r="I103"/>
          <cell r="J103"/>
          <cell r="K103"/>
          <cell r="L103"/>
          <cell r="M103">
            <v>157915500</v>
          </cell>
        </row>
        <row r="104">
          <cell r="C104" t="str">
            <v>A-03-03-05-001-001-89</v>
          </cell>
          <cell r="D104"/>
          <cell r="E104">
            <v>10</v>
          </cell>
          <cell r="F104">
            <v>860525148</v>
          </cell>
          <cell r="G104" t="str">
            <v>FIDUCIARIA LA PREVISORA S.A.</v>
          </cell>
          <cell r="H104" t="str">
            <v>Giro</v>
          </cell>
          <cell r="I104"/>
          <cell r="J104"/>
          <cell r="K104"/>
          <cell r="L104"/>
          <cell r="M104">
            <v>176818263</v>
          </cell>
        </row>
        <row r="105">
          <cell r="C105" t="str">
            <v>A-03-03-05-001-001-90</v>
          </cell>
          <cell r="D105"/>
          <cell r="E105">
            <v>10</v>
          </cell>
          <cell r="F105">
            <v>860525148</v>
          </cell>
          <cell r="G105" t="str">
            <v>FIDUCIARIA LA PREVISORA S.A.</v>
          </cell>
          <cell r="H105" t="str">
            <v>Giro</v>
          </cell>
          <cell r="I105"/>
          <cell r="J105"/>
          <cell r="K105"/>
          <cell r="L105"/>
          <cell r="M105">
            <v>338332565</v>
          </cell>
        </row>
        <row r="106">
          <cell r="C106" t="str">
            <v>A-03-03-05-001-001-91</v>
          </cell>
          <cell r="D106"/>
          <cell r="E106">
            <v>10</v>
          </cell>
          <cell r="F106">
            <v>860525148</v>
          </cell>
          <cell r="G106" t="str">
            <v>FIDUCIARIA LA PREVISORA S.A.</v>
          </cell>
          <cell r="H106" t="str">
            <v>Giro</v>
          </cell>
          <cell r="I106"/>
          <cell r="J106"/>
          <cell r="K106"/>
          <cell r="L106"/>
          <cell r="M106">
            <v>303851712</v>
          </cell>
        </row>
        <row r="107">
          <cell r="C107" t="str">
            <v>A-03-03-05-001-001-92</v>
          </cell>
          <cell r="D107"/>
          <cell r="E107">
            <v>10</v>
          </cell>
          <cell r="F107">
            <v>860525148</v>
          </cell>
          <cell r="G107" t="str">
            <v>FIDUCIARIA LA PREVISORA S.A.</v>
          </cell>
          <cell r="H107" t="str">
            <v>Giro</v>
          </cell>
          <cell r="I107"/>
          <cell r="J107"/>
          <cell r="K107"/>
          <cell r="L107"/>
          <cell r="M107">
            <v>81620945</v>
          </cell>
        </row>
        <row r="108">
          <cell r="C108" t="str">
            <v>A-03-03-05-001-001-93</v>
          </cell>
          <cell r="D108"/>
          <cell r="E108">
            <v>10</v>
          </cell>
          <cell r="F108">
            <v>860525148</v>
          </cell>
          <cell r="G108" t="str">
            <v>FIDUCIARIA LA PREVISORA S.A.</v>
          </cell>
          <cell r="H108" t="str">
            <v>Giro</v>
          </cell>
          <cell r="I108"/>
          <cell r="J108"/>
          <cell r="K108"/>
          <cell r="L108"/>
          <cell r="M108">
            <v>367168691</v>
          </cell>
        </row>
        <row r="109">
          <cell r="C109" t="str">
            <v>A-03-03-05-001-001-94</v>
          </cell>
          <cell r="D109"/>
          <cell r="E109">
            <v>10</v>
          </cell>
          <cell r="F109">
            <v>860525148</v>
          </cell>
          <cell r="G109" t="str">
            <v>FIDUCIARIA LA PREVISORA S.A.</v>
          </cell>
          <cell r="H109" t="str">
            <v>Giro</v>
          </cell>
          <cell r="I109"/>
          <cell r="J109"/>
          <cell r="K109"/>
          <cell r="L109"/>
          <cell r="M109">
            <v>190470142</v>
          </cell>
        </row>
        <row r="110">
          <cell r="C110" t="str">
            <v>A-03-03-05-001-001-95</v>
          </cell>
          <cell r="D110"/>
          <cell r="E110">
            <v>10</v>
          </cell>
          <cell r="F110">
            <v>860525148</v>
          </cell>
          <cell r="G110" t="str">
            <v>FIDUCIARIA LA PREVISORA S.A.</v>
          </cell>
          <cell r="H110" t="str">
            <v>Giro</v>
          </cell>
          <cell r="I110"/>
          <cell r="J110"/>
          <cell r="K110"/>
          <cell r="L110"/>
          <cell r="M110">
            <v>173804551</v>
          </cell>
        </row>
        <row r="111">
          <cell r="C111" t="str">
            <v>A-03-03-05-001-001-96</v>
          </cell>
          <cell r="D111"/>
          <cell r="E111">
            <v>10</v>
          </cell>
          <cell r="F111">
            <v>860525148</v>
          </cell>
          <cell r="G111" t="str">
            <v>FIDUCIARIA LA PREVISORA S.A.</v>
          </cell>
          <cell r="H111" t="str">
            <v>Giro</v>
          </cell>
          <cell r="I111"/>
          <cell r="J111"/>
          <cell r="K111"/>
          <cell r="L111"/>
          <cell r="M111">
            <v>98147012</v>
          </cell>
        </row>
        <row r="112">
          <cell r="C112" t="str">
            <v>A-03-03-05-001-001-97</v>
          </cell>
          <cell r="D112"/>
          <cell r="E112">
            <v>10</v>
          </cell>
          <cell r="F112">
            <v>860525148</v>
          </cell>
          <cell r="G112" t="str">
            <v>FIDUCIARIA LA PREVISORA S.A.</v>
          </cell>
          <cell r="H112" t="str">
            <v>Giro</v>
          </cell>
          <cell r="I112"/>
          <cell r="J112"/>
          <cell r="K112"/>
          <cell r="L112"/>
          <cell r="M112">
            <v>76479141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 refreshError="1">
        <row r="2">
          <cell r="A2">
            <v>890905211</v>
          </cell>
          <cell r="B2" t="str">
            <v>05001</v>
          </cell>
        </row>
        <row r="3">
          <cell r="A3">
            <v>890981195</v>
          </cell>
          <cell r="B3" t="str">
            <v>05002</v>
          </cell>
        </row>
        <row r="4">
          <cell r="A4">
            <v>890981251</v>
          </cell>
          <cell r="B4" t="str">
            <v>05004</v>
          </cell>
        </row>
        <row r="5">
          <cell r="A5">
            <v>890983701</v>
          </cell>
          <cell r="B5" t="str">
            <v>05021</v>
          </cell>
        </row>
        <row r="6">
          <cell r="A6">
            <v>890981732</v>
          </cell>
          <cell r="B6" t="str">
            <v>05030</v>
          </cell>
        </row>
        <row r="7">
          <cell r="A7">
            <v>890981518</v>
          </cell>
          <cell r="B7" t="str">
            <v>05031</v>
          </cell>
        </row>
        <row r="8">
          <cell r="A8">
            <v>890980342</v>
          </cell>
          <cell r="B8" t="str">
            <v>05034</v>
          </cell>
        </row>
        <row r="9">
          <cell r="A9">
            <v>890981493</v>
          </cell>
          <cell r="B9" t="str">
            <v>05036</v>
          </cell>
        </row>
        <row r="10">
          <cell r="A10">
            <v>890982141</v>
          </cell>
          <cell r="B10" t="str">
            <v>05038</v>
          </cell>
        </row>
        <row r="11">
          <cell r="A11">
            <v>890982489</v>
          </cell>
          <cell r="B11" t="str">
            <v>05040</v>
          </cell>
        </row>
        <row r="12">
          <cell r="A12">
            <v>890907569</v>
          </cell>
          <cell r="B12" t="str">
            <v>05042</v>
          </cell>
        </row>
        <row r="13">
          <cell r="A13">
            <v>890983824</v>
          </cell>
          <cell r="B13" t="str">
            <v>05044</v>
          </cell>
        </row>
        <row r="14">
          <cell r="A14">
            <v>890980095</v>
          </cell>
          <cell r="B14" t="str">
            <v>05045</v>
          </cell>
        </row>
        <row r="15">
          <cell r="A15">
            <v>890985623</v>
          </cell>
          <cell r="B15" t="str">
            <v>05051</v>
          </cell>
        </row>
        <row r="16">
          <cell r="A16">
            <v>890981786</v>
          </cell>
          <cell r="B16" t="str">
            <v>05055</v>
          </cell>
        </row>
        <row r="17">
          <cell r="A17">
            <v>890983763</v>
          </cell>
          <cell r="B17" t="str">
            <v>05059</v>
          </cell>
        </row>
        <row r="18">
          <cell r="A18">
            <v>890980445</v>
          </cell>
          <cell r="B18" t="str">
            <v>05079</v>
          </cell>
        </row>
        <row r="19">
          <cell r="A19">
            <v>890981880</v>
          </cell>
          <cell r="B19" t="str">
            <v>05086</v>
          </cell>
        </row>
        <row r="20">
          <cell r="A20">
            <v>890980112</v>
          </cell>
          <cell r="B20" t="str">
            <v>05088</v>
          </cell>
        </row>
        <row r="21">
          <cell r="A21">
            <v>890980802</v>
          </cell>
          <cell r="B21" t="str">
            <v>05091</v>
          </cell>
        </row>
        <row r="22">
          <cell r="A22">
            <v>890982321</v>
          </cell>
          <cell r="B22" t="str">
            <v>05093</v>
          </cell>
        </row>
        <row r="23">
          <cell r="A23">
            <v>890980330</v>
          </cell>
          <cell r="B23" t="str">
            <v>05101</v>
          </cell>
        </row>
        <row r="24">
          <cell r="A24">
            <v>890984415</v>
          </cell>
          <cell r="B24" t="str">
            <v>05107</v>
          </cell>
        </row>
        <row r="25">
          <cell r="A25">
            <v>890983808</v>
          </cell>
          <cell r="B25" t="str">
            <v>05113</v>
          </cell>
        </row>
        <row r="26">
          <cell r="A26">
            <v>890981567</v>
          </cell>
          <cell r="B26" t="str">
            <v>05120</v>
          </cell>
        </row>
        <row r="27">
          <cell r="A27">
            <v>890984224</v>
          </cell>
          <cell r="B27" t="str">
            <v>05125</v>
          </cell>
        </row>
        <row r="28">
          <cell r="A28">
            <v>890980447</v>
          </cell>
          <cell r="B28" t="str">
            <v>05129</v>
          </cell>
        </row>
        <row r="29">
          <cell r="A29">
            <v>890982147</v>
          </cell>
          <cell r="B29" t="str">
            <v>05134</v>
          </cell>
        </row>
        <row r="30">
          <cell r="A30">
            <v>890982238</v>
          </cell>
          <cell r="B30" t="str">
            <v>05138</v>
          </cell>
        </row>
        <row r="31">
          <cell r="A31">
            <v>890981107</v>
          </cell>
          <cell r="B31" t="str">
            <v>05142</v>
          </cell>
        </row>
        <row r="32">
          <cell r="A32">
            <v>890984132</v>
          </cell>
          <cell r="B32" t="str">
            <v>05145</v>
          </cell>
        </row>
        <row r="33">
          <cell r="A33">
            <v>890985316</v>
          </cell>
          <cell r="B33" t="str">
            <v>05147</v>
          </cell>
        </row>
        <row r="34">
          <cell r="A34">
            <v>890982616</v>
          </cell>
          <cell r="B34" t="str">
            <v>05148</v>
          </cell>
        </row>
        <row r="35">
          <cell r="A35">
            <v>890984068</v>
          </cell>
          <cell r="B35" t="str">
            <v>05150</v>
          </cell>
        </row>
        <row r="36">
          <cell r="A36">
            <v>890906445</v>
          </cell>
          <cell r="B36" t="str">
            <v>05154</v>
          </cell>
        </row>
        <row r="37">
          <cell r="A37">
            <v>890980998</v>
          </cell>
          <cell r="B37" t="str">
            <v>05172</v>
          </cell>
        </row>
        <row r="38">
          <cell r="A38">
            <v>890910913</v>
          </cell>
          <cell r="B38" t="str">
            <v>05190</v>
          </cell>
        </row>
        <row r="39">
          <cell r="A39">
            <v>890984634</v>
          </cell>
          <cell r="B39" t="str">
            <v>05197</v>
          </cell>
        </row>
        <row r="40">
          <cell r="A40">
            <v>890983718</v>
          </cell>
          <cell r="B40" t="str">
            <v>05206</v>
          </cell>
        </row>
        <row r="41">
          <cell r="A41">
            <v>890982261</v>
          </cell>
          <cell r="B41" t="str">
            <v>05209</v>
          </cell>
        </row>
        <row r="42">
          <cell r="A42">
            <v>890980767</v>
          </cell>
          <cell r="B42" t="str">
            <v>05212</v>
          </cell>
        </row>
        <row r="43">
          <cell r="A43">
            <v>890980094</v>
          </cell>
          <cell r="B43" t="str">
            <v>05234</v>
          </cell>
        </row>
        <row r="44">
          <cell r="A44">
            <v>890984043</v>
          </cell>
          <cell r="B44" t="str">
            <v>05237</v>
          </cell>
        </row>
        <row r="45">
          <cell r="A45">
            <v>890983664</v>
          </cell>
          <cell r="B45" t="str">
            <v>05240</v>
          </cell>
        </row>
        <row r="46">
          <cell r="A46">
            <v>890984221</v>
          </cell>
          <cell r="B46" t="str">
            <v>05250</v>
          </cell>
        </row>
        <row r="47">
          <cell r="A47">
            <v>890982068</v>
          </cell>
          <cell r="B47" t="str">
            <v>05264</v>
          </cell>
        </row>
        <row r="48">
          <cell r="A48">
            <v>890907106</v>
          </cell>
          <cell r="B48" t="str">
            <v>05266</v>
          </cell>
        </row>
        <row r="49">
          <cell r="A49">
            <v>890980848</v>
          </cell>
          <cell r="B49" t="str">
            <v>05282</v>
          </cell>
        </row>
        <row r="50">
          <cell r="A50">
            <v>890983706</v>
          </cell>
          <cell r="B50" t="str">
            <v>05284</v>
          </cell>
        </row>
        <row r="51">
          <cell r="A51">
            <v>890983786</v>
          </cell>
          <cell r="B51" t="str">
            <v>05306</v>
          </cell>
        </row>
        <row r="52">
          <cell r="A52">
            <v>890980807</v>
          </cell>
          <cell r="B52" t="str">
            <v>05308</v>
          </cell>
        </row>
        <row r="53">
          <cell r="A53">
            <v>890983938</v>
          </cell>
          <cell r="B53" t="str">
            <v>05310</v>
          </cell>
        </row>
        <row r="54">
          <cell r="A54">
            <v>890983728</v>
          </cell>
          <cell r="B54" t="str">
            <v>05313</v>
          </cell>
        </row>
        <row r="55">
          <cell r="A55">
            <v>890981162</v>
          </cell>
          <cell r="B55" t="str">
            <v>05315</v>
          </cell>
        </row>
        <row r="56">
          <cell r="A56">
            <v>890982055</v>
          </cell>
          <cell r="B56" t="str">
            <v>05318</v>
          </cell>
        </row>
        <row r="57">
          <cell r="A57">
            <v>890983830</v>
          </cell>
          <cell r="B57" t="str">
            <v>05321</v>
          </cell>
        </row>
        <row r="58">
          <cell r="A58">
            <v>890982494</v>
          </cell>
          <cell r="B58" t="str">
            <v>05347</v>
          </cell>
        </row>
        <row r="59">
          <cell r="A59">
            <v>890984986</v>
          </cell>
          <cell r="B59" t="str">
            <v>05353</v>
          </cell>
        </row>
        <row r="60">
          <cell r="A60">
            <v>890980093</v>
          </cell>
          <cell r="B60" t="str">
            <v>05360</v>
          </cell>
        </row>
        <row r="61">
          <cell r="A61">
            <v>890982278</v>
          </cell>
          <cell r="B61" t="str">
            <v>05361</v>
          </cell>
        </row>
        <row r="62">
          <cell r="A62">
            <v>890982294</v>
          </cell>
          <cell r="B62" t="str">
            <v>05364</v>
          </cell>
        </row>
        <row r="63">
          <cell r="A63">
            <v>890981069</v>
          </cell>
          <cell r="B63" t="str">
            <v>05368</v>
          </cell>
        </row>
        <row r="64">
          <cell r="A64">
            <v>890981207</v>
          </cell>
          <cell r="B64" t="str">
            <v>05376</v>
          </cell>
        </row>
        <row r="65">
          <cell r="A65">
            <v>890980782</v>
          </cell>
          <cell r="B65" t="str">
            <v>05380</v>
          </cell>
        </row>
        <row r="66">
          <cell r="A66">
            <v>811009017</v>
          </cell>
          <cell r="B66" t="str">
            <v>05390</v>
          </cell>
        </row>
        <row r="67">
          <cell r="A67">
            <v>890981995</v>
          </cell>
          <cell r="B67" t="str">
            <v>05400</v>
          </cell>
        </row>
        <row r="68">
          <cell r="A68">
            <v>890983672</v>
          </cell>
          <cell r="B68" t="str">
            <v>05411</v>
          </cell>
        </row>
        <row r="69">
          <cell r="A69">
            <v>890980958</v>
          </cell>
          <cell r="B69" t="str">
            <v>05425</v>
          </cell>
        </row>
        <row r="70">
          <cell r="A70">
            <v>890983716</v>
          </cell>
          <cell r="B70" t="str">
            <v>05440</v>
          </cell>
        </row>
        <row r="71">
          <cell r="A71">
            <v>890981115</v>
          </cell>
          <cell r="B71" t="str">
            <v>05467</v>
          </cell>
        </row>
        <row r="72">
          <cell r="A72">
            <v>890984882</v>
          </cell>
          <cell r="B72" t="str">
            <v>05475</v>
          </cell>
        </row>
        <row r="73">
          <cell r="A73">
            <v>890980950</v>
          </cell>
          <cell r="B73" t="str">
            <v>05480</v>
          </cell>
        </row>
        <row r="74">
          <cell r="A74">
            <v>890982566</v>
          </cell>
          <cell r="B74" t="str">
            <v>05483</v>
          </cell>
        </row>
        <row r="75">
          <cell r="A75">
            <v>890983873</v>
          </cell>
          <cell r="B75" t="str">
            <v>05490</v>
          </cell>
        </row>
        <row r="76">
          <cell r="A76">
            <v>890985354</v>
          </cell>
          <cell r="B76" t="str">
            <v>05495</v>
          </cell>
        </row>
        <row r="77">
          <cell r="A77">
            <v>890984161</v>
          </cell>
          <cell r="B77" t="str">
            <v>05501</v>
          </cell>
        </row>
        <row r="78">
          <cell r="A78">
            <v>890980917</v>
          </cell>
          <cell r="B78" t="str">
            <v>05541</v>
          </cell>
        </row>
        <row r="79">
          <cell r="A79">
            <v>890982301</v>
          </cell>
          <cell r="B79" t="str">
            <v>05543</v>
          </cell>
        </row>
        <row r="80">
          <cell r="A80">
            <v>890981105</v>
          </cell>
          <cell r="B80" t="str">
            <v>05576</v>
          </cell>
        </row>
        <row r="81">
          <cell r="A81">
            <v>890980049</v>
          </cell>
          <cell r="B81" t="str">
            <v>05579</v>
          </cell>
        </row>
        <row r="82">
          <cell r="A82">
            <v>890981000</v>
          </cell>
          <cell r="B82" t="str">
            <v>05585</v>
          </cell>
        </row>
        <row r="83">
          <cell r="A83">
            <v>890983906</v>
          </cell>
          <cell r="B83" t="str">
            <v>05591</v>
          </cell>
        </row>
        <row r="84">
          <cell r="A84">
            <v>890984312</v>
          </cell>
          <cell r="B84" t="str">
            <v>05604</v>
          </cell>
        </row>
        <row r="85">
          <cell r="A85">
            <v>890983674</v>
          </cell>
          <cell r="B85" t="str">
            <v>05607</v>
          </cell>
        </row>
        <row r="86">
          <cell r="A86">
            <v>890907317</v>
          </cell>
          <cell r="B86" t="str">
            <v>05615</v>
          </cell>
        </row>
        <row r="87">
          <cell r="A87">
            <v>890983736</v>
          </cell>
          <cell r="B87" t="str">
            <v>05628</v>
          </cell>
        </row>
        <row r="88">
          <cell r="A88">
            <v>890980331</v>
          </cell>
          <cell r="B88" t="str">
            <v>05631</v>
          </cell>
        </row>
        <row r="89">
          <cell r="A89">
            <v>890980577</v>
          </cell>
          <cell r="B89" t="str">
            <v>05642</v>
          </cell>
        </row>
        <row r="90">
          <cell r="A90">
            <v>890981868</v>
          </cell>
          <cell r="B90" t="str">
            <v>05647</v>
          </cell>
        </row>
        <row r="91">
          <cell r="A91">
            <v>890983740</v>
          </cell>
          <cell r="B91" t="str">
            <v>05649</v>
          </cell>
        </row>
        <row r="92">
          <cell r="A92">
            <v>800022791</v>
          </cell>
          <cell r="B92" t="str">
            <v>05652</v>
          </cell>
        </row>
        <row r="93">
          <cell r="A93">
            <v>890920814</v>
          </cell>
          <cell r="B93" t="str">
            <v>05656</v>
          </cell>
        </row>
        <row r="94">
          <cell r="A94">
            <v>800022618</v>
          </cell>
          <cell r="B94" t="str">
            <v>05658</v>
          </cell>
        </row>
        <row r="95">
          <cell r="A95">
            <v>800013676</v>
          </cell>
          <cell r="B95" t="str">
            <v>05659</v>
          </cell>
        </row>
        <row r="96">
          <cell r="A96">
            <v>890984376</v>
          </cell>
          <cell r="B96" t="str">
            <v>05660</v>
          </cell>
        </row>
        <row r="97">
          <cell r="A97">
            <v>890983922</v>
          </cell>
          <cell r="B97" t="str">
            <v>05664</v>
          </cell>
        </row>
        <row r="98">
          <cell r="A98">
            <v>890983814</v>
          </cell>
          <cell r="B98" t="str">
            <v>05665</v>
          </cell>
        </row>
        <row r="99">
          <cell r="A99">
            <v>890982123</v>
          </cell>
          <cell r="B99" t="str">
            <v>05667</v>
          </cell>
        </row>
        <row r="100">
          <cell r="A100">
            <v>890980850</v>
          </cell>
          <cell r="B100" t="str">
            <v>05670</v>
          </cell>
        </row>
        <row r="101">
          <cell r="A101">
            <v>890982506</v>
          </cell>
          <cell r="B101" t="str">
            <v>05674</v>
          </cell>
        </row>
        <row r="102">
          <cell r="A102">
            <v>890980344</v>
          </cell>
          <cell r="B102" t="str">
            <v>05679</v>
          </cell>
        </row>
        <row r="103">
          <cell r="A103">
            <v>890981554</v>
          </cell>
          <cell r="B103" t="str">
            <v>05686</v>
          </cell>
        </row>
        <row r="104">
          <cell r="A104">
            <v>890983803</v>
          </cell>
          <cell r="B104" t="str">
            <v>05690</v>
          </cell>
        </row>
        <row r="105">
          <cell r="A105">
            <v>890983813</v>
          </cell>
          <cell r="B105" t="str">
            <v>05697</v>
          </cell>
        </row>
        <row r="106">
          <cell r="A106">
            <v>890981391</v>
          </cell>
          <cell r="B106" t="str">
            <v>05736</v>
          </cell>
        </row>
        <row r="107">
          <cell r="A107">
            <v>890980357</v>
          </cell>
          <cell r="B107" t="str">
            <v>05756</v>
          </cell>
        </row>
        <row r="108">
          <cell r="A108">
            <v>890981080</v>
          </cell>
          <cell r="B108" t="str">
            <v>05761</v>
          </cell>
        </row>
        <row r="109">
          <cell r="A109">
            <v>890981238</v>
          </cell>
          <cell r="B109" t="str">
            <v>05789</v>
          </cell>
        </row>
        <row r="110">
          <cell r="A110">
            <v>890984295</v>
          </cell>
          <cell r="B110" t="str">
            <v>05790</v>
          </cell>
        </row>
        <row r="111">
          <cell r="A111">
            <v>890982583</v>
          </cell>
          <cell r="B111" t="str">
            <v>05792</v>
          </cell>
        </row>
        <row r="112">
          <cell r="A112">
            <v>890980781</v>
          </cell>
          <cell r="B112" t="str">
            <v>05809</v>
          </cell>
        </row>
        <row r="113">
          <cell r="A113">
            <v>890981367</v>
          </cell>
          <cell r="B113" t="str">
            <v>05819</v>
          </cell>
        </row>
        <row r="114">
          <cell r="A114">
            <v>890981138</v>
          </cell>
          <cell r="B114" t="str">
            <v>05837</v>
          </cell>
        </row>
        <row r="115">
          <cell r="A115">
            <v>890984575</v>
          </cell>
          <cell r="B115" t="str">
            <v>05842</v>
          </cell>
        </row>
        <row r="116">
          <cell r="A116">
            <v>890907515</v>
          </cell>
          <cell r="B116" t="str">
            <v>05847</v>
          </cell>
        </row>
        <row r="117">
          <cell r="A117">
            <v>890981106</v>
          </cell>
          <cell r="B117" t="str">
            <v>05854</v>
          </cell>
        </row>
        <row r="118">
          <cell r="A118">
            <v>890984186</v>
          </cell>
          <cell r="B118" t="str">
            <v>05856</v>
          </cell>
        </row>
        <row r="119">
          <cell r="A119">
            <v>890985285</v>
          </cell>
          <cell r="B119" t="str">
            <v>05858</v>
          </cell>
        </row>
        <row r="120">
          <cell r="A120">
            <v>890980764</v>
          </cell>
          <cell r="B120" t="str">
            <v>05861</v>
          </cell>
        </row>
        <row r="121">
          <cell r="A121">
            <v>800020665</v>
          </cell>
          <cell r="B121" t="str">
            <v>05873</v>
          </cell>
        </row>
        <row r="122">
          <cell r="A122">
            <v>890980964</v>
          </cell>
          <cell r="B122" t="str">
            <v>05885</v>
          </cell>
        </row>
        <row r="123">
          <cell r="A123">
            <v>890980096</v>
          </cell>
          <cell r="B123" t="str">
            <v>05887</v>
          </cell>
        </row>
        <row r="124">
          <cell r="A124">
            <v>890984030</v>
          </cell>
          <cell r="B124" t="str">
            <v>05890</v>
          </cell>
        </row>
        <row r="125">
          <cell r="A125">
            <v>890984265</v>
          </cell>
          <cell r="B125" t="str">
            <v>05893</v>
          </cell>
        </row>
        <row r="126">
          <cell r="A126">
            <v>890981150</v>
          </cell>
          <cell r="B126" t="str">
            <v>05895</v>
          </cell>
        </row>
        <row r="127">
          <cell r="A127">
            <v>890102018</v>
          </cell>
          <cell r="B127" t="str">
            <v>08001</v>
          </cell>
        </row>
        <row r="128">
          <cell r="A128">
            <v>890112371</v>
          </cell>
          <cell r="B128" t="str">
            <v>08078</v>
          </cell>
        </row>
        <row r="129">
          <cell r="A129">
            <v>800094462</v>
          </cell>
          <cell r="B129" t="str">
            <v>08137</v>
          </cell>
        </row>
        <row r="130">
          <cell r="A130">
            <v>800094466</v>
          </cell>
          <cell r="B130" t="str">
            <v>08141</v>
          </cell>
        </row>
        <row r="131">
          <cell r="A131">
            <v>890102472</v>
          </cell>
          <cell r="B131" t="str">
            <v>08296</v>
          </cell>
        </row>
        <row r="132">
          <cell r="A132">
            <v>800069901</v>
          </cell>
          <cell r="B132" t="str">
            <v>08372</v>
          </cell>
        </row>
        <row r="133">
          <cell r="A133">
            <v>890103003</v>
          </cell>
          <cell r="B133" t="str">
            <v>08421</v>
          </cell>
        </row>
        <row r="134">
          <cell r="A134">
            <v>890114335</v>
          </cell>
          <cell r="B134" t="str">
            <v>08433</v>
          </cell>
        </row>
        <row r="135">
          <cell r="A135">
            <v>800019218</v>
          </cell>
          <cell r="B135" t="str">
            <v>08436</v>
          </cell>
        </row>
        <row r="136">
          <cell r="A136">
            <v>800094449</v>
          </cell>
          <cell r="B136" t="str">
            <v>08520</v>
          </cell>
        </row>
        <row r="137">
          <cell r="A137">
            <v>800094457</v>
          </cell>
          <cell r="B137" t="str">
            <v>08549</v>
          </cell>
        </row>
        <row r="138">
          <cell r="A138">
            <v>800076751</v>
          </cell>
          <cell r="B138" t="str">
            <v>08558</v>
          </cell>
        </row>
        <row r="139">
          <cell r="A139">
            <v>890116278</v>
          </cell>
          <cell r="B139" t="str">
            <v>08560</v>
          </cell>
        </row>
        <row r="140">
          <cell r="A140">
            <v>800094386</v>
          </cell>
          <cell r="B140" t="str">
            <v>08573</v>
          </cell>
        </row>
        <row r="141">
          <cell r="A141">
            <v>890103962</v>
          </cell>
          <cell r="B141" t="str">
            <v>08606</v>
          </cell>
        </row>
        <row r="142">
          <cell r="A142">
            <v>890115982</v>
          </cell>
          <cell r="B142" t="str">
            <v>08634</v>
          </cell>
        </row>
        <row r="143">
          <cell r="A143">
            <v>800094844</v>
          </cell>
          <cell r="B143" t="str">
            <v>08638</v>
          </cell>
        </row>
        <row r="144">
          <cell r="A144">
            <v>800019254</v>
          </cell>
          <cell r="B144" t="str">
            <v>08675</v>
          </cell>
        </row>
        <row r="145">
          <cell r="A145">
            <v>800116284</v>
          </cell>
          <cell r="B145" t="str">
            <v>08685</v>
          </cell>
        </row>
        <row r="146">
          <cell r="A146">
            <v>890106291</v>
          </cell>
          <cell r="B146" t="str">
            <v>08758</v>
          </cell>
        </row>
        <row r="147">
          <cell r="A147">
            <v>890116159</v>
          </cell>
          <cell r="B147" t="str">
            <v>08770</v>
          </cell>
        </row>
        <row r="148">
          <cell r="A148">
            <v>800053552</v>
          </cell>
          <cell r="B148" t="str">
            <v>08832</v>
          </cell>
        </row>
        <row r="149">
          <cell r="A149">
            <v>800094378</v>
          </cell>
          <cell r="B149" t="str">
            <v>08849</v>
          </cell>
        </row>
        <row r="150">
          <cell r="A150">
            <v>899999061</v>
          </cell>
          <cell r="B150" t="str">
            <v>11001</v>
          </cell>
        </row>
        <row r="151">
          <cell r="A151">
            <v>890480184</v>
          </cell>
          <cell r="B151" t="str">
            <v>13001</v>
          </cell>
        </row>
        <row r="152">
          <cell r="A152">
            <v>800037371</v>
          </cell>
          <cell r="B152" t="str">
            <v>13006</v>
          </cell>
        </row>
        <row r="153">
          <cell r="A153">
            <v>800254879</v>
          </cell>
          <cell r="B153" t="str">
            <v>13030</v>
          </cell>
        </row>
        <row r="154">
          <cell r="A154">
            <v>806001937</v>
          </cell>
          <cell r="B154" t="str">
            <v>13042</v>
          </cell>
        </row>
        <row r="155">
          <cell r="A155">
            <v>890480254</v>
          </cell>
          <cell r="B155" t="str">
            <v>13052</v>
          </cell>
        </row>
        <row r="156">
          <cell r="A156">
            <v>806004900</v>
          </cell>
          <cell r="B156" t="str">
            <v>13062</v>
          </cell>
        </row>
        <row r="157">
          <cell r="A157">
            <v>800015991</v>
          </cell>
          <cell r="B157" t="str">
            <v>13074</v>
          </cell>
        </row>
        <row r="158">
          <cell r="A158">
            <v>890481362</v>
          </cell>
          <cell r="B158" t="str">
            <v>13140</v>
          </cell>
        </row>
        <row r="159">
          <cell r="A159">
            <v>800253526</v>
          </cell>
          <cell r="B159" t="str">
            <v>13160</v>
          </cell>
        </row>
        <row r="160">
          <cell r="A160">
            <v>800254481</v>
          </cell>
          <cell r="B160" t="str">
            <v>13188</v>
          </cell>
        </row>
        <row r="161">
          <cell r="A161">
            <v>800038613</v>
          </cell>
          <cell r="B161" t="str">
            <v>13212</v>
          </cell>
        </row>
        <row r="162">
          <cell r="A162">
            <v>806000701</v>
          </cell>
          <cell r="B162" t="str">
            <v>13222</v>
          </cell>
        </row>
        <row r="163">
          <cell r="A163">
            <v>890480022</v>
          </cell>
          <cell r="B163" t="str">
            <v>13244</v>
          </cell>
        </row>
        <row r="164">
          <cell r="A164">
            <v>890481295</v>
          </cell>
          <cell r="B164" t="str">
            <v>13248</v>
          </cell>
        </row>
        <row r="165">
          <cell r="A165">
            <v>806001439</v>
          </cell>
          <cell r="B165" t="str">
            <v>13268</v>
          </cell>
        </row>
        <row r="166">
          <cell r="A166">
            <v>800255214</v>
          </cell>
          <cell r="B166" t="str">
            <v>13300</v>
          </cell>
        </row>
        <row r="167">
          <cell r="A167">
            <v>800028432</v>
          </cell>
          <cell r="B167" t="str">
            <v>13430</v>
          </cell>
        </row>
        <row r="168">
          <cell r="A168">
            <v>800095514</v>
          </cell>
          <cell r="B168" t="str">
            <v>13433</v>
          </cell>
        </row>
        <row r="169">
          <cell r="A169">
            <v>800095511</v>
          </cell>
          <cell r="B169" t="str">
            <v>13440</v>
          </cell>
        </row>
        <row r="170">
          <cell r="A170">
            <v>800095466</v>
          </cell>
          <cell r="B170" t="str">
            <v>13442</v>
          </cell>
        </row>
        <row r="171">
          <cell r="A171">
            <v>800254722</v>
          </cell>
          <cell r="B171" t="str">
            <v>13458</v>
          </cell>
        </row>
        <row r="172">
          <cell r="A172">
            <v>890480643</v>
          </cell>
          <cell r="B172" t="str">
            <v>13468</v>
          </cell>
        </row>
        <row r="173">
          <cell r="A173">
            <v>890480431</v>
          </cell>
          <cell r="B173" t="str">
            <v>13473</v>
          </cell>
        </row>
        <row r="174">
          <cell r="A174">
            <v>900192833</v>
          </cell>
          <cell r="B174" t="str">
            <v>13490</v>
          </cell>
        </row>
        <row r="175">
          <cell r="A175">
            <v>800042974</v>
          </cell>
          <cell r="B175" t="str">
            <v>13549</v>
          </cell>
        </row>
        <row r="176">
          <cell r="A176">
            <v>806001274</v>
          </cell>
          <cell r="B176" t="str">
            <v>13580</v>
          </cell>
        </row>
        <row r="177">
          <cell r="A177">
            <v>890481447</v>
          </cell>
          <cell r="B177" t="str">
            <v>13600</v>
          </cell>
        </row>
        <row r="178">
          <cell r="A178">
            <v>806001278</v>
          </cell>
          <cell r="B178" t="str">
            <v>13620</v>
          </cell>
        </row>
        <row r="179">
          <cell r="A179">
            <v>890481310</v>
          </cell>
          <cell r="B179" t="str">
            <v>13647</v>
          </cell>
        </row>
        <row r="180">
          <cell r="A180">
            <v>800037166</v>
          </cell>
          <cell r="B180" t="str">
            <v>13650</v>
          </cell>
        </row>
        <row r="181">
          <cell r="A181">
            <v>800026685</v>
          </cell>
          <cell r="B181" t="str">
            <v>13654</v>
          </cell>
        </row>
        <row r="182">
          <cell r="A182">
            <v>806003884</v>
          </cell>
          <cell r="B182" t="str">
            <v>13655</v>
          </cell>
        </row>
        <row r="183">
          <cell r="A183">
            <v>800037175</v>
          </cell>
          <cell r="B183" t="str">
            <v>13657</v>
          </cell>
        </row>
        <row r="184">
          <cell r="A184">
            <v>800043486</v>
          </cell>
          <cell r="B184" t="str">
            <v>13667</v>
          </cell>
        </row>
        <row r="185">
          <cell r="A185">
            <v>890480203</v>
          </cell>
          <cell r="B185" t="str">
            <v>13670</v>
          </cell>
        </row>
        <row r="186">
          <cell r="A186">
            <v>890480069</v>
          </cell>
          <cell r="B186" t="str">
            <v>13673</v>
          </cell>
        </row>
        <row r="187">
          <cell r="A187">
            <v>890481343</v>
          </cell>
          <cell r="B187" t="str">
            <v>13683</v>
          </cell>
        </row>
        <row r="188">
          <cell r="A188">
            <v>800049017</v>
          </cell>
          <cell r="B188" t="str">
            <v>13688</v>
          </cell>
        </row>
        <row r="189">
          <cell r="A189">
            <v>890480006</v>
          </cell>
          <cell r="B189" t="str">
            <v>13744</v>
          </cell>
        </row>
        <row r="190">
          <cell r="A190">
            <v>800035677</v>
          </cell>
          <cell r="B190" t="str">
            <v>13760</v>
          </cell>
        </row>
        <row r="191">
          <cell r="A191">
            <v>800095530</v>
          </cell>
          <cell r="B191" t="str">
            <v>13780</v>
          </cell>
        </row>
        <row r="192">
          <cell r="A192">
            <v>800255213</v>
          </cell>
          <cell r="B192" t="str">
            <v>13810</v>
          </cell>
        </row>
        <row r="193">
          <cell r="A193">
            <v>890481149</v>
          </cell>
          <cell r="B193" t="str">
            <v>13836</v>
          </cell>
        </row>
        <row r="194">
          <cell r="A194">
            <v>890481324</v>
          </cell>
          <cell r="B194" t="str">
            <v>13838</v>
          </cell>
        </row>
        <row r="195">
          <cell r="A195">
            <v>890481192</v>
          </cell>
          <cell r="B195" t="str">
            <v>13873</v>
          </cell>
        </row>
        <row r="196">
          <cell r="A196">
            <v>890481177</v>
          </cell>
          <cell r="B196" t="str">
            <v>13894</v>
          </cell>
        </row>
        <row r="197">
          <cell r="A197">
            <v>891800846</v>
          </cell>
          <cell r="B197" t="str">
            <v>15001</v>
          </cell>
        </row>
        <row r="198">
          <cell r="A198">
            <v>891801281</v>
          </cell>
          <cell r="B198" t="str">
            <v>15022</v>
          </cell>
        </row>
        <row r="199">
          <cell r="A199">
            <v>800077545</v>
          </cell>
          <cell r="B199" t="str">
            <v>15047</v>
          </cell>
        </row>
        <row r="200">
          <cell r="A200">
            <v>800063791</v>
          </cell>
          <cell r="B200" t="str">
            <v>15051</v>
          </cell>
        </row>
        <row r="201">
          <cell r="A201">
            <v>800099199</v>
          </cell>
          <cell r="B201" t="str">
            <v>15087</v>
          </cell>
        </row>
        <row r="202">
          <cell r="A202">
            <v>800099390</v>
          </cell>
          <cell r="B202" t="str">
            <v>15090</v>
          </cell>
        </row>
        <row r="203">
          <cell r="A203">
            <v>800017288</v>
          </cell>
          <cell r="B203" t="str">
            <v>15092</v>
          </cell>
        </row>
        <row r="204">
          <cell r="A204">
            <v>891856294</v>
          </cell>
          <cell r="B204" t="str">
            <v>15097</v>
          </cell>
        </row>
        <row r="205">
          <cell r="A205">
            <v>800023383</v>
          </cell>
          <cell r="B205" t="str">
            <v>15104</v>
          </cell>
        </row>
        <row r="206">
          <cell r="A206">
            <v>800099721</v>
          </cell>
          <cell r="B206" t="str">
            <v>15106</v>
          </cell>
        </row>
        <row r="207">
          <cell r="A207">
            <v>891808260</v>
          </cell>
          <cell r="B207" t="str">
            <v>15109</v>
          </cell>
        </row>
        <row r="208">
          <cell r="A208">
            <v>800099714</v>
          </cell>
          <cell r="B208" t="str">
            <v>15114</v>
          </cell>
        </row>
        <row r="209">
          <cell r="A209">
            <v>891801796</v>
          </cell>
          <cell r="B209" t="str">
            <v>15131</v>
          </cell>
        </row>
        <row r="210">
          <cell r="A210">
            <v>800028393</v>
          </cell>
          <cell r="B210" t="str">
            <v>15135</v>
          </cell>
        </row>
        <row r="211">
          <cell r="A211">
            <v>891857805</v>
          </cell>
          <cell r="B211" t="str">
            <v>15162</v>
          </cell>
        </row>
        <row r="212">
          <cell r="A212">
            <v>891801357</v>
          </cell>
          <cell r="B212" t="str">
            <v>15172</v>
          </cell>
        </row>
        <row r="213">
          <cell r="A213">
            <v>891800475</v>
          </cell>
          <cell r="B213" t="str">
            <v>15176</v>
          </cell>
        </row>
        <row r="214">
          <cell r="A214">
            <v>800074859</v>
          </cell>
          <cell r="B214" t="str">
            <v>15180</v>
          </cell>
        </row>
        <row r="215">
          <cell r="A215">
            <v>891801962</v>
          </cell>
          <cell r="B215" t="str">
            <v>15183</v>
          </cell>
        </row>
        <row r="216">
          <cell r="A216">
            <v>800034476</v>
          </cell>
          <cell r="B216" t="str">
            <v>15185</v>
          </cell>
        </row>
        <row r="217">
          <cell r="A217">
            <v>800014989</v>
          </cell>
          <cell r="B217" t="str">
            <v>15187</v>
          </cell>
        </row>
        <row r="218">
          <cell r="A218">
            <v>891801988</v>
          </cell>
          <cell r="B218" t="str">
            <v>15189</v>
          </cell>
        </row>
        <row r="219">
          <cell r="A219">
            <v>891801932</v>
          </cell>
          <cell r="B219" t="str">
            <v>15204</v>
          </cell>
        </row>
        <row r="220">
          <cell r="A220">
            <v>891801363</v>
          </cell>
          <cell r="B220" t="str">
            <v>15212</v>
          </cell>
        </row>
        <row r="221">
          <cell r="A221">
            <v>891855748</v>
          </cell>
          <cell r="B221" t="str">
            <v>15215</v>
          </cell>
        </row>
        <row r="222">
          <cell r="A222">
            <v>891857920</v>
          </cell>
          <cell r="B222" t="str">
            <v>15218</v>
          </cell>
        </row>
        <row r="223">
          <cell r="A223">
            <v>800099196</v>
          </cell>
          <cell r="B223" t="str">
            <v>15223</v>
          </cell>
        </row>
        <row r="224">
          <cell r="A224">
            <v>891802089</v>
          </cell>
          <cell r="B224" t="str">
            <v>15224</v>
          </cell>
        </row>
        <row r="225">
          <cell r="A225">
            <v>891855769</v>
          </cell>
          <cell r="B225" t="str">
            <v>15226</v>
          </cell>
        </row>
        <row r="226">
          <cell r="A226">
            <v>800099723</v>
          </cell>
          <cell r="B226" t="str">
            <v>15232</v>
          </cell>
        </row>
        <row r="227">
          <cell r="A227">
            <v>800131177</v>
          </cell>
          <cell r="B227" t="str">
            <v>15236</v>
          </cell>
        </row>
        <row r="228">
          <cell r="A228">
            <v>891855138</v>
          </cell>
          <cell r="B228" t="str">
            <v>15238</v>
          </cell>
        </row>
        <row r="229">
          <cell r="A229">
            <v>891857844</v>
          </cell>
          <cell r="B229" t="str">
            <v>15244</v>
          </cell>
        </row>
        <row r="230">
          <cell r="A230">
            <v>800031073</v>
          </cell>
          <cell r="B230" t="str">
            <v>15248</v>
          </cell>
        </row>
        <row r="231">
          <cell r="A231">
            <v>891856288</v>
          </cell>
          <cell r="B231" t="str">
            <v>15272</v>
          </cell>
        </row>
        <row r="232">
          <cell r="A232">
            <v>800026368</v>
          </cell>
          <cell r="B232" t="str">
            <v>15276</v>
          </cell>
        </row>
        <row r="233">
          <cell r="A233">
            <v>800020045</v>
          </cell>
          <cell r="B233" t="str">
            <v>15293</v>
          </cell>
        </row>
        <row r="234">
          <cell r="A234">
            <v>891857764</v>
          </cell>
          <cell r="B234" t="str">
            <v>15296</v>
          </cell>
        </row>
        <row r="235">
          <cell r="A235">
            <v>800025608</v>
          </cell>
          <cell r="B235" t="str">
            <v>15299</v>
          </cell>
        </row>
        <row r="236">
          <cell r="A236">
            <v>800012631</v>
          </cell>
          <cell r="B236" t="str">
            <v>15317</v>
          </cell>
        </row>
        <row r="237">
          <cell r="A237">
            <v>800013683</v>
          </cell>
          <cell r="B237" t="str">
            <v>15322</v>
          </cell>
        </row>
        <row r="238">
          <cell r="A238">
            <v>891800896</v>
          </cell>
          <cell r="B238" t="str">
            <v>15325</v>
          </cell>
        </row>
        <row r="239">
          <cell r="A239">
            <v>800099202</v>
          </cell>
          <cell r="B239" t="str">
            <v>15332</v>
          </cell>
        </row>
        <row r="240">
          <cell r="A240">
            <v>891856077</v>
          </cell>
          <cell r="B240" t="str">
            <v>15362</v>
          </cell>
        </row>
        <row r="241">
          <cell r="A241">
            <v>891801376</v>
          </cell>
          <cell r="B241" t="str">
            <v>15367</v>
          </cell>
        </row>
        <row r="242">
          <cell r="A242">
            <v>891856593</v>
          </cell>
          <cell r="B242" t="str">
            <v>15368</v>
          </cell>
        </row>
        <row r="243">
          <cell r="A243">
            <v>800099206</v>
          </cell>
          <cell r="B243" t="str">
            <v>15377</v>
          </cell>
        </row>
        <row r="244">
          <cell r="A244">
            <v>800099665</v>
          </cell>
          <cell r="B244" t="str">
            <v>15380</v>
          </cell>
        </row>
        <row r="245">
          <cell r="A245">
            <v>800006541</v>
          </cell>
          <cell r="B245" t="str">
            <v>15401</v>
          </cell>
        </row>
        <row r="246">
          <cell r="A246">
            <v>891856257</v>
          </cell>
          <cell r="B246" t="str">
            <v>15403</v>
          </cell>
        </row>
        <row r="247">
          <cell r="A247">
            <v>891801268</v>
          </cell>
          <cell r="B247" t="str">
            <v>15407</v>
          </cell>
        </row>
        <row r="248">
          <cell r="A248">
            <v>891801129</v>
          </cell>
          <cell r="B248" t="str">
            <v>15425</v>
          </cell>
        </row>
        <row r="249">
          <cell r="A249">
            <v>800024789</v>
          </cell>
          <cell r="B249" t="str">
            <v>15442</v>
          </cell>
        </row>
        <row r="250">
          <cell r="A250">
            <v>800029660</v>
          </cell>
          <cell r="B250" t="str">
            <v>15455</v>
          </cell>
        </row>
        <row r="251">
          <cell r="A251">
            <v>891855735</v>
          </cell>
          <cell r="B251" t="str">
            <v>15464</v>
          </cell>
        </row>
        <row r="252">
          <cell r="A252">
            <v>891856555</v>
          </cell>
          <cell r="B252" t="str">
            <v>15466</v>
          </cell>
        </row>
        <row r="253">
          <cell r="A253">
            <v>800099662</v>
          </cell>
          <cell r="B253" t="str">
            <v>15469</v>
          </cell>
        </row>
        <row r="254">
          <cell r="A254">
            <v>891801994</v>
          </cell>
          <cell r="B254" t="str">
            <v>15476</v>
          </cell>
        </row>
        <row r="255">
          <cell r="A255">
            <v>800077808</v>
          </cell>
          <cell r="B255" t="str">
            <v>15480</v>
          </cell>
        </row>
        <row r="256">
          <cell r="A256">
            <v>891855222</v>
          </cell>
          <cell r="B256" t="str">
            <v>15491</v>
          </cell>
        </row>
        <row r="257">
          <cell r="A257">
            <v>800033062</v>
          </cell>
          <cell r="B257" t="str">
            <v>15494</v>
          </cell>
        </row>
        <row r="258">
          <cell r="A258">
            <v>800026156</v>
          </cell>
          <cell r="B258" t="str">
            <v>15500</v>
          </cell>
        </row>
        <row r="259">
          <cell r="A259">
            <v>891801362</v>
          </cell>
          <cell r="B259" t="str">
            <v>15507</v>
          </cell>
        </row>
        <row r="260">
          <cell r="A260">
            <v>800028461</v>
          </cell>
          <cell r="B260" t="str">
            <v>15511</v>
          </cell>
        </row>
        <row r="261">
          <cell r="A261">
            <v>800049508</v>
          </cell>
          <cell r="B261" t="str">
            <v>15514</v>
          </cell>
        </row>
        <row r="262">
          <cell r="A262">
            <v>891801240</v>
          </cell>
          <cell r="B262" t="str">
            <v>15516</v>
          </cell>
        </row>
        <row r="263">
          <cell r="A263">
            <v>800065593</v>
          </cell>
          <cell r="B263" t="str">
            <v>15518</v>
          </cell>
        </row>
        <row r="264">
          <cell r="A264">
            <v>800012628</v>
          </cell>
          <cell r="B264" t="str">
            <v>15522</v>
          </cell>
        </row>
        <row r="265">
          <cell r="A265">
            <v>891801368</v>
          </cell>
          <cell r="B265" t="str">
            <v>15531</v>
          </cell>
        </row>
        <row r="266">
          <cell r="A266">
            <v>800065411</v>
          </cell>
          <cell r="B266" t="str">
            <v>15533</v>
          </cell>
        </row>
        <row r="267">
          <cell r="A267">
            <v>891855015</v>
          </cell>
          <cell r="B267" t="str">
            <v>15537</v>
          </cell>
        </row>
        <row r="268">
          <cell r="A268">
            <v>891856464</v>
          </cell>
          <cell r="B268" t="str">
            <v>15542</v>
          </cell>
        </row>
        <row r="269">
          <cell r="A269">
            <v>800066389</v>
          </cell>
          <cell r="B269" t="str">
            <v>15550</v>
          </cell>
        </row>
        <row r="270">
          <cell r="A270">
            <v>891800466</v>
          </cell>
          <cell r="B270" t="str">
            <v>15572</v>
          </cell>
        </row>
        <row r="271">
          <cell r="A271">
            <v>800029513</v>
          </cell>
          <cell r="B271" t="str">
            <v>15580</v>
          </cell>
        </row>
        <row r="272">
          <cell r="A272">
            <v>891801280</v>
          </cell>
          <cell r="B272" t="str">
            <v>15599</v>
          </cell>
        </row>
        <row r="273">
          <cell r="A273">
            <v>891801244</v>
          </cell>
          <cell r="B273" t="str">
            <v>15600</v>
          </cell>
        </row>
        <row r="274">
          <cell r="A274">
            <v>891801770</v>
          </cell>
          <cell r="B274" t="str">
            <v>15621</v>
          </cell>
        </row>
        <row r="275">
          <cell r="A275">
            <v>800028517</v>
          </cell>
          <cell r="B275" t="str">
            <v>15632</v>
          </cell>
        </row>
        <row r="276">
          <cell r="A276">
            <v>800019846</v>
          </cell>
          <cell r="B276" t="str">
            <v>15638</v>
          </cell>
        </row>
        <row r="277">
          <cell r="A277">
            <v>800016757</v>
          </cell>
          <cell r="B277" t="str">
            <v>15646</v>
          </cell>
        </row>
        <row r="278">
          <cell r="A278">
            <v>891801282</v>
          </cell>
          <cell r="B278" t="str">
            <v>15660</v>
          </cell>
        </row>
        <row r="279">
          <cell r="A279">
            <v>800083233</v>
          </cell>
          <cell r="B279" t="str">
            <v>15664</v>
          </cell>
        </row>
        <row r="280">
          <cell r="A280">
            <v>891802151</v>
          </cell>
          <cell r="B280" t="str">
            <v>15667</v>
          </cell>
        </row>
        <row r="281">
          <cell r="A281">
            <v>891857821</v>
          </cell>
          <cell r="B281" t="str">
            <v>15673</v>
          </cell>
        </row>
        <row r="282">
          <cell r="A282">
            <v>891801286</v>
          </cell>
          <cell r="B282" t="str">
            <v>15676</v>
          </cell>
        </row>
        <row r="283">
          <cell r="A283">
            <v>891801369</v>
          </cell>
          <cell r="B283" t="str">
            <v>15681</v>
          </cell>
        </row>
        <row r="284">
          <cell r="A284">
            <v>800020733</v>
          </cell>
          <cell r="B284" t="str">
            <v>15686</v>
          </cell>
        </row>
        <row r="285">
          <cell r="A285">
            <v>800029386</v>
          </cell>
          <cell r="B285" t="str">
            <v>15690</v>
          </cell>
        </row>
        <row r="286">
          <cell r="A286">
            <v>800039213</v>
          </cell>
          <cell r="B286" t="str">
            <v>15693</v>
          </cell>
        </row>
        <row r="287">
          <cell r="A287">
            <v>800099651</v>
          </cell>
          <cell r="B287" t="str">
            <v>15696</v>
          </cell>
        </row>
        <row r="288">
          <cell r="A288">
            <v>800050791</v>
          </cell>
          <cell r="B288" t="str">
            <v>15720</v>
          </cell>
        </row>
        <row r="289">
          <cell r="A289">
            <v>800099441</v>
          </cell>
          <cell r="B289" t="str">
            <v>15723</v>
          </cell>
        </row>
        <row r="290">
          <cell r="A290">
            <v>891801911</v>
          </cell>
          <cell r="B290" t="str">
            <v>15740</v>
          </cell>
        </row>
        <row r="291">
          <cell r="A291">
            <v>891855016</v>
          </cell>
          <cell r="B291" t="str">
            <v>15753</v>
          </cell>
        </row>
        <row r="292">
          <cell r="A292">
            <v>800026911</v>
          </cell>
          <cell r="B292" t="str">
            <v>15755</v>
          </cell>
        </row>
        <row r="293">
          <cell r="A293">
            <v>800099210</v>
          </cell>
          <cell r="B293" t="str">
            <v>15757</v>
          </cell>
        </row>
        <row r="294">
          <cell r="A294">
            <v>891855130</v>
          </cell>
          <cell r="B294" t="str">
            <v>15759</v>
          </cell>
        </row>
        <row r="295">
          <cell r="A295">
            <v>800029826</v>
          </cell>
          <cell r="B295" t="str">
            <v>15761</v>
          </cell>
        </row>
        <row r="296">
          <cell r="A296">
            <v>800019277</v>
          </cell>
          <cell r="B296" t="str">
            <v>15762</v>
          </cell>
        </row>
        <row r="297">
          <cell r="A297">
            <v>891801061</v>
          </cell>
          <cell r="B297" t="str">
            <v>15763</v>
          </cell>
        </row>
        <row r="298">
          <cell r="A298">
            <v>800015909</v>
          </cell>
          <cell r="B298" t="str">
            <v>15764</v>
          </cell>
        </row>
        <row r="299">
          <cell r="A299">
            <v>891856472</v>
          </cell>
          <cell r="B299" t="str">
            <v>15774</v>
          </cell>
        </row>
        <row r="300">
          <cell r="A300">
            <v>800030988</v>
          </cell>
          <cell r="B300" t="str">
            <v>15776</v>
          </cell>
        </row>
        <row r="301">
          <cell r="A301">
            <v>800028576</v>
          </cell>
          <cell r="B301" t="str">
            <v>15778</v>
          </cell>
        </row>
        <row r="302">
          <cell r="A302">
            <v>891856131</v>
          </cell>
          <cell r="B302" t="str">
            <v>15790</v>
          </cell>
        </row>
        <row r="303">
          <cell r="A303">
            <v>800019709</v>
          </cell>
          <cell r="B303" t="str">
            <v>15798</v>
          </cell>
        </row>
        <row r="304">
          <cell r="A304">
            <v>891800860</v>
          </cell>
          <cell r="B304" t="str">
            <v>15804</v>
          </cell>
        </row>
        <row r="305">
          <cell r="A305">
            <v>891855361</v>
          </cell>
          <cell r="B305" t="str">
            <v>15806</v>
          </cell>
        </row>
        <row r="306">
          <cell r="A306">
            <v>800028436</v>
          </cell>
          <cell r="B306" t="str">
            <v>15808</v>
          </cell>
        </row>
        <row r="307">
          <cell r="A307">
            <v>800099187</v>
          </cell>
          <cell r="B307" t="str">
            <v>15810</v>
          </cell>
        </row>
        <row r="308">
          <cell r="A308">
            <v>800099642</v>
          </cell>
          <cell r="B308" t="str">
            <v>15814</v>
          </cell>
        </row>
        <row r="309">
          <cell r="A309">
            <v>800062255</v>
          </cell>
          <cell r="B309" t="str">
            <v>15816</v>
          </cell>
        </row>
        <row r="310">
          <cell r="A310">
            <v>891856625</v>
          </cell>
          <cell r="B310" t="str">
            <v>15820</v>
          </cell>
        </row>
        <row r="311">
          <cell r="A311">
            <v>800012635</v>
          </cell>
          <cell r="B311" t="str">
            <v>15822</v>
          </cell>
        </row>
        <row r="312">
          <cell r="A312">
            <v>800099639</v>
          </cell>
          <cell r="B312" t="str">
            <v>15832</v>
          </cell>
        </row>
        <row r="313">
          <cell r="A313">
            <v>891801787</v>
          </cell>
          <cell r="B313" t="str">
            <v>15835</v>
          </cell>
        </row>
        <row r="314">
          <cell r="A314">
            <v>800027292</v>
          </cell>
          <cell r="B314" t="str">
            <v>15837</v>
          </cell>
        </row>
        <row r="315">
          <cell r="A315">
            <v>800099635</v>
          </cell>
          <cell r="B315" t="str">
            <v>15839</v>
          </cell>
        </row>
        <row r="316">
          <cell r="A316">
            <v>800099631</v>
          </cell>
          <cell r="B316" t="str">
            <v>15842</v>
          </cell>
        </row>
        <row r="317">
          <cell r="A317">
            <v>891800986</v>
          </cell>
          <cell r="B317" t="str">
            <v>15861</v>
          </cell>
        </row>
        <row r="318">
          <cell r="A318">
            <v>891801347</v>
          </cell>
          <cell r="B318" t="str">
            <v>15879</v>
          </cell>
        </row>
        <row r="319">
          <cell r="A319">
            <v>891802106</v>
          </cell>
          <cell r="B319" t="str">
            <v>15897</v>
          </cell>
        </row>
        <row r="320">
          <cell r="A320">
            <v>890801053</v>
          </cell>
          <cell r="B320" t="str">
            <v>17001</v>
          </cell>
        </row>
        <row r="321">
          <cell r="A321">
            <v>890801132</v>
          </cell>
          <cell r="B321" t="str">
            <v>17013</v>
          </cell>
        </row>
        <row r="322">
          <cell r="A322">
            <v>890801139</v>
          </cell>
          <cell r="B322" t="str">
            <v>17042</v>
          </cell>
        </row>
        <row r="323">
          <cell r="A323">
            <v>890801142</v>
          </cell>
          <cell r="B323" t="str">
            <v>17050</v>
          </cell>
        </row>
        <row r="324">
          <cell r="A324">
            <v>890802650</v>
          </cell>
          <cell r="B324" t="str">
            <v>17088</v>
          </cell>
        </row>
        <row r="325">
          <cell r="A325">
            <v>890801133</v>
          </cell>
          <cell r="B325" t="str">
            <v>17174</v>
          </cell>
        </row>
        <row r="326">
          <cell r="A326">
            <v>890801144</v>
          </cell>
          <cell r="B326" t="str">
            <v>17272</v>
          </cell>
        </row>
        <row r="327">
          <cell r="A327">
            <v>890801130</v>
          </cell>
          <cell r="B327" t="str">
            <v>17380</v>
          </cell>
        </row>
        <row r="328">
          <cell r="A328">
            <v>890802795</v>
          </cell>
          <cell r="B328" t="str">
            <v>17388</v>
          </cell>
        </row>
        <row r="329">
          <cell r="A329">
            <v>890802505</v>
          </cell>
          <cell r="B329" t="str">
            <v>17433</v>
          </cell>
        </row>
        <row r="330">
          <cell r="A330">
            <v>890801145</v>
          </cell>
          <cell r="B330" t="str">
            <v>17442</v>
          </cell>
        </row>
        <row r="331">
          <cell r="A331">
            <v>890801147</v>
          </cell>
          <cell r="B331" t="str">
            <v>17444</v>
          </cell>
        </row>
        <row r="332">
          <cell r="A332">
            <v>890801146</v>
          </cell>
          <cell r="B332" t="str">
            <v>17446</v>
          </cell>
        </row>
        <row r="333">
          <cell r="A333">
            <v>890801135</v>
          </cell>
          <cell r="B333" t="str">
            <v>17486</v>
          </cell>
        </row>
        <row r="334">
          <cell r="A334">
            <v>810002963</v>
          </cell>
          <cell r="B334" t="str">
            <v>17495</v>
          </cell>
        </row>
        <row r="335">
          <cell r="A335">
            <v>890801136</v>
          </cell>
          <cell r="B335" t="str">
            <v>17513</v>
          </cell>
        </row>
        <row r="336">
          <cell r="A336">
            <v>890801141</v>
          </cell>
          <cell r="B336" t="str">
            <v>17524</v>
          </cell>
        </row>
        <row r="337">
          <cell r="A337">
            <v>890801137</v>
          </cell>
          <cell r="B337" t="str">
            <v>17541</v>
          </cell>
        </row>
        <row r="338">
          <cell r="A338">
            <v>890801138</v>
          </cell>
          <cell r="B338" t="str">
            <v>17614</v>
          </cell>
        </row>
        <row r="339">
          <cell r="A339">
            <v>800095461</v>
          </cell>
          <cell r="B339" t="str">
            <v>17616</v>
          </cell>
        </row>
        <row r="340">
          <cell r="A340">
            <v>890801131</v>
          </cell>
          <cell r="B340" t="str">
            <v>17653</v>
          </cell>
        </row>
        <row r="341">
          <cell r="A341">
            <v>890801149</v>
          </cell>
          <cell r="B341" t="str">
            <v>17662</v>
          </cell>
        </row>
        <row r="342">
          <cell r="A342">
            <v>810001998</v>
          </cell>
          <cell r="B342" t="str">
            <v>17665</v>
          </cell>
        </row>
        <row r="343">
          <cell r="A343">
            <v>890801150</v>
          </cell>
          <cell r="B343" t="str">
            <v>17777</v>
          </cell>
        </row>
        <row r="344">
          <cell r="A344">
            <v>890801151</v>
          </cell>
          <cell r="B344" t="str">
            <v>17867</v>
          </cell>
        </row>
        <row r="345">
          <cell r="A345">
            <v>890801152</v>
          </cell>
          <cell r="B345" t="str">
            <v>17873</v>
          </cell>
        </row>
        <row r="346">
          <cell r="A346">
            <v>800090833</v>
          </cell>
          <cell r="B346" t="str">
            <v>17877</v>
          </cell>
        </row>
        <row r="347">
          <cell r="A347">
            <v>800095728</v>
          </cell>
          <cell r="B347" t="str">
            <v>18001</v>
          </cell>
        </row>
        <row r="348">
          <cell r="A348">
            <v>891190431</v>
          </cell>
          <cell r="B348" t="str">
            <v>18029</v>
          </cell>
        </row>
        <row r="349">
          <cell r="A349">
            <v>800095734</v>
          </cell>
          <cell r="B349" t="str">
            <v>18094</v>
          </cell>
        </row>
        <row r="350">
          <cell r="A350">
            <v>800095754</v>
          </cell>
          <cell r="B350" t="str">
            <v>18150</v>
          </cell>
        </row>
        <row r="351">
          <cell r="A351">
            <v>800095757</v>
          </cell>
          <cell r="B351" t="str">
            <v>18205</v>
          </cell>
        </row>
        <row r="352">
          <cell r="A352">
            <v>800095760</v>
          </cell>
          <cell r="B352" t="str">
            <v>18247</v>
          </cell>
        </row>
        <row r="353">
          <cell r="A353">
            <v>800095763</v>
          </cell>
          <cell r="B353" t="str">
            <v>18256</v>
          </cell>
        </row>
        <row r="354">
          <cell r="A354">
            <v>800095770</v>
          </cell>
          <cell r="B354" t="str">
            <v>18410</v>
          </cell>
        </row>
        <row r="355">
          <cell r="A355">
            <v>800067452</v>
          </cell>
          <cell r="B355" t="str">
            <v>18460</v>
          </cell>
        </row>
        <row r="356">
          <cell r="A356">
            <v>800095773</v>
          </cell>
          <cell r="B356" t="str">
            <v>18479</v>
          </cell>
        </row>
        <row r="357">
          <cell r="A357">
            <v>800095775</v>
          </cell>
          <cell r="B357" t="str">
            <v>18592</v>
          </cell>
        </row>
        <row r="358">
          <cell r="A358">
            <v>800095782</v>
          </cell>
          <cell r="B358" t="str">
            <v>18610</v>
          </cell>
        </row>
        <row r="359">
          <cell r="A359">
            <v>800095785</v>
          </cell>
          <cell r="B359" t="str">
            <v>18753</v>
          </cell>
        </row>
        <row r="360">
          <cell r="A360">
            <v>800095786</v>
          </cell>
          <cell r="B360" t="str">
            <v>18756</v>
          </cell>
        </row>
        <row r="361">
          <cell r="A361">
            <v>800095788</v>
          </cell>
          <cell r="B361" t="str">
            <v>18785</v>
          </cell>
        </row>
        <row r="362">
          <cell r="A362">
            <v>800050407</v>
          </cell>
          <cell r="B362" t="str">
            <v>18860</v>
          </cell>
        </row>
        <row r="363">
          <cell r="A363">
            <v>891580006</v>
          </cell>
          <cell r="B363" t="str">
            <v>19001</v>
          </cell>
        </row>
        <row r="364">
          <cell r="A364">
            <v>891502664</v>
          </cell>
          <cell r="B364" t="str">
            <v>19022</v>
          </cell>
        </row>
        <row r="365">
          <cell r="A365">
            <v>891500725</v>
          </cell>
          <cell r="B365" t="str">
            <v>19050</v>
          </cell>
        </row>
        <row r="366">
          <cell r="A366">
            <v>891500869</v>
          </cell>
          <cell r="B366" t="str">
            <v>19075</v>
          </cell>
        </row>
        <row r="367">
          <cell r="A367">
            <v>800095961</v>
          </cell>
          <cell r="B367" t="str">
            <v>19100</v>
          </cell>
        </row>
        <row r="368">
          <cell r="A368">
            <v>891502307</v>
          </cell>
          <cell r="B368" t="str">
            <v>19110</v>
          </cell>
        </row>
        <row r="369">
          <cell r="A369">
            <v>891500864</v>
          </cell>
          <cell r="B369" t="str">
            <v>19130</v>
          </cell>
        </row>
        <row r="370">
          <cell r="A370">
            <v>891501723</v>
          </cell>
          <cell r="B370" t="str">
            <v>19137</v>
          </cell>
        </row>
        <row r="371">
          <cell r="A371">
            <v>891501292</v>
          </cell>
          <cell r="B371" t="str">
            <v>19142</v>
          </cell>
        </row>
        <row r="372">
          <cell r="A372">
            <v>891501283</v>
          </cell>
          <cell r="B372" t="str">
            <v>19212</v>
          </cell>
        </row>
        <row r="373">
          <cell r="A373">
            <v>891500978</v>
          </cell>
          <cell r="B373" t="str">
            <v>19256</v>
          </cell>
        </row>
        <row r="374">
          <cell r="A374">
            <v>800188492</v>
          </cell>
          <cell r="B374" t="str">
            <v>19290</v>
          </cell>
        </row>
        <row r="375">
          <cell r="A375">
            <v>900127183</v>
          </cell>
          <cell r="B375" t="str">
            <v>19300</v>
          </cell>
        </row>
        <row r="376">
          <cell r="A376">
            <v>800084378</v>
          </cell>
          <cell r="B376" t="str">
            <v>19318</v>
          </cell>
        </row>
        <row r="377">
          <cell r="A377">
            <v>800004741</v>
          </cell>
          <cell r="B377" t="str">
            <v>19355</v>
          </cell>
        </row>
        <row r="378">
          <cell r="A378">
            <v>891501047</v>
          </cell>
          <cell r="B378" t="str">
            <v>19364</v>
          </cell>
        </row>
        <row r="379">
          <cell r="A379">
            <v>891502169</v>
          </cell>
          <cell r="B379" t="str">
            <v>19392</v>
          </cell>
        </row>
        <row r="380">
          <cell r="A380">
            <v>891500997</v>
          </cell>
          <cell r="B380" t="str">
            <v>19397</v>
          </cell>
        </row>
        <row r="381">
          <cell r="A381">
            <v>800051168</v>
          </cell>
          <cell r="B381" t="str">
            <v>19418</v>
          </cell>
        </row>
        <row r="382">
          <cell r="A382">
            <v>891502397</v>
          </cell>
          <cell r="B382" t="str">
            <v>19450</v>
          </cell>
        </row>
        <row r="383">
          <cell r="A383">
            <v>891500841</v>
          </cell>
          <cell r="B383" t="str">
            <v>19455</v>
          </cell>
        </row>
        <row r="384">
          <cell r="A384">
            <v>891500982</v>
          </cell>
          <cell r="B384" t="str">
            <v>19473</v>
          </cell>
        </row>
        <row r="385">
          <cell r="A385">
            <v>800095978</v>
          </cell>
          <cell r="B385" t="str">
            <v>19513</v>
          </cell>
        </row>
        <row r="386">
          <cell r="A386">
            <v>800095980</v>
          </cell>
          <cell r="B386" t="str">
            <v>19517</v>
          </cell>
        </row>
        <row r="387">
          <cell r="A387">
            <v>891502194</v>
          </cell>
          <cell r="B387" t="str">
            <v>19532</v>
          </cell>
        </row>
        <row r="388">
          <cell r="A388">
            <v>817000992</v>
          </cell>
          <cell r="B388" t="str">
            <v>19533</v>
          </cell>
        </row>
        <row r="389">
          <cell r="A389">
            <v>891500856</v>
          </cell>
          <cell r="B389" t="str">
            <v>19548</v>
          </cell>
        </row>
        <row r="390">
          <cell r="A390">
            <v>891500580</v>
          </cell>
          <cell r="B390" t="str">
            <v>19573</v>
          </cell>
        </row>
        <row r="391">
          <cell r="A391">
            <v>891500721</v>
          </cell>
          <cell r="B391" t="str">
            <v>19585</v>
          </cell>
        </row>
        <row r="392">
          <cell r="A392">
            <v>800095983</v>
          </cell>
          <cell r="B392" t="str">
            <v>19622</v>
          </cell>
        </row>
        <row r="393">
          <cell r="A393">
            <v>891502482</v>
          </cell>
          <cell r="B393" t="str">
            <v>19693</v>
          </cell>
        </row>
        <row r="394">
          <cell r="A394">
            <v>891500269</v>
          </cell>
          <cell r="B394" t="str">
            <v>19698</v>
          </cell>
        </row>
        <row r="395">
          <cell r="A395">
            <v>800095984</v>
          </cell>
          <cell r="B395" t="str">
            <v>19701</v>
          </cell>
        </row>
        <row r="396">
          <cell r="A396">
            <v>800095986</v>
          </cell>
          <cell r="B396" t="str">
            <v>19743</v>
          </cell>
        </row>
        <row r="397">
          <cell r="A397">
            <v>891501277</v>
          </cell>
          <cell r="B397" t="str">
            <v>19760</v>
          </cell>
        </row>
        <row r="398">
          <cell r="A398">
            <v>800117687</v>
          </cell>
          <cell r="B398" t="str">
            <v>19780</v>
          </cell>
        </row>
        <row r="399">
          <cell r="A399">
            <v>817003440</v>
          </cell>
          <cell r="B399" t="str">
            <v>19785</v>
          </cell>
        </row>
        <row r="400">
          <cell r="A400">
            <v>891500742</v>
          </cell>
          <cell r="B400" t="str">
            <v>19807</v>
          </cell>
        </row>
        <row r="401">
          <cell r="A401">
            <v>800051167</v>
          </cell>
          <cell r="B401" t="str">
            <v>19809</v>
          </cell>
        </row>
        <row r="402">
          <cell r="A402">
            <v>891500887</v>
          </cell>
          <cell r="B402" t="str">
            <v>19821</v>
          </cell>
        </row>
        <row r="403">
          <cell r="A403">
            <v>800031874</v>
          </cell>
          <cell r="B403" t="str">
            <v>19824</v>
          </cell>
        </row>
        <row r="404">
          <cell r="A404">
            <v>817002675</v>
          </cell>
          <cell r="B404" t="str">
            <v>19845</v>
          </cell>
        </row>
        <row r="405">
          <cell r="A405">
            <v>800098911</v>
          </cell>
          <cell r="B405" t="str">
            <v>20001</v>
          </cell>
        </row>
        <row r="406">
          <cell r="A406">
            <v>800096561</v>
          </cell>
          <cell r="B406" t="str">
            <v>20011</v>
          </cell>
        </row>
        <row r="407">
          <cell r="A407">
            <v>800096558</v>
          </cell>
          <cell r="B407" t="str">
            <v>20013</v>
          </cell>
        </row>
        <row r="408">
          <cell r="A408">
            <v>892301541</v>
          </cell>
          <cell r="B408" t="str">
            <v>20032</v>
          </cell>
        </row>
        <row r="409">
          <cell r="A409">
            <v>800096576</v>
          </cell>
          <cell r="B409" t="str">
            <v>20045</v>
          </cell>
        </row>
        <row r="410">
          <cell r="A410">
            <v>892301130</v>
          </cell>
          <cell r="B410" t="str">
            <v>20060</v>
          </cell>
        </row>
        <row r="411">
          <cell r="A411">
            <v>892300815</v>
          </cell>
          <cell r="B411" t="str">
            <v>20175</v>
          </cell>
        </row>
        <row r="412">
          <cell r="A412">
            <v>800096585</v>
          </cell>
          <cell r="B412" t="str">
            <v>20178</v>
          </cell>
        </row>
        <row r="413">
          <cell r="A413">
            <v>800096580</v>
          </cell>
          <cell r="B413" t="str">
            <v>20228</v>
          </cell>
        </row>
        <row r="414">
          <cell r="A414">
            <v>800096587</v>
          </cell>
          <cell r="B414" t="str">
            <v>20238</v>
          </cell>
        </row>
        <row r="415">
          <cell r="A415">
            <v>800096592</v>
          </cell>
          <cell r="B415" t="str">
            <v>20250</v>
          </cell>
        </row>
        <row r="416">
          <cell r="A416">
            <v>800096595</v>
          </cell>
          <cell r="B416" t="str">
            <v>20295</v>
          </cell>
        </row>
        <row r="417">
          <cell r="A417">
            <v>800096597</v>
          </cell>
          <cell r="B417" t="str">
            <v>20310</v>
          </cell>
        </row>
        <row r="418">
          <cell r="A418">
            <v>800096599</v>
          </cell>
          <cell r="B418" t="str">
            <v>20383</v>
          </cell>
        </row>
        <row r="419">
          <cell r="A419">
            <v>800108683</v>
          </cell>
          <cell r="B419" t="str">
            <v>20400</v>
          </cell>
        </row>
        <row r="420">
          <cell r="A420">
            <v>892301761</v>
          </cell>
          <cell r="B420" t="str">
            <v>20443</v>
          </cell>
        </row>
        <row r="421">
          <cell r="A421">
            <v>800096610</v>
          </cell>
          <cell r="B421" t="str">
            <v>20517</v>
          </cell>
        </row>
        <row r="422">
          <cell r="A422">
            <v>800096613</v>
          </cell>
          <cell r="B422" t="str">
            <v>20550</v>
          </cell>
        </row>
        <row r="423">
          <cell r="A423">
            <v>824001624</v>
          </cell>
          <cell r="B423" t="str">
            <v>20570</v>
          </cell>
        </row>
        <row r="424">
          <cell r="A424">
            <v>892300123</v>
          </cell>
          <cell r="B424" t="str">
            <v>20614</v>
          </cell>
        </row>
        <row r="425">
          <cell r="A425">
            <v>800096605</v>
          </cell>
          <cell r="B425" t="str">
            <v>20621</v>
          </cell>
        </row>
        <row r="426">
          <cell r="A426">
            <v>800096619</v>
          </cell>
          <cell r="B426" t="str">
            <v>20710</v>
          </cell>
        </row>
        <row r="427">
          <cell r="A427">
            <v>800096623</v>
          </cell>
          <cell r="B427" t="str">
            <v>20750</v>
          </cell>
        </row>
        <row r="428">
          <cell r="A428">
            <v>892301093</v>
          </cell>
          <cell r="B428" t="str">
            <v>20770</v>
          </cell>
        </row>
        <row r="429">
          <cell r="A429">
            <v>800096626</v>
          </cell>
          <cell r="B429" t="str">
            <v>20787</v>
          </cell>
        </row>
        <row r="430">
          <cell r="A430">
            <v>800096734</v>
          </cell>
          <cell r="B430" t="str">
            <v>23001</v>
          </cell>
        </row>
        <row r="431">
          <cell r="A431">
            <v>800096737</v>
          </cell>
          <cell r="B431" t="str">
            <v>23068</v>
          </cell>
        </row>
        <row r="432">
          <cell r="A432">
            <v>800096739</v>
          </cell>
          <cell r="B432" t="str">
            <v>23079</v>
          </cell>
        </row>
        <row r="433">
          <cell r="A433">
            <v>800096740</v>
          </cell>
          <cell r="B433" t="str">
            <v>23090</v>
          </cell>
        </row>
        <row r="434">
          <cell r="A434">
            <v>800096744</v>
          </cell>
          <cell r="B434" t="str">
            <v>23162</v>
          </cell>
        </row>
        <row r="435">
          <cell r="A435">
            <v>800096750</v>
          </cell>
          <cell r="B435" t="str">
            <v>23168</v>
          </cell>
        </row>
        <row r="436">
          <cell r="A436">
            <v>800096753</v>
          </cell>
          <cell r="B436" t="str">
            <v>23182</v>
          </cell>
        </row>
        <row r="437">
          <cell r="A437">
            <v>800096746</v>
          </cell>
          <cell r="B437" t="str">
            <v>23189</v>
          </cell>
        </row>
        <row r="438">
          <cell r="A438">
            <v>812001675</v>
          </cell>
          <cell r="B438" t="str">
            <v>23300</v>
          </cell>
        </row>
        <row r="439">
          <cell r="A439">
            <v>812001681</v>
          </cell>
          <cell r="B439" t="str">
            <v>23350</v>
          </cell>
        </row>
        <row r="440">
          <cell r="A440">
            <v>800096758</v>
          </cell>
          <cell r="B440" t="str">
            <v>23417</v>
          </cell>
        </row>
        <row r="441">
          <cell r="A441">
            <v>800096761</v>
          </cell>
          <cell r="B441" t="str">
            <v>23419</v>
          </cell>
        </row>
        <row r="442">
          <cell r="A442">
            <v>800096762</v>
          </cell>
          <cell r="B442" t="str">
            <v>23464</v>
          </cell>
        </row>
        <row r="443">
          <cell r="A443">
            <v>800096763</v>
          </cell>
          <cell r="B443" t="str">
            <v>23466</v>
          </cell>
        </row>
        <row r="444">
          <cell r="A444">
            <v>800065474</v>
          </cell>
          <cell r="B444" t="str">
            <v>23500</v>
          </cell>
        </row>
        <row r="445">
          <cell r="A445">
            <v>800096765</v>
          </cell>
          <cell r="B445" t="str">
            <v>23555</v>
          </cell>
        </row>
        <row r="446">
          <cell r="A446">
            <v>800096766</v>
          </cell>
          <cell r="B446" t="str">
            <v>23570</v>
          </cell>
        </row>
        <row r="447">
          <cell r="A447">
            <v>800096770</v>
          </cell>
          <cell r="B447" t="str">
            <v>23574</v>
          </cell>
        </row>
        <row r="448">
          <cell r="A448">
            <v>800096772</v>
          </cell>
          <cell r="B448" t="str">
            <v>23580</v>
          </cell>
        </row>
        <row r="449">
          <cell r="A449">
            <v>800079162</v>
          </cell>
          <cell r="B449" t="str">
            <v>23586</v>
          </cell>
        </row>
        <row r="450">
          <cell r="A450">
            <v>800096777</v>
          </cell>
          <cell r="B450" t="str">
            <v>23660</v>
          </cell>
        </row>
        <row r="451">
          <cell r="A451">
            <v>800075231</v>
          </cell>
          <cell r="B451" t="str">
            <v>23670</v>
          </cell>
        </row>
        <row r="452">
          <cell r="A452">
            <v>800096781</v>
          </cell>
          <cell r="B452" t="str">
            <v>23672</v>
          </cell>
        </row>
        <row r="453">
          <cell r="A453">
            <v>800096804</v>
          </cell>
          <cell r="B453" t="str">
            <v>23675</v>
          </cell>
        </row>
        <row r="454">
          <cell r="A454">
            <v>800075537</v>
          </cell>
          <cell r="B454" t="str">
            <v>23678</v>
          </cell>
        </row>
        <row r="455">
          <cell r="A455">
            <v>900220061</v>
          </cell>
          <cell r="B455" t="str">
            <v>23682</v>
          </cell>
        </row>
        <row r="456">
          <cell r="A456">
            <v>800096805</v>
          </cell>
          <cell r="B456" t="str">
            <v>23686</v>
          </cell>
        </row>
        <row r="457">
          <cell r="A457">
            <v>800096807</v>
          </cell>
          <cell r="B457" t="str">
            <v>23807</v>
          </cell>
        </row>
        <row r="458">
          <cell r="A458">
            <v>900220147</v>
          </cell>
          <cell r="B458" t="str">
            <v>23815</v>
          </cell>
        </row>
        <row r="459">
          <cell r="A459">
            <v>800096808</v>
          </cell>
          <cell r="B459" t="str">
            <v>23855</v>
          </cell>
        </row>
        <row r="460">
          <cell r="A460">
            <v>890680149</v>
          </cell>
          <cell r="B460" t="str">
            <v>25001</v>
          </cell>
        </row>
        <row r="461">
          <cell r="A461">
            <v>899999450</v>
          </cell>
          <cell r="B461" t="str">
            <v>25019</v>
          </cell>
        </row>
        <row r="462">
          <cell r="A462">
            <v>890680097</v>
          </cell>
          <cell r="B462" t="str">
            <v>25035</v>
          </cell>
        </row>
        <row r="463">
          <cell r="A463">
            <v>899999426</v>
          </cell>
          <cell r="B463" t="str">
            <v>25040</v>
          </cell>
        </row>
        <row r="464">
          <cell r="A464">
            <v>800093386</v>
          </cell>
          <cell r="B464" t="str">
            <v>25053</v>
          </cell>
        </row>
        <row r="465">
          <cell r="A465">
            <v>800094624</v>
          </cell>
          <cell r="B465" t="str">
            <v>25086</v>
          </cell>
        </row>
        <row r="466">
          <cell r="A466">
            <v>899999708</v>
          </cell>
          <cell r="B466" t="str">
            <v>25095</v>
          </cell>
        </row>
        <row r="467">
          <cell r="A467">
            <v>800094622</v>
          </cell>
          <cell r="B467" t="str">
            <v>25099</v>
          </cell>
        </row>
        <row r="468">
          <cell r="A468">
            <v>890680107</v>
          </cell>
          <cell r="B468" t="str">
            <v>25120</v>
          </cell>
        </row>
        <row r="469">
          <cell r="A469">
            <v>800081091</v>
          </cell>
          <cell r="B469" t="str">
            <v>25123</v>
          </cell>
        </row>
        <row r="470">
          <cell r="A470">
            <v>899999465</v>
          </cell>
          <cell r="B470" t="str">
            <v>25126</v>
          </cell>
        </row>
        <row r="471">
          <cell r="A471">
            <v>899999710</v>
          </cell>
          <cell r="B471" t="str">
            <v>25148</v>
          </cell>
        </row>
        <row r="472">
          <cell r="A472">
            <v>899999462</v>
          </cell>
          <cell r="B472" t="str">
            <v>25151</v>
          </cell>
        </row>
        <row r="473">
          <cell r="A473">
            <v>899999367</v>
          </cell>
          <cell r="B473" t="str">
            <v>25154</v>
          </cell>
        </row>
        <row r="474">
          <cell r="A474">
            <v>899999400</v>
          </cell>
          <cell r="B474" t="str">
            <v>25168</v>
          </cell>
        </row>
        <row r="475">
          <cell r="A475">
            <v>899999172</v>
          </cell>
          <cell r="B475" t="str">
            <v>25175</v>
          </cell>
        </row>
        <row r="476">
          <cell r="A476">
            <v>899999467</v>
          </cell>
          <cell r="B476" t="str">
            <v>25178</v>
          </cell>
        </row>
        <row r="477">
          <cell r="A477">
            <v>899999414</v>
          </cell>
          <cell r="B477" t="str">
            <v>25181</v>
          </cell>
        </row>
        <row r="478">
          <cell r="A478">
            <v>899999357</v>
          </cell>
          <cell r="B478" t="str">
            <v>25183</v>
          </cell>
        </row>
        <row r="479">
          <cell r="A479">
            <v>899999466</v>
          </cell>
          <cell r="B479" t="str">
            <v>25200</v>
          </cell>
        </row>
        <row r="480">
          <cell r="A480">
            <v>899999705</v>
          </cell>
          <cell r="B480" t="str">
            <v>25214</v>
          </cell>
        </row>
        <row r="481">
          <cell r="A481">
            <v>899999406</v>
          </cell>
          <cell r="B481" t="str">
            <v>25224</v>
          </cell>
        </row>
        <row r="482">
          <cell r="A482">
            <v>890680162</v>
          </cell>
          <cell r="B482" t="str">
            <v>25245</v>
          </cell>
        </row>
        <row r="483">
          <cell r="A483">
            <v>899999460</v>
          </cell>
          <cell r="B483" t="str">
            <v>25258</v>
          </cell>
        </row>
        <row r="484">
          <cell r="A484">
            <v>832002318</v>
          </cell>
          <cell r="B484" t="str">
            <v>25260</v>
          </cell>
        </row>
        <row r="485">
          <cell r="A485">
            <v>899999328</v>
          </cell>
          <cell r="B485" t="str">
            <v>25269</v>
          </cell>
        </row>
        <row r="486">
          <cell r="A486">
            <v>899999364</v>
          </cell>
          <cell r="B486" t="str">
            <v>25279</v>
          </cell>
        </row>
        <row r="487">
          <cell r="A487">
            <v>899999420</v>
          </cell>
          <cell r="B487" t="str">
            <v>25281</v>
          </cell>
        </row>
        <row r="488">
          <cell r="A488">
            <v>899999433</v>
          </cell>
          <cell r="B488" t="str">
            <v>25286</v>
          </cell>
        </row>
        <row r="489">
          <cell r="A489">
            <v>899999323</v>
          </cell>
          <cell r="B489" t="str">
            <v>25288</v>
          </cell>
        </row>
        <row r="490">
          <cell r="A490">
            <v>890680008</v>
          </cell>
          <cell r="B490" t="str">
            <v>25290</v>
          </cell>
        </row>
        <row r="491">
          <cell r="A491">
            <v>800094671</v>
          </cell>
          <cell r="B491" t="str">
            <v>25293</v>
          </cell>
        </row>
        <row r="492">
          <cell r="A492">
            <v>899999419</v>
          </cell>
          <cell r="B492" t="str">
            <v>25295</v>
          </cell>
        </row>
        <row r="493">
          <cell r="A493">
            <v>899999331</v>
          </cell>
          <cell r="B493" t="str">
            <v>25297</v>
          </cell>
        </row>
        <row r="494">
          <cell r="A494">
            <v>800094684</v>
          </cell>
          <cell r="B494" t="str">
            <v>25299</v>
          </cell>
        </row>
        <row r="495">
          <cell r="A495">
            <v>890680378</v>
          </cell>
          <cell r="B495" t="str">
            <v>25307</v>
          </cell>
        </row>
        <row r="496">
          <cell r="A496">
            <v>832000992</v>
          </cell>
          <cell r="B496" t="str">
            <v>25312</v>
          </cell>
        </row>
        <row r="497">
          <cell r="A497">
            <v>899999362</v>
          </cell>
          <cell r="B497" t="str">
            <v>25317</v>
          </cell>
        </row>
        <row r="498">
          <cell r="A498">
            <v>899999701</v>
          </cell>
          <cell r="B498" t="str">
            <v>25320</v>
          </cell>
        </row>
        <row r="499">
          <cell r="A499">
            <v>899999442</v>
          </cell>
          <cell r="B499" t="str">
            <v>25322</v>
          </cell>
        </row>
        <row r="500">
          <cell r="A500">
            <v>800011271</v>
          </cell>
          <cell r="B500" t="str">
            <v>25324</v>
          </cell>
        </row>
        <row r="501">
          <cell r="A501">
            <v>899999395</v>
          </cell>
          <cell r="B501" t="str">
            <v>25326</v>
          </cell>
        </row>
        <row r="502">
          <cell r="A502">
            <v>800094685</v>
          </cell>
          <cell r="B502" t="str">
            <v>25328</v>
          </cell>
        </row>
        <row r="503">
          <cell r="A503">
            <v>800094701</v>
          </cell>
          <cell r="B503" t="str">
            <v>25335</v>
          </cell>
        </row>
        <row r="504">
          <cell r="A504">
            <v>800094704</v>
          </cell>
          <cell r="B504" t="str">
            <v>25339</v>
          </cell>
        </row>
        <row r="505">
          <cell r="A505">
            <v>800004018</v>
          </cell>
          <cell r="B505" t="str">
            <v>25368</v>
          </cell>
        </row>
        <row r="506">
          <cell r="A506">
            <v>800094705</v>
          </cell>
          <cell r="B506" t="str">
            <v>25372</v>
          </cell>
        </row>
        <row r="507">
          <cell r="A507">
            <v>899999712</v>
          </cell>
          <cell r="B507" t="str">
            <v>25377</v>
          </cell>
        </row>
        <row r="508">
          <cell r="A508">
            <v>890680026</v>
          </cell>
          <cell r="B508" t="str">
            <v>25386</v>
          </cell>
        </row>
        <row r="509">
          <cell r="A509">
            <v>899999369</v>
          </cell>
          <cell r="B509" t="str">
            <v>25394</v>
          </cell>
        </row>
        <row r="510">
          <cell r="A510">
            <v>899999721</v>
          </cell>
          <cell r="B510" t="str">
            <v>25398</v>
          </cell>
        </row>
        <row r="511">
          <cell r="A511">
            <v>800073475</v>
          </cell>
          <cell r="B511" t="str">
            <v>25402</v>
          </cell>
        </row>
        <row r="512">
          <cell r="A512">
            <v>899999330</v>
          </cell>
          <cell r="B512" t="str">
            <v>25407</v>
          </cell>
        </row>
        <row r="513">
          <cell r="A513">
            <v>899999401</v>
          </cell>
          <cell r="B513" t="str">
            <v>25426</v>
          </cell>
        </row>
        <row r="514">
          <cell r="A514">
            <v>899999325</v>
          </cell>
          <cell r="B514" t="str">
            <v>25430</v>
          </cell>
        </row>
        <row r="515">
          <cell r="A515">
            <v>800094711</v>
          </cell>
          <cell r="B515" t="str">
            <v>25436</v>
          </cell>
        </row>
        <row r="516">
          <cell r="A516">
            <v>899999470</v>
          </cell>
          <cell r="B516" t="str">
            <v>25438</v>
          </cell>
        </row>
        <row r="517">
          <cell r="A517">
            <v>899999342</v>
          </cell>
          <cell r="B517" t="str">
            <v>25473</v>
          </cell>
        </row>
        <row r="518">
          <cell r="A518">
            <v>890680390</v>
          </cell>
          <cell r="B518" t="str">
            <v>25483</v>
          </cell>
        </row>
        <row r="519">
          <cell r="A519">
            <v>899999366</v>
          </cell>
          <cell r="B519" t="str">
            <v>25486</v>
          </cell>
        </row>
        <row r="520">
          <cell r="A520">
            <v>899999707</v>
          </cell>
          <cell r="B520" t="str">
            <v>25488</v>
          </cell>
        </row>
        <row r="521">
          <cell r="A521">
            <v>800094713</v>
          </cell>
          <cell r="B521" t="str">
            <v>25489</v>
          </cell>
        </row>
        <row r="522">
          <cell r="A522">
            <v>899999718</v>
          </cell>
          <cell r="B522" t="str">
            <v>25491</v>
          </cell>
        </row>
        <row r="523">
          <cell r="A523">
            <v>890680088</v>
          </cell>
          <cell r="B523" t="str">
            <v>25506</v>
          </cell>
        </row>
        <row r="524">
          <cell r="A524">
            <v>899999475</v>
          </cell>
          <cell r="B524" t="str">
            <v>25513</v>
          </cell>
        </row>
        <row r="525">
          <cell r="A525">
            <v>899999704</v>
          </cell>
          <cell r="B525" t="str">
            <v>25518</v>
          </cell>
        </row>
        <row r="526">
          <cell r="A526">
            <v>890680173</v>
          </cell>
          <cell r="B526" t="str">
            <v>25524</v>
          </cell>
        </row>
        <row r="527">
          <cell r="A527">
            <v>800074120</v>
          </cell>
          <cell r="B527" t="str">
            <v>25530</v>
          </cell>
        </row>
        <row r="528">
          <cell r="A528">
            <v>890680154</v>
          </cell>
          <cell r="B528" t="str">
            <v>25535</v>
          </cell>
        </row>
        <row r="529">
          <cell r="A529">
            <v>899999413</v>
          </cell>
          <cell r="B529" t="str">
            <v>25572</v>
          </cell>
        </row>
        <row r="530">
          <cell r="A530">
            <v>800085612</v>
          </cell>
          <cell r="B530" t="str">
            <v>25580</v>
          </cell>
        </row>
        <row r="531">
          <cell r="A531">
            <v>899999432</v>
          </cell>
          <cell r="B531" t="str">
            <v>25592</v>
          </cell>
        </row>
        <row r="532">
          <cell r="A532">
            <v>800094716</v>
          </cell>
          <cell r="B532" t="str">
            <v>25594</v>
          </cell>
        </row>
        <row r="533">
          <cell r="A533">
            <v>899999431</v>
          </cell>
          <cell r="B533" t="str">
            <v>25596</v>
          </cell>
        </row>
        <row r="534">
          <cell r="A534">
            <v>890680236</v>
          </cell>
          <cell r="B534" t="str">
            <v>25599</v>
          </cell>
        </row>
        <row r="535">
          <cell r="A535">
            <v>890680059</v>
          </cell>
          <cell r="B535" t="str">
            <v>25612</v>
          </cell>
        </row>
        <row r="536">
          <cell r="A536">
            <v>860527046</v>
          </cell>
          <cell r="B536" t="str">
            <v>25645</v>
          </cell>
        </row>
        <row r="537">
          <cell r="A537">
            <v>800093437</v>
          </cell>
          <cell r="B537" t="str">
            <v>25649</v>
          </cell>
        </row>
        <row r="538">
          <cell r="A538">
            <v>800094751</v>
          </cell>
          <cell r="B538" t="str">
            <v>25653</v>
          </cell>
        </row>
        <row r="539">
          <cell r="A539">
            <v>899999173</v>
          </cell>
          <cell r="B539" t="str">
            <v>25658</v>
          </cell>
        </row>
        <row r="540">
          <cell r="A540">
            <v>899999422</v>
          </cell>
          <cell r="B540" t="str">
            <v>25662</v>
          </cell>
        </row>
        <row r="541">
          <cell r="A541">
            <v>800094752</v>
          </cell>
          <cell r="B541" t="str">
            <v>25718</v>
          </cell>
        </row>
        <row r="542">
          <cell r="A542">
            <v>899999415</v>
          </cell>
          <cell r="B542" t="str">
            <v>25736</v>
          </cell>
        </row>
        <row r="543">
          <cell r="A543">
            <v>899999372</v>
          </cell>
          <cell r="B543" t="str">
            <v>25740</v>
          </cell>
        </row>
        <row r="544">
          <cell r="A544">
            <v>890680437</v>
          </cell>
          <cell r="B544" t="str">
            <v>25743</v>
          </cell>
        </row>
        <row r="545">
          <cell r="A545">
            <v>899999384</v>
          </cell>
          <cell r="B545" t="str">
            <v>25745</v>
          </cell>
        </row>
        <row r="546">
          <cell r="A546">
            <v>800094755</v>
          </cell>
          <cell r="B546" t="str">
            <v>25754</v>
          </cell>
        </row>
        <row r="547">
          <cell r="A547">
            <v>899999468</v>
          </cell>
          <cell r="B547" t="str">
            <v>25758</v>
          </cell>
        </row>
        <row r="548">
          <cell r="A548">
            <v>899999314</v>
          </cell>
          <cell r="B548" t="str">
            <v>25769</v>
          </cell>
        </row>
        <row r="549">
          <cell r="A549">
            <v>899999430</v>
          </cell>
          <cell r="B549" t="str">
            <v>25772</v>
          </cell>
        </row>
        <row r="550">
          <cell r="A550">
            <v>899999398</v>
          </cell>
          <cell r="B550" t="str">
            <v>25777</v>
          </cell>
        </row>
        <row r="551">
          <cell r="A551">
            <v>899999700</v>
          </cell>
          <cell r="B551" t="str">
            <v>25779</v>
          </cell>
        </row>
        <row r="552">
          <cell r="A552">
            <v>899999476</v>
          </cell>
          <cell r="B552" t="str">
            <v>25781</v>
          </cell>
        </row>
        <row r="553">
          <cell r="A553">
            <v>899999443</v>
          </cell>
          <cell r="B553" t="str">
            <v>25785</v>
          </cell>
        </row>
        <row r="554">
          <cell r="A554">
            <v>899999481</v>
          </cell>
          <cell r="B554" t="str">
            <v>25793</v>
          </cell>
        </row>
        <row r="555">
          <cell r="A555">
            <v>800004574</v>
          </cell>
          <cell r="B555" t="str">
            <v>25797</v>
          </cell>
        </row>
        <row r="556">
          <cell r="A556">
            <v>800095174</v>
          </cell>
          <cell r="B556" t="str">
            <v>25799</v>
          </cell>
        </row>
        <row r="557">
          <cell r="A557">
            <v>800018689</v>
          </cell>
          <cell r="B557" t="str">
            <v>25805</v>
          </cell>
        </row>
        <row r="558">
          <cell r="A558">
            <v>800094782</v>
          </cell>
          <cell r="B558" t="str">
            <v>25807</v>
          </cell>
        </row>
        <row r="559">
          <cell r="A559">
            <v>800093439</v>
          </cell>
          <cell r="B559" t="str">
            <v>25815</v>
          </cell>
        </row>
        <row r="560">
          <cell r="A560">
            <v>899999428</v>
          </cell>
          <cell r="B560" t="str">
            <v>25817</v>
          </cell>
        </row>
        <row r="561">
          <cell r="A561">
            <v>800072715</v>
          </cell>
          <cell r="B561" t="str">
            <v>25823</v>
          </cell>
        </row>
        <row r="562">
          <cell r="A562">
            <v>899999385</v>
          </cell>
          <cell r="B562" t="str">
            <v>25839</v>
          </cell>
        </row>
        <row r="563">
          <cell r="A563">
            <v>800095568</v>
          </cell>
          <cell r="B563" t="str">
            <v>25841</v>
          </cell>
        </row>
        <row r="564">
          <cell r="A564">
            <v>899999281</v>
          </cell>
          <cell r="B564" t="str">
            <v>25843</v>
          </cell>
        </row>
        <row r="565">
          <cell r="A565">
            <v>899999388</v>
          </cell>
          <cell r="B565" t="str">
            <v>25845</v>
          </cell>
        </row>
        <row r="566">
          <cell r="A566">
            <v>899999407</v>
          </cell>
          <cell r="B566" t="str">
            <v>25851</v>
          </cell>
        </row>
        <row r="567">
          <cell r="A567">
            <v>899999448</v>
          </cell>
          <cell r="B567" t="str">
            <v>25862</v>
          </cell>
        </row>
        <row r="568">
          <cell r="A568">
            <v>899999709</v>
          </cell>
          <cell r="B568" t="str">
            <v>25867</v>
          </cell>
        </row>
        <row r="569">
          <cell r="A569">
            <v>899999447</v>
          </cell>
          <cell r="B569" t="str">
            <v>25871</v>
          </cell>
        </row>
        <row r="570">
          <cell r="A570">
            <v>899999445</v>
          </cell>
          <cell r="B570" t="str">
            <v>25873</v>
          </cell>
        </row>
        <row r="571">
          <cell r="A571">
            <v>899999312</v>
          </cell>
          <cell r="B571" t="str">
            <v>25875</v>
          </cell>
        </row>
        <row r="572">
          <cell r="A572">
            <v>890680142</v>
          </cell>
          <cell r="B572" t="str">
            <v>25878</v>
          </cell>
        </row>
        <row r="573">
          <cell r="A573">
            <v>800094776</v>
          </cell>
          <cell r="B573" t="str">
            <v>25885</v>
          </cell>
        </row>
        <row r="574">
          <cell r="A574">
            <v>800094778</v>
          </cell>
          <cell r="B574" t="str">
            <v>25898</v>
          </cell>
        </row>
        <row r="575">
          <cell r="A575">
            <v>899999318</v>
          </cell>
          <cell r="B575" t="str">
            <v>25899</v>
          </cell>
        </row>
        <row r="576">
          <cell r="A576">
            <v>891680011</v>
          </cell>
          <cell r="B576" t="str">
            <v>27001</v>
          </cell>
        </row>
        <row r="577">
          <cell r="A577">
            <v>891680050</v>
          </cell>
          <cell r="B577" t="str">
            <v>27006</v>
          </cell>
        </row>
        <row r="578">
          <cell r="A578">
            <v>891600062</v>
          </cell>
          <cell r="B578" t="str">
            <v>27025</v>
          </cell>
        </row>
        <row r="579">
          <cell r="A579">
            <v>818000395</v>
          </cell>
          <cell r="B579" t="str">
            <v>27050</v>
          </cell>
        </row>
        <row r="580">
          <cell r="A580">
            <v>891680055</v>
          </cell>
          <cell r="B580" t="str">
            <v>27073</v>
          </cell>
        </row>
        <row r="581">
          <cell r="A581">
            <v>891680395</v>
          </cell>
          <cell r="B581" t="str">
            <v>27075</v>
          </cell>
        </row>
        <row r="582">
          <cell r="A582">
            <v>800095589</v>
          </cell>
          <cell r="B582" t="str">
            <v>27077</v>
          </cell>
        </row>
        <row r="583">
          <cell r="A583">
            <v>800070375</v>
          </cell>
          <cell r="B583" t="str">
            <v>27099</v>
          </cell>
        </row>
        <row r="584">
          <cell r="A584">
            <v>800239414</v>
          </cell>
          <cell r="B584" t="str">
            <v>27135</v>
          </cell>
        </row>
        <row r="585">
          <cell r="A585">
            <v>818001341</v>
          </cell>
          <cell r="B585" t="str">
            <v>27150</v>
          </cell>
        </row>
        <row r="586">
          <cell r="A586">
            <v>818001202</v>
          </cell>
          <cell r="B586" t="str">
            <v>27160</v>
          </cell>
        </row>
        <row r="587">
          <cell r="A587">
            <v>891680057</v>
          </cell>
          <cell r="B587" t="str">
            <v>27205</v>
          </cell>
        </row>
        <row r="588">
          <cell r="A588">
            <v>891680061</v>
          </cell>
          <cell r="B588" t="str">
            <v>27245</v>
          </cell>
        </row>
        <row r="589">
          <cell r="A589">
            <v>818000002</v>
          </cell>
          <cell r="B589" t="str">
            <v>27250</v>
          </cell>
        </row>
        <row r="590">
          <cell r="A590">
            <v>891680067</v>
          </cell>
          <cell r="B590" t="str">
            <v>27361</v>
          </cell>
        </row>
        <row r="591">
          <cell r="A591">
            <v>891680402</v>
          </cell>
          <cell r="B591" t="str">
            <v>27372</v>
          </cell>
        </row>
        <row r="592">
          <cell r="A592">
            <v>891680281</v>
          </cell>
          <cell r="B592" t="str">
            <v>27413</v>
          </cell>
        </row>
        <row r="593">
          <cell r="A593">
            <v>818000941</v>
          </cell>
          <cell r="B593" t="str">
            <v>27425</v>
          </cell>
        </row>
        <row r="594">
          <cell r="A594">
            <v>818000907</v>
          </cell>
          <cell r="B594" t="str">
            <v>27430</v>
          </cell>
        </row>
        <row r="595">
          <cell r="A595">
            <v>818001206</v>
          </cell>
          <cell r="B595" t="str">
            <v>27450</v>
          </cell>
        </row>
        <row r="596">
          <cell r="A596">
            <v>891680075</v>
          </cell>
          <cell r="B596" t="str">
            <v>27491</v>
          </cell>
        </row>
        <row r="597">
          <cell r="A597">
            <v>901671766</v>
          </cell>
          <cell r="B597" t="str">
            <v>27493</v>
          </cell>
        </row>
        <row r="598">
          <cell r="A598">
            <v>891680076</v>
          </cell>
          <cell r="B598" t="str">
            <v>27495</v>
          </cell>
        </row>
        <row r="599">
          <cell r="A599">
            <v>818001203</v>
          </cell>
          <cell r="B599" t="str">
            <v>27580</v>
          </cell>
        </row>
        <row r="600">
          <cell r="A600">
            <v>818000899</v>
          </cell>
          <cell r="B600" t="str">
            <v>27600</v>
          </cell>
        </row>
        <row r="601">
          <cell r="A601">
            <v>891680079</v>
          </cell>
          <cell r="B601" t="str">
            <v>27615</v>
          </cell>
        </row>
        <row r="602">
          <cell r="A602">
            <v>891680080</v>
          </cell>
          <cell r="B602" t="str">
            <v>27660</v>
          </cell>
        </row>
        <row r="603">
          <cell r="A603">
            <v>800095613</v>
          </cell>
          <cell r="B603" t="str">
            <v>27745</v>
          </cell>
        </row>
        <row r="604">
          <cell r="A604">
            <v>891680081</v>
          </cell>
          <cell r="B604" t="str">
            <v>27787</v>
          </cell>
        </row>
        <row r="605">
          <cell r="A605">
            <v>891680196</v>
          </cell>
          <cell r="B605" t="str">
            <v>27800</v>
          </cell>
        </row>
        <row r="606">
          <cell r="A606">
            <v>818000961</v>
          </cell>
          <cell r="B606" t="str">
            <v>27810</v>
          </cell>
        </row>
        <row r="607">
          <cell r="A607">
            <v>891180009</v>
          </cell>
          <cell r="B607" t="str">
            <v>41001</v>
          </cell>
        </row>
        <row r="608">
          <cell r="A608">
            <v>891180069</v>
          </cell>
          <cell r="B608" t="str">
            <v>41006</v>
          </cell>
        </row>
        <row r="609">
          <cell r="A609">
            <v>891180139</v>
          </cell>
          <cell r="B609" t="str">
            <v>41013</v>
          </cell>
        </row>
        <row r="610">
          <cell r="A610">
            <v>891180070</v>
          </cell>
          <cell r="B610" t="str">
            <v>41016</v>
          </cell>
        </row>
        <row r="611">
          <cell r="A611">
            <v>891180024</v>
          </cell>
          <cell r="B611" t="str">
            <v>41020</v>
          </cell>
        </row>
        <row r="612">
          <cell r="A612">
            <v>891180118</v>
          </cell>
          <cell r="B612" t="str">
            <v>41026</v>
          </cell>
        </row>
        <row r="613">
          <cell r="A613">
            <v>891180183</v>
          </cell>
          <cell r="B613" t="str">
            <v>41078</v>
          </cell>
        </row>
        <row r="614">
          <cell r="A614">
            <v>891118119</v>
          </cell>
          <cell r="B614" t="str">
            <v>41132</v>
          </cell>
        </row>
        <row r="615">
          <cell r="A615">
            <v>891180028</v>
          </cell>
          <cell r="B615" t="str">
            <v>41206</v>
          </cell>
        </row>
        <row r="616">
          <cell r="A616">
            <v>891180132</v>
          </cell>
          <cell r="B616" t="str">
            <v>41244</v>
          </cell>
        </row>
        <row r="617">
          <cell r="A617">
            <v>891180022</v>
          </cell>
          <cell r="B617" t="str">
            <v>41298</v>
          </cell>
        </row>
        <row r="618">
          <cell r="A618">
            <v>891180176</v>
          </cell>
          <cell r="B618" t="str">
            <v>41306</v>
          </cell>
        </row>
        <row r="619">
          <cell r="A619">
            <v>891180177</v>
          </cell>
          <cell r="B619" t="str">
            <v>41319</v>
          </cell>
        </row>
        <row r="620">
          <cell r="A620">
            <v>891180019</v>
          </cell>
          <cell r="B620" t="str">
            <v>41349</v>
          </cell>
        </row>
        <row r="621">
          <cell r="A621">
            <v>891180131</v>
          </cell>
          <cell r="B621" t="str">
            <v>41357</v>
          </cell>
        </row>
        <row r="622">
          <cell r="A622">
            <v>800097098</v>
          </cell>
          <cell r="B622" t="str">
            <v>41359</v>
          </cell>
        </row>
        <row r="623">
          <cell r="A623">
            <v>891180205</v>
          </cell>
          <cell r="B623" t="str">
            <v>41378</v>
          </cell>
        </row>
        <row r="624">
          <cell r="A624">
            <v>891180155</v>
          </cell>
          <cell r="B624" t="str">
            <v>41396</v>
          </cell>
        </row>
        <row r="625">
          <cell r="A625">
            <v>891102844</v>
          </cell>
          <cell r="B625" t="str">
            <v>41483</v>
          </cell>
        </row>
        <row r="626">
          <cell r="A626">
            <v>891180179</v>
          </cell>
          <cell r="B626" t="str">
            <v>41503</v>
          </cell>
        </row>
        <row r="627">
          <cell r="A627">
            <v>891180194</v>
          </cell>
          <cell r="B627" t="str">
            <v>41518</v>
          </cell>
        </row>
        <row r="628">
          <cell r="A628">
            <v>891180021</v>
          </cell>
          <cell r="B628" t="str">
            <v>41524</v>
          </cell>
        </row>
        <row r="629">
          <cell r="A629">
            <v>891102764</v>
          </cell>
          <cell r="B629" t="str">
            <v>41530</v>
          </cell>
        </row>
        <row r="630">
          <cell r="A630">
            <v>891180199</v>
          </cell>
          <cell r="B630" t="str">
            <v>41548</v>
          </cell>
        </row>
        <row r="631">
          <cell r="A631">
            <v>891180077</v>
          </cell>
          <cell r="B631" t="str">
            <v>41551</v>
          </cell>
        </row>
        <row r="632">
          <cell r="A632">
            <v>891180040</v>
          </cell>
          <cell r="B632" t="str">
            <v>41615</v>
          </cell>
        </row>
        <row r="633">
          <cell r="A633">
            <v>891180180</v>
          </cell>
          <cell r="B633" t="str">
            <v>41660</v>
          </cell>
        </row>
        <row r="634">
          <cell r="A634">
            <v>891180056</v>
          </cell>
          <cell r="B634" t="str">
            <v>41668</v>
          </cell>
        </row>
        <row r="635">
          <cell r="A635">
            <v>891180076</v>
          </cell>
          <cell r="B635" t="str">
            <v>41676</v>
          </cell>
        </row>
        <row r="636">
          <cell r="A636">
            <v>891180191</v>
          </cell>
          <cell r="B636" t="str">
            <v>41770</v>
          </cell>
        </row>
        <row r="637">
          <cell r="A637">
            <v>891180211</v>
          </cell>
          <cell r="B637" t="str">
            <v>41791</v>
          </cell>
        </row>
        <row r="638">
          <cell r="A638">
            <v>800097176</v>
          </cell>
          <cell r="B638" t="str">
            <v>41797</v>
          </cell>
        </row>
        <row r="639">
          <cell r="A639">
            <v>891180127</v>
          </cell>
          <cell r="B639" t="str">
            <v>41799</v>
          </cell>
        </row>
        <row r="640">
          <cell r="A640">
            <v>891180181</v>
          </cell>
          <cell r="B640" t="str">
            <v>41801</v>
          </cell>
        </row>
        <row r="641">
          <cell r="A641">
            <v>891180182</v>
          </cell>
          <cell r="B641" t="str">
            <v>41807</v>
          </cell>
        </row>
        <row r="642">
          <cell r="A642">
            <v>891180187</v>
          </cell>
          <cell r="B642" t="str">
            <v>41872</v>
          </cell>
        </row>
        <row r="643">
          <cell r="A643">
            <v>800097180</v>
          </cell>
          <cell r="B643" t="str">
            <v>41885</v>
          </cell>
        </row>
        <row r="644">
          <cell r="A644">
            <v>892115007</v>
          </cell>
          <cell r="B644" t="str">
            <v>44001</v>
          </cell>
        </row>
        <row r="645">
          <cell r="A645">
            <v>839000360</v>
          </cell>
          <cell r="B645" t="str">
            <v>44035</v>
          </cell>
        </row>
        <row r="646">
          <cell r="A646">
            <v>800099223</v>
          </cell>
          <cell r="B646" t="str">
            <v>44078</v>
          </cell>
        </row>
        <row r="647">
          <cell r="A647">
            <v>825000134</v>
          </cell>
          <cell r="B647" t="str">
            <v>44090</v>
          </cell>
        </row>
        <row r="648">
          <cell r="A648">
            <v>825000166</v>
          </cell>
          <cell r="B648" t="str">
            <v>44098</v>
          </cell>
        </row>
        <row r="649">
          <cell r="A649">
            <v>800092788</v>
          </cell>
          <cell r="B649" t="str">
            <v>44110</v>
          </cell>
        </row>
        <row r="650">
          <cell r="A650">
            <v>892170008</v>
          </cell>
          <cell r="B650" t="str">
            <v>44279</v>
          </cell>
        </row>
        <row r="651">
          <cell r="A651">
            <v>800255101</v>
          </cell>
          <cell r="B651" t="str">
            <v>44378</v>
          </cell>
        </row>
        <row r="652">
          <cell r="A652">
            <v>825000676</v>
          </cell>
          <cell r="B652" t="str">
            <v>44420</v>
          </cell>
        </row>
        <row r="653">
          <cell r="A653">
            <v>892120020</v>
          </cell>
          <cell r="B653" t="str">
            <v>44430</v>
          </cell>
        </row>
        <row r="654">
          <cell r="A654">
            <v>892115024</v>
          </cell>
          <cell r="B654" t="str">
            <v>44560</v>
          </cell>
        </row>
        <row r="655">
          <cell r="A655">
            <v>892115179</v>
          </cell>
          <cell r="B655" t="str">
            <v>44650</v>
          </cell>
        </row>
        <row r="656">
          <cell r="A656">
            <v>892115155</v>
          </cell>
          <cell r="B656" t="str">
            <v>44847</v>
          </cell>
        </row>
        <row r="657">
          <cell r="A657">
            <v>800059405</v>
          </cell>
          <cell r="B657" t="str">
            <v>44855</v>
          </cell>
        </row>
        <row r="658">
          <cell r="A658">
            <v>892115198</v>
          </cell>
          <cell r="B658" t="str">
            <v>44874</v>
          </cell>
        </row>
        <row r="659">
          <cell r="A659">
            <v>891780009</v>
          </cell>
          <cell r="B659" t="str">
            <v>47001</v>
          </cell>
        </row>
        <row r="660">
          <cell r="A660">
            <v>819003219</v>
          </cell>
          <cell r="B660" t="str">
            <v>47030</v>
          </cell>
        </row>
        <row r="661">
          <cell r="A661">
            <v>891780041</v>
          </cell>
          <cell r="B661" t="str">
            <v>47053</v>
          </cell>
        </row>
        <row r="662">
          <cell r="A662">
            <v>891702186</v>
          </cell>
          <cell r="B662" t="str">
            <v>47058</v>
          </cell>
        </row>
        <row r="663">
          <cell r="A663">
            <v>891780042</v>
          </cell>
          <cell r="B663" t="str">
            <v>47161</v>
          </cell>
        </row>
        <row r="664">
          <cell r="A664">
            <v>800071934</v>
          </cell>
          <cell r="B664" t="str">
            <v>47170</v>
          </cell>
        </row>
        <row r="665">
          <cell r="A665">
            <v>891780043</v>
          </cell>
          <cell r="B665" t="str">
            <v>47189</v>
          </cell>
        </row>
        <row r="666">
          <cell r="A666">
            <v>819003225</v>
          </cell>
          <cell r="B666" t="str">
            <v>47205</v>
          </cell>
        </row>
        <row r="667">
          <cell r="A667">
            <v>891780044</v>
          </cell>
          <cell r="B667" t="str">
            <v>47245</v>
          </cell>
        </row>
        <row r="668">
          <cell r="A668">
            <v>891780049</v>
          </cell>
          <cell r="B668" t="str">
            <v>47258</v>
          </cell>
        </row>
        <row r="669">
          <cell r="A669">
            <v>819000925</v>
          </cell>
          <cell r="B669" t="str">
            <v>47268</v>
          </cell>
        </row>
        <row r="670">
          <cell r="A670">
            <v>891780045</v>
          </cell>
          <cell r="B670" t="str">
            <v>47288</v>
          </cell>
        </row>
        <row r="671">
          <cell r="A671">
            <v>891780047</v>
          </cell>
          <cell r="B671" t="str">
            <v>47318</v>
          </cell>
        </row>
        <row r="672">
          <cell r="A672">
            <v>819003849</v>
          </cell>
          <cell r="B672" t="str">
            <v>47460</v>
          </cell>
        </row>
        <row r="673">
          <cell r="A673">
            <v>891780048</v>
          </cell>
          <cell r="B673" t="str">
            <v>47541</v>
          </cell>
        </row>
        <row r="674">
          <cell r="A674">
            <v>819000985</v>
          </cell>
          <cell r="B674" t="str">
            <v>47545</v>
          </cell>
        </row>
        <row r="675">
          <cell r="A675">
            <v>891780050</v>
          </cell>
          <cell r="B675" t="str">
            <v>47551</v>
          </cell>
        </row>
        <row r="676">
          <cell r="A676">
            <v>891780051</v>
          </cell>
          <cell r="B676" t="str">
            <v>47555</v>
          </cell>
        </row>
        <row r="677">
          <cell r="A677">
            <v>891703045</v>
          </cell>
          <cell r="B677" t="str">
            <v>47570</v>
          </cell>
        </row>
        <row r="678">
          <cell r="A678">
            <v>891780052</v>
          </cell>
          <cell r="B678" t="str">
            <v>47605</v>
          </cell>
        </row>
        <row r="679">
          <cell r="A679">
            <v>819003224</v>
          </cell>
          <cell r="B679" t="str">
            <v>47660</v>
          </cell>
        </row>
        <row r="680">
          <cell r="A680">
            <v>891780053</v>
          </cell>
          <cell r="B680" t="str">
            <v>47675</v>
          </cell>
        </row>
        <row r="681">
          <cell r="A681">
            <v>891780054</v>
          </cell>
          <cell r="B681" t="str">
            <v>47692</v>
          </cell>
        </row>
        <row r="682">
          <cell r="A682">
            <v>891780055</v>
          </cell>
          <cell r="B682" t="str">
            <v>47703</v>
          </cell>
        </row>
        <row r="683">
          <cell r="A683">
            <v>891780056</v>
          </cell>
          <cell r="B683" t="str">
            <v>47707</v>
          </cell>
        </row>
        <row r="684">
          <cell r="A684">
            <v>819003762</v>
          </cell>
          <cell r="B684" t="str">
            <v>47720</v>
          </cell>
        </row>
        <row r="685">
          <cell r="A685">
            <v>891780103</v>
          </cell>
          <cell r="B685" t="str">
            <v>47745</v>
          </cell>
        </row>
        <row r="686">
          <cell r="A686">
            <v>891780057</v>
          </cell>
          <cell r="B686" t="str">
            <v>47798</v>
          </cell>
        </row>
        <row r="687">
          <cell r="A687">
            <v>819003760</v>
          </cell>
          <cell r="B687" t="str">
            <v>47960</v>
          </cell>
        </row>
        <row r="688">
          <cell r="A688">
            <v>819003297</v>
          </cell>
          <cell r="B688" t="str">
            <v>47980</v>
          </cell>
        </row>
        <row r="689">
          <cell r="A689">
            <v>892099324</v>
          </cell>
          <cell r="B689" t="str">
            <v>50001</v>
          </cell>
        </row>
        <row r="690">
          <cell r="A690">
            <v>892001457</v>
          </cell>
          <cell r="B690" t="str">
            <v>50006</v>
          </cell>
        </row>
        <row r="691">
          <cell r="A691">
            <v>800152577</v>
          </cell>
          <cell r="B691" t="str">
            <v>50110</v>
          </cell>
        </row>
        <row r="692">
          <cell r="A692">
            <v>892099232</v>
          </cell>
          <cell r="B692" t="str">
            <v>50124</v>
          </cell>
        </row>
        <row r="693">
          <cell r="A693">
            <v>800098190</v>
          </cell>
          <cell r="B693" t="str">
            <v>50150</v>
          </cell>
        </row>
        <row r="694">
          <cell r="A694">
            <v>892000812</v>
          </cell>
          <cell r="B694" t="str">
            <v>50223</v>
          </cell>
        </row>
        <row r="695">
          <cell r="A695">
            <v>892099184</v>
          </cell>
          <cell r="B695" t="str">
            <v>50226</v>
          </cell>
        </row>
        <row r="696">
          <cell r="A696">
            <v>892099001</v>
          </cell>
          <cell r="B696" t="str">
            <v>50245</v>
          </cell>
        </row>
        <row r="697">
          <cell r="A697">
            <v>892099278</v>
          </cell>
          <cell r="B697" t="str">
            <v>50251</v>
          </cell>
        </row>
        <row r="698">
          <cell r="A698">
            <v>800255443</v>
          </cell>
          <cell r="B698" t="str">
            <v>50270</v>
          </cell>
        </row>
        <row r="699">
          <cell r="A699">
            <v>892099183</v>
          </cell>
          <cell r="B699" t="str">
            <v>50287</v>
          </cell>
        </row>
        <row r="700">
          <cell r="A700">
            <v>892099243</v>
          </cell>
          <cell r="B700" t="str">
            <v>50313</v>
          </cell>
        </row>
        <row r="701">
          <cell r="A701">
            <v>800098193</v>
          </cell>
          <cell r="B701" t="str">
            <v>50318</v>
          </cell>
        </row>
        <row r="702">
          <cell r="A702">
            <v>800136458</v>
          </cell>
          <cell r="B702" t="str">
            <v>50325</v>
          </cell>
        </row>
        <row r="703">
          <cell r="A703">
            <v>892099317</v>
          </cell>
          <cell r="B703" t="str">
            <v>50330</v>
          </cell>
        </row>
        <row r="704">
          <cell r="A704">
            <v>892099234</v>
          </cell>
          <cell r="B704" t="str">
            <v>50350</v>
          </cell>
        </row>
        <row r="705">
          <cell r="A705">
            <v>800128428</v>
          </cell>
          <cell r="B705" t="str">
            <v>50370</v>
          </cell>
        </row>
        <row r="706">
          <cell r="A706">
            <v>892099242</v>
          </cell>
          <cell r="B706" t="str">
            <v>50400</v>
          </cell>
        </row>
        <row r="707">
          <cell r="A707">
            <v>800172206</v>
          </cell>
          <cell r="B707" t="str">
            <v>50450</v>
          </cell>
        </row>
        <row r="708">
          <cell r="A708">
            <v>800079035</v>
          </cell>
          <cell r="B708" t="str">
            <v>50568</v>
          </cell>
        </row>
        <row r="709">
          <cell r="A709">
            <v>892099325</v>
          </cell>
          <cell r="B709" t="str">
            <v>50573</v>
          </cell>
        </row>
        <row r="710">
          <cell r="A710">
            <v>892099309</v>
          </cell>
          <cell r="B710" t="str">
            <v>50577</v>
          </cell>
        </row>
        <row r="711">
          <cell r="A711">
            <v>800098195</v>
          </cell>
          <cell r="B711" t="str">
            <v>50590</v>
          </cell>
        </row>
        <row r="712">
          <cell r="A712">
            <v>800098199</v>
          </cell>
          <cell r="B712" t="str">
            <v>50606</v>
          </cell>
        </row>
        <row r="713">
          <cell r="A713">
            <v>800098203</v>
          </cell>
          <cell r="B713" t="str">
            <v>50680</v>
          </cell>
        </row>
        <row r="714">
          <cell r="A714">
            <v>800098205</v>
          </cell>
          <cell r="B714" t="str">
            <v>50683</v>
          </cell>
        </row>
        <row r="715">
          <cell r="A715">
            <v>892099246</v>
          </cell>
          <cell r="B715" t="str">
            <v>50686</v>
          </cell>
        </row>
        <row r="716">
          <cell r="A716">
            <v>892099548</v>
          </cell>
          <cell r="B716" t="str">
            <v>50689</v>
          </cell>
        </row>
        <row r="717">
          <cell r="A717">
            <v>892099173</v>
          </cell>
          <cell r="B717" t="str">
            <v>50711</v>
          </cell>
        </row>
        <row r="718">
          <cell r="A718">
            <v>891280000</v>
          </cell>
          <cell r="B718" t="str">
            <v>52001</v>
          </cell>
        </row>
        <row r="719">
          <cell r="A719">
            <v>800099054</v>
          </cell>
          <cell r="B719" t="str">
            <v>52019</v>
          </cell>
        </row>
        <row r="720">
          <cell r="A720">
            <v>800099052</v>
          </cell>
          <cell r="B720" t="str">
            <v>52022</v>
          </cell>
        </row>
        <row r="721">
          <cell r="A721">
            <v>800099055</v>
          </cell>
          <cell r="B721" t="str">
            <v>52036</v>
          </cell>
        </row>
        <row r="722">
          <cell r="A722">
            <v>800099058</v>
          </cell>
          <cell r="B722" t="str">
            <v>52051</v>
          </cell>
        </row>
        <row r="723">
          <cell r="A723">
            <v>800099061</v>
          </cell>
          <cell r="B723" t="str">
            <v>52079</v>
          </cell>
        </row>
        <row r="724">
          <cell r="A724">
            <v>800035482</v>
          </cell>
          <cell r="B724" t="str">
            <v>52083</v>
          </cell>
        </row>
        <row r="725">
          <cell r="A725">
            <v>800099062</v>
          </cell>
          <cell r="B725" t="str">
            <v>52110</v>
          </cell>
        </row>
        <row r="726">
          <cell r="A726">
            <v>800019816</v>
          </cell>
          <cell r="B726" t="str">
            <v>52203</v>
          </cell>
        </row>
        <row r="727">
          <cell r="A727">
            <v>800019000</v>
          </cell>
          <cell r="B727" t="str">
            <v>52207</v>
          </cell>
        </row>
        <row r="728">
          <cell r="A728">
            <v>800099064</v>
          </cell>
          <cell r="B728" t="str">
            <v>52210</v>
          </cell>
        </row>
        <row r="729">
          <cell r="A729">
            <v>800035024</v>
          </cell>
          <cell r="B729" t="str">
            <v>52215</v>
          </cell>
        </row>
        <row r="730">
          <cell r="A730">
            <v>800099070</v>
          </cell>
          <cell r="B730" t="str">
            <v>52224</v>
          </cell>
        </row>
        <row r="731">
          <cell r="A731">
            <v>800099066</v>
          </cell>
          <cell r="B731" t="str">
            <v>52227</v>
          </cell>
        </row>
        <row r="732">
          <cell r="A732">
            <v>800099072</v>
          </cell>
          <cell r="B732" t="str">
            <v>52233</v>
          </cell>
        </row>
        <row r="733">
          <cell r="A733">
            <v>800199959</v>
          </cell>
          <cell r="B733" t="str">
            <v>52240</v>
          </cell>
        </row>
        <row r="734">
          <cell r="A734">
            <v>800099076</v>
          </cell>
          <cell r="B734" t="str">
            <v>52250</v>
          </cell>
        </row>
        <row r="735">
          <cell r="A735">
            <v>814002243</v>
          </cell>
          <cell r="B735" t="str">
            <v>52254</v>
          </cell>
        </row>
        <row r="736">
          <cell r="A736">
            <v>800099079</v>
          </cell>
          <cell r="B736" t="str">
            <v>52256</v>
          </cell>
        </row>
        <row r="737">
          <cell r="A737">
            <v>800099080</v>
          </cell>
          <cell r="B737" t="str">
            <v>52258</v>
          </cell>
        </row>
        <row r="738">
          <cell r="A738">
            <v>800099084</v>
          </cell>
          <cell r="B738" t="str">
            <v>52260</v>
          </cell>
        </row>
        <row r="739">
          <cell r="A739">
            <v>800099089</v>
          </cell>
          <cell r="B739" t="str">
            <v>52287</v>
          </cell>
        </row>
        <row r="740">
          <cell r="A740">
            <v>800015689</v>
          </cell>
          <cell r="B740" t="str">
            <v>52317</v>
          </cell>
        </row>
        <row r="741">
          <cell r="A741">
            <v>800099090</v>
          </cell>
          <cell r="B741" t="str">
            <v>52320</v>
          </cell>
        </row>
        <row r="742">
          <cell r="A742">
            <v>800083672</v>
          </cell>
          <cell r="B742" t="str">
            <v>52323</v>
          </cell>
        </row>
        <row r="743">
          <cell r="A743">
            <v>800099092</v>
          </cell>
          <cell r="B743" t="str">
            <v>52352</v>
          </cell>
        </row>
        <row r="744">
          <cell r="A744">
            <v>800019005</v>
          </cell>
          <cell r="B744" t="str">
            <v>52354</v>
          </cell>
        </row>
        <row r="745">
          <cell r="A745">
            <v>800099095</v>
          </cell>
          <cell r="B745" t="str">
            <v>52356</v>
          </cell>
        </row>
        <row r="746">
          <cell r="A746">
            <v>800099098</v>
          </cell>
          <cell r="B746" t="str">
            <v>52378</v>
          </cell>
        </row>
        <row r="747">
          <cell r="A747">
            <v>800099100</v>
          </cell>
          <cell r="B747" t="str">
            <v>52381</v>
          </cell>
        </row>
        <row r="748">
          <cell r="A748">
            <v>800149894</v>
          </cell>
          <cell r="B748" t="str">
            <v>52385</v>
          </cell>
        </row>
        <row r="749">
          <cell r="A749">
            <v>800222502</v>
          </cell>
          <cell r="B749" t="str">
            <v>52390</v>
          </cell>
        </row>
        <row r="750">
          <cell r="A750">
            <v>800099102</v>
          </cell>
          <cell r="B750" t="str">
            <v>52399</v>
          </cell>
        </row>
        <row r="751">
          <cell r="A751">
            <v>800019111</v>
          </cell>
          <cell r="B751" t="str">
            <v>52405</v>
          </cell>
        </row>
        <row r="752">
          <cell r="A752">
            <v>800099105</v>
          </cell>
          <cell r="B752" t="str">
            <v>52411</v>
          </cell>
        </row>
        <row r="753">
          <cell r="A753">
            <v>800019112</v>
          </cell>
          <cell r="B753" t="str">
            <v>52418</v>
          </cell>
        </row>
        <row r="754">
          <cell r="A754">
            <v>800099106</v>
          </cell>
          <cell r="B754" t="str">
            <v>52427</v>
          </cell>
        </row>
        <row r="755">
          <cell r="A755">
            <v>800099108</v>
          </cell>
          <cell r="B755" t="str">
            <v>52435</v>
          </cell>
        </row>
        <row r="756">
          <cell r="A756">
            <v>800099111</v>
          </cell>
          <cell r="B756" t="str">
            <v>52473</v>
          </cell>
        </row>
        <row r="757">
          <cell r="A757">
            <v>814003734</v>
          </cell>
          <cell r="B757" t="str">
            <v>52480</v>
          </cell>
        </row>
        <row r="758">
          <cell r="A758">
            <v>800099113</v>
          </cell>
          <cell r="B758" t="str">
            <v>52490</v>
          </cell>
        </row>
        <row r="759">
          <cell r="A759">
            <v>800099115</v>
          </cell>
          <cell r="B759" t="str">
            <v>52506</v>
          </cell>
        </row>
        <row r="760">
          <cell r="A760">
            <v>800099085</v>
          </cell>
          <cell r="B760" t="str">
            <v>52520</v>
          </cell>
        </row>
        <row r="761">
          <cell r="A761">
            <v>800020324</v>
          </cell>
          <cell r="B761" t="str">
            <v>52540</v>
          </cell>
        </row>
        <row r="762">
          <cell r="A762">
            <v>800037232</v>
          </cell>
          <cell r="B762" t="str">
            <v>52560</v>
          </cell>
        </row>
        <row r="763">
          <cell r="A763">
            <v>800222498</v>
          </cell>
          <cell r="B763" t="str">
            <v>52565</v>
          </cell>
        </row>
        <row r="764">
          <cell r="A764">
            <v>800099118</v>
          </cell>
          <cell r="B764" t="str">
            <v>52573</v>
          </cell>
        </row>
        <row r="765">
          <cell r="A765">
            <v>800099122</v>
          </cell>
          <cell r="B765" t="str">
            <v>52585</v>
          </cell>
        </row>
        <row r="766">
          <cell r="A766">
            <v>800099127</v>
          </cell>
          <cell r="B766" t="str">
            <v>52612</v>
          </cell>
        </row>
        <row r="767">
          <cell r="A767">
            <v>800099132</v>
          </cell>
          <cell r="B767" t="str">
            <v>52621</v>
          </cell>
        </row>
        <row r="768">
          <cell r="A768">
            <v>800099136</v>
          </cell>
          <cell r="B768" t="str">
            <v>52678</v>
          </cell>
        </row>
        <row r="769">
          <cell r="A769">
            <v>800099138</v>
          </cell>
          <cell r="B769" t="str">
            <v>52683</v>
          </cell>
        </row>
        <row r="770">
          <cell r="A770">
            <v>800193031</v>
          </cell>
          <cell r="B770" t="str">
            <v>52685</v>
          </cell>
        </row>
        <row r="771">
          <cell r="A771">
            <v>800099142</v>
          </cell>
          <cell r="B771" t="str">
            <v>52687</v>
          </cell>
        </row>
        <row r="772">
          <cell r="A772">
            <v>800099143</v>
          </cell>
          <cell r="B772" t="str">
            <v>52693</v>
          </cell>
        </row>
        <row r="773">
          <cell r="A773">
            <v>800148720</v>
          </cell>
          <cell r="B773" t="str">
            <v>52694</v>
          </cell>
        </row>
        <row r="774">
          <cell r="A774">
            <v>800099147</v>
          </cell>
          <cell r="B774" t="str">
            <v>52696</v>
          </cell>
        </row>
        <row r="775">
          <cell r="A775">
            <v>800019685</v>
          </cell>
          <cell r="B775" t="str">
            <v>52699</v>
          </cell>
        </row>
        <row r="776">
          <cell r="A776">
            <v>800099149</v>
          </cell>
          <cell r="B776" t="str">
            <v>52720</v>
          </cell>
        </row>
        <row r="777">
          <cell r="A777">
            <v>800024977</v>
          </cell>
          <cell r="B777" t="str">
            <v>52786</v>
          </cell>
        </row>
        <row r="778">
          <cell r="A778">
            <v>800099151</v>
          </cell>
          <cell r="B778" t="str">
            <v>52788</v>
          </cell>
        </row>
        <row r="779">
          <cell r="A779">
            <v>891200916</v>
          </cell>
          <cell r="B779" t="str">
            <v>52835</v>
          </cell>
        </row>
        <row r="780">
          <cell r="A780">
            <v>800099152</v>
          </cell>
          <cell r="B780" t="str">
            <v>52838</v>
          </cell>
        </row>
        <row r="781">
          <cell r="A781">
            <v>800099153</v>
          </cell>
          <cell r="B781" t="str">
            <v>52885</v>
          </cell>
        </row>
        <row r="782">
          <cell r="A782">
            <v>890501434</v>
          </cell>
          <cell r="B782" t="str">
            <v>54001</v>
          </cell>
        </row>
        <row r="783">
          <cell r="A783">
            <v>890504612</v>
          </cell>
          <cell r="B783" t="str">
            <v>54003</v>
          </cell>
        </row>
        <row r="784">
          <cell r="A784">
            <v>890501436</v>
          </cell>
          <cell r="B784" t="str">
            <v>54051</v>
          </cell>
        </row>
        <row r="785">
          <cell r="A785">
            <v>890505662</v>
          </cell>
          <cell r="B785" t="str">
            <v>54099</v>
          </cell>
        </row>
        <row r="786">
          <cell r="A786">
            <v>890503483</v>
          </cell>
          <cell r="B786" t="str">
            <v>54109</v>
          </cell>
        </row>
        <row r="787">
          <cell r="A787">
            <v>800099234</v>
          </cell>
          <cell r="B787" t="str">
            <v>54125</v>
          </cell>
        </row>
        <row r="788">
          <cell r="A788">
            <v>890501776</v>
          </cell>
          <cell r="B788" t="str">
            <v>54128</v>
          </cell>
        </row>
        <row r="789">
          <cell r="A789">
            <v>890503106</v>
          </cell>
          <cell r="B789" t="str">
            <v>54172</v>
          </cell>
        </row>
        <row r="790">
          <cell r="A790">
            <v>890501422</v>
          </cell>
          <cell r="B790" t="str">
            <v>54174</v>
          </cell>
        </row>
        <row r="791">
          <cell r="A791">
            <v>800099236</v>
          </cell>
          <cell r="B791" t="str">
            <v>54206</v>
          </cell>
        </row>
        <row r="792">
          <cell r="A792">
            <v>800013237</v>
          </cell>
          <cell r="B792" t="str">
            <v>54223</v>
          </cell>
        </row>
        <row r="793">
          <cell r="A793">
            <v>800099237</v>
          </cell>
          <cell r="B793" t="str">
            <v>54239</v>
          </cell>
        </row>
        <row r="794">
          <cell r="A794">
            <v>800099238</v>
          </cell>
          <cell r="B794" t="str">
            <v>54245</v>
          </cell>
        </row>
        <row r="795">
          <cell r="A795">
            <v>800138959</v>
          </cell>
          <cell r="B795" t="str">
            <v>54250</v>
          </cell>
        </row>
        <row r="796">
          <cell r="A796">
            <v>800039803</v>
          </cell>
          <cell r="B796" t="str">
            <v>54261</v>
          </cell>
        </row>
        <row r="797">
          <cell r="A797">
            <v>890501404</v>
          </cell>
          <cell r="B797" t="str">
            <v>54313</v>
          </cell>
        </row>
        <row r="798">
          <cell r="A798">
            <v>800099241</v>
          </cell>
          <cell r="B798" t="str">
            <v>54344</v>
          </cell>
        </row>
        <row r="799">
          <cell r="A799">
            <v>800005292</v>
          </cell>
          <cell r="B799" t="str">
            <v>54347</v>
          </cell>
        </row>
        <row r="800">
          <cell r="A800">
            <v>890503680</v>
          </cell>
          <cell r="B800" t="str">
            <v>54377</v>
          </cell>
        </row>
        <row r="801">
          <cell r="A801">
            <v>800245021</v>
          </cell>
          <cell r="B801" t="str">
            <v>54385</v>
          </cell>
        </row>
        <row r="802">
          <cell r="A802">
            <v>800000681</v>
          </cell>
          <cell r="B802" t="str">
            <v>54398</v>
          </cell>
        </row>
        <row r="803">
          <cell r="A803">
            <v>800044113</v>
          </cell>
          <cell r="B803" t="str">
            <v>54405</v>
          </cell>
        </row>
        <row r="804">
          <cell r="A804">
            <v>890502611</v>
          </cell>
          <cell r="B804" t="str">
            <v>54418</v>
          </cell>
        </row>
        <row r="805">
          <cell r="A805">
            <v>890503233</v>
          </cell>
          <cell r="B805" t="str">
            <v>54480</v>
          </cell>
        </row>
        <row r="806">
          <cell r="A806">
            <v>890501102</v>
          </cell>
          <cell r="B806" t="str">
            <v>54498</v>
          </cell>
        </row>
        <row r="807">
          <cell r="A807">
            <v>800007652</v>
          </cell>
          <cell r="B807" t="str">
            <v>54518</v>
          </cell>
        </row>
        <row r="808">
          <cell r="A808">
            <v>890506116</v>
          </cell>
          <cell r="B808" t="str">
            <v>54520</v>
          </cell>
        </row>
        <row r="809">
          <cell r="A809">
            <v>800250853</v>
          </cell>
          <cell r="B809" t="str">
            <v>54553</v>
          </cell>
        </row>
        <row r="810">
          <cell r="A810">
            <v>800099251</v>
          </cell>
          <cell r="B810" t="str">
            <v>54599</v>
          </cell>
        </row>
        <row r="811">
          <cell r="A811">
            <v>890501549</v>
          </cell>
          <cell r="B811" t="str">
            <v>54660</v>
          </cell>
        </row>
        <row r="812">
          <cell r="A812">
            <v>800099260</v>
          </cell>
          <cell r="B812" t="str">
            <v>54670</v>
          </cell>
        </row>
        <row r="813">
          <cell r="A813">
            <v>890501876</v>
          </cell>
          <cell r="B813" t="str">
            <v>54673</v>
          </cell>
        </row>
        <row r="814">
          <cell r="A814">
            <v>800099262</v>
          </cell>
          <cell r="B814" t="str">
            <v>54680</v>
          </cell>
        </row>
        <row r="815">
          <cell r="A815">
            <v>800099263</v>
          </cell>
          <cell r="B815" t="str">
            <v>54720</v>
          </cell>
        </row>
        <row r="816">
          <cell r="A816">
            <v>890506128</v>
          </cell>
          <cell r="B816" t="str">
            <v>54743</v>
          </cell>
        </row>
        <row r="817">
          <cell r="A817">
            <v>800017022</v>
          </cell>
          <cell r="B817" t="str">
            <v>54800</v>
          </cell>
        </row>
        <row r="818">
          <cell r="A818">
            <v>800070682</v>
          </cell>
          <cell r="B818" t="str">
            <v>54810</v>
          </cell>
        </row>
        <row r="819">
          <cell r="A819">
            <v>890501362</v>
          </cell>
          <cell r="B819" t="str">
            <v>54820</v>
          </cell>
        </row>
        <row r="820">
          <cell r="A820">
            <v>890501981</v>
          </cell>
          <cell r="B820" t="str">
            <v>54871</v>
          </cell>
        </row>
        <row r="821">
          <cell r="A821">
            <v>890503373</v>
          </cell>
          <cell r="B821" t="str">
            <v>54874</v>
          </cell>
        </row>
        <row r="822">
          <cell r="A822">
            <v>890000464</v>
          </cell>
          <cell r="B822" t="str">
            <v>63001</v>
          </cell>
        </row>
        <row r="823">
          <cell r="A823">
            <v>890001879</v>
          </cell>
          <cell r="B823" t="str">
            <v>63111</v>
          </cell>
        </row>
        <row r="824">
          <cell r="A824">
            <v>890000441</v>
          </cell>
          <cell r="B824" t="str">
            <v>63130</v>
          </cell>
        </row>
        <row r="825">
          <cell r="A825">
            <v>890001044</v>
          </cell>
          <cell r="B825" t="str">
            <v>63190</v>
          </cell>
        </row>
        <row r="826">
          <cell r="A826">
            <v>890001061</v>
          </cell>
          <cell r="B826" t="str">
            <v>63212</v>
          </cell>
        </row>
        <row r="827">
          <cell r="A827">
            <v>890001339</v>
          </cell>
          <cell r="B827" t="str">
            <v>63272</v>
          </cell>
        </row>
        <row r="828">
          <cell r="A828">
            <v>890000864</v>
          </cell>
          <cell r="B828" t="str">
            <v>63302</v>
          </cell>
        </row>
        <row r="829">
          <cell r="A829">
            <v>890000564</v>
          </cell>
          <cell r="B829" t="str">
            <v>63401</v>
          </cell>
        </row>
        <row r="830">
          <cell r="A830">
            <v>890000858</v>
          </cell>
          <cell r="B830" t="str">
            <v>63470</v>
          </cell>
        </row>
        <row r="831">
          <cell r="A831">
            <v>890001181</v>
          </cell>
          <cell r="B831" t="str">
            <v>63548</v>
          </cell>
        </row>
        <row r="832">
          <cell r="A832">
            <v>890000613</v>
          </cell>
          <cell r="B832" t="str">
            <v>63594</v>
          </cell>
        </row>
        <row r="833">
          <cell r="A833">
            <v>890001127</v>
          </cell>
          <cell r="B833" t="str">
            <v>63690</v>
          </cell>
        </row>
        <row r="834">
          <cell r="A834">
            <v>891480030</v>
          </cell>
          <cell r="B834" t="str">
            <v>66001</v>
          </cell>
        </row>
        <row r="835">
          <cell r="A835">
            <v>891480022</v>
          </cell>
          <cell r="B835" t="str">
            <v>66045</v>
          </cell>
        </row>
        <row r="836">
          <cell r="A836">
            <v>890801143</v>
          </cell>
          <cell r="B836" t="str">
            <v>66075</v>
          </cell>
        </row>
        <row r="837">
          <cell r="A837">
            <v>891480024</v>
          </cell>
          <cell r="B837" t="str">
            <v>66088</v>
          </cell>
        </row>
        <row r="838">
          <cell r="A838">
            <v>800099310</v>
          </cell>
          <cell r="B838" t="str">
            <v>66170</v>
          </cell>
        </row>
        <row r="839">
          <cell r="A839">
            <v>891480025</v>
          </cell>
          <cell r="B839" t="str">
            <v>66318</v>
          </cell>
        </row>
        <row r="840">
          <cell r="A840">
            <v>891480026</v>
          </cell>
          <cell r="B840" t="str">
            <v>66383</v>
          </cell>
        </row>
        <row r="841">
          <cell r="A841">
            <v>891480027</v>
          </cell>
          <cell r="B841" t="str">
            <v>66400</v>
          </cell>
        </row>
        <row r="842">
          <cell r="A842">
            <v>800099317</v>
          </cell>
          <cell r="B842" t="str">
            <v>66440</v>
          </cell>
        </row>
        <row r="843">
          <cell r="A843">
            <v>800031075</v>
          </cell>
          <cell r="B843" t="str">
            <v>66456</v>
          </cell>
        </row>
        <row r="844">
          <cell r="A844">
            <v>891480031</v>
          </cell>
          <cell r="B844" t="str">
            <v>66572</v>
          </cell>
        </row>
        <row r="845">
          <cell r="A845">
            <v>891480032</v>
          </cell>
          <cell r="B845" t="str">
            <v>66594</v>
          </cell>
        </row>
        <row r="846">
          <cell r="A846">
            <v>891480033</v>
          </cell>
          <cell r="B846" t="str">
            <v>66682</v>
          </cell>
        </row>
        <row r="847">
          <cell r="A847">
            <v>891480034</v>
          </cell>
          <cell r="B847" t="str">
            <v>66687</v>
          </cell>
        </row>
        <row r="848">
          <cell r="A848">
            <v>890201222</v>
          </cell>
          <cell r="B848" t="str">
            <v>68001</v>
          </cell>
        </row>
        <row r="849">
          <cell r="A849">
            <v>890210928</v>
          </cell>
          <cell r="B849" t="str">
            <v>68013</v>
          </cell>
        </row>
        <row r="850">
          <cell r="A850">
            <v>800099455</v>
          </cell>
          <cell r="B850" t="str">
            <v>68020</v>
          </cell>
        </row>
        <row r="851">
          <cell r="A851">
            <v>890205334</v>
          </cell>
          <cell r="B851" t="str">
            <v>68051</v>
          </cell>
        </row>
        <row r="852">
          <cell r="A852">
            <v>890206033</v>
          </cell>
          <cell r="B852" t="str">
            <v>68077</v>
          </cell>
        </row>
        <row r="853">
          <cell r="A853">
            <v>890210932</v>
          </cell>
          <cell r="B853" t="str">
            <v>68079</v>
          </cell>
        </row>
        <row r="854">
          <cell r="A854">
            <v>890201900</v>
          </cell>
          <cell r="B854" t="str">
            <v>68081</v>
          </cell>
        </row>
        <row r="855">
          <cell r="A855">
            <v>890208119</v>
          </cell>
          <cell r="B855" t="str">
            <v>68092</v>
          </cell>
        </row>
        <row r="856">
          <cell r="A856">
            <v>890210890</v>
          </cell>
          <cell r="B856" t="str">
            <v>68101</v>
          </cell>
        </row>
        <row r="857">
          <cell r="A857">
            <v>890205575</v>
          </cell>
          <cell r="B857" t="str">
            <v>68121</v>
          </cell>
        </row>
        <row r="858">
          <cell r="A858">
            <v>890210967</v>
          </cell>
          <cell r="B858" t="str">
            <v>68132</v>
          </cell>
        </row>
        <row r="859">
          <cell r="A859">
            <v>890205119</v>
          </cell>
          <cell r="B859" t="str">
            <v>68147</v>
          </cell>
        </row>
        <row r="860">
          <cell r="A860">
            <v>890210933</v>
          </cell>
          <cell r="B860" t="str">
            <v>68152</v>
          </cell>
        </row>
        <row r="861">
          <cell r="A861">
            <v>890204699</v>
          </cell>
          <cell r="B861" t="str">
            <v>68160</v>
          </cell>
        </row>
        <row r="862">
          <cell r="A862">
            <v>890209889</v>
          </cell>
          <cell r="B862" t="str">
            <v>68162</v>
          </cell>
        </row>
        <row r="863">
          <cell r="A863">
            <v>890205063</v>
          </cell>
          <cell r="B863" t="str">
            <v>68167</v>
          </cell>
        </row>
        <row r="864">
          <cell r="A864">
            <v>890206724</v>
          </cell>
          <cell r="B864" t="str">
            <v>68169</v>
          </cell>
        </row>
        <row r="865">
          <cell r="A865">
            <v>890206290</v>
          </cell>
          <cell r="B865" t="str">
            <v>68176</v>
          </cell>
        </row>
        <row r="866">
          <cell r="A866">
            <v>890208098</v>
          </cell>
          <cell r="B866" t="str">
            <v>68179</v>
          </cell>
        </row>
        <row r="867">
          <cell r="A867">
            <v>890208363</v>
          </cell>
          <cell r="B867" t="str">
            <v>68190</v>
          </cell>
        </row>
        <row r="868">
          <cell r="A868">
            <v>800104060</v>
          </cell>
          <cell r="B868" t="str">
            <v>68207</v>
          </cell>
        </row>
        <row r="869">
          <cell r="A869">
            <v>890208947</v>
          </cell>
          <cell r="B869" t="str">
            <v>68209</v>
          </cell>
        </row>
        <row r="870">
          <cell r="A870">
            <v>890205058</v>
          </cell>
          <cell r="B870" t="str">
            <v>68217</v>
          </cell>
        </row>
        <row r="871">
          <cell r="A871">
            <v>800099489</v>
          </cell>
          <cell r="B871" t="str">
            <v>68229</v>
          </cell>
        </row>
        <row r="872">
          <cell r="A872">
            <v>890270859</v>
          </cell>
          <cell r="B872" t="str">
            <v>68235</v>
          </cell>
        </row>
        <row r="873">
          <cell r="A873">
            <v>890205439</v>
          </cell>
          <cell r="B873" t="str">
            <v>68245</v>
          </cell>
        </row>
        <row r="874">
          <cell r="A874">
            <v>800213967</v>
          </cell>
          <cell r="B874" t="str">
            <v>68250</v>
          </cell>
        </row>
        <row r="875">
          <cell r="A875">
            <v>890208199</v>
          </cell>
          <cell r="B875" t="str">
            <v>68255</v>
          </cell>
        </row>
        <row r="876">
          <cell r="A876">
            <v>890205114</v>
          </cell>
          <cell r="B876" t="str">
            <v>68264</v>
          </cell>
        </row>
        <row r="877">
          <cell r="A877">
            <v>890209666</v>
          </cell>
          <cell r="B877" t="str">
            <v>68266</v>
          </cell>
        </row>
        <row r="878">
          <cell r="A878">
            <v>890209640</v>
          </cell>
          <cell r="B878" t="str">
            <v>68271</v>
          </cell>
        </row>
        <row r="879">
          <cell r="A879">
            <v>890205176</v>
          </cell>
          <cell r="B879" t="str">
            <v>68276</v>
          </cell>
        </row>
        <row r="880">
          <cell r="A880">
            <v>890206722</v>
          </cell>
          <cell r="B880" t="str">
            <v>68296</v>
          </cell>
        </row>
        <row r="881">
          <cell r="A881">
            <v>800099691</v>
          </cell>
          <cell r="B881" t="str">
            <v>68298</v>
          </cell>
        </row>
        <row r="882">
          <cell r="A882">
            <v>890204802</v>
          </cell>
          <cell r="B882" t="str">
            <v>68307</v>
          </cell>
        </row>
        <row r="883">
          <cell r="A883">
            <v>890208360</v>
          </cell>
          <cell r="B883" t="str">
            <v>68318</v>
          </cell>
        </row>
        <row r="884">
          <cell r="A884">
            <v>800099694</v>
          </cell>
          <cell r="B884" t="str">
            <v>68320</v>
          </cell>
        </row>
        <row r="885">
          <cell r="A885">
            <v>890204979</v>
          </cell>
          <cell r="B885" t="str">
            <v>68322</v>
          </cell>
        </row>
        <row r="886">
          <cell r="A886">
            <v>890210945</v>
          </cell>
          <cell r="B886" t="str">
            <v>68324</v>
          </cell>
        </row>
        <row r="887">
          <cell r="A887">
            <v>890207790</v>
          </cell>
          <cell r="B887" t="str">
            <v>68327</v>
          </cell>
        </row>
        <row r="888">
          <cell r="A888">
            <v>890210438</v>
          </cell>
          <cell r="B888" t="str">
            <v>68344</v>
          </cell>
        </row>
        <row r="889">
          <cell r="A889">
            <v>890210946</v>
          </cell>
          <cell r="B889" t="str">
            <v>68368</v>
          </cell>
        </row>
        <row r="890">
          <cell r="A890">
            <v>800124166</v>
          </cell>
          <cell r="B890" t="str">
            <v>68370</v>
          </cell>
        </row>
        <row r="891">
          <cell r="A891">
            <v>890210617</v>
          </cell>
          <cell r="B891" t="str">
            <v>68377</v>
          </cell>
        </row>
        <row r="892">
          <cell r="A892">
            <v>890210704</v>
          </cell>
          <cell r="B892" t="str">
            <v>68385</v>
          </cell>
        </row>
        <row r="893">
          <cell r="A893">
            <v>890205308</v>
          </cell>
          <cell r="B893" t="str">
            <v>68397</v>
          </cell>
        </row>
        <row r="894">
          <cell r="A894">
            <v>890206110</v>
          </cell>
          <cell r="B894" t="str">
            <v>68406</v>
          </cell>
        </row>
        <row r="895">
          <cell r="A895">
            <v>890204537</v>
          </cell>
          <cell r="B895" t="str">
            <v>68418</v>
          </cell>
        </row>
        <row r="896">
          <cell r="A896">
            <v>890210947</v>
          </cell>
          <cell r="B896" t="str">
            <v>68425</v>
          </cell>
        </row>
        <row r="897">
          <cell r="A897">
            <v>890205229</v>
          </cell>
          <cell r="B897" t="str">
            <v>68432</v>
          </cell>
        </row>
        <row r="898">
          <cell r="A898">
            <v>890206696</v>
          </cell>
          <cell r="B898" t="str">
            <v>68444</v>
          </cell>
        </row>
        <row r="899">
          <cell r="A899">
            <v>890205632</v>
          </cell>
          <cell r="B899" t="str">
            <v>68464</v>
          </cell>
        </row>
        <row r="900">
          <cell r="A900">
            <v>890205326</v>
          </cell>
          <cell r="B900" t="str">
            <v>68468</v>
          </cell>
        </row>
        <row r="901">
          <cell r="A901">
            <v>890205124</v>
          </cell>
          <cell r="B901" t="str">
            <v>68498</v>
          </cell>
        </row>
        <row r="902">
          <cell r="A902">
            <v>890210948</v>
          </cell>
          <cell r="B902" t="str">
            <v>68500</v>
          </cell>
        </row>
        <row r="903">
          <cell r="A903">
            <v>890208148</v>
          </cell>
          <cell r="B903" t="str">
            <v>68502</v>
          </cell>
        </row>
        <row r="904">
          <cell r="A904">
            <v>800099818</v>
          </cell>
          <cell r="B904" t="str">
            <v>68522</v>
          </cell>
        </row>
        <row r="905">
          <cell r="A905">
            <v>800003253</v>
          </cell>
          <cell r="B905" t="str">
            <v>68524</v>
          </cell>
        </row>
        <row r="906">
          <cell r="A906">
            <v>800099819</v>
          </cell>
          <cell r="B906" t="str">
            <v>68533</v>
          </cell>
        </row>
        <row r="907">
          <cell r="A907">
            <v>890205383</v>
          </cell>
          <cell r="B907" t="str">
            <v>68547</v>
          </cell>
        </row>
        <row r="908">
          <cell r="A908">
            <v>890204265</v>
          </cell>
          <cell r="B908" t="str">
            <v>68549</v>
          </cell>
        </row>
        <row r="909">
          <cell r="A909">
            <v>890209299</v>
          </cell>
          <cell r="B909" t="str">
            <v>68572</v>
          </cell>
        </row>
        <row r="910">
          <cell r="A910">
            <v>800060525</v>
          </cell>
          <cell r="B910" t="str">
            <v>68573</v>
          </cell>
        </row>
        <row r="911">
          <cell r="A911">
            <v>890201190</v>
          </cell>
          <cell r="B911" t="str">
            <v>68575</v>
          </cell>
        </row>
        <row r="912">
          <cell r="A912">
            <v>890204646</v>
          </cell>
          <cell r="B912" t="str">
            <v>68615</v>
          </cell>
        </row>
        <row r="913">
          <cell r="A913">
            <v>890204643</v>
          </cell>
          <cell r="B913" t="str">
            <v>68655</v>
          </cell>
        </row>
        <row r="914">
          <cell r="A914">
            <v>890207022</v>
          </cell>
          <cell r="B914" t="str">
            <v>68669</v>
          </cell>
        </row>
        <row r="915">
          <cell r="A915">
            <v>890210227</v>
          </cell>
          <cell r="B915" t="str">
            <v>68673</v>
          </cell>
        </row>
        <row r="916">
          <cell r="A916">
            <v>800099824</v>
          </cell>
          <cell r="B916" t="str">
            <v>68679</v>
          </cell>
        </row>
        <row r="917">
          <cell r="A917">
            <v>890208676</v>
          </cell>
          <cell r="B917" t="str">
            <v>68682</v>
          </cell>
        </row>
        <row r="918">
          <cell r="A918">
            <v>890204890</v>
          </cell>
          <cell r="B918" t="str">
            <v>68684</v>
          </cell>
        </row>
        <row r="919">
          <cell r="A919">
            <v>890210950</v>
          </cell>
          <cell r="B919" t="str">
            <v>68686</v>
          </cell>
        </row>
        <row r="920">
          <cell r="A920">
            <v>800099829</v>
          </cell>
          <cell r="B920" t="str">
            <v>68689</v>
          </cell>
        </row>
        <row r="921">
          <cell r="A921">
            <v>890205973</v>
          </cell>
          <cell r="B921" t="str">
            <v>68705</v>
          </cell>
        </row>
        <row r="922">
          <cell r="A922">
            <v>800099832</v>
          </cell>
          <cell r="B922" t="str">
            <v>68720</v>
          </cell>
        </row>
        <row r="923">
          <cell r="A923">
            <v>890208807</v>
          </cell>
          <cell r="B923" t="str">
            <v>68745</v>
          </cell>
        </row>
        <row r="924">
          <cell r="A924">
            <v>890203688</v>
          </cell>
          <cell r="B924" t="str">
            <v>68755</v>
          </cell>
        </row>
        <row r="925">
          <cell r="A925">
            <v>890204985</v>
          </cell>
          <cell r="B925" t="str">
            <v>68770</v>
          </cell>
        </row>
        <row r="926">
          <cell r="A926">
            <v>890210883</v>
          </cell>
          <cell r="B926" t="str">
            <v>68773</v>
          </cell>
        </row>
        <row r="927">
          <cell r="A927">
            <v>890205051</v>
          </cell>
          <cell r="B927" t="str">
            <v>68780</v>
          </cell>
        </row>
        <row r="928">
          <cell r="A928">
            <v>890205581</v>
          </cell>
          <cell r="B928" t="str">
            <v>68820</v>
          </cell>
        </row>
        <row r="929">
          <cell r="A929">
            <v>890205460</v>
          </cell>
          <cell r="B929" t="str">
            <v>68855</v>
          </cell>
        </row>
        <row r="930">
          <cell r="A930">
            <v>890205677</v>
          </cell>
          <cell r="B930" t="str">
            <v>68861</v>
          </cell>
        </row>
        <row r="931">
          <cell r="A931">
            <v>890210951</v>
          </cell>
          <cell r="B931" t="str">
            <v>68867</v>
          </cell>
        </row>
        <row r="932">
          <cell r="A932">
            <v>890206250</v>
          </cell>
          <cell r="B932" t="str">
            <v>68872</v>
          </cell>
        </row>
        <row r="933">
          <cell r="A933">
            <v>890204138</v>
          </cell>
          <cell r="B933" t="str">
            <v>68895</v>
          </cell>
        </row>
        <row r="934">
          <cell r="A934">
            <v>800104062</v>
          </cell>
          <cell r="B934" t="str">
            <v>70001</v>
          </cell>
        </row>
        <row r="935">
          <cell r="A935">
            <v>892201286</v>
          </cell>
          <cell r="B935" t="str">
            <v>70110</v>
          </cell>
        </row>
        <row r="936">
          <cell r="A936">
            <v>892200058</v>
          </cell>
          <cell r="B936" t="str">
            <v>70124</v>
          </cell>
        </row>
        <row r="937">
          <cell r="A937">
            <v>892280053</v>
          </cell>
          <cell r="B937" t="str">
            <v>70204</v>
          </cell>
        </row>
        <row r="938">
          <cell r="A938">
            <v>892280032</v>
          </cell>
          <cell r="B938" t="str">
            <v>70215</v>
          </cell>
        </row>
        <row r="939">
          <cell r="A939">
            <v>823003543</v>
          </cell>
          <cell r="B939" t="str">
            <v>70221</v>
          </cell>
        </row>
        <row r="940">
          <cell r="A940">
            <v>892200740</v>
          </cell>
          <cell r="B940" t="str">
            <v>70230</v>
          </cell>
        </row>
        <row r="941">
          <cell r="A941">
            <v>823002595</v>
          </cell>
          <cell r="B941" t="str">
            <v>70233</v>
          </cell>
        </row>
        <row r="942">
          <cell r="A942">
            <v>800049826</v>
          </cell>
          <cell r="B942" t="str">
            <v>70235</v>
          </cell>
        </row>
        <row r="943">
          <cell r="A943">
            <v>800061313</v>
          </cell>
          <cell r="B943" t="str">
            <v>70265</v>
          </cell>
        </row>
        <row r="944">
          <cell r="A944">
            <v>800050331</v>
          </cell>
          <cell r="B944" t="str">
            <v>70400</v>
          </cell>
        </row>
        <row r="945">
          <cell r="A945">
            <v>892201287</v>
          </cell>
          <cell r="B945" t="str">
            <v>70418</v>
          </cell>
        </row>
        <row r="946">
          <cell r="A946">
            <v>892280057</v>
          </cell>
          <cell r="B946" t="str">
            <v>70429</v>
          </cell>
        </row>
        <row r="947">
          <cell r="A947">
            <v>892201296</v>
          </cell>
          <cell r="B947" t="str">
            <v>70473</v>
          </cell>
        </row>
        <row r="948">
          <cell r="A948">
            <v>800100729</v>
          </cell>
          <cell r="B948" t="str">
            <v>70508</v>
          </cell>
        </row>
        <row r="949">
          <cell r="A949">
            <v>892200312</v>
          </cell>
          <cell r="B949" t="str">
            <v>70523</v>
          </cell>
        </row>
        <row r="950">
          <cell r="A950">
            <v>892280055</v>
          </cell>
          <cell r="B950" t="str">
            <v>70670</v>
          </cell>
        </row>
        <row r="951">
          <cell r="A951">
            <v>892280054</v>
          </cell>
          <cell r="B951" t="str">
            <v>70678</v>
          </cell>
        </row>
        <row r="952">
          <cell r="A952">
            <v>892201282</v>
          </cell>
          <cell r="B952" t="str">
            <v>70702</v>
          </cell>
        </row>
        <row r="953">
          <cell r="A953">
            <v>892200591</v>
          </cell>
          <cell r="B953" t="str">
            <v>70708</v>
          </cell>
        </row>
        <row r="954">
          <cell r="A954">
            <v>892200592</v>
          </cell>
          <cell r="B954" t="str">
            <v>70713</v>
          </cell>
        </row>
        <row r="955">
          <cell r="A955">
            <v>892280063</v>
          </cell>
          <cell r="B955" t="str">
            <v>70717</v>
          </cell>
        </row>
        <row r="956">
          <cell r="A956">
            <v>800100747</v>
          </cell>
          <cell r="B956" t="str">
            <v>70742</v>
          </cell>
        </row>
        <row r="957">
          <cell r="A957">
            <v>892280061</v>
          </cell>
          <cell r="B957" t="str">
            <v>70771</v>
          </cell>
        </row>
        <row r="958">
          <cell r="A958">
            <v>892200839</v>
          </cell>
          <cell r="B958" t="str">
            <v>70820</v>
          </cell>
        </row>
        <row r="959">
          <cell r="A959">
            <v>800100751</v>
          </cell>
          <cell r="B959" t="str">
            <v>70823</v>
          </cell>
        </row>
        <row r="960">
          <cell r="A960">
            <v>800113389</v>
          </cell>
          <cell r="B960" t="str">
            <v>73001</v>
          </cell>
        </row>
        <row r="961">
          <cell r="A961">
            <v>890702017</v>
          </cell>
          <cell r="B961" t="str">
            <v>73024</v>
          </cell>
        </row>
        <row r="962">
          <cell r="A962">
            <v>890700961</v>
          </cell>
          <cell r="B962" t="str">
            <v>73026</v>
          </cell>
        </row>
        <row r="963">
          <cell r="A963">
            <v>800100048</v>
          </cell>
          <cell r="B963" t="str">
            <v>73030</v>
          </cell>
        </row>
        <row r="964">
          <cell r="A964">
            <v>890702018</v>
          </cell>
          <cell r="B964" t="str">
            <v>73043</v>
          </cell>
        </row>
        <row r="965">
          <cell r="A965">
            <v>890700982</v>
          </cell>
          <cell r="B965" t="str">
            <v>73055</v>
          </cell>
        </row>
        <row r="966">
          <cell r="A966">
            <v>800100049</v>
          </cell>
          <cell r="B966" t="str">
            <v>73067</v>
          </cell>
        </row>
        <row r="967">
          <cell r="A967">
            <v>890700859</v>
          </cell>
          <cell r="B967" t="str">
            <v>73124</v>
          </cell>
        </row>
        <row r="968">
          <cell r="A968">
            <v>800100050</v>
          </cell>
          <cell r="B968" t="str">
            <v>73148</v>
          </cell>
        </row>
        <row r="969">
          <cell r="A969">
            <v>890702021</v>
          </cell>
          <cell r="B969" t="str">
            <v>73152</v>
          </cell>
        </row>
        <row r="970">
          <cell r="A970">
            <v>800100053</v>
          </cell>
          <cell r="B970" t="str">
            <v>73168</v>
          </cell>
        </row>
        <row r="971">
          <cell r="A971">
            <v>800100051</v>
          </cell>
          <cell r="B971" t="str">
            <v>73200</v>
          </cell>
        </row>
        <row r="972">
          <cell r="A972">
            <v>890702023</v>
          </cell>
          <cell r="B972" t="str">
            <v>73217</v>
          </cell>
        </row>
        <row r="973">
          <cell r="A973">
            <v>800100052</v>
          </cell>
          <cell r="B973" t="str">
            <v>73226</v>
          </cell>
        </row>
        <row r="974">
          <cell r="A974">
            <v>890702026</v>
          </cell>
          <cell r="B974" t="str">
            <v>73236</v>
          </cell>
        </row>
        <row r="975">
          <cell r="A975">
            <v>890702027</v>
          </cell>
          <cell r="B975" t="str">
            <v>73268</v>
          </cell>
        </row>
        <row r="976">
          <cell r="A976">
            <v>800100054</v>
          </cell>
          <cell r="B976" t="str">
            <v>73270</v>
          </cell>
        </row>
        <row r="977">
          <cell r="A977">
            <v>800100055</v>
          </cell>
          <cell r="B977" t="str">
            <v>73275</v>
          </cell>
        </row>
        <row r="978">
          <cell r="A978">
            <v>800100056</v>
          </cell>
          <cell r="B978" t="str">
            <v>73283</v>
          </cell>
        </row>
        <row r="979">
          <cell r="A979">
            <v>890702015</v>
          </cell>
          <cell r="B979" t="str">
            <v>73319</v>
          </cell>
        </row>
        <row r="980">
          <cell r="A980">
            <v>800100057</v>
          </cell>
          <cell r="B980" t="str">
            <v>73347</v>
          </cell>
        </row>
        <row r="981">
          <cell r="A981">
            <v>800100058</v>
          </cell>
          <cell r="B981" t="str">
            <v>73349</v>
          </cell>
        </row>
        <row r="982">
          <cell r="A982">
            <v>800100059</v>
          </cell>
          <cell r="B982" t="str">
            <v>73352</v>
          </cell>
        </row>
        <row r="983">
          <cell r="A983">
            <v>890702034</v>
          </cell>
          <cell r="B983" t="str">
            <v>73408</v>
          </cell>
        </row>
        <row r="984">
          <cell r="A984">
            <v>800100061</v>
          </cell>
          <cell r="B984" t="str">
            <v>73411</v>
          </cell>
        </row>
        <row r="985">
          <cell r="A985">
            <v>890701342</v>
          </cell>
          <cell r="B985" t="str">
            <v>73443</v>
          </cell>
        </row>
        <row r="986">
          <cell r="A986">
            <v>890701933</v>
          </cell>
          <cell r="B986" t="str">
            <v>73449</v>
          </cell>
        </row>
        <row r="987">
          <cell r="A987">
            <v>800010350</v>
          </cell>
          <cell r="B987" t="str">
            <v>73461</v>
          </cell>
        </row>
        <row r="988">
          <cell r="A988">
            <v>800100134</v>
          </cell>
          <cell r="B988" t="str">
            <v>73483</v>
          </cell>
        </row>
        <row r="989">
          <cell r="A989">
            <v>890700942</v>
          </cell>
          <cell r="B989" t="str">
            <v>73504</v>
          </cell>
        </row>
        <row r="990">
          <cell r="A990">
            <v>809002637</v>
          </cell>
          <cell r="B990" t="str">
            <v>73520</v>
          </cell>
        </row>
        <row r="991">
          <cell r="A991">
            <v>800100136</v>
          </cell>
          <cell r="B991" t="str">
            <v>73547</v>
          </cell>
        </row>
        <row r="992">
          <cell r="A992">
            <v>800100137</v>
          </cell>
          <cell r="B992" t="str">
            <v>73555</v>
          </cell>
        </row>
        <row r="993">
          <cell r="A993">
            <v>890702038</v>
          </cell>
          <cell r="B993" t="str">
            <v>73563</v>
          </cell>
        </row>
        <row r="994">
          <cell r="A994">
            <v>890701077</v>
          </cell>
          <cell r="B994" t="str">
            <v>73585</v>
          </cell>
        </row>
        <row r="995">
          <cell r="A995">
            <v>890702040</v>
          </cell>
          <cell r="B995" t="str">
            <v>73616</v>
          </cell>
        </row>
        <row r="996">
          <cell r="A996">
            <v>890700911</v>
          </cell>
          <cell r="B996" t="str">
            <v>73622</v>
          </cell>
        </row>
        <row r="997">
          <cell r="A997">
            <v>800100138</v>
          </cell>
          <cell r="B997" t="str">
            <v>73624</v>
          </cell>
        </row>
        <row r="998">
          <cell r="A998">
            <v>800100140</v>
          </cell>
          <cell r="B998" t="str">
            <v>73671</v>
          </cell>
        </row>
        <row r="999">
          <cell r="A999">
            <v>800100141</v>
          </cell>
          <cell r="B999" t="str">
            <v>73675</v>
          </cell>
        </row>
        <row r="1000">
          <cell r="A1000">
            <v>890700842</v>
          </cell>
          <cell r="B1000" t="str">
            <v>73678</v>
          </cell>
        </row>
        <row r="1001">
          <cell r="A1001">
            <v>890072044</v>
          </cell>
          <cell r="B1001" t="str">
            <v>73686</v>
          </cell>
        </row>
        <row r="1002">
          <cell r="A1002">
            <v>890700978</v>
          </cell>
          <cell r="B1002" t="str">
            <v>73770</v>
          </cell>
        </row>
        <row r="1003">
          <cell r="A1003">
            <v>800100143</v>
          </cell>
          <cell r="B1003" t="str">
            <v>73854</v>
          </cell>
        </row>
        <row r="1004">
          <cell r="A1004">
            <v>800100144</v>
          </cell>
          <cell r="B1004" t="str">
            <v>73861</v>
          </cell>
        </row>
        <row r="1005">
          <cell r="A1005">
            <v>800100145</v>
          </cell>
          <cell r="B1005" t="str">
            <v>73870</v>
          </cell>
        </row>
        <row r="1006">
          <cell r="A1006">
            <v>800100147</v>
          </cell>
          <cell r="B1006" t="str">
            <v>73873</v>
          </cell>
        </row>
        <row r="1007">
          <cell r="A1007">
            <v>890399011</v>
          </cell>
          <cell r="B1007" t="str">
            <v>76001</v>
          </cell>
        </row>
        <row r="1008">
          <cell r="A1008">
            <v>891901079</v>
          </cell>
          <cell r="B1008" t="str">
            <v>76020</v>
          </cell>
        </row>
        <row r="1009">
          <cell r="A1009">
            <v>891900443</v>
          </cell>
          <cell r="B1009" t="str">
            <v>76036</v>
          </cell>
        </row>
        <row r="1010">
          <cell r="A1010">
            <v>800100532</v>
          </cell>
          <cell r="B1010" t="str">
            <v>76041</v>
          </cell>
        </row>
        <row r="1011">
          <cell r="A1011">
            <v>891901019</v>
          </cell>
          <cell r="B1011" t="str">
            <v>76054</v>
          </cell>
        </row>
        <row r="1012">
          <cell r="A1012">
            <v>891900945</v>
          </cell>
          <cell r="B1012" t="str">
            <v>76100</v>
          </cell>
        </row>
        <row r="1013">
          <cell r="A1013">
            <v>890399045</v>
          </cell>
          <cell r="B1013" t="str">
            <v>76109</v>
          </cell>
        </row>
        <row r="1014">
          <cell r="A1014">
            <v>891380033</v>
          </cell>
          <cell r="B1014" t="str">
            <v>76111</v>
          </cell>
        </row>
        <row r="1015">
          <cell r="A1015">
            <v>891900353</v>
          </cell>
          <cell r="B1015" t="str">
            <v>76113</v>
          </cell>
        </row>
        <row r="1016">
          <cell r="A1016">
            <v>891900660</v>
          </cell>
          <cell r="B1016" t="str">
            <v>76122</v>
          </cell>
        </row>
        <row r="1017">
          <cell r="A1017">
            <v>890309611</v>
          </cell>
          <cell r="B1017" t="str">
            <v>76126</v>
          </cell>
        </row>
        <row r="1018">
          <cell r="A1018">
            <v>891380038</v>
          </cell>
          <cell r="B1018" t="str">
            <v>76130</v>
          </cell>
        </row>
        <row r="1019">
          <cell r="A1019">
            <v>891900493</v>
          </cell>
          <cell r="B1019" t="str">
            <v>76147</v>
          </cell>
        </row>
        <row r="1020">
          <cell r="A1020">
            <v>800100514</v>
          </cell>
          <cell r="B1020" t="str">
            <v>76233</v>
          </cell>
        </row>
        <row r="1021">
          <cell r="A1021">
            <v>800100518</v>
          </cell>
          <cell r="B1021" t="str">
            <v>76243</v>
          </cell>
        </row>
        <row r="1022">
          <cell r="A1022">
            <v>800100515</v>
          </cell>
          <cell r="B1022" t="str">
            <v>76246</v>
          </cell>
        </row>
        <row r="1023">
          <cell r="A1023">
            <v>800100533</v>
          </cell>
          <cell r="B1023" t="str">
            <v>76248</v>
          </cell>
        </row>
        <row r="1024">
          <cell r="A1024">
            <v>891901223</v>
          </cell>
          <cell r="B1024" t="str">
            <v>76250</v>
          </cell>
        </row>
        <row r="1025">
          <cell r="A1025">
            <v>800100519</v>
          </cell>
          <cell r="B1025" t="str">
            <v>76275</v>
          </cell>
        </row>
        <row r="1026">
          <cell r="A1026">
            <v>800100520</v>
          </cell>
          <cell r="B1026" t="str">
            <v>76306</v>
          </cell>
        </row>
        <row r="1027">
          <cell r="A1027">
            <v>891380089</v>
          </cell>
          <cell r="B1027" t="str">
            <v>76318</v>
          </cell>
        </row>
        <row r="1028">
          <cell r="A1028">
            <v>890399046</v>
          </cell>
          <cell r="B1028" t="str">
            <v>76364</v>
          </cell>
        </row>
        <row r="1029">
          <cell r="A1029">
            <v>800100521</v>
          </cell>
          <cell r="B1029" t="str">
            <v>76377</v>
          </cell>
        </row>
        <row r="1030">
          <cell r="A1030">
            <v>891901109</v>
          </cell>
          <cell r="B1030" t="str">
            <v>76400</v>
          </cell>
        </row>
        <row r="1031">
          <cell r="A1031">
            <v>800100524</v>
          </cell>
          <cell r="B1031" t="str">
            <v>76403</v>
          </cell>
        </row>
        <row r="1032">
          <cell r="A1032">
            <v>891900902</v>
          </cell>
          <cell r="B1032" t="str">
            <v>76497</v>
          </cell>
        </row>
        <row r="1033">
          <cell r="A1033">
            <v>891380007</v>
          </cell>
          <cell r="B1033" t="str">
            <v>76520</v>
          </cell>
        </row>
        <row r="1034">
          <cell r="A1034">
            <v>891380115</v>
          </cell>
          <cell r="B1034" t="str">
            <v>76563</v>
          </cell>
        </row>
        <row r="1035">
          <cell r="A1035">
            <v>891902191</v>
          </cell>
          <cell r="B1035" t="str">
            <v>76606</v>
          </cell>
        </row>
        <row r="1036">
          <cell r="A1036">
            <v>891900357</v>
          </cell>
          <cell r="B1036" t="str">
            <v>76616</v>
          </cell>
        </row>
        <row r="1037">
          <cell r="A1037">
            <v>891900289</v>
          </cell>
          <cell r="B1037" t="str">
            <v>76622</v>
          </cell>
        </row>
        <row r="1038">
          <cell r="A1038">
            <v>800100526</v>
          </cell>
          <cell r="B1038" t="str">
            <v>76670</v>
          </cell>
        </row>
        <row r="1039">
          <cell r="A1039">
            <v>800100527</v>
          </cell>
          <cell r="B1039" t="str">
            <v>76736</v>
          </cell>
        </row>
        <row r="1040">
          <cell r="A1040">
            <v>891900985</v>
          </cell>
          <cell r="B1040" t="str">
            <v>76823</v>
          </cell>
        </row>
        <row r="1041">
          <cell r="A1041">
            <v>891900764</v>
          </cell>
          <cell r="B1041" t="str">
            <v>76828</v>
          </cell>
        </row>
        <row r="1042">
          <cell r="A1042">
            <v>891900272</v>
          </cell>
          <cell r="B1042" t="str">
            <v>76834</v>
          </cell>
        </row>
        <row r="1043">
          <cell r="A1043">
            <v>800100529</v>
          </cell>
          <cell r="B1043" t="str">
            <v>76845</v>
          </cell>
        </row>
        <row r="1044">
          <cell r="A1044">
            <v>891901155</v>
          </cell>
          <cell r="B1044" t="str">
            <v>76863</v>
          </cell>
        </row>
        <row r="1045">
          <cell r="A1045">
            <v>800243022</v>
          </cell>
          <cell r="B1045" t="str">
            <v>76869</v>
          </cell>
        </row>
        <row r="1046">
          <cell r="A1046">
            <v>800100531</v>
          </cell>
          <cell r="B1046" t="str">
            <v>76890</v>
          </cell>
        </row>
        <row r="1047">
          <cell r="A1047">
            <v>890399025</v>
          </cell>
          <cell r="B1047" t="str">
            <v>76892</v>
          </cell>
        </row>
        <row r="1048">
          <cell r="A1048">
            <v>891900624</v>
          </cell>
          <cell r="B1048" t="str">
            <v>76895</v>
          </cell>
        </row>
        <row r="1049">
          <cell r="A1049">
            <v>800102504</v>
          </cell>
          <cell r="B1049" t="str">
            <v>81001</v>
          </cell>
        </row>
        <row r="1050">
          <cell r="A1050">
            <v>892099494</v>
          </cell>
          <cell r="B1050" t="str">
            <v>81065</v>
          </cell>
        </row>
        <row r="1051">
          <cell r="A1051">
            <v>800014434</v>
          </cell>
          <cell r="B1051" t="str">
            <v>81220</v>
          </cell>
        </row>
        <row r="1052">
          <cell r="A1052">
            <v>800136069</v>
          </cell>
          <cell r="B1052" t="str">
            <v>81300</v>
          </cell>
        </row>
        <row r="1053">
          <cell r="A1053">
            <v>800102798</v>
          </cell>
          <cell r="B1053" t="str">
            <v>81591</v>
          </cell>
        </row>
        <row r="1054">
          <cell r="A1054">
            <v>800102799</v>
          </cell>
          <cell r="B1054" t="str">
            <v>81736</v>
          </cell>
        </row>
        <row r="1055">
          <cell r="A1055">
            <v>800102801</v>
          </cell>
          <cell r="B1055" t="str">
            <v>81794</v>
          </cell>
        </row>
        <row r="1056">
          <cell r="A1056">
            <v>891855017</v>
          </cell>
          <cell r="B1056" t="str">
            <v>85001</v>
          </cell>
        </row>
        <row r="1057">
          <cell r="A1057">
            <v>891855200</v>
          </cell>
          <cell r="B1057" t="str">
            <v>85010</v>
          </cell>
        </row>
        <row r="1058">
          <cell r="A1058">
            <v>800086017</v>
          </cell>
          <cell r="B1058" t="str">
            <v>85015</v>
          </cell>
        </row>
        <row r="1059">
          <cell r="A1059">
            <v>800012638</v>
          </cell>
          <cell r="B1059" t="str">
            <v>85125</v>
          </cell>
        </row>
        <row r="1060">
          <cell r="A1060">
            <v>800103657</v>
          </cell>
          <cell r="B1060" t="str">
            <v>85136</v>
          </cell>
        </row>
        <row r="1061">
          <cell r="A1061">
            <v>800008456</v>
          </cell>
          <cell r="B1061" t="str">
            <v>85139</v>
          </cell>
        </row>
        <row r="1062">
          <cell r="A1062">
            <v>891857824</v>
          </cell>
          <cell r="B1062" t="str">
            <v>85162</v>
          </cell>
        </row>
        <row r="1063">
          <cell r="A1063">
            <v>800099425</v>
          </cell>
          <cell r="B1063" t="str">
            <v>85225</v>
          </cell>
        </row>
        <row r="1064">
          <cell r="A1064">
            <v>892099392</v>
          </cell>
          <cell r="B1064" t="str">
            <v>85230</v>
          </cell>
        </row>
        <row r="1065">
          <cell r="A1065">
            <v>800103659</v>
          </cell>
          <cell r="B1065" t="str">
            <v>85250</v>
          </cell>
        </row>
        <row r="1066">
          <cell r="A1066">
            <v>800099429</v>
          </cell>
          <cell r="B1066" t="str">
            <v>85263</v>
          </cell>
        </row>
        <row r="1067">
          <cell r="A1067">
            <v>800103661</v>
          </cell>
          <cell r="B1067" t="str">
            <v>85279</v>
          </cell>
        </row>
        <row r="1068">
          <cell r="A1068">
            <v>891857823</v>
          </cell>
          <cell r="B1068" t="str">
            <v>85300</v>
          </cell>
        </row>
        <row r="1069">
          <cell r="A1069">
            <v>800103663</v>
          </cell>
          <cell r="B1069" t="str">
            <v>85315</v>
          </cell>
        </row>
        <row r="1070">
          <cell r="A1070">
            <v>800103720</v>
          </cell>
          <cell r="B1070" t="str">
            <v>85325</v>
          </cell>
        </row>
        <row r="1071">
          <cell r="A1071">
            <v>800099431</v>
          </cell>
          <cell r="B1071" t="str">
            <v>85400</v>
          </cell>
        </row>
        <row r="1072">
          <cell r="A1072">
            <v>800012873</v>
          </cell>
          <cell r="B1072" t="str">
            <v>85410</v>
          </cell>
        </row>
        <row r="1073">
          <cell r="A1073">
            <v>891857861</v>
          </cell>
          <cell r="B1073" t="str">
            <v>85430</v>
          </cell>
        </row>
        <row r="1074">
          <cell r="A1074">
            <v>892099475</v>
          </cell>
          <cell r="B1074" t="str">
            <v>85440</v>
          </cell>
        </row>
        <row r="1075">
          <cell r="A1075">
            <v>800102891</v>
          </cell>
          <cell r="B1075" t="str">
            <v>86001</v>
          </cell>
        </row>
        <row r="1076">
          <cell r="A1076">
            <v>800018650</v>
          </cell>
          <cell r="B1076" t="str">
            <v>86219</v>
          </cell>
        </row>
        <row r="1077">
          <cell r="A1077">
            <v>800102896</v>
          </cell>
          <cell r="B1077" t="str">
            <v>86320</v>
          </cell>
        </row>
        <row r="1078">
          <cell r="A1078">
            <v>891200461</v>
          </cell>
          <cell r="B1078" t="str">
            <v>86568</v>
          </cell>
        </row>
        <row r="1079">
          <cell r="A1079">
            <v>800229887</v>
          </cell>
          <cell r="B1079" t="str">
            <v>86569</v>
          </cell>
        </row>
        <row r="1080">
          <cell r="A1080">
            <v>800222489</v>
          </cell>
          <cell r="B1080" t="str">
            <v>86571</v>
          </cell>
        </row>
        <row r="1081">
          <cell r="A1081">
            <v>891200513</v>
          </cell>
          <cell r="B1081" t="str">
            <v>86573</v>
          </cell>
        </row>
        <row r="1082">
          <cell r="A1082">
            <v>891201645</v>
          </cell>
          <cell r="B1082" t="str">
            <v>86749</v>
          </cell>
        </row>
        <row r="1083">
          <cell r="A1083">
            <v>800102903</v>
          </cell>
          <cell r="B1083" t="str">
            <v>86755</v>
          </cell>
        </row>
        <row r="1084">
          <cell r="A1084">
            <v>800252922</v>
          </cell>
          <cell r="B1084" t="str">
            <v>86757</v>
          </cell>
        </row>
        <row r="1085">
          <cell r="A1085">
            <v>800102906</v>
          </cell>
          <cell r="B1085" t="str">
            <v>86760</v>
          </cell>
        </row>
        <row r="1086">
          <cell r="A1086">
            <v>800102912</v>
          </cell>
          <cell r="B1086" t="str">
            <v>86865</v>
          </cell>
        </row>
        <row r="1087">
          <cell r="A1087">
            <v>800054249</v>
          </cell>
          <cell r="B1087" t="str">
            <v>86885</v>
          </cell>
        </row>
        <row r="1088">
          <cell r="A1088">
            <v>892400038</v>
          </cell>
          <cell r="B1088" t="str">
            <v>88001</v>
          </cell>
        </row>
        <row r="1089">
          <cell r="A1089">
            <v>800103021</v>
          </cell>
          <cell r="B1089" t="str">
            <v>88564</v>
          </cell>
        </row>
        <row r="1090">
          <cell r="A1090">
            <v>899999302</v>
          </cell>
          <cell r="B1090" t="str">
            <v>91001</v>
          </cell>
        </row>
        <row r="1091">
          <cell r="A1091">
            <v>899999336</v>
          </cell>
          <cell r="B1091" t="str">
            <v>91407</v>
          </cell>
        </row>
        <row r="1092">
          <cell r="A1092">
            <v>899999336</v>
          </cell>
          <cell r="B1092" t="str">
            <v>91430</v>
          </cell>
        </row>
        <row r="1093">
          <cell r="A1093">
            <v>899999336</v>
          </cell>
          <cell r="B1093" t="str">
            <v>91460</v>
          </cell>
        </row>
        <row r="1094">
          <cell r="A1094">
            <v>899999336</v>
          </cell>
          <cell r="B1094" t="str">
            <v>91530</v>
          </cell>
        </row>
        <row r="1095">
          <cell r="A1095">
            <v>800103161</v>
          </cell>
          <cell r="B1095" t="str">
            <v>91540</v>
          </cell>
        </row>
        <row r="1096">
          <cell r="A1096">
            <v>899999336</v>
          </cell>
          <cell r="B1096" t="str">
            <v>91669</v>
          </cell>
        </row>
        <row r="1097">
          <cell r="A1097">
            <v>899999336</v>
          </cell>
          <cell r="B1097" t="str">
            <v>91798</v>
          </cell>
        </row>
        <row r="1098">
          <cell r="A1098">
            <v>892099105</v>
          </cell>
          <cell r="B1098" t="str">
            <v>94001</v>
          </cell>
        </row>
        <row r="1099">
          <cell r="A1099">
            <v>892099149</v>
          </cell>
          <cell r="B1099" t="str">
            <v>94883</v>
          </cell>
        </row>
        <row r="1100">
          <cell r="A1100">
            <v>892099149</v>
          </cell>
          <cell r="B1100" t="str">
            <v>94884</v>
          </cell>
        </row>
        <row r="1101">
          <cell r="A1101">
            <v>892099149</v>
          </cell>
          <cell r="B1101" t="str">
            <v>94885</v>
          </cell>
        </row>
        <row r="1102">
          <cell r="A1102">
            <v>892099149</v>
          </cell>
          <cell r="B1102" t="str">
            <v>94886</v>
          </cell>
        </row>
        <row r="1103">
          <cell r="A1103">
            <v>800103180</v>
          </cell>
          <cell r="B1103" t="str">
            <v>95001</v>
          </cell>
        </row>
        <row r="1104">
          <cell r="A1104">
            <v>800191431</v>
          </cell>
          <cell r="B1104" t="str">
            <v>95015</v>
          </cell>
        </row>
        <row r="1105">
          <cell r="A1105">
            <v>800191427</v>
          </cell>
          <cell r="B1105" t="str">
            <v>95025</v>
          </cell>
        </row>
        <row r="1106">
          <cell r="A1106">
            <v>800103198</v>
          </cell>
          <cell r="B1106" t="str">
            <v>95200</v>
          </cell>
        </row>
        <row r="1107">
          <cell r="A1107">
            <v>892099233</v>
          </cell>
          <cell r="B1107" t="str">
            <v>97001</v>
          </cell>
        </row>
        <row r="1108">
          <cell r="A1108">
            <v>832000605</v>
          </cell>
          <cell r="B1108" t="str">
            <v>97161</v>
          </cell>
        </row>
        <row r="1109">
          <cell r="A1109">
            <v>845000021</v>
          </cell>
          <cell r="B1109" t="str">
            <v>97511</v>
          </cell>
        </row>
        <row r="1110">
          <cell r="A1110">
            <v>832000219</v>
          </cell>
          <cell r="B1110" t="str">
            <v>97666</v>
          </cell>
        </row>
        <row r="1111">
          <cell r="A1111">
            <v>845000021</v>
          </cell>
          <cell r="B1111" t="str">
            <v>97889</v>
          </cell>
        </row>
        <row r="1112">
          <cell r="A1112">
            <v>892099305</v>
          </cell>
          <cell r="B1112" t="str">
            <v>99001</v>
          </cell>
        </row>
        <row r="1113">
          <cell r="A1113">
            <v>800103308</v>
          </cell>
          <cell r="B1113" t="str">
            <v>99524</v>
          </cell>
        </row>
        <row r="1114">
          <cell r="A1114">
            <v>800103318</v>
          </cell>
          <cell r="B1114" t="str">
            <v>99624</v>
          </cell>
        </row>
        <row r="1115">
          <cell r="A1115">
            <v>842000017</v>
          </cell>
          <cell r="B1115" t="str">
            <v>99773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NOMINA"/>
      <sheetName val="ServOTROS"/>
      <sheetName val="CANCEL"/>
      <sheetName val="CALIDAD"/>
      <sheetName val="Ap_PENSION"/>
      <sheetName val="Ap_SALUD"/>
      <sheetName val="Ap_CESANTIAS"/>
      <sheetName val="Aaf_PENSION"/>
      <sheetName val="Aaf_SALUD"/>
      <sheetName val="M"/>
      <sheetName val="D1"/>
      <sheetName val="D2"/>
      <sheetName val="DATOS"/>
      <sheetName val="Documentos"/>
      <sheetName val="Act"/>
    </sheetNames>
    <sheetDataSet>
      <sheetData sheetId="0" refreshError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0506000200287655</v>
          </cell>
          <cell r="M16">
            <v>8247349418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220191147115</v>
          </cell>
          <cell r="M17">
            <v>208077900123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0064490200299217</v>
          </cell>
          <cell r="M18">
            <v>37853868396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0302000200003413</v>
          </cell>
          <cell r="M19">
            <v>42749658712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0756000200002242</v>
          </cell>
          <cell r="M20">
            <v>102090863496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0914510200344791</v>
          </cell>
          <cell r="M21">
            <v>85749878756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084100178775</v>
          </cell>
          <cell r="M22">
            <v>46068465665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475033032275</v>
          </cell>
          <cell r="M23">
            <v>30830703047</v>
          </cell>
        </row>
        <row r="24">
          <cell r="F24">
            <v>892099216</v>
          </cell>
          <cell r="G24" t="str">
            <v>DEPTO. DE CASANARE</v>
          </cell>
          <cell r="H24" t="str">
            <v>890903938</v>
          </cell>
          <cell r="I24" t="str">
            <v>BANCOLOMBIA S.A.</v>
          </cell>
          <cell r="J24" t="str">
            <v>CRR</v>
          </cell>
          <cell r="K24" t="str">
            <v>36381553044</v>
          </cell>
          <cell r="M24">
            <v>31267656084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0721590200570042</v>
          </cell>
          <cell r="M25">
            <v>104725039244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0922000200000880</v>
          </cell>
          <cell r="M26">
            <v>75623655766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979038577</v>
          </cell>
          <cell r="M27">
            <v>36326277553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0612110100039396</v>
          </cell>
          <cell r="M28">
            <v>101294195658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CRR</v>
          </cell>
          <cell r="K29" t="str">
            <v>0309000100039568</v>
          </cell>
          <cell r="M29">
            <v>136736523867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76384136539</v>
          </cell>
          <cell r="M30">
            <v>4277199061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220054264825</v>
          </cell>
          <cell r="M31">
            <v>9583664043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076200124857</v>
          </cell>
          <cell r="M32">
            <v>67974459906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0477100100008502</v>
          </cell>
          <cell r="M33">
            <v>46231268760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220400354312</v>
          </cell>
          <cell r="M34">
            <v>91568087459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0854000200000510</v>
          </cell>
          <cell r="M35">
            <v>39977500434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07484359223</v>
          </cell>
          <cell r="M36">
            <v>94488865806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066001083949</v>
          </cell>
          <cell r="M37">
            <v>102980018657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0598010200349777</v>
          </cell>
          <cell r="M38">
            <v>38358644725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136600165924</v>
          </cell>
          <cell r="M39">
            <v>27331363446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127200108745</v>
          </cell>
          <cell r="M40">
            <v>30254031664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220640130175</v>
          </cell>
          <cell r="M41">
            <v>4736919567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0736000200005307</v>
          </cell>
          <cell r="M42">
            <v>80141336133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0826250200399842</v>
          </cell>
          <cell r="M43">
            <v>69411057929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220550274013</v>
          </cell>
          <cell r="M44">
            <v>99972498326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220560263931</v>
          </cell>
          <cell r="M45">
            <v>61283261968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484203005390</v>
          </cell>
          <cell r="M46">
            <v>4565815151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0735560200197501</v>
          </cell>
          <cell r="M47">
            <v>6875354683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03184949252</v>
          </cell>
          <cell r="M48">
            <v>194644222293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0302000200003330</v>
          </cell>
          <cell r="M49">
            <v>68123472461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0756000200002267</v>
          </cell>
          <cell r="M50">
            <v>55302586510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220400355277</v>
          </cell>
          <cell r="M51">
            <v>46366271794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136600220984</v>
          </cell>
          <cell r="M52">
            <v>20766109312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0084000200484088</v>
          </cell>
          <cell r="M53">
            <v>17784839908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037500111978</v>
          </cell>
          <cell r="M54">
            <v>25766152651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0736000200005257</v>
          </cell>
          <cell r="M55">
            <v>39049255637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84281217789</v>
          </cell>
          <cell r="M56">
            <v>21204358043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188463335</v>
          </cell>
          <cell r="M57">
            <v>6961278502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220560266140</v>
          </cell>
          <cell r="M58">
            <v>87556045893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0259000200268464</v>
          </cell>
          <cell r="M59">
            <v>6949988608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220350607</v>
          </cell>
          <cell r="M60">
            <v>10356396355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600907208</v>
          </cell>
          <cell r="M61">
            <v>55798639677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127400036647</v>
          </cell>
          <cell r="M62">
            <v>11300654091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395810492</v>
          </cell>
          <cell r="M63">
            <v>8832738379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0299000200007005</v>
          </cell>
          <cell r="M64">
            <v>9264119865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312217904</v>
          </cell>
          <cell r="M65">
            <v>13983091029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0736000200005349</v>
          </cell>
          <cell r="M66">
            <v>16055100403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26483402804</v>
          </cell>
          <cell r="M67">
            <v>10492787567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0389000200362146</v>
          </cell>
          <cell r="M68">
            <v>5622519976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500807515252</v>
          </cell>
          <cell r="M69">
            <v>10112803002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220550274070</v>
          </cell>
          <cell r="M70">
            <v>45360870282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01584067850</v>
          </cell>
          <cell r="M71">
            <v>15772875675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408382125</v>
          </cell>
          <cell r="M72">
            <v>12829481737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48480220946</v>
          </cell>
          <cell r="M73">
            <v>10991511998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0477130100008486</v>
          </cell>
          <cell r="M74">
            <v>16477285875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084100178999</v>
          </cell>
          <cell r="M75">
            <v>22827023814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400842936</v>
          </cell>
          <cell r="M76">
            <v>145698547890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438723488</v>
          </cell>
          <cell r="M77">
            <v>38314027764</v>
          </cell>
        </row>
        <row r="78">
          <cell r="F78">
            <v>891180009</v>
          </cell>
          <cell r="G78" t="str">
            <v>NEIVA - HUILA</v>
          </cell>
          <cell r="H78" t="str">
            <v>890903938</v>
          </cell>
          <cell r="I78" t="str">
            <v>BANCOLOMBIA S.A.</v>
          </cell>
          <cell r="J78" t="str">
            <v>AHR</v>
          </cell>
          <cell r="K78" t="str">
            <v>07682961974</v>
          </cell>
          <cell r="M78">
            <v>26734560004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220590353868</v>
          </cell>
          <cell r="M79">
            <v>18050453617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220420195968</v>
          </cell>
          <cell r="M80">
            <v>25389408842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127200110394</v>
          </cell>
          <cell r="M81">
            <v>28742012693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0721500200569911</v>
          </cell>
          <cell r="M82">
            <v>19022075639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0760000100009845</v>
          </cell>
          <cell r="M83">
            <v>9714343014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895867042</v>
          </cell>
          <cell r="M84">
            <v>33315838534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22182100602</v>
          </cell>
          <cell r="M85">
            <v>22536466148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391810603</v>
          </cell>
          <cell r="M86">
            <v>11716794269</v>
          </cell>
        </row>
        <row r="87">
          <cell r="F87">
            <v>890106291</v>
          </cell>
          <cell r="G87" t="str">
            <v>SOLEDAD - ATLANTICO</v>
          </cell>
          <cell r="H87" t="str">
            <v>860003020</v>
          </cell>
          <cell r="I87" t="str">
            <v>BANCO BBVA S.A.</v>
          </cell>
          <cell r="J87" t="str">
            <v>AHR</v>
          </cell>
          <cell r="K87" t="str">
            <v>0302000200003611</v>
          </cell>
          <cell r="M87">
            <v>22296585003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0910210200372382</v>
          </cell>
          <cell r="M88">
            <v>10030963843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89481166269</v>
          </cell>
          <cell r="M89">
            <v>17742272309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390851905</v>
          </cell>
          <cell r="M90">
            <v>9138773115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0920000200241684</v>
          </cell>
          <cell r="M91">
            <v>13508706868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0922000200000849</v>
          </cell>
          <cell r="M92">
            <v>31843928071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364689802</v>
          </cell>
          <cell r="M93">
            <v>28812980173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>
            <v>979037017</v>
          </cell>
          <cell r="M94">
            <v>14057113116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0477110100008445</v>
          </cell>
          <cell r="M95">
            <v>9827128167</v>
          </cell>
        </row>
        <row r="96">
          <cell r="F96">
            <v>890980095</v>
          </cell>
          <cell r="G96" t="str">
            <v>APARTADO - ANTIOQUIA</v>
          </cell>
          <cell r="H96" t="str">
            <v>860003020</v>
          </cell>
          <cell r="I96" t="str">
            <v>BANCO BBVA S.A.</v>
          </cell>
          <cell r="J96" t="str">
            <v>AHR</v>
          </cell>
          <cell r="K96" t="str">
            <v>0052000200375938</v>
          </cell>
          <cell r="M96">
            <v>8727837063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0382160100015097</v>
          </cell>
          <cell r="M97">
            <v>7879324627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0477110100008411</v>
          </cell>
          <cell r="M98">
            <v>25510919340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220185149440</v>
          </cell>
          <cell r="M99">
            <v>7573333275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33782724679</v>
          </cell>
          <cell r="M100">
            <v>8969967175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0445300100015993</v>
          </cell>
          <cell r="M101">
            <v>9606705781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CRR</v>
          </cell>
          <cell r="K102" t="str">
            <v>101123701</v>
          </cell>
          <cell r="M102">
            <v>7798867865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33080852113</v>
          </cell>
          <cell r="M103">
            <v>5955492080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0309000100039436</v>
          </cell>
          <cell r="M104">
            <v>6511555140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0736000200005174</v>
          </cell>
          <cell r="M105">
            <v>12490222436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220425113461</v>
          </cell>
          <cell r="M106">
            <v>12418335595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220211018445</v>
          </cell>
          <cell r="M107">
            <v>3731989203</v>
          </cell>
        </row>
        <row r="108">
          <cell r="F108">
            <v>891855017</v>
          </cell>
          <cell r="G108" t="str">
            <v>YOPAL - CASANARE</v>
          </cell>
          <cell r="H108" t="str">
            <v>890903938</v>
          </cell>
          <cell r="I108" t="str">
            <v>BANCOLOMBIA S.A.</v>
          </cell>
          <cell r="J108" t="str">
            <v>AHR</v>
          </cell>
          <cell r="K108" t="str">
            <v>36382626642</v>
          </cell>
          <cell r="M108">
            <v>17162930649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33281007101</v>
          </cell>
          <cell r="M109">
            <v>7971482076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018400086643</v>
          </cell>
          <cell r="M110">
            <v>6808244443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011221694</v>
          </cell>
          <cell r="M111">
            <v>4806038514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24300003820</v>
          </cell>
          <cell r="M112">
            <v>2453929742</v>
          </cell>
        </row>
      </sheetData>
      <sheetData sheetId="1" refreshError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0506000200287671</v>
          </cell>
          <cell r="M16">
            <v>917092927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220191147123</v>
          </cell>
          <cell r="M17">
            <v>10626829897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0064470200299225</v>
          </cell>
          <cell r="M18">
            <v>340836125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0302000200003421</v>
          </cell>
          <cell r="M19">
            <v>513788597</v>
          </cell>
        </row>
        <row r="20">
          <cell r="F20">
            <v>890480059</v>
          </cell>
          <cell r="G20" t="str">
            <v>DEPTO. DE BOLIVAR</v>
          </cell>
          <cell r="H20" t="str">
            <v>860003020</v>
          </cell>
          <cell r="I20" t="str">
            <v>BANCO BBVA S.A.</v>
          </cell>
          <cell r="J20" t="str">
            <v>AHR</v>
          </cell>
          <cell r="K20" t="str">
            <v>0756000200002259</v>
          </cell>
          <cell r="M20">
            <v>1847415797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0914570200344841</v>
          </cell>
          <cell r="M21">
            <v>336978632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084100178783</v>
          </cell>
          <cell r="M22">
            <v>1644622840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475033032283</v>
          </cell>
          <cell r="M23">
            <v>395711967</v>
          </cell>
        </row>
        <row r="24">
          <cell r="F24">
            <v>892099216</v>
          </cell>
          <cell r="G24" t="str">
            <v>DEPTO. DE CASANARE</v>
          </cell>
          <cell r="H24" t="str">
            <v>860003020</v>
          </cell>
          <cell r="I24" t="str">
            <v>BANCO BBVA S.A.</v>
          </cell>
          <cell r="J24" t="str">
            <v>AHR</v>
          </cell>
          <cell r="K24" t="str">
            <v>0981160200482367</v>
          </cell>
          <cell r="M24">
            <v>1432652752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07210200570034</v>
          </cell>
          <cell r="M25">
            <v>22983141160</v>
          </cell>
        </row>
        <row r="26">
          <cell r="F26">
            <v>892399999</v>
          </cell>
          <cell r="G26" t="str">
            <v>DEPTO. DE CESAR</v>
          </cell>
          <cell r="H26" t="str">
            <v>890903938</v>
          </cell>
          <cell r="I26" t="str">
            <v>BANCOLOMBIA S.A.</v>
          </cell>
          <cell r="J26" t="str">
            <v>AHR</v>
          </cell>
          <cell r="K26" t="str">
            <v>52482674925</v>
          </cell>
          <cell r="M26">
            <v>4025874194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979038601</v>
          </cell>
          <cell r="M27">
            <v>15862913071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0612100100039404</v>
          </cell>
          <cell r="M28">
            <v>1777818457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0309000200039576</v>
          </cell>
          <cell r="M29">
            <v>89161700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76384101158</v>
          </cell>
          <cell r="M30">
            <v>3072357328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220054264809</v>
          </cell>
          <cell r="M31">
            <v>971154865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076200124865</v>
          </cell>
          <cell r="M32">
            <v>298913626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0477190100008510</v>
          </cell>
          <cell r="M33">
            <v>5866841705</v>
          </cell>
        </row>
        <row r="34">
          <cell r="F34">
            <v>800103920</v>
          </cell>
          <cell r="G34" t="str">
            <v>DEPTO. DE MAGDALENA</v>
          </cell>
          <cell r="H34" t="str">
            <v>860007738</v>
          </cell>
          <cell r="I34" t="str">
            <v>BANCO POPULAR S. A.</v>
          </cell>
          <cell r="J34" t="str">
            <v>AHR</v>
          </cell>
          <cell r="K34" t="str">
            <v>220400354304</v>
          </cell>
          <cell r="M34">
            <v>2203853969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0854000200000528</v>
          </cell>
          <cell r="M35">
            <v>2955912388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07484359291</v>
          </cell>
          <cell r="M36">
            <v>1620729627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066001083956</v>
          </cell>
          <cell r="M37">
            <v>933583890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0598010200349785</v>
          </cell>
          <cell r="M38">
            <v>2308864337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136600165932</v>
          </cell>
          <cell r="M39">
            <v>257558221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127200108752</v>
          </cell>
          <cell r="M40">
            <v>207063052</v>
          </cell>
        </row>
        <row r="41">
          <cell r="F41">
            <v>892400038</v>
          </cell>
          <cell r="G41" t="str">
            <v>DEPTO. DE SAN ANDRES</v>
          </cell>
          <cell r="H41" t="str">
            <v>860007738</v>
          </cell>
          <cell r="I41" t="str">
            <v>BANCO POPULAR S. A.</v>
          </cell>
          <cell r="J41" t="str">
            <v>AHR</v>
          </cell>
          <cell r="K41" t="str">
            <v>220640130167</v>
          </cell>
          <cell r="M41">
            <v>367536014</v>
          </cell>
        </row>
        <row r="42">
          <cell r="F42">
            <v>890201235</v>
          </cell>
          <cell r="G42" t="str">
            <v>DEPTO. DE SANTANDER</v>
          </cell>
          <cell r="H42" t="str">
            <v>860003020</v>
          </cell>
          <cell r="I42" t="str">
            <v>BANCO BBVA S.A.</v>
          </cell>
          <cell r="J42" t="str">
            <v>AHR</v>
          </cell>
          <cell r="K42" t="str">
            <v>0736000200005315</v>
          </cell>
          <cell r="M42">
            <v>346596559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0826290200399826</v>
          </cell>
          <cell r="M43">
            <v>218571105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220550273999</v>
          </cell>
          <cell r="M44">
            <v>687683235</v>
          </cell>
        </row>
        <row r="45">
          <cell r="F45">
            <v>890399029</v>
          </cell>
          <cell r="G45" t="str">
            <v>DEPTO. DE VALLE DEL CAUCA</v>
          </cell>
          <cell r="H45" t="str">
            <v>860007738</v>
          </cell>
          <cell r="I45" t="str">
            <v>BANCO POPULAR S. A.</v>
          </cell>
          <cell r="J45" t="str">
            <v>AHR</v>
          </cell>
          <cell r="K45" t="str">
            <v>220560263923</v>
          </cell>
          <cell r="M45">
            <v>0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484203005366</v>
          </cell>
          <cell r="M46">
            <v>1222197149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0735550200197600</v>
          </cell>
          <cell r="M47">
            <v>2025780833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03184949104</v>
          </cell>
          <cell r="M48">
            <v>12689700802</v>
          </cell>
        </row>
        <row r="49">
          <cell r="F49">
            <v>890102018</v>
          </cell>
          <cell r="G49" t="str">
            <v>DISTRITO DE BARRANQUILLA</v>
          </cell>
          <cell r="H49" t="str">
            <v>860003020</v>
          </cell>
          <cell r="I49" t="str">
            <v>BANCO BBVA S.A.</v>
          </cell>
          <cell r="J49" t="str">
            <v>AHR</v>
          </cell>
          <cell r="K49" t="str">
            <v>0302000200003348</v>
          </cell>
          <cell r="M49">
            <v>7466309210</v>
          </cell>
        </row>
        <row r="50">
          <cell r="F50">
            <v>890480184</v>
          </cell>
          <cell r="G50" t="str">
            <v>DISTRITO DE CARTAGENA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0756000200002275</v>
          </cell>
          <cell r="M50">
            <v>9565617305</v>
          </cell>
        </row>
        <row r="51">
          <cell r="F51">
            <v>891780009</v>
          </cell>
          <cell r="G51" t="str">
            <v>DISTRITO DE SANTA MARTA</v>
          </cell>
          <cell r="H51" t="str">
            <v>860007738</v>
          </cell>
          <cell r="I51" t="str">
            <v>BANCO POPULAR S. A.</v>
          </cell>
          <cell r="J51" t="str">
            <v>AHR</v>
          </cell>
          <cell r="K51" t="str">
            <v>220400355293</v>
          </cell>
          <cell r="M51">
            <v>1704399207</v>
          </cell>
        </row>
        <row r="52">
          <cell r="F52">
            <v>890000464</v>
          </cell>
          <cell r="G52" t="str">
            <v>ARMENIA - QUINDIO</v>
          </cell>
          <cell r="H52" t="str">
            <v>860034313</v>
          </cell>
          <cell r="I52" t="str">
            <v>BANCO DAVIVIENDA S.A.</v>
          </cell>
          <cell r="J52" t="str">
            <v>AHR</v>
          </cell>
          <cell r="K52" t="str">
            <v>136600221016</v>
          </cell>
          <cell r="M52">
            <v>51230510</v>
          </cell>
        </row>
        <row r="53">
          <cell r="F53">
            <v>890201900</v>
          </cell>
          <cell r="G53" t="str">
            <v>BARRANCABERMEJA -SANTANDER</v>
          </cell>
          <cell r="H53" t="str">
            <v>860003020</v>
          </cell>
          <cell r="I53" t="str">
            <v>BANCO BBVA S.A.</v>
          </cell>
          <cell r="J53" t="str">
            <v>AHR</v>
          </cell>
          <cell r="K53" t="str">
            <v>0084000200484096</v>
          </cell>
          <cell r="M53">
            <v>663158469</v>
          </cell>
        </row>
        <row r="54">
          <cell r="F54">
            <v>890980112</v>
          </cell>
          <cell r="G54" t="str">
            <v>BELLO - ANTIOQUIA</v>
          </cell>
          <cell r="H54" t="str">
            <v>860034313</v>
          </cell>
          <cell r="I54" t="str">
            <v>BANCO DAVIVIENDA S.A.</v>
          </cell>
          <cell r="J54" t="str">
            <v>AHR</v>
          </cell>
          <cell r="K54" t="str">
            <v>037500135068</v>
          </cell>
          <cell r="M54">
            <v>2560664735</v>
          </cell>
        </row>
        <row r="55">
          <cell r="F55">
            <v>890201222</v>
          </cell>
          <cell r="G55" t="str">
            <v>BUCARAMANGA - SANTANDER</v>
          </cell>
          <cell r="H55" t="str">
            <v>860003020</v>
          </cell>
          <cell r="I55" t="str">
            <v>BANCO BBVA S.A.</v>
          </cell>
          <cell r="J55" t="str">
            <v>AHR</v>
          </cell>
          <cell r="K55" t="str">
            <v>0736000200005265</v>
          </cell>
          <cell r="M55">
            <v>1360686490</v>
          </cell>
        </row>
        <row r="56">
          <cell r="F56">
            <v>890399045</v>
          </cell>
          <cell r="G56" t="str">
            <v>BUENAVENTURA - VALLE DEL CAUCA</v>
          </cell>
          <cell r="H56" t="str">
            <v>890903938</v>
          </cell>
          <cell r="I56" t="str">
            <v>BANCOLOMBIA S.A.</v>
          </cell>
          <cell r="J56" t="str">
            <v>AHR</v>
          </cell>
          <cell r="K56" t="str">
            <v>84281217894</v>
          </cell>
          <cell r="M56">
            <v>1341207093</v>
          </cell>
        </row>
        <row r="57">
          <cell r="F57">
            <v>891380033</v>
          </cell>
          <cell r="G57" t="str">
            <v>BUGA - VALLE DEL CAUCA</v>
          </cell>
          <cell r="H57" t="str">
            <v>860002964</v>
          </cell>
          <cell r="I57" t="str">
            <v>BANCO DE BOGOTA S. A.</v>
          </cell>
          <cell r="J57" t="str">
            <v>AHR</v>
          </cell>
          <cell r="K57" t="str">
            <v>188463343</v>
          </cell>
          <cell r="M57">
            <v>36211590</v>
          </cell>
        </row>
        <row r="58">
          <cell r="F58">
            <v>890399011</v>
          </cell>
          <cell r="G58" t="str">
            <v>CALI - VALLE DEL CAUCA</v>
          </cell>
          <cell r="H58" t="str">
            <v>860007738</v>
          </cell>
          <cell r="I58" t="str">
            <v>BANCO POPULAR S. A.</v>
          </cell>
          <cell r="J58" t="str">
            <v>AHR</v>
          </cell>
          <cell r="K58" t="str">
            <v>220560266157</v>
          </cell>
          <cell r="M58">
            <v>13119751630</v>
          </cell>
        </row>
        <row r="59">
          <cell r="F59">
            <v>891900493</v>
          </cell>
          <cell r="G59" t="str">
            <v>CARTAGO - VALLE DEL CAUCA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0259000200268431</v>
          </cell>
          <cell r="M59">
            <v>0</v>
          </cell>
        </row>
        <row r="60">
          <cell r="F60">
            <v>891780043</v>
          </cell>
          <cell r="G60" t="str">
            <v>CIENAGA - MAGDALENA</v>
          </cell>
          <cell r="H60" t="str">
            <v>860002964</v>
          </cell>
          <cell r="I60" t="str">
            <v>BANCO DE BOGOTA S. A.</v>
          </cell>
          <cell r="J60" t="str">
            <v>CRR</v>
          </cell>
          <cell r="K60" t="str">
            <v>220350615</v>
          </cell>
          <cell r="M60">
            <v>103319731</v>
          </cell>
        </row>
        <row r="61">
          <cell r="F61">
            <v>890501434</v>
          </cell>
          <cell r="G61" t="str">
            <v>CUCUTA - NTE DE SANTANDER</v>
          </cell>
          <cell r="H61" t="str">
            <v>890300279</v>
          </cell>
          <cell r="I61" t="str">
            <v>BANCO DE OCCIDENTE</v>
          </cell>
          <cell r="J61" t="str">
            <v>CRR</v>
          </cell>
          <cell r="K61" t="str">
            <v>600907174</v>
          </cell>
          <cell r="M61">
            <v>3336811766</v>
          </cell>
        </row>
        <row r="62">
          <cell r="F62">
            <v>800099310</v>
          </cell>
          <cell r="G62" t="str">
            <v>DOSQUEBRADAS - RISARALDA</v>
          </cell>
          <cell r="H62" t="str">
            <v>860034313</v>
          </cell>
          <cell r="I62" t="str">
            <v>BANCO DAVIVIENDA S.A.</v>
          </cell>
          <cell r="J62" t="str">
            <v>AHR</v>
          </cell>
          <cell r="K62" t="str">
            <v>127400036654</v>
          </cell>
          <cell r="M62">
            <v>446556898</v>
          </cell>
        </row>
        <row r="63">
          <cell r="F63">
            <v>891855138</v>
          </cell>
          <cell r="G63" t="str">
            <v>DUITAMA - BOYACÁ</v>
          </cell>
          <cell r="H63" t="str">
            <v>890300279</v>
          </cell>
          <cell r="I63" t="str">
            <v>BANCO DE OCCIDENTE</v>
          </cell>
          <cell r="J63" t="str">
            <v>CRR</v>
          </cell>
          <cell r="K63" t="str">
            <v>395810526</v>
          </cell>
          <cell r="M63">
            <v>234260210</v>
          </cell>
        </row>
        <row r="64">
          <cell r="F64">
            <v>890907106</v>
          </cell>
          <cell r="G64" t="str">
            <v>ENVIGADO - ANTIOQUIA</v>
          </cell>
          <cell r="H64" t="str">
            <v>860003020</v>
          </cell>
          <cell r="I64" t="str">
            <v>BANCO BBVA S.A.</v>
          </cell>
          <cell r="J64" t="str">
            <v>AHR</v>
          </cell>
          <cell r="K64" t="str">
            <v>0299000200007013</v>
          </cell>
          <cell r="M64">
            <v>0</v>
          </cell>
        </row>
        <row r="65">
          <cell r="F65">
            <v>800095728</v>
          </cell>
          <cell r="G65" t="str">
            <v>FLORENCIA - CAQUETA</v>
          </cell>
          <cell r="H65" t="str">
            <v>860002964</v>
          </cell>
          <cell r="I65" t="str">
            <v>BANCO DE BOGOTA S. A.</v>
          </cell>
          <cell r="J65" t="str">
            <v>CRR</v>
          </cell>
          <cell r="K65" t="str">
            <v>312217912</v>
          </cell>
          <cell r="M65">
            <v>755527423</v>
          </cell>
        </row>
        <row r="66">
          <cell r="F66">
            <v>890205176</v>
          </cell>
          <cell r="G66" t="str">
            <v>FLORIDABLANCA - SANTANDER</v>
          </cell>
          <cell r="H66" t="str">
            <v>860003020</v>
          </cell>
          <cell r="I66" t="str">
            <v>BANCO BBVA S.A.</v>
          </cell>
          <cell r="J66" t="str">
            <v>AHR</v>
          </cell>
          <cell r="K66" t="str">
            <v>0736000200005356</v>
          </cell>
          <cell r="M66">
            <v>188872390</v>
          </cell>
        </row>
        <row r="67">
          <cell r="F67">
            <v>890680008</v>
          </cell>
          <cell r="G67" t="str">
            <v>FUSAGASUGA - CUNDINAMARCA</v>
          </cell>
          <cell r="H67" t="str">
            <v>890903938</v>
          </cell>
          <cell r="I67" t="str">
            <v>BANCOLOMBIA S.A.</v>
          </cell>
          <cell r="J67" t="str">
            <v>AHR</v>
          </cell>
          <cell r="K67" t="str">
            <v>26483403118</v>
          </cell>
          <cell r="M67">
            <v>130027753</v>
          </cell>
        </row>
        <row r="68">
          <cell r="F68">
            <v>890680378</v>
          </cell>
          <cell r="G68" t="str">
            <v>GIRARDOT - CUNDINAMARCA</v>
          </cell>
          <cell r="H68" t="str">
            <v>860003020</v>
          </cell>
          <cell r="I68" t="str">
            <v>BANCO BBVA S.A.</v>
          </cell>
          <cell r="J68" t="str">
            <v>AHR</v>
          </cell>
          <cell r="K68" t="str">
            <v>0389000200362112</v>
          </cell>
          <cell r="M68">
            <v>46603775</v>
          </cell>
        </row>
        <row r="69">
          <cell r="F69">
            <v>890204802</v>
          </cell>
          <cell r="G69" t="str">
            <v>GIRON - SANTANDER</v>
          </cell>
          <cell r="H69" t="str">
            <v>860007738</v>
          </cell>
          <cell r="I69" t="str">
            <v>BANCO POPULAR S. A.</v>
          </cell>
          <cell r="J69" t="str">
            <v>AHR</v>
          </cell>
          <cell r="K69" t="str">
            <v>500807515332</v>
          </cell>
          <cell r="M69">
            <v>1423888217</v>
          </cell>
        </row>
        <row r="70">
          <cell r="F70">
            <v>800113389</v>
          </cell>
          <cell r="G70" t="str">
            <v>IBAGUE - TOLIMA</v>
          </cell>
          <cell r="H70" t="str">
            <v>860007738</v>
          </cell>
          <cell r="I70" t="str">
            <v>BANCO POPULAR S. A.</v>
          </cell>
          <cell r="J70" t="str">
            <v>AHR</v>
          </cell>
          <cell r="K70" t="str">
            <v>220550274088</v>
          </cell>
          <cell r="M70">
            <v>1252339245</v>
          </cell>
        </row>
        <row r="71">
          <cell r="F71">
            <v>890980093</v>
          </cell>
          <cell r="G71" t="str">
            <v>ITAGUI - ANTIOQUIA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01584068431</v>
          </cell>
          <cell r="M71">
            <v>537581769</v>
          </cell>
        </row>
        <row r="72">
          <cell r="F72">
            <v>800096758</v>
          </cell>
          <cell r="G72" t="str">
            <v>LORICA - CORDOBA</v>
          </cell>
          <cell r="H72" t="str">
            <v>860002964</v>
          </cell>
          <cell r="I72" t="str">
            <v>BANCO DE BOGOTA S. A.</v>
          </cell>
          <cell r="J72" t="str">
            <v>CRR</v>
          </cell>
          <cell r="K72" t="str">
            <v>408382141</v>
          </cell>
          <cell r="M72">
            <v>0</v>
          </cell>
        </row>
        <row r="73">
          <cell r="F73">
            <v>800028432</v>
          </cell>
          <cell r="G73" t="str">
            <v>MAGANGUE - BOLIVAR</v>
          </cell>
          <cell r="H73" t="str">
            <v>890903938</v>
          </cell>
          <cell r="I73" t="str">
            <v>BANCOLOMBIA S.A.</v>
          </cell>
          <cell r="J73" t="str">
            <v>AHR</v>
          </cell>
          <cell r="K73" t="str">
            <v>48480221799</v>
          </cell>
          <cell r="M73">
            <v>295241988</v>
          </cell>
        </row>
        <row r="74">
          <cell r="F74">
            <v>892120020</v>
          </cell>
          <cell r="G74" t="str">
            <v>MAICAO - LA GUAJIRA</v>
          </cell>
          <cell r="H74" t="str">
            <v>860003020</v>
          </cell>
          <cell r="I74" t="str">
            <v>BANCO BBVA S.A.</v>
          </cell>
          <cell r="J74" t="str">
            <v>CRR</v>
          </cell>
          <cell r="K74" t="str">
            <v>0477150100008478</v>
          </cell>
          <cell r="M74">
            <v>6240081939</v>
          </cell>
        </row>
        <row r="75">
          <cell r="F75">
            <v>890801053</v>
          </cell>
          <cell r="G75" t="str">
            <v>MANIZALES - CALDAS</v>
          </cell>
          <cell r="H75" t="str">
            <v>860034313</v>
          </cell>
          <cell r="I75" t="str">
            <v>BANCO DAVIVIENDA S.A.</v>
          </cell>
          <cell r="J75" t="str">
            <v>AHR</v>
          </cell>
          <cell r="K75" t="str">
            <v>084100179005</v>
          </cell>
          <cell r="M75">
            <v>740493970</v>
          </cell>
        </row>
        <row r="76">
          <cell r="F76">
            <v>890905211</v>
          </cell>
          <cell r="G76" t="str">
            <v>MEDELLIN - ANTIOQUIA</v>
          </cell>
          <cell r="H76" t="str">
            <v>890300279</v>
          </cell>
          <cell r="I76" t="str">
            <v>BANCO DE OCCIDENTE</v>
          </cell>
          <cell r="J76" t="str">
            <v>AHR</v>
          </cell>
          <cell r="K76" t="str">
            <v>400842951</v>
          </cell>
          <cell r="M76">
            <v>7135722399</v>
          </cell>
        </row>
        <row r="77">
          <cell r="F77">
            <v>800096734</v>
          </cell>
          <cell r="G77" t="str">
            <v>MONTERIA - CORDOBA</v>
          </cell>
          <cell r="H77" t="str">
            <v>860002964</v>
          </cell>
          <cell r="I77" t="str">
            <v>BANCO DE BOGOTA S. A.</v>
          </cell>
          <cell r="J77" t="str">
            <v>AHR</v>
          </cell>
          <cell r="K77" t="str">
            <v>438723504</v>
          </cell>
          <cell r="M77">
            <v>1282887728</v>
          </cell>
        </row>
        <row r="78">
          <cell r="F78">
            <v>891180009</v>
          </cell>
          <cell r="G78" t="str">
            <v>NEIVA - HUILA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076000827600</v>
          </cell>
          <cell r="M78">
            <v>0</v>
          </cell>
        </row>
        <row r="79">
          <cell r="F79">
            <v>891380007</v>
          </cell>
          <cell r="G79" t="str">
            <v>PALMIRA - VALLE DEL CAUCA</v>
          </cell>
          <cell r="H79" t="str">
            <v>860007738</v>
          </cell>
          <cell r="I79" t="str">
            <v>BANCO POPULAR S. A.</v>
          </cell>
          <cell r="J79" t="str">
            <v>AHR</v>
          </cell>
          <cell r="K79" t="str">
            <v>220590353876</v>
          </cell>
          <cell r="M79">
            <v>75275280</v>
          </cell>
        </row>
        <row r="80">
          <cell r="F80">
            <v>891280000</v>
          </cell>
          <cell r="G80" t="str">
            <v>PASTO - NARINO</v>
          </cell>
          <cell r="H80" t="str">
            <v>860007738</v>
          </cell>
          <cell r="I80" t="str">
            <v>BANCO POPULAR S. A.</v>
          </cell>
          <cell r="J80" t="str">
            <v>AHR</v>
          </cell>
          <cell r="K80" t="str">
            <v>220420195976</v>
          </cell>
          <cell r="M80">
            <v>791630370</v>
          </cell>
        </row>
        <row r="81">
          <cell r="F81">
            <v>891480030</v>
          </cell>
          <cell r="G81" t="str">
            <v>PEREIRA - RISARALDA</v>
          </cell>
          <cell r="H81" t="str">
            <v>860034313</v>
          </cell>
          <cell r="I81" t="str">
            <v>BANCO DAVIVIENDA S.A.</v>
          </cell>
          <cell r="J81" t="str">
            <v>AHR</v>
          </cell>
          <cell r="K81" t="str">
            <v>127200110402</v>
          </cell>
          <cell r="M81">
            <v>1614153828</v>
          </cell>
        </row>
        <row r="82">
          <cell r="F82">
            <v>891580006</v>
          </cell>
          <cell r="G82" t="str">
            <v>POPAYAN - CAUCA</v>
          </cell>
          <cell r="H82" t="str">
            <v>860003020</v>
          </cell>
          <cell r="I82" t="str">
            <v>BANCO BBVA S.A.</v>
          </cell>
          <cell r="J82" t="str">
            <v>AHR</v>
          </cell>
          <cell r="K82" t="str">
            <v>0721520200569903</v>
          </cell>
          <cell r="M82">
            <v>1417325692</v>
          </cell>
        </row>
        <row r="83">
          <cell r="F83">
            <v>800096777</v>
          </cell>
          <cell r="G83" t="str">
            <v>SAHAGUN - CORDOBA</v>
          </cell>
          <cell r="H83" t="str">
            <v>860003020</v>
          </cell>
          <cell r="I83" t="str">
            <v>BANCO BBVA S.A.</v>
          </cell>
          <cell r="J83" t="str">
            <v>CRR</v>
          </cell>
          <cell r="K83" t="str">
            <v>0760000100009878</v>
          </cell>
          <cell r="M83">
            <v>201544965</v>
          </cell>
        </row>
        <row r="84">
          <cell r="F84">
            <v>800104062</v>
          </cell>
          <cell r="G84" t="str">
            <v>SINCELEJO - SUCRE</v>
          </cell>
          <cell r="H84" t="str">
            <v>890300279</v>
          </cell>
          <cell r="I84" t="str">
            <v>BANCO DE OCCIDENTE</v>
          </cell>
          <cell r="J84" t="str">
            <v>CRR</v>
          </cell>
          <cell r="K84" t="str">
            <v>895867075</v>
          </cell>
          <cell r="M84">
            <v>29427939</v>
          </cell>
        </row>
        <row r="85">
          <cell r="F85">
            <v>800094755</v>
          </cell>
          <cell r="G85" t="str">
            <v>SOACHA - CUNDINAMARCA</v>
          </cell>
          <cell r="H85" t="str">
            <v>890903938</v>
          </cell>
          <cell r="I85" t="str">
            <v>BANCOLOMBIA S.A.</v>
          </cell>
          <cell r="J85" t="str">
            <v>AHR</v>
          </cell>
          <cell r="K85" t="str">
            <v>22182100670</v>
          </cell>
          <cell r="M85">
            <v>7833361569</v>
          </cell>
        </row>
        <row r="86">
          <cell r="F86">
            <v>891855130</v>
          </cell>
          <cell r="G86" t="str">
            <v>SOGAMOSO - BOYACA</v>
          </cell>
          <cell r="H86" t="str">
            <v>890300279</v>
          </cell>
          <cell r="I86" t="str">
            <v>BANCO DE OCCIDENTE</v>
          </cell>
          <cell r="J86" t="str">
            <v>CRR</v>
          </cell>
          <cell r="K86" t="str">
            <v>391810587</v>
          </cell>
          <cell r="M86">
            <v>376871868</v>
          </cell>
        </row>
        <row r="87">
          <cell r="F87">
            <v>890106291</v>
          </cell>
          <cell r="G87" t="str">
            <v>SOLEDAD - ATLANTICO</v>
          </cell>
          <cell r="H87">
            <v>860002964</v>
          </cell>
          <cell r="I87" t="str">
            <v>BANCO DE BOGOTA S. A.</v>
          </cell>
          <cell r="J87" t="str">
            <v>CRR</v>
          </cell>
          <cell r="K87" t="str">
            <v>493142418</v>
          </cell>
          <cell r="M87">
            <v>8428276891</v>
          </cell>
        </row>
        <row r="88">
          <cell r="F88">
            <v>891900272</v>
          </cell>
          <cell r="G88" t="str">
            <v>TULUA - VALLE DEL CAUCA</v>
          </cell>
          <cell r="H88" t="str">
            <v>860003020</v>
          </cell>
          <cell r="I88" t="str">
            <v>BANCO BBVA S.A.</v>
          </cell>
          <cell r="J88" t="str">
            <v>AHR</v>
          </cell>
          <cell r="K88" t="str">
            <v>0910240200372408</v>
          </cell>
          <cell r="M88">
            <v>0</v>
          </cell>
        </row>
        <row r="89">
          <cell r="F89">
            <v>891200916</v>
          </cell>
          <cell r="G89" t="str">
            <v>TUMACO - NARINO</v>
          </cell>
          <cell r="H89" t="str">
            <v>890903938</v>
          </cell>
          <cell r="I89" t="str">
            <v>BANCOLOMBIA S.A.</v>
          </cell>
          <cell r="J89" t="str">
            <v>AHR</v>
          </cell>
          <cell r="K89" t="str">
            <v>89481166170</v>
          </cell>
          <cell r="M89">
            <v>2016906628</v>
          </cell>
        </row>
        <row r="90">
          <cell r="F90">
            <v>891800846</v>
          </cell>
          <cell r="G90" t="str">
            <v>TUNJA - BOYACA</v>
          </cell>
          <cell r="H90" t="str">
            <v>890300279</v>
          </cell>
          <cell r="I90" t="str">
            <v>BANCO DE OCCIDENTE</v>
          </cell>
          <cell r="J90" t="str">
            <v>AHR</v>
          </cell>
          <cell r="K90" t="str">
            <v>390851889</v>
          </cell>
          <cell r="M90">
            <v>459980321</v>
          </cell>
        </row>
        <row r="91">
          <cell r="F91">
            <v>890981138</v>
          </cell>
          <cell r="G91" t="str">
            <v>TURBO - ANTIOQUIA</v>
          </cell>
          <cell r="H91" t="str">
            <v>860003020</v>
          </cell>
          <cell r="I91" t="str">
            <v>BANCO BBVA S.A.</v>
          </cell>
          <cell r="J91" t="str">
            <v>AHR</v>
          </cell>
          <cell r="K91" t="str">
            <v>0920000200241676</v>
          </cell>
          <cell r="M91">
            <v>1594655962</v>
          </cell>
        </row>
        <row r="92">
          <cell r="F92">
            <v>800098911</v>
          </cell>
          <cell r="G92" t="str">
            <v>VALLEDUPAR - CESAR</v>
          </cell>
          <cell r="H92" t="str">
            <v>860003020</v>
          </cell>
          <cell r="I92" t="str">
            <v>BANCO BBVA S.A.</v>
          </cell>
          <cell r="J92" t="str">
            <v>AHR</v>
          </cell>
          <cell r="K92" t="str">
            <v>0922000200000864</v>
          </cell>
          <cell r="M92">
            <v>2600519160</v>
          </cell>
        </row>
        <row r="93">
          <cell r="F93">
            <v>892099324</v>
          </cell>
          <cell r="G93" t="str">
            <v>VILLAVICENCIO - META</v>
          </cell>
          <cell r="H93" t="str">
            <v>860002964</v>
          </cell>
          <cell r="I93" t="str">
            <v>BANCO DE BOGOTA S. A.</v>
          </cell>
          <cell r="J93" t="str">
            <v>AHR</v>
          </cell>
          <cell r="K93" t="str">
            <v>364689810</v>
          </cell>
          <cell r="M93">
            <v>2268169450</v>
          </cell>
        </row>
        <row r="94">
          <cell r="F94">
            <v>891680011</v>
          </cell>
          <cell r="G94" t="str">
            <v>QUIBDO - CHOCO</v>
          </cell>
          <cell r="H94" t="str">
            <v>860002964</v>
          </cell>
          <cell r="I94" t="str">
            <v>BANCO DE BOGOTA S. A.</v>
          </cell>
          <cell r="J94" t="str">
            <v>CRR</v>
          </cell>
          <cell r="K94" t="str">
            <v>979036670</v>
          </cell>
          <cell r="M94">
            <v>988596812</v>
          </cell>
        </row>
        <row r="95">
          <cell r="F95">
            <v>892115155</v>
          </cell>
          <cell r="G95" t="str">
            <v>URIBIA - GUAJIRA</v>
          </cell>
          <cell r="H95" t="str">
            <v>860003020</v>
          </cell>
          <cell r="I95" t="str">
            <v>BANCO BBVA S.A.</v>
          </cell>
          <cell r="J95" t="str">
            <v>CRR</v>
          </cell>
          <cell r="K95" t="str">
            <v>0477110100008437</v>
          </cell>
          <cell r="M95">
            <v>14487118361</v>
          </cell>
        </row>
        <row r="96">
          <cell r="F96">
            <v>890980095</v>
          </cell>
          <cell r="G96" t="str">
            <v>APARTADO - ANTIOQUIA</v>
          </cell>
          <cell r="H96" t="str">
            <v>890903938</v>
          </cell>
          <cell r="I96" t="str">
            <v>BANCOLOMBIA S.A.</v>
          </cell>
          <cell r="J96" t="str">
            <v>AHR</v>
          </cell>
          <cell r="K96" t="str">
            <v>64583127729</v>
          </cell>
          <cell r="M96">
            <v>688605527</v>
          </cell>
        </row>
        <row r="97">
          <cell r="F97">
            <v>899999328</v>
          </cell>
          <cell r="G97" t="str">
            <v>FACATATIVA - CUNDINAMARCA</v>
          </cell>
          <cell r="H97" t="str">
            <v>860003020</v>
          </cell>
          <cell r="I97" t="str">
            <v>BANCO BBVA S.A.</v>
          </cell>
          <cell r="J97" t="str">
            <v>CRR</v>
          </cell>
          <cell r="K97" t="str">
            <v>0382150100015105</v>
          </cell>
          <cell r="M97">
            <v>0</v>
          </cell>
        </row>
        <row r="98">
          <cell r="F98">
            <v>892115007</v>
          </cell>
          <cell r="G98" t="str">
            <v>RIOHACHA - LA GUAJIRA</v>
          </cell>
          <cell r="H98" t="str">
            <v>860003020</v>
          </cell>
          <cell r="I98" t="str">
            <v>BANCO BBVA S.A.</v>
          </cell>
          <cell r="J98" t="str">
            <v>CRR</v>
          </cell>
          <cell r="K98" t="str">
            <v>0477110100008403</v>
          </cell>
          <cell r="M98">
            <v>3757663274</v>
          </cell>
        </row>
        <row r="99">
          <cell r="F99">
            <v>890907317</v>
          </cell>
          <cell r="G99" t="str">
            <v>RIONEGRO - ANTIOQUIA</v>
          </cell>
          <cell r="H99" t="str">
            <v>860007738</v>
          </cell>
          <cell r="I99" t="str">
            <v>BANCO POPULAR S. A.</v>
          </cell>
          <cell r="J99" t="str">
            <v>AHR</v>
          </cell>
          <cell r="K99" t="str">
            <v>220185149457</v>
          </cell>
          <cell r="M99">
            <v>253540627</v>
          </cell>
        </row>
        <row r="100">
          <cell r="F100">
            <v>899999172</v>
          </cell>
          <cell r="G100" t="str">
            <v>CHIA - CUNDINAMARCA</v>
          </cell>
          <cell r="H100" t="str">
            <v>890903938</v>
          </cell>
          <cell r="I100" t="str">
            <v>BANCOLOMBIA S.A.</v>
          </cell>
          <cell r="J100" t="str">
            <v>AHR</v>
          </cell>
          <cell r="K100" t="str">
            <v>33782726841</v>
          </cell>
          <cell r="M100">
            <v>20761693</v>
          </cell>
        </row>
        <row r="101">
          <cell r="F101">
            <v>800099095</v>
          </cell>
          <cell r="G101" t="str">
            <v>IPIALES - NARIÑO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0445340100022452</v>
          </cell>
          <cell r="M101">
            <v>195581516</v>
          </cell>
        </row>
        <row r="102">
          <cell r="F102">
            <v>890399046</v>
          </cell>
          <cell r="G102" t="str">
            <v>JAMUNDI - VALLE DEL CAUCA</v>
          </cell>
          <cell r="H102" t="str">
            <v>860035827</v>
          </cell>
          <cell r="I102" t="str">
            <v>AV VILLAS S.A.</v>
          </cell>
          <cell r="J102" t="str">
            <v>AHR</v>
          </cell>
          <cell r="K102" t="str">
            <v>101123719</v>
          </cell>
          <cell r="M102">
            <v>0</v>
          </cell>
        </row>
        <row r="103">
          <cell r="F103">
            <v>890114335</v>
          </cell>
          <cell r="G103" t="str">
            <v>MALAMBO - ATLANTICO</v>
          </cell>
          <cell r="H103" t="str">
            <v>890903938</v>
          </cell>
          <cell r="I103" t="str">
            <v>BANCOLOMBIA S.A.</v>
          </cell>
          <cell r="J103" t="str">
            <v>AHR</v>
          </cell>
          <cell r="K103" t="str">
            <v>33080855406</v>
          </cell>
          <cell r="M103">
            <v>1991778027</v>
          </cell>
        </row>
        <row r="104">
          <cell r="F104">
            <v>899999342</v>
          </cell>
          <cell r="G104" t="str">
            <v>MOSQUERA - CUNDINAMARCA</v>
          </cell>
          <cell r="H104" t="str">
            <v>860003020</v>
          </cell>
          <cell r="I104" t="str">
            <v>BANCO BBVA S.A.</v>
          </cell>
          <cell r="J104" t="str">
            <v>CRR</v>
          </cell>
          <cell r="K104" t="str">
            <v>0309000100039444</v>
          </cell>
          <cell r="M104">
            <v>647298540</v>
          </cell>
        </row>
        <row r="105">
          <cell r="F105">
            <v>890205383</v>
          </cell>
          <cell r="G105" t="str">
            <v>PIEDECUESTA - SANTANDER</v>
          </cell>
          <cell r="H105" t="str">
            <v>860003020</v>
          </cell>
          <cell r="I105" t="str">
            <v>BANCO BBVA S.A.</v>
          </cell>
          <cell r="J105" t="str">
            <v>AHR</v>
          </cell>
          <cell r="K105" t="str">
            <v>0736000200005182</v>
          </cell>
          <cell r="M105">
            <v>688193446</v>
          </cell>
        </row>
        <row r="106">
          <cell r="F106">
            <v>891180077</v>
          </cell>
          <cell r="G106" t="str">
            <v>PITALITO - HUILA</v>
          </cell>
          <cell r="H106" t="str">
            <v>860007738</v>
          </cell>
          <cell r="I106" t="str">
            <v>BANCO POPULAR S. A.</v>
          </cell>
          <cell r="J106" t="str">
            <v>AHR</v>
          </cell>
          <cell r="K106" t="str">
            <v>220425150133</v>
          </cell>
          <cell r="M106">
            <v>373968001</v>
          </cell>
        </row>
        <row r="107">
          <cell r="F107">
            <v>890980331</v>
          </cell>
          <cell r="G107" t="str">
            <v>SABANETA - ANTIOQUIA</v>
          </cell>
          <cell r="H107" t="str">
            <v>860007738</v>
          </cell>
          <cell r="I107" t="str">
            <v>BANCO POPULAR S. A.</v>
          </cell>
          <cell r="J107" t="str">
            <v>AHR</v>
          </cell>
          <cell r="K107" t="str">
            <v>220211018452</v>
          </cell>
          <cell r="M107">
            <v>124633556</v>
          </cell>
        </row>
        <row r="108">
          <cell r="F108">
            <v>891855017</v>
          </cell>
          <cell r="G108" t="str">
            <v>YOPAL - CASANARE</v>
          </cell>
          <cell r="H108">
            <v>860002964</v>
          </cell>
          <cell r="I108" t="str">
            <v>BANCO DE BOGOTA S. A.</v>
          </cell>
          <cell r="J108" t="str">
            <v>AHR</v>
          </cell>
          <cell r="K108" t="str">
            <v>646699371</v>
          </cell>
          <cell r="M108">
            <v>301310961</v>
          </cell>
        </row>
        <row r="109">
          <cell r="F109">
            <v>899999318</v>
          </cell>
          <cell r="G109" t="str">
            <v>ZIPAQUIRA - CUNDINAMARCA</v>
          </cell>
          <cell r="H109" t="str">
            <v>890903938</v>
          </cell>
          <cell r="I109" t="str">
            <v>BANCOLOMBIA S.A.</v>
          </cell>
          <cell r="J109" t="str">
            <v>AHR</v>
          </cell>
          <cell r="K109" t="str">
            <v>33281007225</v>
          </cell>
          <cell r="M109">
            <v>34640309</v>
          </cell>
        </row>
        <row r="110">
          <cell r="F110">
            <v>890399025</v>
          </cell>
          <cell r="G110" t="str">
            <v>YUMBO - VALLE DEL CAUCA</v>
          </cell>
          <cell r="H110" t="str">
            <v>860034313</v>
          </cell>
          <cell r="I110" t="str">
            <v>BANCO DAVIVIENDA S.A.</v>
          </cell>
          <cell r="J110" t="str">
            <v>AHR</v>
          </cell>
          <cell r="K110" t="str">
            <v>018400086650</v>
          </cell>
          <cell r="M110">
            <v>124692205</v>
          </cell>
        </row>
        <row r="111">
          <cell r="F111">
            <v>899999433</v>
          </cell>
          <cell r="G111" t="str">
            <v>FUNZA - CUNDINAMARCA</v>
          </cell>
          <cell r="H111" t="str">
            <v>860002964</v>
          </cell>
          <cell r="I111" t="str">
            <v>BANCO DE BOGOTA S. A.</v>
          </cell>
          <cell r="J111" t="str">
            <v>AHR</v>
          </cell>
          <cell r="K111" t="str">
            <v>011221702</v>
          </cell>
          <cell r="M111">
            <v>361377198</v>
          </cell>
        </row>
        <row r="112">
          <cell r="F112">
            <v>890980782</v>
          </cell>
          <cell r="G112" t="str">
            <v>LA ESTRELLA - ANTIOQUIA</v>
          </cell>
          <cell r="H112" t="str">
            <v>890903938</v>
          </cell>
          <cell r="I112" t="str">
            <v>BANCOLOMBIA S.A.</v>
          </cell>
          <cell r="J112" t="str">
            <v>AHR</v>
          </cell>
          <cell r="K112" t="str">
            <v>24300003821</v>
          </cell>
          <cell r="M112">
            <v>66639645</v>
          </cell>
        </row>
      </sheetData>
      <sheetData sheetId="2" refreshError="1">
        <row r="16">
          <cell r="F16">
            <v>899999336</v>
          </cell>
          <cell r="G16" t="str">
            <v>DEPTO. DE AMAZONAS</v>
          </cell>
          <cell r="H16" t="str">
            <v>860003020</v>
          </cell>
          <cell r="I16" t="str">
            <v>BANCO BBVA S.A.</v>
          </cell>
          <cell r="J16" t="str">
            <v>AHR</v>
          </cell>
          <cell r="K16" t="str">
            <v>0506000200287689</v>
          </cell>
          <cell r="M16">
            <v>0</v>
          </cell>
        </row>
        <row r="17">
          <cell r="F17">
            <v>890900286</v>
          </cell>
          <cell r="G17" t="str">
            <v>DEPTO. DE ANTIOQUIA</v>
          </cell>
          <cell r="H17" t="str">
            <v>860007738</v>
          </cell>
          <cell r="I17" t="str">
            <v>BANCO POPULAR S. A.</v>
          </cell>
          <cell r="J17" t="str">
            <v>AHR</v>
          </cell>
          <cell r="K17" t="str">
            <v>220191147131</v>
          </cell>
          <cell r="M17">
            <v>6424505106</v>
          </cell>
        </row>
        <row r="18">
          <cell r="F18">
            <v>800102838</v>
          </cell>
          <cell r="G18" t="str">
            <v>DEPTO. DE ARAUCA</v>
          </cell>
          <cell r="H18" t="str">
            <v>860003020</v>
          </cell>
          <cell r="I18" t="str">
            <v>BANCO BBVA S.A.</v>
          </cell>
          <cell r="J18" t="str">
            <v>AHR</v>
          </cell>
          <cell r="K18" t="str">
            <v>0064450200299233</v>
          </cell>
          <cell r="M18">
            <v>85488576</v>
          </cell>
        </row>
        <row r="19">
          <cell r="F19">
            <v>890102006</v>
          </cell>
          <cell r="G19" t="str">
            <v>DEPTO. DE ATLANTICO</v>
          </cell>
          <cell r="H19" t="str">
            <v>860003020</v>
          </cell>
          <cell r="I19" t="str">
            <v>BANCO BBVA S.A.</v>
          </cell>
          <cell r="J19" t="str">
            <v>AHR</v>
          </cell>
          <cell r="K19" t="str">
            <v>0302000200003470</v>
          </cell>
          <cell r="M19">
            <v>2494855806</v>
          </cell>
        </row>
        <row r="20">
          <cell r="F20">
            <v>890480059</v>
          </cell>
          <cell r="G20" t="str">
            <v>DEPTO. DE BOLIVAR</v>
          </cell>
          <cell r="H20" t="str">
            <v>860007738</v>
          </cell>
          <cell r="I20" t="str">
            <v>BANCO POPULAR S. A.</v>
          </cell>
          <cell r="J20" t="str">
            <v>AHR</v>
          </cell>
          <cell r="K20" t="str">
            <v>220230341752</v>
          </cell>
          <cell r="M20">
            <v>1978788068</v>
          </cell>
        </row>
        <row r="21">
          <cell r="F21">
            <v>891800498</v>
          </cell>
          <cell r="G21" t="str">
            <v>DEPTO. DE BOYACA</v>
          </cell>
          <cell r="H21" t="str">
            <v>860003020</v>
          </cell>
          <cell r="I21" t="str">
            <v>BANCO BBVA S.A.</v>
          </cell>
          <cell r="J21" t="str">
            <v>AHR</v>
          </cell>
          <cell r="K21" t="str">
            <v>0914590200344833</v>
          </cell>
          <cell r="M21">
            <v>3981469328</v>
          </cell>
        </row>
        <row r="22">
          <cell r="F22">
            <v>890801052</v>
          </cell>
          <cell r="G22" t="str">
            <v>DEPTO. DE CALDAS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084100178791</v>
          </cell>
          <cell r="M22">
            <v>0</v>
          </cell>
        </row>
        <row r="23">
          <cell r="F23">
            <v>800091594</v>
          </cell>
          <cell r="G23" t="str">
            <v>DEPTO. DE CAQUETA</v>
          </cell>
          <cell r="H23" t="str">
            <v>800037800</v>
          </cell>
          <cell r="I23" t="str">
            <v>AGRARIO DE COLOMBIA S.A.</v>
          </cell>
          <cell r="J23" t="str">
            <v>AHR</v>
          </cell>
          <cell r="K23" t="str">
            <v>475033032291</v>
          </cell>
          <cell r="M23">
            <v>0</v>
          </cell>
        </row>
        <row r="24">
          <cell r="F24">
            <v>892099216</v>
          </cell>
          <cell r="G24" t="str">
            <v>DEPTO. DE CASANARE</v>
          </cell>
          <cell r="H24" t="str">
            <v>860034313</v>
          </cell>
          <cell r="I24" t="str">
            <v>BANCO DAVIVIENDA S.A.</v>
          </cell>
          <cell r="J24" t="str">
            <v>AHR</v>
          </cell>
          <cell r="K24" t="str">
            <v>286000203096</v>
          </cell>
          <cell r="M24">
            <v>135653196</v>
          </cell>
        </row>
        <row r="25">
          <cell r="F25">
            <v>891580016</v>
          </cell>
          <cell r="G25" t="str">
            <v>DEPTO. DE CAUCA</v>
          </cell>
          <cell r="H25" t="str">
            <v>860003020</v>
          </cell>
          <cell r="I25" t="str">
            <v>BANCO BBVA S.A.</v>
          </cell>
          <cell r="J25" t="str">
            <v>AHR</v>
          </cell>
          <cell r="K25" t="str">
            <v>0721520200570026</v>
          </cell>
          <cell r="M25">
            <v>1958718822</v>
          </cell>
        </row>
        <row r="26">
          <cell r="F26">
            <v>892399999</v>
          </cell>
          <cell r="G26" t="str">
            <v>DEPTO. DE CESAR</v>
          </cell>
          <cell r="H26" t="str">
            <v>860003020</v>
          </cell>
          <cell r="I26" t="str">
            <v>BANCO BBVA S.A.</v>
          </cell>
          <cell r="J26" t="str">
            <v>AHR</v>
          </cell>
          <cell r="K26" t="str">
            <v>0922000200000872</v>
          </cell>
          <cell r="M26">
            <v>517907422</v>
          </cell>
        </row>
        <row r="27">
          <cell r="F27">
            <v>891680010</v>
          </cell>
          <cell r="G27" t="str">
            <v>DEPTO. DE CHOCO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979038619</v>
          </cell>
          <cell r="M27">
            <v>1319940684</v>
          </cell>
        </row>
        <row r="28">
          <cell r="F28">
            <v>800103935</v>
          </cell>
          <cell r="G28" t="str">
            <v>DEPTO. DE CORDOBA</v>
          </cell>
          <cell r="H28" t="str">
            <v>860003020</v>
          </cell>
          <cell r="I28" t="str">
            <v>BANCO BBVA S.A.</v>
          </cell>
          <cell r="J28" t="str">
            <v>CRR</v>
          </cell>
          <cell r="K28" t="str">
            <v>0612170100039420</v>
          </cell>
          <cell r="M28">
            <v>1172817998</v>
          </cell>
        </row>
        <row r="29">
          <cell r="F29">
            <v>899999114</v>
          </cell>
          <cell r="G29" t="str">
            <v>DEPTO. DE CUNDINAMARCA</v>
          </cell>
          <cell r="H29" t="str">
            <v>860003020</v>
          </cell>
          <cell r="I29" t="str">
            <v>BANCO BBVA S.A.</v>
          </cell>
          <cell r="J29" t="str">
            <v>AHR</v>
          </cell>
          <cell r="K29" t="str">
            <v>0309000200039584</v>
          </cell>
          <cell r="M29">
            <v>7707929704</v>
          </cell>
        </row>
        <row r="30">
          <cell r="F30">
            <v>892099149</v>
          </cell>
          <cell r="G30" t="str">
            <v>DEPTO. DE GUAINIA</v>
          </cell>
          <cell r="H30" t="str">
            <v>890903938</v>
          </cell>
          <cell r="I30" t="str">
            <v>BANCOLOMBIA S.A.</v>
          </cell>
          <cell r="J30" t="str">
            <v>AHR</v>
          </cell>
          <cell r="K30" t="str">
            <v>76384079934</v>
          </cell>
          <cell r="M30">
            <v>36067929</v>
          </cell>
        </row>
        <row r="31">
          <cell r="F31">
            <v>800103196</v>
          </cell>
          <cell r="G31" t="str">
            <v>DEPTO. DE GUAVIARE</v>
          </cell>
          <cell r="H31" t="str">
            <v>860007738</v>
          </cell>
          <cell r="I31" t="str">
            <v>BANCO POPULAR S. A.</v>
          </cell>
          <cell r="J31" t="str">
            <v>AHR</v>
          </cell>
          <cell r="K31" t="str">
            <v>220054264817</v>
          </cell>
          <cell r="M31">
            <v>13858378</v>
          </cell>
        </row>
        <row r="32">
          <cell r="F32">
            <v>800103913</v>
          </cell>
          <cell r="G32" t="str">
            <v>DEPTO. DE HUILA</v>
          </cell>
          <cell r="H32" t="str">
            <v>860034313</v>
          </cell>
          <cell r="I32" t="str">
            <v>BANCO DAVIVIENDA S.A.</v>
          </cell>
          <cell r="J32" t="str">
            <v>AHR</v>
          </cell>
          <cell r="K32" t="str">
            <v>076200124873</v>
          </cell>
          <cell r="M32">
            <v>1076248536</v>
          </cell>
        </row>
        <row r="33">
          <cell r="F33">
            <v>892115015</v>
          </cell>
          <cell r="G33" t="str">
            <v>DEPTO. DE LA GUAJIRA</v>
          </cell>
          <cell r="H33" t="str">
            <v>860003020</v>
          </cell>
          <cell r="I33" t="str">
            <v>BANCO BBVA S.A.</v>
          </cell>
          <cell r="J33" t="str">
            <v>CRR</v>
          </cell>
          <cell r="K33" t="str">
            <v>0477110100008460</v>
          </cell>
          <cell r="M33">
            <v>399949816</v>
          </cell>
        </row>
        <row r="34">
          <cell r="F34">
            <v>800103920</v>
          </cell>
          <cell r="G34" t="str">
            <v>DEPTO. DE MAGDALENA</v>
          </cell>
          <cell r="H34" t="str">
            <v>860002964</v>
          </cell>
          <cell r="I34" t="str">
            <v>BANCO DE BOGOTA S. A.</v>
          </cell>
          <cell r="J34" t="str">
            <v>AHR</v>
          </cell>
          <cell r="K34" t="str">
            <v>439140658</v>
          </cell>
          <cell r="M34">
            <v>1506976070</v>
          </cell>
        </row>
        <row r="35">
          <cell r="F35">
            <v>892000148</v>
          </cell>
          <cell r="G35" t="str">
            <v>DEPTO. DE META</v>
          </cell>
          <cell r="H35" t="str">
            <v>860003020</v>
          </cell>
          <cell r="I35" t="str">
            <v>BANCO BBVA S.A.</v>
          </cell>
          <cell r="J35" t="str">
            <v>AHR</v>
          </cell>
          <cell r="K35" t="str">
            <v>0854000200000536</v>
          </cell>
          <cell r="M35">
            <v>575876206</v>
          </cell>
        </row>
        <row r="36">
          <cell r="F36">
            <v>800103923</v>
          </cell>
          <cell r="G36" t="str">
            <v>DEPTO. DE NARIÑO</v>
          </cell>
          <cell r="H36" t="str">
            <v>890903938</v>
          </cell>
          <cell r="I36" t="str">
            <v>BANCOLOMBIA S.A.</v>
          </cell>
          <cell r="J36" t="str">
            <v>AHR</v>
          </cell>
          <cell r="K36" t="str">
            <v>07484359371</v>
          </cell>
          <cell r="M36">
            <v>2123056436</v>
          </cell>
        </row>
        <row r="37">
          <cell r="F37">
            <v>800103927</v>
          </cell>
          <cell r="G37" t="str">
            <v>DEPTO. NORTE DE SANTANDER</v>
          </cell>
          <cell r="H37" t="str">
            <v>860034313</v>
          </cell>
          <cell r="I37" t="str">
            <v>BANCO DAVIVIENDA S.A.</v>
          </cell>
          <cell r="J37" t="str">
            <v>AHR</v>
          </cell>
          <cell r="K37" t="str">
            <v>066001083964</v>
          </cell>
          <cell r="M37">
            <v>2315558840</v>
          </cell>
        </row>
        <row r="38">
          <cell r="F38">
            <v>800094164</v>
          </cell>
          <cell r="G38" t="str">
            <v>DEPTO. DE PUTUMAYO</v>
          </cell>
          <cell r="H38" t="str">
            <v>860003020</v>
          </cell>
          <cell r="I38" t="str">
            <v>BANCO BBVA S.A.</v>
          </cell>
          <cell r="J38" t="str">
            <v>AHR</v>
          </cell>
          <cell r="K38" t="str">
            <v>0598080200351534</v>
          </cell>
          <cell r="M38">
            <v>263145310</v>
          </cell>
        </row>
        <row r="39">
          <cell r="F39">
            <v>890001639</v>
          </cell>
          <cell r="G39" t="str">
            <v>DEPTO. DE QUINDIO</v>
          </cell>
          <cell r="H39" t="str">
            <v>860034313</v>
          </cell>
          <cell r="I39" t="str">
            <v>BANCO DAVIVIENDA S.A.</v>
          </cell>
          <cell r="J39" t="str">
            <v>AHR</v>
          </cell>
          <cell r="K39" t="str">
            <v>136600165940</v>
          </cell>
          <cell r="M39">
            <v>0</v>
          </cell>
        </row>
        <row r="40">
          <cell r="F40">
            <v>891480085</v>
          </cell>
          <cell r="G40" t="str">
            <v>DEPTO. DE RISARALDA</v>
          </cell>
          <cell r="H40" t="str">
            <v>860034313</v>
          </cell>
          <cell r="I40" t="str">
            <v>BANCO DAVIVIENDA S.A.</v>
          </cell>
          <cell r="J40" t="str">
            <v>AHR</v>
          </cell>
          <cell r="K40" t="str">
            <v>127200108760</v>
          </cell>
          <cell r="M40">
            <v>1079749906</v>
          </cell>
        </row>
        <row r="41">
          <cell r="F41">
            <v>892400038</v>
          </cell>
          <cell r="G41" t="str">
            <v>DEPTO. DE SAN ANDRES</v>
          </cell>
          <cell r="H41" t="str">
            <v>860002964</v>
          </cell>
          <cell r="I41" t="str">
            <v>BANCO DE BOGOTA S. A.</v>
          </cell>
          <cell r="J41" t="str">
            <v>AHR</v>
          </cell>
          <cell r="K41" t="str">
            <v>540229499</v>
          </cell>
          <cell r="M41">
            <v>189385454</v>
          </cell>
        </row>
        <row r="42">
          <cell r="F42">
            <v>890201235</v>
          </cell>
          <cell r="G42" t="str">
            <v>DEPTO. DE SANTANDER</v>
          </cell>
          <cell r="H42" t="str">
            <v>860002964</v>
          </cell>
          <cell r="I42" t="str">
            <v>BANCO DE BOGOTA S. A.</v>
          </cell>
          <cell r="J42" t="str">
            <v>CRR</v>
          </cell>
          <cell r="K42" t="str">
            <v>184450948</v>
          </cell>
          <cell r="M42">
            <v>3486808906</v>
          </cell>
        </row>
        <row r="43">
          <cell r="F43">
            <v>892280021</v>
          </cell>
          <cell r="G43" t="str">
            <v>DEPTO. DE SUCRE</v>
          </cell>
          <cell r="H43" t="str">
            <v>860003020</v>
          </cell>
          <cell r="I43" t="str">
            <v>BANCO BBVA S.A.</v>
          </cell>
          <cell r="J43" t="str">
            <v>AHR</v>
          </cell>
          <cell r="K43" t="str">
            <v>0826270200399834</v>
          </cell>
          <cell r="M43">
            <v>0</v>
          </cell>
        </row>
        <row r="44">
          <cell r="F44">
            <v>800113672</v>
          </cell>
          <cell r="G44" t="str">
            <v>DEPTO. DE TOLIMA</v>
          </cell>
          <cell r="H44" t="str">
            <v>860007738</v>
          </cell>
          <cell r="I44" t="str">
            <v>BANCO POPULAR S. A.</v>
          </cell>
          <cell r="J44" t="str">
            <v>AHR</v>
          </cell>
          <cell r="K44" t="str">
            <v>220550273981</v>
          </cell>
          <cell r="M44">
            <v>7073957080</v>
          </cell>
        </row>
        <row r="45">
          <cell r="F45">
            <v>890399029</v>
          </cell>
          <cell r="G45" t="str">
            <v>DEPTO. DE VALLE</v>
          </cell>
          <cell r="H45" t="str">
            <v>890300279</v>
          </cell>
          <cell r="I45" t="str">
            <v>BANCO DE OCCIDENTE</v>
          </cell>
          <cell r="J45" t="str">
            <v>AHR</v>
          </cell>
          <cell r="K45" t="str">
            <v>010980845</v>
          </cell>
          <cell r="M45">
            <v>8110235126</v>
          </cell>
        </row>
        <row r="46">
          <cell r="F46">
            <v>845000021</v>
          </cell>
          <cell r="G46" t="str">
            <v>DEPTO. DE VAUPES</v>
          </cell>
          <cell r="H46" t="str">
            <v>800037800</v>
          </cell>
          <cell r="I46" t="str">
            <v>AGRARIO DE COLOMBIA S.A.</v>
          </cell>
          <cell r="J46" t="str">
            <v>AHR</v>
          </cell>
          <cell r="K46" t="str">
            <v>484203005412</v>
          </cell>
          <cell r="M46">
            <v>23891468</v>
          </cell>
        </row>
        <row r="47">
          <cell r="F47">
            <v>800094067</v>
          </cell>
          <cell r="G47" t="str">
            <v>DEPTO. DE VICHADA</v>
          </cell>
          <cell r="H47" t="str">
            <v>860003020</v>
          </cell>
          <cell r="I47" t="str">
            <v>BANCO BBVA S.A.</v>
          </cell>
          <cell r="J47" t="str">
            <v>AHR</v>
          </cell>
          <cell r="K47" t="str">
            <v>0735540200197543</v>
          </cell>
          <cell r="M47">
            <v>77716094</v>
          </cell>
        </row>
        <row r="48">
          <cell r="F48">
            <v>899999061</v>
          </cell>
          <cell r="G48" t="str">
            <v>BOGOTA D.C.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03187023172</v>
          </cell>
          <cell r="M48">
            <v>8830119414</v>
          </cell>
        </row>
      </sheetData>
      <sheetData sheetId="3" refreshError="1">
        <row r="16">
          <cell r="F16">
            <v>899999061</v>
          </cell>
          <cell r="G16" t="str">
            <v>BOGOTA D.C.</v>
          </cell>
          <cell r="H16" t="str">
            <v>890903938</v>
          </cell>
          <cell r="I16" t="str">
            <v>BANCOLOMBIA S.A.</v>
          </cell>
          <cell r="J16" t="str">
            <v>AHR</v>
          </cell>
          <cell r="K16" t="str">
            <v>03184948868</v>
          </cell>
          <cell r="M16">
            <v>4829331456</v>
          </cell>
        </row>
        <row r="17">
          <cell r="F17">
            <v>890102018</v>
          </cell>
          <cell r="G17" t="str">
            <v>DISTRITO DE BARRANQUILLA</v>
          </cell>
          <cell r="H17" t="str">
            <v>860003020</v>
          </cell>
          <cell r="I17" t="str">
            <v>BANCO BBVA S.A.</v>
          </cell>
          <cell r="J17" t="str">
            <v>AHR</v>
          </cell>
          <cell r="K17" t="str">
            <v>0302000200003363</v>
          </cell>
          <cell r="M17">
            <v>1281272363</v>
          </cell>
        </row>
        <row r="18">
          <cell r="F18">
            <v>890480184</v>
          </cell>
          <cell r="G18" t="str">
            <v>DISTRITO DE CARTAGENA</v>
          </cell>
          <cell r="H18" t="str">
            <v>860002964</v>
          </cell>
          <cell r="I18" t="str">
            <v>BANCO DE BOGOTA S. A.</v>
          </cell>
          <cell r="J18" t="str">
            <v>AHR</v>
          </cell>
          <cell r="K18" t="str">
            <v>204895403</v>
          </cell>
          <cell r="M18">
            <v>1278726059</v>
          </cell>
        </row>
        <row r="19">
          <cell r="F19">
            <v>891780009</v>
          </cell>
          <cell r="G19" t="str">
            <v>DISTRITO DE SANTA MARTA</v>
          </cell>
          <cell r="H19" t="str">
            <v>860007738</v>
          </cell>
          <cell r="I19" t="str">
            <v>BANCO POPULAR S. A.</v>
          </cell>
          <cell r="J19" t="str">
            <v>AHR</v>
          </cell>
          <cell r="K19" t="str">
            <v>220400355301</v>
          </cell>
          <cell r="M19">
            <v>768108576</v>
          </cell>
        </row>
        <row r="20">
          <cell r="F20">
            <v>890000464</v>
          </cell>
          <cell r="G20" t="str">
            <v>ARMENIA</v>
          </cell>
          <cell r="H20" t="str">
            <v>860034313</v>
          </cell>
          <cell r="I20" t="str">
            <v>BANCO DAVIVIENDA S.A.</v>
          </cell>
          <cell r="J20" t="str">
            <v>AHR</v>
          </cell>
          <cell r="K20" t="str">
            <v>136600220992</v>
          </cell>
          <cell r="M20">
            <v>221235565</v>
          </cell>
        </row>
        <row r="21">
          <cell r="F21">
            <v>890201900</v>
          </cell>
          <cell r="G21" t="str">
            <v>BARRANCABERMEJA</v>
          </cell>
          <cell r="H21" t="str">
            <v>860002964</v>
          </cell>
          <cell r="I21" t="str">
            <v>BANCO DE BOGOTA S. A.</v>
          </cell>
          <cell r="J21" t="str">
            <v>CRR</v>
          </cell>
          <cell r="K21" t="str">
            <v>168094217</v>
          </cell>
          <cell r="M21">
            <v>316107840</v>
          </cell>
        </row>
        <row r="22">
          <cell r="F22">
            <v>890980112</v>
          </cell>
          <cell r="G22" t="str">
            <v>BELLO</v>
          </cell>
          <cell r="H22" t="str">
            <v>860034313</v>
          </cell>
          <cell r="I22" t="str">
            <v>BANCO DAVIVIENDA S.A.</v>
          </cell>
          <cell r="J22" t="str">
            <v>AHR</v>
          </cell>
          <cell r="K22" t="str">
            <v>037500137510</v>
          </cell>
          <cell r="M22">
            <v>386592523</v>
          </cell>
        </row>
        <row r="23">
          <cell r="F23">
            <v>890201222</v>
          </cell>
          <cell r="G23" t="str">
            <v>BUCARAMANGA</v>
          </cell>
          <cell r="H23" t="str">
            <v>860003020</v>
          </cell>
          <cell r="I23" t="str">
            <v>BANCO BBVA S.A.</v>
          </cell>
          <cell r="J23" t="str">
            <v>AHR</v>
          </cell>
          <cell r="K23" t="str">
            <v>0736000200005273</v>
          </cell>
          <cell r="M23">
            <v>517142848</v>
          </cell>
        </row>
        <row r="24">
          <cell r="F24">
            <v>890399045</v>
          </cell>
          <cell r="G24" t="str">
            <v>BUENAVENTURA</v>
          </cell>
          <cell r="H24" t="str">
            <v>890903938</v>
          </cell>
          <cell r="I24" t="str">
            <v>BANCOLOMBIA S.A.</v>
          </cell>
          <cell r="J24" t="str">
            <v>AHR</v>
          </cell>
          <cell r="K24" t="str">
            <v>84281217941</v>
          </cell>
          <cell r="M24">
            <v>0</v>
          </cell>
        </row>
        <row r="25">
          <cell r="F25">
            <v>891380033</v>
          </cell>
          <cell r="G25" t="str">
            <v>BUGA</v>
          </cell>
          <cell r="H25" t="str">
            <v>860002964</v>
          </cell>
          <cell r="I25" t="str">
            <v>BANCO DE BOGOTA S. A.</v>
          </cell>
          <cell r="J25" t="str">
            <v>AHR</v>
          </cell>
          <cell r="K25" t="str">
            <v>188463350</v>
          </cell>
          <cell r="M25">
            <v>78965859</v>
          </cell>
        </row>
        <row r="26">
          <cell r="F26">
            <v>890399011</v>
          </cell>
          <cell r="G26" t="str">
            <v>CALI</v>
          </cell>
          <cell r="H26" t="str">
            <v>860007738</v>
          </cell>
          <cell r="I26" t="str">
            <v>BANCO POPULAR S. A.</v>
          </cell>
          <cell r="J26" t="str">
            <v>AHR</v>
          </cell>
          <cell r="K26" t="str">
            <v>220560266165</v>
          </cell>
          <cell r="M26">
            <v>1144048597</v>
          </cell>
        </row>
        <row r="27">
          <cell r="F27">
            <v>891900493</v>
          </cell>
          <cell r="G27" t="str">
            <v>CARTAGO</v>
          </cell>
          <cell r="H27" t="str">
            <v>860002964</v>
          </cell>
          <cell r="I27" t="str">
            <v>BANCO DE BOGOTA S. A.</v>
          </cell>
          <cell r="J27" t="str">
            <v>AHR</v>
          </cell>
          <cell r="K27" t="str">
            <v>206303224</v>
          </cell>
          <cell r="M27">
            <v>111354715</v>
          </cell>
        </row>
        <row r="28">
          <cell r="F28">
            <v>891780043</v>
          </cell>
          <cell r="G28" t="str">
            <v>CIENAGA</v>
          </cell>
          <cell r="H28" t="str">
            <v>860002964</v>
          </cell>
          <cell r="I28" t="str">
            <v>BANCO DE BOGOTA S. A.</v>
          </cell>
          <cell r="J28" t="str">
            <v>CRR</v>
          </cell>
          <cell r="K28" t="str">
            <v>220350623</v>
          </cell>
          <cell r="M28">
            <v>246791104</v>
          </cell>
        </row>
        <row r="29">
          <cell r="F29">
            <v>890501434</v>
          </cell>
          <cell r="G29" t="str">
            <v>CUCUTA</v>
          </cell>
          <cell r="H29" t="str">
            <v>890300279</v>
          </cell>
          <cell r="I29" t="str">
            <v>BANCO DE OCCIDENTE</v>
          </cell>
          <cell r="J29" t="str">
            <v>AHR</v>
          </cell>
          <cell r="K29" t="str">
            <v>600907166</v>
          </cell>
          <cell r="M29">
            <v>889741984</v>
          </cell>
        </row>
        <row r="30">
          <cell r="F30">
            <v>800099310</v>
          </cell>
          <cell r="G30" t="str">
            <v>DOSQUEBRADAS</v>
          </cell>
          <cell r="H30" t="str">
            <v>860034313</v>
          </cell>
          <cell r="I30" t="str">
            <v>BANCO DAVIVIENDA S.A.</v>
          </cell>
          <cell r="J30" t="str">
            <v>AHR</v>
          </cell>
          <cell r="K30" t="str">
            <v>127400036662</v>
          </cell>
          <cell r="M30">
            <v>186031573</v>
          </cell>
        </row>
        <row r="31">
          <cell r="F31">
            <v>891855138</v>
          </cell>
          <cell r="G31" t="str">
            <v>DUITAMA</v>
          </cell>
          <cell r="H31" t="str">
            <v>860002964</v>
          </cell>
          <cell r="I31" t="str">
            <v>BANCO DE BOGOTA S. A.</v>
          </cell>
          <cell r="J31" t="str">
            <v>CRR</v>
          </cell>
          <cell r="K31" t="str">
            <v>282335793</v>
          </cell>
          <cell r="M31">
            <v>100904113</v>
          </cell>
        </row>
        <row r="32">
          <cell r="F32">
            <v>890907106</v>
          </cell>
          <cell r="G32" t="str">
            <v>ENVIGADO</v>
          </cell>
          <cell r="H32" t="str">
            <v>860003020</v>
          </cell>
          <cell r="I32" t="str">
            <v>BANCO BBVA S.A.</v>
          </cell>
          <cell r="J32" t="str">
            <v>AHR</v>
          </cell>
          <cell r="K32" t="str">
            <v>0299000200007021</v>
          </cell>
          <cell r="M32">
            <v>94927841</v>
          </cell>
        </row>
        <row r="33">
          <cell r="F33">
            <v>800095728</v>
          </cell>
          <cell r="G33" t="str">
            <v>FLORENCIA</v>
          </cell>
          <cell r="H33" t="str">
            <v>860002964</v>
          </cell>
          <cell r="I33" t="str">
            <v>BANCO DE BOGOTA S. A.</v>
          </cell>
          <cell r="J33" t="str">
            <v>CRR</v>
          </cell>
          <cell r="K33" t="str">
            <v>312217896</v>
          </cell>
          <cell r="M33">
            <v>245618128</v>
          </cell>
        </row>
        <row r="34">
          <cell r="F34">
            <v>890205176</v>
          </cell>
          <cell r="G34" t="str">
            <v>FLORIDABLANCA</v>
          </cell>
          <cell r="H34" t="str">
            <v>860002964</v>
          </cell>
          <cell r="I34" t="str">
            <v>BANCO DE BOGOTA S. A.</v>
          </cell>
          <cell r="J34" t="str">
            <v>AHR</v>
          </cell>
          <cell r="K34" t="str">
            <v>319088548</v>
          </cell>
          <cell r="M34">
            <v>191598400</v>
          </cell>
        </row>
        <row r="35">
          <cell r="F35">
            <v>890680008</v>
          </cell>
          <cell r="G35" t="str">
            <v>FUSAGASUGA</v>
          </cell>
          <cell r="H35" t="str">
            <v>890903938</v>
          </cell>
          <cell r="I35" t="str">
            <v>BANCOLOMBIA S.A.</v>
          </cell>
          <cell r="J35" t="str">
            <v>AHR</v>
          </cell>
          <cell r="K35" t="str">
            <v>26483403533</v>
          </cell>
          <cell r="M35">
            <v>112903975</v>
          </cell>
        </row>
        <row r="36">
          <cell r="F36">
            <v>890680378</v>
          </cell>
          <cell r="G36" t="str">
            <v>GIRARDOT</v>
          </cell>
          <cell r="H36" t="str">
            <v>860003020</v>
          </cell>
          <cell r="I36" t="str">
            <v>BANCO BBVA S.A.</v>
          </cell>
          <cell r="J36" t="str">
            <v>AHR</v>
          </cell>
          <cell r="K36" t="str">
            <v>0389000200362138</v>
          </cell>
          <cell r="M36">
            <v>69421017</v>
          </cell>
        </row>
        <row r="37">
          <cell r="F37">
            <v>890204802</v>
          </cell>
          <cell r="G37" t="str">
            <v>GIRON</v>
          </cell>
          <cell r="H37" t="str">
            <v>860007738</v>
          </cell>
          <cell r="I37" t="str">
            <v>BANCO POPULAR S. A.</v>
          </cell>
          <cell r="J37" t="str">
            <v>AHR</v>
          </cell>
          <cell r="K37" t="str">
            <v>500807515243</v>
          </cell>
          <cell r="M37">
            <v>175503547</v>
          </cell>
        </row>
        <row r="38">
          <cell r="F38">
            <v>800113389</v>
          </cell>
          <cell r="G38" t="str">
            <v>IBAGUE</v>
          </cell>
          <cell r="H38" t="str">
            <v>860007738</v>
          </cell>
          <cell r="I38" t="str">
            <v>BANCO POPULAR S. A.</v>
          </cell>
          <cell r="J38" t="str">
            <v>AHR</v>
          </cell>
          <cell r="K38" t="str">
            <v>220550274096</v>
          </cell>
          <cell r="M38">
            <v>501365205</v>
          </cell>
        </row>
        <row r="39">
          <cell r="F39">
            <v>890980093</v>
          </cell>
          <cell r="G39" t="str">
            <v>ITAGUI</v>
          </cell>
          <cell r="H39" t="str">
            <v>890903938</v>
          </cell>
          <cell r="I39" t="str">
            <v>BANCOLOMBIA S.A.</v>
          </cell>
          <cell r="J39" t="str">
            <v>AHR</v>
          </cell>
          <cell r="K39" t="str">
            <v>01584068155</v>
          </cell>
          <cell r="M39">
            <v>202822573</v>
          </cell>
        </row>
        <row r="40">
          <cell r="F40">
            <v>800096758</v>
          </cell>
          <cell r="G40" t="str">
            <v>LORICA</v>
          </cell>
          <cell r="H40" t="str">
            <v>860002964</v>
          </cell>
          <cell r="I40" t="str">
            <v>BANCO DE BOGOTA S. A.</v>
          </cell>
          <cell r="J40" t="str">
            <v>CRR</v>
          </cell>
          <cell r="K40" t="str">
            <v>408386332</v>
          </cell>
          <cell r="M40">
            <v>239521685</v>
          </cell>
        </row>
        <row r="41">
          <cell r="F41">
            <v>800028432</v>
          </cell>
          <cell r="G41" t="str">
            <v>MAGANGUE</v>
          </cell>
          <cell r="H41" t="str">
            <v>890903938</v>
          </cell>
          <cell r="I41" t="str">
            <v>BANCOLOMBIA S.A.</v>
          </cell>
          <cell r="J41" t="str">
            <v>AHR</v>
          </cell>
          <cell r="K41" t="str">
            <v>48480222540</v>
          </cell>
          <cell r="M41">
            <v>266069845</v>
          </cell>
        </row>
        <row r="42">
          <cell r="F42">
            <v>892120020</v>
          </cell>
          <cell r="G42" t="str">
            <v>MAICAO</v>
          </cell>
          <cell r="H42" t="str">
            <v>860003020</v>
          </cell>
          <cell r="I42" t="str">
            <v>BANCO BBVA S.A.</v>
          </cell>
          <cell r="J42" t="str">
            <v>CRR</v>
          </cell>
          <cell r="K42" t="str">
            <v>0477110100008494</v>
          </cell>
          <cell r="M42">
            <v>1027386645</v>
          </cell>
        </row>
        <row r="43">
          <cell r="F43">
            <v>890801053</v>
          </cell>
          <cell r="G43" t="str">
            <v>MANIZALES</v>
          </cell>
          <cell r="H43" t="str">
            <v>860034313</v>
          </cell>
          <cell r="I43" t="str">
            <v>BANCO DAVIVIENDA S.A.</v>
          </cell>
          <cell r="J43" t="str">
            <v>AHR</v>
          </cell>
          <cell r="K43" t="str">
            <v>084100179013</v>
          </cell>
          <cell r="M43">
            <v>241202325</v>
          </cell>
        </row>
        <row r="44">
          <cell r="F44">
            <v>890905211</v>
          </cell>
          <cell r="G44" t="str">
            <v>MEDELLIN</v>
          </cell>
          <cell r="H44" t="str">
            <v>890300279</v>
          </cell>
          <cell r="I44" t="str">
            <v>BANCO DE OCCIDENTE</v>
          </cell>
          <cell r="J44" t="str">
            <v>AHR</v>
          </cell>
          <cell r="K44" t="str">
            <v>400842977</v>
          </cell>
          <cell r="M44">
            <v>2066196224</v>
          </cell>
        </row>
        <row r="45">
          <cell r="F45">
            <v>800096734</v>
          </cell>
          <cell r="G45" t="str">
            <v>MONTERIA</v>
          </cell>
          <cell r="H45" t="str">
            <v>860002964</v>
          </cell>
          <cell r="I45" t="str">
            <v>BANCO DE BOGOTA S. A.</v>
          </cell>
          <cell r="J45" t="str">
            <v>AHR</v>
          </cell>
          <cell r="K45" t="str">
            <v>438723496</v>
          </cell>
          <cell r="M45">
            <v>642150507</v>
          </cell>
        </row>
        <row r="46">
          <cell r="F46">
            <v>891180009</v>
          </cell>
          <cell r="G46" t="str">
            <v>NEIVA</v>
          </cell>
          <cell r="H46" t="str">
            <v>890300279</v>
          </cell>
          <cell r="I46" t="str">
            <v>BANCO DE OCCIDENTE</v>
          </cell>
          <cell r="J46" t="str">
            <v>AHR</v>
          </cell>
          <cell r="K46" t="str">
            <v>380898064</v>
          </cell>
          <cell r="M46">
            <v>342080475</v>
          </cell>
        </row>
        <row r="47">
          <cell r="F47">
            <v>891380007</v>
          </cell>
          <cell r="G47" t="str">
            <v>PALMIRA</v>
          </cell>
          <cell r="H47" t="str">
            <v>890903938</v>
          </cell>
          <cell r="I47" t="str">
            <v>BANCOLOMBIA S.A.</v>
          </cell>
          <cell r="J47" t="str">
            <v>AHR</v>
          </cell>
          <cell r="K47" t="str">
            <v>6684056709</v>
          </cell>
          <cell r="M47">
            <v>275462939</v>
          </cell>
        </row>
        <row r="48">
          <cell r="F48">
            <v>891280000</v>
          </cell>
          <cell r="G48" t="str">
            <v>PASTO</v>
          </cell>
          <cell r="H48" t="str">
            <v>890903938</v>
          </cell>
          <cell r="I48" t="str">
            <v>BANCOLOMBIA S.A.</v>
          </cell>
          <cell r="J48" t="str">
            <v>AHR</v>
          </cell>
          <cell r="K48" t="str">
            <v>07460289623</v>
          </cell>
          <cell r="M48">
            <v>303289787</v>
          </cell>
        </row>
        <row r="49">
          <cell r="F49">
            <v>891480030</v>
          </cell>
          <cell r="G49" t="str">
            <v>PEREIRA</v>
          </cell>
          <cell r="H49" t="str">
            <v>860034313</v>
          </cell>
          <cell r="I49" t="str">
            <v>BANCO DAVIVIENDA S.A.</v>
          </cell>
          <cell r="J49" t="str">
            <v>AHR</v>
          </cell>
          <cell r="K49" t="str">
            <v>127200110410</v>
          </cell>
          <cell r="M49">
            <v>452151755</v>
          </cell>
        </row>
        <row r="50">
          <cell r="F50">
            <v>891580006</v>
          </cell>
          <cell r="G50" t="str">
            <v>POPAYAN</v>
          </cell>
          <cell r="H50" t="str">
            <v>860003020</v>
          </cell>
          <cell r="I50" t="str">
            <v>BANCO BBVA S.A.</v>
          </cell>
          <cell r="J50" t="str">
            <v>AHR</v>
          </cell>
          <cell r="K50" t="str">
            <v>0721540200569929</v>
          </cell>
          <cell r="M50">
            <v>284917877</v>
          </cell>
        </row>
        <row r="51">
          <cell r="F51">
            <v>800096777</v>
          </cell>
          <cell r="G51" t="str">
            <v>SAHAGUN</v>
          </cell>
          <cell r="H51" t="str">
            <v>860003020</v>
          </cell>
          <cell r="I51" t="str">
            <v>BANCO BBVA S.A.</v>
          </cell>
          <cell r="J51" t="str">
            <v>CRR</v>
          </cell>
          <cell r="K51" t="str">
            <v>0760000100009894</v>
          </cell>
          <cell r="M51">
            <v>187563565</v>
          </cell>
        </row>
        <row r="52">
          <cell r="F52">
            <v>800104062</v>
          </cell>
          <cell r="G52" t="str">
            <v>SINCELEJO</v>
          </cell>
          <cell r="H52" t="str">
            <v>890300279</v>
          </cell>
          <cell r="I52" t="str">
            <v>BANCO DE OCCIDENTE</v>
          </cell>
          <cell r="J52" t="str">
            <v>CRR</v>
          </cell>
          <cell r="K52" t="str">
            <v>895867091</v>
          </cell>
          <cell r="M52">
            <v>369534277</v>
          </cell>
        </row>
        <row r="53">
          <cell r="F53">
            <v>800094755</v>
          </cell>
          <cell r="G53" t="str">
            <v>SOACHA</v>
          </cell>
          <cell r="H53" t="str">
            <v>890903938</v>
          </cell>
          <cell r="I53" t="str">
            <v>BANCOLOMBIA S.A.</v>
          </cell>
          <cell r="J53" t="str">
            <v>AHR</v>
          </cell>
          <cell r="K53" t="str">
            <v>22182100491</v>
          </cell>
          <cell r="M53">
            <v>532504256</v>
          </cell>
        </row>
        <row r="54">
          <cell r="F54">
            <v>891855130</v>
          </cell>
          <cell r="G54" t="str">
            <v>SOGAMOSO</v>
          </cell>
          <cell r="H54" t="str">
            <v>890300279</v>
          </cell>
          <cell r="I54" t="str">
            <v>BANCO DE OCCIDENTE</v>
          </cell>
          <cell r="J54" t="str">
            <v>CRR</v>
          </cell>
          <cell r="K54" t="str">
            <v>391810884</v>
          </cell>
          <cell r="M54">
            <v>125365595</v>
          </cell>
        </row>
        <row r="55">
          <cell r="F55">
            <v>890106291</v>
          </cell>
          <cell r="G55" t="str">
            <v>SOLEDAD</v>
          </cell>
          <cell r="H55" t="str">
            <v>860050750</v>
          </cell>
          <cell r="I55" t="str">
            <v>BANCO GNB SUDAMERIS S A</v>
          </cell>
          <cell r="J55" t="str">
            <v>CRR</v>
          </cell>
          <cell r="K55" t="str">
            <v>33443136</v>
          </cell>
          <cell r="M55">
            <v>362677061</v>
          </cell>
        </row>
        <row r="56">
          <cell r="F56">
            <v>891900272</v>
          </cell>
          <cell r="G56" t="str">
            <v>TULUA</v>
          </cell>
          <cell r="H56" t="str">
            <v>860003020</v>
          </cell>
          <cell r="I56" t="str">
            <v>BANCO BBVA S.A.</v>
          </cell>
          <cell r="J56" t="str">
            <v>AHR</v>
          </cell>
          <cell r="K56" t="str">
            <v>0910250200372366</v>
          </cell>
          <cell r="M56">
            <v>141758272</v>
          </cell>
        </row>
        <row r="57">
          <cell r="F57">
            <v>891200916</v>
          </cell>
          <cell r="G57" t="str">
            <v>TUMACO</v>
          </cell>
          <cell r="H57" t="str">
            <v>890903938</v>
          </cell>
          <cell r="I57" t="str">
            <v>BANCOLOMBIA S.A.</v>
          </cell>
          <cell r="J57" t="str">
            <v>AHR</v>
          </cell>
          <cell r="K57" t="str">
            <v>89481156433</v>
          </cell>
          <cell r="M57">
            <v>484924757</v>
          </cell>
        </row>
        <row r="58">
          <cell r="F58">
            <v>891800846</v>
          </cell>
          <cell r="G58" t="str">
            <v>TUNJA</v>
          </cell>
          <cell r="H58" t="str">
            <v>890300279</v>
          </cell>
          <cell r="I58" t="str">
            <v>BANCO DE OCCIDENTE</v>
          </cell>
          <cell r="J58" t="str">
            <v>AHR</v>
          </cell>
          <cell r="K58" t="str">
            <v>390851855</v>
          </cell>
          <cell r="M58">
            <v>129163651</v>
          </cell>
        </row>
        <row r="59">
          <cell r="F59">
            <v>890981138</v>
          </cell>
          <cell r="G59" t="str">
            <v>TURBO</v>
          </cell>
          <cell r="H59" t="str">
            <v>860003020</v>
          </cell>
          <cell r="I59" t="str">
            <v>BANCO BBVA S.A.</v>
          </cell>
          <cell r="J59" t="str">
            <v>AHR</v>
          </cell>
          <cell r="K59" t="str">
            <v>0920000200242153</v>
          </cell>
          <cell r="M59">
            <v>0</v>
          </cell>
        </row>
        <row r="60">
          <cell r="F60">
            <v>800098911</v>
          </cell>
          <cell r="G60" t="str">
            <v>VALLEDUPAR</v>
          </cell>
          <cell r="H60" t="str">
            <v>860003020</v>
          </cell>
          <cell r="I60" t="str">
            <v>BANCO BBVA S.A.</v>
          </cell>
          <cell r="J60" t="str">
            <v>AHR</v>
          </cell>
          <cell r="K60" t="str">
            <v>0922000200000856</v>
          </cell>
          <cell r="M60">
            <v>640449205</v>
          </cell>
        </row>
        <row r="61">
          <cell r="F61">
            <v>892099324</v>
          </cell>
          <cell r="G61" t="str">
            <v>VILLAVICENCIO</v>
          </cell>
          <cell r="H61" t="str">
            <v>860002964</v>
          </cell>
          <cell r="I61" t="str">
            <v>BANCO DE BOGOTA S. A.</v>
          </cell>
          <cell r="J61" t="str">
            <v>AHR</v>
          </cell>
          <cell r="K61" t="str">
            <v>364689828</v>
          </cell>
          <cell r="M61">
            <v>489698859</v>
          </cell>
        </row>
        <row r="62">
          <cell r="F62">
            <v>891680011</v>
          </cell>
          <cell r="G62" t="str">
            <v>QUIBDO</v>
          </cell>
          <cell r="H62" t="str">
            <v>860002964</v>
          </cell>
          <cell r="I62" t="str">
            <v>BANCO DE BOGOTA S. A.</v>
          </cell>
          <cell r="J62" t="str">
            <v>CRR</v>
          </cell>
          <cell r="K62" t="str">
            <v>979019387</v>
          </cell>
          <cell r="M62">
            <v>688242240</v>
          </cell>
        </row>
        <row r="63">
          <cell r="F63">
            <v>892115155</v>
          </cell>
          <cell r="G63" t="str">
            <v>URIBIA</v>
          </cell>
          <cell r="H63" t="str">
            <v>860003020</v>
          </cell>
          <cell r="I63" t="str">
            <v>BANCO BBVA S.A.</v>
          </cell>
          <cell r="J63" t="str">
            <v>CRR</v>
          </cell>
          <cell r="K63" t="str">
            <v>0477110100008452</v>
          </cell>
          <cell r="M63">
            <v>1948045739</v>
          </cell>
        </row>
        <row r="64">
          <cell r="F64">
            <v>890980095</v>
          </cell>
          <cell r="G64" t="str">
            <v>APARTADO</v>
          </cell>
          <cell r="H64" t="str">
            <v>890903938</v>
          </cell>
          <cell r="I64" t="str">
            <v>BANCOLOMBIA S.A.</v>
          </cell>
          <cell r="J64" t="str">
            <v>AHR</v>
          </cell>
          <cell r="K64" t="str">
            <v>64583127648</v>
          </cell>
          <cell r="M64">
            <v>215816536</v>
          </cell>
        </row>
        <row r="65">
          <cell r="F65">
            <v>899999328</v>
          </cell>
          <cell r="G65" t="str">
            <v>FACATATIVA</v>
          </cell>
          <cell r="H65" t="str">
            <v>860003020</v>
          </cell>
          <cell r="I65" t="str">
            <v>BANCO BBVA S.A.</v>
          </cell>
          <cell r="J65" t="str">
            <v>CRR</v>
          </cell>
          <cell r="K65" t="str">
            <v>0382130100015113</v>
          </cell>
          <cell r="M65">
            <v>115393973</v>
          </cell>
        </row>
        <row r="66">
          <cell r="F66">
            <v>892115007</v>
          </cell>
          <cell r="G66" t="str">
            <v>RIOHACHA</v>
          </cell>
          <cell r="H66" t="str">
            <v>860003020</v>
          </cell>
          <cell r="I66" t="str">
            <v>BANCO BBVA S.A.</v>
          </cell>
          <cell r="J66" t="str">
            <v>CRR</v>
          </cell>
          <cell r="K66" t="str">
            <v>0477130100008429</v>
          </cell>
          <cell r="M66">
            <v>762937909</v>
          </cell>
        </row>
        <row r="67">
          <cell r="F67">
            <v>890907317</v>
          </cell>
          <cell r="G67" t="str">
            <v>RIONEGRO</v>
          </cell>
          <cell r="H67" t="str">
            <v>860007738</v>
          </cell>
          <cell r="I67" t="str">
            <v>BANCO POPULAR S. A.</v>
          </cell>
          <cell r="J67" t="str">
            <v>AHR</v>
          </cell>
          <cell r="K67" t="str">
            <v>220185149465</v>
          </cell>
          <cell r="M67">
            <v>127304523</v>
          </cell>
        </row>
        <row r="68">
          <cell r="F68">
            <v>899999172</v>
          </cell>
          <cell r="G68" t="str">
            <v>CHIA</v>
          </cell>
          <cell r="H68" t="str">
            <v>890903938</v>
          </cell>
          <cell r="I68" t="str">
            <v>BANCOLOMBIA S.A.</v>
          </cell>
          <cell r="J68" t="str">
            <v>AHR</v>
          </cell>
          <cell r="K68" t="str">
            <v>33784294035</v>
          </cell>
          <cell r="M68">
            <v>107895793</v>
          </cell>
        </row>
        <row r="69">
          <cell r="F69">
            <v>800099095</v>
          </cell>
          <cell r="G69" t="str">
            <v>IPIALES</v>
          </cell>
          <cell r="H69" t="str">
            <v>860003020</v>
          </cell>
          <cell r="I69" t="str">
            <v>BANCO BBVA S.A.</v>
          </cell>
          <cell r="J69" t="str">
            <v>CRR</v>
          </cell>
          <cell r="K69" t="str">
            <v>0445320100015985</v>
          </cell>
          <cell r="M69">
            <v>140960459</v>
          </cell>
        </row>
        <row r="70">
          <cell r="F70">
            <v>890399046</v>
          </cell>
          <cell r="G70" t="str">
            <v>JAMUNDI</v>
          </cell>
          <cell r="H70" t="str">
            <v>860002964</v>
          </cell>
          <cell r="I70" t="str">
            <v>BANCO DE BOGOTA S. A.</v>
          </cell>
          <cell r="J70" t="str">
            <v>CRR</v>
          </cell>
          <cell r="K70" t="str">
            <v>470184011</v>
          </cell>
          <cell r="M70">
            <v>142446059</v>
          </cell>
        </row>
        <row r="71">
          <cell r="F71">
            <v>890114335</v>
          </cell>
          <cell r="G71" t="str">
            <v>MALAMBO</v>
          </cell>
          <cell r="H71" t="str">
            <v>890903938</v>
          </cell>
          <cell r="I71" t="str">
            <v>BANCOLOMBIA S.A.</v>
          </cell>
          <cell r="J71" t="str">
            <v>AHR</v>
          </cell>
          <cell r="K71" t="str">
            <v>33080860540</v>
          </cell>
          <cell r="M71">
            <v>114534400</v>
          </cell>
        </row>
        <row r="72">
          <cell r="F72">
            <v>899999342</v>
          </cell>
          <cell r="G72" t="str">
            <v>MOSQUERA</v>
          </cell>
          <cell r="H72" t="str">
            <v>860003020</v>
          </cell>
          <cell r="I72" t="str">
            <v>BANCO BBVA S.A.</v>
          </cell>
          <cell r="J72" t="str">
            <v>CRR</v>
          </cell>
          <cell r="K72" t="str">
            <v>0309000100039451</v>
          </cell>
          <cell r="M72">
            <v>123458813</v>
          </cell>
        </row>
        <row r="73">
          <cell r="F73">
            <v>890205383</v>
          </cell>
          <cell r="G73" t="str">
            <v>PIEDECUESTA</v>
          </cell>
          <cell r="H73" t="str">
            <v>860003020</v>
          </cell>
          <cell r="I73" t="str">
            <v>BANCO BBVA S.A.</v>
          </cell>
          <cell r="J73" t="str">
            <v>AHR</v>
          </cell>
          <cell r="K73" t="str">
            <v>0736000200005190</v>
          </cell>
          <cell r="M73">
            <v>184420061</v>
          </cell>
        </row>
        <row r="74">
          <cell r="F74">
            <v>891180077</v>
          </cell>
          <cell r="G74" t="str">
            <v>PITALITO</v>
          </cell>
          <cell r="H74" t="str">
            <v>860034313</v>
          </cell>
          <cell r="I74" t="str">
            <v>BANCO DAVIVIENDA S.A.</v>
          </cell>
          <cell r="J74" t="str">
            <v>AHR</v>
          </cell>
          <cell r="K74" t="str">
            <v>0550076700193279</v>
          </cell>
          <cell r="M74">
            <v>235558261</v>
          </cell>
        </row>
        <row r="75">
          <cell r="F75">
            <v>890980331</v>
          </cell>
          <cell r="G75" t="str">
            <v>SABANETA</v>
          </cell>
          <cell r="H75" t="str">
            <v>860007738</v>
          </cell>
          <cell r="I75" t="str">
            <v>BANCO POPULAR S. A.</v>
          </cell>
          <cell r="J75" t="str">
            <v>AHR</v>
          </cell>
          <cell r="K75" t="str">
            <v>220211018460</v>
          </cell>
          <cell r="M75">
            <v>51508517</v>
          </cell>
        </row>
        <row r="76">
          <cell r="F76">
            <v>891855017</v>
          </cell>
          <cell r="G76" t="str">
            <v>YOPAL</v>
          </cell>
          <cell r="H76">
            <v>860002964</v>
          </cell>
          <cell r="I76" t="str">
            <v>BANCO DE BOGOTA S. A.</v>
          </cell>
          <cell r="J76" t="str">
            <v>AHR</v>
          </cell>
          <cell r="K76" t="str">
            <v>646699363</v>
          </cell>
          <cell r="M76">
            <v>262767237</v>
          </cell>
        </row>
        <row r="77">
          <cell r="F77">
            <v>899999318</v>
          </cell>
          <cell r="G77" t="str">
            <v>ZIPAQUIRA</v>
          </cell>
          <cell r="H77" t="str">
            <v>890903938</v>
          </cell>
          <cell r="I77" t="str">
            <v>BANCOLOMBIA S.A.</v>
          </cell>
          <cell r="J77" t="str">
            <v>AHR</v>
          </cell>
          <cell r="K77" t="str">
            <v>33281006725</v>
          </cell>
          <cell r="M77">
            <v>116194949</v>
          </cell>
        </row>
        <row r="78">
          <cell r="F78">
            <v>890399025</v>
          </cell>
          <cell r="G78" t="str">
            <v>YUMBO</v>
          </cell>
          <cell r="H78" t="str">
            <v>860034313</v>
          </cell>
          <cell r="I78" t="str">
            <v>BANCO DAVIVIENDA S.A.</v>
          </cell>
          <cell r="J78" t="str">
            <v>AHR</v>
          </cell>
          <cell r="K78" t="str">
            <v>018400086668</v>
          </cell>
          <cell r="M78">
            <v>102898801</v>
          </cell>
        </row>
        <row r="79">
          <cell r="F79">
            <v>899999433</v>
          </cell>
          <cell r="G79" t="str">
            <v>FUNZA</v>
          </cell>
          <cell r="H79" t="str">
            <v>860002964</v>
          </cell>
          <cell r="I79" t="str">
            <v>BANCO DE BOGOTA S. A.</v>
          </cell>
          <cell r="J79" t="str">
            <v>AHR</v>
          </cell>
          <cell r="K79" t="str">
            <v>011216645</v>
          </cell>
          <cell r="M79">
            <v>71110895</v>
          </cell>
        </row>
        <row r="80">
          <cell r="F80">
            <v>890981195</v>
          </cell>
          <cell r="G80" t="str">
            <v>ABEJORRAL</v>
          </cell>
          <cell r="H80" t="str">
            <v>800037800</v>
          </cell>
          <cell r="I80" t="str">
            <v>AGRARIO DE COLOMBIA S.A.</v>
          </cell>
          <cell r="J80" t="str">
            <v>AHR</v>
          </cell>
          <cell r="K80" t="str">
            <v>413023017248</v>
          </cell>
          <cell r="M80">
            <v>21776718</v>
          </cell>
        </row>
        <row r="81">
          <cell r="F81">
            <v>890981251</v>
          </cell>
          <cell r="G81" t="str">
            <v>ABRIAQUI</v>
          </cell>
          <cell r="H81" t="str">
            <v>860002964</v>
          </cell>
          <cell r="I81" t="str">
            <v>BANCO DE BOGOTA S. A.</v>
          </cell>
          <cell r="J81" t="str">
            <v>CRR</v>
          </cell>
          <cell r="K81" t="str">
            <v>322019100</v>
          </cell>
          <cell r="M81">
            <v>2506930</v>
          </cell>
        </row>
        <row r="82">
          <cell r="F82">
            <v>890983701</v>
          </cell>
          <cell r="G82" t="str">
            <v>ALEJANDRIA</v>
          </cell>
          <cell r="H82" t="str">
            <v>860003020</v>
          </cell>
          <cell r="I82" t="str">
            <v>BANCO BBVA S.A.</v>
          </cell>
          <cell r="J82" t="str">
            <v>CRR</v>
          </cell>
          <cell r="K82" t="str">
            <v>0299000100003525</v>
          </cell>
          <cell r="M82">
            <v>5572036</v>
          </cell>
        </row>
        <row r="83">
          <cell r="F83">
            <v>890981732</v>
          </cell>
          <cell r="G83" t="str">
            <v>AMAGA</v>
          </cell>
          <cell r="H83" t="str">
            <v>860034313</v>
          </cell>
          <cell r="I83" t="str">
            <v>BANCO DAVIVIENDA S.A.</v>
          </cell>
          <cell r="J83" t="str">
            <v>CRR</v>
          </cell>
          <cell r="K83" t="str">
            <v>279011589</v>
          </cell>
          <cell r="M83">
            <v>27291673</v>
          </cell>
        </row>
        <row r="84">
          <cell r="F84">
            <v>890981518</v>
          </cell>
          <cell r="G84" t="str">
            <v>AMALFI</v>
          </cell>
          <cell r="H84" t="str">
            <v>860034313</v>
          </cell>
          <cell r="I84" t="str">
            <v>BANCO DAVIVIENDA S.A.</v>
          </cell>
          <cell r="J84" t="str">
            <v>CRR</v>
          </cell>
          <cell r="K84" t="str">
            <v>074010034</v>
          </cell>
          <cell r="M84">
            <v>42200821</v>
          </cell>
        </row>
        <row r="85">
          <cell r="F85">
            <v>890980342</v>
          </cell>
          <cell r="G85" t="str">
            <v>ANDES</v>
          </cell>
          <cell r="H85" t="str">
            <v>860034313</v>
          </cell>
          <cell r="I85" t="str">
            <v>BANCO DAVIVIENDA S.A.</v>
          </cell>
          <cell r="J85" t="str">
            <v>CRR</v>
          </cell>
          <cell r="K85" t="str">
            <v>075030411</v>
          </cell>
          <cell r="M85">
            <v>51052115</v>
          </cell>
        </row>
        <row r="86">
          <cell r="F86">
            <v>890981493</v>
          </cell>
          <cell r="G86" t="str">
            <v>ANGELOPOLIS</v>
          </cell>
          <cell r="H86" t="str">
            <v>800037800</v>
          </cell>
          <cell r="I86" t="str">
            <v>AGRARIO DE COLOMBIA S.A.</v>
          </cell>
          <cell r="J86" t="str">
            <v>AHR</v>
          </cell>
          <cell r="K86" t="str">
            <v>413093005360</v>
          </cell>
          <cell r="M86">
            <v>6534601</v>
          </cell>
        </row>
        <row r="87">
          <cell r="F87">
            <v>890982141</v>
          </cell>
          <cell r="G87" t="str">
            <v>ANGOSTURA</v>
          </cell>
          <cell r="H87" t="str">
            <v>890300279</v>
          </cell>
          <cell r="I87" t="str">
            <v>BANCO DE OCCIDENTE</v>
          </cell>
          <cell r="J87" t="str">
            <v>CRR</v>
          </cell>
          <cell r="K87" t="str">
            <v>415046069</v>
          </cell>
          <cell r="M87">
            <v>17841881</v>
          </cell>
        </row>
        <row r="88">
          <cell r="F88">
            <v>890982489</v>
          </cell>
          <cell r="G88" t="str">
            <v>ANORI</v>
          </cell>
          <cell r="H88" t="str">
            <v>890903938</v>
          </cell>
          <cell r="I88" t="str">
            <v>BANCOLOMBIA S.A.</v>
          </cell>
          <cell r="J88" t="str">
            <v>CRR</v>
          </cell>
          <cell r="K88" t="str">
            <v>01808285715</v>
          </cell>
          <cell r="M88">
            <v>35225183</v>
          </cell>
        </row>
        <row r="89">
          <cell r="F89">
            <v>890907569</v>
          </cell>
          <cell r="G89" t="str">
            <v>ANTIOQUIA</v>
          </cell>
          <cell r="H89" t="str">
            <v>890300279</v>
          </cell>
          <cell r="I89" t="str">
            <v>BANCO DE OCCIDENTE</v>
          </cell>
          <cell r="J89" t="str">
            <v>AHR</v>
          </cell>
          <cell r="K89" t="str">
            <v>405818030</v>
          </cell>
          <cell r="M89">
            <v>36714119</v>
          </cell>
        </row>
        <row r="90">
          <cell r="F90">
            <v>890983824</v>
          </cell>
          <cell r="G90" t="str">
            <v>ANZA</v>
          </cell>
          <cell r="H90" t="str">
            <v>890300279</v>
          </cell>
          <cell r="I90" t="str">
            <v>BANCO DE OCCIDENTE</v>
          </cell>
          <cell r="J90" t="str">
            <v>CRR</v>
          </cell>
          <cell r="K90" t="str">
            <v>409011517</v>
          </cell>
          <cell r="M90">
            <v>10208673</v>
          </cell>
        </row>
        <row r="91">
          <cell r="F91">
            <v>890985623</v>
          </cell>
          <cell r="G91" t="str">
            <v>ARBOLETES</v>
          </cell>
          <cell r="H91" t="str">
            <v>860003020</v>
          </cell>
          <cell r="I91" t="str">
            <v>BANCO BBVA S.A.</v>
          </cell>
          <cell r="J91" t="str">
            <v>CRR</v>
          </cell>
          <cell r="K91" t="str">
            <v>0720730100005768</v>
          </cell>
          <cell r="M91">
            <v>135669691</v>
          </cell>
        </row>
        <row r="92">
          <cell r="F92">
            <v>890981786</v>
          </cell>
          <cell r="G92" t="str">
            <v>ARGELIA</v>
          </cell>
          <cell r="H92" t="str">
            <v>800037800</v>
          </cell>
          <cell r="I92" t="str">
            <v>AGRARIO DE COLOMBIA S.A.</v>
          </cell>
          <cell r="J92" t="str">
            <v>AHR</v>
          </cell>
          <cell r="K92" t="str">
            <v>413303007299</v>
          </cell>
          <cell r="M92">
            <v>9967794</v>
          </cell>
        </row>
        <row r="93">
          <cell r="F93">
            <v>890983763</v>
          </cell>
          <cell r="G93" t="str">
            <v>ARMENIA</v>
          </cell>
          <cell r="H93" t="str">
            <v>800037800</v>
          </cell>
          <cell r="I93" t="str">
            <v>AGRARIO DE COLOMBIA S.A.</v>
          </cell>
          <cell r="J93" t="str">
            <v>AHR</v>
          </cell>
          <cell r="K93" t="str">
            <v>413493004649</v>
          </cell>
          <cell r="M93">
            <v>2874575</v>
          </cell>
        </row>
        <row r="94">
          <cell r="F94">
            <v>890980445</v>
          </cell>
          <cell r="G94" t="str">
            <v>BARBOSA</v>
          </cell>
          <cell r="H94" t="str">
            <v>890903938</v>
          </cell>
          <cell r="I94" t="str">
            <v>BANCOLOMBIA S.A.</v>
          </cell>
          <cell r="J94" t="str">
            <v>CRR</v>
          </cell>
          <cell r="K94" t="str">
            <v>65108295225</v>
          </cell>
          <cell r="M94">
            <v>45085432</v>
          </cell>
        </row>
        <row r="95">
          <cell r="F95">
            <v>890981880</v>
          </cell>
          <cell r="G95" t="str">
            <v>BELMIRA</v>
          </cell>
          <cell r="H95" t="str">
            <v>890903938</v>
          </cell>
          <cell r="I95" t="str">
            <v>BANCOLOMBIA S.A.</v>
          </cell>
          <cell r="J95" t="str">
            <v>CRR</v>
          </cell>
          <cell r="K95" t="str">
            <v>16208277686</v>
          </cell>
          <cell r="M95">
            <v>9602102</v>
          </cell>
        </row>
        <row r="96">
          <cell r="F96">
            <v>890980802</v>
          </cell>
          <cell r="G96" t="str">
            <v>BETANIA</v>
          </cell>
          <cell r="H96" t="str">
            <v>800037800</v>
          </cell>
          <cell r="I96" t="str">
            <v>AGRARIO DE COLOMBIA S.A.</v>
          </cell>
          <cell r="J96" t="str">
            <v>AHR</v>
          </cell>
          <cell r="K96" t="str">
            <v>413413004341</v>
          </cell>
          <cell r="M96">
            <v>11102709</v>
          </cell>
        </row>
        <row r="97">
          <cell r="F97">
            <v>890982321</v>
          </cell>
          <cell r="G97" t="str">
            <v>BETULIA</v>
          </cell>
          <cell r="H97" t="str">
            <v>860034313</v>
          </cell>
          <cell r="I97" t="str">
            <v>BANCO DAVIVIENDA S.A.</v>
          </cell>
          <cell r="J97" t="str">
            <v>CRR</v>
          </cell>
          <cell r="K97" t="str">
            <v>100008028</v>
          </cell>
          <cell r="M97">
            <v>22134565</v>
          </cell>
        </row>
        <row r="98">
          <cell r="F98">
            <v>890980330</v>
          </cell>
          <cell r="G98" t="str">
            <v>CIUDAD BOLIVAR</v>
          </cell>
          <cell r="H98" t="str">
            <v>860034313</v>
          </cell>
          <cell r="I98" t="str">
            <v>BANCO DAVIVIENDA S.A.</v>
          </cell>
          <cell r="J98" t="str">
            <v>AHR</v>
          </cell>
          <cell r="K98" t="str">
            <v>102515038</v>
          </cell>
          <cell r="M98">
            <v>27672328</v>
          </cell>
        </row>
        <row r="99">
          <cell r="F99">
            <v>890984415</v>
          </cell>
          <cell r="G99" t="str">
            <v>BRICEÑO</v>
          </cell>
          <cell r="H99" t="str">
            <v>860002964</v>
          </cell>
          <cell r="I99" t="str">
            <v>BANCO DE BOGOTA S. A.</v>
          </cell>
          <cell r="J99" t="str">
            <v>CRR</v>
          </cell>
          <cell r="K99" t="str">
            <v>644038747</v>
          </cell>
          <cell r="M99">
            <v>12998710</v>
          </cell>
        </row>
        <row r="100">
          <cell r="F100">
            <v>890983808</v>
          </cell>
          <cell r="G100" t="str">
            <v>BURITICA</v>
          </cell>
          <cell r="H100" t="str">
            <v>860003020</v>
          </cell>
          <cell r="I100" t="str">
            <v>BANCO BBVA S.A.</v>
          </cell>
          <cell r="J100" t="str">
            <v>CRR</v>
          </cell>
          <cell r="K100" t="str">
            <v>0299000100003590</v>
          </cell>
          <cell r="M100">
            <v>19012686</v>
          </cell>
        </row>
        <row r="101">
          <cell r="F101">
            <v>890981567</v>
          </cell>
          <cell r="G101" t="str">
            <v>CACERES</v>
          </cell>
          <cell r="H101" t="str">
            <v>860003020</v>
          </cell>
          <cell r="I101" t="str">
            <v>BANCO BBVA S.A.</v>
          </cell>
          <cell r="J101" t="str">
            <v>CRR</v>
          </cell>
          <cell r="K101" t="str">
            <v>0271000100005258</v>
          </cell>
          <cell r="M101">
            <v>105668463</v>
          </cell>
        </row>
        <row r="102">
          <cell r="F102">
            <v>890984224</v>
          </cell>
          <cell r="G102" t="str">
            <v>CAICEDO</v>
          </cell>
          <cell r="H102" t="str">
            <v>800037800</v>
          </cell>
          <cell r="I102" t="str">
            <v>AGRARIO DE COLOMBIA S.A.</v>
          </cell>
          <cell r="J102" t="str">
            <v>AHR</v>
          </cell>
          <cell r="K102" t="str">
            <v>413543005595</v>
          </cell>
          <cell r="M102">
            <v>12599118</v>
          </cell>
        </row>
        <row r="103">
          <cell r="F103">
            <v>890980447</v>
          </cell>
          <cell r="G103" t="str">
            <v>CALDAS</v>
          </cell>
          <cell r="H103" t="str">
            <v>890903938</v>
          </cell>
          <cell r="I103" t="str">
            <v>BANCOLOMBIA S.A.</v>
          </cell>
          <cell r="J103" t="str">
            <v>CRR</v>
          </cell>
          <cell r="K103" t="str">
            <v>65508313794</v>
          </cell>
          <cell r="M103">
            <v>64078225</v>
          </cell>
        </row>
        <row r="104">
          <cell r="F104">
            <v>890982147</v>
          </cell>
          <cell r="G104" t="str">
            <v>CAMPAMENTO</v>
          </cell>
          <cell r="H104" t="str">
            <v>800037800</v>
          </cell>
          <cell r="I104" t="str">
            <v>AGRARIO DE COLOMBIA S.A.</v>
          </cell>
          <cell r="J104" t="str">
            <v>AHR</v>
          </cell>
          <cell r="K104" t="str">
            <v>413613003153</v>
          </cell>
          <cell r="M104">
            <v>15807832</v>
          </cell>
        </row>
        <row r="105">
          <cell r="F105">
            <v>890982238</v>
          </cell>
          <cell r="G105" t="str">
            <v>CAÑASGORDAS</v>
          </cell>
          <cell r="H105" t="str">
            <v>800037800</v>
          </cell>
          <cell r="I105" t="str">
            <v>AGRARIO DE COLOMBIA S.A.</v>
          </cell>
          <cell r="J105" t="str">
            <v>AHR</v>
          </cell>
          <cell r="K105" t="str">
            <v>413623023251</v>
          </cell>
          <cell r="M105">
            <v>27230018</v>
          </cell>
        </row>
        <row r="106">
          <cell r="F106">
            <v>890981107</v>
          </cell>
          <cell r="G106" t="str">
            <v>CARACOLI</v>
          </cell>
          <cell r="H106" t="str">
            <v>800037800</v>
          </cell>
          <cell r="I106" t="str">
            <v>AGRARIO DE COLOMBIA S.A.</v>
          </cell>
          <cell r="J106" t="str">
            <v>AHR</v>
          </cell>
          <cell r="K106" t="str">
            <v>414103002132</v>
          </cell>
          <cell r="M106">
            <v>5739165</v>
          </cell>
        </row>
        <row r="107">
          <cell r="F107">
            <v>890984132</v>
          </cell>
          <cell r="G107" t="str">
            <v>CARAMANTA</v>
          </cell>
          <cell r="H107" t="str">
            <v>860034313</v>
          </cell>
          <cell r="I107" t="str">
            <v>BANCO DAVIVIENDA S.A.</v>
          </cell>
          <cell r="J107" t="str">
            <v>CRR</v>
          </cell>
          <cell r="K107" t="str">
            <v>416022259</v>
          </cell>
          <cell r="M107">
            <v>3833393</v>
          </cell>
        </row>
        <row r="108">
          <cell r="F108">
            <v>890985316</v>
          </cell>
          <cell r="G108" t="str">
            <v>CAREPA</v>
          </cell>
          <cell r="H108" t="str">
            <v>860002964</v>
          </cell>
          <cell r="I108" t="str">
            <v>BANCO DE BOGOTA S. A.</v>
          </cell>
          <cell r="J108" t="str">
            <v>CRR</v>
          </cell>
          <cell r="K108" t="str">
            <v>128049947</v>
          </cell>
          <cell r="M108">
            <v>120574085</v>
          </cell>
        </row>
        <row r="109">
          <cell r="F109">
            <v>890982616</v>
          </cell>
          <cell r="G109" t="str">
            <v>EL CARMEN DE VIBORAL</v>
          </cell>
          <cell r="H109" t="str">
            <v>860002964</v>
          </cell>
          <cell r="I109" t="str">
            <v>BANCO DE BOGOTA S. A.</v>
          </cell>
          <cell r="J109" t="str">
            <v>CRR</v>
          </cell>
          <cell r="K109" t="str">
            <v>285016358</v>
          </cell>
          <cell r="M109">
            <v>69722791</v>
          </cell>
        </row>
        <row r="110">
          <cell r="F110">
            <v>890984068</v>
          </cell>
          <cell r="G110" t="str">
            <v>CAROLINA</v>
          </cell>
          <cell r="H110" t="str">
            <v>800037800</v>
          </cell>
          <cell r="I110" t="str">
            <v>AGRARIO DE COLOMBIA S.A.</v>
          </cell>
          <cell r="J110" t="str">
            <v>AHR</v>
          </cell>
          <cell r="K110" t="str">
            <v>414143008141</v>
          </cell>
          <cell r="M110">
            <v>3401040</v>
          </cell>
        </row>
        <row r="111">
          <cell r="F111">
            <v>890906445</v>
          </cell>
          <cell r="G111" t="str">
            <v>CAUCASIA</v>
          </cell>
          <cell r="H111" t="str">
            <v>860003020</v>
          </cell>
          <cell r="I111" t="str">
            <v>BANCO BBVA S.A.</v>
          </cell>
          <cell r="J111" t="str">
            <v>CRR</v>
          </cell>
          <cell r="K111" t="str">
            <v>0271000100011868</v>
          </cell>
          <cell r="M111">
            <v>205851947</v>
          </cell>
        </row>
        <row r="112">
          <cell r="F112">
            <v>890980998</v>
          </cell>
          <cell r="G112" t="str">
            <v>CHIGORODO</v>
          </cell>
          <cell r="H112" t="str">
            <v>860002964</v>
          </cell>
          <cell r="I112" t="str">
            <v>BANCO DE BOGOTA S. A.</v>
          </cell>
          <cell r="J112" t="str">
            <v>CRR</v>
          </cell>
          <cell r="K112" t="str">
            <v>618035711</v>
          </cell>
          <cell r="M112">
            <v>134622237</v>
          </cell>
        </row>
        <row r="113">
          <cell r="F113">
            <v>890910913</v>
          </cell>
          <cell r="G113" t="str">
            <v>CISNEROS</v>
          </cell>
          <cell r="H113" t="str">
            <v>860034313</v>
          </cell>
          <cell r="I113" t="str">
            <v>BANCO DAVIVIENDA S.A.</v>
          </cell>
          <cell r="J113" t="str">
            <v>CRR</v>
          </cell>
          <cell r="K113" t="str">
            <v>416025526</v>
          </cell>
          <cell r="M113">
            <v>11970860</v>
          </cell>
        </row>
        <row r="114">
          <cell r="F114">
            <v>890984634</v>
          </cell>
          <cell r="G114" t="str">
            <v>COCORNA</v>
          </cell>
          <cell r="H114" t="str">
            <v>800037800</v>
          </cell>
          <cell r="I114" t="str">
            <v>AGRARIO DE COLOMBIA S.A.</v>
          </cell>
          <cell r="J114" t="str">
            <v>AHR</v>
          </cell>
          <cell r="K114" t="str">
            <v>413723007847</v>
          </cell>
          <cell r="M114">
            <v>25870019</v>
          </cell>
        </row>
        <row r="115">
          <cell r="F115">
            <v>890983718</v>
          </cell>
          <cell r="G115" t="str">
            <v>CONCEPCION</v>
          </cell>
          <cell r="H115" t="str">
            <v>800037800</v>
          </cell>
          <cell r="I115" t="str">
            <v>AGRARIO DE COLOMBIA S.A.</v>
          </cell>
          <cell r="J115" t="str">
            <v>AHR</v>
          </cell>
          <cell r="K115" t="str">
            <v>414013003075</v>
          </cell>
          <cell r="M115">
            <v>5387697</v>
          </cell>
        </row>
        <row r="116">
          <cell r="F116">
            <v>890982261</v>
          </cell>
          <cell r="G116" t="str">
            <v>CONCORDIA</v>
          </cell>
          <cell r="H116" t="str">
            <v>860034313</v>
          </cell>
          <cell r="I116" t="str">
            <v>BANCO DAVIVIENDA S.A.</v>
          </cell>
          <cell r="J116" t="str">
            <v>CRR</v>
          </cell>
          <cell r="K116" t="str">
            <v>101008803</v>
          </cell>
          <cell r="M116">
            <v>21428602</v>
          </cell>
        </row>
        <row r="117">
          <cell r="F117">
            <v>890980767</v>
          </cell>
          <cell r="G117" t="str">
            <v>COPACABANA</v>
          </cell>
          <cell r="H117" t="str">
            <v>860002964</v>
          </cell>
          <cell r="I117" t="str">
            <v>BANCO DE BOGOTA S. A.</v>
          </cell>
          <cell r="J117" t="str">
            <v>AHR</v>
          </cell>
          <cell r="K117" t="str">
            <v>232152611</v>
          </cell>
          <cell r="M117">
            <v>67700784</v>
          </cell>
        </row>
        <row r="118">
          <cell r="F118">
            <v>890980094</v>
          </cell>
          <cell r="G118" t="str">
            <v>DABEIBA</v>
          </cell>
          <cell r="H118" t="str">
            <v>860034313</v>
          </cell>
          <cell r="I118" t="str">
            <v>BANCO DAVIVIENDA S.A.</v>
          </cell>
          <cell r="J118" t="str">
            <v>CRR</v>
          </cell>
          <cell r="K118" t="str">
            <v>416022648</v>
          </cell>
          <cell r="M118">
            <v>75507067</v>
          </cell>
        </row>
        <row r="119">
          <cell r="F119">
            <v>890984043</v>
          </cell>
          <cell r="G119" t="str">
            <v>DON MATIAS</v>
          </cell>
          <cell r="H119" t="str">
            <v>890903938</v>
          </cell>
          <cell r="I119" t="str">
            <v>BANCOLOMBIA S.A.</v>
          </cell>
          <cell r="J119" t="str">
            <v>CRR</v>
          </cell>
          <cell r="K119" t="str">
            <v>91408328718</v>
          </cell>
          <cell r="M119">
            <v>20569239</v>
          </cell>
        </row>
        <row r="120">
          <cell r="F120">
            <v>890983664</v>
          </cell>
          <cell r="G120" t="str">
            <v>EBEJICO</v>
          </cell>
          <cell r="H120" t="str">
            <v>800037800</v>
          </cell>
          <cell r="I120" t="str">
            <v>AGRARIO DE COLOMBIA S.A.</v>
          </cell>
          <cell r="J120" t="str">
            <v>AHR</v>
          </cell>
          <cell r="K120" t="str">
            <v>413533012461</v>
          </cell>
          <cell r="M120">
            <v>12834909</v>
          </cell>
        </row>
        <row r="121">
          <cell r="F121">
            <v>890984221</v>
          </cell>
          <cell r="G121" t="str">
            <v>EL BAGRE</v>
          </cell>
          <cell r="H121" t="str">
            <v>890903938</v>
          </cell>
          <cell r="I121" t="str">
            <v>BANCOLOMBIA S.A.</v>
          </cell>
          <cell r="J121" t="str">
            <v>CRR</v>
          </cell>
          <cell r="K121" t="str">
            <v>37164924579</v>
          </cell>
          <cell r="M121">
            <v>154873141</v>
          </cell>
        </row>
        <row r="122">
          <cell r="F122">
            <v>890982068</v>
          </cell>
          <cell r="G122" t="str">
            <v>ENTRERRIOS</v>
          </cell>
          <cell r="H122" t="str">
            <v>890903938</v>
          </cell>
          <cell r="I122" t="str">
            <v>BANCOLOMBIA S.A.</v>
          </cell>
          <cell r="J122" t="str">
            <v>CRR</v>
          </cell>
          <cell r="K122" t="str">
            <v>64208262385</v>
          </cell>
          <cell r="M122">
            <v>9420383</v>
          </cell>
        </row>
        <row r="123">
          <cell r="F123">
            <v>890980848</v>
          </cell>
          <cell r="G123" t="str">
            <v>FREDONIA</v>
          </cell>
          <cell r="H123" t="str">
            <v>860034313</v>
          </cell>
          <cell r="I123" t="str">
            <v>BANCO DAVIVIENDA S.A.</v>
          </cell>
          <cell r="J123" t="str">
            <v>CRR</v>
          </cell>
          <cell r="K123" t="str">
            <v>191021526</v>
          </cell>
          <cell r="M123">
            <v>20150499</v>
          </cell>
        </row>
        <row r="124">
          <cell r="F124">
            <v>890983706</v>
          </cell>
          <cell r="G124" t="str">
            <v>FRONTINO</v>
          </cell>
          <cell r="H124" t="str">
            <v>860002964</v>
          </cell>
          <cell r="I124" t="str">
            <v>BANCO DE BOGOTA S. A.</v>
          </cell>
          <cell r="J124" t="str">
            <v>CRR</v>
          </cell>
          <cell r="K124" t="str">
            <v>322017534</v>
          </cell>
          <cell r="M124">
            <v>58631837</v>
          </cell>
        </row>
        <row r="125">
          <cell r="F125">
            <v>890983786</v>
          </cell>
          <cell r="G125" t="str">
            <v>GIRALDO</v>
          </cell>
          <cell r="H125" t="str">
            <v>860034313</v>
          </cell>
          <cell r="I125" t="str">
            <v>BANCO DAVIVIENDA S.A.</v>
          </cell>
          <cell r="J125" t="str">
            <v>CRR</v>
          </cell>
          <cell r="K125" t="str">
            <v>416022598</v>
          </cell>
          <cell r="M125">
            <v>11383691</v>
          </cell>
        </row>
        <row r="126">
          <cell r="F126">
            <v>890980807</v>
          </cell>
          <cell r="G126" t="str">
            <v>GIRARDOTA</v>
          </cell>
          <cell r="H126" t="str">
            <v>860007738</v>
          </cell>
          <cell r="I126" t="str">
            <v>BANCO POPULAR S. A.</v>
          </cell>
          <cell r="J126" t="str">
            <v>CRR</v>
          </cell>
          <cell r="K126" t="str">
            <v>110196020705</v>
          </cell>
          <cell r="M126">
            <v>39802454</v>
          </cell>
        </row>
        <row r="127">
          <cell r="F127">
            <v>890983938</v>
          </cell>
          <cell r="G127" t="str">
            <v>GOMEZ PLATA</v>
          </cell>
          <cell r="H127" t="str">
            <v>860003020</v>
          </cell>
          <cell r="I127" t="str">
            <v>BANCO BBVA S.A.</v>
          </cell>
          <cell r="J127" t="str">
            <v>CRR</v>
          </cell>
          <cell r="K127" t="str">
            <v>0299000100003475</v>
          </cell>
          <cell r="M127">
            <v>9483641</v>
          </cell>
        </row>
        <row r="128">
          <cell r="F128">
            <v>890983728</v>
          </cell>
          <cell r="G128" t="str">
            <v>GRANADA</v>
          </cell>
          <cell r="H128" t="str">
            <v>800037800</v>
          </cell>
          <cell r="I128" t="str">
            <v>AGRARIO DE COLOMBIA S.A.</v>
          </cell>
          <cell r="J128" t="str">
            <v>AHR</v>
          </cell>
          <cell r="K128" t="str">
            <v>413803000819</v>
          </cell>
          <cell r="M128">
            <v>14737604</v>
          </cell>
        </row>
        <row r="129">
          <cell r="F129">
            <v>890981162</v>
          </cell>
          <cell r="G129" t="str">
            <v>GUADALUPE</v>
          </cell>
          <cell r="H129" t="str">
            <v>860034313</v>
          </cell>
          <cell r="I129" t="str">
            <v>BANCO DAVIVIENDA S.A.</v>
          </cell>
          <cell r="J129" t="str">
            <v>CRR</v>
          </cell>
          <cell r="K129" t="str">
            <v>416022721</v>
          </cell>
          <cell r="M129">
            <v>8078477</v>
          </cell>
        </row>
        <row r="130">
          <cell r="F130">
            <v>890982055</v>
          </cell>
          <cell r="G130" t="str">
            <v>GUARNE</v>
          </cell>
          <cell r="H130" t="str">
            <v>800037800</v>
          </cell>
          <cell r="I130" t="str">
            <v>AGRARIO DE COLOMBIA S.A.</v>
          </cell>
          <cell r="J130" t="str">
            <v>AHR</v>
          </cell>
          <cell r="K130" t="str">
            <v>413793006627</v>
          </cell>
          <cell r="M130">
            <v>48268155</v>
          </cell>
        </row>
        <row r="131">
          <cell r="F131">
            <v>890983830</v>
          </cell>
          <cell r="G131" t="str">
            <v>GUATAPE</v>
          </cell>
          <cell r="H131" t="str">
            <v>890300279</v>
          </cell>
          <cell r="I131" t="str">
            <v>BANCO DE OCCIDENTE</v>
          </cell>
          <cell r="J131" t="str">
            <v>AHR</v>
          </cell>
          <cell r="K131" t="str">
            <v>471800599</v>
          </cell>
          <cell r="M131">
            <v>11330828</v>
          </cell>
        </row>
        <row r="132">
          <cell r="F132">
            <v>890982494</v>
          </cell>
          <cell r="G132" t="str">
            <v>HELICONIA</v>
          </cell>
          <cell r="H132" t="str">
            <v>800037800</v>
          </cell>
          <cell r="I132" t="str">
            <v>AGRARIO DE COLOMBIA S.A.</v>
          </cell>
          <cell r="J132" t="str">
            <v>AHR</v>
          </cell>
          <cell r="K132" t="str">
            <v>413603005387</v>
          </cell>
          <cell r="M132">
            <v>5497718</v>
          </cell>
        </row>
        <row r="133">
          <cell r="F133">
            <v>890984986</v>
          </cell>
          <cell r="G133" t="str">
            <v>HISPANIA</v>
          </cell>
          <cell r="H133" t="str">
            <v>860034313</v>
          </cell>
          <cell r="I133" t="str">
            <v>BANCO DAVIVIENDA S.A.</v>
          </cell>
          <cell r="J133" t="str">
            <v>CRR</v>
          </cell>
          <cell r="K133" t="str">
            <v>075030452</v>
          </cell>
          <cell r="M133">
            <v>6008577</v>
          </cell>
        </row>
        <row r="134">
          <cell r="F134">
            <v>890982278</v>
          </cell>
          <cell r="G134" t="str">
            <v>ITUANGO</v>
          </cell>
          <cell r="H134" t="str">
            <v>800037800</v>
          </cell>
          <cell r="I134" t="str">
            <v>AGRARIO DE COLOMBIA S.A.</v>
          </cell>
          <cell r="J134" t="str">
            <v>AHR</v>
          </cell>
          <cell r="K134" t="str">
            <v>414243011492</v>
          </cell>
          <cell r="M134">
            <v>43576601</v>
          </cell>
        </row>
        <row r="135">
          <cell r="F135">
            <v>890982294</v>
          </cell>
          <cell r="G135" t="str">
            <v>JARDIN</v>
          </cell>
          <cell r="H135" t="str">
            <v>860034313</v>
          </cell>
          <cell r="I135" t="str">
            <v>BANCO DAVIVIENDA S.A.</v>
          </cell>
          <cell r="J135" t="str">
            <v>CRR</v>
          </cell>
          <cell r="K135" t="str">
            <v>065006793</v>
          </cell>
          <cell r="M135">
            <v>14115332</v>
          </cell>
        </row>
        <row r="136">
          <cell r="F136">
            <v>890981069</v>
          </cell>
          <cell r="G136" t="str">
            <v>JERICO</v>
          </cell>
          <cell r="H136" t="str">
            <v>860034313</v>
          </cell>
          <cell r="I136" t="str">
            <v>BANCO DAVIVIENDA S.A.</v>
          </cell>
          <cell r="J136" t="str">
            <v>CRR</v>
          </cell>
          <cell r="K136" t="str">
            <v>229015953</v>
          </cell>
          <cell r="M136">
            <v>11406424</v>
          </cell>
        </row>
        <row r="137">
          <cell r="F137">
            <v>890981207</v>
          </cell>
          <cell r="G137" t="str">
            <v>LA CEJA</v>
          </cell>
          <cell r="H137" t="str">
            <v>890903938</v>
          </cell>
          <cell r="I137" t="str">
            <v>BANCOLOMBIA S.A.</v>
          </cell>
          <cell r="J137" t="str">
            <v>CRR</v>
          </cell>
          <cell r="K137" t="str">
            <v>02308242614</v>
          </cell>
          <cell r="M137">
            <v>61783653</v>
          </cell>
        </row>
        <row r="138">
          <cell r="F138">
            <v>890980782</v>
          </cell>
          <cell r="G138" t="str">
            <v>LA ESTRELLA</v>
          </cell>
          <cell r="H138" t="str">
            <v>860007738</v>
          </cell>
          <cell r="I138" t="str">
            <v>BANCO POPULAR S. A.</v>
          </cell>
          <cell r="J138" t="str">
            <v>CRR</v>
          </cell>
          <cell r="K138" t="str">
            <v>110192020626</v>
          </cell>
          <cell r="M138">
            <v>43701300</v>
          </cell>
        </row>
        <row r="139">
          <cell r="F139">
            <v>811009017</v>
          </cell>
          <cell r="G139" t="str">
            <v>LA PINTADA</v>
          </cell>
          <cell r="H139" t="str">
            <v>860034313</v>
          </cell>
          <cell r="I139" t="str">
            <v>BANCO DAVIVIENDA S.A.</v>
          </cell>
          <cell r="J139" t="str">
            <v>CRR</v>
          </cell>
          <cell r="K139" t="str">
            <v>278012141</v>
          </cell>
          <cell r="M139">
            <v>11318894</v>
          </cell>
        </row>
        <row r="140">
          <cell r="F140">
            <v>890981995</v>
          </cell>
          <cell r="G140" t="str">
            <v>LA UNION</v>
          </cell>
          <cell r="H140" t="str">
            <v>800037800</v>
          </cell>
          <cell r="I140" t="str">
            <v>AGRARIO DE COLOMBIA S.A.</v>
          </cell>
          <cell r="J140" t="str">
            <v>AHR</v>
          </cell>
          <cell r="K140" t="str">
            <v>413823006600</v>
          </cell>
          <cell r="M140">
            <v>25207697</v>
          </cell>
        </row>
        <row r="141">
          <cell r="F141">
            <v>890983672</v>
          </cell>
          <cell r="G141" t="str">
            <v>LIBORINA</v>
          </cell>
          <cell r="H141" t="str">
            <v>800037800</v>
          </cell>
          <cell r="I141" t="str">
            <v>AGRARIO DE COLOMBIA S.A.</v>
          </cell>
          <cell r="J141" t="str">
            <v>AHR</v>
          </cell>
          <cell r="K141" t="str">
            <v>414263000799</v>
          </cell>
          <cell r="M141">
            <v>11457824</v>
          </cell>
        </row>
        <row r="142">
          <cell r="F142">
            <v>890980958</v>
          </cell>
          <cell r="G142" t="str">
            <v>MACEO</v>
          </cell>
          <cell r="H142" t="str">
            <v>860034313</v>
          </cell>
          <cell r="I142" t="str">
            <v>BANCO DAVIVIENDA S.A.</v>
          </cell>
          <cell r="J142" t="str">
            <v>CRR</v>
          </cell>
          <cell r="K142" t="str">
            <v>416022762</v>
          </cell>
          <cell r="M142">
            <v>13311736</v>
          </cell>
        </row>
        <row r="143">
          <cell r="F143">
            <v>890983716</v>
          </cell>
          <cell r="G143" t="str">
            <v>MARINILLA</v>
          </cell>
          <cell r="H143" t="str">
            <v>890903938</v>
          </cell>
          <cell r="I143" t="str">
            <v>BANCOLOMBIA S.A.</v>
          </cell>
          <cell r="J143" t="str">
            <v>AHR</v>
          </cell>
          <cell r="K143" t="str">
            <v>64708244820</v>
          </cell>
          <cell r="M143">
            <v>75236573</v>
          </cell>
        </row>
        <row r="144">
          <cell r="F144">
            <v>890981115</v>
          </cell>
          <cell r="G144" t="str">
            <v>MONTEBELLO</v>
          </cell>
          <cell r="H144" t="str">
            <v>860034313</v>
          </cell>
          <cell r="I144" t="str">
            <v>BANCO DAVIVIENDA S.A.</v>
          </cell>
          <cell r="J144" t="str">
            <v>CRR</v>
          </cell>
          <cell r="K144" t="str">
            <v>278012182</v>
          </cell>
          <cell r="M144">
            <v>7603986</v>
          </cell>
        </row>
        <row r="145">
          <cell r="F145">
            <v>890984882</v>
          </cell>
          <cell r="G145" t="str">
            <v>MURINDO</v>
          </cell>
          <cell r="H145" t="str">
            <v>860003020</v>
          </cell>
          <cell r="I145" t="str">
            <v>BANCO BBVA S.A.</v>
          </cell>
          <cell r="J145" t="str">
            <v>CRR</v>
          </cell>
          <cell r="K145" t="str">
            <v>0299000100003640</v>
          </cell>
          <cell r="M145">
            <v>33960395</v>
          </cell>
        </row>
        <row r="146">
          <cell r="F146">
            <v>890980950</v>
          </cell>
          <cell r="G146" t="str">
            <v>MUTATA</v>
          </cell>
          <cell r="H146" t="str">
            <v>890903938</v>
          </cell>
          <cell r="I146" t="str">
            <v>BANCOLOMBIA S.A.</v>
          </cell>
          <cell r="J146" t="str">
            <v>CRR</v>
          </cell>
          <cell r="K146" t="str">
            <v>64508299184</v>
          </cell>
          <cell r="M146">
            <v>58987160</v>
          </cell>
        </row>
        <row r="147">
          <cell r="F147">
            <v>890982566</v>
          </cell>
          <cell r="G147" t="str">
            <v>NARIÑO</v>
          </cell>
          <cell r="H147" t="str">
            <v>800037800</v>
          </cell>
          <cell r="I147" t="str">
            <v>AGRARIO DE COLOMBIA S.A.</v>
          </cell>
          <cell r="J147" t="str">
            <v>AHR</v>
          </cell>
          <cell r="K147" t="str">
            <v>414423006438</v>
          </cell>
          <cell r="M147">
            <v>12025307</v>
          </cell>
        </row>
        <row r="148">
          <cell r="F148">
            <v>890983873</v>
          </cell>
          <cell r="G148" t="str">
            <v>NECOCLI</v>
          </cell>
          <cell r="H148" t="str">
            <v>800037800</v>
          </cell>
          <cell r="I148" t="str">
            <v>AGRARIO DE COLOMBIA S.A.</v>
          </cell>
          <cell r="J148" t="str">
            <v>AHR</v>
          </cell>
          <cell r="K148" t="str">
            <v>414463003326</v>
          </cell>
          <cell r="M148">
            <v>219033840</v>
          </cell>
        </row>
        <row r="149">
          <cell r="F149">
            <v>890985354</v>
          </cell>
          <cell r="G149" t="str">
            <v>NECHI</v>
          </cell>
          <cell r="H149" t="str">
            <v>800037800</v>
          </cell>
          <cell r="I149" t="str">
            <v>AGRARIO DE COLOMBIA S.A.</v>
          </cell>
          <cell r="J149" t="str">
            <v>AHR</v>
          </cell>
          <cell r="K149" t="str">
            <v>414443001742</v>
          </cell>
          <cell r="M149">
            <v>109178553</v>
          </cell>
        </row>
        <row r="150">
          <cell r="F150">
            <v>890984161</v>
          </cell>
          <cell r="G150" t="str">
            <v>OLAYA</v>
          </cell>
          <cell r="H150" t="str">
            <v>860007738</v>
          </cell>
          <cell r="I150" t="str">
            <v>BANCO POPULAR S. A.</v>
          </cell>
          <cell r="J150" t="str">
            <v>CRR</v>
          </cell>
          <cell r="K150" t="str">
            <v>110190050195</v>
          </cell>
          <cell r="M150">
            <v>3744055</v>
          </cell>
        </row>
        <row r="151">
          <cell r="F151">
            <v>890980917</v>
          </cell>
          <cell r="G151" t="str">
            <v>PEÑOL</v>
          </cell>
          <cell r="H151" t="str">
            <v>800037800</v>
          </cell>
          <cell r="I151" t="str">
            <v>AGRARIO DE COLOMBIA S.A.</v>
          </cell>
          <cell r="J151" t="str">
            <v>AHR</v>
          </cell>
          <cell r="K151" t="str">
            <v>414483009533</v>
          </cell>
          <cell r="M151">
            <v>26205821</v>
          </cell>
        </row>
        <row r="152">
          <cell r="F152">
            <v>890982301</v>
          </cell>
          <cell r="G152" t="str">
            <v>PEQUE</v>
          </cell>
          <cell r="H152" t="str">
            <v>800037800</v>
          </cell>
          <cell r="I152" t="str">
            <v>AGRARIO DE COLOMBIA S.A.</v>
          </cell>
          <cell r="J152" t="str">
            <v>AHR</v>
          </cell>
          <cell r="K152" t="str">
            <v>414503001224</v>
          </cell>
          <cell r="M152">
            <v>14314781</v>
          </cell>
        </row>
        <row r="153">
          <cell r="F153">
            <v>890981105</v>
          </cell>
          <cell r="G153" t="str">
            <v>PUEBLORRICO</v>
          </cell>
          <cell r="H153" t="str">
            <v>800037800</v>
          </cell>
          <cell r="I153" t="str">
            <v>AGRARIO DE COLOMBIA S.A.</v>
          </cell>
          <cell r="J153" t="str">
            <v>AHR</v>
          </cell>
          <cell r="K153" t="str">
            <v>414523005854</v>
          </cell>
          <cell r="M153">
            <v>9193379</v>
          </cell>
        </row>
        <row r="154">
          <cell r="F154">
            <v>890980049</v>
          </cell>
          <cell r="G154" t="str">
            <v>PUERTO BERRIO</v>
          </cell>
          <cell r="H154" t="str">
            <v>860002964</v>
          </cell>
          <cell r="I154" t="str">
            <v>BANCO DE BOGOTA S. A.</v>
          </cell>
          <cell r="J154" t="str">
            <v>CRR</v>
          </cell>
          <cell r="K154" t="str">
            <v>514036854</v>
          </cell>
          <cell r="M154">
            <v>45227677</v>
          </cell>
        </row>
        <row r="155">
          <cell r="F155">
            <v>890981000</v>
          </cell>
          <cell r="G155" t="str">
            <v>PUERTO NARE</v>
          </cell>
          <cell r="H155" t="str">
            <v>800037800</v>
          </cell>
          <cell r="I155" t="str">
            <v>AGRARIO DE COLOMBIA S.A.</v>
          </cell>
          <cell r="J155" t="str">
            <v>AHR</v>
          </cell>
          <cell r="K155" t="str">
            <v>414303001556</v>
          </cell>
          <cell r="M155">
            <v>16560277</v>
          </cell>
        </row>
        <row r="156">
          <cell r="F156">
            <v>890983906</v>
          </cell>
          <cell r="G156" t="str">
            <v>PUERTO TRIUNFO</v>
          </cell>
          <cell r="H156" t="str">
            <v>800037800</v>
          </cell>
          <cell r="I156" t="str">
            <v>AGRARIO DE COLOMBIA S.A.</v>
          </cell>
          <cell r="J156" t="str">
            <v>AHR</v>
          </cell>
          <cell r="K156" t="str">
            <v>413663004207</v>
          </cell>
          <cell r="M156">
            <v>30268248</v>
          </cell>
        </row>
        <row r="157">
          <cell r="F157">
            <v>890984312</v>
          </cell>
          <cell r="G157" t="str">
            <v>REMEDIOS</v>
          </cell>
          <cell r="H157" t="str">
            <v>800037800</v>
          </cell>
          <cell r="I157" t="str">
            <v>AGRARIO DE COLOMBIA S.A.</v>
          </cell>
          <cell r="J157" t="str">
            <v>AHR</v>
          </cell>
          <cell r="K157" t="str">
            <v>414543001960</v>
          </cell>
          <cell r="M157">
            <v>92510688</v>
          </cell>
        </row>
        <row r="158">
          <cell r="F158">
            <v>890983674</v>
          </cell>
          <cell r="G158" t="str">
            <v>RETIRO</v>
          </cell>
          <cell r="H158" t="str">
            <v>890903937</v>
          </cell>
          <cell r="I158" t="str">
            <v>ITAU CORPBANCA COLOMBIA S A</v>
          </cell>
          <cell r="J158" t="str">
            <v>AHR</v>
          </cell>
          <cell r="K158" t="str">
            <v>520039481</v>
          </cell>
          <cell r="M158">
            <v>17466425</v>
          </cell>
        </row>
        <row r="159">
          <cell r="F159">
            <v>890983736</v>
          </cell>
          <cell r="G159" t="str">
            <v>SABANALARGA</v>
          </cell>
          <cell r="H159" t="str">
            <v>860003020</v>
          </cell>
          <cell r="I159" t="str">
            <v>BANCO BBVA S.A.</v>
          </cell>
          <cell r="J159" t="str">
            <v>CRR</v>
          </cell>
          <cell r="K159" t="str">
            <v>0299000100003673</v>
          </cell>
          <cell r="M159">
            <v>16775274</v>
          </cell>
        </row>
        <row r="160">
          <cell r="F160">
            <v>890980577</v>
          </cell>
          <cell r="G160" t="str">
            <v>SALGAR</v>
          </cell>
          <cell r="H160" t="str">
            <v>860034313</v>
          </cell>
          <cell r="I160" t="str">
            <v>BANCO DAVIVIENDA S.A.</v>
          </cell>
          <cell r="J160" t="str">
            <v>CRR</v>
          </cell>
          <cell r="K160" t="str">
            <v>330014218</v>
          </cell>
          <cell r="M160">
            <v>21372501</v>
          </cell>
        </row>
        <row r="161">
          <cell r="F161">
            <v>890981868</v>
          </cell>
          <cell r="G161" t="str">
            <v>SAN ANDRES DE CUERQUIA</v>
          </cell>
          <cell r="H161" t="str">
            <v>860034313</v>
          </cell>
          <cell r="I161" t="str">
            <v>BANCO DAVIVIENDA S.A.</v>
          </cell>
          <cell r="J161" t="str">
            <v>CRR</v>
          </cell>
          <cell r="K161" t="str">
            <v>416022317</v>
          </cell>
          <cell r="M161">
            <v>12177602</v>
          </cell>
        </row>
        <row r="162">
          <cell r="F162">
            <v>890983740</v>
          </cell>
          <cell r="G162" t="str">
            <v>SAN CARLOS</v>
          </cell>
          <cell r="H162" t="str">
            <v>890300279</v>
          </cell>
          <cell r="I162" t="str">
            <v>BANCO DE OCCIDENTE</v>
          </cell>
          <cell r="J162" t="str">
            <v>CRR</v>
          </cell>
          <cell r="K162" t="str">
            <v>430053934</v>
          </cell>
          <cell r="M162">
            <v>24243948</v>
          </cell>
        </row>
        <row r="163">
          <cell r="F163">
            <v>800022791</v>
          </cell>
          <cell r="G163" t="str">
            <v>SAN FRANCISCO</v>
          </cell>
          <cell r="H163" t="str">
            <v>860034313</v>
          </cell>
          <cell r="I163" t="str">
            <v>BANCO DAVIVIENDA S.A.</v>
          </cell>
          <cell r="J163" t="str">
            <v>CRR</v>
          </cell>
          <cell r="K163" t="str">
            <v>276011665</v>
          </cell>
          <cell r="M163">
            <v>7822721</v>
          </cell>
        </row>
        <row r="164">
          <cell r="F164">
            <v>890920814</v>
          </cell>
          <cell r="G164" t="str">
            <v>SAN JERONIMO</v>
          </cell>
          <cell r="H164" t="str">
            <v>890903938</v>
          </cell>
          <cell r="I164" t="str">
            <v>BANCOLOMBIA S.A.</v>
          </cell>
          <cell r="J164" t="str">
            <v>AHR</v>
          </cell>
          <cell r="K164" t="str">
            <v>24092136872</v>
          </cell>
          <cell r="M164">
            <v>21596282</v>
          </cell>
        </row>
        <row r="165">
          <cell r="F165">
            <v>800022618</v>
          </cell>
          <cell r="G165" t="str">
            <v>SAN JOSE DE LA MONTAÑA</v>
          </cell>
          <cell r="H165" t="str">
            <v>800037800</v>
          </cell>
          <cell r="I165" t="str">
            <v>AGRARIO DE COLOMBIA S.A.</v>
          </cell>
          <cell r="J165" t="str">
            <v>AHR</v>
          </cell>
          <cell r="K165" t="str">
            <v>414663001042</v>
          </cell>
          <cell r="M165">
            <v>3946509</v>
          </cell>
        </row>
        <row r="166">
          <cell r="F166">
            <v>800013676</v>
          </cell>
          <cell r="G166" t="str">
            <v>SAN JUAN DE URABA</v>
          </cell>
          <cell r="H166" t="str">
            <v>860003020</v>
          </cell>
          <cell r="I166" t="str">
            <v>BANCO BBVA S.A.</v>
          </cell>
          <cell r="J166" t="str">
            <v>CRR</v>
          </cell>
          <cell r="K166" t="str">
            <v>0612000100011437</v>
          </cell>
          <cell r="M166">
            <v>94717367</v>
          </cell>
        </row>
        <row r="167">
          <cell r="F167">
            <v>890984376</v>
          </cell>
          <cell r="G167" t="str">
            <v>SAN LUIS</v>
          </cell>
          <cell r="H167" t="str">
            <v>800037800</v>
          </cell>
          <cell r="I167" t="str">
            <v>AGRARIO DE COLOMBIA S.A.</v>
          </cell>
          <cell r="J167" t="str">
            <v>AHR</v>
          </cell>
          <cell r="K167" t="str">
            <v>413453008439</v>
          </cell>
          <cell r="M167">
            <v>24631217</v>
          </cell>
        </row>
        <row r="168">
          <cell r="F168">
            <v>890983922</v>
          </cell>
          <cell r="G168" t="str">
            <v>SAN PEDRO</v>
          </cell>
          <cell r="H168" t="str">
            <v>890903938</v>
          </cell>
          <cell r="I168" t="str">
            <v>BANCOLOMBIA S.A.</v>
          </cell>
          <cell r="J168" t="str">
            <v>CRR</v>
          </cell>
          <cell r="K168" t="str">
            <v>16208282473</v>
          </cell>
          <cell r="M168">
            <v>33115441</v>
          </cell>
        </row>
        <row r="169">
          <cell r="F169">
            <v>890983814</v>
          </cell>
          <cell r="G169" t="str">
            <v>SAN PEDRO DE URABA</v>
          </cell>
          <cell r="H169" t="str">
            <v>800037800</v>
          </cell>
          <cell r="I169" t="str">
            <v>AGRARIO DE COLOMBIA S.A.</v>
          </cell>
          <cell r="J169" t="str">
            <v>AHR</v>
          </cell>
          <cell r="K169" t="str">
            <v>413913003384</v>
          </cell>
          <cell r="M169">
            <v>142696875</v>
          </cell>
        </row>
        <row r="170">
          <cell r="F170">
            <v>890982123</v>
          </cell>
          <cell r="G170" t="str">
            <v>SAN RAFAEL</v>
          </cell>
          <cell r="H170" t="str">
            <v>800037800</v>
          </cell>
          <cell r="I170" t="str">
            <v>AGRARIO DE COLOMBIA S.A.</v>
          </cell>
          <cell r="J170" t="str">
            <v>AHR</v>
          </cell>
          <cell r="K170" t="str">
            <v>414703005003</v>
          </cell>
          <cell r="M170">
            <v>21108600</v>
          </cell>
        </row>
        <row r="171">
          <cell r="F171">
            <v>890980850</v>
          </cell>
          <cell r="G171" t="str">
            <v>SAN ROQUE</v>
          </cell>
          <cell r="H171" t="str">
            <v>800037800</v>
          </cell>
          <cell r="I171" t="str">
            <v>AGRARIO DE COLOMBIA S.A.</v>
          </cell>
          <cell r="J171" t="str">
            <v>AHR</v>
          </cell>
          <cell r="K171" t="str">
            <v>414723001888</v>
          </cell>
          <cell r="M171">
            <v>29453813</v>
          </cell>
        </row>
        <row r="172">
          <cell r="F172">
            <v>890982506</v>
          </cell>
          <cell r="G172" t="str">
            <v>SAN VICENTE</v>
          </cell>
          <cell r="H172" t="str">
            <v>800037800</v>
          </cell>
          <cell r="I172" t="str">
            <v>AGRARIO DE COLOMBIA S.A.</v>
          </cell>
          <cell r="J172" t="str">
            <v>AHR</v>
          </cell>
          <cell r="K172" t="str">
            <v>413883003181</v>
          </cell>
          <cell r="M172">
            <v>27181073</v>
          </cell>
        </row>
        <row r="173">
          <cell r="F173">
            <v>890980344</v>
          </cell>
          <cell r="G173" t="str">
            <v>SANTA BARBARA</v>
          </cell>
          <cell r="H173" t="str">
            <v>860034313</v>
          </cell>
          <cell r="I173" t="str">
            <v>BANCO DAVIVIENDA S.A.</v>
          </cell>
          <cell r="J173" t="str">
            <v>CRR</v>
          </cell>
          <cell r="K173" t="str">
            <v>278012109</v>
          </cell>
          <cell r="M173">
            <v>18877006</v>
          </cell>
        </row>
        <row r="174">
          <cell r="F174">
            <v>890981554</v>
          </cell>
          <cell r="G174" t="str">
            <v>SANTA ROSA DE OSOS</v>
          </cell>
          <cell r="H174" t="str">
            <v>890903938</v>
          </cell>
          <cell r="I174" t="str">
            <v>BANCOLOMBIA S.A.</v>
          </cell>
          <cell r="J174" t="str">
            <v>CRR</v>
          </cell>
          <cell r="K174" t="str">
            <v>64208262378</v>
          </cell>
          <cell r="M174">
            <v>45822203</v>
          </cell>
        </row>
        <row r="175">
          <cell r="F175">
            <v>890983803</v>
          </cell>
          <cell r="G175" t="str">
            <v>SANTO DOMINGO</v>
          </cell>
          <cell r="H175" t="str">
            <v>860034313</v>
          </cell>
          <cell r="I175" t="str">
            <v>BANCO DAVIVIENDA S.A.</v>
          </cell>
          <cell r="J175" t="str">
            <v>CRR</v>
          </cell>
          <cell r="K175" t="str">
            <v>331003905</v>
          </cell>
          <cell r="M175">
            <v>18664227</v>
          </cell>
        </row>
        <row r="176">
          <cell r="F176">
            <v>890983813</v>
          </cell>
          <cell r="G176" t="str">
            <v>EL SANTUARIO</v>
          </cell>
          <cell r="H176" t="str">
            <v>800037800</v>
          </cell>
          <cell r="I176" t="str">
            <v>AGRARIO DE COLOMBIA S.A.</v>
          </cell>
          <cell r="J176" t="str">
            <v>AHR</v>
          </cell>
          <cell r="K176" t="str">
            <v>413903007438</v>
          </cell>
          <cell r="M176">
            <v>45161793</v>
          </cell>
        </row>
        <row r="177">
          <cell r="F177">
            <v>890981391</v>
          </cell>
          <cell r="G177" t="str">
            <v>SEGOVIA</v>
          </cell>
          <cell r="H177" t="str">
            <v>860034313</v>
          </cell>
          <cell r="I177" t="str">
            <v>BANCO DAVIVIENDA S.A.</v>
          </cell>
          <cell r="J177" t="str">
            <v>CRR</v>
          </cell>
          <cell r="K177" t="str">
            <v>416022861</v>
          </cell>
          <cell r="M177">
            <v>76586877</v>
          </cell>
        </row>
        <row r="178">
          <cell r="F178">
            <v>890980357</v>
          </cell>
          <cell r="G178" t="str">
            <v>SONSON</v>
          </cell>
          <cell r="H178" t="str">
            <v>860034313</v>
          </cell>
          <cell r="I178" t="str">
            <v>BANCO DAVIVIENDA S.A.</v>
          </cell>
          <cell r="J178" t="str">
            <v>CRR</v>
          </cell>
          <cell r="K178" t="str">
            <v>358017549</v>
          </cell>
          <cell r="M178">
            <v>46661947</v>
          </cell>
        </row>
        <row r="179">
          <cell r="F179">
            <v>890981080</v>
          </cell>
          <cell r="G179" t="str">
            <v>SOPETRAN</v>
          </cell>
          <cell r="H179" t="str">
            <v>800037800</v>
          </cell>
          <cell r="I179" t="str">
            <v>AGRARIO DE COLOMBIA S.A.</v>
          </cell>
          <cell r="J179" t="str">
            <v>AHR</v>
          </cell>
          <cell r="K179" t="str">
            <v>413973005351</v>
          </cell>
          <cell r="M179">
            <v>21975335</v>
          </cell>
        </row>
        <row r="180">
          <cell r="F180">
            <v>890981238</v>
          </cell>
          <cell r="G180" t="str">
            <v>TAMESIS</v>
          </cell>
          <cell r="H180" t="str">
            <v>860034313</v>
          </cell>
          <cell r="I180" t="str">
            <v>BANCO DAVIVIENDA S.A.</v>
          </cell>
          <cell r="J180" t="str">
            <v>CRR</v>
          </cell>
          <cell r="K180" t="str">
            <v>361015100</v>
          </cell>
          <cell r="M180">
            <v>17707103</v>
          </cell>
        </row>
        <row r="181">
          <cell r="F181">
            <v>890984295</v>
          </cell>
          <cell r="G181" t="str">
            <v>TARAZA</v>
          </cell>
          <cell r="H181" t="str">
            <v>800037800</v>
          </cell>
          <cell r="I181" t="str">
            <v>AGRARIO DE COLOMBIA S.A.</v>
          </cell>
          <cell r="J181" t="str">
            <v>AHR</v>
          </cell>
          <cell r="K181" t="str">
            <v>414783005858</v>
          </cell>
          <cell r="M181">
            <v>66715781</v>
          </cell>
        </row>
        <row r="182">
          <cell r="F182">
            <v>890982583</v>
          </cell>
          <cell r="G182" t="str">
            <v>TARSO</v>
          </cell>
          <cell r="H182" t="str">
            <v>800037800</v>
          </cell>
          <cell r="I182" t="str">
            <v>AGRARIO DE COLOMBIA S.A.</v>
          </cell>
          <cell r="J182" t="str">
            <v>AHR</v>
          </cell>
          <cell r="K182" t="str">
            <v>414803002842</v>
          </cell>
          <cell r="M182">
            <v>5979660</v>
          </cell>
        </row>
        <row r="183">
          <cell r="F183">
            <v>890980781</v>
          </cell>
          <cell r="G183" t="str">
            <v>TITIRIBI</v>
          </cell>
          <cell r="H183" t="str">
            <v>860034313</v>
          </cell>
          <cell r="I183" t="str">
            <v>BANCO DAVIVIENDA S.A.</v>
          </cell>
          <cell r="J183" t="str">
            <v>AHR</v>
          </cell>
          <cell r="K183" t="str">
            <v>279534804</v>
          </cell>
          <cell r="M183">
            <v>9565340</v>
          </cell>
        </row>
        <row r="184">
          <cell r="F184">
            <v>890981367</v>
          </cell>
          <cell r="G184" t="str">
            <v>TOLEDO</v>
          </cell>
          <cell r="H184" t="str">
            <v>800037800</v>
          </cell>
          <cell r="I184" t="str">
            <v>AGRARIO DE COLOMBIA S.A.</v>
          </cell>
          <cell r="J184" t="str">
            <v>AHR</v>
          </cell>
          <cell r="K184" t="str">
            <v>414823004922</v>
          </cell>
          <cell r="M184">
            <v>9750863</v>
          </cell>
        </row>
        <row r="185">
          <cell r="F185">
            <v>890984575</v>
          </cell>
          <cell r="G185" t="str">
            <v>URAMITA</v>
          </cell>
          <cell r="H185" t="str">
            <v>860002964</v>
          </cell>
          <cell r="I185" t="str">
            <v>BANCO DE BOGOTA S. A.</v>
          </cell>
          <cell r="J185" t="str">
            <v>CRR</v>
          </cell>
          <cell r="K185" t="str">
            <v>322017518</v>
          </cell>
          <cell r="M185">
            <v>12513332</v>
          </cell>
        </row>
        <row r="186">
          <cell r="F186">
            <v>890907515</v>
          </cell>
          <cell r="G186" t="str">
            <v>URRAO</v>
          </cell>
          <cell r="H186" t="str">
            <v>860003020</v>
          </cell>
          <cell r="I186" t="str">
            <v>BANCO BBVA S.A.</v>
          </cell>
          <cell r="J186" t="str">
            <v>CRR</v>
          </cell>
          <cell r="K186" t="str">
            <v>0930000100000583</v>
          </cell>
          <cell r="M186">
            <v>65905259</v>
          </cell>
        </row>
        <row r="187">
          <cell r="F187">
            <v>890981106</v>
          </cell>
          <cell r="G187" t="str">
            <v>VALDIVIA</v>
          </cell>
          <cell r="H187" t="str">
            <v>860002964</v>
          </cell>
          <cell r="I187" t="str">
            <v>BANCO DE BOGOTA S. A.</v>
          </cell>
          <cell r="J187" t="str">
            <v>CRR</v>
          </cell>
          <cell r="K187" t="str">
            <v>644038655</v>
          </cell>
          <cell r="M187">
            <v>27304692</v>
          </cell>
        </row>
        <row r="188">
          <cell r="F188">
            <v>890984186</v>
          </cell>
          <cell r="G188" t="str">
            <v>VALPARAISO</v>
          </cell>
          <cell r="H188" t="str">
            <v>800037800</v>
          </cell>
          <cell r="I188" t="str">
            <v>AGRARIO DE COLOMBIA S.A.</v>
          </cell>
          <cell r="J188" t="str">
            <v>AHR</v>
          </cell>
          <cell r="K188" t="str">
            <v>414863007241</v>
          </cell>
          <cell r="M188">
            <v>5193343</v>
          </cell>
        </row>
        <row r="189">
          <cell r="F189">
            <v>890985285</v>
          </cell>
          <cell r="G189" t="str">
            <v>VEGACHI</v>
          </cell>
          <cell r="H189" t="str">
            <v>860007738</v>
          </cell>
          <cell r="I189" t="str">
            <v>BANCO POPULAR S. A.</v>
          </cell>
          <cell r="J189" t="str">
            <v>CRR</v>
          </cell>
          <cell r="K189" t="str">
            <v>110191044403</v>
          </cell>
          <cell r="M189">
            <v>29360724</v>
          </cell>
        </row>
        <row r="190">
          <cell r="F190">
            <v>890980764</v>
          </cell>
          <cell r="G190" t="str">
            <v>VENECIA</v>
          </cell>
          <cell r="H190" t="str">
            <v>860034313</v>
          </cell>
          <cell r="I190" t="str">
            <v>BANCO DAVIVIENDA S.A.</v>
          </cell>
          <cell r="J190" t="str">
            <v>AHR</v>
          </cell>
          <cell r="K190" t="str">
            <v>000383510898</v>
          </cell>
          <cell r="M190">
            <v>10060872</v>
          </cell>
        </row>
        <row r="191">
          <cell r="F191">
            <v>800020665</v>
          </cell>
          <cell r="G191" t="str">
            <v>VIGIA DEL FUERTE</v>
          </cell>
          <cell r="H191" t="str">
            <v>860034313</v>
          </cell>
          <cell r="I191" t="str">
            <v>BANCO DAVIVIENDA S.A.</v>
          </cell>
          <cell r="J191" t="str">
            <v>AHR</v>
          </cell>
          <cell r="K191" t="str">
            <v>396100075458</v>
          </cell>
          <cell r="M191">
            <v>53639675</v>
          </cell>
        </row>
        <row r="192">
          <cell r="F192">
            <v>890980964</v>
          </cell>
          <cell r="G192" t="str">
            <v>YALI</v>
          </cell>
          <cell r="H192" t="str">
            <v>860034313</v>
          </cell>
          <cell r="I192" t="str">
            <v>BANCO DAVIVIENDA S.A.</v>
          </cell>
          <cell r="J192" t="str">
            <v>CRR</v>
          </cell>
          <cell r="K192" t="str">
            <v>265123786</v>
          </cell>
          <cell r="M192">
            <v>12114303</v>
          </cell>
        </row>
        <row r="193">
          <cell r="F193">
            <v>890980096</v>
          </cell>
          <cell r="G193" t="str">
            <v>YARUMAL</v>
          </cell>
          <cell r="H193" t="str">
            <v>860002964</v>
          </cell>
          <cell r="I193" t="str">
            <v>BANCO DE BOGOTA S. A.</v>
          </cell>
          <cell r="J193" t="str">
            <v>AHR</v>
          </cell>
          <cell r="K193" t="str">
            <v>644318016</v>
          </cell>
          <cell r="M193">
            <v>53485905</v>
          </cell>
        </row>
        <row r="194">
          <cell r="F194">
            <v>890984030</v>
          </cell>
          <cell r="G194" t="str">
            <v>YOLOMBO</v>
          </cell>
          <cell r="H194" t="str">
            <v>860007738</v>
          </cell>
          <cell r="I194" t="str">
            <v>BANCO POPULAR S. A.</v>
          </cell>
          <cell r="J194" t="str">
            <v>CRR</v>
          </cell>
          <cell r="K194" t="str">
            <v>191044445</v>
          </cell>
          <cell r="M194">
            <v>29333353</v>
          </cell>
        </row>
        <row r="195">
          <cell r="F195">
            <v>890984265</v>
          </cell>
          <cell r="G195" t="str">
            <v>YONDO</v>
          </cell>
          <cell r="H195" t="str">
            <v>860002964</v>
          </cell>
          <cell r="I195" t="str">
            <v>BANCO DE BOGOTA S. A.</v>
          </cell>
          <cell r="J195" t="str">
            <v>CRR</v>
          </cell>
          <cell r="K195" t="str">
            <v>168094688</v>
          </cell>
          <cell r="M195">
            <v>41980533</v>
          </cell>
        </row>
        <row r="196">
          <cell r="F196">
            <v>890981150</v>
          </cell>
          <cell r="G196" t="str">
            <v>ZARAGOZA</v>
          </cell>
          <cell r="H196" t="str">
            <v>800037800</v>
          </cell>
          <cell r="I196" t="str">
            <v>AGRARIO DE COLOMBIA S.A.</v>
          </cell>
          <cell r="J196" t="str">
            <v>AHR</v>
          </cell>
          <cell r="K196" t="str">
            <v>413993005676</v>
          </cell>
          <cell r="M196">
            <v>103736095</v>
          </cell>
        </row>
        <row r="197">
          <cell r="F197">
            <v>890112371</v>
          </cell>
          <cell r="G197" t="str">
            <v>BARANOA</v>
          </cell>
          <cell r="H197" t="str">
            <v>860002964</v>
          </cell>
          <cell r="I197" t="str">
            <v>BANCO DE BOGOTA S. A.</v>
          </cell>
          <cell r="J197" t="str">
            <v>CRR</v>
          </cell>
          <cell r="K197" t="str">
            <v>087341533</v>
          </cell>
          <cell r="M197">
            <v>80957908</v>
          </cell>
        </row>
        <row r="198">
          <cell r="F198">
            <v>800094462</v>
          </cell>
          <cell r="G198" t="str">
            <v>CAMPO DE LA CRUZ</v>
          </cell>
          <cell r="H198" t="str">
            <v>800037800</v>
          </cell>
          <cell r="I198" t="str">
            <v>AGRARIO DE COLOMBIA S.A.</v>
          </cell>
          <cell r="J198" t="str">
            <v>AHR</v>
          </cell>
          <cell r="K198" t="str">
            <v>416263000351</v>
          </cell>
          <cell r="M198">
            <v>62553851</v>
          </cell>
        </row>
        <row r="199">
          <cell r="F199">
            <v>800094466</v>
          </cell>
          <cell r="G199" t="str">
            <v>CANDELARIA</v>
          </cell>
          <cell r="H199" t="str">
            <v>860003020</v>
          </cell>
          <cell r="I199" t="str">
            <v>BANCO BBVA S.A.</v>
          </cell>
          <cell r="J199" t="str">
            <v>CRR</v>
          </cell>
          <cell r="K199" t="str">
            <v>0759000100004815</v>
          </cell>
          <cell r="M199">
            <v>39997802</v>
          </cell>
        </row>
        <row r="200">
          <cell r="F200">
            <v>890102472</v>
          </cell>
          <cell r="G200" t="str">
            <v>GALAPA</v>
          </cell>
          <cell r="H200" t="str">
            <v>890903938</v>
          </cell>
          <cell r="I200" t="str">
            <v>BANCOLOMBIA S.A.</v>
          </cell>
          <cell r="J200" t="str">
            <v>CRR</v>
          </cell>
          <cell r="K200" t="str">
            <v>53383034607</v>
          </cell>
          <cell r="M200">
            <v>78966345</v>
          </cell>
        </row>
        <row r="201">
          <cell r="F201">
            <v>800069901</v>
          </cell>
          <cell r="G201" t="str">
            <v>JUAN DE ACOSTA</v>
          </cell>
          <cell r="H201" t="str">
            <v>800037800</v>
          </cell>
          <cell r="I201" t="str">
            <v>AGRARIO DE COLOMBIA S.A.</v>
          </cell>
          <cell r="J201" t="str">
            <v>AHR</v>
          </cell>
          <cell r="K201" t="str">
            <v>416483000679</v>
          </cell>
          <cell r="M201">
            <v>30625388</v>
          </cell>
        </row>
        <row r="202">
          <cell r="F202">
            <v>890103003</v>
          </cell>
          <cell r="G202" t="str">
            <v>LURUACO</v>
          </cell>
          <cell r="H202" t="str">
            <v>800037800</v>
          </cell>
          <cell r="I202" t="str">
            <v>AGRARIO DE COLOMBIA S.A.</v>
          </cell>
          <cell r="J202" t="str">
            <v>AHR</v>
          </cell>
          <cell r="K202" t="str">
            <v>416303001494</v>
          </cell>
          <cell r="M202">
            <v>55801575</v>
          </cell>
        </row>
        <row r="203">
          <cell r="F203">
            <v>800019218</v>
          </cell>
          <cell r="G203" t="str">
            <v>MANATI</v>
          </cell>
          <cell r="H203" t="str">
            <v>800037800</v>
          </cell>
          <cell r="I203" t="str">
            <v>AGRARIO DE COLOMBIA S.A.</v>
          </cell>
          <cell r="J203" t="str">
            <v>AHR</v>
          </cell>
          <cell r="K203" t="str">
            <v>416343000679</v>
          </cell>
          <cell r="M203">
            <v>49160828</v>
          </cell>
        </row>
        <row r="204">
          <cell r="F204">
            <v>800094449</v>
          </cell>
          <cell r="G204" t="str">
            <v>PALMAR DE VARELA</v>
          </cell>
          <cell r="H204" t="str">
            <v>860002964</v>
          </cell>
          <cell r="I204" t="str">
            <v>BANCO DE BOGOTA S. A.</v>
          </cell>
          <cell r="J204" t="str">
            <v>CRR</v>
          </cell>
          <cell r="K204" t="str">
            <v>293005781</v>
          </cell>
          <cell r="M204">
            <v>47027530</v>
          </cell>
        </row>
        <row r="205">
          <cell r="F205">
            <v>800094457</v>
          </cell>
          <cell r="G205" t="str">
            <v>PIOJO</v>
          </cell>
          <cell r="H205" t="str">
            <v>890903938</v>
          </cell>
          <cell r="I205" t="str">
            <v>BANCOLOMBIA S.A.</v>
          </cell>
          <cell r="J205" t="str">
            <v>CRR</v>
          </cell>
          <cell r="K205" t="str">
            <v>47508186083</v>
          </cell>
          <cell r="M205">
            <v>9619622</v>
          </cell>
        </row>
        <row r="206">
          <cell r="F206">
            <v>800076751</v>
          </cell>
          <cell r="G206" t="str">
            <v>POLONUEVO</v>
          </cell>
          <cell r="H206" t="str">
            <v>800037800</v>
          </cell>
          <cell r="I206" t="str">
            <v>AGRARIO DE COLOMBIA S.A.</v>
          </cell>
          <cell r="J206" t="str">
            <v>AHR</v>
          </cell>
          <cell r="K206" t="str">
            <v>416603002778</v>
          </cell>
          <cell r="M206">
            <v>23304117</v>
          </cell>
        </row>
        <row r="207">
          <cell r="F207">
            <v>890116278</v>
          </cell>
          <cell r="G207" t="str">
            <v>PONEDERA</v>
          </cell>
          <cell r="H207" t="str">
            <v>860002964</v>
          </cell>
          <cell r="I207" t="str">
            <v>BANCO DE BOGOTA S. A.</v>
          </cell>
          <cell r="J207" t="str">
            <v>CRR</v>
          </cell>
          <cell r="K207" t="str">
            <v>293005807</v>
          </cell>
          <cell r="M207">
            <v>50012893</v>
          </cell>
        </row>
        <row r="208">
          <cell r="F208">
            <v>800094386</v>
          </cell>
          <cell r="G208" t="str">
            <v>PUERTO COLOMBIA</v>
          </cell>
          <cell r="H208" t="str">
            <v>860002964</v>
          </cell>
          <cell r="I208" t="str">
            <v>BANCO DE BOGOTA S. A.</v>
          </cell>
          <cell r="J208" t="str">
            <v>CRR</v>
          </cell>
          <cell r="K208" t="str">
            <v>392082434</v>
          </cell>
          <cell r="M208">
            <v>40446646</v>
          </cell>
        </row>
        <row r="209">
          <cell r="F209">
            <v>890103962</v>
          </cell>
          <cell r="G209" t="str">
            <v>REPELON</v>
          </cell>
          <cell r="H209" t="str">
            <v>800037800</v>
          </cell>
          <cell r="I209" t="str">
            <v>AGRARIO DE COLOMBIA S.A.</v>
          </cell>
          <cell r="J209" t="str">
            <v>AHR</v>
          </cell>
          <cell r="K209" t="str">
            <v>416363000225</v>
          </cell>
          <cell r="M209">
            <v>61504161</v>
          </cell>
        </row>
        <row r="210">
          <cell r="F210">
            <v>890115982</v>
          </cell>
          <cell r="G210" t="str">
            <v>SABANAGRANDE</v>
          </cell>
          <cell r="H210" t="str">
            <v>860007738</v>
          </cell>
          <cell r="I210" t="str">
            <v>BANCO POPULAR S. A.</v>
          </cell>
          <cell r="J210" t="str">
            <v>CRR</v>
          </cell>
          <cell r="K210" t="str">
            <v>110685031783</v>
          </cell>
          <cell r="M210">
            <v>56669223</v>
          </cell>
        </row>
        <row r="211">
          <cell r="F211">
            <v>800094844</v>
          </cell>
          <cell r="G211" t="str">
            <v>SABANALARGA</v>
          </cell>
          <cell r="H211" t="str">
            <v>860003020</v>
          </cell>
          <cell r="I211" t="str">
            <v>BANCO BBVA S.A.</v>
          </cell>
          <cell r="J211" t="str">
            <v>CRR</v>
          </cell>
          <cell r="K211" t="str">
            <v>0759000100004906</v>
          </cell>
          <cell r="M211">
            <v>155433299</v>
          </cell>
        </row>
        <row r="212">
          <cell r="F212">
            <v>800019254</v>
          </cell>
          <cell r="G212" t="str">
            <v>SANTA LUCIA</v>
          </cell>
          <cell r="H212" t="str">
            <v>800037800</v>
          </cell>
          <cell r="I212" t="str">
            <v>AGRARIO DE COLOMBIA S.A.</v>
          </cell>
          <cell r="J212" t="str">
            <v>AHR</v>
          </cell>
          <cell r="K212" t="str">
            <v>416263000341</v>
          </cell>
          <cell r="M212">
            <v>31881686</v>
          </cell>
        </row>
        <row r="213">
          <cell r="F213">
            <v>800116284</v>
          </cell>
          <cell r="G213" t="str">
            <v>SANTO TOMAS</v>
          </cell>
          <cell r="H213" t="str">
            <v>800037800</v>
          </cell>
          <cell r="I213" t="str">
            <v>AGRARIO DE COLOMBIA S.A.</v>
          </cell>
          <cell r="J213" t="str">
            <v>AHR</v>
          </cell>
          <cell r="K213" t="str">
            <v>416603002670</v>
          </cell>
          <cell r="M213">
            <v>31877370</v>
          </cell>
        </row>
        <row r="214">
          <cell r="F214">
            <v>890116159</v>
          </cell>
          <cell r="G214" t="str">
            <v>SUAN</v>
          </cell>
          <cell r="H214" t="str">
            <v>860034313</v>
          </cell>
          <cell r="I214" t="str">
            <v>BANCO DAVIVIENDA S.A.</v>
          </cell>
          <cell r="J214" t="str">
            <v>AHR</v>
          </cell>
          <cell r="K214" t="str">
            <v>6373752390</v>
          </cell>
          <cell r="M214">
            <v>18978595</v>
          </cell>
        </row>
        <row r="215">
          <cell r="F215">
            <v>800053552</v>
          </cell>
          <cell r="G215" t="str">
            <v>TUBARA</v>
          </cell>
          <cell r="H215" t="str">
            <v>860002964</v>
          </cell>
          <cell r="I215" t="str">
            <v>BANCO DE BOGOTA S. A.</v>
          </cell>
          <cell r="J215" t="str">
            <v>CRR</v>
          </cell>
          <cell r="K215" t="str">
            <v>173065293</v>
          </cell>
          <cell r="M215">
            <v>19011213</v>
          </cell>
        </row>
        <row r="216">
          <cell r="F216">
            <v>800094378</v>
          </cell>
          <cell r="G216" t="str">
            <v>USIACURI</v>
          </cell>
          <cell r="H216" t="str">
            <v>800037800</v>
          </cell>
          <cell r="I216" t="str">
            <v>AGRARIO DE COLOMBIA S.A.</v>
          </cell>
          <cell r="J216" t="str">
            <v>AHR</v>
          </cell>
          <cell r="K216" t="str">
            <v>416223005261</v>
          </cell>
          <cell r="M216">
            <v>11879412</v>
          </cell>
        </row>
        <row r="217">
          <cell r="F217">
            <v>800037371</v>
          </cell>
          <cell r="G217" t="str">
            <v>ACHI</v>
          </cell>
          <cell r="H217" t="str">
            <v>800037800</v>
          </cell>
          <cell r="I217" t="str">
            <v>AGRARIO DE COLOMBIA S.A.</v>
          </cell>
          <cell r="J217" t="str">
            <v>AHR</v>
          </cell>
          <cell r="K217" t="str">
            <v>412033000517</v>
          </cell>
          <cell r="M217">
            <v>98503249</v>
          </cell>
        </row>
        <row r="218">
          <cell r="F218">
            <v>800254879</v>
          </cell>
          <cell r="G218" t="str">
            <v>ALTOS DEL ROSARIO</v>
          </cell>
          <cell r="H218" t="str">
            <v>860003020</v>
          </cell>
          <cell r="I218" t="str">
            <v>BANCO BBVA S.A.</v>
          </cell>
          <cell r="J218" t="str">
            <v>CRR</v>
          </cell>
          <cell r="K218" t="str">
            <v>330003013</v>
          </cell>
          <cell r="M218">
            <v>42956550</v>
          </cell>
        </row>
        <row r="219">
          <cell r="F219">
            <v>806001937</v>
          </cell>
          <cell r="G219" t="str">
            <v>ARENAL</v>
          </cell>
          <cell r="H219" t="str">
            <v>800037800</v>
          </cell>
          <cell r="I219" t="str">
            <v>AGRARIO DE COLOMBIA S.A.</v>
          </cell>
          <cell r="J219" t="str">
            <v>AHR</v>
          </cell>
          <cell r="K219" t="str">
            <v>412443001091</v>
          </cell>
          <cell r="M219">
            <v>26274929</v>
          </cell>
        </row>
        <row r="220">
          <cell r="F220">
            <v>890480254</v>
          </cell>
          <cell r="G220" t="str">
            <v>ARJONA</v>
          </cell>
          <cell r="H220" t="str">
            <v>890903938</v>
          </cell>
          <cell r="I220" t="str">
            <v>BANCOLOMBIA S.A.</v>
          </cell>
          <cell r="J220" t="str">
            <v>CRR</v>
          </cell>
          <cell r="K220" t="str">
            <v>50924738563</v>
          </cell>
          <cell r="M220">
            <v>132127379</v>
          </cell>
        </row>
        <row r="221">
          <cell r="F221">
            <v>806004900</v>
          </cell>
          <cell r="G221" t="str">
            <v>ARROYOHONDO</v>
          </cell>
          <cell r="H221" t="str">
            <v>860002964</v>
          </cell>
          <cell r="I221" t="str">
            <v>BANCO DE BOGOTA S. A.</v>
          </cell>
          <cell r="J221" t="str">
            <v>CRR</v>
          </cell>
          <cell r="K221" t="str">
            <v>204102404</v>
          </cell>
          <cell r="M221">
            <v>27898675</v>
          </cell>
        </row>
        <row r="222">
          <cell r="F222">
            <v>800015991</v>
          </cell>
          <cell r="G222" t="str">
            <v>BARRANCO DE LOBA</v>
          </cell>
          <cell r="H222" t="str">
            <v>860003020</v>
          </cell>
          <cell r="I222" t="str">
            <v>BANCO BBVA S.A.</v>
          </cell>
          <cell r="J222" t="str">
            <v>CRR</v>
          </cell>
          <cell r="K222" t="str">
            <v>330003393</v>
          </cell>
          <cell r="M222">
            <v>69342933</v>
          </cell>
        </row>
        <row r="223">
          <cell r="F223">
            <v>890481362</v>
          </cell>
          <cell r="G223" t="str">
            <v>CALAMAR</v>
          </cell>
          <cell r="H223" t="str">
            <v>800037800</v>
          </cell>
          <cell r="I223" t="str">
            <v>AGRARIO DE COLOMBIA S.A.</v>
          </cell>
          <cell r="J223" t="str">
            <v>AHR</v>
          </cell>
          <cell r="K223" t="str">
            <v>412163000950</v>
          </cell>
          <cell r="M223">
            <v>79067971</v>
          </cell>
        </row>
        <row r="224">
          <cell r="F224">
            <v>800253526</v>
          </cell>
          <cell r="G224" t="str">
            <v>CANTAGALLO</v>
          </cell>
          <cell r="H224" t="str">
            <v>860002964</v>
          </cell>
          <cell r="I224" t="str">
            <v>BANCO DE BOGOTA S. A.</v>
          </cell>
          <cell r="J224" t="str">
            <v>CRR</v>
          </cell>
          <cell r="K224" t="str">
            <v>513049817</v>
          </cell>
          <cell r="M224">
            <v>26740015</v>
          </cell>
        </row>
        <row r="225">
          <cell r="F225">
            <v>800254481</v>
          </cell>
          <cell r="G225" t="str">
            <v>CICUCO</v>
          </cell>
          <cell r="H225" t="str">
            <v>890903938</v>
          </cell>
          <cell r="I225" t="str">
            <v>BANCOLOMBIA S.A.</v>
          </cell>
          <cell r="J225" t="str">
            <v>AHR</v>
          </cell>
          <cell r="K225" t="str">
            <v>74892453024</v>
          </cell>
          <cell r="M225">
            <v>36976811</v>
          </cell>
        </row>
        <row r="226">
          <cell r="F226">
            <v>800038613</v>
          </cell>
          <cell r="G226" t="str">
            <v>CORDOBA</v>
          </cell>
          <cell r="H226" t="str">
            <v>860002964</v>
          </cell>
          <cell r="I226" t="str">
            <v>BANCO DE BOGOTA S. A.</v>
          </cell>
          <cell r="J226" t="str">
            <v>CRR</v>
          </cell>
          <cell r="K226" t="str">
            <v>286045521</v>
          </cell>
          <cell r="M226">
            <v>37387163</v>
          </cell>
        </row>
        <row r="227">
          <cell r="F227">
            <v>806000701</v>
          </cell>
          <cell r="G227" t="str">
            <v>CLEMENCIA</v>
          </cell>
          <cell r="H227" t="str">
            <v>860007738</v>
          </cell>
          <cell r="I227" t="str">
            <v>BANCO POPULAR S. A.</v>
          </cell>
          <cell r="J227" t="str">
            <v>CRR</v>
          </cell>
          <cell r="K227" t="str">
            <v>232021303</v>
          </cell>
          <cell r="M227">
            <v>77565688</v>
          </cell>
        </row>
        <row r="228">
          <cell r="F228">
            <v>890480022</v>
          </cell>
          <cell r="G228" t="str">
            <v>EL CARMEN DE BOLIVAR</v>
          </cell>
          <cell r="H228" t="str">
            <v>860002964</v>
          </cell>
          <cell r="I228" t="str">
            <v>BANCO DE BOGOTA S. A.</v>
          </cell>
          <cell r="J228" t="str">
            <v>CRR</v>
          </cell>
          <cell r="K228" t="str">
            <v>286045497</v>
          </cell>
          <cell r="M228">
            <v>229384109</v>
          </cell>
        </row>
        <row r="229">
          <cell r="F229">
            <v>890481295</v>
          </cell>
          <cell r="G229" t="str">
            <v>EL GUAMO</v>
          </cell>
          <cell r="H229" t="str">
            <v>860002964</v>
          </cell>
          <cell r="I229" t="str">
            <v>BANCO DE BOGOTA S. A.</v>
          </cell>
          <cell r="J229" t="str">
            <v>CRR</v>
          </cell>
          <cell r="K229" t="str">
            <v>182046540</v>
          </cell>
          <cell r="M229">
            <v>14665735</v>
          </cell>
        </row>
        <row r="230">
          <cell r="F230">
            <v>806001439</v>
          </cell>
          <cell r="G230" t="str">
            <v>EL PEÑON</v>
          </cell>
          <cell r="H230" t="str">
            <v>860002964</v>
          </cell>
          <cell r="I230" t="str">
            <v>BANCO DE BOGOTA S. A.</v>
          </cell>
          <cell r="J230" t="str">
            <v>CRR</v>
          </cell>
          <cell r="K230" t="str">
            <v>284047644</v>
          </cell>
          <cell r="M230">
            <v>25319715</v>
          </cell>
        </row>
        <row r="231">
          <cell r="F231">
            <v>800255214</v>
          </cell>
          <cell r="G231" t="str">
            <v>HATILLO DE LOBA</v>
          </cell>
          <cell r="H231" t="str">
            <v>860002964</v>
          </cell>
          <cell r="I231" t="str">
            <v>BANCO DE BOGOTA S. A.</v>
          </cell>
          <cell r="J231" t="str">
            <v>CRR</v>
          </cell>
          <cell r="K231" t="str">
            <v>284047594</v>
          </cell>
          <cell r="M231">
            <v>56637133</v>
          </cell>
        </row>
        <row r="232">
          <cell r="F232">
            <v>800095514</v>
          </cell>
          <cell r="G232" t="str">
            <v>MAHATES</v>
          </cell>
          <cell r="H232" t="str">
            <v>860002964</v>
          </cell>
          <cell r="I232" t="str">
            <v>BANCO DE BOGOTA S. A.</v>
          </cell>
          <cell r="J232" t="str">
            <v>CRR</v>
          </cell>
          <cell r="K232" t="str">
            <v>204102305</v>
          </cell>
          <cell r="M232">
            <v>59748173</v>
          </cell>
        </row>
        <row r="233">
          <cell r="F233">
            <v>800095511</v>
          </cell>
          <cell r="G233" t="str">
            <v>MARGARITA</v>
          </cell>
          <cell r="H233" t="str">
            <v>860003020</v>
          </cell>
          <cell r="I233" t="str">
            <v>BANCO BBVA S.A.</v>
          </cell>
          <cell r="J233" t="str">
            <v>CRR</v>
          </cell>
          <cell r="K233" t="str">
            <v>604006437</v>
          </cell>
          <cell r="M233">
            <v>27047578</v>
          </cell>
        </row>
        <row r="234">
          <cell r="F234">
            <v>800095466</v>
          </cell>
          <cell r="G234" t="str">
            <v>MARIA LA BAJA</v>
          </cell>
          <cell r="H234" t="str">
            <v>800037800</v>
          </cell>
          <cell r="I234" t="str">
            <v>AGRARIO DE COLOMBIA S.A.</v>
          </cell>
          <cell r="J234" t="str">
            <v>AHR</v>
          </cell>
          <cell r="K234" t="str">
            <v>412183005924</v>
          </cell>
          <cell r="M234">
            <v>169363835</v>
          </cell>
        </row>
        <row r="235">
          <cell r="F235">
            <v>800254722</v>
          </cell>
          <cell r="G235" t="str">
            <v>MONTECRISTO</v>
          </cell>
          <cell r="H235" t="str">
            <v>860003020</v>
          </cell>
          <cell r="I235" t="str">
            <v>BANCO BBVA S.A.</v>
          </cell>
          <cell r="J235" t="str">
            <v>CRR</v>
          </cell>
          <cell r="K235" t="str">
            <v>253006688</v>
          </cell>
          <cell r="M235">
            <v>63911029</v>
          </cell>
        </row>
        <row r="236">
          <cell r="F236">
            <v>890480643</v>
          </cell>
          <cell r="G236" t="str">
            <v>MOMPOS</v>
          </cell>
          <cell r="H236" t="str">
            <v>860007738</v>
          </cell>
          <cell r="I236" t="str">
            <v>BANCO POPULAR S. A.</v>
          </cell>
          <cell r="J236" t="str">
            <v>CRR</v>
          </cell>
          <cell r="K236" t="str">
            <v>240023515</v>
          </cell>
          <cell r="M236">
            <v>113854985</v>
          </cell>
        </row>
        <row r="237">
          <cell r="F237">
            <v>890480431</v>
          </cell>
          <cell r="G237" t="str">
            <v>MORALES</v>
          </cell>
          <cell r="H237" t="str">
            <v>890903938</v>
          </cell>
          <cell r="I237" t="str">
            <v>BANCOLOMBIA S.A.</v>
          </cell>
          <cell r="J237" t="str">
            <v>CRR</v>
          </cell>
          <cell r="K237" t="str">
            <v>29748050575</v>
          </cell>
          <cell r="M237">
            <v>83166520</v>
          </cell>
        </row>
        <row r="238">
          <cell r="F238">
            <v>900192833</v>
          </cell>
          <cell r="G238" t="str">
            <v>NOROSI</v>
          </cell>
          <cell r="H238" t="str">
            <v>860002964</v>
          </cell>
          <cell r="I238" t="str">
            <v>BANCO DE BOGOTA S. A.</v>
          </cell>
          <cell r="J238" t="str">
            <v>CRR</v>
          </cell>
          <cell r="K238" t="str">
            <v>116261322</v>
          </cell>
          <cell r="M238">
            <v>51561063</v>
          </cell>
        </row>
        <row r="239">
          <cell r="F239">
            <v>800042974</v>
          </cell>
          <cell r="G239" t="str">
            <v>PINILLOS</v>
          </cell>
          <cell r="H239" t="str">
            <v>860003020</v>
          </cell>
          <cell r="I239" t="str">
            <v>BANCO BBVA S.A.</v>
          </cell>
          <cell r="J239" t="str">
            <v>CRR</v>
          </cell>
          <cell r="K239" t="str">
            <v>530004043</v>
          </cell>
          <cell r="M239">
            <v>99664659</v>
          </cell>
        </row>
        <row r="240">
          <cell r="F240">
            <v>806001274</v>
          </cell>
          <cell r="G240" t="str">
            <v>REGIDOR</v>
          </cell>
          <cell r="H240" t="str">
            <v>800037800</v>
          </cell>
          <cell r="I240" t="str">
            <v>AGRARIO DE COLOMBIA S.A.</v>
          </cell>
          <cell r="J240" t="str">
            <v>AHR</v>
          </cell>
          <cell r="K240" t="str">
            <v>424373000927</v>
          </cell>
          <cell r="M240">
            <v>16047732</v>
          </cell>
        </row>
        <row r="241">
          <cell r="F241">
            <v>890481447</v>
          </cell>
          <cell r="G241" t="str">
            <v>RIO VIEJO</v>
          </cell>
          <cell r="H241" t="str">
            <v>860002964</v>
          </cell>
          <cell r="I241" t="str">
            <v>BANCO DE BOGOTA S. A.</v>
          </cell>
          <cell r="J241" t="str">
            <v>CRR</v>
          </cell>
          <cell r="K241" t="str">
            <v>116056540</v>
          </cell>
          <cell r="M241">
            <v>27991103</v>
          </cell>
        </row>
        <row r="242">
          <cell r="F242">
            <v>806001278</v>
          </cell>
          <cell r="G242" t="str">
            <v>SAN CRISTOBAL</v>
          </cell>
          <cell r="H242" t="str">
            <v>860002964</v>
          </cell>
          <cell r="I242" t="str">
            <v>BANCO DE BOGOTA S. A.</v>
          </cell>
          <cell r="J242" t="str">
            <v>CRR</v>
          </cell>
          <cell r="K242" t="str">
            <v>182046581</v>
          </cell>
          <cell r="M242">
            <v>17692192</v>
          </cell>
        </row>
        <row r="243">
          <cell r="F243">
            <v>890481310</v>
          </cell>
          <cell r="G243" t="str">
            <v>SAN ESTANISLAO</v>
          </cell>
          <cell r="H243" t="str">
            <v>860002964</v>
          </cell>
          <cell r="I243" t="str">
            <v>BANCO DE BOGOTA S. A.</v>
          </cell>
          <cell r="J243" t="str">
            <v>CRR</v>
          </cell>
          <cell r="K243" t="str">
            <v>097213730</v>
          </cell>
          <cell r="M243">
            <v>41860075</v>
          </cell>
        </row>
        <row r="244">
          <cell r="F244">
            <v>800037166</v>
          </cell>
          <cell r="G244" t="str">
            <v>SAN FERNANDO</v>
          </cell>
          <cell r="H244" t="str">
            <v>860003020</v>
          </cell>
          <cell r="I244" t="str">
            <v>BANCO BBVA S.A.</v>
          </cell>
          <cell r="J244" t="str">
            <v>CRR</v>
          </cell>
          <cell r="K244" t="str">
            <v>604006411</v>
          </cell>
          <cell r="M244">
            <v>30031041</v>
          </cell>
        </row>
        <row r="245">
          <cell r="F245">
            <v>800026685</v>
          </cell>
          <cell r="G245" t="str">
            <v>SAN JACINTO</v>
          </cell>
          <cell r="H245" t="str">
            <v>890903938</v>
          </cell>
          <cell r="I245" t="str">
            <v>BANCOLOMBIA S.A.</v>
          </cell>
          <cell r="J245" t="str">
            <v>CRR</v>
          </cell>
          <cell r="K245" t="str">
            <v>11166688259</v>
          </cell>
          <cell r="M245">
            <v>123085685</v>
          </cell>
        </row>
        <row r="246">
          <cell r="F246">
            <v>806003884</v>
          </cell>
          <cell r="G246" t="str">
            <v>SAN JACINTO DEL CAUCA</v>
          </cell>
          <cell r="H246" t="str">
            <v>860003020</v>
          </cell>
          <cell r="I246" t="str">
            <v>BANCO BBVA S.A.</v>
          </cell>
          <cell r="J246" t="str">
            <v>CRR</v>
          </cell>
          <cell r="K246" t="str">
            <v>271005456</v>
          </cell>
          <cell r="M246">
            <v>38169858</v>
          </cell>
        </row>
        <row r="247">
          <cell r="F247">
            <v>800037175</v>
          </cell>
          <cell r="G247" t="str">
            <v>SAN JUAN NEPOMUCENO</v>
          </cell>
          <cell r="H247" t="str">
            <v>860007738</v>
          </cell>
          <cell r="I247" t="str">
            <v>BANCO POPULAR S. A.</v>
          </cell>
          <cell r="J247" t="str">
            <v>CRR</v>
          </cell>
          <cell r="K247" t="str">
            <v>232021352</v>
          </cell>
          <cell r="M247">
            <v>88659761</v>
          </cell>
        </row>
        <row r="248">
          <cell r="F248">
            <v>800043486</v>
          </cell>
          <cell r="G248" t="str">
            <v>SAN MARTIN DE LOBA</v>
          </cell>
          <cell r="H248" t="str">
            <v>860003020</v>
          </cell>
          <cell r="I248" t="str">
            <v>BANCO BBVA S.A.</v>
          </cell>
          <cell r="J248" t="str">
            <v>CRR</v>
          </cell>
          <cell r="K248" t="str">
            <v>330003609</v>
          </cell>
          <cell r="M248">
            <v>69454628</v>
          </cell>
        </row>
        <row r="249">
          <cell r="F249">
            <v>890480203</v>
          </cell>
          <cell r="G249" t="str">
            <v>SAN PABLO</v>
          </cell>
          <cell r="H249" t="str">
            <v>800037800</v>
          </cell>
          <cell r="I249" t="str">
            <v>AGRARIO DE COLOMBIA S.A.</v>
          </cell>
          <cell r="J249" t="str">
            <v>AHR</v>
          </cell>
          <cell r="K249" t="str">
            <v>412553001850</v>
          </cell>
          <cell r="M249">
            <v>82882772</v>
          </cell>
        </row>
        <row r="250">
          <cell r="F250">
            <v>890480069</v>
          </cell>
          <cell r="G250" t="str">
            <v>SANTA CATALINA</v>
          </cell>
          <cell r="H250" t="str">
            <v>800037800</v>
          </cell>
          <cell r="I250" t="str">
            <v>AGRARIO DE COLOMBIA S.A.</v>
          </cell>
          <cell r="J250" t="str">
            <v>AHR</v>
          </cell>
          <cell r="K250" t="str">
            <v>412673000297</v>
          </cell>
          <cell r="M250">
            <v>48253668</v>
          </cell>
        </row>
        <row r="251">
          <cell r="F251">
            <v>890481343</v>
          </cell>
          <cell r="G251" t="str">
            <v>SANTA ROSA</v>
          </cell>
          <cell r="H251" t="str">
            <v>890903938</v>
          </cell>
          <cell r="I251" t="str">
            <v>BANCOLOMBIA S.A.</v>
          </cell>
          <cell r="J251" t="str">
            <v>AHR</v>
          </cell>
          <cell r="K251" t="str">
            <v>08594578261</v>
          </cell>
          <cell r="M251">
            <v>82816424</v>
          </cell>
        </row>
        <row r="252">
          <cell r="F252">
            <v>800049017</v>
          </cell>
          <cell r="G252" t="str">
            <v>SANTA ROSA DEL SUR</v>
          </cell>
          <cell r="H252" t="str">
            <v>800037800</v>
          </cell>
          <cell r="I252" t="str">
            <v>AGRARIO DE COLOMBIA S.A.</v>
          </cell>
          <cell r="J252" t="str">
            <v>AHR</v>
          </cell>
          <cell r="K252" t="str">
            <v>412703002184</v>
          </cell>
          <cell r="M252">
            <v>114584740</v>
          </cell>
        </row>
        <row r="253">
          <cell r="F253">
            <v>890480006</v>
          </cell>
          <cell r="G253" t="str">
            <v>SIMITI</v>
          </cell>
          <cell r="H253" t="str">
            <v>800037800</v>
          </cell>
          <cell r="I253" t="str">
            <v>AGRARIO DE COLOMBIA S.A.</v>
          </cell>
          <cell r="J253" t="str">
            <v>AHR</v>
          </cell>
          <cell r="K253" t="str">
            <v>412653000381</v>
          </cell>
          <cell r="M253">
            <v>45662212</v>
          </cell>
        </row>
        <row r="254">
          <cell r="F254">
            <v>800035677</v>
          </cell>
          <cell r="G254" t="str">
            <v>SOPLAVIENTO</v>
          </cell>
          <cell r="H254" t="str">
            <v>860002964</v>
          </cell>
          <cell r="I254" t="str">
            <v>BANCO DE BOGOTA S. A.</v>
          </cell>
          <cell r="J254" t="str">
            <v>CRR</v>
          </cell>
          <cell r="K254" t="str">
            <v>182046508</v>
          </cell>
          <cell r="M254">
            <v>18082120</v>
          </cell>
        </row>
        <row r="255">
          <cell r="F255">
            <v>800095530</v>
          </cell>
          <cell r="G255" t="str">
            <v>TALAIGUA NUEVO</v>
          </cell>
          <cell r="H255" t="str">
            <v>860003020</v>
          </cell>
          <cell r="I255" t="str">
            <v>BANCO BBVA S.A.</v>
          </cell>
          <cell r="J255" t="str">
            <v>CRR</v>
          </cell>
          <cell r="K255" t="str">
            <v>604006361</v>
          </cell>
          <cell r="M255">
            <v>35101016</v>
          </cell>
        </row>
        <row r="256">
          <cell r="F256">
            <v>800255213</v>
          </cell>
          <cell r="G256" t="str">
            <v>TIQUISIO</v>
          </cell>
          <cell r="H256" t="str">
            <v>860003020</v>
          </cell>
          <cell r="I256" t="str">
            <v>BANCO BBVA S.A.</v>
          </cell>
          <cell r="J256" t="str">
            <v>CRR</v>
          </cell>
          <cell r="K256" t="str">
            <v>530004530</v>
          </cell>
          <cell r="M256">
            <v>106166412</v>
          </cell>
        </row>
        <row r="257">
          <cell r="F257">
            <v>890481149</v>
          </cell>
          <cell r="G257" t="str">
            <v>TURBACO</v>
          </cell>
          <cell r="H257" t="str">
            <v>860034313</v>
          </cell>
          <cell r="I257" t="str">
            <v>BANCO DAVIVIENDA S.A.</v>
          </cell>
          <cell r="J257" t="str">
            <v>CRR</v>
          </cell>
          <cell r="K257" t="str">
            <v>157007758</v>
          </cell>
          <cell r="M257">
            <v>107601193</v>
          </cell>
        </row>
        <row r="258">
          <cell r="F258">
            <v>890481324</v>
          </cell>
          <cell r="G258" t="str">
            <v>TURBANA</v>
          </cell>
          <cell r="H258" t="str">
            <v>860002964</v>
          </cell>
          <cell r="I258" t="str">
            <v>BANCO DE BOGOTA S. A.</v>
          </cell>
          <cell r="J258" t="str">
            <v>AHR</v>
          </cell>
          <cell r="K258" t="str">
            <v>204910079</v>
          </cell>
          <cell r="M258">
            <v>46921073</v>
          </cell>
        </row>
        <row r="259">
          <cell r="F259">
            <v>890481192</v>
          </cell>
          <cell r="G259" t="str">
            <v>VILLANUEVA</v>
          </cell>
          <cell r="H259" t="str">
            <v>890903938</v>
          </cell>
          <cell r="I259" t="str">
            <v>BANCOLOMBIA S.A.</v>
          </cell>
          <cell r="J259" t="str">
            <v>CRR</v>
          </cell>
          <cell r="K259" t="str">
            <v>08508184399</v>
          </cell>
          <cell r="M259">
            <v>56164299</v>
          </cell>
        </row>
        <row r="260">
          <cell r="F260">
            <v>890481177</v>
          </cell>
          <cell r="G260" t="str">
            <v>ZAMBRANO</v>
          </cell>
          <cell r="H260" t="str">
            <v>890903938</v>
          </cell>
          <cell r="I260" t="str">
            <v>BANCOLOMBIA S.A.</v>
          </cell>
          <cell r="J260" t="str">
            <v>CRR</v>
          </cell>
          <cell r="K260" t="str">
            <v>51208601818</v>
          </cell>
          <cell r="M260">
            <v>36525672</v>
          </cell>
        </row>
        <row r="261">
          <cell r="F261">
            <v>891801281</v>
          </cell>
          <cell r="G261" t="str">
            <v>ALMEIDA</v>
          </cell>
          <cell r="H261" t="str">
            <v>860002964</v>
          </cell>
          <cell r="I261" t="str">
            <v>BANCO DE BOGOTA S. A.</v>
          </cell>
          <cell r="J261" t="str">
            <v>CRR</v>
          </cell>
          <cell r="K261" t="str">
            <v>360032718</v>
          </cell>
          <cell r="M261">
            <v>1447588</v>
          </cell>
        </row>
        <row r="262">
          <cell r="F262">
            <v>800077545</v>
          </cell>
          <cell r="G262" t="str">
            <v>AQUITANIA</v>
          </cell>
          <cell r="H262" t="str">
            <v>800037800</v>
          </cell>
          <cell r="I262" t="str">
            <v>AGRARIO DE COLOMBIA S.A.</v>
          </cell>
          <cell r="J262" t="str">
            <v>AHR</v>
          </cell>
          <cell r="K262" t="str">
            <v>415013011635</v>
          </cell>
          <cell r="M262">
            <v>20753642</v>
          </cell>
        </row>
        <row r="263">
          <cell r="F263">
            <v>800063791</v>
          </cell>
          <cell r="G263" t="str">
            <v>ARCABUCO</v>
          </cell>
          <cell r="H263" t="str">
            <v>890903938</v>
          </cell>
          <cell r="I263" t="str">
            <v>BANCOLOMBIA S.A.</v>
          </cell>
          <cell r="J263" t="str">
            <v>CRR</v>
          </cell>
          <cell r="K263" t="str">
            <v>25808327720</v>
          </cell>
          <cell r="M263">
            <v>7356531</v>
          </cell>
        </row>
        <row r="264">
          <cell r="F264">
            <v>800099199</v>
          </cell>
          <cell r="G264" t="str">
            <v>BELEN</v>
          </cell>
          <cell r="H264" t="str">
            <v>860002964</v>
          </cell>
          <cell r="I264" t="str">
            <v>BANCO DE BOGOTA S. A.</v>
          </cell>
          <cell r="J264" t="str">
            <v>CRR</v>
          </cell>
          <cell r="K264" t="str">
            <v>282067511</v>
          </cell>
          <cell r="M264">
            <v>9704397</v>
          </cell>
        </row>
        <row r="265">
          <cell r="F265">
            <v>800099390</v>
          </cell>
          <cell r="G265" t="str">
            <v>BERBEO</v>
          </cell>
          <cell r="H265" t="str">
            <v>860034313</v>
          </cell>
          <cell r="I265" t="str">
            <v>BANCO DAVIVIENDA S.A.</v>
          </cell>
          <cell r="J265" t="str">
            <v>CRR</v>
          </cell>
          <cell r="K265" t="str">
            <v>283019412</v>
          </cell>
          <cell r="M265">
            <v>1625526</v>
          </cell>
        </row>
        <row r="266">
          <cell r="F266">
            <v>800017288</v>
          </cell>
          <cell r="G266" t="str">
            <v>BETEITIVA</v>
          </cell>
          <cell r="H266" t="str">
            <v>860002964</v>
          </cell>
          <cell r="I266" t="str">
            <v>BANCO DE BOGOTA S. A.</v>
          </cell>
          <cell r="J266" t="str">
            <v>CRR</v>
          </cell>
          <cell r="K266" t="str">
            <v>596088005</v>
          </cell>
          <cell r="M266">
            <v>1803553</v>
          </cell>
        </row>
        <row r="267">
          <cell r="F267">
            <v>891856294</v>
          </cell>
          <cell r="G267" t="str">
            <v>BOAVITA</v>
          </cell>
          <cell r="H267" t="str">
            <v>800037800</v>
          </cell>
          <cell r="I267" t="str">
            <v>AGRARIO DE COLOMBIA S.A.</v>
          </cell>
          <cell r="J267" t="str">
            <v>AHR</v>
          </cell>
          <cell r="K267" t="str">
            <v>415063003056</v>
          </cell>
          <cell r="M267">
            <v>7756690</v>
          </cell>
        </row>
        <row r="268">
          <cell r="F268">
            <v>800023383</v>
          </cell>
          <cell r="G268" t="str">
            <v>BOYACA</v>
          </cell>
          <cell r="H268" t="str">
            <v>860002964</v>
          </cell>
          <cell r="I268" t="str">
            <v>BANCO DE BOGOTA S. A.</v>
          </cell>
          <cell r="J268" t="str">
            <v>AHR</v>
          </cell>
          <cell r="K268" t="str">
            <v>616337200</v>
          </cell>
          <cell r="M268">
            <v>5287149</v>
          </cell>
        </row>
        <row r="269">
          <cell r="F269">
            <v>800099721</v>
          </cell>
          <cell r="G269" t="str">
            <v>BRICEÑO</v>
          </cell>
          <cell r="H269" t="str">
            <v>860034313</v>
          </cell>
          <cell r="I269" t="str">
            <v>BANCO DAVIVIENDA S.A.</v>
          </cell>
          <cell r="J269" t="str">
            <v>CRR</v>
          </cell>
          <cell r="K269" t="str">
            <v>373035302</v>
          </cell>
          <cell r="M269">
            <v>2603556</v>
          </cell>
        </row>
        <row r="270">
          <cell r="F270">
            <v>891808260</v>
          </cell>
          <cell r="G270" t="str">
            <v>BUENAVISTA</v>
          </cell>
          <cell r="H270" t="str">
            <v>890903938</v>
          </cell>
          <cell r="I270" t="str">
            <v>BANCOLOMBIA S.A.</v>
          </cell>
          <cell r="J270" t="str">
            <v>CRR</v>
          </cell>
          <cell r="K270" t="str">
            <v>35512987180</v>
          </cell>
          <cell r="M270">
            <v>5564146</v>
          </cell>
        </row>
        <row r="271">
          <cell r="F271">
            <v>800099714</v>
          </cell>
          <cell r="G271" t="str">
            <v>BUSBANZA</v>
          </cell>
          <cell r="H271" t="str">
            <v>860002964</v>
          </cell>
          <cell r="I271" t="str">
            <v>BANCO DE BOGOTA S. A.</v>
          </cell>
          <cell r="J271" t="str">
            <v>AHR</v>
          </cell>
          <cell r="K271" t="str">
            <v>596195008</v>
          </cell>
          <cell r="M271">
            <v>975474</v>
          </cell>
        </row>
        <row r="272">
          <cell r="F272">
            <v>891801796</v>
          </cell>
          <cell r="G272" t="str">
            <v>CALDAS</v>
          </cell>
          <cell r="H272" t="str">
            <v>860034313</v>
          </cell>
          <cell r="I272" t="str">
            <v>BANCO DAVIVIENDA S.A.</v>
          </cell>
          <cell r="J272" t="str">
            <v>CRR</v>
          </cell>
          <cell r="K272" t="str">
            <v>373035294</v>
          </cell>
          <cell r="M272">
            <v>3340412</v>
          </cell>
        </row>
        <row r="273">
          <cell r="F273">
            <v>800028393</v>
          </cell>
          <cell r="G273" t="str">
            <v>CAMPOHERMOSO</v>
          </cell>
          <cell r="H273" t="str">
            <v>800037800</v>
          </cell>
          <cell r="I273" t="str">
            <v>AGRARIO DE COLOMBIA S.A.</v>
          </cell>
          <cell r="J273" t="str">
            <v>AHR</v>
          </cell>
          <cell r="K273" t="str">
            <v>415093001155</v>
          </cell>
          <cell r="M273">
            <v>4429821</v>
          </cell>
        </row>
        <row r="274">
          <cell r="F274">
            <v>891857805</v>
          </cell>
          <cell r="G274" t="str">
            <v>CERINZA</v>
          </cell>
          <cell r="H274" t="str">
            <v>860002964</v>
          </cell>
          <cell r="I274" t="str">
            <v>BANCO DE BOGOTA S. A.</v>
          </cell>
          <cell r="J274" t="str">
            <v>CRR</v>
          </cell>
          <cell r="K274" t="str">
            <v>576019806</v>
          </cell>
          <cell r="M274">
            <v>3278300</v>
          </cell>
        </row>
        <row r="275">
          <cell r="F275">
            <v>891801357</v>
          </cell>
          <cell r="G275" t="str">
            <v>CHINAVITA</v>
          </cell>
          <cell r="H275" t="str">
            <v>800037800</v>
          </cell>
          <cell r="I275" t="str">
            <v>AGRARIO DE COLOMBIA S.A.</v>
          </cell>
          <cell r="J275" t="str">
            <v>AHR</v>
          </cell>
          <cell r="K275" t="str">
            <v>415123002471</v>
          </cell>
          <cell r="M275">
            <v>3451049</v>
          </cell>
        </row>
        <row r="276">
          <cell r="F276">
            <v>891800475</v>
          </cell>
          <cell r="G276" t="str">
            <v>CHIQUINQUIRA</v>
          </cell>
          <cell r="H276" t="str">
            <v>860034313</v>
          </cell>
          <cell r="I276" t="str">
            <v>BANCO DAVIVIENDA S.A.</v>
          </cell>
          <cell r="J276" t="str">
            <v>CRR</v>
          </cell>
          <cell r="K276" t="str">
            <v>373035278</v>
          </cell>
          <cell r="M276">
            <v>60903162</v>
          </cell>
        </row>
        <row r="277">
          <cell r="F277">
            <v>800074859</v>
          </cell>
          <cell r="G277" t="str">
            <v>CHISCAS</v>
          </cell>
          <cell r="H277" t="str">
            <v>800037800</v>
          </cell>
          <cell r="I277" t="str">
            <v>AGRARIO DE COLOMBIA S.A.</v>
          </cell>
          <cell r="J277" t="str">
            <v>AHR</v>
          </cell>
          <cell r="K277" t="str">
            <v>415143002034</v>
          </cell>
          <cell r="M277">
            <v>5497015</v>
          </cell>
        </row>
        <row r="278">
          <cell r="F278">
            <v>891801962</v>
          </cell>
          <cell r="G278" t="str">
            <v>CHITA</v>
          </cell>
          <cell r="H278" t="str">
            <v>800037800</v>
          </cell>
          <cell r="I278" t="str">
            <v>AGRARIO DE COLOMBIA S.A.</v>
          </cell>
          <cell r="J278" t="str">
            <v>AHR</v>
          </cell>
          <cell r="K278" t="str">
            <v>415183003335</v>
          </cell>
          <cell r="M278">
            <v>22581551</v>
          </cell>
        </row>
        <row r="279">
          <cell r="F279">
            <v>800034476</v>
          </cell>
          <cell r="G279" t="str">
            <v>CHITARAQUE</v>
          </cell>
          <cell r="H279" t="str">
            <v>800037800</v>
          </cell>
          <cell r="I279" t="str">
            <v>AGRARIO DE COLOMBIA S.A.</v>
          </cell>
          <cell r="J279" t="str">
            <v>AHR</v>
          </cell>
          <cell r="K279" t="str">
            <v>415203003523</v>
          </cell>
          <cell r="M279">
            <v>9363718</v>
          </cell>
        </row>
        <row r="280">
          <cell r="F280">
            <v>800014989</v>
          </cell>
          <cell r="G280" t="str">
            <v>CHIVATA</v>
          </cell>
          <cell r="H280" t="str">
            <v>860002964</v>
          </cell>
          <cell r="I280" t="str">
            <v>BANCO DE BOGOTA S. A.</v>
          </cell>
          <cell r="J280" t="str">
            <v>CRR</v>
          </cell>
          <cell r="K280" t="str">
            <v>616604286</v>
          </cell>
          <cell r="M280">
            <v>4852649</v>
          </cell>
        </row>
        <row r="281">
          <cell r="F281">
            <v>891801988</v>
          </cell>
          <cell r="G281" t="str">
            <v>CIENEGA</v>
          </cell>
          <cell r="H281" t="str">
            <v>800037800</v>
          </cell>
          <cell r="I281" t="str">
            <v>AGRARIO DE COLOMBIA S.A.</v>
          </cell>
          <cell r="J281" t="str">
            <v>AHR</v>
          </cell>
          <cell r="K281" t="str">
            <v>415633012704</v>
          </cell>
          <cell r="M281">
            <v>5790509</v>
          </cell>
        </row>
        <row r="282">
          <cell r="F282">
            <v>891801932</v>
          </cell>
          <cell r="G282" t="str">
            <v>COMBITA</v>
          </cell>
          <cell r="H282" t="str">
            <v>890903938</v>
          </cell>
          <cell r="I282" t="str">
            <v>BANCOLOMBIA S.A.</v>
          </cell>
          <cell r="J282" t="str">
            <v>CRR</v>
          </cell>
          <cell r="K282" t="str">
            <v>25808317593</v>
          </cell>
          <cell r="M282">
            <v>10406719</v>
          </cell>
        </row>
        <row r="283">
          <cell r="F283">
            <v>891801363</v>
          </cell>
          <cell r="G283" t="str">
            <v>COPER</v>
          </cell>
          <cell r="H283" t="str">
            <v>860002964</v>
          </cell>
          <cell r="I283" t="str">
            <v>BANCO DE BOGOTA S. A.</v>
          </cell>
          <cell r="J283" t="str">
            <v>CRR</v>
          </cell>
          <cell r="K283" t="str">
            <v>268050952</v>
          </cell>
          <cell r="M283">
            <v>3239840</v>
          </cell>
        </row>
        <row r="284">
          <cell r="F284">
            <v>891855748</v>
          </cell>
          <cell r="G284" t="str">
            <v>CORRALES</v>
          </cell>
          <cell r="H284" t="str">
            <v>860002964</v>
          </cell>
          <cell r="I284" t="str">
            <v>BANCO DE BOGOTA S. A.</v>
          </cell>
          <cell r="J284" t="str">
            <v>CRR</v>
          </cell>
          <cell r="K284" t="str">
            <v>596087833</v>
          </cell>
          <cell r="M284">
            <v>3415079</v>
          </cell>
        </row>
        <row r="285">
          <cell r="F285">
            <v>891857920</v>
          </cell>
          <cell r="G285" t="str">
            <v>COVARACHIA</v>
          </cell>
          <cell r="H285" t="str">
            <v>800037800</v>
          </cell>
          <cell r="I285" t="str">
            <v>AGRARIO DE COLOMBIA S.A.</v>
          </cell>
          <cell r="J285" t="str">
            <v>AHR</v>
          </cell>
          <cell r="K285" t="str">
            <v>415223000547</v>
          </cell>
          <cell r="M285">
            <v>4499646</v>
          </cell>
        </row>
        <row r="286">
          <cell r="F286">
            <v>800099196</v>
          </cell>
          <cell r="G286" t="str">
            <v>CUBARA</v>
          </cell>
          <cell r="H286" t="str">
            <v>800037800</v>
          </cell>
          <cell r="I286" t="str">
            <v>AGRARIO DE COLOMBIA S.A.</v>
          </cell>
          <cell r="J286" t="str">
            <v>AHR</v>
          </cell>
          <cell r="K286" t="str">
            <v>415103003811</v>
          </cell>
          <cell r="M286">
            <v>28787853</v>
          </cell>
        </row>
        <row r="287">
          <cell r="F287">
            <v>891802089</v>
          </cell>
          <cell r="G287" t="str">
            <v>CUCAITA</v>
          </cell>
          <cell r="H287" t="str">
            <v>890903938</v>
          </cell>
          <cell r="I287" t="str">
            <v>BANCOLOMBIA S.A.</v>
          </cell>
          <cell r="J287" t="str">
            <v>CRR</v>
          </cell>
          <cell r="K287" t="str">
            <v>25808327598</v>
          </cell>
          <cell r="M287">
            <v>5489457</v>
          </cell>
        </row>
        <row r="288">
          <cell r="F288">
            <v>891855769</v>
          </cell>
          <cell r="G288" t="str">
            <v>CUITIVA</v>
          </cell>
          <cell r="H288" t="str">
            <v>860002964</v>
          </cell>
          <cell r="I288" t="str">
            <v>BANCO DE BOGOTA S. A.</v>
          </cell>
          <cell r="J288" t="str">
            <v>CRR</v>
          </cell>
          <cell r="K288" t="str">
            <v>596088096</v>
          </cell>
          <cell r="M288">
            <v>2284637</v>
          </cell>
        </row>
        <row r="289">
          <cell r="F289">
            <v>800099723</v>
          </cell>
          <cell r="G289" t="str">
            <v>CHIQUIZA</v>
          </cell>
          <cell r="H289" t="str">
            <v>860002964</v>
          </cell>
          <cell r="I289" t="str">
            <v>BANCO DE BOGOTA S. A.</v>
          </cell>
          <cell r="J289" t="str">
            <v>CRR</v>
          </cell>
          <cell r="K289" t="str">
            <v>616115416</v>
          </cell>
          <cell r="M289">
            <v>5208973</v>
          </cell>
        </row>
        <row r="290">
          <cell r="F290">
            <v>800131177</v>
          </cell>
          <cell r="G290" t="str">
            <v>CHIVOR</v>
          </cell>
          <cell r="H290" t="str">
            <v>800037800</v>
          </cell>
          <cell r="I290" t="str">
            <v>AGRARIO DE COLOMBIA S.A.</v>
          </cell>
          <cell r="J290" t="str">
            <v>AHR</v>
          </cell>
          <cell r="K290" t="str">
            <v>415153001990</v>
          </cell>
          <cell r="M290">
            <v>2429910</v>
          </cell>
        </row>
        <row r="291">
          <cell r="F291">
            <v>891857844</v>
          </cell>
          <cell r="G291" t="str">
            <v>EL COCUY</v>
          </cell>
          <cell r="H291" t="str">
            <v>800037800</v>
          </cell>
          <cell r="I291" t="str">
            <v>AGRARIO DE COLOMBIA S.A.</v>
          </cell>
          <cell r="J291" t="str">
            <v>AHR</v>
          </cell>
          <cell r="K291" t="str">
            <v>415243003410</v>
          </cell>
          <cell r="M291">
            <v>7915203</v>
          </cell>
        </row>
        <row r="292">
          <cell r="F292">
            <v>800031073</v>
          </cell>
          <cell r="G292" t="str">
            <v>EL ESPINO</v>
          </cell>
          <cell r="H292" t="str">
            <v>800037800</v>
          </cell>
          <cell r="I292" t="str">
            <v>AGRARIO DE COLOMBIA S.A.</v>
          </cell>
          <cell r="J292" t="str">
            <v>AHR</v>
          </cell>
          <cell r="K292" t="str">
            <v>415263001686</v>
          </cell>
          <cell r="M292">
            <v>3443769</v>
          </cell>
        </row>
        <row r="293">
          <cell r="F293">
            <v>891856288</v>
          </cell>
          <cell r="G293" t="str">
            <v>FIRAVITOBA</v>
          </cell>
          <cell r="H293" t="str">
            <v>860002964</v>
          </cell>
          <cell r="I293" t="str">
            <v>BANCO DE BOGOTA S. A.</v>
          </cell>
          <cell r="J293" t="str">
            <v>CRR</v>
          </cell>
          <cell r="K293" t="str">
            <v>397160961</v>
          </cell>
          <cell r="M293">
            <v>5147931</v>
          </cell>
        </row>
        <row r="294">
          <cell r="F294">
            <v>800026368</v>
          </cell>
          <cell r="G294" t="str">
            <v>FLORESTA</v>
          </cell>
          <cell r="H294" t="str">
            <v>860002964</v>
          </cell>
          <cell r="I294" t="str">
            <v>BANCO DE BOGOTA S. A.</v>
          </cell>
          <cell r="J294" t="str">
            <v>CRR</v>
          </cell>
          <cell r="K294" t="str">
            <v>576019772</v>
          </cell>
          <cell r="M294">
            <v>3577843</v>
          </cell>
        </row>
        <row r="295">
          <cell r="F295">
            <v>800020045</v>
          </cell>
          <cell r="G295" t="str">
            <v>GACHANTIVA</v>
          </cell>
          <cell r="H295" t="str">
            <v>800037800</v>
          </cell>
          <cell r="I295" t="str">
            <v>AGRARIO DE COLOMBIA S.A.</v>
          </cell>
          <cell r="J295" t="str">
            <v>AHR</v>
          </cell>
          <cell r="K295" t="str">
            <v>415283002646</v>
          </cell>
          <cell r="M295">
            <v>4456367</v>
          </cell>
        </row>
        <row r="296">
          <cell r="F296">
            <v>891857764</v>
          </cell>
          <cell r="G296" t="str">
            <v>GAMEZA</v>
          </cell>
          <cell r="H296" t="str">
            <v>800037800</v>
          </cell>
          <cell r="I296" t="str">
            <v>AGRARIO DE COLOMBIA S.A.</v>
          </cell>
          <cell r="J296" t="str">
            <v>AHR</v>
          </cell>
          <cell r="K296" t="str">
            <v>415323005953</v>
          </cell>
          <cell r="M296">
            <v>6814110</v>
          </cell>
        </row>
        <row r="297">
          <cell r="F297">
            <v>800025608</v>
          </cell>
          <cell r="G297" t="str">
            <v>GARAGOA</v>
          </cell>
          <cell r="H297" t="str">
            <v>860002964</v>
          </cell>
          <cell r="I297" t="str">
            <v>BANCO DE BOGOTA S. A.</v>
          </cell>
          <cell r="J297" t="str">
            <v>CRR</v>
          </cell>
          <cell r="K297" t="str">
            <v>336024757</v>
          </cell>
          <cell r="M297">
            <v>15020183</v>
          </cell>
        </row>
        <row r="298">
          <cell r="F298">
            <v>800012631</v>
          </cell>
          <cell r="G298" t="str">
            <v>GUACAMAYAS</v>
          </cell>
          <cell r="H298" t="str">
            <v>800037800</v>
          </cell>
          <cell r="I298" t="str">
            <v>AGRARIO DE COLOMBIA S.A.</v>
          </cell>
          <cell r="J298" t="str">
            <v>AHR</v>
          </cell>
          <cell r="K298" t="str">
            <v>415263001694</v>
          </cell>
          <cell r="M298">
            <v>1752079</v>
          </cell>
        </row>
        <row r="299">
          <cell r="F299">
            <v>800013683</v>
          </cell>
          <cell r="G299" t="str">
            <v>GUATEQUE</v>
          </cell>
          <cell r="H299" t="str">
            <v>860002964</v>
          </cell>
          <cell r="I299" t="str">
            <v>BANCO DE BOGOTA S. A.</v>
          </cell>
          <cell r="J299" t="str">
            <v>CRR</v>
          </cell>
          <cell r="K299" t="str">
            <v>360032569</v>
          </cell>
          <cell r="M299">
            <v>9770619</v>
          </cell>
        </row>
        <row r="300">
          <cell r="F300">
            <v>891800896</v>
          </cell>
          <cell r="G300" t="str">
            <v>GUAYATA</v>
          </cell>
          <cell r="H300" t="str">
            <v>800037800</v>
          </cell>
          <cell r="I300" t="str">
            <v>AGRARIO DE COLOMBIA S.A.</v>
          </cell>
          <cell r="J300" t="str">
            <v>AHR</v>
          </cell>
          <cell r="K300" t="str">
            <v>415383002260</v>
          </cell>
          <cell r="M300">
            <v>2850322</v>
          </cell>
        </row>
        <row r="301">
          <cell r="F301">
            <v>800099202</v>
          </cell>
          <cell r="G301" t="str">
            <v>GUICAN</v>
          </cell>
          <cell r="H301" t="str">
            <v>800037800</v>
          </cell>
          <cell r="I301" t="str">
            <v>AGRARIO DE COLOMBIA S.A.</v>
          </cell>
          <cell r="J301" t="str">
            <v>AHR</v>
          </cell>
          <cell r="K301" t="str">
            <v>415403001819</v>
          </cell>
          <cell r="M301">
            <v>7267450</v>
          </cell>
        </row>
        <row r="302">
          <cell r="F302">
            <v>891856077</v>
          </cell>
          <cell r="G302" t="str">
            <v>IZA</v>
          </cell>
          <cell r="H302" t="str">
            <v>860002964</v>
          </cell>
          <cell r="I302" t="str">
            <v>BANCO DE BOGOTA S. A.</v>
          </cell>
          <cell r="J302" t="str">
            <v>AHR</v>
          </cell>
          <cell r="K302" t="str">
            <v>596444216</v>
          </cell>
          <cell r="M302">
            <v>2224580</v>
          </cell>
        </row>
        <row r="303">
          <cell r="F303">
            <v>891801376</v>
          </cell>
          <cell r="G303" t="str">
            <v>JENESANO</v>
          </cell>
          <cell r="H303" t="str">
            <v>800037800</v>
          </cell>
          <cell r="I303" t="str">
            <v>AGRARIO DE COLOMBIA S.A.</v>
          </cell>
          <cell r="J303" t="str">
            <v>AHR</v>
          </cell>
          <cell r="K303" t="str">
            <v>415353003718</v>
          </cell>
          <cell r="M303">
            <v>8615032</v>
          </cell>
        </row>
        <row r="304">
          <cell r="F304">
            <v>891856593</v>
          </cell>
          <cell r="G304" t="str">
            <v>JERICO</v>
          </cell>
          <cell r="H304" t="str">
            <v>800037800</v>
          </cell>
          <cell r="I304" t="str">
            <v>AGRARIO DE COLOMBIA S.A.</v>
          </cell>
          <cell r="J304" t="str">
            <v>AHR</v>
          </cell>
          <cell r="K304" t="str">
            <v>415773001087</v>
          </cell>
          <cell r="M304">
            <v>8314911</v>
          </cell>
        </row>
        <row r="305">
          <cell r="F305">
            <v>800099206</v>
          </cell>
          <cell r="G305" t="str">
            <v>LABRANZAGRANDE</v>
          </cell>
          <cell r="H305" t="str">
            <v>800037800</v>
          </cell>
          <cell r="I305" t="str">
            <v>AGRARIO DE COLOMBIA S.A.</v>
          </cell>
          <cell r="J305" t="str">
            <v>AHR</v>
          </cell>
          <cell r="K305" t="str">
            <v>415423004660</v>
          </cell>
          <cell r="M305">
            <v>5277189</v>
          </cell>
        </row>
        <row r="306">
          <cell r="F306">
            <v>800099665</v>
          </cell>
          <cell r="G306" t="str">
            <v>LA CAPILLA</v>
          </cell>
          <cell r="H306" t="str">
            <v>800037800</v>
          </cell>
          <cell r="I306" t="str">
            <v>AGRARIO DE COLOMBIA S.A.</v>
          </cell>
          <cell r="J306" t="str">
            <v>AHR</v>
          </cell>
          <cell r="K306" t="str">
            <v>415843006960</v>
          </cell>
          <cell r="M306">
            <v>2356948</v>
          </cell>
        </row>
        <row r="307">
          <cell r="F307">
            <v>800006541</v>
          </cell>
          <cell r="G307" t="str">
            <v>LA VICTORIA</v>
          </cell>
          <cell r="H307" t="str">
            <v>890903938</v>
          </cell>
          <cell r="I307" t="str">
            <v>BANCOLOMBIA S.A.</v>
          </cell>
          <cell r="J307" t="str">
            <v>CRR</v>
          </cell>
          <cell r="K307" t="str">
            <v>35208321983</v>
          </cell>
          <cell r="M307">
            <v>1165404</v>
          </cell>
        </row>
        <row r="308">
          <cell r="F308">
            <v>891856257</v>
          </cell>
          <cell r="G308" t="str">
            <v>LA UVITA</v>
          </cell>
          <cell r="H308" t="str">
            <v>800037800</v>
          </cell>
          <cell r="I308" t="str">
            <v>AGRARIO DE COLOMBIA S.A.</v>
          </cell>
          <cell r="J308" t="str">
            <v>AHR</v>
          </cell>
          <cell r="K308" t="str">
            <v>415443001021</v>
          </cell>
          <cell r="M308">
            <v>3191405</v>
          </cell>
        </row>
        <row r="309">
          <cell r="F309">
            <v>891801268</v>
          </cell>
          <cell r="G309" t="str">
            <v>VILLA DE LEYVA</v>
          </cell>
          <cell r="H309" t="str">
            <v>800037800</v>
          </cell>
          <cell r="I309" t="str">
            <v>AGRARIO DE COLOMBIA S.A.</v>
          </cell>
          <cell r="J309" t="str">
            <v>AHR</v>
          </cell>
          <cell r="K309" t="str">
            <v>415463014804</v>
          </cell>
          <cell r="M309">
            <v>18591314</v>
          </cell>
        </row>
        <row r="310">
          <cell r="F310">
            <v>891801129</v>
          </cell>
          <cell r="G310" t="str">
            <v>MACANAL</v>
          </cell>
          <cell r="H310" t="str">
            <v>800037800</v>
          </cell>
          <cell r="I310" t="str">
            <v>AGRARIO DE COLOMBIA S.A.</v>
          </cell>
          <cell r="J310" t="str">
            <v>AHR</v>
          </cell>
          <cell r="K310" t="str">
            <v>415483002268</v>
          </cell>
          <cell r="M310">
            <v>3547823</v>
          </cell>
        </row>
        <row r="311">
          <cell r="F311">
            <v>800024789</v>
          </cell>
          <cell r="G311" t="str">
            <v>MARIPI</v>
          </cell>
          <cell r="H311" t="str">
            <v>860002964</v>
          </cell>
          <cell r="I311" t="str">
            <v>BANCO DE BOGOTA S. A.</v>
          </cell>
          <cell r="J311" t="str">
            <v>CRR</v>
          </cell>
          <cell r="K311" t="str">
            <v>268050994</v>
          </cell>
          <cell r="M311">
            <v>10164735</v>
          </cell>
        </row>
        <row r="312">
          <cell r="F312">
            <v>800029660</v>
          </cell>
          <cell r="G312" t="str">
            <v>MIRAFLORES</v>
          </cell>
          <cell r="H312" t="str">
            <v>800037800</v>
          </cell>
          <cell r="I312" t="str">
            <v>AGRARIO DE COLOMBIA S.A.</v>
          </cell>
          <cell r="J312" t="str">
            <v>AHR</v>
          </cell>
          <cell r="K312" t="str">
            <v>415503006745</v>
          </cell>
          <cell r="M312">
            <v>8886996</v>
          </cell>
        </row>
        <row r="313">
          <cell r="F313">
            <v>891855735</v>
          </cell>
          <cell r="G313" t="str">
            <v>MONGUA</v>
          </cell>
          <cell r="H313">
            <v>860002964</v>
          </cell>
          <cell r="I313" t="str">
            <v>BANCO DE BOGOTA S. A.</v>
          </cell>
          <cell r="J313" t="str">
            <v>CRR</v>
          </cell>
          <cell r="K313" t="str">
            <v>397160953</v>
          </cell>
          <cell r="M313">
            <v>7700887</v>
          </cell>
        </row>
        <row r="314">
          <cell r="F314">
            <v>891856555</v>
          </cell>
          <cell r="G314" t="str">
            <v>MONGUI</v>
          </cell>
          <cell r="H314" t="str">
            <v>860002964</v>
          </cell>
          <cell r="I314" t="str">
            <v>BANCO DE BOGOTA S. A.</v>
          </cell>
          <cell r="J314" t="str">
            <v>CRR</v>
          </cell>
          <cell r="K314" t="str">
            <v>596088054</v>
          </cell>
          <cell r="M314">
            <v>6803749</v>
          </cell>
        </row>
        <row r="315">
          <cell r="F315">
            <v>800099662</v>
          </cell>
          <cell r="G315" t="str">
            <v>MONIQUIRA</v>
          </cell>
          <cell r="H315" t="str">
            <v>860034313</v>
          </cell>
          <cell r="I315" t="str">
            <v>BANCO DAVIVIENDA S.A.</v>
          </cell>
          <cell r="J315" t="str">
            <v>CRR</v>
          </cell>
          <cell r="K315" t="str">
            <v>374014637</v>
          </cell>
          <cell r="M315">
            <v>21805465</v>
          </cell>
        </row>
        <row r="316">
          <cell r="F316">
            <v>891801994</v>
          </cell>
          <cell r="G316" t="str">
            <v>MOTAVITA</v>
          </cell>
          <cell r="H316" t="str">
            <v>800037800</v>
          </cell>
          <cell r="I316" t="str">
            <v>AGRARIO DE COLOMBIA S.A.</v>
          </cell>
          <cell r="J316" t="str">
            <v>AHR</v>
          </cell>
          <cell r="K316" t="str">
            <v>415033036804</v>
          </cell>
          <cell r="M316">
            <v>6781773</v>
          </cell>
        </row>
        <row r="317">
          <cell r="F317">
            <v>800077808</v>
          </cell>
          <cell r="G317" t="str">
            <v>MUZO</v>
          </cell>
          <cell r="H317" t="str">
            <v>800037800</v>
          </cell>
          <cell r="I317" t="str">
            <v>AGRARIO DE COLOMBIA S.A.</v>
          </cell>
          <cell r="J317" t="str">
            <v>AHR</v>
          </cell>
          <cell r="K317" t="str">
            <v>415453004630</v>
          </cell>
          <cell r="M317">
            <v>14534146</v>
          </cell>
        </row>
        <row r="318">
          <cell r="F318">
            <v>891855222</v>
          </cell>
          <cell r="G318" t="str">
            <v>NOBSA</v>
          </cell>
          <cell r="H318" t="str">
            <v>860002964</v>
          </cell>
          <cell r="I318" t="str">
            <v>BANCO DE BOGOTA S. A.</v>
          </cell>
          <cell r="J318" t="str">
            <v>AHR</v>
          </cell>
          <cell r="K318" t="str">
            <v>377007877</v>
          </cell>
          <cell r="M318">
            <v>12847276</v>
          </cell>
        </row>
        <row r="319">
          <cell r="F319">
            <v>800033062</v>
          </cell>
          <cell r="G319" t="str">
            <v>NUEVO COLON</v>
          </cell>
          <cell r="H319" t="str">
            <v>800037800</v>
          </cell>
          <cell r="I319" t="str">
            <v>AGRARIO DE COLOMBIA S.A.</v>
          </cell>
          <cell r="J319" t="str">
            <v>AHR</v>
          </cell>
          <cell r="K319" t="str">
            <v>415473002391</v>
          </cell>
          <cell r="M319">
            <v>7091689</v>
          </cell>
        </row>
        <row r="320">
          <cell r="F320">
            <v>800026156</v>
          </cell>
          <cell r="G320" t="str">
            <v>OICATA</v>
          </cell>
          <cell r="H320" t="str">
            <v>800037800</v>
          </cell>
          <cell r="I320" t="str">
            <v>AGRARIO DE COLOMBIA S.A.</v>
          </cell>
          <cell r="J320" t="str">
            <v>AHR</v>
          </cell>
          <cell r="K320" t="str">
            <v>415033036881</v>
          </cell>
          <cell r="M320">
            <v>2641126</v>
          </cell>
        </row>
        <row r="321">
          <cell r="F321">
            <v>891801362</v>
          </cell>
          <cell r="G321" t="str">
            <v>OTANCHE</v>
          </cell>
          <cell r="H321" t="str">
            <v>800037800</v>
          </cell>
          <cell r="I321" t="str">
            <v>AGRARIO DE COLOMBIA S.A.</v>
          </cell>
          <cell r="J321" t="str">
            <v>AHR</v>
          </cell>
          <cell r="K321" t="str">
            <v>415523003963</v>
          </cell>
          <cell r="M321">
            <v>14438981</v>
          </cell>
        </row>
        <row r="322">
          <cell r="F322">
            <v>800028461</v>
          </cell>
          <cell r="G322" t="str">
            <v>PACHAVITA</v>
          </cell>
          <cell r="H322" t="str">
            <v>860002964</v>
          </cell>
          <cell r="I322" t="str">
            <v>BANCO DE BOGOTA S. A.</v>
          </cell>
          <cell r="J322" t="str">
            <v>CRR</v>
          </cell>
          <cell r="K322" t="str">
            <v>336024781</v>
          </cell>
          <cell r="M322">
            <v>1980019</v>
          </cell>
        </row>
        <row r="323">
          <cell r="F323">
            <v>800049508</v>
          </cell>
          <cell r="G323" t="str">
            <v>PAEZ</v>
          </cell>
          <cell r="H323" t="str">
            <v>800037800</v>
          </cell>
          <cell r="I323" t="str">
            <v>AGRARIO DE COLOMBIA S.A.</v>
          </cell>
          <cell r="J323" t="str">
            <v>AHR</v>
          </cell>
          <cell r="K323" t="str">
            <v>415533000891</v>
          </cell>
          <cell r="M323">
            <v>4346168</v>
          </cell>
        </row>
        <row r="324">
          <cell r="F324">
            <v>891801240</v>
          </cell>
          <cell r="G324" t="str">
            <v>PAIPA</v>
          </cell>
          <cell r="H324" t="str">
            <v>800037800</v>
          </cell>
          <cell r="I324" t="str">
            <v>AGRARIO DE COLOMBIA S.A.</v>
          </cell>
          <cell r="J324" t="str">
            <v>AHR</v>
          </cell>
          <cell r="K324" t="str">
            <v>415113013287</v>
          </cell>
          <cell r="M324">
            <v>34166195</v>
          </cell>
        </row>
        <row r="325">
          <cell r="F325">
            <v>800065593</v>
          </cell>
          <cell r="G325" t="str">
            <v>PAJARITO</v>
          </cell>
          <cell r="H325" t="str">
            <v>800037800</v>
          </cell>
          <cell r="I325" t="str">
            <v>AGRARIO DE COLOMBIA S.A.</v>
          </cell>
          <cell r="J325" t="str">
            <v>AHR</v>
          </cell>
          <cell r="K325" t="str">
            <v>415543002955</v>
          </cell>
          <cell r="M325">
            <v>2899739</v>
          </cell>
        </row>
        <row r="326">
          <cell r="F326">
            <v>800012628</v>
          </cell>
          <cell r="G326" t="str">
            <v>PANQUEBA</v>
          </cell>
          <cell r="H326" t="str">
            <v>800037800</v>
          </cell>
          <cell r="I326" t="str">
            <v>AGRARIO DE COLOMBIA S.A.</v>
          </cell>
          <cell r="J326" t="str">
            <v>AHR</v>
          </cell>
          <cell r="K326" t="str">
            <v>415243003501</v>
          </cell>
          <cell r="M326">
            <v>2442655</v>
          </cell>
        </row>
        <row r="327">
          <cell r="F327">
            <v>891801368</v>
          </cell>
          <cell r="G327" t="str">
            <v>PAUNA</v>
          </cell>
          <cell r="H327" t="str">
            <v>800037800</v>
          </cell>
          <cell r="I327" t="str">
            <v>AGRARIO DE COLOMBIA S.A.</v>
          </cell>
          <cell r="J327" t="str">
            <v>AHR</v>
          </cell>
          <cell r="K327" t="str">
            <v>415553005332</v>
          </cell>
          <cell r="M327">
            <v>11895611</v>
          </cell>
        </row>
        <row r="328">
          <cell r="F328">
            <v>800065411</v>
          </cell>
          <cell r="G328" t="str">
            <v>PAYA</v>
          </cell>
          <cell r="H328" t="str">
            <v>800037800</v>
          </cell>
          <cell r="I328" t="str">
            <v>AGRARIO DE COLOMBIA S.A.</v>
          </cell>
          <cell r="J328" t="str">
            <v>AHR</v>
          </cell>
          <cell r="K328" t="str">
            <v>415163015361</v>
          </cell>
          <cell r="M328">
            <v>6604854</v>
          </cell>
        </row>
        <row r="329">
          <cell r="F329">
            <v>891855015</v>
          </cell>
          <cell r="G329" t="str">
            <v>PAZ DE RIO</v>
          </cell>
          <cell r="H329" t="str">
            <v>800037800</v>
          </cell>
          <cell r="I329" t="str">
            <v>AGRARIO DE COLOMBIA S.A.</v>
          </cell>
          <cell r="J329" t="str">
            <v>AHR</v>
          </cell>
          <cell r="K329" t="str">
            <v>415053001764</v>
          </cell>
          <cell r="M329">
            <v>3590703</v>
          </cell>
        </row>
        <row r="330">
          <cell r="F330">
            <v>891856464</v>
          </cell>
          <cell r="G330" t="str">
            <v>PESCA</v>
          </cell>
          <cell r="H330" t="str">
            <v>800037800</v>
          </cell>
          <cell r="I330" t="str">
            <v>AGRARIO DE COLOMBIA S.A.</v>
          </cell>
          <cell r="J330" t="str">
            <v>AHR</v>
          </cell>
          <cell r="K330" t="str">
            <v>415563001548</v>
          </cell>
          <cell r="M330">
            <v>9050678</v>
          </cell>
        </row>
        <row r="331">
          <cell r="F331">
            <v>800066389</v>
          </cell>
          <cell r="G331" t="str">
            <v>PISBA</v>
          </cell>
          <cell r="H331" t="str">
            <v>800037800</v>
          </cell>
          <cell r="I331" t="str">
            <v>AGRARIO DE COLOMBIA S.A.</v>
          </cell>
          <cell r="J331" t="str">
            <v>AHR</v>
          </cell>
          <cell r="K331" t="str">
            <v>415163015353</v>
          </cell>
          <cell r="M331">
            <v>3533307</v>
          </cell>
        </row>
        <row r="332">
          <cell r="F332">
            <v>891800466</v>
          </cell>
          <cell r="G332" t="str">
            <v>PUERTO BOYACA</v>
          </cell>
          <cell r="H332" t="str">
            <v>860003020</v>
          </cell>
          <cell r="I332" t="str">
            <v>BANCO BBVA S.A.</v>
          </cell>
          <cell r="J332" t="str">
            <v>CRR</v>
          </cell>
          <cell r="K332" t="str">
            <v>0731000100002234</v>
          </cell>
          <cell r="M332">
            <v>68701379</v>
          </cell>
        </row>
        <row r="333">
          <cell r="F333">
            <v>800029513</v>
          </cell>
          <cell r="G333" t="str">
            <v>QUIPAMA</v>
          </cell>
          <cell r="H333" t="str">
            <v>890903938</v>
          </cell>
          <cell r="I333" t="str">
            <v>BANCOLOMBIA S.A.</v>
          </cell>
          <cell r="J333" t="str">
            <v>CRR</v>
          </cell>
          <cell r="K333" t="str">
            <v>35208320397</v>
          </cell>
          <cell r="M333">
            <v>10173665</v>
          </cell>
        </row>
        <row r="334">
          <cell r="F334">
            <v>891801280</v>
          </cell>
          <cell r="G334" t="str">
            <v>RAMIRIQUI</v>
          </cell>
          <cell r="H334" t="str">
            <v>860002964</v>
          </cell>
          <cell r="I334" t="str">
            <v>BANCO DE BOGOTA S. A.</v>
          </cell>
          <cell r="J334" t="str">
            <v>CRR</v>
          </cell>
          <cell r="K334" t="str">
            <v>585004997</v>
          </cell>
          <cell r="M334">
            <v>10708363</v>
          </cell>
        </row>
        <row r="335">
          <cell r="F335">
            <v>891801244</v>
          </cell>
          <cell r="G335" t="str">
            <v>RAQUIRA</v>
          </cell>
          <cell r="H335" t="str">
            <v>860002964</v>
          </cell>
          <cell r="I335" t="str">
            <v>BANCO DE BOGOTA S. A.</v>
          </cell>
          <cell r="J335" t="str">
            <v>CRR</v>
          </cell>
          <cell r="K335" t="str">
            <v>268051125</v>
          </cell>
          <cell r="M335">
            <v>10870552</v>
          </cell>
        </row>
        <row r="336">
          <cell r="F336">
            <v>891801770</v>
          </cell>
          <cell r="G336" t="str">
            <v>RONDON</v>
          </cell>
          <cell r="H336" t="str">
            <v>860034313</v>
          </cell>
          <cell r="I336" t="str">
            <v>BANCO DAVIVIENDA S.A.</v>
          </cell>
          <cell r="J336" t="str">
            <v>CRR</v>
          </cell>
          <cell r="K336" t="str">
            <v>371081969</v>
          </cell>
          <cell r="M336">
            <v>1999834</v>
          </cell>
        </row>
        <row r="337">
          <cell r="F337">
            <v>800028517</v>
          </cell>
          <cell r="G337" t="str">
            <v>SABOYA</v>
          </cell>
          <cell r="H337" t="str">
            <v>800037800</v>
          </cell>
          <cell r="I337" t="str">
            <v>AGRARIO DE COLOMBIA S.A.</v>
          </cell>
          <cell r="J337" t="str">
            <v>AHR</v>
          </cell>
          <cell r="K337" t="str">
            <v>415673003554</v>
          </cell>
          <cell r="M337">
            <v>15482621</v>
          </cell>
        </row>
        <row r="338">
          <cell r="F338">
            <v>800019846</v>
          </cell>
          <cell r="G338" t="str">
            <v>SACHICA</v>
          </cell>
          <cell r="H338" t="str">
            <v>860007738</v>
          </cell>
          <cell r="I338" t="str">
            <v>BANCO POPULAR S. A.</v>
          </cell>
          <cell r="J338" t="str">
            <v>CRR</v>
          </cell>
          <cell r="K338" t="str">
            <v>251020467</v>
          </cell>
          <cell r="M338">
            <v>6386217</v>
          </cell>
        </row>
        <row r="339">
          <cell r="F339">
            <v>800016757</v>
          </cell>
          <cell r="G339" t="str">
            <v>SAMACA</v>
          </cell>
          <cell r="H339" t="str">
            <v>860034313</v>
          </cell>
          <cell r="I339" t="str">
            <v>BANCO DAVIVIENDA S.A.</v>
          </cell>
          <cell r="J339" t="str">
            <v>CRR</v>
          </cell>
          <cell r="K339" t="str">
            <v>372013425</v>
          </cell>
          <cell r="M339">
            <v>27141643</v>
          </cell>
        </row>
        <row r="340">
          <cell r="F340">
            <v>891801282</v>
          </cell>
          <cell r="G340" t="str">
            <v>SAN EDUARDO</v>
          </cell>
          <cell r="H340" t="str">
            <v>860034313</v>
          </cell>
          <cell r="I340" t="str">
            <v>BANCO DAVIVIENDA S.A.</v>
          </cell>
          <cell r="J340" t="str">
            <v>CRR</v>
          </cell>
          <cell r="K340" t="str">
            <v>283019404</v>
          </cell>
          <cell r="M340">
            <v>1776348</v>
          </cell>
        </row>
        <row r="341">
          <cell r="F341">
            <v>800083233</v>
          </cell>
          <cell r="G341" t="str">
            <v>SAN JOSE DE PARE</v>
          </cell>
          <cell r="H341" t="str">
            <v>800037800</v>
          </cell>
          <cell r="I341" t="str">
            <v>AGRARIO DE COLOMBIA S.A.</v>
          </cell>
          <cell r="J341" t="str">
            <v>AHR</v>
          </cell>
          <cell r="K341" t="str">
            <v>415693002228</v>
          </cell>
          <cell r="M341">
            <v>5663344</v>
          </cell>
        </row>
        <row r="342">
          <cell r="F342">
            <v>891802151</v>
          </cell>
          <cell r="G342" t="str">
            <v>SAN LUIS DE GACENO</v>
          </cell>
          <cell r="H342" t="str">
            <v>800037800</v>
          </cell>
          <cell r="I342" t="str">
            <v>AGRARIO DE COLOMBIA S.A.</v>
          </cell>
          <cell r="J342" t="str">
            <v>AHR</v>
          </cell>
          <cell r="K342" t="str">
            <v>415703006359</v>
          </cell>
          <cell r="M342">
            <v>5857363</v>
          </cell>
        </row>
        <row r="343">
          <cell r="F343">
            <v>891857821</v>
          </cell>
          <cell r="G343" t="str">
            <v>SAN MATEO</v>
          </cell>
          <cell r="H343" t="str">
            <v>800037800</v>
          </cell>
          <cell r="I343" t="str">
            <v>AGRARIO DE COLOMBIA S.A.</v>
          </cell>
          <cell r="J343" t="str">
            <v>AHR</v>
          </cell>
          <cell r="K343" t="str">
            <v>415713001347</v>
          </cell>
          <cell r="M343">
            <v>6463835</v>
          </cell>
        </row>
        <row r="344">
          <cell r="F344">
            <v>891801286</v>
          </cell>
          <cell r="G344" t="str">
            <v>SAN MIGUEL DE SEMA</v>
          </cell>
          <cell r="H344" t="str">
            <v>860003020</v>
          </cell>
          <cell r="I344" t="str">
            <v>BANCO BBVA S.A.</v>
          </cell>
          <cell r="J344" t="str">
            <v>CRR</v>
          </cell>
          <cell r="K344" t="str">
            <v>512009275</v>
          </cell>
          <cell r="M344">
            <v>4613903</v>
          </cell>
        </row>
        <row r="345">
          <cell r="F345">
            <v>891801369</v>
          </cell>
          <cell r="G345" t="str">
            <v>SAN PABLO DE BORBUR</v>
          </cell>
          <cell r="H345" t="str">
            <v>860034313</v>
          </cell>
          <cell r="I345" t="str">
            <v>BANCO DAVIVIENDA S.A.</v>
          </cell>
          <cell r="J345" t="str">
            <v>CRR</v>
          </cell>
          <cell r="K345" t="str">
            <v>373035286</v>
          </cell>
          <cell r="M345">
            <v>12334515</v>
          </cell>
        </row>
        <row r="346">
          <cell r="F346">
            <v>800020733</v>
          </cell>
          <cell r="G346" t="str">
            <v>SANTANA</v>
          </cell>
          <cell r="H346" t="str">
            <v>860007738</v>
          </cell>
          <cell r="I346" t="str">
            <v>BANCO POPULAR S. A.</v>
          </cell>
          <cell r="J346" t="str">
            <v>CRR</v>
          </cell>
          <cell r="K346" t="str">
            <v>110492020540</v>
          </cell>
          <cell r="M346">
            <v>10144793</v>
          </cell>
        </row>
        <row r="347">
          <cell r="F347">
            <v>800029386</v>
          </cell>
          <cell r="G347" t="str">
            <v>SANTA MARIA</v>
          </cell>
          <cell r="H347" t="str">
            <v>800037800</v>
          </cell>
          <cell r="I347" t="str">
            <v>AGRARIO DE COLOMBIA S.A.</v>
          </cell>
          <cell r="J347" t="str">
            <v>AHR</v>
          </cell>
          <cell r="K347" t="str">
            <v>415343011771</v>
          </cell>
          <cell r="M347">
            <v>4085454</v>
          </cell>
        </row>
        <row r="348">
          <cell r="F348">
            <v>800039213</v>
          </cell>
          <cell r="G348" t="str">
            <v>SANTA ROSA DE VITERBO</v>
          </cell>
          <cell r="H348" t="str">
            <v>860002964</v>
          </cell>
          <cell r="I348" t="str">
            <v>BANCO DE BOGOTA S. A.</v>
          </cell>
          <cell r="J348" t="str">
            <v>CRR</v>
          </cell>
          <cell r="K348" t="str">
            <v>576019764</v>
          </cell>
          <cell r="M348">
            <v>10693215</v>
          </cell>
        </row>
        <row r="349">
          <cell r="F349">
            <v>800099651</v>
          </cell>
          <cell r="G349" t="str">
            <v>SANTA SOFIA</v>
          </cell>
          <cell r="H349" t="str">
            <v>800037800</v>
          </cell>
          <cell r="I349" t="str">
            <v>AGRARIO DE COLOMBIA S.A.</v>
          </cell>
          <cell r="J349" t="str">
            <v>AHR</v>
          </cell>
          <cell r="K349" t="str">
            <v>415743006254</v>
          </cell>
          <cell r="M349">
            <v>4457629</v>
          </cell>
        </row>
        <row r="350">
          <cell r="F350">
            <v>800050791</v>
          </cell>
          <cell r="G350" t="str">
            <v>SATIVANORTE</v>
          </cell>
          <cell r="H350" t="str">
            <v>800037800</v>
          </cell>
          <cell r="I350" t="str">
            <v>AGRARIO DE COLOMBIA S.A.</v>
          </cell>
          <cell r="J350" t="str">
            <v>AHR</v>
          </cell>
          <cell r="K350" t="str">
            <v>415753001651</v>
          </cell>
          <cell r="M350">
            <v>2863260</v>
          </cell>
        </row>
        <row r="351">
          <cell r="F351">
            <v>800099441</v>
          </cell>
          <cell r="G351" t="str">
            <v>SATIVASUR</v>
          </cell>
          <cell r="H351" t="str">
            <v>860034313</v>
          </cell>
          <cell r="I351" t="str">
            <v>BANCO DAVIVIENDA S.A.</v>
          </cell>
          <cell r="J351" t="str">
            <v>CRR</v>
          </cell>
          <cell r="K351" t="str">
            <v>176066751</v>
          </cell>
          <cell r="M351">
            <v>1256850</v>
          </cell>
        </row>
        <row r="352">
          <cell r="F352">
            <v>891801911</v>
          </cell>
          <cell r="G352" t="str">
            <v>SIACHOQUE</v>
          </cell>
          <cell r="H352" t="str">
            <v>860003020</v>
          </cell>
          <cell r="I352" t="str">
            <v>BANCO BBVA S.A.</v>
          </cell>
          <cell r="J352" t="str">
            <v>CRR</v>
          </cell>
          <cell r="K352" t="str">
            <v>914004270</v>
          </cell>
          <cell r="M352">
            <v>12363682</v>
          </cell>
        </row>
        <row r="353">
          <cell r="F353">
            <v>891855016</v>
          </cell>
          <cell r="G353" t="str">
            <v>SOATA</v>
          </cell>
          <cell r="H353" t="str">
            <v>800037800</v>
          </cell>
          <cell r="I353" t="str">
            <v>AGRARIO DE COLOMBIA S.A.</v>
          </cell>
          <cell r="J353" t="str">
            <v>AHR</v>
          </cell>
          <cell r="K353" t="str">
            <v>415763008105</v>
          </cell>
          <cell r="M353">
            <v>10356284</v>
          </cell>
        </row>
        <row r="354">
          <cell r="F354">
            <v>800026911</v>
          </cell>
          <cell r="G354" t="str">
            <v>SOCOTA</v>
          </cell>
          <cell r="H354" t="str">
            <v>800037800</v>
          </cell>
          <cell r="I354" t="str">
            <v>AGRARIO DE COLOMBIA S.A.</v>
          </cell>
          <cell r="J354" t="str">
            <v>AHR</v>
          </cell>
          <cell r="K354" t="str">
            <v>415773001036</v>
          </cell>
          <cell r="M354">
            <v>15914543</v>
          </cell>
        </row>
        <row r="355">
          <cell r="F355">
            <v>800099210</v>
          </cell>
          <cell r="G355" t="str">
            <v>SOCHA</v>
          </cell>
          <cell r="H355" t="str">
            <v>800037800</v>
          </cell>
          <cell r="I355" t="str">
            <v>AGRARIO DE COLOMBIA S.A.</v>
          </cell>
          <cell r="J355" t="str">
            <v>AHR</v>
          </cell>
          <cell r="K355" t="str">
            <v>415783004807</v>
          </cell>
          <cell r="M355">
            <v>12034716</v>
          </cell>
        </row>
        <row r="356">
          <cell r="F356">
            <v>800029826</v>
          </cell>
          <cell r="G356" t="str">
            <v>SOMONDOCO</v>
          </cell>
          <cell r="H356" t="str">
            <v>800037800</v>
          </cell>
          <cell r="I356" t="str">
            <v>AGRARIO DE COLOMBIA S.A.</v>
          </cell>
          <cell r="J356" t="str">
            <v>AHR</v>
          </cell>
          <cell r="K356" t="str">
            <v>415793001628</v>
          </cell>
          <cell r="M356">
            <v>2874030</v>
          </cell>
        </row>
        <row r="357">
          <cell r="F357">
            <v>800019277</v>
          </cell>
          <cell r="G357" t="str">
            <v>SORA</v>
          </cell>
          <cell r="H357" t="str">
            <v>860002964</v>
          </cell>
          <cell r="I357" t="str">
            <v>BANCO DE BOGOTA S. A.</v>
          </cell>
          <cell r="J357" t="str">
            <v>CRR</v>
          </cell>
          <cell r="K357" t="str">
            <v>616115077</v>
          </cell>
          <cell r="M357">
            <v>4339260</v>
          </cell>
        </row>
        <row r="358">
          <cell r="F358">
            <v>891801061</v>
          </cell>
          <cell r="G358" t="str">
            <v>SOTAQUIRA</v>
          </cell>
          <cell r="H358" t="str">
            <v>800037800</v>
          </cell>
          <cell r="I358" t="str">
            <v>AGRARIO DE COLOMBIA S.A.</v>
          </cell>
          <cell r="J358" t="str">
            <v>AHR</v>
          </cell>
          <cell r="K358" t="str">
            <v>415803004663</v>
          </cell>
          <cell r="M358">
            <v>10648776</v>
          </cell>
        </row>
        <row r="359">
          <cell r="F359">
            <v>800015909</v>
          </cell>
          <cell r="G359" t="str">
            <v>SORACA</v>
          </cell>
          <cell r="H359" t="str">
            <v>890300279</v>
          </cell>
          <cell r="I359" t="str">
            <v>BANCO DE OCCIDENTE</v>
          </cell>
          <cell r="J359" t="str">
            <v>AHR</v>
          </cell>
          <cell r="K359" t="str">
            <v>390825891</v>
          </cell>
          <cell r="M359">
            <v>11646219</v>
          </cell>
        </row>
        <row r="360">
          <cell r="F360">
            <v>891856472</v>
          </cell>
          <cell r="G360" t="str">
            <v>SUSACON</v>
          </cell>
          <cell r="H360" t="str">
            <v>800037800</v>
          </cell>
          <cell r="I360" t="str">
            <v>AGRARIO DE COLOMBIA S.A.</v>
          </cell>
          <cell r="J360" t="str">
            <v>AHR</v>
          </cell>
          <cell r="K360" t="str">
            <v>415823001334</v>
          </cell>
          <cell r="M360">
            <v>2159893</v>
          </cell>
        </row>
        <row r="361">
          <cell r="F361">
            <v>800030988</v>
          </cell>
          <cell r="G361" t="str">
            <v>SUTAMARCHAN</v>
          </cell>
          <cell r="H361" t="str">
            <v>800037800</v>
          </cell>
          <cell r="I361" t="str">
            <v>AGRARIO DE COLOMBIA S.A.</v>
          </cell>
          <cell r="J361" t="str">
            <v>AHR</v>
          </cell>
          <cell r="K361" t="str">
            <v>415833010587</v>
          </cell>
          <cell r="M361">
            <v>7852635</v>
          </cell>
        </row>
        <row r="362">
          <cell r="F362">
            <v>800028576</v>
          </cell>
          <cell r="G362" t="str">
            <v>SUTATENZA</v>
          </cell>
          <cell r="H362" t="str">
            <v>860002964</v>
          </cell>
          <cell r="I362" t="str">
            <v>BANCO DE BOGOTA S. A.</v>
          </cell>
          <cell r="J362" t="str">
            <v>CRR</v>
          </cell>
          <cell r="K362" t="str">
            <v>360032619</v>
          </cell>
          <cell r="M362">
            <v>3150273</v>
          </cell>
        </row>
        <row r="363">
          <cell r="F363">
            <v>891856131</v>
          </cell>
          <cell r="G363" t="str">
            <v>TASCO</v>
          </cell>
          <cell r="H363" t="str">
            <v>860002964</v>
          </cell>
          <cell r="I363" t="str">
            <v>BANCO DE BOGOTA S. A.</v>
          </cell>
          <cell r="J363" t="str">
            <v>CRR</v>
          </cell>
          <cell r="K363" t="str">
            <v>596087940</v>
          </cell>
          <cell r="M363">
            <v>7212996</v>
          </cell>
        </row>
        <row r="364">
          <cell r="F364">
            <v>800019709</v>
          </cell>
          <cell r="G364" t="str">
            <v>TENZA</v>
          </cell>
          <cell r="H364" t="str">
            <v>800037800</v>
          </cell>
          <cell r="I364" t="str">
            <v>AGRARIO DE COLOMBIA S.A.</v>
          </cell>
          <cell r="J364" t="str">
            <v>AHR</v>
          </cell>
          <cell r="K364" t="str">
            <v>415843006911</v>
          </cell>
          <cell r="M364">
            <v>2969794</v>
          </cell>
        </row>
        <row r="365">
          <cell r="F365">
            <v>891800860</v>
          </cell>
          <cell r="G365" t="str">
            <v>TIBANA</v>
          </cell>
          <cell r="H365" t="str">
            <v>800037800</v>
          </cell>
          <cell r="I365" t="str">
            <v>AGRARIO DE COLOMBIA S.A.</v>
          </cell>
          <cell r="J365" t="str">
            <v>AHR</v>
          </cell>
          <cell r="K365" t="str">
            <v>415853006136</v>
          </cell>
          <cell r="M365">
            <v>10919095</v>
          </cell>
        </row>
        <row r="366">
          <cell r="F366">
            <v>891855361</v>
          </cell>
          <cell r="G366" t="str">
            <v>TIBASOSA</v>
          </cell>
          <cell r="H366" t="str">
            <v>860002964</v>
          </cell>
          <cell r="I366" t="str">
            <v>BANCO DE BOGOTA S. A.</v>
          </cell>
          <cell r="J366" t="str">
            <v>CRR</v>
          </cell>
          <cell r="K366" t="str">
            <v>596347187</v>
          </cell>
          <cell r="M366">
            <v>10588886</v>
          </cell>
        </row>
        <row r="367">
          <cell r="F367">
            <v>800028436</v>
          </cell>
          <cell r="G367" t="str">
            <v>TINJACA</v>
          </cell>
          <cell r="H367" t="str">
            <v>860002964</v>
          </cell>
          <cell r="I367" t="str">
            <v>BANCO DE BOGOTA S. A.</v>
          </cell>
          <cell r="J367" t="str">
            <v>CRR</v>
          </cell>
          <cell r="K367" t="str">
            <v>268051042</v>
          </cell>
          <cell r="M367">
            <v>4068636</v>
          </cell>
        </row>
        <row r="368">
          <cell r="F368">
            <v>800099187</v>
          </cell>
          <cell r="G368" t="str">
            <v>TIPACOQUE</v>
          </cell>
          <cell r="H368" t="str">
            <v>860002964</v>
          </cell>
          <cell r="I368" t="str">
            <v>BANCO DE BOGOTA S. A.</v>
          </cell>
          <cell r="J368" t="str">
            <v>AHR</v>
          </cell>
          <cell r="K368" t="str">
            <v>576489280</v>
          </cell>
          <cell r="M368">
            <v>5506228</v>
          </cell>
        </row>
        <row r="369">
          <cell r="F369">
            <v>800099642</v>
          </cell>
          <cell r="G369" t="str">
            <v>TOCA</v>
          </cell>
          <cell r="H369" t="str">
            <v>800037800</v>
          </cell>
          <cell r="I369" t="str">
            <v>AGRARIO DE COLOMBIA S.A.</v>
          </cell>
          <cell r="J369" t="str">
            <v>AHR</v>
          </cell>
          <cell r="K369" t="str">
            <v>415873003966</v>
          </cell>
          <cell r="M369">
            <v>13326203</v>
          </cell>
        </row>
        <row r="370">
          <cell r="F370">
            <v>800062255</v>
          </cell>
          <cell r="G370" t="str">
            <v>TOGUI</v>
          </cell>
          <cell r="H370" t="str">
            <v>800037800</v>
          </cell>
          <cell r="I370" t="str">
            <v>AGRARIO DE COLOMBIA S.A.</v>
          </cell>
          <cell r="J370" t="str">
            <v>AHR</v>
          </cell>
          <cell r="K370" t="str">
            <v>415883002623</v>
          </cell>
          <cell r="M370">
            <v>8340341</v>
          </cell>
        </row>
        <row r="371">
          <cell r="F371">
            <v>891856625</v>
          </cell>
          <cell r="G371" t="str">
            <v>TOPAGA</v>
          </cell>
          <cell r="H371" t="str">
            <v>860002964</v>
          </cell>
          <cell r="I371" t="str">
            <v>BANCO DE BOGOTA S. A.</v>
          </cell>
          <cell r="J371" t="str">
            <v>CRR</v>
          </cell>
          <cell r="K371" t="str">
            <v>596087817</v>
          </cell>
          <cell r="M371">
            <v>5182069</v>
          </cell>
        </row>
        <row r="372">
          <cell r="F372">
            <v>800012635</v>
          </cell>
          <cell r="G372" t="str">
            <v>TOTA</v>
          </cell>
          <cell r="H372" t="str">
            <v>860002964</v>
          </cell>
          <cell r="I372" t="str">
            <v>BANCO DE BOGOTA S. A.</v>
          </cell>
          <cell r="J372" t="str">
            <v>CRR</v>
          </cell>
          <cell r="K372" t="str">
            <v>596087890</v>
          </cell>
          <cell r="M372">
            <v>7557580</v>
          </cell>
        </row>
        <row r="373">
          <cell r="F373">
            <v>800099639</v>
          </cell>
          <cell r="G373" t="str">
            <v>TUNUNGUA</v>
          </cell>
          <cell r="H373" t="str">
            <v>890903938</v>
          </cell>
          <cell r="I373" t="str">
            <v>BANCOLOMBIA S.A.</v>
          </cell>
          <cell r="J373" t="str">
            <v>CRR</v>
          </cell>
          <cell r="K373" t="str">
            <v>35208322843</v>
          </cell>
          <cell r="M373">
            <v>3163169</v>
          </cell>
        </row>
        <row r="374">
          <cell r="F374">
            <v>891801787</v>
          </cell>
          <cell r="G374" t="str">
            <v>TURMEQUE</v>
          </cell>
          <cell r="H374" t="str">
            <v>800037800</v>
          </cell>
          <cell r="I374" t="str">
            <v>AGRARIO DE COLOMBIA S.A.</v>
          </cell>
          <cell r="J374" t="str">
            <v>AHR</v>
          </cell>
          <cell r="K374" t="str">
            <v>415893004403</v>
          </cell>
          <cell r="M374">
            <v>10430564</v>
          </cell>
        </row>
        <row r="375">
          <cell r="F375">
            <v>800027292</v>
          </cell>
          <cell r="G375" t="str">
            <v>TUTA</v>
          </cell>
          <cell r="H375" t="str">
            <v>800037800</v>
          </cell>
          <cell r="I375" t="str">
            <v>AGRARIO DE COLOMBIA S.A.</v>
          </cell>
          <cell r="J375" t="str">
            <v>AHR</v>
          </cell>
          <cell r="K375" t="str">
            <v>415903005497</v>
          </cell>
          <cell r="M375">
            <v>15312694</v>
          </cell>
        </row>
        <row r="376">
          <cell r="F376">
            <v>800099635</v>
          </cell>
          <cell r="G376" t="str">
            <v>TUTAZA</v>
          </cell>
          <cell r="H376" t="str">
            <v>800037800</v>
          </cell>
          <cell r="I376" t="str">
            <v>AGRARIO DE COLOMBIA S.A.</v>
          </cell>
          <cell r="J376" t="str">
            <v>AHR</v>
          </cell>
          <cell r="K376" t="str">
            <v>415043002789</v>
          </cell>
          <cell r="M376">
            <v>2489818</v>
          </cell>
        </row>
        <row r="377">
          <cell r="F377">
            <v>800099631</v>
          </cell>
          <cell r="G377" t="str">
            <v>UMBITA</v>
          </cell>
          <cell r="H377" t="str">
            <v>800037800</v>
          </cell>
          <cell r="I377" t="str">
            <v>AGRARIO DE COLOMBIA S.A.</v>
          </cell>
          <cell r="J377" t="str">
            <v>AHR</v>
          </cell>
          <cell r="K377" t="str">
            <v>415923000866</v>
          </cell>
          <cell r="M377">
            <v>8697403</v>
          </cell>
        </row>
        <row r="378">
          <cell r="F378">
            <v>891800986</v>
          </cell>
          <cell r="G378" t="str">
            <v>VENTAQUEMADA</v>
          </cell>
          <cell r="H378" t="str">
            <v>800037800</v>
          </cell>
          <cell r="I378" t="str">
            <v>AGRARIO DE COLOMBIA S.A.</v>
          </cell>
          <cell r="J378" t="str">
            <v>AHR</v>
          </cell>
          <cell r="K378" t="str">
            <v>415933007176</v>
          </cell>
          <cell r="M378">
            <v>15661749</v>
          </cell>
        </row>
        <row r="379">
          <cell r="F379">
            <v>891801347</v>
          </cell>
          <cell r="G379" t="str">
            <v>VIRACACHA</v>
          </cell>
          <cell r="H379" t="str">
            <v>800037800</v>
          </cell>
          <cell r="I379" t="str">
            <v>AGRARIO DE COLOMBIA S.A.</v>
          </cell>
          <cell r="J379" t="str">
            <v>AHR</v>
          </cell>
          <cell r="K379" t="str">
            <v>415633012690</v>
          </cell>
          <cell r="M379">
            <v>2623567</v>
          </cell>
        </row>
        <row r="380">
          <cell r="F380">
            <v>891802106</v>
          </cell>
          <cell r="G380" t="str">
            <v>ZETAQUIRA</v>
          </cell>
          <cell r="H380" t="str">
            <v>800037800</v>
          </cell>
          <cell r="I380" t="str">
            <v>AGRARIO DE COLOMBIA S.A.</v>
          </cell>
          <cell r="J380" t="str">
            <v>AHR</v>
          </cell>
          <cell r="K380" t="str">
            <v>415953001638</v>
          </cell>
          <cell r="M380">
            <v>6772751</v>
          </cell>
        </row>
        <row r="381">
          <cell r="F381">
            <v>890801132</v>
          </cell>
          <cell r="G381" t="str">
            <v>AGUADAS</v>
          </cell>
          <cell r="H381" t="str">
            <v>890903938</v>
          </cell>
          <cell r="I381" t="str">
            <v>BANCOLOMBIA S.A.</v>
          </cell>
          <cell r="J381" t="str">
            <v>CRR</v>
          </cell>
          <cell r="K381" t="str">
            <v>64308284660</v>
          </cell>
          <cell r="M381">
            <v>27865323</v>
          </cell>
        </row>
        <row r="382">
          <cell r="F382">
            <v>890801139</v>
          </cell>
          <cell r="G382" t="str">
            <v>ANSERMA</v>
          </cell>
          <cell r="H382" t="str">
            <v>890903938</v>
          </cell>
          <cell r="I382" t="str">
            <v>BANCOLOMBIA S.A.</v>
          </cell>
          <cell r="J382" t="str">
            <v>CRR</v>
          </cell>
          <cell r="K382" t="str">
            <v>70808271199</v>
          </cell>
          <cell r="M382">
            <v>37575281</v>
          </cell>
        </row>
        <row r="383">
          <cell r="F383">
            <v>890801142</v>
          </cell>
          <cell r="G383" t="str">
            <v>ARANZAZU</v>
          </cell>
          <cell r="H383" t="str">
            <v>860034313</v>
          </cell>
          <cell r="I383" t="str">
            <v>BANCO DAVIVIENDA S.A.</v>
          </cell>
          <cell r="J383" t="str">
            <v>CRR</v>
          </cell>
          <cell r="K383" t="str">
            <v>326019114</v>
          </cell>
          <cell r="M383">
            <v>12169608</v>
          </cell>
        </row>
        <row r="384">
          <cell r="F384">
            <v>890802650</v>
          </cell>
          <cell r="G384" t="str">
            <v>BELALCAZAR</v>
          </cell>
          <cell r="H384" t="str">
            <v>860034313</v>
          </cell>
          <cell r="I384" t="str">
            <v>BANCO DAVIVIENDA S.A.</v>
          </cell>
          <cell r="J384" t="str">
            <v>CRR</v>
          </cell>
          <cell r="K384" t="str">
            <v>077033033</v>
          </cell>
          <cell r="M384">
            <v>14205920</v>
          </cell>
        </row>
        <row r="385">
          <cell r="F385">
            <v>890801133</v>
          </cell>
          <cell r="G385" t="str">
            <v>CHINCHINA</v>
          </cell>
          <cell r="H385" t="str">
            <v>860002964</v>
          </cell>
          <cell r="I385" t="str">
            <v>BANCO DE BOGOTA S. A.</v>
          </cell>
          <cell r="J385" t="str">
            <v>CRR</v>
          </cell>
          <cell r="K385" t="str">
            <v>266035559</v>
          </cell>
          <cell r="M385">
            <v>45861587</v>
          </cell>
        </row>
        <row r="386">
          <cell r="F386">
            <v>890801144</v>
          </cell>
          <cell r="G386" t="str">
            <v>FILADELFIA</v>
          </cell>
          <cell r="H386" t="str">
            <v>860034313</v>
          </cell>
          <cell r="I386" t="str">
            <v>BANCO DAVIVIENDA S.A.</v>
          </cell>
          <cell r="J386" t="str">
            <v>CRR</v>
          </cell>
          <cell r="K386" t="str">
            <v>426005674</v>
          </cell>
          <cell r="M386">
            <v>9413487</v>
          </cell>
        </row>
        <row r="387">
          <cell r="F387">
            <v>890801130</v>
          </cell>
          <cell r="G387" t="str">
            <v>LA DORADA</v>
          </cell>
          <cell r="H387" t="str">
            <v>860002964</v>
          </cell>
          <cell r="I387" t="str">
            <v>BANCO DE BOGOTA S. A.</v>
          </cell>
          <cell r="J387" t="str">
            <v>AHR</v>
          </cell>
          <cell r="K387" t="str">
            <v>390094118</v>
          </cell>
          <cell r="M387">
            <v>78769124</v>
          </cell>
        </row>
        <row r="388">
          <cell r="F388">
            <v>890802795</v>
          </cell>
          <cell r="G388" t="str">
            <v>LA MERCED</v>
          </cell>
          <cell r="H388" t="str">
            <v>800037800</v>
          </cell>
          <cell r="I388" t="str">
            <v>AGRARIO DE COLOMBIA S.A.</v>
          </cell>
          <cell r="J388" t="str">
            <v>AHR</v>
          </cell>
          <cell r="K388" t="str">
            <v>418463003151</v>
          </cell>
          <cell r="M388">
            <v>7154398</v>
          </cell>
        </row>
        <row r="389">
          <cell r="F389">
            <v>890802505</v>
          </cell>
          <cell r="G389" t="str">
            <v>MANZANARES</v>
          </cell>
          <cell r="H389" t="str">
            <v>860034313</v>
          </cell>
          <cell r="I389" t="str">
            <v>BANCO DAVIVIENDA S.A.</v>
          </cell>
          <cell r="J389" t="str">
            <v>AHR</v>
          </cell>
          <cell r="K389" t="str">
            <v>261144943</v>
          </cell>
          <cell r="M389">
            <v>20286685</v>
          </cell>
        </row>
        <row r="390">
          <cell r="F390">
            <v>890801145</v>
          </cell>
          <cell r="G390" t="str">
            <v>MARMATO</v>
          </cell>
          <cell r="H390" t="str">
            <v>800037800</v>
          </cell>
          <cell r="I390" t="str">
            <v>AGRARIO DE COLOMBIA S.A.</v>
          </cell>
          <cell r="J390" t="str">
            <v>AHR</v>
          </cell>
          <cell r="K390" t="str">
            <v>418323001450</v>
          </cell>
          <cell r="M390">
            <v>16947772</v>
          </cell>
        </row>
        <row r="391">
          <cell r="F391">
            <v>890801147</v>
          </cell>
          <cell r="G391" t="str">
            <v>MARQUETALIA</v>
          </cell>
          <cell r="H391" t="str">
            <v>800037800</v>
          </cell>
          <cell r="I391" t="str">
            <v>AGRARIO DE COLOMBIA S.A.</v>
          </cell>
          <cell r="J391" t="str">
            <v>AHR</v>
          </cell>
          <cell r="K391" t="str">
            <v>418333017711</v>
          </cell>
          <cell r="M391">
            <v>19371915</v>
          </cell>
        </row>
        <row r="392">
          <cell r="F392">
            <v>890801146</v>
          </cell>
          <cell r="G392" t="str">
            <v>MARULANDA</v>
          </cell>
          <cell r="H392" t="str">
            <v>800037800</v>
          </cell>
          <cell r="I392" t="str">
            <v>AGRARIO DE COLOMBIA S.A.</v>
          </cell>
          <cell r="J392" t="str">
            <v>AHR</v>
          </cell>
          <cell r="K392" t="str">
            <v>418343001309</v>
          </cell>
          <cell r="M392">
            <v>2085886</v>
          </cell>
        </row>
        <row r="393">
          <cell r="F393">
            <v>890801135</v>
          </cell>
          <cell r="G393" t="str">
            <v>NEIRA</v>
          </cell>
          <cell r="H393" t="str">
            <v>860034313</v>
          </cell>
          <cell r="I393" t="str">
            <v>BANCO DAVIVIENDA S.A.</v>
          </cell>
          <cell r="J393" t="str">
            <v>CRR</v>
          </cell>
          <cell r="K393" t="str">
            <v>257016303</v>
          </cell>
          <cell r="M393">
            <v>25188461</v>
          </cell>
        </row>
        <row r="394">
          <cell r="F394">
            <v>810002963</v>
          </cell>
          <cell r="G394" t="str">
            <v>NORCASIA</v>
          </cell>
          <cell r="H394" t="str">
            <v>800037800</v>
          </cell>
          <cell r="I394" t="str">
            <v>AGRARIO DE COLOMBIA S.A.</v>
          </cell>
          <cell r="J394" t="str">
            <v>AHR</v>
          </cell>
          <cell r="K394" t="str">
            <v>418613001012</v>
          </cell>
          <cell r="M394">
            <v>10099136</v>
          </cell>
        </row>
        <row r="395">
          <cell r="F395">
            <v>890801136</v>
          </cell>
          <cell r="G395" t="str">
            <v>PACORA</v>
          </cell>
          <cell r="H395" t="str">
            <v>860034313</v>
          </cell>
          <cell r="I395" t="str">
            <v>BANCO DAVIVIENDA S.A.</v>
          </cell>
          <cell r="J395" t="str">
            <v>CRR</v>
          </cell>
          <cell r="K395" t="str">
            <v>327020533</v>
          </cell>
          <cell r="M395">
            <v>14771859</v>
          </cell>
        </row>
        <row r="396">
          <cell r="F396">
            <v>890801141</v>
          </cell>
          <cell r="G396" t="str">
            <v>PALESTINA</v>
          </cell>
          <cell r="H396" t="str">
            <v>860034313</v>
          </cell>
          <cell r="I396" t="str">
            <v>BANCO DAVIVIENDA S.A.</v>
          </cell>
          <cell r="J396" t="str">
            <v>CRR</v>
          </cell>
          <cell r="K396" t="str">
            <v>168014124</v>
          </cell>
          <cell r="M396">
            <v>17810416</v>
          </cell>
        </row>
        <row r="397">
          <cell r="F397">
            <v>890801137</v>
          </cell>
          <cell r="G397" t="str">
            <v>PENSILVANIA</v>
          </cell>
          <cell r="H397" t="str">
            <v>860034313</v>
          </cell>
          <cell r="I397" t="str">
            <v>BANCO DAVIVIENDA S.A.</v>
          </cell>
          <cell r="J397" t="str">
            <v>CRR</v>
          </cell>
          <cell r="K397" t="str">
            <v>300018215</v>
          </cell>
          <cell r="M397">
            <v>23562188</v>
          </cell>
        </row>
        <row r="398">
          <cell r="F398">
            <v>890801138</v>
          </cell>
          <cell r="G398" t="str">
            <v>RIOSUCIO</v>
          </cell>
          <cell r="H398" t="str">
            <v>860034313</v>
          </cell>
          <cell r="I398" t="str">
            <v>BANCO DAVIVIENDA S.A.</v>
          </cell>
          <cell r="J398" t="str">
            <v>AHR</v>
          </cell>
          <cell r="K398" t="str">
            <v>319553046</v>
          </cell>
          <cell r="M398">
            <v>65168321</v>
          </cell>
        </row>
        <row r="399">
          <cell r="F399">
            <v>800095461</v>
          </cell>
          <cell r="G399" t="str">
            <v>RISARALDA</v>
          </cell>
          <cell r="H399" t="str">
            <v>800037800</v>
          </cell>
          <cell r="I399" t="str">
            <v>AGRARIO DE COLOMBIA S.A.</v>
          </cell>
          <cell r="J399" t="str">
            <v>AHR</v>
          </cell>
          <cell r="K399" t="str">
            <v>418623004524</v>
          </cell>
          <cell r="M399">
            <v>13040994</v>
          </cell>
        </row>
        <row r="400">
          <cell r="F400">
            <v>890801131</v>
          </cell>
          <cell r="G400" t="str">
            <v>SALAMINA</v>
          </cell>
          <cell r="H400" t="str">
            <v>860034313</v>
          </cell>
          <cell r="I400" t="str">
            <v>BANCO DAVIVIENDA S.A.</v>
          </cell>
          <cell r="J400" t="str">
            <v>CRR</v>
          </cell>
          <cell r="K400" t="str">
            <v>325032274</v>
          </cell>
          <cell r="M400">
            <v>16657389</v>
          </cell>
        </row>
        <row r="401">
          <cell r="F401">
            <v>890801149</v>
          </cell>
          <cell r="G401" t="str">
            <v>SAMANA</v>
          </cell>
          <cell r="H401" t="str">
            <v>800037800</v>
          </cell>
          <cell r="I401" t="str">
            <v>AGRARIO DE COLOMBIA S.A.</v>
          </cell>
          <cell r="J401" t="str">
            <v>AHR</v>
          </cell>
          <cell r="K401" t="str">
            <v>418533020563</v>
          </cell>
          <cell r="M401">
            <v>26734190</v>
          </cell>
        </row>
        <row r="402">
          <cell r="F402">
            <v>810001998</v>
          </cell>
          <cell r="G402" t="str">
            <v>SAN JOSE</v>
          </cell>
          <cell r="H402" t="str">
            <v>800037800</v>
          </cell>
          <cell r="I402" t="str">
            <v>AGRARIO DE COLOMBIA S.A.</v>
          </cell>
          <cell r="J402" t="str">
            <v>AHR</v>
          </cell>
          <cell r="K402" t="str">
            <v>418703001471</v>
          </cell>
          <cell r="M402">
            <v>6322939</v>
          </cell>
        </row>
        <row r="403">
          <cell r="F403">
            <v>890801150</v>
          </cell>
          <cell r="G403" t="str">
            <v>SUPIA</v>
          </cell>
          <cell r="H403" t="str">
            <v>860034313</v>
          </cell>
          <cell r="I403" t="str">
            <v>BANCO DAVIVIENDA S.A.</v>
          </cell>
          <cell r="J403" t="str">
            <v>CRR</v>
          </cell>
          <cell r="K403" t="str">
            <v>321023780</v>
          </cell>
          <cell r="M403">
            <v>37326177</v>
          </cell>
        </row>
        <row r="404">
          <cell r="F404">
            <v>890801151</v>
          </cell>
          <cell r="G404" t="str">
            <v>VICTORIA</v>
          </cell>
          <cell r="H404" t="str">
            <v>860002964</v>
          </cell>
          <cell r="I404" t="str">
            <v>BANCO DE BOGOTA S. A.</v>
          </cell>
          <cell r="J404" t="str">
            <v>CRR</v>
          </cell>
          <cell r="K404" t="str">
            <v>390044550</v>
          </cell>
          <cell r="M404">
            <v>11542145</v>
          </cell>
        </row>
        <row r="405">
          <cell r="F405">
            <v>890801152</v>
          </cell>
          <cell r="G405" t="str">
            <v>VILLAMARIA</v>
          </cell>
          <cell r="H405" t="str">
            <v>860034313</v>
          </cell>
          <cell r="I405" t="str">
            <v>BANCO DAVIVIENDA S.A.</v>
          </cell>
          <cell r="J405" t="str">
            <v>CRR</v>
          </cell>
          <cell r="K405" t="str">
            <v>260016779</v>
          </cell>
          <cell r="M405">
            <v>42523428</v>
          </cell>
        </row>
        <row r="406">
          <cell r="F406">
            <v>800090833</v>
          </cell>
          <cell r="G406" t="str">
            <v>VITERBO</v>
          </cell>
          <cell r="H406" t="str">
            <v>800037800</v>
          </cell>
          <cell r="I406" t="str">
            <v>AGRARIO DE COLOMBIA S.A.</v>
          </cell>
          <cell r="J406" t="str">
            <v>AHR</v>
          </cell>
          <cell r="K406" t="str">
            <v>418553009949</v>
          </cell>
          <cell r="M406">
            <v>12702817</v>
          </cell>
        </row>
        <row r="407">
          <cell r="F407">
            <v>891190431</v>
          </cell>
          <cell r="G407" t="str">
            <v>ALBANIA</v>
          </cell>
          <cell r="H407" t="str">
            <v>800037800</v>
          </cell>
          <cell r="I407" t="str">
            <v>AGRARIO DE COLOMBIA S.A.</v>
          </cell>
          <cell r="J407" t="str">
            <v>AHR</v>
          </cell>
          <cell r="K407" t="str">
            <v>475013004976</v>
          </cell>
          <cell r="M407">
            <v>9542817</v>
          </cell>
        </row>
        <row r="408">
          <cell r="F408">
            <v>800095734</v>
          </cell>
          <cell r="G408" t="str">
            <v>BELEN DE LOS ANDAQUIES</v>
          </cell>
          <cell r="H408" t="str">
            <v>800037800</v>
          </cell>
          <cell r="I408" t="str">
            <v>AGRARIO DE COLOMBIA S.A.</v>
          </cell>
          <cell r="J408" t="str">
            <v>AHR</v>
          </cell>
          <cell r="K408" t="str">
            <v>475103002141</v>
          </cell>
          <cell r="M408">
            <v>20749259</v>
          </cell>
        </row>
        <row r="409">
          <cell r="F409">
            <v>800095754</v>
          </cell>
          <cell r="G409" t="str">
            <v>CARTAGENA DEL CHAIRA</v>
          </cell>
          <cell r="H409" t="str">
            <v>890300279</v>
          </cell>
          <cell r="I409" t="str">
            <v>BANCO DE OCCIDENTE</v>
          </cell>
          <cell r="J409" t="str">
            <v>CRR</v>
          </cell>
          <cell r="K409" t="str">
            <v>500060439</v>
          </cell>
          <cell r="M409">
            <v>93477072</v>
          </cell>
        </row>
        <row r="410">
          <cell r="F410">
            <v>800095757</v>
          </cell>
          <cell r="G410" t="str">
            <v>CURILLO</v>
          </cell>
          <cell r="H410" t="str">
            <v>860003020</v>
          </cell>
          <cell r="I410" t="str">
            <v>BANCO BBVA S.A.</v>
          </cell>
          <cell r="J410" t="str">
            <v>CRR</v>
          </cell>
          <cell r="K410" t="str">
            <v>364003525</v>
          </cell>
          <cell r="M410">
            <v>18339872</v>
          </cell>
        </row>
        <row r="411">
          <cell r="F411">
            <v>800095760</v>
          </cell>
          <cell r="G411" t="str">
            <v>EL DONCELLO</v>
          </cell>
          <cell r="H411" t="str">
            <v>800037800</v>
          </cell>
          <cell r="I411" t="str">
            <v>AGRARIO DE COLOMBIA S.A.</v>
          </cell>
          <cell r="J411" t="str">
            <v>AHR</v>
          </cell>
          <cell r="K411" t="str">
            <v>475203008471</v>
          </cell>
          <cell r="M411">
            <v>33986415</v>
          </cell>
        </row>
        <row r="412">
          <cell r="F412">
            <v>800095763</v>
          </cell>
          <cell r="G412" t="str">
            <v>EL PAUJIL</v>
          </cell>
          <cell r="H412" t="str">
            <v>800037800</v>
          </cell>
          <cell r="I412" t="str">
            <v>AGRARIO DE COLOMBIA S.A.</v>
          </cell>
          <cell r="J412" t="str">
            <v>AHR</v>
          </cell>
          <cell r="K412" t="str">
            <v>475253002229</v>
          </cell>
          <cell r="M412">
            <v>25897489</v>
          </cell>
        </row>
        <row r="413">
          <cell r="F413">
            <v>800095770</v>
          </cell>
          <cell r="G413" t="str">
            <v>LA MONTAÑITA</v>
          </cell>
          <cell r="H413" t="str">
            <v>860002964</v>
          </cell>
          <cell r="I413" t="str">
            <v>BANCO DE BOGOTA S. A.</v>
          </cell>
          <cell r="J413" t="str">
            <v>CRR</v>
          </cell>
          <cell r="K413" t="str">
            <v>312073463</v>
          </cell>
          <cell r="M413">
            <v>32674355</v>
          </cell>
        </row>
        <row r="414">
          <cell r="F414">
            <v>800067452</v>
          </cell>
          <cell r="G414" t="str">
            <v>MILAN</v>
          </cell>
          <cell r="H414" t="str">
            <v>800037800</v>
          </cell>
          <cell r="I414" t="str">
            <v>AGRARIO DE COLOMBIA S.A.</v>
          </cell>
          <cell r="J414" t="str">
            <v>AHR</v>
          </cell>
          <cell r="K414" t="str">
            <v>475453001073</v>
          </cell>
          <cell r="M414">
            <v>29110133</v>
          </cell>
        </row>
        <row r="415">
          <cell r="F415">
            <v>800095773</v>
          </cell>
          <cell r="G415" t="str">
            <v>MORELIA</v>
          </cell>
          <cell r="H415" t="str">
            <v>860002964</v>
          </cell>
          <cell r="I415" t="str">
            <v>BANCO DE BOGOTA S. A.</v>
          </cell>
          <cell r="J415" t="str">
            <v>CRR</v>
          </cell>
          <cell r="K415" t="str">
            <v>312074602</v>
          </cell>
          <cell r="M415">
            <v>6287939</v>
          </cell>
        </row>
        <row r="416">
          <cell r="F416">
            <v>800095775</v>
          </cell>
          <cell r="G416" t="str">
            <v>PUERTO RICO</v>
          </cell>
          <cell r="H416" t="str">
            <v>800037800</v>
          </cell>
          <cell r="I416" t="str">
            <v>AGRARIO DE COLOMBIA S.A.</v>
          </cell>
          <cell r="J416" t="str">
            <v>AHR</v>
          </cell>
          <cell r="K416" t="str">
            <v>475603006206</v>
          </cell>
          <cell r="M416">
            <v>67203712</v>
          </cell>
        </row>
        <row r="417">
          <cell r="F417">
            <v>800095782</v>
          </cell>
          <cell r="G417" t="str">
            <v>SAN JOSE DEL FRAGUA</v>
          </cell>
          <cell r="H417" t="str">
            <v>800037800</v>
          </cell>
          <cell r="I417" t="str">
            <v>AGRARIO DE COLOMBIA S.A.</v>
          </cell>
          <cell r="J417" t="str">
            <v>AHR</v>
          </cell>
          <cell r="K417" t="str">
            <v>475103002158</v>
          </cell>
          <cell r="M417">
            <v>30938483</v>
          </cell>
        </row>
        <row r="418">
          <cell r="F418">
            <v>800095785</v>
          </cell>
          <cell r="G418" t="str">
            <v>SAN VICENTE DEL CAGUAN</v>
          </cell>
          <cell r="H418" t="str">
            <v>890903938</v>
          </cell>
          <cell r="I418" t="str">
            <v>BANCOLOMBIA S.A.</v>
          </cell>
          <cell r="J418" t="str">
            <v>CRR</v>
          </cell>
          <cell r="K418" t="str">
            <v>47395158791</v>
          </cell>
          <cell r="M418">
            <v>153900947</v>
          </cell>
        </row>
        <row r="419">
          <cell r="F419">
            <v>800095786</v>
          </cell>
          <cell r="G419" t="str">
            <v>SOLANO</v>
          </cell>
          <cell r="H419" t="str">
            <v>800037800</v>
          </cell>
          <cell r="I419" t="str">
            <v>AGRARIO DE COLOMBIA S.A.</v>
          </cell>
          <cell r="J419" t="str">
            <v>AHR</v>
          </cell>
          <cell r="K419" t="str">
            <v>475673002518</v>
          </cell>
          <cell r="M419">
            <v>34981214</v>
          </cell>
        </row>
        <row r="420">
          <cell r="F420">
            <v>800095788</v>
          </cell>
          <cell r="G420" t="str">
            <v>SOLITA</v>
          </cell>
          <cell r="H420" t="str">
            <v>890903938</v>
          </cell>
          <cell r="I420" t="str">
            <v>BANCOLOMBIA S.A.</v>
          </cell>
          <cell r="J420" t="str">
            <v>CRR</v>
          </cell>
          <cell r="K420" t="str">
            <v>46608320493</v>
          </cell>
          <cell r="M420">
            <v>14318731</v>
          </cell>
        </row>
        <row r="421">
          <cell r="F421">
            <v>800050407</v>
          </cell>
          <cell r="G421" t="str">
            <v>VALPARAISO</v>
          </cell>
          <cell r="H421" t="str">
            <v>800037800</v>
          </cell>
          <cell r="I421" t="str">
            <v>AGRARIO DE COLOMBIA S.A.</v>
          </cell>
          <cell r="J421" t="str">
            <v>AHR</v>
          </cell>
          <cell r="K421" t="str">
            <v>475803001411</v>
          </cell>
          <cell r="M421">
            <v>13066723</v>
          </cell>
        </row>
        <row r="422">
          <cell r="F422">
            <v>891502664</v>
          </cell>
          <cell r="G422" t="str">
            <v>ALMAGUER</v>
          </cell>
          <cell r="H422" t="str">
            <v>800037800</v>
          </cell>
          <cell r="I422" t="str">
            <v>AGRARIO DE COLOMBIA S.A.</v>
          </cell>
          <cell r="J422" t="str">
            <v>AHR</v>
          </cell>
          <cell r="K422" t="str">
            <v>421713001541</v>
          </cell>
          <cell r="M422">
            <v>27079175</v>
          </cell>
        </row>
        <row r="423">
          <cell r="F423">
            <v>891500725</v>
          </cell>
          <cell r="G423" t="str">
            <v>ARGELIA</v>
          </cell>
          <cell r="H423" t="str">
            <v>800037800</v>
          </cell>
          <cell r="I423" t="str">
            <v>AGRARIO DE COLOMBIA S.A.</v>
          </cell>
          <cell r="J423" t="str">
            <v>AHR</v>
          </cell>
          <cell r="K423" t="str">
            <v>421153005309</v>
          </cell>
          <cell r="M423">
            <v>58845435</v>
          </cell>
        </row>
        <row r="424">
          <cell r="F424">
            <v>891500869</v>
          </cell>
          <cell r="G424" t="str">
            <v>BALBOA</v>
          </cell>
          <cell r="H424" t="str">
            <v>800037800</v>
          </cell>
          <cell r="I424" t="str">
            <v>AGRARIO DE COLOMBIA S.A.</v>
          </cell>
          <cell r="J424" t="str">
            <v>AHR</v>
          </cell>
          <cell r="K424" t="str">
            <v>421033001911</v>
          </cell>
          <cell r="M424">
            <v>37535543</v>
          </cell>
        </row>
        <row r="425">
          <cell r="F425">
            <v>800095961</v>
          </cell>
          <cell r="G425" t="str">
            <v>BOLIVAR</v>
          </cell>
          <cell r="H425" t="str">
            <v>800037800</v>
          </cell>
          <cell r="I425" t="str">
            <v>AGRARIO DE COLOMBIA S.A.</v>
          </cell>
          <cell r="J425" t="str">
            <v>AHR</v>
          </cell>
          <cell r="K425" t="str">
            <v>421043000506</v>
          </cell>
          <cell r="M425">
            <v>51583789</v>
          </cell>
        </row>
        <row r="426">
          <cell r="F426">
            <v>891502307</v>
          </cell>
          <cell r="G426" t="str">
            <v>BUENOS AIRES</v>
          </cell>
          <cell r="H426" t="str">
            <v>800037800</v>
          </cell>
          <cell r="I426" t="str">
            <v>AGRARIO DE COLOMBIA S.A.</v>
          </cell>
          <cell r="J426" t="str">
            <v>AHR</v>
          </cell>
          <cell r="K426" t="str">
            <v>421283001704</v>
          </cell>
          <cell r="M426">
            <v>43589047</v>
          </cell>
        </row>
        <row r="427">
          <cell r="F427">
            <v>891500864</v>
          </cell>
          <cell r="G427" t="str">
            <v>CAJIBIO</v>
          </cell>
          <cell r="H427" t="str">
            <v>800037800</v>
          </cell>
          <cell r="I427" t="str">
            <v>AGRARIO DE COLOMBIA S.A.</v>
          </cell>
          <cell r="J427" t="str">
            <v>AHR</v>
          </cell>
          <cell r="K427" t="str">
            <v>421053000644</v>
          </cell>
          <cell r="M427">
            <v>70297453</v>
          </cell>
        </row>
        <row r="428">
          <cell r="F428">
            <v>891501723</v>
          </cell>
          <cell r="G428" t="str">
            <v>CALDONO</v>
          </cell>
          <cell r="H428" t="str">
            <v>800037800</v>
          </cell>
          <cell r="I428" t="str">
            <v>AGRARIO DE COLOMBIA S.A.</v>
          </cell>
          <cell r="J428" t="str">
            <v>AHR</v>
          </cell>
          <cell r="K428" t="str">
            <v>421103000144</v>
          </cell>
          <cell r="M428">
            <v>110301631</v>
          </cell>
        </row>
        <row r="429">
          <cell r="F429">
            <v>891501292</v>
          </cell>
          <cell r="G429" t="str">
            <v>CALOTO</v>
          </cell>
          <cell r="H429" t="str">
            <v>860034313</v>
          </cell>
          <cell r="I429" t="str">
            <v>BANCO DAVIVIENDA S.A.</v>
          </cell>
          <cell r="J429" t="str">
            <v>CRR</v>
          </cell>
          <cell r="K429" t="str">
            <v>346043060</v>
          </cell>
          <cell r="M429">
            <v>61407147</v>
          </cell>
        </row>
        <row r="430">
          <cell r="F430">
            <v>891501283</v>
          </cell>
          <cell r="G430" t="str">
            <v>CORINTO</v>
          </cell>
          <cell r="H430" t="str">
            <v>800037800</v>
          </cell>
          <cell r="I430" t="str">
            <v>AGRARIO DE COLOMBIA S.A.</v>
          </cell>
          <cell r="J430" t="str">
            <v>AHR</v>
          </cell>
          <cell r="K430" t="str">
            <v>421143005221</v>
          </cell>
          <cell r="M430">
            <v>37655744</v>
          </cell>
        </row>
        <row r="431">
          <cell r="F431">
            <v>891500978</v>
          </cell>
          <cell r="G431" t="str">
            <v>EL TAMBO</v>
          </cell>
          <cell r="H431" t="str">
            <v>860007738</v>
          </cell>
          <cell r="I431" t="str">
            <v>BANCO POPULAR S. A.</v>
          </cell>
          <cell r="J431" t="str">
            <v>CRR</v>
          </cell>
          <cell r="K431" t="str">
            <v>290022607</v>
          </cell>
          <cell r="M431">
            <v>82624865</v>
          </cell>
        </row>
        <row r="432">
          <cell r="F432">
            <v>800188492</v>
          </cell>
          <cell r="G432" t="str">
            <v>FLORENCIA</v>
          </cell>
          <cell r="H432" t="str">
            <v>800037800</v>
          </cell>
          <cell r="I432" t="str">
            <v>AGRARIO DE COLOMBIA S.A.</v>
          </cell>
          <cell r="J432" t="str">
            <v>AHR</v>
          </cell>
          <cell r="K432" t="str">
            <v>448423030446</v>
          </cell>
          <cell r="M432">
            <v>7041719</v>
          </cell>
        </row>
        <row r="433">
          <cell r="F433">
            <v>900127183</v>
          </cell>
          <cell r="G433" t="str">
            <v>GUACHENE</v>
          </cell>
          <cell r="H433" t="str">
            <v>890903938</v>
          </cell>
          <cell r="I433" t="str">
            <v>BANCOLOMBIA S.A.</v>
          </cell>
          <cell r="J433" t="str">
            <v>CRR</v>
          </cell>
          <cell r="K433" t="str">
            <v>82935279061</v>
          </cell>
          <cell r="M433">
            <v>22105233</v>
          </cell>
        </row>
        <row r="434">
          <cell r="F434">
            <v>800084378</v>
          </cell>
          <cell r="G434" t="str">
            <v>GUAPI</v>
          </cell>
          <cell r="H434" t="str">
            <v>860007738</v>
          </cell>
          <cell r="I434" t="str">
            <v>BANCO POPULAR S. A.</v>
          </cell>
          <cell r="J434" t="str">
            <v>CRR</v>
          </cell>
          <cell r="K434" t="str">
            <v>290022409</v>
          </cell>
          <cell r="M434">
            <v>140202917</v>
          </cell>
        </row>
        <row r="435">
          <cell r="F435">
            <v>800004741</v>
          </cell>
          <cell r="G435" t="str">
            <v>INZA</v>
          </cell>
          <cell r="H435" t="str">
            <v>800037800</v>
          </cell>
          <cell r="I435" t="str">
            <v>AGRARIO DE COLOMBIA S.A.</v>
          </cell>
          <cell r="J435" t="str">
            <v>AHR</v>
          </cell>
          <cell r="K435" t="str">
            <v>421203002901</v>
          </cell>
          <cell r="M435">
            <v>55117409</v>
          </cell>
        </row>
        <row r="436">
          <cell r="F436">
            <v>891501047</v>
          </cell>
          <cell r="G436" t="str">
            <v>JAMBALO</v>
          </cell>
          <cell r="H436" t="str">
            <v>800037800</v>
          </cell>
          <cell r="I436" t="str">
            <v>AGRARIO DE COLOMBIA S.A.</v>
          </cell>
          <cell r="J436" t="str">
            <v>AHR</v>
          </cell>
          <cell r="K436" t="str">
            <v>421323000366</v>
          </cell>
          <cell r="M436">
            <v>29224569</v>
          </cell>
        </row>
        <row r="437">
          <cell r="F437">
            <v>891502169</v>
          </cell>
          <cell r="G437" t="str">
            <v>LA SIERRA</v>
          </cell>
          <cell r="H437" t="str">
            <v>860007738</v>
          </cell>
          <cell r="I437" t="str">
            <v>BANCO POPULAR S. A.</v>
          </cell>
          <cell r="J437" t="str">
            <v>CRR</v>
          </cell>
          <cell r="K437" t="str">
            <v>290022375</v>
          </cell>
          <cell r="M437">
            <v>17080745</v>
          </cell>
        </row>
        <row r="438">
          <cell r="F438">
            <v>891500997</v>
          </cell>
          <cell r="G438" t="str">
            <v>LA VEGA</v>
          </cell>
          <cell r="H438" t="str">
            <v>800037800</v>
          </cell>
          <cell r="I438" t="str">
            <v>AGRARIO DE COLOMBIA S.A.</v>
          </cell>
          <cell r="J438" t="str">
            <v>AHR</v>
          </cell>
          <cell r="K438" t="str">
            <v>421723004441</v>
          </cell>
          <cell r="M438">
            <v>19559187</v>
          </cell>
        </row>
        <row r="439">
          <cell r="F439">
            <v>800051168</v>
          </cell>
          <cell r="G439" t="str">
            <v>LOPEZ DE MICAY</v>
          </cell>
          <cell r="H439" t="str">
            <v>800037800</v>
          </cell>
          <cell r="I439" t="str">
            <v>AGRARIO DE COLOMBIA S.A.</v>
          </cell>
          <cell r="J439" t="str">
            <v>AHR</v>
          </cell>
          <cell r="K439" t="str">
            <v>421393002498</v>
          </cell>
          <cell r="M439">
            <v>84490367</v>
          </cell>
        </row>
        <row r="440">
          <cell r="F440">
            <v>891502397</v>
          </cell>
          <cell r="G440" t="str">
            <v>MERCADERES</v>
          </cell>
          <cell r="H440" t="str">
            <v>800037800</v>
          </cell>
          <cell r="I440" t="str">
            <v>AGRARIO DE COLOMBIA S.A.</v>
          </cell>
          <cell r="J440" t="str">
            <v>AHR</v>
          </cell>
          <cell r="K440" t="str">
            <v>421163000852</v>
          </cell>
          <cell r="M440">
            <v>23821461</v>
          </cell>
        </row>
        <row r="441">
          <cell r="F441">
            <v>891500841</v>
          </cell>
          <cell r="G441" t="str">
            <v>MIRANDA</v>
          </cell>
          <cell r="H441" t="str">
            <v>890903938</v>
          </cell>
          <cell r="I441" t="str">
            <v>BANCOLOMBIA S.A.</v>
          </cell>
          <cell r="J441" t="str">
            <v>CRR</v>
          </cell>
          <cell r="K441" t="str">
            <v>86608499352</v>
          </cell>
          <cell r="M441">
            <v>36386653</v>
          </cell>
        </row>
        <row r="442">
          <cell r="F442">
            <v>891500982</v>
          </cell>
          <cell r="G442" t="str">
            <v>MORALES</v>
          </cell>
          <cell r="H442" t="str">
            <v>800037800</v>
          </cell>
          <cell r="I442" t="str">
            <v>AGRARIO DE COLOMBIA S.A.</v>
          </cell>
          <cell r="J442" t="str">
            <v>AHR</v>
          </cell>
          <cell r="K442" t="str">
            <v>421063000571</v>
          </cell>
          <cell r="M442">
            <v>80939225</v>
          </cell>
        </row>
        <row r="443">
          <cell r="F443">
            <v>800095978</v>
          </cell>
          <cell r="G443" t="str">
            <v>PADILLA</v>
          </cell>
          <cell r="H443" t="str">
            <v>800037800</v>
          </cell>
          <cell r="I443" t="str">
            <v>AGRARIO DE COLOMBIA S.A.</v>
          </cell>
          <cell r="J443" t="str">
            <v>AHR</v>
          </cell>
          <cell r="K443" t="str">
            <v>421263001351</v>
          </cell>
          <cell r="M443">
            <v>10000555</v>
          </cell>
        </row>
        <row r="444">
          <cell r="F444">
            <v>800095980</v>
          </cell>
          <cell r="G444" t="str">
            <v>PAEZ</v>
          </cell>
          <cell r="H444" t="str">
            <v>800037800</v>
          </cell>
          <cell r="I444" t="str">
            <v>AGRARIO DE COLOMBIA S.A.</v>
          </cell>
          <cell r="J444" t="str">
            <v>AHR</v>
          </cell>
          <cell r="K444" t="str">
            <v>421403003722</v>
          </cell>
          <cell r="M444">
            <v>104125987</v>
          </cell>
        </row>
        <row r="445">
          <cell r="F445">
            <v>891502194</v>
          </cell>
          <cell r="G445" t="str">
            <v>PATIA (EL BORDO)</v>
          </cell>
          <cell r="H445" t="str">
            <v>800037800</v>
          </cell>
          <cell r="I445" t="str">
            <v>AGRARIO DE COLOMBIA S.A.</v>
          </cell>
          <cell r="J445" t="str">
            <v>AHR</v>
          </cell>
          <cell r="K445" t="str">
            <v>421023003118</v>
          </cell>
          <cell r="M445">
            <v>56274017</v>
          </cell>
        </row>
        <row r="446">
          <cell r="F446">
            <v>817000992</v>
          </cell>
          <cell r="G446" t="str">
            <v>PIAMONTE</v>
          </cell>
          <cell r="H446" t="str">
            <v>860003020</v>
          </cell>
          <cell r="I446" t="str">
            <v>BANCO BBVA S.A.</v>
          </cell>
          <cell r="J446" t="str">
            <v>CRR</v>
          </cell>
          <cell r="K446" t="str">
            <v>0721520100007300</v>
          </cell>
          <cell r="M446">
            <v>20276565</v>
          </cell>
        </row>
        <row r="447">
          <cell r="F447">
            <v>891500856</v>
          </cell>
          <cell r="G447" t="str">
            <v>PIENDAMO</v>
          </cell>
          <cell r="H447" t="str">
            <v>800037800</v>
          </cell>
          <cell r="I447" t="str">
            <v>AGRARIO DE COLOMBIA S.A.</v>
          </cell>
          <cell r="J447" t="str">
            <v>AHR</v>
          </cell>
          <cell r="K447" t="str">
            <v>469223008346</v>
          </cell>
          <cell r="M447">
            <v>56549874</v>
          </cell>
        </row>
        <row r="448">
          <cell r="F448">
            <v>891500580</v>
          </cell>
          <cell r="G448" t="str">
            <v>PUERTO TEJADA</v>
          </cell>
          <cell r="H448" t="str">
            <v>860002964</v>
          </cell>
          <cell r="I448" t="str">
            <v>BANCO DE BOGOTA S. A.</v>
          </cell>
          <cell r="J448" t="str">
            <v>AHR</v>
          </cell>
          <cell r="K448" t="str">
            <v>181071317</v>
          </cell>
          <cell r="M448">
            <v>40414801</v>
          </cell>
        </row>
        <row r="449">
          <cell r="F449">
            <v>891500721</v>
          </cell>
          <cell r="G449" t="str">
            <v>PURACE</v>
          </cell>
          <cell r="H449" t="str">
            <v>890903938</v>
          </cell>
          <cell r="I449" t="str">
            <v>BANCOLOMBIA S.A.</v>
          </cell>
          <cell r="J449" t="str">
            <v>CRR</v>
          </cell>
          <cell r="K449" t="str">
            <v>86808298417</v>
          </cell>
          <cell r="M449">
            <v>29225412</v>
          </cell>
        </row>
        <row r="450">
          <cell r="F450">
            <v>800095983</v>
          </cell>
          <cell r="G450" t="str">
            <v>ROSAS</v>
          </cell>
          <cell r="H450" t="str">
            <v>800037800</v>
          </cell>
          <cell r="I450" t="str">
            <v>AGRARIO DE COLOMBIA S.A.</v>
          </cell>
          <cell r="J450" t="str">
            <v>AHR</v>
          </cell>
          <cell r="K450" t="str">
            <v>421083000363</v>
          </cell>
          <cell r="M450">
            <v>10704245</v>
          </cell>
        </row>
        <row r="451">
          <cell r="F451">
            <v>891502482</v>
          </cell>
          <cell r="G451" t="str">
            <v>SAN SEBASTIAN</v>
          </cell>
          <cell r="H451" t="str">
            <v>890903938</v>
          </cell>
          <cell r="I451" t="str">
            <v>BANCOLOMBIA S.A.</v>
          </cell>
          <cell r="J451" t="str">
            <v>CRR</v>
          </cell>
          <cell r="K451" t="str">
            <v>86808372391</v>
          </cell>
          <cell r="M451">
            <v>8830522</v>
          </cell>
        </row>
        <row r="452">
          <cell r="F452">
            <v>891500269</v>
          </cell>
          <cell r="G452" t="str">
            <v>SANTANDER DE QUILICHAO</v>
          </cell>
          <cell r="H452" t="str">
            <v>890300279</v>
          </cell>
          <cell r="I452" t="str">
            <v>BANCO DE OCCIDENTE</v>
          </cell>
          <cell r="J452" t="str">
            <v>AHR</v>
          </cell>
          <cell r="K452" t="str">
            <v>043820323</v>
          </cell>
          <cell r="M452">
            <v>150373240</v>
          </cell>
        </row>
        <row r="453">
          <cell r="F453">
            <v>800095984</v>
          </cell>
          <cell r="G453" t="str">
            <v>SANTA ROSA</v>
          </cell>
          <cell r="H453" t="str">
            <v>860003020</v>
          </cell>
          <cell r="I453" t="str">
            <v>BANCO BBVA S.A.</v>
          </cell>
          <cell r="J453" t="str">
            <v>CRR</v>
          </cell>
          <cell r="K453" t="str">
            <v>721007540</v>
          </cell>
          <cell r="M453">
            <v>11716767</v>
          </cell>
        </row>
        <row r="454">
          <cell r="F454">
            <v>800095986</v>
          </cell>
          <cell r="G454" t="str">
            <v>SILVIA</v>
          </cell>
          <cell r="H454" t="str">
            <v>860007738</v>
          </cell>
          <cell r="I454" t="str">
            <v>BANCO POPULAR S. A.</v>
          </cell>
          <cell r="J454" t="str">
            <v>CRR</v>
          </cell>
          <cell r="K454" t="str">
            <v>290022466</v>
          </cell>
          <cell r="M454">
            <v>51516126</v>
          </cell>
        </row>
        <row r="455">
          <cell r="F455">
            <v>891501277</v>
          </cell>
          <cell r="G455" t="str">
            <v>SOTARA</v>
          </cell>
          <cell r="H455" t="str">
            <v>800037800</v>
          </cell>
          <cell r="I455" t="str">
            <v>AGRARIO DE COLOMBIA S.A.</v>
          </cell>
          <cell r="J455" t="str">
            <v>AHR</v>
          </cell>
          <cell r="K455" t="str">
            <v>421343000524</v>
          </cell>
          <cell r="M455">
            <v>10130393</v>
          </cell>
        </row>
        <row r="456">
          <cell r="F456">
            <v>800117687</v>
          </cell>
          <cell r="G456" t="str">
            <v>SUAREZ</v>
          </cell>
          <cell r="H456" t="str">
            <v>860034313</v>
          </cell>
          <cell r="I456" t="str">
            <v>BANCO DAVIVIENDA S.A.</v>
          </cell>
          <cell r="J456" t="str">
            <v>CRR</v>
          </cell>
          <cell r="K456" t="str">
            <v>346043433</v>
          </cell>
          <cell r="M456">
            <v>52407213</v>
          </cell>
        </row>
        <row r="457">
          <cell r="F457">
            <v>817003440</v>
          </cell>
          <cell r="G457" t="str">
            <v>SUCRE</v>
          </cell>
          <cell r="H457" t="str">
            <v>860034313</v>
          </cell>
          <cell r="I457" t="str">
            <v>BANCO DAVIVIENDA S.A.</v>
          </cell>
          <cell r="J457" t="str">
            <v>AHR</v>
          </cell>
          <cell r="K457" t="str">
            <v>307688465</v>
          </cell>
          <cell r="M457">
            <v>9917067</v>
          </cell>
        </row>
        <row r="458">
          <cell r="F458">
            <v>891500742</v>
          </cell>
          <cell r="G458" t="str">
            <v>TIMBIO</v>
          </cell>
          <cell r="H458" t="str">
            <v>860007738</v>
          </cell>
          <cell r="I458" t="str">
            <v>BANCO POPULAR S. A.</v>
          </cell>
          <cell r="J458" t="str">
            <v>CRR</v>
          </cell>
          <cell r="K458" t="str">
            <v>290022540</v>
          </cell>
          <cell r="M458">
            <v>44439460</v>
          </cell>
        </row>
        <row r="459">
          <cell r="F459">
            <v>800051167</v>
          </cell>
          <cell r="G459" t="str">
            <v>TIMBIQUI</v>
          </cell>
          <cell r="H459" t="str">
            <v>800037800</v>
          </cell>
          <cell r="I459" t="str">
            <v>AGRARIO DE COLOMBIA S.A.</v>
          </cell>
          <cell r="J459" t="str">
            <v>AHR</v>
          </cell>
          <cell r="K459" t="str">
            <v>421803001060</v>
          </cell>
          <cell r="M459">
            <v>135264192</v>
          </cell>
        </row>
        <row r="460">
          <cell r="F460">
            <v>891500887</v>
          </cell>
          <cell r="G460" t="str">
            <v>TORIBIO</v>
          </cell>
          <cell r="H460" t="str">
            <v>800037800</v>
          </cell>
          <cell r="I460" t="str">
            <v>AGRARIO DE COLOMBIA S.A.</v>
          </cell>
          <cell r="J460" t="str">
            <v>AHR</v>
          </cell>
          <cell r="K460" t="str">
            <v>421753002516</v>
          </cell>
          <cell r="M460">
            <v>67771477</v>
          </cell>
        </row>
        <row r="461">
          <cell r="F461">
            <v>800031874</v>
          </cell>
          <cell r="G461" t="str">
            <v>TOTORO</v>
          </cell>
          <cell r="H461" t="str">
            <v>860003020</v>
          </cell>
          <cell r="I461" t="str">
            <v>BANCO BBVA S.A.</v>
          </cell>
          <cell r="J461" t="str">
            <v>AHR</v>
          </cell>
          <cell r="K461" t="str">
            <v>0721530200193589</v>
          </cell>
          <cell r="M461">
            <v>42435521</v>
          </cell>
        </row>
        <row r="462">
          <cell r="F462">
            <v>817002675</v>
          </cell>
          <cell r="G462" t="str">
            <v>VILLA RICA</v>
          </cell>
          <cell r="H462" t="str">
            <v>890300279</v>
          </cell>
          <cell r="I462" t="str">
            <v>BANCO DE OCCIDENTE</v>
          </cell>
          <cell r="J462" t="str">
            <v>CRR</v>
          </cell>
          <cell r="K462" t="str">
            <v>43005511</v>
          </cell>
          <cell r="M462">
            <v>21440838</v>
          </cell>
        </row>
        <row r="463">
          <cell r="F463">
            <v>800096561</v>
          </cell>
          <cell r="G463" t="str">
            <v>AGUACHICA</v>
          </cell>
          <cell r="H463" t="str">
            <v>860002964</v>
          </cell>
          <cell r="I463" t="str">
            <v>BANCO DE BOGOTA S. A.</v>
          </cell>
          <cell r="J463" t="str">
            <v>CRR</v>
          </cell>
          <cell r="K463" t="str">
            <v>116057209</v>
          </cell>
          <cell r="M463">
            <v>156524336</v>
          </cell>
        </row>
        <row r="464">
          <cell r="F464">
            <v>800096558</v>
          </cell>
          <cell r="G464" t="str">
            <v>AGUSTIN CODAZZI</v>
          </cell>
          <cell r="H464" t="str">
            <v>800037800</v>
          </cell>
          <cell r="I464" t="str">
            <v>AGRARIO DE COLOMBIA S.A.</v>
          </cell>
          <cell r="J464" t="str">
            <v>AHR</v>
          </cell>
          <cell r="K464" t="str">
            <v>424083004384</v>
          </cell>
          <cell r="M464">
            <v>178555293</v>
          </cell>
        </row>
        <row r="465">
          <cell r="F465">
            <v>892301541</v>
          </cell>
          <cell r="G465" t="str">
            <v>ASTREA</v>
          </cell>
          <cell r="H465" t="str">
            <v>800037800</v>
          </cell>
          <cell r="I465" t="str">
            <v>AGRARIO DE COLOMBIA S.A.</v>
          </cell>
          <cell r="J465" t="str">
            <v>AHR</v>
          </cell>
          <cell r="K465" t="str">
            <v>424023000932</v>
          </cell>
          <cell r="M465">
            <v>61193349</v>
          </cell>
        </row>
        <row r="466">
          <cell r="F466">
            <v>800096576</v>
          </cell>
          <cell r="G466" t="str">
            <v>BECERRIL</v>
          </cell>
          <cell r="H466" t="str">
            <v>860002964</v>
          </cell>
          <cell r="I466" t="str">
            <v>BANCO DE BOGOTA S. A.</v>
          </cell>
          <cell r="J466" t="str">
            <v>CRR</v>
          </cell>
          <cell r="K466" t="str">
            <v>224040725</v>
          </cell>
          <cell r="M466">
            <v>84608439</v>
          </cell>
        </row>
        <row r="467">
          <cell r="F467">
            <v>892301130</v>
          </cell>
          <cell r="G467" t="str">
            <v>BOSCONIA</v>
          </cell>
          <cell r="H467" t="str">
            <v>800037800</v>
          </cell>
          <cell r="I467" t="str">
            <v>AGRARIO DE COLOMBIA S.A.</v>
          </cell>
          <cell r="J467" t="str">
            <v>AHR</v>
          </cell>
          <cell r="K467" t="str">
            <v>424143010486</v>
          </cell>
          <cell r="M467">
            <v>101650743</v>
          </cell>
        </row>
        <row r="468">
          <cell r="F468">
            <v>892300815</v>
          </cell>
          <cell r="G468" t="str">
            <v>CHIMICHAGUA</v>
          </cell>
          <cell r="H468" t="str">
            <v>800037800</v>
          </cell>
          <cell r="I468" t="str">
            <v>AGRARIO DE COLOMBIA S.A.</v>
          </cell>
          <cell r="J468" t="str">
            <v>AHR</v>
          </cell>
          <cell r="K468" t="str">
            <v>424163002129</v>
          </cell>
          <cell r="M468">
            <v>112909755</v>
          </cell>
        </row>
        <row r="469">
          <cell r="F469">
            <v>800096585</v>
          </cell>
          <cell r="G469" t="str">
            <v>CHIRIGUANA</v>
          </cell>
          <cell r="H469" t="str">
            <v>800037800</v>
          </cell>
          <cell r="I469" t="str">
            <v>AGRARIO DE COLOMBIA S.A.</v>
          </cell>
          <cell r="J469" t="str">
            <v>AHR</v>
          </cell>
          <cell r="K469" t="str">
            <v>424223002220</v>
          </cell>
          <cell r="M469">
            <v>72126128</v>
          </cell>
        </row>
        <row r="470">
          <cell r="F470">
            <v>800096580</v>
          </cell>
          <cell r="G470" t="str">
            <v>CURUMANI</v>
          </cell>
          <cell r="H470" t="str">
            <v>860003020</v>
          </cell>
          <cell r="I470" t="str">
            <v>BANCO BBVA S.A.</v>
          </cell>
          <cell r="J470" t="str">
            <v>CRR</v>
          </cell>
          <cell r="K470" t="str">
            <v>0316000100006741</v>
          </cell>
          <cell r="M470">
            <v>88750705</v>
          </cell>
        </row>
        <row r="471">
          <cell r="F471">
            <v>800096587</v>
          </cell>
          <cell r="G471" t="str">
            <v>EL COPEY</v>
          </cell>
          <cell r="H471" t="str">
            <v>800037800</v>
          </cell>
          <cell r="I471" t="str">
            <v>AGRARIO DE COLOMBIA S.A.</v>
          </cell>
          <cell r="J471" t="str">
            <v>AHR</v>
          </cell>
          <cell r="K471" t="str">
            <v>424273000830</v>
          </cell>
          <cell r="M471">
            <v>76623111</v>
          </cell>
        </row>
        <row r="472">
          <cell r="F472">
            <v>800096592</v>
          </cell>
          <cell r="G472" t="str">
            <v>EL PASO</v>
          </cell>
          <cell r="H472" t="str">
            <v>860002964</v>
          </cell>
          <cell r="I472" t="str">
            <v>BANCO DE BOGOTA S. A.</v>
          </cell>
          <cell r="J472" t="str">
            <v>CRR</v>
          </cell>
          <cell r="K472" t="str">
            <v>183034008</v>
          </cell>
          <cell r="M472">
            <v>102054421</v>
          </cell>
        </row>
        <row r="473">
          <cell r="F473">
            <v>800096595</v>
          </cell>
          <cell r="G473" t="str">
            <v>GAMARRA</v>
          </cell>
          <cell r="H473" t="str">
            <v>860034313</v>
          </cell>
          <cell r="I473" t="str">
            <v>BANCO DAVIVIENDA S.A.</v>
          </cell>
          <cell r="J473" t="str">
            <v>CRR</v>
          </cell>
          <cell r="K473" t="str">
            <v>206017840</v>
          </cell>
          <cell r="M473">
            <v>22857650</v>
          </cell>
        </row>
        <row r="474">
          <cell r="F474">
            <v>800096597</v>
          </cell>
          <cell r="G474" t="str">
            <v>GONZALEZ</v>
          </cell>
          <cell r="H474" t="str">
            <v>860002964</v>
          </cell>
          <cell r="I474" t="str">
            <v>BANCO DE BOGOTA S. A.</v>
          </cell>
          <cell r="J474" t="str">
            <v>CRR</v>
          </cell>
          <cell r="K474" t="str">
            <v>446051484</v>
          </cell>
          <cell r="M474">
            <v>7654882</v>
          </cell>
        </row>
        <row r="475">
          <cell r="F475">
            <v>800096599</v>
          </cell>
          <cell r="G475" t="str">
            <v>LA GLORIA</v>
          </cell>
          <cell r="H475" t="str">
            <v>800037800</v>
          </cell>
          <cell r="I475" t="str">
            <v>AGRARIO DE COLOMBIA S.A.</v>
          </cell>
          <cell r="J475" t="str">
            <v>AHR</v>
          </cell>
          <cell r="K475" t="str">
            <v>424373000730</v>
          </cell>
          <cell r="M475">
            <v>37602622</v>
          </cell>
        </row>
        <row r="476">
          <cell r="F476">
            <v>800108683</v>
          </cell>
          <cell r="G476" t="str">
            <v>LA JAGUA DE IBIRICO</v>
          </cell>
          <cell r="H476" t="str">
            <v>800037800</v>
          </cell>
          <cell r="I476" t="str">
            <v>AGRARIO DE COLOMBIA S.A.</v>
          </cell>
          <cell r="J476" t="str">
            <v>AHR</v>
          </cell>
          <cell r="K476" t="str">
            <v>424423006662</v>
          </cell>
          <cell r="M476">
            <v>110430709</v>
          </cell>
        </row>
        <row r="477">
          <cell r="F477">
            <v>892301761</v>
          </cell>
          <cell r="G477" t="str">
            <v>MANAURE</v>
          </cell>
          <cell r="H477" t="str">
            <v>800037800</v>
          </cell>
          <cell r="I477" t="str">
            <v>AGRARIO DE COLOMBIA S.A.</v>
          </cell>
          <cell r="J477" t="str">
            <v>AHR</v>
          </cell>
          <cell r="K477" t="str">
            <v>424203000698</v>
          </cell>
          <cell r="M477">
            <v>27755836</v>
          </cell>
        </row>
        <row r="478">
          <cell r="F478">
            <v>800096610</v>
          </cell>
          <cell r="G478" t="str">
            <v>PAILITAS</v>
          </cell>
          <cell r="H478" t="str">
            <v>860002964</v>
          </cell>
          <cell r="I478" t="str">
            <v>BANCO DE BOGOTA S. A.</v>
          </cell>
          <cell r="J478" t="str">
            <v>CRR</v>
          </cell>
          <cell r="K478" t="str">
            <v>116057308</v>
          </cell>
          <cell r="M478">
            <v>39630046</v>
          </cell>
        </row>
        <row r="479">
          <cell r="F479">
            <v>800096613</v>
          </cell>
          <cell r="G479" t="str">
            <v>PELAYA</v>
          </cell>
          <cell r="H479" t="str">
            <v>800037800</v>
          </cell>
          <cell r="I479" t="str">
            <v>AGRARIO DE COLOMBIA S.A.</v>
          </cell>
          <cell r="J479" t="str">
            <v>AHR</v>
          </cell>
          <cell r="K479" t="str">
            <v>424603001472</v>
          </cell>
          <cell r="M479">
            <v>51494634</v>
          </cell>
        </row>
        <row r="480">
          <cell r="F480">
            <v>824001624</v>
          </cell>
          <cell r="G480" t="str">
            <v>PUEBLO BELLO</v>
          </cell>
          <cell r="H480" t="str">
            <v>890903938</v>
          </cell>
          <cell r="I480" t="str">
            <v>BANCOLOMBIA S.A.</v>
          </cell>
          <cell r="J480" t="str">
            <v>AHR</v>
          </cell>
          <cell r="K480" t="str">
            <v>52415305729</v>
          </cell>
          <cell r="M480">
            <v>153256749</v>
          </cell>
        </row>
        <row r="481">
          <cell r="F481">
            <v>892300123</v>
          </cell>
          <cell r="G481" t="str">
            <v>RIO DE ORO</v>
          </cell>
          <cell r="H481" t="str">
            <v>800037800</v>
          </cell>
          <cell r="I481" t="str">
            <v>AGRARIO DE COLOMBIA S.A.</v>
          </cell>
          <cell r="J481" t="str">
            <v>AHR</v>
          </cell>
          <cell r="K481" t="str">
            <v>424653002062</v>
          </cell>
          <cell r="M481">
            <v>31797902</v>
          </cell>
        </row>
        <row r="482">
          <cell r="F482">
            <v>800096605</v>
          </cell>
          <cell r="G482" t="str">
            <v>LA PAZ</v>
          </cell>
          <cell r="H482" t="str">
            <v>800037800</v>
          </cell>
          <cell r="I482" t="str">
            <v>AGRARIO DE COLOMBIA S.A.</v>
          </cell>
          <cell r="J482" t="str">
            <v>AHR</v>
          </cell>
          <cell r="K482" t="str">
            <v>424123001261</v>
          </cell>
          <cell r="M482">
            <v>69530487</v>
          </cell>
        </row>
        <row r="483">
          <cell r="F483">
            <v>800096619</v>
          </cell>
          <cell r="G483" t="str">
            <v>SAN ALBERTO</v>
          </cell>
          <cell r="H483" t="str">
            <v>800037800</v>
          </cell>
          <cell r="I483" t="str">
            <v>AGRARIO DE COLOMBIA S.A.</v>
          </cell>
          <cell r="J483" t="str">
            <v>AHR</v>
          </cell>
          <cell r="K483" t="str">
            <v>424353006971</v>
          </cell>
          <cell r="M483">
            <v>41184605</v>
          </cell>
        </row>
        <row r="484">
          <cell r="F484">
            <v>800096623</v>
          </cell>
          <cell r="G484" t="str">
            <v>SAN DIEGO</v>
          </cell>
          <cell r="H484" t="str">
            <v>800037800</v>
          </cell>
          <cell r="I484" t="str">
            <v>AGRARIO DE COLOMBIA S.A.</v>
          </cell>
          <cell r="J484" t="str">
            <v>AHR</v>
          </cell>
          <cell r="K484" t="str">
            <v>424403001419</v>
          </cell>
          <cell r="M484">
            <v>41662912</v>
          </cell>
        </row>
        <row r="485">
          <cell r="F485">
            <v>892301093</v>
          </cell>
          <cell r="G485" t="str">
            <v>SAN MARTIN</v>
          </cell>
          <cell r="H485" t="str">
            <v>860002964</v>
          </cell>
          <cell r="I485" t="str">
            <v>BANCO DE BOGOTA S. A.</v>
          </cell>
          <cell r="J485" t="str">
            <v>CRR</v>
          </cell>
          <cell r="K485" t="str">
            <v>420006876</v>
          </cell>
          <cell r="M485">
            <v>55809424</v>
          </cell>
        </row>
        <row r="486">
          <cell r="F486">
            <v>800096626</v>
          </cell>
          <cell r="G486" t="str">
            <v>TAMALAMEQUE</v>
          </cell>
          <cell r="H486" t="str">
            <v>800037800</v>
          </cell>
          <cell r="I486" t="str">
            <v>AGRARIO DE COLOMBIA S.A.</v>
          </cell>
          <cell r="J486" t="str">
            <v>AHR</v>
          </cell>
          <cell r="K486" t="str">
            <v>424703000392</v>
          </cell>
          <cell r="M486">
            <v>43750501</v>
          </cell>
        </row>
        <row r="487">
          <cell r="F487">
            <v>800096737</v>
          </cell>
          <cell r="G487" t="str">
            <v>AYAPEL</v>
          </cell>
          <cell r="H487" t="str">
            <v>890903938</v>
          </cell>
          <cell r="I487" t="str">
            <v>BANCOLOMBIA S.A.</v>
          </cell>
          <cell r="J487" t="str">
            <v>CRR</v>
          </cell>
          <cell r="K487" t="str">
            <v>62820142523</v>
          </cell>
          <cell r="M487">
            <v>149035768</v>
          </cell>
        </row>
        <row r="488">
          <cell r="F488">
            <v>800096739</v>
          </cell>
          <cell r="G488" t="str">
            <v>BUENAVISTA</v>
          </cell>
          <cell r="H488" t="str">
            <v>890903938</v>
          </cell>
          <cell r="I488" t="str">
            <v>BANCOLOMBIA S.A.</v>
          </cell>
          <cell r="J488" t="str">
            <v>CRR</v>
          </cell>
          <cell r="K488" t="str">
            <v>68708282676</v>
          </cell>
          <cell r="M488">
            <v>64167946</v>
          </cell>
        </row>
        <row r="489">
          <cell r="F489">
            <v>800096740</v>
          </cell>
          <cell r="G489" t="str">
            <v>CANALETE</v>
          </cell>
          <cell r="H489" t="str">
            <v>800037800</v>
          </cell>
          <cell r="I489" t="str">
            <v>AGRARIO DE COLOMBIA S.A.</v>
          </cell>
          <cell r="J489" t="str">
            <v>AHR</v>
          </cell>
          <cell r="K489" t="str">
            <v>427173001081</v>
          </cell>
          <cell r="M489">
            <v>81613249</v>
          </cell>
        </row>
        <row r="490">
          <cell r="F490">
            <v>800096744</v>
          </cell>
          <cell r="G490" t="str">
            <v>CERETE</v>
          </cell>
          <cell r="H490" t="str">
            <v>890903938</v>
          </cell>
          <cell r="I490" t="str">
            <v>BANCOLOMBIA S.A.</v>
          </cell>
          <cell r="J490" t="str">
            <v>CRR</v>
          </cell>
          <cell r="K490" t="str">
            <v>68108235153</v>
          </cell>
          <cell r="M490">
            <v>158965240</v>
          </cell>
        </row>
        <row r="491">
          <cell r="F491">
            <v>800096750</v>
          </cell>
          <cell r="G491" t="str">
            <v>CHIMA</v>
          </cell>
          <cell r="H491" t="str">
            <v>800037800</v>
          </cell>
          <cell r="I491" t="str">
            <v>AGRARIO DE COLOMBIA S.A.</v>
          </cell>
          <cell r="J491" t="str">
            <v>AHR</v>
          </cell>
          <cell r="K491" t="str">
            <v>427213002329</v>
          </cell>
          <cell r="M491">
            <v>34160165</v>
          </cell>
        </row>
        <row r="492">
          <cell r="F492">
            <v>800096753</v>
          </cell>
          <cell r="G492" t="str">
            <v>CHINU</v>
          </cell>
          <cell r="H492" t="str">
            <v>860003020</v>
          </cell>
          <cell r="I492" t="str">
            <v>BANCO BBVA S.A.</v>
          </cell>
          <cell r="J492" t="str">
            <v>CRR</v>
          </cell>
          <cell r="K492" t="str">
            <v>280008566</v>
          </cell>
          <cell r="M492">
            <v>83960912</v>
          </cell>
        </row>
        <row r="493">
          <cell r="F493">
            <v>800096746</v>
          </cell>
          <cell r="G493" t="str">
            <v>CIENAGA DE ORO</v>
          </cell>
          <cell r="H493" t="str">
            <v>890903938</v>
          </cell>
          <cell r="I493" t="str">
            <v>BANCOLOMBIA S.A.</v>
          </cell>
          <cell r="J493" t="str">
            <v>CRR</v>
          </cell>
          <cell r="K493" t="str">
            <v>68108235491</v>
          </cell>
          <cell r="M493">
            <v>131087807</v>
          </cell>
        </row>
        <row r="494">
          <cell r="F494">
            <v>812001675</v>
          </cell>
          <cell r="G494" t="str">
            <v>COTORRA</v>
          </cell>
          <cell r="H494" t="str">
            <v>860003020</v>
          </cell>
          <cell r="I494" t="str">
            <v>BANCO BBVA S.A.</v>
          </cell>
          <cell r="J494" t="str">
            <v>CRR</v>
          </cell>
          <cell r="K494" t="str">
            <v>612011312</v>
          </cell>
          <cell r="M494">
            <v>33218513</v>
          </cell>
        </row>
        <row r="495">
          <cell r="F495">
            <v>812001681</v>
          </cell>
          <cell r="G495" t="str">
            <v>LA APARTADA</v>
          </cell>
          <cell r="H495" t="str">
            <v>860003020</v>
          </cell>
          <cell r="I495" t="str">
            <v>BANCO BBVA S.A.</v>
          </cell>
          <cell r="J495" t="str">
            <v>CRR</v>
          </cell>
          <cell r="K495" t="str">
            <v>0271000100005621</v>
          </cell>
          <cell r="M495">
            <v>35611792</v>
          </cell>
        </row>
        <row r="496">
          <cell r="F496">
            <v>800096761</v>
          </cell>
          <cell r="G496" t="str">
            <v>LOS CORDOBAS</v>
          </cell>
          <cell r="H496" t="str">
            <v>860034313</v>
          </cell>
          <cell r="I496" t="str">
            <v>BANCO DAVIVIENDA S.A.</v>
          </cell>
          <cell r="J496" t="str">
            <v>CRR</v>
          </cell>
          <cell r="K496" t="str">
            <v>285048732</v>
          </cell>
          <cell r="M496">
            <v>74356949</v>
          </cell>
        </row>
        <row r="497">
          <cell r="F497">
            <v>800096762</v>
          </cell>
          <cell r="G497" t="str">
            <v>MOMIL</v>
          </cell>
          <cell r="H497" t="str">
            <v>860002964</v>
          </cell>
          <cell r="I497" t="str">
            <v>BANCO DE BOGOTA S. A.</v>
          </cell>
          <cell r="J497" t="str">
            <v>CRR</v>
          </cell>
          <cell r="K497" t="str">
            <v>408042265</v>
          </cell>
          <cell r="M497">
            <v>30858907</v>
          </cell>
        </row>
        <row r="498">
          <cell r="F498">
            <v>800096763</v>
          </cell>
          <cell r="G498" t="str">
            <v>MONTELIBANO</v>
          </cell>
          <cell r="H498" t="str">
            <v>860002964</v>
          </cell>
          <cell r="I498" t="str">
            <v>BANCO DE BOGOTA S. A.</v>
          </cell>
          <cell r="J498" t="str">
            <v>CRR</v>
          </cell>
          <cell r="K498" t="str">
            <v>436040893</v>
          </cell>
          <cell r="M498">
            <v>169712864</v>
          </cell>
        </row>
        <row r="499">
          <cell r="F499">
            <v>800065474</v>
          </cell>
          <cell r="G499" t="str">
            <v>MOÑITOS</v>
          </cell>
          <cell r="H499" t="str">
            <v>860003020</v>
          </cell>
          <cell r="I499" t="str">
            <v>BANCO BBVA S.A.</v>
          </cell>
          <cell r="J499" t="str">
            <v>CRR</v>
          </cell>
          <cell r="K499" t="str">
            <v>0612150100011056</v>
          </cell>
          <cell r="M499">
            <v>117767740</v>
          </cell>
        </row>
        <row r="500">
          <cell r="F500">
            <v>800096765</v>
          </cell>
          <cell r="G500" t="str">
            <v>PLANETA RICA</v>
          </cell>
          <cell r="H500" t="str">
            <v>890903938</v>
          </cell>
          <cell r="I500" t="str">
            <v>BANCOLOMBIA S.A.</v>
          </cell>
          <cell r="J500" t="str">
            <v>CRR</v>
          </cell>
          <cell r="K500" t="str">
            <v>68708305001</v>
          </cell>
          <cell r="M500">
            <v>161305221</v>
          </cell>
        </row>
        <row r="501">
          <cell r="F501">
            <v>800096766</v>
          </cell>
          <cell r="G501" t="str">
            <v>PUEBLO NUEVO</v>
          </cell>
          <cell r="H501" t="str">
            <v>800037800</v>
          </cell>
          <cell r="I501" t="str">
            <v>AGRARIO DE COLOMBIA S.A.</v>
          </cell>
          <cell r="J501" t="str">
            <v>AHR</v>
          </cell>
          <cell r="K501" t="str">
            <v>427673001134</v>
          </cell>
          <cell r="M501">
            <v>86054003</v>
          </cell>
        </row>
        <row r="502">
          <cell r="F502">
            <v>800096770</v>
          </cell>
          <cell r="G502" t="str">
            <v>PUERTO ESCONDIDO</v>
          </cell>
          <cell r="H502" t="str">
            <v>890903938</v>
          </cell>
          <cell r="I502" t="str">
            <v>BANCOLOMBIA S.A.</v>
          </cell>
          <cell r="J502" t="str">
            <v>AHR</v>
          </cell>
          <cell r="K502" t="str">
            <v>67795082686</v>
          </cell>
          <cell r="M502">
            <v>104260671</v>
          </cell>
        </row>
        <row r="503">
          <cell r="F503">
            <v>800096772</v>
          </cell>
          <cell r="G503" t="str">
            <v>PUERTO LIBERTADOR</v>
          </cell>
          <cell r="H503" t="str">
            <v>860002964</v>
          </cell>
          <cell r="I503" t="str">
            <v>BANCO DE BOGOTA S. A.</v>
          </cell>
          <cell r="J503" t="str">
            <v>CRR</v>
          </cell>
          <cell r="K503" t="str">
            <v>436040943</v>
          </cell>
          <cell r="M503">
            <v>156333413</v>
          </cell>
        </row>
        <row r="504">
          <cell r="F504">
            <v>800079162</v>
          </cell>
          <cell r="G504" t="str">
            <v>PURISIMA</v>
          </cell>
          <cell r="H504" t="str">
            <v>860002964</v>
          </cell>
          <cell r="I504" t="str">
            <v>BANCO DE BOGOTA S. A.</v>
          </cell>
          <cell r="J504" t="str">
            <v>CRR</v>
          </cell>
          <cell r="K504" t="str">
            <v>408042349</v>
          </cell>
          <cell r="M504">
            <v>43244728</v>
          </cell>
        </row>
        <row r="505">
          <cell r="F505">
            <v>800075231</v>
          </cell>
          <cell r="G505" t="str">
            <v>SAN ANDRES SOTAVENTO</v>
          </cell>
          <cell r="H505" t="str">
            <v>860003020</v>
          </cell>
          <cell r="I505" t="str">
            <v>BANCO BBVA S.A.</v>
          </cell>
          <cell r="J505" t="str">
            <v>CRR</v>
          </cell>
          <cell r="K505" t="str">
            <v>0280000100003781</v>
          </cell>
          <cell r="M505">
            <v>190707429</v>
          </cell>
        </row>
        <row r="506">
          <cell r="F506">
            <v>800096781</v>
          </cell>
          <cell r="G506" t="str">
            <v>SAN ANTERO</v>
          </cell>
          <cell r="H506" t="str">
            <v>890300279</v>
          </cell>
          <cell r="I506" t="str">
            <v>BANCO DE OCCIDENTE</v>
          </cell>
          <cell r="J506" t="str">
            <v>CRR</v>
          </cell>
          <cell r="K506" t="str">
            <v>894808880</v>
          </cell>
          <cell r="M506">
            <v>70686757</v>
          </cell>
        </row>
        <row r="507">
          <cell r="F507">
            <v>800096804</v>
          </cell>
          <cell r="G507" t="str">
            <v>SAN BERNARDO DEL VIENTO</v>
          </cell>
          <cell r="H507" t="str">
            <v>860002964</v>
          </cell>
          <cell r="I507" t="str">
            <v>BANCO DE BOGOTA S. A.</v>
          </cell>
          <cell r="J507" t="str">
            <v>CRR</v>
          </cell>
          <cell r="K507" t="str">
            <v>408042315</v>
          </cell>
          <cell r="M507">
            <v>100639360</v>
          </cell>
        </row>
        <row r="508">
          <cell r="F508">
            <v>800075537</v>
          </cell>
          <cell r="G508" t="str">
            <v>SAN CARLOS</v>
          </cell>
          <cell r="H508" t="str">
            <v>860002964</v>
          </cell>
          <cell r="I508" t="str">
            <v>BANCO DE BOGOTA S. A.</v>
          </cell>
          <cell r="J508" t="str">
            <v>CRR</v>
          </cell>
          <cell r="K508" t="str">
            <v>216054619</v>
          </cell>
          <cell r="M508">
            <v>56646686</v>
          </cell>
        </row>
        <row r="509">
          <cell r="F509">
            <v>900220061</v>
          </cell>
          <cell r="G509" t="str">
            <v>SAN JOSE DE URE</v>
          </cell>
          <cell r="H509" t="str">
            <v>890903938</v>
          </cell>
          <cell r="I509" t="str">
            <v>BANCOLOMBIA S.A.</v>
          </cell>
          <cell r="J509" t="str">
            <v>CRR</v>
          </cell>
          <cell r="K509" t="str">
            <v>96646681022</v>
          </cell>
          <cell r="M509">
            <v>46771066</v>
          </cell>
        </row>
        <row r="510">
          <cell r="F510">
            <v>800096805</v>
          </cell>
          <cell r="G510" t="str">
            <v>SAN PELAYO</v>
          </cell>
          <cell r="H510" t="str">
            <v>860002964</v>
          </cell>
          <cell r="I510" t="str">
            <v>BANCO DE BOGOTA S. A.</v>
          </cell>
          <cell r="J510" t="str">
            <v>CRR</v>
          </cell>
          <cell r="K510" t="str">
            <v>216054502</v>
          </cell>
          <cell r="M510">
            <v>87671447</v>
          </cell>
        </row>
        <row r="511">
          <cell r="F511">
            <v>800096807</v>
          </cell>
          <cell r="G511" t="str">
            <v>TIERRALTA</v>
          </cell>
          <cell r="H511" t="str">
            <v>800037800</v>
          </cell>
          <cell r="I511" t="str">
            <v>AGRARIO DE COLOMBIA S.A.</v>
          </cell>
          <cell r="J511" t="str">
            <v>AHR</v>
          </cell>
          <cell r="K511" t="str">
            <v>427803002286</v>
          </cell>
          <cell r="M511">
            <v>411445344</v>
          </cell>
        </row>
        <row r="512">
          <cell r="F512">
            <v>900220147</v>
          </cell>
          <cell r="G512" t="str">
            <v>TUCHIN</v>
          </cell>
          <cell r="H512" t="str">
            <v>860003020</v>
          </cell>
          <cell r="I512" t="str">
            <v>BANCO BBVA S.A.</v>
          </cell>
          <cell r="J512" t="str">
            <v>CRR</v>
          </cell>
          <cell r="K512" t="str">
            <v>0280000100009457</v>
          </cell>
          <cell r="M512">
            <v>197188181</v>
          </cell>
        </row>
        <row r="513">
          <cell r="F513">
            <v>800096808</v>
          </cell>
          <cell r="G513" t="str">
            <v>VALENCIA</v>
          </cell>
          <cell r="H513" t="str">
            <v>890903938</v>
          </cell>
          <cell r="I513" t="str">
            <v>BANCOLOMBIA S.A.</v>
          </cell>
          <cell r="J513" t="str">
            <v>CRR</v>
          </cell>
          <cell r="K513" t="str">
            <v>09108267507</v>
          </cell>
          <cell r="M513">
            <v>124050132</v>
          </cell>
        </row>
        <row r="514">
          <cell r="F514">
            <v>890680149</v>
          </cell>
          <cell r="G514" t="str">
            <v>AGUA DE DIOS</v>
          </cell>
          <cell r="H514" t="str">
            <v>860007738</v>
          </cell>
          <cell r="I514" t="str">
            <v>BANCO POPULAR S. A.</v>
          </cell>
          <cell r="J514" t="str">
            <v>CRR</v>
          </cell>
          <cell r="K514" t="str">
            <v>110361020514</v>
          </cell>
          <cell r="M514">
            <v>8228092</v>
          </cell>
        </row>
        <row r="515">
          <cell r="F515">
            <v>899999450</v>
          </cell>
          <cell r="G515" t="str">
            <v>ALBAN</v>
          </cell>
          <cell r="H515" t="str">
            <v>860007738</v>
          </cell>
          <cell r="I515" t="str">
            <v>BANCO POPULAR S. A.</v>
          </cell>
          <cell r="J515" t="str">
            <v>CRR</v>
          </cell>
          <cell r="K515" t="str">
            <v>350060505</v>
          </cell>
          <cell r="M515">
            <v>7384034</v>
          </cell>
        </row>
        <row r="516">
          <cell r="F516">
            <v>890680097</v>
          </cell>
          <cell r="G516" t="str">
            <v>ANAPOIMA</v>
          </cell>
          <cell r="H516" t="str">
            <v>890903938</v>
          </cell>
          <cell r="I516" t="str">
            <v>BANCOLOMBIA S.A.</v>
          </cell>
          <cell r="J516" t="str">
            <v>CRR</v>
          </cell>
          <cell r="K516" t="str">
            <v>38408285398</v>
          </cell>
          <cell r="M516">
            <v>19112414</v>
          </cell>
        </row>
        <row r="517">
          <cell r="F517">
            <v>899999426</v>
          </cell>
          <cell r="G517" t="str">
            <v>ANOLAIMA</v>
          </cell>
          <cell r="H517" t="str">
            <v>860002964</v>
          </cell>
          <cell r="I517" t="str">
            <v>BANCO DE BOGOTA S. A.</v>
          </cell>
          <cell r="J517" t="str">
            <v>CRR</v>
          </cell>
          <cell r="K517" t="str">
            <v>124016122</v>
          </cell>
          <cell r="M517">
            <v>15433284</v>
          </cell>
        </row>
        <row r="518">
          <cell r="F518">
            <v>800093386</v>
          </cell>
          <cell r="G518" t="str">
            <v>ARBELAEZ</v>
          </cell>
          <cell r="H518" t="str">
            <v>860003020</v>
          </cell>
          <cell r="I518" t="str">
            <v>BANCO BBVA S.A.</v>
          </cell>
          <cell r="J518" t="str">
            <v>CRR</v>
          </cell>
          <cell r="K518" t="str">
            <v>0378000100006472</v>
          </cell>
          <cell r="M518">
            <v>14938687</v>
          </cell>
        </row>
        <row r="519">
          <cell r="F519">
            <v>800094624</v>
          </cell>
          <cell r="G519" t="str">
            <v>BELTRAN</v>
          </cell>
          <cell r="H519" t="str">
            <v>890903938</v>
          </cell>
          <cell r="I519" t="str">
            <v>BANCOLOMBIA S.A.</v>
          </cell>
          <cell r="J519" t="str">
            <v>CRR</v>
          </cell>
          <cell r="K519" t="str">
            <v>44308776486</v>
          </cell>
          <cell r="M519">
            <v>2274564</v>
          </cell>
        </row>
        <row r="520">
          <cell r="F520">
            <v>899999708</v>
          </cell>
          <cell r="G520" t="str">
            <v>BITUIMA</v>
          </cell>
          <cell r="H520" t="str">
            <v>860034313</v>
          </cell>
          <cell r="I520" t="str">
            <v>BANCO DAVIVIENDA S.A.</v>
          </cell>
          <cell r="J520" t="str">
            <v>CRR</v>
          </cell>
          <cell r="K520" t="str">
            <v>237009006</v>
          </cell>
          <cell r="M520">
            <v>3015738</v>
          </cell>
        </row>
        <row r="521">
          <cell r="F521">
            <v>800094622</v>
          </cell>
          <cell r="G521" t="str">
            <v>BOJACA</v>
          </cell>
          <cell r="H521" t="str">
            <v>890903938</v>
          </cell>
          <cell r="I521" t="str">
            <v>BANCOLOMBIA S.A.</v>
          </cell>
          <cell r="J521" t="str">
            <v>AHR</v>
          </cell>
          <cell r="K521" t="str">
            <v>37208293363</v>
          </cell>
          <cell r="M521">
            <v>12091266</v>
          </cell>
        </row>
        <row r="522">
          <cell r="F522">
            <v>890680107</v>
          </cell>
          <cell r="G522" t="str">
            <v>CABRERA</v>
          </cell>
          <cell r="H522" t="str">
            <v>800037800</v>
          </cell>
          <cell r="I522" t="str">
            <v>AGRARIO DE COLOMBIA S.A.</v>
          </cell>
          <cell r="J522" t="str">
            <v>AHR</v>
          </cell>
          <cell r="K522" t="str">
            <v>431113002711</v>
          </cell>
          <cell r="M522">
            <v>6736964</v>
          </cell>
        </row>
        <row r="523">
          <cell r="F523">
            <v>800081091</v>
          </cell>
          <cell r="G523" t="str">
            <v>CACHIPAY</v>
          </cell>
          <cell r="H523" t="str">
            <v>800037800</v>
          </cell>
          <cell r="I523" t="str">
            <v>AGRARIO DE COLOMBIA S.A.</v>
          </cell>
          <cell r="J523" t="str">
            <v>AHR</v>
          </cell>
          <cell r="K523" t="str">
            <v>431153004881</v>
          </cell>
          <cell r="M523">
            <v>8160467</v>
          </cell>
        </row>
        <row r="524">
          <cell r="F524">
            <v>899999465</v>
          </cell>
          <cell r="G524" t="str">
            <v>CAJICA</v>
          </cell>
          <cell r="H524" t="str">
            <v>890903938</v>
          </cell>
          <cell r="I524" t="str">
            <v>BANCOLOMBIA S.A.</v>
          </cell>
          <cell r="J524" t="str">
            <v>AHR</v>
          </cell>
          <cell r="K524" t="str">
            <v>33508286355</v>
          </cell>
          <cell r="M524">
            <v>55991961</v>
          </cell>
        </row>
        <row r="525">
          <cell r="F525">
            <v>899999710</v>
          </cell>
          <cell r="G525" t="str">
            <v>CAPARRAPI</v>
          </cell>
          <cell r="H525" t="str">
            <v>800037800</v>
          </cell>
          <cell r="I525" t="str">
            <v>AGRARIO DE COLOMBIA S.A.</v>
          </cell>
          <cell r="J525" t="str">
            <v>AHR</v>
          </cell>
          <cell r="K525" t="str">
            <v>431173007435</v>
          </cell>
          <cell r="M525">
            <v>18390109</v>
          </cell>
        </row>
        <row r="526">
          <cell r="F526">
            <v>899999462</v>
          </cell>
          <cell r="G526" t="str">
            <v>CAQUEZA</v>
          </cell>
          <cell r="H526" t="str">
            <v>860007738</v>
          </cell>
          <cell r="I526" t="str">
            <v>BANCO POPULAR S. A.</v>
          </cell>
          <cell r="J526" t="str">
            <v>CRR</v>
          </cell>
          <cell r="K526" t="str">
            <v>320020977</v>
          </cell>
          <cell r="M526">
            <v>19997715</v>
          </cell>
        </row>
        <row r="527">
          <cell r="F527">
            <v>899999367</v>
          </cell>
          <cell r="G527" t="str">
            <v>CARMEN DE CARUPA</v>
          </cell>
          <cell r="H527" t="str">
            <v>800037800</v>
          </cell>
          <cell r="I527" t="str">
            <v>AGRARIO DE COLOMBIA S.A.</v>
          </cell>
          <cell r="J527" t="str">
            <v>AHR</v>
          </cell>
          <cell r="K527" t="str">
            <v>431273004042</v>
          </cell>
          <cell r="M527">
            <v>9045217</v>
          </cell>
        </row>
        <row r="528">
          <cell r="F528">
            <v>899999400</v>
          </cell>
          <cell r="G528" t="str">
            <v>CHAGUANI</v>
          </cell>
          <cell r="H528" t="str">
            <v>800037800</v>
          </cell>
          <cell r="I528" t="str">
            <v>AGRARIO DE COLOMBIA S.A.</v>
          </cell>
          <cell r="J528" t="str">
            <v>AHR</v>
          </cell>
          <cell r="K528" t="str">
            <v>431203000708</v>
          </cell>
          <cell r="M528">
            <v>3838190</v>
          </cell>
        </row>
        <row r="529">
          <cell r="F529">
            <v>899999467</v>
          </cell>
          <cell r="G529" t="str">
            <v>CHIPAQUE</v>
          </cell>
          <cell r="H529" t="str">
            <v>860007738</v>
          </cell>
          <cell r="I529" t="str">
            <v>BANCO POPULAR S. A.</v>
          </cell>
          <cell r="J529" t="str">
            <v>AHR</v>
          </cell>
          <cell r="K529" t="str">
            <v>220330720533</v>
          </cell>
          <cell r="M529">
            <v>11817487</v>
          </cell>
        </row>
        <row r="530">
          <cell r="F530">
            <v>899999414</v>
          </cell>
          <cell r="G530" t="str">
            <v>CHOACHI</v>
          </cell>
          <cell r="H530" t="str">
            <v>860002964</v>
          </cell>
          <cell r="I530" t="str">
            <v>BANCO DE BOGOTA S. A.</v>
          </cell>
          <cell r="J530" t="str">
            <v>AHR</v>
          </cell>
          <cell r="K530" t="str">
            <v>197014616</v>
          </cell>
          <cell r="M530">
            <v>12170419</v>
          </cell>
        </row>
        <row r="531">
          <cell r="F531">
            <v>899999357</v>
          </cell>
          <cell r="G531" t="str">
            <v>CHOCONTA</v>
          </cell>
          <cell r="H531" t="str">
            <v>800037800</v>
          </cell>
          <cell r="I531" t="str">
            <v>AGRARIO DE COLOMBIA S.A.</v>
          </cell>
          <cell r="J531" t="str">
            <v>AHR</v>
          </cell>
          <cell r="K531" t="str">
            <v>431183011090</v>
          </cell>
          <cell r="M531">
            <v>25401545</v>
          </cell>
        </row>
        <row r="532">
          <cell r="F532">
            <v>899999466</v>
          </cell>
          <cell r="G532" t="str">
            <v>COGUA</v>
          </cell>
          <cell r="H532" t="str">
            <v>860007738</v>
          </cell>
          <cell r="I532" t="str">
            <v>BANCO POPULAR S. A.</v>
          </cell>
          <cell r="J532" t="str">
            <v>CRR</v>
          </cell>
          <cell r="K532" t="str">
            <v>110371000084</v>
          </cell>
          <cell r="M532">
            <v>23817309</v>
          </cell>
        </row>
        <row r="533">
          <cell r="F533">
            <v>899999705</v>
          </cell>
          <cell r="G533" t="str">
            <v>COTA</v>
          </cell>
          <cell r="H533" t="str">
            <v>860002964</v>
          </cell>
          <cell r="I533" t="str">
            <v>BANCO DE BOGOTA S. A.</v>
          </cell>
          <cell r="J533" t="str">
            <v>CRR</v>
          </cell>
          <cell r="K533" t="str">
            <v>016010480</v>
          </cell>
          <cell r="M533">
            <v>19991199</v>
          </cell>
        </row>
        <row r="534">
          <cell r="F534">
            <v>899999406</v>
          </cell>
          <cell r="G534" t="str">
            <v>CUCUNUBA</v>
          </cell>
          <cell r="H534" t="str">
            <v>860002964</v>
          </cell>
          <cell r="I534" t="str">
            <v>BANCO DE BOGOTA S. A.</v>
          </cell>
          <cell r="J534" t="str">
            <v>CRR</v>
          </cell>
          <cell r="K534" t="str">
            <v>611318320</v>
          </cell>
          <cell r="M534">
            <v>12560011</v>
          </cell>
        </row>
        <row r="535">
          <cell r="F535">
            <v>890680162</v>
          </cell>
          <cell r="G535" t="str">
            <v>EL COLEGIO</v>
          </cell>
          <cell r="H535" t="str">
            <v>860034313</v>
          </cell>
          <cell r="I535" t="str">
            <v>BANCO DAVIVIENDA S.A.</v>
          </cell>
          <cell r="J535" t="str">
            <v>CRR</v>
          </cell>
          <cell r="K535" t="str">
            <v>182031724</v>
          </cell>
          <cell r="M535">
            <v>27092936</v>
          </cell>
        </row>
        <row r="536">
          <cell r="F536">
            <v>899999460</v>
          </cell>
          <cell r="G536" t="str">
            <v>EL PEÑON</v>
          </cell>
          <cell r="H536" t="str">
            <v>890903938</v>
          </cell>
          <cell r="I536" t="str">
            <v>BANCOLOMBIA S.A.</v>
          </cell>
          <cell r="J536" t="str">
            <v>CRR</v>
          </cell>
          <cell r="K536" t="str">
            <v>34108302591</v>
          </cell>
          <cell r="M536">
            <v>6116203</v>
          </cell>
        </row>
        <row r="537">
          <cell r="F537">
            <v>832002318</v>
          </cell>
          <cell r="G537" t="str">
            <v>EL ROSAL</v>
          </cell>
          <cell r="H537" t="str">
            <v>890903938</v>
          </cell>
          <cell r="I537" t="str">
            <v>BANCOLOMBIA S.A.</v>
          </cell>
          <cell r="J537" t="str">
            <v>CRR</v>
          </cell>
          <cell r="K537" t="str">
            <v>90908294162</v>
          </cell>
          <cell r="M537">
            <v>25405021</v>
          </cell>
        </row>
        <row r="538">
          <cell r="F538">
            <v>899999364</v>
          </cell>
          <cell r="G538" t="str">
            <v>FOMEQUE</v>
          </cell>
          <cell r="H538" t="str">
            <v>860007738</v>
          </cell>
          <cell r="I538" t="str">
            <v>BANCO POPULAR S. A.</v>
          </cell>
          <cell r="J538" t="str">
            <v>CRR</v>
          </cell>
          <cell r="K538" t="str">
            <v>341020600</v>
          </cell>
          <cell r="M538">
            <v>14467825</v>
          </cell>
        </row>
        <row r="539">
          <cell r="F539">
            <v>899999420</v>
          </cell>
          <cell r="G539" t="str">
            <v>FOSCA</v>
          </cell>
          <cell r="H539" t="str">
            <v>860007738</v>
          </cell>
          <cell r="I539" t="str">
            <v>BANCO POPULAR S. A.</v>
          </cell>
          <cell r="J539" t="str">
            <v>CRR</v>
          </cell>
          <cell r="K539" t="str">
            <v>320021009</v>
          </cell>
          <cell r="M539">
            <v>9933602</v>
          </cell>
        </row>
        <row r="540">
          <cell r="F540">
            <v>899999323</v>
          </cell>
          <cell r="G540" t="str">
            <v>FUQUENE</v>
          </cell>
          <cell r="H540" t="str">
            <v>860003020</v>
          </cell>
          <cell r="I540" t="str">
            <v>BANCO BBVA S.A.</v>
          </cell>
          <cell r="J540" t="str">
            <v>CRR</v>
          </cell>
          <cell r="K540" t="str">
            <v>925029183</v>
          </cell>
          <cell r="M540">
            <v>11812107</v>
          </cell>
        </row>
        <row r="541">
          <cell r="F541">
            <v>800094671</v>
          </cell>
          <cell r="G541" t="str">
            <v>GACHALA</v>
          </cell>
          <cell r="H541" t="str">
            <v>800037800</v>
          </cell>
          <cell r="I541" t="str">
            <v>AGRARIO DE COLOMBIA S.A.</v>
          </cell>
          <cell r="J541" t="str">
            <v>AHR</v>
          </cell>
          <cell r="K541" t="str">
            <v>431353006501</v>
          </cell>
          <cell r="M541">
            <v>5664559</v>
          </cell>
        </row>
        <row r="542">
          <cell r="F542">
            <v>899999419</v>
          </cell>
          <cell r="G542" t="str">
            <v>GACHANCIPA</v>
          </cell>
          <cell r="H542" t="str">
            <v>890903938</v>
          </cell>
          <cell r="I542" t="str">
            <v>BANCOLOMBIA S.A.</v>
          </cell>
          <cell r="J542" t="str">
            <v>CRR</v>
          </cell>
          <cell r="K542" t="str">
            <v>33808290954</v>
          </cell>
          <cell r="M542">
            <v>17682554</v>
          </cell>
        </row>
        <row r="543">
          <cell r="F543">
            <v>899999331</v>
          </cell>
          <cell r="G543" t="str">
            <v>GACHETA</v>
          </cell>
          <cell r="H543" t="str">
            <v>860002964</v>
          </cell>
          <cell r="I543" t="str">
            <v>BANCO DE BOGOTA S. A.</v>
          </cell>
          <cell r="J543" t="str">
            <v>CRR</v>
          </cell>
          <cell r="K543" t="str">
            <v>334023397</v>
          </cell>
          <cell r="M543">
            <v>12291348</v>
          </cell>
        </row>
        <row r="544">
          <cell r="F544">
            <v>800094684</v>
          </cell>
          <cell r="G544" t="str">
            <v>GAMA</v>
          </cell>
          <cell r="H544" t="str">
            <v>860002964</v>
          </cell>
          <cell r="I544" t="str">
            <v>BANCO DE BOGOTA S. A.</v>
          </cell>
          <cell r="J544" t="str">
            <v>CRR</v>
          </cell>
          <cell r="K544" t="str">
            <v>334023439</v>
          </cell>
          <cell r="M544">
            <v>3154477</v>
          </cell>
        </row>
        <row r="545">
          <cell r="F545">
            <v>832000992</v>
          </cell>
          <cell r="G545" t="str">
            <v>GRANADA</v>
          </cell>
          <cell r="H545" t="str">
            <v>860002964</v>
          </cell>
          <cell r="I545" t="str">
            <v>BANCO DE BOGOTA S. A.</v>
          </cell>
          <cell r="J545" t="str">
            <v>CRR</v>
          </cell>
          <cell r="K545" t="str">
            <v>229027305</v>
          </cell>
          <cell r="M545">
            <v>9374813</v>
          </cell>
        </row>
        <row r="546">
          <cell r="F546">
            <v>899999362</v>
          </cell>
          <cell r="G546" t="str">
            <v>GUACHETA</v>
          </cell>
          <cell r="H546" t="str">
            <v>890903938</v>
          </cell>
          <cell r="I546" t="str">
            <v>BANCOLOMBIA S.A.</v>
          </cell>
          <cell r="J546" t="str">
            <v>CRR</v>
          </cell>
          <cell r="K546" t="str">
            <v>35608313610</v>
          </cell>
          <cell r="M546">
            <v>22367474</v>
          </cell>
        </row>
        <row r="547">
          <cell r="F547">
            <v>899999701</v>
          </cell>
          <cell r="G547" t="str">
            <v>GUADUAS</v>
          </cell>
          <cell r="H547" t="str">
            <v>860002964</v>
          </cell>
          <cell r="I547" t="str">
            <v>BANCO DE BOGOTA S. A.</v>
          </cell>
          <cell r="J547" t="str">
            <v>CRR</v>
          </cell>
          <cell r="K547" t="str">
            <v>356031971</v>
          </cell>
          <cell r="M547">
            <v>25991554</v>
          </cell>
        </row>
        <row r="548">
          <cell r="F548">
            <v>899999442</v>
          </cell>
          <cell r="G548" t="str">
            <v>GUASCA</v>
          </cell>
          <cell r="H548" t="str">
            <v>800037800</v>
          </cell>
          <cell r="I548" t="str">
            <v>AGRARIO DE COLOMBIA S.A.</v>
          </cell>
          <cell r="J548" t="str">
            <v>AHR</v>
          </cell>
          <cell r="K548" t="str">
            <v>431363005587</v>
          </cell>
          <cell r="M548">
            <v>19686271</v>
          </cell>
        </row>
        <row r="549">
          <cell r="F549">
            <v>800011271</v>
          </cell>
          <cell r="G549" t="str">
            <v>GUATAQUI</v>
          </cell>
          <cell r="H549" t="str">
            <v>860002964</v>
          </cell>
          <cell r="I549" t="str">
            <v>BANCO DE BOGOTA S. A.</v>
          </cell>
          <cell r="J549" t="str">
            <v>CRR</v>
          </cell>
          <cell r="K549" t="str">
            <v>348085119</v>
          </cell>
          <cell r="M549">
            <v>3294089</v>
          </cell>
        </row>
        <row r="550">
          <cell r="F550">
            <v>899999395</v>
          </cell>
          <cell r="G550" t="str">
            <v>GUATAVITA</v>
          </cell>
          <cell r="H550" t="str">
            <v>800037800</v>
          </cell>
          <cell r="I550" t="str">
            <v>AGRARIO DE COLOMBIA S.A.</v>
          </cell>
          <cell r="J550" t="str">
            <v>AHR</v>
          </cell>
          <cell r="K550" t="str">
            <v>431373006808</v>
          </cell>
          <cell r="M550">
            <v>6628111</v>
          </cell>
        </row>
        <row r="551">
          <cell r="F551">
            <v>800094685</v>
          </cell>
          <cell r="G551" t="str">
            <v>GUAYABAL DE SIQUIMA</v>
          </cell>
          <cell r="H551" t="str">
            <v>800037800</v>
          </cell>
          <cell r="I551" t="str">
            <v>AGRARIO DE COLOMBIA S.A.</v>
          </cell>
          <cell r="J551" t="str">
            <v>AHR</v>
          </cell>
          <cell r="K551" t="str">
            <v>431383003599</v>
          </cell>
          <cell r="M551">
            <v>5533680</v>
          </cell>
        </row>
        <row r="552">
          <cell r="F552">
            <v>800094701</v>
          </cell>
          <cell r="G552" t="str">
            <v>GUAYABETAL</v>
          </cell>
          <cell r="H552" t="str">
            <v>860007738</v>
          </cell>
          <cell r="I552" t="str">
            <v>BANCO POPULAR S. A.</v>
          </cell>
          <cell r="J552" t="str">
            <v>CRR</v>
          </cell>
          <cell r="K552" t="str">
            <v>110320021025</v>
          </cell>
          <cell r="M552">
            <v>7457169</v>
          </cell>
        </row>
        <row r="553">
          <cell r="F553">
            <v>800094704</v>
          </cell>
          <cell r="G553" t="str">
            <v>GUTIERREZ</v>
          </cell>
          <cell r="H553" t="str">
            <v>800037800</v>
          </cell>
          <cell r="I553" t="str">
            <v>AGRARIO DE COLOMBIA S.A.</v>
          </cell>
          <cell r="J553" t="str">
            <v>AHR</v>
          </cell>
          <cell r="K553" t="str">
            <v>431393003384</v>
          </cell>
          <cell r="M553">
            <v>5951595</v>
          </cell>
        </row>
        <row r="554">
          <cell r="F554">
            <v>800004018</v>
          </cell>
          <cell r="G554" t="str">
            <v>JERUSALEN</v>
          </cell>
          <cell r="H554" t="str">
            <v>860007738</v>
          </cell>
          <cell r="I554" t="str">
            <v>BANCO POPULAR S. A.</v>
          </cell>
          <cell r="J554" t="str">
            <v>CRR</v>
          </cell>
          <cell r="K554" t="str">
            <v>110363022252</v>
          </cell>
          <cell r="M554">
            <v>3184243</v>
          </cell>
        </row>
        <row r="555">
          <cell r="F555">
            <v>800094705</v>
          </cell>
          <cell r="G555" t="str">
            <v>JUNIN</v>
          </cell>
          <cell r="H555" t="str">
            <v>800037800</v>
          </cell>
          <cell r="I555" t="str">
            <v>AGRARIO DE COLOMBIA S.A.</v>
          </cell>
          <cell r="J555" t="str">
            <v>AHR</v>
          </cell>
          <cell r="K555" t="str">
            <v>431403005852</v>
          </cell>
          <cell r="M555">
            <v>6570616</v>
          </cell>
        </row>
        <row r="556">
          <cell r="F556">
            <v>899999712</v>
          </cell>
          <cell r="G556" t="str">
            <v>LA CALERA</v>
          </cell>
          <cell r="H556" t="str">
            <v>890903938</v>
          </cell>
          <cell r="I556" t="str">
            <v>BANCOLOMBIA S.A.</v>
          </cell>
          <cell r="J556" t="str">
            <v>CRR</v>
          </cell>
          <cell r="K556" t="str">
            <v>24908318251</v>
          </cell>
          <cell r="M556">
            <v>19342457</v>
          </cell>
        </row>
        <row r="557">
          <cell r="F557">
            <v>890680026</v>
          </cell>
          <cell r="G557" t="str">
            <v>LA MESA</v>
          </cell>
          <cell r="H557" t="str">
            <v>860002964</v>
          </cell>
          <cell r="I557" t="str">
            <v>BANCO DE BOGOTA S. A.</v>
          </cell>
          <cell r="J557" t="str">
            <v>CRR</v>
          </cell>
          <cell r="K557" t="str">
            <v>394031256</v>
          </cell>
          <cell r="M557">
            <v>29157003</v>
          </cell>
        </row>
        <row r="558">
          <cell r="F558">
            <v>899999369</v>
          </cell>
          <cell r="G558" t="str">
            <v>LA PALMA</v>
          </cell>
          <cell r="H558" t="str">
            <v>800037800</v>
          </cell>
          <cell r="I558" t="str">
            <v>AGRARIO DE COLOMBIA S.A.</v>
          </cell>
          <cell r="J558" t="str">
            <v>AHR</v>
          </cell>
          <cell r="K558" t="str">
            <v>431433034253</v>
          </cell>
          <cell r="M558">
            <v>12604169</v>
          </cell>
        </row>
        <row r="559">
          <cell r="F559">
            <v>899999721</v>
          </cell>
          <cell r="G559" t="str">
            <v>LA PEÑA</v>
          </cell>
          <cell r="H559" t="str">
            <v>800037800</v>
          </cell>
          <cell r="I559" t="str">
            <v>AGRARIO DE COLOMBIA S.A.</v>
          </cell>
          <cell r="J559" t="str">
            <v>AHR</v>
          </cell>
          <cell r="K559" t="str">
            <v>431443000845</v>
          </cell>
          <cell r="M559">
            <v>9510637</v>
          </cell>
        </row>
        <row r="560">
          <cell r="F560">
            <v>800073475</v>
          </cell>
          <cell r="G560" t="str">
            <v>LA VEGA</v>
          </cell>
          <cell r="H560" t="str">
            <v>800037800</v>
          </cell>
          <cell r="I560" t="str">
            <v>AGRARIO DE COLOMBIA S.A.</v>
          </cell>
          <cell r="J560" t="str">
            <v>AHR</v>
          </cell>
          <cell r="K560" t="str">
            <v>431453022911</v>
          </cell>
          <cell r="M560">
            <v>19362924</v>
          </cell>
        </row>
        <row r="561">
          <cell r="F561">
            <v>899999330</v>
          </cell>
          <cell r="G561" t="str">
            <v>LENGUAZAQUE</v>
          </cell>
          <cell r="H561" t="str">
            <v>800037800</v>
          </cell>
          <cell r="I561" t="str">
            <v>AGRARIO DE COLOMBIA S.A.</v>
          </cell>
          <cell r="J561" t="str">
            <v>AHR</v>
          </cell>
          <cell r="K561" t="str">
            <v>431413007284</v>
          </cell>
          <cell r="M561">
            <v>16694786</v>
          </cell>
        </row>
        <row r="562">
          <cell r="F562">
            <v>899999401</v>
          </cell>
          <cell r="G562" t="str">
            <v>MACHETA</v>
          </cell>
          <cell r="H562" t="str">
            <v>800037800</v>
          </cell>
          <cell r="I562" t="str">
            <v>AGRARIO DE COLOMBIA S.A.</v>
          </cell>
          <cell r="J562" t="str">
            <v>AHR</v>
          </cell>
          <cell r="K562" t="str">
            <v>431463007528</v>
          </cell>
          <cell r="M562">
            <v>7264594</v>
          </cell>
        </row>
        <row r="563">
          <cell r="F563">
            <v>899999325</v>
          </cell>
          <cell r="G563" t="str">
            <v>MADRID</v>
          </cell>
          <cell r="H563" t="str">
            <v>860002964</v>
          </cell>
          <cell r="I563" t="str">
            <v>BANCO DE BOGOTA S. A.</v>
          </cell>
          <cell r="J563" t="str">
            <v>AHR</v>
          </cell>
          <cell r="K563" t="str">
            <v>179031653</v>
          </cell>
          <cell r="M563">
            <v>98869289</v>
          </cell>
        </row>
        <row r="564">
          <cell r="F564">
            <v>800094711</v>
          </cell>
          <cell r="G564" t="str">
            <v>MANTA</v>
          </cell>
          <cell r="H564" t="str">
            <v>800037800</v>
          </cell>
          <cell r="I564" t="str">
            <v>AGRARIO DE COLOMBIA S.A.</v>
          </cell>
          <cell r="J564" t="str">
            <v>AHR</v>
          </cell>
          <cell r="K564" t="str">
            <v>431473004047</v>
          </cell>
          <cell r="M564">
            <v>2967366</v>
          </cell>
        </row>
        <row r="565">
          <cell r="F565">
            <v>899999470</v>
          </cell>
          <cell r="G565" t="str">
            <v>MEDINA</v>
          </cell>
          <cell r="H565" t="str">
            <v>800037800</v>
          </cell>
          <cell r="I565" t="str">
            <v>AGRARIO DE COLOMBIA S.A.</v>
          </cell>
          <cell r="J565" t="str">
            <v>AHR</v>
          </cell>
          <cell r="K565" t="str">
            <v>431483002141</v>
          </cell>
          <cell r="M565">
            <v>14886520</v>
          </cell>
        </row>
        <row r="566">
          <cell r="F566">
            <v>890680390</v>
          </cell>
          <cell r="G566" t="str">
            <v>NARIÑO</v>
          </cell>
          <cell r="H566" t="str">
            <v>860002964</v>
          </cell>
          <cell r="I566" t="str">
            <v>BANCO DE BOGOTA S. A.</v>
          </cell>
          <cell r="J566" t="str">
            <v>CRR</v>
          </cell>
          <cell r="K566" t="str">
            <v>348085085</v>
          </cell>
          <cell r="M566">
            <v>1876622</v>
          </cell>
        </row>
        <row r="567">
          <cell r="F567">
            <v>899999366</v>
          </cell>
          <cell r="G567" t="str">
            <v>NEMOCON</v>
          </cell>
          <cell r="H567" t="str">
            <v>890903938</v>
          </cell>
          <cell r="I567" t="str">
            <v>BANCOLOMBIA S.A.</v>
          </cell>
          <cell r="J567" t="str">
            <v>CRR</v>
          </cell>
          <cell r="K567" t="str">
            <v>33908295264</v>
          </cell>
          <cell r="M567">
            <v>18068766</v>
          </cell>
        </row>
        <row r="568">
          <cell r="F568">
            <v>899999707</v>
          </cell>
          <cell r="G568" t="str">
            <v>NILO</v>
          </cell>
          <cell r="H568" t="str">
            <v>860003020</v>
          </cell>
          <cell r="I568" t="str">
            <v>BANCO BBVA S.A.</v>
          </cell>
          <cell r="J568" t="str">
            <v>AHR</v>
          </cell>
          <cell r="K568" t="str">
            <v>0343000200163390</v>
          </cell>
          <cell r="M568">
            <v>8082260</v>
          </cell>
        </row>
        <row r="569">
          <cell r="F569">
            <v>800094713</v>
          </cell>
          <cell r="G569" t="str">
            <v>NIMAIMA</v>
          </cell>
          <cell r="H569" t="str">
            <v>800037800</v>
          </cell>
          <cell r="I569" t="str">
            <v>AGRARIO DE COLOMBIA S.A.</v>
          </cell>
          <cell r="J569" t="str">
            <v>AHR</v>
          </cell>
          <cell r="K569" t="str">
            <v>431493004485</v>
          </cell>
          <cell r="M569">
            <v>3490878</v>
          </cell>
        </row>
        <row r="570">
          <cell r="F570">
            <v>899999718</v>
          </cell>
          <cell r="G570" t="str">
            <v>NOCAIMA</v>
          </cell>
          <cell r="H570" t="str">
            <v>800037800</v>
          </cell>
          <cell r="I570" t="str">
            <v>AGRARIO DE COLOMBIA S.A.</v>
          </cell>
          <cell r="J570" t="str">
            <v>AHR</v>
          </cell>
          <cell r="K570" t="str">
            <v>431493004493</v>
          </cell>
          <cell r="M570">
            <v>7410853</v>
          </cell>
        </row>
        <row r="571">
          <cell r="F571">
            <v>890680088</v>
          </cell>
          <cell r="G571" t="str">
            <v>VENECIA</v>
          </cell>
          <cell r="H571" t="str">
            <v>800037800</v>
          </cell>
          <cell r="I571" t="str">
            <v>AGRARIO DE COLOMBIA S.A.</v>
          </cell>
          <cell r="J571" t="str">
            <v>AHR</v>
          </cell>
          <cell r="K571" t="str">
            <v>431503005574</v>
          </cell>
          <cell r="M571">
            <v>6288045</v>
          </cell>
        </row>
        <row r="572">
          <cell r="F572">
            <v>899999475</v>
          </cell>
          <cell r="G572" t="str">
            <v>PACHO</v>
          </cell>
          <cell r="H572" t="str">
            <v>890903938</v>
          </cell>
          <cell r="I572" t="str">
            <v>BANCOLOMBIA S.A.</v>
          </cell>
          <cell r="J572" t="str">
            <v>CRR</v>
          </cell>
          <cell r="K572" t="str">
            <v>34108309575</v>
          </cell>
          <cell r="M572">
            <v>27252698</v>
          </cell>
        </row>
        <row r="573">
          <cell r="F573">
            <v>899999704</v>
          </cell>
          <cell r="G573" t="str">
            <v>PAIME</v>
          </cell>
          <cell r="H573" t="str">
            <v>800037800</v>
          </cell>
          <cell r="I573" t="str">
            <v>AGRARIO DE COLOMBIA S.A.</v>
          </cell>
          <cell r="J573" t="str">
            <v>AHR</v>
          </cell>
          <cell r="K573" t="str">
            <v>431523003772</v>
          </cell>
          <cell r="M573">
            <v>6420835</v>
          </cell>
        </row>
        <row r="574">
          <cell r="F574">
            <v>890680173</v>
          </cell>
          <cell r="G574" t="str">
            <v>PANDI</v>
          </cell>
          <cell r="H574" t="str">
            <v>800037800</v>
          </cell>
          <cell r="I574" t="str">
            <v>AGRARIO DE COLOMBIA S.A.</v>
          </cell>
          <cell r="J574" t="str">
            <v>AHR</v>
          </cell>
          <cell r="K574" t="str">
            <v>431623003230</v>
          </cell>
          <cell r="M574">
            <v>6899604</v>
          </cell>
        </row>
        <row r="575">
          <cell r="F575">
            <v>800074120</v>
          </cell>
          <cell r="G575" t="str">
            <v>PARATEBUENO</v>
          </cell>
          <cell r="H575" t="str">
            <v>800037800</v>
          </cell>
          <cell r="I575" t="str">
            <v>AGRARIO DE COLOMBIA S.A.</v>
          </cell>
          <cell r="J575" t="str">
            <v>AHR</v>
          </cell>
          <cell r="K575" t="str">
            <v>486353003917</v>
          </cell>
          <cell r="M575">
            <v>16085445</v>
          </cell>
        </row>
        <row r="576">
          <cell r="F576">
            <v>890680154</v>
          </cell>
          <cell r="G576" t="str">
            <v>PASCA</v>
          </cell>
          <cell r="H576" t="str">
            <v>800037800</v>
          </cell>
          <cell r="I576" t="str">
            <v>AGRARIO DE COLOMBIA S.A.</v>
          </cell>
          <cell r="J576" t="str">
            <v>AHR</v>
          </cell>
          <cell r="K576" t="str">
            <v>431533006028</v>
          </cell>
          <cell r="M576">
            <v>15985004</v>
          </cell>
        </row>
        <row r="577">
          <cell r="F577">
            <v>899999413</v>
          </cell>
          <cell r="G577" t="str">
            <v>PUERTO SALGAR</v>
          </cell>
          <cell r="H577" t="str">
            <v>890903938</v>
          </cell>
          <cell r="I577" t="str">
            <v>BANCOLOMBIA S.A.</v>
          </cell>
          <cell r="J577" t="str">
            <v>CRR</v>
          </cell>
          <cell r="K577" t="str">
            <v>39708197717</v>
          </cell>
          <cell r="M577">
            <v>20344374</v>
          </cell>
        </row>
        <row r="578">
          <cell r="F578">
            <v>800085612</v>
          </cell>
          <cell r="G578" t="str">
            <v>PULI</v>
          </cell>
          <cell r="H578" t="str">
            <v>800037800</v>
          </cell>
          <cell r="I578" t="str">
            <v>AGRARIO DE COLOMBIA S.A.</v>
          </cell>
          <cell r="J578" t="str">
            <v>AHR</v>
          </cell>
          <cell r="K578" t="str">
            <v>431593009239</v>
          </cell>
          <cell r="M578">
            <v>3270525</v>
          </cell>
        </row>
        <row r="579">
          <cell r="F579">
            <v>899999432</v>
          </cell>
          <cell r="G579" t="str">
            <v>QUEBRADANEGRA</v>
          </cell>
          <cell r="H579" t="str">
            <v>860002964</v>
          </cell>
          <cell r="I579" t="str">
            <v>BANCO DE BOGOTA S. A.</v>
          </cell>
          <cell r="J579" t="str">
            <v>CRR</v>
          </cell>
          <cell r="K579" t="str">
            <v>640034237</v>
          </cell>
          <cell r="M579">
            <v>6290907</v>
          </cell>
        </row>
        <row r="580">
          <cell r="F580">
            <v>800094716</v>
          </cell>
          <cell r="G580" t="str">
            <v>QUETAME</v>
          </cell>
          <cell r="H580" t="str">
            <v>800037800</v>
          </cell>
          <cell r="I580" t="str">
            <v>AGRARIO DE COLOMBIA S.A.</v>
          </cell>
          <cell r="J580" t="str">
            <v>AHR</v>
          </cell>
          <cell r="K580" t="str">
            <v>431543002500</v>
          </cell>
          <cell r="M580">
            <v>8139524</v>
          </cell>
        </row>
        <row r="581">
          <cell r="F581">
            <v>899999431</v>
          </cell>
          <cell r="G581" t="str">
            <v>QUIPILE</v>
          </cell>
          <cell r="H581" t="str">
            <v>800037800</v>
          </cell>
          <cell r="I581" t="str">
            <v>AGRARIO DE COLOMBIA S.A.</v>
          </cell>
          <cell r="J581" t="str">
            <v>AHR</v>
          </cell>
          <cell r="K581" t="str">
            <v>431553002797</v>
          </cell>
          <cell r="M581">
            <v>7880145</v>
          </cell>
        </row>
        <row r="582">
          <cell r="F582">
            <v>890680236</v>
          </cell>
          <cell r="G582" t="str">
            <v>APULO</v>
          </cell>
          <cell r="H582" t="str">
            <v>860007738</v>
          </cell>
          <cell r="I582" t="str">
            <v>BANCO POPULAR S. A.</v>
          </cell>
          <cell r="J582" t="str">
            <v>CRR</v>
          </cell>
          <cell r="K582" t="str">
            <v>363022286</v>
          </cell>
          <cell r="M582">
            <v>9824289</v>
          </cell>
        </row>
        <row r="583">
          <cell r="F583">
            <v>890680059</v>
          </cell>
          <cell r="G583" t="str">
            <v>RICAURTE</v>
          </cell>
          <cell r="H583" t="str">
            <v>860002964</v>
          </cell>
          <cell r="I583" t="str">
            <v>BANCO DE BOGOTA S. A.</v>
          </cell>
          <cell r="J583" t="str">
            <v>CRR</v>
          </cell>
          <cell r="K583" t="str">
            <v>258046259</v>
          </cell>
          <cell r="M583">
            <v>10697778</v>
          </cell>
        </row>
        <row r="584">
          <cell r="F584">
            <v>860527046</v>
          </cell>
          <cell r="G584" t="str">
            <v>SAN ANTONIO TEQUENDAMA</v>
          </cell>
          <cell r="H584" t="str">
            <v>860034313</v>
          </cell>
          <cell r="I584" t="str">
            <v>BANCO DAVIVIENDA S.A.</v>
          </cell>
          <cell r="J584" t="str">
            <v>CRR</v>
          </cell>
          <cell r="K584" t="str">
            <v>182031682</v>
          </cell>
          <cell r="M584">
            <v>11245213</v>
          </cell>
        </row>
        <row r="585">
          <cell r="F585">
            <v>800093437</v>
          </cell>
          <cell r="G585" t="str">
            <v>SAN BERNARDO</v>
          </cell>
          <cell r="H585" t="str">
            <v>800037800</v>
          </cell>
          <cell r="I585" t="str">
            <v>AGRARIO DE COLOMBIA S.A.</v>
          </cell>
          <cell r="J585" t="str">
            <v>AHR</v>
          </cell>
          <cell r="K585" t="str">
            <v>431563008904</v>
          </cell>
          <cell r="M585">
            <v>10240395</v>
          </cell>
        </row>
        <row r="586">
          <cell r="F586">
            <v>800094751</v>
          </cell>
          <cell r="G586" t="str">
            <v>SAN CAYETANO</v>
          </cell>
          <cell r="H586" t="str">
            <v>800037800</v>
          </cell>
          <cell r="I586" t="str">
            <v>AGRARIO DE COLOMBIA S.A.</v>
          </cell>
          <cell r="J586" t="str">
            <v>AHR</v>
          </cell>
          <cell r="K586" t="str">
            <v>431573001371</v>
          </cell>
          <cell r="M586">
            <v>4569556</v>
          </cell>
        </row>
        <row r="587">
          <cell r="F587">
            <v>899999173</v>
          </cell>
          <cell r="G587" t="str">
            <v>SAN FRANCISCO</v>
          </cell>
          <cell r="H587" t="str">
            <v>800037800</v>
          </cell>
          <cell r="I587" t="str">
            <v>AGRARIO DE COLOMBIA S.A.</v>
          </cell>
          <cell r="J587" t="str">
            <v>AHR</v>
          </cell>
          <cell r="K587" t="str">
            <v>431583008072</v>
          </cell>
          <cell r="M587">
            <v>10228891</v>
          </cell>
        </row>
        <row r="588">
          <cell r="F588">
            <v>899999422</v>
          </cell>
          <cell r="G588" t="str">
            <v>SAN JUAN DE RIO SECO</v>
          </cell>
          <cell r="H588" t="str">
            <v>800037800</v>
          </cell>
          <cell r="I588" t="str">
            <v>AGRARIO DE COLOMBIA S.A.</v>
          </cell>
          <cell r="J588" t="str">
            <v>AHR</v>
          </cell>
          <cell r="K588" t="str">
            <v>431593009247</v>
          </cell>
          <cell r="M588">
            <v>11630880</v>
          </cell>
        </row>
        <row r="589">
          <cell r="F589">
            <v>800094752</v>
          </cell>
          <cell r="G589" t="str">
            <v>SASAIMA</v>
          </cell>
          <cell r="H589" t="str">
            <v>860002964</v>
          </cell>
          <cell r="I589" t="str">
            <v>BANCO DE BOGOTA S. A.</v>
          </cell>
          <cell r="J589" t="str">
            <v>CRR</v>
          </cell>
          <cell r="K589" t="str">
            <v>640034260</v>
          </cell>
          <cell r="M589">
            <v>15231043</v>
          </cell>
        </row>
        <row r="590">
          <cell r="F590">
            <v>899999415</v>
          </cell>
          <cell r="G590" t="str">
            <v>SESQUILE</v>
          </cell>
          <cell r="H590" t="str">
            <v>890903938</v>
          </cell>
          <cell r="I590" t="str">
            <v>BANCOLOMBIA S.A.</v>
          </cell>
          <cell r="J590" t="str">
            <v>AHR</v>
          </cell>
          <cell r="K590" t="str">
            <v>33608258278</v>
          </cell>
          <cell r="M590">
            <v>16058073</v>
          </cell>
        </row>
        <row r="591">
          <cell r="F591">
            <v>899999372</v>
          </cell>
          <cell r="G591" t="str">
            <v>SIBATE</v>
          </cell>
          <cell r="H591" t="str">
            <v>860007738</v>
          </cell>
          <cell r="I591" t="str">
            <v>BANCO POPULAR S. A.</v>
          </cell>
          <cell r="J591" t="str">
            <v>AHR</v>
          </cell>
          <cell r="K591" t="str">
            <v>033720269</v>
          </cell>
          <cell r="M591">
            <v>31503816</v>
          </cell>
        </row>
        <row r="592">
          <cell r="F592">
            <v>890680437</v>
          </cell>
          <cell r="G592" t="str">
            <v>SILVANIA</v>
          </cell>
          <cell r="H592" t="str">
            <v>800037800</v>
          </cell>
          <cell r="I592" t="str">
            <v>AGRARIO DE COLOMBIA S.A.</v>
          </cell>
          <cell r="J592" t="str">
            <v>AHR</v>
          </cell>
          <cell r="K592" t="str">
            <v>431633016500</v>
          </cell>
          <cell r="M592">
            <v>21661719</v>
          </cell>
        </row>
        <row r="593">
          <cell r="F593">
            <v>899999384</v>
          </cell>
          <cell r="G593" t="str">
            <v>SIMIJACA</v>
          </cell>
          <cell r="H593" t="str">
            <v>890903938</v>
          </cell>
          <cell r="I593" t="str">
            <v>BANCOLOMBIA S.A.</v>
          </cell>
          <cell r="J593" t="str">
            <v>CRR</v>
          </cell>
          <cell r="K593" t="str">
            <v>35508359390</v>
          </cell>
          <cell r="M593">
            <v>13457640</v>
          </cell>
        </row>
        <row r="594">
          <cell r="F594">
            <v>899999468</v>
          </cell>
          <cell r="G594" t="str">
            <v>SOPO</v>
          </cell>
          <cell r="H594" t="str">
            <v>860002964</v>
          </cell>
          <cell r="I594" t="str">
            <v>BANCO DE BOGOTA S. A.</v>
          </cell>
          <cell r="J594" t="str">
            <v>AHR</v>
          </cell>
          <cell r="K594" t="str">
            <v>597083435</v>
          </cell>
          <cell r="M594">
            <v>25564405</v>
          </cell>
        </row>
        <row r="595">
          <cell r="F595">
            <v>899999314</v>
          </cell>
          <cell r="G595" t="str">
            <v>SUBACHOQUE</v>
          </cell>
          <cell r="H595" t="str">
            <v>890903938</v>
          </cell>
          <cell r="I595" t="str">
            <v>BANCOLOMBIA S.A.</v>
          </cell>
          <cell r="J595" t="str">
            <v>CRR</v>
          </cell>
          <cell r="K595" t="str">
            <v>34608242393</v>
          </cell>
          <cell r="M595">
            <v>13438691</v>
          </cell>
        </row>
        <row r="596">
          <cell r="F596">
            <v>899999430</v>
          </cell>
          <cell r="G596" t="str">
            <v>SUESCA</v>
          </cell>
          <cell r="H596" t="str">
            <v>800037800</v>
          </cell>
          <cell r="I596" t="str">
            <v>AGRARIO DE COLOMBIA S.A.</v>
          </cell>
          <cell r="J596" t="str">
            <v>AHR</v>
          </cell>
          <cell r="K596" t="str">
            <v>431603004982</v>
          </cell>
          <cell r="M596">
            <v>18131748</v>
          </cell>
        </row>
        <row r="597">
          <cell r="F597">
            <v>899999398</v>
          </cell>
          <cell r="G597" t="str">
            <v>SUPATA</v>
          </cell>
          <cell r="H597" t="str">
            <v>800037800</v>
          </cell>
          <cell r="I597" t="str">
            <v>AGRARIO DE COLOMBIA S.A.</v>
          </cell>
          <cell r="J597" t="str">
            <v>AHR</v>
          </cell>
          <cell r="K597" t="str">
            <v>431613002538</v>
          </cell>
          <cell r="M597">
            <v>6856405</v>
          </cell>
        </row>
        <row r="598">
          <cell r="F598">
            <v>899999700</v>
          </cell>
          <cell r="G598" t="str">
            <v>SUSA</v>
          </cell>
          <cell r="H598" t="str">
            <v>800037800</v>
          </cell>
          <cell r="I598" t="str">
            <v>AGRARIO DE COLOMBIA S.A.</v>
          </cell>
          <cell r="J598" t="str">
            <v>AHR</v>
          </cell>
          <cell r="K598" t="str">
            <v>431683010627</v>
          </cell>
          <cell r="M598">
            <v>6762296</v>
          </cell>
        </row>
        <row r="599">
          <cell r="F599">
            <v>899999476</v>
          </cell>
          <cell r="G599" t="str">
            <v>SUTATAUSA</v>
          </cell>
          <cell r="H599" t="str">
            <v>860003020</v>
          </cell>
          <cell r="I599" t="str">
            <v>BANCO BBVA S.A.</v>
          </cell>
          <cell r="J599" t="str">
            <v>CRR</v>
          </cell>
          <cell r="K599" t="str">
            <v>925029233</v>
          </cell>
          <cell r="M599">
            <v>8318922</v>
          </cell>
        </row>
        <row r="600">
          <cell r="F600">
            <v>899999443</v>
          </cell>
          <cell r="G600" t="str">
            <v>TABIO</v>
          </cell>
          <cell r="H600" t="str">
            <v>890903938</v>
          </cell>
          <cell r="I600" t="str">
            <v>BANCOLOMBIA S.A.</v>
          </cell>
          <cell r="J600" t="str">
            <v>CRR</v>
          </cell>
          <cell r="K600" t="str">
            <v>34308283027</v>
          </cell>
          <cell r="M600">
            <v>20654245</v>
          </cell>
        </row>
        <row r="601">
          <cell r="F601">
            <v>899999481</v>
          </cell>
          <cell r="G601" t="str">
            <v>TAUSA</v>
          </cell>
          <cell r="H601" t="str">
            <v>860002964</v>
          </cell>
          <cell r="I601" t="str">
            <v>BANCO DE BOGOTA S. A.</v>
          </cell>
          <cell r="J601" t="str">
            <v>CRR</v>
          </cell>
          <cell r="K601" t="str">
            <v>611318452</v>
          </cell>
          <cell r="M601">
            <v>12677008</v>
          </cell>
        </row>
        <row r="602">
          <cell r="F602">
            <v>800004574</v>
          </cell>
          <cell r="G602" t="str">
            <v>TENA</v>
          </cell>
          <cell r="H602" t="str">
            <v>860002964</v>
          </cell>
          <cell r="I602" t="str">
            <v>BANCO DE BOGOTA S. A.</v>
          </cell>
          <cell r="J602" t="str">
            <v>AHR</v>
          </cell>
          <cell r="K602" t="str">
            <v>394251458</v>
          </cell>
          <cell r="M602">
            <v>9017459</v>
          </cell>
        </row>
        <row r="603">
          <cell r="F603">
            <v>800095174</v>
          </cell>
          <cell r="G603" t="str">
            <v>TENJO</v>
          </cell>
          <cell r="H603" t="str">
            <v>890903938</v>
          </cell>
          <cell r="I603" t="str">
            <v>BANCOLOMBIA S.A.</v>
          </cell>
          <cell r="J603" t="str">
            <v>CRR</v>
          </cell>
          <cell r="K603" t="str">
            <v>34508321549</v>
          </cell>
          <cell r="M603">
            <v>19724356</v>
          </cell>
        </row>
        <row r="604">
          <cell r="F604">
            <v>800018689</v>
          </cell>
          <cell r="G604" t="str">
            <v>TIBACUY</v>
          </cell>
          <cell r="H604" t="str">
            <v>860002964</v>
          </cell>
          <cell r="I604" t="str">
            <v>BANCO DE BOGOTA S. A.</v>
          </cell>
          <cell r="J604" t="str">
            <v>CRR</v>
          </cell>
          <cell r="K604" t="str">
            <v>330052945</v>
          </cell>
          <cell r="M604">
            <v>6278729</v>
          </cell>
        </row>
        <row r="605">
          <cell r="F605">
            <v>800094782</v>
          </cell>
          <cell r="G605" t="str">
            <v>TIBIRITA</v>
          </cell>
          <cell r="H605" t="str">
            <v>860002964</v>
          </cell>
          <cell r="I605" t="str">
            <v>BANCO DE BOGOTA S. A.</v>
          </cell>
          <cell r="J605" t="str">
            <v>CRR</v>
          </cell>
          <cell r="K605" t="str">
            <v>360032668</v>
          </cell>
          <cell r="M605">
            <v>2824885</v>
          </cell>
        </row>
        <row r="606">
          <cell r="F606">
            <v>800093439</v>
          </cell>
          <cell r="G606" t="str">
            <v>TOCAIMA</v>
          </cell>
          <cell r="H606" t="str">
            <v>860007738</v>
          </cell>
          <cell r="I606" t="str">
            <v>BANCO POPULAR S. A.</v>
          </cell>
          <cell r="J606" t="str">
            <v>CRR</v>
          </cell>
          <cell r="K606" t="str">
            <v>110363022294</v>
          </cell>
          <cell r="M606">
            <v>14943126</v>
          </cell>
        </row>
        <row r="607">
          <cell r="F607">
            <v>899999428</v>
          </cell>
          <cell r="G607" t="str">
            <v>TOCANCIPA</v>
          </cell>
          <cell r="H607" t="str">
            <v>890903938</v>
          </cell>
          <cell r="I607" t="str">
            <v>BANCOLOMBIA S.A.</v>
          </cell>
          <cell r="J607" t="str">
            <v>CRR</v>
          </cell>
          <cell r="K607" t="str">
            <v>33808322761</v>
          </cell>
          <cell r="M607">
            <v>64609537</v>
          </cell>
        </row>
        <row r="608">
          <cell r="F608">
            <v>800072715</v>
          </cell>
          <cell r="G608" t="str">
            <v>TOPAIPI</v>
          </cell>
          <cell r="H608" t="str">
            <v>800037800</v>
          </cell>
          <cell r="I608" t="str">
            <v>AGRARIO DE COLOMBIA S.A.</v>
          </cell>
          <cell r="J608" t="str">
            <v>AHR</v>
          </cell>
          <cell r="K608" t="str">
            <v>431723003671</v>
          </cell>
          <cell r="M608">
            <v>5240025</v>
          </cell>
        </row>
        <row r="609">
          <cell r="F609">
            <v>899999385</v>
          </cell>
          <cell r="G609" t="str">
            <v>UBALA</v>
          </cell>
          <cell r="H609" t="str">
            <v>860002964</v>
          </cell>
          <cell r="I609" t="str">
            <v>BANCO DE BOGOTA S. A.</v>
          </cell>
          <cell r="J609" t="str">
            <v>CRR</v>
          </cell>
          <cell r="K609" t="str">
            <v>334023538</v>
          </cell>
          <cell r="M609">
            <v>14944844</v>
          </cell>
        </row>
        <row r="610">
          <cell r="F610">
            <v>800095568</v>
          </cell>
          <cell r="G610" t="str">
            <v>UBAQUE</v>
          </cell>
          <cell r="H610" t="str">
            <v>860007738</v>
          </cell>
          <cell r="I610" t="str">
            <v>BANCO POPULAR S. A.</v>
          </cell>
          <cell r="J610" t="str">
            <v>AHR</v>
          </cell>
          <cell r="K610" t="str">
            <v>342720182</v>
          </cell>
          <cell r="M610">
            <v>8195470</v>
          </cell>
        </row>
        <row r="611">
          <cell r="F611">
            <v>899999281</v>
          </cell>
          <cell r="G611" t="str">
            <v>UBATE</v>
          </cell>
          <cell r="H611" t="str">
            <v>860003020</v>
          </cell>
          <cell r="I611" t="str">
            <v>BANCO BBVA S.A.</v>
          </cell>
          <cell r="J611" t="str">
            <v>AHR</v>
          </cell>
          <cell r="K611" t="str">
            <v>925085615</v>
          </cell>
          <cell r="M611">
            <v>48253141</v>
          </cell>
        </row>
        <row r="612">
          <cell r="F612">
            <v>899999388</v>
          </cell>
          <cell r="G612" t="str">
            <v>UNE</v>
          </cell>
          <cell r="H612" t="str">
            <v>860002964</v>
          </cell>
          <cell r="I612" t="str">
            <v>BANCO DE BOGOTA S. A.</v>
          </cell>
          <cell r="J612" t="str">
            <v>AHR</v>
          </cell>
          <cell r="K612" t="str">
            <v>580022085</v>
          </cell>
          <cell r="M612">
            <v>8931622</v>
          </cell>
        </row>
        <row r="613">
          <cell r="F613">
            <v>899999407</v>
          </cell>
          <cell r="G613" t="str">
            <v>UTICA</v>
          </cell>
          <cell r="H613" t="str">
            <v>800037800</v>
          </cell>
          <cell r="I613" t="str">
            <v>AGRARIO DE COLOMBIA S.A.</v>
          </cell>
          <cell r="J613" t="str">
            <v>AHR</v>
          </cell>
          <cell r="K613" t="str">
            <v>431763000959</v>
          </cell>
          <cell r="M613">
            <v>4152353</v>
          </cell>
        </row>
        <row r="614">
          <cell r="F614">
            <v>899999448</v>
          </cell>
          <cell r="G614" t="str">
            <v>VERGARA</v>
          </cell>
          <cell r="H614" t="str">
            <v>800037800</v>
          </cell>
          <cell r="I614" t="str">
            <v>AGRARIO DE COLOMBIA S.A.</v>
          </cell>
          <cell r="J614" t="str">
            <v>AHR</v>
          </cell>
          <cell r="K614" t="str">
            <v>431783004799</v>
          </cell>
          <cell r="M614">
            <v>10735190</v>
          </cell>
        </row>
        <row r="615">
          <cell r="F615">
            <v>899999709</v>
          </cell>
          <cell r="G615" t="str">
            <v>VIANI</v>
          </cell>
          <cell r="H615" t="str">
            <v>860034313</v>
          </cell>
          <cell r="I615" t="str">
            <v>BANCO DAVIVIENDA S.A.</v>
          </cell>
          <cell r="J615" t="str">
            <v>CRR</v>
          </cell>
          <cell r="K615" t="str">
            <v>237008909</v>
          </cell>
          <cell r="M615">
            <v>4879985</v>
          </cell>
        </row>
        <row r="616">
          <cell r="F616">
            <v>899999447</v>
          </cell>
          <cell r="G616" t="str">
            <v>VILLAGOMEZ</v>
          </cell>
          <cell r="H616" t="str">
            <v>800037800</v>
          </cell>
          <cell r="I616" t="str">
            <v>AGRARIO DE COLOMBIA S.A.</v>
          </cell>
          <cell r="J616" t="str">
            <v>AHR</v>
          </cell>
          <cell r="K616" t="str">
            <v>431053002383</v>
          </cell>
          <cell r="M616">
            <v>1995143</v>
          </cell>
        </row>
        <row r="617">
          <cell r="F617">
            <v>899999445</v>
          </cell>
          <cell r="G617" t="str">
            <v>VILLAPINZON</v>
          </cell>
          <cell r="H617" t="str">
            <v>860007738</v>
          </cell>
          <cell r="I617" t="str">
            <v>BANCO POPULAR S. A.</v>
          </cell>
          <cell r="J617" t="str">
            <v>CRR</v>
          </cell>
          <cell r="K617" t="str">
            <v>110023020563</v>
          </cell>
          <cell r="M617">
            <v>19774442</v>
          </cell>
        </row>
        <row r="618">
          <cell r="F618">
            <v>899999312</v>
          </cell>
          <cell r="G618" t="str">
            <v>VILLETA</v>
          </cell>
          <cell r="H618" t="str">
            <v>890903938</v>
          </cell>
          <cell r="I618" t="str">
            <v>BANCOLOMBIA S.A.</v>
          </cell>
          <cell r="J618" t="str">
            <v>CRR</v>
          </cell>
          <cell r="K618" t="str">
            <v>38508370158</v>
          </cell>
          <cell r="M618">
            <v>25352233</v>
          </cell>
        </row>
        <row r="619">
          <cell r="F619">
            <v>890680142</v>
          </cell>
          <cell r="G619" t="str">
            <v>VIOTA</v>
          </cell>
          <cell r="H619" t="str">
            <v>860002964</v>
          </cell>
          <cell r="I619" t="str">
            <v>BANCO DE BOGOTA S. A.</v>
          </cell>
          <cell r="J619" t="str">
            <v>CRR</v>
          </cell>
          <cell r="K619" t="str">
            <v>608029963</v>
          </cell>
          <cell r="M619">
            <v>18786047</v>
          </cell>
        </row>
        <row r="620">
          <cell r="F620">
            <v>800094776</v>
          </cell>
          <cell r="G620" t="str">
            <v>YACOPI</v>
          </cell>
          <cell r="H620" t="str">
            <v>800037800</v>
          </cell>
          <cell r="I620" t="str">
            <v>AGRARIO DE COLOMBIA S.A.</v>
          </cell>
          <cell r="J620" t="str">
            <v>AHR</v>
          </cell>
          <cell r="K620" t="str">
            <v>431903002302</v>
          </cell>
          <cell r="M620">
            <v>28064579</v>
          </cell>
        </row>
        <row r="621">
          <cell r="F621">
            <v>800094778</v>
          </cell>
          <cell r="G621" t="str">
            <v>ZIPACON</v>
          </cell>
          <cell r="H621" t="str">
            <v>860002964</v>
          </cell>
          <cell r="I621" t="str">
            <v>BANCO DE BOGOTA S. A.</v>
          </cell>
          <cell r="J621" t="str">
            <v>CRR</v>
          </cell>
          <cell r="K621" t="str">
            <v>304038367</v>
          </cell>
          <cell r="M621">
            <v>5698120</v>
          </cell>
        </row>
        <row r="622">
          <cell r="F622">
            <v>891680050</v>
          </cell>
          <cell r="G622" t="str">
            <v>ACANDI</v>
          </cell>
          <cell r="H622" t="str">
            <v>860003020</v>
          </cell>
          <cell r="I622" t="str">
            <v>BANCO BBVA S.A.</v>
          </cell>
          <cell r="J622" t="str">
            <v>CRR</v>
          </cell>
          <cell r="K622" t="str">
            <v>0920000100003092</v>
          </cell>
          <cell r="M622">
            <v>45712311</v>
          </cell>
        </row>
        <row r="623">
          <cell r="F623">
            <v>891600062</v>
          </cell>
          <cell r="G623" t="str">
            <v>ALTO BAUDO</v>
          </cell>
          <cell r="H623" t="str">
            <v>800037800</v>
          </cell>
          <cell r="I623" t="str">
            <v>AGRARIO DE COLOMBIA S.A.</v>
          </cell>
          <cell r="J623" t="str">
            <v>AHR</v>
          </cell>
          <cell r="K623" t="str">
            <v>433033016631</v>
          </cell>
          <cell r="M623">
            <v>203259605</v>
          </cell>
        </row>
        <row r="624">
          <cell r="F624">
            <v>818000395</v>
          </cell>
          <cell r="G624" t="str">
            <v>ATRATO</v>
          </cell>
          <cell r="H624" t="str">
            <v>860007738</v>
          </cell>
          <cell r="I624" t="str">
            <v>BANCO POPULAR S. A.</v>
          </cell>
          <cell r="J624" t="str">
            <v>CRR</v>
          </cell>
          <cell r="K624" t="str">
            <v>380025155</v>
          </cell>
          <cell r="M624">
            <v>22327598</v>
          </cell>
        </row>
        <row r="625">
          <cell r="F625">
            <v>891680055</v>
          </cell>
          <cell r="G625" t="str">
            <v>BAGADO</v>
          </cell>
          <cell r="H625" t="str">
            <v>860007738</v>
          </cell>
          <cell r="I625" t="str">
            <v>BANCO POPULAR S. A.</v>
          </cell>
          <cell r="J625" t="str">
            <v>CRR</v>
          </cell>
          <cell r="K625" t="str">
            <v>110380025502</v>
          </cell>
          <cell r="M625">
            <v>123199228</v>
          </cell>
        </row>
        <row r="626">
          <cell r="F626">
            <v>891680395</v>
          </cell>
          <cell r="G626" t="str">
            <v>BAHIA SOLANO</v>
          </cell>
          <cell r="H626" t="str">
            <v>800037800</v>
          </cell>
          <cell r="I626" t="str">
            <v>AGRARIO DE COLOMBIA S.A.</v>
          </cell>
          <cell r="J626" t="str">
            <v>AHR</v>
          </cell>
          <cell r="K626" t="str">
            <v>433093003040</v>
          </cell>
          <cell r="M626">
            <v>35318137</v>
          </cell>
        </row>
        <row r="627">
          <cell r="F627">
            <v>800095589</v>
          </cell>
          <cell r="G627" t="str">
            <v>BAJO BAUDO-PIZA</v>
          </cell>
          <cell r="H627" t="str">
            <v>800037800</v>
          </cell>
          <cell r="I627" t="str">
            <v>AGRARIO DE COLOMBIA S.A.</v>
          </cell>
          <cell r="J627" t="str">
            <v>AHR</v>
          </cell>
          <cell r="K627" t="str">
            <v>433503001504</v>
          </cell>
          <cell r="M627">
            <v>113505653</v>
          </cell>
        </row>
        <row r="628">
          <cell r="F628">
            <v>800070375</v>
          </cell>
          <cell r="G628" t="str">
            <v>BOJAYA</v>
          </cell>
          <cell r="H628" t="str">
            <v>800037800</v>
          </cell>
          <cell r="I628" t="str">
            <v>AGRARIO DE COLOMBIA S.A.</v>
          </cell>
          <cell r="J628" t="str">
            <v>AHR</v>
          </cell>
          <cell r="K628" t="str">
            <v>433033016641</v>
          </cell>
          <cell r="M628">
            <v>119097323</v>
          </cell>
        </row>
        <row r="629">
          <cell r="F629">
            <v>800239414</v>
          </cell>
          <cell r="G629" t="str">
            <v>EL CANTON DEL SAN PABLO</v>
          </cell>
          <cell r="H629" t="str">
            <v>860002964</v>
          </cell>
          <cell r="I629" t="str">
            <v>BANCO DE BOGOTA S. A.</v>
          </cell>
          <cell r="J629" t="str">
            <v>CRR</v>
          </cell>
          <cell r="K629" t="str">
            <v>578336737</v>
          </cell>
          <cell r="M629">
            <v>24358084</v>
          </cell>
        </row>
        <row r="630">
          <cell r="F630">
            <v>818001341</v>
          </cell>
          <cell r="G630" t="str">
            <v>CARMEN DEL DARIEN</v>
          </cell>
          <cell r="H630" t="str">
            <v>860002964</v>
          </cell>
          <cell r="I630" t="str">
            <v>BANCO DE BOGOTA S. A.</v>
          </cell>
          <cell r="J630" t="str">
            <v>CRR</v>
          </cell>
          <cell r="K630" t="str">
            <v>620048900</v>
          </cell>
          <cell r="M630">
            <v>96186615</v>
          </cell>
        </row>
        <row r="631">
          <cell r="F631">
            <v>818001202</v>
          </cell>
          <cell r="G631" t="str">
            <v>CERTEGUI</v>
          </cell>
          <cell r="H631" t="str">
            <v>860002964</v>
          </cell>
          <cell r="I631" t="str">
            <v>BANCO DE BOGOTA S. A.</v>
          </cell>
          <cell r="J631" t="str">
            <v>CRR</v>
          </cell>
          <cell r="K631" t="str">
            <v>578336760</v>
          </cell>
          <cell r="M631">
            <v>19204768</v>
          </cell>
        </row>
        <row r="632">
          <cell r="F632">
            <v>891680057</v>
          </cell>
          <cell r="G632" t="str">
            <v>CONDOTO</v>
          </cell>
          <cell r="H632" t="str">
            <v>860002964</v>
          </cell>
          <cell r="I632" t="str">
            <v>BANCO DE BOGOTA S. A.</v>
          </cell>
          <cell r="J632" t="str">
            <v>CRR</v>
          </cell>
          <cell r="K632" t="str">
            <v>578336877</v>
          </cell>
          <cell r="M632">
            <v>60179071</v>
          </cell>
        </row>
        <row r="633">
          <cell r="F633">
            <v>891680061</v>
          </cell>
          <cell r="G633" t="str">
            <v>EL CARMEN DE ATRATO</v>
          </cell>
          <cell r="H633" t="str">
            <v>800037800</v>
          </cell>
          <cell r="I633" t="str">
            <v>AGRARIO DE COLOMBIA S.A.</v>
          </cell>
          <cell r="J633" t="str">
            <v>AHR</v>
          </cell>
          <cell r="K633" t="str">
            <v>433153001387</v>
          </cell>
          <cell r="M633">
            <v>39519581</v>
          </cell>
        </row>
        <row r="634">
          <cell r="F634">
            <v>818000002</v>
          </cell>
          <cell r="G634" t="str">
            <v>EL LITORAL DEL SAN JUAN</v>
          </cell>
          <cell r="H634" t="str">
            <v>890903938</v>
          </cell>
          <cell r="I634" t="str">
            <v>BANCOLOMBIA S.A.</v>
          </cell>
          <cell r="J634" t="str">
            <v>CRR</v>
          </cell>
          <cell r="K634" t="str">
            <v>84208209386</v>
          </cell>
          <cell r="M634">
            <v>95628420</v>
          </cell>
        </row>
        <row r="635">
          <cell r="F635">
            <v>891680067</v>
          </cell>
          <cell r="G635" t="str">
            <v>ISTMINA</v>
          </cell>
          <cell r="H635" t="str">
            <v>860002964</v>
          </cell>
          <cell r="I635" t="str">
            <v>BANCO DE BOGOTA S. A.</v>
          </cell>
          <cell r="J635" t="str">
            <v>CRR</v>
          </cell>
          <cell r="K635" t="str">
            <v>378019988</v>
          </cell>
          <cell r="M635">
            <v>224092685</v>
          </cell>
        </row>
        <row r="636">
          <cell r="F636">
            <v>891680402</v>
          </cell>
          <cell r="G636" t="str">
            <v>JURADO</v>
          </cell>
          <cell r="H636" t="str">
            <v>800037800</v>
          </cell>
          <cell r="I636" t="str">
            <v>AGRARIO DE COLOMBIA S.A.</v>
          </cell>
          <cell r="J636" t="str">
            <v>AHR</v>
          </cell>
          <cell r="K636" t="str">
            <v>433093003032</v>
          </cell>
          <cell r="M636">
            <v>22670170</v>
          </cell>
        </row>
        <row r="637">
          <cell r="F637">
            <v>891680281</v>
          </cell>
          <cell r="G637" t="str">
            <v>LLORO</v>
          </cell>
          <cell r="H637" t="str">
            <v>860002964</v>
          </cell>
          <cell r="I637" t="str">
            <v>BANCO DE BOGOTA S. A.</v>
          </cell>
          <cell r="J637" t="str">
            <v>CRR</v>
          </cell>
          <cell r="K637" t="str">
            <v>578336570</v>
          </cell>
          <cell r="M637">
            <v>84700827</v>
          </cell>
        </row>
        <row r="638">
          <cell r="F638">
            <v>818000941</v>
          </cell>
          <cell r="G638" t="str">
            <v>MEDIO ATRATO</v>
          </cell>
          <cell r="H638" t="str">
            <v>860007738</v>
          </cell>
          <cell r="I638" t="str">
            <v>BANCO POPULAR S. A.</v>
          </cell>
          <cell r="J638" t="str">
            <v>CRR</v>
          </cell>
          <cell r="K638" t="str">
            <v>110380025205</v>
          </cell>
          <cell r="M638">
            <v>41601569</v>
          </cell>
        </row>
        <row r="639">
          <cell r="F639">
            <v>818000907</v>
          </cell>
          <cell r="G639" t="str">
            <v>MEDIO BAUDO</v>
          </cell>
          <cell r="H639" t="str">
            <v>860002964</v>
          </cell>
          <cell r="I639" t="str">
            <v>BANCO DE BOGOTA S. A.</v>
          </cell>
          <cell r="J639" t="str">
            <v>CRR</v>
          </cell>
          <cell r="K639" t="str">
            <v>378020200</v>
          </cell>
          <cell r="M639">
            <v>76681617</v>
          </cell>
        </row>
        <row r="640">
          <cell r="F640">
            <v>818001206</v>
          </cell>
          <cell r="G640" t="str">
            <v>MEDIO SAN JUAN</v>
          </cell>
          <cell r="H640" t="str">
            <v>860002964</v>
          </cell>
          <cell r="I640" t="str">
            <v>BANCO DE BOGOTA S. A.</v>
          </cell>
          <cell r="J640" t="str">
            <v>CRR</v>
          </cell>
          <cell r="K640" t="str">
            <v>378020028</v>
          </cell>
          <cell r="M640">
            <v>49929591</v>
          </cell>
        </row>
        <row r="641">
          <cell r="F641">
            <v>891680075</v>
          </cell>
          <cell r="G641" t="str">
            <v>NOVITA</v>
          </cell>
          <cell r="H641" t="str">
            <v>860002964</v>
          </cell>
          <cell r="I641" t="str">
            <v>BANCO DE BOGOTA S. A.</v>
          </cell>
          <cell r="J641" t="str">
            <v>CRR</v>
          </cell>
          <cell r="K641" t="str">
            <v>378020085</v>
          </cell>
          <cell r="M641">
            <v>33050825</v>
          </cell>
        </row>
        <row r="642">
          <cell r="F642">
            <v>901671766</v>
          </cell>
          <cell r="G642" t="str">
            <v>NUEVO BELÉN DE BAJIRÁ</v>
          </cell>
          <cell r="H642" t="str">
            <v>890903938</v>
          </cell>
          <cell r="I642" t="str">
            <v>BANCOLOMBIA S.A.</v>
          </cell>
          <cell r="J642" t="str">
            <v>CRR</v>
          </cell>
          <cell r="K642" t="str">
            <v xml:space="preserve">58400002326 </v>
          </cell>
          <cell r="M642">
            <v>132363536</v>
          </cell>
        </row>
        <row r="643">
          <cell r="F643">
            <v>891680076</v>
          </cell>
          <cell r="G643" t="str">
            <v>NUQUI</v>
          </cell>
          <cell r="H643" t="str">
            <v>800037800</v>
          </cell>
          <cell r="I643" t="str">
            <v>AGRARIO DE COLOMBIA S.A.</v>
          </cell>
          <cell r="J643" t="str">
            <v>AHR</v>
          </cell>
          <cell r="K643" t="str">
            <v>433033016844</v>
          </cell>
          <cell r="M643">
            <v>39953619</v>
          </cell>
        </row>
        <row r="644">
          <cell r="F644">
            <v>818001203</v>
          </cell>
          <cell r="G644" t="str">
            <v>RIO IRO</v>
          </cell>
          <cell r="H644" t="str">
            <v>860002964</v>
          </cell>
          <cell r="I644" t="str">
            <v>BANCO DE BOGOTA S. A.</v>
          </cell>
          <cell r="J644" t="str">
            <v>CRR</v>
          </cell>
          <cell r="K644" t="str">
            <v>378020069</v>
          </cell>
          <cell r="M644">
            <v>26548504</v>
          </cell>
        </row>
        <row r="645">
          <cell r="F645">
            <v>818000899</v>
          </cell>
          <cell r="G645" t="str">
            <v>RIO QUITO</v>
          </cell>
          <cell r="H645" t="str">
            <v>860002964</v>
          </cell>
          <cell r="I645" t="str">
            <v>BANCO DE BOGOTA S. A.</v>
          </cell>
          <cell r="J645" t="str">
            <v>CRR</v>
          </cell>
          <cell r="K645" t="str">
            <v>578336687</v>
          </cell>
          <cell r="M645">
            <v>38015027</v>
          </cell>
        </row>
        <row r="646">
          <cell r="F646">
            <v>891680079</v>
          </cell>
          <cell r="G646" t="str">
            <v>RIOSUCIO</v>
          </cell>
          <cell r="H646" t="str">
            <v>800037800</v>
          </cell>
          <cell r="I646" t="str">
            <v>AGRARIO DE COLOMBIA S.A.</v>
          </cell>
          <cell r="J646" t="str">
            <v>AHR</v>
          </cell>
          <cell r="K646" t="str">
            <v>433603000971</v>
          </cell>
          <cell r="M646">
            <v>172614877</v>
          </cell>
        </row>
        <row r="647">
          <cell r="F647">
            <v>891680080</v>
          </cell>
          <cell r="G647" t="str">
            <v>SAN JOSE DEL PALMAR</v>
          </cell>
          <cell r="H647" t="str">
            <v>860007738</v>
          </cell>
          <cell r="I647" t="str">
            <v>BANCO POPULAR S. A.</v>
          </cell>
          <cell r="J647" t="str">
            <v>CRR</v>
          </cell>
          <cell r="K647" t="str">
            <v>660021031</v>
          </cell>
          <cell r="M647">
            <v>12013956</v>
          </cell>
        </row>
        <row r="648">
          <cell r="F648">
            <v>800095613</v>
          </cell>
          <cell r="G648" t="str">
            <v>SIPI</v>
          </cell>
          <cell r="H648" t="str">
            <v>860002964</v>
          </cell>
          <cell r="I648" t="str">
            <v>BANCO DE BOGOTA S. A.</v>
          </cell>
          <cell r="J648" t="str">
            <v>CRR</v>
          </cell>
          <cell r="K648" t="str">
            <v>378020135</v>
          </cell>
          <cell r="M648">
            <v>11067676</v>
          </cell>
        </row>
        <row r="649">
          <cell r="F649">
            <v>891680081</v>
          </cell>
          <cell r="G649" t="str">
            <v>TADO</v>
          </cell>
          <cell r="H649" t="str">
            <v>800037800</v>
          </cell>
          <cell r="I649" t="str">
            <v>AGRARIO DE COLOMBIA S.A.</v>
          </cell>
          <cell r="J649" t="str">
            <v>AHR</v>
          </cell>
          <cell r="K649" t="str">
            <v>433753005319</v>
          </cell>
          <cell r="M649">
            <v>105056283</v>
          </cell>
        </row>
        <row r="650">
          <cell r="F650">
            <v>891680196</v>
          </cell>
          <cell r="G650" t="str">
            <v>UNGUIA</v>
          </cell>
          <cell r="H650" t="str">
            <v>860003020</v>
          </cell>
          <cell r="I650" t="str">
            <v>BANCO BBVA S.A.</v>
          </cell>
          <cell r="J650" t="str">
            <v>CRR</v>
          </cell>
          <cell r="K650" t="str">
            <v>0920000100003159</v>
          </cell>
          <cell r="M650">
            <v>50908241</v>
          </cell>
        </row>
        <row r="651">
          <cell r="F651">
            <v>818000961</v>
          </cell>
          <cell r="G651" t="str">
            <v>UNION PANAMERICANA</v>
          </cell>
          <cell r="H651" t="str">
            <v>860002964</v>
          </cell>
          <cell r="I651" t="str">
            <v>BANCO DE BOGOTA S. A.</v>
          </cell>
          <cell r="J651" t="str">
            <v>CRR</v>
          </cell>
          <cell r="K651" t="str">
            <v>378020176</v>
          </cell>
          <cell r="M651">
            <v>27813725</v>
          </cell>
        </row>
        <row r="652">
          <cell r="F652">
            <v>891180069</v>
          </cell>
          <cell r="G652" t="str">
            <v>ACEVEDO</v>
          </cell>
          <cell r="H652" t="str">
            <v>800037800</v>
          </cell>
          <cell r="I652" t="str">
            <v>AGRARIO DE COLOMBIA S.A.</v>
          </cell>
          <cell r="J652" t="str">
            <v>AHR</v>
          </cell>
          <cell r="K652" t="str">
            <v>439013002071</v>
          </cell>
          <cell r="M652">
            <v>61795765</v>
          </cell>
        </row>
        <row r="653">
          <cell r="F653">
            <v>891180139</v>
          </cell>
          <cell r="G653" t="str">
            <v>AGRADO</v>
          </cell>
          <cell r="H653" t="str">
            <v>800037800</v>
          </cell>
          <cell r="I653" t="str">
            <v>AGRARIO DE COLOMBIA S.A.</v>
          </cell>
          <cell r="J653" t="str">
            <v>AHR</v>
          </cell>
          <cell r="K653" t="str">
            <v>439023003068</v>
          </cell>
          <cell r="M653">
            <v>16218498</v>
          </cell>
        </row>
        <row r="654">
          <cell r="F654">
            <v>891180070</v>
          </cell>
          <cell r="G654" t="str">
            <v>AIPE</v>
          </cell>
          <cell r="H654" t="str">
            <v>800037800</v>
          </cell>
          <cell r="I654" t="str">
            <v>AGRARIO DE COLOMBIA S.A.</v>
          </cell>
          <cell r="J654" t="str">
            <v>AHR</v>
          </cell>
          <cell r="K654" t="str">
            <v>439083077427</v>
          </cell>
          <cell r="M654">
            <v>27685879</v>
          </cell>
        </row>
        <row r="655">
          <cell r="F655">
            <v>891180024</v>
          </cell>
          <cell r="G655" t="str">
            <v>ALGECIRAS</v>
          </cell>
          <cell r="H655" t="str">
            <v>800037800</v>
          </cell>
          <cell r="I655" t="str">
            <v>AGRARIO DE COLOMBIA S.A.</v>
          </cell>
          <cell r="J655" t="str">
            <v>AHR</v>
          </cell>
          <cell r="K655" t="str">
            <v>439033003287</v>
          </cell>
          <cell r="M655">
            <v>45130645</v>
          </cell>
        </row>
        <row r="656">
          <cell r="F656">
            <v>891180118</v>
          </cell>
          <cell r="G656" t="str">
            <v>ALTAMIRA</v>
          </cell>
          <cell r="H656" t="str">
            <v>800037800</v>
          </cell>
          <cell r="I656" t="str">
            <v>AGRARIO DE COLOMBIA S.A.</v>
          </cell>
          <cell r="J656" t="str">
            <v>AHR</v>
          </cell>
          <cell r="K656" t="str">
            <v>439093000211</v>
          </cell>
          <cell r="M656">
            <v>4515966</v>
          </cell>
        </row>
        <row r="657">
          <cell r="F657">
            <v>891180183</v>
          </cell>
          <cell r="G657" t="str">
            <v>BARAYA</v>
          </cell>
          <cell r="H657" t="str">
            <v>800037800</v>
          </cell>
          <cell r="I657" t="str">
            <v>AGRARIO DE COLOMBIA S.A.</v>
          </cell>
          <cell r="J657" t="str">
            <v>AHR</v>
          </cell>
          <cell r="K657" t="str">
            <v>439123000554</v>
          </cell>
          <cell r="M657">
            <v>12097227</v>
          </cell>
        </row>
        <row r="658">
          <cell r="F658">
            <v>891118119</v>
          </cell>
          <cell r="G658" t="str">
            <v>CAMPOALEGRE</v>
          </cell>
          <cell r="H658" t="str">
            <v>890903938</v>
          </cell>
          <cell r="I658" t="str">
            <v>BANCOLOMBIA S.A.</v>
          </cell>
          <cell r="J658" t="str">
            <v>CRR</v>
          </cell>
          <cell r="K658" t="str">
            <v>45908240531</v>
          </cell>
          <cell r="M658">
            <v>40607625</v>
          </cell>
        </row>
        <row r="659">
          <cell r="F659">
            <v>891180028</v>
          </cell>
          <cell r="G659" t="str">
            <v>COLOMBIA</v>
          </cell>
          <cell r="H659" t="str">
            <v>800037800</v>
          </cell>
          <cell r="I659" t="str">
            <v>AGRARIO DE COLOMBIA S.A.</v>
          </cell>
          <cell r="J659" t="str">
            <v>AHR</v>
          </cell>
          <cell r="K659" t="str">
            <v>439103000418</v>
          </cell>
          <cell r="M659">
            <v>15413772</v>
          </cell>
        </row>
        <row r="660">
          <cell r="F660">
            <v>891180132</v>
          </cell>
          <cell r="G660" t="str">
            <v>ELIAS</v>
          </cell>
          <cell r="H660" t="str">
            <v>860034313</v>
          </cell>
          <cell r="I660" t="str">
            <v>BANCO DAVIVIENDA S.A.</v>
          </cell>
          <cell r="J660" t="str">
            <v>CRR</v>
          </cell>
          <cell r="K660" t="str">
            <v>305031551</v>
          </cell>
          <cell r="M660">
            <v>5318731</v>
          </cell>
        </row>
        <row r="661">
          <cell r="F661">
            <v>891180022</v>
          </cell>
          <cell r="G661" t="str">
            <v>GARZON</v>
          </cell>
          <cell r="H661" t="str">
            <v>860003020</v>
          </cell>
          <cell r="I661" t="str">
            <v>BANCO BBVA S.A.</v>
          </cell>
          <cell r="J661" t="str">
            <v>AHR</v>
          </cell>
          <cell r="K661" t="str">
            <v>0385000200073887</v>
          </cell>
          <cell r="M661">
            <v>107236827</v>
          </cell>
        </row>
        <row r="662">
          <cell r="F662">
            <v>891180176</v>
          </cell>
          <cell r="G662" t="str">
            <v>GIGANTE</v>
          </cell>
          <cell r="H662" t="str">
            <v>800037800</v>
          </cell>
          <cell r="I662" t="str">
            <v>AGRARIO DE COLOMBIA S.A.</v>
          </cell>
          <cell r="J662" t="str">
            <v>AHR</v>
          </cell>
          <cell r="K662" t="str">
            <v>439183013078</v>
          </cell>
          <cell r="M662">
            <v>42830013</v>
          </cell>
        </row>
        <row r="663">
          <cell r="F663">
            <v>891180177</v>
          </cell>
          <cell r="G663" t="str">
            <v>GUADALUPE</v>
          </cell>
          <cell r="H663" t="str">
            <v>800037800</v>
          </cell>
          <cell r="I663" t="str">
            <v>AGRARIO DE COLOMBIA S.A.</v>
          </cell>
          <cell r="J663" t="str">
            <v>AHR</v>
          </cell>
          <cell r="K663" t="str">
            <v>439203000849</v>
          </cell>
          <cell r="M663">
            <v>30093440</v>
          </cell>
        </row>
        <row r="664">
          <cell r="F664">
            <v>891180019</v>
          </cell>
          <cell r="G664" t="str">
            <v>HOBO</v>
          </cell>
          <cell r="H664" t="str">
            <v>800037800</v>
          </cell>
          <cell r="I664" t="str">
            <v>AGRARIO DE COLOMBIA S.A.</v>
          </cell>
          <cell r="J664" t="str">
            <v>AHR</v>
          </cell>
          <cell r="K664" t="str">
            <v>439223000683</v>
          </cell>
          <cell r="M664">
            <v>15948246</v>
          </cell>
        </row>
        <row r="665">
          <cell r="F665">
            <v>891180131</v>
          </cell>
          <cell r="G665" t="str">
            <v>IQUIRA</v>
          </cell>
          <cell r="H665" t="str">
            <v>800037800</v>
          </cell>
          <cell r="I665" t="str">
            <v>AGRARIO DE COLOMBIA S.A.</v>
          </cell>
          <cell r="J665" t="str">
            <v>AHR</v>
          </cell>
          <cell r="K665" t="str">
            <v>439353000162</v>
          </cell>
          <cell r="M665">
            <v>23825448</v>
          </cell>
        </row>
        <row r="666">
          <cell r="F666">
            <v>800097098</v>
          </cell>
          <cell r="G666" t="str">
            <v>ISNOS</v>
          </cell>
          <cell r="H666" t="str">
            <v>800037800</v>
          </cell>
          <cell r="I666" t="str">
            <v>AGRARIO DE COLOMBIA S.A.</v>
          </cell>
          <cell r="J666" t="str">
            <v>AHR</v>
          </cell>
          <cell r="K666" t="str">
            <v>439373004547</v>
          </cell>
          <cell r="M666">
            <v>44331547</v>
          </cell>
        </row>
        <row r="667">
          <cell r="F667">
            <v>891180205</v>
          </cell>
          <cell r="G667" t="str">
            <v>LA ARGENTINA</v>
          </cell>
          <cell r="H667" t="str">
            <v>800037800</v>
          </cell>
          <cell r="I667" t="str">
            <v>AGRARIO DE COLOMBIA S.A.</v>
          </cell>
          <cell r="J667" t="str">
            <v>AHR</v>
          </cell>
          <cell r="K667" t="str">
            <v>439283001476</v>
          </cell>
          <cell r="M667">
            <v>25467510</v>
          </cell>
        </row>
        <row r="668">
          <cell r="F668">
            <v>891180155</v>
          </cell>
          <cell r="G668" t="str">
            <v>LA PLATA</v>
          </cell>
          <cell r="H668" t="str">
            <v>800037800</v>
          </cell>
          <cell r="I668" t="str">
            <v>AGRARIO DE COLOMBIA S.A.</v>
          </cell>
          <cell r="J668" t="str">
            <v>AHR</v>
          </cell>
          <cell r="K668" t="str">
            <v>439273003055</v>
          </cell>
          <cell r="M668">
            <v>113637844</v>
          </cell>
        </row>
        <row r="669">
          <cell r="F669">
            <v>891102844</v>
          </cell>
          <cell r="G669" t="str">
            <v>NATAGA</v>
          </cell>
          <cell r="H669" t="str">
            <v>800037800</v>
          </cell>
          <cell r="I669" t="str">
            <v>AGRARIO DE COLOMBIA S.A.</v>
          </cell>
          <cell r="J669" t="str">
            <v>AHR</v>
          </cell>
          <cell r="K669" t="str">
            <v>439323001751</v>
          </cell>
          <cell r="M669">
            <v>12308555</v>
          </cell>
        </row>
        <row r="670">
          <cell r="F670">
            <v>891180179</v>
          </cell>
          <cell r="G670" t="str">
            <v>OPORAPA</v>
          </cell>
          <cell r="H670" t="str">
            <v>860034313</v>
          </cell>
          <cell r="I670" t="str">
            <v>BANCO DAVIVIENDA S.A.</v>
          </cell>
          <cell r="J670" t="str">
            <v>CRR</v>
          </cell>
          <cell r="K670" t="str">
            <v>076769998329</v>
          </cell>
          <cell r="M670">
            <v>21247125</v>
          </cell>
        </row>
        <row r="671">
          <cell r="F671">
            <v>891180194</v>
          </cell>
          <cell r="G671" t="str">
            <v>PAICOL</v>
          </cell>
          <cell r="H671" t="str">
            <v>800037800</v>
          </cell>
          <cell r="I671" t="str">
            <v>AGRARIO DE COLOMBIA S.A.</v>
          </cell>
          <cell r="J671" t="str">
            <v>AHR</v>
          </cell>
          <cell r="K671" t="str">
            <v>439233013864</v>
          </cell>
          <cell r="M671">
            <v>10217281</v>
          </cell>
        </row>
        <row r="672">
          <cell r="F672">
            <v>891180021</v>
          </cell>
          <cell r="G672" t="str">
            <v>PALERMO</v>
          </cell>
          <cell r="H672" t="str">
            <v>860034313</v>
          </cell>
          <cell r="I672" t="str">
            <v>BANCO DAVIVIENDA S.A.</v>
          </cell>
          <cell r="J672" t="str">
            <v>CRR</v>
          </cell>
          <cell r="K672" t="str">
            <v>292006509</v>
          </cell>
          <cell r="M672">
            <v>38504989</v>
          </cell>
        </row>
        <row r="673">
          <cell r="F673">
            <v>891102764</v>
          </cell>
          <cell r="G673" t="str">
            <v>PALESTINA</v>
          </cell>
          <cell r="H673" t="str">
            <v>800037800</v>
          </cell>
          <cell r="I673" t="str">
            <v>AGRARIO DE COLOMBIA S.A.</v>
          </cell>
          <cell r="J673" t="str">
            <v>AHR</v>
          </cell>
          <cell r="K673" t="str">
            <v>439453002650</v>
          </cell>
          <cell r="M673">
            <v>24604541</v>
          </cell>
        </row>
        <row r="674">
          <cell r="F674">
            <v>891180199</v>
          </cell>
          <cell r="G674" t="str">
            <v>PITAL</v>
          </cell>
          <cell r="H674" t="str">
            <v>800037800</v>
          </cell>
          <cell r="I674" t="str">
            <v>AGRARIO DE COLOMBIA S.A.</v>
          </cell>
          <cell r="J674" t="str">
            <v>AHR</v>
          </cell>
          <cell r="K674" t="str">
            <v>439633001210</v>
          </cell>
          <cell r="M674">
            <v>25832240</v>
          </cell>
        </row>
        <row r="675">
          <cell r="F675">
            <v>891180040</v>
          </cell>
          <cell r="G675" t="str">
            <v>RIVERA</v>
          </cell>
          <cell r="H675" t="str">
            <v>890903938</v>
          </cell>
          <cell r="I675" t="str">
            <v>BANCOLOMBIA S.A.</v>
          </cell>
          <cell r="J675" t="str">
            <v>CRR</v>
          </cell>
          <cell r="K675" t="str">
            <v>45708294276</v>
          </cell>
          <cell r="M675">
            <v>31720290</v>
          </cell>
        </row>
        <row r="676">
          <cell r="F676">
            <v>891180180</v>
          </cell>
          <cell r="G676" t="str">
            <v>SALADOBLANCO</v>
          </cell>
          <cell r="H676" t="str">
            <v>800037800</v>
          </cell>
          <cell r="I676" t="str">
            <v>AGRARIO DE COLOMBIA S.A.</v>
          </cell>
          <cell r="J676" t="str">
            <v>AHR</v>
          </cell>
          <cell r="K676" t="str">
            <v>439673002686</v>
          </cell>
          <cell r="M676">
            <v>26823271</v>
          </cell>
        </row>
        <row r="677">
          <cell r="F677">
            <v>891180056</v>
          </cell>
          <cell r="G677" t="str">
            <v>SAN AGUSTIN</v>
          </cell>
          <cell r="H677" t="str">
            <v>860002964</v>
          </cell>
          <cell r="I677" t="str">
            <v>BANCO DE BOGOTA S. A.</v>
          </cell>
          <cell r="J677" t="str">
            <v>CRR</v>
          </cell>
          <cell r="K677" t="str">
            <v>383051547</v>
          </cell>
          <cell r="M677">
            <v>50519327</v>
          </cell>
        </row>
        <row r="678">
          <cell r="F678">
            <v>891180076</v>
          </cell>
          <cell r="G678" t="str">
            <v>SANTA MARIA</v>
          </cell>
          <cell r="H678" t="str">
            <v>800037800</v>
          </cell>
          <cell r="I678" t="str">
            <v>AGRARIO DE COLOMBIA S.A.</v>
          </cell>
          <cell r="J678" t="str">
            <v>AHR</v>
          </cell>
          <cell r="K678" t="str">
            <v>439503002932</v>
          </cell>
          <cell r="M678">
            <v>23187502</v>
          </cell>
        </row>
        <row r="679">
          <cell r="F679">
            <v>891180191</v>
          </cell>
          <cell r="G679" t="str">
            <v>SUAZA</v>
          </cell>
          <cell r="H679" t="str">
            <v>800037800</v>
          </cell>
          <cell r="I679" t="str">
            <v>AGRARIO DE COLOMBIA S.A.</v>
          </cell>
          <cell r="J679" t="str">
            <v>AHR</v>
          </cell>
          <cell r="K679" t="str">
            <v>439733003261</v>
          </cell>
          <cell r="M679">
            <v>44397183</v>
          </cell>
        </row>
        <row r="680">
          <cell r="F680">
            <v>891180211</v>
          </cell>
          <cell r="G680" t="str">
            <v>TARQUI</v>
          </cell>
          <cell r="H680" t="str">
            <v>800037800</v>
          </cell>
          <cell r="I680" t="str">
            <v>AGRARIO DE COLOMBIA S.A.</v>
          </cell>
          <cell r="J680" t="str">
            <v>AHR</v>
          </cell>
          <cell r="K680" t="str">
            <v>439553002895</v>
          </cell>
          <cell r="M680">
            <v>27394304</v>
          </cell>
        </row>
        <row r="681">
          <cell r="F681">
            <v>800097176</v>
          </cell>
          <cell r="G681" t="str">
            <v>TESALIA</v>
          </cell>
          <cell r="H681" t="str">
            <v>800037800</v>
          </cell>
          <cell r="I681" t="str">
            <v>AGRARIO DE COLOMBIA S.A.</v>
          </cell>
          <cell r="J681" t="str">
            <v>AHR</v>
          </cell>
          <cell r="K681" t="str">
            <v>439703000322</v>
          </cell>
          <cell r="M681">
            <v>16655358</v>
          </cell>
        </row>
        <row r="682">
          <cell r="F682">
            <v>891180127</v>
          </cell>
          <cell r="G682" t="str">
            <v>TELLO</v>
          </cell>
          <cell r="H682" t="str">
            <v>800037800</v>
          </cell>
          <cell r="I682" t="str">
            <v>AGRARIO DE COLOMBIA S.A.</v>
          </cell>
          <cell r="J682" t="str">
            <v>AHR</v>
          </cell>
          <cell r="K682" t="str">
            <v>439603001275</v>
          </cell>
          <cell r="M682">
            <v>19456038</v>
          </cell>
        </row>
        <row r="683">
          <cell r="F683">
            <v>891180181</v>
          </cell>
          <cell r="G683" t="str">
            <v>TERUEL</v>
          </cell>
          <cell r="H683" t="str">
            <v>800037800</v>
          </cell>
          <cell r="I683" t="str">
            <v>AGRARIO DE COLOMBIA S.A.</v>
          </cell>
          <cell r="J683" t="str">
            <v>AHR</v>
          </cell>
          <cell r="K683" t="str">
            <v>439573003014</v>
          </cell>
          <cell r="M683">
            <v>11587359</v>
          </cell>
        </row>
        <row r="684">
          <cell r="F684">
            <v>891180182</v>
          </cell>
          <cell r="G684" t="str">
            <v>TIMANA</v>
          </cell>
          <cell r="H684" t="str">
            <v>800037800</v>
          </cell>
          <cell r="I684" t="str">
            <v>AGRARIO DE COLOMBIA S.A.</v>
          </cell>
          <cell r="J684" t="str">
            <v>AHR</v>
          </cell>
          <cell r="K684" t="str">
            <v>439653013568</v>
          </cell>
          <cell r="M684">
            <v>29500900</v>
          </cell>
        </row>
        <row r="685">
          <cell r="F685">
            <v>891180187</v>
          </cell>
          <cell r="G685" t="str">
            <v>VILLAVIEJA</v>
          </cell>
          <cell r="H685" t="str">
            <v>800037800</v>
          </cell>
          <cell r="I685" t="str">
            <v>AGRARIO DE COLOMBIA S.A.</v>
          </cell>
          <cell r="J685" t="str">
            <v>AHR</v>
          </cell>
          <cell r="K685" t="str">
            <v>439803000397</v>
          </cell>
          <cell r="M685">
            <v>9824289</v>
          </cell>
        </row>
        <row r="686">
          <cell r="F686">
            <v>800097180</v>
          </cell>
          <cell r="G686" t="str">
            <v>YAGUARA</v>
          </cell>
          <cell r="H686" t="str">
            <v>800037800</v>
          </cell>
          <cell r="I686" t="str">
            <v>AGRARIO DE COLOMBIA S.A.</v>
          </cell>
          <cell r="J686" t="str">
            <v>AHR</v>
          </cell>
          <cell r="K686" t="str">
            <v>439403000312</v>
          </cell>
          <cell r="M686">
            <v>9077200</v>
          </cell>
        </row>
        <row r="687">
          <cell r="F687">
            <v>839000360</v>
          </cell>
          <cell r="G687" t="str">
            <v>ALBANIA</v>
          </cell>
          <cell r="H687" t="str">
            <v>860003020</v>
          </cell>
          <cell r="I687" t="str">
            <v>BANCO BBVA S.A.</v>
          </cell>
          <cell r="J687" t="str">
            <v>CRR</v>
          </cell>
          <cell r="K687" t="str">
            <v>0026000100001933</v>
          </cell>
          <cell r="M687">
            <v>94681833</v>
          </cell>
        </row>
        <row r="688">
          <cell r="F688">
            <v>800099223</v>
          </cell>
          <cell r="G688" t="str">
            <v>BARRANCAS</v>
          </cell>
          <cell r="H688" t="str">
            <v>860003020</v>
          </cell>
          <cell r="I688" t="str">
            <v>BANCO BBVA S.A.</v>
          </cell>
          <cell r="J688" t="str">
            <v>CRR</v>
          </cell>
          <cell r="K688" t="str">
            <v>0087360100001715</v>
          </cell>
          <cell r="M688">
            <v>119262104</v>
          </cell>
        </row>
        <row r="689">
          <cell r="F689">
            <v>825000134</v>
          </cell>
          <cell r="G689" t="str">
            <v>DIBULLA</v>
          </cell>
          <cell r="H689" t="str">
            <v>860002964</v>
          </cell>
          <cell r="I689" t="str">
            <v>BANCO DE BOGOTA S. A.</v>
          </cell>
          <cell r="J689" t="str">
            <v>CRR</v>
          </cell>
          <cell r="K689" t="str">
            <v>530061696</v>
          </cell>
          <cell r="M689">
            <v>132955180</v>
          </cell>
        </row>
        <row r="690">
          <cell r="F690">
            <v>825000166</v>
          </cell>
          <cell r="G690" t="str">
            <v>DISTRACCION</v>
          </cell>
          <cell r="H690" t="str">
            <v>860002964</v>
          </cell>
          <cell r="I690" t="str">
            <v>BANCO DE BOGOTA S. A.</v>
          </cell>
          <cell r="J690" t="str">
            <v>CRR</v>
          </cell>
          <cell r="K690" t="str">
            <v>318033875</v>
          </cell>
          <cell r="M690">
            <v>33621439</v>
          </cell>
        </row>
        <row r="691">
          <cell r="F691">
            <v>800092788</v>
          </cell>
          <cell r="G691" t="str">
            <v>EL MOLINO</v>
          </cell>
          <cell r="H691" t="str">
            <v>860034313</v>
          </cell>
          <cell r="I691" t="str">
            <v>BANCO DAVIVIENDA S.A.</v>
          </cell>
          <cell r="J691" t="str">
            <v>CRR</v>
          </cell>
          <cell r="K691" t="str">
            <v>340018340</v>
          </cell>
          <cell r="M691">
            <v>13568542</v>
          </cell>
        </row>
        <row r="692">
          <cell r="F692">
            <v>892170008</v>
          </cell>
          <cell r="G692" t="str">
            <v>FONSECA</v>
          </cell>
          <cell r="H692" t="str">
            <v>860003020</v>
          </cell>
          <cell r="I692" t="str">
            <v>BANCO BBVA S.A.</v>
          </cell>
          <cell r="J692" t="str">
            <v>CRR</v>
          </cell>
          <cell r="K692" t="str">
            <v>367002391</v>
          </cell>
          <cell r="M692">
            <v>92690444</v>
          </cell>
        </row>
        <row r="693">
          <cell r="F693">
            <v>800255101</v>
          </cell>
          <cell r="G693" t="str">
            <v>HATONUEVO</v>
          </cell>
          <cell r="H693" t="str">
            <v>890903938</v>
          </cell>
          <cell r="I693" t="str">
            <v>BANCOLOMBIA S.A.</v>
          </cell>
          <cell r="J693" t="str">
            <v>AHR</v>
          </cell>
          <cell r="K693" t="str">
            <v>02216937867</v>
          </cell>
          <cell r="M693">
            <v>57746035</v>
          </cell>
        </row>
        <row r="694">
          <cell r="F694">
            <v>825000676</v>
          </cell>
          <cell r="G694" t="str">
            <v>LA JAGUA DEL PILAR</v>
          </cell>
          <cell r="H694" t="str">
            <v>860002964</v>
          </cell>
          <cell r="I694" t="str">
            <v>BANCO DE BOGOTA S. A.</v>
          </cell>
          <cell r="J694" t="str">
            <v>CRR</v>
          </cell>
          <cell r="K694" t="str">
            <v>628092793</v>
          </cell>
          <cell r="M694">
            <v>7783529</v>
          </cell>
        </row>
        <row r="695">
          <cell r="F695">
            <v>892115024</v>
          </cell>
          <cell r="G695" t="str">
            <v>MANAURE</v>
          </cell>
          <cell r="H695" t="str">
            <v>800037800</v>
          </cell>
          <cell r="I695" t="str">
            <v>AGRARIO DE COLOMBIA S.A.</v>
          </cell>
          <cell r="J695" t="str">
            <v>AHR</v>
          </cell>
          <cell r="K695" t="str">
            <v>436203000998</v>
          </cell>
          <cell r="M695">
            <v>882157237</v>
          </cell>
        </row>
        <row r="696">
          <cell r="F696">
            <v>892115179</v>
          </cell>
          <cell r="G696" t="str">
            <v>SAN JUAN DEL CESAR</v>
          </cell>
          <cell r="H696" t="str">
            <v>860034313</v>
          </cell>
          <cell r="I696" t="str">
            <v>BANCO DAVIVIENDA S.A.</v>
          </cell>
          <cell r="J696" t="str">
            <v>CRR</v>
          </cell>
          <cell r="K696" t="str">
            <v>338022437</v>
          </cell>
          <cell r="M696">
            <v>109348516</v>
          </cell>
        </row>
        <row r="697">
          <cell r="F697">
            <v>800059405</v>
          </cell>
          <cell r="G697" t="str">
            <v>URUMITA</v>
          </cell>
          <cell r="H697" t="str">
            <v>800037800</v>
          </cell>
          <cell r="I697" t="str">
            <v>AGRARIO DE COLOMBIA S.A.</v>
          </cell>
          <cell r="J697" t="str">
            <v>AHR</v>
          </cell>
          <cell r="K697" t="str">
            <v>436603001977</v>
          </cell>
          <cell r="M697">
            <v>19002982</v>
          </cell>
        </row>
        <row r="698">
          <cell r="F698">
            <v>892115198</v>
          </cell>
          <cell r="G698" t="str">
            <v>VILLANUEVA</v>
          </cell>
          <cell r="H698" t="str">
            <v>860034313</v>
          </cell>
          <cell r="I698" t="str">
            <v>BANCO DAVIVIENDA S.A.</v>
          </cell>
          <cell r="J698" t="str">
            <v>CRR</v>
          </cell>
          <cell r="K698" t="str">
            <v>340018316</v>
          </cell>
          <cell r="M698">
            <v>40066313</v>
          </cell>
        </row>
        <row r="699">
          <cell r="F699">
            <v>819003219</v>
          </cell>
          <cell r="G699" t="str">
            <v>ALGARROBO</v>
          </cell>
          <cell r="H699" t="str">
            <v>860002964</v>
          </cell>
          <cell r="I699" t="str">
            <v>BANCO DE BOGOTA S. A.</v>
          </cell>
          <cell r="J699" t="str">
            <v>CRR</v>
          </cell>
          <cell r="K699" t="str">
            <v>326057239</v>
          </cell>
          <cell r="M699">
            <v>40081473</v>
          </cell>
        </row>
        <row r="700">
          <cell r="F700">
            <v>891780041</v>
          </cell>
          <cell r="G700" t="str">
            <v>ARACATACA</v>
          </cell>
          <cell r="H700" t="str">
            <v>860034313</v>
          </cell>
          <cell r="I700" t="str">
            <v>BANCO DAVIVIENDA S.A.</v>
          </cell>
          <cell r="J700" t="str">
            <v>CRR</v>
          </cell>
          <cell r="K700" t="str">
            <v>342017464</v>
          </cell>
          <cell r="M700">
            <v>87419377</v>
          </cell>
        </row>
        <row r="701">
          <cell r="F701">
            <v>891702186</v>
          </cell>
          <cell r="G701" t="str">
            <v>ARIGUANI</v>
          </cell>
          <cell r="H701" t="str">
            <v>890903938</v>
          </cell>
          <cell r="I701" t="str">
            <v>BANCOLOMBIA S.A.</v>
          </cell>
          <cell r="J701" t="str">
            <v>CRR</v>
          </cell>
          <cell r="K701" t="str">
            <v>51308294148</v>
          </cell>
          <cell r="M701">
            <v>104207259</v>
          </cell>
        </row>
        <row r="702">
          <cell r="F702">
            <v>891780042</v>
          </cell>
          <cell r="G702" t="str">
            <v>CERRO SAN ANTONIO</v>
          </cell>
          <cell r="H702" t="str">
            <v>800037800</v>
          </cell>
          <cell r="I702" t="str">
            <v>AGRARIO DE COLOMBIA S.A.</v>
          </cell>
          <cell r="J702" t="str">
            <v>AHR</v>
          </cell>
          <cell r="K702" t="str">
            <v>442033001511</v>
          </cell>
          <cell r="M702">
            <v>22615831</v>
          </cell>
        </row>
        <row r="703">
          <cell r="F703">
            <v>800071934</v>
          </cell>
          <cell r="G703" t="str">
            <v>CHIBOLO</v>
          </cell>
          <cell r="H703" t="str">
            <v>800037800</v>
          </cell>
          <cell r="I703" t="str">
            <v>AGRARIO DE COLOMBIA S.A.</v>
          </cell>
          <cell r="J703" t="str">
            <v>AHR</v>
          </cell>
          <cell r="K703" t="str">
            <v>442053000692</v>
          </cell>
          <cell r="M703">
            <v>69632841</v>
          </cell>
        </row>
        <row r="704">
          <cell r="F704">
            <v>819003225</v>
          </cell>
          <cell r="G704" t="str">
            <v>CONCORDIA</v>
          </cell>
          <cell r="H704" t="str">
            <v>860002964</v>
          </cell>
          <cell r="I704" t="str">
            <v>BANCO DE BOGOTA S. A.</v>
          </cell>
          <cell r="J704" t="str">
            <v>CRR</v>
          </cell>
          <cell r="K704" t="str">
            <v>471148676</v>
          </cell>
          <cell r="M704">
            <v>25999419</v>
          </cell>
        </row>
        <row r="705">
          <cell r="F705">
            <v>891780044</v>
          </cell>
          <cell r="G705" t="str">
            <v>EL BANCO</v>
          </cell>
          <cell r="H705" t="str">
            <v>800037800</v>
          </cell>
          <cell r="I705" t="str">
            <v>AGRARIO DE COLOMBIA S.A.</v>
          </cell>
          <cell r="J705" t="str">
            <v>AHR</v>
          </cell>
          <cell r="K705" t="str">
            <v>442203003237</v>
          </cell>
          <cell r="M705">
            <v>198694659</v>
          </cell>
        </row>
        <row r="706">
          <cell r="F706">
            <v>891780049</v>
          </cell>
          <cell r="G706" t="str">
            <v>EL PIÑON</v>
          </cell>
          <cell r="H706" t="str">
            <v>860002964</v>
          </cell>
          <cell r="I706" t="str">
            <v>BANCO DE BOGOTA S. A.</v>
          </cell>
          <cell r="J706" t="str">
            <v>CRR</v>
          </cell>
          <cell r="K706" t="str">
            <v>471026393</v>
          </cell>
          <cell r="M706">
            <v>40563976</v>
          </cell>
        </row>
        <row r="707">
          <cell r="F707">
            <v>819000925</v>
          </cell>
          <cell r="G707" t="str">
            <v>EL RETEN</v>
          </cell>
          <cell r="H707" t="str">
            <v>860003020</v>
          </cell>
          <cell r="I707" t="str">
            <v>BANCO BBVA S.A.</v>
          </cell>
          <cell r="J707" t="str">
            <v>AHR</v>
          </cell>
          <cell r="K707" t="str">
            <v>0375960200360633</v>
          </cell>
          <cell r="M707">
            <v>71666885</v>
          </cell>
        </row>
        <row r="708">
          <cell r="F708">
            <v>891780045</v>
          </cell>
          <cell r="G708" t="str">
            <v>FUNDACION</v>
          </cell>
          <cell r="H708" t="str">
            <v>860002964</v>
          </cell>
          <cell r="I708" t="str">
            <v>BANCO DE BOGOTA S. A.</v>
          </cell>
          <cell r="J708" t="str">
            <v>CRR</v>
          </cell>
          <cell r="K708" t="str">
            <v>326057098</v>
          </cell>
          <cell r="M708">
            <v>164623459</v>
          </cell>
        </row>
        <row r="709">
          <cell r="F709">
            <v>891780047</v>
          </cell>
          <cell r="G709" t="str">
            <v>GUAMAL</v>
          </cell>
          <cell r="H709" t="str">
            <v>800037800</v>
          </cell>
          <cell r="I709" t="str">
            <v>AGRARIO DE COLOMBIA S.A.</v>
          </cell>
          <cell r="J709" t="str">
            <v>AHR</v>
          </cell>
          <cell r="K709" t="str">
            <v>442303000707</v>
          </cell>
          <cell r="M709">
            <v>82383776</v>
          </cell>
        </row>
        <row r="710">
          <cell r="F710">
            <v>819003849</v>
          </cell>
          <cell r="G710" t="str">
            <v>NUEVA GRANADA</v>
          </cell>
          <cell r="H710" t="str">
            <v>890903938</v>
          </cell>
          <cell r="I710" t="str">
            <v>BANCOLOMBIA S.A.</v>
          </cell>
          <cell r="J710" t="str">
            <v>CRR</v>
          </cell>
          <cell r="K710" t="str">
            <v>51305937501</v>
          </cell>
          <cell r="M710">
            <v>118384023</v>
          </cell>
        </row>
        <row r="711">
          <cell r="F711">
            <v>891780048</v>
          </cell>
          <cell r="G711" t="str">
            <v>PEDRAZA</v>
          </cell>
          <cell r="H711" t="str">
            <v>860003020</v>
          </cell>
          <cell r="I711" t="str">
            <v>BANCO BBVA S.A.</v>
          </cell>
          <cell r="J711" t="str">
            <v>CRR</v>
          </cell>
          <cell r="K711" t="str">
            <v>0302000100003330</v>
          </cell>
          <cell r="M711">
            <v>23181528</v>
          </cell>
        </row>
        <row r="712">
          <cell r="F712">
            <v>819000985</v>
          </cell>
          <cell r="G712" t="str">
            <v>PIJIÑO DEL CARMEN</v>
          </cell>
          <cell r="H712" t="str">
            <v>860003020</v>
          </cell>
          <cell r="I712" t="str">
            <v>BANCO BBVA S.A.</v>
          </cell>
          <cell r="J712" t="str">
            <v>CRR</v>
          </cell>
          <cell r="K712" t="str">
            <v>604012260</v>
          </cell>
          <cell r="M712">
            <v>59934059</v>
          </cell>
        </row>
        <row r="713">
          <cell r="F713">
            <v>891780050</v>
          </cell>
          <cell r="G713" t="str">
            <v>PIVIJAY</v>
          </cell>
          <cell r="H713" t="str">
            <v>860002964</v>
          </cell>
          <cell r="I713" t="str">
            <v>BANCO DE BOGOTA S. A.</v>
          </cell>
          <cell r="J713" t="str">
            <v>CRR</v>
          </cell>
          <cell r="K713" t="str">
            <v>471026385</v>
          </cell>
          <cell r="M713">
            <v>89839305</v>
          </cell>
        </row>
        <row r="714">
          <cell r="F714">
            <v>891780051</v>
          </cell>
          <cell r="G714" t="str">
            <v>PLATO</v>
          </cell>
          <cell r="H714" t="str">
            <v>860003020</v>
          </cell>
          <cell r="I714" t="str">
            <v>BANCO BBVA S.A.</v>
          </cell>
          <cell r="J714" t="str">
            <v>CRR</v>
          </cell>
          <cell r="K714" t="str">
            <v>719003840</v>
          </cell>
          <cell r="M714">
            <v>168099349</v>
          </cell>
        </row>
        <row r="715">
          <cell r="F715">
            <v>891703045</v>
          </cell>
          <cell r="G715" t="str">
            <v>PUEBLOVIEJO</v>
          </cell>
          <cell r="H715" t="str">
            <v>860002964</v>
          </cell>
          <cell r="I715" t="str">
            <v>BANCO DE BOGOTA S. A.</v>
          </cell>
          <cell r="J715" t="str">
            <v>AHR</v>
          </cell>
          <cell r="K715" t="str">
            <v>220116859</v>
          </cell>
          <cell r="M715">
            <v>96244765</v>
          </cell>
        </row>
        <row r="716">
          <cell r="F716">
            <v>891780052</v>
          </cell>
          <cell r="G716" t="str">
            <v>REMOLINO</v>
          </cell>
          <cell r="H716" t="str">
            <v>890903938</v>
          </cell>
          <cell r="I716" t="str">
            <v>BANCOLOMBIA S.A.</v>
          </cell>
          <cell r="J716" t="str">
            <v>CRR</v>
          </cell>
          <cell r="K716" t="str">
            <v>48117312201</v>
          </cell>
          <cell r="M716">
            <v>17052618</v>
          </cell>
        </row>
        <row r="717">
          <cell r="F717">
            <v>819003224</v>
          </cell>
          <cell r="G717" t="str">
            <v>SABANAS DE SAN ANGEL</v>
          </cell>
          <cell r="H717" t="str">
            <v>800037800</v>
          </cell>
          <cell r="I717" t="str">
            <v>AGRARIO DE COLOMBIA S.A.</v>
          </cell>
          <cell r="J717" t="str">
            <v>AHR</v>
          </cell>
          <cell r="K717" t="str">
            <v>442153000861</v>
          </cell>
          <cell r="M717">
            <v>85925119</v>
          </cell>
        </row>
        <row r="718">
          <cell r="F718">
            <v>891780053</v>
          </cell>
          <cell r="G718" t="str">
            <v>SALAMINA</v>
          </cell>
          <cell r="H718" t="str">
            <v>860002964</v>
          </cell>
          <cell r="I718" t="str">
            <v>BANCO DE BOGOTA S. A.</v>
          </cell>
          <cell r="J718" t="str">
            <v>CRR</v>
          </cell>
          <cell r="K718" t="str">
            <v>471027490</v>
          </cell>
          <cell r="M718">
            <v>20480018</v>
          </cell>
        </row>
        <row r="719">
          <cell r="F719">
            <v>891780054</v>
          </cell>
          <cell r="G719" t="str">
            <v>SAN SEBASTIAN</v>
          </cell>
          <cell r="H719" t="str">
            <v>860003020</v>
          </cell>
          <cell r="I719" t="str">
            <v>BANCO BBVA S.A.</v>
          </cell>
          <cell r="J719" t="str">
            <v>CRR</v>
          </cell>
          <cell r="K719" t="str">
            <v>604006544</v>
          </cell>
          <cell r="M719">
            <v>83149787</v>
          </cell>
        </row>
        <row r="720">
          <cell r="F720">
            <v>891780055</v>
          </cell>
          <cell r="G720" t="str">
            <v>SAN ZENON</v>
          </cell>
          <cell r="H720" t="str">
            <v>860003020</v>
          </cell>
          <cell r="I720" t="str">
            <v>BANCO BBVA S.A.</v>
          </cell>
          <cell r="J720" t="str">
            <v>CRR</v>
          </cell>
          <cell r="K720" t="str">
            <v>604006494</v>
          </cell>
          <cell r="M720">
            <v>34377578</v>
          </cell>
        </row>
        <row r="721">
          <cell r="F721">
            <v>891780056</v>
          </cell>
          <cell r="G721" t="str">
            <v>SANTA ANA</v>
          </cell>
          <cell r="H721" t="str">
            <v>800037800</v>
          </cell>
          <cell r="I721" t="str">
            <v>AGRARIO DE COLOMBIA S.A.</v>
          </cell>
          <cell r="J721" t="str">
            <v>AHR</v>
          </cell>
          <cell r="K721" t="str">
            <v>442633000959</v>
          </cell>
          <cell r="M721">
            <v>73068740</v>
          </cell>
        </row>
        <row r="722">
          <cell r="F722">
            <v>819003762</v>
          </cell>
          <cell r="G722" t="str">
            <v>SANTA BARBARA DE PINTO</v>
          </cell>
          <cell r="H722" t="str">
            <v>860003020</v>
          </cell>
          <cell r="I722" t="str">
            <v>BANCO BBVA S.A.</v>
          </cell>
          <cell r="J722" t="str">
            <v>CRR</v>
          </cell>
          <cell r="K722" t="str">
            <v>530004613</v>
          </cell>
          <cell r="M722">
            <v>36652102</v>
          </cell>
        </row>
        <row r="723">
          <cell r="F723">
            <v>891780103</v>
          </cell>
          <cell r="G723" t="str">
            <v>SITIONUEVO</v>
          </cell>
          <cell r="H723" t="str">
            <v>860003020</v>
          </cell>
          <cell r="I723" t="str">
            <v>BANCO BBVA S.A.</v>
          </cell>
          <cell r="J723" t="str">
            <v>AHR</v>
          </cell>
          <cell r="K723" t="str">
            <v>302961388</v>
          </cell>
          <cell r="M723">
            <v>86740104</v>
          </cell>
        </row>
        <row r="724">
          <cell r="F724">
            <v>891780057</v>
          </cell>
          <cell r="G724" t="str">
            <v>TENERIFE</v>
          </cell>
          <cell r="H724" t="str">
            <v>890903938</v>
          </cell>
          <cell r="I724" t="str">
            <v>BANCOLOMBIA S.A.</v>
          </cell>
          <cell r="J724" t="str">
            <v>CRR</v>
          </cell>
          <cell r="K724" t="str">
            <v>51208922432</v>
          </cell>
          <cell r="M724">
            <v>47084168</v>
          </cell>
        </row>
        <row r="725">
          <cell r="F725">
            <v>819003760</v>
          </cell>
          <cell r="G725" t="str">
            <v>ZAPAYAN</v>
          </cell>
          <cell r="H725" t="str">
            <v>800037800</v>
          </cell>
          <cell r="I725" t="str">
            <v>AGRARIO DE COLOMBIA S.A.</v>
          </cell>
          <cell r="J725" t="str">
            <v>AHR</v>
          </cell>
          <cell r="K725" t="str">
            <v>442053000684</v>
          </cell>
          <cell r="M725">
            <v>37047455</v>
          </cell>
        </row>
        <row r="726">
          <cell r="F726">
            <v>819003297</v>
          </cell>
          <cell r="G726" t="str">
            <v>ZONA BANANERA</v>
          </cell>
          <cell r="H726" t="str">
            <v>890903938</v>
          </cell>
          <cell r="I726" t="str">
            <v>BANCOLOMBIA S.A.</v>
          </cell>
          <cell r="J726" t="str">
            <v>CRR</v>
          </cell>
          <cell r="K726" t="str">
            <v>51708215599</v>
          </cell>
          <cell r="M726">
            <v>208971453</v>
          </cell>
        </row>
        <row r="727">
          <cell r="F727">
            <v>892001457</v>
          </cell>
          <cell r="G727" t="str">
            <v>ACACIAS</v>
          </cell>
          <cell r="H727" t="str">
            <v>860007738</v>
          </cell>
          <cell r="I727" t="str">
            <v>BANCO POPULAR S. A.</v>
          </cell>
          <cell r="J727" t="str">
            <v>CRR</v>
          </cell>
          <cell r="K727" t="str">
            <v>110411000243</v>
          </cell>
          <cell r="M727">
            <v>108565819</v>
          </cell>
        </row>
        <row r="728">
          <cell r="F728">
            <v>800152577</v>
          </cell>
          <cell r="G728" t="str">
            <v>BARRANCA DE UPIA</v>
          </cell>
          <cell r="H728" t="str">
            <v>860002964</v>
          </cell>
          <cell r="I728" t="str">
            <v>BANCO DE BOGOTA S. A.</v>
          </cell>
          <cell r="J728" t="str">
            <v>AHR</v>
          </cell>
          <cell r="K728" t="str">
            <v>993112614</v>
          </cell>
          <cell r="M728">
            <v>13661355</v>
          </cell>
        </row>
        <row r="729">
          <cell r="F729">
            <v>892099232</v>
          </cell>
          <cell r="G729" t="str">
            <v>CABUYARO</v>
          </cell>
          <cell r="H729" t="str">
            <v>800037800</v>
          </cell>
          <cell r="I729" t="str">
            <v>AGRARIO DE COLOMBIA S.A.</v>
          </cell>
          <cell r="J729" t="str">
            <v>AHR</v>
          </cell>
          <cell r="K729" t="str">
            <v>445103001503</v>
          </cell>
          <cell r="M729">
            <v>16378032</v>
          </cell>
        </row>
        <row r="730">
          <cell r="F730">
            <v>800098190</v>
          </cell>
          <cell r="G730" t="str">
            <v>CASTILLA LA NUEVA</v>
          </cell>
          <cell r="H730" t="str">
            <v>800037800</v>
          </cell>
          <cell r="I730" t="str">
            <v>AGRARIO DE COLOMBIA S.A.</v>
          </cell>
          <cell r="J730" t="str">
            <v>AHR</v>
          </cell>
          <cell r="K730" t="str">
            <v>445093004584</v>
          </cell>
          <cell r="M730">
            <v>20083175</v>
          </cell>
        </row>
        <row r="731">
          <cell r="F731">
            <v>892000812</v>
          </cell>
          <cell r="G731" t="str">
            <v>CUBARRAL</v>
          </cell>
          <cell r="H731" t="str">
            <v>800037800</v>
          </cell>
          <cell r="I731" t="str">
            <v>AGRARIO DE COLOMBIA S.A.</v>
          </cell>
          <cell r="J731" t="str">
            <v>AHR</v>
          </cell>
          <cell r="K731" t="str">
            <v>445053001604</v>
          </cell>
          <cell r="M731">
            <v>9320219</v>
          </cell>
        </row>
        <row r="732">
          <cell r="F732">
            <v>892099184</v>
          </cell>
          <cell r="G732" t="str">
            <v>CUMARAL</v>
          </cell>
          <cell r="H732" t="str">
            <v>860002964</v>
          </cell>
          <cell r="I732" t="str">
            <v>BANCO DE BOGOTA S. A.</v>
          </cell>
          <cell r="J732" t="str">
            <v>CRR</v>
          </cell>
          <cell r="K732" t="str">
            <v>853040798</v>
          </cell>
          <cell r="M732">
            <v>32153155</v>
          </cell>
        </row>
        <row r="733">
          <cell r="F733">
            <v>892099001</v>
          </cell>
          <cell r="G733" t="str">
            <v>EL CALVARIO</v>
          </cell>
          <cell r="H733" t="str">
            <v>860034313</v>
          </cell>
          <cell r="I733" t="str">
            <v>BANCO DAVIVIENDA S.A.</v>
          </cell>
          <cell r="J733" t="str">
            <v>CRR</v>
          </cell>
          <cell r="K733" t="str">
            <v>389131202</v>
          </cell>
          <cell r="M733">
            <v>2826141</v>
          </cell>
        </row>
        <row r="734">
          <cell r="F734">
            <v>892099278</v>
          </cell>
          <cell r="G734" t="str">
            <v>EL CASTILLO</v>
          </cell>
          <cell r="H734" t="str">
            <v>860007738</v>
          </cell>
          <cell r="I734" t="str">
            <v>BANCO POPULAR S. A.</v>
          </cell>
          <cell r="J734" t="str">
            <v>CRR</v>
          </cell>
          <cell r="K734" t="str">
            <v>411000250</v>
          </cell>
          <cell r="M734">
            <v>15311343</v>
          </cell>
        </row>
        <row r="735">
          <cell r="F735">
            <v>800255443</v>
          </cell>
          <cell r="G735" t="str">
            <v>EL DORADO</v>
          </cell>
          <cell r="H735" t="str">
            <v>800037800</v>
          </cell>
          <cell r="I735" t="str">
            <v>AGRARIO DE COLOMBIA S.A.</v>
          </cell>
          <cell r="J735" t="str">
            <v>AHR</v>
          </cell>
          <cell r="K735" t="str">
            <v>445053001612</v>
          </cell>
          <cell r="M735">
            <v>6163210</v>
          </cell>
        </row>
        <row r="736">
          <cell r="F736">
            <v>892099183</v>
          </cell>
          <cell r="G736" t="str">
            <v>FUENTE DE ORO</v>
          </cell>
          <cell r="H736" t="str">
            <v>860007738</v>
          </cell>
          <cell r="I736" t="str">
            <v>BANCO POPULAR S. A.</v>
          </cell>
          <cell r="J736" t="str">
            <v>CRR</v>
          </cell>
          <cell r="K736" t="str">
            <v>110413020785</v>
          </cell>
          <cell r="M736">
            <v>20072023</v>
          </cell>
        </row>
        <row r="737">
          <cell r="F737">
            <v>892099243</v>
          </cell>
          <cell r="G737" t="str">
            <v>GRANADA</v>
          </cell>
          <cell r="H737" t="str">
            <v>860002964</v>
          </cell>
          <cell r="I737" t="str">
            <v>BANCO DE BOGOTA S. A.</v>
          </cell>
          <cell r="J737" t="str">
            <v>CRR</v>
          </cell>
          <cell r="K737" t="str">
            <v>350035408</v>
          </cell>
          <cell r="M737">
            <v>129950155</v>
          </cell>
        </row>
        <row r="738">
          <cell r="F738">
            <v>800098193</v>
          </cell>
          <cell r="G738" t="str">
            <v>GUAMAL</v>
          </cell>
          <cell r="H738" t="str">
            <v>800037800</v>
          </cell>
          <cell r="I738" t="str">
            <v>AGRARIO DE COLOMBIA S.A.</v>
          </cell>
          <cell r="J738" t="str">
            <v>AHR</v>
          </cell>
          <cell r="K738" t="str">
            <v>445153006484</v>
          </cell>
          <cell r="M738">
            <v>16291630</v>
          </cell>
        </row>
        <row r="739">
          <cell r="F739">
            <v>800136458</v>
          </cell>
          <cell r="G739" t="str">
            <v>MAPIRIPAN</v>
          </cell>
          <cell r="H739" t="str">
            <v>860034313</v>
          </cell>
          <cell r="I739" t="str">
            <v>BANCO DAVIVIENDA S.A.</v>
          </cell>
          <cell r="J739" t="str">
            <v>CRR</v>
          </cell>
          <cell r="K739" t="str">
            <v>389131277</v>
          </cell>
          <cell r="M739">
            <v>28370460</v>
          </cell>
        </row>
        <row r="740">
          <cell r="F740">
            <v>892099317</v>
          </cell>
          <cell r="G740" t="str">
            <v>MESETAS</v>
          </cell>
          <cell r="H740" t="str">
            <v>800037800</v>
          </cell>
          <cell r="I740" t="str">
            <v>AGRARIO DE COLOMBIA S.A.</v>
          </cell>
          <cell r="J740" t="str">
            <v>AHR</v>
          </cell>
          <cell r="K740" t="str">
            <v>445213002890</v>
          </cell>
          <cell r="M740">
            <v>24281438</v>
          </cell>
        </row>
        <row r="741">
          <cell r="F741">
            <v>892099234</v>
          </cell>
          <cell r="G741" t="str">
            <v>LA MACARENA</v>
          </cell>
          <cell r="H741" t="str">
            <v>860034313</v>
          </cell>
          <cell r="I741" t="str">
            <v>BANCO DAVIVIENDA S.A.</v>
          </cell>
          <cell r="J741" t="str">
            <v>CRR</v>
          </cell>
          <cell r="K741" t="str">
            <v>313012882</v>
          </cell>
          <cell r="M741">
            <v>66610119</v>
          </cell>
        </row>
        <row r="742">
          <cell r="F742">
            <v>800128428</v>
          </cell>
          <cell r="G742" t="str">
            <v>LA URIBE</v>
          </cell>
          <cell r="H742" t="str">
            <v>860034313</v>
          </cell>
          <cell r="I742" t="str">
            <v>BANCO DAVIVIENDA S.A.</v>
          </cell>
          <cell r="J742" t="str">
            <v>CRR</v>
          </cell>
          <cell r="K742" t="str">
            <v>389131236</v>
          </cell>
          <cell r="M742">
            <v>41344479</v>
          </cell>
        </row>
        <row r="743">
          <cell r="F743">
            <v>892099242</v>
          </cell>
          <cell r="G743" t="str">
            <v>LEJANIAS</v>
          </cell>
          <cell r="H743" t="str">
            <v>860002964</v>
          </cell>
          <cell r="I743" t="str">
            <v>BANCO DE BOGOTA S. A.</v>
          </cell>
          <cell r="J743" t="str">
            <v>CRR</v>
          </cell>
          <cell r="K743" t="str">
            <v>350035473</v>
          </cell>
          <cell r="M743">
            <v>24102830</v>
          </cell>
        </row>
        <row r="744">
          <cell r="F744">
            <v>800172206</v>
          </cell>
          <cell r="G744" t="str">
            <v>PUERTO CONCORDIA</v>
          </cell>
          <cell r="H744" t="str">
            <v>890903938</v>
          </cell>
          <cell r="I744" t="str">
            <v>BANCOLOMBIA S.A.</v>
          </cell>
          <cell r="J744" t="str">
            <v>CRR</v>
          </cell>
          <cell r="K744" t="str">
            <v>05708586331</v>
          </cell>
          <cell r="M744">
            <v>33716599</v>
          </cell>
        </row>
        <row r="745">
          <cell r="F745">
            <v>800079035</v>
          </cell>
          <cell r="G745" t="str">
            <v>PUERTO GAITAN</v>
          </cell>
          <cell r="H745" t="str">
            <v>800037800</v>
          </cell>
          <cell r="I745" t="str">
            <v>AGRARIO DE COLOMBIA S.A.</v>
          </cell>
          <cell r="J745" t="str">
            <v>AHR</v>
          </cell>
          <cell r="K745" t="str">
            <v>045240045544</v>
          </cell>
          <cell r="M745">
            <v>224459792</v>
          </cell>
        </row>
        <row r="746">
          <cell r="F746">
            <v>892099325</v>
          </cell>
          <cell r="G746" t="str">
            <v>PUERTO LOPEZ</v>
          </cell>
          <cell r="H746" t="str">
            <v>860003020</v>
          </cell>
          <cell r="I746" t="str">
            <v>BANCO BBVA S.A.</v>
          </cell>
          <cell r="J746" t="str">
            <v>CRR</v>
          </cell>
          <cell r="K746" t="str">
            <v>742002546</v>
          </cell>
          <cell r="M746">
            <v>66485601</v>
          </cell>
        </row>
        <row r="747">
          <cell r="F747">
            <v>892099309</v>
          </cell>
          <cell r="G747" t="str">
            <v>PUERTO LLERAS</v>
          </cell>
          <cell r="H747" t="str">
            <v>800037800</v>
          </cell>
          <cell r="I747" t="str">
            <v>AGRARIO DE COLOMBIA S.A.</v>
          </cell>
          <cell r="J747" t="str">
            <v>AHR</v>
          </cell>
          <cell r="K747" t="str">
            <v>445223001582</v>
          </cell>
          <cell r="M747">
            <v>19150224</v>
          </cell>
        </row>
        <row r="748">
          <cell r="F748">
            <v>800098195</v>
          </cell>
          <cell r="G748" t="str">
            <v>PUERTO RICO</v>
          </cell>
          <cell r="H748" t="str">
            <v>800037800</v>
          </cell>
          <cell r="I748" t="str">
            <v>AGRARIO DE COLOMBIA S.A.</v>
          </cell>
          <cell r="J748" t="str">
            <v>AHR</v>
          </cell>
          <cell r="K748" t="str">
            <v>445233002358</v>
          </cell>
          <cell r="M748">
            <v>29954873</v>
          </cell>
        </row>
        <row r="749">
          <cell r="F749">
            <v>800098199</v>
          </cell>
          <cell r="G749" t="str">
            <v>RESTREPO</v>
          </cell>
          <cell r="H749" t="str">
            <v>860002964</v>
          </cell>
          <cell r="I749" t="str">
            <v>BANCO DE BOGOTA S. A.</v>
          </cell>
          <cell r="J749" t="str">
            <v>AHR</v>
          </cell>
          <cell r="K749" t="str">
            <v>361057540</v>
          </cell>
          <cell r="M749">
            <v>25485989</v>
          </cell>
        </row>
        <row r="750">
          <cell r="F750">
            <v>800098203</v>
          </cell>
          <cell r="G750" t="str">
            <v>SAN CARLOS DE GUAROA</v>
          </cell>
          <cell r="H750" t="str">
            <v>860002964</v>
          </cell>
          <cell r="I750" t="str">
            <v>BANCO DE BOGOTA S. A.</v>
          </cell>
          <cell r="J750" t="str">
            <v>AHR</v>
          </cell>
          <cell r="K750" t="str">
            <v>364662510</v>
          </cell>
          <cell r="M750">
            <v>23000811</v>
          </cell>
        </row>
        <row r="751">
          <cell r="F751">
            <v>800098205</v>
          </cell>
          <cell r="G751" t="str">
            <v>SAN JUAN DE ARAMA</v>
          </cell>
          <cell r="H751" t="str">
            <v>890903938</v>
          </cell>
          <cell r="I751" t="str">
            <v>BANCOLOMBIA S.A.</v>
          </cell>
          <cell r="J751" t="str">
            <v>AHR</v>
          </cell>
          <cell r="K751" t="str">
            <v>36791700498</v>
          </cell>
          <cell r="M751">
            <v>15145783</v>
          </cell>
        </row>
        <row r="752">
          <cell r="F752">
            <v>892099246</v>
          </cell>
          <cell r="G752" t="str">
            <v>SAN JUANITO</v>
          </cell>
          <cell r="H752" t="str">
            <v>860002964</v>
          </cell>
          <cell r="I752" t="str">
            <v>BANCO DE BOGOTA S. A.</v>
          </cell>
          <cell r="J752" t="str">
            <v>CRR</v>
          </cell>
          <cell r="K752" t="str">
            <v>351079793</v>
          </cell>
          <cell r="M752">
            <v>2768980</v>
          </cell>
        </row>
        <row r="753">
          <cell r="F753">
            <v>892099548</v>
          </cell>
          <cell r="G753" t="str">
            <v>SAN MARTIN</v>
          </cell>
          <cell r="H753" t="str">
            <v>860002964</v>
          </cell>
          <cell r="I753" t="str">
            <v>BANCO DE BOGOTA S. A.</v>
          </cell>
          <cell r="J753" t="str">
            <v>AHR</v>
          </cell>
          <cell r="K753" t="str">
            <v>556246395</v>
          </cell>
          <cell r="M753">
            <v>37895953</v>
          </cell>
        </row>
        <row r="754">
          <cell r="F754">
            <v>892099173</v>
          </cell>
          <cell r="G754" t="str">
            <v>VISTAHERMOSA</v>
          </cell>
          <cell r="H754" t="str">
            <v>800037800</v>
          </cell>
          <cell r="I754" t="str">
            <v>AGRARIO DE COLOMBIA S.A.</v>
          </cell>
          <cell r="J754" t="str">
            <v>AHR</v>
          </cell>
          <cell r="K754" t="str">
            <v>445503005974</v>
          </cell>
          <cell r="M754">
            <v>41211632</v>
          </cell>
        </row>
        <row r="755">
          <cell r="F755">
            <v>800099054</v>
          </cell>
          <cell r="G755" t="str">
            <v>ALBAN</v>
          </cell>
          <cell r="H755" t="str">
            <v>890903938</v>
          </cell>
          <cell r="I755" t="str">
            <v>BANCOLOMBIA S.A.</v>
          </cell>
          <cell r="J755" t="str">
            <v>AHR</v>
          </cell>
          <cell r="K755" t="str">
            <v>97295365947</v>
          </cell>
          <cell r="M755">
            <v>9629917</v>
          </cell>
        </row>
        <row r="756">
          <cell r="F756">
            <v>800099052</v>
          </cell>
          <cell r="G756" t="str">
            <v>ALDANA</v>
          </cell>
          <cell r="H756" t="str">
            <v>860002964</v>
          </cell>
          <cell r="I756" t="str">
            <v>BANCO DE BOGOTA S. A.</v>
          </cell>
          <cell r="J756" t="str">
            <v>CRR</v>
          </cell>
          <cell r="K756" t="str">
            <v>374050672</v>
          </cell>
          <cell r="M756">
            <v>11350077</v>
          </cell>
        </row>
        <row r="757">
          <cell r="F757">
            <v>800099055</v>
          </cell>
          <cell r="G757" t="str">
            <v>ANCUYA</v>
          </cell>
          <cell r="H757" t="str">
            <v>890903938</v>
          </cell>
          <cell r="I757" t="str">
            <v>BANCOLOMBIA S.A.</v>
          </cell>
          <cell r="J757" t="str">
            <v>CRR</v>
          </cell>
          <cell r="K757" t="str">
            <v>7408313311</v>
          </cell>
          <cell r="M757">
            <v>7145414</v>
          </cell>
        </row>
        <row r="758">
          <cell r="F758">
            <v>800099058</v>
          </cell>
          <cell r="G758" t="str">
            <v>ARBOLEDA</v>
          </cell>
          <cell r="H758" t="str">
            <v>800037800</v>
          </cell>
          <cell r="I758" t="str">
            <v>AGRARIO DE COLOMBIA S.A.</v>
          </cell>
          <cell r="J758" t="str">
            <v>AHR</v>
          </cell>
          <cell r="K758" t="str">
            <v>448903000563</v>
          </cell>
          <cell r="M758">
            <v>9806634</v>
          </cell>
        </row>
        <row r="759">
          <cell r="F759">
            <v>800099061</v>
          </cell>
          <cell r="G759" t="str">
            <v>BARBACOAS</v>
          </cell>
          <cell r="H759" t="str">
            <v>890903938</v>
          </cell>
          <cell r="I759" t="str">
            <v>BANCOLOMBIA S.A.</v>
          </cell>
          <cell r="J759" t="str">
            <v>CRR</v>
          </cell>
          <cell r="K759" t="str">
            <v>07408980600</v>
          </cell>
          <cell r="M759">
            <v>223437611</v>
          </cell>
        </row>
        <row r="760">
          <cell r="F760">
            <v>800035482</v>
          </cell>
          <cell r="G760" t="str">
            <v>BELEN</v>
          </cell>
          <cell r="H760" t="str">
            <v>800037800</v>
          </cell>
          <cell r="I760" t="str">
            <v>AGRARIO DE COLOMBIA S.A.</v>
          </cell>
          <cell r="J760" t="str">
            <v>AHR</v>
          </cell>
          <cell r="K760" t="str">
            <v>448343001011</v>
          </cell>
          <cell r="M760">
            <v>6440390</v>
          </cell>
        </row>
        <row r="761">
          <cell r="F761">
            <v>800099062</v>
          </cell>
          <cell r="G761" t="str">
            <v>BUESACO</v>
          </cell>
          <cell r="H761" t="str">
            <v>800037800</v>
          </cell>
          <cell r="I761" t="str">
            <v>AGRARIO DE COLOMBIA S.A.</v>
          </cell>
          <cell r="J761" t="str">
            <v>AHR</v>
          </cell>
          <cell r="K761" t="str">
            <v>448663002431</v>
          </cell>
          <cell r="M761">
            <v>26518407</v>
          </cell>
        </row>
        <row r="762">
          <cell r="F762">
            <v>800019816</v>
          </cell>
          <cell r="G762" t="str">
            <v>COLON-GENOVA</v>
          </cell>
          <cell r="H762" t="str">
            <v>800037800</v>
          </cell>
          <cell r="I762" t="str">
            <v>AGRARIO DE COLOMBIA S.A.</v>
          </cell>
          <cell r="J762" t="str">
            <v>AHR</v>
          </cell>
          <cell r="K762" t="str">
            <v>448763010512</v>
          </cell>
          <cell r="M762">
            <v>8571257</v>
          </cell>
        </row>
        <row r="763">
          <cell r="F763">
            <v>800019000</v>
          </cell>
          <cell r="G763" t="str">
            <v>CONSACA</v>
          </cell>
          <cell r="H763" t="str">
            <v>800037800</v>
          </cell>
          <cell r="I763" t="str">
            <v>AGRARIO DE COLOMBIA S.A.</v>
          </cell>
          <cell r="J763" t="str">
            <v>AHR</v>
          </cell>
          <cell r="K763" t="str">
            <v>448843000348</v>
          </cell>
          <cell r="M763">
            <v>9608130</v>
          </cell>
        </row>
        <row r="764">
          <cell r="F764">
            <v>800099064</v>
          </cell>
          <cell r="G764" t="str">
            <v>CONTADERO</v>
          </cell>
          <cell r="H764" t="str">
            <v>800037800</v>
          </cell>
          <cell r="I764" t="str">
            <v>AGRARIO DE COLOMBIA S.A.</v>
          </cell>
          <cell r="J764" t="str">
            <v>AHR</v>
          </cell>
          <cell r="K764" t="str">
            <v>448183001923</v>
          </cell>
          <cell r="M764">
            <v>5757520</v>
          </cell>
        </row>
        <row r="765">
          <cell r="F765">
            <v>800035024</v>
          </cell>
          <cell r="G765" t="str">
            <v>CORDOBA</v>
          </cell>
          <cell r="H765" t="str">
            <v>890300279</v>
          </cell>
          <cell r="I765" t="str">
            <v>BANCO DE OCCIDENTE</v>
          </cell>
          <cell r="J765" t="str">
            <v>AHR</v>
          </cell>
          <cell r="K765" t="str">
            <v>035878248</v>
          </cell>
          <cell r="M765">
            <v>18579867</v>
          </cell>
        </row>
        <row r="766">
          <cell r="F766">
            <v>800099070</v>
          </cell>
          <cell r="G766" t="str">
            <v>CUASPUD-CARLOSAMA</v>
          </cell>
          <cell r="H766" t="str">
            <v>890903938</v>
          </cell>
          <cell r="I766" t="str">
            <v>BANCOLOMBIA S.A.</v>
          </cell>
          <cell r="J766" t="str">
            <v>CRR</v>
          </cell>
          <cell r="K766" t="str">
            <v>88808278311</v>
          </cell>
          <cell r="M766">
            <v>9853503</v>
          </cell>
        </row>
        <row r="767">
          <cell r="F767">
            <v>800099066</v>
          </cell>
          <cell r="G767" t="str">
            <v>CUMBAL</v>
          </cell>
          <cell r="H767" t="str">
            <v>890903938</v>
          </cell>
          <cell r="I767" t="str">
            <v>BANCOLOMBIA S.A.</v>
          </cell>
          <cell r="J767" t="str">
            <v>CRR</v>
          </cell>
          <cell r="K767" t="str">
            <v>88808236181</v>
          </cell>
          <cell r="M767">
            <v>45956189</v>
          </cell>
        </row>
        <row r="768">
          <cell r="F768">
            <v>800099072</v>
          </cell>
          <cell r="G768" t="str">
            <v>CUMBITARA</v>
          </cell>
          <cell r="H768" t="str">
            <v>800037800</v>
          </cell>
          <cell r="I768" t="str">
            <v>AGRARIO DE COLOMBIA S.A.</v>
          </cell>
          <cell r="J768" t="str">
            <v>AHR</v>
          </cell>
          <cell r="K768" t="str">
            <v>448243000670</v>
          </cell>
          <cell r="M768">
            <v>14637261</v>
          </cell>
        </row>
        <row r="769">
          <cell r="F769">
            <v>800199959</v>
          </cell>
          <cell r="G769" t="str">
            <v>CHACHAGUI</v>
          </cell>
          <cell r="H769" t="str">
            <v>860002964</v>
          </cell>
          <cell r="I769" t="str">
            <v>BANCO DE BOGOTA S. A.</v>
          </cell>
          <cell r="J769" t="str">
            <v>CRR</v>
          </cell>
          <cell r="K769" t="str">
            <v>466085164</v>
          </cell>
          <cell r="M769">
            <v>15264038</v>
          </cell>
        </row>
        <row r="770">
          <cell r="F770">
            <v>800099076</v>
          </cell>
          <cell r="G770" t="str">
            <v>EL CHARCO</v>
          </cell>
          <cell r="H770" t="str">
            <v>800037800</v>
          </cell>
          <cell r="I770" t="str">
            <v>AGRARIO DE COLOMBIA S.A.</v>
          </cell>
          <cell r="J770" t="str">
            <v>AHR</v>
          </cell>
          <cell r="K770" t="str">
            <v>448263001088</v>
          </cell>
          <cell r="M770">
            <v>105706809</v>
          </cell>
        </row>
        <row r="771">
          <cell r="F771">
            <v>814002243</v>
          </cell>
          <cell r="G771" t="str">
            <v>EL PEÑOL</v>
          </cell>
          <cell r="H771" t="str">
            <v>860003020</v>
          </cell>
          <cell r="I771" t="str">
            <v>BANCO BBVA S.A.</v>
          </cell>
          <cell r="J771" t="str">
            <v>CRR</v>
          </cell>
          <cell r="K771" t="str">
            <v>0695000100010611</v>
          </cell>
          <cell r="M771">
            <v>5776664</v>
          </cell>
        </row>
        <row r="772">
          <cell r="F772">
            <v>800099079</v>
          </cell>
          <cell r="G772" t="str">
            <v>EL ROSARIO</v>
          </cell>
          <cell r="H772" t="str">
            <v>800037800</v>
          </cell>
          <cell r="I772" t="str">
            <v>AGRARIO DE COLOMBIA S.A.</v>
          </cell>
          <cell r="J772" t="str">
            <v>AHR</v>
          </cell>
          <cell r="K772" t="str">
            <v>448283002013</v>
          </cell>
          <cell r="M772">
            <v>9561441</v>
          </cell>
        </row>
        <row r="773">
          <cell r="F773">
            <v>800099080</v>
          </cell>
          <cell r="G773" t="str">
            <v>EL TABLON</v>
          </cell>
          <cell r="H773" t="str">
            <v>800037800</v>
          </cell>
          <cell r="I773" t="str">
            <v>AGRARIO DE COLOMBIA S.A.</v>
          </cell>
          <cell r="J773" t="str">
            <v>AHR</v>
          </cell>
          <cell r="K773" t="str">
            <v>448753000705</v>
          </cell>
          <cell r="M773">
            <v>19615937</v>
          </cell>
        </row>
        <row r="774">
          <cell r="F774">
            <v>800099084</v>
          </cell>
          <cell r="G774" t="str">
            <v>EL TAMBO</v>
          </cell>
          <cell r="H774" t="str">
            <v>800037800</v>
          </cell>
          <cell r="I774" t="str">
            <v>AGRARIO DE COLOMBIA S.A.</v>
          </cell>
          <cell r="J774" t="str">
            <v>AHR</v>
          </cell>
          <cell r="K774" t="str">
            <v>448303000136</v>
          </cell>
          <cell r="M774">
            <v>13490191</v>
          </cell>
        </row>
        <row r="775">
          <cell r="F775">
            <v>800099089</v>
          </cell>
          <cell r="G775" t="str">
            <v>FUNES</v>
          </cell>
          <cell r="H775" t="str">
            <v>800037800</v>
          </cell>
          <cell r="I775" t="str">
            <v>AGRARIO DE COLOMBIA S.A.</v>
          </cell>
          <cell r="J775" t="str">
            <v>AHR</v>
          </cell>
          <cell r="K775" t="str">
            <v>448323000086</v>
          </cell>
          <cell r="M775">
            <v>8045440</v>
          </cell>
        </row>
        <row r="776">
          <cell r="F776">
            <v>800015689</v>
          </cell>
          <cell r="G776" t="str">
            <v>GUACHUCAL</v>
          </cell>
          <cell r="H776" t="str">
            <v>890903938</v>
          </cell>
          <cell r="I776" t="str">
            <v>BANCOLOMBIA S.A.</v>
          </cell>
          <cell r="J776" t="str">
            <v>CRR</v>
          </cell>
          <cell r="K776" t="str">
            <v>88818064373</v>
          </cell>
          <cell r="M776">
            <v>18642443</v>
          </cell>
        </row>
        <row r="777">
          <cell r="F777">
            <v>800099090</v>
          </cell>
          <cell r="G777" t="str">
            <v>GUAITARILLA</v>
          </cell>
          <cell r="H777" t="str">
            <v>890903938</v>
          </cell>
          <cell r="I777" t="str">
            <v>BANCOLOMBIA S.A.</v>
          </cell>
          <cell r="J777" t="str">
            <v>CRR</v>
          </cell>
          <cell r="K777" t="str">
            <v>88008306497</v>
          </cell>
          <cell r="M777">
            <v>10775394</v>
          </cell>
        </row>
        <row r="778">
          <cell r="F778">
            <v>800083672</v>
          </cell>
          <cell r="G778" t="str">
            <v>GUALMATAN</v>
          </cell>
          <cell r="H778" t="str">
            <v>890903938</v>
          </cell>
          <cell r="I778" t="str">
            <v>BANCOLOMBIA S.A.</v>
          </cell>
          <cell r="J778" t="str">
            <v>CRR</v>
          </cell>
          <cell r="K778" t="str">
            <v>88808417273</v>
          </cell>
          <cell r="M778">
            <v>8096490</v>
          </cell>
        </row>
        <row r="779">
          <cell r="F779">
            <v>800099092</v>
          </cell>
          <cell r="G779" t="str">
            <v>ILES</v>
          </cell>
          <cell r="H779" t="str">
            <v>800037800</v>
          </cell>
          <cell r="I779" t="str">
            <v>AGRARIO DE COLOMBIA S.A.</v>
          </cell>
          <cell r="J779" t="str">
            <v>AHR</v>
          </cell>
          <cell r="K779" t="str">
            <v>448383001146</v>
          </cell>
          <cell r="M779">
            <v>10774670</v>
          </cell>
        </row>
        <row r="780">
          <cell r="F780">
            <v>800019005</v>
          </cell>
          <cell r="G780" t="str">
            <v>IMUES</v>
          </cell>
          <cell r="H780" t="str">
            <v>800037800</v>
          </cell>
          <cell r="I780" t="str">
            <v>AGRARIO DE COLOMBIA S.A.</v>
          </cell>
          <cell r="J780" t="str">
            <v>AHR</v>
          </cell>
          <cell r="K780" t="str">
            <v>448083005794</v>
          </cell>
          <cell r="M780">
            <v>7507949</v>
          </cell>
        </row>
        <row r="781">
          <cell r="F781">
            <v>800099098</v>
          </cell>
          <cell r="G781" t="str">
            <v>LA CRUZ</v>
          </cell>
          <cell r="H781" t="str">
            <v>800037800</v>
          </cell>
          <cell r="I781" t="str">
            <v>AGRARIO DE COLOMBIA S.A.</v>
          </cell>
          <cell r="J781" t="str">
            <v>AHR</v>
          </cell>
          <cell r="K781" t="str">
            <v>448403000133</v>
          </cell>
          <cell r="M781">
            <v>18224892</v>
          </cell>
        </row>
        <row r="782">
          <cell r="F782">
            <v>800099100</v>
          </cell>
          <cell r="G782" t="str">
            <v>LA FLORIDA</v>
          </cell>
          <cell r="H782" t="str">
            <v>860002964</v>
          </cell>
          <cell r="I782" t="str">
            <v>BANCO DE BOGOTA S. A.</v>
          </cell>
          <cell r="J782" t="str">
            <v>CRR</v>
          </cell>
          <cell r="K782" t="str">
            <v>466085115</v>
          </cell>
          <cell r="M782">
            <v>13750756</v>
          </cell>
        </row>
        <row r="783">
          <cell r="F783">
            <v>800149894</v>
          </cell>
          <cell r="G783" t="str">
            <v>LA LLANADA</v>
          </cell>
          <cell r="H783" t="str">
            <v>800037800</v>
          </cell>
          <cell r="I783" t="str">
            <v>AGRARIO DE COLOMBIA S.A.</v>
          </cell>
          <cell r="J783" t="str">
            <v>AHR</v>
          </cell>
          <cell r="K783" t="str">
            <v>448623001521</v>
          </cell>
          <cell r="M783">
            <v>7886567</v>
          </cell>
        </row>
        <row r="784">
          <cell r="F784">
            <v>800222502</v>
          </cell>
          <cell r="G784" t="str">
            <v>LA TOLA</v>
          </cell>
          <cell r="H784" t="str">
            <v>800037800</v>
          </cell>
          <cell r="I784" t="str">
            <v>AGRARIO DE COLOMBIA S.A.</v>
          </cell>
          <cell r="J784" t="str">
            <v>AHR</v>
          </cell>
          <cell r="K784" t="str">
            <v>448823017562</v>
          </cell>
          <cell r="M784">
            <v>42760135</v>
          </cell>
        </row>
        <row r="785">
          <cell r="F785">
            <v>800099102</v>
          </cell>
          <cell r="G785" t="str">
            <v>LA UNION</v>
          </cell>
          <cell r="H785" t="str">
            <v>890903938</v>
          </cell>
          <cell r="I785" t="str">
            <v>BANCOLOMBIA S.A.</v>
          </cell>
          <cell r="J785" t="str">
            <v>CRR</v>
          </cell>
          <cell r="K785" t="str">
            <v>07408252431</v>
          </cell>
          <cell r="M785">
            <v>39595264</v>
          </cell>
        </row>
        <row r="786">
          <cell r="F786">
            <v>800019111</v>
          </cell>
          <cell r="G786" t="str">
            <v>LEIVA</v>
          </cell>
          <cell r="H786" t="str">
            <v>860003020</v>
          </cell>
          <cell r="I786" t="str">
            <v>BANCO BBVA S.A.</v>
          </cell>
          <cell r="J786" t="str">
            <v>CRR</v>
          </cell>
          <cell r="K786" t="str">
            <v>0655000100006856</v>
          </cell>
          <cell r="M786">
            <v>18290536</v>
          </cell>
        </row>
        <row r="787">
          <cell r="F787">
            <v>800099105</v>
          </cell>
          <cell r="G787" t="str">
            <v>LINARES</v>
          </cell>
          <cell r="H787" t="str">
            <v>800037800</v>
          </cell>
          <cell r="I787" t="str">
            <v>AGRARIO DE COLOMBIA S.A.</v>
          </cell>
          <cell r="J787" t="str">
            <v>AHR</v>
          </cell>
          <cell r="K787" t="str">
            <v>448443000837</v>
          </cell>
          <cell r="M787">
            <v>8613895</v>
          </cell>
        </row>
        <row r="788">
          <cell r="F788">
            <v>800019112</v>
          </cell>
          <cell r="G788" t="str">
            <v>LOS ANDES</v>
          </cell>
          <cell r="H788" t="str">
            <v>860003020</v>
          </cell>
          <cell r="I788" t="str">
            <v>BANCO BBVA S.A.</v>
          </cell>
          <cell r="J788" t="str">
            <v>CRR</v>
          </cell>
          <cell r="K788" t="str">
            <v>0655000100006864</v>
          </cell>
          <cell r="M788">
            <v>15778045</v>
          </cell>
        </row>
        <row r="789">
          <cell r="F789">
            <v>800099106</v>
          </cell>
          <cell r="G789" t="str">
            <v>MAGUI-PAYAN</v>
          </cell>
          <cell r="H789" t="str">
            <v>800037800</v>
          </cell>
          <cell r="I789" t="str">
            <v>AGRARIO DE COLOMBIA S.A.</v>
          </cell>
          <cell r="J789" t="str">
            <v>AHR</v>
          </cell>
          <cell r="K789" t="str">
            <v>448603007000</v>
          </cell>
          <cell r="M789">
            <v>68437503</v>
          </cell>
        </row>
        <row r="790">
          <cell r="F790">
            <v>800099108</v>
          </cell>
          <cell r="G790" t="str">
            <v>MALLAMA</v>
          </cell>
          <cell r="H790" t="str">
            <v>800037800</v>
          </cell>
          <cell r="I790" t="str">
            <v>AGRARIO DE COLOMBIA S.A.</v>
          </cell>
          <cell r="J790" t="str">
            <v>AHR</v>
          </cell>
          <cell r="K790" t="str">
            <v>448683000941</v>
          </cell>
          <cell r="M790">
            <v>11865160</v>
          </cell>
        </row>
        <row r="791">
          <cell r="F791">
            <v>800099111</v>
          </cell>
          <cell r="G791" t="str">
            <v>MOSQUERA</v>
          </cell>
          <cell r="H791" t="str">
            <v>890903938</v>
          </cell>
          <cell r="I791" t="str">
            <v>BANCOLOMBIA S.A.</v>
          </cell>
          <cell r="J791" t="str">
            <v>CRR</v>
          </cell>
          <cell r="K791" t="str">
            <v>89408208505</v>
          </cell>
          <cell r="M791">
            <v>36640502</v>
          </cell>
        </row>
        <row r="792">
          <cell r="F792">
            <v>814003734</v>
          </cell>
          <cell r="G792" t="str">
            <v>NARIÑO</v>
          </cell>
          <cell r="H792" t="str">
            <v>890903938</v>
          </cell>
          <cell r="I792" t="str">
            <v>BANCOLOMBIA S.A.</v>
          </cell>
          <cell r="J792" t="str">
            <v>CRR</v>
          </cell>
          <cell r="K792" t="str">
            <v>7408548276</v>
          </cell>
          <cell r="M792">
            <v>4990019</v>
          </cell>
        </row>
        <row r="793">
          <cell r="F793">
            <v>800099113</v>
          </cell>
          <cell r="G793" t="str">
            <v>OLAYA HERRERA</v>
          </cell>
          <cell r="H793" t="str">
            <v>890903938</v>
          </cell>
          <cell r="I793" t="str">
            <v>BANCOLOMBIA S.A.</v>
          </cell>
          <cell r="J793" t="str">
            <v>CRR</v>
          </cell>
          <cell r="K793" t="str">
            <v>84308381585</v>
          </cell>
          <cell r="M793">
            <v>118197656</v>
          </cell>
        </row>
        <row r="794">
          <cell r="F794">
            <v>800099115</v>
          </cell>
          <cell r="G794" t="str">
            <v>OSPINA</v>
          </cell>
          <cell r="H794" t="str">
            <v>860007335</v>
          </cell>
          <cell r="I794" t="str">
            <v>BCSC S A</v>
          </cell>
          <cell r="J794" t="str">
            <v>CRR</v>
          </cell>
          <cell r="K794" t="str">
            <v>501840008075</v>
          </cell>
          <cell r="M794">
            <v>6296021</v>
          </cell>
        </row>
        <row r="795">
          <cell r="F795">
            <v>800099085</v>
          </cell>
          <cell r="G795" t="str">
            <v>FRANCISCO PIZARRO</v>
          </cell>
          <cell r="H795" t="str">
            <v>890903938</v>
          </cell>
          <cell r="I795" t="str">
            <v>BANCOLOMBIA S.A.</v>
          </cell>
          <cell r="J795" t="str">
            <v>CRR</v>
          </cell>
          <cell r="K795" t="str">
            <v>89408197910</v>
          </cell>
          <cell r="M795">
            <v>25767666</v>
          </cell>
        </row>
        <row r="796">
          <cell r="F796">
            <v>800020324</v>
          </cell>
          <cell r="G796" t="str">
            <v>POLICARPA</v>
          </cell>
          <cell r="H796" t="str">
            <v>890903938</v>
          </cell>
          <cell r="I796" t="str">
            <v>BANCOLOMBIA S.A.</v>
          </cell>
          <cell r="J796" t="str">
            <v>CRR</v>
          </cell>
          <cell r="K796" t="str">
            <v>88008338331</v>
          </cell>
          <cell r="M796">
            <v>22300683</v>
          </cell>
        </row>
        <row r="797">
          <cell r="F797">
            <v>800037232</v>
          </cell>
          <cell r="G797" t="str">
            <v>POTOSI</v>
          </cell>
          <cell r="H797" t="str">
            <v>860002964</v>
          </cell>
          <cell r="I797" t="str">
            <v>BANCO DE BOGOTA S. A.</v>
          </cell>
          <cell r="J797" t="str">
            <v>AHR</v>
          </cell>
          <cell r="K797" t="str">
            <v>374103828</v>
          </cell>
          <cell r="M797">
            <v>14767347</v>
          </cell>
        </row>
        <row r="798">
          <cell r="F798">
            <v>800222498</v>
          </cell>
          <cell r="G798" t="str">
            <v>PROVIDENCIA</v>
          </cell>
          <cell r="H798" t="str">
            <v>860007335</v>
          </cell>
          <cell r="I798" t="str">
            <v>BCSC S A</v>
          </cell>
          <cell r="J798" t="str">
            <v>CRR</v>
          </cell>
          <cell r="K798" t="str">
            <v>501840008099</v>
          </cell>
          <cell r="M798">
            <v>6790108</v>
          </cell>
        </row>
        <row r="799">
          <cell r="F799">
            <v>800099118</v>
          </cell>
          <cell r="G799" t="str">
            <v>PUERRES</v>
          </cell>
          <cell r="H799" t="str">
            <v>800037800</v>
          </cell>
          <cell r="I799" t="str">
            <v>AGRARIO DE COLOMBIA S.A.</v>
          </cell>
          <cell r="J799" t="str">
            <v>AHR</v>
          </cell>
          <cell r="K799" t="str">
            <v>448203000260</v>
          </cell>
          <cell r="M799">
            <v>9805727</v>
          </cell>
        </row>
        <row r="800">
          <cell r="F800">
            <v>800099122</v>
          </cell>
          <cell r="G800" t="str">
            <v>PUPIALES</v>
          </cell>
          <cell r="H800" t="str">
            <v>890903938</v>
          </cell>
          <cell r="I800" t="str">
            <v>BANCOLOMBIA S.A.</v>
          </cell>
          <cell r="J800" t="str">
            <v>CRR</v>
          </cell>
          <cell r="K800" t="str">
            <v>88808235211</v>
          </cell>
          <cell r="M800">
            <v>21507992</v>
          </cell>
        </row>
        <row r="801">
          <cell r="F801">
            <v>800099127</v>
          </cell>
          <cell r="G801" t="str">
            <v>RICAURTE</v>
          </cell>
          <cell r="H801" t="str">
            <v>800037800</v>
          </cell>
          <cell r="I801" t="str">
            <v>AGRARIO DE COLOMBIA S.A.</v>
          </cell>
          <cell r="J801" t="str">
            <v>AHR</v>
          </cell>
          <cell r="K801" t="str">
            <v>448683000869</v>
          </cell>
          <cell r="M801">
            <v>73837440</v>
          </cell>
        </row>
        <row r="802">
          <cell r="F802">
            <v>800099132</v>
          </cell>
          <cell r="G802" t="str">
            <v>ROBERTO PAYAN</v>
          </cell>
          <cell r="H802" t="str">
            <v>890903938</v>
          </cell>
          <cell r="I802" t="str">
            <v>BANCOLOMBIA S.A.</v>
          </cell>
          <cell r="J802" t="str">
            <v>AHR</v>
          </cell>
          <cell r="K802" t="str">
            <v>97289742313</v>
          </cell>
          <cell r="M802">
            <v>43029041</v>
          </cell>
        </row>
        <row r="803">
          <cell r="F803">
            <v>800099136</v>
          </cell>
          <cell r="G803" t="str">
            <v>SAMANIEGO</v>
          </cell>
          <cell r="H803" t="str">
            <v>890903938</v>
          </cell>
          <cell r="I803" t="str">
            <v>BANCOLOMBIA S.A.</v>
          </cell>
          <cell r="J803" t="str">
            <v>CRR</v>
          </cell>
          <cell r="K803" t="str">
            <v>7408312112</v>
          </cell>
          <cell r="M803">
            <v>39949022</v>
          </cell>
        </row>
        <row r="804">
          <cell r="F804">
            <v>800099138</v>
          </cell>
          <cell r="G804" t="str">
            <v>SANDONA</v>
          </cell>
          <cell r="H804" t="str">
            <v>800037800</v>
          </cell>
          <cell r="I804" t="str">
            <v>AGRARIO DE COLOMBIA S.A.</v>
          </cell>
          <cell r="J804" t="str">
            <v>AHR</v>
          </cell>
          <cell r="K804" t="str">
            <v>448103023468</v>
          </cell>
          <cell r="M804">
            <v>20813438</v>
          </cell>
        </row>
        <row r="805">
          <cell r="F805">
            <v>800193031</v>
          </cell>
          <cell r="G805" t="str">
            <v>SAN BERNARDO</v>
          </cell>
          <cell r="H805" t="str">
            <v>890903938</v>
          </cell>
          <cell r="I805" t="str">
            <v>BANCOLOMBIA S.A.</v>
          </cell>
          <cell r="J805" t="str">
            <v>CRR</v>
          </cell>
          <cell r="K805" t="str">
            <v>07408320205</v>
          </cell>
          <cell r="M805">
            <v>10853282</v>
          </cell>
        </row>
        <row r="806">
          <cell r="F806">
            <v>800099142</v>
          </cell>
          <cell r="G806" t="str">
            <v>SAN LORENZO</v>
          </cell>
          <cell r="H806" t="str">
            <v>860002964</v>
          </cell>
          <cell r="I806" t="str">
            <v>BANCO DE BOGOTA S. A.</v>
          </cell>
          <cell r="J806" t="str">
            <v>AHR</v>
          </cell>
          <cell r="K806" t="str">
            <v>466639176</v>
          </cell>
          <cell r="M806">
            <v>23939186</v>
          </cell>
        </row>
        <row r="807">
          <cell r="F807">
            <v>800099143</v>
          </cell>
          <cell r="G807" t="str">
            <v>SAN PABLO</v>
          </cell>
          <cell r="H807" t="str">
            <v>800037800</v>
          </cell>
          <cell r="I807" t="str">
            <v>AGRARIO DE COLOMBIA S.A.</v>
          </cell>
          <cell r="J807" t="str">
            <v>AHR</v>
          </cell>
          <cell r="K807" t="str">
            <v>448763010441</v>
          </cell>
          <cell r="M807">
            <v>15811173</v>
          </cell>
        </row>
        <row r="808">
          <cell r="F808">
            <v>800148720</v>
          </cell>
          <cell r="G808" t="str">
            <v>SAN PEDRO DE CARTAGO</v>
          </cell>
          <cell r="H808" t="str">
            <v>890903938</v>
          </cell>
          <cell r="I808" t="str">
            <v>BANCOLOMBIA S.A.</v>
          </cell>
          <cell r="J808" t="str">
            <v>CRR</v>
          </cell>
          <cell r="K808" t="str">
            <v>19582595224</v>
          </cell>
          <cell r="M808">
            <v>7904448</v>
          </cell>
        </row>
        <row r="809">
          <cell r="F809">
            <v>800099147</v>
          </cell>
          <cell r="G809" t="str">
            <v>SANTA BARBARA</v>
          </cell>
          <cell r="H809" t="str">
            <v>860003020</v>
          </cell>
          <cell r="I809" t="str">
            <v>BANCO BBVA S.A.</v>
          </cell>
          <cell r="J809" t="str">
            <v>CRR</v>
          </cell>
          <cell r="K809" t="str">
            <v>0695000100010447</v>
          </cell>
          <cell r="M809">
            <v>50445863</v>
          </cell>
        </row>
        <row r="810">
          <cell r="F810">
            <v>800019685</v>
          </cell>
          <cell r="G810" t="str">
            <v>SANTACRUZ</v>
          </cell>
          <cell r="H810" t="str">
            <v>890903938</v>
          </cell>
          <cell r="I810" t="str">
            <v>BANCOLOMBIA S.A.</v>
          </cell>
          <cell r="J810" t="str">
            <v>CRR</v>
          </cell>
          <cell r="K810" t="str">
            <v>88508240411</v>
          </cell>
          <cell r="M810">
            <v>18754157</v>
          </cell>
        </row>
        <row r="811">
          <cell r="F811">
            <v>800099149</v>
          </cell>
          <cell r="G811" t="str">
            <v>SAPUYES</v>
          </cell>
          <cell r="H811" t="str">
            <v>890903938</v>
          </cell>
          <cell r="I811" t="str">
            <v>BANCOLOMBIA S.A.</v>
          </cell>
          <cell r="J811" t="str">
            <v>CRR</v>
          </cell>
          <cell r="K811" t="str">
            <v>88508239761</v>
          </cell>
          <cell r="M811">
            <v>9080990</v>
          </cell>
        </row>
        <row r="812">
          <cell r="F812">
            <v>800024977</v>
          </cell>
          <cell r="G812" t="str">
            <v>TAMINANGO</v>
          </cell>
          <cell r="H812" t="str">
            <v>800037800</v>
          </cell>
          <cell r="I812" t="str">
            <v>AGRARIO DE COLOMBIA S.A.</v>
          </cell>
          <cell r="J812" t="str">
            <v>AHR</v>
          </cell>
          <cell r="K812" t="str">
            <v>448803001899</v>
          </cell>
          <cell r="M812">
            <v>18835994</v>
          </cell>
        </row>
        <row r="813">
          <cell r="F813">
            <v>800099151</v>
          </cell>
          <cell r="G813" t="str">
            <v>TANGUA</v>
          </cell>
          <cell r="H813" t="str">
            <v>890903938</v>
          </cell>
          <cell r="I813" t="str">
            <v>BANCOLOMBIA S.A.</v>
          </cell>
          <cell r="J813" t="str">
            <v>CRR</v>
          </cell>
          <cell r="K813" t="str">
            <v>88008294251</v>
          </cell>
          <cell r="M813">
            <v>12121044</v>
          </cell>
        </row>
        <row r="814">
          <cell r="F814">
            <v>800099152</v>
          </cell>
          <cell r="G814" t="str">
            <v>TUQUERRES</v>
          </cell>
          <cell r="H814" t="str">
            <v>890903938</v>
          </cell>
          <cell r="I814" t="str">
            <v>BANCOLOMBIA S.A.</v>
          </cell>
          <cell r="J814" t="str">
            <v>CRR</v>
          </cell>
          <cell r="K814" t="str">
            <v>88508246114</v>
          </cell>
          <cell r="M814">
            <v>51960947</v>
          </cell>
        </row>
        <row r="815">
          <cell r="F815">
            <v>800099153</v>
          </cell>
          <cell r="G815" t="str">
            <v>YACUANQUER</v>
          </cell>
          <cell r="H815" t="str">
            <v>800037800</v>
          </cell>
          <cell r="I815" t="str">
            <v>AGRARIO DE COLOMBIA S.A.</v>
          </cell>
          <cell r="J815" t="str">
            <v>AHR</v>
          </cell>
          <cell r="K815" t="str">
            <v>448223001239</v>
          </cell>
          <cell r="M815">
            <v>12034381</v>
          </cell>
        </row>
        <row r="816">
          <cell r="F816">
            <v>890504612</v>
          </cell>
          <cell r="G816" t="str">
            <v>ABREGO</v>
          </cell>
          <cell r="H816" t="str">
            <v>800037800</v>
          </cell>
          <cell r="I816" t="str">
            <v>AGRARIO DE COLOMBIA S.A.</v>
          </cell>
          <cell r="J816" t="str">
            <v>AHR</v>
          </cell>
          <cell r="K816" t="str">
            <v>451113000289</v>
          </cell>
          <cell r="M816">
            <v>76088981</v>
          </cell>
        </row>
        <row r="817">
          <cell r="F817">
            <v>890501436</v>
          </cell>
          <cell r="G817" t="str">
            <v>ARBOLEDAS</v>
          </cell>
          <cell r="H817" t="str">
            <v>800037800</v>
          </cell>
          <cell r="I817" t="str">
            <v>AGRARIO DE COLOMBIA S.A.</v>
          </cell>
          <cell r="J817" t="str">
            <v>AHR</v>
          </cell>
          <cell r="K817" t="str">
            <v>451123001399</v>
          </cell>
          <cell r="M817">
            <v>17825825</v>
          </cell>
        </row>
        <row r="818">
          <cell r="F818">
            <v>890505662</v>
          </cell>
          <cell r="G818" t="str">
            <v>BOCHALEMA</v>
          </cell>
          <cell r="H818" t="str">
            <v>800037800</v>
          </cell>
          <cell r="I818" t="str">
            <v>AGRARIO DE COLOMBIA S.A.</v>
          </cell>
          <cell r="J818" t="str">
            <v>AHR</v>
          </cell>
          <cell r="K818" t="str">
            <v>451083002990</v>
          </cell>
          <cell r="M818">
            <v>10941960</v>
          </cell>
        </row>
        <row r="819">
          <cell r="F819">
            <v>890503483</v>
          </cell>
          <cell r="G819" t="str">
            <v>BUCARASICA</v>
          </cell>
          <cell r="H819" t="str">
            <v>860002964</v>
          </cell>
          <cell r="I819" t="str">
            <v>BANCO DE BOGOTA S. A.</v>
          </cell>
          <cell r="J819" t="str">
            <v>CRR</v>
          </cell>
          <cell r="K819" t="str">
            <v>210048906</v>
          </cell>
          <cell r="M819">
            <v>14020932</v>
          </cell>
        </row>
        <row r="820">
          <cell r="F820">
            <v>800099234</v>
          </cell>
          <cell r="G820" t="str">
            <v>CACOTA</v>
          </cell>
          <cell r="H820" t="str">
            <v>800037800</v>
          </cell>
          <cell r="I820" t="str">
            <v>AGRARIO DE COLOMBIA S.A.</v>
          </cell>
          <cell r="J820" t="str">
            <v>AHR</v>
          </cell>
          <cell r="K820" t="str">
            <v>451193000535</v>
          </cell>
          <cell r="M820">
            <v>5284763</v>
          </cell>
        </row>
        <row r="821">
          <cell r="F821">
            <v>890501776</v>
          </cell>
          <cell r="G821" t="str">
            <v>CACHIRA</v>
          </cell>
          <cell r="H821" t="str">
            <v>800037800</v>
          </cell>
          <cell r="I821" t="str">
            <v>AGRARIO DE COLOMBIA S.A.</v>
          </cell>
          <cell r="J821" t="str">
            <v>AHR</v>
          </cell>
          <cell r="K821" t="str">
            <v>451213000510</v>
          </cell>
          <cell r="M821">
            <v>19190967</v>
          </cell>
        </row>
        <row r="822">
          <cell r="F822">
            <v>890503106</v>
          </cell>
          <cell r="G822" t="str">
            <v>CHINACOTA</v>
          </cell>
          <cell r="H822" t="str">
            <v>800037800</v>
          </cell>
          <cell r="I822" t="str">
            <v>AGRARIO DE COLOMBIA S.A.</v>
          </cell>
          <cell r="J822" t="str">
            <v>AHR</v>
          </cell>
          <cell r="K822" t="str">
            <v>451153018016</v>
          </cell>
          <cell r="M822">
            <v>26603509</v>
          </cell>
        </row>
        <row r="823">
          <cell r="F823">
            <v>890501422</v>
          </cell>
          <cell r="G823" t="str">
            <v>CHITAGA</v>
          </cell>
          <cell r="H823" t="str">
            <v>800037800</v>
          </cell>
          <cell r="I823" t="str">
            <v>AGRARIO DE COLOMBIA S.A.</v>
          </cell>
          <cell r="J823" t="str">
            <v>AHR</v>
          </cell>
          <cell r="K823" t="str">
            <v>451223002031</v>
          </cell>
          <cell r="M823">
            <v>25425146</v>
          </cell>
        </row>
        <row r="824">
          <cell r="F824">
            <v>800099236</v>
          </cell>
          <cell r="G824" t="str">
            <v>CONVENCION</v>
          </cell>
          <cell r="H824" t="str">
            <v>800037800</v>
          </cell>
          <cell r="I824" t="str">
            <v>AGRARIO DE COLOMBIA S.A.</v>
          </cell>
          <cell r="J824" t="str">
            <v>AHR</v>
          </cell>
          <cell r="K824" t="str">
            <v>451163000336</v>
          </cell>
          <cell r="M824">
            <v>61472500</v>
          </cell>
        </row>
        <row r="825">
          <cell r="F825">
            <v>800013237</v>
          </cell>
          <cell r="G825" t="str">
            <v>CUCUTILLA</v>
          </cell>
          <cell r="H825" t="str">
            <v>800037800</v>
          </cell>
          <cell r="I825" t="str">
            <v>AGRARIO DE COLOMBIA S.A.</v>
          </cell>
          <cell r="J825" t="str">
            <v>AHR</v>
          </cell>
          <cell r="K825" t="str">
            <v>451173001381</v>
          </cell>
          <cell r="M825">
            <v>15899212</v>
          </cell>
        </row>
        <row r="826">
          <cell r="F826">
            <v>800099237</v>
          </cell>
          <cell r="G826" t="str">
            <v>DURANIA</v>
          </cell>
          <cell r="H826" t="str">
            <v>800037800</v>
          </cell>
          <cell r="I826" t="str">
            <v>AGRARIO DE COLOMBIA S.A.</v>
          </cell>
          <cell r="J826" t="str">
            <v>AHR</v>
          </cell>
          <cell r="K826" t="str">
            <v>451143000321</v>
          </cell>
          <cell r="M826">
            <v>10071941</v>
          </cell>
        </row>
        <row r="827">
          <cell r="F827">
            <v>800099238</v>
          </cell>
          <cell r="G827" t="str">
            <v>EL CARMEN</v>
          </cell>
          <cell r="H827" t="str">
            <v>890903938</v>
          </cell>
          <cell r="I827" t="str">
            <v>BANCOLOMBIA S.A.</v>
          </cell>
          <cell r="J827" t="str">
            <v>CRR</v>
          </cell>
          <cell r="K827" t="str">
            <v>31879175363</v>
          </cell>
          <cell r="M827">
            <v>47020821</v>
          </cell>
        </row>
        <row r="828">
          <cell r="F828">
            <v>800138959</v>
          </cell>
          <cell r="G828" t="str">
            <v>EL TARRA</v>
          </cell>
          <cell r="H828" t="str">
            <v>800037800</v>
          </cell>
          <cell r="I828" t="str">
            <v>AGRARIO DE COLOMBIA S.A.</v>
          </cell>
          <cell r="J828" t="str">
            <v>AHR</v>
          </cell>
          <cell r="K828" t="str">
            <v>451163000328</v>
          </cell>
          <cell r="M828">
            <v>112213977</v>
          </cell>
        </row>
        <row r="829">
          <cell r="F829">
            <v>800039803</v>
          </cell>
          <cell r="G829" t="str">
            <v>EL ZULIA</v>
          </cell>
          <cell r="H829" t="str">
            <v>800037800</v>
          </cell>
          <cell r="I829" t="str">
            <v>AGRARIO DE COLOMBIA S.A.</v>
          </cell>
          <cell r="J829" t="str">
            <v>AHR</v>
          </cell>
          <cell r="K829" t="str">
            <v>451103006051</v>
          </cell>
          <cell r="M829">
            <v>60624945</v>
          </cell>
        </row>
        <row r="830">
          <cell r="F830">
            <v>890501404</v>
          </cell>
          <cell r="G830" t="str">
            <v>GRAMALOTE</v>
          </cell>
          <cell r="H830" t="str">
            <v>800037800</v>
          </cell>
          <cell r="I830" t="str">
            <v>AGRARIO DE COLOMBIA S.A.</v>
          </cell>
          <cell r="J830" t="str">
            <v>AHR</v>
          </cell>
          <cell r="K830" t="str">
            <v>451253000459</v>
          </cell>
          <cell r="M830">
            <v>9583398</v>
          </cell>
        </row>
        <row r="831">
          <cell r="F831">
            <v>800099241</v>
          </cell>
          <cell r="G831" t="str">
            <v>HACARI</v>
          </cell>
          <cell r="H831" t="str">
            <v>800037800</v>
          </cell>
          <cell r="I831" t="str">
            <v>AGRARIO DE COLOMBIA S.A.</v>
          </cell>
          <cell r="J831" t="str">
            <v>AHR</v>
          </cell>
          <cell r="K831" t="str">
            <v>451263000619</v>
          </cell>
          <cell r="M831">
            <v>42300273</v>
          </cell>
        </row>
        <row r="832">
          <cell r="F832">
            <v>800005292</v>
          </cell>
          <cell r="G832" t="str">
            <v>HERRAN</v>
          </cell>
          <cell r="H832" t="str">
            <v>800037800</v>
          </cell>
          <cell r="I832" t="str">
            <v>AGRARIO DE COLOMBIA S.A.</v>
          </cell>
          <cell r="J832" t="str">
            <v>AHR</v>
          </cell>
          <cell r="K832" t="str">
            <v>451273000201</v>
          </cell>
          <cell r="M832">
            <v>6153666</v>
          </cell>
        </row>
        <row r="833">
          <cell r="F833">
            <v>890503680</v>
          </cell>
          <cell r="G833" t="str">
            <v>LABATECA</v>
          </cell>
          <cell r="H833" t="str">
            <v>800037800</v>
          </cell>
          <cell r="I833" t="str">
            <v>AGRARIO DE COLOMBIA S.A.</v>
          </cell>
          <cell r="J833" t="str">
            <v>AHR</v>
          </cell>
          <cell r="K833" t="str">
            <v>451183000261</v>
          </cell>
          <cell r="M833">
            <v>7643214</v>
          </cell>
        </row>
        <row r="834">
          <cell r="F834">
            <v>800245021</v>
          </cell>
          <cell r="G834" t="str">
            <v>LA ESPERANZA</v>
          </cell>
          <cell r="H834" t="str">
            <v>800037800</v>
          </cell>
          <cell r="I834" t="str">
            <v>AGRARIO DE COLOMBIA S.A.</v>
          </cell>
          <cell r="J834" t="str">
            <v>AHR</v>
          </cell>
          <cell r="K834" t="str">
            <v>424353006961</v>
          </cell>
          <cell r="M834">
            <v>37152704</v>
          </cell>
        </row>
        <row r="835">
          <cell r="F835">
            <v>800000681</v>
          </cell>
          <cell r="G835" t="str">
            <v>LA PLAYA</v>
          </cell>
          <cell r="H835" t="str">
            <v>800037800</v>
          </cell>
          <cell r="I835" t="str">
            <v>AGRARIO DE COLOMBIA S.A.</v>
          </cell>
          <cell r="J835" t="str">
            <v>AHR</v>
          </cell>
          <cell r="K835" t="str">
            <v>451203005395</v>
          </cell>
          <cell r="M835">
            <v>17658192</v>
          </cell>
        </row>
        <row r="836">
          <cell r="F836">
            <v>800044113</v>
          </cell>
          <cell r="G836" t="str">
            <v>LOS PATIOS</v>
          </cell>
          <cell r="H836" t="str">
            <v>890903938</v>
          </cell>
          <cell r="I836" t="str">
            <v>BANCOLOMBIA S.A.</v>
          </cell>
          <cell r="J836" t="str">
            <v>CRR</v>
          </cell>
          <cell r="K836" t="str">
            <v>86384870174</v>
          </cell>
          <cell r="M836">
            <v>78520460</v>
          </cell>
        </row>
        <row r="837">
          <cell r="F837">
            <v>890502611</v>
          </cell>
          <cell r="G837" t="str">
            <v>LOURDES</v>
          </cell>
          <cell r="H837" t="str">
            <v>800037800</v>
          </cell>
          <cell r="I837" t="str">
            <v>AGRARIO DE COLOMBIA S.A.</v>
          </cell>
          <cell r="J837" t="str">
            <v>AHR</v>
          </cell>
          <cell r="K837" t="str">
            <v>451343000121</v>
          </cell>
          <cell r="M837">
            <v>6615247</v>
          </cell>
        </row>
        <row r="838">
          <cell r="F838">
            <v>890503233</v>
          </cell>
          <cell r="G838" t="str">
            <v>MUTISCUA</v>
          </cell>
          <cell r="H838" t="str">
            <v>800037800</v>
          </cell>
          <cell r="I838" t="str">
            <v>AGRARIO DE COLOMBIA S.A.</v>
          </cell>
          <cell r="J838" t="str">
            <v>AHR</v>
          </cell>
          <cell r="K838" t="str">
            <v>451363001337</v>
          </cell>
          <cell r="M838">
            <v>5786191</v>
          </cell>
        </row>
        <row r="839">
          <cell r="F839">
            <v>890501102</v>
          </cell>
          <cell r="G839" t="str">
            <v>OCAÑA</v>
          </cell>
          <cell r="H839" t="str">
            <v>860034313</v>
          </cell>
          <cell r="I839" t="str">
            <v>BANCO DAVIVIENDA S.A.</v>
          </cell>
          <cell r="J839" t="str">
            <v>AHR</v>
          </cell>
          <cell r="K839" t="str">
            <v>291566925</v>
          </cell>
          <cell r="M839">
            <v>164263075</v>
          </cell>
        </row>
        <row r="840">
          <cell r="F840">
            <v>800007652</v>
          </cell>
          <cell r="G840" t="str">
            <v>PAMPLONA</v>
          </cell>
          <cell r="H840" t="str">
            <v>860007738</v>
          </cell>
          <cell r="I840" t="str">
            <v>BANCO POPULAR S. A.</v>
          </cell>
          <cell r="J840" t="str">
            <v>AHR</v>
          </cell>
          <cell r="K840" t="str">
            <v>720720705</v>
          </cell>
          <cell r="M840">
            <v>46285506</v>
          </cell>
        </row>
        <row r="841">
          <cell r="F841">
            <v>890506116</v>
          </cell>
          <cell r="G841" t="str">
            <v>PAMPLONITA</v>
          </cell>
          <cell r="H841" t="str">
            <v>860034313</v>
          </cell>
          <cell r="I841" t="str">
            <v>BANCO DAVIVIENDA S.A.</v>
          </cell>
          <cell r="J841" t="str">
            <v>CRR</v>
          </cell>
          <cell r="K841" t="str">
            <v>067669999160</v>
          </cell>
          <cell r="M841">
            <v>9459997</v>
          </cell>
        </row>
        <row r="842">
          <cell r="F842">
            <v>800250853</v>
          </cell>
          <cell r="G842" t="str">
            <v>PUERTO SANTANDER</v>
          </cell>
          <cell r="H842" t="str">
            <v>860002964</v>
          </cell>
          <cell r="I842" t="str">
            <v>BANCO DE BOGOTA S. A.</v>
          </cell>
          <cell r="J842" t="str">
            <v>CRR</v>
          </cell>
          <cell r="K842" t="str">
            <v>260129382</v>
          </cell>
          <cell r="M842">
            <v>17671235</v>
          </cell>
        </row>
        <row r="843">
          <cell r="F843">
            <v>800099251</v>
          </cell>
          <cell r="G843" t="str">
            <v>RAGONVALIA</v>
          </cell>
          <cell r="H843" t="str">
            <v>800037800</v>
          </cell>
          <cell r="I843" t="str">
            <v>AGRARIO DE COLOMBIA S.A.</v>
          </cell>
          <cell r="J843" t="str">
            <v>AHR</v>
          </cell>
          <cell r="K843" t="str">
            <v>451453002340</v>
          </cell>
          <cell r="M843">
            <v>9488861</v>
          </cell>
        </row>
        <row r="844">
          <cell r="F844">
            <v>890501549</v>
          </cell>
          <cell r="G844" t="str">
            <v>SALAZAR</v>
          </cell>
          <cell r="H844" t="str">
            <v>800037800</v>
          </cell>
          <cell r="I844" t="str">
            <v>AGRARIO DE COLOMBIA S.A.</v>
          </cell>
          <cell r="J844" t="str">
            <v>AHR</v>
          </cell>
          <cell r="K844" t="str">
            <v>451523000189</v>
          </cell>
          <cell r="M844">
            <v>15649800</v>
          </cell>
        </row>
        <row r="845">
          <cell r="F845">
            <v>800099260</v>
          </cell>
          <cell r="G845" t="str">
            <v>SAN CALIXTO</v>
          </cell>
          <cell r="H845" t="str">
            <v>860034313</v>
          </cell>
          <cell r="I845" t="str">
            <v>BANCO DAVIVIENDA S.A.</v>
          </cell>
          <cell r="J845" t="str">
            <v>CRR</v>
          </cell>
          <cell r="K845" t="str">
            <v>291038222</v>
          </cell>
          <cell r="M845">
            <v>35123241</v>
          </cell>
        </row>
        <row r="846">
          <cell r="F846">
            <v>890501876</v>
          </cell>
          <cell r="G846" t="str">
            <v>SAN CAYETANO</v>
          </cell>
          <cell r="H846" t="str">
            <v>860002964</v>
          </cell>
          <cell r="I846" t="str">
            <v>BANCO DE BOGOTA S. A.</v>
          </cell>
          <cell r="J846" t="str">
            <v>CRR</v>
          </cell>
          <cell r="K846" t="str">
            <v>260129515</v>
          </cell>
          <cell r="M846">
            <v>16869912</v>
          </cell>
        </row>
        <row r="847">
          <cell r="F847">
            <v>800099262</v>
          </cell>
          <cell r="G847" t="str">
            <v>SANTIAGO</v>
          </cell>
          <cell r="H847" t="str">
            <v>860002964</v>
          </cell>
          <cell r="I847" t="str">
            <v>BANCO DE BOGOTA S. A.</v>
          </cell>
          <cell r="J847" t="str">
            <v>CRR</v>
          </cell>
          <cell r="K847" t="str">
            <v>260129788</v>
          </cell>
          <cell r="M847">
            <v>4146453</v>
          </cell>
        </row>
        <row r="848">
          <cell r="F848">
            <v>800099263</v>
          </cell>
          <cell r="G848" t="str">
            <v>SARDINATA</v>
          </cell>
          <cell r="H848" t="str">
            <v>800037800</v>
          </cell>
          <cell r="I848" t="str">
            <v>AGRARIO DE COLOMBIA S.A.</v>
          </cell>
          <cell r="J848" t="str">
            <v>AHR</v>
          </cell>
          <cell r="K848" t="str">
            <v>451503000662</v>
          </cell>
          <cell r="M848">
            <v>74045831</v>
          </cell>
        </row>
        <row r="849">
          <cell r="F849">
            <v>890506128</v>
          </cell>
          <cell r="G849" t="str">
            <v>SILOS</v>
          </cell>
          <cell r="H849" t="str">
            <v>800037800</v>
          </cell>
          <cell r="I849" t="str">
            <v>AGRARIO DE COLOMBIA S.A.</v>
          </cell>
          <cell r="J849" t="str">
            <v>AHR</v>
          </cell>
          <cell r="K849" t="str">
            <v>451643000875</v>
          </cell>
          <cell r="M849">
            <v>9799502</v>
          </cell>
        </row>
        <row r="850">
          <cell r="F850">
            <v>800017022</v>
          </cell>
          <cell r="G850" t="str">
            <v>TEORAMA</v>
          </cell>
          <cell r="H850" t="str">
            <v>860034313</v>
          </cell>
          <cell r="I850" t="str">
            <v>BANCO DAVIVIENDA S.A.</v>
          </cell>
          <cell r="J850" t="str">
            <v>CRR</v>
          </cell>
          <cell r="K850" t="str">
            <v>291038198</v>
          </cell>
          <cell r="M850">
            <v>59764232</v>
          </cell>
        </row>
        <row r="851">
          <cell r="F851">
            <v>800070682</v>
          </cell>
          <cell r="G851" t="str">
            <v>TIBU</v>
          </cell>
          <cell r="H851" t="str">
            <v>800037800</v>
          </cell>
          <cell r="I851" t="str">
            <v>AGRARIO DE COLOMBIA S.A.</v>
          </cell>
          <cell r="J851" t="str">
            <v>AHR</v>
          </cell>
          <cell r="K851" t="str">
            <v>451703015265</v>
          </cell>
          <cell r="M851">
            <v>264940843</v>
          </cell>
        </row>
        <row r="852">
          <cell r="F852">
            <v>890501362</v>
          </cell>
          <cell r="G852" t="str">
            <v>TOLEDO</v>
          </cell>
          <cell r="H852" t="str">
            <v>800037800</v>
          </cell>
          <cell r="I852" t="str">
            <v>AGRARIO DE COLOMBIA S.A.</v>
          </cell>
          <cell r="J852" t="str">
            <v>AHR</v>
          </cell>
          <cell r="K852" t="str">
            <v>451603010738</v>
          </cell>
          <cell r="M852">
            <v>38740869</v>
          </cell>
        </row>
        <row r="853">
          <cell r="F853">
            <v>890501981</v>
          </cell>
          <cell r="G853" t="str">
            <v>VILLA CARO</v>
          </cell>
          <cell r="H853" t="str">
            <v>800037800</v>
          </cell>
          <cell r="I853" t="str">
            <v>AGRARIO DE COLOMBIA S.A.</v>
          </cell>
          <cell r="J853" t="str">
            <v>AHR</v>
          </cell>
          <cell r="K853" t="str">
            <v>451803000141</v>
          </cell>
          <cell r="M853">
            <v>11873493</v>
          </cell>
        </row>
        <row r="854">
          <cell r="F854">
            <v>890503373</v>
          </cell>
          <cell r="G854" t="str">
            <v>VILLA DEL ROSARIO</v>
          </cell>
          <cell r="H854" t="str">
            <v>860002964</v>
          </cell>
          <cell r="I854" t="str">
            <v>BANCO DE BOGOTA S. A.</v>
          </cell>
          <cell r="J854" t="str">
            <v>CRR</v>
          </cell>
          <cell r="K854" t="str">
            <v>210048856</v>
          </cell>
          <cell r="M854">
            <v>121973259</v>
          </cell>
        </row>
        <row r="855">
          <cell r="F855">
            <v>890001879</v>
          </cell>
          <cell r="G855" t="str">
            <v>BUENAVISTA</v>
          </cell>
          <cell r="H855" t="str">
            <v>800037800</v>
          </cell>
          <cell r="I855" t="str">
            <v>AGRARIO DE COLOMBIA S.A.</v>
          </cell>
          <cell r="J855" t="str">
            <v>AHR</v>
          </cell>
          <cell r="K855" t="str">
            <v>454553000387</v>
          </cell>
          <cell r="M855">
            <v>3505427</v>
          </cell>
        </row>
        <row r="856">
          <cell r="F856">
            <v>890000441</v>
          </cell>
          <cell r="G856" t="str">
            <v>CALARCA</v>
          </cell>
          <cell r="H856" t="str">
            <v>890903938</v>
          </cell>
          <cell r="I856" t="str">
            <v>BANCOLOMBIA S.A.</v>
          </cell>
          <cell r="J856" t="str">
            <v>CRR</v>
          </cell>
          <cell r="K856" t="str">
            <v>77808288031</v>
          </cell>
          <cell r="M856">
            <v>64831615</v>
          </cell>
        </row>
        <row r="857">
          <cell r="F857">
            <v>890001044</v>
          </cell>
          <cell r="G857" t="str">
            <v>CIRCASIA</v>
          </cell>
          <cell r="H857" t="str">
            <v>890903938</v>
          </cell>
          <cell r="I857" t="str">
            <v>BANCOLOMBIA S.A.</v>
          </cell>
          <cell r="J857" t="str">
            <v>CRR</v>
          </cell>
          <cell r="K857" t="str">
            <v>75608281211</v>
          </cell>
          <cell r="M857">
            <v>22780856</v>
          </cell>
        </row>
        <row r="858">
          <cell r="F858">
            <v>890001061</v>
          </cell>
          <cell r="G858" t="str">
            <v>CORDOBA</v>
          </cell>
          <cell r="H858" t="str">
            <v>800037800</v>
          </cell>
          <cell r="I858" t="str">
            <v>AGRARIO DE COLOMBIA S.A.</v>
          </cell>
          <cell r="J858" t="str">
            <v>AHR</v>
          </cell>
          <cell r="K858" t="str">
            <v>454403000850</v>
          </cell>
          <cell r="M858">
            <v>6605290</v>
          </cell>
        </row>
        <row r="859">
          <cell r="F859">
            <v>890001339</v>
          </cell>
          <cell r="G859" t="str">
            <v>FILANDIA</v>
          </cell>
          <cell r="H859" t="str">
            <v>800037800</v>
          </cell>
          <cell r="I859" t="str">
            <v>AGRARIO DE COLOMBIA S.A.</v>
          </cell>
          <cell r="J859" t="str">
            <v>AHR</v>
          </cell>
          <cell r="K859" t="str">
            <v>454453029108</v>
          </cell>
          <cell r="M859">
            <v>10966899</v>
          </cell>
        </row>
        <row r="860">
          <cell r="F860">
            <v>890000864</v>
          </cell>
          <cell r="G860" t="str">
            <v>GENOVA</v>
          </cell>
          <cell r="H860" t="str">
            <v>860034313</v>
          </cell>
          <cell r="I860" t="str">
            <v>BANCO DAVIVIENDA S.A.</v>
          </cell>
          <cell r="J860" t="str">
            <v>CRR</v>
          </cell>
          <cell r="K860" t="str">
            <v>081011645</v>
          </cell>
          <cell r="M860">
            <v>8871578</v>
          </cell>
        </row>
        <row r="861">
          <cell r="F861">
            <v>890000564</v>
          </cell>
          <cell r="G861" t="str">
            <v>LA TEBAIDA</v>
          </cell>
          <cell r="H861" t="str">
            <v>800037800</v>
          </cell>
          <cell r="I861" t="str">
            <v>AGRARIO DE COLOMBIA S.A.</v>
          </cell>
          <cell r="J861" t="str">
            <v>AHR</v>
          </cell>
          <cell r="K861" t="str">
            <v>454253037963</v>
          </cell>
          <cell r="M861">
            <v>44778099</v>
          </cell>
        </row>
        <row r="862">
          <cell r="F862">
            <v>890000858</v>
          </cell>
          <cell r="G862" t="str">
            <v>MONTENEGRO</v>
          </cell>
          <cell r="H862" t="str">
            <v>890903938</v>
          </cell>
          <cell r="I862" t="str">
            <v>BANCOLOMBIA S.A.</v>
          </cell>
          <cell r="J862" t="str">
            <v>CRR</v>
          </cell>
          <cell r="K862" t="str">
            <v>76108256845</v>
          </cell>
          <cell r="M862">
            <v>46190444</v>
          </cell>
        </row>
        <row r="863">
          <cell r="F863">
            <v>890001181</v>
          </cell>
          <cell r="G863" t="str">
            <v>PIJAO</v>
          </cell>
          <cell r="H863" t="str">
            <v>800037800</v>
          </cell>
          <cell r="I863" t="str">
            <v>AGRARIO DE COLOMBIA S.A.</v>
          </cell>
          <cell r="J863" t="str">
            <v>AHR</v>
          </cell>
          <cell r="K863" t="str">
            <v>454623004210</v>
          </cell>
          <cell r="M863">
            <v>7439494</v>
          </cell>
        </row>
        <row r="864">
          <cell r="F864">
            <v>890000613</v>
          </cell>
          <cell r="G864" t="str">
            <v>QUIMBAYA</v>
          </cell>
          <cell r="H864" t="str">
            <v>860034313</v>
          </cell>
          <cell r="I864" t="str">
            <v>BANCO DAVIVIENDA S.A.</v>
          </cell>
          <cell r="J864" t="str">
            <v>CRR</v>
          </cell>
          <cell r="K864" t="str">
            <v>084023795</v>
          </cell>
          <cell r="M864">
            <v>30828227</v>
          </cell>
        </row>
        <row r="865">
          <cell r="F865">
            <v>890001127</v>
          </cell>
          <cell r="G865" t="str">
            <v>SALENTO</v>
          </cell>
          <cell r="H865" t="str">
            <v>800037800</v>
          </cell>
          <cell r="I865" t="str">
            <v>AGRARIO DE COLOMBIA S.A.</v>
          </cell>
          <cell r="J865" t="str">
            <v>AHR</v>
          </cell>
          <cell r="K865" t="str">
            <v>454503002230</v>
          </cell>
          <cell r="M865">
            <v>6589702</v>
          </cell>
        </row>
        <row r="866">
          <cell r="F866">
            <v>891480022</v>
          </cell>
          <cell r="G866" t="str">
            <v>APIA</v>
          </cell>
          <cell r="H866" t="str">
            <v>860034313</v>
          </cell>
          <cell r="I866" t="str">
            <v>BANCO DAVIVIENDA S.A.</v>
          </cell>
          <cell r="J866" t="str">
            <v>CRR</v>
          </cell>
          <cell r="K866" t="str">
            <v>242013472</v>
          </cell>
          <cell r="M866">
            <v>11695579</v>
          </cell>
        </row>
        <row r="867">
          <cell r="F867">
            <v>890801143</v>
          </cell>
          <cell r="G867" t="str">
            <v>BALBOA</v>
          </cell>
          <cell r="H867" t="str">
            <v>800037800</v>
          </cell>
          <cell r="I867" t="str">
            <v>AGRARIO DE COLOMBIA S.A.</v>
          </cell>
          <cell r="J867" t="str">
            <v>AHR</v>
          </cell>
          <cell r="K867" t="str">
            <v>457253004071</v>
          </cell>
          <cell r="M867">
            <v>5910822</v>
          </cell>
        </row>
        <row r="868">
          <cell r="F868">
            <v>891480024</v>
          </cell>
          <cell r="G868" t="str">
            <v>BELEN DE UMBRIA</v>
          </cell>
          <cell r="H868" t="str">
            <v>890903938</v>
          </cell>
          <cell r="I868" t="str">
            <v>BANCOLOMBIA S.A.</v>
          </cell>
          <cell r="J868" t="str">
            <v>CRR</v>
          </cell>
          <cell r="K868" t="str">
            <v>71908268356</v>
          </cell>
          <cell r="M868">
            <v>32110717</v>
          </cell>
        </row>
        <row r="869">
          <cell r="F869">
            <v>891480025</v>
          </cell>
          <cell r="G869" t="str">
            <v>GUATICA</v>
          </cell>
          <cell r="H869" t="str">
            <v>800037800</v>
          </cell>
          <cell r="I869" t="str">
            <v>AGRARIO DE COLOMBIA S.A.</v>
          </cell>
          <cell r="J869" t="str">
            <v>AHR</v>
          </cell>
          <cell r="K869" t="str">
            <v>457653000944</v>
          </cell>
          <cell r="M869">
            <v>15290135</v>
          </cell>
        </row>
        <row r="870">
          <cell r="F870">
            <v>891480026</v>
          </cell>
          <cell r="G870" t="str">
            <v>LA CELIA</v>
          </cell>
          <cell r="H870" t="str">
            <v>800037800</v>
          </cell>
          <cell r="I870" t="str">
            <v>AGRARIO DE COLOMBIA S.A.</v>
          </cell>
          <cell r="J870" t="str">
            <v>AHR</v>
          </cell>
          <cell r="K870" t="str">
            <v>457323005508</v>
          </cell>
          <cell r="M870">
            <v>9207695</v>
          </cell>
        </row>
        <row r="871">
          <cell r="F871">
            <v>891480027</v>
          </cell>
          <cell r="G871" t="str">
            <v>LA VIRGINIA</v>
          </cell>
          <cell r="H871" t="str">
            <v>860034313</v>
          </cell>
          <cell r="I871" t="str">
            <v>BANCO DAVIVIENDA S.A.</v>
          </cell>
          <cell r="J871" t="str">
            <v>CRR</v>
          </cell>
          <cell r="K871" t="str">
            <v>241029685</v>
          </cell>
          <cell r="M871">
            <v>32335078</v>
          </cell>
        </row>
        <row r="872">
          <cell r="F872">
            <v>800099317</v>
          </cell>
          <cell r="G872" t="str">
            <v>MARSELLA</v>
          </cell>
          <cell r="H872" t="str">
            <v>860034313</v>
          </cell>
          <cell r="I872" t="str">
            <v>BANCO DAVIVIENDA S.A.</v>
          </cell>
          <cell r="J872" t="str">
            <v>CRR</v>
          </cell>
          <cell r="K872" t="str">
            <v>263018046</v>
          </cell>
          <cell r="M872">
            <v>22088438</v>
          </cell>
        </row>
        <row r="873">
          <cell r="F873">
            <v>800031075</v>
          </cell>
          <cell r="G873" t="str">
            <v>MISTRATO</v>
          </cell>
          <cell r="H873" t="str">
            <v>800037800</v>
          </cell>
          <cell r="I873" t="str">
            <v>AGRARIO DE COLOMBIA S.A.</v>
          </cell>
          <cell r="J873" t="str">
            <v>AHR</v>
          </cell>
          <cell r="K873" t="str">
            <v>457503003805</v>
          </cell>
          <cell r="M873">
            <v>52717089</v>
          </cell>
        </row>
        <row r="874">
          <cell r="F874">
            <v>891480031</v>
          </cell>
          <cell r="G874" t="str">
            <v>PUEBLO RICO</v>
          </cell>
          <cell r="H874" t="str">
            <v>800037800</v>
          </cell>
          <cell r="I874" t="str">
            <v>AGRARIO DE COLOMBIA S.A.</v>
          </cell>
          <cell r="J874" t="str">
            <v>AHR</v>
          </cell>
          <cell r="K874" t="str">
            <v>457553003474</v>
          </cell>
          <cell r="M874">
            <v>102890648</v>
          </cell>
        </row>
        <row r="875">
          <cell r="F875">
            <v>891480032</v>
          </cell>
          <cell r="G875" t="str">
            <v>QUINCHIA</v>
          </cell>
          <cell r="H875" t="str">
            <v>860034313</v>
          </cell>
          <cell r="I875" t="str">
            <v>BANCO DAVIVIENDA S.A.</v>
          </cell>
          <cell r="J875" t="str">
            <v>CRR</v>
          </cell>
          <cell r="K875" t="str">
            <v>000320010879</v>
          </cell>
          <cell r="M875">
            <v>42603861</v>
          </cell>
        </row>
        <row r="876">
          <cell r="F876">
            <v>891480033</v>
          </cell>
          <cell r="G876" t="str">
            <v>SANTA ROSA DE CABAL</v>
          </cell>
          <cell r="H876" t="str">
            <v>860034313</v>
          </cell>
          <cell r="I876" t="str">
            <v>BANCO DAVIVIENDA S.A.</v>
          </cell>
          <cell r="J876" t="str">
            <v>CRR</v>
          </cell>
          <cell r="K876" t="str">
            <v>000344039987</v>
          </cell>
          <cell r="M876">
            <v>74922256</v>
          </cell>
        </row>
        <row r="877">
          <cell r="F877">
            <v>891480034</v>
          </cell>
          <cell r="G877" t="str">
            <v>SANTUARIO</v>
          </cell>
          <cell r="H877" t="str">
            <v>860034313</v>
          </cell>
          <cell r="I877" t="str">
            <v>BANCO DAVIVIENDA S.A.</v>
          </cell>
          <cell r="J877" t="str">
            <v>CRR</v>
          </cell>
          <cell r="K877" t="str">
            <v>245013230</v>
          </cell>
          <cell r="M877">
            <v>15476087</v>
          </cell>
        </row>
        <row r="878">
          <cell r="F878">
            <v>890210928</v>
          </cell>
          <cell r="G878" t="str">
            <v>AGUADA</v>
          </cell>
          <cell r="H878" t="str">
            <v>860034313</v>
          </cell>
          <cell r="I878" t="str">
            <v>BANCO DAVIVIENDA S.A.</v>
          </cell>
          <cell r="J878" t="str">
            <v>AHR</v>
          </cell>
          <cell r="K878" t="str">
            <v>089511364</v>
          </cell>
          <cell r="M878">
            <v>1857636</v>
          </cell>
        </row>
        <row r="879">
          <cell r="F879">
            <v>800099455</v>
          </cell>
          <cell r="G879" t="str">
            <v>ALBANIA</v>
          </cell>
          <cell r="H879" t="str">
            <v>890903938</v>
          </cell>
          <cell r="I879" t="str">
            <v>BANCOLOMBIA S.A.</v>
          </cell>
          <cell r="J879" t="str">
            <v>CRR</v>
          </cell>
          <cell r="K879" t="str">
            <v>35208324965</v>
          </cell>
          <cell r="M879">
            <v>4459611</v>
          </cell>
        </row>
        <row r="880">
          <cell r="F880">
            <v>890205334</v>
          </cell>
          <cell r="G880" t="str">
            <v>ARATOCA</v>
          </cell>
          <cell r="H880" t="str">
            <v>800037800</v>
          </cell>
          <cell r="I880" t="str">
            <v>AGRARIO DE COLOMBIA S.A.</v>
          </cell>
          <cell r="J880" t="str">
            <v>AHR</v>
          </cell>
          <cell r="K880" t="str">
            <v>460103001642</v>
          </cell>
          <cell r="M880">
            <v>15215538</v>
          </cell>
        </row>
        <row r="881">
          <cell r="F881">
            <v>890206033</v>
          </cell>
          <cell r="G881" t="str">
            <v>BARBOSA</v>
          </cell>
          <cell r="H881" t="str">
            <v>860034313</v>
          </cell>
          <cell r="I881" t="str">
            <v>BANCO DAVIVIENDA S.A.</v>
          </cell>
          <cell r="J881" t="str">
            <v>CRR</v>
          </cell>
          <cell r="K881" t="str">
            <v>048669997214</v>
          </cell>
          <cell r="M881">
            <v>27933496</v>
          </cell>
        </row>
        <row r="882">
          <cell r="F882">
            <v>890210932</v>
          </cell>
          <cell r="G882" t="str">
            <v>BARICHARA</v>
          </cell>
          <cell r="H882" t="str">
            <v>800037800</v>
          </cell>
          <cell r="I882" t="str">
            <v>AGRARIO DE COLOMBIA S.A.</v>
          </cell>
          <cell r="J882" t="str">
            <v>AHR</v>
          </cell>
          <cell r="K882" t="str">
            <v>460253004712</v>
          </cell>
          <cell r="M882">
            <v>9694504</v>
          </cell>
        </row>
        <row r="883">
          <cell r="F883">
            <v>890208119</v>
          </cell>
          <cell r="G883" t="str">
            <v>BETULIA</v>
          </cell>
          <cell r="H883" t="str">
            <v>800037800</v>
          </cell>
          <cell r="I883" t="str">
            <v>AGRARIO DE COLOMBIA S.A.</v>
          </cell>
          <cell r="J883" t="str">
            <v>AHR</v>
          </cell>
          <cell r="K883" t="str">
            <v>460273001108</v>
          </cell>
          <cell r="M883">
            <v>12136080</v>
          </cell>
        </row>
        <row r="884">
          <cell r="F884">
            <v>890210890</v>
          </cell>
          <cell r="G884" t="str">
            <v>BOLIVAR</v>
          </cell>
          <cell r="H884" t="str">
            <v>800037800</v>
          </cell>
          <cell r="I884" t="str">
            <v>AGRARIO DE COLOMBIA S.A.</v>
          </cell>
          <cell r="J884" t="str">
            <v>AHR</v>
          </cell>
          <cell r="K884" t="str">
            <v>460293002631</v>
          </cell>
          <cell r="M884">
            <v>16923688</v>
          </cell>
        </row>
        <row r="885">
          <cell r="F885">
            <v>890205575</v>
          </cell>
          <cell r="G885" t="str">
            <v>CABRERA</v>
          </cell>
          <cell r="H885" t="str">
            <v>890903938</v>
          </cell>
          <cell r="I885" t="str">
            <v>BANCOLOMBIA S.A.</v>
          </cell>
          <cell r="J885" t="str">
            <v>CRR</v>
          </cell>
          <cell r="K885" t="str">
            <v>32208309956</v>
          </cell>
          <cell r="M885">
            <v>1825563</v>
          </cell>
        </row>
        <row r="886">
          <cell r="F886">
            <v>890210967</v>
          </cell>
          <cell r="G886" t="str">
            <v>CALIFORNIA</v>
          </cell>
          <cell r="H886" t="str">
            <v>800037800</v>
          </cell>
          <cell r="I886" t="str">
            <v>AGRARIO DE COLOMBIA S.A.</v>
          </cell>
          <cell r="J886" t="str">
            <v>AHR</v>
          </cell>
          <cell r="K886" t="str">
            <v>460773002771</v>
          </cell>
          <cell r="M886">
            <v>2813096</v>
          </cell>
        </row>
        <row r="887">
          <cell r="F887">
            <v>890205119</v>
          </cell>
          <cell r="G887" t="str">
            <v>CAPITANEJO</v>
          </cell>
          <cell r="H887" t="str">
            <v>800037800</v>
          </cell>
          <cell r="I887" t="str">
            <v>AGRARIO DE COLOMBIA S.A.</v>
          </cell>
          <cell r="J887" t="str">
            <v>AHR</v>
          </cell>
          <cell r="K887" t="str">
            <v>460333001161</v>
          </cell>
          <cell r="M887">
            <v>7447954</v>
          </cell>
        </row>
        <row r="888">
          <cell r="F888">
            <v>890210933</v>
          </cell>
          <cell r="G888" t="str">
            <v>CARCASI</v>
          </cell>
          <cell r="H888" t="str">
            <v>800037800</v>
          </cell>
          <cell r="I888" t="str">
            <v>AGRARIO DE COLOMBIA S.A.</v>
          </cell>
          <cell r="J888" t="str">
            <v>AHR</v>
          </cell>
          <cell r="K888" t="str">
            <v>460353000943</v>
          </cell>
          <cell r="M888">
            <v>7617150</v>
          </cell>
        </row>
        <row r="889">
          <cell r="F889">
            <v>890204699</v>
          </cell>
          <cell r="G889" t="str">
            <v>CEPITA</v>
          </cell>
          <cell r="H889" t="str">
            <v>860002964</v>
          </cell>
          <cell r="I889" t="str">
            <v>BANCO DE BOGOTA S. A.</v>
          </cell>
          <cell r="J889" t="str">
            <v>AHR</v>
          </cell>
          <cell r="K889" t="str">
            <v>162257190</v>
          </cell>
          <cell r="M889">
            <v>2292439</v>
          </cell>
        </row>
        <row r="890">
          <cell r="F890">
            <v>890209889</v>
          </cell>
          <cell r="G890" t="str">
            <v>CERRITO</v>
          </cell>
          <cell r="H890" t="str">
            <v>800037800</v>
          </cell>
          <cell r="I890" t="str">
            <v>AGRARIO DE COLOMBIA S.A.</v>
          </cell>
          <cell r="J890" t="str">
            <v>AHR</v>
          </cell>
          <cell r="K890" t="str">
            <v>460373001271</v>
          </cell>
          <cell r="M890">
            <v>11529590</v>
          </cell>
        </row>
        <row r="891">
          <cell r="F891">
            <v>890205063</v>
          </cell>
          <cell r="G891" t="str">
            <v>CHARALA</v>
          </cell>
          <cell r="H891" t="str">
            <v>890903938</v>
          </cell>
          <cell r="I891" t="str">
            <v>BANCOLOMBIA S.A.</v>
          </cell>
          <cell r="J891" t="str">
            <v>CRR</v>
          </cell>
          <cell r="K891" t="str">
            <v>32308323589</v>
          </cell>
          <cell r="M891">
            <v>15927251</v>
          </cell>
        </row>
        <row r="892">
          <cell r="F892">
            <v>890206724</v>
          </cell>
          <cell r="G892" t="str">
            <v>CHARTA</v>
          </cell>
          <cell r="H892" t="str">
            <v>860034313</v>
          </cell>
          <cell r="I892" t="str">
            <v>BANCO DAVIVIENDA S.A.</v>
          </cell>
          <cell r="J892" t="str">
            <v>CRR</v>
          </cell>
          <cell r="K892" t="str">
            <v>107046005</v>
          </cell>
          <cell r="M892">
            <v>3030405</v>
          </cell>
        </row>
        <row r="893">
          <cell r="F893">
            <v>890206290</v>
          </cell>
          <cell r="G893" t="str">
            <v>CHIMA</v>
          </cell>
          <cell r="H893" t="str">
            <v>800037800</v>
          </cell>
          <cell r="I893" t="str">
            <v>AGRARIO DE COLOMBIA S.A.</v>
          </cell>
          <cell r="J893" t="str">
            <v>AHR</v>
          </cell>
          <cell r="K893" t="str">
            <v>460453000592</v>
          </cell>
          <cell r="M893">
            <v>3487449</v>
          </cell>
        </row>
        <row r="894">
          <cell r="F894">
            <v>890208098</v>
          </cell>
          <cell r="G894" t="str">
            <v>CHIPATA</v>
          </cell>
          <cell r="H894" t="str">
            <v>890903938</v>
          </cell>
          <cell r="I894" t="str">
            <v>BANCOLOMBIA S.A.</v>
          </cell>
          <cell r="J894" t="str">
            <v>CRR</v>
          </cell>
          <cell r="K894" t="str">
            <v>32908257616</v>
          </cell>
          <cell r="M894">
            <v>3899677</v>
          </cell>
        </row>
        <row r="895">
          <cell r="F895">
            <v>890208363</v>
          </cell>
          <cell r="G895" t="str">
            <v>CIMITARRA</v>
          </cell>
          <cell r="H895" t="str">
            <v>860003020</v>
          </cell>
          <cell r="I895" t="str">
            <v>BANCO BBVA S.A.</v>
          </cell>
          <cell r="J895" t="str">
            <v>CRR</v>
          </cell>
          <cell r="K895" t="str">
            <v>287004196</v>
          </cell>
          <cell r="M895">
            <v>50649716</v>
          </cell>
        </row>
        <row r="896">
          <cell r="F896">
            <v>800104060</v>
          </cell>
          <cell r="G896" t="str">
            <v>CONCEPCION</v>
          </cell>
          <cell r="H896" t="str">
            <v>800037800</v>
          </cell>
          <cell r="I896" t="str">
            <v>AGRARIO DE COLOMBIA S.A.</v>
          </cell>
          <cell r="J896" t="str">
            <v>AHR</v>
          </cell>
          <cell r="K896" t="str">
            <v>460393000881</v>
          </cell>
          <cell r="M896">
            <v>8157576</v>
          </cell>
        </row>
        <row r="897">
          <cell r="F897">
            <v>890208947</v>
          </cell>
          <cell r="G897" t="str">
            <v>CONFINES</v>
          </cell>
          <cell r="H897" t="str">
            <v>860034313</v>
          </cell>
          <cell r="I897" t="str">
            <v>BANCO DAVIVIENDA S.A.</v>
          </cell>
          <cell r="J897" t="str">
            <v>AHR</v>
          </cell>
          <cell r="K897" t="str">
            <v>355540675</v>
          </cell>
          <cell r="M897">
            <v>4848743</v>
          </cell>
        </row>
        <row r="898">
          <cell r="F898">
            <v>890206058</v>
          </cell>
          <cell r="G898" t="str">
            <v>CONTRATACION</v>
          </cell>
          <cell r="H898" t="str">
            <v>800037800</v>
          </cell>
          <cell r="I898" t="str">
            <v>AGRARIO DE COLOMBIA S.A.</v>
          </cell>
          <cell r="J898" t="str">
            <v>AHR</v>
          </cell>
          <cell r="K898" t="str">
            <v>460413001308</v>
          </cell>
          <cell r="M898">
            <v>3826264</v>
          </cell>
        </row>
        <row r="899">
          <cell r="F899">
            <v>890205058</v>
          </cell>
          <cell r="G899" t="str">
            <v>COROMORO</v>
          </cell>
          <cell r="H899" t="str">
            <v>800037800</v>
          </cell>
          <cell r="I899" t="str">
            <v>AGRARIO DE COLOMBIA S.A.</v>
          </cell>
          <cell r="J899" t="str">
            <v>AHR</v>
          </cell>
          <cell r="K899" t="str">
            <v>460433000936</v>
          </cell>
          <cell r="M899">
            <v>8796508</v>
          </cell>
        </row>
        <row r="900">
          <cell r="F900">
            <v>800099489</v>
          </cell>
          <cell r="G900" t="str">
            <v>CURITI</v>
          </cell>
          <cell r="H900" t="str">
            <v>800037800</v>
          </cell>
          <cell r="I900" t="str">
            <v>AGRARIO DE COLOMBIA S.A.</v>
          </cell>
          <cell r="J900" t="str">
            <v>AHR</v>
          </cell>
          <cell r="K900" t="str">
            <v>460303001531</v>
          </cell>
          <cell r="M900">
            <v>15728571</v>
          </cell>
        </row>
        <row r="901">
          <cell r="F901">
            <v>890270859</v>
          </cell>
          <cell r="G901" t="str">
            <v>EL CARMEN</v>
          </cell>
          <cell r="H901" t="str">
            <v>800037800</v>
          </cell>
          <cell r="I901" t="str">
            <v>AGRARIO DE COLOMBIA S.A.</v>
          </cell>
          <cell r="J901" t="str">
            <v>AHR</v>
          </cell>
          <cell r="K901" t="str">
            <v>460803007242</v>
          </cell>
          <cell r="M901">
            <v>43128322</v>
          </cell>
        </row>
        <row r="902">
          <cell r="F902">
            <v>890205439</v>
          </cell>
          <cell r="G902" t="str">
            <v>GUACAMAYO</v>
          </cell>
          <cell r="H902" t="str">
            <v>800037800</v>
          </cell>
          <cell r="I902" t="str">
            <v>AGRARIO DE COLOMBIA S.A.</v>
          </cell>
          <cell r="J902" t="str">
            <v>AHR</v>
          </cell>
          <cell r="K902" t="str">
            <v>460413001286</v>
          </cell>
          <cell r="M902">
            <v>2079020</v>
          </cell>
        </row>
        <row r="903">
          <cell r="F903">
            <v>800213967</v>
          </cell>
          <cell r="G903" t="str">
            <v>EL PEÑON</v>
          </cell>
          <cell r="H903" t="str">
            <v>890903938</v>
          </cell>
          <cell r="I903" t="str">
            <v>BANCOLOMBIA S.A.</v>
          </cell>
          <cell r="J903" t="str">
            <v>CRR</v>
          </cell>
          <cell r="K903" t="str">
            <v>32908316445</v>
          </cell>
          <cell r="M903">
            <v>9619713</v>
          </cell>
        </row>
        <row r="904">
          <cell r="F904">
            <v>890208199</v>
          </cell>
          <cell r="G904" t="str">
            <v>EL PLAYON</v>
          </cell>
          <cell r="H904" t="str">
            <v>860034313</v>
          </cell>
          <cell r="I904" t="str">
            <v>BANCO DAVIVIENDA S.A.</v>
          </cell>
          <cell r="J904" t="str">
            <v>CRR</v>
          </cell>
          <cell r="K904" t="str">
            <v>108019373</v>
          </cell>
          <cell r="M904">
            <v>27753095</v>
          </cell>
        </row>
        <row r="905">
          <cell r="F905">
            <v>890205114</v>
          </cell>
          <cell r="G905" t="str">
            <v>ENCINO</v>
          </cell>
          <cell r="H905" t="str">
            <v>890903938</v>
          </cell>
          <cell r="I905" t="str">
            <v>BANCOLOMBIA S.A.</v>
          </cell>
          <cell r="J905" t="str">
            <v>CRR</v>
          </cell>
          <cell r="K905" t="str">
            <v>32308317320</v>
          </cell>
          <cell r="M905">
            <v>2203189</v>
          </cell>
        </row>
        <row r="906">
          <cell r="F906">
            <v>890209666</v>
          </cell>
          <cell r="G906" t="str">
            <v>ENCISO</v>
          </cell>
          <cell r="H906" t="str">
            <v>890903938</v>
          </cell>
          <cell r="I906" t="str">
            <v>BANCOLOMBIA S.A.</v>
          </cell>
          <cell r="J906" t="str">
            <v>CRR</v>
          </cell>
          <cell r="K906" t="str">
            <v>31208294380</v>
          </cell>
          <cell r="M906">
            <v>4880013</v>
          </cell>
        </row>
        <row r="907">
          <cell r="F907">
            <v>890209640</v>
          </cell>
          <cell r="G907" t="str">
            <v>FLORIAN</v>
          </cell>
          <cell r="H907" t="str">
            <v>800037800</v>
          </cell>
          <cell r="I907" t="str">
            <v>AGRARIO DE COLOMBIA S.A.</v>
          </cell>
          <cell r="J907" t="str">
            <v>AHR</v>
          </cell>
          <cell r="K907" t="str">
            <v>460503003474</v>
          </cell>
          <cell r="M907">
            <v>9943654</v>
          </cell>
        </row>
        <row r="908">
          <cell r="F908">
            <v>890206722</v>
          </cell>
          <cell r="G908" t="str">
            <v>GALAN</v>
          </cell>
          <cell r="H908" t="str">
            <v>800037800</v>
          </cell>
          <cell r="I908" t="str">
            <v>AGRARIO DE COLOMBIA S.A.</v>
          </cell>
          <cell r="J908" t="str">
            <v>AHR</v>
          </cell>
          <cell r="K908" t="str">
            <v>460443014161</v>
          </cell>
          <cell r="M908">
            <v>4587551</v>
          </cell>
        </row>
        <row r="909">
          <cell r="F909">
            <v>800099691</v>
          </cell>
          <cell r="G909" t="str">
            <v>GAMBITA</v>
          </cell>
          <cell r="H909" t="str">
            <v>800037800</v>
          </cell>
          <cell r="I909" t="str">
            <v>AGRARIO DE COLOMBIA S.A.</v>
          </cell>
          <cell r="J909" t="str">
            <v>AHR</v>
          </cell>
          <cell r="K909" t="str">
            <v>460523001605</v>
          </cell>
          <cell r="M909">
            <v>6461913</v>
          </cell>
        </row>
        <row r="910">
          <cell r="F910">
            <v>890208360</v>
          </cell>
          <cell r="G910" t="str">
            <v>GUACA</v>
          </cell>
          <cell r="H910" t="str">
            <v>800037800</v>
          </cell>
          <cell r="I910" t="str">
            <v>AGRARIO DE COLOMBIA S.A.</v>
          </cell>
          <cell r="J910" t="str">
            <v>AHR</v>
          </cell>
          <cell r="K910" t="str">
            <v>460533000526</v>
          </cell>
          <cell r="M910">
            <v>7182900</v>
          </cell>
        </row>
        <row r="911">
          <cell r="F911">
            <v>800099694</v>
          </cell>
          <cell r="G911" t="str">
            <v>GUADALUPE</v>
          </cell>
          <cell r="H911" t="str">
            <v>800037800</v>
          </cell>
          <cell r="I911" t="str">
            <v>AGRARIO DE COLOMBIA S.A.</v>
          </cell>
          <cell r="J911" t="str">
            <v>AHR</v>
          </cell>
          <cell r="K911" t="str">
            <v>460543000435</v>
          </cell>
          <cell r="M911">
            <v>6436609</v>
          </cell>
        </row>
        <row r="912">
          <cell r="F912">
            <v>890204979</v>
          </cell>
          <cell r="G912" t="str">
            <v>GUAPOTA</v>
          </cell>
          <cell r="H912" t="str">
            <v>860034313</v>
          </cell>
          <cell r="I912" t="str">
            <v>BANCO DAVIVIENDA S.A.</v>
          </cell>
          <cell r="J912" t="str">
            <v>CRR</v>
          </cell>
          <cell r="K912" t="str">
            <v>355026006</v>
          </cell>
          <cell r="M912">
            <v>2840481</v>
          </cell>
        </row>
        <row r="913">
          <cell r="F913">
            <v>890210945</v>
          </cell>
          <cell r="G913" t="str">
            <v>GUAVATA</v>
          </cell>
          <cell r="H913" t="str">
            <v>800037800</v>
          </cell>
          <cell r="I913" t="str">
            <v>AGRARIO DE COLOMBIA S.A.</v>
          </cell>
          <cell r="J913" t="str">
            <v>AHR</v>
          </cell>
          <cell r="K913" t="str">
            <v>460553003920</v>
          </cell>
          <cell r="M913">
            <v>2950473</v>
          </cell>
        </row>
        <row r="914">
          <cell r="F914">
            <v>890207790</v>
          </cell>
          <cell r="G914" t="str">
            <v>GUEPSA</v>
          </cell>
          <cell r="H914" t="str">
            <v>800037800</v>
          </cell>
          <cell r="I914" t="str">
            <v>AGRARIO DE COLOMBIA S.A.</v>
          </cell>
          <cell r="J914" t="str">
            <v>AHR</v>
          </cell>
          <cell r="K914" t="str">
            <v>460563004631</v>
          </cell>
          <cell r="M914">
            <v>5818317</v>
          </cell>
        </row>
        <row r="915">
          <cell r="F915">
            <v>890210438</v>
          </cell>
          <cell r="G915" t="str">
            <v>HATO</v>
          </cell>
          <cell r="H915" t="str">
            <v>800037800</v>
          </cell>
          <cell r="I915" t="str">
            <v>AGRARIO DE COLOMBIA S.A.</v>
          </cell>
          <cell r="J915" t="str">
            <v>AHR</v>
          </cell>
          <cell r="K915" t="str">
            <v>460443014171</v>
          </cell>
          <cell r="M915">
            <v>2941029</v>
          </cell>
        </row>
        <row r="916">
          <cell r="F916">
            <v>890210946</v>
          </cell>
          <cell r="G916" t="str">
            <v>JESUS MARIA</v>
          </cell>
          <cell r="H916" t="str">
            <v>800037800</v>
          </cell>
          <cell r="I916" t="str">
            <v>AGRARIO DE COLOMBIA S.A.</v>
          </cell>
          <cell r="J916" t="str">
            <v>AHR</v>
          </cell>
          <cell r="K916" t="str">
            <v>460573001118</v>
          </cell>
          <cell r="M916">
            <v>3737034</v>
          </cell>
        </row>
        <row r="917">
          <cell r="F917">
            <v>800124166</v>
          </cell>
          <cell r="G917" t="str">
            <v>JORDAN</v>
          </cell>
          <cell r="H917" t="str">
            <v>890903938</v>
          </cell>
          <cell r="I917" t="str">
            <v>BANCOLOMBIA S.A.</v>
          </cell>
          <cell r="J917" t="str">
            <v>CRR</v>
          </cell>
          <cell r="K917" t="str">
            <v>32208331956</v>
          </cell>
          <cell r="M917">
            <v>3064990</v>
          </cell>
        </row>
        <row r="918">
          <cell r="F918">
            <v>890210617</v>
          </cell>
          <cell r="G918" t="str">
            <v>LA BELLEZA</v>
          </cell>
          <cell r="H918" t="str">
            <v>800037800</v>
          </cell>
          <cell r="I918" t="str">
            <v>AGRARIO DE COLOMBIA S.A.</v>
          </cell>
          <cell r="J918" t="str">
            <v>AHR</v>
          </cell>
          <cell r="K918" t="str">
            <v>460583001833</v>
          </cell>
          <cell r="M918">
            <v>8136827</v>
          </cell>
        </row>
        <row r="919">
          <cell r="F919">
            <v>890210704</v>
          </cell>
          <cell r="G919" t="str">
            <v>LANDAZURI</v>
          </cell>
          <cell r="H919" t="str">
            <v>800037800</v>
          </cell>
          <cell r="I919" t="str">
            <v>AGRARIO DE COLOMBIA S.A.</v>
          </cell>
          <cell r="J919" t="str">
            <v>AHR</v>
          </cell>
          <cell r="K919" t="str">
            <v>460623000452</v>
          </cell>
          <cell r="M919">
            <v>16640666</v>
          </cell>
        </row>
        <row r="920">
          <cell r="F920">
            <v>890205308</v>
          </cell>
          <cell r="G920" t="str">
            <v>LA PAZ</v>
          </cell>
          <cell r="H920" t="str">
            <v>800037800</v>
          </cell>
          <cell r="I920" t="str">
            <v>AGRARIO DE COLOMBIA S.A.</v>
          </cell>
          <cell r="J920" t="str">
            <v>AHR</v>
          </cell>
          <cell r="K920" t="str">
            <v>460603002734</v>
          </cell>
          <cell r="M920">
            <v>3485425</v>
          </cell>
        </row>
        <row r="921">
          <cell r="F921">
            <v>890206110</v>
          </cell>
          <cell r="G921" t="str">
            <v>LEBRIJA</v>
          </cell>
          <cell r="H921" t="str">
            <v>890903938</v>
          </cell>
          <cell r="I921" t="str">
            <v>BANCOLOMBIA S.A.</v>
          </cell>
          <cell r="J921" t="str">
            <v>CRR</v>
          </cell>
          <cell r="K921" t="str">
            <v>28808318407</v>
          </cell>
          <cell r="M921">
            <v>45372287</v>
          </cell>
        </row>
        <row r="922">
          <cell r="F922">
            <v>890204537</v>
          </cell>
          <cell r="G922" t="str">
            <v>LOS SANTOS</v>
          </cell>
          <cell r="H922" t="str">
            <v>800037800</v>
          </cell>
          <cell r="I922" t="str">
            <v>AGRARIO DE COLOMBIA S.A.</v>
          </cell>
          <cell r="J922" t="str">
            <v>AHR</v>
          </cell>
          <cell r="K922" t="str">
            <v>460633001627</v>
          </cell>
          <cell r="M922">
            <v>27959422</v>
          </cell>
        </row>
        <row r="923">
          <cell r="F923">
            <v>890210947</v>
          </cell>
          <cell r="G923" t="str">
            <v>MACARAVITA</v>
          </cell>
          <cell r="H923" t="str">
            <v>800037800</v>
          </cell>
          <cell r="I923" t="str">
            <v>AGRARIO DE COLOMBIA S.A.</v>
          </cell>
          <cell r="J923" t="str">
            <v>AHR</v>
          </cell>
          <cell r="K923" t="str">
            <v>460333001188</v>
          </cell>
          <cell r="M923">
            <v>3419884</v>
          </cell>
        </row>
        <row r="924">
          <cell r="F924">
            <v>890205229</v>
          </cell>
          <cell r="G924" t="str">
            <v>MALAGA</v>
          </cell>
          <cell r="H924" t="str">
            <v>860007738</v>
          </cell>
          <cell r="I924" t="str">
            <v>BANCO POPULAR S. A.</v>
          </cell>
          <cell r="J924" t="str">
            <v>CRR</v>
          </cell>
          <cell r="K924" t="str">
            <v>110700021637</v>
          </cell>
          <cell r="M924">
            <v>26676898</v>
          </cell>
        </row>
        <row r="925">
          <cell r="F925">
            <v>890206696</v>
          </cell>
          <cell r="G925" t="str">
            <v>MATANZA</v>
          </cell>
          <cell r="H925" t="str">
            <v>800037800</v>
          </cell>
          <cell r="I925" t="str">
            <v>AGRARIO DE COLOMBIA S.A.</v>
          </cell>
          <cell r="J925" t="str">
            <v>AHR</v>
          </cell>
          <cell r="K925" t="str">
            <v>460643001145</v>
          </cell>
          <cell r="M925">
            <v>9024184</v>
          </cell>
        </row>
        <row r="926">
          <cell r="F926">
            <v>890205632</v>
          </cell>
          <cell r="G926" t="str">
            <v>MOGOTES</v>
          </cell>
          <cell r="H926" t="str">
            <v>800037800</v>
          </cell>
          <cell r="I926" t="str">
            <v>AGRARIO DE COLOMBIA S.A.</v>
          </cell>
          <cell r="J926" t="str">
            <v>AHR</v>
          </cell>
          <cell r="K926" t="str">
            <v>460653001186</v>
          </cell>
          <cell r="M926">
            <v>20938721</v>
          </cell>
        </row>
        <row r="927">
          <cell r="F927">
            <v>890205326</v>
          </cell>
          <cell r="G927" t="str">
            <v>MOLAGAVITA</v>
          </cell>
          <cell r="H927" t="str">
            <v>800037800</v>
          </cell>
          <cell r="I927" t="str">
            <v>AGRARIO DE COLOMBIA S.A.</v>
          </cell>
          <cell r="J927" t="str">
            <v>AHR</v>
          </cell>
          <cell r="K927" t="str">
            <v>460663000978</v>
          </cell>
          <cell r="M927">
            <v>4861228</v>
          </cell>
        </row>
        <row r="928">
          <cell r="F928">
            <v>890205124</v>
          </cell>
          <cell r="G928" t="str">
            <v>OCAMONTE</v>
          </cell>
          <cell r="H928" t="str">
            <v>890903938</v>
          </cell>
          <cell r="I928" t="str">
            <v>BANCOLOMBIA S.A.</v>
          </cell>
          <cell r="J928" t="str">
            <v>CRR</v>
          </cell>
          <cell r="K928" t="str">
            <v>32308307688</v>
          </cell>
          <cell r="M928">
            <v>5905881</v>
          </cell>
        </row>
        <row r="929">
          <cell r="F929">
            <v>890210948</v>
          </cell>
          <cell r="G929" t="str">
            <v>OIBA</v>
          </cell>
          <cell r="H929" t="str">
            <v>860034313</v>
          </cell>
          <cell r="I929" t="str">
            <v>BANCO DAVIVIENDA S.A.</v>
          </cell>
          <cell r="J929" t="str">
            <v>CRR</v>
          </cell>
          <cell r="K929" t="str">
            <v>356007666</v>
          </cell>
          <cell r="M929">
            <v>16130091</v>
          </cell>
        </row>
        <row r="930">
          <cell r="F930">
            <v>890208148</v>
          </cell>
          <cell r="G930" t="str">
            <v>ONZAGA</v>
          </cell>
          <cell r="H930" t="str">
            <v>800037800</v>
          </cell>
          <cell r="I930" t="str">
            <v>AGRARIO DE COLOMBIA S.A.</v>
          </cell>
          <cell r="J930" t="str">
            <v>AHR</v>
          </cell>
          <cell r="K930" t="str">
            <v>460673002448</v>
          </cell>
          <cell r="M930">
            <v>6221823</v>
          </cell>
        </row>
        <row r="931">
          <cell r="F931">
            <v>800099818</v>
          </cell>
          <cell r="G931" t="str">
            <v>PALMAR</v>
          </cell>
          <cell r="H931" t="str">
            <v>860003020</v>
          </cell>
          <cell r="I931" t="str">
            <v>BANCO BBVA S.A.</v>
          </cell>
          <cell r="J931" t="str">
            <v>CRR</v>
          </cell>
          <cell r="K931" t="str">
            <v>839000874</v>
          </cell>
          <cell r="M931">
            <v>1925143</v>
          </cell>
        </row>
        <row r="932">
          <cell r="F932">
            <v>800003253</v>
          </cell>
          <cell r="G932" t="str">
            <v>PALMAS DEL SOCORRO</v>
          </cell>
          <cell r="H932" t="str">
            <v>860034313</v>
          </cell>
          <cell r="I932" t="str">
            <v>BANCO DAVIVIENDA S.A.</v>
          </cell>
          <cell r="J932" t="str">
            <v>CRR</v>
          </cell>
          <cell r="K932" t="str">
            <v>355025941</v>
          </cell>
          <cell r="M932">
            <v>3656570</v>
          </cell>
        </row>
        <row r="933">
          <cell r="F933">
            <v>800099819</v>
          </cell>
          <cell r="G933" t="str">
            <v>PARAMO</v>
          </cell>
          <cell r="H933" t="str">
            <v>890903938</v>
          </cell>
          <cell r="I933" t="str">
            <v>BANCOLOMBIA S.A.</v>
          </cell>
          <cell r="J933" t="str">
            <v>CRR</v>
          </cell>
          <cell r="K933" t="str">
            <v>32208289044</v>
          </cell>
          <cell r="M933">
            <v>6880113</v>
          </cell>
        </row>
        <row r="934">
          <cell r="F934">
            <v>890204265</v>
          </cell>
          <cell r="G934" t="str">
            <v>PINCHOTE</v>
          </cell>
          <cell r="H934" t="str">
            <v>860007738</v>
          </cell>
          <cell r="I934" t="str">
            <v>BANCO POPULAR S. A.</v>
          </cell>
          <cell r="J934" t="str">
            <v>CRR</v>
          </cell>
          <cell r="K934" t="str">
            <v>520021635</v>
          </cell>
          <cell r="M934">
            <v>4599619</v>
          </cell>
        </row>
        <row r="935">
          <cell r="F935">
            <v>890209299</v>
          </cell>
          <cell r="G935" t="str">
            <v>PUENTE NACIONAL</v>
          </cell>
          <cell r="H935" t="str">
            <v>860007738</v>
          </cell>
          <cell r="I935" t="str">
            <v>BANCO POPULAR S. A.</v>
          </cell>
          <cell r="J935" t="str">
            <v>CRR</v>
          </cell>
          <cell r="K935" t="str">
            <v>110491024949</v>
          </cell>
          <cell r="M935">
            <v>21475269</v>
          </cell>
        </row>
        <row r="936">
          <cell r="F936">
            <v>800060525</v>
          </cell>
          <cell r="G936" t="str">
            <v>PUERTO PARRA</v>
          </cell>
          <cell r="H936" t="str">
            <v>860002964</v>
          </cell>
          <cell r="I936" t="str">
            <v>BANCO DE BOGOTA S. A.</v>
          </cell>
          <cell r="J936" t="str">
            <v>CRR</v>
          </cell>
          <cell r="K936" t="str">
            <v>168094613</v>
          </cell>
          <cell r="M936">
            <v>14525257</v>
          </cell>
        </row>
        <row r="937">
          <cell r="F937">
            <v>890201190</v>
          </cell>
          <cell r="G937" t="str">
            <v>PUERTO WILCHES</v>
          </cell>
          <cell r="H937" t="str">
            <v>860002964</v>
          </cell>
          <cell r="I937" t="str">
            <v>BANCO DE BOGOTA S. A.</v>
          </cell>
          <cell r="J937" t="str">
            <v>CRR</v>
          </cell>
          <cell r="K937" t="str">
            <v>513025403</v>
          </cell>
          <cell r="M937">
            <v>96305755</v>
          </cell>
        </row>
        <row r="938">
          <cell r="F938">
            <v>890204646</v>
          </cell>
          <cell r="G938" t="str">
            <v>RIONEGRO</v>
          </cell>
          <cell r="H938" t="str">
            <v>860034313</v>
          </cell>
          <cell r="I938" t="str">
            <v>BANCO DAVIVIENDA S.A.</v>
          </cell>
          <cell r="J938" t="str">
            <v>CRR</v>
          </cell>
          <cell r="K938" t="str">
            <v>108019332</v>
          </cell>
          <cell r="M938">
            <v>46687963</v>
          </cell>
        </row>
        <row r="939">
          <cell r="F939">
            <v>890204643</v>
          </cell>
          <cell r="G939" t="str">
            <v>SABANA DE TORRES</v>
          </cell>
          <cell r="H939" t="str">
            <v>890903938</v>
          </cell>
          <cell r="I939" t="str">
            <v>BANCOLOMBIA S.A.</v>
          </cell>
          <cell r="J939" t="str">
            <v>CRR</v>
          </cell>
          <cell r="K939" t="str">
            <v>30665502488</v>
          </cell>
          <cell r="M939">
            <v>80050699</v>
          </cell>
        </row>
        <row r="940">
          <cell r="F940">
            <v>890207022</v>
          </cell>
          <cell r="G940" t="str">
            <v>SAN ANDRES</v>
          </cell>
          <cell r="H940" t="str">
            <v>800037800</v>
          </cell>
          <cell r="I940" t="str">
            <v>AGRARIO DE COLOMBIA S.A.</v>
          </cell>
          <cell r="J940" t="str">
            <v>AHR</v>
          </cell>
          <cell r="K940" t="str">
            <v>460683001547</v>
          </cell>
          <cell r="M940">
            <v>11353546</v>
          </cell>
        </row>
        <row r="941">
          <cell r="F941">
            <v>890210227</v>
          </cell>
          <cell r="G941" t="str">
            <v>SAN BENITO</v>
          </cell>
          <cell r="H941" t="str">
            <v>860034313</v>
          </cell>
          <cell r="I941" t="str">
            <v>BANCO DAVIVIENDA S.A.</v>
          </cell>
          <cell r="J941" t="str">
            <v>AHR</v>
          </cell>
          <cell r="K941" t="str">
            <v>089511323</v>
          </cell>
          <cell r="M941">
            <v>2627006</v>
          </cell>
        </row>
        <row r="942">
          <cell r="F942">
            <v>800099824</v>
          </cell>
          <cell r="G942" t="str">
            <v>SAN GIL</v>
          </cell>
          <cell r="H942" t="str">
            <v>860007738</v>
          </cell>
          <cell r="I942" t="str">
            <v>BANCO POPULAR S. A.</v>
          </cell>
          <cell r="J942" t="str">
            <v>CRR</v>
          </cell>
          <cell r="K942" t="str">
            <v>520021643</v>
          </cell>
          <cell r="M942">
            <v>54643293</v>
          </cell>
        </row>
        <row r="943">
          <cell r="F943">
            <v>890208676</v>
          </cell>
          <cell r="G943" t="str">
            <v>SAN JOAQUIN</v>
          </cell>
          <cell r="H943" t="str">
            <v>860034313</v>
          </cell>
          <cell r="I943" t="str">
            <v>BANCO DAVIVIENDA S.A.</v>
          </cell>
          <cell r="J943" t="str">
            <v>CRR</v>
          </cell>
          <cell r="K943" t="str">
            <v>335043006</v>
          </cell>
          <cell r="M943">
            <v>2816425</v>
          </cell>
        </row>
        <row r="944">
          <cell r="F944">
            <v>890204890</v>
          </cell>
          <cell r="G944" t="str">
            <v>SAN JOSE DE MIRANDA</v>
          </cell>
          <cell r="H944" t="str">
            <v>890903938</v>
          </cell>
          <cell r="I944" t="str">
            <v>BANCOLOMBIA S.A.</v>
          </cell>
          <cell r="J944" t="str">
            <v>AHR</v>
          </cell>
          <cell r="K944" t="str">
            <v>31208313188</v>
          </cell>
          <cell r="M944">
            <v>5132414</v>
          </cell>
        </row>
        <row r="945">
          <cell r="F945">
            <v>890210950</v>
          </cell>
          <cell r="G945" t="str">
            <v>SAN MIGUEL</v>
          </cell>
          <cell r="H945" t="str">
            <v>890903938</v>
          </cell>
          <cell r="I945" t="str">
            <v>BANCOLOMBIA S.A.</v>
          </cell>
          <cell r="J945" t="str">
            <v>CRR</v>
          </cell>
          <cell r="K945" t="str">
            <v>31208306391</v>
          </cell>
          <cell r="M945">
            <v>2946831</v>
          </cell>
        </row>
        <row r="946">
          <cell r="F946">
            <v>800099829</v>
          </cell>
          <cell r="G946" t="str">
            <v>SAN VICENTE DE CHUCURI</v>
          </cell>
          <cell r="H946" t="str">
            <v>860034313</v>
          </cell>
          <cell r="I946" t="str">
            <v>BANCO DAVIVIENDA S.A.</v>
          </cell>
          <cell r="J946" t="str">
            <v>CRR</v>
          </cell>
          <cell r="K946" t="str">
            <v>339034837</v>
          </cell>
          <cell r="M946">
            <v>56855146</v>
          </cell>
        </row>
        <row r="947">
          <cell r="F947">
            <v>890205973</v>
          </cell>
          <cell r="G947" t="str">
            <v>SANTA BARBARA</v>
          </cell>
          <cell r="H947" t="str">
            <v>800037800</v>
          </cell>
          <cell r="I947" t="str">
            <v>AGRARIO DE COLOMBIA S.A.</v>
          </cell>
          <cell r="J947" t="str">
            <v>AHR</v>
          </cell>
          <cell r="K947" t="str">
            <v>460173015713</v>
          </cell>
          <cell r="M947">
            <v>3012920</v>
          </cell>
        </row>
        <row r="948">
          <cell r="F948">
            <v>800099832</v>
          </cell>
          <cell r="G948" t="str">
            <v>SANTA HELENA</v>
          </cell>
          <cell r="H948" t="str">
            <v>890903938</v>
          </cell>
          <cell r="I948" t="str">
            <v>BANCOLOMBIA S.A.</v>
          </cell>
          <cell r="J948" t="str">
            <v>CRR</v>
          </cell>
          <cell r="K948" t="str">
            <v>32908241836</v>
          </cell>
          <cell r="M948">
            <v>6553255</v>
          </cell>
        </row>
        <row r="949">
          <cell r="F949">
            <v>890208807</v>
          </cell>
          <cell r="G949" t="str">
            <v>SIMACOTA</v>
          </cell>
          <cell r="H949" t="str">
            <v>860034313</v>
          </cell>
          <cell r="I949" t="str">
            <v>BANCO DAVIVIENDA S.A.</v>
          </cell>
          <cell r="J949" t="str">
            <v>CRR</v>
          </cell>
          <cell r="K949" t="str">
            <v>355018367</v>
          </cell>
          <cell r="M949">
            <v>18604370</v>
          </cell>
        </row>
        <row r="950">
          <cell r="F950">
            <v>890203688</v>
          </cell>
          <cell r="G950" t="str">
            <v>SOCORRO</v>
          </cell>
          <cell r="H950" t="str">
            <v>860007738</v>
          </cell>
          <cell r="I950" t="str">
            <v>BANCO POPULAR S. A.</v>
          </cell>
          <cell r="J950" t="str">
            <v>CRR</v>
          </cell>
          <cell r="K950" t="str">
            <v>110530021443</v>
          </cell>
          <cell r="M950">
            <v>26519536</v>
          </cell>
        </row>
        <row r="951">
          <cell r="F951">
            <v>890204985</v>
          </cell>
          <cell r="G951" t="str">
            <v>SUAITA</v>
          </cell>
          <cell r="H951" t="str">
            <v>860034313</v>
          </cell>
          <cell r="I951" t="str">
            <v>BANCO DAVIVIENDA S.A.</v>
          </cell>
          <cell r="J951" t="str">
            <v>CRR</v>
          </cell>
          <cell r="K951" t="str">
            <v>090010018</v>
          </cell>
          <cell r="M951">
            <v>13221884</v>
          </cell>
        </row>
        <row r="952">
          <cell r="F952">
            <v>890210883</v>
          </cell>
          <cell r="G952" t="str">
            <v>SUCRE</v>
          </cell>
          <cell r="H952" t="str">
            <v>800037800</v>
          </cell>
          <cell r="I952" t="str">
            <v>AGRARIO DE COLOMBIA S.A.</v>
          </cell>
          <cell r="J952" t="str">
            <v>AHR</v>
          </cell>
          <cell r="K952" t="str">
            <v>460763001505</v>
          </cell>
          <cell r="M952">
            <v>8374745</v>
          </cell>
        </row>
        <row r="953">
          <cell r="F953">
            <v>890205051</v>
          </cell>
          <cell r="G953" t="str">
            <v>SURATA</v>
          </cell>
          <cell r="H953" t="str">
            <v>800037800</v>
          </cell>
          <cell r="I953" t="str">
            <v>AGRARIO DE COLOMBIA S.A.</v>
          </cell>
          <cell r="J953" t="str">
            <v>AHR</v>
          </cell>
          <cell r="K953" t="str">
            <v>460773002682</v>
          </cell>
          <cell r="M953">
            <v>5853306</v>
          </cell>
        </row>
        <row r="954">
          <cell r="F954">
            <v>890205581</v>
          </cell>
          <cell r="G954" t="str">
            <v>TONA</v>
          </cell>
          <cell r="H954" t="str">
            <v>800037800</v>
          </cell>
          <cell r="I954" t="str">
            <v>AGRARIO DE COLOMBIA S.A.</v>
          </cell>
          <cell r="J954" t="str">
            <v>AHR</v>
          </cell>
          <cell r="K954" t="str">
            <v>460783000874</v>
          </cell>
          <cell r="M954">
            <v>10815437</v>
          </cell>
        </row>
        <row r="955">
          <cell r="F955">
            <v>890205460</v>
          </cell>
          <cell r="G955" t="str">
            <v>VALLE DE SAN JOSE</v>
          </cell>
          <cell r="H955" t="str">
            <v>860007738</v>
          </cell>
          <cell r="I955" t="str">
            <v>BANCO POPULAR S. A.</v>
          </cell>
          <cell r="J955" t="str">
            <v>CRR</v>
          </cell>
          <cell r="K955" t="str">
            <v>110520021601</v>
          </cell>
          <cell r="M955">
            <v>6312990</v>
          </cell>
        </row>
        <row r="956">
          <cell r="F956">
            <v>890205677</v>
          </cell>
          <cell r="G956" t="str">
            <v>VELEZ</v>
          </cell>
          <cell r="H956" t="str">
            <v>860007738</v>
          </cell>
          <cell r="I956" t="str">
            <v>BANCO POPULAR S. A.</v>
          </cell>
          <cell r="J956" t="str">
            <v>CRR</v>
          </cell>
          <cell r="K956" t="str">
            <v>540021615</v>
          </cell>
          <cell r="M956">
            <v>22729757</v>
          </cell>
        </row>
        <row r="957">
          <cell r="F957">
            <v>890210951</v>
          </cell>
          <cell r="G957" t="str">
            <v>VETAS</v>
          </cell>
          <cell r="H957" t="str">
            <v>800037800</v>
          </cell>
          <cell r="I957" t="str">
            <v>AGRARIO DE COLOMBIA S.A.</v>
          </cell>
          <cell r="J957" t="str">
            <v>AHR</v>
          </cell>
          <cell r="K957" t="str">
            <v>460793001720</v>
          </cell>
          <cell r="M957">
            <v>1808468</v>
          </cell>
        </row>
        <row r="958">
          <cell r="F958">
            <v>890206250</v>
          </cell>
          <cell r="G958" t="str">
            <v>VILLANUEVA</v>
          </cell>
          <cell r="H958" t="str">
            <v>800037800</v>
          </cell>
          <cell r="I958" t="str">
            <v>AGRARIO DE COLOMBIA S.A.</v>
          </cell>
          <cell r="J958" t="str">
            <v>AHR</v>
          </cell>
          <cell r="K958" t="str">
            <v>460813000718</v>
          </cell>
          <cell r="M958">
            <v>7813638</v>
          </cell>
        </row>
        <row r="959">
          <cell r="F959">
            <v>890204138</v>
          </cell>
          <cell r="G959" t="str">
            <v>ZAPATOCA</v>
          </cell>
          <cell r="H959" t="str">
            <v>800037800</v>
          </cell>
          <cell r="I959" t="str">
            <v>AGRARIO DE COLOMBIA S.A.</v>
          </cell>
          <cell r="J959" t="str">
            <v>AHR</v>
          </cell>
          <cell r="K959" t="str">
            <v>460483003197</v>
          </cell>
          <cell r="M959">
            <v>10825560</v>
          </cell>
        </row>
        <row r="960">
          <cell r="F960">
            <v>892201286</v>
          </cell>
          <cell r="G960" t="str">
            <v>BUENAVISTA</v>
          </cell>
          <cell r="H960" t="str">
            <v>800037800</v>
          </cell>
          <cell r="I960" t="str">
            <v>AGRARIO DE COLOMBIA S.A.</v>
          </cell>
          <cell r="J960" t="str">
            <v>AHR</v>
          </cell>
          <cell r="K960" t="str">
            <v>463053000223</v>
          </cell>
          <cell r="M960">
            <v>24556503</v>
          </cell>
        </row>
        <row r="961">
          <cell r="F961">
            <v>892200058</v>
          </cell>
          <cell r="G961" t="str">
            <v>CAIMITO</v>
          </cell>
          <cell r="H961" t="str">
            <v>800037800</v>
          </cell>
          <cell r="I961" t="str">
            <v>AGRARIO DE COLOMBIA S.A.</v>
          </cell>
          <cell r="J961" t="str">
            <v>AHR</v>
          </cell>
          <cell r="K961" t="str">
            <v>463103000513</v>
          </cell>
          <cell r="M961">
            <v>33248144</v>
          </cell>
        </row>
        <row r="962">
          <cell r="F962">
            <v>892280053</v>
          </cell>
          <cell r="G962" t="str">
            <v>COLOSO</v>
          </cell>
          <cell r="H962" t="str">
            <v>860002964</v>
          </cell>
          <cell r="I962" t="str">
            <v>BANCO DE BOGOTA S. A.</v>
          </cell>
          <cell r="J962" t="str">
            <v>CRR</v>
          </cell>
          <cell r="K962" t="str">
            <v>592087985</v>
          </cell>
          <cell r="M962">
            <v>35749564</v>
          </cell>
        </row>
        <row r="963">
          <cell r="F963">
            <v>892280032</v>
          </cell>
          <cell r="G963" t="str">
            <v>COROZAL</v>
          </cell>
          <cell r="H963" t="str">
            <v>800037800</v>
          </cell>
          <cell r="I963" t="str">
            <v>AGRARIO DE COLOMBIA S.A.</v>
          </cell>
          <cell r="J963" t="str">
            <v>AHR</v>
          </cell>
          <cell r="K963" t="str">
            <v>463143009548</v>
          </cell>
          <cell r="M963">
            <v>96710425</v>
          </cell>
        </row>
        <row r="964">
          <cell r="F964">
            <v>823003543</v>
          </cell>
          <cell r="G964" t="str">
            <v>COVEÑAS</v>
          </cell>
          <cell r="H964" t="str">
            <v>860034313</v>
          </cell>
          <cell r="I964" t="str">
            <v>BANCO DAVIVIENDA S.A.</v>
          </cell>
          <cell r="J964" t="str">
            <v>CRR</v>
          </cell>
          <cell r="K964" t="str">
            <v>353056997</v>
          </cell>
          <cell r="M964">
            <v>43727931</v>
          </cell>
        </row>
        <row r="965">
          <cell r="F965">
            <v>892200740</v>
          </cell>
          <cell r="G965" t="str">
            <v>CHALAN</v>
          </cell>
          <cell r="H965" t="str">
            <v>860002964</v>
          </cell>
          <cell r="I965" t="str">
            <v>BANCO DE BOGOTA S. A.</v>
          </cell>
          <cell r="J965" t="str">
            <v>CRR</v>
          </cell>
          <cell r="K965" t="str">
            <v>592088066</v>
          </cell>
          <cell r="M965">
            <v>17354434</v>
          </cell>
        </row>
        <row r="966">
          <cell r="F966">
            <v>823002595</v>
          </cell>
          <cell r="G966" t="str">
            <v>EL ROBLE</v>
          </cell>
          <cell r="H966" t="str">
            <v>800037800</v>
          </cell>
          <cell r="I966" t="str">
            <v>AGRARIO DE COLOMBIA S.A.</v>
          </cell>
          <cell r="J966" t="str">
            <v>AHR</v>
          </cell>
          <cell r="K966" t="str">
            <v>463143009051</v>
          </cell>
          <cell r="M966">
            <v>27154648</v>
          </cell>
        </row>
        <row r="967">
          <cell r="F967">
            <v>800049826</v>
          </cell>
          <cell r="G967" t="str">
            <v>GALERAS</v>
          </cell>
          <cell r="H967" t="str">
            <v>860002964</v>
          </cell>
          <cell r="I967" t="str">
            <v>BANCO DE BOGOTA S. A.</v>
          </cell>
          <cell r="J967" t="str">
            <v>CRR</v>
          </cell>
          <cell r="K967" t="str">
            <v>592088132</v>
          </cell>
          <cell r="M967">
            <v>49781413</v>
          </cell>
        </row>
        <row r="968">
          <cell r="F968">
            <v>800061313</v>
          </cell>
          <cell r="G968" t="str">
            <v>GUARANDA</v>
          </cell>
          <cell r="H968" t="str">
            <v>800037800</v>
          </cell>
          <cell r="I968" t="str">
            <v>AGRARIO DE COLOMBIA S.A.</v>
          </cell>
          <cell r="J968" t="str">
            <v>AHR</v>
          </cell>
          <cell r="K968" t="str">
            <v>463243001196</v>
          </cell>
          <cell r="M968">
            <v>62067973</v>
          </cell>
        </row>
        <row r="969">
          <cell r="F969">
            <v>800050331</v>
          </cell>
          <cell r="G969" t="str">
            <v>LA UNION</v>
          </cell>
          <cell r="H969" t="str">
            <v>800037800</v>
          </cell>
          <cell r="I969" t="str">
            <v>AGRARIO DE COLOMBIA S.A.</v>
          </cell>
          <cell r="J969" t="str">
            <v>AHR</v>
          </cell>
          <cell r="K969" t="str">
            <v>463303000283</v>
          </cell>
          <cell r="M969">
            <v>32346279</v>
          </cell>
        </row>
        <row r="970">
          <cell r="F970">
            <v>892201287</v>
          </cell>
          <cell r="G970" t="str">
            <v>LOS PALMITOS</v>
          </cell>
          <cell r="H970" t="str">
            <v>800037800</v>
          </cell>
          <cell r="I970" t="str">
            <v>AGRARIO DE COLOMBIA S.A.</v>
          </cell>
          <cell r="J970" t="str">
            <v>AHR</v>
          </cell>
          <cell r="K970" t="str">
            <v>463353000225</v>
          </cell>
          <cell r="M970">
            <v>46872585</v>
          </cell>
        </row>
        <row r="971">
          <cell r="F971">
            <v>892280057</v>
          </cell>
          <cell r="G971" t="str">
            <v>MAJAGUAL</v>
          </cell>
          <cell r="H971" t="str">
            <v>800037800</v>
          </cell>
          <cell r="I971" t="str">
            <v>AGRARIO DE COLOMBIA S.A.</v>
          </cell>
          <cell r="J971" t="str">
            <v>AHR</v>
          </cell>
          <cell r="K971" t="str">
            <v>463403003786</v>
          </cell>
          <cell r="M971">
            <v>154302160</v>
          </cell>
        </row>
        <row r="972">
          <cell r="F972">
            <v>892201296</v>
          </cell>
          <cell r="G972" t="str">
            <v>MORROA</v>
          </cell>
          <cell r="H972" t="str">
            <v>860002964</v>
          </cell>
          <cell r="I972" t="str">
            <v>BANCO DE BOGOTA S. A.</v>
          </cell>
          <cell r="J972" t="str">
            <v>CRR</v>
          </cell>
          <cell r="K972" t="str">
            <v>240029611</v>
          </cell>
          <cell r="M972">
            <v>29136071</v>
          </cell>
        </row>
        <row r="973">
          <cell r="F973">
            <v>800100729</v>
          </cell>
          <cell r="G973" t="str">
            <v>OVEJAS</v>
          </cell>
          <cell r="H973" t="str">
            <v>800037800</v>
          </cell>
          <cell r="I973" t="str">
            <v>AGRARIO DE COLOMBIA S.A.</v>
          </cell>
          <cell r="J973" t="str">
            <v>AHR</v>
          </cell>
          <cell r="K973" t="str">
            <v>463503001004</v>
          </cell>
          <cell r="M973">
            <v>51728810</v>
          </cell>
        </row>
        <row r="974">
          <cell r="F974">
            <v>892200312</v>
          </cell>
          <cell r="G974" t="str">
            <v>PALMITO</v>
          </cell>
          <cell r="H974" t="str">
            <v>860002964</v>
          </cell>
          <cell r="I974" t="str">
            <v>BANCO DE BOGOTA S. A.</v>
          </cell>
          <cell r="J974" t="str">
            <v>CRR</v>
          </cell>
          <cell r="K974" t="str">
            <v>592087589</v>
          </cell>
          <cell r="M974">
            <v>51638649</v>
          </cell>
        </row>
        <row r="975">
          <cell r="F975">
            <v>892280055</v>
          </cell>
          <cell r="G975" t="str">
            <v>SAMPUES</v>
          </cell>
          <cell r="H975" t="str">
            <v>800037800</v>
          </cell>
          <cell r="I975" t="str">
            <v>AGRARIO DE COLOMBIA S.A.</v>
          </cell>
          <cell r="J975" t="str">
            <v>AHR</v>
          </cell>
          <cell r="K975" t="str">
            <v>463603002385</v>
          </cell>
          <cell r="M975">
            <v>138946451</v>
          </cell>
        </row>
        <row r="976">
          <cell r="F976">
            <v>892280054</v>
          </cell>
          <cell r="G976" t="str">
            <v>SAN BENITO ABAD</v>
          </cell>
          <cell r="H976" t="str">
            <v>800037800</v>
          </cell>
          <cell r="I976" t="str">
            <v>AGRARIO DE COLOMBIA S.A.</v>
          </cell>
          <cell r="J976" t="str">
            <v>AHR</v>
          </cell>
          <cell r="K976" t="str">
            <v>463623000257</v>
          </cell>
          <cell r="M976">
            <v>68003368</v>
          </cell>
        </row>
        <row r="977">
          <cell r="F977">
            <v>892201282</v>
          </cell>
          <cell r="G977" t="str">
            <v>SAN JUAN DE BETULIA</v>
          </cell>
          <cell r="H977" t="str">
            <v>860002964</v>
          </cell>
          <cell r="I977" t="str">
            <v>BANCO DE BOGOTA S. A.</v>
          </cell>
          <cell r="J977" t="str">
            <v>CRR</v>
          </cell>
          <cell r="K977" t="str">
            <v>240029579</v>
          </cell>
          <cell r="M977">
            <v>25198921</v>
          </cell>
        </row>
        <row r="978">
          <cell r="F978">
            <v>892200591</v>
          </cell>
          <cell r="G978" t="str">
            <v>SAN MARCOS</v>
          </cell>
          <cell r="H978" t="str">
            <v>860003020</v>
          </cell>
          <cell r="I978" t="str">
            <v>BANCO BBVA S.A.</v>
          </cell>
          <cell r="J978" t="str">
            <v>CRR</v>
          </cell>
          <cell r="K978" t="str">
            <v>0770000100001436</v>
          </cell>
          <cell r="M978">
            <v>148086197</v>
          </cell>
        </row>
        <row r="979">
          <cell r="F979">
            <v>892200592</v>
          </cell>
          <cell r="G979" t="str">
            <v>SAN ONOFRE</v>
          </cell>
          <cell r="H979" t="str">
            <v>860003020</v>
          </cell>
          <cell r="I979" t="str">
            <v>BANCO BBVA S.A.</v>
          </cell>
          <cell r="J979" t="str">
            <v>CRR</v>
          </cell>
          <cell r="K979" t="str">
            <v>826154619</v>
          </cell>
          <cell r="M979">
            <v>176377683</v>
          </cell>
        </row>
        <row r="980">
          <cell r="F980">
            <v>892280063</v>
          </cell>
          <cell r="G980" t="str">
            <v>SAN PEDRO</v>
          </cell>
          <cell r="H980" t="str">
            <v>860002964</v>
          </cell>
          <cell r="I980" t="str">
            <v>BANCO DE BOGOTA S. A.</v>
          </cell>
          <cell r="J980" t="str">
            <v>CRR</v>
          </cell>
          <cell r="K980" t="str">
            <v>414051136</v>
          </cell>
          <cell r="M980">
            <v>43627793</v>
          </cell>
        </row>
        <row r="981">
          <cell r="F981">
            <v>800100747</v>
          </cell>
          <cell r="G981" t="str">
            <v>SINCE</v>
          </cell>
          <cell r="H981" t="str">
            <v>800037800</v>
          </cell>
          <cell r="I981" t="str">
            <v>AGRARIO DE COLOMBIA S.A.</v>
          </cell>
          <cell r="J981" t="str">
            <v>AHR</v>
          </cell>
          <cell r="K981">
            <v>463703001947</v>
          </cell>
          <cell r="M981">
            <v>60478480</v>
          </cell>
        </row>
        <row r="982">
          <cell r="F982">
            <v>892280061</v>
          </cell>
          <cell r="G982" t="str">
            <v>SUCRE</v>
          </cell>
          <cell r="H982" t="str">
            <v>800037800</v>
          </cell>
          <cell r="I982" t="str">
            <v>AGRARIO DE COLOMBIA S.A.</v>
          </cell>
          <cell r="J982" t="str">
            <v>AHR</v>
          </cell>
          <cell r="K982" t="str">
            <v>463723001269</v>
          </cell>
          <cell r="M982">
            <v>76181804</v>
          </cell>
        </row>
        <row r="983">
          <cell r="F983">
            <v>892200839</v>
          </cell>
          <cell r="G983" t="str">
            <v>TOLU</v>
          </cell>
          <cell r="H983" t="str">
            <v>800037800</v>
          </cell>
          <cell r="I983" t="str">
            <v>AGRARIO DE COLOMBIA S.A.</v>
          </cell>
          <cell r="J983" t="str">
            <v>AHR</v>
          </cell>
          <cell r="K983" t="str">
            <v>463803004277</v>
          </cell>
          <cell r="M983">
            <v>68857056</v>
          </cell>
        </row>
        <row r="984">
          <cell r="F984">
            <v>800100751</v>
          </cell>
          <cell r="G984" t="str">
            <v>TOLU VIEJO</v>
          </cell>
          <cell r="H984" t="str">
            <v>800037800</v>
          </cell>
          <cell r="I984" t="str">
            <v>AGRARIO DE COLOMBIA S.A.</v>
          </cell>
          <cell r="J984" t="str">
            <v>AHR</v>
          </cell>
          <cell r="K984" t="str">
            <v>463823003781</v>
          </cell>
          <cell r="M984">
            <v>53464321</v>
          </cell>
        </row>
        <row r="985">
          <cell r="F985">
            <v>890702017</v>
          </cell>
          <cell r="G985" t="str">
            <v>ALPUJARRA</v>
          </cell>
          <cell r="H985" t="str">
            <v>800037800</v>
          </cell>
          <cell r="I985" t="str">
            <v>AGRARIO DE COLOMBIA S.A.</v>
          </cell>
          <cell r="J985" t="str">
            <v>AHR</v>
          </cell>
          <cell r="K985" t="str">
            <v>466233003165</v>
          </cell>
          <cell r="M985">
            <v>5190441</v>
          </cell>
        </row>
        <row r="986">
          <cell r="F986">
            <v>890700961</v>
          </cell>
          <cell r="G986" t="str">
            <v>ALVARADO</v>
          </cell>
          <cell r="H986" t="str">
            <v>860034313</v>
          </cell>
          <cell r="I986" t="str">
            <v>BANCO DAVIVIENDA S.A.</v>
          </cell>
          <cell r="J986" t="str">
            <v>CRR</v>
          </cell>
          <cell r="K986" t="str">
            <v>000066039033</v>
          </cell>
          <cell r="M986">
            <v>11588635</v>
          </cell>
        </row>
        <row r="987">
          <cell r="F987">
            <v>800100048</v>
          </cell>
          <cell r="G987" t="str">
            <v>AMBALEMA</v>
          </cell>
          <cell r="H987" t="str">
            <v>890903938</v>
          </cell>
          <cell r="I987" t="str">
            <v>BANCOLOMBIA S.A.</v>
          </cell>
          <cell r="J987" t="str">
            <v>CRR</v>
          </cell>
          <cell r="K987" t="str">
            <v>44308320194</v>
          </cell>
          <cell r="M987">
            <v>7178041</v>
          </cell>
        </row>
        <row r="988">
          <cell r="F988">
            <v>890702018</v>
          </cell>
          <cell r="G988" t="str">
            <v>ANZOATEGUI</v>
          </cell>
          <cell r="H988" t="str">
            <v>800037800</v>
          </cell>
          <cell r="I988" t="str">
            <v>AGRARIO DE COLOMBIA S.A.</v>
          </cell>
          <cell r="J988" t="str">
            <v>AHR</v>
          </cell>
          <cell r="K988" t="str">
            <v>466273002633</v>
          </cell>
          <cell r="M988">
            <v>18219726</v>
          </cell>
        </row>
        <row r="989">
          <cell r="F989">
            <v>890700982</v>
          </cell>
          <cell r="G989" t="str">
            <v>GUAYABAL</v>
          </cell>
          <cell r="H989" t="str">
            <v>860002964</v>
          </cell>
          <cell r="I989" t="str">
            <v>BANCO DE BOGOTA S. A.</v>
          </cell>
          <cell r="J989" t="str">
            <v>AHR</v>
          </cell>
          <cell r="K989" t="str">
            <v>418053971</v>
          </cell>
          <cell r="M989">
            <v>17816145</v>
          </cell>
        </row>
        <row r="990">
          <cell r="F990">
            <v>800100049</v>
          </cell>
          <cell r="G990" t="str">
            <v>ATACO</v>
          </cell>
          <cell r="H990" t="str">
            <v>800037800</v>
          </cell>
          <cell r="I990" t="str">
            <v>AGRARIO DE COLOMBIA S.A.</v>
          </cell>
          <cell r="J990" t="str">
            <v>AHR</v>
          </cell>
          <cell r="K990" t="str">
            <v>466493002626</v>
          </cell>
          <cell r="M990">
            <v>57461705</v>
          </cell>
        </row>
        <row r="991">
          <cell r="F991">
            <v>890700859</v>
          </cell>
          <cell r="G991" t="str">
            <v>CAJAMARCA</v>
          </cell>
          <cell r="H991" t="str">
            <v>890903938</v>
          </cell>
          <cell r="I991" t="str">
            <v>BANCOLOMBIA S.A.</v>
          </cell>
          <cell r="J991" t="str">
            <v>CRR</v>
          </cell>
          <cell r="K991" t="str">
            <v>43908309397</v>
          </cell>
          <cell r="M991">
            <v>25066385</v>
          </cell>
        </row>
        <row r="992">
          <cell r="F992">
            <v>800100050</v>
          </cell>
          <cell r="G992" t="str">
            <v>CARMEN DE APICALA</v>
          </cell>
          <cell r="H992" t="str">
            <v>800037800</v>
          </cell>
          <cell r="I992" t="str">
            <v>AGRARIO DE COLOMBIA S.A.</v>
          </cell>
          <cell r="J992" t="str">
            <v>AHR</v>
          </cell>
          <cell r="K992" t="str">
            <v>466403004056</v>
          </cell>
          <cell r="M992">
            <v>11137139</v>
          </cell>
        </row>
        <row r="993">
          <cell r="F993">
            <v>890702021</v>
          </cell>
          <cell r="G993" t="str">
            <v>CASABIANCA</v>
          </cell>
          <cell r="H993" t="str">
            <v>800037800</v>
          </cell>
          <cell r="I993" t="str">
            <v>AGRARIO DE COLOMBIA S.A.</v>
          </cell>
          <cell r="J993" t="str">
            <v>AHR</v>
          </cell>
          <cell r="K993" t="str">
            <v>466263001647</v>
          </cell>
          <cell r="M993">
            <v>9307340</v>
          </cell>
        </row>
        <row r="994">
          <cell r="F994">
            <v>800100053</v>
          </cell>
          <cell r="G994" t="str">
            <v>CHAPARRAL</v>
          </cell>
          <cell r="H994" t="str">
            <v>860034313</v>
          </cell>
          <cell r="I994" t="str">
            <v>BANCO DAVIVIENDA S.A.</v>
          </cell>
          <cell r="J994" t="str">
            <v>CRR</v>
          </cell>
          <cell r="K994" t="str">
            <v>165035353</v>
          </cell>
          <cell r="M994">
            <v>97004104</v>
          </cell>
        </row>
        <row r="995">
          <cell r="F995">
            <v>800100051</v>
          </cell>
          <cell r="G995" t="str">
            <v>COELLO</v>
          </cell>
          <cell r="H995" t="str">
            <v>800037800</v>
          </cell>
          <cell r="I995" t="str">
            <v>AGRARIO DE COLOMBIA S.A.</v>
          </cell>
          <cell r="J995" t="str">
            <v>AHR</v>
          </cell>
          <cell r="K995" t="str">
            <v>466313001953</v>
          </cell>
          <cell r="M995">
            <v>11103626</v>
          </cell>
        </row>
        <row r="996">
          <cell r="F996">
            <v>890702023</v>
          </cell>
          <cell r="G996" t="str">
            <v>COYAIMA</v>
          </cell>
          <cell r="H996" t="str">
            <v>800037800</v>
          </cell>
          <cell r="I996" t="str">
            <v>AGRARIO DE COLOMBIA S.A.</v>
          </cell>
          <cell r="J996" t="str">
            <v>AHR</v>
          </cell>
          <cell r="K996" t="str">
            <v>466333002182</v>
          </cell>
          <cell r="M996">
            <v>59604831</v>
          </cell>
        </row>
        <row r="997">
          <cell r="F997">
            <v>800100052</v>
          </cell>
          <cell r="G997" t="str">
            <v>CUNDAY</v>
          </cell>
          <cell r="H997" t="str">
            <v>800037800</v>
          </cell>
          <cell r="I997" t="str">
            <v>AGRARIO DE COLOMBIA S.A.</v>
          </cell>
          <cell r="J997" t="str">
            <v>AHR</v>
          </cell>
          <cell r="K997" t="str">
            <v>466343003071</v>
          </cell>
          <cell r="M997">
            <v>11931711</v>
          </cell>
        </row>
        <row r="998">
          <cell r="F998">
            <v>890702026</v>
          </cell>
          <cell r="G998" t="str">
            <v>DOLORES</v>
          </cell>
          <cell r="H998" t="str">
            <v>800037800</v>
          </cell>
          <cell r="I998" t="str">
            <v>AGRARIO DE COLOMBIA S.A.</v>
          </cell>
          <cell r="J998" t="str">
            <v>AHR</v>
          </cell>
          <cell r="K998" t="str">
            <v>466483003411</v>
          </cell>
          <cell r="M998">
            <v>11599572</v>
          </cell>
        </row>
        <row r="999">
          <cell r="F999">
            <v>890702027</v>
          </cell>
          <cell r="G999" t="str">
            <v>ESPINAL</v>
          </cell>
          <cell r="H999" t="str">
            <v>890300279</v>
          </cell>
          <cell r="I999" t="str">
            <v>BANCO DE OCCIDENTE</v>
          </cell>
          <cell r="J999" t="str">
            <v>CRR</v>
          </cell>
          <cell r="K999" t="str">
            <v>350037008</v>
          </cell>
          <cell r="M999">
            <v>56836724</v>
          </cell>
        </row>
        <row r="1000">
          <cell r="F1000">
            <v>800100054</v>
          </cell>
          <cell r="G1000" t="str">
            <v>FALAN</v>
          </cell>
          <cell r="H1000" t="str">
            <v>800037800</v>
          </cell>
          <cell r="I1000" t="str">
            <v>AGRARIO DE COLOMBIA S.A.</v>
          </cell>
          <cell r="J1000" t="str">
            <v>AHR</v>
          </cell>
          <cell r="K1000" t="str">
            <v>466223002608</v>
          </cell>
          <cell r="M1000">
            <v>12719799</v>
          </cell>
        </row>
        <row r="1001">
          <cell r="F1001">
            <v>800100055</v>
          </cell>
          <cell r="G1001" t="str">
            <v>FLANDES</v>
          </cell>
          <cell r="H1001" t="str">
            <v>860002964</v>
          </cell>
          <cell r="I1001" t="str">
            <v>BANCO DE BOGOTA S. A.</v>
          </cell>
          <cell r="J1001" t="str">
            <v>CRR</v>
          </cell>
          <cell r="K1001" t="str">
            <v>308016880</v>
          </cell>
          <cell r="M1001">
            <v>22008671</v>
          </cell>
        </row>
        <row r="1002">
          <cell r="F1002">
            <v>800100056</v>
          </cell>
          <cell r="G1002" t="str">
            <v>FRESNO</v>
          </cell>
          <cell r="H1002" t="str">
            <v>860002964</v>
          </cell>
          <cell r="I1002" t="str">
            <v>BANCO DE BOGOTA S. A.</v>
          </cell>
          <cell r="J1002" t="str">
            <v>AHR</v>
          </cell>
          <cell r="K1002" t="str">
            <v>840012850</v>
          </cell>
          <cell r="M1002">
            <v>45540821</v>
          </cell>
        </row>
        <row r="1003">
          <cell r="F1003">
            <v>890702015</v>
          </cell>
          <cell r="G1003" t="str">
            <v>GUAMO</v>
          </cell>
          <cell r="H1003" t="str">
            <v>860002964</v>
          </cell>
          <cell r="I1003" t="str">
            <v>BANCO DE BOGOTA S. A.</v>
          </cell>
          <cell r="J1003" t="str">
            <v>AHR</v>
          </cell>
          <cell r="K1003" t="str">
            <v>750031569</v>
          </cell>
          <cell r="M1003">
            <v>35889387</v>
          </cell>
        </row>
        <row r="1004">
          <cell r="F1004">
            <v>800100057</v>
          </cell>
          <cell r="G1004" t="str">
            <v>HERVEO</v>
          </cell>
          <cell r="H1004" t="str">
            <v>800037800</v>
          </cell>
          <cell r="I1004" t="str">
            <v>AGRARIO DE COLOMBIA S.A.</v>
          </cell>
          <cell r="J1004" t="str">
            <v>AHR</v>
          </cell>
          <cell r="K1004" t="str">
            <v>466143001015</v>
          </cell>
          <cell r="M1004">
            <v>8714249</v>
          </cell>
        </row>
        <row r="1005">
          <cell r="F1005">
            <v>800100058</v>
          </cell>
          <cell r="G1005" t="str">
            <v>HONDA</v>
          </cell>
          <cell r="H1005" t="str">
            <v>860007738</v>
          </cell>
          <cell r="I1005" t="str">
            <v>BANCO POPULAR S. A.</v>
          </cell>
          <cell r="J1005" t="str">
            <v>AHR</v>
          </cell>
          <cell r="K1005" t="str">
            <v>391720422</v>
          </cell>
          <cell r="M1005">
            <v>21398743</v>
          </cell>
        </row>
        <row r="1006">
          <cell r="F1006">
            <v>800100059</v>
          </cell>
          <cell r="G1006" t="str">
            <v>ICONONZO</v>
          </cell>
          <cell r="H1006" t="str">
            <v>800037800</v>
          </cell>
          <cell r="I1006" t="str">
            <v>AGRARIO DE COLOMBIA S.A.</v>
          </cell>
          <cell r="J1006" t="str">
            <v>AHR</v>
          </cell>
          <cell r="K1006" t="str">
            <v>466093003186</v>
          </cell>
          <cell r="M1006">
            <v>17364367</v>
          </cell>
        </row>
        <row r="1007">
          <cell r="F1007">
            <v>890702034</v>
          </cell>
          <cell r="G1007" t="str">
            <v>LERIDA</v>
          </cell>
          <cell r="H1007" t="str">
            <v>800037800</v>
          </cell>
          <cell r="I1007" t="str">
            <v>AGRARIO DE COLOMBIA S.A.</v>
          </cell>
          <cell r="J1007" t="str">
            <v>AHR</v>
          </cell>
          <cell r="K1007" t="str">
            <v>466063000042</v>
          </cell>
          <cell r="M1007">
            <v>23415232</v>
          </cell>
        </row>
        <row r="1008">
          <cell r="F1008">
            <v>800100061</v>
          </cell>
          <cell r="G1008" t="str">
            <v>LIBANO</v>
          </cell>
          <cell r="H1008" t="str">
            <v>860034313</v>
          </cell>
          <cell r="I1008" t="str">
            <v>BANCO DAVIVIENDA S.A.</v>
          </cell>
          <cell r="J1008" t="str">
            <v>AHR</v>
          </cell>
          <cell r="K1008" t="str">
            <v>249531039</v>
          </cell>
          <cell r="M1008">
            <v>49703673</v>
          </cell>
        </row>
        <row r="1009">
          <cell r="F1009">
            <v>890701342</v>
          </cell>
          <cell r="G1009" t="str">
            <v>MARIQUITA</v>
          </cell>
          <cell r="H1009" t="str">
            <v>860002964</v>
          </cell>
          <cell r="I1009" t="str">
            <v>BANCO DE BOGOTA S. A.</v>
          </cell>
          <cell r="J1009" t="str">
            <v>CRR</v>
          </cell>
          <cell r="K1009" t="str">
            <v>363320730</v>
          </cell>
          <cell r="M1009">
            <v>46362046</v>
          </cell>
        </row>
        <row r="1010">
          <cell r="F1010">
            <v>890701933</v>
          </cell>
          <cell r="G1010" t="str">
            <v>MELGAR</v>
          </cell>
          <cell r="H1010" t="str">
            <v>860002964</v>
          </cell>
          <cell r="I1010" t="str">
            <v>BANCO DE BOGOTA S. A.</v>
          </cell>
          <cell r="J1010" t="str">
            <v>AHR</v>
          </cell>
          <cell r="K1010" t="str">
            <v>263039497</v>
          </cell>
          <cell r="M1010">
            <v>38011785</v>
          </cell>
        </row>
        <row r="1011">
          <cell r="F1011">
            <v>800010350</v>
          </cell>
          <cell r="G1011" t="str">
            <v>MURILLO</v>
          </cell>
          <cell r="H1011" t="str">
            <v>800037800</v>
          </cell>
          <cell r="I1011" t="str">
            <v>AGRARIO DE COLOMBIA S.A.</v>
          </cell>
          <cell r="J1011" t="str">
            <v>AHR</v>
          </cell>
          <cell r="K1011" t="str">
            <v>466183000429</v>
          </cell>
          <cell r="M1011">
            <v>4694480</v>
          </cell>
        </row>
        <row r="1012">
          <cell r="F1012">
            <v>800100134</v>
          </cell>
          <cell r="G1012" t="str">
            <v>NATAGAIMA</v>
          </cell>
          <cell r="H1012" t="str">
            <v>800037800</v>
          </cell>
          <cell r="I1012" t="str">
            <v>AGRARIO DE COLOMBIA S.A.</v>
          </cell>
          <cell r="J1012" t="str">
            <v>AHR</v>
          </cell>
          <cell r="K1012" t="str">
            <v>466193001865</v>
          </cell>
          <cell r="M1012">
            <v>22266221</v>
          </cell>
        </row>
        <row r="1013">
          <cell r="F1013">
            <v>890700942</v>
          </cell>
          <cell r="G1013" t="str">
            <v>ORTEGA</v>
          </cell>
          <cell r="H1013" t="str">
            <v>860034313</v>
          </cell>
          <cell r="I1013" t="str">
            <v>BANCO DAVIVIENDA S.A.</v>
          </cell>
          <cell r="J1013" t="str">
            <v>AHR</v>
          </cell>
          <cell r="K1013" t="str">
            <v>185075751</v>
          </cell>
          <cell r="M1013">
            <v>57007943</v>
          </cell>
        </row>
        <row r="1014">
          <cell r="F1014">
            <v>809002637</v>
          </cell>
          <cell r="G1014" t="str">
            <v>PALOCABILDO</v>
          </cell>
          <cell r="H1014" t="str">
            <v>800037800</v>
          </cell>
          <cell r="I1014" t="str">
            <v>AGRARIO DE COLOMBIA S.A.</v>
          </cell>
          <cell r="J1014" t="str">
            <v>AHR</v>
          </cell>
          <cell r="K1014" t="str">
            <v>466243003635</v>
          </cell>
          <cell r="M1014">
            <v>12984605</v>
          </cell>
        </row>
        <row r="1015">
          <cell r="F1015">
            <v>800100136</v>
          </cell>
          <cell r="G1015" t="str">
            <v>PIEDRAS</v>
          </cell>
          <cell r="H1015" t="str">
            <v>800037800</v>
          </cell>
          <cell r="I1015" t="str">
            <v>AGRARIO DE COLOMBIA S.A.</v>
          </cell>
          <cell r="J1015" t="str">
            <v>AHR</v>
          </cell>
          <cell r="K1015" t="str">
            <v>466413000997</v>
          </cell>
          <cell r="M1015">
            <v>7989763</v>
          </cell>
        </row>
        <row r="1016">
          <cell r="F1016">
            <v>800100137</v>
          </cell>
          <cell r="G1016" t="str">
            <v>PLANADAS</v>
          </cell>
          <cell r="H1016" t="str">
            <v>800037800</v>
          </cell>
          <cell r="I1016" t="str">
            <v>AGRARIO DE COLOMBIA S.A.</v>
          </cell>
          <cell r="J1016" t="str">
            <v>AHR</v>
          </cell>
          <cell r="K1016" t="str">
            <v>466423017715</v>
          </cell>
          <cell r="M1016">
            <v>83370528</v>
          </cell>
        </row>
        <row r="1017">
          <cell r="F1017">
            <v>890702038</v>
          </cell>
          <cell r="G1017" t="str">
            <v>PRADO</v>
          </cell>
          <cell r="H1017" t="str">
            <v>800037800</v>
          </cell>
          <cell r="I1017" t="str">
            <v>AGRARIO DE COLOMBIA S.A.</v>
          </cell>
          <cell r="J1017" t="str">
            <v>AHR</v>
          </cell>
          <cell r="K1017" t="str">
            <v>466453003492</v>
          </cell>
          <cell r="M1017">
            <v>12801980</v>
          </cell>
        </row>
        <row r="1018">
          <cell r="F1018">
            <v>890701077</v>
          </cell>
          <cell r="G1018" t="str">
            <v>PURIFICACION</v>
          </cell>
          <cell r="H1018" t="str">
            <v>860002964</v>
          </cell>
          <cell r="I1018" t="str">
            <v>BANCO DE BOGOTA S. A.</v>
          </cell>
          <cell r="J1018" t="str">
            <v>CRR</v>
          </cell>
          <cell r="K1018" t="str">
            <v>652035437</v>
          </cell>
          <cell r="M1018">
            <v>24700808</v>
          </cell>
        </row>
        <row r="1019">
          <cell r="F1019">
            <v>890702040</v>
          </cell>
          <cell r="G1019" t="str">
            <v>RIOBLANCO</v>
          </cell>
          <cell r="H1019" t="str">
            <v>800037800</v>
          </cell>
          <cell r="I1019" t="str">
            <v>AGRARIO DE COLOMBIA S.A.</v>
          </cell>
          <cell r="J1019" t="str">
            <v>AHR</v>
          </cell>
          <cell r="K1019" t="str">
            <v>466463008263</v>
          </cell>
          <cell r="M1019">
            <v>57122142</v>
          </cell>
        </row>
        <row r="1020">
          <cell r="F1020">
            <v>890700911</v>
          </cell>
          <cell r="G1020" t="str">
            <v>RONCESVALLES</v>
          </cell>
          <cell r="H1020" t="str">
            <v>860003020</v>
          </cell>
          <cell r="I1020" t="str">
            <v>BANCO BBVA S.A.</v>
          </cell>
          <cell r="J1020" t="str">
            <v>CRR</v>
          </cell>
          <cell r="K1020" t="str">
            <v>0236000100011144</v>
          </cell>
          <cell r="M1020">
            <v>8448736</v>
          </cell>
        </row>
        <row r="1021">
          <cell r="F1021">
            <v>800100138</v>
          </cell>
          <cell r="G1021" t="str">
            <v>ROVIRA</v>
          </cell>
          <cell r="H1021" t="str">
            <v>890903938</v>
          </cell>
          <cell r="I1021" t="str">
            <v>BANCOLOMBIA S.A.</v>
          </cell>
          <cell r="J1021" t="str">
            <v>AHR</v>
          </cell>
          <cell r="K1021" t="str">
            <v>86981334835</v>
          </cell>
          <cell r="M1021">
            <v>42908017</v>
          </cell>
        </row>
        <row r="1022">
          <cell r="F1022">
            <v>800100140</v>
          </cell>
          <cell r="G1022" t="str">
            <v>SALDAÑA</v>
          </cell>
          <cell r="H1022" t="str">
            <v>890903938</v>
          </cell>
          <cell r="I1022" t="str">
            <v>BANCOLOMBIA S.A.</v>
          </cell>
          <cell r="J1022" t="str">
            <v>CRR</v>
          </cell>
          <cell r="K1022" t="str">
            <v>42708315126</v>
          </cell>
          <cell r="M1022">
            <v>18267958</v>
          </cell>
        </row>
        <row r="1023">
          <cell r="F1023">
            <v>800100141</v>
          </cell>
          <cell r="G1023" t="str">
            <v>SAN ANTONIO</v>
          </cell>
          <cell r="H1023" t="str">
            <v>800037800</v>
          </cell>
          <cell r="I1023" t="str">
            <v>AGRARIO DE COLOMBIA S.A.</v>
          </cell>
          <cell r="J1023" t="str">
            <v>AHR</v>
          </cell>
          <cell r="K1023" t="str">
            <v>466523000305</v>
          </cell>
          <cell r="M1023">
            <v>28144222</v>
          </cell>
        </row>
        <row r="1024">
          <cell r="F1024">
            <v>890700842</v>
          </cell>
          <cell r="G1024" t="str">
            <v>SAN LUIS</v>
          </cell>
          <cell r="H1024" t="str">
            <v>800037800</v>
          </cell>
          <cell r="I1024" t="str">
            <v>AGRARIO DE COLOMBIA S.A.</v>
          </cell>
          <cell r="J1024" t="str">
            <v>AHR</v>
          </cell>
          <cell r="K1024" t="str">
            <v>466533001911</v>
          </cell>
          <cell r="M1024">
            <v>18959475</v>
          </cell>
        </row>
        <row r="1025">
          <cell r="F1025">
            <v>890072044</v>
          </cell>
          <cell r="G1025" t="str">
            <v>SANTA ISABEL</v>
          </cell>
          <cell r="H1025" t="str">
            <v>800037800</v>
          </cell>
          <cell r="I1025" t="str">
            <v>AGRARIO DE COLOMBIA S.A.</v>
          </cell>
          <cell r="J1025" t="str">
            <v>AHR</v>
          </cell>
          <cell r="K1025" t="str">
            <v>466543002142</v>
          </cell>
          <cell r="M1025">
            <v>8172340</v>
          </cell>
        </row>
        <row r="1026">
          <cell r="F1026">
            <v>890700978</v>
          </cell>
          <cell r="G1026" t="str">
            <v>SUAREZ</v>
          </cell>
          <cell r="H1026" t="str">
            <v>800037800</v>
          </cell>
          <cell r="I1026" t="str">
            <v>AGRARIO DE COLOMBIA S.A.</v>
          </cell>
          <cell r="J1026" t="str">
            <v>AHR</v>
          </cell>
          <cell r="K1026" t="str">
            <v>466573003054</v>
          </cell>
          <cell r="M1026">
            <v>4357107</v>
          </cell>
        </row>
        <row r="1027">
          <cell r="F1027">
            <v>800100143</v>
          </cell>
          <cell r="G1027" t="str">
            <v>VALLE DE SAN JUAN</v>
          </cell>
          <cell r="H1027" t="str">
            <v>860034313</v>
          </cell>
          <cell r="I1027" t="str">
            <v>BANCO DAVIVIENDA S.A.</v>
          </cell>
          <cell r="J1027" t="str">
            <v>CRR</v>
          </cell>
          <cell r="K1027" t="str">
            <v>224115501</v>
          </cell>
          <cell r="M1027">
            <v>7862570</v>
          </cell>
        </row>
        <row r="1028">
          <cell r="F1028">
            <v>800100144</v>
          </cell>
          <cell r="G1028" t="str">
            <v>VENADILLO</v>
          </cell>
          <cell r="H1028" t="str">
            <v>800037800</v>
          </cell>
          <cell r="I1028" t="str">
            <v>AGRARIO DE COLOMBIA S.A.</v>
          </cell>
          <cell r="J1028" t="str">
            <v>AHR</v>
          </cell>
          <cell r="K1028" t="str">
            <v>466703002683</v>
          </cell>
          <cell r="M1028">
            <v>17346872</v>
          </cell>
        </row>
        <row r="1029">
          <cell r="F1029">
            <v>800100145</v>
          </cell>
          <cell r="G1029" t="str">
            <v>VILLAHERMOSA</v>
          </cell>
          <cell r="H1029" t="str">
            <v>800037800</v>
          </cell>
          <cell r="I1029" t="str">
            <v>AGRARIO DE COLOMBIA S.A.</v>
          </cell>
          <cell r="J1029" t="str">
            <v>AHR</v>
          </cell>
          <cell r="K1029" t="str">
            <v>466283001562</v>
          </cell>
          <cell r="M1029">
            <v>13300028</v>
          </cell>
        </row>
        <row r="1030">
          <cell r="F1030">
            <v>800100147</v>
          </cell>
          <cell r="G1030" t="str">
            <v>VILLARRICA</v>
          </cell>
          <cell r="H1030" t="str">
            <v>800037800</v>
          </cell>
          <cell r="I1030" t="str">
            <v>AGRARIO DE COLOMBIA S.A.</v>
          </cell>
          <cell r="J1030" t="str">
            <v>AHR</v>
          </cell>
          <cell r="K1030" t="str">
            <v>466323002303</v>
          </cell>
          <cell r="M1030">
            <v>7486324</v>
          </cell>
        </row>
        <row r="1031">
          <cell r="F1031">
            <v>891901079</v>
          </cell>
          <cell r="G1031" t="str">
            <v>ALCALA</v>
          </cell>
          <cell r="H1031" t="str">
            <v>800037800</v>
          </cell>
          <cell r="I1031" t="str">
            <v>AGRARIO DE COLOMBIA S.A.</v>
          </cell>
          <cell r="J1031" t="str">
            <v>AHR</v>
          </cell>
          <cell r="K1031" t="str">
            <v>469013006049</v>
          </cell>
          <cell r="M1031">
            <v>16842645</v>
          </cell>
        </row>
        <row r="1032">
          <cell r="F1032">
            <v>891900443</v>
          </cell>
          <cell r="G1032" t="str">
            <v>ANDALUCIA</v>
          </cell>
          <cell r="H1032" t="str">
            <v>890300279</v>
          </cell>
          <cell r="I1032" t="str">
            <v>BANCO DE OCCIDENTE</v>
          </cell>
          <cell r="J1032" t="str">
            <v>CRR</v>
          </cell>
          <cell r="K1032" t="str">
            <v>040020349</v>
          </cell>
          <cell r="M1032">
            <v>15485039</v>
          </cell>
        </row>
        <row r="1033">
          <cell r="F1033">
            <v>800100532</v>
          </cell>
          <cell r="G1033" t="str">
            <v>ANSERMANUEVO</v>
          </cell>
          <cell r="H1033" t="str">
            <v>890903938</v>
          </cell>
          <cell r="I1033" t="str">
            <v>BANCOLOMBIA S.A.</v>
          </cell>
          <cell r="J1033" t="str">
            <v>CRR</v>
          </cell>
          <cell r="K1033" t="str">
            <v>72808232253</v>
          </cell>
          <cell r="M1033">
            <v>19652554</v>
          </cell>
        </row>
        <row r="1034">
          <cell r="F1034">
            <v>891901019</v>
          </cell>
          <cell r="G1034" t="str">
            <v>ARGELIA</v>
          </cell>
          <cell r="H1034" t="str">
            <v>860034313</v>
          </cell>
          <cell r="I1034" t="str">
            <v>BANCO DAVIVIENDA S.A.</v>
          </cell>
          <cell r="J1034" t="str">
            <v>CRR</v>
          </cell>
          <cell r="K1034" t="str">
            <v>147016646</v>
          </cell>
          <cell r="M1034">
            <v>6788287</v>
          </cell>
        </row>
        <row r="1035">
          <cell r="F1035">
            <v>891900945</v>
          </cell>
          <cell r="G1035" t="str">
            <v>BOLIVAR</v>
          </cell>
          <cell r="H1035" t="str">
            <v>890903938</v>
          </cell>
          <cell r="I1035" t="str">
            <v>BANCOLOMBIA S.A.</v>
          </cell>
          <cell r="J1035" t="str">
            <v>CRR</v>
          </cell>
          <cell r="K1035" t="str">
            <v>73208207855</v>
          </cell>
          <cell r="M1035">
            <v>19666058</v>
          </cell>
        </row>
        <row r="1036">
          <cell r="F1036">
            <v>891900353</v>
          </cell>
          <cell r="G1036" t="str">
            <v>BUGALAGRANDE</v>
          </cell>
          <cell r="H1036" t="str">
            <v>890903938</v>
          </cell>
          <cell r="I1036" t="str">
            <v>BANCOLOMBIA S.A.</v>
          </cell>
          <cell r="J1036" t="str">
            <v>CRR</v>
          </cell>
          <cell r="K1036" t="str">
            <v>85408236337</v>
          </cell>
          <cell r="M1036">
            <v>23448991</v>
          </cell>
        </row>
        <row r="1037">
          <cell r="F1037">
            <v>891900660</v>
          </cell>
          <cell r="G1037" t="str">
            <v>CAICEDONIA</v>
          </cell>
          <cell r="H1037" t="str">
            <v>860034313</v>
          </cell>
          <cell r="I1037" t="str">
            <v>BANCO DAVIVIENDA S.A.</v>
          </cell>
          <cell r="J1037" t="str">
            <v>CRR</v>
          </cell>
          <cell r="K1037" t="str">
            <v>119035749</v>
          </cell>
          <cell r="M1037">
            <v>23933386</v>
          </cell>
        </row>
        <row r="1038">
          <cell r="F1038">
            <v>890309611</v>
          </cell>
          <cell r="G1038" t="str">
            <v>CALIMA EL DARIEN</v>
          </cell>
          <cell r="H1038" t="str">
            <v>800037800</v>
          </cell>
          <cell r="I1038" t="str">
            <v>AGRARIO DE COLOMBIA S.A.</v>
          </cell>
          <cell r="J1038" t="str">
            <v>AHR</v>
          </cell>
          <cell r="K1038" t="str">
            <v>469643005369</v>
          </cell>
          <cell r="M1038">
            <v>16981441</v>
          </cell>
        </row>
        <row r="1039">
          <cell r="F1039">
            <v>891380038</v>
          </cell>
          <cell r="G1039" t="str">
            <v>CANDELARIA</v>
          </cell>
          <cell r="H1039" t="str">
            <v>860002964</v>
          </cell>
          <cell r="I1039" t="str">
            <v>BANCO DE BOGOTA S. A.</v>
          </cell>
          <cell r="J1039" t="str">
            <v>CRR</v>
          </cell>
          <cell r="K1039" t="str">
            <v>289310054</v>
          </cell>
          <cell r="M1039">
            <v>108596544</v>
          </cell>
        </row>
        <row r="1040">
          <cell r="F1040">
            <v>800100514</v>
          </cell>
          <cell r="G1040" t="str">
            <v>DAGUA</v>
          </cell>
          <cell r="H1040" t="str">
            <v>800037800</v>
          </cell>
          <cell r="I1040" t="str">
            <v>AGRARIO DE COLOMBIA S.A.</v>
          </cell>
          <cell r="J1040" t="str">
            <v>AHR</v>
          </cell>
          <cell r="K1040" t="str">
            <v>469763010676</v>
          </cell>
          <cell r="M1040">
            <v>49536904</v>
          </cell>
        </row>
        <row r="1041">
          <cell r="F1041">
            <v>800100518</v>
          </cell>
          <cell r="G1041" t="str">
            <v>EL AGUILA</v>
          </cell>
          <cell r="H1041" t="str">
            <v>800037800</v>
          </cell>
          <cell r="I1041" t="str">
            <v>AGRARIO DE COLOMBIA S.A.</v>
          </cell>
          <cell r="J1041" t="str">
            <v>AHR</v>
          </cell>
          <cell r="K1041" t="str">
            <v>469263002871</v>
          </cell>
          <cell r="M1041">
            <v>10263084</v>
          </cell>
        </row>
        <row r="1042">
          <cell r="F1042">
            <v>800100515</v>
          </cell>
          <cell r="G1042" t="str">
            <v>EL CAIRO</v>
          </cell>
          <cell r="H1042" t="str">
            <v>860034313</v>
          </cell>
          <cell r="I1042" t="str">
            <v>BANCO DAVIVIENDA S.A.</v>
          </cell>
          <cell r="J1042" t="str">
            <v>CRR</v>
          </cell>
          <cell r="K1042" t="str">
            <v>128769999839</v>
          </cell>
          <cell r="M1042">
            <v>7887122</v>
          </cell>
        </row>
        <row r="1043">
          <cell r="F1043">
            <v>800100533</v>
          </cell>
          <cell r="G1043" t="str">
            <v>EL CERRITO</v>
          </cell>
          <cell r="H1043" t="str">
            <v>860002964</v>
          </cell>
          <cell r="I1043" t="str">
            <v>BANCO DE BOGOTA S. A.</v>
          </cell>
          <cell r="J1043" t="str">
            <v>CRR</v>
          </cell>
          <cell r="K1043" t="str">
            <v>287018576</v>
          </cell>
          <cell r="M1043">
            <v>46431441</v>
          </cell>
        </row>
        <row r="1044">
          <cell r="F1044">
            <v>891901223</v>
          </cell>
          <cell r="G1044" t="str">
            <v>EL DOVIO</v>
          </cell>
          <cell r="H1044" t="str">
            <v>860034313</v>
          </cell>
          <cell r="I1044" t="str">
            <v>BANCO DAVIVIENDA S.A.</v>
          </cell>
          <cell r="J1044" t="str">
            <v>CRR</v>
          </cell>
          <cell r="K1044" t="str">
            <v>397010117</v>
          </cell>
          <cell r="M1044">
            <v>15514335</v>
          </cell>
        </row>
        <row r="1045">
          <cell r="F1045">
            <v>800100519</v>
          </cell>
          <cell r="G1045" t="str">
            <v>FLORIDA</v>
          </cell>
          <cell r="H1045" t="str">
            <v>860002964</v>
          </cell>
          <cell r="I1045" t="str">
            <v>BANCO DE BOGOTA S. A.</v>
          </cell>
          <cell r="J1045" t="str">
            <v>CRR</v>
          </cell>
          <cell r="K1045" t="str">
            <v>314039959</v>
          </cell>
          <cell r="M1045">
            <v>52890684</v>
          </cell>
        </row>
        <row r="1046">
          <cell r="F1046">
            <v>800100520</v>
          </cell>
          <cell r="G1046" t="str">
            <v>GINEBRA</v>
          </cell>
          <cell r="H1046" t="str">
            <v>860002964</v>
          </cell>
          <cell r="I1046" t="str">
            <v>BANCO DE BOGOTA S. A.</v>
          </cell>
          <cell r="J1046" t="str">
            <v>CRR</v>
          </cell>
          <cell r="K1046" t="str">
            <v>346118045</v>
          </cell>
          <cell r="M1046">
            <v>21103607</v>
          </cell>
        </row>
        <row r="1047">
          <cell r="F1047">
            <v>891380089</v>
          </cell>
          <cell r="G1047" t="str">
            <v>GUACARI</v>
          </cell>
          <cell r="H1047" t="str">
            <v>860002964</v>
          </cell>
          <cell r="I1047" t="str">
            <v>BANCO DE BOGOTA S. A.</v>
          </cell>
          <cell r="J1047" t="str">
            <v>CRR</v>
          </cell>
          <cell r="K1047" t="str">
            <v>352018832</v>
          </cell>
          <cell r="M1047">
            <v>33645089</v>
          </cell>
        </row>
        <row r="1048">
          <cell r="F1048">
            <v>800100521</v>
          </cell>
          <cell r="G1048" t="str">
            <v>LA CUMBRE</v>
          </cell>
          <cell r="H1048" t="str">
            <v>860002964</v>
          </cell>
          <cell r="I1048" t="str">
            <v>BANCO DE BOGOTA S. A.</v>
          </cell>
          <cell r="J1048" t="str">
            <v>CRR</v>
          </cell>
          <cell r="K1048" t="str">
            <v>648044196</v>
          </cell>
          <cell r="M1048">
            <v>13964512</v>
          </cell>
        </row>
        <row r="1049">
          <cell r="F1049">
            <v>891901109</v>
          </cell>
          <cell r="G1049" t="str">
            <v>LA UNION</v>
          </cell>
          <cell r="H1049" t="str">
            <v>890903938</v>
          </cell>
          <cell r="I1049" t="str">
            <v>BANCOLOMBIA S.A.</v>
          </cell>
          <cell r="J1049" t="str">
            <v>CRR</v>
          </cell>
          <cell r="K1049" t="str">
            <v>73330178165</v>
          </cell>
          <cell r="M1049">
            <v>30809745</v>
          </cell>
        </row>
        <row r="1050">
          <cell r="F1050">
            <v>800100524</v>
          </cell>
          <cell r="G1050" t="str">
            <v>LA VICTORIA</v>
          </cell>
          <cell r="H1050" t="str">
            <v>860002964</v>
          </cell>
          <cell r="I1050" t="str">
            <v>BANCO DE BOGOTA S. A.</v>
          </cell>
          <cell r="J1050" t="str">
            <v>CRR</v>
          </cell>
          <cell r="K1050" t="str">
            <v>400031647</v>
          </cell>
          <cell r="M1050">
            <v>11224783</v>
          </cell>
        </row>
        <row r="1051">
          <cell r="F1051">
            <v>891900902</v>
          </cell>
          <cell r="G1051" t="str">
            <v>OBANDO</v>
          </cell>
          <cell r="H1051" t="str">
            <v>860034313</v>
          </cell>
          <cell r="I1051" t="str">
            <v>BANCO DAVIVIENDA S.A.</v>
          </cell>
          <cell r="J1051" t="str">
            <v>CRR</v>
          </cell>
          <cell r="K1051" t="str">
            <v>069009405</v>
          </cell>
          <cell r="M1051">
            <v>11627476</v>
          </cell>
        </row>
        <row r="1052">
          <cell r="F1052">
            <v>891380115</v>
          </cell>
          <cell r="G1052" t="str">
            <v>PRADERA</v>
          </cell>
          <cell r="H1052" t="str">
            <v>890903938</v>
          </cell>
          <cell r="I1052" t="str">
            <v>BANCOLOMBIA S.A.</v>
          </cell>
          <cell r="J1052" t="str">
            <v>CRR</v>
          </cell>
          <cell r="K1052" t="str">
            <v>86408172571</v>
          </cell>
          <cell r="M1052">
            <v>51927137</v>
          </cell>
        </row>
        <row r="1053">
          <cell r="F1053">
            <v>891902191</v>
          </cell>
          <cell r="G1053" t="str">
            <v>RESTREPO</v>
          </cell>
          <cell r="H1053" t="str">
            <v>860034313</v>
          </cell>
          <cell r="I1053" t="str">
            <v>BANCO DAVIVIENDA S.A.</v>
          </cell>
          <cell r="J1053" t="str">
            <v>CRR</v>
          </cell>
          <cell r="K1053" t="str">
            <v>115015844</v>
          </cell>
          <cell r="M1053">
            <v>19038593</v>
          </cell>
        </row>
        <row r="1054">
          <cell r="F1054">
            <v>891900357</v>
          </cell>
          <cell r="G1054" t="str">
            <v>RIOFRIO</v>
          </cell>
          <cell r="H1054" t="str">
            <v>890903938</v>
          </cell>
          <cell r="I1054" t="str">
            <v>BANCOLOMBIA S.A.</v>
          </cell>
          <cell r="J1054" t="str">
            <v>CRR</v>
          </cell>
          <cell r="K1054" t="str">
            <v>87408251500</v>
          </cell>
          <cell r="M1054">
            <v>16202860</v>
          </cell>
        </row>
        <row r="1055">
          <cell r="F1055">
            <v>891900289</v>
          </cell>
          <cell r="G1055" t="str">
            <v>ROLDANILLO</v>
          </cell>
          <cell r="H1055" t="str">
            <v>890903938</v>
          </cell>
          <cell r="I1055" t="str">
            <v>BANCOLOMBIA S.A.</v>
          </cell>
          <cell r="J1055" t="str">
            <v>CRR</v>
          </cell>
          <cell r="K1055" t="str">
            <v>73208256457</v>
          </cell>
          <cell r="M1055">
            <v>29558614</v>
          </cell>
        </row>
        <row r="1056">
          <cell r="F1056">
            <v>800100526</v>
          </cell>
          <cell r="G1056" t="str">
            <v>SAN PEDRO</v>
          </cell>
          <cell r="H1056" t="str">
            <v>890300279</v>
          </cell>
          <cell r="I1056" t="str">
            <v>BANCO DE OCCIDENTE</v>
          </cell>
          <cell r="J1056" t="str">
            <v>CRR</v>
          </cell>
          <cell r="K1056" t="str">
            <v>040020323</v>
          </cell>
          <cell r="M1056">
            <v>14883693</v>
          </cell>
        </row>
        <row r="1057">
          <cell r="F1057">
            <v>800100527</v>
          </cell>
          <cell r="G1057" t="str">
            <v>SEVILLA</v>
          </cell>
          <cell r="H1057" t="str">
            <v>860002964</v>
          </cell>
          <cell r="I1057" t="str">
            <v>BANCO DE BOGOTA S. A.</v>
          </cell>
          <cell r="J1057" t="str">
            <v>CRR</v>
          </cell>
          <cell r="K1057" t="str">
            <v>588192591</v>
          </cell>
          <cell r="M1057">
            <v>33360133</v>
          </cell>
        </row>
        <row r="1058">
          <cell r="F1058">
            <v>891900985</v>
          </cell>
          <cell r="G1058" t="str">
            <v>TORO</v>
          </cell>
          <cell r="H1058" t="str">
            <v>800037800</v>
          </cell>
          <cell r="I1058" t="str">
            <v>AGRARIO DE COLOMBIA S.A.</v>
          </cell>
          <cell r="J1058" t="str">
            <v>AHR</v>
          </cell>
          <cell r="K1058" t="str">
            <v>469743004998</v>
          </cell>
          <cell r="M1058">
            <v>16941155</v>
          </cell>
        </row>
        <row r="1059">
          <cell r="F1059">
            <v>891900764</v>
          </cell>
          <cell r="G1059" t="str">
            <v>TRUJILLO</v>
          </cell>
          <cell r="H1059" t="str">
            <v>800037800</v>
          </cell>
          <cell r="I1059" t="str">
            <v>AGRARIO DE COLOMBIA S.A.</v>
          </cell>
          <cell r="J1059" t="str">
            <v>AHR</v>
          </cell>
          <cell r="K1059" t="str">
            <v>469523005330</v>
          </cell>
          <cell r="M1059">
            <v>22239061</v>
          </cell>
        </row>
        <row r="1060">
          <cell r="F1060">
            <v>800100529</v>
          </cell>
          <cell r="G1060" t="str">
            <v>ULLOA</v>
          </cell>
          <cell r="H1060" t="str">
            <v>800037800</v>
          </cell>
          <cell r="I1060" t="str">
            <v>AGRARIO DE COLOMBIA S.A.</v>
          </cell>
          <cell r="J1060" t="str">
            <v>AHR</v>
          </cell>
          <cell r="K1060" t="str">
            <v>469823001124</v>
          </cell>
          <cell r="M1060">
            <v>5099854</v>
          </cell>
        </row>
        <row r="1061">
          <cell r="F1061">
            <v>891901155</v>
          </cell>
          <cell r="G1061" t="str">
            <v>VERSALLES</v>
          </cell>
          <cell r="H1061" t="str">
            <v>860034313</v>
          </cell>
          <cell r="I1061" t="str">
            <v>BANCO DAVIVIENDA S.A.</v>
          </cell>
          <cell r="J1061" t="str">
            <v>CRR</v>
          </cell>
          <cell r="K1061" t="str">
            <v>068009273</v>
          </cell>
          <cell r="M1061">
            <v>7965705</v>
          </cell>
        </row>
        <row r="1062">
          <cell r="F1062">
            <v>800243022</v>
          </cell>
          <cell r="G1062" t="str">
            <v>VIJES</v>
          </cell>
          <cell r="H1062" t="str">
            <v>860002964</v>
          </cell>
          <cell r="I1062" t="str">
            <v>BANCO DE BOGOTA S. A.</v>
          </cell>
          <cell r="J1062" t="str">
            <v>CRR</v>
          </cell>
          <cell r="K1062" t="str">
            <v>648045334</v>
          </cell>
          <cell r="M1062">
            <v>10839832</v>
          </cell>
        </row>
        <row r="1063">
          <cell r="F1063">
            <v>800100531</v>
          </cell>
          <cell r="G1063" t="str">
            <v>YOTOCO</v>
          </cell>
          <cell r="H1063" t="str">
            <v>860003020</v>
          </cell>
          <cell r="I1063" t="str">
            <v>BANCO BBVA S.A.</v>
          </cell>
          <cell r="J1063" t="str">
            <v>AHR</v>
          </cell>
          <cell r="K1063" t="str">
            <v>861300081769</v>
          </cell>
          <cell r="M1063">
            <v>16827176</v>
          </cell>
        </row>
        <row r="1064">
          <cell r="F1064">
            <v>891900624</v>
          </cell>
          <cell r="G1064" t="str">
            <v>ZARZAL</v>
          </cell>
          <cell r="H1064" t="str">
            <v>860034313</v>
          </cell>
          <cell r="I1064" t="str">
            <v>BANCO DAVIVIENDA S.A.</v>
          </cell>
          <cell r="J1064" t="str">
            <v>CRR</v>
          </cell>
          <cell r="K1064" t="str">
            <v>393037882</v>
          </cell>
          <cell r="M1064">
            <v>35369065</v>
          </cell>
        </row>
        <row r="1065">
          <cell r="F1065">
            <v>800102504</v>
          </cell>
          <cell r="G1065" t="str">
            <v>ARAUCA</v>
          </cell>
          <cell r="H1065" t="str">
            <v>860034313</v>
          </cell>
          <cell r="I1065" t="str">
            <v>BANCO DAVIVIENDA S.A.</v>
          </cell>
          <cell r="J1065" t="str">
            <v>AHR</v>
          </cell>
          <cell r="K1065" t="str">
            <v>159550490</v>
          </cell>
          <cell r="M1065">
            <v>217695475</v>
          </cell>
        </row>
        <row r="1066">
          <cell r="F1066">
            <v>892099494</v>
          </cell>
          <cell r="G1066" t="str">
            <v>ARAUQUITA</v>
          </cell>
          <cell r="H1066" t="str">
            <v>800037800</v>
          </cell>
          <cell r="I1066" t="str">
            <v>AGRARIO DE COLOMBIA S.A.</v>
          </cell>
          <cell r="J1066" t="str">
            <v>AHR</v>
          </cell>
          <cell r="K1066" t="str">
            <v>473053020130</v>
          </cell>
          <cell r="M1066">
            <v>143553347</v>
          </cell>
        </row>
        <row r="1067">
          <cell r="F1067">
            <v>800014434</v>
          </cell>
          <cell r="G1067" t="str">
            <v>CRAVO NORTE</v>
          </cell>
          <cell r="H1067" t="str">
            <v>800037800</v>
          </cell>
          <cell r="I1067" t="str">
            <v>AGRARIO DE COLOMBIA S.A.</v>
          </cell>
          <cell r="J1067" t="str">
            <v>AHR</v>
          </cell>
          <cell r="K1067" t="str">
            <v>473103002082</v>
          </cell>
          <cell r="M1067">
            <v>8136176</v>
          </cell>
        </row>
        <row r="1068">
          <cell r="F1068">
            <v>800136069</v>
          </cell>
          <cell r="G1068" t="str">
            <v>FORTUL</v>
          </cell>
          <cell r="H1068" t="str">
            <v>800037800</v>
          </cell>
          <cell r="I1068" t="str">
            <v>AGRARIO DE COLOMBIA S.A.</v>
          </cell>
          <cell r="J1068" t="str">
            <v>AHR</v>
          </cell>
          <cell r="K1068" t="str">
            <v>473153008782</v>
          </cell>
          <cell r="M1068">
            <v>63752200</v>
          </cell>
        </row>
        <row r="1069">
          <cell r="F1069">
            <v>800102798</v>
          </cell>
          <cell r="G1069" t="str">
            <v>PUERTO RONDON</v>
          </cell>
          <cell r="H1069" t="str">
            <v>800037800</v>
          </cell>
          <cell r="I1069" t="str">
            <v>AGRARIO DE COLOMBIA S.A.</v>
          </cell>
          <cell r="J1069" t="str">
            <v>AHR</v>
          </cell>
          <cell r="K1069" t="str">
            <v>473503000674</v>
          </cell>
          <cell r="M1069">
            <v>8699617</v>
          </cell>
        </row>
        <row r="1070">
          <cell r="F1070">
            <v>800102799</v>
          </cell>
          <cell r="G1070" t="str">
            <v>SARAVENA</v>
          </cell>
          <cell r="H1070" t="str">
            <v>860003020</v>
          </cell>
          <cell r="I1070" t="str">
            <v>BANCO BBVA S.A.</v>
          </cell>
          <cell r="J1070" t="str">
            <v>CRR</v>
          </cell>
          <cell r="K1070" t="str">
            <v>0810000100001834</v>
          </cell>
          <cell r="M1070">
            <v>128027243</v>
          </cell>
        </row>
        <row r="1071">
          <cell r="F1071">
            <v>800102801</v>
          </cell>
          <cell r="G1071" t="str">
            <v>TAME</v>
          </cell>
          <cell r="H1071" t="str">
            <v>800037800</v>
          </cell>
          <cell r="I1071" t="str">
            <v>AGRARIO DE COLOMBIA S.A.</v>
          </cell>
          <cell r="J1071" t="str">
            <v>AHR</v>
          </cell>
          <cell r="K1071" t="str">
            <v>473703017555</v>
          </cell>
          <cell r="M1071">
            <v>169354485</v>
          </cell>
        </row>
        <row r="1072">
          <cell r="F1072">
            <v>891855200</v>
          </cell>
          <cell r="G1072" t="str">
            <v>AGUAZUL</v>
          </cell>
          <cell r="H1072" t="str">
            <v>860002964</v>
          </cell>
          <cell r="I1072" t="str">
            <v>BANCO DE BOGOTA S. A.</v>
          </cell>
          <cell r="J1072" t="str">
            <v>CRR</v>
          </cell>
          <cell r="K1072" t="str">
            <v>120028725</v>
          </cell>
          <cell r="M1072">
            <v>58042371</v>
          </cell>
        </row>
        <row r="1073">
          <cell r="F1073">
            <v>800086017</v>
          </cell>
          <cell r="G1073" t="str">
            <v>CHAMEZA</v>
          </cell>
          <cell r="H1073" t="str">
            <v>800037800</v>
          </cell>
          <cell r="I1073" t="str">
            <v>AGRARIO DE COLOMBIA S.A.</v>
          </cell>
          <cell r="J1073" t="str">
            <v>AHR</v>
          </cell>
          <cell r="K1073" t="str">
            <v>415543002963</v>
          </cell>
          <cell r="M1073">
            <v>3216769</v>
          </cell>
        </row>
        <row r="1074">
          <cell r="F1074">
            <v>800012638</v>
          </cell>
          <cell r="G1074" t="str">
            <v>HATO COROZAL</v>
          </cell>
          <cell r="H1074" t="str">
            <v>800037800</v>
          </cell>
          <cell r="I1074" t="str">
            <v>AGRARIO DE COLOMBIA S.A.</v>
          </cell>
          <cell r="J1074" t="str">
            <v>AHR</v>
          </cell>
          <cell r="K1074" t="str">
            <v>486103003369</v>
          </cell>
          <cell r="M1074">
            <v>42155807</v>
          </cell>
        </row>
        <row r="1075">
          <cell r="F1075">
            <v>800103657</v>
          </cell>
          <cell r="G1075" t="str">
            <v>LA SALINA</v>
          </cell>
          <cell r="H1075" t="str">
            <v>860003020</v>
          </cell>
          <cell r="I1075" t="str">
            <v>BANCO BBVA S.A.</v>
          </cell>
          <cell r="J1075" t="str">
            <v>CRR</v>
          </cell>
          <cell r="K1075" t="str">
            <v>841002702</v>
          </cell>
          <cell r="M1075">
            <v>2203446</v>
          </cell>
        </row>
        <row r="1076">
          <cell r="F1076">
            <v>800008456</v>
          </cell>
          <cell r="G1076" t="str">
            <v>MANI</v>
          </cell>
          <cell r="H1076" t="str">
            <v>800037800</v>
          </cell>
          <cell r="I1076" t="str">
            <v>AGRARIO DE COLOMBIA S.A.</v>
          </cell>
          <cell r="J1076" t="str">
            <v>AHR</v>
          </cell>
          <cell r="K1076" t="str">
            <v>486153009457</v>
          </cell>
          <cell r="M1076">
            <v>29089856</v>
          </cell>
        </row>
        <row r="1077">
          <cell r="F1077">
            <v>891857824</v>
          </cell>
          <cell r="G1077" t="str">
            <v>MONTERREY</v>
          </cell>
          <cell r="H1077" t="str">
            <v>800037800</v>
          </cell>
          <cell r="I1077" t="str">
            <v>AGRARIO DE COLOMBIA S.A.</v>
          </cell>
          <cell r="J1077" t="str">
            <v>AHR</v>
          </cell>
          <cell r="K1077" t="str">
            <v>486203011873</v>
          </cell>
          <cell r="M1077">
            <v>23944897</v>
          </cell>
        </row>
        <row r="1078">
          <cell r="F1078">
            <v>800099425</v>
          </cell>
          <cell r="G1078" t="str">
            <v>NUNCHIA</v>
          </cell>
          <cell r="H1078" t="str">
            <v>800037800</v>
          </cell>
          <cell r="I1078" t="str">
            <v>AGRARIO DE COLOMBIA S.A.</v>
          </cell>
          <cell r="J1078" t="str">
            <v>AHR</v>
          </cell>
          <cell r="K1078" t="str">
            <v>486233002909</v>
          </cell>
          <cell r="M1078">
            <v>19935151</v>
          </cell>
        </row>
        <row r="1079">
          <cell r="F1079">
            <v>892099392</v>
          </cell>
          <cell r="G1079" t="str">
            <v>OROCUE</v>
          </cell>
          <cell r="H1079" t="str">
            <v>800037800</v>
          </cell>
          <cell r="I1079" t="str">
            <v>AGRARIO DE COLOMBIA S.A.</v>
          </cell>
          <cell r="J1079" t="str">
            <v>AHR</v>
          </cell>
          <cell r="K1079" t="str">
            <v>486303005331</v>
          </cell>
          <cell r="M1079">
            <v>29431780</v>
          </cell>
        </row>
        <row r="1080">
          <cell r="F1080">
            <v>800103659</v>
          </cell>
          <cell r="G1080" t="str">
            <v>PAZ DE ARIPORO</v>
          </cell>
          <cell r="H1080" t="str">
            <v>800037800</v>
          </cell>
          <cell r="I1080" t="str">
            <v>AGRARIO DE COLOMBIA S.A.</v>
          </cell>
          <cell r="J1080" t="str">
            <v>AHR</v>
          </cell>
          <cell r="K1080" t="str">
            <v>486453013936</v>
          </cell>
          <cell r="M1080">
            <v>91507395</v>
          </cell>
        </row>
        <row r="1081">
          <cell r="F1081">
            <v>800099429</v>
          </cell>
          <cell r="G1081" t="str">
            <v>PORE</v>
          </cell>
          <cell r="H1081" t="str">
            <v>800037800</v>
          </cell>
          <cell r="I1081" t="str">
            <v>AGRARIO DE COLOMBIA S.A.</v>
          </cell>
          <cell r="J1081" t="str">
            <v>AHR</v>
          </cell>
          <cell r="K1081" t="str">
            <v>486463006156</v>
          </cell>
          <cell r="M1081">
            <v>26071319</v>
          </cell>
        </row>
        <row r="1082">
          <cell r="F1082">
            <v>800103661</v>
          </cell>
          <cell r="G1082" t="str">
            <v>RECETOR</v>
          </cell>
          <cell r="H1082" t="str">
            <v>800037800</v>
          </cell>
          <cell r="I1082" t="str">
            <v>AGRARIO DE COLOMBIA S.A.</v>
          </cell>
          <cell r="J1082" t="str">
            <v>AHR</v>
          </cell>
          <cell r="K1082" t="str">
            <v>415543002947</v>
          </cell>
          <cell r="M1082">
            <v>1845517</v>
          </cell>
        </row>
        <row r="1083">
          <cell r="F1083">
            <v>891857823</v>
          </cell>
          <cell r="G1083" t="str">
            <v>SABANALARGA</v>
          </cell>
          <cell r="H1083" t="str">
            <v>800037800</v>
          </cell>
          <cell r="I1083" t="str">
            <v>AGRARIO DE COLOMBIA S.A.</v>
          </cell>
          <cell r="J1083" t="str">
            <v>AHR</v>
          </cell>
          <cell r="K1083" t="str">
            <v>486483002051</v>
          </cell>
          <cell r="M1083">
            <v>4872033</v>
          </cell>
        </row>
        <row r="1084">
          <cell r="F1084">
            <v>800103663</v>
          </cell>
          <cell r="G1084" t="str">
            <v>SACAMA</v>
          </cell>
          <cell r="H1084" t="str">
            <v>800037800</v>
          </cell>
          <cell r="I1084" t="str">
            <v>AGRARIO DE COLOMBIA S.A.</v>
          </cell>
          <cell r="J1084" t="str">
            <v>AHR</v>
          </cell>
          <cell r="K1084" t="str">
            <v>415783004734</v>
          </cell>
          <cell r="M1084">
            <v>3340412</v>
          </cell>
        </row>
        <row r="1085">
          <cell r="F1085">
            <v>800103720</v>
          </cell>
          <cell r="G1085" t="str">
            <v>SAN LUIS DE PALENQUE</v>
          </cell>
          <cell r="H1085" t="str">
            <v>800037800</v>
          </cell>
          <cell r="I1085" t="str">
            <v>AGRARIO DE COLOMBIA S.A.</v>
          </cell>
          <cell r="J1085" t="str">
            <v>AHR</v>
          </cell>
          <cell r="K1085" t="str">
            <v>486503004437</v>
          </cell>
          <cell r="M1085">
            <v>13268034</v>
          </cell>
        </row>
        <row r="1086">
          <cell r="F1086">
            <v>800099431</v>
          </cell>
          <cell r="G1086" t="str">
            <v>TAMARA</v>
          </cell>
          <cell r="H1086" t="str">
            <v>800037800</v>
          </cell>
          <cell r="I1086" t="str">
            <v>AGRARIO DE COLOMBIA S.A.</v>
          </cell>
          <cell r="J1086" t="str">
            <v>AHR</v>
          </cell>
          <cell r="K1086" t="str">
            <v>486603004213</v>
          </cell>
          <cell r="M1086">
            <v>16719394</v>
          </cell>
        </row>
        <row r="1087">
          <cell r="F1087">
            <v>800012873</v>
          </cell>
          <cell r="G1087" t="str">
            <v>TAURAMENA</v>
          </cell>
          <cell r="H1087" t="str">
            <v>800037800</v>
          </cell>
          <cell r="I1087" t="str">
            <v>AGRARIO DE COLOMBIA S.A.</v>
          </cell>
          <cell r="J1087" t="str">
            <v>AHR</v>
          </cell>
          <cell r="K1087" t="str">
            <v>486633009651</v>
          </cell>
          <cell r="M1087">
            <v>44483643</v>
          </cell>
        </row>
        <row r="1088">
          <cell r="F1088">
            <v>891857861</v>
          </cell>
          <cell r="G1088" t="str">
            <v>TRINIDAD</v>
          </cell>
          <cell r="H1088" t="str">
            <v>800037800</v>
          </cell>
          <cell r="I1088" t="str">
            <v>AGRARIO DE COLOMBIA S.A.</v>
          </cell>
          <cell r="J1088" t="str">
            <v>AHR</v>
          </cell>
          <cell r="K1088" t="str">
            <v>486653008554</v>
          </cell>
          <cell r="M1088">
            <v>32510667</v>
          </cell>
        </row>
        <row r="1089">
          <cell r="F1089">
            <v>892099475</v>
          </cell>
          <cell r="G1089" t="str">
            <v>VILLANUEVA</v>
          </cell>
          <cell r="H1089" t="str">
            <v>860003020</v>
          </cell>
          <cell r="I1089" t="str">
            <v>BANCO BBVA S.A.</v>
          </cell>
          <cell r="J1089" t="str">
            <v>CRR</v>
          </cell>
          <cell r="K1089" t="str">
            <v>950006510</v>
          </cell>
          <cell r="M1089">
            <v>61518625</v>
          </cell>
        </row>
        <row r="1090">
          <cell r="F1090">
            <v>800102891</v>
          </cell>
          <cell r="G1090" t="str">
            <v>MOCOA</v>
          </cell>
          <cell r="H1090" t="str">
            <v>800037800</v>
          </cell>
          <cell r="I1090" t="str">
            <v>AGRARIO DE COLOMBIA S.A.</v>
          </cell>
          <cell r="J1090" t="str">
            <v>AHR</v>
          </cell>
          <cell r="K1090" t="str">
            <v>479033014299</v>
          </cell>
          <cell r="M1090">
            <v>90005988</v>
          </cell>
        </row>
        <row r="1091">
          <cell r="F1091">
            <v>800018650</v>
          </cell>
          <cell r="G1091" t="str">
            <v>COLON</v>
          </cell>
          <cell r="H1091" t="str">
            <v>860007738</v>
          </cell>
          <cell r="I1091" t="str">
            <v>BANCO POPULAR S. A.</v>
          </cell>
          <cell r="J1091" t="str">
            <v>CRR</v>
          </cell>
          <cell r="K1091" t="str">
            <v>110445022338</v>
          </cell>
          <cell r="M1091">
            <v>5197190</v>
          </cell>
        </row>
        <row r="1092">
          <cell r="F1092">
            <v>800102896</v>
          </cell>
          <cell r="G1092" t="str">
            <v>ORITO</v>
          </cell>
          <cell r="H1092" t="str">
            <v>800037800</v>
          </cell>
          <cell r="I1092" t="str">
            <v>AGRARIO DE COLOMBIA S.A.</v>
          </cell>
          <cell r="J1092" t="str">
            <v>AHR</v>
          </cell>
          <cell r="K1092" t="str">
            <v>479203002592</v>
          </cell>
          <cell r="M1092">
            <v>91333508</v>
          </cell>
        </row>
        <row r="1093">
          <cell r="F1093">
            <v>891200461</v>
          </cell>
          <cell r="G1093" t="str">
            <v>PUERTO ASIS</v>
          </cell>
          <cell r="H1093" t="str">
            <v>860003020</v>
          </cell>
          <cell r="I1093" t="str">
            <v>BANCO BBVA S.A.</v>
          </cell>
          <cell r="J1093" t="str">
            <v>AHR</v>
          </cell>
          <cell r="K1093" t="str">
            <v>726107006</v>
          </cell>
          <cell r="M1093">
            <v>119630280</v>
          </cell>
        </row>
        <row r="1094">
          <cell r="F1094">
            <v>800229887</v>
          </cell>
          <cell r="G1094" t="str">
            <v>PUERTO CAICEDO</v>
          </cell>
          <cell r="H1094" t="str">
            <v>860003020</v>
          </cell>
          <cell r="I1094" t="str">
            <v>BANCO BBVA S.A.</v>
          </cell>
          <cell r="J1094" t="str">
            <v>CRR</v>
          </cell>
          <cell r="K1094" t="str">
            <v>0726000100003023</v>
          </cell>
          <cell r="M1094">
            <v>19990237</v>
          </cell>
        </row>
        <row r="1095">
          <cell r="F1095">
            <v>800222489</v>
          </cell>
          <cell r="G1095" t="str">
            <v>PUERTO GUZMAN</v>
          </cell>
          <cell r="H1095" t="str">
            <v>800037800</v>
          </cell>
          <cell r="I1095" t="str">
            <v>AGRARIO DE COLOMBIA S.A.</v>
          </cell>
          <cell r="J1095" t="str">
            <v>AHR</v>
          </cell>
          <cell r="K1095" t="str">
            <v>479603005558</v>
          </cell>
          <cell r="M1095">
            <v>61628029</v>
          </cell>
        </row>
        <row r="1096">
          <cell r="F1096">
            <v>891200513</v>
          </cell>
          <cell r="G1096" t="str">
            <v>PUERTO LEGUIZAMO</v>
          </cell>
          <cell r="H1096" t="str">
            <v>800037800</v>
          </cell>
          <cell r="I1096" t="str">
            <v>AGRARIO DE COLOMBIA S.A.</v>
          </cell>
          <cell r="J1096" t="str">
            <v>AHR</v>
          </cell>
          <cell r="K1096" t="str">
            <v>479353005131</v>
          </cell>
          <cell r="M1096">
            <v>57024566</v>
          </cell>
        </row>
        <row r="1097">
          <cell r="F1097">
            <v>891201645</v>
          </cell>
          <cell r="G1097" t="str">
            <v>SIBUNDOY</v>
          </cell>
          <cell r="H1097" t="str">
            <v>860007738</v>
          </cell>
          <cell r="I1097" t="str">
            <v>BANCO POPULAR S. A.</v>
          </cell>
          <cell r="J1097" t="str">
            <v>CRR</v>
          </cell>
          <cell r="K1097" t="str">
            <v>110445022163</v>
          </cell>
          <cell r="M1097">
            <v>20635536</v>
          </cell>
        </row>
        <row r="1098">
          <cell r="F1098">
            <v>800102903</v>
          </cell>
          <cell r="G1098" t="str">
            <v>SAN FRANCISCO</v>
          </cell>
          <cell r="H1098" t="str">
            <v>860007738</v>
          </cell>
          <cell r="I1098" t="str">
            <v>BANCO POPULAR S. A.</v>
          </cell>
          <cell r="J1098" t="str">
            <v>CRR</v>
          </cell>
          <cell r="K1098" t="str">
            <v>110445022395</v>
          </cell>
          <cell r="M1098">
            <v>4955393</v>
          </cell>
        </row>
        <row r="1099">
          <cell r="F1099">
            <v>800252922</v>
          </cell>
          <cell r="G1099" t="str">
            <v>SAN MIGUEL</v>
          </cell>
          <cell r="H1099" t="str">
            <v>800037800</v>
          </cell>
          <cell r="I1099" t="str">
            <v>AGRARIO DE COLOMBIA S.A.</v>
          </cell>
          <cell r="J1099" t="str">
            <v>AHR</v>
          </cell>
          <cell r="K1099" t="str">
            <v>479403003453</v>
          </cell>
          <cell r="M1099">
            <v>49097270</v>
          </cell>
        </row>
        <row r="1100">
          <cell r="F1100">
            <v>800102906</v>
          </cell>
          <cell r="G1100" t="str">
            <v>SANTIAGO</v>
          </cell>
          <cell r="H1100" t="str">
            <v>860007738</v>
          </cell>
          <cell r="I1100" t="str">
            <v>BANCO POPULAR S. A.</v>
          </cell>
          <cell r="J1100" t="str">
            <v>CRR</v>
          </cell>
          <cell r="K1100" t="str">
            <v>110445022361</v>
          </cell>
          <cell r="M1100">
            <v>13155296</v>
          </cell>
        </row>
        <row r="1101">
          <cell r="F1101">
            <v>800102912</v>
          </cell>
          <cell r="G1101" t="str">
            <v>VALLE DEL GUAMUEZ</v>
          </cell>
          <cell r="H1101" t="str">
            <v>800037800</v>
          </cell>
          <cell r="I1101" t="str">
            <v>AGRARIO DE COLOMBIA S.A.</v>
          </cell>
          <cell r="J1101" t="str">
            <v>AHR</v>
          </cell>
          <cell r="K1101" t="str">
            <v>479103004512</v>
          </cell>
          <cell r="M1101">
            <v>59412840</v>
          </cell>
        </row>
        <row r="1102">
          <cell r="F1102">
            <v>800054249</v>
          </cell>
          <cell r="G1102" t="str">
            <v>VILLAGARZON</v>
          </cell>
          <cell r="H1102" t="str">
            <v>860003020</v>
          </cell>
          <cell r="I1102" t="str">
            <v>BANCO BBVA S.A.</v>
          </cell>
          <cell r="J1102" t="str">
            <v>AHR</v>
          </cell>
          <cell r="K1102" t="str">
            <v>0882310200051568</v>
          </cell>
          <cell r="M1102">
            <v>44294798</v>
          </cell>
        </row>
        <row r="1103">
          <cell r="F1103">
            <v>892400038</v>
          </cell>
          <cell r="G1103" t="str">
            <v>SAN ANDRES</v>
          </cell>
          <cell r="H1103" t="str">
            <v>860007738</v>
          </cell>
          <cell r="I1103" t="str">
            <v>BANCO POPULAR S. A.</v>
          </cell>
          <cell r="J1103" t="str">
            <v>AHR</v>
          </cell>
          <cell r="K1103" t="str">
            <v>220640130159</v>
          </cell>
          <cell r="M1103">
            <v>64645292</v>
          </cell>
        </row>
        <row r="1104">
          <cell r="F1104">
            <v>800103021</v>
          </cell>
          <cell r="G1104" t="str">
            <v>PROVIDENCIA Y SANTA CATALINA</v>
          </cell>
          <cell r="H1104" t="str">
            <v>800037800</v>
          </cell>
          <cell r="I1104" t="str">
            <v>AGRARIO DE COLOMBIA S.A.</v>
          </cell>
          <cell r="J1104" t="str">
            <v>AHR</v>
          </cell>
          <cell r="K1104" t="str">
            <v>481103003405</v>
          </cell>
          <cell r="M1104">
            <v>7163129</v>
          </cell>
        </row>
        <row r="1105">
          <cell r="F1105">
            <v>899999302</v>
          </cell>
          <cell r="G1105" t="str">
            <v>LETICIA</v>
          </cell>
          <cell r="H1105" t="str">
            <v>860002964</v>
          </cell>
          <cell r="I1105" t="str">
            <v>BANCO DE BOGOTA S. A.</v>
          </cell>
          <cell r="J1105" t="str">
            <v>CRR</v>
          </cell>
          <cell r="K1105" t="str">
            <v>407030824</v>
          </cell>
          <cell r="M1105">
            <v>136924496</v>
          </cell>
        </row>
        <row r="1106">
          <cell r="F1106">
            <v>800103161</v>
          </cell>
          <cell r="G1106" t="str">
            <v>PUERTONARIÑO</v>
          </cell>
          <cell r="H1106" t="str">
            <v>860002964</v>
          </cell>
          <cell r="I1106" t="str">
            <v>BANCO DE BOGOTA S. A.</v>
          </cell>
          <cell r="J1106" t="str">
            <v>CRR</v>
          </cell>
          <cell r="K1106" t="str">
            <v>407030907</v>
          </cell>
          <cell r="M1106">
            <v>29078421</v>
          </cell>
        </row>
        <row r="1107">
          <cell r="F1107">
            <v>892099105</v>
          </cell>
          <cell r="G1107" t="str">
            <v>INIRIDA</v>
          </cell>
          <cell r="H1107" t="str">
            <v>800037800</v>
          </cell>
          <cell r="I1107" t="str">
            <v>AGRARIO DE COLOMBIA S.A.</v>
          </cell>
          <cell r="J1107" t="str">
            <v>AHR</v>
          </cell>
          <cell r="K1107" t="str">
            <v>477033000171</v>
          </cell>
          <cell r="M1107">
            <v>142114141</v>
          </cell>
        </row>
        <row r="1108">
          <cell r="F1108">
            <v>901362662</v>
          </cell>
          <cell r="G1108" t="str">
            <v>BARRANCOMINAS</v>
          </cell>
          <cell r="H1108" t="str">
            <v>800037800</v>
          </cell>
          <cell r="I1108" t="str">
            <v>AGRARIO DE COLOMBIA S.A.</v>
          </cell>
          <cell r="J1108" t="str">
            <v>AHR</v>
          </cell>
          <cell r="K1108" t="str">
            <v>477033007631</v>
          </cell>
          <cell r="M1108">
            <v>76456200</v>
          </cell>
        </row>
        <row r="1109">
          <cell r="F1109">
            <v>800103180</v>
          </cell>
          <cell r="G1109" t="str">
            <v>SAN JOSE DEL GUAVIARE</v>
          </cell>
          <cell r="H1109" t="str">
            <v>860007738</v>
          </cell>
          <cell r="I1109" t="str">
            <v>BANCO POPULAR S. A.</v>
          </cell>
          <cell r="J1109" t="str">
            <v>CRR</v>
          </cell>
          <cell r="K1109" t="str">
            <v>110054022967</v>
          </cell>
          <cell r="M1109">
            <v>135148715</v>
          </cell>
        </row>
        <row r="1110">
          <cell r="F1110">
            <v>800191431</v>
          </cell>
          <cell r="G1110" t="str">
            <v>CALAMAR</v>
          </cell>
          <cell r="H1110" t="str">
            <v>860007738</v>
          </cell>
          <cell r="I1110" t="str">
            <v>BANCO POPULAR S. A.</v>
          </cell>
          <cell r="J1110" t="str">
            <v>CRR</v>
          </cell>
          <cell r="K1110" t="str">
            <v>054023056</v>
          </cell>
          <cell r="M1110">
            <v>30829414</v>
          </cell>
        </row>
        <row r="1111">
          <cell r="F1111">
            <v>800191427</v>
          </cell>
          <cell r="G1111" t="str">
            <v>EL RETORNO</v>
          </cell>
          <cell r="H1111" t="str">
            <v>800037800</v>
          </cell>
          <cell r="I1111" t="str">
            <v>AGRARIO DE COLOMBIA S.A.</v>
          </cell>
          <cell r="J1111" t="str">
            <v>AHR</v>
          </cell>
          <cell r="K1111" t="str">
            <v>483033006242</v>
          </cell>
          <cell r="M1111">
            <v>31037254</v>
          </cell>
        </row>
        <row r="1112">
          <cell r="F1112">
            <v>800103198</v>
          </cell>
          <cell r="G1112" t="str">
            <v>MIRAFLORES</v>
          </cell>
          <cell r="H1112" t="str">
            <v>860007738</v>
          </cell>
          <cell r="I1112" t="str">
            <v>BANCO POPULAR S. A.</v>
          </cell>
          <cell r="J1112" t="str">
            <v>CRR</v>
          </cell>
          <cell r="K1112" t="str">
            <v>110410021315</v>
          </cell>
          <cell r="M1112">
            <v>9088958</v>
          </cell>
        </row>
        <row r="1113">
          <cell r="F1113">
            <v>892099233</v>
          </cell>
          <cell r="G1113" t="str">
            <v>MITU</v>
          </cell>
          <cell r="H1113" t="str">
            <v>800037800</v>
          </cell>
          <cell r="I1113" t="str">
            <v>AGRARIO DE COLOMBIA S.A.</v>
          </cell>
          <cell r="J1113" t="str">
            <v>AHR</v>
          </cell>
          <cell r="K1113" t="str">
            <v>484203005641</v>
          </cell>
          <cell r="M1113">
            <v>151201021</v>
          </cell>
        </row>
        <row r="1114">
          <cell r="F1114">
            <v>832000605</v>
          </cell>
          <cell r="G1114" t="str">
            <v>CARURU</v>
          </cell>
          <cell r="H1114" t="str">
            <v>860003020</v>
          </cell>
          <cell r="I1114" t="str">
            <v>BANCO BBVA S.A.</v>
          </cell>
          <cell r="J1114" t="str">
            <v>CRR</v>
          </cell>
          <cell r="K1114" t="str">
            <v>489003772</v>
          </cell>
          <cell r="M1114">
            <v>9558400</v>
          </cell>
        </row>
        <row r="1115">
          <cell r="F1115">
            <v>832000219</v>
          </cell>
          <cell r="G1115" t="str">
            <v>TARAIRA</v>
          </cell>
          <cell r="H1115" t="str">
            <v>800037800</v>
          </cell>
          <cell r="I1115" t="str">
            <v>AGRARIO DE COLOMBIA S.A.</v>
          </cell>
          <cell r="J1115" t="str">
            <v>AHR</v>
          </cell>
          <cell r="K1115" t="str">
            <v>484203005951</v>
          </cell>
          <cell r="M1115">
            <v>3781632</v>
          </cell>
        </row>
        <row r="1116">
          <cell r="F1116">
            <v>892099305</v>
          </cell>
          <cell r="G1116" t="str">
            <v>PUERTO CARREÑO</v>
          </cell>
          <cell r="H1116" t="str">
            <v>860003020</v>
          </cell>
          <cell r="I1116" t="str">
            <v>BANCO BBVA S.A.</v>
          </cell>
          <cell r="J1116" t="str">
            <v>CRR</v>
          </cell>
          <cell r="K1116" t="str">
            <v>735003667</v>
          </cell>
          <cell r="M1116">
            <v>104132607</v>
          </cell>
        </row>
        <row r="1117">
          <cell r="F1117">
            <v>800103308</v>
          </cell>
          <cell r="G1117" t="str">
            <v>LA PRIMAVERA</v>
          </cell>
          <cell r="H1117" t="str">
            <v>800037800</v>
          </cell>
          <cell r="I1117" t="str">
            <v>AGRARIO DE COLOMBIA S.A.</v>
          </cell>
          <cell r="J1117" t="str">
            <v>AHR</v>
          </cell>
          <cell r="K1117" t="str">
            <v>485103001637</v>
          </cell>
          <cell r="M1117">
            <v>38329468</v>
          </cell>
        </row>
        <row r="1118">
          <cell r="F1118">
            <v>800103318</v>
          </cell>
          <cell r="G1118" t="str">
            <v>SANTA ROSALIA</v>
          </cell>
          <cell r="H1118" t="str">
            <v>890903938</v>
          </cell>
          <cell r="I1118" t="str">
            <v>BANCOLOMBIA S.A.</v>
          </cell>
          <cell r="J1118" t="str">
            <v>AHR</v>
          </cell>
          <cell r="K1118" t="str">
            <v>84196054951</v>
          </cell>
          <cell r="M1118">
            <v>12507139</v>
          </cell>
        </row>
        <row r="1119">
          <cell r="F1119">
            <v>842000017</v>
          </cell>
          <cell r="G1119" t="str">
            <v>CUMARIBO</v>
          </cell>
          <cell r="H1119" t="str">
            <v>860003020</v>
          </cell>
          <cell r="I1119" t="str">
            <v>BANCO BBVA S.A.</v>
          </cell>
          <cell r="J1119" t="str">
            <v>CRR</v>
          </cell>
          <cell r="K1119" t="str">
            <v>0735590100003774</v>
          </cell>
          <cell r="M1119">
            <v>371356368</v>
          </cell>
        </row>
        <row r="1120">
          <cell r="F1120">
            <v>899999336</v>
          </cell>
          <cell r="G1120" t="str">
            <v>ANM AMAZONAS</v>
          </cell>
          <cell r="H1120" t="str">
            <v>860003020</v>
          </cell>
          <cell r="I1120" t="str">
            <v>BANCO BBVA S.A.</v>
          </cell>
          <cell r="J1120" t="str">
            <v>AHR</v>
          </cell>
          <cell r="K1120" t="str">
            <v>0506000200287663</v>
          </cell>
          <cell r="M1120">
            <v>66355847</v>
          </cell>
        </row>
        <row r="1121">
          <cell r="F1121">
            <v>892099149</v>
          </cell>
          <cell r="G1121" t="str">
            <v>ANM GUAINIA</v>
          </cell>
          <cell r="H1121" t="str">
            <v>890903938</v>
          </cell>
          <cell r="I1121" t="str">
            <v>BANCOLOMBIA S.A.</v>
          </cell>
          <cell r="J1121" t="str">
            <v>AHR</v>
          </cell>
          <cell r="K1121" t="str">
            <v>76384080258</v>
          </cell>
          <cell r="M1121">
            <v>64226999</v>
          </cell>
        </row>
        <row r="1122">
          <cell r="F1122">
            <v>845000021</v>
          </cell>
          <cell r="G1122" t="str">
            <v>ANM VAUPÉS</v>
          </cell>
          <cell r="H1122" t="str">
            <v>800037800</v>
          </cell>
          <cell r="I1122" t="str">
            <v>AGRARIO DE COLOMBIA S.A.</v>
          </cell>
          <cell r="J1122" t="str">
            <v>AHR</v>
          </cell>
          <cell r="K1122" t="str">
            <v>484203005404</v>
          </cell>
          <cell r="M1122">
            <v>40408411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AE2CA-D647-4BF1-9784-252E61D134D5}" name="Tabla1" displayName="Tabla1" ref="A21:N33" totalsRowShown="0" headerRowDxfId="27" dataDxfId="25" headerRowBorderDxfId="26" tableBorderDxfId="24" totalsRowBorderDxfId="23" headerRowCellStyle="Moneda" dataCellStyle="Moneda">
  <tableColumns count="14">
    <tableColumn id="1" xr3:uid="{7CB99590-A614-4EAD-A948-620A5A72234D}" name="CONCEPTO" dataDxfId="22"/>
    <tableColumn id="2" xr3:uid="{3AFCA3E4-1203-45EC-A1DF-180238D806C7}" name="GIROS ENERO" dataDxfId="21" dataCellStyle="Moneda"/>
    <tableColumn id="3" xr3:uid="{6A8FBD95-89D0-4951-901B-B8E8DB6E4894}" name="GIROS FEBRERO" dataDxfId="20" dataCellStyle="Moneda"/>
    <tableColumn id="4" xr3:uid="{F6C5B3F7-6E8B-4B87-B168-77C74A51B6D4}" name="GIROS  MARZO" dataDxfId="19" dataCellStyle="Moneda"/>
    <tableColumn id="5" xr3:uid="{6E1B2E0F-1CF1-4391-A779-DC07E3349C3E}" name="GIROS ABRIL " dataDxfId="18" dataCellStyle="Moneda"/>
    <tableColumn id="6" xr3:uid="{CE0D5D0F-F6E4-44E7-BD91-E3CAFB8657DA}" name="GIROS MAYO" dataDxfId="17" dataCellStyle="Moneda"/>
    <tableColumn id="7" xr3:uid="{1DE7DC9E-E4FE-4025-943C-DF80F9262AF7}" name="GIROS JUNIO " dataDxfId="16" dataCellStyle="Moneda"/>
    <tableColumn id="8" xr3:uid="{47DB74EB-85D2-47BF-AB75-398C9B99635B}" name="GIROS JULIO" dataDxfId="15" dataCellStyle="Moneda"/>
    <tableColumn id="9" xr3:uid="{B1EDB85F-3599-42DB-A19D-4B6469FEE049}" name="GIROS AGOSTO" dataDxfId="14" dataCellStyle="Moneda"/>
    <tableColumn id="10" xr3:uid="{5A53E570-D259-4F12-B698-5E78412A1FD2}" name="GIROS SEPTIEMBRE" dataDxfId="13" dataCellStyle="Moneda"/>
    <tableColumn id="11" xr3:uid="{7E9D7FBD-D045-4297-A99F-5E558C4A9AB4}" name="GIROS OCTUBRE" dataDxfId="12" dataCellStyle="Moneda"/>
    <tableColumn id="12" xr3:uid="{D4B6B13A-12D9-41A1-83F2-745706B1F17F}" name="GIROS NOVIEMBRE" dataDxfId="11" dataCellStyle="Moneda"/>
    <tableColumn id="13" xr3:uid="{D44BD01C-B124-421C-A81C-B72999FB4A66}" name="GIROS DICIEMBRE" dataDxfId="10" dataCellStyle="Moneda"/>
    <tableColumn id="14" xr3:uid="{33B5A185-860C-4F26-9975-46881F2A504D}" name="TOTAL GIRADO  SGP " dataDxfId="9" dataCellStyle="Moneda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CCE29-05EB-4C15-A239-53668C84C904}" name="Tabla2" displayName="Tabla2" ref="A14:D17" totalsRowShown="0" headerRowDxfId="8" dataDxfId="6" headerRowBorderDxfId="7" tableBorderDxfId="5" totalsRowBorderDxfId="4" headerRowCellStyle="Moneda">
  <tableColumns count="4">
    <tableColumn id="1" xr3:uid="{B1D88CB8-1902-4CF1-8B75-D5FCEFFD01D7}" name="CONCEPTO" dataDxfId="3"/>
    <tableColumn id="2" xr3:uid="{ECD6F5B7-B83A-4397-BDBB-390F274C98B2}" name="SALDO X PAGAR 240318 SGP VIGENCIA ANTERIOR" dataDxfId="2"/>
    <tableColumn id="3" xr3:uid="{3DCBD838-2AF1-41FD-99A2-D0E4AA2294B2}" name="SALDO CUENTA GASTO 540818 " dataDxfId="1"/>
    <tableColumn id="4" xr3:uid="{F942D542-BED2-4BE0-A417-FE21A0EF3EF7}" name="SALDO CUENTA X PAGAR 240318 SGP VIGENCIA ACTUAL 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D9E5-5D6F-4523-B92C-2527400F9F97}">
  <dimension ref="A1:AI1152"/>
  <sheetViews>
    <sheetView topLeftCell="N1" workbookViewId="0">
      <selection activeCell="R18" sqref="R18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28.5703125" style="19" customWidth="1"/>
    <col min="32" max="32" width="26.85546875" style="167" customWidth="1"/>
    <col min="33" max="33" width="20.7109375" style="19" customWidth="1"/>
    <col min="34" max="34" width="22.5703125" style="167" customWidth="1"/>
    <col min="35" max="35" width="19.28515625" style="19" customWidth="1"/>
    <col min="36" max="16384" width="11.42578125" style="19"/>
  </cols>
  <sheetData>
    <row r="1" spans="1:35" s="15" customFormat="1" x14ac:dyDescent="0.25">
      <c r="A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F1" s="166"/>
      <c r="AH1" s="166"/>
    </row>
    <row r="2" spans="1:35" s="15" customFormat="1" x14ac:dyDescent="0.25">
      <c r="A2" s="14"/>
      <c r="B2" s="1" t="s">
        <v>0</v>
      </c>
      <c r="C2" s="1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66"/>
      <c r="AH2" s="166"/>
    </row>
    <row r="3" spans="1:35" s="15" customFormat="1" x14ac:dyDescent="0.25">
      <c r="A3" s="14"/>
      <c r="B3" s="2" t="s">
        <v>1</v>
      </c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F3" s="166"/>
      <c r="AH3" s="166"/>
    </row>
    <row r="4" spans="1:35" s="15" customFormat="1" x14ac:dyDescent="0.25">
      <c r="A4" s="14"/>
      <c r="B4" s="2" t="s">
        <v>2</v>
      </c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F4" s="166"/>
      <c r="AH4" s="166"/>
    </row>
    <row r="5" spans="1:35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F5" s="166"/>
      <c r="AH5" s="166"/>
    </row>
    <row r="6" spans="1:35" s="15" customFormat="1" ht="33" customHeight="1" thickBot="1" x14ac:dyDescent="0.3">
      <c r="A6" s="14"/>
      <c r="B6" s="14"/>
      <c r="C6" s="14"/>
      <c r="D6" s="14" t="s">
        <v>59</v>
      </c>
      <c r="E6" s="14"/>
      <c r="F6" s="175" t="s">
        <v>60</v>
      </c>
      <c r="G6" s="176"/>
      <c r="H6" s="176"/>
      <c r="I6" s="176"/>
      <c r="J6" s="176"/>
      <c r="K6" s="176"/>
      <c r="L6" s="176"/>
      <c r="M6" s="176"/>
      <c r="N6" s="176"/>
      <c r="O6" s="176"/>
      <c r="P6" s="177"/>
      <c r="Q6" s="16"/>
      <c r="R6" s="2"/>
      <c r="S6" s="2" t="s">
        <v>3</v>
      </c>
      <c r="T6" s="178" t="s">
        <v>1421</v>
      </c>
      <c r="U6" s="179"/>
      <c r="V6" s="14"/>
      <c r="W6" s="14"/>
      <c r="X6" s="14"/>
      <c r="Y6" s="14"/>
      <c r="Z6" s="14"/>
      <c r="AA6" s="14"/>
      <c r="AB6" s="14"/>
      <c r="AC6" s="14"/>
      <c r="AD6" s="14"/>
      <c r="AF6" s="166"/>
      <c r="AH6" s="166"/>
    </row>
    <row r="7" spans="1:35" s="15" customFormat="1" ht="15.75" thickBot="1" x14ac:dyDescent="0.3">
      <c r="A7" s="14"/>
      <c r="B7" s="14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4"/>
      <c r="W7" s="14"/>
      <c r="X7" s="14"/>
      <c r="Y7" s="14"/>
      <c r="Z7" s="14"/>
      <c r="AA7" s="14"/>
      <c r="AB7" s="14"/>
      <c r="AC7" s="14"/>
      <c r="AD7" s="14"/>
      <c r="AF7" s="166"/>
      <c r="AH7" s="166"/>
    </row>
    <row r="8" spans="1:35" s="15" customFormat="1" ht="15.75" thickBot="1" x14ac:dyDescent="0.3">
      <c r="A8" s="14"/>
      <c r="B8" s="14"/>
      <c r="C8" s="14"/>
      <c r="D8" s="17" t="s">
        <v>62</v>
      </c>
      <c r="E8" s="17"/>
      <c r="F8" s="180" t="s">
        <v>63</v>
      </c>
      <c r="G8" s="181"/>
      <c r="H8" s="181"/>
      <c r="I8" s="181"/>
      <c r="J8" s="181"/>
      <c r="K8" s="181"/>
      <c r="L8" s="181"/>
      <c r="M8" s="181"/>
      <c r="N8" s="181"/>
      <c r="O8" s="181"/>
      <c r="P8" s="182"/>
      <c r="Q8" s="18"/>
      <c r="R8" s="2"/>
      <c r="S8" s="2"/>
      <c r="T8" s="2"/>
      <c r="U8" s="2"/>
      <c r="V8" s="14"/>
      <c r="W8" s="14"/>
      <c r="X8" s="14"/>
      <c r="Y8" s="14"/>
      <c r="Z8" s="14"/>
      <c r="AA8" s="14"/>
      <c r="AB8" s="14"/>
      <c r="AC8" s="14"/>
      <c r="AD8" s="14"/>
      <c r="AF8" s="166"/>
      <c r="AH8" s="166"/>
    </row>
    <row r="9" spans="1:35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5" ht="45" x14ac:dyDescent="0.25">
      <c r="A11" s="183" t="s">
        <v>64</v>
      </c>
      <c r="B11" s="185" t="s">
        <v>65</v>
      </c>
      <c r="C11" s="21" t="s">
        <v>1277</v>
      </c>
      <c r="D11" s="185" t="s">
        <v>66</v>
      </c>
      <c r="E11" s="21" t="s">
        <v>1270</v>
      </c>
      <c r="F11" s="187" t="s">
        <v>67</v>
      </c>
      <c r="G11" s="22" t="s">
        <v>1267</v>
      </c>
      <c r="H11" s="22" t="s">
        <v>1268</v>
      </c>
      <c r="I11" s="22" t="s">
        <v>1397</v>
      </c>
      <c r="J11" s="22" t="s">
        <v>1398</v>
      </c>
      <c r="K11" s="22" t="s">
        <v>1410</v>
      </c>
      <c r="L11" s="22" t="s">
        <v>73</v>
      </c>
      <c r="M11" s="22" t="s">
        <v>74</v>
      </c>
      <c r="N11" s="22" t="s">
        <v>75</v>
      </c>
      <c r="O11" s="22" t="s">
        <v>76</v>
      </c>
      <c r="P11" s="23" t="s">
        <v>1417</v>
      </c>
      <c r="Q11" s="24" t="s">
        <v>1422</v>
      </c>
      <c r="R11" s="25" t="s">
        <v>79</v>
      </c>
      <c r="S11" s="24" t="s">
        <v>80</v>
      </c>
      <c r="T11" s="24" t="s">
        <v>81</v>
      </c>
      <c r="U11" s="24" t="s">
        <v>1415</v>
      </c>
      <c r="V11" s="24" t="s">
        <v>83</v>
      </c>
      <c r="W11" s="26" t="s">
        <v>84</v>
      </c>
      <c r="X11" s="26" t="s">
        <v>85</v>
      </c>
      <c r="Y11" s="26" t="s">
        <v>86</v>
      </c>
      <c r="Z11" s="26" t="s">
        <v>87</v>
      </c>
      <c r="AA11" s="26" t="s">
        <v>88</v>
      </c>
      <c r="AB11" s="26" t="s">
        <v>1388</v>
      </c>
      <c r="AC11" s="24" t="s">
        <v>1418</v>
      </c>
      <c r="AD11" s="27" t="s">
        <v>1419</v>
      </c>
    </row>
    <row r="12" spans="1:35" ht="30" x14ac:dyDescent="0.25">
      <c r="A12" s="184"/>
      <c r="B12" s="186"/>
      <c r="C12" s="28"/>
      <c r="D12" s="186"/>
      <c r="E12" s="28"/>
      <c r="F12" s="188"/>
      <c r="G12" s="22" t="s">
        <v>91</v>
      </c>
      <c r="H12" s="22" t="s">
        <v>92</v>
      </c>
      <c r="I12" s="22" t="s">
        <v>93</v>
      </c>
      <c r="J12" s="22" t="s">
        <v>94</v>
      </c>
      <c r="K12" s="22" t="s">
        <v>95</v>
      </c>
      <c r="L12" s="22" t="s">
        <v>96</v>
      </c>
      <c r="M12" s="22" t="s">
        <v>97</v>
      </c>
      <c r="N12" s="22" t="s">
        <v>98</v>
      </c>
      <c r="O12" s="22" t="s">
        <v>99</v>
      </c>
      <c r="P12" s="23" t="s">
        <v>100</v>
      </c>
      <c r="Q12" s="24" t="s">
        <v>101</v>
      </c>
      <c r="R12" s="24" t="s">
        <v>102</v>
      </c>
      <c r="S12" s="24" t="s">
        <v>103</v>
      </c>
      <c r="T12" s="26" t="s">
        <v>104</v>
      </c>
      <c r="U12" s="26" t="s">
        <v>105</v>
      </c>
      <c r="V12" s="26" t="s">
        <v>106</v>
      </c>
      <c r="W12" s="26" t="s">
        <v>107</v>
      </c>
      <c r="X12" s="26" t="s">
        <v>108</v>
      </c>
      <c r="Y12" s="26" t="s">
        <v>109</v>
      </c>
      <c r="Z12" s="26" t="s">
        <v>110</v>
      </c>
      <c r="AA12" s="26" t="s">
        <v>111</v>
      </c>
      <c r="AB12" s="26" t="s">
        <v>1391</v>
      </c>
      <c r="AC12" s="24" t="s">
        <v>1392</v>
      </c>
      <c r="AD12" s="27" t="s">
        <v>1393</v>
      </c>
    </row>
    <row r="13" spans="1:35" x14ac:dyDescent="0.25">
      <c r="A13" s="29">
        <v>1</v>
      </c>
      <c r="B13" s="30" t="s">
        <v>114</v>
      </c>
      <c r="C13" s="30" t="s">
        <v>1308</v>
      </c>
      <c r="D13" s="31">
        <v>899999336</v>
      </c>
      <c r="E13" s="31">
        <v>119191000</v>
      </c>
      <c r="F13" s="32" t="s">
        <v>115</v>
      </c>
      <c r="G13" s="33">
        <v>117959067371</v>
      </c>
      <c r="H13" s="33">
        <v>0</v>
      </c>
      <c r="I13" s="3">
        <v>796270165</v>
      </c>
      <c r="J13" s="3">
        <v>620367421</v>
      </c>
      <c r="K13" s="3">
        <v>7231384635</v>
      </c>
      <c r="L13" s="3"/>
      <c r="M13" s="3"/>
      <c r="N13" s="3"/>
      <c r="O13" s="3"/>
      <c r="P13" s="34">
        <f>SUM(G13:N13)</f>
        <v>126607089592</v>
      </c>
      <c r="Q13" s="165">
        <v>65688450054</v>
      </c>
      <c r="R13" s="3">
        <v>6539432956</v>
      </c>
      <c r="S13" s="3">
        <v>2343924961</v>
      </c>
      <c r="T13" s="3">
        <v>0</v>
      </c>
      <c r="U13" s="3">
        <v>193021772</v>
      </c>
      <c r="V13" s="3">
        <v>193021771</v>
      </c>
      <c r="W13" s="3">
        <v>66355847</v>
      </c>
      <c r="X13" s="3">
        <v>0</v>
      </c>
      <c r="Y13" s="3">
        <v>757760953</v>
      </c>
      <c r="Z13" s="3">
        <v>254694864</v>
      </c>
      <c r="AA13" s="3">
        <v>180376050</v>
      </c>
      <c r="AB13" s="3"/>
      <c r="AC13" s="36">
        <f t="shared" ref="AC13:AC76" si="0">SUM(R13:AA13)</f>
        <v>10528589174</v>
      </c>
      <c r="AD13" s="37">
        <f>+P13-Q13+AB13-AC13</f>
        <v>50390050364</v>
      </c>
      <c r="AE13" s="144"/>
      <c r="AG13" s="144"/>
      <c r="AI13" s="144"/>
    </row>
    <row r="14" spans="1:35" x14ac:dyDescent="0.25">
      <c r="A14" s="29">
        <v>2</v>
      </c>
      <c r="B14" s="30" t="s">
        <v>116</v>
      </c>
      <c r="C14" s="88" t="s">
        <v>1278</v>
      </c>
      <c r="D14" s="31">
        <v>890900286</v>
      </c>
      <c r="E14" s="31">
        <v>110505000</v>
      </c>
      <c r="F14" s="32" t="s">
        <v>117</v>
      </c>
      <c r="G14" s="33">
        <v>1425966878206</v>
      </c>
      <c r="H14" s="33">
        <v>32122525525</v>
      </c>
      <c r="I14" s="3">
        <v>0</v>
      </c>
      <c r="J14" s="3">
        <v>0</v>
      </c>
      <c r="K14" s="3">
        <v>1009007734827</v>
      </c>
      <c r="L14" s="3"/>
      <c r="M14" s="3"/>
      <c r="N14" s="3"/>
      <c r="O14" s="3"/>
      <c r="P14" s="34">
        <f t="shared" ref="P14:P77" si="1">SUM(G14:N14)</f>
        <v>2467097138558</v>
      </c>
      <c r="Q14" s="165">
        <v>1206770844923</v>
      </c>
      <c r="R14" s="3">
        <v>140538005413</v>
      </c>
      <c r="S14" s="3">
        <v>29432021457</v>
      </c>
      <c r="T14" s="3">
        <v>3212252553</v>
      </c>
      <c r="U14" s="3">
        <v>3835789132</v>
      </c>
      <c r="V14" s="3">
        <v>3835789132</v>
      </c>
      <c r="W14" s="3">
        <v>0</v>
      </c>
      <c r="X14" s="3">
        <v>0</v>
      </c>
      <c r="Y14" s="3">
        <v>34566843113</v>
      </c>
      <c r="Z14" s="3">
        <v>5302262696</v>
      </c>
      <c r="AA14" s="3">
        <v>3755086334</v>
      </c>
      <c r="AB14" s="3"/>
      <c r="AC14" s="36">
        <f t="shared" si="0"/>
        <v>224478049830</v>
      </c>
      <c r="AD14" s="37">
        <f>+P14-Q14-AC14</f>
        <v>1035848243805</v>
      </c>
      <c r="AE14" s="144"/>
      <c r="AG14" s="144"/>
      <c r="AI14" s="144"/>
    </row>
    <row r="15" spans="1:35" x14ac:dyDescent="0.25">
      <c r="A15" s="29">
        <v>3</v>
      </c>
      <c r="B15" s="30" t="s">
        <v>118</v>
      </c>
      <c r="C15" s="30" t="s">
        <v>1304</v>
      </c>
      <c r="D15" s="31">
        <v>800102838</v>
      </c>
      <c r="E15" s="31">
        <v>118181000</v>
      </c>
      <c r="F15" s="32" t="s">
        <v>119</v>
      </c>
      <c r="G15" s="33">
        <v>345099755138</v>
      </c>
      <c r="H15" s="33">
        <v>413039616</v>
      </c>
      <c r="I15" s="3">
        <v>0</v>
      </c>
      <c r="J15" s="3">
        <v>0</v>
      </c>
      <c r="K15" s="3">
        <v>39503186437</v>
      </c>
      <c r="L15" s="3"/>
      <c r="M15" s="3"/>
      <c r="N15" s="3"/>
      <c r="O15" s="3"/>
      <c r="P15" s="34">
        <f t="shared" si="1"/>
        <v>385015981191</v>
      </c>
      <c r="Q15" s="165">
        <v>192323877836</v>
      </c>
      <c r="R15" s="3">
        <v>23919293791</v>
      </c>
      <c r="S15" s="3">
        <v>1778736600</v>
      </c>
      <c r="T15" s="3">
        <v>42744288</v>
      </c>
      <c r="U15" s="3">
        <v>1225409828</v>
      </c>
      <c r="V15" s="3">
        <v>1225409828</v>
      </c>
      <c r="W15" s="3">
        <v>0</v>
      </c>
      <c r="X15" s="3">
        <v>0</v>
      </c>
      <c r="Y15" s="3">
        <v>3947045931</v>
      </c>
      <c r="Z15" s="3">
        <v>1587220356</v>
      </c>
      <c r="AA15" s="3">
        <v>1124076608</v>
      </c>
      <c r="AB15" s="3"/>
      <c r="AC15" s="36">
        <f t="shared" si="0"/>
        <v>34849937230</v>
      </c>
      <c r="AD15" s="37">
        <f t="shared" ref="AD15:AD78" si="2">+P15-Q15+AB15-AC15</f>
        <v>157842166125</v>
      </c>
      <c r="AE15" s="144"/>
      <c r="AG15" s="144"/>
      <c r="AI15" s="144"/>
    </row>
    <row r="16" spans="1:35" x14ac:dyDescent="0.25">
      <c r="A16" s="38">
        <v>4</v>
      </c>
      <c r="B16" s="30" t="s">
        <v>120</v>
      </c>
      <c r="C16" s="30" t="s">
        <v>1279</v>
      </c>
      <c r="D16" s="31">
        <v>890102006</v>
      </c>
      <c r="E16" s="31">
        <v>110808000</v>
      </c>
      <c r="F16" s="32" t="s">
        <v>121</v>
      </c>
      <c r="G16" s="33">
        <v>383238250312</v>
      </c>
      <c r="H16" s="33">
        <v>12474279028</v>
      </c>
      <c r="I16" s="3">
        <v>0</v>
      </c>
      <c r="J16" s="3">
        <v>0</v>
      </c>
      <c r="K16" s="3">
        <v>188135247051</v>
      </c>
      <c r="L16" s="3"/>
      <c r="M16" s="3"/>
      <c r="N16" s="3"/>
      <c r="O16" s="3"/>
      <c r="P16" s="34">
        <f t="shared" si="1"/>
        <v>583847776391</v>
      </c>
      <c r="Q16" s="165">
        <v>296669190690</v>
      </c>
      <c r="R16" s="3">
        <v>35455424277</v>
      </c>
      <c r="S16" s="3">
        <v>563771637</v>
      </c>
      <c r="T16" s="3">
        <v>1247427903</v>
      </c>
      <c r="U16" s="3">
        <v>1240921637</v>
      </c>
      <c r="V16" s="3">
        <v>1240921636</v>
      </c>
      <c r="W16" s="3">
        <v>0</v>
      </c>
      <c r="X16" s="3">
        <v>0</v>
      </c>
      <c r="Y16" s="3">
        <v>2749328681</v>
      </c>
      <c r="Z16" s="3">
        <v>1654938454</v>
      </c>
      <c r="AA16" s="3">
        <v>1172034871</v>
      </c>
      <c r="AB16" s="3"/>
      <c r="AC16" s="36">
        <f t="shared" si="0"/>
        <v>45324769096</v>
      </c>
      <c r="AD16" s="37">
        <f t="shared" si="2"/>
        <v>241853816605</v>
      </c>
      <c r="AE16" s="144"/>
      <c r="AG16" s="144"/>
      <c r="AI16" s="144"/>
    </row>
    <row r="17" spans="1:35" x14ac:dyDescent="0.25">
      <c r="A17" s="29">
        <v>5</v>
      </c>
      <c r="B17" s="30" t="s">
        <v>122</v>
      </c>
      <c r="C17" s="30" t="s">
        <v>1280</v>
      </c>
      <c r="D17" s="31">
        <v>890480059</v>
      </c>
      <c r="E17" s="31">
        <v>111313000</v>
      </c>
      <c r="F17" s="32" t="s">
        <v>123</v>
      </c>
      <c r="G17" s="33">
        <v>873747229967</v>
      </c>
      <c r="H17" s="33">
        <v>9893940338</v>
      </c>
      <c r="I17" s="3">
        <v>0</v>
      </c>
      <c r="J17" s="3">
        <v>0</v>
      </c>
      <c r="K17" s="3">
        <v>385564768822</v>
      </c>
      <c r="L17" s="3"/>
      <c r="M17" s="3"/>
      <c r="N17" s="3"/>
      <c r="O17" s="3"/>
      <c r="P17" s="34">
        <f t="shared" si="1"/>
        <v>1269205939127</v>
      </c>
      <c r="Q17" s="165">
        <v>638447812195</v>
      </c>
      <c r="R17" s="3">
        <v>79281425594</v>
      </c>
      <c r="S17" s="3">
        <v>8655618719</v>
      </c>
      <c r="T17" s="3">
        <v>989394034</v>
      </c>
      <c r="U17" s="3">
        <v>2072239670</v>
      </c>
      <c r="V17" s="3">
        <v>2072239670</v>
      </c>
      <c r="W17" s="3">
        <v>0</v>
      </c>
      <c r="X17" s="3">
        <v>0</v>
      </c>
      <c r="Y17" s="3">
        <v>9122143723</v>
      </c>
      <c r="Z17" s="3">
        <v>2877069680</v>
      </c>
      <c r="AA17" s="3">
        <v>2037553713</v>
      </c>
      <c r="AB17" s="3"/>
      <c r="AC17" s="36">
        <f t="shared" si="0"/>
        <v>107107684803</v>
      </c>
      <c r="AD17" s="37">
        <f t="shared" si="2"/>
        <v>523650442129</v>
      </c>
      <c r="AE17" s="144"/>
      <c r="AG17" s="144"/>
      <c r="AI17" s="144"/>
    </row>
    <row r="18" spans="1:35" x14ac:dyDescent="0.25">
      <c r="A18" s="38">
        <v>6</v>
      </c>
      <c r="B18" s="30" t="s">
        <v>124</v>
      </c>
      <c r="C18" s="30" t="s">
        <v>1281</v>
      </c>
      <c r="D18" s="31">
        <v>891800498</v>
      </c>
      <c r="E18" s="31">
        <v>111515000</v>
      </c>
      <c r="F18" s="32" t="s">
        <v>125</v>
      </c>
      <c r="G18" s="33">
        <v>632093314227</v>
      </c>
      <c r="H18" s="33">
        <v>19907346640</v>
      </c>
      <c r="I18" s="3">
        <v>0</v>
      </c>
      <c r="J18" s="3">
        <v>0</v>
      </c>
      <c r="K18" s="3">
        <v>461891928438</v>
      </c>
      <c r="L18" s="3"/>
      <c r="M18" s="3"/>
      <c r="N18" s="3"/>
      <c r="O18" s="3"/>
      <c r="P18" s="34">
        <f t="shared" si="1"/>
        <v>1113892589305</v>
      </c>
      <c r="Q18" s="165">
        <v>561396496642</v>
      </c>
      <c r="R18" s="3">
        <v>67954442442</v>
      </c>
      <c r="S18" s="3">
        <v>2583584859</v>
      </c>
      <c r="T18" s="3">
        <v>1990734664</v>
      </c>
      <c r="U18" s="3">
        <v>2335855322</v>
      </c>
      <c r="V18" s="3">
        <v>2335855322</v>
      </c>
      <c r="W18" s="3">
        <v>0</v>
      </c>
      <c r="X18" s="3">
        <v>0</v>
      </c>
      <c r="Y18" s="3">
        <v>5395976048</v>
      </c>
      <c r="Z18" s="3">
        <v>3300314120</v>
      </c>
      <c r="AA18" s="3">
        <v>2337297331</v>
      </c>
      <c r="AB18" s="3"/>
      <c r="AC18" s="36">
        <f t="shared" si="0"/>
        <v>88234060108</v>
      </c>
      <c r="AD18" s="37">
        <f t="shared" si="2"/>
        <v>464262032555</v>
      </c>
      <c r="AE18" s="144"/>
      <c r="AG18" s="144"/>
      <c r="AI18" s="144"/>
    </row>
    <row r="19" spans="1:35" x14ac:dyDescent="0.25">
      <c r="A19" s="29">
        <v>7</v>
      </c>
      <c r="B19" s="30" t="s">
        <v>126</v>
      </c>
      <c r="C19" s="30" t="s">
        <v>1282</v>
      </c>
      <c r="D19" s="31">
        <v>890801052</v>
      </c>
      <c r="E19" s="31">
        <v>111717000</v>
      </c>
      <c r="F19" s="32" t="s">
        <v>127</v>
      </c>
      <c r="G19" s="33">
        <v>349026330246</v>
      </c>
      <c r="H19" s="33">
        <v>0</v>
      </c>
      <c r="I19" s="3">
        <v>0</v>
      </c>
      <c r="J19" s="3">
        <v>0</v>
      </c>
      <c r="K19" s="3">
        <v>268134356067</v>
      </c>
      <c r="L19" s="3"/>
      <c r="M19" s="3"/>
      <c r="N19" s="3"/>
      <c r="O19" s="3"/>
      <c r="P19" s="34">
        <f t="shared" si="1"/>
        <v>617160686313</v>
      </c>
      <c r="Q19" s="165">
        <v>309408472353</v>
      </c>
      <c r="R19" s="3">
        <v>36136945188</v>
      </c>
      <c r="S19" s="3">
        <v>8348716652</v>
      </c>
      <c r="T19" s="3">
        <v>0</v>
      </c>
      <c r="U19" s="3">
        <v>969449167</v>
      </c>
      <c r="V19" s="3">
        <v>969449166</v>
      </c>
      <c r="W19" s="3">
        <v>0</v>
      </c>
      <c r="X19" s="3">
        <v>0</v>
      </c>
      <c r="Y19" s="3">
        <v>3714899006</v>
      </c>
      <c r="Z19" s="3">
        <v>1350392987</v>
      </c>
      <c r="AA19" s="3">
        <v>956354399</v>
      </c>
      <c r="AB19" s="3"/>
      <c r="AC19" s="36">
        <f t="shared" si="0"/>
        <v>52446206565</v>
      </c>
      <c r="AD19" s="37">
        <f t="shared" si="2"/>
        <v>255306007395</v>
      </c>
      <c r="AE19" s="144"/>
      <c r="AG19" s="144"/>
      <c r="AI19" s="144"/>
    </row>
    <row r="20" spans="1:35" x14ac:dyDescent="0.25">
      <c r="A20" s="38">
        <v>8</v>
      </c>
      <c r="B20" s="30" t="s">
        <v>128</v>
      </c>
      <c r="C20" s="30" t="s">
        <v>1283</v>
      </c>
      <c r="D20" s="31">
        <v>800091594</v>
      </c>
      <c r="E20" s="31">
        <v>111818000</v>
      </c>
      <c r="F20" s="32" t="s">
        <v>129</v>
      </c>
      <c r="G20" s="33">
        <v>209007160756</v>
      </c>
      <c r="H20" s="33">
        <v>0</v>
      </c>
      <c r="I20" s="3">
        <v>0</v>
      </c>
      <c r="J20" s="3">
        <v>0</v>
      </c>
      <c r="K20" s="3">
        <v>181933523389</v>
      </c>
      <c r="L20" s="3"/>
      <c r="M20" s="3"/>
      <c r="N20" s="3"/>
      <c r="O20" s="3"/>
      <c r="P20" s="34">
        <f t="shared" si="1"/>
        <v>390940684145</v>
      </c>
      <c r="Q20" s="165">
        <v>202358554432</v>
      </c>
      <c r="R20" s="3">
        <v>25963430053</v>
      </c>
      <c r="S20" s="3">
        <v>1102207456</v>
      </c>
      <c r="T20" s="3">
        <v>0</v>
      </c>
      <c r="U20" s="3">
        <v>639708455</v>
      </c>
      <c r="V20" s="3">
        <v>639708454</v>
      </c>
      <c r="W20" s="3">
        <v>0</v>
      </c>
      <c r="X20" s="3">
        <v>0</v>
      </c>
      <c r="Y20" s="3">
        <v>2892552774</v>
      </c>
      <c r="Z20" s="3">
        <v>885306083</v>
      </c>
      <c r="AA20" s="3">
        <v>626977757</v>
      </c>
      <c r="AB20" s="3"/>
      <c r="AC20" s="36">
        <f t="shared" si="0"/>
        <v>32749891032</v>
      </c>
      <c r="AD20" s="37">
        <f t="shared" si="2"/>
        <v>155832238681</v>
      </c>
      <c r="AE20" s="144"/>
      <c r="AG20" s="144"/>
      <c r="AI20" s="144"/>
    </row>
    <row r="21" spans="1:35" x14ac:dyDescent="0.25">
      <c r="A21" s="39">
        <v>9</v>
      </c>
      <c r="B21" s="40" t="s">
        <v>130</v>
      </c>
      <c r="C21" s="40" t="s">
        <v>1284</v>
      </c>
      <c r="D21" s="31">
        <v>892099216</v>
      </c>
      <c r="E21" s="31">
        <v>118585000</v>
      </c>
      <c r="F21" s="32" t="s">
        <v>131</v>
      </c>
      <c r="G21" s="33">
        <v>304997913053</v>
      </c>
      <c r="H21" s="33">
        <v>671751447</v>
      </c>
      <c r="I21" s="3">
        <v>0</v>
      </c>
      <c r="J21" s="3">
        <v>0</v>
      </c>
      <c r="K21" s="3">
        <v>33130930511</v>
      </c>
      <c r="L21" s="3"/>
      <c r="M21" s="3"/>
      <c r="N21" s="3"/>
      <c r="O21" s="3"/>
      <c r="P21" s="34">
        <f t="shared" si="1"/>
        <v>338800595011</v>
      </c>
      <c r="Q21" s="165">
        <v>170841260200</v>
      </c>
      <c r="R21" s="3">
        <v>20715480057</v>
      </c>
      <c r="S21" s="3">
        <v>6997784692</v>
      </c>
      <c r="T21" s="3">
        <v>67826598</v>
      </c>
      <c r="U21" s="3">
        <v>573121543</v>
      </c>
      <c r="V21" s="3">
        <v>573121542</v>
      </c>
      <c r="W21" s="3">
        <v>0</v>
      </c>
      <c r="X21" s="3">
        <v>0</v>
      </c>
      <c r="Y21" s="3">
        <v>2423865081</v>
      </c>
      <c r="Z21" s="3">
        <v>791056417</v>
      </c>
      <c r="AA21" s="3">
        <v>560229720</v>
      </c>
      <c r="AB21" s="3"/>
      <c r="AC21" s="36">
        <f t="shared" si="0"/>
        <v>32702485650</v>
      </c>
      <c r="AD21" s="37">
        <f t="shared" si="2"/>
        <v>135256849161</v>
      </c>
      <c r="AE21" s="144"/>
      <c r="AG21" s="144"/>
      <c r="AI21" s="144"/>
    </row>
    <row r="22" spans="1:35" x14ac:dyDescent="0.25">
      <c r="A22" s="38">
        <v>10</v>
      </c>
      <c r="B22" s="30" t="s">
        <v>132</v>
      </c>
      <c r="C22" s="30" t="s">
        <v>1285</v>
      </c>
      <c r="D22" s="31">
        <v>891580016</v>
      </c>
      <c r="E22" s="31">
        <v>111919000</v>
      </c>
      <c r="F22" s="32" t="s">
        <v>133</v>
      </c>
      <c r="G22" s="33">
        <v>979501836286</v>
      </c>
      <c r="H22" s="33">
        <v>9777216692</v>
      </c>
      <c r="I22" s="3">
        <v>0</v>
      </c>
      <c r="J22" s="3">
        <v>0</v>
      </c>
      <c r="K22" s="3">
        <v>741283228176</v>
      </c>
      <c r="L22" s="3"/>
      <c r="M22" s="3"/>
      <c r="N22" s="3"/>
      <c r="O22" s="3"/>
      <c r="P22" s="34">
        <f t="shared" si="1"/>
        <v>1730562281154</v>
      </c>
      <c r="Q22" s="165">
        <v>879187149090</v>
      </c>
      <c r="R22" s="3">
        <v>92971504226</v>
      </c>
      <c r="S22" s="3">
        <v>34606317469</v>
      </c>
      <c r="T22" s="3">
        <v>979359411</v>
      </c>
      <c r="U22" s="3">
        <v>2384358911</v>
      </c>
      <c r="V22" s="3">
        <v>2384358911</v>
      </c>
      <c r="W22" s="3">
        <v>0</v>
      </c>
      <c r="X22" s="3">
        <v>0</v>
      </c>
      <c r="Y22" s="3">
        <v>8455035319</v>
      </c>
      <c r="Z22" s="3">
        <v>3304640205</v>
      </c>
      <c r="AA22" s="3">
        <v>2340361085</v>
      </c>
      <c r="AB22" s="3"/>
      <c r="AC22" s="36">
        <f t="shared" si="0"/>
        <v>147425935537</v>
      </c>
      <c r="AD22" s="37">
        <f t="shared" si="2"/>
        <v>703949196527</v>
      </c>
      <c r="AE22" s="144"/>
      <c r="AG22" s="144"/>
      <c r="AI22" s="144"/>
    </row>
    <row r="23" spans="1:35" customFormat="1" x14ac:dyDescent="0.25">
      <c r="A23" s="29">
        <v>11</v>
      </c>
      <c r="B23" s="30" t="s">
        <v>134</v>
      </c>
      <c r="C23" s="30" t="s">
        <v>1286</v>
      </c>
      <c r="D23" s="31">
        <v>892399999</v>
      </c>
      <c r="E23" s="31">
        <v>112020000</v>
      </c>
      <c r="F23" s="32" t="s">
        <v>135</v>
      </c>
      <c r="G23" s="43">
        <v>569949845307</v>
      </c>
      <c r="H23" s="43">
        <v>2529537108</v>
      </c>
      <c r="I23" s="44">
        <v>0</v>
      </c>
      <c r="J23" s="44">
        <v>0</v>
      </c>
      <c r="K23" s="44">
        <v>249137474885</v>
      </c>
      <c r="L23" s="44"/>
      <c r="M23" s="44"/>
      <c r="N23" s="44"/>
      <c r="O23" s="44"/>
      <c r="P23" s="34">
        <f t="shared" si="1"/>
        <v>821616857300</v>
      </c>
      <c r="Q23" s="165">
        <v>413882558657</v>
      </c>
      <c r="R23" s="3">
        <v>51198395997</v>
      </c>
      <c r="S23" s="3">
        <v>7388964985</v>
      </c>
      <c r="T23" s="3">
        <v>258953711</v>
      </c>
      <c r="U23" s="3">
        <v>1400741143</v>
      </c>
      <c r="V23" s="3">
        <v>1400741142</v>
      </c>
      <c r="W23" s="3">
        <v>0</v>
      </c>
      <c r="X23" s="3">
        <v>0</v>
      </c>
      <c r="Y23" s="3">
        <v>5963394737</v>
      </c>
      <c r="Z23" s="3">
        <v>1923657768</v>
      </c>
      <c r="AA23" s="3">
        <v>1362343099</v>
      </c>
      <c r="AB23" s="44"/>
      <c r="AC23" s="36">
        <f t="shared" si="0"/>
        <v>70897192582</v>
      </c>
      <c r="AD23" s="37">
        <f t="shared" si="2"/>
        <v>336837106061</v>
      </c>
      <c r="AE23" s="144"/>
      <c r="AF23" s="167"/>
      <c r="AG23" s="83"/>
      <c r="AH23" s="169"/>
      <c r="AI23" s="83"/>
    </row>
    <row r="24" spans="1:35" x14ac:dyDescent="0.25">
      <c r="A24" s="38">
        <v>12</v>
      </c>
      <c r="B24" s="30" t="s">
        <v>136</v>
      </c>
      <c r="C24" s="30" t="s">
        <v>1287</v>
      </c>
      <c r="D24" s="31">
        <v>891680010</v>
      </c>
      <c r="E24" s="31">
        <v>112727000</v>
      </c>
      <c r="F24" s="32" t="s">
        <v>137</v>
      </c>
      <c r="G24" s="33">
        <v>500282553945</v>
      </c>
      <c r="H24" s="33">
        <v>6599703419</v>
      </c>
      <c r="I24" s="3">
        <v>0</v>
      </c>
      <c r="J24" s="3">
        <v>0</v>
      </c>
      <c r="K24" s="3">
        <v>193846628378</v>
      </c>
      <c r="L24" s="3"/>
      <c r="M24" s="3"/>
      <c r="N24" s="3"/>
      <c r="O24" s="3"/>
      <c r="P24" s="34">
        <f t="shared" si="1"/>
        <v>700728885742</v>
      </c>
      <c r="Q24" s="165">
        <v>347332347479</v>
      </c>
      <c r="R24" s="3">
        <v>31326128884</v>
      </c>
      <c r="S24" s="3">
        <v>22667180711</v>
      </c>
      <c r="T24" s="3">
        <v>659970342</v>
      </c>
      <c r="U24" s="3">
        <v>832700305</v>
      </c>
      <c r="V24" s="3">
        <v>832700305</v>
      </c>
      <c r="W24" s="3">
        <v>0</v>
      </c>
      <c r="X24" s="3">
        <v>0</v>
      </c>
      <c r="Y24" s="3">
        <v>3692765314</v>
      </c>
      <c r="Z24" s="3">
        <v>1150059255</v>
      </c>
      <c r="AA24" s="3">
        <v>814477146</v>
      </c>
      <c r="AB24" s="3"/>
      <c r="AC24" s="36">
        <f t="shared" si="0"/>
        <v>61975982262</v>
      </c>
      <c r="AD24" s="37">
        <f t="shared" si="2"/>
        <v>291420556001</v>
      </c>
      <c r="AE24" s="144"/>
      <c r="AG24" s="144"/>
      <c r="AI24" s="144"/>
    </row>
    <row r="25" spans="1:35" x14ac:dyDescent="0.25">
      <c r="A25" s="29">
        <v>13</v>
      </c>
      <c r="B25" s="30" t="s">
        <v>138</v>
      </c>
      <c r="C25" s="30" t="s">
        <v>1288</v>
      </c>
      <c r="D25" s="31">
        <v>800103935</v>
      </c>
      <c r="E25" s="31">
        <v>112323000</v>
      </c>
      <c r="F25" s="32" t="s">
        <v>139</v>
      </c>
      <c r="G25" s="33">
        <v>871199492223</v>
      </c>
      <c r="H25" s="33">
        <v>5809992105</v>
      </c>
      <c r="I25" s="3">
        <v>0</v>
      </c>
      <c r="J25" s="3">
        <v>0</v>
      </c>
      <c r="K25" s="3">
        <v>512836667399</v>
      </c>
      <c r="L25" s="3"/>
      <c r="M25" s="3"/>
      <c r="N25" s="3"/>
      <c r="O25" s="3"/>
      <c r="P25" s="34">
        <f t="shared" si="1"/>
        <v>1389846151727</v>
      </c>
      <c r="Q25" s="165">
        <v>691716017565</v>
      </c>
      <c r="R25" s="3">
        <v>89615048400</v>
      </c>
      <c r="S25" s="3">
        <v>3760067190</v>
      </c>
      <c r="T25" s="3">
        <v>586408999</v>
      </c>
      <c r="U25" s="3">
        <v>2590400512</v>
      </c>
      <c r="V25" s="3">
        <v>2590400512</v>
      </c>
      <c r="W25" s="3">
        <v>0</v>
      </c>
      <c r="X25" s="3">
        <v>0</v>
      </c>
      <c r="Y25" s="3">
        <v>10764310748</v>
      </c>
      <c r="Z25" s="3">
        <v>3513831908</v>
      </c>
      <c r="AA25" s="3">
        <v>2488511592</v>
      </c>
      <c r="AB25" s="3"/>
      <c r="AC25" s="36">
        <f t="shared" si="0"/>
        <v>115908979861</v>
      </c>
      <c r="AD25" s="37">
        <f t="shared" si="2"/>
        <v>582221154301</v>
      </c>
      <c r="AE25" s="144"/>
      <c r="AG25" s="144"/>
      <c r="AI25" s="144"/>
    </row>
    <row r="26" spans="1:35" x14ac:dyDescent="0.25">
      <c r="A26" s="38">
        <v>14</v>
      </c>
      <c r="B26" s="30" t="s">
        <v>140</v>
      </c>
      <c r="C26" s="30" t="s">
        <v>1289</v>
      </c>
      <c r="D26" s="31">
        <v>899999114</v>
      </c>
      <c r="E26" s="31">
        <v>112525000</v>
      </c>
      <c r="F26" s="32" t="s">
        <v>141</v>
      </c>
      <c r="G26" s="33">
        <v>795386893835</v>
      </c>
      <c r="H26" s="33">
        <v>38299742284</v>
      </c>
      <c r="I26" s="3">
        <v>0</v>
      </c>
      <c r="J26" s="3">
        <v>0</v>
      </c>
      <c r="K26" s="3">
        <v>644361705962</v>
      </c>
      <c r="L26" s="3"/>
      <c r="M26" s="3"/>
      <c r="N26" s="3"/>
      <c r="O26" s="3"/>
      <c r="P26" s="34">
        <f t="shared" si="1"/>
        <v>1478048342081</v>
      </c>
      <c r="Q26" s="165">
        <v>785331432779</v>
      </c>
      <c r="R26" s="3">
        <v>93360425388</v>
      </c>
      <c r="S26" s="3">
        <v>89161701</v>
      </c>
      <c r="T26" s="3">
        <v>3853964852</v>
      </c>
      <c r="U26" s="3">
        <v>2361926408</v>
      </c>
      <c r="V26" s="3">
        <v>2361926407</v>
      </c>
      <c r="W26" s="3">
        <v>0</v>
      </c>
      <c r="X26" s="3">
        <v>0</v>
      </c>
      <c r="Y26" s="3">
        <v>12416534823</v>
      </c>
      <c r="Z26" s="3">
        <v>2256467011</v>
      </c>
      <c r="AA26" s="3">
        <v>1598040106</v>
      </c>
      <c r="AB26" s="3"/>
      <c r="AC26" s="36">
        <f t="shared" si="0"/>
        <v>118298446696</v>
      </c>
      <c r="AD26" s="37">
        <f t="shared" si="2"/>
        <v>574418462606</v>
      </c>
      <c r="AE26" s="144"/>
      <c r="AG26" s="144"/>
      <c r="AI26" s="144"/>
    </row>
    <row r="27" spans="1:35" x14ac:dyDescent="0.25">
      <c r="A27" s="29">
        <v>15</v>
      </c>
      <c r="B27" s="30" t="s">
        <v>142</v>
      </c>
      <c r="C27" s="30" t="s">
        <v>1290</v>
      </c>
      <c r="D27" s="31">
        <v>892099149</v>
      </c>
      <c r="E27" s="31">
        <v>119494000</v>
      </c>
      <c r="F27" s="32" t="s">
        <v>143</v>
      </c>
      <c r="G27" s="33">
        <v>99788088031</v>
      </c>
      <c r="H27" s="33">
        <v>173747895</v>
      </c>
      <c r="I27" s="3">
        <v>770723983</v>
      </c>
      <c r="J27" s="3">
        <v>383308944</v>
      </c>
      <c r="K27" s="3">
        <v>6120494920</v>
      </c>
      <c r="L27" s="3"/>
      <c r="M27" s="3"/>
      <c r="N27" s="3"/>
      <c r="O27" s="3"/>
      <c r="P27" s="34">
        <f t="shared" si="1"/>
        <v>107236363773</v>
      </c>
      <c r="Q27" s="165">
        <v>61183978639</v>
      </c>
      <c r="R27" s="3">
        <v>3785807579</v>
      </c>
      <c r="S27" s="3">
        <v>4982279444</v>
      </c>
      <c r="T27" s="3">
        <v>18033965</v>
      </c>
      <c r="U27" s="3">
        <v>101068834</v>
      </c>
      <c r="V27" s="3">
        <v>101068833</v>
      </c>
      <c r="W27" s="3">
        <v>64226999</v>
      </c>
      <c r="X27" s="3">
        <v>0</v>
      </c>
      <c r="Y27" s="3">
        <v>408436218</v>
      </c>
      <c r="Z27" s="3">
        <v>131017959</v>
      </c>
      <c r="AA27" s="3">
        <v>92787509</v>
      </c>
      <c r="AB27" s="3"/>
      <c r="AC27" s="36">
        <f t="shared" si="0"/>
        <v>9684727340</v>
      </c>
      <c r="AD27" s="37">
        <f t="shared" si="2"/>
        <v>36367657794</v>
      </c>
      <c r="AE27" s="144"/>
      <c r="AG27" s="144"/>
      <c r="AI27" s="144"/>
    </row>
    <row r="28" spans="1:35" x14ac:dyDescent="0.25">
      <c r="A28" s="38">
        <v>16</v>
      </c>
      <c r="B28" s="30" t="s">
        <v>144</v>
      </c>
      <c r="C28" s="30" t="s">
        <v>1291</v>
      </c>
      <c r="D28" s="31">
        <v>800103196</v>
      </c>
      <c r="E28" s="31">
        <v>119595000</v>
      </c>
      <c r="F28" s="32" t="s">
        <v>145</v>
      </c>
      <c r="G28" s="33">
        <v>111151950912</v>
      </c>
      <c r="H28" s="33">
        <v>66705834</v>
      </c>
      <c r="I28" s="3">
        <v>0</v>
      </c>
      <c r="J28" s="3">
        <v>0</v>
      </c>
      <c r="K28" s="3">
        <v>36116829265</v>
      </c>
      <c r="L28" s="3"/>
      <c r="M28" s="3"/>
      <c r="N28" s="3"/>
      <c r="O28" s="3"/>
      <c r="P28" s="34">
        <f t="shared" si="1"/>
        <v>147335486011</v>
      </c>
      <c r="Q28" s="165">
        <v>77757892052</v>
      </c>
      <c r="R28" s="3">
        <v>8155912583</v>
      </c>
      <c r="S28" s="3">
        <v>1952915852</v>
      </c>
      <c r="T28" s="3">
        <v>6929189</v>
      </c>
      <c r="U28" s="3">
        <v>205222607</v>
      </c>
      <c r="V28" s="3">
        <v>205222606</v>
      </c>
      <c r="W28" s="3">
        <v>0</v>
      </c>
      <c r="X28" s="3">
        <v>0</v>
      </c>
      <c r="Y28" s="3">
        <v>911951642</v>
      </c>
      <c r="Z28" s="3">
        <v>279267015</v>
      </c>
      <c r="AA28" s="3">
        <v>197778159</v>
      </c>
      <c r="AB28" s="3"/>
      <c r="AC28" s="36">
        <f t="shared" si="0"/>
        <v>11915199653</v>
      </c>
      <c r="AD28" s="37">
        <f t="shared" si="2"/>
        <v>57662394306</v>
      </c>
      <c r="AE28" s="144"/>
      <c r="AG28" s="144"/>
      <c r="AI28" s="144"/>
    </row>
    <row r="29" spans="1:35" x14ac:dyDescent="0.25">
      <c r="A29" s="29">
        <v>17</v>
      </c>
      <c r="B29" s="30" t="s">
        <v>146</v>
      </c>
      <c r="C29" s="30" t="s">
        <v>1292</v>
      </c>
      <c r="D29" s="31">
        <v>800103913</v>
      </c>
      <c r="E29" s="31">
        <v>114141000</v>
      </c>
      <c r="F29" s="32" t="s">
        <v>147</v>
      </c>
      <c r="G29" s="33">
        <v>481912060029</v>
      </c>
      <c r="H29" s="33">
        <v>5381242681</v>
      </c>
      <c r="I29" s="3">
        <v>0</v>
      </c>
      <c r="J29" s="3">
        <v>0</v>
      </c>
      <c r="K29" s="3">
        <v>350547396007</v>
      </c>
      <c r="L29" s="3"/>
      <c r="M29" s="3"/>
      <c r="N29" s="3"/>
      <c r="O29" s="3"/>
      <c r="P29" s="34">
        <f t="shared" si="1"/>
        <v>837840698717</v>
      </c>
      <c r="Q29" s="165">
        <v>424093583455</v>
      </c>
      <c r="R29" s="3">
        <v>53946739587</v>
      </c>
      <c r="S29" s="3">
        <v>1044577850</v>
      </c>
      <c r="T29" s="3">
        <v>538124268</v>
      </c>
      <c r="U29" s="3">
        <v>1904616700</v>
      </c>
      <c r="V29" s="3">
        <v>1904616699</v>
      </c>
      <c r="W29" s="3">
        <v>0</v>
      </c>
      <c r="X29" s="3">
        <v>0</v>
      </c>
      <c r="Y29" s="3">
        <v>4211134518</v>
      </c>
      <c r="Z29" s="3">
        <v>2545447425</v>
      </c>
      <c r="AA29" s="3">
        <v>1802697336</v>
      </c>
      <c r="AB29" s="3"/>
      <c r="AC29" s="36">
        <f t="shared" si="0"/>
        <v>67897954383</v>
      </c>
      <c r="AD29" s="37">
        <f t="shared" si="2"/>
        <v>345849160879</v>
      </c>
      <c r="AE29" s="144"/>
      <c r="AG29" s="144"/>
      <c r="AI29" s="144"/>
    </row>
    <row r="30" spans="1:35" x14ac:dyDescent="0.25">
      <c r="A30" s="41">
        <v>18</v>
      </c>
      <c r="B30" s="42" t="s">
        <v>148</v>
      </c>
      <c r="C30" s="42" t="s">
        <v>1293</v>
      </c>
      <c r="D30" s="31">
        <v>892115015</v>
      </c>
      <c r="E30" s="31">
        <v>114444000</v>
      </c>
      <c r="F30" s="32" t="s">
        <v>149</v>
      </c>
      <c r="G30" s="33">
        <v>430076750958</v>
      </c>
      <c r="H30" s="33">
        <v>1687258495</v>
      </c>
      <c r="I30" s="3">
        <v>0</v>
      </c>
      <c r="J30" s="3">
        <v>0</v>
      </c>
      <c r="K30" s="3">
        <v>110047518439</v>
      </c>
      <c r="L30" s="3"/>
      <c r="M30" s="3"/>
      <c r="N30" s="3"/>
      <c r="O30" s="3"/>
      <c r="P30" s="34">
        <f t="shared" si="1"/>
        <v>541811527892</v>
      </c>
      <c r="Q30" s="165">
        <v>275445088947</v>
      </c>
      <c r="R30" s="3">
        <v>30357659653</v>
      </c>
      <c r="S30" s="3">
        <v>8170610839</v>
      </c>
      <c r="T30" s="3">
        <v>199974908</v>
      </c>
      <c r="U30" s="3">
        <v>765024487</v>
      </c>
      <c r="V30" s="3">
        <v>765024486</v>
      </c>
      <c r="W30" s="3">
        <v>0</v>
      </c>
      <c r="X30" s="3">
        <v>0</v>
      </c>
      <c r="Y30" s="3">
        <v>3374399294</v>
      </c>
      <c r="Z30" s="3">
        <v>1059262426</v>
      </c>
      <c r="AA30" s="3">
        <v>750174423</v>
      </c>
      <c r="AB30" s="3"/>
      <c r="AC30" s="36">
        <f t="shared" si="0"/>
        <v>45442130516</v>
      </c>
      <c r="AD30" s="37">
        <f t="shared" si="2"/>
        <v>220924308429</v>
      </c>
      <c r="AE30" s="144"/>
      <c r="AG30" s="144"/>
      <c r="AI30" s="144"/>
    </row>
    <row r="31" spans="1:35" x14ac:dyDescent="0.25">
      <c r="A31" s="29">
        <v>19</v>
      </c>
      <c r="B31" s="30" t="s">
        <v>150</v>
      </c>
      <c r="C31" s="30" t="s">
        <v>1294</v>
      </c>
      <c r="D31" s="31">
        <v>800103920</v>
      </c>
      <c r="E31" s="31">
        <v>114747000</v>
      </c>
      <c r="F31" s="32" t="s">
        <v>151</v>
      </c>
      <c r="G31" s="33">
        <v>725855153125</v>
      </c>
      <c r="H31" s="33">
        <v>5378993605</v>
      </c>
      <c r="I31" s="3">
        <v>0</v>
      </c>
      <c r="J31" s="3">
        <v>0</v>
      </c>
      <c r="K31" s="3">
        <v>321142475795</v>
      </c>
      <c r="L31" s="3"/>
      <c r="M31" s="3"/>
      <c r="N31" s="3"/>
      <c r="O31" s="3"/>
      <c r="P31" s="34">
        <f t="shared" si="1"/>
        <v>1052376622525</v>
      </c>
      <c r="Q31" s="165">
        <v>519777471868</v>
      </c>
      <c r="R31" s="3">
        <v>65626142184</v>
      </c>
      <c r="S31" s="3">
        <v>13103218646</v>
      </c>
      <c r="T31" s="3">
        <v>104577360</v>
      </c>
      <c r="U31" s="3">
        <v>1897428240</v>
      </c>
      <c r="V31" s="3">
        <v>1897428239</v>
      </c>
      <c r="W31" s="3">
        <v>0</v>
      </c>
      <c r="X31" s="3">
        <v>0</v>
      </c>
      <c r="Y31" s="3">
        <v>7904324300</v>
      </c>
      <c r="Z31" s="3">
        <v>2591512781</v>
      </c>
      <c r="AA31" s="3">
        <v>1835321029</v>
      </c>
      <c r="AB31" s="163"/>
      <c r="AC31" s="36">
        <f t="shared" si="0"/>
        <v>94959952779</v>
      </c>
      <c r="AD31" s="37">
        <f>+P31-Q31-AB31-AC31+ENERO!Q31</f>
        <v>444178474085</v>
      </c>
      <c r="AE31" s="144"/>
      <c r="AG31" s="144"/>
      <c r="AI31" s="144"/>
    </row>
    <row r="32" spans="1:35" x14ac:dyDescent="0.25">
      <c r="A32" s="38">
        <v>20</v>
      </c>
      <c r="B32" s="30" t="s">
        <v>152</v>
      </c>
      <c r="C32" s="30" t="s">
        <v>1295</v>
      </c>
      <c r="D32" s="31">
        <v>892000148</v>
      </c>
      <c r="E32" s="31">
        <v>115050000</v>
      </c>
      <c r="F32" s="32" t="s">
        <v>153</v>
      </c>
      <c r="G32" s="33">
        <v>348335062751</v>
      </c>
      <c r="H32" s="33">
        <v>2879381033</v>
      </c>
      <c r="I32" s="3">
        <v>0</v>
      </c>
      <c r="J32" s="3">
        <v>0</v>
      </c>
      <c r="K32" s="3">
        <v>188065370741</v>
      </c>
      <c r="L32" s="3"/>
      <c r="M32" s="3"/>
      <c r="N32" s="3"/>
      <c r="O32" s="3"/>
      <c r="P32" s="34">
        <f t="shared" si="1"/>
        <v>539279814525</v>
      </c>
      <c r="Q32" s="165">
        <v>278488921338</v>
      </c>
      <c r="R32" s="3">
        <v>32854198452</v>
      </c>
      <c r="S32" s="3">
        <v>6312760464</v>
      </c>
      <c r="T32" s="3">
        <v>287938103</v>
      </c>
      <c r="U32" s="3">
        <v>1116234351</v>
      </c>
      <c r="V32" s="3">
        <v>1116234350</v>
      </c>
      <c r="W32" s="3">
        <v>0</v>
      </c>
      <c r="X32" s="3">
        <v>0</v>
      </c>
      <c r="Y32" s="3">
        <v>4365902264</v>
      </c>
      <c r="Z32" s="3">
        <v>1457392666</v>
      </c>
      <c r="AA32" s="3">
        <v>1032132053</v>
      </c>
      <c r="AB32" s="3"/>
      <c r="AC32" s="36">
        <f t="shared" si="0"/>
        <v>48542792703</v>
      </c>
      <c r="AD32" s="37">
        <f t="shared" si="2"/>
        <v>212248100484</v>
      </c>
      <c r="AE32" s="144"/>
      <c r="AG32" s="144"/>
      <c r="AI32" s="144"/>
    </row>
    <row r="33" spans="1:35" x14ac:dyDescent="0.25">
      <c r="A33" s="29">
        <v>21</v>
      </c>
      <c r="B33" s="30" t="s">
        <v>154</v>
      </c>
      <c r="C33" s="30" t="s">
        <v>1296</v>
      </c>
      <c r="D33" s="31">
        <v>800103923</v>
      </c>
      <c r="E33" s="31">
        <v>115252000</v>
      </c>
      <c r="F33" s="32" t="s">
        <v>155</v>
      </c>
      <c r="G33" s="33">
        <v>619234293243</v>
      </c>
      <c r="H33" s="33">
        <v>9685468647</v>
      </c>
      <c r="I33" s="3">
        <v>0</v>
      </c>
      <c r="J33" s="3">
        <v>0</v>
      </c>
      <c r="K33" s="3">
        <v>527501573912</v>
      </c>
      <c r="L33" s="3"/>
      <c r="M33" s="3"/>
      <c r="N33" s="3"/>
      <c r="O33" s="3"/>
      <c r="P33" s="34">
        <f t="shared" si="1"/>
        <v>1156421335802</v>
      </c>
      <c r="Q33" s="165">
        <v>603959862113</v>
      </c>
      <c r="R33" s="3">
        <v>75169072259</v>
      </c>
      <c r="S33" s="3">
        <v>3837897001</v>
      </c>
      <c r="T33" s="3">
        <v>1061528218</v>
      </c>
      <c r="U33" s="3">
        <v>1775047979</v>
      </c>
      <c r="V33" s="3">
        <v>1775047979</v>
      </c>
      <c r="W33" s="3">
        <v>0</v>
      </c>
      <c r="X33" s="3">
        <v>0</v>
      </c>
      <c r="Y33" s="3">
        <v>7978475031</v>
      </c>
      <c r="Z33" s="3">
        <v>2460812386</v>
      </c>
      <c r="AA33" s="3">
        <v>1742758421</v>
      </c>
      <c r="AB33" s="3"/>
      <c r="AC33" s="36">
        <f t="shared" si="0"/>
        <v>95800639274</v>
      </c>
      <c r="AD33" s="37">
        <f t="shared" si="2"/>
        <v>456660834415</v>
      </c>
      <c r="AE33" s="144"/>
      <c r="AG33" s="144"/>
      <c r="AI33" s="144"/>
    </row>
    <row r="34" spans="1:35" x14ac:dyDescent="0.25">
      <c r="A34" s="38">
        <v>22</v>
      </c>
      <c r="B34" s="30" t="s">
        <v>156</v>
      </c>
      <c r="C34" s="30" t="s">
        <v>1297</v>
      </c>
      <c r="D34" s="31">
        <v>800103927</v>
      </c>
      <c r="E34" s="31">
        <v>115454000</v>
      </c>
      <c r="F34" s="32" t="s">
        <v>157</v>
      </c>
      <c r="G34" s="33">
        <v>719783741876</v>
      </c>
      <c r="H34" s="33">
        <v>11577794204</v>
      </c>
      <c r="I34" s="3">
        <v>0</v>
      </c>
      <c r="J34" s="3">
        <v>0</v>
      </c>
      <c r="K34" s="3">
        <v>230663570397</v>
      </c>
      <c r="L34" s="3"/>
      <c r="M34" s="3"/>
      <c r="N34" s="3"/>
      <c r="O34" s="3"/>
      <c r="P34" s="34">
        <f t="shared" si="1"/>
        <v>962025106477</v>
      </c>
      <c r="Q34" s="165">
        <v>489736505584</v>
      </c>
      <c r="R34" s="3">
        <v>58116000879</v>
      </c>
      <c r="S34" s="3">
        <v>3816776763</v>
      </c>
      <c r="T34" s="3">
        <v>1157779420</v>
      </c>
      <c r="U34" s="3">
        <v>3054540208</v>
      </c>
      <c r="V34" s="3">
        <v>3054540207</v>
      </c>
      <c r="W34" s="3">
        <v>0</v>
      </c>
      <c r="X34" s="3">
        <v>0</v>
      </c>
      <c r="Y34" s="3">
        <v>10054322887</v>
      </c>
      <c r="Z34" s="3">
        <v>3924414094</v>
      </c>
      <c r="AA34" s="3">
        <v>2779287745</v>
      </c>
      <c r="AB34" s="3"/>
      <c r="AC34" s="36">
        <f t="shared" si="0"/>
        <v>85957662203</v>
      </c>
      <c r="AD34" s="37">
        <f t="shared" si="2"/>
        <v>386330938690</v>
      </c>
      <c r="AE34" s="144"/>
      <c r="AG34" s="144"/>
      <c r="AI34" s="144"/>
    </row>
    <row r="35" spans="1:35" x14ac:dyDescent="0.25">
      <c r="A35" s="45">
        <v>23</v>
      </c>
      <c r="B35" s="42" t="s">
        <v>158</v>
      </c>
      <c r="C35" s="42" t="s">
        <v>1305</v>
      </c>
      <c r="D35" s="31">
        <v>800094164</v>
      </c>
      <c r="E35" s="31">
        <v>118686000</v>
      </c>
      <c r="F35" s="32" t="s">
        <v>159</v>
      </c>
      <c r="G35" s="33">
        <v>397678721214</v>
      </c>
      <c r="H35" s="33">
        <v>1243368838</v>
      </c>
      <c r="I35" s="3">
        <v>0</v>
      </c>
      <c r="J35" s="3">
        <v>0</v>
      </c>
      <c r="K35" s="3">
        <v>144899851748</v>
      </c>
      <c r="L35" s="3"/>
      <c r="M35" s="3"/>
      <c r="N35" s="3"/>
      <c r="O35" s="3"/>
      <c r="P35" s="34">
        <f t="shared" si="1"/>
        <v>543821941800</v>
      </c>
      <c r="Q35" s="165">
        <v>277008586634</v>
      </c>
      <c r="R35" s="3">
        <v>33234625096</v>
      </c>
      <c r="S35" s="3">
        <v>7994132198</v>
      </c>
      <c r="T35" s="3">
        <v>131572655</v>
      </c>
      <c r="U35" s="3">
        <v>1072696145</v>
      </c>
      <c r="V35" s="3">
        <v>1072696144</v>
      </c>
      <c r="W35" s="3">
        <v>0</v>
      </c>
      <c r="X35" s="3">
        <v>0</v>
      </c>
      <c r="Y35" s="3">
        <v>4202177311</v>
      </c>
      <c r="Z35" s="3">
        <v>1436519293</v>
      </c>
      <c r="AA35" s="3">
        <v>1017349437</v>
      </c>
      <c r="AB35" s="3"/>
      <c r="AC35" s="36">
        <f t="shared" si="0"/>
        <v>50161768279</v>
      </c>
      <c r="AD35" s="37">
        <f t="shared" si="2"/>
        <v>216651586887</v>
      </c>
      <c r="AE35" s="144"/>
      <c r="AG35" s="144"/>
      <c r="AI35" s="144"/>
    </row>
    <row r="36" spans="1:35" x14ac:dyDescent="0.25">
      <c r="A36" s="38">
        <v>24</v>
      </c>
      <c r="B36" s="30" t="s">
        <v>160</v>
      </c>
      <c r="C36" s="30" t="s">
        <v>1298</v>
      </c>
      <c r="D36" s="31">
        <v>890001639</v>
      </c>
      <c r="E36" s="31">
        <v>116363000</v>
      </c>
      <c r="F36" s="32" t="s">
        <v>161</v>
      </c>
      <c r="G36" s="33">
        <v>153286087975</v>
      </c>
      <c r="H36" s="33">
        <v>0</v>
      </c>
      <c r="I36" s="3">
        <v>0</v>
      </c>
      <c r="J36" s="3">
        <v>0</v>
      </c>
      <c r="K36" s="3">
        <v>127804152841</v>
      </c>
      <c r="L36" s="3"/>
      <c r="M36" s="3"/>
      <c r="N36" s="3"/>
      <c r="O36" s="3"/>
      <c r="P36" s="34">
        <f t="shared" si="1"/>
        <v>281090240816</v>
      </c>
      <c r="Q36" s="165">
        <v>145190932120</v>
      </c>
      <c r="R36" s="3">
        <v>18082818946</v>
      </c>
      <c r="S36" s="3">
        <v>1659133776</v>
      </c>
      <c r="T36" s="3">
        <v>0</v>
      </c>
      <c r="U36" s="3">
        <v>755019870</v>
      </c>
      <c r="V36" s="3">
        <v>755019870</v>
      </c>
      <c r="W36" s="3">
        <v>0</v>
      </c>
      <c r="X36" s="3">
        <v>0</v>
      </c>
      <c r="Y36" s="3">
        <v>2636781785</v>
      </c>
      <c r="Z36" s="3">
        <v>983590152</v>
      </c>
      <c r="AA36" s="3">
        <v>696582978</v>
      </c>
      <c r="AB36" s="3"/>
      <c r="AC36" s="36">
        <f t="shared" si="0"/>
        <v>25568947377</v>
      </c>
      <c r="AD36" s="37">
        <f t="shared" si="2"/>
        <v>110330361319</v>
      </c>
      <c r="AE36" s="144"/>
      <c r="AG36" s="144"/>
      <c r="AI36" s="144"/>
    </row>
    <row r="37" spans="1:35" x14ac:dyDescent="0.25">
      <c r="A37" s="39">
        <v>25</v>
      </c>
      <c r="B37" s="40" t="s">
        <v>162</v>
      </c>
      <c r="C37" s="40" t="s">
        <v>1299</v>
      </c>
      <c r="D37" s="31">
        <v>891480085</v>
      </c>
      <c r="E37" s="31">
        <v>116666000</v>
      </c>
      <c r="F37" s="32" t="s">
        <v>163</v>
      </c>
      <c r="G37" s="33">
        <v>180215090519</v>
      </c>
      <c r="H37" s="33">
        <v>5398749532</v>
      </c>
      <c r="I37" s="3">
        <v>0</v>
      </c>
      <c r="J37" s="3">
        <v>0</v>
      </c>
      <c r="K37" s="3">
        <v>133516008588</v>
      </c>
      <c r="L37" s="3"/>
      <c r="M37" s="3"/>
      <c r="N37" s="3"/>
      <c r="O37" s="3"/>
      <c r="P37" s="34">
        <f t="shared" si="1"/>
        <v>319129848639</v>
      </c>
      <c r="Q37" s="165">
        <v>160302536667</v>
      </c>
      <c r="R37" s="3">
        <v>20279051226</v>
      </c>
      <c r="S37" s="3">
        <v>1307665335</v>
      </c>
      <c r="T37" s="3">
        <v>539874953</v>
      </c>
      <c r="U37" s="3">
        <v>534692872</v>
      </c>
      <c r="V37" s="3">
        <v>534692871</v>
      </c>
      <c r="W37" s="3">
        <v>0</v>
      </c>
      <c r="X37" s="3">
        <v>0</v>
      </c>
      <c r="Y37" s="3">
        <v>2307753083</v>
      </c>
      <c r="Z37" s="3">
        <v>738088792</v>
      </c>
      <c r="AA37" s="3">
        <v>522717809</v>
      </c>
      <c r="AB37" s="3"/>
      <c r="AC37" s="36">
        <f t="shared" si="0"/>
        <v>26764536941</v>
      </c>
      <c r="AD37" s="37">
        <f t="shared" si="2"/>
        <v>132062775031</v>
      </c>
      <c r="AE37" s="144"/>
      <c r="AG37" s="144"/>
      <c r="AI37" s="144"/>
    </row>
    <row r="38" spans="1:35" x14ac:dyDescent="0.25">
      <c r="A38" s="38">
        <v>26</v>
      </c>
      <c r="B38" s="30" t="s">
        <v>164</v>
      </c>
      <c r="C38" s="30" t="s">
        <v>1400</v>
      </c>
      <c r="D38" s="31">
        <v>892400038</v>
      </c>
      <c r="E38" s="31">
        <v>118888000</v>
      </c>
      <c r="F38" s="32" t="s">
        <v>1307</v>
      </c>
      <c r="G38" s="33">
        <v>50465461246</v>
      </c>
      <c r="H38" s="33">
        <v>946927273</v>
      </c>
      <c r="I38" s="3">
        <v>775743504</v>
      </c>
      <c r="J38" s="3">
        <v>645291954</v>
      </c>
      <c r="K38" s="3">
        <v>0</v>
      </c>
      <c r="L38" s="3"/>
      <c r="M38" s="3"/>
      <c r="N38" s="3"/>
      <c r="O38" s="3"/>
      <c r="P38" s="34">
        <f t="shared" si="1"/>
        <v>52833423977</v>
      </c>
      <c r="Q38" s="165">
        <v>27077373511</v>
      </c>
      <c r="R38" s="3">
        <v>2966677125</v>
      </c>
      <c r="S38" s="3">
        <v>1560218967</v>
      </c>
      <c r="T38" s="3">
        <v>94692727</v>
      </c>
      <c r="U38" s="3">
        <v>136483881</v>
      </c>
      <c r="V38" s="3">
        <v>136483881</v>
      </c>
      <c r="W38" s="3">
        <v>64645292</v>
      </c>
      <c r="X38" s="3">
        <v>0</v>
      </c>
      <c r="Y38" s="3">
        <v>366026428</v>
      </c>
      <c r="Z38" s="3">
        <v>125831618</v>
      </c>
      <c r="AA38" s="3">
        <v>89114519</v>
      </c>
      <c r="AB38" s="3"/>
      <c r="AC38" s="36">
        <f t="shared" si="0"/>
        <v>5540174438</v>
      </c>
      <c r="AD38" s="37">
        <f t="shared" si="2"/>
        <v>20215876028</v>
      </c>
      <c r="AE38" s="144"/>
      <c r="AG38" s="144"/>
      <c r="AI38" s="144"/>
    </row>
    <row r="39" spans="1:35" x14ac:dyDescent="0.25">
      <c r="A39" s="29">
        <v>27</v>
      </c>
      <c r="B39" s="30" t="s">
        <v>166</v>
      </c>
      <c r="C39" s="30" t="s">
        <v>1300</v>
      </c>
      <c r="D39" s="31">
        <v>890201235</v>
      </c>
      <c r="E39" s="31">
        <v>116868000</v>
      </c>
      <c r="F39" s="32" t="s">
        <v>167</v>
      </c>
      <c r="G39" s="33">
        <v>631913078383</v>
      </c>
      <c r="H39" s="33">
        <v>17434044527</v>
      </c>
      <c r="I39" s="3">
        <v>0</v>
      </c>
      <c r="J39" s="3">
        <v>0</v>
      </c>
      <c r="K39" s="3">
        <v>433741533762</v>
      </c>
      <c r="L39" s="3"/>
      <c r="M39" s="3"/>
      <c r="N39" s="3"/>
      <c r="O39" s="3"/>
      <c r="P39" s="34">
        <f t="shared" si="1"/>
        <v>1083088656672</v>
      </c>
      <c r="Q39" s="165">
        <v>544941367277</v>
      </c>
      <c r="R39" s="3">
        <v>69732736056</v>
      </c>
      <c r="S39" s="3">
        <v>401443461</v>
      </c>
      <c r="T39" s="3">
        <v>1743404453</v>
      </c>
      <c r="U39" s="3">
        <v>2314198303</v>
      </c>
      <c r="V39" s="3">
        <v>2314198303</v>
      </c>
      <c r="W39" s="3">
        <v>0</v>
      </c>
      <c r="X39" s="3">
        <v>0</v>
      </c>
      <c r="Y39" s="3">
        <v>8946684223</v>
      </c>
      <c r="Z39" s="3">
        <v>3081302016</v>
      </c>
      <c r="AA39" s="3">
        <v>2182191973</v>
      </c>
      <c r="AB39" s="3"/>
      <c r="AC39" s="36">
        <f t="shared" si="0"/>
        <v>90716158788</v>
      </c>
      <c r="AD39" s="37">
        <f t="shared" si="2"/>
        <v>447431130607</v>
      </c>
      <c r="AE39" s="144"/>
      <c r="AG39" s="144"/>
      <c r="AI39" s="144"/>
    </row>
    <row r="40" spans="1:35" x14ac:dyDescent="0.25">
      <c r="A40" s="38">
        <v>28</v>
      </c>
      <c r="B40" s="30" t="s">
        <v>168</v>
      </c>
      <c r="C40" s="30" t="s">
        <v>1301</v>
      </c>
      <c r="D40" s="31">
        <v>892280021</v>
      </c>
      <c r="E40" s="31">
        <v>117070000</v>
      </c>
      <c r="F40" s="32" t="s">
        <v>169</v>
      </c>
      <c r="G40" s="33">
        <v>570567668529</v>
      </c>
      <c r="H40" s="33">
        <v>0</v>
      </c>
      <c r="I40" s="3">
        <v>0</v>
      </c>
      <c r="J40" s="3">
        <v>0</v>
      </c>
      <c r="K40" s="3">
        <v>289886620280</v>
      </c>
      <c r="L40" s="3"/>
      <c r="M40" s="3"/>
      <c r="N40" s="3"/>
      <c r="O40" s="3"/>
      <c r="P40" s="34">
        <f t="shared" si="1"/>
        <v>860454288809</v>
      </c>
      <c r="Q40" s="165">
        <v>437654146750</v>
      </c>
      <c r="R40" s="3">
        <v>54992884073</v>
      </c>
      <c r="S40" s="3">
        <v>2521843554</v>
      </c>
      <c r="T40" s="3">
        <v>0</v>
      </c>
      <c r="U40" s="3">
        <v>1837363051</v>
      </c>
      <c r="V40" s="3">
        <v>1837363050</v>
      </c>
      <c r="W40" s="3">
        <v>0</v>
      </c>
      <c r="X40" s="3">
        <v>0</v>
      </c>
      <c r="Y40" s="3">
        <v>4363794176</v>
      </c>
      <c r="Z40" s="3">
        <v>2607744684</v>
      </c>
      <c r="AA40" s="3">
        <v>1846816536</v>
      </c>
      <c r="AB40" s="3"/>
      <c r="AC40" s="36">
        <f t="shared" si="0"/>
        <v>70007809124</v>
      </c>
      <c r="AD40" s="37">
        <f t="shared" si="2"/>
        <v>352792332935</v>
      </c>
      <c r="AE40" s="144"/>
      <c r="AG40" s="144"/>
      <c r="AI40" s="144"/>
    </row>
    <row r="41" spans="1:35" x14ac:dyDescent="0.25">
      <c r="A41" s="29">
        <v>29</v>
      </c>
      <c r="B41" s="30" t="s">
        <v>170</v>
      </c>
      <c r="C41" s="30" t="s">
        <v>1302</v>
      </c>
      <c r="D41" s="31">
        <v>800113672</v>
      </c>
      <c r="E41" s="31">
        <v>117373000</v>
      </c>
      <c r="F41" s="32" t="s">
        <v>171</v>
      </c>
      <c r="G41" s="33">
        <v>564040606938</v>
      </c>
      <c r="H41" s="33">
        <v>35369785402</v>
      </c>
      <c r="I41" s="3">
        <v>0</v>
      </c>
      <c r="J41" s="3">
        <v>0</v>
      </c>
      <c r="K41" s="3">
        <v>429134281699</v>
      </c>
      <c r="L41" s="3"/>
      <c r="M41" s="3"/>
      <c r="N41" s="3"/>
      <c r="O41" s="3"/>
      <c r="P41" s="34">
        <f t="shared" si="1"/>
        <v>1028544674039</v>
      </c>
      <c r="Q41" s="165">
        <v>537289225431</v>
      </c>
      <c r="R41" s="3">
        <v>64136703355</v>
      </c>
      <c r="S41" s="3">
        <v>3930616489</v>
      </c>
      <c r="T41" s="3">
        <v>3536978540</v>
      </c>
      <c r="U41" s="3">
        <v>1568476216</v>
      </c>
      <c r="V41" s="3">
        <v>1568476216</v>
      </c>
      <c r="W41" s="3">
        <v>0</v>
      </c>
      <c r="X41" s="3">
        <v>0</v>
      </c>
      <c r="Y41" s="3">
        <v>7017981658</v>
      </c>
      <c r="Z41" s="3">
        <v>2131942401</v>
      </c>
      <c r="AA41" s="3">
        <v>1509851215</v>
      </c>
      <c r="AB41" s="3"/>
      <c r="AC41" s="36">
        <f t="shared" si="0"/>
        <v>85401026090</v>
      </c>
      <c r="AD41" s="37">
        <f t="shared" si="2"/>
        <v>405854422518</v>
      </c>
      <c r="AE41" s="144"/>
      <c r="AG41" s="144"/>
      <c r="AI41" s="144"/>
    </row>
    <row r="42" spans="1:35" x14ac:dyDescent="0.25">
      <c r="A42" s="38">
        <v>30</v>
      </c>
      <c r="B42" s="30" t="s">
        <v>172</v>
      </c>
      <c r="C42" s="30" t="s">
        <v>1303</v>
      </c>
      <c r="D42" s="31">
        <v>890399029</v>
      </c>
      <c r="E42" s="31">
        <v>117676000</v>
      </c>
      <c r="F42" s="32" t="s">
        <v>173</v>
      </c>
      <c r="G42" s="33">
        <v>511531827507</v>
      </c>
      <c r="H42" s="33">
        <v>39610092490</v>
      </c>
      <c r="I42" s="3">
        <v>0</v>
      </c>
      <c r="J42" s="3">
        <v>0</v>
      </c>
      <c r="K42" s="3">
        <v>311486723686</v>
      </c>
      <c r="L42" s="3"/>
      <c r="M42" s="3"/>
      <c r="N42" s="3"/>
      <c r="O42" s="3"/>
      <c r="P42" s="34">
        <f t="shared" si="1"/>
        <v>862628643683</v>
      </c>
      <c r="Q42" s="165">
        <v>435122925896</v>
      </c>
      <c r="R42" s="3">
        <v>52270745622</v>
      </c>
      <c r="S42" s="3">
        <v>0</v>
      </c>
      <c r="T42" s="3">
        <v>4055117563</v>
      </c>
      <c r="U42" s="3">
        <v>1204593563</v>
      </c>
      <c r="V42" s="3">
        <v>1204593562</v>
      </c>
      <c r="W42" s="3">
        <v>0</v>
      </c>
      <c r="X42" s="3">
        <v>0</v>
      </c>
      <c r="Y42" s="3">
        <v>5486413168</v>
      </c>
      <c r="Z42" s="3">
        <v>1688347192</v>
      </c>
      <c r="AA42" s="3">
        <v>1195695089</v>
      </c>
      <c r="AB42" s="3"/>
      <c r="AC42" s="36">
        <f t="shared" si="0"/>
        <v>67105505759</v>
      </c>
      <c r="AD42" s="37">
        <f t="shared" si="2"/>
        <v>360400212028</v>
      </c>
      <c r="AE42" s="144"/>
      <c r="AG42" s="144"/>
      <c r="AI42" s="144"/>
    </row>
    <row r="43" spans="1:35" x14ac:dyDescent="0.25">
      <c r="A43" s="29">
        <v>31</v>
      </c>
      <c r="B43" s="30" t="s">
        <v>174</v>
      </c>
      <c r="C43" s="30" t="s">
        <v>1309</v>
      </c>
      <c r="D43" s="31">
        <v>845000021</v>
      </c>
      <c r="E43" s="31">
        <v>119797000</v>
      </c>
      <c r="F43" s="32" t="s">
        <v>175</v>
      </c>
      <c r="G43" s="33">
        <v>82178648286</v>
      </c>
      <c r="H43" s="33">
        <v>105883685</v>
      </c>
      <c r="I43" s="3">
        <v>484900931</v>
      </c>
      <c r="J43" s="3">
        <v>315926748</v>
      </c>
      <c r="K43" s="3">
        <v>10923723471</v>
      </c>
      <c r="L43" s="3"/>
      <c r="M43" s="3"/>
      <c r="N43" s="3"/>
      <c r="O43" s="3"/>
      <c r="P43" s="34">
        <f t="shared" si="1"/>
        <v>94009083121</v>
      </c>
      <c r="Q43" s="165">
        <v>59107660275</v>
      </c>
      <c r="R43" s="3">
        <v>3659378858</v>
      </c>
      <c r="S43" s="3">
        <v>1908608725</v>
      </c>
      <c r="T43" s="3">
        <v>11945734</v>
      </c>
      <c r="U43" s="3">
        <v>90286740</v>
      </c>
      <c r="V43" s="3">
        <v>90286739</v>
      </c>
      <c r="W43" s="3">
        <v>40408411</v>
      </c>
      <c r="X43" s="3">
        <v>0</v>
      </c>
      <c r="Y43" s="3">
        <v>377918410</v>
      </c>
      <c r="Z43" s="3">
        <v>117722608</v>
      </c>
      <c r="AA43" s="3">
        <v>83371681</v>
      </c>
      <c r="AB43" s="3"/>
      <c r="AC43" s="36">
        <f t="shared" si="0"/>
        <v>6379927906</v>
      </c>
      <c r="AD43" s="37">
        <f t="shared" si="2"/>
        <v>28521494940</v>
      </c>
      <c r="AE43" s="144"/>
      <c r="AG43" s="144"/>
      <c r="AI43" s="144"/>
    </row>
    <row r="44" spans="1:35" x14ac:dyDescent="0.25">
      <c r="A44" s="38">
        <v>32</v>
      </c>
      <c r="B44" s="30" t="s">
        <v>176</v>
      </c>
      <c r="C44" s="30" t="s">
        <v>1310</v>
      </c>
      <c r="D44" s="31">
        <v>800094067</v>
      </c>
      <c r="E44" s="31">
        <v>119999000</v>
      </c>
      <c r="F44" s="32" t="s">
        <v>177</v>
      </c>
      <c r="G44" s="33">
        <v>164063999066</v>
      </c>
      <c r="H44" s="33">
        <v>348614493</v>
      </c>
      <c r="I44" s="3">
        <v>0</v>
      </c>
      <c r="J44" s="3">
        <v>0</v>
      </c>
      <c r="K44" s="3">
        <v>0</v>
      </c>
      <c r="L44" s="3"/>
      <c r="M44" s="3"/>
      <c r="N44" s="3"/>
      <c r="O44" s="3"/>
      <c r="P44" s="34">
        <f t="shared" si="1"/>
        <v>164412613559</v>
      </c>
      <c r="Q44" s="165">
        <v>63931688605</v>
      </c>
      <c r="R44" s="3">
        <v>5870923151</v>
      </c>
      <c r="S44" s="3">
        <v>4358711324</v>
      </c>
      <c r="T44" s="3">
        <v>38858047</v>
      </c>
      <c r="U44" s="3">
        <v>185401160</v>
      </c>
      <c r="V44" s="3">
        <v>185401159</v>
      </c>
      <c r="W44" s="3">
        <v>0</v>
      </c>
      <c r="X44" s="3">
        <v>0</v>
      </c>
      <c r="Y44" s="3">
        <v>701656125</v>
      </c>
      <c r="Z44" s="3">
        <v>261248175</v>
      </c>
      <c r="AA44" s="3">
        <v>185017135</v>
      </c>
      <c r="AB44" s="3"/>
      <c r="AC44" s="36">
        <f t="shared" si="0"/>
        <v>11787216276</v>
      </c>
      <c r="AD44" s="37">
        <f t="shared" si="2"/>
        <v>88693708678</v>
      </c>
      <c r="AE44" s="144"/>
      <c r="AG44" s="144"/>
      <c r="AI44" s="144"/>
    </row>
    <row r="45" spans="1:35" x14ac:dyDescent="0.25">
      <c r="A45" s="29">
        <v>33</v>
      </c>
      <c r="B45" s="30" t="s">
        <v>178</v>
      </c>
      <c r="C45" s="30" t="s">
        <v>1322</v>
      </c>
      <c r="D45" s="31">
        <v>899999061</v>
      </c>
      <c r="E45" s="31">
        <v>210111001</v>
      </c>
      <c r="F45" s="32" t="s">
        <v>179</v>
      </c>
      <c r="G45" s="33">
        <v>2590533167730</v>
      </c>
      <c r="H45" s="33">
        <v>44150597070</v>
      </c>
      <c r="I45" s="3">
        <v>57951977472</v>
      </c>
      <c r="J45" s="3">
        <v>58232153781</v>
      </c>
      <c r="K45" s="3">
        <v>1650177981043</v>
      </c>
      <c r="L45" s="3"/>
      <c r="M45" s="3"/>
      <c r="N45" s="3"/>
      <c r="O45" s="3"/>
      <c r="P45" s="34">
        <f t="shared" si="1"/>
        <v>4401045877096</v>
      </c>
      <c r="Q45" s="165">
        <v>2132833660195</v>
      </c>
      <c r="R45" s="3">
        <v>308719034516</v>
      </c>
      <c r="S45" s="3">
        <v>12689700802</v>
      </c>
      <c r="T45" s="3">
        <v>5063970382</v>
      </c>
      <c r="U45" s="3">
        <v>7424784900</v>
      </c>
      <c r="V45" s="3">
        <v>7424784900</v>
      </c>
      <c r="W45" s="3">
        <v>4829331456</v>
      </c>
      <c r="X45" s="3">
        <v>111979988</v>
      </c>
      <c r="Y45" s="3">
        <v>22050445257</v>
      </c>
      <c r="Z45" s="3">
        <v>8996211329</v>
      </c>
      <c r="AA45" s="3">
        <v>6371157402</v>
      </c>
      <c r="AB45" s="3"/>
      <c r="AC45" s="36">
        <f t="shared" si="0"/>
        <v>383681400932</v>
      </c>
      <c r="AD45" s="37">
        <f t="shared" si="2"/>
        <v>1884530815969</v>
      </c>
      <c r="AE45" s="144"/>
      <c r="AG45" s="144"/>
      <c r="AI45" s="144"/>
    </row>
    <row r="46" spans="1:35" x14ac:dyDescent="0.25">
      <c r="A46" s="38">
        <v>34</v>
      </c>
      <c r="B46" s="30" t="s">
        <v>180</v>
      </c>
      <c r="C46" s="30" t="s">
        <v>1319</v>
      </c>
      <c r="D46" s="31">
        <v>890102018</v>
      </c>
      <c r="E46" s="31">
        <v>210108001</v>
      </c>
      <c r="F46" s="32" t="s">
        <v>181</v>
      </c>
      <c r="G46" s="33">
        <v>695709508123</v>
      </c>
      <c r="H46" s="33">
        <v>0</v>
      </c>
      <c r="I46" s="3">
        <v>15375268352</v>
      </c>
      <c r="J46" s="3">
        <v>17307450683</v>
      </c>
      <c r="K46" s="3">
        <v>323358671278</v>
      </c>
      <c r="L46" s="3"/>
      <c r="M46" s="3"/>
      <c r="N46" s="3"/>
      <c r="O46" s="3"/>
      <c r="P46" s="34">
        <f t="shared" si="1"/>
        <v>1051750898436</v>
      </c>
      <c r="Q46" s="165">
        <v>513444911431</v>
      </c>
      <c r="R46" s="3">
        <v>54299912575</v>
      </c>
      <c r="S46" s="3">
        <v>24188011780</v>
      </c>
      <c r="T46" s="3">
        <v>0</v>
      </c>
      <c r="U46" s="3">
        <v>1543867763</v>
      </c>
      <c r="V46" s="3">
        <v>1543867763</v>
      </c>
      <c r="W46" s="3">
        <v>1281272363</v>
      </c>
      <c r="X46" s="3">
        <v>162677626</v>
      </c>
      <c r="Y46" s="3">
        <v>5787289241</v>
      </c>
      <c r="Z46" s="3">
        <v>2147528724</v>
      </c>
      <c r="AA46" s="3">
        <v>1520889520</v>
      </c>
      <c r="AB46" s="3"/>
      <c r="AC46" s="36">
        <f t="shared" si="0"/>
        <v>92475317355</v>
      </c>
      <c r="AD46" s="37">
        <f t="shared" si="2"/>
        <v>445830669650</v>
      </c>
      <c r="AE46" s="144"/>
      <c r="AG46" s="144"/>
      <c r="AI46" s="144"/>
    </row>
    <row r="47" spans="1:35" x14ac:dyDescent="0.25">
      <c r="A47" s="29">
        <v>35</v>
      </c>
      <c r="B47" s="30" t="s">
        <v>182</v>
      </c>
      <c r="C47" s="30" t="s">
        <v>1323</v>
      </c>
      <c r="D47" s="31">
        <v>890480184</v>
      </c>
      <c r="E47" s="31">
        <v>210113001</v>
      </c>
      <c r="F47" s="32" t="s">
        <v>183</v>
      </c>
      <c r="G47" s="33">
        <v>623273625716</v>
      </c>
      <c r="H47" s="33">
        <v>0</v>
      </c>
      <c r="I47" s="3">
        <v>15344712704</v>
      </c>
      <c r="J47" s="3">
        <v>12898807376</v>
      </c>
      <c r="K47" s="3">
        <v>206751759258</v>
      </c>
      <c r="L47" s="3"/>
      <c r="M47" s="3"/>
      <c r="N47" s="3"/>
      <c r="O47" s="3"/>
      <c r="P47" s="34">
        <f t="shared" si="1"/>
        <v>858268905054</v>
      </c>
      <c r="Q47" s="165">
        <v>419039846895</v>
      </c>
      <c r="R47" s="3">
        <v>46767164638</v>
      </c>
      <c r="S47" s="3">
        <v>9565617306</v>
      </c>
      <c r="T47" s="3">
        <v>0</v>
      </c>
      <c r="U47" s="3">
        <v>3114317717</v>
      </c>
      <c r="V47" s="3">
        <v>3114317717</v>
      </c>
      <c r="W47" s="3">
        <v>1278726059</v>
      </c>
      <c r="X47" s="3">
        <v>0</v>
      </c>
      <c r="Y47" s="3">
        <v>6541714797</v>
      </c>
      <c r="Z47" s="3">
        <v>3874421592</v>
      </c>
      <c r="AA47" s="3">
        <v>2743882831</v>
      </c>
      <c r="AB47" s="3"/>
      <c r="AC47" s="36">
        <f t="shared" si="0"/>
        <v>77000162657</v>
      </c>
      <c r="AD47" s="37">
        <f t="shared" si="2"/>
        <v>362228895502</v>
      </c>
      <c r="AE47" s="144"/>
      <c r="AG47" s="144"/>
      <c r="AI47" s="144"/>
    </row>
    <row r="48" spans="1:35" x14ac:dyDescent="0.25">
      <c r="A48" s="38">
        <v>36</v>
      </c>
      <c r="B48" s="30" t="s">
        <v>184</v>
      </c>
      <c r="C48" s="30" t="s">
        <v>1349</v>
      </c>
      <c r="D48" s="31">
        <v>891780009</v>
      </c>
      <c r="E48" s="31">
        <v>210147001</v>
      </c>
      <c r="F48" s="32" t="s">
        <v>185</v>
      </c>
      <c r="G48" s="33">
        <v>336243977668</v>
      </c>
      <c r="H48" s="33">
        <v>0</v>
      </c>
      <c r="I48" s="3">
        <v>9217302912</v>
      </c>
      <c r="J48" s="3">
        <v>8731605307</v>
      </c>
      <c r="K48" s="3">
        <v>146041489334</v>
      </c>
      <c r="L48" s="3"/>
      <c r="M48" s="3"/>
      <c r="N48" s="3"/>
      <c r="O48" s="3"/>
      <c r="P48" s="34">
        <f t="shared" si="1"/>
        <v>500234375221</v>
      </c>
      <c r="Q48" s="165">
        <v>267121189039</v>
      </c>
      <c r="R48" s="3">
        <v>33364834303</v>
      </c>
      <c r="S48" s="3">
        <v>1704399206</v>
      </c>
      <c r="T48" s="3">
        <v>0</v>
      </c>
      <c r="U48" s="3">
        <v>945403311</v>
      </c>
      <c r="V48" s="3">
        <v>945403311</v>
      </c>
      <c r="W48" s="3">
        <v>768108576</v>
      </c>
      <c r="X48" s="3">
        <v>0</v>
      </c>
      <c r="Y48" s="3">
        <v>3554507787</v>
      </c>
      <c r="Z48" s="3">
        <v>1289520776</v>
      </c>
      <c r="AA48" s="3">
        <v>913244424</v>
      </c>
      <c r="AB48" s="3"/>
      <c r="AC48" s="36">
        <f t="shared" si="0"/>
        <v>43485421694</v>
      </c>
      <c r="AD48" s="37">
        <f t="shared" si="2"/>
        <v>189627764488</v>
      </c>
      <c r="AE48" s="144"/>
      <c r="AG48" s="144"/>
      <c r="AI48" s="144"/>
    </row>
    <row r="49" spans="1:35" x14ac:dyDescent="0.25">
      <c r="A49" s="29">
        <v>37</v>
      </c>
      <c r="B49" s="30" t="s">
        <v>186</v>
      </c>
      <c r="C49" s="30" t="s">
        <v>1356</v>
      </c>
      <c r="D49" s="31">
        <v>890000464</v>
      </c>
      <c r="E49" s="31">
        <v>210163001</v>
      </c>
      <c r="F49" s="32" t="s">
        <v>187</v>
      </c>
      <c r="G49" s="33">
        <v>129103754486</v>
      </c>
      <c r="H49" s="33">
        <v>0</v>
      </c>
      <c r="I49" s="3">
        <v>2654826784</v>
      </c>
      <c r="J49" s="3">
        <v>3266516810</v>
      </c>
      <c r="K49" s="3">
        <v>114170406221</v>
      </c>
      <c r="L49" s="3"/>
      <c r="M49" s="3"/>
      <c r="N49" s="3"/>
      <c r="O49" s="3"/>
      <c r="P49" s="34">
        <f t="shared" si="1"/>
        <v>249195504301</v>
      </c>
      <c r="Q49" s="165">
        <v>129885666686</v>
      </c>
      <c r="R49" s="3">
        <v>16600652287</v>
      </c>
      <c r="S49" s="3">
        <v>51230509</v>
      </c>
      <c r="T49" s="3">
        <v>0</v>
      </c>
      <c r="U49" s="3">
        <v>550646550</v>
      </c>
      <c r="V49" s="3">
        <v>550646550</v>
      </c>
      <c r="W49" s="3">
        <v>221235565</v>
      </c>
      <c r="X49" s="3">
        <v>0</v>
      </c>
      <c r="Y49" s="3">
        <v>2088417626</v>
      </c>
      <c r="Z49" s="3">
        <v>739003741</v>
      </c>
      <c r="AA49" s="3">
        <v>523365779</v>
      </c>
      <c r="AB49" s="3"/>
      <c r="AC49" s="36">
        <f t="shared" si="0"/>
        <v>21325198607</v>
      </c>
      <c r="AD49" s="37">
        <f t="shared" si="2"/>
        <v>97984639008</v>
      </c>
      <c r="AE49" s="144"/>
      <c r="AG49" s="144"/>
      <c r="AI49" s="144"/>
    </row>
    <row r="50" spans="1:35" x14ac:dyDescent="0.25">
      <c r="A50" s="38">
        <v>38</v>
      </c>
      <c r="B50" s="30" t="s">
        <v>188</v>
      </c>
      <c r="C50" s="30" t="s">
        <v>1361</v>
      </c>
      <c r="D50" s="31">
        <v>890201900</v>
      </c>
      <c r="E50" s="31">
        <v>218168081</v>
      </c>
      <c r="F50" s="32" t="s">
        <v>189</v>
      </c>
      <c r="G50" s="33">
        <v>133643771285</v>
      </c>
      <c r="H50" s="33">
        <v>0</v>
      </c>
      <c r="I50" s="3">
        <v>3793294080</v>
      </c>
      <c r="J50" s="3">
        <v>3712240610</v>
      </c>
      <c r="K50" s="3">
        <v>62006676765</v>
      </c>
      <c r="L50" s="3"/>
      <c r="M50" s="3"/>
      <c r="N50" s="3"/>
      <c r="O50" s="3"/>
      <c r="P50" s="34">
        <f t="shared" si="1"/>
        <v>203155982740</v>
      </c>
      <c r="Q50" s="165">
        <v>102058375166</v>
      </c>
      <c r="R50" s="3">
        <v>11824283220</v>
      </c>
      <c r="S50" s="3">
        <v>1503030772</v>
      </c>
      <c r="T50" s="3">
        <v>0</v>
      </c>
      <c r="U50" s="3">
        <v>347184169</v>
      </c>
      <c r="V50" s="3">
        <v>347184169</v>
      </c>
      <c r="W50" s="3">
        <v>316107840</v>
      </c>
      <c r="X50" s="3">
        <v>0</v>
      </c>
      <c r="Y50" s="3">
        <v>1079828370</v>
      </c>
      <c r="Z50" s="3">
        <v>474545045</v>
      </c>
      <c r="AA50" s="3">
        <v>336074939</v>
      </c>
      <c r="AB50" s="3"/>
      <c r="AC50" s="36">
        <f t="shared" si="0"/>
        <v>16228238524</v>
      </c>
      <c r="AD50" s="37">
        <f t="shared" si="2"/>
        <v>84869369050</v>
      </c>
      <c r="AE50" s="144"/>
      <c r="AG50" s="144"/>
      <c r="AI50" s="144"/>
    </row>
    <row r="51" spans="1:35" x14ac:dyDescent="0.25">
      <c r="A51" s="29">
        <v>39</v>
      </c>
      <c r="B51" s="30" t="s">
        <v>190</v>
      </c>
      <c r="C51" s="30" t="s">
        <v>1313</v>
      </c>
      <c r="D51" s="31">
        <v>890980112</v>
      </c>
      <c r="E51" s="31">
        <v>218805088</v>
      </c>
      <c r="F51" s="32" t="s">
        <v>191</v>
      </c>
      <c r="G51" s="33">
        <v>197619833309</v>
      </c>
      <c r="H51" s="33">
        <v>0</v>
      </c>
      <c r="I51" s="3">
        <v>4639110272</v>
      </c>
      <c r="J51" s="3">
        <v>4747185402</v>
      </c>
      <c r="K51" s="3">
        <v>80425124648</v>
      </c>
      <c r="L51" s="3"/>
      <c r="M51" s="3"/>
      <c r="N51" s="3"/>
      <c r="O51" s="3"/>
      <c r="P51" s="34">
        <f t="shared" si="1"/>
        <v>287431253631</v>
      </c>
      <c r="Q51" s="165">
        <v>145681988721</v>
      </c>
      <c r="R51" s="3">
        <v>15748717037</v>
      </c>
      <c r="S51" s="3">
        <v>5977124362</v>
      </c>
      <c r="T51" s="3">
        <v>0</v>
      </c>
      <c r="U51" s="3">
        <v>441737564</v>
      </c>
      <c r="V51" s="3">
        <v>441737564</v>
      </c>
      <c r="W51" s="3">
        <v>386592523</v>
      </c>
      <c r="X51" s="3">
        <v>576667898</v>
      </c>
      <c r="Y51" s="3">
        <v>1815589218</v>
      </c>
      <c r="Z51" s="3">
        <v>689659418</v>
      </c>
      <c r="AA51" s="3">
        <v>488419907</v>
      </c>
      <c r="AB51" s="3"/>
      <c r="AC51" s="36">
        <f t="shared" si="0"/>
        <v>26566245491</v>
      </c>
      <c r="AD51" s="37">
        <f t="shared" si="2"/>
        <v>115183019419</v>
      </c>
      <c r="AE51" s="144"/>
      <c r="AG51" s="144"/>
      <c r="AI51" s="144"/>
    </row>
    <row r="52" spans="1:35" x14ac:dyDescent="0.25">
      <c r="A52" s="41">
        <v>40</v>
      </c>
      <c r="B52" s="42" t="s">
        <v>192</v>
      </c>
      <c r="C52" s="42" t="s">
        <v>1359</v>
      </c>
      <c r="D52" s="31">
        <v>890201222</v>
      </c>
      <c r="E52" s="31">
        <v>210168001</v>
      </c>
      <c r="F52" s="32" t="s">
        <v>193</v>
      </c>
      <c r="G52" s="33">
        <v>271709440605</v>
      </c>
      <c r="H52" s="33">
        <v>0</v>
      </c>
      <c r="I52" s="3">
        <v>6205714176</v>
      </c>
      <c r="J52" s="3">
        <v>5543334854</v>
      </c>
      <c r="K52" s="3">
        <v>138892155659</v>
      </c>
      <c r="L52" s="3"/>
      <c r="M52" s="3"/>
      <c r="N52" s="46"/>
      <c r="O52" s="46"/>
      <c r="P52" s="34">
        <f t="shared" si="1"/>
        <v>422350645294</v>
      </c>
      <c r="Q52" s="165">
        <v>211329743181</v>
      </c>
      <c r="R52" s="3">
        <v>25171298387</v>
      </c>
      <c r="S52" s="3">
        <v>1371470716</v>
      </c>
      <c r="T52" s="3">
        <v>0</v>
      </c>
      <c r="U52" s="3">
        <v>892182632</v>
      </c>
      <c r="V52" s="3">
        <v>892182632</v>
      </c>
      <c r="W52" s="3">
        <v>517142848</v>
      </c>
      <c r="X52" s="3">
        <v>0</v>
      </c>
      <c r="Y52" s="3">
        <v>3395137535</v>
      </c>
      <c r="Z52" s="3">
        <v>1177664200</v>
      </c>
      <c r="AA52" s="3">
        <v>834027093</v>
      </c>
      <c r="AB52" s="3"/>
      <c r="AC52" s="36">
        <f t="shared" si="0"/>
        <v>34251106043</v>
      </c>
      <c r="AD52" s="37">
        <f t="shared" si="2"/>
        <v>176769796070</v>
      </c>
      <c r="AE52" s="144"/>
      <c r="AG52" s="144"/>
      <c r="AI52" s="144"/>
    </row>
    <row r="53" spans="1:35" s="57" customFormat="1" x14ac:dyDescent="0.25">
      <c r="A53" s="39">
        <v>41</v>
      </c>
      <c r="B53" s="40" t="s">
        <v>194</v>
      </c>
      <c r="C53" s="40" t="s">
        <v>1367</v>
      </c>
      <c r="D53" s="47">
        <v>890399045</v>
      </c>
      <c r="E53" s="31">
        <v>210976109</v>
      </c>
      <c r="F53" s="48" t="s">
        <v>195</v>
      </c>
      <c r="G53" s="33">
        <v>206274643895</v>
      </c>
      <c r="H53" s="33">
        <v>0</v>
      </c>
      <c r="I53" s="3">
        <v>4998493184</v>
      </c>
      <c r="J53" s="3">
        <v>4552135813</v>
      </c>
      <c r="K53" s="3">
        <v>97042718353</v>
      </c>
      <c r="L53" s="50"/>
      <c r="M53" s="50"/>
      <c r="N53" s="50"/>
      <c r="O53" s="51"/>
      <c r="P53" s="52">
        <f>SUM(G53:O53)</f>
        <v>312867991245</v>
      </c>
      <c r="Q53" s="165">
        <v>150742756583</v>
      </c>
      <c r="R53" s="3">
        <v>17871608251</v>
      </c>
      <c r="S53" s="3">
        <v>3877795750</v>
      </c>
      <c r="T53" s="3">
        <v>0</v>
      </c>
      <c r="U53" s="3">
        <v>563981895</v>
      </c>
      <c r="V53" s="3">
        <v>563981895</v>
      </c>
      <c r="W53" s="3">
        <v>0</v>
      </c>
      <c r="X53" s="3">
        <v>173604293</v>
      </c>
      <c r="Y53" s="3">
        <v>2306675360</v>
      </c>
      <c r="Z53" s="3">
        <v>718163528</v>
      </c>
      <c r="AA53" s="3">
        <v>508606647</v>
      </c>
      <c r="AB53" s="3"/>
      <c r="AC53" s="36">
        <f>SUM(R53:AB53)</f>
        <v>26584417619</v>
      </c>
      <c r="AD53" s="37">
        <f>+P53-Q53+AB53-AC53+5485320822</f>
        <v>141026137865</v>
      </c>
      <c r="AE53" s="144"/>
      <c r="AF53" s="167"/>
      <c r="AG53" s="144"/>
      <c r="AH53" s="167"/>
      <c r="AI53" s="144"/>
    </row>
    <row r="54" spans="1:35" x14ac:dyDescent="0.25">
      <c r="A54" s="38">
        <v>42</v>
      </c>
      <c r="B54" s="30" t="s">
        <v>196</v>
      </c>
      <c r="C54" s="30" t="s">
        <v>1368</v>
      </c>
      <c r="D54" s="31">
        <v>891380033</v>
      </c>
      <c r="E54" s="31">
        <v>211176111</v>
      </c>
      <c r="F54" s="32" t="s">
        <v>197</v>
      </c>
      <c r="G54" s="33">
        <v>45154824533</v>
      </c>
      <c r="H54" s="33">
        <v>0</v>
      </c>
      <c r="I54" s="3">
        <v>947590304</v>
      </c>
      <c r="J54" s="3">
        <v>1230898330</v>
      </c>
      <c r="K54" s="3">
        <v>45070857928</v>
      </c>
      <c r="L54" s="3"/>
      <c r="M54" s="3"/>
      <c r="N54" s="3"/>
      <c r="O54" s="3"/>
      <c r="P54" s="34">
        <f t="shared" si="1"/>
        <v>92404171095</v>
      </c>
      <c r="Q54" s="165">
        <v>47211459468</v>
      </c>
      <c r="R54" s="3">
        <v>5729535062</v>
      </c>
      <c r="S54" s="3">
        <v>316490980</v>
      </c>
      <c r="T54" s="3">
        <v>0</v>
      </c>
      <c r="U54" s="3">
        <v>154790018</v>
      </c>
      <c r="V54" s="3">
        <v>154790018</v>
      </c>
      <c r="W54" s="3">
        <v>78965859</v>
      </c>
      <c r="X54" s="3">
        <v>0</v>
      </c>
      <c r="Y54" s="3">
        <v>531053459</v>
      </c>
      <c r="Z54" s="3">
        <v>213330570</v>
      </c>
      <c r="AA54" s="3">
        <v>151081671</v>
      </c>
      <c r="AB54" s="3"/>
      <c r="AC54" s="36">
        <f t="shared" si="0"/>
        <v>7330037637</v>
      </c>
      <c r="AD54" s="37">
        <f t="shared" si="2"/>
        <v>37862673990</v>
      </c>
      <c r="AE54" s="144"/>
      <c r="AG54" s="144"/>
      <c r="AI54" s="144"/>
    </row>
    <row r="55" spans="1:35" x14ac:dyDescent="0.25">
      <c r="A55" s="29">
        <v>43</v>
      </c>
      <c r="B55" s="30" t="s">
        <v>198</v>
      </c>
      <c r="C55" s="30" t="s">
        <v>1366</v>
      </c>
      <c r="D55" s="31">
        <v>890399011</v>
      </c>
      <c r="E55" s="31">
        <v>210176001</v>
      </c>
      <c r="F55" s="32" t="s">
        <v>199</v>
      </c>
      <c r="G55" s="33">
        <v>724287246992</v>
      </c>
      <c r="H55" s="33">
        <v>0</v>
      </c>
      <c r="I55" s="3">
        <v>13728583168</v>
      </c>
      <c r="J55" s="3">
        <v>14078221090</v>
      </c>
      <c r="K55" s="3">
        <v>327489327438</v>
      </c>
      <c r="L55" s="3"/>
      <c r="M55" s="3"/>
      <c r="N55" s="3"/>
      <c r="O55" s="3"/>
      <c r="P55" s="34">
        <f t="shared" si="1"/>
        <v>1079583378688</v>
      </c>
      <c r="Q55" s="165">
        <v>541159889973</v>
      </c>
      <c r="R55" s="3">
        <v>58052051913</v>
      </c>
      <c r="S55" s="3">
        <v>15812081657</v>
      </c>
      <c r="T55" s="3">
        <v>0</v>
      </c>
      <c r="U55" s="3">
        <v>1908105480</v>
      </c>
      <c r="V55" s="3">
        <v>1908105480</v>
      </c>
      <c r="W55" s="3">
        <v>1144048597</v>
      </c>
      <c r="X55" s="3">
        <v>0</v>
      </c>
      <c r="Y55" s="3">
        <v>7320864573</v>
      </c>
      <c r="Z55" s="3">
        <v>2504947998</v>
      </c>
      <c r="AA55" s="3">
        <v>1774015460</v>
      </c>
      <c r="AB55" s="3"/>
      <c r="AC55" s="36">
        <f t="shared" si="0"/>
        <v>90424221158</v>
      </c>
      <c r="AD55" s="37">
        <f t="shared" si="2"/>
        <v>447999267557</v>
      </c>
      <c r="AE55" s="144"/>
      <c r="AG55" s="144"/>
      <c r="AI55" s="144"/>
    </row>
    <row r="56" spans="1:35" x14ac:dyDescent="0.25">
      <c r="A56" s="38">
        <v>44</v>
      </c>
      <c r="B56" s="30" t="s">
        <v>200</v>
      </c>
      <c r="C56" s="30" t="s">
        <v>1369</v>
      </c>
      <c r="D56" s="31">
        <v>891900493</v>
      </c>
      <c r="E56" s="31">
        <v>214776147</v>
      </c>
      <c r="F56" s="32" t="s">
        <v>201</v>
      </c>
      <c r="G56" s="33">
        <v>54971951184</v>
      </c>
      <c r="H56" s="33">
        <v>0</v>
      </c>
      <c r="I56" s="3">
        <v>1336256576</v>
      </c>
      <c r="J56" s="3">
        <v>1398611433</v>
      </c>
      <c r="K56" s="3">
        <v>39924351109</v>
      </c>
      <c r="L56" s="3"/>
      <c r="M56" s="3"/>
      <c r="N56" s="3"/>
      <c r="O56" s="3"/>
      <c r="P56" s="34">
        <f t="shared" si="1"/>
        <v>97631170302</v>
      </c>
      <c r="Q56" s="165">
        <v>52146856869</v>
      </c>
      <c r="R56" s="3">
        <v>6098562532</v>
      </c>
      <c r="S56" s="3">
        <v>0</v>
      </c>
      <c r="T56" s="3">
        <v>0</v>
      </c>
      <c r="U56" s="3">
        <v>151696525</v>
      </c>
      <c r="V56" s="3">
        <v>151696525</v>
      </c>
      <c r="W56" s="3">
        <v>111354715</v>
      </c>
      <c r="X56" s="3">
        <v>0</v>
      </c>
      <c r="Y56" s="3">
        <v>663286725</v>
      </c>
      <c r="Z56" s="3">
        <v>210745733</v>
      </c>
      <c r="AA56" s="3">
        <v>149251078</v>
      </c>
      <c r="AB56" s="3"/>
      <c r="AC56" s="36">
        <f t="shared" si="0"/>
        <v>7536593833</v>
      </c>
      <c r="AD56" s="37">
        <f t="shared" si="2"/>
        <v>37947719600</v>
      </c>
      <c r="AE56" s="144"/>
      <c r="AG56" s="144"/>
      <c r="AI56" s="144"/>
    </row>
    <row r="57" spans="1:35" x14ac:dyDescent="0.25">
      <c r="A57" s="29">
        <v>45</v>
      </c>
      <c r="B57" s="30" t="s">
        <v>202</v>
      </c>
      <c r="C57" s="30" t="s">
        <v>1350</v>
      </c>
      <c r="D57" s="31">
        <v>891780043</v>
      </c>
      <c r="E57" s="31">
        <v>218947189</v>
      </c>
      <c r="F57" s="32" t="s">
        <v>203</v>
      </c>
      <c r="G57" s="33">
        <v>97846041752</v>
      </c>
      <c r="H57" s="33">
        <v>0</v>
      </c>
      <c r="I57" s="3">
        <v>2961493248</v>
      </c>
      <c r="J57" s="3">
        <v>2670319292</v>
      </c>
      <c r="K57" s="3">
        <v>46803908421</v>
      </c>
      <c r="L57" s="3"/>
      <c r="M57" s="3"/>
      <c r="N57" s="3"/>
      <c r="O57" s="3"/>
      <c r="P57" s="34">
        <f t="shared" si="1"/>
        <v>150281762713</v>
      </c>
      <c r="Q57" s="165">
        <v>74652602543</v>
      </c>
      <c r="R57" s="3">
        <v>9004771419</v>
      </c>
      <c r="S57" s="3">
        <v>676630464</v>
      </c>
      <c r="T57" s="3">
        <v>0</v>
      </c>
      <c r="U57" s="3">
        <v>274547422</v>
      </c>
      <c r="V57" s="3">
        <v>274547422</v>
      </c>
      <c r="W57" s="3">
        <v>246791104</v>
      </c>
      <c r="X57" s="3">
        <v>0</v>
      </c>
      <c r="Y57" s="3">
        <v>1073591264</v>
      </c>
      <c r="Z57" s="3">
        <v>366978718</v>
      </c>
      <c r="AA57" s="3">
        <v>259895982</v>
      </c>
      <c r="AB57" s="3"/>
      <c r="AC57" s="36">
        <f t="shared" si="0"/>
        <v>12177753795</v>
      </c>
      <c r="AD57" s="37">
        <f t="shared" si="2"/>
        <v>63451406375</v>
      </c>
      <c r="AE57" s="144"/>
      <c r="AG57" s="144"/>
      <c r="AI57" s="144"/>
    </row>
    <row r="58" spans="1:35" x14ac:dyDescent="0.25">
      <c r="A58" s="38">
        <v>46</v>
      </c>
      <c r="B58" s="30" t="s">
        <v>204</v>
      </c>
      <c r="C58" s="30" t="s">
        <v>1355</v>
      </c>
      <c r="D58" s="31">
        <v>890501434</v>
      </c>
      <c r="E58" s="31">
        <v>210154001</v>
      </c>
      <c r="F58" s="32" t="s">
        <v>205</v>
      </c>
      <c r="G58" s="33">
        <v>408252155792</v>
      </c>
      <c r="H58" s="33">
        <v>0</v>
      </c>
      <c r="I58" s="3">
        <v>10676903808</v>
      </c>
      <c r="J58" s="3">
        <v>9622290045</v>
      </c>
      <c r="K58" s="3">
        <v>190527633806</v>
      </c>
      <c r="L58" s="3"/>
      <c r="M58" s="3"/>
      <c r="N58" s="46"/>
      <c r="O58" s="46"/>
      <c r="P58" s="34">
        <f t="shared" si="1"/>
        <v>619078983451</v>
      </c>
      <c r="Q58" s="165">
        <v>320096844583</v>
      </c>
      <c r="R58" s="3">
        <v>35886225961</v>
      </c>
      <c r="S58" s="3">
        <v>4105953407</v>
      </c>
      <c r="T58" s="3">
        <v>0</v>
      </c>
      <c r="U58" s="3">
        <v>944627159</v>
      </c>
      <c r="V58" s="3">
        <v>944627159</v>
      </c>
      <c r="W58" s="3">
        <v>889741984</v>
      </c>
      <c r="X58" s="3">
        <v>147497575</v>
      </c>
      <c r="Y58" s="3">
        <v>4276718803</v>
      </c>
      <c r="Z58" s="3">
        <v>1321847590</v>
      </c>
      <c r="AA58" s="3">
        <v>936138419</v>
      </c>
      <c r="AB58" s="3"/>
      <c r="AC58" s="36">
        <f t="shared" si="0"/>
        <v>49453378057</v>
      </c>
      <c r="AD58" s="37">
        <f t="shared" si="2"/>
        <v>249528760811</v>
      </c>
      <c r="AE58" s="144"/>
      <c r="AG58" s="144"/>
      <c r="AI58" s="144"/>
    </row>
    <row r="59" spans="1:35" x14ac:dyDescent="0.25">
      <c r="A59" s="29">
        <v>47</v>
      </c>
      <c r="B59" s="30" t="s">
        <v>206</v>
      </c>
      <c r="C59" s="30" t="s">
        <v>1358</v>
      </c>
      <c r="D59" s="31">
        <v>800099310</v>
      </c>
      <c r="E59" s="31">
        <v>217066170</v>
      </c>
      <c r="F59" s="32" t="s">
        <v>207</v>
      </c>
      <c r="G59" s="33">
        <v>87802015628</v>
      </c>
      <c r="H59" s="33">
        <v>0</v>
      </c>
      <c r="I59" s="3">
        <v>2232378880</v>
      </c>
      <c r="J59" s="3">
        <v>2214388542</v>
      </c>
      <c r="K59" s="3">
        <v>66700301705</v>
      </c>
      <c r="L59" s="3"/>
      <c r="M59" s="3"/>
      <c r="N59" s="3"/>
      <c r="O59" s="3"/>
      <c r="P59" s="34">
        <f t="shared" si="1"/>
        <v>158949084755</v>
      </c>
      <c r="Q59" s="165">
        <v>80067174401</v>
      </c>
      <c r="R59" s="3">
        <v>9946338014</v>
      </c>
      <c r="S59" s="3">
        <v>1803393843</v>
      </c>
      <c r="T59" s="3">
        <v>0</v>
      </c>
      <c r="U59" s="3">
        <v>380641475</v>
      </c>
      <c r="V59" s="3">
        <v>380641474</v>
      </c>
      <c r="W59" s="3">
        <v>186031573</v>
      </c>
      <c r="X59" s="3">
        <v>221036352</v>
      </c>
      <c r="Y59" s="3">
        <v>1393490447</v>
      </c>
      <c r="Z59" s="3">
        <v>505170309</v>
      </c>
      <c r="AA59" s="3">
        <v>357763889</v>
      </c>
      <c r="AB59" s="3"/>
      <c r="AC59" s="36">
        <f t="shared" si="0"/>
        <v>15174507376</v>
      </c>
      <c r="AD59" s="37">
        <f t="shared" si="2"/>
        <v>63707402978</v>
      </c>
      <c r="AE59" s="144"/>
      <c r="AG59" s="144"/>
      <c r="AI59" s="144"/>
    </row>
    <row r="60" spans="1:35" x14ac:dyDescent="0.25">
      <c r="A60" s="38">
        <v>48</v>
      </c>
      <c r="B60" s="30" t="s">
        <v>208</v>
      </c>
      <c r="C60" s="30" t="s">
        <v>1326</v>
      </c>
      <c r="D60" s="31">
        <v>891855138</v>
      </c>
      <c r="E60" s="31">
        <v>213815238</v>
      </c>
      <c r="F60" s="32" t="s">
        <v>209</v>
      </c>
      <c r="G60" s="33">
        <v>63918290383</v>
      </c>
      <c r="H60" s="33">
        <v>0</v>
      </c>
      <c r="I60" s="3">
        <v>1210849360</v>
      </c>
      <c r="J60" s="3">
        <v>1590009093</v>
      </c>
      <c r="K60" s="3">
        <v>52027548643</v>
      </c>
      <c r="L60" s="3"/>
      <c r="M60" s="3"/>
      <c r="N60" s="3"/>
      <c r="O60" s="3"/>
      <c r="P60" s="34">
        <f t="shared" si="1"/>
        <v>118746697479</v>
      </c>
      <c r="Q60" s="165">
        <v>59370793648</v>
      </c>
      <c r="R60" s="3">
        <v>7440278368</v>
      </c>
      <c r="S60" s="3">
        <v>966782836</v>
      </c>
      <c r="T60" s="3">
        <v>0</v>
      </c>
      <c r="U60" s="3">
        <v>186124868</v>
      </c>
      <c r="V60" s="3">
        <v>186124867</v>
      </c>
      <c r="W60" s="3">
        <v>100904113</v>
      </c>
      <c r="X60" s="3">
        <v>0</v>
      </c>
      <c r="Y60" s="3">
        <v>821589073</v>
      </c>
      <c r="Z60" s="3">
        <v>259438341</v>
      </c>
      <c r="AA60" s="3">
        <v>183735402</v>
      </c>
      <c r="AB60" s="3"/>
      <c r="AC60" s="36">
        <f t="shared" si="0"/>
        <v>10144977868</v>
      </c>
      <c r="AD60" s="37">
        <f t="shared" si="2"/>
        <v>49230925963</v>
      </c>
      <c r="AE60" s="144"/>
      <c r="AG60" s="144"/>
      <c r="AI60" s="144"/>
    </row>
    <row r="61" spans="1:35" x14ac:dyDescent="0.25">
      <c r="A61" s="29">
        <v>49</v>
      </c>
      <c r="B61" s="30" t="s">
        <v>210</v>
      </c>
      <c r="C61" s="30" t="s">
        <v>1314</v>
      </c>
      <c r="D61" s="31">
        <v>890907106</v>
      </c>
      <c r="E61" s="31">
        <v>216605266</v>
      </c>
      <c r="F61" s="32" t="s">
        <v>211</v>
      </c>
      <c r="G61" s="33">
        <v>41557965314</v>
      </c>
      <c r="H61" s="33">
        <v>0</v>
      </c>
      <c r="I61" s="3">
        <v>1139134096</v>
      </c>
      <c r="J61" s="3">
        <v>1427403908</v>
      </c>
      <c r="K61" s="3">
        <v>54807650230</v>
      </c>
      <c r="L61" s="3"/>
      <c r="M61" s="3"/>
      <c r="N61" s="3"/>
      <c r="O61" s="3"/>
      <c r="P61" s="34">
        <f t="shared" si="1"/>
        <v>98932153548</v>
      </c>
      <c r="Q61" s="165">
        <v>53505962448</v>
      </c>
      <c r="R61" s="3">
        <v>6134282100</v>
      </c>
      <c r="S61" s="3">
        <v>0</v>
      </c>
      <c r="T61" s="3">
        <v>0</v>
      </c>
      <c r="U61" s="3">
        <v>180760151</v>
      </c>
      <c r="V61" s="3">
        <v>180760150</v>
      </c>
      <c r="W61" s="3">
        <v>94927841</v>
      </c>
      <c r="X61" s="3">
        <v>0</v>
      </c>
      <c r="Y61" s="3">
        <v>800531419</v>
      </c>
      <c r="Z61" s="3">
        <v>248333632</v>
      </c>
      <c r="AA61" s="3">
        <v>175870997</v>
      </c>
      <c r="AB61" s="3"/>
      <c r="AC61" s="36">
        <f t="shared" si="0"/>
        <v>7815466290</v>
      </c>
      <c r="AD61" s="37">
        <f t="shared" si="2"/>
        <v>37610724810</v>
      </c>
      <c r="AE61" s="144"/>
      <c r="AG61" s="144"/>
      <c r="AI61" s="144"/>
    </row>
    <row r="62" spans="1:35" x14ac:dyDescent="0.25">
      <c r="A62" s="38">
        <v>50</v>
      </c>
      <c r="B62" s="30" t="s">
        <v>212</v>
      </c>
      <c r="C62" s="30" t="s">
        <v>1329</v>
      </c>
      <c r="D62" s="31">
        <v>800095728</v>
      </c>
      <c r="E62" s="31">
        <v>210118001</v>
      </c>
      <c r="F62" s="32" t="s">
        <v>213</v>
      </c>
      <c r="G62" s="33">
        <v>114070559242</v>
      </c>
      <c r="H62" s="33">
        <v>0</v>
      </c>
      <c r="I62" s="3">
        <v>2947417536</v>
      </c>
      <c r="J62" s="3">
        <v>2655488927</v>
      </c>
      <c r="K62" s="3">
        <v>73716027668</v>
      </c>
      <c r="L62" s="3"/>
      <c r="M62" s="3"/>
      <c r="N62" s="3"/>
      <c r="O62" s="3"/>
      <c r="P62" s="34">
        <f t="shared" si="1"/>
        <v>193389493373</v>
      </c>
      <c r="Q62" s="165">
        <v>91987340596</v>
      </c>
      <c r="R62" s="3">
        <v>14091846069</v>
      </c>
      <c r="S62" s="3">
        <v>2002997797</v>
      </c>
      <c r="T62" s="3">
        <v>0</v>
      </c>
      <c r="U62" s="3">
        <v>984631200</v>
      </c>
      <c r="V62" s="3">
        <v>984631200</v>
      </c>
      <c r="W62" s="3">
        <v>245618128</v>
      </c>
      <c r="X62" s="3">
        <v>0</v>
      </c>
      <c r="Y62" s="3">
        <v>2806569254</v>
      </c>
      <c r="Z62" s="3">
        <v>1225107030</v>
      </c>
      <c r="AA62" s="3">
        <v>867626319</v>
      </c>
      <c r="AB62" s="3"/>
      <c r="AC62" s="36">
        <f t="shared" si="0"/>
        <v>23209026997</v>
      </c>
      <c r="AD62" s="37">
        <f t="shared" si="2"/>
        <v>78193125780</v>
      </c>
      <c r="AE62" s="144"/>
      <c r="AG62" s="144"/>
      <c r="AI62" s="144"/>
    </row>
    <row r="63" spans="1:35" x14ac:dyDescent="0.25">
      <c r="A63" s="29">
        <v>51</v>
      </c>
      <c r="B63" s="30" t="s">
        <v>214</v>
      </c>
      <c r="C63" s="30" t="s">
        <v>1360</v>
      </c>
      <c r="D63" s="31">
        <v>890205176</v>
      </c>
      <c r="E63" s="31">
        <v>217668276</v>
      </c>
      <c r="F63" s="32" t="s">
        <v>215</v>
      </c>
      <c r="G63" s="33">
        <v>102446445193</v>
      </c>
      <c r="H63" s="33">
        <v>0</v>
      </c>
      <c r="I63" s="3">
        <v>2299180800</v>
      </c>
      <c r="J63" s="3">
        <v>2568312539</v>
      </c>
      <c r="K63" s="3">
        <v>66321723777</v>
      </c>
      <c r="L63" s="3"/>
      <c r="M63" s="3"/>
      <c r="N63" s="3"/>
      <c r="O63" s="3"/>
      <c r="P63" s="34">
        <f t="shared" si="1"/>
        <v>173635662309</v>
      </c>
      <c r="Q63" s="165">
        <v>89413975120</v>
      </c>
      <c r="R63" s="3">
        <v>10540929653</v>
      </c>
      <c r="S63" s="3">
        <v>1030853333</v>
      </c>
      <c r="T63" s="3">
        <v>0</v>
      </c>
      <c r="U63" s="3">
        <v>317868575</v>
      </c>
      <c r="V63" s="3">
        <v>317868575</v>
      </c>
      <c r="W63" s="3">
        <v>191598400</v>
      </c>
      <c r="X63" s="3">
        <v>0</v>
      </c>
      <c r="Y63" s="3">
        <v>1045444348</v>
      </c>
      <c r="Z63" s="3">
        <v>436539306</v>
      </c>
      <c r="AA63" s="3">
        <v>309159104</v>
      </c>
      <c r="AB63" s="3"/>
      <c r="AC63" s="36">
        <f t="shared" si="0"/>
        <v>14190261294</v>
      </c>
      <c r="AD63" s="37">
        <f t="shared" si="2"/>
        <v>70031425895</v>
      </c>
      <c r="AE63" s="144"/>
      <c r="AG63" s="144"/>
      <c r="AI63" s="144"/>
    </row>
    <row r="64" spans="1:35" x14ac:dyDescent="0.25">
      <c r="A64" s="38">
        <v>52</v>
      </c>
      <c r="B64" s="30" t="s">
        <v>216</v>
      </c>
      <c r="C64" s="30" t="s">
        <v>1338</v>
      </c>
      <c r="D64" s="31">
        <v>890680008</v>
      </c>
      <c r="E64" s="31">
        <v>219025290</v>
      </c>
      <c r="F64" s="32" t="s">
        <v>217</v>
      </c>
      <c r="G64" s="33">
        <v>61859503587</v>
      </c>
      <c r="H64" s="33">
        <v>0</v>
      </c>
      <c r="I64" s="3">
        <v>1354847696</v>
      </c>
      <c r="J64" s="3">
        <v>1602820646</v>
      </c>
      <c r="K64" s="3">
        <v>47489803182</v>
      </c>
      <c r="L64" s="3"/>
      <c r="M64" s="3"/>
      <c r="N64" s="3"/>
      <c r="O64" s="3"/>
      <c r="P64" s="34">
        <f t="shared" si="1"/>
        <v>112306975111</v>
      </c>
      <c r="Q64" s="165">
        <v>56925928871</v>
      </c>
      <c r="R64" s="3">
        <v>7101806326</v>
      </c>
      <c r="S64" s="3">
        <v>98101668</v>
      </c>
      <c r="T64" s="3">
        <v>0</v>
      </c>
      <c r="U64" s="3">
        <v>198863822</v>
      </c>
      <c r="V64" s="3">
        <v>198863822</v>
      </c>
      <c r="W64" s="3">
        <v>112903975</v>
      </c>
      <c r="X64" s="3">
        <v>0</v>
      </c>
      <c r="Y64" s="3">
        <v>842288251</v>
      </c>
      <c r="Z64" s="3">
        <v>273764663</v>
      </c>
      <c r="AA64" s="3">
        <v>193881368</v>
      </c>
      <c r="AB64" s="3"/>
      <c r="AC64" s="36">
        <f t="shared" si="0"/>
        <v>9020473895</v>
      </c>
      <c r="AD64" s="37">
        <f t="shared" si="2"/>
        <v>46360572345</v>
      </c>
      <c r="AE64" s="144"/>
      <c r="AG64" s="144"/>
      <c r="AI64" s="144"/>
    </row>
    <row r="65" spans="1:35" x14ac:dyDescent="0.25">
      <c r="A65" s="29">
        <v>53</v>
      </c>
      <c r="B65" s="30" t="s">
        <v>218</v>
      </c>
      <c r="C65" s="30" t="s">
        <v>1339</v>
      </c>
      <c r="D65" s="31">
        <v>890680378</v>
      </c>
      <c r="E65" s="31">
        <v>210725307</v>
      </c>
      <c r="F65" s="32" t="s">
        <v>219</v>
      </c>
      <c r="G65" s="33">
        <v>39072483676</v>
      </c>
      <c r="H65" s="33">
        <v>0</v>
      </c>
      <c r="I65" s="3">
        <v>833052208</v>
      </c>
      <c r="J65" s="3">
        <v>1085117079</v>
      </c>
      <c r="K65" s="3">
        <v>34066114688</v>
      </c>
      <c r="L65" s="3"/>
      <c r="M65" s="3"/>
      <c r="N65" s="3"/>
      <c r="O65" s="3"/>
      <c r="P65" s="34">
        <f t="shared" si="1"/>
        <v>75056767651</v>
      </c>
      <c r="Q65" s="165">
        <v>37598898475</v>
      </c>
      <c r="R65" s="3">
        <v>4746975389</v>
      </c>
      <c r="S65" s="3">
        <v>0</v>
      </c>
      <c r="T65" s="3">
        <v>0</v>
      </c>
      <c r="U65" s="3">
        <v>167849552</v>
      </c>
      <c r="V65" s="3">
        <v>167849552</v>
      </c>
      <c r="W65" s="3">
        <v>69421017</v>
      </c>
      <c r="X65" s="3">
        <v>0</v>
      </c>
      <c r="Y65" s="3">
        <v>616576039</v>
      </c>
      <c r="Z65" s="3">
        <v>220311352</v>
      </c>
      <c r="AA65" s="3">
        <v>156025492</v>
      </c>
      <c r="AB65" s="3"/>
      <c r="AC65" s="36">
        <f t="shared" si="0"/>
        <v>6145008393</v>
      </c>
      <c r="AD65" s="37">
        <f t="shared" si="2"/>
        <v>31312860783</v>
      </c>
      <c r="AE65" s="144"/>
      <c r="AG65" s="144"/>
      <c r="AI65" s="144"/>
    </row>
    <row r="66" spans="1:35" x14ac:dyDescent="0.25">
      <c r="A66" s="58">
        <v>54</v>
      </c>
      <c r="B66" s="40" t="s">
        <v>220</v>
      </c>
      <c r="C66" s="40" t="s">
        <v>1362</v>
      </c>
      <c r="D66" s="31">
        <v>890204802</v>
      </c>
      <c r="E66" s="31">
        <v>210768307</v>
      </c>
      <c r="F66" s="32" t="s">
        <v>221</v>
      </c>
      <c r="G66" s="33">
        <v>94327802531</v>
      </c>
      <c r="H66" s="33">
        <v>0</v>
      </c>
      <c r="I66" s="3">
        <v>2106042560</v>
      </c>
      <c r="J66" s="3">
        <v>2096703393</v>
      </c>
      <c r="K66" s="3">
        <v>54194639484</v>
      </c>
      <c r="L66" s="3"/>
      <c r="M66" s="3"/>
      <c r="N66" s="3"/>
      <c r="O66" s="3"/>
      <c r="P66" s="34">
        <f t="shared" si="1"/>
        <v>152725187968</v>
      </c>
      <c r="Q66" s="165">
        <v>76052879532</v>
      </c>
      <c r="R66" s="3">
        <v>8386873871</v>
      </c>
      <c r="S66" s="3">
        <v>2697134829</v>
      </c>
      <c r="T66" s="3">
        <v>0</v>
      </c>
      <c r="U66" s="3">
        <v>297568999</v>
      </c>
      <c r="V66" s="3">
        <v>297568999</v>
      </c>
      <c r="W66" s="3">
        <v>175503547</v>
      </c>
      <c r="X66" s="3">
        <v>0</v>
      </c>
      <c r="Y66" s="3">
        <v>1144020495</v>
      </c>
      <c r="Z66" s="3">
        <v>387552503</v>
      </c>
      <c r="AA66" s="3">
        <v>274466429</v>
      </c>
      <c r="AB66" s="3"/>
      <c r="AC66" s="36">
        <f t="shared" si="0"/>
        <v>13660689672</v>
      </c>
      <c r="AD66" s="37">
        <f t="shared" si="2"/>
        <v>63011618764</v>
      </c>
      <c r="AE66" s="144"/>
      <c r="AG66" s="144"/>
      <c r="AI66" s="144"/>
    </row>
    <row r="67" spans="1:35" x14ac:dyDescent="0.25">
      <c r="A67" s="29">
        <v>55</v>
      </c>
      <c r="B67" s="30" t="s">
        <v>222</v>
      </c>
      <c r="C67" s="30" t="s">
        <v>1365</v>
      </c>
      <c r="D67" s="31">
        <v>800113389</v>
      </c>
      <c r="E67" s="31">
        <v>210173001</v>
      </c>
      <c r="F67" s="32" t="s">
        <v>223</v>
      </c>
      <c r="G67" s="33">
        <v>284617745015</v>
      </c>
      <c r="H67" s="33">
        <v>0</v>
      </c>
      <c r="I67" s="3">
        <v>6016382464</v>
      </c>
      <c r="J67" s="3">
        <v>6314804550</v>
      </c>
      <c r="K67" s="3">
        <v>192726509605</v>
      </c>
      <c r="L67" s="3"/>
      <c r="M67" s="3"/>
      <c r="N67" s="3"/>
      <c r="O67" s="3"/>
      <c r="P67" s="34">
        <f t="shared" si="1"/>
        <v>489675441634</v>
      </c>
      <c r="Q67" s="165">
        <v>249947622098</v>
      </c>
      <c r="R67" s="3">
        <v>28664493760</v>
      </c>
      <c r="S67" s="3">
        <v>1761880176</v>
      </c>
      <c r="T67" s="3">
        <v>0</v>
      </c>
      <c r="U67" s="3">
        <v>966943328</v>
      </c>
      <c r="V67" s="3">
        <v>966943327</v>
      </c>
      <c r="W67" s="3">
        <v>501365205</v>
      </c>
      <c r="X67" s="3">
        <v>0</v>
      </c>
      <c r="Y67" s="3">
        <v>3388090572</v>
      </c>
      <c r="Z67" s="3">
        <v>1274735342</v>
      </c>
      <c r="AA67" s="3">
        <v>902773313</v>
      </c>
      <c r="AB67" s="3"/>
      <c r="AC67" s="36">
        <f t="shared" si="0"/>
        <v>38427225023</v>
      </c>
      <c r="AD67" s="37">
        <f t="shared" si="2"/>
        <v>201300594513</v>
      </c>
      <c r="AE67" s="144"/>
      <c r="AG67" s="144"/>
      <c r="AI67" s="144"/>
    </row>
    <row r="68" spans="1:35" x14ac:dyDescent="0.25">
      <c r="A68" s="38">
        <v>56</v>
      </c>
      <c r="B68" s="30" t="s">
        <v>224</v>
      </c>
      <c r="C68" s="30" t="s">
        <v>27</v>
      </c>
      <c r="D68" s="31">
        <v>890980093</v>
      </c>
      <c r="E68" s="31">
        <v>216005360</v>
      </c>
      <c r="F68" s="32" t="s">
        <v>225</v>
      </c>
      <c r="G68" s="33">
        <v>92613812091</v>
      </c>
      <c r="H68" s="33">
        <v>0</v>
      </c>
      <c r="I68" s="3">
        <v>2433870880</v>
      </c>
      <c r="J68" s="3">
        <v>2751818430</v>
      </c>
      <c r="K68" s="3">
        <v>74627415559</v>
      </c>
      <c r="L68" s="3"/>
      <c r="M68" s="3"/>
      <c r="N68" s="3"/>
      <c r="O68" s="3"/>
      <c r="P68" s="34">
        <f t="shared" si="1"/>
        <v>172426916960</v>
      </c>
      <c r="Q68" s="165">
        <v>85404665589</v>
      </c>
      <c r="R68" s="3">
        <v>10475277271</v>
      </c>
      <c r="S68" s="3">
        <v>2557985444</v>
      </c>
      <c r="T68" s="3">
        <v>0</v>
      </c>
      <c r="U68" s="3">
        <v>598526475</v>
      </c>
      <c r="V68" s="3">
        <v>598526475</v>
      </c>
      <c r="W68" s="3">
        <v>202822573</v>
      </c>
      <c r="X68" s="3">
        <v>0</v>
      </c>
      <c r="Y68" s="3">
        <v>1909641400</v>
      </c>
      <c r="Z68" s="3">
        <v>795029637</v>
      </c>
      <c r="AA68" s="3">
        <v>563043572</v>
      </c>
      <c r="AB68" s="3"/>
      <c r="AC68" s="36">
        <f t="shared" si="0"/>
        <v>17700852847</v>
      </c>
      <c r="AD68" s="37">
        <f t="shared" si="2"/>
        <v>69321398524</v>
      </c>
      <c r="AE68" s="144"/>
      <c r="AG68" s="144"/>
      <c r="AI68" s="144"/>
    </row>
    <row r="69" spans="1:35" x14ac:dyDescent="0.25">
      <c r="A69" s="29">
        <v>57</v>
      </c>
      <c r="B69" s="30" t="s">
        <v>226</v>
      </c>
      <c r="C69" s="30" t="s">
        <v>1333</v>
      </c>
      <c r="D69" s="31">
        <v>800096758</v>
      </c>
      <c r="E69" s="31">
        <v>211723417</v>
      </c>
      <c r="F69" s="32" t="s">
        <v>227</v>
      </c>
      <c r="G69" s="33">
        <v>95213254183</v>
      </c>
      <c r="H69" s="33">
        <v>0</v>
      </c>
      <c r="I69" s="3">
        <v>2874260224</v>
      </c>
      <c r="J69" s="3">
        <v>2711532343</v>
      </c>
      <c r="K69" s="3">
        <v>74950383009</v>
      </c>
      <c r="L69" s="3"/>
      <c r="M69" s="3"/>
      <c r="N69" s="3"/>
      <c r="O69" s="3"/>
      <c r="P69" s="34">
        <f t="shared" si="1"/>
        <v>175749429759</v>
      </c>
      <c r="Q69" s="165">
        <v>92323260936</v>
      </c>
      <c r="R69" s="3">
        <v>11022628612</v>
      </c>
      <c r="S69" s="3">
        <v>0</v>
      </c>
      <c r="T69" s="3">
        <v>0</v>
      </c>
      <c r="U69" s="3">
        <v>269341912</v>
      </c>
      <c r="V69" s="3">
        <v>269341912</v>
      </c>
      <c r="W69" s="3">
        <v>239521685</v>
      </c>
      <c r="X69" s="3">
        <v>0</v>
      </c>
      <c r="Y69" s="3">
        <v>1177046846</v>
      </c>
      <c r="Z69" s="3">
        <v>374162726</v>
      </c>
      <c r="AA69" s="3">
        <v>264983728</v>
      </c>
      <c r="AB69" s="3"/>
      <c r="AC69" s="36">
        <f t="shared" si="0"/>
        <v>13617027421</v>
      </c>
      <c r="AD69" s="37">
        <f t="shared" si="2"/>
        <v>69809141402</v>
      </c>
      <c r="AE69" s="144"/>
      <c r="AG69" s="144"/>
      <c r="AI69" s="144"/>
    </row>
    <row r="70" spans="1:35" x14ac:dyDescent="0.25">
      <c r="A70" s="38">
        <v>58</v>
      </c>
      <c r="B70" s="30" t="s">
        <v>228</v>
      </c>
      <c r="C70" s="30" t="s">
        <v>1324</v>
      </c>
      <c r="D70" s="31">
        <v>800028432</v>
      </c>
      <c r="E70" s="31">
        <v>213013430</v>
      </c>
      <c r="F70" s="32" t="s">
        <v>229</v>
      </c>
      <c r="G70" s="33">
        <v>95831409409</v>
      </c>
      <c r="H70" s="33">
        <v>0</v>
      </c>
      <c r="I70" s="3">
        <v>3192838144</v>
      </c>
      <c r="J70" s="3">
        <v>2900078095</v>
      </c>
      <c r="K70" s="3">
        <v>55674869204</v>
      </c>
      <c r="L70" s="3"/>
      <c r="M70" s="3"/>
      <c r="N70" s="3"/>
      <c r="O70" s="3"/>
      <c r="P70" s="34">
        <f t="shared" si="1"/>
        <v>157599194852</v>
      </c>
      <c r="Q70" s="165">
        <v>77730658409</v>
      </c>
      <c r="R70" s="3">
        <v>9940219932</v>
      </c>
      <c r="S70" s="3">
        <v>1579481235</v>
      </c>
      <c r="T70" s="3">
        <v>0</v>
      </c>
      <c r="U70" s="3">
        <v>362093993</v>
      </c>
      <c r="V70" s="3">
        <v>362093992</v>
      </c>
      <c r="W70" s="3">
        <v>266069845</v>
      </c>
      <c r="X70" s="3">
        <v>0</v>
      </c>
      <c r="Y70" s="3">
        <v>1349492654</v>
      </c>
      <c r="Z70" s="3">
        <v>468335884</v>
      </c>
      <c r="AA70" s="3">
        <v>331677583</v>
      </c>
      <c r="AB70" s="3"/>
      <c r="AC70" s="36">
        <f t="shared" si="0"/>
        <v>14659465118</v>
      </c>
      <c r="AD70" s="37">
        <f t="shared" si="2"/>
        <v>65209071325</v>
      </c>
      <c r="AE70" s="144"/>
      <c r="AG70" s="144"/>
      <c r="AI70" s="144"/>
    </row>
    <row r="71" spans="1:35" x14ac:dyDescent="0.25">
      <c r="A71" s="29">
        <v>59</v>
      </c>
      <c r="B71" s="30" t="s">
        <v>230</v>
      </c>
      <c r="C71" s="30" t="s">
        <v>1347</v>
      </c>
      <c r="D71" s="31">
        <v>892120020</v>
      </c>
      <c r="E71" s="31">
        <v>213044430</v>
      </c>
      <c r="F71" s="32" t="s">
        <v>231</v>
      </c>
      <c r="G71" s="33">
        <v>232822004003</v>
      </c>
      <c r="H71" s="33">
        <v>0</v>
      </c>
      <c r="I71" s="3">
        <v>12328639744</v>
      </c>
      <c r="J71" s="3">
        <v>8998208724</v>
      </c>
      <c r="K71" s="3">
        <v>62530501472</v>
      </c>
      <c r="L71" s="3"/>
      <c r="M71" s="3"/>
      <c r="N71" s="3"/>
      <c r="O71" s="3"/>
      <c r="P71" s="34">
        <f t="shared" si="1"/>
        <v>316679353943</v>
      </c>
      <c r="Q71" s="165">
        <v>165156229374</v>
      </c>
      <c r="R71" s="3">
        <v>14188009383</v>
      </c>
      <c r="S71" s="3">
        <v>11227845077</v>
      </c>
      <c r="T71" s="3">
        <v>0</v>
      </c>
      <c r="U71" s="3">
        <v>487730405</v>
      </c>
      <c r="V71" s="3">
        <v>487730405</v>
      </c>
      <c r="W71" s="3">
        <v>1027386645</v>
      </c>
      <c r="X71" s="3">
        <v>0</v>
      </c>
      <c r="Y71" s="3">
        <v>1902563199</v>
      </c>
      <c r="Z71" s="3">
        <v>641401438</v>
      </c>
      <c r="AA71" s="3">
        <v>454243388</v>
      </c>
      <c r="AB71" s="3"/>
      <c r="AC71" s="36">
        <f t="shared" si="0"/>
        <v>30416909940</v>
      </c>
      <c r="AD71" s="37">
        <f t="shared" si="2"/>
        <v>121106214629</v>
      </c>
      <c r="AE71" s="144"/>
      <c r="AG71" s="144"/>
      <c r="AI71" s="144"/>
    </row>
    <row r="72" spans="1:35" x14ac:dyDescent="0.25">
      <c r="A72" s="38">
        <v>60</v>
      </c>
      <c r="B72" s="30" t="s">
        <v>232</v>
      </c>
      <c r="C72" s="30" t="s">
        <v>1328</v>
      </c>
      <c r="D72" s="31">
        <v>890801053</v>
      </c>
      <c r="E72" s="31">
        <v>210117001</v>
      </c>
      <c r="F72" s="32" t="s">
        <v>233</v>
      </c>
      <c r="G72" s="33">
        <v>162845115215</v>
      </c>
      <c r="H72" s="33">
        <v>0</v>
      </c>
      <c r="I72" s="3">
        <v>2894427904</v>
      </c>
      <c r="J72" s="3">
        <v>3315604435</v>
      </c>
      <c r="K72" s="3">
        <v>119833891132</v>
      </c>
      <c r="L72" s="3"/>
      <c r="M72" s="3"/>
      <c r="N72" s="3"/>
      <c r="O72" s="3"/>
      <c r="P72" s="34">
        <f t="shared" si="1"/>
        <v>288889038686</v>
      </c>
      <c r="Q72" s="165">
        <v>148934418498</v>
      </c>
      <c r="R72" s="3">
        <v>18660725374</v>
      </c>
      <c r="S72" s="3">
        <v>2385007210</v>
      </c>
      <c r="T72" s="3">
        <v>0</v>
      </c>
      <c r="U72" s="3">
        <v>644687711</v>
      </c>
      <c r="V72" s="3">
        <v>644687710</v>
      </c>
      <c r="W72" s="3">
        <v>241202325</v>
      </c>
      <c r="X72" s="3">
        <v>0</v>
      </c>
      <c r="Y72" s="3">
        <v>2470176951</v>
      </c>
      <c r="Z72" s="3">
        <v>839438314</v>
      </c>
      <c r="AA72" s="3">
        <v>594493997</v>
      </c>
      <c r="AB72" s="3"/>
      <c r="AC72" s="36">
        <f t="shared" si="0"/>
        <v>26480419592</v>
      </c>
      <c r="AD72" s="37">
        <f t="shared" si="2"/>
        <v>113474200596</v>
      </c>
      <c r="AE72" s="144"/>
      <c r="AG72" s="144"/>
      <c r="AI72" s="144"/>
    </row>
    <row r="73" spans="1:35" x14ac:dyDescent="0.25">
      <c r="A73" s="38">
        <v>61</v>
      </c>
      <c r="B73" s="30" t="s">
        <v>234</v>
      </c>
      <c r="C73" s="30" t="s">
        <v>1311</v>
      </c>
      <c r="D73" s="31">
        <v>890905211</v>
      </c>
      <c r="E73" s="31">
        <v>210105001</v>
      </c>
      <c r="F73" s="32" t="s">
        <v>235</v>
      </c>
      <c r="G73" s="33">
        <v>937887139464</v>
      </c>
      <c r="H73" s="33">
        <v>0</v>
      </c>
      <c r="I73" s="3">
        <v>24794354688</v>
      </c>
      <c r="J73" s="3">
        <v>27256490054</v>
      </c>
      <c r="K73" s="3">
        <v>656909947979</v>
      </c>
      <c r="L73" s="3"/>
      <c r="M73" s="3"/>
      <c r="N73" s="3"/>
      <c r="O73" s="3"/>
      <c r="P73" s="34">
        <f t="shared" si="1"/>
        <v>1646847932185</v>
      </c>
      <c r="Q73" s="165">
        <v>844793386430</v>
      </c>
      <c r="R73" s="3">
        <v>98178026557</v>
      </c>
      <c r="S73" s="3">
        <v>25150068587</v>
      </c>
      <c r="T73" s="3">
        <v>0</v>
      </c>
      <c r="U73" s="3">
        <v>2817817478</v>
      </c>
      <c r="V73" s="3">
        <v>2817817477</v>
      </c>
      <c r="W73" s="3">
        <v>2066196224</v>
      </c>
      <c r="X73" s="3">
        <v>288177166</v>
      </c>
      <c r="Y73" s="3">
        <v>12021959549</v>
      </c>
      <c r="Z73" s="3">
        <v>3918650991</v>
      </c>
      <c r="AA73" s="3">
        <v>2775206290</v>
      </c>
      <c r="AB73" s="3"/>
      <c r="AC73" s="36">
        <f t="shared" si="0"/>
        <v>150033920319</v>
      </c>
      <c r="AD73" s="37">
        <f t="shared" si="2"/>
        <v>652020625436</v>
      </c>
      <c r="AE73" s="144"/>
      <c r="AG73" s="144"/>
      <c r="AI73" s="144"/>
    </row>
    <row r="74" spans="1:35" x14ac:dyDescent="0.25">
      <c r="A74" s="38">
        <v>62</v>
      </c>
      <c r="B74" s="30" t="s">
        <v>236</v>
      </c>
      <c r="C74" s="30" t="s">
        <v>1332</v>
      </c>
      <c r="D74" s="31">
        <v>800096734</v>
      </c>
      <c r="E74" s="31">
        <v>210123001</v>
      </c>
      <c r="F74" s="32" t="s">
        <v>237</v>
      </c>
      <c r="G74" s="33">
        <v>299569338465</v>
      </c>
      <c r="H74" s="33">
        <v>0</v>
      </c>
      <c r="I74" s="3">
        <v>7705806080</v>
      </c>
      <c r="J74" s="3">
        <v>8328214653</v>
      </c>
      <c r="K74" s="3">
        <v>202508453371</v>
      </c>
      <c r="L74" s="3"/>
      <c r="M74" s="3"/>
      <c r="N74" s="3"/>
      <c r="O74" s="3"/>
      <c r="P74" s="34">
        <f t="shared" si="1"/>
        <v>518111812569</v>
      </c>
      <c r="Q74" s="165">
        <v>262933154818</v>
      </c>
      <c r="R74" s="3">
        <v>32525963440</v>
      </c>
      <c r="S74" s="3">
        <v>2041608754</v>
      </c>
      <c r="T74" s="3">
        <v>0</v>
      </c>
      <c r="U74" s="3">
        <v>1162092351</v>
      </c>
      <c r="V74" s="3">
        <v>1162092351</v>
      </c>
      <c r="W74" s="3">
        <v>642150507</v>
      </c>
      <c r="X74" s="3">
        <v>0</v>
      </c>
      <c r="Y74" s="3">
        <v>4551492098</v>
      </c>
      <c r="Z74" s="3">
        <v>1539070994</v>
      </c>
      <c r="AA74" s="3">
        <v>1089977013</v>
      </c>
      <c r="AB74" s="3"/>
      <c r="AC74" s="36">
        <f t="shared" si="0"/>
        <v>44714447508</v>
      </c>
      <c r="AD74" s="37">
        <f t="shared" si="2"/>
        <v>210464210243</v>
      </c>
      <c r="AE74" s="144"/>
      <c r="AG74" s="144"/>
      <c r="AI74" s="144"/>
    </row>
    <row r="75" spans="1:35" x14ac:dyDescent="0.25">
      <c r="A75" s="29">
        <v>63</v>
      </c>
      <c r="B75" s="30" t="s">
        <v>238</v>
      </c>
      <c r="C75" s="30" t="s">
        <v>1344</v>
      </c>
      <c r="D75" s="31">
        <v>891180009</v>
      </c>
      <c r="E75" s="31">
        <v>210141001</v>
      </c>
      <c r="F75" s="32" t="s">
        <v>239</v>
      </c>
      <c r="G75" s="33">
        <v>209942892096</v>
      </c>
      <c r="H75" s="33">
        <v>0</v>
      </c>
      <c r="I75" s="3">
        <v>4104965696</v>
      </c>
      <c r="J75" s="3">
        <v>4696517890</v>
      </c>
      <c r="K75" s="3">
        <v>130684973987</v>
      </c>
      <c r="L75" s="3"/>
      <c r="M75" s="3"/>
      <c r="N75" s="46"/>
      <c r="O75" s="46"/>
      <c r="P75" s="34">
        <f t="shared" si="1"/>
        <v>349429349669</v>
      </c>
      <c r="Q75" s="165">
        <v>177933411900</v>
      </c>
      <c r="R75" s="3">
        <v>23105054221</v>
      </c>
      <c r="S75" s="3">
        <v>74604669</v>
      </c>
      <c r="T75" s="3">
        <v>0</v>
      </c>
      <c r="U75" s="3">
        <v>557481350</v>
      </c>
      <c r="V75" s="3">
        <v>557481349</v>
      </c>
      <c r="W75" s="3">
        <v>342080475</v>
      </c>
      <c r="X75" s="3">
        <v>0</v>
      </c>
      <c r="Y75" s="3">
        <v>2439423179</v>
      </c>
      <c r="Z75" s="3">
        <v>774335566</v>
      </c>
      <c r="AA75" s="3">
        <v>548387937</v>
      </c>
      <c r="AB75" s="3"/>
      <c r="AC75" s="36">
        <f t="shared" si="0"/>
        <v>28398848746</v>
      </c>
      <c r="AD75" s="37">
        <f t="shared" si="2"/>
        <v>143097089023</v>
      </c>
      <c r="AE75" s="144"/>
      <c r="AG75" s="144"/>
      <c r="AI75" s="144"/>
    </row>
    <row r="76" spans="1:35" x14ac:dyDescent="0.25">
      <c r="A76" s="38">
        <v>64</v>
      </c>
      <c r="B76" s="30" t="s">
        <v>240</v>
      </c>
      <c r="C76" s="30" t="s">
        <v>1371</v>
      </c>
      <c r="D76" s="31">
        <v>891380007</v>
      </c>
      <c r="E76" s="31">
        <v>212076520</v>
      </c>
      <c r="F76" s="32" t="s">
        <v>241</v>
      </c>
      <c r="G76" s="33">
        <v>128910940173</v>
      </c>
      <c r="H76" s="33">
        <v>0</v>
      </c>
      <c r="I76" s="3">
        <v>3305555264</v>
      </c>
      <c r="J76" s="3">
        <v>3598991507</v>
      </c>
      <c r="K76" s="3">
        <v>97908548775</v>
      </c>
      <c r="L76" s="3"/>
      <c r="M76" s="3"/>
      <c r="N76" s="3"/>
      <c r="O76" s="3"/>
      <c r="P76" s="34">
        <f t="shared" si="1"/>
        <v>233724035719</v>
      </c>
      <c r="Q76" s="165">
        <v>118966215256</v>
      </c>
      <c r="R76" s="3">
        <v>15115828236</v>
      </c>
      <c r="S76" s="3">
        <v>343952407</v>
      </c>
      <c r="T76" s="3">
        <v>0</v>
      </c>
      <c r="U76" s="3">
        <v>398849759</v>
      </c>
      <c r="V76" s="3">
        <v>398849758</v>
      </c>
      <c r="W76" s="3">
        <v>275462939</v>
      </c>
      <c r="X76" s="3">
        <v>93450770</v>
      </c>
      <c r="Y76" s="3">
        <v>1726192181</v>
      </c>
      <c r="Z76" s="3">
        <v>556735163</v>
      </c>
      <c r="AA76" s="3">
        <v>394282351</v>
      </c>
      <c r="AB76" s="3"/>
      <c r="AC76" s="36">
        <f t="shared" si="0"/>
        <v>19303603564</v>
      </c>
      <c r="AD76" s="37">
        <f t="shared" si="2"/>
        <v>95454216899</v>
      </c>
      <c r="AE76" s="144"/>
      <c r="AG76" s="144"/>
      <c r="AI76" s="144"/>
    </row>
    <row r="77" spans="1:35" x14ac:dyDescent="0.25">
      <c r="A77" s="29">
        <v>65</v>
      </c>
      <c r="B77" s="30" t="s">
        <v>242</v>
      </c>
      <c r="C77" s="30" t="s">
        <v>1352</v>
      </c>
      <c r="D77" s="31">
        <v>891280000</v>
      </c>
      <c r="E77" s="31">
        <v>210152001</v>
      </c>
      <c r="F77" s="32" t="s">
        <v>243</v>
      </c>
      <c r="G77" s="33">
        <v>211898810140</v>
      </c>
      <c r="H77" s="33">
        <v>0</v>
      </c>
      <c r="I77" s="3">
        <v>3639477440</v>
      </c>
      <c r="J77" s="3">
        <v>3900761837</v>
      </c>
      <c r="K77" s="3">
        <v>143454761509</v>
      </c>
      <c r="L77" s="3"/>
      <c r="M77" s="3"/>
      <c r="N77" s="3"/>
      <c r="O77" s="3"/>
      <c r="P77" s="34">
        <f t="shared" si="1"/>
        <v>362893810926</v>
      </c>
      <c r="Q77" s="165">
        <v>181294036573</v>
      </c>
      <c r="R77" s="3">
        <v>22408284816</v>
      </c>
      <c r="S77" s="3">
        <v>876857240</v>
      </c>
      <c r="T77" s="3">
        <v>0</v>
      </c>
      <c r="U77" s="3">
        <v>589908552</v>
      </c>
      <c r="V77" s="3">
        <v>589908552</v>
      </c>
      <c r="W77" s="3">
        <v>303289787</v>
      </c>
      <c r="X77" s="3">
        <v>0</v>
      </c>
      <c r="Y77" s="3">
        <v>2503681854</v>
      </c>
      <c r="Z77" s="3">
        <v>811998697</v>
      </c>
      <c r="AA77" s="3">
        <v>575061136</v>
      </c>
      <c r="AB77" s="3"/>
      <c r="AC77" s="36">
        <f t="shared" ref="AC77:AC140" si="3">SUM(R77:AA77)</f>
        <v>28658990634</v>
      </c>
      <c r="AD77" s="37">
        <f t="shared" si="2"/>
        <v>152940783719</v>
      </c>
      <c r="AE77" s="144"/>
      <c r="AG77" s="144"/>
      <c r="AI77" s="144"/>
    </row>
    <row r="78" spans="1:35" x14ac:dyDescent="0.25">
      <c r="A78" s="38">
        <v>66</v>
      </c>
      <c r="B78" s="30" t="s">
        <v>244</v>
      </c>
      <c r="C78" s="30" t="s">
        <v>1357</v>
      </c>
      <c r="D78" s="31">
        <v>891480030</v>
      </c>
      <c r="E78" s="31">
        <v>210166001</v>
      </c>
      <c r="F78" s="32" t="s">
        <v>245</v>
      </c>
      <c r="G78" s="33">
        <v>243529801268</v>
      </c>
      <c r="H78" s="33">
        <v>0</v>
      </c>
      <c r="I78" s="3">
        <v>5425821056</v>
      </c>
      <c r="J78" s="3">
        <v>5487206656</v>
      </c>
      <c r="K78" s="3">
        <v>161587316985</v>
      </c>
      <c r="L78" s="3"/>
      <c r="M78" s="3"/>
      <c r="N78" s="3"/>
      <c r="O78" s="3"/>
      <c r="P78" s="34">
        <f t="shared" ref="P78:P141" si="4">SUM(G78:N78)</f>
        <v>416030145965</v>
      </c>
      <c r="Q78" s="165">
        <v>216411097850</v>
      </c>
      <c r="R78" s="3">
        <v>24965117580</v>
      </c>
      <c r="S78" s="3">
        <v>3878920657</v>
      </c>
      <c r="T78" s="3">
        <v>0</v>
      </c>
      <c r="U78" s="3">
        <v>678113816</v>
      </c>
      <c r="V78" s="3">
        <v>678113816</v>
      </c>
      <c r="W78" s="3">
        <v>452151755</v>
      </c>
      <c r="X78" s="3">
        <v>0</v>
      </c>
      <c r="Y78" s="3">
        <v>3016047170</v>
      </c>
      <c r="Z78" s="3">
        <v>1195118014</v>
      </c>
      <c r="AA78" s="3">
        <v>846387963</v>
      </c>
      <c r="AB78" s="3"/>
      <c r="AC78" s="36">
        <f t="shared" si="3"/>
        <v>35709970771</v>
      </c>
      <c r="AD78" s="37">
        <f t="shared" si="2"/>
        <v>163909077344</v>
      </c>
      <c r="AE78" s="144"/>
      <c r="AG78" s="144"/>
      <c r="AI78" s="144"/>
    </row>
    <row r="79" spans="1:35" x14ac:dyDescent="0.25">
      <c r="A79" s="29">
        <v>67</v>
      </c>
      <c r="B79" s="30" t="s">
        <v>246</v>
      </c>
      <c r="C79" s="30" t="s">
        <v>1330</v>
      </c>
      <c r="D79" s="31">
        <v>891580006</v>
      </c>
      <c r="E79" s="31">
        <v>210119001</v>
      </c>
      <c r="F79" s="32" t="s">
        <v>247</v>
      </c>
      <c r="G79" s="33">
        <v>175682389093</v>
      </c>
      <c r="H79" s="33">
        <v>0</v>
      </c>
      <c r="I79" s="3">
        <v>3419014528</v>
      </c>
      <c r="J79" s="3">
        <v>3100402728</v>
      </c>
      <c r="K79" s="3">
        <v>82480560187</v>
      </c>
      <c r="L79" s="3"/>
      <c r="M79" s="3"/>
      <c r="N79" s="46"/>
      <c r="O79" s="46"/>
      <c r="P79" s="34">
        <f t="shared" si="4"/>
        <v>264682366536</v>
      </c>
      <c r="Q79" s="165">
        <v>132430379770</v>
      </c>
      <c r="R79" s="3">
        <v>15694508702</v>
      </c>
      <c r="S79" s="3">
        <v>2770170404</v>
      </c>
      <c r="T79" s="3">
        <v>0</v>
      </c>
      <c r="U79" s="3">
        <v>525230928</v>
      </c>
      <c r="V79" s="3">
        <v>525230928</v>
      </c>
      <c r="W79" s="3">
        <v>284917877</v>
      </c>
      <c r="X79" s="3">
        <v>37238885</v>
      </c>
      <c r="Y79" s="3">
        <v>2030298318</v>
      </c>
      <c r="Z79" s="3">
        <v>691793316</v>
      </c>
      <c r="AA79" s="3">
        <v>489931144</v>
      </c>
      <c r="AB79" s="3"/>
      <c r="AC79" s="36">
        <f t="shared" si="3"/>
        <v>23049320502</v>
      </c>
      <c r="AD79" s="37">
        <f t="shared" ref="AD79:AD142" si="5">+P79-Q79+AB79-AC79</f>
        <v>109202666264</v>
      </c>
      <c r="AE79" s="144"/>
      <c r="AG79" s="144"/>
      <c r="AI79" s="144"/>
    </row>
    <row r="80" spans="1:35" x14ac:dyDescent="0.25">
      <c r="A80" s="38">
        <v>68</v>
      </c>
      <c r="B80" s="30" t="s">
        <v>248</v>
      </c>
      <c r="C80" s="30" t="s">
        <v>1334</v>
      </c>
      <c r="D80" s="31">
        <v>800096777</v>
      </c>
      <c r="E80" s="31">
        <v>216023660</v>
      </c>
      <c r="F80" s="32" t="s">
        <v>249</v>
      </c>
      <c r="G80" s="33">
        <v>78206646184</v>
      </c>
      <c r="H80" s="33">
        <v>0</v>
      </c>
      <c r="I80" s="3">
        <v>2250762784</v>
      </c>
      <c r="J80" s="3">
        <v>2181745087</v>
      </c>
      <c r="K80" s="3">
        <v>46538040424</v>
      </c>
      <c r="L80" s="3"/>
      <c r="M80" s="3"/>
      <c r="N80" s="3"/>
      <c r="O80" s="3"/>
      <c r="P80" s="34">
        <f t="shared" si="4"/>
        <v>129177194479</v>
      </c>
      <c r="Q80" s="165">
        <v>65670082137</v>
      </c>
      <c r="R80" s="3">
        <v>7695698366</v>
      </c>
      <c r="S80" s="3">
        <v>879750441</v>
      </c>
      <c r="T80" s="3">
        <v>0</v>
      </c>
      <c r="U80" s="3">
        <v>298062102</v>
      </c>
      <c r="V80" s="3">
        <v>298062102</v>
      </c>
      <c r="W80" s="3">
        <v>187563565</v>
      </c>
      <c r="X80" s="3">
        <v>7822384</v>
      </c>
      <c r="Y80" s="3">
        <v>1175192152</v>
      </c>
      <c r="Z80" s="3">
        <v>428657365</v>
      </c>
      <c r="AA80" s="3">
        <v>303577077</v>
      </c>
      <c r="AB80" s="3"/>
      <c r="AC80" s="36">
        <f t="shared" si="3"/>
        <v>11274385554</v>
      </c>
      <c r="AD80" s="37">
        <f t="shared" si="5"/>
        <v>52232726788</v>
      </c>
      <c r="AE80" s="144"/>
      <c r="AG80" s="144"/>
      <c r="AI80" s="144"/>
    </row>
    <row r="81" spans="1:35" x14ac:dyDescent="0.25">
      <c r="A81" s="29">
        <v>69</v>
      </c>
      <c r="B81" s="30" t="s">
        <v>250</v>
      </c>
      <c r="C81" s="30" t="s">
        <v>1364</v>
      </c>
      <c r="D81" s="31">
        <v>800104062</v>
      </c>
      <c r="E81" s="31">
        <v>210170001</v>
      </c>
      <c r="F81" s="32" t="s">
        <v>251</v>
      </c>
      <c r="G81" s="33">
        <v>188772480245</v>
      </c>
      <c r="H81" s="33">
        <v>0</v>
      </c>
      <c r="I81" s="3">
        <v>4434411328</v>
      </c>
      <c r="J81" s="3">
        <v>5248563964</v>
      </c>
      <c r="K81" s="3">
        <v>102311924187</v>
      </c>
      <c r="L81" s="3"/>
      <c r="M81" s="3"/>
      <c r="N81" s="3"/>
      <c r="O81" s="3"/>
      <c r="P81" s="34">
        <f t="shared" si="4"/>
        <v>300767379724</v>
      </c>
      <c r="Q81" s="165">
        <v>167352967931</v>
      </c>
      <c r="R81" s="3">
        <v>20234342195</v>
      </c>
      <c r="S81" s="3">
        <v>1061431899</v>
      </c>
      <c r="T81" s="3">
        <v>0</v>
      </c>
      <c r="U81" s="3">
        <v>503212624</v>
      </c>
      <c r="V81" s="3">
        <v>503212624</v>
      </c>
      <c r="W81" s="3">
        <v>369534277</v>
      </c>
      <c r="X81" s="3">
        <v>112635811</v>
      </c>
      <c r="Y81" s="3">
        <v>2287935389</v>
      </c>
      <c r="Z81" s="3">
        <v>693278569</v>
      </c>
      <c r="AA81" s="3">
        <v>490983006</v>
      </c>
      <c r="AB81" s="3"/>
      <c r="AC81" s="36">
        <f t="shared" si="3"/>
        <v>26256566394</v>
      </c>
      <c r="AD81" s="37">
        <f t="shared" si="5"/>
        <v>107157845399</v>
      </c>
      <c r="AE81" s="144"/>
      <c r="AG81" s="144"/>
      <c r="AI81" s="144"/>
    </row>
    <row r="82" spans="1:35" x14ac:dyDescent="0.25">
      <c r="A82" s="38">
        <v>70</v>
      </c>
      <c r="B82" s="30" t="s">
        <v>252</v>
      </c>
      <c r="C82" s="30" t="s">
        <v>1341</v>
      </c>
      <c r="D82" s="31">
        <v>800094755</v>
      </c>
      <c r="E82" s="31">
        <v>215425754</v>
      </c>
      <c r="F82" s="32" t="s">
        <v>253</v>
      </c>
      <c r="G82" s="33">
        <v>249772389649</v>
      </c>
      <c r="H82" s="33">
        <v>0</v>
      </c>
      <c r="I82" s="3">
        <v>6390051072</v>
      </c>
      <c r="J82" s="3">
        <v>5760962754</v>
      </c>
      <c r="K82" s="3">
        <v>121779478781</v>
      </c>
      <c r="L82" s="3"/>
      <c r="M82" s="3"/>
      <c r="N82" s="3"/>
      <c r="O82" s="3"/>
      <c r="P82" s="34">
        <f t="shared" si="4"/>
        <v>383702882256</v>
      </c>
      <c r="Q82" s="165">
        <v>191865005784</v>
      </c>
      <c r="R82" s="3">
        <v>16766110757</v>
      </c>
      <c r="S82" s="3">
        <v>11637111605</v>
      </c>
      <c r="T82" s="3">
        <v>0</v>
      </c>
      <c r="U82" s="3">
        <v>605445259</v>
      </c>
      <c r="V82" s="3">
        <v>605445258</v>
      </c>
      <c r="W82" s="3">
        <v>532504256</v>
      </c>
      <c r="X82" s="3">
        <v>0</v>
      </c>
      <c r="Y82" s="3">
        <v>1512537532</v>
      </c>
      <c r="Z82" s="3">
        <v>793880743</v>
      </c>
      <c r="AA82" s="3">
        <v>562229919</v>
      </c>
      <c r="AB82" s="3"/>
      <c r="AC82" s="36">
        <f t="shared" si="3"/>
        <v>33015265329</v>
      </c>
      <c r="AD82" s="37">
        <f t="shared" si="5"/>
        <v>158822611143</v>
      </c>
      <c r="AE82" s="144"/>
      <c r="AG82" s="144"/>
      <c r="AI82" s="144"/>
    </row>
    <row r="83" spans="1:35" x14ac:dyDescent="0.25">
      <c r="A83" s="29">
        <v>71</v>
      </c>
      <c r="B83" s="30" t="s">
        <v>254</v>
      </c>
      <c r="C83" s="30" t="s">
        <v>1327</v>
      </c>
      <c r="D83" s="31">
        <v>891855130</v>
      </c>
      <c r="E83" s="31">
        <v>215915759</v>
      </c>
      <c r="F83" s="32" t="s">
        <v>255</v>
      </c>
      <c r="G83" s="33">
        <v>70058297396</v>
      </c>
      <c r="H83" s="33">
        <v>0</v>
      </c>
      <c r="I83" s="3">
        <v>1504387136</v>
      </c>
      <c r="J83" s="3">
        <v>1681071965</v>
      </c>
      <c r="K83" s="3">
        <v>50212438688</v>
      </c>
      <c r="L83" s="3"/>
      <c r="M83" s="3"/>
      <c r="N83" s="3"/>
      <c r="O83" s="3"/>
      <c r="P83" s="34">
        <f t="shared" si="4"/>
        <v>123456195185</v>
      </c>
      <c r="Q83" s="165">
        <v>63504865986</v>
      </c>
      <c r="R83" s="3">
        <v>7041171481</v>
      </c>
      <c r="S83" s="3">
        <v>1791964587</v>
      </c>
      <c r="T83" s="3">
        <v>0</v>
      </c>
      <c r="U83" s="3">
        <v>255423100</v>
      </c>
      <c r="V83" s="3">
        <v>255423100</v>
      </c>
      <c r="W83" s="3">
        <v>125365595</v>
      </c>
      <c r="X83" s="3">
        <v>0</v>
      </c>
      <c r="Y83" s="3">
        <v>658031900</v>
      </c>
      <c r="Z83" s="3">
        <v>406862057</v>
      </c>
      <c r="AA83" s="3">
        <v>288141543</v>
      </c>
      <c r="AB83" s="3"/>
      <c r="AC83" s="36">
        <f t="shared" si="3"/>
        <v>10822383363</v>
      </c>
      <c r="AD83" s="37">
        <f t="shared" si="5"/>
        <v>49128945836</v>
      </c>
      <c r="AE83" s="144"/>
      <c r="AG83" s="144"/>
      <c r="AI83" s="144"/>
    </row>
    <row r="84" spans="1:35" x14ac:dyDescent="0.25">
      <c r="A84" s="38">
        <v>72</v>
      </c>
      <c r="B84" s="30" t="s">
        <v>256</v>
      </c>
      <c r="C84" s="30" t="s">
        <v>1321</v>
      </c>
      <c r="D84" s="31">
        <v>890106291</v>
      </c>
      <c r="E84" s="31">
        <v>215808758</v>
      </c>
      <c r="F84" s="32" t="s">
        <v>257</v>
      </c>
      <c r="G84" s="33">
        <v>258544825501</v>
      </c>
      <c r="H84" s="33">
        <v>0</v>
      </c>
      <c r="I84" s="3">
        <v>4352124736</v>
      </c>
      <c r="J84" s="3">
        <v>5229939057</v>
      </c>
      <c r="K84" s="3">
        <v>104381466649</v>
      </c>
      <c r="L84" s="3"/>
      <c r="M84" s="3"/>
      <c r="N84" s="3"/>
      <c r="O84" s="3"/>
      <c r="P84" s="34">
        <f t="shared" si="4"/>
        <v>372508355943</v>
      </c>
      <c r="Q84" s="165">
        <v>189781924848</v>
      </c>
      <c r="R84" s="3">
        <v>18318622523</v>
      </c>
      <c r="S84" s="3">
        <v>10171730064</v>
      </c>
      <c r="T84" s="3">
        <v>0</v>
      </c>
      <c r="U84" s="3">
        <v>460823684</v>
      </c>
      <c r="V84" s="3">
        <v>460823684</v>
      </c>
      <c r="W84" s="3">
        <v>362677061</v>
      </c>
      <c r="X84" s="3">
        <v>0</v>
      </c>
      <c r="Y84" s="3">
        <v>1812264523</v>
      </c>
      <c r="Z84" s="3">
        <v>637786236</v>
      </c>
      <c r="AA84" s="3">
        <v>451683086</v>
      </c>
      <c r="AB84" s="3"/>
      <c r="AC84" s="36">
        <f t="shared" si="3"/>
        <v>32676410861</v>
      </c>
      <c r="AD84" s="37">
        <f t="shared" si="5"/>
        <v>150050020234</v>
      </c>
      <c r="AE84" s="144"/>
      <c r="AG84" s="144"/>
      <c r="AI84" s="144"/>
    </row>
    <row r="85" spans="1:35" x14ac:dyDescent="0.25">
      <c r="A85" s="29">
        <v>73</v>
      </c>
      <c r="B85" s="30" t="s">
        <v>258</v>
      </c>
      <c r="C85" s="30" t="s">
        <v>1372</v>
      </c>
      <c r="D85" s="31">
        <v>891900272</v>
      </c>
      <c r="E85" s="31">
        <v>213476834</v>
      </c>
      <c r="F85" s="32" t="s">
        <v>259</v>
      </c>
      <c r="G85" s="33">
        <v>72200310641</v>
      </c>
      <c r="H85" s="33">
        <v>0</v>
      </c>
      <c r="I85" s="3">
        <v>1701099264</v>
      </c>
      <c r="J85" s="3">
        <v>2043420139</v>
      </c>
      <c r="K85" s="3">
        <v>67661207584</v>
      </c>
      <c r="L85" s="3"/>
      <c r="M85" s="3"/>
      <c r="N85" s="3"/>
      <c r="O85" s="3"/>
      <c r="P85" s="34">
        <f t="shared" si="4"/>
        <v>143606037628</v>
      </c>
      <c r="Q85" s="165">
        <v>69675836122</v>
      </c>
      <c r="R85" s="3">
        <v>8473000473</v>
      </c>
      <c r="S85" s="3">
        <v>1999932310</v>
      </c>
      <c r="T85" s="3">
        <v>0</v>
      </c>
      <c r="U85" s="3">
        <v>427188682</v>
      </c>
      <c r="V85" s="3">
        <v>427188681</v>
      </c>
      <c r="W85" s="3">
        <v>141758272</v>
      </c>
      <c r="X85" s="3">
        <v>0</v>
      </c>
      <c r="Y85" s="3">
        <v>1416520618</v>
      </c>
      <c r="Z85" s="3">
        <v>551285361</v>
      </c>
      <c r="AA85" s="3">
        <v>390422777</v>
      </c>
      <c r="AB85" s="3"/>
      <c r="AC85" s="36">
        <f t="shared" si="3"/>
        <v>13827297174</v>
      </c>
      <c r="AD85" s="37">
        <f t="shared" si="5"/>
        <v>60102904332</v>
      </c>
      <c r="AE85" s="144"/>
      <c r="AG85" s="144"/>
      <c r="AI85" s="144"/>
    </row>
    <row r="86" spans="1:35" x14ac:dyDescent="0.25">
      <c r="A86" s="38">
        <v>74</v>
      </c>
      <c r="B86" s="30" t="s">
        <v>260</v>
      </c>
      <c r="C86" s="30" t="s">
        <v>1354</v>
      </c>
      <c r="D86" s="31">
        <v>891200916</v>
      </c>
      <c r="E86" s="31">
        <v>213552835</v>
      </c>
      <c r="F86" s="32" t="s">
        <v>261</v>
      </c>
      <c r="G86" s="33">
        <v>152948336402</v>
      </c>
      <c r="H86" s="33">
        <v>0</v>
      </c>
      <c r="I86" s="3">
        <v>5819097088</v>
      </c>
      <c r="J86" s="3">
        <v>4848419096</v>
      </c>
      <c r="K86" s="3">
        <v>91134656514</v>
      </c>
      <c r="L86" s="3"/>
      <c r="M86" s="3"/>
      <c r="N86" s="3"/>
      <c r="O86" s="3"/>
      <c r="P86" s="34">
        <f t="shared" si="4"/>
        <v>254750509100</v>
      </c>
      <c r="Q86" s="165">
        <v>125989188403</v>
      </c>
      <c r="R86" s="3">
        <v>14918512478</v>
      </c>
      <c r="S86" s="3">
        <v>5680133211</v>
      </c>
      <c r="T86" s="3">
        <v>0</v>
      </c>
      <c r="U86" s="3">
        <v>547537224</v>
      </c>
      <c r="V86" s="3">
        <v>547537224</v>
      </c>
      <c r="W86" s="3">
        <v>484924757</v>
      </c>
      <c r="X86" s="3">
        <v>0</v>
      </c>
      <c r="Y86" s="3">
        <v>2028018369</v>
      </c>
      <c r="Z86" s="3">
        <v>710823026</v>
      </c>
      <c r="AA86" s="3">
        <v>503408071</v>
      </c>
      <c r="AB86" s="3"/>
      <c r="AC86" s="36">
        <f t="shared" si="3"/>
        <v>25420894360</v>
      </c>
      <c r="AD86" s="37">
        <f t="shared" si="5"/>
        <v>103340426337</v>
      </c>
      <c r="AE86" s="144"/>
      <c r="AG86" s="144"/>
      <c r="AI86" s="144"/>
    </row>
    <row r="87" spans="1:35" x14ac:dyDescent="0.25">
      <c r="A87" s="29">
        <v>75</v>
      </c>
      <c r="B87" s="30" t="s">
        <v>262</v>
      </c>
      <c r="C87" s="30" t="s">
        <v>1325</v>
      </c>
      <c r="D87" s="31">
        <v>891800846</v>
      </c>
      <c r="E87" s="31">
        <v>210115001</v>
      </c>
      <c r="F87" s="32" t="s">
        <v>263</v>
      </c>
      <c r="G87" s="33">
        <v>86802228849</v>
      </c>
      <c r="H87" s="33">
        <v>0</v>
      </c>
      <c r="I87" s="3">
        <v>1549963808</v>
      </c>
      <c r="J87" s="3">
        <v>1639785361</v>
      </c>
      <c r="K87" s="3">
        <v>50759112278</v>
      </c>
      <c r="L87" s="3"/>
      <c r="M87" s="3"/>
      <c r="N87" s="3"/>
      <c r="O87" s="3"/>
      <c r="P87" s="34">
        <f t="shared" si="4"/>
        <v>140751090296</v>
      </c>
      <c r="Q87" s="165">
        <v>68634026387</v>
      </c>
      <c r="R87" s="3">
        <v>8269839194</v>
      </c>
      <c r="S87" s="3">
        <v>2259171722</v>
      </c>
      <c r="T87" s="3">
        <v>0</v>
      </c>
      <c r="U87" s="3">
        <v>223283915</v>
      </c>
      <c r="V87" s="3">
        <v>223283915</v>
      </c>
      <c r="W87" s="3">
        <v>129163651</v>
      </c>
      <c r="X87" s="3">
        <v>0</v>
      </c>
      <c r="Y87" s="3">
        <v>964927153</v>
      </c>
      <c r="Z87" s="3">
        <v>301054308</v>
      </c>
      <c r="AA87" s="3">
        <v>213208018</v>
      </c>
      <c r="AB87" s="3"/>
      <c r="AC87" s="36">
        <f t="shared" si="3"/>
        <v>12583931876</v>
      </c>
      <c r="AD87" s="37">
        <f t="shared" si="5"/>
        <v>59533132033</v>
      </c>
      <c r="AE87" s="144"/>
      <c r="AG87" s="144"/>
      <c r="AI87" s="144"/>
    </row>
    <row r="88" spans="1:35" s="60" customFormat="1" x14ac:dyDescent="0.25">
      <c r="A88" s="58">
        <v>76</v>
      </c>
      <c r="B88" s="40" t="s">
        <v>264</v>
      </c>
      <c r="C88" s="40" t="s">
        <v>1318</v>
      </c>
      <c r="D88" s="47">
        <v>890981138</v>
      </c>
      <c r="E88" s="31">
        <v>213705837</v>
      </c>
      <c r="F88" s="48" t="s">
        <v>265</v>
      </c>
      <c r="G88" s="33">
        <v>123401006427</v>
      </c>
      <c r="H88" s="33">
        <v>0</v>
      </c>
      <c r="I88" s="3">
        <v>4900609856</v>
      </c>
      <c r="J88" s="3">
        <v>4420534390</v>
      </c>
      <c r="K88" s="3">
        <v>79090936993</v>
      </c>
      <c r="L88" s="54"/>
      <c r="M88" s="54"/>
      <c r="N88" s="54"/>
      <c r="O88" s="50"/>
      <c r="P88" s="52">
        <f>SUM(G88:O88)</f>
        <v>211813087666</v>
      </c>
      <c r="Q88" s="165">
        <v>104943998670</v>
      </c>
      <c r="R88" s="3">
        <v>11476255204</v>
      </c>
      <c r="S88" s="3">
        <v>6014745067</v>
      </c>
      <c r="T88" s="3">
        <v>0</v>
      </c>
      <c r="U88" s="3">
        <v>311637748</v>
      </c>
      <c r="V88" s="3">
        <v>311637747</v>
      </c>
      <c r="W88" s="3">
        <v>0</v>
      </c>
      <c r="X88" s="3">
        <v>0</v>
      </c>
      <c r="Y88" s="3">
        <v>1365011270</v>
      </c>
      <c r="Z88" s="3">
        <v>430880120</v>
      </c>
      <c r="AA88" s="3">
        <v>305151243</v>
      </c>
      <c r="AB88" s="3"/>
      <c r="AC88" s="36">
        <f t="shared" si="3"/>
        <v>20215318399</v>
      </c>
      <c r="AD88" s="37">
        <f>+P88-Q88+AB88-AC88+ENERO!Q88</f>
        <v>89163151616</v>
      </c>
      <c r="AE88" s="144"/>
      <c r="AF88" s="167"/>
      <c r="AG88" s="144"/>
      <c r="AH88" s="167"/>
      <c r="AI88" s="144"/>
    </row>
    <row r="89" spans="1:35" x14ac:dyDescent="0.25">
      <c r="A89" s="29">
        <v>77</v>
      </c>
      <c r="B89" s="30" t="s">
        <v>266</v>
      </c>
      <c r="C89" s="30" t="s">
        <v>1331</v>
      </c>
      <c r="D89" s="31">
        <v>800098911</v>
      </c>
      <c r="E89" s="31">
        <v>210120001</v>
      </c>
      <c r="F89" s="32" t="s">
        <v>267</v>
      </c>
      <c r="G89" s="33">
        <v>303871242789</v>
      </c>
      <c r="H89" s="33">
        <v>0</v>
      </c>
      <c r="I89" s="3">
        <v>7685390464</v>
      </c>
      <c r="J89" s="3">
        <v>7734735929</v>
      </c>
      <c r="K89" s="3">
        <v>101179136254</v>
      </c>
      <c r="L89" s="3"/>
      <c r="M89" s="3"/>
      <c r="N89" s="3"/>
      <c r="O89" s="3"/>
      <c r="P89" s="34">
        <f t="shared" si="4"/>
        <v>420470505436</v>
      </c>
      <c r="Q89" s="165">
        <v>212609682767</v>
      </c>
      <c r="R89" s="3">
        <v>23276168946</v>
      </c>
      <c r="S89" s="3">
        <v>3312554877</v>
      </c>
      <c r="T89" s="3">
        <v>0</v>
      </c>
      <c r="U89" s="3">
        <v>726585106</v>
      </c>
      <c r="V89" s="3">
        <v>726585105</v>
      </c>
      <c r="W89" s="3">
        <v>640449205</v>
      </c>
      <c r="X89" s="3">
        <v>0</v>
      </c>
      <c r="Y89" s="3">
        <v>3390131126</v>
      </c>
      <c r="Z89" s="3">
        <v>800097007</v>
      </c>
      <c r="AA89" s="3">
        <v>566632305</v>
      </c>
      <c r="AB89" s="3"/>
      <c r="AC89" s="36">
        <f t="shared" si="3"/>
        <v>33439203677</v>
      </c>
      <c r="AD89" s="37">
        <f t="shared" si="5"/>
        <v>174421618992</v>
      </c>
      <c r="AE89" s="144"/>
      <c r="AG89" s="144"/>
      <c r="AI89" s="144"/>
    </row>
    <row r="90" spans="1:35" x14ac:dyDescent="0.25">
      <c r="A90" s="38">
        <v>78</v>
      </c>
      <c r="B90" s="30" t="s">
        <v>268</v>
      </c>
      <c r="C90" s="30" t="s">
        <v>1351</v>
      </c>
      <c r="D90" s="31">
        <v>892099324</v>
      </c>
      <c r="E90" s="31">
        <v>210150001</v>
      </c>
      <c r="F90" s="32" t="s">
        <v>269</v>
      </c>
      <c r="G90" s="33">
        <v>254858516852</v>
      </c>
      <c r="H90" s="33">
        <v>0</v>
      </c>
      <c r="I90" s="3">
        <v>5876386304</v>
      </c>
      <c r="J90" s="3">
        <v>6371823010</v>
      </c>
      <c r="K90" s="3">
        <v>149631955175</v>
      </c>
      <c r="L90" s="3"/>
      <c r="M90" s="3"/>
      <c r="N90" s="46"/>
      <c r="O90" s="46"/>
      <c r="P90" s="34">
        <f t="shared" si="4"/>
        <v>416738681341</v>
      </c>
      <c r="Q90" s="165">
        <v>206339163659</v>
      </c>
      <c r="R90" s="3">
        <v>23823811222</v>
      </c>
      <c r="S90" s="3">
        <v>9563718847</v>
      </c>
      <c r="T90" s="3">
        <v>0</v>
      </c>
      <c r="U90" s="3">
        <v>908745421</v>
      </c>
      <c r="V90" s="3">
        <v>908745420</v>
      </c>
      <c r="W90" s="3">
        <v>489698859</v>
      </c>
      <c r="X90" s="3">
        <v>0</v>
      </c>
      <c r="Y90" s="3">
        <v>2106171004</v>
      </c>
      <c r="Z90" s="3">
        <v>1100996483</v>
      </c>
      <c r="AA90" s="3">
        <v>779730671</v>
      </c>
      <c r="AB90" s="3"/>
      <c r="AC90" s="36">
        <f t="shared" si="3"/>
        <v>39681617927</v>
      </c>
      <c r="AD90" s="37">
        <f t="shared" si="5"/>
        <v>170717899755</v>
      </c>
      <c r="AE90" s="144"/>
      <c r="AG90" s="144"/>
      <c r="AI90" s="144"/>
    </row>
    <row r="91" spans="1:35" x14ac:dyDescent="0.25">
      <c r="A91" s="29">
        <v>79</v>
      </c>
      <c r="B91" s="30" t="s">
        <v>270</v>
      </c>
      <c r="C91" s="30" t="s">
        <v>1343</v>
      </c>
      <c r="D91" s="31">
        <v>891680011</v>
      </c>
      <c r="E91" s="31">
        <v>210127001</v>
      </c>
      <c r="F91" s="32" t="s">
        <v>271</v>
      </c>
      <c r="G91" s="33">
        <v>142887723601</v>
      </c>
      <c r="H91" s="33">
        <v>0</v>
      </c>
      <c r="I91" s="3">
        <v>8258906880</v>
      </c>
      <c r="J91" s="3">
        <v>5391651378</v>
      </c>
      <c r="K91" s="3">
        <v>63624983625</v>
      </c>
      <c r="L91" s="3"/>
      <c r="M91" s="3"/>
      <c r="N91" s="3"/>
      <c r="O91" s="3"/>
      <c r="P91" s="34">
        <f t="shared" si="4"/>
        <v>220163265484</v>
      </c>
      <c r="Q91" s="165">
        <v>111062573160</v>
      </c>
      <c r="R91" s="3">
        <v>11886034055</v>
      </c>
      <c r="S91" s="3">
        <v>1897212564</v>
      </c>
      <c r="T91" s="3">
        <v>0</v>
      </c>
      <c r="U91" s="3">
        <v>336828908</v>
      </c>
      <c r="V91" s="3">
        <v>336828908</v>
      </c>
      <c r="W91" s="3">
        <v>688242240</v>
      </c>
      <c r="X91" s="3">
        <v>99877579</v>
      </c>
      <c r="Y91" s="3">
        <v>1380296878</v>
      </c>
      <c r="Z91" s="3">
        <v>459273218</v>
      </c>
      <c r="AA91" s="3">
        <v>325259363</v>
      </c>
      <c r="AB91" s="3"/>
      <c r="AC91" s="36">
        <f t="shared" si="3"/>
        <v>17409853713</v>
      </c>
      <c r="AD91" s="37">
        <f t="shared" si="5"/>
        <v>91690838611</v>
      </c>
      <c r="AE91" s="144"/>
      <c r="AG91" s="144"/>
      <c r="AI91" s="144"/>
    </row>
    <row r="92" spans="1:35" x14ac:dyDescent="0.25">
      <c r="A92" s="38">
        <v>80</v>
      </c>
      <c r="B92" s="30" t="s">
        <v>272</v>
      </c>
      <c r="C92" s="30" t="s">
        <v>1348</v>
      </c>
      <c r="D92" s="31">
        <v>892115155</v>
      </c>
      <c r="E92" s="31">
        <v>214744847</v>
      </c>
      <c r="F92" s="32" t="s">
        <v>273</v>
      </c>
      <c r="G92" s="33">
        <v>260140754069</v>
      </c>
      <c r="H92" s="33">
        <v>0</v>
      </c>
      <c r="I92" s="3">
        <v>23376548864</v>
      </c>
      <c r="J92" s="3">
        <v>14585923303</v>
      </c>
      <c r="K92" s="3">
        <v>36030192057</v>
      </c>
      <c r="L92" s="3"/>
      <c r="M92" s="3"/>
      <c r="N92" s="3"/>
      <c r="O92" s="3"/>
      <c r="P92" s="34">
        <f t="shared" si="4"/>
        <v>334133418293</v>
      </c>
      <c r="Q92" s="165">
        <v>179092249201</v>
      </c>
      <c r="R92" s="3">
        <v>8299891881</v>
      </c>
      <c r="S92" s="3">
        <v>19333677766</v>
      </c>
      <c r="T92" s="3">
        <v>0</v>
      </c>
      <c r="U92" s="3">
        <v>505856959</v>
      </c>
      <c r="V92" s="3">
        <v>505856958</v>
      </c>
      <c r="W92" s="3">
        <v>1948045739</v>
      </c>
      <c r="X92" s="3">
        <v>0</v>
      </c>
      <c r="Y92" s="3">
        <v>1067871928</v>
      </c>
      <c r="Z92" s="3">
        <v>627214201</v>
      </c>
      <c r="AA92" s="3">
        <v>444195924</v>
      </c>
      <c r="AB92" s="3"/>
      <c r="AC92" s="36">
        <f t="shared" si="3"/>
        <v>32732611356</v>
      </c>
      <c r="AD92" s="37">
        <f t="shared" si="5"/>
        <v>122308557736</v>
      </c>
      <c r="AE92" s="144"/>
      <c r="AG92" s="144"/>
      <c r="AI92" s="144"/>
    </row>
    <row r="93" spans="1:35" x14ac:dyDescent="0.25">
      <c r="A93" s="29">
        <v>81</v>
      </c>
      <c r="B93" s="30" t="s">
        <v>274</v>
      </c>
      <c r="C93" s="30" t="s">
        <v>1312</v>
      </c>
      <c r="D93" s="31">
        <v>890980095</v>
      </c>
      <c r="E93" s="31">
        <v>214505045</v>
      </c>
      <c r="F93" s="32" t="s">
        <v>275</v>
      </c>
      <c r="G93" s="33">
        <v>79684048262</v>
      </c>
      <c r="H93" s="33">
        <v>0</v>
      </c>
      <c r="I93" s="3">
        <v>2589798432</v>
      </c>
      <c r="J93" s="3">
        <v>2553472988</v>
      </c>
      <c r="K93" s="3">
        <v>47507265985</v>
      </c>
      <c r="L93" s="3"/>
      <c r="M93" s="3"/>
      <c r="N93" s="3"/>
      <c r="O93" s="3"/>
      <c r="P93" s="34">
        <f t="shared" si="4"/>
        <v>132334585667</v>
      </c>
      <c r="Q93" s="165">
        <v>66337859580</v>
      </c>
      <c r="R93" s="3">
        <v>7805105133</v>
      </c>
      <c r="S93" s="3">
        <v>3298779766</v>
      </c>
      <c r="T93" s="3">
        <v>0</v>
      </c>
      <c r="U93" s="3">
        <v>0</v>
      </c>
      <c r="V93" s="3">
        <v>0</v>
      </c>
      <c r="W93" s="3">
        <v>215816536</v>
      </c>
      <c r="X93" s="3">
        <v>0</v>
      </c>
      <c r="Y93" s="3">
        <v>686205324</v>
      </c>
      <c r="Z93" s="3">
        <v>0</v>
      </c>
      <c r="AA93" s="3">
        <v>0</v>
      </c>
      <c r="AB93" s="3"/>
      <c r="AC93" s="36">
        <f t="shared" si="3"/>
        <v>12005906759</v>
      </c>
      <c r="AD93" s="37">
        <f t="shared" si="5"/>
        <v>53990819328</v>
      </c>
      <c r="AE93" s="144"/>
      <c r="AG93" s="144"/>
      <c r="AI93" s="144"/>
    </row>
    <row r="94" spans="1:35" x14ac:dyDescent="0.25">
      <c r="A94" s="38">
        <v>82</v>
      </c>
      <c r="B94" s="30" t="s">
        <v>276</v>
      </c>
      <c r="C94" s="30" t="s">
        <v>1336</v>
      </c>
      <c r="D94" s="31">
        <v>899999328</v>
      </c>
      <c r="E94" s="31">
        <v>216925269</v>
      </c>
      <c r="F94" s="32" t="s">
        <v>277</v>
      </c>
      <c r="G94" s="33">
        <v>56571326957</v>
      </c>
      <c r="H94" s="33">
        <v>0</v>
      </c>
      <c r="I94" s="3">
        <v>1384727680</v>
      </c>
      <c r="J94" s="3">
        <v>1581381410</v>
      </c>
      <c r="K94" s="3">
        <v>42287946039</v>
      </c>
      <c r="L94" s="3"/>
      <c r="M94" s="3"/>
      <c r="N94" s="3"/>
      <c r="O94" s="3"/>
      <c r="P94" s="34">
        <f t="shared" si="4"/>
        <v>101825382086</v>
      </c>
      <c r="Q94" s="165">
        <v>51568106960</v>
      </c>
      <c r="R94" s="3">
        <v>6045354447</v>
      </c>
      <c r="S94" s="3">
        <v>46437715</v>
      </c>
      <c r="T94" s="3">
        <v>0</v>
      </c>
      <c r="U94" s="3">
        <v>208568517</v>
      </c>
      <c r="V94" s="3">
        <v>208568516</v>
      </c>
      <c r="W94" s="3">
        <v>115393973</v>
      </c>
      <c r="X94" s="3">
        <v>0</v>
      </c>
      <c r="Y94" s="3">
        <v>463209590</v>
      </c>
      <c r="Z94" s="3">
        <v>318549425</v>
      </c>
      <c r="AA94" s="3">
        <v>225598138</v>
      </c>
      <c r="AB94" s="3"/>
      <c r="AC94" s="36">
        <f t="shared" si="3"/>
        <v>7631680321</v>
      </c>
      <c r="AD94" s="37">
        <f t="shared" si="5"/>
        <v>42625594805</v>
      </c>
      <c r="AE94" s="144"/>
      <c r="AG94" s="144"/>
      <c r="AI94" s="144"/>
    </row>
    <row r="95" spans="1:35" x14ac:dyDescent="0.25">
      <c r="A95" s="29">
        <v>83</v>
      </c>
      <c r="B95" s="30" t="s">
        <v>278</v>
      </c>
      <c r="C95" s="30" t="s">
        <v>1346</v>
      </c>
      <c r="D95" s="31">
        <v>892115007</v>
      </c>
      <c r="E95" s="31">
        <v>210144001</v>
      </c>
      <c r="F95" s="32" t="s">
        <v>279</v>
      </c>
      <c r="G95" s="33">
        <v>284960271252</v>
      </c>
      <c r="H95" s="33">
        <v>0</v>
      </c>
      <c r="I95" s="3">
        <v>9155254912</v>
      </c>
      <c r="J95" s="3">
        <v>6884022644</v>
      </c>
      <c r="K95" s="3">
        <v>21997401355</v>
      </c>
      <c r="L95" s="3"/>
      <c r="M95" s="3"/>
      <c r="N95" s="3"/>
      <c r="O95" s="3"/>
      <c r="P95" s="34">
        <f t="shared" si="4"/>
        <v>322996950163</v>
      </c>
      <c r="Q95" s="165">
        <v>163156057760</v>
      </c>
      <c r="R95" s="3">
        <v>17425430650</v>
      </c>
      <c r="S95" s="3">
        <v>5586622123</v>
      </c>
      <c r="T95" s="3">
        <v>0</v>
      </c>
      <c r="U95" s="3">
        <v>469623769</v>
      </c>
      <c r="V95" s="3">
        <v>469623769</v>
      </c>
      <c r="W95" s="3">
        <v>762937909</v>
      </c>
      <c r="X95" s="3">
        <v>541825254</v>
      </c>
      <c r="Y95" s="3">
        <v>1990296140</v>
      </c>
      <c r="Z95" s="3">
        <v>644644116</v>
      </c>
      <c r="AA95" s="3">
        <v>456539868</v>
      </c>
      <c r="AB95" s="3"/>
      <c r="AC95" s="36">
        <f t="shared" si="3"/>
        <v>28347543598</v>
      </c>
      <c r="AD95" s="37">
        <f t="shared" si="5"/>
        <v>131493348805</v>
      </c>
      <c r="AE95" s="144"/>
      <c r="AG95" s="144"/>
      <c r="AI95" s="144"/>
    </row>
    <row r="96" spans="1:35" x14ac:dyDescent="0.25">
      <c r="A96" s="38">
        <v>84</v>
      </c>
      <c r="B96" s="30" t="s">
        <v>280</v>
      </c>
      <c r="C96" s="30" t="s">
        <v>1316</v>
      </c>
      <c r="D96" s="31">
        <v>890907317</v>
      </c>
      <c r="E96" s="31">
        <v>211505615</v>
      </c>
      <c r="F96" s="32" t="s">
        <v>281</v>
      </c>
      <c r="G96" s="33">
        <v>60212689534</v>
      </c>
      <c r="H96" s="33">
        <v>0</v>
      </c>
      <c r="I96" s="3">
        <v>1527654272</v>
      </c>
      <c r="J96" s="3">
        <v>1772963856</v>
      </c>
      <c r="K96" s="3">
        <v>38451779477</v>
      </c>
      <c r="L96" s="3"/>
      <c r="M96" s="3"/>
      <c r="N96" s="3"/>
      <c r="O96" s="3"/>
      <c r="P96" s="34">
        <f t="shared" si="4"/>
        <v>101965087139</v>
      </c>
      <c r="Q96" s="165">
        <v>52130140104</v>
      </c>
      <c r="R96" s="3">
        <v>6149017883</v>
      </c>
      <c r="S96" s="3">
        <v>1316799444</v>
      </c>
      <c r="T96" s="3">
        <v>0</v>
      </c>
      <c r="U96" s="3">
        <v>249537135</v>
      </c>
      <c r="V96" s="3">
        <v>249537134</v>
      </c>
      <c r="W96" s="3">
        <v>127304523</v>
      </c>
      <c r="X96" s="3">
        <v>144920677</v>
      </c>
      <c r="Y96" s="3">
        <v>769038812</v>
      </c>
      <c r="Z96" s="3">
        <v>302939689</v>
      </c>
      <c r="AA96" s="3">
        <v>214543253</v>
      </c>
      <c r="AB96" s="3"/>
      <c r="AC96" s="36">
        <f t="shared" si="3"/>
        <v>9523638550</v>
      </c>
      <c r="AD96" s="37">
        <f t="shared" si="5"/>
        <v>40311308485</v>
      </c>
      <c r="AE96" s="144"/>
      <c r="AG96" s="144"/>
      <c r="AI96" s="144"/>
    </row>
    <row r="97" spans="1:35" x14ac:dyDescent="0.25">
      <c r="A97" s="29">
        <v>85</v>
      </c>
      <c r="B97" s="30" t="s">
        <v>282</v>
      </c>
      <c r="C97" s="30" t="s">
        <v>1335</v>
      </c>
      <c r="D97" s="31">
        <v>899999172</v>
      </c>
      <c r="E97" s="31">
        <v>217525175</v>
      </c>
      <c r="F97" s="32" t="s">
        <v>283</v>
      </c>
      <c r="G97" s="33">
        <v>53224173240</v>
      </c>
      <c r="H97" s="33">
        <v>0</v>
      </c>
      <c r="I97" s="3">
        <v>1294749520</v>
      </c>
      <c r="J97" s="3">
        <v>1516200084</v>
      </c>
      <c r="K97" s="3">
        <v>32711960852</v>
      </c>
      <c r="L97" s="3"/>
      <c r="M97" s="3"/>
      <c r="N97" s="3"/>
      <c r="O97" s="3"/>
      <c r="P97" s="34">
        <f t="shared" si="4"/>
        <v>88747083696</v>
      </c>
      <c r="Q97" s="165">
        <v>45740492882</v>
      </c>
      <c r="R97" s="3">
        <v>5289109350</v>
      </c>
      <c r="S97" s="3">
        <v>110823270</v>
      </c>
      <c r="T97" s="3">
        <v>0</v>
      </c>
      <c r="U97" s="3">
        <v>200088494</v>
      </c>
      <c r="V97" s="3">
        <v>200088494</v>
      </c>
      <c r="W97" s="3">
        <v>107895793</v>
      </c>
      <c r="X97" s="3">
        <v>0</v>
      </c>
      <c r="Y97" s="3">
        <v>458203411</v>
      </c>
      <c r="Z97" s="3">
        <v>263917937</v>
      </c>
      <c r="AA97" s="3">
        <v>186907872</v>
      </c>
      <c r="AB97" s="3"/>
      <c r="AC97" s="36">
        <f t="shared" si="3"/>
        <v>6817034621</v>
      </c>
      <c r="AD97" s="37">
        <f t="shared" si="5"/>
        <v>36189556193</v>
      </c>
      <c r="AE97" s="144"/>
      <c r="AG97" s="144"/>
      <c r="AI97" s="144"/>
    </row>
    <row r="98" spans="1:35" x14ac:dyDescent="0.25">
      <c r="A98" s="38">
        <v>86</v>
      </c>
      <c r="B98" s="30" t="s">
        <v>284</v>
      </c>
      <c r="C98" s="30" t="s">
        <v>1353</v>
      </c>
      <c r="D98" s="31">
        <v>800099095</v>
      </c>
      <c r="E98" s="31">
        <v>215652356</v>
      </c>
      <c r="F98" s="32" t="s">
        <v>285</v>
      </c>
      <c r="G98" s="33">
        <v>72506355873</v>
      </c>
      <c r="H98" s="33">
        <v>0</v>
      </c>
      <c r="I98" s="3">
        <v>1691525504</v>
      </c>
      <c r="J98" s="3">
        <v>1973236689</v>
      </c>
      <c r="K98" s="3">
        <v>61095969584</v>
      </c>
      <c r="L98" s="3"/>
      <c r="M98" s="3"/>
      <c r="N98" s="3"/>
      <c r="O98" s="3"/>
      <c r="P98" s="34">
        <f t="shared" si="4"/>
        <v>137267087650</v>
      </c>
      <c r="Q98" s="165">
        <v>68472262844</v>
      </c>
      <c r="R98" s="3">
        <v>8201184855</v>
      </c>
      <c r="S98" s="3">
        <v>588345951</v>
      </c>
      <c r="T98" s="3">
        <v>0</v>
      </c>
      <c r="U98" s="3">
        <v>270507434</v>
      </c>
      <c r="V98" s="3">
        <v>270507433</v>
      </c>
      <c r="W98" s="3">
        <v>140960459</v>
      </c>
      <c r="X98" s="3">
        <v>0</v>
      </c>
      <c r="Y98" s="3">
        <v>1068401116</v>
      </c>
      <c r="Z98" s="3">
        <v>351948975</v>
      </c>
      <c r="AA98" s="3">
        <v>249251850</v>
      </c>
      <c r="AB98" s="3"/>
      <c r="AC98" s="36">
        <f t="shared" si="3"/>
        <v>11141108073</v>
      </c>
      <c r="AD98" s="37">
        <f t="shared" si="5"/>
        <v>57653716733</v>
      </c>
      <c r="AE98" s="144"/>
      <c r="AG98" s="144"/>
      <c r="AI98" s="144"/>
    </row>
    <row r="99" spans="1:35" x14ac:dyDescent="0.25">
      <c r="A99" s="29">
        <v>87</v>
      </c>
      <c r="B99" s="30" t="s">
        <v>286</v>
      </c>
      <c r="C99" s="30" t="s">
        <v>1370</v>
      </c>
      <c r="D99" s="31">
        <v>890399046</v>
      </c>
      <c r="E99" s="31">
        <v>216476364</v>
      </c>
      <c r="F99" s="32" t="s">
        <v>287</v>
      </c>
      <c r="G99" s="33">
        <v>66266713610</v>
      </c>
      <c r="H99" s="33">
        <v>0</v>
      </c>
      <c r="I99" s="3">
        <v>1709352704</v>
      </c>
      <c r="J99" s="3">
        <v>2152160838</v>
      </c>
      <c r="K99" s="3">
        <v>36424742650</v>
      </c>
      <c r="L99" s="3"/>
      <c r="M99" s="3"/>
      <c r="N99" s="3"/>
      <c r="O99" s="3"/>
      <c r="P99" s="34">
        <f t="shared" si="4"/>
        <v>106552969802</v>
      </c>
      <c r="Q99" s="165">
        <v>55426323856</v>
      </c>
      <c r="R99" s="3">
        <v>6652167805</v>
      </c>
      <c r="S99" s="3">
        <v>0</v>
      </c>
      <c r="T99" s="3">
        <v>0</v>
      </c>
      <c r="U99" s="3">
        <v>162120318</v>
      </c>
      <c r="V99" s="3">
        <v>162120318</v>
      </c>
      <c r="W99" s="3">
        <v>142446059</v>
      </c>
      <c r="X99" s="3">
        <v>0</v>
      </c>
      <c r="Y99" s="3">
        <v>716411867</v>
      </c>
      <c r="Z99" s="3">
        <v>225231385</v>
      </c>
      <c r="AA99" s="3">
        <v>159509882</v>
      </c>
      <c r="AB99" s="3"/>
      <c r="AC99" s="36">
        <f t="shared" si="3"/>
        <v>8220007634</v>
      </c>
      <c r="AD99" s="37">
        <f t="shared" si="5"/>
        <v>42906638312</v>
      </c>
      <c r="AE99" s="144"/>
      <c r="AG99" s="144"/>
      <c r="AI99" s="144"/>
    </row>
    <row r="100" spans="1:35" x14ac:dyDescent="0.25">
      <c r="A100" s="38">
        <v>88</v>
      </c>
      <c r="B100" s="30" t="s">
        <v>288</v>
      </c>
      <c r="C100" s="30" t="s">
        <v>1320</v>
      </c>
      <c r="D100" s="31">
        <v>890114335</v>
      </c>
      <c r="E100" s="31">
        <v>213308433</v>
      </c>
      <c r="F100" s="32" t="s">
        <v>289</v>
      </c>
      <c r="G100" s="33">
        <v>72862150966</v>
      </c>
      <c r="H100" s="33">
        <v>0</v>
      </c>
      <c r="I100" s="3">
        <v>1374412800</v>
      </c>
      <c r="J100" s="3">
        <v>1420201264</v>
      </c>
      <c r="K100" s="3">
        <v>32570533646</v>
      </c>
      <c r="L100" s="3"/>
      <c r="M100" s="3"/>
      <c r="N100" s="3"/>
      <c r="O100" s="3"/>
      <c r="P100" s="34">
        <f t="shared" si="4"/>
        <v>108227298676</v>
      </c>
      <c r="Q100" s="165">
        <v>54803205686</v>
      </c>
      <c r="R100" s="3">
        <v>5066808605</v>
      </c>
      <c r="S100" s="3">
        <v>2929503556</v>
      </c>
      <c r="T100" s="3">
        <v>0</v>
      </c>
      <c r="U100" s="3">
        <v>178377992</v>
      </c>
      <c r="V100" s="3">
        <v>178377992</v>
      </c>
      <c r="W100" s="3">
        <v>114534400</v>
      </c>
      <c r="X100" s="3">
        <v>0</v>
      </c>
      <c r="Y100" s="3">
        <v>694639139</v>
      </c>
      <c r="Z100" s="3">
        <v>251003538</v>
      </c>
      <c r="AA100" s="3">
        <v>177761836</v>
      </c>
      <c r="AB100" s="3"/>
      <c r="AC100" s="36">
        <f t="shared" si="3"/>
        <v>9591007058</v>
      </c>
      <c r="AD100" s="37">
        <f t="shared" si="5"/>
        <v>43833085932</v>
      </c>
      <c r="AE100" s="144"/>
      <c r="AG100" s="144"/>
      <c r="AI100" s="144"/>
    </row>
    <row r="101" spans="1:35" x14ac:dyDescent="0.25">
      <c r="A101" s="29">
        <v>89</v>
      </c>
      <c r="B101" s="30" t="s">
        <v>290</v>
      </c>
      <c r="C101" s="30" t="s">
        <v>1340</v>
      </c>
      <c r="D101" s="31">
        <v>899999342</v>
      </c>
      <c r="E101" s="31">
        <v>217325473</v>
      </c>
      <c r="F101" s="32" t="s">
        <v>291</v>
      </c>
      <c r="G101" s="33">
        <v>46632544968</v>
      </c>
      <c r="H101" s="33">
        <v>0</v>
      </c>
      <c r="I101" s="3">
        <v>1481505760</v>
      </c>
      <c r="J101" s="3">
        <v>1492745944</v>
      </c>
      <c r="K101" s="3">
        <v>34981031826</v>
      </c>
      <c r="L101" s="3"/>
      <c r="M101" s="3"/>
      <c r="N101" s="3"/>
      <c r="O101" s="3"/>
      <c r="P101" s="34">
        <f t="shared" si="4"/>
        <v>84587828498</v>
      </c>
      <c r="Q101" s="165">
        <v>46232141151</v>
      </c>
      <c r="R101" s="3">
        <v>5534883372</v>
      </c>
      <c r="S101" s="3">
        <v>1275225573</v>
      </c>
      <c r="T101" s="3">
        <v>0</v>
      </c>
      <c r="U101" s="3">
        <v>212895844</v>
      </c>
      <c r="V101" s="3">
        <v>212895844</v>
      </c>
      <c r="W101" s="3">
        <v>123458813</v>
      </c>
      <c r="X101" s="3">
        <v>0</v>
      </c>
      <c r="Y101" s="3">
        <v>746491778</v>
      </c>
      <c r="Z101" s="3">
        <v>275197287</v>
      </c>
      <c r="AA101" s="3">
        <v>194895959</v>
      </c>
      <c r="AB101" s="3"/>
      <c r="AC101" s="36">
        <f t="shared" si="3"/>
        <v>8575944470</v>
      </c>
      <c r="AD101" s="37">
        <f t="shared" si="5"/>
        <v>29779742877</v>
      </c>
      <c r="AE101" s="144"/>
      <c r="AG101" s="144"/>
      <c r="AI101" s="144"/>
    </row>
    <row r="102" spans="1:35" x14ac:dyDescent="0.25">
      <c r="A102" s="38">
        <v>90</v>
      </c>
      <c r="B102" s="30" t="s">
        <v>292</v>
      </c>
      <c r="C102" s="30" t="s">
        <v>1363</v>
      </c>
      <c r="D102" s="31">
        <v>890205383</v>
      </c>
      <c r="E102" s="31">
        <v>214768547</v>
      </c>
      <c r="F102" s="32" t="s">
        <v>293</v>
      </c>
      <c r="G102" s="33">
        <v>106347520508</v>
      </c>
      <c r="H102" s="33">
        <v>0</v>
      </c>
      <c r="I102" s="3">
        <v>2213040736</v>
      </c>
      <c r="J102" s="3">
        <v>2393513992</v>
      </c>
      <c r="K102" s="3">
        <v>64454972076</v>
      </c>
      <c r="L102" s="3"/>
      <c r="M102" s="3"/>
      <c r="N102" s="3"/>
      <c r="O102" s="3"/>
      <c r="P102" s="34">
        <f t="shared" si="4"/>
        <v>175409047312</v>
      </c>
      <c r="Q102" s="165">
        <v>89047688295</v>
      </c>
      <c r="R102" s="3">
        <v>10349833288</v>
      </c>
      <c r="S102" s="3">
        <v>1062371447</v>
      </c>
      <c r="T102" s="3">
        <v>0</v>
      </c>
      <c r="U102" s="3">
        <v>267209269</v>
      </c>
      <c r="V102" s="3">
        <v>267209269</v>
      </c>
      <c r="W102" s="3">
        <v>184420061</v>
      </c>
      <c r="X102" s="3">
        <v>0</v>
      </c>
      <c r="Y102" s="3">
        <v>1165611208</v>
      </c>
      <c r="Z102" s="3">
        <v>369361055</v>
      </c>
      <c r="AA102" s="3">
        <v>261583163</v>
      </c>
      <c r="AB102" s="3"/>
      <c r="AC102" s="36">
        <f t="shared" si="3"/>
        <v>13927598760</v>
      </c>
      <c r="AD102" s="37">
        <f t="shared" si="5"/>
        <v>72433760257</v>
      </c>
      <c r="AE102" s="144"/>
      <c r="AG102" s="144"/>
      <c r="AI102" s="144"/>
    </row>
    <row r="103" spans="1:35" x14ac:dyDescent="0.25">
      <c r="A103" s="29">
        <v>91</v>
      </c>
      <c r="B103" s="30" t="s">
        <v>294</v>
      </c>
      <c r="C103" s="30" t="s">
        <v>1345</v>
      </c>
      <c r="D103" s="31">
        <v>891180077</v>
      </c>
      <c r="E103" s="31">
        <v>215141551</v>
      </c>
      <c r="F103" s="32" t="s">
        <v>295</v>
      </c>
      <c r="G103" s="33">
        <v>96058021339</v>
      </c>
      <c r="H103" s="33">
        <v>0</v>
      </c>
      <c r="I103" s="3">
        <v>2826699136</v>
      </c>
      <c r="J103" s="3">
        <v>2757994934</v>
      </c>
      <c r="K103" s="3">
        <v>64170528441</v>
      </c>
      <c r="L103" s="3"/>
      <c r="M103" s="3"/>
      <c r="N103" s="3"/>
      <c r="O103" s="3"/>
      <c r="P103" s="34">
        <f t="shared" si="4"/>
        <v>165813243850</v>
      </c>
      <c r="Q103" s="165">
        <v>83314353068</v>
      </c>
      <c r="R103" s="3">
        <v>9998320720</v>
      </c>
      <c r="S103" s="3">
        <v>1954328076</v>
      </c>
      <c r="T103" s="3">
        <v>0</v>
      </c>
      <c r="U103" s="3">
        <v>259925470</v>
      </c>
      <c r="V103" s="3">
        <v>259925470</v>
      </c>
      <c r="W103" s="3">
        <v>235558261</v>
      </c>
      <c r="X103" s="3">
        <v>0</v>
      </c>
      <c r="Y103" s="3">
        <v>1156531782</v>
      </c>
      <c r="Z103" s="3">
        <v>363582504</v>
      </c>
      <c r="AA103" s="3">
        <v>257490768</v>
      </c>
      <c r="AB103" s="3"/>
      <c r="AC103" s="36">
        <f t="shared" si="3"/>
        <v>14485663051</v>
      </c>
      <c r="AD103" s="37">
        <f t="shared" si="5"/>
        <v>68013227731</v>
      </c>
      <c r="AE103" s="144"/>
      <c r="AG103" s="144"/>
      <c r="AI103" s="144"/>
    </row>
    <row r="104" spans="1:35" x14ac:dyDescent="0.25">
      <c r="A104" s="38">
        <v>92</v>
      </c>
      <c r="B104" s="30" t="s">
        <v>296</v>
      </c>
      <c r="C104" s="30" t="s">
        <v>1317</v>
      </c>
      <c r="D104" s="31">
        <v>890980331</v>
      </c>
      <c r="E104" s="31">
        <v>213105631</v>
      </c>
      <c r="F104" s="32" t="s">
        <v>297</v>
      </c>
      <c r="G104" s="33">
        <v>29665300264</v>
      </c>
      <c r="H104" s="33">
        <v>0</v>
      </c>
      <c r="I104" s="3">
        <v>618102200</v>
      </c>
      <c r="J104" s="3">
        <v>692116820</v>
      </c>
      <c r="K104" s="3">
        <v>11573707426</v>
      </c>
      <c r="L104" s="3"/>
      <c r="M104" s="3"/>
      <c r="N104" s="3"/>
      <c r="O104" s="3"/>
      <c r="P104" s="34">
        <f t="shared" si="4"/>
        <v>42549226710</v>
      </c>
      <c r="Q104" s="165">
        <v>21208761586</v>
      </c>
      <c r="R104" s="3">
        <v>2442684815</v>
      </c>
      <c r="S104" s="3">
        <v>598185061</v>
      </c>
      <c r="T104" s="3">
        <v>0</v>
      </c>
      <c r="U104" s="3">
        <v>70190587</v>
      </c>
      <c r="V104" s="3">
        <v>70190586</v>
      </c>
      <c r="W104" s="3">
        <v>51508517</v>
      </c>
      <c r="X104" s="3">
        <v>0</v>
      </c>
      <c r="Y104" s="3">
        <v>298501635</v>
      </c>
      <c r="Z104" s="3">
        <v>96653452</v>
      </c>
      <c r="AA104" s="3">
        <v>68450410</v>
      </c>
      <c r="AB104" s="3"/>
      <c r="AC104" s="36">
        <f t="shared" si="3"/>
        <v>3696365063</v>
      </c>
      <c r="AD104" s="37">
        <f t="shared" si="5"/>
        <v>17644100061</v>
      </c>
      <c r="AE104" s="144"/>
      <c r="AG104" s="144"/>
      <c r="AI104" s="144"/>
    </row>
    <row r="105" spans="1:35" x14ac:dyDescent="0.25">
      <c r="A105" s="29">
        <v>93</v>
      </c>
      <c r="B105" s="30" t="s">
        <v>298</v>
      </c>
      <c r="C105" s="30" t="s">
        <v>1374</v>
      </c>
      <c r="D105" s="31">
        <v>891855017</v>
      </c>
      <c r="E105" s="31">
        <v>210185001</v>
      </c>
      <c r="F105" s="32" t="s">
        <v>299</v>
      </c>
      <c r="G105" s="33">
        <v>123792438868</v>
      </c>
      <c r="H105" s="33">
        <v>0</v>
      </c>
      <c r="I105" s="3">
        <v>3153206848</v>
      </c>
      <c r="J105" s="3">
        <v>3320157187</v>
      </c>
      <c r="K105" s="3">
        <v>50709289448</v>
      </c>
      <c r="L105" s="3"/>
      <c r="M105" s="3"/>
      <c r="N105" s="3"/>
      <c r="O105" s="3"/>
      <c r="P105" s="34">
        <f t="shared" si="4"/>
        <v>180975092351</v>
      </c>
      <c r="Q105" s="165">
        <v>95915624077</v>
      </c>
      <c r="R105" s="3">
        <v>11652527624</v>
      </c>
      <c r="S105" s="3">
        <v>1603196286</v>
      </c>
      <c r="T105" s="3">
        <v>0</v>
      </c>
      <c r="U105" s="3">
        <v>329671634</v>
      </c>
      <c r="V105" s="3">
        <v>329671634</v>
      </c>
      <c r="W105" s="3">
        <v>262767237</v>
      </c>
      <c r="X105" s="3">
        <v>0</v>
      </c>
      <c r="Y105" s="3">
        <v>1330171786</v>
      </c>
      <c r="Z105" s="3">
        <v>450414666</v>
      </c>
      <c r="AA105" s="3">
        <v>318985696</v>
      </c>
      <c r="AB105" s="3"/>
      <c r="AC105" s="36">
        <f t="shared" si="3"/>
        <v>16277406563</v>
      </c>
      <c r="AD105" s="37">
        <f t="shared" si="5"/>
        <v>68782061711</v>
      </c>
      <c r="AE105" s="144"/>
      <c r="AG105" s="144"/>
      <c r="AI105" s="144"/>
    </row>
    <row r="106" spans="1:35" x14ac:dyDescent="0.25">
      <c r="A106" s="38">
        <v>94</v>
      </c>
      <c r="B106" s="30" t="s">
        <v>300</v>
      </c>
      <c r="C106" s="30" t="s">
        <v>1342</v>
      </c>
      <c r="D106" s="31">
        <v>899999318</v>
      </c>
      <c r="E106" s="31">
        <v>219925899</v>
      </c>
      <c r="F106" s="32" t="s">
        <v>301</v>
      </c>
      <c r="G106" s="33">
        <v>57322725421</v>
      </c>
      <c r="H106" s="33">
        <v>0</v>
      </c>
      <c r="I106" s="3">
        <v>1394339392</v>
      </c>
      <c r="J106" s="3">
        <v>1598029606</v>
      </c>
      <c r="K106" s="3">
        <v>34769661993</v>
      </c>
      <c r="L106" s="3"/>
      <c r="M106" s="3"/>
      <c r="N106" s="3"/>
      <c r="O106" s="3"/>
      <c r="P106" s="34">
        <f t="shared" si="4"/>
        <v>95084756412</v>
      </c>
      <c r="Q106" s="165">
        <v>49418237187</v>
      </c>
      <c r="R106" s="3">
        <v>5892042560</v>
      </c>
      <c r="S106" s="3">
        <v>248056435</v>
      </c>
      <c r="T106" s="3">
        <v>0</v>
      </c>
      <c r="U106" s="3">
        <v>264833771</v>
      </c>
      <c r="V106" s="3">
        <v>264833770</v>
      </c>
      <c r="W106" s="3">
        <v>116194949</v>
      </c>
      <c r="X106" s="3">
        <v>0</v>
      </c>
      <c r="Y106" s="3">
        <v>923794529</v>
      </c>
      <c r="Z106" s="3">
        <v>344574434</v>
      </c>
      <c r="AA106" s="3">
        <v>244029167</v>
      </c>
      <c r="AB106" s="3"/>
      <c r="AC106" s="36">
        <f t="shared" si="3"/>
        <v>8298359615</v>
      </c>
      <c r="AD106" s="37">
        <f t="shared" si="5"/>
        <v>37368159610</v>
      </c>
      <c r="AE106" s="144"/>
      <c r="AG106" s="144"/>
      <c r="AI106" s="144"/>
    </row>
    <row r="107" spans="1:35" x14ac:dyDescent="0.25">
      <c r="A107" s="29">
        <v>95</v>
      </c>
      <c r="B107" s="30" t="s">
        <v>302</v>
      </c>
      <c r="C107" s="30" t="s">
        <v>1373</v>
      </c>
      <c r="D107" s="31">
        <v>890399025</v>
      </c>
      <c r="E107" s="31">
        <v>219276892</v>
      </c>
      <c r="F107" s="32" t="s">
        <v>303</v>
      </c>
      <c r="G107" s="33">
        <v>57763485823</v>
      </c>
      <c r="H107" s="33">
        <v>0</v>
      </c>
      <c r="I107" s="3">
        <v>1234785616</v>
      </c>
      <c r="J107" s="3">
        <v>1465912622</v>
      </c>
      <c r="K107" s="3">
        <v>34203611786</v>
      </c>
      <c r="L107" s="3"/>
      <c r="M107" s="3"/>
      <c r="N107" s="3"/>
      <c r="O107" s="3"/>
      <c r="P107" s="34">
        <f t="shared" si="4"/>
        <v>94667795847</v>
      </c>
      <c r="Q107" s="165">
        <v>47682719869</v>
      </c>
      <c r="R107" s="3">
        <v>5787822790</v>
      </c>
      <c r="S107" s="3">
        <v>574293367</v>
      </c>
      <c r="T107" s="3">
        <v>0</v>
      </c>
      <c r="U107" s="3">
        <v>0</v>
      </c>
      <c r="V107" s="3">
        <v>0</v>
      </c>
      <c r="W107" s="3">
        <v>102898801</v>
      </c>
      <c r="X107" s="3">
        <v>0</v>
      </c>
      <c r="Y107" s="3">
        <v>438407305</v>
      </c>
      <c r="Z107" s="3">
        <v>0</v>
      </c>
      <c r="AA107" s="3">
        <v>0</v>
      </c>
      <c r="AB107" s="3"/>
      <c r="AC107" s="36">
        <f t="shared" si="3"/>
        <v>6903422263</v>
      </c>
      <c r="AD107" s="37">
        <f t="shared" si="5"/>
        <v>40081653715</v>
      </c>
      <c r="AE107" s="144"/>
      <c r="AG107" s="144"/>
      <c r="AI107" s="144"/>
    </row>
    <row r="108" spans="1:35" x14ac:dyDescent="0.25">
      <c r="A108" s="38">
        <v>96</v>
      </c>
      <c r="B108" s="30" t="s">
        <v>304</v>
      </c>
      <c r="C108" s="30" t="s">
        <v>1337</v>
      </c>
      <c r="D108" s="31">
        <v>899999433</v>
      </c>
      <c r="E108" s="31">
        <v>218625286</v>
      </c>
      <c r="F108" s="32" t="s">
        <v>305</v>
      </c>
      <c r="G108" s="33">
        <v>38695647684</v>
      </c>
      <c r="H108" s="33">
        <v>0</v>
      </c>
      <c r="I108" s="3">
        <v>853330736</v>
      </c>
      <c r="J108" s="3">
        <v>1007440994</v>
      </c>
      <c r="K108" s="3">
        <v>11845785076</v>
      </c>
      <c r="L108" s="3"/>
      <c r="M108" s="3"/>
      <c r="N108" s="3"/>
      <c r="O108" s="3"/>
      <c r="P108" s="34">
        <f t="shared" si="4"/>
        <v>52402204490</v>
      </c>
      <c r="Q108" s="165">
        <v>27973491809</v>
      </c>
      <c r="R108" s="3">
        <v>3126149668</v>
      </c>
      <c r="S108" s="3">
        <v>1211730488</v>
      </c>
      <c r="T108" s="3">
        <v>0</v>
      </c>
      <c r="U108" s="3">
        <v>87134003</v>
      </c>
      <c r="V108" s="3">
        <v>87134003</v>
      </c>
      <c r="W108" s="3">
        <v>71110895</v>
      </c>
      <c r="X108" s="3">
        <v>0</v>
      </c>
      <c r="Y108" s="3">
        <v>374908655</v>
      </c>
      <c r="Z108" s="3">
        <v>120548389</v>
      </c>
      <c r="AA108" s="3">
        <v>85372912</v>
      </c>
      <c r="AB108" s="3"/>
      <c r="AC108" s="36">
        <f t="shared" si="3"/>
        <v>5164089013</v>
      </c>
      <c r="AD108" s="37">
        <f t="shared" si="5"/>
        <v>19264623668</v>
      </c>
      <c r="AE108" s="144"/>
      <c r="AG108" s="144"/>
      <c r="AI108" s="144"/>
    </row>
    <row r="109" spans="1:35" x14ac:dyDescent="0.25">
      <c r="A109" s="29">
        <v>97</v>
      </c>
      <c r="B109" s="30" t="s">
        <v>306</v>
      </c>
      <c r="C109" s="30" t="s">
        <v>1315</v>
      </c>
      <c r="D109" s="31">
        <v>890980782</v>
      </c>
      <c r="E109" s="31">
        <v>218005380</v>
      </c>
      <c r="F109" s="32" t="s">
        <v>307</v>
      </c>
      <c r="G109" s="33">
        <v>21866876998</v>
      </c>
      <c r="H109" s="33">
        <v>0</v>
      </c>
      <c r="I109" s="3">
        <v>524415600</v>
      </c>
      <c r="J109" s="3">
        <v>508074469</v>
      </c>
      <c r="K109" s="3">
        <v>11433757505</v>
      </c>
      <c r="L109" s="3"/>
      <c r="M109" s="3"/>
      <c r="N109" s="3"/>
      <c r="O109" s="3"/>
      <c r="P109" s="34">
        <f t="shared" si="4"/>
        <v>34333124572</v>
      </c>
      <c r="Q109" s="165">
        <v>20263925586</v>
      </c>
      <c r="R109" s="3">
        <v>2129093167</v>
      </c>
      <c r="S109" s="3">
        <v>430154208</v>
      </c>
      <c r="T109" s="3">
        <v>0</v>
      </c>
      <c r="U109" s="3">
        <v>83279233</v>
      </c>
      <c r="V109" s="3">
        <v>83279232</v>
      </c>
      <c r="W109" s="3">
        <v>43701300</v>
      </c>
      <c r="X109" s="3">
        <v>0</v>
      </c>
      <c r="Y109" s="3">
        <v>302964574</v>
      </c>
      <c r="Z109" s="3">
        <v>107878223</v>
      </c>
      <c r="AA109" s="3">
        <v>76399844</v>
      </c>
      <c r="AB109" s="3"/>
      <c r="AC109" s="36">
        <f t="shared" si="3"/>
        <v>3256749781</v>
      </c>
      <c r="AD109" s="37">
        <f t="shared" si="5"/>
        <v>10812449205</v>
      </c>
      <c r="AE109" s="144"/>
      <c r="AG109" s="144"/>
      <c r="AI109" s="144"/>
    </row>
    <row r="110" spans="1:35" x14ac:dyDescent="0.25">
      <c r="A110" s="38">
        <v>98</v>
      </c>
      <c r="B110" s="30"/>
      <c r="C110" s="143" t="str">
        <f>VLOOKUP(D110,[8]Hoja1!$A$2:$B$1115,2,0)</f>
        <v>05002</v>
      </c>
      <c r="D110" s="31">
        <v>890981195</v>
      </c>
      <c r="E110" s="31">
        <v>210205002</v>
      </c>
      <c r="F110" s="32" t="s">
        <v>308</v>
      </c>
      <c r="G110" s="33">
        <v>0</v>
      </c>
      <c r="H110" s="33">
        <v>0</v>
      </c>
      <c r="I110" s="3">
        <v>261320612</v>
      </c>
      <c r="J110" s="3">
        <v>286478124</v>
      </c>
      <c r="K110" s="3">
        <v>0</v>
      </c>
      <c r="L110" s="3"/>
      <c r="M110" s="3"/>
      <c r="N110" s="3"/>
      <c r="O110" s="3"/>
      <c r="P110" s="34">
        <f t="shared" si="4"/>
        <v>547798736</v>
      </c>
      <c r="Q110" s="165">
        <v>417138432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21776718</v>
      </c>
      <c r="X110" s="3">
        <v>0</v>
      </c>
      <c r="Y110" s="3">
        <v>0</v>
      </c>
      <c r="Z110" s="3">
        <v>0</v>
      </c>
      <c r="AA110" s="3">
        <v>0</v>
      </c>
      <c r="AB110" s="3"/>
      <c r="AC110" s="36">
        <f t="shared" si="3"/>
        <v>21776718</v>
      </c>
      <c r="AD110" s="37">
        <f t="shared" si="5"/>
        <v>108883586</v>
      </c>
      <c r="AE110" s="144"/>
      <c r="AG110" s="144"/>
      <c r="AI110" s="144"/>
    </row>
    <row r="111" spans="1:35" x14ac:dyDescent="0.25">
      <c r="A111" s="29">
        <v>99</v>
      </c>
      <c r="B111" s="61"/>
      <c r="C111" s="143" t="str">
        <f>VLOOKUP(D111,[8]Hoja1!$A$2:$B$1115,2,0)</f>
        <v>05004</v>
      </c>
      <c r="D111" s="31">
        <v>890981251</v>
      </c>
      <c r="E111" s="31">
        <v>210405004</v>
      </c>
      <c r="F111" s="61" t="s">
        <v>309</v>
      </c>
      <c r="G111" s="33">
        <v>0</v>
      </c>
      <c r="H111" s="33">
        <v>0</v>
      </c>
      <c r="I111" s="3">
        <v>30083159</v>
      </c>
      <c r="J111" s="3">
        <v>31268481</v>
      </c>
      <c r="K111" s="3">
        <v>0</v>
      </c>
      <c r="L111" s="3"/>
      <c r="M111" s="3"/>
      <c r="N111" s="3"/>
      <c r="O111" s="3"/>
      <c r="P111" s="34">
        <f t="shared" si="4"/>
        <v>61351640</v>
      </c>
      <c r="Q111" s="165">
        <v>46310061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2506930</v>
      </c>
      <c r="X111" s="3">
        <v>0</v>
      </c>
      <c r="Y111" s="3">
        <v>0</v>
      </c>
      <c r="Z111" s="3">
        <v>0</v>
      </c>
      <c r="AA111" s="3">
        <v>0</v>
      </c>
      <c r="AB111" s="3"/>
      <c r="AC111" s="36">
        <f t="shared" si="3"/>
        <v>2506930</v>
      </c>
      <c r="AD111" s="37">
        <f t="shared" si="5"/>
        <v>12534649</v>
      </c>
      <c r="AE111" s="144"/>
      <c r="AG111" s="144"/>
      <c r="AI111" s="144"/>
    </row>
    <row r="112" spans="1:35" x14ac:dyDescent="0.25">
      <c r="A112" s="38">
        <v>100</v>
      </c>
      <c r="B112" s="61"/>
      <c r="C112" s="143" t="str">
        <f>VLOOKUP(D112,[8]Hoja1!$A$2:$B$1115,2,0)</f>
        <v>05021</v>
      </c>
      <c r="D112" s="31">
        <v>890983701</v>
      </c>
      <c r="E112" s="31">
        <v>212105021</v>
      </c>
      <c r="F112" s="61" t="s">
        <v>310</v>
      </c>
      <c r="G112" s="33">
        <v>0</v>
      </c>
      <c r="H112" s="33">
        <v>0</v>
      </c>
      <c r="I112" s="3">
        <v>66864427</v>
      </c>
      <c r="J112" s="3">
        <v>59875443</v>
      </c>
      <c r="K112" s="3">
        <v>0</v>
      </c>
      <c r="L112" s="3"/>
      <c r="M112" s="3"/>
      <c r="N112" s="3"/>
      <c r="O112" s="3"/>
      <c r="P112" s="34">
        <f t="shared" si="4"/>
        <v>126739870</v>
      </c>
      <c r="Q112" s="165">
        <v>93307659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5572036</v>
      </c>
      <c r="X112" s="3">
        <v>0</v>
      </c>
      <c r="Y112" s="3">
        <v>0</v>
      </c>
      <c r="Z112" s="3">
        <v>0</v>
      </c>
      <c r="AA112" s="3">
        <v>0</v>
      </c>
      <c r="AB112" s="3"/>
      <c r="AC112" s="36">
        <f t="shared" si="3"/>
        <v>5572036</v>
      </c>
      <c r="AD112" s="37">
        <f t="shared" si="5"/>
        <v>27860175</v>
      </c>
      <c r="AE112" s="144"/>
      <c r="AG112" s="144"/>
      <c r="AI112" s="144"/>
    </row>
    <row r="113" spans="1:35" x14ac:dyDescent="0.25">
      <c r="A113" s="29">
        <v>101</v>
      </c>
      <c r="B113" s="61"/>
      <c r="C113" s="143" t="str">
        <f>VLOOKUP(D113,[8]Hoja1!$A$2:$B$1115,2,0)</f>
        <v>05030</v>
      </c>
      <c r="D113" s="31">
        <v>890981732</v>
      </c>
      <c r="E113" s="31">
        <v>213005030</v>
      </c>
      <c r="F113" s="61" t="s">
        <v>311</v>
      </c>
      <c r="G113" s="33">
        <v>0</v>
      </c>
      <c r="H113" s="33">
        <v>0</v>
      </c>
      <c r="I113" s="3">
        <v>327500080</v>
      </c>
      <c r="J113" s="3">
        <v>400059941</v>
      </c>
      <c r="K113" s="3">
        <v>0</v>
      </c>
      <c r="L113" s="3"/>
      <c r="M113" s="3"/>
      <c r="N113" s="3"/>
      <c r="O113" s="3"/>
      <c r="P113" s="34">
        <f t="shared" si="4"/>
        <v>727560021</v>
      </c>
      <c r="Q113" s="165">
        <v>563809979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27291673</v>
      </c>
      <c r="X113" s="3">
        <v>0</v>
      </c>
      <c r="Y113" s="3">
        <v>0</v>
      </c>
      <c r="Z113" s="3">
        <v>0</v>
      </c>
      <c r="AA113" s="3">
        <v>0</v>
      </c>
      <c r="AB113" s="3"/>
      <c r="AC113" s="36">
        <f t="shared" si="3"/>
        <v>27291673</v>
      </c>
      <c r="AD113" s="37">
        <f t="shared" si="5"/>
        <v>136458369</v>
      </c>
      <c r="AE113" s="144"/>
      <c r="AG113" s="144"/>
      <c r="AI113" s="144"/>
    </row>
    <row r="114" spans="1:35" x14ac:dyDescent="0.25">
      <c r="A114" s="38">
        <v>102</v>
      </c>
      <c r="B114" s="61"/>
      <c r="C114" s="143" t="str">
        <f>VLOOKUP(D114,[8]Hoja1!$A$2:$B$1115,2,0)</f>
        <v>05031</v>
      </c>
      <c r="D114" s="31">
        <v>890981518</v>
      </c>
      <c r="E114" s="31">
        <v>213105031</v>
      </c>
      <c r="F114" s="61" t="s">
        <v>312</v>
      </c>
      <c r="G114" s="33">
        <v>0</v>
      </c>
      <c r="H114" s="33">
        <v>0</v>
      </c>
      <c r="I114" s="3">
        <v>506409856</v>
      </c>
      <c r="J114" s="3">
        <v>437583279</v>
      </c>
      <c r="K114" s="3">
        <v>0</v>
      </c>
      <c r="L114" s="3"/>
      <c r="M114" s="3"/>
      <c r="N114" s="3"/>
      <c r="O114" s="3"/>
      <c r="P114" s="34">
        <f t="shared" si="4"/>
        <v>943993135</v>
      </c>
      <c r="Q114" s="165">
        <v>690788205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42200821</v>
      </c>
      <c r="X114" s="3">
        <v>0</v>
      </c>
      <c r="Y114" s="3">
        <v>0</v>
      </c>
      <c r="Z114" s="3">
        <v>0</v>
      </c>
      <c r="AA114" s="3">
        <v>0</v>
      </c>
      <c r="AB114" s="3"/>
      <c r="AC114" s="36">
        <f t="shared" si="3"/>
        <v>42200821</v>
      </c>
      <c r="AD114" s="37">
        <f t="shared" si="5"/>
        <v>211004109</v>
      </c>
      <c r="AE114" s="144"/>
      <c r="AG114" s="144"/>
      <c r="AI114" s="144"/>
    </row>
    <row r="115" spans="1:35" x14ac:dyDescent="0.25">
      <c r="A115" s="29">
        <v>103</v>
      </c>
      <c r="B115" s="61"/>
      <c r="C115" s="143" t="str">
        <f>VLOOKUP(D115,[8]Hoja1!$A$2:$B$1115,2,0)</f>
        <v>05034</v>
      </c>
      <c r="D115" s="31">
        <v>890980342</v>
      </c>
      <c r="E115" s="31">
        <v>213405034</v>
      </c>
      <c r="F115" s="61" t="s">
        <v>313</v>
      </c>
      <c r="G115" s="33">
        <v>0</v>
      </c>
      <c r="H115" s="33">
        <v>0</v>
      </c>
      <c r="I115" s="3">
        <v>612625384</v>
      </c>
      <c r="J115" s="3">
        <v>645620325</v>
      </c>
      <c r="K115" s="3">
        <v>0</v>
      </c>
      <c r="L115" s="3"/>
      <c r="M115" s="3"/>
      <c r="N115" s="3"/>
      <c r="O115" s="3"/>
      <c r="P115" s="34">
        <f t="shared" si="4"/>
        <v>1258245709</v>
      </c>
      <c r="Q115" s="165">
        <v>951933015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51052115</v>
      </c>
      <c r="X115" s="3">
        <v>0</v>
      </c>
      <c r="Y115" s="3">
        <v>0</v>
      </c>
      <c r="Z115" s="3">
        <v>0</v>
      </c>
      <c r="AA115" s="3">
        <v>0</v>
      </c>
      <c r="AB115" s="3"/>
      <c r="AC115" s="36">
        <f t="shared" si="3"/>
        <v>51052115</v>
      </c>
      <c r="AD115" s="37">
        <f t="shared" si="5"/>
        <v>255260579</v>
      </c>
      <c r="AE115" s="144"/>
      <c r="AG115" s="144"/>
      <c r="AI115" s="144"/>
    </row>
    <row r="116" spans="1:35" x14ac:dyDescent="0.25">
      <c r="A116" s="38">
        <v>104</v>
      </c>
      <c r="B116" s="61"/>
      <c r="C116" s="143" t="str">
        <f>VLOOKUP(D116,[8]Hoja1!$A$2:$B$1115,2,0)</f>
        <v>05036</v>
      </c>
      <c r="D116" s="31">
        <v>890981493</v>
      </c>
      <c r="E116" s="31">
        <v>213605036</v>
      </c>
      <c r="F116" s="61" t="s">
        <v>314</v>
      </c>
      <c r="G116" s="33">
        <v>0</v>
      </c>
      <c r="H116" s="33">
        <v>0</v>
      </c>
      <c r="I116" s="3">
        <v>78415209</v>
      </c>
      <c r="J116" s="3">
        <v>80812105</v>
      </c>
      <c r="K116" s="3">
        <v>0</v>
      </c>
      <c r="L116" s="3"/>
      <c r="M116" s="3"/>
      <c r="N116" s="3"/>
      <c r="O116" s="3"/>
      <c r="P116" s="34">
        <f t="shared" si="4"/>
        <v>159227314</v>
      </c>
      <c r="Q116" s="165">
        <v>120019711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6534601</v>
      </c>
      <c r="X116" s="3">
        <v>0</v>
      </c>
      <c r="Y116" s="3">
        <v>0</v>
      </c>
      <c r="Z116" s="3">
        <v>0</v>
      </c>
      <c r="AA116" s="3">
        <v>0</v>
      </c>
      <c r="AB116" s="3"/>
      <c r="AC116" s="36">
        <f t="shared" si="3"/>
        <v>6534601</v>
      </c>
      <c r="AD116" s="37">
        <f t="shared" si="5"/>
        <v>32673002</v>
      </c>
      <c r="AE116" s="144"/>
      <c r="AG116" s="144"/>
      <c r="AI116" s="144"/>
    </row>
    <row r="117" spans="1:35" x14ac:dyDescent="0.25">
      <c r="A117" s="29">
        <v>105</v>
      </c>
      <c r="B117" s="61"/>
      <c r="C117" s="143" t="str">
        <f>VLOOKUP(D117,[8]Hoja1!$A$2:$B$1115,2,0)</f>
        <v>05038</v>
      </c>
      <c r="D117" s="31">
        <v>890982141</v>
      </c>
      <c r="E117" s="31">
        <v>213805038</v>
      </c>
      <c r="F117" s="61" t="s">
        <v>315</v>
      </c>
      <c r="G117" s="33">
        <v>0</v>
      </c>
      <c r="H117" s="33">
        <v>0</v>
      </c>
      <c r="I117" s="3">
        <v>214102576</v>
      </c>
      <c r="J117" s="3">
        <v>174080053</v>
      </c>
      <c r="K117" s="3">
        <v>0</v>
      </c>
      <c r="L117" s="3"/>
      <c r="M117" s="3"/>
      <c r="N117" s="3"/>
      <c r="O117" s="3"/>
      <c r="P117" s="34">
        <f t="shared" si="4"/>
        <v>388182629</v>
      </c>
      <c r="Q117" s="165">
        <v>281131339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17841881</v>
      </c>
      <c r="X117" s="3">
        <v>0</v>
      </c>
      <c r="Y117" s="3">
        <v>0</v>
      </c>
      <c r="Z117" s="3">
        <v>0</v>
      </c>
      <c r="AA117" s="3">
        <v>0</v>
      </c>
      <c r="AB117" s="3"/>
      <c r="AC117" s="36">
        <f t="shared" si="3"/>
        <v>17841881</v>
      </c>
      <c r="AD117" s="37">
        <f t="shared" si="5"/>
        <v>89209409</v>
      </c>
      <c r="AE117" s="144"/>
      <c r="AG117" s="144"/>
      <c r="AI117" s="144"/>
    </row>
    <row r="118" spans="1:35" x14ac:dyDescent="0.25">
      <c r="A118" s="38">
        <v>106</v>
      </c>
      <c r="B118" s="61"/>
      <c r="C118" s="143" t="str">
        <f>VLOOKUP(D118,[8]Hoja1!$A$2:$B$1115,2,0)</f>
        <v>05040</v>
      </c>
      <c r="D118" s="31">
        <v>890982489</v>
      </c>
      <c r="E118" s="31">
        <v>214005040</v>
      </c>
      <c r="F118" s="61" t="s">
        <v>316</v>
      </c>
      <c r="G118" s="33">
        <v>0</v>
      </c>
      <c r="H118" s="33">
        <v>0</v>
      </c>
      <c r="I118" s="3">
        <v>422702200</v>
      </c>
      <c r="J118" s="3">
        <v>317265609</v>
      </c>
      <c r="K118" s="3">
        <v>0</v>
      </c>
      <c r="L118" s="3"/>
      <c r="M118" s="3"/>
      <c r="N118" s="3"/>
      <c r="O118" s="3"/>
      <c r="P118" s="34">
        <f t="shared" si="4"/>
        <v>739967809</v>
      </c>
      <c r="Q118" s="165">
        <v>528616707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35225183</v>
      </c>
      <c r="X118" s="3">
        <v>0</v>
      </c>
      <c r="Y118" s="3">
        <v>0</v>
      </c>
      <c r="Z118" s="3">
        <v>0</v>
      </c>
      <c r="AA118" s="3">
        <v>0</v>
      </c>
      <c r="AB118" s="3"/>
      <c r="AC118" s="36">
        <f t="shared" si="3"/>
        <v>35225183</v>
      </c>
      <c r="AD118" s="37">
        <f t="shared" si="5"/>
        <v>176125919</v>
      </c>
      <c r="AE118" s="144"/>
      <c r="AG118" s="144"/>
      <c r="AI118" s="144"/>
    </row>
    <row r="119" spans="1:35" x14ac:dyDescent="0.25">
      <c r="A119" s="29">
        <v>107</v>
      </c>
      <c r="B119" s="61"/>
      <c r="C119" s="143" t="str">
        <f>VLOOKUP(D119,[8]Hoja1!$A$2:$B$1115,2,0)</f>
        <v>05042</v>
      </c>
      <c r="D119" s="31">
        <v>890907569</v>
      </c>
      <c r="E119" s="31">
        <v>214205042</v>
      </c>
      <c r="F119" s="61" t="s">
        <v>317</v>
      </c>
      <c r="G119" s="33">
        <v>0</v>
      </c>
      <c r="H119" s="33">
        <v>0</v>
      </c>
      <c r="I119" s="3">
        <v>440569424</v>
      </c>
      <c r="J119" s="3">
        <v>450405097</v>
      </c>
      <c r="K119" s="3">
        <v>0</v>
      </c>
      <c r="L119" s="3"/>
      <c r="M119" s="3"/>
      <c r="N119" s="3"/>
      <c r="O119" s="3"/>
      <c r="P119" s="34">
        <f t="shared" si="4"/>
        <v>890974521</v>
      </c>
      <c r="Q119" s="165">
        <v>670689811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36714119</v>
      </c>
      <c r="X119" s="3">
        <v>0</v>
      </c>
      <c r="Y119" s="3">
        <v>0</v>
      </c>
      <c r="Z119" s="3">
        <v>0</v>
      </c>
      <c r="AA119" s="3">
        <v>0</v>
      </c>
      <c r="AB119" s="3"/>
      <c r="AC119" s="36">
        <f t="shared" si="3"/>
        <v>36714119</v>
      </c>
      <c r="AD119" s="37">
        <f t="shared" si="5"/>
        <v>183570591</v>
      </c>
      <c r="AE119" s="144"/>
      <c r="AG119" s="144"/>
      <c r="AI119" s="144"/>
    </row>
    <row r="120" spans="1:35" x14ac:dyDescent="0.25">
      <c r="A120" s="38">
        <v>108</v>
      </c>
      <c r="B120" s="61"/>
      <c r="C120" s="143" t="str">
        <f>VLOOKUP(D120,[8]Hoja1!$A$2:$B$1115,2,0)</f>
        <v>05044</v>
      </c>
      <c r="D120" s="31">
        <v>890983824</v>
      </c>
      <c r="E120" s="31">
        <v>214405044</v>
      </c>
      <c r="F120" s="61" t="s">
        <v>318</v>
      </c>
      <c r="G120" s="33">
        <v>0</v>
      </c>
      <c r="H120" s="33">
        <v>0</v>
      </c>
      <c r="I120" s="3">
        <v>122504078</v>
      </c>
      <c r="J120" s="3">
        <v>126457677</v>
      </c>
      <c r="K120" s="3">
        <v>0</v>
      </c>
      <c r="L120" s="3"/>
      <c r="M120" s="3"/>
      <c r="N120" s="3"/>
      <c r="O120" s="3"/>
      <c r="P120" s="34">
        <f t="shared" si="4"/>
        <v>248961755</v>
      </c>
      <c r="Q120" s="165">
        <v>187709715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10208673</v>
      </c>
      <c r="X120" s="3">
        <v>0</v>
      </c>
      <c r="Y120" s="3">
        <v>0</v>
      </c>
      <c r="Z120" s="3">
        <v>0</v>
      </c>
      <c r="AA120" s="3">
        <v>0</v>
      </c>
      <c r="AB120" s="3"/>
      <c r="AC120" s="36">
        <f t="shared" si="3"/>
        <v>10208673</v>
      </c>
      <c r="AD120" s="37">
        <f t="shared" si="5"/>
        <v>51043367</v>
      </c>
      <c r="AE120" s="144"/>
      <c r="AG120" s="144"/>
      <c r="AI120" s="144"/>
    </row>
    <row r="121" spans="1:35" x14ac:dyDescent="0.25">
      <c r="A121" s="29">
        <v>109</v>
      </c>
      <c r="B121" s="61"/>
      <c r="C121" s="143" t="str">
        <f>VLOOKUP(D121,[8]Hoja1!$A$2:$B$1115,2,0)</f>
        <v>05051</v>
      </c>
      <c r="D121" s="31">
        <v>890985623</v>
      </c>
      <c r="E121" s="31">
        <v>215105051</v>
      </c>
      <c r="F121" s="61" t="s">
        <v>319</v>
      </c>
      <c r="G121" s="33">
        <v>0</v>
      </c>
      <c r="H121" s="33">
        <v>0</v>
      </c>
      <c r="I121" s="3">
        <v>1628036288</v>
      </c>
      <c r="J121" s="3">
        <v>1026784502</v>
      </c>
      <c r="K121" s="3">
        <v>0</v>
      </c>
      <c r="L121" s="3"/>
      <c r="M121" s="3"/>
      <c r="N121" s="3"/>
      <c r="O121" s="3"/>
      <c r="P121" s="34">
        <f t="shared" si="4"/>
        <v>2654820790</v>
      </c>
      <c r="Q121" s="165">
        <v>1840802648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135669691</v>
      </c>
      <c r="X121" s="3">
        <v>0</v>
      </c>
      <c r="Y121" s="3">
        <v>0</v>
      </c>
      <c r="Z121" s="3">
        <v>0</v>
      </c>
      <c r="AA121" s="3">
        <v>0</v>
      </c>
      <c r="AB121" s="3"/>
      <c r="AC121" s="36">
        <f t="shared" si="3"/>
        <v>135669691</v>
      </c>
      <c r="AD121" s="37">
        <f t="shared" si="5"/>
        <v>678348451</v>
      </c>
      <c r="AE121" s="144"/>
      <c r="AG121" s="144"/>
      <c r="AI121" s="144"/>
    </row>
    <row r="122" spans="1:35" x14ac:dyDescent="0.25">
      <c r="A122" s="38">
        <v>110</v>
      </c>
      <c r="B122" s="61"/>
      <c r="C122" s="143" t="str">
        <f>VLOOKUP(D122,[8]Hoja1!$A$2:$B$1115,2,0)</f>
        <v>05055</v>
      </c>
      <c r="D122" s="31">
        <v>890981786</v>
      </c>
      <c r="E122" s="31">
        <v>215505055</v>
      </c>
      <c r="F122" s="61" t="s">
        <v>320</v>
      </c>
      <c r="G122" s="33">
        <v>0</v>
      </c>
      <c r="H122" s="33">
        <v>0</v>
      </c>
      <c r="I122" s="3">
        <v>119613524</v>
      </c>
      <c r="J122" s="3">
        <v>126285356</v>
      </c>
      <c r="K122" s="3">
        <v>0</v>
      </c>
      <c r="L122" s="3"/>
      <c r="M122" s="3"/>
      <c r="N122" s="3"/>
      <c r="O122" s="3"/>
      <c r="P122" s="34">
        <f t="shared" si="4"/>
        <v>245898880</v>
      </c>
      <c r="Q122" s="165">
        <v>186092120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9967794</v>
      </c>
      <c r="X122" s="3">
        <v>0</v>
      </c>
      <c r="Y122" s="3">
        <v>0</v>
      </c>
      <c r="Z122" s="3">
        <v>0</v>
      </c>
      <c r="AA122" s="3">
        <v>0</v>
      </c>
      <c r="AB122" s="3"/>
      <c r="AC122" s="36">
        <f t="shared" si="3"/>
        <v>9967794</v>
      </c>
      <c r="AD122" s="37">
        <f t="shared" si="5"/>
        <v>49838966</v>
      </c>
      <c r="AE122" s="144"/>
      <c r="AG122" s="144"/>
      <c r="AI122" s="144"/>
    </row>
    <row r="123" spans="1:35" x14ac:dyDescent="0.25">
      <c r="A123" s="29">
        <v>111</v>
      </c>
      <c r="B123" s="61"/>
      <c r="C123" s="143" t="str">
        <f>VLOOKUP(D123,[8]Hoja1!$A$2:$B$1115,2,0)</f>
        <v>05059</v>
      </c>
      <c r="D123" s="31">
        <v>890983763</v>
      </c>
      <c r="E123" s="31">
        <v>215905059</v>
      </c>
      <c r="F123" s="61" t="s">
        <v>321</v>
      </c>
      <c r="G123" s="33">
        <v>0</v>
      </c>
      <c r="H123" s="33">
        <v>0</v>
      </c>
      <c r="I123" s="3">
        <v>34494894</v>
      </c>
      <c r="J123" s="3">
        <v>37203043</v>
      </c>
      <c r="K123" s="3">
        <v>0</v>
      </c>
      <c r="L123" s="3"/>
      <c r="M123" s="3"/>
      <c r="N123" s="3"/>
      <c r="O123" s="3"/>
      <c r="P123" s="34">
        <f t="shared" si="4"/>
        <v>71697937</v>
      </c>
      <c r="Q123" s="165">
        <v>54450493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2874575</v>
      </c>
      <c r="X123" s="3">
        <v>0</v>
      </c>
      <c r="Y123" s="3">
        <v>0</v>
      </c>
      <c r="Z123" s="3">
        <v>0</v>
      </c>
      <c r="AA123" s="3">
        <v>0</v>
      </c>
      <c r="AB123" s="3"/>
      <c r="AC123" s="36">
        <f t="shared" si="3"/>
        <v>2874575</v>
      </c>
      <c r="AD123" s="37">
        <f t="shared" si="5"/>
        <v>14372869</v>
      </c>
      <c r="AE123" s="144"/>
      <c r="AG123" s="144"/>
      <c r="AI123" s="144"/>
    </row>
    <row r="124" spans="1:35" x14ac:dyDescent="0.25">
      <c r="A124" s="38">
        <v>112</v>
      </c>
      <c r="B124" s="61"/>
      <c r="C124" s="143" t="str">
        <f>VLOOKUP(D124,[8]Hoja1!$A$2:$B$1115,2,0)</f>
        <v>05079</v>
      </c>
      <c r="D124" s="31">
        <v>890980445</v>
      </c>
      <c r="E124" s="31">
        <v>217905079</v>
      </c>
      <c r="F124" s="61" t="s">
        <v>322</v>
      </c>
      <c r="G124" s="33">
        <v>0</v>
      </c>
      <c r="H124" s="33">
        <v>0</v>
      </c>
      <c r="I124" s="3">
        <v>541025184</v>
      </c>
      <c r="J124" s="3">
        <v>611139871</v>
      </c>
      <c r="K124" s="3">
        <v>0</v>
      </c>
      <c r="L124" s="3"/>
      <c r="M124" s="3"/>
      <c r="N124" s="3"/>
      <c r="O124" s="3"/>
      <c r="P124" s="34">
        <f t="shared" si="4"/>
        <v>1152165055</v>
      </c>
      <c r="Q124" s="165">
        <v>881652463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45085432</v>
      </c>
      <c r="X124" s="3">
        <v>0</v>
      </c>
      <c r="Y124" s="3">
        <v>0</v>
      </c>
      <c r="Z124" s="3">
        <v>0</v>
      </c>
      <c r="AA124" s="3">
        <v>0</v>
      </c>
      <c r="AB124" s="3"/>
      <c r="AC124" s="36">
        <f t="shared" si="3"/>
        <v>45085432</v>
      </c>
      <c r="AD124" s="37">
        <f t="shared" si="5"/>
        <v>225427160</v>
      </c>
      <c r="AE124" s="144"/>
      <c r="AG124" s="144"/>
      <c r="AI124" s="144"/>
    </row>
    <row r="125" spans="1:35" x14ac:dyDescent="0.25">
      <c r="A125" s="29">
        <v>113</v>
      </c>
      <c r="B125" s="61"/>
      <c r="C125" s="143" t="str">
        <f>VLOOKUP(D125,[8]Hoja1!$A$2:$B$1115,2,0)</f>
        <v>05086</v>
      </c>
      <c r="D125" s="31">
        <v>890981880</v>
      </c>
      <c r="E125" s="31">
        <v>218605086</v>
      </c>
      <c r="F125" s="61" t="s">
        <v>323</v>
      </c>
      <c r="G125" s="33">
        <v>0</v>
      </c>
      <c r="H125" s="33">
        <v>0</v>
      </c>
      <c r="I125" s="3">
        <v>115225220</v>
      </c>
      <c r="J125" s="3">
        <v>122717459</v>
      </c>
      <c r="K125" s="3">
        <v>0</v>
      </c>
      <c r="L125" s="3"/>
      <c r="M125" s="3"/>
      <c r="N125" s="3"/>
      <c r="O125" s="3"/>
      <c r="P125" s="34">
        <f t="shared" si="4"/>
        <v>237942679</v>
      </c>
      <c r="Q125" s="165">
        <v>180330071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9602102</v>
      </c>
      <c r="X125" s="3">
        <v>0</v>
      </c>
      <c r="Y125" s="3">
        <v>0</v>
      </c>
      <c r="Z125" s="3">
        <v>0</v>
      </c>
      <c r="AA125" s="3">
        <v>0</v>
      </c>
      <c r="AB125" s="3"/>
      <c r="AC125" s="36">
        <f t="shared" si="3"/>
        <v>9602102</v>
      </c>
      <c r="AD125" s="37">
        <f t="shared" si="5"/>
        <v>48010506</v>
      </c>
      <c r="AE125" s="144"/>
      <c r="AG125" s="144"/>
      <c r="AI125" s="144"/>
    </row>
    <row r="126" spans="1:35" x14ac:dyDescent="0.25">
      <c r="A126" s="38">
        <v>114</v>
      </c>
      <c r="B126" s="61"/>
      <c r="C126" s="143" t="str">
        <f>VLOOKUP(D126,[8]Hoja1!$A$2:$B$1115,2,0)</f>
        <v>05091</v>
      </c>
      <c r="D126" s="31">
        <v>890980802</v>
      </c>
      <c r="E126" s="31">
        <v>219105091</v>
      </c>
      <c r="F126" s="61" t="s">
        <v>324</v>
      </c>
      <c r="G126" s="33">
        <v>0</v>
      </c>
      <c r="H126" s="33">
        <v>0</v>
      </c>
      <c r="I126" s="3">
        <v>133232508</v>
      </c>
      <c r="J126" s="3">
        <v>136425252</v>
      </c>
      <c r="K126" s="3">
        <v>0</v>
      </c>
      <c r="L126" s="3"/>
      <c r="M126" s="3"/>
      <c r="N126" s="3"/>
      <c r="O126" s="3"/>
      <c r="P126" s="34">
        <f t="shared" si="4"/>
        <v>269657760</v>
      </c>
      <c r="Q126" s="165">
        <v>203041506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11102709</v>
      </c>
      <c r="X126" s="3">
        <v>0</v>
      </c>
      <c r="Y126" s="3">
        <v>0</v>
      </c>
      <c r="Z126" s="3">
        <v>0</v>
      </c>
      <c r="AA126" s="3">
        <v>0</v>
      </c>
      <c r="AB126" s="3"/>
      <c r="AC126" s="36">
        <f t="shared" si="3"/>
        <v>11102709</v>
      </c>
      <c r="AD126" s="37">
        <f t="shared" si="5"/>
        <v>55513545</v>
      </c>
      <c r="AE126" s="144"/>
      <c r="AG126" s="144"/>
      <c r="AI126" s="144"/>
    </row>
    <row r="127" spans="1:35" x14ac:dyDescent="0.25">
      <c r="A127" s="29">
        <v>115</v>
      </c>
      <c r="B127" s="61"/>
      <c r="C127" s="143" t="str">
        <f>VLOOKUP(D127,[8]Hoja1!$A$2:$B$1115,2,0)</f>
        <v>05093</v>
      </c>
      <c r="D127" s="31">
        <v>890982321</v>
      </c>
      <c r="E127" s="31">
        <v>219305093</v>
      </c>
      <c r="F127" s="61" t="s">
        <v>325</v>
      </c>
      <c r="G127" s="33">
        <v>0</v>
      </c>
      <c r="H127" s="33">
        <v>0</v>
      </c>
      <c r="I127" s="3">
        <v>265614776</v>
      </c>
      <c r="J127" s="3">
        <v>288057976</v>
      </c>
      <c r="K127" s="3">
        <v>0</v>
      </c>
      <c r="L127" s="3"/>
      <c r="M127" s="3"/>
      <c r="N127" s="3"/>
      <c r="O127" s="3"/>
      <c r="P127" s="34">
        <f t="shared" si="4"/>
        <v>553672752</v>
      </c>
      <c r="Q127" s="165">
        <v>420865366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22134565</v>
      </c>
      <c r="X127" s="3">
        <v>0</v>
      </c>
      <c r="Y127" s="3">
        <v>0</v>
      </c>
      <c r="Z127" s="3">
        <v>0</v>
      </c>
      <c r="AA127" s="3">
        <v>0</v>
      </c>
      <c r="AB127" s="3"/>
      <c r="AC127" s="36">
        <f t="shared" si="3"/>
        <v>22134565</v>
      </c>
      <c r="AD127" s="37">
        <f t="shared" si="5"/>
        <v>110672821</v>
      </c>
      <c r="AE127" s="144"/>
      <c r="AG127" s="144"/>
      <c r="AI127" s="144"/>
    </row>
    <row r="128" spans="1:35" x14ac:dyDescent="0.25">
      <c r="A128" s="38">
        <v>116</v>
      </c>
      <c r="B128" s="61"/>
      <c r="C128" s="143" t="str">
        <f>VLOOKUP(D128,[8]Hoja1!$A$2:$B$1115,2,0)</f>
        <v>05101</v>
      </c>
      <c r="D128" s="31">
        <v>890980330</v>
      </c>
      <c r="E128" s="31">
        <v>210105101</v>
      </c>
      <c r="F128" s="61" t="s">
        <v>326</v>
      </c>
      <c r="G128" s="33">
        <v>0</v>
      </c>
      <c r="H128" s="33">
        <v>0</v>
      </c>
      <c r="I128" s="3">
        <v>332067940</v>
      </c>
      <c r="J128" s="3">
        <v>343562143</v>
      </c>
      <c r="K128" s="3">
        <v>0</v>
      </c>
      <c r="L128" s="3"/>
      <c r="M128" s="3"/>
      <c r="N128" s="3"/>
      <c r="O128" s="3"/>
      <c r="P128" s="34">
        <f t="shared" si="4"/>
        <v>675630083</v>
      </c>
      <c r="Q128" s="165">
        <v>509596111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27672328</v>
      </c>
      <c r="X128" s="3">
        <v>0</v>
      </c>
      <c r="Y128" s="3">
        <v>0</v>
      </c>
      <c r="Z128" s="3">
        <v>0</v>
      </c>
      <c r="AA128" s="3">
        <v>0</v>
      </c>
      <c r="AB128" s="3"/>
      <c r="AC128" s="36">
        <f t="shared" si="3"/>
        <v>27672328</v>
      </c>
      <c r="AD128" s="37">
        <f t="shared" si="5"/>
        <v>138361644</v>
      </c>
      <c r="AE128" s="144"/>
      <c r="AG128" s="144"/>
      <c r="AI128" s="144"/>
    </row>
    <row r="129" spans="1:35" x14ac:dyDescent="0.25">
      <c r="A129" s="29">
        <v>117</v>
      </c>
      <c r="B129" s="61"/>
      <c r="C129" s="143" t="str">
        <f>VLOOKUP(D129,[8]Hoja1!$A$2:$B$1115,2,0)</f>
        <v>05107</v>
      </c>
      <c r="D129" s="31">
        <v>890984415</v>
      </c>
      <c r="E129" s="31">
        <v>210705107</v>
      </c>
      <c r="F129" s="61" t="s">
        <v>327</v>
      </c>
      <c r="G129" s="33">
        <v>0</v>
      </c>
      <c r="H129" s="33">
        <v>0</v>
      </c>
      <c r="I129" s="3">
        <v>155984522</v>
      </c>
      <c r="J129" s="3">
        <v>132574890</v>
      </c>
      <c r="K129" s="3">
        <v>0</v>
      </c>
      <c r="L129" s="3"/>
      <c r="M129" s="3"/>
      <c r="N129" s="3"/>
      <c r="O129" s="3"/>
      <c r="P129" s="34">
        <f t="shared" si="4"/>
        <v>288559412</v>
      </c>
      <c r="Q129" s="165">
        <v>210567150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12998710</v>
      </c>
      <c r="X129" s="3">
        <v>0</v>
      </c>
      <c r="Y129" s="3">
        <v>0</v>
      </c>
      <c r="Z129" s="3">
        <v>0</v>
      </c>
      <c r="AA129" s="3">
        <v>0</v>
      </c>
      <c r="AB129" s="3"/>
      <c r="AC129" s="36">
        <f t="shared" si="3"/>
        <v>12998710</v>
      </c>
      <c r="AD129" s="37">
        <f t="shared" si="5"/>
        <v>64993552</v>
      </c>
      <c r="AE129" s="144"/>
      <c r="AG129" s="144"/>
      <c r="AI129" s="144"/>
    </row>
    <row r="130" spans="1:35" x14ac:dyDescent="0.25">
      <c r="A130" s="38">
        <v>118</v>
      </c>
      <c r="B130" s="61"/>
      <c r="C130" s="143" t="str">
        <f>VLOOKUP(D130,[8]Hoja1!$A$2:$B$1115,2,0)</f>
        <v>05113</v>
      </c>
      <c r="D130" s="31">
        <v>890983808</v>
      </c>
      <c r="E130" s="31">
        <v>211305113</v>
      </c>
      <c r="F130" s="61" t="s">
        <v>328</v>
      </c>
      <c r="G130" s="33">
        <v>0</v>
      </c>
      <c r="H130" s="33">
        <v>0</v>
      </c>
      <c r="I130" s="3">
        <v>228152232</v>
      </c>
      <c r="J130" s="3">
        <v>196108103</v>
      </c>
      <c r="K130" s="3">
        <v>0</v>
      </c>
      <c r="L130" s="3"/>
      <c r="M130" s="3"/>
      <c r="N130" s="3"/>
      <c r="O130" s="3"/>
      <c r="P130" s="34">
        <f t="shared" si="4"/>
        <v>424260335</v>
      </c>
      <c r="Q130" s="165">
        <v>310184219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19012686</v>
      </c>
      <c r="X130" s="3">
        <v>0</v>
      </c>
      <c r="Y130" s="3">
        <v>0</v>
      </c>
      <c r="Z130" s="3">
        <v>0</v>
      </c>
      <c r="AA130" s="3">
        <v>0</v>
      </c>
      <c r="AB130" s="3"/>
      <c r="AC130" s="36">
        <f t="shared" si="3"/>
        <v>19012686</v>
      </c>
      <c r="AD130" s="37">
        <f t="shared" si="5"/>
        <v>95063430</v>
      </c>
      <c r="AE130" s="144"/>
      <c r="AG130" s="144"/>
      <c r="AI130" s="144"/>
    </row>
    <row r="131" spans="1:35" x14ac:dyDescent="0.25">
      <c r="A131" s="29">
        <v>119</v>
      </c>
      <c r="B131" s="61"/>
      <c r="C131" s="143" t="str">
        <f>VLOOKUP(D131,[8]Hoja1!$A$2:$B$1115,2,0)</f>
        <v>05120</v>
      </c>
      <c r="D131" s="31">
        <v>890981567</v>
      </c>
      <c r="E131" s="31">
        <v>212005120</v>
      </c>
      <c r="F131" s="61" t="s">
        <v>329</v>
      </c>
      <c r="G131" s="33">
        <v>0</v>
      </c>
      <c r="H131" s="33">
        <v>0</v>
      </c>
      <c r="I131" s="3">
        <v>1268021552</v>
      </c>
      <c r="J131" s="3">
        <v>801151797</v>
      </c>
      <c r="K131" s="3">
        <v>0</v>
      </c>
      <c r="L131" s="3"/>
      <c r="M131" s="3"/>
      <c r="N131" s="3"/>
      <c r="O131" s="3"/>
      <c r="P131" s="34">
        <f t="shared" si="4"/>
        <v>2069173349</v>
      </c>
      <c r="Q131" s="165">
        <v>1435162575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105668463</v>
      </c>
      <c r="X131" s="3">
        <v>0</v>
      </c>
      <c r="Y131" s="3">
        <v>0</v>
      </c>
      <c r="Z131" s="3">
        <v>0</v>
      </c>
      <c r="AA131" s="3">
        <v>0</v>
      </c>
      <c r="AB131" s="3"/>
      <c r="AC131" s="36">
        <f t="shared" si="3"/>
        <v>105668463</v>
      </c>
      <c r="AD131" s="37">
        <f t="shared" si="5"/>
        <v>528342311</v>
      </c>
      <c r="AE131" s="144"/>
      <c r="AG131" s="144"/>
      <c r="AI131" s="144"/>
    </row>
    <row r="132" spans="1:35" x14ac:dyDescent="0.25">
      <c r="A132" s="38">
        <v>120</v>
      </c>
      <c r="B132" s="61"/>
      <c r="C132" s="143" t="str">
        <f>VLOOKUP(D132,[8]Hoja1!$A$2:$B$1115,2,0)</f>
        <v>05125</v>
      </c>
      <c r="D132" s="31">
        <v>890984224</v>
      </c>
      <c r="E132" s="31">
        <v>212505125</v>
      </c>
      <c r="F132" s="61" t="s">
        <v>330</v>
      </c>
      <c r="G132" s="33">
        <v>0</v>
      </c>
      <c r="H132" s="33">
        <v>0</v>
      </c>
      <c r="I132" s="3">
        <v>151189420</v>
      </c>
      <c r="J132" s="3">
        <v>161997685</v>
      </c>
      <c r="K132" s="3">
        <v>0</v>
      </c>
      <c r="L132" s="3"/>
      <c r="M132" s="3"/>
      <c r="N132" s="3"/>
      <c r="O132" s="3"/>
      <c r="P132" s="34">
        <f t="shared" si="4"/>
        <v>313187105</v>
      </c>
      <c r="Q132" s="165">
        <v>237592393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12599118</v>
      </c>
      <c r="X132" s="3">
        <v>0</v>
      </c>
      <c r="Y132" s="3">
        <v>0</v>
      </c>
      <c r="Z132" s="3">
        <v>0</v>
      </c>
      <c r="AA132" s="3">
        <v>0</v>
      </c>
      <c r="AB132" s="3"/>
      <c r="AC132" s="36">
        <f t="shared" si="3"/>
        <v>12599118</v>
      </c>
      <c r="AD132" s="37">
        <f t="shared" si="5"/>
        <v>62995594</v>
      </c>
      <c r="AE132" s="144"/>
      <c r="AG132" s="144"/>
      <c r="AI132" s="144"/>
    </row>
    <row r="133" spans="1:35" x14ac:dyDescent="0.25">
      <c r="A133" s="29">
        <v>121</v>
      </c>
      <c r="B133" s="61"/>
      <c r="C133" s="143" t="str">
        <f>VLOOKUP(D133,[8]Hoja1!$A$2:$B$1115,2,0)</f>
        <v>05129</v>
      </c>
      <c r="D133" s="31">
        <v>890980447</v>
      </c>
      <c r="E133" s="31">
        <v>212905129</v>
      </c>
      <c r="F133" s="61" t="s">
        <v>331</v>
      </c>
      <c r="G133" s="33">
        <v>0</v>
      </c>
      <c r="H133" s="33">
        <v>0</v>
      </c>
      <c r="I133" s="3">
        <v>768938704</v>
      </c>
      <c r="J133" s="3">
        <v>885905604</v>
      </c>
      <c r="K133" s="3">
        <v>0</v>
      </c>
      <c r="L133" s="3"/>
      <c r="M133" s="3"/>
      <c r="N133" s="3"/>
      <c r="O133" s="3"/>
      <c r="P133" s="34">
        <f t="shared" si="4"/>
        <v>1654844308</v>
      </c>
      <c r="Q133" s="165">
        <v>1270374954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64078225</v>
      </c>
      <c r="X133" s="3">
        <v>0</v>
      </c>
      <c r="Y133" s="3">
        <v>0</v>
      </c>
      <c r="Z133" s="3">
        <v>0</v>
      </c>
      <c r="AA133" s="3">
        <v>0</v>
      </c>
      <c r="AB133" s="3"/>
      <c r="AC133" s="36">
        <f t="shared" si="3"/>
        <v>64078225</v>
      </c>
      <c r="AD133" s="37">
        <f t="shared" si="5"/>
        <v>320391129</v>
      </c>
      <c r="AE133" s="144"/>
      <c r="AG133" s="144"/>
      <c r="AI133" s="144"/>
    </row>
    <row r="134" spans="1:35" x14ac:dyDescent="0.25">
      <c r="A134" s="38">
        <v>122</v>
      </c>
      <c r="B134" s="61"/>
      <c r="C134" s="143" t="str">
        <f>VLOOKUP(D134,[8]Hoja1!$A$2:$B$1115,2,0)</f>
        <v>05134</v>
      </c>
      <c r="D134" s="31">
        <v>890982147</v>
      </c>
      <c r="E134" s="31">
        <v>213405134</v>
      </c>
      <c r="F134" s="61" t="s">
        <v>332</v>
      </c>
      <c r="G134" s="33">
        <v>0</v>
      </c>
      <c r="H134" s="33">
        <v>0</v>
      </c>
      <c r="I134" s="3">
        <v>189693984</v>
      </c>
      <c r="J134" s="3">
        <v>126232785</v>
      </c>
      <c r="K134" s="3">
        <v>0</v>
      </c>
      <c r="L134" s="3"/>
      <c r="M134" s="3"/>
      <c r="N134" s="3"/>
      <c r="O134" s="3"/>
      <c r="P134" s="34">
        <f t="shared" si="4"/>
        <v>315926769</v>
      </c>
      <c r="Q134" s="165">
        <v>221079777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15807832</v>
      </c>
      <c r="X134" s="3">
        <v>0</v>
      </c>
      <c r="Y134" s="3">
        <v>0</v>
      </c>
      <c r="Z134" s="3">
        <v>0</v>
      </c>
      <c r="AA134" s="3">
        <v>0</v>
      </c>
      <c r="AB134" s="3"/>
      <c r="AC134" s="36">
        <f t="shared" si="3"/>
        <v>15807832</v>
      </c>
      <c r="AD134" s="37">
        <f t="shared" si="5"/>
        <v>79039160</v>
      </c>
      <c r="AE134" s="144"/>
      <c r="AG134" s="144"/>
      <c r="AI134" s="144"/>
    </row>
    <row r="135" spans="1:35" x14ac:dyDescent="0.25">
      <c r="A135" s="29">
        <v>123</v>
      </c>
      <c r="B135" s="61"/>
      <c r="C135" s="143" t="str">
        <f>VLOOKUP(D135,[8]Hoja1!$A$2:$B$1115,2,0)</f>
        <v>05138</v>
      </c>
      <c r="D135" s="31">
        <v>890982238</v>
      </c>
      <c r="E135" s="31">
        <v>213805138</v>
      </c>
      <c r="F135" s="61" t="s">
        <v>333</v>
      </c>
      <c r="G135" s="33">
        <v>0</v>
      </c>
      <c r="H135" s="33">
        <v>0</v>
      </c>
      <c r="I135" s="3">
        <v>326760216</v>
      </c>
      <c r="J135" s="3">
        <v>308122250</v>
      </c>
      <c r="K135" s="3">
        <v>0</v>
      </c>
      <c r="L135" s="3"/>
      <c r="M135" s="3"/>
      <c r="N135" s="3"/>
      <c r="O135" s="3"/>
      <c r="P135" s="34">
        <f t="shared" si="4"/>
        <v>634882466</v>
      </c>
      <c r="Q135" s="165">
        <v>471502358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27230018</v>
      </c>
      <c r="X135" s="3">
        <v>0</v>
      </c>
      <c r="Y135" s="3">
        <v>0</v>
      </c>
      <c r="Z135" s="3">
        <v>0</v>
      </c>
      <c r="AA135" s="3">
        <v>0</v>
      </c>
      <c r="AB135" s="3"/>
      <c r="AC135" s="36">
        <f t="shared" si="3"/>
        <v>27230018</v>
      </c>
      <c r="AD135" s="37">
        <f t="shared" si="5"/>
        <v>136150090</v>
      </c>
      <c r="AE135" s="144"/>
      <c r="AG135" s="144"/>
      <c r="AI135" s="144"/>
    </row>
    <row r="136" spans="1:35" x14ac:dyDescent="0.25">
      <c r="A136" s="38">
        <v>124</v>
      </c>
      <c r="B136" s="61"/>
      <c r="C136" s="143" t="str">
        <f>VLOOKUP(D136,[8]Hoja1!$A$2:$B$1115,2,0)</f>
        <v>05142</v>
      </c>
      <c r="D136" s="31">
        <v>890981107</v>
      </c>
      <c r="E136" s="31">
        <v>214205142</v>
      </c>
      <c r="F136" s="61" t="s">
        <v>334</v>
      </c>
      <c r="G136" s="33">
        <v>0</v>
      </c>
      <c r="H136" s="33">
        <v>0</v>
      </c>
      <c r="I136" s="3">
        <v>68869983</v>
      </c>
      <c r="J136" s="3">
        <v>54958181</v>
      </c>
      <c r="K136" s="3">
        <v>0</v>
      </c>
      <c r="L136" s="3"/>
      <c r="M136" s="3"/>
      <c r="N136" s="3"/>
      <c r="O136" s="3"/>
      <c r="P136" s="34">
        <f t="shared" si="4"/>
        <v>123828164</v>
      </c>
      <c r="Q136" s="165">
        <v>89393171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5739165</v>
      </c>
      <c r="X136" s="3">
        <v>0</v>
      </c>
      <c r="Y136" s="3">
        <v>0</v>
      </c>
      <c r="Z136" s="3">
        <v>0</v>
      </c>
      <c r="AA136" s="3">
        <v>0</v>
      </c>
      <c r="AB136" s="3"/>
      <c r="AC136" s="36">
        <f t="shared" si="3"/>
        <v>5739165</v>
      </c>
      <c r="AD136" s="37">
        <f t="shared" si="5"/>
        <v>28695828</v>
      </c>
      <c r="AE136" s="144"/>
      <c r="AG136" s="144"/>
      <c r="AI136" s="144"/>
    </row>
    <row r="137" spans="1:35" x14ac:dyDescent="0.25">
      <c r="A137" s="29">
        <v>125</v>
      </c>
      <c r="B137" s="61"/>
      <c r="C137" s="143" t="str">
        <f>VLOOKUP(D137,[8]Hoja1!$A$2:$B$1115,2,0)</f>
        <v>05145</v>
      </c>
      <c r="D137" s="31">
        <v>890984132</v>
      </c>
      <c r="E137" s="31">
        <v>214505145</v>
      </c>
      <c r="F137" s="61" t="s">
        <v>335</v>
      </c>
      <c r="G137" s="33">
        <v>0</v>
      </c>
      <c r="H137" s="33">
        <v>0</v>
      </c>
      <c r="I137" s="3">
        <v>46000714</v>
      </c>
      <c r="J137" s="3">
        <v>59969892</v>
      </c>
      <c r="K137" s="3">
        <v>0</v>
      </c>
      <c r="L137" s="3"/>
      <c r="M137" s="3"/>
      <c r="N137" s="3"/>
      <c r="O137" s="3"/>
      <c r="P137" s="34">
        <f t="shared" si="4"/>
        <v>105970606</v>
      </c>
      <c r="Q137" s="165">
        <v>82970250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3833393</v>
      </c>
      <c r="X137" s="3">
        <v>0</v>
      </c>
      <c r="Y137" s="3">
        <v>0</v>
      </c>
      <c r="Z137" s="3">
        <v>0</v>
      </c>
      <c r="AA137" s="3">
        <v>0</v>
      </c>
      <c r="AB137" s="3"/>
      <c r="AC137" s="36">
        <f t="shared" si="3"/>
        <v>3833393</v>
      </c>
      <c r="AD137" s="37">
        <f t="shared" si="5"/>
        <v>19166963</v>
      </c>
      <c r="AE137" s="144"/>
      <c r="AG137" s="144"/>
      <c r="AI137" s="144"/>
    </row>
    <row r="138" spans="1:35" x14ac:dyDescent="0.25">
      <c r="A138" s="38">
        <v>126</v>
      </c>
      <c r="B138" s="61"/>
      <c r="C138" s="143" t="str">
        <f>VLOOKUP(D138,[8]Hoja1!$A$2:$B$1115,2,0)</f>
        <v>05147</v>
      </c>
      <c r="D138" s="31">
        <v>890985316</v>
      </c>
      <c r="E138" s="31">
        <v>214705147</v>
      </c>
      <c r="F138" s="61" t="s">
        <v>336</v>
      </c>
      <c r="G138" s="33">
        <v>0</v>
      </c>
      <c r="H138" s="33">
        <v>0</v>
      </c>
      <c r="I138" s="3">
        <v>1446889024</v>
      </c>
      <c r="J138" s="3">
        <v>957048709</v>
      </c>
      <c r="K138" s="3">
        <v>0</v>
      </c>
      <c r="L138" s="3"/>
      <c r="M138" s="3"/>
      <c r="N138" s="3"/>
      <c r="O138" s="3"/>
      <c r="P138" s="34">
        <f t="shared" si="4"/>
        <v>2403937733</v>
      </c>
      <c r="Q138" s="165">
        <v>1680493219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120574085</v>
      </c>
      <c r="X138" s="3">
        <v>0</v>
      </c>
      <c r="Y138" s="3">
        <v>0</v>
      </c>
      <c r="Z138" s="3">
        <v>0</v>
      </c>
      <c r="AA138" s="3">
        <v>0</v>
      </c>
      <c r="AB138" s="3"/>
      <c r="AC138" s="36">
        <f t="shared" si="3"/>
        <v>120574085</v>
      </c>
      <c r="AD138" s="37">
        <f t="shared" si="5"/>
        <v>602870429</v>
      </c>
      <c r="AE138" s="144"/>
      <c r="AG138" s="144"/>
      <c r="AI138" s="144"/>
    </row>
    <row r="139" spans="1:35" x14ac:dyDescent="0.25">
      <c r="A139" s="29">
        <v>127</v>
      </c>
      <c r="B139" s="61"/>
      <c r="C139" s="143" t="str">
        <f>VLOOKUP(D139,[8]Hoja1!$A$2:$B$1115,2,0)</f>
        <v>05148</v>
      </c>
      <c r="D139" s="31">
        <v>890982616</v>
      </c>
      <c r="E139" s="31">
        <v>214805148</v>
      </c>
      <c r="F139" s="61" t="s">
        <v>337</v>
      </c>
      <c r="G139" s="33">
        <v>0</v>
      </c>
      <c r="H139" s="33">
        <v>0</v>
      </c>
      <c r="I139" s="3">
        <v>836673488</v>
      </c>
      <c r="J139" s="3">
        <v>1008352451</v>
      </c>
      <c r="K139" s="3">
        <v>0</v>
      </c>
      <c r="L139" s="3"/>
      <c r="M139" s="3"/>
      <c r="N139" s="3"/>
      <c r="O139" s="3"/>
      <c r="P139" s="34">
        <f t="shared" si="4"/>
        <v>1845025939</v>
      </c>
      <c r="Q139" s="165">
        <v>1426689197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69722791</v>
      </c>
      <c r="X139" s="3">
        <v>0</v>
      </c>
      <c r="Y139" s="3">
        <v>0</v>
      </c>
      <c r="Z139" s="3">
        <v>0</v>
      </c>
      <c r="AA139" s="3">
        <v>0</v>
      </c>
      <c r="AB139" s="3"/>
      <c r="AC139" s="36">
        <f t="shared" si="3"/>
        <v>69722791</v>
      </c>
      <c r="AD139" s="37">
        <f t="shared" si="5"/>
        <v>348613951</v>
      </c>
      <c r="AE139" s="144"/>
      <c r="AG139" s="144"/>
      <c r="AI139" s="144"/>
    </row>
    <row r="140" spans="1:35" x14ac:dyDescent="0.25">
      <c r="A140" s="38">
        <v>128</v>
      </c>
      <c r="B140" s="61"/>
      <c r="C140" s="143" t="str">
        <f>VLOOKUP(D140,[8]Hoja1!$A$2:$B$1115,2,0)</f>
        <v>05150</v>
      </c>
      <c r="D140" s="31">
        <v>890984068</v>
      </c>
      <c r="E140" s="31">
        <v>215005150</v>
      </c>
      <c r="F140" s="61" t="s">
        <v>338</v>
      </c>
      <c r="G140" s="33">
        <v>0</v>
      </c>
      <c r="H140" s="33">
        <v>0</v>
      </c>
      <c r="I140" s="3">
        <v>40812476</v>
      </c>
      <c r="J140" s="3">
        <v>46024118</v>
      </c>
      <c r="K140" s="3">
        <v>0</v>
      </c>
      <c r="L140" s="3"/>
      <c r="M140" s="3"/>
      <c r="N140" s="3"/>
      <c r="O140" s="3"/>
      <c r="P140" s="34">
        <f t="shared" si="4"/>
        <v>86836594</v>
      </c>
      <c r="Q140" s="165">
        <v>66430358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3401040</v>
      </c>
      <c r="X140" s="3">
        <v>0</v>
      </c>
      <c r="Y140" s="3">
        <v>0</v>
      </c>
      <c r="Z140" s="3">
        <v>0</v>
      </c>
      <c r="AA140" s="3">
        <v>0</v>
      </c>
      <c r="AB140" s="3"/>
      <c r="AC140" s="36">
        <f t="shared" si="3"/>
        <v>3401040</v>
      </c>
      <c r="AD140" s="37">
        <f t="shared" si="5"/>
        <v>17005196</v>
      </c>
      <c r="AE140" s="144"/>
      <c r="AG140" s="144"/>
      <c r="AI140" s="144"/>
    </row>
    <row r="141" spans="1:35" x14ac:dyDescent="0.25">
      <c r="A141" s="29">
        <v>129</v>
      </c>
      <c r="B141" s="61"/>
      <c r="C141" s="143" t="str">
        <f>VLOOKUP(D141,[8]Hoja1!$A$2:$B$1115,2,0)</f>
        <v>05154</v>
      </c>
      <c r="D141" s="31">
        <v>890906445</v>
      </c>
      <c r="E141" s="31">
        <v>215405154</v>
      </c>
      <c r="F141" s="61" t="s">
        <v>339</v>
      </c>
      <c r="G141" s="33">
        <v>0</v>
      </c>
      <c r="H141" s="33">
        <v>0</v>
      </c>
      <c r="I141" s="3">
        <v>2470223360</v>
      </c>
      <c r="J141" s="3">
        <v>1947160448</v>
      </c>
      <c r="K141" s="3">
        <v>0</v>
      </c>
      <c r="L141" s="3"/>
      <c r="M141" s="3"/>
      <c r="N141" s="3"/>
      <c r="O141" s="3"/>
      <c r="P141" s="34">
        <f t="shared" si="4"/>
        <v>4417383808</v>
      </c>
      <c r="Q141" s="165">
        <v>3182272130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205851947</v>
      </c>
      <c r="X141" s="3">
        <v>0</v>
      </c>
      <c r="Y141" s="3">
        <v>0</v>
      </c>
      <c r="Z141" s="3">
        <v>0</v>
      </c>
      <c r="AA141" s="3">
        <v>0</v>
      </c>
      <c r="AB141" s="3"/>
      <c r="AC141" s="36">
        <f t="shared" ref="AC141:AC204" si="6">SUM(R141:AA141)</f>
        <v>205851947</v>
      </c>
      <c r="AD141" s="37">
        <f t="shared" si="5"/>
        <v>1029259731</v>
      </c>
      <c r="AE141" s="144"/>
      <c r="AG141" s="144"/>
      <c r="AI141" s="144"/>
    </row>
    <row r="142" spans="1:35" x14ac:dyDescent="0.25">
      <c r="A142" s="38">
        <v>130</v>
      </c>
      <c r="B142" s="61"/>
      <c r="C142" s="143" t="str">
        <f>VLOOKUP(D142,[8]Hoja1!$A$2:$B$1115,2,0)</f>
        <v>05172</v>
      </c>
      <c r="D142" s="31">
        <v>890980998</v>
      </c>
      <c r="E142" s="31">
        <v>217205172</v>
      </c>
      <c r="F142" s="61" t="s">
        <v>340</v>
      </c>
      <c r="G142" s="33">
        <v>0</v>
      </c>
      <c r="H142" s="33">
        <v>0</v>
      </c>
      <c r="I142" s="3">
        <v>1615466848</v>
      </c>
      <c r="J142" s="3">
        <v>1156413627</v>
      </c>
      <c r="K142" s="3">
        <v>0</v>
      </c>
      <c r="L142" s="3"/>
      <c r="M142" s="3"/>
      <c r="N142" s="3"/>
      <c r="O142" s="3"/>
      <c r="P142" s="34">
        <f t="shared" ref="P142:P205" si="7">SUM(G142:N142)</f>
        <v>2771880475</v>
      </c>
      <c r="Q142" s="165">
        <v>1964147049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134622237</v>
      </c>
      <c r="X142" s="3">
        <v>0</v>
      </c>
      <c r="Y142" s="3">
        <v>0</v>
      </c>
      <c r="Z142" s="3">
        <v>0</v>
      </c>
      <c r="AA142" s="3">
        <v>0</v>
      </c>
      <c r="AB142" s="3"/>
      <c r="AC142" s="36">
        <f t="shared" si="6"/>
        <v>134622237</v>
      </c>
      <c r="AD142" s="37">
        <f t="shared" si="5"/>
        <v>673111189</v>
      </c>
      <c r="AE142" s="144"/>
      <c r="AG142" s="144"/>
      <c r="AI142" s="144"/>
    </row>
    <row r="143" spans="1:35" x14ac:dyDescent="0.25">
      <c r="A143" s="29">
        <v>131</v>
      </c>
      <c r="B143" s="61"/>
      <c r="C143" s="143" t="str">
        <f>VLOOKUP(D143,[8]Hoja1!$A$2:$B$1115,2,0)</f>
        <v>05190</v>
      </c>
      <c r="D143" s="31">
        <v>890910913</v>
      </c>
      <c r="E143" s="31">
        <v>219005190</v>
      </c>
      <c r="F143" s="61" t="s">
        <v>341</v>
      </c>
      <c r="G143" s="33">
        <v>0</v>
      </c>
      <c r="H143" s="33">
        <v>0</v>
      </c>
      <c r="I143" s="3">
        <v>143650316</v>
      </c>
      <c r="J143" s="3">
        <v>149867852</v>
      </c>
      <c r="K143" s="3">
        <v>0</v>
      </c>
      <c r="L143" s="3"/>
      <c r="M143" s="3"/>
      <c r="N143" s="3"/>
      <c r="O143" s="3"/>
      <c r="P143" s="34">
        <f t="shared" si="7"/>
        <v>293518168</v>
      </c>
      <c r="Q143" s="165">
        <v>221693012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11970860</v>
      </c>
      <c r="X143" s="3">
        <v>0</v>
      </c>
      <c r="Y143" s="3">
        <v>0</v>
      </c>
      <c r="Z143" s="3">
        <v>0</v>
      </c>
      <c r="AA143" s="3">
        <v>0</v>
      </c>
      <c r="AB143" s="3"/>
      <c r="AC143" s="36">
        <f t="shared" si="6"/>
        <v>11970860</v>
      </c>
      <c r="AD143" s="37">
        <f t="shared" ref="AD143:AD206" si="8">+P143-Q143+AB143-AC143</f>
        <v>59854296</v>
      </c>
      <c r="AE143" s="144"/>
      <c r="AG143" s="144"/>
      <c r="AI143" s="144"/>
    </row>
    <row r="144" spans="1:35" x14ac:dyDescent="0.25">
      <c r="A144" s="38">
        <v>132</v>
      </c>
      <c r="B144" s="61"/>
      <c r="C144" s="143" t="str">
        <f>VLOOKUP(D144,[8]Hoja1!$A$2:$B$1115,2,0)</f>
        <v>05197</v>
      </c>
      <c r="D144" s="31">
        <v>890984634</v>
      </c>
      <c r="E144" s="31">
        <v>219705197</v>
      </c>
      <c r="F144" s="61" t="s">
        <v>342</v>
      </c>
      <c r="G144" s="33">
        <v>0</v>
      </c>
      <c r="H144" s="33">
        <v>0</v>
      </c>
      <c r="I144" s="3">
        <v>310440228</v>
      </c>
      <c r="J144" s="3">
        <v>330090803</v>
      </c>
      <c r="K144" s="3">
        <v>0</v>
      </c>
      <c r="L144" s="3"/>
      <c r="M144" s="3"/>
      <c r="N144" s="3"/>
      <c r="O144" s="3"/>
      <c r="P144" s="34">
        <f t="shared" si="7"/>
        <v>640531031</v>
      </c>
      <c r="Q144" s="165">
        <v>485310917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25870019</v>
      </c>
      <c r="X144" s="3">
        <v>0</v>
      </c>
      <c r="Y144" s="3">
        <v>0</v>
      </c>
      <c r="Z144" s="3">
        <v>0</v>
      </c>
      <c r="AA144" s="3">
        <v>0</v>
      </c>
      <c r="AB144" s="3"/>
      <c r="AC144" s="36">
        <f t="shared" si="6"/>
        <v>25870019</v>
      </c>
      <c r="AD144" s="37">
        <f t="shared" si="8"/>
        <v>129350095</v>
      </c>
      <c r="AE144" s="144"/>
      <c r="AG144" s="144"/>
      <c r="AI144" s="144"/>
    </row>
    <row r="145" spans="1:35" x14ac:dyDescent="0.25">
      <c r="A145" s="29">
        <v>133</v>
      </c>
      <c r="B145" s="61"/>
      <c r="C145" s="143" t="str">
        <f>VLOOKUP(D145,[8]Hoja1!$A$2:$B$1115,2,0)</f>
        <v>05206</v>
      </c>
      <c r="D145" s="31">
        <v>890983718</v>
      </c>
      <c r="E145" s="31">
        <v>210605206</v>
      </c>
      <c r="F145" s="61" t="s">
        <v>343</v>
      </c>
      <c r="G145" s="33">
        <v>0</v>
      </c>
      <c r="H145" s="33">
        <v>0</v>
      </c>
      <c r="I145" s="3">
        <v>64652365</v>
      </c>
      <c r="J145" s="3">
        <v>51381379</v>
      </c>
      <c r="K145" s="3">
        <v>0</v>
      </c>
      <c r="L145" s="3"/>
      <c r="M145" s="3"/>
      <c r="N145" s="3"/>
      <c r="O145" s="3"/>
      <c r="P145" s="34">
        <f t="shared" si="7"/>
        <v>116033744</v>
      </c>
      <c r="Q145" s="165">
        <v>83707561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5387697</v>
      </c>
      <c r="X145" s="3">
        <v>0</v>
      </c>
      <c r="Y145" s="3">
        <v>0</v>
      </c>
      <c r="Z145" s="3">
        <v>0</v>
      </c>
      <c r="AA145" s="3">
        <v>0</v>
      </c>
      <c r="AB145" s="3"/>
      <c r="AC145" s="36">
        <f t="shared" si="6"/>
        <v>5387697</v>
      </c>
      <c r="AD145" s="37">
        <f t="shared" si="8"/>
        <v>26938486</v>
      </c>
      <c r="AE145" s="144"/>
      <c r="AG145" s="144"/>
      <c r="AI145" s="144"/>
    </row>
    <row r="146" spans="1:35" x14ac:dyDescent="0.25">
      <c r="A146" s="38">
        <v>134</v>
      </c>
      <c r="B146" s="61"/>
      <c r="C146" s="143" t="str">
        <f>VLOOKUP(D146,[8]Hoja1!$A$2:$B$1115,2,0)</f>
        <v>05209</v>
      </c>
      <c r="D146" s="31">
        <v>890982261</v>
      </c>
      <c r="E146" s="31">
        <v>210905209</v>
      </c>
      <c r="F146" s="61" t="s">
        <v>344</v>
      </c>
      <c r="G146" s="33">
        <v>0</v>
      </c>
      <c r="H146" s="33">
        <v>0</v>
      </c>
      <c r="I146" s="3">
        <v>257143228</v>
      </c>
      <c r="J146" s="3">
        <v>279200534</v>
      </c>
      <c r="K146" s="3">
        <v>0</v>
      </c>
      <c r="L146" s="3"/>
      <c r="M146" s="3"/>
      <c r="N146" s="3"/>
      <c r="O146" s="3"/>
      <c r="P146" s="34">
        <f t="shared" si="7"/>
        <v>536343762</v>
      </c>
      <c r="Q146" s="165">
        <v>407772146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21428602</v>
      </c>
      <c r="X146" s="3">
        <v>0</v>
      </c>
      <c r="Y146" s="3">
        <v>0</v>
      </c>
      <c r="Z146" s="3">
        <v>0</v>
      </c>
      <c r="AA146" s="3">
        <v>0</v>
      </c>
      <c r="AB146" s="3"/>
      <c r="AC146" s="36">
        <f t="shared" si="6"/>
        <v>21428602</v>
      </c>
      <c r="AD146" s="37">
        <f t="shared" si="8"/>
        <v>107143014</v>
      </c>
      <c r="AE146" s="144"/>
      <c r="AG146" s="144"/>
      <c r="AI146" s="144"/>
    </row>
    <row r="147" spans="1:35" x14ac:dyDescent="0.25">
      <c r="A147" s="29">
        <v>135</v>
      </c>
      <c r="B147" s="61"/>
      <c r="C147" s="143" t="str">
        <f>VLOOKUP(D147,[8]Hoja1!$A$2:$B$1115,2,0)</f>
        <v>05212</v>
      </c>
      <c r="D147" s="31">
        <v>890980767</v>
      </c>
      <c r="E147" s="31">
        <v>211205212</v>
      </c>
      <c r="F147" s="61" t="s">
        <v>345</v>
      </c>
      <c r="G147" s="33">
        <v>0</v>
      </c>
      <c r="H147" s="33">
        <v>0</v>
      </c>
      <c r="I147" s="3">
        <v>812409408</v>
      </c>
      <c r="J147" s="3">
        <v>897687532</v>
      </c>
      <c r="K147" s="3">
        <v>0</v>
      </c>
      <c r="L147" s="3"/>
      <c r="M147" s="3"/>
      <c r="N147" s="3"/>
      <c r="O147" s="3"/>
      <c r="P147" s="34">
        <f t="shared" si="7"/>
        <v>1710096940</v>
      </c>
      <c r="Q147" s="165">
        <v>1303892236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67700784</v>
      </c>
      <c r="X147" s="3">
        <v>0</v>
      </c>
      <c r="Y147" s="3">
        <v>0</v>
      </c>
      <c r="Z147" s="3">
        <v>0</v>
      </c>
      <c r="AA147" s="3">
        <v>0</v>
      </c>
      <c r="AB147" s="3"/>
      <c r="AC147" s="36">
        <f t="shared" si="6"/>
        <v>67700784</v>
      </c>
      <c r="AD147" s="37">
        <f t="shared" si="8"/>
        <v>338503920</v>
      </c>
      <c r="AE147" s="144"/>
      <c r="AG147" s="144"/>
      <c r="AI147" s="144"/>
    </row>
    <row r="148" spans="1:35" x14ac:dyDescent="0.25">
      <c r="A148" s="38">
        <v>136</v>
      </c>
      <c r="B148" s="61"/>
      <c r="C148" s="143" t="str">
        <f>VLOOKUP(D148,[8]Hoja1!$A$2:$B$1115,2,0)</f>
        <v>05234</v>
      </c>
      <c r="D148" s="31">
        <v>890980094</v>
      </c>
      <c r="E148" s="31">
        <v>213405234</v>
      </c>
      <c r="F148" s="61" t="s">
        <v>346</v>
      </c>
      <c r="G148" s="33">
        <v>0</v>
      </c>
      <c r="H148" s="33">
        <v>0</v>
      </c>
      <c r="I148" s="3">
        <v>906084800</v>
      </c>
      <c r="J148" s="3">
        <v>625367461</v>
      </c>
      <c r="K148" s="3">
        <v>0</v>
      </c>
      <c r="L148" s="3"/>
      <c r="M148" s="3"/>
      <c r="N148" s="3"/>
      <c r="O148" s="3"/>
      <c r="P148" s="34">
        <f t="shared" si="7"/>
        <v>1531452261</v>
      </c>
      <c r="Q148" s="165">
        <v>1078409863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75507067</v>
      </c>
      <c r="X148" s="3">
        <v>0</v>
      </c>
      <c r="Y148" s="3">
        <v>0</v>
      </c>
      <c r="Z148" s="3">
        <v>0</v>
      </c>
      <c r="AA148" s="3">
        <v>0</v>
      </c>
      <c r="AB148" s="3"/>
      <c r="AC148" s="36">
        <f t="shared" si="6"/>
        <v>75507067</v>
      </c>
      <c r="AD148" s="37">
        <f t="shared" si="8"/>
        <v>377535331</v>
      </c>
      <c r="AE148" s="144"/>
      <c r="AG148" s="144"/>
      <c r="AI148" s="144"/>
    </row>
    <row r="149" spans="1:35" x14ac:dyDescent="0.25">
      <c r="A149" s="29">
        <v>137</v>
      </c>
      <c r="B149" s="61"/>
      <c r="C149" s="143" t="str">
        <f>VLOOKUP(D149,[8]Hoja1!$A$2:$B$1115,2,0)</f>
        <v>05237</v>
      </c>
      <c r="D149" s="31">
        <v>890984043</v>
      </c>
      <c r="E149" s="31">
        <v>213705237</v>
      </c>
      <c r="F149" s="61" t="s">
        <v>347</v>
      </c>
      <c r="G149" s="33">
        <v>0</v>
      </c>
      <c r="H149" s="33">
        <v>0</v>
      </c>
      <c r="I149" s="3">
        <v>246830868</v>
      </c>
      <c r="J149" s="3">
        <v>273228680</v>
      </c>
      <c r="K149" s="3">
        <v>0</v>
      </c>
      <c r="L149" s="3"/>
      <c r="M149" s="3"/>
      <c r="N149" s="3"/>
      <c r="O149" s="3"/>
      <c r="P149" s="34">
        <f t="shared" si="7"/>
        <v>520059548</v>
      </c>
      <c r="Q149" s="165">
        <v>396644114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20569239</v>
      </c>
      <c r="X149" s="3">
        <v>0</v>
      </c>
      <c r="Y149" s="3">
        <v>0</v>
      </c>
      <c r="Z149" s="3">
        <v>0</v>
      </c>
      <c r="AA149" s="3">
        <v>0</v>
      </c>
      <c r="AB149" s="3"/>
      <c r="AC149" s="36">
        <f t="shared" si="6"/>
        <v>20569239</v>
      </c>
      <c r="AD149" s="37">
        <f t="shared" si="8"/>
        <v>102846195</v>
      </c>
      <c r="AE149" s="144"/>
      <c r="AG149" s="144"/>
      <c r="AI149" s="144"/>
    </row>
    <row r="150" spans="1:35" x14ac:dyDescent="0.25">
      <c r="A150" s="38">
        <v>138</v>
      </c>
      <c r="B150" s="61"/>
      <c r="C150" s="143" t="str">
        <f>VLOOKUP(D150,[8]Hoja1!$A$2:$B$1115,2,0)</f>
        <v>05240</v>
      </c>
      <c r="D150" s="31">
        <v>890983664</v>
      </c>
      <c r="E150" s="31">
        <v>214005240</v>
      </c>
      <c r="F150" s="61" t="s">
        <v>348</v>
      </c>
      <c r="G150" s="33">
        <v>0</v>
      </c>
      <c r="H150" s="33">
        <v>0</v>
      </c>
      <c r="I150" s="3">
        <v>154018906</v>
      </c>
      <c r="J150" s="3">
        <v>168649794</v>
      </c>
      <c r="K150" s="3">
        <v>0</v>
      </c>
      <c r="L150" s="3"/>
      <c r="M150" s="3"/>
      <c r="N150" s="3"/>
      <c r="O150" s="3"/>
      <c r="P150" s="34">
        <f t="shared" si="7"/>
        <v>322668700</v>
      </c>
      <c r="Q150" s="165">
        <v>245659248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12834909</v>
      </c>
      <c r="X150" s="3">
        <v>0</v>
      </c>
      <c r="Y150" s="3">
        <v>0</v>
      </c>
      <c r="Z150" s="3">
        <v>0</v>
      </c>
      <c r="AA150" s="3">
        <v>0</v>
      </c>
      <c r="AB150" s="3"/>
      <c r="AC150" s="36">
        <f t="shared" si="6"/>
        <v>12834909</v>
      </c>
      <c r="AD150" s="37">
        <f t="shared" si="8"/>
        <v>64174543</v>
      </c>
      <c r="AE150" s="144"/>
      <c r="AG150" s="144"/>
      <c r="AI150" s="144"/>
    </row>
    <row r="151" spans="1:35" x14ac:dyDescent="0.25">
      <c r="A151" s="29">
        <v>139</v>
      </c>
      <c r="B151" s="61"/>
      <c r="C151" s="143" t="str">
        <f>VLOOKUP(D151,[8]Hoja1!$A$2:$B$1115,2,0)</f>
        <v>05250</v>
      </c>
      <c r="D151" s="31">
        <v>890984221</v>
      </c>
      <c r="E151" s="31">
        <v>215005250</v>
      </c>
      <c r="F151" s="61" t="s">
        <v>349</v>
      </c>
      <c r="G151" s="33">
        <v>0</v>
      </c>
      <c r="H151" s="33">
        <v>0</v>
      </c>
      <c r="I151" s="3">
        <v>1858477696</v>
      </c>
      <c r="J151" s="3">
        <v>1359183504</v>
      </c>
      <c r="K151" s="3">
        <v>0</v>
      </c>
      <c r="L151" s="3"/>
      <c r="M151" s="3"/>
      <c r="N151" s="3"/>
      <c r="O151" s="3"/>
      <c r="P151" s="34">
        <f t="shared" si="7"/>
        <v>3217661200</v>
      </c>
      <c r="Q151" s="165">
        <v>2288422350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154873141</v>
      </c>
      <c r="X151" s="3">
        <v>0</v>
      </c>
      <c r="Y151" s="3">
        <v>0</v>
      </c>
      <c r="Z151" s="3">
        <v>0</v>
      </c>
      <c r="AA151" s="3">
        <v>0</v>
      </c>
      <c r="AB151" s="3"/>
      <c r="AC151" s="36">
        <f t="shared" si="6"/>
        <v>154873141</v>
      </c>
      <c r="AD151" s="37">
        <f t="shared" si="8"/>
        <v>774365709</v>
      </c>
      <c r="AE151" s="144"/>
      <c r="AG151" s="144"/>
      <c r="AI151" s="144"/>
    </row>
    <row r="152" spans="1:35" x14ac:dyDescent="0.25">
      <c r="A152" s="38">
        <v>140</v>
      </c>
      <c r="B152" s="61"/>
      <c r="C152" s="143" t="str">
        <f>VLOOKUP(D152,[8]Hoja1!$A$2:$B$1115,2,0)</f>
        <v>05264</v>
      </c>
      <c r="D152" s="31">
        <v>890982068</v>
      </c>
      <c r="E152" s="31">
        <v>216405264</v>
      </c>
      <c r="F152" s="61" t="s">
        <v>350</v>
      </c>
      <c r="G152" s="33">
        <v>0</v>
      </c>
      <c r="H152" s="33">
        <v>0</v>
      </c>
      <c r="I152" s="3">
        <v>113044590</v>
      </c>
      <c r="J152" s="3">
        <v>120986849</v>
      </c>
      <c r="K152" s="3">
        <v>0</v>
      </c>
      <c r="L152" s="3"/>
      <c r="M152" s="3"/>
      <c r="N152" s="3"/>
      <c r="O152" s="3"/>
      <c r="P152" s="34">
        <f t="shared" si="7"/>
        <v>234031439</v>
      </c>
      <c r="Q152" s="165">
        <v>177509147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9420383</v>
      </c>
      <c r="X152" s="3">
        <v>0</v>
      </c>
      <c r="Y152" s="3">
        <v>0</v>
      </c>
      <c r="Z152" s="3">
        <v>0</v>
      </c>
      <c r="AA152" s="3">
        <v>0</v>
      </c>
      <c r="AB152" s="3"/>
      <c r="AC152" s="36">
        <f t="shared" si="6"/>
        <v>9420383</v>
      </c>
      <c r="AD152" s="37">
        <f t="shared" si="8"/>
        <v>47101909</v>
      </c>
      <c r="AE152" s="144"/>
      <c r="AG152" s="144"/>
      <c r="AI152" s="144"/>
    </row>
    <row r="153" spans="1:35" x14ac:dyDescent="0.25">
      <c r="A153" s="29">
        <v>141</v>
      </c>
      <c r="B153" s="61"/>
      <c r="C153" s="143" t="str">
        <f>VLOOKUP(D153,[8]Hoja1!$A$2:$B$1115,2,0)</f>
        <v>05282</v>
      </c>
      <c r="D153" s="31">
        <v>890980848</v>
      </c>
      <c r="E153" s="31">
        <v>218205282</v>
      </c>
      <c r="F153" s="61" t="s">
        <v>351</v>
      </c>
      <c r="G153" s="33">
        <v>0</v>
      </c>
      <c r="H153" s="33">
        <v>0</v>
      </c>
      <c r="I153" s="3">
        <v>241805988</v>
      </c>
      <c r="J153" s="3">
        <v>238755897</v>
      </c>
      <c r="K153" s="3">
        <v>0</v>
      </c>
      <c r="L153" s="3"/>
      <c r="M153" s="3"/>
      <c r="N153" s="3"/>
      <c r="O153" s="3"/>
      <c r="P153" s="34">
        <f t="shared" si="7"/>
        <v>480561885</v>
      </c>
      <c r="Q153" s="165">
        <v>359658891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20150499</v>
      </c>
      <c r="X153" s="3">
        <v>0</v>
      </c>
      <c r="Y153" s="3">
        <v>0</v>
      </c>
      <c r="Z153" s="3">
        <v>0</v>
      </c>
      <c r="AA153" s="3">
        <v>0</v>
      </c>
      <c r="AB153" s="3"/>
      <c r="AC153" s="36">
        <f t="shared" si="6"/>
        <v>20150499</v>
      </c>
      <c r="AD153" s="37">
        <f t="shared" si="8"/>
        <v>100752495</v>
      </c>
      <c r="AE153" s="144"/>
      <c r="AG153" s="144"/>
      <c r="AI153" s="144"/>
    </row>
    <row r="154" spans="1:35" x14ac:dyDescent="0.25">
      <c r="A154" s="38">
        <v>142</v>
      </c>
      <c r="B154" s="61"/>
      <c r="C154" s="143" t="str">
        <f>VLOOKUP(D154,[8]Hoja1!$A$2:$B$1115,2,0)</f>
        <v>05284</v>
      </c>
      <c r="D154" s="31">
        <v>890983706</v>
      </c>
      <c r="E154" s="31">
        <v>218405284</v>
      </c>
      <c r="F154" s="61" t="s">
        <v>352</v>
      </c>
      <c r="G154" s="33">
        <v>0</v>
      </c>
      <c r="H154" s="33">
        <v>0</v>
      </c>
      <c r="I154" s="3">
        <v>703582048</v>
      </c>
      <c r="J154" s="3">
        <v>497862695</v>
      </c>
      <c r="K154" s="3">
        <v>0</v>
      </c>
      <c r="L154" s="3"/>
      <c r="M154" s="3"/>
      <c r="N154" s="3"/>
      <c r="O154" s="3"/>
      <c r="P154" s="34">
        <f t="shared" si="7"/>
        <v>1201444743</v>
      </c>
      <c r="Q154" s="165">
        <v>849653717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58631837</v>
      </c>
      <c r="X154" s="3">
        <v>0</v>
      </c>
      <c r="Y154" s="3">
        <v>0</v>
      </c>
      <c r="Z154" s="3">
        <v>0</v>
      </c>
      <c r="AA154" s="3">
        <v>0</v>
      </c>
      <c r="AB154" s="3"/>
      <c r="AC154" s="36">
        <f t="shared" si="6"/>
        <v>58631837</v>
      </c>
      <c r="AD154" s="37">
        <f t="shared" si="8"/>
        <v>293159189</v>
      </c>
      <c r="AE154" s="144"/>
      <c r="AG154" s="144"/>
      <c r="AI154" s="144"/>
    </row>
    <row r="155" spans="1:35" x14ac:dyDescent="0.25">
      <c r="A155" s="29">
        <v>143</v>
      </c>
      <c r="B155" s="61"/>
      <c r="C155" s="143" t="str">
        <f>VLOOKUP(D155,[8]Hoja1!$A$2:$B$1115,2,0)</f>
        <v>05306</v>
      </c>
      <c r="D155" s="31">
        <v>890983786</v>
      </c>
      <c r="E155" s="31">
        <v>210605306</v>
      </c>
      <c r="F155" s="61" t="s">
        <v>353</v>
      </c>
      <c r="G155" s="33">
        <v>0</v>
      </c>
      <c r="H155" s="33">
        <v>0</v>
      </c>
      <c r="I155" s="3">
        <v>136604286</v>
      </c>
      <c r="J155" s="3">
        <v>139435239</v>
      </c>
      <c r="K155" s="3">
        <v>0</v>
      </c>
      <c r="L155" s="3"/>
      <c r="M155" s="3"/>
      <c r="N155" s="3"/>
      <c r="O155" s="3"/>
      <c r="P155" s="34">
        <f t="shared" si="7"/>
        <v>276039525</v>
      </c>
      <c r="Q155" s="165">
        <v>207737385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11383691</v>
      </c>
      <c r="X155" s="3">
        <v>0</v>
      </c>
      <c r="Y155" s="3">
        <v>0</v>
      </c>
      <c r="Z155" s="3">
        <v>0</v>
      </c>
      <c r="AA155" s="3">
        <v>0</v>
      </c>
      <c r="AB155" s="3"/>
      <c r="AC155" s="36">
        <f t="shared" si="6"/>
        <v>11383691</v>
      </c>
      <c r="AD155" s="37">
        <f t="shared" si="8"/>
        <v>56918449</v>
      </c>
      <c r="AE155" s="144"/>
      <c r="AG155" s="144"/>
      <c r="AI155" s="144"/>
    </row>
    <row r="156" spans="1:35" x14ac:dyDescent="0.25">
      <c r="A156" s="38">
        <v>144</v>
      </c>
      <c r="B156" s="61"/>
      <c r="C156" s="143" t="str">
        <f>VLOOKUP(D156,[8]Hoja1!$A$2:$B$1115,2,0)</f>
        <v>05308</v>
      </c>
      <c r="D156" s="31">
        <v>890980807</v>
      </c>
      <c r="E156" s="31">
        <v>210805308</v>
      </c>
      <c r="F156" s="61" t="s">
        <v>354</v>
      </c>
      <c r="G156" s="33">
        <v>0</v>
      </c>
      <c r="H156" s="33">
        <v>0</v>
      </c>
      <c r="I156" s="3">
        <v>477629448</v>
      </c>
      <c r="J156" s="3">
        <v>597704167</v>
      </c>
      <c r="K156" s="3">
        <v>0</v>
      </c>
      <c r="L156" s="3"/>
      <c r="M156" s="3"/>
      <c r="N156" s="3"/>
      <c r="O156" s="3"/>
      <c r="P156" s="34">
        <f t="shared" si="7"/>
        <v>1075333615</v>
      </c>
      <c r="Q156" s="165">
        <v>836518891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39802454</v>
      </c>
      <c r="X156" s="3">
        <v>0</v>
      </c>
      <c r="Y156" s="3">
        <v>0</v>
      </c>
      <c r="Z156" s="3">
        <v>0</v>
      </c>
      <c r="AA156" s="3">
        <v>0</v>
      </c>
      <c r="AB156" s="3"/>
      <c r="AC156" s="36">
        <f t="shared" si="6"/>
        <v>39802454</v>
      </c>
      <c r="AD156" s="37">
        <f t="shared" si="8"/>
        <v>199012270</v>
      </c>
      <c r="AE156" s="144"/>
      <c r="AG156" s="144"/>
      <c r="AI156" s="144"/>
    </row>
    <row r="157" spans="1:35" x14ac:dyDescent="0.25">
      <c r="A157" s="29">
        <v>145</v>
      </c>
      <c r="B157" s="61"/>
      <c r="C157" s="143" t="str">
        <f>VLOOKUP(D157,[8]Hoja1!$A$2:$B$1115,2,0)</f>
        <v>05310</v>
      </c>
      <c r="D157" s="31">
        <v>890983938</v>
      </c>
      <c r="E157" s="31">
        <v>211005310</v>
      </c>
      <c r="F157" s="61" t="s">
        <v>355</v>
      </c>
      <c r="G157" s="33">
        <v>0</v>
      </c>
      <c r="H157" s="33">
        <v>0</v>
      </c>
      <c r="I157" s="3">
        <v>113803688</v>
      </c>
      <c r="J157" s="3">
        <v>110208529</v>
      </c>
      <c r="K157" s="3">
        <v>0</v>
      </c>
      <c r="L157" s="3"/>
      <c r="M157" s="3"/>
      <c r="N157" s="3"/>
      <c r="O157" s="3"/>
      <c r="P157" s="34">
        <f t="shared" si="7"/>
        <v>224012217</v>
      </c>
      <c r="Q157" s="165">
        <v>167110375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9483641</v>
      </c>
      <c r="X157" s="3">
        <v>0</v>
      </c>
      <c r="Y157" s="3">
        <v>0</v>
      </c>
      <c r="Z157" s="3">
        <v>0</v>
      </c>
      <c r="AA157" s="3">
        <v>0</v>
      </c>
      <c r="AB157" s="3"/>
      <c r="AC157" s="36">
        <f t="shared" si="6"/>
        <v>9483641</v>
      </c>
      <c r="AD157" s="37">
        <f t="shared" si="8"/>
        <v>47418201</v>
      </c>
      <c r="AE157" s="144"/>
      <c r="AG157" s="144"/>
      <c r="AI157" s="144"/>
    </row>
    <row r="158" spans="1:35" x14ac:dyDescent="0.25">
      <c r="A158" s="38">
        <v>146</v>
      </c>
      <c r="B158" s="61"/>
      <c r="C158" s="143" t="str">
        <f>VLOOKUP(D158,[8]Hoja1!$A$2:$B$1115,2,0)</f>
        <v>05313</v>
      </c>
      <c r="D158" s="31">
        <v>890983728</v>
      </c>
      <c r="E158" s="31">
        <v>211305313</v>
      </c>
      <c r="F158" s="61" t="s">
        <v>356</v>
      </c>
      <c r="G158" s="33">
        <v>0</v>
      </c>
      <c r="H158" s="33">
        <v>0</v>
      </c>
      <c r="I158" s="3">
        <v>176851252</v>
      </c>
      <c r="J158" s="3">
        <v>178877874</v>
      </c>
      <c r="K158" s="3">
        <v>0</v>
      </c>
      <c r="L158" s="3"/>
      <c r="M158" s="3"/>
      <c r="N158" s="3"/>
      <c r="O158" s="3"/>
      <c r="P158" s="34">
        <f t="shared" si="7"/>
        <v>355729126</v>
      </c>
      <c r="Q158" s="165">
        <v>267303498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14737604</v>
      </c>
      <c r="X158" s="3">
        <v>0</v>
      </c>
      <c r="Y158" s="3">
        <v>0</v>
      </c>
      <c r="Z158" s="3">
        <v>0</v>
      </c>
      <c r="AA158" s="3">
        <v>0</v>
      </c>
      <c r="AB158" s="3"/>
      <c r="AC158" s="36">
        <f t="shared" si="6"/>
        <v>14737604</v>
      </c>
      <c r="AD158" s="37">
        <f t="shared" si="8"/>
        <v>73688024</v>
      </c>
      <c r="AE158" s="144"/>
      <c r="AG158" s="144"/>
      <c r="AI158" s="144"/>
    </row>
    <row r="159" spans="1:35" x14ac:dyDescent="0.25">
      <c r="A159" s="29">
        <v>147</v>
      </c>
      <c r="B159" s="61"/>
      <c r="C159" s="143" t="str">
        <f>VLOOKUP(D159,[8]Hoja1!$A$2:$B$1115,2,0)</f>
        <v>05315</v>
      </c>
      <c r="D159" s="31">
        <v>890981162</v>
      </c>
      <c r="E159" s="31">
        <v>211505315</v>
      </c>
      <c r="F159" s="61" t="s">
        <v>357</v>
      </c>
      <c r="G159" s="33">
        <v>0</v>
      </c>
      <c r="H159" s="33">
        <v>0</v>
      </c>
      <c r="I159" s="3">
        <v>96941724</v>
      </c>
      <c r="J159" s="3">
        <v>86488055</v>
      </c>
      <c r="K159" s="3">
        <v>0</v>
      </c>
      <c r="L159" s="3"/>
      <c r="M159" s="3"/>
      <c r="N159" s="3"/>
      <c r="O159" s="3"/>
      <c r="P159" s="34">
        <f t="shared" si="7"/>
        <v>183429779</v>
      </c>
      <c r="Q159" s="165">
        <v>134958917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8078477</v>
      </c>
      <c r="X159" s="3">
        <v>0</v>
      </c>
      <c r="Y159" s="3">
        <v>0</v>
      </c>
      <c r="Z159" s="3">
        <v>0</v>
      </c>
      <c r="AA159" s="3">
        <v>0</v>
      </c>
      <c r="AB159" s="3"/>
      <c r="AC159" s="36">
        <f t="shared" si="6"/>
        <v>8078477</v>
      </c>
      <c r="AD159" s="37">
        <f t="shared" si="8"/>
        <v>40392385</v>
      </c>
      <c r="AE159" s="144"/>
      <c r="AG159" s="144"/>
      <c r="AI159" s="144"/>
    </row>
    <row r="160" spans="1:35" x14ac:dyDescent="0.25">
      <c r="A160" s="38">
        <v>148</v>
      </c>
      <c r="B160" s="61"/>
      <c r="C160" s="143" t="str">
        <f>VLOOKUP(D160,[8]Hoja1!$A$2:$B$1115,2,0)</f>
        <v>05318</v>
      </c>
      <c r="D160" s="31">
        <v>890982055</v>
      </c>
      <c r="E160" s="31">
        <v>211805318</v>
      </c>
      <c r="F160" s="61" t="s">
        <v>358</v>
      </c>
      <c r="G160" s="33">
        <v>0</v>
      </c>
      <c r="H160" s="33">
        <v>0</v>
      </c>
      <c r="I160" s="3">
        <v>579217856</v>
      </c>
      <c r="J160" s="3">
        <v>659331719</v>
      </c>
      <c r="K160" s="3">
        <v>0</v>
      </c>
      <c r="L160" s="3"/>
      <c r="M160" s="3"/>
      <c r="N160" s="3"/>
      <c r="O160" s="3"/>
      <c r="P160" s="34">
        <f t="shared" si="7"/>
        <v>1238549575</v>
      </c>
      <c r="Q160" s="165">
        <v>948940649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48268155</v>
      </c>
      <c r="X160" s="3">
        <v>0</v>
      </c>
      <c r="Y160" s="3">
        <v>0</v>
      </c>
      <c r="Z160" s="3">
        <v>0</v>
      </c>
      <c r="AA160" s="3">
        <v>0</v>
      </c>
      <c r="AB160" s="3"/>
      <c r="AC160" s="36">
        <f t="shared" si="6"/>
        <v>48268155</v>
      </c>
      <c r="AD160" s="37">
        <f t="shared" si="8"/>
        <v>241340771</v>
      </c>
      <c r="AE160" s="144"/>
      <c r="AG160" s="144"/>
      <c r="AI160" s="144"/>
    </row>
    <row r="161" spans="1:35" x14ac:dyDescent="0.25">
      <c r="A161" s="29">
        <v>149</v>
      </c>
      <c r="B161" s="61"/>
      <c r="C161" s="143" t="str">
        <f>VLOOKUP(D161,[8]Hoja1!$A$2:$B$1115,2,0)</f>
        <v>05321</v>
      </c>
      <c r="D161" s="31">
        <v>890983830</v>
      </c>
      <c r="E161" s="31">
        <v>212105321</v>
      </c>
      <c r="F161" s="61" t="s">
        <v>359</v>
      </c>
      <c r="G161" s="33">
        <v>0</v>
      </c>
      <c r="H161" s="33">
        <v>0</v>
      </c>
      <c r="I161" s="3">
        <v>135969940</v>
      </c>
      <c r="J161" s="3">
        <v>141688042</v>
      </c>
      <c r="K161" s="3">
        <v>0</v>
      </c>
      <c r="L161" s="3"/>
      <c r="M161" s="3"/>
      <c r="N161" s="3"/>
      <c r="O161" s="3"/>
      <c r="P161" s="34">
        <f t="shared" si="7"/>
        <v>277657982</v>
      </c>
      <c r="Q161" s="165">
        <v>209673010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11330828</v>
      </c>
      <c r="X161" s="3">
        <v>0</v>
      </c>
      <c r="Y161" s="3">
        <v>0</v>
      </c>
      <c r="Z161" s="3">
        <v>0</v>
      </c>
      <c r="AA161" s="3">
        <v>0</v>
      </c>
      <c r="AB161" s="3"/>
      <c r="AC161" s="36">
        <f t="shared" si="6"/>
        <v>11330828</v>
      </c>
      <c r="AD161" s="37">
        <f t="shared" si="8"/>
        <v>56654144</v>
      </c>
      <c r="AE161" s="144"/>
      <c r="AG161" s="144"/>
      <c r="AI161" s="144"/>
    </row>
    <row r="162" spans="1:35" x14ac:dyDescent="0.25">
      <c r="A162" s="38">
        <v>150</v>
      </c>
      <c r="B162" s="61"/>
      <c r="C162" s="143" t="str">
        <f>VLOOKUP(D162,[8]Hoja1!$A$2:$B$1115,2,0)</f>
        <v>05347</v>
      </c>
      <c r="D162" s="31">
        <v>890982494</v>
      </c>
      <c r="E162" s="31">
        <v>214705347</v>
      </c>
      <c r="F162" s="61" t="s">
        <v>360</v>
      </c>
      <c r="G162" s="33">
        <v>0</v>
      </c>
      <c r="H162" s="33">
        <v>0</v>
      </c>
      <c r="I162" s="3">
        <v>65972610</v>
      </c>
      <c r="J162" s="3">
        <v>67346907</v>
      </c>
      <c r="K162" s="3">
        <v>0</v>
      </c>
      <c r="L162" s="3"/>
      <c r="M162" s="3"/>
      <c r="N162" s="3"/>
      <c r="O162" s="3"/>
      <c r="P162" s="34">
        <f t="shared" si="7"/>
        <v>133319517</v>
      </c>
      <c r="Q162" s="165">
        <v>100333215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5497718</v>
      </c>
      <c r="X162" s="3">
        <v>0</v>
      </c>
      <c r="Y162" s="3">
        <v>0</v>
      </c>
      <c r="Z162" s="3">
        <v>0</v>
      </c>
      <c r="AA162" s="3">
        <v>0</v>
      </c>
      <c r="AB162" s="3"/>
      <c r="AC162" s="36">
        <f t="shared" si="6"/>
        <v>5497718</v>
      </c>
      <c r="AD162" s="37">
        <f t="shared" si="8"/>
        <v>27488584</v>
      </c>
      <c r="AE162" s="144"/>
      <c r="AG162" s="144"/>
      <c r="AI162" s="144"/>
    </row>
    <row r="163" spans="1:35" x14ac:dyDescent="0.25">
      <c r="A163" s="29">
        <v>151</v>
      </c>
      <c r="B163" s="61"/>
      <c r="C163" s="143" t="str">
        <f>VLOOKUP(D163,[8]Hoja1!$A$2:$B$1115,2,0)</f>
        <v>05353</v>
      </c>
      <c r="D163" s="31">
        <v>890984986</v>
      </c>
      <c r="E163" s="31">
        <v>215305353</v>
      </c>
      <c r="F163" s="61" t="s">
        <v>361</v>
      </c>
      <c r="G163" s="33">
        <v>0</v>
      </c>
      <c r="H163" s="33">
        <v>0</v>
      </c>
      <c r="I163" s="3">
        <v>72102918</v>
      </c>
      <c r="J163" s="3">
        <v>64202370</v>
      </c>
      <c r="K163" s="3">
        <v>0</v>
      </c>
      <c r="L163" s="3"/>
      <c r="M163" s="3"/>
      <c r="N163" s="3"/>
      <c r="O163" s="3"/>
      <c r="P163" s="34">
        <f t="shared" si="7"/>
        <v>136305288</v>
      </c>
      <c r="Q163" s="165">
        <v>100253832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6008577</v>
      </c>
      <c r="X163" s="3">
        <v>0</v>
      </c>
      <c r="Y163" s="3">
        <v>0</v>
      </c>
      <c r="Z163" s="3">
        <v>0</v>
      </c>
      <c r="AA163" s="3">
        <v>0</v>
      </c>
      <c r="AB163" s="3"/>
      <c r="AC163" s="36">
        <f t="shared" si="6"/>
        <v>6008577</v>
      </c>
      <c r="AD163" s="37">
        <f t="shared" si="8"/>
        <v>30042879</v>
      </c>
      <c r="AE163" s="144"/>
      <c r="AG163" s="144"/>
      <c r="AI163" s="144"/>
    </row>
    <row r="164" spans="1:35" x14ac:dyDescent="0.25">
      <c r="A164" s="38">
        <v>152</v>
      </c>
      <c r="B164" s="61"/>
      <c r="C164" s="143" t="str">
        <f>VLOOKUP(D164,[8]Hoja1!$A$2:$B$1115,2,0)</f>
        <v>05361</v>
      </c>
      <c r="D164" s="31">
        <v>890982278</v>
      </c>
      <c r="E164" s="31">
        <v>216105361</v>
      </c>
      <c r="F164" s="61" t="s">
        <v>362</v>
      </c>
      <c r="G164" s="33">
        <v>0</v>
      </c>
      <c r="H164" s="33">
        <v>0</v>
      </c>
      <c r="I164" s="3">
        <v>522919208</v>
      </c>
      <c r="J164" s="3">
        <v>404196931</v>
      </c>
      <c r="K164" s="3">
        <v>0</v>
      </c>
      <c r="L164" s="3"/>
      <c r="M164" s="3"/>
      <c r="N164" s="3"/>
      <c r="O164" s="3"/>
      <c r="P164" s="34">
        <f t="shared" si="7"/>
        <v>927116139</v>
      </c>
      <c r="Q164" s="165">
        <v>665656537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43576601</v>
      </c>
      <c r="X164" s="3">
        <v>0</v>
      </c>
      <c r="Y164" s="3">
        <v>0</v>
      </c>
      <c r="Z164" s="3">
        <v>0</v>
      </c>
      <c r="AA164" s="3">
        <v>0</v>
      </c>
      <c r="AB164" s="3"/>
      <c r="AC164" s="36">
        <f t="shared" si="6"/>
        <v>43576601</v>
      </c>
      <c r="AD164" s="37">
        <f t="shared" si="8"/>
        <v>217883001</v>
      </c>
      <c r="AE164" s="144"/>
      <c r="AG164" s="144"/>
      <c r="AI164" s="144"/>
    </row>
    <row r="165" spans="1:35" x14ac:dyDescent="0.25">
      <c r="A165" s="29">
        <v>153</v>
      </c>
      <c r="B165" s="61"/>
      <c r="C165" s="143" t="str">
        <f>VLOOKUP(D165,[8]Hoja1!$A$2:$B$1115,2,0)</f>
        <v>05364</v>
      </c>
      <c r="D165" s="31">
        <v>890982294</v>
      </c>
      <c r="E165" s="31">
        <v>216405364</v>
      </c>
      <c r="F165" s="61" t="s">
        <v>363</v>
      </c>
      <c r="G165" s="33">
        <v>0</v>
      </c>
      <c r="H165" s="33">
        <v>0</v>
      </c>
      <c r="I165" s="3">
        <v>169383982</v>
      </c>
      <c r="J165" s="3">
        <v>211963220</v>
      </c>
      <c r="K165" s="3">
        <v>0</v>
      </c>
      <c r="L165" s="3"/>
      <c r="M165" s="3"/>
      <c r="N165" s="3"/>
      <c r="O165" s="3"/>
      <c r="P165" s="34">
        <f t="shared" si="7"/>
        <v>381347202</v>
      </c>
      <c r="Q165" s="165">
        <v>296655212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14115332</v>
      </c>
      <c r="X165" s="3">
        <v>0</v>
      </c>
      <c r="Y165" s="3">
        <v>0</v>
      </c>
      <c r="Z165" s="3">
        <v>0</v>
      </c>
      <c r="AA165" s="3">
        <v>0</v>
      </c>
      <c r="AB165" s="3"/>
      <c r="AC165" s="36">
        <f t="shared" si="6"/>
        <v>14115332</v>
      </c>
      <c r="AD165" s="37">
        <f t="shared" si="8"/>
        <v>70576658</v>
      </c>
      <c r="AE165" s="144"/>
      <c r="AG165" s="144"/>
      <c r="AI165" s="144"/>
    </row>
    <row r="166" spans="1:35" x14ac:dyDescent="0.25">
      <c r="A166" s="38">
        <v>154</v>
      </c>
      <c r="B166" s="61"/>
      <c r="C166" s="143" t="str">
        <f>VLOOKUP(D166,[8]Hoja1!$A$2:$B$1115,2,0)</f>
        <v>05368</v>
      </c>
      <c r="D166" s="31">
        <v>890981069</v>
      </c>
      <c r="E166" s="31">
        <v>216805368</v>
      </c>
      <c r="F166" s="61" t="s">
        <v>364</v>
      </c>
      <c r="G166" s="33">
        <v>0</v>
      </c>
      <c r="H166" s="33">
        <v>0</v>
      </c>
      <c r="I166" s="3">
        <v>136877086</v>
      </c>
      <c r="J166" s="3">
        <v>152490240</v>
      </c>
      <c r="K166" s="3">
        <v>0</v>
      </c>
      <c r="L166" s="3"/>
      <c r="M166" s="3"/>
      <c r="N166" s="3"/>
      <c r="O166" s="3"/>
      <c r="P166" s="34">
        <f t="shared" si="7"/>
        <v>289367326</v>
      </c>
      <c r="Q166" s="165">
        <v>220928784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11406424</v>
      </c>
      <c r="X166" s="3">
        <v>0</v>
      </c>
      <c r="Y166" s="3">
        <v>0</v>
      </c>
      <c r="Z166" s="3">
        <v>0</v>
      </c>
      <c r="AA166" s="3">
        <v>0</v>
      </c>
      <c r="AB166" s="3"/>
      <c r="AC166" s="36">
        <f t="shared" si="6"/>
        <v>11406424</v>
      </c>
      <c r="AD166" s="37">
        <f t="shared" si="8"/>
        <v>57032118</v>
      </c>
      <c r="AE166" s="144"/>
      <c r="AG166" s="144"/>
      <c r="AI166" s="144"/>
    </row>
    <row r="167" spans="1:35" x14ac:dyDescent="0.25">
      <c r="A167" s="29">
        <v>155</v>
      </c>
      <c r="B167" s="61"/>
      <c r="C167" s="143" t="str">
        <f>VLOOKUP(D167,[8]Hoja1!$A$2:$B$1115,2,0)</f>
        <v>05376</v>
      </c>
      <c r="D167" s="31">
        <v>890981207</v>
      </c>
      <c r="E167" s="31">
        <v>217605376</v>
      </c>
      <c r="F167" s="61" t="s">
        <v>365</v>
      </c>
      <c r="G167" s="33">
        <v>0</v>
      </c>
      <c r="H167" s="33">
        <v>0</v>
      </c>
      <c r="I167" s="3">
        <v>741403840</v>
      </c>
      <c r="J167" s="3">
        <v>795938388</v>
      </c>
      <c r="K167" s="3">
        <v>0</v>
      </c>
      <c r="L167" s="3"/>
      <c r="M167" s="3"/>
      <c r="N167" s="3"/>
      <c r="O167" s="3"/>
      <c r="P167" s="34">
        <f t="shared" si="7"/>
        <v>1537342228</v>
      </c>
      <c r="Q167" s="165">
        <v>1166640306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61783653</v>
      </c>
      <c r="X167" s="3">
        <v>0</v>
      </c>
      <c r="Y167" s="3">
        <v>0</v>
      </c>
      <c r="Z167" s="3">
        <v>0</v>
      </c>
      <c r="AA167" s="3">
        <v>0</v>
      </c>
      <c r="AB167" s="3"/>
      <c r="AC167" s="36">
        <f t="shared" si="6"/>
        <v>61783653</v>
      </c>
      <c r="AD167" s="37">
        <f t="shared" si="8"/>
        <v>308918269</v>
      </c>
      <c r="AE167" s="144"/>
      <c r="AG167" s="144"/>
      <c r="AI167" s="144"/>
    </row>
    <row r="168" spans="1:35" x14ac:dyDescent="0.25">
      <c r="A168" s="38">
        <v>156</v>
      </c>
      <c r="B168" s="61"/>
      <c r="C168" s="143" t="str">
        <f>VLOOKUP(D168,[8]Hoja1!$A$2:$B$1115,2,0)</f>
        <v>05390</v>
      </c>
      <c r="D168" s="31">
        <v>811009017</v>
      </c>
      <c r="E168" s="31">
        <v>219005390</v>
      </c>
      <c r="F168" s="61" t="s">
        <v>366</v>
      </c>
      <c r="G168" s="33">
        <v>0</v>
      </c>
      <c r="H168" s="33">
        <v>0</v>
      </c>
      <c r="I168" s="3">
        <v>135826722</v>
      </c>
      <c r="J168" s="3">
        <v>120850012</v>
      </c>
      <c r="K168" s="3">
        <v>0</v>
      </c>
      <c r="L168" s="3"/>
      <c r="M168" s="3"/>
      <c r="N168" s="3"/>
      <c r="O168" s="3"/>
      <c r="P168" s="34">
        <f t="shared" si="7"/>
        <v>256676734</v>
      </c>
      <c r="Q168" s="165">
        <v>188763376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11318894</v>
      </c>
      <c r="X168" s="3">
        <v>0</v>
      </c>
      <c r="Y168" s="3">
        <v>0</v>
      </c>
      <c r="Z168" s="3">
        <v>0</v>
      </c>
      <c r="AA168" s="3">
        <v>0</v>
      </c>
      <c r="AB168" s="3"/>
      <c r="AC168" s="36">
        <f t="shared" si="6"/>
        <v>11318894</v>
      </c>
      <c r="AD168" s="37">
        <f t="shared" si="8"/>
        <v>56594464</v>
      </c>
      <c r="AE168" s="144"/>
      <c r="AG168" s="144"/>
      <c r="AI168" s="144"/>
    </row>
    <row r="169" spans="1:35" x14ac:dyDescent="0.25">
      <c r="A169" s="29">
        <v>157</v>
      </c>
      <c r="B169" s="61"/>
      <c r="C169" s="143" t="str">
        <f>VLOOKUP(D169,[8]Hoja1!$A$2:$B$1115,2,0)</f>
        <v>05400</v>
      </c>
      <c r="D169" s="31">
        <v>890981995</v>
      </c>
      <c r="E169" s="31">
        <v>210005400</v>
      </c>
      <c r="F169" s="61" t="s">
        <v>367</v>
      </c>
      <c r="G169" s="33">
        <v>0</v>
      </c>
      <c r="H169" s="33">
        <v>0</v>
      </c>
      <c r="I169" s="3">
        <v>302492364</v>
      </c>
      <c r="J169" s="3">
        <v>330646748</v>
      </c>
      <c r="K169" s="3">
        <v>0</v>
      </c>
      <c r="L169" s="3"/>
      <c r="M169" s="3"/>
      <c r="N169" s="3"/>
      <c r="O169" s="3"/>
      <c r="P169" s="34">
        <f t="shared" si="7"/>
        <v>633139112</v>
      </c>
      <c r="Q169" s="165">
        <v>481892930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25207697</v>
      </c>
      <c r="X169" s="3">
        <v>0</v>
      </c>
      <c r="Y169" s="3">
        <v>0</v>
      </c>
      <c r="Z169" s="3">
        <v>0</v>
      </c>
      <c r="AA169" s="3">
        <v>0</v>
      </c>
      <c r="AB169" s="3"/>
      <c r="AC169" s="36">
        <f t="shared" si="6"/>
        <v>25207697</v>
      </c>
      <c r="AD169" s="37">
        <f t="shared" si="8"/>
        <v>126038485</v>
      </c>
      <c r="AE169" s="144"/>
      <c r="AG169" s="144"/>
      <c r="AI169" s="144"/>
    </row>
    <row r="170" spans="1:35" x14ac:dyDescent="0.25">
      <c r="A170" s="38">
        <v>158</v>
      </c>
      <c r="B170" s="61"/>
      <c r="C170" s="143" t="str">
        <f>VLOOKUP(D170,[8]Hoja1!$A$2:$B$1115,2,0)</f>
        <v>05411</v>
      </c>
      <c r="D170" s="31">
        <v>890983672</v>
      </c>
      <c r="E170" s="31">
        <v>211105411</v>
      </c>
      <c r="F170" s="61" t="s">
        <v>368</v>
      </c>
      <c r="G170" s="33">
        <v>0</v>
      </c>
      <c r="H170" s="33">
        <v>0</v>
      </c>
      <c r="I170" s="3">
        <v>137493890</v>
      </c>
      <c r="J170" s="3">
        <v>158568068</v>
      </c>
      <c r="K170" s="3">
        <v>0</v>
      </c>
      <c r="L170" s="3"/>
      <c r="M170" s="3"/>
      <c r="N170" s="3"/>
      <c r="O170" s="3"/>
      <c r="P170" s="34">
        <f t="shared" si="7"/>
        <v>296061958</v>
      </c>
      <c r="Q170" s="165">
        <v>227315012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11457824</v>
      </c>
      <c r="X170" s="3">
        <v>0</v>
      </c>
      <c r="Y170" s="3">
        <v>0</v>
      </c>
      <c r="Z170" s="3">
        <v>0</v>
      </c>
      <c r="AA170" s="3">
        <v>0</v>
      </c>
      <c r="AB170" s="3"/>
      <c r="AC170" s="36">
        <f t="shared" si="6"/>
        <v>11457824</v>
      </c>
      <c r="AD170" s="37">
        <f t="shared" si="8"/>
        <v>57289122</v>
      </c>
      <c r="AE170" s="144"/>
      <c r="AG170" s="144"/>
      <c r="AI170" s="144"/>
    </row>
    <row r="171" spans="1:35" x14ac:dyDescent="0.25">
      <c r="A171" s="29">
        <v>159</v>
      </c>
      <c r="B171" s="61"/>
      <c r="C171" s="143" t="str">
        <f>VLOOKUP(D171,[8]Hoja1!$A$2:$B$1115,2,0)</f>
        <v>05425</v>
      </c>
      <c r="D171" s="31">
        <v>890980958</v>
      </c>
      <c r="E171" s="31">
        <v>212505425</v>
      </c>
      <c r="F171" s="61" t="s">
        <v>369</v>
      </c>
      <c r="G171" s="33">
        <v>0</v>
      </c>
      <c r="H171" s="33">
        <v>0</v>
      </c>
      <c r="I171" s="3">
        <v>159740830</v>
      </c>
      <c r="J171" s="3">
        <v>168676147</v>
      </c>
      <c r="K171" s="3">
        <v>0</v>
      </c>
      <c r="L171" s="3"/>
      <c r="M171" s="3"/>
      <c r="N171" s="3"/>
      <c r="O171" s="3"/>
      <c r="P171" s="34">
        <f t="shared" si="7"/>
        <v>328416977</v>
      </c>
      <c r="Q171" s="165">
        <v>248546563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13311736</v>
      </c>
      <c r="X171" s="3">
        <v>0</v>
      </c>
      <c r="Y171" s="3">
        <v>0</v>
      </c>
      <c r="Z171" s="3">
        <v>0</v>
      </c>
      <c r="AA171" s="3">
        <v>0</v>
      </c>
      <c r="AB171" s="3"/>
      <c r="AC171" s="36">
        <f t="shared" si="6"/>
        <v>13311736</v>
      </c>
      <c r="AD171" s="37">
        <f t="shared" si="8"/>
        <v>66558678</v>
      </c>
      <c r="AE171" s="144"/>
      <c r="AG171" s="144"/>
      <c r="AI171" s="144"/>
    </row>
    <row r="172" spans="1:35" x14ac:dyDescent="0.25">
      <c r="A172" s="38">
        <v>160</v>
      </c>
      <c r="B172" s="61"/>
      <c r="C172" s="143" t="str">
        <f>VLOOKUP(D172,[8]Hoja1!$A$2:$B$1115,2,0)</f>
        <v>05440</v>
      </c>
      <c r="D172" s="31">
        <v>890983716</v>
      </c>
      <c r="E172" s="31">
        <v>214005440</v>
      </c>
      <c r="F172" s="61" t="s">
        <v>370</v>
      </c>
      <c r="G172" s="33">
        <v>0</v>
      </c>
      <c r="H172" s="33">
        <v>0</v>
      </c>
      <c r="I172" s="3">
        <v>902838880</v>
      </c>
      <c r="J172" s="3">
        <v>1002354804</v>
      </c>
      <c r="K172" s="3">
        <v>0</v>
      </c>
      <c r="L172" s="3"/>
      <c r="M172" s="3"/>
      <c r="N172" s="3"/>
      <c r="O172" s="3"/>
      <c r="P172" s="34">
        <f t="shared" si="7"/>
        <v>1905193684</v>
      </c>
      <c r="Q172" s="165">
        <v>1453774242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75236573</v>
      </c>
      <c r="X172" s="3">
        <v>0</v>
      </c>
      <c r="Y172" s="3">
        <v>0</v>
      </c>
      <c r="Z172" s="3">
        <v>0</v>
      </c>
      <c r="AA172" s="3">
        <v>0</v>
      </c>
      <c r="AB172" s="3"/>
      <c r="AC172" s="36">
        <f t="shared" si="6"/>
        <v>75236573</v>
      </c>
      <c r="AD172" s="37">
        <f t="shared" si="8"/>
        <v>376182869</v>
      </c>
      <c r="AE172" s="144"/>
      <c r="AG172" s="144"/>
      <c r="AI172" s="144"/>
    </row>
    <row r="173" spans="1:35" x14ac:dyDescent="0.25">
      <c r="A173" s="29">
        <v>161</v>
      </c>
      <c r="B173" s="61"/>
      <c r="C173" s="143" t="str">
        <f>VLOOKUP(D173,[8]Hoja1!$A$2:$B$1115,2,0)</f>
        <v>05467</v>
      </c>
      <c r="D173" s="31">
        <v>890981115</v>
      </c>
      <c r="E173" s="31">
        <v>216705467</v>
      </c>
      <c r="F173" s="61" t="s">
        <v>371</v>
      </c>
      <c r="G173" s="33">
        <v>0</v>
      </c>
      <c r="H173" s="33">
        <v>0</v>
      </c>
      <c r="I173" s="3">
        <v>91247835</v>
      </c>
      <c r="J173" s="3">
        <v>99830787</v>
      </c>
      <c r="K173" s="3">
        <v>0</v>
      </c>
      <c r="L173" s="3"/>
      <c r="M173" s="3"/>
      <c r="N173" s="3"/>
      <c r="O173" s="3"/>
      <c r="P173" s="34">
        <f t="shared" si="7"/>
        <v>191078622</v>
      </c>
      <c r="Q173" s="165">
        <v>145454703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7603986</v>
      </c>
      <c r="X173" s="3">
        <v>0</v>
      </c>
      <c r="Y173" s="3">
        <v>0</v>
      </c>
      <c r="Z173" s="3">
        <v>0</v>
      </c>
      <c r="AA173" s="3">
        <v>0</v>
      </c>
      <c r="AB173" s="3"/>
      <c r="AC173" s="36">
        <f t="shared" si="6"/>
        <v>7603986</v>
      </c>
      <c r="AD173" s="37">
        <f t="shared" si="8"/>
        <v>38019933</v>
      </c>
      <c r="AE173" s="144"/>
      <c r="AG173" s="144"/>
      <c r="AI173" s="144"/>
    </row>
    <row r="174" spans="1:35" x14ac:dyDescent="0.25">
      <c r="A174" s="38">
        <v>162</v>
      </c>
      <c r="B174" s="61"/>
      <c r="C174" s="143" t="str">
        <f>VLOOKUP(D174,[8]Hoja1!$A$2:$B$1115,2,0)</f>
        <v>05475</v>
      </c>
      <c r="D174" s="31">
        <v>890984882</v>
      </c>
      <c r="E174" s="31">
        <v>217505475</v>
      </c>
      <c r="F174" s="61" t="s">
        <v>372</v>
      </c>
      <c r="G174" s="33">
        <v>0</v>
      </c>
      <c r="H174" s="33">
        <v>0</v>
      </c>
      <c r="I174" s="3">
        <v>407524744</v>
      </c>
      <c r="J174" s="3">
        <v>155061966</v>
      </c>
      <c r="K174" s="3">
        <v>0</v>
      </c>
      <c r="L174" s="3"/>
      <c r="M174" s="3"/>
      <c r="N174" s="3"/>
      <c r="O174" s="3"/>
      <c r="P174" s="34">
        <f t="shared" si="7"/>
        <v>562586710</v>
      </c>
      <c r="Q174" s="165">
        <v>358824336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33960395</v>
      </c>
      <c r="X174" s="3">
        <v>0</v>
      </c>
      <c r="Y174" s="3">
        <v>0</v>
      </c>
      <c r="Z174" s="3">
        <v>0</v>
      </c>
      <c r="AA174" s="3">
        <v>0</v>
      </c>
      <c r="AB174" s="3"/>
      <c r="AC174" s="36">
        <f t="shared" si="6"/>
        <v>33960395</v>
      </c>
      <c r="AD174" s="37">
        <f t="shared" si="8"/>
        <v>169801979</v>
      </c>
      <c r="AE174" s="144"/>
      <c r="AG174" s="144"/>
      <c r="AI174" s="144"/>
    </row>
    <row r="175" spans="1:35" x14ac:dyDescent="0.25">
      <c r="A175" s="29">
        <v>163</v>
      </c>
      <c r="B175" s="61"/>
      <c r="C175" s="143" t="str">
        <f>VLOOKUP(D175,[8]Hoja1!$A$2:$B$1115,2,0)</f>
        <v>05480</v>
      </c>
      <c r="D175" s="31">
        <v>890980950</v>
      </c>
      <c r="E175" s="31">
        <v>218005480</v>
      </c>
      <c r="F175" s="61" t="s">
        <v>373</v>
      </c>
      <c r="G175" s="33">
        <v>0</v>
      </c>
      <c r="H175" s="33">
        <v>0</v>
      </c>
      <c r="I175" s="3">
        <v>707845920</v>
      </c>
      <c r="J175" s="3">
        <v>395807197</v>
      </c>
      <c r="K175" s="3">
        <v>0</v>
      </c>
      <c r="L175" s="3"/>
      <c r="M175" s="3"/>
      <c r="N175" s="3"/>
      <c r="O175" s="3"/>
      <c r="P175" s="34">
        <f t="shared" si="7"/>
        <v>1103653117</v>
      </c>
      <c r="Q175" s="165">
        <v>749730157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58987160</v>
      </c>
      <c r="X175" s="3">
        <v>0</v>
      </c>
      <c r="Y175" s="3">
        <v>0</v>
      </c>
      <c r="Z175" s="3">
        <v>0</v>
      </c>
      <c r="AA175" s="3">
        <v>0</v>
      </c>
      <c r="AB175" s="3"/>
      <c r="AC175" s="36">
        <f t="shared" si="6"/>
        <v>58987160</v>
      </c>
      <c r="AD175" s="37">
        <f t="shared" si="8"/>
        <v>294935800</v>
      </c>
      <c r="AE175" s="144"/>
      <c r="AG175" s="144"/>
      <c r="AI175" s="144"/>
    </row>
    <row r="176" spans="1:35" x14ac:dyDescent="0.25">
      <c r="A176" s="38">
        <v>164</v>
      </c>
      <c r="B176" s="61"/>
      <c r="C176" s="143" t="str">
        <f>VLOOKUP(D176,[8]Hoja1!$A$2:$B$1115,2,0)</f>
        <v>05483</v>
      </c>
      <c r="D176" s="31">
        <v>890982566</v>
      </c>
      <c r="E176" s="31">
        <v>218305483</v>
      </c>
      <c r="F176" s="61" t="s">
        <v>374</v>
      </c>
      <c r="G176" s="33">
        <v>0</v>
      </c>
      <c r="H176" s="33">
        <v>0</v>
      </c>
      <c r="I176" s="3">
        <v>144303684</v>
      </c>
      <c r="J176" s="3">
        <v>150914157</v>
      </c>
      <c r="K176" s="3">
        <v>0</v>
      </c>
      <c r="L176" s="3"/>
      <c r="M176" s="3"/>
      <c r="N176" s="3"/>
      <c r="O176" s="3"/>
      <c r="P176" s="34">
        <f t="shared" si="7"/>
        <v>295217841</v>
      </c>
      <c r="Q176" s="165">
        <v>223065999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12025307</v>
      </c>
      <c r="X176" s="3">
        <v>0</v>
      </c>
      <c r="Y176" s="3">
        <v>0</v>
      </c>
      <c r="Z176" s="3">
        <v>0</v>
      </c>
      <c r="AA176" s="3">
        <v>0</v>
      </c>
      <c r="AB176" s="3"/>
      <c r="AC176" s="36">
        <f t="shared" si="6"/>
        <v>12025307</v>
      </c>
      <c r="AD176" s="37">
        <f t="shared" si="8"/>
        <v>60126535</v>
      </c>
      <c r="AE176" s="144"/>
      <c r="AG176" s="144"/>
      <c r="AI176" s="144"/>
    </row>
    <row r="177" spans="1:35" x14ac:dyDescent="0.25">
      <c r="A177" s="29">
        <v>165</v>
      </c>
      <c r="B177" s="61"/>
      <c r="C177" s="143" t="str">
        <f>VLOOKUP(D177,[8]Hoja1!$A$2:$B$1115,2,0)</f>
        <v>05490</v>
      </c>
      <c r="D177" s="31">
        <v>890983873</v>
      </c>
      <c r="E177" s="31">
        <v>219005490</v>
      </c>
      <c r="F177" s="61" t="s">
        <v>375</v>
      </c>
      <c r="G177" s="33">
        <v>0</v>
      </c>
      <c r="H177" s="33">
        <v>0</v>
      </c>
      <c r="I177" s="3">
        <v>2628406080</v>
      </c>
      <c r="J177" s="3">
        <v>1832431099</v>
      </c>
      <c r="K177" s="3">
        <v>0</v>
      </c>
      <c r="L177" s="3"/>
      <c r="M177" s="3"/>
      <c r="N177" s="3"/>
      <c r="O177" s="3"/>
      <c r="P177" s="34">
        <f t="shared" si="7"/>
        <v>4460837179</v>
      </c>
      <c r="Q177" s="165">
        <v>3146634139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219033840</v>
      </c>
      <c r="X177" s="3">
        <v>0</v>
      </c>
      <c r="Y177" s="3">
        <v>0</v>
      </c>
      <c r="Z177" s="3">
        <v>0</v>
      </c>
      <c r="AA177" s="3">
        <v>0</v>
      </c>
      <c r="AB177" s="3"/>
      <c r="AC177" s="36">
        <f t="shared" si="6"/>
        <v>219033840</v>
      </c>
      <c r="AD177" s="37">
        <f t="shared" si="8"/>
        <v>1095169200</v>
      </c>
      <c r="AE177" s="144"/>
      <c r="AG177" s="144"/>
      <c r="AI177" s="144"/>
    </row>
    <row r="178" spans="1:35" x14ac:dyDescent="0.25">
      <c r="A178" s="38">
        <v>166</v>
      </c>
      <c r="B178" s="61"/>
      <c r="C178" s="143" t="str">
        <f>VLOOKUP(D178,[8]Hoja1!$A$2:$B$1115,2,0)</f>
        <v>05495</v>
      </c>
      <c r="D178" s="31">
        <v>890985354</v>
      </c>
      <c r="E178" s="31">
        <v>219505495</v>
      </c>
      <c r="F178" s="61" t="s">
        <v>376</v>
      </c>
      <c r="G178" s="33">
        <v>0</v>
      </c>
      <c r="H178" s="33">
        <v>0</v>
      </c>
      <c r="I178" s="3">
        <v>1310142640</v>
      </c>
      <c r="J178" s="3">
        <v>902681055</v>
      </c>
      <c r="K178" s="3">
        <v>0</v>
      </c>
      <c r="L178" s="3"/>
      <c r="M178" s="3"/>
      <c r="N178" s="3"/>
      <c r="O178" s="3"/>
      <c r="P178" s="34">
        <f t="shared" si="7"/>
        <v>2212823695</v>
      </c>
      <c r="Q178" s="165">
        <v>1557752373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109178553</v>
      </c>
      <c r="X178" s="3">
        <v>0</v>
      </c>
      <c r="Y178" s="3">
        <v>0</v>
      </c>
      <c r="Z178" s="3">
        <v>0</v>
      </c>
      <c r="AA178" s="3">
        <v>0</v>
      </c>
      <c r="AB178" s="3"/>
      <c r="AC178" s="36">
        <f t="shared" si="6"/>
        <v>109178553</v>
      </c>
      <c r="AD178" s="37">
        <f t="shared" si="8"/>
        <v>545892769</v>
      </c>
      <c r="AE178" s="144"/>
      <c r="AG178" s="144"/>
      <c r="AI178" s="144"/>
    </row>
    <row r="179" spans="1:35" x14ac:dyDescent="0.25">
      <c r="A179" s="29">
        <v>167</v>
      </c>
      <c r="B179" s="61"/>
      <c r="C179" s="143" t="str">
        <f>VLOOKUP(D179,[8]Hoja1!$A$2:$B$1115,2,0)</f>
        <v>05501</v>
      </c>
      <c r="D179" s="31">
        <v>890984161</v>
      </c>
      <c r="E179" s="31">
        <v>210105501</v>
      </c>
      <c r="F179" s="61" t="s">
        <v>377</v>
      </c>
      <c r="G179" s="33">
        <v>0</v>
      </c>
      <c r="H179" s="33">
        <v>0</v>
      </c>
      <c r="I179" s="3">
        <v>44928658</v>
      </c>
      <c r="J179" s="3">
        <v>50035468</v>
      </c>
      <c r="K179" s="3">
        <v>0</v>
      </c>
      <c r="L179" s="3"/>
      <c r="M179" s="3"/>
      <c r="N179" s="3"/>
      <c r="O179" s="3"/>
      <c r="P179" s="34">
        <f t="shared" si="7"/>
        <v>94964126</v>
      </c>
      <c r="Q179" s="165">
        <v>72499798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3744055</v>
      </c>
      <c r="X179" s="3">
        <v>0</v>
      </c>
      <c r="Y179" s="3">
        <v>0</v>
      </c>
      <c r="Z179" s="3">
        <v>0</v>
      </c>
      <c r="AA179" s="3">
        <v>0</v>
      </c>
      <c r="AB179" s="3"/>
      <c r="AC179" s="36">
        <f t="shared" si="6"/>
        <v>3744055</v>
      </c>
      <c r="AD179" s="37">
        <f t="shared" si="8"/>
        <v>18720273</v>
      </c>
      <c r="AE179" s="144"/>
      <c r="AG179" s="144"/>
      <c r="AI179" s="144"/>
    </row>
    <row r="180" spans="1:35" x14ac:dyDescent="0.25">
      <c r="A180" s="38">
        <v>168</v>
      </c>
      <c r="B180" s="61"/>
      <c r="C180" s="143" t="str">
        <f>VLOOKUP(D180,[8]Hoja1!$A$2:$B$1115,2,0)</f>
        <v>05541</v>
      </c>
      <c r="D180" s="31">
        <v>890980917</v>
      </c>
      <c r="E180" s="31">
        <v>214105541</v>
      </c>
      <c r="F180" s="61" t="s">
        <v>378</v>
      </c>
      <c r="G180" s="33">
        <v>0</v>
      </c>
      <c r="H180" s="33">
        <v>0</v>
      </c>
      <c r="I180" s="3">
        <v>314469848</v>
      </c>
      <c r="J180" s="3">
        <v>343157526</v>
      </c>
      <c r="K180" s="3">
        <v>0</v>
      </c>
      <c r="L180" s="3"/>
      <c r="M180" s="3"/>
      <c r="N180" s="3"/>
      <c r="O180" s="3"/>
      <c r="P180" s="34">
        <f t="shared" si="7"/>
        <v>657627374</v>
      </c>
      <c r="Q180" s="165">
        <v>441958572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26205821</v>
      </c>
      <c r="X180" s="3">
        <v>58433880</v>
      </c>
      <c r="Y180" s="3">
        <v>0</v>
      </c>
      <c r="Z180" s="3">
        <v>0</v>
      </c>
      <c r="AA180" s="3">
        <v>0</v>
      </c>
      <c r="AB180" s="3"/>
      <c r="AC180" s="36">
        <f t="shared" si="6"/>
        <v>84639701</v>
      </c>
      <c r="AD180" s="37">
        <f t="shared" si="8"/>
        <v>131029101</v>
      </c>
      <c r="AE180" s="144"/>
      <c r="AG180" s="144"/>
      <c r="AI180" s="144"/>
    </row>
    <row r="181" spans="1:35" x14ac:dyDescent="0.25">
      <c r="A181" s="29">
        <v>169</v>
      </c>
      <c r="B181" s="61"/>
      <c r="C181" s="143" t="str">
        <f>VLOOKUP(D181,[8]Hoja1!$A$2:$B$1115,2,0)</f>
        <v>05543</v>
      </c>
      <c r="D181" s="31">
        <v>890982301</v>
      </c>
      <c r="E181" s="31">
        <v>214305543</v>
      </c>
      <c r="F181" s="61" t="s">
        <v>379</v>
      </c>
      <c r="G181" s="33">
        <v>0</v>
      </c>
      <c r="H181" s="33">
        <v>0</v>
      </c>
      <c r="I181" s="3">
        <v>171777376</v>
      </c>
      <c r="J181" s="3">
        <v>168972799</v>
      </c>
      <c r="K181" s="3">
        <v>0</v>
      </c>
      <c r="L181" s="3"/>
      <c r="M181" s="3"/>
      <c r="N181" s="3"/>
      <c r="O181" s="3"/>
      <c r="P181" s="34">
        <f t="shared" si="7"/>
        <v>340750175</v>
      </c>
      <c r="Q181" s="165">
        <v>254861485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14314781</v>
      </c>
      <c r="X181" s="3">
        <v>0</v>
      </c>
      <c r="Y181" s="3">
        <v>0</v>
      </c>
      <c r="Z181" s="3">
        <v>0</v>
      </c>
      <c r="AA181" s="3">
        <v>0</v>
      </c>
      <c r="AB181" s="3"/>
      <c r="AC181" s="36">
        <f t="shared" si="6"/>
        <v>14314781</v>
      </c>
      <c r="AD181" s="37">
        <f t="shared" si="8"/>
        <v>71573909</v>
      </c>
      <c r="AE181" s="144"/>
      <c r="AG181" s="144"/>
      <c r="AI181" s="144"/>
    </row>
    <row r="182" spans="1:35" x14ac:dyDescent="0.25">
      <c r="A182" s="38">
        <v>170</v>
      </c>
      <c r="B182" s="61"/>
      <c r="C182" s="143" t="str">
        <f>VLOOKUP(D182,[8]Hoja1!$A$2:$B$1115,2,0)</f>
        <v>05576</v>
      </c>
      <c r="D182" s="31">
        <v>890981105</v>
      </c>
      <c r="E182" s="31">
        <v>217605576</v>
      </c>
      <c r="F182" s="61" t="s">
        <v>380</v>
      </c>
      <c r="G182" s="33">
        <v>0</v>
      </c>
      <c r="H182" s="33">
        <v>0</v>
      </c>
      <c r="I182" s="3">
        <v>110320550</v>
      </c>
      <c r="J182" s="3">
        <v>111422616</v>
      </c>
      <c r="K182" s="3">
        <v>0</v>
      </c>
      <c r="L182" s="3"/>
      <c r="M182" s="3"/>
      <c r="N182" s="3"/>
      <c r="O182" s="3"/>
      <c r="P182" s="34">
        <f t="shared" si="7"/>
        <v>221743166</v>
      </c>
      <c r="Q182" s="165">
        <v>166582890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9193379</v>
      </c>
      <c r="X182" s="3">
        <v>0</v>
      </c>
      <c r="Y182" s="3">
        <v>0</v>
      </c>
      <c r="Z182" s="3">
        <v>0</v>
      </c>
      <c r="AA182" s="3">
        <v>0</v>
      </c>
      <c r="AB182" s="3"/>
      <c r="AC182" s="36">
        <f t="shared" si="6"/>
        <v>9193379</v>
      </c>
      <c r="AD182" s="37">
        <f t="shared" si="8"/>
        <v>45966897</v>
      </c>
      <c r="AE182" s="144"/>
      <c r="AG182" s="144"/>
      <c r="AI182" s="144"/>
    </row>
    <row r="183" spans="1:35" x14ac:dyDescent="0.25">
      <c r="A183" s="29">
        <v>171</v>
      </c>
      <c r="B183" s="61"/>
      <c r="C183" s="143" t="str">
        <f>VLOOKUP(D183,[8]Hoja1!$A$2:$B$1115,2,0)</f>
        <v>05579</v>
      </c>
      <c r="D183" s="31">
        <v>890980049</v>
      </c>
      <c r="E183" s="31">
        <v>217905579</v>
      </c>
      <c r="F183" s="61" t="s">
        <v>381</v>
      </c>
      <c r="G183" s="33">
        <v>0</v>
      </c>
      <c r="H183" s="33">
        <v>0</v>
      </c>
      <c r="I183" s="3">
        <v>542732128</v>
      </c>
      <c r="J183" s="3">
        <v>543071711</v>
      </c>
      <c r="K183" s="3">
        <v>0</v>
      </c>
      <c r="L183" s="3"/>
      <c r="M183" s="3"/>
      <c r="N183" s="3"/>
      <c r="O183" s="3"/>
      <c r="P183" s="34">
        <f t="shared" si="7"/>
        <v>1085803839</v>
      </c>
      <c r="Q183" s="165">
        <v>814437773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45227677</v>
      </c>
      <c r="X183" s="3">
        <v>0</v>
      </c>
      <c r="Y183" s="3">
        <v>0</v>
      </c>
      <c r="Z183" s="3">
        <v>0</v>
      </c>
      <c r="AA183" s="3">
        <v>0</v>
      </c>
      <c r="AB183" s="3"/>
      <c r="AC183" s="36">
        <f t="shared" si="6"/>
        <v>45227677</v>
      </c>
      <c r="AD183" s="37">
        <f t="shared" si="8"/>
        <v>226138389</v>
      </c>
      <c r="AE183" s="144"/>
      <c r="AG183" s="144"/>
      <c r="AI183" s="144"/>
    </row>
    <row r="184" spans="1:35" x14ac:dyDescent="0.25">
      <c r="A184" s="38">
        <v>172</v>
      </c>
      <c r="B184" s="61"/>
      <c r="C184" s="143" t="str">
        <f>VLOOKUP(D184,[8]Hoja1!$A$2:$B$1115,2,0)</f>
        <v>05585</v>
      </c>
      <c r="D184" s="31">
        <v>890981000</v>
      </c>
      <c r="E184" s="31">
        <v>218505585</v>
      </c>
      <c r="F184" s="61" t="s">
        <v>382</v>
      </c>
      <c r="G184" s="33">
        <v>0</v>
      </c>
      <c r="H184" s="33">
        <v>0</v>
      </c>
      <c r="I184" s="3">
        <v>198723320</v>
      </c>
      <c r="J184" s="3">
        <v>212828320</v>
      </c>
      <c r="K184" s="3">
        <v>0</v>
      </c>
      <c r="L184" s="3"/>
      <c r="M184" s="3"/>
      <c r="N184" s="3"/>
      <c r="O184" s="3"/>
      <c r="P184" s="34">
        <f t="shared" si="7"/>
        <v>411551640</v>
      </c>
      <c r="Q184" s="165">
        <v>312189982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16560277</v>
      </c>
      <c r="X184" s="3">
        <v>0</v>
      </c>
      <c r="Y184" s="3">
        <v>0</v>
      </c>
      <c r="Z184" s="3">
        <v>0</v>
      </c>
      <c r="AA184" s="3">
        <v>0</v>
      </c>
      <c r="AB184" s="3"/>
      <c r="AC184" s="36">
        <f t="shared" si="6"/>
        <v>16560277</v>
      </c>
      <c r="AD184" s="37">
        <f t="shared" si="8"/>
        <v>82801381</v>
      </c>
      <c r="AE184" s="144"/>
      <c r="AG184" s="144"/>
      <c r="AI184" s="144"/>
    </row>
    <row r="185" spans="1:35" x14ac:dyDescent="0.25">
      <c r="A185" s="29">
        <v>173</v>
      </c>
      <c r="B185" s="61"/>
      <c r="C185" s="143" t="str">
        <f>VLOOKUP(D185,[8]Hoja1!$A$2:$B$1115,2,0)</f>
        <v>05591</v>
      </c>
      <c r="D185" s="31">
        <v>890983906</v>
      </c>
      <c r="E185" s="31">
        <v>219105591</v>
      </c>
      <c r="F185" s="61" t="s">
        <v>383</v>
      </c>
      <c r="G185" s="33">
        <v>0</v>
      </c>
      <c r="H185" s="33">
        <v>0</v>
      </c>
      <c r="I185" s="3">
        <v>363218980</v>
      </c>
      <c r="J185" s="3">
        <v>402343198</v>
      </c>
      <c r="K185" s="3">
        <v>0</v>
      </c>
      <c r="L185" s="3"/>
      <c r="M185" s="3"/>
      <c r="N185" s="3"/>
      <c r="O185" s="3"/>
      <c r="P185" s="34">
        <f t="shared" si="7"/>
        <v>765562178</v>
      </c>
      <c r="Q185" s="165">
        <v>583952686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30268248</v>
      </c>
      <c r="X185" s="3">
        <v>0</v>
      </c>
      <c r="Y185" s="3">
        <v>0</v>
      </c>
      <c r="Z185" s="3">
        <v>0</v>
      </c>
      <c r="AA185" s="3">
        <v>0</v>
      </c>
      <c r="AB185" s="3"/>
      <c r="AC185" s="36">
        <f t="shared" si="6"/>
        <v>30268248</v>
      </c>
      <c r="AD185" s="37">
        <f t="shared" si="8"/>
        <v>151341244</v>
      </c>
      <c r="AE185" s="144"/>
      <c r="AG185" s="144"/>
      <c r="AI185" s="144"/>
    </row>
    <row r="186" spans="1:35" x14ac:dyDescent="0.25">
      <c r="A186" s="38">
        <v>174</v>
      </c>
      <c r="B186" s="61"/>
      <c r="C186" s="143" t="str">
        <f>VLOOKUP(D186,[8]Hoja1!$A$2:$B$1115,2,0)</f>
        <v>05604</v>
      </c>
      <c r="D186" s="31">
        <v>890984312</v>
      </c>
      <c r="E186" s="31">
        <v>210405604</v>
      </c>
      <c r="F186" s="61" t="s">
        <v>384</v>
      </c>
      <c r="G186" s="33">
        <v>0</v>
      </c>
      <c r="H186" s="33">
        <v>0</v>
      </c>
      <c r="I186" s="3">
        <v>1110128256</v>
      </c>
      <c r="J186" s="3">
        <v>774950850</v>
      </c>
      <c r="K186" s="3">
        <v>0</v>
      </c>
      <c r="L186" s="3"/>
      <c r="M186" s="3"/>
      <c r="N186" s="3"/>
      <c r="O186" s="3"/>
      <c r="P186" s="34">
        <f t="shared" si="7"/>
        <v>1885079106</v>
      </c>
      <c r="Q186" s="165">
        <v>1330014978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92510688</v>
      </c>
      <c r="X186" s="3">
        <v>0</v>
      </c>
      <c r="Y186" s="3">
        <v>0</v>
      </c>
      <c r="Z186" s="3">
        <v>0</v>
      </c>
      <c r="AA186" s="3">
        <v>0</v>
      </c>
      <c r="AB186" s="3"/>
      <c r="AC186" s="36">
        <f t="shared" si="6"/>
        <v>92510688</v>
      </c>
      <c r="AD186" s="37">
        <f t="shared" si="8"/>
        <v>462553440</v>
      </c>
      <c r="AE186" s="144"/>
      <c r="AG186" s="144"/>
      <c r="AI186" s="144"/>
    </row>
    <row r="187" spans="1:35" x14ac:dyDescent="0.25">
      <c r="A187" s="29">
        <v>175</v>
      </c>
      <c r="B187" s="61"/>
      <c r="C187" s="143" t="str">
        <f>VLOOKUP(D187,[8]Hoja1!$A$2:$B$1115,2,0)</f>
        <v>05607</v>
      </c>
      <c r="D187" s="31">
        <v>890983674</v>
      </c>
      <c r="E187" s="31">
        <v>210705607</v>
      </c>
      <c r="F187" s="61" t="s">
        <v>385</v>
      </c>
      <c r="G187" s="33">
        <v>0</v>
      </c>
      <c r="H187" s="33">
        <v>0</v>
      </c>
      <c r="I187" s="3">
        <v>209597096</v>
      </c>
      <c r="J187" s="3">
        <v>243182742</v>
      </c>
      <c r="K187" s="3">
        <v>0</v>
      </c>
      <c r="L187" s="3"/>
      <c r="M187" s="3"/>
      <c r="N187" s="3"/>
      <c r="O187" s="3"/>
      <c r="P187" s="34">
        <f t="shared" si="7"/>
        <v>452779838</v>
      </c>
      <c r="Q187" s="165">
        <v>347981292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17466425</v>
      </c>
      <c r="X187" s="3">
        <v>0</v>
      </c>
      <c r="Y187" s="3">
        <v>0</v>
      </c>
      <c r="Z187" s="3">
        <v>0</v>
      </c>
      <c r="AA187" s="3">
        <v>0</v>
      </c>
      <c r="AB187" s="3"/>
      <c r="AC187" s="36">
        <f t="shared" si="6"/>
        <v>17466425</v>
      </c>
      <c r="AD187" s="37">
        <f t="shared" si="8"/>
        <v>87332121</v>
      </c>
      <c r="AE187" s="144"/>
      <c r="AG187" s="144"/>
      <c r="AI187" s="144"/>
    </row>
    <row r="188" spans="1:35" x14ac:dyDescent="0.25">
      <c r="A188" s="38">
        <v>176</v>
      </c>
      <c r="B188" s="61"/>
      <c r="C188" s="143" t="str">
        <f>VLOOKUP(D188,[8]Hoja1!$A$2:$B$1115,2,0)</f>
        <v>05628</v>
      </c>
      <c r="D188" s="31">
        <v>890983736</v>
      </c>
      <c r="E188" s="31">
        <v>212805628</v>
      </c>
      <c r="F188" s="61" t="s">
        <v>386</v>
      </c>
      <c r="G188" s="33">
        <v>0</v>
      </c>
      <c r="H188" s="33">
        <v>0</v>
      </c>
      <c r="I188" s="3">
        <v>201303288</v>
      </c>
      <c r="J188" s="3">
        <v>189156327</v>
      </c>
      <c r="K188" s="3">
        <v>0</v>
      </c>
      <c r="L188" s="3"/>
      <c r="M188" s="3"/>
      <c r="N188" s="3"/>
      <c r="O188" s="3"/>
      <c r="P188" s="34">
        <f t="shared" si="7"/>
        <v>390459615</v>
      </c>
      <c r="Q188" s="165">
        <v>289807971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16775274</v>
      </c>
      <c r="X188" s="3">
        <v>0</v>
      </c>
      <c r="Y188" s="3">
        <v>0</v>
      </c>
      <c r="Z188" s="3">
        <v>0</v>
      </c>
      <c r="AA188" s="3">
        <v>0</v>
      </c>
      <c r="AB188" s="3"/>
      <c r="AC188" s="36">
        <f t="shared" si="6"/>
        <v>16775274</v>
      </c>
      <c r="AD188" s="37">
        <f t="shared" si="8"/>
        <v>83876370</v>
      </c>
      <c r="AE188" s="144"/>
      <c r="AG188" s="144"/>
      <c r="AI188" s="144"/>
    </row>
    <row r="189" spans="1:35" x14ac:dyDescent="0.25">
      <c r="A189" s="29">
        <v>177</v>
      </c>
      <c r="B189" s="61"/>
      <c r="C189" s="143" t="str">
        <f>VLOOKUP(D189,[8]Hoja1!$A$2:$B$1115,2,0)</f>
        <v>05642</v>
      </c>
      <c r="D189" s="31">
        <v>890980577</v>
      </c>
      <c r="E189" s="31">
        <v>214205642</v>
      </c>
      <c r="F189" s="61" t="s">
        <v>387</v>
      </c>
      <c r="G189" s="33">
        <v>0</v>
      </c>
      <c r="H189" s="33">
        <v>0</v>
      </c>
      <c r="I189" s="3">
        <v>256470008</v>
      </c>
      <c r="J189" s="3">
        <v>258696407</v>
      </c>
      <c r="K189" s="3">
        <v>0</v>
      </c>
      <c r="L189" s="3"/>
      <c r="M189" s="3"/>
      <c r="N189" s="3"/>
      <c r="O189" s="3"/>
      <c r="P189" s="34">
        <f t="shared" si="7"/>
        <v>515166415</v>
      </c>
      <c r="Q189" s="165">
        <v>386931413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21372501</v>
      </c>
      <c r="X189" s="3">
        <v>0</v>
      </c>
      <c r="Y189" s="3">
        <v>0</v>
      </c>
      <c r="Z189" s="3">
        <v>0</v>
      </c>
      <c r="AA189" s="3">
        <v>0</v>
      </c>
      <c r="AB189" s="3"/>
      <c r="AC189" s="36">
        <f t="shared" si="6"/>
        <v>21372501</v>
      </c>
      <c r="AD189" s="37">
        <f t="shared" si="8"/>
        <v>106862501</v>
      </c>
      <c r="AE189" s="144"/>
      <c r="AG189" s="144"/>
      <c r="AI189" s="144"/>
    </row>
    <row r="190" spans="1:35" x14ac:dyDescent="0.25">
      <c r="A190" s="38">
        <v>178</v>
      </c>
      <c r="B190" s="61"/>
      <c r="C190" s="143" t="str">
        <f>VLOOKUP(D190,[8]Hoja1!$A$2:$B$1115,2,0)</f>
        <v>05647</v>
      </c>
      <c r="D190" s="31">
        <v>890981868</v>
      </c>
      <c r="E190" s="31">
        <v>214705647</v>
      </c>
      <c r="F190" s="61" t="s">
        <v>388</v>
      </c>
      <c r="G190" s="33">
        <v>0</v>
      </c>
      <c r="H190" s="33">
        <v>0</v>
      </c>
      <c r="I190" s="3">
        <v>146131222</v>
      </c>
      <c r="J190" s="3">
        <v>113320621</v>
      </c>
      <c r="K190" s="3">
        <v>0</v>
      </c>
      <c r="L190" s="3"/>
      <c r="M190" s="3"/>
      <c r="N190" s="3"/>
      <c r="O190" s="3"/>
      <c r="P190" s="34">
        <f t="shared" si="7"/>
        <v>259451843</v>
      </c>
      <c r="Q190" s="165">
        <v>186386233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12177602</v>
      </c>
      <c r="X190" s="3">
        <v>0</v>
      </c>
      <c r="Y190" s="3">
        <v>0</v>
      </c>
      <c r="Z190" s="3">
        <v>0</v>
      </c>
      <c r="AA190" s="3">
        <v>0</v>
      </c>
      <c r="AB190" s="3"/>
      <c r="AC190" s="36">
        <f t="shared" si="6"/>
        <v>12177602</v>
      </c>
      <c r="AD190" s="37">
        <f t="shared" si="8"/>
        <v>60888008</v>
      </c>
      <c r="AE190" s="144"/>
      <c r="AG190" s="144"/>
      <c r="AI190" s="144"/>
    </row>
    <row r="191" spans="1:35" x14ac:dyDescent="0.25">
      <c r="A191" s="29">
        <v>179</v>
      </c>
      <c r="B191" s="61"/>
      <c r="C191" s="143" t="str">
        <f>VLOOKUP(D191,[8]Hoja1!$A$2:$B$1115,2,0)</f>
        <v>05649</v>
      </c>
      <c r="D191" s="31">
        <v>890983740</v>
      </c>
      <c r="E191" s="31">
        <v>214905649</v>
      </c>
      <c r="F191" s="61" t="s">
        <v>389</v>
      </c>
      <c r="G191" s="33">
        <v>0</v>
      </c>
      <c r="H191" s="33">
        <v>0</v>
      </c>
      <c r="I191" s="3">
        <v>290927380</v>
      </c>
      <c r="J191" s="3">
        <v>274533409</v>
      </c>
      <c r="K191" s="3">
        <v>0</v>
      </c>
      <c r="L191" s="3"/>
      <c r="M191" s="3"/>
      <c r="N191" s="3"/>
      <c r="O191" s="3"/>
      <c r="P191" s="34">
        <f t="shared" si="7"/>
        <v>565460789</v>
      </c>
      <c r="Q191" s="165">
        <v>419997097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24243948</v>
      </c>
      <c r="X191" s="3">
        <v>0</v>
      </c>
      <c r="Y191" s="3">
        <v>0</v>
      </c>
      <c r="Z191" s="3">
        <v>0</v>
      </c>
      <c r="AA191" s="3">
        <v>0</v>
      </c>
      <c r="AB191" s="3"/>
      <c r="AC191" s="36">
        <f t="shared" si="6"/>
        <v>24243948</v>
      </c>
      <c r="AD191" s="37">
        <f t="shared" si="8"/>
        <v>121219744</v>
      </c>
      <c r="AE191" s="144"/>
      <c r="AG191" s="144"/>
      <c r="AI191" s="144"/>
    </row>
    <row r="192" spans="1:35" x14ac:dyDescent="0.25">
      <c r="A192" s="38">
        <v>180</v>
      </c>
      <c r="B192" s="61"/>
      <c r="C192" s="143" t="str">
        <f>VLOOKUP(D192,[8]Hoja1!$A$2:$B$1115,2,0)</f>
        <v>05652</v>
      </c>
      <c r="D192" s="31">
        <v>800022791</v>
      </c>
      <c r="E192" s="31">
        <v>215205652</v>
      </c>
      <c r="F192" s="61" t="s">
        <v>390</v>
      </c>
      <c r="G192" s="33">
        <v>0</v>
      </c>
      <c r="H192" s="33">
        <v>0</v>
      </c>
      <c r="I192" s="3">
        <v>93872652</v>
      </c>
      <c r="J192" s="3">
        <v>90553256</v>
      </c>
      <c r="K192" s="3">
        <v>0</v>
      </c>
      <c r="L192" s="3"/>
      <c r="M192" s="3"/>
      <c r="N192" s="3"/>
      <c r="O192" s="3"/>
      <c r="P192" s="34">
        <f t="shared" si="7"/>
        <v>184425908</v>
      </c>
      <c r="Q192" s="165">
        <v>137489582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7822721</v>
      </c>
      <c r="X192" s="3">
        <v>0</v>
      </c>
      <c r="Y192" s="3">
        <v>0</v>
      </c>
      <c r="Z192" s="3">
        <v>0</v>
      </c>
      <c r="AA192" s="3">
        <v>0</v>
      </c>
      <c r="AB192" s="3"/>
      <c r="AC192" s="36">
        <f t="shared" si="6"/>
        <v>7822721</v>
      </c>
      <c r="AD192" s="37">
        <f t="shared" si="8"/>
        <v>39113605</v>
      </c>
      <c r="AE192" s="144"/>
      <c r="AG192" s="144"/>
      <c r="AI192" s="144"/>
    </row>
    <row r="193" spans="1:35" x14ac:dyDescent="0.25">
      <c r="A193" s="29">
        <v>181</v>
      </c>
      <c r="B193" s="61"/>
      <c r="C193" s="143" t="str">
        <f>VLOOKUP(D193,[8]Hoja1!$A$2:$B$1115,2,0)</f>
        <v>05656</v>
      </c>
      <c r="D193" s="31">
        <v>890920814</v>
      </c>
      <c r="E193" s="31">
        <v>215605656</v>
      </c>
      <c r="F193" s="61" t="s">
        <v>391</v>
      </c>
      <c r="G193" s="33">
        <v>0</v>
      </c>
      <c r="H193" s="33">
        <v>0</v>
      </c>
      <c r="I193" s="3">
        <v>259155380</v>
      </c>
      <c r="J193" s="3">
        <v>239317011</v>
      </c>
      <c r="K193" s="3">
        <v>0</v>
      </c>
      <c r="L193" s="3"/>
      <c r="M193" s="3"/>
      <c r="N193" s="3"/>
      <c r="O193" s="3"/>
      <c r="P193" s="34">
        <f t="shared" si="7"/>
        <v>498472391</v>
      </c>
      <c r="Q193" s="165">
        <v>368894703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21596282</v>
      </c>
      <c r="X193" s="3">
        <v>0</v>
      </c>
      <c r="Y193" s="3">
        <v>0</v>
      </c>
      <c r="Z193" s="3">
        <v>0</v>
      </c>
      <c r="AA193" s="3">
        <v>0</v>
      </c>
      <c r="AB193" s="3"/>
      <c r="AC193" s="36">
        <f t="shared" si="6"/>
        <v>21596282</v>
      </c>
      <c r="AD193" s="37">
        <f t="shared" si="8"/>
        <v>107981406</v>
      </c>
      <c r="AE193" s="144"/>
      <c r="AG193" s="144"/>
      <c r="AI193" s="144"/>
    </row>
    <row r="194" spans="1:35" x14ac:dyDescent="0.25">
      <c r="A194" s="38">
        <v>182</v>
      </c>
      <c r="B194" s="61"/>
      <c r="C194" s="143" t="str">
        <f>VLOOKUP(D194,[8]Hoja1!$A$2:$B$1115,2,0)</f>
        <v>05658</v>
      </c>
      <c r="D194" s="31">
        <v>800022618</v>
      </c>
      <c r="E194" s="31">
        <v>215805658</v>
      </c>
      <c r="F194" s="61" t="s">
        <v>392</v>
      </c>
      <c r="G194" s="33">
        <v>0</v>
      </c>
      <c r="H194" s="33">
        <v>0</v>
      </c>
      <c r="I194" s="3">
        <v>47358111</v>
      </c>
      <c r="J194" s="3">
        <v>49217255</v>
      </c>
      <c r="K194" s="3">
        <v>0</v>
      </c>
      <c r="L194" s="3"/>
      <c r="M194" s="3"/>
      <c r="N194" s="3"/>
      <c r="O194" s="3"/>
      <c r="P194" s="34">
        <f t="shared" si="7"/>
        <v>96575366</v>
      </c>
      <c r="Q194" s="165">
        <v>72896309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3946509</v>
      </c>
      <c r="X194" s="3">
        <v>0</v>
      </c>
      <c r="Y194" s="3">
        <v>0</v>
      </c>
      <c r="Z194" s="3">
        <v>0</v>
      </c>
      <c r="AA194" s="3">
        <v>0</v>
      </c>
      <c r="AB194" s="3"/>
      <c r="AC194" s="36">
        <f t="shared" si="6"/>
        <v>3946509</v>
      </c>
      <c r="AD194" s="37">
        <f t="shared" si="8"/>
        <v>19732548</v>
      </c>
      <c r="AE194" s="144"/>
      <c r="AG194" s="144"/>
      <c r="AI194" s="144"/>
    </row>
    <row r="195" spans="1:35" x14ac:dyDescent="0.25">
      <c r="A195" s="29">
        <v>183</v>
      </c>
      <c r="B195" s="61"/>
      <c r="C195" s="143" t="str">
        <f>VLOOKUP(D195,[8]Hoja1!$A$2:$B$1115,2,0)</f>
        <v>05659</v>
      </c>
      <c r="D195" s="31">
        <v>800013676</v>
      </c>
      <c r="E195" s="31">
        <v>215905659</v>
      </c>
      <c r="F195" s="61" t="s">
        <v>393</v>
      </c>
      <c r="G195" s="33">
        <v>0</v>
      </c>
      <c r="H195" s="33">
        <v>0</v>
      </c>
      <c r="I195" s="3">
        <v>1136608400</v>
      </c>
      <c r="J195" s="3">
        <v>877726671</v>
      </c>
      <c r="K195" s="3">
        <v>0</v>
      </c>
      <c r="L195" s="3"/>
      <c r="M195" s="3"/>
      <c r="N195" s="3"/>
      <c r="O195" s="3"/>
      <c r="P195" s="34">
        <f t="shared" si="7"/>
        <v>2014335071</v>
      </c>
      <c r="Q195" s="165">
        <v>1446030873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94717367</v>
      </c>
      <c r="X195" s="3">
        <v>0</v>
      </c>
      <c r="Y195" s="3">
        <v>0</v>
      </c>
      <c r="Z195" s="3">
        <v>0</v>
      </c>
      <c r="AA195" s="3">
        <v>0</v>
      </c>
      <c r="AB195" s="3"/>
      <c r="AC195" s="36">
        <f t="shared" si="6"/>
        <v>94717367</v>
      </c>
      <c r="AD195" s="37">
        <f t="shared" si="8"/>
        <v>473586831</v>
      </c>
      <c r="AE195" s="144"/>
      <c r="AG195" s="144"/>
      <c r="AI195" s="144"/>
    </row>
    <row r="196" spans="1:35" x14ac:dyDescent="0.25">
      <c r="A196" s="38">
        <v>184</v>
      </c>
      <c r="B196" s="61"/>
      <c r="C196" s="143" t="str">
        <f>VLOOKUP(D196,[8]Hoja1!$A$2:$B$1115,2,0)</f>
        <v>05660</v>
      </c>
      <c r="D196" s="31">
        <v>890984376</v>
      </c>
      <c r="E196" s="31">
        <v>216005660</v>
      </c>
      <c r="F196" s="61" t="s">
        <v>394</v>
      </c>
      <c r="G196" s="33">
        <v>0</v>
      </c>
      <c r="H196" s="33">
        <v>0</v>
      </c>
      <c r="I196" s="3">
        <v>295574608</v>
      </c>
      <c r="J196" s="3">
        <v>296956150</v>
      </c>
      <c r="K196" s="3">
        <v>0</v>
      </c>
      <c r="L196" s="3"/>
      <c r="M196" s="3"/>
      <c r="N196" s="3"/>
      <c r="O196" s="3"/>
      <c r="P196" s="34">
        <f t="shared" si="7"/>
        <v>592530758</v>
      </c>
      <c r="Q196" s="165">
        <v>444743452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24631217</v>
      </c>
      <c r="X196" s="3">
        <v>0</v>
      </c>
      <c r="Y196" s="3">
        <v>0</v>
      </c>
      <c r="Z196" s="3">
        <v>0</v>
      </c>
      <c r="AA196" s="3">
        <v>0</v>
      </c>
      <c r="AB196" s="3"/>
      <c r="AC196" s="36">
        <f t="shared" si="6"/>
        <v>24631217</v>
      </c>
      <c r="AD196" s="37">
        <f t="shared" si="8"/>
        <v>123156089</v>
      </c>
      <c r="AE196" s="144"/>
      <c r="AG196" s="144"/>
      <c r="AI196" s="144"/>
    </row>
    <row r="197" spans="1:35" x14ac:dyDescent="0.25">
      <c r="A197" s="29">
        <v>185</v>
      </c>
      <c r="B197" s="61"/>
      <c r="C197" s="143" t="str">
        <f>VLOOKUP(D197,[8]Hoja1!$A$2:$B$1115,2,0)</f>
        <v>05664</v>
      </c>
      <c r="D197" s="31">
        <v>890983922</v>
      </c>
      <c r="E197" s="31">
        <v>216405664</v>
      </c>
      <c r="F197" s="61" t="s">
        <v>395</v>
      </c>
      <c r="G197" s="33">
        <v>0</v>
      </c>
      <c r="H197" s="33">
        <v>0</v>
      </c>
      <c r="I197" s="3">
        <v>397385296</v>
      </c>
      <c r="J197" s="3">
        <v>434899585</v>
      </c>
      <c r="K197" s="3">
        <v>0</v>
      </c>
      <c r="L197" s="3"/>
      <c r="M197" s="3"/>
      <c r="N197" s="3"/>
      <c r="O197" s="3"/>
      <c r="P197" s="34">
        <f t="shared" si="7"/>
        <v>832284881</v>
      </c>
      <c r="Q197" s="165">
        <v>633592231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33115441</v>
      </c>
      <c r="X197" s="3">
        <v>0</v>
      </c>
      <c r="Y197" s="3">
        <v>0</v>
      </c>
      <c r="Z197" s="3">
        <v>0</v>
      </c>
      <c r="AA197" s="3">
        <v>0</v>
      </c>
      <c r="AB197" s="3"/>
      <c r="AC197" s="36">
        <f t="shared" si="6"/>
        <v>33115441</v>
      </c>
      <c r="AD197" s="37">
        <f t="shared" si="8"/>
        <v>165577209</v>
      </c>
      <c r="AE197" s="144"/>
      <c r="AG197" s="144"/>
      <c r="AI197" s="144"/>
    </row>
    <row r="198" spans="1:35" x14ac:dyDescent="0.25">
      <c r="A198" s="38">
        <v>186</v>
      </c>
      <c r="B198" s="61"/>
      <c r="C198" s="143" t="str">
        <f>VLOOKUP(D198,[8]Hoja1!$A$2:$B$1115,2,0)</f>
        <v>05665</v>
      </c>
      <c r="D198" s="31">
        <v>890983814</v>
      </c>
      <c r="E198" s="31">
        <v>216505665</v>
      </c>
      <c r="F198" s="61" t="s">
        <v>396</v>
      </c>
      <c r="G198" s="33">
        <v>0</v>
      </c>
      <c r="H198" s="33">
        <v>0</v>
      </c>
      <c r="I198" s="3">
        <v>1712362496</v>
      </c>
      <c r="J198" s="3">
        <v>983244819</v>
      </c>
      <c r="K198" s="3">
        <v>0</v>
      </c>
      <c r="L198" s="3"/>
      <c r="M198" s="3"/>
      <c r="N198" s="3"/>
      <c r="O198" s="3"/>
      <c r="P198" s="34">
        <f t="shared" si="7"/>
        <v>2695607315</v>
      </c>
      <c r="Q198" s="165">
        <v>1839426069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142696875</v>
      </c>
      <c r="X198" s="3">
        <v>0</v>
      </c>
      <c r="Y198" s="3">
        <v>0</v>
      </c>
      <c r="Z198" s="3">
        <v>0</v>
      </c>
      <c r="AA198" s="3">
        <v>0</v>
      </c>
      <c r="AB198" s="3"/>
      <c r="AC198" s="36">
        <f t="shared" si="6"/>
        <v>142696875</v>
      </c>
      <c r="AD198" s="37">
        <f t="shared" si="8"/>
        <v>713484371</v>
      </c>
      <c r="AE198" s="144"/>
      <c r="AG198" s="144"/>
      <c r="AI198" s="144"/>
    </row>
    <row r="199" spans="1:35" x14ac:dyDescent="0.25">
      <c r="A199" s="29">
        <v>187</v>
      </c>
      <c r="B199" s="61"/>
      <c r="C199" s="143" t="str">
        <f>VLOOKUP(D199,[8]Hoja1!$A$2:$B$1115,2,0)</f>
        <v>05667</v>
      </c>
      <c r="D199" s="31">
        <v>890982123</v>
      </c>
      <c r="E199" s="31">
        <v>216705667</v>
      </c>
      <c r="F199" s="61" t="s">
        <v>397</v>
      </c>
      <c r="G199" s="33">
        <v>0</v>
      </c>
      <c r="H199" s="33">
        <v>0</v>
      </c>
      <c r="I199" s="3">
        <v>253303204</v>
      </c>
      <c r="J199" s="3">
        <v>203941064</v>
      </c>
      <c r="K199" s="3">
        <v>0</v>
      </c>
      <c r="L199" s="3"/>
      <c r="M199" s="3"/>
      <c r="N199" s="3"/>
      <c r="O199" s="3"/>
      <c r="P199" s="34">
        <f t="shared" si="7"/>
        <v>457244268</v>
      </c>
      <c r="Q199" s="165">
        <v>330592664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21108600</v>
      </c>
      <c r="X199" s="3">
        <v>0</v>
      </c>
      <c r="Y199" s="3">
        <v>0</v>
      </c>
      <c r="Z199" s="3">
        <v>0</v>
      </c>
      <c r="AA199" s="3">
        <v>0</v>
      </c>
      <c r="AB199" s="3"/>
      <c r="AC199" s="36">
        <f t="shared" si="6"/>
        <v>21108600</v>
      </c>
      <c r="AD199" s="37">
        <f t="shared" si="8"/>
        <v>105543004</v>
      </c>
      <c r="AE199" s="144"/>
      <c r="AG199" s="144"/>
      <c r="AI199" s="144"/>
    </row>
    <row r="200" spans="1:35" x14ac:dyDescent="0.25">
      <c r="A200" s="38">
        <v>188</v>
      </c>
      <c r="B200" s="61"/>
      <c r="C200" s="143" t="str">
        <f>VLOOKUP(D200,[8]Hoja1!$A$2:$B$1115,2,0)</f>
        <v>05670</v>
      </c>
      <c r="D200" s="31">
        <v>890980850</v>
      </c>
      <c r="E200" s="31">
        <v>217005670</v>
      </c>
      <c r="F200" s="61" t="s">
        <v>398</v>
      </c>
      <c r="G200" s="33">
        <v>0</v>
      </c>
      <c r="H200" s="33">
        <v>0</v>
      </c>
      <c r="I200" s="3">
        <v>353445760</v>
      </c>
      <c r="J200" s="3">
        <v>384757089</v>
      </c>
      <c r="K200" s="3">
        <v>0</v>
      </c>
      <c r="L200" s="3"/>
      <c r="M200" s="3"/>
      <c r="N200" s="3"/>
      <c r="O200" s="3"/>
      <c r="P200" s="34">
        <f t="shared" si="7"/>
        <v>738202849</v>
      </c>
      <c r="Q200" s="165">
        <v>561479967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29453813</v>
      </c>
      <c r="X200" s="3">
        <v>0</v>
      </c>
      <c r="Y200" s="3">
        <v>0</v>
      </c>
      <c r="Z200" s="3">
        <v>0</v>
      </c>
      <c r="AA200" s="3">
        <v>0</v>
      </c>
      <c r="AB200" s="3"/>
      <c r="AC200" s="36">
        <f t="shared" si="6"/>
        <v>29453813</v>
      </c>
      <c r="AD200" s="37">
        <f t="shared" si="8"/>
        <v>147269069</v>
      </c>
      <c r="AE200" s="144"/>
      <c r="AG200" s="144"/>
      <c r="AI200" s="144"/>
    </row>
    <row r="201" spans="1:35" x14ac:dyDescent="0.25">
      <c r="A201" s="29">
        <v>189</v>
      </c>
      <c r="B201" s="61"/>
      <c r="C201" s="143" t="str">
        <f>VLOOKUP(D201,[8]Hoja1!$A$2:$B$1115,2,0)</f>
        <v>05674</v>
      </c>
      <c r="D201" s="31">
        <v>890982506</v>
      </c>
      <c r="E201" s="31">
        <v>217405674</v>
      </c>
      <c r="F201" s="61" t="s">
        <v>399</v>
      </c>
      <c r="G201" s="33">
        <v>0</v>
      </c>
      <c r="H201" s="33">
        <v>0</v>
      </c>
      <c r="I201" s="3">
        <v>326172880</v>
      </c>
      <c r="J201" s="3">
        <v>321160968</v>
      </c>
      <c r="K201" s="3">
        <v>0</v>
      </c>
      <c r="L201" s="3"/>
      <c r="M201" s="3"/>
      <c r="N201" s="3"/>
      <c r="O201" s="3"/>
      <c r="P201" s="34">
        <f t="shared" si="7"/>
        <v>647333848</v>
      </c>
      <c r="Q201" s="165">
        <v>484247406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27181073</v>
      </c>
      <c r="X201" s="3">
        <v>0</v>
      </c>
      <c r="Y201" s="3">
        <v>0</v>
      </c>
      <c r="Z201" s="3">
        <v>0</v>
      </c>
      <c r="AA201" s="3">
        <v>0</v>
      </c>
      <c r="AB201" s="3"/>
      <c r="AC201" s="36">
        <f t="shared" si="6"/>
        <v>27181073</v>
      </c>
      <c r="AD201" s="37">
        <f t="shared" si="8"/>
        <v>135905369</v>
      </c>
      <c r="AE201" s="144"/>
      <c r="AG201" s="144"/>
      <c r="AI201" s="144"/>
    </row>
    <row r="202" spans="1:35" x14ac:dyDescent="0.25">
      <c r="A202" s="38">
        <v>190</v>
      </c>
      <c r="B202" s="61"/>
      <c r="C202" s="143" t="str">
        <f>VLOOKUP(D202,[8]Hoja1!$A$2:$B$1115,2,0)</f>
        <v>05679</v>
      </c>
      <c r="D202" s="31">
        <v>890980344</v>
      </c>
      <c r="E202" s="31">
        <v>217905679</v>
      </c>
      <c r="F202" s="61" t="s">
        <v>400</v>
      </c>
      <c r="G202" s="33">
        <v>0</v>
      </c>
      <c r="H202" s="33">
        <v>0</v>
      </c>
      <c r="I202" s="3">
        <v>226524068</v>
      </c>
      <c r="J202" s="3">
        <v>288334232</v>
      </c>
      <c r="K202" s="3">
        <v>0</v>
      </c>
      <c r="L202" s="3"/>
      <c r="M202" s="3"/>
      <c r="N202" s="3"/>
      <c r="O202" s="3"/>
      <c r="P202" s="34">
        <f t="shared" si="7"/>
        <v>514858300</v>
      </c>
      <c r="Q202" s="165">
        <v>401596268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18877006</v>
      </c>
      <c r="X202" s="3">
        <v>0</v>
      </c>
      <c r="Y202" s="3">
        <v>0</v>
      </c>
      <c r="Z202" s="3">
        <v>0</v>
      </c>
      <c r="AA202" s="3">
        <v>0</v>
      </c>
      <c r="AB202" s="3"/>
      <c r="AC202" s="36">
        <f t="shared" si="6"/>
        <v>18877006</v>
      </c>
      <c r="AD202" s="37">
        <f t="shared" si="8"/>
        <v>94385026</v>
      </c>
      <c r="AE202" s="144"/>
      <c r="AG202" s="144"/>
      <c r="AI202" s="144"/>
    </row>
    <row r="203" spans="1:35" x14ac:dyDescent="0.25">
      <c r="A203" s="29">
        <v>191</v>
      </c>
      <c r="B203" s="61"/>
      <c r="C203" s="143" t="str">
        <f>VLOOKUP(D203,[8]Hoja1!$A$2:$B$1115,2,0)</f>
        <v>05686</v>
      </c>
      <c r="D203" s="31">
        <v>890981554</v>
      </c>
      <c r="E203" s="31">
        <v>218605686</v>
      </c>
      <c r="F203" s="61" t="s">
        <v>401</v>
      </c>
      <c r="G203" s="33">
        <v>0</v>
      </c>
      <c r="H203" s="33">
        <v>0</v>
      </c>
      <c r="I203" s="3">
        <v>549866440</v>
      </c>
      <c r="J203" s="3">
        <v>624524501</v>
      </c>
      <c r="K203" s="3">
        <v>0</v>
      </c>
      <c r="L203" s="3"/>
      <c r="M203" s="3"/>
      <c r="N203" s="3"/>
      <c r="O203" s="3"/>
      <c r="P203" s="34">
        <f t="shared" si="7"/>
        <v>1174390941</v>
      </c>
      <c r="Q203" s="165">
        <v>899457719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45822203</v>
      </c>
      <c r="X203" s="3">
        <v>0</v>
      </c>
      <c r="Y203" s="3">
        <v>0</v>
      </c>
      <c r="Z203" s="3">
        <v>0</v>
      </c>
      <c r="AA203" s="3">
        <v>0</v>
      </c>
      <c r="AB203" s="3"/>
      <c r="AC203" s="36">
        <f t="shared" si="6"/>
        <v>45822203</v>
      </c>
      <c r="AD203" s="37">
        <f t="shared" si="8"/>
        <v>229111019</v>
      </c>
      <c r="AE203" s="144"/>
      <c r="AG203" s="144"/>
      <c r="AI203" s="144"/>
    </row>
    <row r="204" spans="1:35" x14ac:dyDescent="0.25">
      <c r="A204" s="38">
        <v>192</v>
      </c>
      <c r="B204" s="61"/>
      <c r="C204" s="143" t="str">
        <f>VLOOKUP(D204,[8]Hoja1!$A$2:$B$1115,2,0)</f>
        <v>05690</v>
      </c>
      <c r="D204" s="31">
        <v>890983803</v>
      </c>
      <c r="E204" s="31">
        <v>219005690</v>
      </c>
      <c r="F204" s="61" t="s">
        <v>402</v>
      </c>
      <c r="G204" s="33">
        <v>0</v>
      </c>
      <c r="H204" s="33">
        <v>0</v>
      </c>
      <c r="I204" s="3">
        <v>223970728</v>
      </c>
      <c r="J204" s="3">
        <v>235920970</v>
      </c>
      <c r="K204" s="3">
        <v>0</v>
      </c>
      <c r="L204" s="3"/>
      <c r="M204" s="3"/>
      <c r="N204" s="3"/>
      <c r="O204" s="3"/>
      <c r="P204" s="34">
        <f t="shared" si="7"/>
        <v>459891698</v>
      </c>
      <c r="Q204" s="165">
        <v>347906332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18664227</v>
      </c>
      <c r="X204" s="3">
        <v>0</v>
      </c>
      <c r="Y204" s="3">
        <v>0</v>
      </c>
      <c r="Z204" s="3">
        <v>0</v>
      </c>
      <c r="AA204" s="3">
        <v>0</v>
      </c>
      <c r="AB204" s="3"/>
      <c r="AC204" s="36">
        <f t="shared" si="6"/>
        <v>18664227</v>
      </c>
      <c r="AD204" s="37">
        <f t="shared" si="8"/>
        <v>93321139</v>
      </c>
      <c r="AE204" s="144"/>
      <c r="AG204" s="144"/>
      <c r="AI204" s="144"/>
    </row>
    <row r="205" spans="1:35" x14ac:dyDescent="0.25">
      <c r="A205" s="29">
        <v>193</v>
      </c>
      <c r="B205" s="61"/>
      <c r="C205" s="143" t="str">
        <f>VLOOKUP(D205,[8]Hoja1!$A$2:$B$1115,2,0)</f>
        <v>05697</v>
      </c>
      <c r="D205" s="31">
        <v>890983813</v>
      </c>
      <c r="E205" s="31">
        <v>219705697</v>
      </c>
      <c r="F205" s="61" t="s">
        <v>403</v>
      </c>
      <c r="G205" s="33">
        <v>0</v>
      </c>
      <c r="H205" s="33">
        <v>0</v>
      </c>
      <c r="I205" s="3">
        <v>541941520</v>
      </c>
      <c r="J205" s="3">
        <v>592517832</v>
      </c>
      <c r="K205" s="3">
        <v>0</v>
      </c>
      <c r="L205" s="3"/>
      <c r="M205" s="3"/>
      <c r="N205" s="3"/>
      <c r="O205" s="3"/>
      <c r="P205" s="34">
        <f t="shared" si="7"/>
        <v>1134459352</v>
      </c>
      <c r="Q205" s="165">
        <v>863488590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45161793</v>
      </c>
      <c r="X205" s="3">
        <v>0</v>
      </c>
      <c r="Y205" s="3">
        <v>0</v>
      </c>
      <c r="Z205" s="3">
        <v>0</v>
      </c>
      <c r="AA205" s="3">
        <v>0</v>
      </c>
      <c r="AB205" s="3"/>
      <c r="AC205" s="36">
        <f t="shared" ref="AC205:AC268" si="9">SUM(R205:AA205)</f>
        <v>45161793</v>
      </c>
      <c r="AD205" s="37">
        <f t="shared" si="8"/>
        <v>225808969</v>
      </c>
      <c r="AE205" s="144"/>
      <c r="AG205" s="144"/>
      <c r="AI205" s="144"/>
    </row>
    <row r="206" spans="1:35" x14ac:dyDescent="0.25">
      <c r="A206" s="38">
        <v>194</v>
      </c>
      <c r="B206" s="61"/>
      <c r="C206" s="143" t="str">
        <f>VLOOKUP(D206,[8]Hoja1!$A$2:$B$1115,2,0)</f>
        <v>05736</v>
      </c>
      <c r="D206" s="31">
        <v>890981391</v>
      </c>
      <c r="E206" s="31">
        <v>213605736</v>
      </c>
      <c r="F206" s="61" t="s">
        <v>404</v>
      </c>
      <c r="G206" s="33">
        <v>0</v>
      </c>
      <c r="H206" s="33">
        <v>0</v>
      </c>
      <c r="I206" s="3">
        <v>919042528</v>
      </c>
      <c r="J206" s="3">
        <v>761159471</v>
      </c>
      <c r="K206" s="3">
        <v>0</v>
      </c>
      <c r="L206" s="3"/>
      <c r="M206" s="3"/>
      <c r="N206" s="3"/>
      <c r="O206" s="3"/>
      <c r="P206" s="34">
        <f t="shared" ref="P206:P269" si="10">SUM(G206:N206)</f>
        <v>1680201999</v>
      </c>
      <c r="Q206" s="165">
        <v>1220680733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76586877</v>
      </c>
      <c r="X206" s="3">
        <v>0</v>
      </c>
      <c r="Y206" s="3">
        <v>0</v>
      </c>
      <c r="Z206" s="3">
        <v>0</v>
      </c>
      <c r="AA206" s="3">
        <v>0</v>
      </c>
      <c r="AB206" s="3"/>
      <c r="AC206" s="36">
        <f t="shared" si="9"/>
        <v>76586877</v>
      </c>
      <c r="AD206" s="37">
        <f t="shared" si="8"/>
        <v>382934389</v>
      </c>
      <c r="AE206" s="144"/>
      <c r="AG206" s="144"/>
      <c r="AI206" s="144"/>
    </row>
    <row r="207" spans="1:35" x14ac:dyDescent="0.25">
      <c r="A207" s="29">
        <v>195</v>
      </c>
      <c r="B207" s="61"/>
      <c r="C207" s="143" t="str">
        <f>VLOOKUP(D207,[8]Hoja1!$A$2:$B$1115,2,0)</f>
        <v>05756</v>
      </c>
      <c r="D207" s="31">
        <v>890980357</v>
      </c>
      <c r="E207" s="31">
        <v>215605756</v>
      </c>
      <c r="F207" s="61" t="s">
        <v>405</v>
      </c>
      <c r="G207" s="33">
        <v>0</v>
      </c>
      <c r="H207" s="33">
        <v>0</v>
      </c>
      <c r="I207" s="3">
        <v>559943360</v>
      </c>
      <c r="J207" s="3">
        <v>629999902</v>
      </c>
      <c r="K207" s="3">
        <v>0</v>
      </c>
      <c r="L207" s="3"/>
      <c r="M207" s="3"/>
      <c r="N207" s="3"/>
      <c r="O207" s="3"/>
      <c r="P207" s="34">
        <f t="shared" si="10"/>
        <v>1189943262</v>
      </c>
      <c r="Q207" s="165">
        <v>909971584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46661947</v>
      </c>
      <c r="X207" s="3">
        <v>0</v>
      </c>
      <c r="Y207" s="3">
        <v>0</v>
      </c>
      <c r="Z207" s="3">
        <v>0</v>
      </c>
      <c r="AA207" s="3">
        <v>0</v>
      </c>
      <c r="AB207" s="3"/>
      <c r="AC207" s="36">
        <f t="shared" si="9"/>
        <v>46661947</v>
      </c>
      <c r="AD207" s="37">
        <f t="shared" ref="AD207:AD270" si="11">+P207-Q207+AB207-AC207</f>
        <v>233309731</v>
      </c>
      <c r="AE207" s="144"/>
      <c r="AG207" s="144"/>
      <c r="AI207" s="144"/>
    </row>
    <row r="208" spans="1:35" x14ac:dyDescent="0.25">
      <c r="A208" s="38">
        <v>196</v>
      </c>
      <c r="B208" s="61"/>
      <c r="C208" s="143" t="str">
        <f>VLOOKUP(D208,[8]Hoja1!$A$2:$B$1115,2,0)</f>
        <v>05761</v>
      </c>
      <c r="D208" s="31">
        <v>890981080</v>
      </c>
      <c r="E208" s="31">
        <v>216105761</v>
      </c>
      <c r="F208" s="61" t="s">
        <v>406</v>
      </c>
      <c r="G208" s="33">
        <v>0</v>
      </c>
      <c r="H208" s="33">
        <v>0</v>
      </c>
      <c r="I208" s="3">
        <v>263704024</v>
      </c>
      <c r="J208" s="3">
        <v>258904905</v>
      </c>
      <c r="K208" s="3">
        <v>0</v>
      </c>
      <c r="L208" s="3"/>
      <c r="M208" s="3"/>
      <c r="N208" s="3"/>
      <c r="O208" s="3"/>
      <c r="P208" s="34">
        <f t="shared" si="10"/>
        <v>522608929</v>
      </c>
      <c r="Q208" s="165">
        <v>390756915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21975335</v>
      </c>
      <c r="X208" s="3">
        <v>0</v>
      </c>
      <c r="Y208" s="3">
        <v>0</v>
      </c>
      <c r="Z208" s="3">
        <v>0</v>
      </c>
      <c r="AA208" s="3">
        <v>0</v>
      </c>
      <c r="AB208" s="3"/>
      <c r="AC208" s="36">
        <f t="shared" si="9"/>
        <v>21975335</v>
      </c>
      <c r="AD208" s="37">
        <f t="shared" si="11"/>
        <v>109876679</v>
      </c>
      <c r="AE208" s="144"/>
      <c r="AG208" s="144"/>
      <c r="AI208" s="144"/>
    </row>
    <row r="209" spans="1:35" x14ac:dyDescent="0.25">
      <c r="A209" s="29">
        <v>197</v>
      </c>
      <c r="B209" s="61"/>
      <c r="C209" s="143" t="str">
        <f>VLOOKUP(D209,[8]Hoja1!$A$2:$B$1115,2,0)</f>
        <v>05789</v>
      </c>
      <c r="D209" s="31">
        <v>890981238</v>
      </c>
      <c r="E209" s="31">
        <v>218905789</v>
      </c>
      <c r="F209" s="61" t="s">
        <v>407</v>
      </c>
      <c r="G209" s="33">
        <v>0</v>
      </c>
      <c r="H209" s="33">
        <v>0</v>
      </c>
      <c r="I209" s="3">
        <v>212485240</v>
      </c>
      <c r="J209" s="3">
        <v>269181552</v>
      </c>
      <c r="K209" s="3">
        <v>0</v>
      </c>
      <c r="L209" s="3"/>
      <c r="M209" s="3"/>
      <c r="N209" s="3"/>
      <c r="O209" s="3"/>
      <c r="P209" s="34">
        <f t="shared" si="10"/>
        <v>481666792</v>
      </c>
      <c r="Q209" s="165">
        <v>375424170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17707103</v>
      </c>
      <c r="X209" s="3">
        <v>0</v>
      </c>
      <c r="Y209" s="3">
        <v>0</v>
      </c>
      <c r="Z209" s="3">
        <v>0</v>
      </c>
      <c r="AA209" s="3">
        <v>0</v>
      </c>
      <c r="AB209" s="3"/>
      <c r="AC209" s="36">
        <f t="shared" si="9"/>
        <v>17707103</v>
      </c>
      <c r="AD209" s="37">
        <f t="shared" si="11"/>
        <v>88535519</v>
      </c>
      <c r="AE209" s="144"/>
      <c r="AG209" s="144"/>
      <c r="AI209" s="144"/>
    </row>
    <row r="210" spans="1:35" x14ac:dyDescent="0.25">
      <c r="A210" s="38">
        <v>198</v>
      </c>
      <c r="B210" s="61"/>
      <c r="C210" s="143" t="str">
        <f>VLOOKUP(D210,[8]Hoja1!$A$2:$B$1115,2,0)</f>
        <v>05790</v>
      </c>
      <c r="D210" s="31">
        <v>890984295</v>
      </c>
      <c r="E210" s="31">
        <v>219005790</v>
      </c>
      <c r="F210" s="61" t="s">
        <v>408</v>
      </c>
      <c r="G210" s="33">
        <v>0</v>
      </c>
      <c r="H210" s="33">
        <v>0</v>
      </c>
      <c r="I210" s="3">
        <v>800589376</v>
      </c>
      <c r="J210" s="3">
        <v>605299082</v>
      </c>
      <c r="K210" s="3">
        <v>0</v>
      </c>
      <c r="L210" s="3"/>
      <c r="M210" s="3"/>
      <c r="N210" s="3"/>
      <c r="O210" s="3"/>
      <c r="P210" s="34">
        <f t="shared" si="10"/>
        <v>1405888458</v>
      </c>
      <c r="Q210" s="165">
        <v>1005593768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66715781</v>
      </c>
      <c r="X210" s="3">
        <v>0</v>
      </c>
      <c r="Y210" s="3">
        <v>0</v>
      </c>
      <c r="Z210" s="3">
        <v>0</v>
      </c>
      <c r="AA210" s="3">
        <v>0</v>
      </c>
      <c r="AB210" s="3"/>
      <c r="AC210" s="36">
        <f t="shared" si="9"/>
        <v>66715781</v>
      </c>
      <c r="AD210" s="37">
        <f t="shared" si="11"/>
        <v>333578909</v>
      </c>
      <c r="AE210" s="144"/>
      <c r="AG210" s="144"/>
      <c r="AI210" s="144"/>
    </row>
    <row r="211" spans="1:35" x14ac:dyDescent="0.25">
      <c r="A211" s="29">
        <v>199</v>
      </c>
      <c r="B211" s="61"/>
      <c r="C211" s="143" t="str">
        <f>VLOOKUP(D211,[8]Hoja1!$A$2:$B$1115,2,0)</f>
        <v>05792</v>
      </c>
      <c r="D211" s="31">
        <v>890982583</v>
      </c>
      <c r="E211" s="31">
        <v>219205792</v>
      </c>
      <c r="F211" s="61" t="s">
        <v>409</v>
      </c>
      <c r="G211" s="33">
        <v>0</v>
      </c>
      <c r="H211" s="33">
        <v>0</v>
      </c>
      <c r="I211" s="3">
        <v>71755921</v>
      </c>
      <c r="J211" s="3">
        <v>77733823</v>
      </c>
      <c r="K211" s="3">
        <v>0</v>
      </c>
      <c r="L211" s="3"/>
      <c r="M211" s="3"/>
      <c r="N211" s="3"/>
      <c r="O211" s="3"/>
      <c r="P211" s="34">
        <f t="shared" si="10"/>
        <v>149489744</v>
      </c>
      <c r="Q211" s="165">
        <v>113611783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5979660</v>
      </c>
      <c r="X211" s="3">
        <v>0</v>
      </c>
      <c r="Y211" s="3">
        <v>0</v>
      </c>
      <c r="Z211" s="3">
        <v>0</v>
      </c>
      <c r="AA211" s="3">
        <v>0</v>
      </c>
      <c r="AB211" s="3"/>
      <c r="AC211" s="36">
        <f t="shared" si="9"/>
        <v>5979660</v>
      </c>
      <c r="AD211" s="37">
        <f t="shared" si="11"/>
        <v>29898301</v>
      </c>
      <c r="AE211" s="144"/>
      <c r="AG211" s="144"/>
      <c r="AI211" s="144"/>
    </row>
    <row r="212" spans="1:35" x14ac:dyDescent="0.25">
      <c r="A212" s="38">
        <v>200</v>
      </c>
      <c r="B212" s="61"/>
      <c r="C212" s="143" t="str">
        <f>VLOOKUP(D212,[8]Hoja1!$A$2:$B$1115,2,0)</f>
        <v>05809</v>
      </c>
      <c r="D212" s="31">
        <v>890980781</v>
      </c>
      <c r="E212" s="31">
        <v>210905809</v>
      </c>
      <c r="F212" s="61" t="s">
        <v>410</v>
      </c>
      <c r="G212" s="33">
        <v>0</v>
      </c>
      <c r="H212" s="33">
        <v>0</v>
      </c>
      <c r="I212" s="3">
        <v>114784082</v>
      </c>
      <c r="J212" s="3">
        <v>119386552</v>
      </c>
      <c r="K212" s="3">
        <v>0</v>
      </c>
      <c r="L212" s="3"/>
      <c r="M212" s="3"/>
      <c r="N212" s="3"/>
      <c r="O212" s="3"/>
      <c r="P212" s="34">
        <f t="shared" si="10"/>
        <v>234170634</v>
      </c>
      <c r="Q212" s="165">
        <v>176778592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9565340</v>
      </c>
      <c r="X212" s="3">
        <v>0</v>
      </c>
      <c r="Y212" s="3">
        <v>0</v>
      </c>
      <c r="Z212" s="3">
        <v>0</v>
      </c>
      <c r="AA212" s="3">
        <v>0</v>
      </c>
      <c r="AB212" s="3"/>
      <c r="AC212" s="36">
        <f t="shared" si="9"/>
        <v>9565340</v>
      </c>
      <c r="AD212" s="37">
        <f t="shared" si="11"/>
        <v>47826702</v>
      </c>
      <c r="AE212" s="144"/>
      <c r="AG212" s="144"/>
      <c r="AI212" s="144"/>
    </row>
    <row r="213" spans="1:35" x14ac:dyDescent="0.25">
      <c r="A213" s="29">
        <v>201</v>
      </c>
      <c r="B213" s="61"/>
      <c r="C213" s="143" t="str">
        <f>VLOOKUP(D213,[8]Hoja1!$A$2:$B$1115,2,0)</f>
        <v>05819</v>
      </c>
      <c r="D213" s="31">
        <v>890981367</v>
      </c>
      <c r="E213" s="31">
        <v>211905819</v>
      </c>
      <c r="F213" s="61" t="s">
        <v>411</v>
      </c>
      <c r="G213" s="33">
        <v>0</v>
      </c>
      <c r="H213" s="33">
        <v>0</v>
      </c>
      <c r="I213" s="3">
        <v>117010350</v>
      </c>
      <c r="J213" s="3">
        <v>100261696</v>
      </c>
      <c r="K213" s="3">
        <v>0</v>
      </c>
      <c r="L213" s="3"/>
      <c r="M213" s="3"/>
      <c r="N213" s="3"/>
      <c r="O213" s="3"/>
      <c r="P213" s="34">
        <f t="shared" si="10"/>
        <v>217272046</v>
      </c>
      <c r="Q213" s="165">
        <v>158766874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9750863</v>
      </c>
      <c r="X213" s="3">
        <v>0</v>
      </c>
      <c r="Y213" s="3">
        <v>0</v>
      </c>
      <c r="Z213" s="3">
        <v>0</v>
      </c>
      <c r="AA213" s="3">
        <v>0</v>
      </c>
      <c r="AB213" s="3"/>
      <c r="AC213" s="36">
        <f t="shared" si="9"/>
        <v>9750863</v>
      </c>
      <c r="AD213" s="37">
        <f t="shared" si="11"/>
        <v>48754309</v>
      </c>
      <c r="AE213" s="144"/>
      <c r="AG213" s="144"/>
      <c r="AI213" s="144"/>
    </row>
    <row r="214" spans="1:35" x14ac:dyDescent="0.25">
      <c r="A214" s="38">
        <v>202</v>
      </c>
      <c r="B214" s="61"/>
      <c r="C214" s="143" t="str">
        <f>VLOOKUP(D214,[8]Hoja1!$A$2:$B$1115,2,0)</f>
        <v>05842</v>
      </c>
      <c r="D214" s="31">
        <v>890984575</v>
      </c>
      <c r="E214" s="31">
        <v>214205842</v>
      </c>
      <c r="F214" s="61" t="s">
        <v>412</v>
      </c>
      <c r="G214" s="33">
        <v>0</v>
      </c>
      <c r="H214" s="33">
        <v>0</v>
      </c>
      <c r="I214" s="3">
        <v>150159978</v>
      </c>
      <c r="J214" s="3">
        <v>126707050</v>
      </c>
      <c r="K214" s="3">
        <v>0</v>
      </c>
      <c r="L214" s="3"/>
      <c r="M214" s="3"/>
      <c r="N214" s="3"/>
      <c r="O214" s="3"/>
      <c r="P214" s="34">
        <f t="shared" si="10"/>
        <v>276867028</v>
      </c>
      <c r="Q214" s="165">
        <v>201787042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12513332</v>
      </c>
      <c r="X214" s="3">
        <v>0</v>
      </c>
      <c r="Y214" s="3">
        <v>0</v>
      </c>
      <c r="Z214" s="3">
        <v>0</v>
      </c>
      <c r="AA214" s="3">
        <v>0</v>
      </c>
      <c r="AB214" s="3"/>
      <c r="AC214" s="36">
        <f t="shared" si="9"/>
        <v>12513332</v>
      </c>
      <c r="AD214" s="37">
        <f t="shared" si="11"/>
        <v>62566654</v>
      </c>
      <c r="AE214" s="144"/>
      <c r="AG214" s="144"/>
      <c r="AI214" s="144"/>
    </row>
    <row r="215" spans="1:35" x14ac:dyDescent="0.25">
      <c r="A215" s="29">
        <v>203</v>
      </c>
      <c r="B215" s="61"/>
      <c r="C215" s="143" t="str">
        <f>VLOOKUP(D215,[8]Hoja1!$A$2:$B$1115,2,0)</f>
        <v>05847</v>
      </c>
      <c r="D215" s="31">
        <v>890907515</v>
      </c>
      <c r="E215" s="31">
        <v>214705847</v>
      </c>
      <c r="F215" s="61" t="s">
        <v>413</v>
      </c>
      <c r="G215" s="33">
        <v>0</v>
      </c>
      <c r="H215" s="33">
        <v>0</v>
      </c>
      <c r="I215" s="3">
        <v>790863104</v>
      </c>
      <c r="J215" s="3">
        <v>675295419</v>
      </c>
      <c r="K215" s="3">
        <v>0</v>
      </c>
      <c r="L215" s="3"/>
      <c r="M215" s="3"/>
      <c r="N215" s="3"/>
      <c r="O215" s="3"/>
      <c r="P215" s="34">
        <f t="shared" si="10"/>
        <v>1466158523</v>
      </c>
      <c r="Q215" s="165">
        <v>1070726973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65905259</v>
      </c>
      <c r="X215" s="3">
        <v>0</v>
      </c>
      <c r="Y215" s="3">
        <v>0</v>
      </c>
      <c r="Z215" s="3">
        <v>0</v>
      </c>
      <c r="AA215" s="3">
        <v>0</v>
      </c>
      <c r="AB215" s="3"/>
      <c r="AC215" s="36">
        <f t="shared" si="9"/>
        <v>65905259</v>
      </c>
      <c r="AD215" s="37">
        <f t="shared" si="11"/>
        <v>329526291</v>
      </c>
      <c r="AE215" s="144"/>
      <c r="AG215" s="144"/>
      <c r="AI215" s="144"/>
    </row>
    <row r="216" spans="1:35" x14ac:dyDescent="0.25">
      <c r="A216" s="38">
        <v>204</v>
      </c>
      <c r="B216" s="61"/>
      <c r="C216" s="143" t="str">
        <f>VLOOKUP(D216,[8]Hoja1!$A$2:$B$1115,2,0)</f>
        <v>05854</v>
      </c>
      <c r="D216" s="31">
        <v>890981106</v>
      </c>
      <c r="E216" s="31">
        <v>215405854</v>
      </c>
      <c r="F216" s="61" t="s">
        <v>414</v>
      </c>
      <c r="G216" s="33">
        <v>0</v>
      </c>
      <c r="H216" s="33">
        <v>0</v>
      </c>
      <c r="I216" s="3">
        <v>327656300</v>
      </c>
      <c r="J216" s="3">
        <v>301141322</v>
      </c>
      <c r="K216" s="3">
        <v>0</v>
      </c>
      <c r="L216" s="3"/>
      <c r="M216" s="3"/>
      <c r="N216" s="3"/>
      <c r="O216" s="3"/>
      <c r="P216" s="34">
        <f t="shared" si="10"/>
        <v>628797622</v>
      </c>
      <c r="Q216" s="165">
        <v>464969474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27304692</v>
      </c>
      <c r="X216" s="3">
        <v>0</v>
      </c>
      <c r="Y216" s="3">
        <v>0</v>
      </c>
      <c r="Z216" s="3">
        <v>0</v>
      </c>
      <c r="AA216" s="3">
        <v>0</v>
      </c>
      <c r="AB216" s="3"/>
      <c r="AC216" s="36">
        <f t="shared" si="9"/>
        <v>27304692</v>
      </c>
      <c r="AD216" s="37">
        <f t="shared" si="11"/>
        <v>136523456</v>
      </c>
      <c r="AE216" s="144"/>
      <c r="AG216" s="144"/>
      <c r="AI216" s="144"/>
    </row>
    <row r="217" spans="1:35" x14ac:dyDescent="0.25">
      <c r="A217" s="29">
        <v>205</v>
      </c>
      <c r="B217" s="61"/>
      <c r="C217" s="143" t="str">
        <f>VLOOKUP(D217,[8]Hoja1!$A$2:$B$1115,2,0)</f>
        <v>05856</v>
      </c>
      <c r="D217" s="31">
        <v>890984186</v>
      </c>
      <c r="E217" s="31">
        <v>215605856</v>
      </c>
      <c r="F217" s="61" t="s">
        <v>415</v>
      </c>
      <c r="G217" s="33">
        <v>0</v>
      </c>
      <c r="H217" s="33">
        <v>0</v>
      </c>
      <c r="I217" s="3">
        <v>62320117</v>
      </c>
      <c r="J217" s="3">
        <v>66388443</v>
      </c>
      <c r="K217" s="3">
        <v>0</v>
      </c>
      <c r="L217" s="3"/>
      <c r="M217" s="3"/>
      <c r="N217" s="3"/>
      <c r="O217" s="3"/>
      <c r="P217" s="34">
        <f t="shared" si="10"/>
        <v>128708560</v>
      </c>
      <c r="Q217" s="165">
        <v>97548501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5193343</v>
      </c>
      <c r="X217" s="3">
        <v>0</v>
      </c>
      <c r="Y217" s="3">
        <v>0</v>
      </c>
      <c r="Z217" s="3">
        <v>0</v>
      </c>
      <c r="AA217" s="3">
        <v>0</v>
      </c>
      <c r="AB217" s="3"/>
      <c r="AC217" s="36">
        <f t="shared" si="9"/>
        <v>5193343</v>
      </c>
      <c r="AD217" s="37">
        <f t="shared" si="11"/>
        <v>25966716</v>
      </c>
      <c r="AE217" s="144"/>
      <c r="AG217" s="144"/>
      <c r="AI217" s="144"/>
    </row>
    <row r="218" spans="1:35" x14ac:dyDescent="0.25">
      <c r="A218" s="38">
        <v>206</v>
      </c>
      <c r="B218" s="61"/>
      <c r="C218" s="143" t="str">
        <f>VLOOKUP(D218,[8]Hoja1!$A$2:$B$1115,2,0)</f>
        <v>05858</v>
      </c>
      <c r="D218" s="31">
        <v>890985285</v>
      </c>
      <c r="E218" s="31">
        <v>215805858</v>
      </c>
      <c r="F218" s="61" t="s">
        <v>416</v>
      </c>
      <c r="G218" s="33">
        <v>0</v>
      </c>
      <c r="H218" s="33">
        <v>0</v>
      </c>
      <c r="I218" s="3">
        <v>352328688</v>
      </c>
      <c r="J218" s="3">
        <v>293140636</v>
      </c>
      <c r="K218" s="3">
        <v>0</v>
      </c>
      <c r="L218" s="3"/>
      <c r="M218" s="3"/>
      <c r="N218" s="3"/>
      <c r="O218" s="3"/>
      <c r="P218" s="34">
        <f t="shared" si="10"/>
        <v>645469324</v>
      </c>
      <c r="Q218" s="165">
        <v>469304980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29360724</v>
      </c>
      <c r="X218" s="3">
        <v>0</v>
      </c>
      <c r="Y218" s="3">
        <v>0</v>
      </c>
      <c r="Z218" s="3">
        <v>0</v>
      </c>
      <c r="AA218" s="3">
        <v>0</v>
      </c>
      <c r="AB218" s="3"/>
      <c r="AC218" s="36">
        <f t="shared" si="9"/>
        <v>29360724</v>
      </c>
      <c r="AD218" s="37">
        <f t="shared" si="11"/>
        <v>146803620</v>
      </c>
      <c r="AE218" s="144"/>
      <c r="AG218" s="144"/>
      <c r="AI218" s="144"/>
    </row>
    <row r="219" spans="1:35" x14ac:dyDescent="0.25">
      <c r="A219" s="29">
        <v>207</v>
      </c>
      <c r="B219" s="61"/>
      <c r="C219" s="143" t="str">
        <f>VLOOKUP(D219,[8]Hoja1!$A$2:$B$1115,2,0)</f>
        <v>05861</v>
      </c>
      <c r="D219" s="31">
        <v>890980764</v>
      </c>
      <c r="E219" s="31">
        <v>216105861</v>
      </c>
      <c r="F219" s="61" t="s">
        <v>417</v>
      </c>
      <c r="G219" s="33">
        <v>0</v>
      </c>
      <c r="H219" s="33">
        <v>0</v>
      </c>
      <c r="I219" s="3">
        <v>120730468</v>
      </c>
      <c r="J219" s="3">
        <v>132096247</v>
      </c>
      <c r="K219" s="3">
        <v>0</v>
      </c>
      <c r="L219" s="3"/>
      <c r="M219" s="3"/>
      <c r="N219" s="3"/>
      <c r="O219" s="3"/>
      <c r="P219" s="34">
        <f t="shared" si="10"/>
        <v>252826715</v>
      </c>
      <c r="Q219" s="165">
        <v>192461479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10060872</v>
      </c>
      <c r="X219" s="3">
        <v>0</v>
      </c>
      <c r="Y219" s="3">
        <v>0</v>
      </c>
      <c r="Z219" s="3">
        <v>0</v>
      </c>
      <c r="AA219" s="3">
        <v>0</v>
      </c>
      <c r="AB219" s="3"/>
      <c r="AC219" s="36">
        <f t="shared" si="9"/>
        <v>10060872</v>
      </c>
      <c r="AD219" s="37">
        <f t="shared" si="11"/>
        <v>50304364</v>
      </c>
      <c r="AE219" s="144"/>
      <c r="AG219" s="144"/>
      <c r="AI219" s="144"/>
    </row>
    <row r="220" spans="1:35" x14ac:dyDescent="0.25">
      <c r="A220" s="38">
        <v>208</v>
      </c>
      <c r="B220" s="61"/>
      <c r="C220" s="143" t="str">
        <f>VLOOKUP(D220,[8]Hoja1!$A$2:$B$1115,2,0)</f>
        <v>05873</v>
      </c>
      <c r="D220" s="31">
        <v>800020665</v>
      </c>
      <c r="E220" s="31">
        <v>217305873</v>
      </c>
      <c r="F220" s="61" t="s">
        <v>418</v>
      </c>
      <c r="G220" s="33">
        <v>0</v>
      </c>
      <c r="H220" s="33">
        <v>0</v>
      </c>
      <c r="I220" s="3">
        <v>643676104</v>
      </c>
      <c r="J220" s="3">
        <v>398314839</v>
      </c>
      <c r="K220" s="3">
        <v>0</v>
      </c>
      <c r="L220" s="3"/>
      <c r="M220" s="3"/>
      <c r="N220" s="3"/>
      <c r="O220" s="3"/>
      <c r="P220" s="34">
        <f t="shared" si="10"/>
        <v>1041990943</v>
      </c>
      <c r="Q220" s="165">
        <v>720152889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53639675</v>
      </c>
      <c r="X220" s="3">
        <v>0</v>
      </c>
      <c r="Y220" s="3">
        <v>0</v>
      </c>
      <c r="Z220" s="3">
        <v>0</v>
      </c>
      <c r="AA220" s="3">
        <v>0</v>
      </c>
      <c r="AB220" s="3"/>
      <c r="AC220" s="36">
        <f t="shared" si="9"/>
        <v>53639675</v>
      </c>
      <c r="AD220" s="37">
        <f t="shared" si="11"/>
        <v>268198379</v>
      </c>
      <c r="AE220" s="144"/>
      <c r="AG220" s="144"/>
      <c r="AI220" s="144"/>
    </row>
    <row r="221" spans="1:35" x14ac:dyDescent="0.25">
      <c r="A221" s="29">
        <v>209</v>
      </c>
      <c r="B221" s="61"/>
      <c r="C221" s="143" t="str">
        <f>VLOOKUP(D221,[8]Hoja1!$A$2:$B$1115,2,0)</f>
        <v>05885</v>
      </c>
      <c r="D221" s="31">
        <v>890980964</v>
      </c>
      <c r="E221" s="31">
        <v>218505885</v>
      </c>
      <c r="F221" s="61" t="s">
        <v>419</v>
      </c>
      <c r="G221" s="33">
        <v>0</v>
      </c>
      <c r="H221" s="33">
        <v>0</v>
      </c>
      <c r="I221" s="3">
        <v>145371640</v>
      </c>
      <c r="J221" s="3">
        <v>119548542</v>
      </c>
      <c r="K221" s="3">
        <v>0</v>
      </c>
      <c r="L221" s="3"/>
      <c r="M221" s="3"/>
      <c r="N221" s="3"/>
      <c r="O221" s="3"/>
      <c r="P221" s="34">
        <f t="shared" si="10"/>
        <v>264920182</v>
      </c>
      <c r="Q221" s="165">
        <v>192234360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12114303</v>
      </c>
      <c r="X221" s="3">
        <v>0</v>
      </c>
      <c r="Y221" s="3">
        <v>0</v>
      </c>
      <c r="Z221" s="3">
        <v>0</v>
      </c>
      <c r="AA221" s="3">
        <v>0</v>
      </c>
      <c r="AB221" s="3"/>
      <c r="AC221" s="36">
        <f t="shared" si="9"/>
        <v>12114303</v>
      </c>
      <c r="AD221" s="37">
        <f t="shared" si="11"/>
        <v>60571519</v>
      </c>
      <c r="AE221" s="144"/>
      <c r="AG221" s="144"/>
      <c r="AI221" s="144"/>
    </row>
    <row r="222" spans="1:35" x14ac:dyDescent="0.25">
      <c r="A222" s="38">
        <v>210</v>
      </c>
      <c r="B222" s="61"/>
      <c r="C222" s="143" t="str">
        <f>VLOOKUP(D222,[8]Hoja1!$A$2:$B$1115,2,0)</f>
        <v>05887</v>
      </c>
      <c r="D222" s="31">
        <v>890980096</v>
      </c>
      <c r="E222" s="31">
        <v>218705887</v>
      </c>
      <c r="F222" s="61" t="s">
        <v>420</v>
      </c>
      <c r="G222" s="33">
        <v>0</v>
      </c>
      <c r="H222" s="33">
        <v>0</v>
      </c>
      <c r="I222" s="3">
        <v>641830864</v>
      </c>
      <c r="J222" s="3">
        <v>726185231</v>
      </c>
      <c r="K222" s="3">
        <v>0</v>
      </c>
      <c r="L222" s="3"/>
      <c r="M222" s="3"/>
      <c r="N222" s="3"/>
      <c r="O222" s="3"/>
      <c r="P222" s="34">
        <f t="shared" si="10"/>
        <v>1368016095</v>
      </c>
      <c r="Q222" s="165">
        <v>1047100661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53485905</v>
      </c>
      <c r="X222" s="3">
        <v>0</v>
      </c>
      <c r="Y222" s="3">
        <v>0</v>
      </c>
      <c r="Z222" s="3">
        <v>0</v>
      </c>
      <c r="AA222" s="3">
        <v>0</v>
      </c>
      <c r="AB222" s="3"/>
      <c r="AC222" s="36">
        <f t="shared" si="9"/>
        <v>53485905</v>
      </c>
      <c r="AD222" s="37">
        <f t="shared" si="11"/>
        <v>267429529</v>
      </c>
      <c r="AE222" s="144"/>
      <c r="AG222" s="144"/>
      <c r="AI222" s="144"/>
    </row>
    <row r="223" spans="1:35" x14ac:dyDescent="0.25">
      <c r="A223" s="29">
        <v>211</v>
      </c>
      <c r="B223" s="61"/>
      <c r="C223" s="143" t="str">
        <f>VLOOKUP(D223,[8]Hoja1!$A$2:$B$1115,2,0)</f>
        <v>05890</v>
      </c>
      <c r="D223" s="31">
        <v>890984030</v>
      </c>
      <c r="E223" s="31">
        <v>219005890</v>
      </c>
      <c r="F223" s="61" t="s">
        <v>421</v>
      </c>
      <c r="G223" s="33">
        <v>0</v>
      </c>
      <c r="H223" s="33">
        <v>0</v>
      </c>
      <c r="I223" s="3">
        <v>352000240</v>
      </c>
      <c r="J223" s="3">
        <v>344956374</v>
      </c>
      <c r="K223" s="3">
        <v>0</v>
      </c>
      <c r="L223" s="3"/>
      <c r="M223" s="3"/>
      <c r="N223" s="3"/>
      <c r="O223" s="3"/>
      <c r="P223" s="34">
        <f t="shared" si="10"/>
        <v>696956614</v>
      </c>
      <c r="Q223" s="165">
        <v>520956492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29333353</v>
      </c>
      <c r="X223" s="3">
        <v>0</v>
      </c>
      <c r="Y223" s="3">
        <v>0</v>
      </c>
      <c r="Z223" s="3">
        <v>0</v>
      </c>
      <c r="AA223" s="3">
        <v>0</v>
      </c>
      <c r="AB223" s="3"/>
      <c r="AC223" s="36">
        <f t="shared" si="9"/>
        <v>29333353</v>
      </c>
      <c r="AD223" s="37">
        <f t="shared" si="11"/>
        <v>146666769</v>
      </c>
      <c r="AE223" s="144"/>
      <c r="AG223" s="144"/>
      <c r="AI223" s="144"/>
    </row>
    <row r="224" spans="1:35" x14ac:dyDescent="0.25">
      <c r="A224" s="38">
        <v>212</v>
      </c>
      <c r="B224" s="61"/>
      <c r="C224" s="143" t="str">
        <f>VLOOKUP(D224,[8]Hoja1!$A$2:$B$1115,2,0)</f>
        <v>05893</v>
      </c>
      <c r="D224" s="31">
        <v>890984265</v>
      </c>
      <c r="E224" s="31">
        <v>219305893</v>
      </c>
      <c r="F224" s="61" t="s">
        <v>422</v>
      </c>
      <c r="G224" s="33">
        <v>0</v>
      </c>
      <c r="H224" s="33">
        <v>0</v>
      </c>
      <c r="I224" s="3">
        <v>503766400</v>
      </c>
      <c r="J224" s="3">
        <v>436049238</v>
      </c>
      <c r="K224" s="3">
        <v>0</v>
      </c>
      <c r="L224" s="3"/>
      <c r="M224" s="3"/>
      <c r="N224" s="3"/>
      <c r="O224" s="3"/>
      <c r="P224" s="34">
        <f t="shared" si="10"/>
        <v>939815638</v>
      </c>
      <c r="Q224" s="165">
        <v>687932436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41980533</v>
      </c>
      <c r="X224" s="3">
        <v>0</v>
      </c>
      <c r="Y224" s="3">
        <v>0</v>
      </c>
      <c r="Z224" s="3">
        <v>0</v>
      </c>
      <c r="AA224" s="3">
        <v>0</v>
      </c>
      <c r="AB224" s="3"/>
      <c r="AC224" s="36">
        <f t="shared" si="9"/>
        <v>41980533</v>
      </c>
      <c r="AD224" s="37">
        <f t="shared" si="11"/>
        <v>209902669</v>
      </c>
      <c r="AE224" s="144"/>
      <c r="AG224" s="144"/>
      <c r="AI224" s="144"/>
    </row>
    <row r="225" spans="1:35" x14ac:dyDescent="0.25">
      <c r="A225" s="29">
        <v>213</v>
      </c>
      <c r="B225" s="61"/>
      <c r="C225" s="143" t="str">
        <f>VLOOKUP(D225,[8]Hoja1!$A$2:$B$1115,2,0)</f>
        <v>05895</v>
      </c>
      <c r="D225" s="31">
        <v>890981150</v>
      </c>
      <c r="E225" s="31">
        <v>219505895</v>
      </c>
      <c r="F225" s="61" t="s">
        <v>423</v>
      </c>
      <c r="G225" s="33">
        <v>0</v>
      </c>
      <c r="H225" s="33">
        <v>0</v>
      </c>
      <c r="I225" s="3">
        <v>1244833136</v>
      </c>
      <c r="J225" s="3">
        <v>850246636</v>
      </c>
      <c r="K225" s="3">
        <v>0</v>
      </c>
      <c r="L225" s="3"/>
      <c r="M225" s="3"/>
      <c r="N225" s="3"/>
      <c r="O225" s="3"/>
      <c r="P225" s="34">
        <f t="shared" si="10"/>
        <v>2095079772</v>
      </c>
      <c r="Q225" s="165">
        <v>1472663206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103736095</v>
      </c>
      <c r="X225" s="3">
        <v>0</v>
      </c>
      <c r="Y225" s="3">
        <v>0</v>
      </c>
      <c r="Z225" s="3">
        <v>0</v>
      </c>
      <c r="AA225" s="3">
        <v>0</v>
      </c>
      <c r="AB225" s="3"/>
      <c r="AC225" s="36">
        <f t="shared" si="9"/>
        <v>103736095</v>
      </c>
      <c r="AD225" s="37">
        <f t="shared" si="11"/>
        <v>518680471</v>
      </c>
      <c r="AE225" s="144"/>
      <c r="AG225" s="144"/>
      <c r="AI225" s="144"/>
    </row>
    <row r="226" spans="1:35" x14ac:dyDescent="0.25">
      <c r="A226" s="38">
        <v>214</v>
      </c>
      <c r="B226" s="61"/>
      <c r="C226" s="143" t="str">
        <f>VLOOKUP(D226,[8]Hoja1!$A$2:$B$1115,2,0)</f>
        <v>08078</v>
      </c>
      <c r="D226" s="31">
        <v>890112371</v>
      </c>
      <c r="E226" s="31">
        <v>217808078</v>
      </c>
      <c r="F226" s="61" t="s">
        <v>424</v>
      </c>
      <c r="G226" s="33">
        <v>0</v>
      </c>
      <c r="H226" s="33">
        <v>0</v>
      </c>
      <c r="I226" s="3">
        <v>971494896</v>
      </c>
      <c r="J226" s="3">
        <v>1124693692</v>
      </c>
      <c r="K226" s="3">
        <v>0</v>
      </c>
      <c r="L226" s="3"/>
      <c r="M226" s="3"/>
      <c r="N226" s="3"/>
      <c r="O226" s="3"/>
      <c r="P226" s="34">
        <f t="shared" si="10"/>
        <v>2096188588</v>
      </c>
      <c r="Q226" s="165">
        <v>1610441140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80957908</v>
      </c>
      <c r="X226" s="3">
        <v>0</v>
      </c>
      <c r="Y226" s="3">
        <v>0</v>
      </c>
      <c r="Z226" s="3">
        <v>0</v>
      </c>
      <c r="AA226" s="3">
        <v>0</v>
      </c>
      <c r="AB226" s="3"/>
      <c r="AC226" s="36">
        <f t="shared" si="9"/>
        <v>80957908</v>
      </c>
      <c r="AD226" s="37">
        <f t="shared" si="11"/>
        <v>404789540</v>
      </c>
      <c r="AE226" s="144"/>
      <c r="AG226" s="144"/>
      <c r="AI226" s="144"/>
    </row>
    <row r="227" spans="1:35" x14ac:dyDescent="0.25">
      <c r="A227" s="29">
        <v>215</v>
      </c>
      <c r="B227" s="61"/>
      <c r="C227" s="143" t="str">
        <f>VLOOKUP(D227,[8]Hoja1!$A$2:$B$1115,2,0)</f>
        <v>08137</v>
      </c>
      <c r="D227" s="31">
        <v>800094462</v>
      </c>
      <c r="E227" s="31">
        <v>213708137</v>
      </c>
      <c r="F227" s="61" t="s">
        <v>425</v>
      </c>
      <c r="G227" s="33">
        <v>0</v>
      </c>
      <c r="H227" s="33">
        <v>0</v>
      </c>
      <c r="I227" s="3">
        <v>750646208</v>
      </c>
      <c r="J227" s="3">
        <v>709330336</v>
      </c>
      <c r="K227" s="3">
        <v>0</v>
      </c>
      <c r="L227" s="3"/>
      <c r="M227" s="3"/>
      <c r="N227" s="3"/>
      <c r="O227" s="3"/>
      <c r="P227" s="34">
        <f t="shared" si="10"/>
        <v>1459976544</v>
      </c>
      <c r="Q227" s="165">
        <v>1084653442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62553851</v>
      </c>
      <c r="X227" s="3">
        <v>0</v>
      </c>
      <c r="Y227" s="3">
        <v>0</v>
      </c>
      <c r="Z227" s="3">
        <v>0</v>
      </c>
      <c r="AA227" s="3">
        <v>0</v>
      </c>
      <c r="AB227" s="3"/>
      <c r="AC227" s="36">
        <f t="shared" si="9"/>
        <v>62553851</v>
      </c>
      <c r="AD227" s="37">
        <f t="shared" si="11"/>
        <v>312769251</v>
      </c>
      <c r="AE227" s="144"/>
      <c r="AG227" s="144"/>
      <c r="AI227" s="144"/>
    </row>
    <row r="228" spans="1:35" x14ac:dyDescent="0.25">
      <c r="A228" s="38">
        <v>216</v>
      </c>
      <c r="B228" s="61"/>
      <c r="C228" s="143" t="str">
        <f>VLOOKUP(D228,[8]Hoja1!$A$2:$B$1115,2,0)</f>
        <v>08141</v>
      </c>
      <c r="D228" s="31">
        <v>800094466</v>
      </c>
      <c r="E228" s="31">
        <v>214108141</v>
      </c>
      <c r="F228" s="61" t="s">
        <v>426</v>
      </c>
      <c r="G228" s="33">
        <v>0</v>
      </c>
      <c r="H228" s="33">
        <v>0</v>
      </c>
      <c r="I228" s="3">
        <v>479973624</v>
      </c>
      <c r="J228" s="3">
        <v>404127834</v>
      </c>
      <c r="K228" s="3">
        <v>0</v>
      </c>
      <c r="L228" s="3"/>
      <c r="M228" s="3"/>
      <c r="N228" s="3"/>
      <c r="O228" s="3"/>
      <c r="P228" s="34">
        <f t="shared" si="10"/>
        <v>884101458</v>
      </c>
      <c r="Q228" s="165">
        <v>644114646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39997802</v>
      </c>
      <c r="X228" s="3">
        <v>0</v>
      </c>
      <c r="Y228" s="3">
        <v>0</v>
      </c>
      <c r="Z228" s="3">
        <v>0</v>
      </c>
      <c r="AA228" s="3">
        <v>0</v>
      </c>
      <c r="AB228" s="3"/>
      <c r="AC228" s="36">
        <f t="shared" si="9"/>
        <v>39997802</v>
      </c>
      <c r="AD228" s="37">
        <f t="shared" si="11"/>
        <v>199989010</v>
      </c>
      <c r="AE228" s="144"/>
      <c r="AG228" s="144"/>
      <c r="AI228" s="144"/>
    </row>
    <row r="229" spans="1:35" x14ac:dyDescent="0.25">
      <c r="A229" s="29">
        <v>217</v>
      </c>
      <c r="B229" s="61"/>
      <c r="C229" s="143" t="str">
        <f>VLOOKUP(D229,[8]Hoja1!$A$2:$B$1115,2,0)</f>
        <v>08296</v>
      </c>
      <c r="D229" s="31">
        <v>890102472</v>
      </c>
      <c r="E229" s="31">
        <v>219608296</v>
      </c>
      <c r="F229" s="61" t="s">
        <v>427</v>
      </c>
      <c r="G229" s="33">
        <v>0</v>
      </c>
      <c r="H229" s="33">
        <v>0</v>
      </c>
      <c r="I229" s="3">
        <v>947596144</v>
      </c>
      <c r="J229" s="3">
        <v>975422018</v>
      </c>
      <c r="K229" s="3">
        <v>0</v>
      </c>
      <c r="L229" s="3"/>
      <c r="M229" s="3"/>
      <c r="N229" s="3"/>
      <c r="O229" s="3"/>
      <c r="P229" s="34">
        <f t="shared" si="10"/>
        <v>1923018162</v>
      </c>
      <c r="Q229" s="165">
        <v>1449220088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78966345</v>
      </c>
      <c r="X229" s="3">
        <v>0</v>
      </c>
      <c r="Y229" s="3">
        <v>0</v>
      </c>
      <c r="Z229" s="3">
        <v>0</v>
      </c>
      <c r="AA229" s="3">
        <v>0</v>
      </c>
      <c r="AB229" s="3"/>
      <c r="AC229" s="36">
        <f t="shared" si="9"/>
        <v>78966345</v>
      </c>
      <c r="AD229" s="37">
        <f t="shared" si="11"/>
        <v>394831729</v>
      </c>
      <c r="AE229" s="144"/>
      <c r="AG229" s="144"/>
      <c r="AI229" s="144"/>
    </row>
    <row r="230" spans="1:35" x14ac:dyDescent="0.25">
      <c r="A230" s="38">
        <v>218</v>
      </c>
      <c r="B230" s="61"/>
      <c r="C230" s="143" t="str">
        <f>VLOOKUP(D230,[8]Hoja1!$A$2:$B$1115,2,0)</f>
        <v>08372</v>
      </c>
      <c r="D230" s="31">
        <v>800069901</v>
      </c>
      <c r="E230" s="31">
        <v>217208372</v>
      </c>
      <c r="F230" s="61" t="s">
        <v>428</v>
      </c>
      <c r="G230" s="33">
        <v>0</v>
      </c>
      <c r="H230" s="33">
        <v>0</v>
      </c>
      <c r="I230" s="3">
        <v>367504656</v>
      </c>
      <c r="J230" s="3">
        <v>489870524</v>
      </c>
      <c r="K230" s="3">
        <v>0</v>
      </c>
      <c r="L230" s="3"/>
      <c r="M230" s="3"/>
      <c r="N230" s="3"/>
      <c r="O230" s="3"/>
      <c r="P230" s="34">
        <f t="shared" si="10"/>
        <v>857375180</v>
      </c>
      <c r="Q230" s="165">
        <v>673622852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30625388</v>
      </c>
      <c r="X230" s="3">
        <v>0</v>
      </c>
      <c r="Y230" s="3">
        <v>0</v>
      </c>
      <c r="Z230" s="3">
        <v>0</v>
      </c>
      <c r="AA230" s="3">
        <v>0</v>
      </c>
      <c r="AB230" s="3"/>
      <c r="AC230" s="36">
        <f t="shared" si="9"/>
        <v>30625388</v>
      </c>
      <c r="AD230" s="37">
        <f t="shared" si="11"/>
        <v>153126940</v>
      </c>
      <c r="AE230" s="144"/>
      <c r="AG230" s="144"/>
      <c r="AI230" s="144"/>
    </row>
    <row r="231" spans="1:35" x14ac:dyDescent="0.25">
      <c r="A231" s="29">
        <v>219</v>
      </c>
      <c r="B231" s="61"/>
      <c r="C231" s="143" t="str">
        <f>VLOOKUP(D231,[8]Hoja1!$A$2:$B$1115,2,0)</f>
        <v>08421</v>
      </c>
      <c r="D231" s="31">
        <v>890103003</v>
      </c>
      <c r="E231" s="31">
        <v>212108421</v>
      </c>
      <c r="F231" s="61" t="s">
        <v>429</v>
      </c>
      <c r="G231" s="33">
        <v>0</v>
      </c>
      <c r="H231" s="33">
        <v>0</v>
      </c>
      <c r="I231" s="3">
        <v>669618896</v>
      </c>
      <c r="J231" s="3">
        <v>683087754</v>
      </c>
      <c r="K231" s="3">
        <v>0</v>
      </c>
      <c r="L231" s="3"/>
      <c r="M231" s="3"/>
      <c r="N231" s="3"/>
      <c r="O231" s="3"/>
      <c r="P231" s="34">
        <f t="shared" si="10"/>
        <v>1352706650</v>
      </c>
      <c r="Q231" s="165">
        <v>1017897204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55801575</v>
      </c>
      <c r="X231" s="3">
        <v>0</v>
      </c>
      <c r="Y231" s="3">
        <v>0</v>
      </c>
      <c r="Z231" s="3">
        <v>0</v>
      </c>
      <c r="AA231" s="3">
        <v>0</v>
      </c>
      <c r="AB231" s="3"/>
      <c r="AC231" s="36">
        <f t="shared" si="9"/>
        <v>55801575</v>
      </c>
      <c r="AD231" s="37">
        <f t="shared" si="11"/>
        <v>279007871</v>
      </c>
      <c r="AE231" s="144"/>
      <c r="AG231" s="144"/>
      <c r="AI231" s="144"/>
    </row>
    <row r="232" spans="1:35" x14ac:dyDescent="0.25">
      <c r="A232" s="38">
        <v>220</v>
      </c>
      <c r="B232" s="61"/>
      <c r="C232" s="143" t="str">
        <f>VLOOKUP(D232,[8]Hoja1!$A$2:$B$1115,2,0)</f>
        <v>08436</v>
      </c>
      <c r="D232" s="31">
        <v>800019218</v>
      </c>
      <c r="E232" s="31">
        <v>213608436</v>
      </c>
      <c r="F232" s="61" t="s">
        <v>430</v>
      </c>
      <c r="G232" s="33">
        <v>0</v>
      </c>
      <c r="H232" s="33">
        <v>0</v>
      </c>
      <c r="I232" s="3">
        <v>589929936</v>
      </c>
      <c r="J232" s="3">
        <v>493270009</v>
      </c>
      <c r="K232" s="3">
        <v>0</v>
      </c>
      <c r="L232" s="3"/>
      <c r="M232" s="3"/>
      <c r="N232" s="3"/>
      <c r="O232" s="3"/>
      <c r="P232" s="34">
        <f t="shared" si="10"/>
        <v>1083199945</v>
      </c>
      <c r="Q232" s="165">
        <v>788234977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49160828</v>
      </c>
      <c r="X232" s="3">
        <v>0</v>
      </c>
      <c r="Y232" s="3">
        <v>0</v>
      </c>
      <c r="Z232" s="3">
        <v>0</v>
      </c>
      <c r="AA232" s="3">
        <v>0</v>
      </c>
      <c r="AB232" s="3"/>
      <c r="AC232" s="36">
        <f t="shared" si="9"/>
        <v>49160828</v>
      </c>
      <c r="AD232" s="37">
        <f t="shared" si="11"/>
        <v>245804140</v>
      </c>
      <c r="AE232" s="144"/>
      <c r="AG232" s="144"/>
      <c r="AI232" s="144"/>
    </row>
    <row r="233" spans="1:35" x14ac:dyDescent="0.25">
      <c r="A233" s="29">
        <v>221</v>
      </c>
      <c r="B233" s="61"/>
      <c r="C233" s="143" t="str">
        <f>VLOOKUP(D233,[8]Hoja1!$A$2:$B$1115,2,0)</f>
        <v>08520</v>
      </c>
      <c r="D233" s="31">
        <v>800094449</v>
      </c>
      <c r="E233" s="31">
        <v>212008520</v>
      </c>
      <c r="F233" s="61" t="s">
        <v>431</v>
      </c>
      <c r="G233" s="33">
        <v>0</v>
      </c>
      <c r="H233" s="33">
        <v>0</v>
      </c>
      <c r="I233" s="3">
        <v>564330360</v>
      </c>
      <c r="J233" s="3">
        <v>641631194</v>
      </c>
      <c r="K233" s="3">
        <v>0</v>
      </c>
      <c r="L233" s="3"/>
      <c r="M233" s="3"/>
      <c r="N233" s="3"/>
      <c r="O233" s="3"/>
      <c r="P233" s="34">
        <f t="shared" si="10"/>
        <v>1205961554</v>
      </c>
      <c r="Q233" s="165">
        <v>923796374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47027530</v>
      </c>
      <c r="X233" s="3">
        <v>0</v>
      </c>
      <c r="Y233" s="3">
        <v>0</v>
      </c>
      <c r="Z233" s="3">
        <v>0</v>
      </c>
      <c r="AA233" s="3">
        <v>0</v>
      </c>
      <c r="AB233" s="3"/>
      <c r="AC233" s="36">
        <f t="shared" si="9"/>
        <v>47027530</v>
      </c>
      <c r="AD233" s="37">
        <f t="shared" si="11"/>
        <v>235137650</v>
      </c>
      <c r="AE233" s="144"/>
      <c r="AG233" s="144"/>
      <c r="AI233" s="144"/>
    </row>
    <row r="234" spans="1:35" x14ac:dyDescent="0.25">
      <c r="A234" s="38">
        <v>222</v>
      </c>
      <c r="B234" s="61"/>
      <c r="C234" s="143" t="str">
        <f>VLOOKUP(D234,[8]Hoja1!$A$2:$B$1115,2,0)</f>
        <v>08549</v>
      </c>
      <c r="D234" s="31">
        <v>800094457</v>
      </c>
      <c r="E234" s="31">
        <v>214908549</v>
      </c>
      <c r="F234" s="61" t="s">
        <v>432</v>
      </c>
      <c r="G234" s="33">
        <v>0</v>
      </c>
      <c r="H234" s="33">
        <v>0</v>
      </c>
      <c r="I234" s="3">
        <v>115435460</v>
      </c>
      <c r="J234" s="3">
        <v>112983343</v>
      </c>
      <c r="K234" s="3">
        <v>0</v>
      </c>
      <c r="L234" s="3"/>
      <c r="M234" s="3"/>
      <c r="N234" s="3"/>
      <c r="O234" s="3"/>
      <c r="P234" s="34">
        <f t="shared" si="10"/>
        <v>228418803</v>
      </c>
      <c r="Q234" s="165">
        <v>170701075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9619622</v>
      </c>
      <c r="X234" s="3">
        <v>0</v>
      </c>
      <c r="Y234" s="3">
        <v>0</v>
      </c>
      <c r="Z234" s="3">
        <v>0</v>
      </c>
      <c r="AA234" s="3">
        <v>0</v>
      </c>
      <c r="AB234" s="3"/>
      <c r="AC234" s="36">
        <f t="shared" si="9"/>
        <v>9619622</v>
      </c>
      <c r="AD234" s="37">
        <f t="shared" si="11"/>
        <v>48098106</v>
      </c>
      <c r="AE234" s="144"/>
      <c r="AG234" s="144"/>
      <c r="AI234" s="144"/>
    </row>
    <row r="235" spans="1:35" x14ac:dyDescent="0.25">
      <c r="A235" s="29">
        <v>223</v>
      </c>
      <c r="B235" s="61"/>
      <c r="C235" s="143" t="str">
        <f>VLOOKUP(D235,[8]Hoja1!$A$2:$B$1115,2,0)</f>
        <v>08558</v>
      </c>
      <c r="D235" s="31">
        <v>800076751</v>
      </c>
      <c r="E235" s="31">
        <v>215808558</v>
      </c>
      <c r="F235" s="61" t="s">
        <v>433</v>
      </c>
      <c r="G235" s="33">
        <v>0</v>
      </c>
      <c r="H235" s="33">
        <v>0</v>
      </c>
      <c r="I235" s="3">
        <v>279649404</v>
      </c>
      <c r="J235" s="3">
        <v>333963999</v>
      </c>
      <c r="K235" s="3">
        <v>0</v>
      </c>
      <c r="L235" s="3"/>
      <c r="M235" s="3"/>
      <c r="N235" s="3"/>
      <c r="O235" s="3"/>
      <c r="P235" s="34">
        <f t="shared" si="10"/>
        <v>613613403</v>
      </c>
      <c r="Q235" s="165">
        <v>473788701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23304117</v>
      </c>
      <c r="X235" s="3">
        <v>0</v>
      </c>
      <c r="Y235" s="3">
        <v>0</v>
      </c>
      <c r="Z235" s="3">
        <v>0</v>
      </c>
      <c r="AA235" s="3">
        <v>0</v>
      </c>
      <c r="AB235" s="3"/>
      <c r="AC235" s="36">
        <f t="shared" si="9"/>
        <v>23304117</v>
      </c>
      <c r="AD235" s="37">
        <f t="shared" si="11"/>
        <v>116520585</v>
      </c>
      <c r="AE235" s="144"/>
      <c r="AG235" s="144"/>
      <c r="AI235" s="144"/>
    </row>
    <row r="236" spans="1:35" x14ac:dyDescent="0.25">
      <c r="A236" s="38">
        <v>224</v>
      </c>
      <c r="B236" s="61"/>
      <c r="C236" s="143" t="str">
        <f>VLOOKUP(D236,[8]Hoja1!$A$2:$B$1115,2,0)</f>
        <v>08560</v>
      </c>
      <c r="D236" s="31">
        <v>890116278</v>
      </c>
      <c r="E236" s="31">
        <v>216008560</v>
      </c>
      <c r="F236" s="61" t="s">
        <v>434</v>
      </c>
      <c r="G236" s="33">
        <v>0</v>
      </c>
      <c r="H236" s="33">
        <v>0</v>
      </c>
      <c r="I236" s="3">
        <v>600154720</v>
      </c>
      <c r="J236" s="3">
        <v>600502760</v>
      </c>
      <c r="K236" s="3">
        <v>0</v>
      </c>
      <c r="L236" s="3"/>
      <c r="M236" s="3"/>
      <c r="N236" s="3"/>
      <c r="O236" s="3"/>
      <c r="P236" s="34">
        <f t="shared" si="10"/>
        <v>1200657480</v>
      </c>
      <c r="Q236" s="165">
        <v>900580118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50012893</v>
      </c>
      <c r="X236" s="3">
        <v>0</v>
      </c>
      <c r="Y236" s="3">
        <v>0</v>
      </c>
      <c r="Z236" s="3">
        <v>0</v>
      </c>
      <c r="AA236" s="3">
        <v>0</v>
      </c>
      <c r="AB236" s="3"/>
      <c r="AC236" s="36">
        <f t="shared" si="9"/>
        <v>50012893</v>
      </c>
      <c r="AD236" s="37">
        <f t="shared" si="11"/>
        <v>250064469</v>
      </c>
      <c r="AE236" s="144"/>
      <c r="AG236" s="144"/>
      <c r="AI236" s="144"/>
    </row>
    <row r="237" spans="1:35" x14ac:dyDescent="0.25">
      <c r="A237" s="29">
        <v>225</v>
      </c>
      <c r="B237" s="61"/>
      <c r="C237" s="143" t="str">
        <f>VLOOKUP(D237,[8]Hoja1!$A$2:$B$1115,2,0)</f>
        <v>08573</v>
      </c>
      <c r="D237" s="31">
        <v>800094386</v>
      </c>
      <c r="E237" s="31">
        <v>217308573</v>
      </c>
      <c r="F237" s="61" t="s">
        <v>435</v>
      </c>
      <c r="G237" s="33">
        <v>0</v>
      </c>
      <c r="H237" s="33">
        <v>0</v>
      </c>
      <c r="I237" s="3">
        <v>485359752</v>
      </c>
      <c r="J237" s="3">
        <v>623010634</v>
      </c>
      <c r="K237" s="3">
        <v>0</v>
      </c>
      <c r="L237" s="3"/>
      <c r="M237" s="3"/>
      <c r="N237" s="3"/>
      <c r="O237" s="3"/>
      <c r="P237" s="34">
        <f t="shared" si="10"/>
        <v>1108370386</v>
      </c>
      <c r="Q237" s="165">
        <v>865690510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40446646</v>
      </c>
      <c r="X237" s="3">
        <v>0</v>
      </c>
      <c r="Y237" s="3">
        <v>0</v>
      </c>
      <c r="Z237" s="3">
        <v>0</v>
      </c>
      <c r="AA237" s="3">
        <v>0</v>
      </c>
      <c r="AB237" s="3"/>
      <c r="AC237" s="36">
        <f t="shared" si="9"/>
        <v>40446646</v>
      </c>
      <c r="AD237" s="37">
        <f t="shared" si="11"/>
        <v>202233230</v>
      </c>
      <c r="AE237" s="144"/>
      <c r="AG237" s="144"/>
      <c r="AI237" s="144"/>
    </row>
    <row r="238" spans="1:35" x14ac:dyDescent="0.25">
      <c r="A238" s="38">
        <v>226</v>
      </c>
      <c r="B238" s="61"/>
      <c r="C238" s="143" t="str">
        <f>VLOOKUP(D238,[8]Hoja1!$A$2:$B$1115,2,0)</f>
        <v>08606</v>
      </c>
      <c r="D238" s="31">
        <v>890103962</v>
      </c>
      <c r="E238" s="31">
        <v>210608606</v>
      </c>
      <c r="F238" s="61" t="s">
        <v>436</v>
      </c>
      <c r="G238" s="33">
        <v>0</v>
      </c>
      <c r="H238" s="33">
        <v>0</v>
      </c>
      <c r="I238" s="3">
        <v>738049936</v>
      </c>
      <c r="J238" s="3">
        <v>727895600</v>
      </c>
      <c r="K238" s="3">
        <v>0</v>
      </c>
      <c r="L238" s="3"/>
      <c r="M238" s="3"/>
      <c r="N238" s="3"/>
      <c r="O238" s="3"/>
      <c r="P238" s="34">
        <f t="shared" si="10"/>
        <v>1465945536</v>
      </c>
      <c r="Q238" s="165">
        <v>1096920566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61504161</v>
      </c>
      <c r="X238" s="3">
        <v>0</v>
      </c>
      <c r="Y238" s="3">
        <v>0</v>
      </c>
      <c r="Z238" s="3">
        <v>0</v>
      </c>
      <c r="AA238" s="3">
        <v>0</v>
      </c>
      <c r="AB238" s="3"/>
      <c r="AC238" s="36">
        <f t="shared" si="9"/>
        <v>61504161</v>
      </c>
      <c r="AD238" s="37">
        <f t="shared" si="11"/>
        <v>307520809</v>
      </c>
      <c r="AE238" s="144"/>
      <c r="AG238" s="144"/>
      <c r="AI238" s="144"/>
    </row>
    <row r="239" spans="1:35" x14ac:dyDescent="0.25">
      <c r="A239" s="29">
        <v>227</v>
      </c>
      <c r="B239" s="61"/>
      <c r="C239" s="143" t="str">
        <f>VLOOKUP(D239,[8]Hoja1!$A$2:$B$1115,2,0)</f>
        <v>08634</v>
      </c>
      <c r="D239" s="31">
        <v>890115982</v>
      </c>
      <c r="E239" s="31">
        <v>213408634</v>
      </c>
      <c r="F239" s="61" t="s">
        <v>437</v>
      </c>
      <c r="G239" s="33">
        <v>0</v>
      </c>
      <c r="H239" s="33">
        <v>0</v>
      </c>
      <c r="I239" s="3">
        <v>680030680</v>
      </c>
      <c r="J239" s="3">
        <v>480510163</v>
      </c>
      <c r="K239" s="3">
        <v>0</v>
      </c>
      <c r="L239" s="3"/>
      <c r="M239" s="3"/>
      <c r="N239" s="3"/>
      <c r="O239" s="3"/>
      <c r="P239" s="34">
        <f t="shared" si="10"/>
        <v>1160540843</v>
      </c>
      <c r="Q239" s="165">
        <v>820525501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56669223</v>
      </c>
      <c r="X239" s="3">
        <v>0</v>
      </c>
      <c r="Y239" s="3">
        <v>0</v>
      </c>
      <c r="Z239" s="3">
        <v>0</v>
      </c>
      <c r="AA239" s="3">
        <v>0</v>
      </c>
      <c r="AB239" s="3"/>
      <c r="AC239" s="36">
        <f t="shared" si="9"/>
        <v>56669223</v>
      </c>
      <c r="AD239" s="37">
        <f t="shared" si="11"/>
        <v>283346119</v>
      </c>
      <c r="AE239" s="144"/>
      <c r="AG239" s="144"/>
      <c r="AI239" s="144"/>
    </row>
    <row r="240" spans="1:35" x14ac:dyDescent="0.25">
      <c r="A240" s="38">
        <v>228</v>
      </c>
      <c r="B240" s="61"/>
      <c r="C240" s="143" t="str">
        <f>VLOOKUP(D240,[8]Hoja1!$A$2:$B$1115,2,0)</f>
        <v>08638</v>
      </c>
      <c r="D240" s="31">
        <v>800094844</v>
      </c>
      <c r="E240" s="31">
        <v>213808638</v>
      </c>
      <c r="F240" s="61" t="s">
        <v>386</v>
      </c>
      <c r="G240" s="33">
        <v>0</v>
      </c>
      <c r="H240" s="33">
        <v>0</v>
      </c>
      <c r="I240" s="3">
        <v>1865199584</v>
      </c>
      <c r="J240" s="3">
        <v>2163664712</v>
      </c>
      <c r="K240" s="3">
        <v>0</v>
      </c>
      <c r="L240" s="3"/>
      <c r="M240" s="3"/>
      <c r="N240" s="3"/>
      <c r="O240" s="3"/>
      <c r="P240" s="34">
        <f t="shared" si="10"/>
        <v>4028864296</v>
      </c>
      <c r="Q240" s="165">
        <v>3096264506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155433299</v>
      </c>
      <c r="X240" s="3">
        <v>0</v>
      </c>
      <c r="Y240" s="3">
        <v>0</v>
      </c>
      <c r="Z240" s="3">
        <v>0</v>
      </c>
      <c r="AA240" s="3">
        <v>0</v>
      </c>
      <c r="AB240" s="3"/>
      <c r="AC240" s="36">
        <f t="shared" si="9"/>
        <v>155433299</v>
      </c>
      <c r="AD240" s="37">
        <f t="shared" si="11"/>
        <v>777166491</v>
      </c>
      <c r="AE240" s="144"/>
      <c r="AG240" s="144"/>
      <c r="AI240" s="144"/>
    </row>
    <row r="241" spans="1:35" x14ac:dyDescent="0.25">
      <c r="A241" s="29">
        <v>229</v>
      </c>
      <c r="B241" s="61"/>
      <c r="C241" s="143" t="str">
        <f>VLOOKUP(D241,[8]Hoja1!$A$2:$B$1115,2,0)</f>
        <v>08675</v>
      </c>
      <c r="D241" s="31">
        <v>800019254</v>
      </c>
      <c r="E241" s="31">
        <v>217508675</v>
      </c>
      <c r="F241" s="61" t="s">
        <v>438</v>
      </c>
      <c r="G241" s="33">
        <v>0</v>
      </c>
      <c r="H241" s="33">
        <v>0</v>
      </c>
      <c r="I241" s="3">
        <v>382580228</v>
      </c>
      <c r="J241" s="3">
        <v>357606030</v>
      </c>
      <c r="K241" s="3">
        <v>0</v>
      </c>
      <c r="L241" s="3"/>
      <c r="M241" s="3"/>
      <c r="N241" s="3"/>
      <c r="O241" s="3"/>
      <c r="P241" s="34">
        <f t="shared" si="10"/>
        <v>740186258</v>
      </c>
      <c r="Q241" s="165">
        <v>548896146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31881686</v>
      </c>
      <c r="X241" s="3">
        <v>0</v>
      </c>
      <c r="Y241" s="3">
        <v>0</v>
      </c>
      <c r="Z241" s="3">
        <v>0</v>
      </c>
      <c r="AA241" s="3">
        <v>0</v>
      </c>
      <c r="AB241" s="3"/>
      <c r="AC241" s="36">
        <f t="shared" si="9"/>
        <v>31881686</v>
      </c>
      <c r="AD241" s="37">
        <f t="shared" si="11"/>
        <v>159408426</v>
      </c>
      <c r="AE241" s="144"/>
      <c r="AG241" s="144"/>
      <c r="AI241" s="144"/>
    </row>
    <row r="242" spans="1:35" x14ac:dyDescent="0.25">
      <c r="A242" s="38">
        <v>230</v>
      </c>
      <c r="B242" s="61"/>
      <c r="C242" s="143" t="str">
        <f>VLOOKUP(D242,[8]Hoja1!$A$2:$B$1115,2,0)</f>
        <v>08685</v>
      </c>
      <c r="D242" s="31">
        <v>800116284</v>
      </c>
      <c r="E242" s="31">
        <v>218508685</v>
      </c>
      <c r="F242" s="61" t="s">
        <v>439</v>
      </c>
      <c r="G242" s="33">
        <v>0</v>
      </c>
      <c r="H242" s="33">
        <v>0</v>
      </c>
      <c r="I242" s="3">
        <v>382528440</v>
      </c>
      <c r="J242" s="3">
        <v>456649922</v>
      </c>
      <c r="K242" s="3">
        <v>0</v>
      </c>
      <c r="L242" s="3"/>
      <c r="M242" s="3"/>
      <c r="N242" s="3"/>
      <c r="O242" s="3"/>
      <c r="P242" s="34">
        <f t="shared" si="10"/>
        <v>839178362</v>
      </c>
      <c r="Q242" s="165">
        <v>647914142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31877370</v>
      </c>
      <c r="X242" s="3">
        <v>0</v>
      </c>
      <c r="Y242" s="3">
        <v>0</v>
      </c>
      <c r="Z242" s="3">
        <v>0</v>
      </c>
      <c r="AA242" s="3">
        <v>0</v>
      </c>
      <c r="AB242" s="3"/>
      <c r="AC242" s="36">
        <f t="shared" si="9"/>
        <v>31877370</v>
      </c>
      <c r="AD242" s="37">
        <f t="shared" si="11"/>
        <v>159386850</v>
      </c>
      <c r="AE242" s="144"/>
      <c r="AG242" s="144"/>
      <c r="AI242" s="144"/>
    </row>
    <row r="243" spans="1:35" x14ac:dyDescent="0.25">
      <c r="A243" s="29">
        <v>231</v>
      </c>
      <c r="B243" s="61"/>
      <c r="C243" s="143" t="str">
        <f>VLOOKUP(D243,[8]Hoja1!$A$2:$B$1115,2,0)</f>
        <v>08770</v>
      </c>
      <c r="D243" s="31">
        <v>890116159</v>
      </c>
      <c r="E243" s="31">
        <v>217008770</v>
      </c>
      <c r="F243" s="61" t="s">
        <v>440</v>
      </c>
      <c r="G243" s="33">
        <v>0</v>
      </c>
      <c r="H243" s="33">
        <v>0</v>
      </c>
      <c r="I243" s="3">
        <v>227743140</v>
      </c>
      <c r="J243" s="3">
        <v>275605809</v>
      </c>
      <c r="K243" s="3">
        <v>0</v>
      </c>
      <c r="L243" s="3"/>
      <c r="M243" s="3"/>
      <c r="N243" s="3"/>
      <c r="O243" s="3"/>
      <c r="P243" s="34">
        <f t="shared" si="10"/>
        <v>503348949</v>
      </c>
      <c r="Q243" s="165">
        <v>389477379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18978595</v>
      </c>
      <c r="X243" s="3">
        <v>0</v>
      </c>
      <c r="Y243" s="3">
        <v>0</v>
      </c>
      <c r="Z243" s="3">
        <v>0</v>
      </c>
      <c r="AA243" s="3">
        <v>0</v>
      </c>
      <c r="AB243" s="3"/>
      <c r="AC243" s="36">
        <f t="shared" si="9"/>
        <v>18978595</v>
      </c>
      <c r="AD243" s="37">
        <f t="shared" si="11"/>
        <v>94892975</v>
      </c>
      <c r="AE243" s="144"/>
      <c r="AG243" s="144"/>
      <c r="AI243" s="144"/>
    </row>
    <row r="244" spans="1:35" x14ac:dyDescent="0.25">
      <c r="A244" s="38">
        <v>232</v>
      </c>
      <c r="B244" s="61"/>
      <c r="C244" s="143" t="str">
        <f>VLOOKUP(D244,[8]Hoja1!$A$2:$B$1115,2,0)</f>
        <v>08832</v>
      </c>
      <c r="D244" s="31">
        <v>800053552</v>
      </c>
      <c r="E244" s="31">
        <v>213208832</v>
      </c>
      <c r="F244" s="61" t="s">
        <v>441</v>
      </c>
      <c r="G244" s="33">
        <v>0</v>
      </c>
      <c r="H244" s="33">
        <v>0</v>
      </c>
      <c r="I244" s="3">
        <v>228134560</v>
      </c>
      <c r="J244" s="3">
        <v>266157076</v>
      </c>
      <c r="K244" s="3">
        <v>0</v>
      </c>
      <c r="L244" s="3"/>
      <c r="M244" s="3"/>
      <c r="N244" s="3"/>
      <c r="O244" s="3"/>
      <c r="P244" s="34">
        <f t="shared" si="10"/>
        <v>494291636</v>
      </c>
      <c r="Q244" s="165">
        <v>380224354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19011213</v>
      </c>
      <c r="X244" s="3">
        <v>0</v>
      </c>
      <c r="Y244" s="3">
        <v>0</v>
      </c>
      <c r="Z244" s="3">
        <v>0</v>
      </c>
      <c r="AA244" s="3">
        <v>0</v>
      </c>
      <c r="AB244" s="3"/>
      <c r="AC244" s="36">
        <f t="shared" si="9"/>
        <v>19011213</v>
      </c>
      <c r="AD244" s="37">
        <f t="shared" si="11"/>
        <v>95056069</v>
      </c>
      <c r="AE244" s="144"/>
      <c r="AG244" s="144"/>
      <c r="AI244" s="144"/>
    </row>
    <row r="245" spans="1:35" x14ac:dyDescent="0.25">
      <c r="A245" s="29">
        <v>233</v>
      </c>
      <c r="B245" s="61"/>
      <c r="C245" s="143" t="str">
        <f>VLOOKUP(D245,[8]Hoja1!$A$2:$B$1115,2,0)</f>
        <v>08849</v>
      </c>
      <c r="D245" s="31">
        <v>800094378</v>
      </c>
      <c r="E245" s="31">
        <v>214908849</v>
      </c>
      <c r="F245" s="61" t="s">
        <v>442</v>
      </c>
      <c r="G245" s="33">
        <v>0</v>
      </c>
      <c r="H245" s="33">
        <v>0</v>
      </c>
      <c r="I245" s="3">
        <v>142552948</v>
      </c>
      <c r="J245" s="3">
        <v>141443247</v>
      </c>
      <c r="K245" s="3">
        <v>0</v>
      </c>
      <c r="L245" s="3"/>
      <c r="M245" s="3"/>
      <c r="N245" s="3"/>
      <c r="O245" s="3"/>
      <c r="P245" s="34">
        <f t="shared" si="10"/>
        <v>283996195</v>
      </c>
      <c r="Q245" s="165">
        <v>212719719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11879412</v>
      </c>
      <c r="X245" s="3">
        <v>0</v>
      </c>
      <c r="Y245" s="3">
        <v>0</v>
      </c>
      <c r="Z245" s="3">
        <v>0</v>
      </c>
      <c r="AA245" s="3">
        <v>0</v>
      </c>
      <c r="AB245" s="3"/>
      <c r="AC245" s="36">
        <f t="shared" si="9"/>
        <v>11879412</v>
      </c>
      <c r="AD245" s="37">
        <f t="shared" si="11"/>
        <v>59397064</v>
      </c>
      <c r="AE245" s="144"/>
      <c r="AG245" s="144"/>
      <c r="AI245" s="144"/>
    </row>
    <row r="246" spans="1:35" x14ac:dyDescent="0.25">
      <c r="A246" s="38">
        <v>234</v>
      </c>
      <c r="B246" s="61"/>
      <c r="C246" s="143" t="str">
        <f>VLOOKUP(D246,[8]Hoja1!$A$2:$B$1115,2,0)</f>
        <v>13006</v>
      </c>
      <c r="D246" s="31">
        <v>800037371</v>
      </c>
      <c r="E246" s="31">
        <v>210613006</v>
      </c>
      <c r="F246" s="61" t="s">
        <v>443</v>
      </c>
      <c r="G246" s="33">
        <v>0</v>
      </c>
      <c r="H246" s="33">
        <v>0</v>
      </c>
      <c r="I246" s="3">
        <v>1182038992</v>
      </c>
      <c r="J246" s="3">
        <v>976080013</v>
      </c>
      <c r="K246" s="3">
        <v>0</v>
      </c>
      <c r="L246" s="3"/>
      <c r="M246" s="3"/>
      <c r="N246" s="3"/>
      <c r="O246" s="3"/>
      <c r="P246" s="34">
        <f t="shared" si="10"/>
        <v>2158119005</v>
      </c>
      <c r="Q246" s="165">
        <v>1567099507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98503249</v>
      </c>
      <c r="X246" s="3">
        <v>0</v>
      </c>
      <c r="Y246" s="3">
        <v>0</v>
      </c>
      <c r="Z246" s="3">
        <v>0</v>
      </c>
      <c r="AA246" s="3">
        <v>0</v>
      </c>
      <c r="AB246" s="3"/>
      <c r="AC246" s="36">
        <f t="shared" si="9"/>
        <v>98503249</v>
      </c>
      <c r="AD246" s="37">
        <f t="shared" si="11"/>
        <v>492516249</v>
      </c>
      <c r="AE246" s="144"/>
      <c r="AG246" s="144"/>
      <c r="AI246" s="144"/>
    </row>
    <row r="247" spans="1:35" x14ac:dyDescent="0.25">
      <c r="A247" s="29">
        <v>235</v>
      </c>
      <c r="B247" s="61"/>
      <c r="C247" s="143" t="str">
        <f>VLOOKUP(D247,[8]Hoja1!$A$2:$B$1115,2,0)</f>
        <v>13030</v>
      </c>
      <c r="D247" s="31">
        <v>800254879</v>
      </c>
      <c r="E247" s="31">
        <v>213013030</v>
      </c>
      <c r="F247" s="61" t="s">
        <v>444</v>
      </c>
      <c r="G247" s="33">
        <v>0</v>
      </c>
      <c r="H247" s="33">
        <v>0</v>
      </c>
      <c r="I247" s="3">
        <v>515478600</v>
      </c>
      <c r="J247" s="3">
        <v>363209084</v>
      </c>
      <c r="K247" s="3">
        <v>0</v>
      </c>
      <c r="L247" s="3"/>
      <c r="M247" s="3"/>
      <c r="N247" s="3"/>
      <c r="O247" s="3"/>
      <c r="P247" s="34">
        <f t="shared" si="10"/>
        <v>878687684</v>
      </c>
      <c r="Q247" s="165">
        <v>620948384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42956550</v>
      </c>
      <c r="X247" s="3">
        <v>0</v>
      </c>
      <c r="Y247" s="3">
        <v>0</v>
      </c>
      <c r="Z247" s="3">
        <v>0</v>
      </c>
      <c r="AA247" s="3">
        <v>0</v>
      </c>
      <c r="AB247" s="3"/>
      <c r="AC247" s="36">
        <f t="shared" si="9"/>
        <v>42956550</v>
      </c>
      <c r="AD247" s="37">
        <f t="shared" si="11"/>
        <v>214782750</v>
      </c>
      <c r="AE247" s="144"/>
      <c r="AG247" s="144"/>
      <c r="AI247" s="144"/>
    </row>
    <row r="248" spans="1:35" x14ac:dyDescent="0.25">
      <c r="A248" s="38">
        <v>236</v>
      </c>
      <c r="B248" s="61"/>
      <c r="C248" s="143" t="str">
        <f>VLOOKUP(D248,[8]Hoja1!$A$2:$B$1115,2,0)</f>
        <v>13042</v>
      </c>
      <c r="D248" s="31">
        <v>806001937</v>
      </c>
      <c r="E248" s="31">
        <v>214213042</v>
      </c>
      <c r="F248" s="61" t="s">
        <v>445</v>
      </c>
      <c r="G248" s="33">
        <v>0</v>
      </c>
      <c r="H248" s="33">
        <v>0</v>
      </c>
      <c r="I248" s="3">
        <v>315299152</v>
      </c>
      <c r="J248" s="3">
        <v>247142921</v>
      </c>
      <c r="K248" s="3">
        <v>0</v>
      </c>
      <c r="L248" s="3"/>
      <c r="M248" s="3"/>
      <c r="N248" s="3"/>
      <c r="O248" s="3"/>
      <c r="P248" s="34">
        <f t="shared" si="10"/>
        <v>562442073</v>
      </c>
      <c r="Q248" s="165">
        <v>404792495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26274929</v>
      </c>
      <c r="X248" s="3">
        <v>0</v>
      </c>
      <c r="Y248" s="3">
        <v>0</v>
      </c>
      <c r="Z248" s="3">
        <v>0</v>
      </c>
      <c r="AA248" s="3">
        <v>0</v>
      </c>
      <c r="AB248" s="3"/>
      <c r="AC248" s="36">
        <f t="shared" si="9"/>
        <v>26274929</v>
      </c>
      <c r="AD248" s="37">
        <f t="shared" si="11"/>
        <v>131374649</v>
      </c>
      <c r="AE248" s="144"/>
      <c r="AG248" s="144"/>
      <c r="AI248" s="144"/>
    </row>
    <row r="249" spans="1:35" x14ac:dyDescent="0.25">
      <c r="A249" s="29">
        <v>237</v>
      </c>
      <c r="B249" s="61"/>
      <c r="C249" s="143" t="str">
        <f>VLOOKUP(D249,[8]Hoja1!$A$2:$B$1115,2,0)</f>
        <v>13052</v>
      </c>
      <c r="D249" s="31">
        <v>890480254</v>
      </c>
      <c r="E249" s="31">
        <v>215213052</v>
      </c>
      <c r="F249" s="61" t="s">
        <v>446</v>
      </c>
      <c r="G249" s="33">
        <v>0</v>
      </c>
      <c r="H249" s="33">
        <v>0</v>
      </c>
      <c r="I249" s="3">
        <v>1585528544</v>
      </c>
      <c r="J249" s="3">
        <v>1571352743</v>
      </c>
      <c r="K249" s="3">
        <v>0</v>
      </c>
      <c r="L249" s="3"/>
      <c r="M249" s="3"/>
      <c r="N249" s="3"/>
      <c r="O249" s="3"/>
      <c r="P249" s="34">
        <f t="shared" si="10"/>
        <v>3156881287</v>
      </c>
      <c r="Q249" s="165">
        <v>2364117017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132127379</v>
      </c>
      <c r="X249" s="3">
        <v>0</v>
      </c>
      <c r="Y249" s="3">
        <v>0</v>
      </c>
      <c r="Z249" s="3">
        <v>0</v>
      </c>
      <c r="AA249" s="3">
        <v>0</v>
      </c>
      <c r="AB249" s="3"/>
      <c r="AC249" s="36">
        <f t="shared" si="9"/>
        <v>132127379</v>
      </c>
      <c r="AD249" s="37">
        <f t="shared" si="11"/>
        <v>660636891</v>
      </c>
      <c r="AE249" s="144"/>
      <c r="AG249" s="144"/>
      <c r="AI249" s="144"/>
    </row>
    <row r="250" spans="1:35" x14ac:dyDescent="0.25">
      <c r="A250" s="38">
        <v>238</v>
      </c>
      <c r="B250" s="61"/>
      <c r="C250" s="143" t="str">
        <f>VLOOKUP(D250,[8]Hoja1!$A$2:$B$1115,2,0)</f>
        <v>13062</v>
      </c>
      <c r="D250" s="31">
        <v>806004900</v>
      </c>
      <c r="E250" s="31">
        <v>216213062</v>
      </c>
      <c r="F250" s="61" t="s">
        <v>447</v>
      </c>
      <c r="G250" s="33">
        <v>0</v>
      </c>
      <c r="H250" s="33">
        <v>0</v>
      </c>
      <c r="I250" s="3">
        <v>334784100</v>
      </c>
      <c r="J250" s="3">
        <v>235268488</v>
      </c>
      <c r="K250" s="3">
        <v>0</v>
      </c>
      <c r="L250" s="3"/>
      <c r="M250" s="3"/>
      <c r="N250" s="3"/>
      <c r="O250" s="3"/>
      <c r="P250" s="34">
        <f t="shared" si="10"/>
        <v>570052588</v>
      </c>
      <c r="Q250" s="165">
        <v>402660538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27898675</v>
      </c>
      <c r="X250" s="3">
        <v>0</v>
      </c>
      <c r="Y250" s="3">
        <v>0</v>
      </c>
      <c r="Z250" s="3">
        <v>0</v>
      </c>
      <c r="AA250" s="3">
        <v>0</v>
      </c>
      <c r="AB250" s="3"/>
      <c r="AC250" s="36">
        <f t="shared" si="9"/>
        <v>27898675</v>
      </c>
      <c r="AD250" s="37">
        <f t="shared" si="11"/>
        <v>139493375</v>
      </c>
      <c r="AE250" s="144"/>
      <c r="AG250" s="144"/>
      <c r="AI250" s="144"/>
    </row>
    <row r="251" spans="1:35" x14ac:dyDescent="0.25">
      <c r="A251" s="29">
        <v>239</v>
      </c>
      <c r="B251" s="61"/>
      <c r="C251" s="143" t="str">
        <f>VLOOKUP(D251,[8]Hoja1!$A$2:$B$1115,2,0)</f>
        <v>13074</v>
      </c>
      <c r="D251" s="31">
        <v>800015991</v>
      </c>
      <c r="E251" s="31">
        <v>217413074</v>
      </c>
      <c r="F251" s="61" t="s">
        <v>448</v>
      </c>
      <c r="G251" s="33">
        <v>0</v>
      </c>
      <c r="H251" s="33">
        <v>0</v>
      </c>
      <c r="I251" s="3">
        <v>832115200</v>
      </c>
      <c r="J251" s="3">
        <v>684218261</v>
      </c>
      <c r="K251" s="3">
        <v>0</v>
      </c>
      <c r="L251" s="3"/>
      <c r="M251" s="3"/>
      <c r="N251" s="3"/>
      <c r="O251" s="3"/>
      <c r="P251" s="34">
        <f t="shared" si="10"/>
        <v>1516333461</v>
      </c>
      <c r="Q251" s="165">
        <v>1100275859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69342933</v>
      </c>
      <c r="X251" s="3">
        <v>0</v>
      </c>
      <c r="Y251" s="3">
        <v>0</v>
      </c>
      <c r="Z251" s="3">
        <v>0</v>
      </c>
      <c r="AA251" s="3">
        <v>0</v>
      </c>
      <c r="AB251" s="3"/>
      <c r="AC251" s="36">
        <f t="shared" si="9"/>
        <v>69342933</v>
      </c>
      <c r="AD251" s="37">
        <f t="shared" si="11"/>
        <v>346714669</v>
      </c>
      <c r="AE251" s="144"/>
      <c r="AG251" s="144"/>
      <c r="AI251" s="144"/>
    </row>
    <row r="252" spans="1:35" x14ac:dyDescent="0.25">
      <c r="A252" s="38">
        <v>240</v>
      </c>
      <c r="B252" s="61"/>
      <c r="C252" s="143" t="str">
        <f>VLOOKUP(D252,[8]Hoja1!$A$2:$B$1115,2,0)</f>
        <v>13140</v>
      </c>
      <c r="D252" s="31">
        <v>890481362</v>
      </c>
      <c r="E252" s="31">
        <v>214013140</v>
      </c>
      <c r="F252" s="61" t="s">
        <v>449</v>
      </c>
      <c r="G252" s="33">
        <v>0</v>
      </c>
      <c r="H252" s="33">
        <v>0</v>
      </c>
      <c r="I252" s="3">
        <v>948815648</v>
      </c>
      <c r="J252" s="3">
        <v>723958920</v>
      </c>
      <c r="K252" s="3">
        <v>0</v>
      </c>
      <c r="L252" s="3"/>
      <c r="M252" s="3"/>
      <c r="N252" s="3"/>
      <c r="O252" s="3"/>
      <c r="P252" s="34">
        <f t="shared" si="10"/>
        <v>1672774568</v>
      </c>
      <c r="Q252" s="165">
        <v>1198366746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79067971</v>
      </c>
      <c r="X252" s="3">
        <v>0</v>
      </c>
      <c r="Y252" s="3">
        <v>0</v>
      </c>
      <c r="Z252" s="3">
        <v>0</v>
      </c>
      <c r="AA252" s="3">
        <v>0</v>
      </c>
      <c r="AB252" s="3"/>
      <c r="AC252" s="36">
        <f t="shared" si="9"/>
        <v>79067971</v>
      </c>
      <c r="AD252" s="37">
        <f t="shared" si="11"/>
        <v>395339851</v>
      </c>
      <c r="AE252" s="144"/>
      <c r="AG252" s="144"/>
      <c r="AI252" s="144"/>
    </row>
    <row r="253" spans="1:35" x14ac:dyDescent="0.25">
      <c r="A253" s="29">
        <v>241</v>
      </c>
      <c r="B253" s="61"/>
      <c r="C253" s="143" t="str">
        <f>VLOOKUP(D253,[8]Hoja1!$A$2:$B$1115,2,0)</f>
        <v>13160</v>
      </c>
      <c r="D253" s="31">
        <v>800253526</v>
      </c>
      <c r="E253" s="31">
        <v>216013160</v>
      </c>
      <c r="F253" s="61" t="s">
        <v>450</v>
      </c>
      <c r="G253" s="33">
        <v>0</v>
      </c>
      <c r="H253" s="33">
        <v>0</v>
      </c>
      <c r="I253" s="3">
        <v>320880176</v>
      </c>
      <c r="J253" s="3">
        <v>289317492</v>
      </c>
      <c r="K253" s="3">
        <v>0</v>
      </c>
      <c r="L253" s="3"/>
      <c r="M253" s="3"/>
      <c r="N253" s="3"/>
      <c r="O253" s="3"/>
      <c r="P253" s="34">
        <f t="shared" si="10"/>
        <v>610197668</v>
      </c>
      <c r="Q253" s="165">
        <v>449757582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26740015</v>
      </c>
      <c r="X253" s="3">
        <v>0</v>
      </c>
      <c r="Y253" s="3">
        <v>0</v>
      </c>
      <c r="Z253" s="3">
        <v>0</v>
      </c>
      <c r="AA253" s="3">
        <v>0</v>
      </c>
      <c r="AB253" s="3"/>
      <c r="AC253" s="36">
        <f t="shared" si="9"/>
        <v>26740015</v>
      </c>
      <c r="AD253" s="37">
        <f t="shared" si="11"/>
        <v>133700071</v>
      </c>
      <c r="AE253" s="144"/>
      <c r="AG253" s="144"/>
      <c r="AI253" s="144"/>
    </row>
    <row r="254" spans="1:35" x14ac:dyDescent="0.25">
      <c r="A254" s="38">
        <v>242</v>
      </c>
      <c r="B254" s="61"/>
      <c r="C254" s="143" t="str">
        <f>VLOOKUP(D254,[8]Hoja1!$A$2:$B$1115,2,0)</f>
        <v>13188</v>
      </c>
      <c r="D254" s="31">
        <v>800254481</v>
      </c>
      <c r="E254" s="31">
        <v>218813188</v>
      </c>
      <c r="F254" s="61" t="s">
        <v>451</v>
      </c>
      <c r="G254" s="33">
        <v>0</v>
      </c>
      <c r="H254" s="33">
        <v>0</v>
      </c>
      <c r="I254" s="3">
        <v>443721736</v>
      </c>
      <c r="J254" s="3">
        <v>372931657</v>
      </c>
      <c r="K254" s="3">
        <v>0</v>
      </c>
      <c r="L254" s="3"/>
      <c r="M254" s="3"/>
      <c r="N254" s="3"/>
      <c r="O254" s="3"/>
      <c r="P254" s="34">
        <f t="shared" si="10"/>
        <v>816653393</v>
      </c>
      <c r="Q254" s="165">
        <v>594792523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36976811</v>
      </c>
      <c r="X254" s="3">
        <v>0</v>
      </c>
      <c r="Y254" s="3">
        <v>0</v>
      </c>
      <c r="Z254" s="3">
        <v>0</v>
      </c>
      <c r="AA254" s="3">
        <v>0</v>
      </c>
      <c r="AB254" s="3"/>
      <c r="AC254" s="36">
        <f t="shared" si="9"/>
        <v>36976811</v>
      </c>
      <c r="AD254" s="37">
        <f t="shared" si="11"/>
        <v>184884059</v>
      </c>
      <c r="AE254" s="144"/>
      <c r="AG254" s="144"/>
      <c r="AI254" s="144"/>
    </row>
    <row r="255" spans="1:35" x14ac:dyDescent="0.25">
      <c r="A255" s="29">
        <v>243</v>
      </c>
      <c r="B255" s="61"/>
      <c r="C255" s="143" t="str">
        <f>VLOOKUP(D255,[8]Hoja1!$A$2:$B$1115,2,0)</f>
        <v>13212</v>
      </c>
      <c r="D255" s="31">
        <v>800038613</v>
      </c>
      <c r="E255" s="31">
        <v>211213212</v>
      </c>
      <c r="F255" s="61" t="s">
        <v>452</v>
      </c>
      <c r="G255" s="33">
        <v>0</v>
      </c>
      <c r="H255" s="33">
        <v>0</v>
      </c>
      <c r="I255" s="3">
        <v>448645952</v>
      </c>
      <c r="J255" s="3">
        <v>485209425</v>
      </c>
      <c r="K255" s="3">
        <v>0</v>
      </c>
      <c r="L255" s="3"/>
      <c r="M255" s="3"/>
      <c r="N255" s="3"/>
      <c r="O255" s="3"/>
      <c r="P255" s="34">
        <f t="shared" si="10"/>
        <v>933855377</v>
      </c>
      <c r="Q255" s="165">
        <v>709532403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37387163</v>
      </c>
      <c r="X255" s="3">
        <v>0</v>
      </c>
      <c r="Y255" s="3">
        <v>0</v>
      </c>
      <c r="Z255" s="3">
        <v>0</v>
      </c>
      <c r="AA255" s="3">
        <v>0</v>
      </c>
      <c r="AB255" s="3"/>
      <c r="AC255" s="36">
        <f t="shared" si="9"/>
        <v>37387163</v>
      </c>
      <c r="AD255" s="37">
        <f t="shared" si="11"/>
        <v>186935811</v>
      </c>
      <c r="AE255" s="144"/>
      <c r="AG255" s="144"/>
      <c r="AI255" s="144"/>
    </row>
    <row r="256" spans="1:35" x14ac:dyDescent="0.25">
      <c r="A256" s="38">
        <v>244</v>
      </c>
      <c r="B256" s="61"/>
      <c r="C256" s="143" t="str">
        <f>VLOOKUP(D256,[8]Hoja1!$A$2:$B$1115,2,0)</f>
        <v>13222</v>
      </c>
      <c r="D256" s="31">
        <v>806000701</v>
      </c>
      <c r="E256" s="31">
        <v>212213222</v>
      </c>
      <c r="F256" s="61" t="s">
        <v>453</v>
      </c>
      <c r="G256" s="33">
        <v>0</v>
      </c>
      <c r="H256" s="33">
        <v>0</v>
      </c>
      <c r="I256" s="3">
        <v>930788256</v>
      </c>
      <c r="J256" s="3">
        <v>525448797</v>
      </c>
      <c r="K256" s="3">
        <v>0</v>
      </c>
      <c r="L256" s="3"/>
      <c r="M256" s="3"/>
      <c r="N256" s="3"/>
      <c r="O256" s="3"/>
      <c r="P256" s="34">
        <f t="shared" si="10"/>
        <v>1456237053</v>
      </c>
      <c r="Q256" s="165">
        <v>990842925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77565688</v>
      </c>
      <c r="X256" s="3">
        <v>0</v>
      </c>
      <c r="Y256" s="3">
        <v>0</v>
      </c>
      <c r="Z256" s="3">
        <v>0</v>
      </c>
      <c r="AA256" s="3">
        <v>0</v>
      </c>
      <c r="AB256" s="3"/>
      <c r="AC256" s="36">
        <f t="shared" si="9"/>
        <v>77565688</v>
      </c>
      <c r="AD256" s="37">
        <f t="shared" si="11"/>
        <v>387828440</v>
      </c>
      <c r="AE256" s="144"/>
      <c r="AG256" s="144"/>
      <c r="AI256" s="144"/>
    </row>
    <row r="257" spans="1:35" x14ac:dyDescent="0.25">
      <c r="A257" s="29">
        <v>245</v>
      </c>
      <c r="B257" s="61"/>
      <c r="C257" s="143" t="str">
        <f>VLOOKUP(D257,[8]Hoja1!$A$2:$B$1115,2,0)</f>
        <v>13244</v>
      </c>
      <c r="D257" s="31">
        <v>890480022</v>
      </c>
      <c r="E257" s="31">
        <v>214413244</v>
      </c>
      <c r="F257" s="61" t="s">
        <v>454</v>
      </c>
      <c r="G257" s="33">
        <v>0</v>
      </c>
      <c r="H257" s="33">
        <v>0</v>
      </c>
      <c r="I257" s="3">
        <v>2752609312</v>
      </c>
      <c r="J257" s="3">
        <v>1952359450</v>
      </c>
      <c r="K257" s="3">
        <v>0</v>
      </c>
      <c r="L257" s="3"/>
      <c r="M257" s="3"/>
      <c r="N257" s="3"/>
      <c r="O257" s="3"/>
      <c r="P257" s="34">
        <f t="shared" si="10"/>
        <v>4704968762</v>
      </c>
      <c r="Q257" s="165">
        <v>3328664104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229384109</v>
      </c>
      <c r="X257" s="3">
        <v>0</v>
      </c>
      <c r="Y257" s="3">
        <v>0</v>
      </c>
      <c r="Z257" s="3">
        <v>0</v>
      </c>
      <c r="AA257" s="3">
        <v>0</v>
      </c>
      <c r="AB257" s="3"/>
      <c r="AC257" s="36">
        <f t="shared" si="9"/>
        <v>229384109</v>
      </c>
      <c r="AD257" s="37">
        <f t="shared" si="11"/>
        <v>1146920549</v>
      </c>
      <c r="AE257" s="144"/>
      <c r="AG257" s="144"/>
      <c r="AI257" s="144"/>
    </row>
    <row r="258" spans="1:35" x14ac:dyDescent="0.25">
      <c r="A258" s="38">
        <v>246</v>
      </c>
      <c r="B258" s="61"/>
      <c r="C258" s="143" t="str">
        <f>VLOOKUP(D258,[8]Hoja1!$A$2:$B$1115,2,0)</f>
        <v>13248</v>
      </c>
      <c r="D258" s="31">
        <v>890481295</v>
      </c>
      <c r="E258" s="31">
        <v>214813248</v>
      </c>
      <c r="F258" s="61" t="s">
        <v>455</v>
      </c>
      <c r="G258" s="33">
        <v>0</v>
      </c>
      <c r="H258" s="33">
        <v>0</v>
      </c>
      <c r="I258" s="3">
        <v>175988814</v>
      </c>
      <c r="J258" s="3">
        <v>177130204</v>
      </c>
      <c r="K258" s="3">
        <v>0</v>
      </c>
      <c r="L258" s="3"/>
      <c r="M258" s="3"/>
      <c r="N258" s="3"/>
      <c r="O258" s="3"/>
      <c r="P258" s="34">
        <f t="shared" si="10"/>
        <v>353119018</v>
      </c>
      <c r="Q258" s="165">
        <v>265124614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14665735</v>
      </c>
      <c r="X258" s="3">
        <v>0</v>
      </c>
      <c r="Y258" s="3">
        <v>0</v>
      </c>
      <c r="Z258" s="3">
        <v>0</v>
      </c>
      <c r="AA258" s="3">
        <v>0</v>
      </c>
      <c r="AB258" s="3"/>
      <c r="AC258" s="36">
        <f t="shared" si="9"/>
        <v>14665735</v>
      </c>
      <c r="AD258" s="37">
        <f t="shared" si="11"/>
        <v>73328669</v>
      </c>
      <c r="AE258" s="144"/>
      <c r="AG258" s="144"/>
      <c r="AI258" s="144"/>
    </row>
    <row r="259" spans="1:35" x14ac:dyDescent="0.25">
      <c r="A259" s="29">
        <v>247</v>
      </c>
      <c r="B259" s="61"/>
      <c r="C259" s="143" t="str">
        <f>VLOOKUP(D259,[8]Hoja1!$A$2:$B$1115,2,0)</f>
        <v>13268</v>
      </c>
      <c r="D259" s="31">
        <v>806001439</v>
      </c>
      <c r="E259" s="31">
        <v>216813268</v>
      </c>
      <c r="F259" s="61" t="s">
        <v>456</v>
      </c>
      <c r="G259" s="33">
        <v>0</v>
      </c>
      <c r="H259" s="33">
        <v>0</v>
      </c>
      <c r="I259" s="3">
        <v>303836584</v>
      </c>
      <c r="J259" s="3">
        <v>248255116</v>
      </c>
      <c r="K259" s="3">
        <v>0</v>
      </c>
      <c r="L259" s="3"/>
      <c r="M259" s="3"/>
      <c r="N259" s="3"/>
      <c r="O259" s="3"/>
      <c r="P259" s="34">
        <f t="shared" si="10"/>
        <v>552091700</v>
      </c>
      <c r="Q259" s="165">
        <v>400173406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25319715</v>
      </c>
      <c r="X259" s="3">
        <v>0</v>
      </c>
      <c r="Y259" s="3">
        <v>0</v>
      </c>
      <c r="Z259" s="3">
        <v>0</v>
      </c>
      <c r="AA259" s="3">
        <v>0</v>
      </c>
      <c r="AB259" s="3"/>
      <c r="AC259" s="36">
        <f t="shared" si="9"/>
        <v>25319715</v>
      </c>
      <c r="AD259" s="37">
        <f t="shared" si="11"/>
        <v>126598579</v>
      </c>
      <c r="AE259" s="144"/>
      <c r="AG259" s="144"/>
      <c r="AI259" s="144"/>
    </row>
    <row r="260" spans="1:35" x14ac:dyDescent="0.25">
      <c r="A260" s="38">
        <v>248</v>
      </c>
      <c r="B260" s="61"/>
      <c r="C260" s="143" t="str">
        <f>VLOOKUP(D260,[8]Hoja1!$A$2:$B$1115,2,0)</f>
        <v>13300</v>
      </c>
      <c r="D260" s="31">
        <v>800255214</v>
      </c>
      <c r="E260" s="31">
        <v>210013300</v>
      </c>
      <c r="F260" s="61" t="s">
        <v>457</v>
      </c>
      <c r="G260" s="33">
        <v>0</v>
      </c>
      <c r="H260" s="33">
        <v>0</v>
      </c>
      <c r="I260" s="3">
        <v>679645592</v>
      </c>
      <c r="J260" s="3">
        <v>510799734</v>
      </c>
      <c r="K260" s="3">
        <v>0</v>
      </c>
      <c r="L260" s="3"/>
      <c r="M260" s="3"/>
      <c r="N260" s="3"/>
      <c r="O260" s="3"/>
      <c r="P260" s="34">
        <f t="shared" si="10"/>
        <v>1190445326</v>
      </c>
      <c r="Q260" s="165">
        <v>850622532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56637133</v>
      </c>
      <c r="X260" s="3">
        <v>0</v>
      </c>
      <c r="Y260" s="3">
        <v>0</v>
      </c>
      <c r="Z260" s="3">
        <v>0</v>
      </c>
      <c r="AA260" s="3">
        <v>0</v>
      </c>
      <c r="AB260" s="3"/>
      <c r="AC260" s="36">
        <f t="shared" si="9"/>
        <v>56637133</v>
      </c>
      <c r="AD260" s="37">
        <f t="shared" si="11"/>
        <v>283185661</v>
      </c>
      <c r="AE260" s="144"/>
      <c r="AG260" s="144"/>
      <c r="AI260" s="144"/>
    </row>
    <row r="261" spans="1:35" x14ac:dyDescent="0.25">
      <c r="A261" s="29">
        <v>249</v>
      </c>
      <c r="B261" s="61"/>
      <c r="C261" s="143" t="str">
        <f>VLOOKUP(D261,[8]Hoja1!$A$2:$B$1115,2,0)</f>
        <v>13433</v>
      </c>
      <c r="D261" s="31">
        <v>800095514</v>
      </c>
      <c r="E261" s="31">
        <v>213313433</v>
      </c>
      <c r="F261" s="61" t="s">
        <v>458</v>
      </c>
      <c r="G261" s="33">
        <v>0</v>
      </c>
      <c r="H261" s="33">
        <v>0</v>
      </c>
      <c r="I261" s="3">
        <v>716978080</v>
      </c>
      <c r="J261" s="3">
        <v>740970324</v>
      </c>
      <c r="K261" s="3">
        <v>0</v>
      </c>
      <c r="L261" s="3"/>
      <c r="M261" s="3"/>
      <c r="N261" s="3"/>
      <c r="O261" s="3"/>
      <c r="P261" s="34">
        <f t="shared" si="10"/>
        <v>1457948404</v>
      </c>
      <c r="Q261" s="165">
        <v>1099459362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59748173</v>
      </c>
      <c r="X261" s="3">
        <v>0</v>
      </c>
      <c r="Y261" s="3">
        <v>0</v>
      </c>
      <c r="Z261" s="3">
        <v>0</v>
      </c>
      <c r="AA261" s="3">
        <v>0</v>
      </c>
      <c r="AB261" s="3"/>
      <c r="AC261" s="36">
        <f t="shared" si="9"/>
        <v>59748173</v>
      </c>
      <c r="AD261" s="37">
        <f t="shared" si="11"/>
        <v>298740869</v>
      </c>
      <c r="AE261" s="144"/>
      <c r="AG261" s="144"/>
      <c r="AI261" s="144"/>
    </row>
    <row r="262" spans="1:35" x14ac:dyDescent="0.25">
      <c r="A262" s="38">
        <v>250</v>
      </c>
      <c r="B262" s="61"/>
      <c r="C262" s="143" t="str">
        <f>VLOOKUP(D262,[8]Hoja1!$A$2:$B$1115,2,0)</f>
        <v>13440</v>
      </c>
      <c r="D262" s="31">
        <v>800095511</v>
      </c>
      <c r="E262" s="31">
        <v>214013440</v>
      </c>
      <c r="F262" s="61" t="s">
        <v>459</v>
      </c>
      <c r="G262" s="33">
        <v>0</v>
      </c>
      <c r="H262" s="33">
        <v>0</v>
      </c>
      <c r="I262" s="3">
        <v>324570936</v>
      </c>
      <c r="J262" s="3">
        <v>302627708</v>
      </c>
      <c r="K262" s="3">
        <v>0</v>
      </c>
      <c r="L262" s="3"/>
      <c r="M262" s="3"/>
      <c r="N262" s="3"/>
      <c r="O262" s="3"/>
      <c r="P262" s="34">
        <f t="shared" si="10"/>
        <v>627198644</v>
      </c>
      <c r="Q262" s="165">
        <v>464913176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27047578</v>
      </c>
      <c r="X262" s="3">
        <v>0</v>
      </c>
      <c r="Y262" s="3">
        <v>0</v>
      </c>
      <c r="Z262" s="3">
        <v>0</v>
      </c>
      <c r="AA262" s="3">
        <v>0</v>
      </c>
      <c r="AB262" s="3"/>
      <c r="AC262" s="36">
        <f t="shared" si="9"/>
        <v>27047578</v>
      </c>
      <c r="AD262" s="37">
        <f t="shared" si="11"/>
        <v>135237890</v>
      </c>
      <c r="AE262" s="144"/>
      <c r="AG262" s="144"/>
      <c r="AI262" s="144"/>
    </row>
    <row r="263" spans="1:35" x14ac:dyDescent="0.25">
      <c r="A263" s="29">
        <v>251</v>
      </c>
      <c r="B263" s="61"/>
      <c r="C263" s="143" t="str">
        <f>VLOOKUP(D263,[8]Hoja1!$A$2:$B$1115,2,0)</f>
        <v>13442</v>
      </c>
      <c r="D263" s="31">
        <v>800095466</v>
      </c>
      <c r="E263" s="31">
        <v>214213442</v>
      </c>
      <c r="F263" s="61" t="s">
        <v>460</v>
      </c>
      <c r="G263" s="33">
        <v>0</v>
      </c>
      <c r="H263" s="33">
        <v>0</v>
      </c>
      <c r="I263" s="3">
        <v>2032366016</v>
      </c>
      <c r="J263" s="3">
        <v>1641673618</v>
      </c>
      <c r="K263" s="3">
        <v>0</v>
      </c>
      <c r="L263" s="3"/>
      <c r="M263" s="3"/>
      <c r="N263" s="3"/>
      <c r="O263" s="3"/>
      <c r="P263" s="34">
        <f t="shared" si="10"/>
        <v>3674039634</v>
      </c>
      <c r="Q263" s="165">
        <v>2657856628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169363835</v>
      </c>
      <c r="X263" s="3">
        <v>0</v>
      </c>
      <c r="Y263" s="3">
        <v>0</v>
      </c>
      <c r="Z263" s="3">
        <v>0</v>
      </c>
      <c r="AA263" s="3">
        <v>0</v>
      </c>
      <c r="AB263" s="3"/>
      <c r="AC263" s="36">
        <f t="shared" si="9"/>
        <v>169363835</v>
      </c>
      <c r="AD263" s="37">
        <f t="shared" si="11"/>
        <v>846819171</v>
      </c>
      <c r="AE263" s="144"/>
      <c r="AG263" s="144"/>
      <c r="AI263" s="144"/>
    </row>
    <row r="264" spans="1:35" x14ac:dyDescent="0.25">
      <c r="A264" s="38">
        <v>252</v>
      </c>
      <c r="B264" s="61"/>
      <c r="C264" s="143" t="str">
        <f>VLOOKUP(D264,[8]Hoja1!$A$2:$B$1115,2,0)</f>
        <v>13458</v>
      </c>
      <c r="D264" s="31">
        <v>800254722</v>
      </c>
      <c r="E264" s="31">
        <v>215813458</v>
      </c>
      <c r="F264" s="61" t="s">
        <v>461</v>
      </c>
      <c r="G264" s="33">
        <v>0</v>
      </c>
      <c r="H264" s="33">
        <v>0</v>
      </c>
      <c r="I264" s="3">
        <v>766932344</v>
      </c>
      <c r="J264" s="3">
        <v>527730246</v>
      </c>
      <c r="K264" s="3">
        <v>0</v>
      </c>
      <c r="L264" s="3"/>
      <c r="M264" s="3"/>
      <c r="N264" s="3"/>
      <c r="O264" s="3"/>
      <c r="P264" s="34">
        <f t="shared" si="10"/>
        <v>1294662590</v>
      </c>
      <c r="Q264" s="165">
        <v>911196420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63911029</v>
      </c>
      <c r="X264" s="3">
        <v>0</v>
      </c>
      <c r="Y264" s="3">
        <v>0</v>
      </c>
      <c r="Z264" s="3">
        <v>0</v>
      </c>
      <c r="AA264" s="3">
        <v>0</v>
      </c>
      <c r="AB264" s="3"/>
      <c r="AC264" s="36">
        <f t="shared" si="9"/>
        <v>63911029</v>
      </c>
      <c r="AD264" s="37">
        <f t="shared" si="11"/>
        <v>319555141</v>
      </c>
      <c r="AE264" s="144"/>
      <c r="AG264" s="144"/>
      <c r="AI264" s="144"/>
    </row>
    <row r="265" spans="1:35" x14ac:dyDescent="0.25">
      <c r="A265" s="29">
        <v>253</v>
      </c>
      <c r="B265" s="61"/>
      <c r="C265" s="143" t="str">
        <f>VLOOKUP(D265,[8]Hoja1!$A$2:$B$1115,2,0)</f>
        <v>13468</v>
      </c>
      <c r="D265" s="31">
        <v>890480643</v>
      </c>
      <c r="E265" s="31">
        <v>216813468</v>
      </c>
      <c r="F265" s="61" t="s">
        <v>462</v>
      </c>
      <c r="G265" s="33">
        <v>0</v>
      </c>
      <c r="H265" s="33">
        <v>0</v>
      </c>
      <c r="I265" s="3">
        <v>1366259824</v>
      </c>
      <c r="J265" s="3">
        <v>1301453955</v>
      </c>
      <c r="K265" s="3">
        <v>0</v>
      </c>
      <c r="L265" s="3"/>
      <c r="M265" s="3"/>
      <c r="N265" s="3"/>
      <c r="O265" s="3"/>
      <c r="P265" s="34">
        <f t="shared" si="10"/>
        <v>2667713779</v>
      </c>
      <c r="Q265" s="165">
        <v>1984583865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113854985</v>
      </c>
      <c r="X265" s="3">
        <v>0</v>
      </c>
      <c r="Y265" s="3">
        <v>0</v>
      </c>
      <c r="Z265" s="3">
        <v>0</v>
      </c>
      <c r="AA265" s="3">
        <v>0</v>
      </c>
      <c r="AB265" s="3"/>
      <c r="AC265" s="36">
        <f t="shared" si="9"/>
        <v>113854985</v>
      </c>
      <c r="AD265" s="37">
        <f t="shared" si="11"/>
        <v>569274929</v>
      </c>
      <c r="AE265" s="144"/>
      <c r="AG265" s="144"/>
      <c r="AI265" s="144"/>
    </row>
    <row r="266" spans="1:35" x14ac:dyDescent="0.25">
      <c r="A266" s="38">
        <v>254</v>
      </c>
      <c r="B266" s="61"/>
      <c r="C266" s="143" t="str">
        <f>VLOOKUP(D266,[8]Hoja1!$A$2:$B$1115,2,0)</f>
        <v>13473</v>
      </c>
      <c r="D266" s="31">
        <v>890480431</v>
      </c>
      <c r="E266" s="31">
        <v>217313473</v>
      </c>
      <c r="F266" s="61" t="s">
        <v>463</v>
      </c>
      <c r="G266" s="33">
        <v>0</v>
      </c>
      <c r="H266" s="33">
        <v>0</v>
      </c>
      <c r="I266" s="3">
        <v>997998240</v>
      </c>
      <c r="J266" s="3">
        <v>728668058</v>
      </c>
      <c r="K266" s="3">
        <v>0</v>
      </c>
      <c r="L266" s="3"/>
      <c r="M266" s="3"/>
      <c r="N266" s="3"/>
      <c r="O266" s="3"/>
      <c r="P266" s="34">
        <f t="shared" si="10"/>
        <v>1726666298</v>
      </c>
      <c r="Q266" s="165">
        <v>1227667178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83166520</v>
      </c>
      <c r="X266" s="3">
        <v>0</v>
      </c>
      <c r="Y266" s="3">
        <v>0</v>
      </c>
      <c r="Z266" s="3">
        <v>0</v>
      </c>
      <c r="AA266" s="3">
        <v>0</v>
      </c>
      <c r="AB266" s="3"/>
      <c r="AC266" s="36">
        <f t="shared" si="9"/>
        <v>83166520</v>
      </c>
      <c r="AD266" s="37">
        <f t="shared" si="11"/>
        <v>415832600</v>
      </c>
      <c r="AE266" s="144"/>
      <c r="AG266" s="144"/>
      <c r="AI266" s="144"/>
    </row>
    <row r="267" spans="1:35" x14ac:dyDescent="0.25">
      <c r="A267" s="29">
        <v>255</v>
      </c>
      <c r="B267" s="61"/>
      <c r="C267" s="143" t="str">
        <f>VLOOKUP(D267,[8]Hoja1!$A$2:$B$1115,2,0)</f>
        <v>13490</v>
      </c>
      <c r="D267" s="31">
        <v>900192833</v>
      </c>
      <c r="E267" s="31">
        <v>923271489</v>
      </c>
      <c r="F267" s="61" t="s">
        <v>464</v>
      </c>
      <c r="G267" s="33">
        <v>0</v>
      </c>
      <c r="H267" s="33">
        <v>0</v>
      </c>
      <c r="I267" s="3">
        <v>618732752</v>
      </c>
      <c r="J267" s="3">
        <v>398229022</v>
      </c>
      <c r="K267" s="3">
        <v>0</v>
      </c>
      <c r="L267" s="3"/>
      <c r="M267" s="3"/>
      <c r="N267" s="3"/>
      <c r="O267" s="3"/>
      <c r="P267" s="34">
        <f t="shared" si="10"/>
        <v>1016961774</v>
      </c>
      <c r="Q267" s="165">
        <v>707595400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51561063</v>
      </c>
      <c r="X267" s="3">
        <v>0</v>
      </c>
      <c r="Y267" s="3">
        <v>0</v>
      </c>
      <c r="Z267" s="3">
        <v>0</v>
      </c>
      <c r="AA267" s="3">
        <v>0</v>
      </c>
      <c r="AB267" s="3"/>
      <c r="AC267" s="36">
        <f t="shared" si="9"/>
        <v>51561063</v>
      </c>
      <c r="AD267" s="37">
        <f t="shared" si="11"/>
        <v>257805311</v>
      </c>
      <c r="AE267" s="144"/>
      <c r="AG267" s="144"/>
      <c r="AI267" s="144"/>
    </row>
    <row r="268" spans="1:35" x14ac:dyDescent="0.25">
      <c r="A268" s="38">
        <v>256</v>
      </c>
      <c r="B268" s="61"/>
      <c r="C268" s="143" t="str">
        <f>VLOOKUP(D268,[8]Hoja1!$A$2:$B$1115,2,0)</f>
        <v>13549</v>
      </c>
      <c r="D268" s="31">
        <v>800042974</v>
      </c>
      <c r="E268" s="31">
        <v>214913549</v>
      </c>
      <c r="F268" s="61" t="s">
        <v>465</v>
      </c>
      <c r="G268" s="33">
        <v>0</v>
      </c>
      <c r="H268" s="33">
        <v>0</v>
      </c>
      <c r="I268" s="3">
        <v>1195975904</v>
      </c>
      <c r="J268" s="3">
        <v>874054886</v>
      </c>
      <c r="K268" s="3">
        <v>0</v>
      </c>
      <c r="L268" s="3"/>
      <c r="M268" s="3"/>
      <c r="N268" s="3"/>
      <c r="O268" s="3"/>
      <c r="P268" s="34">
        <f t="shared" si="10"/>
        <v>2070030790</v>
      </c>
      <c r="Q268" s="165">
        <v>1472042840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99664659</v>
      </c>
      <c r="X268" s="3">
        <v>0</v>
      </c>
      <c r="Y268" s="3">
        <v>0</v>
      </c>
      <c r="Z268" s="3">
        <v>0</v>
      </c>
      <c r="AA268" s="3">
        <v>0</v>
      </c>
      <c r="AB268" s="3"/>
      <c r="AC268" s="36">
        <f t="shared" si="9"/>
        <v>99664659</v>
      </c>
      <c r="AD268" s="37">
        <f t="shared" si="11"/>
        <v>498323291</v>
      </c>
      <c r="AE268" s="144"/>
      <c r="AG268" s="144"/>
      <c r="AI268" s="144"/>
    </row>
    <row r="269" spans="1:35" x14ac:dyDescent="0.25">
      <c r="A269" s="29">
        <v>257</v>
      </c>
      <c r="B269" s="61"/>
      <c r="C269" s="143" t="str">
        <f>VLOOKUP(D269,[8]Hoja1!$A$2:$B$1115,2,0)</f>
        <v>13580</v>
      </c>
      <c r="D269" s="31">
        <v>806001274</v>
      </c>
      <c r="E269" s="31">
        <v>218013580</v>
      </c>
      <c r="F269" s="61" t="s">
        <v>466</v>
      </c>
      <c r="G269" s="33">
        <v>0</v>
      </c>
      <c r="H269" s="33">
        <v>0</v>
      </c>
      <c r="I269" s="3">
        <v>192572788</v>
      </c>
      <c r="J269" s="3">
        <v>175166808</v>
      </c>
      <c r="K269" s="3">
        <v>0</v>
      </c>
      <c r="L269" s="3"/>
      <c r="M269" s="3"/>
      <c r="N269" s="3"/>
      <c r="O269" s="3"/>
      <c r="P269" s="34">
        <f t="shared" si="10"/>
        <v>367739596</v>
      </c>
      <c r="Q269" s="165">
        <v>271453200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16047732</v>
      </c>
      <c r="X269" s="3">
        <v>0</v>
      </c>
      <c r="Y269" s="3">
        <v>0</v>
      </c>
      <c r="Z269" s="3">
        <v>0</v>
      </c>
      <c r="AA269" s="3">
        <v>0</v>
      </c>
      <c r="AB269" s="3"/>
      <c r="AC269" s="36">
        <f t="shared" ref="AC269:AC332" si="12">SUM(R269:AA269)</f>
        <v>16047732</v>
      </c>
      <c r="AD269" s="37">
        <f t="shared" si="11"/>
        <v>80238664</v>
      </c>
      <c r="AE269" s="144"/>
      <c r="AG269" s="144"/>
      <c r="AI269" s="144"/>
    </row>
    <row r="270" spans="1:35" x14ac:dyDescent="0.25">
      <c r="A270" s="38">
        <v>258</v>
      </c>
      <c r="B270" s="61"/>
      <c r="C270" s="143" t="str">
        <f>VLOOKUP(D270,[8]Hoja1!$A$2:$B$1115,2,0)</f>
        <v>13600</v>
      </c>
      <c r="D270" s="31">
        <v>890481447</v>
      </c>
      <c r="E270" s="31">
        <v>210013600</v>
      </c>
      <c r="F270" s="61" t="s">
        <v>467</v>
      </c>
      <c r="G270" s="33">
        <v>0</v>
      </c>
      <c r="H270" s="33">
        <v>0</v>
      </c>
      <c r="I270" s="3">
        <v>335893240</v>
      </c>
      <c r="J270" s="3">
        <v>245763725</v>
      </c>
      <c r="K270" s="3">
        <v>0</v>
      </c>
      <c r="L270" s="3"/>
      <c r="M270" s="3"/>
      <c r="N270" s="3"/>
      <c r="O270" s="3"/>
      <c r="P270" s="34">
        <f t="shared" ref="P270:P333" si="13">SUM(G270:N270)</f>
        <v>581656965</v>
      </c>
      <c r="Q270" s="165">
        <v>413710343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27991103</v>
      </c>
      <c r="X270" s="3">
        <v>0</v>
      </c>
      <c r="Y270" s="3">
        <v>0</v>
      </c>
      <c r="Z270" s="3">
        <v>0</v>
      </c>
      <c r="AA270" s="3">
        <v>0</v>
      </c>
      <c r="AB270" s="3"/>
      <c r="AC270" s="36">
        <f t="shared" si="12"/>
        <v>27991103</v>
      </c>
      <c r="AD270" s="37">
        <f t="shared" si="11"/>
        <v>139955519</v>
      </c>
      <c r="AE270" s="144"/>
      <c r="AG270" s="144"/>
      <c r="AI270" s="144"/>
    </row>
    <row r="271" spans="1:35" x14ac:dyDescent="0.25">
      <c r="A271" s="29">
        <v>259</v>
      </c>
      <c r="B271" s="61"/>
      <c r="C271" s="143" t="str">
        <f>VLOOKUP(D271,[8]Hoja1!$A$2:$B$1115,2,0)</f>
        <v>13620</v>
      </c>
      <c r="D271" s="31">
        <v>806001278</v>
      </c>
      <c r="E271" s="31">
        <v>212013620</v>
      </c>
      <c r="F271" s="61" t="s">
        <v>468</v>
      </c>
      <c r="G271" s="33">
        <v>0</v>
      </c>
      <c r="H271" s="33">
        <v>0</v>
      </c>
      <c r="I271" s="3">
        <v>212306308</v>
      </c>
      <c r="J271" s="3">
        <v>193262213</v>
      </c>
      <c r="K271" s="3">
        <v>0</v>
      </c>
      <c r="L271" s="3"/>
      <c r="M271" s="3"/>
      <c r="N271" s="3"/>
      <c r="O271" s="3"/>
      <c r="P271" s="34">
        <f t="shared" si="13"/>
        <v>405568521</v>
      </c>
      <c r="Q271" s="165">
        <v>299415365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17692192</v>
      </c>
      <c r="X271" s="3">
        <v>0</v>
      </c>
      <c r="Y271" s="3">
        <v>0</v>
      </c>
      <c r="Z271" s="3">
        <v>0</v>
      </c>
      <c r="AA271" s="3">
        <v>0</v>
      </c>
      <c r="AB271" s="3"/>
      <c r="AC271" s="36">
        <f t="shared" si="12"/>
        <v>17692192</v>
      </c>
      <c r="AD271" s="37">
        <f t="shared" ref="AD271:AD334" si="14">+P271-Q271+AB271-AC271</f>
        <v>88460964</v>
      </c>
      <c r="AE271" s="144"/>
      <c r="AG271" s="144"/>
      <c r="AI271" s="144"/>
    </row>
    <row r="272" spans="1:35" x14ac:dyDescent="0.25">
      <c r="A272" s="38">
        <v>260</v>
      </c>
      <c r="B272" s="61"/>
      <c r="C272" s="143" t="str">
        <f>VLOOKUP(D272,[8]Hoja1!$A$2:$B$1115,2,0)</f>
        <v>13647</v>
      </c>
      <c r="D272" s="31">
        <v>890481310</v>
      </c>
      <c r="E272" s="31">
        <v>214713647</v>
      </c>
      <c r="F272" s="61" t="s">
        <v>469</v>
      </c>
      <c r="G272" s="33">
        <v>0</v>
      </c>
      <c r="H272" s="33">
        <v>0</v>
      </c>
      <c r="I272" s="3">
        <v>502320896</v>
      </c>
      <c r="J272" s="3">
        <v>460380054</v>
      </c>
      <c r="K272" s="3">
        <v>0</v>
      </c>
      <c r="L272" s="3"/>
      <c r="M272" s="3"/>
      <c r="N272" s="3"/>
      <c r="O272" s="3"/>
      <c r="P272" s="34">
        <f t="shared" si="13"/>
        <v>962700950</v>
      </c>
      <c r="Q272" s="165">
        <v>711540504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41860075</v>
      </c>
      <c r="X272" s="3">
        <v>0</v>
      </c>
      <c r="Y272" s="3">
        <v>0</v>
      </c>
      <c r="Z272" s="3">
        <v>0</v>
      </c>
      <c r="AA272" s="3">
        <v>0</v>
      </c>
      <c r="AB272" s="3"/>
      <c r="AC272" s="36">
        <f t="shared" si="12"/>
        <v>41860075</v>
      </c>
      <c r="AD272" s="37">
        <f t="shared" si="14"/>
        <v>209300371</v>
      </c>
      <c r="AE272" s="144"/>
      <c r="AG272" s="144"/>
      <c r="AI272" s="144"/>
    </row>
    <row r="273" spans="1:35" x14ac:dyDescent="0.25">
      <c r="A273" s="29">
        <v>261</v>
      </c>
      <c r="B273" s="61"/>
      <c r="C273" s="143" t="str">
        <f>VLOOKUP(D273,[8]Hoja1!$A$2:$B$1115,2,0)</f>
        <v>13650</v>
      </c>
      <c r="D273" s="31">
        <v>800037166</v>
      </c>
      <c r="E273" s="31">
        <v>215013650</v>
      </c>
      <c r="F273" s="61" t="s">
        <v>470</v>
      </c>
      <c r="G273" s="33">
        <v>0</v>
      </c>
      <c r="H273" s="33">
        <v>0</v>
      </c>
      <c r="I273" s="3">
        <v>360372496</v>
      </c>
      <c r="J273" s="3">
        <v>278990449</v>
      </c>
      <c r="K273" s="3">
        <v>0</v>
      </c>
      <c r="L273" s="3"/>
      <c r="M273" s="3"/>
      <c r="N273" s="3"/>
      <c r="O273" s="3"/>
      <c r="P273" s="34">
        <f t="shared" si="13"/>
        <v>639362945</v>
      </c>
      <c r="Q273" s="165">
        <v>459176695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30031041</v>
      </c>
      <c r="X273" s="3">
        <v>0</v>
      </c>
      <c r="Y273" s="3">
        <v>0</v>
      </c>
      <c r="Z273" s="3">
        <v>0</v>
      </c>
      <c r="AA273" s="3">
        <v>0</v>
      </c>
      <c r="AB273" s="3"/>
      <c r="AC273" s="36">
        <f t="shared" si="12"/>
        <v>30031041</v>
      </c>
      <c r="AD273" s="37">
        <f t="shared" si="14"/>
        <v>150155209</v>
      </c>
      <c r="AE273" s="144"/>
      <c r="AG273" s="144"/>
      <c r="AI273" s="144"/>
    </row>
    <row r="274" spans="1:35" x14ac:dyDescent="0.25">
      <c r="A274" s="38">
        <v>262</v>
      </c>
      <c r="B274" s="61"/>
      <c r="C274" s="143" t="str">
        <f>VLOOKUP(D274,[8]Hoja1!$A$2:$B$1115,2,0)</f>
        <v>13654</v>
      </c>
      <c r="D274" s="31">
        <v>800026685</v>
      </c>
      <c r="E274" s="31">
        <v>215413654</v>
      </c>
      <c r="F274" s="61" t="s">
        <v>471</v>
      </c>
      <c r="G274" s="33">
        <v>0</v>
      </c>
      <c r="H274" s="33">
        <v>0</v>
      </c>
      <c r="I274" s="3">
        <v>1477028224</v>
      </c>
      <c r="J274" s="3">
        <v>836799323</v>
      </c>
      <c r="K274" s="3">
        <v>0</v>
      </c>
      <c r="L274" s="3"/>
      <c r="M274" s="3"/>
      <c r="N274" s="3"/>
      <c r="O274" s="3"/>
      <c r="P274" s="34">
        <f t="shared" si="13"/>
        <v>2313827547</v>
      </c>
      <c r="Q274" s="165">
        <v>1575313433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123085685</v>
      </c>
      <c r="X274" s="3">
        <v>0</v>
      </c>
      <c r="Y274" s="3">
        <v>0</v>
      </c>
      <c r="Z274" s="3">
        <v>0</v>
      </c>
      <c r="AA274" s="3">
        <v>0</v>
      </c>
      <c r="AB274" s="3"/>
      <c r="AC274" s="36">
        <f t="shared" si="12"/>
        <v>123085685</v>
      </c>
      <c r="AD274" s="37">
        <f t="shared" si="14"/>
        <v>615428429</v>
      </c>
      <c r="AE274" s="144"/>
      <c r="AG274" s="144"/>
      <c r="AI274" s="144"/>
    </row>
    <row r="275" spans="1:35" x14ac:dyDescent="0.25">
      <c r="A275" s="29">
        <v>263</v>
      </c>
      <c r="B275" s="61"/>
      <c r="C275" s="143" t="str">
        <f>VLOOKUP(D275,[8]Hoja1!$A$2:$B$1115,2,0)</f>
        <v>13655</v>
      </c>
      <c r="D275" s="31">
        <v>806003884</v>
      </c>
      <c r="E275" s="31">
        <v>215513655</v>
      </c>
      <c r="F275" s="61" t="s">
        <v>472</v>
      </c>
      <c r="G275" s="33">
        <v>0</v>
      </c>
      <c r="H275" s="33">
        <v>0</v>
      </c>
      <c r="I275" s="3">
        <v>458038292</v>
      </c>
      <c r="J275" s="3">
        <v>331014355</v>
      </c>
      <c r="K275" s="3">
        <v>0</v>
      </c>
      <c r="L275" s="3"/>
      <c r="M275" s="3"/>
      <c r="N275" s="3"/>
      <c r="O275" s="3"/>
      <c r="P275" s="34">
        <f t="shared" si="13"/>
        <v>789052647</v>
      </c>
      <c r="Q275" s="165">
        <v>560033503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38169858</v>
      </c>
      <c r="X275" s="3">
        <v>0</v>
      </c>
      <c r="Y275" s="3">
        <v>0</v>
      </c>
      <c r="Z275" s="3">
        <v>0</v>
      </c>
      <c r="AA275" s="3">
        <v>0</v>
      </c>
      <c r="AB275" s="3"/>
      <c r="AC275" s="36">
        <f t="shared" si="12"/>
        <v>38169858</v>
      </c>
      <c r="AD275" s="37">
        <f t="shared" si="14"/>
        <v>190849286</v>
      </c>
      <c r="AE275" s="144"/>
      <c r="AG275" s="144"/>
      <c r="AI275" s="144"/>
    </row>
    <row r="276" spans="1:35" x14ac:dyDescent="0.25">
      <c r="A276" s="38">
        <v>264</v>
      </c>
      <c r="B276" s="61"/>
      <c r="C276" s="143" t="str">
        <f>VLOOKUP(D276,[8]Hoja1!$A$2:$B$1115,2,0)</f>
        <v>13657</v>
      </c>
      <c r="D276" s="31">
        <v>800037175</v>
      </c>
      <c r="E276" s="31">
        <v>215713657</v>
      </c>
      <c r="F276" s="61" t="s">
        <v>473</v>
      </c>
      <c r="G276" s="33">
        <v>0</v>
      </c>
      <c r="H276" s="33">
        <v>0</v>
      </c>
      <c r="I276" s="3">
        <v>1063917136</v>
      </c>
      <c r="J276" s="3">
        <v>884169133</v>
      </c>
      <c r="K276" s="3">
        <v>0</v>
      </c>
      <c r="L276" s="3"/>
      <c r="M276" s="3"/>
      <c r="N276" s="3"/>
      <c r="O276" s="3"/>
      <c r="P276" s="34">
        <f t="shared" si="13"/>
        <v>1948086269</v>
      </c>
      <c r="Q276" s="165">
        <v>1416127699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88659761</v>
      </c>
      <c r="X276" s="3">
        <v>0</v>
      </c>
      <c r="Y276" s="3">
        <v>0</v>
      </c>
      <c r="Z276" s="3">
        <v>0</v>
      </c>
      <c r="AA276" s="3">
        <v>0</v>
      </c>
      <c r="AB276" s="3"/>
      <c r="AC276" s="36">
        <f t="shared" si="12"/>
        <v>88659761</v>
      </c>
      <c r="AD276" s="37">
        <f t="shared" si="14"/>
        <v>443298809</v>
      </c>
      <c r="AE276" s="144"/>
      <c r="AG276" s="144"/>
      <c r="AI276" s="144"/>
    </row>
    <row r="277" spans="1:35" x14ac:dyDescent="0.25">
      <c r="A277" s="29">
        <v>265</v>
      </c>
      <c r="B277" s="61"/>
      <c r="C277" s="143" t="str">
        <f>VLOOKUP(D277,[8]Hoja1!$A$2:$B$1115,2,0)</f>
        <v>13667</v>
      </c>
      <c r="D277" s="31">
        <v>800043486</v>
      </c>
      <c r="E277" s="31">
        <v>216713667</v>
      </c>
      <c r="F277" s="61" t="s">
        <v>474</v>
      </c>
      <c r="G277" s="33">
        <v>0</v>
      </c>
      <c r="H277" s="33">
        <v>0</v>
      </c>
      <c r="I277" s="3">
        <v>833455536</v>
      </c>
      <c r="J277" s="3">
        <v>652622617</v>
      </c>
      <c r="K277" s="3">
        <v>0</v>
      </c>
      <c r="L277" s="3"/>
      <c r="M277" s="3"/>
      <c r="N277" s="3"/>
      <c r="O277" s="3"/>
      <c r="P277" s="34">
        <f t="shared" si="13"/>
        <v>1486078153</v>
      </c>
      <c r="Q277" s="165">
        <v>1069350385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69454628</v>
      </c>
      <c r="X277" s="3">
        <v>0</v>
      </c>
      <c r="Y277" s="3">
        <v>0</v>
      </c>
      <c r="Z277" s="3">
        <v>0</v>
      </c>
      <c r="AA277" s="3">
        <v>0</v>
      </c>
      <c r="AB277" s="3"/>
      <c r="AC277" s="36">
        <f t="shared" si="12"/>
        <v>69454628</v>
      </c>
      <c r="AD277" s="37">
        <f t="shared" si="14"/>
        <v>347273140</v>
      </c>
      <c r="AE277" s="144"/>
      <c r="AG277" s="144"/>
      <c r="AI277" s="144"/>
    </row>
    <row r="278" spans="1:35" x14ac:dyDescent="0.25">
      <c r="A278" s="38">
        <v>266</v>
      </c>
      <c r="B278" s="61"/>
      <c r="C278" s="143" t="str">
        <f>VLOOKUP(D278,[8]Hoja1!$A$2:$B$1115,2,0)</f>
        <v>13670</v>
      </c>
      <c r="D278" s="31">
        <v>890480203</v>
      </c>
      <c r="E278" s="31">
        <v>217013670</v>
      </c>
      <c r="F278" s="61" t="s">
        <v>475</v>
      </c>
      <c r="G278" s="33">
        <v>0</v>
      </c>
      <c r="H278" s="33">
        <v>0</v>
      </c>
      <c r="I278" s="3">
        <v>994593264</v>
      </c>
      <c r="J278" s="3">
        <v>849652901</v>
      </c>
      <c r="K278" s="3">
        <v>0</v>
      </c>
      <c r="L278" s="3"/>
      <c r="M278" s="3"/>
      <c r="N278" s="3"/>
      <c r="O278" s="3"/>
      <c r="P278" s="34">
        <f t="shared" si="13"/>
        <v>1844246165</v>
      </c>
      <c r="Q278" s="165">
        <v>1346949533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82882772</v>
      </c>
      <c r="X278" s="3">
        <v>0</v>
      </c>
      <c r="Y278" s="3">
        <v>0</v>
      </c>
      <c r="Z278" s="3">
        <v>0</v>
      </c>
      <c r="AA278" s="3">
        <v>0</v>
      </c>
      <c r="AB278" s="3"/>
      <c r="AC278" s="36">
        <f t="shared" si="12"/>
        <v>82882772</v>
      </c>
      <c r="AD278" s="37">
        <f t="shared" si="14"/>
        <v>414413860</v>
      </c>
      <c r="AE278" s="144"/>
      <c r="AG278" s="144"/>
      <c r="AI278" s="144"/>
    </row>
    <row r="279" spans="1:35" x14ac:dyDescent="0.25">
      <c r="A279" s="29">
        <v>267</v>
      </c>
      <c r="B279" s="61"/>
      <c r="C279" s="143" t="str">
        <f>VLOOKUP(D279,[8]Hoja1!$A$2:$B$1115,2,0)</f>
        <v>13673</v>
      </c>
      <c r="D279" s="31">
        <v>890480069</v>
      </c>
      <c r="E279" s="31">
        <v>217313673</v>
      </c>
      <c r="F279" s="61" t="s">
        <v>476</v>
      </c>
      <c r="G279" s="33">
        <v>0</v>
      </c>
      <c r="H279" s="33">
        <v>0</v>
      </c>
      <c r="I279" s="3">
        <v>579044016</v>
      </c>
      <c r="J279" s="3">
        <v>468022095</v>
      </c>
      <c r="K279" s="3">
        <v>0</v>
      </c>
      <c r="L279" s="3"/>
      <c r="M279" s="3"/>
      <c r="N279" s="3"/>
      <c r="O279" s="3"/>
      <c r="P279" s="34">
        <f t="shared" si="13"/>
        <v>1047066111</v>
      </c>
      <c r="Q279" s="165">
        <v>757544103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48253668</v>
      </c>
      <c r="X279" s="3">
        <v>0</v>
      </c>
      <c r="Y279" s="3">
        <v>0</v>
      </c>
      <c r="Z279" s="3">
        <v>0</v>
      </c>
      <c r="AA279" s="3">
        <v>0</v>
      </c>
      <c r="AB279" s="3"/>
      <c r="AC279" s="36">
        <f t="shared" si="12"/>
        <v>48253668</v>
      </c>
      <c r="AD279" s="37">
        <f t="shared" si="14"/>
        <v>241268340</v>
      </c>
      <c r="AE279" s="144"/>
      <c r="AG279" s="144"/>
      <c r="AI279" s="144"/>
    </row>
    <row r="280" spans="1:35" x14ac:dyDescent="0.25">
      <c r="A280" s="38">
        <v>268</v>
      </c>
      <c r="B280" s="61"/>
      <c r="C280" s="143" t="str">
        <f>VLOOKUP(D280,[8]Hoja1!$A$2:$B$1115,2,0)</f>
        <v>13683</v>
      </c>
      <c r="D280" s="31">
        <v>890481343</v>
      </c>
      <c r="E280" s="31">
        <v>218313683</v>
      </c>
      <c r="F280" s="61" t="s">
        <v>477</v>
      </c>
      <c r="G280" s="33">
        <v>0</v>
      </c>
      <c r="H280" s="33">
        <v>0</v>
      </c>
      <c r="I280" s="3">
        <v>993797088</v>
      </c>
      <c r="J280" s="3">
        <v>583716767</v>
      </c>
      <c r="K280" s="3">
        <v>0</v>
      </c>
      <c r="L280" s="3"/>
      <c r="M280" s="3"/>
      <c r="N280" s="3"/>
      <c r="O280" s="3"/>
      <c r="P280" s="34">
        <f t="shared" si="13"/>
        <v>1577513855</v>
      </c>
      <c r="Q280" s="165">
        <v>1080615311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82816424</v>
      </c>
      <c r="X280" s="3">
        <v>0</v>
      </c>
      <c r="Y280" s="3">
        <v>0</v>
      </c>
      <c r="Z280" s="3">
        <v>0</v>
      </c>
      <c r="AA280" s="3">
        <v>0</v>
      </c>
      <c r="AB280" s="3"/>
      <c r="AC280" s="36">
        <f t="shared" si="12"/>
        <v>82816424</v>
      </c>
      <c r="AD280" s="37">
        <f t="shared" si="14"/>
        <v>414082120</v>
      </c>
      <c r="AE280" s="144"/>
      <c r="AG280" s="144"/>
      <c r="AI280" s="144"/>
    </row>
    <row r="281" spans="1:35" x14ac:dyDescent="0.25">
      <c r="A281" s="29">
        <v>269</v>
      </c>
      <c r="B281" s="61"/>
      <c r="C281" s="143" t="str">
        <f>VLOOKUP(D281,[8]Hoja1!$A$2:$B$1115,2,0)</f>
        <v>13688</v>
      </c>
      <c r="D281" s="31">
        <v>800049017</v>
      </c>
      <c r="E281" s="31">
        <v>218813688</v>
      </c>
      <c r="F281" s="61" t="s">
        <v>478</v>
      </c>
      <c r="G281" s="33">
        <v>0</v>
      </c>
      <c r="H281" s="33">
        <v>0</v>
      </c>
      <c r="I281" s="3">
        <v>1375016880</v>
      </c>
      <c r="J281" s="3">
        <v>1271787090</v>
      </c>
      <c r="K281" s="3">
        <v>0</v>
      </c>
      <c r="L281" s="3"/>
      <c r="M281" s="3"/>
      <c r="N281" s="3"/>
      <c r="O281" s="3"/>
      <c r="P281" s="34">
        <f t="shared" si="13"/>
        <v>2646803970</v>
      </c>
      <c r="Q281" s="165">
        <v>1959295530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114584740</v>
      </c>
      <c r="X281" s="3">
        <v>0</v>
      </c>
      <c r="Y281" s="3">
        <v>0</v>
      </c>
      <c r="Z281" s="3">
        <v>0</v>
      </c>
      <c r="AA281" s="3">
        <v>0</v>
      </c>
      <c r="AB281" s="3"/>
      <c r="AC281" s="36">
        <f t="shared" si="12"/>
        <v>114584740</v>
      </c>
      <c r="AD281" s="37">
        <f t="shared" si="14"/>
        <v>572923700</v>
      </c>
      <c r="AE281" s="144"/>
      <c r="AG281" s="144"/>
      <c r="AI281" s="144"/>
    </row>
    <row r="282" spans="1:35" x14ac:dyDescent="0.25">
      <c r="A282" s="38">
        <v>270</v>
      </c>
      <c r="B282" s="61"/>
      <c r="C282" s="143" t="str">
        <f>VLOOKUP(D282,[8]Hoja1!$A$2:$B$1115,2,0)</f>
        <v>13744</v>
      </c>
      <c r="D282" s="31">
        <v>890480006</v>
      </c>
      <c r="E282" s="31">
        <v>214413744</v>
      </c>
      <c r="F282" s="61" t="s">
        <v>479</v>
      </c>
      <c r="G282" s="33">
        <v>0</v>
      </c>
      <c r="H282" s="33">
        <v>0</v>
      </c>
      <c r="I282" s="3">
        <v>547946544</v>
      </c>
      <c r="J282" s="3">
        <v>507317565</v>
      </c>
      <c r="K282" s="3">
        <v>0</v>
      </c>
      <c r="L282" s="3"/>
      <c r="M282" s="3"/>
      <c r="N282" s="3"/>
      <c r="O282" s="3"/>
      <c r="P282" s="34">
        <f t="shared" si="13"/>
        <v>1055264109</v>
      </c>
      <c r="Q282" s="165">
        <v>781290837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45662212</v>
      </c>
      <c r="X282" s="3">
        <v>0</v>
      </c>
      <c r="Y282" s="3">
        <v>0</v>
      </c>
      <c r="Z282" s="3">
        <v>0</v>
      </c>
      <c r="AA282" s="3">
        <v>0</v>
      </c>
      <c r="AB282" s="3"/>
      <c r="AC282" s="36">
        <f t="shared" si="12"/>
        <v>45662212</v>
      </c>
      <c r="AD282" s="37">
        <f t="shared" si="14"/>
        <v>228311060</v>
      </c>
      <c r="AE282" s="144"/>
      <c r="AG282" s="144"/>
      <c r="AI282" s="144"/>
    </row>
    <row r="283" spans="1:35" x14ac:dyDescent="0.25">
      <c r="A283" s="29">
        <v>271</v>
      </c>
      <c r="B283" s="61"/>
      <c r="C283" s="143" t="str">
        <f>VLOOKUP(D283,[8]Hoja1!$A$2:$B$1115,2,0)</f>
        <v>13760</v>
      </c>
      <c r="D283" s="31">
        <v>800035677</v>
      </c>
      <c r="E283" s="31">
        <v>216013760</v>
      </c>
      <c r="F283" s="61" t="s">
        <v>480</v>
      </c>
      <c r="G283" s="33">
        <v>0</v>
      </c>
      <c r="H283" s="33">
        <v>0</v>
      </c>
      <c r="I283" s="3">
        <v>216985444</v>
      </c>
      <c r="J283" s="3">
        <v>199504199</v>
      </c>
      <c r="K283" s="3">
        <v>0</v>
      </c>
      <c r="L283" s="3"/>
      <c r="M283" s="3"/>
      <c r="N283" s="3"/>
      <c r="O283" s="3"/>
      <c r="P283" s="34">
        <f t="shared" si="13"/>
        <v>416489643</v>
      </c>
      <c r="Q283" s="165">
        <v>307996919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18082120</v>
      </c>
      <c r="X283" s="3">
        <v>0</v>
      </c>
      <c r="Y283" s="3">
        <v>0</v>
      </c>
      <c r="Z283" s="3">
        <v>0</v>
      </c>
      <c r="AA283" s="3">
        <v>0</v>
      </c>
      <c r="AB283" s="3"/>
      <c r="AC283" s="36">
        <f t="shared" si="12"/>
        <v>18082120</v>
      </c>
      <c r="AD283" s="37">
        <f t="shared" si="14"/>
        <v>90410604</v>
      </c>
      <c r="AE283" s="144"/>
      <c r="AG283" s="144"/>
      <c r="AI283" s="144"/>
    </row>
    <row r="284" spans="1:35" x14ac:dyDescent="0.25">
      <c r="A284" s="38">
        <v>272</v>
      </c>
      <c r="B284" s="61"/>
      <c r="C284" s="143" t="str">
        <f>VLOOKUP(D284,[8]Hoja1!$A$2:$B$1115,2,0)</f>
        <v>13780</v>
      </c>
      <c r="D284" s="31">
        <v>800095530</v>
      </c>
      <c r="E284" s="31">
        <v>218013780</v>
      </c>
      <c r="F284" s="61" t="s">
        <v>481</v>
      </c>
      <c r="G284" s="33">
        <v>0</v>
      </c>
      <c r="H284" s="33">
        <v>0</v>
      </c>
      <c r="I284" s="3">
        <v>421212192</v>
      </c>
      <c r="J284" s="3">
        <v>368387974</v>
      </c>
      <c r="K284" s="3">
        <v>0</v>
      </c>
      <c r="L284" s="3"/>
      <c r="M284" s="3"/>
      <c r="N284" s="3"/>
      <c r="O284" s="3"/>
      <c r="P284" s="34">
        <f t="shared" si="13"/>
        <v>789600166</v>
      </c>
      <c r="Q284" s="165">
        <v>578994070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35101016</v>
      </c>
      <c r="X284" s="3">
        <v>0</v>
      </c>
      <c r="Y284" s="3">
        <v>0</v>
      </c>
      <c r="Z284" s="3">
        <v>0</v>
      </c>
      <c r="AA284" s="3">
        <v>0</v>
      </c>
      <c r="AB284" s="3"/>
      <c r="AC284" s="36">
        <f t="shared" si="12"/>
        <v>35101016</v>
      </c>
      <c r="AD284" s="37">
        <f t="shared" si="14"/>
        <v>175505080</v>
      </c>
      <c r="AE284" s="144"/>
      <c r="AG284" s="144"/>
      <c r="AI284" s="144"/>
    </row>
    <row r="285" spans="1:35" x14ac:dyDescent="0.25">
      <c r="A285" s="29">
        <v>273</v>
      </c>
      <c r="B285" s="61"/>
      <c r="C285" s="143" t="str">
        <f>VLOOKUP(D285,[8]Hoja1!$A$2:$B$1115,2,0)</f>
        <v>13810</v>
      </c>
      <c r="D285" s="31">
        <v>800255213</v>
      </c>
      <c r="E285" s="31">
        <v>211013810</v>
      </c>
      <c r="F285" s="61" t="s">
        <v>482</v>
      </c>
      <c r="G285" s="33">
        <v>0</v>
      </c>
      <c r="H285" s="33">
        <v>0</v>
      </c>
      <c r="I285" s="3">
        <v>1273996944</v>
      </c>
      <c r="J285" s="3">
        <v>846610439</v>
      </c>
      <c r="K285" s="3">
        <v>0</v>
      </c>
      <c r="L285" s="3"/>
      <c r="M285" s="3"/>
      <c r="N285" s="3"/>
      <c r="O285" s="3"/>
      <c r="P285" s="34">
        <f t="shared" si="13"/>
        <v>2120607383</v>
      </c>
      <c r="Q285" s="165">
        <v>1483608911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106166412</v>
      </c>
      <c r="X285" s="3">
        <v>0</v>
      </c>
      <c r="Y285" s="3">
        <v>0</v>
      </c>
      <c r="Z285" s="3">
        <v>0</v>
      </c>
      <c r="AA285" s="3">
        <v>0</v>
      </c>
      <c r="AB285" s="3"/>
      <c r="AC285" s="36">
        <f t="shared" si="12"/>
        <v>106166412</v>
      </c>
      <c r="AD285" s="37">
        <f t="shared" si="14"/>
        <v>530832060</v>
      </c>
      <c r="AE285" s="144"/>
      <c r="AG285" s="144"/>
      <c r="AI285" s="144"/>
    </row>
    <row r="286" spans="1:35" x14ac:dyDescent="0.25">
      <c r="A286" s="38">
        <v>274</v>
      </c>
      <c r="B286" s="61"/>
      <c r="C286" s="143" t="str">
        <f>VLOOKUP(D286,[8]Hoja1!$A$2:$B$1115,2,0)</f>
        <v>13836</v>
      </c>
      <c r="D286" s="31">
        <v>890481149</v>
      </c>
      <c r="E286" s="31">
        <v>213613836</v>
      </c>
      <c r="F286" s="61" t="s">
        <v>483</v>
      </c>
      <c r="G286" s="33">
        <v>0</v>
      </c>
      <c r="H286" s="33">
        <v>0</v>
      </c>
      <c r="I286" s="3">
        <v>1291214320</v>
      </c>
      <c r="J286" s="3">
        <v>1358025283</v>
      </c>
      <c r="K286" s="3">
        <v>0</v>
      </c>
      <c r="L286" s="3"/>
      <c r="M286" s="3"/>
      <c r="N286" s="3"/>
      <c r="O286" s="3"/>
      <c r="P286" s="34">
        <f t="shared" si="13"/>
        <v>2649239603</v>
      </c>
      <c r="Q286" s="165">
        <v>1931136223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107601193</v>
      </c>
      <c r="X286" s="3">
        <v>72496218</v>
      </c>
      <c r="Y286" s="3">
        <v>0</v>
      </c>
      <c r="Z286" s="3">
        <v>0</v>
      </c>
      <c r="AA286" s="3">
        <v>0</v>
      </c>
      <c r="AB286" s="3"/>
      <c r="AC286" s="36">
        <f t="shared" si="12"/>
        <v>180097411</v>
      </c>
      <c r="AD286" s="37">
        <f t="shared" si="14"/>
        <v>538005969</v>
      </c>
      <c r="AE286" s="144"/>
      <c r="AG286" s="144"/>
      <c r="AI286" s="144"/>
    </row>
    <row r="287" spans="1:35" x14ac:dyDescent="0.25">
      <c r="A287" s="29">
        <v>275</v>
      </c>
      <c r="B287" s="61"/>
      <c r="C287" s="143" t="str">
        <f>VLOOKUP(D287,[8]Hoja1!$A$2:$B$1115,2,0)</f>
        <v>13838</v>
      </c>
      <c r="D287" s="31">
        <v>890481324</v>
      </c>
      <c r="E287" s="31">
        <v>213813838</v>
      </c>
      <c r="F287" s="61" t="s">
        <v>484</v>
      </c>
      <c r="G287" s="33">
        <v>0</v>
      </c>
      <c r="H287" s="33">
        <v>0</v>
      </c>
      <c r="I287" s="3">
        <v>563052872</v>
      </c>
      <c r="J287" s="3">
        <v>463984884</v>
      </c>
      <c r="K287" s="3">
        <v>0</v>
      </c>
      <c r="L287" s="3"/>
      <c r="M287" s="3"/>
      <c r="N287" s="3"/>
      <c r="O287" s="3"/>
      <c r="P287" s="34">
        <f t="shared" si="13"/>
        <v>1027037756</v>
      </c>
      <c r="Q287" s="165">
        <v>745511322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46921073</v>
      </c>
      <c r="X287" s="3">
        <v>0</v>
      </c>
      <c r="Y287" s="3">
        <v>0</v>
      </c>
      <c r="Z287" s="3">
        <v>0</v>
      </c>
      <c r="AA287" s="3">
        <v>0</v>
      </c>
      <c r="AB287" s="3"/>
      <c r="AC287" s="36">
        <f t="shared" si="12"/>
        <v>46921073</v>
      </c>
      <c r="AD287" s="37">
        <f t="shared" si="14"/>
        <v>234605361</v>
      </c>
      <c r="AE287" s="144"/>
      <c r="AG287" s="144"/>
      <c r="AI287" s="144"/>
    </row>
    <row r="288" spans="1:35" x14ac:dyDescent="0.25">
      <c r="A288" s="38">
        <v>276</v>
      </c>
      <c r="B288" s="61"/>
      <c r="C288" s="143" t="str">
        <f>VLOOKUP(D288,[8]Hoja1!$A$2:$B$1115,2,0)</f>
        <v>13873</v>
      </c>
      <c r="D288" s="31">
        <v>890481192</v>
      </c>
      <c r="E288" s="31">
        <v>217313873</v>
      </c>
      <c r="F288" s="61" t="s">
        <v>485</v>
      </c>
      <c r="G288" s="33">
        <v>0</v>
      </c>
      <c r="H288" s="33">
        <v>0</v>
      </c>
      <c r="I288" s="3">
        <v>673971584</v>
      </c>
      <c r="J288" s="3">
        <v>555576948</v>
      </c>
      <c r="K288" s="3">
        <v>0</v>
      </c>
      <c r="L288" s="3"/>
      <c r="M288" s="3"/>
      <c r="N288" s="3"/>
      <c r="O288" s="3"/>
      <c r="P288" s="34">
        <f t="shared" si="13"/>
        <v>1229548532</v>
      </c>
      <c r="Q288" s="165">
        <v>892562742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56164299</v>
      </c>
      <c r="X288" s="3">
        <v>0</v>
      </c>
      <c r="Y288" s="3">
        <v>0</v>
      </c>
      <c r="Z288" s="3">
        <v>0</v>
      </c>
      <c r="AA288" s="3">
        <v>0</v>
      </c>
      <c r="AB288" s="3"/>
      <c r="AC288" s="36">
        <f t="shared" si="12"/>
        <v>56164299</v>
      </c>
      <c r="AD288" s="37">
        <f t="shared" si="14"/>
        <v>280821491</v>
      </c>
      <c r="AE288" s="144"/>
      <c r="AG288" s="144"/>
      <c r="AI288" s="144"/>
    </row>
    <row r="289" spans="1:35" x14ac:dyDescent="0.25">
      <c r="A289" s="29">
        <v>277</v>
      </c>
      <c r="B289" s="61"/>
      <c r="C289" s="143" t="str">
        <f>VLOOKUP(D289,[8]Hoja1!$A$2:$B$1115,2,0)</f>
        <v>13894</v>
      </c>
      <c r="D289" s="31">
        <v>890481177</v>
      </c>
      <c r="E289" s="31">
        <v>219413894</v>
      </c>
      <c r="F289" s="61" t="s">
        <v>486</v>
      </c>
      <c r="G289" s="33">
        <v>0</v>
      </c>
      <c r="H289" s="33">
        <v>0</v>
      </c>
      <c r="I289" s="3">
        <v>438308064</v>
      </c>
      <c r="J289" s="3">
        <v>339915279</v>
      </c>
      <c r="K289" s="3">
        <v>0</v>
      </c>
      <c r="L289" s="3"/>
      <c r="M289" s="3"/>
      <c r="N289" s="3"/>
      <c r="O289" s="3"/>
      <c r="P289" s="34">
        <f t="shared" si="13"/>
        <v>778223343</v>
      </c>
      <c r="Q289" s="165">
        <v>559069311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36525672</v>
      </c>
      <c r="X289" s="3">
        <v>0</v>
      </c>
      <c r="Y289" s="3">
        <v>0</v>
      </c>
      <c r="Z289" s="3">
        <v>0</v>
      </c>
      <c r="AA289" s="3">
        <v>0</v>
      </c>
      <c r="AB289" s="3"/>
      <c r="AC289" s="36">
        <f t="shared" si="12"/>
        <v>36525672</v>
      </c>
      <c r="AD289" s="37">
        <f t="shared" si="14"/>
        <v>182628360</v>
      </c>
      <c r="AE289" s="144"/>
      <c r="AG289" s="144"/>
      <c r="AI289" s="144"/>
    </row>
    <row r="290" spans="1:35" x14ac:dyDescent="0.25">
      <c r="A290" s="38">
        <v>278</v>
      </c>
      <c r="B290" s="61"/>
      <c r="C290" s="143" t="str">
        <f>VLOOKUP(D290,[8]Hoja1!$A$2:$B$1115,2,0)</f>
        <v>15022</v>
      </c>
      <c r="D290" s="31">
        <v>891801281</v>
      </c>
      <c r="E290" s="31">
        <v>212215022</v>
      </c>
      <c r="F290" s="61" t="s">
        <v>487</v>
      </c>
      <c r="G290" s="33">
        <v>0</v>
      </c>
      <c r="H290" s="33">
        <v>0</v>
      </c>
      <c r="I290" s="3">
        <v>17371056</v>
      </c>
      <c r="J290" s="3">
        <v>24567187</v>
      </c>
      <c r="K290" s="3">
        <v>0</v>
      </c>
      <c r="L290" s="3"/>
      <c r="M290" s="3"/>
      <c r="N290" s="3"/>
      <c r="O290" s="3"/>
      <c r="P290" s="34">
        <f t="shared" si="13"/>
        <v>41938243</v>
      </c>
      <c r="Q290" s="165">
        <v>33252715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1447588</v>
      </c>
      <c r="X290" s="3">
        <v>0</v>
      </c>
      <c r="Y290" s="3">
        <v>0</v>
      </c>
      <c r="Z290" s="3">
        <v>0</v>
      </c>
      <c r="AA290" s="3">
        <v>0</v>
      </c>
      <c r="AB290" s="3"/>
      <c r="AC290" s="36">
        <f t="shared" si="12"/>
        <v>1447588</v>
      </c>
      <c r="AD290" s="37">
        <f t="shared" si="14"/>
        <v>7237940</v>
      </c>
      <c r="AE290" s="144"/>
      <c r="AG290" s="144"/>
      <c r="AI290" s="144"/>
    </row>
    <row r="291" spans="1:35" x14ac:dyDescent="0.25">
      <c r="A291" s="29">
        <v>279</v>
      </c>
      <c r="B291" s="61"/>
      <c r="C291" s="143" t="str">
        <f>VLOOKUP(D291,[8]Hoja1!$A$2:$B$1115,2,0)</f>
        <v>15047</v>
      </c>
      <c r="D291" s="31">
        <v>800077545</v>
      </c>
      <c r="E291" s="31">
        <v>214715047</v>
      </c>
      <c r="F291" s="61" t="s">
        <v>488</v>
      </c>
      <c r="G291" s="33">
        <v>0</v>
      </c>
      <c r="H291" s="33">
        <v>0</v>
      </c>
      <c r="I291" s="3">
        <v>249043708</v>
      </c>
      <c r="J291" s="3">
        <v>279890681</v>
      </c>
      <c r="K291" s="3">
        <v>0</v>
      </c>
      <c r="L291" s="3"/>
      <c r="M291" s="3"/>
      <c r="N291" s="3"/>
      <c r="O291" s="3"/>
      <c r="P291" s="34">
        <f t="shared" si="13"/>
        <v>528934389</v>
      </c>
      <c r="Q291" s="165">
        <v>404412533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20753642</v>
      </c>
      <c r="X291" s="3">
        <v>0</v>
      </c>
      <c r="Y291" s="3">
        <v>0</v>
      </c>
      <c r="Z291" s="3">
        <v>0</v>
      </c>
      <c r="AA291" s="3">
        <v>0</v>
      </c>
      <c r="AB291" s="3"/>
      <c r="AC291" s="36">
        <f t="shared" si="12"/>
        <v>20753642</v>
      </c>
      <c r="AD291" s="37">
        <f t="shared" si="14"/>
        <v>103768214</v>
      </c>
      <c r="AE291" s="144"/>
      <c r="AG291" s="144"/>
      <c r="AI291" s="144"/>
    </row>
    <row r="292" spans="1:35" x14ac:dyDescent="0.25">
      <c r="A292" s="38">
        <v>280</v>
      </c>
      <c r="B292" s="61"/>
      <c r="C292" s="143" t="str">
        <f>VLOOKUP(D292,[8]Hoja1!$A$2:$B$1115,2,0)</f>
        <v>15051</v>
      </c>
      <c r="D292" s="31">
        <v>800063791</v>
      </c>
      <c r="E292" s="31">
        <v>215115051</v>
      </c>
      <c r="F292" s="61" t="s">
        <v>489</v>
      </c>
      <c r="G292" s="33">
        <v>0</v>
      </c>
      <c r="H292" s="33">
        <v>0</v>
      </c>
      <c r="I292" s="3">
        <v>88278374</v>
      </c>
      <c r="J292" s="3">
        <v>104326595</v>
      </c>
      <c r="K292" s="3">
        <v>0</v>
      </c>
      <c r="L292" s="3"/>
      <c r="M292" s="3"/>
      <c r="N292" s="3"/>
      <c r="O292" s="3"/>
      <c r="P292" s="34">
        <f t="shared" si="13"/>
        <v>192604969</v>
      </c>
      <c r="Q292" s="165">
        <v>148465781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7356531</v>
      </c>
      <c r="X292" s="3">
        <v>0</v>
      </c>
      <c r="Y292" s="3">
        <v>0</v>
      </c>
      <c r="Z292" s="3">
        <v>0</v>
      </c>
      <c r="AA292" s="3">
        <v>0</v>
      </c>
      <c r="AB292" s="3"/>
      <c r="AC292" s="36">
        <f t="shared" si="12"/>
        <v>7356531</v>
      </c>
      <c r="AD292" s="37">
        <f t="shared" si="14"/>
        <v>36782657</v>
      </c>
      <c r="AE292" s="144"/>
      <c r="AG292" s="144"/>
      <c r="AI292" s="144"/>
    </row>
    <row r="293" spans="1:35" x14ac:dyDescent="0.25">
      <c r="A293" s="29">
        <v>281</v>
      </c>
      <c r="B293" s="61"/>
      <c r="C293" s="143" t="str">
        <f>VLOOKUP(D293,[8]Hoja1!$A$2:$B$1115,2,0)</f>
        <v>15087</v>
      </c>
      <c r="D293" s="31">
        <v>800099199</v>
      </c>
      <c r="E293" s="31">
        <v>218715087</v>
      </c>
      <c r="F293" s="61" t="s">
        <v>490</v>
      </c>
      <c r="G293" s="33">
        <v>0</v>
      </c>
      <c r="H293" s="33">
        <v>0</v>
      </c>
      <c r="I293" s="3">
        <v>116452760</v>
      </c>
      <c r="J293" s="3">
        <v>166381465</v>
      </c>
      <c r="K293" s="3">
        <v>0</v>
      </c>
      <c r="L293" s="3"/>
      <c r="M293" s="3"/>
      <c r="N293" s="3"/>
      <c r="O293" s="3"/>
      <c r="P293" s="34">
        <f t="shared" si="13"/>
        <v>282834225</v>
      </c>
      <c r="Q293" s="165">
        <v>224607847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9704397</v>
      </c>
      <c r="X293" s="3">
        <v>0</v>
      </c>
      <c r="Y293" s="3">
        <v>0</v>
      </c>
      <c r="Z293" s="3">
        <v>0</v>
      </c>
      <c r="AA293" s="3">
        <v>0</v>
      </c>
      <c r="AB293" s="3"/>
      <c r="AC293" s="36">
        <f t="shared" si="12"/>
        <v>9704397</v>
      </c>
      <c r="AD293" s="37">
        <f t="shared" si="14"/>
        <v>48521981</v>
      </c>
      <c r="AE293" s="144"/>
      <c r="AG293" s="144"/>
      <c r="AI293" s="144"/>
    </row>
    <row r="294" spans="1:35" x14ac:dyDescent="0.25">
      <c r="A294" s="38">
        <v>282</v>
      </c>
      <c r="B294" s="61"/>
      <c r="C294" s="143" t="str">
        <f>VLOOKUP(D294,[8]Hoja1!$A$2:$B$1115,2,0)</f>
        <v>15090</v>
      </c>
      <c r="D294" s="31">
        <v>800099390</v>
      </c>
      <c r="E294" s="31">
        <v>219015090</v>
      </c>
      <c r="F294" s="61" t="s">
        <v>491</v>
      </c>
      <c r="G294" s="33">
        <v>0</v>
      </c>
      <c r="H294" s="33">
        <v>0</v>
      </c>
      <c r="I294" s="3">
        <v>19506314</v>
      </c>
      <c r="J294" s="3">
        <v>22047488</v>
      </c>
      <c r="K294" s="3">
        <v>0</v>
      </c>
      <c r="L294" s="3"/>
      <c r="M294" s="3"/>
      <c r="N294" s="3"/>
      <c r="O294" s="3"/>
      <c r="P294" s="34">
        <f t="shared" si="13"/>
        <v>41553802</v>
      </c>
      <c r="Q294" s="165">
        <v>31800644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1625526</v>
      </c>
      <c r="X294" s="3">
        <v>0</v>
      </c>
      <c r="Y294" s="3">
        <v>0</v>
      </c>
      <c r="Z294" s="3">
        <v>0</v>
      </c>
      <c r="AA294" s="3">
        <v>0</v>
      </c>
      <c r="AB294" s="3"/>
      <c r="AC294" s="36">
        <f t="shared" si="12"/>
        <v>1625526</v>
      </c>
      <c r="AD294" s="37">
        <f t="shared" si="14"/>
        <v>8127632</v>
      </c>
      <c r="AE294" s="144"/>
      <c r="AG294" s="144"/>
      <c r="AI294" s="144"/>
    </row>
    <row r="295" spans="1:35" x14ac:dyDescent="0.25">
      <c r="A295" s="29">
        <v>283</v>
      </c>
      <c r="B295" s="61"/>
      <c r="C295" s="143" t="str">
        <f>VLOOKUP(D295,[8]Hoja1!$A$2:$B$1115,2,0)</f>
        <v>15092</v>
      </c>
      <c r="D295" s="31">
        <v>800017288</v>
      </c>
      <c r="E295" s="31">
        <v>219215092</v>
      </c>
      <c r="F295" s="61" t="s">
        <v>492</v>
      </c>
      <c r="G295" s="33">
        <v>0</v>
      </c>
      <c r="H295" s="33">
        <v>0</v>
      </c>
      <c r="I295" s="3">
        <v>21642641</v>
      </c>
      <c r="J295" s="3">
        <v>28174184</v>
      </c>
      <c r="K295" s="3">
        <v>0</v>
      </c>
      <c r="L295" s="3"/>
      <c r="M295" s="3"/>
      <c r="N295" s="3"/>
      <c r="O295" s="3"/>
      <c r="P295" s="34">
        <f t="shared" si="13"/>
        <v>49816825</v>
      </c>
      <c r="Q295" s="165">
        <v>38995502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1803553</v>
      </c>
      <c r="X295" s="3">
        <v>0</v>
      </c>
      <c r="Y295" s="3">
        <v>0</v>
      </c>
      <c r="Z295" s="3">
        <v>0</v>
      </c>
      <c r="AA295" s="3">
        <v>0</v>
      </c>
      <c r="AB295" s="3"/>
      <c r="AC295" s="36">
        <f t="shared" si="12"/>
        <v>1803553</v>
      </c>
      <c r="AD295" s="37">
        <f t="shared" si="14"/>
        <v>9017770</v>
      </c>
      <c r="AE295" s="144"/>
      <c r="AG295" s="144"/>
      <c r="AI295" s="144"/>
    </row>
    <row r="296" spans="1:35" x14ac:dyDescent="0.25">
      <c r="A296" s="38">
        <v>284</v>
      </c>
      <c r="B296" s="61"/>
      <c r="C296" s="143" t="str">
        <f>VLOOKUP(D296,[8]Hoja1!$A$2:$B$1115,2,0)</f>
        <v>15097</v>
      </c>
      <c r="D296" s="31">
        <v>891856294</v>
      </c>
      <c r="E296" s="31">
        <v>219715097</v>
      </c>
      <c r="F296" s="61" t="s">
        <v>493</v>
      </c>
      <c r="G296" s="33">
        <v>0</v>
      </c>
      <c r="H296" s="33">
        <v>0</v>
      </c>
      <c r="I296" s="3">
        <v>93080276</v>
      </c>
      <c r="J296" s="3">
        <v>100762037</v>
      </c>
      <c r="K296" s="3">
        <v>0</v>
      </c>
      <c r="L296" s="3"/>
      <c r="M296" s="3"/>
      <c r="N296" s="3"/>
      <c r="O296" s="3"/>
      <c r="P296" s="34">
        <f t="shared" si="13"/>
        <v>193842313</v>
      </c>
      <c r="Q296" s="165">
        <v>147302177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7756690</v>
      </c>
      <c r="X296" s="3">
        <v>0</v>
      </c>
      <c r="Y296" s="3">
        <v>0</v>
      </c>
      <c r="Z296" s="3">
        <v>0</v>
      </c>
      <c r="AA296" s="3">
        <v>0</v>
      </c>
      <c r="AB296" s="3"/>
      <c r="AC296" s="36">
        <f t="shared" si="12"/>
        <v>7756690</v>
      </c>
      <c r="AD296" s="37">
        <f t="shared" si="14"/>
        <v>38783446</v>
      </c>
      <c r="AE296" s="144"/>
      <c r="AG296" s="144"/>
      <c r="AI296" s="144"/>
    </row>
    <row r="297" spans="1:35" x14ac:dyDescent="0.25">
      <c r="A297" s="29">
        <v>285</v>
      </c>
      <c r="B297" s="61"/>
      <c r="C297" s="143" t="str">
        <f>VLOOKUP(D297,[8]Hoja1!$A$2:$B$1115,2,0)</f>
        <v>15104</v>
      </c>
      <c r="D297" s="31">
        <v>800023383</v>
      </c>
      <c r="E297" s="31">
        <v>210415104</v>
      </c>
      <c r="F297" s="61" t="s">
        <v>494</v>
      </c>
      <c r="G297" s="33">
        <v>0</v>
      </c>
      <c r="H297" s="33">
        <v>0</v>
      </c>
      <c r="I297" s="3">
        <v>63445792</v>
      </c>
      <c r="J297" s="3">
        <v>71963692</v>
      </c>
      <c r="K297" s="3">
        <v>0</v>
      </c>
      <c r="L297" s="3"/>
      <c r="M297" s="3"/>
      <c r="N297" s="3"/>
      <c r="O297" s="3"/>
      <c r="P297" s="34">
        <f t="shared" si="13"/>
        <v>135409484</v>
      </c>
      <c r="Q297" s="165">
        <v>103686586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5287149</v>
      </c>
      <c r="X297" s="3">
        <v>0</v>
      </c>
      <c r="Y297" s="3">
        <v>0</v>
      </c>
      <c r="Z297" s="3">
        <v>0</v>
      </c>
      <c r="AA297" s="3">
        <v>0</v>
      </c>
      <c r="AB297" s="3"/>
      <c r="AC297" s="36">
        <f t="shared" si="12"/>
        <v>5287149</v>
      </c>
      <c r="AD297" s="37">
        <f t="shared" si="14"/>
        <v>26435749</v>
      </c>
      <c r="AE297" s="144"/>
      <c r="AG297" s="144"/>
      <c r="AI297" s="144"/>
    </row>
    <row r="298" spans="1:35" x14ac:dyDescent="0.25">
      <c r="A298" s="38">
        <v>286</v>
      </c>
      <c r="B298" s="61"/>
      <c r="C298" s="143" t="str">
        <f>VLOOKUP(D298,[8]Hoja1!$A$2:$B$1115,2,0)</f>
        <v>15106</v>
      </c>
      <c r="D298" s="31">
        <v>800099721</v>
      </c>
      <c r="E298" s="31">
        <v>210615106</v>
      </c>
      <c r="F298" s="61" t="s">
        <v>327</v>
      </c>
      <c r="G298" s="33">
        <v>0</v>
      </c>
      <c r="H298" s="33">
        <v>0</v>
      </c>
      <c r="I298" s="3">
        <v>31242674</v>
      </c>
      <c r="J298" s="3">
        <v>37035841</v>
      </c>
      <c r="K298" s="3">
        <v>0</v>
      </c>
      <c r="L298" s="3"/>
      <c r="M298" s="3"/>
      <c r="N298" s="3"/>
      <c r="O298" s="3"/>
      <c r="P298" s="34">
        <f t="shared" si="13"/>
        <v>68278515</v>
      </c>
      <c r="Q298" s="165">
        <v>52657177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2603556</v>
      </c>
      <c r="X298" s="3">
        <v>0</v>
      </c>
      <c r="Y298" s="3">
        <v>0</v>
      </c>
      <c r="Z298" s="3">
        <v>0</v>
      </c>
      <c r="AA298" s="3">
        <v>0</v>
      </c>
      <c r="AB298" s="3"/>
      <c r="AC298" s="36">
        <f t="shared" si="12"/>
        <v>2603556</v>
      </c>
      <c r="AD298" s="37">
        <f t="shared" si="14"/>
        <v>13017782</v>
      </c>
      <c r="AE298" s="144"/>
      <c r="AG298" s="144"/>
      <c r="AI298" s="144"/>
    </row>
    <row r="299" spans="1:35" x14ac:dyDescent="0.25">
      <c r="A299" s="29">
        <v>287</v>
      </c>
      <c r="B299" s="61"/>
      <c r="C299" s="143" t="str">
        <f>VLOOKUP(D299,[8]Hoja1!$A$2:$B$1115,2,0)</f>
        <v>15109</v>
      </c>
      <c r="D299" s="31">
        <v>891808260</v>
      </c>
      <c r="E299" s="31">
        <v>210915109</v>
      </c>
      <c r="F299" s="61" t="s">
        <v>495</v>
      </c>
      <c r="G299" s="33">
        <v>0</v>
      </c>
      <c r="H299" s="33">
        <v>0</v>
      </c>
      <c r="I299" s="3">
        <v>66769754</v>
      </c>
      <c r="J299" s="3">
        <v>79291562</v>
      </c>
      <c r="K299" s="3">
        <v>0</v>
      </c>
      <c r="L299" s="3"/>
      <c r="M299" s="3"/>
      <c r="N299" s="3"/>
      <c r="O299" s="3"/>
      <c r="P299" s="34">
        <f t="shared" si="13"/>
        <v>146061316</v>
      </c>
      <c r="Q299" s="165">
        <v>112676438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5564146</v>
      </c>
      <c r="X299" s="3">
        <v>0</v>
      </c>
      <c r="Y299" s="3">
        <v>0</v>
      </c>
      <c r="Z299" s="3">
        <v>0</v>
      </c>
      <c r="AA299" s="3">
        <v>0</v>
      </c>
      <c r="AB299" s="3"/>
      <c r="AC299" s="36">
        <f t="shared" si="12"/>
        <v>5564146</v>
      </c>
      <c r="AD299" s="37">
        <f t="shared" si="14"/>
        <v>27820732</v>
      </c>
      <c r="AE299" s="144"/>
      <c r="AG299" s="144"/>
      <c r="AI299" s="144"/>
    </row>
    <row r="300" spans="1:35" x14ac:dyDescent="0.25">
      <c r="A300" s="38">
        <v>288</v>
      </c>
      <c r="B300" s="61"/>
      <c r="C300" s="143" t="str">
        <f>VLOOKUP(D300,[8]Hoja1!$A$2:$B$1115,2,0)</f>
        <v>15114</v>
      </c>
      <c r="D300" s="31">
        <v>800099714</v>
      </c>
      <c r="E300" s="31">
        <v>211415114</v>
      </c>
      <c r="F300" s="61" t="s">
        <v>496</v>
      </c>
      <c r="G300" s="33">
        <v>0</v>
      </c>
      <c r="H300" s="33">
        <v>0</v>
      </c>
      <c r="I300" s="3">
        <v>11705693</v>
      </c>
      <c r="J300" s="3">
        <v>10291843</v>
      </c>
      <c r="K300" s="3">
        <v>0</v>
      </c>
      <c r="L300" s="3"/>
      <c r="M300" s="3"/>
      <c r="N300" s="3"/>
      <c r="O300" s="3"/>
      <c r="P300" s="34">
        <f t="shared" si="13"/>
        <v>21997536</v>
      </c>
      <c r="Q300" s="165">
        <v>16144687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975474</v>
      </c>
      <c r="X300" s="3">
        <v>0</v>
      </c>
      <c r="Y300" s="3">
        <v>0</v>
      </c>
      <c r="Z300" s="3">
        <v>0</v>
      </c>
      <c r="AA300" s="3">
        <v>0</v>
      </c>
      <c r="AB300" s="3"/>
      <c r="AC300" s="36">
        <f t="shared" si="12"/>
        <v>975474</v>
      </c>
      <c r="AD300" s="37">
        <f t="shared" si="14"/>
        <v>4877375</v>
      </c>
      <c r="AE300" s="144"/>
      <c r="AG300" s="144"/>
      <c r="AI300" s="144"/>
    </row>
    <row r="301" spans="1:35" x14ac:dyDescent="0.25">
      <c r="A301" s="29">
        <v>289</v>
      </c>
      <c r="B301" s="61"/>
      <c r="C301" s="143" t="str">
        <f>VLOOKUP(D301,[8]Hoja1!$A$2:$B$1115,2,0)</f>
        <v>15131</v>
      </c>
      <c r="D301" s="31">
        <v>891801796</v>
      </c>
      <c r="E301" s="31">
        <v>213115131</v>
      </c>
      <c r="F301" s="61" t="s">
        <v>331</v>
      </c>
      <c r="G301" s="33">
        <v>0</v>
      </c>
      <c r="H301" s="33">
        <v>0</v>
      </c>
      <c r="I301" s="3">
        <v>40084939</v>
      </c>
      <c r="J301" s="3">
        <v>54991238</v>
      </c>
      <c r="K301" s="3">
        <v>0</v>
      </c>
      <c r="L301" s="3"/>
      <c r="M301" s="3"/>
      <c r="N301" s="3"/>
      <c r="O301" s="3"/>
      <c r="P301" s="34">
        <f t="shared" si="13"/>
        <v>95076177</v>
      </c>
      <c r="Q301" s="165">
        <v>75033710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3340412</v>
      </c>
      <c r="X301" s="3">
        <v>0</v>
      </c>
      <c r="Y301" s="3">
        <v>0</v>
      </c>
      <c r="Z301" s="3">
        <v>0</v>
      </c>
      <c r="AA301" s="3">
        <v>0</v>
      </c>
      <c r="AB301" s="3"/>
      <c r="AC301" s="36">
        <f t="shared" si="12"/>
        <v>3340412</v>
      </c>
      <c r="AD301" s="37">
        <f t="shared" si="14"/>
        <v>16702055</v>
      </c>
      <c r="AE301" s="144"/>
      <c r="AG301" s="144"/>
      <c r="AI301" s="144"/>
    </row>
    <row r="302" spans="1:35" x14ac:dyDescent="0.25">
      <c r="A302" s="38">
        <v>290</v>
      </c>
      <c r="B302" s="61"/>
      <c r="C302" s="143" t="str">
        <f>VLOOKUP(D302,[8]Hoja1!$A$2:$B$1115,2,0)</f>
        <v>15135</v>
      </c>
      <c r="D302" s="31">
        <v>800028393</v>
      </c>
      <c r="E302" s="31">
        <v>213515135</v>
      </c>
      <c r="F302" s="61" t="s">
        <v>497</v>
      </c>
      <c r="G302" s="33">
        <v>0</v>
      </c>
      <c r="H302" s="33">
        <v>0</v>
      </c>
      <c r="I302" s="3">
        <v>53157848</v>
      </c>
      <c r="J302" s="3">
        <v>62714726</v>
      </c>
      <c r="K302" s="3">
        <v>0</v>
      </c>
      <c r="L302" s="3"/>
      <c r="M302" s="3"/>
      <c r="N302" s="3"/>
      <c r="O302" s="3"/>
      <c r="P302" s="34">
        <f t="shared" si="13"/>
        <v>115872574</v>
      </c>
      <c r="Q302" s="165">
        <v>89293652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4429821</v>
      </c>
      <c r="X302" s="3">
        <v>0</v>
      </c>
      <c r="Y302" s="3">
        <v>0</v>
      </c>
      <c r="Z302" s="3">
        <v>0</v>
      </c>
      <c r="AA302" s="3">
        <v>0</v>
      </c>
      <c r="AB302" s="3"/>
      <c r="AC302" s="36">
        <f t="shared" si="12"/>
        <v>4429821</v>
      </c>
      <c r="AD302" s="37">
        <f t="shared" si="14"/>
        <v>22149101</v>
      </c>
      <c r="AE302" s="144"/>
      <c r="AG302" s="144"/>
      <c r="AI302" s="144"/>
    </row>
    <row r="303" spans="1:35" x14ac:dyDescent="0.25">
      <c r="A303" s="29">
        <v>291</v>
      </c>
      <c r="B303" s="61"/>
      <c r="C303" s="143" t="str">
        <f>VLOOKUP(D303,[8]Hoja1!$A$2:$B$1115,2,0)</f>
        <v>15162</v>
      </c>
      <c r="D303" s="31">
        <v>891857805</v>
      </c>
      <c r="E303" s="31">
        <v>216215162</v>
      </c>
      <c r="F303" s="61" t="s">
        <v>498</v>
      </c>
      <c r="G303" s="33">
        <v>0</v>
      </c>
      <c r="H303" s="33">
        <v>0</v>
      </c>
      <c r="I303" s="3">
        <v>39339597</v>
      </c>
      <c r="J303" s="3">
        <v>56000387</v>
      </c>
      <c r="K303" s="3">
        <v>0</v>
      </c>
      <c r="L303" s="3"/>
      <c r="M303" s="3"/>
      <c r="N303" s="3"/>
      <c r="O303" s="3"/>
      <c r="P303" s="34">
        <f t="shared" si="13"/>
        <v>95339984</v>
      </c>
      <c r="Q303" s="165">
        <v>75670187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3278300</v>
      </c>
      <c r="X303" s="3">
        <v>0</v>
      </c>
      <c r="Y303" s="3">
        <v>0</v>
      </c>
      <c r="Z303" s="3">
        <v>0</v>
      </c>
      <c r="AA303" s="3">
        <v>0</v>
      </c>
      <c r="AB303" s="3"/>
      <c r="AC303" s="36">
        <f t="shared" si="12"/>
        <v>3278300</v>
      </c>
      <c r="AD303" s="37">
        <f t="shared" si="14"/>
        <v>16391497</v>
      </c>
      <c r="AE303" s="144"/>
      <c r="AG303" s="144"/>
      <c r="AI303" s="144"/>
    </row>
    <row r="304" spans="1:35" x14ac:dyDescent="0.25">
      <c r="A304" s="38">
        <v>292</v>
      </c>
      <c r="B304" s="61"/>
      <c r="C304" s="143" t="str">
        <f>VLOOKUP(D304,[8]Hoja1!$A$2:$B$1115,2,0)</f>
        <v>15172</v>
      </c>
      <c r="D304" s="31">
        <v>891801357</v>
      </c>
      <c r="E304" s="31">
        <v>217215172</v>
      </c>
      <c r="F304" s="61" t="s">
        <v>499</v>
      </c>
      <c r="G304" s="33">
        <v>0</v>
      </c>
      <c r="H304" s="33">
        <v>0</v>
      </c>
      <c r="I304" s="3">
        <v>41412584</v>
      </c>
      <c r="J304" s="3">
        <v>53549112</v>
      </c>
      <c r="K304" s="3">
        <v>0</v>
      </c>
      <c r="L304" s="3"/>
      <c r="M304" s="3"/>
      <c r="N304" s="3"/>
      <c r="O304" s="3"/>
      <c r="P304" s="34">
        <f t="shared" si="13"/>
        <v>94961696</v>
      </c>
      <c r="Q304" s="165">
        <v>74255406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3451049</v>
      </c>
      <c r="X304" s="3">
        <v>0</v>
      </c>
      <c r="Y304" s="3">
        <v>0</v>
      </c>
      <c r="Z304" s="3">
        <v>0</v>
      </c>
      <c r="AA304" s="3">
        <v>0</v>
      </c>
      <c r="AB304" s="3"/>
      <c r="AC304" s="36">
        <f t="shared" si="12"/>
        <v>3451049</v>
      </c>
      <c r="AD304" s="37">
        <f t="shared" si="14"/>
        <v>17255241</v>
      </c>
      <c r="AE304" s="144"/>
      <c r="AG304" s="144"/>
      <c r="AI304" s="144"/>
    </row>
    <row r="305" spans="1:35" x14ac:dyDescent="0.25">
      <c r="A305" s="29">
        <v>293</v>
      </c>
      <c r="B305" s="61"/>
      <c r="C305" s="143" t="str">
        <f>VLOOKUP(D305,[8]Hoja1!$A$2:$B$1115,2,0)</f>
        <v>15176</v>
      </c>
      <c r="D305" s="31">
        <v>891800475</v>
      </c>
      <c r="E305" s="31">
        <v>217615176</v>
      </c>
      <c r="F305" s="61" t="s">
        <v>500</v>
      </c>
      <c r="G305" s="33">
        <v>0</v>
      </c>
      <c r="H305" s="33">
        <v>0</v>
      </c>
      <c r="I305" s="3">
        <v>730837944</v>
      </c>
      <c r="J305" s="3">
        <v>837396189</v>
      </c>
      <c r="K305" s="3">
        <v>0</v>
      </c>
      <c r="L305" s="3"/>
      <c r="M305" s="3"/>
      <c r="N305" s="3"/>
      <c r="O305" s="3"/>
      <c r="P305" s="34">
        <f t="shared" si="13"/>
        <v>1568234133</v>
      </c>
      <c r="Q305" s="165">
        <v>1202815161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60903162</v>
      </c>
      <c r="X305" s="3">
        <v>0</v>
      </c>
      <c r="Y305" s="3">
        <v>0</v>
      </c>
      <c r="Z305" s="3">
        <v>0</v>
      </c>
      <c r="AA305" s="3">
        <v>0</v>
      </c>
      <c r="AB305" s="3"/>
      <c r="AC305" s="36">
        <f t="shared" si="12"/>
        <v>60903162</v>
      </c>
      <c r="AD305" s="37">
        <f t="shared" si="14"/>
        <v>304515810</v>
      </c>
      <c r="AE305" s="144"/>
      <c r="AG305" s="144"/>
      <c r="AI305" s="144"/>
    </row>
    <row r="306" spans="1:35" x14ac:dyDescent="0.25">
      <c r="A306" s="38">
        <v>294</v>
      </c>
      <c r="B306" s="61"/>
      <c r="C306" s="143" t="str">
        <f>VLOOKUP(D306,[8]Hoja1!$A$2:$B$1115,2,0)</f>
        <v>15180</v>
      </c>
      <c r="D306" s="31">
        <v>800074859</v>
      </c>
      <c r="E306" s="31">
        <v>218015180</v>
      </c>
      <c r="F306" s="61" t="s">
        <v>501</v>
      </c>
      <c r="G306" s="33">
        <v>0</v>
      </c>
      <c r="H306" s="33">
        <v>0</v>
      </c>
      <c r="I306" s="3">
        <v>65964184</v>
      </c>
      <c r="J306" s="3">
        <v>75251865</v>
      </c>
      <c r="K306" s="3">
        <v>0</v>
      </c>
      <c r="L306" s="3"/>
      <c r="M306" s="3"/>
      <c r="N306" s="3"/>
      <c r="O306" s="3"/>
      <c r="P306" s="34">
        <f t="shared" si="13"/>
        <v>141216049</v>
      </c>
      <c r="Q306" s="165">
        <v>108233955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5497015</v>
      </c>
      <c r="X306" s="3">
        <v>0</v>
      </c>
      <c r="Y306" s="3">
        <v>0</v>
      </c>
      <c r="Z306" s="3">
        <v>0</v>
      </c>
      <c r="AA306" s="3">
        <v>0</v>
      </c>
      <c r="AB306" s="3"/>
      <c r="AC306" s="36">
        <f t="shared" si="12"/>
        <v>5497015</v>
      </c>
      <c r="AD306" s="37">
        <f t="shared" si="14"/>
        <v>27485079</v>
      </c>
      <c r="AE306" s="144"/>
      <c r="AG306" s="144"/>
      <c r="AI306" s="144"/>
    </row>
    <row r="307" spans="1:35" x14ac:dyDescent="0.25">
      <c r="A307" s="29">
        <v>295</v>
      </c>
      <c r="B307" s="61"/>
      <c r="C307" s="143" t="str">
        <f>VLOOKUP(D307,[8]Hoja1!$A$2:$B$1115,2,0)</f>
        <v>15183</v>
      </c>
      <c r="D307" s="31">
        <v>891801962</v>
      </c>
      <c r="E307" s="31">
        <v>218315183</v>
      </c>
      <c r="F307" s="61" t="s">
        <v>502</v>
      </c>
      <c r="G307" s="33">
        <v>0</v>
      </c>
      <c r="H307" s="33">
        <v>0</v>
      </c>
      <c r="I307" s="3">
        <v>270978608</v>
      </c>
      <c r="J307" s="3">
        <v>222346123</v>
      </c>
      <c r="K307" s="3">
        <v>0</v>
      </c>
      <c r="L307" s="3"/>
      <c r="M307" s="3"/>
      <c r="N307" s="3"/>
      <c r="O307" s="3"/>
      <c r="P307" s="34">
        <f t="shared" si="13"/>
        <v>493324731</v>
      </c>
      <c r="Q307" s="165">
        <v>357835429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22581551</v>
      </c>
      <c r="X307" s="3">
        <v>0</v>
      </c>
      <c r="Y307" s="3">
        <v>0</v>
      </c>
      <c r="Z307" s="3">
        <v>0</v>
      </c>
      <c r="AA307" s="3">
        <v>0</v>
      </c>
      <c r="AB307" s="3"/>
      <c r="AC307" s="36">
        <f t="shared" si="12"/>
        <v>22581551</v>
      </c>
      <c r="AD307" s="37">
        <f t="shared" si="14"/>
        <v>112907751</v>
      </c>
      <c r="AE307" s="144"/>
      <c r="AG307" s="144"/>
      <c r="AI307" s="144"/>
    </row>
    <row r="308" spans="1:35" x14ac:dyDescent="0.25">
      <c r="A308" s="38">
        <v>296</v>
      </c>
      <c r="B308" s="61"/>
      <c r="C308" s="143" t="str">
        <f>VLOOKUP(D308,[8]Hoja1!$A$2:$B$1115,2,0)</f>
        <v>15185</v>
      </c>
      <c r="D308" s="31">
        <v>800034476</v>
      </c>
      <c r="E308" s="31">
        <v>218515185</v>
      </c>
      <c r="F308" s="61" t="s">
        <v>503</v>
      </c>
      <c r="G308" s="33">
        <v>0</v>
      </c>
      <c r="H308" s="33">
        <v>0</v>
      </c>
      <c r="I308" s="3">
        <v>112364620</v>
      </c>
      <c r="J308" s="3">
        <v>112625926</v>
      </c>
      <c r="K308" s="3">
        <v>0</v>
      </c>
      <c r="L308" s="3"/>
      <c r="M308" s="3"/>
      <c r="N308" s="3"/>
      <c r="O308" s="3"/>
      <c r="P308" s="34">
        <f t="shared" si="13"/>
        <v>224990546</v>
      </c>
      <c r="Q308" s="165">
        <v>168808234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9363718</v>
      </c>
      <c r="X308" s="3">
        <v>0</v>
      </c>
      <c r="Y308" s="3">
        <v>0</v>
      </c>
      <c r="Z308" s="3">
        <v>0</v>
      </c>
      <c r="AA308" s="3">
        <v>0</v>
      </c>
      <c r="AB308" s="3"/>
      <c r="AC308" s="36">
        <f t="shared" si="12"/>
        <v>9363718</v>
      </c>
      <c r="AD308" s="37">
        <f t="shared" si="14"/>
        <v>46818594</v>
      </c>
      <c r="AE308" s="144"/>
      <c r="AG308" s="144"/>
      <c r="AI308" s="144"/>
    </row>
    <row r="309" spans="1:35" x14ac:dyDescent="0.25">
      <c r="A309" s="29">
        <v>297</v>
      </c>
      <c r="B309" s="61"/>
      <c r="C309" s="143" t="str">
        <f>VLOOKUP(D309,[8]Hoja1!$A$2:$B$1115,2,0)</f>
        <v>15187</v>
      </c>
      <c r="D309" s="31">
        <v>800014989</v>
      </c>
      <c r="E309" s="31">
        <v>218715187</v>
      </c>
      <c r="F309" s="61" t="s">
        <v>504</v>
      </c>
      <c r="G309" s="33">
        <v>0</v>
      </c>
      <c r="H309" s="33">
        <v>0</v>
      </c>
      <c r="I309" s="3">
        <v>58231785</v>
      </c>
      <c r="J309" s="3">
        <v>57131180</v>
      </c>
      <c r="K309" s="3">
        <v>0</v>
      </c>
      <c r="L309" s="3"/>
      <c r="M309" s="3"/>
      <c r="N309" s="3"/>
      <c r="O309" s="3"/>
      <c r="P309" s="34">
        <f t="shared" si="13"/>
        <v>115362965</v>
      </c>
      <c r="Q309" s="165">
        <v>86247074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4852649</v>
      </c>
      <c r="X309" s="3">
        <v>0</v>
      </c>
      <c r="Y309" s="3">
        <v>0</v>
      </c>
      <c r="Z309" s="3">
        <v>0</v>
      </c>
      <c r="AA309" s="3">
        <v>0</v>
      </c>
      <c r="AB309" s="3"/>
      <c r="AC309" s="36">
        <f t="shared" si="12"/>
        <v>4852649</v>
      </c>
      <c r="AD309" s="37">
        <f t="shared" si="14"/>
        <v>24263242</v>
      </c>
      <c r="AE309" s="144"/>
      <c r="AG309" s="144"/>
      <c r="AI309" s="144"/>
    </row>
    <row r="310" spans="1:35" x14ac:dyDescent="0.25">
      <c r="A310" s="38">
        <v>298</v>
      </c>
      <c r="B310" s="61"/>
      <c r="C310" s="143" t="str">
        <f>VLOOKUP(D310,[8]Hoja1!$A$2:$B$1115,2,0)</f>
        <v>15189</v>
      </c>
      <c r="D310" s="31">
        <v>891801988</v>
      </c>
      <c r="E310" s="31">
        <v>218915189</v>
      </c>
      <c r="F310" s="61" t="s">
        <v>505</v>
      </c>
      <c r="G310" s="33">
        <v>0</v>
      </c>
      <c r="H310" s="33">
        <v>0</v>
      </c>
      <c r="I310" s="3">
        <v>69486112</v>
      </c>
      <c r="J310" s="3">
        <v>109044515</v>
      </c>
      <c r="K310" s="3">
        <v>0</v>
      </c>
      <c r="L310" s="3"/>
      <c r="M310" s="3"/>
      <c r="N310" s="3"/>
      <c r="O310" s="3"/>
      <c r="P310" s="34">
        <f t="shared" si="13"/>
        <v>178530627</v>
      </c>
      <c r="Q310" s="165">
        <v>143787569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5790509</v>
      </c>
      <c r="X310" s="3">
        <v>0</v>
      </c>
      <c r="Y310" s="3">
        <v>0</v>
      </c>
      <c r="Z310" s="3">
        <v>0</v>
      </c>
      <c r="AA310" s="3">
        <v>0</v>
      </c>
      <c r="AB310" s="3"/>
      <c r="AC310" s="36">
        <f t="shared" si="12"/>
        <v>5790509</v>
      </c>
      <c r="AD310" s="37">
        <f t="shared" si="14"/>
        <v>28952549</v>
      </c>
      <c r="AE310" s="144"/>
      <c r="AG310" s="144"/>
      <c r="AI310" s="144"/>
    </row>
    <row r="311" spans="1:35" x14ac:dyDescent="0.25">
      <c r="A311" s="29">
        <v>299</v>
      </c>
      <c r="B311" s="61"/>
      <c r="C311" s="143" t="str">
        <f>VLOOKUP(D311,[8]Hoja1!$A$2:$B$1115,2,0)</f>
        <v>15204</v>
      </c>
      <c r="D311" s="31">
        <v>891801932</v>
      </c>
      <c r="E311" s="31">
        <v>210415204</v>
      </c>
      <c r="F311" s="61" t="s">
        <v>506</v>
      </c>
      <c r="G311" s="33">
        <v>0</v>
      </c>
      <c r="H311" s="33">
        <v>0</v>
      </c>
      <c r="I311" s="3">
        <v>124880628</v>
      </c>
      <c r="J311" s="3">
        <v>135364447</v>
      </c>
      <c r="K311" s="3">
        <v>0</v>
      </c>
      <c r="L311" s="3"/>
      <c r="M311" s="3"/>
      <c r="N311" s="3"/>
      <c r="O311" s="3"/>
      <c r="P311" s="34">
        <f t="shared" si="13"/>
        <v>260245075</v>
      </c>
      <c r="Q311" s="165">
        <v>197804761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10406719</v>
      </c>
      <c r="X311" s="3">
        <v>0</v>
      </c>
      <c r="Y311" s="3">
        <v>0</v>
      </c>
      <c r="Z311" s="3">
        <v>0</v>
      </c>
      <c r="AA311" s="3">
        <v>0</v>
      </c>
      <c r="AB311" s="3"/>
      <c r="AC311" s="36">
        <f t="shared" si="12"/>
        <v>10406719</v>
      </c>
      <c r="AD311" s="37">
        <f t="shared" si="14"/>
        <v>52033595</v>
      </c>
      <c r="AE311" s="144"/>
      <c r="AG311" s="144"/>
      <c r="AI311" s="144"/>
    </row>
    <row r="312" spans="1:35" x14ac:dyDescent="0.25">
      <c r="A312" s="38">
        <v>300</v>
      </c>
      <c r="B312" s="61"/>
      <c r="C312" s="143" t="str">
        <f>VLOOKUP(D312,[8]Hoja1!$A$2:$B$1115,2,0)</f>
        <v>15212</v>
      </c>
      <c r="D312" s="31">
        <v>891801363</v>
      </c>
      <c r="E312" s="31">
        <v>211215212</v>
      </c>
      <c r="F312" s="61" t="s">
        <v>507</v>
      </c>
      <c r="G312" s="33">
        <v>0</v>
      </c>
      <c r="H312" s="33">
        <v>0</v>
      </c>
      <c r="I312" s="3">
        <v>38878076</v>
      </c>
      <c r="J312" s="3">
        <v>44708636</v>
      </c>
      <c r="K312" s="3">
        <v>0</v>
      </c>
      <c r="L312" s="3"/>
      <c r="M312" s="3"/>
      <c r="N312" s="3"/>
      <c r="O312" s="3"/>
      <c r="P312" s="34">
        <f t="shared" si="13"/>
        <v>83586712</v>
      </c>
      <c r="Q312" s="165">
        <v>64147676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3239840</v>
      </c>
      <c r="X312" s="3">
        <v>0</v>
      </c>
      <c r="Y312" s="3">
        <v>0</v>
      </c>
      <c r="Z312" s="3">
        <v>0</v>
      </c>
      <c r="AA312" s="3">
        <v>0</v>
      </c>
      <c r="AB312" s="3"/>
      <c r="AC312" s="36">
        <f t="shared" si="12"/>
        <v>3239840</v>
      </c>
      <c r="AD312" s="37">
        <f t="shared" si="14"/>
        <v>16199196</v>
      </c>
      <c r="AE312" s="144"/>
      <c r="AG312" s="144"/>
      <c r="AI312" s="144"/>
    </row>
    <row r="313" spans="1:35" x14ac:dyDescent="0.25">
      <c r="A313" s="29">
        <v>301</v>
      </c>
      <c r="B313" s="61"/>
      <c r="C313" s="143" t="str">
        <f>VLOOKUP(D313,[8]Hoja1!$A$2:$B$1115,2,0)</f>
        <v>15215</v>
      </c>
      <c r="D313" s="31">
        <v>891855748</v>
      </c>
      <c r="E313" s="31">
        <v>211515215</v>
      </c>
      <c r="F313" s="61" t="s">
        <v>508</v>
      </c>
      <c r="G313" s="33">
        <v>0</v>
      </c>
      <c r="H313" s="33">
        <v>0</v>
      </c>
      <c r="I313" s="3">
        <v>40980943</v>
      </c>
      <c r="J313" s="3">
        <v>41280569</v>
      </c>
      <c r="K313" s="3">
        <v>0</v>
      </c>
      <c r="L313" s="3"/>
      <c r="M313" s="3"/>
      <c r="N313" s="3"/>
      <c r="O313" s="3"/>
      <c r="P313" s="34">
        <f t="shared" si="13"/>
        <v>82261512</v>
      </c>
      <c r="Q313" s="165">
        <v>61771043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3415079</v>
      </c>
      <c r="X313" s="3">
        <v>0</v>
      </c>
      <c r="Y313" s="3">
        <v>0</v>
      </c>
      <c r="Z313" s="3">
        <v>0</v>
      </c>
      <c r="AA313" s="3">
        <v>0</v>
      </c>
      <c r="AB313" s="3"/>
      <c r="AC313" s="36">
        <f t="shared" si="12"/>
        <v>3415079</v>
      </c>
      <c r="AD313" s="37">
        <f t="shared" si="14"/>
        <v>17075390</v>
      </c>
      <c r="AE313" s="144"/>
      <c r="AG313" s="144"/>
      <c r="AI313" s="144"/>
    </row>
    <row r="314" spans="1:35" x14ac:dyDescent="0.25">
      <c r="A314" s="38">
        <v>302</v>
      </c>
      <c r="B314" s="61"/>
      <c r="C314" s="143" t="str">
        <f>VLOOKUP(D314,[8]Hoja1!$A$2:$B$1115,2,0)</f>
        <v>15218</v>
      </c>
      <c r="D314" s="31">
        <v>891857920</v>
      </c>
      <c r="E314" s="31">
        <v>211815218</v>
      </c>
      <c r="F314" s="61" t="s">
        <v>509</v>
      </c>
      <c r="G314" s="33">
        <v>0</v>
      </c>
      <c r="H314" s="33">
        <v>0</v>
      </c>
      <c r="I314" s="3">
        <v>53995752</v>
      </c>
      <c r="J314" s="3">
        <v>53843333</v>
      </c>
      <c r="K314" s="3">
        <v>0</v>
      </c>
      <c r="L314" s="3"/>
      <c r="M314" s="3"/>
      <c r="N314" s="3"/>
      <c r="O314" s="3"/>
      <c r="P314" s="34">
        <f t="shared" si="13"/>
        <v>107839085</v>
      </c>
      <c r="Q314" s="165">
        <v>80841209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4499646</v>
      </c>
      <c r="X314" s="3">
        <v>0</v>
      </c>
      <c r="Y314" s="3">
        <v>0</v>
      </c>
      <c r="Z314" s="3">
        <v>0</v>
      </c>
      <c r="AA314" s="3">
        <v>0</v>
      </c>
      <c r="AB314" s="3"/>
      <c r="AC314" s="36">
        <f t="shared" si="12"/>
        <v>4499646</v>
      </c>
      <c r="AD314" s="37">
        <f t="shared" si="14"/>
        <v>22498230</v>
      </c>
      <c r="AE314" s="144"/>
      <c r="AG314" s="144"/>
      <c r="AI314" s="144"/>
    </row>
    <row r="315" spans="1:35" x14ac:dyDescent="0.25">
      <c r="A315" s="29">
        <v>303</v>
      </c>
      <c r="B315" s="61"/>
      <c r="C315" s="143" t="str">
        <f>VLOOKUP(D315,[8]Hoja1!$A$2:$B$1115,2,0)</f>
        <v>15223</v>
      </c>
      <c r="D315" s="31">
        <v>800099196</v>
      </c>
      <c r="E315" s="31">
        <v>212315223</v>
      </c>
      <c r="F315" s="61" t="s">
        <v>510</v>
      </c>
      <c r="G315" s="33">
        <v>0</v>
      </c>
      <c r="H315" s="33">
        <v>0</v>
      </c>
      <c r="I315" s="3">
        <v>345454236</v>
      </c>
      <c r="J315" s="3">
        <v>258008253</v>
      </c>
      <c r="K315" s="3">
        <v>0</v>
      </c>
      <c r="L315" s="3"/>
      <c r="M315" s="3"/>
      <c r="N315" s="3"/>
      <c r="O315" s="3"/>
      <c r="P315" s="34">
        <f t="shared" si="13"/>
        <v>603462489</v>
      </c>
      <c r="Q315" s="165">
        <v>430735371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28787853</v>
      </c>
      <c r="X315" s="3">
        <v>0</v>
      </c>
      <c r="Y315" s="3">
        <v>0</v>
      </c>
      <c r="Z315" s="3">
        <v>0</v>
      </c>
      <c r="AA315" s="3">
        <v>0</v>
      </c>
      <c r="AB315" s="3"/>
      <c r="AC315" s="36">
        <f t="shared" si="12"/>
        <v>28787853</v>
      </c>
      <c r="AD315" s="37">
        <f t="shared" si="14"/>
        <v>143939265</v>
      </c>
      <c r="AE315" s="144"/>
      <c r="AG315" s="144"/>
      <c r="AI315" s="144"/>
    </row>
    <row r="316" spans="1:35" x14ac:dyDescent="0.25">
      <c r="A316" s="38">
        <v>304</v>
      </c>
      <c r="B316" s="61"/>
      <c r="C316" s="143" t="str">
        <f>VLOOKUP(D316,[8]Hoja1!$A$2:$B$1115,2,0)</f>
        <v>15224</v>
      </c>
      <c r="D316" s="31">
        <v>891802089</v>
      </c>
      <c r="E316" s="31">
        <v>212415224</v>
      </c>
      <c r="F316" s="61" t="s">
        <v>511</v>
      </c>
      <c r="G316" s="33">
        <v>0</v>
      </c>
      <c r="H316" s="33">
        <v>0</v>
      </c>
      <c r="I316" s="3">
        <v>65873479</v>
      </c>
      <c r="J316" s="3">
        <v>77760338</v>
      </c>
      <c r="K316" s="3">
        <v>0</v>
      </c>
      <c r="L316" s="3"/>
      <c r="M316" s="3"/>
      <c r="N316" s="3"/>
      <c r="O316" s="3"/>
      <c r="P316" s="34">
        <f t="shared" si="13"/>
        <v>143633817</v>
      </c>
      <c r="Q316" s="165">
        <v>110697080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5489457</v>
      </c>
      <c r="X316" s="3">
        <v>0</v>
      </c>
      <c r="Y316" s="3">
        <v>0</v>
      </c>
      <c r="Z316" s="3">
        <v>0</v>
      </c>
      <c r="AA316" s="3">
        <v>0</v>
      </c>
      <c r="AB316" s="3"/>
      <c r="AC316" s="36">
        <f t="shared" si="12"/>
        <v>5489457</v>
      </c>
      <c r="AD316" s="37">
        <f t="shared" si="14"/>
        <v>27447280</v>
      </c>
      <c r="AE316" s="144"/>
      <c r="AG316" s="144"/>
      <c r="AI316" s="144"/>
    </row>
    <row r="317" spans="1:35" x14ac:dyDescent="0.25">
      <c r="A317" s="29">
        <v>305</v>
      </c>
      <c r="B317" s="61"/>
      <c r="C317" s="143" t="str">
        <f>VLOOKUP(D317,[8]Hoja1!$A$2:$B$1115,2,0)</f>
        <v>15226</v>
      </c>
      <c r="D317" s="31">
        <v>891855769</v>
      </c>
      <c r="E317" s="31">
        <v>212615226</v>
      </c>
      <c r="F317" s="61" t="s">
        <v>512</v>
      </c>
      <c r="G317" s="33">
        <v>0</v>
      </c>
      <c r="H317" s="33">
        <v>0</v>
      </c>
      <c r="I317" s="3">
        <v>27415645</v>
      </c>
      <c r="J317" s="3">
        <v>36867708</v>
      </c>
      <c r="K317" s="3">
        <v>0</v>
      </c>
      <c r="L317" s="3"/>
      <c r="M317" s="3"/>
      <c r="N317" s="3"/>
      <c r="O317" s="3"/>
      <c r="P317" s="34">
        <f t="shared" si="13"/>
        <v>64283353</v>
      </c>
      <c r="Q317" s="165">
        <v>50575530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2284637</v>
      </c>
      <c r="X317" s="3">
        <v>0</v>
      </c>
      <c r="Y317" s="3">
        <v>0</v>
      </c>
      <c r="Z317" s="3">
        <v>0</v>
      </c>
      <c r="AA317" s="3">
        <v>0</v>
      </c>
      <c r="AB317" s="3"/>
      <c r="AC317" s="36">
        <f t="shared" si="12"/>
        <v>2284637</v>
      </c>
      <c r="AD317" s="37">
        <f t="shared" si="14"/>
        <v>11423186</v>
      </c>
      <c r="AE317" s="144"/>
      <c r="AG317" s="144"/>
      <c r="AI317" s="144"/>
    </row>
    <row r="318" spans="1:35" x14ac:dyDescent="0.25">
      <c r="A318" s="38">
        <v>306</v>
      </c>
      <c r="B318" s="61"/>
      <c r="C318" s="143" t="str">
        <f>VLOOKUP(D318,[8]Hoja1!$A$2:$B$1115,2,0)</f>
        <v>15232</v>
      </c>
      <c r="D318" s="31">
        <v>800099723</v>
      </c>
      <c r="E318" s="31">
        <v>213215232</v>
      </c>
      <c r="F318" s="61" t="s">
        <v>513</v>
      </c>
      <c r="G318" s="33">
        <v>0</v>
      </c>
      <c r="H318" s="33">
        <v>0</v>
      </c>
      <c r="I318" s="3">
        <v>62507672</v>
      </c>
      <c r="J318" s="3">
        <v>70654664</v>
      </c>
      <c r="K318" s="3">
        <v>0</v>
      </c>
      <c r="L318" s="3"/>
      <c r="M318" s="3"/>
      <c r="N318" s="3"/>
      <c r="O318" s="3"/>
      <c r="P318" s="34">
        <f t="shared" si="13"/>
        <v>133162336</v>
      </c>
      <c r="Q318" s="165">
        <v>101908502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5208973</v>
      </c>
      <c r="X318" s="3">
        <v>0</v>
      </c>
      <c r="Y318" s="3">
        <v>0</v>
      </c>
      <c r="Z318" s="3">
        <v>0</v>
      </c>
      <c r="AA318" s="3">
        <v>0</v>
      </c>
      <c r="AB318" s="3"/>
      <c r="AC318" s="36">
        <f t="shared" si="12"/>
        <v>5208973</v>
      </c>
      <c r="AD318" s="37">
        <f t="shared" si="14"/>
        <v>26044861</v>
      </c>
      <c r="AE318" s="144"/>
      <c r="AG318" s="144"/>
      <c r="AI318" s="144"/>
    </row>
    <row r="319" spans="1:35" x14ac:dyDescent="0.25">
      <c r="A319" s="29">
        <v>307</v>
      </c>
      <c r="B319" s="61"/>
      <c r="C319" s="143" t="str">
        <f>VLOOKUP(D319,[8]Hoja1!$A$2:$B$1115,2,0)</f>
        <v>15236</v>
      </c>
      <c r="D319" s="31">
        <v>800131177</v>
      </c>
      <c r="E319" s="31">
        <v>213615236</v>
      </c>
      <c r="F319" s="61" t="s">
        <v>514</v>
      </c>
      <c r="G319" s="33">
        <v>0</v>
      </c>
      <c r="H319" s="33">
        <v>0</v>
      </c>
      <c r="I319" s="3">
        <v>29158922</v>
      </c>
      <c r="J319" s="3">
        <v>39572677</v>
      </c>
      <c r="K319" s="3">
        <v>0</v>
      </c>
      <c r="L319" s="3"/>
      <c r="M319" s="3"/>
      <c r="N319" s="3"/>
      <c r="O319" s="3"/>
      <c r="P319" s="34">
        <f t="shared" si="13"/>
        <v>68731599</v>
      </c>
      <c r="Q319" s="165">
        <v>54152137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2429910</v>
      </c>
      <c r="X319" s="3">
        <v>0</v>
      </c>
      <c r="Y319" s="3">
        <v>0</v>
      </c>
      <c r="Z319" s="3">
        <v>0</v>
      </c>
      <c r="AA319" s="3">
        <v>0</v>
      </c>
      <c r="AB319" s="3"/>
      <c r="AC319" s="36">
        <f t="shared" si="12"/>
        <v>2429910</v>
      </c>
      <c r="AD319" s="37">
        <f t="shared" si="14"/>
        <v>12149552</v>
      </c>
      <c r="AE319" s="144"/>
      <c r="AG319" s="144"/>
      <c r="AI319" s="144"/>
    </row>
    <row r="320" spans="1:35" x14ac:dyDescent="0.25">
      <c r="A320" s="38">
        <v>308</v>
      </c>
      <c r="B320" s="61"/>
      <c r="C320" s="143" t="str">
        <f>VLOOKUP(D320,[8]Hoja1!$A$2:$B$1115,2,0)</f>
        <v>15244</v>
      </c>
      <c r="D320" s="31">
        <v>891857844</v>
      </c>
      <c r="E320" s="31">
        <v>214415244</v>
      </c>
      <c r="F320" s="61" t="s">
        <v>515</v>
      </c>
      <c r="G320" s="33">
        <v>0</v>
      </c>
      <c r="H320" s="33">
        <v>0</v>
      </c>
      <c r="I320" s="3">
        <v>94982432</v>
      </c>
      <c r="J320" s="3">
        <v>95259974</v>
      </c>
      <c r="K320" s="3">
        <v>0</v>
      </c>
      <c r="L320" s="3"/>
      <c r="M320" s="3"/>
      <c r="N320" s="3"/>
      <c r="O320" s="3"/>
      <c r="P320" s="34">
        <f t="shared" si="13"/>
        <v>190242406</v>
      </c>
      <c r="Q320" s="165">
        <v>142751192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7915203</v>
      </c>
      <c r="X320" s="3">
        <v>0</v>
      </c>
      <c r="Y320" s="3">
        <v>0</v>
      </c>
      <c r="Z320" s="3">
        <v>0</v>
      </c>
      <c r="AA320" s="3">
        <v>0</v>
      </c>
      <c r="AB320" s="3"/>
      <c r="AC320" s="36">
        <f t="shared" si="12"/>
        <v>7915203</v>
      </c>
      <c r="AD320" s="37">
        <f t="shared" si="14"/>
        <v>39576011</v>
      </c>
      <c r="AE320" s="144"/>
      <c r="AG320" s="144"/>
      <c r="AI320" s="144"/>
    </row>
    <row r="321" spans="1:35" x14ac:dyDescent="0.25">
      <c r="A321" s="29">
        <v>309</v>
      </c>
      <c r="B321" s="61"/>
      <c r="C321" s="143" t="str">
        <f>VLOOKUP(D321,[8]Hoja1!$A$2:$B$1115,2,0)</f>
        <v>15248</v>
      </c>
      <c r="D321" s="31">
        <v>800031073</v>
      </c>
      <c r="E321" s="31">
        <v>214815248</v>
      </c>
      <c r="F321" s="61" t="s">
        <v>516</v>
      </c>
      <c r="G321" s="33">
        <v>0</v>
      </c>
      <c r="H321" s="33">
        <v>0</v>
      </c>
      <c r="I321" s="3">
        <v>41325231</v>
      </c>
      <c r="J321" s="3">
        <v>53428618</v>
      </c>
      <c r="K321" s="3">
        <v>0</v>
      </c>
      <c r="L321" s="3"/>
      <c r="M321" s="3"/>
      <c r="N321" s="3"/>
      <c r="O321" s="3"/>
      <c r="P321" s="34">
        <f t="shared" si="13"/>
        <v>94753849</v>
      </c>
      <c r="Q321" s="165">
        <v>74091232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3443769</v>
      </c>
      <c r="X321" s="3">
        <v>0</v>
      </c>
      <c r="Y321" s="3">
        <v>0</v>
      </c>
      <c r="Z321" s="3">
        <v>0</v>
      </c>
      <c r="AA321" s="3">
        <v>0</v>
      </c>
      <c r="AB321" s="3"/>
      <c r="AC321" s="36">
        <f t="shared" si="12"/>
        <v>3443769</v>
      </c>
      <c r="AD321" s="37">
        <f t="shared" si="14"/>
        <v>17218848</v>
      </c>
      <c r="AE321" s="144"/>
      <c r="AG321" s="144"/>
      <c r="AI321" s="144"/>
    </row>
    <row r="322" spans="1:35" x14ac:dyDescent="0.25">
      <c r="A322" s="38">
        <v>310</v>
      </c>
      <c r="B322" s="61"/>
      <c r="C322" s="143" t="str">
        <f>VLOOKUP(D322,[8]Hoja1!$A$2:$B$1115,2,0)</f>
        <v>15272</v>
      </c>
      <c r="D322" s="31">
        <v>891856288</v>
      </c>
      <c r="E322" s="31">
        <v>217215272</v>
      </c>
      <c r="F322" s="61" t="s">
        <v>517</v>
      </c>
      <c r="G322" s="33">
        <v>0</v>
      </c>
      <c r="H322" s="33">
        <v>0</v>
      </c>
      <c r="I322" s="3">
        <v>61775166</v>
      </c>
      <c r="J322" s="3">
        <v>80110076</v>
      </c>
      <c r="K322" s="3">
        <v>0</v>
      </c>
      <c r="L322" s="3"/>
      <c r="M322" s="3"/>
      <c r="N322" s="3"/>
      <c r="O322" s="3"/>
      <c r="P322" s="34">
        <f t="shared" si="13"/>
        <v>141885242</v>
      </c>
      <c r="Q322" s="165">
        <v>110997662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5147931</v>
      </c>
      <c r="X322" s="3">
        <v>0</v>
      </c>
      <c r="Y322" s="3">
        <v>0</v>
      </c>
      <c r="Z322" s="3">
        <v>0</v>
      </c>
      <c r="AA322" s="3">
        <v>0</v>
      </c>
      <c r="AB322" s="3"/>
      <c r="AC322" s="36">
        <f t="shared" si="12"/>
        <v>5147931</v>
      </c>
      <c r="AD322" s="37">
        <f t="shared" si="14"/>
        <v>25739649</v>
      </c>
      <c r="AE322" s="144"/>
      <c r="AG322" s="144"/>
      <c r="AI322" s="144"/>
    </row>
    <row r="323" spans="1:35" x14ac:dyDescent="0.25">
      <c r="A323" s="29">
        <v>311</v>
      </c>
      <c r="B323" s="61"/>
      <c r="C323" s="143" t="str">
        <f>VLOOKUP(D323,[8]Hoja1!$A$2:$B$1115,2,0)</f>
        <v>15276</v>
      </c>
      <c r="D323" s="31">
        <v>800026368</v>
      </c>
      <c r="E323" s="31">
        <v>217615276</v>
      </c>
      <c r="F323" s="61" t="s">
        <v>518</v>
      </c>
      <c r="G323" s="33">
        <v>0</v>
      </c>
      <c r="H323" s="33">
        <v>0</v>
      </c>
      <c r="I323" s="3">
        <v>42934116</v>
      </c>
      <c r="J323" s="3">
        <v>51561373</v>
      </c>
      <c r="K323" s="3">
        <v>0</v>
      </c>
      <c r="L323" s="3"/>
      <c r="M323" s="3"/>
      <c r="N323" s="3"/>
      <c r="O323" s="3"/>
      <c r="P323" s="34">
        <f t="shared" si="13"/>
        <v>94495489</v>
      </c>
      <c r="Q323" s="165">
        <v>73028431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3577843</v>
      </c>
      <c r="X323" s="3">
        <v>0</v>
      </c>
      <c r="Y323" s="3">
        <v>0</v>
      </c>
      <c r="Z323" s="3">
        <v>0</v>
      </c>
      <c r="AA323" s="3">
        <v>0</v>
      </c>
      <c r="AB323" s="3"/>
      <c r="AC323" s="36">
        <f t="shared" si="12"/>
        <v>3577843</v>
      </c>
      <c r="AD323" s="37">
        <f t="shared" si="14"/>
        <v>17889215</v>
      </c>
      <c r="AE323" s="144"/>
      <c r="AG323" s="144"/>
      <c r="AI323" s="144"/>
    </row>
    <row r="324" spans="1:35" x14ac:dyDescent="0.25">
      <c r="A324" s="38">
        <v>312</v>
      </c>
      <c r="B324" s="61"/>
      <c r="C324" s="143" t="str">
        <f>VLOOKUP(D324,[8]Hoja1!$A$2:$B$1115,2,0)</f>
        <v>15293</v>
      </c>
      <c r="D324" s="31">
        <v>800020045</v>
      </c>
      <c r="E324" s="31">
        <v>219315293</v>
      </c>
      <c r="F324" s="61" t="s">
        <v>519</v>
      </c>
      <c r="G324" s="33">
        <v>0</v>
      </c>
      <c r="H324" s="33">
        <v>0</v>
      </c>
      <c r="I324" s="3">
        <v>53476403</v>
      </c>
      <c r="J324" s="3">
        <v>61385896</v>
      </c>
      <c r="K324" s="3">
        <v>0</v>
      </c>
      <c r="L324" s="3"/>
      <c r="M324" s="3"/>
      <c r="N324" s="3"/>
      <c r="O324" s="3"/>
      <c r="P324" s="34">
        <f t="shared" si="13"/>
        <v>114862299</v>
      </c>
      <c r="Q324" s="165">
        <v>88124098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4456367</v>
      </c>
      <c r="X324" s="3">
        <v>0</v>
      </c>
      <c r="Y324" s="3">
        <v>0</v>
      </c>
      <c r="Z324" s="3">
        <v>0</v>
      </c>
      <c r="AA324" s="3">
        <v>0</v>
      </c>
      <c r="AB324" s="3"/>
      <c r="AC324" s="36">
        <f t="shared" si="12"/>
        <v>4456367</v>
      </c>
      <c r="AD324" s="37">
        <f t="shared" si="14"/>
        <v>22281834</v>
      </c>
      <c r="AE324" s="144"/>
      <c r="AG324" s="144"/>
      <c r="AI324" s="144"/>
    </row>
    <row r="325" spans="1:35" x14ac:dyDescent="0.25">
      <c r="A325" s="29">
        <v>313</v>
      </c>
      <c r="B325" s="61"/>
      <c r="C325" s="143" t="str">
        <f>VLOOKUP(D325,[8]Hoja1!$A$2:$B$1115,2,0)</f>
        <v>15296</v>
      </c>
      <c r="D325" s="31">
        <v>891857764</v>
      </c>
      <c r="E325" s="31">
        <v>219615296</v>
      </c>
      <c r="F325" s="61" t="s">
        <v>520</v>
      </c>
      <c r="G325" s="33">
        <v>0</v>
      </c>
      <c r="H325" s="33">
        <v>0</v>
      </c>
      <c r="I325" s="3">
        <v>81769322</v>
      </c>
      <c r="J325" s="3">
        <v>98438374</v>
      </c>
      <c r="K325" s="3">
        <v>0</v>
      </c>
      <c r="L325" s="3"/>
      <c r="M325" s="3"/>
      <c r="N325" s="3"/>
      <c r="O325" s="3"/>
      <c r="P325" s="34">
        <f t="shared" si="13"/>
        <v>180207696</v>
      </c>
      <c r="Q325" s="165">
        <v>139323034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6814110</v>
      </c>
      <c r="X325" s="3">
        <v>0</v>
      </c>
      <c r="Y325" s="3">
        <v>0</v>
      </c>
      <c r="Z325" s="3">
        <v>0</v>
      </c>
      <c r="AA325" s="3">
        <v>0</v>
      </c>
      <c r="AB325" s="3"/>
      <c r="AC325" s="36">
        <f t="shared" si="12"/>
        <v>6814110</v>
      </c>
      <c r="AD325" s="37">
        <f t="shared" si="14"/>
        <v>34070552</v>
      </c>
      <c r="AE325" s="144"/>
      <c r="AG325" s="144"/>
      <c r="AI325" s="144"/>
    </row>
    <row r="326" spans="1:35" x14ac:dyDescent="0.25">
      <c r="A326" s="38">
        <v>314</v>
      </c>
      <c r="B326" s="61"/>
      <c r="C326" s="143" t="str">
        <f>VLOOKUP(D326,[8]Hoja1!$A$2:$B$1115,2,0)</f>
        <v>15299</v>
      </c>
      <c r="D326" s="31">
        <v>800025608</v>
      </c>
      <c r="E326" s="31">
        <v>219915299</v>
      </c>
      <c r="F326" s="61" t="s">
        <v>521</v>
      </c>
      <c r="G326" s="33">
        <v>0</v>
      </c>
      <c r="H326" s="33">
        <v>0</v>
      </c>
      <c r="I326" s="3">
        <v>180242196</v>
      </c>
      <c r="J326" s="3">
        <v>227581686</v>
      </c>
      <c r="K326" s="3">
        <v>0</v>
      </c>
      <c r="L326" s="3"/>
      <c r="M326" s="3"/>
      <c r="N326" s="3"/>
      <c r="O326" s="3"/>
      <c r="P326" s="34">
        <f t="shared" si="13"/>
        <v>407823882</v>
      </c>
      <c r="Q326" s="165">
        <v>317702784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15020183</v>
      </c>
      <c r="X326" s="3">
        <v>0</v>
      </c>
      <c r="Y326" s="3">
        <v>0</v>
      </c>
      <c r="Z326" s="3">
        <v>0</v>
      </c>
      <c r="AA326" s="3">
        <v>0</v>
      </c>
      <c r="AB326" s="3"/>
      <c r="AC326" s="36">
        <f t="shared" si="12"/>
        <v>15020183</v>
      </c>
      <c r="AD326" s="37">
        <f t="shared" si="14"/>
        <v>75100915</v>
      </c>
      <c r="AE326" s="144"/>
      <c r="AG326" s="144"/>
      <c r="AI326" s="144"/>
    </row>
    <row r="327" spans="1:35" x14ac:dyDescent="0.25">
      <c r="A327" s="29">
        <v>315</v>
      </c>
      <c r="B327" s="61"/>
      <c r="C327" s="143" t="str">
        <f>VLOOKUP(D327,[8]Hoja1!$A$2:$B$1115,2,0)</f>
        <v>15317</v>
      </c>
      <c r="D327" s="31">
        <v>800012631</v>
      </c>
      <c r="E327" s="31">
        <v>211715317</v>
      </c>
      <c r="F327" s="61" t="s">
        <v>522</v>
      </c>
      <c r="G327" s="33">
        <v>0</v>
      </c>
      <c r="H327" s="33">
        <v>0</v>
      </c>
      <c r="I327" s="3">
        <v>21024942</v>
      </c>
      <c r="J327" s="3">
        <v>23645640</v>
      </c>
      <c r="K327" s="3">
        <v>0</v>
      </c>
      <c r="L327" s="3"/>
      <c r="M327" s="3"/>
      <c r="N327" s="3"/>
      <c r="O327" s="3"/>
      <c r="P327" s="34">
        <f t="shared" si="13"/>
        <v>44670582</v>
      </c>
      <c r="Q327" s="165">
        <v>34158114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1752079</v>
      </c>
      <c r="X327" s="3">
        <v>0</v>
      </c>
      <c r="Y327" s="3">
        <v>0</v>
      </c>
      <c r="Z327" s="3">
        <v>0</v>
      </c>
      <c r="AA327" s="3">
        <v>0</v>
      </c>
      <c r="AB327" s="3"/>
      <c r="AC327" s="36">
        <f t="shared" si="12"/>
        <v>1752079</v>
      </c>
      <c r="AD327" s="37">
        <f t="shared" si="14"/>
        <v>8760389</v>
      </c>
      <c r="AE327" s="144"/>
      <c r="AG327" s="144"/>
      <c r="AI327" s="144"/>
    </row>
    <row r="328" spans="1:35" x14ac:dyDescent="0.25">
      <c r="A328" s="38">
        <v>316</v>
      </c>
      <c r="B328" s="61"/>
      <c r="C328" s="143" t="str">
        <f>VLOOKUP(D328,[8]Hoja1!$A$2:$B$1115,2,0)</f>
        <v>15322</v>
      </c>
      <c r="D328" s="31">
        <v>800013683</v>
      </c>
      <c r="E328" s="31">
        <v>212215322</v>
      </c>
      <c r="F328" s="61" t="s">
        <v>523</v>
      </c>
      <c r="G328" s="33">
        <v>0</v>
      </c>
      <c r="H328" s="33">
        <v>0</v>
      </c>
      <c r="I328" s="3">
        <v>117247424</v>
      </c>
      <c r="J328" s="3">
        <v>166887862</v>
      </c>
      <c r="K328" s="3">
        <v>0</v>
      </c>
      <c r="L328" s="3"/>
      <c r="M328" s="3"/>
      <c r="N328" s="3"/>
      <c r="O328" s="3"/>
      <c r="P328" s="34">
        <f t="shared" si="13"/>
        <v>284135286</v>
      </c>
      <c r="Q328" s="165">
        <v>225511576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9770619</v>
      </c>
      <c r="X328" s="3">
        <v>0</v>
      </c>
      <c r="Y328" s="3">
        <v>0</v>
      </c>
      <c r="Z328" s="3">
        <v>0</v>
      </c>
      <c r="AA328" s="3">
        <v>0</v>
      </c>
      <c r="AB328" s="3"/>
      <c r="AC328" s="36">
        <f t="shared" si="12"/>
        <v>9770619</v>
      </c>
      <c r="AD328" s="37">
        <f t="shared" si="14"/>
        <v>48853091</v>
      </c>
      <c r="AE328" s="144"/>
      <c r="AG328" s="144"/>
      <c r="AI328" s="144"/>
    </row>
    <row r="329" spans="1:35" x14ac:dyDescent="0.25">
      <c r="A329" s="29">
        <v>317</v>
      </c>
      <c r="B329" s="61"/>
      <c r="C329" s="143" t="str">
        <f>VLOOKUP(D329,[8]Hoja1!$A$2:$B$1115,2,0)</f>
        <v>15325</v>
      </c>
      <c r="D329" s="31">
        <v>891800896</v>
      </c>
      <c r="E329" s="31">
        <v>212515325</v>
      </c>
      <c r="F329" s="61" t="s">
        <v>524</v>
      </c>
      <c r="G329" s="33">
        <v>0</v>
      </c>
      <c r="H329" s="33">
        <v>0</v>
      </c>
      <c r="I329" s="3">
        <v>34203866</v>
      </c>
      <c r="J329" s="3">
        <v>43545883</v>
      </c>
      <c r="K329" s="3">
        <v>0</v>
      </c>
      <c r="L329" s="3"/>
      <c r="M329" s="3"/>
      <c r="N329" s="3"/>
      <c r="O329" s="3"/>
      <c r="P329" s="34">
        <f t="shared" si="13"/>
        <v>77749749</v>
      </c>
      <c r="Q329" s="165">
        <v>60647815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2850322</v>
      </c>
      <c r="X329" s="3">
        <v>0</v>
      </c>
      <c r="Y329" s="3">
        <v>0</v>
      </c>
      <c r="Z329" s="3">
        <v>0</v>
      </c>
      <c r="AA329" s="3">
        <v>0</v>
      </c>
      <c r="AB329" s="3"/>
      <c r="AC329" s="36">
        <f t="shared" si="12"/>
        <v>2850322</v>
      </c>
      <c r="AD329" s="37">
        <f t="shared" si="14"/>
        <v>14251612</v>
      </c>
      <c r="AE329" s="144"/>
      <c r="AG329" s="144"/>
      <c r="AI329" s="144"/>
    </row>
    <row r="330" spans="1:35" x14ac:dyDescent="0.25">
      <c r="A330" s="38">
        <v>318</v>
      </c>
      <c r="B330" s="61"/>
      <c r="C330" s="143" t="str">
        <f>VLOOKUP(D330,[8]Hoja1!$A$2:$B$1115,2,0)</f>
        <v>15332</v>
      </c>
      <c r="D330" s="31">
        <v>800099202</v>
      </c>
      <c r="E330" s="31">
        <v>213215332</v>
      </c>
      <c r="F330" s="61" t="s">
        <v>525</v>
      </c>
      <c r="G330" s="33">
        <v>0</v>
      </c>
      <c r="H330" s="33">
        <v>0</v>
      </c>
      <c r="I330" s="3">
        <v>87209401</v>
      </c>
      <c r="J330" s="3">
        <v>92733061</v>
      </c>
      <c r="K330" s="3">
        <v>0</v>
      </c>
      <c r="L330" s="3"/>
      <c r="M330" s="3"/>
      <c r="N330" s="3"/>
      <c r="O330" s="3"/>
      <c r="P330" s="34">
        <f t="shared" si="13"/>
        <v>179942462</v>
      </c>
      <c r="Q330" s="165">
        <v>136337761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7267450</v>
      </c>
      <c r="X330" s="3">
        <v>0</v>
      </c>
      <c r="Y330" s="3">
        <v>0</v>
      </c>
      <c r="Z330" s="3">
        <v>0</v>
      </c>
      <c r="AA330" s="3">
        <v>0</v>
      </c>
      <c r="AB330" s="3"/>
      <c r="AC330" s="36">
        <f t="shared" si="12"/>
        <v>7267450</v>
      </c>
      <c r="AD330" s="37">
        <f t="shared" si="14"/>
        <v>36337251</v>
      </c>
      <c r="AE330" s="144"/>
      <c r="AG330" s="144"/>
      <c r="AI330" s="144"/>
    </row>
    <row r="331" spans="1:35" x14ac:dyDescent="0.25">
      <c r="A331" s="29">
        <v>319</v>
      </c>
      <c r="B331" s="61"/>
      <c r="C331" s="143" t="str">
        <f>VLOOKUP(D331,[8]Hoja1!$A$2:$B$1115,2,0)</f>
        <v>15362</v>
      </c>
      <c r="D331" s="31">
        <v>891856077</v>
      </c>
      <c r="E331" s="31">
        <v>216215362</v>
      </c>
      <c r="F331" s="61" t="s">
        <v>526</v>
      </c>
      <c r="G331" s="33">
        <v>0</v>
      </c>
      <c r="H331" s="33">
        <v>0</v>
      </c>
      <c r="I331" s="3">
        <v>26694954</v>
      </c>
      <c r="J331" s="3">
        <v>37664215</v>
      </c>
      <c r="K331" s="3">
        <v>0</v>
      </c>
      <c r="L331" s="3"/>
      <c r="M331" s="3"/>
      <c r="N331" s="3"/>
      <c r="O331" s="3"/>
      <c r="P331" s="34">
        <f t="shared" si="13"/>
        <v>64359169</v>
      </c>
      <c r="Q331" s="165">
        <v>51011695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2224580</v>
      </c>
      <c r="X331" s="3">
        <v>0</v>
      </c>
      <c r="Y331" s="3">
        <v>0</v>
      </c>
      <c r="Z331" s="3">
        <v>0</v>
      </c>
      <c r="AA331" s="3">
        <v>0</v>
      </c>
      <c r="AB331" s="3"/>
      <c r="AC331" s="36">
        <f t="shared" si="12"/>
        <v>2224580</v>
      </c>
      <c r="AD331" s="37">
        <f t="shared" si="14"/>
        <v>11122894</v>
      </c>
      <c r="AE331" s="144"/>
      <c r="AG331" s="144"/>
      <c r="AI331" s="144"/>
    </row>
    <row r="332" spans="1:35" x14ac:dyDescent="0.25">
      <c r="A332" s="38">
        <v>320</v>
      </c>
      <c r="B332" s="61"/>
      <c r="C332" s="143" t="str">
        <f>VLOOKUP(D332,[8]Hoja1!$A$2:$B$1115,2,0)</f>
        <v>15367</v>
      </c>
      <c r="D332" s="31">
        <v>891801376</v>
      </c>
      <c r="E332" s="31">
        <v>216715367</v>
      </c>
      <c r="F332" s="61" t="s">
        <v>527</v>
      </c>
      <c r="G332" s="33">
        <v>0</v>
      </c>
      <c r="H332" s="33">
        <v>0</v>
      </c>
      <c r="I332" s="3">
        <v>103380384</v>
      </c>
      <c r="J332" s="3">
        <v>111890031</v>
      </c>
      <c r="K332" s="3">
        <v>0</v>
      </c>
      <c r="L332" s="3"/>
      <c r="M332" s="3"/>
      <c r="N332" s="3"/>
      <c r="O332" s="3"/>
      <c r="P332" s="34">
        <f t="shared" si="13"/>
        <v>215270415</v>
      </c>
      <c r="Q332" s="165">
        <v>163580223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8615032</v>
      </c>
      <c r="X332" s="3">
        <v>0</v>
      </c>
      <c r="Y332" s="3">
        <v>0</v>
      </c>
      <c r="Z332" s="3">
        <v>0</v>
      </c>
      <c r="AA332" s="3">
        <v>0</v>
      </c>
      <c r="AB332" s="3"/>
      <c r="AC332" s="36">
        <f t="shared" si="12"/>
        <v>8615032</v>
      </c>
      <c r="AD332" s="37">
        <f t="shared" si="14"/>
        <v>43075160</v>
      </c>
      <c r="AE332" s="144"/>
      <c r="AG332" s="144"/>
      <c r="AI332" s="144"/>
    </row>
    <row r="333" spans="1:35" x14ac:dyDescent="0.25">
      <c r="A333" s="29">
        <v>321</v>
      </c>
      <c r="B333" s="61"/>
      <c r="C333" s="143" t="str">
        <f>VLOOKUP(D333,[8]Hoja1!$A$2:$B$1115,2,0)</f>
        <v>15368</v>
      </c>
      <c r="D333" s="31">
        <v>891856593</v>
      </c>
      <c r="E333" s="31">
        <v>216815368</v>
      </c>
      <c r="F333" s="61" t="s">
        <v>364</v>
      </c>
      <c r="G333" s="33">
        <v>0</v>
      </c>
      <c r="H333" s="33">
        <v>0</v>
      </c>
      <c r="I333" s="3">
        <v>99778936</v>
      </c>
      <c r="J333" s="3">
        <v>90157401</v>
      </c>
      <c r="K333" s="3">
        <v>0</v>
      </c>
      <c r="L333" s="3"/>
      <c r="M333" s="3"/>
      <c r="N333" s="3"/>
      <c r="O333" s="3"/>
      <c r="P333" s="34">
        <f t="shared" si="13"/>
        <v>189936337</v>
      </c>
      <c r="Q333" s="165">
        <v>140046867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8314911</v>
      </c>
      <c r="X333" s="3">
        <v>0</v>
      </c>
      <c r="Y333" s="3">
        <v>0</v>
      </c>
      <c r="Z333" s="3">
        <v>0</v>
      </c>
      <c r="AA333" s="3">
        <v>0</v>
      </c>
      <c r="AB333" s="3"/>
      <c r="AC333" s="36">
        <f t="shared" ref="AC333:AC396" si="15">SUM(R333:AA333)</f>
        <v>8314911</v>
      </c>
      <c r="AD333" s="37">
        <f t="shared" si="14"/>
        <v>41574559</v>
      </c>
      <c r="AE333" s="144"/>
      <c r="AG333" s="144"/>
      <c r="AI333" s="144"/>
    </row>
    <row r="334" spans="1:35" x14ac:dyDescent="0.25">
      <c r="A334" s="38">
        <v>322</v>
      </c>
      <c r="B334" s="61"/>
      <c r="C334" s="143" t="str">
        <f>VLOOKUP(D334,[8]Hoja1!$A$2:$B$1115,2,0)</f>
        <v>15377</v>
      </c>
      <c r="D334" s="31">
        <v>800099206</v>
      </c>
      <c r="E334" s="31">
        <v>217715377</v>
      </c>
      <c r="F334" s="61" t="s">
        <v>528</v>
      </c>
      <c r="G334" s="33">
        <v>0</v>
      </c>
      <c r="H334" s="33">
        <v>0</v>
      </c>
      <c r="I334" s="3">
        <v>63326271</v>
      </c>
      <c r="J334" s="3">
        <v>59507679</v>
      </c>
      <c r="K334" s="3">
        <v>0</v>
      </c>
      <c r="L334" s="3"/>
      <c r="M334" s="3"/>
      <c r="N334" s="3"/>
      <c r="O334" s="3"/>
      <c r="P334" s="34">
        <f t="shared" ref="P334:P397" si="16">SUM(G334:N334)</f>
        <v>122833950</v>
      </c>
      <c r="Q334" s="165">
        <v>91170813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5277189</v>
      </c>
      <c r="X334" s="3">
        <v>0</v>
      </c>
      <c r="Y334" s="3">
        <v>0</v>
      </c>
      <c r="Z334" s="3">
        <v>0</v>
      </c>
      <c r="AA334" s="3">
        <v>0</v>
      </c>
      <c r="AB334" s="3"/>
      <c r="AC334" s="36">
        <f t="shared" si="15"/>
        <v>5277189</v>
      </c>
      <c r="AD334" s="37">
        <f t="shared" si="14"/>
        <v>26385948</v>
      </c>
      <c r="AE334" s="144"/>
      <c r="AG334" s="144"/>
      <c r="AI334" s="144"/>
    </row>
    <row r="335" spans="1:35" x14ac:dyDescent="0.25">
      <c r="A335" s="29">
        <v>323</v>
      </c>
      <c r="B335" s="61"/>
      <c r="C335" s="143" t="str">
        <f>VLOOKUP(D335,[8]Hoja1!$A$2:$B$1115,2,0)</f>
        <v>15380</v>
      </c>
      <c r="D335" s="31">
        <v>800099665</v>
      </c>
      <c r="E335" s="31">
        <v>218015380</v>
      </c>
      <c r="F335" s="61" t="s">
        <v>529</v>
      </c>
      <c r="G335" s="33">
        <v>0</v>
      </c>
      <c r="H335" s="33">
        <v>0</v>
      </c>
      <c r="I335" s="3">
        <v>28283370</v>
      </c>
      <c r="J335" s="3">
        <v>32694258</v>
      </c>
      <c r="K335" s="3">
        <v>0</v>
      </c>
      <c r="L335" s="3"/>
      <c r="M335" s="3"/>
      <c r="N335" s="3"/>
      <c r="O335" s="3"/>
      <c r="P335" s="34">
        <f t="shared" si="16"/>
        <v>60977628</v>
      </c>
      <c r="Q335" s="165">
        <v>46835946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2356948</v>
      </c>
      <c r="X335" s="3">
        <v>0</v>
      </c>
      <c r="Y335" s="3">
        <v>0</v>
      </c>
      <c r="Z335" s="3">
        <v>0</v>
      </c>
      <c r="AA335" s="3">
        <v>0</v>
      </c>
      <c r="AB335" s="3"/>
      <c r="AC335" s="36">
        <f t="shared" si="15"/>
        <v>2356948</v>
      </c>
      <c r="AD335" s="37">
        <f t="shared" ref="AD335:AD398" si="17">+P335-Q335+AB335-AC335</f>
        <v>11784734</v>
      </c>
      <c r="AE335" s="144"/>
      <c r="AG335" s="144"/>
      <c r="AI335" s="144"/>
    </row>
    <row r="336" spans="1:35" x14ac:dyDescent="0.25">
      <c r="A336" s="38">
        <v>324</v>
      </c>
      <c r="B336" s="61"/>
      <c r="C336" s="143" t="str">
        <f>VLOOKUP(D336,[8]Hoja1!$A$2:$B$1115,2,0)</f>
        <v>15401</v>
      </c>
      <c r="D336" s="31">
        <v>800006541</v>
      </c>
      <c r="E336" s="31">
        <v>210115401</v>
      </c>
      <c r="F336" s="61" t="s">
        <v>530</v>
      </c>
      <c r="G336" s="33">
        <v>0</v>
      </c>
      <c r="H336" s="33">
        <v>0</v>
      </c>
      <c r="I336" s="3">
        <v>13984848</v>
      </c>
      <c r="J336" s="3">
        <v>14859238</v>
      </c>
      <c r="K336" s="3">
        <v>0</v>
      </c>
      <c r="L336" s="3"/>
      <c r="M336" s="3"/>
      <c r="N336" s="3"/>
      <c r="O336" s="3"/>
      <c r="P336" s="34">
        <f t="shared" si="16"/>
        <v>28844086</v>
      </c>
      <c r="Q336" s="165">
        <v>21851662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1165404</v>
      </c>
      <c r="X336" s="3">
        <v>0</v>
      </c>
      <c r="Y336" s="3">
        <v>0</v>
      </c>
      <c r="Z336" s="3">
        <v>0</v>
      </c>
      <c r="AA336" s="3">
        <v>0</v>
      </c>
      <c r="AB336" s="3"/>
      <c r="AC336" s="36">
        <f t="shared" si="15"/>
        <v>1165404</v>
      </c>
      <c r="AD336" s="37">
        <f t="shared" si="17"/>
        <v>5827020</v>
      </c>
      <c r="AE336" s="144"/>
      <c r="AG336" s="144"/>
      <c r="AI336" s="144"/>
    </row>
    <row r="337" spans="1:35" x14ac:dyDescent="0.25">
      <c r="A337" s="29">
        <v>325</v>
      </c>
      <c r="B337" s="61"/>
      <c r="C337" s="143" t="str">
        <f>VLOOKUP(D337,[8]Hoja1!$A$2:$B$1115,2,0)</f>
        <v>15403</v>
      </c>
      <c r="D337" s="31">
        <v>891856257</v>
      </c>
      <c r="E337" s="31">
        <v>210315403</v>
      </c>
      <c r="F337" s="61" t="s">
        <v>531</v>
      </c>
      <c r="G337" s="33">
        <v>0</v>
      </c>
      <c r="H337" s="33">
        <v>0</v>
      </c>
      <c r="I337" s="3">
        <v>38296858</v>
      </c>
      <c r="J337" s="3">
        <v>48040055</v>
      </c>
      <c r="K337" s="3">
        <v>0</v>
      </c>
      <c r="L337" s="3"/>
      <c r="M337" s="3"/>
      <c r="N337" s="3"/>
      <c r="O337" s="3"/>
      <c r="P337" s="34">
        <f t="shared" si="16"/>
        <v>86336913</v>
      </c>
      <c r="Q337" s="165">
        <v>67188485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3191405</v>
      </c>
      <c r="X337" s="3">
        <v>0</v>
      </c>
      <c r="Y337" s="3">
        <v>0</v>
      </c>
      <c r="Z337" s="3">
        <v>0</v>
      </c>
      <c r="AA337" s="3">
        <v>0</v>
      </c>
      <c r="AB337" s="3"/>
      <c r="AC337" s="36">
        <f t="shared" si="15"/>
        <v>3191405</v>
      </c>
      <c r="AD337" s="37">
        <f t="shared" si="17"/>
        <v>15957023</v>
      </c>
      <c r="AE337" s="144"/>
      <c r="AG337" s="144"/>
      <c r="AI337" s="144"/>
    </row>
    <row r="338" spans="1:35" x14ac:dyDescent="0.25">
      <c r="A338" s="38">
        <v>326</v>
      </c>
      <c r="B338" s="61"/>
      <c r="C338" s="143" t="str">
        <f>VLOOKUP(D338,[8]Hoja1!$A$2:$B$1115,2,0)</f>
        <v>15407</v>
      </c>
      <c r="D338" s="31">
        <v>891801268</v>
      </c>
      <c r="E338" s="31">
        <v>210715407</v>
      </c>
      <c r="F338" s="61" t="s">
        <v>532</v>
      </c>
      <c r="G338" s="33">
        <v>0</v>
      </c>
      <c r="H338" s="33">
        <v>0</v>
      </c>
      <c r="I338" s="3">
        <v>223095772</v>
      </c>
      <c r="J338" s="3">
        <v>275960442</v>
      </c>
      <c r="K338" s="3">
        <v>0</v>
      </c>
      <c r="L338" s="3"/>
      <c r="M338" s="3"/>
      <c r="N338" s="3"/>
      <c r="O338" s="3"/>
      <c r="P338" s="34">
        <f t="shared" si="16"/>
        <v>499056214</v>
      </c>
      <c r="Q338" s="165">
        <v>387508326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18591314</v>
      </c>
      <c r="X338" s="3">
        <v>0</v>
      </c>
      <c r="Y338" s="3">
        <v>0</v>
      </c>
      <c r="Z338" s="3">
        <v>0</v>
      </c>
      <c r="AA338" s="3">
        <v>0</v>
      </c>
      <c r="AB338" s="3"/>
      <c r="AC338" s="36">
        <f t="shared" si="15"/>
        <v>18591314</v>
      </c>
      <c r="AD338" s="37">
        <f t="shared" si="17"/>
        <v>92956574</v>
      </c>
      <c r="AE338" s="144"/>
      <c r="AG338" s="144"/>
      <c r="AI338" s="144"/>
    </row>
    <row r="339" spans="1:35" x14ac:dyDescent="0.25">
      <c r="A339" s="29">
        <v>327</v>
      </c>
      <c r="B339" s="61"/>
      <c r="C339" s="143" t="str">
        <f>VLOOKUP(D339,[8]Hoja1!$A$2:$B$1115,2,0)</f>
        <v>15425</v>
      </c>
      <c r="D339" s="31">
        <v>891801129</v>
      </c>
      <c r="E339" s="31">
        <v>212515425</v>
      </c>
      <c r="F339" s="61" t="s">
        <v>533</v>
      </c>
      <c r="G339" s="33">
        <v>0</v>
      </c>
      <c r="H339" s="33">
        <v>0</v>
      </c>
      <c r="I339" s="3">
        <v>42573873</v>
      </c>
      <c r="J339" s="3">
        <v>65976571</v>
      </c>
      <c r="K339" s="3">
        <v>0</v>
      </c>
      <c r="L339" s="3"/>
      <c r="M339" s="3"/>
      <c r="N339" s="3"/>
      <c r="O339" s="3"/>
      <c r="P339" s="34">
        <f t="shared" si="16"/>
        <v>108550444</v>
      </c>
      <c r="Q339" s="165">
        <v>87263509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3547823</v>
      </c>
      <c r="X339" s="3">
        <v>0</v>
      </c>
      <c r="Y339" s="3">
        <v>0</v>
      </c>
      <c r="Z339" s="3">
        <v>0</v>
      </c>
      <c r="AA339" s="3">
        <v>0</v>
      </c>
      <c r="AB339" s="3"/>
      <c r="AC339" s="36">
        <f t="shared" si="15"/>
        <v>3547823</v>
      </c>
      <c r="AD339" s="37">
        <f t="shared" si="17"/>
        <v>17739112</v>
      </c>
      <c r="AE339" s="144"/>
      <c r="AG339" s="144"/>
      <c r="AI339" s="144"/>
    </row>
    <row r="340" spans="1:35" x14ac:dyDescent="0.25">
      <c r="A340" s="38">
        <v>328</v>
      </c>
      <c r="B340" s="61"/>
      <c r="C340" s="143" t="str">
        <f>VLOOKUP(D340,[8]Hoja1!$A$2:$B$1115,2,0)</f>
        <v>15442</v>
      </c>
      <c r="D340" s="31">
        <v>800024789</v>
      </c>
      <c r="E340" s="31">
        <v>214215442</v>
      </c>
      <c r="F340" s="61" t="s">
        <v>534</v>
      </c>
      <c r="G340" s="33">
        <v>0</v>
      </c>
      <c r="H340" s="33">
        <v>0</v>
      </c>
      <c r="I340" s="3">
        <v>121976816</v>
      </c>
      <c r="J340" s="3">
        <v>130203509</v>
      </c>
      <c r="K340" s="3">
        <v>0</v>
      </c>
      <c r="L340" s="3"/>
      <c r="M340" s="3"/>
      <c r="N340" s="3"/>
      <c r="O340" s="3"/>
      <c r="P340" s="34">
        <f t="shared" si="16"/>
        <v>252180325</v>
      </c>
      <c r="Q340" s="165">
        <v>191191919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10164735</v>
      </c>
      <c r="X340" s="3">
        <v>0</v>
      </c>
      <c r="Y340" s="3">
        <v>0</v>
      </c>
      <c r="Z340" s="3">
        <v>0</v>
      </c>
      <c r="AA340" s="3">
        <v>0</v>
      </c>
      <c r="AB340" s="3"/>
      <c r="AC340" s="36">
        <f t="shared" si="15"/>
        <v>10164735</v>
      </c>
      <c r="AD340" s="37">
        <f t="shared" si="17"/>
        <v>50823671</v>
      </c>
      <c r="AE340" s="144"/>
      <c r="AG340" s="144"/>
      <c r="AI340" s="144"/>
    </row>
    <row r="341" spans="1:35" x14ac:dyDescent="0.25">
      <c r="A341" s="29">
        <v>329</v>
      </c>
      <c r="B341" s="61"/>
      <c r="C341" s="143" t="str">
        <f>VLOOKUP(D341,[8]Hoja1!$A$2:$B$1115,2,0)</f>
        <v>15455</v>
      </c>
      <c r="D341" s="31">
        <v>800029660</v>
      </c>
      <c r="E341" s="31">
        <v>215515455</v>
      </c>
      <c r="F341" s="61" t="s">
        <v>535</v>
      </c>
      <c r="G341" s="33">
        <v>0</v>
      </c>
      <c r="H341" s="33">
        <v>0</v>
      </c>
      <c r="I341" s="3">
        <v>106643954</v>
      </c>
      <c r="J341" s="3">
        <v>127489838</v>
      </c>
      <c r="K341" s="3">
        <v>0</v>
      </c>
      <c r="L341" s="3"/>
      <c r="M341" s="3"/>
      <c r="N341" s="3"/>
      <c r="O341" s="3"/>
      <c r="P341" s="34">
        <f t="shared" si="16"/>
        <v>234133792</v>
      </c>
      <c r="Q341" s="165">
        <v>180811814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8886996</v>
      </c>
      <c r="X341" s="3">
        <v>0</v>
      </c>
      <c r="Y341" s="3">
        <v>0</v>
      </c>
      <c r="Z341" s="3">
        <v>0</v>
      </c>
      <c r="AA341" s="3">
        <v>0</v>
      </c>
      <c r="AB341" s="3"/>
      <c r="AC341" s="36">
        <f t="shared" si="15"/>
        <v>8886996</v>
      </c>
      <c r="AD341" s="37">
        <f t="shared" si="17"/>
        <v>44434982</v>
      </c>
      <c r="AE341" s="144"/>
      <c r="AG341" s="144"/>
      <c r="AI341" s="144"/>
    </row>
    <row r="342" spans="1:35" x14ac:dyDescent="0.25">
      <c r="A342" s="38">
        <v>330</v>
      </c>
      <c r="B342" s="61"/>
      <c r="C342" s="143" t="str">
        <f>VLOOKUP(D342,[8]Hoja1!$A$2:$B$1115,2,0)</f>
        <v>15464</v>
      </c>
      <c r="D342" s="31">
        <v>891855735</v>
      </c>
      <c r="E342" s="31">
        <v>216415464</v>
      </c>
      <c r="F342" s="61" t="s">
        <v>536</v>
      </c>
      <c r="G342" s="33">
        <v>0</v>
      </c>
      <c r="H342" s="33">
        <v>0</v>
      </c>
      <c r="I342" s="3">
        <v>92410644</v>
      </c>
      <c r="J342" s="3">
        <v>87602700</v>
      </c>
      <c r="K342" s="3">
        <v>0</v>
      </c>
      <c r="L342" s="3"/>
      <c r="M342" s="3"/>
      <c r="N342" s="3"/>
      <c r="O342" s="3"/>
      <c r="P342" s="34">
        <f t="shared" si="16"/>
        <v>180013344</v>
      </c>
      <c r="Q342" s="165">
        <v>133808022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7700887</v>
      </c>
      <c r="X342" s="3">
        <v>0</v>
      </c>
      <c r="Y342" s="3">
        <v>0</v>
      </c>
      <c r="Z342" s="3">
        <v>0</v>
      </c>
      <c r="AA342" s="3">
        <v>0</v>
      </c>
      <c r="AB342" s="3"/>
      <c r="AC342" s="36">
        <f t="shared" si="15"/>
        <v>7700887</v>
      </c>
      <c r="AD342" s="37">
        <f t="shared" si="17"/>
        <v>38504435</v>
      </c>
      <c r="AE342" s="144"/>
      <c r="AG342" s="144"/>
      <c r="AI342" s="144"/>
    </row>
    <row r="343" spans="1:35" x14ac:dyDescent="0.25">
      <c r="A343" s="29">
        <v>331</v>
      </c>
      <c r="B343" s="61"/>
      <c r="C343" s="143" t="str">
        <f>VLOOKUP(D343,[8]Hoja1!$A$2:$B$1115,2,0)</f>
        <v>15466</v>
      </c>
      <c r="D343" s="31">
        <v>891856555</v>
      </c>
      <c r="E343" s="31">
        <v>216615466</v>
      </c>
      <c r="F343" s="61" t="s">
        <v>537</v>
      </c>
      <c r="G343" s="33">
        <v>0</v>
      </c>
      <c r="H343" s="33">
        <v>0</v>
      </c>
      <c r="I343" s="3">
        <v>81644984</v>
      </c>
      <c r="J343" s="3">
        <v>91270800</v>
      </c>
      <c r="K343" s="3">
        <v>0</v>
      </c>
      <c r="L343" s="3"/>
      <c r="M343" s="3"/>
      <c r="N343" s="3"/>
      <c r="O343" s="3"/>
      <c r="P343" s="34">
        <f t="shared" si="16"/>
        <v>172915784</v>
      </c>
      <c r="Q343" s="165">
        <v>132093294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6803749</v>
      </c>
      <c r="X343" s="3">
        <v>0</v>
      </c>
      <c r="Y343" s="3">
        <v>0</v>
      </c>
      <c r="Z343" s="3">
        <v>0</v>
      </c>
      <c r="AA343" s="3">
        <v>0</v>
      </c>
      <c r="AB343" s="3"/>
      <c r="AC343" s="36">
        <f t="shared" si="15"/>
        <v>6803749</v>
      </c>
      <c r="AD343" s="37">
        <f t="shared" si="17"/>
        <v>34018741</v>
      </c>
      <c r="AE343" s="144"/>
      <c r="AG343" s="144"/>
      <c r="AI343" s="144"/>
    </row>
    <row r="344" spans="1:35" x14ac:dyDescent="0.25">
      <c r="A344" s="38">
        <v>332</v>
      </c>
      <c r="B344" s="61"/>
      <c r="C344" s="143" t="str">
        <f>VLOOKUP(D344,[8]Hoja1!$A$2:$B$1115,2,0)</f>
        <v>15469</v>
      </c>
      <c r="D344" s="31">
        <v>800099662</v>
      </c>
      <c r="E344" s="31">
        <v>216915469</v>
      </c>
      <c r="F344" s="61" t="s">
        <v>538</v>
      </c>
      <c r="G344" s="33">
        <v>0</v>
      </c>
      <c r="H344" s="33">
        <v>0</v>
      </c>
      <c r="I344" s="3">
        <v>261665580</v>
      </c>
      <c r="J344" s="3">
        <v>400573241</v>
      </c>
      <c r="K344" s="3">
        <v>0</v>
      </c>
      <c r="L344" s="3"/>
      <c r="M344" s="3"/>
      <c r="N344" s="3"/>
      <c r="O344" s="3"/>
      <c r="P344" s="34">
        <f t="shared" si="16"/>
        <v>662238821</v>
      </c>
      <c r="Q344" s="165">
        <v>531406031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21805465</v>
      </c>
      <c r="X344" s="3">
        <v>0</v>
      </c>
      <c r="Y344" s="3">
        <v>0</v>
      </c>
      <c r="Z344" s="3">
        <v>0</v>
      </c>
      <c r="AA344" s="3">
        <v>0</v>
      </c>
      <c r="AB344" s="3"/>
      <c r="AC344" s="36">
        <f t="shared" si="15"/>
        <v>21805465</v>
      </c>
      <c r="AD344" s="37">
        <f t="shared" si="17"/>
        <v>109027325</v>
      </c>
      <c r="AE344" s="144"/>
      <c r="AG344" s="144"/>
      <c r="AI344" s="144"/>
    </row>
    <row r="345" spans="1:35" x14ac:dyDescent="0.25">
      <c r="A345" s="29">
        <v>333</v>
      </c>
      <c r="B345" s="61"/>
      <c r="C345" s="143" t="str">
        <f>VLOOKUP(D345,[8]Hoja1!$A$2:$B$1115,2,0)</f>
        <v>15476</v>
      </c>
      <c r="D345" s="31">
        <v>891801994</v>
      </c>
      <c r="E345" s="31">
        <v>217615476</v>
      </c>
      <c r="F345" s="61" t="s">
        <v>539</v>
      </c>
      <c r="G345" s="33">
        <v>0</v>
      </c>
      <c r="H345" s="33">
        <v>0</v>
      </c>
      <c r="I345" s="3">
        <v>81381274</v>
      </c>
      <c r="J345" s="3">
        <v>96929806</v>
      </c>
      <c r="K345" s="3">
        <v>0</v>
      </c>
      <c r="L345" s="3"/>
      <c r="M345" s="3"/>
      <c r="N345" s="3"/>
      <c r="O345" s="3"/>
      <c r="P345" s="34">
        <f t="shared" si="16"/>
        <v>178311080</v>
      </c>
      <c r="Q345" s="165">
        <v>137620444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6781773</v>
      </c>
      <c r="X345" s="3">
        <v>0</v>
      </c>
      <c r="Y345" s="3">
        <v>0</v>
      </c>
      <c r="Z345" s="3">
        <v>0</v>
      </c>
      <c r="AA345" s="3">
        <v>0</v>
      </c>
      <c r="AB345" s="3"/>
      <c r="AC345" s="36">
        <f t="shared" si="15"/>
        <v>6781773</v>
      </c>
      <c r="AD345" s="37">
        <f t="shared" si="17"/>
        <v>33908863</v>
      </c>
      <c r="AE345" s="144"/>
      <c r="AG345" s="144"/>
      <c r="AI345" s="144"/>
    </row>
    <row r="346" spans="1:35" x14ac:dyDescent="0.25">
      <c r="A346" s="38">
        <v>334</v>
      </c>
      <c r="B346" s="61"/>
      <c r="C346" s="143" t="str">
        <f>VLOOKUP(D346,[8]Hoja1!$A$2:$B$1115,2,0)</f>
        <v>15480</v>
      </c>
      <c r="D346" s="31">
        <v>800077808</v>
      </c>
      <c r="E346" s="31">
        <v>218015480</v>
      </c>
      <c r="F346" s="61" t="s">
        <v>540</v>
      </c>
      <c r="G346" s="33">
        <v>0</v>
      </c>
      <c r="H346" s="33">
        <v>0</v>
      </c>
      <c r="I346" s="3">
        <v>174409756</v>
      </c>
      <c r="J346" s="3">
        <v>151577857</v>
      </c>
      <c r="K346" s="3">
        <v>0</v>
      </c>
      <c r="L346" s="3"/>
      <c r="M346" s="3"/>
      <c r="N346" s="3"/>
      <c r="O346" s="3"/>
      <c r="P346" s="34">
        <f t="shared" si="16"/>
        <v>325987613</v>
      </c>
      <c r="Q346" s="165">
        <v>238782733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14534146</v>
      </c>
      <c r="X346" s="3">
        <v>0</v>
      </c>
      <c r="Y346" s="3">
        <v>0</v>
      </c>
      <c r="Z346" s="3">
        <v>0</v>
      </c>
      <c r="AA346" s="3">
        <v>0</v>
      </c>
      <c r="AB346" s="3"/>
      <c r="AC346" s="36">
        <f t="shared" si="15"/>
        <v>14534146</v>
      </c>
      <c r="AD346" s="37">
        <f t="shared" si="17"/>
        <v>72670734</v>
      </c>
      <c r="AE346" s="144"/>
      <c r="AG346" s="144"/>
      <c r="AI346" s="144"/>
    </row>
    <row r="347" spans="1:35" x14ac:dyDescent="0.25">
      <c r="A347" s="29">
        <v>335</v>
      </c>
      <c r="B347" s="61"/>
      <c r="C347" s="143" t="str">
        <f>VLOOKUP(D347,[8]Hoja1!$A$2:$B$1115,2,0)</f>
        <v>15491</v>
      </c>
      <c r="D347" s="31">
        <v>891855222</v>
      </c>
      <c r="E347" s="31">
        <v>219115491</v>
      </c>
      <c r="F347" s="61" t="s">
        <v>541</v>
      </c>
      <c r="G347" s="33">
        <v>0</v>
      </c>
      <c r="H347" s="33">
        <v>0</v>
      </c>
      <c r="I347" s="3">
        <v>154167312</v>
      </c>
      <c r="J347" s="3">
        <v>201858781</v>
      </c>
      <c r="K347" s="3">
        <v>0</v>
      </c>
      <c r="L347" s="3"/>
      <c r="M347" s="3"/>
      <c r="N347" s="3"/>
      <c r="O347" s="3"/>
      <c r="P347" s="34">
        <f t="shared" si="16"/>
        <v>356026093</v>
      </c>
      <c r="Q347" s="165">
        <v>278942437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12847276</v>
      </c>
      <c r="X347" s="3">
        <v>0</v>
      </c>
      <c r="Y347" s="3">
        <v>0</v>
      </c>
      <c r="Z347" s="3">
        <v>0</v>
      </c>
      <c r="AA347" s="3">
        <v>0</v>
      </c>
      <c r="AB347" s="3"/>
      <c r="AC347" s="36">
        <f t="shared" si="15"/>
        <v>12847276</v>
      </c>
      <c r="AD347" s="37">
        <f t="shared" si="17"/>
        <v>64236380</v>
      </c>
      <c r="AE347" s="144"/>
      <c r="AG347" s="144"/>
      <c r="AI347" s="144"/>
    </row>
    <row r="348" spans="1:35" x14ac:dyDescent="0.25">
      <c r="A348" s="38">
        <v>336</v>
      </c>
      <c r="B348" s="61"/>
      <c r="C348" s="143" t="str">
        <f>VLOOKUP(D348,[8]Hoja1!$A$2:$B$1115,2,0)</f>
        <v>15494</v>
      </c>
      <c r="D348" s="31">
        <v>800033062</v>
      </c>
      <c r="E348" s="31">
        <v>219415494</v>
      </c>
      <c r="F348" s="61" t="s">
        <v>542</v>
      </c>
      <c r="G348" s="33">
        <v>0</v>
      </c>
      <c r="H348" s="33">
        <v>0</v>
      </c>
      <c r="I348" s="3">
        <v>85100268</v>
      </c>
      <c r="J348" s="3">
        <v>101764695</v>
      </c>
      <c r="K348" s="3">
        <v>0</v>
      </c>
      <c r="L348" s="3"/>
      <c r="M348" s="3"/>
      <c r="N348" s="3"/>
      <c r="O348" s="3"/>
      <c r="P348" s="34">
        <f t="shared" si="16"/>
        <v>186864963</v>
      </c>
      <c r="Q348" s="165">
        <v>144314829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7091689</v>
      </c>
      <c r="X348" s="3">
        <v>0</v>
      </c>
      <c r="Y348" s="3">
        <v>0</v>
      </c>
      <c r="Z348" s="3">
        <v>0</v>
      </c>
      <c r="AA348" s="3">
        <v>0</v>
      </c>
      <c r="AB348" s="3"/>
      <c r="AC348" s="36">
        <f t="shared" si="15"/>
        <v>7091689</v>
      </c>
      <c r="AD348" s="37">
        <f t="shared" si="17"/>
        <v>35458445</v>
      </c>
      <c r="AE348" s="144"/>
      <c r="AG348" s="144"/>
      <c r="AI348" s="144"/>
    </row>
    <row r="349" spans="1:35" x14ac:dyDescent="0.25">
      <c r="A349" s="29">
        <v>337</v>
      </c>
      <c r="B349" s="61"/>
      <c r="C349" s="143" t="str">
        <f>VLOOKUP(D349,[8]Hoja1!$A$2:$B$1115,2,0)</f>
        <v>15500</v>
      </c>
      <c r="D349" s="31">
        <v>800026156</v>
      </c>
      <c r="E349" s="31">
        <v>210015500</v>
      </c>
      <c r="F349" s="61" t="s">
        <v>543</v>
      </c>
      <c r="G349" s="33">
        <v>0</v>
      </c>
      <c r="H349" s="33">
        <v>0</v>
      </c>
      <c r="I349" s="3">
        <v>31693513</v>
      </c>
      <c r="J349" s="3">
        <v>36403354</v>
      </c>
      <c r="K349" s="3">
        <v>0</v>
      </c>
      <c r="L349" s="3"/>
      <c r="M349" s="3"/>
      <c r="N349" s="3"/>
      <c r="O349" s="3"/>
      <c r="P349" s="34">
        <f t="shared" si="16"/>
        <v>68096867</v>
      </c>
      <c r="Q349" s="165">
        <v>52250110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2641126</v>
      </c>
      <c r="X349" s="3">
        <v>0</v>
      </c>
      <c r="Y349" s="3">
        <v>0</v>
      </c>
      <c r="Z349" s="3">
        <v>0</v>
      </c>
      <c r="AA349" s="3">
        <v>0</v>
      </c>
      <c r="AB349" s="3"/>
      <c r="AC349" s="36">
        <f t="shared" si="15"/>
        <v>2641126</v>
      </c>
      <c r="AD349" s="37">
        <f t="shared" si="17"/>
        <v>13205631</v>
      </c>
      <c r="AE349" s="144"/>
      <c r="AG349" s="144"/>
      <c r="AI349" s="144"/>
    </row>
    <row r="350" spans="1:35" x14ac:dyDescent="0.25">
      <c r="A350" s="38">
        <v>338</v>
      </c>
      <c r="B350" s="61"/>
      <c r="C350" s="143" t="str">
        <f>VLOOKUP(D350,[8]Hoja1!$A$2:$B$1115,2,0)</f>
        <v>15507</v>
      </c>
      <c r="D350" s="31">
        <v>891801362</v>
      </c>
      <c r="E350" s="31">
        <v>210715507</v>
      </c>
      <c r="F350" s="61" t="s">
        <v>544</v>
      </c>
      <c r="G350" s="33">
        <v>0</v>
      </c>
      <c r="H350" s="33">
        <v>0</v>
      </c>
      <c r="I350" s="3">
        <v>173267768</v>
      </c>
      <c r="J350" s="3">
        <v>183036501</v>
      </c>
      <c r="K350" s="3">
        <v>0</v>
      </c>
      <c r="L350" s="3"/>
      <c r="M350" s="3"/>
      <c r="N350" s="3"/>
      <c r="O350" s="3"/>
      <c r="P350" s="34">
        <f t="shared" si="16"/>
        <v>356304269</v>
      </c>
      <c r="Q350" s="165">
        <v>269670387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14438981</v>
      </c>
      <c r="X350" s="3">
        <v>0</v>
      </c>
      <c r="Y350" s="3">
        <v>0</v>
      </c>
      <c r="Z350" s="3">
        <v>0</v>
      </c>
      <c r="AA350" s="3">
        <v>0</v>
      </c>
      <c r="AB350" s="3"/>
      <c r="AC350" s="36">
        <f t="shared" si="15"/>
        <v>14438981</v>
      </c>
      <c r="AD350" s="37">
        <f t="shared" si="17"/>
        <v>72194901</v>
      </c>
      <c r="AE350" s="144"/>
      <c r="AG350" s="144"/>
      <c r="AI350" s="144"/>
    </row>
    <row r="351" spans="1:35" x14ac:dyDescent="0.25">
      <c r="A351" s="29">
        <v>339</v>
      </c>
      <c r="B351" s="61"/>
      <c r="C351" s="143" t="str">
        <f>VLOOKUP(D351,[8]Hoja1!$A$2:$B$1115,2,0)</f>
        <v>15511</v>
      </c>
      <c r="D351" s="31">
        <v>800028461</v>
      </c>
      <c r="E351" s="31">
        <v>211115511</v>
      </c>
      <c r="F351" s="61" t="s">
        <v>545</v>
      </c>
      <c r="G351" s="33">
        <v>0</v>
      </c>
      <c r="H351" s="33">
        <v>0</v>
      </c>
      <c r="I351" s="3">
        <v>23760227</v>
      </c>
      <c r="J351" s="3">
        <v>29248472</v>
      </c>
      <c r="K351" s="3">
        <v>0</v>
      </c>
      <c r="L351" s="3"/>
      <c r="M351" s="3"/>
      <c r="N351" s="3"/>
      <c r="O351" s="3"/>
      <c r="P351" s="34">
        <f t="shared" si="16"/>
        <v>53008699</v>
      </c>
      <c r="Q351" s="165">
        <v>41128586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1980019</v>
      </c>
      <c r="X351" s="3">
        <v>0</v>
      </c>
      <c r="Y351" s="3">
        <v>0</v>
      </c>
      <c r="Z351" s="3">
        <v>0</v>
      </c>
      <c r="AA351" s="3">
        <v>0</v>
      </c>
      <c r="AB351" s="3"/>
      <c r="AC351" s="36">
        <f t="shared" si="15"/>
        <v>1980019</v>
      </c>
      <c r="AD351" s="37">
        <f t="shared" si="17"/>
        <v>9900094</v>
      </c>
      <c r="AE351" s="144"/>
      <c r="AG351" s="144"/>
      <c r="AI351" s="144"/>
    </row>
    <row r="352" spans="1:35" x14ac:dyDescent="0.25">
      <c r="A352" s="38">
        <v>340</v>
      </c>
      <c r="B352" s="61"/>
      <c r="C352" s="143" t="str">
        <f>VLOOKUP(D352,[8]Hoja1!$A$2:$B$1115,2,0)</f>
        <v>15514</v>
      </c>
      <c r="D352" s="31">
        <v>800049508</v>
      </c>
      <c r="E352" s="31">
        <v>211415514</v>
      </c>
      <c r="F352" s="61" t="s">
        <v>546</v>
      </c>
      <c r="G352" s="33">
        <v>0</v>
      </c>
      <c r="H352" s="33">
        <v>0</v>
      </c>
      <c r="I352" s="3">
        <v>52154016</v>
      </c>
      <c r="J352" s="3">
        <v>57966222</v>
      </c>
      <c r="K352" s="3">
        <v>0</v>
      </c>
      <c r="L352" s="3"/>
      <c r="M352" s="3"/>
      <c r="N352" s="3"/>
      <c r="O352" s="3"/>
      <c r="P352" s="34">
        <f t="shared" si="16"/>
        <v>110120238</v>
      </c>
      <c r="Q352" s="165">
        <v>84043230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4346168</v>
      </c>
      <c r="X352" s="3">
        <v>0</v>
      </c>
      <c r="Y352" s="3">
        <v>0</v>
      </c>
      <c r="Z352" s="3">
        <v>0</v>
      </c>
      <c r="AA352" s="3">
        <v>0</v>
      </c>
      <c r="AB352" s="3"/>
      <c r="AC352" s="36">
        <f t="shared" si="15"/>
        <v>4346168</v>
      </c>
      <c r="AD352" s="37">
        <f t="shared" si="17"/>
        <v>21730840</v>
      </c>
      <c r="AE352" s="144"/>
      <c r="AG352" s="144"/>
      <c r="AI352" s="144"/>
    </row>
    <row r="353" spans="1:35" x14ac:dyDescent="0.25">
      <c r="A353" s="29">
        <v>341</v>
      </c>
      <c r="B353" s="61"/>
      <c r="C353" s="143" t="str">
        <f>VLOOKUP(D353,[8]Hoja1!$A$2:$B$1115,2,0)</f>
        <v>15516</v>
      </c>
      <c r="D353" s="31">
        <v>891801240</v>
      </c>
      <c r="E353" s="31">
        <v>211615516</v>
      </c>
      <c r="F353" s="61" t="s">
        <v>547</v>
      </c>
      <c r="G353" s="33">
        <v>0</v>
      </c>
      <c r="H353" s="33">
        <v>0</v>
      </c>
      <c r="I353" s="3">
        <v>409994344</v>
      </c>
      <c r="J353" s="3">
        <v>486300227</v>
      </c>
      <c r="K353" s="3">
        <v>0</v>
      </c>
      <c r="L353" s="3"/>
      <c r="M353" s="3"/>
      <c r="N353" s="3"/>
      <c r="O353" s="3"/>
      <c r="P353" s="34">
        <f t="shared" si="16"/>
        <v>896294571</v>
      </c>
      <c r="Q353" s="165">
        <v>691297397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34166195</v>
      </c>
      <c r="X353" s="3">
        <v>0</v>
      </c>
      <c r="Y353" s="3">
        <v>0</v>
      </c>
      <c r="Z353" s="3">
        <v>0</v>
      </c>
      <c r="AA353" s="3">
        <v>0</v>
      </c>
      <c r="AB353" s="3"/>
      <c r="AC353" s="36">
        <f t="shared" si="15"/>
        <v>34166195</v>
      </c>
      <c r="AD353" s="37">
        <f t="shared" si="17"/>
        <v>170830979</v>
      </c>
      <c r="AE353" s="144"/>
      <c r="AG353" s="144"/>
      <c r="AI353" s="144"/>
    </row>
    <row r="354" spans="1:35" x14ac:dyDescent="0.25">
      <c r="A354" s="38">
        <v>342</v>
      </c>
      <c r="B354" s="61"/>
      <c r="C354" s="143" t="str">
        <f>VLOOKUP(D354,[8]Hoja1!$A$2:$B$1115,2,0)</f>
        <v>15518</v>
      </c>
      <c r="D354" s="31">
        <v>800065593</v>
      </c>
      <c r="E354" s="31">
        <v>211815518</v>
      </c>
      <c r="F354" s="61" t="s">
        <v>548</v>
      </c>
      <c r="G354" s="33">
        <v>0</v>
      </c>
      <c r="H354" s="33">
        <v>0</v>
      </c>
      <c r="I354" s="3">
        <v>34796864</v>
      </c>
      <c r="J354" s="3">
        <v>40282470</v>
      </c>
      <c r="K354" s="3">
        <v>0</v>
      </c>
      <c r="L354" s="3"/>
      <c r="M354" s="3"/>
      <c r="N354" s="3"/>
      <c r="O354" s="3"/>
      <c r="P354" s="34">
        <f t="shared" si="16"/>
        <v>75079334</v>
      </c>
      <c r="Q354" s="165">
        <v>57680904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2899739</v>
      </c>
      <c r="X354" s="3">
        <v>0</v>
      </c>
      <c r="Y354" s="3">
        <v>0</v>
      </c>
      <c r="Z354" s="3">
        <v>0</v>
      </c>
      <c r="AA354" s="3">
        <v>0</v>
      </c>
      <c r="AB354" s="3"/>
      <c r="AC354" s="36">
        <f t="shared" si="15"/>
        <v>2899739</v>
      </c>
      <c r="AD354" s="37">
        <f t="shared" si="17"/>
        <v>14498691</v>
      </c>
      <c r="AE354" s="144"/>
      <c r="AG354" s="144"/>
      <c r="AI354" s="144"/>
    </row>
    <row r="355" spans="1:35" x14ac:dyDescent="0.25">
      <c r="A355" s="29">
        <v>343</v>
      </c>
      <c r="B355" s="61"/>
      <c r="C355" s="143" t="str">
        <f>VLOOKUP(D355,[8]Hoja1!$A$2:$B$1115,2,0)</f>
        <v>15522</v>
      </c>
      <c r="D355" s="31">
        <v>800012628</v>
      </c>
      <c r="E355" s="31">
        <v>212215522</v>
      </c>
      <c r="F355" s="61" t="s">
        <v>549</v>
      </c>
      <c r="G355" s="33">
        <v>0</v>
      </c>
      <c r="H355" s="33">
        <v>0</v>
      </c>
      <c r="I355" s="3">
        <v>29311857</v>
      </c>
      <c r="J355" s="3">
        <v>39662376</v>
      </c>
      <c r="K355" s="3">
        <v>0</v>
      </c>
      <c r="L355" s="3"/>
      <c r="M355" s="3"/>
      <c r="N355" s="3"/>
      <c r="O355" s="3"/>
      <c r="P355" s="34">
        <f t="shared" si="16"/>
        <v>68974233</v>
      </c>
      <c r="Q355" s="165">
        <v>54318306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2442655</v>
      </c>
      <c r="X355" s="3">
        <v>0</v>
      </c>
      <c r="Y355" s="3">
        <v>0</v>
      </c>
      <c r="Z355" s="3">
        <v>0</v>
      </c>
      <c r="AA355" s="3">
        <v>0</v>
      </c>
      <c r="AB355" s="3"/>
      <c r="AC355" s="36">
        <f t="shared" si="15"/>
        <v>2442655</v>
      </c>
      <c r="AD355" s="37">
        <f t="shared" si="17"/>
        <v>12213272</v>
      </c>
      <c r="AE355" s="144"/>
      <c r="AG355" s="144"/>
      <c r="AI355" s="144"/>
    </row>
    <row r="356" spans="1:35" x14ac:dyDescent="0.25">
      <c r="A356" s="38">
        <v>344</v>
      </c>
      <c r="B356" s="61"/>
      <c r="C356" s="143" t="str">
        <f>VLOOKUP(D356,[8]Hoja1!$A$2:$B$1115,2,0)</f>
        <v>15531</v>
      </c>
      <c r="D356" s="31">
        <v>891801368</v>
      </c>
      <c r="E356" s="31">
        <v>213115531</v>
      </c>
      <c r="F356" s="61" t="s">
        <v>550</v>
      </c>
      <c r="G356" s="33">
        <v>0</v>
      </c>
      <c r="H356" s="33">
        <v>0</v>
      </c>
      <c r="I356" s="3">
        <v>142747332</v>
      </c>
      <c r="J356" s="3">
        <v>152013569</v>
      </c>
      <c r="K356" s="3">
        <v>0</v>
      </c>
      <c r="L356" s="3"/>
      <c r="M356" s="3"/>
      <c r="N356" s="3"/>
      <c r="O356" s="3"/>
      <c r="P356" s="34">
        <f t="shared" si="16"/>
        <v>294760901</v>
      </c>
      <c r="Q356" s="165">
        <v>223387235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11895611</v>
      </c>
      <c r="X356" s="3">
        <v>0</v>
      </c>
      <c r="Y356" s="3">
        <v>0</v>
      </c>
      <c r="Z356" s="3">
        <v>0</v>
      </c>
      <c r="AA356" s="3">
        <v>0</v>
      </c>
      <c r="AB356" s="3"/>
      <c r="AC356" s="36">
        <f t="shared" si="15"/>
        <v>11895611</v>
      </c>
      <c r="AD356" s="37">
        <f t="shared" si="17"/>
        <v>59478055</v>
      </c>
      <c r="AE356" s="144"/>
      <c r="AG356" s="144"/>
      <c r="AI356" s="144"/>
    </row>
    <row r="357" spans="1:35" x14ac:dyDescent="0.25">
      <c r="A357" s="29">
        <v>345</v>
      </c>
      <c r="B357" s="61"/>
      <c r="C357" s="143" t="str">
        <f>VLOOKUP(D357,[8]Hoja1!$A$2:$B$1115,2,0)</f>
        <v>15533</v>
      </c>
      <c r="D357" s="31">
        <v>800065411</v>
      </c>
      <c r="E357" s="31">
        <v>213315533</v>
      </c>
      <c r="F357" s="61" t="s">
        <v>551</v>
      </c>
      <c r="G357" s="33">
        <v>0</v>
      </c>
      <c r="H357" s="33">
        <v>0</v>
      </c>
      <c r="I357" s="3">
        <v>79258248</v>
      </c>
      <c r="J357" s="3">
        <v>74592928</v>
      </c>
      <c r="K357" s="3">
        <v>0</v>
      </c>
      <c r="L357" s="3"/>
      <c r="M357" s="3"/>
      <c r="N357" s="3"/>
      <c r="O357" s="3"/>
      <c r="P357" s="34">
        <f t="shared" si="16"/>
        <v>153851176</v>
      </c>
      <c r="Q357" s="165">
        <v>114222052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6604854</v>
      </c>
      <c r="X357" s="3">
        <v>0</v>
      </c>
      <c r="Y357" s="3">
        <v>0</v>
      </c>
      <c r="Z357" s="3">
        <v>0</v>
      </c>
      <c r="AA357" s="3">
        <v>0</v>
      </c>
      <c r="AB357" s="3"/>
      <c r="AC357" s="36">
        <f t="shared" si="15"/>
        <v>6604854</v>
      </c>
      <c r="AD357" s="37">
        <f t="shared" si="17"/>
        <v>33024270</v>
      </c>
      <c r="AE357" s="144"/>
      <c r="AG357" s="144"/>
      <c r="AI357" s="144"/>
    </row>
    <row r="358" spans="1:35" x14ac:dyDescent="0.25">
      <c r="A358" s="38">
        <v>346</v>
      </c>
      <c r="B358" s="61"/>
      <c r="C358" s="143" t="str">
        <f>VLOOKUP(D358,[8]Hoja1!$A$2:$B$1115,2,0)</f>
        <v>15537</v>
      </c>
      <c r="D358" s="31">
        <v>891855015</v>
      </c>
      <c r="E358" s="31">
        <v>213715537</v>
      </c>
      <c r="F358" s="61" t="s">
        <v>552</v>
      </c>
      <c r="G358" s="33">
        <v>0</v>
      </c>
      <c r="H358" s="33">
        <v>0</v>
      </c>
      <c r="I358" s="3">
        <v>43088436</v>
      </c>
      <c r="J358" s="3">
        <v>60207666</v>
      </c>
      <c r="K358" s="3">
        <v>0</v>
      </c>
      <c r="L358" s="3"/>
      <c r="M358" s="3"/>
      <c r="N358" s="3"/>
      <c r="O358" s="3"/>
      <c r="P358" s="34">
        <f t="shared" si="16"/>
        <v>103296102</v>
      </c>
      <c r="Q358" s="165">
        <v>81751884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3590703</v>
      </c>
      <c r="X358" s="3">
        <v>0</v>
      </c>
      <c r="Y358" s="3">
        <v>0</v>
      </c>
      <c r="Z358" s="3">
        <v>0</v>
      </c>
      <c r="AA358" s="3">
        <v>0</v>
      </c>
      <c r="AB358" s="3"/>
      <c r="AC358" s="36">
        <f t="shared" si="15"/>
        <v>3590703</v>
      </c>
      <c r="AD358" s="37">
        <f t="shared" si="17"/>
        <v>17953515</v>
      </c>
      <c r="AE358" s="144"/>
      <c r="AG358" s="144"/>
      <c r="AI358" s="144"/>
    </row>
    <row r="359" spans="1:35" x14ac:dyDescent="0.25">
      <c r="A359" s="29">
        <v>347</v>
      </c>
      <c r="B359" s="61"/>
      <c r="C359" s="143" t="str">
        <f>VLOOKUP(D359,[8]Hoja1!$A$2:$B$1115,2,0)</f>
        <v>15542</v>
      </c>
      <c r="D359" s="31">
        <v>891856464</v>
      </c>
      <c r="E359" s="31">
        <v>214215542</v>
      </c>
      <c r="F359" s="61" t="s">
        <v>553</v>
      </c>
      <c r="G359" s="33">
        <v>0</v>
      </c>
      <c r="H359" s="33">
        <v>0</v>
      </c>
      <c r="I359" s="3">
        <v>108608132</v>
      </c>
      <c r="J359" s="3">
        <v>116360541</v>
      </c>
      <c r="K359" s="3">
        <v>0</v>
      </c>
      <c r="L359" s="3"/>
      <c r="M359" s="3"/>
      <c r="N359" s="3"/>
      <c r="O359" s="3"/>
      <c r="P359" s="34">
        <f t="shared" si="16"/>
        <v>224968673</v>
      </c>
      <c r="Q359" s="165">
        <v>153185014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9050678</v>
      </c>
      <c r="X359" s="3">
        <v>17479595</v>
      </c>
      <c r="Y359" s="3">
        <v>0</v>
      </c>
      <c r="Z359" s="3">
        <v>0</v>
      </c>
      <c r="AA359" s="3">
        <v>0</v>
      </c>
      <c r="AB359" s="3"/>
      <c r="AC359" s="36">
        <f t="shared" si="15"/>
        <v>26530273</v>
      </c>
      <c r="AD359" s="37">
        <f t="shared" si="17"/>
        <v>45253386</v>
      </c>
      <c r="AE359" s="144"/>
      <c r="AG359" s="144"/>
      <c r="AI359" s="144"/>
    </row>
    <row r="360" spans="1:35" x14ac:dyDescent="0.25">
      <c r="A360" s="38">
        <v>348</v>
      </c>
      <c r="B360" s="61"/>
      <c r="C360" s="143" t="str">
        <f>VLOOKUP(D360,[8]Hoja1!$A$2:$B$1115,2,0)</f>
        <v>15550</v>
      </c>
      <c r="D360" s="31">
        <v>800066389</v>
      </c>
      <c r="E360" s="31">
        <v>215015550</v>
      </c>
      <c r="F360" s="61" t="s">
        <v>554</v>
      </c>
      <c r="G360" s="33">
        <v>0</v>
      </c>
      <c r="H360" s="33">
        <v>0</v>
      </c>
      <c r="I360" s="3">
        <v>42399680</v>
      </c>
      <c r="J360" s="3">
        <v>36008669</v>
      </c>
      <c r="K360" s="3">
        <v>0</v>
      </c>
      <c r="L360" s="3"/>
      <c r="M360" s="3"/>
      <c r="N360" s="3"/>
      <c r="O360" s="3"/>
      <c r="P360" s="34">
        <f t="shared" si="16"/>
        <v>78408349</v>
      </c>
      <c r="Q360" s="165">
        <v>57208511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3533307</v>
      </c>
      <c r="X360" s="3">
        <v>0</v>
      </c>
      <c r="Y360" s="3">
        <v>0</v>
      </c>
      <c r="Z360" s="3">
        <v>0</v>
      </c>
      <c r="AA360" s="3">
        <v>0</v>
      </c>
      <c r="AB360" s="3"/>
      <c r="AC360" s="36">
        <f t="shared" si="15"/>
        <v>3533307</v>
      </c>
      <c r="AD360" s="37">
        <f t="shared" si="17"/>
        <v>17666531</v>
      </c>
      <c r="AE360" s="144"/>
      <c r="AG360" s="144"/>
      <c r="AI360" s="144"/>
    </row>
    <row r="361" spans="1:35" x14ac:dyDescent="0.25">
      <c r="A361" s="29">
        <v>349</v>
      </c>
      <c r="B361" s="61"/>
      <c r="C361" s="143" t="str">
        <f>VLOOKUP(D361,[8]Hoja1!$A$2:$B$1115,2,0)</f>
        <v>15572</v>
      </c>
      <c r="D361" s="31">
        <v>891800466</v>
      </c>
      <c r="E361" s="31">
        <v>217215572</v>
      </c>
      <c r="F361" s="61" t="s">
        <v>555</v>
      </c>
      <c r="G361" s="33">
        <v>0</v>
      </c>
      <c r="H361" s="33">
        <v>0</v>
      </c>
      <c r="I361" s="3">
        <v>824416544</v>
      </c>
      <c r="J361" s="3">
        <v>878901265</v>
      </c>
      <c r="K361" s="3">
        <v>0</v>
      </c>
      <c r="L361" s="3"/>
      <c r="M361" s="3"/>
      <c r="N361" s="3"/>
      <c r="O361" s="3"/>
      <c r="P361" s="34">
        <f t="shared" si="16"/>
        <v>1703317809</v>
      </c>
      <c r="Q361" s="165">
        <v>1291109539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68701379</v>
      </c>
      <c r="X361" s="3">
        <v>0</v>
      </c>
      <c r="Y361" s="3">
        <v>0</v>
      </c>
      <c r="Z361" s="3">
        <v>0</v>
      </c>
      <c r="AA361" s="3">
        <v>0</v>
      </c>
      <c r="AB361" s="3"/>
      <c r="AC361" s="36">
        <f t="shared" si="15"/>
        <v>68701379</v>
      </c>
      <c r="AD361" s="37">
        <f t="shared" si="17"/>
        <v>343506891</v>
      </c>
      <c r="AE361" s="144"/>
      <c r="AG361" s="144"/>
      <c r="AI361" s="144"/>
    </row>
    <row r="362" spans="1:35" x14ac:dyDescent="0.25">
      <c r="A362" s="38">
        <v>350</v>
      </c>
      <c r="B362" s="61"/>
      <c r="C362" s="143" t="str">
        <f>VLOOKUP(D362,[8]Hoja1!$A$2:$B$1115,2,0)</f>
        <v>15580</v>
      </c>
      <c r="D362" s="31">
        <v>800029513</v>
      </c>
      <c r="E362" s="31">
        <v>218015580</v>
      </c>
      <c r="F362" s="61" t="s">
        <v>556</v>
      </c>
      <c r="G362" s="33">
        <v>0</v>
      </c>
      <c r="H362" s="33">
        <v>0</v>
      </c>
      <c r="I362" s="3">
        <v>122083984</v>
      </c>
      <c r="J362" s="3">
        <v>95450105</v>
      </c>
      <c r="K362" s="3">
        <v>0</v>
      </c>
      <c r="L362" s="3"/>
      <c r="M362" s="3"/>
      <c r="N362" s="3"/>
      <c r="O362" s="3"/>
      <c r="P362" s="34">
        <f t="shared" si="16"/>
        <v>217534089</v>
      </c>
      <c r="Q362" s="165">
        <v>156492095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10173665</v>
      </c>
      <c r="X362" s="3">
        <v>0</v>
      </c>
      <c r="Y362" s="3">
        <v>0</v>
      </c>
      <c r="Z362" s="3">
        <v>0</v>
      </c>
      <c r="AA362" s="3">
        <v>0</v>
      </c>
      <c r="AB362" s="3"/>
      <c r="AC362" s="36">
        <f t="shared" si="15"/>
        <v>10173665</v>
      </c>
      <c r="AD362" s="37">
        <f t="shared" si="17"/>
        <v>50868329</v>
      </c>
      <c r="AE362" s="144"/>
      <c r="AG362" s="144"/>
      <c r="AI362" s="144"/>
    </row>
    <row r="363" spans="1:35" x14ac:dyDescent="0.25">
      <c r="A363" s="29">
        <v>351</v>
      </c>
      <c r="B363" s="61"/>
      <c r="C363" s="143" t="str">
        <f>VLOOKUP(D363,[8]Hoja1!$A$2:$B$1115,2,0)</f>
        <v>15599</v>
      </c>
      <c r="D363" s="31">
        <v>891801280</v>
      </c>
      <c r="E363" s="31">
        <v>219915599</v>
      </c>
      <c r="F363" s="61" t="s">
        <v>557</v>
      </c>
      <c r="G363" s="33">
        <v>0</v>
      </c>
      <c r="H363" s="33">
        <v>0</v>
      </c>
      <c r="I363" s="3">
        <v>128500352</v>
      </c>
      <c r="J363" s="3">
        <v>154131386</v>
      </c>
      <c r="K363" s="3">
        <v>0</v>
      </c>
      <c r="L363" s="3"/>
      <c r="M363" s="3"/>
      <c r="N363" s="3"/>
      <c r="O363" s="3"/>
      <c r="P363" s="34">
        <f t="shared" si="16"/>
        <v>282631738</v>
      </c>
      <c r="Q363" s="165">
        <v>218381564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10708363</v>
      </c>
      <c r="X363" s="3">
        <v>0</v>
      </c>
      <c r="Y363" s="3">
        <v>0</v>
      </c>
      <c r="Z363" s="3">
        <v>0</v>
      </c>
      <c r="AA363" s="3">
        <v>0</v>
      </c>
      <c r="AB363" s="3"/>
      <c r="AC363" s="36">
        <f t="shared" si="15"/>
        <v>10708363</v>
      </c>
      <c r="AD363" s="37">
        <f t="shared" si="17"/>
        <v>53541811</v>
      </c>
      <c r="AE363" s="144"/>
      <c r="AG363" s="144"/>
      <c r="AI363" s="144"/>
    </row>
    <row r="364" spans="1:35" x14ac:dyDescent="0.25">
      <c r="A364" s="38">
        <v>352</v>
      </c>
      <c r="B364" s="61"/>
      <c r="C364" s="143" t="str">
        <f>VLOOKUP(D364,[8]Hoja1!$A$2:$B$1115,2,0)</f>
        <v>15600</v>
      </c>
      <c r="D364" s="31">
        <v>891801244</v>
      </c>
      <c r="E364" s="31">
        <v>210015600</v>
      </c>
      <c r="F364" s="61" t="s">
        <v>558</v>
      </c>
      <c r="G364" s="33">
        <v>0</v>
      </c>
      <c r="H364" s="33">
        <v>0</v>
      </c>
      <c r="I364" s="3">
        <v>130446626</v>
      </c>
      <c r="J364" s="3">
        <v>137657061</v>
      </c>
      <c r="K364" s="3">
        <v>0</v>
      </c>
      <c r="L364" s="3"/>
      <c r="M364" s="3"/>
      <c r="N364" s="3"/>
      <c r="O364" s="3"/>
      <c r="P364" s="34">
        <f t="shared" si="16"/>
        <v>268103687</v>
      </c>
      <c r="Q364" s="165">
        <v>202880373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10870552</v>
      </c>
      <c r="X364" s="3">
        <v>0</v>
      </c>
      <c r="Y364" s="3">
        <v>0</v>
      </c>
      <c r="Z364" s="3">
        <v>0</v>
      </c>
      <c r="AA364" s="3">
        <v>0</v>
      </c>
      <c r="AB364" s="3"/>
      <c r="AC364" s="36">
        <f t="shared" si="15"/>
        <v>10870552</v>
      </c>
      <c r="AD364" s="37">
        <f t="shared" si="17"/>
        <v>54352762</v>
      </c>
      <c r="AE364" s="144"/>
      <c r="AG364" s="144"/>
      <c r="AI364" s="144"/>
    </row>
    <row r="365" spans="1:35" x14ac:dyDescent="0.25">
      <c r="A365" s="29">
        <v>353</v>
      </c>
      <c r="B365" s="61"/>
      <c r="C365" s="143" t="str">
        <f>VLOOKUP(D365,[8]Hoja1!$A$2:$B$1115,2,0)</f>
        <v>15621</v>
      </c>
      <c r="D365" s="31">
        <v>891801770</v>
      </c>
      <c r="E365" s="31">
        <v>212115621</v>
      </c>
      <c r="F365" s="61" t="s">
        <v>559</v>
      </c>
      <c r="G365" s="33">
        <v>0</v>
      </c>
      <c r="H365" s="33">
        <v>0</v>
      </c>
      <c r="I365" s="3">
        <v>23998010</v>
      </c>
      <c r="J365" s="3">
        <v>34293564</v>
      </c>
      <c r="K365" s="3">
        <v>0</v>
      </c>
      <c r="L365" s="3"/>
      <c r="M365" s="3"/>
      <c r="N365" s="3"/>
      <c r="O365" s="3"/>
      <c r="P365" s="34">
        <f t="shared" si="16"/>
        <v>58291574</v>
      </c>
      <c r="Q365" s="165">
        <v>46292568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1999834</v>
      </c>
      <c r="X365" s="3">
        <v>0</v>
      </c>
      <c r="Y365" s="3">
        <v>0</v>
      </c>
      <c r="Z365" s="3">
        <v>0</v>
      </c>
      <c r="AA365" s="3">
        <v>0</v>
      </c>
      <c r="AB365" s="3"/>
      <c r="AC365" s="36">
        <f t="shared" si="15"/>
        <v>1999834</v>
      </c>
      <c r="AD365" s="37">
        <f t="shared" si="17"/>
        <v>9999172</v>
      </c>
      <c r="AE365" s="144"/>
      <c r="AG365" s="144"/>
      <c r="AI365" s="144"/>
    </row>
    <row r="366" spans="1:35" x14ac:dyDescent="0.25">
      <c r="A366" s="38">
        <v>354</v>
      </c>
      <c r="B366" s="61"/>
      <c r="C366" s="143" t="str">
        <f>VLOOKUP(D366,[8]Hoja1!$A$2:$B$1115,2,0)</f>
        <v>15632</v>
      </c>
      <c r="D366" s="31">
        <v>800028517</v>
      </c>
      <c r="E366" s="31">
        <v>213215632</v>
      </c>
      <c r="F366" s="61" t="s">
        <v>560</v>
      </c>
      <c r="G366" s="33">
        <v>0</v>
      </c>
      <c r="H366" s="33">
        <v>0</v>
      </c>
      <c r="I366" s="3">
        <v>185791448</v>
      </c>
      <c r="J366" s="3">
        <v>226775011</v>
      </c>
      <c r="K366" s="3">
        <v>0</v>
      </c>
      <c r="L366" s="3"/>
      <c r="M366" s="3"/>
      <c r="N366" s="3"/>
      <c r="O366" s="3"/>
      <c r="P366" s="34">
        <f t="shared" si="16"/>
        <v>412566459</v>
      </c>
      <c r="Q366" s="165">
        <v>319670737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15482621</v>
      </c>
      <c r="X366" s="3">
        <v>0</v>
      </c>
      <c r="Y366" s="3">
        <v>0</v>
      </c>
      <c r="Z366" s="3">
        <v>0</v>
      </c>
      <c r="AA366" s="3">
        <v>0</v>
      </c>
      <c r="AB366" s="3"/>
      <c r="AC366" s="36">
        <f t="shared" si="15"/>
        <v>15482621</v>
      </c>
      <c r="AD366" s="37">
        <f t="shared" si="17"/>
        <v>77413101</v>
      </c>
      <c r="AE366" s="144"/>
      <c r="AG366" s="144"/>
      <c r="AI366" s="144"/>
    </row>
    <row r="367" spans="1:35" x14ac:dyDescent="0.25">
      <c r="A367" s="29">
        <v>355</v>
      </c>
      <c r="B367" s="61"/>
      <c r="C367" s="143" t="str">
        <f>VLOOKUP(D367,[8]Hoja1!$A$2:$B$1115,2,0)</f>
        <v>15638</v>
      </c>
      <c r="D367" s="31">
        <v>800019846</v>
      </c>
      <c r="E367" s="31">
        <v>213815638</v>
      </c>
      <c r="F367" s="61" t="s">
        <v>561</v>
      </c>
      <c r="G367" s="33">
        <v>0</v>
      </c>
      <c r="H367" s="33">
        <v>0</v>
      </c>
      <c r="I367" s="3">
        <v>76634598</v>
      </c>
      <c r="J367" s="3">
        <v>96472364</v>
      </c>
      <c r="K367" s="3">
        <v>0</v>
      </c>
      <c r="L367" s="3"/>
      <c r="M367" s="3"/>
      <c r="N367" s="3"/>
      <c r="O367" s="3"/>
      <c r="P367" s="34">
        <f t="shared" si="16"/>
        <v>173106962</v>
      </c>
      <c r="Q367" s="165">
        <v>134789666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6386217</v>
      </c>
      <c r="X367" s="3">
        <v>0</v>
      </c>
      <c r="Y367" s="3">
        <v>0</v>
      </c>
      <c r="Z367" s="3">
        <v>0</v>
      </c>
      <c r="AA367" s="3">
        <v>0</v>
      </c>
      <c r="AB367" s="3"/>
      <c r="AC367" s="36">
        <f t="shared" si="15"/>
        <v>6386217</v>
      </c>
      <c r="AD367" s="37">
        <f t="shared" si="17"/>
        <v>31931079</v>
      </c>
      <c r="AE367" s="144"/>
      <c r="AG367" s="144"/>
      <c r="AI367" s="144"/>
    </row>
    <row r="368" spans="1:35" x14ac:dyDescent="0.25">
      <c r="A368" s="38">
        <v>356</v>
      </c>
      <c r="B368" s="61"/>
      <c r="C368" s="143" t="str">
        <f>VLOOKUP(D368,[8]Hoja1!$A$2:$B$1115,2,0)</f>
        <v>15646</v>
      </c>
      <c r="D368" s="31">
        <v>800016757</v>
      </c>
      <c r="E368" s="31">
        <v>214615646</v>
      </c>
      <c r="F368" s="61" t="s">
        <v>562</v>
      </c>
      <c r="G368" s="33">
        <v>0</v>
      </c>
      <c r="H368" s="33">
        <v>0</v>
      </c>
      <c r="I368" s="3">
        <v>325699716</v>
      </c>
      <c r="J368" s="3">
        <v>482918562</v>
      </c>
      <c r="K368" s="3">
        <v>0</v>
      </c>
      <c r="L368" s="3"/>
      <c r="M368" s="3"/>
      <c r="N368" s="3"/>
      <c r="O368" s="3"/>
      <c r="P368" s="34">
        <f t="shared" si="16"/>
        <v>808618278</v>
      </c>
      <c r="Q368" s="165">
        <v>645768420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27141643</v>
      </c>
      <c r="X368" s="3">
        <v>0</v>
      </c>
      <c r="Y368" s="3">
        <v>0</v>
      </c>
      <c r="Z368" s="3">
        <v>0</v>
      </c>
      <c r="AA368" s="3">
        <v>0</v>
      </c>
      <c r="AB368" s="3"/>
      <c r="AC368" s="36">
        <f t="shared" si="15"/>
        <v>27141643</v>
      </c>
      <c r="AD368" s="37">
        <f t="shared" si="17"/>
        <v>135708215</v>
      </c>
      <c r="AE368" s="144"/>
      <c r="AG368" s="144"/>
      <c r="AI368" s="144"/>
    </row>
    <row r="369" spans="1:35" x14ac:dyDescent="0.25">
      <c r="A369" s="29">
        <v>357</v>
      </c>
      <c r="B369" s="61"/>
      <c r="C369" s="143" t="str">
        <f>VLOOKUP(D369,[8]Hoja1!$A$2:$B$1115,2,0)</f>
        <v>15660</v>
      </c>
      <c r="D369" s="31">
        <v>891801282</v>
      </c>
      <c r="E369" s="31">
        <v>216015660</v>
      </c>
      <c r="F369" s="61" t="s">
        <v>563</v>
      </c>
      <c r="G369" s="33">
        <v>0</v>
      </c>
      <c r="H369" s="33">
        <v>0</v>
      </c>
      <c r="I369" s="3">
        <v>21316177</v>
      </c>
      <c r="J369" s="3">
        <v>27742262</v>
      </c>
      <c r="K369" s="3">
        <v>0</v>
      </c>
      <c r="L369" s="3"/>
      <c r="M369" s="3"/>
      <c r="N369" s="3"/>
      <c r="O369" s="3"/>
      <c r="P369" s="34">
        <f t="shared" si="16"/>
        <v>49058439</v>
      </c>
      <c r="Q369" s="165">
        <v>38400350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1776348</v>
      </c>
      <c r="X369" s="3">
        <v>0</v>
      </c>
      <c r="Y369" s="3">
        <v>0</v>
      </c>
      <c r="Z369" s="3">
        <v>0</v>
      </c>
      <c r="AA369" s="3">
        <v>0</v>
      </c>
      <c r="AB369" s="3"/>
      <c r="AC369" s="36">
        <f t="shared" si="15"/>
        <v>1776348</v>
      </c>
      <c r="AD369" s="37">
        <f t="shared" si="17"/>
        <v>8881741</v>
      </c>
      <c r="AE369" s="144"/>
      <c r="AG369" s="144"/>
      <c r="AI369" s="144"/>
    </row>
    <row r="370" spans="1:35" x14ac:dyDescent="0.25">
      <c r="A370" s="38">
        <v>358</v>
      </c>
      <c r="B370" s="61"/>
      <c r="C370" s="143" t="str">
        <f>VLOOKUP(D370,[8]Hoja1!$A$2:$B$1115,2,0)</f>
        <v>15664</v>
      </c>
      <c r="D370" s="31">
        <v>800083233</v>
      </c>
      <c r="E370" s="31">
        <v>216415664</v>
      </c>
      <c r="F370" s="61" t="s">
        <v>564</v>
      </c>
      <c r="G370" s="33">
        <v>0</v>
      </c>
      <c r="H370" s="33">
        <v>0</v>
      </c>
      <c r="I370" s="3">
        <v>67960127</v>
      </c>
      <c r="J370" s="3">
        <v>87947677</v>
      </c>
      <c r="K370" s="3">
        <v>0</v>
      </c>
      <c r="L370" s="3"/>
      <c r="M370" s="3"/>
      <c r="N370" s="3"/>
      <c r="O370" s="3"/>
      <c r="P370" s="34">
        <f t="shared" si="16"/>
        <v>155907804</v>
      </c>
      <c r="Q370" s="165">
        <v>121927741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5663344</v>
      </c>
      <c r="X370" s="3">
        <v>0</v>
      </c>
      <c r="Y370" s="3">
        <v>0</v>
      </c>
      <c r="Z370" s="3">
        <v>0</v>
      </c>
      <c r="AA370" s="3">
        <v>0</v>
      </c>
      <c r="AB370" s="3"/>
      <c r="AC370" s="36">
        <f t="shared" si="15"/>
        <v>5663344</v>
      </c>
      <c r="AD370" s="37">
        <f t="shared" si="17"/>
        <v>28316719</v>
      </c>
      <c r="AE370" s="144"/>
      <c r="AG370" s="144"/>
      <c r="AI370" s="144"/>
    </row>
    <row r="371" spans="1:35" x14ac:dyDescent="0.25">
      <c r="A371" s="29">
        <v>359</v>
      </c>
      <c r="B371" s="61"/>
      <c r="C371" s="143" t="str">
        <f>VLOOKUP(D371,[8]Hoja1!$A$2:$B$1115,2,0)</f>
        <v>15667</v>
      </c>
      <c r="D371" s="31">
        <v>891802151</v>
      </c>
      <c r="E371" s="31">
        <v>216715667</v>
      </c>
      <c r="F371" s="61" t="s">
        <v>565</v>
      </c>
      <c r="G371" s="33">
        <v>0</v>
      </c>
      <c r="H371" s="33">
        <v>0</v>
      </c>
      <c r="I371" s="3">
        <v>70288354</v>
      </c>
      <c r="J371" s="3">
        <v>81229123</v>
      </c>
      <c r="K371" s="3">
        <v>0</v>
      </c>
      <c r="L371" s="3"/>
      <c r="M371" s="3"/>
      <c r="N371" s="3"/>
      <c r="O371" s="3"/>
      <c r="P371" s="34">
        <f t="shared" si="16"/>
        <v>151517477</v>
      </c>
      <c r="Q371" s="165">
        <v>116373301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5857363</v>
      </c>
      <c r="X371" s="3">
        <v>0</v>
      </c>
      <c r="Y371" s="3">
        <v>0</v>
      </c>
      <c r="Z371" s="3">
        <v>0</v>
      </c>
      <c r="AA371" s="3">
        <v>0</v>
      </c>
      <c r="AB371" s="3"/>
      <c r="AC371" s="36">
        <f t="shared" si="15"/>
        <v>5857363</v>
      </c>
      <c r="AD371" s="37">
        <f t="shared" si="17"/>
        <v>29286813</v>
      </c>
      <c r="AE371" s="144"/>
      <c r="AG371" s="144"/>
      <c r="AI371" s="144"/>
    </row>
    <row r="372" spans="1:35" x14ac:dyDescent="0.25">
      <c r="A372" s="38">
        <v>360</v>
      </c>
      <c r="B372" s="61"/>
      <c r="C372" s="143" t="str">
        <f>VLOOKUP(D372,[8]Hoja1!$A$2:$B$1115,2,0)</f>
        <v>15673</v>
      </c>
      <c r="D372" s="31">
        <v>891857821</v>
      </c>
      <c r="E372" s="31">
        <v>217315673</v>
      </c>
      <c r="F372" s="61" t="s">
        <v>566</v>
      </c>
      <c r="G372" s="33">
        <v>0</v>
      </c>
      <c r="H372" s="33">
        <v>0</v>
      </c>
      <c r="I372" s="3">
        <v>77566020</v>
      </c>
      <c r="J372" s="3">
        <v>74553820</v>
      </c>
      <c r="K372" s="3">
        <v>0</v>
      </c>
      <c r="L372" s="3"/>
      <c r="M372" s="3"/>
      <c r="N372" s="3"/>
      <c r="O372" s="3"/>
      <c r="P372" s="34">
        <f t="shared" si="16"/>
        <v>152119840</v>
      </c>
      <c r="Q372" s="165">
        <v>113336830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6463835</v>
      </c>
      <c r="X372" s="3">
        <v>0</v>
      </c>
      <c r="Y372" s="3">
        <v>0</v>
      </c>
      <c r="Z372" s="3">
        <v>0</v>
      </c>
      <c r="AA372" s="3">
        <v>0</v>
      </c>
      <c r="AB372" s="3"/>
      <c r="AC372" s="36">
        <f t="shared" si="15"/>
        <v>6463835</v>
      </c>
      <c r="AD372" s="37">
        <f t="shared" si="17"/>
        <v>32319175</v>
      </c>
      <c r="AE372" s="144"/>
      <c r="AG372" s="144"/>
      <c r="AI372" s="144"/>
    </row>
    <row r="373" spans="1:35" x14ac:dyDescent="0.25">
      <c r="A373" s="29">
        <v>361</v>
      </c>
      <c r="B373" s="61"/>
      <c r="C373" s="143" t="str">
        <f>VLOOKUP(D373,[8]Hoja1!$A$2:$B$1115,2,0)</f>
        <v>15676</v>
      </c>
      <c r="D373" s="31">
        <v>891801286</v>
      </c>
      <c r="E373" s="31">
        <v>217615676</v>
      </c>
      <c r="F373" s="61" t="s">
        <v>567</v>
      </c>
      <c r="G373" s="33">
        <v>0</v>
      </c>
      <c r="H373" s="33">
        <v>0</v>
      </c>
      <c r="I373" s="3">
        <v>55366836</v>
      </c>
      <c r="J373" s="3">
        <v>84976041</v>
      </c>
      <c r="K373" s="3">
        <v>0</v>
      </c>
      <c r="L373" s="3"/>
      <c r="M373" s="3"/>
      <c r="N373" s="3"/>
      <c r="O373" s="3"/>
      <c r="P373" s="34">
        <f t="shared" si="16"/>
        <v>140342877</v>
      </c>
      <c r="Q373" s="165">
        <v>112659459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4613903</v>
      </c>
      <c r="X373" s="3">
        <v>0</v>
      </c>
      <c r="Y373" s="3">
        <v>0</v>
      </c>
      <c r="Z373" s="3">
        <v>0</v>
      </c>
      <c r="AA373" s="3">
        <v>0</v>
      </c>
      <c r="AB373" s="3"/>
      <c r="AC373" s="36">
        <f t="shared" si="15"/>
        <v>4613903</v>
      </c>
      <c r="AD373" s="37">
        <f t="shared" si="17"/>
        <v>23069515</v>
      </c>
      <c r="AE373" s="144"/>
      <c r="AG373" s="144"/>
      <c r="AI373" s="144"/>
    </row>
    <row r="374" spans="1:35" x14ac:dyDescent="0.25">
      <c r="A374" s="38">
        <v>362</v>
      </c>
      <c r="B374" s="61"/>
      <c r="C374" s="143" t="str">
        <f>VLOOKUP(D374,[8]Hoja1!$A$2:$B$1115,2,0)</f>
        <v>15681</v>
      </c>
      <c r="D374" s="31">
        <v>891801369</v>
      </c>
      <c r="E374" s="31">
        <v>218115681</v>
      </c>
      <c r="F374" s="61" t="s">
        <v>568</v>
      </c>
      <c r="G374" s="33">
        <v>0</v>
      </c>
      <c r="H374" s="33">
        <v>0</v>
      </c>
      <c r="I374" s="3">
        <v>148014176</v>
      </c>
      <c r="J374" s="3">
        <v>138283383</v>
      </c>
      <c r="K374" s="3">
        <v>0</v>
      </c>
      <c r="L374" s="3"/>
      <c r="M374" s="3"/>
      <c r="N374" s="3"/>
      <c r="O374" s="3"/>
      <c r="P374" s="34">
        <f t="shared" si="16"/>
        <v>286297559</v>
      </c>
      <c r="Q374" s="165">
        <v>212290473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12334515</v>
      </c>
      <c r="X374" s="3">
        <v>0</v>
      </c>
      <c r="Y374" s="3">
        <v>0</v>
      </c>
      <c r="Z374" s="3">
        <v>0</v>
      </c>
      <c r="AA374" s="3">
        <v>0</v>
      </c>
      <c r="AB374" s="3"/>
      <c r="AC374" s="36">
        <f t="shared" si="15"/>
        <v>12334515</v>
      </c>
      <c r="AD374" s="37">
        <f t="shared" si="17"/>
        <v>61672571</v>
      </c>
      <c r="AE374" s="144"/>
      <c r="AG374" s="144"/>
      <c r="AI374" s="144"/>
    </row>
    <row r="375" spans="1:35" x14ac:dyDescent="0.25">
      <c r="A375" s="29">
        <v>363</v>
      </c>
      <c r="B375" s="61"/>
      <c r="C375" s="143" t="str">
        <f>VLOOKUP(D375,[8]Hoja1!$A$2:$B$1115,2,0)</f>
        <v>15686</v>
      </c>
      <c r="D375" s="31">
        <v>800020733</v>
      </c>
      <c r="E375" s="31">
        <v>218615686</v>
      </c>
      <c r="F375" s="61" t="s">
        <v>569</v>
      </c>
      <c r="G375" s="33">
        <v>0</v>
      </c>
      <c r="H375" s="33">
        <v>0</v>
      </c>
      <c r="I375" s="3">
        <v>121737510</v>
      </c>
      <c r="J375" s="3">
        <v>143442269</v>
      </c>
      <c r="K375" s="3">
        <v>0</v>
      </c>
      <c r="L375" s="3"/>
      <c r="M375" s="3"/>
      <c r="N375" s="3"/>
      <c r="O375" s="3"/>
      <c r="P375" s="34">
        <f t="shared" si="16"/>
        <v>265179779</v>
      </c>
      <c r="Q375" s="165">
        <v>204311027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10144793</v>
      </c>
      <c r="X375" s="3">
        <v>0</v>
      </c>
      <c r="Y375" s="3">
        <v>0</v>
      </c>
      <c r="Z375" s="3">
        <v>0</v>
      </c>
      <c r="AA375" s="3">
        <v>0</v>
      </c>
      <c r="AB375" s="3"/>
      <c r="AC375" s="36">
        <f t="shared" si="15"/>
        <v>10144793</v>
      </c>
      <c r="AD375" s="37">
        <f t="shared" si="17"/>
        <v>50723959</v>
      </c>
      <c r="AE375" s="144"/>
      <c r="AG375" s="144"/>
      <c r="AI375" s="144"/>
    </row>
    <row r="376" spans="1:35" x14ac:dyDescent="0.25">
      <c r="A376" s="38">
        <v>364</v>
      </c>
      <c r="B376" s="61"/>
      <c r="C376" s="143" t="str">
        <f>VLOOKUP(D376,[8]Hoja1!$A$2:$B$1115,2,0)</f>
        <v>15690</v>
      </c>
      <c r="D376" s="31">
        <v>800029386</v>
      </c>
      <c r="E376" s="31">
        <v>219015690</v>
      </c>
      <c r="F376" s="61" t="s">
        <v>570</v>
      </c>
      <c r="G376" s="33">
        <v>0</v>
      </c>
      <c r="H376" s="33">
        <v>0</v>
      </c>
      <c r="I376" s="3">
        <v>49025449</v>
      </c>
      <c r="J376" s="3">
        <v>55462138</v>
      </c>
      <c r="K376" s="3">
        <v>0</v>
      </c>
      <c r="L376" s="3"/>
      <c r="M376" s="3"/>
      <c r="N376" s="3"/>
      <c r="O376" s="3"/>
      <c r="P376" s="34">
        <f t="shared" si="16"/>
        <v>104487587</v>
      </c>
      <c r="Q376" s="165">
        <v>79974862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4085454</v>
      </c>
      <c r="X376" s="3">
        <v>0</v>
      </c>
      <c r="Y376" s="3">
        <v>0</v>
      </c>
      <c r="Z376" s="3">
        <v>0</v>
      </c>
      <c r="AA376" s="3">
        <v>0</v>
      </c>
      <c r="AB376" s="3"/>
      <c r="AC376" s="36">
        <f t="shared" si="15"/>
        <v>4085454</v>
      </c>
      <c r="AD376" s="37">
        <f t="shared" si="17"/>
        <v>20427271</v>
      </c>
      <c r="AE376" s="144"/>
      <c r="AG376" s="144"/>
      <c r="AI376" s="144"/>
    </row>
    <row r="377" spans="1:35" x14ac:dyDescent="0.25">
      <c r="A377" s="29">
        <v>365</v>
      </c>
      <c r="B377" s="61"/>
      <c r="C377" s="143" t="str">
        <f>VLOOKUP(D377,[8]Hoja1!$A$2:$B$1115,2,0)</f>
        <v>15693</v>
      </c>
      <c r="D377" s="31">
        <v>800039213</v>
      </c>
      <c r="E377" s="31">
        <v>219315693</v>
      </c>
      <c r="F377" s="61" t="s">
        <v>571</v>
      </c>
      <c r="G377" s="33">
        <v>0</v>
      </c>
      <c r="H377" s="33">
        <v>0</v>
      </c>
      <c r="I377" s="3">
        <v>128318574</v>
      </c>
      <c r="J377" s="3">
        <v>159368854</v>
      </c>
      <c r="K377" s="3">
        <v>0</v>
      </c>
      <c r="L377" s="3"/>
      <c r="M377" s="3"/>
      <c r="N377" s="3"/>
      <c r="O377" s="3"/>
      <c r="P377" s="34">
        <f t="shared" si="16"/>
        <v>287687428</v>
      </c>
      <c r="Q377" s="165">
        <v>223528144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10693215</v>
      </c>
      <c r="X377" s="3">
        <v>0</v>
      </c>
      <c r="Y377" s="3">
        <v>0</v>
      </c>
      <c r="Z377" s="3">
        <v>0</v>
      </c>
      <c r="AA377" s="3">
        <v>0</v>
      </c>
      <c r="AB377" s="3"/>
      <c r="AC377" s="36">
        <f t="shared" si="15"/>
        <v>10693215</v>
      </c>
      <c r="AD377" s="37">
        <f t="shared" si="17"/>
        <v>53466069</v>
      </c>
      <c r="AE377" s="144"/>
      <c r="AG377" s="144"/>
      <c r="AI377" s="144"/>
    </row>
    <row r="378" spans="1:35" x14ac:dyDescent="0.25">
      <c r="A378" s="38">
        <v>366</v>
      </c>
      <c r="B378" s="61"/>
      <c r="C378" s="143" t="str">
        <f>VLOOKUP(D378,[8]Hoja1!$A$2:$B$1115,2,0)</f>
        <v>15696</v>
      </c>
      <c r="D378" s="31">
        <v>800099651</v>
      </c>
      <c r="E378" s="31">
        <v>219615696</v>
      </c>
      <c r="F378" s="61" t="s">
        <v>572</v>
      </c>
      <c r="G378" s="33">
        <v>0</v>
      </c>
      <c r="H378" s="33">
        <v>0</v>
      </c>
      <c r="I378" s="3">
        <v>53491543</v>
      </c>
      <c r="J378" s="3">
        <v>56129916</v>
      </c>
      <c r="K378" s="3">
        <v>0</v>
      </c>
      <c r="L378" s="3"/>
      <c r="M378" s="3"/>
      <c r="N378" s="3"/>
      <c r="O378" s="3"/>
      <c r="P378" s="34">
        <f t="shared" si="16"/>
        <v>109621459</v>
      </c>
      <c r="Q378" s="165">
        <v>82875690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4457629</v>
      </c>
      <c r="X378" s="3">
        <v>0</v>
      </c>
      <c r="Y378" s="3">
        <v>0</v>
      </c>
      <c r="Z378" s="3">
        <v>0</v>
      </c>
      <c r="AA378" s="3">
        <v>0</v>
      </c>
      <c r="AB378" s="3"/>
      <c r="AC378" s="36">
        <f t="shared" si="15"/>
        <v>4457629</v>
      </c>
      <c r="AD378" s="37">
        <f t="shared" si="17"/>
        <v>22288140</v>
      </c>
      <c r="AE378" s="144"/>
      <c r="AG378" s="144"/>
      <c r="AI378" s="144"/>
    </row>
    <row r="379" spans="1:35" x14ac:dyDescent="0.25">
      <c r="A379" s="29">
        <v>367</v>
      </c>
      <c r="B379" s="61"/>
      <c r="C379" s="143" t="str">
        <f>VLOOKUP(D379,[8]Hoja1!$A$2:$B$1115,2,0)</f>
        <v>15720</v>
      </c>
      <c r="D379" s="31">
        <v>800050791</v>
      </c>
      <c r="E379" s="31">
        <v>212015720</v>
      </c>
      <c r="F379" s="61" t="s">
        <v>573</v>
      </c>
      <c r="G379" s="33">
        <v>0</v>
      </c>
      <c r="H379" s="33">
        <v>0</v>
      </c>
      <c r="I379" s="3">
        <v>34359114</v>
      </c>
      <c r="J379" s="3">
        <v>31369092</v>
      </c>
      <c r="K379" s="3">
        <v>0</v>
      </c>
      <c r="L379" s="3"/>
      <c r="M379" s="3"/>
      <c r="N379" s="3"/>
      <c r="O379" s="3"/>
      <c r="P379" s="34">
        <f t="shared" si="16"/>
        <v>65728206</v>
      </c>
      <c r="Q379" s="165">
        <v>48548652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2863260</v>
      </c>
      <c r="X379" s="3">
        <v>0</v>
      </c>
      <c r="Y379" s="3">
        <v>0</v>
      </c>
      <c r="Z379" s="3">
        <v>0</v>
      </c>
      <c r="AA379" s="3">
        <v>0</v>
      </c>
      <c r="AB379" s="3"/>
      <c r="AC379" s="36">
        <f t="shared" si="15"/>
        <v>2863260</v>
      </c>
      <c r="AD379" s="37">
        <f t="shared" si="17"/>
        <v>14316294</v>
      </c>
      <c r="AE379" s="144"/>
      <c r="AG379" s="144"/>
      <c r="AI379" s="144"/>
    </row>
    <row r="380" spans="1:35" x14ac:dyDescent="0.25">
      <c r="A380" s="38">
        <v>368</v>
      </c>
      <c r="B380" s="61"/>
      <c r="C380" s="143" t="str">
        <f>VLOOKUP(D380,[8]Hoja1!$A$2:$B$1115,2,0)</f>
        <v>15723</v>
      </c>
      <c r="D380" s="31">
        <v>800099441</v>
      </c>
      <c r="E380" s="31">
        <v>212315723</v>
      </c>
      <c r="F380" s="61" t="s">
        <v>574</v>
      </c>
      <c r="G380" s="33">
        <v>0</v>
      </c>
      <c r="H380" s="33">
        <v>0</v>
      </c>
      <c r="I380" s="3">
        <v>15082201</v>
      </c>
      <c r="J380" s="3">
        <v>19351212</v>
      </c>
      <c r="K380" s="3">
        <v>0</v>
      </c>
      <c r="L380" s="3"/>
      <c r="M380" s="3"/>
      <c r="N380" s="3"/>
      <c r="O380" s="3"/>
      <c r="P380" s="34">
        <f t="shared" si="16"/>
        <v>34433413</v>
      </c>
      <c r="Q380" s="165">
        <v>26892312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1256850</v>
      </c>
      <c r="X380" s="3">
        <v>0</v>
      </c>
      <c r="Y380" s="3">
        <v>0</v>
      </c>
      <c r="Z380" s="3">
        <v>0</v>
      </c>
      <c r="AA380" s="3">
        <v>0</v>
      </c>
      <c r="AB380" s="3"/>
      <c r="AC380" s="36">
        <f t="shared" si="15"/>
        <v>1256850</v>
      </c>
      <c r="AD380" s="37">
        <f t="shared" si="17"/>
        <v>6284251</v>
      </c>
      <c r="AE380" s="144"/>
      <c r="AG380" s="144"/>
      <c r="AI380" s="144"/>
    </row>
    <row r="381" spans="1:35" x14ac:dyDescent="0.25">
      <c r="A381" s="29">
        <v>369</v>
      </c>
      <c r="B381" s="61"/>
      <c r="C381" s="143" t="str">
        <f>VLOOKUP(D381,[8]Hoja1!$A$2:$B$1115,2,0)</f>
        <v>15740</v>
      </c>
      <c r="D381" s="31">
        <v>891801911</v>
      </c>
      <c r="E381" s="31">
        <v>214015740</v>
      </c>
      <c r="F381" s="61" t="s">
        <v>575</v>
      </c>
      <c r="G381" s="33">
        <v>0</v>
      </c>
      <c r="H381" s="33">
        <v>0</v>
      </c>
      <c r="I381" s="3">
        <v>148364178</v>
      </c>
      <c r="J381" s="3">
        <v>182859739</v>
      </c>
      <c r="K381" s="3">
        <v>0</v>
      </c>
      <c r="L381" s="3"/>
      <c r="M381" s="3"/>
      <c r="N381" s="3"/>
      <c r="O381" s="3"/>
      <c r="P381" s="34">
        <f t="shared" si="16"/>
        <v>331223917</v>
      </c>
      <c r="Q381" s="165">
        <v>257041831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12363682</v>
      </c>
      <c r="X381" s="3">
        <v>0</v>
      </c>
      <c r="Y381" s="3">
        <v>0</v>
      </c>
      <c r="Z381" s="3">
        <v>0</v>
      </c>
      <c r="AA381" s="3">
        <v>0</v>
      </c>
      <c r="AB381" s="3"/>
      <c r="AC381" s="36">
        <f t="shared" si="15"/>
        <v>12363682</v>
      </c>
      <c r="AD381" s="37">
        <f t="shared" si="17"/>
        <v>61818404</v>
      </c>
      <c r="AE381" s="144"/>
      <c r="AG381" s="144"/>
      <c r="AI381" s="144"/>
    </row>
    <row r="382" spans="1:35" x14ac:dyDescent="0.25">
      <c r="A382" s="38">
        <v>370</v>
      </c>
      <c r="B382" s="61"/>
      <c r="C382" s="143" t="str">
        <f>VLOOKUP(D382,[8]Hoja1!$A$2:$B$1115,2,0)</f>
        <v>15753</v>
      </c>
      <c r="D382" s="31">
        <v>891855016</v>
      </c>
      <c r="E382" s="31">
        <v>215315753</v>
      </c>
      <c r="F382" s="61" t="s">
        <v>576</v>
      </c>
      <c r="G382" s="33">
        <v>0</v>
      </c>
      <c r="H382" s="33">
        <v>0</v>
      </c>
      <c r="I382" s="3">
        <v>124275406</v>
      </c>
      <c r="J382" s="3">
        <v>136496059</v>
      </c>
      <c r="K382" s="3">
        <v>0</v>
      </c>
      <c r="L382" s="3"/>
      <c r="M382" s="3"/>
      <c r="N382" s="3"/>
      <c r="O382" s="3"/>
      <c r="P382" s="34">
        <f t="shared" si="16"/>
        <v>260771465</v>
      </c>
      <c r="Q382" s="165">
        <v>198633763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10356284</v>
      </c>
      <c r="X382" s="3">
        <v>0</v>
      </c>
      <c r="Y382" s="3">
        <v>0</v>
      </c>
      <c r="Z382" s="3">
        <v>0</v>
      </c>
      <c r="AA382" s="3">
        <v>0</v>
      </c>
      <c r="AB382" s="3"/>
      <c r="AC382" s="36">
        <f t="shared" si="15"/>
        <v>10356284</v>
      </c>
      <c r="AD382" s="37">
        <f t="shared" si="17"/>
        <v>51781418</v>
      </c>
      <c r="AE382" s="144"/>
      <c r="AG382" s="144"/>
      <c r="AI382" s="144"/>
    </row>
    <row r="383" spans="1:35" x14ac:dyDescent="0.25">
      <c r="A383" s="29">
        <v>371</v>
      </c>
      <c r="B383" s="61"/>
      <c r="C383" s="143" t="str">
        <f>VLOOKUP(D383,[8]Hoja1!$A$2:$B$1115,2,0)</f>
        <v>15755</v>
      </c>
      <c r="D383" s="31">
        <v>800026911</v>
      </c>
      <c r="E383" s="31">
        <v>215515755</v>
      </c>
      <c r="F383" s="61" t="s">
        <v>577</v>
      </c>
      <c r="G383" s="33">
        <v>0</v>
      </c>
      <c r="H383" s="33">
        <v>0</v>
      </c>
      <c r="I383" s="3">
        <v>190974512</v>
      </c>
      <c r="J383" s="3">
        <v>201821473</v>
      </c>
      <c r="K383" s="3">
        <v>0</v>
      </c>
      <c r="L383" s="3"/>
      <c r="M383" s="3"/>
      <c r="N383" s="3"/>
      <c r="O383" s="3"/>
      <c r="P383" s="34">
        <f t="shared" si="16"/>
        <v>392795985</v>
      </c>
      <c r="Q383" s="165">
        <v>297308731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15914543</v>
      </c>
      <c r="X383" s="3">
        <v>0</v>
      </c>
      <c r="Y383" s="3">
        <v>0</v>
      </c>
      <c r="Z383" s="3">
        <v>0</v>
      </c>
      <c r="AA383" s="3">
        <v>0</v>
      </c>
      <c r="AB383" s="3"/>
      <c r="AC383" s="36">
        <f t="shared" si="15"/>
        <v>15914543</v>
      </c>
      <c r="AD383" s="37">
        <f t="shared" si="17"/>
        <v>79572711</v>
      </c>
      <c r="AE383" s="144"/>
      <c r="AG383" s="144"/>
      <c r="AI383" s="144"/>
    </row>
    <row r="384" spans="1:35" x14ac:dyDescent="0.25">
      <c r="A384" s="38">
        <v>372</v>
      </c>
      <c r="B384" s="61"/>
      <c r="C384" s="143" t="str">
        <f>VLOOKUP(D384,[8]Hoja1!$A$2:$B$1115,2,0)</f>
        <v>15757</v>
      </c>
      <c r="D384" s="31">
        <v>800099210</v>
      </c>
      <c r="E384" s="31">
        <v>215715757</v>
      </c>
      <c r="F384" s="61" t="s">
        <v>578</v>
      </c>
      <c r="G384" s="33">
        <v>0</v>
      </c>
      <c r="H384" s="33">
        <v>0</v>
      </c>
      <c r="I384" s="3">
        <v>144416596</v>
      </c>
      <c r="J384" s="3">
        <v>175675404</v>
      </c>
      <c r="K384" s="3">
        <v>0</v>
      </c>
      <c r="L384" s="3"/>
      <c r="M384" s="3"/>
      <c r="N384" s="3"/>
      <c r="O384" s="3"/>
      <c r="P384" s="34">
        <f t="shared" si="16"/>
        <v>320092000</v>
      </c>
      <c r="Q384" s="165">
        <v>247883700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12034716</v>
      </c>
      <c r="X384" s="3">
        <v>0</v>
      </c>
      <c r="Y384" s="3">
        <v>0</v>
      </c>
      <c r="Z384" s="3">
        <v>0</v>
      </c>
      <c r="AA384" s="3">
        <v>0</v>
      </c>
      <c r="AB384" s="3"/>
      <c r="AC384" s="36">
        <f t="shared" si="15"/>
        <v>12034716</v>
      </c>
      <c r="AD384" s="37">
        <f t="shared" si="17"/>
        <v>60173584</v>
      </c>
      <c r="AE384" s="144"/>
      <c r="AG384" s="144"/>
      <c r="AI384" s="144"/>
    </row>
    <row r="385" spans="1:35" x14ac:dyDescent="0.25">
      <c r="A385" s="29">
        <v>373</v>
      </c>
      <c r="B385" s="61"/>
      <c r="C385" s="143" t="str">
        <f>VLOOKUP(D385,[8]Hoja1!$A$2:$B$1115,2,0)</f>
        <v>15761</v>
      </c>
      <c r="D385" s="31">
        <v>800029826</v>
      </c>
      <c r="E385" s="31">
        <v>216115761</v>
      </c>
      <c r="F385" s="61" t="s">
        <v>579</v>
      </c>
      <c r="G385" s="33">
        <v>0</v>
      </c>
      <c r="H385" s="33">
        <v>0</v>
      </c>
      <c r="I385" s="3">
        <v>34488361</v>
      </c>
      <c r="J385" s="3">
        <v>39574547</v>
      </c>
      <c r="K385" s="3">
        <v>0</v>
      </c>
      <c r="L385" s="3"/>
      <c r="M385" s="3"/>
      <c r="N385" s="3"/>
      <c r="O385" s="3"/>
      <c r="P385" s="34">
        <f t="shared" si="16"/>
        <v>74062908</v>
      </c>
      <c r="Q385" s="165">
        <v>56818727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2874030</v>
      </c>
      <c r="X385" s="3">
        <v>0</v>
      </c>
      <c r="Y385" s="3">
        <v>0</v>
      </c>
      <c r="Z385" s="3">
        <v>0</v>
      </c>
      <c r="AA385" s="3">
        <v>0</v>
      </c>
      <c r="AB385" s="3"/>
      <c r="AC385" s="36">
        <f t="shared" si="15"/>
        <v>2874030</v>
      </c>
      <c r="AD385" s="37">
        <f t="shared" si="17"/>
        <v>14370151</v>
      </c>
      <c r="AE385" s="144"/>
      <c r="AG385" s="144"/>
      <c r="AI385" s="144"/>
    </row>
    <row r="386" spans="1:35" x14ac:dyDescent="0.25">
      <c r="A386" s="38">
        <v>374</v>
      </c>
      <c r="B386" s="61"/>
      <c r="C386" s="143" t="str">
        <f>VLOOKUP(D386,[8]Hoja1!$A$2:$B$1115,2,0)</f>
        <v>15762</v>
      </c>
      <c r="D386" s="31">
        <v>800019277</v>
      </c>
      <c r="E386" s="31">
        <v>216215762</v>
      </c>
      <c r="F386" s="61" t="s">
        <v>580</v>
      </c>
      <c r="G386" s="33">
        <v>0</v>
      </c>
      <c r="H386" s="33">
        <v>0</v>
      </c>
      <c r="I386" s="3">
        <v>52071120</v>
      </c>
      <c r="J386" s="3">
        <v>61249010</v>
      </c>
      <c r="K386" s="3">
        <v>0</v>
      </c>
      <c r="L386" s="3"/>
      <c r="M386" s="3"/>
      <c r="N386" s="3"/>
      <c r="O386" s="3"/>
      <c r="P386" s="34">
        <f t="shared" si="16"/>
        <v>113320130</v>
      </c>
      <c r="Q386" s="165">
        <v>87284570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4339260</v>
      </c>
      <c r="X386" s="3">
        <v>0</v>
      </c>
      <c r="Y386" s="3">
        <v>0</v>
      </c>
      <c r="Z386" s="3">
        <v>0</v>
      </c>
      <c r="AA386" s="3">
        <v>0</v>
      </c>
      <c r="AB386" s="3"/>
      <c r="AC386" s="36">
        <f t="shared" si="15"/>
        <v>4339260</v>
      </c>
      <c r="AD386" s="37">
        <f t="shared" si="17"/>
        <v>21696300</v>
      </c>
      <c r="AE386" s="144"/>
      <c r="AG386" s="144"/>
      <c r="AI386" s="144"/>
    </row>
    <row r="387" spans="1:35" x14ac:dyDescent="0.25">
      <c r="A387" s="29">
        <v>375</v>
      </c>
      <c r="B387" s="61"/>
      <c r="C387" s="143" t="str">
        <f>VLOOKUP(D387,[8]Hoja1!$A$2:$B$1115,2,0)</f>
        <v>15763</v>
      </c>
      <c r="D387" s="31">
        <v>891801061</v>
      </c>
      <c r="E387" s="31">
        <v>216315763</v>
      </c>
      <c r="F387" s="61" t="s">
        <v>581</v>
      </c>
      <c r="G387" s="33">
        <v>0</v>
      </c>
      <c r="H387" s="33">
        <v>0</v>
      </c>
      <c r="I387" s="3">
        <v>127785310</v>
      </c>
      <c r="J387" s="3">
        <v>164907102</v>
      </c>
      <c r="K387" s="3">
        <v>0</v>
      </c>
      <c r="L387" s="3"/>
      <c r="M387" s="3"/>
      <c r="N387" s="3"/>
      <c r="O387" s="3"/>
      <c r="P387" s="34">
        <f t="shared" si="16"/>
        <v>292692412</v>
      </c>
      <c r="Q387" s="165">
        <v>228799758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10648776</v>
      </c>
      <c r="X387" s="3">
        <v>0</v>
      </c>
      <c r="Y387" s="3">
        <v>0</v>
      </c>
      <c r="Z387" s="3">
        <v>0</v>
      </c>
      <c r="AA387" s="3">
        <v>0</v>
      </c>
      <c r="AB387" s="3"/>
      <c r="AC387" s="36">
        <f t="shared" si="15"/>
        <v>10648776</v>
      </c>
      <c r="AD387" s="37">
        <f t="shared" si="17"/>
        <v>53243878</v>
      </c>
      <c r="AE387" s="144"/>
      <c r="AG387" s="144"/>
      <c r="AI387" s="144"/>
    </row>
    <row r="388" spans="1:35" x14ac:dyDescent="0.25">
      <c r="A388" s="38">
        <v>376</v>
      </c>
      <c r="B388" s="61"/>
      <c r="C388" s="143" t="str">
        <f>VLOOKUP(D388,[8]Hoja1!$A$2:$B$1115,2,0)</f>
        <v>15764</v>
      </c>
      <c r="D388" s="31">
        <v>800015909</v>
      </c>
      <c r="E388" s="31">
        <v>216415764</v>
      </c>
      <c r="F388" s="61" t="s">
        <v>582</v>
      </c>
      <c r="G388" s="33">
        <v>0</v>
      </c>
      <c r="H388" s="33">
        <v>0</v>
      </c>
      <c r="I388" s="3">
        <v>139754622</v>
      </c>
      <c r="J388" s="3">
        <v>174090456</v>
      </c>
      <c r="K388" s="3">
        <v>0</v>
      </c>
      <c r="L388" s="3"/>
      <c r="M388" s="3"/>
      <c r="N388" s="3"/>
      <c r="O388" s="3"/>
      <c r="P388" s="34">
        <f t="shared" si="16"/>
        <v>313845078</v>
      </c>
      <c r="Q388" s="165">
        <v>243967770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11646219</v>
      </c>
      <c r="X388" s="3">
        <v>0</v>
      </c>
      <c r="Y388" s="3">
        <v>0</v>
      </c>
      <c r="Z388" s="3">
        <v>0</v>
      </c>
      <c r="AA388" s="3">
        <v>0</v>
      </c>
      <c r="AB388" s="3"/>
      <c r="AC388" s="36">
        <f t="shared" si="15"/>
        <v>11646219</v>
      </c>
      <c r="AD388" s="37">
        <f t="shared" si="17"/>
        <v>58231089</v>
      </c>
      <c r="AE388" s="144"/>
      <c r="AG388" s="144"/>
      <c r="AI388" s="144"/>
    </row>
    <row r="389" spans="1:35" x14ac:dyDescent="0.25">
      <c r="A389" s="29">
        <v>377</v>
      </c>
      <c r="B389" s="61"/>
      <c r="C389" s="143" t="str">
        <f>VLOOKUP(D389,[8]Hoja1!$A$2:$B$1115,2,0)</f>
        <v>15774</v>
      </c>
      <c r="D389" s="31">
        <v>891856472</v>
      </c>
      <c r="E389" s="31">
        <v>217415774</v>
      </c>
      <c r="F389" s="61" t="s">
        <v>583</v>
      </c>
      <c r="G389" s="33">
        <v>0</v>
      </c>
      <c r="H389" s="33">
        <v>0</v>
      </c>
      <c r="I389" s="3">
        <v>25918719</v>
      </c>
      <c r="J389" s="3">
        <v>31165643</v>
      </c>
      <c r="K389" s="3">
        <v>0</v>
      </c>
      <c r="L389" s="3"/>
      <c r="M389" s="3"/>
      <c r="N389" s="3"/>
      <c r="O389" s="3"/>
      <c r="P389" s="34">
        <f t="shared" si="16"/>
        <v>57084362</v>
      </c>
      <c r="Q389" s="165">
        <v>44125001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2159893</v>
      </c>
      <c r="X389" s="3">
        <v>0</v>
      </c>
      <c r="Y389" s="3">
        <v>0</v>
      </c>
      <c r="Z389" s="3">
        <v>0</v>
      </c>
      <c r="AA389" s="3">
        <v>0</v>
      </c>
      <c r="AB389" s="3"/>
      <c r="AC389" s="36">
        <f t="shared" si="15"/>
        <v>2159893</v>
      </c>
      <c r="AD389" s="37">
        <f t="shared" si="17"/>
        <v>10799468</v>
      </c>
      <c r="AE389" s="144"/>
      <c r="AG389" s="144"/>
      <c r="AI389" s="144"/>
    </row>
    <row r="390" spans="1:35" x14ac:dyDescent="0.25">
      <c r="A390" s="38">
        <v>378</v>
      </c>
      <c r="B390" s="61"/>
      <c r="C390" s="143" t="str">
        <f>VLOOKUP(D390,[8]Hoja1!$A$2:$B$1115,2,0)</f>
        <v>15776</v>
      </c>
      <c r="D390" s="31">
        <v>800030988</v>
      </c>
      <c r="E390" s="31">
        <v>217615776</v>
      </c>
      <c r="F390" s="61" t="s">
        <v>584</v>
      </c>
      <c r="G390" s="33">
        <v>0</v>
      </c>
      <c r="H390" s="33">
        <v>0</v>
      </c>
      <c r="I390" s="3">
        <v>94231616</v>
      </c>
      <c r="J390" s="3">
        <v>95749011</v>
      </c>
      <c r="K390" s="3">
        <v>0</v>
      </c>
      <c r="L390" s="3"/>
      <c r="M390" s="3"/>
      <c r="N390" s="3"/>
      <c r="O390" s="3"/>
      <c r="P390" s="34">
        <f t="shared" si="16"/>
        <v>189980627</v>
      </c>
      <c r="Q390" s="165">
        <v>142864821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7852635</v>
      </c>
      <c r="X390" s="3">
        <v>0</v>
      </c>
      <c r="Y390" s="3">
        <v>0</v>
      </c>
      <c r="Z390" s="3">
        <v>0</v>
      </c>
      <c r="AA390" s="3">
        <v>0</v>
      </c>
      <c r="AB390" s="3"/>
      <c r="AC390" s="36">
        <f t="shared" si="15"/>
        <v>7852635</v>
      </c>
      <c r="AD390" s="37">
        <f t="shared" si="17"/>
        <v>39263171</v>
      </c>
      <c r="AE390" s="144"/>
      <c r="AG390" s="144"/>
      <c r="AI390" s="144"/>
    </row>
    <row r="391" spans="1:35" x14ac:dyDescent="0.25">
      <c r="A391" s="29">
        <v>379</v>
      </c>
      <c r="B391" s="61"/>
      <c r="C391" s="143" t="str">
        <f>VLOOKUP(D391,[8]Hoja1!$A$2:$B$1115,2,0)</f>
        <v>15778</v>
      </c>
      <c r="D391" s="31">
        <v>800028576</v>
      </c>
      <c r="E391" s="31">
        <v>217815778</v>
      </c>
      <c r="F391" s="61" t="s">
        <v>585</v>
      </c>
      <c r="G391" s="33">
        <v>0</v>
      </c>
      <c r="H391" s="33">
        <v>0</v>
      </c>
      <c r="I391" s="3">
        <v>37803278</v>
      </c>
      <c r="J391" s="3">
        <v>46328159</v>
      </c>
      <c r="K391" s="3">
        <v>0</v>
      </c>
      <c r="L391" s="3"/>
      <c r="M391" s="3"/>
      <c r="N391" s="3"/>
      <c r="O391" s="3"/>
      <c r="P391" s="34">
        <f t="shared" si="16"/>
        <v>84131437</v>
      </c>
      <c r="Q391" s="165">
        <v>65229797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3150273</v>
      </c>
      <c r="X391" s="3">
        <v>0</v>
      </c>
      <c r="Y391" s="3">
        <v>0</v>
      </c>
      <c r="Z391" s="3">
        <v>0</v>
      </c>
      <c r="AA391" s="3">
        <v>0</v>
      </c>
      <c r="AB391" s="3"/>
      <c r="AC391" s="36">
        <f t="shared" si="15"/>
        <v>3150273</v>
      </c>
      <c r="AD391" s="37">
        <f t="shared" si="17"/>
        <v>15751367</v>
      </c>
      <c r="AE391" s="144"/>
      <c r="AG391" s="144"/>
      <c r="AI391" s="144"/>
    </row>
    <row r="392" spans="1:35" x14ac:dyDescent="0.25">
      <c r="A392" s="38">
        <v>380</v>
      </c>
      <c r="B392" s="61"/>
      <c r="C392" s="143" t="str">
        <f>VLOOKUP(D392,[8]Hoja1!$A$2:$B$1115,2,0)</f>
        <v>15790</v>
      </c>
      <c r="D392" s="31">
        <v>891856131</v>
      </c>
      <c r="E392" s="31">
        <v>219015790</v>
      </c>
      <c r="F392" s="61" t="s">
        <v>586</v>
      </c>
      <c r="G392" s="33">
        <v>0</v>
      </c>
      <c r="H392" s="33">
        <v>0</v>
      </c>
      <c r="I392" s="3">
        <v>86555952</v>
      </c>
      <c r="J392" s="3">
        <v>108047044</v>
      </c>
      <c r="K392" s="3">
        <v>0</v>
      </c>
      <c r="L392" s="3"/>
      <c r="M392" s="3"/>
      <c r="N392" s="3"/>
      <c r="O392" s="3"/>
      <c r="P392" s="34">
        <f t="shared" si="16"/>
        <v>194602996</v>
      </c>
      <c r="Q392" s="165">
        <v>151325020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7212996</v>
      </c>
      <c r="X392" s="3">
        <v>0</v>
      </c>
      <c r="Y392" s="3">
        <v>0</v>
      </c>
      <c r="Z392" s="3">
        <v>0</v>
      </c>
      <c r="AA392" s="3">
        <v>0</v>
      </c>
      <c r="AB392" s="3"/>
      <c r="AC392" s="36">
        <f t="shared" si="15"/>
        <v>7212996</v>
      </c>
      <c r="AD392" s="37">
        <f t="shared" si="17"/>
        <v>36064980</v>
      </c>
      <c r="AE392" s="144"/>
      <c r="AG392" s="144"/>
      <c r="AI392" s="144"/>
    </row>
    <row r="393" spans="1:35" x14ac:dyDescent="0.25">
      <c r="A393" s="29">
        <v>381</v>
      </c>
      <c r="B393" s="61"/>
      <c r="C393" s="143" t="str">
        <f>VLOOKUP(D393,[8]Hoja1!$A$2:$B$1115,2,0)</f>
        <v>15798</v>
      </c>
      <c r="D393" s="31">
        <v>800019709</v>
      </c>
      <c r="E393" s="31">
        <v>219815798</v>
      </c>
      <c r="F393" s="61" t="s">
        <v>587</v>
      </c>
      <c r="G393" s="33">
        <v>0</v>
      </c>
      <c r="H393" s="33">
        <v>0</v>
      </c>
      <c r="I393" s="3">
        <v>35637526</v>
      </c>
      <c r="J393" s="3">
        <v>43865608</v>
      </c>
      <c r="K393" s="3">
        <v>0</v>
      </c>
      <c r="L393" s="3"/>
      <c r="M393" s="3"/>
      <c r="N393" s="3"/>
      <c r="O393" s="3"/>
      <c r="P393" s="34">
        <f t="shared" si="16"/>
        <v>79503134</v>
      </c>
      <c r="Q393" s="165">
        <v>61684372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2969794</v>
      </c>
      <c r="X393" s="3">
        <v>0</v>
      </c>
      <c r="Y393" s="3">
        <v>0</v>
      </c>
      <c r="Z393" s="3">
        <v>0</v>
      </c>
      <c r="AA393" s="3">
        <v>0</v>
      </c>
      <c r="AB393" s="3"/>
      <c r="AC393" s="36">
        <f t="shared" si="15"/>
        <v>2969794</v>
      </c>
      <c r="AD393" s="37">
        <f t="shared" si="17"/>
        <v>14848968</v>
      </c>
      <c r="AE393" s="144"/>
      <c r="AG393" s="144"/>
      <c r="AI393" s="144"/>
    </row>
    <row r="394" spans="1:35" x14ac:dyDescent="0.25">
      <c r="A394" s="38">
        <v>382</v>
      </c>
      <c r="B394" s="61"/>
      <c r="C394" s="143" t="str">
        <f>VLOOKUP(D394,[8]Hoja1!$A$2:$B$1115,2,0)</f>
        <v>15804</v>
      </c>
      <c r="D394" s="31">
        <v>891800860</v>
      </c>
      <c r="E394" s="31">
        <v>210415804</v>
      </c>
      <c r="F394" s="61" t="s">
        <v>588</v>
      </c>
      <c r="G394" s="33">
        <v>0</v>
      </c>
      <c r="H394" s="33">
        <v>0</v>
      </c>
      <c r="I394" s="3">
        <v>131029138</v>
      </c>
      <c r="J394" s="3">
        <v>152178212</v>
      </c>
      <c r="K394" s="3">
        <v>0</v>
      </c>
      <c r="L394" s="3"/>
      <c r="M394" s="3"/>
      <c r="N394" s="3"/>
      <c r="O394" s="3"/>
      <c r="P394" s="34">
        <f t="shared" si="16"/>
        <v>283207350</v>
      </c>
      <c r="Q394" s="165">
        <v>217692782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10919095</v>
      </c>
      <c r="X394" s="3">
        <v>0</v>
      </c>
      <c r="Y394" s="3">
        <v>0</v>
      </c>
      <c r="Z394" s="3">
        <v>0</v>
      </c>
      <c r="AA394" s="3">
        <v>0</v>
      </c>
      <c r="AB394" s="3"/>
      <c r="AC394" s="36">
        <f t="shared" si="15"/>
        <v>10919095</v>
      </c>
      <c r="AD394" s="37">
        <f t="shared" si="17"/>
        <v>54595473</v>
      </c>
      <c r="AE394" s="144"/>
      <c r="AG394" s="144"/>
      <c r="AI394" s="144"/>
    </row>
    <row r="395" spans="1:35" x14ac:dyDescent="0.25">
      <c r="A395" s="29">
        <v>383</v>
      </c>
      <c r="B395" s="61"/>
      <c r="C395" s="143" t="str">
        <f>VLOOKUP(D395,[8]Hoja1!$A$2:$B$1115,2,0)</f>
        <v>15806</v>
      </c>
      <c r="D395" s="31">
        <v>891855361</v>
      </c>
      <c r="E395" s="31">
        <v>210615806</v>
      </c>
      <c r="F395" s="61" t="s">
        <v>589</v>
      </c>
      <c r="G395" s="33">
        <v>0</v>
      </c>
      <c r="H395" s="33">
        <v>0</v>
      </c>
      <c r="I395" s="3">
        <v>127066636</v>
      </c>
      <c r="J395" s="3">
        <v>180610501</v>
      </c>
      <c r="K395" s="3">
        <v>0</v>
      </c>
      <c r="L395" s="3"/>
      <c r="M395" s="3"/>
      <c r="N395" s="3"/>
      <c r="O395" s="3"/>
      <c r="P395" s="34">
        <f t="shared" si="16"/>
        <v>307677137</v>
      </c>
      <c r="Q395" s="165">
        <v>244143817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10588886</v>
      </c>
      <c r="X395" s="3">
        <v>0</v>
      </c>
      <c r="Y395" s="3">
        <v>0</v>
      </c>
      <c r="Z395" s="3">
        <v>0</v>
      </c>
      <c r="AA395" s="3">
        <v>0</v>
      </c>
      <c r="AB395" s="3"/>
      <c r="AC395" s="36">
        <f t="shared" si="15"/>
        <v>10588886</v>
      </c>
      <c r="AD395" s="37">
        <f t="shared" si="17"/>
        <v>52944434</v>
      </c>
      <c r="AE395" s="144"/>
      <c r="AG395" s="144"/>
      <c r="AI395" s="144"/>
    </row>
    <row r="396" spans="1:35" x14ac:dyDescent="0.25">
      <c r="A396" s="38">
        <v>384</v>
      </c>
      <c r="B396" s="61"/>
      <c r="C396" s="143" t="str">
        <f>VLOOKUP(D396,[8]Hoja1!$A$2:$B$1115,2,0)</f>
        <v>15808</v>
      </c>
      <c r="D396" s="31">
        <v>800028436</v>
      </c>
      <c r="E396" s="31">
        <v>210815808</v>
      </c>
      <c r="F396" s="61" t="s">
        <v>590</v>
      </c>
      <c r="G396" s="33">
        <v>0</v>
      </c>
      <c r="H396" s="33">
        <v>0</v>
      </c>
      <c r="I396" s="3">
        <v>48823630</v>
      </c>
      <c r="J396" s="3">
        <v>50556732</v>
      </c>
      <c r="K396" s="3">
        <v>0</v>
      </c>
      <c r="L396" s="3"/>
      <c r="M396" s="3"/>
      <c r="N396" s="3"/>
      <c r="O396" s="3"/>
      <c r="P396" s="34">
        <f t="shared" si="16"/>
        <v>99380362</v>
      </c>
      <c r="Q396" s="165">
        <v>74968548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4068636</v>
      </c>
      <c r="X396" s="3">
        <v>0</v>
      </c>
      <c r="Y396" s="3">
        <v>0</v>
      </c>
      <c r="Z396" s="3">
        <v>0</v>
      </c>
      <c r="AA396" s="3">
        <v>0</v>
      </c>
      <c r="AB396" s="3"/>
      <c r="AC396" s="36">
        <f t="shared" si="15"/>
        <v>4068636</v>
      </c>
      <c r="AD396" s="37">
        <f t="shared" si="17"/>
        <v>20343178</v>
      </c>
      <c r="AE396" s="144"/>
      <c r="AG396" s="144"/>
      <c r="AI396" s="144"/>
    </row>
    <row r="397" spans="1:35" x14ac:dyDescent="0.25">
      <c r="A397" s="29">
        <v>385</v>
      </c>
      <c r="B397" s="61"/>
      <c r="C397" s="143" t="str">
        <f>VLOOKUP(D397,[8]Hoja1!$A$2:$B$1115,2,0)</f>
        <v>15810</v>
      </c>
      <c r="D397" s="31">
        <v>800099187</v>
      </c>
      <c r="E397" s="31">
        <v>211015810</v>
      </c>
      <c r="F397" s="61" t="s">
        <v>591</v>
      </c>
      <c r="G397" s="33">
        <v>0</v>
      </c>
      <c r="H397" s="33">
        <v>0</v>
      </c>
      <c r="I397" s="3">
        <v>66074731</v>
      </c>
      <c r="J397" s="3">
        <v>65248039</v>
      </c>
      <c r="K397" s="3">
        <v>0</v>
      </c>
      <c r="L397" s="3"/>
      <c r="M397" s="3"/>
      <c r="N397" s="3"/>
      <c r="O397" s="3"/>
      <c r="P397" s="34">
        <f t="shared" si="16"/>
        <v>131322770</v>
      </c>
      <c r="Q397" s="165">
        <v>98285407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5506228</v>
      </c>
      <c r="X397" s="3">
        <v>0</v>
      </c>
      <c r="Y397" s="3">
        <v>0</v>
      </c>
      <c r="Z397" s="3">
        <v>0</v>
      </c>
      <c r="AA397" s="3">
        <v>0</v>
      </c>
      <c r="AB397" s="3"/>
      <c r="AC397" s="36">
        <f t="shared" ref="AC397:AC460" si="18">SUM(R397:AA397)</f>
        <v>5506228</v>
      </c>
      <c r="AD397" s="37">
        <f t="shared" si="17"/>
        <v>27531135</v>
      </c>
      <c r="AE397" s="144"/>
      <c r="AG397" s="144"/>
      <c r="AI397" s="144"/>
    </row>
    <row r="398" spans="1:35" x14ac:dyDescent="0.25">
      <c r="A398" s="38">
        <v>386</v>
      </c>
      <c r="B398" s="61"/>
      <c r="C398" s="143" t="str">
        <f>VLOOKUP(D398,[8]Hoja1!$A$2:$B$1115,2,0)</f>
        <v>15814</v>
      </c>
      <c r="D398" s="31">
        <v>800099642</v>
      </c>
      <c r="E398" s="31">
        <v>211415814</v>
      </c>
      <c r="F398" s="61" t="s">
        <v>592</v>
      </c>
      <c r="G398" s="33">
        <v>0</v>
      </c>
      <c r="H398" s="33">
        <v>0</v>
      </c>
      <c r="I398" s="3">
        <v>159914440</v>
      </c>
      <c r="J398" s="3">
        <v>235839310</v>
      </c>
      <c r="K398" s="3">
        <v>0</v>
      </c>
      <c r="L398" s="3"/>
      <c r="M398" s="3"/>
      <c r="N398" s="3"/>
      <c r="O398" s="3"/>
      <c r="P398" s="34">
        <f t="shared" ref="P398:P461" si="19">SUM(G398:N398)</f>
        <v>395753750</v>
      </c>
      <c r="Q398" s="165">
        <v>315796528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13326203</v>
      </c>
      <c r="X398" s="3">
        <v>0</v>
      </c>
      <c r="Y398" s="3">
        <v>0</v>
      </c>
      <c r="Z398" s="3">
        <v>0</v>
      </c>
      <c r="AA398" s="3">
        <v>0</v>
      </c>
      <c r="AB398" s="3"/>
      <c r="AC398" s="36">
        <f t="shared" si="18"/>
        <v>13326203</v>
      </c>
      <c r="AD398" s="37">
        <f t="shared" si="17"/>
        <v>66631019</v>
      </c>
      <c r="AE398" s="144"/>
      <c r="AG398" s="144"/>
      <c r="AI398" s="144"/>
    </row>
    <row r="399" spans="1:35" x14ac:dyDescent="0.25">
      <c r="A399" s="29">
        <v>387</v>
      </c>
      <c r="B399" s="61"/>
      <c r="C399" s="143" t="str">
        <f>VLOOKUP(D399,[8]Hoja1!$A$2:$B$1115,2,0)</f>
        <v>15816</v>
      </c>
      <c r="D399" s="31">
        <v>800062255</v>
      </c>
      <c r="E399" s="31">
        <v>211615816</v>
      </c>
      <c r="F399" s="61" t="s">
        <v>593</v>
      </c>
      <c r="G399" s="33">
        <v>0</v>
      </c>
      <c r="H399" s="33">
        <v>0</v>
      </c>
      <c r="I399" s="3">
        <v>100084096</v>
      </c>
      <c r="J399" s="3">
        <v>99636107</v>
      </c>
      <c r="K399" s="3">
        <v>0</v>
      </c>
      <c r="L399" s="3"/>
      <c r="M399" s="3"/>
      <c r="N399" s="3"/>
      <c r="O399" s="3"/>
      <c r="P399" s="34">
        <f t="shared" si="19"/>
        <v>199720203</v>
      </c>
      <c r="Q399" s="165">
        <v>149678153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8340341</v>
      </c>
      <c r="X399" s="3">
        <v>0</v>
      </c>
      <c r="Y399" s="3">
        <v>0</v>
      </c>
      <c r="Z399" s="3">
        <v>0</v>
      </c>
      <c r="AA399" s="3">
        <v>0</v>
      </c>
      <c r="AB399" s="3"/>
      <c r="AC399" s="36">
        <f t="shared" si="18"/>
        <v>8340341</v>
      </c>
      <c r="AD399" s="37">
        <f t="shared" ref="AD399:AD462" si="20">+P399-Q399+AB399-AC399</f>
        <v>41701709</v>
      </c>
      <c r="AE399" s="144"/>
      <c r="AG399" s="144"/>
      <c r="AI399" s="144"/>
    </row>
    <row r="400" spans="1:35" x14ac:dyDescent="0.25">
      <c r="A400" s="38">
        <v>388</v>
      </c>
      <c r="B400" s="61"/>
      <c r="C400" s="143" t="str">
        <f>VLOOKUP(D400,[8]Hoja1!$A$2:$B$1115,2,0)</f>
        <v>15820</v>
      </c>
      <c r="D400" s="31">
        <v>891856625</v>
      </c>
      <c r="E400" s="31">
        <v>212015820</v>
      </c>
      <c r="F400" s="61" t="s">
        <v>594</v>
      </c>
      <c r="G400" s="33">
        <v>0</v>
      </c>
      <c r="H400" s="33">
        <v>0</v>
      </c>
      <c r="I400" s="3">
        <v>62184829</v>
      </c>
      <c r="J400" s="3">
        <v>74275522</v>
      </c>
      <c r="K400" s="3">
        <v>0</v>
      </c>
      <c r="L400" s="3"/>
      <c r="M400" s="3"/>
      <c r="N400" s="3"/>
      <c r="O400" s="3"/>
      <c r="P400" s="34">
        <f t="shared" si="19"/>
        <v>136460351</v>
      </c>
      <c r="Q400" s="165">
        <v>105367936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5182069</v>
      </c>
      <c r="X400" s="3">
        <v>0</v>
      </c>
      <c r="Y400" s="3">
        <v>0</v>
      </c>
      <c r="Z400" s="3">
        <v>0</v>
      </c>
      <c r="AA400" s="3">
        <v>0</v>
      </c>
      <c r="AB400" s="3"/>
      <c r="AC400" s="36">
        <f t="shared" si="18"/>
        <v>5182069</v>
      </c>
      <c r="AD400" s="37">
        <f t="shared" si="20"/>
        <v>25910346</v>
      </c>
      <c r="AE400" s="144"/>
      <c r="AG400" s="144"/>
      <c r="AI400" s="144"/>
    </row>
    <row r="401" spans="1:35" x14ac:dyDescent="0.25">
      <c r="A401" s="29">
        <v>389</v>
      </c>
      <c r="B401" s="61"/>
      <c r="C401" s="143" t="str">
        <f>VLOOKUP(D401,[8]Hoja1!$A$2:$B$1115,2,0)</f>
        <v>15822</v>
      </c>
      <c r="D401" s="31">
        <v>800012635</v>
      </c>
      <c r="E401" s="31">
        <v>212215822</v>
      </c>
      <c r="F401" s="61" t="s">
        <v>595</v>
      </c>
      <c r="G401" s="33">
        <v>0</v>
      </c>
      <c r="H401" s="33">
        <v>0</v>
      </c>
      <c r="I401" s="3">
        <v>90690957</v>
      </c>
      <c r="J401" s="3">
        <v>91205517</v>
      </c>
      <c r="K401" s="3">
        <v>0</v>
      </c>
      <c r="L401" s="3"/>
      <c r="M401" s="3"/>
      <c r="N401" s="3"/>
      <c r="O401" s="3"/>
      <c r="P401" s="34">
        <f t="shared" si="19"/>
        <v>181896474</v>
      </c>
      <c r="Q401" s="165">
        <v>136550997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7557580</v>
      </c>
      <c r="X401" s="3">
        <v>0</v>
      </c>
      <c r="Y401" s="3">
        <v>0</v>
      </c>
      <c r="Z401" s="3">
        <v>0</v>
      </c>
      <c r="AA401" s="3">
        <v>0</v>
      </c>
      <c r="AB401" s="3"/>
      <c r="AC401" s="36">
        <f t="shared" si="18"/>
        <v>7557580</v>
      </c>
      <c r="AD401" s="37">
        <f t="shared" si="20"/>
        <v>37787897</v>
      </c>
      <c r="AE401" s="144"/>
      <c r="AG401" s="144"/>
      <c r="AI401" s="144"/>
    </row>
    <row r="402" spans="1:35" x14ac:dyDescent="0.25">
      <c r="A402" s="38">
        <v>390</v>
      </c>
      <c r="B402" s="61"/>
      <c r="C402" s="143" t="str">
        <f>VLOOKUP(D402,[8]Hoja1!$A$2:$B$1115,2,0)</f>
        <v>15832</v>
      </c>
      <c r="D402" s="31">
        <v>800099639</v>
      </c>
      <c r="E402" s="31">
        <v>213215832</v>
      </c>
      <c r="F402" s="61" t="s">
        <v>596</v>
      </c>
      <c r="G402" s="33">
        <v>0</v>
      </c>
      <c r="H402" s="33">
        <v>0</v>
      </c>
      <c r="I402" s="3">
        <v>37958032</v>
      </c>
      <c r="J402" s="3">
        <v>32899081</v>
      </c>
      <c r="K402" s="3">
        <v>0</v>
      </c>
      <c r="L402" s="3"/>
      <c r="M402" s="3"/>
      <c r="N402" s="3"/>
      <c r="O402" s="3"/>
      <c r="P402" s="34">
        <f t="shared" si="19"/>
        <v>70857113</v>
      </c>
      <c r="Q402" s="165">
        <v>51878095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3163169</v>
      </c>
      <c r="X402" s="3">
        <v>0</v>
      </c>
      <c r="Y402" s="3">
        <v>0</v>
      </c>
      <c r="Z402" s="3">
        <v>0</v>
      </c>
      <c r="AA402" s="3">
        <v>0</v>
      </c>
      <c r="AB402" s="3"/>
      <c r="AC402" s="36">
        <f t="shared" si="18"/>
        <v>3163169</v>
      </c>
      <c r="AD402" s="37">
        <f t="shared" si="20"/>
        <v>15815849</v>
      </c>
      <c r="AE402" s="144"/>
      <c r="AG402" s="144"/>
      <c r="AI402" s="144"/>
    </row>
    <row r="403" spans="1:35" x14ac:dyDescent="0.25">
      <c r="A403" s="29">
        <v>391</v>
      </c>
      <c r="B403" s="61"/>
      <c r="C403" s="143" t="str">
        <f>VLOOKUP(D403,[8]Hoja1!$A$2:$B$1115,2,0)</f>
        <v>15835</v>
      </c>
      <c r="D403" s="31">
        <v>891801787</v>
      </c>
      <c r="E403" s="31">
        <v>213515835</v>
      </c>
      <c r="F403" s="61" t="s">
        <v>597</v>
      </c>
      <c r="G403" s="33">
        <v>0</v>
      </c>
      <c r="H403" s="33">
        <v>0</v>
      </c>
      <c r="I403" s="3">
        <v>125166772</v>
      </c>
      <c r="J403" s="3">
        <v>144427290</v>
      </c>
      <c r="K403" s="3">
        <v>0</v>
      </c>
      <c r="L403" s="3"/>
      <c r="M403" s="3"/>
      <c r="N403" s="3"/>
      <c r="O403" s="3"/>
      <c r="P403" s="34">
        <f t="shared" si="19"/>
        <v>269594062</v>
      </c>
      <c r="Q403" s="165">
        <v>207010674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10430564</v>
      </c>
      <c r="X403" s="3">
        <v>0</v>
      </c>
      <c r="Y403" s="3">
        <v>0</v>
      </c>
      <c r="Z403" s="3">
        <v>0</v>
      </c>
      <c r="AA403" s="3">
        <v>0</v>
      </c>
      <c r="AB403" s="3"/>
      <c r="AC403" s="36">
        <f t="shared" si="18"/>
        <v>10430564</v>
      </c>
      <c r="AD403" s="37">
        <f t="shared" si="20"/>
        <v>52152824</v>
      </c>
      <c r="AE403" s="144"/>
      <c r="AG403" s="144"/>
      <c r="AI403" s="144"/>
    </row>
    <row r="404" spans="1:35" x14ac:dyDescent="0.25">
      <c r="A404" s="38">
        <v>392</v>
      </c>
      <c r="B404" s="61"/>
      <c r="C404" s="143" t="str">
        <f>VLOOKUP(D404,[8]Hoja1!$A$2:$B$1115,2,0)</f>
        <v>15837</v>
      </c>
      <c r="D404" s="31">
        <v>800027292</v>
      </c>
      <c r="E404" s="31">
        <v>213715837</v>
      </c>
      <c r="F404" s="61" t="s">
        <v>598</v>
      </c>
      <c r="G404" s="33">
        <v>0</v>
      </c>
      <c r="H404" s="33">
        <v>0</v>
      </c>
      <c r="I404" s="3">
        <v>183752328</v>
      </c>
      <c r="J404" s="3">
        <v>216034402</v>
      </c>
      <c r="K404" s="3">
        <v>0</v>
      </c>
      <c r="L404" s="3"/>
      <c r="M404" s="3"/>
      <c r="N404" s="3"/>
      <c r="O404" s="3"/>
      <c r="P404" s="34">
        <f t="shared" si="19"/>
        <v>399786730</v>
      </c>
      <c r="Q404" s="165">
        <v>307910566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15312694</v>
      </c>
      <c r="X404" s="3">
        <v>0</v>
      </c>
      <c r="Y404" s="3">
        <v>0</v>
      </c>
      <c r="Z404" s="3">
        <v>0</v>
      </c>
      <c r="AA404" s="3">
        <v>0</v>
      </c>
      <c r="AB404" s="3"/>
      <c r="AC404" s="36">
        <f t="shared" si="18"/>
        <v>15312694</v>
      </c>
      <c r="AD404" s="37">
        <f t="shared" si="20"/>
        <v>76563470</v>
      </c>
      <c r="AE404" s="144"/>
      <c r="AG404" s="144"/>
      <c r="AI404" s="144"/>
    </row>
    <row r="405" spans="1:35" x14ac:dyDescent="0.25">
      <c r="A405" s="29">
        <v>393</v>
      </c>
      <c r="B405" s="61"/>
      <c r="C405" s="143" t="str">
        <f>VLOOKUP(D405,[8]Hoja1!$A$2:$B$1115,2,0)</f>
        <v>15839</v>
      </c>
      <c r="D405" s="31">
        <v>800099635</v>
      </c>
      <c r="E405" s="31">
        <v>213915839</v>
      </c>
      <c r="F405" s="61" t="s">
        <v>599</v>
      </c>
      <c r="G405" s="33">
        <v>0</v>
      </c>
      <c r="H405" s="33">
        <v>0</v>
      </c>
      <c r="I405" s="3">
        <v>29877815</v>
      </c>
      <c r="J405" s="3">
        <v>37659152</v>
      </c>
      <c r="K405" s="3">
        <v>0</v>
      </c>
      <c r="L405" s="3"/>
      <c r="M405" s="3"/>
      <c r="N405" s="3"/>
      <c r="O405" s="3"/>
      <c r="P405" s="34">
        <f t="shared" si="19"/>
        <v>67536967</v>
      </c>
      <c r="Q405" s="165">
        <v>52598060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2489818</v>
      </c>
      <c r="X405" s="3">
        <v>0</v>
      </c>
      <c r="Y405" s="3">
        <v>0</v>
      </c>
      <c r="Z405" s="3">
        <v>0</v>
      </c>
      <c r="AA405" s="3">
        <v>0</v>
      </c>
      <c r="AB405" s="3"/>
      <c r="AC405" s="36">
        <f t="shared" si="18"/>
        <v>2489818</v>
      </c>
      <c r="AD405" s="37">
        <f t="shared" si="20"/>
        <v>12449089</v>
      </c>
      <c r="AE405" s="144"/>
      <c r="AG405" s="144"/>
      <c r="AI405" s="144"/>
    </row>
    <row r="406" spans="1:35" x14ac:dyDescent="0.25">
      <c r="A406" s="38">
        <v>394</v>
      </c>
      <c r="B406" s="61"/>
      <c r="C406" s="143" t="str">
        <f>VLOOKUP(D406,[8]Hoja1!$A$2:$B$1115,2,0)</f>
        <v>15842</v>
      </c>
      <c r="D406" s="31">
        <v>800099631</v>
      </c>
      <c r="E406" s="31">
        <v>214215842</v>
      </c>
      <c r="F406" s="61" t="s">
        <v>600</v>
      </c>
      <c r="G406" s="33">
        <v>0</v>
      </c>
      <c r="H406" s="33">
        <v>0</v>
      </c>
      <c r="I406" s="3">
        <v>104368830</v>
      </c>
      <c r="J406" s="3">
        <v>122950661</v>
      </c>
      <c r="K406" s="3">
        <v>0</v>
      </c>
      <c r="L406" s="3"/>
      <c r="M406" s="3"/>
      <c r="N406" s="3"/>
      <c r="O406" s="3"/>
      <c r="P406" s="34">
        <f t="shared" si="19"/>
        <v>227319491</v>
      </c>
      <c r="Q406" s="165">
        <v>175135079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8697403</v>
      </c>
      <c r="X406" s="3">
        <v>0</v>
      </c>
      <c r="Y406" s="3">
        <v>0</v>
      </c>
      <c r="Z406" s="3">
        <v>0</v>
      </c>
      <c r="AA406" s="3">
        <v>0</v>
      </c>
      <c r="AB406" s="3"/>
      <c r="AC406" s="36">
        <f t="shared" si="18"/>
        <v>8697403</v>
      </c>
      <c r="AD406" s="37">
        <f t="shared" si="20"/>
        <v>43487009</v>
      </c>
      <c r="AE406" s="144"/>
      <c r="AG406" s="144"/>
      <c r="AI406" s="144"/>
    </row>
    <row r="407" spans="1:35" x14ac:dyDescent="0.25">
      <c r="A407" s="29">
        <v>395</v>
      </c>
      <c r="B407" s="61"/>
      <c r="C407" s="143" t="str">
        <f>VLOOKUP(D407,[8]Hoja1!$A$2:$B$1115,2,0)</f>
        <v>15861</v>
      </c>
      <c r="D407" s="31">
        <v>891800986</v>
      </c>
      <c r="E407" s="31">
        <v>216115861</v>
      </c>
      <c r="F407" s="61" t="s">
        <v>601</v>
      </c>
      <c r="G407" s="33">
        <v>0</v>
      </c>
      <c r="H407" s="33">
        <v>0</v>
      </c>
      <c r="I407" s="3">
        <v>187940988</v>
      </c>
      <c r="J407" s="3">
        <v>276225315</v>
      </c>
      <c r="K407" s="3">
        <v>0</v>
      </c>
      <c r="L407" s="3"/>
      <c r="M407" s="3"/>
      <c r="N407" s="3"/>
      <c r="O407" s="3"/>
      <c r="P407" s="34">
        <f t="shared" si="19"/>
        <v>464166303</v>
      </c>
      <c r="Q407" s="165">
        <v>370195809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15661749</v>
      </c>
      <c r="X407" s="3">
        <v>0</v>
      </c>
      <c r="Y407" s="3">
        <v>0</v>
      </c>
      <c r="Z407" s="3">
        <v>0</v>
      </c>
      <c r="AA407" s="3">
        <v>0</v>
      </c>
      <c r="AB407" s="3"/>
      <c r="AC407" s="36">
        <f t="shared" si="18"/>
        <v>15661749</v>
      </c>
      <c r="AD407" s="37">
        <f t="shared" si="20"/>
        <v>78308745</v>
      </c>
      <c r="AE407" s="144"/>
      <c r="AG407" s="144"/>
      <c r="AI407" s="144"/>
    </row>
    <row r="408" spans="1:35" x14ac:dyDescent="0.25">
      <c r="A408" s="38">
        <v>396</v>
      </c>
      <c r="B408" s="61"/>
      <c r="C408" s="143" t="str">
        <f>VLOOKUP(D408,[8]Hoja1!$A$2:$B$1115,2,0)</f>
        <v>15879</v>
      </c>
      <c r="D408" s="31">
        <v>891801347</v>
      </c>
      <c r="E408" s="31">
        <v>217915879</v>
      </c>
      <c r="F408" s="61" t="s">
        <v>602</v>
      </c>
      <c r="G408" s="33">
        <v>0</v>
      </c>
      <c r="H408" s="33">
        <v>0</v>
      </c>
      <c r="I408" s="3">
        <v>31482801</v>
      </c>
      <c r="J408" s="3">
        <v>37852852</v>
      </c>
      <c r="K408" s="3">
        <v>0</v>
      </c>
      <c r="L408" s="3"/>
      <c r="M408" s="3"/>
      <c r="N408" s="3"/>
      <c r="O408" s="3"/>
      <c r="P408" s="34">
        <f t="shared" si="19"/>
        <v>69335653</v>
      </c>
      <c r="Q408" s="165">
        <v>53594254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2623567</v>
      </c>
      <c r="X408" s="3">
        <v>0</v>
      </c>
      <c r="Y408" s="3">
        <v>0</v>
      </c>
      <c r="Z408" s="3">
        <v>0</v>
      </c>
      <c r="AA408" s="3">
        <v>0</v>
      </c>
      <c r="AB408" s="3"/>
      <c r="AC408" s="36">
        <f t="shared" si="18"/>
        <v>2623567</v>
      </c>
      <c r="AD408" s="37">
        <f t="shared" si="20"/>
        <v>13117832</v>
      </c>
      <c r="AE408" s="144"/>
      <c r="AG408" s="144"/>
      <c r="AI408" s="144"/>
    </row>
    <row r="409" spans="1:35" x14ac:dyDescent="0.25">
      <c r="A409" s="29">
        <v>397</v>
      </c>
      <c r="B409" s="61"/>
      <c r="C409" s="143" t="str">
        <f>VLOOKUP(D409,[8]Hoja1!$A$2:$B$1115,2,0)</f>
        <v>15897</v>
      </c>
      <c r="D409" s="31">
        <v>891802106</v>
      </c>
      <c r="E409" s="31">
        <v>219715897</v>
      </c>
      <c r="F409" s="61" t="s">
        <v>603</v>
      </c>
      <c r="G409" s="33">
        <v>0</v>
      </c>
      <c r="H409" s="33">
        <v>0</v>
      </c>
      <c r="I409" s="3">
        <v>81273017</v>
      </c>
      <c r="J409" s="3">
        <v>100298941</v>
      </c>
      <c r="K409" s="3">
        <v>0</v>
      </c>
      <c r="L409" s="3"/>
      <c r="M409" s="3"/>
      <c r="N409" s="3"/>
      <c r="O409" s="3"/>
      <c r="P409" s="34">
        <f t="shared" si="19"/>
        <v>181571958</v>
      </c>
      <c r="Q409" s="165">
        <v>140935447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6772751</v>
      </c>
      <c r="X409" s="3">
        <v>0</v>
      </c>
      <c r="Y409" s="3">
        <v>0</v>
      </c>
      <c r="Z409" s="3">
        <v>0</v>
      </c>
      <c r="AA409" s="3">
        <v>0</v>
      </c>
      <c r="AB409" s="3"/>
      <c r="AC409" s="36">
        <f t="shared" si="18"/>
        <v>6772751</v>
      </c>
      <c r="AD409" s="37">
        <f t="shared" si="20"/>
        <v>33863760</v>
      </c>
      <c r="AE409" s="144"/>
      <c r="AG409" s="144"/>
      <c r="AI409" s="144"/>
    </row>
    <row r="410" spans="1:35" x14ac:dyDescent="0.25">
      <c r="A410" s="38">
        <v>398</v>
      </c>
      <c r="B410" s="61"/>
      <c r="C410" s="143" t="str">
        <f>VLOOKUP(D410,[8]Hoja1!$A$2:$B$1115,2,0)</f>
        <v>17013</v>
      </c>
      <c r="D410" s="31">
        <v>890801132</v>
      </c>
      <c r="E410" s="31">
        <v>211317013</v>
      </c>
      <c r="F410" s="61" t="s">
        <v>604</v>
      </c>
      <c r="G410" s="33">
        <v>0</v>
      </c>
      <c r="H410" s="33">
        <v>0</v>
      </c>
      <c r="I410" s="3">
        <v>334383872</v>
      </c>
      <c r="J410" s="3">
        <v>384143483</v>
      </c>
      <c r="K410" s="3">
        <v>0</v>
      </c>
      <c r="L410" s="3"/>
      <c r="M410" s="3"/>
      <c r="N410" s="3"/>
      <c r="O410" s="3"/>
      <c r="P410" s="34">
        <f t="shared" si="19"/>
        <v>718527355</v>
      </c>
      <c r="Q410" s="165">
        <v>551335421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27865323</v>
      </c>
      <c r="X410" s="3">
        <v>0</v>
      </c>
      <c r="Y410" s="3">
        <v>0</v>
      </c>
      <c r="Z410" s="3">
        <v>0</v>
      </c>
      <c r="AA410" s="3">
        <v>0</v>
      </c>
      <c r="AB410" s="3"/>
      <c r="AC410" s="36">
        <f t="shared" si="18"/>
        <v>27865323</v>
      </c>
      <c r="AD410" s="37">
        <f t="shared" si="20"/>
        <v>139326611</v>
      </c>
      <c r="AE410" s="144"/>
      <c r="AG410" s="144"/>
      <c r="AI410" s="144"/>
    </row>
    <row r="411" spans="1:35" x14ac:dyDescent="0.25">
      <c r="A411" s="29">
        <v>399</v>
      </c>
      <c r="B411" s="61"/>
      <c r="C411" s="143" t="str">
        <f>VLOOKUP(D411,[8]Hoja1!$A$2:$B$1115,2,0)</f>
        <v>17042</v>
      </c>
      <c r="D411" s="31">
        <v>890801139</v>
      </c>
      <c r="E411" s="31">
        <v>214217042</v>
      </c>
      <c r="F411" s="61" t="s">
        <v>605</v>
      </c>
      <c r="G411" s="33">
        <v>0</v>
      </c>
      <c r="H411" s="33">
        <v>0</v>
      </c>
      <c r="I411" s="3">
        <v>450903376</v>
      </c>
      <c r="J411" s="3">
        <v>504840961</v>
      </c>
      <c r="K411" s="3">
        <v>0</v>
      </c>
      <c r="L411" s="3"/>
      <c r="M411" s="3"/>
      <c r="N411" s="3"/>
      <c r="O411" s="3"/>
      <c r="P411" s="34">
        <f t="shared" si="19"/>
        <v>955744337</v>
      </c>
      <c r="Q411" s="165">
        <v>730292647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37575281</v>
      </c>
      <c r="X411" s="3">
        <v>0</v>
      </c>
      <c r="Y411" s="3">
        <v>0</v>
      </c>
      <c r="Z411" s="3">
        <v>0</v>
      </c>
      <c r="AA411" s="3">
        <v>0</v>
      </c>
      <c r="AB411" s="3"/>
      <c r="AC411" s="36">
        <f t="shared" si="18"/>
        <v>37575281</v>
      </c>
      <c r="AD411" s="37">
        <f t="shared" si="20"/>
        <v>187876409</v>
      </c>
      <c r="AE411" s="144"/>
      <c r="AG411" s="144"/>
      <c r="AI411" s="144"/>
    </row>
    <row r="412" spans="1:35" x14ac:dyDescent="0.25">
      <c r="A412" s="38">
        <v>400</v>
      </c>
      <c r="B412" s="61"/>
      <c r="C412" s="143" t="str">
        <f>VLOOKUP(D412,[8]Hoja1!$A$2:$B$1115,2,0)</f>
        <v>17050</v>
      </c>
      <c r="D412" s="31">
        <v>890801142</v>
      </c>
      <c r="E412" s="31">
        <v>215017050</v>
      </c>
      <c r="F412" s="61" t="s">
        <v>606</v>
      </c>
      <c r="G412" s="33">
        <v>0</v>
      </c>
      <c r="H412" s="33">
        <v>0</v>
      </c>
      <c r="I412" s="3">
        <v>146035298</v>
      </c>
      <c r="J412" s="3">
        <v>198328467</v>
      </c>
      <c r="K412" s="3">
        <v>0</v>
      </c>
      <c r="L412" s="3"/>
      <c r="M412" s="3"/>
      <c r="N412" s="3"/>
      <c r="O412" s="3"/>
      <c r="P412" s="34">
        <f t="shared" si="19"/>
        <v>344363765</v>
      </c>
      <c r="Q412" s="165">
        <v>271346115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12169608</v>
      </c>
      <c r="X412" s="3">
        <v>0</v>
      </c>
      <c r="Y412" s="3">
        <v>0</v>
      </c>
      <c r="Z412" s="3">
        <v>0</v>
      </c>
      <c r="AA412" s="3">
        <v>0</v>
      </c>
      <c r="AB412" s="3"/>
      <c r="AC412" s="36">
        <f t="shared" si="18"/>
        <v>12169608</v>
      </c>
      <c r="AD412" s="37">
        <f t="shared" si="20"/>
        <v>60848042</v>
      </c>
      <c r="AE412" s="144"/>
      <c r="AG412" s="144"/>
      <c r="AI412" s="144"/>
    </row>
    <row r="413" spans="1:35" x14ac:dyDescent="0.25">
      <c r="A413" s="29">
        <v>401</v>
      </c>
      <c r="B413" s="61"/>
      <c r="C413" s="143" t="str">
        <f>VLOOKUP(D413,[8]Hoja1!$A$2:$B$1115,2,0)</f>
        <v>17088</v>
      </c>
      <c r="D413" s="31">
        <v>890802650</v>
      </c>
      <c r="E413" s="31">
        <v>218817088</v>
      </c>
      <c r="F413" s="61" t="s">
        <v>607</v>
      </c>
      <c r="G413" s="33">
        <v>0</v>
      </c>
      <c r="H413" s="33">
        <v>0</v>
      </c>
      <c r="I413" s="3">
        <v>170471036</v>
      </c>
      <c r="J413" s="3">
        <v>195609464</v>
      </c>
      <c r="K413" s="3">
        <v>0</v>
      </c>
      <c r="L413" s="3"/>
      <c r="M413" s="3"/>
      <c r="N413" s="3"/>
      <c r="O413" s="3"/>
      <c r="P413" s="34">
        <f t="shared" si="19"/>
        <v>366080500</v>
      </c>
      <c r="Q413" s="165">
        <v>280844984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14205920</v>
      </c>
      <c r="X413" s="3">
        <v>0</v>
      </c>
      <c r="Y413" s="3">
        <v>0</v>
      </c>
      <c r="Z413" s="3">
        <v>0</v>
      </c>
      <c r="AA413" s="3">
        <v>0</v>
      </c>
      <c r="AB413" s="3"/>
      <c r="AC413" s="36">
        <f t="shared" si="18"/>
        <v>14205920</v>
      </c>
      <c r="AD413" s="37">
        <f t="shared" si="20"/>
        <v>71029596</v>
      </c>
      <c r="AE413" s="144"/>
      <c r="AG413" s="144"/>
      <c r="AI413" s="144"/>
    </row>
    <row r="414" spans="1:35" x14ac:dyDescent="0.25">
      <c r="A414" s="38">
        <v>402</v>
      </c>
      <c r="B414" s="61"/>
      <c r="C414" s="143" t="str">
        <f>VLOOKUP(D414,[8]Hoja1!$A$2:$B$1115,2,0)</f>
        <v>17174</v>
      </c>
      <c r="D414" s="31">
        <v>890801133</v>
      </c>
      <c r="E414" s="31">
        <v>217417174</v>
      </c>
      <c r="F414" s="61" t="s">
        <v>608</v>
      </c>
      <c r="G414" s="33">
        <v>0</v>
      </c>
      <c r="H414" s="33">
        <v>0</v>
      </c>
      <c r="I414" s="3">
        <v>550339048</v>
      </c>
      <c r="J414" s="3">
        <v>655461685</v>
      </c>
      <c r="K414" s="3">
        <v>0</v>
      </c>
      <c r="L414" s="3"/>
      <c r="M414" s="3"/>
      <c r="N414" s="3"/>
      <c r="O414" s="3"/>
      <c r="P414" s="34">
        <f t="shared" si="19"/>
        <v>1205800733</v>
      </c>
      <c r="Q414" s="165">
        <v>930631207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45861587</v>
      </c>
      <c r="X414" s="3">
        <v>0</v>
      </c>
      <c r="Y414" s="3">
        <v>0</v>
      </c>
      <c r="Z414" s="3">
        <v>0</v>
      </c>
      <c r="AA414" s="3">
        <v>0</v>
      </c>
      <c r="AB414" s="3"/>
      <c r="AC414" s="36">
        <f t="shared" si="18"/>
        <v>45861587</v>
      </c>
      <c r="AD414" s="37">
        <f t="shared" si="20"/>
        <v>229307939</v>
      </c>
      <c r="AE414" s="144"/>
      <c r="AG414" s="144"/>
      <c r="AI414" s="144"/>
    </row>
    <row r="415" spans="1:35" x14ac:dyDescent="0.25">
      <c r="A415" s="29">
        <v>403</v>
      </c>
      <c r="B415" s="61"/>
      <c r="C415" s="143" t="str">
        <f>VLOOKUP(D415,[8]Hoja1!$A$2:$B$1115,2,0)</f>
        <v>17272</v>
      </c>
      <c r="D415" s="31">
        <v>890801144</v>
      </c>
      <c r="E415" s="31">
        <v>217217272</v>
      </c>
      <c r="F415" s="61" t="s">
        <v>609</v>
      </c>
      <c r="G415" s="33">
        <v>0</v>
      </c>
      <c r="H415" s="33">
        <v>0</v>
      </c>
      <c r="I415" s="3">
        <v>112961840</v>
      </c>
      <c r="J415" s="3">
        <v>140636690</v>
      </c>
      <c r="K415" s="3">
        <v>0</v>
      </c>
      <c r="L415" s="3"/>
      <c r="M415" s="3"/>
      <c r="N415" s="3"/>
      <c r="O415" s="3"/>
      <c r="P415" s="34">
        <f t="shared" si="19"/>
        <v>253598530</v>
      </c>
      <c r="Q415" s="165">
        <v>197117612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9413487</v>
      </c>
      <c r="X415" s="3">
        <v>0</v>
      </c>
      <c r="Y415" s="3">
        <v>0</v>
      </c>
      <c r="Z415" s="3">
        <v>0</v>
      </c>
      <c r="AA415" s="3">
        <v>0</v>
      </c>
      <c r="AB415" s="3"/>
      <c r="AC415" s="36">
        <f t="shared" si="18"/>
        <v>9413487</v>
      </c>
      <c r="AD415" s="37">
        <f t="shared" si="20"/>
        <v>47067431</v>
      </c>
      <c r="AE415" s="144"/>
      <c r="AG415" s="144"/>
      <c r="AI415" s="144"/>
    </row>
    <row r="416" spans="1:35" x14ac:dyDescent="0.25">
      <c r="A416" s="38">
        <v>404</v>
      </c>
      <c r="B416" s="61"/>
      <c r="C416" s="143" t="str">
        <f>VLOOKUP(D416,[8]Hoja1!$A$2:$B$1115,2,0)</f>
        <v>17380</v>
      </c>
      <c r="D416" s="31">
        <v>890801130</v>
      </c>
      <c r="E416" s="31">
        <v>218017380</v>
      </c>
      <c r="F416" s="61" t="s">
        <v>610</v>
      </c>
      <c r="G416" s="33">
        <v>0</v>
      </c>
      <c r="H416" s="33">
        <v>0</v>
      </c>
      <c r="I416" s="3">
        <v>945229488</v>
      </c>
      <c r="J416" s="3">
        <v>974314293</v>
      </c>
      <c r="K416" s="3">
        <v>0</v>
      </c>
      <c r="L416" s="3"/>
      <c r="M416" s="3"/>
      <c r="N416" s="3"/>
      <c r="O416" s="3"/>
      <c r="P416" s="34">
        <f t="shared" si="19"/>
        <v>1919543781</v>
      </c>
      <c r="Q416" s="165">
        <v>1446929037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78769124</v>
      </c>
      <c r="X416" s="3">
        <v>0</v>
      </c>
      <c r="Y416" s="3">
        <v>0</v>
      </c>
      <c r="Z416" s="3">
        <v>0</v>
      </c>
      <c r="AA416" s="3">
        <v>0</v>
      </c>
      <c r="AB416" s="3"/>
      <c r="AC416" s="36">
        <f t="shared" si="18"/>
        <v>78769124</v>
      </c>
      <c r="AD416" s="37">
        <f t="shared" si="20"/>
        <v>393845620</v>
      </c>
      <c r="AE416" s="144"/>
      <c r="AG416" s="144"/>
      <c r="AI416" s="144"/>
    </row>
    <row r="417" spans="1:35" x14ac:dyDescent="0.25">
      <c r="A417" s="29">
        <v>405</v>
      </c>
      <c r="B417" s="61"/>
      <c r="C417" s="143" t="str">
        <f>VLOOKUP(D417,[8]Hoja1!$A$2:$B$1115,2,0)</f>
        <v>17388</v>
      </c>
      <c r="D417" s="31">
        <v>890802795</v>
      </c>
      <c r="E417" s="31">
        <v>218817388</v>
      </c>
      <c r="F417" s="61" t="s">
        <v>611</v>
      </c>
      <c r="G417" s="33">
        <v>0</v>
      </c>
      <c r="H417" s="33">
        <v>0</v>
      </c>
      <c r="I417" s="3">
        <v>85852772</v>
      </c>
      <c r="J417" s="3">
        <v>93172679</v>
      </c>
      <c r="K417" s="3">
        <v>0</v>
      </c>
      <c r="L417" s="3"/>
      <c r="M417" s="3"/>
      <c r="N417" s="3"/>
      <c r="O417" s="3"/>
      <c r="P417" s="34">
        <f t="shared" si="19"/>
        <v>179025451</v>
      </c>
      <c r="Q417" s="165">
        <v>136099067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7154398</v>
      </c>
      <c r="X417" s="3">
        <v>0</v>
      </c>
      <c r="Y417" s="3">
        <v>0</v>
      </c>
      <c r="Z417" s="3">
        <v>0</v>
      </c>
      <c r="AA417" s="3">
        <v>0</v>
      </c>
      <c r="AB417" s="3"/>
      <c r="AC417" s="36">
        <f t="shared" si="18"/>
        <v>7154398</v>
      </c>
      <c r="AD417" s="37">
        <f t="shared" si="20"/>
        <v>35771986</v>
      </c>
      <c r="AE417" s="144"/>
      <c r="AG417" s="144"/>
      <c r="AI417" s="144"/>
    </row>
    <row r="418" spans="1:35" x14ac:dyDescent="0.25">
      <c r="A418" s="38">
        <v>406</v>
      </c>
      <c r="B418" s="61"/>
      <c r="C418" s="143" t="str">
        <f>VLOOKUP(D418,[8]Hoja1!$A$2:$B$1115,2,0)</f>
        <v>17433</v>
      </c>
      <c r="D418" s="31">
        <v>890802505</v>
      </c>
      <c r="E418" s="31">
        <v>213317433</v>
      </c>
      <c r="F418" s="61" t="s">
        <v>612</v>
      </c>
      <c r="G418" s="33">
        <v>0</v>
      </c>
      <c r="H418" s="33">
        <v>0</v>
      </c>
      <c r="I418" s="3">
        <v>243440224</v>
      </c>
      <c r="J418" s="3">
        <v>319313695</v>
      </c>
      <c r="K418" s="3">
        <v>0</v>
      </c>
      <c r="L418" s="3"/>
      <c r="M418" s="3"/>
      <c r="N418" s="3"/>
      <c r="O418" s="3"/>
      <c r="P418" s="34">
        <f t="shared" si="19"/>
        <v>562753919</v>
      </c>
      <c r="Q418" s="165">
        <v>441033805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20286685</v>
      </c>
      <c r="X418" s="3">
        <v>0</v>
      </c>
      <c r="Y418" s="3">
        <v>0</v>
      </c>
      <c r="Z418" s="3">
        <v>0</v>
      </c>
      <c r="AA418" s="3">
        <v>0</v>
      </c>
      <c r="AB418" s="3"/>
      <c r="AC418" s="36">
        <f t="shared" si="18"/>
        <v>20286685</v>
      </c>
      <c r="AD418" s="37">
        <f t="shared" si="20"/>
        <v>101433429</v>
      </c>
      <c r="AE418" s="144"/>
      <c r="AG418" s="144"/>
      <c r="AI418" s="144"/>
    </row>
    <row r="419" spans="1:35" x14ac:dyDescent="0.25">
      <c r="A419" s="29">
        <v>407</v>
      </c>
      <c r="B419" s="61"/>
      <c r="C419" s="143" t="str">
        <f>VLOOKUP(D419,[8]Hoja1!$A$2:$B$1115,2,0)</f>
        <v>17442</v>
      </c>
      <c r="D419" s="31">
        <v>890801145</v>
      </c>
      <c r="E419" s="31">
        <v>214217442</v>
      </c>
      <c r="F419" s="61" t="s">
        <v>613</v>
      </c>
      <c r="G419" s="33">
        <v>0</v>
      </c>
      <c r="H419" s="33">
        <v>0</v>
      </c>
      <c r="I419" s="3">
        <v>203373264</v>
      </c>
      <c r="J419" s="3">
        <v>234685631</v>
      </c>
      <c r="K419" s="3">
        <v>0</v>
      </c>
      <c r="L419" s="3"/>
      <c r="M419" s="3"/>
      <c r="N419" s="3"/>
      <c r="O419" s="3"/>
      <c r="P419" s="34">
        <f t="shared" si="19"/>
        <v>438058895</v>
      </c>
      <c r="Q419" s="165">
        <v>336372263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16947772</v>
      </c>
      <c r="X419" s="3">
        <v>0</v>
      </c>
      <c r="Y419" s="3">
        <v>0</v>
      </c>
      <c r="Z419" s="3">
        <v>0</v>
      </c>
      <c r="AA419" s="3">
        <v>0</v>
      </c>
      <c r="AB419" s="3"/>
      <c r="AC419" s="36">
        <f t="shared" si="18"/>
        <v>16947772</v>
      </c>
      <c r="AD419" s="37">
        <f t="shared" si="20"/>
        <v>84738860</v>
      </c>
      <c r="AE419" s="144"/>
      <c r="AG419" s="144"/>
      <c r="AI419" s="144"/>
    </row>
    <row r="420" spans="1:35" x14ac:dyDescent="0.25">
      <c r="A420" s="38">
        <v>408</v>
      </c>
      <c r="B420" s="61"/>
      <c r="C420" s="143" t="str">
        <f>VLOOKUP(D420,[8]Hoja1!$A$2:$B$1115,2,0)</f>
        <v>17444</v>
      </c>
      <c r="D420" s="31">
        <v>890801147</v>
      </c>
      <c r="E420" s="31">
        <v>214417444</v>
      </c>
      <c r="F420" s="61" t="s">
        <v>614</v>
      </c>
      <c r="G420" s="33">
        <v>0</v>
      </c>
      <c r="H420" s="33">
        <v>0</v>
      </c>
      <c r="I420" s="3">
        <v>232462980</v>
      </c>
      <c r="J420" s="3">
        <v>283479790</v>
      </c>
      <c r="K420" s="3">
        <v>0</v>
      </c>
      <c r="L420" s="3"/>
      <c r="M420" s="3"/>
      <c r="N420" s="3"/>
      <c r="O420" s="3"/>
      <c r="P420" s="34">
        <f t="shared" si="19"/>
        <v>515942770</v>
      </c>
      <c r="Q420" s="165">
        <v>399711280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19371915</v>
      </c>
      <c r="X420" s="3">
        <v>0</v>
      </c>
      <c r="Y420" s="3">
        <v>0</v>
      </c>
      <c r="Z420" s="3">
        <v>0</v>
      </c>
      <c r="AA420" s="3">
        <v>0</v>
      </c>
      <c r="AB420" s="3"/>
      <c r="AC420" s="36">
        <f t="shared" si="18"/>
        <v>19371915</v>
      </c>
      <c r="AD420" s="37">
        <f t="shared" si="20"/>
        <v>96859575</v>
      </c>
      <c r="AE420" s="144"/>
      <c r="AG420" s="144"/>
      <c r="AI420" s="144"/>
    </row>
    <row r="421" spans="1:35" x14ac:dyDescent="0.25">
      <c r="A421" s="29">
        <v>409</v>
      </c>
      <c r="B421" s="61"/>
      <c r="C421" s="143" t="str">
        <f>VLOOKUP(D421,[8]Hoja1!$A$2:$B$1115,2,0)</f>
        <v>17446</v>
      </c>
      <c r="D421" s="31">
        <v>890801146</v>
      </c>
      <c r="E421" s="31">
        <v>214617446</v>
      </c>
      <c r="F421" s="61" t="s">
        <v>615</v>
      </c>
      <c r="G421" s="33">
        <v>0</v>
      </c>
      <c r="H421" s="33">
        <v>0</v>
      </c>
      <c r="I421" s="3">
        <v>25030626</v>
      </c>
      <c r="J421" s="3">
        <v>33760444</v>
      </c>
      <c r="K421" s="3">
        <v>0</v>
      </c>
      <c r="L421" s="3"/>
      <c r="M421" s="3"/>
      <c r="N421" s="3"/>
      <c r="O421" s="3"/>
      <c r="P421" s="34">
        <f t="shared" si="19"/>
        <v>58791070</v>
      </c>
      <c r="Q421" s="165">
        <v>46275760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2085886</v>
      </c>
      <c r="X421" s="3">
        <v>0</v>
      </c>
      <c r="Y421" s="3">
        <v>0</v>
      </c>
      <c r="Z421" s="3">
        <v>0</v>
      </c>
      <c r="AA421" s="3">
        <v>0</v>
      </c>
      <c r="AB421" s="3"/>
      <c r="AC421" s="36">
        <f t="shared" si="18"/>
        <v>2085886</v>
      </c>
      <c r="AD421" s="37">
        <f t="shared" si="20"/>
        <v>10429424</v>
      </c>
      <c r="AE421" s="144"/>
      <c r="AG421" s="144"/>
      <c r="AI421" s="144"/>
    </row>
    <row r="422" spans="1:35" x14ac:dyDescent="0.25">
      <c r="A422" s="38">
        <v>410</v>
      </c>
      <c r="B422" s="61"/>
      <c r="C422" s="143" t="str">
        <f>VLOOKUP(D422,[8]Hoja1!$A$2:$B$1115,2,0)</f>
        <v>17486</v>
      </c>
      <c r="D422" s="31">
        <v>890801135</v>
      </c>
      <c r="E422" s="31">
        <v>218617486</v>
      </c>
      <c r="F422" s="61" t="s">
        <v>616</v>
      </c>
      <c r="G422" s="33">
        <v>0</v>
      </c>
      <c r="H422" s="33">
        <v>0</v>
      </c>
      <c r="I422" s="3">
        <v>302261528</v>
      </c>
      <c r="J422" s="3">
        <v>319287028</v>
      </c>
      <c r="K422" s="3">
        <v>0</v>
      </c>
      <c r="L422" s="3"/>
      <c r="M422" s="3"/>
      <c r="N422" s="3"/>
      <c r="O422" s="3"/>
      <c r="P422" s="34">
        <f t="shared" si="19"/>
        <v>621548556</v>
      </c>
      <c r="Q422" s="165">
        <v>470417794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25188461</v>
      </c>
      <c r="X422" s="3">
        <v>0</v>
      </c>
      <c r="Y422" s="3">
        <v>0</v>
      </c>
      <c r="Z422" s="3">
        <v>0</v>
      </c>
      <c r="AA422" s="3">
        <v>0</v>
      </c>
      <c r="AB422" s="3"/>
      <c r="AC422" s="36">
        <f t="shared" si="18"/>
        <v>25188461</v>
      </c>
      <c r="AD422" s="37">
        <f t="shared" si="20"/>
        <v>125942301</v>
      </c>
      <c r="AE422" s="144"/>
      <c r="AG422" s="144"/>
      <c r="AI422" s="144"/>
    </row>
    <row r="423" spans="1:35" x14ac:dyDescent="0.25">
      <c r="A423" s="29">
        <v>411</v>
      </c>
      <c r="B423" s="61"/>
      <c r="C423" s="143" t="str">
        <f>VLOOKUP(D423,[8]Hoja1!$A$2:$B$1115,2,0)</f>
        <v>17495</v>
      </c>
      <c r="D423" s="31">
        <v>810002963</v>
      </c>
      <c r="E423" s="31">
        <v>219517495</v>
      </c>
      <c r="F423" s="61" t="s">
        <v>617</v>
      </c>
      <c r="G423" s="33">
        <v>0</v>
      </c>
      <c r="H423" s="33">
        <v>0</v>
      </c>
      <c r="I423" s="3">
        <v>121189636</v>
      </c>
      <c r="J423" s="3">
        <v>127443168</v>
      </c>
      <c r="K423" s="3">
        <v>0</v>
      </c>
      <c r="L423" s="3"/>
      <c r="M423" s="3"/>
      <c r="N423" s="3"/>
      <c r="O423" s="3"/>
      <c r="P423" s="34">
        <f t="shared" si="19"/>
        <v>248632804</v>
      </c>
      <c r="Q423" s="165">
        <v>188037984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10099136</v>
      </c>
      <c r="X423" s="3">
        <v>0</v>
      </c>
      <c r="Y423" s="3">
        <v>0</v>
      </c>
      <c r="Z423" s="3">
        <v>0</v>
      </c>
      <c r="AA423" s="3">
        <v>0</v>
      </c>
      <c r="AB423" s="3"/>
      <c r="AC423" s="36">
        <f t="shared" si="18"/>
        <v>10099136</v>
      </c>
      <c r="AD423" s="37">
        <f t="shared" si="20"/>
        <v>50495684</v>
      </c>
      <c r="AE423" s="144"/>
      <c r="AG423" s="144"/>
      <c r="AI423" s="144"/>
    </row>
    <row r="424" spans="1:35" x14ac:dyDescent="0.25">
      <c r="A424" s="38">
        <v>412</v>
      </c>
      <c r="B424" s="61"/>
      <c r="C424" s="143" t="str">
        <f>VLOOKUP(D424,[8]Hoja1!$A$2:$B$1115,2,0)</f>
        <v>17513</v>
      </c>
      <c r="D424" s="31">
        <v>890801136</v>
      </c>
      <c r="E424" s="31">
        <v>211317513</v>
      </c>
      <c r="F424" s="61" t="s">
        <v>618</v>
      </c>
      <c r="G424" s="33">
        <v>0</v>
      </c>
      <c r="H424" s="33">
        <v>0</v>
      </c>
      <c r="I424" s="3">
        <v>177262304</v>
      </c>
      <c r="J424" s="3">
        <v>226539075</v>
      </c>
      <c r="K424" s="3">
        <v>0</v>
      </c>
      <c r="L424" s="3"/>
      <c r="M424" s="3"/>
      <c r="N424" s="3"/>
      <c r="O424" s="3"/>
      <c r="P424" s="34">
        <f t="shared" si="19"/>
        <v>403801379</v>
      </c>
      <c r="Q424" s="165">
        <v>315170229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14771859</v>
      </c>
      <c r="X424" s="3">
        <v>0</v>
      </c>
      <c r="Y424" s="3">
        <v>0</v>
      </c>
      <c r="Z424" s="3">
        <v>0</v>
      </c>
      <c r="AA424" s="3">
        <v>0</v>
      </c>
      <c r="AB424" s="3"/>
      <c r="AC424" s="36">
        <f t="shared" si="18"/>
        <v>14771859</v>
      </c>
      <c r="AD424" s="37">
        <f t="shared" si="20"/>
        <v>73859291</v>
      </c>
      <c r="AE424" s="144"/>
      <c r="AG424" s="144"/>
      <c r="AI424" s="144"/>
    </row>
    <row r="425" spans="1:35" x14ac:dyDescent="0.25">
      <c r="A425" s="29">
        <v>413</v>
      </c>
      <c r="B425" s="61"/>
      <c r="C425" s="143" t="str">
        <f>VLOOKUP(D425,[8]Hoja1!$A$2:$B$1115,2,0)</f>
        <v>17524</v>
      </c>
      <c r="D425" s="31">
        <v>890801141</v>
      </c>
      <c r="E425" s="31">
        <v>212417524</v>
      </c>
      <c r="F425" s="61" t="s">
        <v>619</v>
      </c>
      <c r="G425" s="33">
        <v>0</v>
      </c>
      <c r="H425" s="33">
        <v>0</v>
      </c>
      <c r="I425" s="3">
        <v>213724996</v>
      </c>
      <c r="J425" s="3">
        <v>250094038</v>
      </c>
      <c r="K425" s="3">
        <v>0</v>
      </c>
      <c r="L425" s="3"/>
      <c r="M425" s="3"/>
      <c r="N425" s="3"/>
      <c r="O425" s="3"/>
      <c r="P425" s="34">
        <f t="shared" si="19"/>
        <v>463819034</v>
      </c>
      <c r="Q425" s="165">
        <v>356956534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17810416</v>
      </c>
      <c r="X425" s="3">
        <v>0</v>
      </c>
      <c r="Y425" s="3">
        <v>0</v>
      </c>
      <c r="Z425" s="3">
        <v>0</v>
      </c>
      <c r="AA425" s="3">
        <v>0</v>
      </c>
      <c r="AB425" s="3"/>
      <c r="AC425" s="36">
        <f t="shared" si="18"/>
        <v>17810416</v>
      </c>
      <c r="AD425" s="37">
        <f t="shared" si="20"/>
        <v>89052084</v>
      </c>
      <c r="AE425" s="144"/>
      <c r="AG425" s="144"/>
      <c r="AI425" s="144"/>
    </row>
    <row r="426" spans="1:35" x14ac:dyDescent="0.25">
      <c r="A426" s="38">
        <v>414</v>
      </c>
      <c r="B426" s="61"/>
      <c r="C426" s="143" t="str">
        <f>VLOOKUP(D426,[8]Hoja1!$A$2:$B$1115,2,0)</f>
        <v>17541</v>
      </c>
      <c r="D426" s="31">
        <v>890801137</v>
      </c>
      <c r="E426" s="31">
        <v>214117541</v>
      </c>
      <c r="F426" s="61" t="s">
        <v>620</v>
      </c>
      <c r="G426" s="33">
        <v>0</v>
      </c>
      <c r="H426" s="33">
        <v>0</v>
      </c>
      <c r="I426" s="3">
        <v>282746256</v>
      </c>
      <c r="J426" s="3">
        <v>343231071</v>
      </c>
      <c r="K426" s="3">
        <v>0</v>
      </c>
      <c r="L426" s="3"/>
      <c r="M426" s="3"/>
      <c r="N426" s="3"/>
      <c r="O426" s="3"/>
      <c r="P426" s="34">
        <f t="shared" si="19"/>
        <v>625977327</v>
      </c>
      <c r="Q426" s="165">
        <v>484604199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23562188</v>
      </c>
      <c r="X426" s="3">
        <v>0</v>
      </c>
      <c r="Y426" s="3">
        <v>0</v>
      </c>
      <c r="Z426" s="3">
        <v>0</v>
      </c>
      <c r="AA426" s="3">
        <v>0</v>
      </c>
      <c r="AB426" s="3"/>
      <c r="AC426" s="36">
        <f t="shared" si="18"/>
        <v>23562188</v>
      </c>
      <c r="AD426" s="37">
        <f t="shared" si="20"/>
        <v>117810940</v>
      </c>
      <c r="AE426" s="144"/>
      <c r="AG426" s="144"/>
      <c r="AI426" s="144"/>
    </row>
    <row r="427" spans="1:35" x14ac:dyDescent="0.25">
      <c r="A427" s="29">
        <v>415</v>
      </c>
      <c r="B427" s="61"/>
      <c r="C427" s="143" t="str">
        <f>VLOOKUP(D427,[8]Hoja1!$A$2:$B$1115,2,0)</f>
        <v>17614</v>
      </c>
      <c r="D427" s="31">
        <v>890801138</v>
      </c>
      <c r="E427" s="31">
        <v>211417614</v>
      </c>
      <c r="F427" s="61" t="s">
        <v>621</v>
      </c>
      <c r="G427" s="33">
        <v>0</v>
      </c>
      <c r="H427" s="33">
        <v>0</v>
      </c>
      <c r="I427" s="3">
        <v>782019856</v>
      </c>
      <c r="J427" s="3">
        <v>873799669</v>
      </c>
      <c r="K427" s="3">
        <v>0</v>
      </c>
      <c r="L427" s="3"/>
      <c r="M427" s="3"/>
      <c r="N427" s="3"/>
      <c r="O427" s="3"/>
      <c r="P427" s="34">
        <f t="shared" si="19"/>
        <v>1655819525</v>
      </c>
      <c r="Q427" s="165">
        <v>1264809595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65168321</v>
      </c>
      <c r="X427" s="3">
        <v>0</v>
      </c>
      <c r="Y427" s="3">
        <v>0</v>
      </c>
      <c r="Z427" s="3">
        <v>0</v>
      </c>
      <c r="AA427" s="3">
        <v>0</v>
      </c>
      <c r="AB427" s="3"/>
      <c r="AC427" s="36">
        <f t="shared" si="18"/>
        <v>65168321</v>
      </c>
      <c r="AD427" s="37">
        <f t="shared" si="20"/>
        <v>325841609</v>
      </c>
      <c r="AE427" s="144"/>
      <c r="AG427" s="144"/>
      <c r="AI427" s="144"/>
    </row>
    <row r="428" spans="1:35" x14ac:dyDescent="0.25">
      <c r="A428" s="38">
        <v>416</v>
      </c>
      <c r="B428" s="61"/>
      <c r="C428" s="143" t="str">
        <f>VLOOKUP(D428,[8]Hoja1!$A$2:$B$1115,2,0)</f>
        <v>17616</v>
      </c>
      <c r="D428" s="31">
        <v>800095461</v>
      </c>
      <c r="E428" s="31">
        <v>211617616</v>
      </c>
      <c r="F428" s="61" t="s">
        <v>622</v>
      </c>
      <c r="G428" s="33">
        <v>0</v>
      </c>
      <c r="H428" s="33">
        <v>0</v>
      </c>
      <c r="I428" s="3">
        <v>156491922</v>
      </c>
      <c r="J428" s="3">
        <v>158043332</v>
      </c>
      <c r="K428" s="3">
        <v>0</v>
      </c>
      <c r="L428" s="3"/>
      <c r="M428" s="3"/>
      <c r="N428" s="3"/>
      <c r="O428" s="3"/>
      <c r="P428" s="34">
        <f t="shared" si="19"/>
        <v>314535254</v>
      </c>
      <c r="Q428" s="165">
        <v>236289296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13040994</v>
      </c>
      <c r="X428" s="3">
        <v>0</v>
      </c>
      <c r="Y428" s="3">
        <v>0</v>
      </c>
      <c r="Z428" s="3">
        <v>0</v>
      </c>
      <c r="AA428" s="3">
        <v>0</v>
      </c>
      <c r="AB428" s="3"/>
      <c r="AC428" s="36">
        <f t="shared" si="18"/>
        <v>13040994</v>
      </c>
      <c r="AD428" s="37">
        <f t="shared" si="20"/>
        <v>65204964</v>
      </c>
      <c r="AE428" s="144"/>
      <c r="AG428" s="144"/>
      <c r="AI428" s="144"/>
    </row>
    <row r="429" spans="1:35" x14ac:dyDescent="0.25">
      <c r="A429" s="29">
        <v>417</v>
      </c>
      <c r="B429" s="61"/>
      <c r="C429" s="143" t="str">
        <f>VLOOKUP(D429,[8]Hoja1!$A$2:$B$1115,2,0)</f>
        <v>17653</v>
      </c>
      <c r="D429" s="31">
        <v>890801131</v>
      </c>
      <c r="E429" s="31">
        <v>215317653</v>
      </c>
      <c r="F429" s="61" t="s">
        <v>623</v>
      </c>
      <c r="G429" s="33">
        <v>0</v>
      </c>
      <c r="H429" s="33">
        <v>0</v>
      </c>
      <c r="I429" s="3">
        <v>199888668</v>
      </c>
      <c r="J429" s="3">
        <v>235957594</v>
      </c>
      <c r="K429" s="3">
        <v>0</v>
      </c>
      <c r="L429" s="3"/>
      <c r="M429" s="3"/>
      <c r="N429" s="3"/>
      <c r="O429" s="3"/>
      <c r="P429" s="34">
        <f t="shared" si="19"/>
        <v>435846262</v>
      </c>
      <c r="Q429" s="165">
        <v>335901928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16657389</v>
      </c>
      <c r="X429" s="3">
        <v>0</v>
      </c>
      <c r="Y429" s="3">
        <v>0</v>
      </c>
      <c r="Z429" s="3">
        <v>0</v>
      </c>
      <c r="AA429" s="3">
        <v>0</v>
      </c>
      <c r="AB429" s="3"/>
      <c r="AC429" s="36">
        <f t="shared" si="18"/>
        <v>16657389</v>
      </c>
      <c r="AD429" s="37">
        <f t="shared" si="20"/>
        <v>83286945</v>
      </c>
      <c r="AE429" s="144"/>
      <c r="AG429" s="144"/>
      <c r="AI429" s="144"/>
    </row>
    <row r="430" spans="1:35" x14ac:dyDescent="0.25">
      <c r="A430" s="38">
        <v>418</v>
      </c>
      <c r="B430" s="61"/>
      <c r="C430" s="143" t="str">
        <f>VLOOKUP(D430,[8]Hoja1!$A$2:$B$1115,2,0)</f>
        <v>17662</v>
      </c>
      <c r="D430" s="31">
        <v>890801149</v>
      </c>
      <c r="E430" s="31">
        <v>216217662</v>
      </c>
      <c r="F430" s="61" t="s">
        <v>624</v>
      </c>
      <c r="G430" s="33">
        <v>0</v>
      </c>
      <c r="H430" s="33">
        <v>0</v>
      </c>
      <c r="I430" s="3">
        <v>320810280</v>
      </c>
      <c r="J430" s="3">
        <v>393191982</v>
      </c>
      <c r="K430" s="3">
        <v>0</v>
      </c>
      <c r="L430" s="3"/>
      <c r="M430" s="3"/>
      <c r="N430" s="3"/>
      <c r="O430" s="3"/>
      <c r="P430" s="34">
        <f t="shared" si="19"/>
        <v>714002262</v>
      </c>
      <c r="Q430" s="165">
        <v>553597122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26734190</v>
      </c>
      <c r="X430" s="3">
        <v>0</v>
      </c>
      <c r="Y430" s="3">
        <v>0</v>
      </c>
      <c r="Z430" s="3">
        <v>0</v>
      </c>
      <c r="AA430" s="3">
        <v>0</v>
      </c>
      <c r="AB430" s="3"/>
      <c r="AC430" s="36">
        <f t="shared" si="18"/>
        <v>26734190</v>
      </c>
      <c r="AD430" s="37">
        <f t="shared" si="20"/>
        <v>133670950</v>
      </c>
      <c r="AE430" s="144"/>
      <c r="AG430" s="144"/>
      <c r="AI430" s="144"/>
    </row>
    <row r="431" spans="1:35" x14ac:dyDescent="0.25">
      <c r="A431" s="29">
        <v>419</v>
      </c>
      <c r="B431" s="61"/>
      <c r="C431" s="143" t="str">
        <f>VLOOKUP(D431,[8]Hoja1!$A$2:$B$1115,2,0)</f>
        <v>17665</v>
      </c>
      <c r="D431" s="31">
        <v>810001998</v>
      </c>
      <c r="E431" s="31">
        <v>216517665</v>
      </c>
      <c r="F431" s="61" t="s">
        <v>625</v>
      </c>
      <c r="G431" s="33">
        <v>0</v>
      </c>
      <c r="H431" s="33">
        <v>0</v>
      </c>
      <c r="I431" s="3">
        <v>75875270</v>
      </c>
      <c r="J431" s="3">
        <v>94561758</v>
      </c>
      <c r="K431" s="3">
        <v>0</v>
      </c>
      <c r="L431" s="3"/>
      <c r="M431" s="3"/>
      <c r="N431" s="3"/>
      <c r="O431" s="3"/>
      <c r="P431" s="34">
        <f t="shared" si="19"/>
        <v>170437028</v>
      </c>
      <c r="Q431" s="165">
        <v>132499392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6322939</v>
      </c>
      <c r="X431" s="3">
        <v>0</v>
      </c>
      <c r="Y431" s="3">
        <v>0</v>
      </c>
      <c r="Z431" s="3">
        <v>0</v>
      </c>
      <c r="AA431" s="3">
        <v>0</v>
      </c>
      <c r="AB431" s="3"/>
      <c r="AC431" s="36">
        <f t="shared" si="18"/>
        <v>6322939</v>
      </c>
      <c r="AD431" s="37">
        <f t="shared" si="20"/>
        <v>31614697</v>
      </c>
      <c r="AE431" s="144"/>
      <c r="AG431" s="144"/>
      <c r="AI431" s="144"/>
    </row>
    <row r="432" spans="1:35" x14ac:dyDescent="0.25">
      <c r="A432" s="38">
        <v>420</v>
      </c>
      <c r="B432" s="61"/>
      <c r="C432" s="143" t="str">
        <f>VLOOKUP(D432,[8]Hoja1!$A$2:$B$1115,2,0)</f>
        <v>17777</v>
      </c>
      <c r="D432" s="31">
        <v>890801150</v>
      </c>
      <c r="E432" s="31">
        <v>217717777</v>
      </c>
      <c r="F432" s="61" t="s">
        <v>626</v>
      </c>
      <c r="G432" s="33">
        <v>0</v>
      </c>
      <c r="H432" s="33">
        <v>0</v>
      </c>
      <c r="I432" s="3">
        <v>447914128</v>
      </c>
      <c r="J432" s="3">
        <v>504826201</v>
      </c>
      <c r="K432" s="3">
        <v>0</v>
      </c>
      <c r="L432" s="3"/>
      <c r="M432" s="3"/>
      <c r="N432" s="3"/>
      <c r="O432" s="3"/>
      <c r="P432" s="34">
        <f t="shared" si="19"/>
        <v>952740329</v>
      </c>
      <c r="Q432" s="165">
        <v>728783263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37326177</v>
      </c>
      <c r="X432" s="3">
        <v>0</v>
      </c>
      <c r="Y432" s="3">
        <v>0</v>
      </c>
      <c r="Z432" s="3">
        <v>0</v>
      </c>
      <c r="AA432" s="3">
        <v>0</v>
      </c>
      <c r="AB432" s="3"/>
      <c r="AC432" s="36">
        <f t="shared" si="18"/>
        <v>37326177</v>
      </c>
      <c r="AD432" s="37">
        <f t="shared" si="20"/>
        <v>186630889</v>
      </c>
      <c r="AE432" s="144"/>
      <c r="AG432" s="144"/>
      <c r="AI432" s="144"/>
    </row>
    <row r="433" spans="1:35" x14ac:dyDescent="0.25">
      <c r="A433" s="29">
        <v>421</v>
      </c>
      <c r="B433" s="61"/>
      <c r="C433" s="143" t="str">
        <f>VLOOKUP(D433,[8]Hoja1!$A$2:$B$1115,2,0)</f>
        <v>17867</v>
      </c>
      <c r="D433" s="31">
        <v>890801151</v>
      </c>
      <c r="E433" s="31">
        <v>216717867</v>
      </c>
      <c r="F433" s="61" t="s">
        <v>627</v>
      </c>
      <c r="G433" s="33">
        <v>0</v>
      </c>
      <c r="H433" s="33">
        <v>0</v>
      </c>
      <c r="I433" s="3">
        <v>138505742</v>
      </c>
      <c r="J433" s="3">
        <v>182320299</v>
      </c>
      <c r="K433" s="3">
        <v>0</v>
      </c>
      <c r="L433" s="3"/>
      <c r="M433" s="3"/>
      <c r="N433" s="3"/>
      <c r="O433" s="3"/>
      <c r="P433" s="34">
        <f t="shared" si="19"/>
        <v>320826041</v>
      </c>
      <c r="Q433" s="165">
        <v>251573169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11542145</v>
      </c>
      <c r="X433" s="3">
        <v>0</v>
      </c>
      <c r="Y433" s="3">
        <v>0</v>
      </c>
      <c r="Z433" s="3">
        <v>0</v>
      </c>
      <c r="AA433" s="3">
        <v>0</v>
      </c>
      <c r="AB433" s="3"/>
      <c r="AC433" s="36">
        <f t="shared" si="18"/>
        <v>11542145</v>
      </c>
      <c r="AD433" s="37">
        <f t="shared" si="20"/>
        <v>57710727</v>
      </c>
      <c r="AE433" s="144"/>
      <c r="AG433" s="144"/>
      <c r="AI433" s="144"/>
    </row>
    <row r="434" spans="1:35" x14ac:dyDescent="0.25">
      <c r="A434" s="38">
        <v>422</v>
      </c>
      <c r="B434" s="61"/>
      <c r="C434" s="143" t="str">
        <f>VLOOKUP(D434,[8]Hoja1!$A$2:$B$1115,2,0)</f>
        <v>17873</v>
      </c>
      <c r="D434" s="31">
        <v>890801152</v>
      </c>
      <c r="E434" s="31">
        <v>217317873</v>
      </c>
      <c r="F434" s="61" t="s">
        <v>628</v>
      </c>
      <c r="G434" s="33">
        <v>0</v>
      </c>
      <c r="H434" s="33">
        <v>0</v>
      </c>
      <c r="I434" s="3">
        <v>510281136</v>
      </c>
      <c r="J434" s="3">
        <v>647959079</v>
      </c>
      <c r="K434" s="3">
        <v>0</v>
      </c>
      <c r="L434" s="3"/>
      <c r="M434" s="3"/>
      <c r="N434" s="3"/>
      <c r="O434" s="3"/>
      <c r="P434" s="34">
        <f t="shared" si="19"/>
        <v>1158240215</v>
      </c>
      <c r="Q434" s="165">
        <v>903099647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42523428</v>
      </c>
      <c r="X434" s="3">
        <v>0</v>
      </c>
      <c r="Y434" s="3">
        <v>0</v>
      </c>
      <c r="Z434" s="3">
        <v>0</v>
      </c>
      <c r="AA434" s="3">
        <v>0</v>
      </c>
      <c r="AB434" s="3"/>
      <c r="AC434" s="36">
        <f t="shared" si="18"/>
        <v>42523428</v>
      </c>
      <c r="AD434" s="37">
        <f t="shared" si="20"/>
        <v>212617140</v>
      </c>
      <c r="AE434" s="144"/>
      <c r="AG434" s="144"/>
      <c r="AI434" s="144"/>
    </row>
    <row r="435" spans="1:35" x14ac:dyDescent="0.25">
      <c r="A435" s="29">
        <v>423</v>
      </c>
      <c r="B435" s="61"/>
      <c r="C435" s="143" t="str">
        <f>VLOOKUP(D435,[8]Hoja1!$A$2:$B$1115,2,0)</f>
        <v>17877</v>
      </c>
      <c r="D435" s="31">
        <v>800090833</v>
      </c>
      <c r="E435" s="31">
        <v>217717877</v>
      </c>
      <c r="F435" s="61" t="s">
        <v>629</v>
      </c>
      <c r="G435" s="33">
        <v>0</v>
      </c>
      <c r="H435" s="33">
        <v>0</v>
      </c>
      <c r="I435" s="3">
        <v>152433798</v>
      </c>
      <c r="J435" s="3">
        <v>191737967</v>
      </c>
      <c r="K435" s="3">
        <v>0</v>
      </c>
      <c r="L435" s="3"/>
      <c r="M435" s="3"/>
      <c r="N435" s="3"/>
      <c r="O435" s="3"/>
      <c r="P435" s="34">
        <f t="shared" si="19"/>
        <v>344171765</v>
      </c>
      <c r="Q435" s="165">
        <v>267954869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12702817</v>
      </c>
      <c r="X435" s="3">
        <v>0</v>
      </c>
      <c r="Y435" s="3">
        <v>0</v>
      </c>
      <c r="Z435" s="3">
        <v>0</v>
      </c>
      <c r="AA435" s="3">
        <v>0</v>
      </c>
      <c r="AB435" s="3"/>
      <c r="AC435" s="36">
        <f t="shared" si="18"/>
        <v>12702817</v>
      </c>
      <c r="AD435" s="37">
        <f t="shared" si="20"/>
        <v>63514079</v>
      </c>
      <c r="AE435" s="144"/>
      <c r="AG435" s="144"/>
      <c r="AI435" s="144"/>
    </row>
    <row r="436" spans="1:35" x14ac:dyDescent="0.25">
      <c r="A436" s="38">
        <v>424</v>
      </c>
      <c r="B436" s="61"/>
      <c r="C436" s="143" t="str">
        <f>VLOOKUP(D436,[8]Hoja1!$A$2:$B$1115,2,0)</f>
        <v>18029</v>
      </c>
      <c r="D436" s="31">
        <v>891190431</v>
      </c>
      <c r="E436" s="31">
        <v>212918029</v>
      </c>
      <c r="F436" s="61" t="s">
        <v>630</v>
      </c>
      <c r="G436" s="33">
        <v>0</v>
      </c>
      <c r="H436" s="33">
        <v>0</v>
      </c>
      <c r="I436" s="3">
        <v>114513798</v>
      </c>
      <c r="J436" s="3">
        <v>99113057</v>
      </c>
      <c r="K436" s="3">
        <v>0</v>
      </c>
      <c r="L436" s="3"/>
      <c r="M436" s="3"/>
      <c r="N436" s="3"/>
      <c r="O436" s="3"/>
      <c r="P436" s="34">
        <f t="shared" si="19"/>
        <v>213626855</v>
      </c>
      <c r="Q436" s="165">
        <v>156369959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9542817</v>
      </c>
      <c r="X436" s="3">
        <v>0</v>
      </c>
      <c r="Y436" s="3">
        <v>0</v>
      </c>
      <c r="Z436" s="3">
        <v>0</v>
      </c>
      <c r="AA436" s="3">
        <v>0</v>
      </c>
      <c r="AB436" s="3"/>
      <c r="AC436" s="36">
        <f t="shared" si="18"/>
        <v>9542817</v>
      </c>
      <c r="AD436" s="37">
        <f t="shared" si="20"/>
        <v>47714079</v>
      </c>
      <c r="AE436" s="144"/>
      <c r="AG436" s="144"/>
      <c r="AI436" s="144"/>
    </row>
    <row r="437" spans="1:35" x14ac:dyDescent="0.25">
      <c r="A437" s="29">
        <v>425</v>
      </c>
      <c r="B437" s="61"/>
      <c r="C437" s="143" t="str">
        <f>VLOOKUP(D437,[8]Hoja1!$A$2:$B$1115,2,0)</f>
        <v>18094</v>
      </c>
      <c r="D437" s="31">
        <v>800095734</v>
      </c>
      <c r="E437" s="31">
        <v>219418094</v>
      </c>
      <c r="F437" s="61" t="s">
        <v>631</v>
      </c>
      <c r="G437" s="33">
        <v>0</v>
      </c>
      <c r="H437" s="33">
        <v>0</v>
      </c>
      <c r="I437" s="3">
        <v>248991112</v>
      </c>
      <c r="J437" s="3">
        <v>235316761</v>
      </c>
      <c r="K437" s="3">
        <v>0</v>
      </c>
      <c r="L437" s="3"/>
      <c r="M437" s="3"/>
      <c r="N437" s="3"/>
      <c r="O437" s="3"/>
      <c r="P437" s="34">
        <f t="shared" si="19"/>
        <v>484307873</v>
      </c>
      <c r="Q437" s="165">
        <v>359812315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20749259</v>
      </c>
      <c r="X437" s="3">
        <v>0</v>
      </c>
      <c r="Y437" s="3">
        <v>0</v>
      </c>
      <c r="Z437" s="3">
        <v>0</v>
      </c>
      <c r="AA437" s="3">
        <v>0</v>
      </c>
      <c r="AB437" s="3"/>
      <c r="AC437" s="36">
        <f t="shared" si="18"/>
        <v>20749259</v>
      </c>
      <c r="AD437" s="37">
        <f t="shared" si="20"/>
        <v>103746299</v>
      </c>
      <c r="AE437" s="144"/>
      <c r="AG437" s="144"/>
      <c r="AI437" s="144"/>
    </row>
    <row r="438" spans="1:35" x14ac:dyDescent="0.25">
      <c r="A438" s="38">
        <v>426</v>
      </c>
      <c r="B438" s="61"/>
      <c r="C438" s="143" t="str">
        <f>VLOOKUP(D438,[8]Hoja1!$A$2:$B$1115,2,0)</f>
        <v>18150</v>
      </c>
      <c r="D438" s="31">
        <v>800095754</v>
      </c>
      <c r="E438" s="31">
        <v>215018150</v>
      </c>
      <c r="F438" s="61" t="s">
        <v>632</v>
      </c>
      <c r="G438" s="33">
        <v>0</v>
      </c>
      <c r="H438" s="33">
        <v>0</v>
      </c>
      <c r="I438" s="3">
        <v>1121724864</v>
      </c>
      <c r="J438" s="3">
        <v>985484747</v>
      </c>
      <c r="K438" s="3">
        <v>0</v>
      </c>
      <c r="L438" s="3"/>
      <c r="M438" s="3"/>
      <c r="N438" s="3"/>
      <c r="O438" s="3"/>
      <c r="P438" s="34">
        <f t="shared" si="19"/>
        <v>2107209611</v>
      </c>
      <c r="Q438" s="165">
        <v>1128587231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93477072</v>
      </c>
      <c r="X438" s="3">
        <v>417759948</v>
      </c>
      <c r="Y438" s="3">
        <v>0</v>
      </c>
      <c r="Z438" s="3">
        <v>0</v>
      </c>
      <c r="AA438" s="3">
        <v>0</v>
      </c>
      <c r="AB438" s="3"/>
      <c r="AC438" s="36">
        <f t="shared" si="18"/>
        <v>511237020</v>
      </c>
      <c r="AD438" s="37">
        <f t="shared" si="20"/>
        <v>467385360</v>
      </c>
      <c r="AE438" s="144"/>
      <c r="AG438" s="144"/>
      <c r="AI438" s="144"/>
    </row>
    <row r="439" spans="1:35" x14ac:dyDescent="0.25">
      <c r="A439" s="29">
        <v>427</v>
      </c>
      <c r="B439" s="61"/>
      <c r="C439" s="143" t="str">
        <f>VLOOKUP(D439,[8]Hoja1!$A$2:$B$1115,2,0)</f>
        <v>18205</v>
      </c>
      <c r="D439" s="31">
        <v>800095757</v>
      </c>
      <c r="E439" s="31">
        <v>210518205</v>
      </c>
      <c r="F439" s="61" t="s">
        <v>633</v>
      </c>
      <c r="G439" s="33">
        <v>0</v>
      </c>
      <c r="H439" s="33">
        <v>0</v>
      </c>
      <c r="I439" s="3">
        <v>220078460</v>
      </c>
      <c r="J439" s="3">
        <v>212130343</v>
      </c>
      <c r="K439" s="3">
        <v>0</v>
      </c>
      <c r="L439" s="3"/>
      <c r="M439" s="3"/>
      <c r="N439" s="3"/>
      <c r="O439" s="3"/>
      <c r="P439" s="34">
        <f t="shared" si="19"/>
        <v>432208803</v>
      </c>
      <c r="Q439" s="165">
        <v>322169575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18339872</v>
      </c>
      <c r="X439" s="3">
        <v>0</v>
      </c>
      <c r="Y439" s="3">
        <v>0</v>
      </c>
      <c r="Z439" s="3">
        <v>0</v>
      </c>
      <c r="AA439" s="3">
        <v>0</v>
      </c>
      <c r="AB439" s="3"/>
      <c r="AC439" s="36">
        <f t="shared" si="18"/>
        <v>18339872</v>
      </c>
      <c r="AD439" s="37">
        <f t="shared" si="20"/>
        <v>91699356</v>
      </c>
      <c r="AE439" s="144"/>
      <c r="AG439" s="144"/>
      <c r="AI439" s="144"/>
    </row>
    <row r="440" spans="1:35" x14ac:dyDescent="0.25">
      <c r="A440" s="38">
        <v>428</v>
      </c>
      <c r="B440" s="61"/>
      <c r="C440" s="143" t="str">
        <f>VLOOKUP(D440,[8]Hoja1!$A$2:$B$1115,2,0)</f>
        <v>18247</v>
      </c>
      <c r="D440" s="31">
        <v>800095760</v>
      </c>
      <c r="E440" s="31">
        <v>214718247</v>
      </c>
      <c r="F440" s="61" t="s">
        <v>634</v>
      </c>
      <c r="G440" s="33">
        <v>0</v>
      </c>
      <c r="H440" s="33">
        <v>0</v>
      </c>
      <c r="I440" s="3">
        <v>407836976</v>
      </c>
      <c r="J440" s="3">
        <v>405476287</v>
      </c>
      <c r="K440" s="3">
        <v>0</v>
      </c>
      <c r="L440" s="3"/>
      <c r="M440" s="3"/>
      <c r="N440" s="3"/>
      <c r="O440" s="3"/>
      <c r="P440" s="34">
        <f t="shared" si="19"/>
        <v>813313263</v>
      </c>
      <c r="Q440" s="165">
        <v>609394777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33986415</v>
      </c>
      <c r="X440" s="3">
        <v>0</v>
      </c>
      <c r="Y440" s="3">
        <v>0</v>
      </c>
      <c r="Z440" s="3">
        <v>0</v>
      </c>
      <c r="AA440" s="3">
        <v>0</v>
      </c>
      <c r="AB440" s="3"/>
      <c r="AC440" s="36">
        <f t="shared" si="18"/>
        <v>33986415</v>
      </c>
      <c r="AD440" s="37">
        <f t="shared" si="20"/>
        <v>169932071</v>
      </c>
      <c r="AE440" s="144"/>
      <c r="AG440" s="144"/>
      <c r="AI440" s="144"/>
    </row>
    <row r="441" spans="1:35" x14ac:dyDescent="0.25">
      <c r="A441" s="29">
        <v>429</v>
      </c>
      <c r="B441" s="61"/>
      <c r="C441" s="143" t="str">
        <f>VLOOKUP(D441,[8]Hoja1!$A$2:$B$1115,2,0)</f>
        <v>18256</v>
      </c>
      <c r="D441" s="31">
        <v>800095763</v>
      </c>
      <c r="E441" s="31">
        <v>215618256</v>
      </c>
      <c r="F441" s="61" t="s">
        <v>635</v>
      </c>
      <c r="G441" s="33">
        <v>0</v>
      </c>
      <c r="H441" s="33">
        <v>0</v>
      </c>
      <c r="I441" s="3">
        <v>310769872</v>
      </c>
      <c r="J441" s="3">
        <v>311367297</v>
      </c>
      <c r="K441" s="3">
        <v>0</v>
      </c>
      <c r="L441" s="3"/>
      <c r="M441" s="3"/>
      <c r="N441" s="3"/>
      <c r="O441" s="3"/>
      <c r="P441" s="34">
        <f t="shared" si="19"/>
        <v>622137169</v>
      </c>
      <c r="Q441" s="165">
        <v>466752231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25897489</v>
      </c>
      <c r="X441" s="3">
        <v>0</v>
      </c>
      <c r="Y441" s="3">
        <v>0</v>
      </c>
      <c r="Z441" s="3">
        <v>0</v>
      </c>
      <c r="AA441" s="3">
        <v>0</v>
      </c>
      <c r="AB441" s="3"/>
      <c r="AC441" s="36">
        <f t="shared" si="18"/>
        <v>25897489</v>
      </c>
      <c r="AD441" s="37">
        <f t="shared" si="20"/>
        <v>129487449</v>
      </c>
      <c r="AE441" s="144"/>
      <c r="AG441" s="144"/>
      <c r="AI441" s="144"/>
    </row>
    <row r="442" spans="1:35" x14ac:dyDescent="0.25">
      <c r="A442" s="38">
        <v>430</v>
      </c>
      <c r="B442" s="61"/>
      <c r="C442" s="143" t="str">
        <f>VLOOKUP(D442,[8]Hoja1!$A$2:$B$1115,2,0)</f>
        <v>18410</v>
      </c>
      <c r="D442" s="31">
        <v>800095770</v>
      </c>
      <c r="E442" s="31">
        <v>211018410</v>
      </c>
      <c r="F442" s="61" t="s">
        <v>636</v>
      </c>
      <c r="G442" s="33">
        <v>0</v>
      </c>
      <c r="H442" s="33">
        <v>0</v>
      </c>
      <c r="I442" s="3">
        <v>392092264</v>
      </c>
      <c r="J442" s="3">
        <v>350827725</v>
      </c>
      <c r="K442" s="3">
        <v>0</v>
      </c>
      <c r="L442" s="3"/>
      <c r="M442" s="3"/>
      <c r="N442" s="3"/>
      <c r="O442" s="3"/>
      <c r="P442" s="34">
        <f t="shared" si="19"/>
        <v>742919989</v>
      </c>
      <c r="Q442" s="165">
        <v>546873855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32674355</v>
      </c>
      <c r="X442" s="3">
        <v>0</v>
      </c>
      <c r="Y442" s="3">
        <v>0</v>
      </c>
      <c r="Z442" s="3">
        <v>0</v>
      </c>
      <c r="AA442" s="3">
        <v>0</v>
      </c>
      <c r="AB442" s="3"/>
      <c r="AC442" s="36">
        <f t="shared" si="18"/>
        <v>32674355</v>
      </c>
      <c r="AD442" s="37">
        <f t="shared" si="20"/>
        <v>163371779</v>
      </c>
      <c r="AE442" s="144"/>
      <c r="AG442" s="144"/>
      <c r="AI442" s="144"/>
    </row>
    <row r="443" spans="1:35" x14ac:dyDescent="0.25">
      <c r="A443" s="29">
        <v>431</v>
      </c>
      <c r="B443" s="61"/>
      <c r="C443" s="143" t="str">
        <f>VLOOKUP(D443,[8]Hoja1!$A$2:$B$1115,2,0)</f>
        <v>18460</v>
      </c>
      <c r="D443" s="31">
        <v>800067452</v>
      </c>
      <c r="E443" s="31">
        <v>216018460</v>
      </c>
      <c r="F443" s="61" t="s">
        <v>637</v>
      </c>
      <c r="G443" s="33">
        <v>0</v>
      </c>
      <c r="H443" s="33">
        <v>0</v>
      </c>
      <c r="I443" s="3">
        <v>349321592</v>
      </c>
      <c r="J443" s="3">
        <v>328345166</v>
      </c>
      <c r="K443" s="3">
        <v>0</v>
      </c>
      <c r="L443" s="3"/>
      <c r="M443" s="3"/>
      <c r="N443" s="3"/>
      <c r="O443" s="3"/>
      <c r="P443" s="34">
        <f t="shared" si="19"/>
        <v>677666758</v>
      </c>
      <c r="Q443" s="165">
        <v>503005964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29110133</v>
      </c>
      <c r="X443" s="3">
        <v>0</v>
      </c>
      <c r="Y443" s="3">
        <v>0</v>
      </c>
      <c r="Z443" s="3">
        <v>0</v>
      </c>
      <c r="AA443" s="3">
        <v>0</v>
      </c>
      <c r="AB443" s="3"/>
      <c r="AC443" s="36">
        <f t="shared" si="18"/>
        <v>29110133</v>
      </c>
      <c r="AD443" s="37">
        <f t="shared" si="20"/>
        <v>145550661</v>
      </c>
      <c r="AE443" s="144"/>
      <c r="AG443" s="144"/>
      <c r="AI443" s="144"/>
    </row>
    <row r="444" spans="1:35" x14ac:dyDescent="0.25">
      <c r="A444" s="38">
        <v>432</v>
      </c>
      <c r="B444" s="61"/>
      <c r="C444" s="143" t="str">
        <f>VLOOKUP(D444,[8]Hoja1!$A$2:$B$1115,2,0)</f>
        <v>18479</v>
      </c>
      <c r="D444" s="31">
        <v>800095773</v>
      </c>
      <c r="E444" s="31">
        <v>217918479</v>
      </c>
      <c r="F444" s="61" t="s">
        <v>638</v>
      </c>
      <c r="G444" s="33">
        <v>0</v>
      </c>
      <c r="H444" s="33">
        <v>0</v>
      </c>
      <c r="I444" s="3">
        <v>75455270</v>
      </c>
      <c r="J444" s="3">
        <v>66147753</v>
      </c>
      <c r="K444" s="3">
        <v>0</v>
      </c>
      <c r="L444" s="3"/>
      <c r="M444" s="3"/>
      <c r="N444" s="3"/>
      <c r="O444" s="3"/>
      <c r="P444" s="34">
        <f t="shared" si="19"/>
        <v>141603023</v>
      </c>
      <c r="Q444" s="165">
        <v>103875387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6287939</v>
      </c>
      <c r="X444" s="3">
        <v>0</v>
      </c>
      <c r="Y444" s="3">
        <v>0</v>
      </c>
      <c r="Z444" s="3">
        <v>0</v>
      </c>
      <c r="AA444" s="3">
        <v>0</v>
      </c>
      <c r="AB444" s="3"/>
      <c r="AC444" s="36">
        <f t="shared" si="18"/>
        <v>6287939</v>
      </c>
      <c r="AD444" s="37">
        <f t="shared" si="20"/>
        <v>31439697</v>
      </c>
      <c r="AE444" s="144"/>
      <c r="AG444" s="144"/>
      <c r="AI444" s="144"/>
    </row>
    <row r="445" spans="1:35" x14ac:dyDescent="0.25">
      <c r="A445" s="29">
        <v>433</v>
      </c>
      <c r="B445" s="61"/>
      <c r="C445" s="143" t="str">
        <f>VLOOKUP(D445,[8]Hoja1!$A$2:$B$1115,2,0)</f>
        <v>18592</v>
      </c>
      <c r="D445" s="31">
        <v>800095775</v>
      </c>
      <c r="E445" s="31">
        <v>219218592</v>
      </c>
      <c r="F445" s="61" t="s">
        <v>639</v>
      </c>
      <c r="G445" s="33">
        <v>0</v>
      </c>
      <c r="H445" s="33">
        <v>0</v>
      </c>
      <c r="I445" s="3">
        <v>806444544</v>
      </c>
      <c r="J445" s="3">
        <v>642557912</v>
      </c>
      <c r="K445" s="3">
        <v>0</v>
      </c>
      <c r="L445" s="3"/>
      <c r="M445" s="3"/>
      <c r="N445" s="3"/>
      <c r="O445" s="3"/>
      <c r="P445" s="34">
        <f t="shared" si="19"/>
        <v>1449002456</v>
      </c>
      <c r="Q445" s="165">
        <v>1037738172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67203712</v>
      </c>
      <c r="X445" s="3">
        <v>8042012</v>
      </c>
      <c r="Y445" s="3">
        <v>0</v>
      </c>
      <c r="Z445" s="3">
        <v>0</v>
      </c>
      <c r="AA445" s="3">
        <v>0</v>
      </c>
      <c r="AB445" s="3"/>
      <c r="AC445" s="36">
        <f t="shared" si="18"/>
        <v>75245724</v>
      </c>
      <c r="AD445" s="37">
        <f t="shared" si="20"/>
        <v>336018560</v>
      </c>
      <c r="AE445" s="144"/>
      <c r="AG445" s="144"/>
      <c r="AI445" s="144"/>
    </row>
    <row r="446" spans="1:35" x14ac:dyDescent="0.25">
      <c r="A446" s="38">
        <v>434</v>
      </c>
      <c r="B446" s="61"/>
      <c r="C446" s="143" t="str">
        <f>VLOOKUP(D446,[8]Hoja1!$A$2:$B$1115,2,0)</f>
        <v>18610</v>
      </c>
      <c r="D446" s="31">
        <v>800095782</v>
      </c>
      <c r="E446" s="31">
        <v>211018610</v>
      </c>
      <c r="F446" s="61" t="s">
        <v>640</v>
      </c>
      <c r="G446" s="33">
        <v>0</v>
      </c>
      <c r="H446" s="33">
        <v>0</v>
      </c>
      <c r="I446" s="3">
        <v>371261796</v>
      </c>
      <c r="J446" s="3">
        <v>346630326</v>
      </c>
      <c r="K446" s="3">
        <v>0</v>
      </c>
      <c r="L446" s="3"/>
      <c r="M446" s="3"/>
      <c r="N446" s="3"/>
      <c r="O446" s="3"/>
      <c r="P446" s="34">
        <f t="shared" si="19"/>
        <v>717892122</v>
      </c>
      <c r="Q446" s="165">
        <v>532261224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30938483</v>
      </c>
      <c r="X446" s="3">
        <v>0</v>
      </c>
      <c r="Y446" s="3">
        <v>0</v>
      </c>
      <c r="Z446" s="3">
        <v>0</v>
      </c>
      <c r="AA446" s="3">
        <v>0</v>
      </c>
      <c r="AB446" s="3"/>
      <c r="AC446" s="36">
        <f t="shared" si="18"/>
        <v>30938483</v>
      </c>
      <c r="AD446" s="37">
        <f t="shared" si="20"/>
        <v>154692415</v>
      </c>
      <c r="AE446" s="144"/>
      <c r="AG446" s="144"/>
      <c r="AI446" s="144"/>
    </row>
    <row r="447" spans="1:35" x14ac:dyDescent="0.25">
      <c r="A447" s="29">
        <v>435</v>
      </c>
      <c r="B447" s="61"/>
      <c r="C447" s="143" t="str">
        <f>VLOOKUP(D447,[8]Hoja1!$A$2:$B$1115,2,0)</f>
        <v>18753</v>
      </c>
      <c r="D447" s="31">
        <v>800095785</v>
      </c>
      <c r="E447" s="31">
        <v>215318753</v>
      </c>
      <c r="F447" s="61" t="s">
        <v>641</v>
      </c>
      <c r="G447" s="33">
        <v>0</v>
      </c>
      <c r="H447" s="33">
        <v>0</v>
      </c>
      <c r="I447" s="3">
        <v>1846811360</v>
      </c>
      <c r="J447" s="3">
        <v>1544329520</v>
      </c>
      <c r="K447" s="3">
        <v>0</v>
      </c>
      <c r="L447" s="3"/>
      <c r="M447" s="3"/>
      <c r="N447" s="3"/>
      <c r="O447" s="3"/>
      <c r="P447" s="34">
        <f t="shared" si="19"/>
        <v>3391140880</v>
      </c>
      <c r="Q447" s="165">
        <v>2467735202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153900947</v>
      </c>
      <c r="X447" s="3">
        <v>0</v>
      </c>
      <c r="Y447" s="3">
        <v>0</v>
      </c>
      <c r="Z447" s="3">
        <v>0</v>
      </c>
      <c r="AA447" s="3">
        <v>0</v>
      </c>
      <c r="AB447" s="3"/>
      <c r="AC447" s="36">
        <f t="shared" si="18"/>
        <v>153900947</v>
      </c>
      <c r="AD447" s="37">
        <f t="shared" si="20"/>
        <v>769504731</v>
      </c>
      <c r="AE447" s="144"/>
      <c r="AG447" s="144"/>
      <c r="AI447" s="144"/>
    </row>
    <row r="448" spans="1:35" x14ac:dyDescent="0.25">
      <c r="A448" s="38">
        <v>436</v>
      </c>
      <c r="B448" s="61"/>
      <c r="C448" s="143" t="str">
        <f>VLOOKUP(D448,[8]Hoja1!$A$2:$B$1115,2,0)</f>
        <v>18756</v>
      </c>
      <c r="D448" s="31">
        <v>800095786</v>
      </c>
      <c r="E448" s="31">
        <v>215618756</v>
      </c>
      <c r="F448" s="61" t="s">
        <v>642</v>
      </c>
      <c r="G448" s="33">
        <v>0</v>
      </c>
      <c r="H448" s="33">
        <v>0</v>
      </c>
      <c r="I448" s="3">
        <v>419774572</v>
      </c>
      <c r="J448" s="3">
        <v>351036103</v>
      </c>
      <c r="K448" s="3">
        <v>0</v>
      </c>
      <c r="L448" s="3"/>
      <c r="M448" s="3"/>
      <c r="N448" s="3"/>
      <c r="O448" s="3"/>
      <c r="P448" s="34">
        <f t="shared" si="19"/>
        <v>770810675</v>
      </c>
      <c r="Q448" s="165">
        <v>560923387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34981214</v>
      </c>
      <c r="X448" s="3">
        <v>0</v>
      </c>
      <c r="Y448" s="3">
        <v>0</v>
      </c>
      <c r="Z448" s="3">
        <v>0</v>
      </c>
      <c r="AA448" s="3">
        <v>0</v>
      </c>
      <c r="AB448" s="3"/>
      <c r="AC448" s="36">
        <f t="shared" si="18"/>
        <v>34981214</v>
      </c>
      <c r="AD448" s="37">
        <f t="shared" si="20"/>
        <v>174906074</v>
      </c>
      <c r="AE448" s="144"/>
      <c r="AG448" s="144"/>
      <c r="AI448" s="144"/>
    </row>
    <row r="449" spans="1:35" x14ac:dyDescent="0.25">
      <c r="A449" s="29">
        <v>437</v>
      </c>
      <c r="B449" s="61"/>
      <c r="C449" s="143" t="str">
        <f>VLOOKUP(D449,[8]Hoja1!$A$2:$B$1115,2,0)</f>
        <v>18785</v>
      </c>
      <c r="D449" s="31">
        <v>800095788</v>
      </c>
      <c r="E449" s="31">
        <v>218518785</v>
      </c>
      <c r="F449" s="61" t="s">
        <v>643</v>
      </c>
      <c r="G449" s="33">
        <v>0</v>
      </c>
      <c r="H449" s="33">
        <v>0</v>
      </c>
      <c r="I449" s="3">
        <v>171824772</v>
      </c>
      <c r="J449" s="3">
        <v>159689190</v>
      </c>
      <c r="K449" s="3">
        <v>0</v>
      </c>
      <c r="L449" s="3"/>
      <c r="M449" s="3"/>
      <c r="N449" s="3"/>
      <c r="O449" s="3"/>
      <c r="P449" s="34">
        <f t="shared" si="19"/>
        <v>331513962</v>
      </c>
      <c r="Q449" s="165">
        <v>245601576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14318731</v>
      </c>
      <c r="X449" s="3">
        <v>0</v>
      </c>
      <c r="Y449" s="3">
        <v>0</v>
      </c>
      <c r="Z449" s="3">
        <v>0</v>
      </c>
      <c r="AA449" s="3">
        <v>0</v>
      </c>
      <c r="AB449" s="3"/>
      <c r="AC449" s="36">
        <f t="shared" si="18"/>
        <v>14318731</v>
      </c>
      <c r="AD449" s="37">
        <f t="shared" si="20"/>
        <v>71593655</v>
      </c>
      <c r="AE449" s="144"/>
      <c r="AG449" s="144"/>
      <c r="AI449" s="144"/>
    </row>
    <row r="450" spans="1:35" x14ac:dyDescent="0.25">
      <c r="A450" s="38">
        <v>438</v>
      </c>
      <c r="B450" s="61"/>
      <c r="C450" s="143" t="str">
        <f>VLOOKUP(D450,[8]Hoja1!$A$2:$B$1115,2,0)</f>
        <v>18860</v>
      </c>
      <c r="D450" s="31">
        <v>800050407</v>
      </c>
      <c r="E450" s="31">
        <v>216018860</v>
      </c>
      <c r="F450" s="61" t="s">
        <v>415</v>
      </c>
      <c r="G450" s="33">
        <v>0</v>
      </c>
      <c r="H450" s="33">
        <v>0</v>
      </c>
      <c r="I450" s="3">
        <v>156800672</v>
      </c>
      <c r="J450" s="3">
        <v>155178566</v>
      </c>
      <c r="K450" s="3">
        <v>0</v>
      </c>
      <c r="L450" s="3"/>
      <c r="M450" s="3"/>
      <c r="N450" s="3"/>
      <c r="O450" s="3"/>
      <c r="P450" s="34">
        <f t="shared" si="19"/>
        <v>311979238</v>
      </c>
      <c r="Q450" s="165">
        <v>233578904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13066723</v>
      </c>
      <c r="X450" s="3">
        <v>0</v>
      </c>
      <c r="Y450" s="3">
        <v>0</v>
      </c>
      <c r="Z450" s="3">
        <v>0</v>
      </c>
      <c r="AA450" s="3">
        <v>0</v>
      </c>
      <c r="AB450" s="3"/>
      <c r="AC450" s="36">
        <f t="shared" si="18"/>
        <v>13066723</v>
      </c>
      <c r="AD450" s="37">
        <f t="shared" si="20"/>
        <v>65333611</v>
      </c>
      <c r="AE450" s="144"/>
      <c r="AG450" s="144"/>
      <c r="AI450" s="144"/>
    </row>
    <row r="451" spans="1:35" x14ac:dyDescent="0.25">
      <c r="A451" s="29">
        <v>439</v>
      </c>
      <c r="B451" s="61"/>
      <c r="C451" s="143" t="str">
        <f>VLOOKUP(D451,[8]Hoja1!$A$2:$B$1115,2,0)</f>
        <v>19022</v>
      </c>
      <c r="D451" s="31">
        <v>891502664</v>
      </c>
      <c r="E451" s="31">
        <v>212219022</v>
      </c>
      <c r="F451" s="61" t="s">
        <v>644</v>
      </c>
      <c r="G451" s="33">
        <v>0</v>
      </c>
      <c r="H451" s="33">
        <v>0</v>
      </c>
      <c r="I451" s="3">
        <v>324950100</v>
      </c>
      <c r="J451" s="3">
        <v>286370274</v>
      </c>
      <c r="K451" s="3">
        <v>0</v>
      </c>
      <c r="L451" s="3"/>
      <c r="M451" s="3"/>
      <c r="N451" s="3"/>
      <c r="O451" s="3"/>
      <c r="P451" s="34">
        <f t="shared" si="19"/>
        <v>611320374</v>
      </c>
      <c r="Q451" s="165">
        <v>448845324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27079175</v>
      </c>
      <c r="X451" s="3">
        <v>0</v>
      </c>
      <c r="Y451" s="3">
        <v>0</v>
      </c>
      <c r="Z451" s="3">
        <v>0</v>
      </c>
      <c r="AA451" s="3">
        <v>0</v>
      </c>
      <c r="AB451" s="3"/>
      <c r="AC451" s="36">
        <f t="shared" si="18"/>
        <v>27079175</v>
      </c>
      <c r="AD451" s="37">
        <f t="shared" si="20"/>
        <v>135395875</v>
      </c>
      <c r="AE451" s="144"/>
      <c r="AG451" s="144"/>
      <c r="AI451" s="144"/>
    </row>
    <row r="452" spans="1:35" x14ac:dyDescent="0.25">
      <c r="A452" s="38">
        <v>440</v>
      </c>
      <c r="B452" s="61"/>
      <c r="C452" s="143" t="str">
        <f>VLOOKUP(D452,[8]Hoja1!$A$2:$B$1115,2,0)</f>
        <v>19050</v>
      </c>
      <c r="D452" s="31">
        <v>891500725</v>
      </c>
      <c r="E452" s="31">
        <v>215019050</v>
      </c>
      <c r="F452" s="61" t="s">
        <v>320</v>
      </c>
      <c r="G452" s="33">
        <v>0</v>
      </c>
      <c r="H452" s="33">
        <v>0</v>
      </c>
      <c r="I452" s="3">
        <v>706145216</v>
      </c>
      <c r="J452" s="3">
        <v>636649293</v>
      </c>
      <c r="K452" s="3">
        <v>0</v>
      </c>
      <c r="L452" s="3"/>
      <c r="M452" s="3"/>
      <c r="N452" s="46"/>
      <c r="O452" s="46"/>
      <c r="P452" s="34">
        <f t="shared" si="19"/>
        <v>1342794509</v>
      </c>
      <c r="Q452" s="165">
        <v>989721903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58845435</v>
      </c>
      <c r="X452" s="3">
        <v>0</v>
      </c>
      <c r="Y452" s="3">
        <v>0</v>
      </c>
      <c r="Z452" s="3">
        <v>0</v>
      </c>
      <c r="AA452" s="3">
        <v>0</v>
      </c>
      <c r="AB452" s="3"/>
      <c r="AC452" s="36">
        <f t="shared" si="18"/>
        <v>58845435</v>
      </c>
      <c r="AD452" s="37">
        <f t="shared" si="20"/>
        <v>294227171</v>
      </c>
      <c r="AE452" s="144"/>
      <c r="AG452" s="144"/>
      <c r="AI452" s="144"/>
    </row>
    <row r="453" spans="1:35" x14ac:dyDescent="0.25">
      <c r="A453" s="29">
        <v>441</v>
      </c>
      <c r="B453" s="61"/>
      <c r="C453" s="143" t="str">
        <f>VLOOKUP(D453,[8]Hoja1!$A$2:$B$1115,2,0)</f>
        <v>19075</v>
      </c>
      <c r="D453" s="31">
        <v>891500869</v>
      </c>
      <c r="E453" s="31">
        <v>217519075</v>
      </c>
      <c r="F453" s="61" t="s">
        <v>645</v>
      </c>
      <c r="G453" s="33">
        <v>0</v>
      </c>
      <c r="H453" s="33">
        <v>0</v>
      </c>
      <c r="I453" s="3">
        <v>450426520</v>
      </c>
      <c r="J453" s="3">
        <v>363741095</v>
      </c>
      <c r="K453" s="3">
        <v>0</v>
      </c>
      <c r="L453" s="3"/>
      <c r="M453" s="3"/>
      <c r="N453" s="46"/>
      <c r="O453" s="46"/>
      <c r="P453" s="34">
        <f t="shared" si="19"/>
        <v>814167615</v>
      </c>
      <c r="Q453" s="165">
        <v>588954353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37535543</v>
      </c>
      <c r="X453" s="3">
        <v>0</v>
      </c>
      <c r="Y453" s="3">
        <v>0</v>
      </c>
      <c r="Z453" s="3">
        <v>0</v>
      </c>
      <c r="AA453" s="3">
        <v>0</v>
      </c>
      <c r="AB453" s="3"/>
      <c r="AC453" s="36">
        <f t="shared" si="18"/>
        <v>37535543</v>
      </c>
      <c r="AD453" s="37">
        <f t="shared" si="20"/>
        <v>187677719</v>
      </c>
      <c r="AE453" s="144"/>
      <c r="AG453" s="144"/>
      <c r="AI453" s="144"/>
    </row>
    <row r="454" spans="1:35" x14ac:dyDescent="0.25">
      <c r="A454" s="38">
        <v>442</v>
      </c>
      <c r="B454" s="61"/>
      <c r="C454" s="143" t="str">
        <f>VLOOKUP(D454,[8]Hoja1!$A$2:$B$1115,2,0)</f>
        <v>19100</v>
      </c>
      <c r="D454" s="31">
        <v>800095961</v>
      </c>
      <c r="E454" s="31">
        <v>210019100</v>
      </c>
      <c r="F454" s="61" t="s">
        <v>646</v>
      </c>
      <c r="G454" s="33">
        <v>0</v>
      </c>
      <c r="H454" s="33">
        <v>0</v>
      </c>
      <c r="I454" s="3">
        <v>619005464</v>
      </c>
      <c r="J454" s="3">
        <v>639684210</v>
      </c>
      <c r="K454" s="3">
        <v>0</v>
      </c>
      <c r="L454" s="3"/>
      <c r="M454" s="3"/>
      <c r="N454" s="3"/>
      <c r="O454" s="3"/>
      <c r="P454" s="34">
        <f t="shared" si="19"/>
        <v>1258689674</v>
      </c>
      <c r="Q454" s="165">
        <v>949186944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51583789</v>
      </c>
      <c r="X454" s="3">
        <v>0</v>
      </c>
      <c r="Y454" s="3">
        <v>0</v>
      </c>
      <c r="Z454" s="3">
        <v>0</v>
      </c>
      <c r="AA454" s="3">
        <v>0</v>
      </c>
      <c r="AB454" s="3"/>
      <c r="AC454" s="36">
        <f t="shared" si="18"/>
        <v>51583789</v>
      </c>
      <c r="AD454" s="37">
        <f t="shared" si="20"/>
        <v>257918941</v>
      </c>
      <c r="AE454" s="144"/>
      <c r="AG454" s="144"/>
      <c r="AI454" s="144"/>
    </row>
    <row r="455" spans="1:35" x14ac:dyDescent="0.25">
      <c r="A455" s="29">
        <v>443</v>
      </c>
      <c r="B455" s="61"/>
      <c r="C455" s="143" t="str">
        <f>VLOOKUP(D455,[8]Hoja1!$A$2:$B$1115,2,0)</f>
        <v>19110</v>
      </c>
      <c r="D455" s="31">
        <v>891502307</v>
      </c>
      <c r="E455" s="31">
        <v>211019110</v>
      </c>
      <c r="F455" s="61" t="s">
        <v>647</v>
      </c>
      <c r="G455" s="33">
        <v>0</v>
      </c>
      <c r="H455" s="33">
        <v>0</v>
      </c>
      <c r="I455" s="3">
        <v>523068560</v>
      </c>
      <c r="J455" s="3">
        <v>601456807</v>
      </c>
      <c r="K455" s="3">
        <v>0</v>
      </c>
      <c r="L455" s="3"/>
      <c r="M455" s="3"/>
      <c r="N455" s="3"/>
      <c r="O455" s="3"/>
      <c r="P455" s="34">
        <f t="shared" si="19"/>
        <v>1124525367</v>
      </c>
      <c r="Q455" s="165">
        <v>862991089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43589047</v>
      </c>
      <c r="X455" s="3">
        <v>0</v>
      </c>
      <c r="Y455" s="3">
        <v>0</v>
      </c>
      <c r="Z455" s="3">
        <v>0</v>
      </c>
      <c r="AA455" s="3">
        <v>0</v>
      </c>
      <c r="AB455" s="3"/>
      <c r="AC455" s="36">
        <f t="shared" si="18"/>
        <v>43589047</v>
      </c>
      <c r="AD455" s="37">
        <f t="shared" si="20"/>
        <v>217945231</v>
      </c>
      <c r="AE455" s="144"/>
      <c r="AG455" s="144"/>
      <c r="AI455" s="144"/>
    </row>
    <row r="456" spans="1:35" x14ac:dyDescent="0.25">
      <c r="A456" s="38">
        <v>444</v>
      </c>
      <c r="B456" s="61"/>
      <c r="C456" s="143" t="str">
        <f>VLOOKUP(D456,[8]Hoja1!$A$2:$B$1115,2,0)</f>
        <v>19130</v>
      </c>
      <c r="D456" s="31">
        <v>891500864</v>
      </c>
      <c r="E456" s="31">
        <v>213019130</v>
      </c>
      <c r="F456" s="61" t="s">
        <v>648</v>
      </c>
      <c r="G456" s="33">
        <v>0</v>
      </c>
      <c r="H456" s="33">
        <v>0</v>
      </c>
      <c r="I456" s="3">
        <v>843569440</v>
      </c>
      <c r="J456" s="3">
        <v>838615668</v>
      </c>
      <c r="K456" s="3">
        <v>0</v>
      </c>
      <c r="L456" s="3"/>
      <c r="M456" s="3"/>
      <c r="N456" s="3"/>
      <c r="O456" s="3"/>
      <c r="P456" s="34">
        <f t="shared" si="19"/>
        <v>1682185108</v>
      </c>
      <c r="Q456" s="165">
        <v>1256704602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70297453</v>
      </c>
      <c r="X456" s="3">
        <v>3695784</v>
      </c>
      <c r="Y456" s="3">
        <v>0</v>
      </c>
      <c r="Z456" s="3">
        <v>0</v>
      </c>
      <c r="AA456" s="3">
        <v>0</v>
      </c>
      <c r="AB456" s="3"/>
      <c r="AC456" s="36">
        <f t="shared" si="18"/>
        <v>73993237</v>
      </c>
      <c r="AD456" s="37">
        <f t="shared" si="20"/>
        <v>351487269</v>
      </c>
      <c r="AE456" s="144"/>
      <c r="AG456" s="144"/>
      <c r="AI456" s="144"/>
    </row>
    <row r="457" spans="1:35" x14ac:dyDescent="0.25">
      <c r="A457" s="29">
        <v>445</v>
      </c>
      <c r="B457" s="61"/>
      <c r="C457" s="143" t="str">
        <f>VLOOKUP(D457,[8]Hoja1!$A$2:$B$1115,2,0)</f>
        <v>19137</v>
      </c>
      <c r="D457" s="31">
        <v>891501723</v>
      </c>
      <c r="E457" s="31">
        <v>213719137</v>
      </c>
      <c r="F457" s="61" t="s">
        <v>649</v>
      </c>
      <c r="G457" s="33">
        <v>0</v>
      </c>
      <c r="H457" s="33">
        <v>0</v>
      </c>
      <c r="I457" s="3">
        <v>1323619568</v>
      </c>
      <c r="J457" s="3">
        <v>1340058160</v>
      </c>
      <c r="K457" s="3">
        <v>0</v>
      </c>
      <c r="L457" s="3"/>
      <c r="M457" s="3"/>
      <c r="N457" s="3"/>
      <c r="O457" s="3"/>
      <c r="P457" s="34">
        <f t="shared" si="19"/>
        <v>2663677728</v>
      </c>
      <c r="Q457" s="165">
        <v>1969157643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110301631</v>
      </c>
      <c r="X457" s="3">
        <v>32710303</v>
      </c>
      <c r="Y457" s="3">
        <v>0</v>
      </c>
      <c r="Z457" s="3">
        <v>0</v>
      </c>
      <c r="AA457" s="3">
        <v>0</v>
      </c>
      <c r="AB457" s="3"/>
      <c r="AC457" s="36">
        <f t="shared" si="18"/>
        <v>143011934</v>
      </c>
      <c r="AD457" s="37">
        <f t="shared" si="20"/>
        <v>551508151</v>
      </c>
      <c r="AE457" s="144"/>
      <c r="AG457" s="144"/>
      <c r="AI457" s="144"/>
    </row>
    <row r="458" spans="1:35" x14ac:dyDescent="0.25">
      <c r="A458" s="38">
        <v>446</v>
      </c>
      <c r="B458" s="61"/>
      <c r="C458" s="143" t="str">
        <f>VLOOKUP(D458,[8]Hoja1!$A$2:$B$1115,2,0)</f>
        <v>19142</v>
      </c>
      <c r="D458" s="31">
        <v>891501292</v>
      </c>
      <c r="E458" s="31">
        <v>214219142</v>
      </c>
      <c r="F458" s="61" t="s">
        <v>650</v>
      </c>
      <c r="G458" s="33">
        <v>0</v>
      </c>
      <c r="H458" s="33">
        <v>0</v>
      </c>
      <c r="I458" s="3">
        <v>736885760</v>
      </c>
      <c r="J458" s="3">
        <v>728750940</v>
      </c>
      <c r="K458" s="3">
        <v>0</v>
      </c>
      <c r="L458" s="3"/>
      <c r="M458" s="3"/>
      <c r="N458" s="3"/>
      <c r="O458" s="3"/>
      <c r="P458" s="34">
        <f t="shared" si="19"/>
        <v>1465636700</v>
      </c>
      <c r="Q458" s="165">
        <v>1097193822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61407147</v>
      </c>
      <c r="X458" s="3">
        <v>0</v>
      </c>
      <c r="Y458" s="3">
        <v>0</v>
      </c>
      <c r="Z458" s="3">
        <v>0</v>
      </c>
      <c r="AA458" s="3">
        <v>0</v>
      </c>
      <c r="AB458" s="3"/>
      <c r="AC458" s="36">
        <f t="shared" si="18"/>
        <v>61407147</v>
      </c>
      <c r="AD458" s="37">
        <f t="shared" si="20"/>
        <v>307035731</v>
      </c>
      <c r="AE458" s="144"/>
      <c r="AG458" s="144"/>
      <c r="AI458" s="144"/>
    </row>
    <row r="459" spans="1:35" x14ac:dyDescent="0.25">
      <c r="A459" s="29">
        <v>447</v>
      </c>
      <c r="B459" s="61"/>
      <c r="C459" s="143" t="str">
        <f>VLOOKUP(D459,[8]Hoja1!$A$2:$B$1115,2,0)</f>
        <v>19212</v>
      </c>
      <c r="D459" s="31">
        <v>891501283</v>
      </c>
      <c r="E459" s="31">
        <v>211219212</v>
      </c>
      <c r="F459" s="61" t="s">
        <v>651</v>
      </c>
      <c r="G459" s="33">
        <v>0</v>
      </c>
      <c r="H459" s="33">
        <v>0</v>
      </c>
      <c r="I459" s="3">
        <v>451868928</v>
      </c>
      <c r="J459" s="3">
        <v>516649279</v>
      </c>
      <c r="K459" s="3">
        <v>0</v>
      </c>
      <c r="L459" s="3"/>
      <c r="M459" s="3"/>
      <c r="N459" s="3"/>
      <c r="O459" s="3"/>
      <c r="P459" s="34">
        <f t="shared" si="19"/>
        <v>968518207</v>
      </c>
      <c r="Q459" s="165">
        <v>742583743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37655744</v>
      </c>
      <c r="X459" s="3">
        <v>0</v>
      </c>
      <c r="Y459" s="3">
        <v>0</v>
      </c>
      <c r="Z459" s="3">
        <v>0</v>
      </c>
      <c r="AA459" s="3">
        <v>0</v>
      </c>
      <c r="AB459" s="3"/>
      <c r="AC459" s="36">
        <f t="shared" si="18"/>
        <v>37655744</v>
      </c>
      <c r="AD459" s="37">
        <f t="shared" si="20"/>
        <v>188278720</v>
      </c>
      <c r="AE459" s="144"/>
      <c r="AG459" s="144"/>
      <c r="AI459" s="144"/>
    </row>
    <row r="460" spans="1:35" x14ac:dyDescent="0.25">
      <c r="A460" s="38">
        <v>448</v>
      </c>
      <c r="B460" s="61"/>
      <c r="C460" s="143" t="str">
        <f>VLOOKUP(D460,[8]Hoja1!$A$2:$B$1115,2,0)</f>
        <v>19256</v>
      </c>
      <c r="D460" s="31">
        <v>891500978</v>
      </c>
      <c r="E460" s="31">
        <v>215619256</v>
      </c>
      <c r="F460" s="61" t="s">
        <v>652</v>
      </c>
      <c r="G460" s="33">
        <v>0</v>
      </c>
      <c r="H460" s="33">
        <v>0</v>
      </c>
      <c r="I460" s="3">
        <v>991498384</v>
      </c>
      <c r="J460" s="3">
        <v>791855689</v>
      </c>
      <c r="K460" s="3">
        <v>0</v>
      </c>
      <c r="L460" s="3"/>
      <c r="M460" s="3"/>
      <c r="N460" s="46"/>
      <c r="O460" s="46"/>
      <c r="P460" s="34">
        <f t="shared" si="19"/>
        <v>1783354073</v>
      </c>
      <c r="Q460" s="165">
        <v>1279169556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82624865</v>
      </c>
      <c r="X460" s="3">
        <v>8435323</v>
      </c>
      <c r="Y460" s="3">
        <v>0</v>
      </c>
      <c r="Z460" s="3">
        <v>0</v>
      </c>
      <c r="AA460" s="3">
        <v>0</v>
      </c>
      <c r="AB460" s="3"/>
      <c r="AC460" s="36">
        <f t="shared" si="18"/>
        <v>91060188</v>
      </c>
      <c r="AD460" s="37">
        <f t="shared" si="20"/>
        <v>413124329</v>
      </c>
      <c r="AE460" s="144"/>
      <c r="AG460" s="144"/>
      <c r="AI460" s="144"/>
    </row>
    <row r="461" spans="1:35" x14ac:dyDescent="0.25">
      <c r="A461" s="29">
        <v>449</v>
      </c>
      <c r="B461" s="61"/>
      <c r="C461" s="143" t="str">
        <f>VLOOKUP(D461,[8]Hoja1!$A$2:$B$1115,2,0)</f>
        <v>19290</v>
      </c>
      <c r="D461" s="31">
        <v>800188492</v>
      </c>
      <c r="E461" s="31">
        <v>219019290</v>
      </c>
      <c r="F461" s="61" t="s">
        <v>653</v>
      </c>
      <c r="G461" s="33">
        <v>0</v>
      </c>
      <c r="H461" s="33">
        <v>0</v>
      </c>
      <c r="I461" s="3">
        <v>84500630</v>
      </c>
      <c r="J461" s="3">
        <v>84407711</v>
      </c>
      <c r="K461" s="3">
        <v>0</v>
      </c>
      <c r="L461" s="3"/>
      <c r="M461" s="3"/>
      <c r="N461" s="3"/>
      <c r="O461" s="3"/>
      <c r="P461" s="34">
        <f t="shared" si="19"/>
        <v>168908341</v>
      </c>
      <c r="Q461" s="165">
        <v>126658025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7041719</v>
      </c>
      <c r="X461" s="3">
        <v>0</v>
      </c>
      <c r="Y461" s="3">
        <v>0</v>
      </c>
      <c r="Z461" s="3">
        <v>0</v>
      </c>
      <c r="AA461" s="3">
        <v>0</v>
      </c>
      <c r="AB461" s="3"/>
      <c r="AC461" s="36">
        <f t="shared" ref="AC461:AC524" si="21">SUM(R461:AA461)</f>
        <v>7041719</v>
      </c>
      <c r="AD461" s="37">
        <f t="shared" si="20"/>
        <v>35208597</v>
      </c>
      <c r="AE461" s="144"/>
      <c r="AG461" s="144"/>
      <c r="AI461" s="144"/>
    </row>
    <row r="462" spans="1:35" x14ac:dyDescent="0.25">
      <c r="A462" s="38">
        <v>450</v>
      </c>
      <c r="B462" s="61"/>
      <c r="C462" s="143" t="str">
        <f>VLOOKUP(D462,[8]Hoja1!$A$2:$B$1115,2,0)</f>
        <v>19300</v>
      </c>
      <c r="D462" s="31">
        <v>900127183</v>
      </c>
      <c r="E462" s="31">
        <v>923270346</v>
      </c>
      <c r="F462" s="61" t="s">
        <v>654</v>
      </c>
      <c r="G462" s="33">
        <v>0</v>
      </c>
      <c r="H462" s="33">
        <v>0</v>
      </c>
      <c r="I462" s="3">
        <v>265262792</v>
      </c>
      <c r="J462" s="3">
        <v>282831063</v>
      </c>
      <c r="K462" s="3">
        <v>0</v>
      </c>
      <c r="L462" s="3"/>
      <c r="M462" s="3"/>
      <c r="N462" s="3"/>
      <c r="O462" s="3"/>
      <c r="P462" s="34">
        <f t="shared" ref="P462:P525" si="22">SUM(G462:N462)</f>
        <v>548093855</v>
      </c>
      <c r="Q462" s="165">
        <v>386716900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22105233</v>
      </c>
      <c r="X462" s="3">
        <v>28745561</v>
      </c>
      <c r="Y462" s="3">
        <v>0</v>
      </c>
      <c r="Z462" s="3">
        <v>0</v>
      </c>
      <c r="AA462" s="3">
        <v>0</v>
      </c>
      <c r="AB462" s="3"/>
      <c r="AC462" s="36">
        <f t="shared" si="21"/>
        <v>50850794</v>
      </c>
      <c r="AD462" s="37">
        <f t="shared" si="20"/>
        <v>110526161</v>
      </c>
      <c r="AE462" s="144"/>
      <c r="AG462" s="144"/>
      <c r="AI462" s="144"/>
    </row>
    <row r="463" spans="1:35" x14ac:dyDescent="0.25">
      <c r="A463" s="29">
        <v>451</v>
      </c>
      <c r="B463" s="61"/>
      <c r="C463" s="143" t="str">
        <f>VLOOKUP(D463,[8]Hoja1!$A$2:$B$1115,2,0)</f>
        <v>19318</v>
      </c>
      <c r="D463" s="31">
        <v>800084378</v>
      </c>
      <c r="E463" s="31">
        <v>211819318</v>
      </c>
      <c r="F463" s="61" t="s">
        <v>655</v>
      </c>
      <c r="G463" s="33">
        <v>0</v>
      </c>
      <c r="H463" s="33">
        <v>0</v>
      </c>
      <c r="I463" s="3">
        <v>1682435008</v>
      </c>
      <c r="J463" s="3">
        <v>1083644147</v>
      </c>
      <c r="K463" s="3">
        <v>0</v>
      </c>
      <c r="L463" s="3"/>
      <c r="M463" s="3"/>
      <c r="N463" s="3"/>
      <c r="O463" s="3"/>
      <c r="P463" s="34">
        <f t="shared" si="22"/>
        <v>2766079155</v>
      </c>
      <c r="Q463" s="165">
        <v>1671059008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140202917</v>
      </c>
      <c r="X463" s="3">
        <v>253802641</v>
      </c>
      <c r="Y463" s="3">
        <v>0</v>
      </c>
      <c r="Z463" s="3">
        <v>0</v>
      </c>
      <c r="AA463" s="3">
        <v>0</v>
      </c>
      <c r="AB463" s="3"/>
      <c r="AC463" s="36">
        <f t="shared" si="21"/>
        <v>394005558</v>
      </c>
      <c r="AD463" s="37">
        <f t="shared" ref="AD463:AD526" si="23">+P463-Q463+AB463-AC463</f>
        <v>701014589</v>
      </c>
      <c r="AE463" s="144"/>
      <c r="AG463" s="144"/>
      <c r="AI463" s="144"/>
    </row>
    <row r="464" spans="1:35" x14ac:dyDescent="0.25">
      <c r="A464" s="38">
        <v>452</v>
      </c>
      <c r="B464" s="61"/>
      <c r="C464" s="143" t="str">
        <f>VLOOKUP(D464,[8]Hoja1!$A$2:$B$1115,2,0)</f>
        <v>19355</v>
      </c>
      <c r="D464" s="31">
        <v>800004741</v>
      </c>
      <c r="E464" s="31">
        <v>215519355</v>
      </c>
      <c r="F464" s="61" t="s">
        <v>656</v>
      </c>
      <c r="G464" s="33">
        <v>0</v>
      </c>
      <c r="H464" s="33">
        <v>0</v>
      </c>
      <c r="I464" s="3">
        <v>661408904</v>
      </c>
      <c r="J464" s="3">
        <v>801968121</v>
      </c>
      <c r="K464" s="3">
        <v>0</v>
      </c>
      <c r="L464" s="3"/>
      <c r="M464" s="3"/>
      <c r="N464" s="3"/>
      <c r="O464" s="3"/>
      <c r="P464" s="34">
        <f t="shared" si="22"/>
        <v>1463377025</v>
      </c>
      <c r="Q464" s="165">
        <v>1132672575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55117409</v>
      </c>
      <c r="X464" s="3">
        <v>0</v>
      </c>
      <c r="Y464" s="3">
        <v>0</v>
      </c>
      <c r="Z464" s="3">
        <v>0</v>
      </c>
      <c r="AA464" s="3">
        <v>0</v>
      </c>
      <c r="AB464" s="3"/>
      <c r="AC464" s="36">
        <f t="shared" si="21"/>
        <v>55117409</v>
      </c>
      <c r="AD464" s="37">
        <f t="shared" si="23"/>
        <v>275587041</v>
      </c>
      <c r="AE464" s="144"/>
      <c r="AG464" s="144"/>
      <c r="AI464" s="144"/>
    </row>
    <row r="465" spans="1:35" x14ac:dyDescent="0.25">
      <c r="A465" s="29">
        <v>453</v>
      </c>
      <c r="B465" s="61"/>
      <c r="C465" s="143" t="str">
        <f>VLOOKUP(D465,[8]Hoja1!$A$2:$B$1115,2,0)</f>
        <v>19364</v>
      </c>
      <c r="D465" s="31">
        <v>891501047</v>
      </c>
      <c r="E465" s="31">
        <v>216419364</v>
      </c>
      <c r="F465" s="61" t="s">
        <v>657</v>
      </c>
      <c r="G465" s="33">
        <v>0</v>
      </c>
      <c r="H465" s="33">
        <v>0</v>
      </c>
      <c r="I465" s="3">
        <v>350694828</v>
      </c>
      <c r="J465" s="3">
        <v>411795599</v>
      </c>
      <c r="K465" s="3">
        <v>0</v>
      </c>
      <c r="L465" s="3"/>
      <c r="M465" s="3"/>
      <c r="N465" s="3"/>
      <c r="O465" s="3"/>
      <c r="P465" s="34">
        <f t="shared" si="22"/>
        <v>762490427</v>
      </c>
      <c r="Q465" s="165">
        <v>587143013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29224569</v>
      </c>
      <c r="X465" s="3">
        <v>0</v>
      </c>
      <c r="Y465" s="3">
        <v>0</v>
      </c>
      <c r="Z465" s="3">
        <v>0</v>
      </c>
      <c r="AA465" s="3">
        <v>0</v>
      </c>
      <c r="AB465" s="3"/>
      <c r="AC465" s="36">
        <f t="shared" si="21"/>
        <v>29224569</v>
      </c>
      <c r="AD465" s="37">
        <f t="shared" si="23"/>
        <v>146122845</v>
      </c>
      <c r="AE465" s="144"/>
      <c r="AG465" s="144"/>
      <c r="AI465" s="144"/>
    </row>
    <row r="466" spans="1:35" x14ac:dyDescent="0.25">
      <c r="A466" s="38">
        <v>454</v>
      </c>
      <c r="B466" s="61"/>
      <c r="C466" s="143" t="str">
        <f>VLOOKUP(D466,[8]Hoja1!$A$2:$B$1115,2,0)</f>
        <v>19392</v>
      </c>
      <c r="D466" s="31">
        <v>891502169</v>
      </c>
      <c r="E466" s="31">
        <v>219219392</v>
      </c>
      <c r="F466" s="61" t="s">
        <v>658</v>
      </c>
      <c r="G466" s="33">
        <v>0</v>
      </c>
      <c r="H466" s="33">
        <v>0</v>
      </c>
      <c r="I466" s="3">
        <v>204968944</v>
      </c>
      <c r="J466" s="3">
        <v>198890438</v>
      </c>
      <c r="K466" s="3">
        <v>0</v>
      </c>
      <c r="L466" s="3"/>
      <c r="M466" s="3"/>
      <c r="N466" s="3"/>
      <c r="O466" s="3"/>
      <c r="P466" s="34">
        <f t="shared" si="22"/>
        <v>403859382</v>
      </c>
      <c r="Q466" s="165">
        <v>301374908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17080745</v>
      </c>
      <c r="X466" s="3">
        <v>0</v>
      </c>
      <c r="Y466" s="3">
        <v>0</v>
      </c>
      <c r="Z466" s="3">
        <v>0</v>
      </c>
      <c r="AA466" s="3">
        <v>0</v>
      </c>
      <c r="AB466" s="3"/>
      <c r="AC466" s="36">
        <f t="shared" si="21"/>
        <v>17080745</v>
      </c>
      <c r="AD466" s="37">
        <f t="shared" si="23"/>
        <v>85403729</v>
      </c>
      <c r="AE466" s="144"/>
      <c r="AG466" s="144"/>
      <c r="AI466" s="144"/>
    </row>
    <row r="467" spans="1:35" x14ac:dyDescent="0.25">
      <c r="A467" s="29">
        <v>455</v>
      </c>
      <c r="B467" s="61"/>
      <c r="C467" s="143" t="str">
        <f>VLOOKUP(D467,[8]Hoja1!$A$2:$B$1115,2,0)</f>
        <v>19397</v>
      </c>
      <c r="D467" s="31">
        <v>891500997</v>
      </c>
      <c r="E467" s="31">
        <v>219719397</v>
      </c>
      <c r="F467" s="61" t="s">
        <v>659</v>
      </c>
      <c r="G467" s="33">
        <v>0</v>
      </c>
      <c r="H467" s="33">
        <v>0</v>
      </c>
      <c r="I467" s="3">
        <v>234710248</v>
      </c>
      <c r="J467" s="3">
        <v>294213202</v>
      </c>
      <c r="K467" s="3">
        <v>0</v>
      </c>
      <c r="L467" s="3"/>
      <c r="M467" s="3"/>
      <c r="N467" s="3"/>
      <c r="O467" s="3"/>
      <c r="P467" s="34">
        <f t="shared" si="22"/>
        <v>528923450</v>
      </c>
      <c r="Q467" s="165">
        <v>411568324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19559187</v>
      </c>
      <c r="X467" s="3">
        <v>0</v>
      </c>
      <c r="Y467" s="3">
        <v>0</v>
      </c>
      <c r="Z467" s="3">
        <v>0</v>
      </c>
      <c r="AA467" s="3">
        <v>0</v>
      </c>
      <c r="AB467" s="3"/>
      <c r="AC467" s="36">
        <f t="shared" si="21"/>
        <v>19559187</v>
      </c>
      <c r="AD467" s="37">
        <f t="shared" si="23"/>
        <v>97795939</v>
      </c>
      <c r="AE467" s="144"/>
      <c r="AG467" s="144"/>
      <c r="AI467" s="144"/>
    </row>
    <row r="468" spans="1:35" x14ac:dyDescent="0.25">
      <c r="A468" s="38">
        <v>456</v>
      </c>
      <c r="B468" s="61"/>
      <c r="C468" s="143" t="str">
        <f>VLOOKUP(D468,[8]Hoja1!$A$2:$B$1115,2,0)</f>
        <v>19418</v>
      </c>
      <c r="D468" s="31">
        <v>800051168</v>
      </c>
      <c r="E468" s="31">
        <v>211819418</v>
      </c>
      <c r="F468" s="61" t="s">
        <v>660</v>
      </c>
      <c r="G468" s="33">
        <v>0</v>
      </c>
      <c r="H468" s="33">
        <v>0</v>
      </c>
      <c r="I468" s="3">
        <v>1013884400</v>
      </c>
      <c r="J468" s="3">
        <v>478564950</v>
      </c>
      <c r="K468" s="3">
        <v>0</v>
      </c>
      <c r="L468" s="3"/>
      <c r="M468" s="3"/>
      <c r="N468" s="3"/>
      <c r="O468" s="3"/>
      <c r="P468" s="34">
        <f t="shared" si="22"/>
        <v>1492449350</v>
      </c>
      <c r="Q468" s="165">
        <v>910127102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84490367</v>
      </c>
      <c r="X468" s="3">
        <v>75380050</v>
      </c>
      <c r="Y468" s="3">
        <v>0</v>
      </c>
      <c r="Z468" s="3">
        <v>0</v>
      </c>
      <c r="AA468" s="3">
        <v>0</v>
      </c>
      <c r="AB468" s="3"/>
      <c r="AC468" s="36">
        <f t="shared" si="21"/>
        <v>159870417</v>
      </c>
      <c r="AD468" s="37">
        <f t="shared" si="23"/>
        <v>422451831</v>
      </c>
      <c r="AE468" s="144"/>
      <c r="AG468" s="144"/>
      <c r="AI468" s="144"/>
    </row>
    <row r="469" spans="1:35" x14ac:dyDescent="0.25">
      <c r="A469" s="29">
        <v>457</v>
      </c>
      <c r="B469" s="61"/>
      <c r="C469" s="143" t="str">
        <f>VLOOKUP(D469,[8]Hoja1!$A$2:$B$1115,2,0)</f>
        <v>19450</v>
      </c>
      <c r="D469" s="31">
        <v>891502397</v>
      </c>
      <c r="E469" s="31">
        <v>215019450</v>
      </c>
      <c r="F469" s="61" t="s">
        <v>661</v>
      </c>
      <c r="G469" s="33">
        <v>0</v>
      </c>
      <c r="H469" s="33">
        <v>0</v>
      </c>
      <c r="I469" s="3">
        <v>285857528</v>
      </c>
      <c r="J469" s="3">
        <v>274271237</v>
      </c>
      <c r="K469" s="3">
        <v>0</v>
      </c>
      <c r="L469" s="3"/>
      <c r="M469" s="3"/>
      <c r="N469" s="3"/>
      <c r="O469" s="3"/>
      <c r="P469" s="34">
        <f t="shared" si="22"/>
        <v>560128765</v>
      </c>
      <c r="Q469" s="165">
        <v>417200003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23821461</v>
      </c>
      <c r="X469" s="3">
        <v>0</v>
      </c>
      <c r="Y469" s="3">
        <v>0</v>
      </c>
      <c r="Z469" s="3">
        <v>0</v>
      </c>
      <c r="AA469" s="3">
        <v>0</v>
      </c>
      <c r="AB469" s="3"/>
      <c r="AC469" s="36">
        <f t="shared" si="21"/>
        <v>23821461</v>
      </c>
      <c r="AD469" s="37">
        <f t="shared" si="23"/>
        <v>119107301</v>
      </c>
      <c r="AE469" s="144"/>
      <c r="AG469" s="144"/>
      <c r="AI469" s="144"/>
    </row>
    <row r="470" spans="1:35" x14ac:dyDescent="0.25">
      <c r="A470" s="38">
        <v>458</v>
      </c>
      <c r="B470" s="61"/>
      <c r="C470" s="143" t="str">
        <f>VLOOKUP(D470,[8]Hoja1!$A$2:$B$1115,2,0)</f>
        <v>19455</v>
      </c>
      <c r="D470" s="31">
        <v>891500841</v>
      </c>
      <c r="E470" s="31">
        <v>215519455</v>
      </c>
      <c r="F470" s="61" t="s">
        <v>662</v>
      </c>
      <c r="G470" s="33">
        <v>0</v>
      </c>
      <c r="H470" s="33">
        <v>0</v>
      </c>
      <c r="I470" s="3">
        <v>436639832</v>
      </c>
      <c r="J470" s="3">
        <v>522487769</v>
      </c>
      <c r="K470" s="3">
        <v>0</v>
      </c>
      <c r="L470" s="3"/>
      <c r="M470" s="3"/>
      <c r="N470" s="3"/>
      <c r="O470" s="3"/>
      <c r="P470" s="34">
        <f t="shared" si="22"/>
        <v>959127601</v>
      </c>
      <c r="Q470" s="165">
        <v>740807687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36386653</v>
      </c>
      <c r="X470" s="3">
        <v>0</v>
      </c>
      <c r="Y470" s="3">
        <v>0</v>
      </c>
      <c r="Z470" s="3">
        <v>0</v>
      </c>
      <c r="AA470" s="3">
        <v>0</v>
      </c>
      <c r="AB470" s="3"/>
      <c r="AC470" s="36">
        <f t="shared" si="21"/>
        <v>36386653</v>
      </c>
      <c r="AD470" s="37">
        <f t="shared" si="23"/>
        <v>181933261</v>
      </c>
      <c r="AE470" s="144"/>
      <c r="AG470" s="144"/>
      <c r="AI470" s="144"/>
    </row>
    <row r="471" spans="1:35" x14ac:dyDescent="0.25">
      <c r="A471" s="29">
        <v>459</v>
      </c>
      <c r="B471" s="61"/>
      <c r="C471" s="143" t="str">
        <f>VLOOKUP(D471,[8]Hoja1!$A$2:$B$1115,2,0)</f>
        <v>19473</v>
      </c>
      <c r="D471" s="31">
        <v>891500982</v>
      </c>
      <c r="E471" s="31">
        <v>217319473</v>
      </c>
      <c r="F471" s="61" t="s">
        <v>463</v>
      </c>
      <c r="G471" s="33">
        <v>0</v>
      </c>
      <c r="H471" s="33">
        <v>0</v>
      </c>
      <c r="I471" s="3">
        <v>971270704</v>
      </c>
      <c r="J471" s="3">
        <v>911397934</v>
      </c>
      <c r="K471" s="3">
        <v>0</v>
      </c>
      <c r="L471" s="3"/>
      <c r="M471" s="3"/>
      <c r="N471" s="3"/>
      <c r="O471" s="3"/>
      <c r="P471" s="34">
        <f t="shared" si="22"/>
        <v>1882668638</v>
      </c>
      <c r="Q471" s="165">
        <v>1397033284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80939225</v>
      </c>
      <c r="X471" s="3">
        <v>0</v>
      </c>
      <c r="Y471" s="3">
        <v>0</v>
      </c>
      <c r="Z471" s="3">
        <v>0</v>
      </c>
      <c r="AA471" s="3">
        <v>0</v>
      </c>
      <c r="AB471" s="3"/>
      <c r="AC471" s="36">
        <f t="shared" si="21"/>
        <v>80939225</v>
      </c>
      <c r="AD471" s="37">
        <f t="shared" si="23"/>
        <v>404696129</v>
      </c>
      <c r="AE471" s="144"/>
      <c r="AG471" s="144"/>
      <c r="AI471" s="144"/>
    </row>
    <row r="472" spans="1:35" x14ac:dyDescent="0.25">
      <c r="A472" s="38">
        <v>460</v>
      </c>
      <c r="B472" s="61"/>
      <c r="C472" s="143" t="str">
        <f>VLOOKUP(D472,[8]Hoja1!$A$2:$B$1115,2,0)</f>
        <v>19513</v>
      </c>
      <c r="D472" s="31">
        <v>800095978</v>
      </c>
      <c r="E472" s="31">
        <v>211319513</v>
      </c>
      <c r="F472" s="61" t="s">
        <v>663</v>
      </c>
      <c r="G472" s="33">
        <v>0</v>
      </c>
      <c r="H472" s="33">
        <v>0</v>
      </c>
      <c r="I472" s="3">
        <v>120006662</v>
      </c>
      <c r="J472" s="3">
        <v>150950187</v>
      </c>
      <c r="K472" s="3">
        <v>0</v>
      </c>
      <c r="L472" s="3"/>
      <c r="M472" s="3"/>
      <c r="N472" s="3"/>
      <c r="O472" s="3"/>
      <c r="P472" s="34">
        <f t="shared" si="22"/>
        <v>270956849</v>
      </c>
      <c r="Q472" s="165">
        <v>210953517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10000555</v>
      </c>
      <c r="X472" s="3">
        <v>0</v>
      </c>
      <c r="Y472" s="3">
        <v>0</v>
      </c>
      <c r="Z472" s="3">
        <v>0</v>
      </c>
      <c r="AA472" s="3">
        <v>0</v>
      </c>
      <c r="AB472" s="3"/>
      <c r="AC472" s="36">
        <f t="shared" si="21"/>
        <v>10000555</v>
      </c>
      <c r="AD472" s="37">
        <f t="shared" si="23"/>
        <v>50002777</v>
      </c>
      <c r="AE472" s="144"/>
      <c r="AG472" s="144"/>
      <c r="AI472" s="144"/>
    </row>
    <row r="473" spans="1:35" x14ac:dyDescent="0.25">
      <c r="A473" s="29">
        <v>461</v>
      </c>
      <c r="B473" s="61"/>
      <c r="C473" s="143" t="str">
        <f>VLOOKUP(D473,[8]Hoja1!$A$2:$B$1115,2,0)</f>
        <v>19517</v>
      </c>
      <c r="D473" s="31">
        <v>800095980</v>
      </c>
      <c r="E473" s="31">
        <v>211719517</v>
      </c>
      <c r="F473" s="61" t="s">
        <v>546</v>
      </c>
      <c r="G473" s="33">
        <v>0</v>
      </c>
      <c r="H473" s="33">
        <v>0</v>
      </c>
      <c r="I473" s="3">
        <v>1249511840</v>
      </c>
      <c r="J473" s="3">
        <v>1224880355</v>
      </c>
      <c r="K473" s="3">
        <v>0</v>
      </c>
      <c r="L473" s="3"/>
      <c r="M473" s="3"/>
      <c r="N473" s="3"/>
      <c r="O473" s="3"/>
      <c r="P473" s="34">
        <f t="shared" si="22"/>
        <v>2474392195</v>
      </c>
      <c r="Q473" s="165">
        <v>1849636277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104125987</v>
      </c>
      <c r="X473" s="3">
        <v>0</v>
      </c>
      <c r="Y473" s="3">
        <v>0</v>
      </c>
      <c r="Z473" s="3">
        <v>0</v>
      </c>
      <c r="AA473" s="3">
        <v>0</v>
      </c>
      <c r="AB473" s="3"/>
      <c r="AC473" s="36">
        <f t="shared" si="21"/>
        <v>104125987</v>
      </c>
      <c r="AD473" s="37">
        <f t="shared" si="23"/>
        <v>520629931</v>
      </c>
      <c r="AE473" s="144"/>
      <c r="AG473" s="144"/>
      <c r="AI473" s="144"/>
    </row>
    <row r="474" spans="1:35" x14ac:dyDescent="0.25">
      <c r="A474" s="38">
        <v>462</v>
      </c>
      <c r="B474" s="61"/>
      <c r="C474" s="143" t="str">
        <f>VLOOKUP(D474,[8]Hoja1!$A$2:$B$1115,2,0)</f>
        <v>19532</v>
      </c>
      <c r="D474" s="31">
        <v>891502194</v>
      </c>
      <c r="E474" s="31">
        <v>213219532</v>
      </c>
      <c r="F474" s="61" t="s">
        <v>664</v>
      </c>
      <c r="G474" s="33">
        <v>0</v>
      </c>
      <c r="H474" s="33">
        <v>0</v>
      </c>
      <c r="I474" s="3">
        <v>675288200</v>
      </c>
      <c r="J474" s="3">
        <v>669686863</v>
      </c>
      <c r="K474" s="3">
        <v>0</v>
      </c>
      <c r="L474" s="3"/>
      <c r="M474" s="3"/>
      <c r="N474" s="3"/>
      <c r="O474" s="3"/>
      <c r="P474" s="34">
        <f t="shared" si="22"/>
        <v>1344975063</v>
      </c>
      <c r="Q474" s="165">
        <v>1007330965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56274017</v>
      </c>
      <c r="X474" s="3">
        <v>0</v>
      </c>
      <c r="Y474" s="3">
        <v>0</v>
      </c>
      <c r="Z474" s="3">
        <v>0</v>
      </c>
      <c r="AA474" s="3">
        <v>0</v>
      </c>
      <c r="AB474" s="3"/>
      <c r="AC474" s="36">
        <f t="shared" si="21"/>
        <v>56274017</v>
      </c>
      <c r="AD474" s="37">
        <f t="shared" si="23"/>
        <v>281370081</v>
      </c>
      <c r="AE474" s="144"/>
      <c r="AG474" s="144"/>
      <c r="AI474" s="144"/>
    </row>
    <row r="475" spans="1:35" x14ac:dyDescent="0.25">
      <c r="A475" s="29">
        <v>463</v>
      </c>
      <c r="B475" s="61"/>
      <c r="C475" s="143" t="str">
        <f>VLOOKUP(D475,[8]Hoja1!$A$2:$B$1115,2,0)</f>
        <v>19533</v>
      </c>
      <c r="D475" s="31">
        <v>817000992</v>
      </c>
      <c r="E475" s="31">
        <v>213319533</v>
      </c>
      <c r="F475" s="61" t="s">
        <v>665</v>
      </c>
      <c r="G475" s="33">
        <v>0</v>
      </c>
      <c r="H475" s="33">
        <v>0</v>
      </c>
      <c r="I475" s="3">
        <v>243318784</v>
      </c>
      <c r="J475" s="3">
        <v>194120323</v>
      </c>
      <c r="K475" s="3">
        <v>0</v>
      </c>
      <c r="L475" s="3"/>
      <c r="M475" s="3"/>
      <c r="N475" s="3"/>
      <c r="O475" s="3"/>
      <c r="P475" s="34">
        <f t="shared" si="22"/>
        <v>437439107</v>
      </c>
      <c r="Q475" s="165">
        <v>216946025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20276565</v>
      </c>
      <c r="X475" s="3">
        <v>98833688</v>
      </c>
      <c r="Y475" s="3">
        <v>0</v>
      </c>
      <c r="Z475" s="3">
        <v>0</v>
      </c>
      <c r="AA475" s="3">
        <v>0</v>
      </c>
      <c r="AB475" s="3"/>
      <c r="AC475" s="36">
        <f t="shared" si="21"/>
        <v>119110253</v>
      </c>
      <c r="AD475" s="37">
        <f t="shared" si="23"/>
        <v>101382829</v>
      </c>
      <c r="AE475" s="144"/>
      <c r="AG475" s="144"/>
      <c r="AI475" s="144"/>
    </row>
    <row r="476" spans="1:35" x14ac:dyDescent="0.25">
      <c r="A476" s="38">
        <v>464</v>
      </c>
      <c r="B476" s="61"/>
      <c r="C476" s="143" t="str">
        <f>VLOOKUP(D476,[8]Hoja1!$A$2:$B$1115,2,0)</f>
        <v>19548</v>
      </c>
      <c r="D476" s="31">
        <v>891500856</v>
      </c>
      <c r="E476" s="31">
        <v>214819548</v>
      </c>
      <c r="F476" s="61" t="s">
        <v>666</v>
      </c>
      <c r="G476" s="33">
        <v>0</v>
      </c>
      <c r="H476" s="33">
        <v>0</v>
      </c>
      <c r="I476" s="3">
        <v>678598488</v>
      </c>
      <c r="J476" s="3">
        <v>772884883</v>
      </c>
      <c r="K476" s="3">
        <v>0</v>
      </c>
      <c r="L476" s="3"/>
      <c r="M476" s="3"/>
      <c r="N476" s="3"/>
      <c r="O476" s="3"/>
      <c r="P476" s="34">
        <f t="shared" si="22"/>
        <v>1451483371</v>
      </c>
      <c r="Q476" s="165">
        <v>1035711214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56549874</v>
      </c>
      <c r="X476" s="3">
        <v>76472913</v>
      </c>
      <c r="Y476" s="3">
        <v>0</v>
      </c>
      <c r="Z476" s="3">
        <v>0</v>
      </c>
      <c r="AA476" s="3">
        <v>0</v>
      </c>
      <c r="AB476" s="3"/>
      <c r="AC476" s="36">
        <f t="shared" si="21"/>
        <v>133022787</v>
      </c>
      <c r="AD476" s="37">
        <f t="shared" si="23"/>
        <v>282749370</v>
      </c>
      <c r="AE476" s="144"/>
      <c r="AG476" s="144"/>
      <c r="AI476" s="144"/>
    </row>
    <row r="477" spans="1:35" x14ac:dyDescent="0.25">
      <c r="A477" s="29">
        <v>465</v>
      </c>
      <c r="B477" s="61"/>
      <c r="C477" s="143" t="str">
        <f>VLOOKUP(D477,[8]Hoja1!$A$2:$B$1115,2,0)</f>
        <v>19573</v>
      </c>
      <c r="D477" s="31">
        <v>891500580</v>
      </c>
      <c r="E477" s="31">
        <v>217319573</v>
      </c>
      <c r="F477" s="61" t="s">
        <v>667</v>
      </c>
      <c r="G477" s="33">
        <v>0</v>
      </c>
      <c r="H477" s="33">
        <v>0</v>
      </c>
      <c r="I477" s="3">
        <v>484977616</v>
      </c>
      <c r="J477" s="3">
        <v>536104720</v>
      </c>
      <c r="K477" s="3">
        <v>0</v>
      </c>
      <c r="L477" s="3"/>
      <c r="M477" s="3"/>
      <c r="N477" s="3"/>
      <c r="O477" s="3"/>
      <c r="P477" s="34">
        <f t="shared" si="22"/>
        <v>1021082336</v>
      </c>
      <c r="Q477" s="165">
        <v>778593526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40414801</v>
      </c>
      <c r="X477" s="3">
        <v>0</v>
      </c>
      <c r="Y477" s="3">
        <v>0</v>
      </c>
      <c r="Z477" s="3">
        <v>0</v>
      </c>
      <c r="AA477" s="3">
        <v>0</v>
      </c>
      <c r="AB477" s="3"/>
      <c r="AC477" s="36">
        <f t="shared" si="21"/>
        <v>40414801</v>
      </c>
      <c r="AD477" s="37">
        <f t="shared" si="23"/>
        <v>202074009</v>
      </c>
      <c r="AE477" s="144"/>
      <c r="AG477" s="144"/>
      <c r="AI477" s="144"/>
    </row>
    <row r="478" spans="1:35" x14ac:dyDescent="0.25">
      <c r="A478" s="38">
        <v>466</v>
      </c>
      <c r="B478" s="61"/>
      <c r="C478" s="143" t="str">
        <f>VLOOKUP(D478,[8]Hoja1!$A$2:$B$1115,2,0)</f>
        <v>19585</v>
      </c>
      <c r="D478" s="31">
        <v>891500721</v>
      </c>
      <c r="E478" s="31">
        <v>218519585</v>
      </c>
      <c r="F478" s="61" t="s">
        <v>668</v>
      </c>
      <c r="G478" s="33">
        <v>0</v>
      </c>
      <c r="H478" s="33">
        <v>0</v>
      </c>
      <c r="I478" s="3">
        <v>350704944</v>
      </c>
      <c r="J478" s="3">
        <v>322091503</v>
      </c>
      <c r="K478" s="3">
        <v>0</v>
      </c>
      <c r="L478" s="3"/>
      <c r="M478" s="3"/>
      <c r="N478" s="3"/>
      <c r="O478" s="3"/>
      <c r="P478" s="34">
        <f t="shared" si="22"/>
        <v>672796447</v>
      </c>
      <c r="Q478" s="165">
        <v>497443975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29225412</v>
      </c>
      <c r="X478" s="3">
        <v>0</v>
      </c>
      <c r="Y478" s="3">
        <v>0</v>
      </c>
      <c r="Z478" s="3">
        <v>0</v>
      </c>
      <c r="AA478" s="3">
        <v>0</v>
      </c>
      <c r="AB478" s="3"/>
      <c r="AC478" s="36">
        <f t="shared" si="21"/>
        <v>29225412</v>
      </c>
      <c r="AD478" s="37">
        <f t="shared" si="23"/>
        <v>146127060</v>
      </c>
      <c r="AE478" s="144"/>
      <c r="AG478" s="144"/>
      <c r="AI478" s="144"/>
    </row>
    <row r="479" spans="1:35" x14ac:dyDescent="0.25">
      <c r="A479" s="29">
        <v>467</v>
      </c>
      <c r="B479" s="61"/>
      <c r="C479" s="143" t="str">
        <f>VLOOKUP(D479,[8]Hoja1!$A$2:$B$1115,2,0)</f>
        <v>19622</v>
      </c>
      <c r="D479" s="31">
        <v>800095983</v>
      </c>
      <c r="E479" s="31">
        <v>212219622</v>
      </c>
      <c r="F479" s="61" t="s">
        <v>669</v>
      </c>
      <c r="G479" s="33">
        <v>0</v>
      </c>
      <c r="H479" s="33">
        <v>0</v>
      </c>
      <c r="I479" s="3">
        <v>128450944</v>
      </c>
      <c r="J479" s="3">
        <v>147773037</v>
      </c>
      <c r="K479" s="3">
        <v>0</v>
      </c>
      <c r="L479" s="3"/>
      <c r="M479" s="3"/>
      <c r="N479" s="3"/>
      <c r="O479" s="3"/>
      <c r="P479" s="34">
        <f t="shared" si="22"/>
        <v>276223981</v>
      </c>
      <c r="Q479" s="165">
        <v>211998507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10704245</v>
      </c>
      <c r="X479" s="3">
        <v>0</v>
      </c>
      <c r="Y479" s="3">
        <v>0</v>
      </c>
      <c r="Z479" s="3">
        <v>0</v>
      </c>
      <c r="AA479" s="3">
        <v>0</v>
      </c>
      <c r="AB479" s="3"/>
      <c r="AC479" s="36">
        <f t="shared" si="21"/>
        <v>10704245</v>
      </c>
      <c r="AD479" s="37">
        <f t="shared" si="23"/>
        <v>53521229</v>
      </c>
      <c r="AE479" s="144"/>
      <c r="AG479" s="144"/>
      <c r="AI479" s="144"/>
    </row>
    <row r="480" spans="1:35" x14ac:dyDescent="0.25">
      <c r="A480" s="38">
        <v>468</v>
      </c>
      <c r="B480" s="61"/>
      <c r="C480" s="143" t="str">
        <f>VLOOKUP(D480,[8]Hoja1!$A$2:$B$1115,2,0)</f>
        <v>19693</v>
      </c>
      <c r="D480" s="31">
        <v>891502482</v>
      </c>
      <c r="E480" s="31">
        <v>219319693</v>
      </c>
      <c r="F480" s="61" t="s">
        <v>670</v>
      </c>
      <c r="G480" s="33">
        <v>0</v>
      </c>
      <c r="H480" s="33">
        <v>0</v>
      </c>
      <c r="I480" s="3">
        <v>105966268</v>
      </c>
      <c r="J480" s="3">
        <v>131171127</v>
      </c>
      <c r="K480" s="3">
        <v>0</v>
      </c>
      <c r="L480" s="3"/>
      <c r="M480" s="3"/>
      <c r="N480" s="3"/>
      <c r="O480" s="3"/>
      <c r="P480" s="34">
        <f t="shared" si="22"/>
        <v>237137395</v>
      </c>
      <c r="Q480" s="165">
        <v>184154259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8830522</v>
      </c>
      <c r="X480" s="3">
        <v>0</v>
      </c>
      <c r="Y480" s="3">
        <v>0</v>
      </c>
      <c r="Z480" s="3">
        <v>0</v>
      </c>
      <c r="AA480" s="3">
        <v>0</v>
      </c>
      <c r="AB480" s="3"/>
      <c r="AC480" s="36">
        <f t="shared" si="21"/>
        <v>8830522</v>
      </c>
      <c r="AD480" s="37">
        <f t="shared" si="23"/>
        <v>44152614</v>
      </c>
      <c r="AE480" s="144"/>
      <c r="AG480" s="144"/>
      <c r="AI480" s="144"/>
    </row>
    <row r="481" spans="1:35" x14ac:dyDescent="0.25">
      <c r="A481" s="29">
        <v>469</v>
      </c>
      <c r="B481" s="61"/>
      <c r="C481" s="143" t="str">
        <f>VLOOKUP(D481,[8]Hoja1!$A$2:$B$1115,2,0)</f>
        <v>19698</v>
      </c>
      <c r="D481" s="31">
        <v>891500269</v>
      </c>
      <c r="E481" s="31">
        <v>219819698</v>
      </c>
      <c r="F481" s="61" t="s">
        <v>671</v>
      </c>
      <c r="G481" s="33">
        <v>0</v>
      </c>
      <c r="H481" s="33">
        <v>0</v>
      </c>
      <c r="I481" s="3">
        <v>1804478880</v>
      </c>
      <c r="J481" s="3">
        <v>1938572629</v>
      </c>
      <c r="K481" s="3">
        <v>0</v>
      </c>
      <c r="L481" s="3"/>
      <c r="M481" s="3"/>
      <c r="N481" s="3"/>
      <c r="O481" s="3"/>
      <c r="P481" s="34">
        <f t="shared" si="22"/>
        <v>3743051509</v>
      </c>
      <c r="Q481" s="165">
        <v>2840812069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150373240</v>
      </c>
      <c r="X481" s="3">
        <v>0</v>
      </c>
      <c r="Y481" s="3">
        <v>0</v>
      </c>
      <c r="Z481" s="3">
        <v>0</v>
      </c>
      <c r="AA481" s="3">
        <v>0</v>
      </c>
      <c r="AB481" s="3"/>
      <c r="AC481" s="36">
        <f t="shared" si="21"/>
        <v>150373240</v>
      </c>
      <c r="AD481" s="37">
        <f t="shared" si="23"/>
        <v>751866200</v>
      </c>
      <c r="AE481" s="144"/>
      <c r="AG481" s="144"/>
      <c r="AI481" s="144"/>
    </row>
    <row r="482" spans="1:35" x14ac:dyDescent="0.25">
      <c r="A482" s="38">
        <v>470</v>
      </c>
      <c r="B482" s="61"/>
      <c r="C482" s="143" t="str">
        <f>VLOOKUP(D482,[8]Hoja1!$A$2:$B$1115,2,0)</f>
        <v>19701</v>
      </c>
      <c r="D482" s="31">
        <v>800095984</v>
      </c>
      <c r="E482" s="31">
        <v>210119701</v>
      </c>
      <c r="F482" s="61" t="s">
        <v>477</v>
      </c>
      <c r="G482" s="33">
        <v>0</v>
      </c>
      <c r="H482" s="33">
        <v>0</v>
      </c>
      <c r="I482" s="3">
        <v>140601202</v>
      </c>
      <c r="J482" s="3">
        <v>126165946</v>
      </c>
      <c r="K482" s="3">
        <v>0</v>
      </c>
      <c r="L482" s="3"/>
      <c r="M482" s="3"/>
      <c r="N482" s="3"/>
      <c r="O482" s="3"/>
      <c r="P482" s="34">
        <f t="shared" si="22"/>
        <v>266767148</v>
      </c>
      <c r="Q482" s="165">
        <v>196466548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11716767</v>
      </c>
      <c r="X482" s="3">
        <v>0</v>
      </c>
      <c r="Y482" s="3">
        <v>0</v>
      </c>
      <c r="Z482" s="3">
        <v>0</v>
      </c>
      <c r="AA482" s="3">
        <v>0</v>
      </c>
      <c r="AB482" s="3"/>
      <c r="AC482" s="36">
        <f t="shared" si="21"/>
        <v>11716767</v>
      </c>
      <c r="AD482" s="37">
        <f t="shared" si="23"/>
        <v>58583833</v>
      </c>
      <c r="AE482" s="144"/>
      <c r="AG482" s="144"/>
      <c r="AI482" s="144"/>
    </row>
    <row r="483" spans="1:35" x14ac:dyDescent="0.25">
      <c r="A483" s="29">
        <v>471</v>
      </c>
      <c r="B483" s="61"/>
      <c r="C483" s="143" t="str">
        <f>VLOOKUP(D483,[8]Hoja1!$A$2:$B$1115,2,0)</f>
        <v>19743</v>
      </c>
      <c r="D483" s="31">
        <v>800095986</v>
      </c>
      <c r="E483" s="31">
        <v>214319743</v>
      </c>
      <c r="F483" s="61" t="s">
        <v>672</v>
      </c>
      <c r="G483" s="33">
        <v>0</v>
      </c>
      <c r="H483" s="33">
        <v>0</v>
      </c>
      <c r="I483" s="3">
        <v>618193512</v>
      </c>
      <c r="J483" s="3">
        <v>734608479</v>
      </c>
      <c r="K483" s="3">
        <v>0</v>
      </c>
      <c r="L483" s="3"/>
      <c r="M483" s="3"/>
      <c r="N483" s="3"/>
      <c r="O483" s="3"/>
      <c r="P483" s="34">
        <f t="shared" si="22"/>
        <v>1352801991</v>
      </c>
      <c r="Q483" s="165">
        <v>1043705235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51516126</v>
      </c>
      <c r="X483" s="3">
        <v>0</v>
      </c>
      <c r="Y483" s="3">
        <v>0</v>
      </c>
      <c r="Z483" s="3">
        <v>0</v>
      </c>
      <c r="AA483" s="3">
        <v>0</v>
      </c>
      <c r="AB483" s="3"/>
      <c r="AC483" s="36">
        <f t="shared" si="21"/>
        <v>51516126</v>
      </c>
      <c r="AD483" s="37">
        <f t="shared" si="23"/>
        <v>257580630</v>
      </c>
      <c r="AE483" s="144"/>
      <c r="AG483" s="144"/>
      <c r="AI483" s="144"/>
    </row>
    <row r="484" spans="1:35" x14ac:dyDescent="0.25">
      <c r="A484" s="38">
        <v>472</v>
      </c>
      <c r="B484" s="61"/>
      <c r="C484" s="143" t="str">
        <f>VLOOKUP(D484,[8]Hoja1!$A$2:$B$1115,2,0)</f>
        <v>19760</v>
      </c>
      <c r="D484" s="31">
        <v>891501277</v>
      </c>
      <c r="E484" s="31">
        <v>216019760</v>
      </c>
      <c r="F484" s="61" t="s">
        <v>673</v>
      </c>
      <c r="G484" s="33">
        <v>0</v>
      </c>
      <c r="H484" s="33">
        <v>0</v>
      </c>
      <c r="I484" s="3">
        <v>121564712</v>
      </c>
      <c r="J484" s="3">
        <v>165108651</v>
      </c>
      <c r="K484" s="3">
        <v>0</v>
      </c>
      <c r="L484" s="3"/>
      <c r="M484" s="3"/>
      <c r="N484" s="3"/>
      <c r="O484" s="3"/>
      <c r="P484" s="34">
        <f t="shared" si="22"/>
        <v>286673363</v>
      </c>
      <c r="Q484" s="165">
        <v>225891009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10130393</v>
      </c>
      <c r="X484" s="3">
        <v>0</v>
      </c>
      <c r="Y484" s="3">
        <v>0</v>
      </c>
      <c r="Z484" s="3">
        <v>0</v>
      </c>
      <c r="AA484" s="3">
        <v>0</v>
      </c>
      <c r="AB484" s="3"/>
      <c r="AC484" s="36">
        <f t="shared" si="21"/>
        <v>10130393</v>
      </c>
      <c r="AD484" s="37">
        <f t="shared" si="23"/>
        <v>50651961</v>
      </c>
      <c r="AE484" s="144"/>
      <c r="AG484" s="144"/>
      <c r="AI484" s="144"/>
    </row>
    <row r="485" spans="1:35" x14ac:dyDescent="0.25">
      <c r="A485" s="29">
        <v>473</v>
      </c>
      <c r="B485" s="61"/>
      <c r="C485" s="143" t="str">
        <f>VLOOKUP(D485,[8]Hoja1!$A$2:$B$1115,2,0)</f>
        <v>19780</v>
      </c>
      <c r="D485" s="31">
        <v>800117687</v>
      </c>
      <c r="E485" s="31">
        <v>218019780</v>
      </c>
      <c r="F485" s="61" t="s">
        <v>674</v>
      </c>
      <c r="G485" s="33">
        <v>0</v>
      </c>
      <c r="H485" s="33">
        <v>0</v>
      </c>
      <c r="I485" s="3">
        <v>628886560</v>
      </c>
      <c r="J485" s="3">
        <v>634241568</v>
      </c>
      <c r="K485" s="3">
        <v>0</v>
      </c>
      <c r="L485" s="3"/>
      <c r="M485" s="3"/>
      <c r="N485" s="3"/>
      <c r="O485" s="3"/>
      <c r="P485" s="34">
        <f t="shared" si="22"/>
        <v>1263128128</v>
      </c>
      <c r="Q485" s="165">
        <v>948684846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52407213</v>
      </c>
      <c r="X485" s="3">
        <v>0</v>
      </c>
      <c r="Y485" s="3">
        <v>0</v>
      </c>
      <c r="Z485" s="3">
        <v>0</v>
      </c>
      <c r="AA485" s="3">
        <v>0</v>
      </c>
      <c r="AB485" s="3"/>
      <c r="AC485" s="36">
        <f t="shared" si="21"/>
        <v>52407213</v>
      </c>
      <c r="AD485" s="37">
        <f t="shared" si="23"/>
        <v>262036069</v>
      </c>
      <c r="AE485" s="144"/>
      <c r="AG485" s="144"/>
      <c r="AI485" s="144"/>
    </row>
    <row r="486" spans="1:35" x14ac:dyDescent="0.25">
      <c r="A486" s="38">
        <v>474</v>
      </c>
      <c r="B486" s="61"/>
      <c r="C486" s="143" t="str">
        <f>VLOOKUP(D486,[8]Hoja1!$A$2:$B$1115,2,0)</f>
        <v>19785</v>
      </c>
      <c r="D486" s="31">
        <v>817003440</v>
      </c>
      <c r="E486" s="31">
        <v>218519785</v>
      </c>
      <c r="F486" s="61" t="s">
        <v>675</v>
      </c>
      <c r="G486" s="33">
        <v>0</v>
      </c>
      <c r="H486" s="33">
        <v>0</v>
      </c>
      <c r="I486" s="3">
        <v>119004802</v>
      </c>
      <c r="J486" s="3">
        <v>104128350</v>
      </c>
      <c r="K486" s="3">
        <v>0</v>
      </c>
      <c r="L486" s="3"/>
      <c r="M486" s="3"/>
      <c r="N486" s="3"/>
      <c r="O486" s="3"/>
      <c r="P486" s="34">
        <f t="shared" si="22"/>
        <v>223133152</v>
      </c>
      <c r="Q486" s="165">
        <v>163630752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9917067</v>
      </c>
      <c r="X486" s="3">
        <v>0</v>
      </c>
      <c r="Y486" s="3">
        <v>0</v>
      </c>
      <c r="Z486" s="3">
        <v>0</v>
      </c>
      <c r="AA486" s="3">
        <v>0</v>
      </c>
      <c r="AB486" s="3"/>
      <c r="AC486" s="36">
        <f t="shared" si="21"/>
        <v>9917067</v>
      </c>
      <c r="AD486" s="37">
        <f t="shared" si="23"/>
        <v>49585333</v>
      </c>
      <c r="AE486" s="144"/>
      <c r="AG486" s="144"/>
      <c r="AI486" s="144"/>
    </row>
    <row r="487" spans="1:35" x14ac:dyDescent="0.25">
      <c r="A487" s="29">
        <v>475</v>
      </c>
      <c r="B487" s="61"/>
      <c r="C487" s="143" t="str">
        <f>VLOOKUP(D487,[8]Hoja1!$A$2:$B$1115,2,0)</f>
        <v>19807</v>
      </c>
      <c r="D487" s="31">
        <v>891500742</v>
      </c>
      <c r="E487" s="31">
        <v>210719807</v>
      </c>
      <c r="F487" s="61" t="s">
        <v>676</v>
      </c>
      <c r="G487" s="33">
        <v>0</v>
      </c>
      <c r="H487" s="33">
        <v>0</v>
      </c>
      <c r="I487" s="3">
        <v>533273520</v>
      </c>
      <c r="J487" s="3">
        <v>590702657</v>
      </c>
      <c r="K487" s="3">
        <v>0</v>
      </c>
      <c r="L487" s="3"/>
      <c r="M487" s="3"/>
      <c r="N487" s="3"/>
      <c r="O487" s="3"/>
      <c r="P487" s="34">
        <f t="shared" si="22"/>
        <v>1123976177</v>
      </c>
      <c r="Q487" s="165">
        <v>857339417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44439460</v>
      </c>
      <c r="X487" s="3">
        <v>0</v>
      </c>
      <c r="Y487" s="3">
        <v>0</v>
      </c>
      <c r="Z487" s="3">
        <v>0</v>
      </c>
      <c r="AA487" s="3">
        <v>0</v>
      </c>
      <c r="AB487" s="3"/>
      <c r="AC487" s="36">
        <f t="shared" si="21"/>
        <v>44439460</v>
      </c>
      <c r="AD487" s="37">
        <f t="shared" si="23"/>
        <v>222197300</v>
      </c>
      <c r="AE487" s="144"/>
      <c r="AG487" s="144"/>
      <c r="AI487" s="144"/>
    </row>
    <row r="488" spans="1:35" x14ac:dyDescent="0.25">
      <c r="A488" s="38">
        <v>476</v>
      </c>
      <c r="B488" s="61"/>
      <c r="C488" s="143" t="str">
        <f>VLOOKUP(D488,[8]Hoja1!$A$2:$B$1115,2,0)</f>
        <v>19809</v>
      </c>
      <c r="D488" s="31">
        <v>800051167</v>
      </c>
      <c r="E488" s="31">
        <v>210919809</v>
      </c>
      <c r="F488" s="61" t="s">
        <v>677</v>
      </c>
      <c r="G488" s="33">
        <v>0</v>
      </c>
      <c r="H488" s="33">
        <v>0</v>
      </c>
      <c r="I488" s="3">
        <v>1623170304</v>
      </c>
      <c r="J488" s="3">
        <v>843118692</v>
      </c>
      <c r="K488" s="3">
        <v>0</v>
      </c>
      <c r="L488" s="3"/>
      <c r="M488" s="3"/>
      <c r="N488" s="3"/>
      <c r="O488" s="3"/>
      <c r="P488" s="34">
        <f t="shared" si="22"/>
        <v>2466288996</v>
      </c>
      <c r="Q488" s="165">
        <v>1580695130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135264192</v>
      </c>
      <c r="X488" s="3">
        <v>74008714</v>
      </c>
      <c r="Y488" s="3">
        <v>0</v>
      </c>
      <c r="Z488" s="3">
        <v>0</v>
      </c>
      <c r="AA488" s="3">
        <v>0</v>
      </c>
      <c r="AB488" s="3"/>
      <c r="AC488" s="36">
        <f t="shared" si="21"/>
        <v>209272906</v>
      </c>
      <c r="AD488" s="37">
        <f t="shared" si="23"/>
        <v>676320960</v>
      </c>
      <c r="AE488" s="144"/>
      <c r="AG488" s="144"/>
      <c r="AI488" s="144"/>
    </row>
    <row r="489" spans="1:35" x14ac:dyDescent="0.25">
      <c r="A489" s="29">
        <v>477</v>
      </c>
      <c r="B489" s="61"/>
      <c r="C489" s="143" t="str">
        <f>VLOOKUP(D489,[8]Hoja1!$A$2:$B$1115,2,0)</f>
        <v>19821</v>
      </c>
      <c r="D489" s="31">
        <v>891500887</v>
      </c>
      <c r="E489" s="31">
        <v>212119821</v>
      </c>
      <c r="F489" s="61" t="s">
        <v>678</v>
      </c>
      <c r="G489" s="33">
        <v>0</v>
      </c>
      <c r="H489" s="33">
        <v>0</v>
      </c>
      <c r="I489" s="3">
        <v>813257728</v>
      </c>
      <c r="J489" s="3">
        <v>800951172</v>
      </c>
      <c r="K489" s="3">
        <v>0</v>
      </c>
      <c r="L489" s="3"/>
      <c r="M489" s="3"/>
      <c r="N489" s="3"/>
      <c r="O489" s="3"/>
      <c r="P489" s="34">
        <f t="shared" si="22"/>
        <v>1614208900</v>
      </c>
      <c r="Q489" s="165">
        <v>1072954948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67771477</v>
      </c>
      <c r="X489" s="3">
        <v>134625086</v>
      </c>
      <c r="Y489" s="3">
        <v>0</v>
      </c>
      <c r="Z489" s="3">
        <v>0</v>
      </c>
      <c r="AA489" s="3">
        <v>0</v>
      </c>
      <c r="AB489" s="3"/>
      <c r="AC489" s="36">
        <f t="shared" si="21"/>
        <v>202396563</v>
      </c>
      <c r="AD489" s="37">
        <f t="shared" si="23"/>
        <v>338857389</v>
      </c>
      <c r="AE489" s="144"/>
      <c r="AG489" s="144"/>
      <c r="AI489" s="144"/>
    </row>
    <row r="490" spans="1:35" x14ac:dyDescent="0.25">
      <c r="A490" s="38">
        <v>478</v>
      </c>
      <c r="B490" s="61"/>
      <c r="C490" s="143" t="str">
        <f>VLOOKUP(D490,[8]Hoja1!$A$2:$B$1115,2,0)</f>
        <v>19824</v>
      </c>
      <c r="D490" s="31">
        <v>800031874</v>
      </c>
      <c r="E490" s="31">
        <v>212419824</v>
      </c>
      <c r="F490" s="61" t="s">
        <v>679</v>
      </c>
      <c r="G490" s="33">
        <v>0</v>
      </c>
      <c r="H490" s="33">
        <v>0</v>
      </c>
      <c r="I490" s="3">
        <v>509226248</v>
      </c>
      <c r="J490" s="3">
        <v>499501108</v>
      </c>
      <c r="K490" s="3">
        <v>0</v>
      </c>
      <c r="L490" s="3"/>
      <c r="M490" s="3"/>
      <c r="N490" s="3"/>
      <c r="O490" s="3"/>
      <c r="P490" s="34">
        <f t="shared" si="22"/>
        <v>1008727356</v>
      </c>
      <c r="Q490" s="165">
        <v>754114234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42435521</v>
      </c>
      <c r="X490" s="3">
        <v>0</v>
      </c>
      <c r="Y490" s="3">
        <v>0</v>
      </c>
      <c r="Z490" s="3">
        <v>0</v>
      </c>
      <c r="AA490" s="3">
        <v>0</v>
      </c>
      <c r="AB490" s="3"/>
      <c r="AC490" s="36">
        <f t="shared" si="21"/>
        <v>42435521</v>
      </c>
      <c r="AD490" s="37">
        <f t="shared" si="23"/>
        <v>212177601</v>
      </c>
      <c r="AE490" s="144"/>
      <c r="AG490" s="144"/>
      <c r="AI490" s="144"/>
    </row>
    <row r="491" spans="1:35" x14ac:dyDescent="0.25">
      <c r="A491" s="29">
        <v>479</v>
      </c>
      <c r="B491" s="61"/>
      <c r="C491" s="143" t="str">
        <f>VLOOKUP(D491,[8]Hoja1!$A$2:$B$1115,2,0)</f>
        <v>19845</v>
      </c>
      <c r="D491" s="31">
        <v>817002675</v>
      </c>
      <c r="E491" s="31">
        <v>214519845</v>
      </c>
      <c r="F491" s="61" t="s">
        <v>680</v>
      </c>
      <c r="G491" s="33">
        <v>0</v>
      </c>
      <c r="H491" s="33">
        <v>0</v>
      </c>
      <c r="I491" s="3">
        <v>257290060</v>
      </c>
      <c r="J491" s="3">
        <v>273610442</v>
      </c>
      <c r="K491" s="3">
        <v>0</v>
      </c>
      <c r="L491" s="3"/>
      <c r="M491" s="3"/>
      <c r="N491" s="3"/>
      <c r="O491" s="3"/>
      <c r="P491" s="34">
        <f t="shared" si="22"/>
        <v>530900502</v>
      </c>
      <c r="Q491" s="165">
        <v>402255470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21440838</v>
      </c>
      <c r="X491" s="3">
        <v>0</v>
      </c>
      <c r="Y491" s="3">
        <v>0</v>
      </c>
      <c r="Z491" s="3">
        <v>0</v>
      </c>
      <c r="AA491" s="3">
        <v>0</v>
      </c>
      <c r="AB491" s="3"/>
      <c r="AC491" s="36">
        <f t="shared" si="21"/>
        <v>21440838</v>
      </c>
      <c r="AD491" s="37">
        <f t="shared" si="23"/>
        <v>107204194</v>
      </c>
      <c r="AE491" s="144"/>
      <c r="AG491" s="144"/>
      <c r="AI491" s="144"/>
    </row>
    <row r="492" spans="1:35" x14ac:dyDescent="0.25">
      <c r="A492" s="38">
        <v>480</v>
      </c>
      <c r="B492" s="61"/>
      <c r="C492" s="143" t="str">
        <f>VLOOKUP(D492,[8]Hoja1!$A$2:$B$1115,2,0)</f>
        <v>20011</v>
      </c>
      <c r="D492" s="31">
        <v>800096561</v>
      </c>
      <c r="E492" s="31">
        <v>211120011</v>
      </c>
      <c r="F492" s="61" t="s">
        <v>681</v>
      </c>
      <c r="G492" s="33">
        <v>0</v>
      </c>
      <c r="H492" s="33">
        <v>0</v>
      </c>
      <c r="I492" s="3">
        <v>1878292032</v>
      </c>
      <c r="J492" s="3">
        <v>1858787027</v>
      </c>
      <c r="K492" s="3">
        <v>0</v>
      </c>
      <c r="L492" s="3"/>
      <c r="M492" s="3"/>
      <c r="N492" s="3"/>
      <c r="O492" s="3"/>
      <c r="P492" s="34">
        <f t="shared" si="22"/>
        <v>3737079059</v>
      </c>
      <c r="Q492" s="165">
        <v>2797933043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156524336</v>
      </c>
      <c r="X492" s="3">
        <v>0</v>
      </c>
      <c r="Y492" s="3">
        <v>0</v>
      </c>
      <c r="Z492" s="3">
        <v>0</v>
      </c>
      <c r="AA492" s="3">
        <v>0</v>
      </c>
      <c r="AB492" s="3"/>
      <c r="AC492" s="36">
        <f t="shared" si="21"/>
        <v>156524336</v>
      </c>
      <c r="AD492" s="37">
        <f t="shared" si="23"/>
        <v>782621680</v>
      </c>
      <c r="AE492" s="144"/>
      <c r="AG492" s="144"/>
      <c r="AI492" s="144"/>
    </row>
    <row r="493" spans="1:35" x14ac:dyDescent="0.25">
      <c r="A493" s="29">
        <v>481</v>
      </c>
      <c r="B493" s="61"/>
      <c r="C493" s="143" t="str">
        <f>VLOOKUP(D493,[8]Hoja1!$A$2:$B$1115,2,0)</f>
        <v>20013</v>
      </c>
      <c r="D493" s="31">
        <v>800096558</v>
      </c>
      <c r="E493" s="31">
        <v>211320013</v>
      </c>
      <c r="F493" s="61" t="s">
        <v>682</v>
      </c>
      <c r="G493" s="33">
        <v>0</v>
      </c>
      <c r="H493" s="33">
        <v>0</v>
      </c>
      <c r="I493" s="3">
        <v>2142663520</v>
      </c>
      <c r="J493" s="3">
        <v>1837790133</v>
      </c>
      <c r="K493" s="3">
        <v>0</v>
      </c>
      <c r="L493" s="3"/>
      <c r="M493" s="3"/>
      <c r="N493" s="46"/>
      <c r="O493" s="46"/>
      <c r="P493" s="34">
        <f t="shared" si="22"/>
        <v>3980453653</v>
      </c>
      <c r="Q493" s="165">
        <v>2702762879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178555293</v>
      </c>
      <c r="X493" s="3">
        <v>0</v>
      </c>
      <c r="Y493" s="3">
        <v>0</v>
      </c>
      <c r="Z493" s="3">
        <v>0</v>
      </c>
      <c r="AA493" s="3">
        <v>0</v>
      </c>
      <c r="AB493" s="3"/>
      <c r="AC493" s="36">
        <f t="shared" si="21"/>
        <v>178555293</v>
      </c>
      <c r="AD493" s="37">
        <f t="shared" si="23"/>
        <v>1099135481</v>
      </c>
      <c r="AE493" s="144"/>
      <c r="AG493" s="144"/>
      <c r="AI493" s="144"/>
    </row>
    <row r="494" spans="1:35" x14ac:dyDescent="0.25">
      <c r="A494" s="38">
        <v>482</v>
      </c>
      <c r="B494" s="61"/>
      <c r="C494" s="143" t="str">
        <f>VLOOKUP(D494,[8]Hoja1!$A$2:$B$1115,2,0)</f>
        <v>20032</v>
      </c>
      <c r="D494" s="31">
        <v>892301541</v>
      </c>
      <c r="E494" s="31">
        <v>213220032</v>
      </c>
      <c r="F494" s="61" t="s">
        <v>683</v>
      </c>
      <c r="G494" s="33">
        <v>0</v>
      </c>
      <c r="H494" s="33">
        <v>0</v>
      </c>
      <c r="I494" s="3">
        <v>734320192</v>
      </c>
      <c r="J494" s="3">
        <v>687123366</v>
      </c>
      <c r="K494" s="3">
        <v>0</v>
      </c>
      <c r="L494" s="3"/>
      <c r="M494" s="3"/>
      <c r="N494" s="3"/>
      <c r="O494" s="3"/>
      <c r="P494" s="34">
        <f t="shared" si="22"/>
        <v>1421443558</v>
      </c>
      <c r="Q494" s="165">
        <v>1054283460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61193349</v>
      </c>
      <c r="X494" s="3">
        <v>0</v>
      </c>
      <c r="Y494" s="3">
        <v>0</v>
      </c>
      <c r="Z494" s="3">
        <v>0</v>
      </c>
      <c r="AA494" s="3">
        <v>0</v>
      </c>
      <c r="AB494" s="3"/>
      <c r="AC494" s="36">
        <f t="shared" si="21"/>
        <v>61193349</v>
      </c>
      <c r="AD494" s="37">
        <f t="shared" si="23"/>
        <v>305966749</v>
      </c>
      <c r="AE494" s="144"/>
      <c r="AG494" s="144"/>
      <c r="AI494" s="144"/>
    </row>
    <row r="495" spans="1:35" x14ac:dyDescent="0.25">
      <c r="A495" s="29">
        <v>483</v>
      </c>
      <c r="B495" s="61"/>
      <c r="C495" s="143" t="str">
        <f>VLOOKUP(D495,[8]Hoja1!$A$2:$B$1115,2,0)</f>
        <v>20045</v>
      </c>
      <c r="D495" s="31">
        <v>800096576</v>
      </c>
      <c r="E495" s="31">
        <v>214520045</v>
      </c>
      <c r="F495" s="61" t="s">
        <v>684</v>
      </c>
      <c r="G495" s="33">
        <v>0</v>
      </c>
      <c r="H495" s="33">
        <v>0</v>
      </c>
      <c r="I495" s="3">
        <v>1015301264</v>
      </c>
      <c r="J495" s="3">
        <v>848180037</v>
      </c>
      <c r="K495" s="3">
        <v>0</v>
      </c>
      <c r="L495" s="3"/>
      <c r="M495" s="3"/>
      <c r="N495" s="3"/>
      <c r="O495" s="3"/>
      <c r="P495" s="34">
        <f t="shared" si="22"/>
        <v>1863481301</v>
      </c>
      <c r="Q495" s="165">
        <v>1355830671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84608439</v>
      </c>
      <c r="X495" s="3">
        <v>0</v>
      </c>
      <c r="Y495" s="3">
        <v>0</v>
      </c>
      <c r="Z495" s="3">
        <v>0</v>
      </c>
      <c r="AA495" s="3">
        <v>0</v>
      </c>
      <c r="AB495" s="3"/>
      <c r="AC495" s="36">
        <f t="shared" si="21"/>
        <v>84608439</v>
      </c>
      <c r="AD495" s="37">
        <f t="shared" si="23"/>
        <v>423042191</v>
      </c>
      <c r="AE495" s="144"/>
      <c r="AG495" s="144"/>
      <c r="AI495" s="144"/>
    </row>
    <row r="496" spans="1:35" x14ac:dyDescent="0.25">
      <c r="A496" s="38">
        <v>484</v>
      </c>
      <c r="B496" s="61"/>
      <c r="C496" s="143" t="str">
        <f>VLOOKUP(D496,[8]Hoja1!$A$2:$B$1115,2,0)</f>
        <v>20060</v>
      </c>
      <c r="D496" s="31">
        <v>892301130</v>
      </c>
      <c r="E496" s="31">
        <v>216020060</v>
      </c>
      <c r="F496" s="61" t="s">
        <v>685</v>
      </c>
      <c r="G496" s="33">
        <v>0</v>
      </c>
      <c r="H496" s="33">
        <v>0</v>
      </c>
      <c r="I496" s="3">
        <v>1219808912</v>
      </c>
      <c r="J496" s="3">
        <v>899683832</v>
      </c>
      <c r="K496" s="3">
        <v>0</v>
      </c>
      <c r="L496" s="3"/>
      <c r="M496" s="3"/>
      <c r="N496" s="3"/>
      <c r="O496" s="3"/>
      <c r="P496" s="34">
        <f t="shared" si="22"/>
        <v>2119492744</v>
      </c>
      <c r="Q496" s="165">
        <v>1509588290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101650743</v>
      </c>
      <c r="X496" s="3">
        <v>0</v>
      </c>
      <c r="Y496" s="3">
        <v>0</v>
      </c>
      <c r="Z496" s="3">
        <v>0</v>
      </c>
      <c r="AA496" s="3">
        <v>0</v>
      </c>
      <c r="AB496" s="3"/>
      <c r="AC496" s="36">
        <f t="shared" si="21"/>
        <v>101650743</v>
      </c>
      <c r="AD496" s="37">
        <f t="shared" si="23"/>
        <v>508253711</v>
      </c>
      <c r="AE496" s="144"/>
      <c r="AG496" s="144"/>
      <c r="AI496" s="144"/>
    </row>
    <row r="497" spans="1:35" x14ac:dyDescent="0.25">
      <c r="A497" s="29">
        <v>485</v>
      </c>
      <c r="B497" s="61"/>
      <c r="C497" s="143" t="str">
        <f>VLOOKUP(D497,[8]Hoja1!$A$2:$B$1115,2,0)</f>
        <v>20175</v>
      </c>
      <c r="D497" s="31">
        <v>892300815</v>
      </c>
      <c r="E497" s="31">
        <v>217520175</v>
      </c>
      <c r="F497" s="61" t="s">
        <v>686</v>
      </c>
      <c r="G497" s="33">
        <v>0</v>
      </c>
      <c r="H497" s="33">
        <v>0</v>
      </c>
      <c r="I497" s="3">
        <v>1354917056</v>
      </c>
      <c r="J497" s="3">
        <v>1155709082</v>
      </c>
      <c r="K497" s="3">
        <v>0</v>
      </c>
      <c r="L497" s="3"/>
      <c r="M497" s="3"/>
      <c r="N497" s="3"/>
      <c r="O497" s="3"/>
      <c r="P497" s="34">
        <f t="shared" si="22"/>
        <v>2510626138</v>
      </c>
      <c r="Q497" s="165">
        <v>1833167612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112909755</v>
      </c>
      <c r="X497" s="3">
        <v>0</v>
      </c>
      <c r="Y497" s="3">
        <v>0</v>
      </c>
      <c r="Z497" s="3">
        <v>0</v>
      </c>
      <c r="AA497" s="3">
        <v>0</v>
      </c>
      <c r="AB497" s="3"/>
      <c r="AC497" s="36">
        <f t="shared" si="21"/>
        <v>112909755</v>
      </c>
      <c r="AD497" s="37">
        <f t="shared" si="23"/>
        <v>564548771</v>
      </c>
      <c r="AE497" s="144"/>
      <c r="AG497" s="144"/>
      <c r="AI497" s="144"/>
    </row>
    <row r="498" spans="1:35" x14ac:dyDescent="0.25">
      <c r="A498" s="38">
        <v>486</v>
      </c>
      <c r="B498" s="61"/>
      <c r="C498" s="143" t="str">
        <f>VLOOKUP(D498,[8]Hoja1!$A$2:$B$1115,2,0)</f>
        <v>20178</v>
      </c>
      <c r="D498" s="31">
        <v>800096585</v>
      </c>
      <c r="E498" s="31">
        <v>217820178</v>
      </c>
      <c r="F498" s="61" t="s">
        <v>687</v>
      </c>
      <c r="G498" s="33">
        <v>0</v>
      </c>
      <c r="H498" s="33">
        <v>0</v>
      </c>
      <c r="I498" s="3">
        <v>865513536</v>
      </c>
      <c r="J498" s="3">
        <v>835079613</v>
      </c>
      <c r="K498" s="3">
        <v>0</v>
      </c>
      <c r="L498" s="3"/>
      <c r="M498" s="3"/>
      <c r="N498" s="3"/>
      <c r="O498" s="3"/>
      <c r="P498" s="34">
        <f t="shared" si="22"/>
        <v>1700593149</v>
      </c>
      <c r="Q498" s="165">
        <v>1267836381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72126128</v>
      </c>
      <c r="X498" s="3">
        <v>0</v>
      </c>
      <c r="Y498" s="3">
        <v>0</v>
      </c>
      <c r="Z498" s="3">
        <v>0</v>
      </c>
      <c r="AA498" s="3">
        <v>0</v>
      </c>
      <c r="AB498" s="3"/>
      <c r="AC498" s="36">
        <f t="shared" si="21"/>
        <v>72126128</v>
      </c>
      <c r="AD498" s="37">
        <f t="shared" si="23"/>
        <v>360630640</v>
      </c>
      <c r="AE498" s="144"/>
      <c r="AG498" s="144"/>
      <c r="AI498" s="144"/>
    </row>
    <row r="499" spans="1:35" x14ac:dyDescent="0.25">
      <c r="A499" s="29">
        <v>487</v>
      </c>
      <c r="B499" s="61"/>
      <c r="C499" s="143" t="str">
        <f>VLOOKUP(D499,[8]Hoja1!$A$2:$B$1115,2,0)</f>
        <v>20228</v>
      </c>
      <c r="D499" s="31">
        <v>800096580</v>
      </c>
      <c r="E499" s="31">
        <v>212820228</v>
      </c>
      <c r="F499" s="61" t="s">
        <v>688</v>
      </c>
      <c r="G499" s="33">
        <v>0</v>
      </c>
      <c r="H499" s="33">
        <v>0</v>
      </c>
      <c r="I499" s="3">
        <v>1065008464</v>
      </c>
      <c r="J499" s="3">
        <v>1002945018</v>
      </c>
      <c r="K499" s="3">
        <v>0</v>
      </c>
      <c r="L499" s="3"/>
      <c r="M499" s="3"/>
      <c r="N499" s="3"/>
      <c r="O499" s="3"/>
      <c r="P499" s="34">
        <f t="shared" si="22"/>
        <v>2067953482</v>
      </c>
      <c r="Q499" s="165">
        <v>1535449248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88750705</v>
      </c>
      <c r="X499" s="3">
        <v>0</v>
      </c>
      <c r="Y499" s="3">
        <v>0</v>
      </c>
      <c r="Z499" s="3">
        <v>0</v>
      </c>
      <c r="AA499" s="3">
        <v>0</v>
      </c>
      <c r="AB499" s="3"/>
      <c r="AC499" s="36">
        <f t="shared" si="21"/>
        <v>88750705</v>
      </c>
      <c r="AD499" s="37">
        <f t="shared" si="23"/>
        <v>443753529</v>
      </c>
      <c r="AE499" s="144"/>
      <c r="AG499" s="144"/>
      <c r="AI499" s="144"/>
    </row>
    <row r="500" spans="1:35" x14ac:dyDescent="0.25">
      <c r="A500" s="38">
        <v>488</v>
      </c>
      <c r="B500" s="61"/>
      <c r="C500" s="143" t="str">
        <f>VLOOKUP(D500,[8]Hoja1!$A$2:$B$1115,2,0)</f>
        <v>20238</v>
      </c>
      <c r="D500" s="31">
        <v>800096587</v>
      </c>
      <c r="E500" s="31">
        <v>213820238</v>
      </c>
      <c r="F500" s="61" t="s">
        <v>689</v>
      </c>
      <c r="G500" s="33">
        <v>0</v>
      </c>
      <c r="H500" s="33">
        <v>0</v>
      </c>
      <c r="I500" s="3">
        <v>919477328</v>
      </c>
      <c r="J500" s="3">
        <v>731656970</v>
      </c>
      <c r="K500" s="3">
        <v>0</v>
      </c>
      <c r="L500" s="3"/>
      <c r="M500" s="3"/>
      <c r="N500" s="3"/>
      <c r="O500" s="3"/>
      <c r="P500" s="34">
        <f t="shared" si="22"/>
        <v>1651134298</v>
      </c>
      <c r="Q500" s="165">
        <v>1191395636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76623111</v>
      </c>
      <c r="X500" s="3">
        <v>0</v>
      </c>
      <c r="Y500" s="3">
        <v>0</v>
      </c>
      <c r="Z500" s="3">
        <v>0</v>
      </c>
      <c r="AA500" s="3">
        <v>0</v>
      </c>
      <c r="AB500" s="3"/>
      <c r="AC500" s="36">
        <f t="shared" si="21"/>
        <v>76623111</v>
      </c>
      <c r="AD500" s="37">
        <f t="shared" si="23"/>
        <v>383115551</v>
      </c>
      <c r="AE500" s="144"/>
      <c r="AG500" s="144"/>
      <c r="AI500" s="144"/>
    </row>
    <row r="501" spans="1:35" x14ac:dyDescent="0.25">
      <c r="A501" s="29">
        <v>489</v>
      </c>
      <c r="B501" s="61"/>
      <c r="C501" s="143" t="str">
        <f>VLOOKUP(D501,[8]Hoja1!$A$2:$B$1115,2,0)</f>
        <v>20250</v>
      </c>
      <c r="D501" s="31">
        <v>800096592</v>
      </c>
      <c r="E501" s="31">
        <v>215020250</v>
      </c>
      <c r="F501" s="61" t="s">
        <v>690</v>
      </c>
      <c r="G501" s="33">
        <v>0</v>
      </c>
      <c r="H501" s="33">
        <v>0</v>
      </c>
      <c r="I501" s="3">
        <v>1224653056</v>
      </c>
      <c r="J501" s="3">
        <v>1278275191</v>
      </c>
      <c r="K501" s="3">
        <v>0</v>
      </c>
      <c r="L501" s="3"/>
      <c r="M501" s="3"/>
      <c r="N501" s="3"/>
      <c r="O501" s="3"/>
      <c r="P501" s="34">
        <f t="shared" si="22"/>
        <v>2502928247</v>
      </c>
      <c r="Q501" s="165">
        <v>1890601717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102054421</v>
      </c>
      <c r="X501" s="3">
        <v>0</v>
      </c>
      <c r="Y501" s="3">
        <v>0</v>
      </c>
      <c r="Z501" s="3">
        <v>0</v>
      </c>
      <c r="AA501" s="3">
        <v>0</v>
      </c>
      <c r="AB501" s="3"/>
      <c r="AC501" s="36">
        <f t="shared" si="21"/>
        <v>102054421</v>
      </c>
      <c r="AD501" s="37">
        <f t="shared" si="23"/>
        <v>510272109</v>
      </c>
      <c r="AE501" s="144"/>
      <c r="AG501" s="144"/>
      <c r="AI501" s="144"/>
    </row>
    <row r="502" spans="1:35" x14ac:dyDescent="0.25">
      <c r="A502" s="38">
        <v>490</v>
      </c>
      <c r="B502" s="61"/>
      <c r="C502" s="143" t="str">
        <f>VLOOKUP(D502,[8]Hoja1!$A$2:$B$1115,2,0)</f>
        <v>20295</v>
      </c>
      <c r="D502" s="31">
        <v>800096595</v>
      </c>
      <c r="E502" s="31">
        <v>219520295</v>
      </c>
      <c r="F502" s="61" t="s">
        <v>691</v>
      </c>
      <c r="G502" s="33">
        <v>0</v>
      </c>
      <c r="H502" s="33">
        <v>0</v>
      </c>
      <c r="I502" s="3">
        <v>274291796</v>
      </c>
      <c r="J502" s="3">
        <v>287436930</v>
      </c>
      <c r="K502" s="3">
        <v>0</v>
      </c>
      <c r="L502" s="3"/>
      <c r="M502" s="3"/>
      <c r="N502" s="3"/>
      <c r="O502" s="3"/>
      <c r="P502" s="34">
        <f t="shared" si="22"/>
        <v>561728726</v>
      </c>
      <c r="Q502" s="165">
        <v>424582830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22857650</v>
      </c>
      <c r="X502" s="3">
        <v>0</v>
      </c>
      <c r="Y502" s="3">
        <v>0</v>
      </c>
      <c r="Z502" s="3">
        <v>0</v>
      </c>
      <c r="AA502" s="3">
        <v>0</v>
      </c>
      <c r="AB502" s="3"/>
      <c r="AC502" s="36">
        <f t="shared" si="21"/>
        <v>22857650</v>
      </c>
      <c r="AD502" s="37">
        <f t="shared" si="23"/>
        <v>114288246</v>
      </c>
      <c r="AE502" s="144"/>
      <c r="AG502" s="144"/>
      <c r="AI502" s="144"/>
    </row>
    <row r="503" spans="1:35" x14ac:dyDescent="0.25">
      <c r="A503" s="29">
        <v>491</v>
      </c>
      <c r="B503" s="61"/>
      <c r="C503" s="143" t="str">
        <f>VLOOKUP(D503,[8]Hoja1!$A$2:$B$1115,2,0)</f>
        <v>20310</v>
      </c>
      <c r="D503" s="31">
        <v>800096597</v>
      </c>
      <c r="E503" s="31">
        <v>211020310</v>
      </c>
      <c r="F503" s="61" t="s">
        <v>692</v>
      </c>
      <c r="G503" s="33">
        <v>0</v>
      </c>
      <c r="H503" s="33">
        <v>0</v>
      </c>
      <c r="I503" s="3">
        <v>91858588</v>
      </c>
      <c r="J503" s="3">
        <v>84281221</v>
      </c>
      <c r="K503" s="3">
        <v>0</v>
      </c>
      <c r="L503" s="3"/>
      <c r="M503" s="3"/>
      <c r="N503" s="3"/>
      <c r="O503" s="3"/>
      <c r="P503" s="34">
        <f t="shared" si="22"/>
        <v>176139809</v>
      </c>
      <c r="Q503" s="165">
        <v>130210513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7654882</v>
      </c>
      <c r="X503" s="3">
        <v>0</v>
      </c>
      <c r="Y503" s="3">
        <v>0</v>
      </c>
      <c r="Z503" s="3">
        <v>0</v>
      </c>
      <c r="AA503" s="3">
        <v>0</v>
      </c>
      <c r="AB503" s="3"/>
      <c r="AC503" s="36">
        <f t="shared" si="21"/>
        <v>7654882</v>
      </c>
      <c r="AD503" s="37">
        <f t="shared" si="23"/>
        <v>38274414</v>
      </c>
      <c r="AE503" s="144"/>
      <c r="AG503" s="144"/>
      <c r="AI503" s="144"/>
    </row>
    <row r="504" spans="1:35" x14ac:dyDescent="0.25">
      <c r="A504" s="38">
        <v>492</v>
      </c>
      <c r="B504" s="61"/>
      <c r="C504" s="143" t="str">
        <f>VLOOKUP(D504,[8]Hoja1!$A$2:$B$1115,2,0)</f>
        <v>20383</v>
      </c>
      <c r="D504" s="31">
        <v>800096599</v>
      </c>
      <c r="E504" s="31">
        <v>218320383</v>
      </c>
      <c r="F504" s="61" t="s">
        <v>693</v>
      </c>
      <c r="G504" s="33">
        <v>0</v>
      </c>
      <c r="H504" s="33">
        <v>0</v>
      </c>
      <c r="I504" s="3">
        <v>451231464</v>
      </c>
      <c r="J504" s="3">
        <v>405483805</v>
      </c>
      <c r="K504" s="3">
        <v>0</v>
      </c>
      <c r="L504" s="3"/>
      <c r="M504" s="3"/>
      <c r="N504" s="3"/>
      <c r="O504" s="3"/>
      <c r="P504" s="34">
        <f t="shared" si="22"/>
        <v>856715269</v>
      </c>
      <c r="Q504" s="165">
        <v>631099537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37602622</v>
      </c>
      <c r="X504" s="3">
        <v>0</v>
      </c>
      <c r="Y504" s="3">
        <v>0</v>
      </c>
      <c r="Z504" s="3">
        <v>0</v>
      </c>
      <c r="AA504" s="3">
        <v>0</v>
      </c>
      <c r="AB504" s="3"/>
      <c r="AC504" s="36">
        <f t="shared" si="21"/>
        <v>37602622</v>
      </c>
      <c r="AD504" s="37">
        <f t="shared" si="23"/>
        <v>188013110</v>
      </c>
      <c r="AE504" s="144"/>
      <c r="AG504" s="144"/>
      <c r="AI504" s="144"/>
    </row>
    <row r="505" spans="1:35" x14ac:dyDescent="0.25">
      <c r="A505" s="29">
        <v>493</v>
      </c>
      <c r="B505" s="61"/>
      <c r="C505" s="143" t="str">
        <f>VLOOKUP(D505,[8]Hoja1!$A$2:$B$1115,2,0)</f>
        <v>20400</v>
      </c>
      <c r="D505" s="31">
        <v>800108683</v>
      </c>
      <c r="E505" s="31">
        <v>210020400</v>
      </c>
      <c r="F505" s="61" t="s">
        <v>694</v>
      </c>
      <c r="G505" s="33">
        <v>0</v>
      </c>
      <c r="H505" s="33">
        <v>0</v>
      </c>
      <c r="I505" s="3">
        <v>1325168512</v>
      </c>
      <c r="J505" s="3">
        <v>986702665</v>
      </c>
      <c r="K505" s="3">
        <v>0</v>
      </c>
      <c r="L505" s="3"/>
      <c r="M505" s="3"/>
      <c r="N505" s="3"/>
      <c r="O505" s="3"/>
      <c r="P505" s="34">
        <f t="shared" si="22"/>
        <v>2311871177</v>
      </c>
      <c r="Q505" s="165">
        <v>1649286919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110430709</v>
      </c>
      <c r="X505" s="3">
        <v>0</v>
      </c>
      <c r="Y505" s="3">
        <v>0</v>
      </c>
      <c r="Z505" s="3">
        <v>0</v>
      </c>
      <c r="AA505" s="3">
        <v>0</v>
      </c>
      <c r="AB505" s="3"/>
      <c r="AC505" s="36">
        <f t="shared" si="21"/>
        <v>110430709</v>
      </c>
      <c r="AD505" s="37">
        <f t="shared" si="23"/>
        <v>552153549</v>
      </c>
      <c r="AE505" s="144"/>
      <c r="AG505" s="144"/>
      <c r="AI505" s="144"/>
    </row>
    <row r="506" spans="1:35" x14ac:dyDescent="0.25">
      <c r="A506" s="38">
        <v>494</v>
      </c>
      <c r="B506" s="61"/>
      <c r="C506" s="143" t="str">
        <f>VLOOKUP(D506,[8]Hoja1!$A$2:$B$1115,2,0)</f>
        <v>20443</v>
      </c>
      <c r="D506" s="31">
        <v>892301761</v>
      </c>
      <c r="E506" s="31">
        <v>214320443</v>
      </c>
      <c r="F506" s="61" t="s">
        <v>695</v>
      </c>
      <c r="G506" s="33">
        <v>0</v>
      </c>
      <c r="H506" s="33">
        <v>0</v>
      </c>
      <c r="I506" s="3">
        <v>333070028</v>
      </c>
      <c r="J506" s="3">
        <v>312493353</v>
      </c>
      <c r="K506" s="3">
        <v>0</v>
      </c>
      <c r="L506" s="3"/>
      <c r="M506" s="3"/>
      <c r="N506" s="3"/>
      <c r="O506" s="3"/>
      <c r="P506" s="34">
        <f t="shared" si="22"/>
        <v>645563381</v>
      </c>
      <c r="Q506" s="165">
        <v>479028369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27755836</v>
      </c>
      <c r="X506" s="3">
        <v>0</v>
      </c>
      <c r="Y506" s="3">
        <v>0</v>
      </c>
      <c r="Z506" s="3">
        <v>0</v>
      </c>
      <c r="AA506" s="3">
        <v>0</v>
      </c>
      <c r="AB506" s="3"/>
      <c r="AC506" s="36">
        <f t="shared" si="21"/>
        <v>27755836</v>
      </c>
      <c r="AD506" s="37">
        <f t="shared" si="23"/>
        <v>138779176</v>
      </c>
      <c r="AE506" s="144"/>
      <c r="AG506" s="144"/>
      <c r="AI506" s="144"/>
    </row>
    <row r="507" spans="1:35" x14ac:dyDescent="0.25">
      <c r="A507" s="29">
        <v>495</v>
      </c>
      <c r="B507" s="61"/>
      <c r="C507" s="143" t="str">
        <f>VLOOKUP(D507,[8]Hoja1!$A$2:$B$1115,2,0)</f>
        <v>20517</v>
      </c>
      <c r="D507" s="31">
        <v>800096610</v>
      </c>
      <c r="E507" s="31">
        <v>211720517</v>
      </c>
      <c r="F507" s="61" t="s">
        <v>696</v>
      </c>
      <c r="G507" s="33">
        <v>0</v>
      </c>
      <c r="H507" s="33">
        <v>0</v>
      </c>
      <c r="I507" s="3">
        <v>475560552</v>
      </c>
      <c r="J507" s="3">
        <v>385532103</v>
      </c>
      <c r="K507" s="3">
        <v>0</v>
      </c>
      <c r="L507" s="3"/>
      <c r="M507" s="3"/>
      <c r="N507" s="46"/>
      <c r="O507" s="46"/>
      <c r="P507" s="34">
        <f t="shared" si="22"/>
        <v>861092655</v>
      </c>
      <c r="Q507" s="165">
        <v>623312379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39630046</v>
      </c>
      <c r="X507" s="3">
        <v>0</v>
      </c>
      <c r="Y507" s="3">
        <v>0</v>
      </c>
      <c r="Z507" s="3">
        <v>0</v>
      </c>
      <c r="AA507" s="3">
        <v>0</v>
      </c>
      <c r="AB507" s="3"/>
      <c r="AC507" s="36">
        <f t="shared" si="21"/>
        <v>39630046</v>
      </c>
      <c r="AD507" s="37">
        <f t="shared" si="23"/>
        <v>198150230</v>
      </c>
      <c r="AE507" s="144"/>
      <c r="AG507" s="144"/>
      <c r="AI507" s="144"/>
    </row>
    <row r="508" spans="1:35" x14ac:dyDescent="0.25">
      <c r="A508" s="38">
        <v>496</v>
      </c>
      <c r="B508" s="61"/>
      <c r="C508" s="143" t="str">
        <f>VLOOKUP(D508,[8]Hoja1!$A$2:$B$1115,2,0)</f>
        <v>20550</v>
      </c>
      <c r="D508" s="31">
        <v>800096613</v>
      </c>
      <c r="E508" s="31">
        <v>215020550</v>
      </c>
      <c r="F508" s="61" t="s">
        <v>697</v>
      </c>
      <c r="G508" s="33">
        <v>0</v>
      </c>
      <c r="H508" s="33">
        <v>0</v>
      </c>
      <c r="I508" s="3">
        <v>617935608</v>
      </c>
      <c r="J508" s="3">
        <v>531478303</v>
      </c>
      <c r="K508" s="3">
        <v>0</v>
      </c>
      <c r="L508" s="3"/>
      <c r="M508" s="3"/>
      <c r="N508" s="3"/>
      <c r="O508" s="3"/>
      <c r="P508" s="34">
        <f t="shared" si="22"/>
        <v>1149413911</v>
      </c>
      <c r="Q508" s="165">
        <v>840446107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51494634</v>
      </c>
      <c r="X508" s="3">
        <v>0</v>
      </c>
      <c r="Y508" s="3">
        <v>0</v>
      </c>
      <c r="Z508" s="3">
        <v>0</v>
      </c>
      <c r="AA508" s="3">
        <v>0</v>
      </c>
      <c r="AB508" s="3"/>
      <c r="AC508" s="36">
        <f t="shared" si="21"/>
        <v>51494634</v>
      </c>
      <c r="AD508" s="37">
        <f t="shared" si="23"/>
        <v>257473170</v>
      </c>
      <c r="AE508" s="144"/>
      <c r="AG508" s="144"/>
      <c r="AI508" s="144"/>
    </row>
    <row r="509" spans="1:35" x14ac:dyDescent="0.25">
      <c r="A509" s="29">
        <v>497</v>
      </c>
      <c r="B509" s="61"/>
      <c r="C509" s="143" t="str">
        <f>VLOOKUP(D509,[8]Hoja1!$A$2:$B$1115,2,0)</f>
        <v>20570</v>
      </c>
      <c r="D509" s="31">
        <v>824001624</v>
      </c>
      <c r="E509" s="31">
        <v>217020570</v>
      </c>
      <c r="F509" s="61" t="s">
        <v>698</v>
      </c>
      <c r="G509" s="33">
        <v>0</v>
      </c>
      <c r="H509" s="33">
        <v>0</v>
      </c>
      <c r="I509" s="3">
        <v>1839080992</v>
      </c>
      <c r="J509" s="3">
        <v>1170093000</v>
      </c>
      <c r="K509" s="3">
        <v>0</v>
      </c>
      <c r="L509" s="3"/>
      <c r="M509" s="3"/>
      <c r="N509" s="3"/>
      <c r="O509" s="3"/>
      <c r="P509" s="34">
        <f t="shared" si="22"/>
        <v>3009173992</v>
      </c>
      <c r="Q509" s="165">
        <v>2089633494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153256749</v>
      </c>
      <c r="X509" s="3">
        <v>0</v>
      </c>
      <c r="Y509" s="3">
        <v>0</v>
      </c>
      <c r="Z509" s="3">
        <v>0</v>
      </c>
      <c r="AA509" s="3">
        <v>0</v>
      </c>
      <c r="AB509" s="3"/>
      <c r="AC509" s="36">
        <f t="shared" si="21"/>
        <v>153256749</v>
      </c>
      <c r="AD509" s="37">
        <f t="shared" si="23"/>
        <v>766283749</v>
      </c>
      <c r="AE509" s="144"/>
      <c r="AG509" s="144"/>
      <c r="AI509" s="144"/>
    </row>
    <row r="510" spans="1:35" x14ac:dyDescent="0.25">
      <c r="A510" s="38">
        <v>498</v>
      </c>
      <c r="B510" s="61"/>
      <c r="C510" s="143" t="str">
        <f>VLOOKUP(D510,[8]Hoja1!$A$2:$B$1115,2,0)</f>
        <v>20614</v>
      </c>
      <c r="D510" s="31">
        <v>892300123</v>
      </c>
      <c r="E510" s="31">
        <v>211420614</v>
      </c>
      <c r="F510" s="61" t="s">
        <v>699</v>
      </c>
      <c r="G510" s="33">
        <v>0</v>
      </c>
      <c r="H510" s="33">
        <v>0</v>
      </c>
      <c r="I510" s="3">
        <v>381574824</v>
      </c>
      <c r="J510" s="3">
        <v>424457160</v>
      </c>
      <c r="K510" s="3">
        <v>0</v>
      </c>
      <c r="L510" s="3"/>
      <c r="M510" s="3"/>
      <c r="N510" s="3"/>
      <c r="O510" s="3"/>
      <c r="P510" s="34">
        <f t="shared" si="22"/>
        <v>806031984</v>
      </c>
      <c r="Q510" s="165">
        <v>615244572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31797902</v>
      </c>
      <c r="X510" s="3">
        <v>0</v>
      </c>
      <c r="Y510" s="3">
        <v>0</v>
      </c>
      <c r="Z510" s="3">
        <v>0</v>
      </c>
      <c r="AA510" s="3">
        <v>0</v>
      </c>
      <c r="AB510" s="3"/>
      <c r="AC510" s="36">
        <f t="shared" si="21"/>
        <v>31797902</v>
      </c>
      <c r="AD510" s="37">
        <f t="shared" si="23"/>
        <v>158989510</v>
      </c>
      <c r="AE510" s="144"/>
      <c r="AG510" s="144"/>
      <c r="AI510" s="144"/>
    </row>
    <row r="511" spans="1:35" x14ac:dyDescent="0.25">
      <c r="A511" s="29">
        <v>499</v>
      </c>
      <c r="B511" s="61"/>
      <c r="C511" s="143" t="str">
        <f>VLOOKUP(D511,[8]Hoja1!$A$2:$B$1115,2,0)</f>
        <v>20621</v>
      </c>
      <c r="D511" s="31">
        <v>800096605</v>
      </c>
      <c r="E511" s="31">
        <v>212120621</v>
      </c>
      <c r="F511" s="61" t="s">
        <v>700</v>
      </c>
      <c r="G511" s="33">
        <v>0</v>
      </c>
      <c r="H511" s="33">
        <v>0</v>
      </c>
      <c r="I511" s="3">
        <v>834365840</v>
      </c>
      <c r="J511" s="3">
        <v>808932254</v>
      </c>
      <c r="K511" s="3">
        <v>0</v>
      </c>
      <c r="L511" s="3"/>
      <c r="M511" s="3"/>
      <c r="N511" s="3"/>
      <c r="O511" s="3"/>
      <c r="P511" s="34">
        <f t="shared" si="22"/>
        <v>1643298094</v>
      </c>
      <c r="Q511" s="165">
        <v>1195894298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69530487</v>
      </c>
      <c r="X511" s="3">
        <v>30220878</v>
      </c>
      <c r="Y511" s="3">
        <v>0</v>
      </c>
      <c r="Z511" s="3">
        <v>0</v>
      </c>
      <c r="AA511" s="3">
        <v>0</v>
      </c>
      <c r="AB511" s="3"/>
      <c r="AC511" s="36">
        <f t="shared" si="21"/>
        <v>99751365</v>
      </c>
      <c r="AD511" s="37">
        <f t="shared" si="23"/>
        <v>347652431</v>
      </c>
      <c r="AE511" s="144"/>
      <c r="AG511" s="144"/>
      <c r="AI511" s="144"/>
    </row>
    <row r="512" spans="1:35" x14ac:dyDescent="0.25">
      <c r="A512" s="38">
        <v>500</v>
      </c>
      <c r="B512" s="61"/>
      <c r="C512" s="143" t="str">
        <f>VLOOKUP(D512,[8]Hoja1!$A$2:$B$1115,2,0)</f>
        <v>20710</v>
      </c>
      <c r="D512" s="31">
        <v>800096619</v>
      </c>
      <c r="E512" s="31">
        <v>211020710</v>
      </c>
      <c r="F512" s="61" t="s">
        <v>701</v>
      </c>
      <c r="G512" s="33">
        <v>0</v>
      </c>
      <c r="H512" s="33">
        <v>0</v>
      </c>
      <c r="I512" s="3">
        <v>494215264</v>
      </c>
      <c r="J512" s="3">
        <v>483252229</v>
      </c>
      <c r="K512" s="3">
        <v>0</v>
      </c>
      <c r="L512" s="3"/>
      <c r="M512" s="3"/>
      <c r="N512" s="3"/>
      <c r="O512" s="3"/>
      <c r="P512" s="34">
        <f t="shared" si="22"/>
        <v>977467493</v>
      </c>
      <c r="Q512" s="165">
        <v>730359859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41184605</v>
      </c>
      <c r="X512" s="3">
        <v>0</v>
      </c>
      <c r="Y512" s="3">
        <v>0</v>
      </c>
      <c r="Z512" s="3">
        <v>0</v>
      </c>
      <c r="AA512" s="3">
        <v>0</v>
      </c>
      <c r="AB512" s="3"/>
      <c r="AC512" s="36">
        <f t="shared" si="21"/>
        <v>41184605</v>
      </c>
      <c r="AD512" s="37">
        <f t="shared" si="23"/>
        <v>205923029</v>
      </c>
      <c r="AE512" s="144"/>
      <c r="AG512" s="144"/>
      <c r="AI512" s="144"/>
    </row>
    <row r="513" spans="1:35" x14ac:dyDescent="0.25">
      <c r="A513" s="29">
        <v>501</v>
      </c>
      <c r="B513" s="61"/>
      <c r="C513" s="143" t="str">
        <f>VLOOKUP(D513,[8]Hoja1!$A$2:$B$1115,2,0)</f>
        <v>20750</v>
      </c>
      <c r="D513" s="31">
        <v>800096623</v>
      </c>
      <c r="E513" s="31">
        <v>215020750</v>
      </c>
      <c r="F513" s="61" t="s">
        <v>702</v>
      </c>
      <c r="G513" s="33">
        <v>0</v>
      </c>
      <c r="H513" s="33">
        <v>0</v>
      </c>
      <c r="I513" s="3">
        <v>499954944</v>
      </c>
      <c r="J513" s="3">
        <v>511736694</v>
      </c>
      <c r="K513" s="3">
        <v>0</v>
      </c>
      <c r="L513" s="3"/>
      <c r="M513" s="3"/>
      <c r="N513" s="3"/>
      <c r="O513" s="3"/>
      <c r="P513" s="34">
        <f t="shared" si="22"/>
        <v>1011691638</v>
      </c>
      <c r="Q513" s="165">
        <v>761714166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41662912</v>
      </c>
      <c r="X513" s="3">
        <v>0</v>
      </c>
      <c r="Y513" s="3">
        <v>0</v>
      </c>
      <c r="Z513" s="3">
        <v>0</v>
      </c>
      <c r="AA513" s="3">
        <v>0</v>
      </c>
      <c r="AB513" s="3"/>
      <c r="AC513" s="36">
        <f t="shared" si="21"/>
        <v>41662912</v>
      </c>
      <c r="AD513" s="37">
        <f t="shared" si="23"/>
        <v>208314560</v>
      </c>
      <c r="AE513" s="144"/>
      <c r="AG513" s="144"/>
      <c r="AI513" s="144"/>
    </row>
    <row r="514" spans="1:35" x14ac:dyDescent="0.25">
      <c r="A514" s="38">
        <v>502</v>
      </c>
      <c r="B514" s="61"/>
      <c r="C514" s="143" t="str">
        <f>VLOOKUP(D514,[8]Hoja1!$A$2:$B$1115,2,0)</f>
        <v>20770</v>
      </c>
      <c r="D514" s="31">
        <v>892301093</v>
      </c>
      <c r="E514" s="31">
        <v>217020770</v>
      </c>
      <c r="F514" s="61" t="s">
        <v>703</v>
      </c>
      <c r="G514" s="33">
        <v>0</v>
      </c>
      <c r="H514" s="33">
        <v>0</v>
      </c>
      <c r="I514" s="3">
        <v>669713088</v>
      </c>
      <c r="J514" s="3">
        <v>655025114</v>
      </c>
      <c r="K514" s="3">
        <v>0</v>
      </c>
      <c r="L514" s="3"/>
      <c r="M514" s="3"/>
      <c r="N514" s="3"/>
      <c r="O514" s="3"/>
      <c r="P514" s="34">
        <f t="shared" si="22"/>
        <v>1324738202</v>
      </c>
      <c r="Q514" s="165">
        <v>989881658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55809424</v>
      </c>
      <c r="X514" s="3">
        <v>0</v>
      </c>
      <c r="Y514" s="3">
        <v>0</v>
      </c>
      <c r="Z514" s="3">
        <v>0</v>
      </c>
      <c r="AA514" s="3">
        <v>0</v>
      </c>
      <c r="AB514" s="3"/>
      <c r="AC514" s="36">
        <f t="shared" si="21"/>
        <v>55809424</v>
      </c>
      <c r="AD514" s="37">
        <f t="shared" si="23"/>
        <v>279047120</v>
      </c>
      <c r="AE514" s="144"/>
      <c r="AG514" s="144"/>
      <c r="AI514" s="144"/>
    </row>
    <row r="515" spans="1:35" x14ac:dyDescent="0.25">
      <c r="A515" s="29">
        <v>503</v>
      </c>
      <c r="B515" s="61"/>
      <c r="C515" s="143" t="str">
        <f>VLOOKUP(D515,[8]Hoja1!$A$2:$B$1115,2,0)</f>
        <v>20787</v>
      </c>
      <c r="D515" s="31">
        <v>800096626</v>
      </c>
      <c r="E515" s="31">
        <v>218720787</v>
      </c>
      <c r="F515" s="61" t="s">
        <v>704</v>
      </c>
      <c r="G515" s="33">
        <v>0</v>
      </c>
      <c r="H515" s="33">
        <v>0</v>
      </c>
      <c r="I515" s="3">
        <v>525006016</v>
      </c>
      <c r="J515" s="3">
        <v>513141642</v>
      </c>
      <c r="K515" s="3">
        <v>0</v>
      </c>
      <c r="L515" s="3"/>
      <c r="M515" s="3"/>
      <c r="N515" s="3"/>
      <c r="O515" s="3"/>
      <c r="P515" s="34">
        <f t="shared" si="22"/>
        <v>1038147658</v>
      </c>
      <c r="Q515" s="165">
        <v>775644648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43750501</v>
      </c>
      <c r="X515" s="3">
        <v>0</v>
      </c>
      <c r="Y515" s="3">
        <v>0</v>
      </c>
      <c r="Z515" s="3">
        <v>0</v>
      </c>
      <c r="AA515" s="3">
        <v>0</v>
      </c>
      <c r="AB515" s="3"/>
      <c r="AC515" s="36">
        <f t="shared" si="21"/>
        <v>43750501</v>
      </c>
      <c r="AD515" s="37">
        <f t="shared" si="23"/>
        <v>218752509</v>
      </c>
      <c r="AE515" s="144"/>
      <c r="AG515" s="144"/>
      <c r="AI515" s="144"/>
    </row>
    <row r="516" spans="1:35" x14ac:dyDescent="0.25">
      <c r="A516" s="38">
        <v>504</v>
      </c>
      <c r="B516" s="61"/>
      <c r="C516" s="143" t="str">
        <f>VLOOKUP(D516,[8]Hoja1!$A$2:$B$1115,2,0)</f>
        <v>23068</v>
      </c>
      <c r="D516" s="31">
        <v>800096737</v>
      </c>
      <c r="E516" s="31">
        <v>216823068</v>
      </c>
      <c r="F516" s="61" t="s">
        <v>705</v>
      </c>
      <c r="G516" s="33">
        <v>0</v>
      </c>
      <c r="H516" s="33">
        <v>0</v>
      </c>
      <c r="I516" s="3">
        <v>1788429216</v>
      </c>
      <c r="J516" s="3">
        <v>1478509585</v>
      </c>
      <c r="K516" s="3">
        <v>0</v>
      </c>
      <c r="L516" s="3"/>
      <c r="M516" s="3"/>
      <c r="N516" s="3"/>
      <c r="O516" s="3"/>
      <c r="P516" s="34">
        <f t="shared" si="22"/>
        <v>3266938801</v>
      </c>
      <c r="Q516" s="165">
        <v>2372724193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149035768</v>
      </c>
      <c r="X516" s="3">
        <v>0</v>
      </c>
      <c r="Y516" s="3">
        <v>0</v>
      </c>
      <c r="Z516" s="3">
        <v>0</v>
      </c>
      <c r="AA516" s="3">
        <v>0</v>
      </c>
      <c r="AB516" s="3"/>
      <c r="AC516" s="36">
        <f t="shared" si="21"/>
        <v>149035768</v>
      </c>
      <c r="AD516" s="37">
        <f t="shared" si="23"/>
        <v>745178840</v>
      </c>
      <c r="AE516" s="144"/>
      <c r="AG516" s="144"/>
      <c r="AI516" s="144"/>
    </row>
    <row r="517" spans="1:35" x14ac:dyDescent="0.25">
      <c r="A517" s="29">
        <v>505</v>
      </c>
      <c r="B517" s="61"/>
      <c r="C517" s="143" t="str">
        <f>VLOOKUP(D517,[8]Hoja1!$A$2:$B$1115,2,0)</f>
        <v>23079</v>
      </c>
      <c r="D517" s="31">
        <v>800096739</v>
      </c>
      <c r="E517" s="31">
        <v>217923079</v>
      </c>
      <c r="F517" s="61" t="s">
        <v>495</v>
      </c>
      <c r="G517" s="33">
        <v>0</v>
      </c>
      <c r="H517" s="33">
        <v>0</v>
      </c>
      <c r="I517" s="3">
        <v>770015352</v>
      </c>
      <c r="J517" s="3">
        <v>618936980</v>
      </c>
      <c r="K517" s="3">
        <v>0</v>
      </c>
      <c r="L517" s="3"/>
      <c r="M517" s="3"/>
      <c r="N517" s="3"/>
      <c r="O517" s="3"/>
      <c r="P517" s="34">
        <f t="shared" si="22"/>
        <v>1388952332</v>
      </c>
      <c r="Q517" s="165">
        <v>1003944656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64167946</v>
      </c>
      <c r="X517" s="3">
        <v>0</v>
      </c>
      <c r="Y517" s="3">
        <v>0</v>
      </c>
      <c r="Z517" s="3">
        <v>0</v>
      </c>
      <c r="AA517" s="3">
        <v>0</v>
      </c>
      <c r="AB517" s="3"/>
      <c r="AC517" s="36">
        <f t="shared" si="21"/>
        <v>64167946</v>
      </c>
      <c r="AD517" s="37">
        <f t="shared" si="23"/>
        <v>320839730</v>
      </c>
      <c r="AE517" s="144"/>
      <c r="AG517" s="144"/>
      <c r="AI517" s="144"/>
    </row>
    <row r="518" spans="1:35" x14ac:dyDescent="0.25">
      <c r="A518" s="38">
        <v>506</v>
      </c>
      <c r="B518" s="61"/>
      <c r="C518" s="143" t="str">
        <f>VLOOKUP(D518,[8]Hoja1!$A$2:$B$1115,2,0)</f>
        <v>23090</v>
      </c>
      <c r="D518" s="31">
        <v>800096740</v>
      </c>
      <c r="E518" s="31">
        <v>219023090</v>
      </c>
      <c r="F518" s="61" t="s">
        <v>706</v>
      </c>
      <c r="G518" s="33">
        <v>0</v>
      </c>
      <c r="H518" s="33">
        <v>0</v>
      </c>
      <c r="I518" s="3">
        <v>979358992</v>
      </c>
      <c r="J518" s="3">
        <v>724149084</v>
      </c>
      <c r="K518" s="3">
        <v>0</v>
      </c>
      <c r="L518" s="3"/>
      <c r="M518" s="3"/>
      <c r="N518" s="3"/>
      <c r="O518" s="3"/>
      <c r="P518" s="34">
        <f t="shared" si="22"/>
        <v>1703508076</v>
      </c>
      <c r="Q518" s="165">
        <v>1213828578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81613249</v>
      </c>
      <c r="X518" s="3">
        <v>0</v>
      </c>
      <c r="Y518" s="3">
        <v>0</v>
      </c>
      <c r="Z518" s="3">
        <v>0</v>
      </c>
      <c r="AA518" s="3">
        <v>0</v>
      </c>
      <c r="AB518" s="3"/>
      <c r="AC518" s="36">
        <f t="shared" si="21"/>
        <v>81613249</v>
      </c>
      <c r="AD518" s="37">
        <f t="shared" si="23"/>
        <v>408066249</v>
      </c>
      <c r="AE518" s="144"/>
      <c r="AG518" s="144"/>
      <c r="AI518" s="144"/>
    </row>
    <row r="519" spans="1:35" x14ac:dyDescent="0.25">
      <c r="A519" s="29">
        <v>507</v>
      </c>
      <c r="B519" s="61"/>
      <c r="C519" s="143" t="str">
        <f>VLOOKUP(D519,[8]Hoja1!$A$2:$B$1115,2,0)</f>
        <v>23162</v>
      </c>
      <c r="D519" s="31">
        <v>800096744</v>
      </c>
      <c r="E519" s="31">
        <v>216223162</v>
      </c>
      <c r="F519" s="61" t="s">
        <v>707</v>
      </c>
      <c r="G519" s="33">
        <v>0</v>
      </c>
      <c r="H519" s="33">
        <v>0</v>
      </c>
      <c r="I519" s="3">
        <v>1907582880</v>
      </c>
      <c r="J519" s="3">
        <v>1848663560</v>
      </c>
      <c r="K519" s="3">
        <v>0</v>
      </c>
      <c r="L519" s="3"/>
      <c r="M519" s="3"/>
      <c r="N519" s="3"/>
      <c r="O519" s="3"/>
      <c r="P519" s="34">
        <f t="shared" si="22"/>
        <v>3756246440</v>
      </c>
      <c r="Q519" s="165">
        <v>2802455000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158965240</v>
      </c>
      <c r="X519" s="3">
        <v>0</v>
      </c>
      <c r="Y519" s="3">
        <v>0</v>
      </c>
      <c r="Z519" s="3">
        <v>0</v>
      </c>
      <c r="AA519" s="3">
        <v>0</v>
      </c>
      <c r="AB519" s="3"/>
      <c r="AC519" s="36">
        <f t="shared" si="21"/>
        <v>158965240</v>
      </c>
      <c r="AD519" s="37">
        <f t="shared" si="23"/>
        <v>794826200</v>
      </c>
      <c r="AE519" s="144"/>
      <c r="AG519" s="144"/>
      <c r="AI519" s="144"/>
    </row>
    <row r="520" spans="1:35" x14ac:dyDescent="0.25">
      <c r="A520" s="38">
        <v>508</v>
      </c>
      <c r="B520" s="61"/>
      <c r="C520" s="143" t="str">
        <f>VLOOKUP(D520,[8]Hoja1!$A$2:$B$1115,2,0)</f>
        <v>23168</v>
      </c>
      <c r="D520" s="31">
        <v>800096750</v>
      </c>
      <c r="E520" s="31">
        <v>216823168</v>
      </c>
      <c r="F520" s="61" t="s">
        <v>708</v>
      </c>
      <c r="G520" s="33">
        <v>0</v>
      </c>
      <c r="H520" s="33">
        <v>0</v>
      </c>
      <c r="I520" s="3">
        <v>409921984</v>
      </c>
      <c r="J520" s="3">
        <v>354853883</v>
      </c>
      <c r="K520" s="3">
        <v>0</v>
      </c>
      <c r="L520" s="3"/>
      <c r="M520" s="3"/>
      <c r="N520" s="3"/>
      <c r="O520" s="3"/>
      <c r="P520" s="34">
        <f t="shared" si="22"/>
        <v>764775867</v>
      </c>
      <c r="Q520" s="165">
        <v>559814873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34160165</v>
      </c>
      <c r="X520" s="3">
        <v>0</v>
      </c>
      <c r="Y520" s="3">
        <v>0</v>
      </c>
      <c r="Z520" s="3">
        <v>0</v>
      </c>
      <c r="AA520" s="3">
        <v>0</v>
      </c>
      <c r="AB520" s="3"/>
      <c r="AC520" s="36">
        <f t="shared" si="21"/>
        <v>34160165</v>
      </c>
      <c r="AD520" s="37">
        <f t="shared" si="23"/>
        <v>170800829</v>
      </c>
      <c r="AE520" s="144"/>
      <c r="AG520" s="144"/>
      <c r="AI520" s="144"/>
    </row>
    <row r="521" spans="1:35" x14ac:dyDescent="0.25">
      <c r="A521" s="29">
        <v>509</v>
      </c>
      <c r="B521" s="61"/>
      <c r="C521" s="143" t="str">
        <f>VLOOKUP(D521,[8]Hoja1!$A$2:$B$1115,2,0)</f>
        <v>23182</v>
      </c>
      <c r="D521" s="31">
        <v>800096753</v>
      </c>
      <c r="E521" s="31">
        <v>218223182</v>
      </c>
      <c r="F521" s="61" t="s">
        <v>709</v>
      </c>
      <c r="G521" s="33">
        <v>0</v>
      </c>
      <c r="H521" s="33">
        <v>0</v>
      </c>
      <c r="I521" s="3">
        <v>1007530944</v>
      </c>
      <c r="J521" s="3">
        <v>1065651404</v>
      </c>
      <c r="K521" s="3">
        <v>0</v>
      </c>
      <c r="L521" s="3"/>
      <c r="M521" s="3"/>
      <c r="N521" s="3"/>
      <c r="O521" s="3"/>
      <c r="P521" s="34">
        <f t="shared" si="22"/>
        <v>2073182348</v>
      </c>
      <c r="Q521" s="165">
        <v>1569416876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83960912</v>
      </c>
      <c r="X521" s="3">
        <v>0</v>
      </c>
      <c r="Y521" s="3">
        <v>0</v>
      </c>
      <c r="Z521" s="3">
        <v>0</v>
      </c>
      <c r="AA521" s="3">
        <v>0</v>
      </c>
      <c r="AB521" s="3"/>
      <c r="AC521" s="36">
        <f t="shared" si="21"/>
        <v>83960912</v>
      </c>
      <c r="AD521" s="37">
        <f t="shared" si="23"/>
        <v>419804560</v>
      </c>
      <c r="AE521" s="144"/>
      <c r="AG521" s="144"/>
      <c r="AI521" s="144"/>
    </row>
    <row r="522" spans="1:35" x14ac:dyDescent="0.25">
      <c r="A522" s="38">
        <v>510</v>
      </c>
      <c r="B522" s="61"/>
      <c r="C522" s="143" t="str">
        <f>VLOOKUP(D522,[8]Hoja1!$A$2:$B$1115,2,0)</f>
        <v>23189</v>
      </c>
      <c r="D522" s="31">
        <v>800096746</v>
      </c>
      <c r="E522" s="31">
        <v>218923189</v>
      </c>
      <c r="F522" s="61" t="s">
        <v>710</v>
      </c>
      <c r="G522" s="33">
        <v>0</v>
      </c>
      <c r="H522" s="33">
        <v>0</v>
      </c>
      <c r="I522" s="3">
        <v>1573053680</v>
      </c>
      <c r="J522" s="3">
        <v>1561911363</v>
      </c>
      <c r="K522" s="3">
        <v>0</v>
      </c>
      <c r="L522" s="3"/>
      <c r="M522" s="3"/>
      <c r="N522" s="3"/>
      <c r="O522" s="3"/>
      <c r="P522" s="34">
        <f t="shared" si="22"/>
        <v>3134965043</v>
      </c>
      <c r="Q522" s="165">
        <v>2348438205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131087807</v>
      </c>
      <c r="X522" s="3">
        <v>0</v>
      </c>
      <c r="Y522" s="3">
        <v>0</v>
      </c>
      <c r="Z522" s="3">
        <v>0</v>
      </c>
      <c r="AA522" s="3">
        <v>0</v>
      </c>
      <c r="AB522" s="3"/>
      <c r="AC522" s="36">
        <f t="shared" si="21"/>
        <v>131087807</v>
      </c>
      <c r="AD522" s="37">
        <f t="shared" si="23"/>
        <v>655439031</v>
      </c>
      <c r="AE522" s="144"/>
      <c r="AG522" s="144"/>
      <c r="AI522" s="144"/>
    </row>
    <row r="523" spans="1:35" x14ac:dyDescent="0.25">
      <c r="A523" s="29">
        <v>511</v>
      </c>
      <c r="B523" s="61"/>
      <c r="C523" s="143" t="str">
        <f>VLOOKUP(D523,[8]Hoja1!$A$2:$B$1115,2,0)</f>
        <v>23300</v>
      </c>
      <c r="D523" s="31">
        <v>812001675</v>
      </c>
      <c r="E523" s="31">
        <v>210023300</v>
      </c>
      <c r="F523" s="61" t="s">
        <v>711</v>
      </c>
      <c r="G523" s="33">
        <v>0</v>
      </c>
      <c r="H523" s="33">
        <v>0</v>
      </c>
      <c r="I523" s="3">
        <v>398622152</v>
      </c>
      <c r="J523" s="3">
        <v>397270834</v>
      </c>
      <c r="K523" s="3">
        <v>0</v>
      </c>
      <c r="L523" s="3"/>
      <c r="M523" s="3"/>
      <c r="N523" s="3"/>
      <c r="O523" s="3"/>
      <c r="P523" s="34">
        <f t="shared" si="22"/>
        <v>795892986</v>
      </c>
      <c r="Q523" s="165">
        <v>596581912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33218513</v>
      </c>
      <c r="X523" s="3">
        <v>0</v>
      </c>
      <c r="Y523" s="3">
        <v>0</v>
      </c>
      <c r="Z523" s="3">
        <v>0</v>
      </c>
      <c r="AA523" s="3">
        <v>0</v>
      </c>
      <c r="AB523" s="3"/>
      <c r="AC523" s="36">
        <f t="shared" si="21"/>
        <v>33218513</v>
      </c>
      <c r="AD523" s="37">
        <f t="shared" si="23"/>
        <v>166092561</v>
      </c>
      <c r="AE523" s="144"/>
      <c r="AG523" s="144"/>
      <c r="AI523" s="144"/>
    </row>
    <row r="524" spans="1:35" x14ac:dyDescent="0.25">
      <c r="A524" s="38">
        <v>512</v>
      </c>
      <c r="B524" s="61"/>
      <c r="C524" s="143" t="str">
        <f>VLOOKUP(D524,[8]Hoja1!$A$2:$B$1115,2,0)</f>
        <v>23350</v>
      </c>
      <c r="D524" s="31">
        <v>812001681</v>
      </c>
      <c r="E524" s="31">
        <v>215023350</v>
      </c>
      <c r="F524" s="61" t="s">
        <v>712</v>
      </c>
      <c r="G524" s="33">
        <v>0</v>
      </c>
      <c r="H524" s="33">
        <v>0</v>
      </c>
      <c r="I524" s="3">
        <v>427341504</v>
      </c>
      <c r="J524" s="3">
        <v>346441144</v>
      </c>
      <c r="K524" s="3">
        <v>0</v>
      </c>
      <c r="L524" s="3"/>
      <c r="M524" s="3"/>
      <c r="N524" s="3"/>
      <c r="O524" s="3"/>
      <c r="P524" s="34">
        <f t="shared" si="22"/>
        <v>773782648</v>
      </c>
      <c r="Q524" s="165">
        <v>560111896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35611792</v>
      </c>
      <c r="X524" s="3">
        <v>0</v>
      </c>
      <c r="Y524" s="3">
        <v>0</v>
      </c>
      <c r="Z524" s="3">
        <v>0</v>
      </c>
      <c r="AA524" s="3">
        <v>0</v>
      </c>
      <c r="AB524" s="3"/>
      <c r="AC524" s="36">
        <f t="shared" si="21"/>
        <v>35611792</v>
      </c>
      <c r="AD524" s="37">
        <f t="shared" si="23"/>
        <v>178058960</v>
      </c>
      <c r="AE524" s="144"/>
      <c r="AG524" s="144"/>
      <c r="AI524" s="144"/>
    </row>
    <row r="525" spans="1:35" x14ac:dyDescent="0.25">
      <c r="A525" s="29">
        <v>513</v>
      </c>
      <c r="B525" s="61"/>
      <c r="C525" s="143" t="str">
        <f>VLOOKUP(D525,[8]Hoja1!$A$2:$B$1115,2,0)</f>
        <v>23419</v>
      </c>
      <c r="D525" s="31">
        <v>800096761</v>
      </c>
      <c r="E525" s="31">
        <v>211923419</v>
      </c>
      <c r="F525" s="61" t="s">
        <v>713</v>
      </c>
      <c r="G525" s="33">
        <v>0</v>
      </c>
      <c r="H525" s="33">
        <v>0</v>
      </c>
      <c r="I525" s="3">
        <v>892283392</v>
      </c>
      <c r="J525" s="3">
        <v>642561043</v>
      </c>
      <c r="K525" s="3">
        <v>0</v>
      </c>
      <c r="L525" s="3"/>
      <c r="M525" s="3"/>
      <c r="N525" s="3"/>
      <c r="O525" s="3"/>
      <c r="P525" s="34">
        <f t="shared" si="22"/>
        <v>1534844435</v>
      </c>
      <c r="Q525" s="165">
        <v>1088702737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74356949</v>
      </c>
      <c r="X525" s="3">
        <v>0</v>
      </c>
      <c r="Y525" s="3">
        <v>0</v>
      </c>
      <c r="Z525" s="3">
        <v>0</v>
      </c>
      <c r="AA525" s="3">
        <v>0</v>
      </c>
      <c r="AB525" s="3"/>
      <c r="AC525" s="36">
        <f t="shared" ref="AC525:AC588" si="24">SUM(R525:AA525)</f>
        <v>74356949</v>
      </c>
      <c r="AD525" s="37">
        <f t="shared" si="23"/>
        <v>371784749</v>
      </c>
      <c r="AE525" s="144"/>
      <c r="AG525" s="144"/>
      <c r="AI525" s="144"/>
    </row>
    <row r="526" spans="1:35" x14ac:dyDescent="0.25">
      <c r="A526" s="38">
        <v>514</v>
      </c>
      <c r="B526" s="61"/>
      <c r="C526" s="143" t="str">
        <f>VLOOKUP(D526,[8]Hoja1!$A$2:$B$1115,2,0)</f>
        <v>23464</v>
      </c>
      <c r="D526" s="31">
        <v>800096762</v>
      </c>
      <c r="E526" s="31">
        <v>216423464</v>
      </c>
      <c r="F526" s="61" t="s">
        <v>714</v>
      </c>
      <c r="G526" s="33">
        <v>0</v>
      </c>
      <c r="H526" s="33">
        <v>0</v>
      </c>
      <c r="I526" s="3">
        <v>370306880</v>
      </c>
      <c r="J526" s="3">
        <v>349647271</v>
      </c>
      <c r="K526" s="3">
        <v>0</v>
      </c>
      <c r="L526" s="3"/>
      <c r="M526" s="3"/>
      <c r="N526" s="3"/>
      <c r="O526" s="3"/>
      <c r="P526" s="34">
        <f t="shared" ref="P526:P589" si="25">SUM(G526:N526)</f>
        <v>719954151</v>
      </c>
      <c r="Q526" s="165">
        <v>534800713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30858907</v>
      </c>
      <c r="X526" s="3">
        <v>0</v>
      </c>
      <c r="Y526" s="3">
        <v>0</v>
      </c>
      <c r="Z526" s="3">
        <v>0</v>
      </c>
      <c r="AA526" s="3">
        <v>0</v>
      </c>
      <c r="AB526" s="3"/>
      <c r="AC526" s="36">
        <f t="shared" si="24"/>
        <v>30858907</v>
      </c>
      <c r="AD526" s="37">
        <f t="shared" si="23"/>
        <v>154294531</v>
      </c>
      <c r="AE526" s="144"/>
      <c r="AG526" s="144"/>
      <c r="AI526" s="144"/>
    </row>
    <row r="527" spans="1:35" x14ac:dyDescent="0.25">
      <c r="A527" s="29">
        <v>515</v>
      </c>
      <c r="B527" s="61"/>
      <c r="C527" s="143" t="str">
        <f>VLOOKUP(D527,[8]Hoja1!$A$2:$B$1115,2,0)</f>
        <v>23466</v>
      </c>
      <c r="D527" s="31">
        <v>800096763</v>
      </c>
      <c r="E527" s="31">
        <v>216623466</v>
      </c>
      <c r="F527" s="61" t="s">
        <v>715</v>
      </c>
      <c r="G527" s="33">
        <v>0</v>
      </c>
      <c r="H527" s="33">
        <v>0</v>
      </c>
      <c r="I527" s="3">
        <v>2036554368</v>
      </c>
      <c r="J527" s="3">
        <v>1877388552</v>
      </c>
      <c r="K527" s="3">
        <v>0</v>
      </c>
      <c r="L527" s="3"/>
      <c r="M527" s="3"/>
      <c r="N527" s="3"/>
      <c r="O527" s="3"/>
      <c r="P527" s="34">
        <f t="shared" si="25"/>
        <v>3913942920</v>
      </c>
      <c r="Q527" s="165">
        <v>2815902198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169712864</v>
      </c>
      <c r="X527" s="3">
        <v>79763538</v>
      </c>
      <c r="Y527" s="3">
        <v>0</v>
      </c>
      <c r="Z527" s="3">
        <v>0</v>
      </c>
      <c r="AA527" s="3">
        <v>0</v>
      </c>
      <c r="AB527" s="3"/>
      <c r="AC527" s="36">
        <f t="shared" si="24"/>
        <v>249476402</v>
      </c>
      <c r="AD527" s="37">
        <f t="shared" ref="AD527:AD590" si="26">+P527-Q527+AB527-AC527</f>
        <v>848564320</v>
      </c>
      <c r="AE527" s="144"/>
      <c r="AG527" s="144"/>
      <c r="AI527" s="144"/>
    </row>
    <row r="528" spans="1:35" x14ac:dyDescent="0.25">
      <c r="A528" s="38">
        <v>516</v>
      </c>
      <c r="B528" s="61"/>
      <c r="C528" s="143" t="str">
        <f>VLOOKUP(D528,[8]Hoja1!$A$2:$B$1115,2,0)</f>
        <v>23500</v>
      </c>
      <c r="D528" s="31">
        <v>800065474</v>
      </c>
      <c r="E528" s="31">
        <v>210023500</v>
      </c>
      <c r="F528" s="61" t="s">
        <v>716</v>
      </c>
      <c r="G528" s="33">
        <v>0</v>
      </c>
      <c r="H528" s="33">
        <v>0</v>
      </c>
      <c r="I528" s="3">
        <v>1413212880</v>
      </c>
      <c r="J528" s="3">
        <v>1171550499</v>
      </c>
      <c r="K528" s="3">
        <v>0</v>
      </c>
      <c r="L528" s="3"/>
      <c r="M528" s="3"/>
      <c r="N528" s="3"/>
      <c r="O528" s="3"/>
      <c r="P528" s="34">
        <f t="shared" si="25"/>
        <v>2584763379</v>
      </c>
      <c r="Q528" s="165">
        <v>1878156939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117767740</v>
      </c>
      <c r="X528" s="3">
        <v>0</v>
      </c>
      <c r="Y528" s="3">
        <v>0</v>
      </c>
      <c r="Z528" s="3">
        <v>0</v>
      </c>
      <c r="AA528" s="3">
        <v>0</v>
      </c>
      <c r="AB528" s="3"/>
      <c r="AC528" s="36">
        <f t="shared" si="24"/>
        <v>117767740</v>
      </c>
      <c r="AD528" s="37">
        <f t="shared" si="26"/>
        <v>588838700</v>
      </c>
      <c r="AE528" s="144"/>
      <c r="AG528" s="144"/>
      <c r="AI528" s="144"/>
    </row>
    <row r="529" spans="1:35" x14ac:dyDescent="0.25">
      <c r="A529" s="29">
        <v>517</v>
      </c>
      <c r="B529" s="61"/>
      <c r="C529" s="143" t="str">
        <f>VLOOKUP(D529,[8]Hoja1!$A$2:$B$1115,2,0)</f>
        <v>23555</v>
      </c>
      <c r="D529" s="31">
        <v>800096765</v>
      </c>
      <c r="E529" s="31">
        <v>215523555</v>
      </c>
      <c r="F529" s="61" t="s">
        <v>717</v>
      </c>
      <c r="G529" s="33">
        <v>0</v>
      </c>
      <c r="H529" s="33">
        <v>0</v>
      </c>
      <c r="I529" s="3">
        <v>1935662656</v>
      </c>
      <c r="J529" s="3">
        <v>1622497155</v>
      </c>
      <c r="K529" s="3">
        <v>0</v>
      </c>
      <c r="L529" s="3"/>
      <c r="M529" s="3"/>
      <c r="N529" s="3"/>
      <c r="O529" s="3"/>
      <c r="P529" s="34">
        <f t="shared" si="25"/>
        <v>3558159811</v>
      </c>
      <c r="Q529" s="165">
        <v>2590328481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161305221</v>
      </c>
      <c r="X529" s="3">
        <v>0</v>
      </c>
      <c r="Y529" s="3">
        <v>0</v>
      </c>
      <c r="Z529" s="3">
        <v>0</v>
      </c>
      <c r="AA529" s="3">
        <v>0</v>
      </c>
      <c r="AB529" s="3"/>
      <c r="AC529" s="36">
        <f t="shared" si="24"/>
        <v>161305221</v>
      </c>
      <c r="AD529" s="37">
        <f t="shared" si="26"/>
        <v>806526109</v>
      </c>
      <c r="AE529" s="144"/>
      <c r="AG529" s="144"/>
      <c r="AI529" s="144"/>
    </row>
    <row r="530" spans="1:35" x14ac:dyDescent="0.25">
      <c r="A530" s="38">
        <v>518</v>
      </c>
      <c r="B530" s="61"/>
      <c r="C530" s="143" t="str">
        <f>VLOOKUP(D530,[8]Hoja1!$A$2:$B$1115,2,0)</f>
        <v>23570</v>
      </c>
      <c r="D530" s="31">
        <v>800096766</v>
      </c>
      <c r="E530" s="31">
        <v>217023570</v>
      </c>
      <c r="F530" s="61" t="s">
        <v>718</v>
      </c>
      <c r="G530" s="33">
        <v>0</v>
      </c>
      <c r="H530" s="33">
        <v>0</v>
      </c>
      <c r="I530" s="3">
        <v>1032648032</v>
      </c>
      <c r="J530" s="3">
        <v>967962425</v>
      </c>
      <c r="K530" s="3">
        <v>0</v>
      </c>
      <c r="L530" s="3"/>
      <c r="M530" s="3"/>
      <c r="N530" s="3"/>
      <c r="O530" s="3"/>
      <c r="P530" s="34">
        <f t="shared" si="25"/>
        <v>2000610457</v>
      </c>
      <c r="Q530" s="165">
        <v>1454297339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86054003</v>
      </c>
      <c r="X530" s="3">
        <v>29989104</v>
      </c>
      <c r="Y530" s="3">
        <v>0</v>
      </c>
      <c r="Z530" s="3">
        <v>0</v>
      </c>
      <c r="AA530" s="3">
        <v>0</v>
      </c>
      <c r="AB530" s="3"/>
      <c r="AC530" s="36">
        <f t="shared" si="24"/>
        <v>116043107</v>
      </c>
      <c r="AD530" s="37">
        <f t="shared" si="26"/>
        <v>430270011</v>
      </c>
      <c r="AE530" s="144"/>
      <c r="AG530" s="144"/>
      <c r="AI530" s="144"/>
    </row>
    <row r="531" spans="1:35" x14ac:dyDescent="0.25">
      <c r="A531" s="29">
        <v>519</v>
      </c>
      <c r="B531" s="61"/>
      <c r="C531" s="143" t="str">
        <f>VLOOKUP(D531,[8]Hoja1!$A$2:$B$1115,2,0)</f>
        <v>23574</v>
      </c>
      <c r="D531" s="31">
        <v>800096770</v>
      </c>
      <c r="E531" s="31">
        <v>217423574</v>
      </c>
      <c r="F531" s="61" t="s">
        <v>719</v>
      </c>
      <c r="G531" s="33">
        <v>0</v>
      </c>
      <c r="H531" s="33">
        <v>0</v>
      </c>
      <c r="I531" s="3">
        <v>1251128048</v>
      </c>
      <c r="J531" s="3">
        <v>926711712</v>
      </c>
      <c r="K531" s="3">
        <v>0</v>
      </c>
      <c r="L531" s="3"/>
      <c r="M531" s="3"/>
      <c r="N531" s="3"/>
      <c r="O531" s="3"/>
      <c r="P531" s="34">
        <f t="shared" si="25"/>
        <v>2177839760</v>
      </c>
      <c r="Q531" s="165">
        <v>1552275738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104260671</v>
      </c>
      <c r="X531" s="3">
        <v>0</v>
      </c>
      <c r="Y531" s="3">
        <v>0</v>
      </c>
      <c r="Z531" s="3">
        <v>0</v>
      </c>
      <c r="AA531" s="3">
        <v>0</v>
      </c>
      <c r="AB531" s="3"/>
      <c r="AC531" s="36">
        <f t="shared" si="24"/>
        <v>104260671</v>
      </c>
      <c r="AD531" s="37">
        <f t="shared" si="26"/>
        <v>521303351</v>
      </c>
      <c r="AE531" s="144"/>
      <c r="AG531" s="144"/>
      <c r="AI531" s="144"/>
    </row>
    <row r="532" spans="1:35" x14ac:dyDescent="0.25">
      <c r="A532" s="38">
        <v>520</v>
      </c>
      <c r="B532" s="61"/>
      <c r="C532" s="143" t="str">
        <f>VLOOKUP(D532,[8]Hoja1!$A$2:$B$1115,2,0)</f>
        <v>23580</v>
      </c>
      <c r="D532" s="31">
        <v>800096772</v>
      </c>
      <c r="E532" s="31">
        <v>218023580</v>
      </c>
      <c r="F532" s="61" t="s">
        <v>720</v>
      </c>
      <c r="G532" s="33">
        <v>0</v>
      </c>
      <c r="H532" s="33">
        <v>0</v>
      </c>
      <c r="I532" s="3">
        <v>1876000960</v>
      </c>
      <c r="J532" s="3">
        <v>1502948143</v>
      </c>
      <c r="K532" s="3">
        <v>0</v>
      </c>
      <c r="L532" s="3"/>
      <c r="M532" s="3"/>
      <c r="N532" s="3"/>
      <c r="O532" s="3"/>
      <c r="P532" s="34">
        <f t="shared" si="25"/>
        <v>3378949103</v>
      </c>
      <c r="Q532" s="165">
        <v>2341035489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156333413</v>
      </c>
      <c r="X532" s="3">
        <v>99913132</v>
      </c>
      <c r="Y532" s="3">
        <v>0</v>
      </c>
      <c r="Z532" s="3">
        <v>0</v>
      </c>
      <c r="AA532" s="3">
        <v>0</v>
      </c>
      <c r="AB532" s="3"/>
      <c r="AC532" s="36">
        <f t="shared" si="24"/>
        <v>256246545</v>
      </c>
      <c r="AD532" s="37">
        <f t="shared" si="26"/>
        <v>781667069</v>
      </c>
      <c r="AE532" s="144"/>
      <c r="AG532" s="144"/>
      <c r="AI532" s="144"/>
    </row>
    <row r="533" spans="1:35" x14ac:dyDescent="0.25">
      <c r="A533" s="29">
        <v>521</v>
      </c>
      <c r="B533" s="61"/>
      <c r="C533" s="143" t="str">
        <f>VLOOKUP(D533,[8]Hoja1!$A$2:$B$1115,2,0)</f>
        <v>23586</v>
      </c>
      <c r="D533" s="31">
        <v>800079162</v>
      </c>
      <c r="E533" s="31">
        <v>218623586</v>
      </c>
      <c r="F533" s="61" t="s">
        <v>721</v>
      </c>
      <c r="G533" s="33">
        <v>0</v>
      </c>
      <c r="H533" s="33">
        <v>0</v>
      </c>
      <c r="I533" s="3">
        <v>518936736</v>
      </c>
      <c r="J533" s="3">
        <v>420973848</v>
      </c>
      <c r="K533" s="3">
        <v>0</v>
      </c>
      <c r="L533" s="3"/>
      <c r="M533" s="3"/>
      <c r="N533" s="3"/>
      <c r="O533" s="3"/>
      <c r="P533" s="34">
        <f t="shared" si="25"/>
        <v>939910584</v>
      </c>
      <c r="Q533" s="165">
        <v>680442216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43244728</v>
      </c>
      <c r="X533" s="3">
        <v>0</v>
      </c>
      <c r="Y533" s="3">
        <v>0</v>
      </c>
      <c r="Z533" s="3">
        <v>0</v>
      </c>
      <c r="AA533" s="3">
        <v>0</v>
      </c>
      <c r="AB533" s="3"/>
      <c r="AC533" s="36">
        <f t="shared" si="24"/>
        <v>43244728</v>
      </c>
      <c r="AD533" s="37">
        <f t="shared" si="26"/>
        <v>216223640</v>
      </c>
      <c r="AE533" s="144"/>
      <c r="AG533" s="144"/>
      <c r="AI533" s="144"/>
    </row>
    <row r="534" spans="1:35" x14ac:dyDescent="0.25">
      <c r="A534" s="38">
        <v>522</v>
      </c>
      <c r="B534" s="61"/>
      <c r="C534" s="143" t="str">
        <f>VLOOKUP(D534,[8]Hoja1!$A$2:$B$1115,2,0)</f>
        <v>23670</v>
      </c>
      <c r="D534" s="31">
        <v>800075231</v>
      </c>
      <c r="E534" s="31">
        <v>217023670</v>
      </c>
      <c r="F534" s="61" t="s">
        <v>722</v>
      </c>
      <c r="G534" s="33">
        <v>0</v>
      </c>
      <c r="H534" s="33">
        <v>0</v>
      </c>
      <c r="I534" s="3">
        <v>2288489152</v>
      </c>
      <c r="J534" s="3">
        <v>1580625003</v>
      </c>
      <c r="K534" s="3">
        <v>0</v>
      </c>
      <c r="L534" s="3"/>
      <c r="M534" s="3"/>
      <c r="N534" s="3"/>
      <c r="O534" s="3"/>
      <c r="P534" s="34">
        <f t="shared" si="25"/>
        <v>3869114155</v>
      </c>
      <c r="Q534" s="165">
        <v>2724869577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190707429</v>
      </c>
      <c r="X534" s="3">
        <v>0</v>
      </c>
      <c r="Y534" s="3">
        <v>0</v>
      </c>
      <c r="Z534" s="3">
        <v>0</v>
      </c>
      <c r="AA534" s="3">
        <v>0</v>
      </c>
      <c r="AB534" s="3"/>
      <c r="AC534" s="36">
        <f t="shared" si="24"/>
        <v>190707429</v>
      </c>
      <c r="AD534" s="37">
        <f t="shared" si="26"/>
        <v>953537149</v>
      </c>
      <c r="AE534" s="144"/>
      <c r="AG534" s="144"/>
      <c r="AI534" s="144"/>
    </row>
    <row r="535" spans="1:35" x14ac:dyDescent="0.25">
      <c r="A535" s="29">
        <v>523</v>
      </c>
      <c r="B535" s="61"/>
      <c r="C535" s="143" t="str">
        <f>VLOOKUP(D535,[8]Hoja1!$A$2:$B$1115,2,0)</f>
        <v>23672</v>
      </c>
      <c r="D535" s="31">
        <v>800096781</v>
      </c>
      <c r="E535" s="31">
        <v>217223672</v>
      </c>
      <c r="F535" s="61" t="s">
        <v>723</v>
      </c>
      <c r="G535" s="33">
        <v>0</v>
      </c>
      <c r="H535" s="33">
        <v>0</v>
      </c>
      <c r="I535" s="3">
        <v>848241088</v>
      </c>
      <c r="J535" s="3">
        <v>901850579</v>
      </c>
      <c r="K535" s="3">
        <v>0</v>
      </c>
      <c r="L535" s="3"/>
      <c r="M535" s="3"/>
      <c r="N535" s="3"/>
      <c r="O535" s="3"/>
      <c r="P535" s="34">
        <f t="shared" si="25"/>
        <v>1750091667</v>
      </c>
      <c r="Q535" s="165">
        <v>1325971121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70686757</v>
      </c>
      <c r="X535" s="3">
        <v>0</v>
      </c>
      <c r="Y535" s="3">
        <v>0</v>
      </c>
      <c r="Z535" s="3">
        <v>0</v>
      </c>
      <c r="AA535" s="3">
        <v>0</v>
      </c>
      <c r="AB535" s="3"/>
      <c r="AC535" s="36">
        <f t="shared" si="24"/>
        <v>70686757</v>
      </c>
      <c r="AD535" s="37">
        <f t="shared" si="26"/>
        <v>353433789</v>
      </c>
      <c r="AE535" s="144"/>
      <c r="AG535" s="144"/>
      <c r="AI535" s="144"/>
    </row>
    <row r="536" spans="1:35" x14ac:dyDescent="0.25">
      <c r="A536" s="38">
        <v>524</v>
      </c>
      <c r="B536" s="61"/>
      <c r="C536" s="143" t="str">
        <f>VLOOKUP(D536,[8]Hoja1!$A$2:$B$1115,2,0)</f>
        <v>23675</v>
      </c>
      <c r="D536" s="31">
        <v>800096804</v>
      </c>
      <c r="E536" s="31">
        <v>217523675</v>
      </c>
      <c r="F536" s="61" t="s">
        <v>724</v>
      </c>
      <c r="G536" s="33">
        <v>0</v>
      </c>
      <c r="H536" s="33">
        <v>0</v>
      </c>
      <c r="I536" s="3">
        <v>1207672320</v>
      </c>
      <c r="J536" s="3">
        <v>1049419343</v>
      </c>
      <c r="K536" s="3">
        <v>0</v>
      </c>
      <c r="L536" s="3"/>
      <c r="M536" s="3"/>
      <c r="N536" s="3"/>
      <c r="O536" s="3"/>
      <c r="P536" s="34">
        <f t="shared" si="25"/>
        <v>2257091663</v>
      </c>
      <c r="Q536" s="165">
        <v>1653255503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100639360</v>
      </c>
      <c r="X536" s="3">
        <v>0</v>
      </c>
      <c r="Y536" s="3">
        <v>0</v>
      </c>
      <c r="Z536" s="3">
        <v>0</v>
      </c>
      <c r="AA536" s="3">
        <v>0</v>
      </c>
      <c r="AB536" s="3"/>
      <c r="AC536" s="36">
        <f t="shared" si="24"/>
        <v>100639360</v>
      </c>
      <c r="AD536" s="37">
        <f t="shared" si="26"/>
        <v>503196800</v>
      </c>
      <c r="AE536" s="144"/>
      <c r="AG536" s="144"/>
      <c r="AI536" s="144"/>
    </row>
    <row r="537" spans="1:35" x14ac:dyDescent="0.25">
      <c r="A537" s="29">
        <v>525</v>
      </c>
      <c r="B537" s="61"/>
      <c r="C537" s="143" t="str">
        <f>VLOOKUP(D537,[8]Hoja1!$A$2:$B$1115,2,0)</f>
        <v>23678</v>
      </c>
      <c r="D537" s="31">
        <v>800075537</v>
      </c>
      <c r="E537" s="31">
        <v>217823678</v>
      </c>
      <c r="F537" s="61" t="s">
        <v>389</v>
      </c>
      <c r="G537" s="33">
        <v>0</v>
      </c>
      <c r="H537" s="33">
        <v>0</v>
      </c>
      <c r="I537" s="3">
        <v>679760232</v>
      </c>
      <c r="J537" s="3">
        <v>705241804</v>
      </c>
      <c r="K537" s="3">
        <v>0</v>
      </c>
      <c r="L537" s="3"/>
      <c r="M537" s="3"/>
      <c r="N537" s="3"/>
      <c r="O537" s="3"/>
      <c r="P537" s="34">
        <f t="shared" si="25"/>
        <v>1385002036</v>
      </c>
      <c r="Q537" s="165">
        <v>1045121920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56646686</v>
      </c>
      <c r="X537" s="3">
        <v>0</v>
      </c>
      <c r="Y537" s="3">
        <v>0</v>
      </c>
      <c r="Z537" s="3">
        <v>0</v>
      </c>
      <c r="AA537" s="3">
        <v>0</v>
      </c>
      <c r="AB537" s="3"/>
      <c r="AC537" s="36">
        <f t="shared" si="24"/>
        <v>56646686</v>
      </c>
      <c r="AD537" s="37">
        <f t="shared" si="26"/>
        <v>283233430</v>
      </c>
      <c r="AE537" s="144"/>
      <c r="AG537" s="144"/>
      <c r="AI537" s="144"/>
    </row>
    <row r="538" spans="1:35" x14ac:dyDescent="0.25">
      <c r="A538" s="38">
        <v>526</v>
      </c>
      <c r="B538" s="61"/>
      <c r="C538" s="143" t="str">
        <f>VLOOKUP(D538,[8]Hoja1!$A$2:$B$1115,2,0)</f>
        <v>23682</v>
      </c>
      <c r="D538" s="31">
        <v>900220061</v>
      </c>
      <c r="E538" s="31">
        <v>923271475</v>
      </c>
      <c r="F538" s="61" t="s">
        <v>725</v>
      </c>
      <c r="G538" s="33">
        <v>0</v>
      </c>
      <c r="H538" s="33">
        <v>0</v>
      </c>
      <c r="I538" s="3">
        <v>561252792</v>
      </c>
      <c r="J538" s="3">
        <v>486788677</v>
      </c>
      <c r="K538" s="3">
        <v>0</v>
      </c>
      <c r="L538" s="3"/>
      <c r="M538" s="3"/>
      <c r="N538" s="3"/>
      <c r="O538" s="3"/>
      <c r="P538" s="34">
        <f t="shared" si="25"/>
        <v>1048041469</v>
      </c>
      <c r="Q538" s="165">
        <v>767415073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46771066</v>
      </c>
      <c r="X538" s="3">
        <v>0</v>
      </c>
      <c r="Y538" s="3">
        <v>0</v>
      </c>
      <c r="Z538" s="3">
        <v>0</v>
      </c>
      <c r="AA538" s="3">
        <v>0</v>
      </c>
      <c r="AB538" s="3"/>
      <c r="AC538" s="36">
        <f t="shared" si="24"/>
        <v>46771066</v>
      </c>
      <c r="AD538" s="37">
        <f t="shared" si="26"/>
        <v>233855330</v>
      </c>
      <c r="AE538" s="144"/>
      <c r="AG538" s="144"/>
      <c r="AI538" s="144"/>
    </row>
    <row r="539" spans="1:35" x14ac:dyDescent="0.25">
      <c r="A539" s="29">
        <v>527</v>
      </c>
      <c r="B539" s="61"/>
      <c r="C539" s="143" t="str">
        <f>VLOOKUP(D539,[8]Hoja1!$A$2:$B$1115,2,0)</f>
        <v>23686</v>
      </c>
      <c r="D539" s="31">
        <v>800096805</v>
      </c>
      <c r="E539" s="31">
        <v>218623686</v>
      </c>
      <c r="F539" s="61" t="s">
        <v>726</v>
      </c>
      <c r="G539" s="33">
        <v>0</v>
      </c>
      <c r="H539" s="33">
        <v>0</v>
      </c>
      <c r="I539" s="3">
        <v>1052057360</v>
      </c>
      <c r="J539" s="3">
        <v>1013437643</v>
      </c>
      <c r="K539" s="3">
        <v>0</v>
      </c>
      <c r="L539" s="3"/>
      <c r="M539" s="3"/>
      <c r="N539" s="3"/>
      <c r="O539" s="3"/>
      <c r="P539" s="34">
        <f t="shared" si="25"/>
        <v>2065495003</v>
      </c>
      <c r="Q539" s="165">
        <v>1539466325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87671447</v>
      </c>
      <c r="X539" s="3">
        <v>0</v>
      </c>
      <c r="Y539" s="3">
        <v>0</v>
      </c>
      <c r="Z539" s="3">
        <v>0</v>
      </c>
      <c r="AA539" s="3">
        <v>0</v>
      </c>
      <c r="AB539" s="3"/>
      <c r="AC539" s="36">
        <f t="shared" si="24"/>
        <v>87671447</v>
      </c>
      <c r="AD539" s="37">
        <f t="shared" si="26"/>
        <v>438357231</v>
      </c>
      <c r="AE539" s="144"/>
      <c r="AG539" s="144"/>
      <c r="AI539" s="144"/>
    </row>
    <row r="540" spans="1:35" x14ac:dyDescent="0.25">
      <c r="A540" s="38">
        <v>528</v>
      </c>
      <c r="B540" s="61"/>
      <c r="C540" s="143" t="str">
        <f>VLOOKUP(D540,[8]Hoja1!$A$2:$B$1115,2,0)</f>
        <v>23807</v>
      </c>
      <c r="D540" s="31">
        <v>800096807</v>
      </c>
      <c r="E540" s="31">
        <v>210723807</v>
      </c>
      <c r="F540" s="61" t="s">
        <v>727</v>
      </c>
      <c r="G540" s="33">
        <v>0</v>
      </c>
      <c r="H540" s="33">
        <v>0</v>
      </c>
      <c r="I540" s="3">
        <v>4937344128</v>
      </c>
      <c r="J540" s="3">
        <v>3521268736</v>
      </c>
      <c r="K540" s="3">
        <v>0</v>
      </c>
      <c r="L540" s="3"/>
      <c r="M540" s="3"/>
      <c r="N540" s="3"/>
      <c r="O540" s="3"/>
      <c r="P540" s="34">
        <f t="shared" si="25"/>
        <v>8458612864</v>
      </c>
      <c r="Q540" s="165">
        <v>5989940800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411445344</v>
      </c>
      <c r="X540" s="3">
        <v>0</v>
      </c>
      <c r="Y540" s="3">
        <v>0</v>
      </c>
      <c r="Z540" s="3">
        <v>0</v>
      </c>
      <c r="AA540" s="3">
        <v>0</v>
      </c>
      <c r="AB540" s="3"/>
      <c r="AC540" s="36">
        <f t="shared" si="24"/>
        <v>411445344</v>
      </c>
      <c r="AD540" s="37">
        <f t="shared" si="26"/>
        <v>2057226720</v>
      </c>
      <c r="AE540" s="144"/>
      <c r="AG540" s="144"/>
      <c r="AI540" s="144"/>
    </row>
    <row r="541" spans="1:35" x14ac:dyDescent="0.25">
      <c r="A541" s="29">
        <v>529</v>
      </c>
      <c r="B541" s="61"/>
      <c r="C541" s="143" t="str">
        <f>VLOOKUP(D541,[8]Hoja1!$A$2:$B$1115,2,0)</f>
        <v>23815</v>
      </c>
      <c r="D541" s="31">
        <v>900220147</v>
      </c>
      <c r="E541" s="31">
        <v>923271490</v>
      </c>
      <c r="F541" s="61" t="s">
        <v>728</v>
      </c>
      <c r="G541" s="33">
        <v>0</v>
      </c>
      <c r="H541" s="33">
        <v>0</v>
      </c>
      <c r="I541" s="3">
        <v>2366258176</v>
      </c>
      <c r="J541" s="3">
        <v>1713266332</v>
      </c>
      <c r="K541" s="3">
        <v>0</v>
      </c>
      <c r="L541" s="3"/>
      <c r="M541" s="3"/>
      <c r="N541" s="3"/>
      <c r="O541" s="3"/>
      <c r="P541" s="34">
        <f t="shared" si="25"/>
        <v>4079524508</v>
      </c>
      <c r="Q541" s="165">
        <v>2896395418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197188181</v>
      </c>
      <c r="X541" s="3">
        <v>0</v>
      </c>
      <c r="Y541" s="3">
        <v>0</v>
      </c>
      <c r="Z541" s="3">
        <v>0</v>
      </c>
      <c r="AA541" s="3">
        <v>0</v>
      </c>
      <c r="AB541" s="3"/>
      <c r="AC541" s="36">
        <f t="shared" si="24"/>
        <v>197188181</v>
      </c>
      <c r="AD541" s="37">
        <f t="shared" si="26"/>
        <v>985940909</v>
      </c>
      <c r="AE541" s="144"/>
      <c r="AG541" s="144"/>
      <c r="AI541" s="144"/>
    </row>
    <row r="542" spans="1:35" x14ac:dyDescent="0.25">
      <c r="A542" s="38">
        <v>530</v>
      </c>
      <c r="B542" s="61"/>
      <c r="C542" s="143" t="str">
        <f>VLOOKUP(D542,[8]Hoja1!$A$2:$B$1115,2,0)</f>
        <v>23855</v>
      </c>
      <c r="D542" s="31">
        <v>800096808</v>
      </c>
      <c r="E542" s="31">
        <v>215523855</v>
      </c>
      <c r="F542" s="61" t="s">
        <v>729</v>
      </c>
      <c r="G542" s="33">
        <v>0</v>
      </c>
      <c r="H542" s="33">
        <v>0</v>
      </c>
      <c r="I542" s="3">
        <v>1488601584</v>
      </c>
      <c r="J542" s="3">
        <v>1314898412</v>
      </c>
      <c r="K542" s="3">
        <v>0</v>
      </c>
      <c r="L542" s="3"/>
      <c r="M542" s="3"/>
      <c r="N542" s="3"/>
      <c r="O542" s="3"/>
      <c r="P542" s="34">
        <f t="shared" si="25"/>
        <v>2803499996</v>
      </c>
      <c r="Q542" s="165">
        <v>2059199204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124050132</v>
      </c>
      <c r="X542" s="3">
        <v>0</v>
      </c>
      <c r="Y542" s="3">
        <v>0</v>
      </c>
      <c r="Z542" s="3">
        <v>0</v>
      </c>
      <c r="AA542" s="3">
        <v>0</v>
      </c>
      <c r="AB542" s="3"/>
      <c r="AC542" s="36">
        <f t="shared" si="24"/>
        <v>124050132</v>
      </c>
      <c r="AD542" s="37">
        <f t="shared" si="26"/>
        <v>620250660</v>
      </c>
      <c r="AE542" s="144"/>
      <c r="AG542" s="144"/>
      <c r="AI542" s="144"/>
    </row>
    <row r="543" spans="1:35" x14ac:dyDescent="0.25">
      <c r="A543" s="29">
        <v>531</v>
      </c>
      <c r="B543" s="61"/>
      <c r="C543" s="143" t="str">
        <f>VLOOKUP(D543,[8]Hoja1!$A$2:$B$1115,2,0)</f>
        <v>25001</v>
      </c>
      <c r="D543" s="31">
        <v>890680149</v>
      </c>
      <c r="E543" s="31">
        <v>210125001</v>
      </c>
      <c r="F543" s="61" t="s">
        <v>730</v>
      </c>
      <c r="G543" s="33">
        <v>0</v>
      </c>
      <c r="H543" s="33">
        <v>0</v>
      </c>
      <c r="I543" s="3">
        <v>98737102</v>
      </c>
      <c r="J543" s="3">
        <v>0</v>
      </c>
      <c r="K543" s="3">
        <v>0</v>
      </c>
      <c r="L543" s="3"/>
      <c r="M543" s="3"/>
      <c r="N543" s="3"/>
      <c r="O543" s="3"/>
      <c r="P543" s="34">
        <f t="shared" si="25"/>
        <v>98737102</v>
      </c>
      <c r="Q543" s="165">
        <v>49368552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8228092</v>
      </c>
      <c r="X543" s="3">
        <v>0</v>
      </c>
      <c r="Y543" s="3">
        <v>0</v>
      </c>
      <c r="Z543" s="3">
        <v>0</v>
      </c>
      <c r="AA543" s="3">
        <v>0</v>
      </c>
      <c r="AB543" s="3"/>
      <c r="AC543" s="36">
        <f t="shared" si="24"/>
        <v>8228092</v>
      </c>
      <c r="AD543" s="37">
        <f t="shared" si="26"/>
        <v>41140458</v>
      </c>
      <c r="AE543" s="144"/>
      <c r="AG543" s="144"/>
      <c r="AI543" s="144"/>
    </row>
    <row r="544" spans="1:35" x14ac:dyDescent="0.25">
      <c r="A544" s="38">
        <v>532</v>
      </c>
      <c r="B544" s="61"/>
      <c r="C544" s="143" t="str">
        <f>VLOOKUP(D544,[8]Hoja1!$A$2:$B$1115,2,0)</f>
        <v>25019</v>
      </c>
      <c r="D544" s="31">
        <v>899999450</v>
      </c>
      <c r="E544" s="31">
        <v>211925019</v>
      </c>
      <c r="F544" s="61" t="s">
        <v>731</v>
      </c>
      <c r="G544" s="33">
        <v>0</v>
      </c>
      <c r="H544" s="33">
        <v>0</v>
      </c>
      <c r="I544" s="3">
        <v>88608404</v>
      </c>
      <c r="J544" s="3">
        <v>102592918</v>
      </c>
      <c r="K544" s="3">
        <v>0</v>
      </c>
      <c r="L544" s="3"/>
      <c r="M544" s="3"/>
      <c r="N544" s="3"/>
      <c r="O544" s="3"/>
      <c r="P544" s="34">
        <f t="shared" si="25"/>
        <v>191201322</v>
      </c>
      <c r="Q544" s="165">
        <v>146897122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7384034</v>
      </c>
      <c r="X544" s="3">
        <v>0</v>
      </c>
      <c r="Y544" s="3">
        <v>0</v>
      </c>
      <c r="Z544" s="3">
        <v>0</v>
      </c>
      <c r="AA544" s="3">
        <v>0</v>
      </c>
      <c r="AB544" s="3"/>
      <c r="AC544" s="36">
        <f t="shared" si="24"/>
        <v>7384034</v>
      </c>
      <c r="AD544" s="37">
        <f t="shared" si="26"/>
        <v>36920166</v>
      </c>
      <c r="AE544" s="144"/>
      <c r="AG544" s="144"/>
      <c r="AI544" s="144"/>
    </row>
    <row r="545" spans="1:35" x14ac:dyDescent="0.25">
      <c r="A545" s="29">
        <v>533</v>
      </c>
      <c r="B545" s="61"/>
      <c r="C545" s="143" t="str">
        <f>VLOOKUP(D545,[8]Hoja1!$A$2:$B$1115,2,0)</f>
        <v>25035</v>
      </c>
      <c r="D545" s="31">
        <v>890680097</v>
      </c>
      <c r="E545" s="31">
        <v>213525035</v>
      </c>
      <c r="F545" s="61" t="s">
        <v>732</v>
      </c>
      <c r="G545" s="33">
        <v>0</v>
      </c>
      <c r="H545" s="33">
        <v>0</v>
      </c>
      <c r="I545" s="3">
        <v>229348964</v>
      </c>
      <c r="J545" s="3">
        <v>235431359</v>
      </c>
      <c r="K545" s="3">
        <v>0</v>
      </c>
      <c r="L545" s="3"/>
      <c r="M545" s="3"/>
      <c r="N545" s="3"/>
      <c r="O545" s="3"/>
      <c r="P545" s="34">
        <f t="shared" si="25"/>
        <v>464780323</v>
      </c>
      <c r="Q545" s="165">
        <v>350105843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19112414</v>
      </c>
      <c r="X545" s="3">
        <v>0</v>
      </c>
      <c r="Y545" s="3">
        <v>0</v>
      </c>
      <c r="Z545" s="3">
        <v>0</v>
      </c>
      <c r="AA545" s="3">
        <v>0</v>
      </c>
      <c r="AB545" s="3"/>
      <c r="AC545" s="36">
        <f t="shared" si="24"/>
        <v>19112414</v>
      </c>
      <c r="AD545" s="37">
        <f t="shared" si="26"/>
        <v>95562066</v>
      </c>
      <c r="AE545" s="144"/>
      <c r="AG545" s="144"/>
      <c r="AI545" s="144"/>
    </row>
    <row r="546" spans="1:35" x14ac:dyDescent="0.25">
      <c r="A546" s="38">
        <v>534</v>
      </c>
      <c r="B546" s="61"/>
      <c r="C546" s="143" t="str">
        <f>VLOOKUP(D546,[8]Hoja1!$A$2:$B$1115,2,0)</f>
        <v>25040</v>
      </c>
      <c r="D546" s="31">
        <v>899999426</v>
      </c>
      <c r="E546" s="31">
        <v>214025040</v>
      </c>
      <c r="F546" s="61" t="s">
        <v>733</v>
      </c>
      <c r="G546" s="33">
        <v>0</v>
      </c>
      <c r="H546" s="33">
        <v>0</v>
      </c>
      <c r="I546" s="3">
        <v>185199404</v>
      </c>
      <c r="J546" s="3">
        <v>252745400</v>
      </c>
      <c r="K546" s="3">
        <v>0</v>
      </c>
      <c r="L546" s="3"/>
      <c r="M546" s="3"/>
      <c r="N546" s="3"/>
      <c r="O546" s="3"/>
      <c r="P546" s="34">
        <f t="shared" si="25"/>
        <v>437944804</v>
      </c>
      <c r="Q546" s="165">
        <v>345345104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15433284</v>
      </c>
      <c r="X546" s="3">
        <v>0</v>
      </c>
      <c r="Y546" s="3">
        <v>0</v>
      </c>
      <c r="Z546" s="3">
        <v>0</v>
      </c>
      <c r="AA546" s="3">
        <v>0</v>
      </c>
      <c r="AB546" s="3"/>
      <c r="AC546" s="36">
        <f t="shared" si="24"/>
        <v>15433284</v>
      </c>
      <c r="AD546" s="37">
        <f t="shared" si="26"/>
        <v>77166416</v>
      </c>
      <c r="AE546" s="144"/>
      <c r="AG546" s="144"/>
      <c r="AI546" s="144"/>
    </row>
    <row r="547" spans="1:35" x14ac:dyDescent="0.25">
      <c r="A547" s="29">
        <v>535</v>
      </c>
      <c r="B547" s="61"/>
      <c r="C547" s="143" t="str">
        <f>VLOOKUP(D547,[8]Hoja1!$A$2:$B$1115,2,0)</f>
        <v>25053</v>
      </c>
      <c r="D547" s="31">
        <v>800093386</v>
      </c>
      <c r="E547" s="31">
        <v>215325053</v>
      </c>
      <c r="F547" s="61" t="s">
        <v>734</v>
      </c>
      <c r="G547" s="33">
        <v>0</v>
      </c>
      <c r="H547" s="33">
        <v>0</v>
      </c>
      <c r="I547" s="3">
        <v>179264240</v>
      </c>
      <c r="J547" s="3">
        <v>193077772</v>
      </c>
      <c r="K547" s="3">
        <v>0</v>
      </c>
      <c r="L547" s="3"/>
      <c r="M547" s="3"/>
      <c r="N547" s="3"/>
      <c r="O547" s="3"/>
      <c r="P547" s="34">
        <f t="shared" si="25"/>
        <v>372342012</v>
      </c>
      <c r="Q547" s="165">
        <v>282709894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14938687</v>
      </c>
      <c r="X547" s="3">
        <v>0</v>
      </c>
      <c r="Y547" s="3">
        <v>0</v>
      </c>
      <c r="Z547" s="3">
        <v>0</v>
      </c>
      <c r="AA547" s="3">
        <v>0</v>
      </c>
      <c r="AB547" s="3"/>
      <c r="AC547" s="36">
        <f t="shared" si="24"/>
        <v>14938687</v>
      </c>
      <c r="AD547" s="37">
        <f t="shared" si="26"/>
        <v>74693431</v>
      </c>
      <c r="AE547" s="144"/>
      <c r="AG547" s="144"/>
      <c r="AI547" s="144"/>
    </row>
    <row r="548" spans="1:35" x14ac:dyDescent="0.25">
      <c r="A548" s="38">
        <v>536</v>
      </c>
      <c r="B548" s="61"/>
      <c r="C548" s="143" t="str">
        <f>VLOOKUP(D548,[8]Hoja1!$A$2:$B$1115,2,0)</f>
        <v>25086</v>
      </c>
      <c r="D548" s="31">
        <v>800094624</v>
      </c>
      <c r="E548" s="31">
        <v>218625086</v>
      </c>
      <c r="F548" s="61" t="s">
        <v>735</v>
      </c>
      <c r="G548" s="33">
        <v>0</v>
      </c>
      <c r="H548" s="33">
        <v>0</v>
      </c>
      <c r="I548" s="3">
        <v>27294773</v>
      </c>
      <c r="J548" s="3">
        <v>37170612</v>
      </c>
      <c r="K548" s="3">
        <v>0</v>
      </c>
      <c r="L548" s="3"/>
      <c r="M548" s="3"/>
      <c r="N548" s="3"/>
      <c r="O548" s="3"/>
      <c r="P548" s="34">
        <f t="shared" si="25"/>
        <v>64465385</v>
      </c>
      <c r="Q548" s="165">
        <v>50817996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2274564</v>
      </c>
      <c r="X548" s="3">
        <v>0</v>
      </c>
      <c r="Y548" s="3">
        <v>0</v>
      </c>
      <c r="Z548" s="3">
        <v>0</v>
      </c>
      <c r="AA548" s="3">
        <v>0</v>
      </c>
      <c r="AB548" s="3"/>
      <c r="AC548" s="36">
        <f t="shared" si="24"/>
        <v>2274564</v>
      </c>
      <c r="AD548" s="37">
        <f t="shared" si="26"/>
        <v>11372825</v>
      </c>
      <c r="AE548" s="144"/>
      <c r="AG548" s="144"/>
      <c r="AI548" s="144"/>
    </row>
    <row r="549" spans="1:35" x14ac:dyDescent="0.25">
      <c r="A549" s="29">
        <v>537</v>
      </c>
      <c r="B549" s="61"/>
      <c r="C549" s="143" t="str">
        <f>VLOOKUP(D549,[8]Hoja1!$A$2:$B$1115,2,0)</f>
        <v>25095</v>
      </c>
      <c r="D549" s="31">
        <v>899999708</v>
      </c>
      <c r="E549" s="31">
        <v>219525095</v>
      </c>
      <c r="F549" s="61" t="s">
        <v>736</v>
      </c>
      <c r="G549" s="33">
        <v>0</v>
      </c>
      <c r="H549" s="33">
        <v>0</v>
      </c>
      <c r="I549" s="3">
        <v>36188857</v>
      </c>
      <c r="J549" s="3">
        <v>49939621</v>
      </c>
      <c r="K549" s="3">
        <v>0</v>
      </c>
      <c r="L549" s="3"/>
      <c r="M549" s="3"/>
      <c r="N549" s="3"/>
      <c r="O549" s="3"/>
      <c r="P549" s="34">
        <f t="shared" si="25"/>
        <v>86128478</v>
      </c>
      <c r="Q549" s="165">
        <v>68034049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3015738</v>
      </c>
      <c r="X549" s="3">
        <v>0</v>
      </c>
      <c r="Y549" s="3">
        <v>0</v>
      </c>
      <c r="Z549" s="3">
        <v>0</v>
      </c>
      <c r="AA549" s="3">
        <v>0</v>
      </c>
      <c r="AB549" s="3"/>
      <c r="AC549" s="36">
        <f t="shared" si="24"/>
        <v>3015738</v>
      </c>
      <c r="AD549" s="37">
        <f t="shared" si="26"/>
        <v>15078691</v>
      </c>
      <c r="AE549" s="144"/>
      <c r="AG549" s="144"/>
      <c r="AI549" s="144"/>
    </row>
    <row r="550" spans="1:35" x14ac:dyDescent="0.25">
      <c r="A550" s="38">
        <v>538</v>
      </c>
      <c r="B550" s="61"/>
      <c r="C550" s="143" t="str">
        <f>VLOOKUP(D550,[8]Hoja1!$A$2:$B$1115,2,0)</f>
        <v>25099</v>
      </c>
      <c r="D550" s="31">
        <v>800094622</v>
      </c>
      <c r="E550" s="31">
        <v>219925099</v>
      </c>
      <c r="F550" s="61" t="s">
        <v>737</v>
      </c>
      <c r="G550" s="33">
        <v>0</v>
      </c>
      <c r="H550" s="33">
        <v>0</v>
      </c>
      <c r="I550" s="3">
        <v>145095186</v>
      </c>
      <c r="J550" s="3">
        <v>162963969</v>
      </c>
      <c r="K550" s="3">
        <v>0</v>
      </c>
      <c r="L550" s="3"/>
      <c r="M550" s="3"/>
      <c r="N550" s="3"/>
      <c r="O550" s="3"/>
      <c r="P550" s="34">
        <f t="shared" si="25"/>
        <v>308059155</v>
      </c>
      <c r="Q550" s="165">
        <v>235511565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12091266</v>
      </c>
      <c r="X550" s="3">
        <v>0</v>
      </c>
      <c r="Y550" s="3">
        <v>0</v>
      </c>
      <c r="Z550" s="3">
        <v>0</v>
      </c>
      <c r="AA550" s="3">
        <v>0</v>
      </c>
      <c r="AB550" s="3"/>
      <c r="AC550" s="36">
        <f t="shared" si="24"/>
        <v>12091266</v>
      </c>
      <c r="AD550" s="37">
        <f t="shared" si="26"/>
        <v>60456324</v>
      </c>
      <c r="AE550" s="144"/>
      <c r="AG550" s="144"/>
      <c r="AI550" s="144"/>
    </row>
    <row r="551" spans="1:35" x14ac:dyDescent="0.25">
      <c r="A551" s="29">
        <v>539</v>
      </c>
      <c r="B551" s="61"/>
      <c r="C551" s="143" t="str">
        <f>VLOOKUP(D551,[8]Hoja1!$A$2:$B$1115,2,0)</f>
        <v>25120</v>
      </c>
      <c r="D551" s="31">
        <v>890680107</v>
      </c>
      <c r="E551" s="31">
        <v>212025120</v>
      </c>
      <c r="F551" s="61" t="s">
        <v>738</v>
      </c>
      <c r="G551" s="33">
        <v>0</v>
      </c>
      <c r="H551" s="33">
        <v>0</v>
      </c>
      <c r="I551" s="3">
        <v>80843565</v>
      </c>
      <c r="J551" s="3">
        <v>90565461</v>
      </c>
      <c r="K551" s="3">
        <v>0</v>
      </c>
      <c r="L551" s="3"/>
      <c r="M551" s="3"/>
      <c r="N551" s="3"/>
      <c r="O551" s="3"/>
      <c r="P551" s="34">
        <f t="shared" si="25"/>
        <v>171409026</v>
      </c>
      <c r="Q551" s="165">
        <v>130987245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6736964</v>
      </c>
      <c r="X551" s="3">
        <v>0</v>
      </c>
      <c r="Y551" s="3">
        <v>0</v>
      </c>
      <c r="Z551" s="3">
        <v>0</v>
      </c>
      <c r="AA551" s="3">
        <v>0</v>
      </c>
      <c r="AB551" s="3"/>
      <c r="AC551" s="36">
        <f t="shared" si="24"/>
        <v>6736964</v>
      </c>
      <c r="AD551" s="37">
        <f t="shared" si="26"/>
        <v>33684817</v>
      </c>
      <c r="AE551" s="144"/>
      <c r="AG551" s="144"/>
      <c r="AI551" s="144"/>
    </row>
    <row r="552" spans="1:35" x14ac:dyDescent="0.25">
      <c r="A552" s="38">
        <v>540</v>
      </c>
      <c r="B552" s="61"/>
      <c r="C552" s="143" t="str">
        <f>VLOOKUP(D552,[8]Hoja1!$A$2:$B$1115,2,0)</f>
        <v>25123</v>
      </c>
      <c r="D552" s="31">
        <v>800081091</v>
      </c>
      <c r="E552" s="31">
        <v>212325123</v>
      </c>
      <c r="F552" s="61" t="s">
        <v>739</v>
      </c>
      <c r="G552" s="33">
        <v>0</v>
      </c>
      <c r="H552" s="33">
        <v>0</v>
      </c>
      <c r="I552" s="3">
        <v>97925598</v>
      </c>
      <c r="J552" s="3">
        <v>110348144</v>
      </c>
      <c r="K552" s="3">
        <v>0</v>
      </c>
      <c r="L552" s="3"/>
      <c r="M552" s="3"/>
      <c r="N552" s="3"/>
      <c r="O552" s="3"/>
      <c r="P552" s="34">
        <f t="shared" si="25"/>
        <v>208273742</v>
      </c>
      <c r="Q552" s="165">
        <v>159310946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8160467</v>
      </c>
      <c r="X552" s="3">
        <v>0</v>
      </c>
      <c r="Y552" s="3">
        <v>0</v>
      </c>
      <c r="Z552" s="3">
        <v>0</v>
      </c>
      <c r="AA552" s="3">
        <v>0</v>
      </c>
      <c r="AB552" s="3"/>
      <c r="AC552" s="36">
        <f t="shared" si="24"/>
        <v>8160467</v>
      </c>
      <c r="AD552" s="37">
        <f t="shared" si="26"/>
        <v>40802329</v>
      </c>
      <c r="AE552" s="144"/>
      <c r="AG552" s="144"/>
      <c r="AI552" s="144"/>
    </row>
    <row r="553" spans="1:35" x14ac:dyDescent="0.25">
      <c r="A553" s="29">
        <v>541</v>
      </c>
      <c r="B553" s="61"/>
      <c r="C553" s="143" t="str">
        <f>VLOOKUP(D553,[8]Hoja1!$A$2:$B$1115,2,0)</f>
        <v>25126</v>
      </c>
      <c r="D553" s="31">
        <v>899999465</v>
      </c>
      <c r="E553" s="31">
        <v>212625126</v>
      </c>
      <c r="F553" s="61" t="s">
        <v>740</v>
      </c>
      <c r="G553" s="33">
        <v>0</v>
      </c>
      <c r="H553" s="33">
        <v>0</v>
      </c>
      <c r="I553" s="3">
        <v>671903536</v>
      </c>
      <c r="J553" s="3">
        <v>882723248</v>
      </c>
      <c r="K553" s="3">
        <v>0</v>
      </c>
      <c r="L553" s="3"/>
      <c r="M553" s="3"/>
      <c r="N553" s="3"/>
      <c r="O553" s="3"/>
      <c r="P553" s="34">
        <f t="shared" si="25"/>
        <v>1554626784</v>
      </c>
      <c r="Q553" s="165">
        <v>1218675014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55991961</v>
      </c>
      <c r="X553" s="3">
        <v>0</v>
      </c>
      <c r="Y553" s="3">
        <v>0</v>
      </c>
      <c r="Z553" s="3">
        <v>0</v>
      </c>
      <c r="AA553" s="3">
        <v>0</v>
      </c>
      <c r="AB553" s="3"/>
      <c r="AC553" s="36">
        <f t="shared" si="24"/>
        <v>55991961</v>
      </c>
      <c r="AD553" s="37">
        <f t="shared" si="26"/>
        <v>279959809</v>
      </c>
      <c r="AE553" s="144"/>
      <c r="AG553" s="144"/>
      <c r="AI553" s="144"/>
    </row>
    <row r="554" spans="1:35" x14ac:dyDescent="0.25">
      <c r="A554" s="38">
        <v>542</v>
      </c>
      <c r="B554" s="61"/>
      <c r="C554" s="143" t="str">
        <f>VLOOKUP(D554,[8]Hoja1!$A$2:$B$1115,2,0)</f>
        <v>25148</v>
      </c>
      <c r="D554" s="31">
        <v>899999710</v>
      </c>
      <c r="E554" s="31">
        <v>214825148</v>
      </c>
      <c r="F554" s="61" t="s">
        <v>741</v>
      </c>
      <c r="G554" s="33">
        <v>0</v>
      </c>
      <c r="H554" s="33">
        <v>0</v>
      </c>
      <c r="I554" s="3">
        <v>220681312</v>
      </c>
      <c r="J554" s="3">
        <v>225432217</v>
      </c>
      <c r="K554" s="3">
        <v>0</v>
      </c>
      <c r="L554" s="3"/>
      <c r="M554" s="3"/>
      <c r="N554" s="3"/>
      <c r="O554" s="3"/>
      <c r="P554" s="34">
        <f t="shared" si="25"/>
        <v>446113529</v>
      </c>
      <c r="Q554" s="165">
        <v>335772871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18390109</v>
      </c>
      <c r="X554" s="3">
        <v>0</v>
      </c>
      <c r="Y554" s="3">
        <v>0</v>
      </c>
      <c r="Z554" s="3">
        <v>0</v>
      </c>
      <c r="AA554" s="3">
        <v>0</v>
      </c>
      <c r="AB554" s="3"/>
      <c r="AC554" s="36">
        <f t="shared" si="24"/>
        <v>18390109</v>
      </c>
      <c r="AD554" s="37">
        <f t="shared" si="26"/>
        <v>91950549</v>
      </c>
      <c r="AE554" s="144"/>
      <c r="AG554" s="144"/>
      <c r="AI554" s="144"/>
    </row>
    <row r="555" spans="1:35" x14ac:dyDescent="0.25">
      <c r="A555" s="29">
        <v>543</v>
      </c>
      <c r="B555" s="61"/>
      <c r="C555" s="143" t="str">
        <f>VLOOKUP(D555,[8]Hoja1!$A$2:$B$1115,2,0)</f>
        <v>25151</v>
      </c>
      <c r="D555" s="31">
        <v>899999462</v>
      </c>
      <c r="E555" s="31">
        <v>215125151</v>
      </c>
      <c r="F555" s="61" t="s">
        <v>742</v>
      </c>
      <c r="G555" s="33">
        <v>0</v>
      </c>
      <c r="H555" s="33">
        <v>0</v>
      </c>
      <c r="I555" s="3">
        <v>239972576</v>
      </c>
      <c r="J555" s="3">
        <v>282587240</v>
      </c>
      <c r="K555" s="3">
        <v>0</v>
      </c>
      <c r="L555" s="3"/>
      <c r="M555" s="3"/>
      <c r="N555" s="3"/>
      <c r="O555" s="3"/>
      <c r="P555" s="34">
        <f t="shared" si="25"/>
        <v>522559816</v>
      </c>
      <c r="Q555" s="165">
        <v>402573530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19997715</v>
      </c>
      <c r="X555" s="3">
        <v>0</v>
      </c>
      <c r="Y555" s="3">
        <v>0</v>
      </c>
      <c r="Z555" s="3">
        <v>0</v>
      </c>
      <c r="AA555" s="3">
        <v>0</v>
      </c>
      <c r="AB555" s="3"/>
      <c r="AC555" s="36">
        <f t="shared" si="24"/>
        <v>19997715</v>
      </c>
      <c r="AD555" s="37">
        <f t="shared" si="26"/>
        <v>99988571</v>
      </c>
      <c r="AE555" s="144"/>
      <c r="AG555" s="144"/>
      <c r="AI555" s="144"/>
    </row>
    <row r="556" spans="1:35" x14ac:dyDescent="0.25">
      <c r="A556" s="38">
        <v>544</v>
      </c>
      <c r="B556" s="61"/>
      <c r="C556" s="143" t="str">
        <f>VLOOKUP(D556,[8]Hoja1!$A$2:$B$1115,2,0)</f>
        <v>25154</v>
      </c>
      <c r="D556" s="31">
        <v>899999367</v>
      </c>
      <c r="E556" s="31">
        <v>215425154</v>
      </c>
      <c r="F556" s="61" t="s">
        <v>743</v>
      </c>
      <c r="G556" s="33">
        <v>0</v>
      </c>
      <c r="H556" s="33">
        <v>0</v>
      </c>
      <c r="I556" s="3">
        <v>108542604</v>
      </c>
      <c r="J556" s="3">
        <v>119446064</v>
      </c>
      <c r="K556" s="3">
        <v>0</v>
      </c>
      <c r="L556" s="3"/>
      <c r="M556" s="3"/>
      <c r="N556" s="3"/>
      <c r="O556" s="3"/>
      <c r="P556" s="34">
        <f t="shared" si="25"/>
        <v>227988668</v>
      </c>
      <c r="Q556" s="165">
        <v>173717366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9045217</v>
      </c>
      <c r="X556" s="3">
        <v>0</v>
      </c>
      <c r="Y556" s="3">
        <v>0</v>
      </c>
      <c r="Z556" s="3">
        <v>0</v>
      </c>
      <c r="AA556" s="3">
        <v>0</v>
      </c>
      <c r="AB556" s="3"/>
      <c r="AC556" s="36">
        <f t="shared" si="24"/>
        <v>9045217</v>
      </c>
      <c r="AD556" s="37">
        <f t="shared" si="26"/>
        <v>45226085</v>
      </c>
      <c r="AE556" s="144"/>
      <c r="AG556" s="144"/>
      <c r="AI556" s="144"/>
    </row>
    <row r="557" spans="1:35" x14ac:dyDescent="0.25">
      <c r="A557" s="29">
        <v>545</v>
      </c>
      <c r="B557" s="61"/>
      <c r="C557" s="143" t="str">
        <f>VLOOKUP(D557,[8]Hoja1!$A$2:$B$1115,2,0)</f>
        <v>25168</v>
      </c>
      <c r="D557" s="31">
        <v>899999400</v>
      </c>
      <c r="E557" s="31">
        <v>216825168</v>
      </c>
      <c r="F557" s="61" t="s">
        <v>744</v>
      </c>
      <c r="G557" s="33">
        <v>0</v>
      </c>
      <c r="H557" s="33">
        <v>0</v>
      </c>
      <c r="I557" s="3">
        <v>46058285</v>
      </c>
      <c r="J557" s="3">
        <v>47784015</v>
      </c>
      <c r="K557" s="3">
        <v>0</v>
      </c>
      <c r="L557" s="3"/>
      <c r="M557" s="3"/>
      <c r="N557" s="3"/>
      <c r="O557" s="3"/>
      <c r="P557" s="34">
        <f t="shared" si="25"/>
        <v>93842300</v>
      </c>
      <c r="Q557" s="165">
        <v>70813155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3838190</v>
      </c>
      <c r="X557" s="3">
        <v>0</v>
      </c>
      <c r="Y557" s="3">
        <v>0</v>
      </c>
      <c r="Z557" s="3">
        <v>0</v>
      </c>
      <c r="AA557" s="3">
        <v>0</v>
      </c>
      <c r="AB557" s="3"/>
      <c r="AC557" s="36">
        <f t="shared" si="24"/>
        <v>3838190</v>
      </c>
      <c r="AD557" s="37">
        <f t="shared" si="26"/>
        <v>19190955</v>
      </c>
      <c r="AE557" s="144"/>
      <c r="AG557" s="144"/>
      <c r="AI557" s="144"/>
    </row>
    <row r="558" spans="1:35" x14ac:dyDescent="0.25">
      <c r="A558" s="38">
        <v>546</v>
      </c>
      <c r="B558" s="61"/>
      <c r="C558" s="143" t="str">
        <f>VLOOKUP(D558,[8]Hoja1!$A$2:$B$1115,2,0)</f>
        <v>25178</v>
      </c>
      <c r="D558" s="31">
        <v>899999467</v>
      </c>
      <c r="E558" s="31">
        <v>217825178</v>
      </c>
      <c r="F558" s="61" t="s">
        <v>745</v>
      </c>
      <c r="G558" s="33">
        <v>0</v>
      </c>
      <c r="H558" s="33">
        <v>0</v>
      </c>
      <c r="I558" s="3">
        <v>141809844</v>
      </c>
      <c r="J558" s="3">
        <v>199903449</v>
      </c>
      <c r="K558" s="3">
        <v>0</v>
      </c>
      <c r="L558" s="3"/>
      <c r="M558" s="3"/>
      <c r="N558" s="3"/>
      <c r="O558" s="3"/>
      <c r="P558" s="34">
        <f t="shared" si="25"/>
        <v>341713293</v>
      </c>
      <c r="Q558" s="165">
        <v>270808371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11817487</v>
      </c>
      <c r="X558" s="3">
        <v>0</v>
      </c>
      <c r="Y558" s="3">
        <v>0</v>
      </c>
      <c r="Z558" s="3">
        <v>0</v>
      </c>
      <c r="AA558" s="3">
        <v>0</v>
      </c>
      <c r="AB558" s="3"/>
      <c r="AC558" s="36">
        <f t="shared" si="24"/>
        <v>11817487</v>
      </c>
      <c r="AD558" s="37">
        <f t="shared" si="26"/>
        <v>59087435</v>
      </c>
      <c r="AE558" s="144"/>
      <c r="AG558" s="144"/>
      <c r="AI558" s="144"/>
    </row>
    <row r="559" spans="1:35" x14ac:dyDescent="0.25">
      <c r="A559" s="29">
        <v>547</v>
      </c>
      <c r="B559" s="61"/>
      <c r="C559" s="143" t="str">
        <f>VLOOKUP(D559,[8]Hoja1!$A$2:$B$1115,2,0)</f>
        <v>25181</v>
      </c>
      <c r="D559" s="31">
        <v>899999414</v>
      </c>
      <c r="E559" s="31">
        <v>218125181</v>
      </c>
      <c r="F559" s="61" t="s">
        <v>746</v>
      </c>
      <c r="G559" s="33">
        <v>0</v>
      </c>
      <c r="H559" s="33">
        <v>0</v>
      </c>
      <c r="I559" s="3">
        <v>146045026</v>
      </c>
      <c r="J559" s="3">
        <v>211323452</v>
      </c>
      <c r="K559" s="3">
        <v>0</v>
      </c>
      <c r="L559" s="3"/>
      <c r="M559" s="3"/>
      <c r="N559" s="3"/>
      <c r="O559" s="3"/>
      <c r="P559" s="34">
        <f t="shared" si="25"/>
        <v>357368478</v>
      </c>
      <c r="Q559" s="165">
        <v>284345966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12170419</v>
      </c>
      <c r="X559" s="3">
        <v>0</v>
      </c>
      <c r="Y559" s="3">
        <v>0</v>
      </c>
      <c r="Z559" s="3">
        <v>0</v>
      </c>
      <c r="AA559" s="3">
        <v>0</v>
      </c>
      <c r="AB559" s="3"/>
      <c r="AC559" s="36">
        <f t="shared" si="24"/>
        <v>12170419</v>
      </c>
      <c r="AD559" s="37">
        <f t="shared" si="26"/>
        <v>60852093</v>
      </c>
      <c r="AE559" s="144"/>
      <c r="AG559" s="144"/>
      <c r="AI559" s="144"/>
    </row>
    <row r="560" spans="1:35" x14ac:dyDescent="0.25">
      <c r="A560" s="38">
        <v>548</v>
      </c>
      <c r="B560" s="61"/>
      <c r="C560" s="143" t="str">
        <f>VLOOKUP(D560,[8]Hoja1!$A$2:$B$1115,2,0)</f>
        <v>25183</v>
      </c>
      <c r="D560" s="31">
        <v>899999357</v>
      </c>
      <c r="E560" s="31">
        <v>218325183</v>
      </c>
      <c r="F560" s="61" t="s">
        <v>747</v>
      </c>
      <c r="G560" s="33">
        <v>0</v>
      </c>
      <c r="H560" s="33">
        <v>0</v>
      </c>
      <c r="I560" s="3">
        <v>304818540</v>
      </c>
      <c r="J560" s="3">
        <v>376057965</v>
      </c>
      <c r="K560" s="3">
        <v>0</v>
      </c>
      <c r="L560" s="3"/>
      <c r="M560" s="3"/>
      <c r="N560" s="3"/>
      <c r="O560" s="3"/>
      <c r="P560" s="34">
        <f t="shared" si="25"/>
        <v>680876505</v>
      </c>
      <c r="Q560" s="165">
        <v>528467235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25401545</v>
      </c>
      <c r="X560" s="3">
        <v>0</v>
      </c>
      <c r="Y560" s="3">
        <v>0</v>
      </c>
      <c r="Z560" s="3">
        <v>0</v>
      </c>
      <c r="AA560" s="3">
        <v>0</v>
      </c>
      <c r="AB560" s="3"/>
      <c r="AC560" s="36">
        <f t="shared" si="24"/>
        <v>25401545</v>
      </c>
      <c r="AD560" s="37">
        <f t="shared" si="26"/>
        <v>127007725</v>
      </c>
      <c r="AE560" s="144"/>
      <c r="AG560" s="144"/>
      <c r="AI560" s="144"/>
    </row>
    <row r="561" spans="1:35" x14ac:dyDescent="0.25">
      <c r="A561" s="29">
        <v>549</v>
      </c>
      <c r="B561" s="61"/>
      <c r="C561" s="143" t="str">
        <f>VLOOKUP(D561,[8]Hoja1!$A$2:$B$1115,2,0)</f>
        <v>25200</v>
      </c>
      <c r="D561" s="31">
        <v>899999466</v>
      </c>
      <c r="E561" s="31">
        <v>210025200</v>
      </c>
      <c r="F561" s="61" t="s">
        <v>748</v>
      </c>
      <c r="G561" s="33">
        <v>0</v>
      </c>
      <c r="H561" s="33">
        <v>0</v>
      </c>
      <c r="I561" s="3">
        <v>285807708</v>
      </c>
      <c r="J561" s="3">
        <v>408452856</v>
      </c>
      <c r="K561" s="3">
        <v>0</v>
      </c>
      <c r="L561" s="3"/>
      <c r="M561" s="3"/>
      <c r="N561" s="3"/>
      <c r="O561" s="3"/>
      <c r="P561" s="34">
        <f t="shared" si="25"/>
        <v>694260564</v>
      </c>
      <c r="Q561" s="165">
        <v>551356710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23817309</v>
      </c>
      <c r="X561" s="3">
        <v>0</v>
      </c>
      <c r="Y561" s="3">
        <v>0</v>
      </c>
      <c r="Z561" s="3">
        <v>0</v>
      </c>
      <c r="AA561" s="3">
        <v>0</v>
      </c>
      <c r="AB561" s="3"/>
      <c r="AC561" s="36">
        <f t="shared" si="24"/>
        <v>23817309</v>
      </c>
      <c r="AD561" s="37">
        <f t="shared" si="26"/>
        <v>119086545</v>
      </c>
      <c r="AE561" s="144"/>
      <c r="AG561" s="144"/>
      <c r="AI561" s="144"/>
    </row>
    <row r="562" spans="1:35" x14ac:dyDescent="0.25">
      <c r="A562" s="38">
        <v>550</v>
      </c>
      <c r="B562" s="61"/>
      <c r="C562" s="143" t="str">
        <f>VLOOKUP(D562,[8]Hoja1!$A$2:$B$1115,2,0)</f>
        <v>25214</v>
      </c>
      <c r="D562" s="31">
        <v>899999705</v>
      </c>
      <c r="E562" s="31">
        <v>211425214</v>
      </c>
      <c r="F562" s="61" t="s">
        <v>749</v>
      </c>
      <c r="G562" s="33">
        <v>0</v>
      </c>
      <c r="H562" s="33">
        <v>0</v>
      </c>
      <c r="I562" s="3">
        <v>239894388</v>
      </c>
      <c r="J562" s="3">
        <v>339617590</v>
      </c>
      <c r="K562" s="3">
        <v>0</v>
      </c>
      <c r="L562" s="3"/>
      <c r="M562" s="3"/>
      <c r="N562" s="3"/>
      <c r="O562" s="3"/>
      <c r="P562" s="34">
        <f t="shared" si="25"/>
        <v>579511978</v>
      </c>
      <c r="Q562" s="165">
        <v>459564784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19991199</v>
      </c>
      <c r="X562" s="3">
        <v>0</v>
      </c>
      <c r="Y562" s="3">
        <v>0</v>
      </c>
      <c r="Z562" s="3">
        <v>0</v>
      </c>
      <c r="AA562" s="3">
        <v>0</v>
      </c>
      <c r="AB562" s="3"/>
      <c r="AC562" s="36">
        <f t="shared" si="24"/>
        <v>19991199</v>
      </c>
      <c r="AD562" s="37">
        <f t="shared" si="26"/>
        <v>99955995</v>
      </c>
      <c r="AE562" s="144"/>
      <c r="AG562" s="144"/>
      <c r="AI562" s="144"/>
    </row>
    <row r="563" spans="1:35" x14ac:dyDescent="0.25">
      <c r="A563" s="29">
        <v>551</v>
      </c>
      <c r="B563" s="61"/>
      <c r="C563" s="143" t="str">
        <f>VLOOKUP(D563,[8]Hoja1!$A$2:$B$1115,2,0)</f>
        <v>25224</v>
      </c>
      <c r="D563" s="31">
        <v>899999406</v>
      </c>
      <c r="E563" s="31">
        <v>212425224</v>
      </c>
      <c r="F563" s="61" t="s">
        <v>750</v>
      </c>
      <c r="G563" s="33">
        <v>0</v>
      </c>
      <c r="H563" s="33">
        <v>0</v>
      </c>
      <c r="I563" s="3">
        <v>150720132</v>
      </c>
      <c r="J563" s="3">
        <v>165167778</v>
      </c>
      <c r="K563" s="3">
        <v>0</v>
      </c>
      <c r="L563" s="3"/>
      <c r="M563" s="3"/>
      <c r="N563" s="3"/>
      <c r="O563" s="3"/>
      <c r="P563" s="34">
        <f t="shared" si="25"/>
        <v>315887910</v>
      </c>
      <c r="Q563" s="165">
        <v>240527844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12560011</v>
      </c>
      <c r="X563" s="3">
        <v>0</v>
      </c>
      <c r="Y563" s="3">
        <v>0</v>
      </c>
      <c r="Z563" s="3">
        <v>0</v>
      </c>
      <c r="AA563" s="3">
        <v>0</v>
      </c>
      <c r="AB563" s="3"/>
      <c r="AC563" s="36">
        <f t="shared" si="24"/>
        <v>12560011</v>
      </c>
      <c r="AD563" s="37">
        <f t="shared" si="26"/>
        <v>62800055</v>
      </c>
      <c r="AE563" s="144"/>
      <c r="AG563" s="144"/>
      <c r="AI563" s="144"/>
    </row>
    <row r="564" spans="1:35" x14ac:dyDescent="0.25">
      <c r="A564" s="38">
        <v>552</v>
      </c>
      <c r="B564" s="61"/>
      <c r="C564" s="143" t="str">
        <f>VLOOKUP(D564,[8]Hoja1!$A$2:$B$1115,2,0)</f>
        <v>25245</v>
      </c>
      <c r="D564" s="31">
        <v>890680162</v>
      </c>
      <c r="E564" s="31">
        <v>214525245</v>
      </c>
      <c r="F564" s="61" t="s">
        <v>751</v>
      </c>
      <c r="G564" s="33">
        <v>0</v>
      </c>
      <c r="H564" s="33">
        <v>0</v>
      </c>
      <c r="I564" s="3">
        <v>325115232</v>
      </c>
      <c r="J564" s="3">
        <v>387918982</v>
      </c>
      <c r="K564" s="3">
        <v>0</v>
      </c>
      <c r="L564" s="3"/>
      <c r="M564" s="3"/>
      <c r="N564" s="3"/>
      <c r="O564" s="3"/>
      <c r="P564" s="34">
        <f t="shared" si="25"/>
        <v>713034214</v>
      </c>
      <c r="Q564" s="165">
        <v>550476598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27092936</v>
      </c>
      <c r="X564" s="3">
        <v>0</v>
      </c>
      <c r="Y564" s="3">
        <v>0</v>
      </c>
      <c r="Z564" s="3">
        <v>0</v>
      </c>
      <c r="AA564" s="3">
        <v>0</v>
      </c>
      <c r="AB564" s="3"/>
      <c r="AC564" s="36">
        <f t="shared" si="24"/>
        <v>27092936</v>
      </c>
      <c r="AD564" s="37">
        <f t="shared" si="26"/>
        <v>135464680</v>
      </c>
      <c r="AE564" s="144"/>
      <c r="AG564" s="144"/>
      <c r="AI564" s="144"/>
    </row>
    <row r="565" spans="1:35" x14ac:dyDescent="0.25">
      <c r="A565" s="29">
        <v>553</v>
      </c>
      <c r="B565" s="61"/>
      <c r="C565" s="143" t="str">
        <f>VLOOKUP(D565,[8]Hoja1!$A$2:$B$1115,2,0)</f>
        <v>25258</v>
      </c>
      <c r="D565" s="31">
        <v>899999460</v>
      </c>
      <c r="E565" s="31">
        <v>215825258</v>
      </c>
      <c r="F565" s="61" t="s">
        <v>456</v>
      </c>
      <c r="G565" s="33">
        <v>0</v>
      </c>
      <c r="H565" s="33">
        <v>0</v>
      </c>
      <c r="I565" s="3">
        <v>73394440</v>
      </c>
      <c r="J565" s="3">
        <v>71726040</v>
      </c>
      <c r="K565" s="3">
        <v>0</v>
      </c>
      <c r="L565" s="3"/>
      <c r="M565" s="3"/>
      <c r="N565" s="3"/>
      <c r="O565" s="3"/>
      <c r="P565" s="34">
        <f t="shared" si="25"/>
        <v>145120480</v>
      </c>
      <c r="Q565" s="165">
        <v>108423258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6116203</v>
      </c>
      <c r="X565" s="3">
        <v>0</v>
      </c>
      <c r="Y565" s="3">
        <v>0</v>
      </c>
      <c r="Z565" s="3">
        <v>0</v>
      </c>
      <c r="AA565" s="3">
        <v>0</v>
      </c>
      <c r="AB565" s="3"/>
      <c r="AC565" s="36">
        <f t="shared" si="24"/>
        <v>6116203</v>
      </c>
      <c r="AD565" s="37">
        <f t="shared" si="26"/>
        <v>30581019</v>
      </c>
      <c r="AE565" s="144"/>
      <c r="AG565" s="144"/>
      <c r="AI565" s="144"/>
    </row>
    <row r="566" spans="1:35" x14ac:dyDescent="0.25">
      <c r="A566" s="38">
        <v>554</v>
      </c>
      <c r="B566" s="61"/>
      <c r="C566" s="143" t="str">
        <f>VLOOKUP(D566,[8]Hoja1!$A$2:$B$1115,2,0)</f>
        <v>25260</v>
      </c>
      <c r="D566" s="31">
        <v>832002318</v>
      </c>
      <c r="E566" s="31">
        <v>216025260</v>
      </c>
      <c r="F566" s="61" t="s">
        <v>752</v>
      </c>
      <c r="G566" s="33">
        <v>0</v>
      </c>
      <c r="H566" s="33">
        <v>0</v>
      </c>
      <c r="I566" s="3">
        <v>304860256</v>
      </c>
      <c r="J566" s="3">
        <v>388911612</v>
      </c>
      <c r="K566" s="3">
        <v>0</v>
      </c>
      <c r="L566" s="3"/>
      <c r="M566" s="3"/>
      <c r="N566" s="3"/>
      <c r="O566" s="3"/>
      <c r="P566" s="34">
        <f t="shared" si="25"/>
        <v>693771868</v>
      </c>
      <c r="Q566" s="165">
        <v>541341738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25405021</v>
      </c>
      <c r="X566" s="3">
        <v>0</v>
      </c>
      <c r="Y566" s="3">
        <v>0</v>
      </c>
      <c r="Z566" s="3">
        <v>0</v>
      </c>
      <c r="AA566" s="3">
        <v>0</v>
      </c>
      <c r="AB566" s="3"/>
      <c r="AC566" s="36">
        <f t="shared" si="24"/>
        <v>25405021</v>
      </c>
      <c r="AD566" s="37">
        <f t="shared" si="26"/>
        <v>127025109</v>
      </c>
      <c r="AE566" s="144"/>
      <c r="AG566" s="144"/>
      <c r="AI566" s="144"/>
    </row>
    <row r="567" spans="1:35" x14ac:dyDescent="0.25">
      <c r="A567" s="29">
        <v>555</v>
      </c>
      <c r="B567" s="61"/>
      <c r="C567" s="143" t="str">
        <f>VLOOKUP(D567,[8]Hoja1!$A$2:$B$1115,2,0)</f>
        <v>25279</v>
      </c>
      <c r="D567" s="31">
        <v>899999364</v>
      </c>
      <c r="E567" s="31">
        <v>217925279</v>
      </c>
      <c r="F567" s="61" t="s">
        <v>753</v>
      </c>
      <c r="G567" s="33">
        <v>0</v>
      </c>
      <c r="H567" s="33">
        <v>0</v>
      </c>
      <c r="I567" s="3">
        <v>173613900</v>
      </c>
      <c r="J567" s="3">
        <v>204020427</v>
      </c>
      <c r="K567" s="3">
        <v>0</v>
      </c>
      <c r="L567" s="3"/>
      <c r="M567" s="3"/>
      <c r="N567" s="3"/>
      <c r="O567" s="3"/>
      <c r="P567" s="34">
        <f t="shared" si="25"/>
        <v>377634327</v>
      </c>
      <c r="Q567" s="165">
        <v>290827377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14467825</v>
      </c>
      <c r="X567" s="3">
        <v>0</v>
      </c>
      <c r="Y567" s="3">
        <v>0</v>
      </c>
      <c r="Z567" s="3">
        <v>0</v>
      </c>
      <c r="AA567" s="3">
        <v>0</v>
      </c>
      <c r="AB567" s="3"/>
      <c r="AC567" s="36">
        <f t="shared" si="24"/>
        <v>14467825</v>
      </c>
      <c r="AD567" s="37">
        <f t="shared" si="26"/>
        <v>72339125</v>
      </c>
      <c r="AE567" s="144"/>
      <c r="AG567" s="144"/>
      <c r="AI567" s="144"/>
    </row>
    <row r="568" spans="1:35" x14ac:dyDescent="0.25">
      <c r="A568" s="38">
        <v>556</v>
      </c>
      <c r="B568" s="61"/>
      <c r="C568" s="143" t="str">
        <f>VLOOKUP(D568,[8]Hoja1!$A$2:$B$1115,2,0)</f>
        <v>25281</v>
      </c>
      <c r="D568" s="31">
        <v>899999420</v>
      </c>
      <c r="E568" s="31">
        <v>218125281</v>
      </c>
      <c r="F568" s="61" t="s">
        <v>754</v>
      </c>
      <c r="G568" s="33">
        <v>0</v>
      </c>
      <c r="H568" s="33">
        <v>0</v>
      </c>
      <c r="I568" s="3">
        <v>119203228</v>
      </c>
      <c r="J568" s="3">
        <v>140525533</v>
      </c>
      <c r="K568" s="3">
        <v>0</v>
      </c>
      <c r="L568" s="3"/>
      <c r="M568" s="3"/>
      <c r="N568" s="3"/>
      <c r="O568" s="3"/>
      <c r="P568" s="34">
        <f t="shared" si="25"/>
        <v>259728761</v>
      </c>
      <c r="Q568" s="165">
        <v>200127145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9933602</v>
      </c>
      <c r="X568" s="3">
        <v>0</v>
      </c>
      <c r="Y568" s="3">
        <v>0</v>
      </c>
      <c r="Z568" s="3">
        <v>0</v>
      </c>
      <c r="AA568" s="3">
        <v>0</v>
      </c>
      <c r="AB568" s="3"/>
      <c r="AC568" s="36">
        <f t="shared" si="24"/>
        <v>9933602</v>
      </c>
      <c r="AD568" s="37">
        <f t="shared" si="26"/>
        <v>49668014</v>
      </c>
      <c r="AE568" s="144"/>
      <c r="AG568" s="144"/>
      <c r="AI568" s="144"/>
    </row>
    <row r="569" spans="1:35" x14ac:dyDescent="0.25">
      <c r="A569" s="29">
        <v>557</v>
      </c>
      <c r="B569" s="61"/>
      <c r="C569" s="143" t="str">
        <f>VLOOKUP(D569,[8]Hoja1!$A$2:$B$1115,2,0)</f>
        <v>25288</v>
      </c>
      <c r="D569" s="31">
        <v>899999323</v>
      </c>
      <c r="E569" s="31">
        <v>218825288</v>
      </c>
      <c r="F569" s="61" t="s">
        <v>755</v>
      </c>
      <c r="G569" s="33">
        <v>0</v>
      </c>
      <c r="H569" s="33">
        <v>0</v>
      </c>
      <c r="I569" s="3">
        <v>141745288</v>
      </c>
      <c r="J569" s="3">
        <v>220493231</v>
      </c>
      <c r="K569" s="3">
        <v>0</v>
      </c>
      <c r="L569" s="3"/>
      <c r="M569" s="3"/>
      <c r="N569" s="3"/>
      <c r="O569" s="3"/>
      <c r="P569" s="34">
        <f t="shared" si="25"/>
        <v>362238519</v>
      </c>
      <c r="Q569" s="165">
        <v>291365873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11812107</v>
      </c>
      <c r="X569" s="3">
        <v>0</v>
      </c>
      <c r="Y569" s="3">
        <v>0</v>
      </c>
      <c r="Z569" s="3">
        <v>0</v>
      </c>
      <c r="AA569" s="3">
        <v>0</v>
      </c>
      <c r="AB569" s="3"/>
      <c r="AC569" s="36">
        <f t="shared" si="24"/>
        <v>11812107</v>
      </c>
      <c r="AD569" s="37">
        <f t="shared" si="26"/>
        <v>59060539</v>
      </c>
      <c r="AE569" s="144"/>
      <c r="AG569" s="144"/>
      <c r="AI569" s="144"/>
    </row>
    <row r="570" spans="1:35" x14ac:dyDescent="0.25">
      <c r="A570" s="38">
        <v>558</v>
      </c>
      <c r="B570" s="61"/>
      <c r="C570" s="143" t="str">
        <f>VLOOKUP(D570,[8]Hoja1!$A$2:$B$1115,2,0)</f>
        <v>25293</v>
      </c>
      <c r="D570" s="31">
        <v>800094671</v>
      </c>
      <c r="E570" s="31">
        <v>219325293</v>
      </c>
      <c r="F570" s="61" t="s">
        <v>756</v>
      </c>
      <c r="G570" s="33">
        <v>0</v>
      </c>
      <c r="H570" s="33">
        <v>0</v>
      </c>
      <c r="I570" s="3">
        <v>67974702</v>
      </c>
      <c r="J570" s="3">
        <v>77352844</v>
      </c>
      <c r="K570" s="3">
        <v>0</v>
      </c>
      <c r="L570" s="3"/>
      <c r="M570" s="3"/>
      <c r="N570" s="3"/>
      <c r="O570" s="3"/>
      <c r="P570" s="34">
        <f t="shared" si="25"/>
        <v>145327546</v>
      </c>
      <c r="Q570" s="165">
        <v>111340198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5664559</v>
      </c>
      <c r="X570" s="3">
        <v>0</v>
      </c>
      <c r="Y570" s="3">
        <v>0</v>
      </c>
      <c r="Z570" s="3">
        <v>0</v>
      </c>
      <c r="AA570" s="3">
        <v>0</v>
      </c>
      <c r="AB570" s="3"/>
      <c r="AC570" s="36">
        <f t="shared" si="24"/>
        <v>5664559</v>
      </c>
      <c r="AD570" s="37">
        <f t="shared" si="26"/>
        <v>28322789</v>
      </c>
      <c r="AE570" s="144"/>
      <c r="AG570" s="144"/>
      <c r="AI570" s="144"/>
    </row>
    <row r="571" spans="1:35" x14ac:dyDescent="0.25">
      <c r="A571" s="29">
        <v>559</v>
      </c>
      <c r="B571" s="61"/>
      <c r="C571" s="143" t="str">
        <f>VLOOKUP(D571,[8]Hoja1!$A$2:$B$1115,2,0)</f>
        <v>25295</v>
      </c>
      <c r="D571" s="31">
        <v>899999419</v>
      </c>
      <c r="E571" s="31">
        <v>219525295</v>
      </c>
      <c r="F571" s="61" t="s">
        <v>757</v>
      </c>
      <c r="G571" s="33">
        <v>0</v>
      </c>
      <c r="H571" s="33">
        <v>0</v>
      </c>
      <c r="I571" s="3">
        <v>212190648</v>
      </c>
      <c r="J571" s="3">
        <v>291913598</v>
      </c>
      <c r="K571" s="3">
        <v>0</v>
      </c>
      <c r="L571" s="3"/>
      <c r="M571" s="3"/>
      <c r="N571" s="3"/>
      <c r="O571" s="3"/>
      <c r="P571" s="34">
        <f t="shared" si="25"/>
        <v>504104246</v>
      </c>
      <c r="Q571" s="165">
        <v>398008922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17682554</v>
      </c>
      <c r="X571" s="3">
        <v>0</v>
      </c>
      <c r="Y571" s="3">
        <v>0</v>
      </c>
      <c r="Z571" s="3">
        <v>0</v>
      </c>
      <c r="AA571" s="3">
        <v>0</v>
      </c>
      <c r="AB571" s="3"/>
      <c r="AC571" s="36">
        <f t="shared" si="24"/>
        <v>17682554</v>
      </c>
      <c r="AD571" s="37">
        <f t="shared" si="26"/>
        <v>88412770</v>
      </c>
      <c r="AE571" s="144"/>
      <c r="AG571" s="144"/>
      <c r="AI571" s="144"/>
    </row>
    <row r="572" spans="1:35" x14ac:dyDescent="0.25">
      <c r="A572" s="38">
        <v>560</v>
      </c>
      <c r="B572" s="61"/>
      <c r="C572" s="143" t="str">
        <f>VLOOKUP(D572,[8]Hoja1!$A$2:$B$1115,2,0)</f>
        <v>25297</v>
      </c>
      <c r="D572" s="31">
        <v>899999331</v>
      </c>
      <c r="E572" s="31">
        <v>219725297</v>
      </c>
      <c r="F572" s="61" t="s">
        <v>758</v>
      </c>
      <c r="G572" s="33">
        <v>0</v>
      </c>
      <c r="H572" s="33">
        <v>0</v>
      </c>
      <c r="I572" s="3">
        <v>147496170</v>
      </c>
      <c r="J572" s="3">
        <v>169200152</v>
      </c>
      <c r="K572" s="3">
        <v>0</v>
      </c>
      <c r="L572" s="3"/>
      <c r="M572" s="3"/>
      <c r="N572" s="3"/>
      <c r="O572" s="3"/>
      <c r="P572" s="34">
        <f t="shared" si="25"/>
        <v>316696322</v>
      </c>
      <c r="Q572" s="165">
        <v>242948240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12291348</v>
      </c>
      <c r="X572" s="3">
        <v>0</v>
      </c>
      <c r="Y572" s="3">
        <v>0</v>
      </c>
      <c r="Z572" s="3">
        <v>0</v>
      </c>
      <c r="AA572" s="3">
        <v>0</v>
      </c>
      <c r="AB572" s="3"/>
      <c r="AC572" s="36">
        <f t="shared" si="24"/>
        <v>12291348</v>
      </c>
      <c r="AD572" s="37">
        <f t="shared" si="26"/>
        <v>61456734</v>
      </c>
      <c r="AE572" s="144"/>
      <c r="AG572" s="144"/>
      <c r="AI572" s="144"/>
    </row>
    <row r="573" spans="1:35" x14ac:dyDescent="0.25">
      <c r="A573" s="29">
        <v>561</v>
      </c>
      <c r="B573" s="61"/>
      <c r="C573" s="143" t="str">
        <f>VLOOKUP(D573,[8]Hoja1!$A$2:$B$1115,2,0)</f>
        <v>25299</v>
      </c>
      <c r="D573" s="31">
        <v>800094684</v>
      </c>
      <c r="E573" s="31">
        <v>219925299</v>
      </c>
      <c r="F573" s="61" t="s">
        <v>759</v>
      </c>
      <c r="G573" s="33">
        <v>0</v>
      </c>
      <c r="H573" s="33">
        <v>0</v>
      </c>
      <c r="I573" s="3">
        <v>37853721</v>
      </c>
      <c r="J573" s="3">
        <v>48163455</v>
      </c>
      <c r="K573" s="3">
        <v>0</v>
      </c>
      <c r="L573" s="3"/>
      <c r="M573" s="3"/>
      <c r="N573" s="3"/>
      <c r="O573" s="3"/>
      <c r="P573" s="34">
        <f t="shared" si="25"/>
        <v>86017176</v>
      </c>
      <c r="Q573" s="165">
        <v>67090317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3154477</v>
      </c>
      <c r="X573" s="3">
        <v>0</v>
      </c>
      <c r="Y573" s="3">
        <v>0</v>
      </c>
      <c r="Z573" s="3">
        <v>0</v>
      </c>
      <c r="AA573" s="3">
        <v>0</v>
      </c>
      <c r="AB573" s="3"/>
      <c r="AC573" s="36">
        <f t="shared" si="24"/>
        <v>3154477</v>
      </c>
      <c r="AD573" s="37">
        <f t="shared" si="26"/>
        <v>15772382</v>
      </c>
      <c r="AE573" s="144"/>
      <c r="AG573" s="144"/>
      <c r="AI573" s="144"/>
    </row>
    <row r="574" spans="1:35" x14ac:dyDescent="0.25">
      <c r="A574" s="38">
        <v>562</v>
      </c>
      <c r="B574" s="61"/>
      <c r="C574" s="143" t="str">
        <f>VLOOKUP(D574,[8]Hoja1!$A$2:$B$1115,2,0)</f>
        <v>25312</v>
      </c>
      <c r="D574" s="31">
        <v>832000992</v>
      </c>
      <c r="E574" s="31">
        <v>211225312</v>
      </c>
      <c r="F574" s="61" t="s">
        <v>356</v>
      </c>
      <c r="G574" s="33">
        <v>0</v>
      </c>
      <c r="H574" s="33">
        <v>0</v>
      </c>
      <c r="I574" s="3">
        <v>112497752</v>
      </c>
      <c r="J574" s="3">
        <v>125303697</v>
      </c>
      <c r="K574" s="3">
        <v>0</v>
      </c>
      <c r="L574" s="3"/>
      <c r="M574" s="3"/>
      <c r="N574" s="3"/>
      <c r="O574" s="3"/>
      <c r="P574" s="34">
        <f t="shared" si="25"/>
        <v>237801449</v>
      </c>
      <c r="Q574" s="165">
        <v>181552575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9374813</v>
      </c>
      <c r="X574" s="3">
        <v>0</v>
      </c>
      <c r="Y574" s="3">
        <v>0</v>
      </c>
      <c r="Z574" s="3">
        <v>0</v>
      </c>
      <c r="AA574" s="3">
        <v>0</v>
      </c>
      <c r="AB574" s="3"/>
      <c r="AC574" s="36">
        <f t="shared" si="24"/>
        <v>9374813</v>
      </c>
      <c r="AD574" s="37">
        <f t="shared" si="26"/>
        <v>46874061</v>
      </c>
      <c r="AE574" s="144"/>
      <c r="AG574" s="144"/>
      <c r="AI574" s="144"/>
    </row>
    <row r="575" spans="1:35" x14ac:dyDescent="0.25">
      <c r="A575" s="29">
        <v>563</v>
      </c>
      <c r="B575" s="61"/>
      <c r="C575" s="143" t="str">
        <f>VLOOKUP(D575,[8]Hoja1!$A$2:$B$1115,2,0)</f>
        <v>25317</v>
      </c>
      <c r="D575" s="31">
        <v>899999362</v>
      </c>
      <c r="E575" s="31">
        <v>211725317</v>
      </c>
      <c r="F575" s="61" t="s">
        <v>760</v>
      </c>
      <c r="G575" s="33">
        <v>0</v>
      </c>
      <c r="H575" s="33">
        <v>0</v>
      </c>
      <c r="I575" s="3">
        <v>268409692</v>
      </c>
      <c r="J575" s="3">
        <v>265653193</v>
      </c>
      <c r="K575" s="3">
        <v>0</v>
      </c>
      <c r="L575" s="3"/>
      <c r="M575" s="3"/>
      <c r="N575" s="3"/>
      <c r="O575" s="3"/>
      <c r="P575" s="34">
        <f t="shared" si="25"/>
        <v>534062885</v>
      </c>
      <c r="Q575" s="165">
        <v>399858037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22367474</v>
      </c>
      <c r="X575" s="3">
        <v>0</v>
      </c>
      <c r="Y575" s="3">
        <v>0</v>
      </c>
      <c r="Z575" s="3">
        <v>0</v>
      </c>
      <c r="AA575" s="3">
        <v>0</v>
      </c>
      <c r="AB575" s="3"/>
      <c r="AC575" s="36">
        <f t="shared" si="24"/>
        <v>22367474</v>
      </c>
      <c r="AD575" s="37">
        <f t="shared" si="26"/>
        <v>111837374</v>
      </c>
      <c r="AE575" s="144"/>
      <c r="AG575" s="144"/>
      <c r="AI575" s="144"/>
    </row>
    <row r="576" spans="1:35" x14ac:dyDescent="0.25">
      <c r="A576" s="38">
        <v>564</v>
      </c>
      <c r="B576" s="61"/>
      <c r="C576" s="143" t="str">
        <f>VLOOKUP(D576,[8]Hoja1!$A$2:$B$1115,2,0)</f>
        <v>25320</v>
      </c>
      <c r="D576" s="31">
        <v>899999701</v>
      </c>
      <c r="E576" s="31">
        <v>212025320</v>
      </c>
      <c r="F576" s="61" t="s">
        <v>761</v>
      </c>
      <c r="G576" s="33">
        <v>0</v>
      </c>
      <c r="H576" s="33">
        <v>0</v>
      </c>
      <c r="I576" s="3">
        <v>311898648</v>
      </c>
      <c r="J576" s="3">
        <v>408361195</v>
      </c>
      <c r="K576" s="3">
        <v>0</v>
      </c>
      <c r="L576" s="3"/>
      <c r="M576" s="3"/>
      <c r="N576" s="3"/>
      <c r="O576" s="3"/>
      <c r="P576" s="34">
        <f t="shared" si="25"/>
        <v>720259843</v>
      </c>
      <c r="Q576" s="165">
        <v>564310519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25991554</v>
      </c>
      <c r="X576" s="3">
        <v>0</v>
      </c>
      <c r="Y576" s="3">
        <v>0</v>
      </c>
      <c r="Z576" s="3">
        <v>0</v>
      </c>
      <c r="AA576" s="3">
        <v>0</v>
      </c>
      <c r="AB576" s="3"/>
      <c r="AC576" s="36">
        <f t="shared" si="24"/>
        <v>25991554</v>
      </c>
      <c r="AD576" s="37">
        <f t="shared" si="26"/>
        <v>129957770</v>
      </c>
      <c r="AE576" s="144"/>
      <c r="AG576" s="144"/>
      <c r="AI576" s="144"/>
    </row>
    <row r="577" spans="1:35" x14ac:dyDescent="0.25">
      <c r="A577" s="29">
        <v>565</v>
      </c>
      <c r="B577" s="61"/>
      <c r="C577" s="143" t="str">
        <f>VLOOKUP(D577,[8]Hoja1!$A$2:$B$1115,2,0)</f>
        <v>25322</v>
      </c>
      <c r="D577" s="31">
        <v>899999442</v>
      </c>
      <c r="E577" s="31">
        <v>212225322</v>
      </c>
      <c r="F577" s="61" t="s">
        <v>762</v>
      </c>
      <c r="G577" s="33">
        <v>0</v>
      </c>
      <c r="H577" s="33">
        <v>0</v>
      </c>
      <c r="I577" s="3">
        <v>236235256</v>
      </c>
      <c r="J577" s="3">
        <v>309072347</v>
      </c>
      <c r="K577" s="3">
        <v>0</v>
      </c>
      <c r="L577" s="3"/>
      <c r="M577" s="3"/>
      <c r="N577" s="3"/>
      <c r="O577" s="3"/>
      <c r="P577" s="34">
        <f t="shared" si="25"/>
        <v>545307603</v>
      </c>
      <c r="Q577" s="165">
        <v>427189973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19686271</v>
      </c>
      <c r="X577" s="3">
        <v>0</v>
      </c>
      <c r="Y577" s="3">
        <v>0</v>
      </c>
      <c r="Z577" s="3">
        <v>0</v>
      </c>
      <c r="AA577" s="3">
        <v>0</v>
      </c>
      <c r="AB577" s="3"/>
      <c r="AC577" s="36">
        <f t="shared" si="24"/>
        <v>19686271</v>
      </c>
      <c r="AD577" s="37">
        <f t="shared" si="26"/>
        <v>98431359</v>
      </c>
      <c r="AE577" s="144"/>
      <c r="AG577" s="144"/>
      <c r="AI577" s="144"/>
    </row>
    <row r="578" spans="1:35" x14ac:dyDescent="0.25">
      <c r="A578" s="38">
        <v>566</v>
      </c>
      <c r="B578" s="61"/>
      <c r="C578" s="143" t="str">
        <f>VLOOKUP(D578,[8]Hoja1!$A$2:$B$1115,2,0)</f>
        <v>25324</v>
      </c>
      <c r="D578" s="31">
        <v>800011271</v>
      </c>
      <c r="E578" s="31">
        <v>212425324</v>
      </c>
      <c r="F578" s="61" t="s">
        <v>763</v>
      </c>
      <c r="G578" s="33">
        <v>0</v>
      </c>
      <c r="H578" s="33">
        <v>0</v>
      </c>
      <c r="I578" s="3">
        <v>39529065</v>
      </c>
      <c r="J578" s="3">
        <v>46685717</v>
      </c>
      <c r="K578" s="3">
        <v>0</v>
      </c>
      <c r="L578" s="3"/>
      <c r="M578" s="3"/>
      <c r="N578" s="3"/>
      <c r="O578" s="3"/>
      <c r="P578" s="34">
        <f t="shared" si="25"/>
        <v>86214782</v>
      </c>
      <c r="Q578" s="165">
        <v>66450251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3294089</v>
      </c>
      <c r="X578" s="3">
        <v>0</v>
      </c>
      <c r="Y578" s="3">
        <v>0</v>
      </c>
      <c r="Z578" s="3">
        <v>0</v>
      </c>
      <c r="AA578" s="3">
        <v>0</v>
      </c>
      <c r="AB578" s="3"/>
      <c r="AC578" s="36">
        <f t="shared" si="24"/>
        <v>3294089</v>
      </c>
      <c r="AD578" s="37">
        <f t="shared" si="26"/>
        <v>16470442</v>
      </c>
      <c r="AE578" s="144"/>
      <c r="AG578" s="144"/>
      <c r="AI578" s="144"/>
    </row>
    <row r="579" spans="1:35" x14ac:dyDescent="0.25">
      <c r="A579" s="29">
        <v>567</v>
      </c>
      <c r="B579" s="61"/>
      <c r="C579" s="143" t="str">
        <f>VLOOKUP(D579,[8]Hoja1!$A$2:$B$1115,2,0)</f>
        <v>25326</v>
      </c>
      <c r="D579" s="31">
        <v>899999395</v>
      </c>
      <c r="E579" s="31">
        <v>212625326</v>
      </c>
      <c r="F579" s="61" t="s">
        <v>764</v>
      </c>
      <c r="G579" s="33">
        <v>0</v>
      </c>
      <c r="H579" s="33">
        <v>0</v>
      </c>
      <c r="I579" s="3">
        <v>79537329</v>
      </c>
      <c r="J579" s="3">
        <v>109062851</v>
      </c>
      <c r="K579" s="3">
        <v>0</v>
      </c>
      <c r="L579" s="3"/>
      <c r="M579" s="3"/>
      <c r="N579" s="3"/>
      <c r="O579" s="3"/>
      <c r="P579" s="34">
        <f t="shared" si="25"/>
        <v>188600180</v>
      </c>
      <c r="Q579" s="165">
        <v>148831517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6628111</v>
      </c>
      <c r="X579" s="3">
        <v>0</v>
      </c>
      <c r="Y579" s="3">
        <v>0</v>
      </c>
      <c r="Z579" s="3">
        <v>0</v>
      </c>
      <c r="AA579" s="3">
        <v>0</v>
      </c>
      <c r="AB579" s="3"/>
      <c r="AC579" s="36">
        <f t="shared" si="24"/>
        <v>6628111</v>
      </c>
      <c r="AD579" s="37">
        <f t="shared" si="26"/>
        <v>33140552</v>
      </c>
      <c r="AE579" s="144"/>
      <c r="AG579" s="144"/>
      <c r="AI579" s="144"/>
    </row>
    <row r="580" spans="1:35" x14ac:dyDescent="0.25">
      <c r="A580" s="38">
        <v>568</v>
      </c>
      <c r="B580" s="61"/>
      <c r="C580" s="143" t="str">
        <f>VLOOKUP(D580,[8]Hoja1!$A$2:$B$1115,2,0)</f>
        <v>25328</v>
      </c>
      <c r="D580" s="31">
        <v>800094685</v>
      </c>
      <c r="E580" s="31">
        <v>212825328</v>
      </c>
      <c r="F580" s="61" t="s">
        <v>765</v>
      </c>
      <c r="G580" s="33">
        <v>0</v>
      </c>
      <c r="H580" s="33">
        <v>0</v>
      </c>
      <c r="I580" s="3">
        <v>66404157</v>
      </c>
      <c r="J580" s="3">
        <v>72429820</v>
      </c>
      <c r="K580" s="3">
        <v>0</v>
      </c>
      <c r="L580" s="3"/>
      <c r="M580" s="3"/>
      <c r="N580" s="3"/>
      <c r="O580" s="3"/>
      <c r="P580" s="34">
        <f t="shared" si="25"/>
        <v>138833977</v>
      </c>
      <c r="Q580" s="165">
        <v>105631900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5533680</v>
      </c>
      <c r="X580" s="3">
        <v>0</v>
      </c>
      <c r="Y580" s="3">
        <v>0</v>
      </c>
      <c r="Z580" s="3">
        <v>0</v>
      </c>
      <c r="AA580" s="3">
        <v>0</v>
      </c>
      <c r="AB580" s="3"/>
      <c r="AC580" s="36">
        <f t="shared" si="24"/>
        <v>5533680</v>
      </c>
      <c r="AD580" s="37">
        <f t="shared" si="26"/>
        <v>27668397</v>
      </c>
      <c r="AE580" s="144"/>
      <c r="AG580" s="144"/>
      <c r="AI580" s="144"/>
    </row>
    <row r="581" spans="1:35" x14ac:dyDescent="0.25">
      <c r="A581" s="29">
        <v>569</v>
      </c>
      <c r="B581" s="61"/>
      <c r="C581" s="143" t="str">
        <f>VLOOKUP(D581,[8]Hoja1!$A$2:$B$1115,2,0)</f>
        <v>25335</v>
      </c>
      <c r="D581" s="31">
        <v>800094701</v>
      </c>
      <c r="E581" s="31">
        <v>213525335</v>
      </c>
      <c r="F581" s="61" t="s">
        <v>766</v>
      </c>
      <c r="G581" s="33">
        <v>0</v>
      </c>
      <c r="H581" s="33">
        <v>0</v>
      </c>
      <c r="I581" s="3">
        <v>89486022</v>
      </c>
      <c r="J581" s="3">
        <v>124486752</v>
      </c>
      <c r="K581" s="3">
        <v>0</v>
      </c>
      <c r="L581" s="3"/>
      <c r="M581" s="3"/>
      <c r="N581" s="3"/>
      <c r="O581" s="3"/>
      <c r="P581" s="34">
        <f t="shared" si="25"/>
        <v>213972774</v>
      </c>
      <c r="Q581" s="165">
        <v>169229766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7457169</v>
      </c>
      <c r="X581" s="3">
        <v>0</v>
      </c>
      <c r="Y581" s="3">
        <v>0</v>
      </c>
      <c r="Z581" s="3">
        <v>0</v>
      </c>
      <c r="AA581" s="3">
        <v>0</v>
      </c>
      <c r="AB581" s="3"/>
      <c r="AC581" s="36">
        <f t="shared" si="24"/>
        <v>7457169</v>
      </c>
      <c r="AD581" s="37">
        <f t="shared" si="26"/>
        <v>37285839</v>
      </c>
      <c r="AE581" s="144"/>
      <c r="AG581" s="144"/>
      <c r="AI581" s="144"/>
    </row>
    <row r="582" spans="1:35" x14ac:dyDescent="0.25">
      <c r="A582" s="38">
        <v>570</v>
      </c>
      <c r="B582" s="61"/>
      <c r="C582" s="143" t="str">
        <f>VLOOKUP(D582,[8]Hoja1!$A$2:$B$1115,2,0)</f>
        <v>25339</v>
      </c>
      <c r="D582" s="31">
        <v>800094704</v>
      </c>
      <c r="E582" s="31">
        <v>213925339</v>
      </c>
      <c r="F582" s="61" t="s">
        <v>767</v>
      </c>
      <c r="G582" s="33">
        <v>0</v>
      </c>
      <c r="H582" s="33">
        <v>0</v>
      </c>
      <c r="I582" s="3">
        <v>71419139</v>
      </c>
      <c r="J582" s="3">
        <v>66730767</v>
      </c>
      <c r="K582" s="3">
        <v>0</v>
      </c>
      <c r="L582" s="3"/>
      <c r="M582" s="3"/>
      <c r="N582" s="3"/>
      <c r="O582" s="3"/>
      <c r="P582" s="34">
        <f t="shared" si="25"/>
        <v>138149906</v>
      </c>
      <c r="Q582" s="165">
        <v>102440337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5951595</v>
      </c>
      <c r="X582" s="3">
        <v>0</v>
      </c>
      <c r="Y582" s="3">
        <v>0</v>
      </c>
      <c r="Z582" s="3">
        <v>0</v>
      </c>
      <c r="AA582" s="3">
        <v>0</v>
      </c>
      <c r="AB582" s="3"/>
      <c r="AC582" s="36">
        <f t="shared" si="24"/>
        <v>5951595</v>
      </c>
      <c r="AD582" s="37">
        <f t="shared" si="26"/>
        <v>29757974</v>
      </c>
      <c r="AE582" s="144"/>
      <c r="AG582" s="144"/>
      <c r="AI582" s="144"/>
    </row>
    <row r="583" spans="1:35" x14ac:dyDescent="0.25">
      <c r="A583" s="29">
        <v>571</v>
      </c>
      <c r="B583" s="61"/>
      <c r="C583" s="143" t="str">
        <f>VLOOKUP(D583,[8]Hoja1!$A$2:$B$1115,2,0)</f>
        <v>25368</v>
      </c>
      <c r="D583" s="31">
        <v>800004018</v>
      </c>
      <c r="E583" s="31">
        <v>216825368</v>
      </c>
      <c r="F583" s="61" t="s">
        <v>768</v>
      </c>
      <c r="G583" s="33">
        <v>0</v>
      </c>
      <c r="H583" s="33">
        <v>0</v>
      </c>
      <c r="I583" s="3">
        <v>38210912</v>
      </c>
      <c r="J583" s="3">
        <v>38979336</v>
      </c>
      <c r="K583" s="3">
        <v>0</v>
      </c>
      <c r="L583" s="3"/>
      <c r="M583" s="3"/>
      <c r="N583" s="3"/>
      <c r="O583" s="3"/>
      <c r="P583" s="34">
        <f t="shared" si="25"/>
        <v>77190248</v>
      </c>
      <c r="Q583" s="165">
        <v>58084794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3184243</v>
      </c>
      <c r="X583" s="3">
        <v>0</v>
      </c>
      <c r="Y583" s="3">
        <v>0</v>
      </c>
      <c r="Z583" s="3">
        <v>0</v>
      </c>
      <c r="AA583" s="3">
        <v>0</v>
      </c>
      <c r="AB583" s="3"/>
      <c r="AC583" s="36">
        <f t="shared" si="24"/>
        <v>3184243</v>
      </c>
      <c r="AD583" s="37">
        <f t="shared" si="26"/>
        <v>15921211</v>
      </c>
      <c r="AE583" s="144"/>
      <c r="AG583" s="144"/>
      <c r="AI583" s="144"/>
    </row>
    <row r="584" spans="1:35" x14ac:dyDescent="0.25">
      <c r="A584" s="38">
        <v>572</v>
      </c>
      <c r="B584" s="61"/>
      <c r="C584" s="143" t="str">
        <f>VLOOKUP(D584,[8]Hoja1!$A$2:$B$1115,2,0)</f>
        <v>25372</v>
      </c>
      <c r="D584" s="31">
        <v>800094705</v>
      </c>
      <c r="E584" s="31">
        <v>217225372</v>
      </c>
      <c r="F584" s="61" t="s">
        <v>769</v>
      </c>
      <c r="G584" s="33">
        <v>0</v>
      </c>
      <c r="H584" s="33">
        <v>0</v>
      </c>
      <c r="I584" s="3">
        <v>78847395</v>
      </c>
      <c r="J584" s="3">
        <v>90179440</v>
      </c>
      <c r="K584" s="3">
        <v>0</v>
      </c>
      <c r="L584" s="3"/>
      <c r="M584" s="3"/>
      <c r="N584" s="3"/>
      <c r="O584" s="3"/>
      <c r="P584" s="34">
        <f t="shared" si="25"/>
        <v>169026835</v>
      </c>
      <c r="Q584" s="165">
        <v>129603136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6570616</v>
      </c>
      <c r="X584" s="3">
        <v>0</v>
      </c>
      <c r="Y584" s="3">
        <v>0</v>
      </c>
      <c r="Z584" s="3">
        <v>0</v>
      </c>
      <c r="AA584" s="3">
        <v>0</v>
      </c>
      <c r="AB584" s="3"/>
      <c r="AC584" s="36">
        <f t="shared" si="24"/>
        <v>6570616</v>
      </c>
      <c r="AD584" s="37">
        <f t="shared" si="26"/>
        <v>32853083</v>
      </c>
      <c r="AE584" s="144"/>
      <c r="AG584" s="144"/>
      <c r="AI584" s="144"/>
    </row>
    <row r="585" spans="1:35" x14ac:dyDescent="0.25">
      <c r="A585" s="29">
        <v>573</v>
      </c>
      <c r="B585" s="61"/>
      <c r="C585" s="143" t="str">
        <f>VLOOKUP(D585,[8]Hoja1!$A$2:$B$1115,2,0)</f>
        <v>25377</v>
      </c>
      <c r="D585" s="31">
        <v>899999712</v>
      </c>
      <c r="E585" s="31">
        <v>217725377</v>
      </c>
      <c r="F585" s="61" t="s">
        <v>770</v>
      </c>
      <c r="G585" s="33">
        <v>0</v>
      </c>
      <c r="H585" s="33">
        <v>0</v>
      </c>
      <c r="I585" s="3">
        <v>232109480</v>
      </c>
      <c r="J585" s="3">
        <v>302952214</v>
      </c>
      <c r="K585" s="3">
        <v>0</v>
      </c>
      <c r="L585" s="3"/>
      <c r="M585" s="3"/>
      <c r="N585" s="3"/>
      <c r="O585" s="3"/>
      <c r="P585" s="34">
        <f t="shared" si="25"/>
        <v>535061694</v>
      </c>
      <c r="Q585" s="165">
        <v>419006956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19342457</v>
      </c>
      <c r="X585" s="3">
        <v>0</v>
      </c>
      <c r="Y585" s="3">
        <v>0</v>
      </c>
      <c r="Z585" s="3">
        <v>0</v>
      </c>
      <c r="AA585" s="3">
        <v>0</v>
      </c>
      <c r="AB585" s="3"/>
      <c r="AC585" s="36">
        <f t="shared" si="24"/>
        <v>19342457</v>
      </c>
      <c r="AD585" s="37">
        <f t="shared" si="26"/>
        <v>96712281</v>
      </c>
      <c r="AE585" s="144"/>
      <c r="AG585" s="144"/>
      <c r="AI585" s="144"/>
    </row>
    <row r="586" spans="1:35" x14ac:dyDescent="0.25">
      <c r="A586" s="38">
        <v>574</v>
      </c>
      <c r="B586" s="61"/>
      <c r="C586" s="143" t="str">
        <f>VLOOKUP(D586,[8]Hoja1!$A$2:$B$1115,2,0)</f>
        <v>25386</v>
      </c>
      <c r="D586" s="31">
        <v>890680026</v>
      </c>
      <c r="E586" s="31">
        <v>218625386</v>
      </c>
      <c r="F586" s="61" t="s">
        <v>771</v>
      </c>
      <c r="G586" s="33">
        <v>0</v>
      </c>
      <c r="H586" s="33">
        <v>0</v>
      </c>
      <c r="I586" s="3">
        <v>349884032</v>
      </c>
      <c r="J586" s="3">
        <v>466218229</v>
      </c>
      <c r="K586" s="3">
        <v>0</v>
      </c>
      <c r="L586" s="3"/>
      <c r="M586" s="3"/>
      <c r="N586" s="3"/>
      <c r="O586" s="3"/>
      <c r="P586" s="34">
        <f t="shared" si="25"/>
        <v>816102261</v>
      </c>
      <c r="Q586" s="165">
        <v>641160247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29157003</v>
      </c>
      <c r="X586" s="3">
        <v>0</v>
      </c>
      <c r="Y586" s="3">
        <v>0</v>
      </c>
      <c r="Z586" s="3">
        <v>0</v>
      </c>
      <c r="AA586" s="3">
        <v>0</v>
      </c>
      <c r="AB586" s="3"/>
      <c r="AC586" s="36">
        <f t="shared" si="24"/>
        <v>29157003</v>
      </c>
      <c r="AD586" s="37">
        <f t="shared" si="26"/>
        <v>145785011</v>
      </c>
      <c r="AE586" s="144"/>
      <c r="AG586" s="144"/>
      <c r="AI586" s="144"/>
    </row>
    <row r="587" spans="1:35" x14ac:dyDescent="0.25">
      <c r="A587" s="29">
        <v>575</v>
      </c>
      <c r="B587" s="61"/>
      <c r="C587" s="143" t="str">
        <f>VLOOKUP(D587,[8]Hoja1!$A$2:$B$1115,2,0)</f>
        <v>25394</v>
      </c>
      <c r="D587" s="31">
        <v>899999369</v>
      </c>
      <c r="E587" s="31">
        <v>219425394</v>
      </c>
      <c r="F587" s="61" t="s">
        <v>772</v>
      </c>
      <c r="G587" s="33">
        <v>0</v>
      </c>
      <c r="H587" s="33">
        <v>0</v>
      </c>
      <c r="I587" s="3">
        <v>151250028</v>
      </c>
      <c r="J587" s="3">
        <v>148282163</v>
      </c>
      <c r="K587" s="3">
        <v>0</v>
      </c>
      <c r="L587" s="3"/>
      <c r="M587" s="3"/>
      <c r="N587" s="3"/>
      <c r="O587" s="3"/>
      <c r="P587" s="34">
        <f t="shared" si="25"/>
        <v>299532191</v>
      </c>
      <c r="Q587" s="165">
        <v>223907177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12604169</v>
      </c>
      <c r="X587" s="3">
        <v>0</v>
      </c>
      <c r="Y587" s="3">
        <v>0</v>
      </c>
      <c r="Z587" s="3">
        <v>0</v>
      </c>
      <c r="AA587" s="3">
        <v>0</v>
      </c>
      <c r="AB587" s="3"/>
      <c r="AC587" s="36">
        <f t="shared" si="24"/>
        <v>12604169</v>
      </c>
      <c r="AD587" s="37">
        <f t="shared" si="26"/>
        <v>63020845</v>
      </c>
      <c r="AE587" s="144"/>
      <c r="AG587" s="144"/>
      <c r="AI587" s="144"/>
    </row>
    <row r="588" spans="1:35" x14ac:dyDescent="0.25">
      <c r="A588" s="38">
        <v>576</v>
      </c>
      <c r="B588" s="61"/>
      <c r="C588" s="143" t="str">
        <f>VLOOKUP(D588,[8]Hoja1!$A$2:$B$1115,2,0)</f>
        <v>25398</v>
      </c>
      <c r="D588" s="31">
        <v>899999721</v>
      </c>
      <c r="E588" s="31">
        <v>219825398</v>
      </c>
      <c r="F588" s="61" t="s">
        <v>773</v>
      </c>
      <c r="G588" s="33">
        <v>0</v>
      </c>
      <c r="H588" s="33">
        <v>0</v>
      </c>
      <c r="I588" s="3">
        <v>114127644</v>
      </c>
      <c r="J588" s="3">
        <v>119781110</v>
      </c>
      <c r="K588" s="3">
        <v>0</v>
      </c>
      <c r="L588" s="3"/>
      <c r="M588" s="3"/>
      <c r="N588" s="3"/>
      <c r="O588" s="3"/>
      <c r="P588" s="34">
        <f t="shared" si="25"/>
        <v>233908754</v>
      </c>
      <c r="Q588" s="165">
        <v>176844932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9510637</v>
      </c>
      <c r="X588" s="3">
        <v>0</v>
      </c>
      <c r="Y588" s="3">
        <v>0</v>
      </c>
      <c r="Z588" s="3">
        <v>0</v>
      </c>
      <c r="AA588" s="3">
        <v>0</v>
      </c>
      <c r="AB588" s="3"/>
      <c r="AC588" s="36">
        <f t="shared" si="24"/>
        <v>9510637</v>
      </c>
      <c r="AD588" s="37">
        <f t="shared" si="26"/>
        <v>47553185</v>
      </c>
      <c r="AE588" s="144"/>
      <c r="AG588" s="144"/>
      <c r="AI588" s="144"/>
    </row>
    <row r="589" spans="1:35" x14ac:dyDescent="0.25">
      <c r="A589" s="29">
        <v>577</v>
      </c>
      <c r="B589" s="61"/>
      <c r="C589" s="143" t="str">
        <f>VLOOKUP(D589,[8]Hoja1!$A$2:$B$1115,2,0)</f>
        <v>25402</v>
      </c>
      <c r="D589" s="31">
        <v>800073475</v>
      </c>
      <c r="E589" s="31">
        <v>210225402</v>
      </c>
      <c r="F589" s="61" t="s">
        <v>659</v>
      </c>
      <c r="G589" s="33">
        <v>0</v>
      </c>
      <c r="H589" s="33">
        <v>0</v>
      </c>
      <c r="I589" s="3">
        <v>232355088</v>
      </c>
      <c r="J589" s="3">
        <v>317484491</v>
      </c>
      <c r="K589" s="3">
        <v>0</v>
      </c>
      <c r="L589" s="3"/>
      <c r="M589" s="3"/>
      <c r="N589" s="3"/>
      <c r="O589" s="3"/>
      <c r="P589" s="34">
        <f t="shared" si="25"/>
        <v>549839579</v>
      </c>
      <c r="Q589" s="165">
        <v>433662035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19362924</v>
      </c>
      <c r="X589" s="3">
        <v>0</v>
      </c>
      <c r="Y589" s="3">
        <v>0</v>
      </c>
      <c r="Z589" s="3">
        <v>0</v>
      </c>
      <c r="AA589" s="3">
        <v>0</v>
      </c>
      <c r="AB589" s="3"/>
      <c r="AC589" s="36">
        <f t="shared" ref="AC589:AC652" si="27">SUM(R589:AA589)</f>
        <v>19362924</v>
      </c>
      <c r="AD589" s="37">
        <f t="shared" si="26"/>
        <v>96814620</v>
      </c>
      <c r="AE589" s="144"/>
      <c r="AG589" s="144"/>
      <c r="AI589" s="144"/>
    </row>
    <row r="590" spans="1:35" x14ac:dyDescent="0.25">
      <c r="A590" s="38">
        <v>578</v>
      </c>
      <c r="B590" s="61"/>
      <c r="C590" s="143" t="str">
        <f>VLOOKUP(D590,[8]Hoja1!$A$2:$B$1115,2,0)</f>
        <v>25407</v>
      </c>
      <c r="D590" s="31">
        <v>899999330</v>
      </c>
      <c r="E590" s="31">
        <v>210725407</v>
      </c>
      <c r="F590" s="61" t="s">
        <v>774</v>
      </c>
      <c r="G590" s="33">
        <v>0</v>
      </c>
      <c r="H590" s="33">
        <v>0</v>
      </c>
      <c r="I590" s="3">
        <v>200337436</v>
      </c>
      <c r="J590" s="3">
        <v>238792590</v>
      </c>
      <c r="K590" s="3">
        <v>0</v>
      </c>
      <c r="L590" s="3"/>
      <c r="M590" s="3"/>
      <c r="N590" s="3"/>
      <c r="O590" s="3"/>
      <c r="P590" s="34">
        <f t="shared" ref="P590:P653" si="28">SUM(G590:N590)</f>
        <v>439130026</v>
      </c>
      <c r="Q590" s="165">
        <v>338961306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16694786</v>
      </c>
      <c r="X590" s="3">
        <v>0</v>
      </c>
      <c r="Y590" s="3">
        <v>0</v>
      </c>
      <c r="Z590" s="3">
        <v>0</v>
      </c>
      <c r="AA590" s="3">
        <v>0</v>
      </c>
      <c r="AB590" s="3"/>
      <c r="AC590" s="36">
        <f t="shared" si="27"/>
        <v>16694786</v>
      </c>
      <c r="AD590" s="37">
        <f t="shared" si="26"/>
        <v>83473934</v>
      </c>
      <c r="AE590" s="144"/>
      <c r="AG590" s="144"/>
      <c r="AI590" s="144"/>
    </row>
    <row r="591" spans="1:35" x14ac:dyDescent="0.25">
      <c r="A591" s="29">
        <v>579</v>
      </c>
      <c r="B591" s="61"/>
      <c r="C591" s="143" t="str">
        <f>VLOOKUP(D591,[8]Hoja1!$A$2:$B$1115,2,0)</f>
        <v>25426</v>
      </c>
      <c r="D591" s="31">
        <v>899999401</v>
      </c>
      <c r="E591" s="31">
        <v>212625426</v>
      </c>
      <c r="F591" s="61" t="s">
        <v>775</v>
      </c>
      <c r="G591" s="33">
        <v>0</v>
      </c>
      <c r="H591" s="33">
        <v>0</v>
      </c>
      <c r="I591" s="3">
        <v>87175123</v>
      </c>
      <c r="J591" s="3">
        <v>98527831</v>
      </c>
      <c r="K591" s="3">
        <v>0</v>
      </c>
      <c r="L591" s="3"/>
      <c r="M591" s="3"/>
      <c r="N591" s="3"/>
      <c r="O591" s="3"/>
      <c r="P591" s="34">
        <f t="shared" si="28"/>
        <v>185702954</v>
      </c>
      <c r="Q591" s="165">
        <v>142115395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7264594</v>
      </c>
      <c r="X591" s="3">
        <v>0</v>
      </c>
      <c r="Y591" s="3">
        <v>0</v>
      </c>
      <c r="Z591" s="3">
        <v>0</v>
      </c>
      <c r="AA591" s="3">
        <v>0</v>
      </c>
      <c r="AB591" s="3"/>
      <c r="AC591" s="36">
        <f t="shared" si="27"/>
        <v>7264594</v>
      </c>
      <c r="AD591" s="37">
        <f t="shared" ref="AD591:AD654" si="29">+P591-Q591+AB591-AC591</f>
        <v>36322965</v>
      </c>
      <c r="AE591" s="144"/>
      <c r="AG591" s="144"/>
      <c r="AI591" s="144"/>
    </row>
    <row r="592" spans="1:35" x14ac:dyDescent="0.25">
      <c r="A592" s="38">
        <v>580</v>
      </c>
      <c r="B592" s="61"/>
      <c r="C592" s="143" t="str">
        <f>VLOOKUP(D592,[8]Hoja1!$A$2:$B$1115,2,0)</f>
        <v>25430</v>
      </c>
      <c r="D592" s="31">
        <v>899999325</v>
      </c>
      <c r="E592" s="31">
        <v>213025430</v>
      </c>
      <c r="F592" s="61" t="s">
        <v>776</v>
      </c>
      <c r="G592" s="33">
        <v>0</v>
      </c>
      <c r="H592" s="33">
        <v>0</v>
      </c>
      <c r="I592" s="3">
        <v>1186431472</v>
      </c>
      <c r="J592" s="3">
        <v>1260953094</v>
      </c>
      <c r="K592" s="3">
        <v>0</v>
      </c>
      <c r="L592" s="3"/>
      <c r="M592" s="3"/>
      <c r="N592" s="3"/>
      <c r="O592" s="3"/>
      <c r="P592" s="34">
        <f t="shared" si="28"/>
        <v>2447384566</v>
      </c>
      <c r="Q592" s="165">
        <v>1854168828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98869289</v>
      </c>
      <c r="X592" s="3">
        <v>0</v>
      </c>
      <c r="Y592" s="3">
        <v>0</v>
      </c>
      <c r="Z592" s="3">
        <v>0</v>
      </c>
      <c r="AA592" s="3">
        <v>0</v>
      </c>
      <c r="AB592" s="3"/>
      <c r="AC592" s="36">
        <f t="shared" si="27"/>
        <v>98869289</v>
      </c>
      <c r="AD592" s="37">
        <f t="shared" si="29"/>
        <v>494346449</v>
      </c>
      <c r="AE592" s="144"/>
      <c r="AG592" s="144"/>
      <c r="AI592" s="144"/>
    </row>
    <row r="593" spans="1:35" x14ac:dyDescent="0.25">
      <c r="A593" s="29">
        <v>581</v>
      </c>
      <c r="B593" s="61"/>
      <c r="C593" s="143" t="str">
        <f>VLOOKUP(D593,[8]Hoja1!$A$2:$B$1115,2,0)</f>
        <v>25436</v>
      </c>
      <c r="D593" s="31">
        <v>800094711</v>
      </c>
      <c r="E593" s="31">
        <v>213625436</v>
      </c>
      <c r="F593" s="61" t="s">
        <v>777</v>
      </c>
      <c r="G593" s="33">
        <v>0</v>
      </c>
      <c r="H593" s="33">
        <v>0</v>
      </c>
      <c r="I593" s="3">
        <v>35608386</v>
      </c>
      <c r="J593" s="3">
        <v>44283372</v>
      </c>
      <c r="K593" s="3">
        <v>0</v>
      </c>
      <c r="L593" s="3"/>
      <c r="M593" s="3"/>
      <c r="N593" s="3"/>
      <c r="O593" s="3"/>
      <c r="P593" s="34">
        <f t="shared" si="28"/>
        <v>79891758</v>
      </c>
      <c r="Q593" s="165">
        <v>62087568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2967366</v>
      </c>
      <c r="X593" s="3">
        <v>0</v>
      </c>
      <c r="Y593" s="3">
        <v>0</v>
      </c>
      <c r="Z593" s="3">
        <v>0</v>
      </c>
      <c r="AA593" s="3">
        <v>0</v>
      </c>
      <c r="AB593" s="3"/>
      <c r="AC593" s="36">
        <f t="shared" si="27"/>
        <v>2967366</v>
      </c>
      <c r="AD593" s="37">
        <f t="shared" si="29"/>
        <v>14836824</v>
      </c>
      <c r="AE593" s="144"/>
      <c r="AG593" s="144"/>
      <c r="AI593" s="144"/>
    </row>
    <row r="594" spans="1:35" x14ac:dyDescent="0.25">
      <c r="A594" s="38">
        <v>582</v>
      </c>
      <c r="B594" s="61"/>
      <c r="C594" s="143" t="str">
        <f>VLOOKUP(D594,[8]Hoja1!$A$2:$B$1115,2,0)</f>
        <v>25438</v>
      </c>
      <c r="D594" s="31">
        <v>899999470</v>
      </c>
      <c r="E594" s="31">
        <v>213825438</v>
      </c>
      <c r="F594" s="61" t="s">
        <v>778</v>
      </c>
      <c r="G594" s="33">
        <v>0</v>
      </c>
      <c r="H594" s="33">
        <v>0</v>
      </c>
      <c r="I594" s="3">
        <v>178638238</v>
      </c>
      <c r="J594" s="3">
        <v>171660665</v>
      </c>
      <c r="K594" s="3">
        <v>0</v>
      </c>
      <c r="L594" s="3"/>
      <c r="M594" s="3"/>
      <c r="N594" s="3"/>
      <c r="O594" s="3"/>
      <c r="P594" s="34">
        <f t="shared" si="28"/>
        <v>350298903</v>
      </c>
      <c r="Q594" s="165">
        <v>245331855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14886520</v>
      </c>
      <c r="X594" s="3">
        <v>15647930</v>
      </c>
      <c r="Y594" s="3">
        <v>0</v>
      </c>
      <c r="Z594" s="3">
        <v>0</v>
      </c>
      <c r="AA594" s="3">
        <v>0</v>
      </c>
      <c r="AB594" s="3"/>
      <c r="AC594" s="36">
        <f t="shared" si="27"/>
        <v>30534450</v>
      </c>
      <c r="AD594" s="37">
        <f t="shared" si="29"/>
        <v>74432598</v>
      </c>
      <c r="AE594" s="144"/>
      <c r="AG594" s="144"/>
      <c r="AI594" s="144"/>
    </row>
    <row r="595" spans="1:35" x14ac:dyDescent="0.25">
      <c r="A595" s="29">
        <v>583</v>
      </c>
      <c r="B595" s="61"/>
      <c r="C595" s="143" t="str">
        <f>VLOOKUP(D595,[8]Hoja1!$A$2:$B$1115,2,0)</f>
        <v>25483</v>
      </c>
      <c r="D595" s="31">
        <v>890680390</v>
      </c>
      <c r="E595" s="31">
        <v>218325483</v>
      </c>
      <c r="F595" s="61" t="s">
        <v>374</v>
      </c>
      <c r="G595" s="33">
        <v>0</v>
      </c>
      <c r="H595" s="33">
        <v>0</v>
      </c>
      <c r="I595" s="3">
        <v>22519460</v>
      </c>
      <c r="J595" s="3">
        <v>25177731</v>
      </c>
      <c r="K595" s="3">
        <v>0</v>
      </c>
      <c r="L595" s="3"/>
      <c r="M595" s="3"/>
      <c r="N595" s="3"/>
      <c r="O595" s="3"/>
      <c r="P595" s="34">
        <f t="shared" si="28"/>
        <v>47697191</v>
      </c>
      <c r="Q595" s="165">
        <v>36437463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1876622</v>
      </c>
      <c r="X595" s="3">
        <v>0</v>
      </c>
      <c r="Y595" s="3">
        <v>0</v>
      </c>
      <c r="Z595" s="3">
        <v>0</v>
      </c>
      <c r="AA595" s="3">
        <v>0</v>
      </c>
      <c r="AB595" s="3"/>
      <c r="AC595" s="36">
        <f t="shared" si="27"/>
        <v>1876622</v>
      </c>
      <c r="AD595" s="37">
        <f t="shared" si="29"/>
        <v>9383106</v>
      </c>
      <c r="AE595" s="144"/>
      <c r="AG595" s="144"/>
      <c r="AI595" s="144"/>
    </row>
    <row r="596" spans="1:35" x14ac:dyDescent="0.25">
      <c r="A596" s="38">
        <v>584</v>
      </c>
      <c r="B596" s="61"/>
      <c r="C596" s="143" t="str">
        <f>VLOOKUP(D596,[8]Hoja1!$A$2:$B$1115,2,0)</f>
        <v>25486</v>
      </c>
      <c r="D596" s="31">
        <v>899999366</v>
      </c>
      <c r="E596" s="31">
        <v>218625486</v>
      </c>
      <c r="F596" s="61" t="s">
        <v>779</v>
      </c>
      <c r="G596" s="33">
        <v>0</v>
      </c>
      <c r="H596" s="33">
        <v>0</v>
      </c>
      <c r="I596" s="3">
        <v>216825188</v>
      </c>
      <c r="J596" s="3">
        <v>252070240</v>
      </c>
      <c r="K596" s="3">
        <v>0</v>
      </c>
      <c r="L596" s="3"/>
      <c r="M596" s="3"/>
      <c r="N596" s="3"/>
      <c r="O596" s="3"/>
      <c r="P596" s="34">
        <f t="shared" si="28"/>
        <v>468895428</v>
      </c>
      <c r="Q596" s="165">
        <v>360482836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18068766</v>
      </c>
      <c r="X596" s="3">
        <v>0</v>
      </c>
      <c r="Y596" s="3">
        <v>0</v>
      </c>
      <c r="Z596" s="3">
        <v>0</v>
      </c>
      <c r="AA596" s="3">
        <v>0</v>
      </c>
      <c r="AB596" s="3"/>
      <c r="AC596" s="36">
        <f t="shared" si="27"/>
        <v>18068766</v>
      </c>
      <c r="AD596" s="37">
        <f t="shared" si="29"/>
        <v>90343826</v>
      </c>
      <c r="AE596" s="144"/>
      <c r="AG596" s="144"/>
      <c r="AI596" s="144"/>
    </row>
    <row r="597" spans="1:35" x14ac:dyDescent="0.25">
      <c r="A597" s="29">
        <v>585</v>
      </c>
      <c r="B597" s="61"/>
      <c r="C597" s="143" t="str">
        <f>VLOOKUP(D597,[8]Hoja1!$A$2:$B$1115,2,0)</f>
        <v>25488</v>
      </c>
      <c r="D597" s="31">
        <v>899999707</v>
      </c>
      <c r="E597" s="31">
        <v>218825488</v>
      </c>
      <c r="F597" s="61" t="s">
        <v>780</v>
      </c>
      <c r="G597" s="33">
        <v>0</v>
      </c>
      <c r="H597" s="33">
        <v>0</v>
      </c>
      <c r="I597" s="3">
        <v>96987114</v>
      </c>
      <c r="J597" s="3">
        <v>119485270</v>
      </c>
      <c r="K597" s="3">
        <v>0</v>
      </c>
      <c r="L597" s="3"/>
      <c r="M597" s="3"/>
      <c r="N597" s="3"/>
      <c r="O597" s="3"/>
      <c r="P597" s="34">
        <f t="shared" si="28"/>
        <v>216472384</v>
      </c>
      <c r="Q597" s="165">
        <v>167978830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8082260</v>
      </c>
      <c r="X597" s="3">
        <v>0</v>
      </c>
      <c r="Y597" s="3">
        <v>0</v>
      </c>
      <c r="Z597" s="3">
        <v>0</v>
      </c>
      <c r="AA597" s="3">
        <v>0</v>
      </c>
      <c r="AB597" s="3"/>
      <c r="AC597" s="36">
        <f t="shared" si="27"/>
        <v>8082260</v>
      </c>
      <c r="AD597" s="37">
        <f t="shared" si="29"/>
        <v>40411294</v>
      </c>
      <c r="AE597" s="144"/>
      <c r="AG597" s="144"/>
      <c r="AI597" s="144"/>
    </row>
    <row r="598" spans="1:35" x14ac:dyDescent="0.25">
      <c r="A598" s="38">
        <v>586</v>
      </c>
      <c r="B598" s="61"/>
      <c r="C598" s="143" t="str">
        <f>VLOOKUP(D598,[8]Hoja1!$A$2:$B$1115,2,0)</f>
        <v>25489</v>
      </c>
      <c r="D598" s="31">
        <v>800094713</v>
      </c>
      <c r="E598" s="31">
        <v>218925489</v>
      </c>
      <c r="F598" s="61" t="s">
        <v>781</v>
      </c>
      <c r="G598" s="33">
        <v>0</v>
      </c>
      <c r="H598" s="33">
        <v>0</v>
      </c>
      <c r="I598" s="3">
        <v>41890541</v>
      </c>
      <c r="J598" s="3">
        <v>49351308</v>
      </c>
      <c r="K598" s="3">
        <v>0</v>
      </c>
      <c r="L598" s="3"/>
      <c r="M598" s="3"/>
      <c r="N598" s="3"/>
      <c r="O598" s="3"/>
      <c r="P598" s="34">
        <f t="shared" si="28"/>
        <v>91241849</v>
      </c>
      <c r="Q598" s="165">
        <v>70296576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3490878</v>
      </c>
      <c r="X598" s="3">
        <v>0</v>
      </c>
      <c r="Y598" s="3">
        <v>0</v>
      </c>
      <c r="Z598" s="3">
        <v>0</v>
      </c>
      <c r="AA598" s="3">
        <v>0</v>
      </c>
      <c r="AB598" s="3"/>
      <c r="AC598" s="36">
        <f t="shared" si="27"/>
        <v>3490878</v>
      </c>
      <c r="AD598" s="37">
        <f t="shared" si="29"/>
        <v>17454395</v>
      </c>
      <c r="AE598" s="144"/>
      <c r="AG598" s="144"/>
      <c r="AI598" s="144"/>
    </row>
    <row r="599" spans="1:35" x14ac:dyDescent="0.25">
      <c r="A599" s="29">
        <v>587</v>
      </c>
      <c r="B599" s="61"/>
      <c r="C599" s="143" t="str">
        <f>VLOOKUP(D599,[8]Hoja1!$A$2:$B$1115,2,0)</f>
        <v>25491</v>
      </c>
      <c r="D599" s="31">
        <v>899999718</v>
      </c>
      <c r="E599" s="31">
        <v>219125491</v>
      </c>
      <c r="F599" s="61" t="s">
        <v>782</v>
      </c>
      <c r="G599" s="33">
        <v>0</v>
      </c>
      <c r="H599" s="33">
        <v>0</v>
      </c>
      <c r="I599" s="3">
        <v>88930234</v>
      </c>
      <c r="J599" s="3">
        <v>88607068</v>
      </c>
      <c r="K599" s="3">
        <v>0</v>
      </c>
      <c r="L599" s="3"/>
      <c r="M599" s="3"/>
      <c r="N599" s="3"/>
      <c r="O599" s="3"/>
      <c r="P599" s="34">
        <f t="shared" si="28"/>
        <v>177537302</v>
      </c>
      <c r="Q599" s="165">
        <v>133072186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7410853</v>
      </c>
      <c r="X599" s="3">
        <v>0</v>
      </c>
      <c r="Y599" s="3">
        <v>0</v>
      </c>
      <c r="Z599" s="3">
        <v>0</v>
      </c>
      <c r="AA599" s="3">
        <v>0</v>
      </c>
      <c r="AB599" s="3"/>
      <c r="AC599" s="36">
        <f t="shared" si="27"/>
        <v>7410853</v>
      </c>
      <c r="AD599" s="37">
        <f t="shared" si="29"/>
        <v>37054263</v>
      </c>
      <c r="AE599" s="144"/>
      <c r="AG599" s="144"/>
      <c r="AI599" s="144"/>
    </row>
    <row r="600" spans="1:35" x14ac:dyDescent="0.25">
      <c r="A600" s="38">
        <v>588</v>
      </c>
      <c r="B600" s="61"/>
      <c r="C600" s="143" t="str">
        <f>VLOOKUP(D600,[8]Hoja1!$A$2:$B$1115,2,0)</f>
        <v>25506</v>
      </c>
      <c r="D600" s="31">
        <v>890680088</v>
      </c>
      <c r="E600" s="31">
        <v>210625506</v>
      </c>
      <c r="F600" s="61" t="s">
        <v>417</v>
      </c>
      <c r="G600" s="33">
        <v>0</v>
      </c>
      <c r="H600" s="33">
        <v>0</v>
      </c>
      <c r="I600" s="3">
        <v>75456541</v>
      </c>
      <c r="J600" s="3">
        <v>77675558</v>
      </c>
      <c r="K600" s="3">
        <v>0</v>
      </c>
      <c r="L600" s="3"/>
      <c r="M600" s="3"/>
      <c r="N600" s="3"/>
      <c r="O600" s="3"/>
      <c r="P600" s="34">
        <f t="shared" si="28"/>
        <v>153132099</v>
      </c>
      <c r="Q600" s="165">
        <v>115403828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6288045</v>
      </c>
      <c r="X600" s="3">
        <v>0</v>
      </c>
      <c r="Y600" s="3">
        <v>0</v>
      </c>
      <c r="Z600" s="3">
        <v>0</v>
      </c>
      <c r="AA600" s="3">
        <v>0</v>
      </c>
      <c r="AB600" s="3"/>
      <c r="AC600" s="36">
        <f t="shared" si="27"/>
        <v>6288045</v>
      </c>
      <c r="AD600" s="37">
        <f t="shared" si="29"/>
        <v>31440226</v>
      </c>
      <c r="AE600" s="144"/>
      <c r="AG600" s="144"/>
      <c r="AI600" s="144"/>
    </row>
    <row r="601" spans="1:35" x14ac:dyDescent="0.25">
      <c r="A601" s="29">
        <v>589</v>
      </c>
      <c r="B601" s="61"/>
      <c r="C601" s="143" t="str">
        <f>VLOOKUP(D601,[8]Hoja1!$A$2:$B$1115,2,0)</f>
        <v>25513</v>
      </c>
      <c r="D601" s="31">
        <v>899999475</v>
      </c>
      <c r="E601" s="31">
        <v>211325513</v>
      </c>
      <c r="F601" s="61" t="s">
        <v>783</v>
      </c>
      <c r="G601" s="33">
        <v>0</v>
      </c>
      <c r="H601" s="33">
        <v>0</v>
      </c>
      <c r="I601" s="3">
        <v>327032376</v>
      </c>
      <c r="J601" s="3">
        <v>460912903</v>
      </c>
      <c r="K601" s="3">
        <v>0</v>
      </c>
      <c r="L601" s="3"/>
      <c r="M601" s="3"/>
      <c r="N601" s="3"/>
      <c r="O601" s="3"/>
      <c r="P601" s="34">
        <f t="shared" si="28"/>
        <v>787945279</v>
      </c>
      <c r="Q601" s="165">
        <v>624429091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27252698</v>
      </c>
      <c r="X601" s="3">
        <v>0</v>
      </c>
      <c r="Y601" s="3">
        <v>0</v>
      </c>
      <c r="Z601" s="3">
        <v>0</v>
      </c>
      <c r="AA601" s="3">
        <v>0</v>
      </c>
      <c r="AB601" s="3"/>
      <c r="AC601" s="36">
        <f t="shared" si="27"/>
        <v>27252698</v>
      </c>
      <c r="AD601" s="37">
        <f t="shared" si="29"/>
        <v>136263490</v>
      </c>
      <c r="AE601" s="144"/>
      <c r="AG601" s="144"/>
      <c r="AI601" s="144"/>
    </row>
    <row r="602" spans="1:35" x14ac:dyDescent="0.25">
      <c r="A602" s="38">
        <v>590</v>
      </c>
      <c r="B602" s="61"/>
      <c r="C602" s="143" t="str">
        <f>VLOOKUP(D602,[8]Hoja1!$A$2:$B$1115,2,0)</f>
        <v>25518</v>
      </c>
      <c r="D602" s="31">
        <v>899999704</v>
      </c>
      <c r="E602" s="31">
        <v>211825518</v>
      </c>
      <c r="F602" s="61" t="s">
        <v>784</v>
      </c>
      <c r="G602" s="33">
        <v>0</v>
      </c>
      <c r="H602" s="33">
        <v>0</v>
      </c>
      <c r="I602" s="3">
        <v>77050023</v>
      </c>
      <c r="J602" s="3">
        <v>71497258</v>
      </c>
      <c r="K602" s="3">
        <v>0</v>
      </c>
      <c r="L602" s="3"/>
      <c r="M602" s="3"/>
      <c r="N602" s="3"/>
      <c r="O602" s="3"/>
      <c r="P602" s="34">
        <f t="shared" si="28"/>
        <v>148547281</v>
      </c>
      <c r="Q602" s="165">
        <v>110022268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6420835</v>
      </c>
      <c r="X602" s="3">
        <v>0</v>
      </c>
      <c r="Y602" s="3">
        <v>0</v>
      </c>
      <c r="Z602" s="3">
        <v>0</v>
      </c>
      <c r="AA602" s="3">
        <v>0</v>
      </c>
      <c r="AB602" s="3"/>
      <c r="AC602" s="36">
        <f t="shared" si="27"/>
        <v>6420835</v>
      </c>
      <c r="AD602" s="37">
        <f t="shared" si="29"/>
        <v>32104178</v>
      </c>
      <c r="AE602" s="144"/>
      <c r="AG602" s="144"/>
      <c r="AI602" s="144"/>
    </row>
    <row r="603" spans="1:35" x14ac:dyDescent="0.25">
      <c r="A603" s="29">
        <v>591</v>
      </c>
      <c r="B603" s="61"/>
      <c r="C603" s="143" t="str">
        <f>VLOOKUP(D603,[8]Hoja1!$A$2:$B$1115,2,0)</f>
        <v>25524</v>
      </c>
      <c r="D603" s="31">
        <v>890680173</v>
      </c>
      <c r="E603" s="31">
        <v>212425524</v>
      </c>
      <c r="F603" s="61" t="s">
        <v>785</v>
      </c>
      <c r="G603" s="33">
        <v>0</v>
      </c>
      <c r="H603" s="33">
        <v>0</v>
      </c>
      <c r="I603" s="3">
        <v>82795248</v>
      </c>
      <c r="J603" s="3">
        <v>87214802</v>
      </c>
      <c r="K603" s="3">
        <v>0</v>
      </c>
      <c r="L603" s="3"/>
      <c r="M603" s="3"/>
      <c r="N603" s="3"/>
      <c r="O603" s="3"/>
      <c r="P603" s="34">
        <f t="shared" si="28"/>
        <v>170010050</v>
      </c>
      <c r="Q603" s="165">
        <v>128612426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6899604</v>
      </c>
      <c r="X603" s="3">
        <v>0</v>
      </c>
      <c r="Y603" s="3">
        <v>0</v>
      </c>
      <c r="Z603" s="3">
        <v>0</v>
      </c>
      <c r="AA603" s="3">
        <v>0</v>
      </c>
      <c r="AB603" s="3"/>
      <c r="AC603" s="36">
        <f t="shared" si="27"/>
        <v>6899604</v>
      </c>
      <c r="AD603" s="37">
        <f t="shared" si="29"/>
        <v>34498020</v>
      </c>
      <c r="AE603" s="144"/>
      <c r="AG603" s="144"/>
      <c r="AI603" s="144"/>
    </row>
    <row r="604" spans="1:35" x14ac:dyDescent="0.25">
      <c r="A604" s="38">
        <v>592</v>
      </c>
      <c r="B604" s="61"/>
      <c r="C604" s="143" t="str">
        <f>VLOOKUP(D604,[8]Hoja1!$A$2:$B$1115,2,0)</f>
        <v>25530</v>
      </c>
      <c r="D604" s="31">
        <v>800074120</v>
      </c>
      <c r="E604" s="31">
        <v>213025530</v>
      </c>
      <c r="F604" s="61" t="s">
        <v>786</v>
      </c>
      <c r="G604" s="33">
        <v>0</v>
      </c>
      <c r="H604" s="33">
        <v>0</v>
      </c>
      <c r="I604" s="3">
        <v>193025344</v>
      </c>
      <c r="J604" s="3">
        <v>213192946</v>
      </c>
      <c r="K604" s="3">
        <v>0</v>
      </c>
      <c r="L604" s="3"/>
      <c r="M604" s="3"/>
      <c r="N604" s="3"/>
      <c r="O604" s="3"/>
      <c r="P604" s="34">
        <f t="shared" si="28"/>
        <v>406218290</v>
      </c>
      <c r="Q604" s="165">
        <v>309705616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16085445</v>
      </c>
      <c r="X604" s="3">
        <v>0</v>
      </c>
      <c r="Y604" s="3">
        <v>0</v>
      </c>
      <c r="Z604" s="3">
        <v>0</v>
      </c>
      <c r="AA604" s="3">
        <v>0</v>
      </c>
      <c r="AB604" s="3"/>
      <c r="AC604" s="36">
        <f t="shared" si="27"/>
        <v>16085445</v>
      </c>
      <c r="AD604" s="37">
        <f t="shared" si="29"/>
        <v>80427229</v>
      </c>
      <c r="AE604" s="144"/>
      <c r="AG604" s="144"/>
      <c r="AI604" s="144"/>
    </row>
    <row r="605" spans="1:35" x14ac:dyDescent="0.25">
      <c r="A605" s="29">
        <v>593</v>
      </c>
      <c r="B605" s="61"/>
      <c r="C605" s="143" t="str">
        <f>VLOOKUP(D605,[8]Hoja1!$A$2:$B$1115,2,0)</f>
        <v>25535</v>
      </c>
      <c r="D605" s="31">
        <v>890680154</v>
      </c>
      <c r="E605" s="31">
        <v>213525535</v>
      </c>
      <c r="F605" s="61" t="s">
        <v>787</v>
      </c>
      <c r="G605" s="33">
        <v>0</v>
      </c>
      <c r="H605" s="33">
        <v>0</v>
      </c>
      <c r="I605" s="3">
        <v>191820052</v>
      </c>
      <c r="J605" s="3">
        <v>225131114</v>
      </c>
      <c r="K605" s="3">
        <v>0</v>
      </c>
      <c r="L605" s="3"/>
      <c r="M605" s="3"/>
      <c r="N605" s="3"/>
      <c r="O605" s="3"/>
      <c r="P605" s="34">
        <f t="shared" si="28"/>
        <v>416951166</v>
      </c>
      <c r="Q605" s="165">
        <v>321041138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15985004</v>
      </c>
      <c r="X605" s="3">
        <v>0</v>
      </c>
      <c r="Y605" s="3">
        <v>0</v>
      </c>
      <c r="Z605" s="3">
        <v>0</v>
      </c>
      <c r="AA605" s="3">
        <v>0</v>
      </c>
      <c r="AB605" s="3"/>
      <c r="AC605" s="36">
        <f t="shared" si="27"/>
        <v>15985004</v>
      </c>
      <c r="AD605" s="37">
        <f t="shared" si="29"/>
        <v>79925024</v>
      </c>
      <c r="AE605" s="144"/>
      <c r="AG605" s="144"/>
      <c r="AI605" s="144"/>
    </row>
    <row r="606" spans="1:35" x14ac:dyDescent="0.25">
      <c r="A606" s="38">
        <v>594</v>
      </c>
      <c r="B606" s="61"/>
      <c r="C606" s="143" t="str">
        <f>VLOOKUP(D606,[8]Hoja1!$A$2:$B$1115,2,0)</f>
        <v>25572</v>
      </c>
      <c r="D606" s="31">
        <v>899999413</v>
      </c>
      <c r="E606" s="31">
        <v>217225572</v>
      </c>
      <c r="F606" s="61" t="s">
        <v>788</v>
      </c>
      <c r="G606" s="33">
        <v>0</v>
      </c>
      <c r="H606" s="33">
        <v>0</v>
      </c>
      <c r="I606" s="3">
        <v>244132484</v>
      </c>
      <c r="J606" s="3">
        <v>274018010</v>
      </c>
      <c r="K606" s="3">
        <v>0</v>
      </c>
      <c r="L606" s="3"/>
      <c r="M606" s="3"/>
      <c r="N606" s="3"/>
      <c r="O606" s="3"/>
      <c r="P606" s="34">
        <f t="shared" si="28"/>
        <v>518150494</v>
      </c>
      <c r="Q606" s="165">
        <v>396084254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20344374</v>
      </c>
      <c r="X606" s="3">
        <v>0</v>
      </c>
      <c r="Y606" s="3">
        <v>0</v>
      </c>
      <c r="Z606" s="3">
        <v>0</v>
      </c>
      <c r="AA606" s="3">
        <v>0</v>
      </c>
      <c r="AB606" s="3"/>
      <c r="AC606" s="36">
        <f t="shared" si="27"/>
        <v>20344374</v>
      </c>
      <c r="AD606" s="37">
        <f t="shared" si="29"/>
        <v>101721866</v>
      </c>
      <c r="AE606" s="144"/>
      <c r="AG606" s="144"/>
      <c r="AI606" s="144"/>
    </row>
    <row r="607" spans="1:35" x14ac:dyDescent="0.25">
      <c r="A607" s="29">
        <v>595</v>
      </c>
      <c r="B607" s="61"/>
      <c r="C607" s="143" t="str">
        <f>VLOOKUP(D607,[8]Hoja1!$A$2:$B$1115,2,0)</f>
        <v>25580</v>
      </c>
      <c r="D607" s="31">
        <v>800085612</v>
      </c>
      <c r="E607" s="31">
        <v>218025580</v>
      </c>
      <c r="F607" s="61" t="s">
        <v>789</v>
      </c>
      <c r="G607" s="33">
        <v>0</v>
      </c>
      <c r="H607" s="33">
        <v>0</v>
      </c>
      <c r="I607" s="3">
        <v>39246297</v>
      </c>
      <c r="J607" s="3">
        <v>43466117</v>
      </c>
      <c r="K607" s="3">
        <v>0</v>
      </c>
      <c r="L607" s="3"/>
      <c r="M607" s="3"/>
      <c r="N607" s="3"/>
      <c r="O607" s="3"/>
      <c r="P607" s="34">
        <f t="shared" si="28"/>
        <v>82712414</v>
      </c>
      <c r="Q607" s="165">
        <v>63089267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3270525</v>
      </c>
      <c r="X607" s="3">
        <v>0</v>
      </c>
      <c r="Y607" s="3">
        <v>0</v>
      </c>
      <c r="Z607" s="3">
        <v>0</v>
      </c>
      <c r="AA607" s="3">
        <v>0</v>
      </c>
      <c r="AB607" s="3"/>
      <c r="AC607" s="36">
        <f t="shared" si="27"/>
        <v>3270525</v>
      </c>
      <c r="AD607" s="37">
        <f t="shared" si="29"/>
        <v>16352622</v>
      </c>
      <c r="AE607" s="144"/>
      <c r="AG607" s="144"/>
      <c r="AI607" s="144"/>
    </row>
    <row r="608" spans="1:35" x14ac:dyDescent="0.25">
      <c r="A608" s="38">
        <v>596</v>
      </c>
      <c r="B608" s="61"/>
      <c r="C608" s="143" t="str">
        <f>VLOOKUP(D608,[8]Hoja1!$A$2:$B$1115,2,0)</f>
        <v>25592</v>
      </c>
      <c r="D608" s="31">
        <v>899999432</v>
      </c>
      <c r="E608" s="31">
        <v>219225592</v>
      </c>
      <c r="F608" s="61" t="s">
        <v>790</v>
      </c>
      <c r="G608" s="33">
        <v>0</v>
      </c>
      <c r="H608" s="33">
        <v>0</v>
      </c>
      <c r="I608" s="3">
        <v>75490883</v>
      </c>
      <c r="J608" s="3">
        <v>100543819</v>
      </c>
      <c r="K608" s="3">
        <v>0</v>
      </c>
      <c r="L608" s="3"/>
      <c r="M608" s="3"/>
      <c r="N608" s="3"/>
      <c r="O608" s="3"/>
      <c r="P608" s="34">
        <f t="shared" si="28"/>
        <v>176034702</v>
      </c>
      <c r="Q608" s="165">
        <v>138289261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6290907</v>
      </c>
      <c r="X608" s="3">
        <v>0</v>
      </c>
      <c r="Y608" s="3">
        <v>0</v>
      </c>
      <c r="Z608" s="3">
        <v>0</v>
      </c>
      <c r="AA608" s="3">
        <v>0</v>
      </c>
      <c r="AB608" s="3"/>
      <c r="AC608" s="36">
        <f t="shared" si="27"/>
        <v>6290907</v>
      </c>
      <c r="AD608" s="37">
        <f t="shared" si="29"/>
        <v>31454534</v>
      </c>
      <c r="AE608" s="144"/>
      <c r="AG608" s="144"/>
      <c r="AI608" s="144"/>
    </row>
    <row r="609" spans="1:35" x14ac:dyDescent="0.25">
      <c r="A609" s="29">
        <v>597</v>
      </c>
      <c r="B609" s="61"/>
      <c r="C609" s="143" t="str">
        <f>VLOOKUP(D609,[8]Hoja1!$A$2:$B$1115,2,0)</f>
        <v>25594</v>
      </c>
      <c r="D609" s="31">
        <v>800094716</v>
      </c>
      <c r="E609" s="31">
        <v>219425594</v>
      </c>
      <c r="F609" s="61" t="s">
        <v>791</v>
      </c>
      <c r="G609" s="33">
        <v>0</v>
      </c>
      <c r="H609" s="33">
        <v>0</v>
      </c>
      <c r="I609" s="3">
        <v>97674292</v>
      </c>
      <c r="J609" s="3">
        <v>150711813</v>
      </c>
      <c r="K609" s="3">
        <v>0</v>
      </c>
      <c r="L609" s="3"/>
      <c r="M609" s="3"/>
      <c r="N609" s="3"/>
      <c r="O609" s="3"/>
      <c r="P609" s="34">
        <f t="shared" si="28"/>
        <v>248386105</v>
      </c>
      <c r="Q609" s="165">
        <v>199548957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8139524</v>
      </c>
      <c r="X609" s="3">
        <v>0</v>
      </c>
      <c r="Y609" s="3">
        <v>0</v>
      </c>
      <c r="Z609" s="3">
        <v>0</v>
      </c>
      <c r="AA609" s="3">
        <v>0</v>
      </c>
      <c r="AB609" s="3"/>
      <c r="AC609" s="36">
        <f t="shared" si="27"/>
        <v>8139524</v>
      </c>
      <c r="AD609" s="37">
        <f t="shared" si="29"/>
        <v>40697624</v>
      </c>
      <c r="AE609" s="144"/>
      <c r="AG609" s="144"/>
      <c r="AI609" s="144"/>
    </row>
    <row r="610" spans="1:35" x14ac:dyDescent="0.25">
      <c r="A610" s="38">
        <v>598</v>
      </c>
      <c r="B610" s="61"/>
      <c r="C610" s="143" t="str">
        <f>VLOOKUP(D610,[8]Hoja1!$A$2:$B$1115,2,0)</f>
        <v>25596</v>
      </c>
      <c r="D610" s="31">
        <v>899999431</v>
      </c>
      <c r="E610" s="31">
        <v>219625596</v>
      </c>
      <c r="F610" s="61" t="s">
        <v>792</v>
      </c>
      <c r="G610" s="33">
        <v>0</v>
      </c>
      <c r="H610" s="33">
        <v>0</v>
      </c>
      <c r="I610" s="3">
        <v>94561734</v>
      </c>
      <c r="J610" s="3">
        <v>122285303</v>
      </c>
      <c r="K610" s="3">
        <v>0</v>
      </c>
      <c r="L610" s="3"/>
      <c r="M610" s="3"/>
      <c r="N610" s="3"/>
      <c r="O610" s="3"/>
      <c r="P610" s="34">
        <f t="shared" si="28"/>
        <v>216847037</v>
      </c>
      <c r="Q610" s="165">
        <v>169566173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7880145</v>
      </c>
      <c r="X610" s="3">
        <v>0</v>
      </c>
      <c r="Y610" s="3">
        <v>0</v>
      </c>
      <c r="Z610" s="3">
        <v>0</v>
      </c>
      <c r="AA610" s="3">
        <v>0</v>
      </c>
      <c r="AB610" s="3"/>
      <c r="AC610" s="36">
        <f t="shared" si="27"/>
        <v>7880145</v>
      </c>
      <c r="AD610" s="37">
        <f t="shared" si="29"/>
        <v>39400719</v>
      </c>
      <c r="AE610" s="144"/>
      <c r="AG610" s="144"/>
      <c r="AI610" s="144"/>
    </row>
    <row r="611" spans="1:35" x14ac:dyDescent="0.25">
      <c r="A611" s="29">
        <v>599</v>
      </c>
      <c r="B611" s="61"/>
      <c r="C611" s="143" t="str">
        <f>VLOOKUP(D611,[8]Hoja1!$A$2:$B$1115,2,0)</f>
        <v>25599</v>
      </c>
      <c r="D611" s="31">
        <v>890680236</v>
      </c>
      <c r="E611" s="31">
        <v>219925599</v>
      </c>
      <c r="F611" s="61" t="s">
        <v>793</v>
      </c>
      <c r="G611" s="33">
        <v>0</v>
      </c>
      <c r="H611" s="33">
        <v>0</v>
      </c>
      <c r="I611" s="3">
        <v>117891468</v>
      </c>
      <c r="J611" s="3">
        <v>125684594</v>
      </c>
      <c r="K611" s="3">
        <v>0</v>
      </c>
      <c r="L611" s="3"/>
      <c r="M611" s="3"/>
      <c r="N611" s="3"/>
      <c r="O611" s="3"/>
      <c r="P611" s="34">
        <f t="shared" si="28"/>
        <v>243576062</v>
      </c>
      <c r="Q611" s="165">
        <v>184630328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9824289</v>
      </c>
      <c r="X611" s="3">
        <v>0</v>
      </c>
      <c r="Y611" s="3">
        <v>0</v>
      </c>
      <c r="Z611" s="3">
        <v>0</v>
      </c>
      <c r="AA611" s="3">
        <v>0</v>
      </c>
      <c r="AB611" s="3"/>
      <c r="AC611" s="36">
        <f t="shared" si="27"/>
        <v>9824289</v>
      </c>
      <c r="AD611" s="37">
        <f t="shared" si="29"/>
        <v>49121445</v>
      </c>
      <c r="AE611" s="144"/>
      <c r="AG611" s="144"/>
      <c r="AI611" s="144"/>
    </row>
    <row r="612" spans="1:35" x14ac:dyDescent="0.25">
      <c r="A612" s="38">
        <v>600</v>
      </c>
      <c r="B612" s="61"/>
      <c r="C612" s="143" t="str">
        <f>VLOOKUP(D612,[8]Hoja1!$A$2:$B$1115,2,0)</f>
        <v>25612</v>
      </c>
      <c r="D612" s="31">
        <v>890680059</v>
      </c>
      <c r="E612" s="31">
        <v>211225612</v>
      </c>
      <c r="F612" s="61" t="s">
        <v>794</v>
      </c>
      <c r="G612" s="33">
        <v>0</v>
      </c>
      <c r="H612" s="33">
        <v>0</v>
      </c>
      <c r="I612" s="3">
        <v>128373338</v>
      </c>
      <c r="J612" s="3">
        <v>158702191</v>
      </c>
      <c r="K612" s="3">
        <v>0</v>
      </c>
      <c r="L612" s="3"/>
      <c r="M612" s="3"/>
      <c r="N612" s="3"/>
      <c r="O612" s="3"/>
      <c r="P612" s="34">
        <f t="shared" si="28"/>
        <v>287075529</v>
      </c>
      <c r="Q612" s="165">
        <v>222888859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10697778</v>
      </c>
      <c r="X612" s="3">
        <v>0</v>
      </c>
      <c r="Y612" s="3">
        <v>0</v>
      </c>
      <c r="Z612" s="3">
        <v>0</v>
      </c>
      <c r="AA612" s="3">
        <v>0</v>
      </c>
      <c r="AB612" s="3"/>
      <c r="AC612" s="36">
        <f t="shared" si="27"/>
        <v>10697778</v>
      </c>
      <c r="AD612" s="37">
        <f t="shared" si="29"/>
        <v>53488892</v>
      </c>
      <c r="AE612" s="144"/>
      <c r="AG612" s="144"/>
      <c r="AI612" s="144"/>
    </row>
    <row r="613" spans="1:35" x14ac:dyDescent="0.25">
      <c r="A613" s="29">
        <v>601</v>
      </c>
      <c r="B613" s="61"/>
      <c r="C613" s="143" t="str">
        <f>VLOOKUP(D613,[8]Hoja1!$A$2:$B$1115,2,0)</f>
        <v>25645</v>
      </c>
      <c r="D613" s="31">
        <v>860527046</v>
      </c>
      <c r="E613" s="31">
        <v>214525645</v>
      </c>
      <c r="F613" s="61" t="s">
        <v>795</v>
      </c>
      <c r="G613" s="33">
        <v>0</v>
      </c>
      <c r="H613" s="33">
        <v>0</v>
      </c>
      <c r="I613" s="3">
        <v>134942550</v>
      </c>
      <c r="J613" s="3">
        <v>164933513</v>
      </c>
      <c r="K613" s="3">
        <v>0</v>
      </c>
      <c r="L613" s="3"/>
      <c r="M613" s="3"/>
      <c r="N613" s="3"/>
      <c r="O613" s="3"/>
      <c r="P613" s="34">
        <f t="shared" si="28"/>
        <v>299876063</v>
      </c>
      <c r="Q613" s="165">
        <v>232404791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11245213</v>
      </c>
      <c r="X613" s="3">
        <v>0</v>
      </c>
      <c r="Y613" s="3">
        <v>0</v>
      </c>
      <c r="Z613" s="3">
        <v>0</v>
      </c>
      <c r="AA613" s="3">
        <v>0</v>
      </c>
      <c r="AB613" s="3"/>
      <c r="AC613" s="36">
        <f t="shared" si="27"/>
        <v>11245213</v>
      </c>
      <c r="AD613" s="37">
        <f t="shared" si="29"/>
        <v>56226059</v>
      </c>
      <c r="AE613" s="144"/>
      <c r="AG613" s="144"/>
      <c r="AI613" s="144"/>
    </row>
    <row r="614" spans="1:35" x14ac:dyDescent="0.25">
      <c r="A614" s="38">
        <v>602</v>
      </c>
      <c r="B614" s="61"/>
      <c r="C614" s="143" t="str">
        <f>VLOOKUP(D614,[8]Hoja1!$A$2:$B$1115,2,0)</f>
        <v>25649</v>
      </c>
      <c r="D614" s="31">
        <v>800093437</v>
      </c>
      <c r="E614" s="31">
        <v>214925649</v>
      </c>
      <c r="F614" s="61" t="s">
        <v>796</v>
      </c>
      <c r="G614" s="33">
        <v>0</v>
      </c>
      <c r="H614" s="33">
        <v>0</v>
      </c>
      <c r="I614" s="3">
        <v>122884736</v>
      </c>
      <c r="J614" s="3">
        <v>171103522</v>
      </c>
      <c r="K614" s="3">
        <v>0</v>
      </c>
      <c r="L614" s="3"/>
      <c r="M614" s="3"/>
      <c r="N614" s="3"/>
      <c r="O614" s="3"/>
      <c r="P614" s="34">
        <f t="shared" si="28"/>
        <v>293988258</v>
      </c>
      <c r="Q614" s="165">
        <v>232545892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10240395</v>
      </c>
      <c r="X614" s="3">
        <v>0</v>
      </c>
      <c r="Y614" s="3">
        <v>0</v>
      </c>
      <c r="Z614" s="3">
        <v>0</v>
      </c>
      <c r="AA614" s="3">
        <v>0</v>
      </c>
      <c r="AB614" s="3"/>
      <c r="AC614" s="36">
        <f t="shared" si="27"/>
        <v>10240395</v>
      </c>
      <c r="AD614" s="37">
        <f t="shared" si="29"/>
        <v>51201971</v>
      </c>
      <c r="AE614" s="144"/>
      <c r="AG614" s="144"/>
      <c r="AI614" s="144"/>
    </row>
    <row r="615" spans="1:35" x14ac:dyDescent="0.25">
      <c r="A615" s="29">
        <v>603</v>
      </c>
      <c r="B615" s="61"/>
      <c r="C615" s="143" t="str">
        <f>VLOOKUP(D615,[8]Hoja1!$A$2:$B$1115,2,0)</f>
        <v>25653</v>
      </c>
      <c r="D615" s="31">
        <v>800094751</v>
      </c>
      <c r="E615" s="31">
        <v>215325653</v>
      </c>
      <c r="F615" s="61" t="s">
        <v>797</v>
      </c>
      <c r="G615" s="33">
        <v>0</v>
      </c>
      <c r="H615" s="33">
        <v>0</v>
      </c>
      <c r="I615" s="3">
        <v>54834668</v>
      </c>
      <c r="J615" s="3">
        <v>66949645</v>
      </c>
      <c r="K615" s="3">
        <v>0</v>
      </c>
      <c r="L615" s="3"/>
      <c r="M615" s="3"/>
      <c r="N615" s="3"/>
      <c r="O615" s="3"/>
      <c r="P615" s="34">
        <f t="shared" si="28"/>
        <v>121784313</v>
      </c>
      <c r="Q615" s="165">
        <v>94366981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4569556</v>
      </c>
      <c r="X615" s="3">
        <v>0</v>
      </c>
      <c r="Y615" s="3">
        <v>0</v>
      </c>
      <c r="Z615" s="3">
        <v>0</v>
      </c>
      <c r="AA615" s="3">
        <v>0</v>
      </c>
      <c r="AB615" s="3"/>
      <c r="AC615" s="36">
        <f t="shared" si="27"/>
        <v>4569556</v>
      </c>
      <c r="AD615" s="37">
        <f t="shared" si="29"/>
        <v>22847776</v>
      </c>
      <c r="AE615" s="144"/>
      <c r="AG615" s="144"/>
      <c r="AI615" s="144"/>
    </row>
    <row r="616" spans="1:35" x14ac:dyDescent="0.25">
      <c r="A616" s="38">
        <v>604</v>
      </c>
      <c r="B616" s="61"/>
      <c r="C616" s="143" t="str">
        <f>VLOOKUP(D616,[8]Hoja1!$A$2:$B$1115,2,0)</f>
        <v>25658</v>
      </c>
      <c r="D616" s="31">
        <v>899999173</v>
      </c>
      <c r="E616" s="31">
        <v>215825658</v>
      </c>
      <c r="F616" s="61" t="s">
        <v>390</v>
      </c>
      <c r="G616" s="33">
        <v>0</v>
      </c>
      <c r="H616" s="33">
        <v>0</v>
      </c>
      <c r="I616" s="3">
        <v>122746688</v>
      </c>
      <c r="J616" s="3">
        <v>148862038</v>
      </c>
      <c r="K616" s="3">
        <v>0</v>
      </c>
      <c r="L616" s="3"/>
      <c r="M616" s="3"/>
      <c r="N616" s="3"/>
      <c r="O616" s="3"/>
      <c r="P616" s="34">
        <f t="shared" si="28"/>
        <v>271608726</v>
      </c>
      <c r="Q616" s="165">
        <v>210235384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10228891</v>
      </c>
      <c r="X616" s="3">
        <v>0</v>
      </c>
      <c r="Y616" s="3">
        <v>0</v>
      </c>
      <c r="Z616" s="3">
        <v>0</v>
      </c>
      <c r="AA616" s="3">
        <v>0</v>
      </c>
      <c r="AB616" s="3"/>
      <c r="AC616" s="36">
        <f t="shared" si="27"/>
        <v>10228891</v>
      </c>
      <c r="AD616" s="37">
        <f t="shared" si="29"/>
        <v>51144451</v>
      </c>
      <c r="AE616" s="144"/>
      <c r="AG616" s="144"/>
      <c r="AI616" s="144"/>
    </row>
    <row r="617" spans="1:35" x14ac:dyDescent="0.25">
      <c r="A617" s="29">
        <v>605</v>
      </c>
      <c r="B617" s="61"/>
      <c r="C617" s="143" t="str">
        <f>VLOOKUP(D617,[8]Hoja1!$A$2:$B$1115,2,0)</f>
        <v>25662</v>
      </c>
      <c r="D617" s="31">
        <v>899999422</v>
      </c>
      <c r="E617" s="31">
        <v>216225662</v>
      </c>
      <c r="F617" s="61" t="s">
        <v>798</v>
      </c>
      <c r="G617" s="33">
        <v>0</v>
      </c>
      <c r="H617" s="33">
        <v>0</v>
      </c>
      <c r="I617" s="3">
        <v>139570558</v>
      </c>
      <c r="J617" s="3">
        <v>158933949</v>
      </c>
      <c r="K617" s="3">
        <v>0</v>
      </c>
      <c r="L617" s="3"/>
      <c r="M617" s="3"/>
      <c r="N617" s="3"/>
      <c r="O617" s="3"/>
      <c r="P617" s="34">
        <f t="shared" si="28"/>
        <v>298504507</v>
      </c>
      <c r="Q617" s="165">
        <v>228719229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11630880</v>
      </c>
      <c r="X617" s="3">
        <v>0</v>
      </c>
      <c r="Y617" s="3">
        <v>0</v>
      </c>
      <c r="Z617" s="3">
        <v>0</v>
      </c>
      <c r="AA617" s="3">
        <v>0</v>
      </c>
      <c r="AB617" s="3"/>
      <c r="AC617" s="36">
        <f t="shared" si="27"/>
        <v>11630880</v>
      </c>
      <c r="AD617" s="37">
        <f t="shared" si="29"/>
        <v>58154398</v>
      </c>
      <c r="AE617" s="144"/>
      <c r="AG617" s="144"/>
      <c r="AI617" s="144"/>
    </row>
    <row r="618" spans="1:35" x14ac:dyDescent="0.25">
      <c r="A618" s="38">
        <v>606</v>
      </c>
      <c r="B618" s="61"/>
      <c r="C618" s="143" t="str">
        <f>VLOOKUP(D618,[8]Hoja1!$A$2:$B$1115,2,0)</f>
        <v>25718</v>
      </c>
      <c r="D618" s="31">
        <v>800094752</v>
      </c>
      <c r="E618" s="31">
        <v>211825718</v>
      </c>
      <c r="F618" s="61" t="s">
        <v>799</v>
      </c>
      <c r="G618" s="33">
        <v>0</v>
      </c>
      <c r="H618" s="33">
        <v>0</v>
      </c>
      <c r="I618" s="3">
        <v>182772512</v>
      </c>
      <c r="J618" s="3">
        <v>222224818</v>
      </c>
      <c r="K618" s="3">
        <v>0</v>
      </c>
      <c r="L618" s="3"/>
      <c r="M618" s="3"/>
      <c r="N618" s="3"/>
      <c r="O618" s="3"/>
      <c r="P618" s="34">
        <f t="shared" si="28"/>
        <v>404997330</v>
      </c>
      <c r="Q618" s="165">
        <v>313611076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15231043</v>
      </c>
      <c r="X618" s="3">
        <v>0</v>
      </c>
      <c r="Y618" s="3">
        <v>0</v>
      </c>
      <c r="Z618" s="3">
        <v>0</v>
      </c>
      <c r="AA618" s="3">
        <v>0</v>
      </c>
      <c r="AB618" s="3"/>
      <c r="AC618" s="36">
        <f t="shared" si="27"/>
        <v>15231043</v>
      </c>
      <c r="AD618" s="37">
        <f t="shared" si="29"/>
        <v>76155211</v>
      </c>
      <c r="AE618" s="144"/>
      <c r="AG618" s="144"/>
      <c r="AI618" s="144"/>
    </row>
    <row r="619" spans="1:35" x14ac:dyDescent="0.25">
      <c r="A619" s="29">
        <v>607</v>
      </c>
      <c r="B619" s="61"/>
      <c r="C619" s="143" t="str">
        <f>VLOOKUP(D619,[8]Hoja1!$A$2:$B$1115,2,0)</f>
        <v>25736</v>
      </c>
      <c r="D619" s="31">
        <v>899999415</v>
      </c>
      <c r="E619" s="31">
        <v>213625736</v>
      </c>
      <c r="F619" s="61" t="s">
        <v>800</v>
      </c>
      <c r="G619" s="33">
        <v>0</v>
      </c>
      <c r="H619" s="33">
        <v>0</v>
      </c>
      <c r="I619" s="3">
        <v>192696876</v>
      </c>
      <c r="J619" s="3">
        <v>226139138</v>
      </c>
      <c r="K619" s="3">
        <v>0</v>
      </c>
      <c r="L619" s="3"/>
      <c r="M619" s="3"/>
      <c r="N619" s="3"/>
      <c r="O619" s="3"/>
      <c r="P619" s="34">
        <f t="shared" si="28"/>
        <v>418836014</v>
      </c>
      <c r="Q619" s="165">
        <v>322487576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16058073</v>
      </c>
      <c r="X619" s="3">
        <v>0</v>
      </c>
      <c r="Y619" s="3">
        <v>0</v>
      </c>
      <c r="Z619" s="3">
        <v>0</v>
      </c>
      <c r="AA619" s="3">
        <v>0</v>
      </c>
      <c r="AB619" s="3"/>
      <c r="AC619" s="36">
        <f t="shared" si="27"/>
        <v>16058073</v>
      </c>
      <c r="AD619" s="37">
        <f t="shared" si="29"/>
        <v>80290365</v>
      </c>
      <c r="AE619" s="144"/>
      <c r="AG619" s="144"/>
      <c r="AI619" s="144"/>
    </row>
    <row r="620" spans="1:35" x14ac:dyDescent="0.25">
      <c r="A620" s="38">
        <v>608</v>
      </c>
      <c r="B620" s="61"/>
      <c r="C620" s="143" t="str">
        <f>VLOOKUP(D620,[8]Hoja1!$A$2:$B$1115,2,0)</f>
        <v>25740</v>
      </c>
      <c r="D620" s="31">
        <v>899999372</v>
      </c>
      <c r="E620" s="31">
        <v>214025740</v>
      </c>
      <c r="F620" s="61" t="s">
        <v>801</v>
      </c>
      <c r="G620" s="33">
        <v>0</v>
      </c>
      <c r="H620" s="33">
        <v>0</v>
      </c>
      <c r="I620" s="3">
        <v>378045792</v>
      </c>
      <c r="J620" s="3">
        <v>449283221</v>
      </c>
      <c r="K620" s="3">
        <v>0</v>
      </c>
      <c r="L620" s="3"/>
      <c r="M620" s="3"/>
      <c r="N620" s="3"/>
      <c r="O620" s="3"/>
      <c r="P620" s="34">
        <f t="shared" si="28"/>
        <v>827329013</v>
      </c>
      <c r="Q620" s="165">
        <v>638306117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31503816</v>
      </c>
      <c r="X620" s="3">
        <v>0</v>
      </c>
      <c r="Y620" s="3">
        <v>0</v>
      </c>
      <c r="Z620" s="3">
        <v>0</v>
      </c>
      <c r="AA620" s="3">
        <v>0</v>
      </c>
      <c r="AB620" s="3"/>
      <c r="AC620" s="36">
        <f t="shared" si="27"/>
        <v>31503816</v>
      </c>
      <c r="AD620" s="37">
        <f t="shared" si="29"/>
        <v>157519080</v>
      </c>
      <c r="AE620" s="144"/>
      <c r="AG620" s="144"/>
      <c r="AI620" s="144"/>
    </row>
    <row r="621" spans="1:35" x14ac:dyDescent="0.25">
      <c r="A621" s="29">
        <v>609</v>
      </c>
      <c r="B621" s="61"/>
      <c r="C621" s="143" t="str">
        <f>VLOOKUP(D621,[8]Hoja1!$A$2:$B$1115,2,0)</f>
        <v>25743</v>
      </c>
      <c r="D621" s="31">
        <v>890680437</v>
      </c>
      <c r="E621" s="31">
        <v>214325743</v>
      </c>
      <c r="F621" s="61" t="s">
        <v>802</v>
      </c>
      <c r="G621" s="33">
        <v>0</v>
      </c>
      <c r="H621" s="33">
        <v>0</v>
      </c>
      <c r="I621" s="3">
        <v>259940624</v>
      </c>
      <c r="J621" s="3">
        <v>358542411</v>
      </c>
      <c r="K621" s="3">
        <v>0</v>
      </c>
      <c r="L621" s="3"/>
      <c r="M621" s="3"/>
      <c r="N621" s="3"/>
      <c r="O621" s="3"/>
      <c r="P621" s="34">
        <f t="shared" si="28"/>
        <v>618483035</v>
      </c>
      <c r="Q621" s="165">
        <v>488512725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21661719</v>
      </c>
      <c r="X621" s="3">
        <v>0</v>
      </c>
      <c r="Y621" s="3">
        <v>0</v>
      </c>
      <c r="Z621" s="3">
        <v>0</v>
      </c>
      <c r="AA621" s="3">
        <v>0</v>
      </c>
      <c r="AB621" s="3"/>
      <c r="AC621" s="36">
        <f t="shared" si="27"/>
        <v>21661719</v>
      </c>
      <c r="AD621" s="37">
        <f t="shared" si="29"/>
        <v>108308591</v>
      </c>
      <c r="AE621" s="144"/>
      <c r="AG621" s="144"/>
      <c r="AI621" s="144"/>
    </row>
    <row r="622" spans="1:35" x14ac:dyDescent="0.25">
      <c r="A622" s="38">
        <v>610</v>
      </c>
      <c r="B622" s="61"/>
      <c r="C622" s="143" t="str">
        <f>VLOOKUP(D622,[8]Hoja1!$A$2:$B$1115,2,0)</f>
        <v>25745</v>
      </c>
      <c r="D622" s="31">
        <v>899999384</v>
      </c>
      <c r="E622" s="31">
        <v>214525745</v>
      </c>
      <c r="F622" s="61" t="s">
        <v>803</v>
      </c>
      <c r="G622" s="33">
        <v>0</v>
      </c>
      <c r="H622" s="33">
        <v>0</v>
      </c>
      <c r="I622" s="3">
        <v>161491682</v>
      </c>
      <c r="J622" s="3">
        <v>220311744</v>
      </c>
      <c r="K622" s="3">
        <v>0</v>
      </c>
      <c r="L622" s="3"/>
      <c r="M622" s="3"/>
      <c r="N622" s="3"/>
      <c r="O622" s="3"/>
      <c r="P622" s="34">
        <f t="shared" si="28"/>
        <v>381803426</v>
      </c>
      <c r="Q622" s="165">
        <v>301057584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13457640</v>
      </c>
      <c r="X622" s="3">
        <v>0</v>
      </c>
      <c r="Y622" s="3">
        <v>0</v>
      </c>
      <c r="Z622" s="3">
        <v>0</v>
      </c>
      <c r="AA622" s="3">
        <v>0</v>
      </c>
      <c r="AB622" s="3"/>
      <c r="AC622" s="36">
        <f t="shared" si="27"/>
        <v>13457640</v>
      </c>
      <c r="AD622" s="37">
        <f t="shared" si="29"/>
        <v>67288202</v>
      </c>
      <c r="AE622" s="144"/>
      <c r="AG622" s="144"/>
      <c r="AI622" s="144"/>
    </row>
    <row r="623" spans="1:35" x14ac:dyDescent="0.25">
      <c r="A623" s="29">
        <v>611</v>
      </c>
      <c r="B623" s="61"/>
      <c r="C623" s="143" t="str">
        <f>VLOOKUP(D623,[8]Hoja1!$A$2:$B$1115,2,0)</f>
        <v>25758</v>
      </c>
      <c r="D623" s="31">
        <v>899999468</v>
      </c>
      <c r="E623" s="31">
        <v>215825758</v>
      </c>
      <c r="F623" s="61" t="s">
        <v>804</v>
      </c>
      <c r="G623" s="33">
        <v>0</v>
      </c>
      <c r="H623" s="33">
        <v>0</v>
      </c>
      <c r="I623" s="3">
        <v>306772860</v>
      </c>
      <c r="J623" s="3">
        <v>404599051</v>
      </c>
      <c r="K623" s="3">
        <v>0</v>
      </c>
      <c r="L623" s="3"/>
      <c r="M623" s="3"/>
      <c r="N623" s="3"/>
      <c r="O623" s="3"/>
      <c r="P623" s="34">
        <f t="shared" si="28"/>
        <v>711371911</v>
      </c>
      <c r="Q623" s="165">
        <v>557985481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25564405</v>
      </c>
      <c r="X623" s="3">
        <v>0</v>
      </c>
      <c r="Y623" s="3">
        <v>0</v>
      </c>
      <c r="Z623" s="3">
        <v>0</v>
      </c>
      <c r="AA623" s="3">
        <v>0</v>
      </c>
      <c r="AB623" s="3"/>
      <c r="AC623" s="36">
        <f t="shared" si="27"/>
        <v>25564405</v>
      </c>
      <c r="AD623" s="37">
        <f t="shared" si="29"/>
        <v>127822025</v>
      </c>
      <c r="AE623" s="144"/>
      <c r="AG623" s="144"/>
      <c r="AI623" s="144"/>
    </row>
    <row r="624" spans="1:35" x14ac:dyDescent="0.25">
      <c r="A624" s="38">
        <v>612</v>
      </c>
      <c r="B624" s="61"/>
      <c r="C624" s="143" t="str">
        <f>VLOOKUP(D624,[8]Hoja1!$A$2:$B$1115,2,0)</f>
        <v>25769</v>
      </c>
      <c r="D624" s="31">
        <v>899999314</v>
      </c>
      <c r="E624" s="31">
        <v>216925769</v>
      </c>
      <c r="F624" s="61" t="s">
        <v>805</v>
      </c>
      <c r="G624" s="33">
        <v>0</v>
      </c>
      <c r="H624" s="33">
        <v>0</v>
      </c>
      <c r="I624" s="3">
        <v>161264288</v>
      </c>
      <c r="J624" s="3">
        <v>207160423</v>
      </c>
      <c r="K624" s="3">
        <v>0</v>
      </c>
      <c r="L624" s="3"/>
      <c r="M624" s="3"/>
      <c r="N624" s="3"/>
      <c r="O624" s="3"/>
      <c r="P624" s="34">
        <f t="shared" si="28"/>
        <v>368424711</v>
      </c>
      <c r="Q624" s="165">
        <v>287792569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13438691</v>
      </c>
      <c r="X624" s="3">
        <v>0</v>
      </c>
      <c r="Y624" s="3">
        <v>0</v>
      </c>
      <c r="Z624" s="3">
        <v>0</v>
      </c>
      <c r="AA624" s="3">
        <v>0</v>
      </c>
      <c r="AB624" s="3"/>
      <c r="AC624" s="36">
        <f t="shared" si="27"/>
        <v>13438691</v>
      </c>
      <c r="AD624" s="37">
        <f t="shared" si="29"/>
        <v>67193451</v>
      </c>
      <c r="AE624" s="144"/>
      <c r="AG624" s="144"/>
      <c r="AI624" s="144"/>
    </row>
    <row r="625" spans="1:35" x14ac:dyDescent="0.25">
      <c r="A625" s="29">
        <v>613</v>
      </c>
      <c r="B625" s="61"/>
      <c r="C625" s="143" t="str">
        <f>VLOOKUP(D625,[8]Hoja1!$A$2:$B$1115,2,0)</f>
        <v>25772</v>
      </c>
      <c r="D625" s="31">
        <v>899999430</v>
      </c>
      <c r="E625" s="31">
        <v>217225772</v>
      </c>
      <c r="F625" s="61" t="s">
        <v>806</v>
      </c>
      <c r="G625" s="33">
        <v>0</v>
      </c>
      <c r="H625" s="33">
        <v>0</v>
      </c>
      <c r="I625" s="3">
        <v>217580980</v>
      </c>
      <c r="J625" s="3">
        <v>279003741</v>
      </c>
      <c r="K625" s="3">
        <v>0</v>
      </c>
      <c r="L625" s="3"/>
      <c r="M625" s="3"/>
      <c r="N625" s="3"/>
      <c r="O625" s="3"/>
      <c r="P625" s="34">
        <f t="shared" si="28"/>
        <v>496584721</v>
      </c>
      <c r="Q625" s="165">
        <v>387794229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18131748</v>
      </c>
      <c r="X625" s="3">
        <v>0</v>
      </c>
      <c r="Y625" s="3">
        <v>0</v>
      </c>
      <c r="Z625" s="3">
        <v>0</v>
      </c>
      <c r="AA625" s="3">
        <v>0</v>
      </c>
      <c r="AB625" s="3"/>
      <c r="AC625" s="36">
        <f t="shared" si="27"/>
        <v>18131748</v>
      </c>
      <c r="AD625" s="37">
        <f t="shared" si="29"/>
        <v>90658744</v>
      </c>
      <c r="AE625" s="144"/>
      <c r="AG625" s="144"/>
      <c r="AI625" s="144"/>
    </row>
    <row r="626" spans="1:35" x14ac:dyDescent="0.25">
      <c r="A626" s="38">
        <v>614</v>
      </c>
      <c r="B626" s="61"/>
      <c r="C626" s="143" t="str">
        <f>VLOOKUP(D626,[8]Hoja1!$A$2:$B$1115,2,0)</f>
        <v>25777</v>
      </c>
      <c r="D626" s="31">
        <v>899999398</v>
      </c>
      <c r="E626" s="31">
        <v>217725777</v>
      </c>
      <c r="F626" s="61" t="s">
        <v>807</v>
      </c>
      <c r="G626" s="33">
        <v>0</v>
      </c>
      <c r="H626" s="33">
        <v>0</v>
      </c>
      <c r="I626" s="3">
        <v>82276858</v>
      </c>
      <c r="J626" s="3">
        <v>101163760</v>
      </c>
      <c r="K626" s="3">
        <v>0</v>
      </c>
      <c r="L626" s="3"/>
      <c r="M626" s="3"/>
      <c r="N626" s="3"/>
      <c r="O626" s="3"/>
      <c r="P626" s="34">
        <f t="shared" si="28"/>
        <v>183440618</v>
      </c>
      <c r="Q626" s="165">
        <v>142302190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6856405</v>
      </c>
      <c r="X626" s="3">
        <v>0</v>
      </c>
      <c r="Y626" s="3">
        <v>0</v>
      </c>
      <c r="Z626" s="3">
        <v>0</v>
      </c>
      <c r="AA626" s="3">
        <v>0</v>
      </c>
      <c r="AB626" s="3"/>
      <c r="AC626" s="36">
        <f t="shared" si="27"/>
        <v>6856405</v>
      </c>
      <c r="AD626" s="37">
        <f t="shared" si="29"/>
        <v>34282023</v>
      </c>
      <c r="AE626" s="144"/>
      <c r="AG626" s="144"/>
      <c r="AI626" s="144"/>
    </row>
    <row r="627" spans="1:35" x14ac:dyDescent="0.25">
      <c r="A627" s="29">
        <v>615</v>
      </c>
      <c r="B627" s="61"/>
      <c r="C627" s="143" t="str">
        <f>VLOOKUP(D627,[8]Hoja1!$A$2:$B$1115,2,0)</f>
        <v>25779</v>
      </c>
      <c r="D627" s="31">
        <v>899999700</v>
      </c>
      <c r="E627" s="31">
        <v>217925779</v>
      </c>
      <c r="F627" s="61" t="s">
        <v>808</v>
      </c>
      <c r="G627" s="33">
        <v>0</v>
      </c>
      <c r="H627" s="33">
        <v>0</v>
      </c>
      <c r="I627" s="3">
        <v>81147556</v>
      </c>
      <c r="J627" s="3">
        <v>103887125</v>
      </c>
      <c r="K627" s="3">
        <v>0</v>
      </c>
      <c r="L627" s="3"/>
      <c r="M627" s="3"/>
      <c r="N627" s="3"/>
      <c r="O627" s="3"/>
      <c r="P627" s="34">
        <f t="shared" si="28"/>
        <v>185034681</v>
      </c>
      <c r="Q627" s="165">
        <v>144460901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6762296</v>
      </c>
      <c r="X627" s="3">
        <v>0</v>
      </c>
      <c r="Y627" s="3">
        <v>0</v>
      </c>
      <c r="Z627" s="3">
        <v>0</v>
      </c>
      <c r="AA627" s="3">
        <v>0</v>
      </c>
      <c r="AB627" s="3"/>
      <c r="AC627" s="36">
        <f t="shared" si="27"/>
        <v>6762296</v>
      </c>
      <c r="AD627" s="37">
        <f t="shared" si="29"/>
        <v>33811484</v>
      </c>
      <c r="AE627" s="144"/>
      <c r="AG627" s="144"/>
      <c r="AI627" s="144"/>
    </row>
    <row r="628" spans="1:35" x14ac:dyDescent="0.25">
      <c r="A628" s="38">
        <v>616</v>
      </c>
      <c r="B628" s="61"/>
      <c r="C628" s="143" t="str">
        <f>VLOOKUP(D628,[8]Hoja1!$A$2:$B$1115,2,0)</f>
        <v>25781</v>
      </c>
      <c r="D628" s="31">
        <v>899999476</v>
      </c>
      <c r="E628" s="31">
        <v>218125781</v>
      </c>
      <c r="F628" s="61" t="s">
        <v>809</v>
      </c>
      <c r="G628" s="33">
        <v>0</v>
      </c>
      <c r="H628" s="33">
        <v>0</v>
      </c>
      <c r="I628" s="3">
        <v>99827066</v>
      </c>
      <c r="J628" s="3">
        <v>118610970</v>
      </c>
      <c r="K628" s="3">
        <v>0</v>
      </c>
      <c r="L628" s="3"/>
      <c r="M628" s="3"/>
      <c r="N628" s="3"/>
      <c r="O628" s="3"/>
      <c r="P628" s="34">
        <f t="shared" si="28"/>
        <v>218438036</v>
      </c>
      <c r="Q628" s="165">
        <v>168524502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8318922</v>
      </c>
      <c r="X628" s="3">
        <v>0</v>
      </c>
      <c r="Y628" s="3">
        <v>0</v>
      </c>
      <c r="Z628" s="3">
        <v>0</v>
      </c>
      <c r="AA628" s="3">
        <v>0</v>
      </c>
      <c r="AB628" s="3"/>
      <c r="AC628" s="36">
        <f t="shared" si="27"/>
        <v>8318922</v>
      </c>
      <c r="AD628" s="37">
        <f t="shared" si="29"/>
        <v>41594612</v>
      </c>
      <c r="AE628" s="144"/>
      <c r="AG628" s="144"/>
      <c r="AI628" s="144"/>
    </row>
    <row r="629" spans="1:35" x14ac:dyDescent="0.25">
      <c r="A629" s="29">
        <v>617</v>
      </c>
      <c r="B629" s="61"/>
      <c r="C629" s="143" t="str">
        <f>VLOOKUP(D629,[8]Hoja1!$A$2:$B$1115,2,0)</f>
        <v>25785</v>
      </c>
      <c r="D629" s="31">
        <v>899999443</v>
      </c>
      <c r="E629" s="31">
        <v>218525785</v>
      </c>
      <c r="F629" s="61" t="s">
        <v>810</v>
      </c>
      <c r="G629" s="33">
        <v>0</v>
      </c>
      <c r="H629" s="33">
        <v>0</v>
      </c>
      <c r="I629" s="3">
        <v>247850940</v>
      </c>
      <c r="J629" s="3">
        <v>312299271</v>
      </c>
      <c r="K629" s="3">
        <v>0</v>
      </c>
      <c r="L629" s="3"/>
      <c r="M629" s="3"/>
      <c r="N629" s="3"/>
      <c r="O629" s="3"/>
      <c r="P629" s="34">
        <f t="shared" si="28"/>
        <v>560150211</v>
      </c>
      <c r="Q629" s="165">
        <v>436224741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20654245</v>
      </c>
      <c r="X629" s="3">
        <v>0</v>
      </c>
      <c r="Y629" s="3">
        <v>0</v>
      </c>
      <c r="Z629" s="3">
        <v>0</v>
      </c>
      <c r="AA629" s="3">
        <v>0</v>
      </c>
      <c r="AB629" s="3"/>
      <c r="AC629" s="36">
        <f t="shared" si="27"/>
        <v>20654245</v>
      </c>
      <c r="AD629" s="37">
        <f t="shared" si="29"/>
        <v>103271225</v>
      </c>
      <c r="AE629" s="144"/>
      <c r="AG629" s="144"/>
      <c r="AI629" s="144"/>
    </row>
    <row r="630" spans="1:35" x14ac:dyDescent="0.25">
      <c r="A630" s="38">
        <v>618</v>
      </c>
      <c r="B630" s="61"/>
      <c r="C630" s="143" t="str">
        <f>VLOOKUP(D630,[8]Hoja1!$A$2:$B$1115,2,0)</f>
        <v>25793</v>
      </c>
      <c r="D630" s="31">
        <v>899999481</v>
      </c>
      <c r="E630" s="31">
        <v>219325793</v>
      </c>
      <c r="F630" s="61" t="s">
        <v>811</v>
      </c>
      <c r="G630" s="33">
        <v>0</v>
      </c>
      <c r="H630" s="33">
        <v>0</v>
      </c>
      <c r="I630" s="3">
        <v>152124096</v>
      </c>
      <c r="J630" s="3">
        <v>199759595</v>
      </c>
      <c r="K630" s="3">
        <v>0</v>
      </c>
      <c r="L630" s="3"/>
      <c r="M630" s="3"/>
      <c r="N630" s="3"/>
      <c r="O630" s="3"/>
      <c r="P630" s="34">
        <f t="shared" si="28"/>
        <v>351883691</v>
      </c>
      <c r="Q630" s="165">
        <v>275821643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12677008</v>
      </c>
      <c r="X630" s="3">
        <v>0</v>
      </c>
      <c r="Y630" s="3">
        <v>0</v>
      </c>
      <c r="Z630" s="3">
        <v>0</v>
      </c>
      <c r="AA630" s="3">
        <v>0</v>
      </c>
      <c r="AB630" s="3"/>
      <c r="AC630" s="36">
        <f t="shared" si="27"/>
        <v>12677008</v>
      </c>
      <c r="AD630" s="37">
        <f t="shared" si="29"/>
        <v>63385040</v>
      </c>
      <c r="AE630" s="144"/>
      <c r="AG630" s="144"/>
      <c r="AI630" s="144"/>
    </row>
    <row r="631" spans="1:35" x14ac:dyDescent="0.25">
      <c r="A631" s="29">
        <v>619</v>
      </c>
      <c r="B631" s="61"/>
      <c r="C631" s="143" t="str">
        <f>VLOOKUP(D631,[8]Hoja1!$A$2:$B$1115,2,0)</f>
        <v>25797</v>
      </c>
      <c r="D631" s="31">
        <v>800004574</v>
      </c>
      <c r="E631" s="31">
        <v>219725797</v>
      </c>
      <c r="F631" s="61" t="s">
        <v>812</v>
      </c>
      <c r="G631" s="33">
        <v>0</v>
      </c>
      <c r="H631" s="33">
        <v>0</v>
      </c>
      <c r="I631" s="3">
        <v>108209512</v>
      </c>
      <c r="J631" s="3">
        <v>139274739</v>
      </c>
      <c r="K631" s="3">
        <v>0</v>
      </c>
      <c r="L631" s="3"/>
      <c r="M631" s="3"/>
      <c r="N631" s="3"/>
      <c r="O631" s="3"/>
      <c r="P631" s="34">
        <f t="shared" si="28"/>
        <v>247484251</v>
      </c>
      <c r="Q631" s="165">
        <v>193379493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9017459</v>
      </c>
      <c r="X631" s="3">
        <v>0</v>
      </c>
      <c r="Y631" s="3">
        <v>0</v>
      </c>
      <c r="Z631" s="3">
        <v>0</v>
      </c>
      <c r="AA631" s="3">
        <v>0</v>
      </c>
      <c r="AB631" s="3"/>
      <c r="AC631" s="36">
        <f t="shared" si="27"/>
        <v>9017459</v>
      </c>
      <c r="AD631" s="37">
        <f t="shared" si="29"/>
        <v>45087299</v>
      </c>
      <c r="AE631" s="144"/>
      <c r="AG631" s="144"/>
      <c r="AI631" s="144"/>
    </row>
    <row r="632" spans="1:35" x14ac:dyDescent="0.25">
      <c r="A632" s="38">
        <v>620</v>
      </c>
      <c r="B632" s="61"/>
      <c r="C632" s="143" t="str">
        <f>VLOOKUP(D632,[8]Hoja1!$A$2:$B$1115,2,0)</f>
        <v>25799</v>
      </c>
      <c r="D632" s="31">
        <v>800095174</v>
      </c>
      <c r="E632" s="31">
        <v>219925799</v>
      </c>
      <c r="F632" s="61" t="s">
        <v>813</v>
      </c>
      <c r="G632" s="33">
        <v>0</v>
      </c>
      <c r="H632" s="33">
        <v>0</v>
      </c>
      <c r="I632" s="3">
        <v>236692272</v>
      </c>
      <c r="J632" s="3">
        <v>332375653</v>
      </c>
      <c r="K632" s="3">
        <v>0</v>
      </c>
      <c r="L632" s="3"/>
      <c r="M632" s="3"/>
      <c r="N632" s="3"/>
      <c r="O632" s="3"/>
      <c r="P632" s="34">
        <f t="shared" si="28"/>
        <v>569067925</v>
      </c>
      <c r="Q632" s="165">
        <v>450721789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19724356</v>
      </c>
      <c r="X632" s="3">
        <v>0</v>
      </c>
      <c r="Y632" s="3">
        <v>0</v>
      </c>
      <c r="Z632" s="3">
        <v>0</v>
      </c>
      <c r="AA632" s="3">
        <v>0</v>
      </c>
      <c r="AB632" s="3"/>
      <c r="AC632" s="36">
        <f t="shared" si="27"/>
        <v>19724356</v>
      </c>
      <c r="AD632" s="37">
        <f t="shared" si="29"/>
        <v>98621780</v>
      </c>
      <c r="AE632" s="144"/>
      <c r="AG632" s="144"/>
      <c r="AI632" s="144"/>
    </row>
    <row r="633" spans="1:35" x14ac:dyDescent="0.25">
      <c r="A633" s="29">
        <v>621</v>
      </c>
      <c r="B633" s="61"/>
      <c r="C633" s="143" t="str">
        <f>VLOOKUP(D633,[8]Hoja1!$A$2:$B$1115,2,0)</f>
        <v>25805</v>
      </c>
      <c r="D633" s="31">
        <v>800018689</v>
      </c>
      <c r="E633" s="31">
        <v>210525805</v>
      </c>
      <c r="F633" s="61" t="s">
        <v>814</v>
      </c>
      <c r="G633" s="33">
        <v>0</v>
      </c>
      <c r="H633" s="33">
        <v>0</v>
      </c>
      <c r="I633" s="3">
        <v>75344750</v>
      </c>
      <c r="J633" s="3">
        <v>78031156</v>
      </c>
      <c r="K633" s="3">
        <v>0</v>
      </c>
      <c r="L633" s="3"/>
      <c r="M633" s="3"/>
      <c r="N633" s="3"/>
      <c r="O633" s="3"/>
      <c r="P633" s="34">
        <f t="shared" si="28"/>
        <v>153375906</v>
      </c>
      <c r="Q633" s="165">
        <v>115703530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6278729</v>
      </c>
      <c r="X633" s="3">
        <v>0</v>
      </c>
      <c r="Y633" s="3">
        <v>0</v>
      </c>
      <c r="Z633" s="3">
        <v>0</v>
      </c>
      <c r="AA633" s="3">
        <v>0</v>
      </c>
      <c r="AB633" s="3"/>
      <c r="AC633" s="36">
        <f t="shared" si="27"/>
        <v>6278729</v>
      </c>
      <c r="AD633" s="37">
        <f t="shared" si="29"/>
        <v>31393647</v>
      </c>
      <c r="AE633" s="144"/>
      <c r="AG633" s="144"/>
      <c r="AI633" s="144"/>
    </row>
    <row r="634" spans="1:35" x14ac:dyDescent="0.25">
      <c r="A634" s="38">
        <v>622</v>
      </c>
      <c r="B634" s="61"/>
      <c r="C634" s="143" t="str">
        <f>VLOOKUP(D634,[8]Hoja1!$A$2:$B$1115,2,0)</f>
        <v>25807</v>
      </c>
      <c r="D634" s="31">
        <v>800094782</v>
      </c>
      <c r="E634" s="31">
        <v>210725807</v>
      </c>
      <c r="F634" s="61" t="s">
        <v>815</v>
      </c>
      <c r="G634" s="33">
        <v>0</v>
      </c>
      <c r="H634" s="33">
        <v>0</v>
      </c>
      <c r="I634" s="3">
        <v>33898622</v>
      </c>
      <c r="J634" s="3">
        <v>39722591</v>
      </c>
      <c r="K634" s="3">
        <v>0</v>
      </c>
      <c r="L634" s="3"/>
      <c r="M634" s="3"/>
      <c r="N634" s="3"/>
      <c r="O634" s="3"/>
      <c r="P634" s="34">
        <f t="shared" si="28"/>
        <v>73621213</v>
      </c>
      <c r="Q634" s="165">
        <v>56671901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2824885</v>
      </c>
      <c r="X634" s="3">
        <v>0</v>
      </c>
      <c r="Y634" s="3">
        <v>0</v>
      </c>
      <c r="Z634" s="3">
        <v>0</v>
      </c>
      <c r="AA634" s="3">
        <v>0</v>
      </c>
      <c r="AB634" s="3"/>
      <c r="AC634" s="36">
        <f t="shared" si="27"/>
        <v>2824885</v>
      </c>
      <c r="AD634" s="37">
        <f t="shared" si="29"/>
        <v>14124427</v>
      </c>
      <c r="AE634" s="144"/>
      <c r="AG634" s="144"/>
      <c r="AI634" s="144"/>
    </row>
    <row r="635" spans="1:35" x14ac:dyDescent="0.25">
      <c r="A635" s="29">
        <v>623</v>
      </c>
      <c r="B635" s="61"/>
      <c r="C635" s="143" t="str">
        <f>VLOOKUP(D635,[8]Hoja1!$A$2:$B$1115,2,0)</f>
        <v>25815</v>
      </c>
      <c r="D635" s="31">
        <v>800093439</v>
      </c>
      <c r="E635" s="31">
        <v>211525815</v>
      </c>
      <c r="F635" s="61" t="s">
        <v>816</v>
      </c>
      <c r="G635" s="33">
        <v>0</v>
      </c>
      <c r="H635" s="33">
        <v>0</v>
      </c>
      <c r="I635" s="3">
        <v>179317512</v>
      </c>
      <c r="J635" s="3">
        <v>206741069</v>
      </c>
      <c r="K635" s="3">
        <v>0</v>
      </c>
      <c r="L635" s="3"/>
      <c r="M635" s="3"/>
      <c r="N635" s="3"/>
      <c r="O635" s="3"/>
      <c r="P635" s="34">
        <f t="shared" si="28"/>
        <v>386058581</v>
      </c>
      <c r="Q635" s="165">
        <v>296399825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14943126</v>
      </c>
      <c r="X635" s="3">
        <v>0</v>
      </c>
      <c r="Y635" s="3">
        <v>0</v>
      </c>
      <c r="Z635" s="3">
        <v>0</v>
      </c>
      <c r="AA635" s="3">
        <v>0</v>
      </c>
      <c r="AB635" s="3"/>
      <c r="AC635" s="36">
        <f t="shared" si="27"/>
        <v>14943126</v>
      </c>
      <c r="AD635" s="37">
        <f t="shared" si="29"/>
        <v>74715630</v>
      </c>
      <c r="AE635" s="144"/>
      <c r="AG635" s="144"/>
      <c r="AI635" s="144"/>
    </row>
    <row r="636" spans="1:35" x14ac:dyDescent="0.25">
      <c r="A636" s="38">
        <v>624</v>
      </c>
      <c r="B636" s="61"/>
      <c r="C636" s="143" t="str">
        <f>VLOOKUP(D636,[8]Hoja1!$A$2:$B$1115,2,0)</f>
        <v>25817</v>
      </c>
      <c r="D636" s="31">
        <v>899999428</v>
      </c>
      <c r="E636" s="31">
        <v>211725817</v>
      </c>
      <c r="F636" s="61" t="s">
        <v>817</v>
      </c>
      <c r="G636" s="33">
        <v>0</v>
      </c>
      <c r="H636" s="33">
        <v>0</v>
      </c>
      <c r="I636" s="3">
        <v>775314448</v>
      </c>
      <c r="J636" s="3">
        <v>956522138</v>
      </c>
      <c r="K636" s="3">
        <v>0</v>
      </c>
      <c r="L636" s="3"/>
      <c r="M636" s="3"/>
      <c r="N636" s="3"/>
      <c r="O636" s="3"/>
      <c r="P636" s="34">
        <f t="shared" si="28"/>
        <v>1731836586</v>
      </c>
      <c r="Q636" s="165">
        <v>1344179360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64609537</v>
      </c>
      <c r="X636" s="3">
        <v>0</v>
      </c>
      <c r="Y636" s="3">
        <v>0</v>
      </c>
      <c r="Z636" s="3">
        <v>0</v>
      </c>
      <c r="AA636" s="3">
        <v>0</v>
      </c>
      <c r="AB636" s="3"/>
      <c r="AC636" s="36">
        <f t="shared" si="27"/>
        <v>64609537</v>
      </c>
      <c r="AD636" s="37">
        <f t="shared" si="29"/>
        <v>323047689</v>
      </c>
      <c r="AE636" s="144"/>
      <c r="AG636" s="144"/>
      <c r="AI636" s="144"/>
    </row>
    <row r="637" spans="1:35" x14ac:dyDescent="0.25">
      <c r="A637" s="29">
        <v>625</v>
      </c>
      <c r="B637" s="61"/>
      <c r="C637" s="143" t="str">
        <f>VLOOKUP(D637,[8]Hoja1!$A$2:$B$1115,2,0)</f>
        <v>25823</v>
      </c>
      <c r="D637" s="31">
        <v>800072715</v>
      </c>
      <c r="E637" s="31">
        <v>212325823</v>
      </c>
      <c r="F637" s="61" t="s">
        <v>818</v>
      </c>
      <c r="G637" s="33">
        <v>0</v>
      </c>
      <c r="H637" s="33">
        <v>0</v>
      </c>
      <c r="I637" s="3">
        <v>62880301</v>
      </c>
      <c r="J637" s="3">
        <v>71926033</v>
      </c>
      <c r="K637" s="3">
        <v>0</v>
      </c>
      <c r="L637" s="3"/>
      <c r="M637" s="3"/>
      <c r="N637" s="3"/>
      <c r="O637" s="3"/>
      <c r="P637" s="34">
        <f t="shared" si="28"/>
        <v>134806334</v>
      </c>
      <c r="Q637" s="165">
        <v>103366183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5240025</v>
      </c>
      <c r="X637" s="3">
        <v>0</v>
      </c>
      <c r="Y637" s="3">
        <v>0</v>
      </c>
      <c r="Z637" s="3">
        <v>0</v>
      </c>
      <c r="AA637" s="3">
        <v>0</v>
      </c>
      <c r="AB637" s="3"/>
      <c r="AC637" s="36">
        <f t="shared" si="27"/>
        <v>5240025</v>
      </c>
      <c r="AD637" s="37">
        <f t="shared" si="29"/>
        <v>26200126</v>
      </c>
      <c r="AE637" s="144"/>
      <c r="AG637" s="144"/>
      <c r="AI637" s="144"/>
    </row>
    <row r="638" spans="1:35" x14ac:dyDescent="0.25">
      <c r="A638" s="38">
        <v>626</v>
      </c>
      <c r="B638" s="61"/>
      <c r="C638" s="143" t="str">
        <f>VLOOKUP(D638,[8]Hoja1!$A$2:$B$1115,2,0)</f>
        <v>25839</v>
      </c>
      <c r="D638" s="31">
        <v>899999385</v>
      </c>
      <c r="E638" s="31">
        <v>213925839</v>
      </c>
      <c r="F638" s="61" t="s">
        <v>819</v>
      </c>
      <c r="G638" s="33">
        <v>0</v>
      </c>
      <c r="H638" s="33">
        <v>0</v>
      </c>
      <c r="I638" s="3">
        <v>179338128</v>
      </c>
      <c r="J638" s="3">
        <v>192542291</v>
      </c>
      <c r="K638" s="3">
        <v>0</v>
      </c>
      <c r="L638" s="3"/>
      <c r="M638" s="3"/>
      <c r="N638" s="3"/>
      <c r="O638" s="3"/>
      <c r="P638" s="34">
        <f t="shared" si="28"/>
        <v>371880419</v>
      </c>
      <c r="Q638" s="165">
        <v>282211355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14944844</v>
      </c>
      <c r="X638" s="3">
        <v>0</v>
      </c>
      <c r="Y638" s="3">
        <v>0</v>
      </c>
      <c r="Z638" s="3">
        <v>0</v>
      </c>
      <c r="AA638" s="3">
        <v>0</v>
      </c>
      <c r="AB638" s="3"/>
      <c r="AC638" s="36">
        <f t="shared" si="27"/>
        <v>14944844</v>
      </c>
      <c r="AD638" s="37">
        <f t="shared" si="29"/>
        <v>74724220</v>
      </c>
      <c r="AE638" s="144"/>
      <c r="AG638" s="144"/>
      <c r="AI638" s="144"/>
    </row>
    <row r="639" spans="1:35" x14ac:dyDescent="0.25">
      <c r="A639" s="29">
        <v>627</v>
      </c>
      <c r="B639" s="61"/>
      <c r="C639" s="143" t="str">
        <f>VLOOKUP(D639,[8]Hoja1!$A$2:$B$1115,2,0)</f>
        <v>25841</v>
      </c>
      <c r="D639" s="31">
        <v>800095568</v>
      </c>
      <c r="E639" s="31">
        <v>214125841</v>
      </c>
      <c r="F639" s="61" t="s">
        <v>820</v>
      </c>
      <c r="G639" s="33">
        <v>0</v>
      </c>
      <c r="H639" s="33">
        <v>0</v>
      </c>
      <c r="I639" s="3">
        <v>98345642</v>
      </c>
      <c r="J639" s="3">
        <v>115778038</v>
      </c>
      <c r="K639" s="3">
        <v>0</v>
      </c>
      <c r="L639" s="3"/>
      <c r="M639" s="3"/>
      <c r="N639" s="3"/>
      <c r="O639" s="3"/>
      <c r="P639" s="34">
        <f t="shared" si="28"/>
        <v>214123680</v>
      </c>
      <c r="Q639" s="165">
        <v>164950858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8195470</v>
      </c>
      <c r="X639" s="3">
        <v>0</v>
      </c>
      <c r="Y639" s="3">
        <v>0</v>
      </c>
      <c r="Z639" s="3">
        <v>0</v>
      </c>
      <c r="AA639" s="3">
        <v>0</v>
      </c>
      <c r="AB639" s="3"/>
      <c r="AC639" s="36">
        <f t="shared" si="27"/>
        <v>8195470</v>
      </c>
      <c r="AD639" s="37">
        <f t="shared" si="29"/>
        <v>40977352</v>
      </c>
      <c r="AE639" s="144"/>
      <c r="AG639" s="144"/>
      <c r="AI639" s="144"/>
    </row>
    <row r="640" spans="1:35" x14ac:dyDescent="0.25">
      <c r="A640" s="38">
        <v>628</v>
      </c>
      <c r="B640" s="61"/>
      <c r="C640" s="143" t="str">
        <f>VLOOKUP(D640,[8]Hoja1!$A$2:$B$1115,2,0)</f>
        <v>25843</v>
      </c>
      <c r="D640" s="31">
        <v>899999281</v>
      </c>
      <c r="E640" s="31">
        <v>214325843</v>
      </c>
      <c r="F640" s="61" t="s">
        <v>821</v>
      </c>
      <c r="G640" s="33">
        <v>0</v>
      </c>
      <c r="H640" s="33">
        <v>0</v>
      </c>
      <c r="I640" s="3">
        <v>579037696</v>
      </c>
      <c r="J640" s="3">
        <v>682997045</v>
      </c>
      <c r="K640" s="3">
        <v>0</v>
      </c>
      <c r="L640" s="3"/>
      <c r="M640" s="3"/>
      <c r="N640" s="3"/>
      <c r="O640" s="3"/>
      <c r="P640" s="34">
        <f t="shared" si="28"/>
        <v>1262034741</v>
      </c>
      <c r="Q640" s="165">
        <v>972515891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48253141</v>
      </c>
      <c r="X640" s="3">
        <v>0</v>
      </c>
      <c r="Y640" s="3">
        <v>0</v>
      </c>
      <c r="Z640" s="3">
        <v>0</v>
      </c>
      <c r="AA640" s="3">
        <v>0</v>
      </c>
      <c r="AB640" s="3"/>
      <c r="AC640" s="36">
        <f t="shared" si="27"/>
        <v>48253141</v>
      </c>
      <c r="AD640" s="37">
        <f t="shared" si="29"/>
        <v>241265709</v>
      </c>
      <c r="AE640" s="144"/>
      <c r="AG640" s="144"/>
      <c r="AI640" s="144"/>
    </row>
    <row r="641" spans="1:35" x14ac:dyDescent="0.25">
      <c r="A641" s="29">
        <v>629</v>
      </c>
      <c r="B641" s="61"/>
      <c r="C641" s="143" t="str">
        <f>VLOOKUP(D641,[8]Hoja1!$A$2:$B$1115,2,0)</f>
        <v>25845</v>
      </c>
      <c r="D641" s="31">
        <v>899999388</v>
      </c>
      <c r="E641" s="31">
        <v>214525845</v>
      </c>
      <c r="F641" s="61" t="s">
        <v>822</v>
      </c>
      <c r="G641" s="33">
        <v>0</v>
      </c>
      <c r="H641" s="33">
        <v>0</v>
      </c>
      <c r="I641" s="3">
        <v>107179462</v>
      </c>
      <c r="J641" s="3">
        <v>109505394</v>
      </c>
      <c r="K641" s="3">
        <v>0</v>
      </c>
      <c r="L641" s="3"/>
      <c r="M641" s="3"/>
      <c r="N641" s="3"/>
      <c r="O641" s="3"/>
      <c r="P641" s="34">
        <f t="shared" si="28"/>
        <v>216684856</v>
      </c>
      <c r="Q641" s="165">
        <v>163095126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8931622</v>
      </c>
      <c r="X641" s="3">
        <v>0</v>
      </c>
      <c r="Y641" s="3">
        <v>0</v>
      </c>
      <c r="Z641" s="3">
        <v>0</v>
      </c>
      <c r="AA641" s="3">
        <v>0</v>
      </c>
      <c r="AB641" s="3"/>
      <c r="AC641" s="36">
        <f t="shared" si="27"/>
        <v>8931622</v>
      </c>
      <c r="AD641" s="37">
        <f t="shared" si="29"/>
        <v>44658108</v>
      </c>
      <c r="AE641" s="144"/>
      <c r="AG641" s="144"/>
      <c r="AI641" s="144"/>
    </row>
    <row r="642" spans="1:35" x14ac:dyDescent="0.25">
      <c r="A642" s="38">
        <v>630</v>
      </c>
      <c r="B642" s="61"/>
      <c r="C642" s="143" t="str">
        <f>VLOOKUP(D642,[8]Hoja1!$A$2:$B$1115,2,0)</f>
        <v>25851</v>
      </c>
      <c r="D642" s="31">
        <v>899999407</v>
      </c>
      <c r="E642" s="31">
        <v>215125851</v>
      </c>
      <c r="F642" s="61" t="s">
        <v>823</v>
      </c>
      <c r="G642" s="33">
        <v>0</v>
      </c>
      <c r="H642" s="33">
        <v>0</v>
      </c>
      <c r="I642" s="3">
        <v>49828233</v>
      </c>
      <c r="J642" s="3">
        <v>63223326</v>
      </c>
      <c r="K642" s="3">
        <v>0</v>
      </c>
      <c r="L642" s="3"/>
      <c r="M642" s="3"/>
      <c r="N642" s="3"/>
      <c r="O642" s="3"/>
      <c r="P642" s="34">
        <f t="shared" si="28"/>
        <v>113051559</v>
      </c>
      <c r="Q642" s="165">
        <v>88137444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4152353</v>
      </c>
      <c r="X642" s="3">
        <v>0</v>
      </c>
      <c r="Y642" s="3">
        <v>0</v>
      </c>
      <c r="Z642" s="3">
        <v>0</v>
      </c>
      <c r="AA642" s="3">
        <v>0</v>
      </c>
      <c r="AB642" s="3"/>
      <c r="AC642" s="36">
        <f t="shared" si="27"/>
        <v>4152353</v>
      </c>
      <c r="AD642" s="37">
        <f t="shared" si="29"/>
        <v>20761762</v>
      </c>
      <c r="AE642" s="144"/>
      <c r="AG642" s="144"/>
      <c r="AI642" s="144"/>
    </row>
    <row r="643" spans="1:35" x14ac:dyDescent="0.25">
      <c r="A643" s="29">
        <v>631</v>
      </c>
      <c r="B643" s="61"/>
      <c r="C643" s="143" t="str">
        <f>VLOOKUP(D643,[8]Hoja1!$A$2:$B$1115,2,0)</f>
        <v>25862</v>
      </c>
      <c r="D643" s="31">
        <v>899999448</v>
      </c>
      <c r="E643" s="31">
        <v>216225862</v>
      </c>
      <c r="F643" s="61" t="s">
        <v>824</v>
      </c>
      <c r="G643" s="33">
        <v>0</v>
      </c>
      <c r="H643" s="33">
        <v>0</v>
      </c>
      <c r="I643" s="3">
        <v>128822276</v>
      </c>
      <c r="J643" s="3">
        <v>127816140</v>
      </c>
      <c r="K643" s="3">
        <v>0</v>
      </c>
      <c r="L643" s="3"/>
      <c r="M643" s="3"/>
      <c r="N643" s="3"/>
      <c r="O643" s="3"/>
      <c r="P643" s="34">
        <f t="shared" si="28"/>
        <v>256638416</v>
      </c>
      <c r="Q643" s="165">
        <v>192227280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10735190</v>
      </c>
      <c r="X643" s="3">
        <v>0</v>
      </c>
      <c r="Y643" s="3">
        <v>0</v>
      </c>
      <c r="Z643" s="3">
        <v>0</v>
      </c>
      <c r="AA643" s="3">
        <v>0</v>
      </c>
      <c r="AB643" s="3"/>
      <c r="AC643" s="36">
        <f t="shared" si="27"/>
        <v>10735190</v>
      </c>
      <c r="AD643" s="37">
        <f t="shared" si="29"/>
        <v>53675946</v>
      </c>
      <c r="AE643" s="144"/>
      <c r="AG643" s="144"/>
      <c r="AI643" s="144"/>
    </row>
    <row r="644" spans="1:35" x14ac:dyDescent="0.25">
      <c r="A644" s="38">
        <v>632</v>
      </c>
      <c r="B644" s="61"/>
      <c r="C644" s="143" t="str">
        <f>VLOOKUP(D644,[8]Hoja1!$A$2:$B$1115,2,0)</f>
        <v>25867</v>
      </c>
      <c r="D644" s="31">
        <v>899999709</v>
      </c>
      <c r="E644" s="31">
        <v>216725867</v>
      </c>
      <c r="F644" s="61" t="s">
        <v>825</v>
      </c>
      <c r="G644" s="33">
        <v>0</v>
      </c>
      <c r="H644" s="33">
        <v>0</v>
      </c>
      <c r="I644" s="3">
        <v>58559817</v>
      </c>
      <c r="J644" s="3">
        <v>61611106</v>
      </c>
      <c r="K644" s="3">
        <v>0</v>
      </c>
      <c r="L644" s="3"/>
      <c r="M644" s="3"/>
      <c r="N644" s="3"/>
      <c r="O644" s="3"/>
      <c r="P644" s="34">
        <f t="shared" si="28"/>
        <v>120170923</v>
      </c>
      <c r="Q644" s="165">
        <v>90891016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4879985</v>
      </c>
      <c r="X644" s="3">
        <v>0</v>
      </c>
      <c r="Y644" s="3">
        <v>0</v>
      </c>
      <c r="Z644" s="3">
        <v>0</v>
      </c>
      <c r="AA644" s="3">
        <v>0</v>
      </c>
      <c r="AB644" s="3"/>
      <c r="AC644" s="36">
        <f t="shared" si="27"/>
        <v>4879985</v>
      </c>
      <c r="AD644" s="37">
        <f t="shared" si="29"/>
        <v>24399922</v>
      </c>
      <c r="AE644" s="144"/>
      <c r="AG644" s="144"/>
      <c r="AI644" s="144"/>
    </row>
    <row r="645" spans="1:35" x14ac:dyDescent="0.25">
      <c r="A645" s="29">
        <v>633</v>
      </c>
      <c r="B645" s="61"/>
      <c r="C645" s="143" t="str">
        <f>VLOOKUP(D645,[8]Hoja1!$A$2:$B$1115,2,0)</f>
        <v>25871</v>
      </c>
      <c r="D645" s="31">
        <v>899999447</v>
      </c>
      <c r="E645" s="31">
        <v>217125871</v>
      </c>
      <c r="F645" s="61" t="s">
        <v>826</v>
      </c>
      <c r="G645" s="33">
        <v>0</v>
      </c>
      <c r="H645" s="33">
        <v>0</v>
      </c>
      <c r="I645" s="3">
        <v>23941721</v>
      </c>
      <c r="J645" s="3">
        <v>26605973</v>
      </c>
      <c r="K645" s="3">
        <v>0</v>
      </c>
      <c r="L645" s="3"/>
      <c r="M645" s="3"/>
      <c r="N645" s="3"/>
      <c r="O645" s="3"/>
      <c r="P645" s="34">
        <f t="shared" si="28"/>
        <v>50547694</v>
      </c>
      <c r="Q645" s="165">
        <v>38576831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1995143</v>
      </c>
      <c r="X645" s="3">
        <v>0</v>
      </c>
      <c r="Y645" s="3">
        <v>0</v>
      </c>
      <c r="Z645" s="3">
        <v>0</v>
      </c>
      <c r="AA645" s="3">
        <v>0</v>
      </c>
      <c r="AB645" s="3"/>
      <c r="AC645" s="36">
        <f t="shared" si="27"/>
        <v>1995143</v>
      </c>
      <c r="AD645" s="37">
        <f t="shared" si="29"/>
        <v>9975720</v>
      </c>
      <c r="AE645" s="144"/>
      <c r="AG645" s="144"/>
      <c r="AI645" s="144"/>
    </row>
    <row r="646" spans="1:35" x14ac:dyDescent="0.25">
      <c r="A646" s="38">
        <v>634</v>
      </c>
      <c r="B646" s="61"/>
      <c r="C646" s="143" t="str">
        <f>VLOOKUP(D646,[8]Hoja1!$A$2:$B$1115,2,0)</f>
        <v>25873</v>
      </c>
      <c r="D646" s="31">
        <v>899999445</v>
      </c>
      <c r="E646" s="31">
        <v>217325873</v>
      </c>
      <c r="F646" s="61" t="s">
        <v>827</v>
      </c>
      <c r="G646" s="33">
        <v>0</v>
      </c>
      <c r="H646" s="33">
        <v>0</v>
      </c>
      <c r="I646" s="3">
        <v>237293308</v>
      </c>
      <c r="J646" s="3">
        <v>318505764</v>
      </c>
      <c r="K646" s="3">
        <v>0</v>
      </c>
      <c r="L646" s="3"/>
      <c r="M646" s="3"/>
      <c r="N646" s="3"/>
      <c r="O646" s="3"/>
      <c r="P646" s="34">
        <f t="shared" si="28"/>
        <v>555799072</v>
      </c>
      <c r="Q646" s="165">
        <v>437152416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19774442</v>
      </c>
      <c r="X646" s="3">
        <v>0</v>
      </c>
      <c r="Y646" s="3">
        <v>0</v>
      </c>
      <c r="Z646" s="3">
        <v>0</v>
      </c>
      <c r="AA646" s="3">
        <v>0</v>
      </c>
      <c r="AB646" s="3"/>
      <c r="AC646" s="36">
        <f t="shared" si="27"/>
        <v>19774442</v>
      </c>
      <c r="AD646" s="37">
        <f t="shared" si="29"/>
        <v>98872214</v>
      </c>
      <c r="AE646" s="144"/>
      <c r="AG646" s="144"/>
      <c r="AI646" s="144"/>
    </row>
    <row r="647" spans="1:35" x14ac:dyDescent="0.25">
      <c r="A647" s="29">
        <v>635</v>
      </c>
      <c r="B647" s="61"/>
      <c r="C647" s="143" t="str">
        <f>VLOOKUP(D647,[8]Hoja1!$A$2:$B$1115,2,0)</f>
        <v>25875</v>
      </c>
      <c r="D647" s="31">
        <v>899999312</v>
      </c>
      <c r="E647" s="31">
        <v>217525875</v>
      </c>
      <c r="F647" s="61" t="s">
        <v>828</v>
      </c>
      <c r="G647" s="33">
        <v>0</v>
      </c>
      <c r="H647" s="33">
        <v>0</v>
      </c>
      <c r="I647" s="3">
        <v>304226800</v>
      </c>
      <c r="J647" s="3">
        <v>395881824</v>
      </c>
      <c r="K647" s="3">
        <v>0</v>
      </c>
      <c r="L647" s="3"/>
      <c r="M647" s="3"/>
      <c r="N647" s="3"/>
      <c r="O647" s="3"/>
      <c r="P647" s="34">
        <f t="shared" si="28"/>
        <v>700108624</v>
      </c>
      <c r="Q647" s="165">
        <v>547995222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25352233</v>
      </c>
      <c r="X647" s="3">
        <v>0</v>
      </c>
      <c r="Y647" s="3">
        <v>0</v>
      </c>
      <c r="Z647" s="3">
        <v>0</v>
      </c>
      <c r="AA647" s="3">
        <v>0</v>
      </c>
      <c r="AB647" s="3"/>
      <c r="AC647" s="36">
        <f t="shared" si="27"/>
        <v>25352233</v>
      </c>
      <c r="AD647" s="37">
        <f t="shared" si="29"/>
        <v>126761169</v>
      </c>
      <c r="AE647" s="144"/>
      <c r="AG647" s="144"/>
      <c r="AI647" s="144"/>
    </row>
    <row r="648" spans="1:35" x14ac:dyDescent="0.25">
      <c r="A648" s="38">
        <v>636</v>
      </c>
      <c r="B648" s="61"/>
      <c r="C648" s="143" t="str">
        <f>VLOOKUP(D648,[8]Hoja1!$A$2:$B$1115,2,0)</f>
        <v>25878</v>
      </c>
      <c r="D648" s="31">
        <v>890680142</v>
      </c>
      <c r="E648" s="31">
        <v>217825878</v>
      </c>
      <c r="F648" s="61" t="s">
        <v>829</v>
      </c>
      <c r="G648" s="33">
        <v>0</v>
      </c>
      <c r="H648" s="33">
        <v>0</v>
      </c>
      <c r="I648" s="3">
        <v>225432564</v>
      </c>
      <c r="J648" s="3">
        <v>270142328</v>
      </c>
      <c r="K648" s="3">
        <v>0</v>
      </c>
      <c r="L648" s="3"/>
      <c r="M648" s="3"/>
      <c r="N648" s="3"/>
      <c r="O648" s="3"/>
      <c r="P648" s="34">
        <f t="shared" si="28"/>
        <v>495574892</v>
      </c>
      <c r="Q648" s="165">
        <v>382858610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18786047</v>
      </c>
      <c r="X648" s="3">
        <v>0</v>
      </c>
      <c r="Y648" s="3">
        <v>0</v>
      </c>
      <c r="Z648" s="3">
        <v>0</v>
      </c>
      <c r="AA648" s="3">
        <v>0</v>
      </c>
      <c r="AB648" s="3"/>
      <c r="AC648" s="36">
        <f t="shared" si="27"/>
        <v>18786047</v>
      </c>
      <c r="AD648" s="37">
        <f t="shared" si="29"/>
        <v>93930235</v>
      </c>
      <c r="AE648" s="144"/>
      <c r="AG648" s="144"/>
      <c r="AI648" s="144"/>
    </row>
    <row r="649" spans="1:35" x14ac:dyDescent="0.25">
      <c r="A649" s="29">
        <v>637</v>
      </c>
      <c r="B649" s="61"/>
      <c r="C649" s="143" t="str">
        <f>VLOOKUP(D649,[8]Hoja1!$A$2:$B$1115,2,0)</f>
        <v>25885</v>
      </c>
      <c r="D649" s="31">
        <v>800094776</v>
      </c>
      <c r="E649" s="31">
        <v>218525885</v>
      </c>
      <c r="F649" s="61" t="s">
        <v>830</v>
      </c>
      <c r="G649" s="33">
        <v>0</v>
      </c>
      <c r="H649" s="33">
        <v>0</v>
      </c>
      <c r="I649" s="3">
        <v>336774944</v>
      </c>
      <c r="J649" s="3">
        <v>273387142</v>
      </c>
      <c r="K649" s="3">
        <v>0</v>
      </c>
      <c r="L649" s="3"/>
      <c r="M649" s="3"/>
      <c r="N649" s="3"/>
      <c r="O649" s="3"/>
      <c r="P649" s="34">
        <f t="shared" si="28"/>
        <v>610162086</v>
      </c>
      <c r="Q649" s="165">
        <v>441774616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28064579</v>
      </c>
      <c r="X649" s="3">
        <v>0</v>
      </c>
      <c r="Y649" s="3">
        <v>0</v>
      </c>
      <c r="Z649" s="3">
        <v>0</v>
      </c>
      <c r="AA649" s="3">
        <v>0</v>
      </c>
      <c r="AB649" s="3"/>
      <c r="AC649" s="36">
        <f t="shared" si="27"/>
        <v>28064579</v>
      </c>
      <c r="AD649" s="37">
        <f t="shared" si="29"/>
        <v>140322891</v>
      </c>
      <c r="AE649" s="144"/>
      <c r="AG649" s="144"/>
      <c r="AI649" s="144"/>
    </row>
    <row r="650" spans="1:35" x14ac:dyDescent="0.25">
      <c r="A650" s="38">
        <v>638</v>
      </c>
      <c r="B650" s="61"/>
      <c r="C650" s="143" t="str">
        <f>VLOOKUP(D650,[8]Hoja1!$A$2:$B$1115,2,0)</f>
        <v>25898</v>
      </c>
      <c r="D650" s="31">
        <v>800094778</v>
      </c>
      <c r="E650" s="31">
        <v>219825898</v>
      </c>
      <c r="F650" s="61" t="s">
        <v>831</v>
      </c>
      <c r="G650" s="33">
        <v>0</v>
      </c>
      <c r="H650" s="33">
        <v>0</v>
      </c>
      <c r="I650" s="3">
        <v>68377436</v>
      </c>
      <c r="J650" s="3">
        <v>86922282</v>
      </c>
      <c r="K650" s="3">
        <v>0</v>
      </c>
      <c r="L650" s="3"/>
      <c r="M650" s="3"/>
      <c r="N650" s="3"/>
      <c r="O650" s="3"/>
      <c r="P650" s="34">
        <f t="shared" si="28"/>
        <v>155299718</v>
      </c>
      <c r="Q650" s="165">
        <v>121111002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5698120</v>
      </c>
      <c r="X650" s="3">
        <v>0</v>
      </c>
      <c r="Y650" s="3">
        <v>0</v>
      </c>
      <c r="Z650" s="3">
        <v>0</v>
      </c>
      <c r="AA650" s="3">
        <v>0</v>
      </c>
      <c r="AB650" s="3"/>
      <c r="AC650" s="36">
        <f t="shared" si="27"/>
        <v>5698120</v>
      </c>
      <c r="AD650" s="37">
        <f t="shared" si="29"/>
        <v>28490596</v>
      </c>
      <c r="AE650" s="144"/>
      <c r="AG650" s="144"/>
      <c r="AI650" s="144"/>
    </row>
    <row r="651" spans="1:35" x14ac:dyDescent="0.25">
      <c r="A651" s="29">
        <v>639</v>
      </c>
      <c r="B651" s="61"/>
      <c r="C651" s="143" t="str">
        <f>VLOOKUP(D651,[8]Hoja1!$A$2:$B$1115,2,0)</f>
        <v>27006</v>
      </c>
      <c r="D651" s="31">
        <v>891680050</v>
      </c>
      <c r="E651" s="31">
        <v>210627006</v>
      </c>
      <c r="F651" s="61" t="s">
        <v>832</v>
      </c>
      <c r="G651" s="33">
        <v>0</v>
      </c>
      <c r="H651" s="33">
        <v>0</v>
      </c>
      <c r="I651" s="3">
        <v>548547736</v>
      </c>
      <c r="J651" s="3">
        <v>479207400</v>
      </c>
      <c r="K651" s="3">
        <v>0</v>
      </c>
      <c r="L651" s="3"/>
      <c r="M651" s="3"/>
      <c r="N651" s="3"/>
      <c r="O651" s="3"/>
      <c r="P651" s="34">
        <f t="shared" si="28"/>
        <v>1027755136</v>
      </c>
      <c r="Q651" s="165">
        <v>753481266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45712311</v>
      </c>
      <c r="X651" s="3">
        <v>0</v>
      </c>
      <c r="Y651" s="3">
        <v>0</v>
      </c>
      <c r="Z651" s="3">
        <v>0</v>
      </c>
      <c r="AA651" s="3">
        <v>0</v>
      </c>
      <c r="AB651" s="3"/>
      <c r="AC651" s="36">
        <f t="shared" si="27"/>
        <v>45712311</v>
      </c>
      <c r="AD651" s="37">
        <f t="shared" si="29"/>
        <v>228561559</v>
      </c>
      <c r="AE651" s="144"/>
      <c r="AG651" s="144"/>
      <c r="AI651" s="144"/>
    </row>
    <row r="652" spans="1:35" x14ac:dyDescent="0.25">
      <c r="A652" s="38">
        <v>640</v>
      </c>
      <c r="B652" s="61"/>
      <c r="C652" s="143" t="str">
        <f>VLOOKUP(D652,[8]Hoja1!$A$2:$B$1115,2,0)</f>
        <v>27025</v>
      </c>
      <c r="D652" s="31">
        <v>891600062</v>
      </c>
      <c r="E652" s="31">
        <v>212527025</v>
      </c>
      <c r="F652" s="61" t="s">
        <v>833</v>
      </c>
      <c r="G652" s="33">
        <v>0</v>
      </c>
      <c r="H652" s="33">
        <v>0</v>
      </c>
      <c r="I652" s="3">
        <v>2439115264</v>
      </c>
      <c r="J652" s="3">
        <v>1820561795</v>
      </c>
      <c r="K652" s="3">
        <v>0</v>
      </c>
      <c r="L652" s="3"/>
      <c r="M652" s="3"/>
      <c r="N652" s="3"/>
      <c r="O652" s="3"/>
      <c r="P652" s="34">
        <f t="shared" si="28"/>
        <v>4259677059</v>
      </c>
      <c r="Q652" s="165">
        <v>2871827985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203259605</v>
      </c>
      <c r="X652" s="3">
        <v>168291440</v>
      </c>
      <c r="Y652" s="3">
        <v>0</v>
      </c>
      <c r="Z652" s="3">
        <v>0</v>
      </c>
      <c r="AA652" s="3">
        <v>0</v>
      </c>
      <c r="AB652" s="3"/>
      <c r="AC652" s="36">
        <f t="shared" si="27"/>
        <v>371551045</v>
      </c>
      <c r="AD652" s="37">
        <f t="shared" si="29"/>
        <v>1016298029</v>
      </c>
      <c r="AE652" s="144"/>
      <c r="AG652" s="144"/>
      <c r="AI652" s="144"/>
    </row>
    <row r="653" spans="1:35" x14ac:dyDescent="0.25">
      <c r="A653" s="29">
        <v>641</v>
      </c>
      <c r="B653" s="61"/>
      <c r="C653" s="143" t="str">
        <f>VLOOKUP(D653,[8]Hoja1!$A$2:$B$1115,2,0)</f>
        <v>27050</v>
      </c>
      <c r="D653" s="31">
        <v>818000395</v>
      </c>
      <c r="E653" s="31">
        <v>215027050</v>
      </c>
      <c r="F653" s="61" t="s">
        <v>834</v>
      </c>
      <c r="G653" s="33">
        <v>0</v>
      </c>
      <c r="H653" s="33">
        <v>0</v>
      </c>
      <c r="I653" s="3">
        <v>267931180</v>
      </c>
      <c r="J653" s="3">
        <v>229859282</v>
      </c>
      <c r="K653" s="3">
        <v>0</v>
      </c>
      <c r="L653" s="3"/>
      <c r="M653" s="3"/>
      <c r="N653" s="3"/>
      <c r="O653" s="3"/>
      <c r="P653" s="34">
        <f t="shared" si="28"/>
        <v>497790462</v>
      </c>
      <c r="Q653" s="165">
        <v>363824870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22327598</v>
      </c>
      <c r="X653" s="3">
        <v>0</v>
      </c>
      <c r="Y653" s="3">
        <v>0</v>
      </c>
      <c r="Z653" s="3">
        <v>0</v>
      </c>
      <c r="AA653" s="3">
        <v>0</v>
      </c>
      <c r="AB653" s="3"/>
      <c r="AC653" s="36">
        <f t="shared" ref="AC653:AC716" si="30">SUM(R653:AA653)</f>
        <v>22327598</v>
      </c>
      <c r="AD653" s="37">
        <f t="shared" si="29"/>
        <v>111637994</v>
      </c>
      <c r="AE653" s="144"/>
      <c r="AG653" s="144"/>
      <c r="AI653" s="144"/>
    </row>
    <row r="654" spans="1:35" x14ac:dyDescent="0.25">
      <c r="A654" s="38">
        <v>642</v>
      </c>
      <c r="B654" s="61"/>
      <c r="C654" s="143" t="str">
        <f>VLOOKUP(D654,[8]Hoja1!$A$2:$B$1115,2,0)</f>
        <v>27073</v>
      </c>
      <c r="D654" s="31">
        <v>891680055</v>
      </c>
      <c r="E654" s="31">
        <v>217327073</v>
      </c>
      <c r="F654" s="61" t="s">
        <v>835</v>
      </c>
      <c r="G654" s="33">
        <v>0</v>
      </c>
      <c r="H654" s="33">
        <v>0</v>
      </c>
      <c r="I654" s="3">
        <v>1478390736</v>
      </c>
      <c r="J654" s="3">
        <v>1055298452</v>
      </c>
      <c r="K654" s="3">
        <v>0</v>
      </c>
      <c r="L654" s="3"/>
      <c r="M654" s="3"/>
      <c r="N654" s="3"/>
      <c r="O654" s="3"/>
      <c r="P654" s="34">
        <f t="shared" ref="P654:P717" si="31">SUM(G654:N654)</f>
        <v>2533689188</v>
      </c>
      <c r="Q654" s="165">
        <v>1794493820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123199228</v>
      </c>
      <c r="X654" s="3">
        <v>0</v>
      </c>
      <c r="Y654" s="3">
        <v>0</v>
      </c>
      <c r="Z654" s="3">
        <v>0</v>
      </c>
      <c r="AA654" s="3">
        <v>0</v>
      </c>
      <c r="AB654" s="3"/>
      <c r="AC654" s="36">
        <f t="shared" si="30"/>
        <v>123199228</v>
      </c>
      <c r="AD654" s="37">
        <f t="shared" si="29"/>
        <v>615996140</v>
      </c>
      <c r="AE654" s="144"/>
      <c r="AG654" s="144"/>
      <c r="AI654" s="144"/>
    </row>
    <row r="655" spans="1:35" x14ac:dyDescent="0.25">
      <c r="A655" s="29">
        <v>643</v>
      </c>
      <c r="B655" s="61"/>
      <c r="C655" s="143" t="str">
        <f>VLOOKUP(D655,[8]Hoja1!$A$2:$B$1115,2,0)</f>
        <v>27075</v>
      </c>
      <c r="D655" s="31">
        <v>891680395</v>
      </c>
      <c r="E655" s="31">
        <v>217527075</v>
      </c>
      <c r="F655" s="61" t="s">
        <v>836</v>
      </c>
      <c r="G655" s="33">
        <v>0</v>
      </c>
      <c r="H655" s="33">
        <v>0</v>
      </c>
      <c r="I655" s="3">
        <v>423817648</v>
      </c>
      <c r="J655" s="3">
        <v>365499496</v>
      </c>
      <c r="K655" s="3">
        <v>0</v>
      </c>
      <c r="L655" s="3"/>
      <c r="M655" s="3"/>
      <c r="N655" s="3"/>
      <c r="O655" s="3"/>
      <c r="P655" s="34">
        <f t="shared" si="31"/>
        <v>789317144</v>
      </c>
      <c r="Q655" s="165">
        <v>577408318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35318137</v>
      </c>
      <c r="X655" s="3">
        <v>0</v>
      </c>
      <c r="Y655" s="3">
        <v>0</v>
      </c>
      <c r="Z655" s="3">
        <v>0</v>
      </c>
      <c r="AA655" s="3">
        <v>0</v>
      </c>
      <c r="AB655" s="3"/>
      <c r="AC655" s="36">
        <f t="shared" si="30"/>
        <v>35318137</v>
      </c>
      <c r="AD655" s="37">
        <f t="shared" ref="AD655:AD718" si="32">+P655-Q655+AB655-AC655</f>
        <v>176590689</v>
      </c>
      <c r="AE655" s="144"/>
      <c r="AG655" s="144"/>
      <c r="AI655" s="144"/>
    </row>
    <row r="656" spans="1:35" x14ac:dyDescent="0.25">
      <c r="A656" s="38">
        <v>644</v>
      </c>
      <c r="B656" s="61"/>
      <c r="C656" s="143" t="str">
        <f>VLOOKUP(D656,[8]Hoja1!$A$2:$B$1115,2,0)</f>
        <v>27077</v>
      </c>
      <c r="D656" s="31">
        <v>800095589</v>
      </c>
      <c r="E656" s="31">
        <v>217727077</v>
      </c>
      <c r="F656" s="61" t="s">
        <v>837</v>
      </c>
      <c r="G656" s="33">
        <v>0</v>
      </c>
      <c r="H656" s="33">
        <v>0</v>
      </c>
      <c r="I656" s="3">
        <v>1362067840</v>
      </c>
      <c r="J656" s="3">
        <v>937997127</v>
      </c>
      <c r="K656" s="3">
        <v>0</v>
      </c>
      <c r="L656" s="3"/>
      <c r="M656" s="3"/>
      <c r="N656" s="3"/>
      <c r="O656" s="3"/>
      <c r="P656" s="34">
        <f t="shared" si="31"/>
        <v>2300064967</v>
      </c>
      <c r="Q656" s="165">
        <v>1619031045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113505653</v>
      </c>
      <c r="X656" s="3">
        <v>0</v>
      </c>
      <c r="Y656" s="3">
        <v>0</v>
      </c>
      <c r="Z656" s="3">
        <v>0</v>
      </c>
      <c r="AA656" s="3">
        <v>0</v>
      </c>
      <c r="AB656" s="3"/>
      <c r="AC656" s="36">
        <f t="shared" si="30"/>
        <v>113505653</v>
      </c>
      <c r="AD656" s="37">
        <f t="shared" si="32"/>
        <v>567528269</v>
      </c>
      <c r="AE656" s="144"/>
      <c r="AG656" s="144"/>
      <c r="AI656" s="144"/>
    </row>
    <row r="657" spans="1:35" x14ac:dyDescent="0.25">
      <c r="A657" s="29">
        <v>645</v>
      </c>
      <c r="B657" s="61"/>
      <c r="C657" s="143" t="str">
        <f>VLOOKUP(D657,[8]Hoja1!$A$2:$B$1115,2,0)</f>
        <v>27099</v>
      </c>
      <c r="D657" s="31">
        <v>800070375</v>
      </c>
      <c r="E657" s="31">
        <v>219927099</v>
      </c>
      <c r="F657" s="61" t="s">
        <v>838</v>
      </c>
      <c r="G657" s="33">
        <v>0</v>
      </c>
      <c r="H657" s="33">
        <v>0</v>
      </c>
      <c r="I657" s="3">
        <v>1429167872</v>
      </c>
      <c r="J657" s="3">
        <v>1017177728</v>
      </c>
      <c r="K657" s="3">
        <v>0</v>
      </c>
      <c r="L657" s="3"/>
      <c r="M657" s="3"/>
      <c r="N657" s="3"/>
      <c r="O657" s="3"/>
      <c r="P657" s="34">
        <f t="shared" si="31"/>
        <v>2446345600</v>
      </c>
      <c r="Q657" s="165">
        <v>1731761666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119097323</v>
      </c>
      <c r="X657" s="3">
        <v>0</v>
      </c>
      <c r="Y657" s="3">
        <v>0</v>
      </c>
      <c r="Z657" s="3">
        <v>0</v>
      </c>
      <c r="AA657" s="3">
        <v>0</v>
      </c>
      <c r="AB657" s="3"/>
      <c r="AC657" s="36">
        <f t="shared" si="30"/>
        <v>119097323</v>
      </c>
      <c r="AD657" s="37">
        <f t="shared" si="32"/>
        <v>595486611</v>
      </c>
      <c r="AE657" s="144"/>
      <c r="AG657" s="144"/>
      <c r="AI657" s="144"/>
    </row>
    <row r="658" spans="1:35" x14ac:dyDescent="0.25">
      <c r="A658" s="38">
        <v>646</v>
      </c>
      <c r="B658" s="61"/>
      <c r="C658" s="143" t="str">
        <f>VLOOKUP(D658,[8]Hoja1!$A$2:$B$1115,2,0)</f>
        <v>27135</v>
      </c>
      <c r="D658" s="31">
        <v>800239414</v>
      </c>
      <c r="E658" s="31">
        <v>213527135</v>
      </c>
      <c r="F658" s="61" t="s">
        <v>839</v>
      </c>
      <c r="G658" s="33">
        <v>0</v>
      </c>
      <c r="H658" s="33">
        <v>0</v>
      </c>
      <c r="I658" s="3">
        <v>292297008</v>
      </c>
      <c r="J658" s="3">
        <v>257942876</v>
      </c>
      <c r="K658" s="3">
        <v>0</v>
      </c>
      <c r="L658" s="3"/>
      <c r="M658" s="3"/>
      <c r="N658" s="3"/>
      <c r="O658" s="3"/>
      <c r="P658" s="34">
        <f t="shared" si="31"/>
        <v>550239884</v>
      </c>
      <c r="Q658" s="165">
        <v>404091380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24358084</v>
      </c>
      <c r="X658" s="3">
        <v>0</v>
      </c>
      <c r="Y658" s="3">
        <v>0</v>
      </c>
      <c r="Z658" s="3">
        <v>0</v>
      </c>
      <c r="AA658" s="3">
        <v>0</v>
      </c>
      <c r="AB658" s="3"/>
      <c r="AC658" s="36">
        <f t="shared" si="30"/>
        <v>24358084</v>
      </c>
      <c r="AD658" s="37">
        <f t="shared" si="32"/>
        <v>121790420</v>
      </c>
      <c r="AE658" s="144"/>
      <c r="AG658" s="144"/>
      <c r="AI658" s="144"/>
    </row>
    <row r="659" spans="1:35" x14ac:dyDescent="0.25">
      <c r="A659" s="29">
        <v>647</v>
      </c>
      <c r="B659" s="61"/>
      <c r="C659" s="143" t="str">
        <f>VLOOKUP(D659,[8]Hoja1!$A$2:$B$1115,2,0)</f>
        <v>27150</v>
      </c>
      <c r="D659" s="31">
        <v>818001341</v>
      </c>
      <c r="E659" s="31">
        <v>215027150</v>
      </c>
      <c r="F659" s="61" t="s">
        <v>840</v>
      </c>
      <c r="G659" s="33">
        <v>0</v>
      </c>
      <c r="H659" s="33">
        <v>0</v>
      </c>
      <c r="I659" s="3">
        <v>1154239376</v>
      </c>
      <c r="J659" s="3">
        <v>800427368</v>
      </c>
      <c r="K659" s="3">
        <v>0</v>
      </c>
      <c r="L659" s="3"/>
      <c r="M659" s="3"/>
      <c r="N659" s="3"/>
      <c r="O659" s="3"/>
      <c r="P659" s="34">
        <f t="shared" si="31"/>
        <v>1954666744</v>
      </c>
      <c r="Q659" s="165">
        <v>1377547058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96186615</v>
      </c>
      <c r="X659" s="3">
        <v>0</v>
      </c>
      <c r="Y659" s="3">
        <v>0</v>
      </c>
      <c r="Z659" s="3">
        <v>0</v>
      </c>
      <c r="AA659" s="3">
        <v>0</v>
      </c>
      <c r="AB659" s="3"/>
      <c r="AC659" s="36">
        <f t="shared" si="30"/>
        <v>96186615</v>
      </c>
      <c r="AD659" s="37">
        <f t="shared" si="32"/>
        <v>480933071</v>
      </c>
      <c r="AE659" s="144"/>
      <c r="AG659" s="144"/>
      <c r="AI659" s="144"/>
    </row>
    <row r="660" spans="1:35" x14ac:dyDescent="0.25">
      <c r="A660" s="38">
        <v>648</v>
      </c>
      <c r="B660" s="61"/>
      <c r="C660" s="143" t="str">
        <f>VLOOKUP(D660,[8]Hoja1!$A$2:$B$1115,2,0)</f>
        <v>27160</v>
      </c>
      <c r="D660" s="31">
        <v>818001202</v>
      </c>
      <c r="E660" s="31">
        <v>216027160</v>
      </c>
      <c r="F660" s="61" t="s">
        <v>841</v>
      </c>
      <c r="G660" s="33">
        <v>0</v>
      </c>
      <c r="H660" s="33">
        <v>0</v>
      </c>
      <c r="I660" s="3">
        <v>230457216</v>
      </c>
      <c r="J660" s="3">
        <v>183108788</v>
      </c>
      <c r="K660" s="3">
        <v>0</v>
      </c>
      <c r="L660" s="3"/>
      <c r="M660" s="3"/>
      <c r="N660" s="3"/>
      <c r="O660" s="3"/>
      <c r="P660" s="34">
        <f t="shared" si="31"/>
        <v>413566004</v>
      </c>
      <c r="Q660" s="165">
        <v>298337396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19204768</v>
      </c>
      <c r="X660" s="3">
        <v>0</v>
      </c>
      <c r="Y660" s="3">
        <v>0</v>
      </c>
      <c r="Z660" s="3">
        <v>0</v>
      </c>
      <c r="AA660" s="3">
        <v>0</v>
      </c>
      <c r="AB660" s="3"/>
      <c r="AC660" s="36">
        <f t="shared" si="30"/>
        <v>19204768</v>
      </c>
      <c r="AD660" s="37">
        <f t="shared" si="32"/>
        <v>96023840</v>
      </c>
      <c r="AE660" s="144"/>
      <c r="AG660" s="144"/>
      <c r="AI660" s="144"/>
    </row>
    <row r="661" spans="1:35" x14ac:dyDescent="0.25">
      <c r="A661" s="29">
        <v>649</v>
      </c>
      <c r="B661" s="61"/>
      <c r="C661" s="143" t="str">
        <f>VLOOKUP(D661,[8]Hoja1!$A$2:$B$1115,2,0)</f>
        <v>27205</v>
      </c>
      <c r="D661" s="31">
        <v>891680057</v>
      </c>
      <c r="E661" s="31">
        <v>210527205</v>
      </c>
      <c r="F661" s="61" t="s">
        <v>842</v>
      </c>
      <c r="G661" s="33">
        <v>0</v>
      </c>
      <c r="H661" s="33">
        <v>0</v>
      </c>
      <c r="I661" s="3">
        <v>722148848</v>
      </c>
      <c r="J661" s="3">
        <v>544256050</v>
      </c>
      <c r="K661" s="3">
        <v>0</v>
      </c>
      <c r="L661" s="3"/>
      <c r="M661" s="3"/>
      <c r="N661" s="3"/>
      <c r="O661" s="3"/>
      <c r="P661" s="34">
        <f t="shared" si="31"/>
        <v>1266404898</v>
      </c>
      <c r="Q661" s="165">
        <v>905330476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60179071</v>
      </c>
      <c r="X661" s="3">
        <v>0</v>
      </c>
      <c r="Y661" s="3">
        <v>0</v>
      </c>
      <c r="Z661" s="3">
        <v>0</v>
      </c>
      <c r="AA661" s="3">
        <v>0</v>
      </c>
      <c r="AB661" s="3"/>
      <c r="AC661" s="36">
        <f t="shared" si="30"/>
        <v>60179071</v>
      </c>
      <c r="AD661" s="37">
        <f t="shared" si="32"/>
        <v>300895351</v>
      </c>
      <c r="AE661" s="144"/>
      <c r="AG661" s="144"/>
      <c r="AI661" s="144"/>
    </row>
    <row r="662" spans="1:35" x14ac:dyDescent="0.25">
      <c r="A662" s="38">
        <v>650</v>
      </c>
      <c r="B662" s="61"/>
      <c r="C662" s="143" t="str">
        <f>VLOOKUP(D662,[8]Hoja1!$A$2:$B$1115,2,0)</f>
        <v>27245</v>
      </c>
      <c r="D662" s="31">
        <v>891680061</v>
      </c>
      <c r="E662" s="31">
        <v>214527245</v>
      </c>
      <c r="F662" s="61" t="s">
        <v>843</v>
      </c>
      <c r="G662" s="33">
        <v>0</v>
      </c>
      <c r="H662" s="33">
        <v>0</v>
      </c>
      <c r="I662" s="3">
        <v>474234968</v>
      </c>
      <c r="J662" s="3">
        <v>457397162</v>
      </c>
      <c r="K662" s="3">
        <v>0</v>
      </c>
      <c r="L662" s="3"/>
      <c r="M662" s="3"/>
      <c r="N662" s="3"/>
      <c r="O662" s="3"/>
      <c r="P662" s="34">
        <f t="shared" si="31"/>
        <v>931632130</v>
      </c>
      <c r="Q662" s="165">
        <v>694514648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39519581</v>
      </c>
      <c r="X662" s="3">
        <v>0</v>
      </c>
      <c r="Y662" s="3">
        <v>0</v>
      </c>
      <c r="Z662" s="3">
        <v>0</v>
      </c>
      <c r="AA662" s="3">
        <v>0</v>
      </c>
      <c r="AB662" s="3"/>
      <c r="AC662" s="36">
        <f t="shared" si="30"/>
        <v>39519581</v>
      </c>
      <c r="AD662" s="37">
        <f t="shared" si="32"/>
        <v>197597901</v>
      </c>
      <c r="AE662" s="144"/>
      <c r="AG662" s="144"/>
      <c r="AI662" s="144"/>
    </row>
    <row r="663" spans="1:35" x14ac:dyDescent="0.25">
      <c r="A663" s="29">
        <v>651</v>
      </c>
      <c r="B663" s="61"/>
      <c r="C663" s="143" t="str">
        <f>VLOOKUP(D663,[8]Hoja1!$A$2:$B$1115,2,0)</f>
        <v>27250</v>
      </c>
      <c r="D663" s="31">
        <v>818000002</v>
      </c>
      <c r="E663" s="31">
        <v>215027250</v>
      </c>
      <c r="F663" s="61" t="s">
        <v>844</v>
      </c>
      <c r="G663" s="33">
        <v>0</v>
      </c>
      <c r="H663" s="33">
        <v>0</v>
      </c>
      <c r="I663" s="3">
        <v>1147541040</v>
      </c>
      <c r="J663" s="3">
        <v>754244053</v>
      </c>
      <c r="K663" s="3">
        <v>0</v>
      </c>
      <c r="L663" s="3"/>
      <c r="M663" s="3"/>
      <c r="N663" s="3"/>
      <c r="O663" s="3"/>
      <c r="P663" s="34">
        <f t="shared" si="31"/>
        <v>1901785093</v>
      </c>
      <c r="Q663" s="165">
        <v>1328014573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95628420</v>
      </c>
      <c r="X663" s="3">
        <v>0</v>
      </c>
      <c r="Y663" s="3">
        <v>0</v>
      </c>
      <c r="Z663" s="3">
        <v>0</v>
      </c>
      <c r="AA663" s="3">
        <v>0</v>
      </c>
      <c r="AB663" s="3"/>
      <c r="AC663" s="36">
        <f t="shared" si="30"/>
        <v>95628420</v>
      </c>
      <c r="AD663" s="37">
        <f t="shared" si="32"/>
        <v>478142100</v>
      </c>
      <c r="AE663" s="144"/>
      <c r="AG663" s="144"/>
      <c r="AI663" s="144"/>
    </row>
    <row r="664" spans="1:35" x14ac:dyDescent="0.25">
      <c r="A664" s="38">
        <v>652</v>
      </c>
      <c r="B664" s="61"/>
      <c r="C664" s="143" t="str">
        <f>VLOOKUP(D664,[8]Hoja1!$A$2:$B$1115,2,0)</f>
        <v>27361</v>
      </c>
      <c r="D664" s="31">
        <v>891680067</v>
      </c>
      <c r="E664" s="31">
        <v>216127361</v>
      </c>
      <c r="F664" s="61" t="s">
        <v>845</v>
      </c>
      <c r="G664" s="33">
        <v>0</v>
      </c>
      <c r="H664" s="33">
        <v>0</v>
      </c>
      <c r="I664" s="3">
        <v>2689112224</v>
      </c>
      <c r="J664" s="3">
        <v>1634998377</v>
      </c>
      <c r="K664" s="3">
        <v>0</v>
      </c>
      <c r="L664" s="3"/>
      <c r="M664" s="3"/>
      <c r="N664" s="3"/>
      <c r="O664" s="3"/>
      <c r="P664" s="34">
        <f t="shared" si="31"/>
        <v>4324110601</v>
      </c>
      <c r="Q664" s="165">
        <v>2979554487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224092685</v>
      </c>
      <c r="X664" s="3">
        <v>0</v>
      </c>
      <c r="Y664" s="3">
        <v>0</v>
      </c>
      <c r="Z664" s="3">
        <v>0</v>
      </c>
      <c r="AA664" s="3">
        <v>0</v>
      </c>
      <c r="AB664" s="3"/>
      <c r="AC664" s="36">
        <f t="shared" si="30"/>
        <v>224092685</v>
      </c>
      <c r="AD664" s="37">
        <f t="shared" si="32"/>
        <v>1120463429</v>
      </c>
      <c r="AE664" s="144"/>
      <c r="AG664" s="144"/>
      <c r="AI664" s="144"/>
    </row>
    <row r="665" spans="1:35" x14ac:dyDescent="0.25">
      <c r="A665" s="29">
        <v>653</v>
      </c>
      <c r="B665" s="61"/>
      <c r="C665" s="143" t="str">
        <f>VLOOKUP(D665,[8]Hoja1!$A$2:$B$1115,2,0)</f>
        <v>27372</v>
      </c>
      <c r="D665" s="31">
        <v>891680402</v>
      </c>
      <c r="E665" s="31">
        <v>217227372</v>
      </c>
      <c r="F665" s="61" t="s">
        <v>846</v>
      </c>
      <c r="G665" s="33">
        <v>0</v>
      </c>
      <c r="H665" s="33">
        <v>0</v>
      </c>
      <c r="I665" s="3">
        <v>272042036</v>
      </c>
      <c r="J665" s="3">
        <v>213180417</v>
      </c>
      <c r="K665" s="3">
        <v>0</v>
      </c>
      <c r="L665" s="3"/>
      <c r="M665" s="3"/>
      <c r="N665" s="3"/>
      <c r="O665" s="3"/>
      <c r="P665" s="34">
        <f t="shared" si="31"/>
        <v>485222453</v>
      </c>
      <c r="Q665" s="165">
        <v>349201437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22670170</v>
      </c>
      <c r="X665" s="3">
        <v>0</v>
      </c>
      <c r="Y665" s="3">
        <v>0</v>
      </c>
      <c r="Z665" s="3">
        <v>0</v>
      </c>
      <c r="AA665" s="3">
        <v>0</v>
      </c>
      <c r="AB665" s="3"/>
      <c r="AC665" s="36">
        <f t="shared" si="30"/>
        <v>22670170</v>
      </c>
      <c r="AD665" s="37">
        <f t="shared" si="32"/>
        <v>113350846</v>
      </c>
      <c r="AE665" s="144"/>
      <c r="AG665" s="144"/>
      <c r="AI665" s="144"/>
    </row>
    <row r="666" spans="1:35" x14ac:dyDescent="0.25">
      <c r="A666" s="38">
        <v>654</v>
      </c>
      <c r="B666" s="61"/>
      <c r="C666" s="143" t="str">
        <f>VLOOKUP(D666,[8]Hoja1!$A$2:$B$1115,2,0)</f>
        <v>27413</v>
      </c>
      <c r="D666" s="31">
        <v>891680281</v>
      </c>
      <c r="E666" s="31">
        <v>211327413</v>
      </c>
      <c r="F666" s="61" t="s">
        <v>847</v>
      </c>
      <c r="G666" s="33">
        <v>0</v>
      </c>
      <c r="H666" s="33">
        <v>0</v>
      </c>
      <c r="I666" s="3">
        <v>1016409920</v>
      </c>
      <c r="J666" s="3">
        <v>734906729</v>
      </c>
      <c r="K666" s="3">
        <v>0</v>
      </c>
      <c r="L666" s="3"/>
      <c r="M666" s="3"/>
      <c r="N666" s="3"/>
      <c r="O666" s="3"/>
      <c r="P666" s="34">
        <f t="shared" si="31"/>
        <v>1751316649</v>
      </c>
      <c r="Q666" s="165">
        <v>1243111691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84700827</v>
      </c>
      <c r="X666" s="3">
        <v>0</v>
      </c>
      <c r="Y666" s="3">
        <v>0</v>
      </c>
      <c r="Z666" s="3">
        <v>0</v>
      </c>
      <c r="AA666" s="3">
        <v>0</v>
      </c>
      <c r="AB666" s="3"/>
      <c r="AC666" s="36">
        <f t="shared" si="30"/>
        <v>84700827</v>
      </c>
      <c r="AD666" s="37">
        <f t="shared" si="32"/>
        <v>423504131</v>
      </c>
      <c r="AE666" s="144"/>
      <c r="AG666" s="144"/>
      <c r="AI666" s="144"/>
    </row>
    <row r="667" spans="1:35" x14ac:dyDescent="0.25">
      <c r="A667" s="29">
        <v>655</v>
      </c>
      <c r="B667" s="61"/>
      <c r="C667" s="143" t="str">
        <f>VLOOKUP(D667,[8]Hoja1!$A$2:$B$1115,2,0)</f>
        <v>27425</v>
      </c>
      <c r="D667" s="31">
        <v>818000941</v>
      </c>
      <c r="E667" s="31">
        <v>212527425</v>
      </c>
      <c r="F667" s="61" t="s">
        <v>848</v>
      </c>
      <c r="G667" s="33">
        <v>0</v>
      </c>
      <c r="H667" s="33">
        <v>0</v>
      </c>
      <c r="I667" s="3">
        <v>499218824</v>
      </c>
      <c r="J667" s="3">
        <v>360520126</v>
      </c>
      <c r="K667" s="3">
        <v>0</v>
      </c>
      <c r="L667" s="3"/>
      <c r="M667" s="3"/>
      <c r="N667" s="3"/>
      <c r="O667" s="3"/>
      <c r="P667" s="34">
        <f t="shared" si="31"/>
        <v>859738950</v>
      </c>
      <c r="Q667" s="165">
        <v>610129540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41601569</v>
      </c>
      <c r="X667" s="3">
        <v>0</v>
      </c>
      <c r="Y667" s="3">
        <v>0</v>
      </c>
      <c r="Z667" s="3">
        <v>0</v>
      </c>
      <c r="AA667" s="3">
        <v>0</v>
      </c>
      <c r="AB667" s="3"/>
      <c r="AC667" s="36">
        <f t="shared" si="30"/>
        <v>41601569</v>
      </c>
      <c r="AD667" s="37">
        <f t="shared" si="32"/>
        <v>208007841</v>
      </c>
      <c r="AE667" s="144"/>
      <c r="AG667" s="144"/>
      <c r="AI667" s="144"/>
    </row>
    <row r="668" spans="1:35" x14ac:dyDescent="0.25">
      <c r="A668" s="38">
        <v>656</v>
      </c>
      <c r="B668" s="61"/>
      <c r="C668" s="143" t="str">
        <f>VLOOKUP(D668,[8]Hoja1!$A$2:$B$1115,2,0)</f>
        <v>27430</v>
      </c>
      <c r="D668" s="31">
        <v>818000907</v>
      </c>
      <c r="E668" s="31">
        <v>213027430</v>
      </c>
      <c r="F668" s="61" t="s">
        <v>849</v>
      </c>
      <c r="G668" s="33">
        <v>0</v>
      </c>
      <c r="H668" s="33">
        <v>0</v>
      </c>
      <c r="I668" s="3">
        <v>920179408</v>
      </c>
      <c r="J668" s="3">
        <v>651032025</v>
      </c>
      <c r="K668" s="3">
        <v>0</v>
      </c>
      <c r="L668" s="3"/>
      <c r="M668" s="3"/>
      <c r="N668" s="3"/>
      <c r="O668" s="3"/>
      <c r="P668" s="34">
        <f t="shared" si="31"/>
        <v>1571211433</v>
      </c>
      <c r="Q668" s="165">
        <v>1111121727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76681617</v>
      </c>
      <c r="X668" s="3">
        <v>0</v>
      </c>
      <c r="Y668" s="3">
        <v>0</v>
      </c>
      <c r="Z668" s="3">
        <v>0</v>
      </c>
      <c r="AA668" s="3">
        <v>0</v>
      </c>
      <c r="AB668" s="3"/>
      <c r="AC668" s="36">
        <f t="shared" si="30"/>
        <v>76681617</v>
      </c>
      <c r="AD668" s="37">
        <f t="shared" si="32"/>
        <v>383408089</v>
      </c>
      <c r="AE668" s="144"/>
      <c r="AG668" s="144"/>
      <c r="AI668" s="144"/>
    </row>
    <row r="669" spans="1:35" x14ac:dyDescent="0.25">
      <c r="A669" s="29">
        <v>657</v>
      </c>
      <c r="B669" s="61"/>
      <c r="C669" s="143" t="str">
        <f>VLOOKUP(D669,[8]Hoja1!$A$2:$B$1115,2,0)</f>
        <v>27450</v>
      </c>
      <c r="D669" s="31">
        <v>818001206</v>
      </c>
      <c r="E669" s="31">
        <v>215027450</v>
      </c>
      <c r="F669" s="61" t="s">
        <v>850</v>
      </c>
      <c r="G669" s="33">
        <v>0</v>
      </c>
      <c r="H669" s="33">
        <v>0</v>
      </c>
      <c r="I669" s="3">
        <v>599155096</v>
      </c>
      <c r="J669" s="3">
        <v>428248855</v>
      </c>
      <c r="K669" s="3">
        <v>0</v>
      </c>
      <c r="L669" s="3"/>
      <c r="M669" s="3"/>
      <c r="N669" s="3"/>
      <c r="O669" s="3"/>
      <c r="P669" s="34">
        <f t="shared" si="31"/>
        <v>1027403951</v>
      </c>
      <c r="Q669" s="165">
        <v>727826401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49929591</v>
      </c>
      <c r="X669" s="3">
        <v>0</v>
      </c>
      <c r="Y669" s="3">
        <v>0</v>
      </c>
      <c r="Z669" s="3">
        <v>0</v>
      </c>
      <c r="AA669" s="3">
        <v>0</v>
      </c>
      <c r="AB669" s="3"/>
      <c r="AC669" s="36">
        <f t="shared" si="30"/>
        <v>49929591</v>
      </c>
      <c r="AD669" s="37">
        <f t="shared" si="32"/>
        <v>249647959</v>
      </c>
      <c r="AE669" s="144"/>
      <c r="AG669" s="144"/>
      <c r="AI669" s="144"/>
    </row>
    <row r="670" spans="1:35" x14ac:dyDescent="0.25">
      <c r="A670" s="38">
        <v>658</v>
      </c>
      <c r="B670" s="61"/>
      <c r="C670" s="143" t="str">
        <f>VLOOKUP(D670,[8]Hoja1!$A$2:$B$1115,2,0)</f>
        <v>27491</v>
      </c>
      <c r="D670" s="31">
        <v>891680075</v>
      </c>
      <c r="E670" s="31">
        <v>219127491</v>
      </c>
      <c r="F670" s="61" t="s">
        <v>851</v>
      </c>
      <c r="G670" s="33">
        <v>0</v>
      </c>
      <c r="H670" s="33">
        <v>0</v>
      </c>
      <c r="I670" s="3">
        <v>396609904</v>
      </c>
      <c r="J670" s="3">
        <v>281329525</v>
      </c>
      <c r="K670" s="3">
        <v>0</v>
      </c>
      <c r="L670" s="3"/>
      <c r="M670" s="3"/>
      <c r="N670" s="3"/>
      <c r="O670" s="3"/>
      <c r="P670" s="34">
        <f t="shared" si="31"/>
        <v>677939429</v>
      </c>
      <c r="Q670" s="165">
        <v>479634475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33050825</v>
      </c>
      <c r="X670" s="3">
        <v>0</v>
      </c>
      <c r="Y670" s="3">
        <v>0</v>
      </c>
      <c r="Z670" s="3">
        <v>0</v>
      </c>
      <c r="AA670" s="3">
        <v>0</v>
      </c>
      <c r="AB670" s="3"/>
      <c r="AC670" s="36">
        <f t="shared" si="30"/>
        <v>33050825</v>
      </c>
      <c r="AD670" s="37">
        <f t="shared" si="32"/>
        <v>165254129</v>
      </c>
      <c r="AE670" s="144"/>
      <c r="AG670" s="144"/>
      <c r="AI670" s="144"/>
    </row>
    <row r="671" spans="1:35" x14ac:dyDescent="0.25">
      <c r="A671" s="29">
        <v>659</v>
      </c>
      <c r="B671" s="61"/>
      <c r="C671" s="143" t="str">
        <f>VLOOKUP(D671,[8]Hoja1!$A$2:$B$1115,2,0)</f>
        <v>27495</v>
      </c>
      <c r="D671" s="31">
        <v>891680076</v>
      </c>
      <c r="E671" s="31">
        <v>219527495</v>
      </c>
      <c r="F671" s="61" t="s">
        <v>852</v>
      </c>
      <c r="G671" s="33">
        <v>0</v>
      </c>
      <c r="H671" s="33">
        <v>0</v>
      </c>
      <c r="I671" s="3">
        <v>479443424</v>
      </c>
      <c r="J671" s="3">
        <v>347020418</v>
      </c>
      <c r="K671" s="3">
        <v>0</v>
      </c>
      <c r="L671" s="3"/>
      <c r="M671" s="3"/>
      <c r="N671" s="3"/>
      <c r="O671" s="3"/>
      <c r="P671" s="34">
        <f t="shared" si="31"/>
        <v>826463842</v>
      </c>
      <c r="Q671" s="165">
        <v>586742132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39953619</v>
      </c>
      <c r="X671" s="3">
        <v>0</v>
      </c>
      <c r="Y671" s="3">
        <v>0</v>
      </c>
      <c r="Z671" s="3">
        <v>0</v>
      </c>
      <c r="AA671" s="3">
        <v>0</v>
      </c>
      <c r="AB671" s="3"/>
      <c r="AC671" s="36">
        <f t="shared" si="30"/>
        <v>39953619</v>
      </c>
      <c r="AD671" s="37">
        <f t="shared" si="32"/>
        <v>199768091</v>
      </c>
      <c r="AE671" s="144"/>
      <c r="AG671" s="144"/>
      <c r="AI671" s="144"/>
    </row>
    <row r="672" spans="1:35" x14ac:dyDescent="0.25">
      <c r="A672" s="38">
        <v>660</v>
      </c>
      <c r="B672" s="61"/>
      <c r="C672" s="143" t="str">
        <f>VLOOKUP(D672,[8]Hoja1!$A$2:$B$1115,2,0)</f>
        <v>27580</v>
      </c>
      <c r="D672" s="31">
        <v>818001203</v>
      </c>
      <c r="E672" s="31">
        <v>218027580</v>
      </c>
      <c r="F672" s="61" t="s">
        <v>853</v>
      </c>
      <c r="G672" s="33">
        <v>0</v>
      </c>
      <c r="H672" s="33">
        <v>0</v>
      </c>
      <c r="I672" s="3">
        <v>318582048</v>
      </c>
      <c r="J672" s="3">
        <v>264924866</v>
      </c>
      <c r="K672" s="3">
        <v>0</v>
      </c>
      <c r="L672" s="3"/>
      <c r="M672" s="3"/>
      <c r="N672" s="3"/>
      <c r="O672" s="3"/>
      <c r="P672" s="34">
        <f t="shared" si="31"/>
        <v>583506914</v>
      </c>
      <c r="Q672" s="165">
        <v>424215890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26548504</v>
      </c>
      <c r="X672" s="3">
        <v>0</v>
      </c>
      <c r="Y672" s="3">
        <v>0</v>
      </c>
      <c r="Z672" s="3">
        <v>0</v>
      </c>
      <c r="AA672" s="3">
        <v>0</v>
      </c>
      <c r="AB672" s="3"/>
      <c r="AC672" s="36">
        <f t="shared" si="30"/>
        <v>26548504</v>
      </c>
      <c r="AD672" s="37">
        <f t="shared" si="32"/>
        <v>132742520</v>
      </c>
      <c r="AE672" s="144"/>
      <c r="AG672" s="144"/>
      <c r="AI672" s="144"/>
    </row>
    <row r="673" spans="1:35" x14ac:dyDescent="0.25">
      <c r="A673" s="29">
        <v>661</v>
      </c>
      <c r="B673" s="61"/>
      <c r="C673" s="143" t="str">
        <f>VLOOKUP(D673,[8]Hoja1!$A$2:$B$1115,2,0)</f>
        <v>27600</v>
      </c>
      <c r="D673" s="31">
        <v>818000899</v>
      </c>
      <c r="E673" s="31">
        <v>210027600</v>
      </c>
      <c r="F673" s="61" t="s">
        <v>854</v>
      </c>
      <c r="G673" s="33">
        <v>0</v>
      </c>
      <c r="H673" s="33">
        <v>0</v>
      </c>
      <c r="I673" s="3">
        <v>456180328</v>
      </c>
      <c r="J673" s="3">
        <v>393696308</v>
      </c>
      <c r="K673" s="3">
        <v>0</v>
      </c>
      <c r="L673" s="3"/>
      <c r="M673" s="3"/>
      <c r="N673" s="3"/>
      <c r="O673" s="3"/>
      <c r="P673" s="34">
        <f t="shared" si="31"/>
        <v>849876636</v>
      </c>
      <c r="Q673" s="165">
        <v>550120847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38015027</v>
      </c>
      <c r="X673" s="3">
        <v>71665623</v>
      </c>
      <c r="Y673" s="3">
        <v>0</v>
      </c>
      <c r="Z673" s="3">
        <v>0</v>
      </c>
      <c r="AA673" s="3">
        <v>0</v>
      </c>
      <c r="AB673" s="3"/>
      <c r="AC673" s="36">
        <f t="shared" si="30"/>
        <v>109680650</v>
      </c>
      <c r="AD673" s="37">
        <f t="shared" si="32"/>
        <v>190075139</v>
      </c>
      <c r="AE673" s="144"/>
      <c r="AG673" s="144"/>
      <c r="AI673" s="144"/>
    </row>
    <row r="674" spans="1:35" x14ac:dyDescent="0.25">
      <c r="A674" s="38">
        <v>662</v>
      </c>
      <c r="B674" s="61"/>
      <c r="C674" s="143" t="str">
        <f>VLOOKUP(D674,[8]Hoja1!$A$2:$B$1115,2,0)</f>
        <v>27615</v>
      </c>
      <c r="D674" s="31">
        <v>891680079</v>
      </c>
      <c r="E674" s="31">
        <v>211527615</v>
      </c>
      <c r="F674" s="61" t="s">
        <v>621</v>
      </c>
      <c r="G674" s="33">
        <v>0</v>
      </c>
      <c r="H674" s="33">
        <v>0</v>
      </c>
      <c r="I674" s="3">
        <v>2071378528</v>
      </c>
      <c r="J674" s="3">
        <v>1271747186</v>
      </c>
      <c r="K674" s="3">
        <v>0</v>
      </c>
      <c r="L674" s="3"/>
      <c r="M674" s="3"/>
      <c r="N674" s="3"/>
      <c r="O674" s="3"/>
      <c r="P674" s="34">
        <f t="shared" si="31"/>
        <v>3343125714</v>
      </c>
      <c r="Q674" s="165">
        <v>2307436448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172614877</v>
      </c>
      <c r="X674" s="3">
        <v>0</v>
      </c>
      <c r="Y674" s="3">
        <v>0</v>
      </c>
      <c r="Z674" s="3">
        <v>0</v>
      </c>
      <c r="AA674" s="3">
        <v>0</v>
      </c>
      <c r="AB674" s="3"/>
      <c r="AC674" s="36">
        <f t="shared" si="30"/>
        <v>172614877</v>
      </c>
      <c r="AD674" s="37">
        <f t="shared" si="32"/>
        <v>863074389</v>
      </c>
      <c r="AE674" s="144"/>
      <c r="AG674" s="144"/>
      <c r="AI674" s="144"/>
    </row>
    <row r="675" spans="1:35" x14ac:dyDescent="0.25">
      <c r="A675" s="29">
        <v>663</v>
      </c>
      <c r="B675" s="61"/>
      <c r="C675" s="143" t="str">
        <f>VLOOKUP(D675,[8]Hoja1!$A$2:$B$1115,2,0)</f>
        <v>27660</v>
      </c>
      <c r="D675" s="31">
        <v>891680080</v>
      </c>
      <c r="E675" s="31">
        <v>216027660</v>
      </c>
      <c r="F675" s="61" t="s">
        <v>855</v>
      </c>
      <c r="G675" s="33">
        <v>0</v>
      </c>
      <c r="H675" s="33">
        <v>0</v>
      </c>
      <c r="I675" s="3">
        <v>144167470</v>
      </c>
      <c r="J675" s="3">
        <v>128849123</v>
      </c>
      <c r="K675" s="3">
        <v>0</v>
      </c>
      <c r="L675" s="3"/>
      <c r="M675" s="3"/>
      <c r="N675" s="3"/>
      <c r="O675" s="3"/>
      <c r="P675" s="34">
        <f t="shared" si="31"/>
        <v>273016593</v>
      </c>
      <c r="Q675" s="165">
        <v>200932859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12013956</v>
      </c>
      <c r="X675" s="3">
        <v>0</v>
      </c>
      <c r="Y675" s="3">
        <v>0</v>
      </c>
      <c r="Z675" s="3">
        <v>0</v>
      </c>
      <c r="AA675" s="3">
        <v>0</v>
      </c>
      <c r="AB675" s="3"/>
      <c r="AC675" s="36">
        <f t="shared" si="30"/>
        <v>12013956</v>
      </c>
      <c r="AD675" s="37">
        <f t="shared" si="32"/>
        <v>60069778</v>
      </c>
      <c r="AE675" s="144"/>
      <c r="AG675" s="144"/>
      <c r="AI675" s="144"/>
    </row>
    <row r="676" spans="1:35" x14ac:dyDescent="0.25">
      <c r="A676" s="38">
        <v>664</v>
      </c>
      <c r="B676" s="61"/>
      <c r="C676" s="143" t="str">
        <f>VLOOKUP(D676,[8]Hoja1!$A$2:$B$1115,2,0)</f>
        <v>27745</v>
      </c>
      <c r="D676" s="31">
        <v>800095613</v>
      </c>
      <c r="E676" s="31">
        <v>214527745</v>
      </c>
      <c r="F676" s="61" t="s">
        <v>856</v>
      </c>
      <c r="G676" s="33">
        <v>0</v>
      </c>
      <c r="H676" s="33">
        <v>0</v>
      </c>
      <c r="I676" s="3">
        <v>132812108</v>
      </c>
      <c r="J676" s="3">
        <v>117884778</v>
      </c>
      <c r="K676" s="3">
        <v>0</v>
      </c>
      <c r="L676" s="3"/>
      <c r="M676" s="3"/>
      <c r="N676" s="3"/>
      <c r="O676" s="3"/>
      <c r="P676" s="34">
        <f t="shared" si="31"/>
        <v>250696886</v>
      </c>
      <c r="Q676" s="165">
        <v>184290834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11067676</v>
      </c>
      <c r="X676" s="3">
        <v>0</v>
      </c>
      <c r="Y676" s="3">
        <v>0</v>
      </c>
      <c r="Z676" s="3">
        <v>0</v>
      </c>
      <c r="AA676" s="3">
        <v>0</v>
      </c>
      <c r="AB676" s="3"/>
      <c r="AC676" s="36">
        <f t="shared" si="30"/>
        <v>11067676</v>
      </c>
      <c r="AD676" s="37">
        <f t="shared" si="32"/>
        <v>55338376</v>
      </c>
      <c r="AE676" s="144"/>
      <c r="AG676" s="144"/>
      <c r="AI676" s="144"/>
    </row>
    <row r="677" spans="1:35" x14ac:dyDescent="0.25">
      <c r="A677" s="29">
        <v>665</v>
      </c>
      <c r="B677" s="61"/>
      <c r="C677" s="143" t="str">
        <f>VLOOKUP(D677,[8]Hoja1!$A$2:$B$1115,2,0)</f>
        <v>27787</v>
      </c>
      <c r="D677" s="31">
        <v>891680081</v>
      </c>
      <c r="E677" s="31">
        <v>218727787</v>
      </c>
      <c r="F677" s="61" t="s">
        <v>857</v>
      </c>
      <c r="G677" s="33">
        <v>0</v>
      </c>
      <c r="H677" s="33">
        <v>0</v>
      </c>
      <c r="I677" s="3">
        <v>1260675392</v>
      </c>
      <c r="J677" s="3">
        <v>1086171197</v>
      </c>
      <c r="K677" s="3">
        <v>0</v>
      </c>
      <c r="L677" s="3"/>
      <c r="M677" s="3"/>
      <c r="N677" s="3"/>
      <c r="O677" s="3"/>
      <c r="P677" s="34">
        <f t="shared" si="31"/>
        <v>2346846589</v>
      </c>
      <c r="Q677" s="165">
        <v>1716508895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105056283</v>
      </c>
      <c r="X677" s="3">
        <v>0</v>
      </c>
      <c r="Y677" s="3">
        <v>0</v>
      </c>
      <c r="Z677" s="3">
        <v>0</v>
      </c>
      <c r="AA677" s="3">
        <v>0</v>
      </c>
      <c r="AB677" s="3"/>
      <c r="AC677" s="36">
        <f t="shared" si="30"/>
        <v>105056283</v>
      </c>
      <c r="AD677" s="37">
        <f t="shared" si="32"/>
        <v>525281411</v>
      </c>
      <c r="AE677" s="144"/>
      <c r="AG677" s="144"/>
      <c r="AI677" s="144"/>
    </row>
    <row r="678" spans="1:35" x14ac:dyDescent="0.25">
      <c r="A678" s="38">
        <v>666</v>
      </c>
      <c r="B678" s="61"/>
      <c r="C678" s="143" t="str">
        <f>VLOOKUP(D678,[8]Hoja1!$A$2:$B$1115,2,0)</f>
        <v>27800</v>
      </c>
      <c r="D678" s="31">
        <v>891680196</v>
      </c>
      <c r="E678" s="31">
        <v>210027800</v>
      </c>
      <c r="F678" s="61" t="s">
        <v>858</v>
      </c>
      <c r="G678" s="33">
        <v>0</v>
      </c>
      <c r="H678" s="33">
        <v>0</v>
      </c>
      <c r="I678" s="3">
        <v>610898888</v>
      </c>
      <c r="J678" s="3">
        <v>514747807</v>
      </c>
      <c r="K678" s="3">
        <v>0</v>
      </c>
      <c r="L678" s="3"/>
      <c r="M678" s="3"/>
      <c r="N678" s="3"/>
      <c r="O678" s="3"/>
      <c r="P678" s="34">
        <f t="shared" si="31"/>
        <v>1125646695</v>
      </c>
      <c r="Q678" s="165">
        <v>820197253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50908241</v>
      </c>
      <c r="X678" s="3">
        <v>0</v>
      </c>
      <c r="Y678" s="3">
        <v>0</v>
      </c>
      <c r="Z678" s="3">
        <v>0</v>
      </c>
      <c r="AA678" s="3">
        <v>0</v>
      </c>
      <c r="AB678" s="3"/>
      <c r="AC678" s="36">
        <f t="shared" si="30"/>
        <v>50908241</v>
      </c>
      <c r="AD678" s="37">
        <f t="shared" si="32"/>
        <v>254541201</v>
      </c>
      <c r="AE678" s="144"/>
      <c r="AG678" s="144"/>
      <c r="AI678" s="144"/>
    </row>
    <row r="679" spans="1:35" x14ac:dyDescent="0.25">
      <c r="A679" s="29">
        <v>667</v>
      </c>
      <c r="B679" s="61"/>
      <c r="C679" s="143" t="str">
        <f>VLOOKUP(D679,[8]Hoja1!$A$2:$B$1115,2,0)</f>
        <v>27810</v>
      </c>
      <c r="D679" s="31">
        <v>818000961</v>
      </c>
      <c r="E679" s="31">
        <v>211027810</v>
      </c>
      <c r="F679" s="61" t="s">
        <v>859</v>
      </c>
      <c r="G679" s="33">
        <v>0</v>
      </c>
      <c r="H679" s="33">
        <v>0</v>
      </c>
      <c r="I679" s="3">
        <v>333764704</v>
      </c>
      <c r="J679" s="3">
        <v>247248171</v>
      </c>
      <c r="K679" s="3">
        <v>0</v>
      </c>
      <c r="L679" s="3"/>
      <c r="M679" s="3"/>
      <c r="N679" s="3"/>
      <c r="O679" s="3"/>
      <c r="P679" s="34">
        <f t="shared" si="31"/>
        <v>581012875</v>
      </c>
      <c r="Q679" s="165">
        <v>414130521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27813725</v>
      </c>
      <c r="X679" s="3">
        <v>0</v>
      </c>
      <c r="Y679" s="3">
        <v>0</v>
      </c>
      <c r="Z679" s="3">
        <v>0</v>
      </c>
      <c r="AA679" s="3">
        <v>0</v>
      </c>
      <c r="AB679" s="3"/>
      <c r="AC679" s="36">
        <f t="shared" si="30"/>
        <v>27813725</v>
      </c>
      <c r="AD679" s="37">
        <f t="shared" si="32"/>
        <v>139068629</v>
      </c>
      <c r="AE679" s="144"/>
      <c r="AG679" s="144"/>
      <c r="AI679" s="144"/>
    </row>
    <row r="680" spans="1:35" customFormat="1" x14ac:dyDescent="0.25">
      <c r="A680" s="38">
        <v>668</v>
      </c>
      <c r="B680" s="61"/>
      <c r="C680" s="143" t="str">
        <f>VLOOKUP(D680,[8]Hoja1!$A$2:$B$1115,2,0)</f>
        <v>27493</v>
      </c>
      <c r="D680" s="31">
        <v>901671766</v>
      </c>
      <c r="E680" s="31">
        <v>923273478</v>
      </c>
      <c r="F680" s="61" t="s">
        <v>860</v>
      </c>
      <c r="G680" s="33">
        <v>0</v>
      </c>
      <c r="H680" s="33">
        <v>0</v>
      </c>
      <c r="I680" s="3">
        <v>1588362432</v>
      </c>
      <c r="J680" s="3">
        <v>1087116803</v>
      </c>
      <c r="K680" s="3">
        <v>0</v>
      </c>
      <c r="L680" s="3"/>
      <c r="M680" s="3"/>
      <c r="N680" s="3"/>
      <c r="O680" s="3"/>
      <c r="P680" s="34">
        <f t="shared" si="31"/>
        <v>2675479235</v>
      </c>
      <c r="Q680" s="165">
        <v>1881298019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132363536</v>
      </c>
      <c r="X680" s="3">
        <v>0</v>
      </c>
      <c r="Y680" s="3">
        <v>0</v>
      </c>
      <c r="Z680" s="3">
        <v>0</v>
      </c>
      <c r="AA680" s="3">
        <v>0</v>
      </c>
      <c r="AB680" s="3"/>
      <c r="AC680" s="36">
        <f t="shared" si="30"/>
        <v>132363536</v>
      </c>
      <c r="AD680" s="37">
        <f t="shared" si="32"/>
        <v>661817680</v>
      </c>
      <c r="AE680" s="144"/>
      <c r="AF680" s="167"/>
      <c r="AG680" s="144"/>
      <c r="AH680" s="167"/>
      <c r="AI680" s="144"/>
    </row>
    <row r="681" spans="1:35" x14ac:dyDescent="0.25">
      <c r="A681" s="29">
        <v>669</v>
      </c>
      <c r="B681" s="61"/>
      <c r="C681" s="143" t="str">
        <f>VLOOKUP(D681,[8]Hoja1!$A$2:$B$1115,2,0)</f>
        <v>41006</v>
      </c>
      <c r="D681" s="31">
        <v>891180069</v>
      </c>
      <c r="E681" s="31">
        <v>210641006</v>
      </c>
      <c r="F681" s="61" t="s">
        <v>861</v>
      </c>
      <c r="G681" s="33">
        <v>0</v>
      </c>
      <c r="H681" s="33">
        <v>0</v>
      </c>
      <c r="I681" s="3">
        <v>741549184</v>
      </c>
      <c r="J681" s="3">
        <v>850323746</v>
      </c>
      <c r="K681" s="3">
        <v>0</v>
      </c>
      <c r="L681" s="3"/>
      <c r="M681" s="3"/>
      <c r="N681" s="3"/>
      <c r="O681" s="3"/>
      <c r="P681" s="34">
        <f t="shared" si="31"/>
        <v>1591872930</v>
      </c>
      <c r="Q681" s="165">
        <v>1221098336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61795765</v>
      </c>
      <c r="X681" s="3">
        <v>0</v>
      </c>
      <c r="Y681" s="3">
        <v>0</v>
      </c>
      <c r="Z681" s="3">
        <v>0</v>
      </c>
      <c r="AA681" s="3">
        <v>0</v>
      </c>
      <c r="AB681" s="3"/>
      <c r="AC681" s="36">
        <f t="shared" si="30"/>
        <v>61795765</v>
      </c>
      <c r="AD681" s="37">
        <f t="shared" si="32"/>
        <v>308978829</v>
      </c>
      <c r="AE681" s="144"/>
      <c r="AG681" s="144"/>
      <c r="AI681" s="144"/>
    </row>
    <row r="682" spans="1:35" x14ac:dyDescent="0.25">
      <c r="A682" s="38">
        <v>670</v>
      </c>
      <c r="B682" s="61"/>
      <c r="C682" s="143" t="str">
        <f>VLOOKUP(D682,[8]Hoja1!$A$2:$B$1115,2,0)</f>
        <v>41013</v>
      </c>
      <c r="D682" s="31">
        <v>891180139</v>
      </c>
      <c r="E682" s="31">
        <v>211341013</v>
      </c>
      <c r="F682" s="61" t="s">
        <v>862</v>
      </c>
      <c r="G682" s="33">
        <v>0</v>
      </c>
      <c r="H682" s="33">
        <v>0</v>
      </c>
      <c r="I682" s="3">
        <v>194621976</v>
      </c>
      <c r="J682" s="3">
        <v>211058140</v>
      </c>
      <c r="K682" s="3">
        <v>0</v>
      </c>
      <c r="L682" s="3"/>
      <c r="M682" s="3"/>
      <c r="N682" s="3"/>
      <c r="O682" s="3"/>
      <c r="P682" s="34">
        <f t="shared" si="31"/>
        <v>405680116</v>
      </c>
      <c r="Q682" s="165">
        <v>308369128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16218498</v>
      </c>
      <c r="X682" s="3">
        <v>0</v>
      </c>
      <c r="Y682" s="3">
        <v>0</v>
      </c>
      <c r="Z682" s="3">
        <v>0</v>
      </c>
      <c r="AA682" s="3">
        <v>0</v>
      </c>
      <c r="AB682" s="3"/>
      <c r="AC682" s="36">
        <f t="shared" si="30"/>
        <v>16218498</v>
      </c>
      <c r="AD682" s="37">
        <f t="shared" si="32"/>
        <v>81092490</v>
      </c>
      <c r="AE682" s="144"/>
      <c r="AG682" s="144"/>
      <c r="AI682" s="144"/>
    </row>
    <row r="683" spans="1:35" x14ac:dyDescent="0.25">
      <c r="A683" s="29">
        <v>671</v>
      </c>
      <c r="B683" s="61"/>
      <c r="C683" s="143" t="str">
        <f>VLOOKUP(D683,[8]Hoja1!$A$2:$B$1115,2,0)</f>
        <v>41016</v>
      </c>
      <c r="D683" s="31">
        <v>891180070</v>
      </c>
      <c r="E683" s="31">
        <v>211641016</v>
      </c>
      <c r="F683" s="61" t="s">
        <v>863</v>
      </c>
      <c r="G683" s="33">
        <v>0</v>
      </c>
      <c r="H683" s="33">
        <v>0</v>
      </c>
      <c r="I683" s="3">
        <v>332230544</v>
      </c>
      <c r="J683" s="3">
        <v>350830378</v>
      </c>
      <c r="K683" s="3">
        <v>0</v>
      </c>
      <c r="L683" s="3"/>
      <c r="M683" s="3"/>
      <c r="N683" s="3"/>
      <c r="O683" s="3"/>
      <c r="P683" s="34">
        <f t="shared" si="31"/>
        <v>683060922</v>
      </c>
      <c r="Q683" s="165">
        <v>516945652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27685879</v>
      </c>
      <c r="X683" s="3">
        <v>0</v>
      </c>
      <c r="Y683" s="3">
        <v>0</v>
      </c>
      <c r="Z683" s="3">
        <v>0</v>
      </c>
      <c r="AA683" s="3">
        <v>0</v>
      </c>
      <c r="AB683" s="3"/>
      <c r="AC683" s="36">
        <f t="shared" si="30"/>
        <v>27685879</v>
      </c>
      <c r="AD683" s="37">
        <f t="shared" si="32"/>
        <v>138429391</v>
      </c>
      <c r="AE683" s="144"/>
      <c r="AG683" s="144"/>
      <c r="AI683" s="144"/>
    </row>
    <row r="684" spans="1:35" x14ac:dyDescent="0.25">
      <c r="A684" s="38">
        <v>672</v>
      </c>
      <c r="B684" s="61"/>
      <c r="C684" s="143" t="str">
        <f>VLOOKUP(D684,[8]Hoja1!$A$2:$B$1115,2,0)</f>
        <v>41020</v>
      </c>
      <c r="D684" s="31">
        <v>891180024</v>
      </c>
      <c r="E684" s="31">
        <v>212041020</v>
      </c>
      <c r="F684" s="61" t="s">
        <v>864</v>
      </c>
      <c r="G684" s="33">
        <v>0</v>
      </c>
      <c r="H684" s="33">
        <v>0</v>
      </c>
      <c r="I684" s="3">
        <v>541567736</v>
      </c>
      <c r="J684" s="3">
        <v>495482201</v>
      </c>
      <c r="K684" s="3">
        <v>0</v>
      </c>
      <c r="L684" s="3"/>
      <c r="M684" s="3"/>
      <c r="N684" s="3"/>
      <c r="O684" s="3"/>
      <c r="P684" s="34">
        <f t="shared" si="31"/>
        <v>1037049937</v>
      </c>
      <c r="Q684" s="165">
        <v>766266071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45130645</v>
      </c>
      <c r="X684" s="3">
        <v>0</v>
      </c>
      <c r="Y684" s="3">
        <v>0</v>
      </c>
      <c r="Z684" s="3">
        <v>0</v>
      </c>
      <c r="AA684" s="3">
        <v>0</v>
      </c>
      <c r="AB684" s="3"/>
      <c r="AC684" s="36">
        <f t="shared" si="30"/>
        <v>45130645</v>
      </c>
      <c r="AD684" s="37">
        <f t="shared" si="32"/>
        <v>225653221</v>
      </c>
      <c r="AE684" s="144"/>
      <c r="AG684" s="144"/>
      <c r="AI684" s="144"/>
    </row>
    <row r="685" spans="1:35" x14ac:dyDescent="0.25">
      <c r="A685" s="29">
        <v>673</v>
      </c>
      <c r="B685" s="61"/>
      <c r="C685" s="143" t="str">
        <f>VLOOKUP(D685,[8]Hoja1!$A$2:$B$1115,2,0)</f>
        <v>41026</v>
      </c>
      <c r="D685" s="31">
        <v>891180118</v>
      </c>
      <c r="E685" s="31">
        <v>212641026</v>
      </c>
      <c r="F685" s="61" t="s">
        <v>865</v>
      </c>
      <c r="G685" s="33">
        <v>0</v>
      </c>
      <c r="H685" s="33">
        <v>0</v>
      </c>
      <c r="I685" s="3">
        <v>54191592</v>
      </c>
      <c r="J685" s="3">
        <v>60200154</v>
      </c>
      <c r="K685" s="3">
        <v>0</v>
      </c>
      <c r="L685" s="3"/>
      <c r="M685" s="3"/>
      <c r="N685" s="3"/>
      <c r="O685" s="3"/>
      <c r="P685" s="34">
        <f t="shared" si="31"/>
        <v>114391746</v>
      </c>
      <c r="Q685" s="165">
        <v>87295950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4515966</v>
      </c>
      <c r="X685" s="3">
        <v>0</v>
      </c>
      <c r="Y685" s="3">
        <v>0</v>
      </c>
      <c r="Z685" s="3">
        <v>0</v>
      </c>
      <c r="AA685" s="3">
        <v>0</v>
      </c>
      <c r="AB685" s="3"/>
      <c r="AC685" s="36">
        <f t="shared" si="30"/>
        <v>4515966</v>
      </c>
      <c r="AD685" s="37">
        <f t="shared" si="32"/>
        <v>22579830</v>
      </c>
      <c r="AE685" s="144"/>
      <c r="AG685" s="144"/>
      <c r="AI685" s="144"/>
    </row>
    <row r="686" spans="1:35" x14ac:dyDescent="0.25">
      <c r="A686" s="38">
        <v>674</v>
      </c>
      <c r="B686" s="61"/>
      <c r="C686" s="143" t="str">
        <f>VLOOKUP(D686,[8]Hoja1!$A$2:$B$1115,2,0)</f>
        <v>41078</v>
      </c>
      <c r="D686" s="31">
        <v>891180183</v>
      </c>
      <c r="E686" s="31">
        <v>217841078</v>
      </c>
      <c r="F686" s="61" t="s">
        <v>866</v>
      </c>
      <c r="G686" s="33">
        <v>0</v>
      </c>
      <c r="H686" s="33">
        <v>0</v>
      </c>
      <c r="I686" s="3">
        <v>145166718</v>
      </c>
      <c r="J686" s="3">
        <v>131480376</v>
      </c>
      <c r="K686" s="3">
        <v>0</v>
      </c>
      <c r="L686" s="3"/>
      <c r="M686" s="3"/>
      <c r="N686" s="3"/>
      <c r="O686" s="3"/>
      <c r="P686" s="34">
        <f t="shared" si="31"/>
        <v>276647094</v>
      </c>
      <c r="Q686" s="165">
        <v>204063738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12097227</v>
      </c>
      <c r="X686" s="3">
        <v>0</v>
      </c>
      <c r="Y686" s="3">
        <v>0</v>
      </c>
      <c r="Z686" s="3">
        <v>0</v>
      </c>
      <c r="AA686" s="3">
        <v>0</v>
      </c>
      <c r="AB686" s="3"/>
      <c r="AC686" s="36">
        <f t="shared" si="30"/>
        <v>12097227</v>
      </c>
      <c r="AD686" s="37">
        <f t="shared" si="32"/>
        <v>60486129</v>
      </c>
      <c r="AE686" s="144"/>
      <c r="AG686" s="144"/>
      <c r="AI686" s="144"/>
    </row>
    <row r="687" spans="1:35" x14ac:dyDescent="0.25">
      <c r="A687" s="29">
        <v>675</v>
      </c>
      <c r="B687" s="61"/>
      <c r="C687" s="143" t="str">
        <f>VLOOKUP(D687,[8]Hoja1!$A$2:$B$1115,2,0)</f>
        <v>41132</v>
      </c>
      <c r="D687" s="31">
        <v>891118119</v>
      </c>
      <c r="E687" s="31">
        <v>213241132</v>
      </c>
      <c r="F687" s="61" t="s">
        <v>867</v>
      </c>
      <c r="G687" s="33">
        <v>0</v>
      </c>
      <c r="H687" s="33">
        <v>0</v>
      </c>
      <c r="I687" s="3">
        <v>487291496</v>
      </c>
      <c r="J687" s="3">
        <v>505095962</v>
      </c>
      <c r="K687" s="3">
        <v>0</v>
      </c>
      <c r="L687" s="3"/>
      <c r="M687" s="3"/>
      <c r="N687" s="3"/>
      <c r="O687" s="3"/>
      <c r="P687" s="34">
        <f t="shared" si="31"/>
        <v>992387458</v>
      </c>
      <c r="Q687" s="165">
        <v>748741712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40607625</v>
      </c>
      <c r="X687" s="3">
        <v>0</v>
      </c>
      <c r="Y687" s="3">
        <v>0</v>
      </c>
      <c r="Z687" s="3">
        <v>0</v>
      </c>
      <c r="AA687" s="3">
        <v>0</v>
      </c>
      <c r="AB687" s="3"/>
      <c r="AC687" s="36">
        <f t="shared" si="30"/>
        <v>40607625</v>
      </c>
      <c r="AD687" s="37">
        <f t="shared" si="32"/>
        <v>203038121</v>
      </c>
      <c r="AE687" s="144"/>
      <c r="AG687" s="144"/>
      <c r="AI687" s="144"/>
    </row>
    <row r="688" spans="1:35" x14ac:dyDescent="0.25">
      <c r="A688" s="38">
        <v>676</v>
      </c>
      <c r="B688" s="61"/>
      <c r="C688" s="143" t="str">
        <f>VLOOKUP(D688,[8]Hoja1!$A$2:$B$1115,2,0)</f>
        <v>41206</v>
      </c>
      <c r="D688" s="31">
        <v>891180028</v>
      </c>
      <c r="E688" s="31">
        <v>210641206</v>
      </c>
      <c r="F688" s="61" t="s">
        <v>868</v>
      </c>
      <c r="G688" s="33">
        <v>0</v>
      </c>
      <c r="H688" s="33">
        <v>0</v>
      </c>
      <c r="I688" s="3">
        <v>184965268</v>
      </c>
      <c r="J688" s="3">
        <v>161637138</v>
      </c>
      <c r="K688" s="3">
        <v>0</v>
      </c>
      <c r="L688" s="3"/>
      <c r="M688" s="3"/>
      <c r="N688" s="3"/>
      <c r="O688" s="3"/>
      <c r="P688" s="34">
        <f t="shared" si="31"/>
        <v>346602406</v>
      </c>
      <c r="Q688" s="165">
        <v>254119770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15413772</v>
      </c>
      <c r="X688" s="3">
        <v>0</v>
      </c>
      <c r="Y688" s="3">
        <v>0</v>
      </c>
      <c r="Z688" s="3">
        <v>0</v>
      </c>
      <c r="AA688" s="3">
        <v>0</v>
      </c>
      <c r="AB688" s="3"/>
      <c r="AC688" s="36">
        <f t="shared" si="30"/>
        <v>15413772</v>
      </c>
      <c r="AD688" s="37">
        <f t="shared" si="32"/>
        <v>77068864</v>
      </c>
      <c r="AE688" s="144"/>
      <c r="AG688" s="144"/>
      <c r="AI688" s="144"/>
    </row>
    <row r="689" spans="1:35" x14ac:dyDescent="0.25">
      <c r="A689" s="29">
        <v>677</v>
      </c>
      <c r="B689" s="61"/>
      <c r="C689" s="143" t="str">
        <f>VLOOKUP(D689,[8]Hoja1!$A$2:$B$1115,2,0)</f>
        <v>41244</v>
      </c>
      <c r="D689" s="31">
        <v>891180132</v>
      </c>
      <c r="E689" s="31">
        <v>214441244</v>
      </c>
      <c r="F689" s="61" t="s">
        <v>869</v>
      </c>
      <c r="G689" s="33">
        <v>0</v>
      </c>
      <c r="H689" s="33">
        <v>0</v>
      </c>
      <c r="I689" s="3">
        <v>63824777</v>
      </c>
      <c r="J689" s="3">
        <v>77362048</v>
      </c>
      <c r="K689" s="3">
        <v>0</v>
      </c>
      <c r="L689" s="3"/>
      <c r="M689" s="3"/>
      <c r="N689" s="3"/>
      <c r="O689" s="3"/>
      <c r="P689" s="34">
        <f t="shared" si="31"/>
        <v>141186825</v>
      </c>
      <c r="Q689" s="165">
        <v>109274434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5318731</v>
      </c>
      <c r="X689" s="3">
        <v>0</v>
      </c>
      <c r="Y689" s="3">
        <v>0</v>
      </c>
      <c r="Z689" s="3">
        <v>0</v>
      </c>
      <c r="AA689" s="3">
        <v>0</v>
      </c>
      <c r="AB689" s="3"/>
      <c r="AC689" s="36">
        <f t="shared" si="30"/>
        <v>5318731</v>
      </c>
      <c r="AD689" s="37">
        <f t="shared" si="32"/>
        <v>26593660</v>
      </c>
      <c r="AE689" s="144"/>
      <c r="AG689" s="144"/>
      <c r="AI689" s="144"/>
    </row>
    <row r="690" spans="1:35" x14ac:dyDescent="0.25">
      <c r="A690" s="38">
        <v>678</v>
      </c>
      <c r="B690" s="61"/>
      <c r="C690" s="143" t="str">
        <f>VLOOKUP(D690,[8]Hoja1!$A$2:$B$1115,2,0)</f>
        <v>41298</v>
      </c>
      <c r="D690" s="31">
        <v>891180022</v>
      </c>
      <c r="E690" s="31">
        <v>219841298</v>
      </c>
      <c r="F690" s="61" t="s">
        <v>870</v>
      </c>
      <c r="G690" s="33">
        <v>0</v>
      </c>
      <c r="H690" s="33">
        <v>0</v>
      </c>
      <c r="I690" s="3">
        <v>1286841920</v>
      </c>
      <c r="J690" s="3">
        <v>1422795315</v>
      </c>
      <c r="K690" s="3">
        <v>0</v>
      </c>
      <c r="L690" s="3"/>
      <c r="M690" s="3"/>
      <c r="N690" s="3"/>
      <c r="O690" s="3"/>
      <c r="P690" s="34">
        <f t="shared" si="31"/>
        <v>2709637235</v>
      </c>
      <c r="Q690" s="165">
        <v>2066216277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107236827</v>
      </c>
      <c r="X690" s="3">
        <v>0</v>
      </c>
      <c r="Y690" s="3">
        <v>0</v>
      </c>
      <c r="Z690" s="3">
        <v>0</v>
      </c>
      <c r="AA690" s="3">
        <v>0</v>
      </c>
      <c r="AB690" s="3"/>
      <c r="AC690" s="36">
        <f t="shared" si="30"/>
        <v>107236827</v>
      </c>
      <c r="AD690" s="37">
        <f t="shared" si="32"/>
        <v>536184131</v>
      </c>
      <c r="AE690" s="144"/>
      <c r="AG690" s="144"/>
      <c r="AI690" s="144"/>
    </row>
    <row r="691" spans="1:35" x14ac:dyDescent="0.25">
      <c r="A691" s="29">
        <v>679</v>
      </c>
      <c r="B691" s="61"/>
      <c r="C691" s="143" t="str">
        <f>VLOOKUP(D691,[8]Hoja1!$A$2:$B$1115,2,0)</f>
        <v>41306</v>
      </c>
      <c r="D691" s="31">
        <v>891180176</v>
      </c>
      <c r="E691" s="31">
        <v>210641306</v>
      </c>
      <c r="F691" s="61" t="s">
        <v>871</v>
      </c>
      <c r="G691" s="33">
        <v>0</v>
      </c>
      <c r="H691" s="33">
        <v>0</v>
      </c>
      <c r="I691" s="3">
        <v>513960160</v>
      </c>
      <c r="J691" s="3">
        <v>648068615</v>
      </c>
      <c r="K691" s="3">
        <v>0</v>
      </c>
      <c r="L691" s="3"/>
      <c r="M691" s="3"/>
      <c r="N691" s="3"/>
      <c r="O691" s="3"/>
      <c r="P691" s="34">
        <f t="shared" si="31"/>
        <v>1162028775</v>
      </c>
      <c r="Q691" s="165">
        <v>905048693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42830013</v>
      </c>
      <c r="X691" s="3">
        <v>0</v>
      </c>
      <c r="Y691" s="3">
        <v>0</v>
      </c>
      <c r="Z691" s="3">
        <v>0</v>
      </c>
      <c r="AA691" s="3">
        <v>0</v>
      </c>
      <c r="AB691" s="3"/>
      <c r="AC691" s="36">
        <f t="shared" si="30"/>
        <v>42830013</v>
      </c>
      <c r="AD691" s="37">
        <f t="shared" si="32"/>
        <v>214150069</v>
      </c>
      <c r="AE691" s="144"/>
      <c r="AG691" s="144"/>
      <c r="AI691" s="144"/>
    </row>
    <row r="692" spans="1:35" x14ac:dyDescent="0.25">
      <c r="A692" s="38">
        <v>680</v>
      </c>
      <c r="B692" s="61"/>
      <c r="C692" s="143" t="str">
        <f>VLOOKUP(D692,[8]Hoja1!$A$2:$B$1115,2,0)</f>
        <v>41319</v>
      </c>
      <c r="D692" s="31">
        <v>891180177</v>
      </c>
      <c r="E692" s="31">
        <v>211941319</v>
      </c>
      <c r="F692" s="61" t="s">
        <v>357</v>
      </c>
      <c r="G692" s="33">
        <v>0</v>
      </c>
      <c r="H692" s="33">
        <v>0</v>
      </c>
      <c r="I692" s="3">
        <v>361121284</v>
      </c>
      <c r="J692" s="3">
        <v>401542649</v>
      </c>
      <c r="K692" s="3">
        <v>0</v>
      </c>
      <c r="L692" s="3"/>
      <c r="M692" s="3"/>
      <c r="N692" s="3"/>
      <c r="O692" s="3"/>
      <c r="P692" s="34">
        <f t="shared" si="31"/>
        <v>762663933</v>
      </c>
      <c r="Q692" s="165">
        <v>582103289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30093440</v>
      </c>
      <c r="X692" s="3">
        <v>0</v>
      </c>
      <c r="Y692" s="3">
        <v>0</v>
      </c>
      <c r="Z692" s="3">
        <v>0</v>
      </c>
      <c r="AA692" s="3">
        <v>0</v>
      </c>
      <c r="AB692" s="3"/>
      <c r="AC692" s="36">
        <f t="shared" si="30"/>
        <v>30093440</v>
      </c>
      <c r="AD692" s="37">
        <f t="shared" si="32"/>
        <v>150467204</v>
      </c>
      <c r="AE692" s="144"/>
      <c r="AG692" s="144"/>
      <c r="AI692" s="144"/>
    </row>
    <row r="693" spans="1:35" x14ac:dyDescent="0.25">
      <c r="A693" s="29">
        <v>681</v>
      </c>
      <c r="B693" s="61"/>
      <c r="C693" s="143" t="str">
        <f>VLOOKUP(D693,[8]Hoja1!$A$2:$B$1115,2,0)</f>
        <v>41349</v>
      </c>
      <c r="D693" s="31">
        <v>891180019</v>
      </c>
      <c r="E693" s="31">
        <v>214941349</v>
      </c>
      <c r="F693" s="61" t="s">
        <v>872</v>
      </c>
      <c r="G693" s="33">
        <v>0</v>
      </c>
      <c r="H693" s="33">
        <v>0</v>
      </c>
      <c r="I693" s="3">
        <v>191378956</v>
      </c>
      <c r="J693" s="3">
        <v>165140500</v>
      </c>
      <c r="K693" s="3">
        <v>0</v>
      </c>
      <c r="L693" s="3"/>
      <c r="M693" s="3"/>
      <c r="N693" s="3"/>
      <c r="O693" s="3"/>
      <c r="P693" s="34">
        <f t="shared" si="31"/>
        <v>356519456</v>
      </c>
      <c r="Q693" s="165">
        <v>260829976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15948246</v>
      </c>
      <c r="X693" s="3">
        <v>0</v>
      </c>
      <c r="Y693" s="3">
        <v>0</v>
      </c>
      <c r="Z693" s="3">
        <v>0</v>
      </c>
      <c r="AA693" s="3">
        <v>0</v>
      </c>
      <c r="AB693" s="3"/>
      <c r="AC693" s="36">
        <f t="shared" si="30"/>
        <v>15948246</v>
      </c>
      <c r="AD693" s="37">
        <f t="shared" si="32"/>
        <v>79741234</v>
      </c>
      <c r="AE693" s="144"/>
      <c r="AG693" s="144"/>
      <c r="AI693" s="144"/>
    </row>
    <row r="694" spans="1:35" x14ac:dyDescent="0.25">
      <c r="A694" s="38">
        <v>682</v>
      </c>
      <c r="B694" s="61"/>
      <c r="C694" s="143" t="str">
        <f>VLOOKUP(D694,[8]Hoja1!$A$2:$B$1115,2,0)</f>
        <v>41357</v>
      </c>
      <c r="D694" s="31">
        <v>891180131</v>
      </c>
      <c r="E694" s="31">
        <v>215741357</v>
      </c>
      <c r="F694" s="61" t="s">
        <v>873</v>
      </c>
      <c r="G694" s="33">
        <v>0</v>
      </c>
      <c r="H694" s="33">
        <v>0</v>
      </c>
      <c r="I694" s="3">
        <v>285905380</v>
      </c>
      <c r="J694" s="3">
        <v>272890115</v>
      </c>
      <c r="K694" s="3">
        <v>0</v>
      </c>
      <c r="L694" s="3"/>
      <c r="M694" s="3"/>
      <c r="N694" s="3"/>
      <c r="O694" s="3"/>
      <c r="P694" s="34">
        <f t="shared" si="31"/>
        <v>558795495</v>
      </c>
      <c r="Q694" s="165">
        <v>415842803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23825448</v>
      </c>
      <c r="X694" s="3">
        <v>0</v>
      </c>
      <c r="Y694" s="3">
        <v>0</v>
      </c>
      <c r="Z694" s="3">
        <v>0</v>
      </c>
      <c r="AA694" s="3">
        <v>0</v>
      </c>
      <c r="AB694" s="3"/>
      <c r="AC694" s="36">
        <f t="shared" si="30"/>
        <v>23825448</v>
      </c>
      <c r="AD694" s="37">
        <f t="shared" si="32"/>
        <v>119127244</v>
      </c>
      <c r="AE694" s="144"/>
      <c r="AG694" s="144"/>
      <c r="AI694" s="144"/>
    </row>
    <row r="695" spans="1:35" x14ac:dyDescent="0.25">
      <c r="A695" s="29">
        <v>683</v>
      </c>
      <c r="B695" s="61"/>
      <c r="C695" s="143" t="str">
        <f>VLOOKUP(D695,[8]Hoja1!$A$2:$B$1115,2,0)</f>
        <v>41359</v>
      </c>
      <c r="D695" s="31">
        <v>800097098</v>
      </c>
      <c r="E695" s="31">
        <v>215941359</v>
      </c>
      <c r="F695" s="61" t="s">
        <v>874</v>
      </c>
      <c r="G695" s="33">
        <v>0</v>
      </c>
      <c r="H695" s="33">
        <v>0</v>
      </c>
      <c r="I695" s="3">
        <v>531978568</v>
      </c>
      <c r="J695" s="3">
        <v>582576364</v>
      </c>
      <c r="K695" s="3">
        <v>0</v>
      </c>
      <c r="L695" s="3"/>
      <c r="M695" s="3"/>
      <c r="N695" s="3"/>
      <c r="O695" s="3"/>
      <c r="P695" s="34">
        <f t="shared" si="31"/>
        <v>1114554932</v>
      </c>
      <c r="Q695" s="165">
        <v>848565646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44331547</v>
      </c>
      <c r="X695" s="3">
        <v>0</v>
      </c>
      <c r="Y695" s="3">
        <v>0</v>
      </c>
      <c r="Z695" s="3">
        <v>0</v>
      </c>
      <c r="AA695" s="3">
        <v>0</v>
      </c>
      <c r="AB695" s="3"/>
      <c r="AC695" s="36">
        <f t="shared" si="30"/>
        <v>44331547</v>
      </c>
      <c r="AD695" s="37">
        <f t="shared" si="32"/>
        <v>221657739</v>
      </c>
      <c r="AE695" s="144"/>
      <c r="AG695" s="144"/>
      <c r="AI695" s="144"/>
    </row>
    <row r="696" spans="1:35" x14ac:dyDescent="0.25">
      <c r="A696" s="38">
        <v>684</v>
      </c>
      <c r="B696" s="61"/>
      <c r="C696" s="143" t="str">
        <f>VLOOKUP(D696,[8]Hoja1!$A$2:$B$1115,2,0)</f>
        <v>41378</v>
      </c>
      <c r="D696" s="31">
        <v>891180205</v>
      </c>
      <c r="E696" s="31">
        <v>217841378</v>
      </c>
      <c r="F696" s="61" t="s">
        <v>875</v>
      </c>
      <c r="G696" s="33">
        <v>0</v>
      </c>
      <c r="H696" s="33">
        <v>0</v>
      </c>
      <c r="I696" s="3">
        <v>305610124</v>
      </c>
      <c r="J696" s="3">
        <v>320643338</v>
      </c>
      <c r="K696" s="3">
        <v>0</v>
      </c>
      <c r="L696" s="3"/>
      <c r="M696" s="3"/>
      <c r="N696" s="3"/>
      <c r="O696" s="3"/>
      <c r="P696" s="34">
        <f t="shared" si="31"/>
        <v>626253462</v>
      </c>
      <c r="Q696" s="165">
        <v>473448398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25467510</v>
      </c>
      <c r="X696" s="3">
        <v>0</v>
      </c>
      <c r="Y696" s="3">
        <v>0</v>
      </c>
      <c r="Z696" s="3">
        <v>0</v>
      </c>
      <c r="AA696" s="3">
        <v>0</v>
      </c>
      <c r="AB696" s="3"/>
      <c r="AC696" s="36">
        <f t="shared" si="30"/>
        <v>25467510</v>
      </c>
      <c r="AD696" s="37">
        <f t="shared" si="32"/>
        <v>127337554</v>
      </c>
      <c r="AE696" s="144"/>
      <c r="AG696" s="144"/>
      <c r="AI696" s="144"/>
    </row>
    <row r="697" spans="1:35" x14ac:dyDescent="0.25">
      <c r="A697" s="29">
        <v>685</v>
      </c>
      <c r="B697" s="61"/>
      <c r="C697" s="143" t="str">
        <f>VLOOKUP(D697,[8]Hoja1!$A$2:$B$1115,2,0)</f>
        <v>41396</v>
      </c>
      <c r="D697" s="31">
        <v>891180155</v>
      </c>
      <c r="E697" s="31">
        <v>219641396</v>
      </c>
      <c r="F697" s="61" t="s">
        <v>876</v>
      </c>
      <c r="G697" s="33">
        <v>0</v>
      </c>
      <c r="H697" s="33">
        <v>0</v>
      </c>
      <c r="I697" s="3">
        <v>1363654128</v>
      </c>
      <c r="J697" s="3">
        <v>1487374410</v>
      </c>
      <c r="K697" s="3">
        <v>0</v>
      </c>
      <c r="L697" s="3"/>
      <c r="M697" s="3"/>
      <c r="N697" s="3"/>
      <c r="O697" s="3"/>
      <c r="P697" s="34">
        <f t="shared" si="31"/>
        <v>2851028538</v>
      </c>
      <c r="Q697" s="165">
        <v>2169201474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113637844</v>
      </c>
      <c r="X697" s="3">
        <v>0</v>
      </c>
      <c r="Y697" s="3">
        <v>0</v>
      </c>
      <c r="Z697" s="3">
        <v>0</v>
      </c>
      <c r="AA697" s="3">
        <v>0</v>
      </c>
      <c r="AB697" s="3"/>
      <c r="AC697" s="36">
        <f t="shared" si="30"/>
        <v>113637844</v>
      </c>
      <c r="AD697" s="37">
        <f t="shared" si="32"/>
        <v>568189220</v>
      </c>
      <c r="AE697" s="144"/>
      <c r="AG697" s="144"/>
      <c r="AI697" s="144"/>
    </row>
    <row r="698" spans="1:35" x14ac:dyDescent="0.25">
      <c r="A698" s="38">
        <v>686</v>
      </c>
      <c r="B698" s="61"/>
      <c r="C698" s="143" t="str">
        <f>VLOOKUP(D698,[8]Hoja1!$A$2:$B$1115,2,0)</f>
        <v>41483</v>
      </c>
      <c r="D698" s="31">
        <v>891102844</v>
      </c>
      <c r="E698" s="31">
        <v>218341483</v>
      </c>
      <c r="F698" s="61" t="s">
        <v>877</v>
      </c>
      <c r="G698" s="33">
        <v>0</v>
      </c>
      <c r="H698" s="33">
        <v>0</v>
      </c>
      <c r="I698" s="3">
        <v>147702654</v>
      </c>
      <c r="J698" s="3">
        <v>164463460</v>
      </c>
      <c r="K698" s="3">
        <v>0</v>
      </c>
      <c r="L698" s="3"/>
      <c r="M698" s="3"/>
      <c r="N698" s="3"/>
      <c r="O698" s="3"/>
      <c r="P698" s="34">
        <f t="shared" si="31"/>
        <v>312166114</v>
      </c>
      <c r="Q698" s="165">
        <v>238314790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12308555</v>
      </c>
      <c r="X698" s="3">
        <v>0</v>
      </c>
      <c r="Y698" s="3">
        <v>0</v>
      </c>
      <c r="Z698" s="3">
        <v>0</v>
      </c>
      <c r="AA698" s="3">
        <v>0</v>
      </c>
      <c r="AB698" s="3"/>
      <c r="AC698" s="36">
        <f t="shared" si="30"/>
        <v>12308555</v>
      </c>
      <c r="AD698" s="37">
        <f t="shared" si="32"/>
        <v>61542769</v>
      </c>
      <c r="AE698" s="144"/>
      <c r="AG698" s="144"/>
      <c r="AI698" s="144"/>
    </row>
    <row r="699" spans="1:35" x14ac:dyDescent="0.25">
      <c r="A699" s="29">
        <v>687</v>
      </c>
      <c r="B699" s="61"/>
      <c r="C699" s="143" t="str">
        <f>VLOOKUP(D699,[8]Hoja1!$A$2:$B$1115,2,0)</f>
        <v>41503</v>
      </c>
      <c r="D699" s="31">
        <v>891180179</v>
      </c>
      <c r="E699" s="31">
        <v>210341503</v>
      </c>
      <c r="F699" s="61" t="s">
        <v>878</v>
      </c>
      <c r="G699" s="33">
        <v>0</v>
      </c>
      <c r="H699" s="33">
        <v>0</v>
      </c>
      <c r="I699" s="3">
        <v>254965500</v>
      </c>
      <c r="J699" s="3">
        <v>273255634</v>
      </c>
      <c r="K699" s="3">
        <v>0</v>
      </c>
      <c r="L699" s="3"/>
      <c r="M699" s="3"/>
      <c r="N699" s="3"/>
      <c r="O699" s="3"/>
      <c r="P699" s="34">
        <f t="shared" si="31"/>
        <v>528221134</v>
      </c>
      <c r="Q699" s="165">
        <v>400738384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21247125</v>
      </c>
      <c r="X699" s="3">
        <v>0</v>
      </c>
      <c r="Y699" s="3">
        <v>0</v>
      </c>
      <c r="Z699" s="3">
        <v>0</v>
      </c>
      <c r="AA699" s="3">
        <v>0</v>
      </c>
      <c r="AB699" s="3"/>
      <c r="AC699" s="36">
        <f t="shared" si="30"/>
        <v>21247125</v>
      </c>
      <c r="AD699" s="37">
        <f t="shared" si="32"/>
        <v>106235625</v>
      </c>
      <c r="AE699" s="144"/>
      <c r="AG699" s="144"/>
      <c r="AI699" s="144"/>
    </row>
    <row r="700" spans="1:35" x14ac:dyDescent="0.25">
      <c r="A700" s="38">
        <v>688</v>
      </c>
      <c r="B700" s="61"/>
      <c r="C700" s="143" t="str">
        <f>VLOOKUP(D700,[8]Hoja1!$A$2:$B$1115,2,0)</f>
        <v>41518</v>
      </c>
      <c r="D700" s="31">
        <v>891180194</v>
      </c>
      <c r="E700" s="31">
        <v>211841518</v>
      </c>
      <c r="F700" s="61" t="s">
        <v>879</v>
      </c>
      <c r="G700" s="33">
        <v>0</v>
      </c>
      <c r="H700" s="33">
        <v>0</v>
      </c>
      <c r="I700" s="3">
        <v>122607374</v>
      </c>
      <c r="J700" s="3">
        <v>133834975</v>
      </c>
      <c r="K700" s="3">
        <v>0</v>
      </c>
      <c r="L700" s="3"/>
      <c r="M700" s="3"/>
      <c r="N700" s="3"/>
      <c r="O700" s="3"/>
      <c r="P700" s="34">
        <f t="shared" si="31"/>
        <v>256442349</v>
      </c>
      <c r="Q700" s="165">
        <v>195138661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10217281</v>
      </c>
      <c r="X700" s="3">
        <v>0</v>
      </c>
      <c r="Y700" s="3">
        <v>0</v>
      </c>
      <c r="Z700" s="3">
        <v>0</v>
      </c>
      <c r="AA700" s="3">
        <v>0</v>
      </c>
      <c r="AB700" s="3"/>
      <c r="AC700" s="36">
        <f t="shared" si="30"/>
        <v>10217281</v>
      </c>
      <c r="AD700" s="37">
        <f t="shared" si="32"/>
        <v>51086407</v>
      </c>
      <c r="AE700" s="144"/>
      <c r="AG700" s="144"/>
      <c r="AI700" s="144"/>
    </row>
    <row r="701" spans="1:35" x14ac:dyDescent="0.25">
      <c r="A701" s="29">
        <v>689</v>
      </c>
      <c r="B701" s="61"/>
      <c r="C701" s="143" t="str">
        <f>VLOOKUP(D701,[8]Hoja1!$A$2:$B$1115,2,0)</f>
        <v>41524</v>
      </c>
      <c r="D701" s="31">
        <v>891180021</v>
      </c>
      <c r="E701" s="31">
        <v>212441524</v>
      </c>
      <c r="F701" s="61" t="s">
        <v>880</v>
      </c>
      <c r="G701" s="33">
        <v>0</v>
      </c>
      <c r="H701" s="33">
        <v>0</v>
      </c>
      <c r="I701" s="3">
        <v>462059864</v>
      </c>
      <c r="J701" s="3">
        <v>485812412</v>
      </c>
      <c r="K701" s="3">
        <v>0</v>
      </c>
      <c r="L701" s="3"/>
      <c r="M701" s="3"/>
      <c r="N701" s="3"/>
      <c r="O701" s="3"/>
      <c r="P701" s="34">
        <f t="shared" si="31"/>
        <v>947872276</v>
      </c>
      <c r="Q701" s="165">
        <v>716842346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38504989</v>
      </c>
      <c r="X701" s="3">
        <v>0</v>
      </c>
      <c r="Y701" s="3">
        <v>0</v>
      </c>
      <c r="Z701" s="3">
        <v>0</v>
      </c>
      <c r="AA701" s="3">
        <v>0</v>
      </c>
      <c r="AB701" s="3"/>
      <c r="AC701" s="36">
        <f t="shared" si="30"/>
        <v>38504989</v>
      </c>
      <c r="AD701" s="37">
        <f t="shared" si="32"/>
        <v>192524941</v>
      </c>
      <c r="AE701" s="144"/>
      <c r="AG701" s="144"/>
      <c r="AI701" s="144"/>
    </row>
    <row r="702" spans="1:35" x14ac:dyDescent="0.25">
      <c r="A702" s="38">
        <v>690</v>
      </c>
      <c r="B702" s="61"/>
      <c r="C702" s="143" t="str">
        <f>VLOOKUP(D702,[8]Hoja1!$A$2:$B$1115,2,0)</f>
        <v>41530</v>
      </c>
      <c r="D702" s="31">
        <v>891102764</v>
      </c>
      <c r="E702" s="31">
        <v>213041530</v>
      </c>
      <c r="F702" s="61" t="s">
        <v>619</v>
      </c>
      <c r="G702" s="33">
        <v>0</v>
      </c>
      <c r="H702" s="33">
        <v>0</v>
      </c>
      <c r="I702" s="3">
        <v>295254496</v>
      </c>
      <c r="J702" s="3">
        <v>280328755</v>
      </c>
      <c r="K702" s="3">
        <v>0</v>
      </c>
      <c r="L702" s="3"/>
      <c r="M702" s="3"/>
      <c r="N702" s="3"/>
      <c r="O702" s="3"/>
      <c r="P702" s="34">
        <f t="shared" si="31"/>
        <v>575583251</v>
      </c>
      <c r="Q702" s="165">
        <v>427956001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24604541</v>
      </c>
      <c r="X702" s="3">
        <v>0</v>
      </c>
      <c r="Y702" s="3">
        <v>0</v>
      </c>
      <c r="Z702" s="3">
        <v>0</v>
      </c>
      <c r="AA702" s="3">
        <v>0</v>
      </c>
      <c r="AB702" s="3"/>
      <c r="AC702" s="36">
        <f t="shared" si="30"/>
        <v>24604541</v>
      </c>
      <c r="AD702" s="37">
        <f t="shared" si="32"/>
        <v>123022709</v>
      </c>
      <c r="AE702" s="144"/>
      <c r="AG702" s="144"/>
      <c r="AI702" s="144"/>
    </row>
    <row r="703" spans="1:35" x14ac:dyDescent="0.25">
      <c r="A703" s="29">
        <v>691</v>
      </c>
      <c r="B703" s="61"/>
      <c r="C703" s="143" t="str">
        <f>VLOOKUP(D703,[8]Hoja1!$A$2:$B$1115,2,0)</f>
        <v>41548</v>
      </c>
      <c r="D703" s="31">
        <v>891180199</v>
      </c>
      <c r="E703" s="31">
        <v>214841548</v>
      </c>
      <c r="F703" s="61" t="s">
        <v>881</v>
      </c>
      <c r="G703" s="33">
        <v>0</v>
      </c>
      <c r="H703" s="33">
        <v>0</v>
      </c>
      <c r="I703" s="3">
        <v>309986884</v>
      </c>
      <c r="J703" s="3">
        <v>325673929</v>
      </c>
      <c r="K703" s="3">
        <v>0</v>
      </c>
      <c r="L703" s="3"/>
      <c r="M703" s="3"/>
      <c r="N703" s="3"/>
      <c r="O703" s="3"/>
      <c r="P703" s="34">
        <f t="shared" si="31"/>
        <v>635660813</v>
      </c>
      <c r="Q703" s="165">
        <v>480667369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25832240</v>
      </c>
      <c r="X703" s="3">
        <v>0</v>
      </c>
      <c r="Y703" s="3">
        <v>0</v>
      </c>
      <c r="Z703" s="3">
        <v>0</v>
      </c>
      <c r="AA703" s="3">
        <v>0</v>
      </c>
      <c r="AB703" s="3"/>
      <c r="AC703" s="36">
        <f t="shared" si="30"/>
        <v>25832240</v>
      </c>
      <c r="AD703" s="37">
        <f t="shared" si="32"/>
        <v>129161204</v>
      </c>
      <c r="AE703" s="144"/>
      <c r="AG703" s="144"/>
      <c r="AI703" s="144"/>
    </row>
    <row r="704" spans="1:35" x14ac:dyDescent="0.25">
      <c r="A704" s="38">
        <v>692</v>
      </c>
      <c r="B704" s="61"/>
      <c r="C704" s="143" t="str">
        <f>VLOOKUP(D704,[8]Hoja1!$A$2:$B$1115,2,0)</f>
        <v>41615</v>
      </c>
      <c r="D704" s="31">
        <v>891180040</v>
      </c>
      <c r="E704" s="31">
        <v>211541615</v>
      </c>
      <c r="F704" s="61" t="s">
        <v>882</v>
      </c>
      <c r="G704" s="33">
        <v>0</v>
      </c>
      <c r="H704" s="33">
        <v>0</v>
      </c>
      <c r="I704" s="3">
        <v>380643480</v>
      </c>
      <c r="J704" s="3">
        <v>453675186</v>
      </c>
      <c r="K704" s="3">
        <v>0</v>
      </c>
      <c r="L704" s="3"/>
      <c r="M704" s="3"/>
      <c r="N704" s="3"/>
      <c r="O704" s="3"/>
      <c r="P704" s="34">
        <f t="shared" si="31"/>
        <v>834318666</v>
      </c>
      <c r="Q704" s="165">
        <v>643996926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31720290</v>
      </c>
      <c r="X704" s="3">
        <v>0</v>
      </c>
      <c r="Y704" s="3">
        <v>0</v>
      </c>
      <c r="Z704" s="3">
        <v>0</v>
      </c>
      <c r="AA704" s="3">
        <v>0</v>
      </c>
      <c r="AB704" s="3"/>
      <c r="AC704" s="36">
        <f t="shared" si="30"/>
        <v>31720290</v>
      </c>
      <c r="AD704" s="37">
        <f t="shared" si="32"/>
        <v>158601450</v>
      </c>
      <c r="AE704" s="144"/>
      <c r="AG704" s="144"/>
      <c r="AI704" s="144"/>
    </row>
    <row r="705" spans="1:35" x14ac:dyDescent="0.25">
      <c r="A705" s="29">
        <v>693</v>
      </c>
      <c r="B705" s="61"/>
      <c r="C705" s="143" t="str">
        <f>VLOOKUP(D705,[8]Hoja1!$A$2:$B$1115,2,0)</f>
        <v>41660</v>
      </c>
      <c r="D705" s="31">
        <v>891180180</v>
      </c>
      <c r="E705" s="31">
        <v>216041660</v>
      </c>
      <c r="F705" s="61" t="s">
        <v>883</v>
      </c>
      <c r="G705" s="33">
        <v>0</v>
      </c>
      <c r="H705" s="33">
        <v>0</v>
      </c>
      <c r="I705" s="3">
        <v>321879248</v>
      </c>
      <c r="J705" s="3">
        <v>300671636</v>
      </c>
      <c r="K705" s="3">
        <v>0</v>
      </c>
      <c r="L705" s="3"/>
      <c r="M705" s="3"/>
      <c r="N705" s="3"/>
      <c r="O705" s="3"/>
      <c r="P705" s="34">
        <f t="shared" si="31"/>
        <v>622550884</v>
      </c>
      <c r="Q705" s="165">
        <v>461611262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26823271</v>
      </c>
      <c r="X705" s="3">
        <v>0</v>
      </c>
      <c r="Y705" s="3">
        <v>0</v>
      </c>
      <c r="Z705" s="3">
        <v>0</v>
      </c>
      <c r="AA705" s="3">
        <v>0</v>
      </c>
      <c r="AB705" s="3"/>
      <c r="AC705" s="36">
        <f t="shared" si="30"/>
        <v>26823271</v>
      </c>
      <c r="AD705" s="37">
        <f t="shared" si="32"/>
        <v>134116351</v>
      </c>
      <c r="AE705" s="144"/>
      <c r="AG705" s="144"/>
      <c r="AI705" s="144"/>
    </row>
    <row r="706" spans="1:35" x14ac:dyDescent="0.25">
      <c r="A706" s="38">
        <v>694</v>
      </c>
      <c r="B706" s="61"/>
      <c r="C706" s="143" t="str">
        <f>VLOOKUP(D706,[8]Hoja1!$A$2:$B$1115,2,0)</f>
        <v>41668</v>
      </c>
      <c r="D706" s="31">
        <v>891180056</v>
      </c>
      <c r="E706" s="31">
        <v>216841668</v>
      </c>
      <c r="F706" s="61" t="s">
        <v>884</v>
      </c>
      <c r="G706" s="33">
        <v>0</v>
      </c>
      <c r="H706" s="33">
        <v>0</v>
      </c>
      <c r="I706" s="3">
        <v>606231920</v>
      </c>
      <c r="J706" s="3">
        <v>645870653</v>
      </c>
      <c r="K706" s="3">
        <v>0</v>
      </c>
      <c r="L706" s="3"/>
      <c r="M706" s="3"/>
      <c r="N706" s="3"/>
      <c r="O706" s="3"/>
      <c r="P706" s="34">
        <f t="shared" si="31"/>
        <v>1252102573</v>
      </c>
      <c r="Q706" s="165">
        <v>948986615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50519327</v>
      </c>
      <c r="X706" s="3">
        <v>0</v>
      </c>
      <c r="Y706" s="3">
        <v>0</v>
      </c>
      <c r="Z706" s="3">
        <v>0</v>
      </c>
      <c r="AA706" s="3">
        <v>0</v>
      </c>
      <c r="AB706" s="3"/>
      <c r="AC706" s="36">
        <f t="shared" si="30"/>
        <v>50519327</v>
      </c>
      <c r="AD706" s="37">
        <f t="shared" si="32"/>
        <v>252596631</v>
      </c>
      <c r="AE706" s="144"/>
      <c r="AG706" s="144"/>
      <c r="AI706" s="144"/>
    </row>
    <row r="707" spans="1:35" x14ac:dyDescent="0.25">
      <c r="A707" s="29">
        <v>695</v>
      </c>
      <c r="B707" s="61"/>
      <c r="C707" s="143" t="str">
        <f>VLOOKUP(D707,[8]Hoja1!$A$2:$B$1115,2,0)</f>
        <v>41676</v>
      </c>
      <c r="D707" s="31">
        <v>891180076</v>
      </c>
      <c r="E707" s="31">
        <v>217641676</v>
      </c>
      <c r="F707" s="61" t="s">
        <v>570</v>
      </c>
      <c r="G707" s="33">
        <v>0</v>
      </c>
      <c r="H707" s="33">
        <v>0</v>
      </c>
      <c r="I707" s="3">
        <v>278250024</v>
      </c>
      <c r="J707" s="3">
        <v>243471672</v>
      </c>
      <c r="K707" s="3">
        <v>0</v>
      </c>
      <c r="L707" s="3"/>
      <c r="M707" s="3"/>
      <c r="N707" s="3"/>
      <c r="O707" s="3"/>
      <c r="P707" s="34">
        <f t="shared" si="31"/>
        <v>521721696</v>
      </c>
      <c r="Q707" s="165">
        <v>382596684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23187502</v>
      </c>
      <c r="X707" s="3">
        <v>0</v>
      </c>
      <c r="Y707" s="3">
        <v>0</v>
      </c>
      <c r="Z707" s="3">
        <v>0</v>
      </c>
      <c r="AA707" s="3">
        <v>0</v>
      </c>
      <c r="AB707" s="3"/>
      <c r="AC707" s="36">
        <f t="shared" si="30"/>
        <v>23187502</v>
      </c>
      <c r="AD707" s="37">
        <f t="shared" si="32"/>
        <v>115937510</v>
      </c>
      <c r="AE707" s="144"/>
      <c r="AG707" s="144"/>
      <c r="AI707" s="144"/>
    </row>
    <row r="708" spans="1:35" x14ac:dyDescent="0.25">
      <c r="A708" s="38">
        <v>696</v>
      </c>
      <c r="B708" s="61"/>
      <c r="C708" s="143" t="str">
        <f>VLOOKUP(D708,[8]Hoja1!$A$2:$B$1115,2,0)</f>
        <v>41770</v>
      </c>
      <c r="D708" s="31">
        <v>891180191</v>
      </c>
      <c r="E708" s="31">
        <v>217041770</v>
      </c>
      <c r="F708" s="61" t="s">
        <v>885</v>
      </c>
      <c r="G708" s="33">
        <v>0</v>
      </c>
      <c r="H708" s="33">
        <v>0</v>
      </c>
      <c r="I708" s="3">
        <v>532766192</v>
      </c>
      <c r="J708" s="3">
        <v>652150820</v>
      </c>
      <c r="K708" s="3">
        <v>0</v>
      </c>
      <c r="L708" s="3"/>
      <c r="M708" s="3"/>
      <c r="N708" s="3"/>
      <c r="O708" s="3"/>
      <c r="P708" s="34">
        <f t="shared" si="31"/>
        <v>1184917012</v>
      </c>
      <c r="Q708" s="165">
        <v>918533918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44397183</v>
      </c>
      <c r="X708" s="3">
        <v>0</v>
      </c>
      <c r="Y708" s="3">
        <v>0</v>
      </c>
      <c r="Z708" s="3">
        <v>0</v>
      </c>
      <c r="AA708" s="3">
        <v>0</v>
      </c>
      <c r="AB708" s="3"/>
      <c r="AC708" s="36">
        <f t="shared" si="30"/>
        <v>44397183</v>
      </c>
      <c r="AD708" s="37">
        <f t="shared" si="32"/>
        <v>221985911</v>
      </c>
      <c r="AE708" s="144"/>
      <c r="AG708" s="144"/>
      <c r="AI708" s="144"/>
    </row>
    <row r="709" spans="1:35" x14ac:dyDescent="0.25">
      <c r="A709" s="29">
        <v>697</v>
      </c>
      <c r="B709" s="61"/>
      <c r="C709" s="143" t="str">
        <f>VLOOKUP(D709,[8]Hoja1!$A$2:$B$1115,2,0)</f>
        <v>41791</v>
      </c>
      <c r="D709" s="31">
        <v>891180211</v>
      </c>
      <c r="E709" s="31">
        <v>219141791</v>
      </c>
      <c r="F709" s="61" t="s">
        <v>886</v>
      </c>
      <c r="G709" s="33">
        <v>0</v>
      </c>
      <c r="H709" s="33">
        <v>0</v>
      </c>
      <c r="I709" s="3">
        <v>328731648</v>
      </c>
      <c r="J709" s="3">
        <v>368097525</v>
      </c>
      <c r="K709" s="3">
        <v>0</v>
      </c>
      <c r="L709" s="3"/>
      <c r="M709" s="3"/>
      <c r="N709" s="3"/>
      <c r="O709" s="3"/>
      <c r="P709" s="34">
        <f t="shared" si="31"/>
        <v>696829173</v>
      </c>
      <c r="Q709" s="165">
        <v>532463349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27394304</v>
      </c>
      <c r="X709" s="3">
        <v>0</v>
      </c>
      <c r="Y709" s="3">
        <v>0</v>
      </c>
      <c r="Z709" s="3">
        <v>0</v>
      </c>
      <c r="AA709" s="3">
        <v>0</v>
      </c>
      <c r="AB709" s="3"/>
      <c r="AC709" s="36">
        <f t="shared" si="30"/>
        <v>27394304</v>
      </c>
      <c r="AD709" s="37">
        <f t="shared" si="32"/>
        <v>136971520</v>
      </c>
      <c r="AE709" s="144"/>
      <c r="AG709" s="144"/>
      <c r="AI709" s="144"/>
    </row>
    <row r="710" spans="1:35" x14ac:dyDescent="0.25">
      <c r="A710" s="38">
        <v>698</v>
      </c>
      <c r="B710" s="61"/>
      <c r="C710" s="143" t="str">
        <f>VLOOKUP(D710,[8]Hoja1!$A$2:$B$1115,2,0)</f>
        <v>41797</v>
      </c>
      <c r="D710" s="31">
        <v>800097176</v>
      </c>
      <c r="E710" s="31">
        <v>219741797</v>
      </c>
      <c r="F710" s="61" t="s">
        <v>887</v>
      </c>
      <c r="G710" s="33">
        <v>0</v>
      </c>
      <c r="H710" s="33">
        <v>0</v>
      </c>
      <c r="I710" s="3">
        <v>199864292</v>
      </c>
      <c r="J710" s="3">
        <v>191244662</v>
      </c>
      <c r="K710" s="3">
        <v>0</v>
      </c>
      <c r="L710" s="3"/>
      <c r="M710" s="3"/>
      <c r="N710" s="3"/>
      <c r="O710" s="3"/>
      <c r="P710" s="34">
        <f t="shared" si="31"/>
        <v>391108954</v>
      </c>
      <c r="Q710" s="165">
        <v>291176810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16655358</v>
      </c>
      <c r="X710" s="3">
        <v>0</v>
      </c>
      <c r="Y710" s="3">
        <v>0</v>
      </c>
      <c r="Z710" s="3">
        <v>0</v>
      </c>
      <c r="AA710" s="3">
        <v>0</v>
      </c>
      <c r="AB710" s="3"/>
      <c r="AC710" s="36">
        <f t="shared" si="30"/>
        <v>16655358</v>
      </c>
      <c r="AD710" s="37">
        <f t="shared" si="32"/>
        <v>83276786</v>
      </c>
      <c r="AE710" s="144"/>
      <c r="AG710" s="144"/>
      <c r="AI710" s="144"/>
    </row>
    <row r="711" spans="1:35" x14ac:dyDescent="0.25">
      <c r="A711" s="29">
        <v>699</v>
      </c>
      <c r="B711" s="61"/>
      <c r="C711" s="143" t="str">
        <f>VLOOKUP(D711,[8]Hoja1!$A$2:$B$1115,2,0)</f>
        <v>41799</v>
      </c>
      <c r="D711" s="31">
        <v>891180127</v>
      </c>
      <c r="E711" s="31">
        <v>219941799</v>
      </c>
      <c r="F711" s="61" t="s">
        <v>888</v>
      </c>
      <c r="G711" s="33">
        <v>0</v>
      </c>
      <c r="H711" s="33">
        <v>0</v>
      </c>
      <c r="I711" s="3">
        <v>233472452</v>
      </c>
      <c r="J711" s="3">
        <v>239434611</v>
      </c>
      <c r="K711" s="3">
        <v>0</v>
      </c>
      <c r="L711" s="3"/>
      <c r="M711" s="3"/>
      <c r="N711" s="3"/>
      <c r="O711" s="3"/>
      <c r="P711" s="34">
        <f t="shared" si="31"/>
        <v>472907063</v>
      </c>
      <c r="Q711" s="165">
        <v>356170839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19456038</v>
      </c>
      <c r="X711" s="3">
        <v>0</v>
      </c>
      <c r="Y711" s="3">
        <v>0</v>
      </c>
      <c r="Z711" s="3">
        <v>0</v>
      </c>
      <c r="AA711" s="3">
        <v>0</v>
      </c>
      <c r="AB711" s="3"/>
      <c r="AC711" s="36">
        <f t="shared" si="30"/>
        <v>19456038</v>
      </c>
      <c r="AD711" s="37">
        <f t="shared" si="32"/>
        <v>97280186</v>
      </c>
      <c r="AE711" s="144"/>
      <c r="AG711" s="144"/>
      <c r="AI711" s="144"/>
    </row>
    <row r="712" spans="1:35" x14ac:dyDescent="0.25">
      <c r="A712" s="38">
        <v>700</v>
      </c>
      <c r="B712" s="61"/>
      <c r="C712" s="143" t="str">
        <f>VLOOKUP(D712,[8]Hoja1!$A$2:$B$1115,2,0)</f>
        <v>41801</v>
      </c>
      <c r="D712" s="31">
        <v>891180181</v>
      </c>
      <c r="E712" s="31">
        <v>210141801</v>
      </c>
      <c r="F712" s="61" t="s">
        <v>889</v>
      </c>
      <c r="G712" s="33">
        <v>0</v>
      </c>
      <c r="H712" s="33">
        <v>0</v>
      </c>
      <c r="I712" s="3">
        <v>139048310</v>
      </c>
      <c r="J712" s="3">
        <v>127786221</v>
      </c>
      <c r="K712" s="3">
        <v>0</v>
      </c>
      <c r="L712" s="3"/>
      <c r="M712" s="3"/>
      <c r="N712" s="3"/>
      <c r="O712" s="3"/>
      <c r="P712" s="34">
        <f t="shared" si="31"/>
        <v>266834531</v>
      </c>
      <c r="Q712" s="165">
        <v>197310375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11587359</v>
      </c>
      <c r="X712" s="3">
        <v>0</v>
      </c>
      <c r="Y712" s="3">
        <v>0</v>
      </c>
      <c r="Z712" s="3">
        <v>0</v>
      </c>
      <c r="AA712" s="3">
        <v>0</v>
      </c>
      <c r="AB712" s="3"/>
      <c r="AC712" s="36">
        <f t="shared" si="30"/>
        <v>11587359</v>
      </c>
      <c r="AD712" s="37">
        <f t="shared" si="32"/>
        <v>57936797</v>
      </c>
      <c r="AE712" s="144"/>
      <c r="AG712" s="144"/>
      <c r="AI712" s="144"/>
    </row>
    <row r="713" spans="1:35" x14ac:dyDescent="0.25">
      <c r="A713" s="29">
        <v>701</v>
      </c>
      <c r="B713" s="61"/>
      <c r="C713" s="143" t="str">
        <f>VLOOKUP(D713,[8]Hoja1!$A$2:$B$1115,2,0)</f>
        <v>41807</v>
      </c>
      <c r="D713" s="31">
        <v>891180182</v>
      </c>
      <c r="E713" s="31">
        <v>210741807</v>
      </c>
      <c r="F713" s="61" t="s">
        <v>890</v>
      </c>
      <c r="G713" s="33">
        <v>0</v>
      </c>
      <c r="H713" s="33">
        <v>0</v>
      </c>
      <c r="I713" s="3">
        <v>354010800</v>
      </c>
      <c r="J713" s="3">
        <v>411041029</v>
      </c>
      <c r="K713" s="3">
        <v>0</v>
      </c>
      <c r="L713" s="3"/>
      <c r="M713" s="3"/>
      <c r="N713" s="3"/>
      <c r="O713" s="3"/>
      <c r="P713" s="34">
        <f t="shared" si="31"/>
        <v>765051829</v>
      </c>
      <c r="Q713" s="165">
        <v>588046429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29500900</v>
      </c>
      <c r="X713" s="3">
        <v>0</v>
      </c>
      <c r="Y713" s="3">
        <v>0</v>
      </c>
      <c r="Z713" s="3">
        <v>0</v>
      </c>
      <c r="AA713" s="3">
        <v>0</v>
      </c>
      <c r="AB713" s="3"/>
      <c r="AC713" s="36">
        <f t="shared" si="30"/>
        <v>29500900</v>
      </c>
      <c r="AD713" s="37">
        <f t="shared" si="32"/>
        <v>147504500</v>
      </c>
      <c r="AE713" s="144"/>
      <c r="AG713" s="144"/>
      <c r="AI713" s="144"/>
    </row>
    <row r="714" spans="1:35" x14ac:dyDescent="0.25">
      <c r="A714" s="38">
        <v>702</v>
      </c>
      <c r="B714" s="61"/>
      <c r="C714" s="143" t="str">
        <f>VLOOKUP(D714,[8]Hoja1!$A$2:$B$1115,2,0)</f>
        <v>41872</v>
      </c>
      <c r="D714" s="31">
        <v>891180187</v>
      </c>
      <c r="E714" s="31">
        <v>217241872</v>
      </c>
      <c r="F714" s="61" t="s">
        <v>891</v>
      </c>
      <c r="G714" s="33">
        <v>0</v>
      </c>
      <c r="H714" s="33">
        <v>0</v>
      </c>
      <c r="I714" s="3">
        <v>117891468</v>
      </c>
      <c r="J714" s="3">
        <v>125271081</v>
      </c>
      <c r="K714" s="3">
        <v>0</v>
      </c>
      <c r="L714" s="3"/>
      <c r="M714" s="3"/>
      <c r="N714" s="3"/>
      <c r="O714" s="3"/>
      <c r="P714" s="34">
        <f t="shared" si="31"/>
        <v>243162549</v>
      </c>
      <c r="Q714" s="165">
        <v>184216815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9824289</v>
      </c>
      <c r="X714" s="3">
        <v>0</v>
      </c>
      <c r="Y714" s="3">
        <v>0</v>
      </c>
      <c r="Z714" s="3">
        <v>0</v>
      </c>
      <c r="AA714" s="3">
        <v>0</v>
      </c>
      <c r="AB714" s="3"/>
      <c r="AC714" s="36">
        <f t="shared" si="30"/>
        <v>9824289</v>
      </c>
      <c r="AD714" s="37">
        <f t="shared" si="32"/>
        <v>49121445</v>
      </c>
      <c r="AE714" s="144"/>
      <c r="AG714" s="144"/>
      <c r="AI714" s="144"/>
    </row>
    <row r="715" spans="1:35" x14ac:dyDescent="0.25">
      <c r="A715" s="29">
        <v>703</v>
      </c>
      <c r="B715" s="61"/>
      <c r="C715" s="143" t="str">
        <f>VLOOKUP(D715,[8]Hoja1!$A$2:$B$1115,2,0)</f>
        <v>41885</v>
      </c>
      <c r="D715" s="31">
        <v>800097180</v>
      </c>
      <c r="E715" s="31">
        <v>218541885</v>
      </c>
      <c r="F715" s="61" t="s">
        <v>892</v>
      </c>
      <c r="G715" s="33">
        <v>0</v>
      </c>
      <c r="H715" s="33">
        <v>0</v>
      </c>
      <c r="I715" s="3">
        <v>108926400</v>
      </c>
      <c r="J715" s="3">
        <v>120630136</v>
      </c>
      <c r="K715" s="3">
        <v>0</v>
      </c>
      <c r="L715" s="3"/>
      <c r="M715" s="3"/>
      <c r="N715" s="3"/>
      <c r="O715" s="3"/>
      <c r="P715" s="34">
        <f t="shared" si="31"/>
        <v>229556536</v>
      </c>
      <c r="Q715" s="165">
        <v>175093336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9077200</v>
      </c>
      <c r="X715" s="3">
        <v>0</v>
      </c>
      <c r="Y715" s="3">
        <v>0</v>
      </c>
      <c r="Z715" s="3">
        <v>0</v>
      </c>
      <c r="AA715" s="3">
        <v>0</v>
      </c>
      <c r="AB715" s="3"/>
      <c r="AC715" s="36">
        <f t="shared" si="30"/>
        <v>9077200</v>
      </c>
      <c r="AD715" s="37">
        <f t="shared" si="32"/>
        <v>45386000</v>
      </c>
      <c r="AE715" s="144"/>
      <c r="AG715" s="144"/>
      <c r="AI715" s="144"/>
    </row>
    <row r="716" spans="1:35" x14ac:dyDescent="0.25">
      <c r="A716" s="38">
        <v>704</v>
      </c>
      <c r="B716" s="61"/>
      <c r="C716" s="143" t="str">
        <f>VLOOKUP(D716,[8]Hoja1!$A$2:$B$1115,2,0)</f>
        <v>44035</v>
      </c>
      <c r="D716" s="31">
        <v>839000360</v>
      </c>
      <c r="E716" s="31">
        <v>213544035</v>
      </c>
      <c r="F716" s="61" t="s">
        <v>630</v>
      </c>
      <c r="G716" s="33">
        <v>0</v>
      </c>
      <c r="H716" s="33">
        <v>0</v>
      </c>
      <c r="I716" s="3">
        <v>1136182000</v>
      </c>
      <c r="J716" s="3">
        <v>1009808789</v>
      </c>
      <c r="K716" s="3">
        <v>0</v>
      </c>
      <c r="L716" s="3"/>
      <c r="M716" s="3"/>
      <c r="N716" s="3"/>
      <c r="O716" s="3"/>
      <c r="P716" s="34">
        <f t="shared" si="31"/>
        <v>2145990789</v>
      </c>
      <c r="Q716" s="165">
        <v>1577899787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94681833</v>
      </c>
      <c r="X716" s="3">
        <v>0</v>
      </c>
      <c r="Y716" s="3">
        <v>0</v>
      </c>
      <c r="Z716" s="3">
        <v>0</v>
      </c>
      <c r="AA716" s="3">
        <v>0</v>
      </c>
      <c r="AB716" s="3"/>
      <c r="AC716" s="36">
        <f t="shared" si="30"/>
        <v>94681833</v>
      </c>
      <c r="AD716" s="37">
        <f t="shared" si="32"/>
        <v>473409169</v>
      </c>
      <c r="AE716" s="144"/>
      <c r="AG716" s="144"/>
      <c r="AI716" s="144"/>
    </row>
    <row r="717" spans="1:35" x14ac:dyDescent="0.25">
      <c r="A717" s="29">
        <v>705</v>
      </c>
      <c r="B717" s="61"/>
      <c r="C717" s="143" t="str">
        <f>VLOOKUP(D717,[8]Hoja1!$A$2:$B$1115,2,0)</f>
        <v>44078</v>
      </c>
      <c r="D717" s="31">
        <v>800099223</v>
      </c>
      <c r="E717" s="31">
        <v>217844078</v>
      </c>
      <c r="F717" s="61" t="s">
        <v>893</v>
      </c>
      <c r="G717" s="33">
        <v>0</v>
      </c>
      <c r="H717" s="33">
        <v>0</v>
      </c>
      <c r="I717" s="3">
        <v>1431145248</v>
      </c>
      <c r="J717" s="3">
        <v>1086331563</v>
      </c>
      <c r="K717" s="3">
        <v>0</v>
      </c>
      <c r="L717" s="3"/>
      <c r="M717" s="3"/>
      <c r="N717" s="3"/>
      <c r="O717" s="3"/>
      <c r="P717" s="34">
        <f t="shared" si="31"/>
        <v>2517476811</v>
      </c>
      <c r="Q717" s="165">
        <v>1801904187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119262104</v>
      </c>
      <c r="X717" s="3">
        <v>0</v>
      </c>
      <c r="Y717" s="3">
        <v>0</v>
      </c>
      <c r="Z717" s="3">
        <v>0</v>
      </c>
      <c r="AA717" s="3">
        <v>0</v>
      </c>
      <c r="AB717" s="3"/>
      <c r="AC717" s="36">
        <f t="shared" ref="AC717:AC780" si="33">SUM(R717:AA717)</f>
        <v>119262104</v>
      </c>
      <c r="AD717" s="37">
        <f t="shared" si="32"/>
        <v>596310520</v>
      </c>
      <c r="AE717" s="144"/>
      <c r="AG717" s="144"/>
      <c r="AI717" s="144"/>
    </row>
    <row r="718" spans="1:35" x14ac:dyDescent="0.25">
      <c r="A718" s="38">
        <v>706</v>
      </c>
      <c r="B718" s="61"/>
      <c r="C718" s="143" t="str">
        <f>VLOOKUP(D718,[8]Hoja1!$A$2:$B$1115,2,0)</f>
        <v>44090</v>
      </c>
      <c r="D718" s="31">
        <v>825000134</v>
      </c>
      <c r="E718" s="31">
        <v>219044090</v>
      </c>
      <c r="F718" s="61" t="s">
        <v>894</v>
      </c>
      <c r="G718" s="33">
        <v>0</v>
      </c>
      <c r="H718" s="33">
        <v>0</v>
      </c>
      <c r="I718" s="3">
        <v>1595462160</v>
      </c>
      <c r="J718" s="3">
        <v>1395651757</v>
      </c>
      <c r="K718" s="3">
        <v>0</v>
      </c>
      <c r="L718" s="3"/>
      <c r="M718" s="3"/>
      <c r="N718" s="3"/>
      <c r="O718" s="3"/>
      <c r="P718" s="34">
        <f t="shared" ref="P718:P781" si="34">SUM(G718:N718)</f>
        <v>2991113917</v>
      </c>
      <c r="Q718" s="165">
        <v>2193382837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132955180</v>
      </c>
      <c r="X718" s="3">
        <v>0</v>
      </c>
      <c r="Y718" s="3">
        <v>0</v>
      </c>
      <c r="Z718" s="3">
        <v>0</v>
      </c>
      <c r="AA718" s="3">
        <v>0</v>
      </c>
      <c r="AB718" s="3"/>
      <c r="AC718" s="36">
        <f t="shared" si="33"/>
        <v>132955180</v>
      </c>
      <c r="AD718" s="37">
        <f t="shared" si="32"/>
        <v>664775900</v>
      </c>
      <c r="AE718" s="144"/>
      <c r="AG718" s="144"/>
      <c r="AI718" s="144"/>
    </row>
    <row r="719" spans="1:35" x14ac:dyDescent="0.25">
      <c r="A719" s="29">
        <v>707</v>
      </c>
      <c r="B719" s="61"/>
      <c r="C719" s="143" t="str">
        <f>VLOOKUP(D719,[8]Hoja1!$A$2:$B$1115,2,0)</f>
        <v>44098</v>
      </c>
      <c r="D719" s="31">
        <v>825000166</v>
      </c>
      <c r="E719" s="31">
        <v>219844098</v>
      </c>
      <c r="F719" s="61" t="s">
        <v>895</v>
      </c>
      <c r="G719" s="33">
        <v>0</v>
      </c>
      <c r="H719" s="33">
        <v>0</v>
      </c>
      <c r="I719" s="3">
        <v>403457264</v>
      </c>
      <c r="J719" s="3">
        <v>355102565</v>
      </c>
      <c r="K719" s="3">
        <v>0</v>
      </c>
      <c r="L719" s="3"/>
      <c r="M719" s="3"/>
      <c r="N719" s="3"/>
      <c r="O719" s="3"/>
      <c r="P719" s="34">
        <f t="shared" si="34"/>
        <v>758559829</v>
      </c>
      <c r="Q719" s="165">
        <v>556831199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33621439</v>
      </c>
      <c r="X719" s="3">
        <v>0</v>
      </c>
      <c r="Y719" s="3">
        <v>0</v>
      </c>
      <c r="Z719" s="3">
        <v>0</v>
      </c>
      <c r="AA719" s="3">
        <v>0</v>
      </c>
      <c r="AB719" s="3"/>
      <c r="AC719" s="36">
        <f t="shared" si="33"/>
        <v>33621439</v>
      </c>
      <c r="AD719" s="37">
        <f t="shared" ref="AD719:AD782" si="35">+P719-Q719+AB719-AC719</f>
        <v>168107191</v>
      </c>
      <c r="AE719" s="144"/>
      <c r="AG719" s="144"/>
      <c r="AI719" s="144"/>
    </row>
    <row r="720" spans="1:35" x14ac:dyDescent="0.25">
      <c r="A720" s="38">
        <v>708</v>
      </c>
      <c r="B720" s="61"/>
      <c r="C720" s="143" t="str">
        <f>VLOOKUP(D720,[8]Hoja1!$A$2:$B$1115,2,0)</f>
        <v>44110</v>
      </c>
      <c r="D720" s="31">
        <v>800092788</v>
      </c>
      <c r="E720" s="31">
        <v>211044110</v>
      </c>
      <c r="F720" s="61" t="s">
        <v>896</v>
      </c>
      <c r="G720" s="33">
        <v>0</v>
      </c>
      <c r="H720" s="33">
        <v>0</v>
      </c>
      <c r="I720" s="3">
        <v>162822500</v>
      </c>
      <c r="J720" s="3">
        <v>143548662</v>
      </c>
      <c r="K720" s="3">
        <v>0</v>
      </c>
      <c r="L720" s="3"/>
      <c r="M720" s="3"/>
      <c r="N720" s="3"/>
      <c r="O720" s="3"/>
      <c r="P720" s="34">
        <f t="shared" si="34"/>
        <v>306371162</v>
      </c>
      <c r="Q720" s="165">
        <v>224959914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13568542</v>
      </c>
      <c r="X720" s="3">
        <v>0</v>
      </c>
      <c r="Y720" s="3">
        <v>0</v>
      </c>
      <c r="Z720" s="3">
        <v>0</v>
      </c>
      <c r="AA720" s="3">
        <v>0</v>
      </c>
      <c r="AB720" s="3"/>
      <c r="AC720" s="36">
        <f t="shared" si="33"/>
        <v>13568542</v>
      </c>
      <c r="AD720" s="37">
        <f t="shared" si="35"/>
        <v>67842706</v>
      </c>
      <c r="AE720" s="144"/>
      <c r="AG720" s="144"/>
      <c r="AI720" s="144"/>
    </row>
    <row r="721" spans="1:35" x14ac:dyDescent="0.25">
      <c r="A721" s="29">
        <v>709</v>
      </c>
      <c r="B721" s="61"/>
      <c r="C721" s="143" t="str">
        <f>VLOOKUP(D721,[8]Hoja1!$A$2:$B$1115,2,0)</f>
        <v>44279</v>
      </c>
      <c r="D721" s="31">
        <v>892170008</v>
      </c>
      <c r="E721" s="31">
        <v>217944279</v>
      </c>
      <c r="F721" s="61" t="s">
        <v>897</v>
      </c>
      <c r="G721" s="33">
        <v>0</v>
      </c>
      <c r="H721" s="33">
        <v>0</v>
      </c>
      <c r="I721" s="3">
        <v>1112285328</v>
      </c>
      <c r="J721" s="3">
        <v>1152212671</v>
      </c>
      <c r="K721" s="3">
        <v>0</v>
      </c>
      <c r="L721" s="3"/>
      <c r="M721" s="3"/>
      <c r="N721" s="3"/>
      <c r="O721" s="3"/>
      <c r="P721" s="34">
        <f t="shared" si="34"/>
        <v>2264497999</v>
      </c>
      <c r="Q721" s="165">
        <v>1708355335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92690444</v>
      </c>
      <c r="X721" s="3">
        <v>0</v>
      </c>
      <c r="Y721" s="3">
        <v>0</v>
      </c>
      <c r="Z721" s="3">
        <v>0</v>
      </c>
      <c r="AA721" s="3">
        <v>0</v>
      </c>
      <c r="AB721" s="3"/>
      <c r="AC721" s="36">
        <f t="shared" si="33"/>
        <v>92690444</v>
      </c>
      <c r="AD721" s="37">
        <f t="shared" si="35"/>
        <v>463452220</v>
      </c>
      <c r="AE721" s="144"/>
      <c r="AG721" s="144"/>
      <c r="AI721" s="144"/>
    </row>
    <row r="722" spans="1:35" x14ac:dyDescent="0.25">
      <c r="A722" s="38">
        <v>710</v>
      </c>
      <c r="B722" s="61"/>
      <c r="C722" s="143" t="str">
        <f>VLOOKUP(D722,[8]Hoja1!$A$2:$B$1115,2,0)</f>
        <v>44378</v>
      </c>
      <c r="D722" s="31">
        <v>800255101</v>
      </c>
      <c r="E722" s="31">
        <v>217844378</v>
      </c>
      <c r="F722" s="61" t="s">
        <v>898</v>
      </c>
      <c r="G722" s="33">
        <v>0</v>
      </c>
      <c r="H722" s="33">
        <v>0</v>
      </c>
      <c r="I722" s="3">
        <v>692952416</v>
      </c>
      <c r="J722" s="3">
        <v>552516164</v>
      </c>
      <c r="K722" s="3">
        <v>0</v>
      </c>
      <c r="L722" s="3"/>
      <c r="M722" s="3"/>
      <c r="N722" s="3"/>
      <c r="O722" s="3"/>
      <c r="P722" s="34">
        <f t="shared" si="34"/>
        <v>1245468580</v>
      </c>
      <c r="Q722" s="165">
        <v>898992374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57746035</v>
      </c>
      <c r="X722" s="3">
        <v>0</v>
      </c>
      <c r="Y722" s="3">
        <v>0</v>
      </c>
      <c r="Z722" s="3">
        <v>0</v>
      </c>
      <c r="AA722" s="3">
        <v>0</v>
      </c>
      <c r="AB722" s="3"/>
      <c r="AC722" s="36">
        <f t="shared" si="33"/>
        <v>57746035</v>
      </c>
      <c r="AD722" s="37">
        <f t="shared" si="35"/>
        <v>288730171</v>
      </c>
      <c r="AE722" s="144"/>
      <c r="AG722" s="144"/>
      <c r="AI722" s="144"/>
    </row>
    <row r="723" spans="1:35" x14ac:dyDescent="0.25">
      <c r="A723" s="29">
        <v>711</v>
      </c>
      <c r="B723" s="61"/>
      <c r="C723" s="143" t="str">
        <f>VLOOKUP(D723,[8]Hoja1!$A$2:$B$1115,2,0)</f>
        <v>44420</v>
      </c>
      <c r="D723" s="31">
        <v>825000676</v>
      </c>
      <c r="E723" s="31">
        <v>212044420</v>
      </c>
      <c r="F723" s="61" t="s">
        <v>899</v>
      </c>
      <c r="G723" s="33">
        <v>0</v>
      </c>
      <c r="H723" s="33">
        <v>0</v>
      </c>
      <c r="I723" s="3">
        <v>93402352</v>
      </c>
      <c r="J723" s="3">
        <v>85730633</v>
      </c>
      <c r="K723" s="3">
        <v>0</v>
      </c>
      <c r="L723" s="3"/>
      <c r="M723" s="3"/>
      <c r="N723" s="3"/>
      <c r="O723" s="3"/>
      <c r="P723" s="34">
        <f t="shared" si="34"/>
        <v>179132985</v>
      </c>
      <c r="Q723" s="165">
        <v>132431807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7783529</v>
      </c>
      <c r="X723" s="3">
        <v>0</v>
      </c>
      <c r="Y723" s="3">
        <v>0</v>
      </c>
      <c r="Z723" s="3">
        <v>0</v>
      </c>
      <c r="AA723" s="3">
        <v>0</v>
      </c>
      <c r="AB723" s="3"/>
      <c r="AC723" s="36">
        <f t="shared" si="33"/>
        <v>7783529</v>
      </c>
      <c r="AD723" s="37">
        <f t="shared" si="35"/>
        <v>38917649</v>
      </c>
      <c r="AE723" s="144"/>
      <c r="AG723" s="144"/>
      <c r="AI723" s="144"/>
    </row>
    <row r="724" spans="1:35" x14ac:dyDescent="0.25">
      <c r="A724" s="38">
        <v>712</v>
      </c>
      <c r="B724" s="61"/>
      <c r="C724" s="143" t="str">
        <f>VLOOKUP(D724,[8]Hoja1!$A$2:$B$1115,2,0)</f>
        <v>44560</v>
      </c>
      <c r="D724" s="31">
        <v>892115024</v>
      </c>
      <c r="E724" s="31">
        <v>216044560</v>
      </c>
      <c r="F724" s="61" t="s">
        <v>695</v>
      </c>
      <c r="G724" s="33">
        <v>0</v>
      </c>
      <c r="H724" s="33">
        <v>0</v>
      </c>
      <c r="I724" s="3">
        <v>10585886848</v>
      </c>
      <c r="J724" s="3">
        <v>6209216374</v>
      </c>
      <c r="K724" s="3">
        <v>0</v>
      </c>
      <c r="L724" s="3"/>
      <c r="M724" s="3"/>
      <c r="N724" s="3"/>
      <c r="O724" s="3"/>
      <c r="P724" s="34">
        <f t="shared" si="34"/>
        <v>16795103222</v>
      </c>
      <c r="Q724" s="165">
        <v>11502159796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882157237</v>
      </c>
      <c r="X724" s="3">
        <v>0</v>
      </c>
      <c r="Y724" s="3">
        <v>0</v>
      </c>
      <c r="Z724" s="3">
        <v>0</v>
      </c>
      <c r="AA724" s="3">
        <v>0</v>
      </c>
      <c r="AB724" s="3"/>
      <c r="AC724" s="36">
        <f t="shared" si="33"/>
        <v>882157237</v>
      </c>
      <c r="AD724" s="37">
        <f t="shared" si="35"/>
        <v>4410786189</v>
      </c>
      <c r="AE724" s="144"/>
      <c r="AG724" s="144"/>
      <c r="AI724" s="144"/>
    </row>
    <row r="725" spans="1:35" x14ac:dyDescent="0.25">
      <c r="A725" s="29">
        <v>713</v>
      </c>
      <c r="B725" s="61"/>
      <c r="C725" s="143" t="str">
        <f>VLOOKUP(D725,[8]Hoja1!$A$2:$B$1115,2,0)</f>
        <v>44650</v>
      </c>
      <c r="D725" s="31">
        <v>892115179</v>
      </c>
      <c r="E725" s="31">
        <v>215044650</v>
      </c>
      <c r="F725" s="61" t="s">
        <v>900</v>
      </c>
      <c r="G725" s="33">
        <v>0</v>
      </c>
      <c r="H725" s="33">
        <v>0</v>
      </c>
      <c r="I725" s="3">
        <v>1312182192</v>
      </c>
      <c r="J725" s="3">
        <v>1224663234</v>
      </c>
      <c r="K725" s="3">
        <v>0</v>
      </c>
      <c r="L725" s="3"/>
      <c r="M725" s="3"/>
      <c r="N725" s="3"/>
      <c r="O725" s="3"/>
      <c r="P725" s="34">
        <f t="shared" si="34"/>
        <v>2536845426</v>
      </c>
      <c r="Q725" s="165">
        <v>1880754330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109348516</v>
      </c>
      <c r="X725" s="3">
        <v>0</v>
      </c>
      <c r="Y725" s="3">
        <v>0</v>
      </c>
      <c r="Z725" s="3">
        <v>0</v>
      </c>
      <c r="AA725" s="3">
        <v>0</v>
      </c>
      <c r="AB725" s="3"/>
      <c r="AC725" s="36">
        <f t="shared" si="33"/>
        <v>109348516</v>
      </c>
      <c r="AD725" s="37">
        <f t="shared" si="35"/>
        <v>546742580</v>
      </c>
      <c r="AE725" s="144"/>
      <c r="AG725" s="144"/>
      <c r="AI725" s="144"/>
    </row>
    <row r="726" spans="1:35" x14ac:dyDescent="0.25">
      <c r="A726" s="38">
        <v>714</v>
      </c>
      <c r="B726" s="61"/>
      <c r="C726" s="143" t="str">
        <f>VLOOKUP(D726,[8]Hoja1!$A$2:$B$1115,2,0)</f>
        <v>44855</v>
      </c>
      <c r="D726" s="31">
        <v>800059405</v>
      </c>
      <c r="E726" s="31">
        <v>215544855</v>
      </c>
      <c r="F726" s="61" t="s">
        <v>901</v>
      </c>
      <c r="G726" s="33">
        <v>0</v>
      </c>
      <c r="H726" s="33">
        <v>0</v>
      </c>
      <c r="I726" s="3">
        <v>228035780</v>
      </c>
      <c r="J726" s="3">
        <v>233288548</v>
      </c>
      <c r="K726" s="3">
        <v>0</v>
      </c>
      <c r="L726" s="3"/>
      <c r="M726" s="3"/>
      <c r="N726" s="3"/>
      <c r="O726" s="3"/>
      <c r="P726" s="34">
        <f t="shared" si="34"/>
        <v>461324328</v>
      </c>
      <c r="Q726" s="165">
        <v>347306440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19002982</v>
      </c>
      <c r="X726" s="3">
        <v>0</v>
      </c>
      <c r="Y726" s="3">
        <v>0</v>
      </c>
      <c r="Z726" s="3">
        <v>0</v>
      </c>
      <c r="AA726" s="3">
        <v>0</v>
      </c>
      <c r="AB726" s="3"/>
      <c r="AC726" s="36">
        <f t="shared" si="33"/>
        <v>19002982</v>
      </c>
      <c r="AD726" s="37">
        <f t="shared" si="35"/>
        <v>95014906</v>
      </c>
      <c r="AE726" s="144"/>
      <c r="AG726" s="144"/>
      <c r="AI726" s="144"/>
    </row>
    <row r="727" spans="1:35" x14ac:dyDescent="0.25">
      <c r="A727" s="29">
        <v>715</v>
      </c>
      <c r="B727" s="61"/>
      <c r="C727" s="143" t="str">
        <f>VLOOKUP(D727,[8]Hoja1!$A$2:$B$1115,2,0)</f>
        <v>44874</v>
      </c>
      <c r="D727" s="31">
        <v>892115198</v>
      </c>
      <c r="E727" s="31">
        <v>217444874</v>
      </c>
      <c r="F727" s="61" t="s">
        <v>485</v>
      </c>
      <c r="G727" s="33">
        <v>0</v>
      </c>
      <c r="H727" s="33">
        <v>0</v>
      </c>
      <c r="I727" s="3">
        <v>480795752</v>
      </c>
      <c r="J727" s="3">
        <v>530239417</v>
      </c>
      <c r="K727" s="3">
        <v>0</v>
      </c>
      <c r="L727" s="3"/>
      <c r="M727" s="3"/>
      <c r="N727" s="3"/>
      <c r="O727" s="3"/>
      <c r="P727" s="34">
        <f t="shared" si="34"/>
        <v>1011035169</v>
      </c>
      <c r="Q727" s="165">
        <v>770637295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40066313</v>
      </c>
      <c r="X727" s="3">
        <v>0</v>
      </c>
      <c r="Y727" s="3">
        <v>0</v>
      </c>
      <c r="Z727" s="3">
        <v>0</v>
      </c>
      <c r="AA727" s="3">
        <v>0</v>
      </c>
      <c r="AB727" s="3"/>
      <c r="AC727" s="36">
        <f t="shared" si="33"/>
        <v>40066313</v>
      </c>
      <c r="AD727" s="37">
        <f t="shared" si="35"/>
        <v>200331561</v>
      </c>
      <c r="AE727" s="144"/>
      <c r="AG727" s="144"/>
      <c r="AI727" s="144"/>
    </row>
    <row r="728" spans="1:35" x14ac:dyDescent="0.25">
      <c r="A728" s="38">
        <v>716</v>
      </c>
      <c r="B728" s="61"/>
      <c r="C728" s="143" t="str">
        <f>VLOOKUP(D728,[8]Hoja1!$A$2:$B$1115,2,0)</f>
        <v>47030</v>
      </c>
      <c r="D728" s="31">
        <v>819003219</v>
      </c>
      <c r="E728" s="31">
        <v>213047030</v>
      </c>
      <c r="F728" s="61" t="s">
        <v>902</v>
      </c>
      <c r="G728" s="33">
        <v>0</v>
      </c>
      <c r="H728" s="33">
        <v>0</v>
      </c>
      <c r="I728" s="3">
        <v>480977680</v>
      </c>
      <c r="J728" s="3">
        <v>487579397</v>
      </c>
      <c r="K728" s="3">
        <v>0</v>
      </c>
      <c r="L728" s="3"/>
      <c r="M728" s="3"/>
      <c r="N728" s="3"/>
      <c r="O728" s="3"/>
      <c r="P728" s="34">
        <f t="shared" si="34"/>
        <v>968557077</v>
      </c>
      <c r="Q728" s="165">
        <v>728068235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40081473</v>
      </c>
      <c r="X728" s="3">
        <v>0</v>
      </c>
      <c r="Y728" s="3">
        <v>0</v>
      </c>
      <c r="Z728" s="3">
        <v>0</v>
      </c>
      <c r="AA728" s="3">
        <v>0</v>
      </c>
      <c r="AB728" s="3"/>
      <c r="AC728" s="36">
        <f t="shared" si="33"/>
        <v>40081473</v>
      </c>
      <c r="AD728" s="37">
        <f t="shared" si="35"/>
        <v>200407369</v>
      </c>
      <c r="AE728" s="144"/>
      <c r="AG728" s="144"/>
      <c r="AI728" s="144"/>
    </row>
    <row r="729" spans="1:35" x14ac:dyDescent="0.25">
      <c r="A729" s="29">
        <v>717</v>
      </c>
      <c r="B729" s="61"/>
      <c r="C729" s="143" t="str">
        <f>VLOOKUP(D729,[8]Hoja1!$A$2:$B$1115,2,0)</f>
        <v>47053</v>
      </c>
      <c r="D729" s="31">
        <v>891780041</v>
      </c>
      <c r="E729" s="31">
        <v>215347053</v>
      </c>
      <c r="F729" s="61" t="s">
        <v>903</v>
      </c>
      <c r="G729" s="33">
        <v>0</v>
      </c>
      <c r="H729" s="33">
        <v>0</v>
      </c>
      <c r="I729" s="3">
        <v>1049032528</v>
      </c>
      <c r="J729" s="3">
        <v>1037847449</v>
      </c>
      <c r="K729" s="3">
        <v>0</v>
      </c>
      <c r="L729" s="3"/>
      <c r="M729" s="3"/>
      <c r="N729" s="3"/>
      <c r="O729" s="3"/>
      <c r="P729" s="34">
        <f t="shared" si="34"/>
        <v>2086879977</v>
      </c>
      <c r="Q729" s="165">
        <v>1562363711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87419377</v>
      </c>
      <c r="X729" s="3">
        <v>0</v>
      </c>
      <c r="Y729" s="3">
        <v>0</v>
      </c>
      <c r="Z729" s="3">
        <v>0</v>
      </c>
      <c r="AA729" s="3">
        <v>0</v>
      </c>
      <c r="AB729" s="3"/>
      <c r="AC729" s="36">
        <f t="shared" si="33"/>
        <v>87419377</v>
      </c>
      <c r="AD729" s="37">
        <f t="shared" si="35"/>
        <v>437096889</v>
      </c>
      <c r="AE729" s="144"/>
      <c r="AG729" s="144"/>
      <c r="AI729" s="144"/>
    </row>
    <row r="730" spans="1:35" x14ac:dyDescent="0.25">
      <c r="A730" s="38">
        <v>718</v>
      </c>
      <c r="B730" s="61"/>
      <c r="C730" s="143" t="str">
        <f>VLOOKUP(D730,[8]Hoja1!$A$2:$B$1115,2,0)</f>
        <v>47058</v>
      </c>
      <c r="D730" s="31">
        <v>891702186</v>
      </c>
      <c r="E730" s="31">
        <v>215847058</v>
      </c>
      <c r="F730" s="61" t="s">
        <v>904</v>
      </c>
      <c r="G730" s="33">
        <v>0</v>
      </c>
      <c r="H730" s="33">
        <v>0</v>
      </c>
      <c r="I730" s="3">
        <v>1250487104</v>
      </c>
      <c r="J730" s="3">
        <v>1135232523</v>
      </c>
      <c r="K730" s="3">
        <v>0</v>
      </c>
      <c r="L730" s="3"/>
      <c r="M730" s="3"/>
      <c r="N730" s="3"/>
      <c r="O730" s="3"/>
      <c r="P730" s="34">
        <f t="shared" si="34"/>
        <v>2385719627</v>
      </c>
      <c r="Q730" s="165">
        <v>1760476077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104207259</v>
      </c>
      <c r="X730" s="3">
        <v>0</v>
      </c>
      <c r="Y730" s="3">
        <v>0</v>
      </c>
      <c r="Z730" s="3">
        <v>0</v>
      </c>
      <c r="AA730" s="3">
        <v>0</v>
      </c>
      <c r="AB730" s="3"/>
      <c r="AC730" s="36">
        <f t="shared" si="33"/>
        <v>104207259</v>
      </c>
      <c r="AD730" s="37">
        <f t="shared" si="35"/>
        <v>521036291</v>
      </c>
      <c r="AE730" s="144"/>
      <c r="AG730" s="144"/>
      <c r="AI730" s="144"/>
    </row>
    <row r="731" spans="1:35" x14ac:dyDescent="0.25">
      <c r="A731" s="29">
        <v>719</v>
      </c>
      <c r="B731" s="61"/>
      <c r="C731" s="143" t="str">
        <f>VLOOKUP(D731,[8]Hoja1!$A$2:$B$1115,2,0)</f>
        <v>47161</v>
      </c>
      <c r="D731" s="31">
        <v>891780042</v>
      </c>
      <c r="E731" s="31">
        <v>216147161</v>
      </c>
      <c r="F731" s="61" t="s">
        <v>905</v>
      </c>
      <c r="G731" s="33">
        <v>0</v>
      </c>
      <c r="H731" s="33">
        <v>0</v>
      </c>
      <c r="I731" s="3">
        <v>271389972</v>
      </c>
      <c r="J731" s="3">
        <v>230513718</v>
      </c>
      <c r="K731" s="3">
        <v>0</v>
      </c>
      <c r="L731" s="3"/>
      <c r="M731" s="3"/>
      <c r="N731" s="3"/>
      <c r="O731" s="3"/>
      <c r="P731" s="34">
        <f t="shared" si="34"/>
        <v>501903690</v>
      </c>
      <c r="Q731" s="165">
        <v>366208704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22615831</v>
      </c>
      <c r="X731" s="3">
        <v>0</v>
      </c>
      <c r="Y731" s="3">
        <v>0</v>
      </c>
      <c r="Z731" s="3">
        <v>0</v>
      </c>
      <c r="AA731" s="3">
        <v>0</v>
      </c>
      <c r="AB731" s="3"/>
      <c r="AC731" s="36">
        <f t="shared" si="33"/>
        <v>22615831</v>
      </c>
      <c r="AD731" s="37">
        <f t="shared" si="35"/>
        <v>113079155</v>
      </c>
      <c r="AE731" s="144"/>
      <c r="AG731" s="144"/>
      <c r="AI731" s="144"/>
    </row>
    <row r="732" spans="1:35" x14ac:dyDescent="0.25">
      <c r="A732" s="38">
        <v>720</v>
      </c>
      <c r="B732" s="61"/>
      <c r="C732" s="143" t="str">
        <f>VLOOKUP(D732,[8]Hoja1!$A$2:$B$1115,2,0)</f>
        <v>47170</v>
      </c>
      <c r="D732" s="31">
        <v>800071934</v>
      </c>
      <c r="E732" s="31">
        <v>217047170</v>
      </c>
      <c r="F732" s="61" t="s">
        <v>906</v>
      </c>
      <c r="G732" s="33">
        <v>0</v>
      </c>
      <c r="H732" s="33">
        <v>0</v>
      </c>
      <c r="I732" s="3">
        <v>835594096</v>
      </c>
      <c r="J732" s="3">
        <v>672345857</v>
      </c>
      <c r="K732" s="3">
        <v>0</v>
      </c>
      <c r="L732" s="3"/>
      <c r="M732" s="3"/>
      <c r="N732" s="3"/>
      <c r="O732" s="3"/>
      <c r="P732" s="34">
        <f t="shared" si="34"/>
        <v>1507939953</v>
      </c>
      <c r="Q732" s="165">
        <v>1090142903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69632841</v>
      </c>
      <c r="X732" s="3">
        <v>0</v>
      </c>
      <c r="Y732" s="3">
        <v>0</v>
      </c>
      <c r="Z732" s="3">
        <v>0</v>
      </c>
      <c r="AA732" s="3">
        <v>0</v>
      </c>
      <c r="AB732" s="3"/>
      <c r="AC732" s="36">
        <f t="shared" si="33"/>
        <v>69632841</v>
      </c>
      <c r="AD732" s="37">
        <f t="shared" si="35"/>
        <v>348164209</v>
      </c>
      <c r="AE732" s="144"/>
      <c r="AG732" s="144"/>
      <c r="AI732" s="144"/>
    </row>
    <row r="733" spans="1:35" x14ac:dyDescent="0.25">
      <c r="A733" s="29">
        <v>721</v>
      </c>
      <c r="B733" s="61"/>
      <c r="C733" s="143" t="str">
        <f>VLOOKUP(D733,[8]Hoja1!$A$2:$B$1115,2,0)</f>
        <v>47205</v>
      </c>
      <c r="D733" s="31">
        <v>819003225</v>
      </c>
      <c r="E733" s="31">
        <v>210547205</v>
      </c>
      <c r="F733" s="61" t="s">
        <v>344</v>
      </c>
      <c r="G733" s="33">
        <v>0</v>
      </c>
      <c r="H733" s="33">
        <v>0</v>
      </c>
      <c r="I733" s="3">
        <v>311993028</v>
      </c>
      <c r="J733" s="3">
        <v>271832323</v>
      </c>
      <c r="K733" s="3">
        <v>0</v>
      </c>
      <c r="L733" s="3"/>
      <c r="M733" s="3"/>
      <c r="N733" s="3"/>
      <c r="O733" s="3"/>
      <c r="P733" s="34">
        <f t="shared" si="34"/>
        <v>583825351</v>
      </c>
      <c r="Q733" s="165">
        <v>427828837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25999419</v>
      </c>
      <c r="X733" s="3">
        <v>0</v>
      </c>
      <c r="Y733" s="3">
        <v>0</v>
      </c>
      <c r="Z733" s="3">
        <v>0</v>
      </c>
      <c r="AA733" s="3">
        <v>0</v>
      </c>
      <c r="AB733" s="3"/>
      <c r="AC733" s="36">
        <f t="shared" si="33"/>
        <v>25999419</v>
      </c>
      <c r="AD733" s="37">
        <f t="shared" si="35"/>
        <v>129997095</v>
      </c>
      <c r="AE733" s="144"/>
      <c r="AG733" s="144"/>
      <c r="AI733" s="144"/>
    </row>
    <row r="734" spans="1:35" x14ac:dyDescent="0.25">
      <c r="A734" s="38">
        <v>722</v>
      </c>
      <c r="B734" s="61"/>
      <c r="C734" s="143" t="str">
        <f>VLOOKUP(D734,[8]Hoja1!$A$2:$B$1115,2,0)</f>
        <v>47245</v>
      </c>
      <c r="D734" s="31">
        <v>891780044</v>
      </c>
      <c r="E734" s="31">
        <v>214547245</v>
      </c>
      <c r="F734" s="61" t="s">
        <v>907</v>
      </c>
      <c r="G734" s="33">
        <v>0</v>
      </c>
      <c r="H734" s="33">
        <v>0</v>
      </c>
      <c r="I734" s="3">
        <v>2384335904</v>
      </c>
      <c r="J734" s="3">
        <v>2243151538</v>
      </c>
      <c r="K734" s="3">
        <v>0</v>
      </c>
      <c r="L734" s="3"/>
      <c r="M734" s="3"/>
      <c r="N734" s="3"/>
      <c r="O734" s="3"/>
      <c r="P734" s="34">
        <f t="shared" si="34"/>
        <v>4627487442</v>
      </c>
      <c r="Q734" s="165">
        <v>3435319492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198694659</v>
      </c>
      <c r="X734" s="3">
        <v>0</v>
      </c>
      <c r="Y734" s="3">
        <v>0</v>
      </c>
      <c r="Z734" s="3">
        <v>0</v>
      </c>
      <c r="AA734" s="3">
        <v>0</v>
      </c>
      <c r="AB734" s="3"/>
      <c r="AC734" s="36">
        <f t="shared" si="33"/>
        <v>198694659</v>
      </c>
      <c r="AD734" s="37">
        <f t="shared" si="35"/>
        <v>993473291</v>
      </c>
      <c r="AE734" s="144"/>
      <c r="AG734" s="144"/>
      <c r="AI734" s="144"/>
    </row>
    <row r="735" spans="1:35" x14ac:dyDescent="0.25">
      <c r="A735" s="29">
        <v>723</v>
      </c>
      <c r="B735" s="61"/>
      <c r="C735" s="143" t="str">
        <f>VLOOKUP(D735,[8]Hoja1!$A$2:$B$1115,2,0)</f>
        <v>47258</v>
      </c>
      <c r="D735" s="31">
        <v>891780049</v>
      </c>
      <c r="E735" s="31">
        <v>215847258</v>
      </c>
      <c r="F735" s="61" t="s">
        <v>908</v>
      </c>
      <c r="G735" s="33">
        <v>0</v>
      </c>
      <c r="H735" s="33">
        <v>0</v>
      </c>
      <c r="I735" s="3">
        <v>486767712</v>
      </c>
      <c r="J735" s="3">
        <v>477241286</v>
      </c>
      <c r="K735" s="3">
        <v>0</v>
      </c>
      <c r="L735" s="3"/>
      <c r="M735" s="3"/>
      <c r="N735" s="3"/>
      <c r="O735" s="3"/>
      <c r="P735" s="34">
        <f t="shared" si="34"/>
        <v>964008998</v>
      </c>
      <c r="Q735" s="165">
        <v>720625142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40563976</v>
      </c>
      <c r="X735" s="3">
        <v>0</v>
      </c>
      <c r="Y735" s="3">
        <v>0</v>
      </c>
      <c r="Z735" s="3">
        <v>0</v>
      </c>
      <c r="AA735" s="3">
        <v>0</v>
      </c>
      <c r="AB735" s="3"/>
      <c r="AC735" s="36">
        <f t="shared" si="33"/>
        <v>40563976</v>
      </c>
      <c r="AD735" s="37">
        <f t="shared" si="35"/>
        <v>202819880</v>
      </c>
      <c r="AE735" s="144"/>
      <c r="AG735" s="144"/>
      <c r="AI735" s="144"/>
    </row>
    <row r="736" spans="1:35" x14ac:dyDescent="0.25">
      <c r="A736" s="38">
        <v>724</v>
      </c>
      <c r="B736" s="61"/>
      <c r="C736" s="143" t="str">
        <f>VLOOKUP(D736,[8]Hoja1!$A$2:$B$1115,2,0)</f>
        <v>47268</v>
      </c>
      <c r="D736" s="31">
        <v>819000925</v>
      </c>
      <c r="E736" s="31">
        <v>216847268</v>
      </c>
      <c r="F736" s="61" t="s">
        <v>909</v>
      </c>
      <c r="G736" s="33">
        <v>0</v>
      </c>
      <c r="H736" s="33">
        <v>0</v>
      </c>
      <c r="I736" s="3">
        <v>860002624</v>
      </c>
      <c r="J736" s="3">
        <v>740567120</v>
      </c>
      <c r="K736" s="3">
        <v>0</v>
      </c>
      <c r="L736" s="3"/>
      <c r="M736" s="3"/>
      <c r="N736" s="3"/>
      <c r="O736" s="3"/>
      <c r="P736" s="34">
        <f t="shared" si="34"/>
        <v>1600569744</v>
      </c>
      <c r="Q736" s="165">
        <v>1170568430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71666885</v>
      </c>
      <c r="X736" s="3">
        <v>0</v>
      </c>
      <c r="Y736" s="3">
        <v>0</v>
      </c>
      <c r="Z736" s="3">
        <v>0</v>
      </c>
      <c r="AA736" s="3">
        <v>0</v>
      </c>
      <c r="AB736" s="3"/>
      <c r="AC736" s="36">
        <f t="shared" si="33"/>
        <v>71666885</v>
      </c>
      <c r="AD736" s="37">
        <f t="shared" si="35"/>
        <v>358334429</v>
      </c>
      <c r="AE736" s="144"/>
      <c r="AG736" s="144"/>
      <c r="AI736" s="144"/>
    </row>
    <row r="737" spans="1:35" x14ac:dyDescent="0.25">
      <c r="A737" s="29">
        <v>725</v>
      </c>
      <c r="B737" s="61"/>
      <c r="C737" s="143" t="str">
        <f>VLOOKUP(D737,[8]Hoja1!$A$2:$B$1115,2,0)</f>
        <v>47288</v>
      </c>
      <c r="D737" s="31">
        <v>891780045</v>
      </c>
      <c r="E737" s="31">
        <v>218847288</v>
      </c>
      <c r="F737" s="61" t="s">
        <v>910</v>
      </c>
      <c r="G737" s="33">
        <v>0</v>
      </c>
      <c r="H737" s="33">
        <v>0</v>
      </c>
      <c r="I737" s="3">
        <v>1975481504</v>
      </c>
      <c r="J737" s="3">
        <v>1829251092</v>
      </c>
      <c r="K737" s="3">
        <v>0</v>
      </c>
      <c r="L737" s="3"/>
      <c r="M737" s="3"/>
      <c r="N737" s="3"/>
      <c r="O737" s="3"/>
      <c r="P737" s="34">
        <f t="shared" si="34"/>
        <v>3804732596</v>
      </c>
      <c r="Q737" s="165">
        <v>2629356138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164623459</v>
      </c>
      <c r="X737" s="3">
        <v>187635708</v>
      </c>
      <c r="Y737" s="3">
        <v>0</v>
      </c>
      <c r="Z737" s="3">
        <v>0</v>
      </c>
      <c r="AA737" s="3">
        <v>0</v>
      </c>
      <c r="AB737" s="3"/>
      <c r="AC737" s="36">
        <f t="shared" si="33"/>
        <v>352259167</v>
      </c>
      <c r="AD737" s="37">
        <f t="shared" si="35"/>
        <v>823117291</v>
      </c>
      <c r="AE737" s="144"/>
      <c r="AG737" s="144"/>
      <c r="AI737" s="144"/>
    </row>
    <row r="738" spans="1:35" x14ac:dyDescent="0.25">
      <c r="A738" s="38">
        <v>726</v>
      </c>
      <c r="B738" s="61"/>
      <c r="C738" s="143" t="str">
        <f>VLOOKUP(D738,[8]Hoja1!$A$2:$B$1115,2,0)</f>
        <v>47318</v>
      </c>
      <c r="D738" s="31">
        <v>891780047</v>
      </c>
      <c r="E738" s="31">
        <v>211847318</v>
      </c>
      <c r="F738" s="61" t="s">
        <v>911</v>
      </c>
      <c r="G738" s="33">
        <v>0</v>
      </c>
      <c r="H738" s="33">
        <v>0</v>
      </c>
      <c r="I738" s="3">
        <v>988605312</v>
      </c>
      <c r="J738" s="3">
        <v>869774697</v>
      </c>
      <c r="K738" s="3">
        <v>0</v>
      </c>
      <c r="L738" s="3"/>
      <c r="M738" s="3"/>
      <c r="N738" s="3"/>
      <c r="O738" s="3"/>
      <c r="P738" s="34">
        <f t="shared" si="34"/>
        <v>1858380009</v>
      </c>
      <c r="Q738" s="165">
        <v>1364077353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82383776</v>
      </c>
      <c r="X738" s="3">
        <v>0</v>
      </c>
      <c r="Y738" s="3">
        <v>0</v>
      </c>
      <c r="Z738" s="3">
        <v>0</v>
      </c>
      <c r="AA738" s="3">
        <v>0</v>
      </c>
      <c r="AB738" s="3"/>
      <c r="AC738" s="36">
        <f t="shared" si="33"/>
        <v>82383776</v>
      </c>
      <c r="AD738" s="37">
        <f t="shared" si="35"/>
        <v>411918880</v>
      </c>
      <c r="AE738" s="144"/>
      <c r="AG738" s="144"/>
      <c r="AI738" s="144"/>
    </row>
    <row r="739" spans="1:35" x14ac:dyDescent="0.25">
      <c r="A739" s="29">
        <v>727</v>
      </c>
      <c r="B739" s="61"/>
      <c r="C739" s="143" t="str">
        <f>VLOOKUP(D739,[8]Hoja1!$A$2:$B$1115,2,0)</f>
        <v>47460</v>
      </c>
      <c r="D739" s="31">
        <v>819003849</v>
      </c>
      <c r="E739" s="31">
        <v>216047460</v>
      </c>
      <c r="F739" s="61" t="s">
        <v>912</v>
      </c>
      <c r="G739" s="33">
        <v>0</v>
      </c>
      <c r="H739" s="33">
        <v>0</v>
      </c>
      <c r="I739" s="3">
        <v>1420608272</v>
      </c>
      <c r="J739" s="3">
        <v>1014182617</v>
      </c>
      <c r="K739" s="3">
        <v>0</v>
      </c>
      <c r="L739" s="3"/>
      <c r="M739" s="3"/>
      <c r="N739" s="3"/>
      <c r="O739" s="3"/>
      <c r="P739" s="34">
        <f t="shared" si="34"/>
        <v>2434790889</v>
      </c>
      <c r="Q739" s="165">
        <v>1724486755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118384023</v>
      </c>
      <c r="X739" s="3">
        <v>0</v>
      </c>
      <c r="Y739" s="3">
        <v>0</v>
      </c>
      <c r="Z739" s="3">
        <v>0</v>
      </c>
      <c r="AA739" s="3">
        <v>0</v>
      </c>
      <c r="AB739" s="3"/>
      <c r="AC739" s="36">
        <f t="shared" si="33"/>
        <v>118384023</v>
      </c>
      <c r="AD739" s="37">
        <f t="shared" si="35"/>
        <v>591920111</v>
      </c>
      <c r="AE739" s="144"/>
      <c r="AG739" s="144"/>
      <c r="AI739" s="144"/>
    </row>
    <row r="740" spans="1:35" x14ac:dyDescent="0.25">
      <c r="A740" s="38">
        <v>728</v>
      </c>
      <c r="B740" s="61"/>
      <c r="C740" s="143" t="str">
        <f>VLOOKUP(D740,[8]Hoja1!$A$2:$B$1115,2,0)</f>
        <v>47541</v>
      </c>
      <c r="D740" s="31">
        <v>891780048</v>
      </c>
      <c r="E740" s="31">
        <v>214147541</v>
      </c>
      <c r="F740" s="61" t="s">
        <v>913</v>
      </c>
      <c r="G740" s="33">
        <v>0</v>
      </c>
      <c r="H740" s="33">
        <v>0</v>
      </c>
      <c r="I740" s="3">
        <v>278178332</v>
      </c>
      <c r="J740" s="3">
        <v>269329940</v>
      </c>
      <c r="K740" s="3">
        <v>0</v>
      </c>
      <c r="L740" s="3"/>
      <c r="M740" s="3"/>
      <c r="N740" s="3"/>
      <c r="O740" s="3"/>
      <c r="P740" s="34">
        <f t="shared" si="34"/>
        <v>547508272</v>
      </c>
      <c r="Q740" s="165">
        <v>408419108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23181528</v>
      </c>
      <c r="X740" s="3">
        <v>0</v>
      </c>
      <c r="Y740" s="3">
        <v>0</v>
      </c>
      <c r="Z740" s="3">
        <v>0</v>
      </c>
      <c r="AA740" s="3">
        <v>0</v>
      </c>
      <c r="AB740" s="3"/>
      <c r="AC740" s="36">
        <f t="shared" si="33"/>
        <v>23181528</v>
      </c>
      <c r="AD740" s="37">
        <f t="shared" si="35"/>
        <v>115907636</v>
      </c>
      <c r="AE740" s="144"/>
      <c r="AG740" s="144"/>
      <c r="AI740" s="144"/>
    </row>
    <row r="741" spans="1:35" x14ac:dyDescent="0.25">
      <c r="A741" s="29">
        <v>729</v>
      </c>
      <c r="B741" s="61"/>
      <c r="C741" s="143" t="str">
        <f>VLOOKUP(D741,[8]Hoja1!$A$2:$B$1115,2,0)</f>
        <v>47545</v>
      </c>
      <c r="D741" s="31">
        <v>819000985</v>
      </c>
      <c r="E741" s="31">
        <v>214547545</v>
      </c>
      <c r="F741" s="61" t="s">
        <v>914</v>
      </c>
      <c r="G741" s="33">
        <v>0</v>
      </c>
      <c r="H741" s="33">
        <v>0</v>
      </c>
      <c r="I741" s="3">
        <v>719208704</v>
      </c>
      <c r="J741" s="3">
        <v>593525439</v>
      </c>
      <c r="K741" s="3">
        <v>0</v>
      </c>
      <c r="L741" s="3"/>
      <c r="M741" s="3"/>
      <c r="N741" s="3"/>
      <c r="O741" s="3"/>
      <c r="P741" s="34">
        <f t="shared" si="34"/>
        <v>1312734143</v>
      </c>
      <c r="Q741" s="165">
        <v>953129793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59934059</v>
      </c>
      <c r="X741" s="3">
        <v>0</v>
      </c>
      <c r="Y741" s="3">
        <v>0</v>
      </c>
      <c r="Z741" s="3">
        <v>0</v>
      </c>
      <c r="AA741" s="3">
        <v>0</v>
      </c>
      <c r="AB741" s="3"/>
      <c r="AC741" s="36">
        <f t="shared" si="33"/>
        <v>59934059</v>
      </c>
      <c r="AD741" s="37">
        <f t="shared" si="35"/>
        <v>299670291</v>
      </c>
      <c r="AE741" s="144"/>
      <c r="AG741" s="144"/>
      <c r="AI741" s="144"/>
    </row>
    <row r="742" spans="1:35" x14ac:dyDescent="0.25">
      <c r="A742" s="38">
        <v>730</v>
      </c>
      <c r="B742" s="61"/>
      <c r="C742" s="143" t="str">
        <f>VLOOKUP(D742,[8]Hoja1!$A$2:$B$1115,2,0)</f>
        <v>47551</v>
      </c>
      <c r="D742" s="31">
        <v>891780050</v>
      </c>
      <c r="E742" s="31">
        <v>215147551</v>
      </c>
      <c r="F742" s="61" t="s">
        <v>915</v>
      </c>
      <c r="G742" s="33">
        <v>0</v>
      </c>
      <c r="H742" s="33">
        <v>0</v>
      </c>
      <c r="I742" s="3">
        <v>1078071664</v>
      </c>
      <c r="J742" s="3">
        <v>963414529</v>
      </c>
      <c r="K742" s="3">
        <v>0</v>
      </c>
      <c r="L742" s="3"/>
      <c r="M742" s="3"/>
      <c r="N742" s="3"/>
      <c r="O742" s="3"/>
      <c r="P742" s="34">
        <f t="shared" si="34"/>
        <v>2041486193</v>
      </c>
      <c r="Q742" s="165">
        <v>1502450359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89839305</v>
      </c>
      <c r="X742" s="3">
        <v>0</v>
      </c>
      <c r="Y742" s="3">
        <v>0</v>
      </c>
      <c r="Z742" s="3">
        <v>0</v>
      </c>
      <c r="AA742" s="3">
        <v>0</v>
      </c>
      <c r="AB742" s="3"/>
      <c r="AC742" s="36">
        <f t="shared" si="33"/>
        <v>89839305</v>
      </c>
      <c r="AD742" s="37">
        <f t="shared" si="35"/>
        <v>449196529</v>
      </c>
      <c r="AE742" s="144"/>
      <c r="AG742" s="144"/>
      <c r="AI742" s="144"/>
    </row>
    <row r="743" spans="1:35" x14ac:dyDescent="0.25">
      <c r="A743" s="29">
        <v>731</v>
      </c>
      <c r="B743" s="61"/>
      <c r="C743" s="143" t="str">
        <f>VLOOKUP(D743,[8]Hoja1!$A$2:$B$1115,2,0)</f>
        <v>47555</v>
      </c>
      <c r="D743" s="31">
        <v>891780051</v>
      </c>
      <c r="E743" s="31">
        <v>215547555</v>
      </c>
      <c r="F743" s="61" t="s">
        <v>916</v>
      </c>
      <c r="G743" s="33">
        <v>0</v>
      </c>
      <c r="H743" s="33">
        <v>0</v>
      </c>
      <c r="I743" s="3">
        <v>2017192192</v>
      </c>
      <c r="J743" s="3">
        <v>1751132033</v>
      </c>
      <c r="K743" s="3">
        <v>0</v>
      </c>
      <c r="L743" s="3"/>
      <c r="M743" s="3"/>
      <c r="N743" s="3"/>
      <c r="O743" s="3"/>
      <c r="P743" s="34">
        <f t="shared" si="34"/>
        <v>3768324225</v>
      </c>
      <c r="Q743" s="165">
        <v>2759728127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168099349</v>
      </c>
      <c r="X743" s="3">
        <v>0</v>
      </c>
      <c r="Y743" s="3">
        <v>0</v>
      </c>
      <c r="Z743" s="3">
        <v>0</v>
      </c>
      <c r="AA743" s="3">
        <v>0</v>
      </c>
      <c r="AB743" s="3"/>
      <c r="AC743" s="36">
        <f t="shared" si="33"/>
        <v>168099349</v>
      </c>
      <c r="AD743" s="37">
        <f t="shared" si="35"/>
        <v>840496749</v>
      </c>
      <c r="AE743" s="144"/>
      <c r="AG743" s="144"/>
      <c r="AI743" s="144"/>
    </row>
    <row r="744" spans="1:35" x14ac:dyDescent="0.25">
      <c r="A744" s="38">
        <v>732</v>
      </c>
      <c r="B744" s="61"/>
      <c r="C744" s="143" t="str">
        <f>VLOOKUP(D744,[8]Hoja1!$A$2:$B$1115,2,0)</f>
        <v>47570</v>
      </c>
      <c r="D744" s="31">
        <v>891703045</v>
      </c>
      <c r="E744" s="31">
        <v>217047570</v>
      </c>
      <c r="F744" s="61" t="s">
        <v>917</v>
      </c>
      <c r="G744" s="33">
        <v>0</v>
      </c>
      <c r="H744" s="33">
        <v>0</v>
      </c>
      <c r="I744" s="3">
        <v>1154937184</v>
      </c>
      <c r="J744" s="3">
        <v>916834368</v>
      </c>
      <c r="K744" s="3">
        <v>0</v>
      </c>
      <c r="L744" s="3"/>
      <c r="M744" s="3"/>
      <c r="N744" s="3"/>
      <c r="O744" s="3"/>
      <c r="P744" s="34">
        <f t="shared" si="34"/>
        <v>2071771552</v>
      </c>
      <c r="Q744" s="165">
        <v>1494302958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96244765</v>
      </c>
      <c r="X744" s="3">
        <v>0</v>
      </c>
      <c r="Y744" s="3">
        <v>0</v>
      </c>
      <c r="Z744" s="3">
        <v>0</v>
      </c>
      <c r="AA744" s="3">
        <v>0</v>
      </c>
      <c r="AB744" s="3"/>
      <c r="AC744" s="36">
        <f t="shared" si="33"/>
        <v>96244765</v>
      </c>
      <c r="AD744" s="37">
        <f t="shared" si="35"/>
        <v>481223829</v>
      </c>
      <c r="AE744" s="144"/>
      <c r="AG744" s="144"/>
      <c r="AI744" s="144"/>
    </row>
    <row r="745" spans="1:35" x14ac:dyDescent="0.25">
      <c r="A745" s="29">
        <v>733</v>
      </c>
      <c r="B745" s="61"/>
      <c r="C745" s="143" t="str">
        <f>VLOOKUP(D745,[8]Hoja1!$A$2:$B$1115,2,0)</f>
        <v>47605</v>
      </c>
      <c r="D745" s="31">
        <v>891780052</v>
      </c>
      <c r="E745" s="31">
        <v>210547605</v>
      </c>
      <c r="F745" s="61" t="s">
        <v>918</v>
      </c>
      <c r="G745" s="33">
        <v>0</v>
      </c>
      <c r="H745" s="33">
        <v>0</v>
      </c>
      <c r="I745" s="3">
        <v>204631420</v>
      </c>
      <c r="J745" s="3">
        <v>182342890</v>
      </c>
      <c r="K745" s="3">
        <v>0</v>
      </c>
      <c r="L745" s="3"/>
      <c r="M745" s="3"/>
      <c r="N745" s="3"/>
      <c r="O745" s="3"/>
      <c r="P745" s="34">
        <f t="shared" si="34"/>
        <v>386974310</v>
      </c>
      <c r="Q745" s="165">
        <v>284658598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17052618</v>
      </c>
      <c r="X745" s="3">
        <v>0</v>
      </c>
      <c r="Y745" s="3">
        <v>0</v>
      </c>
      <c r="Z745" s="3">
        <v>0</v>
      </c>
      <c r="AA745" s="3">
        <v>0</v>
      </c>
      <c r="AB745" s="3"/>
      <c r="AC745" s="36">
        <f t="shared" si="33"/>
        <v>17052618</v>
      </c>
      <c r="AD745" s="37">
        <f t="shared" si="35"/>
        <v>85263094</v>
      </c>
      <c r="AE745" s="144"/>
      <c r="AG745" s="144"/>
      <c r="AI745" s="144"/>
    </row>
    <row r="746" spans="1:35" x14ac:dyDescent="0.25">
      <c r="A746" s="38">
        <v>734</v>
      </c>
      <c r="B746" s="61"/>
      <c r="C746" s="143" t="str">
        <f>VLOOKUP(D746,[8]Hoja1!$A$2:$B$1115,2,0)</f>
        <v>47660</v>
      </c>
      <c r="D746" s="31">
        <v>819003224</v>
      </c>
      <c r="E746" s="31">
        <v>216047660</v>
      </c>
      <c r="F746" s="61" t="s">
        <v>919</v>
      </c>
      <c r="G746" s="33">
        <v>0</v>
      </c>
      <c r="H746" s="33">
        <v>0</v>
      </c>
      <c r="I746" s="3">
        <v>1031101424</v>
      </c>
      <c r="J746" s="3">
        <v>802380487</v>
      </c>
      <c r="K746" s="3">
        <v>0</v>
      </c>
      <c r="L746" s="3"/>
      <c r="M746" s="3"/>
      <c r="N746" s="3"/>
      <c r="O746" s="3"/>
      <c r="P746" s="34">
        <f t="shared" si="34"/>
        <v>1833481911</v>
      </c>
      <c r="Q746" s="165">
        <v>1317931201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85925119</v>
      </c>
      <c r="X746" s="3">
        <v>0</v>
      </c>
      <c r="Y746" s="3">
        <v>0</v>
      </c>
      <c r="Z746" s="3">
        <v>0</v>
      </c>
      <c r="AA746" s="3">
        <v>0</v>
      </c>
      <c r="AB746" s="3"/>
      <c r="AC746" s="36">
        <f t="shared" si="33"/>
        <v>85925119</v>
      </c>
      <c r="AD746" s="37">
        <f t="shared" si="35"/>
        <v>429625591</v>
      </c>
      <c r="AE746" s="144"/>
      <c r="AG746" s="144"/>
      <c r="AI746" s="144"/>
    </row>
    <row r="747" spans="1:35" x14ac:dyDescent="0.25">
      <c r="A747" s="29">
        <v>735</v>
      </c>
      <c r="B747" s="61"/>
      <c r="C747" s="143" t="str">
        <f>VLOOKUP(D747,[8]Hoja1!$A$2:$B$1115,2,0)</f>
        <v>47675</v>
      </c>
      <c r="D747" s="31">
        <v>891780053</v>
      </c>
      <c r="E747" s="31">
        <v>217547675</v>
      </c>
      <c r="F747" s="61" t="s">
        <v>623</v>
      </c>
      <c r="G747" s="33">
        <v>0</v>
      </c>
      <c r="H747" s="33">
        <v>0</v>
      </c>
      <c r="I747" s="3">
        <v>245760216</v>
      </c>
      <c r="J747" s="3">
        <v>259854208</v>
      </c>
      <c r="K747" s="3">
        <v>0</v>
      </c>
      <c r="L747" s="3"/>
      <c r="M747" s="3"/>
      <c r="N747" s="3"/>
      <c r="O747" s="3"/>
      <c r="P747" s="34">
        <f t="shared" si="34"/>
        <v>505614424</v>
      </c>
      <c r="Q747" s="165">
        <v>382734316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20480018</v>
      </c>
      <c r="X747" s="3">
        <v>0</v>
      </c>
      <c r="Y747" s="3">
        <v>0</v>
      </c>
      <c r="Z747" s="3">
        <v>0</v>
      </c>
      <c r="AA747" s="3">
        <v>0</v>
      </c>
      <c r="AB747" s="3"/>
      <c r="AC747" s="36">
        <f t="shared" si="33"/>
        <v>20480018</v>
      </c>
      <c r="AD747" s="37">
        <f t="shared" si="35"/>
        <v>102400090</v>
      </c>
      <c r="AE747" s="144"/>
      <c r="AG747" s="144"/>
      <c r="AI747" s="144"/>
    </row>
    <row r="748" spans="1:35" x14ac:dyDescent="0.25">
      <c r="A748" s="38">
        <v>736</v>
      </c>
      <c r="B748" s="61"/>
      <c r="C748" s="143" t="str">
        <f>VLOOKUP(D748,[8]Hoja1!$A$2:$B$1115,2,0)</f>
        <v>47692</v>
      </c>
      <c r="D748" s="31">
        <v>891780054</v>
      </c>
      <c r="E748" s="31">
        <v>219247692</v>
      </c>
      <c r="F748" s="61" t="s">
        <v>670</v>
      </c>
      <c r="G748" s="33">
        <v>0</v>
      </c>
      <c r="H748" s="33">
        <v>0</v>
      </c>
      <c r="I748" s="3">
        <v>997797440</v>
      </c>
      <c r="J748" s="3">
        <v>937598356</v>
      </c>
      <c r="K748" s="3">
        <v>0</v>
      </c>
      <c r="L748" s="3"/>
      <c r="M748" s="3"/>
      <c r="N748" s="3"/>
      <c r="O748" s="3"/>
      <c r="P748" s="34">
        <f t="shared" si="34"/>
        <v>1935395796</v>
      </c>
      <c r="Q748" s="165">
        <v>1436497078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83149787</v>
      </c>
      <c r="X748" s="3">
        <v>0</v>
      </c>
      <c r="Y748" s="3">
        <v>0</v>
      </c>
      <c r="Z748" s="3">
        <v>0</v>
      </c>
      <c r="AA748" s="3">
        <v>0</v>
      </c>
      <c r="AB748" s="3"/>
      <c r="AC748" s="36">
        <f t="shared" si="33"/>
        <v>83149787</v>
      </c>
      <c r="AD748" s="37">
        <f t="shared" si="35"/>
        <v>415748931</v>
      </c>
      <c r="AE748" s="144"/>
      <c r="AG748" s="144"/>
      <c r="AI748" s="144"/>
    </row>
    <row r="749" spans="1:35" x14ac:dyDescent="0.25">
      <c r="A749" s="29">
        <v>737</v>
      </c>
      <c r="B749" s="61"/>
      <c r="C749" s="143" t="str">
        <f>VLOOKUP(D749,[8]Hoja1!$A$2:$B$1115,2,0)</f>
        <v>47703</v>
      </c>
      <c r="D749" s="31">
        <v>891780055</v>
      </c>
      <c r="E749" s="31">
        <v>210347703</v>
      </c>
      <c r="F749" s="61" t="s">
        <v>920</v>
      </c>
      <c r="G749" s="33">
        <v>0</v>
      </c>
      <c r="H749" s="33">
        <v>0</v>
      </c>
      <c r="I749" s="3">
        <v>412530936</v>
      </c>
      <c r="J749" s="3">
        <v>463958960</v>
      </c>
      <c r="K749" s="3">
        <v>0</v>
      </c>
      <c r="L749" s="3"/>
      <c r="M749" s="3"/>
      <c r="N749" s="3"/>
      <c r="O749" s="3"/>
      <c r="P749" s="34">
        <f t="shared" si="34"/>
        <v>876489896</v>
      </c>
      <c r="Q749" s="165">
        <v>670224428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34377578</v>
      </c>
      <c r="X749" s="3">
        <v>0</v>
      </c>
      <c r="Y749" s="3">
        <v>0</v>
      </c>
      <c r="Z749" s="3">
        <v>0</v>
      </c>
      <c r="AA749" s="3">
        <v>0</v>
      </c>
      <c r="AB749" s="3"/>
      <c r="AC749" s="36">
        <f t="shared" si="33"/>
        <v>34377578</v>
      </c>
      <c r="AD749" s="37">
        <f t="shared" si="35"/>
        <v>171887890</v>
      </c>
      <c r="AE749" s="144"/>
      <c r="AG749" s="144"/>
      <c r="AI749" s="144"/>
    </row>
    <row r="750" spans="1:35" x14ac:dyDescent="0.25">
      <c r="A750" s="38">
        <v>738</v>
      </c>
      <c r="B750" s="61"/>
      <c r="C750" s="143" t="str">
        <f>VLOOKUP(D750,[8]Hoja1!$A$2:$B$1115,2,0)</f>
        <v>47707</v>
      </c>
      <c r="D750" s="31">
        <v>891780056</v>
      </c>
      <c r="E750" s="31">
        <v>210747707</v>
      </c>
      <c r="F750" s="61" t="s">
        <v>921</v>
      </c>
      <c r="G750" s="33">
        <v>0</v>
      </c>
      <c r="H750" s="33">
        <v>0</v>
      </c>
      <c r="I750" s="3">
        <v>876824880</v>
      </c>
      <c r="J750" s="3">
        <v>760892885</v>
      </c>
      <c r="K750" s="3">
        <v>0</v>
      </c>
      <c r="L750" s="3"/>
      <c r="M750" s="3"/>
      <c r="N750" s="3"/>
      <c r="O750" s="3"/>
      <c r="P750" s="34">
        <f t="shared" si="34"/>
        <v>1637717765</v>
      </c>
      <c r="Q750" s="165">
        <v>1199305325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73068740</v>
      </c>
      <c r="X750" s="3">
        <v>0</v>
      </c>
      <c r="Y750" s="3">
        <v>0</v>
      </c>
      <c r="Z750" s="3">
        <v>0</v>
      </c>
      <c r="AA750" s="3">
        <v>0</v>
      </c>
      <c r="AB750" s="3"/>
      <c r="AC750" s="36">
        <f t="shared" si="33"/>
        <v>73068740</v>
      </c>
      <c r="AD750" s="37">
        <f t="shared" si="35"/>
        <v>365343700</v>
      </c>
      <c r="AE750" s="144"/>
      <c r="AG750" s="144"/>
      <c r="AI750" s="144"/>
    </row>
    <row r="751" spans="1:35" x14ac:dyDescent="0.25">
      <c r="A751" s="29">
        <v>739</v>
      </c>
      <c r="B751" s="61"/>
      <c r="C751" s="143" t="str">
        <f>VLOOKUP(D751,[8]Hoja1!$A$2:$B$1115,2,0)</f>
        <v>47720</v>
      </c>
      <c r="D751" s="31">
        <v>819003762</v>
      </c>
      <c r="E751" s="31">
        <v>212047720</v>
      </c>
      <c r="F751" s="61" t="s">
        <v>922</v>
      </c>
      <c r="G751" s="33">
        <v>0</v>
      </c>
      <c r="H751" s="33">
        <v>0</v>
      </c>
      <c r="I751" s="3">
        <v>439825224</v>
      </c>
      <c r="J751" s="3">
        <v>397749450</v>
      </c>
      <c r="K751" s="3">
        <v>0</v>
      </c>
      <c r="L751" s="3"/>
      <c r="M751" s="3"/>
      <c r="N751" s="3"/>
      <c r="O751" s="3"/>
      <c r="P751" s="34">
        <f t="shared" si="34"/>
        <v>837574674</v>
      </c>
      <c r="Q751" s="165">
        <v>617662062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36652102</v>
      </c>
      <c r="X751" s="3">
        <v>0</v>
      </c>
      <c r="Y751" s="3">
        <v>0</v>
      </c>
      <c r="Z751" s="3">
        <v>0</v>
      </c>
      <c r="AA751" s="3">
        <v>0</v>
      </c>
      <c r="AB751" s="3"/>
      <c r="AC751" s="36">
        <f t="shared" si="33"/>
        <v>36652102</v>
      </c>
      <c r="AD751" s="37">
        <f t="shared" si="35"/>
        <v>183260510</v>
      </c>
      <c r="AE751" s="144"/>
      <c r="AG751" s="144"/>
      <c r="AI751" s="144"/>
    </row>
    <row r="752" spans="1:35" x14ac:dyDescent="0.25">
      <c r="A752" s="38">
        <v>740</v>
      </c>
      <c r="B752" s="61"/>
      <c r="C752" s="143" t="str">
        <f>VLOOKUP(D752,[8]Hoja1!$A$2:$B$1115,2,0)</f>
        <v>47745</v>
      </c>
      <c r="D752" s="31">
        <v>891780103</v>
      </c>
      <c r="E752" s="31">
        <v>214547745</v>
      </c>
      <c r="F752" s="61" t="s">
        <v>923</v>
      </c>
      <c r="G752" s="33">
        <v>0</v>
      </c>
      <c r="H752" s="33">
        <v>0</v>
      </c>
      <c r="I752" s="3">
        <v>1040881248</v>
      </c>
      <c r="J752" s="3">
        <v>802848601</v>
      </c>
      <c r="K752" s="3">
        <v>0</v>
      </c>
      <c r="L752" s="3"/>
      <c r="M752" s="3"/>
      <c r="N752" s="3"/>
      <c r="O752" s="3"/>
      <c r="P752" s="34">
        <f t="shared" si="34"/>
        <v>1843729849</v>
      </c>
      <c r="Q752" s="165">
        <v>1323289225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86740104</v>
      </c>
      <c r="X752" s="3">
        <v>0</v>
      </c>
      <c r="Y752" s="3">
        <v>0</v>
      </c>
      <c r="Z752" s="3">
        <v>0</v>
      </c>
      <c r="AA752" s="3">
        <v>0</v>
      </c>
      <c r="AB752" s="3"/>
      <c r="AC752" s="36">
        <f t="shared" si="33"/>
        <v>86740104</v>
      </c>
      <c r="AD752" s="37">
        <f t="shared" si="35"/>
        <v>433700520</v>
      </c>
      <c r="AE752" s="144"/>
      <c r="AG752" s="144"/>
      <c r="AI752" s="144"/>
    </row>
    <row r="753" spans="1:35" x14ac:dyDescent="0.25">
      <c r="A753" s="29">
        <v>741</v>
      </c>
      <c r="B753" s="61"/>
      <c r="C753" s="143" t="str">
        <f>VLOOKUP(D753,[8]Hoja1!$A$2:$B$1115,2,0)</f>
        <v>47798</v>
      </c>
      <c r="D753" s="31">
        <v>891780057</v>
      </c>
      <c r="E753" s="31">
        <v>219847798</v>
      </c>
      <c r="F753" s="61" t="s">
        <v>924</v>
      </c>
      <c r="G753" s="33">
        <v>0</v>
      </c>
      <c r="H753" s="33">
        <v>0</v>
      </c>
      <c r="I753" s="3">
        <v>565010016</v>
      </c>
      <c r="J753" s="3">
        <v>525047871</v>
      </c>
      <c r="K753" s="3">
        <v>0</v>
      </c>
      <c r="L753" s="3"/>
      <c r="M753" s="3"/>
      <c r="N753" s="3"/>
      <c r="O753" s="3"/>
      <c r="P753" s="34">
        <f t="shared" si="34"/>
        <v>1090057887</v>
      </c>
      <c r="Q753" s="165">
        <v>807552879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47084168</v>
      </c>
      <c r="X753" s="3">
        <v>0</v>
      </c>
      <c r="Y753" s="3">
        <v>0</v>
      </c>
      <c r="Z753" s="3">
        <v>0</v>
      </c>
      <c r="AA753" s="3">
        <v>0</v>
      </c>
      <c r="AB753" s="3"/>
      <c r="AC753" s="36">
        <f t="shared" si="33"/>
        <v>47084168</v>
      </c>
      <c r="AD753" s="37">
        <f t="shared" si="35"/>
        <v>235420840</v>
      </c>
      <c r="AE753" s="144"/>
      <c r="AG753" s="144"/>
      <c r="AI753" s="144"/>
    </row>
    <row r="754" spans="1:35" x14ac:dyDescent="0.25">
      <c r="A754" s="38">
        <v>742</v>
      </c>
      <c r="B754" s="61"/>
      <c r="C754" s="143" t="str">
        <f>VLOOKUP(D754,[8]Hoja1!$A$2:$B$1115,2,0)</f>
        <v>47960</v>
      </c>
      <c r="D754" s="31">
        <v>819003760</v>
      </c>
      <c r="E754" s="31">
        <v>216047960</v>
      </c>
      <c r="F754" s="61" t="s">
        <v>925</v>
      </c>
      <c r="G754" s="33">
        <v>0</v>
      </c>
      <c r="H754" s="33">
        <v>0</v>
      </c>
      <c r="I754" s="3">
        <v>444569464</v>
      </c>
      <c r="J754" s="3">
        <v>328456753</v>
      </c>
      <c r="K754" s="3">
        <v>0</v>
      </c>
      <c r="L754" s="3"/>
      <c r="M754" s="3"/>
      <c r="N754" s="3"/>
      <c r="O754" s="3"/>
      <c r="P754" s="34">
        <f t="shared" si="34"/>
        <v>773026217</v>
      </c>
      <c r="Q754" s="165">
        <v>550741483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37047455</v>
      </c>
      <c r="X754" s="3">
        <v>0</v>
      </c>
      <c r="Y754" s="3">
        <v>0</v>
      </c>
      <c r="Z754" s="3">
        <v>0</v>
      </c>
      <c r="AA754" s="3">
        <v>0</v>
      </c>
      <c r="AB754" s="3"/>
      <c r="AC754" s="36">
        <f t="shared" si="33"/>
        <v>37047455</v>
      </c>
      <c r="AD754" s="37">
        <f t="shared" si="35"/>
        <v>185237279</v>
      </c>
      <c r="AE754" s="144"/>
      <c r="AG754" s="144"/>
      <c r="AI754" s="144"/>
    </row>
    <row r="755" spans="1:35" x14ac:dyDescent="0.25">
      <c r="A755" s="29">
        <v>743</v>
      </c>
      <c r="B755" s="61"/>
      <c r="C755" s="143" t="str">
        <f>VLOOKUP(D755,[8]Hoja1!$A$2:$B$1115,2,0)</f>
        <v>47980</v>
      </c>
      <c r="D755" s="31">
        <v>819003297</v>
      </c>
      <c r="E755" s="31">
        <v>218047980</v>
      </c>
      <c r="F755" s="61" t="s">
        <v>926</v>
      </c>
      <c r="G755" s="33">
        <v>0</v>
      </c>
      <c r="H755" s="33">
        <v>0</v>
      </c>
      <c r="I755" s="3">
        <v>2507657440</v>
      </c>
      <c r="J755" s="3">
        <v>2610077750</v>
      </c>
      <c r="K755" s="3">
        <v>0</v>
      </c>
      <c r="L755" s="3"/>
      <c r="M755" s="3"/>
      <c r="N755" s="3"/>
      <c r="O755" s="3"/>
      <c r="P755" s="34">
        <f t="shared" si="34"/>
        <v>5117735190</v>
      </c>
      <c r="Q755" s="165">
        <v>3863906468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208971453</v>
      </c>
      <c r="X755" s="3">
        <v>0</v>
      </c>
      <c r="Y755" s="3">
        <v>0</v>
      </c>
      <c r="Z755" s="3">
        <v>0</v>
      </c>
      <c r="AA755" s="3">
        <v>0</v>
      </c>
      <c r="AB755" s="3"/>
      <c r="AC755" s="36">
        <f t="shared" si="33"/>
        <v>208971453</v>
      </c>
      <c r="AD755" s="37">
        <f t="shared" si="35"/>
        <v>1044857269</v>
      </c>
      <c r="AE755" s="144"/>
      <c r="AG755" s="144"/>
      <c r="AI755" s="144"/>
    </row>
    <row r="756" spans="1:35" x14ac:dyDescent="0.25">
      <c r="A756" s="38">
        <v>744</v>
      </c>
      <c r="B756" s="61"/>
      <c r="C756" s="143" t="str">
        <f>VLOOKUP(D756,[8]Hoja1!$A$2:$B$1115,2,0)</f>
        <v>50006</v>
      </c>
      <c r="D756" s="31">
        <v>892001457</v>
      </c>
      <c r="E756" s="31">
        <v>210650006</v>
      </c>
      <c r="F756" s="61" t="s">
        <v>927</v>
      </c>
      <c r="G756" s="33">
        <v>0</v>
      </c>
      <c r="H756" s="33">
        <v>0</v>
      </c>
      <c r="I756" s="3">
        <v>1302789824</v>
      </c>
      <c r="J756" s="3">
        <v>1361756205</v>
      </c>
      <c r="K756" s="3">
        <v>0</v>
      </c>
      <c r="L756" s="3"/>
      <c r="M756" s="3"/>
      <c r="N756" s="3"/>
      <c r="O756" s="3"/>
      <c r="P756" s="34">
        <f t="shared" si="34"/>
        <v>2664546029</v>
      </c>
      <c r="Q756" s="165">
        <v>2013151119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108565819</v>
      </c>
      <c r="X756" s="3">
        <v>0</v>
      </c>
      <c r="Y756" s="3">
        <v>0</v>
      </c>
      <c r="Z756" s="3">
        <v>0</v>
      </c>
      <c r="AA756" s="3">
        <v>0</v>
      </c>
      <c r="AB756" s="3"/>
      <c r="AC756" s="36">
        <f t="shared" si="33"/>
        <v>108565819</v>
      </c>
      <c r="AD756" s="37">
        <f t="shared" si="35"/>
        <v>542829091</v>
      </c>
      <c r="AE756" s="144"/>
      <c r="AG756" s="144"/>
      <c r="AI756" s="144"/>
    </row>
    <row r="757" spans="1:35" x14ac:dyDescent="0.25">
      <c r="A757" s="29">
        <v>745</v>
      </c>
      <c r="B757" s="61"/>
      <c r="C757" s="143" t="str">
        <f>VLOOKUP(D757,[8]Hoja1!$A$2:$B$1115,2,0)</f>
        <v>50110</v>
      </c>
      <c r="D757" s="31">
        <v>800152577</v>
      </c>
      <c r="E757" s="31">
        <v>211050110</v>
      </c>
      <c r="F757" s="61" t="s">
        <v>928</v>
      </c>
      <c r="G757" s="33">
        <v>0</v>
      </c>
      <c r="H757" s="33">
        <v>0</v>
      </c>
      <c r="I757" s="3">
        <v>163936258</v>
      </c>
      <c r="J757" s="3">
        <v>202398172</v>
      </c>
      <c r="K757" s="3">
        <v>0</v>
      </c>
      <c r="L757" s="3"/>
      <c r="M757" s="3"/>
      <c r="N757" s="3"/>
      <c r="O757" s="3"/>
      <c r="P757" s="34">
        <f t="shared" si="34"/>
        <v>366334430</v>
      </c>
      <c r="Q757" s="165">
        <v>284366302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13661355</v>
      </c>
      <c r="X757" s="3">
        <v>0</v>
      </c>
      <c r="Y757" s="3">
        <v>0</v>
      </c>
      <c r="Z757" s="3">
        <v>0</v>
      </c>
      <c r="AA757" s="3">
        <v>0</v>
      </c>
      <c r="AB757" s="3"/>
      <c r="AC757" s="36">
        <f t="shared" si="33"/>
        <v>13661355</v>
      </c>
      <c r="AD757" s="37">
        <f t="shared" si="35"/>
        <v>68306773</v>
      </c>
      <c r="AE757" s="144"/>
      <c r="AG757" s="144"/>
      <c r="AI757" s="144"/>
    </row>
    <row r="758" spans="1:35" x14ac:dyDescent="0.25">
      <c r="A758" s="38">
        <v>746</v>
      </c>
      <c r="B758" s="61"/>
      <c r="C758" s="143" t="str">
        <f>VLOOKUP(D758,[8]Hoja1!$A$2:$B$1115,2,0)</f>
        <v>50124</v>
      </c>
      <c r="D758" s="31">
        <v>892099232</v>
      </c>
      <c r="E758" s="31">
        <v>212450124</v>
      </c>
      <c r="F758" s="61" t="s">
        <v>929</v>
      </c>
      <c r="G758" s="33">
        <v>0</v>
      </c>
      <c r="H758" s="33">
        <v>0</v>
      </c>
      <c r="I758" s="3">
        <v>196536384</v>
      </c>
      <c r="J758" s="3">
        <v>193855833</v>
      </c>
      <c r="K758" s="3">
        <v>0</v>
      </c>
      <c r="L758" s="3"/>
      <c r="M758" s="3"/>
      <c r="N758" s="3"/>
      <c r="O758" s="3"/>
      <c r="P758" s="34">
        <f t="shared" si="34"/>
        <v>390392217</v>
      </c>
      <c r="Q758" s="165">
        <v>292124025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16378032</v>
      </c>
      <c r="X758" s="3">
        <v>0</v>
      </c>
      <c r="Y758" s="3">
        <v>0</v>
      </c>
      <c r="Z758" s="3">
        <v>0</v>
      </c>
      <c r="AA758" s="3">
        <v>0</v>
      </c>
      <c r="AB758" s="3"/>
      <c r="AC758" s="36">
        <f t="shared" si="33"/>
        <v>16378032</v>
      </c>
      <c r="AD758" s="37">
        <f t="shared" si="35"/>
        <v>81890160</v>
      </c>
      <c r="AE758" s="144"/>
      <c r="AG758" s="144"/>
      <c r="AI758" s="144"/>
    </row>
    <row r="759" spans="1:35" x14ac:dyDescent="0.25">
      <c r="A759" s="29">
        <v>747</v>
      </c>
      <c r="B759" s="61"/>
      <c r="C759" s="143" t="str">
        <f>VLOOKUP(D759,[8]Hoja1!$A$2:$B$1115,2,0)</f>
        <v>50150</v>
      </c>
      <c r="D759" s="31">
        <v>800098190</v>
      </c>
      <c r="E759" s="31">
        <v>215050150</v>
      </c>
      <c r="F759" s="61" t="s">
        <v>930</v>
      </c>
      <c r="G759" s="33">
        <v>0</v>
      </c>
      <c r="H759" s="33">
        <v>0</v>
      </c>
      <c r="I759" s="3">
        <v>240998100</v>
      </c>
      <c r="J759" s="3">
        <v>327471323</v>
      </c>
      <c r="K759" s="3">
        <v>0</v>
      </c>
      <c r="L759" s="3"/>
      <c r="M759" s="3"/>
      <c r="N759" s="3"/>
      <c r="O759" s="3"/>
      <c r="P759" s="34">
        <f t="shared" si="34"/>
        <v>568469423</v>
      </c>
      <c r="Q759" s="165">
        <v>447970373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20083175</v>
      </c>
      <c r="X759" s="3">
        <v>0</v>
      </c>
      <c r="Y759" s="3">
        <v>0</v>
      </c>
      <c r="Z759" s="3">
        <v>0</v>
      </c>
      <c r="AA759" s="3">
        <v>0</v>
      </c>
      <c r="AB759" s="3"/>
      <c r="AC759" s="36">
        <f t="shared" si="33"/>
        <v>20083175</v>
      </c>
      <c r="AD759" s="37">
        <f t="shared" si="35"/>
        <v>100415875</v>
      </c>
      <c r="AE759" s="144"/>
      <c r="AG759" s="144"/>
      <c r="AI759" s="144"/>
    </row>
    <row r="760" spans="1:35" x14ac:dyDescent="0.25">
      <c r="A760" s="38">
        <v>748</v>
      </c>
      <c r="B760" s="61"/>
      <c r="C760" s="143" t="str">
        <f>VLOOKUP(D760,[8]Hoja1!$A$2:$B$1115,2,0)</f>
        <v>50223</v>
      </c>
      <c r="D760" s="31">
        <v>892000812</v>
      </c>
      <c r="E760" s="31">
        <v>212350223</v>
      </c>
      <c r="F760" s="61" t="s">
        <v>931</v>
      </c>
      <c r="G760" s="33">
        <v>0</v>
      </c>
      <c r="H760" s="33">
        <v>0</v>
      </c>
      <c r="I760" s="3">
        <v>111842628</v>
      </c>
      <c r="J760" s="3">
        <v>112118293</v>
      </c>
      <c r="K760" s="3">
        <v>0</v>
      </c>
      <c r="L760" s="3"/>
      <c r="M760" s="3"/>
      <c r="N760" s="3"/>
      <c r="O760" s="3"/>
      <c r="P760" s="34">
        <f t="shared" si="34"/>
        <v>223960921</v>
      </c>
      <c r="Q760" s="165">
        <v>168039607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9320219</v>
      </c>
      <c r="X760" s="3">
        <v>0</v>
      </c>
      <c r="Y760" s="3">
        <v>0</v>
      </c>
      <c r="Z760" s="3">
        <v>0</v>
      </c>
      <c r="AA760" s="3">
        <v>0</v>
      </c>
      <c r="AB760" s="3"/>
      <c r="AC760" s="36">
        <f t="shared" si="33"/>
        <v>9320219</v>
      </c>
      <c r="AD760" s="37">
        <f t="shared" si="35"/>
        <v>46601095</v>
      </c>
      <c r="AE760" s="144"/>
      <c r="AG760" s="144"/>
      <c r="AI760" s="144"/>
    </row>
    <row r="761" spans="1:35" x14ac:dyDescent="0.25">
      <c r="A761" s="29">
        <v>749</v>
      </c>
      <c r="B761" s="61"/>
      <c r="C761" s="143" t="str">
        <f>VLOOKUP(D761,[8]Hoja1!$A$2:$B$1115,2,0)</f>
        <v>50226</v>
      </c>
      <c r="D761" s="31">
        <v>892099184</v>
      </c>
      <c r="E761" s="31">
        <v>212650226</v>
      </c>
      <c r="F761" s="61" t="s">
        <v>932</v>
      </c>
      <c r="G761" s="33">
        <v>0</v>
      </c>
      <c r="H761" s="33">
        <v>0</v>
      </c>
      <c r="I761" s="3">
        <v>385837856</v>
      </c>
      <c r="J761" s="3">
        <v>472013606</v>
      </c>
      <c r="K761" s="3">
        <v>0</v>
      </c>
      <c r="L761" s="3"/>
      <c r="M761" s="3"/>
      <c r="N761" s="3"/>
      <c r="O761" s="3"/>
      <c r="P761" s="34">
        <f t="shared" si="34"/>
        <v>857851462</v>
      </c>
      <c r="Q761" s="165">
        <v>664932536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32153155</v>
      </c>
      <c r="X761" s="3">
        <v>0</v>
      </c>
      <c r="Y761" s="3">
        <v>0</v>
      </c>
      <c r="Z761" s="3">
        <v>0</v>
      </c>
      <c r="AA761" s="3">
        <v>0</v>
      </c>
      <c r="AB761" s="3"/>
      <c r="AC761" s="36">
        <f t="shared" si="33"/>
        <v>32153155</v>
      </c>
      <c r="AD761" s="37">
        <f t="shared" si="35"/>
        <v>160765771</v>
      </c>
      <c r="AE761" s="144"/>
      <c r="AG761" s="144"/>
      <c r="AI761" s="144"/>
    </row>
    <row r="762" spans="1:35" x14ac:dyDescent="0.25">
      <c r="A762" s="38">
        <v>750</v>
      </c>
      <c r="B762" s="61"/>
      <c r="C762" s="143" t="str">
        <f>VLOOKUP(D762,[8]Hoja1!$A$2:$B$1115,2,0)</f>
        <v>50245</v>
      </c>
      <c r="D762" s="31">
        <v>892099001</v>
      </c>
      <c r="E762" s="31">
        <v>214550245</v>
      </c>
      <c r="F762" s="61" t="s">
        <v>933</v>
      </c>
      <c r="G762" s="33">
        <v>0</v>
      </c>
      <c r="H762" s="33">
        <v>0</v>
      </c>
      <c r="I762" s="3">
        <v>33913691</v>
      </c>
      <c r="J762" s="3">
        <v>41984826</v>
      </c>
      <c r="K762" s="3">
        <v>0</v>
      </c>
      <c r="L762" s="3"/>
      <c r="M762" s="3"/>
      <c r="N762" s="3"/>
      <c r="O762" s="3"/>
      <c r="P762" s="34">
        <f t="shared" si="34"/>
        <v>75898517</v>
      </c>
      <c r="Q762" s="165">
        <v>58941672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2826141</v>
      </c>
      <c r="X762" s="3">
        <v>0</v>
      </c>
      <c r="Y762" s="3">
        <v>0</v>
      </c>
      <c r="Z762" s="3">
        <v>0</v>
      </c>
      <c r="AA762" s="3">
        <v>0</v>
      </c>
      <c r="AB762" s="3"/>
      <c r="AC762" s="36">
        <f t="shared" si="33"/>
        <v>2826141</v>
      </c>
      <c r="AD762" s="37">
        <f t="shared" si="35"/>
        <v>14130704</v>
      </c>
      <c r="AE762" s="144"/>
      <c r="AG762" s="144"/>
      <c r="AI762" s="144"/>
    </row>
    <row r="763" spans="1:35" x14ac:dyDescent="0.25">
      <c r="A763" s="29">
        <v>751</v>
      </c>
      <c r="B763" s="61"/>
      <c r="C763" s="143" t="str">
        <f>VLOOKUP(D763,[8]Hoja1!$A$2:$B$1115,2,0)</f>
        <v>50251</v>
      </c>
      <c r="D763" s="31">
        <v>892099278</v>
      </c>
      <c r="E763" s="31">
        <v>215150251</v>
      </c>
      <c r="F763" s="61" t="s">
        <v>934</v>
      </c>
      <c r="G763" s="33">
        <v>0</v>
      </c>
      <c r="H763" s="33">
        <v>0</v>
      </c>
      <c r="I763" s="3">
        <v>183736118</v>
      </c>
      <c r="J763" s="3">
        <v>174499882</v>
      </c>
      <c r="K763" s="3">
        <v>0</v>
      </c>
      <c r="L763" s="3"/>
      <c r="M763" s="3"/>
      <c r="N763" s="3"/>
      <c r="O763" s="3"/>
      <c r="P763" s="34">
        <f t="shared" si="34"/>
        <v>358236000</v>
      </c>
      <c r="Q763" s="165">
        <v>266367940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15311343</v>
      </c>
      <c r="X763" s="3">
        <v>0</v>
      </c>
      <c r="Y763" s="3">
        <v>0</v>
      </c>
      <c r="Z763" s="3">
        <v>0</v>
      </c>
      <c r="AA763" s="3">
        <v>0</v>
      </c>
      <c r="AB763" s="3"/>
      <c r="AC763" s="36">
        <f t="shared" si="33"/>
        <v>15311343</v>
      </c>
      <c r="AD763" s="37">
        <f t="shared" si="35"/>
        <v>76556717</v>
      </c>
      <c r="AE763" s="144"/>
      <c r="AG763" s="144"/>
      <c r="AI763" s="144"/>
    </row>
    <row r="764" spans="1:35" x14ac:dyDescent="0.25">
      <c r="A764" s="38">
        <v>752</v>
      </c>
      <c r="B764" s="61"/>
      <c r="C764" s="143" t="str">
        <f>VLOOKUP(D764,[8]Hoja1!$A$2:$B$1115,2,0)</f>
        <v>50270</v>
      </c>
      <c r="D764" s="31">
        <v>800255443</v>
      </c>
      <c r="E764" s="31">
        <v>217050270</v>
      </c>
      <c r="F764" s="61" t="s">
        <v>935</v>
      </c>
      <c r="G764" s="33">
        <v>0</v>
      </c>
      <c r="H764" s="33">
        <v>0</v>
      </c>
      <c r="I764" s="3">
        <v>73958514</v>
      </c>
      <c r="J764" s="3">
        <v>75893183</v>
      </c>
      <c r="K764" s="3">
        <v>0</v>
      </c>
      <c r="L764" s="3"/>
      <c r="M764" s="3"/>
      <c r="N764" s="3"/>
      <c r="O764" s="3"/>
      <c r="P764" s="34">
        <f t="shared" si="34"/>
        <v>149851697</v>
      </c>
      <c r="Q764" s="165">
        <v>112872443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6163210</v>
      </c>
      <c r="X764" s="3">
        <v>0</v>
      </c>
      <c r="Y764" s="3">
        <v>0</v>
      </c>
      <c r="Z764" s="3">
        <v>0</v>
      </c>
      <c r="AA764" s="3">
        <v>0</v>
      </c>
      <c r="AB764" s="3"/>
      <c r="AC764" s="36">
        <f t="shared" si="33"/>
        <v>6163210</v>
      </c>
      <c r="AD764" s="37">
        <f t="shared" si="35"/>
        <v>30816044</v>
      </c>
      <c r="AE764" s="144"/>
      <c r="AG764" s="144"/>
      <c r="AI764" s="144"/>
    </row>
    <row r="765" spans="1:35" x14ac:dyDescent="0.25">
      <c r="A765" s="29">
        <v>753</v>
      </c>
      <c r="B765" s="61"/>
      <c r="C765" s="143" t="str">
        <f>VLOOKUP(D765,[8]Hoja1!$A$2:$B$1115,2,0)</f>
        <v>50287</v>
      </c>
      <c r="D765" s="31">
        <v>892099183</v>
      </c>
      <c r="E765" s="31">
        <v>218750287</v>
      </c>
      <c r="F765" s="61" t="s">
        <v>936</v>
      </c>
      <c r="G765" s="33">
        <v>0</v>
      </c>
      <c r="H765" s="33">
        <v>0</v>
      </c>
      <c r="I765" s="3">
        <v>240864276</v>
      </c>
      <c r="J765" s="3">
        <v>249648337</v>
      </c>
      <c r="K765" s="3">
        <v>0</v>
      </c>
      <c r="L765" s="3"/>
      <c r="M765" s="3"/>
      <c r="N765" s="3"/>
      <c r="O765" s="3"/>
      <c r="P765" s="34">
        <f t="shared" si="34"/>
        <v>490512613</v>
      </c>
      <c r="Q765" s="165">
        <v>370080475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20072023</v>
      </c>
      <c r="X765" s="3">
        <v>0</v>
      </c>
      <c r="Y765" s="3">
        <v>0</v>
      </c>
      <c r="Z765" s="3">
        <v>0</v>
      </c>
      <c r="AA765" s="3">
        <v>0</v>
      </c>
      <c r="AB765" s="3"/>
      <c r="AC765" s="36">
        <f t="shared" si="33"/>
        <v>20072023</v>
      </c>
      <c r="AD765" s="37">
        <f t="shared" si="35"/>
        <v>100360115</v>
      </c>
      <c r="AE765" s="144"/>
      <c r="AG765" s="144"/>
      <c r="AI765" s="144"/>
    </row>
    <row r="766" spans="1:35" x14ac:dyDescent="0.25">
      <c r="A766" s="38">
        <v>754</v>
      </c>
      <c r="B766" s="61"/>
      <c r="C766" s="143" t="str">
        <f>VLOOKUP(D766,[8]Hoja1!$A$2:$B$1115,2,0)</f>
        <v>50313</v>
      </c>
      <c r="D766" s="31">
        <v>892099243</v>
      </c>
      <c r="E766" s="31">
        <v>211350313</v>
      </c>
      <c r="F766" s="61" t="s">
        <v>356</v>
      </c>
      <c r="G766" s="33">
        <v>0</v>
      </c>
      <c r="H766" s="33">
        <v>0</v>
      </c>
      <c r="I766" s="3">
        <v>1559401856</v>
      </c>
      <c r="J766" s="3">
        <v>1163913492</v>
      </c>
      <c r="K766" s="3">
        <v>0</v>
      </c>
      <c r="L766" s="3"/>
      <c r="M766" s="3"/>
      <c r="N766" s="3"/>
      <c r="O766" s="3"/>
      <c r="P766" s="34">
        <f t="shared" si="34"/>
        <v>2723315348</v>
      </c>
      <c r="Q766" s="165">
        <v>1943614422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129950155</v>
      </c>
      <c r="X766" s="3">
        <v>0</v>
      </c>
      <c r="Y766" s="3">
        <v>0</v>
      </c>
      <c r="Z766" s="3">
        <v>0</v>
      </c>
      <c r="AA766" s="3">
        <v>0</v>
      </c>
      <c r="AB766" s="3"/>
      <c r="AC766" s="36">
        <f t="shared" si="33"/>
        <v>129950155</v>
      </c>
      <c r="AD766" s="37">
        <f t="shared" si="35"/>
        <v>649750771</v>
      </c>
      <c r="AE766" s="144"/>
      <c r="AG766" s="144"/>
      <c r="AI766" s="144"/>
    </row>
    <row r="767" spans="1:35" x14ac:dyDescent="0.25">
      <c r="A767" s="29">
        <v>755</v>
      </c>
      <c r="B767" s="61"/>
      <c r="C767" s="143" t="str">
        <f>VLOOKUP(D767,[8]Hoja1!$A$2:$B$1115,2,0)</f>
        <v>50318</v>
      </c>
      <c r="D767" s="31">
        <v>800098193</v>
      </c>
      <c r="E767" s="31">
        <v>211850318</v>
      </c>
      <c r="F767" s="61" t="s">
        <v>911</v>
      </c>
      <c r="G767" s="33">
        <v>0</v>
      </c>
      <c r="H767" s="33">
        <v>0</v>
      </c>
      <c r="I767" s="3">
        <v>195499564</v>
      </c>
      <c r="J767" s="3">
        <v>213701904</v>
      </c>
      <c r="K767" s="3">
        <v>0</v>
      </c>
      <c r="L767" s="3"/>
      <c r="M767" s="3"/>
      <c r="N767" s="3"/>
      <c r="O767" s="3"/>
      <c r="P767" s="34">
        <f t="shared" si="34"/>
        <v>409201468</v>
      </c>
      <c r="Q767" s="165">
        <v>311451684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16291630</v>
      </c>
      <c r="X767" s="3">
        <v>0</v>
      </c>
      <c r="Y767" s="3">
        <v>0</v>
      </c>
      <c r="Z767" s="3">
        <v>0</v>
      </c>
      <c r="AA767" s="3">
        <v>0</v>
      </c>
      <c r="AB767" s="3"/>
      <c r="AC767" s="36">
        <f t="shared" si="33"/>
        <v>16291630</v>
      </c>
      <c r="AD767" s="37">
        <f t="shared" si="35"/>
        <v>81458154</v>
      </c>
      <c r="AE767" s="144"/>
      <c r="AG767" s="144"/>
      <c r="AI767" s="144"/>
    </row>
    <row r="768" spans="1:35" x14ac:dyDescent="0.25">
      <c r="A768" s="38">
        <v>756</v>
      </c>
      <c r="B768" s="61"/>
      <c r="C768" s="143" t="str">
        <f>VLOOKUP(D768,[8]Hoja1!$A$2:$B$1115,2,0)</f>
        <v>50325</v>
      </c>
      <c r="D768" s="31">
        <v>800136458</v>
      </c>
      <c r="E768" s="31">
        <v>212550325</v>
      </c>
      <c r="F768" s="61" t="s">
        <v>937</v>
      </c>
      <c r="G768" s="33">
        <v>0</v>
      </c>
      <c r="H768" s="33">
        <v>0</v>
      </c>
      <c r="I768" s="3">
        <v>340445516</v>
      </c>
      <c r="J768" s="3">
        <v>167791622</v>
      </c>
      <c r="K768" s="3">
        <v>0</v>
      </c>
      <c r="L768" s="3"/>
      <c r="M768" s="3"/>
      <c r="N768" s="3"/>
      <c r="O768" s="3"/>
      <c r="P768" s="34">
        <f t="shared" si="34"/>
        <v>508237138</v>
      </c>
      <c r="Q768" s="165">
        <v>338014382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28370460</v>
      </c>
      <c r="X768" s="3">
        <v>0</v>
      </c>
      <c r="Y768" s="3">
        <v>0</v>
      </c>
      <c r="Z768" s="3">
        <v>0</v>
      </c>
      <c r="AA768" s="3">
        <v>0</v>
      </c>
      <c r="AB768" s="3"/>
      <c r="AC768" s="36">
        <f t="shared" si="33"/>
        <v>28370460</v>
      </c>
      <c r="AD768" s="37">
        <f t="shared" si="35"/>
        <v>141852296</v>
      </c>
      <c r="AE768" s="144"/>
      <c r="AG768" s="144"/>
      <c r="AI768" s="144"/>
    </row>
    <row r="769" spans="1:35" x14ac:dyDescent="0.25">
      <c r="A769" s="29">
        <v>757</v>
      </c>
      <c r="B769" s="61"/>
      <c r="C769" s="143" t="str">
        <f>VLOOKUP(D769,[8]Hoja1!$A$2:$B$1115,2,0)</f>
        <v>50330</v>
      </c>
      <c r="D769" s="31">
        <v>892099317</v>
      </c>
      <c r="E769" s="31">
        <v>213050330</v>
      </c>
      <c r="F769" s="61" t="s">
        <v>938</v>
      </c>
      <c r="G769" s="33">
        <v>0</v>
      </c>
      <c r="H769" s="33">
        <v>0</v>
      </c>
      <c r="I769" s="3">
        <v>291377256</v>
      </c>
      <c r="J769" s="3">
        <v>232251688</v>
      </c>
      <c r="K769" s="3">
        <v>0</v>
      </c>
      <c r="L769" s="3"/>
      <c r="M769" s="3"/>
      <c r="N769" s="3"/>
      <c r="O769" s="3"/>
      <c r="P769" s="34">
        <f t="shared" si="34"/>
        <v>523628944</v>
      </c>
      <c r="Q769" s="165">
        <v>377940316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24281438</v>
      </c>
      <c r="X769" s="3">
        <v>0</v>
      </c>
      <c r="Y769" s="3">
        <v>0</v>
      </c>
      <c r="Z769" s="3">
        <v>0</v>
      </c>
      <c r="AA769" s="3">
        <v>0</v>
      </c>
      <c r="AB769" s="3"/>
      <c r="AC769" s="36">
        <f t="shared" si="33"/>
        <v>24281438</v>
      </c>
      <c r="AD769" s="37">
        <f t="shared" si="35"/>
        <v>121407190</v>
      </c>
      <c r="AE769" s="144"/>
      <c r="AG769" s="144"/>
      <c r="AI769" s="144"/>
    </row>
    <row r="770" spans="1:35" x14ac:dyDescent="0.25">
      <c r="A770" s="38">
        <v>758</v>
      </c>
      <c r="B770" s="61"/>
      <c r="C770" s="143" t="str">
        <f>VLOOKUP(D770,[8]Hoja1!$A$2:$B$1115,2,0)</f>
        <v>50350</v>
      </c>
      <c r="D770" s="31">
        <v>892099234</v>
      </c>
      <c r="E770" s="31">
        <v>215050350</v>
      </c>
      <c r="F770" s="61" t="s">
        <v>939</v>
      </c>
      <c r="G770" s="33">
        <v>0</v>
      </c>
      <c r="H770" s="33">
        <v>0</v>
      </c>
      <c r="I770" s="3">
        <v>799321424</v>
      </c>
      <c r="J770" s="3">
        <v>428773115</v>
      </c>
      <c r="K770" s="3">
        <v>0</v>
      </c>
      <c r="L770" s="3"/>
      <c r="M770" s="3"/>
      <c r="N770" s="3"/>
      <c r="O770" s="3"/>
      <c r="P770" s="34">
        <f t="shared" si="34"/>
        <v>1228094539</v>
      </c>
      <c r="Q770" s="165">
        <v>828433829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66610119</v>
      </c>
      <c r="X770" s="3">
        <v>0</v>
      </c>
      <c r="Y770" s="3">
        <v>0</v>
      </c>
      <c r="Z770" s="3">
        <v>0</v>
      </c>
      <c r="AA770" s="3">
        <v>0</v>
      </c>
      <c r="AB770" s="3"/>
      <c r="AC770" s="36">
        <f t="shared" si="33"/>
        <v>66610119</v>
      </c>
      <c r="AD770" s="37">
        <f t="shared" si="35"/>
        <v>333050591</v>
      </c>
      <c r="AE770" s="144"/>
      <c r="AG770" s="144"/>
      <c r="AI770" s="144"/>
    </row>
    <row r="771" spans="1:35" x14ac:dyDescent="0.25">
      <c r="A771" s="29">
        <v>759</v>
      </c>
      <c r="B771" s="61"/>
      <c r="C771" s="143" t="str">
        <f>VLOOKUP(D771,[8]Hoja1!$A$2:$B$1115,2,0)</f>
        <v>50370</v>
      </c>
      <c r="D771" s="31">
        <v>800128428</v>
      </c>
      <c r="E771" s="31">
        <v>217050370</v>
      </c>
      <c r="F771" s="61" t="s">
        <v>940</v>
      </c>
      <c r="G771" s="33">
        <v>0</v>
      </c>
      <c r="H771" s="33">
        <v>0</v>
      </c>
      <c r="I771" s="3">
        <v>496133744</v>
      </c>
      <c r="J771" s="3">
        <v>117580260</v>
      </c>
      <c r="K771" s="3">
        <v>0</v>
      </c>
      <c r="L771" s="3"/>
      <c r="M771" s="3"/>
      <c r="N771" s="3"/>
      <c r="O771" s="3"/>
      <c r="P771" s="34">
        <f t="shared" si="34"/>
        <v>613714004</v>
      </c>
      <c r="Q771" s="165">
        <v>365647134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41344479</v>
      </c>
      <c r="X771" s="3">
        <v>0</v>
      </c>
      <c r="Y771" s="3">
        <v>0</v>
      </c>
      <c r="Z771" s="3">
        <v>0</v>
      </c>
      <c r="AA771" s="3">
        <v>0</v>
      </c>
      <c r="AB771" s="3"/>
      <c r="AC771" s="36">
        <f t="shared" si="33"/>
        <v>41344479</v>
      </c>
      <c r="AD771" s="37">
        <f t="shared" si="35"/>
        <v>206722391</v>
      </c>
      <c r="AE771" s="144"/>
      <c r="AG771" s="144"/>
      <c r="AI771" s="144"/>
    </row>
    <row r="772" spans="1:35" x14ac:dyDescent="0.25">
      <c r="A772" s="38">
        <v>760</v>
      </c>
      <c r="B772" s="61"/>
      <c r="C772" s="143" t="str">
        <f>VLOOKUP(D772,[8]Hoja1!$A$2:$B$1115,2,0)</f>
        <v>50400</v>
      </c>
      <c r="D772" s="31">
        <v>892099242</v>
      </c>
      <c r="E772" s="31">
        <v>210050400</v>
      </c>
      <c r="F772" s="61" t="s">
        <v>941</v>
      </c>
      <c r="G772" s="33">
        <v>0</v>
      </c>
      <c r="H772" s="33">
        <v>0</v>
      </c>
      <c r="I772" s="3">
        <v>289233964</v>
      </c>
      <c r="J772" s="3">
        <v>261169033</v>
      </c>
      <c r="K772" s="3">
        <v>0</v>
      </c>
      <c r="L772" s="3"/>
      <c r="M772" s="3"/>
      <c r="N772" s="3"/>
      <c r="O772" s="3"/>
      <c r="P772" s="34">
        <f t="shared" si="34"/>
        <v>550402997</v>
      </c>
      <c r="Q772" s="165">
        <v>405786013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24102830</v>
      </c>
      <c r="X772" s="3">
        <v>0</v>
      </c>
      <c r="Y772" s="3">
        <v>0</v>
      </c>
      <c r="Z772" s="3">
        <v>0</v>
      </c>
      <c r="AA772" s="3">
        <v>0</v>
      </c>
      <c r="AB772" s="3"/>
      <c r="AC772" s="36">
        <f t="shared" si="33"/>
        <v>24102830</v>
      </c>
      <c r="AD772" s="37">
        <f t="shared" si="35"/>
        <v>120514154</v>
      </c>
      <c r="AE772" s="144"/>
      <c r="AG772" s="144"/>
      <c r="AI772" s="144"/>
    </row>
    <row r="773" spans="1:35" x14ac:dyDescent="0.25">
      <c r="A773" s="29">
        <v>761</v>
      </c>
      <c r="B773" s="61"/>
      <c r="C773" s="143" t="str">
        <f>VLOOKUP(D773,[8]Hoja1!$A$2:$B$1115,2,0)</f>
        <v>50450</v>
      </c>
      <c r="D773" s="31">
        <v>800172206</v>
      </c>
      <c r="E773" s="31">
        <v>215050450</v>
      </c>
      <c r="F773" s="61" t="s">
        <v>942</v>
      </c>
      <c r="G773" s="33">
        <v>0</v>
      </c>
      <c r="H773" s="33">
        <v>0</v>
      </c>
      <c r="I773" s="3">
        <v>404599192</v>
      </c>
      <c r="J773" s="3">
        <v>277719371</v>
      </c>
      <c r="K773" s="3">
        <v>0</v>
      </c>
      <c r="L773" s="3"/>
      <c r="M773" s="3"/>
      <c r="N773" s="3"/>
      <c r="O773" s="3"/>
      <c r="P773" s="34">
        <f t="shared" si="34"/>
        <v>682318563</v>
      </c>
      <c r="Q773" s="165">
        <v>480018965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33716599</v>
      </c>
      <c r="X773" s="3">
        <v>0</v>
      </c>
      <c r="Y773" s="3">
        <v>0</v>
      </c>
      <c r="Z773" s="3">
        <v>0</v>
      </c>
      <c r="AA773" s="3">
        <v>0</v>
      </c>
      <c r="AB773" s="3"/>
      <c r="AC773" s="36">
        <f t="shared" si="33"/>
        <v>33716599</v>
      </c>
      <c r="AD773" s="37">
        <f t="shared" si="35"/>
        <v>168582999</v>
      </c>
      <c r="AE773" s="144"/>
      <c r="AG773" s="144"/>
      <c r="AI773" s="144"/>
    </row>
    <row r="774" spans="1:35" x14ac:dyDescent="0.25">
      <c r="A774" s="38">
        <v>762</v>
      </c>
      <c r="B774" s="61"/>
      <c r="C774" s="143" t="str">
        <f>VLOOKUP(D774,[8]Hoja1!$A$2:$B$1115,2,0)</f>
        <v>50568</v>
      </c>
      <c r="D774" s="31">
        <v>800079035</v>
      </c>
      <c r="E774" s="31">
        <v>216850568</v>
      </c>
      <c r="F774" s="61" t="s">
        <v>943</v>
      </c>
      <c r="G774" s="33">
        <v>0</v>
      </c>
      <c r="H774" s="33">
        <v>0</v>
      </c>
      <c r="I774" s="3">
        <v>2693517504</v>
      </c>
      <c r="J774" s="3">
        <v>2032141688</v>
      </c>
      <c r="K774" s="3">
        <v>0</v>
      </c>
      <c r="L774" s="3"/>
      <c r="M774" s="3"/>
      <c r="N774" s="3"/>
      <c r="O774" s="3"/>
      <c r="P774" s="34">
        <f t="shared" si="34"/>
        <v>4725659192</v>
      </c>
      <c r="Q774" s="165">
        <v>3033599556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224459792</v>
      </c>
      <c r="X774" s="3">
        <v>345300884</v>
      </c>
      <c r="Y774" s="3">
        <v>0</v>
      </c>
      <c r="Z774" s="3">
        <v>0</v>
      </c>
      <c r="AA774" s="3">
        <v>0</v>
      </c>
      <c r="AB774" s="3"/>
      <c r="AC774" s="36">
        <f t="shared" si="33"/>
        <v>569760676</v>
      </c>
      <c r="AD774" s="37">
        <f t="shared" si="35"/>
        <v>1122298960</v>
      </c>
      <c r="AE774" s="144"/>
      <c r="AG774" s="144"/>
      <c r="AI774" s="144"/>
    </row>
    <row r="775" spans="1:35" x14ac:dyDescent="0.25">
      <c r="A775" s="29">
        <v>763</v>
      </c>
      <c r="B775" s="61"/>
      <c r="C775" s="143" t="str">
        <f>VLOOKUP(D775,[8]Hoja1!$A$2:$B$1115,2,0)</f>
        <v>50573</v>
      </c>
      <c r="D775" s="31">
        <v>892099325</v>
      </c>
      <c r="E775" s="31">
        <v>217350573</v>
      </c>
      <c r="F775" s="61" t="s">
        <v>944</v>
      </c>
      <c r="G775" s="33">
        <v>0</v>
      </c>
      <c r="H775" s="33">
        <v>0</v>
      </c>
      <c r="I775" s="3">
        <v>797827216</v>
      </c>
      <c r="J775" s="3">
        <v>838226439</v>
      </c>
      <c r="K775" s="3">
        <v>0</v>
      </c>
      <c r="L775" s="3"/>
      <c r="M775" s="3"/>
      <c r="N775" s="3"/>
      <c r="O775" s="3"/>
      <c r="P775" s="34">
        <f t="shared" si="34"/>
        <v>1636053655</v>
      </c>
      <c r="Q775" s="165">
        <v>1237140045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66485601</v>
      </c>
      <c r="X775" s="3">
        <v>0</v>
      </c>
      <c r="Y775" s="3">
        <v>0</v>
      </c>
      <c r="Z775" s="3">
        <v>0</v>
      </c>
      <c r="AA775" s="3">
        <v>0</v>
      </c>
      <c r="AB775" s="3"/>
      <c r="AC775" s="36">
        <f t="shared" si="33"/>
        <v>66485601</v>
      </c>
      <c r="AD775" s="37">
        <f t="shared" si="35"/>
        <v>332428009</v>
      </c>
      <c r="AE775" s="144"/>
      <c r="AG775" s="144"/>
      <c r="AI775" s="144"/>
    </row>
    <row r="776" spans="1:35" x14ac:dyDescent="0.25">
      <c r="A776" s="38">
        <v>764</v>
      </c>
      <c r="B776" s="61"/>
      <c r="C776" s="143" t="str">
        <f>VLOOKUP(D776,[8]Hoja1!$A$2:$B$1115,2,0)</f>
        <v>50577</v>
      </c>
      <c r="D776" s="31">
        <v>892099309</v>
      </c>
      <c r="E776" s="31">
        <v>217750577</v>
      </c>
      <c r="F776" s="61" t="s">
        <v>945</v>
      </c>
      <c r="G776" s="33">
        <v>0</v>
      </c>
      <c r="H776" s="33">
        <v>0</v>
      </c>
      <c r="I776" s="3">
        <v>229802688</v>
      </c>
      <c r="J776" s="3">
        <v>219805384</v>
      </c>
      <c r="K776" s="3">
        <v>0</v>
      </c>
      <c r="L776" s="3"/>
      <c r="M776" s="3"/>
      <c r="N776" s="3"/>
      <c r="O776" s="3"/>
      <c r="P776" s="34">
        <f t="shared" si="34"/>
        <v>449608072</v>
      </c>
      <c r="Q776" s="165">
        <v>334706728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19150224</v>
      </c>
      <c r="X776" s="3">
        <v>0</v>
      </c>
      <c r="Y776" s="3">
        <v>0</v>
      </c>
      <c r="Z776" s="3">
        <v>0</v>
      </c>
      <c r="AA776" s="3">
        <v>0</v>
      </c>
      <c r="AB776" s="3"/>
      <c r="AC776" s="36">
        <f t="shared" si="33"/>
        <v>19150224</v>
      </c>
      <c r="AD776" s="37">
        <f t="shared" si="35"/>
        <v>95751120</v>
      </c>
      <c r="AE776" s="144"/>
      <c r="AG776" s="144"/>
      <c r="AI776" s="144"/>
    </row>
    <row r="777" spans="1:35" x14ac:dyDescent="0.25">
      <c r="A777" s="29">
        <v>765</v>
      </c>
      <c r="B777" s="61"/>
      <c r="C777" s="143" t="str">
        <f>VLOOKUP(D777,[8]Hoja1!$A$2:$B$1115,2,0)</f>
        <v>50590</v>
      </c>
      <c r="D777" s="31">
        <v>800098195</v>
      </c>
      <c r="E777" s="31">
        <v>219050590</v>
      </c>
      <c r="F777" s="61" t="s">
        <v>639</v>
      </c>
      <c r="G777" s="33">
        <v>0</v>
      </c>
      <c r="H777" s="33">
        <v>0</v>
      </c>
      <c r="I777" s="3">
        <v>359458480</v>
      </c>
      <c r="J777" s="3">
        <v>287220491</v>
      </c>
      <c r="K777" s="3">
        <v>0</v>
      </c>
      <c r="L777" s="3"/>
      <c r="M777" s="3"/>
      <c r="N777" s="3"/>
      <c r="O777" s="3"/>
      <c r="P777" s="34">
        <f t="shared" si="34"/>
        <v>646678971</v>
      </c>
      <c r="Q777" s="165">
        <v>466949729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29954873</v>
      </c>
      <c r="X777" s="3">
        <v>0</v>
      </c>
      <c r="Y777" s="3">
        <v>0</v>
      </c>
      <c r="Z777" s="3">
        <v>0</v>
      </c>
      <c r="AA777" s="3">
        <v>0</v>
      </c>
      <c r="AB777" s="3"/>
      <c r="AC777" s="36">
        <f t="shared" si="33"/>
        <v>29954873</v>
      </c>
      <c r="AD777" s="37">
        <f t="shared" si="35"/>
        <v>149774369</v>
      </c>
      <c r="AE777" s="144"/>
      <c r="AG777" s="144"/>
      <c r="AI777" s="144"/>
    </row>
    <row r="778" spans="1:35" x14ac:dyDescent="0.25">
      <c r="A778" s="38">
        <v>766</v>
      </c>
      <c r="B778" s="61"/>
      <c r="C778" s="143" t="str">
        <f>VLOOKUP(D778,[8]Hoja1!$A$2:$B$1115,2,0)</f>
        <v>50606</v>
      </c>
      <c r="D778" s="31">
        <v>800098199</v>
      </c>
      <c r="E778" s="31">
        <v>210650606</v>
      </c>
      <c r="F778" s="61" t="s">
        <v>946</v>
      </c>
      <c r="G778" s="33">
        <v>0</v>
      </c>
      <c r="H778" s="33">
        <v>0</v>
      </c>
      <c r="I778" s="3">
        <v>305831868</v>
      </c>
      <c r="J778" s="3">
        <v>337983742</v>
      </c>
      <c r="K778" s="3">
        <v>0</v>
      </c>
      <c r="L778" s="3"/>
      <c r="M778" s="3"/>
      <c r="N778" s="3"/>
      <c r="O778" s="3"/>
      <c r="P778" s="34">
        <f t="shared" si="34"/>
        <v>643815610</v>
      </c>
      <c r="Q778" s="165">
        <v>490899676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25485989</v>
      </c>
      <c r="X778" s="3">
        <v>0</v>
      </c>
      <c r="Y778" s="3">
        <v>0</v>
      </c>
      <c r="Z778" s="3">
        <v>0</v>
      </c>
      <c r="AA778" s="3">
        <v>0</v>
      </c>
      <c r="AB778" s="3"/>
      <c r="AC778" s="36">
        <f t="shared" si="33"/>
        <v>25485989</v>
      </c>
      <c r="AD778" s="37">
        <f t="shared" si="35"/>
        <v>127429945</v>
      </c>
      <c r="AE778" s="144"/>
      <c r="AG778" s="144"/>
      <c r="AI778" s="144"/>
    </row>
    <row r="779" spans="1:35" x14ac:dyDescent="0.25">
      <c r="A779" s="29">
        <v>767</v>
      </c>
      <c r="B779" s="61"/>
      <c r="C779" s="143" t="str">
        <f>VLOOKUP(D779,[8]Hoja1!$A$2:$B$1115,2,0)</f>
        <v>50680</v>
      </c>
      <c r="D779" s="31">
        <v>800098203</v>
      </c>
      <c r="E779" s="31">
        <v>218050680</v>
      </c>
      <c r="F779" s="61" t="s">
        <v>947</v>
      </c>
      <c r="G779" s="33">
        <v>0</v>
      </c>
      <c r="H779" s="33">
        <v>0</v>
      </c>
      <c r="I779" s="3">
        <v>276009728</v>
      </c>
      <c r="J779" s="3">
        <v>276497094</v>
      </c>
      <c r="K779" s="3">
        <v>0</v>
      </c>
      <c r="L779" s="3"/>
      <c r="M779" s="3"/>
      <c r="N779" s="3"/>
      <c r="O779" s="3"/>
      <c r="P779" s="34">
        <f t="shared" si="34"/>
        <v>552506822</v>
      </c>
      <c r="Q779" s="165">
        <v>414501960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23000811</v>
      </c>
      <c r="X779" s="3">
        <v>0</v>
      </c>
      <c r="Y779" s="3">
        <v>0</v>
      </c>
      <c r="Z779" s="3">
        <v>0</v>
      </c>
      <c r="AA779" s="3">
        <v>0</v>
      </c>
      <c r="AB779" s="3"/>
      <c r="AC779" s="36">
        <f t="shared" si="33"/>
        <v>23000811</v>
      </c>
      <c r="AD779" s="37">
        <f t="shared" si="35"/>
        <v>115004051</v>
      </c>
      <c r="AE779" s="144"/>
      <c r="AG779" s="144"/>
      <c r="AI779" s="144"/>
    </row>
    <row r="780" spans="1:35" x14ac:dyDescent="0.25">
      <c r="A780" s="38">
        <v>768</v>
      </c>
      <c r="B780" s="61"/>
      <c r="C780" s="143" t="str">
        <f>VLOOKUP(D780,[8]Hoja1!$A$2:$B$1115,2,0)</f>
        <v>50683</v>
      </c>
      <c r="D780" s="31">
        <v>800098205</v>
      </c>
      <c r="E780" s="31">
        <v>218350683</v>
      </c>
      <c r="F780" s="61" t="s">
        <v>948</v>
      </c>
      <c r="G780" s="33">
        <v>0</v>
      </c>
      <c r="H780" s="33">
        <v>0</v>
      </c>
      <c r="I780" s="3">
        <v>181749396</v>
      </c>
      <c r="J780" s="3">
        <v>160822637</v>
      </c>
      <c r="K780" s="3">
        <v>0</v>
      </c>
      <c r="L780" s="3"/>
      <c r="M780" s="3"/>
      <c r="N780" s="3"/>
      <c r="O780" s="3"/>
      <c r="P780" s="34">
        <f t="shared" si="34"/>
        <v>342572033</v>
      </c>
      <c r="Q780" s="165">
        <v>251697335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15145783</v>
      </c>
      <c r="X780" s="3">
        <v>0</v>
      </c>
      <c r="Y780" s="3">
        <v>0</v>
      </c>
      <c r="Z780" s="3">
        <v>0</v>
      </c>
      <c r="AA780" s="3">
        <v>0</v>
      </c>
      <c r="AB780" s="3"/>
      <c r="AC780" s="36">
        <f t="shared" si="33"/>
        <v>15145783</v>
      </c>
      <c r="AD780" s="37">
        <f t="shared" si="35"/>
        <v>75728915</v>
      </c>
      <c r="AE780" s="144"/>
      <c r="AG780" s="144"/>
      <c r="AI780" s="144"/>
    </row>
    <row r="781" spans="1:35" x14ac:dyDescent="0.25">
      <c r="A781" s="29">
        <v>769</v>
      </c>
      <c r="B781" s="61"/>
      <c r="C781" s="143" t="str">
        <f>VLOOKUP(D781,[8]Hoja1!$A$2:$B$1115,2,0)</f>
        <v>50686</v>
      </c>
      <c r="D781" s="31">
        <v>892099246</v>
      </c>
      <c r="E781" s="31">
        <v>218650686</v>
      </c>
      <c r="F781" s="61" t="s">
        <v>949</v>
      </c>
      <c r="G781" s="33">
        <v>0</v>
      </c>
      <c r="H781" s="33">
        <v>0</v>
      </c>
      <c r="I781" s="3">
        <v>33227763</v>
      </c>
      <c r="J781" s="3">
        <v>30622684</v>
      </c>
      <c r="K781" s="3">
        <v>0</v>
      </c>
      <c r="L781" s="3"/>
      <c r="M781" s="3"/>
      <c r="N781" s="3"/>
      <c r="O781" s="3"/>
      <c r="P781" s="34">
        <f t="shared" si="34"/>
        <v>63850447</v>
      </c>
      <c r="Q781" s="165">
        <v>47236564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2768980</v>
      </c>
      <c r="X781" s="3">
        <v>0</v>
      </c>
      <c r="Y781" s="3">
        <v>0</v>
      </c>
      <c r="Z781" s="3">
        <v>0</v>
      </c>
      <c r="AA781" s="3">
        <v>0</v>
      </c>
      <c r="AB781" s="3"/>
      <c r="AC781" s="36">
        <f t="shared" ref="AC781:AC844" si="36">SUM(R781:AA781)</f>
        <v>2768980</v>
      </c>
      <c r="AD781" s="37">
        <f t="shared" si="35"/>
        <v>13844903</v>
      </c>
      <c r="AE781" s="144"/>
      <c r="AG781" s="144"/>
      <c r="AI781" s="144"/>
    </row>
    <row r="782" spans="1:35" x14ac:dyDescent="0.25">
      <c r="A782" s="38">
        <v>770</v>
      </c>
      <c r="B782" s="61"/>
      <c r="C782" s="143" t="str">
        <f>VLOOKUP(D782,[8]Hoja1!$A$2:$B$1115,2,0)</f>
        <v>50689</v>
      </c>
      <c r="D782" s="31">
        <v>892099548</v>
      </c>
      <c r="E782" s="31">
        <v>218950689</v>
      </c>
      <c r="F782" s="61" t="s">
        <v>703</v>
      </c>
      <c r="G782" s="33">
        <v>0</v>
      </c>
      <c r="H782" s="33">
        <v>0</v>
      </c>
      <c r="I782" s="3">
        <v>454751440</v>
      </c>
      <c r="J782" s="3">
        <v>462048650</v>
      </c>
      <c r="K782" s="3">
        <v>0</v>
      </c>
      <c r="L782" s="3"/>
      <c r="M782" s="3"/>
      <c r="N782" s="3"/>
      <c r="O782" s="3"/>
      <c r="P782" s="34">
        <f t="shared" ref="P782:P845" si="37">SUM(G782:N782)</f>
        <v>916800090</v>
      </c>
      <c r="Q782" s="165">
        <v>689424368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37895953</v>
      </c>
      <c r="X782" s="3">
        <v>0</v>
      </c>
      <c r="Y782" s="3">
        <v>0</v>
      </c>
      <c r="Z782" s="3">
        <v>0</v>
      </c>
      <c r="AA782" s="3">
        <v>0</v>
      </c>
      <c r="AB782" s="3"/>
      <c r="AC782" s="36">
        <f t="shared" si="36"/>
        <v>37895953</v>
      </c>
      <c r="AD782" s="37">
        <f t="shared" si="35"/>
        <v>189479769</v>
      </c>
      <c r="AE782" s="144"/>
      <c r="AG782" s="144"/>
      <c r="AI782" s="144"/>
    </row>
    <row r="783" spans="1:35" x14ac:dyDescent="0.25">
      <c r="A783" s="29">
        <v>771</v>
      </c>
      <c r="B783" s="61"/>
      <c r="C783" s="143" t="str">
        <f>VLOOKUP(D783,[8]Hoja1!$A$2:$B$1115,2,0)</f>
        <v>50711</v>
      </c>
      <c r="D783" s="31">
        <v>892099173</v>
      </c>
      <c r="E783" s="31">
        <v>211150711</v>
      </c>
      <c r="F783" s="61" t="s">
        <v>950</v>
      </c>
      <c r="G783" s="33">
        <v>0</v>
      </c>
      <c r="H783" s="33">
        <v>0</v>
      </c>
      <c r="I783" s="3">
        <v>494539584</v>
      </c>
      <c r="J783" s="3">
        <v>419135727</v>
      </c>
      <c r="K783" s="3">
        <v>0</v>
      </c>
      <c r="L783" s="3"/>
      <c r="M783" s="3"/>
      <c r="N783" s="3"/>
      <c r="O783" s="3"/>
      <c r="P783" s="34">
        <f t="shared" si="37"/>
        <v>913675311</v>
      </c>
      <c r="Q783" s="165">
        <v>666405519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41211632</v>
      </c>
      <c r="X783" s="3">
        <v>0</v>
      </c>
      <c r="Y783" s="3">
        <v>0</v>
      </c>
      <c r="Z783" s="3">
        <v>0</v>
      </c>
      <c r="AA783" s="3">
        <v>0</v>
      </c>
      <c r="AB783" s="3"/>
      <c r="AC783" s="36">
        <f t="shared" si="36"/>
        <v>41211632</v>
      </c>
      <c r="AD783" s="37">
        <f t="shared" ref="AD783:AD846" si="38">+P783-Q783+AB783-AC783</f>
        <v>206058160</v>
      </c>
      <c r="AE783" s="144"/>
      <c r="AG783" s="144"/>
      <c r="AI783" s="144"/>
    </row>
    <row r="784" spans="1:35" x14ac:dyDescent="0.25">
      <c r="A784" s="38">
        <v>772</v>
      </c>
      <c r="B784" s="61"/>
      <c r="C784" s="143" t="str">
        <f>VLOOKUP(D784,[8]Hoja1!$A$2:$B$1115,2,0)</f>
        <v>52019</v>
      </c>
      <c r="D784" s="31">
        <v>800099054</v>
      </c>
      <c r="E784" s="31">
        <v>211952019</v>
      </c>
      <c r="F784" s="61" t="s">
        <v>731</v>
      </c>
      <c r="G784" s="33">
        <v>0</v>
      </c>
      <c r="H784" s="33">
        <v>0</v>
      </c>
      <c r="I784" s="3">
        <v>115559002</v>
      </c>
      <c r="J784" s="3">
        <v>136018493</v>
      </c>
      <c r="K784" s="3">
        <v>0</v>
      </c>
      <c r="L784" s="3"/>
      <c r="M784" s="3"/>
      <c r="N784" s="3"/>
      <c r="O784" s="3"/>
      <c r="P784" s="34">
        <f t="shared" si="37"/>
        <v>251577495</v>
      </c>
      <c r="Q784" s="165">
        <v>193797995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9629917</v>
      </c>
      <c r="X784" s="3">
        <v>0</v>
      </c>
      <c r="Y784" s="3">
        <v>0</v>
      </c>
      <c r="Z784" s="3">
        <v>0</v>
      </c>
      <c r="AA784" s="3">
        <v>0</v>
      </c>
      <c r="AB784" s="3"/>
      <c r="AC784" s="36">
        <f t="shared" si="36"/>
        <v>9629917</v>
      </c>
      <c r="AD784" s="37">
        <f t="shared" si="38"/>
        <v>48149583</v>
      </c>
      <c r="AE784" s="144"/>
      <c r="AG784" s="144"/>
      <c r="AI784" s="144"/>
    </row>
    <row r="785" spans="1:35" x14ac:dyDescent="0.25">
      <c r="A785" s="29">
        <v>773</v>
      </c>
      <c r="B785" s="61"/>
      <c r="C785" s="143" t="str">
        <f>VLOOKUP(D785,[8]Hoja1!$A$2:$B$1115,2,0)</f>
        <v>52022</v>
      </c>
      <c r="D785" s="31">
        <v>800099052</v>
      </c>
      <c r="E785" s="31">
        <v>212252022</v>
      </c>
      <c r="F785" s="61" t="s">
        <v>951</v>
      </c>
      <c r="G785" s="33">
        <v>0</v>
      </c>
      <c r="H785" s="33">
        <v>0</v>
      </c>
      <c r="I785" s="3">
        <v>136200924</v>
      </c>
      <c r="J785" s="3">
        <v>150666012</v>
      </c>
      <c r="K785" s="3">
        <v>0</v>
      </c>
      <c r="L785" s="3"/>
      <c r="M785" s="3"/>
      <c r="N785" s="3"/>
      <c r="O785" s="3"/>
      <c r="P785" s="34">
        <f t="shared" si="37"/>
        <v>286866936</v>
      </c>
      <c r="Q785" s="165">
        <v>218766474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11350077</v>
      </c>
      <c r="X785" s="3">
        <v>0</v>
      </c>
      <c r="Y785" s="3">
        <v>0</v>
      </c>
      <c r="Z785" s="3">
        <v>0</v>
      </c>
      <c r="AA785" s="3">
        <v>0</v>
      </c>
      <c r="AB785" s="3"/>
      <c r="AC785" s="36">
        <f t="shared" si="36"/>
        <v>11350077</v>
      </c>
      <c r="AD785" s="37">
        <f t="shared" si="38"/>
        <v>56750385</v>
      </c>
      <c r="AE785" s="144"/>
      <c r="AG785" s="144"/>
      <c r="AI785" s="144"/>
    </row>
    <row r="786" spans="1:35" x14ac:dyDescent="0.25">
      <c r="A786" s="38">
        <v>774</v>
      </c>
      <c r="B786" s="61"/>
      <c r="C786" s="143" t="str">
        <f>VLOOKUP(D786,[8]Hoja1!$A$2:$B$1115,2,0)</f>
        <v>52036</v>
      </c>
      <c r="D786" s="31">
        <v>800099055</v>
      </c>
      <c r="E786" s="31">
        <v>213652036</v>
      </c>
      <c r="F786" s="61" t="s">
        <v>952</v>
      </c>
      <c r="G786" s="33">
        <v>0</v>
      </c>
      <c r="H786" s="33">
        <v>0</v>
      </c>
      <c r="I786" s="3">
        <v>85744963</v>
      </c>
      <c r="J786" s="3">
        <v>88653681</v>
      </c>
      <c r="K786" s="3">
        <v>0</v>
      </c>
      <c r="L786" s="3"/>
      <c r="M786" s="3"/>
      <c r="N786" s="3"/>
      <c r="O786" s="3"/>
      <c r="P786" s="34">
        <f t="shared" si="37"/>
        <v>174398644</v>
      </c>
      <c r="Q786" s="165">
        <v>131526165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7145414</v>
      </c>
      <c r="X786" s="3">
        <v>0</v>
      </c>
      <c r="Y786" s="3">
        <v>0</v>
      </c>
      <c r="Z786" s="3">
        <v>0</v>
      </c>
      <c r="AA786" s="3">
        <v>0</v>
      </c>
      <c r="AB786" s="3"/>
      <c r="AC786" s="36">
        <f t="shared" si="36"/>
        <v>7145414</v>
      </c>
      <c r="AD786" s="37">
        <f t="shared" si="38"/>
        <v>35727065</v>
      </c>
      <c r="AE786" s="144"/>
      <c r="AG786" s="144"/>
      <c r="AI786" s="144"/>
    </row>
    <row r="787" spans="1:35" x14ac:dyDescent="0.25">
      <c r="A787" s="29">
        <v>775</v>
      </c>
      <c r="B787" s="61"/>
      <c r="C787" s="143" t="str">
        <f>VLOOKUP(D787,[8]Hoja1!$A$2:$B$1115,2,0)</f>
        <v>52051</v>
      </c>
      <c r="D787" s="31">
        <v>800099058</v>
      </c>
      <c r="E787" s="31">
        <v>215152051</v>
      </c>
      <c r="F787" s="61" t="s">
        <v>953</v>
      </c>
      <c r="G787" s="33">
        <v>0</v>
      </c>
      <c r="H787" s="33">
        <v>0</v>
      </c>
      <c r="I787" s="3">
        <v>117679606</v>
      </c>
      <c r="J787" s="3">
        <v>134586074</v>
      </c>
      <c r="K787" s="3">
        <v>0</v>
      </c>
      <c r="L787" s="3"/>
      <c r="M787" s="3"/>
      <c r="N787" s="3"/>
      <c r="O787" s="3"/>
      <c r="P787" s="34">
        <f t="shared" si="37"/>
        <v>252265680</v>
      </c>
      <c r="Q787" s="165">
        <v>193425878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9806634</v>
      </c>
      <c r="X787" s="3">
        <v>0</v>
      </c>
      <c r="Y787" s="3">
        <v>0</v>
      </c>
      <c r="Z787" s="3">
        <v>0</v>
      </c>
      <c r="AA787" s="3">
        <v>0</v>
      </c>
      <c r="AB787" s="3"/>
      <c r="AC787" s="36">
        <f t="shared" si="36"/>
        <v>9806634</v>
      </c>
      <c r="AD787" s="37">
        <f t="shared" si="38"/>
        <v>49033168</v>
      </c>
      <c r="AE787" s="144"/>
      <c r="AG787" s="144"/>
      <c r="AI787" s="144"/>
    </row>
    <row r="788" spans="1:35" x14ac:dyDescent="0.25">
      <c r="A788" s="38">
        <v>776</v>
      </c>
      <c r="B788" s="61"/>
      <c r="C788" s="143" t="str">
        <f>VLOOKUP(D788,[8]Hoja1!$A$2:$B$1115,2,0)</f>
        <v>52079</v>
      </c>
      <c r="D788" s="31">
        <v>800099061</v>
      </c>
      <c r="E788" s="31">
        <v>217952079</v>
      </c>
      <c r="F788" s="61" t="s">
        <v>954</v>
      </c>
      <c r="G788" s="33">
        <v>0</v>
      </c>
      <c r="H788" s="33">
        <v>0</v>
      </c>
      <c r="I788" s="3">
        <v>2681251328</v>
      </c>
      <c r="J788" s="3">
        <v>1699990078</v>
      </c>
      <c r="K788" s="3">
        <v>0</v>
      </c>
      <c r="L788" s="3"/>
      <c r="M788" s="3"/>
      <c r="N788" s="3"/>
      <c r="O788" s="3"/>
      <c r="P788" s="34">
        <f t="shared" si="37"/>
        <v>4381241406</v>
      </c>
      <c r="Q788" s="165">
        <v>3040615744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223437611</v>
      </c>
      <c r="X788" s="3">
        <v>0</v>
      </c>
      <c r="Y788" s="3">
        <v>0</v>
      </c>
      <c r="Z788" s="3">
        <v>0</v>
      </c>
      <c r="AA788" s="3">
        <v>0</v>
      </c>
      <c r="AB788" s="3"/>
      <c r="AC788" s="36">
        <f t="shared" si="36"/>
        <v>223437611</v>
      </c>
      <c r="AD788" s="37">
        <f t="shared" si="38"/>
        <v>1117188051</v>
      </c>
      <c r="AE788" s="144"/>
      <c r="AG788" s="144"/>
      <c r="AI788" s="144"/>
    </row>
    <row r="789" spans="1:35" x14ac:dyDescent="0.25">
      <c r="A789" s="29">
        <v>777</v>
      </c>
      <c r="B789" s="61"/>
      <c r="C789" s="143" t="str">
        <f>VLOOKUP(D789,[8]Hoja1!$A$2:$B$1115,2,0)</f>
        <v>52083</v>
      </c>
      <c r="D789" s="31">
        <v>800035482</v>
      </c>
      <c r="E789" s="31">
        <v>218352083</v>
      </c>
      <c r="F789" s="61" t="s">
        <v>490</v>
      </c>
      <c r="G789" s="33">
        <v>0</v>
      </c>
      <c r="H789" s="33">
        <v>0</v>
      </c>
      <c r="I789" s="3">
        <v>77284678</v>
      </c>
      <c r="J789" s="3">
        <v>93075180</v>
      </c>
      <c r="K789" s="3">
        <v>0</v>
      </c>
      <c r="L789" s="3"/>
      <c r="M789" s="3"/>
      <c r="N789" s="3"/>
      <c r="O789" s="3"/>
      <c r="P789" s="34">
        <f t="shared" si="37"/>
        <v>170359858</v>
      </c>
      <c r="Q789" s="165">
        <v>131717520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6440390</v>
      </c>
      <c r="X789" s="3">
        <v>0</v>
      </c>
      <c r="Y789" s="3">
        <v>0</v>
      </c>
      <c r="Z789" s="3">
        <v>0</v>
      </c>
      <c r="AA789" s="3">
        <v>0</v>
      </c>
      <c r="AB789" s="3"/>
      <c r="AC789" s="36">
        <f t="shared" si="36"/>
        <v>6440390</v>
      </c>
      <c r="AD789" s="37">
        <f t="shared" si="38"/>
        <v>32201948</v>
      </c>
      <c r="AE789" s="144"/>
      <c r="AG789" s="144"/>
      <c r="AI789" s="144"/>
    </row>
    <row r="790" spans="1:35" x14ac:dyDescent="0.25">
      <c r="A790" s="38">
        <v>778</v>
      </c>
      <c r="B790" s="61"/>
      <c r="C790" s="143" t="str">
        <f>VLOOKUP(D790,[8]Hoja1!$A$2:$B$1115,2,0)</f>
        <v>52110</v>
      </c>
      <c r="D790" s="31">
        <v>800099062</v>
      </c>
      <c r="E790" s="31">
        <v>211052110</v>
      </c>
      <c r="F790" s="61" t="s">
        <v>955</v>
      </c>
      <c r="G790" s="33">
        <v>0</v>
      </c>
      <c r="H790" s="33">
        <v>0</v>
      </c>
      <c r="I790" s="3">
        <v>318220884</v>
      </c>
      <c r="J790" s="3">
        <v>359998140</v>
      </c>
      <c r="K790" s="3">
        <v>0</v>
      </c>
      <c r="L790" s="3"/>
      <c r="M790" s="3"/>
      <c r="N790" s="3"/>
      <c r="O790" s="3"/>
      <c r="P790" s="34">
        <f t="shared" si="37"/>
        <v>678219024</v>
      </c>
      <c r="Q790" s="165">
        <v>519108582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26518407</v>
      </c>
      <c r="X790" s="3">
        <v>0</v>
      </c>
      <c r="Y790" s="3">
        <v>0</v>
      </c>
      <c r="Z790" s="3">
        <v>0</v>
      </c>
      <c r="AA790" s="3">
        <v>0</v>
      </c>
      <c r="AB790" s="3"/>
      <c r="AC790" s="36">
        <f t="shared" si="36"/>
        <v>26518407</v>
      </c>
      <c r="AD790" s="37">
        <f t="shared" si="38"/>
        <v>132592035</v>
      </c>
      <c r="AE790" s="144"/>
      <c r="AG790" s="144"/>
      <c r="AI790" s="144"/>
    </row>
    <row r="791" spans="1:35" x14ac:dyDescent="0.25">
      <c r="A791" s="29">
        <v>779</v>
      </c>
      <c r="B791" s="61"/>
      <c r="C791" s="143" t="str">
        <f>VLOOKUP(D791,[8]Hoja1!$A$2:$B$1115,2,0)</f>
        <v>52203</v>
      </c>
      <c r="D791" s="31">
        <v>800019816</v>
      </c>
      <c r="E791" s="31">
        <v>210352203</v>
      </c>
      <c r="F791" s="61" t="s">
        <v>956</v>
      </c>
      <c r="G791" s="33">
        <v>0</v>
      </c>
      <c r="H791" s="33">
        <v>0</v>
      </c>
      <c r="I791" s="3">
        <v>102855080</v>
      </c>
      <c r="J791" s="3">
        <v>116988912</v>
      </c>
      <c r="K791" s="3">
        <v>0</v>
      </c>
      <c r="L791" s="3"/>
      <c r="M791" s="3"/>
      <c r="N791" s="3"/>
      <c r="O791" s="3"/>
      <c r="P791" s="34">
        <f t="shared" si="37"/>
        <v>219843992</v>
      </c>
      <c r="Q791" s="165">
        <v>168416454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8571257</v>
      </c>
      <c r="X791" s="3">
        <v>0</v>
      </c>
      <c r="Y791" s="3">
        <v>0</v>
      </c>
      <c r="Z791" s="3">
        <v>0</v>
      </c>
      <c r="AA791" s="3">
        <v>0</v>
      </c>
      <c r="AB791" s="3"/>
      <c r="AC791" s="36">
        <f t="shared" si="36"/>
        <v>8571257</v>
      </c>
      <c r="AD791" s="37">
        <f t="shared" si="38"/>
        <v>42856281</v>
      </c>
      <c r="AE791" s="144"/>
      <c r="AG791" s="144"/>
      <c r="AI791" s="144"/>
    </row>
    <row r="792" spans="1:35" x14ac:dyDescent="0.25">
      <c r="A792" s="38">
        <v>780</v>
      </c>
      <c r="B792" s="61"/>
      <c r="C792" s="143" t="str">
        <f>VLOOKUP(D792,[8]Hoja1!$A$2:$B$1115,2,0)</f>
        <v>52207</v>
      </c>
      <c r="D792" s="31">
        <v>800019000</v>
      </c>
      <c r="E792" s="31">
        <v>210752207</v>
      </c>
      <c r="F792" s="61" t="s">
        <v>957</v>
      </c>
      <c r="G792" s="33">
        <v>0</v>
      </c>
      <c r="H792" s="33">
        <v>0</v>
      </c>
      <c r="I792" s="3">
        <v>115297564</v>
      </c>
      <c r="J792" s="3">
        <v>128175075</v>
      </c>
      <c r="K792" s="3">
        <v>0</v>
      </c>
      <c r="L792" s="3"/>
      <c r="M792" s="3"/>
      <c r="N792" s="3"/>
      <c r="O792" s="3"/>
      <c r="P792" s="34">
        <f t="shared" si="37"/>
        <v>243472639</v>
      </c>
      <c r="Q792" s="165">
        <v>185823855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9608130</v>
      </c>
      <c r="X792" s="3">
        <v>0</v>
      </c>
      <c r="Y792" s="3">
        <v>0</v>
      </c>
      <c r="Z792" s="3">
        <v>0</v>
      </c>
      <c r="AA792" s="3">
        <v>0</v>
      </c>
      <c r="AB792" s="3"/>
      <c r="AC792" s="36">
        <f t="shared" si="36"/>
        <v>9608130</v>
      </c>
      <c r="AD792" s="37">
        <f t="shared" si="38"/>
        <v>48040654</v>
      </c>
      <c r="AE792" s="144"/>
      <c r="AG792" s="144"/>
      <c r="AI792" s="144"/>
    </row>
    <row r="793" spans="1:35" x14ac:dyDescent="0.25">
      <c r="A793" s="29">
        <v>781</v>
      </c>
      <c r="B793" s="61"/>
      <c r="C793" s="143" t="str">
        <f>VLOOKUP(D793,[8]Hoja1!$A$2:$B$1115,2,0)</f>
        <v>52210</v>
      </c>
      <c r="D793" s="31">
        <v>800099064</v>
      </c>
      <c r="E793" s="31">
        <v>211052210</v>
      </c>
      <c r="F793" s="61" t="s">
        <v>958</v>
      </c>
      <c r="G793" s="33">
        <v>0</v>
      </c>
      <c r="H793" s="33">
        <v>0</v>
      </c>
      <c r="I793" s="3">
        <v>69090239</v>
      </c>
      <c r="J793" s="3">
        <v>72071624</v>
      </c>
      <c r="K793" s="3">
        <v>0</v>
      </c>
      <c r="L793" s="3"/>
      <c r="M793" s="3"/>
      <c r="N793" s="3"/>
      <c r="O793" s="3"/>
      <c r="P793" s="34">
        <f t="shared" si="37"/>
        <v>141161863</v>
      </c>
      <c r="Q793" s="165">
        <v>106616744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5757520</v>
      </c>
      <c r="X793" s="3">
        <v>0</v>
      </c>
      <c r="Y793" s="3">
        <v>0</v>
      </c>
      <c r="Z793" s="3">
        <v>0</v>
      </c>
      <c r="AA793" s="3">
        <v>0</v>
      </c>
      <c r="AB793" s="3"/>
      <c r="AC793" s="36">
        <f t="shared" si="36"/>
        <v>5757520</v>
      </c>
      <c r="AD793" s="37">
        <f t="shared" si="38"/>
        <v>28787599</v>
      </c>
      <c r="AE793" s="144"/>
      <c r="AG793" s="144"/>
      <c r="AI793" s="144"/>
    </row>
    <row r="794" spans="1:35" x14ac:dyDescent="0.25">
      <c r="A794" s="38">
        <v>782</v>
      </c>
      <c r="B794" s="61"/>
      <c r="C794" s="143" t="str">
        <f>VLOOKUP(D794,[8]Hoja1!$A$2:$B$1115,2,0)</f>
        <v>52215</v>
      </c>
      <c r="D794" s="31">
        <v>800035024</v>
      </c>
      <c r="E794" s="31">
        <v>211552215</v>
      </c>
      <c r="F794" s="61" t="s">
        <v>452</v>
      </c>
      <c r="G794" s="33">
        <v>0</v>
      </c>
      <c r="H794" s="33">
        <v>0</v>
      </c>
      <c r="I794" s="3">
        <v>222958404</v>
      </c>
      <c r="J794" s="3">
        <v>277548582</v>
      </c>
      <c r="K794" s="3">
        <v>0</v>
      </c>
      <c r="L794" s="3"/>
      <c r="M794" s="3"/>
      <c r="N794" s="3"/>
      <c r="O794" s="3"/>
      <c r="P794" s="34">
        <f t="shared" si="37"/>
        <v>500506986</v>
      </c>
      <c r="Q794" s="165">
        <v>388789735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18579867</v>
      </c>
      <c r="X794" s="3">
        <v>0</v>
      </c>
      <c r="Y794" s="3">
        <v>0</v>
      </c>
      <c r="Z794" s="3">
        <v>0</v>
      </c>
      <c r="AA794" s="3">
        <v>0</v>
      </c>
      <c r="AB794" s="3"/>
      <c r="AC794" s="36">
        <f t="shared" si="36"/>
        <v>18579867</v>
      </c>
      <c r="AD794" s="37">
        <f t="shared" si="38"/>
        <v>93137384</v>
      </c>
      <c r="AE794" s="144"/>
      <c r="AG794" s="144"/>
      <c r="AI794" s="144"/>
    </row>
    <row r="795" spans="1:35" x14ac:dyDescent="0.25">
      <c r="A795" s="29">
        <v>783</v>
      </c>
      <c r="B795" s="61"/>
      <c r="C795" s="143" t="str">
        <f>VLOOKUP(D795,[8]Hoja1!$A$2:$B$1115,2,0)</f>
        <v>52224</v>
      </c>
      <c r="D795" s="31">
        <v>800099070</v>
      </c>
      <c r="E795" s="31">
        <v>212452224</v>
      </c>
      <c r="F795" s="61" t="s">
        <v>959</v>
      </c>
      <c r="G795" s="33">
        <v>0</v>
      </c>
      <c r="H795" s="33">
        <v>0</v>
      </c>
      <c r="I795" s="3">
        <v>118242032</v>
      </c>
      <c r="J795" s="3">
        <v>114623130</v>
      </c>
      <c r="K795" s="3">
        <v>0</v>
      </c>
      <c r="L795" s="3"/>
      <c r="M795" s="3"/>
      <c r="N795" s="3"/>
      <c r="O795" s="3"/>
      <c r="P795" s="34">
        <f t="shared" si="37"/>
        <v>232865162</v>
      </c>
      <c r="Q795" s="165">
        <v>173744148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9853503</v>
      </c>
      <c r="X795" s="3">
        <v>0</v>
      </c>
      <c r="Y795" s="3">
        <v>0</v>
      </c>
      <c r="Z795" s="3">
        <v>0</v>
      </c>
      <c r="AA795" s="3">
        <v>0</v>
      </c>
      <c r="AB795" s="3"/>
      <c r="AC795" s="36">
        <f t="shared" si="36"/>
        <v>9853503</v>
      </c>
      <c r="AD795" s="37">
        <f t="shared" si="38"/>
        <v>49267511</v>
      </c>
      <c r="AE795" s="144"/>
      <c r="AG795" s="144"/>
      <c r="AI795" s="144"/>
    </row>
    <row r="796" spans="1:35" x14ac:dyDescent="0.25">
      <c r="A796" s="38">
        <v>784</v>
      </c>
      <c r="B796" s="61"/>
      <c r="C796" s="143" t="str">
        <f>VLOOKUP(D796,[8]Hoja1!$A$2:$B$1115,2,0)</f>
        <v>52227</v>
      </c>
      <c r="D796" s="31">
        <v>800099066</v>
      </c>
      <c r="E796" s="31">
        <v>212752227</v>
      </c>
      <c r="F796" s="61" t="s">
        <v>960</v>
      </c>
      <c r="G796" s="33">
        <v>0</v>
      </c>
      <c r="H796" s="33">
        <v>0</v>
      </c>
      <c r="I796" s="3">
        <v>551474272</v>
      </c>
      <c r="J796" s="3">
        <v>664987526</v>
      </c>
      <c r="K796" s="3">
        <v>0</v>
      </c>
      <c r="L796" s="3"/>
      <c r="M796" s="3"/>
      <c r="N796" s="3"/>
      <c r="O796" s="3"/>
      <c r="P796" s="34">
        <f t="shared" si="37"/>
        <v>1216461798</v>
      </c>
      <c r="Q796" s="165">
        <v>940724660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45956189</v>
      </c>
      <c r="X796" s="3">
        <v>0</v>
      </c>
      <c r="Y796" s="3">
        <v>0</v>
      </c>
      <c r="Z796" s="3">
        <v>0</v>
      </c>
      <c r="AA796" s="3">
        <v>0</v>
      </c>
      <c r="AB796" s="3"/>
      <c r="AC796" s="36">
        <f t="shared" si="36"/>
        <v>45956189</v>
      </c>
      <c r="AD796" s="37">
        <f t="shared" si="38"/>
        <v>229780949</v>
      </c>
      <c r="AE796" s="144"/>
      <c r="AG796" s="144"/>
      <c r="AI796" s="144"/>
    </row>
    <row r="797" spans="1:35" x14ac:dyDescent="0.25">
      <c r="A797" s="29">
        <v>785</v>
      </c>
      <c r="B797" s="61"/>
      <c r="C797" s="143" t="str">
        <f>VLOOKUP(D797,[8]Hoja1!$A$2:$B$1115,2,0)</f>
        <v>52233</v>
      </c>
      <c r="D797" s="31">
        <v>800099072</v>
      </c>
      <c r="E797" s="31">
        <v>213352233</v>
      </c>
      <c r="F797" s="61" t="s">
        <v>961</v>
      </c>
      <c r="G797" s="33">
        <v>0</v>
      </c>
      <c r="H797" s="33">
        <v>0</v>
      </c>
      <c r="I797" s="3">
        <v>175647132</v>
      </c>
      <c r="J797" s="3">
        <v>157205037</v>
      </c>
      <c r="K797" s="3">
        <v>0</v>
      </c>
      <c r="L797" s="3"/>
      <c r="M797" s="3"/>
      <c r="N797" s="3"/>
      <c r="O797" s="3"/>
      <c r="P797" s="34">
        <f t="shared" si="37"/>
        <v>332852169</v>
      </c>
      <c r="Q797" s="165">
        <v>245028603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14637261</v>
      </c>
      <c r="X797" s="3">
        <v>0</v>
      </c>
      <c r="Y797" s="3">
        <v>0</v>
      </c>
      <c r="Z797" s="3">
        <v>0</v>
      </c>
      <c r="AA797" s="3">
        <v>0</v>
      </c>
      <c r="AB797" s="3"/>
      <c r="AC797" s="36">
        <f t="shared" si="36"/>
        <v>14637261</v>
      </c>
      <c r="AD797" s="37">
        <f t="shared" si="38"/>
        <v>73186305</v>
      </c>
      <c r="AE797" s="144"/>
      <c r="AG797" s="144"/>
      <c r="AI797" s="144"/>
    </row>
    <row r="798" spans="1:35" x14ac:dyDescent="0.25">
      <c r="A798" s="38">
        <v>786</v>
      </c>
      <c r="B798" s="61"/>
      <c r="C798" s="143" t="str">
        <f>VLOOKUP(D798,[8]Hoja1!$A$2:$B$1115,2,0)</f>
        <v>52240</v>
      </c>
      <c r="D798" s="31">
        <v>800199959</v>
      </c>
      <c r="E798" s="31">
        <v>214052240</v>
      </c>
      <c r="F798" s="61" t="s">
        <v>962</v>
      </c>
      <c r="G798" s="33">
        <v>0</v>
      </c>
      <c r="H798" s="33">
        <v>0</v>
      </c>
      <c r="I798" s="3">
        <v>183168450</v>
      </c>
      <c r="J798" s="3">
        <v>205462650</v>
      </c>
      <c r="K798" s="3">
        <v>0</v>
      </c>
      <c r="L798" s="3"/>
      <c r="M798" s="3"/>
      <c r="N798" s="3"/>
      <c r="O798" s="3"/>
      <c r="P798" s="34">
        <f t="shared" si="37"/>
        <v>388631100</v>
      </c>
      <c r="Q798" s="165">
        <v>297046878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15264038</v>
      </c>
      <c r="X798" s="3">
        <v>0</v>
      </c>
      <c r="Y798" s="3">
        <v>0</v>
      </c>
      <c r="Z798" s="3">
        <v>0</v>
      </c>
      <c r="AA798" s="3">
        <v>0</v>
      </c>
      <c r="AB798" s="3"/>
      <c r="AC798" s="36">
        <f t="shared" si="36"/>
        <v>15264038</v>
      </c>
      <c r="AD798" s="37">
        <f t="shared" si="38"/>
        <v>76320184</v>
      </c>
      <c r="AE798" s="144"/>
      <c r="AG798" s="144"/>
      <c r="AI798" s="144"/>
    </row>
    <row r="799" spans="1:35" x14ac:dyDescent="0.25">
      <c r="A799" s="29">
        <v>787</v>
      </c>
      <c r="B799" s="61"/>
      <c r="C799" s="143" t="str">
        <f>VLOOKUP(D799,[8]Hoja1!$A$2:$B$1115,2,0)</f>
        <v>52250</v>
      </c>
      <c r="D799" s="31">
        <v>800099076</v>
      </c>
      <c r="E799" s="31">
        <v>215052250</v>
      </c>
      <c r="F799" s="61" t="s">
        <v>963</v>
      </c>
      <c r="G799" s="33">
        <v>0</v>
      </c>
      <c r="H799" s="33">
        <v>0</v>
      </c>
      <c r="I799" s="3">
        <v>1268481712</v>
      </c>
      <c r="J799" s="3">
        <v>992455412</v>
      </c>
      <c r="K799" s="3">
        <v>0</v>
      </c>
      <c r="L799" s="3"/>
      <c r="M799" s="3"/>
      <c r="N799" s="3"/>
      <c r="O799" s="3"/>
      <c r="P799" s="34">
        <f t="shared" si="37"/>
        <v>2260937124</v>
      </c>
      <c r="Q799" s="165">
        <v>1626696266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105706809</v>
      </c>
      <c r="X799" s="3">
        <v>0</v>
      </c>
      <c r="Y799" s="3">
        <v>0</v>
      </c>
      <c r="Z799" s="3">
        <v>0</v>
      </c>
      <c r="AA799" s="3">
        <v>0</v>
      </c>
      <c r="AB799" s="3"/>
      <c r="AC799" s="36">
        <f t="shared" si="36"/>
        <v>105706809</v>
      </c>
      <c r="AD799" s="37">
        <f t="shared" si="38"/>
        <v>528534049</v>
      </c>
      <c r="AE799" s="144"/>
      <c r="AG799" s="144"/>
      <c r="AI799" s="144"/>
    </row>
    <row r="800" spans="1:35" x14ac:dyDescent="0.25">
      <c r="A800" s="38">
        <v>788</v>
      </c>
      <c r="B800" s="61"/>
      <c r="C800" s="143" t="str">
        <f>VLOOKUP(D800,[8]Hoja1!$A$2:$B$1115,2,0)</f>
        <v>52254</v>
      </c>
      <c r="D800" s="31">
        <v>814002243</v>
      </c>
      <c r="E800" s="31">
        <v>215452254</v>
      </c>
      <c r="F800" s="61" t="s">
        <v>964</v>
      </c>
      <c r="G800" s="33">
        <v>0</v>
      </c>
      <c r="H800" s="33">
        <v>0</v>
      </c>
      <c r="I800" s="3">
        <v>69319963</v>
      </c>
      <c r="J800" s="3">
        <v>85075895</v>
      </c>
      <c r="K800" s="3">
        <v>0</v>
      </c>
      <c r="L800" s="3"/>
      <c r="M800" s="3"/>
      <c r="N800" s="3"/>
      <c r="O800" s="3"/>
      <c r="P800" s="34">
        <f t="shared" si="37"/>
        <v>154395858</v>
      </c>
      <c r="Q800" s="165">
        <v>119735879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5776664</v>
      </c>
      <c r="X800" s="3">
        <v>0</v>
      </c>
      <c r="Y800" s="3">
        <v>0</v>
      </c>
      <c r="Z800" s="3">
        <v>0</v>
      </c>
      <c r="AA800" s="3">
        <v>0</v>
      </c>
      <c r="AB800" s="3"/>
      <c r="AC800" s="36">
        <f t="shared" si="36"/>
        <v>5776664</v>
      </c>
      <c r="AD800" s="37">
        <f t="shared" si="38"/>
        <v>28883315</v>
      </c>
      <c r="AE800" s="144"/>
      <c r="AG800" s="144"/>
      <c r="AI800" s="144"/>
    </row>
    <row r="801" spans="1:35" x14ac:dyDescent="0.25">
      <c r="A801" s="29">
        <v>789</v>
      </c>
      <c r="B801" s="61"/>
      <c r="C801" s="143" t="str">
        <f>VLOOKUP(D801,[8]Hoja1!$A$2:$B$1115,2,0)</f>
        <v>52256</v>
      </c>
      <c r="D801" s="31">
        <v>800099079</v>
      </c>
      <c r="E801" s="31">
        <v>215652256</v>
      </c>
      <c r="F801" s="61" t="s">
        <v>965</v>
      </c>
      <c r="G801" s="33">
        <v>0</v>
      </c>
      <c r="H801" s="33">
        <v>0</v>
      </c>
      <c r="I801" s="3">
        <v>114737288</v>
      </c>
      <c r="J801" s="3">
        <v>107680860</v>
      </c>
      <c r="K801" s="3">
        <v>0</v>
      </c>
      <c r="L801" s="3"/>
      <c r="M801" s="3"/>
      <c r="N801" s="3"/>
      <c r="O801" s="3"/>
      <c r="P801" s="34">
        <f t="shared" si="37"/>
        <v>222418148</v>
      </c>
      <c r="Q801" s="165">
        <v>165049506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9561441</v>
      </c>
      <c r="X801" s="3">
        <v>0</v>
      </c>
      <c r="Y801" s="3">
        <v>0</v>
      </c>
      <c r="Z801" s="3">
        <v>0</v>
      </c>
      <c r="AA801" s="3">
        <v>0</v>
      </c>
      <c r="AB801" s="3"/>
      <c r="AC801" s="36">
        <f t="shared" si="36"/>
        <v>9561441</v>
      </c>
      <c r="AD801" s="37">
        <f t="shared" si="38"/>
        <v>47807201</v>
      </c>
      <c r="AE801" s="144"/>
      <c r="AG801" s="144"/>
      <c r="AI801" s="144"/>
    </row>
    <row r="802" spans="1:35" x14ac:dyDescent="0.25">
      <c r="A802" s="38">
        <v>790</v>
      </c>
      <c r="B802" s="61"/>
      <c r="C802" s="143" t="str">
        <f>VLOOKUP(D802,[8]Hoja1!$A$2:$B$1115,2,0)</f>
        <v>52258</v>
      </c>
      <c r="D802" s="31">
        <v>800099080</v>
      </c>
      <c r="E802" s="31">
        <v>215852258</v>
      </c>
      <c r="F802" s="61" t="s">
        <v>966</v>
      </c>
      <c r="G802" s="33">
        <v>0</v>
      </c>
      <c r="H802" s="33">
        <v>0</v>
      </c>
      <c r="I802" s="3">
        <v>235391244</v>
      </c>
      <c r="J802" s="3">
        <v>243314575</v>
      </c>
      <c r="K802" s="3">
        <v>0</v>
      </c>
      <c r="L802" s="3"/>
      <c r="M802" s="3"/>
      <c r="N802" s="3"/>
      <c r="O802" s="3"/>
      <c r="P802" s="34">
        <f t="shared" si="37"/>
        <v>478705819</v>
      </c>
      <c r="Q802" s="165">
        <v>361010197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19615937</v>
      </c>
      <c r="X802" s="3">
        <v>0</v>
      </c>
      <c r="Y802" s="3">
        <v>0</v>
      </c>
      <c r="Z802" s="3">
        <v>0</v>
      </c>
      <c r="AA802" s="3">
        <v>0</v>
      </c>
      <c r="AB802" s="3"/>
      <c r="AC802" s="36">
        <f t="shared" si="36"/>
        <v>19615937</v>
      </c>
      <c r="AD802" s="37">
        <f t="shared" si="38"/>
        <v>98079685</v>
      </c>
      <c r="AE802" s="144"/>
      <c r="AG802" s="144"/>
      <c r="AI802" s="144"/>
    </row>
    <row r="803" spans="1:35" x14ac:dyDescent="0.25">
      <c r="A803" s="29">
        <v>791</v>
      </c>
      <c r="B803" s="61"/>
      <c r="C803" s="143" t="str">
        <f>VLOOKUP(D803,[8]Hoja1!$A$2:$B$1115,2,0)</f>
        <v>52260</v>
      </c>
      <c r="D803" s="31">
        <v>800099084</v>
      </c>
      <c r="E803" s="31">
        <v>216052260</v>
      </c>
      <c r="F803" s="61" t="s">
        <v>652</v>
      </c>
      <c r="G803" s="33">
        <v>0</v>
      </c>
      <c r="H803" s="33">
        <v>0</v>
      </c>
      <c r="I803" s="3">
        <v>161882286</v>
      </c>
      <c r="J803" s="3">
        <v>108900120</v>
      </c>
      <c r="K803" s="3">
        <v>0</v>
      </c>
      <c r="L803" s="3"/>
      <c r="M803" s="3"/>
      <c r="N803" s="3"/>
      <c r="O803" s="3"/>
      <c r="P803" s="34">
        <f t="shared" si="37"/>
        <v>270782406</v>
      </c>
      <c r="Q803" s="165">
        <v>189841266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13490191</v>
      </c>
      <c r="X803" s="3">
        <v>0</v>
      </c>
      <c r="Y803" s="3">
        <v>0</v>
      </c>
      <c r="Z803" s="3">
        <v>0</v>
      </c>
      <c r="AA803" s="3">
        <v>0</v>
      </c>
      <c r="AB803" s="3"/>
      <c r="AC803" s="36">
        <f t="shared" si="36"/>
        <v>13490191</v>
      </c>
      <c r="AD803" s="37">
        <f t="shared" si="38"/>
        <v>67450949</v>
      </c>
      <c r="AE803" s="144"/>
      <c r="AG803" s="144"/>
      <c r="AI803" s="144"/>
    </row>
    <row r="804" spans="1:35" x14ac:dyDescent="0.25">
      <c r="A804" s="38">
        <v>792</v>
      </c>
      <c r="B804" s="61"/>
      <c r="C804" s="143" t="str">
        <f>VLOOKUP(D804,[8]Hoja1!$A$2:$B$1115,2,0)</f>
        <v>52287</v>
      </c>
      <c r="D804" s="31">
        <v>800099089</v>
      </c>
      <c r="E804" s="31">
        <v>218752287</v>
      </c>
      <c r="F804" s="61" t="s">
        <v>967</v>
      </c>
      <c r="G804" s="33">
        <v>0</v>
      </c>
      <c r="H804" s="33">
        <v>0</v>
      </c>
      <c r="I804" s="3">
        <v>96545279</v>
      </c>
      <c r="J804" s="3">
        <v>90847964</v>
      </c>
      <c r="K804" s="3">
        <v>0</v>
      </c>
      <c r="L804" s="3"/>
      <c r="M804" s="3"/>
      <c r="N804" s="3"/>
      <c r="O804" s="3"/>
      <c r="P804" s="34">
        <f t="shared" si="37"/>
        <v>187393243</v>
      </c>
      <c r="Q804" s="165">
        <v>139120604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8045440</v>
      </c>
      <c r="X804" s="3">
        <v>0</v>
      </c>
      <c r="Y804" s="3">
        <v>0</v>
      </c>
      <c r="Z804" s="3">
        <v>0</v>
      </c>
      <c r="AA804" s="3">
        <v>0</v>
      </c>
      <c r="AB804" s="3"/>
      <c r="AC804" s="36">
        <f t="shared" si="36"/>
        <v>8045440</v>
      </c>
      <c r="AD804" s="37">
        <f t="shared" si="38"/>
        <v>40227199</v>
      </c>
      <c r="AE804" s="144"/>
      <c r="AG804" s="144"/>
      <c r="AI804" s="144"/>
    </row>
    <row r="805" spans="1:35" x14ac:dyDescent="0.25">
      <c r="A805" s="29">
        <v>793</v>
      </c>
      <c r="B805" s="61"/>
      <c r="C805" s="143" t="str">
        <f>VLOOKUP(D805,[8]Hoja1!$A$2:$B$1115,2,0)</f>
        <v>52317</v>
      </c>
      <c r="D805" s="31">
        <v>800015689</v>
      </c>
      <c r="E805" s="31">
        <v>211752317</v>
      </c>
      <c r="F805" s="61" t="s">
        <v>968</v>
      </c>
      <c r="G805" s="33">
        <v>0</v>
      </c>
      <c r="H805" s="33">
        <v>0</v>
      </c>
      <c r="I805" s="3">
        <v>223709320</v>
      </c>
      <c r="J805" s="3">
        <v>252081935</v>
      </c>
      <c r="K805" s="3">
        <v>0</v>
      </c>
      <c r="L805" s="3"/>
      <c r="M805" s="3"/>
      <c r="N805" s="3"/>
      <c r="O805" s="3"/>
      <c r="P805" s="34">
        <f t="shared" si="37"/>
        <v>475791255</v>
      </c>
      <c r="Q805" s="165">
        <v>363936593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18642443</v>
      </c>
      <c r="X805" s="3">
        <v>0</v>
      </c>
      <c r="Y805" s="3">
        <v>0</v>
      </c>
      <c r="Z805" s="3">
        <v>0</v>
      </c>
      <c r="AA805" s="3">
        <v>0</v>
      </c>
      <c r="AB805" s="3"/>
      <c r="AC805" s="36">
        <f t="shared" si="36"/>
        <v>18642443</v>
      </c>
      <c r="AD805" s="37">
        <f t="shared" si="38"/>
        <v>93212219</v>
      </c>
      <c r="AE805" s="144"/>
      <c r="AG805" s="144"/>
      <c r="AI805" s="144"/>
    </row>
    <row r="806" spans="1:35" x14ac:dyDescent="0.25">
      <c r="A806" s="38">
        <v>794</v>
      </c>
      <c r="B806" s="61"/>
      <c r="C806" s="143" t="str">
        <f>VLOOKUP(D806,[8]Hoja1!$A$2:$B$1115,2,0)</f>
        <v>52320</v>
      </c>
      <c r="D806" s="31">
        <v>800099090</v>
      </c>
      <c r="E806" s="31">
        <v>212052320</v>
      </c>
      <c r="F806" s="61" t="s">
        <v>969</v>
      </c>
      <c r="G806" s="33">
        <v>0</v>
      </c>
      <c r="H806" s="33">
        <v>0</v>
      </c>
      <c r="I806" s="3">
        <v>129304730</v>
      </c>
      <c r="J806" s="3">
        <v>152829377</v>
      </c>
      <c r="K806" s="3">
        <v>0</v>
      </c>
      <c r="L806" s="3"/>
      <c r="M806" s="3"/>
      <c r="N806" s="3"/>
      <c r="O806" s="3"/>
      <c r="P806" s="34">
        <f t="shared" si="37"/>
        <v>282134107</v>
      </c>
      <c r="Q806" s="165">
        <v>217481741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10775394</v>
      </c>
      <c r="X806" s="3">
        <v>0</v>
      </c>
      <c r="Y806" s="3">
        <v>0</v>
      </c>
      <c r="Z806" s="3">
        <v>0</v>
      </c>
      <c r="AA806" s="3">
        <v>0</v>
      </c>
      <c r="AB806" s="3"/>
      <c r="AC806" s="36">
        <f t="shared" si="36"/>
        <v>10775394</v>
      </c>
      <c r="AD806" s="37">
        <f t="shared" si="38"/>
        <v>53876972</v>
      </c>
      <c r="AE806" s="144"/>
      <c r="AG806" s="144"/>
      <c r="AI806" s="144"/>
    </row>
    <row r="807" spans="1:35" x14ac:dyDescent="0.25">
      <c r="A807" s="29">
        <v>795</v>
      </c>
      <c r="B807" s="61"/>
      <c r="C807" s="143" t="str">
        <f>VLOOKUP(D807,[8]Hoja1!$A$2:$B$1115,2,0)</f>
        <v>52323</v>
      </c>
      <c r="D807" s="31">
        <v>800083672</v>
      </c>
      <c r="E807" s="31">
        <v>212352323</v>
      </c>
      <c r="F807" s="61" t="s">
        <v>970</v>
      </c>
      <c r="G807" s="33">
        <v>0</v>
      </c>
      <c r="H807" s="33">
        <v>0</v>
      </c>
      <c r="I807" s="3">
        <v>97157885</v>
      </c>
      <c r="J807" s="3">
        <v>104116446</v>
      </c>
      <c r="K807" s="3">
        <v>0</v>
      </c>
      <c r="L807" s="3"/>
      <c r="M807" s="3"/>
      <c r="N807" s="3"/>
      <c r="O807" s="3"/>
      <c r="P807" s="34">
        <f t="shared" si="37"/>
        <v>201274331</v>
      </c>
      <c r="Q807" s="165">
        <v>152695386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8096490</v>
      </c>
      <c r="X807" s="3">
        <v>0</v>
      </c>
      <c r="Y807" s="3">
        <v>0</v>
      </c>
      <c r="Z807" s="3">
        <v>0</v>
      </c>
      <c r="AA807" s="3">
        <v>0</v>
      </c>
      <c r="AB807" s="3"/>
      <c r="AC807" s="36">
        <f t="shared" si="36"/>
        <v>8096490</v>
      </c>
      <c r="AD807" s="37">
        <f t="shared" si="38"/>
        <v>40482455</v>
      </c>
      <c r="AE807" s="144"/>
      <c r="AG807" s="144"/>
      <c r="AI807" s="144"/>
    </row>
    <row r="808" spans="1:35" x14ac:dyDescent="0.25">
      <c r="A808" s="38">
        <v>796</v>
      </c>
      <c r="B808" s="61"/>
      <c r="C808" s="143" t="str">
        <f>VLOOKUP(D808,[8]Hoja1!$A$2:$B$1115,2,0)</f>
        <v>52352</v>
      </c>
      <c r="D808" s="31">
        <v>800099092</v>
      </c>
      <c r="E808" s="31">
        <v>215252352</v>
      </c>
      <c r="F808" s="61" t="s">
        <v>971</v>
      </c>
      <c r="G808" s="33">
        <v>0</v>
      </c>
      <c r="H808" s="33">
        <v>0</v>
      </c>
      <c r="I808" s="3">
        <v>129296038</v>
      </c>
      <c r="J808" s="3">
        <v>133602139</v>
      </c>
      <c r="K808" s="3">
        <v>0</v>
      </c>
      <c r="L808" s="3"/>
      <c r="M808" s="3"/>
      <c r="N808" s="3"/>
      <c r="O808" s="3"/>
      <c r="P808" s="34">
        <f t="shared" si="37"/>
        <v>262898177</v>
      </c>
      <c r="Q808" s="165">
        <v>198250159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10774670</v>
      </c>
      <c r="X808" s="3">
        <v>0</v>
      </c>
      <c r="Y808" s="3">
        <v>0</v>
      </c>
      <c r="Z808" s="3">
        <v>0</v>
      </c>
      <c r="AA808" s="3">
        <v>0</v>
      </c>
      <c r="AB808" s="3"/>
      <c r="AC808" s="36">
        <f t="shared" si="36"/>
        <v>10774670</v>
      </c>
      <c r="AD808" s="37">
        <f t="shared" si="38"/>
        <v>53873348</v>
      </c>
      <c r="AE808" s="144"/>
      <c r="AG808" s="144"/>
      <c r="AI808" s="144"/>
    </row>
    <row r="809" spans="1:35" x14ac:dyDescent="0.25">
      <c r="A809" s="29">
        <v>797</v>
      </c>
      <c r="B809" s="61"/>
      <c r="C809" s="143" t="str">
        <f>VLOOKUP(D809,[8]Hoja1!$A$2:$B$1115,2,0)</f>
        <v>52354</v>
      </c>
      <c r="D809" s="31">
        <v>800019005</v>
      </c>
      <c r="E809" s="31">
        <v>215452354</v>
      </c>
      <c r="F809" s="61" t="s">
        <v>972</v>
      </c>
      <c r="G809" s="33">
        <v>0</v>
      </c>
      <c r="H809" s="33">
        <v>0</v>
      </c>
      <c r="I809" s="3">
        <v>90095384</v>
      </c>
      <c r="J809" s="3">
        <v>108943945</v>
      </c>
      <c r="K809" s="3">
        <v>0</v>
      </c>
      <c r="L809" s="3"/>
      <c r="M809" s="3"/>
      <c r="N809" s="3"/>
      <c r="O809" s="3"/>
      <c r="P809" s="34">
        <f t="shared" si="37"/>
        <v>199039329</v>
      </c>
      <c r="Q809" s="165">
        <v>153991639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7507949</v>
      </c>
      <c r="X809" s="3">
        <v>0</v>
      </c>
      <c r="Y809" s="3">
        <v>0</v>
      </c>
      <c r="Z809" s="3">
        <v>0</v>
      </c>
      <c r="AA809" s="3">
        <v>0</v>
      </c>
      <c r="AB809" s="3"/>
      <c r="AC809" s="36">
        <f t="shared" si="36"/>
        <v>7507949</v>
      </c>
      <c r="AD809" s="37">
        <f t="shared" si="38"/>
        <v>37539741</v>
      </c>
      <c r="AE809" s="144"/>
      <c r="AG809" s="144"/>
      <c r="AI809" s="144"/>
    </row>
    <row r="810" spans="1:35" x14ac:dyDescent="0.25">
      <c r="A810" s="38">
        <v>798</v>
      </c>
      <c r="B810" s="61"/>
      <c r="C810" s="143" t="str">
        <f>VLOOKUP(D810,[8]Hoja1!$A$2:$B$1115,2,0)</f>
        <v>52378</v>
      </c>
      <c r="D810" s="31">
        <v>800099098</v>
      </c>
      <c r="E810" s="31">
        <v>217852378</v>
      </c>
      <c r="F810" s="61" t="s">
        <v>973</v>
      </c>
      <c r="G810" s="33">
        <v>0</v>
      </c>
      <c r="H810" s="33">
        <v>0</v>
      </c>
      <c r="I810" s="3">
        <v>218698704</v>
      </c>
      <c r="J810" s="3">
        <v>242847150</v>
      </c>
      <c r="K810" s="3">
        <v>0</v>
      </c>
      <c r="L810" s="3"/>
      <c r="M810" s="3"/>
      <c r="N810" s="3"/>
      <c r="O810" s="3"/>
      <c r="P810" s="34">
        <f t="shared" si="37"/>
        <v>461545854</v>
      </c>
      <c r="Q810" s="165">
        <v>352196502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18224892</v>
      </c>
      <c r="X810" s="3">
        <v>0</v>
      </c>
      <c r="Y810" s="3">
        <v>0</v>
      </c>
      <c r="Z810" s="3">
        <v>0</v>
      </c>
      <c r="AA810" s="3">
        <v>0</v>
      </c>
      <c r="AB810" s="3"/>
      <c r="AC810" s="36">
        <f t="shared" si="36"/>
        <v>18224892</v>
      </c>
      <c r="AD810" s="37">
        <f t="shared" si="38"/>
        <v>91124460</v>
      </c>
      <c r="AE810" s="144"/>
      <c r="AG810" s="144"/>
      <c r="AI810" s="144"/>
    </row>
    <row r="811" spans="1:35" x14ac:dyDescent="0.25">
      <c r="A811" s="29">
        <v>799</v>
      </c>
      <c r="B811" s="61"/>
      <c r="C811" s="143" t="str">
        <f>VLOOKUP(D811,[8]Hoja1!$A$2:$B$1115,2,0)</f>
        <v>52381</v>
      </c>
      <c r="D811" s="31">
        <v>800099100</v>
      </c>
      <c r="E811" s="31">
        <v>218152381</v>
      </c>
      <c r="F811" s="61" t="s">
        <v>974</v>
      </c>
      <c r="G811" s="33">
        <v>0</v>
      </c>
      <c r="H811" s="33">
        <v>0</v>
      </c>
      <c r="I811" s="3">
        <v>165009072</v>
      </c>
      <c r="J811" s="3">
        <v>152581944</v>
      </c>
      <c r="K811" s="3">
        <v>0</v>
      </c>
      <c r="L811" s="3"/>
      <c r="M811" s="3"/>
      <c r="N811" s="3"/>
      <c r="O811" s="3"/>
      <c r="P811" s="34">
        <f t="shared" si="37"/>
        <v>317591016</v>
      </c>
      <c r="Q811" s="165">
        <v>235086480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13750756</v>
      </c>
      <c r="X811" s="3">
        <v>0</v>
      </c>
      <c r="Y811" s="3">
        <v>0</v>
      </c>
      <c r="Z811" s="3">
        <v>0</v>
      </c>
      <c r="AA811" s="3">
        <v>0</v>
      </c>
      <c r="AB811" s="3"/>
      <c r="AC811" s="36">
        <f t="shared" si="36"/>
        <v>13750756</v>
      </c>
      <c r="AD811" s="37">
        <f t="shared" si="38"/>
        <v>68753780</v>
      </c>
      <c r="AE811" s="144"/>
      <c r="AG811" s="144"/>
      <c r="AI811" s="144"/>
    </row>
    <row r="812" spans="1:35" x14ac:dyDescent="0.25">
      <c r="A812" s="38">
        <v>800</v>
      </c>
      <c r="B812" s="61"/>
      <c r="C812" s="143" t="str">
        <f>VLOOKUP(D812,[8]Hoja1!$A$2:$B$1115,2,0)</f>
        <v>52385</v>
      </c>
      <c r="D812" s="31">
        <v>800149894</v>
      </c>
      <c r="E812" s="31">
        <v>218552385</v>
      </c>
      <c r="F812" s="61" t="s">
        <v>975</v>
      </c>
      <c r="G812" s="33">
        <v>0</v>
      </c>
      <c r="H812" s="33">
        <v>0</v>
      </c>
      <c r="I812" s="3">
        <v>94638804</v>
      </c>
      <c r="J812" s="3">
        <v>98330848</v>
      </c>
      <c r="K812" s="3">
        <v>0</v>
      </c>
      <c r="L812" s="3"/>
      <c r="M812" s="3"/>
      <c r="N812" s="3"/>
      <c r="O812" s="3"/>
      <c r="P812" s="34">
        <f t="shared" si="37"/>
        <v>192969652</v>
      </c>
      <c r="Q812" s="165">
        <v>145650250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7886567</v>
      </c>
      <c r="X812" s="3">
        <v>0</v>
      </c>
      <c r="Y812" s="3">
        <v>0</v>
      </c>
      <c r="Z812" s="3">
        <v>0</v>
      </c>
      <c r="AA812" s="3">
        <v>0</v>
      </c>
      <c r="AB812" s="3"/>
      <c r="AC812" s="36">
        <f t="shared" si="36"/>
        <v>7886567</v>
      </c>
      <c r="AD812" s="37">
        <f t="shared" si="38"/>
        <v>39432835</v>
      </c>
      <c r="AE812" s="144"/>
      <c r="AG812" s="144"/>
      <c r="AI812" s="144"/>
    </row>
    <row r="813" spans="1:35" x14ac:dyDescent="0.25">
      <c r="A813" s="29">
        <v>801</v>
      </c>
      <c r="B813" s="61"/>
      <c r="C813" s="143" t="str">
        <f>VLOOKUP(D813,[8]Hoja1!$A$2:$B$1115,2,0)</f>
        <v>52390</v>
      </c>
      <c r="D813" s="31">
        <v>800222502</v>
      </c>
      <c r="E813" s="31">
        <v>219052390</v>
      </c>
      <c r="F813" s="61" t="s">
        <v>976</v>
      </c>
      <c r="G813" s="33">
        <v>0</v>
      </c>
      <c r="H813" s="33">
        <v>0</v>
      </c>
      <c r="I813" s="3">
        <v>513121624</v>
      </c>
      <c r="J813" s="3">
        <v>284438352</v>
      </c>
      <c r="K813" s="3">
        <v>0</v>
      </c>
      <c r="L813" s="3"/>
      <c r="M813" s="3"/>
      <c r="N813" s="3"/>
      <c r="O813" s="3"/>
      <c r="P813" s="34">
        <f t="shared" si="37"/>
        <v>797559976</v>
      </c>
      <c r="Q813" s="165">
        <v>540999162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42760135</v>
      </c>
      <c r="X813" s="3">
        <v>0</v>
      </c>
      <c r="Y813" s="3">
        <v>0</v>
      </c>
      <c r="Z813" s="3">
        <v>0</v>
      </c>
      <c r="AA813" s="3">
        <v>0</v>
      </c>
      <c r="AB813" s="3"/>
      <c r="AC813" s="36">
        <f t="shared" si="36"/>
        <v>42760135</v>
      </c>
      <c r="AD813" s="37">
        <f t="shared" si="38"/>
        <v>213800679</v>
      </c>
      <c r="AE813" s="144"/>
      <c r="AG813" s="144"/>
      <c r="AI813" s="144"/>
    </row>
    <row r="814" spans="1:35" x14ac:dyDescent="0.25">
      <c r="A814" s="38">
        <v>802</v>
      </c>
      <c r="B814" s="61"/>
      <c r="C814" s="143" t="str">
        <f>VLOOKUP(D814,[8]Hoja1!$A$2:$B$1115,2,0)</f>
        <v>52399</v>
      </c>
      <c r="D814" s="31">
        <v>800099102</v>
      </c>
      <c r="E814" s="31">
        <v>219952399</v>
      </c>
      <c r="F814" s="61" t="s">
        <v>367</v>
      </c>
      <c r="G814" s="33">
        <v>0</v>
      </c>
      <c r="H814" s="33">
        <v>0</v>
      </c>
      <c r="I814" s="3">
        <v>475143168</v>
      </c>
      <c r="J814" s="3">
        <v>492010201</v>
      </c>
      <c r="K814" s="3">
        <v>0</v>
      </c>
      <c r="L814" s="3"/>
      <c r="M814" s="3"/>
      <c r="N814" s="3"/>
      <c r="O814" s="3"/>
      <c r="P814" s="34">
        <f t="shared" si="37"/>
        <v>967153369</v>
      </c>
      <c r="Q814" s="165">
        <v>729581785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39595264</v>
      </c>
      <c r="X814" s="3">
        <v>0</v>
      </c>
      <c r="Y814" s="3">
        <v>0</v>
      </c>
      <c r="Z814" s="3">
        <v>0</v>
      </c>
      <c r="AA814" s="3">
        <v>0</v>
      </c>
      <c r="AB814" s="3"/>
      <c r="AC814" s="36">
        <f t="shared" si="36"/>
        <v>39595264</v>
      </c>
      <c r="AD814" s="37">
        <f t="shared" si="38"/>
        <v>197976320</v>
      </c>
      <c r="AE814" s="144"/>
      <c r="AG814" s="144"/>
      <c r="AI814" s="144"/>
    </row>
    <row r="815" spans="1:35" x14ac:dyDescent="0.25">
      <c r="A815" s="29">
        <v>803</v>
      </c>
      <c r="B815" s="61"/>
      <c r="C815" s="143" t="str">
        <f>VLOOKUP(D815,[8]Hoja1!$A$2:$B$1115,2,0)</f>
        <v>52405</v>
      </c>
      <c r="D815" s="31">
        <v>800019111</v>
      </c>
      <c r="E815" s="31">
        <v>210552405</v>
      </c>
      <c r="F815" s="61" t="s">
        <v>977</v>
      </c>
      <c r="G815" s="33">
        <v>0</v>
      </c>
      <c r="H815" s="33">
        <v>0</v>
      </c>
      <c r="I815" s="3">
        <v>219486428</v>
      </c>
      <c r="J815" s="3">
        <v>201598669</v>
      </c>
      <c r="K815" s="3">
        <v>0</v>
      </c>
      <c r="L815" s="3"/>
      <c r="M815" s="3"/>
      <c r="N815" s="3"/>
      <c r="O815" s="3"/>
      <c r="P815" s="34">
        <f t="shared" si="37"/>
        <v>421085097</v>
      </c>
      <c r="Q815" s="165">
        <v>311341885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18290536</v>
      </c>
      <c r="X815" s="3">
        <v>0</v>
      </c>
      <c r="Y815" s="3">
        <v>0</v>
      </c>
      <c r="Z815" s="3">
        <v>0</v>
      </c>
      <c r="AA815" s="3">
        <v>0</v>
      </c>
      <c r="AB815" s="3"/>
      <c r="AC815" s="36">
        <f t="shared" si="36"/>
        <v>18290536</v>
      </c>
      <c r="AD815" s="37">
        <f t="shared" si="38"/>
        <v>91452676</v>
      </c>
      <c r="AE815" s="144"/>
      <c r="AG815" s="144"/>
      <c r="AI815" s="144"/>
    </row>
    <row r="816" spans="1:35" x14ac:dyDescent="0.25">
      <c r="A816" s="38">
        <v>804</v>
      </c>
      <c r="B816" s="61"/>
      <c r="C816" s="143" t="str">
        <f>VLOOKUP(D816,[8]Hoja1!$A$2:$B$1115,2,0)</f>
        <v>52411</v>
      </c>
      <c r="D816" s="31">
        <v>800099105</v>
      </c>
      <c r="E816" s="31">
        <v>211152411</v>
      </c>
      <c r="F816" s="61" t="s">
        <v>978</v>
      </c>
      <c r="G816" s="33">
        <v>0</v>
      </c>
      <c r="H816" s="33">
        <v>0</v>
      </c>
      <c r="I816" s="3">
        <v>103366738</v>
      </c>
      <c r="J816" s="3">
        <v>114572773</v>
      </c>
      <c r="K816" s="3">
        <v>0</v>
      </c>
      <c r="L816" s="3"/>
      <c r="M816" s="3"/>
      <c r="N816" s="3"/>
      <c r="O816" s="3"/>
      <c r="P816" s="34">
        <f t="shared" si="37"/>
        <v>217939511</v>
      </c>
      <c r="Q816" s="165">
        <v>166256143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8613895</v>
      </c>
      <c r="X816" s="3">
        <v>0</v>
      </c>
      <c r="Y816" s="3">
        <v>0</v>
      </c>
      <c r="Z816" s="3">
        <v>0</v>
      </c>
      <c r="AA816" s="3">
        <v>0</v>
      </c>
      <c r="AB816" s="3"/>
      <c r="AC816" s="36">
        <f t="shared" si="36"/>
        <v>8613895</v>
      </c>
      <c r="AD816" s="37">
        <f t="shared" si="38"/>
        <v>43069473</v>
      </c>
      <c r="AE816" s="144"/>
      <c r="AG816" s="144"/>
      <c r="AI816" s="144"/>
    </row>
    <row r="817" spans="1:35" x14ac:dyDescent="0.25">
      <c r="A817" s="29">
        <v>805</v>
      </c>
      <c r="B817" s="61"/>
      <c r="C817" s="143" t="str">
        <f>VLOOKUP(D817,[8]Hoja1!$A$2:$B$1115,2,0)</f>
        <v>52418</v>
      </c>
      <c r="D817" s="31">
        <v>800019112</v>
      </c>
      <c r="E817" s="31">
        <v>211852418</v>
      </c>
      <c r="F817" s="61" t="s">
        <v>979</v>
      </c>
      <c r="G817" s="33">
        <v>0</v>
      </c>
      <c r="H817" s="33">
        <v>0</v>
      </c>
      <c r="I817" s="3">
        <v>189336544</v>
      </c>
      <c r="J817" s="3">
        <v>166962296</v>
      </c>
      <c r="K817" s="3">
        <v>0</v>
      </c>
      <c r="L817" s="3"/>
      <c r="M817" s="3"/>
      <c r="N817" s="3"/>
      <c r="O817" s="3"/>
      <c r="P817" s="34">
        <f t="shared" si="37"/>
        <v>356298840</v>
      </c>
      <c r="Q817" s="165">
        <v>261630566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15778045</v>
      </c>
      <c r="X817" s="3">
        <v>0</v>
      </c>
      <c r="Y817" s="3">
        <v>0</v>
      </c>
      <c r="Z817" s="3">
        <v>0</v>
      </c>
      <c r="AA817" s="3">
        <v>0</v>
      </c>
      <c r="AB817" s="3"/>
      <c r="AC817" s="36">
        <f t="shared" si="36"/>
        <v>15778045</v>
      </c>
      <c r="AD817" s="37">
        <f t="shared" si="38"/>
        <v>78890229</v>
      </c>
      <c r="AE817" s="144"/>
      <c r="AG817" s="144"/>
      <c r="AI817" s="144"/>
    </row>
    <row r="818" spans="1:35" x14ac:dyDescent="0.25">
      <c r="A818" s="38">
        <v>806</v>
      </c>
      <c r="B818" s="61"/>
      <c r="C818" s="143" t="str">
        <f>VLOOKUP(D818,[8]Hoja1!$A$2:$B$1115,2,0)</f>
        <v>52427</v>
      </c>
      <c r="D818" s="31">
        <v>800099106</v>
      </c>
      <c r="E818" s="31">
        <v>212752427</v>
      </c>
      <c r="F818" s="61" t="s">
        <v>980</v>
      </c>
      <c r="G818" s="33">
        <v>0</v>
      </c>
      <c r="H818" s="33">
        <v>0</v>
      </c>
      <c r="I818" s="3">
        <v>821250032</v>
      </c>
      <c r="J818" s="3">
        <v>485548998</v>
      </c>
      <c r="K818" s="3">
        <v>0</v>
      </c>
      <c r="L818" s="3"/>
      <c r="M818" s="3"/>
      <c r="N818" s="3"/>
      <c r="O818" s="3"/>
      <c r="P818" s="34">
        <f t="shared" si="37"/>
        <v>1306799030</v>
      </c>
      <c r="Q818" s="165">
        <v>896174016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68437503</v>
      </c>
      <c r="X818" s="3">
        <v>0</v>
      </c>
      <c r="Y818" s="3">
        <v>0</v>
      </c>
      <c r="Z818" s="3">
        <v>0</v>
      </c>
      <c r="AA818" s="3">
        <v>0</v>
      </c>
      <c r="AB818" s="3"/>
      <c r="AC818" s="36">
        <f t="shared" si="36"/>
        <v>68437503</v>
      </c>
      <c r="AD818" s="37">
        <f t="shared" si="38"/>
        <v>342187511</v>
      </c>
      <c r="AE818" s="144"/>
      <c r="AG818" s="144"/>
      <c r="AI818" s="144"/>
    </row>
    <row r="819" spans="1:35" x14ac:dyDescent="0.25">
      <c r="A819" s="29">
        <v>807</v>
      </c>
      <c r="B819" s="61"/>
      <c r="C819" s="143" t="str">
        <f>VLOOKUP(D819,[8]Hoja1!$A$2:$B$1115,2,0)</f>
        <v>52435</v>
      </c>
      <c r="D819" s="31">
        <v>800099108</v>
      </c>
      <c r="E819" s="31">
        <v>213552435</v>
      </c>
      <c r="F819" s="61" t="s">
        <v>981</v>
      </c>
      <c r="G819" s="33">
        <v>0</v>
      </c>
      <c r="H819" s="33">
        <v>0</v>
      </c>
      <c r="I819" s="3">
        <v>142381922</v>
      </c>
      <c r="J819" s="3">
        <v>140052223</v>
      </c>
      <c r="K819" s="3">
        <v>0</v>
      </c>
      <c r="L819" s="3"/>
      <c r="M819" s="3"/>
      <c r="N819" s="3"/>
      <c r="O819" s="3"/>
      <c r="P819" s="34">
        <f t="shared" si="37"/>
        <v>282434145</v>
      </c>
      <c r="Q819" s="165">
        <v>211243183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11865160</v>
      </c>
      <c r="X819" s="3">
        <v>0</v>
      </c>
      <c r="Y819" s="3">
        <v>0</v>
      </c>
      <c r="Z819" s="3">
        <v>0</v>
      </c>
      <c r="AA819" s="3">
        <v>0</v>
      </c>
      <c r="AB819" s="3"/>
      <c r="AC819" s="36">
        <f t="shared" si="36"/>
        <v>11865160</v>
      </c>
      <c r="AD819" s="37">
        <f t="shared" si="38"/>
        <v>59325802</v>
      </c>
      <c r="AE819" s="144"/>
      <c r="AG819" s="144"/>
      <c r="AI819" s="144"/>
    </row>
    <row r="820" spans="1:35" x14ac:dyDescent="0.25">
      <c r="A820" s="38">
        <v>808</v>
      </c>
      <c r="B820" s="61"/>
      <c r="C820" s="143" t="str">
        <f>VLOOKUP(D820,[8]Hoja1!$A$2:$B$1115,2,0)</f>
        <v>52473</v>
      </c>
      <c r="D820" s="31">
        <v>800099111</v>
      </c>
      <c r="E820" s="31">
        <v>217352473</v>
      </c>
      <c r="F820" s="61" t="s">
        <v>982</v>
      </c>
      <c r="G820" s="33">
        <v>0</v>
      </c>
      <c r="H820" s="33">
        <v>0</v>
      </c>
      <c r="I820" s="3">
        <v>439686028</v>
      </c>
      <c r="J820" s="3">
        <v>302879176</v>
      </c>
      <c r="K820" s="3">
        <v>0</v>
      </c>
      <c r="L820" s="3"/>
      <c r="M820" s="3"/>
      <c r="N820" s="3"/>
      <c r="O820" s="3"/>
      <c r="P820" s="34">
        <f t="shared" si="37"/>
        <v>742565204</v>
      </c>
      <c r="Q820" s="165">
        <v>522722188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36640502</v>
      </c>
      <c r="X820" s="3">
        <v>0</v>
      </c>
      <c r="Y820" s="3">
        <v>0</v>
      </c>
      <c r="Z820" s="3">
        <v>0</v>
      </c>
      <c r="AA820" s="3">
        <v>0</v>
      </c>
      <c r="AB820" s="3"/>
      <c r="AC820" s="36">
        <f t="shared" si="36"/>
        <v>36640502</v>
      </c>
      <c r="AD820" s="37">
        <f t="shared" si="38"/>
        <v>183202514</v>
      </c>
      <c r="AE820" s="144"/>
      <c r="AG820" s="144"/>
      <c r="AI820" s="144"/>
    </row>
    <row r="821" spans="1:35" x14ac:dyDescent="0.25">
      <c r="A821" s="29">
        <v>809</v>
      </c>
      <c r="B821" s="61"/>
      <c r="C821" s="143" t="str">
        <f>VLOOKUP(D821,[8]Hoja1!$A$2:$B$1115,2,0)</f>
        <v>52480</v>
      </c>
      <c r="D821" s="31">
        <v>814003734</v>
      </c>
      <c r="E821" s="31">
        <v>218052480</v>
      </c>
      <c r="F821" s="61" t="s">
        <v>374</v>
      </c>
      <c r="G821" s="33">
        <v>0</v>
      </c>
      <c r="H821" s="33">
        <v>0</v>
      </c>
      <c r="I821" s="3">
        <v>59880222</v>
      </c>
      <c r="J821" s="3">
        <v>51950556</v>
      </c>
      <c r="K821" s="3">
        <v>0</v>
      </c>
      <c r="L821" s="3"/>
      <c r="M821" s="3"/>
      <c r="N821" s="3"/>
      <c r="O821" s="3"/>
      <c r="P821" s="34">
        <f t="shared" si="37"/>
        <v>111830778</v>
      </c>
      <c r="Q821" s="165">
        <v>81890670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4990019</v>
      </c>
      <c r="X821" s="3">
        <v>0</v>
      </c>
      <c r="Y821" s="3">
        <v>0</v>
      </c>
      <c r="Z821" s="3">
        <v>0</v>
      </c>
      <c r="AA821" s="3">
        <v>0</v>
      </c>
      <c r="AB821" s="3"/>
      <c r="AC821" s="36">
        <f t="shared" si="36"/>
        <v>4990019</v>
      </c>
      <c r="AD821" s="37">
        <f t="shared" si="38"/>
        <v>24950089</v>
      </c>
      <c r="AE821" s="144"/>
      <c r="AG821" s="144"/>
      <c r="AI821" s="144"/>
    </row>
    <row r="822" spans="1:35" x14ac:dyDescent="0.25">
      <c r="A822" s="38">
        <v>810</v>
      </c>
      <c r="B822" s="61"/>
      <c r="C822" s="143" t="str">
        <f>VLOOKUP(D822,[8]Hoja1!$A$2:$B$1115,2,0)</f>
        <v>52490</v>
      </c>
      <c r="D822" s="31">
        <v>800099113</v>
      </c>
      <c r="E822" s="31">
        <v>219052490</v>
      </c>
      <c r="F822" s="61" t="s">
        <v>983</v>
      </c>
      <c r="G822" s="33">
        <v>0</v>
      </c>
      <c r="H822" s="33">
        <v>0</v>
      </c>
      <c r="I822" s="3">
        <v>1418371872</v>
      </c>
      <c r="J822" s="3">
        <v>869396953</v>
      </c>
      <c r="K822" s="3">
        <v>0</v>
      </c>
      <c r="L822" s="3"/>
      <c r="M822" s="3"/>
      <c r="N822" s="3"/>
      <c r="O822" s="3"/>
      <c r="P822" s="34">
        <f t="shared" si="37"/>
        <v>2287768825</v>
      </c>
      <c r="Q822" s="165">
        <v>1578582889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118197656</v>
      </c>
      <c r="X822" s="3">
        <v>0</v>
      </c>
      <c r="Y822" s="3">
        <v>0</v>
      </c>
      <c r="Z822" s="3">
        <v>0</v>
      </c>
      <c r="AA822" s="3">
        <v>0</v>
      </c>
      <c r="AB822" s="3"/>
      <c r="AC822" s="36">
        <f t="shared" si="36"/>
        <v>118197656</v>
      </c>
      <c r="AD822" s="37">
        <f t="shared" si="38"/>
        <v>590988280</v>
      </c>
      <c r="AE822" s="144"/>
      <c r="AG822" s="144"/>
      <c r="AI822" s="144"/>
    </row>
    <row r="823" spans="1:35" x14ac:dyDescent="0.25">
      <c r="A823" s="29">
        <v>811</v>
      </c>
      <c r="B823" s="61"/>
      <c r="C823" s="143" t="str">
        <f>VLOOKUP(D823,[8]Hoja1!$A$2:$B$1115,2,0)</f>
        <v>52506</v>
      </c>
      <c r="D823" s="31">
        <v>800099115</v>
      </c>
      <c r="E823" s="31">
        <v>210652506</v>
      </c>
      <c r="F823" s="61" t="s">
        <v>984</v>
      </c>
      <c r="G823" s="33">
        <v>0</v>
      </c>
      <c r="H823" s="33">
        <v>0</v>
      </c>
      <c r="I823" s="3">
        <v>75552250</v>
      </c>
      <c r="J823" s="3">
        <v>89370370</v>
      </c>
      <c r="K823" s="3">
        <v>0</v>
      </c>
      <c r="L823" s="3"/>
      <c r="M823" s="3"/>
      <c r="N823" s="3"/>
      <c r="O823" s="3"/>
      <c r="P823" s="34">
        <f t="shared" si="37"/>
        <v>164922620</v>
      </c>
      <c r="Q823" s="165">
        <v>127146496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6296021</v>
      </c>
      <c r="X823" s="3">
        <v>0</v>
      </c>
      <c r="Y823" s="3">
        <v>0</v>
      </c>
      <c r="Z823" s="3">
        <v>0</v>
      </c>
      <c r="AA823" s="3">
        <v>0</v>
      </c>
      <c r="AB823" s="3"/>
      <c r="AC823" s="36">
        <f t="shared" si="36"/>
        <v>6296021</v>
      </c>
      <c r="AD823" s="37">
        <f t="shared" si="38"/>
        <v>31480103</v>
      </c>
      <c r="AE823" s="144"/>
      <c r="AG823" s="144"/>
      <c r="AI823" s="144"/>
    </row>
    <row r="824" spans="1:35" x14ac:dyDescent="0.25">
      <c r="A824" s="38">
        <v>812</v>
      </c>
      <c r="B824" s="61"/>
      <c r="C824" s="143" t="str">
        <f>VLOOKUP(D824,[8]Hoja1!$A$2:$B$1115,2,0)</f>
        <v>52520</v>
      </c>
      <c r="D824" s="31">
        <v>800099085</v>
      </c>
      <c r="E824" s="31">
        <v>212052520</v>
      </c>
      <c r="F824" s="61" t="s">
        <v>985</v>
      </c>
      <c r="G824" s="33">
        <v>0</v>
      </c>
      <c r="H824" s="33">
        <v>0</v>
      </c>
      <c r="I824" s="3">
        <v>309211992</v>
      </c>
      <c r="J824" s="3">
        <v>238030738</v>
      </c>
      <c r="K824" s="3">
        <v>0</v>
      </c>
      <c r="L824" s="3"/>
      <c r="M824" s="3"/>
      <c r="N824" s="3"/>
      <c r="O824" s="3"/>
      <c r="P824" s="34">
        <f t="shared" si="37"/>
        <v>547242730</v>
      </c>
      <c r="Q824" s="165">
        <v>392636734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25767666</v>
      </c>
      <c r="X824" s="3">
        <v>0</v>
      </c>
      <c r="Y824" s="3">
        <v>0</v>
      </c>
      <c r="Z824" s="3">
        <v>0</v>
      </c>
      <c r="AA824" s="3">
        <v>0</v>
      </c>
      <c r="AB824" s="3"/>
      <c r="AC824" s="36">
        <f t="shared" si="36"/>
        <v>25767666</v>
      </c>
      <c r="AD824" s="37">
        <f t="shared" si="38"/>
        <v>128838330</v>
      </c>
      <c r="AE824" s="144"/>
      <c r="AG824" s="144"/>
      <c r="AI824" s="144"/>
    </row>
    <row r="825" spans="1:35" x14ac:dyDescent="0.25">
      <c r="A825" s="29">
        <v>813</v>
      </c>
      <c r="B825" s="61"/>
      <c r="C825" s="143" t="str">
        <f>VLOOKUP(D825,[8]Hoja1!$A$2:$B$1115,2,0)</f>
        <v>52540</v>
      </c>
      <c r="D825" s="31">
        <v>800020324</v>
      </c>
      <c r="E825" s="31">
        <v>214052540</v>
      </c>
      <c r="F825" s="61" t="s">
        <v>986</v>
      </c>
      <c r="G825" s="33">
        <v>0</v>
      </c>
      <c r="H825" s="33">
        <v>0</v>
      </c>
      <c r="I825" s="3">
        <v>267608196</v>
      </c>
      <c r="J825" s="3">
        <v>286660575</v>
      </c>
      <c r="K825" s="3">
        <v>0</v>
      </c>
      <c r="L825" s="3"/>
      <c r="M825" s="3"/>
      <c r="N825" s="3"/>
      <c r="O825" s="3"/>
      <c r="P825" s="34">
        <f t="shared" si="37"/>
        <v>554268771</v>
      </c>
      <c r="Q825" s="165">
        <v>420464673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22300683</v>
      </c>
      <c r="X825" s="3">
        <v>0</v>
      </c>
      <c r="Y825" s="3">
        <v>0</v>
      </c>
      <c r="Z825" s="3">
        <v>0</v>
      </c>
      <c r="AA825" s="3">
        <v>0</v>
      </c>
      <c r="AB825" s="3"/>
      <c r="AC825" s="36">
        <f t="shared" si="36"/>
        <v>22300683</v>
      </c>
      <c r="AD825" s="37">
        <f t="shared" si="38"/>
        <v>111503415</v>
      </c>
      <c r="AE825" s="144"/>
      <c r="AG825" s="144"/>
      <c r="AI825" s="144"/>
    </row>
    <row r="826" spans="1:35" x14ac:dyDescent="0.25">
      <c r="A826" s="38">
        <v>814</v>
      </c>
      <c r="B826" s="61"/>
      <c r="C826" s="143" t="str">
        <f>VLOOKUP(D826,[8]Hoja1!$A$2:$B$1115,2,0)</f>
        <v>52560</v>
      </c>
      <c r="D826" s="31">
        <v>800037232</v>
      </c>
      <c r="E826" s="31">
        <v>216052560</v>
      </c>
      <c r="F826" s="61" t="s">
        <v>987</v>
      </c>
      <c r="G826" s="33">
        <v>0</v>
      </c>
      <c r="H826" s="33">
        <v>0</v>
      </c>
      <c r="I826" s="3">
        <v>177208168</v>
      </c>
      <c r="J826" s="3">
        <v>194830304</v>
      </c>
      <c r="K826" s="3">
        <v>0</v>
      </c>
      <c r="L826" s="3"/>
      <c r="M826" s="3"/>
      <c r="N826" s="3"/>
      <c r="O826" s="3"/>
      <c r="P826" s="34">
        <f t="shared" si="37"/>
        <v>372038472</v>
      </c>
      <c r="Q826" s="165">
        <v>283434386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14767347</v>
      </c>
      <c r="X826" s="3">
        <v>0</v>
      </c>
      <c r="Y826" s="3">
        <v>0</v>
      </c>
      <c r="Z826" s="3">
        <v>0</v>
      </c>
      <c r="AA826" s="3">
        <v>0</v>
      </c>
      <c r="AB826" s="3"/>
      <c r="AC826" s="36">
        <f t="shared" si="36"/>
        <v>14767347</v>
      </c>
      <c r="AD826" s="37">
        <f t="shared" si="38"/>
        <v>73836739</v>
      </c>
      <c r="AE826" s="144"/>
      <c r="AG826" s="144"/>
      <c r="AI826" s="144"/>
    </row>
    <row r="827" spans="1:35" x14ac:dyDescent="0.25">
      <c r="A827" s="29">
        <v>815</v>
      </c>
      <c r="B827" s="61"/>
      <c r="C827" s="143" t="str">
        <f>VLOOKUP(D827,[8]Hoja1!$A$2:$B$1115,2,0)</f>
        <v>52565</v>
      </c>
      <c r="D827" s="31">
        <v>800222498</v>
      </c>
      <c r="E827" s="31">
        <v>216552565</v>
      </c>
      <c r="F827" s="61" t="s">
        <v>988</v>
      </c>
      <c r="G827" s="33">
        <v>0</v>
      </c>
      <c r="H827" s="33">
        <v>0</v>
      </c>
      <c r="I827" s="3">
        <v>81481292</v>
      </c>
      <c r="J827" s="3">
        <v>72396780</v>
      </c>
      <c r="K827" s="3">
        <v>0</v>
      </c>
      <c r="L827" s="3"/>
      <c r="M827" s="3"/>
      <c r="N827" s="3"/>
      <c r="O827" s="3"/>
      <c r="P827" s="34">
        <f t="shared" si="37"/>
        <v>153878072</v>
      </c>
      <c r="Q827" s="165">
        <v>113137428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6790108</v>
      </c>
      <c r="X827" s="3">
        <v>0</v>
      </c>
      <c r="Y827" s="3">
        <v>0</v>
      </c>
      <c r="Z827" s="3">
        <v>0</v>
      </c>
      <c r="AA827" s="3">
        <v>0</v>
      </c>
      <c r="AB827" s="3"/>
      <c r="AC827" s="36">
        <f t="shared" si="36"/>
        <v>6790108</v>
      </c>
      <c r="AD827" s="37">
        <f t="shared" si="38"/>
        <v>33950536</v>
      </c>
      <c r="AE827" s="144"/>
      <c r="AG827" s="144"/>
      <c r="AI827" s="144"/>
    </row>
    <row r="828" spans="1:35" x14ac:dyDescent="0.25">
      <c r="A828" s="38">
        <v>816</v>
      </c>
      <c r="B828" s="61"/>
      <c r="C828" s="143" t="str">
        <f>VLOOKUP(D828,[8]Hoja1!$A$2:$B$1115,2,0)</f>
        <v>52573</v>
      </c>
      <c r="D828" s="31">
        <v>800099118</v>
      </c>
      <c r="E828" s="31">
        <v>217352573</v>
      </c>
      <c r="F828" s="61" t="s">
        <v>989</v>
      </c>
      <c r="G828" s="33">
        <v>0</v>
      </c>
      <c r="H828" s="33">
        <v>0</v>
      </c>
      <c r="I828" s="3">
        <v>117668726</v>
      </c>
      <c r="J828" s="3">
        <v>119878056</v>
      </c>
      <c r="K828" s="3">
        <v>0</v>
      </c>
      <c r="L828" s="3"/>
      <c r="M828" s="3"/>
      <c r="N828" s="3"/>
      <c r="O828" s="3"/>
      <c r="P828" s="34">
        <f t="shared" si="37"/>
        <v>237546782</v>
      </c>
      <c r="Q828" s="165">
        <v>178712418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9805727</v>
      </c>
      <c r="X828" s="3">
        <v>0</v>
      </c>
      <c r="Y828" s="3">
        <v>0</v>
      </c>
      <c r="Z828" s="3">
        <v>0</v>
      </c>
      <c r="AA828" s="3">
        <v>0</v>
      </c>
      <c r="AB828" s="3"/>
      <c r="AC828" s="36">
        <f t="shared" si="36"/>
        <v>9805727</v>
      </c>
      <c r="AD828" s="37">
        <f t="shared" si="38"/>
        <v>49028637</v>
      </c>
      <c r="AE828" s="144"/>
      <c r="AG828" s="144"/>
      <c r="AI828" s="144"/>
    </row>
    <row r="829" spans="1:35" x14ac:dyDescent="0.25">
      <c r="A829" s="29">
        <v>817</v>
      </c>
      <c r="B829" s="61"/>
      <c r="C829" s="143" t="str">
        <f>VLOOKUP(D829,[8]Hoja1!$A$2:$B$1115,2,0)</f>
        <v>52585</v>
      </c>
      <c r="D829" s="31">
        <v>800099122</v>
      </c>
      <c r="E829" s="31">
        <v>218552585</v>
      </c>
      <c r="F829" s="61" t="s">
        <v>990</v>
      </c>
      <c r="G829" s="33">
        <v>0</v>
      </c>
      <c r="H829" s="33">
        <v>0</v>
      </c>
      <c r="I829" s="3">
        <v>258095904</v>
      </c>
      <c r="J829" s="3">
        <v>271352932</v>
      </c>
      <c r="K829" s="3">
        <v>0</v>
      </c>
      <c r="L829" s="3"/>
      <c r="M829" s="3"/>
      <c r="N829" s="3"/>
      <c r="O829" s="3"/>
      <c r="P829" s="34">
        <f t="shared" si="37"/>
        <v>529448836</v>
      </c>
      <c r="Q829" s="165">
        <v>400400884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21507992</v>
      </c>
      <c r="X829" s="3">
        <v>0</v>
      </c>
      <c r="Y829" s="3">
        <v>0</v>
      </c>
      <c r="Z829" s="3">
        <v>0</v>
      </c>
      <c r="AA829" s="3">
        <v>0</v>
      </c>
      <c r="AB829" s="3"/>
      <c r="AC829" s="36">
        <f t="shared" si="36"/>
        <v>21507992</v>
      </c>
      <c r="AD829" s="37">
        <f t="shared" si="38"/>
        <v>107539960</v>
      </c>
      <c r="AE829" s="144"/>
      <c r="AG829" s="144"/>
      <c r="AI829" s="144"/>
    </row>
    <row r="830" spans="1:35" x14ac:dyDescent="0.25">
      <c r="A830" s="38">
        <v>818</v>
      </c>
      <c r="B830" s="61"/>
      <c r="C830" s="143" t="str">
        <f>VLOOKUP(D830,[8]Hoja1!$A$2:$B$1115,2,0)</f>
        <v>52612</v>
      </c>
      <c r="D830" s="31">
        <v>800099127</v>
      </c>
      <c r="E830" s="31">
        <v>211252612</v>
      </c>
      <c r="F830" s="61" t="s">
        <v>794</v>
      </c>
      <c r="G830" s="33">
        <v>0</v>
      </c>
      <c r="H830" s="33">
        <v>0</v>
      </c>
      <c r="I830" s="3">
        <v>886049280</v>
      </c>
      <c r="J830" s="3">
        <v>602155033</v>
      </c>
      <c r="K830" s="3">
        <v>0</v>
      </c>
      <c r="L830" s="3"/>
      <c r="M830" s="3"/>
      <c r="N830" s="46"/>
      <c r="O830" s="46"/>
      <c r="P830" s="34">
        <f t="shared" si="37"/>
        <v>1488204313</v>
      </c>
      <c r="Q830" s="165">
        <v>957716716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73837440</v>
      </c>
      <c r="X830" s="3">
        <v>0</v>
      </c>
      <c r="Y830" s="3">
        <v>0</v>
      </c>
      <c r="Z830" s="3">
        <v>0</v>
      </c>
      <c r="AA830" s="3">
        <v>0</v>
      </c>
      <c r="AB830" s="3"/>
      <c r="AC830" s="36">
        <f t="shared" si="36"/>
        <v>73837440</v>
      </c>
      <c r="AD830" s="37">
        <f t="shared" si="38"/>
        <v>456650157</v>
      </c>
      <c r="AE830" s="144"/>
      <c r="AG830" s="144"/>
      <c r="AI830" s="144"/>
    </row>
    <row r="831" spans="1:35" x14ac:dyDescent="0.25">
      <c r="A831" s="29">
        <v>819</v>
      </c>
      <c r="B831" s="61"/>
      <c r="C831" s="143" t="str">
        <f>VLOOKUP(D831,[8]Hoja1!$A$2:$B$1115,2,0)</f>
        <v>52621</v>
      </c>
      <c r="D831" s="31">
        <v>800099132</v>
      </c>
      <c r="E831" s="31">
        <v>212152621</v>
      </c>
      <c r="F831" s="61" t="s">
        <v>991</v>
      </c>
      <c r="G831" s="33">
        <v>0</v>
      </c>
      <c r="H831" s="33">
        <v>0</v>
      </c>
      <c r="I831" s="3">
        <v>516348496</v>
      </c>
      <c r="J831" s="3">
        <v>428877167</v>
      </c>
      <c r="K831" s="3">
        <v>0</v>
      </c>
      <c r="L831" s="3"/>
      <c r="M831" s="3"/>
      <c r="N831" s="3"/>
      <c r="O831" s="3"/>
      <c r="P831" s="34">
        <f t="shared" si="37"/>
        <v>945225663</v>
      </c>
      <c r="Q831" s="165">
        <v>687051413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43029041</v>
      </c>
      <c r="X831" s="3">
        <v>0</v>
      </c>
      <c r="Y831" s="3">
        <v>0</v>
      </c>
      <c r="Z831" s="3">
        <v>0</v>
      </c>
      <c r="AA831" s="3">
        <v>0</v>
      </c>
      <c r="AB831" s="3"/>
      <c r="AC831" s="36">
        <f t="shared" si="36"/>
        <v>43029041</v>
      </c>
      <c r="AD831" s="37">
        <f t="shared" si="38"/>
        <v>215145209</v>
      </c>
      <c r="AE831" s="144"/>
      <c r="AG831" s="144"/>
      <c r="AI831" s="144"/>
    </row>
    <row r="832" spans="1:35" x14ac:dyDescent="0.25">
      <c r="A832" s="38">
        <v>820</v>
      </c>
      <c r="B832" s="61"/>
      <c r="C832" s="143" t="str">
        <f>VLOOKUP(D832,[8]Hoja1!$A$2:$B$1115,2,0)</f>
        <v>52678</v>
      </c>
      <c r="D832" s="31">
        <v>800099136</v>
      </c>
      <c r="E832" s="31">
        <v>217852678</v>
      </c>
      <c r="F832" s="61" t="s">
        <v>992</v>
      </c>
      <c r="G832" s="33">
        <v>0</v>
      </c>
      <c r="H832" s="33">
        <v>0</v>
      </c>
      <c r="I832" s="3">
        <v>479388264</v>
      </c>
      <c r="J832" s="3">
        <v>453047318</v>
      </c>
      <c r="K832" s="3">
        <v>0</v>
      </c>
      <c r="L832" s="3"/>
      <c r="M832" s="3"/>
      <c r="N832" s="3"/>
      <c r="O832" s="3"/>
      <c r="P832" s="34">
        <f t="shared" si="37"/>
        <v>932435582</v>
      </c>
      <c r="Q832" s="165">
        <v>692741450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39949022</v>
      </c>
      <c r="X832" s="3">
        <v>0</v>
      </c>
      <c r="Y832" s="3">
        <v>0</v>
      </c>
      <c r="Z832" s="3">
        <v>0</v>
      </c>
      <c r="AA832" s="3">
        <v>0</v>
      </c>
      <c r="AB832" s="3"/>
      <c r="AC832" s="36">
        <f t="shared" si="36"/>
        <v>39949022</v>
      </c>
      <c r="AD832" s="37">
        <f t="shared" si="38"/>
        <v>199745110</v>
      </c>
      <c r="AE832" s="144"/>
      <c r="AG832" s="144"/>
      <c r="AI832" s="144"/>
    </row>
    <row r="833" spans="1:35" x14ac:dyDescent="0.25">
      <c r="A833" s="29">
        <v>821</v>
      </c>
      <c r="B833" s="61"/>
      <c r="C833" s="143" t="str">
        <f>VLOOKUP(D833,[8]Hoja1!$A$2:$B$1115,2,0)</f>
        <v>52683</v>
      </c>
      <c r="D833" s="31">
        <v>800099138</v>
      </c>
      <c r="E833" s="31">
        <v>218352683</v>
      </c>
      <c r="F833" s="61" t="s">
        <v>993</v>
      </c>
      <c r="G833" s="33">
        <v>0</v>
      </c>
      <c r="H833" s="33">
        <v>0</v>
      </c>
      <c r="I833" s="3">
        <v>249761256</v>
      </c>
      <c r="J833" s="3">
        <v>264089681</v>
      </c>
      <c r="K833" s="3">
        <v>0</v>
      </c>
      <c r="L833" s="3"/>
      <c r="M833" s="3"/>
      <c r="N833" s="3"/>
      <c r="O833" s="3"/>
      <c r="P833" s="34">
        <f t="shared" si="37"/>
        <v>513850937</v>
      </c>
      <c r="Q833" s="165">
        <v>388970309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20813438</v>
      </c>
      <c r="X833" s="3">
        <v>0</v>
      </c>
      <c r="Y833" s="3">
        <v>0</v>
      </c>
      <c r="Z833" s="3">
        <v>0</v>
      </c>
      <c r="AA833" s="3">
        <v>0</v>
      </c>
      <c r="AB833" s="3"/>
      <c r="AC833" s="36">
        <f t="shared" si="36"/>
        <v>20813438</v>
      </c>
      <c r="AD833" s="37">
        <f t="shared" si="38"/>
        <v>104067190</v>
      </c>
      <c r="AE833" s="144"/>
      <c r="AG833" s="144"/>
      <c r="AI833" s="144"/>
    </row>
    <row r="834" spans="1:35" x14ac:dyDescent="0.25">
      <c r="A834" s="38">
        <v>822</v>
      </c>
      <c r="B834" s="61"/>
      <c r="C834" s="143" t="str">
        <f>VLOOKUP(D834,[8]Hoja1!$A$2:$B$1115,2,0)</f>
        <v>52685</v>
      </c>
      <c r="D834" s="31">
        <v>800193031</v>
      </c>
      <c r="E834" s="31">
        <v>218552685</v>
      </c>
      <c r="F834" s="61" t="s">
        <v>796</v>
      </c>
      <c r="G834" s="33">
        <v>0</v>
      </c>
      <c r="H834" s="33">
        <v>0</v>
      </c>
      <c r="I834" s="3">
        <v>130239380</v>
      </c>
      <c r="J834" s="3">
        <v>124988455</v>
      </c>
      <c r="K834" s="3">
        <v>0</v>
      </c>
      <c r="L834" s="3"/>
      <c r="M834" s="3"/>
      <c r="N834" s="3"/>
      <c r="O834" s="3"/>
      <c r="P834" s="34">
        <f t="shared" si="37"/>
        <v>255227835</v>
      </c>
      <c r="Q834" s="165">
        <v>190108147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10853282</v>
      </c>
      <c r="X834" s="3">
        <v>0</v>
      </c>
      <c r="Y834" s="3">
        <v>0</v>
      </c>
      <c r="Z834" s="3">
        <v>0</v>
      </c>
      <c r="AA834" s="3">
        <v>0</v>
      </c>
      <c r="AB834" s="3"/>
      <c r="AC834" s="36">
        <f t="shared" si="36"/>
        <v>10853282</v>
      </c>
      <c r="AD834" s="37">
        <f t="shared" si="38"/>
        <v>54266406</v>
      </c>
      <c r="AE834" s="144"/>
      <c r="AG834" s="144"/>
      <c r="AI834" s="144"/>
    </row>
    <row r="835" spans="1:35" x14ac:dyDescent="0.25">
      <c r="A835" s="29">
        <v>823</v>
      </c>
      <c r="B835" s="61"/>
      <c r="C835" s="143" t="str">
        <f>VLOOKUP(D835,[8]Hoja1!$A$2:$B$1115,2,0)</f>
        <v>52687</v>
      </c>
      <c r="D835" s="31">
        <v>800099142</v>
      </c>
      <c r="E835" s="31">
        <v>218752687</v>
      </c>
      <c r="F835" s="61" t="s">
        <v>994</v>
      </c>
      <c r="G835" s="33">
        <v>0</v>
      </c>
      <c r="H835" s="33">
        <v>0</v>
      </c>
      <c r="I835" s="3">
        <v>287270228</v>
      </c>
      <c r="J835" s="3">
        <v>298756702</v>
      </c>
      <c r="K835" s="3">
        <v>0</v>
      </c>
      <c r="L835" s="3"/>
      <c r="M835" s="3"/>
      <c r="N835" s="3"/>
      <c r="O835" s="3"/>
      <c r="P835" s="34">
        <f t="shared" si="37"/>
        <v>586026930</v>
      </c>
      <c r="Q835" s="165">
        <v>442391818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23939186</v>
      </c>
      <c r="X835" s="3">
        <v>0</v>
      </c>
      <c r="Y835" s="3">
        <v>0</v>
      </c>
      <c r="Z835" s="3">
        <v>0</v>
      </c>
      <c r="AA835" s="3">
        <v>0</v>
      </c>
      <c r="AB835" s="3"/>
      <c r="AC835" s="36">
        <f t="shared" si="36"/>
        <v>23939186</v>
      </c>
      <c r="AD835" s="37">
        <f t="shared" si="38"/>
        <v>119695926</v>
      </c>
      <c r="AE835" s="144"/>
      <c r="AG835" s="144"/>
      <c r="AI835" s="144"/>
    </row>
    <row r="836" spans="1:35" x14ac:dyDescent="0.25">
      <c r="A836" s="38">
        <v>824</v>
      </c>
      <c r="B836" s="61"/>
      <c r="C836" s="143" t="str">
        <f>VLOOKUP(D836,[8]Hoja1!$A$2:$B$1115,2,0)</f>
        <v>52693</v>
      </c>
      <c r="D836" s="31">
        <v>800099143</v>
      </c>
      <c r="E836" s="31">
        <v>219352693</v>
      </c>
      <c r="F836" s="61" t="s">
        <v>475</v>
      </c>
      <c r="G836" s="33">
        <v>0</v>
      </c>
      <c r="H836" s="33">
        <v>0</v>
      </c>
      <c r="I836" s="3">
        <v>189734080</v>
      </c>
      <c r="J836" s="3">
        <v>191579613</v>
      </c>
      <c r="K836" s="3">
        <v>0</v>
      </c>
      <c r="L836" s="3"/>
      <c r="M836" s="3"/>
      <c r="N836" s="3"/>
      <c r="O836" s="3"/>
      <c r="P836" s="34">
        <f t="shared" si="37"/>
        <v>381313693</v>
      </c>
      <c r="Q836" s="165">
        <v>286446651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15811173</v>
      </c>
      <c r="X836" s="3">
        <v>0</v>
      </c>
      <c r="Y836" s="3">
        <v>0</v>
      </c>
      <c r="Z836" s="3">
        <v>0</v>
      </c>
      <c r="AA836" s="3">
        <v>0</v>
      </c>
      <c r="AB836" s="3"/>
      <c r="AC836" s="36">
        <f t="shared" si="36"/>
        <v>15811173</v>
      </c>
      <c r="AD836" s="37">
        <f t="shared" si="38"/>
        <v>79055869</v>
      </c>
      <c r="AE836" s="144"/>
      <c r="AG836" s="144"/>
      <c r="AI836" s="144"/>
    </row>
    <row r="837" spans="1:35" x14ac:dyDescent="0.25">
      <c r="A837" s="29">
        <v>825</v>
      </c>
      <c r="B837" s="61"/>
      <c r="C837" s="143" t="str">
        <f>VLOOKUP(D837,[8]Hoja1!$A$2:$B$1115,2,0)</f>
        <v>52694</v>
      </c>
      <c r="D837" s="31">
        <v>800148720</v>
      </c>
      <c r="E837" s="31">
        <v>219452694</v>
      </c>
      <c r="F837" s="61" t="s">
        <v>995</v>
      </c>
      <c r="G837" s="33">
        <v>0</v>
      </c>
      <c r="H837" s="33">
        <v>0</v>
      </c>
      <c r="I837" s="3">
        <v>94853374</v>
      </c>
      <c r="J837" s="3">
        <v>87122482</v>
      </c>
      <c r="K837" s="3">
        <v>0</v>
      </c>
      <c r="L837" s="3"/>
      <c r="M837" s="3"/>
      <c r="N837" s="3"/>
      <c r="O837" s="3"/>
      <c r="P837" s="34">
        <f t="shared" si="37"/>
        <v>181975856</v>
      </c>
      <c r="Q837" s="165">
        <v>134549170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7904448</v>
      </c>
      <c r="X837" s="3">
        <v>0</v>
      </c>
      <c r="Y837" s="3">
        <v>0</v>
      </c>
      <c r="Z837" s="3">
        <v>0</v>
      </c>
      <c r="AA837" s="3">
        <v>0</v>
      </c>
      <c r="AB837" s="3"/>
      <c r="AC837" s="36">
        <f t="shared" si="36"/>
        <v>7904448</v>
      </c>
      <c r="AD837" s="37">
        <f t="shared" si="38"/>
        <v>39522238</v>
      </c>
      <c r="AE837" s="144"/>
      <c r="AG837" s="144"/>
      <c r="AI837" s="144"/>
    </row>
    <row r="838" spans="1:35" x14ac:dyDescent="0.25">
      <c r="A838" s="38">
        <v>826</v>
      </c>
      <c r="B838" s="61"/>
      <c r="C838" s="143" t="str">
        <f>VLOOKUP(D838,[8]Hoja1!$A$2:$B$1115,2,0)</f>
        <v>52696</v>
      </c>
      <c r="D838" s="31">
        <v>800099147</v>
      </c>
      <c r="E838" s="31">
        <v>219652696</v>
      </c>
      <c r="F838" s="61" t="s">
        <v>400</v>
      </c>
      <c r="G838" s="33">
        <v>0</v>
      </c>
      <c r="H838" s="33">
        <v>0</v>
      </c>
      <c r="I838" s="3">
        <v>605350352</v>
      </c>
      <c r="J838" s="3">
        <v>382878474</v>
      </c>
      <c r="K838" s="3">
        <v>0</v>
      </c>
      <c r="L838" s="3"/>
      <c r="M838" s="3"/>
      <c r="N838" s="3"/>
      <c r="O838" s="3"/>
      <c r="P838" s="34">
        <f t="shared" si="37"/>
        <v>988228826</v>
      </c>
      <c r="Q838" s="165">
        <v>685553652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50445863</v>
      </c>
      <c r="X838" s="3">
        <v>0</v>
      </c>
      <c r="Y838" s="3">
        <v>0</v>
      </c>
      <c r="Z838" s="3">
        <v>0</v>
      </c>
      <c r="AA838" s="3">
        <v>0</v>
      </c>
      <c r="AB838" s="3"/>
      <c r="AC838" s="36">
        <f t="shared" si="36"/>
        <v>50445863</v>
      </c>
      <c r="AD838" s="37">
        <f t="shared" si="38"/>
        <v>252229311</v>
      </c>
      <c r="AE838" s="144"/>
      <c r="AG838" s="144"/>
      <c r="AI838" s="144"/>
    </row>
    <row r="839" spans="1:35" x14ac:dyDescent="0.25">
      <c r="A839" s="29">
        <v>827</v>
      </c>
      <c r="B839" s="61"/>
      <c r="C839" s="143" t="str">
        <f>VLOOKUP(D839,[8]Hoja1!$A$2:$B$1115,2,0)</f>
        <v>52699</v>
      </c>
      <c r="D839" s="31">
        <v>800019685</v>
      </c>
      <c r="E839" s="31">
        <v>219952699</v>
      </c>
      <c r="F839" s="61" t="s">
        <v>996</v>
      </c>
      <c r="G839" s="33">
        <v>0</v>
      </c>
      <c r="H839" s="33">
        <v>0</v>
      </c>
      <c r="I839" s="3">
        <v>225049880</v>
      </c>
      <c r="J839" s="3">
        <v>184589960</v>
      </c>
      <c r="K839" s="3">
        <v>0</v>
      </c>
      <c r="L839" s="3"/>
      <c r="M839" s="3"/>
      <c r="N839" s="3"/>
      <c r="O839" s="3"/>
      <c r="P839" s="34">
        <f t="shared" si="37"/>
        <v>409639840</v>
      </c>
      <c r="Q839" s="165">
        <v>297114902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18754157</v>
      </c>
      <c r="X839" s="3">
        <v>0</v>
      </c>
      <c r="Y839" s="3">
        <v>0</v>
      </c>
      <c r="Z839" s="3">
        <v>0</v>
      </c>
      <c r="AA839" s="3">
        <v>0</v>
      </c>
      <c r="AB839" s="3"/>
      <c r="AC839" s="36">
        <f t="shared" si="36"/>
        <v>18754157</v>
      </c>
      <c r="AD839" s="37">
        <f t="shared" si="38"/>
        <v>93770781</v>
      </c>
      <c r="AE839" s="144"/>
      <c r="AG839" s="144"/>
      <c r="AI839" s="144"/>
    </row>
    <row r="840" spans="1:35" x14ac:dyDescent="0.25">
      <c r="A840" s="38">
        <v>828</v>
      </c>
      <c r="B840" s="61"/>
      <c r="C840" s="143" t="str">
        <f>VLOOKUP(D840,[8]Hoja1!$A$2:$B$1115,2,0)</f>
        <v>52720</v>
      </c>
      <c r="D840" s="31">
        <v>800099149</v>
      </c>
      <c r="E840" s="31">
        <v>212052720</v>
      </c>
      <c r="F840" s="61" t="s">
        <v>997</v>
      </c>
      <c r="G840" s="33">
        <v>0</v>
      </c>
      <c r="H840" s="33">
        <v>0</v>
      </c>
      <c r="I840" s="3">
        <v>108971874</v>
      </c>
      <c r="J840" s="3">
        <v>103465072</v>
      </c>
      <c r="K840" s="3">
        <v>0</v>
      </c>
      <c r="L840" s="3"/>
      <c r="M840" s="3"/>
      <c r="N840" s="3"/>
      <c r="O840" s="3"/>
      <c r="P840" s="34">
        <f t="shared" si="37"/>
        <v>212436946</v>
      </c>
      <c r="Q840" s="165">
        <v>157951012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9080990</v>
      </c>
      <c r="X840" s="3">
        <v>0</v>
      </c>
      <c r="Y840" s="3">
        <v>0</v>
      </c>
      <c r="Z840" s="3">
        <v>0</v>
      </c>
      <c r="AA840" s="3">
        <v>0</v>
      </c>
      <c r="AB840" s="3"/>
      <c r="AC840" s="36">
        <f t="shared" si="36"/>
        <v>9080990</v>
      </c>
      <c r="AD840" s="37">
        <f t="shared" si="38"/>
        <v>45404944</v>
      </c>
      <c r="AE840" s="144"/>
      <c r="AG840" s="144"/>
      <c r="AI840" s="144"/>
    </row>
    <row r="841" spans="1:35" x14ac:dyDescent="0.25">
      <c r="A841" s="29">
        <v>829</v>
      </c>
      <c r="B841" s="61"/>
      <c r="C841" s="143" t="str">
        <f>VLOOKUP(D841,[8]Hoja1!$A$2:$B$1115,2,0)</f>
        <v>52786</v>
      </c>
      <c r="D841" s="31">
        <v>800024977</v>
      </c>
      <c r="E841" s="31">
        <v>218652786</v>
      </c>
      <c r="F841" s="61" t="s">
        <v>998</v>
      </c>
      <c r="G841" s="33">
        <v>0</v>
      </c>
      <c r="H841" s="33">
        <v>0</v>
      </c>
      <c r="I841" s="3">
        <v>226031928</v>
      </c>
      <c r="J841" s="3">
        <v>287099908</v>
      </c>
      <c r="K841" s="3">
        <v>0</v>
      </c>
      <c r="L841" s="3"/>
      <c r="M841" s="3"/>
      <c r="N841" s="3"/>
      <c r="O841" s="3"/>
      <c r="P841" s="34">
        <f t="shared" si="37"/>
        <v>513131836</v>
      </c>
      <c r="Q841" s="165">
        <v>400115872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18835994</v>
      </c>
      <c r="X841" s="3">
        <v>0</v>
      </c>
      <c r="Y841" s="3">
        <v>0</v>
      </c>
      <c r="Z841" s="3">
        <v>0</v>
      </c>
      <c r="AA841" s="3">
        <v>0</v>
      </c>
      <c r="AB841" s="3"/>
      <c r="AC841" s="36">
        <f t="shared" si="36"/>
        <v>18835994</v>
      </c>
      <c r="AD841" s="37">
        <f t="shared" si="38"/>
        <v>94179970</v>
      </c>
      <c r="AE841" s="144"/>
      <c r="AG841" s="144"/>
      <c r="AI841" s="144"/>
    </row>
    <row r="842" spans="1:35" x14ac:dyDescent="0.25">
      <c r="A842" s="38">
        <v>830</v>
      </c>
      <c r="B842" s="61"/>
      <c r="C842" s="143" t="str">
        <f>VLOOKUP(D842,[8]Hoja1!$A$2:$B$1115,2,0)</f>
        <v>52788</v>
      </c>
      <c r="D842" s="31">
        <v>800099151</v>
      </c>
      <c r="E842" s="31">
        <v>218852788</v>
      </c>
      <c r="F842" s="61" t="s">
        <v>999</v>
      </c>
      <c r="G842" s="33">
        <v>0</v>
      </c>
      <c r="H842" s="33">
        <v>0</v>
      </c>
      <c r="I842" s="3">
        <v>145452530</v>
      </c>
      <c r="J842" s="3">
        <v>143694009</v>
      </c>
      <c r="K842" s="3">
        <v>0</v>
      </c>
      <c r="L842" s="3"/>
      <c r="M842" s="3"/>
      <c r="N842" s="3"/>
      <c r="O842" s="3"/>
      <c r="P842" s="34">
        <f t="shared" si="37"/>
        <v>289146539</v>
      </c>
      <c r="Q842" s="165">
        <v>216420273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12121044</v>
      </c>
      <c r="X842" s="3">
        <v>0</v>
      </c>
      <c r="Y842" s="3">
        <v>0</v>
      </c>
      <c r="Z842" s="3">
        <v>0</v>
      </c>
      <c r="AA842" s="3">
        <v>0</v>
      </c>
      <c r="AB842" s="3"/>
      <c r="AC842" s="36">
        <f t="shared" si="36"/>
        <v>12121044</v>
      </c>
      <c r="AD842" s="37">
        <f t="shared" si="38"/>
        <v>60605222</v>
      </c>
      <c r="AE842" s="144"/>
      <c r="AG842" s="144"/>
      <c r="AI842" s="144"/>
    </row>
    <row r="843" spans="1:35" x14ac:dyDescent="0.25">
      <c r="A843" s="29">
        <v>831</v>
      </c>
      <c r="B843" s="61"/>
      <c r="C843" s="143" t="str">
        <f>VLOOKUP(D843,[8]Hoja1!$A$2:$B$1115,2,0)</f>
        <v>52838</v>
      </c>
      <c r="D843" s="31">
        <v>800099152</v>
      </c>
      <c r="E843" s="31">
        <v>213852838</v>
      </c>
      <c r="F843" s="61" t="s">
        <v>1000</v>
      </c>
      <c r="G843" s="33">
        <v>0</v>
      </c>
      <c r="H843" s="33">
        <v>0</v>
      </c>
      <c r="I843" s="3">
        <v>623531360</v>
      </c>
      <c r="J843" s="3">
        <v>671971436</v>
      </c>
      <c r="K843" s="3">
        <v>0</v>
      </c>
      <c r="L843" s="3"/>
      <c r="M843" s="3"/>
      <c r="N843" s="3"/>
      <c r="O843" s="3"/>
      <c r="P843" s="34">
        <f t="shared" si="37"/>
        <v>1295502796</v>
      </c>
      <c r="Q843" s="165">
        <v>983737118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51960947</v>
      </c>
      <c r="X843" s="3">
        <v>0</v>
      </c>
      <c r="Y843" s="3">
        <v>0</v>
      </c>
      <c r="Z843" s="3">
        <v>0</v>
      </c>
      <c r="AA843" s="3">
        <v>0</v>
      </c>
      <c r="AB843" s="3"/>
      <c r="AC843" s="36">
        <f t="shared" si="36"/>
        <v>51960947</v>
      </c>
      <c r="AD843" s="37">
        <f t="shared" si="38"/>
        <v>259804731</v>
      </c>
      <c r="AE843" s="144"/>
      <c r="AG843" s="144"/>
      <c r="AI843" s="144"/>
    </row>
    <row r="844" spans="1:35" x14ac:dyDescent="0.25">
      <c r="A844" s="38">
        <v>832</v>
      </c>
      <c r="B844" s="61"/>
      <c r="C844" s="143" t="str">
        <f>VLOOKUP(D844,[8]Hoja1!$A$2:$B$1115,2,0)</f>
        <v>52885</v>
      </c>
      <c r="D844" s="31">
        <v>800099153</v>
      </c>
      <c r="E844" s="31">
        <v>218552885</v>
      </c>
      <c r="F844" s="61" t="s">
        <v>1001</v>
      </c>
      <c r="G844" s="33">
        <v>0</v>
      </c>
      <c r="H844" s="33">
        <v>0</v>
      </c>
      <c r="I844" s="3">
        <v>144412570</v>
      </c>
      <c r="J844" s="3">
        <v>161513448</v>
      </c>
      <c r="K844" s="3">
        <v>0</v>
      </c>
      <c r="L844" s="3"/>
      <c r="M844" s="3"/>
      <c r="N844" s="3"/>
      <c r="O844" s="3"/>
      <c r="P844" s="34">
        <f t="shared" si="37"/>
        <v>305926018</v>
      </c>
      <c r="Q844" s="165">
        <v>233719734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12034381</v>
      </c>
      <c r="X844" s="3">
        <v>0</v>
      </c>
      <c r="Y844" s="3">
        <v>0</v>
      </c>
      <c r="Z844" s="3">
        <v>0</v>
      </c>
      <c r="AA844" s="3">
        <v>0</v>
      </c>
      <c r="AB844" s="3"/>
      <c r="AC844" s="36">
        <f t="shared" si="36"/>
        <v>12034381</v>
      </c>
      <c r="AD844" s="37">
        <f t="shared" si="38"/>
        <v>60171903</v>
      </c>
      <c r="AE844" s="144"/>
      <c r="AG844" s="144"/>
      <c r="AI844" s="144"/>
    </row>
    <row r="845" spans="1:35" x14ac:dyDescent="0.25">
      <c r="A845" s="29">
        <v>833</v>
      </c>
      <c r="B845" s="61"/>
      <c r="C845" s="143" t="str">
        <f>VLOOKUP(D845,[8]Hoja1!$A$2:$B$1115,2,0)</f>
        <v>54003</v>
      </c>
      <c r="D845" s="31">
        <v>890504612</v>
      </c>
      <c r="E845" s="31">
        <v>210354003</v>
      </c>
      <c r="F845" s="61" t="s">
        <v>1002</v>
      </c>
      <c r="G845" s="33">
        <v>0</v>
      </c>
      <c r="H845" s="33">
        <v>0</v>
      </c>
      <c r="I845" s="3">
        <v>913067776</v>
      </c>
      <c r="J845" s="3">
        <v>833820643</v>
      </c>
      <c r="K845" s="3">
        <v>0</v>
      </c>
      <c r="L845" s="3"/>
      <c r="M845" s="3"/>
      <c r="N845" s="3"/>
      <c r="O845" s="3"/>
      <c r="P845" s="34">
        <f t="shared" si="37"/>
        <v>1746888419</v>
      </c>
      <c r="Q845" s="165">
        <v>1069427839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76088981</v>
      </c>
      <c r="X845" s="3">
        <v>220926690</v>
      </c>
      <c r="Y845" s="3">
        <v>0</v>
      </c>
      <c r="Z845" s="3">
        <v>0</v>
      </c>
      <c r="AA845" s="3">
        <v>0</v>
      </c>
      <c r="AB845" s="3"/>
      <c r="AC845" s="36">
        <f t="shared" ref="AC845:AC908" si="39">SUM(R845:AA845)</f>
        <v>297015671</v>
      </c>
      <c r="AD845" s="37">
        <f t="shared" si="38"/>
        <v>380444909</v>
      </c>
      <c r="AE845" s="144"/>
      <c r="AG845" s="144"/>
      <c r="AI845" s="144"/>
    </row>
    <row r="846" spans="1:35" x14ac:dyDescent="0.25">
      <c r="A846" s="38">
        <v>834</v>
      </c>
      <c r="B846" s="61"/>
      <c r="C846" s="143" t="str">
        <f>VLOOKUP(D846,[8]Hoja1!$A$2:$B$1115,2,0)</f>
        <v>54051</v>
      </c>
      <c r="D846" s="31">
        <v>890501436</v>
      </c>
      <c r="E846" s="31">
        <v>215154051</v>
      </c>
      <c r="F846" s="61" t="s">
        <v>1003</v>
      </c>
      <c r="G846" s="33">
        <v>0</v>
      </c>
      <c r="H846" s="33">
        <v>0</v>
      </c>
      <c r="I846" s="3">
        <v>213909896</v>
      </c>
      <c r="J846" s="3">
        <v>215054389</v>
      </c>
      <c r="K846" s="3">
        <v>0</v>
      </c>
      <c r="L846" s="3"/>
      <c r="M846" s="3"/>
      <c r="N846" s="3"/>
      <c r="O846" s="3"/>
      <c r="P846" s="34">
        <f t="shared" ref="P846:P909" si="40">SUM(G846:N846)</f>
        <v>428964285</v>
      </c>
      <c r="Q846" s="165">
        <v>322009339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17825825</v>
      </c>
      <c r="X846" s="3">
        <v>0</v>
      </c>
      <c r="Y846" s="3">
        <v>0</v>
      </c>
      <c r="Z846" s="3">
        <v>0</v>
      </c>
      <c r="AA846" s="3">
        <v>0</v>
      </c>
      <c r="AB846" s="3"/>
      <c r="AC846" s="36">
        <f t="shared" si="39"/>
        <v>17825825</v>
      </c>
      <c r="AD846" s="37">
        <f t="shared" si="38"/>
        <v>89129121</v>
      </c>
      <c r="AE846" s="144"/>
      <c r="AG846" s="144"/>
      <c r="AI846" s="144"/>
    </row>
    <row r="847" spans="1:35" x14ac:dyDescent="0.25">
      <c r="A847" s="29">
        <v>835</v>
      </c>
      <c r="B847" s="61"/>
      <c r="C847" s="143" t="str">
        <f>VLOOKUP(D847,[8]Hoja1!$A$2:$B$1115,2,0)</f>
        <v>54099</v>
      </c>
      <c r="D847" s="31">
        <v>890505662</v>
      </c>
      <c r="E847" s="31">
        <v>219954099</v>
      </c>
      <c r="F847" s="61" t="s">
        <v>1004</v>
      </c>
      <c r="G847" s="33">
        <v>0</v>
      </c>
      <c r="H847" s="33">
        <v>0</v>
      </c>
      <c r="I847" s="3">
        <v>131303518</v>
      </c>
      <c r="J847" s="3">
        <v>142259844</v>
      </c>
      <c r="K847" s="3">
        <v>0</v>
      </c>
      <c r="L847" s="3"/>
      <c r="M847" s="3"/>
      <c r="N847" s="3"/>
      <c r="O847" s="3"/>
      <c r="P847" s="34">
        <f t="shared" si="40"/>
        <v>273563362</v>
      </c>
      <c r="Q847" s="165">
        <v>207911604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10941960</v>
      </c>
      <c r="X847" s="3">
        <v>0</v>
      </c>
      <c r="Y847" s="3">
        <v>0</v>
      </c>
      <c r="Z847" s="3">
        <v>0</v>
      </c>
      <c r="AA847" s="3">
        <v>0</v>
      </c>
      <c r="AB847" s="3"/>
      <c r="AC847" s="36">
        <f t="shared" si="39"/>
        <v>10941960</v>
      </c>
      <c r="AD847" s="37">
        <f t="shared" ref="AD847:AD910" si="41">+P847-Q847+AB847-AC847</f>
        <v>54709798</v>
      </c>
      <c r="AE847" s="144"/>
      <c r="AG847" s="144"/>
      <c r="AI847" s="144"/>
    </row>
    <row r="848" spans="1:35" x14ac:dyDescent="0.25">
      <c r="A848" s="38">
        <v>836</v>
      </c>
      <c r="B848" s="61"/>
      <c r="C848" s="143" t="str">
        <f>VLOOKUP(D848,[8]Hoja1!$A$2:$B$1115,2,0)</f>
        <v>54109</v>
      </c>
      <c r="D848" s="31">
        <v>890503483</v>
      </c>
      <c r="E848" s="31">
        <v>210954109</v>
      </c>
      <c r="F848" s="61" t="s">
        <v>1005</v>
      </c>
      <c r="G848" s="33">
        <v>0</v>
      </c>
      <c r="H848" s="33">
        <v>0</v>
      </c>
      <c r="I848" s="3">
        <v>168251186</v>
      </c>
      <c r="J848" s="3">
        <v>154800647</v>
      </c>
      <c r="K848" s="3">
        <v>0</v>
      </c>
      <c r="L848" s="3"/>
      <c r="M848" s="3"/>
      <c r="N848" s="3"/>
      <c r="O848" s="3"/>
      <c r="P848" s="34">
        <f t="shared" si="40"/>
        <v>323051833</v>
      </c>
      <c r="Q848" s="165">
        <v>238926239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14020932</v>
      </c>
      <c r="X848" s="3">
        <v>0</v>
      </c>
      <c r="Y848" s="3">
        <v>0</v>
      </c>
      <c r="Z848" s="3">
        <v>0</v>
      </c>
      <c r="AA848" s="3">
        <v>0</v>
      </c>
      <c r="AB848" s="3"/>
      <c r="AC848" s="36">
        <f t="shared" si="39"/>
        <v>14020932</v>
      </c>
      <c r="AD848" s="37">
        <f t="shared" si="41"/>
        <v>70104662</v>
      </c>
      <c r="AE848" s="144"/>
      <c r="AG848" s="144"/>
      <c r="AI848" s="144"/>
    </row>
    <row r="849" spans="1:35" x14ac:dyDescent="0.25">
      <c r="A849" s="29">
        <v>837</v>
      </c>
      <c r="B849" s="61"/>
      <c r="C849" s="143" t="str">
        <f>VLOOKUP(D849,[8]Hoja1!$A$2:$B$1115,2,0)</f>
        <v>54125</v>
      </c>
      <c r="D849" s="31">
        <v>800099234</v>
      </c>
      <c r="E849" s="31">
        <v>212554125</v>
      </c>
      <c r="F849" s="61" t="s">
        <v>1006</v>
      </c>
      <c r="G849" s="33">
        <v>0</v>
      </c>
      <c r="H849" s="33">
        <v>0</v>
      </c>
      <c r="I849" s="3">
        <v>63417160</v>
      </c>
      <c r="J849" s="3">
        <v>57189045</v>
      </c>
      <c r="K849" s="3">
        <v>0</v>
      </c>
      <c r="L849" s="3"/>
      <c r="M849" s="3"/>
      <c r="N849" s="3"/>
      <c r="O849" s="3"/>
      <c r="P849" s="34">
        <f t="shared" si="40"/>
        <v>120606205</v>
      </c>
      <c r="Q849" s="165">
        <v>88897623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5284763</v>
      </c>
      <c r="X849" s="3">
        <v>0</v>
      </c>
      <c r="Y849" s="3">
        <v>0</v>
      </c>
      <c r="Z849" s="3">
        <v>0</v>
      </c>
      <c r="AA849" s="3">
        <v>0</v>
      </c>
      <c r="AB849" s="3"/>
      <c r="AC849" s="36">
        <f t="shared" si="39"/>
        <v>5284763</v>
      </c>
      <c r="AD849" s="37">
        <f t="shared" si="41"/>
        <v>26423819</v>
      </c>
      <c r="AE849" s="144"/>
      <c r="AG849" s="144"/>
      <c r="AI849" s="144"/>
    </row>
    <row r="850" spans="1:35" x14ac:dyDescent="0.25">
      <c r="A850" s="38">
        <v>838</v>
      </c>
      <c r="B850" s="61"/>
      <c r="C850" s="143" t="str">
        <f>VLOOKUP(D850,[8]Hoja1!$A$2:$B$1115,2,0)</f>
        <v>54128</v>
      </c>
      <c r="D850" s="31">
        <v>890501776</v>
      </c>
      <c r="E850" s="31">
        <v>212854128</v>
      </c>
      <c r="F850" s="61" t="s">
        <v>1007</v>
      </c>
      <c r="G850" s="33">
        <v>0</v>
      </c>
      <c r="H850" s="33">
        <v>0</v>
      </c>
      <c r="I850" s="3">
        <v>230291608</v>
      </c>
      <c r="J850" s="3">
        <v>213842555</v>
      </c>
      <c r="K850" s="3">
        <v>0</v>
      </c>
      <c r="L850" s="3"/>
      <c r="M850" s="3"/>
      <c r="N850" s="3"/>
      <c r="O850" s="3"/>
      <c r="P850" s="34">
        <f t="shared" si="40"/>
        <v>444134163</v>
      </c>
      <c r="Q850" s="165">
        <v>328988357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19190967</v>
      </c>
      <c r="X850" s="3">
        <v>0</v>
      </c>
      <c r="Y850" s="3">
        <v>0</v>
      </c>
      <c r="Z850" s="3">
        <v>0</v>
      </c>
      <c r="AA850" s="3">
        <v>0</v>
      </c>
      <c r="AB850" s="3"/>
      <c r="AC850" s="36">
        <f t="shared" si="39"/>
        <v>19190967</v>
      </c>
      <c r="AD850" s="37">
        <f t="shared" si="41"/>
        <v>95954839</v>
      </c>
      <c r="AE850" s="144"/>
      <c r="AG850" s="144"/>
      <c r="AI850" s="144"/>
    </row>
    <row r="851" spans="1:35" x14ac:dyDescent="0.25">
      <c r="A851" s="29">
        <v>839</v>
      </c>
      <c r="B851" s="61"/>
      <c r="C851" s="143" t="str">
        <f>VLOOKUP(D851,[8]Hoja1!$A$2:$B$1115,2,0)</f>
        <v>54172</v>
      </c>
      <c r="D851" s="31">
        <v>890503106</v>
      </c>
      <c r="E851" s="31">
        <v>217254172</v>
      </c>
      <c r="F851" s="61" t="s">
        <v>1008</v>
      </c>
      <c r="G851" s="33">
        <v>0</v>
      </c>
      <c r="H851" s="33">
        <v>0</v>
      </c>
      <c r="I851" s="3">
        <v>319242104</v>
      </c>
      <c r="J851" s="3">
        <v>360827406</v>
      </c>
      <c r="K851" s="3">
        <v>0</v>
      </c>
      <c r="L851" s="3"/>
      <c r="M851" s="3"/>
      <c r="N851" s="3"/>
      <c r="O851" s="3"/>
      <c r="P851" s="34">
        <f t="shared" si="40"/>
        <v>680069510</v>
      </c>
      <c r="Q851" s="165">
        <v>520448460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26603509</v>
      </c>
      <c r="X851" s="3">
        <v>0</v>
      </c>
      <c r="Y851" s="3">
        <v>0</v>
      </c>
      <c r="Z851" s="3">
        <v>0</v>
      </c>
      <c r="AA851" s="3">
        <v>0</v>
      </c>
      <c r="AB851" s="3"/>
      <c r="AC851" s="36">
        <f t="shared" si="39"/>
        <v>26603509</v>
      </c>
      <c r="AD851" s="37">
        <f t="shared" si="41"/>
        <v>133017541</v>
      </c>
      <c r="AE851" s="144"/>
      <c r="AG851" s="144"/>
      <c r="AI851" s="144"/>
    </row>
    <row r="852" spans="1:35" x14ac:dyDescent="0.25">
      <c r="A852" s="38">
        <v>840</v>
      </c>
      <c r="B852" s="61"/>
      <c r="C852" s="143" t="str">
        <f>VLOOKUP(D852,[8]Hoja1!$A$2:$B$1115,2,0)</f>
        <v>54174</v>
      </c>
      <c r="D852" s="31">
        <v>890501422</v>
      </c>
      <c r="E852" s="31">
        <v>217454174</v>
      </c>
      <c r="F852" s="61" t="s">
        <v>1009</v>
      </c>
      <c r="G852" s="33">
        <v>0</v>
      </c>
      <c r="H852" s="33">
        <v>0</v>
      </c>
      <c r="I852" s="3">
        <v>305101752</v>
      </c>
      <c r="J852" s="3">
        <v>265112125</v>
      </c>
      <c r="K852" s="3">
        <v>0</v>
      </c>
      <c r="L852" s="3"/>
      <c r="M852" s="3"/>
      <c r="N852" s="3"/>
      <c r="O852" s="3"/>
      <c r="P852" s="34">
        <f t="shared" si="40"/>
        <v>570213877</v>
      </c>
      <c r="Q852" s="165">
        <v>417663001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25425146</v>
      </c>
      <c r="X852" s="3">
        <v>0</v>
      </c>
      <c r="Y852" s="3">
        <v>0</v>
      </c>
      <c r="Z852" s="3">
        <v>0</v>
      </c>
      <c r="AA852" s="3">
        <v>0</v>
      </c>
      <c r="AB852" s="3"/>
      <c r="AC852" s="36">
        <f t="shared" si="39"/>
        <v>25425146</v>
      </c>
      <c r="AD852" s="37">
        <f t="shared" si="41"/>
        <v>127125730</v>
      </c>
      <c r="AE852" s="144"/>
      <c r="AG852" s="144"/>
      <c r="AI852" s="144"/>
    </row>
    <row r="853" spans="1:35" x14ac:dyDescent="0.25">
      <c r="A853" s="29">
        <v>841</v>
      </c>
      <c r="B853" s="61"/>
      <c r="C853" s="143" t="str">
        <f>VLOOKUP(D853,[8]Hoja1!$A$2:$B$1115,2,0)</f>
        <v>54206</v>
      </c>
      <c r="D853" s="31">
        <v>800099236</v>
      </c>
      <c r="E853" s="31">
        <v>210654206</v>
      </c>
      <c r="F853" s="61" t="s">
        <v>1010</v>
      </c>
      <c r="G853" s="33">
        <v>0</v>
      </c>
      <c r="H853" s="33">
        <v>0</v>
      </c>
      <c r="I853" s="3">
        <v>737670000</v>
      </c>
      <c r="J853" s="3">
        <v>609948239</v>
      </c>
      <c r="K853" s="3">
        <v>0</v>
      </c>
      <c r="L853" s="3"/>
      <c r="M853" s="3"/>
      <c r="N853" s="3"/>
      <c r="O853" s="3"/>
      <c r="P853" s="34">
        <f t="shared" si="40"/>
        <v>1347618239</v>
      </c>
      <c r="Q853" s="165">
        <v>978783239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61472500</v>
      </c>
      <c r="X853" s="3">
        <v>0</v>
      </c>
      <c r="Y853" s="3">
        <v>0</v>
      </c>
      <c r="Z853" s="3">
        <v>0</v>
      </c>
      <c r="AA853" s="3">
        <v>0</v>
      </c>
      <c r="AB853" s="3"/>
      <c r="AC853" s="36">
        <f t="shared" si="39"/>
        <v>61472500</v>
      </c>
      <c r="AD853" s="37">
        <f t="shared" si="41"/>
        <v>307362500</v>
      </c>
      <c r="AE853" s="144"/>
      <c r="AG853" s="144"/>
      <c r="AI853" s="144"/>
    </row>
    <row r="854" spans="1:35" x14ac:dyDescent="0.25">
      <c r="A854" s="38">
        <v>842</v>
      </c>
      <c r="B854" s="61"/>
      <c r="C854" s="143" t="str">
        <f>VLOOKUP(D854,[8]Hoja1!$A$2:$B$1115,2,0)</f>
        <v>54223</v>
      </c>
      <c r="D854" s="31">
        <v>800013237</v>
      </c>
      <c r="E854" s="31">
        <v>212354223</v>
      </c>
      <c r="F854" s="61" t="s">
        <v>1011</v>
      </c>
      <c r="G854" s="33">
        <v>0</v>
      </c>
      <c r="H854" s="33">
        <v>0</v>
      </c>
      <c r="I854" s="3">
        <v>190790540</v>
      </c>
      <c r="J854" s="3">
        <v>171677744</v>
      </c>
      <c r="K854" s="3">
        <v>0</v>
      </c>
      <c r="L854" s="3"/>
      <c r="M854" s="3"/>
      <c r="N854" s="3"/>
      <c r="O854" s="3"/>
      <c r="P854" s="34">
        <f t="shared" si="40"/>
        <v>362468284</v>
      </c>
      <c r="Q854" s="165">
        <v>267073016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15899212</v>
      </c>
      <c r="X854" s="3">
        <v>0</v>
      </c>
      <c r="Y854" s="3">
        <v>0</v>
      </c>
      <c r="Z854" s="3">
        <v>0</v>
      </c>
      <c r="AA854" s="3">
        <v>0</v>
      </c>
      <c r="AB854" s="3"/>
      <c r="AC854" s="36">
        <f t="shared" si="39"/>
        <v>15899212</v>
      </c>
      <c r="AD854" s="37">
        <f t="shared" si="41"/>
        <v>79496056</v>
      </c>
      <c r="AE854" s="144"/>
      <c r="AG854" s="144"/>
      <c r="AI854" s="144"/>
    </row>
    <row r="855" spans="1:35" x14ac:dyDescent="0.25">
      <c r="A855" s="29">
        <v>843</v>
      </c>
      <c r="B855" s="61"/>
      <c r="C855" s="143" t="str">
        <f>VLOOKUP(D855,[8]Hoja1!$A$2:$B$1115,2,0)</f>
        <v>54239</v>
      </c>
      <c r="D855" s="31">
        <v>800099237</v>
      </c>
      <c r="E855" s="31">
        <v>213954239</v>
      </c>
      <c r="F855" s="61" t="s">
        <v>1012</v>
      </c>
      <c r="G855" s="33">
        <v>0</v>
      </c>
      <c r="H855" s="33">
        <v>0</v>
      </c>
      <c r="I855" s="3">
        <v>120863294</v>
      </c>
      <c r="J855" s="3">
        <v>102626019</v>
      </c>
      <c r="K855" s="3">
        <v>0</v>
      </c>
      <c r="L855" s="3"/>
      <c r="M855" s="3"/>
      <c r="N855" s="3"/>
      <c r="O855" s="3"/>
      <c r="P855" s="34">
        <f t="shared" si="40"/>
        <v>223489313</v>
      </c>
      <c r="Q855" s="165">
        <v>163057665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10071941</v>
      </c>
      <c r="X855" s="3">
        <v>0</v>
      </c>
      <c r="Y855" s="3">
        <v>0</v>
      </c>
      <c r="Z855" s="3">
        <v>0</v>
      </c>
      <c r="AA855" s="3">
        <v>0</v>
      </c>
      <c r="AB855" s="3"/>
      <c r="AC855" s="36">
        <f t="shared" si="39"/>
        <v>10071941</v>
      </c>
      <c r="AD855" s="37">
        <f t="shared" si="41"/>
        <v>50359707</v>
      </c>
      <c r="AE855" s="144"/>
      <c r="AG855" s="144"/>
      <c r="AI855" s="144"/>
    </row>
    <row r="856" spans="1:35" x14ac:dyDescent="0.25">
      <c r="A856" s="38">
        <v>844</v>
      </c>
      <c r="B856" s="61"/>
      <c r="C856" s="143" t="str">
        <f>VLOOKUP(D856,[8]Hoja1!$A$2:$B$1115,2,0)</f>
        <v>54245</v>
      </c>
      <c r="D856" s="31">
        <v>800099238</v>
      </c>
      <c r="E856" s="31">
        <v>214554245</v>
      </c>
      <c r="F856" s="61" t="s">
        <v>1013</v>
      </c>
      <c r="G856" s="33">
        <v>0</v>
      </c>
      <c r="H856" s="33">
        <v>0</v>
      </c>
      <c r="I856" s="3">
        <v>564249856</v>
      </c>
      <c r="J856" s="3">
        <v>448949476</v>
      </c>
      <c r="K856" s="3">
        <v>0</v>
      </c>
      <c r="L856" s="3"/>
      <c r="M856" s="3"/>
      <c r="N856" s="3"/>
      <c r="O856" s="3"/>
      <c r="P856" s="34">
        <f t="shared" si="40"/>
        <v>1013199332</v>
      </c>
      <c r="Q856" s="165">
        <v>731074402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47020821</v>
      </c>
      <c r="X856" s="3">
        <v>0</v>
      </c>
      <c r="Y856" s="3">
        <v>0</v>
      </c>
      <c r="Z856" s="3">
        <v>0</v>
      </c>
      <c r="AA856" s="3">
        <v>0</v>
      </c>
      <c r="AB856" s="3"/>
      <c r="AC856" s="36">
        <f t="shared" si="39"/>
        <v>47020821</v>
      </c>
      <c r="AD856" s="37">
        <f t="shared" si="41"/>
        <v>235104109</v>
      </c>
      <c r="AE856" s="144"/>
      <c r="AG856" s="144"/>
      <c r="AI856" s="144"/>
    </row>
    <row r="857" spans="1:35" x14ac:dyDescent="0.25">
      <c r="A857" s="29">
        <v>845</v>
      </c>
      <c r="B857" s="61"/>
      <c r="C857" s="143" t="str">
        <f>VLOOKUP(D857,[8]Hoja1!$A$2:$B$1115,2,0)</f>
        <v>54250</v>
      </c>
      <c r="D857" s="31">
        <v>800138959</v>
      </c>
      <c r="E857" s="31">
        <v>215054250</v>
      </c>
      <c r="F857" s="61" t="s">
        <v>1014</v>
      </c>
      <c r="G857" s="33">
        <v>0</v>
      </c>
      <c r="H857" s="33">
        <v>0</v>
      </c>
      <c r="I857" s="3">
        <v>1346567728</v>
      </c>
      <c r="J857" s="3">
        <v>961017319</v>
      </c>
      <c r="K857" s="3">
        <v>0</v>
      </c>
      <c r="L857" s="3"/>
      <c r="M857" s="3"/>
      <c r="N857" s="3"/>
      <c r="O857" s="3"/>
      <c r="P857" s="34">
        <f t="shared" si="40"/>
        <v>2307585047</v>
      </c>
      <c r="Q857" s="165">
        <v>1634301181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112213977</v>
      </c>
      <c r="X857" s="3">
        <v>0</v>
      </c>
      <c r="Y857" s="3">
        <v>0</v>
      </c>
      <c r="Z857" s="3">
        <v>0</v>
      </c>
      <c r="AA857" s="3">
        <v>0</v>
      </c>
      <c r="AB857" s="3"/>
      <c r="AC857" s="36">
        <f t="shared" si="39"/>
        <v>112213977</v>
      </c>
      <c r="AD857" s="37">
        <f t="shared" si="41"/>
        <v>561069889</v>
      </c>
      <c r="AE857" s="144"/>
      <c r="AG857" s="144"/>
      <c r="AI857" s="144"/>
    </row>
    <row r="858" spans="1:35" x14ac:dyDescent="0.25">
      <c r="A858" s="38">
        <v>846</v>
      </c>
      <c r="B858" s="61"/>
      <c r="C858" s="143" t="str">
        <f>VLOOKUP(D858,[8]Hoja1!$A$2:$B$1115,2,0)</f>
        <v>54261</v>
      </c>
      <c r="D858" s="31">
        <v>800039803</v>
      </c>
      <c r="E858" s="31">
        <v>216154261</v>
      </c>
      <c r="F858" s="61" t="s">
        <v>1015</v>
      </c>
      <c r="G858" s="33">
        <v>0</v>
      </c>
      <c r="H858" s="33">
        <v>0</v>
      </c>
      <c r="I858" s="3">
        <v>727499344</v>
      </c>
      <c r="J858" s="3">
        <v>687254672</v>
      </c>
      <c r="K858" s="3">
        <v>0</v>
      </c>
      <c r="L858" s="3"/>
      <c r="M858" s="3"/>
      <c r="N858" s="3"/>
      <c r="O858" s="3"/>
      <c r="P858" s="34">
        <f t="shared" si="40"/>
        <v>1414754016</v>
      </c>
      <c r="Q858" s="165">
        <v>1051004342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60624945</v>
      </c>
      <c r="X858" s="3">
        <v>0</v>
      </c>
      <c r="Y858" s="3">
        <v>0</v>
      </c>
      <c r="Z858" s="3">
        <v>0</v>
      </c>
      <c r="AA858" s="3">
        <v>0</v>
      </c>
      <c r="AB858" s="3"/>
      <c r="AC858" s="36">
        <f t="shared" si="39"/>
        <v>60624945</v>
      </c>
      <c r="AD858" s="37">
        <f t="shared" si="41"/>
        <v>303124729</v>
      </c>
      <c r="AE858" s="144"/>
      <c r="AG858" s="144"/>
      <c r="AI858" s="144"/>
    </row>
    <row r="859" spans="1:35" x14ac:dyDescent="0.25">
      <c r="A859" s="29">
        <v>847</v>
      </c>
      <c r="B859" s="61"/>
      <c r="C859" s="143" t="str">
        <f>VLOOKUP(D859,[8]Hoja1!$A$2:$B$1115,2,0)</f>
        <v>54313</v>
      </c>
      <c r="D859" s="31">
        <v>890501404</v>
      </c>
      <c r="E859" s="31">
        <v>211354313</v>
      </c>
      <c r="F859" s="61" t="s">
        <v>1016</v>
      </c>
      <c r="G859" s="33">
        <v>0</v>
      </c>
      <c r="H859" s="33">
        <v>0</v>
      </c>
      <c r="I859" s="3">
        <v>115000778</v>
      </c>
      <c r="J859" s="3">
        <v>121822885</v>
      </c>
      <c r="K859" s="3">
        <v>0</v>
      </c>
      <c r="L859" s="3"/>
      <c r="M859" s="3"/>
      <c r="N859" s="3"/>
      <c r="O859" s="3"/>
      <c r="P859" s="34">
        <f t="shared" si="40"/>
        <v>236823663</v>
      </c>
      <c r="Q859" s="165">
        <v>179323273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9583398</v>
      </c>
      <c r="X859" s="3">
        <v>0</v>
      </c>
      <c r="Y859" s="3">
        <v>0</v>
      </c>
      <c r="Z859" s="3">
        <v>0</v>
      </c>
      <c r="AA859" s="3">
        <v>0</v>
      </c>
      <c r="AB859" s="3"/>
      <c r="AC859" s="36">
        <f t="shared" si="39"/>
        <v>9583398</v>
      </c>
      <c r="AD859" s="37">
        <f t="shared" si="41"/>
        <v>47916992</v>
      </c>
      <c r="AE859" s="144"/>
      <c r="AG859" s="144"/>
      <c r="AI859" s="144"/>
    </row>
    <row r="860" spans="1:35" x14ac:dyDescent="0.25">
      <c r="A860" s="38">
        <v>848</v>
      </c>
      <c r="B860" s="61"/>
      <c r="C860" s="143" t="str">
        <f>VLOOKUP(D860,[8]Hoja1!$A$2:$B$1115,2,0)</f>
        <v>54344</v>
      </c>
      <c r="D860" s="31">
        <v>800099241</v>
      </c>
      <c r="E860" s="31">
        <v>214454344</v>
      </c>
      <c r="F860" s="61" t="s">
        <v>1017</v>
      </c>
      <c r="G860" s="33">
        <v>0</v>
      </c>
      <c r="H860" s="33">
        <v>0</v>
      </c>
      <c r="I860" s="3">
        <v>507603272</v>
      </c>
      <c r="J860" s="3">
        <v>394186270</v>
      </c>
      <c r="K860" s="3">
        <v>0</v>
      </c>
      <c r="L860" s="3"/>
      <c r="M860" s="3"/>
      <c r="N860" s="3"/>
      <c r="O860" s="3"/>
      <c r="P860" s="34">
        <f t="shared" si="40"/>
        <v>901789542</v>
      </c>
      <c r="Q860" s="165">
        <v>647987908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42300273</v>
      </c>
      <c r="X860" s="3">
        <v>0</v>
      </c>
      <c r="Y860" s="3">
        <v>0</v>
      </c>
      <c r="Z860" s="3">
        <v>0</v>
      </c>
      <c r="AA860" s="3">
        <v>0</v>
      </c>
      <c r="AB860" s="3"/>
      <c r="AC860" s="36">
        <f t="shared" si="39"/>
        <v>42300273</v>
      </c>
      <c r="AD860" s="37">
        <f t="shared" si="41"/>
        <v>211501361</v>
      </c>
      <c r="AE860" s="144"/>
      <c r="AG860" s="144"/>
      <c r="AI860" s="144"/>
    </row>
    <row r="861" spans="1:35" x14ac:dyDescent="0.25">
      <c r="A861" s="29">
        <v>849</v>
      </c>
      <c r="B861" s="61"/>
      <c r="C861" s="143" t="str">
        <f>VLOOKUP(D861,[8]Hoja1!$A$2:$B$1115,2,0)</f>
        <v>54347</v>
      </c>
      <c r="D861" s="31">
        <v>800005292</v>
      </c>
      <c r="E861" s="31">
        <v>214754347</v>
      </c>
      <c r="F861" s="61" t="s">
        <v>1018</v>
      </c>
      <c r="G861" s="33">
        <v>0</v>
      </c>
      <c r="H861" s="33">
        <v>0</v>
      </c>
      <c r="I861" s="3">
        <v>73843986</v>
      </c>
      <c r="J861" s="3">
        <v>71378182</v>
      </c>
      <c r="K861" s="3">
        <v>0</v>
      </c>
      <c r="L861" s="3"/>
      <c r="M861" s="3"/>
      <c r="N861" s="3"/>
      <c r="O861" s="3"/>
      <c r="P861" s="34">
        <f t="shared" si="40"/>
        <v>145222168</v>
      </c>
      <c r="Q861" s="165">
        <v>108300178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6153666</v>
      </c>
      <c r="X861" s="3">
        <v>0</v>
      </c>
      <c r="Y861" s="3">
        <v>0</v>
      </c>
      <c r="Z861" s="3">
        <v>0</v>
      </c>
      <c r="AA861" s="3">
        <v>0</v>
      </c>
      <c r="AB861" s="3"/>
      <c r="AC861" s="36">
        <f t="shared" si="39"/>
        <v>6153666</v>
      </c>
      <c r="AD861" s="37">
        <f t="shared" si="41"/>
        <v>30768324</v>
      </c>
      <c r="AE861" s="144"/>
      <c r="AG861" s="144"/>
      <c r="AI861" s="144"/>
    </row>
    <row r="862" spans="1:35" x14ac:dyDescent="0.25">
      <c r="A862" s="38">
        <v>850</v>
      </c>
      <c r="B862" s="61"/>
      <c r="C862" s="143" t="str">
        <f>VLOOKUP(D862,[8]Hoja1!$A$2:$B$1115,2,0)</f>
        <v>54377</v>
      </c>
      <c r="D862" s="31">
        <v>890503680</v>
      </c>
      <c r="E862" s="31">
        <v>217754377</v>
      </c>
      <c r="F862" s="61" t="s">
        <v>1019</v>
      </c>
      <c r="G862" s="33">
        <v>0</v>
      </c>
      <c r="H862" s="33">
        <v>0</v>
      </c>
      <c r="I862" s="3">
        <v>91718566</v>
      </c>
      <c r="J862" s="3">
        <v>105778923</v>
      </c>
      <c r="K862" s="3">
        <v>0</v>
      </c>
      <c r="L862" s="3"/>
      <c r="M862" s="3"/>
      <c r="N862" s="3"/>
      <c r="O862" s="3"/>
      <c r="P862" s="34">
        <f t="shared" si="40"/>
        <v>197497489</v>
      </c>
      <c r="Q862" s="165">
        <v>151638207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7643214</v>
      </c>
      <c r="X862" s="3">
        <v>0</v>
      </c>
      <c r="Y862" s="3">
        <v>0</v>
      </c>
      <c r="Z862" s="3">
        <v>0</v>
      </c>
      <c r="AA862" s="3">
        <v>0</v>
      </c>
      <c r="AB862" s="3"/>
      <c r="AC862" s="36">
        <f t="shared" si="39"/>
        <v>7643214</v>
      </c>
      <c r="AD862" s="37">
        <f t="shared" si="41"/>
        <v>38216068</v>
      </c>
      <c r="AE862" s="144"/>
      <c r="AG862" s="144"/>
      <c r="AI862" s="144"/>
    </row>
    <row r="863" spans="1:35" x14ac:dyDescent="0.25">
      <c r="A863" s="29">
        <v>851</v>
      </c>
      <c r="B863" s="61"/>
      <c r="C863" s="143" t="str">
        <f>VLOOKUP(D863,[8]Hoja1!$A$2:$B$1115,2,0)</f>
        <v>54385</v>
      </c>
      <c r="D863" s="31">
        <v>800245021</v>
      </c>
      <c r="E863" s="31">
        <v>218554385</v>
      </c>
      <c r="F863" s="61" t="s">
        <v>1020</v>
      </c>
      <c r="G863" s="33">
        <v>0</v>
      </c>
      <c r="H863" s="33">
        <v>0</v>
      </c>
      <c r="I863" s="3">
        <v>445832448</v>
      </c>
      <c r="J863" s="3">
        <v>386464268</v>
      </c>
      <c r="K863" s="3">
        <v>0</v>
      </c>
      <c r="L863" s="3"/>
      <c r="M863" s="3"/>
      <c r="N863" s="3"/>
      <c r="O863" s="3"/>
      <c r="P863" s="34">
        <f t="shared" si="40"/>
        <v>832296716</v>
      </c>
      <c r="Q863" s="165">
        <v>609380492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37152704</v>
      </c>
      <c r="X863" s="3">
        <v>0</v>
      </c>
      <c r="Y863" s="3">
        <v>0</v>
      </c>
      <c r="Z863" s="3">
        <v>0</v>
      </c>
      <c r="AA863" s="3">
        <v>0</v>
      </c>
      <c r="AB863" s="3"/>
      <c r="AC863" s="36">
        <f t="shared" si="39"/>
        <v>37152704</v>
      </c>
      <c r="AD863" s="37">
        <f t="shared" si="41"/>
        <v>185763520</v>
      </c>
      <c r="AE863" s="144"/>
      <c r="AG863" s="144"/>
      <c r="AI863" s="144"/>
    </row>
    <row r="864" spans="1:35" x14ac:dyDescent="0.25">
      <c r="A864" s="38">
        <v>852</v>
      </c>
      <c r="B864" s="61"/>
      <c r="C864" s="143" t="str">
        <f>VLOOKUP(D864,[8]Hoja1!$A$2:$B$1115,2,0)</f>
        <v>54398</v>
      </c>
      <c r="D864" s="31">
        <v>800000681</v>
      </c>
      <c r="E864" s="31">
        <v>219854398</v>
      </c>
      <c r="F864" s="61" t="s">
        <v>1021</v>
      </c>
      <c r="G864" s="33">
        <v>0</v>
      </c>
      <c r="H864" s="33">
        <v>0</v>
      </c>
      <c r="I864" s="3">
        <v>211898304</v>
      </c>
      <c r="J864" s="3">
        <v>195547043</v>
      </c>
      <c r="K864" s="3">
        <v>0</v>
      </c>
      <c r="L864" s="3"/>
      <c r="M864" s="3"/>
      <c r="N864" s="3"/>
      <c r="O864" s="3"/>
      <c r="P864" s="34">
        <f t="shared" si="40"/>
        <v>407445347</v>
      </c>
      <c r="Q864" s="165">
        <v>301496195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17658192</v>
      </c>
      <c r="X864" s="3">
        <v>0</v>
      </c>
      <c r="Y864" s="3">
        <v>0</v>
      </c>
      <c r="Z864" s="3">
        <v>0</v>
      </c>
      <c r="AA864" s="3">
        <v>0</v>
      </c>
      <c r="AB864" s="3"/>
      <c r="AC864" s="36">
        <f t="shared" si="39"/>
        <v>17658192</v>
      </c>
      <c r="AD864" s="37">
        <f t="shared" si="41"/>
        <v>88290960</v>
      </c>
      <c r="AE864" s="144"/>
      <c r="AG864" s="144"/>
      <c r="AI864" s="144"/>
    </row>
    <row r="865" spans="1:35" x14ac:dyDescent="0.25">
      <c r="A865" s="29">
        <v>853</v>
      </c>
      <c r="B865" s="61"/>
      <c r="C865" s="143" t="str">
        <f>VLOOKUP(D865,[8]Hoja1!$A$2:$B$1115,2,0)</f>
        <v>54405</v>
      </c>
      <c r="D865" s="31">
        <v>800044113</v>
      </c>
      <c r="E865" s="31">
        <v>210554405</v>
      </c>
      <c r="F865" s="61" t="s">
        <v>1022</v>
      </c>
      <c r="G865" s="33">
        <v>0</v>
      </c>
      <c r="H865" s="33">
        <v>0</v>
      </c>
      <c r="I865" s="3">
        <v>942245520</v>
      </c>
      <c r="J865" s="3">
        <v>1036271083</v>
      </c>
      <c r="K865" s="3">
        <v>0</v>
      </c>
      <c r="L865" s="3"/>
      <c r="M865" s="3"/>
      <c r="N865" s="3"/>
      <c r="O865" s="3"/>
      <c r="P865" s="34">
        <f t="shared" si="40"/>
        <v>1978516603</v>
      </c>
      <c r="Q865" s="165">
        <v>1507393843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78520460</v>
      </c>
      <c r="X865" s="3">
        <v>0</v>
      </c>
      <c r="Y865" s="3">
        <v>0</v>
      </c>
      <c r="Z865" s="3">
        <v>0</v>
      </c>
      <c r="AA865" s="3">
        <v>0</v>
      </c>
      <c r="AB865" s="3"/>
      <c r="AC865" s="36">
        <f t="shared" si="39"/>
        <v>78520460</v>
      </c>
      <c r="AD865" s="37">
        <f t="shared" si="41"/>
        <v>392602300</v>
      </c>
      <c r="AE865" s="144"/>
      <c r="AG865" s="144"/>
      <c r="AI865" s="144"/>
    </row>
    <row r="866" spans="1:35" x14ac:dyDescent="0.25">
      <c r="A866" s="38">
        <v>854</v>
      </c>
      <c r="B866" s="61"/>
      <c r="C866" s="143" t="str">
        <f>VLOOKUP(D866,[8]Hoja1!$A$2:$B$1115,2,0)</f>
        <v>54418</v>
      </c>
      <c r="D866" s="31">
        <v>890502611</v>
      </c>
      <c r="E866" s="31">
        <v>211854418</v>
      </c>
      <c r="F866" s="61" t="s">
        <v>1023</v>
      </c>
      <c r="G866" s="33">
        <v>0</v>
      </c>
      <c r="H866" s="33">
        <v>0</v>
      </c>
      <c r="I866" s="3">
        <v>79382962</v>
      </c>
      <c r="J866" s="3">
        <v>70936796</v>
      </c>
      <c r="K866" s="3">
        <v>0</v>
      </c>
      <c r="L866" s="3"/>
      <c r="M866" s="3"/>
      <c r="N866" s="3"/>
      <c r="O866" s="3"/>
      <c r="P866" s="34">
        <f t="shared" si="40"/>
        <v>150319758</v>
      </c>
      <c r="Q866" s="165">
        <v>110628278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6615247</v>
      </c>
      <c r="X866" s="3">
        <v>0</v>
      </c>
      <c r="Y866" s="3">
        <v>0</v>
      </c>
      <c r="Z866" s="3">
        <v>0</v>
      </c>
      <c r="AA866" s="3">
        <v>0</v>
      </c>
      <c r="AB866" s="3"/>
      <c r="AC866" s="36">
        <f t="shared" si="39"/>
        <v>6615247</v>
      </c>
      <c r="AD866" s="37">
        <f t="shared" si="41"/>
        <v>33076233</v>
      </c>
      <c r="AE866" s="144"/>
      <c r="AG866" s="144"/>
      <c r="AI866" s="144"/>
    </row>
    <row r="867" spans="1:35" x14ac:dyDescent="0.25">
      <c r="A867" s="29">
        <v>855</v>
      </c>
      <c r="B867" s="61"/>
      <c r="C867" s="143" t="str">
        <f>VLOOKUP(D867,[8]Hoja1!$A$2:$B$1115,2,0)</f>
        <v>54480</v>
      </c>
      <c r="D867" s="31">
        <v>890503233</v>
      </c>
      <c r="E867" s="31">
        <v>218054480</v>
      </c>
      <c r="F867" s="61" t="s">
        <v>1024</v>
      </c>
      <c r="G867" s="33">
        <v>0</v>
      </c>
      <c r="H867" s="33">
        <v>0</v>
      </c>
      <c r="I867" s="3">
        <v>69434296</v>
      </c>
      <c r="J867" s="3">
        <v>71718810</v>
      </c>
      <c r="K867" s="3">
        <v>0</v>
      </c>
      <c r="L867" s="3"/>
      <c r="M867" s="3"/>
      <c r="N867" s="3"/>
      <c r="O867" s="3"/>
      <c r="P867" s="34">
        <f t="shared" si="40"/>
        <v>141153106</v>
      </c>
      <c r="Q867" s="165">
        <v>106435956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5786191</v>
      </c>
      <c r="X867" s="3">
        <v>0</v>
      </c>
      <c r="Y867" s="3">
        <v>0</v>
      </c>
      <c r="Z867" s="3">
        <v>0</v>
      </c>
      <c r="AA867" s="3">
        <v>0</v>
      </c>
      <c r="AB867" s="3"/>
      <c r="AC867" s="36">
        <f t="shared" si="39"/>
        <v>5786191</v>
      </c>
      <c r="AD867" s="37">
        <f t="shared" si="41"/>
        <v>28930959</v>
      </c>
      <c r="AE867" s="144"/>
      <c r="AG867" s="144"/>
      <c r="AI867" s="144"/>
    </row>
    <row r="868" spans="1:35" x14ac:dyDescent="0.25">
      <c r="A868" s="38">
        <v>856</v>
      </c>
      <c r="B868" s="61"/>
      <c r="C868" s="143" t="str">
        <f>VLOOKUP(D868,[8]Hoja1!$A$2:$B$1115,2,0)</f>
        <v>54498</v>
      </c>
      <c r="D868" s="31">
        <v>890501102</v>
      </c>
      <c r="E868" s="31">
        <v>219854498</v>
      </c>
      <c r="F868" s="61" t="s">
        <v>1025</v>
      </c>
      <c r="G868" s="33">
        <v>0</v>
      </c>
      <c r="H868" s="33">
        <v>0</v>
      </c>
      <c r="I868" s="3">
        <v>1971156896</v>
      </c>
      <c r="J868" s="3">
        <v>2001838470</v>
      </c>
      <c r="K868" s="3">
        <v>0</v>
      </c>
      <c r="L868" s="3"/>
      <c r="M868" s="3"/>
      <c r="N868" s="3"/>
      <c r="O868" s="3"/>
      <c r="P868" s="34">
        <f t="shared" si="40"/>
        <v>3972995366</v>
      </c>
      <c r="Q868" s="165">
        <v>2807900985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164263075</v>
      </c>
      <c r="X868" s="3">
        <v>179515935</v>
      </c>
      <c r="Y868" s="3">
        <v>0</v>
      </c>
      <c r="Z868" s="3">
        <v>0</v>
      </c>
      <c r="AA868" s="3">
        <v>0</v>
      </c>
      <c r="AB868" s="3"/>
      <c r="AC868" s="36">
        <f t="shared" si="39"/>
        <v>343779010</v>
      </c>
      <c r="AD868" s="37">
        <f t="shared" si="41"/>
        <v>821315371</v>
      </c>
      <c r="AE868" s="144"/>
      <c r="AG868" s="144"/>
      <c r="AI868" s="144"/>
    </row>
    <row r="869" spans="1:35" x14ac:dyDescent="0.25">
      <c r="A869" s="29">
        <v>857</v>
      </c>
      <c r="B869" s="61"/>
      <c r="C869" s="143" t="str">
        <f>VLOOKUP(D869,[8]Hoja1!$A$2:$B$1115,2,0)</f>
        <v>54518</v>
      </c>
      <c r="D869" s="31">
        <v>800007652</v>
      </c>
      <c r="E869" s="31">
        <v>211854518</v>
      </c>
      <c r="F869" s="61" t="s">
        <v>1026</v>
      </c>
      <c r="G869" s="33">
        <v>0</v>
      </c>
      <c r="H869" s="33">
        <v>0</v>
      </c>
      <c r="I869" s="3">
        <v>555426072</v>
      </c>
      <c r="J869" s="3">
        <v>618864791</v>
      </c>
      <c r="K869" s="3">
        <v>0</v>
      </c>
      <c r="L869" s="3"/>
      <c r="M869" s="3"/>
      <c r="N869" s="3"/>
      <c r="O869" s="3"/>
      <c r="P869" s="34">
        <f t="shared" si="40"/>
        <v>1174290863</v>
      </c>
      <c r="Q869" s="165">
        <v>896577827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46285506</v>
      </c>
      <c r="X869" s="3">
        <v>0</v>
      </c>
      <c r="Y869" s="3">
        <v>0</v>
      </c>
      <c r="Z869" s="3">
        <v>0</v>
      </c>
      <c r="AA869" s="3">
        <v>0</v>
      </c>
      <c r="AB869" s="3"/>
      <c r="AC869" s="36">
        <f t="shared" si="39"/>
        <v>46285506</v>
      </c>
      <c r="AD869" s="37">
        <f t="shared" si="41"/>
        <v>231427530</v>
      </c>
      <c r="AE869" s="144"/>
      <c r="AG869" s="144"/>
      <c r="AI869" s="144"/>
    </row>
    <row r="870" spans="1:35" x14ac:dyDescent="0.25">
      <c r="A870" s="38">
        <v>858</v>
      </c>
      <c r="B870" s="61"/>
      <c r="C870" s="143" t="str">
        <f>VLOOKUP(D870,[8]Hoja1!$A$2:$B$1115,2,0)</f>
        <v>54520</v>
      </c>
      <c r="D870" s="31">
        <v>890506116</v>
      </c>
      <c r="E870" s="31">
        <v>212054520</v>
      </c>
      <c r="F870" s="61" t="s">
        <v>1027</v>
      </c>
      <c r="G870" s="33">
        <v>0</v>
      </c>
      <c r="H870" s="33">
        <v>0</v>
      </c>
      <c r="I870" s="3">
        <v>113519968</v>
      </c>
      <c r="J870" s="3">
        <v>135967720</v>
      </c>
      <c r="K870" s="3">
        <v>0</v>
      </c>
      <c r="L870" s="3"/>
      <c r="M870" s="3"/>
      <c r="N870" s="3"/>
      <c r="O870" s="3"/>
      <c r="P870" s="34">
        <f t="shared" si="40"/>
        <v>249487688</v>
      </c>
      <c r="Q870" s="165">
        <v>192727702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9459997</v>
      </c>
      <c r="X870" s="3">
        <v>0</v>
      </c>
      <c r="Y870" s="3">
        <v>0</v>
      </c>
      <c r="Z870" s="3">
        <v>0</v>
      </c>
      <c r="AA870" s="3">
        <v>0</v>
      </c>
      <c r="AB870" s="3"/>
      <c r="AC870" s="36">
        <f t="shared" si="39"/>
        <v>9459997</v>
      </c>
      <c r="AD870" s="37">
        <f t="shared" si="41"/>
        <v>47299989</v>
      </c>
      <c r="AE870" s="144"/>
      <c r="AG870" s="144"/>
      <c r="AI870" s="144"/>
    </row>
    <row r="871" spans="1:35" x14ac:dyDescent="0.25">
      <c r="A871" s="29">
        <v>859</v>
      </c>
      <c r="B871" s="61"/>
      <c r="C871" s="143" t="str">
        <f>VLOOKUP(D871,[8]Hoja1!$A$2:$B$1115,2,0)</f>
        <v>54553</v>
      </c>
      <c r="D871" s="31">
        <v>800250853</v>
      </c>
      <c r="E871" s="31">
        <v>215354553</v>
      </c>
      <c r="F871" s="61" t="s">
        <v>1028</v>
      </c>
      <c r="G871" s="33">
        <v>0</v>
      </c>
      <c r="H871" s="33">
        <v>0</v>
      </c>
      <c r="I871" s="3">
        <v>212054816</v>
      </c>
      <c r="J871" s="3">
        <v>215518631</v>
      </c>
      <c r="K871" s="3">
        <v>0</v>
      </c>
      <c r="L871" s="3"/>
      <c r="M871" s="3"/>
      <c r="N871" s="3"/>
      <c r="O871" s="3"/>
      <c r="P871" s="34">
        <f t="shared" si="40"/>
        <v>427573447</v>
      </c>
      <c r="Q871" s="165">
        <v>321546041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17671235</v>
      </c>
      <c r="X871" s="3">
        <v>0</v>
      </c>
      <c r="Y871" s="3">
        <v>0</v>
      </c>
      <c r="Z871" s="3">
        <v>0</v>
      </c>
      <c r="AA871" s="3">
        <v>0</v>
      </c>
      <c r="AB871" s="3"/>
      <c r="AC871" s="36">
        <f t="shared" si="39"/>
        <v>17671235</v>
      </c>
      <c r="AD871" s="37">
        <f t="shared" si="41"/>
        <v>88356171</v>
      </c>
      <c r="AE871" s="144"/>
      <c r="AG871" s="144"/>
      <c r="AI871" s="144"/>
    </row>
    <row r="872" spans="1:35" x14ac:dyDescent="0.25">
      <c r="A872" s="38">
        <v>860</v>
      </c>
      <c r="B872" s="61"/>
      <c r="C872" s="143" t="str">
        <f>VLOOKUP(D872,[8]Hoja1!$A$2:$B$1115,2,0)</f>
        <v>54599</v>
      </c>
      <c r="D872" s="31">
        <v>800099251</v>
      </c>
      <c r="E872" s="31">
        <v>219954599</v>
      </c>
      <c r="F872" s="61" t="s">
        <v>1029</v>
      </c>
      <c r="G872" s="33">
        <v>0</v>
      </c>
      <c r="H872" s="33">
        <v>0</v>
      </c>
      <c r="I872" s="3">
        <v>113866336</v>
      </c>
      <c r="J872" s="3">
        <v>123900873</v>
      </c>
      <c r="K872" s="3">
        <v>0</v>
      </c>
      <c r="L872" s="3"/>
      <c r="M872" s="3"/>
      <c r="N872" s="3"/>
      <c r="O872" s="3"/>
      <c r="P872" s="34">
        <f t="shared" si="40"/>
        <v>237767209</v>
      </c>
      <c r="Q872" s="165">
        <v>180834039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9488861</v>
      </c>
      <c r="X872" s="3">
        <v>0</v>
      </c>
      <c r="Y872" s="3">
        <v>0</v>
      </c>
      <c r="Z872" s="3">
        <v>0</v>
      </c>
      <c r="AA872" s="3">
        <v>0</v>
      </c>
      <c r="AB872" s="3"/>
      <c r="AC872" s="36">
        <f t="shared" si="39"/>
        <v>9488861</v>
      </c>
      <c r="AD872" s="37">
        <f t="shared" si="41"/>
        <v>47444309</v>
      </c>
      <c r="AE872" s="144"/>
      <c r="AG872" s="144"/>
      <c r="AI872" s="144"/>
    </row>
    <row r="873" spans="1:35" x14ac:dyDescent="0.25">
      <c r="A873" s="29">
        <v>861</v>
      </c>
      <c r="B873" s="61"/>
      <c r="C873" s="143" t="str">
        <f>VLOOKUP(D873,[8]Hoja1!$A$2:$B$1115,2,0)</f>
        <v>54660</v>
      </c>
      <c r="D873" s="31">
        <v>890501549</v>
      </c>
      <c r="E873" s="31">
        <v>216054660</v>
      </c>
      <c r="F873" s="61" t="s">
        <v>1030</v>
      </c>
      <c r="G873" s="33">
        <v>0</v>
      </c>
      <c r="H873" s="33">
        <v>0</v>
      </c>
      <c r="I873" s="3">
        <v>187797604</v>
      </c>
      <c r="J873" s="3">
        <v>218684835</v>
      </c>
      <c r="K873" s="3">
        <v>0</v>
      </c>
      <c r="L873" s="3"/>
      <c r="M873" s="3"/>
      <c r="N873" s="3"/>
      <c r="O873" s="3"/>
      <c r="P873" s="34">
        <f t="shared" si="40"/>
        <v>406482439</v>
      </c>
      <c r="Q873" s="165">
        <v>312583635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15649800</v>
      </c>
      <c r="X873" s="3">
        <v>0</v>
      </c>
      <c r="Y873" s="3">
        <v>0</v>
      </c>
      <c r="Z873" s="3">
        <v>0</v>
      </c>
      <c r="AA873" s="3">
        <v>0</v>
      </c>
      <c r="AB873" s="3"/>
      <c r="AC873" s="36">
        <f t="shared" si="39"/>
        <v>15649800</v>
      </c>
      <c r="AD873" s="37">
        <f t="shared" si="41"/>
        <v>78249004</v>
      </c>
      <c r="AE873" s="144"/>
      <c r="AG873" s="144"/>
      <c r="AI873" s="144"/>
    </row>
    <row r="874" spans="1:35" x14ac:dyDescent="0.25">
      <c r="A874" s="38">
        <v>862</v>
      </c>
      <c r="B874" s="61"/>
      <c r="C874" s="143" t="str">
        <f>VLOOKUP(D874,[8]Hoja1!$A$2:$B$1115,2,0)</f>
        <v>54670</v>
      </c>
      <c r="D874" s="31">
        <v>800099260</v>
      </c>
      <c r="E874" s="31">
        <v>217054670</v>
      </c>
      <c r="F874" s="61" t="s">
        <v>1031</v>
      </c>
      <c r="G874" s="33">
        <v>0</v>
      </c>
      <c r="H874" s="33">
        <v>0</v>
      </c>
      <c r="I874" s="3">
        <v>421478896</v>
      </c>
      <c r="J874" s="3">
        <v>369698582</v>
      </c>
      <c r="K874" s="3">
        <v>0</v>
      </c>
      <c r="L874" s="3"/>
      <c r="M874" s="3"/>
      <c r="N874" s="3"/>
      <c r="O874" s="3"/>
      <c r="P874" s="34">
        <f t="shared" si="40"/>
        <v>791177478</v>
      </c>
      <c r="Q874" s="165">
        <v>580438028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35123241</v>
      </c>
      <c r="X874" s="3">
        <v>0</v>
      </c>
      <c r="Y874" s="3">
        <v>0</v>
      </c>
      <c r="Z874" s="3">
        <v>0</v>
      </c>
      <c r="AA874" s="3">
        <v>0</v>
      </c>
      <c r="AB874" s="3"/>
      <c r="AC874" s="36">
        <f t="shared" si="39"/>
        <v>35123241</v>
      </c>
      <c r="AD874" s="37">
        <f t="shared" si="41"/>
        <v>175616209</v>
      </c>
      <c r="AE874" s="144"/>
      <c r="AG874" s="144"/>
      <c r="AI874" s="144"/>
    </row>
    <row r="875" spans="1:35" x14ac:dyDescent="0.25">
      <c r="A875" s="29">
        <v>863</v>
      </c>
      <c r="B875" s="61"/>
      <c r="C875" s="143" t="str">
        <f>VLOOKUP(D875,[8]Hoja1!$A$2:$B$1115,2,0)</f>
        <v>54673</v>
      </c>
      <c r="D875" s="31">
        <v>890501876</v>
      </c>
      <c r="E875" s="31">
        <v>217354673</v>
      </c>
      <c r="F875" s="61" t="s">
        <v>797</v>
      </c>
      <c r="G875" s="33">
        <v>0</v>
      </c>
      <c r="H875" s="33">
        <v>0</v>
      </c>
      <c r="I875" s="3">
        <v>202438944</v>
      </c>
      <c r="J875" s="3">
        <v>183319692</v>
      </c>
      <c r="K875" s="3">
        <v>0</v>
      </c>
      <c r="L875" s="3"/>
      <c r="M875" s="3"/>
      <c r="N875" s="3"/>
      <c r="O875" s="3"/>
      <c r="P875" s="34">
        <f t="shared" si="40"/>
        <v>385758636</v>
      </c>
      <c r="Q875" s="165">
        <v>284539164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16869912</v>
      </c>
      <c r="X875" s="3">
        <v>0</v>
      </c>
      <c r="Y875" s="3">
        <v>0</v>
      </c>
      <c r="Z875" s="3">
        <v>0</v>
      </c>
      <c r="AA875" s="3">
        <v>0</v>
      </c>
      <c r="AB875" s="3"/>
      <c r="AC875" s="36">
        <f t="shared" si="39"/>
        <v>16869912</v>
      </c>
      <c r="AD875" s="37">
        <f t="shared" si="41"/>
        <v>84349560</v>
      </c>
      <c r="AE875" s="144"/>
      <c r="AG875" s="144"/>
      <c r="AI875" s="144"/>
    </row>
    <row r="876" spans="1:35" x14ac:dyDescent="0.25">
      <c r="A876" s="38">
        <v>864</v>
      </c>
      <c r="B876" s="61"/>
      <c r="C876" s="143" t="str">
        <f>VLOOKUP(D876,[8]Hoja1!$A$2:$B$1115,2,0)</f>
        <v>54680</v>
      </c>
      <c r="D876" s="31">
        <v>800099262</v>
      </c>
      <c r="E876" s="31">
        <v>218054680</v>
      </c>
      <c r="F876" s="61" t="s">
        <v>1032</v>
      </c>
      <c r="G876" s="33">
        <v>0</v>
      </c>
      <c r="H876" s="33">
        <v>0</v>
      </c>
      <c r="I876" s="3">
        <v>49757438</v>
      </c>
      <c r="J876" s="3">
        <v>56138113</v>
      </c>
      <c r="K876" s="3">
        <v>0</v>
      </c>
      <c r="L876" s="3"/>
      <c r="M876" s="3"/>
      <c r="N876" s="3"/>
      <c r="O876" s="3"/>
      <c r="P876" s="34">
        <f t="shared" si="40"/>
        <v>105895551</v>
      </c>
      <c r="Q876" s="165">
        <v>81016831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4146453</v>
      </c>
      <c r="X876" s="3">
        <v>0</v>
      </c>
      <c r="Y876" s="3">
        <v>0</v>
      </c>
      <c r="Z876" s="3">
        <v>0</v>
      </c>
      <c r="AA876" s="3">
        <v>0</v>
      </c>
      <c r="AB876" s="3"/>
      <c r="AC876" s="36">
        <f t="shared" si="39"/>
        <v>4146453</v>
      </c>
      <c r="AD876" s="37">
        <f t="shared" si="41"/>
        <v>20732267</v>
      </c>
      <c r="AE876" s="144"/>
      <c r="AG876" s="144"/>
      <c r="AI876" s="144"/>
    </row>
    <row r="877" spans="1:35" x14ac:dyDescent="0.25">
      <c r="A877" s="29">
        <v>865</v>
      </c>
      <c r="B877" s="61"/>
      <c r="C877" s="143" t="str">
        <f>VLOOKUP(D877,[8]Hoja1!$A$2:$B$1115,2,0)</f>
        <v>54720</v>
      </c>
      <c r="D877" s="31">
        <v>800099263</v>
      </c>
      <c r="E877" s="31">
        <v>212054720</v>
      </c>
      <c r="F877" s="61" t="s">
        <v>1033</v>
      </c>
      <c r="G877" s="33">
        <v>0</v>
      </c>
      <c r="H877" s="33">
        <v>0</v>
      </c>
      <c r="I877" s="3">
        <v>888549968</v>
      </c>
      <c r="J877" s="3">
        <v>828667577</v>
      </c>
      <c r="K877" s="3">
        <v>0</v>
      </c>
      <c r="L877" s="3"/>
      <c r="M877" s="3"/>
      <c r="N877" s="3"/>
      <c r="O877" s="3"/>
      <c r="P877" s="34">
        <f t="shared" si="40"/>
        <v>1717217545</v>
      </c>
      <c r="Q877" s="165">
        <v>1272942563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74045831</v>
      </c>
      <c r="X877" s="3">
        <v>0</v>
      </c>
      <c r="Y877" s="3">
        <v>0</v>
      </c>
      <c r="Z877" s="3">
        <v>0</v>
      </c>
      <c r="AA877" s="3">
        <v>0</v>
      </c>
      <c r="AB877" s="3"/>
      <c r="AC877" s="36">
        <f t="shared" si="39"/>
        <v>74045831</v>
      </c>
      <c r="AD877" s="37">
        <f t="shared" si="41"/>
        <v>370229151</v>
      </c>
      <c r="AE877" s="144"/>
      <c r="AG877" s="144"/>
      <c r="AI877" s="144"/>
    </row>
    <row r="878" spans="1:35" x14ac:dyDescent="0.25">
      <c r="A878" s="38">
        <v>866</v>
      </c>
      <c r="B878" s="61"/>
      <c r="C878" s="143" t="str">
        <f>VLOOKUP(D878,[8]Hoja1!$A$2:$B$1115,2,0)</f>
        <v>54743</v>
      </c>
      <c r="D878" s="31">
        <v>890506128</v>
      </c>
      <c r="E878" s="31">
        <v>214354743</v>
      </c>
      <c r="F878" s="61" t="s">
        <v>1034</v>
      </c>
      <c r="G878" s="33">
        <v>0</v>
      </c>
      <c r="H878" s="33">
        <v>0</v>
      </c>
      <c r="I878" s="3">
        <v>117594026</v>
      </c>
      <c r="J878" s="3">
        <v>131689652</v>
      </c>
      <c r="K878" s="3">
        <v>0</v>
      </c>
      <c r="L878" s="3"/>
      <c r="M878" s="3"/>
      <c r="N878" s="3"/>
      <c r="O878" s="3"/>
      <c r="P878" s="34">
        <f t="shared" si="40"/>
        <v>249283678</v>
      </c>
      <c r="Q878" s="165">
        <v>190486664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9799502</v>
      </c>
      <c r="X878" s="3">
        <v>0</v>
      </c>
      <c r="Y878" s="3">
        <v>0</v>
      </c>
      <c r="Z878" s="3">
        <v>0</v>
      </c>
      <c r="AA878" s="3">
        <v>0</v>
      </c>
      <c r="AB878" s="3"/>
      <c r="AC878" s="36">
        <f t="shared" si="39"/>
        <v>9799502</v>
      </c>
      <c r="AD878" s="37">
        <f t="shared" si="41"/>
        <v>48997512</v>
      </c>
      <c r="AE878" s="144"/>
      <c r="AG878" s="144"/>
      <c r="AI878" s="144"/>
    </row>
    <row r="879" spans="1:35" x14ac:dyDescent="0.25">
      <c r="A879" s="29">
        <v>867</v>
      </c>
      <c r="B879" s="61"/>
      <c r="C879" s="143" t="str">
        <f>VLOOKUP(D879,[8]Hoja1!$A$2:$B$1115,2,0)</f>
        <v>54800</v>
      </c>
      <c r="D879" s="31">
        <v>800017022</v>
      </c>
      <c r="E879" s="31">
        <v>210054800</v>
      </c>
      <c r="F879" s="61" t="s">
        <v>1035</v>
      </c>
      <c r="G879" s="33">
        <v>0</v>
      </c>
      <c r="H879" s="33">
        <v>0</v>
      </c>
      <c r="I879" s="3">
        <v>717170784</v>
      </c>
      <c r="J879" s="3">
        <v>669424124</v>
      </c>
      <c r="K879" s="3">
        <v>0</v>
      </c>
      <c r="L879" s="3"/>
      <c r="M879" s="3"/>
      <c r="N879" s="3"/>
      <c r="O879" s="3"/>
      <c r="P879" s="34">
        <f t="shared" si="40"/>
        <v>1386594908</v>
      </c>
      <c r="Q879" s="165">
        <v>1028009516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59764232</v>
      </c>
      <c r="X879" s="3">
        <v>0</v>
      </c>
      <c r="Y879" s="3">
        <v>0</v>
      </c>
      <c r="Z879" s="3">
        <v>0</v>
      </c>
      <c r="AA879" s="3">
        <v>0</v>
      </c>
      <c r="AB879" s="3"/>
      <c r="AC879" s="36">
        <f t="shared" si="39"/>
        <v>59764232</v>
      </c>
      <c r="AD879" s="37">
        <f t="shared" si="41"/>
        <v>298821160</v>
      </c>
      <c r="AE879" s="144"/>
      <c r="AG879" s="144"/>
      <c r="AI879" s="144"/>
    </row>
    <row r="880" spans="1:35" x14ac:dyDescent="0.25">
      <c r="A880" s="38">
        <v>868</v>
      </c>
      <c r="B880" s="61"/>
      <c r="C880" s="143" t="str">
        <f>VLOOKUP(D880,[8]Hoja1!$A$2:$B$1115,2,0)</f>
        <v>54810</v>
      </c>
      <c r="D880" s="31">
        <v>800070682</v>
      </c>
      <c r="E880" s="31">
        <v>211054810</v>
      </c>
      <c r="F880" s="61" t="s">
        <v>1036</v>
      </c>
      <c r="G880" s="33">
        <v>0</v>
      </c>
      <c r="H880" s="33">
        <v>0</v>
      </c>
      <c r="I880" s="3">
        <v>3179290112</v>
      </c>
      <c r="J880" s="3">
        <v>2368932586</v>
      </c>
      <c r="K880" s="3">
        <v>0</v>
      </c>
      <c r="L880" s="3"/>
      <c r="M880" s="3"/>
      <c r="N880" s="3"/>
      <c r="O880" s="3"/>
      <c r="P880" s="34">
        <f t="shared" si="40"/>
        <v>5548222698</v>
      </c>
      <c r="Q880" s="165">
        <v>3958577644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264940843</v>
      </c>
      <c r="X880" s="3">
        <v>0</v>
      </c>
      <c r="Y880" s="3">
        <v>0</v>
      </c>
      <c r="Z880" s="3">
        <v>0</v>
      </c>
      <c r="AA880" s="3">
        <v>0</v>
      </c>
      <c r="AB880" s="3"/>
      <c r="AC880" s="36">
        <f t="shared" si="39"/>
        <v>264940843</v>
      </c>
      <c r="AD880" s="37">
        <f t="shared" si="41"/>
        <v>1324704211</v>
      </c>
      <c r="AE880" s="144"/>
      <c r="AG880" s="144"/>
      <c r="AI880" s="144"/>
    </row>
    <row r="881" spans="1:35" x14ac:dyDescent="0.25">
      <c r="A881" s="29">
        <v>869</v>
      </c>
      <c r="B881" s="61"/>
      <c r="C881" s="143" t="str">
        <f>VLOOKUP(D881,[8]Hoja1!$A$2:$B$1115,2,0)</f>
        <v>54820</v>
      </c>
      <c r="D881" s="31">
        <v>890501362</v>
      </c>
      <c r="E881" s="31">
        <v>212054820</v>
      </c>
      <c r="F881" s="61" t="s">
        <v>411</v>
      </c>
      <c r="G881" s="33">
        <v>0</v>
      </c>
      <c r="H881" s="33">
        <v>0</v>
      </c>
      <c r="I881" s="3">
        <v>464890424</v>
      </c>
      <c r="J881" s="3">
        <v>471623680</v>
      </c>
      <c r="K881" s="3">
        <v>0</v>
      </c>
      <c r="L881" s="3"/>
      <c r="M881" s="3"/>
      <c r="N881" s="3"/>
      <c r="O881" s="3"/>
      <c r="P881" s="34">
        <f t="shared" si="40"/>
        <v>936514104</v>
      </c>
      <c r="Q881" s="165">
        <v>704068894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38740869</v>
      </c>
      <c r="X881" s="3">
        <v>0</v>
      </c>
      <c r="Y881" s="3">
        <v>0</v>
      </c>
      <c r="Z881" s="3">
        <v>0</v>
      </c>
      <c r="AA881" s="3">
        <v>0</v>
      </c>
      <c r="AB881" s="3"/>
      <c r="AC881" s="36">
        <f t="shared" si="39"/>
        <v>38740869</v>
      </c>
      <c r="AD881" s="37">
        <f t="shared" si="41"/>
        <v>193704341</v>
      </c>
      <c r="AE881" s="144"/>
      <c r="AG881" s="144"/>
      <c r="AI881" s="144"/>
    </row>
    <row r="882" spans="1:35" x14ac:dyDescent="0.25">
      <c r="A882" s="38">
        <v>870</v>
      </c>
      <c r="B882" s="61"/>
      <c r="C882" s="143" t="str">
        <f>VLOOKUP(D882,[8]Hoja1!$A$2:$B$1115,2,0)</f>
        <v>54871</v>
      </c>
      <c r="D882" s="31">
        <v>890501981</v>
      </c>
      <c r="E882" s="31">
        <v>217154871</v>
      </c>
      <c r="F882" s="61" t="s">
        <v>1037</v>
      </c>
      <c r="G882" s="33">
        <v>0</v>
      </c>
      <c r="H882" s="33">
        <v>0</v>
      </c>
      <c r="I882" s="3">
        <v>142481916</v>
      </c>
      <c r="J882" s="3">
        <v>121629652</v>
      </c>
      <c r="K882" s="3">
        <v>0</v>
      </c>
      <c r="L882" s="3"/>
      <c r="M882" s="3"/>
      <c r="N882" s="3"/>
      <c r="O882" s="3"/>
      <c r="P882" s="34">
        <f t="shared" si="40"/>
        <v>264111568</v>
      </c>
      <c r="Q882" s="165">
        <v>192870610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11873493</v>
      </c>
      <c r="X882" s="3">
        <v>0</v>
      </c>
      <c r="Y882" s="3">
        <v>0</v>
      </c>
      <c r="Z882" s="3">
        <v>0</v>
      </c>
      <c r="AA882" s="3">
        <v>0</v>
      </c>
      <c r="AB882" s="3"/>
      <c r="AC882" s="36">
        <f t="shared" si="39"/>
        <v>11873493</v>
      </c>
      <c r="AD882" s="37">
        <f t="shared" si="41"/>
        <v>59367465</v>
      </c>
      <c r="AE882" s="144"/>
      <c r="AG882" s="144"/>
      <c r="AI882" s="144"/>
    </row>
    <row r="883" spans="1:35" x14ac:dyDescent="0.25">
      <c r="A883" s="29">
        <v>871</v>
      </c>
      <c r="B883" s="61"/>
      <c r="C883" s="143" t="str">
        <f>VLOOKUP(D883,[8]Hoja1!$A$2:$B$1115,2,0)</f>
        <v>54874</v>
      </c>
      <c r="D883" s="31">
        <v>890503373</v>
      </c>
      <c r="E883" s="31">
        <v>217454874</v>
      </c>
      <c r="F883" s="61" t="s">
        <v>1038</v>
      </c>
      <c r="G883" s="33">
        <v>0</v>
      </c>
      <c r="H883" s="33">
        <v>0</v>
      </c>
      <c r="I883" s="3">
        <v>1463679104</v>
      </c>
      <c r="J883" s="3">
        <v>1487660677</v>
      </c>
      <c r="K883" s="3">
        <v>0</v>
      </c>
      <c r="L883" s="3"/>
      <c r="M883" s="3"/>
      <c r="N883" s="3"/>
      <c r="O883" s="3"/>
      <c r="P883" s="34">
        <f t="shared" si="40"/>
        <v>2951339781</v>
      </c>
      <c r="Q883" s="165">
        <v>2219500231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121973259</v>
      </c>
      <c r="X883" s="3">
        <v>0</v>
      </c>
      <c r="Y883" s="3">
        <v>0</v>
      </c>
      <c r="Z883" s="3">
        <v>0</v>
      </c>
      <c r="AA883" s="3">
        <v>0</v>
      </c>
      <c r="AB883" s="3"/>
      <c r="AC883" s="36">
        <f t="shared" si="39"/>
        <v>121973259</v>
      </c>
      <c r="AD883" s="37">
        <f t="shared" si="41"/>
        <v>609866291</v>
      </c>
      <c r="AE883" s="144"/>
      <c r="AG883" s="144"/>
      <c r="AI883" s="144"/>
    </row>
    <row r="884" spans="1:35" x14ac:dyDescent="0.25">
      <c r="A884" s="38">
        <v>872</v>
      </c>
      <c r="B884" s="61"/>
      <c r="C884" s="143" t="str">
        <f>VLOOKUP(D884,[8]Hoja1!$A$2:$B$1115,2,0)</f>
        <v>63111</v>
      </c>
      <c r="D884" s="31">
        <v>890001879</v>
      </c>
      <c r="E884" s="31">
        <v>211163111</v>
      </c>
      <c r="F884" s="61" t="s">
        <v>495</v>
      </c>
      <c r="G884" s="33">
        <v>0</v>
      </c>
      <c r="H884" s="33">
        <v>0</v>
      </c>
      <c r="I884" s="3">
        <v>42065125</v>
      </c>
      <c r="J884" s="3">
        <v>49597965</v>
      </c>
      <c r="K884" s="3">
        <v>0</v>
      </c>
      <c r="L884" s="3"/>
      <c r="M884" s="3"/>
      <c r="N884" s="3"/>
      <c r="O884" s="3"/>
      <c r="P884" s="34">
        <f t="shared" si="40"/>
        <v>91663090</v>
      </c>
      <c r="Q884" s="165">
        <v>70630527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3505427</v>
      </c>
      <c r="X884" s="3">
        <v>0</v>
      </c>
      <c r="Y884" s="3">
        <v>0</v>
      </c>
      <c r="Z884" s="3">
        <v>0</v>
      </c>
      <c r="AA884" s="3">
        <v>0</v>
      </c>
      <c r="AB884" s="3"/>
      <c r="AC884" s="36">
        <f t="shared" si="39"/>
        <v>3505427</v>
      </c>
      <c r="AD884" s="37">
        <f t="shared" si="41"/>
        <v>17527136</v>
      </c>
      <c r="AE884" s="144"/>
      <c r="AG884" s="144"/>
      <c r="AI884" s="144"/>
    </row>
    <row r="885" spans="1:35" x14ac:dyDescent="0.25">
      <c r="A885" s="29">
        <v>873</v>
      </c>
      <c r="B885" s="61"/>
      <c r="C885" s="143" t="str">
        <f>VLOOKUP(D885,[8]Hoja1!$A$2:$B$1115,2,0)</f>
        <v>63130</v>
      </c>
      <c r="D885" s="31">
        <v>890000441</v>
      </c>
      <c r="E885" s="31">
        <v>213063130</v>
      </c>
      <c r="F885" s="61" t="s">
        <v>1039</v>
      </c>
      <c r="G885" s="33">
        <v>0</v>
      </c>
      <c r="H885" s="33">
        <v>0</v>
      </c>
      <c r="I885" s="3">
        <v>777979376</v>
      </c>
      <c r="J885" s="3">
        <v>997195570</v>
      </c>
      <c r="K885" s="3">
        <v>0</v>
      </c>
      <c r="L885" s="3"/>
      <c r="M885" s="3"/>
      <c r="N885" s="3"/>
      <c r="O885" s="3"/>
      <c r="P885" s="34">
        <f t="shared" si="40"/>
        <v>1775174946</v>
      </c>
      <c r="Q885" s="165">
        <v>1386185260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64831615</v>
      </c>
      <c r="X885" s="3">
        <v>0</v>
      </c>
      <c r="Y885" s="3">
        <v>0</v>
      </c>
      <c r="Z885" s="3">
        <v>0</v>
      </c>
      <c r="AA885" s="3">
        <v>0</v>
      </c>
      <c r="AB885" s="3"/>
      <c r="AC885" s="36">
        <f t="shared" si="39"/>
        <v>64831615</v>
      </c>
      <c r="AD885" s="37">
        <f t="shared" si="41"/>
        <v>324158071</v>
      </c>
      <c r="AE885" s="144"/>
      <c r="AG885" s="144"/>
      <c r="AI885" s="144"/>
    </row>
    <row r="886" spans="1:35" x14ac:dyDescent="0.25">
      <c r="A886" s="38">
        <v>874</v>
      </c>
      <c r="B886" s="61"/>
      <c r="C886" s="143" t="str">
        <f>VLOOKUP(D886,[8]Hoja1!$A$2:$B$1115,2,0)</f>
        <v>63190</v>
      </c>
      <c r="D886" s="31">
        <v>890001044</v>
      </c>
      <c r="E886" s="31">
        <v>219063190</v>
      </c>
      <c r="F886" s="61" t="s">
        <v>1040</v>
      </c>
      <c r="G886" s="33">
        <v>0</v>
      </c>
      <c r="H886" s="33">
        <v>0</v>
      </c>
      <c r="I886" s="3">
        <v>273370268</v>
      </c>
      <c r="J886" s="3">
        <v>322457713</v>
      </c>
      <c r="K886" s="3">
        <v>0</v>
      </c>
      <c r="L886" s="3"/>
      <c r="M886" s="3"/>
      <c r="N886" s="3"/>
      <c r="O886" s="3"/>
      <c r="P886" s="34">
        <f t="shared" si="40"/>
        <v>595827981</v>
      </c>
      <c r="Q886" s="165">
        <v>459142849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22780856</v>
      </c>
      <c r="X886" s="3">
        <v>0</v>
      </c>
      <c r="Y886" s="3">
        <v>0</v>
      </c>
      <c r="Z886" s="3">
        <v>0</v>
      </c>
      <c r="AA886" s="3">
        <v>0</v>
      </c>
      <c r="AB886" s="3"/>
      <c r="AC886" s="36">
        <f t="shared" si="39"/>
        <v>22780856</v>
      </c>
      <c r="AD886" s="37">
        <f t="shared" si="41"/>
        <v>113904276</v>
      </c>
      <c r="AE886" s="144"/>
      <c r="AG886" s="144"/>
      <c r="AI886" s="144"/>
    </row>
    <row r="887" spans="1:35" x14ac:dyDescent="0.25">
      <c r="A887" s="29">
        <v>875</v>
      </c>
      <c r="B887" s="61"/>
      <c r="C887" s="143" t="str">
        <f>VLOOKUP(D887,[8]Hoja1!$A$2:$B$1115,2,0)</f>
        <v>63212</v>
      </c>
      <c r="D887" s="31">
        <v>890001061</v>
      </c>
      <c r="E887" s="31">
        <v>211263212</v>
      </c>
      <c r="F887" s="61" t="s">
        <v>452</v>
      </c>
      <c r="G887" s="33">
        <v>0</v>
      </c>
      <c r="H887" s="33">
        <v>0</v>
      </c>
      <c r="I887" s="3">
        <v>79263475</v>
      </c>
      <c r="J887" s="3">
        <v>87813832</v>
      </c>
      <c r="K887" s="3">
        <v>0</v>
      </c>
      <c r="L887" s="3"/>
      <c r="M887" s="3"/>
      <c r="N887" s="3"/>
      <c r="O887" s="3"/>
      <c r="P887" s="34">
        <f t="shared" si="40"/>
        <v>167077307</v>
      </c>
      <c r="Q887" s="165">
        <v>127445572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6605290</v>
      </c>
      <c r="X887" s="3">
        <v>0</v>
      </c>
      <c r="Y887" s="3">
        <v>0</v>
      </c>
      <c r="Z887" s="3">
        <v>0</v>
      </c>
      <c r="AA887" s="3">
        <v>0</v>
      </c>
      <c r="AB887" s="3"/>
      <c r="AC887" s="36">
        <f t="shared" si="39"/>
        <v>6605290</v>
      </c>
      <c r="AD887" s="37">
        <f t="shared" si="41"/>
        <v>33026445</v>
      </c>
      <c r="AE887" s="144"/>
      <c r="AG887" s="144"/>
      <c r="AI887" s="144"/>
    </row>
    <row r="888" spans="1:35" x14ac:dyDescent="0.25">
      <c r="A888" s="38">
        <v>876</v>
      </c>
      <c r="B888" s="61"/>
      <c r="C888" s="143" t="str">
        <f>VLOOKUP(D888,[8]Hoja1!$A$2:$B$1115,2,0)</f>
        <v>63272</v>
      </c>
      <c r="D888" s="31">
        <v>890001339</v>
      </c>
      <c r="E888" s="31">
        <v>217263272</v>
      </c>
      <c r="F888" s="61" t="s">
        <v>1041</v>
      </c>
      <c r="G888" s="33">
        <v>0</v>
      </c>
      <c r="H888" s="33">
        <v>0</v>
      </c>
      <c r="I888" s="3">
        <v>131602790</v>
      </c>
      <c r="J888" s="3">
        <v>170387396</v>
      </c>
      <c r="K888" s="3">
        <v>0</v>
      </c>
      <c r="L888" s="3"/>
      <c r="M888" s="3"/>
      <c r="N888" s="3"/>
      <c r="O888" s="3"/>
      <c r="P888" s="34">
        <f t="shared" si="40"/>
        <v>301990186</v>
      </c>
      <c r="Q888" s="165">
        <v>236188790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10966899</v>
      </c>
      <c r="X888" s="3">
        <v>0</v>
      </c>
      <c r="Y888" s="3">
        <v>0</v>
      </c>
      <c r="Z888" s="3">
        <v>0</v>
      </c>
      <c r="AA888" s="3">
        <v>0</v>
      </c>
      <c r="AB888" s="3"/>
      <c r="AC888" s="36">
        <f t="shared" si="39"/>
        <v>10966899</v>
      </c>
      <c r="AD888" s="37">
        <f t="shared" si="41"/>
        <v>54834497</v>
      </c>
      <c r="AE888" s="144"/>
      <c r="AG888" s="144"/>
      <c r="AI888" s="144"/>
    </row>
    <row r="889" spans="1:35" x14ac:dyDescent="0.25">
      <c r="A889" s="29">
        <v>877</v>
      </c>
      <c r="B889" s="61"/>
      <c r="C889" s="143" t="str">
        <f>VLOOKUP(D889,[8]Hoja1!$A$2:$B$1115,2,0)</f>
        <v>63302</v>
      </c>
      <c r="D889" s="31">
        <v>890000864</v>
      </c>
      <c r="E889" s="31">
        <v>210263302</v>
      </c>
      <c r="F889" s="61" t="s">
        <v>1042</v>
      </c>
      <c r="G889" s="33">
        <v>0</v>
      </c>
      <c r="H889" s="33">
        <v>0</v>
      </c>
      <c r="I889" s="3">
        <v>106458932</v>
      </c>
      <c r="J889" s="3">
        <v>118636883</v>
      </c>
      <c r="K889" s="3">
        <v>0</v>
      </c>
      <c r="L889" s="3"/>
      <c r="M889" s="3"/>
      <c r="N889" s="3"/>
      <c r="O889" s="3"/>
      <c r="P889" s="34">
        <f t="shared" si="40"/>
        <v>225095815</v>
      </c>
      <c r="Q889" s="165">
        <v>171866351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8871578</v>
      </c>
      <c r="X889" s="3">
        <v>0</v>
      </c>
      <c r="Y889" s="3">
        <v>0</v>
      </c>
      <c r="Z889" s="3">
        <v>0</v>
      </c>
      <c r="AA889" s="3">
        <v>0</v>
      </c>
      <c r="AB889" s="3"/>
      <c r="AC889" s="36">
        <f t="shared" si="39"/>
        <v>8871578</v>
      </c>
      <c r="AD889" s="37">
        <f t="shared" si="41"/>
        <v>44357886</v>
      </c>
      <c r="AE889" s="144"/>
      <c r="AG889" s="144"/>
      <c r="AI889" s="144"/>
    </row>
    <row r="890" spans="1:35" x14ac:dyDescent="0.25">
      <c r="A890" s="38">
        <v>878</v>
      </c>
      <c r="B890" s="61"/>
      <c r="C890" s="143" t="str">
        <f>VLOOKUP(D890,[8]Hoja1!$A$2:$B$1115,2,0)</f>
        <v>63401</v>
      </c>
      <c r="D890" s="31">
        <v>890000564</v>
      </c>
      <c r="E890" s="31">
        <v>210163401</v>
      </c>
      <c r="F890" s="61" t="s">
        <v>1043</v>
      </c>
      <c r="G890" s="33">
        <v>0</v>
      </c>
      <c r="H890" s="33">
        <v>0</v>
      </c>
      <c r="I890" s="3">
        <v>537337192</v>
      </c>
      <c r="J890" s="3">
        <v>513640152</v>
      </c>
      <c r="K890" s="3">
        <v>0</v>
      </c>
      <c r="L890" s="3"/>
      <c r="M890" s="3"/>
      <c r="N890" s="3"/>
      <c r="O890" s="3"/>
      <c r="P890" s="34">
        <f t="shared" si="40"/>
        <v>1050977344</v>
      </c>
      <c r="Q890" s="165">
        <v>782308746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44778099</v>
      </c>
      <c r="X890" s="3">
        <v>0</v>
      </c>
      <c r="Y890" s="3">
        <v>0</v>
      </c>
      <c r="Z890" s="3">
        <v>0</v>
      </c>
      <c r="AA890" s="3">
        <v>0</v>
      </c>
      <c r="AB890" s="3"/>
      <c r="AC890" s="36">
        <f t="shared" si="39"/>
        <v>44778099</v>
      </c>
      <c r="AD890" s="37">
        <f t="shared" si="41"/>
        <v>223890499</v>
      </c>
      <c r="AE890" s="144"/>
      <c r="AG890" s="144"/>
      <c r="AI890" s="144"/>
    </row>
    <row r="891" spans="1:35" x14ac:dyDescent="0.25">
      <c r="A891" s="29">
        <v>879</v>
      </c>
      <c r="B891" s="61"/>
      <c r="C891" s="143" t="str">
        <f>VLOOKUP(D891,[8]Hoja1!$A$2:$B$1115,2,0)</f>
        <v>63470</v>
      </c>
      <c r="D891" s="31">
        <v>890000858</v>
      </c>
      <c r="E891" s="31">
        <v>217063470</v>
      </c>
      <c r="F891" s="61" t="s">
        <v>1044</v>
      </c>
      <c r="G891" s="33">
        <v>0</v>
      </c>
      <c r="H891" s="33">
        <v>0</v>
      </c>
      <c r="I891" s="3">
        <v>554285328</v>
      </c>
      <c r="J891" s="3">
        <v>585994685</v>
      </c>
      <c r="K891" s="3">
        <v>0</v>
      </c>
      <c r="L891" s="3"/>
      <c r="M891" s="3"/>
      <c r="N891" s="3"/>
      <c r="O891" s="3"/>
      <c r="P891" s="34">
        <f t="shared" si="40"/>
        <v>1140280013</v>
      </c>
      <c r="Q891" s="165">
        <v>863137349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46190444</v>
      </c>
      <c r="X891" s="3">
        <v>0</v>
      </c>
      <c r="Y891" s="3">
        <v>0</v>
      </c>
      <c r="Z891" s="3">
        <v>0</v>
      </c>
      <c r="AA891" s="3">
        <v>0</v>
      </c>
      <c r="AB891" s="3"/>
      <c r="AC891" s="36">
        <f t="shared" si="39"/>
        <v>46190444</v>
      </c>
      <c r="AD891" s="37">
        <f t="shared" si="41"/>
        <v>230952220</v>
      </c>
      <c r="AE891" s="144"/>
      <c r="AG891" s="144"/>
      <c r="AI891" s="144"/>
    </row>
    <row r="892" spans="1:35" x14ac:dyDescent="0.25">
      <c r="A892" s="38">
        <v>880</v>
      </c>
      <c r="B892" s="61"/>
      <c r="C892" s="143" t="str">
        <f>VLOOKUP(D892,[8]Hoja1!$A$2:$B$1115,2,0)</f>
        <v>63548</v>
      </c>
      <c r="D892" s="31">
        <v>890001181</v>
      </c>
      <c r="E892" s="31">
        <v>214863548</v>
      </c>
      <c r="F892" s="61" t="s">
        <v>1045</v>
      </c>
      <c r="G892" s="33">
        <v>0</v>
      </c>
      <c r="H892" s="33">
        <v>0</v>
      </c>
      <c r="I892" s="3">
        <v>89273922</v>
      </c>
      <c r="J892" s="3">
        <v>122075181</v>
      </c>
      <c r="K892" s="3">
        <v>0</v>
      </c>
      <c r="L892" s="3"/>
      <c r="M892" s="3"/>
      <c r="N892" s="3"/>
      <c r="O892" s="3"/>
      <c r="P892" s="34">
        <f t="shared" si="40"/>
        <v>211349103</v>
      </c>
      <c r="Q892" s="165">
        <v>166712145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7439494</v>
      </c>
      <c r="X892" s="3">
        <v>0</v>
      </c>
      <c r="Y892" s="3">
        <v>0</v>
      </c>
      <c r="Z892" s="3">
        <v>0</v>
      </c>
      <c r="AA892" s="3">
        <v>0</v>
      </c>
      <c r="AB892" s="3"/>
      <c r="AC892" s="36">
        <f t="shared" si="39"/>
        <v>7439494</v>
      </c>
      <c r="AD892" s="37">
        <f t="shared" si="41"/>
        <v>37197464</v>
      </c>
      <c r="AE892" s="144"/>
      <c r="AG892" s="144"/>
      <c r="AI892" s="144"/>
    </row>
    <row r="893" spans="1:35" x14ac:dyDescent="0.25">
      <c r="A893" s="29">
        <v>881</v>
      </c>
      <c r="B893" s="61"/>
      <c r="C893" s="143" t="str">
        <f>VLOOKUP(D893,[8]Hoja1!$A$2:$B$1115,2,0)</f>
        <v>63594</v>
      </c>
      <c r="D893" s="31">
        <v>890000613</v>
      </c>
      <c r="E893" s="31">
        <v>219463594</v>
      </c>
      <c r="F893" s="61" t="s">
        <v>1046</v>
      </c>
      <c r="G893" s="33">
        <v>0</v>
      </c>
      <c r="H893" s="33">
        <v>0</v>
      </c>
      <c r="I893" s="3">
        <v>369938728</v>
      </c>
      <c r="J893" s="3">
        <v>440515796</v>
      </c>
      <c r="K893" s="3">
        <v>0</v>
      </c>
      <c r="L893" s="3"/>
      <c r="M893" s="3"/>
      <c r="N893" s="3"/>
      <c r="O893" s="3"/>
      <c r="P893" s="34">
        <f t="shared" si="40"/>
        <v>810454524</v>
      </c>
      <c r="Q893" s="165">
        <v>625485158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30828227</v>
      </c>
      <c r="X893" s="3">
        <v>0</v>
      </c>
      <c r="Y893" s="3">
        <v>0</v>
      </c>
      <c r="Z893" s="3">
        <v>0</v>
      </c>
      <c r="AA893" s="3">
        <v>0</v>
      </c>
      <c r="AB893" s="3"/>
      <c r="AC893" s="36">
        <f t="shared" si="39"/>
        <v>30828227</v>
      </c>
      <c r="AD893" s="37">
        <f t="shared" si="41"/>
        <v>154141139</v>
      </c>
      <c r="AE893" s="144"/>
      <c r="AG893" s="144"/>
      <c r="AI893" s="144"/>
    </row>
    <row r="894" spans="1:35" x14ac:dyDescent="0.25">
      <c r="A894" s="38">
        <v>882</v>
      </c>
      <c r="B894" s="61"/>
      <c r="C894" s="143" t="str">
        <f>VLOOKUP(D894,[8]Hoja1!$A$2:$B$1115,2,0)</f>
        <v>63690</v>
      </c>
      <c r="D894" s="31">
        <v>890001127</v>
      </c>
      <c r="E894" s="31">
        <v>219063690</v>
      </c>
      <c r="F894" s="61" t="s">
        <v>1047</v>
      </c>
      <c r="G894" s="33">
        <v>0</v>
      </c>
      <c r="H894" s="33">
        <v>0</v>
      </c>
      <c r="I894" s="3">
        <v>79076423</v>
      </c>
      <c r="J894" s="3">
        <v>98605823</v>
      </c>
      <c r="K894" s="3">
        <v>0</v>
      </c>
      <c r="L894" s="3"/>
      <c r="M894" s="3"/>
      <c r="N894" s="3"/>
      <c r="O894" s="3"/>
      <c r="P894" s="34">
        <f t="shared" si="40"/>
        <v>177682246</v>
      </c>
      <c r="Q894" s="165">
        <v>138144035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6589702</v>
      </c>
      <c r="X894" s="3">
        <v>0</v>
      </c>
      <c r="Y894" s="3">
        <v>0</v>
      </c>
      <c r="Z894" s="3">
        <v>0</v>
      </c>
      <c r="AA894" s="3">
        <v>0</v>
      </c>
      <c r="AB894" s="3"/>
      <c r="AC894" s="36">
        <f t="shared" si="39"/>
        <v>6589702</v>
      </c>
      <c r="AD894" s="37">
        <f t="shared" si="41"/>
        <v>32948509</v>
      </c>
      <c r="AE894" s="144"/>
      <c r="AG894" s="144"/>
      <c r="AI894" s="144"/>
    </row>
    <row r="895" spans="1:35" x14ac:dyDescent="0.25">
      <c r="A895" s="29">
        <v>883</v>
      </c>
      <c r="B895" s="61"/>
      <c r="C895" s="143" t="str">
        <f>VLOOKUP(D895,[8]Hoja1!$A$2:$B$1115,2,0)</f>
        <v>66045</v>
      </c>
      <c r="D895" s="31">
        <v>891480022</v>
      </c>
      <c r="E895" s="31">
        <v>214566045</v>
      </c>
      <c r="F895" s="61" t="s">
        <v>1048</v>
      </c>
      <c r="G895" s="33">
        <v>0</v>
      </c>
      <c r="H895" s="33">
        <v>0</v>
      </c>
      <c r="I895" s="3">
        <v>140346952</v>
      </c>
      <c r="J895" s="3">
        <v>177746140</v>
      </c>
      <c r="K895" s="3">
        <v>0</v>
      </c>
      <c r="L895" s="3"/>
      <c r="M895" s="3"/>
      <c r="N895" s="3"/>
      <c r="O895" s="3"/>
      <c r="P895" s="34">
        <f t="shared" si="40"/>
        <v>318093092</v>
      </c>
      <c r="Q895" s="165">
        <v>247919614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11695579</v>
      </c>
      <c r="X895" s="3">
        <v>0</v>
      </c>
      <c r="Y895" s="3">
        <v>0</v>
      </c>
      <c r="Z895" s="3">
        <v>0</v>
      </c>
      <c r="AA895" s="3">
        <v>0</v>
      </c>
      <c r="AB895" s="3"/>
      <c r="AC895" s="36">
        <f t="shared" si="39"/>
        <v>11695579</v>
      </c>
      <c r="AD895" s="37">
        <f t="shared" si="41"/>
        <v>58477899</v>
      </c>
      <c r="AE895" s="144"/>
      <c r="AG895" s="144"/>
      <c r="AI895" s="144"/>
    </row>
    <row r="896" spans="1:35" x14ac:dyDescent="0.25">
      <c r="A896" s="38">
        <v>884</v>
      </c>
      <c r="B896" s="61"/>
      <c r="C896" s="143" t="str">
        <f>VLOOKUP(D896,[8]Hoja1!$A$2:$B$1115,2,0)</f>
        <v>66075</v>
      </c>
      <c r="D896" s="31">
        <v>890801143</v>
      </c>
      <c r="E896" s="31">
        <v>217566075</v>
      </c>
      <c r="F896" s="61" t="s">
        <v>645</v>
      </c>
      <c r="G896" s="33">
        <v>0</v>
      </c>
      <c r="H896" s="33">
        <v>0</v>
      </c>
      <c r="I896" s="3">
        <v>70929859</v>
      </c>
      <c r="J896" s="3">
        <v>104292975</v>
      </c>
      <c r="K896" s="3">
        <v>0</v>
      </c>
      <c r="L896" s="3"/>
      <c r="M896" s="3"/>
      <c r="N896" s="3"/>
      <c r="O896" s="3"/>
      <c r="P896" s="34">
        <f t="shared" si="40"/>
        <v>175222834</v>
      </c>
      <c r="Q896" s="165">
        <v>139757907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5910822</v>
      </c>
      <c r="X896" s="3">
        <v>0</v>
      </c>
      <c r="Y896" s="3">
        <v>0</v>
      </c>
      <c r="Z896" s="3">
        <v>0</v>
      </c>
      <c r="AA896" s="3">
        <v>0</v>
      </c>
      <c r="AB896" s="3"/>
      <c r="AC896" s="36">
        <f t="shared" si="39"/>
        <v>5910822</v>
      </c>
      <c r="AD896" s="37">
        <f t="shared" si="41"/>
        <v>29554105</v>
      </c>
      <c r="AE896" s="144"/>
      <c r="AG896" s="144"/>
      <c r="AI896" s="144"/>
    </row>
    <row r="897" spans="1:35" x14ac:dyDescent="0.25">
      <c r="A897" s="29">
        <v>885</v>
      </c>
      <c r="B897" s="61"/>
      <c r="C897" s="143" t="str">
        <f>VLOOKUP(D897,[8]Hoja1!$A$2:$B$1115,2,0)</f>
        <v>66088</v>
      </c>
      <c r="D897" s="31">
        <v>891480024</v>
      </c>
      <c r="E897" s="31">
        <v>218866088</v>
      </c>
      <c r="F897" s="61" t="s">
        <v>1049</v>
      </c>
      <c r="G897" s="33">
        <v>0</v>
      </c>
      <c r="H897" s="33">
        <v>0</v>
      </c>
      <c r="I897" s="3">
        <v>385328600</v>
      </c>
      <c r="J897" s="3">
        <v>443244353</v>
      </c>
      <c r="K897" s="3">
        <v>0</v>
      </c>
      <c r="L897" s="3"/>
      <c r="M897" s="3"/>
      <c r="N897" s="3"/>
      <c r="O897" s="3"/>
      <c r="P897" s="34">
        <f t="shared" si="40"/>
        <v>828572953</v>
      </c>
      <c r="Q897" s="165">
        <v>635908655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32110717</v>
      </c>
      <c r="X897" s="3">
        <v>0</v>
      </c>
      <c r="Y897" s="3">
        <v>0</v>
      </c>
      <c r="Z897" s="3">
        <v>0</v>
      </c>
      <c r="AA897" s="3">
        <v>0</v>
      </c>
      <c r="AB897" s="3"/>
      <c r="AC897" s="36">
        <f t="shared" si="39"/>
        <v>32110717</v>
      </c>
      <c r="AD897" s="37">
        <f t="shared" si="41"/>
        <v>160553581</v>
      </c>
      <c r="AE897" s="144"/>
      <c r="AG897" s="144"/>
      <c r="AI897" s="144"/>
    </row>
    <row r="898" spans="1:35" x14ac:dyDescent="0.25">
      <c r="A898" s="38">
        <v>886</v>
      </c>
      <c r="B898" s="61"/>
      <c r="C898" s="143" t="str">
        <f>VLOOKUP(D898,[8]Hoja1!$A$2:$B$1115,2,0)</f>
        <v>66318</v>
      </c>
      <c r="D898" s="31">
        <v>891480025</v>
      </c>
      <c r="E898" s="31">
        <v>211866318</v>
      </c>
      <c r="F898" s="61" t="s">
        <v>1050</v>
      </c>
      <c r="G898" s="33">
        <v>0</v>
      </c>
      <c r="H898" s="33">
        <v>0</v>
      </c>
      <c r="I898" s="3">
        <v>183481616</v>
      </c>
      <c r="J898" s="3">
        <v>220623056</v>
      </c>
      <c r="K898" s="3">
        <v>0</v>
      </c>
      <c r="L898" s="3"/>
      <c r="M898" s="3"/>
      <c r="N898" s="3"/>
      <c r="O898" s="3"/>
      <c r="P898" s="34">
        <f t="shared" si="40"/>
        <v>404104672</v>
      </c>
      <c r="Q898" s="165">
        <v>312363866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15290135</v>
      </c>
      <c r="X898" s="3">
        <v>0</v>
      </c>
      <c r="Y898" s="3">
        <v>0</v>
      </c>
      <c r="Z898" s="3">
        <v>0</v>
      </c>
      <c r="AA898" s="3">
        <v>0</v>
      </c>
      <c r="AB898" s="3"/>
      <c r="AC898" s="36">
        <f t="shared" si="39"/>
        <v>15290135</v>
      </c>
      <c r="AD898" s="37">
        <f t="shared" si="41"/>
        <v>76450671</v>
      </c>
      <c r="AE898" s="144"/>
      <c r="AG898" s="144"/>
      <c r="AI898" s="144"/>
    </row>
    <row r="899" spans="1:35" x14ac:dyDescent="0.25">
      <c r="A899" s="29">
        <v>887</v>
      </c>
      <c r="B899" s="61"/>
      <c r="C899" s="143" t="str">
        <f>VLOOKUP(D899,[8]Hoja1!$A$2:$B$1115,2,0)</f>
        <v>66383</v>
      </c>
      <c r="D899" s="31">
        <v>891480026</v>
      </c>
      <c r="E899" s="31">
        <v>218366383</v>
      </c>
      <c r="F899" s="61" t="s">
        <v>1051</v>
      </c>
      <c r="G899" s="33">
        <v>0</v>
      </c>
      <c r="H899" s="33">
        <v>0</v>
      </c>
      <c r="I899" s="3">
        <v>110492334</v>
      </c>
      <c r="J899" s="3">
        <v>127310349</v>
      </c>
      <c r="K899" s="3">
        <v>0</v>
      </c>
      <c r="L899" s="3"/>
      <c r="M899" s="3"/>
      <c r="N899" s="3"/>
      <c r="O899" s="3"/>
      <c r="P899" s="34">
        <f t="shared" si="40"/>
        <v>237802683</v>
      </c>
      <c r="Q899" s="165">
        <v>182556519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9207695</v>
      </c>
      <c r="X899" s="3">
        <v>0</v>
      </c>
      <c r="Y899" s="3">
        <v>0</v>
      </c>
      <c r="Z899" s="3">
        <v>0</v>
      </c>
      <c r="AA899" s="3">
        <v>0</v>
      </c>
      <c r="AB899" s="3"/>
      <c r="AC899" s="36">
        <f t="shared" si="39"/>
        <v>9207695</v>
      </c>
      <c r="AD899" s="37">
        <f t="shared" si="41"/>
        <v>46038469</v>
      </c>
      <c r="AE899" s="144"/>
      <c r="AG899" s="144"/>
      <c r="AI899" s="144"/>
    </row>
    <row r="900" spans="1:35" x14ac:dyDescent="0.25">
      <c r="A900" s="38">
        <v>888</v>
      </c>
      <c r="B900" s="61"/>
      <c r="C900" s="143" t="str">
        <f>VLOOKUP(D900,[8]Hoja1!$A$2:$B$1115,2,0)</f>
        <v>66400</v>
      </c>
      <c r="D900" s="31">
        <v>891480027</v>
      </c>
      <c r="E900" s="31">
        <v>210066400</v>
      </c>
      <c r="F900" s="61" t="s">
        <v>1052</v>
      </c>
      <c r="G900" s="33">
        <v>0</v>
      </c>
      <c r="H900" s="33">
        <v>0</v>
      </c>
      <c r="I900" s="3">
        <v>388020936</v>
      </c>
      <c r="J900" s="3">
        <v>418633701</v>
      </c>
      <c r="K900" s="3">
        <v>0</v>
      </c>
      <c r="L900" s="3"/>
      <c r="M900" s="3"/>
      <c r="N900" s="3"/>
      <c r="O900" s="3"/>
      <c r="P900" s="34">
        <f t="shared" si="40"/>
        <v>806654637</v>
      </c>
      <c r="Q900" s="165">
        <v>612644169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32335078</v>
      </c>
      <c r="X900" s="3">
        <v>0</v>
      </c>
      <c r="Y900" s="3">
        <v>0</v>
      </c>
      <c r="Z900" s="3">
        <v>0</v>
      </c>
      <c r="AA900" s="3">
        <v>0</v>
      </c>
      <c r="AB900" s="3"/>
      <c r="AC900" s="36">
        <f t="shared" si="39"/>
        <v>32335078</v>
      </c>
      <c r="AD900" s="37">
        <f t="shared" si="41"/>
        <v>161675390</v>
      </c>
      <c r="AE900" s="144"/>
      <c r="AG900" s="144"/>
      <c r="AI900" s="144"/>
    </row>
    <row r="901" spans="1:35" x14ac:dyDescent="0.25">
      <c r="A901" s="29">
        <v>889</v>
      </c>
      <c r="B901" s="61"/>
      <c r="C901" s="143" t="str">
        <f>VLOOKUP(D901,[8]Hoja1!$A$2:$B$1115,2,0)</f>
        <v>66440</v>
      </c>
      <c r="D901" s="31">
        <v>800099317</v>
      </c>
      <c r="E901" s="31">
        <v>214066440</v>
      </c>
      <c r="F901" s="61" t="s">
        <v>1053</v>
      </c>
      <c r="G901" s="33">
        <v>0</v>
      </c>
      <c r="H901" s="33">
        <v>0</v>
      </c>
      <c r="I901" s="3">
        <v>265061256</v>
      </c>
      <c r="J901" s="3">
        <v>289968614</v>
      </c>
      <c r="K901" s="3">
        <v>0</v>
      </c>
      <c r="L901" s="3"/>
      <c r="M901" s="3"/>
      <c r="N901" s="3"/>
      <c r="O901" s="3"/>
      <c r="P901" s="34">
        <f t="shared" si="40"/>
        <v>555029870</v>
      </c>
      <c r="Q901" s="165">
        <v>422499242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22088438</v>
      </c>
      <c r="X901" s="3">
        <v>0</v>
      </c>
      <c r="Y901" s="3">
        <v>0</v>
      </c>
      <c r="Z901" s="3">
        <v>0</v>
      </c>
      <c r="AA901" s="3">
        <v>0</v>
      </c>
      <c r="AB901" s="3"/>
      <c r="AC901" s="36">
        <f t="shared" si="39"/>
        <v>22088438</v>
      </c>
      <c r="AD901" s="37">
        <f t="shared" si="41"/>
        <v>110442190</v>
      </c>
      <c r="AE901" s="144"/>
      <c r="AG901" s="144"/>
      <c r="AI901" s="144"/>
    </row>
    <row r="902" spans="1:35" x14ac:dyDescent="0.25">
      <c r="A902" s="38">
        <v>890</v>
      </c>
      <c r="B902" s="61"/>
      <c r="C902" s="143" t="str">
        <f>VLOOKUP(D902,[8]Hoja1!$A$2:$B$1115,2,0)</f>
        <v>66456</v>
      </c>
      <c r="D902" s="31">
        <v>800031075</v>
      </c>
      <c r="E902" s="31">
        <v>215666456</v>
      </c>
      <c r="F902" s="61" t="s">
        <v>1054</v>
      </c>
      <c r="G902" s="33">
        <v>0</v>
      </c>
      <c r="H902" s="33">
        <v>0</v>
      </c>
      <c r="I902" s="3">
        <v>632605072</v>
      </c>
      <c r="J902" s="3">
        <v>516216270</v>
      </c>
      <c r="K902" s="3">
        <v>0</v>
      </c>
      <c r="L902" s="3"/>
      <c r="M902" s="3"/>
      <c r="N902" s="3"/>
      <c r="O902" s="3"/>
      <c r="P902" s="34">
        <f t="shared" si="40"/>
        <v>1148821342</v>
      </c>
      <c r="Q902" s="165">
        <v>832518804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52717089</v>
      </c>
      <c r="X902" s="3">
        <v>0</v>
      </c>
      <c r="Y902" s="3">
        <v>0</v>
      </c>
      <c r="Z902" s="3">
        <v>0</v>
      </c>
      <c r="AA902" s="3">
        <v>0</v>
      </c>
      <c r="AB902" s="3"/>
      <c r="AC902" s="36">
        <f t="shared" si="39"/>
        <v>52717089</v>
      </c>
      <c r="AD902" s="37">
        <f t="shared" si="41"/>
        <v>263585449</v>
      </c>
      <c r="AE902" s="144"/>
      <c r="AG902" s="144"/>
      <c r="AI902" s="144"/>
    </row>
    <row r="903" spans="1:35" x14ac:dyDescent="0.25">
      <c r="A903" s="29">
        <v>891</v>
      </c>
      <c r="B903" s="61"/>
      <c r="C903" s="143" t="str">
        <f>VLOOKUP(D903,[8]Hoja1!$A$2:$B$1115,2,0)</f>
        <v>66572</v>
      </c>
      <c r="D903" s="31">
        <v>891480031</v>
      </c>
      <c r="E903" s="31">
        <v>217266572</v>
      </c>
      <c r="F903" s="61" t="s">
        <v>1055</v>
      </c>
      <c r="G903" s="33">
        <v>0</v>
      </c>
      <c r="H903" s="33">
        <v>0</v>
      </c>
      <c r="I903" s="3">
        <v>1234687776</v>
      </c>
      <c r="J903" s="3">
        <v>1010239637</v>
      </c>
      <c r="K903" s="3">
        <v>0</v>
      </c>
      <c r="L903" s="3"/>
      <c r="M903" s="3"/>
      <c r="N903" s="3"/>
      <c r="O903" s="3"/>
      <c r="P903" s="34">
        <f t="shared" si="40"/>
        <v>2244927413</v>
      </c>
      <c r="Q903" s="165">
        <v>1545056870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102890648</v>
      </c>
      <c r="X903" s="3">
        <v>82526655</v>
      </c>
      <c r="Y903" s="3">
        <v>0</v>
      </c>
      <c r="Z903" s="3">
        <v>0</v>
      </c>
      <c r="AA903" s="3">
        <v>0</v>
      </c>
      <c r="AB903" s="3"/>
      <c r="AC903" s="36">
        <f t="shared" si="39"/>
        <v>185417303</v>
      </c>
      <c r="AD903" s="37">
        <f t="shared" si="41"/>
        <v>514453240</v>
      </c>
      <c r="AE903" s="144"/>
      <c r="AG903" s="144"/>
      <c r="AI903" s="144"/>
    </row>
    <row r="904" spans="1:35" x14ac:dyDescent="0.25">
      <c r="A904" s="38">
        <v>892</v>
      </c>
      <c r="B904" s="61"/>
      <c r="C904" s="143" t="str">
        <f>VLOOKUP(D904,[8]Hoja1!$A$2:$B$1115,2,0)</f>
        <v>66594</v>
      </c>
      <c r="D904" s="31">
        <v>891480032</v>
      </c>
      <c r="E904" s="31">
        <v>219466594</v>
      </c>
      <c r="F904" s="61" t="s">
        <v>1056</v>
      </c>
      <c r="G904" s="33">
        <v>0</v>
      </c>
      <c r="H904" s="33">
        <v>0</v>
      </c>
      <c r="I904" s="3">
        <v>511246328</v>
      </c>
      <c r="J904" s="3">
        <v>632881811</v>
      </c>
      <c r="K904" s="3">
        <v>0</v>
      </c>
      <c r="L904" s="3"/>
      <c r="M904" s="3"/>
      <c r="N904" s="3"/>
      <c r="O904" s="3"/>
      <c r="P904" s="34">
        <f t="shared" si="40"/>
        <v>1144128139</v>
      </c>
      <c r="Q904" s="165">
        <v>888504977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42603861</v>
      </c>
      <c r="X904" s="3">
        <v>0</v>
      </c>
      <c r="Y904" s="3">
        <v>0</v>
      </c>
      <c r="Z904" s="3">
        <v>0</v>
      </c>
      <c r="AA904" s="3">
        <v>0</v>
      </c>
      <c r="AB904" s="3"/>
      <c r="AC904" s="36">
        <f t="shared" si="39"/>
        <v>42603861</v>
      </c>
      <c r="AD904" s="37">
        <f t="shared" si="41"/>
        <v>213019301</v>
      </c>
      <c r="AE904" s="144"/>
      <c r="AG904" s="144"/>
      <c r="AI904" s="144"/>
    </row>
    <row r="905" spans="1:35" x14ac:dyDescent="0.25">
      <c r="A905" s="29">
        <v>893</v>
      </c>
      <c r="B905" s="61"/>
      <c r="C905" s="143" t="str">
        <f>VLOOKUP(D905,[8]Hoja1!$A$2:$B$1115,2,0)</f>
        <v>66682</v>
      </c>
      <c r="D905" s="31">
        <v>891480033</v>
      </c>
      <c r="E905" s="31">
        <v>218266682</v>
      </c>
      <c r="F905" s="61" t="s">
        <v>1057</v>
      </c>
      <c r="G905" s="33">
        <v>0</v>
      </c>
      <c r="H905" s="33">
        <v>0</v>
      </c>
      <c r="I905" s="3">
        <v>899067072</v>
      </c>
      <c r="J905" s="3">
        <v>1094988943</v>
      </c>
      <c r="K905" s="3">
        <v>0</v>
      </c>
      <c r="L905" s="3"/>
      <c r="M905" s="3"/>
      <c r="N905" s="3"/>
      <c r="O905" s="3"/>
      <c r="P905" s="34">
        <f t="shared" si="40"/>
        <v>1994056015</v>
      </c>
      <c r="Q905" s="165">
        <v>1544522479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74922256</v>
      </c>
      <c r="X905" s="3">
        <v>0</v>
      </c>
      <c r="Y905" s="3">
        <v>0</v>
      </c>
      <c r="Z905" s="3">
        <v>0</v>
      </c>
      <c r="AA905" s="3">
        <v>0</v>
      </c>
      <c r="AB905" s="3"/>
      <c r="AC905" s="36">
        <f t="shared" si="39"/>
        <v>74922256</v>
      </c>
      <c r="AD905" s="37">
        <f t="shared" si="41"/>
        <v>374611280</v>
      </c>
      <c r="AE905" s="144"/>
      <c r="AG905" s="144"/>
      <c r="AI905" s="144"/>
    </row>
    <row r="906" spans="1:35" x14ac:dyDescent="0.25">
      <c r="A906" s="38">
        <v>894</v>
      </c>
      <c r="B906" s="61"/>
      <c r="C906" s="143" t="str">
        <f>VLOOKUP(D906,[8]Hoja1!$A$2:$B$1115,2,0)</f>
        <v>66687</v>
      </c>
      <c r="D906" s="31">
        <v>891480034</v>
      </c>
      <c r="E906" s="31">
        <v>218766687</v>
      </c>
      <c r="F906" s="61" t="s">
        <v>1058</v>
      </c>
      <c r="G906" s="33">
        <v>0</v>
      </c>
      <c r="H906" s="33">
        <v>0</v>
      </c>
      <c r="I906" s="3">
        <v>185713044</v>
      </c>
      <c r="J906" s="3">
        <v>185847676</v>
      </c>
      <c r="K906" s="3">
        <v>0</v>
      </c>
      <c r="L906" s="3"/>
      <c r="M906" s="3"/>
      <c r="N906" s="3"/>
      <c r="O906" s="3"/>
      <c r="P906" s="34">
        <f t="shared" si="40"/>
        <v>371560720</v>
      </c>
      <c r="Q906" s="165">
        <v>278704198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15476087</v>
      </c>
      <c r="X906" s="3">
        <v>0</v>
      </c>
      <c r="Y906" s="3">
        <v>0</v>
      </c>
      <c r="Z906" s="3">
        <v>0</v>
      </c>
      <c r="AA906" s="3">
        <v>0</v>
      </c>
      <c r="AB906" s="3"/>
      <c r="AC906" s="36">
        <f t="shared" si="39"/>
        <v>15476087</v>
      </c>
      <c r="AD906" s="37">
        <f t="shared" si="41"/>
        <v>77380435</v>
      </c>
      <c r="AE906" s="144"/>
      <c r="AG906" s="144"/>
      <c r="AI906" s="144"/>
    </row>
    <row r="907" spans="1:35" x14ac:dyDescent="0.25">
      <c r="A907" s="29">
        <v>895</v>
      </c>
      <c r="B907" s="61"/>
      <c r="C907" s="143" t="str">
        <f>VLOOKUP(D907,[8]Hoja1!$A$2:$B$1115,2,0)</f>
        <v>68013</v>
      </c>
      <c r="D907" s="31">
        <v>890210928</v>
      </c>
      <c r="E907" s="31">
        <v>211368013</v>
      </c>
      <c r="F907" s="61" t="s">
        <v>1059</v>
      </c>
      <c r="G907" s="33">
        <v>0</v>
      </c>
      <c r="H907" s="33">
        <v>0</v>
      </c>
      <c r="I907" s="3">
        <v>22291635</v>
      </c>
      <c r="J907" s="3">
        <v>23080667</v>
      </c>
      <c r="K907" s="3">
        <v>0</v>
      </c>
      <c r="L907" s="3"/>
      <c r="M907" s="3"/>
      <c r="N907" s="3"/>
      <c r="O907" s="3"/>
      <c r="P907" s="34">
        <f t="shared" si="40"/>
        <v>45372302</v>
      </c>
      <c r="Q907" s="165">
        <v>34226483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1857636</v>
      </c>
      <c r="X907" s="3">
        <v>0</v>
      </c>
      <c r="Y907" s="3">
        <v>0</v>
      </c>
      <c r="Z907" s="3">
        <v>0</v>
      </c>
      <c r="AA907" s="3">
        <v>0</v>
      </c>
      <c r="AB907" s="3"/>
      <c r="AC907" s="36">
        <f t="shared" si="39"/>
        <v>1857636</v>
      </c>
      <c r="AD907" s="37">
        <f t="shared" si="41"/>
        <v>9288183</v>
      </c>
      <c r="AE907" s="144"/>
      <c r="AG907" s="144"/>
      <c r="AI907" s="144"/>
    </row>
    <row r="908" spans="1:35" x14ac:dyDescent="0.25">
      <c r="A908" s="38">
        <v>896</v>
      </c>
      <c r="B908" s="61"/>
      <c r="C908" s="143" t="str">
        <f>VLOOKUP(D908,[8]Hoja1!$A$2:$B$1115,2,0)</f>
        <v>68020</v>
      </c>
      <c r="D908" s="31">
        <v>800099455</v>
      </c>
      <c r="E908" s="31">
        <v>212068020</v>
      </c>
      <c r="F908" s="61" t="s">
        <v>630</v>
      </c>
      <c r="G908" s="33">
        <v>0</v>
      </c>
      <c r="H908" s="33">
        <v>0</v>
      </c>
      <c r="I908" s="3">
        <v>53515336</v>
      </c>
      <c r="J908" s="3">
        <v>58496931</v>
      </c>
      <c r="K908" s="3">
        <v>0</v>
      </c>
      <c r="L908" s="3"/>
      <c r="M908" s="3"/>
      <c r="N908" s="3"/>
      <c r="O908" s="3"/>
      <c r="P908" s="34">
        <f t="shared" si="40"/>
        <v>112012267</v>
      </c>
      <c r="Q908" s="165">
        <v>85254597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4459611</v>
      </c>
      <c r="X908" s="3">
        <v>0</v>
      </c>
      <c r="Y908" s="3">
        <v>0</v>
      </c>
      <c r="Z908" s="3">
        <v>0</v>
      </c>
      <c r="AA908" s="3">
        <v>0</v>
      </c>
      <c r="AB908" s="3"/>
      <c r="AC908" s="36">
        <f t="shared" si="39"/>
        <v>4459611</v>
      </c>
      <c r="AD908" s="37">
        <f t="shared" si="41"/>
        <v>22298059</v>
      </c>
      <c r="AE908" s="144"/>
      <c r="AG908" s="144"/>
      <c r="AI908" s="144"/>
    </row>
    <row r="909" spans="1:35" x14ac:dyDescent="0.25">
      <c r="A909" s="29">
        <v>897</v>
      </c>
      <c r="B909" s="61"/>
      <c r="C909" s="143" t="str">
        <f>VLOOKUP(D909,[8]Hoja1!$A$2:$B$1115,2,0)</f>
        <v>68051</v>
      </c>
      <c r="D909" s="31">
        <v>890205334</v>
      </c>
      <c r="E909" s="31">
        <v>215168051</v>
      </c>
      <c r="F909" s="61" t="s">
        <v>1060</v>
      </c>
      <c r="G909" s="33">
        <v>0</v>
      </c>
      <c r="H909" s="33">
        <v>0</v>
      </c>
      <c r="I909" s="3">
        <v>182586450</v>
      </c>
      <c r="J909" s="3">
        <v>164958612</v>
      </c>
      <c r="K909" s="3">
        <v>0</v>
      </c>
      <c r="L909" s="3"/>
      <c r="M909" s="3"/>
      <c r="N909" s="3"/>
      <c r="O909" s="3"/>
      <c r="P909" s="34">
        <f t="shared" si="40"/>
        <v>347545062</v>
      </c>
      <c r="Q909" s="165">
        <v>256251840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15215538</v>
      </c>
      <c r="X909" s="3">
        <v>0</v>
      </c>
      <c r="Y909" s="3">
        <v>0</v>
      </c>
      <c r="Z909" s="3">
        <v>0</v>
      </c>
      <c r="AA909" s="3">
        <v>0</v>
      </c>
      <c r="AB909" s="3"/>
      <c r="AC909" s="36">
        <f t="shared" ref="AC909:AC972" si="42">SUM(R909:AA909)</f>
        <v>15215538</v>
      </c>
      <c r="AD909" s="37">
        <f t="shared" si="41"/>
        <v>76077684</v>
      </c>
      <c r="AE909" s="144"/>
      <c r="AG909" s="144"/>
      <c r="AI909" s="144"/>
    </row>
    <row r="910" spans="1:35" x14ac:dyDescent="0.25">
      <c r="A910" s="38">
        <v>898</v>
      </c>
      <c r="B910" s="61"/>
      <c r="C910" s="143" t="str">
        <f>VLOOKUP(D910,[8]Hoja1!$A$2:$B$1115,2,0)</f>
        <v>68077</v>
      </c>
      <c r="D910" s="31">
        <v>890206033</v>
      </c>
      <c r="E910" s="31">
        <v>217768077</v>
      </c>
      <c r="F910" s="61" t="s">
        <v>322</v>
      </c>
      <c r="G910" s="33">
        <v>0</v>
      </c>
      <c r="H910" s="33">
        <v>0</v>
      </c>
      <c r="I910" s="3">
        <v>335201948</v>
      </c>
      <c r="J910" s="3">
        <v>373742209</v>
      </c>
      <c r="K910" s="3">
        <v>0</v>
      </c>
      <c r="L910" s="3"/>
      <c r="M910" s="3"/>
      <c r="N910" s="3"/>
      <c r="O910" s="3"/>
      <c r="P910" s="34">
        <f t="shared" ref="P910:P973" si="43">SUM(G910:N910)</f>
        <v>708944157</v>
      </c>
      <c r="Q910" s="165">
        <v>541343185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27933496</v>
      </c>
      <c r="X910" s="3">
        <v>0</v>
      </c>
      <c r="Y910" s="3">
        <v>0</v>
      </c>
      <c r="Z910" s="3">
        <v>0</v>
      </c>
      <c r="AA910" s="3">
        <v>0</v>
      </c>
      <c r="AB910" s="3"/>
      <c r="AC910" s="36">
        <f t="shared" si="42"/>
        <v>27933496</v>
      </c>
      <c r="AD910" s="37">
        <f t="shared" si="41"/>
        <v>139667476</v>
      </c>
      <c r="AE910" s="144"/>
      <c r="AG910" s="144"/>
      <c r="AI910" s="144"/>
    </row>
    <row r="911" spans="1:35" x14ac:dyDescent="0.25">
      <c r="A911" s="29">
        <v>899</v>
      </c>
      <c r="B911" s="61"/>
      <c r="C911" s="143" t="str">
        <f>VLOOKUP(D911,[8]Hoja1!$A$2:$B$1115,2,0)</f>
        <v>68079</v>
      </c>
      <c r="D911" s="31">
        <v>890210932</v>
      </c>
      <c r="E911" s="31">
        <v>217968079</v>
      </c>
      <c r="F911" s="61" t="s">
        <v>1061</v>
      </c>
      <c r="G911" s="33">
        <v>0</v>
      </c>
      <c r="H911" s="33">
        <v>0</v>
      </c>
      <c r="I911" s="3">
        <v>116334042</v>
      </c>
      <c r="J911" s="3">
        <v>146242595</v>
      </c>
      <c r="K911" s="3">
        <v>0</v>
      </c>
      <c r="L911" s="3"/>
      <c r="M911" s="3"/>
      <c r="N911" s="3"/>
      <c r="O911" s="3"/>
      <c r="P911" s="34">
        <f t="shared" si="43"/>
        <v>262576637</v>
      </c>
      <c r="Q911" s="165">
        <v>204409619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9694504</v>
      </c>
      <c r="X911" s="3">
        <v>0</v>
      </c>
      <c r="Y911" s="3">
        <v>0</v>
      </c>
      <c r="Z911" s="3">
        <v>0</v>
      </c>
      <c r="AA911" s="3">
        <v>0</v>
      </c>
      <c r="AB911" s="3"/>
      <c r="AC911" s="36">
        <f t="shared" si="42"/>
        <v>9694504</v>
      </c>
      <c r="AD911" s="37">
        <f t="shared" ref="AD911:AD974" si="44">+P911-Q911+AB911-AC911</f>
        <v>48472514</v>
      </c>
      <c r="AE911" s="144"/>
      <c r="AG911" s="144"/>
      <c r="AI911" s="144"/>
    </row>
    <row r="912" spans="1:35" x14ac:dyDescent="0.25">
      <c r="A912" s="38">
        <v>900</v>
      </c>
      <c r="B912" s="61"/>
      <c r="C912" s="143" t="str">
        <f>VLOOKUP(D912,[8]Hoja1!$A$2:$B$1115,2,0)</f>
        <v>68092</v>
      </c>
      <c r="D912" s="31">
        <v>890208119</v>
      </c>
      <c r="E912" s="31">
        <v>219268092</v>
      </c>
      <c r="F912" s="61" t="s">
        <v>325</v>
      </c>
      <c r="G912" s="33">
        <v>0</v>
      </c>
      <c r="H912" s="33">
        <v>0</v>
      </c>
      <c r="I912" s="3">
        <v>145632954</v>
      </c>
      <c r="J912" s="3">
        <v>137110787</v>
      </c>
      <c r="K912" s="3">
        <v>0</v>
      </c>
      <c r="L912" s="3"/>
      <c r="M912" s="3"/>
      <c r="N912" s="3"/>
      <c r="O912" s="3"/>
      <c r="P912" s="34">
        <f t="shared" si="43"/>
        <v>282743741</v>
      </c>
      <c r="Q912" s="165">
        <v>209927267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12136080</v>
      </c>
      <c r="X912" s="3">
        <v>0</v>
      </c>
      <c r="Y912" s="3">
        <v>0</v>
      </c>
      <c r="Z912" s="3">
        <v>0</v>
      </c>
      <c r="AA912" s="3">
        <v>0</v>
      </c>
      <c r="AB912" s="3"/>
      <c r="AC912" s="36">
        <f t="shared" si="42"/>
        <v>12136080</v>
      </c>
      <c r="AD912" s="37">
        <f t="shared" si="44"/>
        <v>60680394</v>
      </c>
      <c r="AE912" s="144"/>
      <c r="AG912" s="144"/>
      <c r="AI912" s="144"/>
    </row>
    <row r="913" spans="1:35" x14ac:dyDescent="0.25">
      <c r="A913" s="29">
        <v>901</v>
      </c>
      <c r="B913" s="61"/>
      <c r="C913" s="143" t="str">
        <f>VLOOKUP(D913,[8]Hoja1!$A$2:$B$1115,2,0)</f>
        <v>68101</v>
      </c>
      <c r="D913" s="31">
        <v>890210890</v>
      </c>
      <c r="E913" s="31">
        <v>210168101</v>
      </c>
      <c r="F913" s="61" t="s">
        <v>646</v>
      </c>
      <c r="G913" s="33">
        <v>0</v>
      </c>
      <c r="H913" s="33">
        <v>0</v>
      </c>
      <c r="I913" s="3">
        <v>203084256</v>
      </c>
      <c r="J913" s="3">
        <v>220290135</v>
      </c>
      <c r="K913" s="3">
        <v>0</v>
      </c>
      <c r="L913" s="3"/>
      <c r="M913" s="3"/>
      <c r="N913" s="3"/>
      <c r="O913" s="3"/>
      <c r="P913" s="34">
        <f t="shared" si="43"/>
        <v>423374391</v>
      </c>
      <c r="Q913" s="165">
        <v>321832263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16923688</v>
      </c>
      <c r="X913" s="3">
        <v>0</v>
      </c>
      <c r="Y913" s="3">
        <v>0</v>
      </c>
      <c r="Z913" s="3">
        <v>0</v>
      </c>
      <c r="AA913" s="3">
        <v>0</v>
      </c>
      <c r="AB913" s="3"/>
      <c r="AC913" s="36">
        <f t="shared" si="42"/>
        <v>16923688</v>
      </c>
      <c r="AD913" s="37">
        <f t="shared" si="44"/>
        <v>84618440</v>
      </c>
      <c r="AE913" s="144"/>
      <c r="AG913" s="144"/>
      <c r="AI913" s="144"/>
    </row>
    <row r="914" spans="1:35" x14ac:dyDescent="0.25">
      <c r="A914" s="38">
        <v>902</v>
      </c>
      <c r="B914" s="61"/>
      <c r="C914" s="143" t="str">
        <f>VLOOKUP(D914,[8]Hoja1!$A$2:$B$1115,2,0)</f>
        <v>68121</v>
      </c>
      <c r="D914" s="31">
        <v>890205575</v>
      </c>
      <c r="E914" s="31">
        <v>212168121</v>
      </c>
      <c r="F914" s="61" t="s">
        <v>738</v>
      </c>
      <c r="G914" s="33">
        <v>0</v>
      </c>
      <c r="H914" s="33">
        <v>0</v>
      </c>
      <c r="I914" s="3">
        <v>21906757</v>
      </c>
      <c r="J914" s="3">
        <v>23189584</v>
      </c>
      <c r="K914" s="3">
        <v>0</v>
      </c>
      <c r="L914" s="3"/>
      <c r="M914" s="3"/>
      <c r="N914" s="3"/>
      <c r="O914" s="3"/>
      <c r="P914" s="34">
        <f t="shared" si="43"/>
        <v>45096341</v>
      </c>
      <c r="Q914" s="165">
        <v>34142962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1825563</v>
      </c>
      <c r="X914" s="3">
        <v>0</v>
      </c>
      <c r="Y914" s="3">
        <v>0</v>
      </c>
      <c r="Z914" s="3">
        <v>0</v>
      </c>
      <c r="AA914" s="3">
        <v>0</v>
      </c>
      <c r="AB914" s="3"/>
      <c r="AC914" s="36">
        <f t="shared" si="42"/>
        <v>1825563</v>
      </c>
      <c r="AD914" s="37">
        <f t="shared" si="44"/>
        <v>9127816</v>
      </c>
      <c r="AE914" s="144"/>
      <c r="AG914" s="144"/>
      <c r="AI914" s="144"/>
    </row>
    <row r="915" spans="1:35" x14ac:dyDescent="0.25">
      <c r="A915" s="29">
        <v>903</v>
      </c>
      <c r="B915" s="61"/>
      <c r="C915" s="143" t="str">
        <f>VLOOKUP(D915,[8]Hoja1!$A$2:$B$1115,2,0)</f>
        <v>68132</v>
      </c>
      <c r="D915" s="31">
        <v>890210967</v>
      </c>
      <c r="E915" s="31">
        <v>213268132</v>
      </c>
      <c r="F915" s="61" t="s">
        <v>1062</v>
      </c>
      <c r="G915" s="33">
        <v>0</v>
      </c>
      <c r="H915" s="33">
        <v>0</v>
      </c>
      <c r="I915" s="3">
        <v>33757156</v>
      </c>
      <c r="J915" s="3">
        <v>35753529</v>
      </c>
      <c r="K915" s="3">
        <v>0</v>
      </c>
      <c r="L915" s="3"/>
      <c r="M915" s="3"/>
      <c r="N915" s="3"/>
      <c r="O915" s="3"/>
      <c r="P915" s="34">
        <f t="shared" si="43"/>
        <v>69510685</v>
      </c>
      <c r="Q915" s="165">
        <v>52632105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2813096</v>
      </c>
      <c r="X915" s="3">
        <v>0</v>
      </c>
      <c r="Y915" s="3">
        <v>0</v>
      </c>
      <c r="Z915" s="3">
        <v>0</v>
      </c>
      <c r="AA915" s="3">
        <v>0</v>
      </c>
      <c r="AB915" s="3"/>
      <c r="AC915" s="36">
        <f t="shared" si="42"/>
        <v>2813096</v>
      </c>
      <c r="AD915" s="37">
        <f t="shared" si="44"/>
        <v>14065484</v>
      </c>
      <c r="AE915" s="144"/>
      <c r="AG915" s="144"/>
      <c r="AI915" s="144"/>
    </row>
    <row r="916" spans="1:35" x14ac:dyDescent="0.25">
      <c r="A916" s="38">
        <v>904</v>
      </c>
      <c r="B916" s="61"/>
      <c r="C916" s="143" t="str">
        <f>VLOOKUP(D916,[8]Hoja1!$A$2:$B$1115,2,0)</f>
        <v>68147</v>
      </c>
      <c r="D916" s="31">
        <v>890205119</v>
      </c>
      <c r="E916" s="31">
        <v>214768147</v>
      </c>
      <c r="F916" s="61" t="s">
        <v>1063</v>
      </c>
      <c r="G916" s="33">
        <v>0</v>
      </c>
      <c r="H916" s="33">
        <v>0</v>
      </c>
      <c r="I916" s="3">
        <v>89375452</v>
      </c>
      <c r="J916" s="3">
        <v>98803884</v>
      </c>
      <c r="K916" s="3">
        <v>0</v>
      </c>
      <c r="L916" s="3"/>
      <c r="M916" s="3"/>
      <c r="N916" s="3"/>
      <c r="O916" s="3"/>
      <c r="P916" s="34">
        <f t="shared" si="43"/>
        <v>188179336</v>
      </c>
      <c r="Q916" s="165">
        <v>143491608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7447954</v>
      </c>
      <c r="X916" s="3">
        <v>0</v>
      </c>
      <c r="Y916" s="3">
        <v>0</v>
      </c>
      <c r="Z916" s="3">
        <v>0</v>
      </c>
      <c r="AA916" s="3">
        <v>0</v>
      </c>
      <c r="AB916" s="3"/>
      <c r="AC916" s="36">
        <f t="shared" si="42"/>
        <v>7447954</v>
      </c>
      <c r="AD916" s="37">
        <f t="shared" si="44"/>
        <v>37239774</v>
      </c>
      <c r="AE916" s="144"/>
      <c r="AG916" s="144"/>
      <c r="AI916" s="144"/>
    </row>
    <row r="917" spans="1:35" x14ac:dyDescent="0.25">
      <c r="A917" s="29">
        <v>905</v>
      </c>
      <c r="B917" s="61"/>
      <c r="C917" s="143" t="str">
        <f>VLOOKUP(D917,[8]Hoja1!$A$2:$B$1115,2,0)</f>
        <v>68152</v>
      </c>
      <c r="D917" s="31">
        <v>890210933</v>
      </c>
      <c r="E917" s="31">
        <v>215268152</v>
      </c>
      <c r="F917" s="61" t="s">
        <v>1064</v>
      </c>
      <c r="G917" s="33">
        <v>0</v>
      </c>
      <c r="H917" s="33">
        <v>0</v>
      </c>
      <c r="I917" s="3">
        <v>91405804</v>
      </c>
      <c r="J917" s="3">
        <v>95779528</v>
      </c>
      <c r="K917" s="3">
        <v>0</v>
      </c>
      <c r="L917" s="3"/>
      <c r="M917" s="3"/>
      <c r="N917" s="3"/>
      <c r="O917" s="3"/>
      <c r="P917" s="34">
        <f t="shared" si="43"/>
        <v>187185332</v>
      </c>
      <c r="Q917" s="165">
        <v>141482428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7617150</v>
      </c>
      <c r="X917" s="3">
        <v>0</v>
      </c>
      <c r="Y917" s="3">
        <v>0</v>
      </c>
      <c r="Z917" s="3">
        <v>0</v>
      </c>
      <c r="AA917" s="3">
        <v>0</v>
      </c>
      <c r="AB917" s="3"/>
      <c r="AC917" s="36">
        <f t="shared" si="42"/>
        <v>7617150</v>
      </c>
      <c r="AD917" s="37">
        <f t="shared" si="44"/>
        <v>38085754</v>
      </c>
      <c r="AE917" s="144"/>
      <c r="AG917" s="144"/>
      <c r="AI917" s="144"/>
    </row>
    <row r="918" spans="1:35" x14ac:dyDescent="0.25">
      <c r="A918" s="38">
        <v>906</v>
      </c>
      <c r="B918" s="61"/>
      <c r="C918" s="143" t="str">
        <f>VLOOKUP(D918,[8]Hoja1!$A$2:$B$1115,2,0)</f>
        <v>68160</v>
      </c>
      <c r="D918" s="31">
        <v>890204699</v>
      </c>
      <c r="E918" s="31">
        <v>216068160</v>
      </c>
      <c r="F918" s="61" t="s">
        <v>1065</v>
      </c>
      <c r="G918" s="33">
        <v>0</v>
      </c>
      <c r="H918" s="33">
        <v>0</v>
      </c>
      <c r="I918" s="3">
        <v>27509271</v>
      </c>
      <c r="J918" s="3">
        <v>31533365</v>
      </c>
      <c r="K918" s="3">
        <v>0</v>
      </c>
      <c r="L918" s="3"/>
      <c r="M918" s="3"/>
      <c r="N918" s="3"/>
      <c r="O918" s="3"/>
      <c r="P918" s="34">
        <f t="shared" si="43"/>
        <v>59042636</v>
      </c>
      <c r="Q918" s="165">
        <v>45287999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2292439</v>
      </c>
      <c r="X918" s="3">
        <v>0</v>
      </c>
      <c r="Y918" s="3">
        <v>0</v>
      </c>
      <c r="Z918" s="3">
        <v>0</v>
      </c>
      <c r="AA918" s="3">
        <v>0</v>
      </c>
      <c r="AB918" s="3"/>
      <c r="AC918" s="36">
        <f t="shared" si="42"/>
        <v>2292439</v>
      </c>
      <c r="AD918" s="37">
        <f t="shared" si="44"/>
        <v>11462198</v>
      </c>
      <c r="AE918" s="144"/>
      <c r="AG918" s="144"/>
      <c r="AI918" s="144"/>
    </row>
    <row r="919" spans="1:35" x14ac:dyDescent="0.25">
      <c r="A919" s="29">
        <v>907</v>
      </c>
      <c r="B919" s="61"/>
      <c r="C919" s="143" t="str">
        <f>VLOOKUP(D919,[8]Hoja1!$A$2:$B$1115,2,0)</f>
        <v>68162</v>
      </c>
      <c r="D919" s="31">
        <v>890209889</v>
      </c>
      <c r="E919" s="31">
        <v>216268162</v>
      </c>
      <c r="F919" s="61" t="s">
        <v>1066</v>
      </c>
      <c r="G919" s="33">
        <v>0</v>
      </c>
      <c r="H919" s="33">
        <v>0</v>
      </c>
      <c r="I919" s="3">
        <v>138355076</v>
      </c>
      <c r="J919" s="3">
        <v>145159942</v>
      </c>
      <c r="K919" s="3">
        <v>0</v>
      </c>
      <c r="L919" s="3"/>
      <c r="M919" s="3"/>
      <c r="N919" s="3"/>
      <c r="O919" s="3"/>
      <c r="P919" s="34">
        <f t="shared" si="43"/>
        <v>283515018</v>
      </c>
      <c r="Q919" s="165">
        <v>214337482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11529590</v>
      </c>
      <c r="X919" s="3">
        <v>0</v>
      </c>
      <c r="Y919" s="3">
        <v>0</v>
      </c>
      <c r="Z919" s="3">
        <v>0</v>
      </c>
      <c r="AA919" s="3">
        <v>0</v>
      </c>
      <c r="AB919" s="3"/>
      <c r="AC919" s="36">
        <f t="shared" si="42"/>
        <v>11529590</v>
      </c>
      <c r="AD919" s="37">
        <f t="shared" si="44"/>
        <v>57647946</v>
      </c>
      <c r="AE919" s="144"/>
      <c r="AG919" s="144"/>
      <c r="AI919" s="144"/>
    </row>
    <row r="920" spans="1:35" x14ac:dyDescent="0.25">
      <c r="A920" s="38">
        <v>908</v>
      </c>
      <c r="B920" s="61"/>
      <c r="C920" s="143" t="str">
        <f>VLOOKUP(D920,[8]Hoja1!$A$2:$B$1115,2,0)</f>
        <v>68167</v>
      </c>
      <c r="D920" s="31">
        <v>890205063</v>
      </c>
      <c r="E920" s="31">
        <v>216768167</v>
      </c>
      <c r="F920" s="61" t="s">
        <v>1067</v>
      </c>
      <c r="G920" s="33">
        <v>0</v>
      </c>
      <c r="H920" s="33">
        <v>0</v>
      </c>
      <c r="I920" s="3">
        <v>191127012</v>
      </c>
      <c r="J920" s="3">
        <v>257236487</v>
      </c>
      <c r="K920" s="3">
        <v>0</v>
      </c>
      <c r="L920" s="3"/>
      <c r="M920" s="3"/>
      <c r="N920" s="3"/>
      <c r="O920" s="3"/>
      <c r="P920" s="34">
        <f t="shared" si="43"/>
        <v>448363499</v>
      </c>
      <c r="Q920" s="165">
        <v>352799993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15927251</v>
      </c>
      <c r="X920" s="3">
        <v>0</v>
      </c>
      <c r="Y920" s="3">
        <v>0</v>
      </c>
      <c r="Z920" s="3">
        <v>0</v>
      </c>
      <c r="AA920" s="3">
        <v>0</v>
      </c>
      <c r="AB920" s="3"/>
      <c r="AC920" s="36">
        <f t="shared" si="42"/>
        <v>15927251</v>
      </c>
      <c r="AD920" s="37">
        <f t="shared" si="44"/>
        <v>79636255</v>
      </c>
      <c r="AE920" s="144"/>
      <c r="AG920" s="144"/>
      <c r="AI920" s="144"/>
    </row>
    <row r="921" spans="1:35" x14ac:dyDescent="0.25">
      <c r="A921" s="29">
        <v>909</v>
      </c>
      <c r="B921" s="61"/>
      <c r="C921" s="143" t="str">
        <f>VLOOKUP(D921,[8]Hoja1!$A$2:$B$1115,2,0)</f>
        <v>68169</v>
      </c>
      <c r="D921" s="31">
        <v>890206724</v>
      </c>
      <c r="E921" s="31">
        <v>216968169</v>
      </c>
      <c r="F921" s="61" t="s">
        <v>1068</v>
      </c>
      <c r="G921" s="33">
        <v>0</v>
      </c>
      <c r="H921" s="33">
        <v>0</v>
      </c>
      <c r="I921" s="3">
        <v>36364863</v>
      </c>
      <c r="J921" s="3">
        <v>47063802</v>
      </c>
      <c r="K921" s="3">
        <v>0</v>
      </c>
      <c r="L921" s="3"/>
      <c r="M921" s="3"/>
      <c r="N921" s="3"/>
      <c r="O921" s="3"/>
      <c r="P921" s="34">
        <f t="shared" si="43"/>
        <v>83428665</v>
      </c>
      <c r="Q921" s="165">
        <v>65246232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3030405</v>
      </c>
      <c r="X921" s="3">
        <v>0</v>
      </c>
      <c r="Y921" s="3">
        <v>0</v>
      </c>
      <c r="Z921" s="3">
        <v>0</v>
      </c>
      <c r="AA921" s="3">
        <v>0</v>
      </c>
      <c r="AB921" s="3"/>
      <c r="AC921" s="36">
        <f t="shared" si="42"/>
        <v>3030405</v>
      </c>
      <c r="AD921" s="37">
        <f t="shared" si="44"/>
        <v>15152028</v>
      </c>
      <c r="AE921" s="144"/>
      <c r="AG921" s="144"/>
      <c r="AI921" s="144"/>
    </row>
    <row r="922" spans="1:35" x14ac:dyDescent="0.25">
      <c r="A922" s="38">
        <v>910</v>
      </c>
      <c r="B922" s="61"/>
      <c r="C922" s="143" t="str">
        <f>VLOOKUP(D922,[8]Hoja1!$A$2:$B$1115,2,0)</f>
        <v>68176</v>
      </c>
      <c r="D922" s="31">
        <v>890206290</v>
      </c>
      <c r="E922" s="31">
        <v>217668176</v>
      </c>
      <c r="F922" s="61" t="s">
        <v>708</v>
      </c>
      <c r="G922" s="33">
        <v>0</v>
      </c>
      <c r="H922" s="33">
        <v>0</v>
      </c>
      <c r="I922" s="3">
        <v>41849392</v>
      </c>
      <c r="J922" s="3">
        <v>44588666</v>
      </c>
      <c r="K922" s="3">
        <v>0</v>
      </c>
      <c r="L922" s="3"/>
      <c r="M922" s="3"/>
      <c r="N922" s="3"/>
      <c r="O922" s="3"/>
      <c r="P922" s="34">
        <f t="shared" si="43"/>
        <v>86438058</v>
      </c>
      <c r="Q922" s="165">
        <v>65513360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3487449</v>
      </c>
      <c r="X922" s="3">
        <v>0</v>
      </c>
      <c r="Y922" s="3">
        <v>0</v>
      </c>
      <c r="Z922" s="3">
        <v>0</v>
      </c>
      <c r="AA922" s="3">
        <v>0</v>
      </c>
      <c r="AB922" s="3"/>
      <c r="AC922" s="36">
        <f t="shared" si="42"/>
        <v>3487449</v>
      </c>
      <c r="AD922" s="37">
        <f t="shared" si="44"/>
        <v>17437249</v>
      </c>
      <c r="AE922" s="144"/>
      <c r="AG922" s="144"/>
      <c r="AI922" s="144"/>
    </row>
    <row r="923" spans="1:35" x14ac:dyDescent="0.25">
      <c r="A923" s="29">
        <v>911</v>
      </c>
      <c r="B923" s="61"/>
      <c r="C923" s="143" t="str">
        <f>VLOOKUP(D923,[8]Hoja1!$A$2:$B$1115,2,0)</f>
        <v>68179</v>
      </c>
      <c r="D923" s="31">
        <v>890208098</v>
      </c>
      <c r="E923" s="31">
        <v>217968179</v>
      </c>
      <c r="F923" s="61" t="s">
        <v>1069</v>
      </c>
      <c r="G923" s="33">
        <v>0</v>
      </c>
      <c r="H923" s="33">
        <v>0</v>
      </c>
      <c r="I923" s="3">
        <v>46796118</v>
      </c>
      <c r="J923" s="3">
        <v>60839073</v>
      </c>
      <c r="K923" s="3">
        <v>0</v>
      </c>
      <c r="L923" s="3"/>
      <c r="M923" s="3"/>
      <c r="N923" s="3"/>
      <c r="O923" s="3"/>
      <c r="P923" s="34">
        <f t="shared" si="43"/>
        <v>107635191</v>
      </c>
      <c r="Q923" s="165">
        <v>84237135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3899677</v>
      </c>
      <c r="X923" s="3">
        <v>0</v>
      </c>
      <c r="Y923" s="3">
        <v>0</v>
      </c>
      <c r="Z923" s="3">
        <v>0</v>
      </c>
      <c r="AA923" s="3">
        <v>0</v>
      </c>
      <c r="AB923" s="3"/>
      <c r="AC923" s="36">
        <f t="shared" si="42"/>
        <v>3899677</v>
      </c>
      <c r="AD923" s="37">
        <f t="shared" si="44"/>
        <v>19498379</v>
      </c>
      <c r="AE923" s="144"/>
      <c r="AG923" s="144"/>
      <c r="AI923" s="144"/>
    </row>
    <row r="924" spans="1:35" x14ac:dyDescent="0.25">
      <c r="A924" s="38">
        <v>912</v>
      </c>
      <c r="B924" s="61"/>
      <c r="C924" s="143" t="str">
        <f>VLOOKUP(D924,[8]Hoja1!$A$2:$B$1115,2,0)</f>
        <v>68190</v>
      </c>
      <c r="D924" s="31">
        <v>890208363</v>
      </c>
      <c r="E924" s="31">
        <v>219068190</v>
      </c>
      <c r="F924" s="61" t="s">
        <v>1070</v>
      </c>
      <c r="G924" s="33">
        <v>0</v>
      </c>
      <c r="H924" s="33">
        <v>0</v>
      </c>
      <c r="I924" s="3">
        <v>607796592</v>
      </c>
      <c r="J924" s="3">
        <v>728789297</v>
      </c>
      <c r="K924" s="3">
        <v>0</v>
      </c>
      <c r="L924" s="3"/>
      <c r="M924" s="3"/>
      <c r="N924" s="3"/>
      <c r="O924" s="3"/>
      <c r="P924" s="34">
        <f t="shared" si="43"/>
        <v>1336585889</v>
      </c>
      <c r="Q924" s="165">
        <v>1032687593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50649716</v>
      </c>
      <c r="X924" s="3">
        <v>0</v>
      </c>
      <c r="Y924" s="3">
        <v>0</v>
      </c>
      <c r="Z924" s="3">
        <v>0</v>
      </c>
      <c r="AA924" s="3">
        <v>0</v>
      </c>
      <c r="AB924" s="3"/>
      <c r="AC924" s="36">
        <f t="shared" si="42"/>
        <v>50649716</v>
      </c>
      <c r="AD924" s="37">
        <f t="shared" si="44"/>
        <v>253248580</v>
      </c>
      <c r="AE924" s="144"/>
      <c r="AG924" s="144"/>
      <c r="AI924" s="144"/>
    </row>
    <row r="925" spans="1:35" x14ac:dyDescent="0.25">
      <c r="A925" s="29">
        <v>913</v>
      </c>
      <c r="B925" s="61"/>
      <c r="C925" s="143" t="str">
        <f>VLOOKUP(D925,[8]Hoja1!$A$2:$B$1115,2,0)</f>
        <v>68207</v>
      </c>
      <c r="D925" s="31">
        <v>800104060</v>
      </c>
      <c r="E925" s="31">
        <v>210768207</v>
      </c>
      <c r="F925" s="61" t="s">
        <v>343</v>
      </c>
      <c r="G925" s="33">
        <v>0</v>
      </c>
      <c r="H925" s="33">
        <v>0</v>
      </c>
      <c r="I925" s="3">
        <v>97890912</v>
      </c>
      <c r="J925" s="3">
        <v>104359198</v>
      </c>
      <c r="K925" s="3">
        <v>0</v>
      </c>
      <c r="L925" s="3"/>
      <c r="M925" s="3"/>
      <c r="N925" s="3"/>
      <c r="O925" s="3"/>
      <c r="P925" s="34">
        <f t="shared" si="43"/>
        <v>202250110</v>
      </c>
      <c r="Q925" s="165">
        <v>153304654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8157576</v>
      </c>
      <c r="X925" s="3">
        <v>0</v>
      </c>
      <c r="Y925" s="3">
        <v>0</v>
      </c>
      <c r="Z925" s="3">
        <v>0</v>
      </c>
      <c r="AA925" s="3">
        <v>0</v>
      </c>
      <c r="AB925" s="3"/>
      <c r="AC925" s="36">
        <f t="shared" si="42"/>
        <v>8157576</v>
      </c>
      <c r="AD925" s="37">
        <f t="shared" si="44"/>
        <v>40787880</v>
      </c>
      <c r="AE925" s="144"/>
      <c r="AG925" s="144"/>
      <c r="AI925" s="144"/>
    </row>
    <row r="926" spans="1:35" x14ac:dyDescent="0.25">
      <c r="A926" s="38">
        <v>914</v>
      </c>
      <c r="B926" s="61"/>
      <c r="C926" s="143" t="str">
        <f>VLOOKUP(D926,[8]Hoja1!$A$2:$B$1115,2,0)</f>
        <v>68209</v>
      </c>
      <c r="D926" s="31">
        <v>890208947</v>
      </c>
      <c r="E926" s="31">
        <v>210968209</v>
      </c>
      <c r="F926" s="61" t="s">
        <v>1071</v>
      </c>
      <c r="G926" s="33">
        <v>0</v>
      </c>
      <c r="H926" s="33">
        <v>0</v>
      </c>
      <c r="I926" s="3">
        <v>58184920</v>
      </c>
      <c r="J926" s="3">
        <v>54529856</v>
      </c>
      <c r="K926" s="3">
        <v>0</v>
      </c>
      <c r="L926" s="3"/>
      <c r="M926" s="3"/>
      <c r="N926" s="3"/>
      <c r="O926" s="3"/>
      <c r="P926" s="34">
        <f t="shared" si="43"/>
        <v>112714776</v>
      </c>
      <c r="Q926" s="165">
        <v>83622314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4848743</v>
      </c>
      <c r="X926" s="3">
        <v>0</v>
      </c>
      <c r="Y926" s="3">
        <v>0</v>
      </c>
      <c r="Z926" s="3">
        <v>0</v>
      </c>
      <c r="AA926" s="3">
        <v>0</v>
      </c>
      <c r="AB926" s="3"/>
      <c r="AC926" s="36">
        <f t="shared" si="42"/>
        <v>4848743</v>
      </c>
      <c r="AD926" s="37">
        <f t="shared" si="44"/>
        <v>24243719</v>
      </c>
      <c r="AE926" s="144"/>
      <c r="AG926" s="144"/>
      <c r="AI926" s="144"/>
    </row>
    <row r="927" spans="1:35" x14ac:dyDescent="0.25">
      <c r="A927" s="29">
        <v>915</v>
      </c>
      <c r="B927" s="61"/>
      <c r="C927" s="32">
        <v>68211</v>
      </c>
      <c r="D927" s="31">
        <v>890206058</v>
      </c>
      <c r="E927" s="31">
        <v>211168211</v>
      </c>
      <c r="F927" s="61" t="s">
        <v>1072</v>
      </c>
      <c r="G927" s="33">
        <v>0</v>
      </c>
      <c r="H927" s="33">
        <v>0</v>
      </c>
      <c r="I927" s="3">
        <v>45915163</v>
      </c>
      <c r="J927" s="3">
        <v>0</v>
      </c>
      <c r="K927" s="3">
        <v>0</v>
      </c>
      <c r="L927" s="3"/>
      <c r="M927" s="3"/>
      <c r="N927" s="3"/>
      <c r="O927" s="3"/>
      <c r="P927" s="34">
        <f t="shared" si="43"/>
        <v>45915163</v>
      </c>
      <c r="Q927" s="165">
        <v>22957584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3826264</v>
      </c>
      <c r="X927" s="3">
        <v>0</v>
      </c>
      <c r="Y927" s="3">
        <v>0</v>
      </c>
      <c r="Z927" s="3">
        <v>0</v>
      </c>
      <c r="AA927" s="3">
        <v>0</v>
      </c>
      <c r="AB927" s="3"/>
      <c r="AC927" s="36">
        <f t="shared" si="42"/>
        <v>3826264</v>
      </c>
      <c r="AD927" s="37">
        <f t="shared" si="44"/>
        <v>19131315</v>
      </c>
      <c r="AE927" s="144"/>
      <c r="AG927" s="144"/>
      <c r="AI927" s="144"/>
    </row>
    <row r="928" spans="1:35" x14ac:dyDescent="0.25">
      <c r="A928" s="38">
        <v>916</v>
      </c>
      <c r="B928" s="61"/>
      <c r="C928" s="143" t="str">
        <f>VLOOKUP(D928,[8]Hoja1!$A$2:$B$1115,2,0)</f>
        <v>68217</v>
      </c>
      <c r="D928" s="31">
        <v>890205058</v>
      </c>
      <c r="E928" s="31">
        <v>211768217</v>
      </c>
      <c r="F928" s="61" t="s">
        <v>1073</v>
      </c>
      <c r="G928" s="33">
        <v>0</v>
      </c>
      <c r="H928" s="33">
        <v>0</v>
      </c>
      <c r="I928" s="3">
        <v>105558096</v>
      </c>
      <c r="J928" s="3">
        <v>105345087</v>
      </c>
      <c r="K928" s="3">
        <v>0</v>
      </c>
      <c r="L928" s="3"/>
      <c r="M928" s="3"/>
      <c r="N928" s="3"/>
      <c r="O928" s="3"/>
      <c r="P928" s="34">
        <f t="shared" si="43"/>
        <v>210903183</v>
      </c>
      <c r="Q928" s="165">
        <v>158124135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8796508</v>
      </c>
      <c r="X928" s="3">
        <v>0</v>
      </c>
      <c r="Y928" s="3">
        <v>0</v>
      </c>
      <c r="Z928" s="3">
        <v>0</v>
      </c>
      <c r="AA928" s="3">
        <v>0</v>
      </c>
      <c r="AB928" s="3"/>
      <c r="AC928" s="36">
        <f t="shared" si="42"/>
        <v>8796508</v>
      </c>
      <c r="AD928" s="37">
        <f t="shared" si="44"/>
        <v>43982540</v>
      </c>
      <c r="AE928" s="144"/>
      <c r="AG928" s="144"/>
      <c r="AI928" s="144"/>
    </row>
    <row r="929" spans="1:35" x14ac:dyDescent="0.25">
      <c r="A929" s="29">
        <v>917</v>
      </c>
      <c r="B929" s="61"/>
      <c r="C929" s="143" t="str">
        <f>VLOOKUP(D929,[8]Hoja1!$A$2:$B$1115,2,0)</f>
        <v>68229</v>
      </c>
      <c r="D929" s="31">
        <v>800099489</v>
      </c>
      <c r="E929" s="31">
        <v>212968229</v>
      </c>
      <c r="F929" s="61" t="s">
        <v>1074</v>
      </c>
      <c r="G929" s="33">
        <v>0</v>
      </c>
      <c r="H929" s="33">
        <v>0</v>
      </c>
      <c r="I929" s="3">
        <v>188742846</v>
      </c>
      <c r="J929" s="3">
        <v>193097762</v>
      </c>
      <c r="K929" s="3">
        <v>0</v>
      </c>
      <c r="L929" s="3"/>
      <c r="M929" s="3"/>
      <c r="N929" s="3"/>
      <c r="O929" s="3"/>
      <c r="P929" s="34">
        <f t="shared" si="43"/>
        <v>381840608</v>
      </c>
      <c r="Q929" s="165">
        <v>287469188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15728571</v>
      </c>
      <c r="X929" s="3">
        <v>0</v>
      </c>
      <c r="Y929" s="3">
        <v>0</v>
      </c>
      <c r="Z929" s="3">
        <v>0</v>
      </c>
      <c r="AA929" s="3">
        <v>0</v>
      </c>
      <c r="AB929" s="3"/>
      <c r="AC929" s="36">
        <f t="shared" si="42"/>
        <v>15728571</v>
      </c>
      <c r="AD929" s="37">
        <f t="shared" si="44"/>
        <v>78642849</v>
      </c>
      <c r="AE929" s="144"/>
      <c r="AG929" s="144"/>
      <c r="AI929" s="144"/>
    </row>
    <row r="930" spans="1:35" x14ac:dyDescent="0.25">
      <c r="A930" s="38">
        <v>918</v>
      </c>
      <c r="B930" s="61"/>
      <c r="C930" s="143" t="str">
        <f>VLOOKUP(D930,[8]Hoja1!$A$2:$B$1115,2,0)</f>
        <v>68235</v>
      </c>
      <c r="D930" s="31">
        <v>890270859</v>
      </c>
      <c r="E930" s="31">
        <v>213568235</v>
      </c>
      <c r="F930" s="61" t="s">
        <v>1013</v>
      </c>
      <c r="G930" s="33">
        <v>0</v>
      </c>
      <c r="H930" s="33">
        <v>0</v>
      </c>
      <c r="I930" s="3">
        <v>517539864</v>
      </c>
      <c r="J930" s="3">
        <v>426446293</v>
      </c>
      <c r="K930" s="3">
        <v>0</v>
      </c>
      <c r="L930" s="3"/>
      <c r="M930" s="3"/>
      <c r="N930" s="3"/>
      <c r="O930" s="3"/>
      <c r="P930" s="34">
        <f t="shared" si="43"/>
        <v>943986157</v>
      </c>
      <c r="Q930" s="165">
        <v>685216225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43128322</v>
      </c>
      <c r="X930" s="3">
        <v>0</v>
      </c>
      <c r="Y930" s="3">
        <v>0</v>
      </c>
      <c r="Z930" s="3">
        <v>0</v>
      </c>
      <c r="AA930" s="3">
        <v>0</v>
      </c>
      <c r="AB930" s="3"/>
      <c r="AC930" s="36">
        <f t="shared" si="42"/>
        <v>43128322</v>
      </c>
      <c r="AD930" s="37">
        <f t="shared" si="44"/>
        <v>215641610</v>
      </c>
      <c r="AE930" s="144"/>
      <c r="AG930" s="144"/>
      <c r="AI930" s="144"/>
    </row>
    <row r="931" spans="1:35" x14ac:dyDescent="0.25">
      <c r="A931" s="29">
        <v>919</v>
      </c>
      <c r="B931" s="61"/>
      <c r="C931" s="143" t="str">
        <f>VLOOKUP(D931,[8]Hoja1!$A$2:$B$1115,2,0)</f>
        <v>68245</v>
      </c>
      <c r="D931" s="31">
        <v>890205439</v>
      </c>
      <c r="E931" s="31">
        <v>214568245</v>
      </c>
      <c r="F931" s="61" t="s">
        <v>1075</v>
      </c>
      <c r="G931" s="33">
        <v>0</v>
      </c>
      <c r="H931" s="33">
        <v>0</v>
      </c>
      <c r="I931" s="3">
        <v>24948236</v>
      </c>
      <c r="J931" s="3">
        <v>35627180</v>
      </c>
      <c r="K931" s="3">
        <v>0</v>
      </c>
      <c r="L931" s="3"/>
      <c r="M931" s="3"/>
      <c r="N931" s="3"/>
      <c r="O931" s="3"/>
      <c r="P931" s="34">
        <f t="shared" si="43"/>
        <v>60575416</v>
      </c>
      <c r="Q931" s="165">
        <v>48101300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2079020</v>
      </c>
      <c r="X931" s="3">
        <v>0</v>
      </c>
      <c r="Y931" s="3">
        <v>0</v>
      </c>
      <c r="Z931" s="3">
        <v>0</v>
      </c>
      <c r="AA931" s="3">
        <v>0</v>
      </c>
      <c r="AB931" s="3"/>
      <c r="AC931" s="36">
        <f t="shared" si="42"/>
        <v>2079020</v>
      </c>
      <c r="AD931" s="37">
        <f t="shared" si="44"/>
        <v>10395096</v>
      </c>
      <c r="AE931" s="144"/>
      <c r="AG931" s="144"/>
      <c r="AI931" s="144"/>
    </row>
    <row r="932" spans="1:35" x14ac:dyDescent="0.25">
      <c r="A932" s="38">
        <v>920</v>
      </c>
      <c r="B932" s="61"/>
      <c r="C932" s="143" t="str">
        <f>VLOOKUP(D932,[8]Hoja1!$A$2:$B$1115,2,0)</f>
        <v>68250</v>
      </c>
      <c r="D932" s="31">
        <v>800213967</v>
      </c>
      <c r="E932" s="31">
        <v>215068250</v>
      </c>
      <c r="F932" s="61" t="s">
        <v>456</v>
      </c>
      <c r="G932" s="33">
        <v>0</v>
      </c>
      <c r="H932" s="33">
        <v>0</v>
      </c>
      <c r="I932" s="3">
        <v>115436552</v>
      </c>
      <c r="J932" s="3">
        <v>100643069</v>
      </c>
      <c r="K932" s="3">
        <v>0</v>
      </c>
      <c r="L932" s="3"/>
      <c r="M932" s="3"/>
      <c r="N932" s="3"/>
      <c r="O932" s="3"/>
      <c r="P932" s="34">
        <f t="shared" si="43"/>
        <v>216079621</v>
      </c>
      <c r="Q932" s="165">
        <v>158361347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9619713</v>
      </c>
      <c r="X932" s="3">
        <v>0</v>
      </c>
      <c r="Y932" s="3">
        <v>0</v>
      </c>
      <c r="Z932" s="3">
        <v>0</v>
      </c>
      <c r="AA932" s="3">
        <v>0</v>
      </c>
      <c r="AB932" s="3"/>
      <c r="AC932" s="36">
        <f t="shared" si="42"/>
        <v>9619713</v>
      </c>
      <c r="AD932" s="37">
        <f t="shared" si="44"/>
        <v>48098561</v>
      </c>
      <c r="AE932" s="144"/>
      <c r="AG932" s="144"/>
      <c r="AI932" s="144"/>
    </row>
    <row r="933" spans="1:35" x14ac:dyDescent="0.25">
      <c r="A933" s="29">
        <v>921</v>
      </c>
      <c r="B933" s="61"/>
      <c r="C933" s="143" t="str">
        <f>VLOOKUP(D933,[8]Hoja1!$A$2:$B$1115,2,0)</f>
        <v>68255</v>
      </c>
      <c r="D933" s="31">
        <v>890208199</v>
      </c>
      <c r="E933" s="31">
        <v>215568255</v>
      </c>
      <c r="F933" s="61" t="s">
        <v>1076</v>
      </c>
      <c r="G933" s="33">
        <v>0</v>
      </c>
      <c r="H933" s="33">
        <v>0</v>
      </c>
      <c r="I933" s="3">
        <v>333037136</v>
      </c>
      <c r="J933" s="3">
        <v>324432561</v>
      </c>
      <c r="K933" s="3">
        <v>0</v>
      </c>
      <c r="L933" s="3"/>
      <c r="M933" s="3"/>
      <c r="N933" s="3"/>
      <c r="O933" s="3"/>
      <c r="P933" s="34">
        <f t="shared" si="43"/>
        <v>657469697</v>
      </c>
      <c r="Q933" s="165">
        <v>490951131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27753095</v>
      </c>
      <c r="X933" s="3">
        <v>0</v>
      </c>
      <c r="Y933" s="3">
        <v>0</v>
      </c>
      <c r="Z933" s="3">
        <v>0</v>
      </c>
      <c r="AA933" s="3">
        <v>0</v>
      </c>
      <c r="AB933" s="3"/>
      <c r="AC933" s="36">
        <f t="shared" si="42"/>
        <v>27753095</v>
      </c>
      <c r="AD933" s="37">
        <f t="shared" si="44"/>
        <v>138765471</v>
      </c>
      <c r="AE933" s="144"/>
      <c r="AG933" s="144"/>
      <c r="AI933" s="144"/>
    </row>
    <row r="934" spans="1:35" x14ac:dyDescent="0.25">
      <c r="A934" s="38">
        <v>922</v>
      </c>
      <c r="B934" s="61"/>
      <c r="C934" s="143" t="str">
        <f>VLOOKUP(D934,[8]Hoja1!$A$2:$B$1115,2,0)</f>
        <v>68264</v>
      </c>
      <c r="D934" s="31">
        <v>890205114</v>
      </c>
      <c r="E934" s="31">
        <v>216468264</v>
      </c>
      <c r="F934" s="61" t="s">
        <v>1077</v>
      </c>
      <c r="G934" s="33">
        <v>0</v>
      </c>
      <c r="H934" s="33">
        <v>0</v>
      </c>
      <c r="I934" s="3">
        <v>26438270</v>
      </c>
      <c r="J934" s="3">
        <v>38014386</v>
      </c>
      <c r="K934" s="3">
        <v>0</v>
      </c>
      <c r="L934" s="3"/>
      <c r="M934" s="3"/>
      <c r="N934" s="3"/>
      <c r="O934" s="3"/>
      <c r="P934" s="34">
        <f t="shared" si="43"/>
        <v>64452656</v>
      </c>
      <c r="Q934" s="165">
        <v>51233520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2203189</v>
      </c>
      <c r="X934" s="3">
        <v>0</v>
      </c>
      <c r="Y934" s="3">
        <v>0</v>
      </c>
      <c r="Z934" s="3">
        <v>0</v>
      </c>
      <c r="AA934" s="3">
        <v>0</v>
      </c>
      <c r="AB934" s="3"/>
      <c r="AC934" s="36">
        <f t="shared" si="42"/>
        <v>2203189</v>
      </c>
      <c r="AD934" s="37">
        <f t="shared" si="44"/>
        <v>11015947</v>
      </c>
      <c r="AE934" s="144"/>
      <c r="AG934" s="144"/>
      <c r="AI934" s="144"/>
    </row>
    <row r="935" spans="1:35" x14ac:dyDescent="0.25">
      <c r="A935" s="29">
        <v>923</v>
      </c>
      <c r="B935" s="61"/>
      <c r="C935" s="143" t="str">
        <f>VLOOKUP(D935,[8]Hoja1!$A$2:$B$1115,2,0)</f>
        <v>68266</v>
      </c>
      <c r="D935" s="31">
        <v>890209666</v>
      </c>
      <c r="E935" s="31">
        <v>216668266</v>
      </c>
      <c r="F935" s="61" t="s">
        <v>1078</v>
      </c>
      <c r="G935" s="33">
        <v>0</v>
      </c>
      <c r="H935" s="33">
        <v>0</v>
      </c>
      <c r="I935" s="3">
        <v>58560157</v>
      </c>
      <c r="J935" s="3">
        <v>65172895</v>
      </c>
      <c r="K935" s="3">
        <v>0</v>
      </c>
      <c r="L935" s="3"/>
      <c r="M935" s="3"/>
      <c r="N935" s="3"/>
      <c r="O935" s="3"/>
      <c r="P935" s="34">
        <f t="shared" si="43"/>
        <v>123733052</v>
      </c>
      <c r="Q935" s="165">
        <v>94452973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4880013</v>
      </c>
      <c r="X935" s="3">
        <v>0</v>
      </c>
      <c r="Y935" s="3">
        <v>0</v>
      </c>
      <c r="Z935" s="3">
        <v>0</v>
      </c>
      <c r="AA935" s="3">
        <v>0</v>
      </c>
      <c r="AB935" s="3"/>
      <c r="AC935" s="36">
        <f t="shared" si="42"/>
        <v>4880013</v>
      </c>
      <c r="AD935" s="37">
        <f t="shared" si="44"/>
        <v>24400066</v>
      </c>
      <c r="AE935" s="144"/>
      <c r="AG935" s="144"/>
      <c r="AI935" s="144"/>
    </row>
    <row r="936" spans="1:35" x14ac:dyDescent="0.25">
      <c r="A936" s="38">
        <v>924</v>
      </c>
      <c r="B936" s="61"/>
      <c r="C936" s="143" t="str">
        <f>VLOOKUP(D936,[8]Hoja1!$A$2:$B$1115,2,0)</f>
        <v>68271</v>
      </c>
      <c r="D936" s="31">
        <v>890209640</v>
      </c>
      <c r="E936" s="31">
        <v>217168271</v>
      </c>
      <c r="F936" s="61" t="s">
        <v>1079</v>
      </c>
      <c r="G936" s="33">
        <v>0</v>
      </c>
      <c r="H936" s="33">
        <v>0</v>
      </c>
      <c r="I936" s="3">
        <v>119323846</v>
      </c>
      <c r="J936" s="3">
        <v>101232593</v>
      </c>
      <c r="K936" s="3">
        <v>0</v>
      </c>
      <c r="L936" s="3"/>
      <c r="M936" s="3"/>
      <c r="N936" s="3"/>
      <c r="O936" s="3"/>
      <c r="P936" s="34">
        <f t="shared" si="43"/>
        <v>220556439</v>
      </c>
      <c r="Q936" s="165">
        <v>160894517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9943654</v>
      </c>
      <c r="X936" s="3">
        <v>0</v>
      </c>
      <c r="Y936" s="3">
        <v>0</v>
      </c>
      <c r="Z936" s="3">
        <v>0</v>
      </c>
      <c r="AA936" s="3">
        <v>0</v>
      </c>
      <c r="AB936" s="3"/>
      <c r="AC936" s="36">
        <f t="shared" si="42"/>
        <v>9943654</v>
      </c>
      <c r="AD936" s="37">
        <f t="shared" si="44"/>
        <v>49718268</v>
      </c>
      <c r="AE936" s="144"/>
      <c r="AG936" s="144"/>
      <c r="AI936" s="144"/>
    </row>
    <row r="937" spans="1:35" x14ac:dyDescent="0.25">
      <c r="A937" s="29">
        <v>925</v>
      </c>
      <c r="B937" s="61"/>
      <c r="C937" s="143" t="str">
        <f>VLOOKUP(D937,[8]Hoja1!$A$2:$B$1115,2,0)</f>
        <v>68296</v>
      </c>
      <c r="D937" s="31">
        <v>890206722</v>
      </c>
      <c r="E937" s="31">
        <v>219668296</v>
      </c>
      <c r="F937" s="61" t="s">
        <v>1080</v>
      </c>
      <c r="G937" s="33">
        <v>0</v>
      </c>
      <c r="H937" s="33">
        <v>0</v>
      </c>
      <c r="I937" s="3">
        <v>55050617</v>
      </c>
      <c r="J937" s="3">
        <v>64545054</v>
      </c>
      <c r="K937" s="3">
        <v>0</v>
      </c>
      <c r="L937" s="3"/>
      <c r="M937" s="3"/>
      <c r="N937" s="3"/>
      <c r="O937" s="3"/>
      <c r="P937" s="34">
        <f t="shared" si="43"/>
        <v>119595671</v>
      </c>
      <c r="Q937" s="165">
        <v>92070360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4587551</v>
      </c>
      <c r="X937" s="3">
        <v>0</v>
      </c>
      <c r="Y937" s="3">
        <v>0</v>
      </c>
      <c r="Z937" s="3">
        <v>0</v>
      </c>
      <c r="AA937" s="3">
        <v>0</v>
      </c>
      <c r="AB937" s="3"/>
      <c r="AC937" s="36">
        <f t="shared" si="42"/>
        <v>4587551</v>
      </c>
      <c r="AD937" s="37">
        <f t="shared" si="44"/>
        <v>22937760</v>
      </c>
      <c r="AE937" s="144"/>
      <c r="AG937" s="144"/>
      <c r="AI937" s="144"/>
    </row>
    <row r="938" spans="1:35" x14ac:dyDescent="0.25">
      <c r="A938" s="38">
        <v>926</v>
      </c>
      <c r="B938" s="61"/>
      <c r="C938" s="143" t="str">
        <f>VLOOKUP(D938,[8]Hoja1!$A$2:$B$1115,2,0)</f>
        <v>68298</v>
      </c>
      <c r="D938" s="31">
        <v>800099691</v>
      </c>
      <c r="E938" s="31">
        <v>219868298</v>
      </c>
      <c r="F938" s="61" t="s">
        <v>1081</v>
      </c>
      <c r="G938" s="33">
        <v>0</v>
      </c>
      <c r="H938" s="33">
        <v>0</v>
      </c>
      <c r="I938" s="3">
        <v>77542960</v>
      </c>
      <c r="J938" s="3">
        <v>80787981</v>
      </c>
      <c r="K938" s="3">
        <v>0</v>
      </c>
      <c r="L938" s="3"/>
      <c r="M938" s="3"/>
      <c r="N938" s="3"/>
      <c r="O938" s="3"/>
      <c r="P938" s="34">
        <f t="shared" si="43"/>
        <v>158330941</v>
      </c>
      <c r="Q938" s="165">
        <v>119559459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6461913</v>
      </c>
      <c r="X938" s="3">
        <v>0</v>
      </c>
      <c r="Y938" s="3">
        <v>0</v>
      </c>
      <c r="Z938" s="3">
        <v>0</v>
      </c>
      <c r="AA938" s="3">
        <v>0</v>
      </c>
      <c r="AB938" s="3"/>
      <c r="AC938" s="36">
        <f t="shared" si="42"/>
        <v>6461913</v>
      </c>
      <c r="AD938" s="37">
        <f t="shared" si="44"/>
        <v>32309569</v>
      </c>
      <c r="AE938" s="144"/>
      <c r="AG938" s="144"/>
      <c r="AI938" s="144"/>
    </row>
    <row r="939" spans="1:35" x14ac:dyDescent="0.25">
      <c r="A939" s="29">
        <v>927</v>
      </c>
      <c r="B939" s="61"/>
      <c r="C939" s="143" t="str">
        <f>VLOOKUP(D939,[8]Hoja1!$A$2:$B$1115,2,0)</f>
        <v>68318</v>
      </c>
      <c r="D939" s="31">
        <v>890208360</v>
      </c>
      <c r="E939" s="31">
        <v>211868318</v>
      </c>
      <c r="F939" s="61" t="s">
        <v>1082</v>
      </c>
      <c r="G939" s="33">
        <v>0</v>
      </c>
      <c r="H939" s="33">
        <v>0</v>
      </c>
      <c r="I939" s="3">
        <v>86194805</v>
      </c>
      <c r="J939" s="3">
        <v>110185306</v>
      </c>
      <c r="K939" s="3">
        <v>0</v>
      </c>
      <c r="L939" s="3"/>
      <c r="M939" s="3"/>
      <c r="N939" s="3"/>
      <c r="O939" s="3"/>
      <c r="P939" s="34">
        <f t="shared" si="43"/>
        <v>196380111</v>
      </c>
      <c r="Q939" s="165">
        <v>153282706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7182900</v>
      </c>
      <c r="X939" s="3">
        <v>0</v>
      </c>
      <c r="Y939" s="3">
        <v>0</v>
      </c>
      <c r="Z939" s="3">
        <v>0</v>
      </c>
      <c r="AA939" s="3">
        <v>0</v>
      </c>
      <c r="AB939" s="3"/>
      <c r="AC939" s="36">
        <f t="shared" si="42"/>
        <v>7182900</v>
      </c>
      <c r="AD939" s="37">
        <f t="shared" si="44"/>
        <v>35914505</v>
      </c>
      <c r="AE939" s="144"/>
      <c r="AG939" s="144"/>
      <c r="AI939" s="144"/>
    </row>
    <row r="940" spans="1:35" x14ac:dyDescent="0.25">
      <c r="A940" s="38">
        <v>928</v>
      </c>
      <c r="B940" s="61"/>
      <c r="C940" s="143" t="str">
        <f>VLOOKUP(D940,[8]Hoja1!$A$2:$B$1115,2,0)</f>
        <v>68320</v>
      </c>
      <c r="D940" s="31">
        <v>800099694</v>
      </c>
      <c r="E940" s="31">
        <v>212068320</v>
      </c>
      <c r="F940" s="61" t="s">
        <v>357</v>
      </c>
      <c r="G940" s="33">
        <v>0</v>
      </c>
      <c r="H940" s="33">
        <v>0</v>
      </c>
      <c r="I940" s="3">
        <v>77239313</v>
      </c>
      <c r="J940" s="3">
        <v>32450694</v>
      </c>
      <c r="K940" s="3">
        <v>0</v>
      </c>
      <c r="L940" s="3"/>
      <c r="M940" s="3"/>
      <c r="N940" s="3"/>
      <c r="O940" s="3"/>
      <c r="P940" s="34">
        <f t="shared" si="43"/>
        <v>109690007</v>
      </c>
      <c r="Q940" s="165">
        <v>71070348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6436609</v>
      </c>
      <c r="X940" s="3">
        <v>0</v>
      </c>
      <c r="Y940" s="3">
        <v>0</v>
      </c>
      <c r="Z940" s="3">
        <v>0</v>
      </c>
      <c r="AA940" s="3">
        <v>0</v>
      </c>
      <c r="AB940" s="3"/>
      <c r="AC940" s="36">
        <f t="shared" si="42"/>
        <v>6436609</v>
      </c>
      <c r="AD940" s="37">
        <f t="shared" si="44"/>
        <v>32183050</v>
      </c>
      <c r="AE940" s="144"/>
      <c r="AG940" s="144"/>
      <c r="AI940" s="144"/>
    </row>
    <row r="941" spans="1:35" x14ac:dyDescent="0.25">
      <c r="A941" s="29">
        <v>929</v>
      </c>
      <c r="B941" s="61"/>
      <c r="C941" s="143" t="str">
        <f>VLOOKUP(D941,[8]Hoja1!$A$2:$B$1115,2,0)</f>
        <v>68322</v>
      </c>
      <c r="D941" s="31">
        <v>890204979</v>
      </c>
      <c r="E941" s="31">
        <v>212268322</v>
      </c>
      <c r="F941" s="61" t="s">
        <v>1083</v>
      </c>
      <c r="G941" s="33">
        <v>0</v>
      </c>
      <c r="H941" s="33">
        <v>0</v>
      </c>
      <c r="I941" s="3">
        <v>34085774</v>
      </c>
      <c r="J941" s="3">
        <v>38811507</v>
      </c>
      <c r="K941" s="3">
        <v>0</v>
      </c>
      <c r="L941" s="3"/>
      <c r="M941" s="3"/>
      <c r="N941" s="3"/>
      <c r="O941" s="3"/>
      <c r="P941" s="34">
        <f t="shared" si="43"/>
        <v>72897281</v>
      </c>
      <c r="Q941" s="165">
        <v>55854393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2840481</v>
      </c>
      <c r="X941" s="3">
        <v>0</v>
      </c>
      <c r="Y941" s="3">
        <v>0</v>
      </c>
      <c r="Z941" s="3">
        <v>0</v>
      </c>
      <c r="AA941" s="3">
        <v>0</v>
      </c>
      <c r="AB941" s="3"/>
      <c r="AC941" s="36">
        <f t="shared" si="42"/>
        <v>2840481</v>
      </c>
      <c r="AD941" s="37">
        <f t="shared" si="44"/>
        <v>14202407</v>
      </c>
      <c r="AE941" s="144"/>
      <c r="AG941" s="144"/>
      <c r="AI941" s="144"/>
    </row>
    <row r="942" spans="1:35" x14ac:dyDescent="0.25">
      <c r="A942" s="38">
        <v>930</v>
      </c>
      <c r="B942" s="61"/>
      <c r="C942" s="143" t="str">
        <f>VLOOKUP(D942,[8]Hoja1!$A$2:$B$1115,2,0)</f>
        <v>68324</v>
      </c>
      <c r="D942" s="31">
        <v>890210945</v>
      </c>
      <c r="E942" s="31">
        <v>212468324</v>
      </c>
      <c r="F942" s="61" t="s">
        <v>1084</v>
      </c>
      <c r="G942" s="33">
        <v>0</v>
      </c>
      <c r="H942" s="33">
        <v>0</v>
      </c>
      <c r="I942" s="3">
        <v>35405678</v>
      </c>
      <c r="J942" s="3">
        <v>41155269</v>
      </c>
      <c r="K942" s="3">
        <v>0</v>
      </c>
      <c r="L942" s="3"/>
      <c r="M942" s="3"/>
      <c r="N942" s="3"/>
      <c r="O942" s="3"/>
      <c r="P942" s="34">
        <f t="shared" si="43"/>
        <v>76560947</v>
      </c>
      <c r="Q942" s="165">
        <v>58858107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2950473</v>
      </c>
      <c r="X942" s="3">
        <v>0</v>
      </c>
      <c r="Y942" s="3">
        <v>0</v>
      </c>
      <c r="Z942" s="3">
        <v>0</v>
      </c>
      <c r="AA942" s="3">
        <v>0</v>
      </c>
      <c r="AB942" s="3"/>
      <c r="AC942" s="36">
        <f t="shared" si="42"/>
        <v>2950473</v>
      </c>
      <c r="AD942" s="37">
        <f t="shared" si="44"/>
        <v>14752367</v>
      </c>
      <c r="AE942" s="144"/>
      <c r="AG942" s="144"/>
      <c r="AI942" s="144"/>
    </row>
    <row r="943" spans="1:35" x14ac:dyDescent="0.25">
      <c r="A943" s="29">
        <v>931</v>
      </c>
      <c r="B943" s="61"/>
      <c r="C943" s="143" t="str">
        <f>VLOOKUP(D943,[8]Hoja1!$A$2:$B$1115,2,0)</f>
        <v>68327</v>
      </c>
      <c r="D943" s="31">
        <v>890207790</v>
      </c>
      <c r="E943" s="31">
        <v>212768327</v>
      </c>
      <c r="F943" s="61" t="s">
        <v>1085</v>
      </c>
      <c r="G943" s="33">
        <v>0</v>
      </c>
      <c r="H943" s="33">
        <v>0</v>
      </c>
      <c r="I943" s="3">
        <v>69819803</v>
      </c>
      <c r="J943" s="3">
        <v>67674064</v>
      </c>
      <c r="K943" s="3">
        <v>0</v>
      </c>
      <c r="L943" s="3"/>
      <c r="M943" s="3"/>
      <c r="N943" s="3"/>
      <c r="O943" s="3"/>
      <c r="P943" s="34">
        <f t="shared" si="43"/>
        <v>137493867</v>
      </c>
      <c r="Q943" s="165">
        <v>102583966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5818317</v>
      </c>
      <c r="X943" s="3">
        <v>0</v>
      </c>
      <c r="Y943" s="3">
        <v>0</v>
      </c>
      <c r="Z943" s="3">
        <v>0</v>
      </c>
      <c r="AA943" s="3">
        <v>0</v>
      </c>
      <c r="AB943" s="3"/>
      <c r="AC943" s="36">
        <f t="shared" si="42"/>
        <v>5818317</v>
      </c>
      <c r="AD943" s="37">
        <f t="shared" si="44"/>
        <v>29091584</v>
      </c>
      <c r="AE943" s="144"/>
      <c r="AG943" s="144"/>
      <c r="AI943" s="144"/>
    </row>
    <row r="944" spans="1:35" x14ac:dyDescent="0.25">
      <c r="A944" s="38">
        <v>932</v>
      </c>
      <c r="B944" s="61"/>
      <c r="C944" s="143" t="str">
        <f>VLOOKUP(D944,[8]Hoja1!$A$2:$B$1115,2,0)</f>
        <v>68344</v>
      </c>
      <c r="D944" s="31">
        <v>890210438</v>
      </c>
      <c r="E944" s="31">
        <v>214468344</v>
      </c>
      <c r="F944" s="61" t="s">
        <v>1086</v>
      </c>
      <c r="G944" s="33">
        <v>0</v>
      </c>
      <c r="H944" s="33">
        <v>0</v>
      </c>
      <c r="I944" s="3">
        <v>35292352</v>
      </c>
      <c r="J944" s="3">
        <v>46484033</v>
      </c>
      <c r="K944" s="3">
        <v>0</v>
      </c>
      <c r="L944" s="3"/>
      <c r="M944" s="3"/>
      <c r="N944" s="3"/>
      <c r="O944" s="3"/>
      <c r="P944" s="34">
        <f t="shared" si="43"/>
        <v>81776385</v>
      </c>
      <c r="Q944" s="165">
        <v>64130207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2941029</v>
      </c>
      <c r="X944" s="3">
        <v>0</v>
      </c>
      <c r="Y944" s="3">
        <v>0</v>
      </c>
      <c r="Z944" s="3">
        <v>0</v>
      </c>
      <c r="AA944" s="3">
        <v>0</v>
      </c>
      <c r="AB944" s="3"/>
      <c r="AC944" s="36">
        <f t="shared" si="42"/>
        <v>2941029</v>
      </c>
      <c r="AD944" s="37">
        <f t="shared" si="44"/>
        <v>14705149</v>
      </c>
      <c r="AE944" s="144"/>
      <c r="AG944" s="144"/>
      <c r="AI944" s="144"/>
    </row>
    <row r="945" spans="1:35" x14ac:dyDescent="0.25">
      <c r="A945" s="29">
        <v>933</v>
      </c>
      <c r="B945" s="61"/>
      <c r="C945" s="143" t="str">
        <f>VLOOKUP(D945,[8]Hoja1!$A$2:$B$1115,2,0)</f>
        <v>68368</v>
      </c>
      <c r="D945" s="31">
        <v>890210946</v>
      </c>
      <c r="E945" s="31">
        <v>216868368</v>
      </c>
      <c r="F945" s="61" t="s">
        <v>1087</v>
      </c>
      <c r="G945" s="33">
        <v>0</v>
      </c>
      <c r="H945" s="33">
        <v>0</v>
      </c>
      <c r="I945" s="3">
        <v>44844412</v>
      </c>
      <c r="J945" s="3">
        <v>52602631</v>
      </c>
      <c r="K945" s="3">
        <v>0</v>
      </c>
      <c r="L945" s="3"/>
      <c r="M945" s="3"/>
      <c r="N945" s="3"/>
      <c r="O945" s="3"/>
      <c r="P945" s="34">
        <f t="shared" si="43"/>
        <v>97447043</v>
      </c>
      <c r="Q945" s="165">
        <v>75024835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3737034</v>
      </c>
      <c r="X945" s="3">
        <v>0</v>
      </c>
      <c r="Y945" s="3">
        <v>0</v>
      </c>
      <c r="Z945" s="3">
        <v>0</v>
      </c>
      <c r="AA945" s="3">
        <v>0</v>
      </c>
      <c r="AB945" s="3"/>
      <c r="AC945" s="36">
        <f t="shared" si="42"/>
        <v>3737034</v>
      </c>
      <c r="AD945" s="37">
        <f t="shared" si="44"/>
        <v>18685174</v>
      </c>
      <c r="AE945" s="144"/>
      <c r="AG945" s="144"/>
      <c r="AI945" s="144"/>
    </row>
    <row r="946" spans="1:35" x14ac:dyDescent="0.25">
      <c r="A946" s="38">
        <v>934</v>
      </c>
      <c r="B946" s="61"/>
      <c r="C946" s="143" t="str">
        <f>VLOOKUP(D946,[8]Hoja1!$A$2:$B$1115,2,0)</f>
        <v>68370</v>
      </c>
      <c r="D946" s="31">
        <v>800124166</v>
      </c>
      <c r="E946" s="31">
        <v>217068370</v>
      </c>
      <c r="F946" s="61" t="s">
        <v>1088</v>
      </c>
      <c r="G946" s="33">
        <v>0</v>
      </c>
      <c r="H946" s="33">
        <v>0</v>
      </c>
      <c r="I946" s="3">
        <v>36779882</v>
      </c>
      <c r="J946" s="3">
        <v>38983848</v>
      </c>
      <c r="K946" s="3">
        <v>0</v>
      </c>
      <c r="L946" s="3"/>
      <c r="M946" s="3"/>
      <c r="N946" s="3"/>
      <c r="O946" s="3"/>
      <c r="P946" s="34">
        <f t="shared" si="43"/>
        <v>75763730</v>
      </c>
      <c r="Q946" s="165">
        <v>57373788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3064990</v>
      </c>
      <c r="X946" s="3">
        <v>0</v>
      </c>
      <c r="Y946" s="3">
        <v>0</v>
      </c>
      <c r="Z946" s="3">
        <v>0</v>
      </c>
      <c r="AA946" s="3">
        <v>0</v>
      </c>
      <c r="AB946" s="3"/>
      <c r="AC946" s="36">
        <f t="shared" si="42"/>
        <v>3064990</v>
      </c>
      <c r="AD946" s="37">
        <f t="shared" si="44"/>
        <v>15324952</v>
      </c>
      <c r="AE946" s="144"/>
      <c r="AG946" s="144"/>
      <c r="AI946" s="144"/>
    </row>
    <row r="947" spans="1:35" x14ac:dyDescent="0.25">
      <c r="A947" s="29">
        <v>935</v>
      </c>
      <c r="B947" s="61"/>
      <c r="C947" s="143" t="str">
        <f>VLOOKUP(D947,[8]Hoja1!$A$2:$B$1115,2,0)</f>
        <v>68377</v>
      </c>
      <c r="D947" s="31">
        <v>890210617</v>
      </c>
      <c r="E947" s="31">
        <v>217768377</v>
      </c>
      <c r="F947" s="61" t="s">
        <v>1089</v>
      </c>
      <c r="G947" s="33">
        <v>0</v>
      </c>
      <c r="H947" s="33">
        <v>0</v>
      </c>
      <c r="I947" s="3">
        <v>97641920</v>
      </c>
      <c r="J947" s="3">
        <v>106215395</v>
      </c>
      <c r="K947" s="3">
        <v>0</v>
      </c>
      <c r="L947" s="3"/>
      <c r="M947" s="3"/>
      <c r="N947" s="3"/>
      <c r="O947" s="3"/>
      <c r="P947" s="34">
        <f t="shared" si="43"/>
        <v>203857315</v>
      </c>
      <c r="Q947" s="165">
        <v>155036357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8136827</v>
      </c>
      <c r="X947" s="3">
        <v>0</v>
      </c>
      <c r="Y947" s="3">
        <v>0</v>
      </c>
      <c r="Z947" s="3">
        <v>0</v>
      </c>
      <c r="AA947" s="3">
        <v>0</v>
      </c>
      <c r="AB947" s="3"/>
      <c r="AC947" s="36">
        <f t="shared" si="42"/>
        <v>8136827</v>
      </c>
      <c r="AD947" s="37">
        <f t="shared" si="44"/>
        <v>40684131</v>
      </c>
      <c r="AE947" s="144"/>
      <c r="AG947" s="144"/>
      <c r="AI947" s="144"/>
    </row>
    <row r="948" spans="1:35" x14ac:dyDescent="0.25">
      <c r="A948" s="38">
        <v>936</v>
      </c>
      <c r="B948" s="61"/>
      <c r="C948" s="143" t="str">
        <f>VLOOKUP(D948,[8]Hoja1!$A$2:$B$1115,2,0)</f>
        <v>68385</v>
      </c>
      <c r="D948" s="31">
        <v>890210704</v>
      </c>
      <c r="E948" s="31">
        <v>218568385</v>
      </c>
      <c r="F948" s="61" t="s">
        <v>1090</v>
      </c>
      <c r="G948" s="33">
        <v>0</v>
      </c>
      <c r="H948" s="33">
        <v>0</v>
      </c>
      <c r="I948" s="3">
        <v>199687996</v>
      </c>
      <c r="J948" s="3">
        <v>236795617</v>
      </c>
      <c r="K948" s="3">
        <v>0</v>
      </c>
      <c r="L948" s="3"/>
      <c r="M948" s="3"/>
      <c r="N948" s="3"/>
      <c r="O948" s="3"/>
      <c r="P948" s="34">
        <f t="shared" si="43"/>
        <v>436483613</v>
      </c>
      <c r="Q948" s="165">
        <v>336639613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16640666</v>
      </c>
      <c r="X948" s="3">
        <v>0</v>
      </c>
      <c r="Y948" s="3">
        <v>0</v>
      </c>
      <c r="Z948" s="3">
        <v>0</v>
      </c>
      <c r="AA948" s="3">
        <v>0</v>
      </c>
      <c r="AB948" s="3"/>
      <c r="AC948" s="36">
        <f t="shared" si="42"/>
        <v>16640666</v>
      </c>
      <c r="AD948" s="37">
        <f t="shared" si="44"/>
        <v>83203334</v>
      </c>
      <c r="AE948" s="144"/>
      <c r="AG948" s="144"/>
      <c r="AI948" s="144"/>
    </row>
    <row r="949" spans="1:35" x14ac:dyDescent="0.25">
      <c r="A949" s="29">
        <v>937</v>
      </c>
      <c r="B949" s="61"/>
      <c r="C949" s="143" t="str">
        <f>VLOOKUP(D949,[8]Hoja1!$A$2:$B$1115,2,0)</f>
        <v>68397</v>
      </c>
      <c r="D949" s="31">
        <v>890205308</v>
      </c>
      <c r="E949" s="31">
        <v>219768397</v>
      </c>
      <c r="F949" s="61" t="s">
        <v>700</v>
      </c>
      <c r="G949" s="33">
        <v>0</v>
      </c>
      <c r="H949" s="33">
        <v>0</v>
      </c>
      <c r="I949" s="3">
        <v>41825103</v>
      </c>
      <c r="J949" s="3">
        <v>55935200</v>
      </c>
      <c r="K949" s="3">
        <v>0</v>
      </c>
      <c r="L949" s="3"/>
      <c r="M949" s="3"/>
      <c r="N949" s="3"/>
      <c r="O949" s="3"/>
      <c r="P949" s="34">
        <f t="shared" si="43"/>
        <v>97760303</v>
      </c>
      <c r="Q949" s="165">
        <v>76847750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3485425</v>
      </c>
      <c r="X949" s="3">
        <v>0</v>
      </c>
      <c r="Y949" s="3">
        <v>0</v>
      </c>
      <c r="Z949" s="3">
        <v>0</v>
      </c>
      <c r="AA949" s="3">
        <v>0</v>
      </c>
      <c r="AB949" s="3"/>
      <c r="AC949" s="36">
        <f t="shared" si="42"/>
        <v>3485425</v>
      </c>
      <c r="AD949" s="37">
        <f t="shared" si="44"/>
        <v>17427128</v>
      </c>
      <c r="AE949" s="144"/>
      <c r="AG949" s="144"/>
      <c r="AI949" s="144"/>
    </row>
    <row r="950" spans="1:35" x14ac:dyDescent="0.25">
      <c r="A950" s="38">
        <v>938</v>
      </c>
      <c r="B950" s="61"/>
      <c r="C950" s="143" t="str">
        <f>VLOOKUP(D950,[8]Hoja1!$A$2:$B$1115,2,0)</f>
        <v>68406</v>
      </c>
      <c r="D950" s="31">
        <v>890206110</v>
      </c>
      <c r="E950" s="31">
        <v>210668406</v>
      </c>
      <c r="F950" s="61" t="s">
        <v>1091</v>
      </c>
      <c r="G950" s="33">
        <v>0</v>
      </c>
      <c r="H950" s="33">
        <v>0</v>
      </c>
      <c r="I950" s="3">
        <v>544467448</v>
      </c>
      <c r="J950" s="3">
        <v>615572618</v>
      </c>
      <c r="K950" s="3">
        <v>0</v>
      </c>
      <c r="L950" s="3"/>
      <c r="M950" s="3"/>
      <c r="N950" s="3"/>
      <c r="O950" s="3"/>
      <c r="P950" s="34">
        <f t="shared" si="43"/>
        <v>1160040066</v>
      </c>
      <c r="Q950" s="165">
        <v>887806340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45372287</v>
      </c>
      <c r="X950" s="3">
        <v>0</v>
      </c>
      <c r="Y950" s="3">
        <v>0</v>
      </c>
      <c r="Z950" s="3">
        <v>0</v>
      </c>
      <c r="AA950" s="3">
        <v>0</v>
      </c>
      <c r="AB950" s="3"/>
      <c r="AC950" s="36">
        <f t="shared" si="42"/>
        <v>45372287</v>
      </c>
      <c r="AD950" s="37">
        <f t="shared" si="44"/>
        <v>226861439</v>
      </c>
      <c r="AE950" s="144"/>
      <c r="AG950" s="144"/>
      <c r="AI950" s="144"/>
    </row>
    <row r="951" spans="1:35" x14ac:dyDescent="0.25">
      <c r="A951" s="29">
        <v>939</v>
      </c>
      <c r="B951" s="61"/>
      <c r="C951" s="143" t="str">
        <f>VLOOKUP(D951,[8]Hoja1!$A$2:$B$1115,2,0)</f>
        <v>68418</v>
      </c>
      <c r="D951" s="31">
        <v>890204537</v>
      </c>
      <c r="E951" s="31">
        <v>211868418</v>
      </c>
      <c r="F951" s="61" t="s">
        <v>1092</v>
      </c>
      <c r="G951" s="33">
        <v>0</v>
      </c>
      <c r="H951" s="33">
        <v>0</v>
      </c>
      <c r="I951" s="3">
        <v>335513060</v>
      </c>
      <c r="J951" s="3">
        <v>314126365</v>
      </c>
      <c r="K951" s="3">
        <v>0</v>
      </c>
      <c r="L951" s="3"/>
      <c r="M951" s="3"/>
      <c r="N951" s="3"/>
      <c r="O951" s="3"/>
      <c r="P951" s="34">
        <f t="shared" si="43"/>
        <v>649639425</v>
      </c>
      <c r="Q951" s="165">
        <v>481882897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27959422</v>
      </c>
      <c r="X951" s="3">
        <v>0</v>
      </c>
      <c r="Y951" s="3">
        <v>0</v>
      </c>
      <c r="Z951" s="3">
        <v>0</v>
      </c>
      <c r="AA951" s="3">
        <v>0</v>
      </c>
      <c r="AB951" s="3"/>
      <c r="AC951" s="36">
        <f t="shared" si="42"/>
        <v>27959422</v>
      </c>
      <c r="AD951" s="37">
        <f t="shared" si="44"/>
        <v>139797106</v>
      </c>
      <c r="AE951" s="144"/>
      <c r="AG951" s="144"/>
      <c r="AI951" s="144"/>
    </row>
    <row r="952" spans="1:35" x14ac:dyDescent="0.25">
      <c r="A952" s="38">
        <v>940</v>
      </c>
      <c r="B952" s="61"/>
      <c r="C952" s="143" t="str">
        <f>VLOOKUP(D952,[8]Hoja1!$A$2:$B$1115,2,0)</f>
        <v>68425</v>
      </c>
      <c r="D952" s="31">
        <v>890210947</v>
      </c>
      <c r="E952" s="31">
        <v>212568425</v>
      </c>
      <c r="F952" s="61" t="s">
        <v>1093</v>
      </c>
      <c r="G952" s="33">
        <v>0</v>
      </c>
      <c r="H952" s="33">
        <v>0</v>
      </c>
      <c r="I952" s="3">
        <v>41038606</v>
      </c>
      <c r="J952" s="3">
        <v>37986270</v>
      </c>
      <c r="K952" s="3">
        <v>0</v>
      </c>
      <c r="L952" s="3"/>
      <c r="M952" s="3"/>
      <c r="N952" s="3"/>
      <c r="O952" s="3"/>
      <c r="P952" s="34">
        <f t="shared" si="43"/>
        <v>79024876</v>
      </c>
      <c r="Q952" s="165">
        <v>58505574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3419884</v>
      </c>
      <c r="X952" s="3">
        <v>0</v>
      </c>
      <c r="Y952" s="3">
        <v>0</v>
      </c>
      <c r="Z952" s="3">
        <v>0</v>
      </c>
      <c r="AA952" s="3">
        <v>0</v>
      </c>
      <c r="AB952" s="3"/>
      <c r="AC952" s="36">
        <f t="shared" si="42"/>
        <v>3419884</v>
      </c>
      <c r="AD952" s="37">
        <f t="shared" si="44"/>
        <v>17099418</v>
      </c>
      <c r="AE952" s="144"/>
      <c r="AG952" s="144"/>
      <c r="AI952" s="144"/>
    </row>
    <row r="953" spans="1:35" x14ac:dyDescent="0.25">
      <c r="A953" s="29">
        <v>941</v>
      </c>
      <c r="B953" s="61"/>
      <c r="C953" s="143" t="str">
        <f>VLOOKUP(D953,[8]Hoja1!$A$2:$B$1115,2,0)</f>
        <v>68432</v>
      </c>
      <c r="D953" s="31">
        <v>890205229</v>
      </c>
      <c r="E953" s="31">
        <v>213268432</v>
      </c>
      <c r="F953" s="61" t="s">
        <v>1094</v>
      </c>
      <c r="G953" s="33">
        <v>0</v>
      </c>
      <c r="H953" s="33">
        <v>0</v>
      </c>
      <c r="I953" s="3">
        <v>320122772</v>
      </c>
      <c r="J953" s="3">
        <v>417119711</v>
      </c>
      <c r="K953" s="3">
        <v>0</v>
      </c>
      <c r="L953" s="3"/>
      <c r="M953" s="3"/>
      <c r="N953" s="3"/>
      <c r="O953" s="3"/>
      <c r="P953" s="34">
        <f t="shared" si="43"/>
        <v>737242483</v>
      </c>
      <c r="Q953" s="165">
        <v>577181099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26676898</v>
      </c>
      <c r="X953" s="3">
        <v>0</v>
      </c>
      <c r="Y953" s="3">
        <v>0</v>
      </c>
      <c r="Z953" s="3">
        <v>0</v>
      </c>
      <c r="AA953" s="3">
        <v>0</v>
      </c>
      <c r="AB953" s="3"/>
      <c r="AC953" s="36">
        <f t="shared" si="42"/>
        <v>26676898</v>
      </c>
      <c r="AD953" s="37">
        <f t="shared" si="44"/>
        <v>133384486</v>
      </c>
      <c r="AE953" s="144"/>
      <c r="AG953" s="144"/>
      <c r="AI953" s="144"/>
    </row>
    <row r="954" spans="1:35" x14ac:dyDescent="0.25">
      <c r="A954" s="38">
        <v>942</v>
      </c>
      <c r="B954" s="61"/>
      <c r="C954" s="143" t="str">
        <f>VLOOKUP(D954,[8]Hoja1!$A$2:$B$1115,2,0)</f>
        <v>68444</v>
      </c>
      <c r="D954" s="31">
        <v>890206696</v>
      </c>
      <c r="E954" s="31">
        <v>214468444</v>
      </c>
      <c r="F954" s="61" t="s">
        <v>1095</v>
      </c>
      <c r="G954" s="33">
        <v>0</v>
      </c>
      <c r="H954" s="33">
        <v>0</v>
      </c>
      <c r="I954" s="3">
        <v>108290206</v>
      </c>
      <c r="J954" s="3">
        <v>126639056</v>
      </c>
      <c r="K954" s="3">
        <v>0</v>
      </c>
      <c r="L954" s="3"/>
      <c r="M954" s="3"/>
      <c r="N954" s="3"/>
      <c r="O954" s="3"/>
      <c r="P954" s="34">
        <f t="shared" si="43"/>
        <v>234929262</v>
      </c>
      <c r="Q954" s="165">
        <v>180784160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9024184</v>
      </c>
      <c r="X954" s="3">
        <v>0</v>
      </c>
      <c r="Y954" s="3">
        <v>0</v>
      </c>
      <c r="Z954" s="3">
        <v>0</v>
      </c>
      <c r="AA954" s="3">
        <v>0</v>
      </c>
      <c r="AB954" s="3"/>
      <c r="AC954" s="36">
        <f t="shared" si="42"/>
        <v>9024184</v>
      </c>
      <c r="AD954" s="37">
        <f t="shared" si="44"/>
        <v>45120918</v>
      </c>
      <c r="AE954" s="144"/>
      <c r="AG954" s="144"/>
      <c r="AI954" s="144"/>
    </row>
    <row r="955" spans="1:35" x14ac:dyDescent="0.25">
      <c r="A955" s="29">
        <v>943</v>
      </c>
      <c r="B955" s="61"/>
      <c r="C955" s="143" t="str">
        <f>VLOOKUP(D955,[8]Hoja1!$A$2:$B$1115,2,0)</f>
        <v>68464</v>
      </c>
      <c r="D955" s="31">
        <v>890205632</v>
      </c>
      <c r="E955" s="31">
        <v>216468464</v>
      </c>
      <c r="F955" s="61" t="s">
        <v>1096</v>
      </c>
      <c r="G955" s="33">
        <v>0</v>
      </c>
      <c r="H955" s="33">
        <v>0</v>
      </c>
      <c r="I955" s="3">
        <v>251264656</v>
      </c>
      <c r="J955" s="3">
        <v>244614664</v>
      </c>
      <c r="K955" s="3">
        <v>0</v>
      </c>
      <c r="L955" s="3"/>
      <c r="M955" s="3"/>
      <c r="N955" s="3"/>
      <c r="O955" s="3"/>
      <c r="P955" s="34">
        <f t="shared" si="43"/>
        <v>495879320</v>
      </c>
      <c r="Q955" s="165">
        <v>370246990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20938721</v>
      </c>
      <c r="X955" s="3">
        <v>0</v>
      </c>
      <c r="Y955" s="3">
        <v>0</v>
      </c>
      <c r="Z955" s="3">
        <v>0</v>
      </c>
      <c r="AA955" s="3">
        <v>0</v>
      </c>
      <c r="AB955" s="3"/>
      <c r="AC955" s="36">
        <f t="shared" si="42"/>
        <v>20938721</v>
      </c>
      <c r="AD955" s="37">
        <f t="shared" si="44"/>
        <v>104693609</v>
      </c>
      <c r="AE955" s="144"/>
      <c r="AG955" s="144"/>
      <c r="AI955" s="144"/>
    </row>
    <row r="956" spans="1:35" x14ac:dyDescent="0.25">
      <c r="A956" s="38">
        <v>944</v>
      </c>
      <c r="B956" s="61"/>
      <c r="C956" s="143" t="str">
        <f>VLOOKUP(D956,[8]Hoja1!$A$2:$B$1115,2,0)</f>
        <v>68468</v>
      </c>
      <c r="D956" s="31">
        <v>890205326</v>
      </c>
      <c r="E956" s="31">
        <v>216868468</v>
      </c>
      <c r="F956" s="61" t="s">
        <v>1097</v>
      </c>
      <c r="G956" s="33">
        <v>0</v>
      </c>
      <c r="H956" s="33">
        <v>0</v>
      </c>
      <c r="I956" s="3">
        <v>58334737</v>
      </c>
      <c r="J956" s="3">
        <v>64798148</v>
      </c>
      <c r="K956" s="3">
        <v>0</v>
      </c>
      <c r="L956" s="3"/>
      <c r="M956" s="3"/>
      <c r="N956" s="3"/>
      <c r="O956" s="3"/>
      <c r="P956" s="34">
        <f t="shared" si="43"/>
        <v>123132885</v>
      </c>
      <c r="Q956" s="165">
        <v>93965516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4861228</v>
      </c>
      <c r="X956" s="3">
        <v>0</v>
      </c>
      <c r="Y956" s="3">
        <v>0</v>
      </c>
      <c r="Z956" s="3">
        <v>0</v>
      </c>
      <c r="AA956" s="3">
        <v>0</v>
      </c>
      <c r="AB956" s="3"/>
      <c r="AC956" s="36">
        <f t="shared" si="42"/>
        <v>4861228</v>
      </c>
      <c r="AD956" s="37">
        <f t="shared" si="44"/>
        <v>24306141</v>
      </c>
      <c r="AE956" s="144"/>
      <c r="AG956" s="144"/>
      <c r="AI956" s="144"/>
    </row>
    <row r="957" spans="1:35" x14ac:dyDescent="0.25">
      <c r="A957" s="29">
        <v>945</v>
      </c>
      <c r="B957" s="61"/>
      <c r="C957" s="143" t="str">
        <f>VLOOKUP(D957,[8]Hoja1!$A$2:$B$1115,2,0)</f>
        <v>68498</v>
      </c>
      <c r="D957" s="31">
        <v>890205124</v>
      </c>
      <c r="E957" s="31">
        <v>219868498</v>
      </c>
      <c r="F957" s="61" t="s">
        <v>1098</v>
      </c>
      <c r="G957" s="33">
        <v>0</v>
      </c>
      <c r="H957" s="33">
        <v>0</v>
      </c>
      <c r="I957" s="3">
        <v>70870573</v>
      </c>
      <c r="J957" s="3">
        <v>82858919</v>
      </c>
      <c r="K957" s="3">
        <v>0</v>
      </c>
      <c r="L957" s="3"/>
      <c r="M957" s="3"/>
      <c r="N957" s="3"/>
      <c r="O957" s="3"/>
      <c r="P957" s="34">
        <f t="shared" si="43"/>
        <v>153729492</v>
      </c>
      <c r="Q957" s="165">
        <v>118294205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5905881</v>
      </c>
      <c r="X957" s="3">
        <v>0</v>
      </c>
      <c r="Y957" s="3">
        <v>0</v>
      </c>
      <c r="Z957" s="3">
        <v>0</v>
      </c>
      <c r="AA957" s="3">
        <v>0</v>
      </c>
      <c r="AB957" s="3"/>
      <c r="AC957" s="36">
        <f t="shared" si="42"/>
        <v>5905881</v>
      </c>
      <c r="AD957" s="37">
        <f t="shared" si="44"/>
        <v>29529406</v>
      </c>
      <c r="AE957" s="144"/>
      <c r="AG957" s="144"/>
      <c r="AI957" s="144"/>
    </row>
    <row r="958" spans="1:35" x14ac:dyDescent="0.25">
      <c r="A958" s="38">
        <v>946</v>
      </c>
      <c r="B958" s="61"/>
      <c r="C958" s="143" t="str">
        <f>VLOOKUP(D958,[8]Hoja1!$A$2:$B$1115,2,0)</f>
        <v>68500</v>
      </c>
      <c r="D958" s="31">
        <v>890210948</v>
      </c>
      <c r="E958" s="31">
        <v>210068500</v>
      </c>
      <c r="F958" s="61" t="s">
        <v>1099</v>
      </c>
      <c r="G958" s="33">
        <v>0</v>
      </c>
      <c r="H958" s="33">
        <v>0</v>
      </c>
      <c r="I958" s="3">
        <v>193561090</v>
      </c>
      <c r="J958" s="3">
        <v>211239619</v>
      </c>
      <c r="K958" s="3">
        <v>0</v>
      </c>
      <c r="L958" s="3"/>
      <c r="M958" s="3"/>
      <c r="N958" s="3"/>
      <c r="O958" s="3"/>
      <c r="P958" s="34">
        <f t="shared" si="43"/>
        <v>404800709</v>
      </c>
      <c r="Q958" s="165">
        <v>308020165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16130091</v>
      </c>
      <c r="X958" s="3">
        <v>0</v>
      </c>
      <c r="Y958" s="3">
        <v>0</v>
      </c>
      <c r="Z958" s="3">
        <v>0</v>
      </c>
      <c r="AA958" s="3">
        <v>0</v>
      </c>
      <c r="AB958" s="3"/>
      <c r="AC958" s="36">
        <f t="shared" si="42"/>
        <v>16130091</v>
      </c>
      <c r="AD958" s="37">
        <f t="shared" si="44"/>
        <v>80650453</v>
      </c>
      <c r="AE958" s="144"/>
      <c r="AG958" s="144"/>
      <c r="AI958" s="144"/>
    </row>
    <row r="959" spans="1:35" x14ac:dyDescent="0.25">
      <c r="A959" s="29">
        <v>947</v>
      </c>
      <c r="B959" s="61"/>
      <c r="C959" s="143" t="str">
        <f>VLOOKUP(D959,[8]Hoja1!$A$2:$B$1115,2,0)</f>
        <v>68502</v>
      </c>
      <c r="D959" s="31">
        <v>890208148</v>
      </c>
      <c r="E959" s="31">
        <v>210268502</v>
      </c>
      <c r="F959" s="61" t="s">
        <v>1100</v>
      </c>
      <c r="G959" s="33">
        <v>0</v>
      </c>
      <c r="H959" s="33">
        <v>0</v>
      </c>
      <c r="I959" s="3">
        <v>74661879</v>
      </c>
      <c r="J959" s="3">
        <v>78983294</v>
      </c>
      <c r="K959" s="3">
        <v>0</v>
      </c>
      <c r="L959" s="3"/>
      <c r="M959" s="3"/>
      <c r="N959" s="3"/>
      <c r="O959" s="3"/>
      <c r="P959" s="34">
        <f t="shared" si="43"/>
        <v>153645173</v>
      </c>
      <c r="Q959" s="165">
        <v>116314232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6221823</v>
      </c>
      <c r="X959" s="3">
        <v>0</v>
      </c>
      <c r="Y959" s="3">
        <v>0</v>
      </c>
      <c r="Z959" s="3">
        <v>0</v>
      </c>
      <c r="AA959" s="3">
        <v>0</v>
      </c>
      <c r="AB959" s="3"/>
      <c r="AC959" s="36">
        <f t="shared" si="42"/>
        <v>6221823</v>
      </c>
      <c r="AD959" s="37">
        <f t="shared" si="44"/>
        <v>31109118</v>
      </c>
      <c r="AE959" s="144"/>
      <c r="AG959" s="144"/>
      <c r="AI959" s="144"/>
    </row>
    <row r="960" spans="1:35" x14ac:dyDescent="0.25">
      <c r="A960" s="38">
        <v>948</v>
      </c>
      <c r="B960" s="61"/>
      <c r="C960" s="143" t="str">
        <f>VLOOKUP(D960,[8]Hoja1!$A$2:$B$1115,2,0)</f>
        <v>68522</v>
      </c>
      <c r="D960" s="31">
        <v>800099818</v>
      </c>
      <c r="E960" s="31">
        <v>212268522</v>
      </c>
      <c r="F960" s="61" t="s">
        <v>1101</v>
      </c>
      <c r="G960" s="33">
        <v>0</v>
      </c>
      <c r="H960" s="33">
        <v>0</v>
      </c>
      <c r="I960" s="3">
        <v>23101714</v>
      </c>
      <c r="J960" s="3">
        <v>29331154</v>
      </c>
      <c r="K960" s="3">
        <v>0</v>
      </c>
      <c r="L960" s="3"/>
      <c r="M960" s="3"/>
      <c r="N960" s="3"/>
      <c r="O960" s="3"/>
      <c r="P960" s="34">
        <f t="shared" si="43"/>
        <v>52432868</v>
      </c>
      <c r="Q960" s="165">
        <v>40882012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1925143</v>
      </c>
      <c r="X960" s="3">
        <v>0</v>
      </c>
      <c r="Y960" s="3">
        <v>0</v>
      </c>
      <c r="Z960" s="3">
        <v>0</v>
      </c>
      <c r="AA960" s="3">
        <v>0</v>
      </c>
      <c r="AB960" s="3"/>
      <c r="AC960" s="36">
        <f t="shared" si="42"/>
        <v>1925143</v>
      </c>
      <c r="AD960" s="37">
        <f t="shared" si="44"/>
        <v>9625713</v>
      </c>
      <c r="AE960" s="144"/>
      <c r="AG960" s="144"/>
      <c r="AI960" s="144"/>
    </row>
    <row r="961" spans="1:35" x14ac:dyDescent="0.25">
      <c r="A961" s="29">
        <v>949</v>
      </c>
      <c r="B961" s="61"/>
      <c r="C961" s="143" t="str">
        <f>VLOOKUP(D961,[8]Hoja1!$A$2:$B$1115,2,0)</f>
        <v>68524</v>
      </c>
      <c r="D961" s="31">
        <v>800003253</v>
      </c>
      <c r="E961" s="31">
        <v>212468524</v>
      </c>
      <c r="F961" s="61" t="s">
        <v>1102</v>
      </c>
      <c r="G961" s="33">
        <v>0</v>
      </c>
      <c r="H961" s="33">
        <v>0</v>
      </c>
      <c r="I961" s="3">
        <v>43878845</v>
      </c>
      <c r="J961" s="3">
        <v>45456986</v>
      </c>
      <c r="K961" s="3">
        <v>0</v>
      </c>
      <c r="L961" s="3"/>
      <c r="M961" s="3"/>
      <c r="N961" s="3"/>
      <c r="O961" s="3"/>
      <c r="P961" s="34">
        <f t="shared" si="43"/>
        <v>89335831</v>
      </c>
      <c r="Q961" s="165">
        <v>67396406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3656570</v>
      </c>
      <c r="X961" s="3">
        <v>0</v>
      </c>
      <c r="Y961" s="3">
        <v>0</v>
      </c>
      <c r="Z961" s="3">
        <v>0</v>
      </c>
      <c r="AA961" s="3">
        <v>0</v>
      </c>
      <c r="AB961" s="3"/>
      <c r="AC961" s="36">
        <f t="shared" si="42"/>
        <v>3656570</v>
      </c>
      <c r="AD961" s="37">
        <f t="shared" si="44"/>
        <v>18282855</v>
      </c>
      <c r="AE961" s="144"/>
      <c r="AG961" s="144"/>
      <c r="AI961" s="144"/>
    </row>
    <row r="962" spans="1:35" x14ac:dyDescent="0.25">
      <c r="A962" s="38">
        <v>950</v>
      </c>
      <c r="B962" s="61"/>
      <c r="C962" s="143" t="str">
        <f>VLOOKUP(D962,[8]Hoja1!$A$2:$B$1115,2,0)</f>
        <v>68533</v>
      </c>
      <c r="D962" s="31">
        <v>800099819</v>
      </c>
      <c r="E962" s="31">
        <v>213368533</v>
      </c>
      <c r="F962" s="61" t="s">
        <v>1103</v>
      </c>
      <c r="G962" s="33">
        <v>0</v>
      </c>
      <c r="H962" s="33">
        <v>0</v>
      </c>
      <c r="I962" s="3">
        <v>82561358</v>
      </c>
      <c r="J962" s="3">
        <v>85547377</v>
      </c>
      <c r="K962" s="3">
        <v>0</v>
      </c>
      <c r="L962" s="3"/>
      <c r="M962" s="3"/>
      <c r="N962" s="3"/>
      <c r="O962" s="3"/>
      <c r="P962" s="34">
        <f t="shared" si="43"/>
        <v>168108735</v>
      </c>
      <c r="Q962" s="165">
        <v>126828055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6880113</v>
      </c>
      <c r="X962" s="3">
        <v>0</v>
      </c>
      <c r="Y962" s="3">
        <v>0</v>
      </c>
      <c r="Z962" s="3">
        <v>0</v>
      </c>
      <c r="AA962" s="3">
        <v>0</v>
      </c>
      <c r="AB962" s="3"/>
      <c r="AC962" s="36">
        <f t="shared" si="42"/>
        <v>6880113</v>
      </c>
      <c r="AD962" s="37">
        <f t="shared" si="44"/>
        <v>34400567</v>
      </c>
      <c r="AE962" s="144"/>
      <c r="AG962" s="144"/>
      <c r="AI962" s="144"/>
    </row>
    <row r="963" spans="1:35" x14ac:dyDescent="0.25">
      <c r="A963" s="29">
        <v>951</v>
      </c>
      <c r="B963" s="61"/>
      <c r="C963" s="143" t="str">
        <f>VLOOKUP(D963,[8]Hoja1!$A$2:$B$1115,2,0)</f>
        <v>68549</v>
      </c>
      <c r="D963" s="31">
        <v>890204265</v>
      </c>
      <c r="E963" s="31">
        <v>214968549</v>
      </c>
      <c r="F963" s="61" t="s">
        <v>1104</v>
      </c>
      <c r="G963" s="33">
        <v>0</v>
      </c>
      <c r="H963" s="33">
        <v>0</v>
      </c>
      <c r="I963" s="3">
        <v>55195425</v>
      </c>
      <c r="J963" s="3">
        <v>63773240</v>
      </c>
      <c r="K963" s="3">
        <v>0</v>
      </c>
      <c r="L963" s="3"/>
      <c r="M963" s="3"/>
      <c r="N963" s="3"/>
      <c r="O963" s="3"/>
      <c r="P963" s="34">
        <f t="shared" si="43"/>
        <v>118968665</v>
      </c>
      <c r="Q963" s="165">
        <v>91370954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4599619</v>
      </c>
      <c r="X963" s="3">
        <v>0</v>
      </c>
      <c r="Y963" s="3">
        <v>0</v>
      </c>
      <c r="Z963" s="3">
        <v>0</v>
      </c>
      <c r="AA963" s="3">
        <v>0</v>
      </c>
      <c r="AB963" s="3"/>
      <c r="AC963" s="36">
        <f t="shared" si="42"/>
        <v>4599619</v>
      </c>
      <c r="AD963" s="37">
        <f t="shared" si="44"/>
        <v>22998092</v>
      </c>
      <c r="AE963" s="144"/>
      <c r="AG963" s="144"/>
      <c r="AI963" s="144"/>
    </row>
    <row r="964" spans="1:35" x14ac:dyDescent="0.25">
      <c r="A964" s="38">
        <v>952</v>
      </c>
      <c r="B964" s="61"/>
      <c r="C964" s="143" t="str">
        <f>VLOOKUP(D964,[8]Hoja1!$A$2:$B$1115,2,0)</f>
        <v>68572</v>
      </c>
      <c r="D964" s="31">
        <v>890209299</v>
      </c>
      <c r="E964" s="31">
        <v>217268572</v>
      </c>
      <c r="F964" s="61" t="s">
        <v>1105</v>
      </c>
      <c r="G964" s="33">
        <v>0</v>
      </c>
      <c r="H964" s="33">
        <v>0</v>
      </c>
      <c r="I964" s="3">
        <v>257703232</v>
      </c>
      <c r="J964" s="3">
        <v>203517712</v>
      </c>
      <c r="K964" s="3">
        <v>0</v>
      </c>
      <c r="L964" s="3"/>
      <c r="M964" s="3"/>
      <c r="N964" s="3"/>
      <c r="O964" s="3"/>
      <c r="P964" s="34">
        <f t="shared" si="43"/>
        <v>461220944</v>
      </c>
      <c r="Q964" s="165">
        <v>332369326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21475269</v>
      </c>
      <c r="X964" s="3">
        <v>0</v>
      </c>
      <c r="Y964" s="3">
        <v>0</v>
      </c>
      <c r="Z964" s="3">
        <v>0</v>
      </c>
      <c r="AA964" s="3">
        <v>0</v>
      </c>
      <c r="AB964" s="3"/>
      <c r="AC964" s="36">
        <f t="shared" si="42"/>
        <v>21475269</v>
      </c>
      <c r="AD964" s="37">
        <f t="shared" si="44"/>
        <v>107376349</v>
      </c>
      <c r="AE964" s="144"/>
      <c r="AG964" s="144"/>
      <c r="AI964" s="144"/>
    </row>
    <row r="965" spans="1:35" x14ac:dyDescent="0.25">
      <c r="A965" s="29">
        <v>953</v>
      </c>
      <c r="B965" s="61"/>
      <c r="C965" s="143" t="str">
        <f>VLOOKUP(D965,[8]Hoja1!$A$2:$B$1115,2,0)</f>
        <v>68573</v>
      </c>
      <c r="D965" s="31">
        <v>800060525</v>
      </c>
      <c r="E965" s="31">
        <v>217368573</v>
      </c>
      <c r="F965" s="61" t="s">
        <v>1106</v>
      </c>
      <c r="G965" s="33">
        <v>0</v>
      </c>
      <c r="H965" s="33">
        <v>0</v>
      </c>
      <c r="I965" s="3">
        <v>174303084</v>
      </c>
      <c r="J965" s="3">
        <v>184908147</v>
      </c>
      <c r="K965" s="3">
        <v>0</v>
      </c>
      <c r="L965" s="3"/>
      <c r="M965" s="3"/>
      <c r="N965" s="3"/>
      <c r="O965" s="3"/>
      <c r="P965" s="34">
        <f t="shared" si="43"/>
        <v>359211231</v>
      </c>
      <c r="Q965" s="165">
        <v>272059689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14525257</v>
      </c>
      <c r="X965" s="3">
        <v>0</v>
      </c>
      <c r="Y965" s="3">
        <v>0</v>
      </c>
      <c r="Z965" s="3">
        <v>0</v>
      </c>
      <c r="AA965" s="3">
        <v>0</v>
      </c>
      <c r="AB965" s="3"/>
      <c r="AC965" s="36">
        <f t="shared" si="42"/>
        <v>14525257</v>
      </c>
      <c r="AD965" s="37">
        <f t="shared" si="44"/>
        <v>72626285</v>
      </c>
      <c r="AE965" s="144"/>
      <c r="AG965" s="144"/>
      <c r="AI965" s="144"/>
    </row>
    <row r="966" spans="1:35" x14ac:dyDescent="0.25">
      <c r="A966" s="38">
        <v>954</v>
      </c>
      <c r="B966" s="61"/>
      <c r="C966" s="143" t="str">
        <f>VLOOKUP(D966,[8]Hoja1!$A$2:$B$1115,2,0)</f>
        <v>68575</v>
      </c>
      <c r="D966" s="31">
        <v>890201190</v>
      </c>
      <c r="E966" s="31">
        <v>217568575</v>
      </c>
      <c r="F966" s="61" t="s">
        <v>1107</v>
      </c>
      <c r="G966" s="33">
        <v>0</v>
      </c>
      <c r="H966" s="33">
        <v>0</v>
      </c>
      <c r="I966" s="3">
        <v>1155669056</v>
      </c>
      <c r="J966" s="3">
        <v>992139348</v>
      </c>
      <c r="K966" s="3">
        <v>0</v>
      </c>
      <c r="L966" s="3"/>
      <c r="M966" s="3"/>
      <c r="N966" s="3"/>
      <c r="O966" s="3"/>
      <c r="P966" s="34">
        <f t="shared" si="43"/>
        <v>2147808404</v>
      </c>
      <c r="Q966" s="165">
        <v>1569973878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96305755</v>
      </c>
      <c r="X966" s="3">
        <v>0</v>
      </c>
      <c r="Y966" s="3">
        <v>0</v>
      </c>
      <c r="Z966" s="3">
        <v>0</v>
      </c>
      <c r="AA966" s="3">
        <v>0</v>
      </c>
      <c r="AB966" s="3"/>
      <c r="AC966" s="36">
        <f t="shared" si="42"/>
        <v>96305755</v>
      </c>
      <c r="AD966" s="37">
        <f t="shared" si="44"/>
        <v>481528771</v>
      </c>
      <c r="AE966" s="144"/>
      <c r="AG966" s="144"/>
      <c r="AI966" s="144"/>
    </row>
    <row r="967" spans="1:35" x14ac:dyDescent="0.25">
      <c r="A967" s="29">
        <v>955</v>
      </c>
      <c r="B967" s="61"/>
      <c r="C967" s="143" t="str">
        <f>VLOOKUP(D967,[8]Hoja1!$A$2:$B$1115,2,0)</f>
        <v>68615</v>
      </c>
      <c r="D967" s="31">
        <v>890204646</v>
      </c>
      <c r="E967" s="31">
        <v>211568615</v>
      </c>
      <c r="F967" s="61" t="s">
        <v>1108</v>
      </c>
      <c r="G967" s="33">
        <v>0</v>
      </c>
      <c r="H967" s="33">
        <v>0</v>
      </c>
      <c r="I967" s="3">
        <v>560255552</v>
      </c>
      <c r="J967" s="3">
        <v>623921787</v>
      </c>
      <c r="K967" s="3">
        <v>0</v>
      </c>
      <c r="L967" s="3"/>
      <c r="M967" s="3"/>
      <c r="N967" s="3"/>
      <c r="O967" s="3"/>
      <c r="P967" s="34">
        <f t="shared" si="43"/>
        <v>1184177339</v>
      </c>
      <c r="Q967" s="165">
        <v>904049565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46687963</v>
      </c>
      <c r="X967" s="3">
        <v>0</v>
      </c>
      <c r="Y967" s="3">
        <v>0</v>
      </c>
      <c r="Z967" s="3">
        <v>0</v>
      </c>
      <c r="AA967" s="3">
        <v>0</v>
      </c>
      <c r="AB967" s="3"/>
      <c r="AC967" s="36">
        <f t="shared" si="42"/>
        <v>46687963</v>
      </c>
      <c r="AD967" s="37">
        <f t="shared" si="44"/>
        <v>233439811</v>
      </c>
      <c r="AE967" s="144"/>
      <c r="AG967" s="144"/>
      <c r="AI967" s="144"/>
    </row>
    <row r="968" spans="1:35" x14ac:dyDescent="0.25">
      <c r="A968" s="38">
        <v>956</v>
      </c>
      <c r="B968" s="61"/>
      <c r="C968" s="143" t="str">
        <f>VLOOKUP(D968,[8]Hoja1!$A$2:$B$1115,2,0)</f>
        <v>68655</v>
      </c>
      <c r="D968" s="31">
        <v>890204643</v>
      </c>
      <c r="E968" s="31">
        <v>215568655</v>
      </c>
      <c r="F968" s="61" t="s">
        <v>1109</v>
      </c>
      <c r="G968" s="33">
        <v>0</v>
      </c>
      <c r="H968" s="33">
        <v>0</v>
      </c>
      <c r="I968" s="3">
        <v>960608384</v>
      </c>
      <c r="J968" s="3">
        <v>799955219</v>
      </c>
      <c r="K968" s="3">
        <v>0</v>
      </c>
      <c r="L968" s="3"/>
      <c r="M968" s="3"/>
      <c r="N968" s="3"/>
      <c r="O968" s="3"/>
      <c r="P968" s="34">
        <f t="shared" si="43"/>
        <v>1760563603</v>
      </c>
      <c r="Q968" s="165">
        <v>1280259413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80050699</v>
      </c>
      <c r="X968" s="3">
        <v>0</v>
      </c>
      <c r="Y968" s="3">
        <v>0</v>
      </c>
      <c r="Z968" s="3">
        <v>0</v>
      </c>
      <c r="AA968" s="3">
        <v>0</v>
      </c>
      <c r="AB968" s="3"/>
      <c r="AC968" s="36">
        <f t="shared" si="42"/>
        <v>80050699</v>
      </c>
      <c r="AD968" s="37">
        <f t="shared" si="44"/>
        <v>400253491</v>
      </c>
      <c r="AE968" s="144"/>
      <c r="AG968" s="144"/>
      <c r="AI968" s="144"/>
    </row>
    <row r="969" spans="1:35" x14ac:dyDescent="0.25">
      <c r="A969" s="29">
        <v>957</v>
      </c>
      <c r="B969" s="61"/>
      <c r="C969" s="143" t="str">
        <f>VLOOKUP(D969,[8]Hoja1!$A$2:$B$1115,2,0)</f>
        <v>68669</v>
      </c>
      <c r="D969" s="31">
        <v>890207022</v>
      </c>
      <c r="E969" s="31">
        <v>216968669</v>
      </c>
      <c r="F969" s="61" t="s">
        <v>1110</v>
      </c>
      <c r="G969" s="33">
        <v>0</v>
      </c>
      <c r="H969" s="33">
        <v>0</v>
      </c>
      <c r="I969" s="3">
        <v>136242552</v>
      </c>
      <c r="J969" s="3">
        <v>94558843</v>
      </c>
      <c r="K969" s="3">
        <v>0</v>
      </c>
      <c r="L969" s="3"/>
      <c r="M969" s="3"/>
      <c r="N969" s="3"/>
      <c r="O969" s="3"/>
      <c r="P969" s="34">
        <f t="shared" si="43"/>
        <v>230801395</v>
      </c>
      <c r="Q969" s="165">
        <v>162680119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11353546</v>
      </c>
      <c r="X969" s="3">
        <v>0</v>
      </c>
      <c r="Y969" s="3">
        <v>0</v>
      </c>
      <c r="Z969" s="3">
        <v>0</v>
      </c>
      <c r="AA969" s="3">
        <v>0</v>
      </c>
      <c r="AB969" s="3"/>
      <c r="AC969" s="36">
        <f t="shared" si="42"/>
        <v>11353546</v>
      </c>
      <c r="AD969" s="37">
        <f t="shared" si="44"/>
        <v>56767730</v>
      </c>
      <c r="AE969" s="144"/>
      <c r="AG969" s="144"/>
      <c r="AI969" s="144"/>
    </row>
    <row r="970" spans="1:35" x14ac:dyDescent="0.25">
      <c r="A970" s="38">
        <v>958</v>
      </c>
      <c r="B970" s="61"/>
      <c r="C970" s="143" t="str">
        <f>VLOOKUP(D970,[8]Hoja1!$A$2:$B$1115,2,0)</f>
        <v>68673</v>
      </c>
      <c r="D970" s="31">
        <v>890210227</v>
      </c>
      <c r="E970" s="31">
        <v>217368673</v>
      </c>
      <c r="F970" s="61" t="s">
        <v>1111</v>
      </c>
      <c r="G970" s="33">
        <v>0</v>
      </c>
      <c r="H970" s="33">
        <v>0</v>
      </c>
      <c r="I970" s="3">
        <v>31524066</v>
      </c>
      <c r="J970" s="3">
        <v>32331867</v>
      </c>
      <c r="K970" s="3">
        <v>0</v>
      </c>
      <c r="L970" s="3"/>
      <c r="M970" s="3"/>
      <c r="N970" s="3"/>
      <c r="O970" s="3"/>
      <c r="P970" s="34">
        <f t="shared" si="43"/>
        <v>63855933</v>
      </c>
      <c r="Q970" s="165">
        <v>48093903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2627006</v>
      </c>
      <c r="X970" s="3">
        <v>0</v>
      </c>
      <c r="Y970" s="3">
        <v>0</v>
      </c>
      <c r="Z970" s="3">
        <v>0</v>
      </c>
      <c r="AA970" s="3">
        <v>0</v>
      </c>
      <c r="AB970" s="3"/>
      <c r="AC970" s="36">
        <f t="shared" si="42"/>
        <v>2627006</v>
      </c>
      <c r="AD970" s="37">
        <f t="shared" si="44"/>
        <v>13135024</v>
      </c>
      <c r="AE970" s="144"/>
      <c r="AG970" s="144"/>
      <c r="AI970" s="144"/>
    </row>
    <row r="971" spans="1:35" x14ac:dyDescent="0.25">
      <c r="A971" s="29">
        <v>959</v>
      </c>
      <c r="B971" s="61"/>
      <c r="C971" s="143" t="str">
        <f>VLOOKUP(D971,[8]Hoja1!$A$2:$B$1115,2,0)</f>
        <v>68679</v>
      </c>
      <c r="D971" s="31">
        <v>800099824</v>
      </c>
      <c r="E971" s="31">
        <v>217968679</v>
      </c>
      <c r="F971" s="61" t="s">
        <v>1112</v>
      </c>
      <c r="G971" s="33">
        <v>0</v>
      </c>
      <c r="H971" s="33">
        <v>0</v>
      </c>
      <c r="I971" s="3">
        <v>655719520</v>
      </c>
      <c r="J971" s="3">
        <v>831542051</v>
      </c>
      <c r="K971" s="3">
        <v>0</v>
      </c>
      <c r="L971" s="3"/>
      <c r="M971" s="3"/>
      <c r="N971" s="3"/>
      <c r="O971" s="3"/>
      <c r="P971" s="34">
        <f t="shared" si="43"/>
        <v>1487261571</v>
      </c>
      <c r="Q971" s="165">
        <v>1159401809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54643293</v>
      </c>
      <c r="X971" s="3">
        <v>0</v>
      </c>
      <c r="Y971" s="3">
        <v>0</v>
      </c>
      <c r="Z971" s="3">
        <v>0</v>
      </c>
      <c r="AA971" s="3">
        <v>0</v>
      </c>
      <c r="AB971" s="3"/>
      <c r="AC971" s="36">
        <f t="shared" si="42"/>
        <v>54643293</v>
      </c>
      <c r="AD971" s="37">
        <f t="shared" si="44"/>
        <v>273216469</v>
      </c>
      <c r="AE971" s="144"/>
      <c r="AG971" s="144"/>
      <c r="AI971" s="144"/>
    </row>
    <row r="972" spans="1:35" x14ac:dyDescent="0.25">
      <c r="A972" s="38">
        <v>960</v>
      </c>
      <c r="B972" s="61"/>
      <c r="C972" s="143" t="str">
        <f>VLOOKUP(D972,[8]Hoja1!$A$2:$B$1115,2,0)</f>
        <v>68682</v>
      </c>
      <c r="D972" s="31">
        <v>890208676</v>
      </c>
      <c r="E972" s="31">
        <v>218268682</v>
      </c>
      <c r="F972" s="61" t="s">
        <v>1113</v>
      </c>
      <c r="G972" s="33">
        <v>0</v>
      </c>
      <c r="H972" s="33">
        <v>0</v>
      </c>
      <c r="I972" s="3">
        <v>33797104</v>
      </c>
      <c r="J972" s="3">
        <v>38072534</v>
      </c>
      <c r="K972" s="3">
        <v>0</v>
      </c>
      <c r="L972" s="3"/>
      <c r="M972" s="3"/>
      <c r="N972" s="3"/>
      <c r="O972" s="3"/>
      <c r="P972" s="34">
        <f t="shared" si="43"/>
        <v>71869638</v>
      </c>
      <c r="Q972" s="165">
        <v>54971084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2816425</v>
      </c>
      <c r="X972" s="3">
        <v>0</v>
      </c>
      <c r="Y972" s="3">
        <v>0</v>
      </c>
      <c r="Z972" s="3">
        <v>0</v>
      </c>
      <c r="AA972" s="3">
        <v>0</v>
      </c>
      <c r="AB972" s="3"/>
      <c r="AC972" s="36">
        <f t="shared" si="42"/>
        <v>2816425</v>
      </c>
      <c r="AD972" s="37">
        <f t="shared" si="44"/>
        <v>14082129</v>
      </c>
      <c r="AE972" s="144"/>
      <c r="AG972" s="144"/>
      <c r="AI972" s="144"/>
    </row>
    <row r="973" spans="1:35" x14ac:dyDescent="0.25">
      <c r="A973" s="29">
        <v>961</v>
      </c>
      <c r="B973" s="61"/>
      <c r="C973" s="143" t="str">
        <f>VLOOKUP(D973,[8]Hoja1!$A$2:$B$1115,2,0)</f>
        <v>68684</v>
      </c>
      <c r="D973" s="31">
        <v>890204890</v>
      </c>
      <c r="E973" s="31">
        <v>218468684</v>
      </c>
      <c r="F973" s="61" t="s">
        <v>1114</v>
      </c>
      <c r="G973" s="33">
        <v>0</v>
      </c>
      <c r="H973" s="33">
        <v>0</v>
      </c>
      <c r="I973" s="3">
        <v>61588968</v>
      </c>
      <c r="J973" s="3">
        <v>63647273</v>
      </c>
      <c r="K973" s="3">
        <v>0</v>
      </c>
      <c r="L973" s="3"/>
      <c r="M973" s="3"/>
      <c r="N973" s="3"/>
      <c r="O973" s="3"/>
      <c r="P973" s="34">
        <f t="shared" si="43"/>
        <v>125236241</v>
      </c>
      <c r="Q973" s="165">
        <v>94441757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5132414</v>
      </c>
      <c r="X973" s="3">
        <v>0</v>
      </c>
      <c r="Y973" s="3">
        <v>0</v>
      </c>
      <c r="Z973" s="3">
        <v>0</v>
      </c>
      <c r="AA973" s="3">
        <v>0</v>
      </c>
      <c r="AB973" s="3"/>
      <c r="AC973" s="36">
        <f t="shared" ref="AC973:AC1036" si="45">SUM(R973:AA973)</f>
        <v>5132414</v>
      </c>
      <c r="AD973" s="37">
        <f t="shared" si="44"/>
        <v>25662070</v>
      </c>
      <c r="AE973" s="144"/>
      <c r="AG973" s="144"/>
      <c r="AI973" s="144"/>
    </row>
    <row r="974" spans="1:35" x14ac:dyDescent="0.25">
      <c r="A974" s="38">
        <v>962</v>
      </c>
      <c r="B974" s="61"/>
      <c r="C974" s="143" t="str">
        <f>VLOOKUP(D974,[8]Hoja1!$A$2:$B$1115,2,0)</f>
        <v>68686</v>
      </c>
      <c r="D974" s="31">
        <v>890210950</v>
      </c>
      <c r="E974" s="31">
        <v>218668686</v>
      </c>
      <c r="F974" s="61" t="s">
        <v>1115</v>
      </c>
      <c r="G974" s="33">
        <v>0</v>
      </c>
      <c r="H974" s="33">
        <v>0</v>
      </c>
      <c r="I974" s="3">
        <v>35361970</v>
      </c>
      <c r="J974" s="3">
        <v>38513877</v>
      </c>
      <c r="K974" s="3">
        <v>0</v>
      </c>
      <c r="L974" s="3"/>
      <c r="M974" s="3"/>
      <c r="N974" s="3"/>
      <c r="O974" s="3"/>
      <c r="P974" s="34">
        <f t="shared" ref="P974:P1037" si="46">SUM(G974:N974)</f>
        <v>73875847</v>
      </c>
      <c r="Q974" s="165">
        <v>56194863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2946831</v>
      </c>
      <c r="X974" s="3">
        <v>0</v>
      </c>
      <c r="Y974" s="3">
        <v>0</v>
      </c>
      <c r="Z974" s="3">
        <v>0</v>
      </c>
      <c r="AA974" s="3">
        <v>0</v>
      </c>
      <c r="AB974" s="3"/>
      <c r="AC974" s="36">
        <f t="shared" si="45"/>
        <v>2946831</v>
      </c>
      <c r="AD974" s="37">
        <f t="shared" si="44"/>
        <v>14734153</v>
      </c>
      <c r="AE974" s="144"/>
      <c r="AG974" s="144"/>
      <c r="AI974" s="144"/>
    </row>
    <row r="975" spans="1:35" x14ac:dyDescent="0.25">
      <c r="A975" s="29">
        <v>963</v>
      </c>
      <c r="B975" s="61"/>
      <c r="C975" s="143" t="str">
        <f>VLOOKUP(D975,[8]Hoja1!$A$2:$B$1115,2,0)</f>
        <v>68689</v>
      </c>
      <c r="D975" s="31">
        <v>800099829</v>
      </c>
      <c r="E975" s="31">
        <v>218968689</v>
      </c>
      <c r="F975" s="61" t="s">
        <v>1116</v>
      </c>
      <c r="G975" s="33">
        <v>0</v>
      </c>
      <c r="H975" s="33">
        <v>0</v>
      </c>
      <c r="I975" s="3">
        <v>682261752</v>
      </c>
      <c r="J975" s="3">
        <v>733824398</v>
      </c>
      <c r="K975" s="3">
        <v>0</v>
      </c>
      <c r="L975" s="3"/>
      <c r="M975" s="3"/>
      <c r="N975" s="3"/>
      <c r="O975" s="3"/>
      <c r="P975" s="34">
        <f t="shared" si="46"/>
        <v>1416086150</v>
      </c>
      <c r="Q975" s="165">
        <v>1074955274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56855146</v>
      </c>
      <c r="X975" s="3">
        <v>0</v>
      </c>
      <c r="Y975" s="3">
        <v>0</v>
      </c>
      <c r="Z975" s="3">
        <v>0</v>
      </c>
      <c r="AA975" s="3">
        <v>0</v>
      </c>
      <c r="AB975" s="3"/>
      <c r="AC975" s="36">
        <f t="shared" si="45"/>
        <v>56855146</v>
      </c>
      <c r="AD975" s="37">
        <f t="shared" ref="AD975:AD1038" si="47">+P975-Q975+AB975-AC975</f>
        <v>284275730</v>
      </c>
      <c r="AE975" s="144"/>
      <c r="AG975" s="144"/>
      <c r="AI975" s="144"/>
    </row>
    <row r="976" spans="1:35" x14ac:dyDescent="0.25">
      <c r="A976" s="38">
        <v>964</v>
      </c>
      <c r="B976" s="61"/>
      <c r="C976" s="143" t="str">
        <f>VLOOKUP(D976,[8]Hoja1!$A$2:$B$1115,2,0)</f>
        <v>68705</v>
      </c>
      <c r="D976" s="31">
        <v>890205973</v>
      </c>
      <c r="E976" s="31">
        <v>210568705</v>
      </c>
      <c r="F976" s="61" t="s">
        <v>400</v>
      </c>
      <c r="G976" s="33">
        <v>0</v>
      </c>
      <c r="H976" s="33">
        <v>0</v>
      </c>
      <c r="I976" s="3">
        <v>36155042</v>
      </c>
      <c r="J976" s="3">
        <v>44770684</v>
      </c>
      <c r="K976" s="3">
        <v>0</v>
      </c>
      <c r="L976" s="3"/>
      <c r="M976" s="3"/>
      <c r="N976" s="3"/>
      <c r="O976" s="3"/>
      <c r="P976" s="34">
        <f t="shared" si="46"/>
        <v>80925726</v>
      </c>
      <c r="Q976" s="165">
        <v>62848204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3012920</v>
      </c>
      <c r="X976" s="3">
        <v>0</v>
      </c>
      <c r="Y976" s="3">
        <v>0</v>
      </c>
      <c r="Z976" s="3">
        <v>0</v>
      </c>
      <c r="AA976" s="3">
        <v>0</v>
      </c>
      <c r="AB976" s="3"/>
      <c r="AC976" s="36">
        <f t="shared" si="45"/>
        <v>3012920</v>
      </c>
      <c r="AD976" s="37">
        <f t="shared" si="47"/>
        <v>15064602</v>
      </c>
      <c r="AE976" s="144"/>
      <c r="AG976" s="144"/>
      <c r="AI976" s="144"/>
    </row>
    <row r="977" spans="1:35" x14ac:dyDescent="0.25">
      <c r="A977" s="29">
        <v>965</v>
      </c>
      <c r="B977" s="61"/>
      <c r="C977" s="143" t="str">
        <f>VLOOKUP(D977,[8]Hoja1!$A$2:$B$1115,2,0)</f>
        <v>68720</v>
      </c>
      <c r="D977" s="31">
        <v>800099832</v>
      </c>
      <c r="E977" s="31">
        <v>212068720</v>
      </c>
      <c r="F977" s="61" t="s">
        <v>1117</v>
      </c>
      <c r="G977" s="33">
        <v>0</v>
      </c>
      <c r="H977" s="33">
        <v>0</v>
      </c>
      <c r="I977" s="3">
        <v>78639054</v>
      </c>
      <c r="J977" s="3">
        <v>73411729</v>
      </c>
      <c r="K977" s="3">
        <v>0</v>
      </c>
      <c r="L977" s="3"/>
      <c r="M977" s="3"/>
      <c r="N977" s="3"/>
      <c r="O977" s="3"/>
      <c r="P977" s="34">
        <f t="shared" si="46"/>
        <v>152050783</v>
      </c>
      <c r="Q977" s="165">
        <v>112731259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6553255</v>
      </c>
      <c r="X977" s="3">
        <v>0</v>
      </c>
      <c r="Y977" s="3">
        <v>0</v>
      </c>
      <c r="Z977" s="3">
        <v>0</v>
      </c>
      <c r="AA977" s="3">
        <v>0</v>
      </c>
      <c r="AB977" s="3"/>
      <c r="AC977" s="36">
        <f t="shared" si="45"/>
        <v>6553255</v>
      </c>
      <c r="AD977" s="37">
        <f t="shared" si="47"/>
        <v>32766269</v>
      </c>
      <c r="AE977" s="144"/>
      <c r="AG977" s="144"/>
      <c r="AI977" s="144"/>
    </row>
    <row r="978" spans="1:35" x14ac:dyDescent="0.25">
      <c r="A978" s="38">
        <v>966</v>
      </c>
      <c r="B978" s="61"/>
      <c r="C978" s="143" t="str">
        <f>VLOOKUP(D978,[8]Hoja1!$A$2:$B$1115,2,0)</f>
        <v>68745</v>
      </c>
      <c r="D978" s="31">
        <v>890208807</v>
      </c>
      <c r="E978" s="31">
        <v>214568745</v>
      </c>
      <c r="F978" s="61" t="s">
        <v>1118</v>
      </c>
      <c r="G978" s="33">
        <v>0</v>
      </c>
      <c r="H978" s="33">
        <v>0</v>
      </c>
      <c r="I978" s="3">
        <v>223252436</v>
      </c>
      <c r="J978" s="3">
        <v>230108886</v>
      </c>
      <c r="K978" s="3">
        <v>0</v>
      </c>
      <c r="L978" s="3"/>
      <c r="M978" s="3"/>
      <c r="N978" s="3"/>
      <c r="O978" s="3"/>
      <c r="P978" s="34">
        <f t="shared" si="46"/>
        <v>453361322</v>
      </c>
      <c r="Q978" s="165">
        <v>341735106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18604370</v>
      </c>
      <c r="X978" s="3">
        <v>0</v>
      </c>
      <c r="Y978" s="3">
        <v>0</v>
      </c>
      <c r="Z978" s="3">
        <v>0</v>
      </c>
      <c r="AA978" s="3">
        <v>0</v>
      </c>
      <c r="AB978" s="3"/>
      <c r="AC978" s="36">
        <f t="shared" si="45"/>
        <v>18604370</v>
      </c>
      <c r="AD978" s="37">
        <f t="shared" si="47"/>
        <v>93021846</v>
      </c>
      <c r="AE978" s="144"/>
      <c r="AG978" s="144"/>
      <c r="AI978" s="144"/>
    </row>
    <row r="979" spans="1:35" x14ac:dyDescent="0.25">
      <c r="A979" s="29">
        <v>967</v>
      </c>
      <c r="B979" s="61"/>
      <c r="C979" s="143" t="str">
        <f>VLOOKUP(D979,[8]Hoja1!$A$2:$B$1115,2,0)</f>
        <v>68755</v>
      </c>
      <c r="D979" s="31">
        <v>890203688</v>
      </c>
      <c r="E979" s="31">
        <v>215568755</v>
      </c>
      <c r="F979" s="61" t="s">
        <v>1119</v>
      </c>
      <c r="G979" s="33">
        <v>0</v>
      </c>
      <c r="H979" s="33">
        <v>0</v>
      </c>
      <c r="I979" s="3">
        <v>318234432</v>
      </c>
      <c r="J979" s="3">
        <v>404498753</v>
      </c>
      <c r="K979" s="3">
        <v>0</v>
      </c>
      <c r="L979" s="3"/>
      <c r="M979" s="3"/>
      <c r="N979" s="3"/>
      <c r="O979" s="3"/>
      <c r="P979" s="34">
        <f t="shared" si="46"/>
        <v>722733185</v>
      </c>
      <c r="Q979" s="165">
        <v>563615969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26519536</v>
      </c>
      <c r="X979" s="3">
        <v>0</v>
      </c>
      <c r="Y979" s="3">
        <v>0</v>
      </c>
      <c r="Z979" s="3">
        <v>0</v>
      </c>
      <c r="AA979" s="3">
        <v>0</v>
      </c>
      <c r="AB979" s="3"/>
      <c r="AC979" s="36">
        <f t="shared" si="45"/>
        <v>26519536</v>
      </c>
      <c r="AD979" s="37">
        <f t="shared" si="47"/>
        <v>132597680</v>
      </c>
      <c r="AE979" s="144"/>
      <c r="AG979" s="144"/>
      <c r="AI979" s="144"/>
    </row>
    <row r="980" spans="1:35" x14ac:dyDescent="0.25">
      <c r="A980" s="38">
        <v>968</v>
      </c>
      <c r="B980" s="61"/>
      <c r="C980" s="143" t="str">
        <f>VLOOKUP(D980,[8]Hoja1!$A$2:$B$1115,2,0)</f>
        <v>68770</v>
      </c>
      <c r="D980" s="31">
        <v>890204985</v>
      </c>
      <c r="E980" s="31">
        <v>217068770</v>
      </c>
      <c r="F980" s="61" t="s">
        <v>1120</v>
      </c>
      <c r="G980" s="33">
        <v>0</v>
      </c>
      <c r="H980" s="33">
        <v>0</v>
      </c>
      <c r="I980" s="3">
        <v>158662606</v>
      </c>
      <c r="J980" s="3">
        <v>204502052</v>
      </c>
      <c r="K980" s="3">
        <v>0</v>
      </c>
      <c r="L980" s="3"/>
      <c r="M980" s="3"/>
      <c r="N980" s="3"/>
      <c r="O980" s="3"/>
      <c r="P980" s="34">
        <f t="shared" si="46"/>
        <v>363164658</v>
      </c>
      <c r="Q980" s="165">
        <v>283833356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13221884</v>
      </c>
      <c r="X980" s="3">
        <v>0</v>
      </c>
      <c r="Y980" s="3">
        <v>0</v>
      </c>
      <c r="Z980" s="3">
        <v>0</v>
      </c>
      <c r="AA980" s="3">
        <v>0</v>
      </c>
      <c r="AB980" s="3"/>
      <c r="AC980" s="36">
        <f t="shared" si="45"/>
        <v>13221884</v>
      </c>
      <c r="AD980" s="37">
        <f t="shared" si="47"/>
        <v>66109418</v>
      </c>
      <c r="AE980" s="144"/>
      <c r="AG980" s="144"/>
      <c r="AI980" s="144"/>
    </row>
    <row r="981" spans="1:35" x14ac:dyDescent="0.25">
      <c r="A981" s="29">
        <v>969</v>
      </c>
      <c r="B981" s="61"/>
      <c r="C981" s="143" t="str">
        <f>VLOOKUP(D981,[8]Hoja1!$A$2:$B$1115,2,0)</f>
        <v>68773</v>
      </c>
      <c r="D981" s="31">
        <v>890210883</v>
      </c>
      <c r="E981" s="31">
        <v>217368773</v>
      </c>
      <c r="F981" s="61" t="s">
        <v>675</v>
      </c>
      <c r="G981" s="33">
        <v>0</v>
      </c>
      <c r="H981" s="33">
        <v>0</v>
      </c>
      <c r="I981" s="3">
        <v>100496938</v>
      </c>
      <c r="J981" s="3">
        <v>111628576</v>
      </c>
      <c r="K981" s="3">
        <v>0</v>
      </c>
      <c r="L981" s="3"/>
      <c r="M981" s="3"/>
      <c r="N981" s="3"/>
      <c r="O981" s="3"/>
      <c r="P981" s="34">
        <f t="shared" si="46"/>
        <v>212125514</v>
      </c>
      <c r="Q981" s="165">
        <v>161877046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8374745</v>
      </c>
      <c r="X981" s="3">
        <v>0</v>
      </c>
      <c r="Y981" s="3">
        <v>0</v>
      </c>
      <c r="Z981" s="3">
        <v>0</v>
      </c>
      <c r="AA981" s="3">
        <v>0</v>
      </c>
      <c r="AB981" s="3"/>
      <c r="AC981" s="36">
        <f t="shared" si="45"/>
        <v>8374745</v>
      </c>
      <c r="AD981" s="37">
        <f t="shared" si="47"/>
        <v>41873723</v>
      </c>
      <c r="AE981" s="144"/>
      <c r="AG981" s="144"/>
      <c r="AI981" s="144"/>
    </row>
    <row r="982" spans="1:35" x14ac:dyDescent="0.25">
      <c r="A982" s="38">
        <v>970</v>
      </c>
      <c r="B982" s="61"/>
      <c r="C982" s="143" t="str">
        <f>VLOOKUP(D982,[8]Hoja1!$A$2:$B$1115,2,0)</f>
        <v>68780</v>
      </c>
      <c r="D982" s="31">
        <v>890205051</v>
      </c>
      <c r="E982" s="31">
        <v>218068780</v>
      </c>
      <c r="F982" s="61" t="s">
        <v>1121</v>
      </c>
      <c r="G982" s="33">
        <v>0</v>
      </c>
      <c r="H982" s="33">
        <v>0</v>
      </c>
      <c r="I982" s="3">
        <v>70239675</v>
      </c>
      <c r="J982" s="3">
        <v>75803253</v>
      </c>
      <c r="K982" s="3">
        <v>0</v>
      </c>
      <c r="L982" s="3"/>
      <c r="M982" s="3"/>
      <c r="N982" s="3"/>
      <c r="O982" s="3"/>
      <c r="P982" s="34">
        <f t="shared" si="46"/>
        <v>146042928</v>
      </c>
      <c r="Q982" s="165">
        <v>110923089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5853306</v>
      </c>
      <c r="X982" s="3">
        <v>0</v>
      </c>
      <c r="Y982" s="3">
        <v>0</v>
      </c>
      <c r="Z982" s="3">
        <v>0</v>
      </c>
      <c r="AA982" s="3">
        <v>0</v>
      </c>
      <c r="AB982" s="3"/>
      <c r="AC982" s="36">
        <f t="shared" si="45"/>
        <v>5853306</v>
      </c>
      <c r="AD982" s="37">
        <f t="shared" si="47"/>
        <v>29266533</v>
      </c>
      <c r="AE982" s="144"/>
      <c r="AG982" s="144"/>
      <c r="AI982" s="144"/>
    </row>
    <row r="983" spans="1:35" x14ac:dyDescent="0.25">
      <c r="A983" s="29">
        <v>971</v>
      </c>
      <c r="B983" s="61"/>
      <c r="C983" s="143" t="str">
        <f>VLOOKUP(D983,[8]Hoja1!$A$2:$B$1115,2,0)</f>
        <v>68820</v>
      </c>
      <c r="D983" s="31">
        <v>890205581</v>
      </c>
      <c r="E983" s="31">
        <v>212068820</v>
      </c>
      <c r="F983" s="61" t="s">
        <v>1122</v>
      </c>
      <c r="G983" s="33">
        <v>0</v>
      </c>
      <c r="H983" s="33">
        <v>0</v>
      </c>
      <c r="I983" s="3">
        <v>129785242</v>
      </c>
      <c r="J983" s="3">
        <v>135013773</v>
      </c>
      <c r="K983" s="3">
        <v>0</v>
      </c>
      <c r="L983" s="3"/>
      <c r="M983" s="3"/>
      <c r="N983" s="3"/>
      <c r="O983" s="3"/>
      <c r="P983" s="34">
        <f t="shared" si="46"/>
        <v>264799015</v>
      </c>
      <c r="Q983" s="165">
        <v>199906395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10815437</v>
      </c>
      <c r="X983" s="3">
        <v>0</v>
      </c>
      <c r="Y983" s="3">
        <v>0</v>
      </c>
      <c r="Z983" s="3">
        <v>0</v>
      </c>
      <c r="AA983" s="3">
        <v>0</v>
      </c>
      <c r="AB983" s="3"/>
      <c r="AC983" s="36">
        <f t="shared" si="45"/>
        <v>10815437</v>
      </c>
      <c r="AD983" s="37">
        <f t="shared" si="47"/>
        <v>54077183</v>
      </c>
      <c r="AE983" s="144"/>
      <c r="AG983" s="144"/>
      <c r="AI983" s="144"/>
    </row>
    <row r="984" spans="1:35" x14ac:dyDescent="0.25">
      <c r="A984" s="38">
        <v>972</v>
      </c>
      <c r="B984" s="61"/>
      <c r="C984" s="143" t="str">
        <f>VLOOKUP(D984,[8]Hoja1!$A$2:$B$1115,2,0)</f>
        <v>68855</v>
      </c>
      <c r="D984" s="31">
        <v>890205460</v>
      </c>
      <c r="E984" s="31">
        <v>215568855</v>
      </c>
      <c r="F984" s="61" t="s">
        <v>1123</v>
      </c>
      <c r="G984" s="33">
        <v>0</v>
      </c>
      <c r="H984" s="33">
        <v>0</v>
      </c>
      <c r="I984" s="3">
        <v>75755878</v>
      </c>
      <c r="J984" s="3">
        <v>104158455</v>
      </c>
      <c r="K984" s="3">
        <v>0</v>
      </c>
      <c r="L984" s="3"/>
      <c r="M984" s="3"/>
      <c r="N984" s="3"/>
      <c r="O984" s="3"/>
      <c r="P984" s="34">
        <f t="shared" si="46"/>
        <v>179914333</v>
      </c>
      <c r="Q984" s="165">
        <v>142036395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6312990</v>
      </c>
      <c r="X984" s="3">
        <v>0</v>
      </c>
      <c r="Y984" s="3">
        <v>0</v>
      </c>
      <c r="Z984" s="3">
        <v>0</v>
      </c>
      <c r="AA984" s="3">
        <v>0</v>
      </c>
      <c r="AB984" s="3"/>
      <c r="AC984" s="36">
        <f t="shared" si="45"/>
        <v>6312990</v>
      </c>
      <c r="AD984" s="37">
        <f t="shared" si="47"/>
        <v>31564948</v>
      </c>
      <c r="AE984" s="144"/>
      <c r="AG984" s="144"/>
      <c r="AI984" s="144"/>
    </row>
    <row r="985" spans="1:35" x14ac:dyDescent="0.25">
      <c r="A985" s="29">
        <v>973</v>
      </c>
      <c r="B985" s="61"/>
      <c r="C985" s="143" t="str">
        <f>VLOOKUP(D985,[8]Hoja1!$A$2:$B$1115,2,0)</f>
        <v>68861</v>
      </c>
      <c r="D985" s="31">
        <v>890205677</v>
      </c>
      <c r="E985" s="31">
        <v>216168861</v>
      </c>
      <c r="F985" s="61" t="s">
        <v>1124</v>
      </c>
      <c r="G985" s="33">
        <v>0</v>
      </c>
      <c r="H985" s="33">
        <v>0</v>
      </c>
      <c r="I985" s="3">
        <v>272757088</v>
      </c>
      <c r="J985" s="3">
        <v>285438140</v>
      </c>
      <c r="K985" s="3">
        <v>0</v>
      </c>
      <c r="L985" s="3"/>
      <c r="M985" s="3"/>
      <c r="N985" s="3"/>
      <c r="O985" s="3"/>
      <c r="P985" s="34">
        <f t="shared" si="46"/>
        <v>558195228</v>
      </c>
      <c r="Q985" s="165">
        <v>421816682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22729757</v>
      </c>
      <c r="X985" s="3">
        <v>0</v>
      </c>
      <c r="Y985" s="3">
        <v>0</v>
      </c>
      <c r="Z985" s="3">
        <v>0</v>
      </c>
      <c r="AA985" s="3">
        <v>0</v>
      </c>
      <c r="AB985" s="3"/>
      <c r="AC985" s="36">
        <f t="shared" si="45"/>
        <v>22729757</v>
      </c>
      <c r="AD985" s="37">
        <f t="shared" si="47"/>
        <v>113648789</v>
      </c>
      <c r="AE985" s="144"/>
      <c r="AG985" s="144"/>
      <c r="AI985" s="144"/>
    </row>
    <row r="986" spans="1:35" x14ac:dyDescent="0.25">
      <c r="A986" s="38">
        <v>974</v>
      </c>
      <c r="B986" s="61"/>
      <c r="C986" s="143" t="str">
        <f>VLOOKUP(D986,[8]Hoja1!$A$2:$B$1115,2,0)</f>
        <v>68867</v>
      </c>
      <c r="D986" s="31">
        <v>890210951</v>
      </c>
      <c r="E986" s="31">
        <v>216768867</v>
      </c>
      <c r="F986" s="61" t="s">
        <v>1125</v>
      </c>
      <c r="G986" s="33">
        <v>0</v>
      </c>
      <c r="H986" s="33">
        <v>0</v>
      </c>
      <c r="I986" s="3">
        <v>21701612</v>
      </c>
      <c r="J986" s="3">
        <v>25934779</v>
      </c>
      <c r="K986" s="3">
        <v>0</v>
      </c>
      <c r="L986" s="3"/>
      <c r="M986" s="3"/>
      <c r="N986" s="3"/>
      <c r="O986" s="3"/>
      <c r="P986" s="34">
        <f t="shared" si="46"/>
        <v>47636391</v>
      </c>
      <c r="Q986" s="165">
        <v>36785587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1808468</v>
      </c>
      <c r="X986" s="3">
        <v>0</v>
      </c>
      <c r="Y986" s="3">
        <v>0</v>
      </c>
      <c r="Z986" s="3">
        <v>0</v>
      </c>
      <c r="AA986" s="3">
        <v>0</v>
      </c>
      <c r="AB986" s="3"/>
      <c r="AC986" s="36">
        <f t="shared" si="45"/>
        <v>1808468</v>
      </c>
      <c r="AD986" s="37">
        <f t="shared" si="47"/>
        <v>9042336</v>
      </c>
      <c r="AE986" s="144"/>
      <c r="AG986" s="144"/>
      <c r="AI986" s="144"/>
    </row>
    <row r="987" spans="1:35" x14ac:dyDescent="0.25">
      <c r="A987" s="29">
        <v>975</v>
      </c>
      <c r="B987" s="61"/>
      <c r="C987" s="143" t="str">
        <f>VLOOKUP(D987,[8]Hoja1!$A$2:$B$1115,2,0)</f>
        <v>68872</v>
      </c>
      <c r="D987" s="31">
        <v>890206250</v>
      </c>
      <c r="E987" s="31">
        <v>217268872</v>
      </c>
      <c r="F987" s="61" t="s">
        <v>485</v>
      </c>
      <c r="G987" s="33">
        <v>0</v>
      </c>
      <c r="H987" s="33">
        <v>0</v>
      </c>
      <c r="I987" s="3">
        <v>93763656</v>
      </c>
      <c r="J987" s="3">
        <v>116185629</v>
      </c>
      <c r="K987" s="3">
        <v>0</v>
      </c>
      <c r="L987" s="3"/>
      <c r="M987" s="3"/>
      <c r="N987" s="3"/>
      <c r="O987" s="3"/>
      <c r="P987" s="34">
        <f t="shared" si="46"/>
        <v>209949285</v>
      </c>
      <c r="Q987" s="165">
        <v>163067457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7813638</v>
      </c>
      <c r="X987" s="3">
        <v>0</v>
      </c>
      <c r="Y987" s="3">
        <v>0</v>
      </c>
      <c r="Z987" s="3">
        <v>0</v>
      </c>
      <c r="AA987" s="3">
        <v>0</v>
      </c>
      <c r="AB987" s="3"/>
      <c r="AC987" s="36">
        <f t="shared" si="45"/>
        <v>7813638</v>
      </c>
      <c r="AD987" s="37">
        <f t="shared" si="47"/>
        <v>39068190</v>
      </c>
      <c r="AE987" s="144"/>
      <c r="AG987" s="144"/>
      <c r="AI987" s="144"/>
    </row>
    <row r="988" spans="1:35" x14ac:dyDescent="0.25">
      <c r="A988" s="38">
        <v>976</v>
      </c>
      <c r="B988" s="61"/>
      <c r="C988" s="143" t="str">
        <f>VLOOKUP(D988,[8]Hoja1!$A$2:$B$1115,2,0)</f>
        <v>68895</v>
      </c>
      <c r="D988" s="31">
        <v>890204138</v>
      </c>
      <c r="E988" s="31">
        <v>219568895</v>
      </c>
      <c r="F988" s="61" t="s">
        <v>1126</v>
      </c>
      <c r="G988" s="33">
        <v>0</v>
      </c>
      <c r="H988" s="33">
        <v>0</v>
      </c>
      <c r="I988" s="3">
        <v>129906718</v>
      </c>
      <c r="J988" s="3">
        <v>154704380</v>
      </c>
      <c r="K988" s="3">
        <v>0</v>
      </c>
      <c r="L988" s="3"/>
      <c r="M988" s="3"/>
      <c r="N988" s="3"/>
      <c r="O988" s="3"/>
      <c r="P988" s="34">
        <f t="shared" si="46"/>
        <v>284611098</v>
      </c>
      <c r="Q988" s="165">
        <v>219657740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10825560</v>
      </c>
      <c r="X988" s="3">
        <v>0</v>
      </c>
      <c r="Y988" s="3">
        <v>0</v>
      </c>
      <c r="Z988" s="3">
        <v>0</v>
      </c>
      <c r="AA988" s="3">
        <v>0</v>
      </c>
      <c r="AB988" s="3"/>
      <c r="AC988" s="36">
        <f t="shared" si="45"/>
        <v>10825560</v>
      </c>
      <c r="AD988" s="37">
        <f t="shared" si="47"/>
        <v>54127798</v>
      </c>
      <c r="AE988" s="144"/>
      <c r="AG988" s="144"/>
      <c r="AI988" s="144"/>
    </row>
    <row r="989" spans="1:35" x14ac:dyDescent="0.25">
      <c r="A989" s="29">
        <v>977</v>
      </c>
      <c r="B989" s="61"/>
      <c r="C989" s="143" t="str">
        <f>VLOOKUP(D989,[8]Hoja1!$A$2:$B$1115,2,0)</f>
        <v>70110</v>
      </c>
      <c r="D989" s="31">
        <v>892201286</v>
      </c>
      <c r="E989" s="31">
        <v>211070110</v>
      </c>
      <c r="F989" s="61" t="s">
        <v>495</v>
      </c>
      <c r="G989" s="33">
        <v>0</v>
      </c>
      <c r="H989" s="33">
        <v>0</v>
      </c>
      <c r="I989" s="3">
        <v>294678036</v>
      </c>
      <c r="J989" s="3">
        <v>223482956</v>
      </c>
      <c r="K989" s="3">
        <v>0</v>
      </c>
      <c r="L989" s="3"/>
      <c r="M989" s="3"/>
      <c r="N989" s="3"/>
      <c r="O989" s="3"/>
      <c r="P989" s="34">
        <f t="shared" si="46"/>
        <v>518160992</v>
      </c>
      <c r="Q989" s="165">
        <v>370821974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24556503</v>
      </c>
      <c r="X989" s="3">
        <v>0</v>
      </c>
      <c r="Y989" s="3">
        <v>0</v>
      </c>
      <c r="Z989" s="3">
        <v>0</v>
      </c>
      <c r="AA989" s="3">
        <v>0</v>
      </c>
      <c r="AB989" s="3"/>
      <c r="AC989" s="36">
        <f t="shared" si="45"/>
        <v>24556503</v>
      </c>
      <c r="AD989" s="37">
        <f t="shared" si="47"/>
        <v>122782515</v>
      </c>
      <c r="AE989" s="144"/>
      <c r="AG989" s="144"/>
      <c r="AI989" s="144"/>
    </row>
    <row r="990" spans="1:35" x14ac:dyDescent="0.25">
      <c r="A990" s="38">
        <v>978</v>
      </c>
      <c r="B990" s="61"/>
      <c r="C990" s="143" t="str">
        <f>VLOOKUP(D990,[8]Hoja1!$A$2:$B$1115,2,0)</f>
        <v>70124</v>
      </c>
      <c r="D990" s="31">
        <v>892200058</v>
      </c>
      <c r="E990" s="31">
        <v>212470124</v>
      </c>
      <c r="F990" s="61" t="s">
        <v>1127</v>
      </c>
      <c r="G990" s="33">
        <v>0</v>
      </c>
      <c r="H990" s="33">
        <v>0</v>
      </c>
      <c r="I990" s="3">
        <v>398977728</v>
      </c>
      <c r="J990" s="3">
        <v>337363287</v>
      </c>
      <c r="K990" s="3">
        <v>0</v>
      </c>
      <c r="L990" s="3"/>
      <c r="M990" s="3"/>
      <c r="N990" s="3"/>
      <c r="O990" s="3"/>
      <c r="P990" s="34">
        <f t="shared" si="46"/>
        <v>736341015</v>
      </c>
      <c r="Q990" s="165">
        <v>536852151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33248144</v>
      </c>
      <c r="X990" s="3">
        <v>0</v>
      </c>
      <c r="Y990" s="3">
        <v>0</v>
      </c>
      <c r="Z990" s="3">
        <v>0</v>
      </c>
      <c r="AA990" s="3">
        <v>0</v>
      </c>
      <c r="AB990" s="3"/>
      <c r="AC990" s="36">
        <f t="shared" si="45"/>
        <v>33248144</v>
      </c>
      <c r="AD990" s="37">
        <f t="shared" si="47"/>
        <v>166240720</v>
      </c>
      <c r="AE990" s="144"/>
      <c r="AG990" s="144"/>
      <c r="AI990" s="144"/>
    </row>
    <row r="991" spans="1:35" x14ac:dyDescent="0.25">
      <c r="A991" s="29">
        <v>979</v>
      </c>
      <c r="B991" s="61"/>
      <c r="C991" s="143" t="str">
        <f>VLOOKUP(D991,[8]Hoja1!$A$2:$B$1115,2,0)</f>
        <v>70204</v>
      </c>
      <c r="D991" s="31">
        <v>892280053</v>
      </c>
      <c r="E991" s="31">
        <v>210470204</v>
      </c>
      <c r="F991" s="61" t="s">
        <v>1128</v>
      </c>
      <c r="G991" s="33">
        <v>0</v>
      </c>
      <c r="H991" s="33">
        <v>0</v>
      </c>
      <c r="I991" s="3">
        <v>428994768</v>
      </c>
      <c r="J991" s="3">
        <v>319695204</v>
      </c>
      <c r="K991" s="3">
        <v>0</v>
      </c>
      <c r="L991" s="3"/>
      <c r="M991" s="3"/>
      <c r="N991" s="3"/>
      <c r="O991" s="3"/>
      <c r="P991" s="34">
        <f t="shared" si="46"/>
        <v>748689972</v>
      </c>
      <c r="Q991" s="165">
        <v>534192588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35749564</v>
      </c>
      <c r="X991" s="3">
        <v>0</v>
      </c>
      <c r="Y991" s="3">
        <v>0</v>
      </c>
      <c r="Z991" s="3">
        <v>0</v>
      </c>
      <c r="AA991" s="3">
        <v>0</v>
      </c>
      <c r="AB991" s="3"/>
      <c r="AC991" s="36">
        <f t="shared" si="45"/>
        <v>35749564</v>
      </c>
      <c r="AD991" s="37">
        <f t="shared" si="47"/>
        <v>178747820</v>
      </c>
      <c r="AE991" s="144"/>
      <c r="AG991" s="144"/>
      <c r="AI991" s="144"/>
    </row>
    <row r="992" spans="1:35" x14ac:dyDescent="0.25">
      <c r="A992" s="38">
        <v>980</v>
      </c>
      <c r="B992" s="61"/>
      <c r="C992" s="143" t="str">
        <f>VLOOKUP(D992,[8]Hoja1!$A$2:$B$1115,2,0)</f>
        <v>70215</v>
      </c>
      <c r="D992" s="31">
        <v>892280032</v>
      </c>
      <c r="E992" s="31">
        <v>211570215</v>
      </c>
      <c r="F992" s="61" t="s">
        <v>1129</v>
      </c>
      <c r="G992" s="33">
        <v>0</v>
      </c>
      <c r="H992" s="33">
        <v>0</v>
      </c>
      <c r="I992" s="3">
        <v>1160525104</v>
      </c>
      <c r="J992" s="3">
        <v>1229112476</v>
      </c>
      <c r="K992" s="3">
        <v>0</v>
      </c>
      <c r="L992" s="3"/>
      <c r="M992" s="3"/>
      <c r="N992" s="3"/>
      <c r="O992" s="3"/>
      <c r="P992" s="34">
        <f t="shared" si="46"/>
        <v>2389637580</v>
      </c>
      <c r="Q992" s="165">
        <v>1809375026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96710425</v>
      </c>
      <c r="X992" s="3">
        <v>0</v>
      </c>
      <c r="Y992" s="3">
        <v>0</v>
      </c>
      <c r="Z992" s="3">
        <v>0</v>
      </c>
      <c r="AA992" s="3">
        <v>0</v>
      </c>
      <c r="AB992" s="3"/>
      <c r="AC992" s="36">
        <f t="shared" si="45"/>
        <v>96710425</v>
      </c>
      <c r="AD992" s="37">
        <f t="shared" si="47"/>
        <v>483552129</v>
      </c>
      <c r="AE992" s="144"/>
      <c r="AG992" s="144"/>
      <c r="AI992" s="144"/>
    </row>
    <row r="993" spans="1:35" x14ac:dyDescent="0.25">
      <c r="A993" s="29">
        <v>981</v>
      </c>
      <c r="B993" s="61"/>
      <c r="C993" s="143" t="str">
        <f>VLOOKUP(D993,[8]Hoja1!$A$2:$B$1115,2,0)</f>
        <v>70221</v>
      </c>
      <c r="D993" s="31">
        <v>823003543</v>
      </c>
      <c r="E993" s="31">
        <v>89970221</v>
      </c>
      <c r="F993" s="61" t="s">
        <v>1130</v>
      </c>
      <c r="G993" s="33">
        <v>0</v>
      </c>
      <c r="H993" s="33">
        <v>0</v>
      </c>
      <c r="I993" s="3">
        <v>524735176</v>
      </c>
      <c r="J993" s="3">
        <v>542727973</v>
      </c>
      <c r="K993" s="3">
        <v>0</v>
      </c>
      <c r="L993" s="3"/>
      <c r="M993" s="3"/>
      <c r="N993" s="3"/>
      <c r="O993" s="3"/>
      <c r="P993" s="34">
        <f t="shared" si="46"/>
        <v>1067463149</v>
      </c>
      <c r="Q993" s="165">
        <v>805095559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43727931</v>
      </c>
      <c r="X993" s="3">
        <v>0</v>
      </c>
      <c r="Y993" s="3">
        <v>0</v>
      </c>
      <c r="Z993" s="3">
        <v>0</v>
      </c>
      <c r="AA993" s="3">
        <v>0</v>
      </c>
      <c r="AB993" s="3"/>
      <c r="AC993" s="36">
        <f t="shared" si="45"/>
        <v>43727931</v>
      </c>
      <c r="AD993" s="37">
        <f t="shared" si="47"/>
        <v>218639659</v>
      </c>
      <c r="AE993" s="144"/>
      <c r="AG993" s="144"/>
      <c r="AI993" s="144"/>
    </row>
    <row r="994" spans="1:35" x14ac:dyDescent="0.25">
      <c r="A994" s="38">
        <v>982</v>
      </c>
      <c r="B994" s="61"/>
      <c r="C994" s="143" t="str">
        <f>VLOOKUP(D994,[8]Hoja1!$A$2:$B$1115,2,0)</f>
        <v>70230</v>
      </c>
      <c r="D994" s="31">
        <v>892200740</v>
      </c>
      <c r="E994" s="31">
        <v>213070230</v>
      </c>
      <c r="F994" s="61" t="s">
        <v>1131</v>
      </c>
      <c r="G994" s="33">
        <v>0</v>
      </c>
      <c r="H994" s="33">
        <v>0</v>
      </c>
      <c r="I994" s="3">
        <v>208253204</v>
      </c>
      <c r="J994" s="3">
        <v>126469952</v>
      </c>
      <c r="K994" s="3">
        <v>0</v>
      </c>
      <c r="L994" s="3"/>
      <c r="M994" s="3"/>
      <c r="N994" s="3"/>
      <c r="O994" s="3"/>
      <c r="P994" s="34">
        <f t="shared" si="46"/>
        <v>334723156</v>
      </c>
      <c r="Q994" s="165">
        <v>230596556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17354434</v>
      </c>
      <c r="X994" s="3">
        <v>0</v>
      </c>
      <c r="Y994" s="3">
        <v>0</v>
      </c>
      <c r="Z994" s="3">
        <v>0</v>
      </c>
      <c r="AA994" s="3">
        <v>0</v>
      </c>
      <c r="AB994" s="3"/>
      <c r="AC994" s="36">
        <f t="shared" si="45"/>
        <v>17354434</v>
      </c>
      <c r="AD994" s="37">
        <f t="shared" si="47"/>
        <v>86772166</v>
      </c>
      <c r="AE994" s="144"/>
      <c r="AG994" s="144"/>
      <c r="AI994" s="144"/>
    </row>
    <row r="995" spans="1:35" x14ac:dyDescent="0.25">
      <c r="A995" s="29">
        <v>983</v>
      </c>
      <c r="B995" s="61"/>
      <c r="C995" s="143" t="str">
        <f>VLOOKUP(D995,[8]Hoja1!$A$2:$B$1115,2,0)</f>
        <v>70233</v>
      </c>
      <c r="D995" s="31">
        <v>823002595</v>
      </c>
      <c r="E995" s="31">
        <v>213370233</v>
      </c>
      <c r="F995" s="61" t="s">
        <v>1132</v>
      </c>
      <c r="G995" s="33">
        <v>0</v>
      </c>
      <c r="H995" s="33">
        <v>0</v>
      </c>
      <c r="I995" s="3">
        <v>325855780</v>
      </c>
      <c r="J995" s="3">
        <v>285322934</v>
      </c>
      <c r="K995" s="3">
        <v>0</v>
      </c>
      <c r="L995" s="3"/>
      <c r="M995" s="3"/>
      <c r="N995" s="3"/>
      <c r="O995" s="3"/>
      <c r="P995" s="34">
        <f t="shared" si="46"/>
        <v>611178714</v>
      </c>
      <c r="Q995" s="165">
        <v>448250822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27154648</v>
      </c>
      <c r="X995" s="3">
        <v>0</v>
      </c>
      <c r="Y995" s="3">
        <v>0</v>
      </c>
      <c r="Z995" s="3">
        <v>0</v>
      </c>
      <c r="AA995" s="3">
        <v>0</v>
      </c>
      <c r="AB995" s="3"/>
      <c r="AC995" s="36">
        <f t="shared" si="45"/>
        <v>27154648</v>
      </c>
      <c r="AD995" s="37">
        <f t="shared" si="47"/>
        <v>135773244</v>
      </c>
      <c r="AE995" s="144"/>
      <c r="AG995" s="144"/>
      <c r="AI995" s="144"/>
    </row>
    <row r="996" spans="1:35" x14ac:dyDescent="0.25">
      <c r="A996" s="38">
        <v>984</v>
      </c>
      <c r="B996" s="61"/>
      <c r="C996" s="143" t="str">
        <f>VLOOKUP(D996,[8]Hoja1!$A$2:$B$1115,2,0)</f>
        <v>70235</v>
      </c>
      <c r="D996" s="31">
        <v>800049826</v>
      </c>
      <c r="E996" s="31">
        <v>213570235</v>
      </c>
      <c r="F996" s="61" t="s">
        <v>1133</v>
      </c>
      <c r="G996" s="33">
        <v>0</v>
      </c>
      <c r="H996" s="33">
        <v>0</v>
      </c>
      <c r="I996" s="3">
        <v>597376960</v>
      </c>
      <c r="J996" s="3">
        <v>504613553</v>
      </c>
      <c r="K996" s="3">
        <v>0</v>
      </c>
      <c r="L996" s="3"/>
      <c r="M996" s="3"/>
      <c r="N996" s="3"/>
      <c r="O996" s="3"/>
      <c r="P996" s="34">
        <f t="shared" si="46"/>
        <v>1101990513</v>
      </c>
      <c r="Q996" s="165">
        <v>803302031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49781413</v>
      </c>
      <c r="X996" s="3">
        <v>0</v>
      </c>
      <c r="Y996" s="3">
        <v>0</v>
      </c>
      <c r="Z996" s="3">
        <v>0</v>
      </c>
      <c r="AA996" s="3">
        <v>0</v>
      </c>
      <c r="AB996" s="3"/>
      <c r="AC996" s="36">
        <f t="shared" si="45"/>
        <v>49781413</v>
      </c>
      <c r="AD996" s="37">
        <f t="shared" si="47"/>
        <v>248907069</v>
      </c>
      <c r="AE996" s="144"/>
      <c r="AG996" s="144"/>
      <c r="AI996" s="144"/>
    </row>
    <row r="997" spans="1:35" x14ac:dyDescent="0.25">
      <c r="A997" s="29">
        <v>985</v>
      </c>
      <c r="B997" s="61"/>
      <c r="C997" s="143" t="str">
        <f>VLOOKUP(D997,[8]Hoja1!$A$2:$B$1115,2,0)</f>
        <v>70265</v>
      </c>
      <c r="D997" s="31">
        <v>800061313</v>
      </c>
      <c r="E997" s="31">
        <v>216570265</v>
      </c>
      <c r="F997" s="61" t="s">
        <v>1134</v>
      </c>
      <c r="G997" s="33">
        <v>0</v>
      </c>
      <c r="H997" s="33">
        <v>0</v>
      </c>
      <c r="I997" s="3">
        <v>744815672</v>
      </c>
      <c r="J997" s="3">
        <v>558589486</v>
      </c>
      <c r="K997" s="3">
        <v>0</v>
      </c>
      <c r="L997" s="3"/>
      <c r="M997" s="3"/>
      <c r="N997" s="3"/>
      <c r="O997" s="3"/>
      <c r="P997" s="34">
        <f t="shared" si="46"/>
        <v>1303405158</v>
      </c>
      <c r="Q997" s="165">
        <v>930997324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62067973</v>
      </c>
      <c r="X997" s="3">
        <v>0</v>
      </c>
      <c r="Y997" s="3">
        <v>0</v>
      </c>
      <c r="Z997" s="3">
        <v>0</v>
      </c>
      <c r="AA997" s="3">
        <v>0</v>
      </c>
      <c r="AB997" s="3"/>
      <c r="AC997" s="36">
        <f t="shared" si="45"/>
        <v>62067973</v>
      </c>
      <c r="AD997" s="37">
        <f t="shared" si="47"/>
        <v>310339861</v>
      </c>
      <c r="AE997" s="144"/>
      <c r="AG997" s="144"/>
      <c r="AI997" s="144"/>
    </row>
    <row r="998" spans="1:35" x14ac:dyDescent="0.25">
      <c r="A998" s="38">
        <v>986</v>
      </c>
      <c r="B998" s="61"/>
      <c r="C998" s="143" t="str">
        <f>VLOOKUP(D998,[8]Hoja1!$A$2:$B$1115,2,0)</f>
        <v>70400</v>
      </c>
      <c r="D998" s="31">
        <v>800050331</v>
      </c>
      <c r="E998" s="31">
        <v>210070400</v>
      </c>
      <c r="F998" s="61" t="s">
        <v>367</v>
      </c>
      <c r="G998" s="33">
        <v>0</v>
      </c>
      <c r="H998" s="33">
        <v>0</v>
      </c>
      <c r="I998" s="3">
        <v>388155352</v>
      </c>
      <c r="J998" s="3">
        <v>313779804</v>
      </c>
      <c r="K998" s="3">
        <v>0</v>
      </c>
      <c r="L998" s="3"/>
      <c r="M998" s="3"/>
      <c r="N998" s="3"/>
      <c r="O998" s="3"/>
      <c r="P998" s="34">
        <f t="shared" si="46"/>
        <v>701935156</v>
      </c>
      <c r="Q998" s="165">
        <v>507857478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32346279</v>
      </c>
      <c r="X998" s="3">
        <v>0</v>
      </c>
      <c r="Y998" s="3">
        <v>0</v>
      </c>
      <c r="Z998" s="3">
        <v>0</v>
      </c>
      <c r="AA998" s="3">
        <v>0</v>
      </c>
      <c r="AB998" s="3"/>
      <c r="AC998" s="36">
        <f t="shared" si="45"/>
        <v>32346279</v>
      </c>
      <c r="AD998" s="37">
        <f t="shared" si="47"/>
        <v>161731399</v>
      </c>
      <c r="AE998" s="144"/>
      <c r="AG998" s="144"/>
      <c r="AI998" s="144"/>
    </row>
    <row r="999" spans="1:35" x14ac:dyDescent="0.25">
      <c r="A999" s="29">
        <v>987</v>
      </c>
      <c r="B999" s="61"/>
      <c r="C999" s="143" t="str">
        <f>VLOOKUP(D999,[8]Hoja1!$A$2:$B$1115,2,0)</f>
        <v>70418</v>
      </c>
      <c r="D999" s="31">
        <v>892201287</v>
      </c>
      <c r="E999" s="31">
        <v>211870418</v>
      </c>
      <c r="F999" s="61" t="s">
        <v>1135</v>
      </c>
      <c r="G999" s="33">
        <v>0</v>
      </c>
      <c r="H999" s="33">
        <v>0</v>
      </c>
      <c r="I999" s="3">
        <v>562471016</v>
      </c>
      <c r="J999" s="3">
        <v>555393865</v>
      </c>
      <c r="K999" s="3">
        <v>0</v>
      </c>
      <c r="L999" s="3"/>
      <c r="M999" s="3"/>
      <c r="N999" s="3"/>
      <c r="O999" s="3"/>
      <c r="P999" s="34">
        <f t="shared" si="46"/>
        <v>1117864881</v>
      </c>
      <c r="Q999" s="165">
        <v>836629375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46872585</v>
      </c>
      <c r="X999" s="3">
        <v>0</v>
      </c>
      <c r="Y999" s="3">
        <v>0</v>
      </c>
      <c r="Z999" s="3">
        <v>0</v>
      </c>
      <c r="AA999" s="3">
        <v>0</v>
      </c>
      <c r="AB999" s="3"/>
      <c r="AC999" s="36">
        <f t="shared" si="45"/>
        <v>46872585</v>
      </c>
      <c r="AD999" s="37">
        <f t="shared" si="47"/>
        <v>234362921</v>
      </c>
      <c r="AE999" s="144"/>
      <c r="AG999" s="144"/>
      <c r="AI999" s="144"/>
    </row>
    <row r="1000" spans="1:35" x14ac:dyDescent="0.25">
      <c r="A1000" s="38">
        <v>988</v>
      </c>
      <c r="B1000" s="61"/>
      <c r="C1000" s="143" t="str">
        <f>VLOOKUP(D1000,[8]Hoja1!$A$2:$B$1115,2,0)</f>
        <v>70429</v>
      </c>
      <c r="D1000" s="31">
        <v>892280057</v>
      </c>
      <c r="E1000" s="31">
        <v>212970429</v>
      </c>
      <c r="F1000" s="61" t="s">
        <v>1136</v>
      </c>
      <c r="G1000" s="33">
        <v>0</v>
      </c>
      <c r="H1000" s="33">
        <v>0</v>
      </c>
      <c r="I1000" s="3">
        <v>1851625920</v>
      </c>
      <c r="J1000" s="3">
        <v>1396843663</v>
      </c>
      <c r="K1000" s="3">
        <v>0</v>
      </c>
      <c r="L1000" s="3"/>
      <c r="M1000" s="3"/>
      <c r="N1000" s="3"/>
      <c r="O1000" s="3"/>
      <c r="P1000" s="34">
        <f t="shared" si="46"/>
        <v>3248469583</v>
      </c>
      <c r="Q1000" s="165">
        <v>2322656623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154302160</v>
      </c>
      <c r="X1000" s="3">
        <v>0</v>
      </c>
      <c r="Y1000" s="3">
        <v>0</v>
      </c>
      <c r="Z1000" s="3">
        <v>0</v>
      </c>
      <c r="AA1000" s="3">
        <v>0</v>
      </c>
      <c r="AB1000" s="3"/>
      <c r="AC1000" s="36">
        <f t="shared" si="45"/>
        <v>154302160</v>
      </c>
      <c r="AD1000" s="37">
        <f t="shared" si="47"/>
        <v>771510800</v>
      </c>
      <c r="AE1000" s="144"/>
      <c r="AG1000" s="144"/>
      <c r="AI1000" s="144"/>
    </row>
    <row r="1001" spans="1:35" x14ac:dyDescent="0.25">
      <c r="A1001" s="29">
        <v>989</v>
      </c>
      <c r="B1001" s="61"/>
      <c r="C1001" s="143" t="str">
        <f>VLOOKUP(D1001,[8]Hoja1!$A$2:$B$1115,2,0)</f>
        <v>70473</v>
      </c>
      <c r="D1001" s="31">
        <v>892201296</v>
      </c>
      <c r="E1001" s="31">
        <v>217370473</v>
      </c>
      <c r="F1001" s="61" t="s">
        <v>1137</v>
      </c>
      <c r="G1001" s="33">
        <v>0</v>
      </c>
      <c r="H1001" s="33">
        <v>0</v>
      </c>
      <c r="I1001" s="3">
        <v>349632852</v>
      </c>
      <c r="J1001" s="3">
        <v>311502096</v>
      </c>
      <c r="K1001" s="3">
        <v>0</v>
      </c>
      <c r="L1001" s="3"/>
      <c r="M1001" s="3"/>
      <c r="N1001" s="3"/>
      <c r="O1001" s="3"/>
      <c r="P1001" s="34">
        <f t="shared" si="46"/>
        <v>661134948</v>
      </c>
      <c r="Q1001" s="165">
        <v>486318522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29136071</v>
      </c>
      <c r="X1001" s="3">
        <v>0</v>
      </c>
      <c r="Y1001" s="3">
        <v>0</v>
      </c>
      <c r="Z1001" s="3">
        <v>0</v>
      </c>
      <c r="AA1001" s="3">
        <v>0</v>
      </c>
      <c r="AB1001" s="3"/>
      <c r="AC1001" s="36">
        <f t="shared" si="45"/>
        <v>29136071</v>
      </c>
      <c r="AD1001" s="37">
        <f t="shared" si="47"/>
        <v>145680355</v>
      </c>
      <c r="AE1001" s="144"/>
      <c r="AG1001" s="144"/>
      <c r="AI1001" s="144"/>
    </row>
    <row r="1002" spans="1:35" x14ac:dyDescent="0.25">
      <c r="A1002" s="38">
        <v>990</v>
      </c>
      <c r="B1002" s="61"/>
      <c r="C1002" s="143" t="str">
        <f>VLOOKUP(D1002,[8]Hoja1!$A$2:$B$1115,2,0)</f>
        <v>70508</v>
      </c>
      <c r="D1002" s="31">
        <v>800100729</v>
      </c>
      <c r="E1002" s="31">
        <v>210870508</v>
      </c>
      <c r="F1002" s="61" t="s">
        <v>1138</v>
      </c>
      <c r="G1002" s="33">
        <v>0</v>
      </c>
      <c r="H1002" s="33">
        <v>0</v>
      </c>
      <c r="I1002" s="3">
        <v>620745720</v>
      </c>
      <c r="J1002" s="3">
        <v>591713228</v>
      </c>
      <c r="K1002" s="3">
        <v>0</v>
      </c>
      <c r="L1002" s="3"/>
      <c r="M1002" s="3"/>
      <c r="N1002" s="3"/>
      <c r="O1002" s="3"/>
      <c r="P1002" s="34">
        <f t="shared" si="46"/>
        <v>1212458948</v>
      </c>
      <c r="Q1002" s="165">
        <v>902086088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51728810</v>
      </c>
      <c r="X1002" s="3">
        <v>0</v>
      </c>
      <c r="Y1002" s="3">
        <v>0</v>
      </c>
      <c r="Z1002" s="3">
        <v>0</v>
      </c>
      <c r="AA1002" s="3">
        <v>0</v>
      </c>
      <c r="AB1002" s="3"/>
      <c r="AC1002" s="36">
        <f t="shared" si="45"/>
        <v>51728810</v>
      </c>
      <c r="AD1002" s="37">
        <f t="shared" si="47"/>
        <v>258644050</v>
      </c>
      <c r="AE1002" s="144"/>
      <c r="AG1002" s="144"/>
      <c r="AI1002" s="144"/>
    </row>
    <row r="1003" spans="1:35" x14ac:dyDescent="0.25">
      <c r="A1003" s="29">
        <v>991</v>
      </c>
      <c r="B1003" s="61"/>
      <c r="C1003" s="143" t="str">
        <f>VLOOKUP(D1003,[8]Hoja1!$A$2:$B$1115,2,0)</f>
        <v>70523</v>
      </c>
      <c r="D1003" s="31">
        <v>892200312</v>
      </c>
      <c r="E1003" s="31">
        <v>212370523</v>
      </c>
      <c r="F1003" s="61" t="s">
        <v>1139</v>
      </c>
      <c r="G1003" s="33">
        <v>0</v>
      </c>
      <c r="H1003" s="33">
        <v>0</v>
      </c>
      <c r="I1003" s="3">
        <v>619663784</v>
      </c>
      <c r="J1003" s="3">
        <v>457710145</v>
      </c>
      <c r="K1003" s="3">
        <v>0</v>
      </c>
      <c r="L1003" s="3"/>
      <c r="M1003" s="3"/>
      <c r="N1003" s="3"/>
      <c r="O1003" s="3"/>
      <c r="P1003" s="34">
        <f t="shared" si="46"/>
        <v>1077373929</v>
      </c>
      <c r="Q1003" s="165">
        <v>767542039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51638649</v>
      </c>
      <c r="X1003" s="3">
        <v>0</v>
      </c>
      <c r="Y1003" s="3">
        <v>0</v>
      </c>
      <c r="Z1003" s="3">
        <v>0</v>
      </c>
      <c r="AA1003" s="3">
        <v>0</v>
      </c>
      <c r="AB1003" s="3"/>
      <c r="AC1003" s="36">
        <f t="shared" si="45"/>
        <v>51638649</v>
      </c>
      <c r="AD1003" s="37">
        <f t="shared" si="47"/>
        <v>258193241</v>
      </c>
      <c r="AE1003" s="144"/>
      <c r="AG1003" s="144"/>
      <c r="AI1003" s="144"/>
    </row>
    <row r="1004" spans="1:35" x14ac:dyDescent="0.25">
      <c r="A1004" s="38">
        <v>992</v>
      </c>
      <c r="B1004" s="61"/>
      <c r="C1004" s="143" t="str">
        <f>VLOOKUP(D1004,[8]Hoja1!$A$2:$B$1115,2,0)</f>
        <v>70670</v>
      </c>
      <c r="D1004" s="31">
        <v>892280055</v>
      </c>
      <c r="E1004" s="31">
        <v>217070670</v>
      </c>
      <c r="F1004" s="61" t="s">
        <v>1140</v>
      </c>
      <c r="G1004" s="33">
        <v>0</v>
      </c>
      <c r="H1004" s="33">
        <v>0</v>
      </c>
      <c r="I1004" s="3">
        <v>1667357408</v>
      </c>
      <c r="J1004" s="3">
        <v>1321525373</v>
      </c>
      <c r="K1004" s="3">
        <v>0</v>
      </c>
      <c r="L1004" s="3"/>
      <c r="M1004" s="3"/>
      <c r="N1004" s="3"/>
      <c r="O1004" s="3"/>
      <c r="P1004" s="34">
        <f t="shared" si="46"/>
        <v>2988882781</v>
      </c>
      <c r="Q1004" s="165">
        <v>2155204079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138946451</v>
      </c>
      <c r="X1004" s="3">
        <v>0</v>
      </c>
      <c r="Y1004" s="3">
        <v>0</v>
      </c>
      <c r="Z1004" s="3">
        <v>0</v>
      </c>
      <c r="AA1004" s="3">
        <v>0</v>
      </c>
      <c r="AB1004" s="3"/>
      <c r="AC1004" s="36">
        <f t="shared" si="45"/>
        <v>138946451</v>
      </c>
      <c r="AD1004" s="37">
        <f t="shared" si="47"/>
        <v>694732251</v>
      </c>
      <c r="AE1004" s="144"/>
      <c r="AG1004" s="144"/>
      <c r="AI1004" s="144"/>
    </row>
    <row r="1005" spans="1:35" x14ac:dyDescent="0.25">
      <c r="A1005" s="29">
        <v>993</v>
      </c>
      <c r="B1005" s="61"/>
      <c r="C1005" s="143" t="str">
        <f>VLOOKUP(D1005,[8]Hoja1!$A$2:$B$1115,2,0)</f>
        <v>70678</v>
      </c>
      <c r="D1005" s="31">
        <v>892280054</v>
      </c>
      <c r="E1005" s="31">
        <v>217870678</v>
      </c>
      <c r="F1005" s="61" t="s">
        <v>1141</v>
      </c>
      <c r="G1005" s="33">
        <v>0</v>
      </c>
      <c r="H1005" s="33">
        <v>0</v>
      </c>
      <c r="I1005" s="3">
        <v>816040416</v>
      </c>
      <c r="J1005" s="3">
        <v>712560129</v>
      </c>
      <c r="K1005" s="3">
        <v>0</v>
      </c>
      <c r="L1005" s="3"/>
      <c r="M1005" s="3"/>
      <c r="N1005" s="3"/>
      <c r="O1005" s="3"/>
      <c r="P1005" s="34">
        <f t="shared" si="46"/>
        <v>1528600545</v>
      </c>
      <c r="Q1005" s="165">
        <v>1120580337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68003368</v>
      </c>
      <c r="X1005" s="3">
        <v>0</v>
      </c>
      <c r="Y1005" s="3">
        <v>0</v>
      </c>
      <c r="Z1005" s="3">
        <v>0</v>
      </c>
      <c r="AA1005" s="3">
        <v>0</v>
      </c>
      <c r="AB1005" s="3"/>
      <c r="AC1005" s="36">
        <f t="shared" si="45"/>
        <v>68003368</v>
      </c>
      <c r="AD1005" s="37">
        <f t="shared" si="47"/>
        <v>340016840</v>
      </c>
      <c r="AE1005" s="144"/>
      <c r="AG1005" s="144"/>
      <c r="AI1005" s="144"/>
    </row>
    <row r="1006" spans="1:35" x14ac:dyDescent="0.25">
      <c r="A1006" s="38">
        <v>994</v>
      </c>
      <c r="B1006" s="61"/>
      <c r="C1006" s="143" t="str">
        <f>VLOOKUP(D1006,[8]Hoja1!$A$2:$B$1115,2,0)</f>
        <v>70702</v>
      </c>
      <c r="D1006" s="31">
        <v>892201282</v>
      </c>
      <c r="E1006" s="31">
        <v>210270702</v>
      </c>
      <c r="F1006" s="61" t="s">
        <v>1142</v>
      </c>
      <c r="G1006" s="33">
        <v>0</v>
      </c>
      <c r="H1006" s="33">
        <v>0</v>
      </c>
      <c r="I1006" s="3">
        <v>302387048</v>
      </c>
      <c r="J1006" s="3">
        <v>285284483</v>
      </c>
      <c r="K1006" s="3">
        <v>0</v>
      </c>
      <c r="L1006" s="3"/>
      <c r="M1006" s="3"/>
      <c r="N1006" s="3"/>
      <c r="O1006" s="3"/>
      <c r="P1006" s="34">
        <f t="shared" si="46"/>
        <v>587671531</v>
      </c>
      <c r="Q1006" s="165">
        <v>436478009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25198921</v>
      </c>
      <c r="X1006" s="3">
        <v>0</v>
      </c>
      <c r="Y1006" s="3">
        <v>0</v>
      </c>
      <c r="Z1006" s="3">
        <v>0</v>
      </c>
      <c r="AA1006" s="3">
        <v>0</v>
      </c>
      <c r="AB1006" s="3"/>
      <c r="AC1006" s="36">
        <f t="shared" si="45"/>
        <v>25198921</v>
      </c>
      <c r="AD1006" s="37">
        <f t="shared" si="47"/>
        <v>125994601</v>
      </c>
      <c r="AE1006" s="144"/>
      <c r="AG1006" s="144"/>
      <c r="AI1006" s="144"/>
    </row>
    <row r="1007" spans="1:35" x14ac:dyDescent="0.25">
      <c r="A1007" s="29">
        <v>995</v>
      </c>
      <c r="B1007" s="61"/>
      <c r="C1007" s="143" t="str">
        <f>VLOOKUP(D1007,[8]Hoja1!$A$2:$B$1115,2,0)</f>
        <v>70708</v>
      </c>
      <c r="D1007" s="31">
        <v>892200591</v>
      </c>
      <c r="E1007" s="31">
        <v>210870708</v>
      </c>
      <c r="F1007" s="61" t="s">
        <v>1143</v>
      </c>
      <c r="G1007" s="33">
        <v>0</v>
      </c>
      <c r="H1007" s="33">
        <v>0</v>
      </c>
      <c r="I1007" s="3">
        <v>1777034368</v>
      </c>
      <c r="J1007" s="3">
        <v>1435522971</v>
      </c>
      <c r="K1007" s="3">
        <v>0</v>
      </c>
      <c r="L1007" s="3"/>
      <c r="M1007" s="3"/>
      <c r="N1007" s="3"/>
      <c r="O1007" s="3"/>
      <c r="P1007" s="34">
        <f t="shared" si="46"/>
        <v>3212557339</v>
      </c>
      <c r="Q1007" s="165">
        <v>2324040153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148086197</v>
      </c>
      <c r="X1007" s="3">
        <v>0</v>
      </c>
      <c r="Y1007" s="3">
        <v>0</v>
      </c>
      <c r="Z1007" s="3">
        <v>0</v>
      </c>
      <c r="AA1007" s="3">
        <v>0</v>
      </c>
      <c r="AB1007" s="3"/>
      <c r="AC1007" s="36">
        <f t="shared" si="45"/>
        <v>148086197</v>
      </c>
      <c r="AD1007" s="37">
        <f t="shared" si="47"/>
        <v>740430989</v>
      </c>
      <c r="AE1007" s="144"/>
      <c r="AG1007" s="144"/>
      <c r="AI1007" s="144"/>
    </row>
    <row r="1008" spans="1:35" x14ac:dyDescent="0.25">
      <c r="A1008" s="38">
        <v>996</v>
      </c>
      <c r="B1008" s="61"/>
      <c r="C1008" s="143" t="str">
        <f>VLOOKUP(D1008,[8]Hoja1!$A$2:$B$1115,2,0)</f>
        <v>70713</v>
      </c>
      <c r="D1008" s="31">
        <v>892200592</v>
      </c>
      <c r="E1008" s="31">
        <v>211370713</v>
      </c>
      <c r="F1008" s="61" t="s">
        <v>1144</v>
      </c>
      <c r="G1008" s="33">
        <v>0</v>
      </c>
      <c r="H1008" s="33">
        <v>0</v>
      </c>
      <c r="I1008" s="3">
        <v>2116532192</v>
      </c>
      <c r="J1008" s="3">
        <v>1647708309</v>
      </c>
      <c r="K1008" s="3">
        <v>0</v>
      </c>
      <c r="L1008" s="3"/>
      <c r="M1008" s="3"/>
      <c r="N1008" s="3"/>
      <c r="O1008" s="3"/>
      <c r="P1008" s="34">
        <f t="shared" si="46"/>
        <v>3764240501</v>
      </c>
      <c r="Q1008" s="165">
        <v>2705974407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176377683</v>
      </c>
      <c r="X1008" s="3">
        <v>0</v>
      </c>
      <c r="Y1008" s="3">
        <v>0</v>
      </c>
      <c r="Z1008" s="3">
        <v>0</v>
      </c>
      <c r="AA1008" s="3">
        <v>0</v>
      </c>
      <c r="AB1008" s="3"/>
      <c r="AC1008" s="36">
        <f t="shared" si="45"/>
        <v>176377683</v>
      </c>
      <c r="AD1008" s="37">
        <f t="shared" si="47"/>
        <v>881888411</v>
      </c>
      <c r="AE1008" s="144"/>
      <c r="AG1008" s="144"/>
      <c r="AI1008" s="144"/>
    </row>
    <row r="1009" spans="1:35" x14ac:dyDescent="0.25">
      <c r="A1009" s="29">
        <v>997</v>
      </c>
      <c r="B1009" s="61"/>
      <c r="C1009" s="143" t="str">
        <f>VLOOKUP(D1009,[8]Hoja1!$A$2:$B$1115,2,0)</f>
        <v>70717</v>
      </c>
      <c r="D1009" s="31">
        <v>892280063</v>
      </c>
      <c r="E1009" s="31">
        <v>211770717</v>
      </c>
      <c r="F1009" s="61" t="s">
        <v>395</v>
      </c>
      <c r="G1009" s="33">
        <v>0</v>
      </c>
      <c r="H1009" s="33">
        <v>0</v>
      </c>
      <c r="I1009" s="3">
        <v>523533512</v>
      </c>
      <c r="J1009" s="3">
        <v>439783690</v>
      </c>
      <c r="K1009" s="3">
        <v>0</v>
      </c>
      <c r="L1009" s="3"/>
      <c r="M1009" s="3"/>
      <c r="N1009" s="3"/>
      <c r="O1009" s="3"/>
      <c r="P1009" s="34">
        <f t="shared" si="46"/>
        <v>963317202</v>
      </c>
      <c r="Q1009" s="165">
        <v>701550448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43627793</v>
      </c>
      <c r="X1009" s="3">
        <v>0</v>
      </c>
      <c r="Y1009" s="3">
        <v>0</v>
      </c>
      <c r="Z1009" s="3">
        <v>0</v>
      </c>
      <c r="AA1009" s="3">
        <v>0</v>
      </c>
      <c r="AB1009" s="3"/>
      <c r="AC1009" s="36">
        <f t="shared" si="45"/>
        <v>43627793</v>
      </c>
      <c r="AD1009" s="37">
        <f t="shared" si="47"/>
        <v>218138961</v>
      </c>
      <c r="AE1009" s="144"/>
      <c r="AG1009" s="144"/>
      <c r="AI1009" s="144"/>
    </row>
    <row r="1010" spans="1:35" x14ac:dyDescent="0.25">
      <c r="A1010" s="38">
        <v>998</v>
      </c>
      <c r="B1010" s="61"/>
      <c r="C1010" s="143" t="str">
        <f>VLOOKUP(D1010,[8]Hoja1!$A$2:$B$1115,2,0)</f>
        <v>70742</v>
      </c>
      <c r="D1010" s="31">
        <v>800100747</v>
      </c>
      <c r="E1010" s="31">
        <v>214270742</v>
      </c>
      <c r="F1010" s="61" t="s">
        <v>1145</v>
      </c>
      <c r="G1010" s="33">
        <v>0</v>
      </c>
      <c r="H1010" s="33">
        <v>0</v>
      </c>
      <c r="I1010" s="3">
        <v>725741760</v>
      </c>
      <c r="J1010" s="3">
        <v>590016817</v>
      </c>
      <c r="K1010" s="3">
        <v>0</v>
      </c>
      <c r="L1010" s="3"/>
      <c r="M1010" s="3"/>
      <c r="N1010" s="3"/>
      <c r="O1010" s="3"/>
      <c r="P1010" s="34">
        <f t="shared" si="46"/>
        <v>1315758577</v>
      </c>
      <c r="Q1010" s="165">
        <v>952887697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60478480</v>
      </c>
      <c r="X1010" s="3">
        <v>0</v>
      </c>
      <c r="Y1010" s="3">
        <v>0</v>
      </c>
      <c r="Z1010" s="3">
        <v>0</v>
      </c>
      <c r="AA1010" s="3">
        <v>0</v>
      </c>
      <c r="AB1010" s="3"/>
      <c r="AC1010" s="36">
        <f t="shared" si="45"/>
        <v>60478480</v>
      </c>
      <c r="AD1010" s="37">
        <f t="shared" si="47"/>
        <v>302392400</v>
      </c>
      <c r="AE1010" s="144"/>
      <c r="AG1010" s="144"/>
      <c r="AI1010" s="144"/>
    </row>
    <row r="1011" spans="1:35" x14ac:dyDescent="0.25">
      <c r="A1011" s="29">
        <v>999</v>
      </c>
      <c r="B1011" s="61"/>
      <c r="C1011" s="143" t="str">
        <f>VLOOKUP(D1011,[8]Hoja1!$A$2:$B$1115,2,0)</f>
        <v>70771</v>
      </c>
      <c r="D1011" s="31">
        <v>892280061</v>
      </c>
      <c r="E1011" s="31">
        <v>217170771</v>
      </c>
      <c r="F1011" s="61" t="s">
        <v>675</v>
      </c>
      <c r="G1011" s="33">
        <v>0</v>
      </c>
      <c r="H1011" s="33">
        <v>0</v>
      </c>
      <c r="I1011" s="3">
        <v>914181648</v>
      </c>
      <c r="J1011" s="3">
        <v>724654266</v>
      </c>
      <c r="K1011" s="3">
        <v>0</v>
      </c>
      <c r="L1011" s="3"/>
      <c r="M1011" s="3"/>
      <c r="N1011" s="3"/>
      <c r="O1011" s="3"/>
      <c r="P1011" s="34">
        <f t="shared" si="46"/>
        <v>1638835914</v>
      </c>
      <c r="Q1011" s="165">
        <v>1181745090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76181804</v>
      </c>
      <c r="X1011" s="3">
        <v>0</v>
      </c>
      <c r="Y1011" s="3">
        <v>0</v>
      </c>
      <c r="Z1011" s="3">
        <v>0</v>
      </c>
      <c r="AA1011" s="3">
        <v>0</v>
      </c>
      <c r="AB1011" s="3"/>
      <c r="AC1011" s="36">
        <f t="shared" si="45"/>
        <v>76181804</v>
      </c>
      <c r="AD1011" s="37">
        <f t="shared" si="47"/>
        <v>380909020</v>
      </c>
      <c r="AE1011" s="144"/>
      <c r="AG1011" s="144"/>
      <c r="AI1011" s="144"/>
    </row>
    <row r="1012" spans="1:35" x14ac:dyDescent="0.25">
      <c r="A1012" s="38">
        <v>1000</v>
      </c>
      <c r="B1012" s="61"/>
      <c r="C1012" s="143" t="str">
        <f>VLOOKUP(D1012,[8]Hoja1!$A$2:$B$1115,2,0)</f>
        <v>70820</v>
      </c>
      <c r="D1012" s="31">
        <v>892200839</v>
      </c>
      <c r="E1012" s="31">
        <v>212070820</v>
      </c>
      <c r="F1012" s="61" t="s">
        <v>1146</v>
      </c>
      <c r="G1012" s="33">
        <v>0</v>
      </c>
      <c r="H1012" s="33">
        <v>0</v>
      </c>
      <c r="I1012" s="3">
        <v>826284672</v>
      </c>
      <c r="J1012" s="3">
        <v>674421895</v>
      </c>
      <c r="K1012" s="3">
        <v>0</v>
      </c>
      <c r="L1012" s="3"/>
      <c r="M1012" s="3"/>
      <c r="N1012" s="3"/>
      <c r="O1012" s="3"/>
      <c r="P1012" s="34">
        <f t="shared" si="46"/>
        <v>1500706567</v>
      </c>
      <c r="Q1012" s="165">
        <v>1087564231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68857056</v>
      </c>
      <c r="X1012" s="3">
        <v>0</v>
      </c>
      <c r="Y1012" s="3">
        <v>0</v>
      </c>
      <c r="Z1012" s="3">
        <v>0</v>
      </c>
      <c r="AA1012" s="3">
        <v>0</v>
      </c>
      <c r="AB1012" s="3"/>
      <c r="AC1012" s="36">
        <f t="shared" si="45"/>
        <v>68857056</v>
      </c>
      <c r="AD1012" s="37">
        <f t="shared" si="47"/>
        <v>344285280</v>
      </c>
      <c r="AE1012" s="144"/>
      <c r="AG1012" s="144"/>
      <c r="AI1012" s="144"/>
    </row>
    <row r="1013" spans="1:35" x14ac:dyDescent="0.25">
      <c r="A1013" s="29">
        <v>1001</v>
      </c>
      <c r="B1013" s="61"/>
      <c r="C1013" s="143" t="str">
        <f>VLOOKUP(D1013,[8]Hoja1!$A$2:$B$1115,2,0)</f>
        <v>70823</v>
      </c>
      <c r="D1013" s="31">
        <v>800100751</v>
      </c>
      <c r="E1013" s="31">
        <v>212370823</v>
      </c>
      <c r="F1013" s="61" t="s">
        <v>1147</v>
      </c>
      <c r="G1013" s="33">
        <v>0</v>
      </c>
      <c r="H1013" s="33">
        <v>0</v>
      </c>
      <c r="I1013" s="3">
        <v>641571856</v>
      </c>
      <c r="J1013" s="3">
        <v>586842204</v>
      </c>
      <c r="K1013" s="3">
        <v>0</v>
      </c>
      <c r="L1013" s="3"/>
      <c r="M1013" s="3"/>
      <c r="N1013" s="3"/>
      <c r="O1013" s="3"/>
      <c r="P1013" s="34">
        <f t="shared" si="46"/>
        <v>1228414060</v>
      </c>
      <c r="Q1013" s="165">
        <v>907628130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53464321</v>
      </c>
      <c r="X1013" s="3">
        <v>0</v>
      </c>
      <c r="Y1013" s="3">
        <v>0</v>
      </c>
      <c r="Z1013" s="3">
        <v>0</v>
      </c>
      <c r="AA1013" s="3">
        <v>0</v>
      </c>
      <c r="AB1013" s="3"/>
      <c r="AC1013" s="36">
        <f t="shared" si="45"/>
        <v>53464321</v>
      </c>
      <c r="AD1013" s="37">
        <f t="shared" si="47"/>
        <v>267321609</v>
      </c>
      <c r="AE1013" s="144"/>
      <c r="AG1013" s="144"/>
      <c r="AI1013" s="144"/>
    </row>
    <row r="1014" spans="1:35" x14ac:dyDescent="0.25">
      <c r="A1014" s="38">
        <v>1002</v>
      </c>
      <c r="B1014" s="61"/>
      <c r="C1014" s="143" t="str">
        <f>VLOOKUP(D1014,[8]Hoja1!$A$2:$B$1115,2,0)</f>
        <v>73024</v>
      </c>
      <c r="D1014" s="31">
        <v>890702017</v>
      </c>
      <c r="E1014" s="31">
        <v>212473024</v>
      </c>
      <c r="F1014" s="61" t="s">
        <v>1148</v>
      </c>
      <c r="G1014" s="33">
        <v>0</v>
      </c>
      <c r="H1014" s="33">
        <v>0</v>
      </c>
      <c r="I1014" s="3">
        <v>62285292</v>
      </c>
      <c r="J1014" s="3">
        <v>81953399</v>
      </c>
      <c r="K1014" s="3">
        <v>0</v>
      </c>
      <c r="L1014" s="3"/>
      <c r="M1014" s="3"/>
      <c r="N1014" s="3"/>
      <c r="O1014" s="3"/>
      <c r="P1014" s="34">
        <f t="shared" si="46"/>
        <v>144238691</v>
      </c>
      <c r="Q1014" s="165">
        <v>113096045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5190441</v>
      </c>
      <c r="X1014" s="3">
        <v>0</v>
      </c>
      <c r="Y1014" s="3">
        <v>0</v>
      </c>
      <c r="Z1014" s="3">
        <v>0</v>
      </c>
      <c r="AA1014" s="3">
        <v>0</v>
      </c>
      <c r="AB1014" s="3"/>
      <c r="AC1014" s="36">
        <f t="shared" si="45"/>
        <v>5190441</v>
      </c>
      <c r="AD1014" s="37">
        <f t="shared" si="47"/>
        <v>25952205</v>
      </c>
      <c r="AE1014" s="144"/>
      <c r="AG1014" s="144"/>
      <c r="AI1014" s="144"/>
    </row>
    <row r="1015" spans="1:35" x14ac:dyDescent="0.25">
      <c r="A1015" s="29">
        <v>1003</v>
      </c>
      <c r="B1015" s="61"/>
      <c r="C1015" s="143" t="str">
        <f>VLOOKUP(D1015,[8]Hoja1!$A$2:$B$1115,2,0)</f>
        <v>73026</v>
      </c>
      <c r="D1015" s="31">
        <v>890700961</v>
      </c>
      <c r="E1015" s="31">
        <v>212673026</v>
      </c>
      <c r="F1015" s="61" t="s">
        <v>1149</v>
      </c>
      <c r="G1015" s="33">
        <v>0</v>
      </c>
      <c r="H1015" s="33">
        <v>0</v>
      </c>
      <c r="I1015" s="3">
        <v>139063616</v>
      </c>
      <c r="J1015" s="3">
        <v>140882632</v>
      </c>
      <c r="K1015" s="3">
        <v>0</v>
      </c>
      <c r="L1015" s="3"/>
      <c r="M1015" s="3"/>
      <c r="N1015" s="3"/>
      <c r="O1015" s="3"/>
      <c r="P1015" s="34">
        <f t="shared" si="46"/>
        <v>279946248</v>
      </c>
      <c r="Q1015" s="165">
        <v>210414442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11588635</v>
      </c>
      <c r="X1015" s="3">
        <v>0</v>
      </c>
      <c r="Y1015" s="3">
        <v>0</v>
      </c>
      <c r="Z1015" s="3">
        <v>0</v>
      </c>
      <c r="AA1015" s="3">
        <v>0</v>
      </c>
      <c r="AB1015" s="3"/>
      <c r="AC1015" s="36">
        <f t="shared" si="45"/>
        <v>11588635</v>
      </c>
      <c r="AD1015" s="37">
        <f t="shared" si="47"/>
        <v>57943171</v>
      </c>
      <c r="AE1015" s="144"/>
      <c r="AG1015" s="144"/>
      <c r="AI1015" s="144"/>
    </row>
    <row r="1016" spans="1:35" x14ac:dyDescent="0.25">
      <c r="A1016" s="38">
        <v>1004</v>
      </c>
      <c r="B1016" s="61"/>
      <c r="C1016" s="143" t="str">
        <f>VLOOKUP(D1016,[8]Hoja1!$A$2:$B$1115,2,0)</f>
        <v>73030</v>
      </c>
      <c r="D1016" s="31">
        <v>800100048</v>
      </c>
      <c r="E1016" s="31">
        <v>213073030</v>
      </c>
      <c r="F1016" s="61" t="s">
        <v>1150</v>
      </c>
      <c r="G1016" s="33">
        <v>0</v>
      </c>
      <c r="H1016" s="33">
        <v>0</v>
      </c>
      <c r="I1016" s="3">
        <v>86136496</v>
      </c>
      <c r="J1016" s="3">
        <v>80040030</v>
      </c>
      <c r="K1016" s="3">
        <v>0</v>
      </c>
      <c r="L1016" s="3"/>
      <c r="M1016" s="3"/>
      <c r="N1016" s="3"/>
      <c r="O1016" s="3"/>
      <c r="P1016" s="34">
        <f t="shared" si="46"/>
        <v>166176526</v>
      </c>
      <c r="Q1016" s="165">
        <v>123108276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7178041</v>
      </c>
      <c r="X1016" s="3">
        <v>0</v>
      </c>
      <c r="Y1016" s="3">
        <v>0</v>
      </c>
      <c r="Z1016" s="3">
        <v>0</v>
      </c>
      <c r="AA1016" s="3">
        <v>0</v>
      </c>
      <c r="AB1016" s="3"/>
      <c r="AC1016" s="36">
        <f t="shared" si="45"/>
        <v>7178041</v>
      </c>
      <c r="AD1016" s="37">
        <f t="shared" si="47"/>
        <v>35890209</v>
      </c>
      <c r="AE1016" s="144"/>
      <c r="AG1016" s="144"/>
      <c r="AI1016" s="144"/>
    </row>
    <row r="1017" spans="1:35" x14ac:dyDescent="0.25">
      <c r="A1017" s="29">
        <v>1005</v>
      </c>
      <c r="B1017" s="61"/>
      <c r="C1017" s="143" t="str">
        <f>VLOOKUP(D1017,[8]Hoja1!$A$2:$B$1115,2,0)</f>
        <v>73043</v>
      </c>
      <c r="D1017" s="31">
        <v>890702018</v>
      </c>
      <c r="E1017" s="31">
        <v>214373043</v>
      </c>
      <c r="F1017" s="61" t="s">
        <v>1151</v>
      </c>
      <c r="G1017" s="33">
        <v>0</v>
      </c>
      <c r="H1017" s="33">
        <v>0</v>
      </c>
      <c r="I1017" s="3">
        <v>218636716</v>
      </c>
      <c r="J1017" s="3">
        <v>210950235</v>
      </c>
      <c r="K1017" s="3">
        <v>0</v>
      </c>
      <c r="L1017" s="3"/>
      <c r="M1017" s="3"/>
      <c r="N1017" s="3"/>
      <c r="O1017" s="3"/>
      <c r="P1017" s="34">
        <f t="shared" si="46"/>
        <v>429586951</v>
      </c>
      <c r="Q1017" s="165">
        <v>320268591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18219726</v>
      </c>
      <c r="X1017" s="3">
        <v>0</v>
      </c>
      <c r="Y1017" s="3">
        <v>0</v>
      </c>
      <c r="Z1017" s="3">
        <v>0</v>
      </c>
      <c r="AA1017" s="3">
        <v>0</v>
      </c>
      <c r="AB1017" s="3"/>
      <c r="AC1017" s="36">
        <f t="shared" si="45"/>
        <v>18219726</v>
      </c>
      <c r="AD1017" s="37">
        <f t="shared" si="47"/>
        <v>91098634</v>
      </c>
      <c r="AE1017" s="144"/>
      <c r="AG1017" s="144"/>
      <c r="AI1017" s="144"/>
    </row>
    <row r="1018" spans="1:35" x14ac:dyDescent="0.25">
      <c r="A1018" s="38">
        <v>1006</v>
      </c>
      <c r="B1018" s="61"/>
      <c r="C1018" s="143" t="str">
        <f>VLOOKUP(D1018,[8]Hoja1!$A$2:$B$1115,2,0)</f>
        <v>73055</v>
      </c>
      <c r="D1018" s="31">
        <v>890700982</v>
      </c>
      <c r="E1018" s="31">
        <v>215573055</v>
      </c>
      <c r="F1018" s="61" t="s">
        <v>1152</v>
      </c>
      <c r="G1018" s="33">
        <v>0</v>
      </c>
      <c r="H1018" s="33">
        <v>0</v>
      </c>
      <c r="I1018" s="3">
        <v>213793744</v>
      </c>
      <c r="J1018" s="3">
        <v>211450704</v>
      </c>
      <c r="K1018" s="3">
        <v>0</v>
      </c>
      <c r="L1018" s="3"/>
      <c r="M1018" s="3"/>
      <c r="N1018" s="3"/>
      <c r="O1018" s="3"/>
      <c r="P1018" s="34">
        <f t="shared" si="46"/>
        <v>425244448</v>
      </c>
      <c r="Q1018" s="165">
        <v>318347574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17816145</v>
      </c>
      <c r="X1018" s="3">
        <v>0</v>
      </c>
      <c r="Y1018" s="3">
        <v>0</v>
      </c>
      <c r="Z1018" s="3">
        <v>0</v>
      </c>
      <c r="AA1018" s="3">
        <v>0</v>
      </c>
      <c r="AB1018" s="3"/>
      <c r="AC1018" s="36">
        <f t="shared" si="45"/>
        <v>17816145</v>
      </c>
      <c r="AD1018" s="37">
        <f t="shared" si="47"/>
        <v>89080729</v>
      </c>
      <c r="AE1018" s="144"/>
      <c r="AG1018" s="144"/>
      <c r="AI1018" s="144"/>
    </row>
    <row r="1019" spans="1:35" x14ac:dyDescent="0.25">
      <c r="A1019" s="29">
        <v>1007</v>
      </c>
      <c r="B1019" s="61"/>
      <c r="C1019" s="143" t="str">
        <f>VLOOKUP(D1019,[8]Hoja1!$A$2:$B$1115,2,0)</f>
        <v>73067</v>
      </c>
      <c r="D1019" s="31">
        <v>800100049</v>
      </c>
      <c r="E1019" s="31">
        <v>216773067</v>
      </c>
      <c r="F1019" s="61" t="s">
        <v>1153</v>
      </c>
      <c r="G1019" s="33">
        <v>0</v>
      </c>
      <c r="H1019" s="33">
        <v>0</v>
      </c>
      <c r="I1019" s="3">
        <v>689540464</v>
      </c>
      <c r="J1019" s="3">
        <v>630526173</v>
      </c>
      <c r="K1019" s="3">
        <v>0</v>
      </c>
      <c r="L1019" s="3"/>
      <c r="M1019" s="3"/>
      <c r="N1019" s="3"/>
      <c r="O1019" s="3"/>
      <c r="P1019" s="34">
        <f t="shared" si="46"/>
        <v>1320066637</v>
      </c>
      <c r="Q1019" s="165">
        <v>975296403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57461705</v>
      </c>
      <c r="X1019" s="3">
        <v>0</v>
      </c>
      <c r="Y1019" s="3">
        <v>0</v>
      </c>
      <c r="Z1019" s="3">
        <v>0</v>
      </c>
      <c r="AA1019" s="3">
        <v>0</v>
      </c>
      <c r="AB1019" s="3"/>
      <c r="AC1019" s="36">
        <f t="shared" si="45"/>
        <v>57461705</v>
      </c>
      <c r="AD1019" s="37">
        <f t="shared" si="47"/>
        <v>287308529</v>
      </c>
      <c r="AE1019" s="144"/>
      <c r="AG1019" s="144"/>
      <c r="AI1019" s="144"/>
    </row>
    <row r="1020" spans="1:35" x14ac:dyDescent="0.25">
      <c r="A1020" s="38">
        <v>1008</v>
      </c>
      <c r="B1020" s="61"/>
      <c r="C1020" s="143" t="str">
        <f>VLOOKUP(D1020,[8]Hoja1!$A$2:$B$1115,2,0)</f>
        <v>73124</v>
      </c>
      <c r="D1020" s="31">
        <v>890700859</v>
      </c>
      <c r="E1020" s="31">
        <v>212473124</v>
      </c>
      <c r="F1020" s="61" t="s">
        <v>1154</v>
      </c>
      <c r="G1020" s="33">
        <v>0</v>
      </c>
      <c r="H1020" s="33">
        <v>0</v>
      </c>
      <c r="I1020" s="3">
        <v>300796620</v>
      </c>
      <c r="J1020" s="3">
        <v>328852544</v>
      </c>
      <c r="K1020" s="3">
        <v>0</v>
      </c>
      <c r="L1020" s="3"/>
      <c r="M1020" s="3"/>
      <c r="N1020" s="3"/>
      <c r="O1020" s="3"/>
      <c r="P1020" s="34">
        <f t="shared" si="46"/>
        <v>629649164</v>
      </c>
      <c r="Q1020" s="165">
        <v>479250854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25066385</v>
      </c>
      <c r="X1020" s="3">
        <v>0</v>
      </c>
      <c r="Y1020" s="3">
        <v>0</v>
      </c>
      <c r="Z1020" s="3">
        <v>0</v>
      </c>
      <c r="AA1020" s="3">
        <v>0</v>
      </c>
      <c r="AB1020" s="3"/>
      <c r="AC1020" s="36">
        <f t="shared" si="45"/>
        <v>25066385</v>
      </c>
      <c r="AD1020" s="37">
        <f t="shared" si="47"/>
        <v>125331925</v>
      </c>
      <c r="AE1020" s="144"/>
      <c r="AG1020" s="144"/>
      <c r="AI1020" s="144"/>
    </row>
    <row r="1021" spans="1:35" x14ac:dyDescent="0.25">
      <c r="A1021" s="29">
        <v>1009</v>
      </c>
      <c r="B1021" s="61"/>
      <c r="C1021" s="143" t="str">
        <f>VLOOKUP(D1021,[8]Hoja1!$A$2:$B$1115,2,0)</f>
        <v>73148</v>
      </c>
      <c r="D1021" s="31">
        <v>800100050</v>
      </c>
      <c r="E1021" s="31">
        <v>214873148</v>
      </c>
      <c r="F1021" s="61" t="s">
        <v>1155</v>
      </c>
      <c r="G1021" s="33">
        <v>0</v>
      </c>
      <c r="H1021" s="33">
        <v>0</v>
      </c>
      <c r="I1021" s="3">
        <v>133645662</v>
      </c>
      <c r="J1021" s="3">
        <v>180868531</v>
      </c>
      <c r="K1021" s="3">
        <v>0</v>
      </c>
      <c r="L1021" s="3"/>
      <c r="M1021" s="3"/>
      <c r="N1021" s="3"/>
      <c r="O1021" s="3"/>
      <c r="P1021" s="34">
        <f t="shared" si="46"/>
        <v>314514193</v>
      </c>
      <c r="Q1021" s="165">
        <v>247691365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11137139</v>
      </c>
      <c r="X1021" s="3">
        <v>0</v>
      </c>
      <c r="Y1021" s="3">
        <v>0</v>
      </c>
      <c r="Z1021" s="3">
        <v>0</v>
      </c>
      <c r="AA1021" s="3">
        <v>0</v>
      </c>
      <c r="AB1021" s="3"/>
      <c r="AC1021" s="36">
        <f t="shared" si="45"/>
        <v>11137139</v>
      </c>
      <c r="AD1021" s="37">
        <f t="shared" si="47"/>
        <v>55685689</v>
      </c>
      <c r="AE1021" s="144"/>
      <c r="AG1021" s="144"/>
      <c r="AI1021" s="144"/>
    </row>
    <row r="1022" spans="1:35" x14ac:dyDescent="0.25">
      <c r="A1022" s="38">
        <v>1010</v>
      </c>
      <c r="B1022" s="61"/>
      <c r="C1022" s="143" t="str">
        <f>VLOOKUP(D1022,[8]Hoja1!$A$2:$B$1115,2,0)</f>
        <v>73152</v>
      </c>
      <c r="D1022" s="31">
        <v>890702021</v>
      </c>
      <c r="E1022" s="31">
        <v>215273152</v>
      </c>
      <c r="F1022" s="61" t="s">
        <v>1156</v>
      </c>
      <c r="G1022" s="33">
        <v>0</v>
      </c>
      <c r="H1022" s="33">
        <v>0</v>
      </c>
      <c r="I1022" s="3">
        <v>111688074</v>
      </c>
      <c r="J1022" s="3">
        <v>129879239</v>
      </c>
      <c r="K1022" s="3">
        <v>0</v>
      </c>
      <c r="L1022" s="3"/>
      <c r="M1022" s="3"/>
      <c r="N1022" s="3"/>
      <c r="O1022" s="3"/>
      <c r="P1022" s="34">
        <f t="shared" si="46"/>
        <v>241567313</v>
      </c>
      <c r="Q1022" s="165">
        <v>185723279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9307340</v>
      </c>
      <c r="X1022" s="3">
        <v>0</v>
      </c>
      <c r="Y1022" s="3">
        <v>0</v>
      </c>
      <c r="Z1022" s="3">
        <v>0</v>
      </c>
      <c r="AA1022" s="3">
        <v>0</v>
      </c>
      <c r="AB1022" s="3"/>
      <c r="AC1022" s="36">
        <f t="shared" si="45"/>
        <v>9307340</v>
      </c>
      <c r="AD1022" s="37">
        <f t="shared" si="47"/>
        <v>46536694</v>
      </c>
      <c r="AE1022" s="144"/>
      <c r="AG1022" s="144"/>
      <c r="AI1022" s="144"/>
    </row>
    <row r="1023" spans="1:35" x14ac:dyDescent="0.25">
      <c r="A1023" s="29">
        <v>1011</v>
      </c>
      <c r="B1023" s="61"/>
      <c r="C1023" s="143" t="str">
        <f>VLOOKUP(D1023,[8]Hoja1!$A$2:$B$1115,2,0)</f>
        <v>73168</v>
      </c>
      <c r="D1023" s="31">
        <v>800100053</v>
      </c>
      <c r="E1023" s="31">
        <v>216873168</v>
      </c>
      <c r="F1023" s="61" t="s">
        <v>1157</v>
      </c>
      <c r="G1023" s="33">
        <v>0</v>
      </c>
      <c r="H1023" s="33">
        <v>0</v>
      </c>
      <c r="I1023" s="3">
        <v>1164049248</v>
      </c>
      <c r="J1023" s="3">
        <v>1064487780</v>
      </c>
      <c r="K1023" s="3">
        <v>0</v>
      </c>
      <c r="L1023" s="3"/>
      <c r="M1023" s="3"/>
      <c r="N1023" s="3"/>
      <c r="O1023" s="3"/>
      <c r="P1023" s="34">
        <f t="shared" si="46"/>
        <v>2228537028</v>
      </c>
      <c r="Q1023" s="165">
        <v>1646512404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97004104</v>
      </c>
      <c r="X1023" s="3">
        <v>0</v>
      </c>
      <c r="Y1023" s="3">
        <v>0</v>
      </c>
      <c r="Z1023" s="3">
        <v>0</v>
      </c>
      <c r="AA1023" s="3">
        <v>0</v>
      </c>
      <c r="AB1023" s="3"/>
      <c r="AC1023" s="36">
        <f t="shared" si="45"/>
        <v>97004104</v>
      </c>
      <c r="AD1023" s="37">
        <f t="shared" si="47"/>
        <v>485020520</v>
      </c>
      <c r="AE1023" s="144"/>
      <c r="AG1023" s="144"/>
      <c r="AI1023" s="144"/>
    </row>
    <row r="1024" spans="1:35" x14ac:dyDescent="0.25">
      <c r="A1024" s="38">
        <v>1012</v>
      </c>
      <c r="B1024" s="61"/>
      <c r="C1024" s="143" t="str">
        <f>VLOOKUP(D1024,[8]Hoja1!$A$2:$B$1115,2,0)</f>
        <v>73200</v>
      </c>
      <c r="D1024" s="31">
        <v>800100051</v>
      </c>
      <c r="E1024" s="31">
        <v>210073200</v>
      </c>
      <c r="F1024" s="61" t="s">
        <v>1158</v>
      </c>
      <c r="G1024" s="33">
        <v>0</v>
      </c>
      <c r="H1024" s="33">
        <v>0</v>
      </c>
      <c r="I1024" s="3">
        <v>133243508</v>
      </c>
      <c r="J1024" s="3">
        <v>160216484</v>
      </c>
      <c r="K1024" s="3">
        <v>0</v>
      </c>
      <c r="L1024" s="3"/>
      <c r="M1024" s="3"/>
      <c r="N1024" s="3"/>
      <c r="O1024" s="3"/>
      <c r="P1024" s="34">
        <f t="shared" si="46"/>
        <v>293459992</v>
      </c>
      <c r="Q1024" s="165">
        <v>226838240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11103626</v>
      </c>
      <c r="X1024" s="3">
        <v>0</v>
      </c>
      <c r="Y1024" s="3">
        <v>0</v>
      </c>
      <c r="Z1024" s="3">
        <v>0</v>
      </c>
      <c r="AA1024" s="3">
        <v>0</v>
      </c>
      <c r="AB1024" s="3"/>
      <c r="AC1024" s="36">
        <f t="shared" si="45"/>
        <v>11103626</v>
      </c>
      <c r="AD1024" s="37">
        <f t="shared" si="47"/>
        <v>55518126</v>
      </c>
      <c r="AE1024" s="144"/>
      <c r="AG1024" s="144"/>
      <c r="AI1024" s="144"/>
    </row>
    <row r="1025" spans="1:35" x14ac:dyDescent="0.25">
      <c r="A1025" s="29">
        <v>1013</v>
      </c>
      <c r="B1025" s="61"/>
      <c r="C1025" s="143" t="str">
        <f>VLOOKUP(D1025,[8]Hoja1!$A$2:$B$1115,2,0)</f>
        <v>73217</v>
      </c>
      <c r="D1025" s="31">
        <v>890702023</v>
      </c>
      <c r="E1025" s="31">
        <v>211773217</v>
      </c>
      <c r="F1025" s="61" t="s">
        <v>1159</v>
      </c>
      <c r="G1025" s="33">
        <v>0</v>
      </c>
      <c r="H1025" s="33">
        <v>0</v>
      </c>
      <c r="I1025" s="3">
        <v>715257968</v>
      </c>
      <c r="J1025" s="3">
        <v>701264883</v>
      </c>
      <c r="K1025" s="3">
        <v>0</v>
      </c>
      <c r="L1025" s="3"/>
      <c r="M1025" s="3"/>
      <c r="N1025" s="3"/>
      <c r="O1025" s="3"/>
      <c r="P1025" s="34">
        <f t="shared" si="46"/>
        <v>1416522851</v>
      </c>
      <c r="Q1025" s="165">
        <v>1058893869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59604831</v>
      </c>
      <c r="X1025" s="3">
        <v>0</v>
      </c>
      <c r="Y1025" s="3">
        <v>0</v>
      </c>
      <c r="Z1025" s="3">
        <v>0</v>
      </c>
      <c r="AA1025" s="3">
        <v>0</v>
      </c>
      <c r="AB1025" s="3"/>
      <c r="AC1025" s="36">
        <f t="shared" si="45"/>
        <v>59604831</v>
      </c>
      <c r="AD1025" s="37">
        <f t="shared" si="47"/>
        <v>298024151</v>
      </c>
      <c r="AE1025" s="144"/>
      <c r="AG1025" s="144"/>
      <c r="AI1025" s="144"/>
    </row>
    <row r="1026" spans="1:35" x14ac:dyDescent="0.25">
      <c r="A1026" s="38">
        <v>1014</v>
      </c>
      <c r="B1026" s="61"/>
      <c r="C1026" s="143" t="str">
        <f>VLOOKUP(D1026,[8]Hoja1!$A$2:$B$1115,2,0)</f>
        <v>73226</v>
      </c>
      <c r="D1026" s="31">
        <v>800100052</v>
      </c>
      <c r="E1026" s="31">
        <v>212673226</v>
      </c>
      <c r="F1026" s="61" t="s">
        <v>1160</v>
      </c>
      <c r="G1026" s="33">
        <v>0</v>
      </c>
      <c r="H1026" s="33">
        <v>0</v>
      </c>
      <c r="I1026" s="3">
        <v>143180534</v>
      </c>
      <c r="J1026" s="3">
        <v>169993147</v>
      </c>
      <c r="K1026" s="3">
        <v>0</v>
      </c>
      <c r="L1026" s="3"/>
      <c r="M1026" s="3"/>
      <c r="N1026" s="3"/>
      <c r="O1026" s="3"/>
      <c r="P1026" s="34">
        <f t="shared" si="46"/>
        <v>313173681</v>
      </c>
      <c r="Q1026" s="165">
        <v>241583413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11931711</v>
      </c>
      <c r="X1026" s="3">
        <v>0</v>
      </c>
      <c r="Y1026" s="3">
        <v>0</v>
      </c>
      <c r="Z1026" s="3">
        <v>0</v>
      </c>
      <c r="AA1026" s="3">
        <v>0</v>
      </c>
      <c r="AB1026" s="3"/>
      <c r="AC1026" s="36">
        <f t="shared" si="45"/>
        <v>11931711</v>
      </c>
      <c r="AD1026" s="37">
        <f t="shared" si="47"/>
        <v>59658557</v>
      </c>
      <c r="AE1026" s="144"/>
      <c r="AG1026" s="144"/>
      <c r="AI1026" s="144"/>
    </row>
    <row r="1027" spans="1:35" x14ac:dyDescent="0.25">
      <c r="A1027" s="29">
        <v>1015</v>
      </c>
      <c r="B1027" s="61"/>
      <c r="C1027" s="143" t="str">
        <f>VLOOKUP(D1027,[8]Hoja1!$A$2:$B$1115,2,0)</f>
        <v>73236</v>
      </c>
      <c r="D1027" s="31">
        <v>890702026</v>
      </c>
      <c r="E1027" s="31">
        <v>213673236</v>
      </c>
      <c r="F1027" s="61" t="s">
        <v>1161</v>
      </c>
      <c r="G1027" s="33">
        <v>0</v>
      </c>
      <c r="H1027" s="33">
        <v>0</v>
      </c>
      <c r="I1027" s="3">
        <v>139194860</v>
      </c>
      <c r="J1027" s="3">
        <v>169334959</v>
      </c>
      <c r="K1027" s="3">
        <v>0</v>
      </c>
      <c r="L1027" s="3"/>
      <c r="M1027" s="3"/>
      <c r="N1027" s="3"/>
      <c r="O1027" s="3"/>
      <c r="P1027" s="34">
        <f t="shared" si="46"/>
        <v>308529819</v>
      </c>
      <c r="Q1027" s="165">
        <v>238932391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11599572</v>
      </c>
      <c r="X1027" s="3">
        <v>0</v>
      </c>
      <c r="Y1027" s="3">
        <v>0</v>
      </c>
      <c r="Z1027" s="3">
        <v>0</v>
      </c>
      <c r="AA1027" s="3">
        <v>0</v>
      </c>
      <c r="AB1027" s="3"/>
      <c r="AC1027" s="36">
        <f t="shared" si="45"/>
        <v>11599572</v>
      </c>
      <c r="AD1027" s="37">
        <f t="shared" si="47"/>
        <v>57997856</v>
      </c>
      <c r="AE1027" s="144"/>
      <c r="AG1027" s="144"/>
      <c r="AI1027" s="144"/>
    </row>
    <row r="1028" spans="1:35" x14ac:dyDescent="0.25">
      <c r="A1028" s="38">
        <v>1016</v>
      </c>
      <c r="B1028" s="61"/>
      <c r="C1028" s="143" t="str">
        <f>VLOOKUP(D1028,[8]Hoja1!$A$2:$B$1115,2,0)</f>
        <v>73268</v>
      </c>
      <c r="D1028" s="31">
        <v>890702027</v>
      </c>
      <c r="E1028" s="31">
        <v>216873268</v>
      </c>
      <c r="F1028" s="61" t="s">
        <v>1162</v>
      </c>
      <c r="G1028" s="33">
        <v>0</v>
      </c>
      <c r="H1028" s="33">
        <v>0</v>
      </c>
      <c r="I1028" s="3">
        <v>682040688</v>
      </c>
      <c r="J1028" s="3">
        <v>882853092</v>
      </c>
      <c r="K1028" s="3">
        <v>0</v>
      </c>
      <c r="L1028" s="3"/>
      <c r="M1028" s="3"/>
      <c r="N1028" s="3"/>
      <c r="O1028" s="3"/>
      <c r="P1028" s="34">
        <f t="shared" si="46"/>
        <v>1564893780</v>
      </c>
      <c r="Q1028" s="165">
        <v>1223873436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56836724</v>
      </c>
      <c r="X1028" s="3">
        <v>0</v>
      </c>
      <c r="Y1028" s="3">
        <v>0</v>
      </c>
      <c r="Z1028" s="3">
        <v>0</v>
      </c>
      <c r="AA1028" s="3">
        <v>0</v>
      </c>
      <c r="AB1028" s="3"/>
      <c r="AC1028" s="36">
        <f t="shared" si="45"/>
        <v>56836724</v>
      </c>
      <c r="AD1028" s="37">
        <f t="shared" si="47"/>
        <v>284183620</v>
      </c>
      <c r="AE1028" s="144"/>
      <c r="AG1028" s="144"/>
      <c r="AI1028" s="144"/>
    </row>
    <row r="1029" spans="1:35" x14ac:dyDescent="0.25">
      <c r="A1029" s="29">
        <v>1017</v>
      </c>
      <c r="B1029" s="61"/>
      <c r="C1029" s="143" t="str">
        <f>VLOOKUP(D1029,[8]Hoja1!$A$2:$B$1115,2,0)</f>
        <v>73270</v>
      </c>
      <c r="D1029" s="31">
        <v>800100054</v>
      </c>
      <c r="E1029" s="31">
        <v>217073270</v>
      </c>
      <c r="F1029" s="61" t="s">
        <v>1163</v>
      </c>
      <c r="G1029" s="33">
        <v>0</v>
      </c>
      <c r="H1029" s="33">
        <v>0</v>
      </c>
      <c r="I1029" s="3">
        <v>152637588</v>
      </c>
      <c r="J1029" s="3">
        <v>181233775</v>
      </c>
      <c r="K1029" s="3">
        <v>0</v>
      </c>
      <c r="L1029" s="3"/>
      <c r="M1029" s="3"/>
      <c r="N1029" s="3"/>
      <c r="O1029" s="3"/>
      <c r="P1029" s="34">
        <f t="shared" si="46"/>
        <v>333871363</v>
      </c>
      <c r="Q1029" s="165">
        <v>257552569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12719799</v>
      </c>
      <c r="X1029" s="3">
        <v>0</v>
      </c>
      <c r="Y1029" s="3">
        <v>0</v>
      </c>
      <c r="Z1029" s="3">
        <v>0</v>
      </c>
      <c r="AA1029" s="3">
        <v>0</v>
      </c>
      <c r="AB1029" s="3"/>
      <c r="AC1029" s="36">
        <f t="shared" si="45"/>
        <v>12719799</v>
      </c>
      <c r="AD1029" s="37">
        <f t="shared" si="47"/>
        <v>63598995</v>
      </c>
      <c r="AE1029" s="144"/>
      <c r="AG1029" s="144"/>
      <c r="AI1029" s="144"/>
    </row>
    <row r="1030" spans="1:35" x14ac:dyDescent="0.25">
      <c r="A1030" s="38">
        <v>1018</v>
      </c>
      <c r="B1030" s="61"/>
      <c r="C1030" s="143" t="str">
        <f>VLOOKUP(D1030,[8]Hoja1!$A$2:$B$1115,2,0)</f>
        <v>73275</v>
      </c>
      <c r="D1030" s="31">
        <v>800100055</v>
      </c>
      <c r="E1030" s="31">
        <v>217573275</v>
      </c>
      <c r="F1030" s="61" t="s">
        <v>1164</v>
      </c>
      <c r="G1030" s="33">
        <v>0</v>
      </c>
      <c r="H1030" s="33">
        <v>0</v>
      </c>
      <c r="I1030" s="3">
        <v>264104052</v>
      </c>
      <c r="J1030" s="3">
        <v>285406126</v>
      </c>
      <c r="K1030" s="3">
        <v>0</v>
      </c>
      <c r="L1030" s="3"/>
      <c r="M1030" s="3"/>
      <c r="N1030" s="3"/>
      <c r="O1030" s="3"/>
      <c r="P1030" s="34">
        <f t="shared" si="46"/>
        <v>549510178</v>
      </c>
      <c r="Q1030" s="165">
        <v>417458152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22008671</v>
      </c>
      <c r="X1030" s="3">
        <v>0</v>
      </c>
      <c r="Y1030" s="3">
        <v>0</v>
      </c>
      <c r="Z1030" s="3">
        <v>0</v>
      </c>
      <c r="AA1030" s="3">
        <v>0</v>
      </c>
      <c r="AB1030" s="3"/>
      <c r="AC1030" s="36">
        <f t="shared" si="45"/>
        <v>22008671</v>
      </c>
      <c r="AD1030" s="37">
        <f t="shared" si="47"/>
        <v>110043355</v>
      </c>
      <c r="AE1030" s="144"/>
      <c r="AG1030" s="144"/>
      <c r="AI1030" s="144"/>
    </row>
    <row r="1031" spans="1:35" x14ac:dyDescent="0.25">
      <c r="A1031" s="29">
        <v>1019</v>
      </c>
      <c r="B1031" s="61"/>
      <c r="C1031" s="143" t="str">
        <f>VLOOKUP(D1031,[8]Hoja1!$A$2:$B$1115,2,0)</f>
        <v>73283</v>
      </c>
      <c r="D1031" s="31">
        <v>800100056</v>
      </c>
      <c r="E1031" s="31">
        <v>218373283</v>
      </c>
      <c r="F1031" s="61" t="s">
        <v>1165</v>
      </c>
      <c r="G1031" s="33">
        <v>0</v>
      </c>
      <c r="H1031" s="33">
        <v>0</v>
      </c>
      <c r="I1031" s="3">
        <v>546489856</v>
      </c>
      <c r="J1031" s="3">
        <v>631849364</v>
      </c>
      <c r="K1031" s="3">
        <v>0</v>
      </c>
      <c r="L1031" s="3"/>
      <c r="M1031" s="3"/>
      <c r="N1031" s="3"/>
      <c r="O1031" s="3"/>
      <c r="P1031" s="34">
        <f t="shared" si="46"/>
        <v>1178339220</v>
      </c>
      <c r="Q1031" s="165">
        <v>905094290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45540821</v>
      </c>
      <c r="X1031" s="3">
        <v>0</v>
      </c>
      <c r="Y1031" s="3">
        <v>0</v>
      </c>
      <c r="Z1031" s="3">
        <v>0</v>
      </c>
      <c r="AA1031" s="3">
        <v>0</v>
      </c>
      <c r="AB1031" s="3"/>
      <c r="AC1031" s="36">
        <f t="shared" si="45"/>
        <v>45540821</v>
      </c>
      <c r="AD1031" s="37">
        <f t="shared" si="47"/>
        <v>227704109</v>
      </c>
      <c r="AE1031" s="144"/>
      <c r="AG1031" s="144"/>
      <c r="AI1031" s="144"/>
    </row>
    <row r="1032" spans="1:35" x14ac:dyDescent="0.25">
      <c r="A1032" s="38">
        <v>1020</v>
      </c>
      <c r="B1032" s="61"/>
      <c r="C1032" s="143" t="str">
        <f>VLOOKUP(D1032,[8]Hoja1!$A$2:$B$1115,2,0)</f>
        <v>73319</v>
      </c>
      <c r="D1032" s="31">
        <v>890702015</v>
      </c>
      <c r="E1032" s="31">
        <v>211973319</v>
      </c>
      <c r="F1032" s="61" t="s">
        <v>1166</v>
      </c>
      <c r="G1032" s="33">
        <v>0</v>
      </c>
      <c r="H1032" s="33">
        <v>0</v>
      </c>
      <c r="I1032" s="3">
        <v>430672648</v>
      </c>
      <c r="J1032" s="3">
        <v>518703929</v>
      </c>
      <c r="K1032" s="3">
        <v>0</v>
      </c>
      <c r="L1032" s="3"/>
      <c r="M1032" s="3"/>
      <c r="N1032" s="3"/>
      <c r="O1032" s="3"/>
      <c r="P1032" s="34">
        <f t="shared" si="46"/>
        <v>949376577</v>
      </c>
      <c r="Q1032" s="165">
        <v>734040251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35889387</v>
      </c>
      <c r="X1032" s="3">
        <v>0</v>
      </c>
      <c r="Y1032" s="3">
        <v>0</v>
      </c>
      <c r="Z1032" s="3">
        <v>0</v>
      </c>
      <c r="AA1032" s="3">
        <v>0</v>
      </c>
      <c r="AB1032" s="3"/>
      <c r="AC1032" s="36">
        <f t="shared" si="45"/>
        <v>35889387</v>
      </c>
      <c r="AD1032" s="37">
        <f t="shared" si="47"/>
        <v>179446939</v>
      </c>
      <c r="AE1032" s="144"/>
      <c r="AG1032" s="144"/>
      <c r="AI1032" s="144"/>
    </row>
    <row r="1033" spans="1:35" x14ac:dyDescent="0.25">
      <c r="A1033" s="29">
        <v>1021</v>
      </c>
      <c r="B1033" s="61"/>
      <c r="C1033" s="143" t="str">
        <f>VLOOKUP(D1033,[8]Hoja1!$A$2:$B$1115,2,0)</f>
        <v>73347</v>
      </c>
      <c r="D1033" s="31">
        <v>800100057</v>
      </c>
      <c r="E1033" s="31">
        <v>214773347</v>
      </c>
      <c r="F1033" s="61" t="s">
        <v>1167</v>
      </c>
      <c r="G1033" s="33">
        <v>0</v>
      </c>
      <c r="H1033" s="33">
        <v>0</v>
      </c>
      <c r="I1033" s="3">
        <v>104570988</v>
      </c>
      <c r="J1033" s="3">
        <v>129593725</v>
      </c>
      <c r="K1033" s="3">
        <v>0</v>
      </c>
      <c r="L1033" s="3"/>
      <c r="M1033" s="3"/>
      <c r="N1033" s="3"/>
      <c r="O1033" s="3"/>
      <c r="P1033" s="34">
        <f t="shared" si="46"/>
        <v>234164713</v>
      </c>
      <c r="Q1033" s="165">
        <v>181879219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8714249</v>
      </c>
      <c r="X1033" s="3">
        <v>0</v>
      </c>
      <c r="Y1033" s="3">
        <v>0</v>
      </c>
      <c r="Z1033" s="3">
        <v>0</v>
      </c>
      <c r="AA1033" s="3">
        <v>0</v>
      </c>
      <c r="AB1033" s="3"/>
      <c r="AC1033" s="36">
        <f t="shared" si="45"/>
        <v>8714249</v>
      </c>
      <c r="AD1033" s="37">
        <f t="shared" si="47"/>
        <v>43571245</v>
      </c>
      <c r="AE1033" s="144"/>
      <c r="AG1033" s="144"/>
      <c r="AI1033" s="144"/>
    </row>
    <row r="1034" spans="1:35" x14ac:dyDescent="0.25">
      <c r="A1034" s="38">
        <v>1022</v>
      </c>
      <c r="B1034" s="61"/>
      <c r="C1034" s="143" t="str">
        <f>VLOOKUP(D1034,[8]Hoja1!$A$2:$B$1115,2,0)</f>
        <v>73349</v>
      </c>
      <c r="D1034" s="31">
        <v>800100058</v>
      </c>
      <c r="E1034" s="31">
        <v>214973349</v>
      </c>
      <c r="F1034" s="61" t="s">
        <v>1168</v>
      </c>
      <c r="G1034" s="33">
        <v>0</v>
      </c>
      <c r="H1034" s="33">
        <v>0</v>
      </c>
      <c r="I1034" s="3">
        <v>256784912</v>
      </c>
      <c r="J1034" s="3">
        <v>285815403</v>
      </c>
      <c r="K1034" s="3">
        <v>0</v>
      </c>
      <c r="L1034" s="3"/>
      <c r="M1034" s="3"/>
      <c r="N1034" s="3"/>
      <c r="O1034" s="3"/>
      <c r="P1034" s="34">
        <f t="shared" si="46"/>
        <v>542600315</v>
      </c>
      <c r="Q1034" s="165">
        <v>414207861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21398743</v>
      </c>
      <c r="X1034" s="3">
        <v>0</v>
      </c>
      <c r="Y1034" s="3">
        <v>0</v>
      </c>
      <c r="Z1034" s="3">
        <v>0</v>
      </c>
      <c r="AA1034" s="3">
        <v>0</v>
      </c>
      <c r="AB1034" s="3"/>
      <c r="AC1034" s="36">
        <f t="shared" si="45"/>
        <v>21398743</v>
      </c>
      <c r="AD1034" s="37">
        <f t="shared" si="47"/>
        <v>106993711</v>
      </c>
      <c r="AE1034" s="144"/>
      <c r="AG1034" s="144"/>
      <c r="AI1034" s="144"/>
    </row>
    <row r="1035" spans="1:35" x14ac:dyDescent="0.25">
      <c r="A1035" s="29">
        <v>1023</v>
      </c>
      <c r="B1035" s="61"/>
      <c r="C1035" s="143" t="str">
        <f>VLOOKUP(D1035,[8]Hoja1!$A$2:$B$1115,2,0)</f>
        <v>73352</v>
      </c>
      <c r="D1035" s="31">
        <v>800100059</v>
      </c>
      <c r="E1035" s="31">
        <v>215273352</v>
      </c>
      <c r="F1035" s="61" t="s">
        <v>1169</v>
      </c>
      <c r="G1035" s="33">
        <v>0</v>
      </c>
      <c r="H1035" s="33">
        <v>0</v>
      </c>
      <c r="I1035" s="3">
        <v>208372400</v>
      </c>
      <c r="J1035" s="3">
        <v>230425332</v>
      </c>
      <c r="K1035" s="3">
        <v>0</v>
      </c>
      <c r="L1035" s="3"/>
      <c r="M1035" s="3"/>
      <c r="N1035" s="3"/>
      <c r="O1035" s="3"/>
      <c r="P1035" s="34">
        <f t="shared" si="46"/>
        <v>438797732</v>
      </c>
      <c r="Q1035" s="165">
        <v>334611534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17364367</v>
      </c>
      <c r="X1035" s="3">
        <v>0</v>
      </c>
      <c r="Y1035" s="3">
        <v>0</v>
      </c>
      <c r="Z1035" s="3">
        <v>0</v>
      </c>
      <c r="AA1035" s="3">
        <v>0</v>
      </c>
      <c r="AB1035" s="3"/>
      <c r="AC1035" s="36">
        <f t="shared" si="45"/>
        <v>17364367</v>
      </c>
      <c r="AD1035" s="37">
        <f t="shared" si="47"/>
        <v>86821831</v>
      </c>
      <c r="AE1035" s="144"/>
      <c r="AG1035" s="144"/>
      <c r="AI1035" s="144"/>
    </row>
    <row r="1036" spans="1:35" x14ac:dyDescent="0.25">
      <c r="A1036" s="38">
        <v>1024</v>
      </c>
      <c r="B1036" s="61"/>
      <c r="C1036" s="143" t="str">
        <f>VLOOKUP(D1036,[8]Hoja1!$A$2:$B$1115,2,0)</f>
        <v>73408</v>
      </c>
      <c r="D1036" s="31">
        <v>890702034</v>
      </c>
      <c r="E1036" s="31">
        <v>210873408</v>
      </c>
      <c r="F1036" s="61" t="s">
        <v>1170</v>
      </c>
      <c r="G1036" s="33">
        <v>0</v>
      </c>
      <c r="H1036" s="33">
        <v>0</v>
      </c>
      <c r="I1036" s="3">
        <v>280982788</v>
      </c>
      <c r="J1036" s="3">
        <v>272443651</v>
      </c>
      <c r="K1036" s="3">
        <v>0</v>
      </c>
      <c r="L1036" s="3"/>
      <c r="M1036" s="3"/>
      <c r="N1036" s="3"/>
      <c r="O1036" s="3"/>
      <c r="P1036" s="34">
        <f t="shared" si="46"/>
        <v>553426439</v>
      </c>
      <c r="Q1036" s="165">
        <v>412935043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23415232</v>
      </c>
      <c r="X1036" s="3">
        <v>0</v>
      </c>
      <c r="Y1036" s="3">
        <v>0</v>
      </c>
      <c r="Z1036" s="3">
        <v>0</v>
      </c>
      <c r="AA1036" s="3">
        <v>0</v>
      </c>
      <c r="AB1036" s="3"/>
      <c r="AC1036" s="36">
        <f t="shared" si="45"/>
        <v>23415232</v>
      </c>
      <c r="AD1036" s="37">
        <f t="shared" si="47"/>
        <v>117076164</v>
      </c>
      <c r="AE1036" s="144"/>
      <c r="AG1036" s="144"/>
      <c r="AI1036" s="144"/>
    </row>
    <row r="1037" spans="1:35" x14ac:dyDescent="0.25">
      <c r="A1037" s="29">
        <v>1025</v>
      </c>
      <c r="B1037" s="61"/>
      <c r="C1037" s="143" t="str">
        <f>VLOOKUP(D1037,[8]Hoja1!$A$2:$B$1115,2,0)</f>
        <v>73411</v>
      </c>
      <c r="D1037" s="31">
        <v>800100061</v>
      </c>
      <c r="E1037" s="31">
        <v>211173411</v>
      </c>
      <c r="F1037" s="61" t="s">
        <v>1171</v>
      </c>
      <c r="G1037" s="33">
        <v>0</v>
      </c>
      <c r="H1037" s="33">
        <v>0</v>
      </c>
      <c r="I1037" s="3">
        <v>596444072</v>
      </c>
      <c r="J1037" s="3">
        <v>652919313</v>
      </c>
      <c r="K1037" s="3">
        <v>0</v>
      </c>
      <c r="L1037" s="3"/>
      <c r="M1037" s="3"/>
      <c r="N1037" s="3"/>
      <c r="O1037" s="3"/>
      <c r="P1037" s="34">
        <f t="shared" si="46"/>
        <v>1249363385</v>
      </c>
      <c r="Q1037" s="165">
        <v>951141351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49703673</v>
      </c>
      <c r="X1037" s="3">
        <v>0</v>
      </c>
      <c r="Y1037" s="3">
        <v>0</v>
      </c>
      <c r="Z1037" s="3">
        <v>0</v>
      </c>
      <c r="AA1037" s="3">
        <v>0</v>
      </c>
      <c r="AB1037" s="3"/>
      <c r="AC1037" s="36">
        <f t="shared" ref="AC1037:AC1100" si="48">SUM(R1037:AA1037)</f>
        <v>49703673</v>
      </c>
      <c r="AD1037" s="37">
        <f t="shared" si="47"/>
        <v>248518361</v>
      </c>
      <c r="AE1037" s="144"/>
      <c r="AG1037" s="144"/>
      <c r="AI1037" s="144"/>
    </row>
    <row r="1038" spans="1:35" x14ac:dyDescent="0.25">
      <c r="A1038" s="38">
        <v>1026</v>
      </c>
      <c r="B1038" s="61"/>
      <c r="C1038" s="143" t="str">
        <f>VLOOKUP(D1038,[8]Hoja1!$A$2:$B$1115,2,0)</f>
        <v>73443</v>
      </c>
      <c r="D1038" s="31">
        <v>890701342</v>
      </c>
      <c r="E1038" s="31">
        <v>214373443</v>
      </c>
      <c r="F1038" s="61" t="s">
        <v>1172</v>
      </c>
      <c r="G1038" s="33">
        <v>0</v>
      </c>
      <c r="H1038" s="33">
        <v>0</v>
      </c>
      <c r="I1038" s="3">
        <v>556344552</v>
      </c>
      <c r="J1038" s="3">
        <v>552714694</v>
      </c>
      <c r="K1038" s="3">
        <v>0</v>
      </c>
      <c r="L1038" s="3"/>
      <c r="M1038" s="3"/>
      <c r="N1038" s="3"/>
      <c r="O1038" s="3"/>
      <c r="P1038" s="34">
        <f t="shared" ref="P1038:P1101" si="49">SUM(G1038:N1038)</f>
        <v>1109059246</v>
      </c>
      <c r="Q1038" s="165">
        <v>583389756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46362046</v>
      </c>
      <c r="X1038" s="3">
        <v>247497214</v>
      </c>
      <c r="Y1038" s="3">
        <v>0</v>
      </c>
      <c r="Z1038" s="3">
        <v>0</v>
      </c>
      <c r="AA1038" s="3">
        <v>0</v>
      </c>
      <c r="AB1038" s="3"/>
      <c r="AC1038" s="36">
        <f t="shared" si="48"/>
        <v>293859260</v>
      </c>
      <c r="AD1038" s="37">
        <f t="shared" si="47"/>
        <v>231810230</v>
      </c>
      <c r="AE1038" s="144"/>
      <c r="AG1038" s="144"/>
      <c r="AI1038" s="144"/>
    </row>
    <row r="1039" spans="1:35" x14ac:dyDescent="0.25">
      <c r="A1039" s="29">
        <v>1027</v>
      </c>
      <c r="B1039" s="61"/>
      <c r="C1039" s="143" t="str">
        <f>VLOOKUP(D1039,[8]Hoja1!$A$2:$B$1115,2,0)</f>
        <v>73449</v>
      </c>
      <c r="D1039" s="31">
        <v>890701933</v>
      </c>
      <c r="E1039" s="31">
        <v>214973449</v>
      </c>
      <c r="F1039" s="61" t="s">
        <v>1173</v>
      </c>
      <c r="G1039" s="33">
        <v>0</v>
      </c>
      <c r="H1039" s="33">
        <v>0</v>
      </c>
      <c r="I1039" s="3">
        <v>456141424</v>
      </c>
      <c r="J1039" s="3">
        <v>570943743</v>
      </c>
      <c r="K1039" s="3">
        <v>0</v>
      </c>
      <c r="L1039" s="3"/>
      <c r="M1039" s="3"/>
      <c r="N1039" s="3"/>
      <c r="O1039" s="3"/>
      <c r="P1039" s="34">
        <f t="shared" si="49"/>
        <v>1027085167</v>
      </c>
      <c r="Q1039" s="165">
        <v>799014453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38011785</v>
      </c>
      <c r="X1039" s="3">
        <v>0</v>
      </c>
      <c r="Y1039" s="3">
        <v>0</v>
      </c>
      <c r="Z1039" s="3">
        <v>0</v>
      </c>
      <c r="AA1039" s="3">
        <v>0</v>
      </c>
      <c r="AB1039" s="3"/>
      <c r="AC1039" s="36">
        <f t="shared" si="48"/>
        <v>38011785</v>
      </c>
      <c r="AD1039" s="37">
        <f t="shared" ref="AD1039:AD1102" si="50">+P1039-Q1039+AB1039-AC1039</f>
        <v>190058929</v>
      </c>
      <c r="AE1039" s="144"/>
      <c r="AG1039" s="144"/>
      <c r="AI1039" s="144"/>
    </row>
    <row r="1040" spans="1:35" x14ac:dyDescent="0.25">
      <c r="A1040" s="38">
        <v>1028</v>
      </c>
      <c r="B1040" s="61"/>
      <c r="C1040" s="143" t="str">
        <f>VLOOKUP(D1040,[8]Hoja1!$A$2:$B$1115,2,0)</f>
        <v>73461</v>
      </c>
      <c r="D1040" s="31">
        <v>800010350</v>
      </c>
      <c r="E1040" s="31">
        <v>216173461</v>
      </c>
      <c r="F1040" s="61" t="s">
        <v>1174</v>
      </c>
      <c r="G1040" s="33">
        <v>0</v>
      </c>
      <c r="H1040" s="33">
        <v>0</v>
      </c>
      <c r="I1040" s="3">
        <v>56333756</v>
      </c>
      <c r="J1040" s="3">
        <v>66975471</v>
      </c>
      <c r="K1040" s="3">
        <v>0</v>
      </c>
      <c r="L1040" s="3"/>
      <c r="M1040" s="3"/>
      <c r="N1040" s="3"/>
      <c r="O1040" s="3"/>
      <c r="P1040" s="34">
        <f t="shared" si="49"/>
        <v>123309227</v>
      </c>
      <c r="Q1040" s="165">
        <v>95142351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4694480</v>
      </c>
      <c r="X1040" s="3">
        <v>0</v>
      </c>
      <c r="Y1040" s="3">
        <v>0</v>
      </c>
      <c r="Z1040" s="3">
        <v>0</v>
      </c>
      <c r="AA1040" s="3">
        <v>0</v>
      </c>
      <c r="AB1040" s="3"/>
      <c r="AC1040" s="36">
        <f t="shared" si="48"/>
        <v>4694480</v>
      </c>
      <c r="AD1040" s="37">
        <f t="shared" si="50"/>
        <v>23472396</v>
      </c>
      <c r="AE1040" s="144"/>
      <c r="AG1040" s="144"/>
      <c r="AI1040" s="144"/>
    </row>
    <row r="1041" spans="1:35" x14ac:dyDescent="0.25">
      <c r="A1041" s="29">
        <v>1029</v>
      </c>
      <c r="B1041" s="61"/>
      <c r="C1041" s="143" t="str">
        <f>VLOOKUP(D1041,[8]Hoja1!$A$2:$B$1115,2,0)</f>
        <v>73483</v>
      </c>
      <c r="D1041" s="31">
        <v>800100134</v>
      </c>
      <c r="E1041" s="31">
        <v>218373483</v>
      </c>
      <c r="F1041" s="61" t="s">
        <v>1175</v>
      </c>
      <c r="G1041" s="33">
        <v>0</v>
      </c>
      <c r="H1041" s="33">
        <v>0</v>
      </c>
      <c r="I1041" s="3">
        <v>267194652</v>
      </c>
      <c r="J1041" s="3">
        <v>251717121</v>
      </c>
      <c r="K1041" s="3">
        <v>0</v>
      </c>
      <c r="L1041" s="3"/>
      <c r="M1041" s="3"/>
      <c r="N1041" s="3"/>
      <c r="O1041" s="3"/>
      <c r="P1041" s="34">
        <f t="shared" si="49"/>
        <v>518911773</v>
      </c>
      <c r="Q1041" s="165">
        <v>385314447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22266221</v>
      </c>
      <c r="X1041" s="3">
        <v>0</v>
      </c>
      <c r="Y1041" s="3">
        <v>0</v>
      </c>
      <c r="Z1041" s="3">
        <v>0</v>
      </c>
      <c r="AA1041" s="3">
        <v>0</v>
      </c>
      <c r="AB1041" s="3"/>
      <c r="AC1041" s="36">
        <f t="shared" si="48"/>
        <v>22266221</v>
      </c>
      <c r="AD1041" s="37">
        <f t="shared" si="50"/>
        <v>111331105</v>
      </c>
      <c r="AE1041" s="144"/>
      <c r="AG1041" s="144"/>
      <c r="AI1041" s="144"/>
    </row>
    <row r="1042" spans="1:35" x14ac:dyDescent="0.25">
      <c r="A1042" s="38">
        <v>1030</v>
      </c>
      <c r="B1042" s="61"/>
      <c r="C1042" s="143" t="str">
        <f>VLOOKUP(D1042,[8]Hoja1!$A$2:$B$1115,2,0)</f>
        <v>73504</v>
      </c>
      <c r="D1042" s="31">
        <v>890700942</v>
      </c>
      <c r="E1042" s="31">
        <v>210473504</v>
      </c>
      <c r="F1042" s="61" t="s">
        <v>1176</v>
      </c>
      <c r="G1042" s="33">
        <v>0</v>
      </c>
      <c r="H1042" s="33">
        <v>0</v>
      </c>
      <c r="I1042" s="3">
        <v>684095320</v>
      </c>
      <c r="J1042" s="3">
        <v>705219661</v>
      </c>
      <c r="K1042" s="3">
        <v>0</v>
      </c>
      <c r="L1042" s="3"/>
      <c r="M1042" s="3"/>
      <c r="N1042" s="3"/>
      <c r="O1042" s="3"/>
      <c r="P1042" s="34">
        <f t="shared" si="49"/>
        <v>1389314981</v>
      </c>
      <c r="Q1042" s="165">
        <v>1047267319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57007943</v>
      </c>
      <c r="X1042" s="3">
        <v>0</v>
      </c>
      <c r="Y1042" s="3">
        <v>0</v>
      </c>
      <c r="Z1042" s="3">
        <v>0</v>
      </c>
      <c r="AA1042" s="3">
        <v>0</v>
      </c>
      <c r="AB1042" s="3"/>
      <c r="AC1042" s="36">
        <f t="shared" si="48"/>
        <v>57007943</v>
      </c>
      <c r="AD1042" s="37">
        <f t="shared" si="50"/>
        <v>285039719</v>
      </c>
      <c r="AE1042" s="144"/>
      <c r="AG1042" s="144"/>
      <c r="AI1042" s="144"/>
    </row>
    <row r="1043" spans="1:35" x14ac:dyDescent="0.25">
      <c r="A1043" s="29">
        <v>1031</v>
      </c>
      <c r="B1043" s="61"/>
      <c r="C1043" s="143" t="str">
        <f>VLOOKUP(D1043,[8]Hoja1!$A$2:$B$1115,2,0)</f>
        <v>73520</v>
      </c>
      <c r="D1043" s="31">
        <v>809002637</v>
      </c>
      <c r="E1043" s="31">
        <v>212073520</v>
      </c>
      <c r="F1043" s="61" t="s">
        <v>1177</v>
      </c>
      <c r="G1043" s="33">
        <v>0</v>
      </c>
      <c r="H1043" s="33">
        <v>0</v>
      </c>
      <c r="I1043" s="3">
        <v>155815254</v>
      </c>
      <c r="J1043" s="3">
        <v>164492651</v>
      </c>
      <c r="K1043" s="3">
        <v>0</v>
      </c>
      <c r="L1043" s="3"/>
      <c r="M1043" s="3"/>
      <c r="N1043" s="3"/>
      <c r="O1043" s="3"/>
      <c r="P1043" s="34">
        <f t="shared" si="49"/>
        <v>320307905</v>
      </c>
      <c r="Q1043" s="165">
        <v>242400281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12984605</v>
      </c>
      <c r="X1043" s="3">
        <v>0</v>
      </c>
      <c r="Y1043" s="3">
        <v>0</v>
      </c>
      <c r="Z1043" s="3">
        <v>0</v>
      </c>
      <c r="AA1043" s="3">
        <v>0</v>
      </c>
      <c r="AB1043" s="3"/>
      <c r="AC1043" s="36">
        <f t="shared" si="48"/>
        <v>12984605</v>
      </c>
      <c r="AD1043" s="37">
        <f t="shared" si="50"/>
        <v>64923019</v>
      </c>
      <c r="AE1043" s="144"/>
      <c r="AG1043" s="144"/>
      <c r="AI1043" s="144"/>
    </row>
    <row r="1044" spans="1:35" x14ac:dyDescent="0.25">
      <c r="A1044" s="38">
        <v>1032</v>
      </c>
      <c r="B1044" s="61"/>
      <c r="C1044" s="143" t="str">
        <f>VLOOKUP(D1044,[8]Hoja1!$A$2:$B$1115,2,0)</f>
        <v>73547</v>
      </c>
      <c r="D1044" s="31">
        <v>800100136</v>
      </c>
      <c r="E1044" s="31">
        <v>214773547</v>
      </c>
      <c r="F1044" s="61" t="s">
        <v>1178</v>
      </c>
      <c r="G1044" s="33">
        <v>0</v>
      </c>
      <c r="H1044" s="33">
        <v>0</v>
      </c>
      <c r="I1044" s="3">
        <v>95877160</v>
      </c>
      <c r="J1044" s="3">
        <v>103808849</v>
      </c>
      <c r="K1044" s="3">
        <v>0</v>
      </c>
      <c r="L1044" s="3"/>
      <c r="M1044" s="3"/>
      <c r="N1044" s="3"/>
      <c r="O1044" s="3"/>
      <c r="P1044" s="34">
        <f t="shared" si="49"/>
        <v>199686009</v>
      </c>
      <c r="Q1044" s="165">
        <v>151747427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7989763</v>
      </c>
      <c r="X1044" s="3">
        <v>0</v>
      </c>
      <c r="Y1044" s="3">
        <v>0</v>
      </c>
      <c r="Z1044" s="3">
        <v>0</v>
      </c>
      <c r="AA1044" s="3">
        <v>0</v>
      </c>
      <c r="AB1044" s="3"/>
      <c r="AC1044" s="36">
        <f t="shared" si="48"/>
        <v>7989763</v>
      </c>
      <c r="AD1044" s="37">
        <f t="shared" si="50"/>
        <v>39948819</v>
      </c>
      <c r="AE1044" s="144"/>
      <c r="AG1044" s="144"/>
      <c r="AI1044" s="144"/>
    </row>
    <row r="1045" spans="1:35" x14ac:dyDescent="0.25">
      <c r="A1045" s="29">
        <v>1033</v>
      </c>
      <c r="B1045" s="61"/>
      <c r="C1045" s="143" t="str">
        <f>VLOOKUP(D1045,[8]Hoja1!$A$2:$B$1115,2,0)</f>
        <v>73555</v>
      </c>
      <c r="D1045" s="31">
        <v>800100137</v>
      </c>
      <c r="E1045" s="31">
        <v>215573555</v>
      </c>
      <c r="F1045" s="61" t="s">
        <v>1179</v>
      </c>
      <c r="G1045" s="33">
        <v>0</v>
      </c>
      <c r="H1045" s="33">
        <v>0</v>
      </c>
      <c r="I1045" s="3">
        <v>1000446336</v>
      </c>
      <c r="J1045" s="3">
        <v>909950142</v>
      </c>
      <c r="K1045" s="3">
        <v>0</v>
      </c>
      <c r="L1045" s="3"/>
      <c r="M1045" s="3"/>
      <c r="N1045" s="3"/>
      <c r="O1045" s="3"/>
      <c r="P1045" s="34">
        <f t="shared" si="49"/>
        <v>1910396478</v>
      </c>
      <c r="Q1045" s="165">
        <v>1410173310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83370528</v>
      </c>
      <c r="X1045" s="3">
        <v>0</v>
      </c>
      <c r="Y1045" s="3">
        <v>0</v>
      </c>
      <c r="Z1045" s="3">
        <v>0</v>
      </c>
      <c r="AA1045" s="3">
        <v>0</v>
      </c>
      <c r="AB1045" s="3"/>
      <c r="AC1045" s="36">
        <f t="shared" si="48"/>
        <v>83370528</v>
      </c>
      <c r="AD1045" s="37">
        <f t="shared" si="50"/>
        <v>416852640</v>
      </c>
      <c r="AE1045" s="144"/>
      <c r="AG1045" s="144"/>
      <c r="AI1045" s="144"/>
    </row>
    <row r="1046" spans="1:35" x14ac:dyDescent="0.25">
      <c r="A1046" s="38">
        <v>1034</v>
      </c>
      <c r="B1046" s="61"/>
      <c r="C1046" s="143" t="str">
        <f>VLOOKUP(D1046,[8]Hoja1!$A$2:$B$1115,2,0)</f>
        <v>73563</v>
      </c>
      <c r="D1046" s="31">
        <v>890702038</v>
      </c>
      <c r="E1046" s="31">
        <v>216373563</v>
      </c>
      <c r="F1046" s="61" t="s">
        <v>1180</v>
      </c>
      <c r="G1046" s="33">
        <v>0</v>
      </c>
      <c r="H1046" s="33">
        <v>0</v>
      </c>
      <c r="I1046" s="3">
        <v>153623760</v>
      </c>
      <c r="J1046" s="3">
        <v>159574822</v>
      </c>
      <c r="K1046" s="3">
        <v>0</v>
      </c>
      <c r="L1046" s="3"/>
      <c r="M1046" s="3"/>
      <c r="N1046" s="3"/>
      <c r="O1046" s="3"/>
      <c r="P1046" s="34">
        <f t="shared" si="49"/>
        <v>313198582</v>
      </c>
      <c r="Q1046" s="165">
        <v>236386702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12801980</v>
      </c>
      <c r="X1046" s="3">
        <v>0</v>
      </c>
      <c r="Y1046" s="3">
        <v>0</v>
      </c>
      <c r="Z1046" s="3">
        <v>0</v>
      </c>
      <c r="AA1046" s="3">
        <v>0</v>
      </c>
      <c r="AB1046" s="3"/>
      <c r="AC1046" s="36">
        <f t="shared" si="48"/>
        <v>12801980</v>
      </c>
      <c r="AD1046" s="37">
        <f t="shared" si="50"/>
        <v>64009900</v>
      </c>
      <c r="AE1046" s="144"/>
      <c r="AG1046" s="144"/>
      <c r="AI1046" s="144"/>
    </row>
    <row r="1047" spans="1:35" x14ac:dyDescent="0.25">
      <c r="A1047" s="29">
        <v>1035</v>
      </c>
      <c r="B1047" s="61"/>
      <c r="C1047" s="143" t="str">
        <f>VLOOKUP(D1047,[8]Hoja1!$A$2:$B$1115,2,0)</f>
        <v>73585</v>
      </c>
      <c r="D1047" s="31">
        <v>890701077</v>
      </c>
      <c r="E1047" s="31">
        <v>218573585</v>
      </c>
      <c r="F1047" s="61" t="s">
        <v>1181</v>
      </c>
      <c r="G1047" s="33">
        <v>0</v>
      </c>
      <c r="H1047" s="33">
        <v>0</v>
      </c>
      <c r="I1047" s="3">
        <v>296409692</v>
      </c>
      <c r="J1047" s="3">
        <v>354493445</v>
      </c>
      <c r="K1047" s="3">
        <v>0</v>
      </c>
      <c r="L1047" s="3"/>
      <c r="M1047" s="3"/>
      <c r="N1047" s="3"/>
      <c r="O1047" s="3"/>
      <c r="P1047" s="34">
        <f t="shared" si="49"/>
        <v>650903137</v>
      </c>
      <c r="Q1047" s="165">
        <v>502698293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24700808</v>
      </c>
      <c r="X1047" s="3">
        <v>0</v>
      </c>
      <c r="Y1047" s="3">
        <v>0</v>
      </c>
      <c r="Z1047" s="3">
        <v>0</v>
      </c>
      <c r="AA1047" s="3">
        <v>0</v>
      </c>
      <c r="AB1047" s="3"/>
      <c r="AC1047" s="36">
        <f t="shared" si="48"/>
        <v>24700808</v>
      </c>
      <c r="AD1047" s="37">
        <f t="shared" si="50"/>
        <v>123504036</v>
      </c>
      <c r="AE1047" s="144"/>
      <c r="AG1047" s="144"/>
      <c r="AI1047" s="144"/>
    </row>
    <row r="1048" spans="1:35" x14ac:dyDescent="0.25">
      <c r="A1048" s="38">
        <v>1036</v>
      </c>
      <c r="B1048" s="61"/>
      <c r="C1048" s="143" t="str">
        <f>VLOOKUP(D1048,[8]Hoja1!$A$2:$B$1115,2,0)</f>
        <v>73616</v>
      </c>
      <c r="D1048" s="31">
        <v>890702040</v>
      </c>
      <c r="E1048" s="31">
        <v>211673616</v>
      </c>
      <c r="F1048" s="61" t="s">
        <v>1182</v>
      </c>
      <c r="G1048" s="33">
        <v>0</v>
      </c>
      <c r="H1048" s="33">
        <v>0</v>
      </c>
      <c r="I1048" s="3">
        <v>685465704</v>
      </c>
      <c r="J1048" s="3">
        <v>685215778</v>
      </c>
      <c r="K1048" s="3">
        <v>0</v>
      </c>
      <c r="L1048" s="3"/>
      <c r="M1048" s="3"/>
      <c r="N1048" s="3"/>
      <c r="O1048" s="3"/>
      <c r="P1048" s="34">
        <f t="shared" si="49"/>
        <v>1370681482</v>
      </c>
      <c r="Q1048" s="165">
        <v>1027948630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57122142</v>
      </c>
      <c r="X1048" s="3">
        <v>0</v>
      </c>
      <c r="Y1048" s="3">
        <v>0</v>
      </c>
      <c r="Z1048" s="3">
        <v>0</v>
      </c>
      <c r="AA1048" s="3">
        <v>0</v>
      </c>
      <c r="AB1048" s="3"/>
      <c r="AC1048" s="36">
        <f t="shared" si="48"/>
        <v>57122142</v>
      </c>
      <c r="AD1048" s="37">
        <f t="shared" si="50"/>
        <v>285610710</v>
      </c>
      <c r="AE1048" s="144"/>
      <c r="AG1048" s="144"/>
      <c r="AI1048" s="144"/>
    </row>
    <row r="1049" spans="1:35" x14ac:dyDescent="0.25">
      <c r="A1049" s="29">
        <v>1037</v>
      </c>
      <c r="B1049" s="61"/>
      <c r="C1049" s="143" t="str">
        <f>VLOOKUP(D1049,[8]Hoja1!$A$2:$B$1115,2,0)</f>
        <v>73622</v>
      </c>
      <c r="D1049" s="31">
        <v>890700911</v>
      </c>
      <c r="E1049" s="31">
        <v>212273622</v>
      </c>
      <c r="F1049" s="61" t="s">
        <v>1183</v>
      </c>
      <c r="G1049" s="33">
        <v>0</v>
      </c>
      <c r="H1049" s="33">
        <v>0</v>
      </c>
      <c r="I1049" s="3">
        <v>101384826</v>
      </c>
      <c r="J1049" s="3">
        <v>125766333</v>
      </c>
      <c r="K1049" s="3">
        <v>0</v>
      </c>
      <c r="L1049" s="3"/>
      <c r="M1049" s="3"/>
      <c r="N1049" s="3"/>
      <c r="O1049" s="3"/>
      <c r="P1049" s="34">
        <f t="shared" si="49"/>
        <v>227151159</v>
      </c>
      <c r="Q1049" s="165">
        <v>176458749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8448736</v>
      </c>
      <c r="X1049" s="3">
        <v>0</v>
      </c>
      <c r="Y1049" s="3">
        <v>0</v>
      </c>
      <c r="Z1049" s="3">
        <v>0</v>
      </c>
      <c r="AA1049" s="3">
        <v>0</v>
      </c>
      <c r="AB1049" s="3"/>
      <c r="AC1049" s="36">
        <f t="shared" si="48"/>
        <v>8448736</v>
      </c>
      <c r="AD1049" s="37">
        <f t="shared" si="50"/>
        <v>42243674</v>
      </c>
      <c r="AE1049" s="144"/>
      <c r="AG1049" s="144"/>
      <c r="AI1049" s="144"/>
    </row>
    <row r="1050" spans="1:35" x14ac:dyDescent="0.25">
      <c r="A1050" s="38">
        <v>1038</v>
      </c>
      <c r="B1050" s="61"/>
      <c r="C1050" s="143" t="str">
        <f>VLOOKUP(D1050,[8]Hoja1!$A$2:$B$1115,2,0)</f>
        <v>73624</v>
      </c>
      <c r="D1050" s="31">
        <v>800100138</v>
      </c>
      <c r="E1050" s="31">
        <v>212473624</v>
      </c>
      <c r="F1050" s="61" t="s">
        <v>1184</v>
      </c>
      <c r="G1050" s="33">
        <v>0</v>
      </c>
      <c r="H1050" s="33">
        <v>0</v>
      </c>
      <c r="I1050" s="3">
        <v>514896200</v>
      </c>
      <c r="J1050" s="3">
        <v>506418407</v>
      </c>
      <c r="K1050" s="3">
        <v>0</v>
      </c>
      <c r="L1050" s="3"/>
      <c r="M1050" s="3"/>
      <c r="N1050" s="3"/>
      <c r="O1050" s="3"/>
      <c r="P1050" s="34">
        <f t="shared" si="49"/>
        <v>1021314607</v>
      </c>
      <c r="Q1050" s="165">
        <v>763866509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42908017</v>
      </c>
      <c r="X1050" s="3">
        <v>0</v>
      </c>
      <c r="Y1050" s="3">
        <v>0</v>
      </c>
      <c r="Z1050" s="3">
        <v>0</v>
      </c>
      <c r="AA1050" s="3">
        <v>0</v>
      </c>
      <c r="AB1050" s="3"/>
      <c r="AC1050" s="36">
        <f t="shared" si="48"/>
        <v>42908017</v>
      </c>
      <c r="AD1050" s="37">
        <f t="shared" si="50"/>
        <v>214540081</v>
      </c>
      <c r="AE1050" s="144"/>
      <c r="AG1050" s="144"/>
      <c r="AI1050" s="144"/>
    </row>
    <row r="1051" spans="1:35" x14ac:dyDescent="0.25">
      <c r="A1051" s="29">
        <v>1039</v>
      </c>
      <c r="B1051" s="61"/>
      <c r="C1051" s="143" t="str">
        <f>VLOOKUP(D1051,[8]Hoja1!$A$2:$B$1115,2,0)</f>
        <v>73671</v>
      </c>
      <c r="D1051" s="31">
        <v>800100140</v>
      </c>
      <c r="E1051" s="31">
        <v>217173671</v>
      </c>
      <c r="F1051" s="61" t="s">
        <v>1185</v>
      </c>
      <c r="G1051" s="33">
        <v>0</v>
      </c>
      <c r="H1051" s="33">
        <v>0</v>
      </c>
      <c r="I1051" s="3">
        <v>219215500</v>
      </c>
      <c r="J1051" s="3">
        <v>258835356</v>
      </c>
      <c r="K1051" s="3">
        <v>0</v>
      </c>
      <c r="L1051" s="3"/>
      <c r="M1051" s="3"/>
      <c r="N1051" s="3"/>
      <c r="O1051" s="3"/>
      <c r="P1051" s="34">
        <f t="shared" si="49"/>
        <v>478050856</v>
      </c>
      <c r="Q1051" s="165">
        <v>368443104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18267958</v>
      </c>
      <c r="X1051" s="3">
        <v>0</v>
      </c>
      <c r="Y1051" s="3">
        <v>0</v>
      </c>
      <c r="Z1051" s="3">
        <v>0</v>
      </c>
      <c r="AA1051" s="3">
        <v>0</v>
      </c>
      <c r="AB1051" s="3"/>
      <c r="AC1051" s="36">
        <f t="shared" si="48"/>
        <v>18267958</v>
      </c>
      <c r="AD1051" s="37">
        <f t="shared" si="50"/>
        <v>91339794</v>
      </c>
      <c r="AE1051" s="144"/>
      <c r="AG1051" s="144"/>
      <c r="AI1051" s="144"/>
    </row>
    <row r="1052" spans="1:35" x14ac:dyDescent="0.25">
      <c r="A1052" s="38">
        <v>1040</v>
      </c>
      <c r="B1052" s="61"/>
      <c r="C1052" s="143" t="str">
        <f>VLOOKUP(D1052,[8]Hoja1!$A$2:$B$1115,2,0)</f>
        <v>73675</v>
      </c>
      <c r="D1052" s="31">
        <v>800100141</v>
      </c>
      <c r="E1052" s="31">
        <v>217573675</v>
      </c>
      <c r="F1052" s="61" t="s">
        <v>1186</v>
      </c>
      <c r="G1052" s="33">
        <v>0</v>
      </c>
      <c r="H1052" s="33">
        <v>0</v>
      </c>
      <c r="I1052" s="3">
        <v>337730668</v>
      </c>
      <c r="J1052" s="3">
        <v>317454308</v>
      </c>
      <c r="K1052" s="3">
        <v>0</v>
      </c>
      <c r="L1052" s="3"/>
      <c r="M1052" s="3"/>
      <c r="N1052" s="3"/>
      <c r="O1052" s="3"/>
      <c r="P1052" s="34">
        <f t="shared" si="49"/>
        <v>655184976</v>
      </c>
      <c r="Q1052" s="165">
        <v>486319640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28144222</v>
      </c>
      <c r="X1052" s="3">
        <v>0</v>
      </c>
      <c r="Y1052" s="3">
        <v>0</v>
      </c>
      <c r="Z1052" s="3">
        <v>0</v>
      </c>
      <c r="AA1052" s="3">
        <v>0</v>
      </c>
      <c r="AB1052" s="3"/>
      <c r="AC1052" s="36">
        <f t="shared" si="48"/>
        <v>28144222</v>
      </c>
      <c r="AD1052" s="37">
        <f t="shared" si="50"/>
        <v>140721114</v>
      </c>
      <c r="AE1052" s="144"/>
      <c r="AG1052" s="144"/>
      <c r="AI1052" s="144"/>
    </row>
    <row r="1053" spans="1:35" x14ac:dyDescent="0.25">
      <c r="A1053" s="29">
        <v>1041</v>
      </c>
      <c r="B1053" s="61"/>
      <c r="C1053" s="143" t="str">
        <f>VLOOKUP(D1053,[8]Hoja1!$A$2:$B$1115,2,0)</f>
        <v>73678</v>
      </c>
      <c r="D1053" s="31">
        <v>890700842</v>
      </c>
      <c r="E1053" s="31">
        <v>217873678</v>
      </c>
      <c r="F1053" s="61" t="s">
        <v>394</v>
      </c>
      <c r="G1053" s="33">
        <v>0</v>
      </c>
      <c r="H1053" s="33">
        <v>0</v>
      </c>
      <c r="I1053" s="3">
        <v>227513704</v>
      </c>
      <c r="J1053" s="3">
        <v>265609965</v>
      </c>
      <c r="K1053" s="3">
        <v>0</v>
      </c>
      <c r="L1053" s="3"/>
      <c r="M1053" s="3"/>
      <c r="N1053" s="3"/>
      <c r="O1053" s="3"/>
      <c r="P1053" s="34">
        <f t="shared" si="49"/>
        <v>493123669</v>
      </c>
      <c r="Q1053" s="165">
        <v>379366815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18959475</v>
      </c>
      <c r="X1053" s="3">
        <v>0</v>
      </c>
      <c r="Y1053" s="3">
        <v>0</v>
      </c>
      <c r="Z1053" s="3">
        <v>0</v>
      </c>
      <c r="AA1053" s="3">
        <v>0</v>
      </c>
      <c r="AB1053" s="3"/>
      <c r="AC1053" s="36">
        <f t="shared" si="48"/>
        <v>18959475</v>
      </c>
      <c r="AD1053" s="37">
        <f t="shared" si="50"/>
        <v>94797379</v>
      </c>
      <c r="AE1053" s="144"/>
      <c r="AG1053" s="144"/>
      <c r="AI1053" s="144"/>
    </row>
    <row r="1054" spans="1:35" x14ac:dyDescent="0.25">
      <c r="A1054" s="38">
        <v>1042</v>
      </c>
      <c r="B1054" s="61"/>
      <c r="C1054" s="143" t="str">
        <f>VLOOKUP(D1054,[8]Hoja1!$A$2:$B$1115,2,0)</f>
        <v>73686</v>
      </c>
      <c r="D1054" s="31">
        <v>890072044</v>
      </c>
      <c r="E1054" s="31">
        <v>218673686</v>
      </c>
      <c r="F1054" s="61" t="s">
        <v>1187</v>
      </c>
      <c r="G1054" s="33">
        <v>0</v>
      </c>
      <c r="H1054" s="33">
        <v>0</v>
      </c>
      <c r="I1054" s="3">
        <v>98068074</v>
      </c>
      <c r="J1054" s="3">
        <v>126102243</v>
      </c>
      <c r="K1054" s="3">
        <v>0</v>
      </c>
      <c r="L1054" s="3"/>
      <c r="M1054" s="3"/>
      <c r="N1054" s="3"/>
      <c r="O1054" s="3"/>
      <c r="P1054" s="34">
        <f t="shared" si="49"/>
        <v>224170317</v>
      </c>
      <c r="Q1054" s="165">
        <v>175136283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8172340</v>
      </c>
      <c r="X1054" s="3">
        <v>0</v>
      </c>
      <c r="Y1054" s="3">
        <v>0</v>
      </c>
      <c r="Z1054" s="3">
        <v>0</v>
      </c>
      <c r="AA1054" s="3">
        <v>0</v>
      </c>
      <c r="AB1054" s="3"/>
      <c r="AC1054" s="36">
        <f t="shared" si="48"/>
        <v>8172340</v>
      </c>
      <c r="AD1054" s="37">
        <f t="shared" si="50"/>
        <v>40861694</v>
      </c>
      <c r="AE1054" s="144"/>
      <c r="AG1054" s="144"/>
      <c r="AI1054" s="144"/>
    </row>
    <row r="1055" spans="1:35" x14ac:dyDescent="0.25">
      <c r="A1055" s="29">
        <v>1043</v>
      </c>
      <c r="B1055" s="61"/>
      <c r="C1055" s="143" t="str">
        <f>VLOOKUP(D1055,[8]Hoja1!$A$2:$B$1115,2,0)</f>
        <v>73770</v>
      </c>
      <c r="D1055" s="31">
        <v>890700978</v>
      </c>
      <c r="E1055" s="31">
        <v>217073770</v>
      </c>
      <c r="F1055" s="61" t="s">
        <v>674</v>
      </c>
      <c r="G1055" s="33">
        <v>0</v>
      </c>
      <c r="H1055" s="33">
        <v>0</v>
      </c>
      <c r="I1055" s="3">
        <v>52285281</v>
      </c>
      <c r="J1055" s="3">
        <v>54479168</v>
      </c>
      <c r="K1055" s="3">
        <v>0</v>
      </c>
      <c r="L1055" s="3"/>
      <c r="M1055" s="3"/>
      <c r="N1055" s="3"/>
      <c r="O1055" s="3"/>
      <c r="P1055" s="34">
        <f t="shared" si="49"/>
        <v>106764449</v>
      </c>
      <c r="Q1055" s="165">
        <v>80621810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4357107</v>
      </c>
      <c r="X1055" s="3">
        <v>0</v>
      </c>
      <c r="Y1055" s="3">
        <v>0</v>
      </c>
      <c r="Z1055" s="3">
        <v>0</v>
      </c>
      <c r="AA1055" s="3">
        <v>0</v>
      </c>
      <c r="AB1055" s="3"/>
      <c r="AC1055" s="36">
        <f t="shared" si="48"/>
        <v>4357107</v>
      </c>
      <c r="AD1055" s="37">
        <f t="shared" si="50"/>
        <v>21785532</v>
      </c>
      <c r="AE1055" s="144"/>
      <c r="AG1055" s="144"/>
      <c r="AI1055" s="144"/>
    </row>
    <row r="1056" spans="1:35" x14ac:dyDescent="0.25">
      <c r="A1056" s="38">
        <v>1044</v>
      </c>
      <c r="B1056" s="61"/>
      <c r="C1056" s="143" t="str">
        <f>VLOOKUP(D1056,[8]Hoja1!$A$2:$B$1115,2,0)</f>
        <v>73854</v>
      </c>
      <c r="D1056" s="31">
        <v>800100143</v>
      </c>
      <c r="E1056" s="31">
        <v>215473854</v>
      </c>
      <c r="F1056" s="61" t="s">
        <v>1188</v>
      </c>
      <c r="G1056" s="33">
        <v>0</v>
      </c>
      <c r="H1056" s="33">
        <v>0</v>
      </c>
      <c r="I1056" s="3">
        <v>94350842</v>
      </c>
      <c r="J1056" s="3">
        <v>95931717</v>
      </c>
      <c r="K1056" s="3">
        <v>0</v>
      </c>
      <c r="L1056" s="3"/>
      <c r="M1056" s="3"/>
      <c r="N1056" s="3"/>
      <c r="O1056" s="3"/>
      <c r="P1056" s="34">
        <f t="shared" si="49"/>
        <v>190282559</v>
      </c>
      <c r="Q1056" s="165">
        <v>143107137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7862570</v>
      </c>
      <c r="X1056" s="3">
        <v>0</v>
      </c>
      <c r="Y1056" s="3">
        <v>0</v>
      </c>
      <c r="Z1056" s="3">
        <v>0</v>
      </c>
      <c r="AA1056" s="3">
        <v>0</v>
      </c>
      <c r="AB1056" s="3"/>
      <c r="AC1056" s="36">
        <f t="shared" si="48"/>
        <v>7862570</v>
      </c>
      <c r="AD1056" s="37">
        <f t="shared" si="50"/>
        <v>39312852</v>
      </c>
      <c r="AE1056" s="144"/>
      <c r="AG1056" s="144"/>
      <c r="AI1056" s="144"/>
    </row>
    <row r="1057" spans="1:35" x14ac:dyDescent="0.25">
      <c r="A1057" s="29">
        <v>1045</v>
      </c>
      <c r="B1057" s="61"/>
      <c r="C1057" s="143" t="str">
        <f>VLOOKUP(D1057,[8]Hoja1!$A$2:$B$1115,2,0)</f>
        <v>73861</v>
      </c>
      <c r="D1057" s="31">
        <v>800100144</v>
      </c>
      <c r="E1057" s="31">
        <v>216173861</v>
      </c>
      <c r="F1057" s="61" t="s">
        <v>1189</v>
      </c>
      <c r="G1057" s="33">
        <v>0</v>
      </c>
      <c r="H1057" s="33">
        <v>0</v>
      </c>
      <c r="I1057" s="3">
        <v>208162464</v>
      </c>
      <c r="J1057" s="3">
        <v>224287672</v>
      </c>
      <c r="K1057" s="3">
        <v>0</v>
      </c>
      <c r="L1057" s="3"/>
      <c r="M1057" s="3"/>
      <c r="N1057" s="3"/>
      <c r="O1057" s="3"/>
      <c r="P1057" s="34">
        <f t="shared" si="49"/>
        <v>432450136</v>
      </c>
      <c r="Q1057" s="165">
        <v>328368904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17346872</v>
      </c>
      <c r="X1057" s="3">
        <v>0</v>
      </c>
      <c r="Y1057" s="3">
        <v>0</v>
      </c>
      <c r="Z1057" s="3">
        <v>0</v>
      </c>
      <c r="AA1057" s="3">
        <v>0</v>
      </c>
      <c r="AB1057" s="3"/>
      <c r="AC1057" s="36">
        <f t="shared" si="48"/>
        <v>17346872</v>
      </c>
      <c r="AD1057" s="37">
        <f t="shared" si="50"/>
        <v>86734360</v>
      </c>
      <c r="AE1057" s="144"/>
      <c r="AG1057" s="144"/>
      <c r="AI1057" s="144"/>
    </row>
    <row r="1058" spans="1:35" x14ac:dyDescent="0.25">
      <c r="A1058" s="38">
        <v>1046</v>
      </c>
      <c r="B1058" s="61"/>
      <c r="C1058" s="143" t="str">
        <f>VLOOKUP(D1058,[8]Hoja1!$A$2:$B$1115,2,0)</f>
        <v>73870</v>
      </c>
      <c r="D1058" s="31">
        <v>800100145</v>
      </c>
      <c r="E1058" s="31">
        <v>217073870</v>
      </c>
      <c r="F1058" s="61" t="s">
        <v>1190</v>
      </c>
      <c r="G1058" s="33">
        <v>0</v>
      </c>
      <c r="H1058" s="33">
        <v>0</v>
      </c>
      <c r="I1058" s="3">
        <v>159600332</v>
      </c>
      <c r="J1058" s="3">
        <v>186486335</v>
      </c>
      <c r="K1058" s="3">
        <v>0</v>
      </c>
      <c r="L1058" s="3"/>
      <c r="M1058" s="3"/>
      <c r="N1058" s="3"/>
      <c r="O1058" s="3"/>
      <c r="P1058" s="34">
        <f t="shared" si="49"/>
        <v>346086667</v>
      </c>
      <c r="Q1058" s="165">
        <v>266286503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13300028</v>
      </c>
      <c r="X1058" s="3">
        <v>0</v>
      </c>
      <c r="Y1058" s="3">
        <v>0</v>
      </c>
      <c r="Z1058" s="3">
        <v>0</v>
      </c>
      <c r="AA1058" s="3">
        <v>0</v>
      </c>
      <c r="AB1058" s="3"/>
      <c r="AC1058" s="36">
        <f t="shared" si="48"/>
        <v>13300028</v>
      </c>
      <c r="AD1058" s="37">
        <f t="shared" si="50"/>
        <v>66500136</v>
      </c>
      <c r="AE1058" s="144"/>
      <c r="AG1058" s="144"/>
      <c r="AI1058" s="144"/>
    </row>
    <row r="1059" spans="1:35" x14ac:dyDescent="0.25">
      <c r="A1059" s="29">
        <v>1047</v>
      </c>
      <c r="B1059" s="61"/>
      <c r="C1059" s="143" t="str">
        <f>VLOOKUP(D1059,[8]Hoja1!$A$2:$B$1115,2,0)</f>
        <v>73873</v>
      </c>
      <c r="D1059" s="31">
        <v>800100147</v>
      </c>
      <c r="E1059" s="31">
        <v>217373873</v>
      </c>
      <c r="F1059" s="61" t="s">
        <v>1191</v>
      </c>
      <c r="G1059" s="33">
        <v>0</v>
      </c>
      <c r="H1059" s="33">
        <v>0</v>
      </c>
      <c r="I1059" s="3">
        <v>89835884</v>
      </c>
      <c r="J1059" s="3">
        <v>106859994</v>
      </c>
      <c r="K1059" s="3">
        <v>0</v>
      </c>
      <c r="L1059" s="3"/>
      <c r="M1059" s="3"/>
      <c r="N1059" s="3"/>
      <c r="O1059" s="3"/>
      <c r="P1059" s="34">
        <f t="shared" si="49"/>
        <v>196695878</v>
      </c>
      <c r="Q1059" s="165">
        <v>151777938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7486324</v>
      </c>
      <c r="X1059" s="3">
        <v>0</v>
      </c>
      <c r="Y1059" s="3">
        <v>0</v>
      </c>
      <c r="Z1059" s="3">
        <v>0</v>
      </c>
      <c r="AA1059" s="3">
        <v>0</v>
      </c>
      <c r="AB1059" s="3"/>
      <c r="AC1059" s="36">
        <f t="shared" si="48"/>
        <v>7486324</v>
      </c>
      <c r="AD1059" s="37">
        <f t="shared" si="50"/>
        <v>37431616</v>
      </c>
      <c r="AE1059" s="144"/>
      <c r="AG1059" s="144"/>
      <c r="AI1059" s="144"/>
    </row>
    <row r="1060" spans="1:35" x14ac:dyDescent="0.25">
      <c r="A1060" s="38">
        <v>1048</v>
      </c>
      <c r="B1060" s="61"/>
      <c r="C1060" s="143" t="str">
        <f>VLOOKUP(D1060,[8]Hoja1!$A$2:$B$1115,2,0)</f>
        <v>76020</v>
      </c>
      <c r="D1060" s="31">
        <v>891901079</v>
      </c>
      <c r="E1060" s="31">
        <v>212076020</v>
      </c>
      <c r="F1060" s="61" t="s">
        <v>1192</v>
      </c>
      <c r="G1060" s="33">
        <v>0</v>
      </c>
      <c r="H1060" s="33">
        <v>0</v>
      </c>
      <c r="I1060" s="3">
        <v>202111744</v>
      </c>
      <c r="J1060" s="3">
        <v>195003015</v>
      </c>
      <c r="K1060" s="3">
        <v>0</v>
      </c>
      <c r="L1060" s="3"/>
      <c r="M1060" s="3"/>
      <c r="N1060" s="3"/>
      <c r="O1060" s="3"/>
      <c r="P1060" s="34">
        <f t="shared" si="49"/>
        <v>397114759</v>
      </c>
      <c r="Q1060" s="165">
        <v>294622130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16842645</v>
      </c>
      <c r="X1060" s="3">
        <v>1436755</v>
      </c>
      <c r="Y1060" s="3">
        <v>0</v>
      </c>
      <c r="Z1060" s="3">
        <v>0</v>
      </c>
      <c r="AA1060" s="3">
        <v>0</v>
      </c>
      <c r="AB1060" s="3"/>
      <c r="AC1060" s="36">
        <f t="shared" si="48"/>
        <v>18279400</v>
      </c>
      <c r="AD1060" s="37">
        <f t="shared" si="50"/>
        <v>84213229</v>
      </c>
      <c r="AE1060" s="144"/>
      <c r="AG1060" s="144"/>
      <c r="AI1060" s="144"/>
    </row>
    <row r="1061" spans="1:35" x14ac:dyDescent="0.25">
      <c r="A1061" s="29">
        <v>1049</v>
      </c>
      <c r="B1061" s="61"/>
      <c r="C1061" s="143" t="str">
        <f>VLOOKUP(D1061,[8]Hoja1!$A$2:$B$1115,2,0)</f>
        <v>76036</v>
      </c>
      <c r="D1061" s="31">
        <v>891900443</v>
      </c>
      <c r="E1061" s="31">
        <v>213676036</v>
      </c>
      <c r="F1061" s="61" t="s">
        <v>1193</v>
      </c>
      <c r="G1061" s="33">
        <v>0</v>
      </c>
      <c r="H1061" s="33">
        <v>0</v>
      </c>
      <c r="I1061" s="3">
        <v>185820464</v>
      </c>
      <c r="J1061" s="3">
        <v>204071308</v>
      </c>
      <c r="K1061" s="3">
        <v>0</v>
      </c>
      <c r="L1061" s="3"/>
      <c r="M1061" s="3"/>
      <c r="N1061" s="3"/>
      <c r="O1061" s="3"/>
      <c r="P1061" s="34">
        <f t="shared" si="49"/>
        <v>389891772</v>
      </c>
      <c r="Q1061" s="165">
        <v>296981542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15485039</v>
      </c>
      <c r="X1061" s="3">
        <v>0</v>
      </c>
      <c r="Y1061" s="3">
        <v>0</v>
      </c>
      <c r="Z1061" s="3">
        <v>0</v>
      </c>
      <c r="AA1061" s="3">
        <v>0</v>
      </c>
      <c r="AB1061" s="3"/>
      <c r="AC1061" s="36">
        <f t="shared" si="48"/>
        <v>15485039</v>
      </c>
      <c r="AD1061" s="37">
        <f t="shared" si="50"/>
        <v>77425191</v>
      </c>
      <c r="AE1061" s="144"/>
      <c r="AG1061" s="144"/>
      <c r="AI1061" s="144"/>
    </row>
    <row r="1062" spans="1:35" x14ac:dyDescent="0.25">
      <c r="A1062" s="38">
        <v>1050</v>
      </c>
      <c r="B1062" s="61"/>
      <c r="C1062" s="143" t="str">
        <f>VLOOKUP(D1062,[8]Hoja1!$A$2:$B$1115,2,0)</f>
        <v>76041</v>
      </c>
      <c r="D1062" s="31">
        <v>800100532</v>
      </c>
      <c r="E1062" s="31">
        <v>214176041</v>
      </c>
      <c r="F1062" s="61" t="s">
        <v>1194</v>
      </c>
      <c r="G1062" s="33">
        <v>0</v>
      </c>
      <c r="H1062" s="33">
        <v>0</v>
      </c>
      <c r="I1062" s="3">
        <v>235830648</v>
      </c>
      <c r="J1062" s="3">
        <v>231329793</v>
      </c>
      <c r="K1062" s="3">
        <v>0</v>
      </c>
      <c r="L1062" s="3"/>
      <c r="M1062" s="3"/>
      <c r="N1062" s="3"/>
      <c r="O1062" s="3"/>
      <c r="P1062" s="34">
        <f t="shared" si="49"/>
        <v>467160441</v>
      </c>
      <c r="Q1062" s="165">
        <v>344009399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19652554</v>
      </c>
      <c r="X1062" s="3">
        <v>5235718</v>
      </c>
      <c r="Y1062" s="3">
        <v>0</v>
      </c>
      <c r="Z1062" s="3">
        <v>0</v>
      </c>
      <c r="AA1062" s="3">
        <v>0</v>
      </c>
      <c r="AB1062" s="3"/>
      <c r="AC1062" s="36">
        <f t="shared" si="48"/>
        <v>24888272</v>
      </c>
      <c r="AD1062" s="37">
        <f t="shared" si="50"/>
        <v>98262770</v>
      </c>
      <c r="AE1062" s="144"/>
      <c r="AG1062" s="144"/>
      <c r="AI1062" s="144"/>
    </row>
    <row r="1063" spans="1:35" x14ac:dyDescent="0.25">
      <c r="A1063" s="29">
        <v>1051</v>
      </c>
      <c r="B1063" s="61"/>
      <c r="C1063" s="143" t="str">
        <f>VLOOKUP(D1063,[8]Hoja1!$A$2:$B$1115,2,0)</f>
        <v>76054</v>
      </c>
      <c r="D1063" s="31">
        <v>891901019</v>
      </c>
      <c r="E1063" s="31">
        <v>215476054</v>
      </c>
      <c r="F1063" s="61" t="s">
        <v>320</v>
      </c>
      <c r="G1063" s="33">
        <v>0</v>
      </c>
      <c r="H1063" s="33">
        <v>0</v>
      </c>
      <c r="I1063" s="3">
        <v>81459441</v>
      </c>
      <c r="J1063" s="3">
        <v>91430814</v>
      </c>
      <c r="K1063" s="3">
        <v>0</v>
      </c>
      <c r="L1063" s="3"/>
      <c r="M1063" s="3"/>
      <c r="N1063" s="3"/>
      <c r="O1063" s="3"/>
      <c r="P1063" s="34">
        <f t="shared" si="49"/>
        <v>172890255</v>
      </c>
      <c r="Q1063" s="165">
        <v>127350648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6788287</v>
      </c>
      <c r="X1063" s="3">
        <v>4809888</v>
      </c>
      <c r="Y1063" s="3">
        <v>0</v>
      </c>
      <c r="Z1063" s="3">
        <v>0</v>
      </c>
      <c r="AA1063" s="3">
        <v>0</v>
      </c>
      <c r="AB1063" s="3"/>
      <c r="AC1063" s="36">
        <f t="shared" si="48"/>
        <v>11598175</v>
      </c>
      <c r="AD1063" s="37">
        <f t="shared" si="50"/>
        <v>33941432</v>
      </c>
      <c r="AE1063" s="144"/>
      <c r="AG1063" s="144"/>
      <c r="AI1063" s="144"/>
    </row>
    <row r="1064" spans="1:35" x14ac:dyDescent="0.25">
      <c r="A1064" s="38">
        <v>1052</v>
      </c>
      <c r="B1064" s="61"/>
      <c r="C1064" s="143" t="str">
        <f>VLOOKUP(D1064,[8]Hoja1!$A$2:$B$1115,2,0)</f>
        <v>76100</v>
      </c>
      <c r="D1064" s="31">
        <v>891900945</v>
      </c>
      <c r="E1064" s="31">
        <v>210076100</v>
      </c>
      <c r="F1064" s="61" t="s">
        <v>646</v>
      </c>
      <c r="G1064" s="33">
        <v>0</v>
      </c>
      <c r="H1064" s="33">
        <v>0</v>
      </c>
      <c r="I1064" s="3">
        <v>235992692</v>
      </c>
      <c r="J1064" s="3">
        <v>268137481</v>
      </c>
      <c r="K1064" s="3">
        <v>0</v>
      </c>
      <c r="L1064" s="3"/>
      <c r="M1064" s="3"/>
      <c r="N1064" s="3"/>
      <c r="O1064" s="3"/>
      <c r="P1064" s="34">
        <f t="shared" si="49"/>
        <v>504130173</v>
      </c>
      <c r="Q1064" s="165">
        <v>343031618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19666058</v>
      </c>
      <c r="X1064" s="3">
        <v>43102211</v>
      </c>
      <c r="Y1064" s="3">
        <v>0</v>
      </c>
      <c r="Z1064" s="3">
        <v>0</v>
      </c>
      <c r="AA1064" s="3">
        <v>0</v>
      </c>
      <c r="AB1064" s="3"/>
      <c r="AC1064" s="36">
        <f t="shared" si="48"/>
        <v>62768269</v>
      </c>
      <c r="AD1064" s="37">
        <f t="shared" si="50"/>
        <v>98330286</v>
      </c>
      <c r="AE1064" s="144"/>
      <c r="AG1064" s="144"/>
      <c r="AI1064" s="144"/>
    </row>
    <row r="1065" spans="1:35" x14ac:dyDescent="0.25">
      <c r="A1065" s="29">
        <v>1053</v>
      </c>
      <c r="B1065" s="61"/>
      <c r="C1065" s="143" t="str">
        <f>VLOOKUP(D1065,[8]Hoja1!$A$2:$B$1115,2,0)</f>
        <v>76113</v>
      </c>
      <c r="D1065" s="31">
        <v>891900353</v>
      </c>
      <c r="E1065" s="31">
        <v>211376113</v>
      </c>
      <c r="F1065" s="61" t="s">
        <v>1195</v>
      </c>
      <c r="G1065" s="33">
        <v>0</v>
      </c>
      <c r="H1065" s="33">
        <v>0</v>
      </c>
      <c r="I1065" s="3">
        <v>281387892</v>
      </c>
      <c r="J1065" s="3">
        <v>294997226</v>
      </c>
      <c r="K1065" s="3">
        <v>0</v>
      </c>
      <c r="L1065" s="3"/>
      <c r="M1065" s="3"/>
      <c r="N1065" s="3"/>
      <c r="O1065" s="3"/>
      <c r="P1065" s="34">
        <f t="shared" si="49"/>
        <v>576385118</v>
      </c>
      <c r="Q1065" s="165">
        <v>428836559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23448991</v>
      </c>
      <c r="X1065" s="3">
        <v>6854613</v>
      </c>
      <c r="Y1065" s="3">
        <v>0</v>
      </c>
      <c r="Z1065" s="3">
        <v>0</v>
      </c>
      <c r="AA1065" s="3">
        <v>0</v>
      </c>
      <c r="AB1065" s="3"/>
      <c r="AC1065" s="36">
        <f t="shared" si="48"/>
        <v>30303604</v>
      </c>
      <c r="AD1065" s="37">
        <f t="shared" si="50"/>
        <v>117244955</v>
      </c>
      <c r="AE1065" s="144"/>
      <c r="AG1065" s="144"/>
      <c r="AI1065" s="144"/>
    </row>
    <row r="1066" spans="1:35" x14ac:dyDescent="0.25">
      <c r="A1066" s="38">
        <v>1054</v>
      </c>
      <c r="B1066" s="61"/>
      <c r="C1066" s="143" t="str">
        <f>VLOOKUP(D1066,[8]Hoja1!$A$2:$B$1115,2,0)</f>
        <v>76122</v>
      </c>
      <c r="D1066" s="31">
        <v>891900660</v>
      </c>
      <c r="E1066" s="31">
        <v>212276122</v>
      </c>
      <c r="F1066" s="61" t="s">
        <v>1196</v>
      </c>
      <c r="G1066" s="33">
        <v>0</v>
      </c>
      <c r="H1066" s="33">
        <v>0</v>
      </c>
      <c r="I1066" s="3">
        <v>287200628</v>
      </c>
      <c r="J1066" s="3">
        <v>316050927</v>
      </c>
      <c r="K1066" s="3">
        <v>0</v>
      </c>
      <c r="L1066" s="3"/>
      <c r="M1066" s="3"/>
      <c r="N1066" s="3"/>
      <c r="O1066" s="3"/>
      <c r="P1066" s="34">
        <f t="shared" si="49"/>
        <v>603251555</v>
      </c>
      <c r="Q1066" s="165">
        <v>457905645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23933386</v>
      </c>
      <c r="X1066" s="3">
        <v>1745598</v>
      </c>
      <c r="Y1066" s="3">
        <v>0</v>
      </c>
      <c r="Z1066" s="3">
        <v>0</v>
      </c>
      <c r="AA1066" s="3">
        <v>0</v>
      </c>
      <c r="AB1066" s="3"/>
      <c r="AC1066" s="36">
        <f t="shared" si="48"/>
        <v>25678984</v>
      </c>
      <c r="AD1066" s="37">
        <f t="shared" si="50"/>
        <v>119666926</v>
      </c>
      <c r="AE1066" s="144"/>
      <c r="AG1066" s="144"/>
      <c r="AI1066" s="144"/>
    </row>
    <row r="1067" spans="1:35" x14ac:dyDescent="0.25">
      <c r="A1067" s="29">
        <v>1055</v>
      </c>
      <c r="B1067" s="61"/>
      <c r="C1067" s="143" t="str">
        <f>VLOOKUP(D1067,[8]Hoja1!$A$2:$B$1115,2,0)</f>
        <v>76126</v>
      </c>
      <c r="D1067" s="31">
        <v>890309611</v>
      </c>
      <c r="E1067" s="31">
        <v>212676126</v>
      </c>
      <c r="F1067" s="61" t="s">
        <v>1197</v>
      </c>
      <c r="G1067" s="33">
        <v>0</v>
      </c>
      <c r="H1067" s="33">
        <v>0</v>
      </c>
      <c r="I1067" s="3">
        <v>203777292</v>
      </c>
      <c r="J1067" s="3">
        <v>259581314</v>
      </c>
      <c r="K1067" s="3">
        <v>0</v>
      </c>
      <c r="L1067" s="3"/>
      <c r="M1067" s="3"/>
      <c r="N1067" s="3"/>
      <c r="O1067" s="3"/>
      <c r="P1067" s="34">
        <f t="shared" si="49"/>
        <v>463358606</v>
      </c>
      <c r="Q1067" s="165">
        <v>360180518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16981441</v>
      </c>
      <c r="X1067" s="3">
        <v>1289442</v>
      </c>
      <c r="Y1067" s="3">
        <v>0</v>
      </c>
      <c r="Z1067" s="3">
        <v>0</v>
      </c>
      <c r="AA1067" s="3">
        <v>0</v>
      </c>
      <c r="AB1067" s="3"/>
      <c r="AC1067" s="36">
        <f t="shared" si="48"/>
        <v>18270883</v>
      </c>
      <c r="AD1067" s="37">
        <f t="shared" si="50"/>
        <v>84907205</v>
      </c>
      <c r="AE1067" s="144"/>
      <c r="AG1067" s="144"/>
      <c r="AI1067" s="144"/>
    </row>
    <row r="1068" spans="1:35" x14ac:dyDescent="0.25">
      <c r="A1068" s="38">
        <v>1056</v>
      </c>
      <c r="B1068" s="61"/>
      <c r="C1068" s="143" t="str">
        <f>VLOOKUP(D1068,[8]Hoja1!$A$2:$B$1115,2,0)</f>
        <v>76130</v>
      </c>
      <c r="D1068" s="31">
        <v>891380038</v>
      </c>
      <c r="E1068" s="31">
        <v>213076130</v>
      </c>
      <c r="F1068" s="61" t="s">
        <v>426</v>
      </c>
      <c r="G1068" s="33">
        <v>0</v>
      </c>
      <c r="H1068" s="33">
        <v>0</v>
      </c>
      <c r="I1068" s="3">
        <v>1303158528</v>
      </c>
      <c r="J1068" s="3">
        <v>1696115935</v>
      </c>
      <c r="K1068" s="3">
        <v>0</v>
      </c>
      <c r="L1068" s="3"/>
      <c r="M1068" s="3"/>
      <c r="N1068" s="3"/>
      <c r="O1068" s="3"/>
      <c r="P1068" s="34">
        <f t="shared" si="49"/>
        <v>2999274463</v>
      </c>
      <c r="Q1068" s="165">
        <v>2347695199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108596544</v>
      </c>
      <c r="X1068" s="3">
        <v>0</v>
      </c>
      <c r="Y1068" s="3">
        <v>0</v>
      </c>
      <c r="Z1068" s="3">
        <v>0</v>
      </c>
      <c r="AA1068" s="3">
        <v>0</v>
      </c>
      <c r="AB1068" s="3"/>
      <c r="AC1068" s="36">
        <f t="shared" si="48"/>
        <v>108596544</v>
      </c>
      <c r="AD1068" s="37">
        <f t="shared" si="50"/>
        <v>542982720</v>
      </c>
      <c r="AE1068" s="144"/>
      <c r="AG1068" s="144"/>
      <c r="AI1068" s="144"/>
    </row>
    <row r="1069" spans="1:35" x14ac:dyDescent="0.25">
      <c r="A1069" s="29">
        <v>1057</v>
      </c>
      <c r="B1069" s="61"/>
      <c r="C1069" s="143" t="str">
        <f>VLOOKUP(D1069,[8]Hoja1!$A$2:$B$1115,2,0)</f>
        <v>76233</v>
      </c>
      <c r="D1069" s="31">
        <v>800100514</v>
      </c>
      <c r="E1069" s="31">
        <v>213376233</v>
      </c>
      <c r="F1069" s="61" t="s">
        <v>1198</v>
      </c>
      <c r="G1069" s="33">
        <v>0</v>
      </c>
      <c r="H1069" s="33">
        <v>0</v>
      </c>
      <c r="I1069" s="3">
        <v>594442848</v>
      </c>
      <c r="J1069" s="3">
        <v>631622365</v>
      </c>
      <c r="K1069" s="3">
        <v>0</v>
      </c>
      <c r="L1069" s="3"/>
      <c r="M1069" s="3"/>
      <c r="N1069" s="3"/>
      <c r="O1069" s="3"/>
      <c r="P1069" s="34">
        <f t="shared" si="49"/>
        <v>1226065213</v>
      </c>
      <c r="Q1069" s="165">
        <v>928843789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49536904</v>
      </c>
      <c r="X1069" s="3">
        <v>0</v>
      </c>
      <c r="Y1069" s="3">
        <v>0</v>
      </c>
      <c r="Z1069" s="3">
        <v>0</v>
      </c>
      <c r="AA1069" s="3">
        <v>0</v>
      </c>
      <c r="AB1069" s="3"/>
      <c r="AC1069" s="36">
        <f t="shared" si="48"/>
        <v>49536904</v>
      </c>
      <c r="AD1069" s="37">
        <f t="shared" si="50"/>
        <v>247684520</v>
      </c>
      <c r="AE1069" s="144"/>
      <c r="AG1069" s="144"/>
      <c r="AI1069" s="144"/>
    </row>
    <row r="1070" spans="1:35" x14ac:dyDescent="0.25">
      <c r="A1070" s="38">
        <v>1058</v>
      </c>
      <c r="B1070" s="61"/>
      <c r="C1070" s="143" t="str">
        <f>VLOOKUP(D1070,[8]Hoja1!$A$2:$B$1115,2,0)</f>
        <v>76243</v>
      </c>
      <c r="D1070" s="31">
        <v>800100518</v>
      </c>
      <c r="E1070" s="31">
        <v>214376243</v>
      </c>
      <c r="F1070" s="61" t="s">
        <v>1199</v>
      </c>
      <c r="G1070" s="33">
        <v>0</v>
      </c>
      <c r="H1070" s="33">
        <v>0</v>
      </c>
      <c r="I1070" s="3">
        <v>123157008</v>
      </c>
      <c r="J1070" s="3">
        <v>133733022</v>
      </c>
      <c r="K1070" s="3">
        <v>0</v>
      </c>
      <c r="L1070" s="3"/>
      <c r="M1070" s="3"/>
      <c r="N1070" s="3"/>
      <c r="O1070" s="3"/>
      <c r="P1070" s="34">
        <f t="shared" si="49"/>
        <v>256890030</v>
      </c>
      <c r="Q1070" s="165">
        <v>193003510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10263084</v>
      </c>
      <c r="X1070" s="3">
        <v>2308016</v>
      </c>
      <c r="Y1070" s="3">
        <v>0</v>
      </c>
      <c r="Z1070" s="3">
        <v>0</v>
      </c>
      <c r="AA1070" s="3">
        <v>0</v>
      </c>
      <c r="AB1070" s="3"/>
      <c r="AC1070" s="36">
        <f t="shared" si="48"/>
        <v>12571100</v>
      </c>
      <c r="AD1070" s="37">
        <f t="shared" si="50"/>
        <v>51315420</v>
      </c>
      <c r="AE1070" s="144"/>
      <c r="AG1070" s="144"/>
      <c r="AI1070" s="144"/>
    </row>
    <row r="1071" spans="1:35" x14ac:dyDescent="0.25">
      <c r="A1071" s="29">
        <v>1059</v>
      </c>
      <c r="B1071" s="61"/>
      <c r="C1071" s="143" t="str">
        <f>VLOOKUP(D1071,[8]Hoja1!$A$2:$B$1115,2,0)</f>
        <v>76246</v>
      </c>
      <c r="D1071" s="31">
        <v>800100515</v>
      </c>
      <c r="E1071" s="31">
        <v>214676246</v>
      </c>
      <c r="F1071" s="61" t="s">
        <v>1200</v>
      </c>
      <c r="G1071" s="33">
        <v>0</v>
      </c>
      <c r="H1071" s="33">
        <v>0</v>
      </c>
      <c r="I1071" s="3">
        <v>94645458</v>
      </c>
      <c r="J1071" s="3">
        <v>98195562</v>
      </c>
      <c r="K1071" s="3">
        <v>0</v>
      </c>
      <c r="L1071" s="3"/>
      <c r="M1071" s="3"/>
      <c r="N1071" s="3"/>
      <c r="O1071" s="3"/>
      <c r="P1071" s="34">
        <f t="shared" si="49"/>
        <v>192841020</v>
      </c>
      <c r="Q1071" s="165">
        <v>142292720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7887122</v>
      </c>
      <c r="X1071" s="3">
        <v>3225574</v>
      </c>
      <c r="Y1071" s="3">
        <v>0</v>
      </c>
      <c r="Z1071" s="3">
        <v>0</v>
      </c>
      <c r="AA1071" s="3">
        <v>0</v>
      </c>
      <c r="AB1071" s="3"/>
      <c r="AC1071" s="36">
        <f t="shared" si="48"/>
        <v>11112696</v>
      </c>
      <c r="AD1071" s="37">
        <f t="shared" si="50"/>
        <v>39435604</v>
      </c>
      <c r="AE1071" s="144"/>
      <c r="AG1071" s="144"/>
      <c r="AI1071" s="144"/>
    </row>
    <row r="1072" spans="1:35" x14ac:dyDescent="0.25">
      <c r="A1072" s="38">
        <v>1060</v>
      </c>
      <c r="B1072" s="61"/>
      <c r="C1072" s="143" t="str">
        <f>VLOOKUP(D1072,[8]Hoja1!$A$2:$B$1115,2,0)</f>
        <v>76248</v>
      </c>
      <c r="D1072" s="31">
        <v>800100533</v>
      </c>
      <c r="E1072" s="31">
        <v>214876248</v>
      </c>
      <c r="F1072" s="61" t="s">
        <v>1201</v>
      </c>
      <c r="G1072" s="33">
        <v>0</v>
      </c>
      <c r="H1072" s="33">
        <v>0</v>
      </c>
      <c r="I1072" s="3">
        <v>557177288</v>
      </c>
      <c r="J1072" s="3">
        <v>645124004</v>
      </c>
      <c r="K1072" s="3">
        <v>0</v>
      </c>
      <c r="L1072" s="3"/>
      <c r="M1072" s="3"/>
      <c r="N1072" s="3"/>
      <c r="O1072" s="3"/>
      <c r="P1072" s="34">
        <f t="shared" si="49"/>
        <v>1202301292</v>
      </c>
      <c r="Q1072" s="165">
        <v>923712650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46431441</v>
      </c>
      <c r="X1072" s="3">
        <v>0</v>
      </c>
      <c r="Y1072" s="3">
        <v>0</v>
      </c>
      <c r="Z1072" s="3">
        <v>0</v>
      </c>
      <c r="AA1072" s="3">
        <v>0</v>
      </c>
      <c r="AB1072" s="3"/>
      <c r="AC1072" s="36">
        <f t="shared" si="48"/>
        <v>46431441</v>
      </c>
      <c r="AD1072" s="37">
        <f t="shared" si="50"/>
        <v>232157201</v>
      </c>
      <c r="AE1072" s="144"/>
      <c r="AG1072" s="144"/>
      <c r="AI1072" s="144"/>
    </row>
    <row r="1073" spans="1:35" x14ac:dyDescent="0.25">
      <c r="A1073" s="29">
        <v>1061</v>
      </c>
      <c r="B1073" s="61"/>
      <c r="C1073" s="143" t="str">
        <f>VLOOKUP(D1073,[8]Hoja1!$A$2:$B$1115,2,0)</f>
        <v>76250</v>
      </c>
      <c r="D1073" s="31">
        <v>891901223</v>
      </c>
      <c r="E1073" s="31">
        <v>215076250</v>
      </c>
      <c r="F1073" s="61" t="s">
        <v>1202</v>
      </c>
      <c r="G1073" s="33">
        <v>0</v>
      </c>
      <c r="H1073" s="33">
        <v>0</v>
      </c>
      <c r="I1073" s="3">
        <v>186172014</v>
      </c>
      <c r="J1073" s="3">
        <v>205043173</v>
      </c>
      <c r="K1073" s="3">
        <v>0</v>
      </c>
      <c r="L1073" s="3"/>
      <c r="M1073" s="3"/>
      <c r="N1073" s="3"/>
      <c r="O1073" s="3"/>
      <c r="P1073" s="34">
        <f t="shared" si="49"/>
        <v>391215187</v>
      </c>
      <c r="Q1073" s="165">
        <v>242059768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15514335</v>
      </c>
      <c r="X1073" s="3">
        <v>56069415</v>
      </c>
      <c r="Y1073" s="3">
        <v>0</v>
      </c>
      <c r="Z1073" s="3">
        <v>0</v>
      </c>
      <c r="AA1073" s="3">
        <v>0</v>
      </c>
      <c r="AB1073" s="3"/>
      <c r="AC1073" s="36">
        <f t="shared" si="48"/>
        <v>71583750</v>
      </c>
      <c r="AD1073" s="37">
        <f t="shared" si="50"/>
        <v>77571669</v>
      </c>
      <c r="AE1073" s="144"/>
      <c r="AG1073" s="144"/>
      <c r="AI1073" s="144"/>
    </row>
    <row r="1074" spans="1:35" x14ac:dyDescent="0.25">
      <c r="A1074" s="38">
        <v>1062</v>
      </c>
      <c r="B1074" s="61"/>
      <c r="C1074" s="143" t="str">
        <f>VLOOKUP(D1074,[8]Hoja1!$A$2:$B$1115,2,0)</f>
        <v>76275</v>
      </c>
      <c r="D1074" s="31">
        <v>800100519</v>
      </c>
      <c r="E1074" s="31">
        <v>217576275</v>
      </c>
      <c r="F1074" s="61" t="s">
        <v>1203</v>
      </c>
      <c r="G1074" s="33">
        <v>0</v>
      </c>
      <c r="H1074" s="33">
        <v>0</v>
      </c>
      <c r="I1074" s="3">
        <v>634688208</v>
      </c>
      <c r="J1074" s="3">
        <v>760737900</v>
      </c>
      <c r="K1074" s="3">
        <v>0</v>
      </c>
      <c r="L1074" s="3"/>
      <c r="M1074" s="3"/>
      <c r="N1074" s="3"/>
      <c r="O1074" s="3"/>
      <c r="P1074" s="34">
        <f t="shared" si="49"/>
        <v>1395426108</v>
      </c>
      <c r="Q1074" s="165">
        <v>1070706887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52890684</v>
      </c>
      <c r="X1074" s="3">
        <v>7375117</v>
      </c>
      <c r="Y1074" s="3">
        <v>0</v>
      </c>
      <c r="Z1074" s="3">
        <v>0</v>
      </c>
      <c r="AA1074" s="3">
        <v>0</v>
      </c>
      <c r="AB1074" s="3"/>
      <c r="AC1074" s="36">
        <f t="shared" si="48"/>
        <v>60265801</v>
      </c>
      <c r="AD1074" s="37">
        <f t="shared" si="50"/>
        <v>264453420</v>
      </c>
      <c r="AE1074" s="144"/>
      <c r="AG1074" s="144"/>
      <c r="AI1074" s="144"/>
    </row>
    <row r="1075" spans="1:35" x14ac:dyDescent="0.25">
      <c r="A1075" s="29">
        <v>1063</v>
      </c>
      <c r="B1075" s="61"/>
      <c r="C1075" s="143" t="str">
        <f>VLOOKUP(D1075,[8]Hoja1!$A$2:$B$1115,2,0)</f>
        <v>76306</v>
      </c>
      <c r="D1075" s="31">
        <v>800100520</v>
      </c>
      <c r="E1075" s="31">
        <v>210676306</v>
      </c>
      <c r="F1075" s="61" t="s">
        <v>1204</v>
      </c>
      <c r="G1075" s="33">
        <v>0</v>
      </c>
      <c r="H1075" s="33">
        <v>0</v>
      </c>
      <c r="I1075" s="3">
        <v>253243280</v>
      </c>
      <c r="J1075" s="3">
        <v>308550000</v>
      </c>
      <c r="K1075" s="3">
        <v>0</v>
      </c>
      <c r="L1075" s="3"/>
      <c r="M1075" s="3"/>
      <c r="N1075" s="3"/>
      <c r="O1075" s="3"/>
      <c r="P1075" s="34">
        <f t="shared" si="49"/>
        <v>561793280</v>
      </c>
      <c r="Q1075" s="165">
        <v>435171642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21103607</v>
      </c>
      <c r="X1075" s="3">
        <v>0</v>
      </c>
      <c r="Y1075" s="3">
        <v>0</v>
      </c>
      <c r="Z1075" s="3">
        <v>0</v>
      </c>
      <c r="AA1075" s="3">
        <v>0</v>
      </c>
      <c r="AB1075" s="3"/>
      <c r="AC1075" s="36">
        <f t="shared" si="48"/>
        <v>21103607</v>
      </c>
      <c r="AD1075" s="37">
        <f t="shared" si="50"/>
        <v>105518031</v>
      </c>
      <c r="AE1075" s="144"/>
      <c r="AG1075" s="144"/>
      <c r="AI1075" s="144"/>
    </row>
    <row r="1076" spans="1:35" x14ac:dyDescent="0.25">
      <c r="A1076" s="38">
        <v>1064</v>
      </c>
      <c r="B1076" s="61"/>
      <c r="C1076" s="143" t="str">
        <f>VLOOKUP(D1076,[8]Hoja1!$A$2:$B$1115,2,0)</f>
        <v>76318</v>
      </c>
      <c r="D1076" s="31">
        <v>891380089</v>
      </c>
      <c r="E1076" s="31">
        <v>211876318</v>
      </c>
      <c r="F1076" s="61" t="s">
        <v>1205</v>
      </c>
      <c r="G1076" s="33">
        <v>0</v>
      </c>
      <c r="H1076" s="33">
        <v>0</v>
      </c>
      <c r="I1076" s="3">
        <v>403741064</v>
      </c>
      <c r="J1076" s="3">
        <v>446399941</v>
      </c>
      <c r="K1076" s="3">
        <v>0</v>
      </c>
      <c r="L1076" s="3"/>
      <c r="M1076" s="3"/>
      <c r="N1076" s="3"/>
      <c r="O1076" s="3"/>
      <c r="P1076" s="34">
        <f t="shared" si="49"/>
        <v>850141005</v>
      </c>
      <c r="Q1076" s="165">
        <v>648270475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33645089</v>
      </c>
      <c r="X1076" s="3">
        <v>0</v>
      </c>
      <c r="Y1076" s="3">
        <v>0</v>
      </c>
      <c r="Z1076" s="3">
        <v>0</v>
      </c>
      <c r="AA1076" s="3">
        <v>0</v>
      </c>
      <c r="AB1076" s="3"/>
      <c r="AC1076" s="36">
        <f t="shared" si="48"/>
        <v>33645089</v>
      </c>
      <c r="AD1076" s="37">
        <f t="shared" si="50"/>
        <v>168225441</v>
      </c>
      <c r="AE1076" s="144"/>
      <c r="AG1076" s="144"/>
      <c r="AI1076" s="144"/>
    </row>
    <row r="1077" spans="1:35" x14ac:dyDescent="0.25">
      <c r="A1077" s="29">
        <v>1065</v>
      </c>
      <c r="B1077" s="61"/>
      <c r="C1077" s="143" t="str">
        <f>VLOOKUP(D1077,[8]Hoja1!$A$2:$B$1115,2,0)</f>
        <v>76377</v>
      </c>
      <c r="D1077" s="31">
        <v>800100521</v>
      </c>
      <c r="E1077" s="31">
        <v>217776377</v>
      </c>
      <c r="F1077" s="61" t="s">
        <v>1206</v>
      </c>
      <c r="G1077" s="33">
        <v>0</v>
      </c>
      <c r="H1077" s="33">
        <v>0</v>
      </c>
      <c r="I1077" s="3">
        <v>167574142</v>
      </c>
      <c r="J1077" s="3">
        <v>222588068</v>
      </c>
      <c r="K1077" s="3">
        <v>0</v>
      </c>
      <c r="L1077" s="3"/>
      <c r="M1077" s="3"/>
      <c r="N1077" s="3"/>
      <c r="O1077" s="3"/>
      <c r="P1077" s="34">
        <f t="shared" si="49"/>
        <v>390162210</v>
      </c>
      <c r="Q1077" s="165">
        <v>306375140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13964512</v>
      </c>
      <c r="X1077" s="3">
        <v>0</v>
      </c>
      <c r="Y1077" s="3">
        <v>0</v>
      </c>
      <c r="Z1077" s="3">
        <v>0</v>
      </c>
      <c r="AA1077" s="3">
        <v>0</v>
      </c>
      <c r="AB1077" s="3"/>
      <c r="AC1077" s="36">
        <f t="shared" si="48"/>
        <v>13964512</v>
      </c>
      <c r="AD1077" s="37">
        <f t="shared" si="50"/>
        <v>69822558</v>
      </c>
      <c r="AE1077" s="144"/>
      <c r="AG1077" s="144"/>
      <c r="AI1077" s="144"/>
    </row>
    <row r="1078" spans="1:35" x14ac:dyDescent="0.25">
      <c r="A1078" s="38">
        <v>1066</v>
      </c>
      <c r="B1078" s="61"/>
      <c r="C1078" s="143" t="str">
        <f>VLOOKUP(D1078,[8]Hoja1!$A$2:$B$1115,2,0)</f>
        <v>76400</v>
      </c>
      <c r="D1078" s="31">
        <v>891901109</v>
      </c>
      <c r="E1078" s="31">
        <v>210076400</v>
      </c>
      <c r="F1078" s="61" t="s">
        <v>367</v>
      </c>
      <c r="G1078" s="33">
        <v>0</v>
      </c>
      <c r="H1078" s="33">
        <v>0</v>
      </c>
      <c r="I1078" s="3">
        <v>369716944</v>
      </c>
      <c r="J1078" s="3">
        <v>420977396</v>
      </c>
      <c r="K1078" s="3">
        <v>0</v>
      </c>
      <c r="L1078" s="3"/>
      <c r="M1078" s="3"/>
      <c r="N1078" s="3"/>
      <c r="O1078" s="3"/>
      <c r="P1078" s="34">
        <f t="shared" si="49"/>
        <v>790694340</v>
      </c>
      <c r="Q1078" s="165">
        <v>605835866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30809745</v>
      </c>
      <c r="X1078" s="3">
        <v>0</v>
      </c>
      <c r="Y1078" s="3">
        <v>0</v>
      </c>
      <c r="Z1078" s="3">
        <v>0</v>
      </c>
      <c r="AA1078" s="3">
        <v>0</v>
      </c>
      <c r="AB1078" s="3"/>
      <c r="AC1078" s="36">
        <f t="shared" si="48"/>
        <v>30809745</v>
      </c>
      <c r="AD1078" s="37">
        <f t="shared" si="50"/>
        <v>154048729</v>
      </c>
      <c r="AE1078" s="144"/>
      <c r="AG1078" s="144"/>
      <c r="AI1078" s="144"/>
    </row>
    <row r="1079" spans="1:35" x14ac:dyDescent="0.25">
      <c r="A1079" s="29">
        <v>1067</v>
      </c>
      <c r="B1079" s="61"/>
      <c r="C1079" s="143" t="str">
        <f>VLOOKUP(D1079,[8]Hoja1!$A$2:$B$1115,2,0)</f>
        <v>76403</v>
      </c>
      <c r="D1079" s="31">
        <v>800100524</v>
      </c>
      <c r="E1079" s="31">
        <v>210376403</v>
      </c>
      <c r="F1079" s="61" t="s">
        <v>530</v>
      </c>
      <c r="G1079" s="33">
        <v>0</v>
      </c>
      <c r="H1079" s="33">
        <v>0</v>
      </c>
      <c r="I1079" s="3">
        <v>134697392</v>
      </c>
      <c r="J1079" s="3">
        <v>165729185</v>
      </c>
      <c r="K1079" s="3">
        <v>0</v>
      </c>
      <c r="L1079" s="3"/>
      <c r="M1079" s="3"/>
      <c r="N1079" s="3"/>
      <c r="O1079" s="3"/>
      <c r="P1079" s="34">
        <f t="shared" si="49"/>
        <v>300426577</v>
      </c>
      <c r="Q1079" s="165">
        <v>233077883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11224783</v>
      </c>
      <c r="X1079" s="3">
        <v>0</v>
      </c>
      <c r="Y1079" s="3">
        <v>0</v>
      </c>
      <c r="Z1079" s="3">
        <v>0</v>
      </c>
      <c r="AA1079" s="3">
        <v>0</v>
      </c>
      <c r="AB1079" s="3"/>
      <c r="AC1079" s="36">
        <f t="shared" si="48"/>
        <v>11224783</v>
      </c>
      <c r="AD1079" s="37">
        <f t="shared" si="50"/>
        <v>56123911</v>
      </c>
      <c r="AE1079" s="144"/>
      <c r="AG1079" s="144"/>
      <c r="AI1079" s="144"/>
    </row>
    <row r="1080" spans="1:35" x14ac:dyDescent="0.25">
      <c r="A1080" s="38">
        <v>1068</v>
      </c>
      <c r="B1080" s="61"/>
      <c r="C1080" s="143" t="str">
        <f>VLOOKUP(D1080,[8]Hoja1!$A$2:$B$1115,2,0)</f>
        <v>76497</v>
      </c>
      <c r="D1080" s="31">
        <v>891900902</v>
      </c>
      <c r="E1080" s="31">
        <v>219776497</v>
      </c>
      <c r="F1080" s="61" t="s">
        <v>1207</v>
      </c>
      <c r="G1080" s="33">
        <v>0</v>
      </c>
      <c r="H1080" s="33">
        <v>0</v>
      </c>
      <c r="I1080" s="3">
        <v>139529712</v>
      </c>
      <c r="J1080" s="3">
        <v>129133669</v>
      </c>
      <c r="K1080" s="3">
        <v>0</v>
      </c>
      <c r="L1080" s="3"/>
      <c r="M1080" s="3"/>
      <c r="N1080" s="3"/>
      <c r="O1080" s="3"/>
      <c r="P1080" s="34">
        <f t="shared" si="49"/>
        <v>268663381</v>
      </c>
      <c r="Q1080" s="165">
        <v>198898525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11627476</v>
      </c>
      <c r="X1080" s="3">
        <v>0</v>
      </c>
      <c r="Y1080" s="3">
        <v>0</v>
      </c>
      <c r="Z1080" s="3">
        <v>0</v>
      </c>
      <c r="AA1080" s="3">
        <v>0</v>
      </c>
      <c r="AB1080" s="3"/>
      <c r="AC1080" s="36">
        <f t="shared" si="48"/>
        <v>11627476</v>
      </c>
      <c r="AD1080" s="37">
        <f t="shared" si="50"/>
        <v>58137380</v>
      </c>
      <c r="AE1080" s="144"/>
      <c r="AG1080" s="144"/>
      <c r="AI1080" s="144"/>
    </row>
    <row r="1081" spans="1:35" x14ac:dyDescent="0.25">
      <c r="A1081" s="29">
        <v>1069</v>
      </c>
      <c r="B1081" s="61"/>
      <c r="C1081" s="143" t="str">
        <f>VLOOKUP(D1081,[8]Hoja1!$A$2:$B$1115,2,0)</f>
        <v>76563</v>
      </c>
      <c r="D1081" s="31">
        <v>891380115</v>
      </c>
      <c r="E1081" s="31">
        <v>216376563</v>
      </c>
      <c r="F1081" s="61" t="s">
        <v>1208</v>
      </c>
      <c r="G1081" s="33">
        <v>0</v>
      </c>
      <c r="H1081" s="33">
        <v>0</v>
      </c>
      <c r="I1081" s="3">
        <v>623125640</v>
      </c>
      <c r="J1081" s="3">
        <v>622385425</v>
      </c>
      <c r="K1081" s="3">
        <v>0</v>
      </c>
      <c r="L1081" s="3"/>
      <c r="M1081" s="3"/>
      <c r="N1081" s="3"/>
      <c r="O1081" s="3"/>
      <c r="P1081" s="34">
        <f t="shared" si="49"/>
        <v>1245511065</v>
      </c>
      <c r="Q1081" s="165">
        <v>933948247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51927137</v>
      </c>
      <c r="X1081" s="3">
        <v>0</v>
      </c>
      <c r="Y1081" s="3">
        <v>0</v>
      </c>
      <c r="Z1081" s="3">
        <v>0</v>
      </c>
      <c r="AA1081" s="3">
        <v>0</v>
      </c>
      <c r="AB1081" s="3"/>
      <c r="AC1081" s="36">
        <f t="shared" si="48"/>
        <v>51927137</v>
      </c>
      <c r="AD1081" s="37">
        <f t="shared" si="50"/>
        <v>259635681</v>
      </c>
      <c r="AE1081" s="144"/>
      <c r="AG1081" s="144"/>
      <c r="AI1081" s="144"/>
    </row>
    <row r="1082" spans="1:35" x14ac:dyDescent="0.25">
      <c r="A1082" s="38">
        <v>1070</v>
      </c>
      <c r="B1082" s="61"/>
      <c r="C1082" s="143" t="str">
        <f>VLOOKUP(D1082,[8]Hoja1!$A$2:$B$1115,2,0)</f>
        <v>76606</v>
      </c>
      <c r="D1082" s="31">
        <v>891902191</v>
      </c>
      <c r="E1082" s="31">
        <v>210676606</v>
      </c>
      <c r="F1082" s="61" t="s">
        <v>946</v>
      </c>
      <c r="G1082" s="33">
        <v>0</v>
      </c>
      <c r="H1082" s="33">
        <v>0</v>
      </c>
      <c r="I1082" s="3">
        <v>228463112</v>
      </c>
      <c r="J1082" s="3">
        <v>285056274</v>
      </c>
      <c r="K1082" s="3">
        <v>0</v>
      </c>
      <c r="L1082" s="3"/>
      <c r="M1082" s="3"/>
      <c r="N1082" s="3"/>
      <c r="O1082" s="3"/>
      <c r="P1082" s="34">
        <f t="shared" si="49"/>
        <v>513519386</v>
      </c>
      <c r="Q1082" s="165">
        <v>399287832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19038593</v>
      </c>
      <c r="X1082" s="3">
        <v>0</v>
      </c>
      <c r="Y1082" s="3">
        <v>0</v>
      </c>
      <c r="Z1082" s="3">
        <v>0</v>
      </c>
      <c r="AA1082" s="3">
        <v>0</v>
      </c>
      <c r="AB1082" s="3"/>
      <c r="AC1082" s="36">
        <f t="shared" si="48"/>
        <v>19038593</v>
      </c>
      <c r="AD1082" s="37">
        <f t="shared" si="50"/>
        <v>95192961</v>
      </c>
      <c r="AE1082" s="144"/>
      <c r="AG1082" s="144"/>
      <c r="AI1082" s="144"/>
    </row>
    <row r="1083" spans="1:35" x14ac:dyDescent="0.25">
      <c r="A1083" s="29">
        <v>1071</v>
      </c>
      <c r="B1083" s="61"/>
      <c r="C1083" s="143" t="str">
        <f>VLOOKUP(D1083,[8]Hoja1!$A$2:$B$1115,2,0)</f>
        <v>76616</v>
      </c>
      <c r="D1083" s="31">
        <v>891900357</v>
      </c>
      <c r="E1083" s="31">
        <v>211676616</v>
      </c>
      <c r="F1083" s="61" t="s">
        <v>1209</v>
      </c>
      <c r="G1083" s="33">
        <v>0</v>
      </c>
      <c r="H1083" s="33">
        <v>0</v>
      </c>
      <c r="I1083" s="3">
        <v>194434324</v>
      </c>
      <c r="J1083" s="3">
        <v>254836476</v>
      </c>
      <c r="K1083" s="3">
        <v>0</v>
      </c>
      <c r="L1083" s="3"/>
      <c r="M1083" s="3"/>
      <c r="N1083" s="3"/>
      <c r="O1083" s="3"/>
      <c r="P1083" s="34">
        <f t="shared" si="49"/>
        <v>449270800</v>
      </c>
      <c r="Q1083" s="165">
        <v>352053636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16202860</v>
      </c>
      <c r="X1083" s="3">
        <v>0</v>
      </c>
      <c r="Y1083" s="3">
        <v>0</v>
      </c>
      <c r="Z1083" s="3">
        <v>0</v>
      </c>
      <c r="AA1083" s="3">
        <v>0</v>
      </c>
      <c r="AB1083" s="3"/>
      <c r="AC1083" s="36">
        <f t="shared" si="48"/>
        <v>16202860</v>
      </c>
      <c r="AD1083" s="37">
        <f t="shared" si="50"/>
        <v>81014304</v>
      </c>
      <c r="AE1083" s="144"/>
      <c r="AG1083" s="144"/>
      <c r="AI1083" s="144"/>
    </row>
    <row r="1084" spans="1:35" x14ac:dyDescent="0.25">
      <c r="A1084" s="38">
        <v>1072</v>
      </c>
      <c r="B1084" s="61"/>
      <c r="C1084" s="143" t="str">
        <f>VLOOKUP(D1084,[8]Hoja1!$A$2:$B$1115,2,0)</f>
        <v>76622</v>
      </c>
      <c r="D1084" s="31">
        <v>891900289</v>
      </c>
      <c r="E1084" s="31">
        <v>212276622</v>
      </c>
      <c r="F1084" s="61" t="s">
        <v>1210</v>
      </c>
      <c r="G1084" s="33">
        <v>0</v>
      </c>
      <c r="H1084" s="33">
        <v>0</v>
      </c>
      <c r="I1084" s="3">
        <v>354703372</v>
      </c>
      <c r="J1084" s="3">
        <v>406315355</v>
      </c>
      <c r="K1084" s="3">
        <v>0</v>
      </c>
      <c r="L1084" s="3"/>
      <c r="M1084" s="3"/>
      <c r="N1084" s="3"/>
      <c r="O1084" s="3"/>
      <c r="P1084" s="34">
        <f t="shared" si="49"/>
        <v>761018727</v>
      </c>
      <c r="Q1084" s="165">
        <v>581221573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29558614</v>
      </c>
      <c r="X1084" s="3">
        <v>2445466</v>
      </c>
      <c r="Y1084" s="3">
        <v>0</v>
      </c>
      <c r="Z1084" s="3">
        <v>0</v>
      </c>
      <c r="AA1084" s="3">
        <v>0</v>
      </c>
      <c r="AB1084" s="3"/>
      <c r="AC1084" s="36">
        <f t="shared" si="48"/>
        <v>32004080</v>
      </c>
      <c r="AD1084" s="37">
        <f t="shared" si="50"/>
        <v>147793074</v>
      </c>
      <c r="AE1084" s="144"/>
      <c r="AG1084" s="144"/>
      <c r="AI1084" s="144"/>
    </row>
    <row r="1085" spans="1:35" x14ac:dyDescent="0.25">
      <c r="A1085" s="29">
        <v>1073</v>
      </c>
      <c r="B1085" s="61"/>
      <c r="C1085" s="143" t="str">
        <f>VLOOKUP(D1085,[8]Hoja1!$A$2:$B$1115,2,0)</f>
        <v>76670</v>
      </c>
      <c r="D1085" s="31">
        <v>800100526</v>
      </c>
      <c r="E1085" s="31">
        <v>217076670</v>
      </c>
      <c r="F1085" s="61" t="s">
        <v>395</v>
      </c>
      <c r="G1085" s="33">
        <v>0</v>
      </c>
      <c r="H1085" s="33">
        <v>0</v>
      </c>
      <c r="I1085" s="3">
        <v>178604316</v>
      </c>
      <c r="J1085" s="3">
        <v>219854083</v>
      </c>
      <c r="K1085" s="3">
        <v>0</v>
      </c>
      <c r="L1085" s="3"/>
      <c r="M1085" s="3"/>
      <c r="N1085" s="3"/>
      <c r="O1085" s="3"/>
      <c r="P1085" s="34">
        <f t="shared" si="49"/>
        <v>398458399</v>
      </c>
      <c r="Q1085" s="165">
        <v>309156241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14883693</v>
      </c>
      <c r="X1085" s="3">
        <v>0</v>
      </c>
      <c r="Y1085" s="3">
        <v>0</v>
      </c>
      <c r="Z1085" s="3">
        <v>0</v>
      </c>
      <c r="AA1085" s="3">
        <v>0</v>
      </c>
      <c r="AB1085" s="3"/>
      <c r="AC1085" s="36">
        <f t="shared" si="48"/>
        <v>14883693</v>
      </c>
      <c r="AD1085" s="37">
        <f t="shared" si="50"/>
        <v>74418465</v>
      </c>
      <c r="AE1085" s="144"/>
      <c r="AG1085" s="144"/>
      <c r="AI1085" s="144"/>
    </row>
    <row r="1086" spans="1:35" x14ac:dyDescent="0.25">
      <c r="A1086" s="38">
        <v>1074</v>
      </c>
      <c r="B1086" s="61"/>
      <c r="C1086" s="143" t="str">
        <f>VLOOKUP(D1086,[8]Hoja1!$A$2:$B$1115,2,0)</f>
        <v>76736</v>
      </c>
      <c r="D1086" s="31">
        <v>800100527</v>
      </c>
      <c r="E1086" s="31">
        <v>213676736</v>
      </c>
      <c r="F1086" s="61" t="s">
        <v>1211</v>
      </c>
      <c r="G1086" s="33">
        <v>0</v>
      </c>
      <c r="H1086" s="33">
        <v>0</v>
      </c>
      <c r="I1086" s="3">
        <v>400321592</v>
      </c>
      <c r="J1086" s="3">
        <v>408634833</v>
      </c>
      <c r="K1086" s="3">
        <v>0</v>
      </c>
      <c r="L1086" s="3"/>
      <c r="M1086" s="3"/>
      <c r="N1086" s="3"/>
      <c r="O1086" s="3"/>
      <c r="P1086" s="34">
        <f t="shared" si="49"/>
        <v>808956425</v>
      </c>
      <c r="Q1086" s="165">
        <v>608795631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33360133</v>
      </c>
      <c r="X1086" s="3">
        <v>0</v>
      </c>
      <c r="Y1086" s="3">
        <v>0</v>
      </c>
      <c r="Z1086" s="3">
        <v>0</v>
      </c>
      <c r="AA1086" s="3">
        <v>0</v>
      </c>
      <c r="AB1086" s="3"/>
      <c r="AC1086" s="36">
        <f t="shared" si="48"/>
        <v>33360133</v>
      </c>
      <c r="AD1086" s="37">
        <f t="shared" si="50"/>
        <v>166800661</v>
      </c>
      <c r="AE1086" s="144"/>
      <c r="AG1086" s="144"/>
      <c r="AI1086" s="144"/>
    </row>
    <row r="1087" spans="1:35" x14ac:dyDescent="0.25">
      <c r="A1087" s="29">
        <v>1075</v>
      </c>
      <c r="B1087" s="61"/>
      <c r="C1087" s="143" t="str">
        <f>VLOOKUP(D1087,[8]Hoja1!$A$2:$B$1115,2,0)</f>
        <v>76823</v>
      </c>
      <c r="D1087" s="31">
        <v>891900985</v>
      </c>
      <c r="E1087" s="31">
        <v>212376823</v>
      </c>
      <c r="F1087" s="61" t="s">
        <v>1212</v>
      </c>
      <c r="G1087" s="33">
        <v>0</v>
      </c>
      <c r="H1087" s="33">
        <v>0</v>
      </c>
      <c r="I1087" s="3">
        <v>203293856</v>
      </c>
      <c r="J1087" s="3">
        <v>192270659</v>
      </c>
      <c r="K1087" s="3">
        <v>0</v>
      </c>
      <c r="L1087" s="3"/>
      <c r="M1087" s="3"/>
      <c r="N1087" s="3"/>
      <c r="O1087" s="3"/>
      <c r="P1087" s="34">
        <f t="shared" si="49"/>
        <v>395564515</v>
      </c>
      <c r="Q1087" s="165">
        <v>293917589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16941155</v>
      </c>
      <c r="X1087" s="3">
        <v>0</v>
      </c>
      <c r="Y1087" s="3">
        <v>0</v>
      </c>
      <c r="Z1087" s="3">
        <v>0</v>
      </c>
      <c r="AA1087" s="3">
        <v>0</v>
      </c>
      <c r="AB1087" s="3"/>
      <c r="AC1087" s="36">
        <f t="shared" si="48"/>
        <v>16941155</v>
      </c>
      <c r="AD1087" s="37">
        <f t="shared" si="50"/>
        <v>84705771</v>
      </c>
      <c r="AE1087" s="144"/>
      <c r="AG1087" s="144"/>
      <c r="AI1087" s="144"/>
    </row>
    <row r="1088" spans="1:35" x14ac:dyDescent="0.25">
      <c r="A1088" s="38">
        <v>1076</v>
      </c>
      <c r="B1088" s="61"/>
      <c r="C1088" s="143" t="str">
        <f>VLOOKUP(D1088,[8]Hoja1!$A$2:$B$1115,2,0)</f>
        <v>76828</v>
      </c>
      <c r="D1088" s="31">
        <v>891900764</v>
      </c>
      <c r="E1088" s="31">
        <v>212876828</v>
      </c>
      <c r="F1088" s="61" t="s">
        <v>1213</v>
      </c>
      <c r="G1088" s="33">
        <v>0</v>
      </c>
      <c r="H1088" s="33">
        <v>0</v>
      </c>
      <c r="I1088" s="3">
        <v>266868732</v>
      </c>
      <c r="J1088" s="3">
        <v>297757923</v>
      </c>
      <c r="K1088" s="3">
        <v>0</v>
      </c>
      <c r="L1088" s="3"/>
      <c r="M1088" s="3"/>
      <c r="N1088" s="3"/>
      <c r="O1088" s="3"/>
      <c r="P1088" s="34">
        <f t="shared" si="49"/>
        <v>564626655</v>
      </c>
      <c r="Q1088" s="165">
        <v>420519758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22239061</v>
      </c>
      <c r="X1088" s="3">
        <v>10672531</v>
      </c>
      <c r="Y1088" s="3">
        <v>0</v>
      </c>
      <c r="Z1088" s="3">
        <v>0</v>
      </c>
      <c r="AA1088" s="3">
        <v>0</v>
      </c>
      <c r="AB1088" s="3"/>
      <c r="AC1088" s="36">
        <f t="shared" si="48"/>
        <v>32911592</v>
      </c>
      <c r="AD1088" s="37">
        <f t="shared" si="50"/>
        <v>111195305</v>
      </c>
      <c r="AE1088" s="144"/>
      <c r="AG1088" s="144"/>
      <c r="AI1088" s="144"/>
    </row>
    <row r="1089" spans="1:35" x14ac:dyDescent="0.25">
      <c r="A1089" s="29">
        <v>1077</v>
      </c>
      <c r="B1089" s="61"/>
      <c r="C1089" s="143" t="str">
        <f>VLOOKUP(D1089,[8]Hoja1!$A$2:$B$1115,2,0)</f>
        <v>76845</v>
      </c>
      <c r="D1089" s="31">
        <v>800100529</v>
      </c>
      <c r="E1089" s="31">
        <v>214576845</v>
      </c>
      <c r="F1089" s="61" t="s">
        <v>1214</v>
      </c>
      <c r="G1089" s="33">
        <v>0</v>
      </c>
      <c r="H1089" s="33">
        <v>0</v>
      </c>
      <c r="I1089" s="3">
        <v>61198244</v>
      </c>
      <c r="J1089" s="3">
        <v>79329831</v>
      </c>
      <c r="K1089" s="3">
        <v>0</v>
      </c>
      <c r="L1089" s="3"/>
      <c r="M1089" s="3"/>
      <c r="N1089" s="3"/>
      <c r="O1089" s="3"/>
      <c r="P1089" s="34">
        <f t="shared" si="49"/>
        <v>140528075</v>
      </c>
      <c r="Q1089" s="165">
        <v>109928955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5099854</v>
      </c>
      <c r="X1089" s="3">
        <v>0</v>
      </c>
      <c r="Y1089" s="3">
        <v>0</v>
      </c>
      <c r="Z1089" s="3">
        <v>0</v>
      </c>
      <c r="AA1089" s="3">
        <v>0</v>
      </c>
      <c r="AB1089" s="3"/>
      <c r="AC1089" s="36">
        <f t="shared" si="48"/>
        <v>5099854</v>
      </c>
      <c r="AD1089" s="37">
        <f t="shared" si="50"/>
        <v>25499266</v>
      </c>
      <c r="AE1089" s="144"/>
      <c r="AG1089" s="144"/>
      <c r="AI1089" s="144"/>
    </row>
    <row r="1090" spans="1:35" x14ac:dyDescent="0.25">
      <c r="A1090" s="38">
        <v>1078</v>
      </c>
      <c r="B1090" s="61"/>
      <c r="C1090" s="143" t="str">
        <f>VLOOKUP(D1090,[8]Hoja1!$A$2:$B$1115,2,0)</f>
        <v>76863</v>
      </c>
      <c r="D1090" s="31">
        <v>891901155</v>
      </c>
      <c r="E1090" s="31">
        <v>216376863</v>
      </c>
      <c r="F1090" s="61" t="s">
        <v>1215</v>
      </c>
      <c r="G1090" s="33">
        <v>0</v>
      </c>
      <c r="H1090" s="33">
        <v>0</v>
      </c>
      <c r="I1090" s="3">
        <v>95588460</v>
      </c>
      <c r="J1090" s="3">
        <v>102212041</v>
      </c>
      <c r="K1090" s="3">
        <v>0</v>
      </c>
      <c r="L1090" s="3"/>
      <c r="M1090" s="3"/>
      <c r="N1090" s="3"/>
      <c r="O1090" s="3"/>
      <c r="P1090" s="34">
        <f t="shared" si="49"/>
        <v>197800501</v>
      </c>
      <c r="Q1090" s="165">
        <v>147226880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7965705</v>
      </c>
      <c r="X1090" s="3">
        <v>2779391</v>
      </c>
      <c r="Y1090" s="3">
        <v>0</v>
      </c>
      <c r="Z1090" s="3">
        <v>0</v>
      </c>
      <c r="AA1090" s="3">
        <v>0</v>
      </c>
      <c r="AB1090" s="3"/>
      <c r="AC1090" s="36">
        <f t="shared" si="48"/>
        <v>10745096</v>
      </c>
      <c r="AD1090" s="37">
        <f t="shared" si="50"/>
        <v>39828525</v>
      </c>
      <c r="AE1090" s="144"/>
      <c r="AG1090" s="144"/>
      <c r="AI1090" s="144"/>
    </row>
    <row r="1091" spans="1:35" x14ac:dyDescent="0.25">
      <c r="A1091" s="29">
        <v>1079</v>
      </c>
      <c r="B1091" s="61"/>
      <c r="C1091" s="143" t="str">
        <f>VLOOKUP(D1091,[8]Hoja1!$A$2:$B$1115,2,0)</f>
        <v>76869</v>
      </c>
      <c r="D1091" s="31">
        <v>800243022</v>
      </c>
      <c r="E1091" s="31">
        <v>216976869</v>
      </c>
      <c r="F1091" s="61" t="s">
        <v>1216</v>
      </c>
      <c r="G1091" s="33">
        <v>0</v>
      </c>
      <c r="H1091" s="33">
        <v>0</v>
      </c>
      <c r="I1091" s="3">
        <v>130077984</v>
      </c>
      <c r="J1091" s="3">
        <v>159537985</v>
      </c>
      <c r="K1091" s="3">
        <v>0</v>
      </c>
      <c r="L1091" s="3"/>
      <c r="M1091" s="3"/>
      <c r="N1091" s="3"/>
      <c r="O1091" s="3"/>
      <c r="P1091" s="34">
        <f t="shared" si="49"/>
        <v>289615969</v>
      </c>
      <c r="Q1091" s="165">
        <v>222385408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10839832</v>
      </c>
      <c r="X1091" s="3">
        <v>2191569</v>
      </c>
      <c r="Y1091" s="3">
        <v>0</v>
      </c>
      <c r="Z1091" s="3">
        <v>0</v>
      </c>
      <c r="AA1091" s="3">
        <v>0</v>
      </c>
      <c r="AB1091" s="3"/>
      <c r="AC1091" s="36">
        <f t="shared" si="48"/>
        <v>13031401</v>
      </c>
      <c r="AD1091" s="37">
        <f t="shared" si="50"/>
        <v>54199160</v>
      </c>
      <c r="AE1091" s="144"/>
      <c r="AG1091" s="144"/>
      <c r="AI1091" s="144"/>
    </row>
    <row r="1092" spans="1:35" x14ac:dyDescent="0.25">
      <c r="A1092" s="38">
        <v>1080</v>
      </c>
      <c r="B1092" s="61"/>
      <c r="C1092" s="143" t="str">
        <f>VLOOKUP(D1092,[8]Hoja1!$A$2:$B$1115,2,0)</f>
        <v>76890</v>
      </c>
      <c r="D1092" s="31">
        <v>800100531</v>
      </c>
      <c r="E1092" s="31">
        <v>219076890</v>
      </c>
      <c r="F1092" s="61" t="s">
        <v>1217</v>
      </c>
      <c r="G1092" s="33">
        <v>0</v>
      </c>
      <c r="H1092" s="33">
        <v>0</v>
      </c>
      <c r="I1092" s="3">
        <v>201926116</v>
      </c>
      <c r="J1092" s="3">
        <v>255513615</v>
      </c>
      <c r="K1092" s="3">
        <v>0</v>
      </c>
      <c r="L1092" s="3"/>
      <c r="M1092" s="3"/>
      <c r="N1092" s="3"/>
      <c r="O1092" s="3"/>
      <c r="P1092" s="34">
        <f t="shared" si="49"/>
        <v>457439731</v>
      </c>
      <c r="Q1092" s="165">
        <v>356476671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16827176</v>
      </c>
      <c r="X1092" s="3">
        <v>0</v>
      </c>
      <c r="Y1092" s="3">
        <v>0</v>
      </c>
      <c r="Z1092" s="3">
        <v>0</v>
      </c>
      <c r="AA1092" s="3">
        <v>0</v>
      </c>
      <c r="AB1092" s="3"/>
      <c r="AC1092" s="36">
        <f t="shared" si="48"/>
        <v>16827176</v>
      </c>
      <c r="AD1092" s="37">
        <f t="shared" si="50"/>
        <v>84135884</v>
      </c>
      <c r="AE1092" s="144"/>
      <c r="AG1092" s="144"/>
      <c r="AI1092" s="144"/>
    </row>
    <row r="1093" spans="1:35" x14ac:dyDescent="0.25">
      <c r="A1093" s="29">
        <v>1081</v>
      </c>
      <c r="B1093" s="61"/>
      <c r="C1093" s="143" t="str">
        <f>VLOOKUP(D1093,[8]Hoja1!$A$2:$B$1115,2,0)</f>
        <v>76895</v>
      </c>
      <c r="D1093" s="31">
        <v>891900624</v>
      </c>
      <c r="E1093" s="31">
        <v>219576895</v>
      </c>
      <c r="F1093" s="61" t="s">
        <v>1218</v>
      </c>
      <c r="G1093" s="33">
        <v>0</v>
      </c>
      <c r="H1093" s="33">
        <v>0</v>
      </c>
      <c r="I1093" s="3">
        <v>424428776</v>
      </c>
      <c r="J1093" s="3">
        <v>510874046</v>
      </c>
      <c r="K1093" s="3">
        <v>0</v>
      </c>
      <c r="L1093" s="3"/>
      <c r="M1093" s="3"/>
      <c r="N1093" s="3"/>
      <c r="O1093" s="3"/>
      <c r="P1093" s="34">
        <f t="shared" si="49"/>
        <v>935302822</v>
      </c>
      <c r="Q1093" s="165">
        <v>723088436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35369065</v>
      </c>
      <c r="X1093" s="3">
        <v>0</v>
      </c>
      <c r="Y1093" s="3">
        <v>0</v>
      </c>
      <c r="Z1093" s="3">
        <v>0</v>
      </c>
      <c r="AA1093" s="3">
        <v>0</v>
      </c>
      <c r="AB1093" s="3"/>
      <c r="AC1093" s="36">
        <f t="shared" si="48"/>
        <v>35369065</v>
      </c>
      <c r="AD1093" s="37">
        <f t="shared" si="50"/>
        <v>176845321</v>
      </c>
      <c r="AE1093" s="144"/>
      <c r="AG1093" s="144"/>
      <c r="AI1093" s="144"/>
    </row>
    <row r="1094" spans="1:35" x14ac:dyDescent="0.25">
      <c r="A1094" s="38">
        <v>1082</v>
      </c>
      <c r="B1094" s="61"/>
      <c r="C1094" s="143" t="str">
        <f>VLOOKUP(D1094,[8]Hoja1!$A$2:$B$1115,2,0)</f>
        <v>81001</v>
      </c>
      <c r="D1094" s="31">
        <v>800102504</v>
      </c>
      <c r="E1094" s="31">
        <v>210181001</v>
      </c>
      <c r="F1094" s="61" t="s">
        <v>1219</v>
      </c>
      <c r="G1094" s="33">
        <v>0</v>
      </c>
      <c r="H1094" s="33">
        <v>0</v>
      </c>
      <c r="I1094" s="3">
        <v>2612345696</v>
      </c>
      <c r="J1094" s="3">
        <v>2124613165</v>
      </c>
      <c r="K1094" s="3">
        <v>0</v>
      </c>
      <c r="L1094" s="3"/>
      <c r="M1094" s="3"/>
      <c r="N1094" s="3"/>
      <c r="O1094" s="3"/>
      <c r="P1094" s="34">
        <f t="shared" si="49"/>
        <v>4736958861</v>
      </c>
      <c r="Q1094" s="165">
        <v>3430786015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217695475</v>
      </c>
      <c r="X1094" s="3">
        <v>0</v>
      </c>
      <c r="Y1094" s="3">
        <v>0</v>
      </c>
      <c r="Z1094" s="3">
        <v>0</v>
      </c>
      <c r="AA1094" s="3">
        <v>0</v>
      </c>
      <c r="AB1094" s="3"/>
      <c r="AC1094" s="36">
        <f t="shared" si="48"/>
        <v>217695475</v>
      </c>
      <c r="AD1094" s="37">
        <f t="shared" si="50"/>
        <v>1088477371</v>
      </c>
      <c r="AE1094" s="144"/>
      <c r="AG1094" s="144"/>
      <c r="AI1094" s="144"/>
    </row>
    <row r="1095" spans="1:35" x14ac:dyDescent="0.25">
      <c r="A1095" s="29">
        <v>1083</v>
      </c>
      <c r="B1095" s="61"/>
      <c r="C1095" s="143" t="str">
        <f>VLOOKUP(D1095,[8]Hoja1!$A$2:$B$1115,2,0)</f>
        <v>81065</v>
      </c>
      <c r="D1095" s="31">
        <v>892099494</v>
      </c>
      <c r="E1095" s="31">
        <v>216581065</v>
      </c>
      <c r="F1095" s="61" t="s">
        <v>1220</v>
      </c>
      <c r="G1095" s="33">
        <v>0</v>
      </c>
      <c r="H1095" s="33">
        <v>0</v>
      </c>
      <c r="I1095" s="3">
        <v>1722640160</v>
      </c>
      <c r="J1095" s="3">
        <v>1534257968</v>
      </c>
      <c r="K1095" s="3">
        <v>0</v>
      </c>
      <c r="L1095" s="3"/>
      <c r="M1095" s="3"/>
      <c r="N1095" s="3"/>
      <c r="O1095" s="3"/>
      <c r="P1095" s="34">
        <f t="shared" si="49"/>
        <v>3256898128</v>
      </c>
      <c r="Q1095" s="165">
        <v>2395578050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143553347</v>
      </c>
      <c r="X1095" s="3">
        <v>0</v>
      </c>
      <c r="Y1095" s="3">
        <v>0</v>
      </c>
      <c r="Z1095" s="3">
        <v>0</v>
      </c>
      <c r="AA1095" s="3">
        <v>0</v>
      </c>
      <c r="AB1095" s="3"/>
      <c r="AC1095" s="36">
        <f t="shared" si="48"/>
        <v>143553347</v>
      </c>
      <c r="AD1095" s="37">
        <f t="shared" si="50"/>
        <v>717766731</v>
      </c>
      <c r="AE1095" s="144"/>
      <c r="AG1095" s="144"/>
      <c r="AI1095" s="144"/>
    </row>
    <row r="1096" spans="1:35" x14ac:dyDescent="0.25">
      <c r="A1096" s="38">
        <v>1084</v>
      </c>
      <c r="B1096" s="61"/>
      <c r="C1096" s="143" t="str">
        <f>VLOOKUP(D1096,[8]Hoja1!$A$2:$B$1115,2,0)</f>
        <v>81220</v>
      </c>
      <c r="D1096" s="31">
        <v>800014434</v>
      </c>
      <c r="E1096" s="31">
        <v>212081220</v>
      </c>
      <c r="F1096" s="61" t="s">
        <v>1221</v>
      </c>
      <c r="G1096" s="33">
        <v>0</v>
      </c>
      <c r="H1096" s="33">
        <v>0</v>
      </c>
      <c r="I1096" s="3">
        <v>97634112</v>
      </c>
      <c r="J1096" s="3">
        <v>99497855</v>
      </c>
      <c r="K1096" s="3">
        <v>0</v>
      </c>
      <c r="L1096" s="3"/>
      <c r="M1096" s="3"/>
      <c r="N1096" s="3"/>
      <c r="O1096" s="3"/>
      <c r="P1096" s="34">
        <f t="shared" si="49"/>
        <v>197131967</v>
      </c>
      <c r="Q1096" s="165">
        <v>148314911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8136176</v>
      </c>
      <c r="X1096" s="3">
        <v>0</v>
      </c>
      <c r="Y1096" s="3">
        <v>0</v>
      </c>
      <c r="Z1096" s="3">
        <v>0</v>
      </c>
      <c r="AA1096" s="3">
        <v>0</v>
      </c>
      <c r="AB1096" s="3"/>
      <c r="AC1096" s="36">
        <f t="shared" si="48"/>
        <v>8136176</v>
      </c>
      <c r="AD1096" s="37">
        <f t="shared" si="50"/>
        <v>40680880</v>
      </c>
      <c r="AE1096" s="144"/>
      <c r="AG1096" s="144"/>
      <c r="AI1096" s="144"/>
    </row>
    <row r="1097" spans="1:35" x14ac:dyDescent="0.25">
      <c r="A1097" s="29">
        <v>1085</v>
      </c>
      <c r="B1097" s="61"/>
      <c r="C1097" s="143" t="str">
        <f>VLOOKUP(D1097,[8]Hoja1!$A$2:$B$1115,2,0)</f>
        <v>81300</v>
      </c>
      <c r="D1097" s="31">
        <v>800136069</v>
      </c>
      <c r="E1097" s="31">
        <v>210081300</v>
      </c>
      <c r="F1097" s="61" t="s">
        <v>1222</v>
      </c>
      <c r="G1097" s="33">
        <v>0</v>
      </c>
      <c r="H1097" s="33">
        <v>0</v>
      </c>
      <c r="I1097" s="3">
        <v>765026400</v>
      </c>
      <c r="J1097" s="3">
        <v>658789124</v>
      </c>
      <c r="K1097" s="3">
        <v>0</v>
      </c>
      <c r="L1097" s="3"/>
      <c r="M1097" s="3"/>
      <c r="N1097" s="3"/>
      <c r="O1097" s="3"/>
      <c r="P1097" s="34">
        <f t="shared" si="49"/>
        <v>1423815524</v>
      </c>
      <c r="Q1097" s="165">
        <v>1041302324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63752200</v>
      </c>
      <c r="X1097" s="3">
        <v>0</v>
      </c>
      <c r="Y1097" s="3">
        <v>0</v>
      </c>
      <c r="Z1097" s="3">
        <v>0</v>
      </c>
      <c r="AA1097" s="3">
        <v>0</v>
      </c>
      <c r="AB1097" s="3"/>
      <c r="AC1097" s="36">
        <f t="shared" si="48"/>
        <v>63752200</v>
      </c>
      <c r="AD1097" s="37">
        <f t="shared" si="50"/>
        <v>318761000</v>
      </c>
      <c r="AE1097" s="144"/>
      <c r="AG1097" s="144"/>
      <c r="AI1097" s="144"/>
    </row>
    <row r="1098" spans="1:35" x14ac:dyDescent="0.25">
      <c r="A1098" s="38">
        <v>1086</v>
      </c>
      <c r="B1098" s="61"/>
      <c r="C1098" s="143" t="str">
        <f>VLOOKUP(D1098,[8]Hoja1!$A$2:$B$1115,2,0)</f>
        <v>81591</v>
      </c>
      <c r="D1098" s="31">
        <v>800102798</v>
      </c>
      <c r="E1098" s="31">
        <v>219181591</v>
      </c>
      <c r="F1098" s="61" t="s">
        <v>1223</v>
      </c>
      <c r="G1098" s="33">
        <v>0</v>
      </c>
      <c r="H1098" s="33">
        <v>0</v>
      </c>
      <c r="I1098" s="3">
        <v>104395406</v>
      </c>
      <c r="J1098" s="3">
        <v>92175437</v>
      </c>
      <c r="K1098" s="3">
        <v>0</v>
      </c>
      <c r="L1098" s="3"/>
      <c r="M1098" s="3"/>
      <c r="N1098" s="3"/>
      <c r="O1098" s="3"/>
      <c r="P1098" s="34">
        <f t="shared" si="49"/>
        <v>196570843</v>
      </c>
      <c r="Q1098" s="165">
        <v>144373139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8699617</v>
      </c>
      <c r="X1098" s="3">
        <v>0</v>
      </c>
      <c r="Y1098" s="3">
        <v>0</v>
      </c>
      <c r="Z1098" s="3">
        <v>0</v>
      </c>
      <c r="AA1098" s="3">
        <v>0</v>
      </c>
      <c r="AB1098" s="3"/>
      <c r="AC1098" s="36">
        <f t="shared" si="48"/>
        <v>8699617</v>
      </c>
      <c r="AD1098" s="37">
        <f t="shared" si="50"/>
        <v>43498087</v>
      </c>
      <c r="AE1098" s="144"/>
      <c r="AG1098" s="144"/>
      <c r="AI1098" s="144"/>
    </row>
    <row r="1099" spans="1:35" x14ac:dyDescent="0.25">
      <c r="A1099" s="29">
        <v>1087</v>
      </c>
      <c r="B1099" s="61"/>
      <c r="C1099" s="143" t="str">
        <f>VLOOKUP(D1099,[8]Hoja1!$A$2:$B$1115,2,0)</f>
        <v>81736</v>
      </c>
      <c r="D1099" s="31">
        <v>800102799</v>
      </c>
      <c r="E1099" s="31">
        <v>213681736</v>
      </c>
      <c r="F1099" s="61" t="s">
        <v>1224</v>
      </c>
      <c r="G1099" s="33">
        <v>0</v>
      </c>
      <c r="H1099" s="33">
        <v>0</v>
      </c>
      <c r="I1099" s="3">
        <v>1536326912</v>
      </c>
      <c r="J1099" s="3">
        <v>1462210228</v>
      </c>
      <c r="K1099" s="3">
        <v>0</v>
      </c>
      <c r="L1099" s="3"/>
      <c r="M1099" s="3"/>
      <c r="N1099" s="3"/>
      <c r="O1099" s="3"/>
      <c r="P1099" s="34">
        <f t="shared" si="49"/>
        <v>2998537140</v>
      </c>
      <c r="Q1099" s="165">
        <v>2230373686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128027243</v>
      </c>
      <c r="X1099" s="3">
        <v>0</v>
      </c>
      <c r="Y1099" s="3">
        <v>0</v>
      </c>
      <c r="Z1099" s="3">
        <v>0</v>
      </c>
      <c r="AA1099" s="3">
        <v>0</v>
      </c>
      <c r="AB1099" s="3"/>
      <c r="AC1099" s="36">
        <f t="shared" si="48"/>
        <v>128027243</v>
      </c>
      <c r="AD1099" s="37">
        <f t="shared" si="50"/>
        <v>640136211</v>
      </c>
      <c r="AE1099" s="144"/>
      <c r="AG1099" s="144"/>
      <c r="AI1099" s="144"/>
    </row>
    <row r="1100" spans="1:35" x14ac:dyDescent="0.25">
      <c r="A1100" s="38">
        <v>1088</v>
      </c>
      <c r="B1100" s="61"/>
      <c r="C1100" s="143" t="str">
        <f>VLOOKUP(D1100,[8]Hoja1!$A$2:$B$1115,2,0)</f>
        <v>81794</v>
      </c>
      <c r="D1100" s="31">
        <v>800102801</v>
      </c>
      <c r="E1100" s="31">
        <v>219481794</v>
      </c>
      <c r="F1100" s="61" t="s">
        <v>1225</v>
      </c>
      <c r="G1100" s="33">
        <v>0</v>
      </c>
      <c r="H1100" s="33">
        <v>0</v>
      </c>
      <c r="I1100" s="3">
        <v>2032253824</v>
      </c>
      <c r="J1100" s="3">
        <v>1769114197</v>
      </c>
      <c r="K1100" s="3">
        <v>0</v>
      </c>
      <c r="L1100" s="3"/>
      <c r="M1100" s="3"/>
      <c r="N1100" s="3"/>
      <c r="O1100" s="3"/>
      <c r="P1100" s="34">
        <f t="shared" si="49"/>
        <v>3801368021</v>
      </c>
      <c r="Q1100" s="165">
        <v>2785241107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169354485</v>
      </c>
      <c r="X1100" s="3">
        <v>0</v>
      </c>
      <c r="Y1100" s="3">
        <v>0</v>
      </c>
      <c r="Z1100" s="3">
        <v>0</v>
      </c>
      <c r="AA1100" s="3">
        <v>0</v>
      </c>
      <c r="AB1100" s="3"/>
      <c r="AC1100" s="36">
        <f t="shared" si="48"/>
        <v>169354485</v>
      </c>
      <c r="AD1100" s="37">
        <f t="shared" si="50"/>
        <v>846772429</v>
      </c>
      <c r="AE1100" s="144"/>
      <c r="AG1100" s="144"/>
      <c r="AI1100" s="144"/>
    </row>
    <row r="1101" spans="1:35" x14ac:dyDescent="0.25">
      <c r="A1101" s="29">
        <v>1089</v>
      </c>
      <c r="B1101" s="61"/>
      <c r="C1101" s="143" t="str">
        <f>VLOOKUP(D1101,[8]Hoja1!$A$2:$B$1115,2,0)</f>
        <v>85010</v>
      </c>
      <c r="D1101" s="31">
        <v>891855200</v>
      </c>
      <c r="E1101" s="31">
        <v>211085010</v>
      </c>
      <c r="F1101" s="61" t="s">
        <v>1226</v>
      </c>
      <c r="G1101" s="33">
        <v>0</v>
      </c>
      <c r="H1101" s="33">
        <v>0</v>
      </c>
      <c r="I1101" s="3">
        <v>696508456</v>
      </c>
      <c r="J1101" s="3">
        <v>749237604</v>
      </c>
      <c r="K1101" s="3">
        <v>0</v>
      </c>
      <c r="L1101" s="3"/>
      <c r="M1101" s="3"/>
      <c r="N1101" s="3"/>
      <c r="O1101" s="3"/>
      <c r="P1101" s="34">
        <f t="shared" si="49"/>
        <v>1445746060</v>
      </c>
      <c r="Q1101" s="165">
        <v>1097491830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58042371</v>
      </c>
      <c r="X1101" s="3">
        <v>0</v>
      </c>
      <c r="Y1101" s="3">
        <v>0</v>
      </c>
      <c r="Z1101" s="3">
        <v>0</v>
      </c>
      <c r="AA1101" s="3">
        <v>0</v>
      </c>
      <c r="AB1101" s="3"/>
      <c r="AC1101" s="36">
        <f t="shared" ref="AC1101:AC1147" si="51">SUM(R1101:AA1101)</f>
        <v>58042371</v>
      </c>
      <c r="AD1101" s="37">
        <f t="shared" si="50"/>
        <v>290211859</v>
      </c>
      <c r="AE1101" s="144"/>
      <c r="AG1101" s="144"/>
      <c r="AI1101" s="144"/>
    </row>
    <row r="1102" spans="1:35" x14ac:dyDescent="0.25">
      <c r="A1102" s="38">
        <v>1090</v>
      </c>
      <c r="B1102" s="61"/>
      <c r="C1102" s="143" t="str">
        <f>VLOOKUP(D1102,[8]Hoja1!$A$2:$B$1115,2,0)</f>
        <v>85015</v>
      </c>
      <c r="D1102" s="31">
        <v>800086017</v>
      </c>
      <c r="E1102" s="31">
        <v>211585015</v>
      </c>
      <c r="F1102" s="61" t="s">
        <v>1227</v>
      </c>
      <c r="G1102" s="33">
        <v>0</v>
      </c>
      <c r="H1102" s="33">
        <v>0</v>
      </c>
      <c r="I1102" s="3">
        <v>38601227</v>
      </c>
      <c r="J1102" s="3">
        <v>46677845</v>
      </c>
      <c r="K1102" s="3">
        <v>0</v>
      </c>
      <c r="L1102" s="3"/>
      <c r="M1102" s="3"/>
      <c r="N1102" s="3"/>
      <c r="O1102" s="3"/>
      <c r="P1102" s="34">
        <f t="shared" ref="P1102:P1147" si="52">SUM(G1102:N1102)</f>
        <v>85279072</v>
      </c>
      <c r="Q1102" s="165">
        <v>65978459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3216769</v>
      </c>
      <c r="X1102" s="3">
        <v>0</v>
      </c>
      <c r="Y1102" s="3">
        <v>0</v>
      </c>
      <c r="Z1102" s="3">
        <v>0</v>
      </c>
      <c r="AA1102" s="3">
        <v>0</v>
      </c>
      <c r="AB1102" s="3"/>
      <c r="AC1102" s="36">
        <f t="shared" si="51"/>
        <v>3216769</v>
      </c>
      <c r="AD1102" s="37">
        <f t="shared" si="50"/>
        <v>16083844</v>
      </c>
      <c r="AE1102" s="144"/>
      <c r="AG1102" s="144"/>
      <c r="AI1102" s="144"/>
    </row>
    <row r="1103" spans="1:35" x14ac:dyDescent="0.25">
      <c r="A1103" s="29">
        <v>1091</v>
      </c>
      <c r="B1103" s="61"/>
      <c r="C1103" s="143" t="str">
        <f>VLOOKUP(D1103,[8]Hoja1!$A$2:$B$1115,2,0)</f>
        <v>85125</v>
      </c>
      <c r="D1103" s="31">
        <v>800012638</v>
      </c>
      <c r="E1103" s="31">
        <v>212585125</v>
      </c>
      <c r="F1103" s="61" t="s">
        <v>1228</v>
      </c>
      <c r="G1103" s="33">
        <v>0</v>
      </c>
      <c r="H1103" s="33">
        <v>0</v>
      </c>
      <c r="I1103" s="3">
        <v>505869680</v>
      </c>
      <c r="J1103" s="3">
        <v>447401299</v>
      </c>
      <c r="K1103" s="3">
        <v>0</v>
      </c>
      <c r="L1103" s="3"/>
      <c r="M1103" s="3"/>
      <c r="N1103" s="3"/>
      <c r="O1103" s="3"/>
      <c r="P1103" s="34">
        <f t="shared" si="52"/>
        <v>953270979</v>
      </c>
      <c r="Q1103" s="165">
        <v>700336141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42155807</v>
      </c>
      <c r="X1103" s="3">
        <v>0</v>
      </c>
      <c r="Y1103" s="3">
        <v>0</v>
      </c>
      <c r="Z1103" s="3">
        <v>0</v>
      </c>
      <c r="AA1103" s="3">
        <v>0</v>
      </c>
      <c r="AB1103" s="3"/>
      <c r="AC1103" s="36">
        <f t="shared" si="51"/>
        <v>42155807</v>
      </c>
      <c r="AD1103" s="37">
        <f t="shared" ref="AD1103:AD1147" si="53">+P1103-Q1103+AB1103-AC1103</f>
        <v>210779031</v>
      </c>
      <c r="AE1103" s="144"/>
      <c r="AG1103" s="144"/>
      <c r="AI1103" s="144"/>
    </row>
    <row r="1104" spans="1:35" x14ac:dyDescent="0.25">
      <c r="A1104" s="38">
        <v>1092</v>
      </c>
      <c r="B1104" s="61"/>
      <c r="C1104" s="143" t="str">
        <f>VLOOKUP(D1104,[8]Hoja1!$A$2:$B$1115,2,0)</f>
        <v>85136</v>
      </c>
      <c r="D1104" s="31">
        <v>800103657</v>
      </c>
      <c r="E1104" s="31">
        <v>213685136</v>
      </c>
      <c r="F1104" s="61" t="s">
        <v>1229</v>
      </c>
      <c r="G1104" s="33">
        <v>0</v>
      </c>
      <c r="H1104" s="33">
        <v>0</v>
      </c>
      <c r="I1104" s="3">
        <v>26441356</v>
      </c>
      <c r="J1104" s="3">
        <v>28245449</v>
      </c>
      <c r="K1104" s="3">
        <v>0</v>
      </c>
      <c r="L1104" s="3"/>
      <c r="M1104" s="3"/>
      <c r="N1104" s="3"/>
      <c r="O1104" s="3"/>
      <c r="P1104" s="34">
        <f t="shared" si="52"/>
        <v>54686805</v>
      </c>
      <c r="Q1104" s="165">
        <v>41466125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2203446</v>
      </c>
      <c r="X1104" s="3">
        <v>0</v>
      </c>
      <c r="Y1104" s="3">
        <v>0</v>
      </c>
      <c r="Z1104" s="3">
        <v>0</v>
      </c>
      <c r="AA1104" s="3">
        <v>0</v>
      </c>
      <c r="AB1104" s="3"/>
      <c r="AC1104" s="36">
        <f t="shared" si="51"/>
        <v>2203446</v>
      </c>
      <c r="AD1104" s="37">
        <f t="shared" si="53"/>
        <v>11017234</v>
      </c>
      <c r="AE1104" s="144"/>
      <c r="AG1104" s="144"/>
      <c r="AI1104" s="144"/>
    </row>
    <row r="1105" spans="1:35" x14ac:dyDescent="0.25">
      <c r="A1105" s="29">
        <v>1093</v>
      </c>
      <c r="B1105" s="61"/>
      <c r="C1105" s="143" t="str">
        <f>VLOOKUP(D1105,[8]Hoja1!$A$2:$B$1115,2,0)</f>
        <v>85139</v>
      </c>
      <c r="D1105" s="31">
        <v>800008456</v>
      </c>
      <c r="E1105" s="31">
        <v>213985139</v>
      </c>
      <c r="F1105" s="61" t="s">
        <v>1230</v>
      </c>
      <c r="G1105" s="33">
        <v>0</v>
      </c>
      <c r="H1105" s="33">
        <v>0</v>
      </c>
      <c r="I1105" s="3">
        <v>349078272</v>
      </c>
      <c r="J1105" s="3">
        <v>376355437</v>
      </c>
      <c r="K1105" s="3">
        <v>0</v>
      </c>
      <c r="L1105" s="3"/>
      <c r="M1105" s="3"/>
      <c r="N1105" s="3"/>
      <c r="O1105" s="3"/>
      <c r="P1105" s="34">
        <f t="shared" si="52"/>
        <v>725433709</v>
      </c>
      <c r="Q1105" s="165">
        <v>550894573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29089856</v>
      </c>
      <c r="X1105" s="3">
        <v>0</v>
      </c>
      <c r="Y1105" s="3">
        <v>0</v>
      </c>
      <c r="Z1105" s="3">
        <v>0</v>
      </c>
      <c r="AA1105" s="3">
        <v>0</v>
      </c>
      <c r="AB1105" s="3"/>
      <c r="AC1105" s="36">
        <f t="shared" si="51"/>
        <v>29089856</v>
      </c>
      <c r="AD1105" s="37">
        <f t="shared" si="53"/>
        <v>145449280</v>
      </c>
      <c r="AE1105" s="144"/>
      <c r="AG1105" s="144"/>
      <c r="AI1105" s="144"/>
    </row>
    <row r="1106" spans="1:35" x14ac:dyDescent="0.25">
      <c r="A1106" s="38">
        <v>1094</v>
      </c>
      <c r="B1106" s="61"/>
      <c r="C1106" s="143" t="str">
        <f>VLOOKUP(D1106,[8]Hoja1!$A$2:$B$1115,2,0)</f>
        <v>85162</v>
      </c>
      <c r="D1106" s="31">
        <v>891857824</v>
      </c>
      <c r="E1106" s="31">
        <v>216285162</v>
      </c>
      <c r="F1106" s="61" t="s">
        <v>1231</v>
      </c>
      <c r="G1106" s="33">
        <v>0</v>
      </c>
      <c r="H1106" s="33">
        <v>0</v>
      </c>
      <c r="I1106" s="3">
        <v>287338760</v>
      </c>
      <c r="J1106" s="3">
        <v>313512546</v>
      </c>
      <c r="K1106" s="3">
        <v>0</v>
      </c>
      <c r="L1106" s="3"/>
      <c r="M1106" s="3"/>
      <c r="N1106" s="3"/>
      <c r="O1106" s="3"/>
      <c r="P1106" s="34">
        <f t="shared" si="52"/>
        <v>600851306</v>
      </c>
      <c r="Q1106" s="165">
        <v>457181928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23944897</v>
      </c>
      <c r="X1106" s="3">
        <v>0</v>
      </c>
      <c r="Y1106" s="3">
        <v>0</v>
      </c>
      <c r="Z1106" s="3">
        <v>0</v>
      </c>
      <c r="AA1106" s="3">
        <v>0</v>
      </c>
      <c r="AB1106" s="3"/>
      <c r="AC1106" s="36">
        <f t="shared" si="51"/>
        <v>23944897</v>
      </c>
      <c r="AD1106" s="37">
        <f t="shared" si="53"/>
        <v>119724481</v>
      </c>
      <c r="AE1106" s="144"/>
      <c r="AG1106" s="144"/>
      <c r="AI1106" s="144"/>
    </row>
    <row r="1107" spans="1:35" x14ac:dyDescent="0.25">
      <c r="A1107" s="29">
        <v>1095</v>
      </c>
      <c r="B1107" s="61"/>
      <c r="C1107" s="143" t="str">
        <f>VLOOKUP(D1107,[8]Hoja1!$A$2:$B$1115,2,0)</f>
        <v>85225</v>
      </c>
      <c r="D1107" s="31">
        <v>800099425</v>
      </c>
      <c r="E1107" s="31">
        <v>212585225</v>
      </c>
      <c r="F1107" s="61" t="s">
        <v>1232</v>
      </c>
      <c r="G1107" s="33">
        <v>0</v>
      </c>
      <c r="H1107" s="33">
        <v>0</v>
      </c>
      <c r="I1107" s="3">
        <v>239221808</v>
      </c>
      <c r="J1107" s="3">
        <v>219241825</v>
      </c>
      <c r="K1107" s="3">
        <v>0</v>
      </c>
      <c r="L1107" s="3"/>
      <c r="M1107" s="3"/>
      <c r="N1107" s="3"/>
      <c r="O1107" s="3"/>
      <c r="P1107" s="34">
        <f t="shared" si="52"/>
        <v>458463633</v>
      </c>
      <c r="Q1107" s="165">
        <v>338852731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19935151</v>
      </c>
      <c r="X1107" s="3">
        <v>0</v>
      </c>
      <c r="Y1107" s="3">
        <v>0</v>
      </c>
      <c r="Z1107" s="3">
        <v>0</v>
      </c>
      <c r="AA1107" s="3">
        <v>0</v>
      </c>
      <c r="AB1107" s="3"/>
      <c r="AC1107" s="36">
        <f t="shared" si="51"/>
        <v>19935151</v>
      </c>
      <c r="AD1107" s="37">
        <f t="shared" si="53"/>
        <v>99675751</v>
      </c>
      <c r="AE1107" s="144"/>
      <c r="AG1107" s="144"/>
      <c r="AI1107" s="144"/>
    </row>
    <row r="1108" spans="1:35" x14ac:dyDescent="0.25">
      <c r="A1108" s="38">
        <v>1096</v>
      </c>
      <c r="B1108" s="61"/>
      <c r="C1108" s="143" t="str">
        <f>VLOOKUP(D1108,[8]Hoja1!$A$2:$B$1115,2,0)</f>
        <v>85230</v>
      </c>
      <c r="D1108" s="31">
        <v>892099392</v>
      </c>
      <c r="E1108" s="31">
        <v>213085230</v>
      </c>
      <c r="F1108" s="61" t="s">
        <v>1233</v>
      </c>
      <c r="G1108" s="33">
        <v>0</v>
      </c>
      <c r="H1108" s="33">
        <v>0</v>
      </c>
      <c r="I1108" s="3">
        <v>353181360</v>
      </c>
      <c r="J1108" s="3">
        <v>322904644</v>
      </c>
      <c r="K1108" s="3">
        <v>0</v>
      </c>
      <c r="L1108" s="3"/>
      <c r="M1108" s="3"/>
      <c r="N1108" s="3"/>
      <c r="O1108" s="3"/>
      <c r="P1108" s="34">
        <f t="shared" si="52"/>
        <v>676086004</v>
      </c>
      <c r="Q1108" s="165">
        <v>499495324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29431780</v>
      </c>
      <c r="X1108" s="3">
        <v>0</v>
      </c>
      <c r="Y1108" s="3">
        <v>0</v>
      </c>
      <c r="Z1108" s="3">
        <v>0</v>
      </c>
      <c r="AA1108" s="3">
        <v>0</v>
      </c>
      <c r="AB1108" s="3"/>
      <c r="AC1108" s="36">
        <f t="shared" si="51"/>
        <v>29431780</v>
      </c>
      <c r="AD1108" s="37">
        <f t="shared" si="53"/>
        <v>147158900</v>
      </c>
      <c r="AE1108" s="144"/>
      <c r="AG1108" s="144"/>
      <c r="AI1108" s="144"/>
    </row>
    <row r="1109" spans="1:35" x14ac:dyDescent="0.25">
      <c r="A1109" s="29">
        <v>1097</v>
      </c>
      <c r="B1109" s="61"/>
      <c r="C1109" s="143" t="str">
        <f>VLOOKUP(D1109,[8]Hoja1!$A$2:$B$1115,2,0)</f>
        <v>85250</v>
      </c>
      <c r="D1109" s="31">
        <v>800103659</v>
      </c>
      <c r="E1109" s="31">
        <v>215085250</v>
      </c>
      <c r="F1109" s="61" t="s">
        <v>1234</v>
      </c>
      <c r="G1109" s="33">
        <v>0</v>
      </c>
      <c r="H1109" s="33">
        <v>0</v>
      </c>
      <c r="I1109" s="3">
        <v>1098088736</v>
      </c>
      <c r="J1109" s="3">
        <v>1007202507</v>
      </c>
      <c r="K1109" s="3">
        <v>0</v>
      </c>
      <c r="L1109" s="3"/>
      <c r="M1109" s="3"/>
      <c r="N1109" s="3"/>
      <c r="O1109" s="3"/>
      <c r="P1109" s="34">
        <f t="shared" si="52"/>
        <v>2105291243</v>
      </c>
      <c r="Q1109" s="165">
        <v>1556246877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91507395</v>
      </c>
      <c r="X1109" s="3">
        <v>0</v>
      </c>
      <c r="Y1109" s="3">
        <v>0</v>
      </c>
      <c r="Z1109" s="3">
        <v>0</v>
      </c>
      <c r="AA1109" s="3">
        <v>0</v>
      </c>
      <c r="AB1109" s="3"/>
      <c r="AC1109" s="36">
        <f t="shared" si="51"/>
        <v>91507395</v>
      </c>
      <c r="AD1109" s="37">
        <f t="shared" si="53"/>
        <v>457536971</v>
      </c>
      <c r="AE1109" s="144"/>
      <c r="AG1109" s="144"/>
      <c r="AI1109" s="144"/>
    </row>
    <row r="1110" spans="1:35" x14ac:dyDescent="0.25">
      <c r="A1110" s="38">
        <v>1098</v>
      </c>
      <c r="B1110" s="61"/>
      <c r="C1110" s="143" t="str">
        <f>VLOOKUP(D1110,[8]Hoja1!$A$2:$B$1115,2,0)</f>
        <v>85263</v>
      </c>
      <c r="D1110" s="31">
        <v>800099429</v>
      </c>
      <c r="E1110" s="31">
        <v>216385263</v>
      </c>
      <c r="F1110" s="61" t="s">
        <v>1235</v>
      </c>
      <c r="G1110" s="33">
        <v>0</v>
      </c>
      <c r="H1110" s="33">
        <v>0</v>
      </c>
      <c r="I1110" s="3">
        <v>312855832</v>
      </c>
      <c r="J1110" s="3">
        <v>304660662</v>
      </c>
      <c r="K1110" s="3">
        <v>0</v>
      </c>
      <c r="L1110" s="3"/>
      <c r="M1110" s="3"/>
      <c r="N1110" s="3"/>
      <c r="O1110" s="3"/>
      <c r="P1110" s="34">
        <f t="shared" si="52"/>
        <v>617516494</v>
      </c>
      <c r="Q1110" s="165">
        <v>461088576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26071319</v>
      </c>
      <c r="X1110" s="3">
        <v>0</v>
      </c>
      <c r="Y1110" s="3">
        <v>0</v>
      </c>
      <c r="Z1110" s="3">
        <v>0</v>
      </c>
      <c r="AA1110" s="3">
        <v>0</v>
      </c>
      <c r="AB1110" s="3"/>
      <c r="AC1110" s="36">
        <f t="shared" si="51"/>
        <v>26071319</v>
      </c>
      <c r="AD1110" s="37">
        <f t="shared" si="53"/>
        <v>130356599</v>
      </c>
      <c r="AE1110" s="144"/>
      <c r="AG1110" s="144"/>
      <c r="AI1110" s="144"/>
    </row>
    <row r="1111" spans="1:35" x14ac:dyDescent="0.25">
      <c r="A1111" s="29">
        <v>1099</v>
      </c>
      <c r="B1111" s="61"/>
      <c r="C1111" s="143" t="str">
        <f>VLOOKUP(D1111,[8]Hoja1!$A$2:$B$1115,2,0)</f>
        <v>85279</v>
      </c>
      <c r="D1111" s="31">
        <v>800103661</v>
      </c>
      <c r="E1111" s="31">
        <v>217985279</v>
      </c>
      <c r="F1111" s="61" t="s">
        <v>1236</v>
      </c>
      <c r="G1111" s="33">
        <v>0</v>
      </c>
      <c r="H1111" s="33">
        <v>0</v>
      </c>
      <c r="I1111" s="3">
        <v>22146208</v>
      </c>
      <c r="J1111" s="3">
        <v>22986910</v>
      </c>
      <c r="K1111" s="3">
        <v>0</v>
      </c>
      <c r="L1111" s="3"/>
      <c r="M1111" s="3"/>
      <c r="N1111" s="3"/>
      <c r="O1111" s="3"/>
      <c r="P1111" s="34">
        <f t="shared" si="52"/>
        <v>45133118</v>
      </c>
      <c r="Q1111" s="165">
        <v>34060012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1845517</v>
      </c>
      <c r="X1111" s="3">
        <v>0</v>
      </c>
      <c r="Y1111" s="3">
        <v>0</v>
      </c>
      <c r="Z1111" s="3">
        <v>0</v>
      </c>
      <c r="AA1111" s="3">
        <v>0</v>
      </c>
      <c r="AB1111" s="3"/>
      <c r="AC1111" s="36">
        <f t="shared" si="51"/>
        <v>1845517</v>
      </c>
      <c r="AD1111" s="37">
        <f t="shared" si="53"/>
        <v>9227589</v>
      </c>
      <c r="AE1111" s="144"/>
      <c r="AG1111" s="144"/>
      <c r="AI1111" s="144"/>
    </row>
    <row r="1112" spans="1:35" x14ac:dyDescent="0.25">
      <c r="A1112" s="38">
        <v>1100</v>
      </c>
      <c r="B1112" s="61"/>
      <c r="C1112" s="143" t="str">
        <f>VLOOKUP(D1112,[8]Hoja1!$A$2:$B$1115,2,0)</f>
        <v>85300</v>
      </c>
      <c r="D1112" s="31">
        <v>891857823</v>
      </c>
      <c r="E1112" s="31">
        <v>210085300</v>
      </c>
      <c r="F1112" s="61" t="s">
        <v>386</v>
      </c>
      <c r="G1112" s="33">
        <v>0</v>
      </c>
      <c r="H1112" s="33">
        <v>0</v>
      </c>
      <c r="I1112" s="3">
        <v>58464390</v>
      </c>
      <c r="J1112" s="3">
        <v>70282940</v>
      </c>
      <c r="K1112" s="3">
        <v>0</v>
      </c>
      <c r="L1112" s="3"/>
      <c r="M1112" s="3"/>
      <c r="N1112" s="3"/>
      <c r="O1112" s="3"/>
      <c r="P1112" s="34">
        <f t="shared" si="52"/>
        <v>128747330</v>
      </c>
      <c r="Q1112" s="165">
        <v>99515138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4872033</v>
      </c>
      <c r="X1112" s="3">
        <v>0</v>
      </c>
      <c r="Y1112" s="3">
        <v>0</v>
      </c>
      <c r="Z1112" s="3">
        <v>0</v>
      </c>
      <c r="AA1112" s="3">
        <v>0</v>
      </c>
      <c r="AB1112" s="3"/>
      <c r="AC1112" s="36">
        <f t="shared" si="51"/>
        <v>4872033</v>
      </c>
      <c r="AD1112" s="37">
        <f t="shared" si="53"/>
        <v>24360159</v>
      </c>
      <c r="AE1112" s="144"/>
      <c r="AG1112" s="144"/>
      <c r="AI1112" s="144"/>
    </row>
    <row r="1113" spans="1:35" x14ac:dyDescent="0.25">
      <c r="A1113" s="29">
        <v>1101</v>
      </c>
      <c r="B1113" s="61"/>
      <c r="C1113" s="143" t="str">
        <f>VLOOKUP(D1113,[8]Hoja1!$A$2:$B$1115,2,0)</f>
        <v>85315</v>
      </c>
      <c r="D1113" s="31">
        <v>800103663</v>
      </c>
      <c r="E1113" s="31">
        <v>211585315</v>
      </c>
      <c r="F1113" s="61" t="s">
        <v>1237</v>
      </c>
      <c r="G1113" s="33">
        <v>0</v>
      </c>
      <c r="H1113" s="33">
        <v>0</v>
      </c>
      <c r="I1113" s="3">
        <v>40084941</v>
      </c>
      <c r="J1113" s="3">
        <v>39795359</v>
      </c>
      <c r="K1113" s="3">
        <v>0</v>
      </c>
      <c r="L1113" s="3"/>
      <c r="M1113" s="3"/>
      <c r="N1113" s="3"/>
      <c r="O1113" s="3"/>
      <c r="P1113" s="34">
        <f t="shared" si="52"/>
        <v>79880300</v>
      </c>
      <c r="Q1113" s="165">
        <v>59837831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3340412</v>
      </c>
      <c r="X1113" s="3">
        <v>0</v>
      </c>
      <c r="Y1113" s="3">
        <v>0</v>
      </c>
      <c r="Z1113" s="3">
        <v>0</v>
      </c>
      <c r="AA1113" s="3">
        <v>0</v>
      </c>
      <c r="AB1113" s="3"/>
      <c r="AC1113" s="36">
        <f t="shared" si="51"/>
        <v>3340412</v>
      </c>
      <c r="AD1113" s="37">
        <f t="shared" si="53"/>
        <v>16702057</v>
      </c>
      <c r="AE1113" s="144"/>
      <c r="AG1113" s="144"/>
      <c r="AI1113" s="144"/>
    </row>
    <row r="1114" spans="1:35" x14ac:dyDescent="0.25">
      <c r="A1114" s="38">
        <v>1102</v>
      </c>
      <c r="B1114" s="61"/>
      <c r="C1114" s="143" t="str">
        <f>VLOOKUP(D1114,[8]Hoja1!$A$2:$B$1115,2,0)</f>
        <v>85325</v>
      </c>
      <c r="D1114" s="31">
        <v>800103720</v>
      </c>
      <c r="E1114" s="31">
        <v>212585325</v>
      </c>
      <c r="F1114" s="61" t="s">
        <v>1238</v>
      </c>
      <c r="G1114" s="33">
        <v>0</v>
      </c>
      <c r="H1114" s="33">
        <v>0</v>
      </c>
      <c r="I1114" s="3">
        <v>159216412</v>
      </c>
      <c r="J1114" s="3">
        <v>192003231</v>
      </c>
      <c r="K1114" s="3">
        <v>0</v>
      </c>
      <c r="L1114" s="3"/>
      <c r="M1114" s="3"/>
      <c r="N1114" s="3"/>
      <c r="O1114" s="3"/>
      <c r="P1114" s="34">
        <f t="shared" si="52"/>
        <v>351219643</v>
      </c>
      <c r="Q1114" s="165">
        <v>271611435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13268034</v>
      </c>
      <c r="X1114" s="3">
        <v>0</v>
      </c>
      <c r="Y1114" s="3">
        <v>0</v>
      </c>
      <c r="Z1114" s="3">
        <v>0</v>
      </c>
      <c r="AA1114" s="3">
        <v>0</v>
      </c>
      <c r="AB1114" s="3"/>
      <c r="AC1114" s="36">
        <f t="shared" si="51"/>
        <v>13268034</v>
      </c>
      <c r="AD1114" s="37">
        <f t="shared" si="53"/>
        <v>66340174</v>
      </c>
      <c r="AE1114" s="144"/>
      <c r="AG1114" s="144"/>
      <c r="AI1114" s="144"/>
    </row>
    <row r="1115" spans="1:35" x14ac:dyDescent="0.25">
      <c r="A1115" s="29">
        <v>1103</v>
      </c>
      <c r="B1115" s="61"/>
      <c r="C1115" s="143" t="str">
        <f>VLOOKUP(D1115,[8]Hoja1!$A$2:$B$1115,2,0)</f>
        <v>85400</v>
      </c>
      <c r="D1115" s="31">
        <v>800099431</v>
      </c>
      <c r="E1115" s="31">
        <v>210085400</v>
      </c>
      <c r="F1115" s="61" t="s">
        <v>1239</v>
      </c>
      <c r="G1115" s="33">
        <v>0</v>
      </c>
      <c r="H1115" s="33">
        <v>0</v>
      </c>
      <c r="I1115" s="3">
        <v>200632732</v>
      </c>
      <c r="J1115" s="3">
        <v>183786912</v>
      </c>
      <c r="K1115" s="3">
        <v>0</v>
      </c>
      <c r="L1115" s="3"/>
      <c r="M1115" s="3"/>
      <c r="N1115" s="3"/>
      <c r="O1115" s="3"/>
      <c r="P1115" s="34">
        <f t="shared" si="52"/>
        <v>384419644</v>
      </c>
      <c r="Q1115" s="165">
        <v>284103276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16719394</v>
      </c>
      <c r="X1115" s="3">
        <v>0</v>
      </c>
      <c r="Y1115" s="3">
        <v>0</v>
      </c>
      <c r="Z1115" s="3">
        <v>0</v>
      </c>
      <c r="AA1115" s="3">
        <v>0</v>
      </c>
      <c r="AB1115" s="3"/>
      <c r="AC1115" s="36">
        <f t="shared" si="51"/>
        <v>16719394</v>
      </c>
      <c r="AD1115" s="37">
        <f t="shared" si="53"/>
        <v>83596974</v>
      </c>
      <c r="AE1115" s="144"/>
      <c r="AG1115" s="144"/>
      <c r="AI1115" s="144"/>
    </row>
    <row r="1116" spans="1:35" x14ac:dyDescent="0.25">
      <c r="A1116" s="38">
        <v>1104</v>
      </c>
      <c r="B1116" s="61"/>
      <c r="C1116" s="143" t="str">
        <f>VLOOKUP(D1116,[8]Hoja1!$A$2:$B$1115,2,0)</f>
        <v>85410</v>
      </c>
      <c r="D1116" s="31">
        <v>800012873</v>
      </c>
      <c r="E1116" s="31">
        <v>211085410</v>
      </c>
      <c r="F1116" s="61" t="s">
        <v>1240</v>
      </c>
      <c r="G1116" s="33">
        <v>0</v>
      </c>
      <c r="H1116" s="33">
        <v>0</v>
      </c>
      <c r="I1116" s="3">
        <v>533803712</v>
      </c>
      <c r="J1116" s="3">
        <v>572403411</v>
      </c>
      <c r="K1116" s="3">
        <v>0</v>
      </c>
      <c r="L1116" s="3"/>
      <c r="M1116" s="3"/>
      <c r="N1116" s="3"/>
      <c r="O1116" s="3"/>
      <c r="P1116" s="34">
        <f t="shared" si="52"/>
        <v>1106207123</v>
      </c>
      <c r="Q1116" s="165">
        <v>839305269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44483643</v>
      </c>
      <c r="X1116" s="3">
        <v>0</v>
      </c>
      <c r="Y1116" s="3">
        <v>0</v>
      </c>
      <c r="Z1116" s="3">
        <v>0</v>
      </c>
      <c r="AA1116" s="3">
        <v>0</v>
      </c>
      <c r="AB1116" s="3"/>
      <c r="AC1116" s="36">
        <f t="shared" si="51"/>
        <v>44483643</v>
      </c>
      <c r="AD1116" s="37">
        <f t="shared" si="53"/>
        <v>222418211</v>
      </c>
      <c r="AE1116" s="144"/>
      <c r="AG1116" s="144"/>
      <c r="AI1116" s="144"/>
    </row>
    <row r="1117" spans="1:35" x14ac:dyDescent="0.25">
      <c r="A1117" s="29">
        <v>1105</v>
      </c>
      <c r="B1117" s="61"/>
      <c r="C1117" s="143" t="str">
        <f>VLOOKUP(D1117,[8]Hoja1!$A$2:$B$1115,2,0)</f>
        <v>85430</v>
      </c>
      <c r="D1117" s="31">
        <v>891857861</v>
      </c>
      <c r="E1117" s="31">
        <v>213085430</v>
      </c>
      <c r="F1117" s="61" t="s">
        <v>1241</v>
      </c>
      <c r="G1117" s="33">
        <v>0</v>
      </c>
      <c r="H1117" s="33">
        <v>0</v>
      </c>
      <c r="I1117" s="3">
        <v>390128008</v>
      </c>
      <c r="J1117" s="3">
        <v>357542175</v>
      </c>
      <c r="K1117" s="3">
        <v>0</v>
      </c>
      <c r="L1117" s="3"/>
      <c r="M1117" s="3"/>
      <c r="N1117" s="3"/>
      <c r="O1117" s="3"/>
      <c r="P1117" s="34">
        <f t="shared" si="52"/>
        <v>747670183</v>
      </c>
      <c r="Q1117" s="165">
        <v>552606177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32510667</v>
      </c>
      <c r="X1117" s="3">
        <v>0</v>
      </c>
      <c r="Y1117" s="3">
        <v>0</v>
      </c>
      <c r="Z1117" s="3">
        <v>0</v>
      </c>
      <c r="AA1117" s="3">
        <v>0</v>
      </c>
      <c r="AB1117" s="3"/>
      <c r="AC1117" s="36">
        <f t="shared" si="51"/>
        <v>32510667</v>
      </c>
      <c r="AD1117" s="37">
        <f t="shared" si="53"/>
        <v>162553339</v>
      </c>
      <c r="AE1117" s="144"/>
      <c r="AG1117" s="144"/>
      <c r="AI1117" s="144"/>
    </row>
    <row r="1118" spans="1:35" x14ac:dyDescent="0.25">
      <c r="A1118" s="38">
        <v>1106</v>
      </c>
      <c r="B1118" s="61"/>
      <c r="C1118" s="143" t="str">
        <f>VLOOKUP(D1118,[8]Hoja1!$A$2:$B$1115,2,0)</f>
        <v>85440</v>
      </c>
      <c r="D1118" s="31">
        <v>892099475</v>
      </c>
      <c r="E1118" s="31">
        <v>214085440</v>
      </c>
      <c r="F1118" s="61" t="s">
        <v>485</v>
      </c>
      <c r="G1118" s="33">
        <v>0</v>
      </c>
      <c r="H1118" s="33">
        <v>0</v>
      </c>
      <c r="I1118" s="3">
        <v>738223496</v>
      </c>
      <c r="J1118" s="3">
        <v>768255630</v>
      </c>
      <c r="K1118" s="3">
        <v>0</v>
      </c>
      <c r="L1118" s="3"/>
      <c r="M1118" s="3"/>
      <c r="N1118" s="3"/>
      <c r="O1118" s="3"/>
      <c r="P1118" s="34">
        <f t="shared" si="52"/>
        <v>1506479126</v>
      </c>
      <c r="Q1118" s="165">
        <v>1137367380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61518625</v>
      </c>
      <c r="X1118" s="3">
        <v>0</v>
      </c>
      <c r="Y1118" s="3">
        <v>0</v>
      </c>
      <c r="Z1118" s="3">
        <v>0</v>
      </c>
      <c r="AA1118" s="3">
        <v>0</v>
      </c>
      <c r="AB1118" s="3"/>
      <c r="AC1118" s="36">
        <f t="shared" si="51"/>
        <v>61518625</v>
      </c>
      <c r="AD1118" s="37">
        <f t="shared" si="53"/>
        <v>307593121</v>
      </c>
      <c r="AE1118" s="144"/>
      <c r="AG1118" s="144"/>
      <c r="AI1118" s="144"/>
    </row>
    <row r="1119" spans="1:35" x14ac:dyDescent="0.25">
      <c r="A1119" s="29">
        <v>1107</v>
      </c>
      <c r="B1119" s="61"/>
      <c r="C1119" s="143" t="str">
        <f>VLOOKUP(D1119,[8]Hoja1!$A$2:$B$1115,2,0)</f>
        <v>86001</v>
      </c>
      <c r="D1119" s="31">
        <v>800102891</v>
      </c>
      <c r="E1119" s="31">
        <v>210186001</v>
      </c>
      <c r="F1119" s="61" t="s">
        <v>1242</v>
      </c>
      <c r="G1119" s="33">
        <v>0</v>
      </c>
      <c r="H1119" s="33">
        <v>0</v>
      </c>
      <c r="I1119" s="3">
        <v>1080071856</v>
      </c>
      <c r="J1119" s="3">
        <v>1028820785</v>
      </c>
      <c r="K1119" s="3">
        <v>0</v>
      </c>
      <c r="L1119" s="3"/>
      <c r="M1119" s="3"/>
      <c r="N1119" s="3"/>
      <c r="O1119" s="3"/>
      <c r="P1119" s="34">
        <f t="shared" si="52"/>
        <v>2108892641</v>
      </c>
      <c r="Q1119" s="165">
        <v>1568856713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90005988</v>
      </c>
      <c r="X1119" s="3">
        <v>0</v>
      </c>
      <c r="Y1119" s="3">
        <v>0</v>
      </c>
      <c r="Z1119" s="3">
        <v>0</v>
      </c>
      <c r="AA1119" s="3">
        <v>0</v>
      </c>
      <c r="AB1119" s="3"/>
      <c r="AC1119" s="36">
        <f t="shared" si="51"/>
        <v>90005988</v>
      </c>
      <c r="AD1119" s="37">
        <f t="shared" si="53"/>
        <v>450029940</v>
      </c>
      <c r="AE1119" s="144"/>
      <c r="AG1119" s="144"/>
      <c r="AI1119" s="144"/>
    </row>
    <row r="1120" spans="1:35" x14ac:dyDescent="0.25">
      <c r="A1120" s="38">
        <v>1108</v>
      </c>
      <c r="B1120" s="61"/>
      <c r="C1120" s="143" t="str">
        <f>VLOOKUP(D1120,[8]Hoja1!$A$2:$B$1115,2,0)</f>
        <v>86219</v>
      </c>
      <c r="D1120" s="31">
        <v>800018650</v>
      </c>
      <c r="E1120" s="31">
        <v>211986219</v>
      </c>
      <c r="F1120" s="61" t="s">
        <v>1243</v>
      </c>
      <c r="G1120" s="33">
        <v>0</v>
      </c>
      <c r="H1120" s="33">
        <v>0</v>
      </c>
      <c r="I1120" s="3">
        <v>62366279</v>
      </c>
      <c r="J1120" s="3">
        <v>87912240</v>
      </c>
      <c r="K1120" s="3">
        <v>0</v>
      </c>
      <c r="L1120" s="3"/>
      <c r="M1120" s="3"/>
      <c r="N1120" s="3"/>
      <c r="O1120" s="3"/>
      <c r="P1120" s="34">
        <f t="shared" si="52"/>
        <v>150278519</v>
      </c>
      <c r="Q1120" s="165">
        <v>119095380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5197190</v>
      </c>
      <c r="X1120" s="3">
        <v>0</v>
      </c>
      <c r="Y1120" s="3">
        <v>0</v>
      </c>
      <c r="Z1120" s="3">
        <v>0</v>
      </c>
      <c r="AA1120" s="3">
        <v>0</v>
      </c>
      <c r="AB1120" s="3"/>
      <c r="AC1120" s="36">
        <f t="shared" si="51"/>
        <v>5197190</v>
      </c>
      <c r="AD1120" s="37">
        <f t="shared" si="53"/>
        <v>25985949</v>
      </c>
      <c r="AE1120" s="144"/>
      <c r="AG1120" s="144"/>
      <c r="AI1120" s="144"/>
    </row>
    <row r="1121" spans="1:35" x14ac:dyDescent="0.25">
      <c r="A1121" s="29">
        <v>1109</v>
      </c>
      <c r="B1121" s="61"/>
      <c r="C1121" s="143" t="str">
        <f>VLOOKUP(D1121,[8]Hoja1!$A$2:$B$1115,2,0)</f>
        <v>86320</v>
      </c>
      <c r="D1121" s="31">
        <v>800102896</v>
      </c>
      <c r="E1121" s="31">
        <v>212086320</v>
      </c>
      <c r="F1121" s="61" t="s">
        <v>1244</v>
      </c>
      <c r="G1121" s="33">
        <v>0</v>
      </c>
      <c r="H1121" s="33">
        <v>0</v>
      </c>
      <c r="I1121" s="3">
        <v>1096002096</v>
      </c>
      <c r="J1121" s="3">
        <v>1164484629</v>
      </c>
      <c r="K1121" s="3">
        <v>0</v>
      </c>
      <c r="L1121" s="3"/>
      <c r="M1121" s="3"/>
      <c r="N1121" s="3"/>
      <c r="O1121" s="3"/>
      <c r="P1121" s="34">
        <f t="shared" si="52"/>
        <v>2260486725</v>
      </c>
      <c r="Q1121" s="165">
        <v>1712485677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91333508</v>
      </c>
      <c r="X1121" s="3">
        <v>0</v>
      </c>
      <c r="Y1121" s="3">
        <v>0</v>
      </c>
      <c r="Z1121" s="3">
        <v>0</v>
      </c>
      <c r="AA1121" s="3">
        <v>0</v>
      </c>
      <c r="AB1121" s="3"/>
      <c r="AC1121" s="36">
        <f t="shared" si="51"/>
        <v>91333508</v>
      </c>
      <c r="AD1121" s="37">
        <f t="shared" si="53"/>
        <v>456667540</v>
      </c>
      <c r="AE1121" s="144"/>
      <c r="AG1121" s="144"/>
      <c r="AI1121" s="144"/>
    </row>
    <row r="1122" spans="1:35" x14ac:dyDescent="0.25">
      <c r="A1122" s="38">
        <v>1110</v>
      </c>
      <c r="B1122" s="61"/>
      <c r="C1122" s="143" t="str">
        <f>VLOOKUP(D1122,[8]Hoja1!$A$2:$B$1115,2,0)</f>
        <v>86568</v>
      </c>
      <c r="D1122" s="31">
        <v>891200461</v>
      </c>
      <c r="E1122" s="31">
        <v>216886568</v>
      </c>
      <c r="F1122" s="61" t="s">
        <v>1245</v>
      </c>
      <c r="G1122" s="33">
        <v>0</v>
      </c>
      <c r="H1122" s="33">
        <v>0</v>
      </c>
      <c r="I1122" s="3">
        <v>1435563360</v>
      </c>
      <c r="J1122" s="3">
        <v>1722028695</v>
      </c>
      <c r="K1122" s="3">
        <v>0</v>
      </c>
      <c r="L1122" s="3"/>
      <c r="M1122" s="3"/>
      <c r="N1122" s="3"/>
      <c r="O1122" s="3"/>
      <c r="P1122" s="34">
        <f t="shared" si="52"/>
        <v>3157592055</v>
      </c>
      <c r="Q1122" s="165">
        <v>2439810375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119630280</v>
      </c>
      <c r="X1122" s="3">
        <v>0</v>
      </c>
      <c r="Y1122" s="3">
        <v>0</v>
      </c>
      <c r="Z1122" s="3">
        <v>0</v>
      </c>
      <c r="AA1122" s="3">
        <v>0</v>
      </c>
      <c r="AB1122" s="3"/>
      <c r="AC1122" s="36">
        <f t="shared" si="51"/>
        <v>119630280</v>
      </c>
      <c r="AD1122" s="37">
        <f t="shared" si="53"/>
        <v>598151400</v>
      </c>
      <c r="AE1122" s="144"/>
      <c r="AG1122" s="144"/>
      <c r="AI1122" s="144"/>
    </row>
    <row r="1123" spans="1:35" x14ac:dyDescent="0.25">
      <c r="A1123" s="29">
        <v>1111</v>
      </c>
      <c r="B1123" s="61"/>
      <c r="C1123" s="143" t="str">
        <f>VLOOKUP(D1123,[8]Hoja1!$A$2:$B$1115,2,0)</f>
        <v>86569</v>
      </c>
      <c r="D1123" s="31">
        <v>800229887</v>
      </c>
      <c r="E1123" s="31">
        <v>216986569</v>
      </c>
      <c r="F1123" s="61" t="s">
        <v>1246</v>
      </c>
      <c r="G1123" s="33">
        <v>0</v>
      </c>
      <c r="H1123" s="33">
        <v>0</v>
      </c>
      <c r="I1123" s="3">
        <v>239882840</v>
      </c>
      <c r="J1123" s="3">
        <v>307749427</v>
      </c>
      <c r="K1123" s="3">
        <v>0</v>
      </c>
      <c r="L1123" s="3"/>
      <c r="M1123" s="3"/>
      <c r="N1123" s="3"/>
      <c r="O1123" s="3"/>
      <c r="P1123" s="34">
        <f t="shared" si="52"/>
        <v>547632267</v>
      </c>
      <c r="Q1123" s="165">
        <v>427690849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19990237</v>
      </c>
      <c r="X1123" s="3">
        <v>0</v>
      </c>
      <c r="Y1123" s="3">
        <v>0</v>
      </c>
      <c r="Z1123" s="3">
        <v>0</v>
      </c>
      <c r="AA1123" s="3">
        <v>0</v>
      </c>
      <c r="AB1123" s="3"/>
      <c r="AC1123" s="36">
        <f t="shared" si="51"/>
        <v>19990237</v>
      </c>
      <c r="AD1123" s="37">
        <f t="shared" si="53"/>
        <v>99951181</v>
      </c>
      <c r="AE1123" s="144"/>
      <c r="AG1123" s="144"/>
      <c r="AI1123" s="144"/>
    </row>
    <row r="1124" spans="1:35" x14ac:dyDescent="0.25">
      <c r="A1124" s="38">
        <v>1112</v>
      </c>
      <c r="B1124" s="61"/>
      <c r="C1124" s="143" t="str">
        <f>VLOOKUP(D1124,[8]Hoja1!$A$2:$B$1115,2,0)</f>
        <v>86571</v>
      </c>
      <c r="D1124" s="31">
        <v>800222489</v>
      </c>
      <c r="E1124" s="31">
        <v>217186571</v>
      </c>
      <c r="F1124" s="61" t="s">
        <v>1247</v>
      </c>
      <c r="G1124" s="33">
        <v>0</v>
      </c>
      <c r="H1124" s="33">
        <v>0</v>
      </c>
      <c r="I1124" s="3">
        <v>739536352</v>
      </c>
      <c r="J1124" s="3">
        <v>755119476</v>
      </c>
      <c r="K1124" s="3">
        <v>0</v>
      </c>
      <c r="L1124" s="3"/>
      <c r="M1124" s="3"/>
      <c r="N1124" s="3"/>
      <c r="O1124" s="3"/>
      <c r="P1124" s="34">
        <f t="shared" si="52"/>
        <v>1494655828</v>
      </c>
      <c r="Q1124" s="165">
        <v>1124887650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61628029</v>
      </c>
      <c r="X1124" s="3">
        <v>0</v>
      </c>
      <c r="Y1124" s="3">
        <v>0</v>
      </c>
      <c r="Z1124" s="3">
        <v>0</v>
      </c>
      <c r="AA1124" s="3">
        <v>0</v>
      </c>
      <c r="AB1124" s="3"/>
      <c r="AC1124" s="36">
        <f t="shared" si="51"/>
        <v>61628029</v>
      </c>
      <c r="AD1124" s="37">
        <f t="shared" si="53"/>
        <v>308140149</v>
      </c>
      <c r="AE1124" s="144"/>
      <c r="AG1124" s="144"/>
      <c r="AI1124" s="144"/>
    </row>
    <row r="1125" spans="1:35" x14ac:dyDescent="0.25">
      <c r="A1125" s="29">
        <v>1113</v>
      </c>
      <c r="B1125" s="61"/>
      <c r="C1125" s="143" t="str">
        <f>VLOOKUP(D1125,[8]Hoja1!$A$2:$B$1115,2,0)</f>
        <v>86573</v>
      </c>
      <c r="D1125" s="31">
        <v>891200513</v>
      </c>
      <c r="E1125" s="31">
        <v>217386573</v>
      </c>
      <c r="F1125" s="61" t="s">
        <v>1248</v>
      </c>
      <c r="G1125" s="33">
        <v>0</v>
      </c>
      <c r="H1125" s="33">
        <v>0</v>
      </c>
      <c r="I1125" s="3">
        <v>684294792</v>
      </c>
      <c r="J1125" s="3">
        <v>704055923</v>
      </c>
      <c r="K1125" s="3">
        <v>0</v>
      </c>
      <c r="L1125" s="3"/>
      <c r="M1125" s="3"/>
      <c r="N1125" s="3"/>
      <c r="O1125" s="3"/>
      <c r="P1125" s="34">
        <f t="shared" si="52"/>
        <v>1388350715</v>
      </c>
      <c r="Q1125" s="165">
        <v>1046203319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57024566</v>
      </c>
      <c r="X1125" s="3">
        <v>0</v>
      </c>
      <c r="Y1125" s="3">
        <v>0</v>
      </c>
      <c r="Z1125" s="3">
        <v>0</v>
      </c>
      <c r="AA1125" s="3">
        <v>0</v>
      </c>
      <c r="AB1125" s="3"/>
      <c r="AC1125" s="36">
        <f t="shared" si="51"/>
        <v>57024566</v>
      </c>
      <c r="AD1125" s="37">
        <f t="shared" si="53"/>
        <v>285122830</v>
      </c>
      <c r="AE1125" s="144"/>
      <c r="AG1125" s="144"/>
      <c r="AI1125" s="144"/>
    </row>
    <row r="1126" spans="1:35" x14ac:dyDescent="0.25">
      <c r="A1126" s="38">
        <v>1114</v>
      </c>
      <c r="B1126" s="61"/>
      <c r="C1126" s="143" t="str">
        <f>VLOOKUP(D1126,[8]Hoja1!$A$2:$B$1115,2,0)</f>
        <v>86749</v>
      </c>
      <c r="D1126" s="31">
        <v>891201645</v>
      </c>
      <c r="E1126" s="31">
        <v>214986749</v>
      </c>
      <c r="F1126" s="61" t="s">
        <v>1249</v>
      </c>
      <c r="G1126" s="33">
        <v>0</v>
      </c>
      <c r="H1126" s="33">
        <v>0</v>
      </c>
      <c r="I1126" s="3">
        <v>247626432</v>
      </c>
      <c r="J1126" s="3">
        <v>322994486</v>
      </c>
      <c r="K1126" s="3">
        <v>0</v>
      </c>
      <c r="L1126" s="3"/>
      <c r="M1126" s="3"/>
      <c r="N1126" s="3"/>
      <c r="O1126" s="3"/>
      <c r="P1126" s="34">
        <f t="shared" si="52"/>
        <v>570620918</v>
      </c>
      <c r="Q1126" s="165">
        <v>446807702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20635536</v>
      </c>
      <c r="X1126" s="3">
        <v>0</v>
      </c>
      <c r="Y1126" s="3">
        <v>0</v>
      </c>
      <c r="Z1126" s="3">
        <v>0</v>
      </c>
      <c r="AA1126" s="3">
        <v>0</v>
      </c>
      <c r="AB1126" s="3"/>
      <c r="AC1126" s="36">
        <f t="shared" si="51"/>
        <v>20635536</v>
      </c>
      <c r="AD1126" s="37">
        <f t="shared" si="53"/>
        <v>103177680</v>
      </c>
      <c r="AE1126" s="144"/>
      <c r="AG1126" s="144"/>
      <c r="AI1126" s="144"/>
    </row>
    <row r="1127" spans="1:35" x14ac:dyDescent="0.25">
      <c r="A1127" s="29">
        <v>1115</v>
      </c>
      <c r="B1127" s="61"/>
      <c r="C1127" s="143" t="str">
        <f>VLOOKUP(D1127,[8]Hoja1!$A$2:$B$1115,2,0)</f>
        <v>86755</v>
      </c>
      <c r="D1127" s="31">
        <v>800102903</v>
      </c>
      <c r="E1127" s="31">
        <v>215586755</v>
      </c>
      <c r="F1127" s="61" t="s">
        <v>390</v>
      </c>
      <c r="G1127" s="33">
        <v>0</v>
      </c>
      <c r="H1127" s="33">
        <v>0</v>
      </c>
      <c r="I1127" s="3">
        <v>59464718</v>
      </c>
      <c r="J1127" s="3">
        <v>80068944</v>
      </c>
      <c r="K1127" s="3">
        <v>0</v>
      </c>
      <c r="L1127" s="3"/>
      <c r="M1127" s="3"/>
      <c r="N1127" s="3"/>
      <c r="O1127" s="3"/>
      <c r="P1127" s="34">
        <f t="shared" si="52"/>
        <v>139533662</v>
      </c>
      <c r="Q1127" s="165">
        <v>109801302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4955393</v>
      </c>
      <c r="X1127" s="3">
        <v>0</v>
      </c>
      <c r="Y1127" s="3">
        <v>0</v>
      </c>
      <c r="Z1127" s="3">
        <v>0</v>
      </c>
      <c r="AA1127" s="3">
        <v>0</v>
      </c>
      <c r="AB1127" s="3"/>
      <c r="AC1127" s="36">
        <f t="shared" si="51"/>
        <v>4955393</v>
      </c>
      <c r="AD1127" s="37">
        <f t="shared" si="53"/>
        <v>24776967</v>
      </c>
      <c r="AE1127" s="144"/>
      <c r="AG1127" s="144"/>
      <c r="AI1127" s="144"/>
    </row>
    <row r="1128" spans="1:35" x14ac:dyDescent="0.25">
      <c r="A1128" s="38">
        <v>1116</v>
      </c>
      <c r="B1128" s="61"/>
      <c r="C1128" s="143" t="str">
        <f>VLOOKUP(D1128,[8]Hoja1!$A$2:$B$1115,2,0)</f>
        <v>86757</v>
      </c>
      <c r="D1128" s="31">
        <v>800252922</v>
      </c>
      <c r="E1128" s="31">
        <v>215786757</v>
      </c>
      <c r="F1128" s="61" t="s">
        <v>1115</v>
      </c>
      <c r="G1128" s="33">
        <v>0</v>
      </c>
      <c r="H1128" s="33">
        <v>0</v>
      </c>
      <c r="I1128" s="3">
        <v>589167240</v>
      </c>
      <c r="J1128" s="3">
        <v>636146372</v>
      </c>
      <c r="K1128" s="3">
        <v>0</v>
      </c>
      <c r="L1128" s="3"/>
      <c r="M1128" s="3"/>
      <c r="N1128" s="3"/>
      <c r="O1128" s="3"/>
      <c r="P1128" s="34">
        <f t="shared" si="52"/>
        <v>1225313612</v>
      </c>
      <c r="Q1128" s="165">
        <v>930729992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49097270</v>
      </c>
      <c r="X1128" s="3">
        <v>0</v>
      </c>
      <c r="Y1128" s="3">
        <v>0</v>
      </c>
      <c r="Z1128" s="3">
        <v>0</v>
      </c>
      <c r="AA1128" s="3">
        <v>0</v>
      </c>
      <c r="AB1128" s="3"/>
      <c r="AC1128" s="36">
        <f t="shared" si="51"/>
        <v>49097270</v>
      </c>
      <c r="AD1128" s="37">
        <f t="shared" si="53"/>
        <v>245486350</v>
      </c>
      <c r="AE1128" s="144"/>
      <c r="AG1128" s="144"/>
      <c r="AI1128" s="144"/>
    </row>
    <row r="1129" spans="1:35" x14ac:dyDescent="0.25">
      <c r="A1129" s="29">
        <v>1117</v>
      </c>
      <c r="B1129" s="61"/>
      <c r="C1129" s="143" t="str">
        <f>VLOOKUP(D1129,[8]Hoja1!$A$2:$B$1115,2,0)</f>
        <v>86760</v>
      </c>
      <c r="D1129" s="31">
        <v>800102906</v>
      </c>
      <c r="E1129" s="31">
        <v>216086760</v>
      </c>
      <c r="F1129" s="61" t="s">
        <v>1032</v>
      </c>
      <c r="G1129" s="33">
        <v>0</v>
      </c>
      <c r="H1129" s="33">
        <v>0</v>
      </c>
      <c r="I1129" s="3">
        <v>157863546</v>
      </c>
      <c r="J1129" s="3">
        <v>160261167</v>
      </c>
      <c r="K1129" s="3">
        <v>0</v>
      </c>
      <c r="L1129" s="3"/>
      <c r="M1129" s="3"/>
      <c r="N1129" s="3"/>
      <c r="O1129" s="3"/>
      <c r="P1129" s="34">
        <f t="shared" si="52"/>
        <v>318124713</v>
      </c>
      <c r="Q1129" s="165">
        <v>239192943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13155296</v>
      </c>
      <c r="X1129" s="3">
        <v>0</v>
      </c>
      <c r="Y1129" s="3">
        <v>0</v>
      </c>
      <c r="Z1129" s="3">
        <v>0</v>
      </c>
      <c r="AA1129" s="3">
        <v>0</v>
      </c>
      <c r="AB1129" s="3"/>
      <c r="AC1129" s="36">
        <f t="shared" si="51"/>
        <v>13155296</v>
      </c>
      <c r="AD1129" s="37">
        <f t="shared" si="53"/>
        <v>65776474</v>
      </c>
      <c r="AE1129" s="144"/>
      <c r="AG1129" s="144"/>
      <c r="AI1129" s="144"/>
    </row>
    <row r="1130" spans="1:35" x14ac:dyDescent="0.25">
      <c r="A1130" s="38">
        <v>1118</v>
      </c>
      <c r="B1130" s="61"/>
      <c r="C1130" s="143" t="str">
        <f>VLOOKUP(D1130,[8]Hoja1!$A$2:$B$1115,2,0)</f>
        <v>86865</v>
      </c>
      <c r="D1130" s="31">
        <v>800102912</v>
      </c>
      <c r="E1130" s="31">
        <v>216586865</v>
      </c>
      <c r="F1130" s="61" t="s">
        <v>1250</v>
      </c>
      <c r="G1130" s="33">
        <v>0</v>
      </c>
      <c r="H1130" s="33">
        <v>0</v>
      </c>
      <c r="I1130" s="3">
        <v>712954080</v>
      </c>
      <c r="J1130" s="3">
        <v>932421261</v>
      </c>
      <c r="K1130" s="3">
        <v>0</v>
      </c>
      <c r="L1130" s="3"/>
      <c r="M1130" s="3"/>
      <c r="N1130" s="3"/>
      <c r="O1130" s="3"/>
      <c r="P1130" s="34">
        <f t="shared" si="52"/>
        <v>1645375341</v>
      </c>
      <c r="Q1130" s="165">
        <v>1288898301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59412840</v>
      </c>
      <c r="X1130" s="3">
        <v>0</v>
      </c>
      <c r="Y1130" s="3">
        <v>0</v>
      </c>
      <c r="Z1130" s="3">
        <v>0</v>
      </c>
      <c r="AA1130" s="3">
        <v>0</v>
      </c>
      <c r="AB1130" s="3"/>
      <c r="AC1130" s="36">
        <f t="shared" si="51"/>
        <v>59412840</v>
      </c>
      <c r="AD1130" s="37">
        <f t="shared" si="53"/>
        <v>297064200</v>
      </c>
      <c r="AE1130" s="144"/>
      <c r="AG1130" s="144"/>
      <c r="AI1130" s="144"/>
    </row>
    <row r="1131" spans="1:35" x14ac:dyDescent="0.25">
      <c r="A1131" s="29">
        <v>1119</v>
      </c>
      <c r="B1131" s="61"/>
      <c r="C1131" s="143" t="str">
        <f>VLOOKUP(D1131,[8]Hoja1!$A$2:$B$1115,2,0)</f>
        <v>86885</v>
      </c>
      <c r="D1131" s="31">
        <v>800054249</v>
      </c>
      <c r="E1131" s="31">
        <v>218586885</v>
      </c>
      <c r="F1131" s="61" t="s">
        <v>1251</v>
      </c>
      <c r="G1131" s="33">
        <v>0</v>
      </c>
      <c r="H1131" s="33">
        <v>0</v>
      </c>
      <c r="I1131" s="3">
        <v>531537576</v>
      </c>
      <c r="J1131" s="3">
        <v>664389208</v>
      </c>
      <c r="K1131" s="3">
        <v>0</v>
      </c>
      <c r="L1131" s="3"/>
      <c r="M1131" s="3"/>
      <c r="N1131" s="3"/>
      <c r="O1131" s="3"/>
      <c r="P1131" s="34">
        <f t="shared" si="52"/>
        <v>1195926784</v>
      </c>
      <c r="Q1131" s="165">
        <v>930157996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44294798</v>
      </c>
      <c r="X1131" s="3">
        <v>0</v>
      </c>
      <c r="Y1131" s="3">
        <v>0</v>
      </c>
      <c r="Z1131" s="3">
        <v>0</v>
      </c>
      <c r="AA1131" s="3">
        <v>0</v>
      </c>
      <c r="AB1131" s="3"/>
      <c r="AC1131" s="36">
        <f t="shared" si="51"/>
        <v>44294798</v>
      </c>
      <c r="AD1131" s="37">
        <f t="shared" si="53"/>
        <v>221473990</v>
      </c>
      <c r="AE1131" s="144"/>
      <c r="AG1131" s="144"/>
      <c r="AI1131" s="144"/>
    </row>
    <row r="1132" spans="1:35" x14ac:dyDescent="0.25">
      <c r="A1132" s="38">
        <v>1120</v>
      </c>
      <c r="B1132" s="61"/>
      <c r="C1132" s="143" t="str">
        <f>VLOOKUP(D1132,[8]Hoja1!$A$2:$B$1115,2,0)</f>
        <v>88564</v>
      </c>
      <c r="D1132" s="31">
        <v>800103021</v>
      </c>
      <c r="E1132" s="31">
        <v>216488564</v>
      </c>
      <c r="F1132" s="61" t="s">
        <v>1252</v>
      </c>
      <c r="G1132" s="33">
        <v>0</v>
      </c>
      <c r="H1132" s="33">
        <v>0</v>
      </c>
      <c r="I1132" s="3">
        <v>85957546</v>
      </c>
      <c r="J1132" s="3">
        <v>84353339</v>
      </c>
      <c r="K1132" s="3">
        <v>0</v>
      </c>
      <c r="L1132" s="3"/>
      <c r="M1132" s="3"/>
      <c r="N1132" s="3"/>
      <c r="O1132" s="3"/>
      <c r="P1132" s="34">
        <f t="shared" si="52"/>
        <v>170310885</v>
      </c>
      <c r="Q1132" s="165">
        <v>127332113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7163129</v>
      </c>
      <c r="X1132" s="3">
        <v>0</v>
      </c>
      <c r="Y1132" s="3">
        <v>0</v>
      </c>
      <c r="Z1132" s="3">
        <v>0</v>
      </c>
      <c r="AA1132" s="3">
        <v>0</v>
      </c>
      <c r="AB1132" s="3"/>
      <c r="AC1132" s="36">
        <f t="shared" si="51"/>
        <v>7163129</v>
      </c>
      <c r="AD1132" s="37">
        <f t="shared" si="53"/>
        <v>35815643</v>
      </c>
      <c r="AE1132" s="144"/>
      <c r="AG1132" s="144"/>
      <c r="AI1132" s="144"/>
    </row>
    <row r="1133" spans="1:35" x14ac:dyDescent="0.25">
      <c r="A1133" s="29">
        <v>1121</v>
      </c>
      <c r="B1133" s="61"/>
      <c r="C1133" s="143" t="str">
        <f>VLOOKUP(D1133,[8]Hoja1!$A$2:$B$1115,2,0)</f>
        <v>91001</v>
      </c>
      <c r="D1133" s="31">
        <v>899999302</v>
      </c>
      <c r="E1133" s="31">
        <v>210191001</v>
      </c>
      <c r="F1133" s="61" t="s">
        <v>1253</v>
      </c>
      <c r="G1133" s="33">
        <v>0</v>
      </c>
      <c r="H1133" s="33">
        <v>0</v>
      </c>
      <c r="I1133" s="3">
        <v>1643093952</v>
      </c>
      <c r="J1133" s="3">
        <v>1432598045</v>
      </c>
      <c r="K1133" s="3">
        <v>0</v>
      </c>
      <c r="L1133" s="3"/>
      <c r="M1133" s="3"/>
      <c r="N1133" s="3"/>
      <c r="O1133" s="3"/>
      <c r="P1133" s="34">
        <f t="shared" si="52"/>
        <v>3075691997</v>
      </c>
      <c r="Q1133" s="165">
        <v>2254145021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136924496</v>
      </c>
      <c r="X1133" s="3">
        <v>0</v>
      </c>
      <c r="Y1133" s="3">
        <v>0</v>
      </c>
      <c r="Z1133" s="3">
        <v>0</v>
      </c>
      <c r="AA1133" s="3">
        <v>0</v>
      </c>
      <c r="AB1133" s="3"/>
      <c r="AC1133" s="36">
        <f t="shared" si="51"/>
        <v>136924496</v>
      </c>
      <c r="AD1133" s="37">
        <f t="shared" si="53"/>
        <v>684622480</v>
      </c>
      <c r="AE1133" s="144"/>
      <c r="AG1133" s="144"/>
      <c r="AI1133" s="144"/>
    </row>
    <row r="1134" spans="1:35" x14ac:dyDescent="0.25">
      <c r="A1134" s="38">
        <v>1122</v>
      </c>
      <c r="B1134" s="61"/>
      <c r="C1134" s="143" t="str">
        <f>VLOOKUP(D1134,[8]Hoja1!$A$2:$B$1115,2,0)</f>
        <v>91540</v>
      </c>
      <c r="D1134" s="31">
        <v>800103161</v>
      </c>
      <c r="E1134" s="31">
        <v>214091540</v>
      </c>
      <c r="F1134" s="61" t="s">
        <v>1254</v>
      </c>
      <c r="G1134" s="33">
        <v>0</v>
      </c>
      <c r="H1134" s="33">
        <v>0</v>
      </c>
      <c r="I1134" s="3">
        <v>348941052</v>
      </c>
      <c r="J1134" s="3">
        <v>262457667</v>
      </c>
      <c r="K1134" s="3">
        <v>0</v>
      </c>
      <c r="L1134" s="3"/>
      <c r="M1134" s="3"/>
      <c r="N1134" s="3"/>
      <c r="O1134" s="3"/>
      <c r="P1134" s="34">
        <f t="shared" si="52"/>
        <v>611398719</v>
      </c>
      <c r="Q1134" s="165">
        <v>436928193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29078421</v>
      </c>
      <c r="X1134" s="3">
        <v>0</v>
      </c>
      <c r="Y1134" s="3">
        <v>0</v>
      </c>
      <c r="Z1134" s="3">
        <v>0</v>
      </c>
      <c r="AA1134" s="3">
        <v>0</v>
      </c>
      <c r="AB1134" s="3"/>
      <c r="AC1134" s="36">
        <f t="shared" si="51"/>
        <v>29078421</v>
      </c>
      <c r="AD1134" s="37">
        <f t="shared" si="53"/>
        <v>145392105</v>
      </c>
      <c r="AE1134" s="144"/>
      <c r="AG1134" s="144"/>
      <c r="AI1134" s="144"/>
    </row>
    <row r="1135" spans="1:35" x14ac:dyDescent="0.25">
      <c r="A1135" s="29">
        <v>1123</v>
      </c>
      <c r="B1135" s="61"/>
      <c r="C1135" s="143" t="str">
        <f>VLOOKUP(D1135,[8]Hoja1!$A$2:$B$1115,2,0)</f>
        <v>94001</v>
      </c>
      <c r="D1135" s="31">
        <v>892099105</v>
      </c>
      <c r="E1135" s="31">
        <v>210194001</v>
      </c>
      <c r="F1135" s="61" t="s">
        <v>1255</v>
      </c>
      <c r="G1135" s="33">
        <v>0</v>
      </c>
      <c r="H1135" s="33">
        <v>0</v>
      </c>
      <c r="I1135" s="3">
        <v>1705369696</v>
      </c>
      <c r="J1135" s="3">
        <v>1226118649</v>
      </c>
      <c r="K1135" s="3">
        <v>0</v>
      </c>
      <c r="L1135" s="3"/>
      <c r="M1135" s="3"/>
      <c r="N1135" s="3"/>
      <c r="O1135" s="3"/>
      <c r="P1135" s="34">
        <f t="shared" si="52"/>
        <v>2931488345</v>
      </c>
      <c r="Q1135" s="165">
        <v>2078803495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142114141</v>
      </c>
      <c r="X1135" s="3">
        <v>0</v>
      </c>
      <c r="Y1135" s="3">
        <v>0</v>
      </c>
      <c r="Z1135" s="3">
        <v>0</v>
      </c>
      <c r="AA1135" s="3">
        <v>0</v>
      </c>
      <c r="AB1135" s="3"/>
      <c r="AC1135" s="36">
        <f t="shared" si="51"/>
        <v>142114141</v>
      </c>
      <c r="AD1135" s="37">
        <f t="shared" si="53"/>
        <v>710570709</v>
      </c>
      <c r="AE1135" s="144"/>
      <c r="AG1135" s="144"/>
      <c r="AI1135" s="144"/>
    </row>
    <row r="1136" spans="1:35" x14ac:dyDescent="0.25">
      <c r="A1136" s="38">
        <v>1124</v>
      </c>
      <c r="B1136" s="61"/>
      <c r="C1136" s="143" t="s">
        <v>1399</v>
      </c>
      <c r="D1136" s="31">
        <v>901362662</v>
      </c>
      <c r="E1136" s="31">
        <v>923272927</v>
      </c>
      <c r="F1136" s="61" t="s">
        <v>1256</v>
      </c>
      <c r="G1136" s="33">
        <v>0</v>
      </c>
      <c r="H1136" s="33">
        <v>0</v>
      </c>
      <c r="I1136" s="3">
        <v>917474400</v>
      </c>
      <c r="J1136" s="3">
        <v>0</v>
      </c>
      <c r="K1136" s="3">
        <v>0</v>
      </c>
      <c r="L1136" s="3"/>
      <c r="M1136" s="3"/>
      <c r="N1136" s="3"/>
      <c r="O1136" s="3"/>
      <c r="P1136" s="34">
        <f t="shared" si="52"/>
        <v>917474400</v>
      </c>
      <c r="Q1136" s="165">
        <v>458737200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76456200</v>
      </c>
      <c r="X1136" s="3">
        <v>0</v>
      </c>
      <c r="Y1136" s="3">
        <v>0</v>
      </c>
      <c r="Z1136" s="3">
        <v>0</v>
      </c>
      <c r="AA1136" s="3">
        <v>0</v>
      </c>
      <c r="AB1136" s="3"/>
      <c r="AC1136" s="36">
        <f t="shared" si="51"/>
        <v>76456200</v>
      </c>
      <c r="AD1136" s="37">
        <f t="shared" si="53"/>
        <v>382281000</v>
      </c>
      <c r="AE1136" s="144"/>
      <c r="AG1136" s="144"/>
      <c r="AI1136" s="144"/>
    </row>
    <row r="1137" spans="1:35" x14ac:dyDescent="0.25">
      <c r="A1137" s="29">
        <v>1125</v>
      </c>
      <c r="B1137" s="61"/>
      <c r="C1137" s="143" t="str">
        <f>VLOOKUP(D1137,[8]Hoja1!$A$2:$B$1115,2,0)</f>
        <v>95001</v>
      </c>
      <c r="D1137" s="31">
        <v>800103180</v>
      </c>
      <c r="E1137" s="31">
        <v>210195001</v>
      </c>
      <c r="F1137" s="61" t="s">
        <v>1257</v>
      </c>
      <c r="G1137" s="33">
        <v>0</v>
      </c>
      <c r="H1137" s="33">
        <v>0</v>
      </c>
      <c r="I1137" s="3">
        <v>1621784576</v>
      </c>
      <c r="J1137" s="3">
        <v>1430308826</v>
      </c>
      <c r="K1137" s="3">
        <v>0</v>
      </c>
      <c r="L1137" s="3"/>
      <c r="M1137" s="3"/>
      <c r="N1137" s="46"/>
      <c r="O1137" s="46"/>
      <c r="P1137" s="34">
        <f t="shared" si="52"/>
        <v>3052093402</v>
      </c>
      <c r="Q1137" s="165">
        <v>2165700020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135148715</v>
      </c>
      <c r="X1137" s="3">
        <v>0</v>
      </c>
      <c r="Y1137" s="3">
        <v>0</v>
      </c>
      <c r="Z1137" s="3">
        <v>0</v>
      </c>
      <c r="AA1137" s="3">
        <v>0</v>
      </c>
      <c r="AB1137" s="3"/>
      <c r="AC1137" s="36">
        <f t="shared" si="51"/>
        <v>135148715</v>
      </c>
      <c r="AD1137" s="37">
        <f t="shared" si="53"/>
        <v>751244667</v>
      </c>
      <c r="AE1137" s="144"/>
      <c r="AG1137" s="144"/>
      <c r="AI1137" s="144"/>
    </row>
    <row r="1138" spans="1:35" x14ac:dyDescent="0.25">
      <c r="A1138" s="38">
        <v>1126</v>
      </c>
      <c r="B1138" s="61"/>
      <c r="C1138" s="143" t="str">
        <f>VLOOKUP(D1138,[8]Hoja1!$A$2:$B$1115,2,0)</f>
        <v>95015</v>
      </c>
      <c r="D1138" s="31">
        <v>800191431</v>
      </c>
      <c r="E1138" s="31">
        <v>211595015</v>
      </c>
      <c r="F1138" s="61" t="s">
        <v>449</v>
      </c>
      <c r="G1138" s="33">
        <v>0</v>
      </c>
      <c r="H1138" s="33">
        <v>0</v>
      </c>
      <c r="I1138" s="3">
        <v>369952968</v>
      </c>
      <c r="J1138" s="3">
        <v>261072619</v>
      </c>
      <c r="K1138" s="3">
        <v>0</v>
      </c>
      <c r="L1138" s="3"/>
      <c r="M1138" s="3"/>
      <c r="N1138" s="3"/>
      <c r="O1138" s="3"/>
      <c r="P1138" s="34">
        <f t="shared" si="52"/>
        <v>631025587</v>
      </c>
      <c r="Q1138" s="165">
        <v>446049103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30829414</v>
      </c>
      <c r="X1138" s="3">
        <v>0</v>
      </c>
      <c r="Y1138" s="3">
        <v>0</v>
      </c>
      <c r="Z1138" s="3">
        <v>0</v>
      </c>
      <c r="AA1138" s="3">
        <v>0</v>
      </c>
      <c r="AB1138" s="3"/>
      <c r="AC1138" s="36">
        <f t="shared" si="51"/>
        <v>30829414</v>
      </c>
      <c r="AD1138" s="37">
        <f t="shared" si="53"/>
        <v>154147070</v>
      </c>
      <c r="AE1138" s="144"/>
      <c r="AG1138" s="144"/>
      <c r="AI1138" s="144"/>
    </row>
    <row r="1139" spans="1:35" x14ac:dyDescent="0.25">
      <c r="A1139" s="29">
        <v>1127</v>
      </c>
      <c r="B1139" s="61"/>
      <c r="C1139" s="143" t="str">
        <f>VLOOKUP(D1139,[8]Hoja1!$A$2:$B$1115,2,0)</f>
        <v>95025</v>
      </c>
      <c r="D1139" s="31">
        <v>800191427</v>
      </c>
      <c r="E1139" s="31">
        <v>212595025</v>
      </c>
      <c r="F1139" s="61" t="s">
        <v>1258</v>
      </c>
      <c r="G1139" s="33">
        <v>0</v>
      </c>
      <c r="H1139" s="33">
        <v>0</v>
      </c>
      <c r="I1139" s="3">
        <v>372447048</v>
      </c>
      <c r="J1139" s="3">
        <v>353151796</v>
      </c>
      <c r="K1139" s="3">
        <v>0</v>
      </c>
      <c r="L1139" s="3"/>
      <c r="M1139" s="3"/>
      <c r="N1139" s="3"/>
      <c r="O1139" s="3"/>
      <c r="P1139" s="34">
        <f t="shared" si="52"/>
        <v>725598844</v>
      </c>
      <c r="Q1139" s="165">
        <v>510592660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31037254</v>
      </c>
      <c r="X1139" s="3">
        <v>0</v>
      </c>
      <c r="Y1139" s="3">
        <v>0</v>
      </c>
      <c r="Z1139" s="3">
        <v>0</v>
      </c>
      <c r="AA1139" s="3">
        <v>0</v>
      </c>
      <c r="AB1139" s="3"/>
      <c r="AC1139" s="36">
        <f t="shared" si="51"/>
        <v>31037254</v>
      </c>
      <c r="AD1139" s="37">
        <f t="shared" si="53"/>
        <v>183968930</v>
      </c>
      <c r="AE1139" s="144"/>
      <c r="AG1139" s="144"/>
      <c r="AI1139" s="144"/>
    </row>
    <row r="1140" spans="1:35" x14ac:dyDescent="0.25">
      <c r="A1140" s="38">
        <v>1128</v>
      </c>
      <c r="B1140" s="61"/>
      <c r="C1140" s="143" t="str">
        <f>VLOOKUP(D1140,[8]Hoja1!$A$2:$B$1115,2,0)</f>
        <v>95200</v>
      </c>
      <c r="D1140" s="31">
        <v>800103198</v>
      </c>
      <c r="E1140" s="31">
        <v>210095200</v>
      </c>
      <c r="F1140" s="61" t="s">
        <v>535</v>
      </c>
      <c r="G1140" s="33">
        <v>0</v>
      </c>
      <c r="H1140" s="33">
        <v>0</v>
      </c>
      <c r="I1140" s="3">
        <v>109067494</v>
      </c>
      <c r="J1140" s="3">
        <v>71961920</v>
      </c>
      <c r="K1140" s="3">
        <v>0</v>
      </c>
      <c r="L1140" s="3"/>
      <c r="M1140" s="3"/>
      <c r="N1140" s="3"/>
      <c r="O1140" s="3"/>
      <c r="P1140" s="34">
        <f t="shared" si="52"/>
        <v>181029414</v>
      </c>
      <c r="Q1140" s="165">
        <v>126495668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9088958</v>
      </c>
      <c r="X1140" s="3">
        <v>0</v>
      </c>
      <c r="Y1140" s="3">
        <v>0</v>
      </c>
      <c r="Z1140" s="3">
        <v>0</v>
      </c>
      <c r="AA1140" s="3">
        <v>0</v>
      </c>
      <c r="AB1140" s="3"/>
      <c r="AC1140" s="36">
        <f t="shared" si="51"/>
        <v>9088958</v>
      </c>
      <c r="AD1140" s="37">
        <f t="shared" si="53"/>
        <v>45444788</v>
      </c>
      <c r="AE1140" s="144"/>
      <c r="AG1140" s="144"/>
      <c r="AI1140" s="144"/>
    </row>
    <row r="1141" spans="1:35" x14ac:dyDescent="0.25">
      <c r="A1141" s="29">
        <v>1129</v>
      </c>
      <c r="B1141" s="61"/>
      <c r="C1141" s="143" t="str">
        <f>VLOOKUP(D1141,[8]Hoja1!$A$2:$B$1115,2,0)</f>
        <v>97001</v>
      </c>
      <c r="D1141" s="31">
        <v>892099233</v>
      </c>
      <c r="E1141" s="31">
        <v>210197001</v>
      </c>
      <c r="F1141" s="61" t="s">
        <v>1259</v>
      </c>
      <c r="G1141" s="33">
        <v>0</v>
      </c>
      <c r="H1141" s="33">
        <v>0</v>
      </c>
      <c r="I1141" s="3">
        <v>1814412256</v>
      </c>
      <c r="J1141" s="3">
        <v>1197295081</v>
      </c>
      <c r="K1141" s="3">
        <v>0</v>
      </c>
      <c r="L1141" s="3"/>
      <c r="M1141" s="3"/>
      <c r="N1141" s="3"/>
      <c r="O1141" s="3"/>
      <c r="P1141" s="34">
        <f t="shared" si="52"/>
        <v>3011707337</v>
      </c>
      <c r="Q1141" s="165">
        <v>1970609659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151201021</v>
      </c>
      <c r="X1141" s="3">
        <v>133891548</v>
      </c>
      <c r="Y1141" s="3">
        <v>0</v>
      </c>
      <c r="Z1141" s="3">
        <v>0</v>
      </c>
      <c r="AA1141" s="3">
        <v>0</v>
      </c>
      <c r="AB1141" s="3"/>
      <c r="AC1141" s="36">
        <f t="shared" si="51"/>
        <v>285092569</v>
      </c>
      <c r="AD1141" s="37">
        <f t="shared" si="53"/>
        <v>756005109</v>
      </c>
      <c r="AE1141" s="144"/>
      <c r="AG1141" s="144"/>
      <c r="AI1141" s="144"/>
    </row>
    <row r="1142" spans="1:35" x14ac:dyDescent="0.25">
      <c r="A1142" s="38">
        <v>1130</v>
      </c>
      <c r="B1142" s="61"/>
      <c r="C1142" s="143" t="str">
        <f>VLOOKUP(D1142,[8]Hoja1!$A$2:$B$1115,2,0)</f>
        <v>97161</v>
      </c>
      <c r="D1142" s="31">
        <v>832000605</v>
      </c>
      <c r="E1142" s="31">
        <v>216197161</v>
      </c>
      <c r="F1142" s="61" t="s">
        <v>1260</v>
      </c>
      <c r="G1142" s="33">
        <v>0</v>
      </c>
      <c r="H1142" s="33">
        <v>0</v>
      </c>
      <c r="I1142" s="3">
        <v>114700796</v>
      </c>
      <c r="J1142" s="3">
        <v>88473315</v>
      </c>
      <c r="K1142" s="3">
        <v>0</v>
      </c>
      <c r="L1142" s="3"/>
      <c r="M1142" s="3"/>
      <c r="N1142" s="3"/>
      <c r="O1142" s="3"/>
      <c r="P1142" s="34">
        <f t="shared" si="52"/>
        <v>203174111</v>
      </c>
      <c r="Q1142" s="165">
        <v>145823715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9558400</v>
      </c>
      <c r="X1142" s="3">
        <v>0</v>
      </c>
      <c r="Y1142" s="3">
        <v>0</v>
      </c>
      <c r="Z1142" s="3">
        <v>0</v>
      </c>
      <c r="AA1142" s="3">
        <v>0</v>
      </c>
      <c r="AB1142" s="3"/>
      <c r="AC1142" s="36">
        <f t="shared" si="51"/>
        <v>9558400</v>
      </c>
      <c r="AD1142" s="37">
        <f t="shared" si="53"/>
        <v>47791996</v>
      </c>
      <c r="AE1142" s="144"/>
      <c r="AG1142" s="144"/>
      <c r="AI1142" s="144"/>
    </row>
    <row r="1143" spans="1:35" x14ac:dyDescent="0.25">
      <c r="A1143" s="29">
        <v>1131</v>
      </c>
      <c r="B1143" s="61"/>
      <c r="C1143" s="143" t="str">
        <f>VLOOKUP(D1143,[8]Hoja1!$A$2:$B$1115,2,0)</f>
        <v>97666</v>
      </c>
      <c r="D1143" s="31">
        <v>832000219</v>
      </c>
      <c r="E1143" s="31">
        <v>216697666</v>
      </c>
      <c r="F1143" s="61" t="s">
        <v>1261</v>
      </c>
      <c r="G1143" s="33">
        <v>0</v>
      </c>
      <c r="H1143" s="33">
        <v>0</v>
      </c>
      <c r="I1143" s="3">
        <v>45379583</v>
      </c>
      <c r="J1143" s="3">
        <v>32230915</v>
      </c>
      <c r="K1143" s="3">
        <v>0</v>
      </c>
      <c r="L1143" s="3"/>
      <c r="M1143" s="3"/>
      <c r="N1143" s="3"/>
      <c r="O1143" s="3"/>
      <c r="P1143" s="34">
        <f t="shared" si="52"/>
        <v>77610498</v>
      </c>
      <c r="Q1143" s="165">
        <v>54920707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3781632</v>
      </c>
      <c r="X1143" s="3">
        <v>0</v>
      </c>
      <c r="Y1143" s="3">
        <v>0</v>
      </c>
      <c r="Z1143" s="3">
        <v>0</v>
      </c>
      <c r="AA1143" s="3">
        <v>0</v>
      </c>
      <c r="AB1143" s="3"/>
      <c r="AC1143" s="36">
        <f t="shared" si="51"/>
        <v>3781632</v>
      </c>
      <c r="AD1143" s="37">
        <f t="shared" si="53"/>
        <v>18908159</v>
      </c>
      <c r="AE1143" s="144"/>
      <c r="AG1143" s="144"/>
      <c r="AI1143" s="144"/>
    </row>
    <row r="1144" spans="1:35" x14ac:dyDescent="0.25">
      <c r="A1144" s="38">
        <v>1132</v>
      </c>
      <c r="B1144" s="61"/>
      <c r="C1144" s="143" t="str">
        <f>VLOOKUP(D1144,[8]Hoja1!$A$2:$B$1115,2,0)</f>
        <v>99001</v>
      </c>
      <c r="D1144" s="31">
        <v>892099305</v>
      </c>
      <c r="E1144" s="31">
        <v>210199001</v>
      </c>
      <c r="F1144" s="61" t="s">
        <v>1262</v>
      </c>
      <c r="G1144" s="33">
        <v>0</v>
      </c>
      <c r="H1144" s="33">
        <v>0</v>
      </c>
      <c r="I1144" s="3">
        <v>1249591280</v>
      </c>
      <c r="J1144" s="3">
        <v>701042450</v>
      </c>
      <c r="K1144" s="3">
        <v>0</v>
      </c>
      <c r="L1144" s="3"/>
      <c r="M1144" s="3"/>
      <c r="N1144" s="3"/>
      <c r="O1144" s="3"/>
      <c r="P1144" s="34">
        <f t="shared" si="52"/>
        <v>1950633730</v>
      </c>
      <c r="Q1144" s="165">
        <v>1325838092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104132607</v>
      </c>
      <c r="X1144" s="3">
        <v>0</v>
      </c>
      <c r="Y1144" s="3">
        <v>0</v>
      </c>
      <c r="Z1144" s="3">
        <v>0</v>
      </c>
      <c r="AA1144" s="3">
        <v>0</v>
      </c>
      <c r="AB1144" s="3"/>
      <c r="AC1144" s="36">
        <f t="shared" si="51"/>
        <v>104132607</v>
      </c>
      <c r="AD1144" s="37">
        <f t="shared" si="53"/>
        <v>520663031</v>
      </c>
      <c r="AE1144" s="144"/>
      <c r="AG1144" s="144"/>
      <c r="AI1144" s="144"/>
    </row>
    <row r="1145" spans="1:35" x14ac:dyDescent="0.25">
      <c r="A1145" s="29">
        <v>1133</v>
      </c>
      <c r="B1145" s="61"/>
      <c r="C1145" s="143" t="str">
        <f>VLOOKUP(D1145,[8]Hoja1!$A$2:$B$1115,2,0)</f>
        <v>99524</v>
      </c>
      <c r="D1145" s="31">
        <v>800103308</v>
      </c>
      <c r="E1145" s="31">
        <v>212499524</v>
      </c>
      <c r="F1145" s="61" t="s">
        <v>1263</v>
      </c>
      <c r="G1145" s="33">
        <v>0</v>
      </c>
      <c r="H1145" s="33">
        <v>0</v>
      </c>
      <c r="I1145" s="3">
        <v>459953616</v>
      </c>
      <c r="J1145" s="3">
        <v>349315632</v>
      </c>
      <c r="K1145" s="3">
        <v>0</v>
      </c>
      <c r="L1145" s="3"/>
      <c r="M1145" s="3"/>
      <c r="N1145" s="3"/>
      <c r="O1145" s="3"/>
      <c r="P1145" s="34">
        <f t="shared" si="52"/>
        <v>809269248</v>
      </c>
      <c r="Q1145" s="165">
        <v>579292440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38329468</v>
      </c>
      <c r="X1145" s="3">
        <v>0</v>
      </c>
      <c r="Y1145" s="3">
        <v>0</v>
      </c>
      <c r="Z1145" s="3">
        <v>0</v>
      </c>
      <c r="AA1145" s="3">
        <v>0</v>
      </c>
      <c r="AB1145" s="3"/>
      <c r="AC1145" s="36">
        <f t="shared" si="51"/>
        <v>38329468</v>
      </c>
      <c r="AD1145" s="37">
        <f t="shared" si="53"/>
        <v>191647340</v>
      </c>
      <c r="AE1145" s="144"/>
      <c r="AG1145" s="144"/>
      <c r="AI1145" s="144"/>
    </row>
    <row r="1146" spans="1:35" x14ac:dyDescent="0.25">
      <c r="A1146" s="38">
        <v>1134</v>
      </c>
      <c r="B1146" s="61"/>
      <c r="C1146" s="143" t="str">
        <f>VLOOKUP(D1146,[8]Hoja1!$A$2:$B$1115,2,0)</f>
        <v>99624</v>
      </c>
      <c r="D1146" s="31">
        <v>800103318</v>
      </c>
      <c r="E1146" s="31">
        <v>212499624</v>
      </c>
      <c r="F1146" s="61" t="s">
        <v>1264</v>
      </c>
      <c r="G1146" s="33">
        <v>0</v>
      </c>
      <c r="H1146" s="33">
        <v>0</v>
      </c>
      <c r="I1146" s="3">
        <v>150085666</v>
      </c>
      <c r="J1146" s="3">
        <v>139385119</v>
      </c>
      <c r="K1146" s="3">
        <v>0</v>
      </c>
      <c r="L1146" s="3"/>
      <c r="M1146" s="3"/>
      <c r="N1146" s="3"/>
      <c r="O1146" s="3"/>
      <c r="P1146" s="34">
        <f t="shared" si="52"/>
        <v>289470785</v>
      </c>
      <c r="Q1146" s="165">
        <v>195564514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12507139</v>
      </c>
      <c r="X1146" s="3">
        <v>18863439</v>
      </c>
      <c r="Y1146" s="3">
        <v>0</v>
      </c>
      <c r="Z1146" s="3">
        <v>0</v>
      </c>
      <c r="AA1146" s="3">
        <v>0</v>
      </c>
      <c r="AB1146" s="3"/>
      <c r="AC1146" s="36">
        <f t="shared" si="51"/>
        <v>31370578</v>
      </c>
      <c r="AD1146" s="37">
        <f t="shared" si="53"/>
        <v>62535693</v>
      </c>
      <c r="AE1146" s="144"/>
      <c r="AG1146" s="144"/>
      <c r="AI1146" s="144"/>
    </row>
    <row r="1147" spans="1:35" ht="15.75" thickBot="1" x14ac:dyDescent="0.3">
      <c r="A1147" s="63">
        <v>1135</v>
      </c>
      <c r="B1147" s="64"/>
      <c r="C1147" s="143" t="str">
        <f>VLOOKUP(D1147,[8]Hoja1!$A$2:$B$1115,2,0)</f>
        <v>99773</v>
      </c>
      <c r="D1147" s="65">
        <v>842000017</v>
      </c>
      <c r="E1147" s="31">
        <v>217399773</v>
      </c>
      <c r="F1147" s="64" t="s">
        <v>1265</v>
      </c>
      <c r="G1147" s="33">
        <v>0</v>
      </c>
      <c r="H1147" s="33">
        <v>0</v>
      </c>
      <c r="I1147" s="3">
        <v>4456276416</v>
      </c>
      <c r="J1147" s="3">
        <v>1843896512</v>
      </c>
      <c r="K1147" s="3">
        <v>0</v>
      </c>
      <c r="L1147" s="66"/>
      <c r="M1147" s="66"/>
      <c r="N1147" s="66"/>
      <c r="O1147" s="66"/>
      <c r="P1147" s="67">
        <f t="shared" si="52"/>
        <v>6300172928</v>
      </c>
      <c r="Q1147" s="165">
        <v>3975589804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371356368</v>
      </c>
      <c r="X1147" s="3">
        <v>96444916</v>
      </c>
      <c r="Y1147" s="3">
        <v>0</v>
      </c>
      <c r="Z1147" s="3">
        <v>0</v>
      </c>
      <c r="AA1147" s="3">
        <v>0</v>
      </c>
      <c r="AB1147" s="3"/>
      <c r="AC1147" s="36">
        <f t="shared" si="51"/>
        <v>467801284</v>
      </c>
      <c r="AD1147" s="37">
        <f t="shared" si="53"/>
        <v>1856781840</v>
      </c>
      <c r="AE1147" s="144"/>
      <c r="AG1147" s="144"/>
      <c r="AI1147" s="144"/>
    </row>
    <row r="1148" spans="1:35" ht="15.75" thickBot="1" x14ac:dyDescent="0.3">
      <c r="A1148" s="71" t="s">
        <v>5</v>
      </c>
      <c r="B1148" s="72"/>
      <c r="C1148" s="72"/>
      <c r="D1148" s="72"/>
      <c r="E1148" s="72"/>
      <c r="F1148" s="72"/>
      <c r="G1148" s="73">
        <f t="shared" ref="G1148:AD1148" si="54">SUM(G13:G1147)</f>
        <v>29057475520871</v>
      </c>
      <c r="H1148" s="73">
        <f t="shared" si="54"/>
        <v>319937729906</v>
      </c>
      <c r="I1148" s="73">
        <f t="shared" si="54"/>
        <v>824662531784</v>
      </c>
      <c r="J1148" s="73">
        <f t="shared" si="54"/>
        <v>770215793265</v>
      </c>
      <c r="K1148" s="73">
        <f>SUM(K13:K1147)</f>
        <v>16237007368314</v>
      </c>
      <c r="L1148" s="73">
        <f>SUM(L13:L1147)</f>
        <v>0</v>
      </c>
      <c r="M1148" s="73">
        <f>SUM(M13:M1147)</f>
        <v>0</v>
      </c>
      <c r="N1148" s="74">
        <f>SUM(N13:N1147)</f>
        <v>0</v>
      </c>
      <c r="O1148" s="75">
        <f>SUM(O13:O1147)</f>
        <v>0</v>
      </c>
      <c r="P1148" s="76">
        <f t="shared" si="54"/>
        <v>47209298944140</v>
      </c>
      <c r="Q1148" s="146">
        <f>SUM(Q13:Q1147)</f>
        <v>24028044803388</v>
      </c>
      <c r="R1148" s="73">
        <f t="shared" si="54"/>
        <v>2786712574632</v>
      </c>
      <c r="S1148" s="73">
        <f>SUM(S13:S1147)</f>
        <v>442706641380</v>
      </c>
      <c r="T1148" s="73">
        <f t="shared" si="54"/>
        <v>32480337840</v>
      </c>
      <c r="U1148" s="132">
        <f>SUM(U13:U1147)</f>
        <v>84629633019</v>
      </c>
      <c r="V1148" s="132">
        <f>SUM(V13:V1147)</f>
        <v>84629632978</v>
      </c>
      <c r="W1148" s="73">
        <f t="shared" si="54"/>
        <v>67896952422</v>
      </c>
      <c r="X1148" s="145">
        <f>SUM(X13:X1147)</f>
        <v>6239969912</v>
      </c>
      <c r="Y1148" s="73">
        <f t="shared" si="54"/>
        <v>329669022577</v>
      </c>
      <c r="Z1148" s="79">
        <f>SUM(Z13:Z1147)</f>
        <v>112363501436</v>
      </c>
      <c r="AA1148" s="73">
        <f>SUM(AA13:AA1147)</f>
        <v>79576338046</v>
      </c>
      <c r="AB1148" s="73"/>
      <c r="AC1148" s="133">
        <f>SUM(AC13:AC1147)</f>
        <v>4026904604242</v>
      </c>
      <c r="AD1148" s="81">
        <f t="shared" si="54"/>
        <v>19168883514558</v>
      </c>
      <c r="AE1148" s="144"/>
    </row>
    <row r="1149" spans="1:35" customFormat="1" x14ac:dyDescent="0.25">
      <c r="N1149" s="82"/>
      <c r="O1149" s="82"/>
      <c r="P1149" s="83"/>
      <c r="Q1149" s="83"/>
      <c r="R1149" s="82"/>
      <c r="S1149" s="84"/>
      <c r="T1149" s="85"/>
      <c r="U1149" s="85"/>
      <c r="V1149" s="85"/>
      <c r="W1149" s="86"/>
      <c r="X1149" s="84"/>
      <c r="Y1149" s="84"/>
      <c r="Z1149" s="84"/>
      <c r="AA1149" s="84"/>
      <c r="AB1149" s="84"/>
      <c r="AC1149" s="87"/>
      <c r="AD1149" s="83"/>
      <c r="AE1149" s="144"/>
      <c r="AF1149" s="168"/>
      <c r="AH1149" s="168"/>
    </row>
    <row r="1150" spans="1:35" x14ac:dyDescent="0.25">
      <c r="G1150" s="83"/>
      <c r="H1150" s="4"/>
      <c r="I1150" s="84"/>
      <c r="J1150" s="83"/>
      <c r="N1150" s="84"/>
      <c r="O1150" s="84"/>
      <c r="P1150" s="83"/>
      <c r="Q1150" s="83"/>
      <c r="U1150" s="83"/>
      <c r="V1150" s="85"/>
      <c r="X1150" s="83"/>
      <c r="Y1150" s="85"/>
      <c r="Z1150" s="86"/>
      <c r="AA1150" s="86"/>
      <c r="AB1150" s="86"/>
      <c r="AC1150" s="83"/>
      <c r="AD1150" s="4"/>
      <c r="AE1150" s="144"/>
    </row>
    <row r="1151" spans="1:35" x14ac:dyDescent="0.25">
      <c r="J1151" s="4"/>
      <c r="Q1151" s="83"/>
      <c r="AD1151" s="84"/>
    </row>
    <row r="1152" spans="1:35" x14ac:dyDescent="0.25">
      <c r="J1152" s="83"/>
      <c r="AD1152" s="83"/>
    </row>
  </sheetData>
  <protectedRanges>
    <protectedRange sqref="G13:H1147" name="Rango2_1"/>
  </protectedRanges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5A1B-D487-4232-8EE3-89017A78B1BE}">
  <dimension ref="A3:G35"/>
  <sheetViews>
    <sheetView topLeftCell="A6" workbookViewId="0">
      <selection activeCell="F13" sqref="A13:F20"/>
    </sheetView>
  </sheetViews>
  <sheetFormatPr baseColWidth="10" defaultRowHeight="15" x14ac:dyDescent="0.25"/>
  <cols>
    <col min="1" max="1" width="12" customWidth="1"/>
    <col min="2" max="2" width="15.42578125" customWidth="1"/>
    <col min="3" max="3" width="18" customWidth="1"/>
    <col min="4" max="4" width="14.28515625" customWidth="1"/>
    <col min="5" max="5" width="22" customWidth="1"/>
    <col min="6" max="6" width="20.7109375" customWidth="1"/>
    <col min="7" max="7" width="22.5703125" style="4" customWidth="1"/>
    <col min="8" max="8" width="27.42578125" customWidth="1"/>
  </cols>
  <sheetData>
    <row r="3" spans="1:7" x14ac:dyDescent="0.25">
      <c r="C3" s="1" t="s">
        <v>0</v>
      </c>
    </row>
    <row r="4" spans="1:7" x14ac:dyDescent="0.25">
      <c r="C4" s="2" t="s">
        <v>1</v>
      </c>
    </row>
    <row r="5" spans="1:7" x14ac:dyDescent="0.25">
      <c r="C5" s="2" t="s">
        <v>2</v>
      </c>
    </row>
    <row r="10" spans="1:7" ht="25.5" x14ac:dyDescent="0.25">
      <c r="A10" s="7" t="s">
        <v>18</v>
      </c>
      <c r="B10" s="7" t="s">
        <v>19</v>
      </c>
      <c r="C10" s="7" t="s">
        <v>20</v>
      </c>
      <c r="D10" s="7" t="s">
        <v>21</v>
      </c>
      <c r="E10" s="9" t="s">
        <v>22</v>
      </c>
      <c r="F10" s="13" t="s">
        <v>26</v>
      </c>
      <c r="G10" s="8" t="s">
        <v>23</v>
      </c>
    </row>
    <row r="11" spans="1:7" x14ac:dyDescent="0.25">
      <c r="A11" s="5" t="s">
        <v>27</v>
      </c>
      <c r="B11" s="5">
        <v>890980093</v>
      </c>
      <c r="C11" s="5" t="s">
        <v>28</v>
      </c>
      <c r="D11" s="5" t="s">
        <v>29</v>
      </c>
      <c r="E11" s="10">
        <v>157917553</v>
      </c>
      <c r="F11" s="5" t="s">
        <v>30</v>
      </c>
      <c r="G11" s="5" t="s">
        <v>24</v>
      </c>
    </row>
    <row r="12" spans="1:7" x14ac:dyDescent="0.25">
      <c r="A12" s="5" t="s">
        <v>27</v>
      </c>
      <c r="B12" s="5">
        <v>890980093</v>
      </c>
      <c r="C12" s="5" t="s">
        <v>28</v>
      </c>
      <c r="D12" s="5" t="s">
        <v>31</v>
      </c>
      <c r="E12" s="10">
        <v>146545341</v>
      </c>
      <c r="F12" s="5" t="s">
        <v>30</v>
      </c>
      <c r="G12" s="5" t="s">
        <v>24</v>
      </c>
    </row>
    <row r="13" spans="1:7" x14ac:dyDescent="0.25">
      <c r="A13" s="5" t="s">
        <v>27</v>
      </c>
      <c r="B13" s="5">
        <v>890980093</v>
      </c>
      <c r="C13" s="5" t="s">
        <v>28</v>
      </c>
      <c r="D13" s="5" t="s">
        <v>32</v>
      </c>
      <c r="E13" s="10">
        <v>138291016</v>
      </c>
      <c r="F13" s="5" t="s">
        <v>30</v>
      </c>
      <c r="G13" s="5" t="s">
        <v>24</v>
      </c>
    </row>
    <row r="14" spans="1:7" x14ac:dyDescent="0.25">
      <c r="A14" s="5" t="s">
        <v>27</v>
      </c>
      <c r="B14" s="5">
        <v>890980093</v>
      </c>
      <c r="C14" s="5" t="s">
        <v>28</v>
      </c>
      <c r="D14" s="5" t="s">
        <v>33</v>
      </c>
      <c r="E14" s="10">
        <v>250201218</v>
      </c>
      <c r="F14" s="5" t="s">
        <v>30</v>
      </c>
      <c r="G14" s="5" t="s">
        <v>24</v>
      </c>
    </row>
    <row r="15" spans="1:7" x14ac:dyDescent="0.25">
      <c r="A15" s="5" t="s">
        <v>27</v>
      </c>
      <c r="B15" s="5">
        <v>890980093</v>
      </c>
      <c r="C15" s="5" t="s">
        <v>28</v>
      </c>
      <c r="D15" s="5" t="s">
        <v>34</v>
      </c>
      <c r="E15" s="10">
        <v>94318979</v>
      </c>
      <c r="F15" s="5" t="s">
        <v>30</v>
      </c>
      <c r="G15" s="5" t="s">
        <v>24</v>
      </c>
    </row>
    <row r="16" spans="1:7" x14ac:dyDescent="0.25">
      <c r="A16" s="5" t="s">
        <v>27</v>
      </c>
      <c r="B16" s="5">
        <v>890980093</v>
      </c>
      <c r="C16" s="5" t="s">
        <v>28</v>
      </c>
      <c r="D16" s="5" t="s">
        <v>35</v>
      </c>
      <c r="E16" s="10">
        <v>111591337</v>
      </c>
      <c r="F16" s="5" t="s">
        <v>30</v>
      </c>
      <c r="G16" s="5" t="s">
        <v>24</v>
      </c>
    </row>
    <row r="17" spans="1:7" x14ac:dyDescent="0.25">
      <c r="A17" s="5" t="s">
        <v>27</v>
      </c>
      <c r="B17" s="5">
        <v>890980093</v>
      </c>
      <c r="C17" s="5" t="s">
        <v>28</v>
      </c>
      <c r="D17" s="5" t="s">
        <v>36</v>
      </c>
      <c r="E17" s="10">
        <v>149430443</v>
      </c>
      <c r="F17" s="5" t="s">
        <v>30</v>
      </c>
      <c r="G17" s="5" t="s">
        <v>24</v>
      </c>
    </row>
    <row r="18" spans="1:7" x14ac:dyDescent="0.25">
      <c r="A18" s="5" t="s">
        <v>27</v>
      </c>
      <c r="B18" s="5">
        <v>890980093</v>
      </c>
      <c r="C18" s="5" t="s">
        <v>28</v>
      </c>
      <c r="D18" s="5" t="s">
        <v>37</v>
      </c>
      <c r="E18" s="10">
        <v>153202378</v>
      </c>
      <c r="F18" s="5" t="s">
        <v>30</v>
      </c>
      <c r="G18" s="5" t="s">
        <v>24</v>
      </c>
    </row>
    <row r="19" spans="1:7" x14ac:dyDescent="0.25">
      <c r="A19" s="5" t="s">
        <v>27</v>
      </c>
      <c r="B19" s="5">
        <v>890980093</v>
      </c>
      <c r="C19" s="5" t="s">
        <v>28</v>
      </c>
      <c r="D19" s="5" t="s">
        <v>38</v>
      </c>
      <c r="E19" s="10">
        <v>206545382</v>
      </c>
      <c r="F19" s="5" t="s">
        <v>30</v>
      </c>
      <c r="G19" s="5" t="s">
        <v>24</v>
      </c>
    </row>
    <row r="20" spans="1:7" x14ac:dyDescent="0.25">
      <c r="A20" s="5" t="s">
        <v>27</v>
      </c>
      <c r="B20" s="5">
        <v>890980093</v>
      </c>
      <c r="C20" s="5" t="s">
        <v>28</v>
      </c>
      <c r="D20" s="5" t="s">
        <v>39</v>
      </c>
      <c r="E20" s="10">
        <v>163672789</v>
      </c>
      <c r="F20" s="5" t="s">
        <v>30</v>
      </c>
      <c r="G20" s="5" t="s">
        <v>24</v>
      </c>
    </row>
    <row r="21" spans="1:7" x14ac:dyDescent="0.25">
      <c r="A21" s="5" t="s">
        <v>27</v>
      </c>
      <c r="B21" s="5">
        <v>890980093</v>
      </c>
      <c r="C21" s="5" t="s">
        <v>28</v>
      </c>
      <c r="D21" s="5" t="s">
        <v>40</v>
      </c>
      <c r="E21" s="10">
        <v>199108435</v>
      </c>
      <c r="F21" s="5" t="s">
        <v>30</v>
      </c>
      <c r="G21" s="5" t="s">
        <v>24</v>
      </c>
    </row>
    <row r="22" spans="1:7" x14ac:dyDescent="0.25">
      <c r="A22" s="5" t="s">
        <v>27</v>
      </c>
      <c r="B22" s="5">
        <v>890980093</v>
      </c>
      <c r="C22" s="5" t="s">
        <v>28</v>
      </c>
      <c r="D22" s="5" t="s">
        <v>41</v>
      </c>
      <c r="E22" s="10">
        <v>131828969</v>
      </c>
      <c r="F22" s="5" t="s">
        <v>30</v>
      </c>
      <c r="G22" s="5" t="s">
        <v>24</v>
      </c>
    </row>
    <row r="23" spans="1:7" x14ac:dyDescent="0.25">
      <c r="A23" s="5" t="s">
        <v>27</v>
      </c>
      <c r="B23" s="5">
        <v>890980093</v>
      </c>
      <c r="C23" s="5" t="s">
        <v>28</v>
      </c>
      <c r="D23" s="5" t="s">
        <v>42</v>
      </c>
      <c r="E23" s="10">
        <v>190827680</v>
      </c>
      <c r="F23" s="5" t="s">
        <v>30</v>
      </c>
      <c r="G23" s="5" t="s">
        <v>24</v>
      </c>
    </row>
    <row r="24" spans="1:7" x14ac:dyDescent="0.25">
      <c r="A24" s="5" t="s">
        <v>27</v>
      </c>
      <c r="B24" s="5">
        <v>890980093</v>
      </c>
      <c r="C24" s="5" t="s">
        <v>28</v>
      </c>
      <c r="D24" s="5" t="s">
        <v>43</v>
      </c>
      <c r="E24" s="10">
        <v>205894123</v>
      </c>
      <c r="F24" s="5" t="s">
        <v>30</v>
      </c>
      <c r="G24" s="5" t="s">
        <v>24</v>
      </c>
    </row>
    <row r="25" spans="1:7" x14ac:dyDescent="0.25">
      <c r="A25" s="5" t="s">
        <v>27</v>
      </c>
      <c r="B25" s="5">
        <v>890980093</v>
      </c>
      <c r="C25" s="5" t="s">
        <v>28</v>
      </c>
      <c r="D25" s="5" t="s">
        <v>44</v>
      </c>
      <c r="E25" s="10">
        <v>159397747</v>
      </c>
      <c r="F25" s="5" t="s">
        <v>30</v>
      </c>
      <c r="G25" s="5" t="s">
        <v>24</v>
      </c>
    </row>
    <row r="26" spans="1:7" x14ac:dyDescent="0.25">
      <c r="A26" s="5" t="s">
        <v>27</v>
      </c>
      <c r="B26" s="5">
        <v>890980093</v>
      </c>
      <c r="C26" s="5" t="s">
        <v>28</v>
      </c>
      <c r="D26" s="5" t="s">
        <v>45</v>
      </c>
      <c r="E26" s="10">
        <v>174671612</v>
      </c>
      <c r="F26" s="5" t="s">
        <v>30</v>
      </c>
      <c r="G26" s="5" t="s">
        <v>24</v>
      </c>
    </row>
    <row r="27" spans="1:7" x14ac:dyDescent="0.25">
      <c r="A27" s="5" t="s">
        <v>27</v>
      </c>
      <c r="B27" s="5">
        <v>890980093</v>
      </c>
      <c r="C27" s="5" t="s">
        <v>28</v>
      </c>
      <c r="D27" s="5" t="s">
        <v>46</v>
      </c>
      <c r="E27" s="10">
        <v>124378593</v>
      </c>
      <c r="F27" s="5" t="s">
        <v>30</v>
      </c>
      <c r="G27" s="5" t="s">
        <v>24</v>
      </c>
    </row>
    <row r="28" spans="1:7" x14ac:dyDescent="0.25">
      <c r="A28" s="5" t="s">
        <v>27</v>
      </c>
      <c r="B28" s="5">
        <v>890980093</v>
      </c>
      <c r="C28" s="5" t="s">
        <v>28</v>
      </c>
      <c r="D28" s="5" t="s">
        <v>47</v>
      </c>
      <c r="E28" s="10">
        <v>105936018</v>
      </c>
      <c r="F28" s="5" t="s">
        <v>30</v>
      </c>
      <c r="G28" s="5" t="s">
        <v>24</v>
      </c>
    </row>
    <row r="29" spans="1:7" x14ac:dyDescent="0.25">
      <c r="A29" s="5" t="s">
        <v>27</v>
      </c>
      <c r="B29" s="5">
        <v>890980093</v>
      </c>
      <c r="C29" s="5" t="s">
        <v>28</v>
      </c>
      <c r="D29" s="5" t="s">
        <v>48</v>
      </c>
      <c r="E29" s="10">
        <v>276320929</v>
      </c>
      <c r="F29" s="5" t="s">
        <v>30</v>
      </c>
      <c r="G29" s="5" t="s">
        <v>24</v>
      </c>
    </row>
    <row r="30" spans="1:7" x14ac:dyDescent="0.25">
      <c r="A30" s="5" t="s">
        <v>27</v>
      </c>
      <c r="B30" s="5">
        <v>890980093</v>
      </c>
      <c r="C30" s="5" t="s">
        <v>28</v>
      </c>
      <c r="D30" s="5" t="s">
        <v>49</v>
      </c>
      <c r="E30" s="10">
        <v>230932087</v>
      </c>
      <c r="F30" s="5" t="s">
        <v>30</v>
      </c>
      <c r="G30" s="5" t="s">
        <v>24</v>
      </c>
    </row>
    <row r="31" spans="1:7" x14ac:dyDescent="0.25">
      <c r="A31" s="5" t="s">
        <v>27</v>
      </c>
      <c r="B31" s="5">
        <v>890980093</v>
      </c>
      <c r="C31" s="5" t="s">
        <v>28</v>
      </c>
      <c r="D31" s="5" t="s">
        <v>50</v>
      </c>
      <c r="E31" s="10">
        <v>176306603</v>
      </c>
      <c r="F31" s="5" t="s">
        <v>30</v>
      </c>
      <c r="G31" s="5" t="s">
        <v>24</v>
      </c>
    </row>
    <row r="32" spans="1:7" x14ac:dyDescent="0.25">
      <c r="A32" s="5" t="s">
        <v>27</v>
      </c>
      <c r="B32" s="5">
        <v>890980093</v>
      </c>
      <c r="C32" s="5" t="s">
        <v>28</v>
      </c>
      <c r="D32" s="5" t="s">
        <v>51</v>
      </c>
      <c r="E32" s="10">
        <v>166644440</v>
      </c>
      <c r="F32" s="5" t="s">
        <v>30</v>
      </c>
      <c r="G32" s="5" t="s">
        <v>24</v>
      </c>
    </row>
    <row r="33" spans="1:7" x14ac:dyDescent="0.25">
      <c r="A33" s="5" t="s">
        <v>27</v>
      </c>
      <c r="B33" s="5">
        <v>890980093</v>
      </c>
      <c r="C33" s="5" t="s">
        <v>28</v>
      </c>
      <c r="D33" s="5" t="s">
        <v>52</v>
      </c>
      <c r="E33" s="10">
        <v>184585839</v>
      </c>
      <c r="F33" s="5" t="s">
        <v>30</v>
      </c>
      <c r="G33" s="5" t="s">
        <v>24</v>
      </c>
    </row>
    <row r="34" spans="1:7" x14ac:dyDescent="0.25">
      <c r="A34" s="5" t="s">
        <v>27</v>
      </c>
      <c r="B34" s="5">
        <v>890980093</v>
      </c>
      <c r="C34" s="5" t="s">
        <v>28</v>
      </c>
      <c r="D34" s="5" t="s">
        <v>53</v>
      </c>
      <c r="E34" s="10">
        <v>206049548</v>
      </c>
      <c r="F34" s="5" t="s">
        <v>30</v>
      </c>
      <c r="G34" s="5" t="s">
        <v>24</v>
      </c>
    </row>
    <row r="35" spans="1:7" x14ac:dyDescent="0.25">
      <c r="A35" s="6" t="s">
        <v>17</v>
      </c>
      <c r="B35" s="11"/>
      <c r="C35" s="6"/>
      <c r="D35" s="6"/>
      <c r="E35" s="12">
        <v>4104599059</v>
      </c>
      <c r="F35" s="6"/>
      <c r="G35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1275-B80E-469D-8952-D60D74338C85}">
  <sheetPr>
    <pageSetUpPr fitToPage="1"/>
  </sheetPr>
  <dimension ref="A1:P33"/>
  <sheetViews>
    <sheetView showGridLines="0" tabSelected="1" topLeftCell="A6" zoomScale="57" zoomScaleNormal="57" zoomScaleSheetLayoutView="40" workbookViewId="0">
      <selection activeCell="C22" sqref="C22"/>
    </sheetView>
  </sheetViews>
  <sheetFormatPr baseColWidth="10" defaultColWidth="11.42578125" defaultRowHeight="14.25" x14ac:dyDescent="0.2"/>
  <cols>
    <col min="1" max="1" width="81.85546875" style="89" customWidth="1"/>
    <col min="2" max="2" width="53.7109375" style="90" customWidth="1"/>
    <col min="3" max="3" width="55.5703125" style="90" customWidth="1"/>
    <col min="4" max="4" width="54.5703125" style="90" customWidth="1"/>
    <col min="5" max="5" width="47.85546875" style="90" customWidth="1"/>
    <col min="6" max="6" width="47" style="90" customWidth="1"/>
    <col min="7" max="7" width="51.28515625" style="90" customWidth="1"/>
    <col min="8" max="8" width="49.85546875" style="90" customWidth="1"/>
    <col min="9" max="13" width="42.5703125" style="90" customWidth="1"/>
    <col min="14" max="14" width="55.85546875" style="90" customWidth="1"/>
    <col min="15" max="15" width="28.140625" style="90" customWidth="1"/>
    <col min="16" max="16" width="22.140625" style="89" customWidth="1"/>
    <col min="17" max="16384" width="11.42578125" style="89"/>
  </cols>
  <sheetData>
    <row r="1" spans="1:14" ht="64.5" customHeight="1" x14ac:dyDescent="0.2"/>
    <row r="2" spans="1:14" ht="24.75" customHeight="1" x14ac:dyDescent="0.2">
      <c r="B2" s="173" t="s">
        <v>0</v>
      </c>
      <c r="C2" s="173"/>
    </row>
    <row r="3" spans="1:14" ht="24.75" customHeight="1" x14ac:dyDescent="0.2">
      <c r="B3" s="174" t="s">
        <v>1</v>
      </c>
      <c r="C3" s="174"/>
    </row>
    <row r="4" spans="1:14" ht="24.75" customHeight="1" x14ac:dyDescent="0.2">
      <c r="B4" s="174" t="s">
        <v>2</v>
      </c>
      <c r="C4" s="174"/>
    </row>
    <row r="5" spans="1:14" ht="24.75" customHeight="1" x14ac:dyDescent="0.2"/>
    <row r="6" spans="1:14" ht="33" customHeight="1" x14ac:dyDescent="0.2">
      <c r="C6" s="119"/>
      <c r="D6" s="122"/>
      <c r="E6" s="118"/>
      <c r="F6" s="118"/>
      <c r="G6" s="118"/>
      <c r="H6" s="118"/>
      <c r="I6" s="118"/>
      <c r="J6" s="118"/>
      <c r="K6" s="118"/>
      <c r="L6" s="121"/>
      <c r="M6" s="121"/>
      <c r="N6" s="121"/>
    </row>
    <row r="7" spans="1:14" ht="24.75" customHeight="1" x14ac:dyDescent="0.2">
      <c r="C7" s="92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4" ht="8.25" customHeight="1" x14ac:dyDescent="0.2">
      <c r="C8" s="92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1:14" ht="7.5" customHeight="1" x14ac:dyDescent="0.3">
      <c r="A9" s="94"/>
      <c r="B9" s="171"/>
      <c r="C9" s="171"/>
      <c r="D9" s="171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ht="73.5" customHeight="1" x14ac:dyDescent="0.2">
      <c r="A10" s="123" t="s">
        <v>1275</v>
      </c>
      <c r="B10" s="170"/>
      <c r="C10" s="170"/>
      <c r="D10" s="170"/>
      <c r="E10" s="96"/>
      <c r="F10" s="117" t="s">
        <v>1382</v>
      </c>
      <c r="G10" s="98"/>
      <c r="H10" s="98"/>
      <c r="I10" s="95"/>
      <c r="J10" s="95"/>
      <c r="K10" s="95"/>
      <c r="L10" s="95"/>
      <c r="M10" s="95"/>
      <c r="N10" s="95"/>
    </row>
    <row r="11" spans="1:14" ht="47.25" customHeight="1" x14ac:dyDescent="0.2">
      <c r="A11" s="123" t="s">
        <v>1383</v>
      </c>
      <c r="B11" s="172">
        <f>IFERROR(VLOOKUP(B10,ENERO!$E$13:$F$1147,2,0),0)</f>
        <v>0</v>
      </c>
      <c r="C11" s="172"/>
      <c r="D11" s="172"/>
      <c r="E11" s="96"/>
      <c r="F11" s="97"/>
      <c r="G11" s="98"/>
      <c r="H11" s="98"/>
      <c r="I11" s="95"/>
      <c r="J11" s="95"/>
      <c r="K11" s="95"/>
      <c r="L11" s="95"/>
      <c r="M11" s="120"/>
      <c r="N11" s="95"/>
    </row>
    <row r="12" spans="1:14" ht="24.75" customHeight="1" x14ac:dyDescent="0.3">
      <c r="A12" s="99"/>
      <c r="B12" s="100"/>
      <c r="C12" s="91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ht="24.75" customHeight="1" x14ac:dyDescent="0.3">
      <c r="A13" s="124" t="s">
        <v>25</v>
      </c>
      <c r="B13" s="101"/>
      <c r="C13" s="100"/>
      <c r="D13" s="100"/>
      <c r="E13" s="100"/>
      <c r="F13" s="100"/>
      <c r="G13" s="113"/>
      <c r="H13" s="100"/>
      <c r="I13" s="100"/>
      <c r="J13" s="100"/>
      <c r="K13" s="116" t="s">
        <v>1376</v>
      </c>
      <c r="L13" s="100"/>
      <c r="M13" s="100"/>
      <c r="N13" s="100"/>
    </row>
    <row r="14" spans="1:14" ht="77.25" customHeight="1" x14ac:dyDescent="0.3">
      <c r="A14" s="129" t="s">
        <v>4</v>
      </c>
      <c r="B14" s="130" t="s">
        <v>1377</v>
      </c>
      <c r="C14" s="130" t="s">
        <v>1385</v>
      </c>
      <c r="D14" s="131" t="s">
        <v>1378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ht="47.25" customHeight="1" x14ac:dyDescent="0.3">
      <c r="A15" s="102" t="s">
        <v>1276</v>
      </c>
      <c r="B15" s="103"/>
      <c r="C15" s="103">
        <f>IFERROR(VLOOKUP(B10,'JUNIO '!$E$13:$AD$1147,12,0),0)</f>
        <v>0</v>
      </c>
      <c r="D15" s="103">
        <f>IFERROR(VLOOKUP(B10,'JUNIO '!$E$13:$AD$1147,26,0),0)</f>
        <v>0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ht="47.25" customHeight="1" x14ac:dyDescent="0.3">
      <c r="A16" s="102" t="s">
        <v>1266</v>
      </c>
      <c r="B16" s="105">
        <f>IFERROR(VLOOKUP(B10,DICIEMBRE!$D$13:$AB$1147,25,0),0)</f>
        <v>0</v>
      </c>
      <c r="C16" s="103"/>
      <c r="D16" s="104">
        <f>+Tabla2[[#This Row],[SALDO X PAGAR 240318 SGP VIGENCIA ANTERIOR]]-N32</f>
        <v>0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</row>
    <row r="17" spans="1:16" ht="66" customHeight="1" x14ac:dyDescent="0.3">
      <c r="A17" s="140" t="s">
        <v>5</v>
      </c>
      <c r="B17" s="141">
        <f>SUM(B15:B16)</f>
        <v>0</v>
      </c>
      <c r="C17" s="139">
        <f>SUM(C15:C16)</f>
        <v>0</v>
      </c>
      <c r="D17" s="106">
        <f>SUM(D15:D16)</f>
        <v>0</v>
      </c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6" ht="15" customHeight="1" x14ac:dyDescent="0.3">
      <c r="A18" s="94"/>
      <c r="B18" s="107"/>
      <c r="C18" s="108"/>
      <c r="D18" s="109"/>
      <c r="E18" s="100"/>
      <c r="F18" s="100"/>
      <c r="G18" s="100"/>
      <c r="H18" s="100"/>
      <c r="I18" s="100"/>
      <c r="J18" s="100"/>
      <c r="K18" s="100"/>
      <c r="L18" s="100"/>
      <c r="M18" s="100"/>
      <c r="N18" s="100"/>
    </row>
    <row r="19" spans="1:16" ht="12" customHeight="1" x14ac:dyDescent="0.3">
      <c r="A19" s="94"/>
      <c r="B19" s="107"/>
      <c r="C19" s="108"/>
      <c r="D19" s="109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6" ht="21" customHeight="1" x14ac:dyDescent="0.3">
      <c r="A20" s="124" t="s">
        <v>1380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</row>
    <row r="21" spans="1:16" ht="64.5" customHeight="1" x14ac:dyDescent="0.2">
      <c r="A21" s="126" t="s">
        <v>4</v>
      </c>
      <c r="B21" s="127" t="s">
        <v>6</v>
      </c>
      <c r="C21" s="127" t="s">
        <v>7</v>
      </c>
      <c r="D21" s="127" t="s">
        <v>8</v>
      </c>
      <c r="E21" s="127" t="s">
        <v>9</v>
      </c>
      <c r="F21" s="127" t="s">
        <v>10</v>
      </c>
      <c r="G21" s="127" t="s">
        <v>11</v>
      </c>
      <c r="H21" s="127" t="s">
        <v>1384</v>
      </c>
      <c r="I21" s="127" t="s">
        <v>54</v>
      </c>
      <c r="J21" s="127" t="s">
        <v>55</v>
      </c>
      <c r="K21" s="127" t="s">
        <v>56</v>
      </c>
      <c r="L21" s="127" t="s">
        <v>57</v>
      </c>
      <c r="M21" s="127" t="s">
        <v>58</v>
      </c>
      <c r="N21" s="128" t="s">
        <v>1379</v>
      </c>
    </row>
    <row r="22" spans="1:16" ht="57" customHeight="1" x14ac:dyDescent="0.3">
      <c r="A22" s="102" t="s">
        <v>12</v>
      </c>
      <c r="B22" s="110">
        <f>IFERROR(VLOOKUP($B$10,ENERO!E13:R1147,14,0),0)</f>
        <v>0</v>
      </c>
      <c r="C22" s="110">
        <f>IFERROR(VLOOKUP($B$10,FEBRERO!$E$13:$AB$1147,14,0),0)</f>
        <v>0</v>
      </c>
      <c r="D22" s="110">
        <f>IFERROR(VLOOKUP(B10,MARZO!$E$13:$AB$1147,14,0),0)</f>
        <v>0</v>
      </c>
      <c r="E22" s="110">
        <f>IFERROR(VLOOKUP(B10,'ABRIL '!$E$13:$AB$1147,14,0),0)</f>
        <v>0</v>
      </c>
      <c r="F22" s="110">
        <f>IFERROR(VLOOKUP($B$10,'MAYO '!$E$13:$AD$1147,14,0),0)</f>
        <v>0</v>
      </c>
      <c r="G22" s="110">
        <f>IFERROR(VLOOKUP($B$10,'JUNIO '!$E$13:$AB$1147,14,0),0)</f>
        <v>0</v>
      </c>
      <c r="H22" s="110">
        <f>IFERROR(VLOOKUP($B$10,JULIO!$E$13:$AD$1147,14,0),0)</f>
        <v>0</v>
      </c>
      <c r="I22" s="110"/>
      <c r="J22" s="110"/>
      <c r="K22" s="110"/>
      <c r="L22" s="110"/>
      <c r="M22" s="110"/>
      <c r="N22" s="111">
        <f>SUM(B22:M22)</f>
        <v>0</v>
      </c>
    </row>
    <row r="23" spans="1:16" ht="57" customHeight="1" x14ac:dyDescent="0.3">
      <c r="A23" s="102" t="s">
        <v>13</v>
      </c>
      <c r="B23" s="110">
        <f>IFERROR(VLOOKUP($B$10,ENERO!$E$13:$T$1147,16,0),0)</f>
        <v>0</v>
      </c>
      <c r="C23" s="110">
        <f>IFERROR(VLOOKUP($B$10,FEBRERO!$E$13:$AB$1147,16,0),0)</f>
        <v>0</v>
      </c>
      <c r="D23" s="110">
        <f>IFERROR(VLOOKUP(B10,MARZO!$E$13:$AB$1147,16,0),0)</f>
        <v>0</v>
      </c>
      <c r="E23" s="110">
        <f>IFERROR(VLOOKUP(B10,'ABRIL '!$E$13:$AB$1147,16,0),0)</f>
        <v>0</v>
      </c>
      <c r="F23" s="110">
        <f>IFERROR(VLOOKUP($B$10,'MAYO '!$E$13:$AD$1147,16,0),0)</f>
        <v>0</v>
      </c>
      <c r="G23" s="110">
        <f>IFERROR(VLOOKUP($B$10,'JUNIO '!$E$13:$AB$1147,16,0),0)</f>
        <v>0</v>
      </c>
      <c r="H23" s="110">
        <f>IFERROR(VLOOKUP($B$10,JULIO!$E$13:$AD$1147,16,0),0)</f>
        <v>0</v>
      </c>
      <c r="I23" s="110"/>
      <c r="J23" s="110"/>
      <c r="K23" s="110"/>
      <c r="L23" s="110"/>
      <c r="M23" s="110"/>
      <c r="N23" s="111">
        <f t="shared" ref="N23:N32" si="0">SUM(B23:M23)</f>
        <v>0</v>
      </c>
    </row>
    <row r="24" spans="1:16" ht="57" customHeight="1" x14ac:dyDescent="0.3">
      <c r="A24" s="102" t="s">
        <v>14</v>
      </c>
      <c r="B24" s="110">
        <f>IFERROR(VLOOKUP($B$10,ENERO!$E$13:$T$1147,15,0),0)</f>
        <v>0</v>
      </c>
      <c r="C24" s="110">
        <f>IFERROR(VLOOKUP($B$10,FEBRERO!$E$13:$AB$1147,15,0),0)</f>
        <v>0</v>
      </c>
      <c r="D24" s="110">
        <f>IFERROR(VLOOKUP(B10,MARZO!$E$13:$AB$1147,15,0),0)</f>
        <v>0</v>
      </c>
      <c r="E24" s="110">
        <f>IFERROR(VLOOKUP(B10,'ABRIL '!$E$13:$AB$1147,15,0),0)</f>
        <v>0</v>
      </c>
      <c r="F24" s="110">
        <f>IFERROR(VLOOKUP($B$10,'MAYO '!$E$13:$AD$1147,15,0),0)</f>
        <v>0</v>
      </c>
      <c r="G24" s="110">
        <f>IFERROR(VLOOKUP($B$10,'JUNIO '!$E$13:$AB$1147,15,0),0)</f>
        <v>0</v>
      </c>
      <c r="H24" s="110">
        <f>IFERROR(VLOOKUP($B$10,JULIO!$E$13:$AD$1147,15,0),0)</f>
        <v>0</v>
      </c>
      <c r="I24" s="110"/>
      <c r="J24" s="110"/>
      <c r="K24" s="110"/>
      <c r="L24" s="110"/>
      <c r="M24" s="110"/>
      <c r="N24" s="111">
        <f t="shared" si="0"/>
        <v>0</v>
      </c>
    </row>
    <row r="25" spans="1:16" ht="57" customHeight="1" x14ac:dyDescent="0.3">
      <c r="A25" s="102" t="s">
        <v>1271</v>
      </c>
      <c r="B25" s="110">
        <f>IFERROR(VLOOKUP($B$10,ENERO!$E$13:$AA$1147,22,0),0)</f>
        <v>0</v>
      </c>
      <c r="C25" s="110">
        <f>IFERROR(VLOOKUP($B$10,FEBRERO!$E$13:$AB$1147,22,0),0)</f>
        <v>0</v>
      </c>
      <c r="D25" s="110">
        <f>IFERROR(VLOOKUP(B10,MARZO!$E$13:$AB$1147,22,0),0)</f>
        <v>0</v>
      </c>
      <c r="E25" s="110">
        <f>IFERROR(VLOOKUP(B10,'ABRIL '!$E$13:$AB$1147,22,0),0)</f>
        <v>0</v>
      </c>
      <c r="F25" s="110">
        <f>IFERROR(VLOOKUP($B$10,'MAYO '!$E$13:$AD$1147,22,0),0)</f>
        <v>0</v>
      </c>
      <c r="G25" s="110">
        <f>IFERROR(VLOOKUP($B$10,'JUNIO '!$E$13:$AB$1147,22,0),0)</f>
        <v>0</v>
      </c>
      <c r="H25" s="110">
        <f>IFERROR(VLOOKUP($B$10,JULIO!$E$13:$AD$1147,22,0),0)</f>
        <v>0</v>
      </c>
      <c r="I25" s="110"/>
      <c r="J25" s="110"/>
      <c r="K25" s="110"/>
      <c r="L25" s="110"/>
      <c r="M25" s="110"/>
      <c r="N25" s="111">
        <f t="shared" si="0"/>
        <v>0</v>
      </c>
    </row>
    <row r="26" spans="1:16" ht="57" customHeight="1" x14ac:dyDescent="0.3">
      <c r="A26" s="102" t="s">
        <v>1272</v>
      </c>
      <c r="B26" s="110">
        <f>IFERROR(VLOOKUP($B$10,ENERO!$E$13:$AA$1147,23,0),0)</f>
        <v>0</v>
      </c>
      <c r="C26" s="110">
        <f>IFERROR(VLOOKUP($B$10,FEBRERO!$E$13:$AB$1147,23,0),0)</f>
        <v>0</v>
      </c>
      <c r="D26" s="110">
        <f>IFERROR(VLOOKUP(B10,MARZO!$E$13:$AB$1147,23,0),0)</f>
        <v>0</v>
      </c>
      <c r="E26" s="110">
        <f>IFERROR(VLOOKUP(B10,'ABRIL '!$E$13:$AB$1147,23,0),0)</f>
        <v>0</v>
      </c>
      <c r="F26" s="110">
        <f>IFERROR(VLOOKUP($B$10,'MAYO '!$E$13:$AD$1147,23,0),0)</f>
        <v>0</v>
      </c>
      <c r="G26" s="110">
        <f>IFERROR(VLOOKUP($B$10,'JUNIO '!$E$13:$AB$1147,23,0),0)</f>
        <v>0</v>
      </c>
      <c r="H26" s="110">
        <f>IFERROR(VLOOKUP($B$10,JULIO!$E$13:$AD$1147,23,0),0)</f>
        <v>0</v>
      </c>
      <c r="I26" s="110"/>
      <c r="J26" s="110"/>
      <c r="K26" s="110"/>
      <c r="L26" s="110"/>
      <c r="M26" s="110"/>
      <c r="N26" s="111">
        <f t="shared" si="0"/>
        <v>0</v>
      </c>
    </row>
    <row r="27" spans="1:16" ht="57" customHeight="1" x14ac:dyDescent="0.3">
      <c r="A27" s="102" t="s">
        <v>1273</v>
      </c>
      <c r="B27" s="110">
        <f>IFERROR(VLOOKUP($B$10,ENERO!$E$13:$AA$1147,17,0),0)</f>
        <v>0</v>
      </c>
      <c r="C27" s="110">
        <f>IFERROR(VLOOKUP($B$10,FEBRERO!$E$13:$AB$1147,17,0),0)</f>
        <v>0</v>
      </c>
      <c r="D27" s="110">
        <f>IFERROR(VLOOKUP(B10,MARZO!$E$13:$AB$1147,17,0),0)</f>
        <v>0</v>
      </c>
      <c r="E27" s="110">
        <f>IFERROR(VLOOKUP(B10,'ABRIL '!$E$13:$AB$1147,17,0),0)</f>
        <v>0</v>
      </c>
      <c r="F27" s="110">
        <f>IFERROR(VLOOKUP($B$10,'MAYO '!$E$13:$AD$1147,17,0),0)</f>
        <v>0</v>
      </c>
      <c r="G27" s="110">
        <f>IFERROR(VLOOKUP($B$10,'JUNIO '!$E$13:$AB$1147,17,0),0)</f>
        <v>0</v>
      </c>
      <c r="H27" s="110">
        <f>IFERROR(VLOOKUP($B$10,JULIO!$E$13:$AD$1147,17,0),0)</f>
        <v>0</v>
      </c>
      <c r="I27" s="110"/>
      <c r="J27" s="110"/>
      <c r="K27" s="110"/>
      <c r="L27" s="110"/>
      <c r="M27" s="110"/>
      <c r="N27" s="111">
        <f t="shared" si="0"/>
        <v>0</v>
      </c>
    </row>
    <row r="28" spans="1:16" ht="57" customHeight="1" x14ac:dyDescent="0.3">
      <c r="A28" s="102" t="s">
        <v>1274</v>
      </c>
      <c r="B28" s="110">
        <f>IFERROR(VLOOKUP($B$10,ENERO!$E$13:$AA$1147,18,0),0)</f>
        <v>0</v>
      </c>
      <c r="C28" s="110">
        <f>IFERROR(VLOOKUP($B$10,FEBRERO!$E$13:$AB$1147,18,0),0)</f>
        <v>0</v>
      </c>
      <c r="D28" s="110">
        <f>IFERROR(VLOOKUP(B10,MARZO!$E$13:$AB$1147,18,0),0)</f>
        <v>0</v>
      </c>
      <c r="E28" s="110">
        <f>IFERROR(VLOOKUP(B10,'ABRIL '!$E$13:$AB$1147,18,0),0)</f>
        <v>0</v>
      </c>
      <c r="F28" s="110">
        <f>IFERROR(VLOOKUP($B$10,'MAYO '!$E$13:$AD$1147,18,0),0)</f>
        <v>0</v>
      </c>
      <c r="G28" s="110">
        <f>IFERROR(VLOOKUP($B$10,'JUNIO '!$E$13:$AB$1147,18,0),0)</f>
        <v>0</v>
      </c>
      <c r="H28" s="110">
        <f>IFERROR(VLOOKUP($B$10,JULIO!$E$13:$AD$1147,18,0),0)</f>
        <v>0</v>
      </c>
      <c r="I28" s="110"/>
      <c r="J28" s="110"/>
      <c r="K28" s="110"/>
      <c r="L28" s="110"/>
      <c r="M28" s="110"/>
      <c r="N28" s="111">
        <f t="shared" si="0"/>
        <v>0</v>
      </c>
    </row>
    <row r="29" spans="1:16" ht="57" customHeight="1" x14ac:dyDescent="0.3">
      <c r="A29" s="102" t="s">
        <v>1381</v>
      </c>
      <c r="B29" s="110">
        <f>IFERROR(VLOOKUP($B$10,ENERO!$E$13:$AA$1147,21,0),0)</f>
        <v>0</v>
      </c>
      <c r="C29" s="110">
        <f>IFERROR(VLOOKUP($B$10,FEBRERO!$E$13:$AB$1147,21,0),0)</f>
        <v>0</v>
      </c>
      <c r="D29" s="110">
        <f>IFERROR(VLOOKUP(B10,MARZO!$E$13:$AB$1147,21,0),0)</f>
        <v>0</v>
      </c>
      <c r="E29" s="110">
        <f>IFERROR(VLOOKUP(B10,'ABRIL '!$E$13:$AB$1147,21,0),0)</f>
        <v>0</v>
      </c>
      <c r="F29" s="110">
        <f>IFERROR(VLOOKUP($B$10,'MAYO '!$E$13:$AD$1147,21,0),0)</f>
        <v>0</v>
      </c>
      <c r="G29" s="110">
        <f>IFERROR(VLOOKUP($B$10,'JUNIO '!$E$13:$AB$1147,21,0),0)</f>
        <v>0</v>
      </c>
      <c r="H29" s="110">
        <f>IFERROR(VLOOKUP($B$10,JULIO!$E$13:$AD$1147,21,0),0)</f>
        <v>0</v>
      </c>
      <c r="I29" s="110"/>
      <c r="J29" s="110"/>
      <c r="K29" s="110"/>
      <c r="L29" s="110"/>
      <c r="M29" s="110"/>
      <c r="N29" s="111">
        <f t="shared" si="0"/>
        <v>0</v>
      </c>
    </row>
    <row r="30" spans="1:16" ht="57" customHeight="1" x14ac:dyDescent="0.3">
      <c r="A30" s="102" t="s">
        <v>15</v>
      </c>
      <c r="B30" s="110">
        <f>IFERROR(VLOOKUP($B$10,ENERO!$E$13:$AA$1147,19,0),0)</f>
        <v>0</v>
      </c>
      <c r="C30" s="110">
        <f>IFERROR(VLOOKUP($B$10,FEBRERO!$E$13:$AB$1147,19,0),0)</f>
        <v>0</v>
      </c>
      <c r="D30" s="110">
        <f>IFERROR(VLOOKUP(B10,MARZO!$E$13:$AB$1147,19,0),0)</f>
        <v>0</v>
      </c>
      <c r="E30" s="110">
        <f>IFERROR(VLOOKUP(B10,'ABRIL '!$E$13:$AB$1147,19,0),0)</f>
        <v>0</v>
      </c>
      <c r="F30" s="110">
        <f>IFERROR(VLOOKUP($B$10,'MAYO '!$E$13:$AD$1147,19,0),0)</f>
        <v>0</v>
      </c>
      <c r="G30" s="110">
        <f>IFERROR(VLOOKUP($B$10,'JUNIO '!$E$13:$AB$1147,19,0),0)</f>
        <v>0</v>
      </c>
      <c r="H30" s="110">
        <f>IFERROR(VLOOKUP($B$10,JULIO!$E$13:$AD$1147,19,0),0)</f>
        <v>0</v>
      </c>
      <c r="I30" s="110"/>
      <c r="J30" s="110"/>
      <c r="K30" s="110"/>
      <c r="L30" s="110"/>
      <c r="M30" s="110"/>
      <c r="N30" s="111">
        <f t="shared" si="0"/>
        <v>0</v>
      </c>
      <c r="P30" s="112"/>
    </row>
    <row r="31" spans="1:16" ht="57" customHeight="1" x14ac:dyDescent="0.3">
      <c r="A31" s="102" t="s">
        <v>16</v>
      </c>
      <c r="B31" s="110">
        <f>IFERROR(VLOOKUP($B$10,ENERO!$E$13:$AA$1147,20,0),0)</f>
        <v>0</v>
      </c>
      <c r="C31" s="110">
        <f>IFERROR(VLOOKUP($B$10,FEBRERO!$E$13:$AB$1147,20,0),0)</f>
        <v>0</v>
      </c>
      <c r="D31" s="110">
        <f>IFERROR(VLOOKUP(B10,MARZO!$E$13:$AB$1147,20,0),0)</f>
        <v>0</v>
      </c>
      <c r="E31" s="110">
        <f>IFERROR(VLOOKUP(B10,'ABRIL '!$E$13:$AB$1147,20,0),0)</f>
        <v>0</v>
      </c>
      <c r="F31" s="110">
        <f>IFERROR(VLOOKUP($B$10,'MAYO '!$E$13:$AD$1147,20,0),0)</f>
        <v>0</v>
      </c>
      <c r="G31" s="110">
        <f>IFERROR(VLOOKUP($B$10,'JUNIO '!$E$13:$AB$1147,20,0),0)</f>
        <v>0</v>
      </c>
      <c r="H31" s="110">
        <f>IFERROR(VLOOKUP($B$10,JULIO!$E$13:$AD$1147,20,0),0)</f>
        <v>0</v>
      </c>
      <c r="I31" s="110"/>
      <c r="J31" s="110"/>
      <c r="K31" s="110"/>
      <c r="L31" s="110"/>
      <c r="M31" s="110"/>
      <c r="N31" s="111">
        <f t="shared" si="0"/>
        <v>0</v>
      </c>
    </row>
    <row r="32" spans="1:16" ht="57" customHeight="1" x14ac:dyDescent="0.3">
      <c r="A32" s="102" t="s">
        <v>1396</v>
      </c>
      <c r="B32" s="142">
        <f>IFERROR(VLOOKUP(B10,ENERO!$E$13:$AB$1147,24,0),0)</f>
        <v>0</v>
      </c>
      <c r="C32" s="110">
        <f>IFERROR(VLOOKUP($B$10,FEBRERO!$E$13:$AB$1147,24,0),0)</f>
        <v>0</v>
      </c>
      <c r="D32" s="110">
        <f>IFERROR(VLOOKUP(B10,MARZO!$E$13:$AB$1147,24,0),0)</f>
        <v>0</v>
      </c>
      <c r="E32" s="110">
        <f>IFERROR(VLOOKUP(B10,'ABRIL '!$E$13:$AB$1147,24,0),0)</f>
        <v>0</v>
      </c>
      <c r="F32" s="110">
        <f>IFERROR(VLOOKUP($B$10,'MAYO '!$E$13:$AD$1147,24,0),0)</f>
        <v>0</v>
      </c>
      <c r="G32" s="110">
        <f>IFERROR(VLOOKUP($B$10,'JUNIO '!$E$13:$AB$1147,24,0),0)</f>
        <v>0</v>
      </c>
      <c r="H32" s="110">
        <f>IFERROR(VLOOKUP($B$10,JULIO!$E$13:$AD$1147,24,0),0)</f>
        <v>0</v>
      </c>
      <c r="I32" s="110"/>
      <c r="J32" s="110"/>
      <c r="K32" s="110"/>
      <c r="L32" s="110"/>
      <c r="M32" s="110"/>
      <c r="N32" s="111">
        <f t="shared" si="0"/>
        <v>0</v>
      </c>
    </row>
    <row r="33" spans="1:14" ht="57" customHeight="1" x14ac:dyDescent="0.2">
      <c r="A33" s="125" t="s">
        <v>17</v>
      </c>
      <c r="B33" s="114">
        <f>SUM(B22:B32)</f>
        <v>0</v>
      </c>
      <c r="C33" s="114">
        <f t="shared" ref="C33:I33" si="1">SUM(C22:C31)</f>
        <v>0</v>
      </c>
      <c r="D33" s="114">
        <f t="shared" si="1"/>
        <v>0</v>
      </c>
      <c r="E33" s="114">
        <f t="shared" si="1"/>
        <v>0</v>
      </c>
      <c r="F33" s="114">
        <f t="shared" si="1"/>
        <v>0</v>
      </c>
      <c r="G33" s="114">
        <f t="shared" si="1"/>
        <v>0</v>
      </c>
      <c r="H33" s="114">
        <f>SUM(H22:H31)</f>
        <v>0</v>
      </c>
      <c r="I33" s="114">
        <f t="shared" si="1"/>
        <v>0</v>
      </c>
      <c r="J33" s="114">
        <f>SUM(J22:J31)</f>
        <v>0</v>
      </c>
      <c r="K33" s="114">
        <f>SUM(K22:K31)</f>
        <v>0</v>
      </c>
      <c r="L33" s="114">
        <f>SUM(L22:L31)</f>
        <v>0</v>
      </c>
      <c r="M33" s="114">
        <f>SUM(M22:M31)</f>
        <v>0</v>
      </c>
      <c r="N33" s="115">
        <f>SUBTOTAL(109,N22:N32)</f>
        <v>0</v>
      </c>
    </row>
  </sheetData>
  <protectedRanges>
    <protectedRange sqref="I30:J30 L30:M30" name="Rango2_1"/>
  </protectedRanges>
  <mergeCells count="6">
    <mergeCell ref="B10:D10"/>
    <mergeCell ref="B9:D9"/>
    <mergeCell ref="B11:D11"/>
    <mergeCell ref="B2:C2"/>
    <mergeCell ref="B3:C3"/>
    <mergeCell ref="B4:C4"/>
  </mergeCells>
  <printOptions horizont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2E3E-7EEE-4791-B01B-4C9E744A00F0}">
  <sheetPr filterMode="1"/>
  <dimension ref="A1:AB1152"/>
  <sheetViews>
    <sheetView workbookViewId="0">
      <selection activeCell="A14" sqref="A14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4" width="12.5703125" customWidth="1"/>
    <col min="5" max="5" width="36.85546875" customWidth="1"/>
    <col min="6" max="6" width="23.42578125" customWidth="1"/>
    <col min="7" max="8" width="22" customWidth="1"/>
    <col min="9" max="9" width="27.140625" customWidth="1"/>
    <col min="10" max="14" width="23.42578125" customWidth="1"/>
    <col min="15" max="15" width="25.7109375" customWidth="1"/>
    <col min="16" max="16" width="25.85546875" customWidth="1"/>
    <col min="17" max="17" width="22.140625" style="4" customWidth="1"/>
    <col min="18" max="18" width="20" customWidth="1"/>
    <col min="19" max="19" width="21.85546875" customWidth="1"/>
    <col min="20" max="20" width="20.140625" customWidth="1"/>
    <col min="21" max="21" width="20.5703125" customWidth="1"/>
    <col min="22" max="22" width="20.42578125" customWidth="1"/>
    <col min="23" max="26" width="22.140625" customWidth="1"/>
    <col min="27" max="27" width="30.85546875" customWidth="1"/>
    <col min="28" max="28" width="25" customWidth="1"/>
    <col min="29" max="16384" width="11.42578125" style="19"/>
  </cols>
  <sheetData>
    <row r="1" spans="1:28" s="15" customFormat="1" x14ac:dyDescent="0.25">
      <c r="A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s="15" customFormat="1" x14ac:dyDescent="0.25">
      <c r="A2" s="14"/>
      <c r="B2" s="1" t="s">
        <v>0</v>
      </c>
      <c r="C2" s="14"/>
      <c r="D2" s="14"/>
      <c r="E2" s="14"/>
      <c r="F2" s="1"/>
      <c r="G2" s="1"/>
      <c r="H2" s="1"/>
      <c r="I2" s="1"/>
      <c r="J2" s="1"/>
      <c r="K2" s="1"/>
      <c r="L2" s="1"/>
      <c r="M2" s="1"/>
      <c r="N2" s="1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s="15" customFormat="1" x14ac:dyDescent="0.25">
      <c r="A3" s="14"/>
      <c r="B3" s="2" t="s">
        <v>1</v>
      </c>
      <c r="C3" s="14"/>
      <c r="D3" s="14"/>
      <c r="E3" s="14"/>
      <c r="F3" s="2"/>
      <c r="G3" s="2"/>
      <c r="H3" s="2"/>
      <c r="I3" s="2"/>
      <c r="J3" s="2"/>
      <c r="K3" s="2"/>
      <c r="L3" s="2"/>
      <c r="M3" s="2"/>
      <c r="N3" s="2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s="15" customFormat="1" x14ac:dyDescent="0.25">
      <c r="A4" s="14"/>
      <c r="B4" s="2" t="s">
        <v>2</v>
      </c>
      <c r="C4" s="14"/>
      <c r="D4" s="14"/>
      <c r="E4" s="14"/>
      <c r="F4" s="2"/>
      <c r="G4" s="2"/>
      <c r="H4" s="2"/>
      <c r="I4" s="2"/>
      <c r="J4" s="2"/>
      <c r="K4" s="2"/>
      <c r="L4" s="2"/>
      <c r="M4" s="2"/>
      <c r="N4" s="2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s="15" customFormat="1" ht="33" customHeight="1" thickBot="1" x14ac:dyDescent="0.3">
      <c r="A6" s="14"/>
      <c r="B6" s="14"/>
      <c r="C6" s="14" t="s">
        <v>59</v>
      </c>
      <c r="D6" s="14"/>
      <c r="E6" s="175" t="s">
        <v>60</v>
      </c>
      <c r="F6" s="176"/>
      <c r="G6" s="176"/>
      <c r="H6" s="176"/>
      <c r="I6" s="176"/>
      <c r="J6" s="176"/>
      <c r="K6" s="176"/>
      <c r="L6" s="176"/>
      <c r="M6" s="176"/>
      <c r="N6" s="176"/>
      <c r="O6" s="177"/>
      <c r="P6" s="16"/>
      <c r="Q6" s="2"/>
      <c r="R6" s="2" t="s">
        <v>3</v>
      </c>
      <c r="S6" s="178" t="s">
        <v>61</v>
      </c>
      <c r="T6" s="179"/>
      <c r="U6" s="14"/>
      <c r="V6" s="14"/>
      <c r="W6" s="14"/>
      <c r="X6" s="14"/>
      <c r="Y6" s="14"/>
      <c r="Z6" s="14"/>
      <c r="AA6" s="14"/>
      <c r="AB6" s="14"/>
    </row>
    <row r="7" spans="1:28" s="15" customFormat="1" ht="15.75" thickBot="1" x14ac:dyDescent="0.3">
      <c r="A7" s="14"/>
      <c r="B7" s="14"/>
      <c r="C7" s="14"/>
      <c r="D7" s="1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4"/>
      <c r="V7" s="14"/>
      <c r="W7" s="14"/>
      <c r="X7" s="14"/>
      <c r="Y7" s="14"/>
      <c r="Z7" s="14"/>
      <c r="AA7" s="14"/>
      <c r="AB7" s="14"/>
    </row>
    <row r="8" spans="1:28" s="15" customFormat="1" ht="15.75" thickBot="1" x14ac:dyDescent="0.3">
      <c r="A8" s="14"/>
      <c r="B8" s="14"/>
      <c r="C8" s="17" t="s">
        <v>62</v>
      </c>
      <c r="D8" s="17"/>
      <c r="E8" s="180" t="s">
        <v>63</v>
      </c>
      <c r="F8" s="181"/>
      <c r="G8" s="181"/>
      <c r="H8" s="181"/>
      <c r="I8" s="181"/>
      <c r="J8" s="181"/>
      <c r="K8" s="181"/>
      <c r="L8" s="181"/>
      <c r="M8" s="181"/>
      <c r="N8" s="181"/>
      <c r="O8" s="182"/>
      <c r="P8" s="18"/>
      <c r="Q8" s="2"/>
      <c r="R8" s="2"/>
      <c r="S8" s="2"/>
      <c r="T8" s="2"/>
      <c r="U8" s="14"/>
      <c r="V8" s="14"/>
      <c r="W8" s="14"/>
      <c r="X8" s="14"/>
      <c r="Y8" s="14"/>
      <c r="Z8" s="14"/>
      <c r="AA8" s="14"/>
      <c r="AB8" s="14"/>
    </row>
    <row r="9" spans="1:28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ht="45" x14ac:dyDescent="0.25">
      <c r="A11" s="183" t="s">
        <v>64</v>
      </c>
      <c r="B11" s="185" t="s">
        <v>65</v>
      </c>
      <c r="C11" s="185" t="s">
        <v>66</v>
      </c>
      <c r="D11" s="21" t="s">
        <v>1375</v>
      </c>
      <c r="E11" s="187" t="s">
        <v>67</v>
      </c>
      <c r="F11" s="22" t="s">
        <v>68</v>
      </c>
      <c r="G11" s="22" t="s">
        <v>69</v>
      </c>
      <c r="H11" s="22" t="s">
        <v>70</v>
      </c>
      <c r="I11" s="22" t="s">
        <v>71</v>
      </c>
      <c r="J11" s="22" t="s">
        <v>72</v>
      </c>
      <c r="K11" s="22" t="s">
        <v>73</v>
      </c>
      <c r="L11" s="22" t="s">
        <v>74</v>
      </c>
      <c r="M11" s="22" t="s">
        <v>75</v>
      </c>
      <c r="N11" s="22" t="s">
        <v>76</v>
      </c>
      <c r="O11" s="23" t="s">
        <v>77</v>
      </c>
      <c r="P11" s="24" t="s">
        <v>78</v>
      </c>
      <c r="Q11" s="25" t="s">
        <v>79</v>
      </c>
      <c r="R11" s="24" t="s">
        <v>80</v>
      </c>
      <c r="S11" s="24" t="s">
        <v>81</v>
      </c>
      <c r="T11" s="24" t="s">
        <v>1415</v>
      </c>
      <c r="U11" s="24" t="s">
        <v>83</v>
      </c>
      <c r="V11" s="26" t="s">
        <v>84</v>
      </c>
      <c r="W11" s="26" t="s">
        <v>85</v>
      </c>
      <c r="X11" s="26" t="s">
        <v>86</v>
      </c>
      <c r="Y11" s="26" t="s">
        <v>87</v>
      </c>
      <c r="Z11" s="26" t="s">
        <v>88</v>
      </c>
      <c r="AA11" s="24" t="s">
        <v>89</v>
      </c>
      <c r="AB11" s="27" t="s">
        <v>90</v>
      </c>
    </row>
    <row r="12" spans="1:28" x14ac:dyDescent="0.25">
      <c r="A12" s="184"/>
      <c r="B12" s="186"/>
      <c r="C12" s="186"/>
      <c r="D12" s="28"/>
      <c r="E12" s="188"/>
      <c r="F12" s="22" t="s">
        <v>91</v>
      </c>
      <c r="G12" s="22" t="s">
        <v>92</v>
      </c>
      <c r="H12" s="22" t="s">
        <v>93</v>
      </c>
      <c r="I12" s="22" t="s">
        <v>94</v>
      </c>
      <c r="J12" s="22" t="s">
        <v>95</v>
      </c>
      <c r="K12" s="22" t="s">
        <v>96</v>
      </c>
      <c r="L12" s="22" t="s">
        <v>97</v>
      </c>
      <c r="M12" s="22" t="s">
        <v>98</v>
      </c>
      <c r="N12" s="22" t="s">
        <v>99</v>
      </c>
      <c r="O12" s="23" t="s">
        <v>100</v>
      </c>
      <c r="P12" s="24" t="s">
        <v>101</v>
      </c>
      <c r="Q12" s="24" t="s">
        <v>102</v>
      </c>
      <c r="R12" s="24" t="s">
        <v>103</v>
      </c>
      <c r="S12" s="26" t="s">
        <v>104</v>
      </c>
      <c r="T12" s="26" t="s">
        <v>105</v>
      </c>
      <c r="U12" s="26" t="s">
        <v>106</v>
      </c>
      <c r="V12" s="26" t="s">
        <v>107</v>
      </c>
      <c r="W12" s="26" t="s">
        <v>108</v>
      </c>
      <c r="X12" s="26" t="s">
        <v>109</v>
      </c>
      <c r="Y12" s="26" t="s">
        <v>110</v>
      </c>
      <c r="Z12" s="26" t="s">
        <v>111</v>
      </c>
      <c r="AA12" s="24" t="s">
        <v>112</v>
      </c>
      <c r="AB12" s="27" t="s">
        <v>113</v>
      </c>
    </row>
    <row r="13" spans="1:28" hidden="1" x14ac:dyDescent="0.25">
      <c r="A13" s="29">
        <v>1</v>
      </c>
      <c r="B13" s="30" t="s">
        <v>114</v>
      </c>
      <c r="C13" s="31">
        <v>899999336</v>
      </c>
      <c r="D13" s="31">
        <f>VLOOKUP(C13,ENERO!$D$13:$E$1147,2,0)</f>
        <v>119191000</v>
      </c>
      <c r="E13" s="32" t="s">
        <v>115</v>
      </c>
      <c r="F13" s="33">
        <v>112225549103</v>
      </c>
      <c r="G13" s="3">
        <v>0</v>
      </c>
      <c r="H13" s="3">
        <v>670651297</v>
      </c>
      <c r="I13" s="3">
        <v>2751943634</v>
      </c>
      <c r="J13" s="3">
        <f>IFERROR(VLOOKUP(C13,[1]NOMINA!$Y$16:$AC$112,5,0),0)</f>
        <v>0</v>
      </c>
      <c r="K13" s="3">
        <f>IFERROR(VLOOKUP(C13,[1]CANCELACIONES!$Y$16:$AC$43,5,0),0)</f>
        <v>0</v>
      </c>
      <c r="L13" s="3">
        <f>IFERROR(VLOOKUP(C13,'[2]res- 200686'!$K$16:$R$112,8,0),0)</f>
        <v>1677391690</v>
      </c>
      <c r="M13" s="3">
        <f>IFERROR(VLOOKUP(C13,'[2]reduccion calidad '!$K$16:$R$27,8,0),0)*-1</f>
        <v>0</v>
      </c>
      <c r="N13" s="3"/>
      <c r="O13" s="34">
        <f>SUM(F13:M13)</f>
        <v>117325535724</v>
      </c>
      <c r="P13" s="35">
        <v>104991408562</v>
      </c>
      <c r="Q13" s="3">
        <f>IFERROR(VLOOKUP(C13,[3]ServNOMINA!$F$16:$M$112,8,0)+VLOOKUP(C13,[4]ServNOMINA!$F$16:$M$112,8,0),0)</f>
        <v>5073407100</v>
      </c>
      <c r="R13" s="3">
        <f>IFERROR(VLOOKUP(C13,[3]ServOTROS!$F$16:$M$112,8,0)+VLOOKUP(C13,[4]ServOTROS!$F$16:$M$112,8,0),0)</f>
        <v>5004869856</v>
      </c>
      <c r="S13" s="3"/>
      <c r="T13" s="3">
        <f>IFERROR(VLOOKUP(B13,[3]Aaf_PENSION!$C$16:$M$112,11,0)+VLOOKUP(B13,[4]Aaf_PENSION!$C$16:$M$112,11,0),0)</f>
        <v>318595537</v>
      </c>
      <c r="U13" s="3">
        <f>IFERROR(VLOOKUP(B13,[3]Aaf_SALUD!$C$16:$M$112,11,0)+VLOOKUP(B13,[4]Aaf_SALUD!$C$16:$M$112,11,0),0)</f>
        <v>318595536</v>
      </c>
      <c r="V13" s="3"/>
      <c r="W13" s="3"/>
      <c r="X13" s="3">
        <f>IFERROR(VLOOKUP(B13,[3]Ap_CESANTIAS!$C$16:$M$112,11,0)+VLOOKUP(B13,[4]Ap_CESANTIAS!$C$16:$M$112,11,0),0)</f>
        <v>1153130465</v>
      </c>
      <c r="Y13" s="3">
        <f>IFERROR(VLOOKUP(B13,[3]Ap_PENSION!$C$16:$M$112,11,0)+VLOOKUP(B13,[4]Ap_PENSION!$C$16:$M$112,11,0),0)</f>
        <v>272525137</v>
      </c>
      <c r="Z13" s="3">
        <f>IFERROR(VLOOKUP(B13,[3]Ap_SALUD!$C$16:$M$112,11,0)+VLOOKUP(B13,[4]Ap_SALUD!$C$16:$M$112,11,0),0)</f>
        <v>193003531</v>
      </c>
      <c r="AA13" s="36">
        <f>SUM(Q13:Z13)</f>
        <v>12334127162</v>
      </c>
      <c r="AB13" s="37">
        <f>+O13-P13-AA13</f>
        <v>0</v>
      </c>
    </row>
    <row r="14" spans="1:28" x14ac:dyDescent="0.25">
      <c r="A14" s="29">
        <v>2</v>
      </c>
      <c r="B14" s="30" t="s">
        <v>116</v>
      </c>
      <c r="C14" s="31">
        <v>890900286</v>
      </c>
      <c r="D14" s="31">
        <f>VLOOKUP(C14,ENERO!$D$13:$E$1147,2,0)</f>
        <v>110505000</v>
      </c>
      <c r="E14" s="32" t="s">
        <v>117</v>
      </c>
      <c r="F14" s="33">
        <v>1370227708549</v>
      </c>
      <c r="G14" s="3">
        <v>31498216829</v>
      </c>
      <c r="H14" s="3">
        <v>0</v>
      </c>
      <c r="I14" s="3">
        <v>0</v>
      </c>
      <c r="J14" s="3">
        <f>IFERROR(VLOOKUP(C14,[1]NOMINA!$Y$16:$AC$112,5,0),0)</f>
        <v>849233105295</v>
      </c>
      <c r="K14" s="3">
        <f>IFERROR(VLOOKUP(C14,[1]CANCELACIONES!$Y$16:$AC$43,5,0),0)</f>
        <v>13908991343</v>
      </c>
      <c r="L14" s="3">
        <f>IFERROR(VLOOKUP(C14,'[2]res- 200686'!$K$16:$R$112,8,0),0)</f>
        <v>95249445097</v>
      </c>
      <c r="M14" s="3">
        <f>IFERROR(VLOOKUP(C14,'[2]reduccion calidad '!$K$16:$R$27,8,0),0)*-1</f>
        <v>0</v>
      </c>
      <c r="N14" s="3"/>
      <c r="O14" s="34">
        <f t="shared" ref="O14:O77" si="0">SUM(F14:M14)</f>
        <v>2360117467113</v>
      </c>
      <c r="P14" s="35">
        <v>2159430810313</v>
      </c>
      <c r="Q14" s="3">
        <f>IFERROR(VLOOKUP(C14,[3]ServNOMINA!$F$16:$M$112,8,0)+VLOOKUP(C14,[4]ServNOMINA!$F$16:$M$112,8,0),0)</f>
        <v>80829345072</v>
      </c>
      <c r="R14" s="3">
        <f>IFERROR(VLOOKUP(C14,[3]ServOTROS!$F$16:$M$112,8,0)+VLOOKUP(C14,[4]ServOTROS!$F$16:$M$112,8,0),0)</f>
        <v>3578691448</v>
      </c>
      <c r="S14" s="3"/>
      <c r="T14" s="3">
        <f>IFERROR(VLOOKUP(B14,[3]Aaf_PENSION!$C$16:$M$112,11,0)+VLOOKUP(B14,[4]Aaf_PENSION!$C$16:$M$112,11,0),0)</f>
        <v>8942890602</v>
      </c>
      <c r="U14" s="3">
        <f>IFERROR(VLOOKUP(B14,[3]Aaf_SALUD!$C$16:$M$112,11,0)+VLOOKUP(B14,[4]Aaf_SALUD!$C$16:$M$112,11,0),0)</f>
        <v>8942890603</v>
      </c>
      <c r="V14" s="3"/>
      <c r="W14" s="3"/>
      <c r="X14" s="3">
        <f>IFERROR(VLOOKUP(B14,[3]Ap_CESANTIAS!$C$16:$M$112,11,0)+VLOOKUP(B14,[4]Ap_CESANTIAS!$C$16:$M$112,11,0),0)</f>
        <v>9723271265</v>
      </c>
      <c r="Y14" s="3">
        <f>IFERROR(VLOOKUP(B14,[3]Ap_PENSION!$C$16:$M$112,11,0)+VLOOKUP(B14,[4]Ap_PENSION!$C$16:$M$112,11,0),0)</f>
        <v>11294390403</v>
      </c>
      <c r="Z14" s="3">
        <f>IFERROR(VLOOKUP(B14,[3]Ap_SALUD!$C$16:$M$112,11,0)+VLOOKUP(B14,[4]Ap_SALUD!$C$16:$M$112,11,0),0)</f>
        <v>7998738178</v>
      </c>
      <c r="AA14" s="36">
        <f t="shared" ref="AA14:AA77" si="1">SUM(Q14:Z14)</f>
        <v>131310217571</v>
      </c>
      <c r="AB14" s="37">
        <f t="shared" ref="AB14:AB77" si="2">+O14-P14-AA14</f>
        <v>69376439229</v>
      </c>
    </row>
    <row r="15" spans="1:28" hidden="1" x14ac:dyDescent="0.25">
      <c r="A15" s="29">
        <v>3</v>
      </c>
      <c r="B15" s="30" t="s">
        <v>118</v>
      </c>
      <c r="C15" s="31">
        <v>800102838</v>
      </c>
      <c r="D15" s="31">
        <f>VLOOKUP(C15,ENERO!$D$13:$E$1147,2,0)</f>
        <v>118181000</v>
      </c>
      <c r="E15" s="32" t="s">
        <v>119</v>
      </c>
      <c r="F15" s="33">
        <v>332201160438</v>
      </c>
      <c r="G15" s="3">
        <v>402308467</v>
      </c>
      <c r="H15" s="3">
        <v>0</v>
      </c>
      <c r="I15" s="3">
        <v>0</v>
      </c>
      <c r="J15" s="3">
        <f>IFERROR(VLOOKUP(C15,[1]NOMINA!$Y$16:$AC$112,5,0),0)</f>
        <v>15097155576</v>
      </c>
      <c r="K15" s="3">
        <f>IFERROR(VLOOKUP(C15,[1]CANCELACIONES!$Y$16:$AC$43,5,0),0)</f>
        <v>148123910</v>
      </c>
      <c r="L15" s="3">
        <f>IFERROR(VLOOKUP(C15,'[2]res- 200686'!$K$16:$R$112,8,0),0)</f>
        <v>2552345015</v>
      </c>
      <c r="M15" s="3">
        <f>IFERROR(VLOOKUP(C15,'[2]reduccion calidad '!$K$16:$R$27,8,0),0)*-1</f>
        <v>0</v>
      </c>
      <c r="N15" s="3"/>
      <c r="O15" s="34">
        <f t="shared" si="0"/>
        <v>350401093406</v>
      </c>
      <c r="P15" s="35">
        <v>318150749336</v>
      </c>
      <c r="Q15" s="3">
        <f>IFERROR(VLOOKUP(C15,[3]ServNOMINA!$F$16:$M$112,8,0)+VLOOKUP(C15,[4]ServNOMINA!$F$16:$M$112,8,0),0)</f>
        <v>10666791485</v>
      </c>
      <c r="R15" s="3">
        <f>IFERROR(VLOOKUP(C15,[3]ServOTROS!$F$16:$M$112,8,0)+VLOOKUP(C15,[4]ServOTROS!$F$16:$M$112,8,0),0)</f>
        <v>11642199224</v>
      </c>
      <c r="S15" s="3"/>
      <c r="T15" s="3">
        <f>IFERROR(VLOOKUP(B15,[3]Aaf_PENSION!$C$16:$M$112,11,0)+VLOOKUP(B15,[4]Aaf_PENSION!$C$16:$M$112,11,0),0)</f>
        <v>1335955168</v>
      </c>
      <c r="U15" s="3">
        <f>IFERROR(VLOOKUP(B15,[3]Aaf_SALUD!$C$16:$M$112,11,0)+VLOOKUP(B15,[4]Aaf_SALUD!$C$16:$M$112,11,0),0)</f>
        <v>1335955169</v>
      </c>
      <c r="V15" s="3"/>
      <c r="W15" s="3"/>
      <c r="X15" s="3">
        <f>IFERROR(VLOOKUP(B15,[3]Ap_CESANTIAS!$C$16:$M$112,11,0)+VLOOKUP(B15,[4]Ap_CESANTIAS!$C$16:$M$112,11,0),0)</f>
        <v>4267846086</v>
      </c>
      <c r="Y15" s="3">
        <f>IFERROR(VLOOKUP(B15,[3]Ap_PENSION!$C$16:$M$112,11,0)+VLOOKUP(B15,[4]Ap_PENSION!$C$16:$M$112,11,0),0)</f>
        <v>1757164863</v>
      </c>
      <c r="Z15" s="3">
        <f>IFERROR(VLOOKUP(B15,[3]Ap_SALUD!$C$16:$M$112,11,0)+VLOOKUP(B15,[4]Ap_SALUD!$C$16:$M$112,11,0),0)</f>
        <v>1244432075</v>
      </c>
      <c r="AA15" s="36">
        <f t="shared" si="1"/>
        <v>32250344070</v>
      </c>
      <c r="AB15" s="37">
        <f t="shared" si="2"/>
        <v>0</v>
      </c>
    </row>
    <row r="16" spans="1:28" hidden="1" x14ac:dyDescent="0.25">
      <c r="A16" s="38">
        <v>4</v>
      </c>
      <c r="B16" s="30" t="s">
        <v>120</v>
      </c>
      <c r="C16" s="31">
        <v>890102006</v>
      </c>
      <c r="D16" s="31">
        <f>VLOOKUP(C16,ENERO!$D$13:$E$1147,2,0)</f>
        <v>110808000</v>
      </c>
      <c r="E16" s="32" t="s">
        <v>121</v>
      </c>
      <c r="F16" s="33">
        <v>367994209825</v>
      </c>
      <c r="G16" s="3">
        <v>12262160503</v>
      </c>
      <c r="H16" s="3">
        <v>0</v>
      </c>
      <c r="I16" s="3">
        <v>0</v>
      </c>
      <c r="J16" s="3">
        <f>IFERROR(VLOOKUP(C16,[1]NOMINA!$Y$16:$AC$112,5,0),0)</f>
        <v>170061355733</v>
      </c>
      <c r="K16" s="3">
        <f>IFERROR(VLOOKUP(C16,[1]CANCELACIONES!$Y$16:$AC$43,5,0),0)</f>
        <v>3242634950</v>
      </c>
      <c r="L16" s="3">
        <f>IFERROR(VLOOKUP(C16,'[2]res- 200686'!$K$16:$R$112,8,0),0)</f>
        <v>19252131410</v>
      </c>
      <c r="M16" s="3">
        <f>IFERROR(VLOOKUP(C16,'[2]reduccion calidad '!$K$16:$R$27,8,0),0)*-1</f>
        <v>0</v>
      </c>
      <c r="N16" s="3"/>
      <c r="O16" s="34">
        <f t="shared" si="0"/>
        <v>572812492421</v>
      </c>
      <c r="P16" s="35">
        <v>525351421782</v>
      </c>
      <c r="Q16" s="3">
        <f>IFERROR(VLOOKUP(C16,[3]ServNOMINA!$F$16:$M$112,8,0)+VLOOKUP(C16,[4]ServNOMINA!$F$16:$M$112,8,0),0)</f>
        <v>17416252867</v>
      </c>
      <c r="R16" s="3">
        <f>IFERROR(VLOOKUP(C16,[3]ServOTROS!$F$16:$M$112,8,0)+VLOOKUP(C16,[4]ServOTROS!$F$16:$M$112,8,0),0)</f>
        <v>0</v>
      </c>
      <c r="S16" s="3"/>
      <c r="T16" s="3">
        <f>IFERROR(VLOOKUP(B16,[3]Aaf_PENSION!$C$16:$M$112,11,0)+VLOOKUP(B16,[4]Aaf_PENSION!$C$16:$M$112,11,0),0)</f>
        <v>2206733193</v>
      </c>
      <c r="U16" s="3">
        <f>IFERROR(VLOOKUP(B16,[3]Aaf_SALUD!$C$16:$M$112,11,0)+VLOOKUP(B16,[4]Aaf_SALUD!$C$16:$M$112,11,0),0)</f>
        <v>2206733193</v>
      </c>
      <c r="V16" s="3"/>
      <c r="W16" s="3"/>
      <c r="X16" s="3">
        <f>IFERROR(VLOOKUP(B16,[3]Ap_CESANTIAS!$C$16:$M$112,11,0)+VLOOKUP(B16,[4]Ap_CESANTIAS!$C$16:$M$112,11,0),0)</f>
        <v>20932123758</v>
      </c>
      <c r="Y16" s="3">
        <f>IFERROR(VLOOKUP(B16,[3]Ap_PENSION!$C$16:$M$112,11,0)+VLOOKUP(B16,[4]Ap_PENSION!$C$16:$M$112,11,0),0)</f>
        <v>2750974845</v>
      </c>
      <c r="Z16" s="3">
        <f>IFERROR(VLOOKUP(B16,[3]Ap_SALUD!$C$16:$M$112,11,0)+VLOOKUP(B16,[4]Ap_SALUD!$C$16:$M$112,11,0),0)</f>
        <v>1948252783</v>
      </c>
      <c r="AA16" s="36">
        <f t="shared" si="1"/>
        <v>47461070639</v>
      </c>
      <c r="AB16" s="37">
        <f t="shared" si="2"/>
        <v>0</v>
      </c>
    </row>
    <row r="17" spans="1:28" hidden="1" x14ac:dyDescent="0.25">
      <c r="A17" s="29">
        <v>5</v>
      </c>
      <c r="B17" s="30" t="s">
        <v>122</v>
      </c>
      <c r="C17" s="31">
        <v>890480059</v>
      </c>
      <c r="D17" s="31">
        <f>VLOOKUP(C17,ENERO!$D$13:$E$1147,2,0)</f>
        <v>111313000</v>
      </c>
      <c r="E17" s="32" t="s">
        <v>123</v>
      </c>
      <c r="F17" s="33">
        <v>848456035506</v>
      </c>
      <c r="G17" s="3">
        <v>10813052546</v>
      </c>
      <c r="H17" s="3">
        <v>0</v>
      </c>
      <c r="I17" s="3">
        <v>0</v>
      </c>
      <c r="J17" s="3">
        <f>IFERROR(VLOOKUP(C17,[1]NOMINA!$Y$16:$AC$112,5,0),0)</f>
        <v>346058178637</v>
      </c>
      <c r="K17" s="3">
        <f>IFERROR(VLOOKUP(C17,[1]CANCELACIONES!$Y$16:$AC$43,5,0),0)</f>
        <v>3506098249</v>
      </c>
      <c r="L17" s="3">
        <f>IFERROR(VLOOKUP(C17,'[2]res- 200686'!$K$16:$R$112,8,0),0)</f>
        <v>32347823957</v>
      </c>
      <c r="M17" s="3">
        <f>IFERROR(VLOOKUP(C17,'[2]reduccion calidad '!$K$16:$R$27,8,0),0)*-1</f>
        <v>0</v>
      </c>
      <c r="N17" s="3"/>
      <c r="O17" s="34">
        <f t="shared" si="0"/>
        <v>1241181188895</v>
      </c>
      <c r="P17" s="35">
        <v>1124866603679</v>
      </c>
      <c r="Q17" s="3">
        <f>IFERROR(VLOOKUP(C17,[3]ServNOMINA!$F$16:$M$112,8,0)+VLOOKUP(C17,[4]ServNOMINA!$F$16:$M$112,8,0),0)</f>
        <v>46629736605</v>
      </c>
      <c r="R17" s="3">
        <f>IFERROR(VLOOKUP(C17,[3]ServOTROS!$F$16:$M$112,8,0)+VLOOKUP(C17,[4]ServOTROS!$F$16:$M$112,8,0),0)</f>
        <v>3889015817</v>
      </c>
      <c r="S17" s="3"/>
      <c r="T17" s="3">
        <f>IFERROR(VLOOKUP(B17,[3]Aaf_PENSION!$C$16:$M$112,11,0)+VLOOKUP(B17,[4]Aaf_PENSION!$C$16:$M$112,11,0),0)</f>
        <v>4749189618</v>
      </c>
      <c r="U17" s="3">
        <f>IFERROR(VLOOKUP(B17,[3]Aaf_SALUD!$C$16:$M$112,11,0)+VLOOKUP(B17,[4]Aaf_SALUD!$C$16:$M$112,11,0),0)</f>
        <v>4749189617</v>
      </c>
      <c r="V17" s="3"/>
      <c r="W17" s="3"/>
      <c r="X17" s="3">
        <f>IFERROR(VLOOKUP(B17,[3]Ap_CESANTIAS!$C$16:$M$112,11,0)+VLOOKUP(B17,[4]Ap_CESANTIAS!$C$16:$M$112,11,0),0)</f>
        <v>7425880990</v>
      </c>
      <c r="Y17" s="3">
        <f>IFERROR(VLOOKUP(B17,[3]Ap_PENSION!$C$16:$M$112,11,0)+VLOOKUP(B17,[4]Ap_PENSION!$C$16:$M$112,11,0),0)</f>
        <v>5904371168</v>
      </c>
      <c r="Z17" s="3">
        <f>IFERROR(VLOOKUP(B17,[3]Ap_SALUD!$C$16:$M$112,11,0)+VLOOKUP(B17,[4]Ap_SALUD!$C$16:$M$112,11,0),0)</f>
        <v>4181502268</v>
      </c>
      <c r="AA17" s="36">
        <f t="shared" si="1"/>
        <v>77528886083</v>
      </c>
      <c r="AB17" s="37">
        <f t="shared" si="2"/>
        <v>38785699133</v>
      </c>
    </row>
    <row r="18" spans="1:28" hidden="1" x14ac:dyDescent="0.25">
      <c r="A18" s="38">
        <v>6</v>
      </c>
      <c r="B18" s="30" t="s">
        <v>124</v>
      </c>
      <c r="C18" s="31">
        <v>891800498</v>
      </c>
      <c r="D18" s="31">
        <f>VLOOKUP(C18,ENERO!$D$13:$E$1147,2,0)</f>
        <v>111515000</v>
      </c>
      <c r="E18" s="32" t="s">
        <v>125</v>
      </c>
      <c r="F18" s="33">
        <v>616962712650</v>
      </c>
      <c r="G18" s="3">
        <v>19685927753</v>
      </c>
      <c r="H18" s="3">
        <v>0</v>
      </c>
      <c r="I18" s="3">
        <v>0</v>
      </c>
      <c r="J18" s="3">
        <f>IFERROR(VLOOKUP(C18,[1]NOMINA!$Y$16:$AC$112,5,0),0)</f>
        <v>416381673407</v>
      </c>
      <c r="K18" s="3">
        <f>IFERROR(VLOOKUP(C18,[1]CANCELACIONES!$Y$16:$AC$43,5,0),0)</f>
        <v>6618207195</v>
      </c>
      <c r="L18" s="3">
        <f>IFERROR(VLOOKUP(C18,'[2]res- 200686'!$K$16:$R$112,8,0),0)</f>
        <v>60727418635</v>
      </c>
      <c r="M18" s="3">
        <f>IFERROR(VLOOKUP(C18,'[2]reduccion calidad '!$K$16:$R$27,8,0),0)*-1</f>
        <v>0</v>
      </c>
      <c r="N18" s="3"/>
      <c r="O18" s="34">
        <f t="shared" si="0"/>
        <v>1120375939640</v>
      </c>
      <c r="P18" s="35">
        <v>1000372871022</v>
      </c>
      <c r="Q18" s="3">
        <f>IFERROR(VLOOKUP(C18,[3]ServNOMINA!$F$16:$M$112,8,0)+VLOOKUP(C18,[4]ServNOMINA!$F$16:$M$112,8,0),0)</f>
        <v>52281079175</v>
      </c>
      <c r="R18" s="3">
        <f>IFERROR(VLOOKUP(C18,[3]ServOTROS!$F$16:$M$112,8,0)+VLOOKUP(C18,[4]ServOTROS!$F$16:$M$112,8,0),0)</f>
        <v>9086147211</v>
      </c>
      <c r="S18" s="3"/>
      <c r="T18" s="3">
        <f>IFERROR(VLOOKUP(B18,[3]Aaf_PENSION!$C$16:$M$112,11,0)+VLOOKUP(B18,[4]Aaf_PENSION!$C$16:$M$112,11,0),0)</f>
        <v>4092873638</v>
      </c>
      <c r="U18" s="3">
        <f>IFERROR(VLOOKUP(B18,[3]Aaf_SALUD!$C$16:$M$112,11,0)+VLOOKUP(B18,[4]Aaf_SALUD!$C$16:$M$112,11,0),0)</f>
        <v>4092873638</v>
      </c>
      <c r="V18" s="3"/>
      <c r="W18" s="3"/>
      <c r="X18" s="3">
        <f>IFERROR(VLOOKUP(B18,[3]Ap_CESANTIAS!$C$16:$M$112,11,0)+VLOOKUP(B18,[4]Ap_CESANTIAS!$C$16:$M$112,11,0),0)</f>
        <v>41563791984</v>
      </c>
      <c r="Y18" s="3">
        <f>IFERROR(VLOOKUP(B18,[3]Ap_PENSION!$C$16:$M$112,11,0)+VLOOKUP(B18,[4]Ap_PENSION!$C$16:$M$112,11,0),0)</f>
        <v>5202130623</v>
      </c>
      <c r="Z18" s="3">
        <f>IFERROR(VLOOKUP(B18,[3]Ap_SALUD!$C$16:$M$112,11,0)+VLOOKUP(B18,[4]Ap_SALUD!$C$16:$M$112,11,0),0)</f>
        <v>3684172349</v>
      </c>
      <c r="AA18" s="36">
        <f t="shared" si="1"/>
        <v>120003068618</v>
      </c>
      <c r="AB18" s="37">
        <f t="shared" si="2"/>
        <v>0</v>
      </c>
    </row>
    <row r="19" spans="1:28" hidden="1" x14ac:dyDescent="0.25">
      <c r="A19" s="29">
        <v>7</v>
      </c>
      <c r="B19" s="30" t="s">
        <v>126</v>
      </c>
      <c r="C19" s="31">
        <v>890801052</v>
      </c>
      <c r="D19" s="31">
        <f>VLOOKUP(C19,ENERO!$D$13:$E$1147,2,0)</f>
        <v>111717000</v>
      </c>
      <c r="E19" s="32" t="s">
        <v>127</v>
      </c>
      <c r="F19" s="33">
        <v>341387870066</v>
      </c>
      <c r="G19" s="3">
        <v>0</v>
      </c>
      <c r="H19" s="3">
        <v>0</v>
      </c>
      <c r="I19" s="3">
        <v>0</v>
      </c>
      <c r="J19" s="3">
        <f>IFERROR(VLOOKUP(C19,[1]NOMINA!$Y$16:$AC$112,5,0),0)</f>
        <v>231978817991</v>
      </c>
      <c r="K19" s="3">
        <f>IFERROR(VLOOKUP(C19,[1]CANCELACIONES!$Y$16:$AC$43,5,0),0)</f>
        <v>0</v>
      </c>
      <c r="L19" s="3">
        <f>IFERROR(VLOOKUP(C19,'[2]res- 200686'!$K$16:$R$112,8,0),0)</f>
        <v>29495687849</v>
      </c>
      <c r="M19" s="3">
        <f>IFERROR(VLOOKUP(C19,'[2]reduccion calidad '!$K$16:$R$27,8,0),0)*-1</f>
        <v>0</v>
      </c>
      <c r="N19" s="3"/>
      <c r="O19" s="34">
        <f t="shared" si="0"/>
        <v>602862375906</v>
      </c>
      <c r="P19" s="35">
        <v>549273833826</v>
      </c>
      <c r="Q19" s="3">
        <f>IFERROR(VLOOKUP(C19,[3]ServNOMINA!$F$16:$M$112,8,0)+VLOOKUP(C19,[4]ServNOMINA!$F$16:$M$112,8,0),0)</f>
        <v>19781368716</v>
      </c>
      <c r="R19" s="3">
        <f>IFERROR(VLOOKUP(C19,[3]ServOTROS!$F$16:$M$112,8,0)+VLOOKUP(C19,[4]ServOTROS!$F$16:$M$112,8,0),0)</f>
        <v>2153920566</v>
      </c>
      <c r="S19" s="3"/>
      <c r="T19" s="3">
        <f>IFERROR(VLOOKUP(B19,[3]Aaf_PENSION!$C$16:$M$112,11,0)+VLOOKUP(B19,[4]Aaf_PENSION!$C$16:$M$112,11,0),0)</f>
        <v>2336931104</v>
      </c>
      <c r="U19" s="3">
        <f>IFERROR(VLOOKUP(B19,[3]Aaf_SALUD!$C$16:$M$112,11,0)+VLOOKUP(B19,[4]Aaf_SALUD!$C$16:$M$112,11,0),0)</f>
        <v>2336931105</v>
      </c>
      <c r="V19" s="3"/>
      <c r="W19" s="3"/>
      <c r="X19" s="3">
        <f>IFERROR(VLOOKUP(B19,[3]Ap_CESANTIAS!$C$16:$M$112,11,0)+VLOOKUP(B19,[4]Ap_CESANTIAS!$C$16:$M$112,11,0),0)</f>
        <v>21945596607</v>
      </c>
      <c r="Y19" s="3">
        <f>IFERROR(VLOOKUP(B19,[3]Ap_PENSION!$C$16:$M$112,11,0)+VLOOKUP(B19,[4]Ap_PENSION!$C$16:$M$112,11,0),0)</f>
        <v>2946833335</v>
      </c>
      <c r="Z19" s="3">
        <f>IFERROR(VLOOKUP(B19,[3]Ap_SALUD!$C$16:$M$112,11,0)+VLOOKUP(B19,[4]Ap_SALUD!$C$16:$M$112,11,0),0)</f>
        <v>2086960647</v>
      </c>
      <c r="AA19" s="36">
        <f t="shared" si="1"/>
        <v>53588542080</v>
      </c>
      <c r="AB19" s="37">
        <f t="shared" si="2"/>
        <v>0</v>
      </c>
    </row>
    <row r="20" spans="1:28" hidden="1" x14ac:dyDescent="0.25">
      <c r="A20" s="38">
        <v>8</v>
      </c>
      <c r="B20" s="30" t="s">
        <v>128</v>
      </c>
      <c r="C20" s="31">
        <v>800091594</v>
      </c>
      <c r="D20" s="31">
        <f>VLOOKUP(C20,ENERO!$D$13:$E$1147,2,0)</f>
        <v>111818000</v>
      </c>
      <c r="E20" s="32" t="s">
        <v>129</v>
      </c>
      <c r="F20" s="33">
        <v>205168344853</v>
      </c>
      <c r="G20" s="3">
        <v>0</v>
      </c>
      <c r="H20" s="3">
        <v>0</v>
      </c>
      <c r="I20" s="3">
        <v>0</v>
      </c>
      <c r="J20" s="3">
        <f>IFERROR(VLOOKUP(C20,[1]NOMINA!$Y$16:$AC$112,5,0),0)</f>
        <v>160608142953</v>
      </c>
      <c r="K20" s="3">
        <f>IFERROR(VLOOKUP(C20,[1]CANCELACIONES!$Y$16:$AC$43,5,0),0)</f>
        <v>0</v>
      </c>
      <c r="L20" s="3">
        <f>IFERROR(VLOOKUP(C20,'[2]res- 200686'!$K$16:$R$112,8,0),0)</f>
        <v>19710157927</v>
      </c>
      <c r="M20" s="3">
        <f>IFERROR(VLOOKUP(C20,'[2]reduccion calidad '!$K$16:$R$27,8,0),0)*-1</f>
        <v>0</v>
      </c>
      <c r="N20" s="3"/>
      <c r="O20" s="34">
        <f t="shared" si="0"/>
        <v>385486645733</v>
      </c>
      <c r="P20" s="35">
        <v>350994463640</v>
      </c>
      <c r="Q20" s="3">
        <f>IFERROR(VLOOKUP(C20,[3]ServNOMINA!$F$16:$M$112,8,0)+VLOOKUP(C20,[4]ServNOMINA!$F$16:$M$112,8,0),0)</f>
        <v>6992872498</v>
      </c>
      <c r="R20" s="3">
        <f>IFERROR(VLOOKUP(C20,[3]ServOTROS!$F$16:$M$112,8,0)+VLOOKUP(C20,[4]ServOTROS!$F$16:$M$112,8,0),0)</f>
        <v>8290245430</v>
      </c>
      <c r="S20" s="3"/>
      <c r="T20" s="3">
        <f>IFERROR(VLOOKUP(B20,[3]Aaf_PENSION!$C$16:$M$112,11,0)+VLOOKUP(B20,[4]Aaf_PENSION!$C$16:$M$112,11,0),0)</f>
        <v>1428337744</v>
      </c>
      <c r="U20" s="3">
        <f>IFERROR(VLOOKUP(B20,[3]Aaf_SALUD!$C$16:$M$112,11,0)+VLOOKUP(B20,[4]Aaf_SALUD!$C$16:$M$112,11,0),0)</f>
        <v>1428337743</v>
      </c>
      <c r="V20" s="3"/>
      <c r="W20" s="3"/>
      <c r="X20" s="3">
        <f>IFERROR(VLOOKUP(B20,[3]Ap_CESANTIAS!$C$16:$M$112,11,0)+VLOOKUP(B20,[4]Ap_CESANTIAS!$C$16:$M$112,11,0),0)</f>
        <v>13387737686</v>
      </c>
      <c r="Y20" s="3">
        <f>IFERROR(VLOOKUP(B20,[3]Ap_PENSION!$C$16:$M$112,11,0)+VLOOKUP(B20,[4]Ap_PENSION!$C$16:$M$112,11,0),0)</f>
        <v>1735536338</v>
      </c>
      <c r="Z20" s="3">
        <f>IFERROR(VLOOKUP(B20,[3]Ap_SALUD!$C$16:$M$112,11,0)+VLOOKUP(B20,[4]Ap_SALUD!$C$16:$M$112,11,0),0)</f>
        <v>1229114654</v>
      </c>
      <c r="AA20" s="36">
        <f t="shared" si="1"/>
        <v>34492182093</v>
      </c>
      <c r="AB20" s="37">
        <f t="shared" si="2"/>
        <v>0</v>
      </c>
    </row>
    <row r="21" spans="1:28" hidden="1" x14ac:dyDescent="0.25">
      <c r="A21" s="39">
        <v>9</v>
      </c>
      <c r="B21" s="40" t="s">
        <v>130</v>
      </c>
      <c r="C21" s="31">
        <v>892099216</v>
      </c>
      <c r="D21" s="31">
        <f>VLOOKUP(C21,ENERO!$D$13:$E$1147,2,0)</f>
        <v>118585000</v>
      </c>
      <c r="E21" s="32" t="s">
        <v>131</v>
      </c>
      <c r="F21" s="33">
        <v>290292753371</v>
      </c>
      <c r="G21" s="3">
        <v>637123161</v>
      </c>
      <c r="H21" s="3">
        <v>0</v>
      </c>
      <c r="I21" s="3">
        <v>0</v>
      </c>
      <c r="J21" s="3">
        <f>IFERROR(VLOOKUP(C21,[1]NOMINA!$Y$16:$AC$112,5,0),0)</f>
        <v>11970740439</v>
      </c>
      <c r="K21" s="3">
        <f>IFERROR(VLOOKUP(C21,[1]CANCELACIONES!$Y$16:$AC$43,5,0),0)</f>
        <v>216421272</v>
      </c>
      <c r="L21" s="3">
        <f>IFERROR(VLOOKUP(C21,'[2]res- 200686'!$K$16:$R$112,8,0),0)</f>
        <v>12784989760</v>
      </c>
      <c r="M21" s="3">
        <f>IFERROR(VLOOKUP(C21,'[2]reduccion calidad '!$K$16:$R$27,8,0),0)*-1</f>
        <v>0</v>
      </c>
      <c r="N21" s="3"/>
      <c r="O21" s="34">
        <f t="shared" si="0"/>
        <v>315902028003</v>
      </c>
      <c r="P21" s="35">
        <v>281760727441</v>
      </c>
      <c r="Q21" s="3">
        <f>IFERROR(VLOOKUP(C21,[3]ServNOMINA!$F$16:$M$112,8,0)+VLOOKUP(C21,[4]ServNOMINA!$F$16:$M$112,8,0),0)</f>
        <v>16733415375</v>
      </c>
      <c r="R21" s="3">
        <f>IFERROR(VLOOKUP(C21,[3]ServOTROS!$F$16:$M$112,8,0)+VLOOKUP(C21,[4]ServOTROS!$F$16:$M$112,8,0),0)</f>
        <v>0</v>
      </c>
      <c r="S21" s="3"/>
      <c r="T21" s="3">
        <f>IFERROR(VLOOKUP(B21,[3]Aaf_PENSION!$C$16:$M$112,11,0)+VLOOKUP(B21,[4]Aaf_PENSION!$C$16:$M$112,11,0),0)</f>
        <v>1230338612</v>
      </c>
      <c r="U21" s="3">
        <f>IFERROR(VLOOKUP(B21,[3]Aaf_SALUD!$C$16:$M$112,11,0)+VLOOKUP(B21,[4]Aaf_SALUD!$C$16:$M$112,11,0),0)</f>
        <v>1230338613</v>
      </c>
      <c r="V21" s="3"/>
      <c r="W21" s="3"/>
      <c r="X21" s="3">
        <f>IFERROR(VLOOKUP(B21,[3]Ap_CESANTIAS!$C$16:$M$112,11,0)+VLOOKUP(B21,[4]Ap_CESANTIAS!$C$16:$M$112,11,0),0)</f>
        <v>12332470251</v>
      </c>
      <c r="Y21" s="3">
        <f>IFERROR(VLOOKUP(B21,[3]Ap_PENSION!$C$16:$M$112,11,0)+VLOOKUP(B21,[4]Ap_PENSION!$C$16:$M$112,11,0),0)</f>
        <v>1530693603</v>
      </c>
      <c r="Z21" s="3">
        <f>IFERROR(VLOOKUP(B21,[3]Ap_SALUD!$C$16:$M$112,11,0)+VLOOKUP(B21,[4]Ap_SALUD!$C$16:$M$112,11,0),0)</f>
        <v>1084044108</v>
      </c>
      <c r="AA21" s="36">
        <f t="shared" si="1"/>
        <v>34141300562</v>
      </c>
      <c r="AB21" s="37">
        <f t="shared" si="2"/>
        <v>0</v>
      </c>
    </row>
    <row r="22" spans="1:28" hidden="1" x14ac:dyDescent="0.25">
      <c r="A22" s="38">
        <v>10</v>
      </c>
      <c r="B22" s="30" t="s">
        <v>132</v>
      </c>
      <c r="C22" s="31">
        <v>891580016</v>
      </c>
      <c r="D22" s="31">
        <f>VLOOKUP(C22,ENERO!$D$13:$E$1147,2,0)</f>
        <v>111919000</v>
      </c>
      <c r="E22" s="32" t="s">
        <v>133</v>
      </c>
      <c r="F22" s="33">
        <v>948022415217</v>
      </c>
      <c r="G22" s="3">
        <v>9662233250</v>
      </c>
      <c r="H22" s="3">
        <v>0</v>
      </c>
      <c r="I22" s="3">
        <v>0</v>
      </c>
      <c r="J22" s="3">
        <f>IFERROR(VLOOKUP(C22,[1]NOMINA!$Y$16:$AC$112,5,0),0)</f>
        <v>510863363732</v>
      </c>
      <c r="K22" s="3">
        <f>IFERROR(VLOOKUP(C22,[1]CANCELACIONES!$Y$16:$AC$43,5,0),0)</f>
        <v>3084426460</v>
      </c>
      <c r="L22" s="3">
        <f>IFERROR(VLOOKUP(C22,'[2]res- 200686'!$K$16:$R$112,8,0),0)</f>
        <v>115129198909</v>
      </c>
      <c r="M22" s="3">
        <f>IFERROR(VLOOKUP(C22,'[2]reduccion calidad '!$K$16:$R$27,8,0),0)*-1</f>
        <v>0</v>
      </c>
      <c r="N22" s="3"/>
      <c r="O22" s="34">
        <f t="shared" si="0"/>
        <v>1586761637568</v>
      </c>
      <c r="P22" s="35">
        <v>1441966386093</v>
      </c>
      <c r="Q22" s="3">
        <f>IFERROR(VLOOKUP(C22,[3]ServNOMINA!$F$16:$M$112,8,0)+VLOOKUP(C22,[4]ServNOMINA!$F$16:$M$112,8,0),0)</f>
        <v>54048686026</v>
      </c>
      <c r="R22" s="3">
        <f>IFERROR(VLOOKUP(C22,[3]ServOTROS!$F$16:$M$112,8,0)+VLOOKUP(C22,[4]ServOTROS!$F$16:$M$112,8,0),0)</f>
        <v>21010606985</v>
      </c>
      <c r="S22" s="3"/>
      <c r="T22" s="3">
        <f>IFERROR(VLOOKUP(B22,[3]Aaf_PENSION!$C$16:$M$112,11,0)+VLOOKUP(B22,[4]Aaf_PENSION!$C$16:$M$112,11,0),0)</f>
        <v>5650611849</v>
      </c>
      <c r="U22" s="3">
        <f>IFERROR(VLOOKUP(B22,[3]Aaf_SALUD!$C$16:$M$112,11,0)+VLOOKUP(B22,[4]Aaf_SALUD!$C$16:$M$112,11,0),0)</f>
        <v>5650611849</v>
      </c>
      <c r="V22" s="3"/>
      <c r="W22" s="3"/>
      <c r="X22" s="3">
        <f>IFERROR(VLOOKUP(B22,[3]Ap_CESANTIAS!$C$16:$M$112,11,0)+VLOOKUP(B22,[4]Ap_CESANTIAS!$C$16:$M$112,11,0),0)</f>
        <v>5465237720</v>
      </c>
      <c r="Y22" s="3">
        <f>IFERROR(VLOOKUP(B22,[3]Ap_PENSION!$C$16:$M$112,11,0)+VLOOKUP(B22,[4]Ap_PENSION!$C$16:$M$112,11,0),0)</f>
        <v>6679379500</v>
      </c>
      <c r="Z22" s="3">
        <f>IFERROR(VLOOKUP(B22,[3]Ap_SALUD!$C$16:$M$112,11,0)+VLOOKUP(B22,[4]Ap_SALUD!$C$16:$M$112,11,0),0)</f>
        <v>4730366661</v>
      </c>
      <c r="AA22" s="36">
        <f t="shared" si="1"/>
        <v>103235500590</v>
      </c>
      <c r="AB22" s="37">
        <f t="shared" si="2"/>
        <v>41559750885</v>
      </c>
    </row>
    <row r="23" spans="1:28" hidden="1" x14ac:dyDescent="0.25">
      <c r="A23" s="29">
        <v>11</v>
      </c>
      <c r="B23" s="30" t="s">
        <v>134</v>
      </c>
      <c r="C23" s="31">
        <v>892399999</v>
      </c>
      <c r="D23" s="31">
        <f>VLOOKUP(C23,ENERO!$D$13:$E$1147,2,0)</f>
        <v>112020000</v>
      </c>
      <c r="E23" s="32" t="s">
        <v>135</v>
      </c>
      <c r="F23" s="33">
        <v>544189449126</v>
      </c>
      <c r="G23" s="3">
        <v>2577314997</v>
      </c>
      <c r="H23" s="3">
        <v>0</v>
      </c>
      <c r="I23" s="3">
        <v>0</v>
      </c>
      <c r="J23" s="3">
        <f>IFERROR(VLOOKUP(C23,[1]NOMINA!$Y$16:$AC$112,5,0),0)</f>
        <v>222927779046</v>
      </c>
      <c r="K23" s="3">
        <f>IFERROR(VLOOKUP(C23,[1]CANCELACIONES!$Y$16:$AC$43,5,0),0)</f>
        <v>872915773</v>
      </c>
      <c r="L23" s="3">
        <f>IFERROR(VLOOKUP(C23,'[2]res- 200686'!$K$16:$R$112,8,0),0)</f>
        <v>23650258128</v>
      </c>
      <c r="M23" s="3">
        <f>IFERROR(VLOOKUP(C23,'[2]reduccion calidad '!$K$16:$R$27,8,0),0)*-1</f>
        <v>0</v>
      </c>
      <c r="N23" s="3"/>
      <c r="O23" s="34">
        <f t="shared" si="0"/>
        <v>794217717070</v>
      </c>
      <c r="P23" s="35">
        <v>721323356290</v>
      </c>
      <c r="Q23" s="3">
        <f>IFERROR(VLOOKUP(C23,[3]ServNOMINA!$F$16:$M$112,8,0)+VLOOKUP(C23,[4]ServNOMINA!$F$16:$M$112,8,0),0)</f>
        <v>27884125526</v>
      </c>
      <c r="R23" s="3">
        <f>IFERROR(VLOOKUP(C23,[3]ServOTROS!$F$16:$M$112,8,0)+VLOOKUP(C23,[4]ServOTROS!$F$16:$M$112,8,0),0)</f>
        <v>5049309752</v>
      </c>
      <c r="S23" s="3"/>
      <c r="T23" s="3">
        <f>IFERROR(VLOOKUP(B23,[3]Aaf_PENSION!$C$16:$M$112,11,0)+VLOOKUP(B23,[4]Aaf_PENSION!$C$16:$M$112,11,0),0)</f>
        <v>2947000000</v>
      </c>
      <c r="U23" s="3">
        <f>IFERROR(VLOOKUP(B23,[3]Aaf_SALUD!$C$16:$M$112,11,0)+VLOOKUP(B23,[4]Aaf_SALUD!$C$16:$M$112,11,0),0)</f>
        <v>2947000000</v>
      </c>
      <c r="V23" s="3"/>
      <c r="W23" s="3"/>
      <c r="X23" s="3">
        <f>IFERROR(VLOOKUP(B23,[3]Ap_CESANTIAS!$C$16:$M$112,11,0)+VLOOKUP(B23,[4]Ap_CESANTIAS!$C$16:$M$112,11,0),0)</f>
        <v>27782565003</v>
      </c>
      <c r="Y23" s="3">
        <f>IFERROR(VLOOKUP(B23,[3]Ap_PENSION!$C$16:$M$112,11,0)+VLOOKUP(B23,[4]Ap_PENSION!$C$16:$M$112,11,0),0)</f>
        <v>3678927480</v>
      </c>
      <c r="Z23" s="3">
        <f>IFERROR(VLOOKUP(B23,[3]Ap_SALUD!$C$16:$M$112,11,0)+VLOOKUP(B23,[4]Ap_SALUD!$C$16:$M$112,11,0),0)</f>
        <v>2605433019</v>
      </c>
      <c r="AA23" s="36">
        <f t="shared" si="1"/>
        <v>72894360780</v>
      </c>
      <c r="AB23" s="37">
        <f t="shared" si="2"/>
        <v>0</v>
      </c>
    </row>
    <row r="24" spans="1:28" hidden="1" x14ac:dyDescent="0.25">
      <c r="A24" s="38">
        <v>12</v>
      </c>
      <c r="B24" s="30" t="s">
        <v>136</v>
      </c>
      <c r="C24" s="31">
        <v>891680010</v>
      </c>
      <c r="D24" s="31">
        <f>VLOOKUP(C24,ENERO!$D$13:$E$1147,2,0)</f>
        <v>112727000</v>
      </c>
      <c r="E24" s="32" t="s">
        <v>137</v>
      </c>
      <c r="F24" s="33">
        <v>462043843236</v>
      </c>
      <c r="G24" s="3">
        <v>6435662741</v>
      </c>
      <c r="H24" s="3">
        <v>0</v>
      </c>
      <c r="I24" s="3">
        <v>0</v>
      </c>
      <c r="J24" s="3">
        <f>IFERROR(VLOOKUP(C24,[1]NOMINA!$Y$16:$AC$112,5,0),0)</f>
        <v>185299077333</v>
      </c>
      <c r="K24" s="3">
        <f>IFERROR(VLOOKUP(C24,[1]CANCELACIONES!$Y$16:$AC$43,5,0),0)</f>
        <v>2270464550</v>
      </c>
      <c r="L24" s="3">
        <f>IFERROR(VLOOKUP(C24,'[2]res- 200686'!$K$16:$R$112,8,0),0)</f>
        <v>24618752139</v>
      </c>
      <c r="M24" s="3">
        <f>IFERROR(VLOOKUP(C24,'[2]reduccion calidad '!$K$16:$R$27,8,0),0)*-1</f>
        <v>0</v>
      </c>
      <c r="N24" s="3"/>
      <c r="O24" s="34">
        <f t="shared" si="0"/>
        <v>680667799999</v>
      </c>
      <c r="P24" s="35">
        <v>605368510369</v>
      </c>
      <c r="Q24" s="3">
        <f>IFERROR(VLOOKUP(C24,[3]ServNOMINA!$F$16:$M$112,8,0)+VLOOKUP(C24,[4]ServNOMINA!$F$16:$M$112,8,0),0)</f>
        <v>18975328468</v>
      </c>
      <c r="R24" s="3">
        <f>IFERROR(VLOOKUP(C24,[3]ServOTROS!$F$16:$M$112,8,0)+VLOOKUP(C24,[4]ServOTROS!$F$16:$M$112,8,0),0)</f>
        <v>30938305261</v>
      </c>
      <c r="S24" s="3"/>
      <c r="T24" s="3">
        <f>IFERROR(VLOOKUP(B24,[3]Aaf_PENSION!$C$16:$M$112,11,0)+VLOOKUP(B24,[4]Aaf_PENSION!$C$16:$M$112,11,0),0)</f>
        <v>1882693176</v>
      </c>
      <c r="U24" s="3">
        <f>IFERROR(VLOOKUP(B24,[3]Aaf_SALUD!$C$16:$M$112,11,0)+VLOOKUP(B24,[4]Aaf_SALUD!$C$16:$M$112,11,0),0)</f>
        <v>1882693176</v>
      </c>
      <c r="V24" s="3"/>
      <c r="W24" s="3"/>
      <c r="X24" s="3">
        <f>IFERROR(VLOOKUP(B24,[3]Ap_CESANTIAS!$C$16:$M$112,11,0)+VLOOKUP(B24,[4]Ap_CESANTIAS!$C$16:$M$112,11,0),0)</f>
        <v>17681810833</v>
      </c>
      <c r="Y24" s="3">
        <f>IFERROR(VLOOKUP(B24,[3]Ap_PENSION!$C$16:$M$112,11,0)+VLOOKUP(B24,[4]Ap_PENSION!$C$16:$M$112,11,0),0)</f>
        <v>2305613117</v>
      </c>
      <c r="Z24" s="3">
        <f>IFERROR(VLOOKUP(B24,[3]Ap_SALUD!$C$16:$M$112,11,0)+VLOOKUP(B24,[4]Ap_SALUD!$C$16:$M$112,11,0),0)</f>
        <v>1632845599</v>
      </c>
      <c r="AA24" s="36">
        <f t="shared" si="1"/>
        <v>75299289630</v>
      </c>
      <c r="AB24" s="37">
        <f t="shared" si="2"/>
        <v>0</v>
      </c>
    </row>
    <row r="25" spans="1:28" hidden="1" x14ac:dyDescent="0.25">
      <c r="A25" s="29">
        <v>13</v>
      </c>
      <c r="B25" s="30" t="s">
        <v>138</v>
      </c>
      <c r="C25" s="31">
        <v>800103935</v>
      </c>
      <c r="D25" s="31">
        <f>VLOOKUP(C25,ENERO!$D$13:$E$1147,2,0)</f>
        <v>112323000</v>
      </c>
      <c r="E25" s="32" t="s">
        <v>139</v>
      </c>
      <c r="F25" s="33">
        <v>847705140952</v>
      </c>
      <c r="G25" s="3">
        <v>5745555176</v>
      </c>
      <c r="H25" s="3">
        <v>0</v>
      </c>
      <c r="I25" s="3">
        <v>0</v>
      </c>
      <c r="J25" s="3">
        <f>IFERROR(VLOOKUP(C25,[1]NOMINA!$Y$16:$AC$112,5,0),0)</f>
        <v>466275306074</v>
      </c>
      <c r="K25" s="3">
        <f>IFERROR(VLOOKUP(C25,[1]CANCELACIONES!$Y$16:$AC$43,5,0),0)</f>
        <v>1982503305</v>
      </c>
      <c r="L25" s="3">
        <f>IFERROR(VLOOKUP(C25,'[2]res- 200686'!$K$16:$R$112,8,0),0)</f>
        <v>54564890586</v>
      </c>
      <c r="M25" s="3">
        <f>IFERROR(VLOOKUP(C25,'[2]reduccion calidad '!$K$16:$R$27,8,0),0)*-1</f>
        <v>0</v>
      </c>
      <c r="N25" s="3"/>
      <c r="O25" s="34">
        <f t="shared" si="0"/>
        <v>1376273396093</v>
      </c>
      <c r="P25" s="35">
        <v>1249158948626</v>
      </c>
      <c r="Q25" s="3">
        <f>IFERROR(VLOOKUP(C25,[3]ServNOMINA!$F$16:$M$112,8,0)+VLOOKUP(C25,[4]ServNOMINA!$F$16:$M$112,8,0),0)</f>
        <v>57207590996</v>
      </c>
      <c r="R25" s="3">
        <f>IFERROR(VLOOKUP(C25,[3]ServOTROS!$F$16:$M$112,8,0)+VLOOKUP(C25,[4]ServOTROS!$F$16:$M$112,8,0),0)</f>
        <v>3056125494</v>
      </c>
      <c r="S25" s="3"/>
      <c r="T25" s="3">
        <f>IFERROR(VLOOKUP(B25,[3]Aaf_PENSION!$C$16:$M$112,11,0)+VLOOKUP(B25,[4]Aaf_PENSION!$C$16:$M$112,11,0),0)</f>
        <v>5199314421</v>
      </c>
      <c r="U25" s="3">
        <f>IFERROR(VLOOKUP(B25,[3]Aaf_SALUD!$C$16:$M$112,11,0)+VLOOKUP(B25,[4]Aaf_SALUD!$C$16:$M$112,11,0),0)</f>
        <v>5199314422</v>
      </c>
      <c r="V25" s="3"/>
      <c r="W25" s="3"/>
      <c r="X25" s="3">
        <f>IFERROR(VLOOKUP(B25,[3]Ap_CESANTIAS!$C$16:$M$112,11,0)+VLOOKUP(B25,[4]Ap_CESANTIAS!$C$16:$M$112,11,0),0)</f>
        <v>8295448087</v>
      </c>
      <c r="Y25" s="3">
        <f>IFERROR(VLOOKUP(B25,[3]Ap_PENSION!$C$16:$M$112,11,0)+VLOOKUP(B25,[4]Ap_PENSION!$C$16:$M$112,11,0),0)</f>
        <v>6523908173</v>
      </c>
      <c r="Z25" s="3">
        <f>IFERROR(VLOOKUP(B25,[3]Ap_SALUD!$C$16:$M$112,11,0)+VLOOKUP(B25,[4]Ap_SALUD!$C$16:$M$112,11,0),0)</f>
        <v>4620261166</v>
      </c>
      <c r="AA25" s="36">
        <f t="shared" si="1"/>
        <v>90101962759</v>
      </c>
      <c r="AB25" s="37">
        <f t="shared" si="2"/>
        <v>37012484708</v>
      </c>
    </row>
    <row r="26" spans="1:28" hidden="1" x14ac:dyDescent="0.25">
      <c r="A26" s="38">
        <v>14</v>
      </c>
      <c r="B26" s="30" t="s">
        <v>140</v>
      </c>
      <c r="C26" s="31">
        <v>899999114</v>
      </c>
      <c r="D26" s="31">
        <f>VLOOKUP(C26,ENERO!$D$13:$E$1147,2,0)</f>
        <v>112525000</v>
      </c>
      <c r="E26" s="32" t="s">
        <v>141</v>
      </c>
      <c r="F26" s="33">
        <v>772062545165</v>
      </c>
      <c r="G26" s="3">
        <v>38156587896</v>
      </c>
      <c r="H26" s="3">
        <v>0</v>
      </c>
      <c r="I26" s="3">
        <v>0</v>
      </c>
      <c r="J26" s="3">
        <f>IFERROR(VLOOKUP(C26,[1]NOMINA!$Y$16:$AC$112,5,0),0)</f>
        <v>567786789867</v>
      </c>
      <c r="K26" s="3">
        <f>IFERROR(VLOOKUP(C26,[1]CANCELACIONES!$Y$16:$AC$43,5,0),0)</f>
        <v>13417081855</v>
      </c>
      <c r="L26" s="3">
        <f>IFERROR(VLOOKUP(C26,'[2]res- 200686'!$K$16:$R$112,8,0),0)</f>
        <v>81398094829</v>
      </c>
      <c r="M26" s="3">
        <f>IFERROR(VLOOKUP(C26,'[2]reduccion calidad '!$K$16:$R$27,8,0),0)*-1</f>
        <v>0</v>
      </c>
      <c r="N26" s="3"/>
      <c r="O26" s="34">
        <f t="shared" si="0"/>
        <v>1472821099612</v>
      </c>
      <c r="P26" s="35">
        <v>1348370302260</v>
      </c>
      <c r="Q26" s="3">
        <f>IFERROR(VLOOKUP(C26,[3]ServNOMINA!$F$16:$M$112,8,0)+VLOOKUP(C26,[4]ServNOMINA!$F$16:$M$112,8,0),0)</f>
        <v>67792964764</v>
      </c>
      <c r="R26" s="3">
        <f>IFERROR(VLOOKUP(C26,[3]ServOTROS!$F$16:$M$112,8,0)+VLOOKUP(C26,[4]ServOTROS!$F$16:$M$112,8,0),0)</f>
        <v>530891331</v>
      </c>
      <c r="S26" s="3"/>
      <c r="T26" s="3">
        <f>IFERROR(VLOOKUP(B26,[3]Aaf_PENSION!$C$16:$M$112,11,0)+VLOOKUP(B26,[4]Aaf_PENSION!$C$16:$M$112,11,0),0)</f>
        <v>5724832274</v>
      </c>
      <c r="U26" s="3">
        <f>IFERROR(VLOOKUP(B26,[3]Aaf_SALUD!$C$16:$M$112,11,0)+VLOOKUP(B26,[4]Aaf_SALUD!$C$16:$M$112,11,0),0)</f>
        <v>5724832273</v>
      </c>
      <c r="V26" s="3"/>
      <c r="W26" s="3"/>
      <c r="X26" s="3">
        <f>IFERROR(VLOOKUP(B26,[3]Ap_CESANTIAS!$C$16:$M$112,11,0)+VLOOKUP(B26,[4]Ap_CESANTIAS!$C$16:$M$112,11,0),0)</f>
        <v>32660347593</v>
      </c>
      <c r="Y26" s="3">
        <f>IFERROR(VLOOKUP(B26,[3]Ap_PENSION!$C$16:$M$112,11,0)+VLOOKUP(B26,[4]Ap_PENSION!$C$16:$M$112,11,0),0)</f>
        <v>7034830474</v>
      </c>
      <c r="Z26" s="3">
        <f>IFERROR(VLOOKUP(B26,[3]Ap_SALUD!$C$16:$M$112,11,0)+VLOOKUP(B26,[4]Ap_SALUD!$C$16:$M$112,11,0),0)</f>
        <v>4982098643</v>
      </c>
      <c r="AA26" s="36">
        <f t="shared" si="1"/>
        <v>124450797352</v>
      </c>
      <c r="AB26" s="37">
        <f t="shared" si="2"/>
        <v>0</v>
      </c>
    </row>
    <row r="27" spans="1:28" hidden="1" x14ac:dyDescent="0.25">
      <c r="A27" s="29">
        <v>15</v>
      </c>
      <c r="B27" s="30" t="s">
        <v>142</v>
      </c>
      <c r="C27" s="31">
        <v>892099149</v>
      </c>
      <c r="D27" s="31">
        <f>VLOOKUP(C27,ENERO!$D$13:$E$1147,2,0)</f>
        <v>119494000</v>
      </c>
      <c r="E27" s="32" t="s">
        <v>143</v>
      </c>
      <c r="F27" s="33">
        <v>90099526560</v>
      </c>
      <c r="G27" s="3">
        <v>192059895</v>
      </c>
      <c r="H27" s="3">
        <v>598277246</v>
      </c>
      <c r="I27" s="3">
        <v>628088610</v>
      </c>
      <c r="J27" s="3">
        <f>IFERROR(VLOOKUP(C27,[1]NOMINA!$Y$16:$AC$112,5,0),0)</f>
        <v>7952251217</v>
      </c>
      <c r="K27" s="3">
        <f>IFERROR(VLOOKUP(C27,[1]CANCELACIONES!$Y$16:$AC$43,5,0),0)</f>
        <v>141531571</v>
      </c>
      <c r="L27" s="3">
        <f>IFERROR(VLOOKUP(C27,'[2]res- 200686'!$K$16:$R$112,8,0),0)</f>
        <v>3934722819</v>
      </c>
      <c r="M27" s="3">
        <f>IFERROR(VLOOKUP(C27,'[2]reduccion calidad '!$K$16:$R$27,8,0),0)*-1</f>
        <v>0</v>
      </c>
      <c r="N27" s="3"/>
      <c r="O27" s="34">
        <f t="shared" si="0"/>
        <v>103546457918</v>
      </c>
      <c r="P27" s="35">
        <v>95799921422</v>
      </c>
      <c r="Q27" s="3">
        <f>IFERROR(VLOOKUP(C27,[3]ServNOMINA!$F$16:$M$112,8,0)+VLOOKUP(C27,[4]ServNOMINA!$F$16:$M$112,8,0),0)</f>
        <v>945392008</v>
      </c>
      <c r="R27" s="3">
        <f>IFERROR(VLOOKUP(C27,[3]ServOTROS!$F$16:$M$112,8,0)+VLOOKUP(C27,[4]ServOTROS!$F$16:$M$112,8,0),0)</f>
        <v>6235204209</v>
      </c>
      <c r="S27" s="3"/>
      <c r="T27" s="3">
        <f>IFERROR(VLOOKUP(B27,[3]Aaf_PENSION!$C$16:$M$112,11,0)+VLOOKUP(B27,[4]Aaf_PENSION!$C$16:$M$112,11,0),0)</f>
        <v>0</v>
      </c>
      <c r="U27" s="3">
        <f>IFERROR(VLOOKUP(B27,[3]Aaf_SALUD!$C$16:$M$112,11,0)+VLOOKUP(B27,[4]Aaf_SALUD!$C$16:$M$112,11,0),0)</f>
        <v>0</v>
      </c>
      <c r="V27" s="3"/>
      <c r="W27" s="3"/>
      <c r="X27" s="3">
        <f>IFERROR(VLOOKUP(B27,[3]Ap_CESANTIAS!$C$16:$M$112,11,0)+VLOOKUP(B27,[4]Ap_CESANTIAS!$C$16:$M$112,11,0),0)</f>
        <v>0</v>
      </c>
      <c r="Y27" s="3">
        <f>IFERROR(VLOOKUP(B27,[3]Ap_PENSION!$C$16:$M$112,11,0)+VLOOKUP(B27,[4]Ap_PENSION!$C$16:$M$112,11,0),0)</f>
        <v>331307099</v>
      </c>
      <c r="Z27" s="3">
        <f>IFERROR(VLOOKUP(B27,[3]Ap_SALUD!$C$16:$M$112,11,0)+VLOOKUP(B27,[4]Ap_SALUD!$C$16:$M$112,11,0),0)</f>
        <v>234633180</v>
      </c>
      <c r="AA27" s="36">
        <f t="shared" si="1"/>
        <v>7746536496</v>
      </c>
      <c r="AB27" s="37">
        <f t="shared" si="2"/>
        <v>0</v>
      </c>
    </row>
    <row r="28" spans="1:28" hidden="1" x14ac:dyDescent="0.25">
      <c r="A28" s="38">
        <v>16</v>
      </c>
      <c r="B28" s="30" t="s">
        <v>144</v>
      </c>
      <c r="C28" s="31">
        <v>800103196</v>
      </c>
      <c r="D28" s="31">
        <f>VLOOKUP(C28,ENERO!$D$13:$E$1147,2,0)</f>
        <v>119595000</v>
      </c>
      <c r="E28" s="32" t="s">
        <v>145</v>
      </c>
      <c r="F28" s="33">
        <v>108905629419</v>
      </c>
      <c r="G28" s="3">
        <v>88458330</v>
      </c>
      <c r="H28" s="3">
        <v>0</v>
      </c>
      <c r="I28" s="3">
        <v>0</v>
      </c>
      <c r="J28" s="3">
        <f>IFERROR(VLOOKUP(C28,[1]NOMINA!$Y$16:$AC$112,5,0),0)</f>
        <v>31098666451</v>
      </c>
      <c r="K28" s="3">
        <f>IFERROR(VLOOKUP(C28,[1]CANCELACIONES!$Y$16:$AC$43,5,0),0)</f>
        <v>0</v>
      </c>
      <c r="L28" s="3">
        <f>IFERROR(VLOOKUP(C28,'[2]res- 200686'!$K$16:$R$112,8,0),0)</f>
        <v>5453535667</v>
      </c>
      <c r="M28" s="3">
        <f>IFERROR(VLOOKUP(C28,'[2]reduccion calidad '!$K$16:$R$27,8,0),0)*-1</f>
        <v>0</v>
      </c>
      <c r="N28" s="3"/>
      <c r="O28" s="34">
        <f t="shared" si="0"/>
        <v>145546289867</v>
      </c>
      <c r="P28" s="35">
        <v>130725193297</v>
      </c>
      <c r="Q28" s="3">
        <f>IFERROR(VLOOKUP(C28,[3]ServNOMINA!$F$16:$M$112,8,0)+VLOOKUP(C28,[4]ServNOMINA!$F$16:$M$112,8,0),0)</f>
        <v>4609814896</v>
      </c>
      <c r="R28" s="3">
        <f>IFERROR(VLOOKUP(C28,[3]ServOTROS!$F$16:$M$112,8,0)+VLOOKUP(C28,[4]ServOTROS!$F$16:$M$112,8,0),0)</f>
        <v>4190048654</v>
      </c>
      <c r="S28" s="3"/>
      <c r="T28" s="3">
        <f>IFERROR(VLOOKUP(B28,[3]Aaf_PENSION!$C$16:$M$112,11,0)+VLOOKUP(B28,[4]Aaf_PENSION!$C$16:$M$112,11,0),0)</f>
        <v>419547288</v>
      </c>
      <c r="U28" s="3">
        <f>IFERROR(VLOOKUP(B28,[3]Aaf_SALUD!$C$16:$M$112,11,0)+VLOOKUP(B28,[4]Aaf_SALUD!$C$16:$M$112,11,0),0)</f>
        <v>419547288</v>
      </c>
      <c r="V28" s="3"/>
      <c r="W28" s="3"/>
      <c r="X28" s="3">
        <f>IFERROR(VLOOKUP(B28,[3]Ap_CESANTIAS!$C$16:$M$112,11,0)+VLOOKUP(B28,[4]Ap_CESANTIAS!$C$16:$M$112,11,0),0)</f>
        <v>4276735024</v>
      </c>
      <c r="Y28" s="3">
        <f>IFERROR(VLOOKUP(B28,[3]Ap_PENSION!$C$16:$M$112,11,0)+VLOOKUP(B28,[4]Ap_PENSION!$C$16:$M$112,11,0),0)</f>
        <v>530032216</v>
      </c>
      <c r="Z28" s="3">
        <f>IFERROR(VLOOKUP(B28,[3]Ap_SALUD!$C$16:$M$112,11,0)+VLOOKUP(B28,[4]Ap_SALUD!$C$16:$M$112,11,0),0)</f>
        <v>375371204</v>
      </c>
      <c r="AA28" s="36">
        <f t="shared" si="1"/>
        <v>14821096570</v>
      </c>
      <c r="AB28" s="37">
        <f t="shared" si="2"/>
        <v>0</v>
      </c>
    </row>
    <row r="29" spans="1:28" hidden="1" x14ac:dyDescent="0.25">
      <c r="A29" s="29">
        <v>17</v>
      </c>
      <c r="B29" s="30" t="s">
        <v>146</v>
      </c>
      <c r="C29" s="31">
        <v>800103913</v>
      </c>
      <c r="D29" s="31">
        <f>VLOOKUP(C29,ENERO!$D$13:$E$1147,2,0)</f>
        <v>114141000</v>
      </c>
      <c r="E29" s="32" t="s">
        <v>147</v>
      </c>
      <c r="F29" s="33">
        <v>463816449296</v>
      </c>
      <c r="G29" s="3">
        <v>5334668086</v>
      </c>
      <c r="H29" s="3">
        <v>0</v>
      </c>
      <c r="I29" s="3">
        <v>0</v>
      </c>
      <c r="J29" s="3">
        <f>IFERROR(VLOOKUP(C29,[1]NOMINA!$Y$16:$AC$112,5,0),0)</f>
        <v>303929751039</v>
      </c>
      <c r="K29" s="3">
        <f>IFERROR(VLOOKUP(C29,[1]CANCELACIONES!$Y$16:$AC$43,5,0),0)</f>
        <v>1879412920</v>
      </c>
      <c r="L29" s="3">
        <f>IFERROR(VLOOKUP(C29,'[2]res- 200686'!$K$16:$R$112,8,0),0)</f>
        <v>35300342059</v>
      </c>
      <c r="M29" s="3">
        <f>IFERROR(VLOOKUP(C29,'[2]reduccion calidad '!$K$16:$R$27,8,0),0)*-1</f>
        <v>0</v>
      </c>
      <c r="N29" s="3"/>
      <c r="O29" s="34">
        <f t="shared" si="0"/>
        <v>810260623400</v>
      </c>
      <c r="P29" s="35">
        <v>730246959650</v>
      </c>
      <c r="Q29" s="3">
        <f>IFERROR(VLOOKUP(C29,[3]ServNOMINA!$F$16:$M$112,8,0)+VLOOKUP(C29,[4]ServNOMINA!$F$16:$M$112,8,0),0)</f>
        <v>37561866798</v>
      </c>
      <c r="R29" s="3">
        <f>IFERROR(VLOOKUP(C29,[3]ServOTROS!$F$16:$M$112,8,0)+VLOOKUP(C29,[4]ServOTROS!$F$16:$M$112,8,0),0)</f>
        <v>2550002044</v>
      </c>
      <c r="S29" s="3"/>
      <c r="T29" s="3">
        <f>IFERROR(VLOOKUP(B29,[3]Aaf_PENSION!$C$16:$M$112,11,0)+VLOOKUP(B29,[4]Aaf_PENSION!$C$16:$M$112,11,0),0)</f>
        <v>3159078297</v>
      </c>
      <c r="U29" s="3">
        <f>IFERROR(VLOOKUP(B29,[3]Aaf_SALUD!$C$16:$M$112,11,0)+VLOOKUP(B29,[4]Aaf_SALUD!$C$16:$M$112,11,0),0)</f>
        <v>3159078297</v>
      </c>
      <c r="V29" s="3"/>
      <c r="W29" s="3"/>
      <c r="X29" s="3">
        <f>IFERROR(VLOOKUP(B29,[3]Ap_CESANTIAS!$C$16:$M$112,11,0)+VLOOKUP(B29,[4]Ap_CESANTIAS!$C$16:$M$112,11,0),0)</f>
        <v>26803401083</v>
      </c>
      <c r="Y29" s="3">
        <f>IFERROR(VLOOKUP(B29,[3]Ap_PENSION!$C$16:$M$112,11,0)+VLOOKUP(B29,[4]Ap_PENSION!$C$16:$M$112,11,0),0)</f>
        <v>3969218678</v>
      </c>
      <c r="Z29" s="3">
        <f>IFERROR(VLOOKUP(B29,[3]Ap_SALUD!$C$16:$M$112,11,0)+VLOOKUP(B29,[4]Ap_SALUD!$C$16:$M$112,11,0),0)</f>
        <v>2811018553</v>
      </c>
      <c r="AA29" s="36">
        <f t="shared" si="1"/>
        <v>80013663750</v>
      </c>
      <c r="AB29" s="37">
        <f t="shared" si="2"/>
        <v>0</v>
      </c>
    </row>
    <row r="30" spans="1:28" hidden="1" x14ac:dyDescent="0.25">
      <c r="A30" s="41">
        <v>18</v>
      </c>
      <c r="B30" s="42" t="s">
        <v>148</v>
      </c>
      <c r="C30" s="31">
        <v>892115015</v>
      </c>
      <c r="D30" s="31">
        <f>VLOOKUP(C30,ENERO!$D$13:$E$1147,2,0)</f>
        <v>114444000</v>
      </c>
      <c r="E30" s="32" t="s">
        <v>149</v>
      </c>
      <c r="F30" s="33">
        <v>399708913590</v>
      </c>
      <c r="G30" s="3">
        <v>1774487789</v>
      </c>
      <c r="H30" s="3">
        <v>0</v>
      </c>
      <c r="I30" s="3">
        <v>0</v>
      </c>
      <c r="J30" s="3">
        <f>IFERROR(VLOOKUP(C30,[1]NOMINA!$Y$16:$AC$112,5,0),0)</f>
        <v>74314651549</v>
      </c>
      <c r="K30" s="3">
        <f>IFERROR(VLOOKUP(C30,[1]CANCELACIONES!$Y$16:$AC$43,5,0),0)</f>
        <v>452313331</v>
      </c>
      <c r="L30" s="3">
        <f>IFERROR(VLOOKUP(C30,'[2]res- 200686'!$K$16:$R$112,8,0),0)</f>
        <v>37246727549</v>
      </c>
      <c r="M30" s="3">
        <f>IFERROR(VLOOKUP(C30,'[2]reduccion calidad '!$K$16:$R$27,8,0),0)*-1</f>
        <v>0</v>
      </c>
      <c r="N30" s="3"/>
      <c r="O30" s="34">
        <f t="shared" si="0"/>
        <v>513497093808</v>
      </c>
      <c r="P30" s="35">
        <v>460457492823</v>
      </c>
      <c r="Q30" s="3">
        <f>IFERROR(VLOOKUP(C30,[3]ServNOMINA!$F$16:$M$112,8,0)+VLOOKUP(C30,[4]ServNOMINA!$F$16:$M$112,8,0),0)</f>
        <v>20389722883</v>
      </c>
      <c r="R30" s="3">
        <f>IFERROR(VLOOKUP(C30,[3]ServOTROS!$F$16:$M$112,8,0)+VLOOKUP(C30,[4]ServOTROS!$F$16:$M$112,8,0),0)</f>
        <v>8841648443</v>
      </c>
      <c r="S30" s="3"/>
      <c r="T30" s="3">
        <f>IFERROR(VLOOKUP(B30,[3]Aaf_PENSION!$C$16:$M$112,11,0)+VLOOKUP(B30,[4]Aaf_PENSION!$C$16:$M$112,11,0),0)</f>
        <v>1710394977</v>
      </c>
      <c r="U30" s="3">
        <f>IFERROR(VLOOKUP(B30,[3]Aaf_SALUD!$C$16:$M$112,11,0)+VLOOKUP(B30,[4]Aaf_SALUD!$C$16:$M$112,11,0),0)</f>
        <v>1710394976</v>
      </c>
      <c r="V30" s="3"/>
      <c r="W30" s="3"/>
      <c r="X30" s="3">
        <f>IFERROR(VLOOKUP(B30,[3]Ap_CESANTIAS!$C$16:$M$112,11,0)+VLOOKUP(B30,[4]Ap_CESANTIAS!$C$16:$M$112,11,0),0)</f>
        <v>16814245073</v>
      </c>
      <c r="Y30" s="3">
        <f>IFERROR(VLOOKUP(B30,[3]Ap_PENSION!$C$16:$M$112,11,0)+VLOOKUP(B30,[4]Ap_PENSION!$C$16:$M$112,11,0),0)</f>
        <v>2091783870</v>
      </c>
      <c r="Z30" s="3">
        <f>IFERROR(VLOOKUP(B30,[3]Ap_SALUD!$C$16:$M$112,11,0)+VLOOKUP(B30,[4]Ap_SALUD!$C$16:$M$112,11,0),0)</f>
        <v>1481410763</v>
      </c>
      <c r="AA30" s="36">
        <f t="shared" si="1"/>
        <v>53039600985</v>
      </c>
      <c r="AB30" s="37">
        <f t="shared" si="2"/>
        <v>0</v>
      </c>
    </row>
    <row r="31" spans="1:28" hidden="1" x14ac:dyDescent="0.25">
      <c r="A31" s="29">
        <v>19</v>
      </c>
      <c r="B31" s="30" t="s">
        <v>150</v>
      </c>
      <c r="C31" s="31">
        <v>800103920</v>
      </c>
      <c r="D31" s="31">
        <f>VLOOKUP(C31,ENERO!$D$13:$E$1147,2,0)</f>
        <v>114747000</v>
      </c>
      <c r="E31" s="32" t="s">
        <v>151</v>
      </c>
      <c r="F31" s="43">
        <v>705002914824</v>
      </c>
      <c r="G31" s="44">
        <v>5191368438</v>
      </c>
      <c r="H31" s="3">
        <v>0</v>
      </c>
      <c r="I31" s="3">
        <v>0</v>
      </c>
      <c r="J31" s="3">
        <f>IFERROR(VLOOKUP(C31,[1]NOMINA!$Y$16:$AC$112,5,0),0)</f>
        <v>274493137122</v>
      </c>
      <c r="K31" s="3">
        <f>IFERROR(VLOOKUP(C31,[1]CANCELACIONES!$Y$16:$AC$43,5,0),0)</f>
        <v>2019234947</v>
      </c>
      <c r="L31" s="3">
        <f>IFERROR(VLOOKUP(C31,'[2]res- 200686'!$K$16:$R$112,8,0),0)</f>
        <v>24823972621</v>
      </c>
      <c r="M31" s="3">
        <f>IFERROR(VLOOKUP(C31,'[2]reduccion calidad '!$K$16:$R$27,8,0),0)*-1</f>
        <v>0</v>
      </c>
      <c r="N31" s="3"/>
      <c r="O31" s="34">
        <f t="shared" si="0"/>
        <v>1011530627952</v>
      </c>
      <c r="P31" s="35">
        <v>919738004274</v>
      </c>
      <c r="Q31" s="3">
        <f>IFERROR(VLOOKUP(C31,[3]ServNOMINA!$F$16:$M$112,8,0)+VLOOKUP(C31,[4]ServNOMINA!$F$16:$M$112,8,0),0)</f>
        <v>45591759730</v>
      </c>
      <c r="R31" s="3">
        <f>IFERROR(VLOOKUP(C31,[3]ServOTROS!$F$16:$M$112,8,0)+VLOOKUP(C31,[4]ServOTROS!$F$16:$M$112,8,0),0)</f>
        <v>0</v>
      </c>
      <c r="S31" s="3"/>
      <c r="T31" s="3">
        <f>IFERROR(VLOOKUP(B31,[3]Aaf_PENSION!$C$16:$M$112,11,0)+VLOOKUP(B31,[4]Aaf_PENSION!$C$16:$M$112,11,0),0)</f>
        <v>3715346250</v>
      </c>
      <c r="U31" s="3">
        <f>IFERROR(VLOOKUP(B31,[3]Aaf_SALUD!$C$16:$M$112,11,0)+VLOOKUP(B31,[4]Aaf_SALUD!$C$16:$M$112,11,0),0)</f>
        <v>3715346250</v>
      </c>
      <c r="V31" s="3"/>
      <c r="W31" s="3"/>
      <c r="X31" s="3">
        <f>IFERROR(VLOOKUP(B31,[3]Ap_CESANTIAS!$C$16:$M$112,11,0)+VLOOKUP(B31,[4]Ap_CESANTIAS!$C$16:$M$112,11,0),0)</f>
        <v>23588508323</v>
      </c>
      <c r="Y31" s="3">
        <f>IFERROR(VLOOKUP(B31,[3]Ap_PENSION!$C$16:$M$112,11,0)+VLOOKUP(B31,[4]Ap_PENSION!$C$16:$M$112,11,0),0)</f>
        <v>5059339726</v>
      </c>
      <c r="Z31" s="3">
        <f>IFERROR(VLOOKUP(B31,[3]Ap_SALUD!$C$16:$M$112,11,0)+VLOOKUP(B31,[4]Ap_SALUD!$C$16:$M$112,11,0),0)</f>
        <v>3583047192</v>
      </c>
      <c r="AA31" s="36">
        <f t="shared" si="1"/>
        <v>85253347471</v>
      </c>
      <c r="AB31" s="37">
        <f t="shared" si="2"/>
        <v>6539276207</v>
      </c>
    </row>
    <row r="32" spans="1:28" hidden="1" x14ac:dyDescent="0.25">
      <c r="A32" s="38">
        <v>20</v>
      </c>
      <c r="B32" s="30" t="s">
        <v>152</v>
      </c>
      <c r="C32" s="31">
        <v>892000148</v>
      </c>
      <c r="D32" s="31">
        <f>VLOOKUP(C32,ENERO!$D$13:$E$1147,2,0)</f>
        <v>115050000</v>
      </c>
      <c r="E32" s="32" t="s">
        <v>153</v>
      </c>
      <c r="F32" s="33">
        <v>329156388811</v>
      </c>
      <c r="G32" s="3">
        <v>3043669829</v>
      </c>
      <c r="H32" s="3">
        <v>0</v>
      </c>
      <c r="I32" s="3">
        <v>0</v>
      </c>
      <c r="J32" s="3">
        <f>IFERROR(VLOOKUP(C32,[1]NOMINA!$Y$16:$AC$112,5,0),0)</f>
        <v>154585593791</v>
      </c>
      <c r="K32" s="3">
        <f>IFERROR(VLOOKUP(C32,[1]CANCELACIONES!$Y$16:$AC$43,5,0),0)</f>
        <v>481974399</v>
      </c>
      <c r="L32" s="3">
        <f>IFERROR(VLOOKUP(C32,'[2]res- 200686'!$K$16:$R$112,8,0),0)</f>
        <v>21917600202</v>
      </c>
      <c r="M32" s="3">
        <f>IFERROR(VLOOKUP(C32,'[2]reduccion calidad '!$K$16:$R$27,8,0),0)*-1</f>
        <v>0</v>
      </c>
      <c r="N32" s="3"/>
      <c r="O32" s="34">
        <f t="shared" si="0"/>
        <v>509185227032</v>
      </c>
      <c r="P32" s="35">
        <v>468955634517</v>
      </c>
      <c r="Q32" s="3">
        <f>IFERROR(VLOOKUP(C32,[3]ServNOMINA!$F$16:$M$112,8,0)+VLOOKUP(C32,[4]ServNOMINA!$F$16:$M$112,8,0),0)</f>
        <v>19746051741</v>
      </c>
      <c r="R32" s="3">
        <f>IFERROR(VLOOKUP(C32,[3]ServOTROS!$F$16:$M$112,8,0)+VLOOKUP(C32,[4]ServOTROS!$F$16:$M$112,8,0),0)</f>
        <v>314040563</v>
      </c>
      <c r="S32" s="3"/>
      <c r="T32" s="3">
        <f>IFERROR(VLOOKUP(B32,[3]Aaf_PENSION!$C$16:$M$112,11,0)+VLOOKUP(B32,[4]Aaf_PENSION!$C$16:$M$112,11,0),0)</f>
        <v>1909127623</v>
      </c>
      <c r="U32" s="3">
        <f>IFERROR(VLOOKUP(B32,[3]Aaf_SALUD!$C$16:$M$112,11,0)+VLOOKUP(B32,[4]Aaf_SALUD!$C$16:$M$112,11,0),0)</f>
        <v>1909127624</v>
      </c>
      <c r="V32" s="3"/>
      <c r="W32" s="3"/>
      <c r="X32" s="3">
        <f>IFERROR(VLOOKUP(B32,[3]Ap_CESANTIAS!$C$16:$M$112,11,0)+VLOOKUP(B32,[4]Ap_CESANTIAS!$C$16:$M$112,11,0),0)</f>
        <v>12228297810</v>
      </c>
      <c r="Y32" s="3">
        <f>IFERROR(VLOOKUP(B32,[3]Ap_PENSION!$C$16:$M$112,11,0)+VLOOKUP(B32,[4]Ap_PENSION!$C$16:$M$112,11,0),0)</f>
        <v>2413614493</v>
      </c>
      <c r="Z32" s="3">
        <f>IFERROR(VLOOKUP(B32,[3]Ap_SALUD!$C$16:$M$112,11,0)+VLOOKUP(B32,[4]Ap_SALUD!$C$16:$M$112,11,0),0)</f>
        <v>1709332661</v>
      </c>
      <c r="AA32" s="36">
        <f t="shared" si="1"/>
        <v>40229592515</v>
      </c>
      <c r="AB32" s="37">
        <f t="shared" si="2"/>
        <v>0</v>
      </c>
    </row>
    <row r="33" spans="1:28" hidden="1" x14ac:dyDescent="0.25">
      <c r="A33" s="29">
        <v>21</v>
      </c>
      <c r="B33" s="30" t="s">
        <v>154</v>
      </c>
      <c r="C33" s="31">
        <v>800103923</v>
      </c>
      <c r="D33" s="31">
        <f>VLOOKUP(C33,ENERO!$D$13:$E$1147,2,0)</f>
        <v>115252000</v>
      </c>
      <c r="E33" s="32" t="s">
        <v>155</v>
      </c>
      <c r="F33" s="33">
        <v>598874966597</v>
      </c>
      <c r="G33" s="3">
        <v>10537890454</v>
      </c>
      <c r="H33" s="3">
        <v>0</v>
      </c>
      <c r="I33" s="3">
        <v>0</v>
      </c>
      <c r="J33" s="3">
        <f>IFERROR(VLOOKUP(C33,[1]NOMINA!$Y$16:$AC$112,5,0),0)</f>
        <v>459738478793</v>
      </c>
      <c r="K33" s="3">
        <f>IFERROR(VLOOKUP(C33,[1]CANCELACIONES!$Y$16:$AC$43,5,0),0)</f>
        <v>4180685146</v>
      </c>
      <c r="L33" s="3">
        <f>IFERROR(VLOOKUP(C33,'[2]res- 200686'!$K$16:$R$112,8,0),0)</f>
        <v>59997004008</v>
      </c>
      <c r="M33" s="3">
        <f>IFERROR(VLOOKUP(C33,'[2]reduccion calidad '!$K$16:$R$27,8,0),0)*-1</f>
        <v>0</v>
      </c>
      <c r="N33" s="3"/>
      <c r="O33" s="34">
        <f t="shared" si="0"/>
        <v>1133329024998</v>
      </c>
      <c r="P33" s="35">
        <v>1014788769223</v>
      </c>
      <c r="Q33" s="3">
        <f>IFERROR(VLOOKUP(C33,[3]ServNOMINA!$F$16:$M$112,8,0)+VLOOKUP(C33,[4]ServNOMINA!$F$16:$M$112,8,0),0)</f>
        <v>61901935274</v>
      </c>
      <c r="R33" s="3">
        <f>IFERROR(VLOOKUP(C33,[3]ServOTROS!$F$16:$M$112,8,0)+VLOOKUP(C33,[4]ServOTROS!$F$16:$M$112,8,0),0)</f>
        <v>0</v>
      </c>
      <c r="S33" s="3"/>
      <c r="T33" s="3">
        <f>IFERROR(VLOOKUP(B33,[3]Aaf_PENSION!$C$16:$M$112,11,0)+VLOOKUP(B33,[4]Aaf_PENSION!$C$16:$M$112,11,0),0)</f>
        <v>4268482271</v>
      </c>
      <c r="U33" s="3">
        <f>IFERROR(VLOOKUP(B33,[3]Aaf_SALUD!$C$16:$M$112,11,0)+VLOOKUP(B33,[4]Aaf_SALUD!$C$16:$M$112,11,0),0)</f>
        <v>4268482272</v>
      </c>
      <c r="V33" s="3"/>
      <c r="W33" s="3"/>
      <c r="X33" s="3">
        <f>IFERROR(VLOOKUP(B33,[3]Ap_CESANTIAS!$C$16:$M$112,11,0)+VLOOKUP(B33,[4]Ap_CESANTIAS!$C$16:$M$112,11,0),0)</f>
        <v>39185945572</v>
      </c>
      <c r="Y33" s="3">
        <f>IFERROR(VLOOKUP(B33,[3]Ap_PENSION!$C$16:$M$112,11,0)+VLOOKUP(B33,[4]Ap_PENSION!$C$16:$M$112,11,0),0)</f>
        <v>5219170394</v>
      </c>
      <c r="Z33" s="3">
        <f>IFERROR(VLOOKUP(B33,[3]Ap_SALUD!$C$16:$M$112,11,0)+VLOOKUP(B33,[4]Ap_SALUD!$C$16:$M$112,11,0),0)</f>
        <v>3696239992</v>
      </c>
      <c r="AA33" s="36">
        <f t="shared" si="1"/>
        <v>118540255775</v>
      </c>
      <c r="AB33" s="37">
        <f t="shared" si="2"/>
        <v>0</v>
      </c>
    </row>
    <row r="34" spans="1:28" hidden="1" x14ac:dyDescent="0.25">
      <c r="A34" s="38">
        <v>22</v>
      </c>
      <c r="B34" s="30" t="s">
        <v>156</v>
      </c>
      <c r="C34" s="31">
        <v>800103927</v>
      </c>
      <c r="D34" s="31">
        <f>VLOOKUP(C34,ENERO!$D$13:$E$1147,2,0)</f>
        <v>115454000</v>
      </c>
      <c r="E34" s="32" t="s">
        <v>157</v>
      </c>
      <c r="F34" s="33">
        <v>697265836225</v>
      </c>
      <c r="G34" s="3">
        <v>11685195873</v>
      </c>
      <c r="H34" s="3">
        <v>0</v>
      </c>
      <c r="I34" s="3">
        <v>0</v>
      </c>
      <c r="J34" s="3">
        <f>IFERROR(VLOOKUP(C34,[1]NOMINA!$Y$16:$AC$112,5,0),0)</f>
        <v>185938473961</v>
      </c>
      <c r="K34" s="3">
        <f>IFERROR(VLOOKUP(C34,[1]CANCELACIONES!$Y$16:$AC$43,5,0),0)</f>
        <v>3677898029</v>
      </c>
      <c r="L34" s="3">
        <f>IFERROR(VLOOKUP(C34,'[2]res- 200686'!$K$16:$R$112,8,0),0)</f>
        <v>26068647195</v>
      </c>
      <c r="M34" s="3">
        <f>IFERROR(VLOOKUP(C34,'[2]reduccion calidad '!$K$16:$R$27,8,0),0)*-1</f>
        <v>0</v>
      </c>
      <c r="N34" s="3"/>
      <c r="O34" s="34">
        <f t="shared" si="0"/>
        <v>924636051283</v>
      </c>
      <c r="P34" s="35">
        <v>834950640326</v>
      </c>
      <c r="Q34" s="3">
        <f>IFERROR(VLOOKUP(C34,[3]ServNOMINA!$F$16:$M$112,8,0)+VLOOKUP(C34,[4]ServNOMINA!$F$16:$M$112,8,0),0)</f>
        <v>39715327295</v>
      </c>
      <c r="R34" s="3">
        <f>IFERROR(VLOOKUP(C34,[3]ServOTROS!$F$16:$M$112,8,0)+VLOOKUP(C34,[4]ServOTROS!$F$16:$M$112,8,0),0)</f>
        <v>2748445161</v>
      </c>
      <c r="S34" s="3"/>
      <c r="T34" s="3">
        <f>IFERROR(VLOOKUP(B34,[3]Aaf_PENSION!$C$16:$M$112,11,0)+VLOOKUP(B34,[4]Aaf_PENSION!$C$16:$M$112,11,0),0)</f>
        <v>3198388861</v>
      </c>
      <c r="U34" s="3">
        <f>IFERROR(VLOOKUP(B34,[3]Aaf_SALUD!$C$16:$M$112,11,0)+VLOOKUP(B34,[4]Aaf_SALUD!$C$16:$M$112,11,0),0)</f>
        <v>3198388860</v>
      </c>
      <c r="V34" s="3"/>
      <c r="W34" s="3"/>
      <c r="X34" s="3">
        <f>IFERROR(VLOOKUP(B34,[3]Ap_CESANTIAS!$C$16:$M$112,11,0)+VLOOKUP(B34,[4]Ap_CESANTIAS!$C$16:$M$112,11,0),0)</f>
        <v>33907327939</v>
      </c>
      <c r="Y34" s="3">
        <f>IFERROR(VLOOKUP(B34,[3]Ap_PENSION!$C$16:$M$112,11,0)+VLOOKUP(B34,[4]Ap_PENSION!$C$16:$M$112,11,0),0)</f>
        <v>4049592901</v>
      </c>
      <c r="Z34" s="3">
        <f>IFERROR(VLOOKUP(B34,[3]Ap_SALUD!$C$16:$M$112,11,0)+VLOOKUP(B34,[4]Ap_SALUD!$C$16:$M$112,11,0),0)</f>
        <v>2867939940</v>
      </c>
      <c r="AA34" s="36">
        <f t="shared" si="1"/>
        <v>89685410957</v>
      </c>
      <c r="AB34" s="37">
        <f t="shared" si="2"/>
        <v>0</v>
      </c>
    </row>
    <row r="35" spans="1:28" hidden="1" x14ac:dyDescent="0.25">
      <c r="A35" s="45">
        <v>23</v>
      </c>
      <c r="B35" s="42" t="s">
        <v>158</v>
      </c>
      <c r="C35" s="31">
        <v>800094164</v>
      </c>
      <c r="D35" s="31">
        <f>VLOOKUP(C35,ENERO!$D$13:$E$1147,2,0)</f>
        <v>118686000</v>
      </c>
      <c r="E35" s="32" t="s">
        <v>159</v>
      </c>
      <c r="F35" s="33">
        <v>380672150839</v>
      </c>
      <c r="G35" s="3">
        <v>1212478024</v>
      </c>
      <c r="H35" s="3">
        <v>0</v>
      </c>
      <c r="I35" s="3">
        <v>0</v>
      </c>
      <c r="J35" s="3">
        <f>IFERROR(VLOOKUP(C35,[1]NOMINA!$Y$16:$AC$112,5,0),0)</f>
        <v>124055697225</v>
      </c>
      <c r="K35" s="3">
        <f>IFERROR(VLOOKUP(C35,[1]CANCELACIONES!$Y$16:$AC$43,5,0),0)</f>
        <v>445239963</v>
      </c>
      <c r="L35" s="3">
        <f>IFERROR(VLOOKUP(C35,'[2]res- 200686'!$K$16:$R$112,8,0),0)</f>
        <v>22303608885</v>
      </c>
      <c r="M35" s="3">
        <f>IFERROR(VLOOKUP(C35,'[2]reduccion calidad '!$K$16:$R$27,8,0),0)*-1</f>
        <v>0</v>
      </c>
      <c r="N35" s="3"/>
      <c r="O35" s="34">
        <f t="shared" si="0"/>
        <v>528689174936</v>
      </c>
      <c r="P35" s="35">
        <v>477265251343</v>
      </c>
      <c r="Q35" s="3">
        <f>IFERROR(VLOOKUP(C35,[3]ServNOMINA!$F$16:$M$112,8,0)+VLOOKUP(C35,[4]ServNOMINA!$F$16:$M$112,8,0),0)</f>
        <v>19147700045</v>
      </c>
      <c r="R35" s="3">
        <f>IFERROR(VLOOKUP(C35,[3]ServOTROS!$F$16:$M$112,8,0)+VLOOKUP(C35,[4]ServOTROS!$F$16:$M$112,8,0),0)</f>
        <v>5348343964</v>
      </c>
      <c r="S35" s="3"/>
      <c r="T35" s="3">
        <f>IFERROR(VLOOKUP(B35,[3]Aaf_PENSION!$C$16:$M$112,11,0)+VLOOKUP(B35,[4]Aaf_PENSION!$C$16:$M$112,11,0),0)</f>
        <v>1932976314</v>
      </c>
      <c r="U35" s="3">
        <f>IFERROR(VLOOKUP(B35,[3]Aaf_SALUD!$C$16:$M$112,11,0)+VLOOKUP(B35,[4]Aaf_SALUD!$C$16:$M$112,11,0),0)</f>
        <v>1932976314</v>
      </c>
      <c r="V35" s="3"/>
      <c r="W35" s="3"/>
      <c r="X35" s="3">
        <f>IFERROR(VLOOKUP(B35,[3]Ap_CESANTIAS!$C$16:$M$112,11,0)+VLOOKUP(B35,[4]Ap_CESANTIAS!$C$16:$M$112,11,0),0)</f>
        <v>19001687352</v>
      </c>
      <c r="Y35" s="3">
        <f>IFERROR(VLOOKUP(B35,[3]Ap_PENSION!$C$16:$M$112,11,0)+VLOOKUP(B35,[4]Ap_PENSION!$C$16:$M$112,11,0),0)</f>
        <v>2376904867</v>
      </c>
      <c r="Z35" s="3">
        <f>IFERROR(VLOOKUP(B35,[3]Ap_SALUD!$C$16:$M$112,11,0)+VLOOKUP(B35,[4]Ap_SALUD!$C$16:$M$112,11,0),0)</f>
        <v>1683334737</v>
      </c>
      <c r="AA35" s="36">
        <f t="shared" si="1"/>
        <v>51423923593</v>
      </c>
      <c r="AB35" s="37">
        <f t="shared" si="2"/>
        <v>0</v>
      </c>
    </row>
    <row r="36" spans="1:28" hidden="1" x14ac:dyDescent="0.25">
      <c r="A36" s="38">
        <v>24</v>
      </c>
      <c r="B36" s="30" t="s">
        <v>160</v>
      </c>
      <c r="C36" s="31">
        <v>890001639</v>
      </c>
      <c r="D36" s="31">
        <f>VLOOKUP(C36,ENERO!$D$13:$E$1147,2,0)</f>
        <v>116363000</v>
      </c>
      <c r="E36" s="32" t="s">
        <v>161</v>
      </c>
      <c r="F36" s="33">
        <v>148164318210</v>
      </c>
      <c r="G36" s="3">
        <v>0</v>
      </c>
      <c r="H36" s="3">
        <v>0</v>
      </c>
      <c r="I36" s="3">
        <v>0</v>
      </c>
      <c r="J36" s="3">
        <f>IFERROR(VLOOKUP(C36,[1]NOMINA!$Y$16:$AC$112,5,0),0)</f>
        <v>118591780974</v>
      </c>
      <c r="K36" s="3">
        <f>IFERROR(VLOOKUP(C36,[1]CANCELACIONES!$Y$16:$AC$43,5,0),0)</f>
        <v>0</v>
      </c>
      <c r="L36" s="3">
        <f>IFERROR(VLOOKUP(C36,'[2]res- 200686'!$K$16:$R$112,8,0),0)</f>
        <v>11890534758</v>
      </c>
      <c r="M36" s="3">
        <f>IFERROR(VLOOKUP(C36,'[2]reduccion calidad '!$K$16:$R$27,8,0),0)*-1</f>
        <v>0</v>
      </c>
      <c r="N36" s="3"/>
      <c r="O36" s="34">
        <f t="shared" si="0"/>
        <v>278646633942</v>
      </c>
      <c r="P36" s="35">
        <v>256215387979</v>
      </c>
      <c r="Q36" s="3">
        <f>IFERROR(VLOOKUP(C36,[3]ServNOMINA!$F$16:$M$112,8,0)+VLOOKUP(C36,[4]ServNOMINA!$F$16:$M$112,8,0),0)</f>
        <v>10850715212</v>
      </c>
      <c r="R36" s="3">
        <f>IFERROR(VLOOKUP(C36,[3]ServOTROS!$F$16:$M$112,8,0)+VLOOKUP(C36,[4]ServOTROS!$F$16:$M$112,8,0),0)</f>
        <v>1835575396</v>
      </c>
      <c r="S36" s="3"/>
      <c r="T36" s="3">
        <f>IFERROR(VLOOKUP(B36,[3]Aaf_PENSION!$C$16:$M$112,11,0)+VLOOKUP(B36,[4]Aaf_PENSION!$C$16:$M$112,11,0),0)</f>
        <v>1067062981</v>
      </c>
      <c r="U36" s="3">
        <f>IFERROR(VLOOKUP(B36,[3]Aaf_SALUD!$C$16:$M$112,11,0)+VLOOKUP(B36,[4]Aaf_SALUD!$C$16:$M$112,11,0),0)</f>
        <v>1067062981</v>
      </c>
      <c r="V36" s="3"/>
      <c r="W36" s="3"/>
      <c r="X36" s="3">
        <f>IFERROR(VLOOKUP(B36,[3]Ap_CESANTIAS!$C$16:$M$112,11,0)+VLOOKUP(B36,[4]Ap_CESANTIAS!$C$16:$M$112,11,0),0)</f>
        <v>5311842669</v>
      </c>
      <c r="Y36" s="3">
        <f>IFERROR(VLOOKUP(B36,[3]Ap_PENSION!$C$16:$M$112,11,0)+VLOOKUP(B36,[4]Ap_PENSION!$C$16:$M$112,11,0),0)</f>
        <v>1345849818</v>
      </c>
      <c r="Z36" s="3">
        <f>IFERROR(VLOOKUP(B36,[3]Ap_SALUD!$C$16:$M$112,11,0)+VLOOKUP(B36,[4]Ap_SALUD!$C$16:$M$112,11,0),0)</f>
        <v>953136906</v>
      </c>
      <c r="AA36" s="36">
        <f t="shared" si="1"/>
        <v>22431245963</v>
      </c>
      <c r="AB36" s="37">
        <f t="shared" si="2"/>
        <v>0</v>
      </c>
    </row>
    <row r="37" spans="1:28" hidden="1" x14ac:dyDescent="0.25">
      <c r="A37" s="39">
        <v>25</v>
      </c>
      <c r="B37" s="40" t="s">
        <v>162</v>
      </c>
      <c r="C37" s="31">
        <v>891480085</v>
      </c>
      <c r="D37" s="31">
        <f>VLOOKUP(C37,ENERO!$D$13:$E$1147,2,0)</f>
        <v>116666000</v>
      </c>
      <c r="E37" s="32" t="s">
        <v>163</v>
      </c>
      <c r="F37" s="33">
        <v>175570349759</v>
      </c>
      <c r="G37" s="3">
        <v>5591574257</v>
      </c>
      <c r="H37" s="3">
        <v>0</v>
      </c>
      <c r="I37" s="3">
        <v>0</v>
      </c>
      <c r="J37" s="3">
        <f>IFERROR(VLOOKUP(C37,[1]NOMINA!$Y$16:$AC$112,5,0),0)</f>
        <v>114911121986</v>
      </c>
      <c r="K37" s="3">
        <f>IFERROR(VLOOKUP(C37,[1]CANCELACIONES!$Y$16:$AC$43,5,0),0)</f>
        <v>1923453976</v>
      </c>
      <c r="L37" s="3">
        <f>IFERROR(VLOOKUP(C37,'[2]res- 200686'!$K$16:$R$112,8,0),0)</f>
        <v>14663579436</v>
      </c>
      <c r="M37" s="3">
        <f>IFERROR(VLOOKUP(C37,'[2]reduccion calidad '!$K$16:$R$27,8,0),0)*-1</f>
        <v>0</v>
      </c>
      <c r="N37" s="3"/>
      <c r="O37" s="34">
        <f t="shared" si="0"/>
        <v>312660079414</v>
      </c>
      <c r="P37" s="35">
        <v>286285424849</v>
      </c>
      <c r="Q37" s="3">
        <f>IFERROR(VLOOKUP(C37,[3]ServNOMINA!$F$16:$M$112,8,0)+VLOOKUP(C37,[4]ServNOMINA!$F$16:$M$112,8,0),0)</f>
        <v>8940962242</v>
      </c>
      <c r="R37" s="3">
        <f>IFERROR(VLOOKUP(C37,[3]ServOTROS!$F$16:$M$112,8,0)+VLOOKUP(C37,[4]ServOTROS!$F$16:$M$112,8,0),0)</f>
        <v>1857074918</v>
      </c>
      <c r="S37" s="3"/>
      <c r="T37" s="3">
        <f>IFERROR(VLOOKUP(B37,[3]Aaf_PENSION!$C$16:$M$112,11,0)+VLOOKUP(B37,[4]Aaf_PENSION!$C$16:$M$112,11,0),0)</f>
        <v>1155928611</v>
      </c>
      <c r="U37" s="3">
        <f>IFERROR(VLOOKUP(B37,[3]Aaf_SALUD!$C$16:$M$112,11,0)+VLOOKUP(B37,[4]Aaf_SALUD!$C$16:$M$112,11,0),0)</f>
        <v>1155928611</v>
      </c>
      <c r="V37" s="3"/>
      <c r="W37" s="3"/>
      <c r="X37" s="3">
        <f>IFERROR(VLOOKUP(B37,[3]Ap_CESANTIAS!$C$16:$M$112,11,0)+VLOOKUP(B37,[4]Ap_CESANTIAS!$C$16:$M$112,11,0),0)</f>
        <v>10806095360</v>
      </c>
      <c r="Y37" s="3">
        <f>IFERROR(VLOOKUP(B37,[3]Ap_PENSION!$C$16:$M$112,11,0)+VLOOKUP(B37,[4]Ap_PENSION!$C$16:$M$112,11,0),0)</f>
        <v>1439326974</v>
      </c>
      <c r="Z37" s="3">
        <f>IFERROR(VLOOKUP(B37,[3]Ap_SALUD!$C$16:$M$112,11,0)+VLOOKUP(B37,[4]Ap_SALUD!$C$16:$M$112,11,0),0)</f>
        <v>1019337849</v>
      </c>
      <c r="AA37" s="36">
        <f t="shared" si="1"/>
        <v>26374654565</v>
      </c>
      <c r="AB37" s="37">
        <f t="shared" si="2"/>
        <v>0</v>
      </c>
    </row>
    <row r="38" spans="1:28" hidden="1" x14ac:dyDescent="0.25">
      <c r="A38" s="38">
        <v>26</v>
      </c>
      <c r="B38" s="30" t="s">
        <v>164</v>
      </c>
      <c r="C38" s="31">
        <v>892400038</v>
      </c>
      <c r="D38" s="31">
        <f>VLOOKUP(C38,ENERO!$D$13:$E$1147,2,0)</f>
        <v>118888000</v>
      </c>
      <c r="E38" s="32" t="s">
        <v>165</v>
      </c>
      <c r="F38" s="33">
        <v>48059307195</v>
      </c>
      <c r="G38" s="3">
        <v>925899031</v>
      </c>
      <c r="H38" s="3">
        <v>668373808</v>
      </c>
      <c r="I38" s="3">
        <v>931232569</v>
      </c>
      <c r="J38" s="3">
        <f>IFERROR(VLOOKUP(C38,[1]NOMINA!$Y$16:$AC$112,5,0),0)</f>
        <v>0</v>
      </c>
      <c r="K38" s="3">
        <f>IFERROR(VLOOKUP(C38,[1]CANCELACIONES!$Y$16:$AC$43,5,0),0)</f>
        <v>226261626</v>
      </c>
      <c r="L38" s="3">
        <f>IFERROR(VLOOKUP(C38,'[2]res- 200686'!$K$16:$R$112,8,0),0)</f>
        <v>0</v>
      </c>
      <c r="M38" s="3">
        <f>IFERROR(VLOOKUP(C38,'[2]reduccion calidad '!$K$16:$R$27,8,0),0)*-1</f>
        <v>0</v>
      </c>
      <c r="N38" s="3"/>
      <c r="O38" s="34">
        <f t="shared" si="0"/>
        <v>50811074229</v>
      </c>
      <c r="P38" s="35">
        <v>44904574442</v>
      </c>
      <c r="Q38" s="3">
        <f>IFERROR(VLOOKUP(C38,[3]ServNOMINA!$F$16:$M$112,8,0)+VLOOKUP(C38,[4]ServNOMINA!$F$16:$M$112,8,0),0)</f>
        <v>686326636</v>
      </c>
      <c r="R38" s="3">
        <f>IFERROR(VLOOKUP(C38,[3]ServOTROS!$F$16:$M$112,8,0)+VLOOKUP(C38,[4]ServOTROS!$F$16:$M$112,8,0),0)</f>
        <v>3384946393</v>
      </c>
      <c r="S38" s="3"/>
      <c r="T38" s="3">
        <f>IFERROR(VLOOKUP(B38,[3]Aaf_PENSION!$C$16:$M$112,11,0)+VLOOKUP(B38,[4]Aaf_PENSION!$C$16:$M$112,11,0),0)</f>
        <v>152957477</v>
      </c>
      <c r="U38" s="3">
        <f>IFERROR(VLOOKUP(B38,[3]Aaf_SALUD!$C$16:$M$112,11,0)+VLOOKUP(B38,[4]Aaf_SALUD!$C$16:$M$112,11,0),0)</f>
        <v>152957476</v>
      </c>
      <c r="V38" s="3"/>
      <c r="W38" s="3"/>
      <c r="X38" s="3">
        <f>IFERROR(VLOOKUP(B38,[3]Ap_CESANTIAS!$C$16:$M$112,11,0)+VLOOKUP(B38,[4]Ap_CESANTIAS!$C$16:$M$112,11,0),0)</f>
        <v>1529311805</v>
      </c>
      <c r="Y38" s="3">
        <f>IFERROR(VLOOKUP(B38,[3]Ap_PENSION!$C$16:$M$112,11,0)+VLOOKUP(B38,[4]Ap_PENSION!$C$16:$M$112,11,0),0)</f>
        <v>0</v>
      </c>
      <c r="Z38" s="3">
        <f>IFERROR(VLOOKUP(B38,[3]Ap_SALUD!$C$16:$M$112,11,0)+VLOOKUP(B38,[4]Ap_SALUD!$C$16:$M$112,11,0),0)</f>
        <v>0</v>
      </c>
      <c r="AA38" s="36">
        <f t="shared" si="1"/>
        <v>5906499787</v>
      </c>
      <c r="AB38" s="37">
        <f t="shared" si="2"/>
        <v>0</v>
      </c>
    </row>
    <row r="39" spans="1:28" hidden="1" x14ac:dyDescent="0.25">
      <c r="A39" s="29">
        <v>27</v>
      </c>
      <c r="B39" s="30" t="s">
        <v>166</v>
      </c>
      <c r="C39" s="31">
        <v>890201235</v>
      </c>
      <c r="D39" s="31">
        <f>VLOOKUP(C39,ENERO!$D$13:$E$1147,2,0)</f>
        <v>116868000</v>
      </c>
      <c r="E39" s="32" t="s">
        <v>167</v>
      </c>
      <c r="F39" s="33">
        <v>618885080814</v>
      </c>
      <c r="G39" s="3">
        <v>17592711799</v>
      </c>
      <c r="H39" s="3">
        <v>0</v>
      </c>
      <c r="I39" s="3">
        <v>0</v>
      </c>
      <c r="J39" s="3">
        <f>IFERROR(VLOOKUP(C39,[1]NOMINA!$Y$16:$AC$112,5,0),0)</f>
        <v>409182629523</v>
      </c>
      <c r="K39" s="3">
        <f>IFERROR(VLOOKUP(C39,[1]CANCELACIONES!$Y$16:$AC$43,5,0),0)</f>
        <v>5758403531</v>
      </c>
      <c r="L39" s="3">
        <f>IFERROR(VLOOKUP(C39,'[2]res- 200686'!$K$16:$R$112,8,0),0)</f>
        <v>46102048606</v>
      </c>
      <c r="M39" s="3">
        <f>IFERROR(VLOOKUP(C39,'[2]reduccion calidad '!$K$16:$R$27,8,0),0)*-1</f>
        <v>0</v>
      </c>
      <c r="N39" s="3"/>
      <c r="O39" s="34">
        <f t="shared" si="0"/>
        <v>1097520874273</v>
      </c>
      <c r="P39" s="35">
        <v>991908684260</v>
      </c>
      <c r="Q39" s="3">
        <f>IFERROR(VLOOKUP(C39,[3]ServNOMINA!$F$16:$M$112,8,0)+VLOOKUP(C39,[4]ServNOMINA!$F$16:$M$112,8,0),0)</f>
        <v>36990856345</v>
      </c>
      <c r="R39" s="3">
        <f>IFERROR(VLOOKUP(C39,[3]ServOTROS!$F$16:$M$112,8,0)+VLOOKUP(C39,[4]ServOTROS!$F$16:$M$112,8,0),0)</f>
        <v>16522901978</v>
      </c>
      <c r="S39" s="3"/>
      <c r="T39" s="3">
        <f>IFERROR(VLOOKUP(B39,[3]Aaf_PENSION!$C$16:$M$112,11,0)+VLOOKUP(B39,[4]Aaf_PENSION!$C$16:$M$112,11,0),0)</f>
        <v>2911306897</v>
      </c>
      <c r="U39" s="3">
        <f>IFERROR(VLOOKUP(B39,[3]Aaf_SALUD!$C$16:$M$112,11,0)+VLOOKUP(B39,[4]Aaf_SALUD!$C$16:$M$112,11,0),0)</f>
        <v>2911306897</v>
      </c>
      <c r="V39" s="3"/>
      <c r="W39" s="3"/>
      <c r="X39" s="3">
        <f>IFERROR(VLOOKUP(B39,[3]Ap_CESANTIAS!$C$16:$M$112,11,0)+VLOOKUP(B39,[4]Ap_CESANTIAS!$C$16:$M$112,11,0),0)</f>
        <v>37739971151</v>
      </c>
      <c r="Y39" s="3">
        <f>IFERROR(VLOOKUP(B39,[3]Ap_PENSION!$C$16:$M$112,11,0)+VLOOKUP(B39,[4]Ap_PENSION!$C$16:$M$112,11,0),0)</f>
        <v>4996970043</v>
      </c>
      <c r="Z39" s="3">
        <f>IFERROR(VLOOKUP(B39,[3]Ap_SALUD!$C$16:$M$112,11,0)+VLOOKUP(B39,[4]Ap_SALUD!$C$16:$M$112,11,0),0)</f>
        <v>3538876702</v>
      </c>
      <c r="AA39" s="36">
        <f t="shared" si="1"/>
        <v>105612190013</v>
      </c>
      <c r="AB39" s="37">
        <f t="shared" si="2"/>
        <v>0</v>
      </c>
    </row>
    <row r="40" spans="1:28" hidden="1" x14ac:dyDescent="0.25">
      <c r="A40" s="38">
        <v>28</v>
      </c>
      <c r="B40" s="30" t="s">
        <v>168</v>
      </c>
      <c r="C40" s="31">
        <v>892280021</v>
      </c>
      <c r="D40" s="31">
        <f>VLOOKUP(C40,ENERO!$D$13:$E$1147,2,0)</f>
        <v>117070000</v>
      </c>
      <c r="E40" s="32" t="s">
        <v>169</v>
      </c>
      <c r="F40" s="33">
        <v>557549357332</v>
      </c>
      <c r="G40" s="3">
        <v>0</v>
      </c>
      <c r="H40" s="3">
        <v>0</v>
      </c>
      <c r="I40" s="3">
        <v>0</v>
      </c>
      <c r="J40" s="3">
        <f>IFERROR(VLOOKUP(C40,[1]NOMINA!$Y$16:$AC$112,5,0),0)</f>
        <v>247634716030</v>
      </c>
      <c r="K40" s="3">
        <f>IFERROR(VLOOKUP(C40,[1]CANCELACIONES!$Y$16:$AC$43,5,0),0)</f>
        <v>0</v>
      </c>
      <c r="L40" s="3">
        <f>IFERROR(VLOOKUP(C40,'[2]res- 200686'!$K$16:$R$112,8,0),0)</f>
        <v>29065621086</v>
      </c>
      <c r="M40" s="3">
        <f>IFERROR(VLOOKUP(C40,'[2]reduccion calidad '!$K$16:$R$27,8,0),0)*-1</f>
        <v>0</v>
      </c>
      <c r="N40" s="3"/>
      <c r="O40" s="34">
        <f t="shared" si="0"/>
        <v>834249694448</v>
      </c>
      <c r="P40" s="35">
        <v>741566623053</v>
      </c>
      <c r="Q40" s="3">
        <f>IFERROR(VLOOKUP(C40,[3]ServNOMINA!$F$16:$M$112,8,0)+VLOOKUP(C40,[4]ServNOMINA!$F$16:$M$112,8,0),0)</f>
        <v>41229438049</v>
      </c>
      <c r="R40" s="3">
        <f>IFERROR(VLOOKUP(C40,[3]ServOTROS!$F$16:$M$112,8,0)+VLOOKUP(C40,[4]ServOTROS!$F$16:$M$112,8,0),0)</f>
        <v>6156981605</v>
      </c>
      <c r="S40" s="3"/>
      <c r="T40" s="3">
        <f>IFERROR(VLOOKUP(B40,[3]Aaf_PENSION!$C$16:$M$112,11,0)+VLOOKUP(B40,[4]Aaf_PENSION!$C$16:$M$112,11,0),0)</f>
        <v>3285445247</v>
      </c>
      <c r="U40" s="3">
        <f>IFERROR(VLOOKUP(B40,[3]Aaf_SALUD!$C$16:$M$112,11,0)+VLOOKUP(B40,[4]Aaf_SALUD!$C$16:$M$112,11,0),0)</f>
        <v>3285445247</v>
      </c>
      <c r="V40" s="3"/>
      <c r="W40" s="3"/>
      <c r="X40" s="3">
        <f>IFERROR(VLOOKUP(B40,[3]Ap_CESANTIAS!$C$16:$M$112,11,0)+VLOOKUP(B40,[4]Ap_CESANTIAS!$C$16:$M$112,11,0),0)</f>
        <v>31733681120</v>
      </c>
      <c r="Y40" s="3">
        <f>IFERROR(VLOOKUP(B40,[3]Ap_PENSION!$C$16:$M$112,11,0)+VLOOKUP(B40,[4]Ap_PENSION!$C$16:$M$112,11,0),0)</f>
        <v>4093233627</v>
      </c>
      <c r="Z40" s="3">
        <f>IFERROR(VLOOKUP(B40,[3]Ap_SALUD!$C$16:$M$112,11,0)+VLOOKUP(B40,[4]Ap_SALUD!$C$16:$M$112,11,0),0)</f>
        <v>2898846500</v>
      </c>
      <c r="AA40" s="36">
        <f t="shared" si="1"/>
        <v>92683071395</v>
      </c>
      <c r="AB40" s="37">
        <f t="shared" si="2"/>
        <v>0</v>
      </c>
    </row>
    <row r="41" spans="1:28" hidden="1" x14ac:dyDescent="0.25">
      <c r="A41" s="29">
        <v>29</v>
      </c>
      <c r="B41" s="30" t="s">
        <v>170</v>
      </c>
      <c r="C41" s="31">
        <v>800113672</v>
      </c>
      <c r="D41" s="31">
        <f>VLOOKUP(C41,ENERO!$D$13:$E$1147,2,0)</f>
        <v>117373000</v>
      </c>
      <c r="E41" s="32" t="s">
        <v>171</v>
      </c>
      <c r="F41" s="33">
        <v>547711063230</v>
      </c>
      <c r="G41" s="3">
        <v>35122201137</v>
      </c>
      <c r="H41" s="3">
        <v>0</v>
      </c>
      <c r="I41" s="3">
        <v>0</v>
      </c>
      <c r="J41" s="3">
        <f>IFERROR(VLOOKUP(C41,[1]NOMINA!$Y$16:$AC$112,5,0),0)</f>
        <v>380097978485</v>
      </c>
      <c r="K41" s="3">
        <f>IFERROR(VLOOKUP(C41,[1]CANCELACIONES!$Y$16:$AC$43,5,0),0)</f>
        <v>11591279105</v>
      </c>
      <c r="L41" s="3">
        <f>IFERROR(VLOOKUP(C41,'[2]res- 200686'!$K$16:$R$112,8,0),0)</f>
        <v>48698172649</v>
      </c>
      <c r="M41" s="3">
        <f>IFERROR(VLOOKUP(C41,'[2]reduccion calidad '!$K$16:$R$27,8,0),0)*-1</f>
        <v>0</v>
      </c>
      <c r="N41" s="3"/>
      <c r="O41" s="34">
        <f t="shared" si="0"/>
        <v>1023220694606</v>
      </c>
      <c r="P41" s="35">
        <v>929126654353</v>
      </c>
      <c r="Q41" s="3">
        <f>IFERROR(VLOOKUP(C41,[3]ServNOMINA!$F$16:$M$112,8,0)+VLOOKUP(C41,[4]ServNOMINA!$F$16:$M$112,8,0),0)</f>
        <v>51970833336</v>
      </c>
      <c r="R41" s="3">
        <f>IFERROR(VLOOKUP(C41,[3]ServOTROS!$F$16:$M$112,8,0)+VLOOKUP(C41,[4]ServOTROS!$F$16:$M$112,8,0),0)</f>
        <v>320336619</v>
      </c>
      <c r="S41" s="3"/>
      <c r="T41" s="3">
        <f>IFERROR(VLOOKUP(B41,[3]Aaf_PENSION!$C$16:$M$112,11,0)+VLOOKUP(B41,[4]Aaf_PENSION!$C$16:$M$112,11,0),0)</f>
        <v>3816463138</v>
      </c>
      <c r="U41" s="3">
        <f>IFERROR(VLOOKUP(B41,[3]Aaf_SALUD!$C$16:$M$112,11,0)+VLOOKUP(B41,[4]Aaf_SALUD!$C$16:$M$112,11,0),0)</f>
        <v>3816463138</v>
      </c>
      <c r="V41" s="3"/>
      <c r="W41" s="3"/>
      <c r="X41" s="3">
        <f>IFERROR(VLOOKUP(B41,[3]Ap_CESANTIAS!$C$16:$M$112,11,0)+VLOOKUP(B41,[4]Ap_CESANTIAS!$C$16:$M$112,11,0),0)</f>
        <v>26176318653</v>
      </c>
      <c r="Y41" s="3">
        <f>IFERROR(VLOOKUP(B41,[3]Ap_PENSION!$C$16:$M$112,11,0)+VLOOKUP(B41,[4]Ap_PENSION!$C$16:$M$112,11,0),0)</f>
        <v>4679548227</v>
      </c>
      <c r="Z41" s="3">
        <f>IFERROR(VLOOKUP(B41,[3]Ap_SALUD!$C$16:$M$112,11,0)+VLOOKUP(B41,[4]Ap_SALUD!$C$16:$M$112,11,0),0)</f>
        <v>3314077142</v>
      </c>
      <c r="AA41" s="36">
        <f t="shared" si="1"/>
        <v>94094040253</v>
      </c>
      <c r="AB41" s="37">
        <f t="shared" si="2"/>
        <v>0</v>
      </c>
    </row>
    <row r="42" spans="1:28" hidden="1" x14ac:dyDescent="0.25">
      <c r="A42" s="38">
        <v>30</v>
      </c>
      <c r="B42" s="30" t="s">
        <v>172</v>
      </c>
      <c r="C42" s="31">
        <v>890399029</v>
      </c>
      <c r="D42" s="31">
        <f>VLOOKUP(C42,ENERO!$D$13:$E$1147,2,0)</f>
        <v>117676000</v>
      </c>
      <c r="E42" s="32" t="s">
        <v>173</v>
      </c>
      <c r="F42" s="33">
        <v>501302457105</v>
      </c>
      <c r="G42" s="3">
        <v>39085175885</v>
      </c>
      <c r="H42" s="3">
        <v>0</v>
      </c>
      <c r="I42" s="3">
        <v>0</v>
      </c>
      <c r="J42" s="3">
        <f>IFERROR(VLOOKUP(C42,[1]NOMINA!$Y$16:$AC$112,5,0),0)</f>
        <v>261113899539</v>
      </c>
      <c r="K42" s="3">
        <f>IFERROR(VLOOKUP(C42,[1]CANCELACIONES!$Y$16:$AC$43,5,0),0)</f>
        <v>15901262402</v>
      </c>
      <c r="L42" s="3">
        <f>IFERROR(VLOOKUP(C42,'[2]res- 200686'!$K$16:$R$112,8,0),0)</f>
        <v>36227431951</v>
      </c>
      <c r="M42" s="3">
        <f>IFERROR(VLOOKUP(C42,'[2]reduccion calidad '!$K$16:$R$27,8,0),0)*-1</f>
        <v>0</v>
      </c>
      <c r="N42" s="3"/>
      <c r="O42" s="34">
        <f t="shared" si="0"/>
        <v>853630226882</v>
      </c>
      <c r="P42" s="35">
        <v>772040166451</v>
      </c>
      <c r="Q42" s="3">
        <f>IFERROR(VLOOKUP(C42,[3]ServNOMINA!$F$16:$M$112,8,0)+VLOOKUP(C42,[4]ServNOMINA!$F$16:$M$112,8,0),0)</f>
        <v>31868429940</v>
      </c>
      <c r="R42" s="3">
        <f>IFERROR(VLOOKUP(C42,[3]ServOTROS!$F$16:$M$112,8,0)+VLOOKUP(C42,[4]ServOTROS!$F$16:$M$112,8,0),0)</f>
        <v>8146319930</v>
      </c>
      <c r="S42" s="3"/>
      <c r="T42" s="3">
        <f>IFERROR(VLOOKUP(B42,[3]Aaf_PENSION!$C$16:$M$112,11,0)+VLOOKUP(B42,[4]Aaf_PENSION!$C$16:$M$112,11,0),0)</f>
        <v>2958491535</v>
      </c>
      <c r="U42" s="3">
        <f>IFERROR(VLOOKUP(B42,[3]Aaf_SALUD!$C$16:$M$112,11,0)+VLOOKUP(B42,[4]Aaf_SALUD!$C$16:$M$112,11,0),0)</f>
        <v>2958491534</v>
      </c>
      <c r="V42" s="3"/>
      <c r="W42" s="3"/>
      <c r="X42" s="3">
        <f>IFERROR(VLOOKUP(B42,[3]Ap_CESANTIAS!$C$16:$M$112,11,0)+VLOOKUP(B42,[4]Ap_CESANTIAS!$C$16:$M$112,11,0),0)</f>
        <v>29370851242</v>
      </c>
      <c r="Y42" s="3">
        <f>IFERROR(VLOOKUP(B42,[3]Ap_PENSION!$C$16:$M$112,11,0)+VLOOKUP(B42,[4]Ap_PENSION!$C$16:$M$112,11,0),0)</f>
        <v>3680751471</v>
      </c>
      <c r="Z42" s="3">
        <f>IFERROR(VLOOKUP(B42,[3]Ap_SALUD!$C$16:$M$112,11,0)+VLOOKUP(B42,[4]Ap_SALUD!$C$16:$M$112,11,0),0)</f>
        <v>2606724779</v>
      </c>
      <c r="AA42" s="36">
        <f t="shared" si="1"/>
        <v>81590060431</v>
      </c>
      <c r="AB42" s="37">
        <f t="shared" si="2"/>
        <v>0</v>
      </c>
    </row>
    <row r="43" spans="1:28" hidden="1" x14ac:dyDescent="0.25">
      <c r="A43" s="29">
        <v>31</v>
      </c>
      <c r="B43" s="30" t="s">
        <v>174</v>
      </c>
      <c r="C43" s="31">
        <v>845000021</v>
      </c>
      <c r="D43" s="31">
        <f>VLOOKUP(C43,ENERO!$D$13:$E$1147,2,0)</f>
        <v>119797000</v>
      </c>
      <c r="E43" s="32" t="s">
        <v>175</v>
      </c>
      <c r="F43" s="33">
        <v>78389566605</v>
      </c>
      <c r="G43" s="3">
        <v>99859323</v>
      </c>
      <c r="H43" s="3">
        <v>432599534</v>
      </c>
      <c r="I43" s="3">
        <v>546840478</v>
      </c>
      <c r="J43" s="3">
        <f>IFERROR(VLOOKUP(C43,[1]NOMINA!$Y$16:$AC$112,5,0),0)</f>
        <v>4711768977</v>
      </c>
      <c r="K43" s="3">
        <f>IFERROR(VLOOKUP(C43,[1]CANCELACIONES!$Y$16:$AC$43,5,0),0)</f>
        <v>31180094</v>
      </c>
      <c r="L43" s="3">
        <f>IFERROR(VLOOKUP(C43,'[2]res- 200686'!$K$16:$R$112,8,0),0)</f>
        <v>2397535972</v>
      </c>
      <c r="M43" s="3">
        <f>IFERROR(VLOOKUP(C43,'[2]reduccion calidad '!$K$16:$R$27,8,0),0)*-1</f>
        <v>0</v>
      </c>
      <c r="N43" s="3"/>
      <c r="O43" s="34">
        <f t="shared" si="0"/>
        <v>86609350983</v>
      </c>
      <c r="P43" s="35">
        <v>78850201008</v>
      </c>
      <c r="Q43" s="3">
        <f>IFERROR(VLOOKUP(C43,[3]ServNOMINA!$F$16:$M$112,8,0)+VLOOKUP(C43,[4]ServNOMINA!$F$16:$M$112,8,0),0)</f>
        <v>918722182</v>
      </c>
      <c r="R43" s="3">
        <f>IFERROR(VLOOKUP(C43,[3]ServOTROS!$F$16:$M$112,8,0)+VLOOKUP(C43,[4]ServOTROS!$F$16:$M$112,8,0),0)</f>
        <v>4575422562</v>
      </c>
      <c r="S43" s="3"/>
      <c r="T43" s="3">
        <f>IFERROR(VLOOKUP(B43,[3]Aaf_PENSION!$C$16:$M$112,11,0)+VLOOKUP(B43,[4]Aaf_PENSION!$C$16:$M$112,11,0),0)</f>
        <v>160189666</v>
      </c>
      <c r="U43" s="3">
        <f>IFERROR(VLOOKUP(B43,[3]Aaf_SALUD!$C$16:$M$112,11,0)+VLOOKUP(B43,[4]Aaf_SALUD!$C$16:$M$112,11,0),0)</f>
        <v>160189665</v>
      </c>
      <c r="V43" s="3"/>
      <c r="W43" s="3"/>
      <c r="X43" s="3">
        <f>IFERROR(VLOOKUP(B43,[3]Ap_CESANTIAS!$C$16:$M$112,11,0)+VLOOKUP(B43,[4]Ap_CESANTIAS!$C$16:$M$112,11,0),0)</f>
        <v>1606830861</v>
      </c>
      <c r="Y43" s="3">
        <f>IFERROR(VLOOKUP(B43,[3]Ap_PENSION!$C$16:$M$112,11,0)+VLOOKUP(B43,[4]Ap_PENSION!$C$16:$M$112,11,0),0)</f>
        <v>197748594</v>
      </c>
      <c r="Z43" s="3">
        <f>IFERROR(VLOOKUP(B43,[3]Ap_SALUD!$C$16:$M$112,11,0)+VLOOKUP(B43,[4]Ap_SALUD!$C$16:$M$112,11,0),0)</f>
        <v>140046445</v>
      </c>
      <c r="AA43" s="36">
        <f t="shared" si="1"/>
        <v>7759149975</v>
      </c>
      <c r="AB43" s="37">
        <f t="shared" si="2"/>
        <v>0</v>
      </c>
    </row>
    <row r="44" spans="1:28" hidden="1" x14ac:dyDescent="0.25">
      <c r="A44" s="38">
        <v>32</v>
      </c>
      <c r="B44" s="30" t="s">
        <v>176</v>
      </c>
      <c r="C44" s="31">
        <v>800094067</v>
      </c>
      <c r="D44" s="31">
        <f>VLOOKUP(C44,ENERO!$D$13:$E$1147,2,0)</f>
        <v>119999000</v>
      </c>
      <c r="E44" s="32" t="s">
        <v>177</v>
      </c>
      <c r="F44" s="33">
        <v>152581203119</v>
      </c>
      <c r="G44" s="3">
        <v>325727569</v>
      </c>
      <c r="H44" s="3">
        <v>0</v>
      </c>
      <c r="I44" s="3">
        <v>0</v>
      </c>
      <c r="J44" s="3">
        <f>IFERROR(VLOOKUP(C44,[1]NOMINA!$Y$16:$AC$112,5,0),0)</f>
        <v>0</v>
      </c>
      <c r="K44" s="3">
        <f>IFERROR(VLOOKUP(C44,[1]CANCELACIONES!$Y$16:$AC$43,5,0),0)</f>
        <v>163075355</v>
      </c>
      <c r="L44" s="3">
        <f>IFERROR(VLOOKUP(C44,'[2]res- 200686'!$K$16:$R$112,8,0),0)</f>
        <v>0</v>
      </c>
      <c r="M44" s="3">
        <f>IFERROR(VLOOKUP(C44,'[2]reduccion calidad '!$K$16:$R$27,8,0),0)*-1</f>
        <v>0</v>
      </c>
      <c r="N44" s="3"/>
      <c r="O44" s="34">
        <f t="shared" si="0"/>
        <v>153070006043</v>
      </c>
      <c r="P44" s="35">
        <v>81741195824</v>
      </c>
      <c r="Q44" s="3">
        <f>IFERROR(VLOOKUP(C44,[3]ServNOMINA!$F$16:$M$112,8,0)+VLOOKUP(C44,[4]ServNOMINA!$F$16:$M$112,8,0),0)</f>
        <v>0</v>
      </c>
      <c r="R44" s="3">
        <f>IFERROR(VLOOKUP(C44,[3]ServOTROS!$F$16:$M$112,8,0)+VLOOKUP(C44,[4]ServOTROS!$F$16:$M$112,8,0),0)</f>
        <v>68280757465</v>
      </c>
      <c r="S44" s="3"/>
      <c r="T44" s="3">
        <f>IFERROR(VLOOKUP(B44,[3]Aaf_PENSION!$C$16:$M$112,11,0)+VLOOKUP(B44,[4]Aaf_PENSION!$C$16:$M$112,11,0),0)</f>
        <v>241132488</v>
      </c>
      <c r="U44" s="3">
        <f>IFERROR(VLOOKUP(B44,[3]Aaf_SALUD!$C$16:$M$112,11,0)+VLOOKUP(B44,[4]Aaf_SALUD!$C$16:$M$112,11,0),0)</f>
        <v>241132488</v>
      </c>
      <c r="V44" s="3"/>
      <c r="W44" s="3"/>
      <c r="X44" s="3">
        <f>IFERROR(VLOOKUP(B44,[3]Ap_CESANTIAS!$C$16:$M$112,11,0)+VLOOKUP(B44,[4]Ap_CESANTIAS!$C$16:$M$112,11,0),0)</f>
        <v>2565787778</v>
      </c>
      <c r="Y44" s="3">
        <f>IFERROR(VLOOKUP(B44,[3]Ap_PENSION!$C$16:$M$112,11,0)+VLOOKUP(B44,[4]Ap_PENSION!$C$16:$M$112,11,0),0)</f>
        <v>0</v>
      </c>
      <c r="Z44" s="3">
        <f>IFERROR(VLOOKUP(B44,[3]Ap_SALUD!$C$16:$M$112,11,0)+VLOOKUP(B44,[4]Ap_SALUD!$C$16:$M$112,11,0),0)</f>
        <v>0</v>
      </c>
      <c r="AA44" s="36">
        <f t="shared" si="1"/>
        <v>71328810219</v>
      </c>
      <c r="AB44" s="37">
        <f t="shared" si="2"/>
        <v>0</v>
      </c>
    </row>
    <row r="45" spans="1:28" hidden="1" x14ac:dyDescent="0.25">
      <c r="A45" s="29">
        <v>33</v>
      </c>
      <c r="B45" s="30" t="s">
        <v>178</v>
      </c>
      <c r="C45" s="31">
        <v>899999061</v>
      </c>
      <c r="D45" s="31">
        <f>VLOOKUP(C45,ENERO!$D$13:$E$1147,2,0)</f>
        <v>210111001</v>
      </c>
      <c r="E45" s="32" t="s">
        <v>179</v>
      </c>
      <c r="F45" s="33">
        <v>2495127119930</v>
      </c>
      <c r="G45" s="3">
        <v>44753045419</v>
      </c>
      <c r="H45" s="3">
        <v>55383674879</v>
      </c>
      <c r="I45" s="3">
        <v>75881083724</v>
      </c>
      <c r="J45" s="3">
        <f>IFERROR(VLOOKUP(C45,[1]NOMINA!$Y$16:$AC$112,5,0),0)</f>
        <v>1388855459213</v>
      </c>
      <c r="K45" s="3">
        <f>IFERROR(VLOOKUP(C45,[1]CANCELACIONES!$Y$16:$AC$43,5,0),0)</f>
        <v>17986070667</v>
      </c>
      <c r="L45" s="3">
        <f>IFERROR(VLOOKUP(C45,'[2]res- 200686'!$K$16:$R$112,8,0),0)</f>
        <v>190312167796</v>
      </c>
      <c r="M45" s="3">
        <f>IFERROR(VLOOKUP(C45,'[2]reduccion calidad '!$K$16:$R$27,8,0),0)*-1</f>
        <v>0</v>
      </c>
      <c r="N45" s="3"/>
      <c r="O45" s="34">
        <f t="shared" si="0"/>
        <v>4268298621628</v>
      </c>
      <c r="P45" s="35">
        <v>3821671285146</v>
      </c>
      <c r="Q45" s="3">
        <f>IFERROR(VLOOKUP(C45,[3]ServNOMINA!$F$16:$M$112,8,0)+VLOOKUP(C45,[4]ServNOMINA!$F$16:$M$112,8,0),0)+[5]ServNOMINA!$M$48</f>
        <v>229962177402</v>
      </c>
      <c r="R45" s="3">
        <f>IFERROR(VLOOKUP(C45,[3]ServOTROS!$F$16:$M$112,8,0)+VLOOKUP(C45,[4]ServOTROS!$F$16:$M$112,8,0),0)</f>
        <v>0</v>
      </c>
      <c r="S45" s="3"/>
      <c r="T45" s="3">
        <f>IFERROR(VLOOKUP(B45,[3]Aaf_PENSION!$C$16:$M$112,11,0)+VLOOKUP(B45,[4]Aaf_PENSION!$C$16:$M$112,11,0),0)</f>
        <v>16518626058</v>
      </c>
      <c r="U45" s="3">
        <f>IFERROR(VLOOKUP(B45,[3]Aaf_SALUD!$C$16:$M$112,11,0)+VLOOKUP(B45,[4]Aaf_SALUD!$C$16:$M$112,11,0),0)</f>
        <v>16518626057</v>
      </c>
      <c r="V45" s="3"/>
      <c r="W45" s="3"/>
      <c r="X45" s="3">
        <f>IFERROR(VLOOKUP(B45,[3]Ap_CESANTIAS!$C$16:$M$112,11,0)+VLOOKUP(B45,[4]Ap_CESANTIAS!$C$16:$M$112,11,0),0)</f>
        <v>150974294267</v>
      </c>
      <c r="Y45" s="3">
        <f>IFERROR(VLOOKUP(B45,[3]Ap_PENSION!$C$16:$M$112,11,0)+VLOOKUP(B45,[4]Ap_PENSION!$C$16:$M$112,11,0),0)</f>
        <v>18979783220</v>
      </c>
      <c r="Z45" s="3">
        <f>IFERROR(VLOOKUP(B45,[3]Ap_SALUD!$C$16:$M$112,11,0)+VLOOKUP(B45,[4]Ap_SALUD!$C$16:$M$112,11,0),0)</f>
        <v>13441568003</v>
      </c>
      <c r="AA45" s="36">
        <f t="shared" si="1"/>
        <v>446395075007</v>
      </c>
      <c r="AB45" s="37">
        <f t="shared" si="2"/>
        <v>232261475</v>
      </c>
    </row>
    <row r="46" spans="1:28" hidden="1" x14ac:dyDescent="0.25">
      <c r="A46" s="38">
        <v>34</v>
      </c>
      <c r="B46" s="30" t="s">
        <v>180</v>
      </c>
      <c r="C46" s="31">
        <v>890102018</v>
      </c>
      <c r="D46" s="31">
        <f>VLOOKUP(C46,ENERO!$D$13:$E$1147,2,0)</f>
        <v>210108001</v>
      </c>
      <c r="E46" s="32" t="s">
        <v>181</v>
      </c>
      <c r="F46" s="33">
        <v>663978301996</v>
      </c>
      <c r="G46" s="3">
        <v>0</v>
      </c>
      <c r="H46" s="3">
        <v>15241596671</v>
      </c>
      <c r="I46" s="3">
        <v>24643530085</v>
      </c>
      <c r="J46" s="3">
        <f>IFERROR(VLOOKUP(C46,[1]NOMINA!$Y$16:$AC$112,5,0),0)</f>
        <v>288559492243</v>
      </c>
      <c r="K46" s="3">
        <f>IFERROR(VLOOKUP(C46,[1]CANCELACIONES!$Y$16:$AC$43,5,0),0)</f>
        <v>0</v>
      </c>
      <c r="L46" s="3">
        <f>IFERROR(VLOOKUP(C46,'[2]res- 200686'!$K$16:$R$112,8,0),0)</f>
        <v>39867572484</v>
      </c>
      <c r="M46" s="3">
        <f>IFERROR(VLOOKUP(C46,'[2]reduccion calidad '!$K$16:$R$27,8,0),0)*-1</f>
        <v>0</v>
      </c>
      <c r="N46" s="3"/>
      <c r="O46" s="34">
        <f t="shared" si="0"/>
        <v>1032290493479</v>
      </c>
      <c r="P46" s="35">
        <v>937674147774</v>
      </c>
      <c r="Q46" s="3">
        <f>IFERROR(VLOOKUP(C46,[3]ServNOMINA!$F$16:$M$112,8,0)+VLOOKUP(C46,[4]ServNOMINA!$F$16:$M$112,8,0),0)</f>
        <v>33481021521</v>
      </c>
      <c r="R46" s="3">
        <f>IFERROR(VLOOKUP(C46,[3]ServOTROS!$F$16:$M$112,8,0)+VLOOKUP(C46,[4]ServOTROS!$F$16:$M$112,8,0),0)</f>
        <v>10990363120</v>
      </c>
      <c r="S46" s="3"/>
      <c r="T46" s="3">
        <f>IFERROR(VLOOKUP(B46,[3]Aaf_PENSION!$C$16:$M$112,11,0)+VLOOKUP(B46,[4]Aaf_PENSION!$C$16:$M$112,11,0),0)</f>
        <v>3716656659</v>
      </c>
      <c r="U46" s="3">
        <f>IFERROR(VLOOKUP(B46,[3]Aaf_SALUD!$C$16:$M$112,11,0)+VLOOKUP(B46,[4]Aaf_SALUD!$C$16:$M$112,11,0),0)</f>
        <v>3716656659</v>
      </c>
      <c r="V46" s="3"/>
      <c r="W46" s="3"/>
      <c r="X46" s="3">
        <f>IFERROR(VLOOKUP(B46,[3]Ap_CESANTIAS!$C$16:$M$112,11,0)+VLOOKUP(B46,[4]Ap_CESANTIAS!$C$16:$M$112,11,0),0)</f>
        <v>34756671477</v>
      </c>
      <c r="Y46" s="3">
        <f>IFERROR(VLOOKUP(B46,[3]Ap_PENSION!$C$16:$M$112,11,0)+VLOOKUP(B46,[4]Ap_PENSION!$C$16:$M$112,11,0),0)</f>
        <v>4656922658</v>
      </c>
      <c r="Z46" s="3">
        <f>IFERROR(VLOOKUP(B46,[3]Ap_SALUD!$C$16:$M$112,11,0)+VLOOKUP(B46,[4]Ap_SALUD!$C$16:$M$112,11,0),0)</f>
        <v>3298053611</v>
      </c>
      <c r="AA46" s="36">
        <f t="shared" si="1"/>
        <v>94616345705</v>
      </c>
      <c r="AB46" s="37">
        <f t="shared" si="2"/>
        <v>0</v>
      </c>
    </row>
    <row r="47" spans="1:28" hidden="1" x14ac:dyDescent="0.25">
      <c r="A47" s="29">
        <v>35</v>
      </c>
      <c r="B47" s="30" t="s">
        <v>182</v>
      </c>
      <c r="C47" s="31">
        <v>890480184</v>
      </c>
      <c r="D47" s="31">
        <f>VLOOKUP(C47,ENERO!$D$13:$E$1147,2,0)</f>
        <v>210113001</v>
      </c>
      <c r="E47" s="32" t="s">
        <v>183</v>
      </c>
      <c r="F47" s="33">
        <v>577599007633</v>
      </c>
      <c r="G47" s="3">
        <v>0</v>
      </c>
      <c r="H47" s="3">
        <v>13778087167</v>
      </c>
      <c r="I47" s="3">
        <v>16912466428</v>
      </c>
      <c r="J47" s="3">
        <f>IFERROR(VLOOKUP(C47,[1]NOMINA!$Y$16:$AC$112,5,0),0)</f>
        <v>197449062121</v>
      </c>
      <c r="K47" s="3">
        <f>IFERROR(VLOOKUP(C47,[1]CANCELACIONES!$Y$16:$AC$43,5,0),0)</f>
        <v>0</v>
      </c>
      <c r="L47" s="3">
        <f>IFERROR(VLOOKUP(C47,'[2]res- 200686'!$K$16:$R$112,8,0),0)</f>
        <v>36911887747</v>
      </c>
      <c r="M47" s="3">
        <f>IFERROR(VLOOKUP(C47,'[2]reduccion calidad '!$K$16:$R$27,8,0),0)*-1</f>
        <v>0</v>
      </c>
      <c r="N47" s="3"/>
      <c r="O47" s="34">
        <f t="shared" si="0"/>
        <v>842650511096</v>
      </c>
      <c r="P47" s="35">
        <v>778313491714</v>
      </c>
      <c r="Q47" s="3">
        <f>IFERROR(VLOOKUP(C47,[3]ServNOMINA!$F$16:$M$112,8,0)+VLOOKUP(C47,[4]ServNOMINA!$F$16:$M$112,8,0),0)</f>
        <v>19656750902</v>
      </c>
      <c r="R47" s="3">
        <f>IFERROR(VLOOKUP(C47,[3]ServOTROS!$F$16:$M$112,8,0)+VLOOKUP(C47,[4]ServOTROS!$F$16:$M$112,8,0),0)</f>
        <v>10452028404</v>
      </c>
      <c r="S47" s="3"/>
      <c r="T47" s="3">
        <f>IFERROR(VLOOKUP(B47,[3]Aaf_PENSION!$C$16:$M$112,11,0)+VLOOKUP(B47,[4]Aaf_PENSION!$C$16:$M$112,11,0),0)</f>
        <v>2653427316</v>
      </c>
      <c r="U47" s="3">
        <f>IFERROR(VLOOKUP(B47,[3]Aaf_SALUD!$C$16:$M$112,11,0)+VLOOKUP(B47,[4]Aaf_SALUD!$C$16:$M$112,11,0),0)</f>
        <v>2653427316</v>
      </c>
      <c r="V47" s="3"/>
      <c r="W47" s="3"/>
      <c r="X47" s="3">
        <f>IFERROR(VLOOKUP(B47,[3]Ap_CESANTIAS!$C$16:$M$112,11,0)+VLOOKUP(B47,[4]Ap_CESANTIAS!$C$16:$M$112,11,0),0)</f>
        <v>23408024662</v>
      </c>
      <c r="Y47" s="3">
        <f>IFERROR(VLOOKUP(B47,[3]Ap_PENSION!$C$16:$M$112,11,0)+VLOOKUP(B47,[4]Ap_PENSION!$C$16:$M$112,11,0),0)</f>
        <v>3227576535</v>
      </c>
      <c r="Z47" s="3">
        <f>IFERROR(VLOOKUP(B47,[3]Ap_SALUD!$C$16:$M$112,11,0)+VLOOKUP(B47,[4]Ap_SALUD!$C$16:$M$112,11,0),0)</f>
        <v>2285784247</v>
      </c>
      <c r="AA47" s="36">
        <f t="shared" si="1"/>
        <v>64337019382</v>
      </c>
      <c r="AB47" s="37">
        <f t="shared" si="2"/>
        <v>0</v>
      </c>
    </row>
    <row r="48" spans="1:28" hidden="1" x14ac:dyDescent="0.25">
      <c r="A48" s="38">
        <v>36</v>
      </c>
      <c r="B48" s="30" t="s">
        <v>184</v>
      </c>
      <c r="C48" s="31">
        <v>891780009</v>
      </c>
      <c r="D48" s="31">
        <f>VLOOKUP(C48,ENERO!$D$13:$E$1147,2,0)</f>
        <v>210147001</v>
      </c>
      <c r="E48" s="32" t="s">
        <v>185</v>
      </c>
      <c r="F48" s="33">
        <v>314885460781</v>
      </c>
      <c r="G48" s="3">
        <v>0</v>
      </c>
      <c r="H48" s="3">
        <v>8449021439</v>
      </c>
      <c r="I48" s="3">
        <v>11900845118</v>
      </c>
      <c r="J48" s="3">
        <f>IFERROR(VLOOKUP(C48,[1]NOMINA!$Y$16:$AC$112,5,0),0)</f>
        <v>128294887482</v>
      </c>
      <c r="K48" s="3">
        <f>IFERROR(VLOOKUP(C48,[1]CANCELACIONES!$Y$16:$AC$43,5,0),0)</f>
        <v>0</v>
      </c>
      <c r="L48" s="3">
        <f>IFERROR(VLOOKUP(C48,'[2]res- 200686'!$K$16:$R$112,8,0),0)</f>
        <v>23215695390</v>
      </c>
      <c r="M48" s="3">
        <f>IFERROR(VLOOKUP(C48,'[2]reduccion calidad '!$K$16:$R$27,8,0),0)*-1</f>
        <v>0</v>
      </c>
      <c r="N48" s="3"/>
      <c r="O48" s="34">
        <f t="shared" si="0"/>
        <v>486745910210</v>
      </c>
      <c r="P48" s="35">
        <v>440584984145</v>
      </c>
      <c r="Q48" s="3">
        <f>IFERROR(VLOOKUP(C48,[3]ServNOMINA!$F$16:$M$112,8,0)+VLOOKUP(C48,[4]ServNOMINA!$F$16:$M$112,8,0),0)</f>
        <v>29416667231</v>
      </c>
      <c r="R48" s="3">
        <f>IFERROR(VLOOKUP(C48,[3]ServOTROS!$F$16:$M$112,8,0)+VLOOKUP(C48,[4]ServOTROS!$F$16:$M$112,8,0),0)</f>
        <v>1666560082</v>
      </c>
      <c r="S48" s="3"/>
      <c r="T48" s="3">
        <f>IFERROR(VLOOKUP(B48,[3]Aaf_PENSION!$C$16:$M$112,11,0)+VLOOKUP(B48,[4]Aaf_PENSION!$C$16:$M$112,11,0),0)</f>
        <v>1814100063</v>
      </c>
      <c r="U48" s="3">
        <f>IFERROR(VLOOKUP(B48,[3]Aaf_SALUD!$C$16:$M$112,11,0)+VLOOKUP(B48,[4]Aaf_SALUD!$C$16:$M$112,11,0),0)</f>
        <v>1814100062</v>
      </c>
      <c r="V48" s="3"/>
      <c r="W48" s="3"/>
      <c r="X48" s="3">
        <f>IFERROR(VLOOKUP(B48,[3]Ap_CESANTIAS!$C$16:$M$112,11,0)+VLOOKUP(B48,[4]Ap_CESANTIAS!$C$16:$M$112,11,0),0)</f>
        <v>7653989799</v>
      </c>
      <c r="Y48" s="3">
        <f>IFERROR(VLOOKUP(B48,[3]Ap_PENSION!$C$16:$M$112,11,0)+VLOOKUP(B48,[4]Ap_PENSION!$C$16:$M$112,11,0),0)</f>
        <v>2221928823</v>
      </c>
      <c r="Z48" s="3">
        <f>IFERROR(VLOOKUP(B48,[3]Ap_SALUD!$C$16:$M$112,11,0)+VLOOKUP(B48,[4]Ap_SALUD!$C$16:$M$112,11,0),0)</f>
        <v>1573580005</v>
      </c>
      <c r="AA48" s="36">
        <f t="shared" si="1"/>
        <v>46160926065</v>
      </c>
      <c r="AB48" s="37">
        <f t="shared" si="2"/>
        <v>0</v>
      </c>
    </row>
    <row r="49" spans="1:28" hidden="1" x14ac:dyDescent="0.25">
      <c r="A49" s="29">
        <v>37</v>
      </c>
      <c r="B49" s="30" t="s">
        <v>186</v>
      </c>
      <c r="C49" s="31">
        <v>890000464</v>
      </c>
      <c r="D49" s="31">
        <f>VLOOKUP(C49,ENERO!$D$13:$E$1147,2,0)</f>
        <v>210163001</v>
      </c>
      <c r="E49" s="32" t="s">
        <v>187</v>
      </c>
      <c r="F49" s="33">
        <v>122561055319</v>
      </c>
      <c r="G49" s="3">
        <v>0</v>
      </c>
      <c r="H49" s="3">
        <v>2671573535</v>
      </c>
      <c r="I49" s="3">
        <v>4447996975</v>
      </c>
      <c r="J49" s="3">
        <f>IFERROR(VLOOKUP(C49,[1]NOMINA!$Y$16:$AC$112,5,0),0)</f>
        <v>106307624438</v>
      </c>
      <c r="K49" s="3">
        <f>IFERROR(VLOOKUP(C49,[1]CANCELACIONES!$Y$16:$AC$43,5,0),0)</f>
        <v>0</v>
      </c>
      <c r="L49" s="3">
        <f>IFERROR(VLOOKUP(C49,'[2]res- 200686'!$K$16:$R$112,8,0),0)</f>
        <v>15473917941</v>
      </c>
      <c r="M49" s="3">
        <f>IFERROR(VLOOKUP(C49,'[2]reduccion calidad '!$K$16:$R$27,8,0),0)*-1</f>
        <v>0</v>
      </c>
      <c r="N49" s="3"/>
      <c r="O49" s="34">
        <f t="shared" si="0"/>
        <v>251462168208</v>
      </c>
      <c r="P49" s="35">
        <v>225679702131</v>
      </c>
      <c r="Q49" s="3">
        <f>IFERROR(VLOOKUP(C49,[3]ServNOMINA!$F$16:$M$112,8,0)+VLOOKUP(C49,[4]ServNOMINA!$F$16:$M$112,8,0),0)</f>
        <v>12574896204</v>
      </c>
      <c r="R49" s="3">
        <f>IFERROR(VLOOKUP(C49,[3]ServOTROS!$F$16:$M$112,8,0)+VLOOKUP(C49,[4]ServOTROS!$F$16:$M$112,8,0),0)</f>
        <v>860685390</v>
      </c>
      <c r="S49" s="3"/>
      <c r="T49" s="3">
        <f>IFERROR(VLOOKUP(B49,[3]Aaf_PENSION!$C$16:$M$112,11,0)+VLOOKUP(B49,[4]Aaf_PENSION!$C$16:$M$112,11,0),0)</f>
        <v>921752070</v>
      </c>
      <c r="U49" s="3">
        <f>IFERROR(VLOOKUP(B49,[3]Aaf_SALUD!$C$16:$M$112,11,0)+VLOOKUP(B49,[4]Aaf_SALUD!$C$16:$M$112,11,0),0)</f>
        <v>921752071</v>
      </c>
      <c r="V49" s="3"/>
      <c r="W49" s="3"/>
      <c r="X49" s="3">
        <f>IFERROR(VLOOKUP(B49,[3]Ap_CESANTIAS!$C$16:$M$112,11,0)+VLOOKUP(B49,[4]Ap_CESANTIAS!$C$16:$M$112,11,0),0)</f>
        <v>8544765731</v>
      </c>
      <c r="Y49" s="3">
        <f>IFERROR(VLOOKUP(B49,[3]Ap_PENSION!$C$16:$M$112,11,0)+VLOOKUP(B49,[4]Ap_PENSION!$C$16:$M$112,11,0),0)</f>
        <v>1146592579</v>
      </c>
      <c r="Z49" s="3">
        <f>IFERROR(VLOOKUP(B49,[3]Ap_SALUD!$C$16:$M$112,11,0)+VLOOKUP(B49,[4]Ap_SALUD!$C$16:$M$112,11,0),0)</f>
        <v>812022032</v>
      </c>
      <c r="AA49" s="36">
        <f t="shared" si="1"/>
        <v>25782466077</v>
      </c>
      <c r="AB49" s="37">
        <f t="shared" si="2"/>
        <v>0</v>
      </c>
    </row>
    <row r="50" spans="1:28" hidden="1" x14ac:dyDescent="0.25">
      <c r="A50" s="38">
        <v>38</v>
      </c>
      <c r="B50" s="30" t="s">
        <v>188</v>
      </c>
      <c r="C50" s="31">
        <v>890201900</v>
      </c>
      <c r="D50" s="31">
        <f>VLOOKUP(C50,ENERO!$D$13:$E$1147,2,0)</f>
        <v>218168081</v>
      </c>
      <c r="E50" s="32" t="s">
        <v>189</v>
      </c>
      <c r="F50" s="33">
        <v>128616282075</v>
      </c>
      <c r="G50" s="3">
        <v>0</v>
      </c>
      <c r="H50" s="3">
        <v>3575095040</v>
      </c>
      <c r="I50" s="3">
        <v>4644485734</v>
      </c>
      <c r="J50" s="3">
        <f>IFERROR(VLOOKUP(C50,[1]NOMINA!$Y$16:$AC$112,5,0),0)</f>
        <v>52619784175</v>
      </c>
      <c r="K50" s="3">
        <f>IFERROR(VLOOKUP(C50,[1]CANCELACIONES!$Y$16:$AC$43,5,0),0)</f>
        <v>0</v>
      </c>
      <c r="L50" s="3">
        <f>IFERROR(VLOOKUP(C50,'[2]res- 200686'!$K$16:$R$112,8,0),0)</f>
        <v>7037322263</v>
      </c>
      <c r="M50" s="3">
        <f>IFERROR(VLOOKUP(C50,'[2]reduccion calidad '!$K$16:$R$27,8,0),0)*-1</f>
        <v>0</v>
      </c>
      <c r="N50" s="3"/>
      <c r="O50" s="34">
        <f t="shared" si="0"/>
        <v>196492969287</v>
      </c>
      <c r="P50" s="35">
        <v>182551366539</v>
      </c>
      <c r="Q50" s="3">
        <f>IFERROR(VLOOKUP(C50,[3]ServNOMINA!$F$16:$M$112,8,0)+VLOOKUP(C50,[4]ServNOMINA!$F$16:$M$112,8,0),0)</f>
        <v>2418408613</v>
      </c>
      <c r="R50" s="3">
        <f>IFERROR(VLOOKUP(C50,[3]ServOTROS!$F$16:$M$112,8,0)+VLOOKUP(C50,[4]ServOTROS!$F$16:$M$112,8,0),0)</f>
        <v>1423008134</v>
      </c>
      <c r="S50" s="3"/>
      <c r="T50" s="3">
        <f>IFERROR(VLOOKUP(B50,[3]Aaf_PENSION!$C$16:$M$112,11,0)+VLOOKUP(B50,[4]Aaf_PENSION!$C$16:$M$112,11,0),0)</f>
        <v>719064852</v>
      </c>
      <c r="U50" s="3">
        <f>IFERROR(VLOOKUP(B50,[3]Aaf_SALUD!$C$16:$M$112,11,0)+VLOOKUP(B50,[4]Aaf_SALUD!$C$16:$M$112,11,0),0)</f>
        <v>719064852</v>
      </c>
      <c r="V50" s="3"/>
      <c r="W50" s="3"/>
      <c r="X50" s="3">
        <f>IFERROR(VLOOKUP(B50,[3]Ap_CESANTIAS!$C$16:$M$112,11,0)+VLOOKUP(B50,[4]Ap_CESANTIAS!$C$16:$M$112,11,0),0)</f>
        <v>7123595586</v>
      </c>
      <c r="Y50" s="3">
        <f>IFERROR(VLOOKUP(B50,[3]Ap_PENSION!$C$16:$M$112,11,0)+VLOOKUP(B50,[4]Ap_PENSION!$C$16:$M$112,11,0),0)</f>
        <v>900630285</v>
      </c>
      <c r="Z50" s="3">
        <f>IFERROR(VLOOKUP(B50,[3]Ap_SALUD!$C$16:$M$112,11,0)+VLOOKUP(B50,[4]Ap_SALUD!$C$16:$M$112,11,0),0)</f>
        <v>637830426</v>
      </c>
      <c r="AA50" s="36">
        <f t="shared" si="1"/>
        <v>13941602748</v>
      </c>
      <c r="AB50" s="37">
        <f t="shared" si="2"/>
        <v>0</v>
      </c>
    </row>
    <row r="51" spans="1:28" hidden="1" x14ac:dyDescent="0.25">
      <c r="A51" s="29">
        <v>39</v>
      </c>
      <c r="B51" s="30" t="s">
        <v>190</v>
      </c>
      <c r="C51" s="31">
        <v>890980112</v>
      </c>
      <c r="D51" s="31">
        <f>VLOOKUP(C51,ENERO!$D$13:$E$1147,2,0)</f>
        <v>218805088</v>
      </c>
      <c r="E51" s="32" t="s">
        <v>191</v>
      </c>
      <c r="F51" s="33">
        <v>188538885194</v>
      </c>
      <c r="G51" s="3">
        <v>0</v>
      </c>
      <c r="H51" s="3">
        <v>4206690943</v>
      </c>
      <c r="I51" s="3">
        <v>6277271957</v>
      </c>
      <c r="J51" s="3">
        <f>IFERROR(VLOOKUP(C51,[1]NOMINA!$Y$16:$AC$112,5,0),0)</f>
        <v>68568061895</v>
      </c>
      <c r="K51" s="3">
        <f>IFERROR(VLOOKUP(C51,[1]CANCELACIONES!$Y$16:$AC$43,5,0),0)</f>
        <v>0</v>
      </c>
      <c r="L51" s="3">
        <f>IFERROR(VLOOKUP(C51,'[2]res- 200686'!$K$16:$R$112,8,0),0)</f>
        <v>8379824607</v>
      </c>
      <c r="M51" s="3">
        <f>IFERROR(VLOOKUP(C51,'[2]reduccion calidad '!$K$16:$R$27,8,0),0)*-1</f>
        <v>0</v>
      </c>
      <c r="N51" s="3"/>
      <c r="O51" s="34">
        <f t="shared" si="0"/>
        <v>275970734596</v>
      </c>
      <c r="P51" s="35">
        <v>252096848596</v>
      </c>
      <c r="Q51" s="3">
        <f>IFERROR(VLOOKUP(C51,[3]ServNOMINA!$F$16:$M$112,8,0)+VLOOKUP(C51,[4]ServNOMINA!$F$16:$M$112,8,0),0)</f>
        <v>9128672513</v>
      </c>
      <c r="R51" s="3">
        <f>IFERROR(VLOOKUP(C51,[3]ServOTROS!$F$16:$M$112,8,0)+VLOOKUP(C51,[4]ServOTROS!$F$16:$M$112,8,0),0)</f>
        <v>1869345248</v>
      </c>
      <c r="S51" s="3"/>
      <c r="T51" s="3">
        <f>IFERROR(VLOOKUP(B51,[3]Aaf_PENSION!$C$16:$M$112,11,0)+VLOOKUP(B51,[4]Aaf_PENSION!$C$16:$M$112,11,0),0)</f>
        <v>955349239</v>
      </c>
      <c r="U51" s="3">
        <f>IFERROR(VLOOKUP(B51,[3]Aaf_SALUD!$C$16:$M$112,11,0)+VLOOKUP(B51,[4]Aaf_SALUD!$C$16:$M$112,11,0),0)</f>
        <v>955349239</v>
      </c>
      <c r="V51" s="3"/>
      <c r="W51" s="3"/>
      <c r="X51" s="3">
        <f>IFERROR(VLOOKUP(B51,[3]Ap_CESANTIAS!$C$16:$M$112,11,0)+VLOOKUP(B51,[4]Ap_CESANTIAS!$C$16:$M$112,11,0),0)</f>
        <v>8964246795</v>
      </c>
      <c r="Y51" s="3">
        <f>IFERROR(VLOOKUP(B51,[3]Ap_PENSION!$C$16:$M$112,11,0)+VLOOKUP(B51,[4]Ap_PENSION!$C$16:$M$112,11,0),0)</f>
        <v>1171360314</v>
      </c>
      <c r="Z51" s="3">
        <f>IFERROR(VLOOKUP(B51,[3]Ap_SALUD!$C$16:$M$112,11,0)+VLOOKUP(B51,[4]Ap_SALUD!$C$16:$M$112,11,0),0)</f>
        <v>829562652</v>
      </c>
      <c r="AA51" s="36">
        <f t="shared" si="1"/>
        <v>23873886000</v>
      </c>
      <c r="AB51" s="37">
        <f t="shared" si="2"/>
        <v>0</v>
      </c>
    </row>
    <row r="52" spans="1:28" hidden="1" x14ac:dyDescent="0.25">
      <c r="A52" s="41">
        <v>40</v>
      </c>
      <c r="B52" s="42" t="s">
        <v>192</v>
      </c>
      <c r="C52" s="31">
        <v>890201222</v>
      </c>
      <c r="D52" s="31">
        <f>VLOOKUP(C52,ENERO!$D$13:$E$1147,2,0)</f>
        <v>210168001</v>
      </c>
      <c r="E52" s="32" t="s">
        <v>193</v>
      </c>
      <c r="F52" s="33">
        <v>260454169693</v>
      </c>
      <c r="G52" s="3">
        <v>0</v>
      </c>
      <c r="H52" s="3">
        <v>5913904320</v>
      </c>
      <c r="I52" s="3">
        <v>7416744888</v>
      </c>
      <c r="J52" s="3">
        <f>IFERROR(VLOOKUP(C52,[1]NOMINA!$Y$16:$AC$112,5,0),0)</f>
        <v>121475634871</v>
      </c>
      <c r="K52" s="3">
        <f>IFERROR(VLOOKUP(C52,[1]CANCELACIONES!$Y$16:$AC$43,5,0),0)</f>
        <v>0</v>
      </c>
      <c r="L52" s="3">
        <f>IFERROR(VLOOKUP(C52,'[2]res- 200686'!$K$16:$R$112,8,0),0)</f>
        <v>12230673126</v>
      </c>
      <c r="M52" s="46">
        <f>IFERROR(VLOOKUP(C52,'[2]reduccion calidad '!$K$16:$R$27,8,0),0)*-1</f>
        <v>-97053122</v>
      </c>
      <c r="N52" s="46"/>
      <c r="O52" s="34">
        <f t="shared" si="0"/>
        <v>407394073776</v>
      </c>
      <c r="P52" s="35">
        <v>375826215756</v>
      </c>
      <c r="Q52" s="3">
        <f>IFERROR(VLOOKUP(C52,[3]ServNOMINA!$F$16:$M$112,8,0)+VLOOKUP(C52,[4]ServNOMINA!$F$16:$M$112,8,0),0)</f>
        <v>14805398779</v>
      </c>
      <c r="R52" s="3">
        <f>IFERROR(VLOOKUP(C52,[3]ServOTROS!$F$16:$M$112,8,0)+VLOOKUP(C52,[4]ServOTROS!$F$16:$M$112,8,0),0)</f>
        <v>2004762317</v>
      </c>
      <c r="S52" s="3"/>
      <c r="T52" s="3">
        <f>IFERROR(VLOOKUP(B52,[3]Aaf_PENSION!$C$16:$M$112,11,0)+VLOOKUP(B52,[4]Aaf_PENSION!$C$16:$M$112,11,0),0)</f>
        <v>1497919041</v>
      </c>
      <c r="U52" s="3">
        <f>IFERROR(VLOOKUP(B52,[3]Aaf_SALUD!$C$16:$M$112,11,0)+VLOOKUP(B52,[4]Aaf_SALUD!$C$16:$M$112,11,0),0)</f>
        <v>1497919040</v>
      </c>
      <c r="V52" s="3"/>
      <c r="W52" s="3"/>
      <c r="X52" s="3">
        <f>IFERROR(VLOOKUP(B52,[3]Ap_CESANTIAS!$C$16:$M$112,11,0)+VLOOKUP(B52,[4]Ap_CESANTIAS!$C$16:$M$112,11,0),0)</f>
        <v>8534872424</v>
      </c>
      <c r="Y52" s="3">
        <f>IFERROR(VLOOKUP(B52,[3]Ap_PENSION!$C$16:$M$112,11,0)+VLOOKUP(B52,[4]Ap_PENSION!$C$16:$M$112,11,0),0)</f>
        <v>1889110120</v>
      </c>
      <c r="Z52" s="3">
        <f>IFERROR(VLOOKUP(B52,[3]Ap_SALUD!$C$16:$M$112,11,0)+VLOOKUP(B52,[4]Ap_SALUD!$C$16:$M$112,11,0),0)</f>
        <v>1337876299</v>
      </c>
      <c r="AA52" s="36">
        <f t="shared" si="1"/>
        <v>31567858020</v>
      </c>
      <c r="AB52" s="37">
        <f t="shared" si="2"/>
        <v>0</v>
      </c>
    </row>
    <row r="53" spans="1:28" s="57" customFormat="1" hidden="1" x14ac:dyDescent="0.25">
      <c r="A53" s="39">
        <v>41</v>
      </c>
      <c r="B53" s="40" t="s">
        <v>194</v>
      </c>
      <c r="C53" s="47">
        <v>890399045</v>
      </c>
      <c r="D53" s="31">
        <f>VLOOKUP(C53,ENERO!$D$13:$E$1147,2,0)</f>
        <v>210976109</v>
      </c>
      <c r="E53" s="48" t="s">
        <v>195</v>
      </c>
      <c r="F53" s="49">
        <v>196572220961</v>
      </c>
      <c r="G53" s="50">
        <v>0</v>
      </c>
      <c r="H53" s="50">
        <v>4326678016</v>
      </c>
      <c r="I53" s="50">
        <v>6711039708</v>
      </c>
      <c r="J53" s="50">
        <f>IFERROR(VLOOKUP(C53,[1]NOMINA!$Y$16:$AC$112,5,0),0)</f>
        <v>87031914507</v>
      </c>
      <c r="K53" s="50">
        <f>IFERROR(VLOOKUP(C53,[1]CANCELACIONES!$Y$16:$AC$43,5,0),0)</f>
        <v>0</v>
      </c>
      <c r="L53" s="50">
        <f>IFERROR(VLOOKUP(C53,'[2]res- 200686'!$K$16:$R$112,8,0),0)</f>
        <v>11519866930</v>
      </c>
      <c r="M53" s="50">
        <f>IFERROR(VLOOKUP(C53,'[2]reduccion calidad '!$K$16:$R$27,8,0),0)*-1</f>
        <v>0</v>
      </c>
      <c r="N53" s="51">
        <v>1158642806</v>
      </c>
      <c r="O53" s="52">
        <f>SUM(F53:N53)</f>
        <v>307320362928</v>
      </c>
      <c r="P53" s="53">
        <v>271381243295</v>
      </c>
      <c r="Q53" s="50">
        <f>IFERROR(VLOOKUP(C53,[3]ServNOMINA!$F$16:$M$112,8,0)+VLOOKUP(C53,[4]ServNOMINA!$F$16:$M$112,8,0),0)</f>
        <v>13043045295</v>
      </c>
      <c r="R53" s="54">
        <f>IFERROR(VLOOKUP(C53,[3]ServOTROS!$F$16:$M$112,8,0)+VLOOKUP(C53,[4]ServOTROS!$F$16:$M$112,8,0),0)</f>
        <v>3008207755</v>
      </c>
      <c r="S53" s="50"/>
      <c r="T53" s="54">
        <f>IFERROR(VLOOKUP(B53,[3]Aaf_PENSION!$C$16:$M$112,11,0)+VLOOKUP(B53,[4]Aaf_PENSION!$C$16:$M$112,11,0),0)</f>
        <v>1082300955</v>
      </c>
      <c r="U53" s="54">
        <f>IFERROR(VLOOKUP(B53,[3]Aaf_SALUD!$C$16:$M$112,11,0)+VLOOKUP(B53,[4]Aaf_SALUD!$C$16:$M$112,11,0),0)</f>
        <v>1082300956</v>
      </c>
      <c r="V53" s="51">
        <v>1158642806</v>
      </c>
      <c r="W53" s="50"/>
      <c r="X53" s="54">
        <f>IFERROR(VLOOKUP(B53,[3]Ap_CESANTIAS!$C$16:$M$112,11,0)+VLOOKUP(B53,[4]Ap_CESANTIAS!$C$16:$M$112,11,0),0)</f>
        <v>10019096423</v>
      </c>
      <c r="Y53" s="54">
        <f>IFERROR(VLOOKUP(B53,[3]Ap_PENSION!$C$16:$M$112,11,0)+VLOOKUP(B53,[4]Ap_PENSION!$C$16:$M$112,11,0),0)</f>
        <v>1298935472</v>
      </c>
      <c r="Z53" s="54">
        <f>IFERROR(VLOOKUP(B53,[3]Ap_SALUD!$C$16:$M$112,11,0)+VLOOKUP(B53,[4]Ap_SALUD!$C$16:$M$112,11,0),0)</f>
        <v>919911955</v>
      </c>
      <c r="AA53" s="55">
        <f t="shared" si="1"/>
        <v>31612441617</v>
      </c>
      <c r="AB53" s="56">
        <f>+O53-P53-AA53+1158642806</f>
        <v>5485320822</v>
      </c>
    </row>
    <row r="54" spans="1:28" hidden="1" x14ac:dyDescent="0.25">
      <c r="A54" s="38">
        <v>42</v>
      </c>
      <c r="B54" s="30" t="s">
        <v>196</v>
      </c>
      <c r="C54" s="31">
        <v>891380033</v>
      </c>
      <c r="D54" s="31">
        <f>VLOOKUP(C54,ENERO!$D$13:$E$1147,2,0)</f>
        <v>211176111</v>
      </c>
      <c r="E54" s="32" t="s">
        <v>197</v>
      </c>
      <c r="F54" s="33">
        <v>44325944092</v>
      </c>
      <c r="G54" s="3">
        <v>0</v>
      </c>
      <c r="H54" s="3">
        <v>1012001952</v>
      </c>
      <c r="I54" s="3">
        <v>1899675910</v>
      </c>
      <c r="J54" s="3">
        <f>IFERROR(VLOOKUP(C54,[1]NOMINA!$Y$16:$AC$112,5,0),0)</f>
        <v>40896501397</v>
      </c>
      <c r="K54" s="3">
        <f>IFERROR(VLOOKUP(C54,[1]CANCELACIONES!$Y$16:$AC$43,5,0),0)</f>
        <v>0</v>
      </c>
      <c r="L54" s="3">
        <f>IFERROR(VLOOKUP(C54,'[2]res- 200686'!$K$16:$R$112,8,0),0)</f>
        <v>5188761039</v>
      </c>
      <c r="M54" s="3">
        <f>IFERROR(VLOOKUP(C54,'[2]reduccion calidad '!$K$16:$R$27,8,0),0)*-1</f>
        <v>0</v>
      </c>
      <c r="N54" s="3"/>
      <c r="O54" s="34">
        <f t="shared" si="0"/>
        <v>93322884390</v>
      </c>
      <c r="P54" s="35">
        <v>84859114922</v>
      </c>
      <c r="Q54" s="3">
        <f>IFERROR(VLOOKUP(C54,[3]ServNOMINA!$F$16:$M$112,8,0)+VLOOKUP(C54,[4]ServNOMINA!$F$16:$M$112,8,0),0)</f>
        <v>2399619650</v>
      </c>
      <c r="R54" s="3">
        <f>IFERROR(VLOOKUP(C54,[3]ServOTROS!$F$16:$M$112,8,0)+VLOOKUP(C54,[4]ServOTROS!$F$16:$M$112,8,0),0)</f>
        <v>1374262612</v>
      </c>
      <c r="S54" s="3"/>
      <c r="T54" s="3">
        <f>IFERROR(VLOOKUP(B54,[3]Aaf_PENSION!$C$16:$M$112,11,0)+VLOOKUP(B54,[4]Aaf_PENSION!$C$16:$M$112,11,0),0)</f>
        <v>348747874</v>
      </c>
      <c r="U54" s="3">
        <f>IFERROR(VLOOKUP(B54,[3]Aaf_SALUD!$C$16:$M$112,11,0)+VLOOKUP(B54,[4]Aaf_SALUD!$C$16:$M$112,11,0),0)</f>
        <v>348747874</v>
      </c>
      <c r="V54" s="3"/>
      <c r="W54" s="3"/>
      <c r="X54" s="3">
        <f>IFERROR(VLOOKUP(B54,[3]Ap_CESANTIAS!$C$16:$M$112,11,0)+VLOOKUP(B54,[4]Ap_CESANTIAS!$C$16:$M$112,11,0),0)</f>
        <v>3269918304</v>
      </c>
      <c r="Y54" s="3">
        <f>IFERROR(VLOOKUP(B54,[3]Ap_PENSION!$C$16:$M$112,11,0)+VLOOKUP(B54,[4]Ap_PENSION!$C$16:$M$112,11,0),0)</f>
        <v>422943009</v>
      </c>
      <c r="Z54" s="3">
        <f>IFERROR(VLOOKUP(B54,[3]Ap_SALUD!$C$16:$M$112,11,0)+VLOOKUP(B54,[4]Ap_SALUD!$C$16:$M$112,11,0),0)</f>
        <v>299530145</v>
      </c>
      <c r="AA54" s="36">
        <f t="shared" si="1"/>
        <v>8463769468</v>
      </c>
      <c r="AB54" s="37">
        <f t="shared" si="2"/>
        <v>0</v>
      </c>
    </row>
    <row r="55" spans="1:28" hidden="1" x14ac:dyDescent="0.25">
      <c r="A55" s="29">
        <v>43</v>
      </c>
      <c r="B55" s="30" t="s">
        <v>198</v>
      </c>
      <c r="C55" s="31">
        <v>890399011</v>
      </c>
      <c r="D55" s="31">
        <f>VLOOKUP(C55,ENERO!$D$13:$E$1147,2,0)</f>
        <v>210176001</v>
      </c>
      <c r="E55" s="32" t="s">
        <v>199</v>
      </c>
      <c r="F55" s="33">
        <v>703261804461</v>
      </c>
      <c r="G55" s="3">
        <v>0</v>
      </c>
      <c r="H55" s="3">
        <v>13192772096</v>
      </c>
      <c r="I55" s="3">
        <v>18388919313</v>
      </c>
      <c r="J55" s="3">
        <f>IFERROR(VLOOKUP(C55,[1]NOMINA!$Y$16:$AC$112,5,0),0)</f>
        <v>282429475529</v>
      </c>
      <c r="K55" s="3">
        <f>IFERROR(VLOOKUP(C55,[1]CANCELACIONES!$Y$16:$AC$43,5,0),0)</f>
        <v>0</v>
      </c>
      <c r="L55" s="3">
        <f>IFERROR(VLOOKUP(C55,'[2]res- 200686'!$K$16:$R$112,8,0),0)</f>
        <v>38335760236</v>
      </c>
      <c r="M55" s="3">
        <f>IFERROR(VLOOKUP(C55,'[2]reduccion calidad '!$K$16:$R$27,8,0),0)*-1</f>
        <v>0</v>
      </c>
      <c r="N55" s="3"/>
      <c r="O55" s="34">
        <f t="shared" si="0"/>
        <v>1055608731635</v>
      </c>
      <c r="P55" s="35">
        <v>959618863372</v>
      </c>
      <c r="Q55" s="3">
        <f>IFERROR(VLOOKUP(C55,[3]ServNOMINA!$F$16:$M$112,8,0)+VLOOKUP(C55,[4]ServNOMINA!$F$16:$M$112,8,0),0)</f>
        <v>44916313196</v>
      </c>
      <c r="R55" s="3">
        <f>IFERROR(VLOOKUP(C55,[3]ServOTROS!$F$16:$M$112,8,0)+VLOOKUP(C55,[4]ServOTROS!$F$16:$M$112,8,0),0)</f>
        <v>10872699077</v>
      </c>
      <c r="S55" s="3"/>
      <c r="T55" s="3">
        <f>IFERROR(VLOOKUP(B55,[3]Aaf_PENSION!$C$16:$M$112,11,0)+VLOOKUP(B55,[4]Aaf_PENSION!$C$16:$M$112,11,0),0)</f>
        <v>3328439445</v>
      </c>
      <c r="U55" s="3">
        <f>IFERROR(VLOOKUP(B55,[3]Aaf_SALUD!$C$16:$M$112,11,0)+VLOOKUP(B55,[4]Aaf_SALUD!$C$16:$M$112,11,0),0)</f>
        <v>3328439446</v>
      </c>
      <c r="V55" s="3"/>
      <c r="W55" s="3"/>
      <c r="X55" s="3">
        <f>IFERROR(VLOOKUP(B55,[3]Ap_CESANTIAS!$C$16:$M$112,11,0)+VLOOKUP(B55,[4]Ap_CESANTIAS!$C$16:$M$112,11,0),0)</f>
        <v>26461084648</v>
      </c>
      <c r="Y55" s="3">
        <f>IFERROR(VLOOKUP(B55,[3]Ap_PENSION!$C$16:$M$112,11,0)+VLOOKUP(B55,[4]Ap_PENSION!$C$16:$M$112,11,0),0)</f>
        <v>4146396070</v>
      </c>
      <c r="Z55" s="3">
        <f>IFERROR(VLOOKUP(B55,[3]Ap_SALUD!$C$16:$M$112,11,0)+VLOOKUP(B55,[4]Ap_SALUD!$C$16:$M$112,11,0),0)</f>
        <v>2936496381</v>
      </c>
      <c r="AA55" s="36">
        <f t="shared" si="1"/>
        <v>95989868263</v>
      </c>
      <c r="AB55" s="37">
        <f t="shared" si="2"/>
        <v>0</v>
      </c>
    </row>
    <row r="56" spans="1:28" hidden="1" x14ac:dyDescent="0.25">
      <c r="A56" s="38">
        <v>44</v>
      </c>
      <c r="B56" s="30" t="s">
        <v>200</v>
      </c>
      <c r="C56" s="31">
        <v>891900493</v>
      </c>
      <c r="D56" s="31">
        <f>VLOOKUP(C56,ENERO!$D$13:$E$1147,2,0)</f>
        <v>214776147</v>
      </c>
      <c r="E56" s="32" t="s">
        <v>201</v>
      </c>
      <c r="F56" s="33">
        <v>54207413994</v>
      </c>
      <c r="G56" s="3">
        <v>0</v>
      </c>
      <c r="H56" s="3">
        <v>1180155424</v>
      </c>
      <c r="I56" s="3">
        <v>2059713735</v>
      </c>
      <c r="J56" s="3">
        <f>IFERROR(VLOOKUP(C56,[1]NOMINA!$Y$16:$AC$112,5,0),0)</f>
        <v>33175677432</v>
      </c>
      <c r="K56" s="3">
        <f>IFERROR(VLOOKUP(C56,[1]CANCELACIONES!$Y$16:$AC$43,5,0),0)</f>
        <v>0</v>
      </c>
      <c r="L56" s="3">
        <f>IFERROR(VLOOKUP(C56,'[2]res- 200686'!$K$16:$R$112,8,0),0)</f>
        <v>3916679074</v>
      </c>
      <c r="M56" s="3">
        <f>IFERROR(VLOOKUP(C56,'[2]reduccion calidad '!$K$16:$R$27,8,0),0)*-1</f>
        <v>0</v>
      </c>
      <c r="N56" s="3"/>
      <c r="O56" s="34">
        <f t="shared" si="0"/>
        <v>94539639659</v>
      </c>
      <c r="P56" s="35">
        <v>86128241982</v>
      </c>
      <c r="Q56" s="3">
        <f>IFERROR(VLOOKUP(C56,[3]ServNOMINA!$F$16:$M$112,8,0)+VLOOKUP(C56,[4]ServNOMINA!$F$16:$M$112,8,0),0)</f>
        <v>2878478174</v>
      </c>
      <c r="R56" s="3">
        <f>IFERROR(VLOOKUP(C56,[3]ServOTROS!$F$16:$M$112,8,0)+VLOOKUP(C56,[4]ServOTROS!$F$16:$M$112,8,0),0)</f>
        <v>1776810668</v>
      </c>
      <c r="S56" s="3"/>
      <c r="T56" s="3">
        <f>IFERROR(VLOOKUP(B56,[3]Aaf_PENSION!$C$16:$M$112,11,0)+VLOOKUP(B56,[4]Aaf_PENSION!$C$16:$M$112,11,0),0)</f>
        <v>352944969</v>
      </c>
      <c r="U56" s="3">
        <f>IFERROR(VLOOKUP(B56,[3]Aaf_SALUD!$C$16:$M$112,11,0)+VLOOKUP(B56,[4]Aaf_SALUD!$C$16:$M$112,11,0),0)</f>
        <v>352944969</v>
      </c>
      <c r="V56" s="3"/>
      <c r="W56" s="3"/>
      <c r="X56" s="3">
        <f>IFERROR(VLOOKUP(B56,[3]Ap_CESANTIAS!$C$16:$M$112,11,0)+VLOOKUP(B56,[4]Ap_CESANTIAS!$C$16:$M$112,11,0),0)</f>
        <v>2310837802</v>
      </c>
      <c r="Y56" s="3">
        <f>IFERROR(VLOOKUP(B56,[3]Ap_PENSION!$C$16:$M$112,11,0)+VLOOKUP(B56,[4]Ap_PENSION!$C$16:$M$112,11,0),0)</f>
        <v>432841087</v>
      </c>
      <c r="Z56" s="3">
        <f>IFERROR(VLOOKUP(B56,[3]Ap_SALUD!$C$16:$M$112,11,0)+VLOOKUP(B56,[4]Ap_SALUD!$C$16:$M$112,11,0),0)</f>
        <v>306540008</v>
      </c>
      <c r="AA56" s="36">
        <f t="shared" si="1"/>
        <v>8411397677</v>
      </c>
      <c r="AB56" s="37">
        <f t="shared" si="2"/>
        <v>0</v>
      </c>
    </row>
    <row r="57" spans="1:28" hidden="1" x14ac:dyDescent="0.25">
      <c r="A57" s="29">
        <v>45</v>
      </c>
      <c r="B57" s="30" t="s">
        <v>202</v>
      </c>
      <c r="C57" s="31">
        <v>891780043</v>
      </c>
      <c r="D57" s="31">
        <f>VLOOKUP(C57,ENERO!$D$13:$E$1147,2,0)</f>
        <v>218947189</v>
      </c>
      <c r="E57" s="32" t="s">
        <v>203</v>
      </c>
      <c r="F57" s="33">
        <v>93814584326</v>
      </c>
      <c r="G57" s="3">
        <v>0</v>
      </c>
      <c r="H57" s="3">
        <v>2751078303</v>
      </c>
      <c r="I57" s="3">
        <v>3988174558</v>
      </c>
      <c r="J57" s="3">
        <f>IFERROR(VLOOKUP(C57,[1]NOMINA!$Y$16:$AC$112,5,0),0)</f>
        <v>41366362710</v>
      </c>
      <c r="K57" s="3">
        <f>IFERROR(VLOOKUP(C57,[1]CANCELACIONES!$Y$16:$AC$43,5,0),0)</f>
        <v>0</v>
      </c>
      <c r="L57" s="3">
        <f>IFERROR(VLOOKUP(C57,'[2]res- 200686'!$K$16:$R$112,8,0),0)</f>
        <v>4459643207</v>
      </c>
      <c r="M57" s="3">
        <f>IFERROR(VLOOKUP(C57,'[2]reduccion calidad '!$K$16:$R$27,8,0),0)*-1</f>
        <v>0</v>
      </c>
      <c r="N57" s="3"/>
      <c r="O57" s="34">
        <f t="shared" si="0"/>
        <v>146379843104</v>
      </c>
      <c r="P57" s="35">
        <v>129726532723</v>
      </c>
      <c r="Q57" s="3">
        <f>IFERROR(VLOOKUP(C57,[3]ServNOMINA!$F$16:$M$112,8,0)+VLOOKUP(C57,[4]ServNOMINA!$F$16:$M$112,8,0),0)</f>
        <v>5222586586</v>
      </c>
      <c r="R57" s="3">
        <f>IFERROR(VLOOKUP(C57,[3]ServOTROS!$F$16:$M$112,8,0)+VLOOKUP(C57,[4]ServOTROS!$F$16:$M$112,8,0),0)</f>
        <v>4479286895</v>
      </c>
      <c r="S57" s="3"/>
      <c r="T57" s="3">
        <f>IFERROR(VLOOKUP(B57,[3]Aaf_PENSION!$C$16:$M$112,11,0)+VLOOKUP(B57,[4]Aaf_PENSION!$C$16:$M$112,11,0),0)</f>
        <v>476228917</v>
      </c>
      <c r="U57" s="3">
        <f>IFERROR(VLOOKUP(B57,[3]Aaf_SALUD!$C$16:$M$112,11,0)+VLOOKUP(B57,[4]Aaf_SALUD!$C$16:$M$112,11,0),0)</f>
        <v>476228918</v>
      </c>
      <c r="V57" s="3"/>
      <c r="W57" s="3"/>
      <c r="X57" s="3">
        <f>IFERROR(VLOOKUP(B57,[3]Ap_CESANTIAS!$C$16:$M$112,11,0)+VLOOKUP(B57,[4]Ap_CESANTIAS!$C$16:$M$112,11,0),0)</f>
        <v>4948234398</v>
      </c>
      <c r="Y57" s="3">
        <f>IFERROR(VLOOKUP(B57,[3]Ap_PENSION!$C$16:$M$112,11,0)+VLOOKUP(B57,[4]Ap_PENSION!$C$16:$M$112,11,0),0)</f>
        <v>615116436</v>
      </c>
      <c r="Z57" s="3">
        <f>IFERROR(VLOOKUP(B57,[3]Ap_SALUD!$C$16:$M$112,11,0)+VLOOKUP(B57,[4]Ap_SALUD!$C$16:$M$112,11,0),0)</f>
        <v>435628231</v>
      </c>
      <c r="AA57" s="36">
        <f t="shared" si="1"/>
        <v>16653310381</v>
      </c>
      <c r="AB57" s="37">
        <f t="shared" si="2"/>
        <v>0</v>
      </c>
    </row>
    <row r="58" spans="1:28" hidden="1" x14ac:dyDescent="0.25">
      <c r="A58" s="38">
        <v>46</v>
      </c>
      <c r="B58" s="30" t="s">
        <v>204</v>
      </c>
      <c r="C58" s="31">
        <v>890501434</v>
      </c>
      <c r="D58" s="31">
        <f>VLOOKUP(C58,ENERO!$D$13:$E$1147,2,0)</f>
        <v>210154001</v>
      </c>
      <c r="E58" s="32" t="s">
        <v>205</v>
      </c>
      <c r="F58" s="33">
        <v>392596142480</v>
      </c>
      <c r="G58" s="3">
        <v>0</v>
      </c>
      <c r="H58" s="3">
        <v>10666937599</v>
      </c>
      <c r="I58" s="3">
        <v>12700803589</v>
      </c>
      <c r="J58" s="3">
        <f>IFERROR(VLOOKUP(C58,[1]NOMINA!$Y$16:$AC$112,5,0),0)</f>
        <v>178831646241</v>
      </c>
      <c r="K58" s="3">
        <f>IFERROR(VLOOKUP(C58,[1]CANCELACIONES!$Y$16:$AC$43,5,0),0)</f>
        <v>0</v>
      </c>
      <c r="L58" s="3">
        <f>IFERROR(VLOOKUP(C58,'[2]res- 200686'!$K$16:$R$112,8,0),0)</f>
        <v>17284273230</v>
      </c>
      <c r="M58" s="46">
        <f>IFERROR(VLOOKUP(C58,'[2]reduccion calidad '!$K$16:$R$27,8,0),0)*-1</f>
        <v>-204703612</v>
      </c>
      <c r="N58" s="46"/>
      <c r="O58" s="34">
        <f t="shared" si="0"/>
        <v>611875099527</v>
      </c>
      <c r="P58" s="35">
        <v>557386793728</v>
      </c>
      <c r="Q58" s="3">
        <f>IFERROR(VLOOKUP(C58,[3]ServNOMINA!$F$16:$M$112,8,0)+VLOOKUP(C58,[4]ServNOMINA!$F$16:$M$112,8,0),0)</f>
        <v>17704564270</v>
      </c>
      <c r="R58" s="3">
        <f>IFERROR(VLOOKUP(C58,[3]ServOTROS!$F$16:$M$112,8,0)+VLOOKUP(C58,[4]ServOTROS!$F$16:$M$112,8,0),0)</f>
        <v>5789356630</v>
      </c>
      <c r="S58" s="3"/>
      <c r="T58" s="3">
        <f>IFERROR(VLOOKUP(B58,[3]Aaf_PENSION!$C$16:$M$112,11,0)+VLOOKUP(B58,[4]Aaf_PENSION!$C$16:$M$112,11,0),0)</f>
        <v>2171258597</v>
      </c>
      <c r="U58" s="3">
        <f>IFERROR(VLOOKUP(B58,[3]Aaf_SALUD!$C$16:$M$112,11,0)+VLOOKUP(B58,[4]Aaf_SALUD!$C$16:$M$112,11,0),0)</f>
        <v>2171258596</v>
      </c>
      <c r="V58" s="3"/>
      <c r="W58" s="3"/>
      <c r="X58" s="3">
        <f>IFERROR(VLOOKUP(B58,[3]Ap_CESANTIAS!$C$16:$M$112,11,0)+VLOOKUP(B58,[4]Ap_CESANTIAS!$C$16:$M$112,11,0),0)</f>
        <v>21965684583</v>
      </c>
      <c r="Y58" s="3">
        <f>IFERROR(VLOOKUP(B58,[3]Ap_PENSION!$C$16:$M$112,11,0)+VLOOKUP(B58,[4]Ap_PENSION!$C$16:$M$112,11,0),0)</f>
        <v>2743338462</v>
      </c>
      <c r="Z58" s="3">
        <f>IFERROR(VLOOKUP(B58,[3]Ap_SALUD!$C$16:$M$112,11,0)+VLOOKUP(B58,[4]Ap_SALUD!$C$16:$M$112,11,0),0)</f>
        <v>1942844661</v>
      </c>
      <c r="AA58" s="36">
        <f t="shared" si="1"/>
        <v>54488305799</v>
      </c>
      <c r="AB58" s="37">
        <f t="shared" si="2"/>
        <v>0</v>
      </c>
    </row>
    <row r="59" spans="1:28" hidden="1" x14ac:dyDescent="0.25">
      <c r="A59" s="29">
        <v>47</v>
      </c>
      <c r="B59" s="30" t="s">
        <v>206</v>
      </c>
      <c r="C59" s="31">
        <v>800099310</v>
      </c>
      <c r="D59" s="31">
        <f>VLOOKUP(C59,ENERO!$D$13:$E$1147,2,0)</f>
        <v>217066170</v>
      </c>
      <c r="E59" s="32" t="s">
        <v>207</v>
      </c>
      <c r="F59" s="33">
        <v>85752698142</v>
      </c>
      <c r="G59" s="3">
        <v>0</v>
      </c>
      <c r="H59" s="3">
        <v>2035378432</v>
      </c>
      <c r="I59" s="3">
        <v>3219708329</v>
      </c>
      <c r="J59" s="3">
        <f>IFERROR(VLOOKUP(C59,[1]NOMINA!$Y$16:$AC$112,5,0),0)</f>
        <v>57440701757</v>
      </c>
      <c r="K59" s="3">
        <f>IFERROR(VLOOKUP(C59,[1]CANCELACIONES!$Y$16:$AC$43,5,0),0)</f>
        <v>0</v>
      </c>
      <c r="L59" s="3">
        <f>IFERROR(VLOOKUP(C59,'[2]res- 200686'!$K$16:$R$112,8,0),0)</f>
        <v>6049298149</v>
      </c>
      <c r="M59" s="3">
        <f>IFERROR(VLOOKUP(C59,'[2]reduccion calidad '!$K$16:$R$27,8,0),0)*-1</f>
        <v>0</v>
      </c>
      <c r="N59" s="3"/>
      <c r="O59" s="34">
        <f t="shared" si="0"/>
        <v>154497784809</v>
      </c>
      <c r="P59" s="35">
        <v>140513311117</v>
      </c>
      <c r="Q59" s="3">
        <f>IFERROR(VLOOKUP(C59,[3]ServNOMINA!$F$16:$M$112,8,0)+VLOOKUP(C59,[4]ServNOMINA!$F$16:$M$112,8,0),0)</f>
        <v>6372789203</v>
      </c>
      <c r="R59" s="3">
        <f>IFERROR(VLOOKUP(C59,[3]ServOTROS!$F$16:$M$112,8,0)+VLOOKUP(C59,[4]ServOTROS!$F$16:$M$112,8,0),0)</f>
        <v>463800021</v>
      </c>
      <c r="S59" s="3"/>
      <c r="T59" s="3">
        <f>IFERROR(VLOOKUP(B59,[3]Aaf_PENSION!$C$16:$M$112,11,0)+VLOOKUP(B59,[4]Aaf_PENSION!$C$16:$M$112,11,0),0)</f>
        <v>593887134</v>
      </c>
      <c r="U59" s="3">
        <f>IFERROR(VLOOKUP(B59,[3]Aaf_SALUD!$C$16:$M$112,11,0)+VLOOKUP(B59,[4]Aaf_SALUD!$C$16:$M$112,11,0),0)</f>
        <v>593887135</v>
      </c>
      <c r="V59" s="3"/>
      <c r="W59" s="3"/>
      <c r="X59" s="3">
        <f>IFERROR(VLOOKUP(B59,[3]Ap_CESANTIAS!$C$16:$M$112,11,0)+VLOOKUP(B59,[4]Ap_CESANTIAS!$C$16:$M$112,11,0),0)</f>
        <v>4692045723</v>
      </c>
      <c r="Y59" s="3">
        <f>IFERROR(VLOOKUP(B59,[3]Ap_PENSION!$C$16:$M$112,11,0)+VLOOKUP(B59,[4]Ap_PENSION!$C$16:$M$112,11,0),0)</f>
        <v>742337625</v>
      </c>
      <c r="Z59" s="3">
        <f>IFERROR(VLOOKUP(B59,[3]Ap_SALUD!$C$16:$M$112,11,0)+VLOOKUP(B59,[4]Ap_SALUD!$C$16:$M$112,11,0),0)</f>
        <v>525726851</v>
      </c>
      <c r="AA59" s="36">
        <f t="shared" si="1"/>
        <v>13984473692</v>
      </c>
      <c r="AB59" s="37">
        <f t="shared" si="2"/>
        <v>0</v>
      </c>
    </row>
    <row r="60" spans="1:28" hidden="1" x14ac:dyDescent="0.25">
      <c r="A60" s="38">
        <v>48</v>
      </c>
      <c r="B60" s="30" t="s">
        <v>208</v>
      </c>
      <c r="C60" s="31">
        <v>891855138</v>
      </c>
      <c r="D60" s="31">
        <f>VLOOKUP(C60,ENERO!$D$13:$E$1147,2,0)</f>
        <v>213815238</v>
      </c>
      <c r="E60" s="32" t="s">
        <v>209</v>
      </c>
      <c r="F60" s="33">
        <v>62872717939</v>
      </c>
      <c r="G60" s="3">
        <v>0</v>
      </c>
      <c r="H60" s="3">
        <v>1286317839</v>
      </c>
      <c r="I60" s="3">
        <v>2283590434</v>
      </c>
      <c r="J60" s="3">
        <f>IFERROR(VLOOKUP(C60,[1]NOMINA!$Y$16:$AC$112,5,0),0)</f>
        <v>44062686230</v>
      </c>
      <c r="K60" s="3">
        <f>IFERROR(VLOOKUP(C60,[1]CANCELACIONES!$Y$16:$AC$43,5,0),0)</f>
        <v>0</v>
      </c>
      <c r="L60" s="3">
        <f>IFERROR(VLOOKUP(C60,'[2]res- 200686'!$K$16:$R$112,8,0),0)</f>
        <v>4982635799</v>
      </c>
      <c r="M60" s="3">
        <f>IFERROR(VLOOKUP(C60,'[2]reduccion calidad '!$K$16:$R$27,8,0),0)*-1</f>
        <v>0</v>
      </c>
      <c r="N60" s="3"/>
      <c r="O60" s="34">
        <f t="shared" si="0"/>
        <v>115487948241</v>
      </c>
      <c r="P60" s="35">
        <v>103441590818</v>
      </c>
      <c r="Q60" s="3">
        <f>IFERROR(VLOOKUP(C60,[3]ServNOMINA!$F$16:$M$112,8,0)+VLOOKUP(C60,[4]ServNOMINA!$F$16:$M$112,8,0),0)</f>
        <v>5176515901</v>
      </c>
      <c r="R60" s="3">
        <f>IFERROR(VLOOKUP(C60,[3]ServOTROS!$F$16:$M$112,8,0)+VLOOKUP(C60,[4]ServOTROS!$F$16:$M$112,8,0),0)</f>
        <v>816681946</v>
      </c>
      <c r="S60" s="3"/>
      <c r="T60" s="3">
        <f>IFERROR(VLOOKUP(B60,[3]Aaf_PENSION!$C$16:$M$112,11,0)+VLOOKUP(B60,[4]Aaf_PENSION!$C$16:$M$112,11,0),0)</f>
        <v>429102876</v>
      </c>
      <c r="U60" s="3">
        <f>IFERROR(VLOOKUP(B60,[3]Aaf_SALUD!$C$16:$M$112,11,0)+VLOOKUP(B60,[4]Aaf_SALUD!$C$16:$M$112,11,0),0)</f>
        <v>429102877</v>
      </c>
      <c r="V60" s="3"/>
      <c r="W60" s="3"/>
      <c r="X60" s="3">
        <f>IFERROR(VLOOKUP(B60,[3]Ap_CESANTIAS!$C$16:$M$112,11,0)+VLOOKUP(B60,[4]Ap_CESANTIAS!$C$16:$M$112,11,0),0)</f>
        <v>4268065099</v>
      </c>
      <c r="Y60" s="3">
        <f>IFERROR(VLOOKUP(B60,[3]Ap_PENSION!$C$16:$M$112,11,0)+VLOOKUP(B60,[4]Ap_PENSION!$C$16:$M$112,11,0),0)</f>
        <v>542609928</v>
      </c>
      <c r="Z60" s="3">
        <f>IFERROR(VLOOKUP(B60,[3]Ap_SALUD!$C$16:$M$112,11,0)+VLOOKUP(B60,[4]Ap_SALUD!$C$16:$M$112,11,0),0)</f>
        <v>384278796</v>
      </c>
      <c r="AA60" s="36">
        <f t="shared" si="1"/>
        <v>12046357423</v>
      </c>
      <c r="AB60" s="37">
        <f t="shared" si="2"/>
        <v>0</v>
      </c>
    </row>
    <row r="61" spans="1:28" hidden="1" x14ac:dyDescent="0.25">
      <c r="A61" s="29">
        <v>49</v>
      </c>
      <c r="B61" s="30" t="s">
        <v>210</v>
      </c>
      <c r="C61" s="31">
        <v>890907106</v>
      </c>
      <c r="D61" s="31">
        <f>VLOOKUP(C61,ENERO!$D$13:$E$1147,2,0)</f>
        <v>216605266</v>
      </c>
      <c r="E61" s="32" t="s">
        <v>211</v>
      </c>
      <c r="F61" s="33">
        <v>41082480808</v>
      </c>
      <c r="G61" s="3">
        <v>0</v>
      </c>
      <c r="H61" s="3">
        <v>1179871215</v>
      </c>
      <c r="I61" s="3">
        <v>2124150916</v>
      </c>
      <c r="J61" s="3">
        <f>IFERROR(VLOOKUP(C61,[1]NOMINA!$Y$16:$AC$112,5,0),0)</f>
        <v>50102842327</v>
      </c>
      <c r="K61" s="3">
        <f>IFERROR(VLOOKUP(C61,[1]CANCELACIONES!$Y$16:$AC$43,5,0),0)</f>
        <v>0</v>
      </c>
      <c r="L61" s="3">
        <f>IFERROR(VLOOKUP(C61,'[2]res- 200686'!$K$16:$R$112,8,0),0)</f>
        <v>5481948075</v>
      </c>
      <c r="M61" s="3">
        <f>IFERROR(VLOOKUP(C61,'[2]reduccion calidad '!$K$16:$R$27,8,0),0)*-1</f>
        <v>0</v>
      </c>
      <c r="N61" s="3"/>
      <c r="O61" s="34">
        <f t="shared" si="0"/>
        <v>99971293341</v>
      </c>
      <c r="P61" s="35">
        <v>90699085610</v>
      </c>
      <c r="Q61" s="3">
        <f>IFERROR(VLOOKUP(C61,[3]ServNOMINA!$F$16:$M$112,8,0)+VLOOKUP(C61,[4]ServNOMINA!$F$16:$M$112,8,0),0)</f>
        <v>4075180536</v>
      </c>
      <c r="R61" s="3">
        <f>IFERROR(VLOOKUP(C61,[3]ServOTROS!$F$16:$M$112,8,0)+VLOOKUP(C61,[4]ServOTROS!$F$16:$M$112,8,0),0)</f>
        <v>670410346</v>
      </c>
      <c r="S61" s="3"/>
      <c r="T61" s="3">
        <f>IFERROR(VLOOKUP(B61,[3]Aaf_PENSION!$C$16:$M$112,11,0)+VLOOKUP(B61,[4]Aaf_PENSION!$C$16:$M$112,11,0),0)</f>
        <v>374537200</v>
      </c>
      <c r="U61" s="3">
        <f>IFERROR(VLOOKUP(B61,[3]Aaf_SALUD!$C$16:$M$112,11,0)+VLOOKUP(B61,[4]Aaf_SALUD!$C$16:$M$112,11,0),0)</f>
        <v>374537201</v>
      </c>
      <c r="V61" s="3"/>
      <c r="W61" s="3"/>
      <c r="X61" s="3">
        <f>IFERROR(VLOOKUP(B61,[3]Ap_CESANTIAS!$C$16:$M$112,11,0)+VLOOKUP(B61,[4]Ap_CESANTIAS!$C$16:$M$112,11,0),0)</f>
        <v>2962130433</v>
      </c>
      <c r="Y61" s="3">
        <f>IFERROR(VLOOKUP(B61,[3]Ap_PENSION!$C$16:$M$112,11,0)+VLOOKUP(B61,[4]Ap_PENSION!$C$16:$M$112,11,0),0)</f>
        <v>477350348</v>
      </c>
      <c r="Z61" s="3">
        <f>IFERROR(VLOOKUP(B61,[3]Ap_SALUD!$C$16:$M$112,11,0)+VLOOKUP(B61,[4]Ap_SALUD!$C$16:$M$112,11,0),0)</f>
        <v>338061667</v>
      </c>
      <c r="AA61" s="36">
        <f t="shared" si="1"/>
        <v>9272207731</v>
      </c>
      <c r="AB61" s="37">
        <f t="shared" si="2"/>
        <v>0</v>
      </c>
    </row>
    <row r="62" spans="1:28" hidden="1" x14ac:dyDescent="0.25">
      <c r="A62" s="38">
        <v>50</v>
      </c>
      <c r="B62" s="30" t="s">
        <v>212</v>
      </c>
      <c r="C62" s="31">
        <v>800095728</v>
      </c>
      <c r="D62" s="31">
        <f>VLOOKUP(C62,ENERO!$D$13:$E$1147,2,0)</f>
        <v>210118001</v>
      </c>
      <c r="E62" s="32" t="s">
        <v>213</v>
      </c>
      <c r="F62" s="33">
        <v>111979343227</v>
      </c>
      <c r="G62" s="3">
        <v>0</v>
      </c>
      <c r="H62" s="3">
        <v>2631433247</v>
      </c>
      <c r="I62" s="3">
        <v>4170411830</v>
      </c>
      <c r="J62" s="3">
        <f>IFERROR(VLOOKUP(C62,[1]NOMINA!$Y$16:$AC$112,5,0),0)</f>
        <v>64199119659</v>
      </c>
      <c r="K62" s="3">
        <f>IFERROR(VLOOKUP(C62,[1]CANCELACIONES!$Y$16:$AC$43,5,0),0)</f>
        <v>0</v>
      </c>
      <c r="L62" s="3">
        <f>IFERROR(VLOOKUP(C62,'[2]res- 200686'!$K$16:$R$112,8,0),0)</f>
        <v>5986125271</v>
      </c>
      <c r="M62" s="3">
        <f>IFERROR(VLOOKUP(C62,'[2]reduccion calidad '!$K$16:$R$27,8,0),0)*-1</f>
        <v>0</v>
      </c>
      <c r="N62" s="3"/>
      <c r="O62" s="34">
        <f t="shared" si="0"/>
        <v>188966433234</v>
      </c>
      <c r="P62" s="35">
        <v>173585788762</v>
      </c>
      <c r="Q62" s="3">
        <f>IFERROR(VLOOKUP(C62,[3]ServNOMINA!$F$16:$M$112,8,0)+VLOOKUP(C62,[4]ServNOMINA!$F$16:$M$112,8,0),0)</f>
        <v>5669948478</v>
      </c>
      <c r="R62" s="3">
        <f>IFERROR(VLOOKUP(C62,[3]ServOTROS!$F$16:$M$112,8,0)+VLOOKUP(C62,[4]ServOTROS!$F$16:$M$112,8,0),0)</f>
        <v>899084136</v>
      </c>
      <c r="S62" s="3"/>
      <c r="T62" s="3">
        <f>IFERROR(VLOOKUP(B62,[3]Aaf_PENSION!$C$16:$M$112,11,0)+VLOOKUP(B62,[4]Aaf_PENSION!$C$16:$M$112,11,0),0)</f>
        <v>660783662</v>
      </c>
      <c r="U62" s="3">
        <f>IFERROR(VLOOKUP(B62,[3]Aaf_SALUD!$C$16:$M$112,11,0)+VLOOKUP(B62,[4]Aaf_SALUD!$C$16:$M$112,11,0),0)</f>
        <v>660783661</v>
      </c>
      <c r="V62" s="3"/>
      <c r="W62" s="3"/>
      <c r="X62" s="3">
        <f>IFERROR(VLOOKUP(B62,[3]Ap_CESANTIAS!$C$16:$M$112,11,0)+VLOOKUP(B62,[4]Ap_CESANTIAS!$C$16:$M$112,11,0),0)</f>
        <v>6061526061</v>
      </c>
      <c r="Y62" s="3">
        <f>IFERROR(VLOOKUP(B62,[3]Ap_PENSION!$C$16:$M$112,11,0)+VLOOKUP(B62,[4]Ap_PENSION!$C$16:$M$112,11,0),0)</f>
        <v>836269000</v>
      </c>
      <c r="Z62" s="3">
        <f>IFERROR(VLOOKUP(B62,[3]Ap_SALUD!$C$16:$M$112,11,0)+VLOOKUP(B62,[4]Ap_SALUD!$C$16:$M$112,11,0),0)</f>
        <v>592249474</v>
      </c>
      <c r="AA62" s="36">
        <f t="shared" si="1"/>
        <v>15380644472</v>
      </c>
      <c r="AB62" s="37">
        <f t="shared" si="2"/>
        <v>0</v>
      </c>
    </row>
    <row r="63" spans="1:28" hidden="1" x14ac:dyDescent="0.25">
      <c r="A63" s="29">
        <v>51</v>
      </c>
      <c r="B63" s="30" t="s">
        <v>214</v>
      </c>
      <c r="C63" s="31">
        <v>890205176</v>
      </c>
      <c r="D63" s="31">
        <f>VLOOKUP(C63,ENERO!$D$13:$E$1147,2,0)</f>
        <v>217668276</v>
      </c>
      <c r="E63" s="32" t="s">
        <v>215</v>
      </c>
      <c r="F63" s="33">
        <v>97892802035</v>
      </c>
      <c r="G63" s="3">
        <v>0</v>
      </c>
      <c r="H63" s="3">
        <v>2376135872</v>
      </c>
      <c r="I63" s="3">
        <v>3181798733</v>
      </c>
      <c r="J63" s="3">
        <f>IFERROR(VLOOKUP(C63,[1]NOMINA!$Y$16:$AC$112,5,0),0)</f>
        <v>62517281187</v>
      </c>
      <c r="K63" s="3">
        <f>IFERROR(VLOOKUP(C63,[1]CANCELACIONES!$Y$16:$AC$43,5,0),0)</f>
        <v>0</v>
      </c>
      <c r="L63" s="3">
        <f>IFERROR(VLOOKUP(C63,'[2]res- 200686'!$K$16:$R$112,8,0),0)</f>
        <v>4623142346</v>
      </c>
      <c r="M63" s="3">
        <f>IFERROR(VLOOKUP(C63,'[2]reduccion calidad '!$K$16:$R$27,8,0),0)*-1</f>
        <v>0</v>
      </c>
      <c r="N63" s="3"/>
      <c r="O63" s="34">
        <f t="shared" si="0"/>
        <v>170591160173</v>
      </c>
      <c r="P63" s="35">
        <v>157186338287</v>
      </c>
      <c r="Q63" s="3">
        <f>IFERROR(VLOOKUP(C63,[3]ServNOMINA!$F$16:$M$112,8,0)+VLOOKUP(C63,[4]ServNOMINA!$F$16:$M$112,8,0),0)</f>
        <v>4443338575</v>
      </c>
      <c r="R63" s="3">
        <f>IFERROR(VLOOKUP(C63,[3]ServOTROS!$F$16:$M$112,8,0)+VLOOKUP(C63,[4]ServOTROS!$F$16:$M$112,8,0),0)</f>
        <v>305551913</v>
      </c>
      <c r="S63" s="3"/>
      <c r="T63" s="3">
        <f>IFERROR(VLOOKUP(B63,[3]Aaf_PENSION!$C$16:$M$112,11,0)+VLOOKUP(B63,[4]Aaf_PENSION!$C$16:$M$112,11,0),0)</f>
        <v>680744990</v>
      </c>
      <c r="U63" s="3">
        <f>IFERROR(VLOOKUP(B63,[3]Aaf_SALUD!$C$16:$M$112,11,0)+VLOOKUP(B63,[4]Aaf_SALUD!$C$16:$M$112,11,0),0)</f>
        <v>680744989</v>
      </c>
      <c r="V63" s="3"/>
      <c r="W63" s="3"/>
      <c r="X63" s="3">
        <f>IFERROR(VLOOKUP(B63,[3]Ap_CESANTIAS!$C$16:$M$112,11,0)+VLOOKUP(B63,[4]Ap_CESANTIAS!$C$16:$M$112,11,0),0)</f>
        <v>5844955214</v>
      </c>
      <c r="Y63" s="3">
        <f>IFERROR(VLOOKUP(B63,[3]Ap_PENSION!$C$16:$M$112,11,0)+VLOOKUP(B63,[4]Ap_PENSION!$C$16:$M$112,11,0),0)</f>
        <v>848543719</v>
      </c>
      <c r="Z63" s="3">
        <f>IFERROR(VLOOKUP(B63,[3]Ap_SALUD!$C$16:$M$112,11,0)+VLOOKUP(B63,[4]Ap_SALUD!$C$16:$M$112,11,0),0)</f>
        <v>600942486</v>
      </c>
      <c r="AA63" s="36">
        <f t="shared" si="1"/>
        <v>13404821886</v>
      </c>
      <c r="AB63" s="37">
        <f t="shared" si="2"/>
        <v>0</v>
      </c>
    </row>
    <row r="64" spans="1:28" hidden="1" x14ac:dyDescent="0.25">
      <c r="A64" s="38">
        <v>52</v>
      </c>
      <c r="B64" s="30" t="s">
        <v>216</v>
      </c>
      <c r="C64" s="31">
        <v>890680008</v>
      </c>
      <c r="D64" s="31">
        <f>VLOOKUP(C64,ENERO!$D$13:$E$1147,2,0)</f>
        <v>219025290</v>
      </c>
      <c r="E64" s="32" t="s">
        <v>217</v>
      </c>
      <c r="F64" s="33">
        <v>60276652660</v>
      </c>
      <c r="G64" s="3">
        <v>0</v>
      </c>
      <c r="H64" s="3">
        <v>1373530335</v>
      </c>
      <c r="I64" s="3">
        <v>2249476871</v>
      </c>
      <c r="J64" s="3">
        <f>IFERROR(VLOOKUP(C64,[1]NOMINA!$Y$16:$AC$112,5,0),0)</f>
        <v>38654833253</v>
      </c>
      <c r="K64" s="3">
        <f>IFERROR(VLOOKUP(C64,[1]CANCELACIONES!$Y$16:$AC$43,5,0),0)</f>
        <v>0</v>
      </c>
      <c r="L64" s="3">
        <f>IFERROR(VLOOKUP(C64,'[2]res- 200686'!$K$16:$R$112,8,0),0)</f>
        <v>4212833974</v>
      </c>
      <c r="M64" s="3">
        <f>IFERROR(VLOOKUP(C64,'[2]reduccion calidad '!$K$16:$R$27,8,0),0)*-1</f>
        <v>0</v>
      </c>
      <c r="N64" s="3"/>
      <c r="O64" s="34">
        <f t="shared" si="0"/>
        <v>106767327093</v>
      </c>
      <c r="P64" s="35">
        <v>97973508416</v>
      </c>
      <c r="Q64" s="3">
        <f>IFERROR(VLOOKUP(C64,[3]ServNOMINA!$F$16:$M$112,8,0)+VLOOKUP(C64,[4]ServNOMINA!$F$16:$M$112,8,0),0)</f>
        <v>3094132481</v>
      </c>
      <c r="R64" s="3">
        <f>IFERROR(VLOOKUP(C64,[3]ServOTROS!$F$16:$M$112,8,0)+VLOOKUP(C64,[4]ServOTROS!$F$16:$M$112,8,0),0)</f>
        <v>84397059</v>
      </c>
      <c r="S64" s="3"/>
      <c r="T64" s="3">
        <f>IFERROR(VLOOKUP(B64,[3]Aaf_PENSION!$C$16:$M$112,11,0)+VLOOKUP(B64,[4]Aaf_PENSION!$C$16:$M$112,11,0),0)</f>
        <v>428889946</v>
      </c>
      <c r="U64" s="3">
        <f>IFERROR(VLOOKUP(B64,[3]Aaf_SALUD!$C$16:$M$112,11,0)+VLOOKUP(B64,[4]Aaf_SALUD!$C$16:$M$112,11,0),0)</f>
        <v>428889946</v>
      </c>
      <c r="V64" s="3"/>
      <c r="W64" s="3"/>
      <c r="X64" s="3">
        <f>IFERROR(VLOOKUP(B64,[3]Ap_CESANTIAS!$C$16:$M$112,11,0)+VLOOKUP(B64,[4]Ap_CESANTIAS!$C$16:$M$112,11,0),0)</f>
        <v>3870070780</v>
      </c>
      <c r="Y64" s="3">
        <f>IFERROR(VLOOKUP(B64,[3]Ap_PENSION!$C$16:$M$112,11,0)+VLOOKUP(B64,[4]Ap_PENSION!$C$16:$M$112,11,0),0)</f>
        <v>519515352</v>
      </c>
      <c r="Z64" s="3">
        <f>IFERROR(VLOOKUP(B64,[3]Ap_SALUD!$C$16:$M$112,11,0)+VLOOKUP(B64,[4]Ap_SALUD!$C$16:$M$112,11,0),0)</f>
        <v>367923113</v>
      </c>
      <c r="AA64" s="36">
        <f t="shared" si="1"/>
        <v>8793818677</v>
      </c>
      <c r="AB64" s="37">
        <f t="shared" si="2"/>
        <v>0</v>
      </c>
    </row>
    <row r="65" spans="1:28" hidden="1" x14ac:dyDescent="0.25">
      <c r="A65" s="29">
        <v>53</v>
      </c>
      <c r="B65" s="30" t="s">
        <v>218</v>
      </c>
      <c r="C65" s="31">
        <v>890680378</v>
      </c>
      <c r="D65" s="31">
        <f>VLOOKUP(C65,ENERO!$D$13:$E$1147,2,0)</f>
        <v>210725307</v>
      </c>
      <c r="E65" s="32" t="s">
        <v>219</v>
      </c>
      <c r="F65" s="33">
        <v>37812782531</v>
      </c>
      <c r="G65" s="3">
        <v>0</v>
      </c>
      <c r="H65" s="3">
        <v>845213759</v>
      </c>
      <c r="I65" s="3">
        <v>1517527237</v>
      </c>
      <c r="J65" s="3">
        <f>IFERROR(VLOOKUP(C65,[1]NOMINA!$Y$16:$AC$112,5,0),0)</f>
        <v>26486664175</v>
      </c>
      <c r="K65" s="3">
        <f>IFERROR(VLOOKUP(C65,[1]CANCELACIONES!$Y$16:$AC$43,5,0),0)</f>
        <v>0</v>
      </c>
      <c r="L65" s="3">
        <f>IFERROR(VLOOKUP(C65,'[2]res- 200686'!$K$16:$R$112,8,0),0)</f>
        <v>4272724354</v>
      </c>
      <c r="M65" s="3">
        <f>IFERROR(VLOOKUP(C65,'[2]reduccion calidad '!$K$16:$R$27,8,0),0)*-1</f>
        <v>0</v>
      </c>
      <c r="N65" s="3"/>
      <c r="O65" s="34">
        <f t="shared" si="0"/>
        <v>70934912056</v>
      </c>
      <c r="P65" s="35">
        <v>63921103764</v>
      </c>
      <c r="Q65" s="3">
        <f>IFERROR(VLOOKUP(C65,[3]ServNOMINA!$F$16:$M$112,8,0)+VLOOKUP(C65,[4]ServNOMINA!$F$16:$M$112,8,0),0)</f>
        <v>3242450006</v>
      </c>
      <c r="R65" s="3">
        <f>IFERROR(VLOOKUP(C65,[3]ServOTROS!$F$16:$M$112,8,0)+VLOOKUP(C65,[4]ServOTROS!$F$16:$M$112,8,0),0)</f>
        <v>457801076</v>
      </c>
      <c r="S65" s="3"/>
      <c r="T65" s="3">
        <f>IFERROR(VLOOKUP(B65,[3]Aaf_PENSION!$C$16:$M$112,11,0)+VLOOKUP(B65,[4]Aaf_PENSION!$C$16:$M$112,11,0),0)</f>
        <v>192700632</v>
      </c>
      <c r="U65" s="3">
        <f>IFERROR(VLOOKUP(B65,[3]Aaf_SALUD!$C$16:$M$112,11,0)+VLOOKUP(B65,[4]Aaf_SALUD!$C$16:$M$112,11,0),0)</f>
        <v>192700633</v>
      </c>
      <c r="V65" s="3"/>
      <c r="W65" s="3"/>
      <c r="X65" s="3">
        <f>IFERROR(VLOOKUP(B65,[3]Ap_CESANTIAS!$C$16:$M$112,11,0)+VLOOKUP(B65,[4]Ap_CESANTIAS!$C$16:$M$112,11,0),0)</f>
        <v>2357018348</v>
      </c>
      <c r="Y65" s="3">
        <f>IFERROR(VLOOKUP(B65,[3]Ap_PENSION!$C$16:$M$112,11,0)+VLOOKUP(B65,[4]Ap_PENSION!$C$16:$M$112,11,0),0)</f>
        <v>334349661</v>
      </c>
      <c r="Z65" s="3">
        <f>IFERROR(VLOOKUP(B65,[3]Ap_SALUD!$C$16:$M$112,11,0)+VLOOKUP(B65,[4]Ap_SALUD!$C$16:$M$112,11,0),0)</f>
        <v>236787936</v>
      </c>
      <c r="AA65" s="36">
        <f t="shared" si="1"/>
        <v>7013808292</v>
      </c>
      <c r="AB65" s="37">
        <f t="shared" si="2"/>
        <v>0</v>
      </c>
    </row>
    <row r="66" spans="1:28" hidden="1" x14ac:dyDescent="0.25">
      <c r="A66" s="58">
        <v>54</v>
      </c>
      <c r="B66" s="40" t="s">
        <v>220</v>
      </c>
      <c r="C66" s="31">
        <v>890204802</v>
      </c>
      <c r="D66" s="31">
        <f>VLOOKUP(C66,ENERO!$D$13:$E$1147,2,0)</f>
        <v>210768307</v>
      </c>
      <c r="E66" s="32" t="s">
        <v>221</v>
      </c>
      <c r="F66" s="33">
        <v>89646070565</v>
      </c>
      <c r="G66" s="3">
        <v>0</v>
      </c>
      <c r="H66" s="3">
        <v>2087087296</v>
      </c>
      <c r="I66" s="3">
        <v>2842306725</v>
      </c>
      <c r="J66" s="3">
        <f>IFERROR(VLOOKUP(C66,[1]NOMINA!$Y$16:$AC$112,5,0),0)</f>
        <v>47545491660</v>
      </c>
      <c r="K66" s="3">
        <f>IFERROR(VLOOKUP(C66,[1]CANCELACIONES!$Y$16:$AC$43,5,0),0)</f>
        <v>0</v>
      </c>
      <c r="L66" s="3">
        <f>IFERROR(VLOOKUP(C66,'[2]res- 200686'!$K$16:$R$112,8,0),0)</f>
        <v>4345938738</v>
      </c>
      <c r="M66" s="3">
        <f>IFERROR(VLOOKUP(C66,'[2]reduccion calidad '!$K$16:$R$27,8,0),0)*-1</f>
        <v>0</v>
      </c>
      <c r="N66" s="3"/>
      <c r="O66" s="34">
        <f t="shared" si="0"/>
        <v>146466894984</v>
      </c>
      <c r="P66" s="35">
        <v>135586386237</v>
      </c>
      <c r="Q66" s="3">
        <f>IFERROR(VLOOKUP(C66,[3]ServNOMINA!$F$16:$M$112,8,0)+VLOOKUP(C66,[4]ServNOMINA!$F$16:$M$112,8,0),0)</f>
        <v>3646675344</v>
      </c>
      <c r="R66" s="3">
        <f>IFERROR(VLOOKUP(C66,[3]ServOTROS!$F$16:$M$112,8,0)+VLOOKUP(C66,[4]ServOTROS!$F$16:$M$112,8,0),0)</f>
        <v>502402519</v>
      </c>
      <c r="S66" s="3"/>
      <c r="T66" s="3">
        <f>IFERROR(VLOOKUP(B66,[3]Aaf_PENSION!$C$16:$M$112,11,0)+VLOOKUP(B66,[4]Aaf_PENSION!$C$16:$M$112,11,0),0)</f>
        <v>519719277</v>
      </c>
      <c r="U66" s="3">
        <f>IFERROR(VLOOKUP(B66,[3]Aaf_SALUD!$C$16:$M$112,11,0)+VLOOKUP(B66,[4]Aaf_SALUD!$C$16:$M$112,11,0),0)</f>
        <v>519719276</v>
      </c>
      <c r="V66" s="3"/>
      <c r="W66" s="3"/>
      <c r="X66" s="3">
        <f>IFERROR(VLOOKUP(B66,[3]Ap_CESANTIAS!$C$16:$M$112,11,0)+VLOOKUP(B66,[4]Ap_CESANTIAS!$C$16:$M$112,11,0),0)</f>
        <v>4584328162</v>
      </c>
      <c r="Y66" s="3">
        <f>IFERROR(VLOOKUP(B66,[3]Ap_PENSION!$C$16:$M$112,11,0)+VLOOKUP(B66,[4]Ap_PENSION!$C$16:$M$112,11,0),0)</f>
        <v>648437681</v>
      </c>
      <c r="Z66" s="3">
        <f>IFERROR(VLOOKUP(B66,[3]Ap_SALUD!$C$16:$M$112,11,0)+VLOOKUP(B66,[4]Ap_SALUD!$C$16:$M$112,11,0),0)</f>
        <v>459226488</v>
      </c>
      <c r="AA66" s="36">
        <f t="shared" si="1"/>
        <v>10880508747</v>
      </c>
      <c r="AB66" s="37">
        <f t="shared" si="2"/>
        <v>0</v>
      </c>
    </row>
    <row r="67" spans="1:28" hidden="1" x14ac:dyDescent="0.25">
      <c r="A67" s="29">
        <v>55</v>
      </c>
      <c r="B67" s="30" t="s">
        <v>222</v>
      </c>
      <c r="C67" s="31">
        <v>800113389</v>
      </c>
      <c r="D67" s="31">
        <f>VLOOKUP(C67,ENERO!$D$13:$E$1147,2,0)</f>
        <v>210173001</v>
      </c>
      <c r="E67" s="32" t="s">
        <v>223</v>
      </c>
      <c r="F67" s="33">
        <v>274637060196</v>
      </c>
      <c r="G67" s="3">
        <v>0</v>
      </c>
      <c r="H67" s="3">
        <v>5646247616</v>
      </c>
      <c r="I67" s="3">
        <v>9150447742</v>
      </c>
      <c r="J67" s="3">
        <f>IFERROR(VLOOKUP(C67,[1]NOMINA!$Y$16:$AC$112,5,0),0)</f>
        <v>165477519054</v>
      </c>
      <c r="K67" s="3">
        <f>IFERROR(VLOOKUP(C67,[1]CANCELACIONES!$Y$16:$AC$43,5,0),0)</f>
        <v>0</v>
      </c>
      <c r="L67" s="3">
        <f>IFERROR(VLOOKUP(C67,'[2]res- 200686'!$K$16:$R$112,8,0),0)</f>
        <v>17932674179</v>
      </c>
      <c r="M67" s="3">
        <f>IFERROR(VLOOKUP(C67,'[2]reduccion calidad '!$K$16:$R$27,8,0),0)*-1</f>
        <v>0</v>
      </c>
      <c r="N67" s="3"/>
      <c r="O67" s="34">
        <f t="shared" si="0"/>
        <v>472843948787</v>
      </c>
      <c r="P67" s="35">
        <v>433994231417</v>
      </c>
      <c r="Q67" s="3">
        <f>IFERROR(VLOOKUP(C67,[3]ServNOMINA!$F$16:$M$112,8,0)+VLOOKUP(C67,[4]ServNOMINA!$F$16:$M$112,8,0),0)</f>
        <v>14106961961</v>
      </c>
      <c r="R67" s="3">
        <f>IFERROR(VLOOKUP(C67,[3]ServOTROS!$F$16:$M$112,8,0)+VLOOKUP(C67,[4]ServOTROS!$F$16:$M$112,8,0),0)</f>
        <v>1744243199</v>
      </c>
      <c r="S67" s="3"/>
      <c r="T67" s="3">
        <f>IFERROR(VLOOKUP(B67,[3]Aaf_PENSION!$C$16:$M$112,11,0)+VLOOKUP(B67,[4]Aaf_PENSION!$C$16:$M$112,11,0),0)</f>
        <v>1806789512</v>
      </c>
      <c r="U67" s="3">
        <f>IFERROR(VLOOKUP(B67,[3]Aaf_SALUD!$C$16:$M$112,11,0)+VLOOKUP(B67,[4]Aaf_SALUD!$C$16:$M$112,11,0),0)</f>
        <v>1806789511</v>
      </c>
      <c r="V67" s="3"/>
      <c r="W67" s="3"/>
      <c r="X67" s="3">
        <f>IFERROR(VLOOKUP(B67,[3]Ap_CESANTIAS!$C$16:$M$112,11,0)+VLOOKUP(B67,[4]Ap_CESANTIAS!$C$16:$M$112,11,0),0)</f>
        <v>15586178335</v>
      </c>
      <c r="Y67" s="3">
        <f>IFERROR(VLOOKUP(B67,[3]Ap_PENSION!$C$16:$M$112,11,0)+VLOOKUP(B67,[4]Ap_PENSION!$C$16:$M$112,11,0),0)</f>
        <v>2223829078</v>
      </c>
      <c r="Z67" s="3">
        <f>IFERROR(VLOOKUP(B67,[3]Ap_SALUD!$C$16:$M$112,11,0)+VLOOKUP(B67,[4]Ap_SALUD!$C$16:$M$112,11,0),0)</f>
        <v>1574925774</v>
      </c>
      <c r="AA67" s="36">
        <f t="shared" si="1"/>
        <v>38849717370</v>
      </c>
      <c r="AB67" s="37">
        <f t="shared" si="2"/>
        <v>0</v>
      </c>
    </row>
    <row r="68" spans="1:28" hidden="1" x14ac:dyDescent="0.25">
      <c r="A68" s="38">
        <v>56</v>
      </c>
      <c r="B68" s="30" t="s">
        <v>224</v>
      </c>
      <c r="C68" s="31">
        <v>890980093</v>
      </c>
      <c r="D68" s="31">
        <f>VLOOKUP(C68,ENERO!$D$13:$E$1147,2,0)</f>
        <v>216005360</v>
      </c>
      <c r="E68" s="32" t="s">
        <v>225</v>
      </c>
      <c r="F68" s="33">
        <v>94281293772</v>
      </c>
      <c r="G68" s="3">
        <v>0</v>
      </c>
      <c r="H68" s="3">
        <v>2307975839</v>
      </c>
      <c r="I68" s="3">
        <v>4104599059</v>
      </c>
      <c r="J68" s="3">
        <f>IFERROR(VLOOKUP(C68,[1]NOMINA!$Y$16:$AC$112,5,0),0)</f>
        <v>56529265742</v>
      </c>
      <c r="K68" s="3">
        <f>IFERROR(VLOOKUP(C68,[1]CANCELACIONES!$Y$16:$AC$43,5,0),0)</f>
        <v>0</v>
      </c>
      <c r="L68" s="3">
        <f>IFERROR(VLOOKUP(C68,'[2]res- 200686'!$K$16:$R$112,8,0),0)</f>
        <v>3149567034</v>
      </c>
      <c r="M68" s="3">
        <f>IFERROR(VLOOKUP(C68,'[2]reduccion calidad '!$K$16:$R$27,8,0),0)*-1</f>
        <v>0</v>
      </c>
      <c r="N68" s="3"/>
      <c r="O68" s="34">
        <f t="shared" si="0"/>
        <v>160372701446</v>
      </c>
      <c r="P68" s="35">
        <v>146120197556</v>
      </c>
      <c r="Q68" s="3">
        <f>IFERROR(VLOOKUP(C68,[3]ServNOMINA!$F$16:$M$112,8,0)+VLOOKUP(C68,[4]ServNOMINA!$F$16:$M$112,8,0),0)</f>
        <v>4868684091</v>
      </c>
      <c r="R68" s="3">
        <f>IFERROR(VLOOKUP(C68,[3]ServOTROS!$F$16:$M$112,8,0)+VLOOKUP(C68,[4]ServOTROS!$F$16:$M$112,8,0),0)</f>
        <v>308613886</v>
      </c>
      <c r="S68" s="3"/>
      <c r="T68" s="3">
        <f>IFERROR(VLOOKUP(B68,[3]Aaf_PENSION!$C$16:$M$112,11,0)+VLOOKUP(B68,[4]Aaf_PENSION!$C$16:$M$112,11,0),0)</f>
        <v>603199165</v>
      </c>
      <c r="U68" s="3">
        <f>IFERROR(VLOOKUP(B68,[3]Aaf_SALUD!$C$16:$M$112,11,0)+VLOOKUP(B68,[4]Aaf_SALUD!$C$16:$M$112,11,0),0)</f>
        <v>603199165</v>
      </c>
      <c r="V68" s="3"/>
      <c r="W68" s="3"/>
      <c r="X68" s="3">
        <f>IFERROR(VLOOKUP(B68,[3]Ap_CESANTIAS!$C$16:$M$112,11,0)+VLOOKUP(B68,[4]Ap_CESANTIAS!$C$16:$M$112,11,0),0)</f>
        <v>6468760735</v>
      </c>
      <c r="Y68" s="3">
        <f>IFERROR(VLOOKUP(B68,[3]Ap_PENSION!$C$16:$M$112,11,0)+VLOOKUP(B68,[4]Ap_PENSION!$C$16:$M$112,11,0),0)</f>
        <v>819601425</v>
      </c>
      <c r="Z68" s="3">
        <f>IFERROR(VLOOKUP(B68,[3]Ap_SALUD!$C$16:$M$112,11,0)+VLOOKUP(B68,[4]Ap_SALUD!$C$16:$M$112,11,0),0)</f>
        <v>580445423</v>
      </c>
      <c r="AA68" s="36">
        <f t="shared" si="1"/>
        <v>14252503890</v>
      </c>
      <c r="AB68" s="37">
        <f t="shared" si="2"/>
        <v>0</v>
      </c>
    </row>
    <row r="69" spans="1:28" hidden="1" x14ac:dyDescent="0.25">
      <c r="A69" s="29">
        <v>57</v>
      </c>
      <c r="B69" s="30" t="s">
        <v>226</v>
      </c>
      <c r="C69" s="31">
        <v>800096758</v>
      </c>
      <c r="D69" s="31">
        <f>VLOOKUP(C69,ENERO!$D$13:$E$1147,2,0)</f>
        <v>211723417</v>
      </c>
      <c r="E69" s="32" t="s">
        <v>227</v>
      </c>
      <c r="F69" s="33">
        <v>95153456981</v>
      </c>
      <c r="G69" s="3">
        <v>0</v>
      </c>
      <c r="H69" s="3">
        <v>2754173119</v>
      </c>
      <c r="I69" s="3">
        <v>4644448149</v>
      </c>
      <c r="J69" s="3">
        <f>IFERROR(VLOOKUP(C69,[1]NOMINA!$Y$16:$AC$112,5,0),0)</f>
        <v>65896390168</v>
      </c>
      <c r="K69" s="3">
        <f>IFERROR(VLOOKUP(C69,[1]CANCELACIONES!$Y$16:$AC$43,5,0),0)</f>
        <v>0</v>
      </c>
      <c r="L69" s="3">
        <f>IFERROR(VLOOKUP(C69,'[2]res- 200686'!$K$16:$R$112,8,0),0)</f>
        <v>9088488627</v>
      </c>
      <c r="M69" s="3">
        <f>IFERROR(VLOOKUP(C69,'[2]reduccion calidad '!$K$16:$R$27,8,0),0)*-1</f>
        <v>0</v>
      </c>
      <c r="N69" s="3"/>
      <c r="O69" s="34">
        <f t="shared" si="0"/>
        <v>177536957044</v>
      </c>
      <c r="P69" s="35">
        <v>161375763287</v>
      </c>
      <c r="Q69" s="3">
        <f>IFERROR(VLOOKUP(C69,[3]ServNOMINA!$F$16:$M$112,8,0)+VLOOKUP(C69,[4]ServNOMINA!$F$16:$M$112,8,0),0)</f>
        <v>6944019337</v>
      </c>
      <c r="R69" s="3">
        <f>IFERROR(VLOOKUP(C69,[3]ServOTROS!$F$16:$M$112,8,0)+VLOOKUP(C69,[4]ServOTROS!$F$16:$M$112,8,0),0)</f>
        <v>744798237</v>
      </c>
      <c r="S69" s="3"/>
      <c r="T69" s="3">
        <f>IFERROR(VLOOKUP(B69,[3]Aaf_PENSION!$C$16:$M$112,11,0)+VLOOKUP(B69,[4]Aaf_PENSION!$C$16:$M$112,11,0),0)</f>
        <v>626441441</v>
      </c>
      <c r="U69" s="3">
        <f>IFERROR(VLOOKUP(B69,[3]Aaf_SALUD!$C$16:$M$112,11,0)+VLOOKUP(B69,[4]Aaf_SALUD!$C$16:$M$112,11,0),0)</f>
        <v>626441440</v>
      </c>
      <c r="V69" s="3"/>
      <c r="W69" s="3"/>
      <c r="X69" s="3">
        <f>IFERROR(VLOOKUP(B69,[3]Ap_CESANTIAS!$C$16:$M$112,11,0)+VLOOKUP(B69,[4]Ap_CESANTIAS!$C$16:$M$112,11,0),0)</f>
        <v>5906555481</v>
      </c>
      <c r="Y69" s="3">
        <f>IFERROR(VLOOKUP(B69,[3]Ap_PENSION!$C$16:$M$112,11,0)+VLOOKUP(B69,[4]Ap_PENSION!$C$16:$M$112,11,0),0)</f>
        <v>768606929</v>
      </c>
      <c r="Z69" s="3">
        <f>IFERROR(VLOOKUP(B69,[3]Ap_SALUD!$C$16:$M$112,11,0)+VLOOKUP(B69,[4]Ap_SALUD!$C$16:$M$112,11,0),0)</f>
        <v>544330892</v>
      </c>
      <c r="AA69" s="36">
        <f t="shared" si="1"/>
        <v>16161193757</v>
      </c>
      <c r="AB69" s="37">
        <f t="shared" si="2"/>
        <v>0</v>
      </c>
    </row>
    <row r="70" spans="1:28" hidden="1" x14ac:dyDescent="0.25">
      <c r="A70" s="38">
        <v>58</v>
      </c>
      <c r="B70" s="30" t="s">
        <v>228</v>
      </c>
      <c r="C70" s="31">
        <v>800028432</v>
      </c>
      <c r="D70" s="31">
        <f>VLOOKUP(C70,ENERO!$D$13:$E$1147,2,0)</f>
        <v>213013430</v>
      </c>
      <c r="E70" s="32" t="s">
        <v>229</v>
      </c>
      <c r="F70" s="33">
        <v>92794959970</v>
      </c>
      <c r="G70" s="3">
        <v>0</v>
      </c>
      <c r="H70" s="3">
        <v>2829982175</v>
      </c>
      <c r="I70" s="3">
        <v>4096279370</v>
      </c>
      <c r="J70" s="3">
        <f>IFERROR(VLOOKUP(C70,[1]NOMINA!$Y$16:$AC$112,5,0),0)</f>
        <v>52651992064</v>
      </c>
      <c r="K70" s="3">
        <f>IFERROR(VLOOKUP(C70,[1]CANCELACIONES!$Y$16:$AC$43,5,0),0)</f>
        <v>0</v>
      </c>
      <c r="L70" s="3">
        <f>IFERROR(VLOOKUP(C70,'[2]res- 200686'!$K$16:$R$112,8,0),0)</f>
        <v>5909041106</v>
      </c>
      <c r="M70" s="3">
        <f>IFERROR(VLOOKUP(C70,'[2]reduccion calidad '!$K$16:$R$27,8,0),0)*-1</f>
        <v>0</v>
      </c>
      <c r="N70" s="3"/>
      <c r="O70" s="34">
        <f t="shared" si="0"/>
        <v>158282254685</v>
      </c>
      <c r="P70" s="35">
        <v>144389016887</v>
      </c>
      <c r="Q70" s="3">
        <f>IFERROR(VLOOKUP(C70,[3]ServNOMINA!$F$16:$M$112,8,0)+VLOOKUP(C70,[4]ServNOMINA!$F$16:$M$112,8,0),0)</f>
        <v>4625561507</v>
      </c>
      <c r="R70" s="3">
        <f>IFERROR(VLOOKUP(C70,[3]ServOTROS!$F$16:$M$112,8,0)+VLOOKUP(C70,[4]ServOTROS!$F$16:$M$112,8,0),0)</f>
        <v>1096899527</v>
      </c>
      <c r="S70" s="3"/>
      <c r="T70" s="3">
        <f>IFERROR(VLOOKUP(B70,[3]Aaf_PENSION!$C$16:$M$112,11,0)+VLOOKUP(B70,[4]Aaf_PENSION!$C$16:$M$112,11,0),0)</f>
        <v>564381609</v>
      </c>
      <c r="U70" s="3">
        <f>IFERROR(VLOOKUP(B70,[3]Aaf_SALUD!$C$16:$M$112,11,0)+VLOOKUP(B70,[4]Aaf_SALUD!$C$16:$M$112,11,0),0)</f>
        <v>564381609</v>
      </c>
      <c r="V70" s="3"/>
      <c r="W70" s="3"/>
      <c r="X70" s="3">
        <f>IFERROR(VLOOKUP(B70,[3]Ap_CESANTIAS!$C$16:$M$112,11,0)+VLOOKUP(B70,[4]Ap_CESANTIAS!$C$16:$M$112,11,0),0)</f>
        <v>5813287277</v>
      </c>
      <c r="Y70" s="3">
        <f>IFERROR(VLOOKUP(B70,[3]Ap_PENSION!$C$16:$M$112,11,0)+VLOOKUP(B70,[4]Ap_PENSION!$C$16:$M$112,11,0),0)</f>
        <v>719308645</v>
      </c>
      <c r="Z70" s="3">
        <f>IFERROR(VLOOKUP(B70,[3]Ap_SALUD!$C$16:$M$112,11,0)+VLOOKUP(B70,[4]Ap_SALUD!$C$16:$M$112,11,0),0)</f>
        <v>509417624</v>
      </c>
      <c r="AA70" s="36">
        <f t="shared" si="1"/>
        <v>13893237798</v>
      </c>
      <c r="AB70" s="37">
        <f t="shared" si="2"/>
        <v>0</v>
      </c>
    </row>
    <row r="71" spans="1:28" hidden="1" x14ac:dyDescent="0.25">
      <c r="A71" s="29">
        <v>59</v>
      </c>
      <c r="B71" s="30" t="s">
        <v>230</v>
      </c>
      <c r="C71" s="31">
        <v>892120020</v>
      </c>
      <c r="D71" s="31">
        <f>VLOOKUP(C71,ENERO!$D$13:$E$1147,2,0)</f>
        <v>213044430</v>
      </c>
      <c r="E71" s="32" t="s">
        <v>231</v>
      </c>
      <c r="F71" s="33">
        <v>205491444591</v>
      </c>
      <c r="G71" s="3">
        <v>0</v>
      </c>
      <c r="H71" s="3">
        <v>10131062911</v>
      </c>
      <c r="I71" s="3">
        <v>10065075406</v>
      </c>
      <c r="J71" s="3">
        <f>IFERROR(VLOOKUP(C71,[1]NOMINA!$Y$16:$AC$112,5,0),0)</f>
        <v>58447971104</v>
      </c>
      <c r="K71" s="3">
        <f>IFERROR(VLOOKUP(C71,[1]CANCELACIONES!$Y$16:$AC$43,5,0),0)</f>
        <v>0</v>
      </c>
      <c r="L71" s="3">
        <f>IFERROR(VLOOKUP(C71,'[2]res- 200686'!$K$16:$R$112,8,0),0)</f>
        <v>15127140555</v>
      </c>
      <c r="M71" s="3">
        <f>IFERROR(VLOOKUP(C71,'[2]reduccion calidad '!$K$16:$R$27,8,0),0)*-1</f>
        <v>0</v>
      </c>
      <c r="N71" s="3"/>
      <c r="O71" s="34">
        <f t="shared" si="0"/>
        <v>299262694567</v>
      </c>
      <c r="P71" s="35">
        <v>277922562746</v>
      </c>
      <c r="Q71" s="3">
        <f>IFERROR(VLOOKUP(C71,[3]ServNOMINA!$F$16:$M$112,8,0)+VLOOKUP(C71,[4]ServNOMINA!$F$16:$M$112,8,0),0)</f>
        <v>13487947481</v>
      </c>
      <c r="R71" s="3">
        <f>IFERROR(VLOOKUP(C71,[3]ServOTROS!$F$16:$M$112,8,0)+VLOOKUP(C71,[4]ServOTROS!$F$16:$M$112,8,0),0)</f>
        <v>219738494</v>
      </c>
      <c r="S71" s="3"/>
      <c r="T71" s="3">
        <f>IFERROR(VLOOKUP(B71,[3]Aaf_PENSION!$C$16:$M$112,11,0)+VLOOKUP(B71,[4]Aaf_PENSION!$C$16:$M$112,11,0),0)</f>
        <v>885645497</v>
      </c>
      <c r="U71" s="3">
        <f>IFERROR(VLOOKUP(B71,[3]Aaf_SALUD!$C$16:$M$112,11,0)+VLOOKUP(B71,[4]Aaf_SALUD!$C$16:$M$112,11,0),0)</f>
        <v>885645496</v>
      </c>
      <c r="V71" s="3"/>
      <c r="W71" s="3"/>
      <c r="X71" s="3">
        <f>IFERROR(VLOOKUP(B71,[3]Ap_CESANTIAS!$C$16:$M$112,11,0)+VLOOKUP(B71,[4]Ap_CESANTIAS!$C$16:$M$112,11,0),0)</f>
        <v>4115600582</v>
      </c>
      <c r="Y71" s="3">
        <f>IFERROR(VLOOKUP(B71,[3]Ap_PENSION!$C$16:$M$112,11,0)+VLOOKUP(B71,[4]Ap_PENSION!$C$16:$M$112,11,0),0)</f>
        <v>1021864926</v>
      </c>
      <c r="Z71" s="3">
        <f>IFERROR(VLOOKUP(B71,[3]Ap_SALUD!$C$16:$M$112,11,0)+VLOOKUP(B71,[4]Ap_SALUD!$C$16:$M$112,11,0),0)</f>
        <v>723689345</v>
      </c>
      <c r="AA71" s="36">
        <f t="shared" si="1"/>
        <v>21340131821</v>
      </c>
      <c r="AB71" s="37">
        <f t="shared" si="2"/>
        <v>0</v>
      </c>
    </row>
    <row r="72" spans="1:28" hidden="1" x14ac:dyDescent="0.25">
      <c r="A72" s="38">
        <v>60</v>
      </c>
      <c r="B72" s="30" t="s">
        <v>232</v>
      </c>
      <c r="C72" s="31">
        <v>890801053</v>
      </c>
      <c r="D72" s="31">
        <f>VLOOKUP(C72,ENERO!$D$13:$E$1147,2,0)</f>
        <v>210117001</v>
      </c>
      <c r="E72" s="32" t="s">
        <v>233</v>
      </c>
      <c r="F72" s="33">
        <v>157771006512</v>
      </c>
      <c r="G72" s="3">
        <v>0</v>
      </c>
      <c r="H72" s="3">
        <v>2841952991</v>
      </c>
      <c r="I72" s="3">
        <v>5410652183</v>
      </c>
      <c r="J72" s="3">
        <f>IFERROR(VLOOKUP(C72,[1]NOMINA!$Y$16:$AC$112,5,0),0)</f>
        <v>107387786038</v>
      </c>
      <c r="K72" s="3">
        <f>IFERROR(VLOOKUP(C72,[1]CANCELACIONES!$Y$16:$AC$43,5,0),0)</f>
        <v>0</v>
      </c>
      <c r="L72" s="3">
        <f>IFERROR(VLOOKUP(C72,'[2]res- 200686'!$K$16:$R$112,8,0),0)</f>
        <v>13341568808</v>
      </c>
      <c r="M72" s="3">
        <f>IFERROR(VLOOKUP(C72,'[2]reduccion calidad '!$K$16:$R$27,8,0),0)*-1</f>
        <v>0</v>
      </c>
      <c r="N72" s="3"/>
      <c r="O72" s="34">
        <f t="shared" si="0"/>
        <v>286752966532</v>
      </c>
      <c r="P72" s="35">
        <v>259883047914</v>
      </c>
      <c r="Q72" s="3">
        <f>IFERROR(VLOOKUP(C72,[3]ServNOMINA!$F$16:$M$112,8,0)+VLOOKUP(C72,[4]ServNOMINA!$F$16:$M$112,8,0),0)</f>
        <v>10261933659</v>
      </c>
      <c r="R72" s="3">
        <f>IFERROR(VLOOKUP(C72,[3]ServOTROS!$F$16:$M$112,8,0)+VLOOKUP(C72,[4]ServOTROS!$F$16:$M$112,8,0),0)</f>
        <v>3408532723</v>
      </c>
      <c r="S72" s="3"/>
      <c r="T72" s="3">
        <f>IFERROR(VLOOKUP(B72,[3]Aaf_PENSION!$C$16:$M$112,11,0)+VLOOKUP(B72,[4]Aaf_PENSION!$C$16:$M$112,11,0),0)</f>
        <v>1083396335</v>
      </c>
      <c r="U72" s="3">
        <f>IFERROR(VLOOKUP(B72,[3]Aaf_SALUD!$C$16:$M$112,11,0)+VLOOKUP(B72,[4]Aaf_SALUD!$C$16:$M$112,11,0),0)</f>
        <v>1083396335</v>
      </c>
      <c r="V72" s="3"/>
      <c r="W72" s="3"/>
      <c r="X72" s="3">
        <f>IFERROR(VLOOKUP(B72,[3]Ap_CESANTIAS!$C$16:$M$112,11,0)+VLOOKUP(B72,[4]Ap_CESANTIAS!$C$16:$M$112,11,0),0)</f>
        <v>8739606076</v>
      </c>
      <c r="Y72" s="3">
        <f>IFERROR(VLOOKUP(B72,[3]Ap_PENSION!$C$16:$M$112,11,0)+VLOOKUP(B72,[4]Ap_PENSION!$C$16:$M$112,11,0),0)</f>
        <v>1342376443</v>
      </c>
      <c r="Z72" s="3">
        <f>IFERROR(VLOOKUP(B72,[3]Ap_SALUD!$C$16:$M$112,11,0)+VLOOKUP(B72,[4]Ap_SALUD!$C$16:$M$112,11,0),0)</f>
        <v>950677047</v>
      </c>
      <c r="AA72" s="36">
        <f t="shared" si="1"/>
        <v>26869918618</v>
      </c>
      <c r="AB72" s="37">
        <f t="shared" si="2"/>
        <v>0</v>
      </c>
    </row>
    <row r="73" spans="1:28" hidden="1" x14ac:dyDescent="0.25">
      <c r="A73" s="38">
        <v>61</v>
      </c>
      <c r="B73" s="30" t="s">
        <v>234</v>
      </c>
      <c r="C73" s="31">
        <v>890905211</v>
      </c>
      <c r="D73" s="31">
        <f>VLOOKUP(C73,ENERO!$D$13:$E$1147,2,0)</f>
        <v>210105001</v>
      </c>
      <c r="E73" s="32" t="s">
        <v>235</v>
      </c>
      <c r="F73" s="33">
        <v>887349021925</v>
      </c>
      <c r="G73" s="3">
        <v>0</v>
      </c>
      <c r="H73" s="3">
        <v>23484917759</v>
      </c>
      <c r="I73" s="3">
        <v>37548209408</v>
      </c>
      <c r="J73" s="3">
        <f>IFERROR(VLOOKUP(C73,[1]NOMINA!$Y$16:$AC$112,5,0),0)</f>
        <v>573020927055</v>
      </c>
      <c r="K73" s="3">
        <f>IFERROR(VLOOKUP(C73,[1]CANCELACIONES!$Y$16:$AC$43,5,0),0)</f>
        <v>0</v>
      </c>
      <c r="L73" s="3">
        <f>IFERROR(VLOOKUP(C73,'[2]res- 200686'!$K$16:$R$112,8,0),0)</f>
        <v>57795669529</v>
      </c>
      <c r="M73" s="3">
        <f>IFERROR(VLOOKUP(C73,'[2]reduccion calidad '!$K$16:$R$27,8,0),0)*-1</f>
        <v>0</v>
      </c>
      <c r="N73" s="3"/>
      <c r="O73" s="34">
        <f t="shared" si="0"/>
        <v>1579198745676</v>
      </c>
      <c r="P73" s="35">
        <v>1450400837418</v>
      </c>
      <c r="Q73" s="3">
        <f>IFERROR(VLOOKUP(C73,[3]ServNOMINA!$F$16:$M$112,8,0)+VLOOKUP(C73,[4]ServNOMINA!$F$16:$M$112,8,0),0)</f>
        <v>64543342024</v>
      </c>
      <c r="R73" s="3">
        <f>IFERROR(VLOOKUP(C73,[3]ServOTROS!$F$16:$M$112,8,0)+VLOOKUP(C73,[4]ServOTROS!$F$16:$M$112,8,0),0)</f>
        <v>746866066</v>
      </c>
      <c r="S73" s="3"/>
      <c r="T73" s="3">
        <f>IFERROR(VLOOKUP(B73,[3]Aaf_PENSION!$C$16:$M$112,11,0)+VLOOKUP(B73,[4]Aaf_PENSION!$C$16:$M$112,11,0),0)</f>
        <v>6084252553</v>
      </c>
      <c r="U73" s="3">
        <f>IFERROR(VLOOKUP(B73,[3]Aaf_SALUD!$C$16:$M$112,11,0)+VLOOKUP(B73,[4]Aaf_SALUD!$C$16:$M$112,11,0),0)</f>
        <v>6084252552</v>
      </c>
      <c r="V73" s="3"/>
      <c r="W73" s="3"/>
      <c r="X73" s="3">
        <f>IFERROR(VLOOKUP(B73,[3]Ap_CESANTIAS!$C$16:$M$112,11,0)+VLOOKUP(B73,[4]Ap_CESANTIAS!$C$16:$M$112,11,0),0)</f>
        <v>38333645596</v>
      </c>
      <c r="Y73" s="3">
        <f>IFERROR(VLOOKUP(B73,[3]Ap_PENSION!$C$16:$M$112,11,0)+VLOOKUP(B73,[4]Ap_PENSION!$C$16:$M$112,11,0),0)</f>
        <v>7613578713</v>
      </c>
      <c r="Z73" s="3">
        <f>IFERROR(VLOOKUP(B73,[3]Ap_SALUD!$C$16:$M$112,11,0)+VLOOKUP(B73,[4]Ap_SALUD!$C$16:$M$112,11,0),0)</f>
        <v>5391970754</v>
      </c>
      <c r="AA73" s="36">
        <f t="shared" si="1"/>
        <v>128797908258</v>
      </c>
      <c r="AB73" s="37">
        <f t="shared" si="2"/>
        <v>0</v>
      </c>
    </row>
    <row r="74" spans="1:28" hidden="1" x14ac:dyDescent="0.25">
      <c r="A74" s="38">
        <v>62</v>
      </c>
      <c r="B74" s="30" t="s">
        <v>236</v>
      </c>
      <c r="C74" s="31">
        <v>800096734</v>
      </c>
      <c r="D74" s="31">
        <f>VLOOKUP(C74,ENERO!$D$13:$E$1147,2,0)</f>
        <v>210123001</v>
      </c>
      <c r="E74" s="32" t="s">
        <v>237</v>
      </c>
      <c r="F74" s="33">
        <v>287600546475</v>
      </c>
      <c r="G74" s="3">
        <v>0</v>
      </c>
      <c r="H74" s="3">
        <v>7225184767</v>
      </c>
      <c r="I74" s="3">
        <v>11509171984</v>
      </c>
      <c r="J74" s="3">
        <f>IFERROR(VLOOKUP(C74,[1]NOMINA!$Y$16:$AC$112,5,0),0)</f>
        <v>184555215723</v>
      </c>
      <c r="K74" s="3">
        <f>IFERROR(VLOOKUP(C74,[1]CANCELACIONES!$Y$16:$AC$43,5,0),0)</f>
        <v>0</v>
      </c>
      <c r="L74" s="3">
        <f>IFERROR(VLOOKUP(C74,'[2]res- 200686'!$K$16:$R$112,8,0),0)</f>
        <v>23287654160</v>
      </c>
      <c r="M74" s="3">
        <f>IFERROR(VLOOKUP(C74,'[2]reduccion calidad '!$K$16:$R$27,8,0),0)*-1</f>
        <v>0</v>
      </c>
      <c r="N74" s="3"/>
      <c r="O74" s="34">
        <f t="shared" si="0"/>
        <v>514177773109</v>
      </c>
      <c r="P74" s="35">
        <v>462770098997</v>
      </c>
      <c r="Q74" s="3">
        <f>IFERROR(VLOOKUP(C74,[3]ServNOMINA!$F$16:$M$112,8,0)+VLOOKUP(C74,[4]ServNOMINA!$F$16:$M$112,8,0),0)</f>
        <v>24768175383</v>
      </c>
      <c r="R74" s="3">
        <f>IFERROR(VLOOKUP(C74,[3]ServOTROS!$F$16:$M$112,8,0)+VLOOKUP(C74,[4]ServOTROS!$F$16:$M$112,8,0),0)</f>
        <v>2805559374</v>
      </c>
      <c r="S74" s="3"/>
      <c r="T74" s="3">
        <f>IFERROR(VLOOKUP(B74,[3]Aaf_PENSION!$C$16:$M$112,11,0)+VLOOKUP(B74,[4]Aaf_PENSION!$C$16:$M$112,11,0),0)</f>
        <v>1821582862</v>
      </c>
      <c r="U74" s="3">
        <f>IFERROR(VLOOKUP(B74,[3]Aaf_SALUD!$C$16:$M$112,11,0)+VLOOKUP(B74,[4]Aaf_SALUD!$C$16:$M$112,11,0),0)</f>
        <v>1821582862</v>
      </c>
      <c r="V74" s="3"/>
      <c r="W74" s="3"/>
      <c r="X74" s="3">
        <f>IFERROR(VLOOKUP(B74,[3]Ap_CESANTIAS!$C$16:$M$112,11,0)+VLOOKUP(B74,[4]Ap_CESANTIAS!$C$16:$M$112,11,0),0)</f>
        <v>16321512200</v>
      </c>
      <c r="Y74" s="3">
        <f>IFERROR(VLOOKUP(B74,[3]Ap_PENSION!$C$16:$M$112,11,0)+VLOOKUP(B74,[4]Ap_PENSION!$C$16:$M$112,11,0),0)</f>
        <v>2265104334</v>
      </c>
      <c r="Z74" s="3">
        <f>IFERROR(VLOOKUP(B74,[3]Ap_SALUD!$C$16:$M$112,11,0)+VLOOKUP(B74,[4]Ap_SALUD!$C$16:$M$112,11,0),0)</f>
        <v>1604157097</v>
      </c>
      <c r="AA74" s="36">
        <f t="shared" si="1"/>
        <v>51407674112</v>
      </c>
      <c r="AB74" s="37">
        <f t="shared" si="2"/>
        <v>0</v>
      </c>
    </row>
    <row r="75" spans="1:28" hidden="1" x14ac:dyDescent="0.25">
      <c r="A75" s="29">
        <v>63</v>
      </c>
      <c r="B75" s="30" t="s">
        <v>238</v>
      </c>
      <c r="C75" s="31">
        <v>891180009</v>
      </c>
      <c r="D75" s="31">
        <f>VLOOKUP(C75,ENERO!$D$13:$E$1147,2,0)</f>
        <v>210141001</v>
      </c>
      <c r="E75" s="32" t="s">
        <v>239</v>
      </c>
      <c r="F75" s="33">
        <v>205008839652</v>
      </c>
      <c r="G75" s="3">
        <v>0</v>
      </c>
      <c r="H75" s="3">
        <v>3800627263</v>
      </c>
      <c r="I75" s="3">
        <v>6589814795</v>
      </c>
      <c r="J75" s="3">
        <f>IFERROR(VLOOKUP(C75,[1]NOMINA!$Y$16:$AC$112,5,0),0)</f>
        <v>121035024469</v>
      </c>
      <c r="K75" s="3">
        <f>IFERROR(VLOOKUP(C75,[1]CANCELACIONES!$Y$16:$AC$43,5,0),0)</f>
        <v>0</v>
      </c>
      <c r="L75" s="3">
        <f>IFERROR(VLOOKUP(C75,'[2]res- 200686'!$K$16:$R$112,8,0),0)</f>
        <v>16487010805</v>
      </c>
      <c r="M75" s="46">
        <f>IFERROR(VLOOKUP(C75,'[2]reduccion calidad '!$K$16:$R$27,8,0),0)*-1</f>
        <v>-99455802</v>
      </c>
      <c r="N75" s="46"/>
      <c r="O75" s="34">
        <f t="shared" si="0"/>
        <v>352821861182</v>
      </c>
      <c r="P75" s="35">
        <v>320012388776</v>
      </c>
      <c r="Q75" s="3">
        <f>IFERROR(VLOOKUP(C75,[3]ServNOMINA!$F$16:$M$112,8,0)+VLOOKUP(C75,[4]ServNOMINA!$F$16:$M$112,8,0),0)</f>
        <v>14617760417</v>
      </c>
      <c r="R75" s="3">
        <f>IFERROR(VLOOKUP(C75,[3]ServOTROS!$F$16:$M$112,8,0)+VLOOKUP(C75,[4]ServOTROS!$F$16:$M$112,8,0),0)</f>
        <v>0</v>
      </c>
      <c r="S75" s="3"/>
      <c r="T75" s="3">
        <f>IFERROR(VLOOKUP(B75,[3]Aaf_PENSION!$C$16:$M$112,11,0)+VLOOKUP(B75,[4]Aaf_PENSION!$C$16:$M$112,11,0),0)</f>
        <v>1302969605</v>
      </c>
      <c r="U75" s="3">
        <f>IFERROR(VLOOKUP(B75,[3]Aaf_SALUD!$C$16:$M$112,11,0)+VLOOKUP(B75,[4]Aaf_SALUD!$C$16:$M$112,11,0),0)</f>
        <v>1302969605</v>
      </c>
      <c r="V75" s="3"/>
      <c r="W75" s="3"/>
      <c r="X75" s="3">
        <f>IFERROR(VLOOKUP(B75,[3]Ap_CESANTIAS!$C$16:$M$112,11,0)+VLOOKUP(B75,[4]Ap_CESANTIAS!$C$16:$M$112,11,0),0)</f>
        <v>12819939420</v>
      </c>
      <c r="Y75" s="3">
        <f>IFERROR(VLOOKUP(B75,[3]Ap_PENSION!$C$16:$M$112,11,0)+VLOOKUP(B75,[4]Ap_PENSION!$C$16:$M$112,11,0),0)</f>
        <v>1619146507</v>
      </c>
      <c r="Z75" s="3">
        <f>IFERROR(VLOOKUP(B75,[3]Ap_SALUD!$C$16:$M$112,11,0)+VLOOKUP(B75,[4]Ap_SALUD!$C$16:$M$112,11,0),0)</f>
        <v>1146686852</v>
      </c>
      <c r="AA75" s="36">
        <f t="shared" si="1"/>
        <v>32809472406</v>
      </c>
      <c r="AB75" s="37">
        <f t="shared" si="2"/>
        <v>0</v>
      </c>
    </row>
    <row r="76" spans="1:28" hidden="1" x14ac:dyDescent="0.25">
      <c r="A76" s="38">
        <v>64</v>
      </c>
      <c r="B76" s="30" t="s">
        <v>240</v>
      </c>
      <c r="C76" s="31">
        <v>891380007</v>
      </c>
      <c r="D76" s="31">
        <f>VLOOKUP(C76,ENERO!$D$13:$E$1147,2,0)</f>
        <v>212076520</v>
      </c>
      <c r="E76" s="32" t="s">
        <v>241</v>
      </c>
      <c r="F76" s="33">
        <v>127220160069</v>
      </c>
      <c r="G76" s="3">
        <v>0</v>
      </c>
      <c r="H76" s="3">
        <v>2985406624</v>
      </c>
      <c r="I76" s="3">
        <v>5053371495</v>
      </c>
      <c r="J76" s="3">
        <f>IFERROR(VLOOKUP(C76,[1]NOMINA!$Y$16:$AC$112,5,0),0)</f>
        <v>89443278587</v>
      </c>
      <c r="K76" s="3">
        <f>IFERROR(VLOOKUP(C76,[1]CANCELACIONES!$Y$16:$AC$43,5,0),0)</f>
        <v>0</v>
      </c>
      <c r="L76" s="3">
        <f>IFERROR(VLOOKUP(C76,'[2]res- 200686'!$K$16:$R$112,8,0),0)</f>
        <v>7132853722</v>
      </c>
      <c r="M76" s="3">
        <f>IFERROR(VLOOKUP(C76,'[2]reduccion calidad '!$K$16:$R$27,8,0),0)*-1</f>
        <v>0</v>
      </c>
      <c r="N76" s="3"/>
      <c r="O76" s="34">
        <f t="shared" si="0"/>
        <v>231835070497</v>
      </c>
      <c r="P76" s="35">
        <v>210737642205</v>
      </c>
      <c r="Q76" s="3">
        <f>IFERROR(VLOOKUP(C76,[3]ServNOMINA!$F$16:$M$112,8,0)+VLOOKUP(C76,[4]ServNOMINA!$F$16:$M$112,8,0),0)</f>
        <v>7501263762</v>
      </c>
      <c r="R76" s="3">
        <f>IFERROR(VLOOKUP(C76,[3]ServOTROS!$F$16:$M$112,8,0)+VLOOKUP(C76,[4]ServOTROS!$F$16:$M$112,8,0),0)</f>
        <v>1095510724</v>
      </c>
      <c r="S76" s="3"/>
      <c r="T76" s="3">
        <f>IFERROR(VLOOKUP(B76,[3]Aaf_PENSION!$C$16:$M$112,11,0)+VLOOKUP(B76,[4]Aaf_PENSION!$C$16:$M$112,11,0),0)</f>
        <v>876462025</v>
      </c>
      <c r="U76" s="3">
        <f>IFERROR(VLOOKUP(B76,[3]Aaf_SALUD!$C$16:$M$112,11,0)+VLOOKUP(B76,[4]Aaf_SALUD!$C$16:$M$112,11,0),0)</f>
        <v>876462025</v>
      </c>
      <c r="V76" s="3"/>
      <c r="W76" s="3"/>
      <c r="X76" s="3">
        <f>IFERROR(VLOOKUP(B76,[3]Ap_CESANTIAS!$C$16:$M$112,11,0)+VLOOKUP(B76,[4]Ap_CESANTIAS!$C$16:$M$112,11,0),0)</f>
        <v>8857319805</v>
      </c>
      <c r="Y76" s="3">
        <f>IFERROR(VLOOKUP(B76,[3]Ap_PENSION!$C$16:$M$112,11,0)+VLOOKUP(B76,[4]Ap_PENSION!$C$16:$M$112,11,0),0)</f>
        <v>1106664890</v>
      </c>
      <c r="Z76" s="3">
        <f>IFERROR(VLOOKUP(B76,[3]Ap_SALUD!$C$16:$M$112,11,0)+VLOOKUP(B76,[4]Ap_SALUD!$C$16:$M$112,11,0),0)</f>
        <v>783745061</v>
      </c>
      <c r="AA76" s="36">
        <f t="shared" si="1"/>
        <v>21097428292</v>
      </c>
      <c r="AB76" s="37">
        <f t="shared" si="2"/>
        <v>0</v>
      </c>
    </row>
    <row r="77" spans="1:28" hidden="1" x14ac:dyDescent="0.25">
      <c r="A77" s="29">
        <v>65</v>
      </c>
      <c r="B77" s="30" t="s">
        <v>242</v>
      </c>
      <c r="C77" s="31">
        <v>891280000</v>
      </c>
      <c r="D77" s="31">
        <f>VLOOKUP(C77,ENERO!$D$13:$E$1147,2,0)</f>
        <v>210152001</v>
      </c>
      <c r="E77" s="32" t="s">
        <v>243</v>
      </c>
      <c r="F77" s="33">
        <v>207926238951</v>
      </c>
      <c r="G77" s="3">
        <v>0</v>
      </c>
      <c r="H77" s="3">
        <v>3782037759</v>
      </c>
      <c r="I77" s="3">
        <v>5933155432</v>
      </c>
      <c r="J77" s="3">
        <f>IFERROR(VLOOKUP(C77,[1]NOMINA!$Y$16:$AC$112,5,0),0)</f>
        <v>130931240206</v>
      </c>
      <c r="K77" s="3">
        <f>IFERROR(VLOOKUP(C77,[1]CANCELACIONES!$Y$16:$AC$43,5,0),0)</f>
        <v>0</v>
      </c>
      <c r="L77" s="3">
        <f>IFERROR(VLOOKUP(C77,'[2]res- 200686'!$K$16:$R$112,8,0),0)</f>
        <v>15020385307</v>
      </c>
      <c r="M77" s="3">
        <f>IFERROR(VLOOKUP(C77,'[2]reduccion calidad '!$K$16:$R$27,8,0),0)*-1</f>
        <v>0</v>
      </c>
      <c r="N77" s="3"/>
      <c r="O77" s="34">
        <f t="shared" si="0"/>
        <v>363593057655</v>
      </c>
      <c r="P77" s="35">
        <v>333197633390</v>
      </c>
      <c r="Q77" s="3">
        <f>IFERROR(VLOOKUP(C77,[3]ServNOMINA!$F$16:$M$112,8,0)+VLOOKUP(C77,[4]ServNOMINA!$F$16:$M$112,8,0),0)</f>
        <v>9087380226</v>
      </c>
      <c r="R77" s="3">
        <f>IFERROR(VLOOKUP(C77,[3]ServOTROS!$F$16:$M$112,8,0)+VLOOKUP(C77,[4]ServOTROS!$F$16:$M$112,8,0),0)</f>
        <v>2865718193</v>
      </c>
      <c r="S77" s="3"/>
      <c r="T77" s="3">
        <f>IFERROR(VLOOKUP(B77,[3]Aaf_PENSION!$C$16:$M$112,11,0)+VLOOKUP(B77,[4]Aaf_PENSION!$C$16:$M$112,11,0),0)</f>
        <v>1314951480</v>
      </c>
      <c r="U77" s="3">
        <f>IFERROR(VLOOKUP(B77,[3]Aaf_SALUD!$C$16:$M$112,11,0)+VLOOKUP(B77,[4]Aaf_SALUD!$C$16:$M$112,11,0),0)</f>
        <v>1314951480</v>
      </c>
      <c r="V77" s="3"/>
      <c r="W77" s="3"/>
      <c r="X77" s="3">
        <f>IFERROR(VLOOKUP(B77,[3]Ap_CESANTIAS!$C$16:$M$112,11,0)+VLOOKUP(B77,[4]Ap_CESANTIAS!$C$16:$M$112,11,0),0)</f>
        <v>13022677650</v>
      </c>
      <c r="Y77" s="3">
        <f>IFERROR(VLOOKUP(B77,[3]Ap_PENSION!$C$16:$M$112,11,0)+VLOOKUP(B77,[4]Ap_PENSION!$C$16:$M$112,11,0),0)</f>
        <v>1633144759</v>
      </c>
      <c r="Z77" s="3">
        <f>IFERROR(VLOOKUP(B77,[3]Ap_SALUD!$C$16:$M$112,11,0)+VLOOKUP(B77,[4]Ap_SALUD!$C$16:$M$112,11,0),0)</f>
        <v>1156600477</v>
      </c>
      <c r="AA77" s="36">
        <f t="shared" si="1"/>
        <v>30395424265</v>
      </c>
      <c r="AB77" s="37">
        <f t="shared" si="2"/>
        <v>0</v>
      </c>
    </row>
    <row r="78" spans="1:28" hidden="1" x14ac:dyDescent="0.25">
      <c r="A78" s="38">
        <v>66</v>
      </c>
      <c r="B78" s="30" t="s">
        <v>244</v>
      </c>
      <c r="C78" s="31">
        <v>891480030</v>
      </c>
      <c r="D78" s="31">
        <f>VLOOKUP(C78,ENERO!$D$13:$E$1147,2,0)</f>
        <v>210166001</v>
      </c>
      <c r="E78" s="32" t="s">
        <v>245</v>
      </c>
      <c r="F78" s="33">
        <v>236250706367</v>
      </c>
      <c r="G78" s="3">
        <v>0</v>
      </c>
      <c r="H78" s="3">
        <v>4841268416</v>
      </c>
      <c r="I78" s="3">
        <v>8671699518</v>
      </c>
      <c r="J78" s="3">
        <f>IFERROR(VLOOKUP(C78,[1]NOMINA!$Y$16:$AC$112,5,0),0)</f>
        <v>143062779010</v>
      </c>
      <c r="K78" s="3">
        <f>IFERROR(VLOOKUP(C78,[1]CANCELACIONES!$Y$16:$AC$43,5,0),0)</f>
        <v>0</v>
      </c>
      <c r="L78" s="3">
        <f>IFERROR(VLOOKUP(C78,'[2]res- 200686'!$K$16:$R$112,8,0),0)</f>
        <v>18489267512</v>
      </c>
      <c r="M78" s="3">
        <f>IFERROR(VLOOKUP(C78,'[2]reduccion calidad '!$K$16:$R$27,8,0),0)*-1</f>
        <v>0</v>
      </c>
      <c r="N78" s="3"/>
      <c r="O78" s="34">
        <f t="shared" ref="O78:O141" si="3">SUM(F78:M78)</f>
        <v>411315720823</v>
      </c>
      <c r="P78" s="35">
        <v>376083505641</v>
      </c>
      <c r="Q78" s="3">
        <f>IFERROR(VLOOKUP(C78,[3]ServNOMINA!$F$16:$M$112,8,0)+VLOOKUP(C78,[4]ServNOMINA!$F$16:$M$112,8,0),0)</f>
        <v>6485268506</v>
      </c>
      <c r="R78" s="3">
        <f>IFERROR(VLOOKUP(C78,[3]ServOTROS!$F$16:$M$112,8,0)+VLOOKUP(C78,[4]ServOTROS!$F$16:$M$112,8,0),0)</f>
        <v>6406447642</v>
      </c>
      <c r="S78" s="3"/>
      <c r="T78" s="3">
        <f>IFERROR(VLOOKUP(B78,[3]Aaf_PENSION!$C$16:$M$112,11,0)+VLOOKUP(B78,[4]Aaf_PENSION!$C$16:$M$112,11,0),0)</f>
        <v>1573642406</v>
      </c>
      <c r="U78" s="3">
        <f>IFERROR(VLOOKUP(B78,[3]Aaf_SALUD!$C$16:$M$112,11,0)+VLOOKUP(B78,[4]Aaf_SALUD!$C$16:$M$112,11,0),0)</f>
        <v>1573642406</v>
      </c>
      <c r="V78" s="3"/>
      <c r="W78" s="3"/>
      <c r="X78" s="3">
        <f>IFERROR(VLOOKUP(B78,[3]Ap_CESANTIAS!$C$16:$M$112,11,0)+VLOOKUP(B78,[4]Ap_CESANTIAS!$C$16:$M$112,11,0),0)</f>
        <v>15819448843</v>
      </c>
      <c r="Y78" s="3">
        <f>IFERROR(VLOOKUP(B78,[3]Ap_PENSION!$C$16:$M$112,11,0)+VLOOKUP(B78,[4]Ap_PENSION!$C$16:$M$112,11,0),0)</f>
        <v>1975035990</v>
      </c>
      <c r="Z78" s="3">
        <f>IFERROR(VLOOKUP(B78,[3]Ap_SALUD!$C$16:$M$112,11,0)+VLOOKUP(B78,[4]Ap_SALUD!$C$16:$M$112,11,0),0)</f>
        <v>1398729389</v>
      </c>
      <c r="AA78" s="36">
        <f t="shared" ref="AA78:AA141" si="4">SUM(Q78:Z78)</f>
        <v>35232215182</v>
      </c>
      <c r="AB78" s="37">
        <f t="shared" ref="AB78:AB141" si="5">+O78-P78-AA78</f>
        <v>0</v>
      </c>
    </row>
    <row r="79" spans="1:28" hidden="1" x14ac:dyDescent="0.25">
      <c r="A79" s="29">
        <v>67</v>
      </c>
      <c r="B79" s="30" t="s">
        <v>246</v>
      </c>
      <c r="C79" s="31">
        <v>891580006</v>
      </c>
      <c r="D79" s="31">
        <f>VLOOKUP(C79,ENERO!$D$13:$E$1147,2,0)</f>
        <v>210119001</v>
      </c>
      <c r="E79" s="32" t="s">
        <v>247</v>
      </c>
      <c r="F79" s="33">
        <v>170500261146</v>
      </c>
      <c r="G79" s="3">
        <v>0</v>
      </c>
      <c r="H79" s="3">
        <v>3422684255</v>
      </c>
      <c r="I79" s="3">
        <v>4966096460</v>
      </c>
      <c r="J79" s="3">
        <f>IFERROR(VLOOKUP(C79,[1]NOMINA!$Y$16:$AC$112,5,0),0)</f>
        <v>72299578979</v>
      </c>
      <c r="K79" s="3">
        <f>IFERROR(VLOOKUP(C79,[1]CANCELACIONES!$Y$16:$AC$43,5,0),0)</f>
        <v>0</v>
      </c>
      <c r="L79" s="3">
        <f>IFERROR(VLOOKUP(C79,'[2]res- 200686'!$K$16:$R$112,8,0),0)</f>
        <v>8304610188</v>
      </c>
      <c r="M79" s="46">
        <f>IFERROR(VLOOKUP(C79,'[2]reduccion calidad '!$K$16:$R$27,8,0),0)*-1</f>
        <v>-139958840</v>
      </c>
      <c r="N79" s="46"/>
      <c r="O79" s="34">
        <f t="shared" si="3"/>
        <v>259353272188</v>
      </c>
      <c r="P79" s="35">
        <v>234228002623</v>
      </c>
      <c r="Q79" s="3">
        <f>IFERROR(VLOOKUP(C79,[3]ServNOMINA!$F$16:$M$112,8,0)+VLOOKUP(C79,[4]ServNOMINA!$F$16:$M$112,8,0),0)</f>
        <v>7969340849</v>
      </c>
      <c r="R79" s="3">
        <f>IFERROR(VLOOKUP(C79,[3]ServOTROS!$F$16:$M$112,8,0)+VLOOKUP(C79,[4]ServOTROS!$F$16:$M$112,8,0),0)</f>
        <v>4328545480</v>
      </c>
      <c r="S79" s="3"/>
      <c r="T79" s="3">
        <f>IFERROR(VLOOKUP(B79,[3]Aaf_PENSION!$C$16:$M$112,11,0)+VLOOKUP(B79,[4]Aaf_PENSION!$C$16:$M$112,11,0),0)</f>
        <v>917162176</v>
      </c>
      <c r="U79" s="3">
        <f>IFERROR(VLOOKUP(B79,[3]Aaf_SALUD!$C$16:$M$112,11,0)+VLOOKUP(B79,[4]Aaf_SALUD!$C$16:$M$112,11,0),0)</f>
        <v>917162177</v>
      </c>
      <c r="V79" s="3"/>
      <c r="W79" s="3"/>
      <c r="X79" s="3">
        <f>IFERROR(VLOOKUP(B79,[3]Ap_CESANTIAS!$C$16:$M$112,11,0)+VLOOKUP(B79,[4]Ap_CESANTIAS!$C$16:$M$112,11,0),0)</f>
        <v>9054502590</v>
      </c>
      <c r="Y79" s="3">
        <f>IFERROR(VLOOKUP(B79,[3]Ap_PENSION!$C$16:$M$112,11,0)+VLOOKUP(B79,[4]Ap_PENSION!$C$16:$M$112,11,0),0)</f>
        <v>1134850240</v>
      </c>
      <c r="Z79" s="3">
        <f>IFERROR(VLOOKUP(B79,[3]Ap_SALUD!$C$16:$M$112,11,0)+VLOOKUP(B79,[4]Ap_SALUD!$C$16:$M$112,11,0),0)</f>
        <v>803706053</v>
      </c>
      <c r="AA79" s="36">
        <f t="shared" si="4"/>
        <v>25125269565</v>
      </c>
      <c r="AB79" s="37">
        <f t="shared" si="5"/>
        <v>0</v>
      </c>
    </row>
    <row r="80" spans="1:28" hidden="1" x14ac:dyDescent="0.25">
      <c r="A80" s="38">
        <v>68</v>
      </c>
      <c r="B80" s="30" t="s">
        <v>248</v>
      </c>
      <c r="C80" s="31">
        <v>800096777</v>
      </c>
      <c r="D80" s="31">
        <f>VLOOKUP(C80,ENERO!$D$13:$E$1147,2,0)</f>
        <v>216023660</v>
      </c>
      <c r="E80" s="32" t="s">
        <v>249</v>
      </c>
      <c r="F80" s="33">
        <v>76698299925</v>
      </c>
      <c r="G80" s="3">
        <v>0</v>
      </c>
      <c r="H80" s="3">
        <v>2158758879</v>
      </c>
      <c r="I80" s="3">
        <v>3465202251</v>
      </c>
      <c r="J80" s="3">
        <f>IFERROR(VLOOKUP(C80,[1]NOMINA!$Y$16:$AC$112,5,0),0)</f>
        <v>42436634974</v>
      </c>
      <c r="K80" s="3">
        <f>IFERROR(VLOOKUP(C80,[1]CANCELACIONES!$Y$16:$AC$43,5,0),0)</f>
        <v>0</v>
      </c>
      <c r="L80" s="3">
        <f>IFERROR(VLOOKUP(C80,'[2]res- 200686'!$K$16:$R$112,8,0),0)</f>
        <v>4394754349</v>
      </c>
      <c r="M80" s="3">
        <f>IFERROR(VLOOKUP(C80,'[2]reduccion calidad '!$K$16:$R$27,8,0),0)*-1</f>
        <v>0</v>
      </c>
      <c r="N80" s="3"/>
      <c r="O80" s="34">
        <f t="shared" si="3"/>
        <v>129153650378</v>
      </c>
      <c r="P80" s="35">
        <v>117664188919</v>
      </c>
      <c r="Q80" s="3">
        <f>IFERROR(VLOOKUP(C80,[3]ServNOMINA!$F$16:$M$112,8,0)+VLOOKUP(C80,[4]ServNOMINA!$F$16:$M$112,8,0),0)</f>
        <v>2205132937</v>
      </c>
      <c r="R80" s="3">
        <f>IFERROR(VLOOKUP(C80,[3]ServOTROS!$F$16:$M$112,8,0)+VLOOKUP(C80,[4]ServOTROS!$F$16:$M$112,8,0),0)</f>
        <v>2811893090</v>
      </c>
      <c r="S80" s="3"/>
      <c r="T80" s="3">
        <f>IFERROR(VLOOKUP(B80,[3]Aaf_PENSION!$C$16:$M$112,11,0)+VLOOKUP(B80,[4]Aaf_PENSION!$C$16:$M$112,11,0),0)</f>
        <v>478507006</v>
      </c>
      <c r="U80" s="3">
        <f>IFERROR(VLOOKUP(B80,[3]Aaf_SALUD!$C$16:$M$112,11,0)+VLOOKUP(B80,[4]Aaf_SALUD!$C$16:$M$112,11,0),0)</f>
        <v>478507005</v>
      </c>
      <c r="V80" s="3"/>
      <c r="W80" s="3"/>
      <c r="X80" s="3">
        <f>IFERROR(VLOOKUP(B80,[3]Ap_CESANTIAS!$C$16:$M$112,11,0)+VLOOKUP(B80,[4]Ap_CESANTIAS!$C$16:$M$112,11,0),0)</f>
        <v>4518213751</v>
      </c>
      <c r="Y80" s="3">
        <f>IFERROR(VLOOKUP(B80,[3]Ap_PENSION!$C$16:$M$112,11,0)+VLOOKUP(B80,[4]Ap_PENSION!$C$16:$M$112,11,0),0)</f>
        <v>583775342</v>
      </c>
      <c r="Z80" s="3">
        <f>IFERROR(VLOOKUP(B80,[3]Ap_SALUD!$C$16:$M$112,11,0)+VLOOKUP(B80,[4]Ap_SALUD!$C$16:$M$112,11,0),0)</f>
        <v>413432328</v>
      </c>
      <c r="AA80" s="36">
        <f t="shared" si="4"/>
        <v>11489461459</v>
      </c>
      <c r="AB80" s="37">
        <f t="shared" si="5"/>
        <v>0</v>
      </c>
    </row>
    <row r="81" spans="1:28" hidden="1" x14ac:dyDescent="0.25">
      <c r="A81" s="29">
        <v>69</v>
      </c>
      <c r="B81" s="30" t="s">
        <v>250</v>
      </c>
      <c r="C81" s="31">
        <v>800104062</v>
      </c>
      <c r="D81" s="31">
        <f>VLOOKUP(C81,ENERO!$D$13:$E$1147,2,0)</f>
        <v>210170001</v>
      </c>
      <c r="E81" s="32" t="s">
        <v>251</v>
      </c>
      <c r="F81" s="33">
        <v>183990868411</v>
      </c>
      <c r="G81" s="3">
        <v>0</v>
      </c>
      <c r="H81" s="3">
        <v>4286354432</v>
      </c>
      <c r="I81" s="3">
        <v>7045431613</v>
      </c>
      <c r="J81" s="3">
        <f>IFERROR(VLOOKUP(C81,[1]NOMINA!$Y$16:$AC$112,5,0),0)</f>
        <v>97000482711</v>
      </c>
      <c r="K81" s="3">
        <f>IFERROR(VLOOKUP(C81,[1]CANCELACIONES!$Y$16:$AC$43,5,0),0)</f>
        <v>0</v>
      </c>
      <c r="L81" s="3">
        <f>IFERROR(VLOOKUP(C81,'[2]res- 200686'!$K$16:$R$112,8,0),0)</f>
        <v>11974894221</v>
      </c>
      <c r="M81" s="3">
        <f>IFERROR(VLOOKUP(C81,'[2]reduccion calidad '!$K$16:$R$27,8,0),0)*-1</f>
        <v>0</v>
      </c>
      <c r="N81" s="3"/>
      <c r="O81" s="34">
        <f t="shared" si="3"/>
        <v>304298031388</v>
      </c>
      <c r="P81" s="35">
        <v>273171089558</v>
      </c>
      <c r="Q81" s="3">
        <f>IFERROR(VLOOKUP(C81,[3]ServNOMINA!$F$16:$M$112,8,0)+VLOOKUP(C81,[4]ServNOMINA!$F$16:$M$112,8,0),0)</f>
        <v>11815555102</v>
      </c>
      <c r="R81" s="3">
        <f>IFERROR(VLOOKUP(C81,[3]ServOTROS!$F$16:$M$112,8,0)+VLOOKUP(C81,[4]ServOTROS!$F$16:$M$112,8,0),0)</f>
        <v>3851122579</v>
      </c>
      <c r="S81" s="3"/>
      <c r="T81" s="3">
        <f>IFERROR(VLOOKUP(B81,[3]Aaf_PENSION!$C$16:$M$112,11,0)+VLOOKUP(B81,[4]Aaf_PENSION!$C$16:$M$112,11,0),0)</f>
        <v>1104570697</v>
      </c>
      <c r="U81" s="3">
        <f>IFERROR(VLOOKUP(B81,[3]Aaf_SALUD!$C$16:$M$112,11,0)+VLOOKUP(B81,[4]Aaf_SALUD!$C$16:$M$112,11,0),0)</f>
        <v>1104570698</v>
      </c>
      <c r="V81" s="3"/>
      <c r="W81" s="3"/>
      <c r="X81" s="3">
        <f>IFERROR(VLOOKUP(B81,[3]Ap_CESANTIAS!$C$16:$M$112,11,0)+VLOOKUP(B81,[4]Ap_CESANTIAS!$C$16:$M$112,11,0),0)</f>
        <v>10909827448</v>
      </c>
      <c r="Y81" s="3">
        <f>IFERROR(VLOOKUP(B81,[3]Ap_PENSION!$C$16:$M$112,11,0)+VLOOKUP(B81,[4]Ap_PENSION!$C$16:$M$112,11,0),0)</f>
        <v>1370617685</v>
      </c>
      <c r="Z81" s="3">
        <f>IFERROR(VLOOKUP(B81,[3]Ap_SALUD!$C$16:$M$112,11,0)+VLOOKUP(B81,[4]Ap_SALUD!$C$16:$M$112,11,0),0)</f>
        <v>970677621</v>
      </c>
      <c r="AA81" s="36">
        <f t="shared" si="4"/>
        <v>31126941830</v>
      </c>
      <c r="AB81" s="37">
        <f t="shared" si="5"/>
        <v>0</v>
      </c>
    </row>
    <row r="82" spans="1:28" hidden="1" x14ac:dyDescent="0.25">
      <c r="A82" s="38">
        <v>70</v>
      </c>
      <c r="B82" s="30" t="s">
        <v>252</v>
      </c>
      <c r="C82" s="31">
        <v>800094755</v>
      </c>
      <c r="D82" s="31">
        <f>VLOOKUP(C82,ENERO!$D$13:$E$1147,2,0)</f>
        <v>215425754</v>
      </c>
      <c r="E82" s="32" t="s">
        <v>253</v>
      </c>
      <c r="F82" s="33">
        <v>234931738611</v>
      </c>
      <c r="G82" s="3">
        <v>0</v>
      </c>
      <c r="H82" s="3">
        <v>5617051775</v>
      </c>
      <c r="I82" s="3">
        <v>7003030496</v>
      </c>
      <c r="J82" s="3">
        <f>IFERROR(VLOOKUP(C82,[1]NOMINA!$Y$16:$AC$112,5,0),0)</f>
        <v>118006834141</v>
      </c>
      <c r="K82" s="3">
        <f>IFERROR(VLOOKUP(C82,[1]CANCELACIONES!$Y$16:$AC$43,5,0),0)</f>
        <v>0</v>
      </c>
      <c r="L82" s="3">
        <f>IFERROR(VLOOKUP(C82,'[2]res- 200686'!$K$16:$R$112,8,0),0)</f>
        <v>4130718826</v>
      </c>
      <c r="M82" s="3">
        <f>IFERROR(VLOOKUP(C82,'[2]reduccion calidad '!$K$16:$R$27,8,0),0)*-1</f>
        <v>0</v>
      </c>
      <c r="N82" s="3"/>
      <c r="O82" s="34">
        <f t="shared" si="3"/>
        <v>369689373849</v>
      </c>
      <c r="P82" s="35">
        <v>348141725287</v>
      </c>
      <c r="Q82" s="3">
        <f>IFERROR(VLOOKUP(C82,[3]ServNOMINA!$F$16:$M$112,8,0)+VLOOKUP(C82,[4]ServNOMINA!$F$16:$M$112,8,0),0)</f>
        <v>6786363021</v>
      </c>
      <c r="R82" s="3">
        <f>IFERROR(VLOOKUP(C82,[3]ServOTROS!$F$16:$M$112,8,0)+VLOOKUP(C82,[4]ServOTROS!$F$16:$M$112,8,0),0)</f>
        <v>82475893</v>
      </c>
      <c r="S82" s="3"/>
      <c r="T82" s="3">
        <f>IFERROR(VLOOKUP(B82,[3]Aaf_PENSION!$C$16:$M$112,11,0)+VLOOKUP(B82,[4]Aaf_PENSION!$C$16:$M$112,11,0),0)</f>
        <v>1120858067</v>
      </c>
      <c r="U82" s="3">
        <f>IFERROR(VLOOKUP(B82,[3]Aaf_SALUD!$C$16:$M$112,11,0)+VLOOKUP(B82,[4]Aaf_SALUD!$C$16:$M$112,11,0),0)</f>
        <v>1120858068</v>
      </c>
      <c r="V82" s="3"/>
      <c r="W82" s="3"/>
      <c r="X82" s="3">
        <f>IFERROR(VLOOKUP(B82,[3]Ap_CESANTIAS!$C$16:$M$112,11,0)+VLOOKUP(B82,[4]Ap_CESANTIAS!$C$16:$M$112,11,0),0)</f>
        <v>10109949489</v>
      </c>
      <c r="Y82" s="3">
        <f>IFERROR(VLOOKUP(B82,[3]Ap_PENSION!$C$16:$M$112,11,0)+VLOOKUP(B82,[4]Ap_PENSION!$C$16:$M$112,11,0),0)</f>
        <v>1362333383</v>
      </c>
      <c r="Z82" s="3">
        <f>IFERROR(VLOOKUP(B82,[3]Ap_SALUD!$C$16:$M$112,11,0)+VLOOKUP(B82,[4]Ap_SALUD!$C$16:$M$112,11,0),0)</f>
        <v>964810641</v>
      </c>
      <c r="AA82" s="36">
        <f t="shared" si="4"/>
        <v>21547648562</v>
      </c>
      <c r="AB82" s="37">
        <f t="shared" si="5"/>
        <v>0</v>
      </c>
    </row>
    <row r="83" spans="1:28" hidden="1" x14ac:dyDescent="0.25">
      <c r="A83" s="29">
        <v>71</v>
      </c>
      <c r="B83" s="30" t="s">
        <v>254</v>
      </c>
      <c r="C83" s="31">
        <v>891855130</v>
      </c>
      <c r="D83" s="31">
        <f>VLOOKUP(C83,ENERO!$D$13:$E$1147,2,0)</f>
        <v>215915759</v>
      </c>
      <c r="E83" s="32" t="s">
        <v>255</v>
      </c>
      <c r="F83" s="33">
        <v>68540741204</v>
      </c>
      <c r="G83" s="3">
        <v>0</v>
      </c>
      <c r="H83" s="3">
        <v>1465089663</v>
      </c>
      <c r="I83" s="3">
        <v>2473411268</v>
      </c>
      <c r="J83" s="3">
        <f>IFERROR(VLOOKUP(C83,[1]NOMINA!$Y$16:$AC$112,5,0),0)</f>
        <v>42371611146</v>
      </c>
      <c r="K83" s="3">
        <f>IFERROR(VLOOKUP(C83,[1]CANCELACIONES!$Y$16:$AC$43,5,0),0)</f>
        <v>0</v>
      </c>
      <c r="L83" s="3">
        <f>IFERROR(VLOOKUP(C83,'[2]res- 200686'!$K$16:$R$112,8,0),0)</f>
        <v>7596307059</v>
      </c>
      <c r="M83" s="3">
        <f>IFERROR(VLOOKUP(C83,'[2]reduccion calidad '!$K$16:$R$27,8,0),0)*-1</f>
        <v>0</v>
      </c>
      <c r="N83" s="3"/>
      <c r="O83" s="34">
        <f t="shared" si="3"/>
        <v>122447160340</v>
      </c>
      <c r="P83" s="35">
        <v>111822808759</v>
      </c>
      <c r="Q83" s="3">
        <f>IFERROR(VLOOKUP(C83,[3]ServNOMINA!$F$16:$M$112,8,0)+VLOOKUP(C83,[4]ServNOMINA!$F$16:$M$112,8,0),0)</f>
        <v>6062117831</v>
      </c>
      <c r="R83" s="3">
        <f>IFERROR(VLOOKUP(C83,[3]ServOTROS!$F$16:$M$112,8,0)+VLOOKUP(C83,[4]ServOTROS!$F$16:$M$112,8,0),0)</f>
        <v>0</v>
      </c>
      <c r="S83" s="3"/>
      <c r="T83" s="3">
        <f>IFERROR(VLOOKUP(B83,[3]Aaf_PENSION!$C$16:$M$112,11,0)+VLOOKUP(B83,[4]Aaf_PENSION!$C$16:$M$112,11,0),0)</f>
        <v>453200774</v>
      </c>
      <c r="U83" s="3">
        <f>IFERROR(VLOOKUP(B83,[3]Aaf_SALUD!$C$16:$M$112,11,0)+VLOOKUP(B83,[4]Aaf_SALUD!$C$16:$M$112,11,0),0)</f>
        <v>453200773</v>
      </c>
      <c r="V83" s="3"/>
      <c r="W83" s="3"/>
      <c r="X83" s="3">
        <f>IFERROR(VLOOKUP(B83,[3]Ap_CESANTIAS!$C$16:$M$112,11,0)+VLOOKUP(B83,[4]Ap_CESANTIAS!$C$16:$M$112,11,0),0)</f>
        <v>2683117984</v>
      </c>
      <c r="Y83" s="3">
        <f>IFERROR(VLOOKUP(B83,[3]Ap_PENSION!$C$16:$M$112,11,0)+VLOOKUP(B83,[4]Ap_PENSION!$C$16:$M$112,11,0),0)</f>
        <v>569436631</v>
      </c>
      <c r="Z83" s="3">
        <f>IFERROR(VLOOKUP(B83,[3]Ap_SALUD!$C$16:$M$112,11,0)+VLOOKUP(B83,[4]Ap_SALUD!$C$16:$M$112,11,0),0)</f>
        <v>403277588</v>
      </c>
      <c r="AA83" s="36">
        <f t="shared" si="4"/>
        <v>10624351581</v>
      </c>
      <c r="AB83" s="37">
        <f t="shared" si="5"/>
        <v>0</v>
      </c>
    </row>
    <row r="84" spans="1:28" hidden="1" x14ac:dyDescent="0.25">
      <c r="A84" s="38">
        <v>72</v>
      </c>
      <c r="B84" s="30" t="s">
        <v>256</v>
      </c>
      <c r="C84" s="31">
        <v>890106291</v>
      </c>
      <c r="D84" s="31">
        <f>VLOOKUP(C84,ENERO!$D$13:$E$1147,2,0)</f>
        <v>215808758</v>
      </c>
      <c r="E84" s="32" t="s">
        <v>257</v>
      </c>
      <c r="F84" s="33">
        <v>269021488251</v>
      </c>
      <c r="G84" s="3">
        <v>0</v>
      </c>
      <c r="H84" s="3">
        <v>4401919871</v>
      </c>
      <c r="I84" s="3">
        <v>6605955894</v>
      </c>
      <c r="J84" s="3">
        <f>IFERROR(VLOOKUP(C84,[1]NOMINA!$Y$16:$AC$112,5,0),0)</f>
        <v>72112018000</v>
      </c>
      <c r="K84" s="3">
        <f>IFERROR(VLOOKUP(C84,[1]CANCELACIONES!$Y$16:$AC$43,5,0),0)</f>
        <v>0</v>
      </c>
      <c r="L84" s="3">
        <f>IFERROR(VLOOKUP(C84,'[2]res- 200686'!$K$16:$R$112,8,0),0)</f>
        <v>14015125958</v>
      </c>
      <c r="M84" s="3">
        <f>IFERROR(VLOOKUP(C84,'[2]reduccion calidad '!$K$16:$R$27,8,0),0)*-1</f>
        <v>0</v>
      </c>
      <c r="N84" s="3"/>
      <c r="O84" s="34">
        <f t="shared" si="3"/>
        <v>366156507974</v>
      </c>
      <c r="P84" s="35">
        <v>334389886850</v>
      </c>
      <c r="Q84" s="3">
        <f>IFERROR(VLOOKUP(C84,[3]ServNOMINA!$F$16:$M$112,8,0)+VLOOKUP(C84,[4]ServNOMINA!$F$16:$M$112,8,0),0)</f>
        <v>10147253267</v>
      </c>
      <c r="R84" s="3">
        <f>IFERROR(VLOOKUP(C84,[3]ServOTROS!$F$16:$M$112,8,0)+VLOOKUP(C84,[4]ServOTROS!$F$16:$M$112,8,0),0)</f>
        <v>7198893541</v>
      </c>
      <c r="S84" s="3"/>
      <c r="T84" s="3">
        <f>IFERROR(VLOOKUP(B84,[3]Aaf_PENSION!$C$16:$M$112,11,0)+VLOOKUP(B84,[4]Aaf_PENSION!$C$16:$M$112,11,0),0)</f>
        <v>1020404651</v>
      </c>
      <c r="U84" s="3">
        <f>IFERROR(VLOOKUP(B84,[3]Aaf_SALUD!$C$16:$M$112,11,0)+VLOOKUP(B84,[4]Aaf_SALUD!$C$16:$M$112,11,0),0)</f>
        <v>1020404652</v>
      </c>
      <c r="V84" s="3"/>
      <c r="W84" s="3"/>
      <c r="X84" s="3">
        <f>IFERROR(VLOOKUP(B84,[3]Ap_CESANTIAS!$C$16:$M$112,11,0)+VLOOKUP(B84,[4]Ap_CESANTIAS!$C$16:$M$112,11,0),0)</f>
        <v>10203509331</v>
      </c>
      <c r="Y84" s="3">
        <f>IFERROR(VLOOKUP(B84,[3]Ap_PENSION!$C$16:$M$112,11,0)+VLOOKUP(B84,[4]Ap_PENSION!$C$16:$M$112,11,0),0)</f>
        <v>1273943298</v>
      </c>
      <c r="Z84" s="3">
        <f>IFERROR(VLOOKUP(B84,[3]Ap_SALUD!$C$16:$M$112,11,0)+VLOOKUP(B84,[4]Ap_SALUD!$C$16:$M$112,11,0),0)</f>
        <v>902212384</v>
      </c>
      <c r="AA84" s="36">
        <f t="shared" si="4"/>
        <v>31766621124</v>
      </c>
      <c r="AB84" s="37">
        <f t="shared" si="5"/>
        <v>0</v>
      </c>
    </row>
    <row r="85" spans="1:28" hidden="1" x14ac:dyDescent="0.25">
      <c r="A85" s="29">
        <v>73</v>
      </c>
      <c r="B85" s="30" t="s">
        <v>258</v>
      </c>
      <c r="C85" s="31">
        <v>891900272</v>
      </c>
      <c r="D85" s="31">
        <f>VLOOKUP(C85,ENERO!$D$13:$E$1147,2,0)</f>
        <v>213476834</v>
      </c>
      <c r="E85" s="32" t="s">
        <v>259</v>
      </c>
      <c r="F85" s="33">
        <v>71517755977</v>
      </c>
      <c r="G85" s="3">
        <v>0</v>
      </c>
      <c r="H85" s="3">
        <v>1672028320</v>
      </c>
      <c r="I85" s="3">
        <v>3049113943</v>
      </c>
      <c r="J85" s="3">
        <f>IFERROR(VLOOKUP(C85,[1]NOMINA!$Y$16:$AC$112,5,0),0)</f>
        <v>57266805645</v>
      </c>
      <c r="K85" s="3">
        <f>IFERROR(VLOOKUP(C85,[1]CANCELACIONES!$Y$16:$AC$43,5,0),0)</f>
        <v>0</v>
      </c>
      <c r="L85" s="3">
        <f>IFERROR(VLOOKUP(C85,'[2]res- 200686'!$K$16:$R$112,8,0),0)</f>
        <v>6140637690</v>
      </c>
      <c r="M85" s="3">
        <f>IFERROR(VLOOKUP(C85,'[2]reduccion calidad '!$K$16:$R$27,8,0),0)*-1</f>
        <v>0</v>
      </c>
      <c r="N85" s="3"/>
      <c r="O85" s="34">
        <f t="shared" si="3"/>
        <v>139646341575</v>
      </c>
      <c r="P85" s="35">
        <v>127420804217</v>
      </c>
      <c r="Q85" s="3">
        <f>IFERROR(VLOOKUP(C85,[3]ServNOMINA!$F$16:$M$112,8,0)+VLOOKUP(C85,[4]ServNOMINA!$F$16:$M$112,8,0),0)</f>
        <v>3122063911</v>
      </c>
      <c r="R85" s="3">
        <f>IFERROR(VLOOKUP(C85,[3]ServOTROS!$F$16:$M$112,8,0)+VLOOKUP(C85,[4]ServOTROS!$F$16:$M$112,8,0),0)</f>
        <v>1894736578</v>
      </c>
      <c r="S85" s="3"/>
      <c r="T85" s="3">
        <f>IFERROR(VLOOKUP(B85,[3]Aaf_PENSION!$C$16:$M$112,11,0)+VLOOKUP(B85,[4]Aaf_PENSION!$C$16:$M$112,11,0),0)</f>
        <v>528647733</v>
      </c>
      <c r="U85" s="3">
        <f>IFERROR(VLOOKUP(B85,[3]Aaf_SALUD!$C$16:$M$112,11,0)+VLOOKUP(B85,[4]Aaf_SALUD!$C$16:$M$112,11,0),0)</f>
        <v>528647732</v>
      </c>
      <c r="V85" s="3"/>
      <c r="W85" s="3"/>
      <c r="X85" s="3">
        <f>IFERROR(VLOOKUP(B85,[3]Ap_CESANTIAS!$C$16:$M$112,11,0)+VLOOKUP(B85,[4]Ap_CESANTIAS!$C$16:$M$112,11,0),0)</f>
        <v>5033534906</v>
      </c>
      <c r="Y85" s="3">
        <f>IFERROR(VLOOKUP(B85,[3]Ap_PENSION!$C$16:$M$112,11,0)+VLOOKUP(B85,[4]Ap_PENSION!$C$16:$M$112,11,0),0)</f>
        <v>654433643</v>
      </c>
      <c r="Z85" s="3">
        <f>IFERROR(VLOOKUP(B85,[3]Ap_SALUD!$C$16:$M$112,11,0)+VLOOKUP(B85,[4]Ap_SALUD!$C$16:$M$112,11,0),0)</f>
        <v>463472855</v>
      </c>
      <c r="AA85" s="36">
        <f t="shared" si="4"/>
        <v>12225537358</v>
      </c>
      <c r="AB85" s="37">
        <f t="shared" si="5"/>
        <v>0</v>
      </c>
    </row>
    <row r="86" spans="1:28" hidden="1" x14ac:dyDescent="0.25">
      <c r="A86" s="38">
        <v>74</v>
      </c>
      <c r="B86" s="30" t="s">
        <v>260</v>
      </c>
      <c r="C86" s="31">
        <v>891200916</v>
      </c>
      <c r="D86" s="31">
        <f>VLOOKUP(C86,ENERO!$D$13:$E$1147,2,0)</f>
        <v>213552835</v>
      </c>
      <c r="E86" s="32" t="s">
        <v>261</v>
      </c>
      <c r="F86" s="33">
        <v>143820574205</v>
      </c>
      <c r="G86" s="3">
        <v>0</v>
      </c>
      <c r="H86" s="3">
        <v>4647102783</v>
      </c>
      <c r="I86" s="3">
        <v>8230547772</v>
      </c>
      <c r="J86" s="3">
        <f>IFERROR(VLOOKUP(C86,[1]NOMINA!$Y$16:$AC$112,5,0),0)</f>
        <v>79680622389</v>
      </c>
      <c r="K86" s="3">
        <f>IFERROR(VLOOKUP(C86,[1]CANCELACIONES!$Y$16:$AC$43,5,0),0)</f>
        <v>0</v>
      </c>
      <c r="L86" s="3">
        <f>IFERROR(VLOOKUP(C86,'[2]res- 200686'!$K$16:$R$112,8,0),0)</f>
        <v>10138960617</v>
      </c>
      <c r="M86" s="3">
        <f>IFERROR(VLOOKUP(C86,'[2]reduccion calidad '!$K$16:$R$27,8,0),0)*-1</f>
        <v>0</v>
      </c>
      <c r="N86" s="3"/>
      <c r="O86" s="34">
        <f t="shared" si="3"/>
        <v>246517807766</v>
      </c>
      <c r="P86" s="35">
        <v>225869948983</v>
      </c>
      <c r="Q86" s="3">
        <f>IFERROR(VLOOKUP(C86,[3]ServNOMINA!$F$16:$M$112,8,0)+VLOOKUP(C86,[4]ServNOMINA!$F$16:$M$112,8,0),0)</f>
        <v>8980469943</v>
      </c>
      <c r="R86" s="3">
        <f>IFERROR(VLOOKUP(C86,[3]ServOTROS!$F$16:$M$112,8,0)+VLOOKUP(C86,[4]ServOTROS!$F$16:$M$112,8,0),0)</f>
        <v>629006910</v>
      </c>
      <c r="S86" s="3"/>
      <c r="T86" s="3">
        <f>IFERROR(VLOOKUP(B86,[3]Aaf_PENSION!$C$16:$M$112,11,0)+VLOOKUP(B86,[4]Aaf_PENSION!$C$16:$M$112,11,0),0)</f>
        <v>836247749</v>
      </c>
      <c r="U86" s="3">
        <f>IFERROR(VLOOKUP(B86,[3]Aaf_SALUD!$C$16:$M$112,11,0)+VLOOKUP(B86,[4]Aaf_SALUD!$C$16:$M$112,11,0),0)</f>
        <v>836247750</v>
      </c>
      <c r="V86" s="3"/>
      <c r="W86" s="3"/>
      <c r="X86" s="3">
        <f>IFERROR(VLOOKUP(B86,[3]Ap_CESANTIAS!$C$16:$M$112,11,0)+VLOOKUP(B86,[4]Ap_CESANTIAS!$C$16:$M$112,11,0),0)</f>
        <v>7592211427</v>
      </c>
      <c r="Y86" s="3">
        <f>IFERROR(VLOOKUP(B86,[3]Ap_PENSION!$C$16:$M$112,11,0)+VLOOKUP(B86,[4]Ap_PENSION!$C$16:$M$112,11,0),0)</f>
        <v>1038327084</v>
      </c>
      <c r="Z86" s="3">
        <f>IFERROR(VLOOKUP(B86,[3]Ap_SALUD!$C$16:$M$112,11,0)+VLOOKUP(B86,[4]Ap_SALUD!$C$16:$M$112,11,0),0)</f>
        <v>735347920</v>
      </c>
      <c r="AA86" s="36">
        <f t="shared" si="4"/>
        <v>20647858783</v>
      </c>
      <c r="AB86" s="37">
        <f t="shared" si="5"/>
        <v>0</v>
      </c>
    </row>
    <row r="87" spans="1:28" hidden="1" x14ac:dyDescent="0.25">
      <c r="A87" s="29">
        <v>75</v>
      </c>
      <c r="B87" s="30" t="s">
        <v>262</v>
      </c>
      <c r="C87" s="31">
        <v>891800846</v>
      </c>
      <c r="D87" s="31">
        <f>VLOOKUP(C87,ENERO!$D$13:$E$1147,2,0)</f>
        <v>210115001</v>
      </c>
      <c r="E87" s="32" t="s">
        <v>263</v>
      </c>
      <c r="F87" s="33">
        <v>85236647300</v>
      </c>
      <c r="G87" s="3">
        <v>0</v>
      </c>
      <c r="H87" s="3">
        <v>1580287391</v>
      </c>
      <c r="I87" s="3">
        <v>2179503331</v>
      </c>
      <c r="J87" s="3">
        <f>IFERROR(VLOOKUP(C87,[1]NOMINA!$Y$16:$AC$112,5,0),0)</f>
        <v>41085834085</v>
      </c>
      <c r="K87" s="3">
        <f>IFERROR(VLOOKUP(C87,[1]CANCELACIONES!$Y$16:$AC$43,5,0),0)</f>
        <v>0</v>
      </c>
      <c r="L87" s="3">
        <f>IFERROR(VLOOKUP(C87,'[2]res- 200686'!$K$16:$R$112,8,0),0)</f>
        <v>5240953057</v>
      </c>
      <c r="M87" s="3">
        <f>IFERROR(VLOOKUP(C87,'[2]reduccion calidad '!$K$16:$R$27,8,0),0)*-1</f>
        <v>0</v>
      </c>
      <c r="N87" s="3"/>
      <c r="O87" s="34">
        <f t="shared" si="3"/>
        <v>135323225164</v>
      </c>
      <c r="P87" s="35">
        <v>121240254658</v>
      </c>
      <c r="Q87" s="3">
        <f>IFERROR(VLOOKUP(C87,[3]ServNOMINA!$F$16:$M$112,8,0)+VLOOKUP(C87,[4]ServNOMINA!$F$16:$M$112,8,0),0)</f>
        <v>5407583754</v>
      </c>
      <c r="R87" s="3">
        <f>IFERROR(VLOOKUP(C87,[3]ServOTROS!$F$16:$M$112,8,0)+VLOOKUP(C87,[4]ServOTROS!$F$16:$M$112,8,0),0)</f>
        <v>2174284976</v>
      </c>
      <c r="S87" s="3"/>
      <c r="T87" s="3">
        <f>IFERROR(VLOOKUP(B87,[3]Aaf_PENSION!$C$16:$M$112,11,0)+VLOOKUP(B87,[4]Aaf_PENSION!$C$16:$M$112,11,0),0)</f>
        <v>491287794</v>
      </c>
      <c r="U87" s="3">
        <f>IFERROR(VLOOKUP(B87,[3]Aaf_SALUD!$C$16:$M$112,11,0)+VLOOKUP(B87,[4]Aaf_SALUD!$C$16:$M$112,11,0),0)</f>
        <v>491287795</v>
      </c>
      <c r="V87" s="3"/>
      <c r="W87" s="3"/>
      <c r="X87" s="3">
        <f>IFERROR(VLOOKUP(B87,[3]Ap_CESANTIAS!$C$16:$M$112,11,0)+VLOOKUP(B87,[4]Ap_CESANTIAS!$C$16:$M$112,11,0),0)</f>
        <v>4532182645</v>
      </c>
      <c r="Y87" s="3">
        <f>IFERROR(VLOOKUP(B87,[3]Ap_PENSION!$C$16:$M$112,11,0)+VLOOKUP(B87,[4]Ap_PENSION!$C$16:$M$112,11,0),0)</f>
        <v>577415373</v>
      </c>
      <c r="Z87" s="3">
        <f>IFERROR(VLOOKUP(B87,[3]Ap_SALUD!$C$16:$M$112,11,0)+VLOOKUP(B87,[4]Ap_SALUD!$C$16:$M$112,11,0),0)</f>
        <v>408928169</v>
      </c>
      <c r="AA87" s="36">
        <f t="shared" si="4"/>
        <v>14082970506</v>
      </c>
      <c r="AB87" s="37">
        <f t="shared" si="5"/>
        <v>0</v>
      </c>
    </row>
    <row r="88" spans="1:28" s="60" customFormat="1" hidden="1" x14ac:dyDescent="0.25">
      <c r="A88" s="58">
        <v>76</v>
      </c>
      <c r="B88" s="40" t="s">
        <v>264</v>
      </c>
      <c r="C88" s="47">
        <v>890981138</v>
      </c>
      <c r="D88" s="31">
        <f>VLOOKUP(C88,ENERO!$D$13:$E$1147,2,0)</f>
        <v>213705837</v>
      </c>
      <c r="E88" s="48" t="s">
        <v>265</v>
      </c>
      <c r="F88" s="59">
        <v>118489970152</v>
      </c>
      <c r="G88" s="54">
        <v>0</v>
      </c>
      <c r="H88" s="54">
        <v>4285047999</v>
      </c>
      <c r="I88" s="54">
        <v>6473908070</v>
      </c>
      <c r="J88" s="54">
        <f>IFERROR(VLOOKUP(C88,[1]NOMINA!$Y$16:$AC$112,5,0),0)</f>
        <v>70049626273</v>
      </c>
      <c r="K88" s="54">
        <f>IFERROR(VLOOKUP(C88,[1]CANCELACIONES!$Y$16:$AC$43,5,0),0)</f>
        <v>0</v>
      </c>
      <c r="L88" s="54">
        <f>IFERROR(VLOOKUP(C88,'[2]res- 200686'!$K$16:$R$112,8,0),0)</f>
        <v>6294491252</v>
      </c>
      <c r="M88" s="54">
        <f>IFERROR(VLOOKUP(C88,'[2]reduccion calidad '!$K$16:$R$27,8,0),0)*-1</f>
        <v>0</v>
      </c>
      <c r="N88" s="50">
        <v>3976809089</v>
      </c>
      <c r="O88" s="52">
        <f>SUM(F88:N88)</f>
        <v>209569852835</v>
      </c>
      <c r="P88" s="53">
        <v>195179341997</v>
      </c>
      <c r="Q88" s="50">
        <f>IFERROR(VLOOKUP(C88,[3]ServNOMINA!$F$16:$M$112,8,0)+VLOOKUP(C88,[4]ServNOMINA!$F$16:$M$112,8,0),0)</f>
        <v>3552941754</v>
      </c>
      <c r="R88" s="50">
        <f>IFERROR(VLOOKUP(C88,[3]ServOTROS!$F$16:$M$112,8,0)+VLOOKUP(C88,[4]ServOTROS!$F$16:$M$112,8,0),0)</f>
        <v>309446344</v>
      </c>
      <c r="S88" s="50"/>
      <c r="T88" s="50">
        <f>IFERROR(VLOOKUP(B88,[3]Aaf_PENSION!$C$16:$M$112,11,0)+VLOOKUP(B88,[4]Aaf_PENSION!$C$16:$M$112,11,0),0)</f>
        <v>700618457</v>
      </c>
      <c r="U88" s="50">
        <f>IFERROR(VLOOKUP(B88,[3]Aaf_SALUD!$C$16:$M$112,11,0)+VLOOKUP(B88,[4]Aaf_SALUD!$C$16:$M$112,11,0),0)</f>
        <v>700618458</v>
      </c>
      <c r="V88" s="50"/>
      <c r="W88" s="50"/>
      <c r="X88" s="50">
        <f>IFERROR(VLOOKUP(B88,[3]Ap_CESANTIAS!$C$16:$M$112,11,0)+VLOOKUP(B88,[4]Ap_CESANTIAS!$C$16:$M$112,11,0),0)</f>
        <v>5079916750</v>
      </c>
      <c r="Y88" s="50">
        <f>IFERROR(VLOOKUP(B88,[3]Ap_PENSION!$C$16:$M$112,11,0)+VLOOKUP(B88,[4]Ap_PENSION!$C$16:$M$112,11,0),0)</f>
        <v>900119424</v>
      </c>
      <c r="Z88" s="50">
        <f>IFERROR(VLOOKUP(B88,[3]Ap_SALUD!$C$16:$M$112,11,0)+VLOOKUP(B88,[4]Ap_SALUD!$C$16:$M$112,11,0),0)</f>
        <v>637468632</v>
      </c>
      <c r="AA88" s="55">
        <f t="shared" si="4"/>
        <v>11881129819</v>
      </c>
      <c r="AB88" s="56">
        <f t="shared" si="5"/>
        <v>2509381019</v>
      </c>
    </row>
    <row r="89" spans="1:28" hidden="1" x14ac:dyDescent="0.25">
      <c r="A89" s="29">
        <v>77</v>
      </c>
      <c r="B89" s="30" t="s">
        <v>266</v>
      </c>
      <c r="C89" s="31">
        <v>800098911</v>
      </c>
      <c r="D89" s="31">
        <f>VLOOKUP(C89,ENERO!$D$13:$E$1147,2,0)</f>
        <v>210120001</v>
      </c>
      <c r="E89" s="32" t="s">
        <v>267</v>
      </c>
      <c r="F89" s="33">
        <v>289698268822</v>
      </c>
      <c r="G89" s="3">
        <v>0</v>
      </c>
      <c r="H89" s="3">
        <v>7456824319</v>
      </c>
      <c r="I89" s="3">
        <v>9575538659</v>
      </c>
      <c r="J89" s="3">
        <f>IFERROR(VLOOKUP(C89,[1]NOMINA!$Y$16:$AC$112,5,0),0)</f>
        <v>75895446512</v>
      </c>
      <c r="K89" s="3">
        <f>IFERROR(VLOOKUP(C89,[1]CANCELACIONES!$Y$16:$AC$43,5,0),0)</f>
        <v>0</v>
      </c>
      <c r="L89" s="3">
        <f>IFERROR(VLOOKUP(C89,'[2]res- 200686'!$K$16:$R$112,8,0),0)</f>
        <v>7725766054</v>
      </c>
      <c r="M89" s="3">
        <f>IFERROR(VLOOKUP(C89,'[2]reduccion calidad '!$K$16:$R$27,8,0),0)*-1</f>
        <v>0</v>
      </c>
      <c r="N89" s="3"/>
      <c r="O89" s="34">
        <f t="shared" si="3"/>
        <v>390351844366</v>
      </c>
      <c r="P89" s="35">
        <v>349591994978</v>
      </c>
      <c r="Q89" s="3">
        <f>IFERROR(VLOOKUP(C89,[3]ServNOMINA!$F$16:$M$112,8,0)+VLOOKUP(C89,[4]ServNOMINA!$F$16:$M$112,8,0),0)</f>
        <v>18779855425</v>
      </c>
      <c r="R89" s="3">
        <f>IFERROR(VLOOKUP(C89,[3]ServOTROS!$F$16:$M$112,8,0)+VLOOKUP(C89,[4]ServOTROS!$F$16:$M$112,8,0),0)</f>
        <v>4094754016</v>
      </c>
      <c r="S89" s="3"/>
      <c r="T89" s="3">
        <f>IFERROR(VLOOKUP(B89,[3]Aaf_PENSION!$C$16:$M$112,11,0)+VLOOKUP(B89,[4]Aaf_PENSION!$C$16:$M$112,11,0),0)</f>
        <v>1405846046</v>
      </c>
      <c r="U89" s="3">
        <f>IFERROR(VLOOKUP(B89,[3]Aaf_SALUD!$C$16:$M$112,11,0)+VLOOKUP(B89,[4]Aaf_SALUD!$C$16:$M$112,11,0),0)</f>
        <v>1405846046</v>
      </c>
      <c r="V89" s="3"/>
      <c r="W89" s="3"/>
      <c r="X89" s="3">
        <f>IFERROR(VLOOKUP(B89,[3]Ap_CESANTIAS!$C$16:$M$112,11,0)+VLOOKUP(B89,[4]Ap_CESANTIAS!$C$16:$M$112,11,0),0)</f>
        <v>12177070508</v>
      </c>
      <c r="Y89" s="3">
        <f>IFERROR(VLOOKUP(B89,[3]Ap_PENSION!$C$16:$M$112,11,0)+VLOOKUP(B89,[4]Ap_PENSION!$C$16:$M$112,11,0),0)</f>
        <v>1695626803</v>
      </c>
      <c r="Z89" s="3">
        <f>IFERROR(VLOOKUP(B89,[3]Ap_SALUD!$C$16:$M$112,11,0)+VLOOKUP(B89,[4]Ap_SALUD!$C$16:$M$112,11,0),0)</f>
        <v>1200850544</v>
      </c>
      <c r="AA89" s="36">
        <f t="shared" si="4"/>
        <v>40759849388</v>
      </c>
      <c r="AB89" s="37">
        <f t="shared" si="5"/>
        <v>0</v>
      </c>
    </row>
    <row r="90" spans="1:28" hidden="1" x14ac:dyDescent="0.25">
      <c r="A90" s="38">
        <v>78</v>
      </c>
      <c r="B90" s="30" t="s">
        <v>268</v>
      </c>
      <c r="C90" s="31">
        <v>892099324</v>
      </c>
      <c r="D90" s="31">
        <f>VLOOKUP(C90,ENERO!$D$13:$E$1147,2,0)</f>
        <v>210150001</v>
      </c>
      <c r="E90" s="32" t="s">
        <v>269</v>
      </c>
      <c r="F90" s="33">
        <v>248693616715</v>
      </c>
      <c r="G90" s="3">
        <v>0</v>
      </c>
      <c r="H90" s="3">
        <v>5948021695</v>
      </c>
      <c r="I90" s="3">
        <v>9085295314</v>
      </c>
      <c r="J90" s="3">
        <f>IFERROR(VLOOKUP(C90,[1]NOMINA!$Y$16:$AC$112,5,0),0)</f>
        <v>123643232859</v>
      </c>
      <c r="K90" s="3">
        <f>IFERROR(VLOOKUP(C90,[1]CANCELACIONES!$Y$16:$AC$43,5,0),0)</f>
        <v>0</v>
      </c>
      <c r="L90" s="3">
        <f>IFERROR(VLOOKUP(C90,'[2]res- 200686'!$K$16:$R$112,8,0),0)</f>
        <v>15815402925</v>
      </c>
      <c r="M90" s="46">
        <f>IFERROR(VLOOKUP(C90,'[2]reduccion calidad '!$K$16:$R$27,8,0),0)*-1</f>
        <v>-85421580</v>
      </c>
      <c r="N90" s="46"/>
      <c r="O90" s="34">
        <f t="shared" si="3"/>
        <v>403100147928</v>
      </c>
      <c r="P90" s="35">
        <v>366637542946</v>
      </c>
      <c r="Q90" s="3">
        <f>IFERROR(VLOOKUP(C90,[3]ServNOMINA!$F$16:$M$112,8,0)+VLOOKUP(C90,[4]ServNOMINA!$F$16:$M$112,8,0),0)</f>
        <v>14436465943</v>
      </c>
      <c r="R90" s="3">
        <f>IFERROR(VLOOKUP(C90,[3]ServOTROS!$F$16:$M$112,8,0)+VLOOKUP(C90,[4]ServOTROS!$F$16:$M$112,8,0),0)</f>
        <v>2513340402</v>
      </c>
      <c r="S90" s="3"/>
      <c r="T90" s="3">
        <f>IFERROR(VLOOKUP(B90,[3]Aaf_PENSION!$C$16:$M$112,11,0)+VLOOKUP(B90,[4]Aaf_PENSION!$C$16:$M$112,11,0),0)</f>
        <v>1468095308</v>
      </c>
      <c r="U90" s="3">
        <f>IFERROR(VLOOKUP(B90,[3]Aaf_SALUD!$C$16:$M$112,11,0)+VLOOKUP(B90,[4]Aaf_SALUD!$C$16:$M$112,11,0),0)</f>
        <v>1468095309</v>
      </c>
      <c r="V90" s="3"/>
      <c r="W90" s="3"/>
      <c r="X90" s="3">
        <f>IFERROR(VLOOKUP(B90,[3]Ap_CESANTIAS!$C$16:$M$112,11,0)+VLOOKUP(B90,[4]Ap_CESANTIAS!$C$16:$M$112,11,0),0)</f>
        <v>13424053434</v>
      </c>
      <c r="Y90" s="3">
        <f>IFERROR(VLOOKUP(B90,[3]Ap_PENSION!$C$16:$M$112,11,0)+VLOOKUP(B90,[4]Ap_PENSION!$C$16:$M$112,11,0),0)</f>
        <v>1845536980</v>
      </c>
      <c r="Z90" s="3">
        <f>IFERROR(VLOOKUP(B90,[3]Ap_SALUD!$C$16:$M$112,11,0)+VLOOKUP(B90,[4]Ap_SALUD!$C$16:$M$112,11,0),0)</f>
        <v>1307017606</v>
      </c>
      <c r="AA90" s="36">
        <f t="shared" si="4"/>
        <v>36462604982</v>
      </c>
      <c r="AB90" s="37">
        <f t="shared" si="5"/>
        <v>0</v>
      </c>
    </row>
    <row r="91" spans="1:28" hidden="1" x14ac:dyDescent="0.25">
      <c r="A91" s="29">
        <v>79</v>
      </c>
      <c r="B91" s="30" t="s">
        <v>270</v>
      </c>
      <c r="C91" s="31">
        <v>891680011</v>
      </c>
      <c r="D91" s="31">
        <f>VLOOKUP(C91,ENERO!$D$13:$E$1147,2,0)</f>
        <v>210127001</v>
      </c>
      <c r="E91" s="32" t="s">
        <v>271</v>
      </c>
      <c r="F91" s="33">
        <v>133641729491</v>
      </c>
      <c r="G91" s="3">
        <v>0</v>
      </c>
      <c r="H91" s="3">
        <v>7638556799</v>
      </c>
      <c r="I91" s="3">
        <v>6958519178</v>
      </c>
      <c r="J91" s="3">
        <f>IFERROR(VLOOKUP(C91,[1]NOMINA!$Y$16:$AC$112,5,0),0)</f>
        <v>53916429537</v>
      </c>
      <c r="K91" s="3">
        <f>IFERROR(VLOOKUP(C91,[1]CANCELACIONES!$Y$16:$AC$43,5,0),0)</f>
        <v>0</v>
      </c>
      <c r="L91" s="3">
        <f>IFERROR(VLOOKUP(C91,'[2]res- 200686'!$K$16:$R$112,8,0),0)</f>
        <v>8740681661</v>
      </c>
      <c r="M91" s="3">
        <f>IFERROR(VLOOKUP(C91,'[2]reduccion calidad '!$K$16:$R$27,8,0),0)*-1</f>
        <v>0</v>
      </c>
      <c r="N91" s="3"/>
      <c r="O91" s="34">
        <f t="shared" si="3"/>
        <v>210895916666</v>
      </c>
      <c r="P91" s="35">
        <v>194420691874</v>
      </c>
      <c r="Q91" s="3">
        <f>IFERROR(VLOOKUP(C91,[3]ServNOMINA!$F$16:$M$112,8,0)+VLOOKUP(C91,[4]ServNOMINA!$F$16:$M$112,8,0),0)</f>
        <v>7217657431</v>
      </c>
      <c r="R91" s="3">
        <f>IFERROR(VLOOKUP(C91,[3]ServOTROS!$F$16:$M$112,8,0)+VLOOKUP(C91,[4]ServOTROS!$F$16:$M$112,8,0),0)</f>
        <v>633189978</v>
      </c>
      <c r="S91" s="3"/>
      <c r="T91" s="3">
        <f>IFERROR(VLOOKUP(B91,[3]Aaf_PENSION!$C$16:$M$112,11,0)+VLOOKUP(B91,[4]Aaf_PENSION!$C$16:$M$112,11,0),0)</f>
        <v>735457897</v>
      </c>
      <c r="U91" s="3">
        <f>IFERROR(VLOOKUP(B91,[3]Aaf_SALUD!$C$16:$M$112,11,0)+VLOOKUP(B91,[4]Aaf_SALUD!$C$16:$M$112,11,0),0)</f>
        <v>735457897</v>
      </c>
      <c r="V91" s="3"/>
      <c r="W91" s="3"/>
      <c r="X91" s="3">
        <f>IFERROR(VLOOKUP(B91,[3]Ap_CESANTIAS!$C$16:$M$112,11,0)+VLOOKUP(B91,[4]Ap_CESANTIAS!$C$16:$M$112,11,0),0)</f>
        <v>5572998583</v>
      </c>
      <c r="Y91" s="3">
        <f>IFERROR(VLOOKUP(B91,[3]Ap_PENSION!$C$16:$M$112,11,0)+VLOOKUP(B91,[4]Ap_PENSION!$C$16:$M$112,11,0),0)</f>
        <v>925218848</v>
      </c>
      <c r="Z91" s="3">
        <f>IFERROR(VLOOKUP(B91,[3]Ap_SALUD!$C$16:$M$112,11,0)+VLOOKUP(B91,[4]Ap_SALUD!$C$16:$M$112,11,0),0)</f>
        <v>655244158</v>
      </c>
      <c r="AA91" s="36">
        <f t="shared" si="4"/>
        <v>16475224792</v>
      </c>
      <c r="AB91" s="37">
        <f t="shared" si="5"/>
        <v>0</v>
      </c>
    </row>
    <row r="92" spans="1:28" hidden="1" x14ac:dyDescent="0.25">
      <c r="A92" s="38">
        <v>80</v>
      </c>
      <c r="B92" s="30" t="s">
        <v>272</v>
      </c>
      <c r="C92" s="31">
        <v>892115155</v>
      </c>
      <c r="D92" s="31">
        <f>VLOOKUP(C92,ENERO!$D$13:$E$1147,2,0)</f>
        <v>214744847</v>
      </c>
      <c r="E92" s="32" t="s">
        <v>273</v>
      </c>
      <c r="F92" s="33">
        <v>219294270457</v>
      </c>
      <c r="G92" s="3">
        <v>0</v>
      </c>
      <c r="H92" s="3">
        <v>18202314111</v>
      </c>
      <c r="I92" s="3">
        <v>15291192742</v>
      </c>
      <c r="J92" s="3">
        <f>IFERROR(VLOOKUP(C92,[1]NOMINA!$Y$16:$AC$112,5,0),0)</f>
        <v>36213317958</v>
      </c>
      <c r="K92" s="3">
        <f>IFERROR(VLOOKUP(C92,[1]CANCELACIONES!$Y$16:$AC$43,5,0),0)</f>
        <v>0</v>
      </c>
      <c r="L92" s="3">
        <f>IFERROR(VLOOKUP(C92,'[2]res- 200686'!$K$16:$R$112,8,0),0)</f>
        <v>3583704423</v>
      </c>
      <c r="M92" s="3">
        <f>IFERROR(VLOOKUP(C92,'[2]reduccion calidad '!$K$16:$R$27,8,0),0)*-1</f>
        <v>0</v>
      </c>
      <c r="N92" s="3"/>
      <c r="O92" s="34">
        <f t="shared" si="3"/>
        <v>292584799691</v>
      </c>
      <c r="P92" s="35">
        <v>285770610940</v>
      </c>
      <c r="Q92" s="3">
        <f>IFERROR(VLOOKUP(C92,[3]ServNOMINA!$F$16:$M$112,8,0)+VLOOKUP(C92,[4]ServNOMINA!$F$16:$M$112,8,0),0)</f>
        <v>1703650819</v>
      </c>
      <c r="R92" s="3">
        <f>IFERROR(VLOOKUP(C92,[3]ServOTROS!$F$16:$M$112,8,0)+VLOOKUP(C92,[4]ServOTROS!$F$16:$M$112,8,0),0)</f>
        <v>178986056</v>
      </c>
      <c r="S92" s="3"/>
      <c r="T92" s="3">
        <f>IFERROR(VLOOKUP(B92,[3]Aaf_PENSION!$C$16:$M$112,11,0)+VLOOKUP(B92,[4]Aaf_PENSION!$C$16:$M$112,11,0),0)</f>
        <v>406205789</v>
      </c>
      <c r="U92" s="3">
        <f>IFERROR(VLOOKUP(B92,[3]Aaf_SALUD!$C$16:$M$112,11,0)+VLOOKUP(B92,[4]Aaf_SALUD!$C$16:$M$112,11,0),0)</f>
        <v>406205789</v>
      </c>
      <c r="V92" s="3"/>
      <c r="W92" s="3"/>
      <c r="X92" s="3">
        <f>IFERROR(VLOOKUP(B92,[3]Ap_CESANTIAS!$C$16:$M$112,11,0)+VLOOKUP(B92,[4]Ap_CESANTIAS!$C$16:$M$112,11,0),0)</f>
        <v>3284089229</v>
      </c>
      <c r="Y92" s="3">
        <f>IFERROR(VLOOKUP(B92,[3]Ap_PENSION!$C$16:$M$112,11,0)+VLOOKUP(B92,[4]Ap_PENSION!$C$16:$M$112,11,0),0)</f>
        <v>488847247</v>
      </c>
      <c r="Z92" s="3">
        <f>IFERROR(VLOOKUP(B92,[3]Ap_SALUD!$C$16:$M$112,11,0)+VLOOKUP(B92,[4]Ap_SALUD!$C$16:$M$112,11,0),0)</f>
        <v>346203822</v>
      </c>
      <c r="AA92" s="36">
        <f t="shared" si="4"/>
        <v>6814188751</v>
      </c>
      <c r="AB92" s="37">
        <f t="shared" si="5"/>
        <v>0</v>
      </c>
    </row>
    <row r="93" spans="1:28" hidden="1" x14ac:dyDescent="0.25">
      <c r="A93" s="29">
        <v>81</v>
      </c>
      <c r="B93" s="30" t="s">
        <v>274</v>
      </c>
      <c r="C93" s="31">
        <v>890980095</v>
      </c>
      <c r="D93" s="31">
        <f>VLOOKUP(C93,ENERO!$D$13:$E$1147,2,0)</f>
        <v>214505045</v>
      </c>
      <c r="E93" s="32" t="s">
        <v>275</v>
      </c>
      <c r="F93" s="33">
        <v>76499232564</v>
      </c>
      <c r="G93" s="3">
        <v>0</v>
      </c>
      <c r="H93" s="3">
        <v>2357357056</v>
      </c>
      <c r="I93" s="3">
        <v>3621859303</v>
      </c>
      <c r="J93" s="3">
        <f>IFERROR(VLOOKUP(C93,[1]NOMINA!$Y$16:$AC$112,5,0),0)</f>
        <v>43210776434</v>
      </c>
      <c r="K93" s="3">
        <f>IFERROR(VLOOKUP(C93,[1]CANCELACIONES!$Y$16:$AC$43,5,0),0)</f>
        <v>0</v>
      </c>
      <c r="L93" s="3">
        <f>IFERROR(VLOOKUP(C93,'[2]res- 200686'!$K$16:$R$112,8,0),0)</f>
        <v>4643859303</v>
      </c>
      <c r="M93" s="3">
        <f>IFERROR(VLOOKUP(C93,'[2]reduccion calidad '!$K$16:$R$27,8,0),0)*-1</f>
        <v>0</v>
      </c>
      <c r="N93" s="3"/>
      <c r="O93" s="34">
        <f t="shared" si="3"/>
        <v>130333084660</v>
      </c>
      <c r="P93" s="35">
        <v>117073985699</v>
      </c>
      <c r="Q93" s="3">
        <f>IFERROR(VLOOKUP(C93,[3]ServNOMINA!$F$16:$M$112,8,0)+VLOOKUP(C93,[4]ServNOMINA!$F$16:$M$112,8,0),0)</f>
        <v>5219052824</v>
      </c>
      <c r="R93" s="3">
        <f>IFERROR(VLOOKUP(C93,[3]ServOTROS!$F$16:$M$112,8,0)+VLOOKUP(C93,[4]ServOTROS!$F$16:$M$112,8,0),0)</f>
        <v>2492736480</v>
      </c>
      <c r="S93" s="3"/>
      <c r="T93" s="3">
        <f>IFERROR(VLOOKUP(B93,[3]Aaf_PENSION!$C$16:$M$112,11,0)+VLOOKUP(B93,[4]Aaf_PENSION!$C$16:$M$112,11,0),0)</f>
        <v>466756145</v>
      </c>
      <c r="U93" s="3">
        <f>IFERROR(VLOOKUP(B93,[3]Aaf_SALUD!$C$16:$M$112,11,0)+VLOOKUP(B93,[4]Aaf_SALUD!$C$16:$M$112,11,0),0)</f>
        <v>466756145</v>
      </c>
      <c r="V93" s="3"/>
      <c r="W93" s="3"/>
      <c r="X93" s="3">
        <f>IFERROR(VLOOKUP(B93,[3]Ap_CESANTIAS!$C$16:$M$112,11,0)+VLOOKUP(B93,[4]Ap_CESANTIAS!$C$16:$M$112,11,0),0)</f>
        <v>3611352943</v>
      </c>
      <c r="Y93" s="3">
        <f>IFERROR(VLOOKUP(B93,[3]Ap_PENSION!$C$16:$M$112,11,0)+VLOOKUP(B93,[4]Ap_PENSION!$C$16:$M$112,11,0),0)</f>
        <v>586840990</v>
      </c>
      <c r="Z93" s="3">
        <f>IFERROR(VLOOKUP(B93,[3]Ap_SALUD!$C$16:$M$112,11,0)+VLOOKUP(B93,[4]Ap_SALUD!$C$16:$M$112,11,0),0)</f>
        <v>415603434</v>
      </c>
      <c r="AA93" s="36">
        <f t="shared" si="4"/>
        <v>13259098961</v>
      </c>
      <c r="AB93" s="37">
        <f t="shared" si="5"/>
        <v>0</v>
      </c>
    </row>
    <row r="94" spans="1:28" hidden="1" x14ac:dyDescent="0.25">
      <c r="A94" s="38">
        <v>82</v>
      </c>
      <c r="B94" s="30" t="s">
        <v>276</v>
      </c>
      <c r="C94" s="31">
        <v>899999328</v>
      </c>
      <c r="D94" s="31">
        <f>VLOOKUP(C94,ENERO!$D$13:$E$1147,2,0)</f>
        <v>216925269</v>
      </c>
      <c r="E94" s="32" t="s">
        <v>277</v>
      </c>
      <c r="F94" s="33">
        <v>55409970559</v>
      </c>
      <c r="G94" s="3">
        <v>0</v>
      </c>
      <c r="H94" s="3">
        <v>1465409375</v>
      </c>
      <c r="I94" s="3">
        <v>2158521754</v>
      </c>
      <c r="J94" s="3">
        <f>IFERROR(VLOOKUP(C94,[1]NOMINA!$Y$16:$AC$112,5,0),0)</f>
        <v>34630822747</v>
      </c>
      <c r="K94" s="3">
        <f>IFERROR(VLOOKUP(C94,[1]CANCELACIONES!$Y$16:$AC$43,5,0),0)</f>
        <v>0</v>
      </c>
      <c r="L94" s="3">
        <f>IFERROR(VLOOKUP(C94,'[2]res- 200686'!$K$16:$R$112,8,0),0)</f>
        <v>2845211057</v>
      </c>
      <c r="M94" s="3">
        <f>IFERROR(VLOOKUP(C94,'[2]reduccion calidad '!$K$16:$R$27,8,0),0)*-1</f>
        <v>0</v>
      </c>
      <c r="N94" s="3"/>
      <c r="O94" s="34">
        <f t="shared" si="3"/>
        <v>96509935492</v>
      </c>
      <c r="P94" s="35">
        <v>88272527578</v>
      </c>
      <c r="Q94" s="3">
        <f>IFERROR(VLOOKUP(C94,[3]ServNOMINA!$F$16:$M$112,8,0)+VLOOKUP(C94,[4]ServNOMINA!$F$16:$M$112,8,0),0)</f>
        <v>3376169277</v>
      </c>
      <c r="R94" s="3">
        <f>IFERROR(VLOOKUP(C94,[3]ServOTROS!$F$16:$M$112,8,0)+VLOOKUP(C94,[4]ServOTROS!$F$16:$M$112,8,0),0)</f>
        <v>232006216</v>
      </c>
      <c r="S94" s="3"/>
      <c r="T94" s="3">
        <f>IFERROR(VLOOKUP(B94,[3]Aaf_PENSION!$C$16:$M$112,11,0)+VLOOKUP(B94,[4]Aaf_PENSION!$C$16:$M$112,11,0),0)</f>
        <v>375793485</v>
      </c>
      <c r="U94" s="3">
        <f>IFERROR(VLOOKUP(B94,[3]Aaf_SALUD!$C$16:$M$112,11,0)+VLOOKUP(B94,[4]Aaf_SALUD!$C$16:$M$112,11,0),0)</f>
        <v>375793485</v>
      </c>
      <c r="V94" s="3"/>
      <c r="W94" s="3"/>
      <c r="X94" s="3">
        <f>IFERROR(VLOOKUP(B94,[3]Ap_CESANTIAS!$C$16:$M$112,11,0)+VLOOKUP(B94,[4]Ap_CESANTIAS!$C$16:$M$112,11,0),0)</f>
        <v>3069014991</v>
      </c>
      <c r="Y94" s="3">
        <f>IFERROR(VLOOKUP(B94,[3]Ap_PENSION!$C$16:$M$112,11,0)+VLOOKUP(B94,[4]Ap_PENSION!$C$16:$M$112,11,0),0)</f>
        <v>473380358</v>
      </c>
      <c r="Z94" s="3">
        <f>IFERROR(VLOOKUP(B94,[3]Ap_SALUD!$C$16:$M$112,11,0)+VLOOKUP(B94,[4]Ap_SALUD!$C$16:$M$112,11,0),0)</f>
        <v>335250102</v>
      </c>
      <c r="AA94" s="36">
        <f t="shared" si="4"/>
        <v>8237407914</v>
      </c>
      <c r="AB94" s="37">
        <f t="shared" si="5"/>
        <v>0</v>
      </c>
    </row>
    <row r="95" spans="1:28" hidden="1" x14ac:dyDescent="0.25">
      <c r="A95" s="29">
        <v>83</v>
      </c>
      <c r="B95" s="30" t="s">
        <v>278</v>
      </c>
      <c r="C95" s="31">
        <v>892115007</v>
      </c>
      <c r="D95" s="31">
        <f>VLOOKUP(C95,ENERO!$D$13:$E$1147,2,0)</f>
        <v>210144001</v>
      </c>
      <c r="E95" s="32" t="s">
        <v>279</v>
      </c>
      <c r="F95" s="33">
        <v>254015248917</v>
      </c>
      <c r="G95" s="3">
        <v>0</v>
      </c>
      <c r="H95" s="3">
        <v>6972495295</v>
      </c>
      <c r="I95" s="3">
        <v>9126981332</v>
      </c>
      <c r="J95" s="3">
        <f>IFERROR(VLOOKUP(C95,[1]NOMINA!$Y$16:$AC$112,5,0),0)</f>
        <v>12589173851</v>
      </c>
      <c r="K95" s="3">
        <f>IFERROR(VLOOKUP(C95,[1]CANCELACIONES!$Y$16:$AC$43,5,0),0)</f>
        <v>0</v>
      </c>
      <c r="L95" s="3">
        <f>IFERROR(VLOOKUP(C95,'[2]res- 200686'!$K$16:$R$112,8,0),0)</f>
        <v>8977959080</v>
      </c>
      <c r="M95" s="3">
        <f>IFERROR(VLOOKUP(C95,'[2]reduccion calidad '!$K$16:$R$27,8,0),0)*-1</f>
        <v>0</v>
      </c>
      <c r="N95" s="3"/>
      <c r="O95" s="34">
        <f t="shared" si="3"/>
        <v>291681858475</v>
      </c>
      <c r="P95" s="35">
        <v>264463975089</v>
      </c>
      <c r="Q95" s="3">
        <f>IFERROR(VLOOKUP(C95,[3]ServNOMINA!$F$16:$M$112,8,0)+VLOOKUP(C95,[4]ServNOMINA!$F$16:$M$112,8,0),0)</f>
        <v>13517099435</v>
      </c>
      <c r="R95" s="3">
        <f>IFERROR(VLOOKUP(C95,[3]ServOTROS!$F$16:$M$112,8,0)+VLOOKUP(C95,[4]ServOTROS!$F$16:$M$112,8,0),0)</f>
        <v>980710533</v>
      </c>
      <c r="S95" s="3"/>
      <c r="T95" s="3">
        <f>IFERROR(VLOOKUP(B95,[3]Aaf_PENSION!$C$16:$M$112,11,0)+VLOOKUP(B95,[4]Aaf_PENSION!$C$16:$M$112,11,0),0)</f>
        <v>962597437</v>
      </c>
      <c r="U95" s="3">
        <f>IFERROR(VLOOKUP(B95,[3]Aaf_SALUD!$C$16:$M$112,11,0)+VLOOKUP(B95,[4]Aaf_SALUD!$C$16:$M$112,11,0),0)</f>
        <v>962597436</v>
      </c>
      <c r="V95" s="3"/>
      <c r="W95" s="3"/>
      <c r="X95" s="3">
        <f>IFERROR(VLOOKUP(B95,[3]Ap_CESANTIAS!$C$16:$M$112,11,0)+VLOOKUP(B95,[4]Ap_CESANTIAS!$C$16:$M$112,11,0),0)</f>
        <v>8756025193</v>
      </c>
      <c r="Y95" s="3">
        <f>IFERROR(VLOOKUP(B95,[3]Ap_PENSION!$C$16:$M$112,11,0)+VLOOKUP(B95,[4]Ap_PENSION!$C$16:$M$112,11,0),0)</f>
        <v>1193565141</v>
      </c>
      <c r="Z95" s="3">
        <f>IFERROR(VLOOKUP(B95,[3]Ap_SALUD!$C$16:$M$112,11,0)+VLOOKUP(B95,[4]Ap_SALUD!$C$16:$M$112,11,0),0)</f>
        <v>845288211</v>
      </c>
      <c r="AA95" s="36">
        <f t="shared" si="4"/>
        <v>27217883386</v>
      </c>
      <c r="AB95" s="37">
        <f t="shared" si="5"/>
        <v>0</v>
      </c>
    </row>
    <row r="96" spans="1:28" hidden="1" x14ac:dyDescent="0.25">
      <c r="A96" s="38">
        <v>84</v>
      </c>
      <c r="B96" s="30" t="s">
        <v>280</v>
      </c>
      <c r="C96" s="31">
        <v>890907317</v>
      </c>
      <c r="D96" s="31">
        <f>VLOOKUP(C96,ENERO!$D$13:$E$1147,2,0)</f>
        <v>211505615</v>
      </c>
      <c r="E96" s="32" t="s">
        <v>281</v>
      </c>
      <c r="F96" s="33">
        <v>56382223148</v>
      </c>
      <c r="G96" s="3">
        <v>0</v>
      </c>
      <c r="H96" s="3">
        <v>1334292111</v>
      </c>
      <c r="I96" s="3">
        <v>2548624851</v>
      </c>
      <c r="J96" s="3">
        <f>IFERROR(VLOOKUP(C96,[1]NOMINA!$Y$16:$AC$112,5,0),0)</f>
        <v>36359542741</v>
      </c>
      <c r="K96" s="3">
        <f>IFERROR(VLOOKUP(C96,[1]CANCELACIONES!$Y$16:$AC$43,5,0),0)</f>
        <v>0</v>
      </c>
      <c r="L96" s="3">
        <f>IFERROR(VLOOKUP(C96,'[2]res- 200686'!$K$16:$R$112,8,0),0)</f>
        <v>3624639854</v>
      </c>
      <c r="M96" s="3">
        <f>IFERROR(VLOOKUP(C96,'[2]reduccion calidad '!$K$16:$R$27,8,0),0)*-1</f>
        <v>0</v>
      </c>
      <c r="N96" s="3"/>
      <c r="O96" s="34">
        <f t="shared" si="3"/>
        <v>100249322705</v>
      </c>
      <c r="P96" s="35">
        <v>92444751826</v>
      </c>
      <c r="Q96" s="3">
        <f>IFERROR(VLOOKUP(C96,[3]ServNOMINA!$F$16:$M$112,8,0)+VLOOKUP(C96,[4]ServNOMINA!$F$16:$M$112,8,0),0)</f>
        <v>2684239569</v>
      </c>
      <c r="R96" s="3">
        <f>IFERROR(VLOOKUP(C96,[3]ServOTROS!$F$16:$M$112,8,0)+VLOOKUP(C96,[4]ServOTROS!$F$16:$M$112,8,0),0)</f>
        <v>136862938</v>
      </c>
      <c r="S96" s="3"/>
      <c r="T96" s="3">
        <f>IFERROR(VLOOKUP(B96,[3]Aaf_PENSION!$C$16:$M$112,11,0)+VLOOKUP(B96,[4]Aaf_PENSION!$C$16:$M$112,11,0),0)</f>
        <v>397265695</v>
      </c>
      <c r="U96" s="3">
        <f>IFERROR(VLOOKUP(B96,[3]Aaf_SALUD!$C$16:$M$112,11,0)+VLOOKUP(B96,[4]Aaf_SALUD!$C$16:$M$112,11,0),0)</f>
        <v>397265695</v>
      </c>
      <c r="V96" s="3"/>
      <c r="W96" s="3"/>
      <c r="X96" s="3">
        <f>IFERROR(VLOOKUP(B96,[3]Ap_CESANTIAS!$C$16:$M$112,11,0)+VLOOKUP(B96,[4]Ap_CESANTIAS!$C$16:$M$112,11,0),0)</f>
        <v>3300840309</v>
      </c>
      <c r="Y96" s="3">
        <f>IFERROR(VLOOKUP(B96,[3]Ap_PENSION!$C$16:$M$112,11,0)+VLOOKUP(B96,[4]Ap_PENSION!$C$16:$M$112,11,0),0)</f>
        <v>519900673</v>
      </c>
      <c r="Z96" s="3">
        <f>IFERROR(VLOOKUP(B96,[3]Ap_SALUD!$C$16:$M$112,11,0)+VLOOKUP(B96,[4]Ap_SALUD!$C$16:$M$112,11,0),0)</f>
        <v>368196000</v>
      </c>
      <c r="AA96" s="36">
        <f t="shared" si="4"/>
        <v>7804570879</v>
      </c>
      <c r="AB96" s="37">
        <f t="shared" si="5"/>
        <v>0</v>
      </c>
    </row>
    <row r="97" spans="1:28" hidden="1" x14ac:dyDescent="0.25">
      <c r="A97" s="29">
        <v>85</v>
      </c>
      <c r="B97" s="30" t="s">
        <v>282</v>
      </c>
      <c r="C97" s="31">
        <v>899999172</v>
      </c>
      <c r="D97" s="31">
        <f>VLOOKUP(C97,ENERO!$D$13:$E$1147,2,0)</f>
        <v>217525175</v>
      </c>
      <c r="E97" s="32" t="s">
        <v>283</v>
      </c>
      <c r="F97" s="33">
        <v>50462805389</v>
      </c>
      <c r="G97" s="3">
        <v>0</v>
      </c>
      <c r="H97" s="3">
        <v>1275469855</v>
      </c>
      <c r="I97" s="3">
        <v>2051696421</v>
      </c>
      <c r="J97" s="3">
        <f>IFERROR(VLOOKUP(C97,[1]NOMINA!$Y$16:$AC$112,5,0),0)</f>
        <v>31563078049</v>
      </c>
      <c r="K97" s="3">
        <f>IFERROR(VLOOKUP(C97,[1]CANCELACIONES!$Y$16:$AC$43,5,0),0)</f>
        <v>0</v>
      </c>
      <c r="L97" s="3">
        <f>IFERROR(VLOOKUP(C97,'[2]res- 200686'!$K$16:$R$112,8,0),0)</f>
        <v>3389220475</v>
      </c>
      <c r="M97" s="3">
        <f>IFERROR(VLOOKUP(C97,'[2]reduccion calidad '!$K$16:$R$27,8,0),0)*-1</f>
        <v>0</v>
      </c>
      <c r="N97" s="3"/>
      <c r="O97" s="34">
        <f t="shared" si="3"/>
        <v>88742270189</v>
      </c>
      <c r="P97" s="35">
        <v>80956264312</v>
      </c>
      <c r="Q97" s="3">
        <f>IFERROR(VLOOKUP(C97,[3]ServNOMINA!$F$16:$M$112,8,0)+VLOOKUP(C97,[4]ServNOMINA!$F$16:$M$112,8,0),0)</f>
        <v>2557120149</v>
      </c>
      <c r="R97" s="3">
        <f>IFERROR(VLOOKUP(C97,[3]ServOTROS!$F$16:$M$112,8,0)+VLOOKUP(C97,[4]ServOTROS!$F$16:$M$112,8,0),0)</f>
        <v>228643715</v>
      </c>
      <c r="S97" s="3"/>
      <c r="T97" s="3">
        <f>IFERROR(VLOOKUP(B97,[3]Aaf_PENSION!$C$16:$M$112,11,0)+VLOOKUP(B97,[4]Aaf_PENSION!$C$16:$M$112,11,0),0)</f>
        <v>352821866</v>
      </c>
      <c r="U97" s="3">
        <f>IFERROR(VLOOKUP(B97,[3]Aaf_SALUD!$C$16:$M$112,11,0)+VLOOKUP(B97,[4]Aaf_SALUD!$C$16:$M$112,11,0),0)</f>
        <v>352821866</v>
      </c>
      <c r="V97" s="3"/>
      <c r="W97" s="3"/>
      <c r="X97" s="3">
        <f>IFERROR(VLOOKUP(B97,[3]Ap_CESANTIAS!$C$16:$M$112,11,0)+VLOOKUP(B97,[4]Ap_CESANTIAS!$C$16:$M$112,11,0),0)</f>
        <v>3385127048</v>
      </c>
      <c r="Y97" s="3">
        <f>IFERROR(VLOOKUP(B97,[3]Ap_PENSION!$C$16:$M$112,11,0)+VLOOKUP(B97,[4]Ap_PENSION!$C$16:$M$112,11,0),0)</f>
        <v>532413555</v>
      </c>
      <c r="Z97" s="3">
        <f>IFERROR(VLOOKUP(B97,[3]Ap_SALUD!$C$16:$M$112,11,0)+VLOOKUP(B97,[4]Ap_SALUD!$C$16:$M$112,11,0),0)</f>
        <v>377057678</v>
      </c>
      <c r="AA97" s="36">
        <f t="shared" si="4"/>
        <v>7786005877</v>
      </c>
      <c r="AB97" s="37">
        <f t="shared" si="5"/>
        <v>0</v>
      </c>
    </row>
    <row r="98" spans="1:28" hidden="1" x14ac:dyDescent="0.25">
      <c r="A98" s="38">
        <v>86</v>
      </c>
      <c r="B98" s="30" t="s">
        <v>284</v>
      </c>
      <c r="C98" s="31">
        <v>800099095</v>
      </c>
      <c r="D98" s="31">
        <f>VLOOKUP(C98,ENERO!$D$13:$E$1147,2,0)</f>
        <v>215652356</v>
      </c>
      <c r="E98" s="32" t="s">
        <v>285</v>
      </c>
      <c r="F98" s="33">
        <v>70542024449</v>
      </c>
      <c r="G98" s="3">
        <v>0</v>
      </c>
      <c r="H98" s="3">
        <v>1870508063</v>
      </c>
      <c r="I98" s="3">
        <v>2866010915</v>
      </c>
      <c r="J98" s="3">
        <f>IFERROR(VLOOKUP(C98,[1]NOMINA!$Y$16:$AC$112,5,0),0)</f>
        <v>51857563320</v>
      </c>
      <c r="K98" s="3">
        <f>IFERROR(VLOOKUP(C98,[1]CANCELACIONES!$Y$16:$AC$43,5,0),0)</f>
        <v>0</v>
      </c>
      <c r="L98" s="3">
        <f>IFERROR(VLOOKUP(C98,'[2]res- 200686'!$K$16:$R$112,8,0),0)</f>
        <v>7592820695</v>
      </c>
      <c r="M98" s="3">
        <f>IFERROR(VLOOKUP(C98,'[2]reduccion calidad '!$K$16:$R$27,8,0),0)*-1</f>
        <v>0</v>
      </c>
      <c r="N98" s="3"/>
      <c r="O98" s="34">
        <f t="shared" si="3"/>
        <v>134728927442</v>
      </c>
      <c r="P98" s="35">
        <v>122138844457</v>
      </c>
      <c r="Q98" s="3">
        <f>IFERROR(VLOOKUP(C98,[3]ServNOMINA!$F$16:$M$112,8,0)+VLOOKUP(C98,[4]ServNOMINA!$F$16:$M$112,8,0),0)</f>
        <v>4389896187</v>
      </c>
      <c r="R98" s="3">
        <f>IFERROR(VLOOKUP(C98,[3]ServOTROS!$F$16:$M$112,8,0)+VLOOKUP(C98,[4]ServOTROS!$F$16:$M$112,8,0),0)</f>
        <v>1014724311</v>
      </c>
      <c r="S98" s="3"/>
      <c r="T98" s="3">
        <f>IFERROR(VLOOKUP(B98,[3]Aaf_PENSION!$C$16:$M$112,11,0)+VLOOKUP(B98,[4]Aaf_PENSION!$C$16:$M$112,11,0),0)</f>
        <v>516044680</v>
      </c>
      <c r="U98" s="3">
        <f>IFERROR(VLOOKUP(B98,[3]Aaf_SALUD!$C$16:$M$112,11,0)+VLOOKUP(B98,[4]Aaf_SALUD!$C$16:$M$112,11,0),0)</f>
        <v>516044680</v>
      </c>
      <c r="V98" s="3"/>
      <c r="W98" s="3"/>
      <c r="X98" s="3">
        <f>IFERROR(VLOOKUP(B98,[3]Ap_CESANTIAS!$C$16:$M$112,11,0)+VLOOKUP(B98,[4]Ap_CESANTIAS!$C$16:$M$112,11,0),0)</f>
        <v>5063898331</v>
      </c>
      <c r="Y98" s="3">
        <f>IFERROR(VLOOKUP(B98,[3]Ap_PENSION!$C$16:$M$112,11,0)+VLOOKUP(B98,[4]Ap_PENSION!$C$16:$M$112,11,0),0)</f>
        <v>637789440</v>
      </c>
      <c r="Z98" s="3">
        <f>IFERROR(VLOOKUP(B98,[3]Ap_SALUD!$C$16:$M$112,11,0)+VLOOKUP(B98,[4]Ap_SALUD!$C$16:$M$112,11,0),0)</f>
        <v>451685356</v>
      </c>
      <c r="AA98" s="36">
        <f t="shared" si="4"/>
        <v>12590082985</v>
      </c>
      <c r="AB98" s="37">
        <f t="shared" si="5"/>
        <v>0</v>
      </c>
    </row>
    <row r="99" spans="1:28" hidden="1" x14ac:dyDescent="0.25">
      <c r="A99" s="29">
        <v>87</v>
      </c>
      <c r="B99" s="30" t="s">
        <v>286</v>
      </c>
      <c r="C99" s="31">
        <v>890399046</v>
      </c>
      <c r="D99" s="31">
        <f>VLOOKUP(C99,ENERO!$D$13:$E$1147,2,0)</f>
        <v>216476364</v>
      </c>
      <c r="E99" s="32" t="s">
        <v>287</v>
      </c>
      <c r="F99" s="33">
        <v>62800315720</v>
      </c>
      <c r="G99" s="3">
        <v>0</v>
      </c>
      <c r="H99" s="3">
        <v>1539367872</v>
      </c>
      <c r="I99" s="3">
        <v>3029733606</v>
      </c>
      <c r="J99" s="3">
        <f>IFERROR(VLOOKUP(C99,[1]NOMINA!$Y$16:$AC$112,5,0),0)</f>
        <v>36468985972</v>
      </c>
      <c r="K99" s="3">
        <f>IFERROR(VLOOKUP(C99,[1]CANCELACIONES!$Y$16:$AC$43,5,0),0)</f>
        <v>0</v>
      </c>
      <c r="L99" s="3">
        <f>IFERROR(VLOOKUP(C99,'[2]res- 200686'!$K$16:$R$112,8,0),0)</f>
        <v>2939854100</v>
      </c>
      <c r="M99" s="3">
        <f>IFERROR(VLOOKUP(C99,'[2]reduccion calidad '!$K$16:$R$27,8,0),0)*-1</f>
        <v>0</v>
      </c>
      <c r="N99" s="3"/>
      <c r="O99" s="34">
        <f t="shared" si="3"/>
        <v>106778257270</v>
      </c>
      <c r="P99" s="35">
        <v>98456401185</v>
      </c>
      <c r="Q99" s="3">
        <f>IFERROR(VLOOKUP(C99,[3]ServNOMINA!$F$16:$M$112,8,0)+VLOOKUP(C99,[4]ServNOMINA!$F$16:$M$112,8,0),0)</f>
        <v>1403358343</v>
      </c>
      <c r="R99" s="3">
        <f>IFERROR(VLOOKUP(C99,[3]ServOTROS!$F$16:$M$112,8,0)+VLOOKUP(C99,[4]ServOTROS!$F$16:$M$112,8,0),0)</f>
        <v>1735253949</v>
      </c>
      <c r="S99" s="3"/>
      <c r="T99" s="3">
        <f>IFERROR(VLOOKUP(B99,[3]Aaf_PENSION!$C$16:$M$112,11,0)+VLOOKUP(B99,[4]Aaf_PENSION!$C$16:$M$112,11,0),0)</f>
        <v>386037136</v>
      </c>
      <c r="U99" s="3">
        <f>IFERROR(VLOOKUP(B99,[3]Aaf_SALUD!$C$16:$M$112,11,0)+VLOOKUP(B99,[4]Aaf_SALUD!$C$16:$M$112,11,0),0)</f>
        <v>386037137</v>
      </c>
      <c r="V99" s="3"/>
      <c r="W99" s="3"/>
      <c r="X99" s="3">
        <f>IFERROR(VLOOKUP(B99,[3]Ap_CESANTIAS!$C$16:$M$112,11,0)+VLOOKUP(B99,[4]Ap_CESANTIAS!$C$16:$M$112,11,0),0)</f>
        <v>3584069289</v>
      </c>
      <c r="Y99" s="3">
        <f>IFERROR(VLOOKUP(B99,[3]Ap_PENSION!$C$16:$M$112,11,0)+VLOOKUP(B99,[4]Ap_PENSION!$C$16:$M$112,11,0),0)</f>
        <v>484192746</v>
      </c>
      <c r="Z99" s="3">
        <f>IFERROR(VLOOKUP(B99,[3]Ap_SALUD!$C$16:$M$112,11,0)+VLOOKUP(B99,[4]Ap_SALUD!$C$16:$M$112,11,0),0)</f>
        <v>342907485</v>
      </c>
      <c r="AA99" s="36">
        <f t="shared" si="4"/>
        <v>8321856085</v>
      </c>
      <c r="AB99" s="37">
        <f t="shared" si="5"/>
        <v>0</v>
      </c>
    </row>
    <row r="100" spans="1:28" hidden="1" x14ac:dyDescent="0.25">
      <c r="A100" s="38">
        <v>88</v>
      </c>
      <c r="B100" s="30" t="s">
        <v>288</v>
      </c>
      <c r="C100" s="31">
        <v>890114335</v>
      </c>
      <c r="D100" s="31">
        <f>VLOOKUP(C100,ENERO!$D$13:$E$1147,2,0)</f>
        <v>213308433</v>
      </c>
      <c r="E100" s="32" t="s">
        <v>289</v>
      </c>
      <c r="F100" s="33">
        <v>71684748661</v>
      </c>
      <c r="G100" s="3">
        <v>0</v>
      </c>
      <c r="H100" s="3">
        <v>1393233151</v>
      </c>
      <c r="I100" s="3">
        <v>2122541070</v>
      </c>
      <c r="J100" s="3">
        <f>IFERROR(VLOOKUP(C100,[1]NOMINA!$Y$16:$AC$112,5,0),0)</f>
        <v>28742700204</v>
      </c>
      <c r="K100" s="3">
        <f>IFERROR(VLOOKUP(C100,[1]CANCELACIONES!$Y$16:$AC$43,5,0),0)</f>
        <v>0</v>
      </c>
      <c r="L100" s="3">
        <f>IFERROR(VLOOKUP(C100,'[2]res- 200686'!$K$16:$R$112,8,0),0)</f>
        <v>3878880998</v>
      </c>
      <c r="M100" s="3">
        <f>IFERROR(VLOOKUP(C100,'[2]reduccion calidad '!$K$16:$R$27,8,0),0)*-1</f>
        <v>0</v>
      </c>
      <c r="N100" s="3"/>
      <c r="O100" s="34">
        <f t="shared" si="3"/>
        <v>107822104084</v>
      </c>
      <c r="P100" s="35">
        <v>98669698619</v>
      </c>
      <c r="Q100" s="3">
        <f>IFERROR(VLOOKUP(C100,[3]ServNOMINA!$F$16:$M$112,8,0)+VLOOKUP(C100,[4]ServNOMINA!$F$16:$M$112,8,0),0)</f>
        <v>1489554603</v>
      </c>
      <c r="R100" s="3">
        <f>IFERROR(VLOOKUP(C100,[3]ServOTROS!$F$16:$M$112,8,0)+VLOOKUP(C100,[4]ServOTROS!$F$16:$M$112,8,0),0)</f>
        <v>3433464405</v>
      </c>
      <c r="S100" s="3"/>
      <c r="T100" s="3">
        <f>IFERROR(VLOOKUP(B100,[3]Aaf_PENSION!$C$16:$M$112,11,0)+VLOOKUP(B100,[4]Aaf_PENSION!$C$16:$M$112,11,0),0)</f>
        <v>319036455</v>
      </c>
      <c r="U100" s="3">
        <f>IFERROR(VLOOKUP(B100,[3]Aaf_SALUD!$C$16:$M$112,11,0)+VLOOKUP(B100,[4]Aaf_SALUD!$C$16:$M$112,11,0),0)</f>
        <v>319036455</v>
      </c>
      <c r="V100" s="3"/>
      <c r="W100" s="3"/>
      <c r="X100" s="3">
        <f>IFERROR(VLOOKUP(B100,[3]Ap_CESANTIAS!$C$16:$M$112,11,0)+VLOOKUP(B100,[4]Ap_CESANTIAS!$C$16:$M$112,11,0),0)</f>
        <v>2933198408</v>
      </c>
      <c r="Y100" s="3">
        <f>IFERROR(VLOOKUP(B100,[3]Ap_PENSION!$C$16:$M$112,11,0)+VLOOKUP(B100,[4]Ap_PENSION!$C$16:$M$112,11,0),0)</f>
        <v>385267184</v>
      </c>
      <c r="Z100" s="3">
        <f>IFERROR(VLOOKUP(B100,[3]Ap_SALUD!$C$16:$M$112,11,0)+VLOOKUP(B100,[4]Ap_SALUD!$C$16:$M$112,11,0),0)</f>
        <v>272847955</v>
      </c>
      <c r="AA100" s="36">
        <f t="shared" si="4"/>
        <v>9152405465</v>
      </c>
      <c r="AB100" s="37">
        <f t="shared" si="5"/>
        <v>0</v>
      </c>
    </row>
    <row r="101" spans="1:28" hidden="1" x14ac:dyDescent="0.25">
      <c r="A101" s="29">
        <v>89</v>
      </c>
      <c r="B101" s="30" t="s">
        <v>290</v>
      </c>
      <c r="C101" s="31">
        <v>899999342</v>
      </c>
      <c r="D101" s="31">
        <f>VLOOKUP(C101,ENERO!$D$13:$E$1147,2,0)</f>
        <v>217325473</v>
      </c>
      <c r="E101" s="32" t="s">
        <v>291</v>
      </c>
      <c r="F101" s="33">
        <v>44327631190</v>
      </c>
      <c r="G101" s="3">
        <v>0</v>
      </c>
      <c r="H101" s="3">
        <v>1369215743</v>
      </c>
      <c r="I101" s="3">
        <v>1771377861</v>
      </c>
      <c r="J101" s="3">
        <f>IFERROR(VLOOKUP(C101,[1]NOMINA!$Y$16:$AC$112,5,0),0)</f>
        <v>30947288392</v>
      </c>
      <c r="K101" s="3">
        <f>IFERROR(VLOOKUP(C101,[1]CANCELACIONES!$Y$16:$AC$43,5,0),0)</f>
        <v>0</v>
      </c>
      <c r="L101" s="3">
        <f>IFERROR(VLOOKUP(C101,'[2]res- 200686'!$K$16:$R$112,8,0),0)</f>
        <v>3401411573</v>
      </c>
      <c r="M101" s="3">
        <f>IFERROR(VLOOKUP(C101,'[2]reduccion calidad '!$K$16:$R$27,8,0),0)*-1</f>
        <v>0</v>
      </c>
      <c r="N101" s="3"/>
      <c r="O101" s="34">
        <f t="shared" si="3"/>
        <v>81816924759</v>
      </c>
      <c r="P101" s="35">
        <v>75796386847</v>
      </c>
      <c r="Q101" s="3">
        <f>IFERROR(VLOOKUP(C101,[3]ServNOMINA!$F$16:$M$112,8,0)+VLOOKUP(C101,[4]ServNOMINA!$F$16:$M$112,8,0),0)</f>
        <v>2291270241</v>
      </c>
      <c r="R101" s="3">
        <f>IFERROR(VLOOKUP(C101,[3]ServOTROS!$F$16:$M$112,8,0)+VLOOKUP(C101,[4]ServOTROS!$F$16:$M$112,8,0),0)</f>
        <v>313556654</v>
      </c>
      <c r="S101" s="3"/>
      <c r="T101" s="3">
        <f>IFERROR(VLOOKUP(B101,[3]Aaf_PENSION!$C$16:$M$112,11,0)+VLOOKUP(B101,[4]Aaf_PENSION!$C$16:$M$112,11,0),0)</f>
        <v>290711742</v>
      </c>
      <c r="U101" s="3">
        <f>IFERROR(VLOOKUP(B101,[3]Aaf_SALUD!$C$16:$M$112,11,0)+VLOOKUP(B101,[4]Aaf_SALUD!$C$16:$M$112,11,0),0)</f>
        <v>290711742</v>
      </c>
      <c r="V101" s="3"/>
      <c r="W101" s="3"/>
      <c r="X101" s="3">
        <f>IFERROR(VLOOKUP(B101,[3]Ap_CESANTIAS!$C$16:$M$112,11,0)+VLOOKUP(B101,[4]Ap_CESANTIAS!$C$16:$M$112,11,0),0)</f>
        <v>2212456648</v>
      </c>
      <c r="Y101" s="3">
        <f>IFERROR(VLOOKUP(B101,[3]Ap_PENSION!$C$16:$M$112,11,0)+VLOOKUP(B101,[4]Ap_PENSION!$C$16:$M$112,11,0),0)</f>
        <v>364026019</v>
      </c>
      <c r="Z101" s="3">
        <f>IFERROR(VLOOKUP(B101,[3]Ap_SALUD!$C$16:$M$112,11,0)+VLOOKUP(B101,[4]Ap_SALUD!$C$16:$M$112,11,0),0)</f>
        <v>257804866</v>
      </c>
      <c r="AA101" s="36">
        <f t="shared" si="4"/>
        <v>6020537912</v>
      </c>
      <c r="AB101" s="37">
        <f t="shared" si="5"/>
        <v>0</v>
      </c>
    </row>
    <row r="102" spans="1:28" hidden="1" x14ac:dyDescent="0.25">
      <c r="A102" s="38">
        <v>90</v>
      </c>
      <c r="B102" s="30" t="s">
        <v>292</v>
      </c>
      <c r="C102" s="31">
        <v>890205383</v>
      </c>
      <c r="D102" s="31">
        <f>VLOOKUP(C102,ENERO!$D$13:$E$1147,2,0)</f>
        <v>214768547</v>
      </c>
      <c r="E102" s="32" t="s">
        <v>293</v>
      </c>
      <c r="F102" s="33">
        <v>106636394690</v>
      </c>
      <c r="G102" s="3">
        <v>0</v>
      </c>
      <c r="H102" s="3">
        <v>2327198208</v>
      </c>
      <c r="I102" s="3">
        <v>3287697123</v>
      </c>
      <c r="J102" s="3">
        <f>IFERROR(VLOOKUP(C102,[1]NOMINA!$Y$16:$AC$112,5,0),0)</f>
        <v>52385530362</v>
      </c>
      <c r="K102" s="3">
        <f>IFERROR(VLOOKUP(C102,[1]CANCELACIONES!$Y$16:$AC$43,5,0),0)</f>
        <v>0</v>
      </c>
      <c r="L102" s="3">
        <f>IFERROR(VLOOKUP(C102,'[2]res- 200686'!$K$16:$R$112,8,0),0)</f>
        <v>6878293491</v>
      </c>
      <c r="M102" s="3">
        <f>IFERROR(VLOOKUP(C102,'[2]reduccion calidad '!$K$16:$R$27,8,0),0)*-1</f>
        <v>0</v>
      </c>
      <c r="N102" s="3"/>
      <c r="O102" s="34">
        <f t="shared" si="3"/>
        <v>171515113874</v>
      </c>
      <c r="P102" s="35">
        <v>156498859884</v>
      </c>
      <c r="Q102" s="3">
        <f>IFERROR(VLOOKUP(C102,[3]ServNOMINA!$F$16:$M$112,8,0)+VLOOKUP(C102,[4]ServNOMINA!$F$16:$M$112,8,0),0)</f>
        <v>6067197745</v>
      </c>
      <c r="R102" s="3">
        <f>IFERROR(VLOOKUP(C102,[3]ServOTROS!$F$16:$M$112,8,0)+VLOOKUP(C102,[4]ServOTROS!$F$16:$M$112,8,0),0)</f>
        <v>789875953</v>
      </c>
      <c r="S102" s="3"/>
      <c r="T102" s="3">
        <f>IFERROR(VLOOKUP(B102,[3]Aaf_PENSION!$C$16:$M$112,11,0)+VLOOKUP(B102,[4]Aaf_PENSION!$C$16:$M$112,11,0),0)</f>
        <v>615283827</v>
      </c>
      <c r="U102" s="3">
        <f>IFERROR(VLOOKUP(B102,[3]Aaf_SALUD!$C$16:$M$112,11,0)+VLOOKUP(B102,[4]Aaf_SALUD!$C$16:$M$112,11,0),0)</f>
        <v>615283827</v>
      </c>
      <c r="V102" s="3"/>
      <c r="W102" s="3"/>
      <c r="X102" s="3">
        <f>IFERROR(VLOOKUP(B102,[3]Ap_CESANTIAS!$C$16:$M$112,11,0)+VLOOKUP(B102,[4]Ap_CESANTIAS!$C$16:$M$112,11,0),0)</f>
        <v>5643554502</v>
      </c>
      <c r="Y102" s="3">
        <f>IFERROR(VLOOKUP(B102,[3]Ap_PENSION!$C$16:$M$112,11,0)+VLOOKUP(B102,[4]Ap_PENSION!$C$16:$M$112,11,0),0)</f>
        <v>752285883</v>
      </c>
      <c r="Z102" s="3">
        <f>IFERROR(VLOOKUP(B102,[3]Ap_SALUD!$C$16:$M$112,11,0)+VLOOKUP(B102,[4]Ap_SALUD!$C$16:$M$112,11,0),0)</f>
        <v>532772253</v>
      </c>
      <c r="AA102" s="36">
        <f t="shared" si="4"/>
        <v>15016253990</v>
      </c>
      <c r="AB102" s="37">
        <f t="shared" si="5"/>
        <v>0</v>
      </c>
    </row>
    <row r="103" spans="1:28" hidden="1" x14ac:dyDescent="0.25">
      <c r="A103" s="29">
        <v>91</v>
      </c>
      <c r="B103" s="30" t="s">
        <v>294</v>
      </c>
      <c r="C103" s="31">
        <v>891180077</v>
      </c>
      <c r="D103" s="31">
        <f>VLOOKUP(C103,ENERO!$D$13:$E$1147,2,0)</f>
        <v>215141551</v>
      </c>
      <c r="E103" s="32" t="s">
        <v>295</v>
      </c>
      <c r="F103" s="33">
        <v>90231197284</v>
      </c>
      <c r="G103" s="3">
        <v>0</v>
      </c>
      <c r="H103" s="3">
        <v>2568467807</v>
      </c>
      <c r="I103" s="3">
        <v>3508452200</v>
      </c>
      <c r="J103" s="3">
        <f>IFERROR(VLOOKUP(C103,[1]NOMINA!$Y$16:$AC$112,5,0),0)</f>
        <v>52006097550</v>
      </c>
      <c r="K103" s="3">
        <f>IFERROR(VLOOKUP(C103,[1]CANCELACIONES!$Y$16:$AC$43,5,0),0)</f>
        <v>0</v>
      </c>
      <c r="L103" s="3">
        <f>IFERROR(VLOOKUP(C103,'[2]res- 200686'!$K$16:$R$112,8,0),0)</f>
        <v>6420609006</v>
      </c>
      <c r="M103" s="3">
        <f>IFERROR(VLOOKUP(C103,'[2]reduccion calidad '!$K$16:$R$27,8,0),0)*-1</f>
        <v>0</v>
      </c>
      <c r="N103" s="3"/>
      <c r="O103" s="34">
        <f t="shared" si="3"/>
        <v>154734823847</v>
      </c>
      <c r="P103" s="35">
        <v>142238814094</v>
      </c>
      <c r="Q103" s="3">
        <f>IFERROR(VLOOKUP(C103,[3]ServNOMINA!$F$16:$M$112,8,0)+VLOOKUP(C103,[4]ServNOMINA!$F$16:$M$112,8,0),0)</f>
        <v>3796600190</v>
      </c>
      <c r="R103" s="3">
        <f>IFERROR(VLOOKUP(C103,[3]ServOTROS!$F$16:$M$112,8,0)+VLOOKUP(C103,[4]ServOTROS!$F$16:$M$112,8,0),0)</f>
        <v>262975692</v>
      </c>
      <c r="S103" s="3"/>
      <c r="T103" s="3">
        <f>IFERROR(VLOOKUP(B103,[3]Aaf_PENSION!$C$16:$M$112,11,0)+VLOOKUP(B103,[4]Aaf_PENSION!$C$16:$M$112,11,0),0)</f>
        <v>603248569</v>
      </c>
      <c r="U103" s="3">
        <f>IFERROR(VLOOKUP(B103,[3]Aaf_SALUD!$C$16:$M$112,11,0)+VLOOKUP(B103,[4]Aaf_SALUD!$C$16:$M$112,11,0),0)</f>
        <v>603248569</v>
      </c>
      <c r="V103" s="3"/>
      <c r="W103" s="3"/>
      <c r="X103" s="3">
        <f>IFERROR(VLOOKUP(B103,[3]Ap_CESANTIAS!$C$16:$M$112,11,0)+VLOOKUP(B103,[4]Ap_CESANTIAS!$C$16:$M$112,11,0),0)</f>
        <v>5942323819</v>
      </c>
      <c r="Y103" s="3">
        <f>IFERROR(VLOOKUP(B103,[3]Ap_PENSION!$C$16:$M$112,11,0)+VLOOKUP(B103,[4]Ap_PENSION!$C$16:$M$112,11,0),0)</f>
        <v>753781476</v>
      </c>
      <c r="Z103" s="3">
        <f>IFERROR(VLOOKUP(B103,[3]Ap_SALUD!$C$16:$M$112,11,0)+VLOOKUP(B103,[4]Ap_SALUD!$C$16:$M$112,11,0),0)</f>
        <v>533831438</v>
      </c>
      <c r="AA103" s="36">
        <f t="shared" si="4"/>
        <v>12496009753</v>
      </c>
      <c r="AB103" s="37">
        <f t="shared" si="5"/>
        <v>0</v>
      </c>
    </row>
    <row r="104" spans="1:28" hidden="1" x14ac:dyDescent="0.25">
      <c r="A104" s="38">
        <v>92</v>
      </c>
      <c r="B104" s="30" t="s">
        <v>296</v>
      </c>
      <c r="C104" s="31">
        <v>890980331</v>
      </c>
      <c r="D104" s="31">
        <f>VLOOKUP(C104,ENERO!$D$13:$E$1147,2,0)</f>
        <v>213105631</v>
      </c>
      <c r="E104" s="32" t="s">
        <v>297</v>
      </c>
      <c r="F104" s="33">
        <v>27659101336</v>
      </c>
      <c r="G104" s="3">
        <v>0</v>
      </c>
      <c r="H104" s="3">
        <v>615817175</v>
      </c>
      <c r="I104" s="3">
        <v>1081128042</v>
      </c>
      <c r="J104" s="3">
        <f>IFERROR(VLOOKUP(C104,[1]NOMINA!$Y$16:$AC$112,5,0),0)</f>
        <v>9647652259</v>
      </c>
      <c r="K104" s="3">
        <f>IFERROR(VLOOKUP(C104,[1]CANCELACIONES!$Y$16:$AC$43,5,0),0)</f>
        <v>0</v>
      </c>
      <c r="L104" s="3">
        <f>IFERROR(VLOOKUP(C104,'[2]res- 200686'!$K$16:$R$112,8,0),0)</f>
        <v>756359753</v>
      </c>
      <c r="M104" s="3">
        <f>IFERROR(VLOOKUP(C104,'[2]reduccion calidad '!$K$16:$R$27,8,0),0)*-1</f>
        <v>0</v>
      </c>
      <c r="N104" s="3"/>
      <c r="O104" s="34">
        <f t="shared" si="3"/>
        <v>39760058565</v>
      </c>
      <c r="P104" s="35">
        <v>36184414292</v>
      </c>
      <c r="Q104" s="3">
        <f>IFERROR(VLOOKUP(C104,[3]ServNOMINA!$F$16:$M$112,8,0)+VLOOKUP(C104,[4]ServNOMINA!$F$16:$M$112,8,0),0)</f>
        <v>463584740</v>
      </c>
      <c r="R104" s="3">
        <f>IFERROR(VLOOKUP(C104,[3]ServOTROS!$F$16:$M$112,8,0)+VLOOKUP(C104,[4]ServOTROS!$F$16:$M$112,8,0),0)</f>
        <v>1060472812</v>
      </c>
      <c r="S104" s="3"/>
      <c r="T104" s="3">
        <f>IFERROR(VLOOKUP(B104,[3]Aaf_PENSION!$C$16:$M$112,11,0)+VLOOKUP(B104,[4]Aaf_PENSION!$C$16:$M$112,11,0),0)</f>
        <v>153379399</v>
      </c>
      <c r="U104" s="3">
        <f>IFERROR(VLOOKUP(B104,[3]Aaf_SALUD!$C$16:$M$112,11,0)+VLOOKUP(B104,[4]Aaf_SALUD!$C$16:$M$112,11,0),0)</f>
        <v>153379399</v>
      </c>
      <c r="V104" s="3"/>
      <c r="W104" s="3"/>
      <c r="X104" s="3">
        <f>IFERROR(VLOOKUP(B104,[3]Ap_CESANTIAS!$C$16:$M$112,11,0)+VLOOKUP(B104,[4]Ap_CESANTIAS!$C$16:$M$112,11,0),0)</f>
        <v>1425455185</v>
      </c>
      <c r="Y104" s="3">
        <f>IFERROR(VLOOKUP(B104,[3]Ap_PENSION!$C$16:$M$112,11,0)+VLOOKUP(B104,[4]Ap_PENSION!$C$16:$M$112,11,0),0)</f>
        <v>186963995</v>
      </c>
      <c r="Z104" s="3">
        <f>IFERROR(VLOOKUP(B104,[3]Ap_SALUD!$C$16:$M$112,11,0)+VLOOKUP(B104,[4]Ap_SALUD!$C$16:$M$112,11,0),0)</f>
        <v>132408743</v>
      </c>
      <c r="AA104" s="36">
        <f t="shared" si="4"/>
        <v>3575644273</v>
      </c>
      <c r="AB104" s="37">
        <f t="shared" si="5"/>
        <v>0</v>
      </c>
    </row>
    <row r="105" spans="1:28" hidden="1" x14ac:dyDescent="0.25">
      <c r="A105" s="29">
        <v>93</v>
      </c>
      <c r="B105" s="30" t="s">
        <v>298</v>
      </c>
      <c r="C105" s="31">
        <v>891855017</v>
      </c>
      <c r="D105" s="31">
        <f>VLOOKUP(C105,ENERO!$D$13:$E$1147,2,0)</f>
        <v>210185001</v>
      </c>
      <c r="E105" s="32" t="s">
        <v>299</v>
      </c>
      <c r="F105" s="33">
        <v>116717746172</v>
      </c>
      <c r="G105" s="3">
        <v>0</v>
      </c>
      <c r="H105" s="3">
        <v>3019829023</v>
      </c>
      <c r="I105" s="3">
        <v>4443286271</v>
      </c>
      <c r="J105" s="3">
        <f>IFERROR(VLOOKUP(C105,[1]NOMINA!$Y$16:$AC$112,5,0),0)</f>
        <v>49520754873</v>
      </c>
      <c r="K105" s="3">
        <f>IFERROR(VLOOKUP(C105,[1]CANCELACIONES!$Y$16:$AC$43,5,0),0)</f>
        <v>0</v>
      </c>
      <c r="L105" s="3">
        <f>IFERROR(VLOOKUP(C105,'[2]res- 200686'!$K$16:$R$112,8,0),0)</f>
        <v>9457808395</v>
      </c>
      <c r="M105" s="3">
        <f>IFERROR(VLOOKUP(C105,'[2]reduccion calidad '!$K$16:$R$27,8,0),0)*-1</f>
        <v>0</v>
      </c>
      <c r="N105" s="3"/>
      <c r="O105" s="34">
        <f t="shared" si="3"/>
        <v>183159424734</v>
      </c>
      <c r="P105" s="35">
        <v>163485003138</v>
      </c>
      <c r="Q105" s="3">
        <f>IFERROR(VLOOKUP(C105,[3]ServNOMINA!$F$16:$M$112,8,0)+VLOOKUP(C105,[4]ServNOMINA!$F$16:$M$112,8,0),0)</f>
        <v>9665532698</v>
      </c>
      <c r="R105" s="3">
        <f>IFERROR(VLOOKUP(C105,[3]ServOTROS!$F$16:$M$112,8,0)+VLOOKUP(C105,[4]ServOTROS!$F$16:$M$112,8,0),0)</f>
        <v>484102514</v>
      </c>
      <c r="S105" s="3"/>
      <c r="T105" s="3">
        <f>IFERROR(VLOOKUP(B105,[3]Aaf_PENSION!$C$16:$M$112,11,0)+VLOOKUP(B105,[4]Aaf_PENSION!$C$16:$M$112,11,0),0)</f>
        <v>695540049</v>
      </c>
      <c r="U105" s="3">
        <f>IFERROR(VLOOKUP(B105,[3]Aaf_SALUD!$C$16:$M$112,11,0)+VLOOKUP(B105,[4]Aaf_SALUD!$C$16:$M$112,11,0),0)</f>
        <v>695540048</v>
      </c>
      <c r="V105" s="3"/>
      <c r="W105" s="3"/>
      <c r="X105" s="3">
        <f>IFERROR(VLOOKUP(B105,[3]Ap_CESANTIAS!$C$16:$M$112,11,0)+VLOOKUP(B105,[4]Ap_CESANTIAS!$C$16:$M$112,11,0),0)</f>
        <v>6629992754</v>
      </c>
      <c r="Y105" s="3">
        <f>IFERROR(VLOOKUP(B105,[3]Ap_PENSION!$C$16:$M$112,11,0)+VLOOKUP(B105,[4]Ap_PENSION!$C$16:$M$112,11,0),0)</f>
        <v>880288940</v>
      </c>
      <c r="Z105" s="3">
        <f>IFERROR(VLOOKUP(B105,[3]Ap_SALUD!$C$16:$M$112,11,0)+VLOOKUP(B105,[4]Ap_SALUD!$C$16:$M$112,11,0),0)</f>
        <v>623424593</v>
      </c>
      <c r="AA105" s="36">
        <f t="shared" si="4"/>
        <v>19674421596</v>
      </c>
      <c r="AB105" s="37">
        <f t="shared" si="5"/>
        <v>0</v>
      </c>
    </row>
    <row r="106" spans="1:28" hidden="1" x14ac:dyDescent="0.25">
      <c r="A106" s="38">
        <v>94</v>
      </c>
      <c r="B106" s="30" t="s">
        <v>300</v>
      </c>
      <c r="C106" s="31">
        <v>899999318</v>
      </c>
      <c r="D106" s="31">
        <f>VLOOKUP(C106,ENERO!$D$13:$E$1147,2,0)</f>
        <v>219925899</v>
      </c>
      <c r="E106" s="32" t="s">
        <v>301</v>
      </c>
      <c r="F106" s="33">
        <v>53692455708</v>
      </c>
      <c r="G106" s="3">
        <v>0</v>
      </c>
      <c r="H106" s="3">
        <v>1327920191</v>
      </c>
      <c r="I106" s="3">
        <v>2086737443</v>
      </c>
      <c r="J106" s="3">
        <f>IFERROR(VLOOKUP(C106,[1]NOMINA!$Y$16:$AC$112,5,0),0)</f>
        <v>34040710310</v>
      </c>
      <c r="K106" s="3">
        <f>IFERROR(VLOOKUP(C106,[1]CANCELACIONES!$Y$16:$AC$43,5,0),0)</f>
        <v>0</v>
      </c>
      <c r="L106" s="3">
        <f>IFERROR(VLOOKUP(C106,'[2]res- 200686'!$K$16:$R$112,8,0),0)</f>
        <v>3628734744</v>
      </c>
      <c r="M106" s="3">
        <f>IFERROR(VLOOKUP(C106,'[2]reduccion calidad '!$K$16:$R$27,8,0),0)*-1</f>
        <v>0</v>
      </c>
      <c r="N106" s="3"/>
      <c r="O106" s="34">
        <f t="shared" si="3"/>
        <v>94776558396</v>
      </c>
      <c r="P106" s="35">
        <v>87593970628</v>
      </c>
      <c r="Q106" s="3">
        <f>IFERROR(VLOOKUP(C106,[3]ServNOMINA!$F$16:$M$112,8,0)+VLOOKUP(C106,[4]ServNOMINA!$F$16:$M$112,8,0),0)</f>
        <v>1913156671</v>
      </c>
      <c r="R106" s="3">
        <f>IFERROR(VLOOKUP(C106,[3]ServOTROS!$F$16:$M$112,8,0)+VLOOKUP(C106,[4]ServOTROS!$F$16:$M$112,8,0),0)</f>
        <v>670048672</v>
      </c>
      <c r="S106" s="3"/>
      <c r="T106" s="3">
        <f>IFERROR(VLOOKUP(B106,[3]Aaf_PENSION!$C$16:$M$112,11,0)+VLOOKUP(B106,[4]Aaf_PENSION!$C$16:$M$112,11,0),0)</f>
        <v>359971353</v>
      </c>
      <c r="U106" s="3">
        <f>IFERROR(VLOOKUP(B106,[3]Aaf_SALUD!$C$16:$M$112,11,0)+VLOOKUP(B106,[4]Aaf_SALUD!$C$16:$M$112,11,0),0)</f>
        <v>359971352</v>
      </c>
      <c r="V106" s="3"/>
      <c r="W106" s="3"/>
      <c r="X106" s="3">
        <f>IFERROR(VLOOKUP(B106,[3]Ap_CESANTIAS!$C$16:$M$112,11,0)+VLOOKUP(B106,[4]Ap_CESANTIAS!$C$16:$M$112,11,0),0)</f>
        <v>3095555690</v>
      </c>
      <c r="Y106" s="3">
        <f>IFERROR(VLOOKUP(B106,[3]Ap_PENSION!$C$16:$M$112,11,0)+VLOOKUP(B106,[4]Ap_PENSION!$C$16:$M$112,11,0),0)</f>
        <v>458893550</v>
      </c>
      <c r="Z106" s="3">
        <f>IFERROR(VLOOKUP(B106,[3]Ap_SALUD!$C$16:$M$112,11,0)+VLOOKUP(B106,[4]Ap_SALUD!$C$16:$M$112,11,0),0)</f>
        <v>324990480</v>
      </c>
      <c r="AA106" s="36">
        <f t="shared" si="4"/>
        <v>7182587768</v>
      </c>
      <c r="AB106" s="37">
        <f t="shared" si="5"/>
        <v>0</v>
      </c>
    </row>
    <row r="107" spans="1:28" hidden="1" x14ac:dyDescent="0.25">
      <c r="A107" s="29">
        <v>95</v>
      </c>
      <c r="B107" s="30" t="s">
        <v>302</v>
      </c>
      <c r="C107" s="31">
        <v>890399025</v>
      </c>
      <c r="D107" s="31">
        <f>VLOOKUP(C107,ENERO!$D$13:$E$1147,2,0)</f>
        <v>219276892</v>
      </c>
      <c r="E107" s="32" t="s">
        <v>303</v>
      </c>
      <c r="F107" s="33">
        <v>55637242570</v>
      </c>
      <c r="G107" s="3">
        <v>0</v>
      </c>
      <c r="H107" s="3">
        <v>1179728592</v>
      </c>
      <c r="I107" s="3">
        <v>2152372141</v>
      </c>
      <c r="J107" s="3">
        <f>IFERROR(VLOOKUP(C107,[1]NOMINA!$Y$16:$AC$112,5,0),0)</f>
        <v>28459130738</v>
      </c>
      <c r="K107" s="3">
        <f>IFERROR(VLOOKUP(C107,[1]CANCELACIONES!$Y$16:$AC$43,5,0),0)</f>
        <v>0</v>
      </c>
      <c r="L107" s="3">
        <f>IFERROR(VLOOKUP(C107,'[2]res- 200686'!$K$16:$R$112,8,0),0)</f>
        <v>2098802685</v>
      </c>
      <c r="M107" s="3">
        <f>IFERROR(VLOOKUP(C107,'[2]reduccion calidad '!$K$16:$R$27,8,0),0)*-1</f>
        <v>0</v>
      </c>
      <c r="N107" s="3"/>
      <c r="O107" s="34">
        <f t="shared" si="3"/>
        <v>89527276726</v>
      </c>
      <c r="P107" s="35">
        <v>82756390685</v>
      </c>
      <c r="Q107" s="3">
        <f>IFERROR(VLOOKUP(C107,[3]ServNOMINA!$F$16:$M$112,8,0)+VLOOKUP(C107,[4]ServNOMINA!$F$16:$M$112,8,0),0)</f>
        <v>2600771401</v>
      </c>
      <c r="R107" s="3">
        <f>IFERROR(VLOOKUP(C107,[3]ServOTROS!$F$16:$M$112,8,0)+VLOOKUP(C107,[4]ServOTROS!$F$16:$M$112,8,0),0)</f>
        <v>223081376</v>
      </c>
      <c r="S107" s="3"/>
      <c r="T107" s="3">
        <f>IFERROR(VLOOKUP(B107,[3]Aaf_PENSION!$C$16:$M$112,11,0)+VLOOKUP(B107,[4]Aaf_PENSION!$C$16:$M$112,11,0),0)</f>
        <v>347949651</v>
      </c>
      <c r="U107" s="3">
        <f>IFERROR(VLOOKUP(B107,[3]Aaf_SALUD!$C$16:$M$112,11,0)+VLOOKUP(B107,[4]Aaf_SALUD!$C$16:$M$112,11,0),0)</f>
        <v>347949651</v>
      </c>
      <c r="V107" s="3"/>
      <c r="W107" s="3"/>
      <c r="X107" s="3">
        <f>IFERROR(VLOOKUP(B107,[3]Ap_CESANTIAS!$C$16:$M$112,11,0)+VLOOKUP(B107,[4]Ap_CESANTIAS!$C$16:$M$112,11,0),0)</f>
        <v>2506190874</v>
      </c>
      <c r="Y107" s="3">
        <f>IFERROR(VLOOKUP(B107,[3]Ap_PENSION!$C$16:$M$112,11,0)+VLOOKUP(B107,[4]Ap_PENSION!$C$16:$M$112,11,0),0)</f>
        <v>436097133</v>
      </c>
      <c r="Z107" s="3">
        <f>IFERROR(VLOOKUP(B107,[3]Ap_SALUD!$C$16:$M$112,11,0)+VLOOKUP(B107,[4]Ap_SALUD!$C$16:$M$112,11,0),0)</f>
        <v>308845955</v>
      </c>
      <c r="AA107" s="36">
        <f t="shared" si="4"/>
        <v>6770886041</v>
      </c>
      <c r="AB107" s="37">
        <f t="shared" si="5"/>
        <v>0</v>
      </c>
    </row>
    <row r="108" spans="1:28" hidden="1" x14ac:dyDescent="0.25">
      <c r="A108" s="38">
        <v>96</v>
      </c>
      <c r="B108" s="30" t="s">
        <v>304</v>
      </c>
      <c r="C108" s="31">
        <v>899999433</v>
      </c>
      <c r="D108" s="31">
        <f>VLOOKUP(C108,ENERO!$D$13:$E$1147,2,0)</f>
        <v>218625286</v>
      </c>
      <c r="E108" s="32" t="s">
        <v>305</v>
      </c>
      <c r="F108" s="33">
        <v>37088969151</v>
      </c>
      <c r="G108" s="3">
        <v>0</v>
      </c>
      <c r="H108" s="3">
        <v>796679535</v>
      </c>
      <c r="I108" s="3">
        <v>1199094469</v>
      </c>
      <c r="J108" s="3">
        <f>IFERROR(VLOOKUP(C108,[1]NOMINA!$Y$16:$AC$112,5,0),0)</f>
        <v>15536731980</v>
      </c>
      <c r="K108" s="3">
        <f>IFERROR(VLOOKUP(C108,[1]CANCELACIONES!$Y$16:$AC$43,5,0),0)</f>
        <v>0</v>
      </c>
      <c r="L108" s="3">
        <f>IFERROR(VLOOKUP(C108,'[2]res- 200686'!$K$16:$R$112,8,0),0)</f>
        <v>1133018385</v>
      </c>
      <c r="M108" s="3">
        <f>IFERROR(VLOOKUP(C108,'[2]reduccion calidad '!$K$16:$R$27,8,0),0)*-1</f>
        <v>0</v>
      </c>
      <c r="N108" s="3"/>
      <c r="O108" s="34">
        <f t="shared" si="3"/>
        <v>55754493520</v>
      </c>
      <c r="P108" s="35">
        <v>44150200314</v>
      </c>
      <c r="Q108" s="3">
        <f>IFERROR(VLOOKUP(C108,[3]ServNOMINA!$F$16:$M$112,8,0)+VLOOKUP(C108,[4]ServNOMINA!$F$16:$M$112,8,0),0)</f>
        <v>1623492233</v>
      </c>
      <c r="R108" s="3">
        <f>IFERROR(VLOOKUP(C108,[3]ServOTROS!$F$16:$M$112,8,0)+VLOOKUP(C108,[4]ServOTROS!$F$16:$M$112,8,0),0)</f>
        <v>6648146794</v>
      </c>
      <c r="S108" s="3"/>
      <c r="T108" s="3">
        <f>IFERROR(VLOOKUP(B108,[3]Aaf_PENSION!$C$16:$M$112,11,0)+VLOOKUP(B108,[4]Aaf_PENSION!$C$16:$M$112,11,0),0)</f>
        <v>7791541</v>
      </c>
      <c r="U108" s="3">
        <f>IFERROR(VLOOKUP(B108,[3]Aaf_SALUD!$C$16:$M$112,11,0)+VLOOKUP(B108,[4]Aaf_SALUD!$C$16:$M$112,11,0),0)</f>
        <v>7791541</v>
      </c>
      <c r="V108" s="3"/>
      <c r="W108" s="3"/>
      <c r="X108" s="3">
        <f>IFERROR(VLOOKUP(B108,[3]Ap_CESANTIAS!$C$16:$M$112,11,0)+VLOOKUP(B108,[4]Ap_CESANTIAS!$C$16:$M$112,11,0),0)</f>
        <v>2894435022</v>
      </c>
      <c r="Y108" s="3">
        <f>IFERROR(VLOOKUP(B108,[3]Ap_PENSION!$C$16:$M$112,11,0)+VLOOKUP(B108,[4]Ap_PENSION!$C$16:$M$112,11,0),0)</f>
        <v>247415385</v>
      </c>
      <c r="Z108" s="3">
        <f>IFERROR(VLOOKUP(B108,[3]Ap_SALUD!$C$16:$M$112,11,0)+VLOOKUP(B108,[4]Ap_SALUD!$C$16:$M$112,11,0),0)</f>
        <v>175220690</v>
      </c>
      <c r="AA108" s="36">
        <f t="shared" si="4"/>
        <v>11604293206</v>
      </c>
      <c r="AB108" s="37">
        <f t="shared" si="5"/>
        <v>0</v>
      </c>
    </row>
    <row r="109" spans="1:28" hidden="1" x14ac:dyDescent="0.25">
      <c r="A109" s="29">
        <v>97</v>
      </c>
      <c r="B109" s="30" t="s">
        <v>306</v>
      </c>
      <c r="C109" s="31">
        <v>890980782</v>
      </c>
      <c r="D109" s="31">
        <f>VLOOKUP(C109,ENERO!$D$13:$E$1147,2,0)</f>
        <v>218005380</v>
      </c>
      <c r="E109" s="32" t="s">
        <v>307</v>
      </c>
      <c r="F109" s="33">
        <v>20884829655</v>
      </c>
      <c r="G109" s="3">
        <v>0</v>
      </c>
      <c r="H109" s="3">
        <v>446746159</v>
      </c>
      <c r="I109" s="3">
        <v>705598852</v>
      </c>
      <c r="J109" s="3">
        <f>IFERROR(VLOOKUP(C109,[1]NOMINA!$Y$16:$AC$112,5,0),0)</f>
        <v>7852308542</v>
      </c>
      <c r="K109" s="3">
        <f>IFERROR(VLOOKUP(C109,[1]CANCELACIONES!$Y$16:$AC$43,5,0),0)</f>
        <v>0</v>
      </c>
      <c r="L109" s="3">
        <f>IFERROR(VLOOKUP(C109,'[2]res- 200686'!$K$16:$R$112,8,0),0)</f>
        <v>354294797</v>
      </c>
      <c r="M109" s="3">
        <f>IFERROR(VLOOKUP(C109,'[2]reduccion calidad '!$K$16:$R$27,8,0),0)*-1</f>
        <v>0</v>
      </c>
      <c r="N109" s="3"/>
      <c r="O109" s="34">
        <f t="shared" si="3"/>
        <v>30243778005</v>
      </c>
      <c r="P109" s="35">
        <v>30243778005</v>
      </c>
      <c r="Q109" s="3">
        <f>IFERROR(VLOOKUP(C109,[3]ServNOMINA!$F$16:$M$112,8,0)+VLOOKUP(C109,[4]ServNOMINA!$F$16:$M$112,8,0),0)</f>
        <v>0</v>
      </c>
      <c r="R109" s="3">
        <f>IFERROR(VLOOKUP(C109,[3]ServOTROS!$F$16:$M$112,8,0)+VLOOKUP(C109,[4]ServOTROS!$F$16:$M$112,8,0),0)</f>
        <v>0</v>
      </c>
      <c r="S109" s="3"/>
      <c r="T109" s="3">
        <f>IFERROR(VLOOKUP(B109,[3]Aaf_PENSION!$C$16:$M$112,11,0)+VLOOKUP(B109,[4]Aaf_PENSION!$C$16:$M$112,11,0),0)</f>
        <v>0</v>
      </c>
      <c r="U109" s="3">
        <f>IFERROR(VLOOKUP(B109,[3]Aaf_SALUD!$C$16:$M$112,11,0)+VLOOKUP(B109,[4]Aaf_SALUD!$C$16:$M$112,11,0),0)</f>
        <v>0</v>
      </c>
      <c r="V109" s="3"/>
      <c r="W109" s="3"/>
      <c r="X109" s="3">
        <f>IFERROR(VLOOKUP(B109,[3]Ap_CESANTIAS!$C$16:$M$112,11,0)+VLOOKUP(B109,[4]Ap_CESANTIAS!$C$16:$M$112,11,0),0)</f>
        <v>0</v>
      </c>
      <c r="Y109" s="3">
        <f>IFERROR(VLOOKUP(B109,[3]Ap_PENSION!$C$16:$M$112,11,0)+VLOOKUP(B109,[4]Ap_PENSION!$C$16:$M$112,11,0),0)</f>
        <v>0</v>
      </c>
      <c r="Z109" s="3">
        <f>IFERROR(VLOOKUP(B109,[3]Ap_SALUD!$C$16:$M$112,11,0)+VLOOKUP(B109,[4]Ap_SALUD!$C$16:$M$112,11,0),0)</f>
        <v>0</v>
      </c>
      <c r="AA109" s="36">
        <f t="shared" si="4"/>
        <v>0</v>
      </c>
      <c r="AB109" s="37">
        <f t="shared" si="5"/>
        <v>0</v>
      </c>
    </row>
    <row r="110" spans="1:28" hidden="1" x14ac:dyDescent="0.25">
      <c r="A110" s="38">
        <v>98</v>
      </c>
      <c r="B110" s="30"/>
      <c r="C110" s="31">
        <v>890981195</v>
      </c>
      <c r="D110" s="31">
        <f>VLOOKUP(C110,ENERO!$D$13:$E$1147,2,0)</f>
        <v>210205002</v>
      </c>
      <c r="E110" s="32" t="s">
        <v>308</v>
      </c>
      <c r="F110" s="33"/>
      <c r="G110" s="3"/>
      <c r="H110" s="3">
        <v>283390847</v>
      </c>
      <c r="I110" s="3">
        <v>558828833</v>
      </c>
      <c r="J110" s="3">
        <f>IFERROR(VLOOKUP(C110,[1]NOMINA!$Y$16:$AC$112,5,0),0)</f>
        <v>0</v>
      </c>
      <c r="K110" s="3">
        <f>IFERROR(VLOOKUP(C110,[1]CANCELACIONES!$Y$16:$AC$43,5,0),0)</f>
        <v>0</v>
      </c>
      <c r="L110" s="3">
        <f>IFERROR(VLOOKUP(C110,'[2]res- 200686'!$K$16:$R$112,8,0),0)</f>
        <v>0</v>
      </c>
      <c r="M110" s="3">
        <f>IFERROR(VLOOKUP(C110,'[2]reduccion calidad '!$K$16:$R$27,8,0),0)*-1</f>
        <v>0</v>
      </c>
      <c r="N110" s="3"/>
      <c r="O110" s="34">
        <f t="shared" si="3"/>
        <v>842219680</v>
      </c>
      <c r="P110" s="35">
        <v>842219680</v>
      </c>
      <c r="Q110" s="3">
        <f>IFERROR(VLOOKUP(C110,[3]ServNOMINA!$F$16:$M$112,8,0)+VLOOKUP(C110,[4]ServNOMINA!$F$16:$M$112,8,0),0)</f>
        <v>0</v>
      </c>
      <c r="R110" s="3">
        <f>IFERROR(VLOOKUP(C110,[3]ServOTROS!$F$16:$M$112,8,0)+VLOOKUP(C110,[4]ServOTROS!$F$16:$M$112,8,0),0)</f>
        <v>0</v>
      </c>
      <c r="S110" s="3"/>
      <c r="T110" s="3">
        <f>IFERROR(VLOOKUP(B110,[3]Aaf_PENSION!$C$16:$M$112,11,0)+VLOOKUP(B110,[4]Aaf_PENSION!$C$16:$M$112,11,0),0)</f>
        <v>0</v>
      </c>
      <c r="U110" s="3">
        <f>IFERROR(VLOOKUP(B110,[3]Aaf_SALUD!$C$16:$M$112,11,0)+VLOOKUP(B110,[4]Aaf_SALUD!$C$16:$M$112,11,0),0)</f>
        <v>0</v>
      </c>
      <c r="V110" s="3"/>
      <c r="W110" s="3"/>
      <c r="X110" s="3">
        <f>IFERROR(VLOOKUP(B110,[3]Ap_CESANTIAS!$C$16:$M$112,11,0)+VLOOKUP(B110,[4]Ap_CESANTIAS!$C$16:$M$112,11,0),0)</f>
        <v>0</v>
      </c>
      <c r="Y110" s="3">
        <f>IFERROR(VLOOKUP(B110,[3]Ap_PENSION!$C$16:$M$112,11,0)+VLOOKUP(B110,[4]Ap_PENSION!$C$16:$M$112,11,0),0)</f>
        <v>0</v>
      </c>
      <c r="Z110" s="3">
        <f>IFERROR(VLOOKUP(B110,[3]Ap_SALUD!$C$16:$M$112,11,0)+VLOOKUP(B110,[4]Ap_SALUD!$C$16:$M$112,11,0),0)</f>
        <v>0</v>
      </c>
      <c r="AA110" s="36">
        <f t="shared" si="4"/>
        <v>0</v>
      </c>
      <c r="AB110" s="37">
        <f t="shared" si="5"/>
        <v>0</v>
      </c>
    </row>
    <row r="111" spans="1:28" hidden="1" x14ac:dyDescent="0.25">
      <c r="A111" s="29">
        <v>99</v>
      </c>
      <c r="B111" s="61"/>
      <c r="C111" s="31">
        <v>890981251</v>
      </c>
      <c r="D111" s="31">
        <f>VLOOKUP(C111,ENERO!$D$13:$E$1147,2,0)</f>
        <v>210405004</v>
      </c>
      <c r="E111" s="61" t="s">
        <v>309</v>
      </c>
      <c r="F111" s="61"/>
      <c r="G111" s="61"/>
      <c r="H111" s="3">
        <v>30980957</v>
      </c>
      <c r="I111" s="3">
        <v>82783414</v>
      </c>
      <c r="J111" s="3">
        <f>IFERROR(VLOOKUP(C111,[1]NOMINA!$Y$16:$AC$112,5,0),0)</f>
        <v>0</v>
      </c>
      <c r="K111" s="3">
        <f>IFERROR(VLOOKUP(C111,[1]CANCELACIONES!$Y$16:$AC$43,5,0),0)</f>
        <v>0</v>
      </c>
      <c r="L111" s="3">
        <f>IFERROR(VLOOKUP(C111,'[2]res- 200686'!$K$16:$R$112,8,0),0)</f>
        <v>0</v>
      </c>
      <c r="M111" s="3">
        <f>IFERROR(VLOOKUP(C111,'[2]reduccion calidad '!$K$16:$R$27,8,0),0)*-1</f>
        <v>0</v>
      </c>
      <c r="N111" s="3"/>
      <c r="O111" s="34">
        <f t="shared" si="3"/>
        <v>113764371</v>
      </c>
      <c r="P111" s="35">
        <v>113764371</v>
      </c>
      <c r="Q111" s="3">
        <f>IFERROR(VLOOKUP(C111,[3]ServNOMINA!$F$16:$M$112,8,0)+VLOOKUP(C111,[4]ServNOMINA!$F$16:$M$112,8,0),0)</f>
        <v>0</v>
      </c>
      <c r="R111" s="3">
        <f>IFERROR(VLOOKUP(C111,[3]ServOTROS!$F$16:$M$112,8,0)+VLOOKUP(C111,[4]ServOTROS!$F$16:$M$112,8,0),0)</f>
        <v>0</v>
      </c>
      <c r="S111" s="3"/>
      <c r="T111" s="3">
        <f>IFERROR(VLOOKUP(B111,[3]Aaf_PENSION!$C$16:$M$112,11,0)+VLOOKUP(B111,[4]Aaf_PENSION!$C$16:$M$112,11,0),0)</f>
        <v>0</v>
      </c>
      <c r="U111" s="3">
        <f>IFERROR(VLOOKUP(B111,[3]Aaf_SALUD!$C$16:$M$112,11,0)+VLOOKUP(B111,[4]Aaf_SALUD!$C$16:$M$112,11,0),0)</f>
        <v>0</v>
      </c>
      <c r="V111" s="3"/>
      <c r="W111" s="3"/>
      <c r="X111" s="3">
        <f>IFERROR(VLOOKUP(B111,[3]Ap_CESANTIAS!$C$16:$M$112,11,0)+VLOOKUP(B111,[4]Ap_CESANTIAS!$C$16:$M$112,11,0),0)</f>
        <v>0</v>
      </c>
      <c r="Y111" s="3">
        <f>IFERROR(VLOOKUP(B111,[3]Ap_PENSION!$C$16:$M$112,11,0)+VLOOKUP(B111,[4]Ap_PENSION!$C$16:$M$112,11,0),0)</f>
        <v>0</v>
      </c>
      <c r="Z111" s="3">
        <f>IFERROR(VLOOKUP(B111,[3]Ap_SALUD!$C$16:$M$112,11,0)+VLOOKUP(B111,[4]Ap_SALUD!$C$16:$M$112,11,0),0)</f>
        <v>0</v>
      </c>
      <c r="AA111" s="36">
        <f t="shared" si="4"/>
        <v>0</v>
      </c>
      <c r="AB111" s="37">
        <f t="shared" si="5"/>
        <v>0</v>
      </c>
    </row>
    <row r="112" spans="1:28" hidden="1" x14ac:dyDescent="0.25">
      <c r="A112" s="38">
        <v>100</v>
      </c>
      <c r="B112" s="61"/>
      <c r="C112" s="31">
        <v>890983701</v>
      </c>
      <c r="D112" s="31">
        <f>VLOOKUP(C112,ENERO!$D$13:$E$1147,2,0)</f>
        <v>212105021</v>
      </c>
      <c r="E112" s="61" t="s">
        <v>310</v>
      </c>
      <c r="F112" s="61"/>
      <c r="G112" s="61"/>
      <c r="H112" s="3">
        <v>72819731</v>
      </c>
      <c r="I112" s="3">
        <v>115233633</v>
      </c>
      <c r="J112" s="3">
        <f>IFERROR(VLOOKUP(C112,[1]NOMINA!$Y$16:$AC$112,5,0),0)</f>
        <v>0</v>
      </c>
      <c r="K112" s="3">
        <f>IFERROR(VLOOKUP(C112,[1]CANCELACIONES!$Y$16:$AC$43,5,0),0)</f>
        <v>0</v>
      </c>
      <c r="L112" s="3">
        <f>IFERROR(VLOOKUP(C112,'[2]res- 200686'!$K$16:$R$112,8,0),0)</f>
        <v>0</v>
      </c>
      <c r="M112" s="3">
        <f>IFERROR(VLOOKUP(C112,'[2]reduccion calidad '!$K$16:$R$27,8,0),0)*-1</f>
        <v>0</v>
      </c>
      <c r="N112" s="3"/>
      <c r="O112" s="34">
        <f t="shared" si="3"/>
        <v>188053364</v>
      </c>
      <c r="P112" s="35">
        <v>188053364</v>
      </c>
      <c r="Q112" s="3">
        <f>IFERROR(VLOOKUP(C112,[3]ServNOMINA!$F$16:$M$112,8,0)+VLOOKUP(C112,[4]ServNOMINA!$F$16:$M$112,8,0),0)</f>
        <v>0</v>
      </c>
      <c r="R112" s="3">
        <f>IFERROR(VLOOKUP(C112,[3]ServOTROS!$F$16:$M$112,8,0)+VLOOKUP(C112,[4]ServOTROS!$F$16:$M$112,8,0),0)</f>
        <v>0</v>
      </c>
      <c r="S112" s="3"/>
      <c r="T112" s="3">
        <f>IFERROR(VLOOKUP(B112,[3]Aaf_PENSION!$C$16:$M$112,11,0)+VLOOKUP(B112,[4]Aaf_PENSION!$C$16:$M$112,11,0),0)</f>
        <v>0</v>
      </c>
      <c r="U112" s="3">
        <f>IFERROR(VLOOKUP(B112,[3]Aaf_SALUD!$C$16:$M$112,11,0)+VLOOKUP(B112,[4]Aaf_SALUD!$C$16:$M$112,11,0),0)</f>
        <v>0</v>
      </c>
      <c r="V112" s="3"/>
      <c r="W112" s="3"/>
      <c r="X112" s="3">
        <f>IFERROR(VLOOKUP(B112,[3]Ap_CESANTIAS!$C$16:$M$112,11,0)+VLOOKUP(B112,[4]Ap_CESANTIAS!$C$16:$M$112,11,0),0)</f>
        <v>0</v>
      </c>
      <c r="Y112" s="3">
        <f>IFERROR(VLOOKUP(B112,[3]Ap_PENSION!$C$16:$M$112,11,0)+VLOOKUP(B112,[4]Ap_PENSION!$C$16:$M$112,11,0),0)</f>
        <v>0</v>
      </c>
      <c r="Z112" s="3">
        <f>IFERROR(VLOOKUP(B112,[3]Ap_SALUD!$C$16:$M$112,11,0)+VLOOKUP(B112,[4]Ap_SALUD!$C$16:$M$112,11,0),0)</f>
        <v>0</v>
      </c>
      <c r="AA112" s="36">
        <f t="shared" si="4"/>
        <v>0</v>
      </c>
      <c r="AB112" s="37">
        <f t="shared" si="5"/>
        <v>0</v>
      </c>
    </row>
    <row r="113" spans="1:28" hidden="1" x14ac:dyDescent="0.25">
      <c r="A113" s="29">
        <v>101</v>
      </c>
      <c r="B113" s="61"/>
      <c r="C113" s="31">
        <v>890981732</v>
      </c>
      <c r="D113" s="31">
        <f>VLOOKUP(C113,ENERO!$D$13:$E$1147,2,0)</f>
        <v>213005030</v>
      </c>
      <c r="E113" s="61" t="s">
        <v>311</v>
      </c>
      <c r="F113" s="61"/>
      <c r="G113" s="61"/>
      <c r="H113" s="3">
        <v>323696931</v>
      </c>
      <c r="I113" s="3">
        <v>654954410</v>
      </c>
      <c r="J113" s="3">
        <f>IFERROR(VLOOKUP(C113,[1]NOMINA!$Y$16:$AC$112,5,0),0)</f>
        <v>0</v>
      </c>
      <c r="K113" s="3">
        <f>IFERROR(VLOOKUP(C113,[1]CANCELACIONES!$Y$16:$AC$43,5,0),0)</f>
        <v>0</v>
      </c>
      <c r="L113" s="3">
        <f>IFERROR(VLOOKUP(C113,'[2]res- 200686'!$K$16:$R$112,8,0),0)</f>
        <v>0</v>
      </c>
      <c r="M113" s="3">
        <f>IFERROR(VLOOKUP(C113,'[2]reduccion calidad '!$K$16:$R$27,8,0),0)*-1</f>
        <v>0</v>
      </c>
      <c r="N113" s="3"/>
      <c r="O113" s="34">
        <f t="shared" si="3"/>
        <v>978651341</v>
      </c>
      <c r="P113" s="35">
        <v>978651341</v>
      </c>
      <c r="Q113" s="3">
        <f>IFERROR(VLOOKUP(C113,[3]ServNOMINA!$F$16:$M$112,8,0)+VLOOKUP(C113,[4]ServNOMINA!$F$16:$M$112,8,0),0)</f>
        <v>0</v>
      </c>
      <c r="R113" s="3">
        <f>IFERROR(VLOOKUP(C113,[3]ServOTROS!$F$16:$M$112,8,0)+VLOOKUP(C113,[4]ServOTROS!$F$16:$M$112,8,0),0)</f>
        <v>0</v>
      </c>
      <c r="S113" s="3"/>
      <c r="T113" s="3">
        <f>IFERROR(VLOOKUP(B113,[3]Aaf_PENSION!$C$16:$M$112,11,0)+VLOOKUP(B113,[4]Aaf_PENSION!$C$16:$M$112,11,0),0)</f>
        <v>0</v>
      </c>
      <c r="U113" s="3">
        <f>IFERROR(VLOOKUP(B113,[3]Aaf_SALUD!$C$16:$M$112,11,0)+VLOOKUP(B113,[4]Aaf_SALUD!$C$16:$M$112,11,0),0)</f>
        <v>0</v>
      </c>
      <c r="V113" s="3"/>
      <c r="W113" s="3"/>
      <c r="X113" s="3">
        <f>IFERROR(VLOOKUP(B113,[3]Ap_CESANTIAS!$C$16:$M$112,11,0)+VLOOKUP(B113,[4]Ap_CESANTIAS!$C$16:$M$112,11,0),0)</f>
        <v>0</v>
      </c>
      <c r="Y113" s="3">
        <f>IFERROR(VLOOKUP(B113,[3]Ap_PENSION!$C$16:$M$112,11,0)+VLOOKUP(B113,[4]Ap_PENSION!$C$16:$M$112,11,0),0)</f>
        <v>0</v>
      </c>
      <c r="Z113" s="3">
        <f>IFERROR(VLOOKUP(B113,[3]Ap_SALUD!$C$16:$M$112,11,0)+VLOOKUP(B113,[4]Ap_SALUD!$C$16:$M$112,11,0),0)</f>
        <v>0</v>
      </c>
      <c r="AA113" s="36">
        <f t="shared" si="4"/>
        <v>0</v>
      </c>
      <c r="AB113" s="37">
        <f t="shared" si="5"/>
        <v>0</v>
      </c>
    </row>
    <row r="114" spans="1:28" hidden="1" x14ac:dyDescent="0.25">
      <c r="A114" s="38">
        <v>102</v>
      </c>
      <c r="B114" s="61"/>
      <c r="C114" s="31">
        <v>890981518</v>
      </c>
      <c r="D114" s="31">
        <f>VLOOKUP(C114,ENERO!$D$13:$E$1147,2,0)</f>
        <v>213105031</v>
      </c>
      <c r="E114" s="61" t="s">
        <v>312</v>
      </c>
      <c r="F114" s="61"/>
      <c r="G114" s="61"/>
      <c r="H114" s="3">
        <v>484360088</v>
      </c>
      <c r="I114" s="3">
        <v>772119479</v>
      </c>
      <c r="J114" s="3">
        <f>IFERROR(VLOOKUP(C114,[1]NOMINA!$Y$16:$AC$112,5,0),0)</f>
        <v>0</v>
      </c>
      <c r="K114" s="3">
        <f>IFERROR(VLOOKUP(C114,[1]CANCELACIONES!$Y$16:$AC$43,5,0),0)</f>
        <v>0</v>
      </c>
      <c r="L114" s="3">
        <f>IFERROR(VLOOKUP(C114,'[2]res- 200686'!$K$16:$R$112,8,0),0)</f>
        <v>0</v>
      </c>
      <c r="M114" s="3">
        <f>IFERROR(VLOOKUP(C114,'[2]reduccion calidad '!$K$16:$R$27,8,0),0)*-1</f>
        <v>0</v>
      </c>
      <c r="N114" s="3"/>
      <c r="O114" s="34">
        <f t="shared" si="3"/>
        <v>1256479567</v>
      </c>
      <c r="P114" s="35">
        <v>1256479567</v>
      </c>
      <c r="Q114" s="3">
        <f>IFERROR(VLOOKUP(C114,[3]ServNOMINA!$F$16:$M$112,8,0)+VLOOKUP(C114,[4]ServNOMINA!$F$16:$M$112,8,0),0)</f>
        <v>0</v>
      </c>
      <c r="R114" s="3">
        <f>IFERROR(VLOOKUP(C114,[3]ServOTROS!$F$16:$M$112,8,0)+VLOOKUP(C114,[4]ServOTROS!$F$16:$M$112,8,0),0)</f>
        <v>0</v>
      </c>
      <c r="S114" s="3"/>
      <c r="T114" s="3">
        <f>IFERROR(VLOOKUP(B114,[3]Aaf_PENSION!$C$16:$M$112,11,0)+VLOOKUP(B114,[4]Aaf_PENSION!$C$16:$M$112,11,0),0)</f>
        <v>0</v>
      </c>
      <c r="U114" s="3">
        <f>IFERROR(VLOOKUP(B114,[3]Aaf_SALUD!$C$16:$M$112,11,0)+VLOOKUP(B114,[4]Aaf_SALUD!$C$16:$M$112,11,0),0)</f>
        <v>0</v>
      </c>
      <c r="V114" s="3"/>
      <c r="W114" s="3"/>
      <c r="X114" s="3">
        <f>IFERROR(VLOOKUP(B114,[3]Ap_CESANTIAS!$C$16:$M$112,11,0)+VLOOKUP(B114,[4]Ap_CESANTIAS!$C$16:$M$112,11,0),0)</f>
        <v>0</v>
      </c>
      <c r="Y114" s="3">
        <f>IFERROR(VLOOKUP(B114,[3]Ap_PENSION!$C$16:$M$112,11,0)+VLOOKUP(B114,[4]Ap_PENSION!$C$16:$M$112,11,0),0)</f>
        <v>0</v>
      </c>
      <c r="Z114" s="3">
        <f>IFERROR(VLOOKUP(B114,[3]Ap_SALUD!$C$16:$M$112,11,0)+VLOOKUP(B114,[4]Ap_SALUD!$C$16:$M$112,11,0),0)</f>
        <v>0</v>
      </c>
      <c r="AA114" s="36">
        <f t="shared" si="4"/>
        <v>0</v>
      </c>
      <c r="AB114" s="37">
        <f t="shared" si="5"/>
        <v>0</v>
      </c>
    </row>
    <row r="115" spans="1:28" hidden="1" x14ac:dyDescent="0.25">
      <c r="A115" s="29">
        <v>103</v>
      </c>
      <c r="B115" s="61"/>
      <c r="C115" s="31">
        <v>890980342</v>
      </c>
      <c r="D115" s="31">
        <f>VLOOKUP(C115,ENERO!$D$13:$E$1147,2,0)</f>
        <v>213405034</v>
      </c>
      <c r="E115" s="61" t="s">
        <v>313</v>
      </c>
      <c r="F115" s="61"/>
      <c r="G115" s="61"/>
      <c r="H115" s="3">
        <v>629138416</v>
      </c>
      <c r="I115" s="3">
        <v>1185118068</v>
      </c>
      <c r="J115" s="3">
        <f>IFERROR(VLOOKUP(C115,[1]NOMINA!$Y$16:$AC$112,5,0),0)</f>
        <v>0</v>
      </c>
      <c r="K115" s="3">
        <f>IFERROR(VLOOKUP(C115,[1]CANCELACIONES!$Y$16:$AC$43,5,0),0)</f>
        <v>0</v>
      </c>
      <c r="L115" s="3">
        <f>IFERROR(VLOOKUP(C115,'[2]res- 200686'!$K$16:$R$112,8,0),0)</f>
        <v>0</v>
      </c>
      <c r="M115" s="3">
        <f>IFERROR(VLOOKUP(C115,'[2]reduccion calidad '!$K$16:$R$27,8,0),0)*-1</f>
        <v>0</v>
      </c>
      <c r="N115" s="3"/>
      <c r="O115" s="34">
        <f t="shared" si="3"/>
        <v>1814256484</v>
      </c>
      <c r="P115" s="35">
        <v>1814256484</v>
      </c>
      <c r="Q115" s="3">
        <f>IFERROR(VLOOKUP(C115,[3]ServNOMINA!$F$16:$M$112,8,0)+VLOOKUP(C115,[4]ServNOMINA!$F$16:$M$112,8,0),0)</f>
        <v>0</v>
      </c>
      <c r="R115" s="3">
        <f>IFERROR(VLOOKUP(C115,[3]ServOTROS!$F$16:$M$112,8,0)+VLOOKUP(C115,[4]ServOTROS!$F$16:$M$112,8,0),0)</f>
        <v>0</v>
      </c>
      <c r="S115" s="3"/>
      <c r="T115" s="3">
        <f>IFERROR(VLOOKUP(B115,[3]Aaf_PENSION!$C$16:$M$112,11,0)+VLOOKUP(B115,[4]Aaf_PENSION!$C$16:$M$112,11,0),0)</f>
        <v>0</v>
      </c>
      <c r="U115" s="3">
        <f>IFERROR(VLOOKUP(B115,[3]Aaf_SALUD!$C$16:$M$112,11,0)+VLOOKUP(B115,[4]Aaf_SALUD!$C$16:$M$112,11,0),0)</f>
        <v>0</v>
      </c>
      <c r="V115" s="3"/>
      <c r="W115" s="3"/>
      <c r="X115" s="3">
        <f>IFERROR(VLOOKUP(B115,[3]Ap_CESANTIAS!$C$16:$M$112,11,0)+VLOOKUP(B115,[4]Ap_CESANTIAS!$C$16:$M$112,11,0),0)</f>
        <v>0</v>
      </c>
      <c r="Y115" s="3">
        <f>IFERROR(VLOOKUP(B115,[3]Ap_PENSION!$C$16:$M$112,11,0)+VLOOKUP(B115,[4]Ap_PENSION!$C$16:$M$112,11,0),0)</f>
        <v>0</v>
      </c>
      <c r="Z115" s="3">
        <f>IFERROR(VLOOKUP(B115,[3]Ap_SALUD!$C$16:$M$112,11,0)+VLOOKUP(B115,[4]Ap_SALUD!$C$16:$M$112,11,0),0)</f>
        <v>0</v>
      </c>
      <c r="AA115" s="36">
        <f t="shared" si="4"/>
        <v>0</v>
      </c>
      <c r="AB115" s="37">
        <f t="shared" si="5"/>
        <v>0</v>
      </c>
    </row>
    <row r="116" spans="1:28" hidden="1" x14ac:dyDescent="0.25">
      <c r="A116" s="38">
        <v>104</v>
      </c>
      <c r="B116" s="61"/>
      <c r="C116" s="31">
        <v>890981493</v>
      </c>
      <c r="D116" s="31">
        <f>VLOOKUP(C116,ENERO!$D$13:$E$1147,2,0)</f>
        <v>213605036</v>
      </c>
      <c r="E116" s="61" t="s">
        <v>314</v>
      </c>
      <c r="F116" s="61"/>
      <c r="G116" s="61"/>
      <c r="H116" s="3">
        <v>82585754</v>
      </c>
      <c r="I116" s="3">
        <v>184886358</v>
      </c>
      <c r="J116" s="3">
        <f>IFERROR(VLOOKUP(C116,[1]NOMINA!$Y$16:$AC$112,5,0),0)</f>
        <v>0</v>
      </c>
      <c r="K116" s="3">
        <f>IFERROR(VLOOKUP(C116,[1]CANCELACIONES!$Y$16:$AC$43,5,0),0)</f>
        <v>0</v>
      </c>
      <c r="L116" s="3">
        <f>IFERROR(VLOOKUP(C116,'[2]res- 200686'!$K$16:$R$112,8,0),0)</f>
        <v>0</v>
      </c>
      <c r="M116" s="3">
        <f>IFERROR(VLOOKUP(C116,'[2]reduccion calidad '!$K$16:$R$27,8,0),0)*-1</f>
        <v>0</v>
      </c>
      <c r="N116" s="3"/>
      <c r="O116" s="34">
        <f t="shared" si="3"/>
        <v>267472112</v>
      </c>
      <c r="P116" s="35">
        <v>267472112</v>
      </c>
      <c r="Q116" s="3">
        <f>IFERROR(VLOOKUP(C116,[3]ServNOMINA!$F$16:$M$112,8,0)+VLOOKUP(C116,[4]ServNOMINA!$F$16:$M$112,8,0),0)</f>
        <v>0</v>
      </c>
      <c r="R116" s="3">
        <f>IFERROR(VLOOKUP(C116,[3]ServOTROS!$F$16:$M$112,8,0)+VLOOKUP(C116,[4]ServOTROS!$F$16:$M$112,8,0),0)</f>
        <v>0</v>
      </c>
      <c r="S116" s="3"/>
      <c r="T116" s="3">
        <f>IFERROR(VLOOKUP(B116,[3]Aaf_PENSION!$C$16:$M$112,11,0)+VLOOKUP(B116,[4]Aaf_PENSION!$C$16:$M$112,11,0),0)</f>
        <v>0</v>
      </c>
      <c r="U116" s="3">
        <f>IFERROR(VLOOKUP(B116,[3]Aaf_SALUD!$C$16:$M$112,11,0)+VLOOKUP(B116,[4]Aaf_SALUD!$C$16:$M$112,11,0),0)</f>
        <v>0</v>
      </c>
      <c r="V116" s="3"/>
      <c r="W116" s="3"/>
      <c r="X116" s="3">
        <f>IFERROR(VLOOKUP(B116,[3]Ap_CESANTIAS!$C$16:$M$112,11,0)+VLOOKUP(B116,[4]Ap_CESANTIAS!$C$16:$M$112,11,0),0)</f>
        <v>0</v>
      </c>
      <c r="Y116" s="3">
        <f>IFERROR(VLOOKUP(B116,[3]Ap_PENSION!$C$16:$M$112,11,0)+VLOOKUP(B116,[4]Ap_PENSION!$C$16:$M$112,11,0),0)</f>
        <v>0</v>
      </c>
      <c r="Z116" s="3">
        <f>IFERROR(VLOOKUP(B116,[3]Ap_SALUD!$C$16:$M$112,11,0)+VLOOKUP(B116,[4]Ap_SALUD!$C$16:$M$112,11,0),0)</f>
        <v>0</v>
      </c>
      <c r="AA116" s="36">
        <f t="shared" si="4"/>
        <v>0</v>
      </c>
      <c r="AB116" s="37">
        <f t="shared" si="5"/>
        <v>0</v>
      </c>
    </row>
    <row r="117" spans="1:28" hidden="1" x14ac:dyDescent="0.25">
      <c r="A117" s="29">
        <v>105</v>
      </c>
      <c r="B117" s="61"/>
      <c r="C117" s="31">
        <v>890982141</v>
      </c>
      <c r="D117" s="31">
        <f>VLOOKUP(C117,ENERO!$D$13:$E$1147,2,0)</f>
        <v>213805038</v>
      </c>
      <c r="E117" s="61" t="s">
        <v>315</v>
      </c>
      <c r="F117" s="61"/>
      <c r="G117" s="61"/>
      <c r="H117" s="3">
        <v>202157924</v>
      </c>
      <c r="I117" s="3">
        <v>364985031</v>
      </c>
      <c r="J117" s="3">
        <f>IFERROR(VLOOKUP(C117,[1]NOMINA!$Y$16:$AC$112,5,0),0)</f>
        <v>0</v>
      </c>
      <c r="K117" s="3">
        <f>IFERROR(VLOOKUP(C117,[1]CANCELACIONES!$Y$16:$AC$43,5,0),0)</f>
        <v>0</v>
      </c>
      <c r="L117" s="3">
        <f>IFERROR(VLOOKUP(C117,'[2]res- 200686'!$K$16:$R$112,8,0),0)</f>
        <v>0</v>
      </c>
      <c r="M117" s="3">
        <f>IFERROR(VLOOKUP(C117,'[2]reduccion calidad '!$K$16:$R$27,8,0),0)*-1</f>
        <v>0</v>
      </c>
      <c r="N117" s="3"/>
      <c r="O117" s="34">
        <f t="shared" si="3"/>
        <v>567142955</v>
      </c>
      <c r="P117" s="35">
        <v>567142955</v>
      </c>
      <c r="Q117" s="3">
        <f>IFERROR(VLOOKUP(C117,[3]ServNOMINA!$F$16:$M$112,8,0)+VLOOKUP(C117,[4]ServNOMINA!$F$16:$M$112,8,0),0)</f>
        <v>0</v>
      </c>
      <c r="R117" s="3">
        <f>IFERROR(VLOOKUP(C117,[3]ServOTROS!$F$16:$M$112,8,0)+VLOOKUP(C117,[4]ServOTROS!$F$16:$M$112,8,0),0)</f>
        <v>0</v>
      </c>
      <c r="S117" s="3"/>
      <c r="T117" s="3">
        <f>IFERROR(VLOOKUP(B117,[3]Aaf_PENSION!$C$16:$M$112,11,0)+VLOOKUP(B117,[4]Aaf_PENSION!$C$16:$M$112,11,0),0)</f>
        <v>0</v>
      </c>
      <c r="U117" s="3">
        <f>IFERROR(VLOOKUP(B117,[3]Aaf_SALUD!$C$16:$M$112,11,0)+VLOOKUP(B117,[4]Aaf_SALUD!$C$16:$M$112,11,0),0)</f>
        <v>0</v>
      </c>
      <c r="V117" s="3"/>
      <c r="W117" s="3"/>
      <c r="X117" s="3">
        <f>IFERROR(VLOOKUP(B117,[3]Ap_CESANTIAS!$C$16:$M$112,11,0)+VLOOKUP(B117,[4]Ap_CESANTIAS!$C$16:$M$112,11,0),0)</f>
        <v>0</v>
      </c>
      <c r="Y117" s="3">
        <f>IFERROR(VLOOKUP(B117,[3]Ap_PENSION!$C$16:$M$112,11,0)+VLOOKUP(B117,[4]Ap_PENSION!$C$16:$M$112,11,0),0)</f>
        <v>0</v>
      </c>
      <c r="Z117" s="3">
        <f>IFERROR(VLOOKUP(B117,[3]Ap_SALUD!$C$16:$M$112,11,0)+VLOOKUP(B117,[4]Ap_SALUD!$C$16:$M$112,11,0),0)</f>
        <v>0</v>
      </c>
      <c r="AA117" s="36">
        <f t="shared" si="4"/>
        <v>0</v>
      </c>
      <c r="AB117" s="37">
        <f t="shared" si="5"/>
        <v>0</v>
      </c>
    </row>
    <row r="118" spans="1:28" hidden="1" x14ac:dyDescent="0.25">
      <c r="A118" s="38">
        <v>106</v>
      </c>
      <c r="B118" s="61"/>
      <c r="C118" s="31">
        <v>890982489</v>
      </c>
      <c r="D118" s="31">
        <f>VLOOKUP(C118,ENERO!$D$13:$E$1147,2,0)</f>
        <v>214005040</v>
      </c>
      <c r="E118" s="61" t="s">
        <v>316</v>
      </c>
      <c r="F118" s="61"/>
      <c r="G118" s="61"/>
      <c r="H118" s="3">
        <v>373622912</v>
      </c>
      <c r="I118" s="3">
        <v>477888630</v>
      </c>
      <c r="J118" s="3">
        <f>IFERROR(VLOOKUP(C118,[1]NOMINA!$Y$16:$AC$112,5,0),0)</f>
        <v>0</v>
      </c>
      <c r="K118" s="3">
        <f>IFERROR(VLOOKUP(C118,[1]CANCELACIONES!$Y$16:$AC$43,5,0),0)</f>
        <v>0</v>
      </c>
      <c r="L118" s="3">
        <f>IFERROR(VLOOKUP(C118,'[2]res- 200686'!$K$16:$R$112,8,0),0)</f>
        <v>0</v>
      </c>
      <c r="M118" s="3">
        <f>IFERROR(VLOOKUP(C118,'[2]reduccion calidad '!$K$16:$R$27,8,0),0)*-1</f>
        <v>0</v>
      </c>
      <c r="N118" s="3"/>
      <c r="O118" s="34">
        <f t="shared" si="3"/>
        <v>851511542</v>
      </c>
      <c r="P118" s="35">
        <v>851511542</v>
      </c>
      <c r="Q118" s="3">
        <f>IFERROR(VLOOKUP(C118,[3]ServNOMINA!$F$16:$M$112,8,0)+VLOOKUP(C118,[4]ServNOMINA!$F$16:$M$112,8,0),0)</f>
        <v>0</v>
      </c>
      <c r="R118" s="3">
        <f>IFERROR(VLOOKUP(C118,[3]ServOTROS!$F$16:$M$112,8,0)+VLOOKUP(C118,[4]ServOTROS!$F$16:$M$112,8,0),0)</f>
        <v>0</v>
      </c>
      <c r="S118" s="3"/>
      <c r="T118" s="3">
        <f>IFERROR(VLOOKUP(B118,[3]Aaf_PENSION!$C$16:$M$112,11,0)+VLOOKUP(B118,[4]Aaf_PENSION!$C$16:$M$112,11,0),0)</f>
        <v>0</v>
      </c>
      <c r="U118" s="3">
        <f>IFERROR(VLOOKUP(B118,[3]Aaf_SALUD!$C$16:$M$112,11,0)+VLOOKUP(B118,[4]Aaf_SALUD!$C$16:$M$112,11,0),0)</f>
        <v>0</v>
      </c>
      <c r="V118" s="3"/>
      <c r="W118" s="3"/>
      <c r="X118" s="3">
        <f>IFERROR(VLOOKUP(B118,[3]Ap_CESANTIAS!$C$16:$M$112,11,0)+VLOOKUP(B118,[4]Ap_CESANTIAS!$C$16:$M$112,11,0),0)</f>
        <v>0</v>
      </c>
      <c r="Y118" s="3">
        <f>IFERROR(VLOOKUP(B118,[3]Ap_PENSION!$C$16:$M$112,11,0)+VLOOKUP(B118,[4]Ap_PENSION!$C$16:$M$112,11,0),0)</f>
        <v>0</v>
      </c>
      <c r="Z118" s="3">
        <f>IFERROR(VLOOKUP(B118,[3]Ap_SALUD!$C$16:$M$112,11,0)+VLOOKUP(B118,[4]Ap_SALUD!$C$16:$M$112,11,0),0)</f>
        <v>0</v>
      </c>
      <c r="AA118" s="36">
        <f t="shared" si="4"/>
        <v>0</v>
      </c>
      <c r="AB118" s="37">
        <f t="shared" si="5"/>
        <v>0</v>
      </c>
    </row>
    <row r="119" spans="1:28" hidden="1" x14ac:dyDescent="0.25">
      <c r="A119" s="29">
        <v>107</v>
      </c>
      <c r="B119" s="61"/>
      <c r="C119" s="31">
        <v>890907569</v>
      </c>
      <c r="D119" s="31">
        <f>VLOOKUP(C119,ENERO!$D$13:$E$1147,2,0)</f>
        <v>214205042</v>
      </c>
      <c r="E119" s="61" t="s">
        <v>317</v>
      </c>
      <c r="F119" s="61"/>
      <c r="G119" s="61"/>
      <c r="H119" s="3">
        <v>438112496</v>
      </c>
      <c r="I119" s="3">
        <v>673529967</v>
      </c>
      <c r="J119" s="3">
        <f>IFERROR(VLOOKUP(C119,[1]NOMINA!$Y$16:$AC$112,5,0),0)</f>
        <v>0</v>
      </c>
      <c r="K119" s="3">
        <f>IFERROR(VLOOKUP(C119,[1]CANCELACIONES!$Y$16:$AC$43,5,0),0)</f>
        <v>0</v>
      </c>
      <c r="L119" s="3">
        <f>IFERROR(VLOOKUP(C119,'[2]res- 200686'!$K$16:$R$112,8,0),0)</f>
        <v>0</v>
      </c>
      <c r="M119" s="3">
        <f>IFERROR(VLOOKUP(C119,'[2]reduccion calidad '!$K$16:$R$27,8,0),0)*-1</f>
        <v>0</v>
      </c>
      <c r="N119" s="3"/>
      <c r="O119" s="34">
        <f t="shared" si="3"/>
        <v>1111642463</v>
      </c>
      <c r="P119" s="35">
        <v>1111642463</v>
      </c>
      <c r="Q119" s="3">
        <f>IFERROR(VLOOKUP(C119,[3]ServNOMINA!$F$16:$M$112,8,0)+VLOOKUP(C119,[4]ServNOMINA!$F$16:$M$112,8,0),0)</f>
        <v>0</v>
      </c>
      <c r="R119" s="3">
        <f>IFERROR(VLOOKUP(C119,[3]ServOTROS!$F$16:$M$112,8,0)+VLOOKUP(C119,[4]ServOTROS!$F$16:$M$112,8,0),0)</f>
        <v>0</v>
      </c>
      <c r="S119" s="3"/>
      <c r="T119" s="3">
        <f>IFERROR(VLOOKUP(B119,[3]Aaf_PENSION!$C$16:$M$112,11,0)+VLOOKUP(B119,[4]Aaf_PENSION!$C$16:$M$112,11,0),0)</f>
        <v>0</v>
      </c>
      <c r="U119" s="3">
        <f>IFERROR(VLOOKUP(B119,[3]Aaf_SALUD!$C$16:$M$112,11,0)+VLOOKUP(B119,[4]Aaf_SALUD!$C$16:$M$112,11,0),0)</f>
        <v>0</v>
      </c>
      <c r="V119" s="3"/>
      <c r="W119" s="3"/>
      <c r="X119" s="3">
        <f>IFERROR(VLOOKUP(B119,[3]Ap_CESANTIAS!$C$16:$M$112,11,0)+VLOOKUP(B119,[4]Ap_CESANTIAS!$C$16:$M$112,11,0),0)</f>
        <v>0</v>
      </c>
      <c r="Y119" s="3">
        <f>IFERROR(VLOOKUP(B119,[3]Ap_PENSION!$C$16:$M$112,11,0)+VLOOKUP(B119,[4]Ap_PENSION!$C$16:$M$112,11,0),0)</f>
        <v>0</v>
      </c>
      <c r="Z119" s="3">
        <f>IFERROR(VLOOKUP(B119,[3]Ap_SALUD!$C$16:$M$112,11,0)+VLOOKUP(B119,[4]Ap_SALUD!$C$16:$M$112,11,0),0)</f>
        <v>0</v>
      </c>
      <c r="AA119" s="36">
        <f t="shared" si="4"/>
        <v>0</v>
      </c>
      <c r="AB119" s="37">
        <f t="shared" si="5"/>
        <v>0</v>
      </c>
    </row>
    <row r="120" spans="1:28" hidden="1" x14ac:dyDescent="0.25">
      <c r="A120" s="38">
        <v>108</v>
      </c>
      <c r="B120" s="61"/>
      <c r="C120" s="31">
        <v>890983824</v>
      </c>
      <c r="D120" s="31">
        <f>VLOOKUP(C120,ENERO!$D$13:$E$1147,2,0)</f>
        <v>214405044</v>
      </c>
      <c r="E120" s="61" t="s">
        <v>318</v>
      </c>
      <c r="F120" s="61"/>
      <c r="G120" s="61"/>
      <c r="H120" s="3">
        <v>119592888</v>
      </c>
      <c r="I120" s="3">
        <v>255767793</v>
      </c>
      <c r="J120" s="3">
        <f>IFERROR(VLOOKUP(C120,[1]NOMINA!$Y$16:$AC$112,5,0),0)</f>
        <v>0</v>
      </c>
      <c r="K120" s="3">
        <f>IFERROR(VLOOKUP(C120,[1]CANCELACIONES!$Y$16:$AC$43,5,0),0)</f>
        <v>0</v>
      </c>
      <c r="L120" s="3">
        <f>IFERROR(VLOOKUP(C120,'[2]res- 200686'!$K$16:$R$112,8,0),0)</f>
        <v>0</v>
      </c>
      <c r="M120" s="3">
        <f>IFERROR(VLOOKUP(C120,'[2]reduccion calidad '!$K$16:$R$27,8,0),0)*-1</f>
        <v>0</v>
      </c>
      <c r="N120" s="3"/>
      <c r="O120" s="34">
        <f t="shared" si="3"/>
        <v>375360681</v>
      </c>
      <c r="P120" s="35">
        <v>375360681</v>
      </c>
      <c r="Q120" s="3">
        <f>IFERROR(VLOOKUP(C120,[3]ServNOMINA!$F$16:$M$112,8,0)+VLOOKUP(C120,[4]ServNOMINA!$F$16:$M$112,8,0),0)</f>
        <v>0</v>
      </c>
      <c r="R120" s="3">
        <f>IFERROR(VLOOKUP(C120,[3]ServOTROS!$F$16:$M$112,8,0)+VLOOKUP(C120,[4]ServOTROS!$F$16:$M$112,8,0),0)</f>
        <v>0</v>
      </c>
      <c r="S120" s="3"/>
      <c r="T120" s="3">
        <f>IFERROR(VLOOKUP(B120,[3]Aaf_PENSION!$C$16:$M$112,11,0)+VLOOKUP(B120,[4]Aaf_PENSION!$C$16:$M$112,11,0),0)</f>
        <v>0</v>
      </c>
      <c r="U120" s="3">
        <f>IFERROR(VLOOKUP(B120,[3]Aaf_SALUD!$C$16:$M$112,11,0)+VLOOKUP(B120,[4]Aaf_SALUD!$C$16:$M$112,11,0),0)</f>
        <v>0</v>
      </c>
      <c r="V120" s="3"/>
      <c r="W120" s="3"/>
      <c r="X120" s="3">
        <f>IFERROR(VLOOKUP(B120,[3]Ap_CESANTIAS!$C$16:$M$112,11,0)+VLOOKUP(B120,[4]Ap_CESANTIAS!$C$16:$M$112,11,0),0)</f>
        <v>0</v>
      </c>
      <c r="Y120" s="3">
        <f>IFERROR(VLOOKUP(B120,[3]Ap_PENSION!$C$16:$M$112,11,0)+VLOOKUP(B120,[4]Ap_PENSION!$C$16:$M$112,11,0),0)</f>
        <v>0</v>
      </c>
      <c r="Z120" s="3">
        <f>IFERROR(VLOOKUP(B120,[3]Ap_SALUD!$C$16:$M$112,11,0)+VLOOKUP(B120,[4]Ap_SALUD!$C$16:$M$112,11,0),0)</f>
        <v>0</v>
      </c>
      <c r="AA120" s="36">
        <f t="shared" si="4"/>
        <v>0</v>
      </c>
      <c r="AB120" s="37">
        <f t="shared" si="5"/>
        <v>0</v>
      </c>
    </row>
    <row r="121" spans="1:28" hidden="1" x14ac:dyDescent="0.25">
      <c r="A121" s="29">
        <v>109</v>
      </c>
      <c r="B121" s="61"/>
      <c r="C121" s="31">
        <v>890985623</v>
      </c>
      <c r="D121" s="31">
        <f>VLOOKUP(C121,ENERO!$D$13:$E$1147,2,0)</f>
        <v>215105051</v>
      </c>
      <c r="E121" s="61" t="s">
        <v>319</v>
      </c>
      <c r="F121" s="61"/>
      <c r="G121" s="61"/>
      <c r="H121" s="3">
        <v>1548008928</v>
      </c>
      <c r="I121" s="3">
        <v>1733671309</v>
      </c>
      <c r="J121" s="3">
        <f>IFERROR(VLOOKUP(C121,[1]NOMINA!$Y$16:$AC$112,5,0),0)</f>
        <v>0</v>
      </c>
      <c r="K121" s="3">
        <f>IFERROR(VLOOKUP(C121,[1]CANCELACIONES!$Y$16:$AC$43,5,0),0)</f>
        <v>0</v>
      </c>
      <c r="L121" s="3">
        <f>IFERROR(VLOOKUP(C121,'[2]res- 200686'!$K$16:$R$112,8,0),0)</f>
        <v>0</v>
      </c>
      <c r="M121" s="3">
        <f>IFERROR(VLOOKUP(C121,'[2]reduccion calidad '!$K$16:$R$27,8,0),0)*-1</f>
        <v>0</v>
      </c>
      <c r="N121" s="3"/>
      <c r="O121" s="34">
        <f t="shared" si="3"/>
        <v>3281680237</v>
      </c>
      <c r="P121" s="35">
        <v>3281680237</v>
      </c>
      <c r="Q121" s="3">
        <f>IFERROR(VLOOKUP(C121,[3]ServNOMINA!$F$16:$M$112,8,0)+VLOOKUP(C121,[4]ServNOMINA!$F$16:$M$112,8,0),0)</f>
        <v>0</v>
      </c>
      <c r="R121" s="3">
        <f>IFERROR(VLOOKUP(C121,[3]ServOTROS!$F$16:$M$112,8,0)+VLOOKUP(C121,[4]ServOTROS!$F$16:$M$112,8,0),0)</f>
        <v>0</v>
      </c>
      <c r="S121" s="3"/>
      <c r="T121" s="3">
        <f>IFERROR(VLOOKUP(B121,[3]Aaf_PENSION!$C$16:$M$112,11,0)+VLOOKUP(B121,[4]Aaf_PENSION!$C$16:$M$112,11,0),0)</f>
        <v>0</v>
      </c>
      <c r="U121" s="3">
        <f>IFERROR(VLOOKUP(B121,[3]Aaf_SALUD!$C$16:$M$112,11,0)+VLOOKUP(B121,[4]Aaf_SALUD!$C$16:$M$112,11,0),0)</f>
        <v>0</v>
      </c>
      <c r="V121" s="3"/>
      <c r="W121" s="3"/>
      <c r="X121" s="3">
        <f>IFERROR(VLOOKUP(B121,[3]Ap_CESANTIAS!$C$16:$M$112,11,0)+VLOOKUP(B121,[4]Ap_CESANTIAS!$C$16:$M$112,11,0),0)</f>
        <v>0</v>
      </c>
      <c r="Y121" s="3">
        <f>IFERROR(VLOOKUP(B121,[3]Ap_PENSION!$C$16:$M$112,11,0)+VLOOKUP(B121,[4]Ap_PENSION!$C$16:$M$112,11,0),0)</f>
        <v>0</v>
      </c>
      <c r="Z121" s="3">
        <f>IFERROR(VLOOKUP(B121,[3]Ap_SALUD!$C$16:$M$112,11,0)+VLOOKUP(B121,[4]Ap_SALUD!$C$16:$M$112,11,0),0)</f>
        <v>0</v>
      </c>
      <c r="AA121" s="36">
        <f t="shared" si="4"/>
        <v>0</v>
      </c>
      <c r="AB121" s="37">
        <f t="shared" si="5"/>
        <v>0</v>
      </c>
    </row>
    <row r="122" spans="1:28" hidden="1" x14ac:dyDescent="0.25">
      <c r="A122" s="38">
        <v>110</v>
      </c>
      <c r="B122" s="61"/>
      <c r="C122" s="31">
        <v>890981786</v>
      </c>
      <c r="D122" s="31">
        <f>VLOOKUP(C122,ENERO!$D$13:$E$1147,2,0)</f>
        <v>215505055</v>
      </c>
      <c r="E122" s="61" t="s">
        <v>320</v>
      </c>
      <c r="F122" s="61"/>
      <c r="G122" s="61"/>
      <c r="H122" s="3">
        <v>121963282</v>
      </c>
      <c r="I122" s="3">
        <v>248209731</v>
      </c>
      <c r="J122" s="3">
        <f>IFERROR(VLOOKUP(C122,[1]NOMINA!$Y$16:$AC$112,5,0),0)</f>
        <v>0</v>
      </c>
      <c r="K122" s="3">
        <f>IFERROR(VLOOKUP(C122,[1]CANCELACIONES!$Y$16:$AC$43,5,0),0)</f>
        <v>0</v>
      </c>
      <c r="L122" s="3">
        <f>IFERROR(VLOOKUP(C122,'[2]res- 200686'!$K$16:$R$112,8,0),0)</f>
        <v>0</v>
      </c>
      <c r="M122" s="3">
        <f>IFERROR(VLOOKUP(C122,'[2]reduccion calidad '!$K$16:$R$27,8,0),0)*-1</f>
        <v>0</v>
      </c>
      <c r="N122" s="3"/>
      <c r="O122" s="34">
        <f t="shared" si="3"/>
        <v>370173013</v>
      </c>
      <c r="P122" s="35">
        <v>370173013</v>
      </c>
      <c r="Q122" s="3">
        <f>IFERROR(VLOOKUP(C122,[3]ServNOMINA!$F$16:$M$112,8,0)+VLOOKUP(C122,[4]ServNOMINA!$F$16:$M$112,8,0),0)</f>
        <v>0</v>
      </c>
      <c r="R122" s="3">
        <f>IFERROR(VLOOKUP(C122,[3]ServOTROS!$F$16:$M$112,8,0)+VLOOKUP(C122,[4]ServOTROS!$F$16:$M$112,8,0),0)</f>
        <v>0</v>
      </c>
      <c r="S122" s="3"/>
      <c r="T122" s="3">
        <f>IFERROR(VLOOKUP(B122,[3]Aaf_PENSION!$C$16:$M$112,11,0)+VLOOKUP(B122,[4]Aaf_PENSION!$C$16:$M$112,11,0),0)</f>
        <v>0</v>
      </c>
      <c r="U122" s="3">
        <f>IFERROR(VLOOKUP(B122,[3]Aaf_SALUD!$C$16:$M$112,11,0)+VLOOKUP(B122,[4]Aaf_SALUD!$C$16:$M$112,11,0),0)</f>
        <v>0</v>
      </c>
      <c r="V122" s="3"/>
      <c r="W122" s="3"/>
      <c r="X122" s="3">
        <f>IFERROR(VLOOKUP(B122,[3]Ap_CESANTIAS!$C$16:$M$112,11,0)+VLOOKUP(B122,[4]Ap_CESANTIAS!$C$16:$M$112,11,0),0)</f>
        <v>0</v>
      </c>
      <c r="Y122" s="3">
        <f>IFERROR(VLOOKUP(B122,[3]Ap_PENSION!$C$16:$M$112,11,0)+VLOOKUP(B122,[4]Ap_PENSION!$C$16:$M$112,11,0),0)</f>
        <v>0</v>
      </c>
      <c r="Z122" s="3">
        <f>IFERROR(VLOOKUP(B122,[3]Ap_SALUD!$C$16:$M$112,11,0)+VLOOKUP(B122,[4]Ap_SALUD!$C$16:$M$112,11,0),0)</f>
        <v>0</v>
      </c>
      <c r="AA122" s="36">
        <f t="shared" si="4"/>
        <v>0</v>
      </c>
      <c r="AB122" s="37">
        <f t="shared" si="5"/>
        <v>0</v>
      </c>
    </row>
    <row r="123" spans="1:28" hidden="1" x14ac:dyDescent="0.25">
      <c r="A123" s="29">
        <v>111</v>
      </c>
      <c r="B123" s="61"/>
      <c r="C123" s="31">
        <v>890983763</v>
      </c>
      <c r="D123" s="31">
        <f>VLOOKUP(C123,ENERO!$D$13:$E$1147,2,0)</f>
        <v>215905059</v>
      </c>
      <c r="E123" s="61" t="s">
        <v>321</v>
      </c>
      <c r="F123" s="61"/>
      <c r="G123" s="61"/>
      <c r="H123" s="3">
        <v>28609110</v>
      </c>
      <c r="I123" s="3">
        <v>84834154</v>
      </c>
      <c r="J123" s="3">
        <f>IFERROR(VLOOKUP(C123,[1]NOMINA!$Y$16:$AC$112,5,0),0)</f>
        <v>0</v>
      </c>
      <c r="K123" s="3">
        <f>IFERROR(VLOOKUP(C123,[1]CANCELACIONES!$Y$16:$AC$43,5,0),0)</f>
        <v>0</v>
      </c>
      <c r="L123" s="3">
        <f>IFERROR(VLOOKUP(C123,'[2]res- 200686'!$K$16:$R$112,8,0),0)</f>
        <v>0</v>
      </c>
      <c r="M123" s="3">
        <f>IFERROR(VLOOKUP(C123,'[2]reduccion calidad '!$K$16:$R$27,8,0),0)*-1</f>
        <v>0</v>
      </c>
      <c r="N123" s="3"/>
      <c r="O123" s="34">
        <f t="shared" si="3"/>
        <v>113443264</v>
      </c>
      <c r="P123" s="35">
        <v>113443264</v>
      </c>
      <c r="Q123" s="3">
        <f>IFERROR(VLOOKUP(C123,[3]ServNOMINA!$F$16:$M$112,8,0)+VLOOKUP(C123,[4]ServNOMINA!$F$16:$M$112,8,0),0)</f>
        <v>0</v>
      </c>
      <c r="R123" s="3">
        <f>IFERROR(VLOOKUP(C123,[3]ServOTROS!$F$16:$M$112,8,0)+VLOOKUP(C123,[4]ServOTROS!$F$16:$M$112,8,0),0)</f>
        <v>0</v>
      </c>
      <c r="S123" s="3"/>
      <c r="T123" s="3">
        <f>IFERROR(VLOOKUP(B123,[3]Aaf_PENSION!$C$16:$M$112,11,0)+VLOOKUP(B123,[4]Aaf_PENSION!$C$16:$M$112,11,0),0)</f>
        <v>0</v>
      </c>
      <c r="U123" s="3">
        <f>IFERROR(VLOOKUP(B123,[3]Aaf_SALUD!$C$16:$M$112,11,0)+VLOOKUP(B123,[4]Aaf_SALUD!$C$16:$M$112,11,0),0)</f>
        <v>0</v>
      </c>
      <c r="V123" s="3"/>
      <c r="W123" s="3"/>
      <c r="X123" s="3">
        <f>IFERROR(VLOOKUP(B123,[3]Ap_CESANTIAS!$C$16:$M$112,11,0)+VLOOKUP(B123,[4]Ap_CESANTIAS!$C$16:$M$112,11,0),0)</f>
        <v>0</v>
      </c>
      <c r="Y123" s="3">
        <f>IFERROR(VLOOKUP(B123,[3]Ap_PENSION!$C$16:$M$112,11,0)+VLOOKUP(B123,[4]Ap_PENSION!$C$16:$M$112,11,0),0)</f>
        <v>0</v>
      </c>
      <c r="Z123" s="3">
        <f>IFERROR(VLOOKUP(B123,[3]Ap_SALUD!$C$16:$M$112,11,0)+VLOOKUP(B123,[4]Ap_SALUD!$C$16:$M$112,11,0),0)</f>
        <v>0</v>
      </c>
      <c r="AA123" s="36">
        <f t="shared" si="4"/>
        <v>0</v>
      </c>
      <c r="AB123" s="37">
        <f t="shared" si="5"/>
        <v>0</v>
      </c>
    </row>
    <row r="124" spans="1:28" hidden="1" x14ac:dyDescent="0.25">
      <c r="A124" s="38">
        <v>112</v>
      </c>
      <c r="B124" s="61"/>
      <c r="C124" s="31">
        <v>890980445</v>
      </c>
      <c r="D124" s="31">
        <f>VLOOKUP(C124,ENERO!$D$13:$E$1147,2,0)</f>
        <v>217905079</v>
      </c>
      <c r="E124" s="61" t="s">
        <v>322</v>
      </c>
      <c r="F124" s="61"/>
      <c r="G124" s="61"/>
      <c r="H124" s="3">
        <v>476417615</v>
      </c>
      <c r="I124" s="3">
        <v>1002437734</v>
      </c>
      <c r="J124" s="3">
        <f>IFERROR(VLOOKUP(C124,[1]NOMINA!$Y$16:$AC$112,5,0),0)</f>
        <v>0</v>
      </c>
      <c r="K124" s="3">
        <f>IFERROR(VLOOKUP(C124,[1]CANCELACIONES!$Y$16:$AC$43,5,0),0)</f>
        <v>0</v>
      </c>
      <c r="L124" s="3">
        <f>IFERROR(VLOOKUP(C124,'[2]res- 200686'!$K$16:$R$112,8,0),0)</f>
        <v>0</v>
      </c>
      <c r="M124" s="3">
        <f>IFERROR(VLOOKUP(C124,'[2]reduccion calidad '!$K$16:$R$27,8,0),0)*-1</f>
        <v>0</v>
      </c>
      <c r="N124" s="3"/>
      <c r="O124" s="34">
        <f t="shared" si="3"/>
        <v>1478855349</v>
      </c>
      <c r="P124" s="35">
        <v>1478855349</v>
      </c>
      <c r="Q124" s="3">
        <f>IFERROR(VLOOKUP(C124,[3]ServNOMINA!$F$16:$M$112,8,0)+VLOOKUP(C124,[4]ServNOMINA!$F$16:$M$112,8,0),0)</f>
        <v>0</v>
      </c>
      <c r="R124" s="3">
        <f>IFERROR(VLOOKUP(C124,[3]ServOTROS!$F$16:$M$112,8,0)+VLOOKUP(C124,[4]ServOTROS!$F$16:$M$112,8,0),0)</f>
        <v>0</v>
      </c>
      <c r="S124" s="3"/>
      <c r="T124" s="3">
        <f>IFERROR(VLOOKUP(B124,[3]Aaf_PENSION!$C$16:$M$112,11,0)+VLOOKUP(B124,[4]Aaf_PENSION!$C$16:$M$112,11,0),0)</f>
        <v>0</v>
      </c>
      <c r="U124" s="3">
        <f>IFERROR(VLOOKUP(B124,[3]Aaf_SALUD!$C$16:$M$112,11,0)+VLOOKUP(B124,[4]Aaf_SALUD!$C$16:$M$112,11,0),0)</f>
        <v>0</v>
      </c>
      <c r="V124" s="3"/>
      <c r="W124" s="3"/>
      <c r="X124" s="3">
        <f>IFERROR(VLOOKUP(B124,[3]Ap_CESANTIAS!$C$16:$M$112,11,0)+VLOOKUP(B124,[4]Ap_CESANTIAS!$C$16:$M$112,11,0),0)</f>
        <v>0</v>
      </c>
      <c r="Y124" s="3">
        <f>IFERROR(VLOOKUP(B124,[3]Ap_PENSION!$C$16:$M$112,11,0)+VLOOKUP(B124,[4]Ap_PENSION!$C$16:$M$112,11,0),0)</f>
        <v>0</v>
      </c>
      <c r="Z124" s="3">
        <f>IFERROR(VLOOKUP(B124,[3]Ap_SALUD!$C$16:$M$112,11,0)+VLOOKUP(B124,[4]Ap_SALUD!$C$16:$M$112,11,0),0)</f>
        <v>0</v>
      </c>
      <c r="AA124" s="36">
        <f t="shared" si="4"/>
        <v>0</v>
      </c>
      <c r="AB124" s="37">
        <f t="shared" si="5"/>
        <v>0</v>
      </c>
    </row>
    <row r="125" spans="1:28" hidden="1" x14ac:dyDescent="0.25">
      <c r="A125" s="29">
        <v>113</v>
      </c>
      <c r="B125" s="61"/>
      <c r="C125" s="31">
        <v>890981880</v>
      </c>
      <c r="D125" s="31">
        <f>VLOOKUP(C125,ENERO!$D$13:$E$1147,2,0)</f>
        <v>218605086</v>
      </c>
      <c r="E125" s="61" t="s">
        <v>323</v>
      </c>
      <c r="F125" s="61"/>
      <c r="G125" s="61"/>
      <c r="H125" s="3">
        <v>115210673</v>
      </c>
      <c r="I125" s="3">
        <v>280698637</v>
      </c>
      <c r="J125" s="3">
        <f>IFERROR(VLOOKUP(C125,[1]NOMINA!$Y$16:$AC$112,5,0),0)</f>
        <v>0</v>
      </c>
      <c r="K125" s="3">
        <f>IFERROR(VLOOKUP(C125,[1]CANCELACIONES!$Y$16:$AC$43,5,0),0)</f>
        <v>0</v>
      </c>
      <c r="L125" s="3">
        <f>IFERROR(VLOOKUP(C125,'[2]res- 200686'!$K$16:$R$112,8,0),0)</f>
        <v>0</v>
      </c>
      <c r="M125" s="3">
        <f>IFERROR(VLOOKUP(C125,'[2]reduccion calidad '!$K$16:$R$27,8,0),0)*-1</f>
        <v>0</v>
      </c>
      <c r="N125" s="3"/>
      <c r="O125" s="34">
        <f t="shared" si="3"/>
        <v>395909310</v>
      </c>
      <c r="P125" s="35">
        <v>395909310</v>
      </c>
      <c r="Q125" s="3">
        <f>IFERROR(VLOOKUP(C125,[3]ServNOMINA!$F$16:$M$112,8,0)+VLOOKUP(C125,[4]ServNOMINA!$F$16:$M$112,8,0),0)</f>
        <v>0</v>
      </c>
      <c r="R125" s="3">
        <f>IFERROR(VLOOKUP(C125,[3]ServOTROS!$F$16:$M$112,8,0)+VLOOKUP(C125,[4]ServOTROS!$F$16:$M$112,8,0),0)</f>
        <v>0</v>
      </c>
      <c r="S125" s="3"/>
      <c r="T125" s="3">
        <f>IFERROR(VLOOKUP(B125,[3]Aaf_PENSION!$C$16:$M$112,11,0)+VLOOKUP(B125,[4]Aaf_PENSION!$C$16:$M$112,11,0),0)</f>
        <v>0</v>
      </c>
      <c r="U125" s="3">
        <f>IFERROR(VLOOKUP(B125,[3]Aaf_SALUD!$C$16:$M$112,11,0)+VLOOKUP(B125,[4]Aaf_SALUD!$C$16:$M$112,11,0),0)</f>
        <v>0</v>
      </c>
      <c r="V125" s="3"/>
      <c r="W125" s="3"/>
      <c r="X125" s="3">
        <f>IFERROR(VLOOKUP(B125,[3]Ap_CESANTIAS!$C$16:$M$112,11,0)+VLOOKUP(B125,[4]Ap_CESANTIAS!$C$16:$M$112,11,0),0)</f>
        <v>0</v>
      </c>
      <c r="Y125" s="3">
        <f>IFERROR(VLOOKUP(B125,[3]Ap_PENSION!$C$16:$M$112,11,0)+VLOOKUP(B125,[4]Ap_PENSION!$C$16:$M$112,11,0),0)</f>
        <v>0</v>
      </c>
      <c r="Z125" s="3">
        <f>IFERROR(VLOOKUP(B125,[3]Ap_SALUD!$C$16:$M$112,11,0)+VLOOKUP(B125,[4]Ap_SALUD!$C$16:$M$112,11,0),0)</f>
        <v>0</v>
      </c>
      <c r="AA125" s="36">
        <f t="shared" si="4"/>
        <v>0</v>
      </c>
      <c r="AB125" s="37">
        <f t="shared" si="5"/>
        <v>0</v>
      </c>
    </row>
    <row r="126" spans="1:28" hidden="1" x14ac:dyDescent="0.25">
      <c r="A126" s="38">
        <v>114</v>
      </c>
      <c r="B126" s="61"/>
      <c r="C126" s="31">
        <v>890980802</v>
      </c>
      <c r="D126" s="31">
        <f>VLOOKUP(C126,ENERO!$D$13:$E$1147,2,0)</f>
        <v>219105091</v>
      </c>
      <c r="E126" s="61" t="s">
        <v>324</v>
      </c>
      <c r="F126" s="61"/>
      <c r="G126" s="61"/>
      <c r="H126" s="3">
        <v>134219987</v>
      </c>
      <c r="I126" s="3">
        <v>249494966</v>
      </c>
      <c r="J126" s="3">
        <f>IFERROR(VLOOKUP(C126,[1]NOMINA!$Y$16:$AC$112,5,0),0)</f>
        <v>0</v>
      </c>
      <c r="K126" s="3">
        <f>IFERROR(VLOOKUP(C126,[1]CANCELACIONES!$Y$16:$AC$43,5,0),0)</f>
        <v>0</v>
      </c>
      <c r="L126" s="3">
        <f>IFERROR(VLOOKUP(C126,'[2]res- 200686'!$K$16:$R$112,8,0),0)</f>
        <v>0</v>
      </c>
      <c r="M126" s="3">
        <f>IFERROR(VLOOKUP(C126,'[2]reduccion calidad '!$K$16:$R$27,8,0),0)*-1</f>
        <v>0</v>
      </c>
      <c r="N126" s="3"/>
      <c r="O126" s="34">
        <f t="shared" si="3"/>
        <v>383714953</v>
      </c>
      <c r="P126" s="35">
        <v>383714953</v>
      </c>
      <c r="Q126" s="3">
        <f>IFERROR(VLOOKUP(C126,[3]ServNOMINA!$F$16:$M$112,8,0)+VLOOKUP(C126,[4]ServNOMINA!$F$16:$M$112,8,0),0)</f>
        <v>0</v>
      </c>
      <c r="R126" s="3">
        <f>IFERROR(VLOOKUP(C126,[3]ServOTROS!$F$16:$M$112,8,0)+VLOOKUP(C126,[4]ServOTROS!$F$16:$M$112,8,0),0)</f>
        <v>0</v>
      </c>
      <c r="S126" s="3"/>
      <c r="T126" s="3">
        <f>IFERROR(VLOOKUP(B126,[3]Aaf_PENSION!$C$16:$M$112,11,0)+VLOOKUP(B126,[4]Aaf_PENSION!$C$16:$M$112,11,0),0)</f>
        <v>0</v>
      </c>
      <c r="U126" s="3">
        <f>IFERROR(VLOOKUP(B126,[3]Aaf_SALUD!$C$16:$M$112,11,0)+VLOOKUP(B126,[4]Aaf_SALUD!$C$16:$M$112,11,0),0)</f>
        <v>0</v>
      </c>
      <c r="V126" s="3"/>
      <c r="W126" s="3"/>
      <c r="X126" s="3">
        <f>IFERROR(VLOOKUP(B126,[3]Ap_CESANTIAS!$C$16:$M$112,11,0)+VLOOKUP(B126,[4]Ap_CESANTIAS!$C$16:$M$112,11,0),0)</f>
        <v>0</v>
      </c>
      <c r="Y126" s="3">
        <f>IFERROR(VLOOKUP(B126,[3]Ap_PENSION!$C$16:$M$112,11,0)+VLOOKUP(B126,[4]Ap_PENSION!$C$16:$M$112,11,0),0)</f>
        <v>0</v>
      </c>
      <c r="Z126" s="3">
        <f>IFERROR(VLOOKUP(B126,[3]Ap_SALUD!$C$16:$M$112,11,0)+VLOOKUP(B126,[4]Ap_SALUD!$C$16:$M$112,11,0),0)</f>
        <v>0</v>
      </c>
      <c r="AA126" s="36">
        <f t="shared" si="4"/>
        <v>0</v>
      </c>
      <c r="AB126" s="37">
        <f t="shared" si="5"/>
        <v>0</v>
      </c>
    </row>
    <row r="127" spans="1:28" hidden="1" x14ac:dyDescent="0.25">
      <c r="A127" s="29">
        <v>115</v>
      </c>
      <c r="B127" s="61"/>
      <c r="C127" s="31">
        <v>890982321</v>
      </c>
      <c r="D127" s="31">
        <f>VLOOKUP(C127,ENERO!$D$13:$E$1147,2,0)</f>
        <v>219305093</v>
      </c>
      <c r="E127" s="61" t="s">
        <v>325</v>
      </c>
      <c r="F127" s="61"/>
      <c r="G127" s="61"/>
      <c r="H127" s="3">
        <v>282222223</v>
      </c>
      <c r="I127" s="3">
        <v>513523752</v>
      </c>
      <c r="J127" s="3">
        <f>IFERROR(VLOOKUP(C127,[1]NOMINA!$Y$16:$AC$112,5,0),0)</f>
        <v>0</v>
      </c>
      <c r="K127" s="3">
        <f>IFERROR(VLOOKUP(C127,[1]CANCELACIONES!$Y$16:$AC$43,5,0),0)</f>
        <v>0</v>
      </c>
      <c r="L127" s="3">
        <f>IFERROR(VLOOKUP(C127,'[2]res- 200686'!$K$16:$R$112,8,0),0)</f>
        <v>0</v>
      </c>
      <c r="M127" s="3">
        <f>IFERROR(VLOOKUP(C127,'[2]reduccion calidad '!$K$16:$R$27,8,0),0)*-1</f>
        <v>0</v>
      </c>
      <c r="N127" s="3"/>
      <c r="O127" s="34">
        <f t="shared" si="3"/>
        <v>795745975</v>
      </c>
      <c r="P127" s="35">
        <v>795745975</v>
      </c>
      <c r="Q127" s="3">
        <f>IFERROR(VLOOKUP(C127,[3]ServNOMINA!$F$16:$M$112,8,0)+VLOOKUP(C127,[4]ServNOMINA!$F$16:$M$112,8,0),0)</f>
        <v>0</v>
      </c>
      <c r="R127" s="3">
        <f>IFERROR(VLOOKUP(C127,[3]ServOTROS!$F$16:$M$112,8,0)+VLOOKUP(C127,[4]ServOTROS!$F$16:$M$112,8,0),0)</f>
        <v>0</v>
      </c>
      <c r="S127" s="3"/>
      <c r="T127" s="3">
        <f>IFERROR(VLOOKUP(B127,[3]Aaf_PENSION!$C$16:$M$112,11,0)+VLOOKUP(B127,[4]Aaf_PENSION!$C$16:$M$112,11,0),0)</f>
        <v>0</v>
      </c>
      <c r="U127" s="3">
        <f>IFERROR(VLOOKUP(B127,[3]Aaf_SALUD!$C$16:$M$112,11,0)+VLOOKUP(B127,[4]Aaf_SALUD!$C$16:$M$112,11,0),0)</f>
        <v>0</v>
      </c>
      <c r="V127" s="3"/>
      <c r="W127" s="3"/>
      <c r="X127" s="3">
        <f>IFERROR(VLOOKUP(B127,[3]Ap_CESANTIAS!$C$16:$M$112,11,0)+VLOOKUP(B127,[4]Ap_CESANTIAS!$C$16:$M$112,11,0),0)</f>
        <v>0</v>
      </c>
      <c r="Y127" s="3">
        <f>IFERROR(VLOOKUP(B127,[3]Ap_PENSION!$C$16:$M$112,11,0)+VLOOKUP(B127,[4]Ap_PENSION!$C$16:$M$112,11,0),0)</f>
        <v>0</v>
      </c>
      <c r="Z127" s="3">
        <f>IFERROR(VLOOKUP(B127,[3]Ap_SALUD!$C$16:$M$112,11,0)+VLOOKUP(B127,[4]Ap_SALUD!$C$16:$M$112,11,0),0)</f>
        <v>0</v>
      </c>
      <c r="AA127" s="36">
        <f t="shared" si="4"/>
        <v>0</v>
      </c>
      <c r="AB127" s="37">
        <f t="shared" si="5"/>
        <v>0</v>
      </c>
    </row>
    <row r="128" spans="1:28" hidden="1" x14ac:dyDescent="0.25">
      <c r="A128" s="38">
        <v>116</v>
      </c>
      <c r="B128" s="61"/>
      <c r="C128" s="31">
        <v>890980330</v>
      </c>
      <c r="D128" s="31">
        <f>VLOOKUP(C128,ENERO!$D$13:$E$1147,2,0)</f>
        <v>210105101</v>
      </c>
      <c r="E128" s="61" t="s">
        <v>326</v>
      </c>
      <c r="F128" s="61"/>
      <c r="G128" s="61"/>
      <c r="H128" s="3">
        <v>313612327</v>
      </c>
      <c r="I128" s="3">
        <v>613116265</v>
      </c>
      <c r="J128" s="3">
        <f>IFERROR(VLOOKUP(C128,[1]NOMINA!$Y$16:$AC$112,5,0),0)</f>
        <v>0</v>
      </c>
      <c r="K128" s="3">
        <f>IFERROR(VLOOKUP(C128,[1]CANCELACIONES!$Y$16:$AC$43,5,0),0)</f>
        <v>0</v>
      </c>
      <c r="L128" s="3">
        <f>IFERROR(VLOOKUP(C128,'[2]res- 200686'!$K$16:$R$112,8,0),0)</f>
        <v>0</v>
      </c>
      <c r="M128" s="3">
        <f>IFERROR(VLOOKUP(C128,'[2]reduccion calidad '!$K$16:$R$27,8,0),0)*-1</f>
        <v>0</v>
      </c>
      <c r="N128" s="3"/>
      <c r="O128" s="34">
        <f t="shared" si="3"/>
        <v>926728592</v>
      </c>
      <c r="P128" s="35">
        <v>926728592</v>
      </c>
      <c r="Q128" s="3">
        <f>IFERROR(VLOOKUP(C128,[3]ServNOMINA!$F$16:$M$112,8,0)+VLOOKUP(C128,[4]ServNOMINA!$F$16:$M$112,8,0),0)</f>
        <v>0</v>
      </c>
      <c r="R128" s="3">
        <f>IFERROR(VLOOKUP(C128,[3]ServOTROS!$F$16:$M$112,8,0)+VLOOKUP(C128,[4]ServOTROS!$F$16:$M$112,8,0),0)</f>
        <v>0</v>
      </c>
      <c r="S128" s="3"/>
      <c r="T128" s="3">
        <f>IFERROR(VLOOKUP(B128,[3]Aaf_PENSION!$C$16:$M$112,11,0)+VLOOKUP(B128,[4]Aaf_PENSION!$C$16:$M$112,11,0),0)</f>
        <v>0</v>
      </c>
      <c r="U128" s="3">
        <f>IFERROR(VLOOKUP(B128,[3]Aaf_SALUD!$C$16:$M$112,11,0)+VLOOKUP(B128,[4]Aaf_SALUD!$C$16:$M$112,11,0),0)</f>
        <v>0</v>
      </c>
      <c r="V128" s="3"/>
      <c r="W128" s="3"/>
      <c r="X128" s="3">
        <f>IFERROR(VLOOKUP(B128,[3]Ap_CESANTIAS!$C$16:$M$112,11,0)+VLOOKUP(B128,[4]Ap_CESANTIAS!$C$16:$M$112,11,0),0)</f>
        <v>0</v>
      </c>
      <c r="Y128" s="3">
        <f>IFERROR(VLOOKUP(B128,[3]Ap_PENSION!$C$16:$M$112,11,0)+VLOOKUP(B128,[4]Ap_PENSION!$C$16:$M$112,11,0),0)</f>
        <v>0</v>
      </c>
      <c r="Z128" s="3">
        <f>IFERROR(VLOOKUP(B128,[3]Ap_SALUD!$C$16:$M$112,11,0)+VLOOKUP(B128,[4]Ap_SALUD!$C$16:$M$112,11,0),0)</f>
        <v>0</v>
      </c>
      <c r="AA128" s="36">
        <f t="shared" si="4"/>
        <v>0</v>
      </c>
      <c r="AB128" s="37">
        <f t="shared" si="5"/>
        <v>0</v>
      </c>
    </row>
    <row r="129" spans="1:28" hidden="1" x14ac:dyDescent="0.25">
      <c r="A129" s="29">
        <v>117</v>
      </c>
      <c r="B129" s="61"/>
      <c r="C129" s="31">
        <v>890984415</v>
      </c>
      <c r="D129" s="31">
        <f>VLOOKUP(C129,ENERO!$D$13:$E$1147,2,0)</f>
        <v>210705107</v>
      </c>
      <c r="E129" s="61" t="s">
        <v>327</v>
      </c>
      <c r="F129" s="61"/>
      <c r="G129" s="61"/>
      <c r="H129" s="3">
        <v>139593059</v>
      </c>
      <c r="I129" s="3">
        <v>251228368</v>
      </c>
      <c r="J129" s="3">
        <f>IFERROR(VLOOKUP(C129,[1]NOMINA!$Y$16:$AC$112,5,0),0)</f>
        <v>0</v>
      </c>
      <c r="K129" s="3">
        <f>IFERROR(VLOOKUP(C129,[1]CANCELACIONES!$Y$16:$AC$43,5,0),0)</f>
        <v>0</v>
      </c>
      <c r="L129" s="3">
        <f>IFERROR(VLOOKUP(C129,'[2]res- 200686'!$K$16:$R$112,8,0),0)</f>
        <v>0</v>
      </c>
      <c r="M129" s="3">
        <f>IFERROR(VLOOKUP(C129,'[2]reduccion calidad '!$K$16:$R$27,8,0),0)*-1</f>
        <v>0</v>
      </c>
      <c r="N129" s="3"/>
      <c r="O129" s="34">
        <f t="shared" si="3"/>
        <v>390821427</v>
      </c>
      <c r="P129" s="35">
        <v>390821427</v>
      </c>
      <c r="Q129" s="3">
        <f>IFERROR(VLOOKUP(C129,[3]ServNOMINA!$F$16:$M$112,8,0)+VLOOKUP(C129,[4]ServNOMINA!$F$16:$M$112,8,0),0)</f>
        <v>0</v>
      </c>
      <c r="R129" s="3">
        <f>IFERROR(VLOOKUP(C129,[3]ServOTROS!$F$16:$M$112,8,0)+VLOOKUP(C129,[4]ServOTROS!$F$16:$M$112,8,0),0)</f>
        <v>0</v>
      </c>
      <c r="S129" s="3"/>
      <c r="T129" s="3">
        <f>IFERROR(VLOOKUP(B129,[3]Aaf_PENSION!$C$16:$M$112,11,0)+VLOOKUP(B129,[4]Aaf_PENSION!$C$16:$M$112,11,0),0)</f>
        <v>0</v>
      </c>
      <c r="U129" s="3">
        <f>IFERROR(VLOOKUP(B129,[3]Aaf_SALUD!$C$16:$M$112,11,0)+VLOOKUP(B129,[4]Aaf_SALUD!$C$16:$M$112,11,0),0)</f>
        <v>0</v>
      </c>
      <c r="V129" s="3"/>
      <c r="W129" s="3"/>
      <c r="X129" s="3">
        <f>IFERROR(VLOOKUP(B129,[3]Ap_CESANTIAS!$C$16:$M$112,11,0)+VLOOKUP(B129,[4]Ap_CESANTIAS!$C$16:$M$112,11,0),0)</f>
        <v>0</v>
      </c>
      <c r="Y129" s="3">
        <f>IFERROR(VLOOKUP(B129,[3]Ap_PENSION!$C$16:$M$112,11,0)+VLOOKUP(B129,[4]Ap_PENSION!$C$16:$M$112,11,0),0)</f>
        <v>0</v>
      </c>
      <c r="Z129" s="3">
        <f>IFERROR(VLOOKUP(B129,[3]Ap_SALUD!$C$16:$M$112,11,0)+VLOOKUP(B129,[4]Ap_SALUD!$C$16:$M$112,11,0),0)</f>
        <v>0</v>
      </c>
      <c r="AA129" s="36">
        <f t="shared" si="4"/>
        <v>0</v>
      </c>
      <c r="AB129" s="37">
        <f t="shared" si="5"/>
        <v>0</v>
      </c>
    </row>
    <row r="130" spans="1:28" hidden="1" x14ac:dyDescent="0.25">
      <c r="A130" s="38">
        <v>118</v>
      </c>
      <c r="B130" s="61"/>
      <c r="C130" s="31">
        <v>890983808</v>
      </c>
      <c r="D130" s="31">
        <f>VLOOKUP(C130,ENERO!$D$13:$E$1147,2,0)</f>
        <v>211305113</v>
      </c>
      <c r="E130" s="61" t="s">
        <v>328</v>
      </c>
      <c r="F130" s="61"/>
      <c r="G130" s="61"/>
      <c r="H130" s="3">
        <v>190742463</v>
      </c>
      <c r="I130" s="3">
        <v>331216052</v>
      </c>
      <c r="J130" s="3">
        <f>IFERROR(VLOOKUP(C130,[1]NOMINA!$Y$16:$AC$112,5,0),0)</f>
        <v>0</v>
      </c>
      <c r="K130" s="3">
        <f>IFERROR(VLOOKUP(C130,[1]CANCELACIONES!$Y$16:$AC$43,5,0),0)</f>
        <v>0</v>
      </c>
      <c r="L130" s="3">
        <f>IFERROR(VLOOKUP(C130,'[2]res- 200686'!$K$16:$R$112,8,0),0)</f>
        <v>0</v>
      </c>
      <c r="M130" s="3">
        <f>IFERROR(VLOOKUP(C130,'[2]reduccion calidad '!$K$16:$R$27,8,0),0)*-1</f>
        <v>0</v>
      </c>
      <c r="N130" s="3"/>
      <c r="O130" s="34">
        <f t="shared" si="3"/>
        <v>521958515</v>
      </c>
      <c r="P130" s="35">
        <v>521958515</v>
      </c>
      <c r="Q130" s="3">
        <f>IFERROR(VLOOKUP(C130,[3]ServNOMINA!$F$16:$M$112,8,0)+VLOOKUP(C130,[4]ServNOMINA!$F$16:$M$112,8,0),0)</f>
        <v>0</v>
      </c>
      <c r="R130" s="3">
        <f>IFERROR(VLOOKUP(C130,[3]ServOTROS!$F$16:$M$112,8,0)+VLOOKUP(C130,[4]ServOTROS!$F$16:$M$112,8,0),0)</f>
        <v>0</v>
      </c>
      <c r="S130" s="3"/>
      <c r="T130" s="3">
        <f>IFERROR(VLOOKUP(B130,[3]Aaf_PENSION!$C$16:$M$112,11,0)+VLOOKUP(B130,[4]Aaf_PENSION!$C$16:$M$112,11,0),0)</f>
        <v>0</v>
      </c>
      <c r="U130" s="3">
        <f>IFERROR(VLOOKUP(B130,[3]Aaf_SALUD!$C$16:$M$112,11,0)+VLOOKUP(B130,[4]Aaf_SALUD!$C$16:$M$112,11,0),0)</f>
        <v>0</v>
      </c>
      <c r="V130" s="3"/>
      <c r="W130" s="3"/>
      <c r="X130" s="3">
        <f>IFERROR(VLOOKUP(B130,[3]Ap_CESANTIAS!$C$16:$M$112,11,0)+VLOOKUP(B130,[4]Ap_CESANTIAS!$C$16:$M$112,11,0),0)</f>
        <v>0</v>
      </c>
      <c r="Y130" s="3">
        <f>IFERROR(VLOOKUP(B130,[3]Ap_PENSION!$C$16:$M$112,11,0)+VLOOKUP(B130,[4]Ap_PENSION!$C$16:$M$112,11,0),0)</f>
        <v>0</v>
      </c>
      <c r="Z130" s="3">
        <f>IFERROR(VLOOKUP(B130,[3]Ap_SALUD!$C$16:$M$112,11,0)+VLOOKUP(B130,[4]Ap_SALUD!$C$16:$M$112,11,0),0)</f>
        <v>0</v>
      </c>
      <c r="AA130" s="36">
        <f t="shared" si="4"/>
        <v>0</v>
      </c>
      <c r="AB130" s="37">
        <f t="shared" si="5"/>
        <v>0</v>
      </c>
    </row>
    <row r="131" spans="1:28" hidden="1" x14ac:dyDescent="0.25">
      <c r="A131" s="29">
        <v>119</v>
      </c>
      <c r="B131" s="61"/>
      <c r="C131" s="31">
        <v>890981567</v>
      </c>
      <c r="D131" s="31">
        <f>VLOOKUP(C131,ENERO!$D$13:$E$1147,2,0)</f>
        <v>212005120</v>
      </c>
      <c r="E131" s="61" t="s">
        <v>329</v>
      </c>
      <c r="F131" s="61"/>
      <c r="G131" s="61"/>
      <c r="H131" s="3">
        <v>1059639279</v>
      </c>
      <c r="I131" s="3">
        <v>1263339443</v>
      </c>
      <c r="J131" s="3">
        <f>IFERROR(VLOOKUP(C131,[1]NOMINA!$Y$16:$AC$112,5,0),0)</f>
        <v>0</v>
      </c>
      <c r="K131" s="3">
        <f>IFERROR(VLOOKUP(C131,[1]CANCELACIONES!$Y$16:$AC$43,5,0),0)</f>
        <v>0</v>
      </c>
      <c r="L131" s="3">
        <f>IFERROR(VLOOKUP(C131,'[2]res- 200686'!$K$16:$R$112,8,0),0)</f>
        <v>0</v>
      </c>
      <c r="M131" s="3">
        <f>IFERROR(VLOOKUP(C131,'[2]reduccion calidad '!$K$16:$R$27,8,0),0)*-1</f>
        <v>0</v>
      </c>
      <c r="N131" s="3"/>
      <c r="O131" s="34">
        <f t="shared" si="3"/>
        <v>2322978722</v>
      </c>
      <c r="P131" s="35">
        <v>2322978722</v>
      </c>
      <c r="Q131" s="3">
        <f>IFERROR(VLOOKUP(C131,[3]ServNOMINA!$F$16:$M$112,8,0)+VLOOKUP(C131,[4]ServNOMINA!$F$16:$M$112,8,0),0)</f>
        <v>0</v>
      </c>
      <c r="R131" s="3">
        <f>IFERROR(VLOOKUP(C131,[3]ServOTROS!$F$16:$M$112,8,0)+VLOOKUP(C131,[4]ServOTROS!$F$16:$M$112,8,0),0)</f>
        <v>0</v>
      </c>
      <c r="S131" s="3"/>
      <c r="T131" s="3">
        <f>IFERROR(VLOOKUP(B131,[3]Aaf_PENSION!$C$16:$M$112,11,0)+VLOOKUP(B131,[4]Aaf_PENSION!$C$16:$M$112,11,0),0)</f>
        <v>0</v>
      </c>
      <c r="U131" s="3">
        <f>IFERROR(VLOOKUP(B131,[3]Aaf_SALUD!$C$16:$M$112,11,0)+VLOOKUP(B131,[4]Aaf_SALUD!$C$16:$M$112,11,0),0)</f>
        <v>0</v>
      </c>
      <c r="V131" s="3"/>
      <c r="W131" s="3"/>
      <c r="X131" s="3">
        <f>IFERROR(VLOOKUP(B131,[3]Ap_CESANTIAS!$C$16:$M$112,11,0)+VLOOKUP(B131,[4]Ap_CESANTIAS!$C$16:$M$112,11,0),0)</f>
        <v>0</v>
      </c>
      <c r="Y131" s="3">
        <f>IFERROR(VLOOKUP(B131,[3]Ap_PENSION!$C$16:$M$112,11,0)+VLOOKUP(B131,[4]Ap_PENSION!$C$16:$M$112,11,0),0)</f>
        <v>0</v>
      </c>
      <c r="Z131" s="3">
        <f>IFERROR(VLOOKUP(B131,[3]Ap_SALUD!$C$16:$M$112,11,0)+VLOOKUP(B131,[4]Ap_SALUD!$C$16:$M$112,11,0),0)</f>
        <v>0</v>
      </c>
      <c r="AA131" s="36">
        <f t="shared" si="4"/>
        <v>0</v>
      </c>
      <c r="AB131" s="37">
        <f t="shared" si="5"/>
        <v>0</v>
      </c>
    </row>
    <row r="132" spans="1:28" hidden="1" x14ac:dyDescent="0.25">
      <c r="A132" s="38">
        <v>120</v>
      </c>
      <c r="B132" s="61"/>
      <c r="C132" s="31">
        <v>890984224</v>
      </c>
      <c r="D132" s="31">
        <f>VLOOKUP(C132,ENERO!$D$13:$E$1147,2,0)</f>
        <v>212505125</v>
      </c>
      <c r="E132" s="61" t="s">
        <v>330</v>
      </c>
      <c r="F132" s="61"/>
      <c r="G132" s="61"/>
      <c r="H132" s="3">
        <v>146277335</v>
      </c>
      <c r="I132" s="3">
        <v>289208970</v>
      </c>
      <c r="J132" s="3">
        <f>IFERROR(VLOOKUP(C132,[1]NOMINA!$Y$16:$AC$112,5,0),0)</f>
        <v>0</v>
      </c>
      <c r="K132" s="3">
        <f>IFERROR(VLOOKUP(C132,[1]CANCELACIONES!$Y$16:$AC$43,5,0),0)</f>
        <v>0</v>
      </c>
      <c r="L132" s="3">
        <f>IFERROR(VLOOKUP(C132,'[2]res- 200686'!$K$16:$R$112,8,0),0)</f>
        <v>0</v>
      </c>
      <c r="M132" s="3">
        <f>IFERROR(VLOOKUP(C132,'[2]reduccion calidad '!$K$16:$R$27,8,0),0)*-1</f>
        <v>0</v>
      </c>
      <c r="N132" s="3"/>
      <c r="O132" s="34">
        <f t="shared" si="3"/>
        <v>435486305</v>
      </c>
      <c r="P132" s="35">
        <v>435486305</v>
      </c>
      <c r="Q132" s="3">
        <f>IFERROR(VLOOKUP(C132,[3]ServNOMINA!$F$16:$M$112,8,0)+VLOOKUP(C132,[4]ServNOMINA!$F$16:$M$112,8,0),0)</f>
        <v>0</v>
      </c>
      <c r="R132" s="3">
        <f>IFERROR(VLOOKUP(C132,[3]ServOTROS!$F$16:$M$112,8,0)+VLOOKUP(C132,[4]ServOTROS!$F$16:$M$112,8,0),0)</f>
        <v>0</v>
      </c>
      <c r="S132" s="3"/>
      <c r="T132" s="3">
        <f>IFERROR(VLOOKUP(B132,[3]Aaf_PENSION!$C$16:$M$112,11,0)+VLOOKUP(B132,[4]Aaf_PENSION!$C$16:$M$112,11,0),0)</f>
        <v>0</v>
      </c>
      <c r="U132" s="3">
        <f>IFERROR(VLOOKUP(B132,[3]Aaf_SALUD!$C$16:$M$112,11,0)+VLOOKUP(B132,[4]Aaf_SALUD!$C$16:$M$112,11,0),0)</f>
        <v>0</v>
      </c>
      <c r="V132" s="3"/>
      <c r="W132" s="3"/>
      <c r="X132" s="3">
        <f>IFERROR(VLOOKUP(B132,[3]Ap_CESANTIAS!$C$16:$M$112,11,0)+VLOOKUP(B132,[4]Ap_CESANTIAS!$C$16:$M$112,11,0),0)</f>
        <v>0</v>
      </c>
      <c r="Y132" s="3">
        <f>IFERROR(VLOOKUP(B132,[3]Ap_PENSION!$C$16:$M$112,11,0)+VLOOKUP(B132,[4]Ap_PENSION!$C$16:$M$112,11,0),0)</f>
        <v>0</v>
      </c>
      <c r="Z132" s="3">
        <f>IFERROR(VLOOKUP(B132,[3]Ap_SALUD!$C$16:$M$112,11,0)+VLOOKUP(B132,[4]Ap_SALUD!$C$16:$M$112,11,0),0)</f>
        <v>0</v>
      </c>
      <c r="AA132" s="36">
        <f t="shared" si="4"/>
        <v>0</v>
      </c>
      <c r="AB132" s="37">
        <f t="shared" si="5"/>
        <v>0</v>
      </c>
    </row>
    <row r="133" spans="1:28" hidden="1" x14ac:dyDescent="0.25">
      <c r="A133" s="29">
        <v>121</v>
      </c>
      <c r="B133" s="61"/>
      <c r="C133" s="31">
        <v>890980447</v>
      </c>
      <c r="D133" s="31">
        <f>VLOOKUP(C133,ENERO!$D$13:$E$1147,2,0)</f>
        <v>212905129</v>
      </c>
      <c r="E133" s="61" t="s">
        <v>331</v>
      </c>
      <c r="F133" s="61"/>
      <c r="G133" s="61"/>
      <c r="H133" s="3">
        <v>789411767</v>
      </c>
      <c r="I133" s="3">
        <v>1281238030</v>
      </c>
      <c r="J133" s="3">
        <f>IFERROR(VLOOKUP(C133,[1]NOMINA!$Y$16:$AC$112,5,0),0)</f>
        <v>0</v>
      </c>
      <c r="K133" s="3">
        <f>IFERROR(VLOOKUP(C133,[1]CANCELACIONES!$Y$16:$AC$43,5,0),0)</f>
        <v>0</v>
      </c>
      <c r="L133" s="3">
        <f>IFERROR(VLOOKUP(C133,'[2]res- 200686'!$K$16:$R$112,8,0),0)</f>
        <v>0</v>
      </c>
      <c r="M133" s="3">
        <f>IFERROR(VLOOKUP(C133,'[2]reduccion calidad '!$K$16:$R$27,8,0),0)*-1</f>
        <v>0</v>
      </c>
      <c r="N133" s="3"/>
      <c r="O133" s="34">
        <f t="shared" si="3"/>
        <v>2070649797</v>
      </c>
      <c r="P133" s="35">
        <v>2070649797</v>
      </c>
      <c r="Q133" s="3">
        <f>IFERROR(VLOOKUP(C133,[3]ServNOMINA!$F$16:$M$112,8,0)+VLOOKUP(C133,[4]ServNOMINA!$F$16:$M$112,8,0),0)</f>
        <v>0</v>
      </c>
      <c r="R133" s="3">
        <f>IFERROR(VLOOKUP(C133,[3]ServOTROS!$F$16:$M$112,8,0)+VLOOKUP(C133,[4]ServOTROS!$F$16:$M$112,8,0),0)</f>
        <v>0</v>
      </c>
      <c r="S133" s="3"/>
      <c r="T133" s="3">
        <f>IFERROR(VLOOKUP(B133,[3]Aaf_PENSION!$C$16:$M$112,11,0)+VLOOKUP(B133,[4]Aaf_PENSION!$C$16:$M$112,11,0),0)</f>
        <v>0</v>
      </c>
      <c r="U133" s="3">
        <f>IFERROR(VLOOKUP(B133,[3]Aaf_SALUD!$C$16:$M$112,11,0)+VLOOKUP(B133,[4]Aaf_SALUD!$C$16:$M$112,11,0),0)</f>
        <v>0</v>
      </c>
      <c r="V133" s="3"/>
      <c r="W133" s="3"/>
      <c r="X133" s="3">
        <f>IFERROR(VLOOKUP(B133,[3]Ap_CESANTIAS!$C$16:$M$112,11,0)+VLOOKUP(B133,[4]Ap_CESANTIAS!$C$16:$M$112,11,0),0)</f>
        <v>0</v>
      </c>
      <c r="Y133" s="3">
        <f>IFERROR(VLOOKUP(B133,[3]Ap_PENSION!$C$16:$M$112,11,0)+VLOOKUP(B133,[4]Ap_PENSION!$C$16:$M$112,11,0),0)</f>
        <v>0</v>
      </c>
      <c r="Z133" s="3">
        <f>IFERROR(VLOOKUP(B133,[3]Ap_SALUD!$C$16:$M$112,11,0)+VLOOKUP(B133,[4]Ap_SALUD!$C$16:$M$112,11,0),0)</f>
        <v>0</v>
      </c>
      <c r="AA133" s="36">
        <f t="shared" si="4"/>
        <v>0</v>
      </c>
      <c r="AB133" s="37">
        <f t="shared" si="5"/>
        <v>0</v>
      </c>
    </row>
    <row r="134" spans="1:28" hidden="1" x14ac:dyDescent="0.25">
      <c r="A134" s="38">
        <v>122</v>
      </c>
      <c r="B134" s="61"/>
      <c r="C134" s="31">
        <v>890982147</v>
      </c>
      <c r="D134" s="31">
        <f>VLOOKUP(C134,ENERO!$D$13:$E$1147,2,0)</f>
        <v>213405134</v>
      </c>
      <c r="E134" s="61" t="s">
        <v>332</v>
      </c>
      <c r="F134" s="61"/>
      <c r="G134" s="61"/>
      <c r="H134" s="3">
        <v>167199631</v>
      </c>
      <c r="I134" s="3">
        <v>289720101</v>
      </c>
      <c r="J134" s="3">
        <f>IFERROR(VLOOKUP(C134,[1]NOMINA!$Y$16:$AC$112,5,0),0)</f>
        <v>0</v>
      </c>
      <c r="K134" s="3">
        <f>IFERROR(VLOOKUP(C134,[1]CANCELACIONES!$Y$16:$AC$43,5,0),0)</f>
        <v>0</v>
      </c>
      <c r="L134" s="3">
        <f>IFERROR(VLOOKUP(C134,'[2]res- 200686'!$K$16:$R$112,8,0),0)</f>
        <v>0</v>
      </c>
      <c r="M134" s="3">
        <f>IFERROR(VLOOKUP(C134,'[2]reduccion calidad '!$K$16:$R$27,8,0),0)*-1</f>
        <v>0</v>
      </c>
      <c r="N134" s="3"/>
      <c r="O134" s="34">
        <f t="shared" si="3"/>
        <v>456919732</v>
      </c>
      <c r="P134" s="35">
        <v>456919732</v>
      </c>
      <c r="Q134" s="3">
        <f>IFERROR(VLOOKUP(C134,[3]ServNOMINA!$F$16:$M$112,8,0)+VLOOKUP(C134,[4]ServNOMINA!$F$16:$M$112,8,0),0)</f>
        <v>0</v>
      </c>
      <c r="R134" s="3">
        <f>IFERROR(VLOOKUP(C134,[3]ServOTROS!$F$16:$M$112,8,0)+VLOOKUP(C134,[4]ServOTROS!$F$16:$M$112,8,0),0)</f>
        <v>0</v>
      </c>
      <c r="S134" s="3"/>
      <c r="T134" s="3">
        <f>IFERROR(VLOOKUP(B134,[3]Aaf_PENSION!$C$16:$M$112,11,0)+VLOOKUP(B134,[4]Aaf_PENSION!$C$16:$M$112,11,0),0)</f>
        <v>0</v>
      </c>
      <c r="U134" s="3">
        <f>IFERROR(VLOOKUP(B134,[3]Aaf_SALUD!$C$16:$M$112,11,0)+VLOOKUP(B134,[4]Aaf_SALUD!$C$16:$M$112,11,0),0)</f>
        <v>0</v>
      </c>
      <c r="V134" s="3"/>
      <c r="W134" s="3"/>
      <c r="X134" s="3">
        <f>IFERROR(VLOOKUP(B134,[3]Ap_CESANTIAS!$C$16:$M$112,11,0)+VLOOKUP(B134,[4]Ap_CESANTIAS!$C$16:$M$112,11,0),0)</f>
        <v>0</v>
      </c>
      <c r="Y134" s="3">
        <f>IFERROR(VLOOKUP(B134,[3]Ap_PENSION!$C$16:$M$112,11,0)+VLOOKUP(B134,[4]Ap_PENSION!$C$16:$M$112,11,0),0)</f>
        <v>0</v>
      </c>
      <c r="Z134" s="3">
        <f>IFERROR(VLOOKUP(B134,[3]Ap_SALUD!$C$16:$M$112,11,0)+VLOOKUP(B134,[4]Ap_SALUD!$C$16:$M$112,11,0),0)</f>
        <v>0</v>
      </c>
      <c r="AA134" s="36">
        <f t="shared" si="4"/>
        <v>0</v>
      </c>
      <c r="AB134" s="37">
        <f t="shared" si="5"/>
        <v>0</v>
      </c>
    </row>
    <row r="135" spans="1:28" hidden="1" x14ac:dyDescent="0.25">
      <c r="A135" s="29">
        <v>123</v>
      </c>
      <c r="B135" s="61"/>
      <c r="C135" s="31">
        <v>890982238</v>
      </c>
      <c r="D135" s="31">
        <f>VLOOKUP(C135,ENERO!$D$13:$E$1147,2,0)</f>
        <v>213805138</v>
      </c>
      <c r="E135" s="61" t="s">
        <v>333</v>
      </c>
      <c r="F135" s="61"/>
      <c r="G135" s="61"/>
      <c r="H135" s="3">
        <v>329904303</v>
      </c>
      <c r="I135" s="3">
        <v>639106843</v>
      </c>
      <c r="J135" s="3">
        <f>IFERROR(VLOOKUP(C135,[1]NOMINA!$Y$16:$AC$112,5,0),0)</f>
        <v>0</v>
      </c>
      <c r="K135" s="3">
        <f>IFERROR(VLOOKUP(C135,[1]CANCELACIONES!$Y$16:$AC$43,5,0),0)</f>
        <v>0</v>
      </c>
      <c r="L135" s="3">
        <f>IFERROR(VLOOKUP(C135,'[2]res- 200686'!$K$16:$R$112,8,0),0)</f>
        <v>0</v>
      </c>
      <c r="M135" s="3">
        <f>IFERROR(VLOOKUP(C135,'[2]reduccion calidad '!$K$16:$R$27,8,0),0)*-1</f>
        <v>0</v>
      </c>
      <c r="N135" s="3"/>
      <c r="O135" s="34">
        <f t="shared" si="3"/>
        <v>969011146</v>
      </c>
      <c r="P135" s="35">
        <v>969011146</v>
      </c>
      <c r="Q135" s="3">
        <f>IFERROR(VLOOKUP(C135,[3]ServNOMINA!$F$16:$M$112,8,0)+VLOOKUP(C135,[4]ServNOMINA!$F$16:$M$112,8,0),0)</f>
        <v>0</v>
      </c>
      <c r="R135" s="3">
        <f>IFERROR(VLOOKUP(C135,[3]ServOTROS!$F$16:$M$112,8,0)+VLOOKUP(C135,[4]ServOTROS!$F$16:$M$112,8,0),0)</f>
        <v>0</v>
      </c>
      <c r="S135" s="3"/>
      <c r="T135" s="3">
        <f>IFERROR(VLOOKUP(B135,[3]Aaf_PENSION!$C$16:$M$112,11,0)+VLOOKUP(B135,[4]Aaf_PENSION!$C$16:$M$112,11,0),0)</f>
        <v>0</v>
      </c>
      <c r="U135" s="3">
        <f>IFERROR(VLOOKUP(B135,[3]Aaf_SALUD!$C$16:$M$112,11,0)+VLOOKUP(B135,[4]Aaf_SALUD!$C$16:$M$112,11,0),0)</f>
        <v>0</v>
      </c>
      <c r="V135" s="3"/>
      <c r="W135" s="3"/>
      <c r="X135" s="3">
        <f>IFERROR(VLOOKUP(B135,[3]Ap_CESANTIAS!$C$16:$M$112,11,0)+VLOOKUP(B135,[4]Ap_CESANTIAS!$C$16:$M$112,11,0),0)</f>
        <v>0</v>
      </c>
      <c r="Y135" s="3">
        <f>IFERROR(VLOOKUP(B135,[3]Ap_PENSION!$C$16:$M$112,11,0)+VLOOKUP(B135,[4]Ap_PENSION!$C$16:$M$112,11,0),0)</f>
        <v>0</v>
      </c>
      <c r="Z135" s="3">
        <f>IFERROR(VLOOKUP(B135,[3]Ap_SALUD!$C$16:$M$112,11,0)+VLOOKUP(B135,[4]Ap_SALUD!$C$16:$M$112,11,0),0)</f>
        <v>0</v>
      </c>
      <c r="AA135" s="36">
        <f t="shared" si="4"/>
        <v>0</v>
      </c>
      <c r="AB135" s="37">
        <f t="shared" si="5"/>
        <v>0</v>
      </c>
    </row>
    <row r="136" spans="1:28" hidden="1" x14ac:dyDescent="0.25">
      <c r="A136" s="38">
        <v>124</v>
      </c>
      <c r="B136" s="61"/>
      <c r="C136" s="31">
        <v>890981107</v>
      </c>
      <c r="D136" s="31">
        <f>VLOOKUP(C136,ENERO!$D$13:$E$1147,2,0)</f>
        <v>214205142</v>
      </c>
      <c r="E136" s="61" t="s">
        <v>334</v>
      </c>
      <c r="F136" s="61"/>
      <c r="G136" s="61"/>
      <c r="H136" s="3">
        <v>62902288</v>
      </c>
      <c r="I136" s="3">
        <v>110533558</v>
      </c>
      <c r="J136" s="3">
        <f>IFERROR(VLOOKUP(C136,[1]NOMINA!$Y$16:$AC$112,5,0),0)</f>
        <v>0</v>
      </c>
      <c r="K136" s="3">
        <f>IFERROR(VLOOKUP(C136,[1]CANCELACIONES!$Y$16:$AC$43,5,0),0)</f>
        <v>0</v>
      </c>
      <c r="L136" s="3">
        <f>IFERROR(VLOOKUP(C136,'[2]res- 200686'!$K$16:$R$112,8,0),0)</f>
        <v>0</v>
      </c>
      <c r="M136" s="3">
        <f>IFERROR(VLOOKUP(C136,'[2]reduccion calidad '!$K$16:$R$27,8,0),0)*-1</f>
        <v>0</v>
      </c>
      <c r="N136" s="3"/>
      <c r="O136" s="34">
        <f t="shared" si="3"/>
        <v>173435846</v>
      </c>
      <c r="P136" s="35">
        <v>173435846</v>
      </c>
      <c r="Q136" s="3">
        <f>IFERROR(VLOOKUP(C136,[3]ServNOMINA!$F$16:$M$112,8,0)+VLOOKUP(C136,[4]ServNOMINA!$F$16:$M$112,8,0),0)</f>
        <v>0</v>
      </c>
      <c r="R136" s="3">
        <f>IFERROR(VLOOKUP(C136,[3]ServOTROS!$F$16:$M$112,8,0)+VLOOKUP(C136,[4]ServOTROS!$F$16:$M$112,8,0),0)</f>
        <v>0</v>
      </c>
      <c r="S136" s="3"/>
      <c r="T136" s="3">
        <f>IFERROR(VLOOKUP(B136,[3]Aaf_PENSION!$C$16:$M$112,11,0)+VLOOKUP(B136,[4]Aaf_PENSION!$C$16:$M$112,11,0),0)</f>
        <v>0</v>
      </c>
      <c r="U136" s="3">
        <f>IFERROR(VLOOKUP(B136,[3]Aaf_SALUD!$C$16:$M$112,11,0)+VLOOKUP(B136,[4]Aaf_SALUD!$C$16:$M$112,11,0),0)</f>
        <v>0</v>
      </c>
      <c r="V136" s="3"/>
      <c r="W136" s="3"/>
      <c r="X136" s="3">
        <f>IFERROR(VLOOKUP(B136,[3]Ap_CESANTIAS!$C$16:$M$112,11,0)+VLOOKUP(B136,[4]Ap_CESANTIAS!$C$16:$M$112,11,0),0)</f>
        <v>0</v>
      </c>
      <c r="Y136" s="3">
        <f>IFERROR(VLOOKUP(B136,[3]Ap_PENSION!$C$16:$M$112,11,0)+VLOOKUP(B136,[4]Ap_PENSION!$C$16:$M$112,11,0),0)</f>
        <v>0</v>
      </c>
      <c r="Z136" s="3">
        <f>IFERROR(VLOOKUP(B136,[3]Ap_SALUD!$C$16:$M$112,11,0)+VLOOKUP(B136,[4]Ap_SALUD!$C$16:$M$112,11,0),0)</f>
        <v>0</v>
      </c>
      <c r="AA136" s="36">
        <f t="shared" si="4"/>
        <v>0</v>
      </c>
      <c r="AB136" s="37">
        <f t="shared" si="5"/>
        <v>0</v>
      </c>
    </row>
    <row r="137" spans="1:28" hidden="1" x14ac:dyDescent="0.25">
      <c r="A137" s="29">
        <v>125</v>
      </c>
      <c r="B137" s="61"/>
      <c r="C137" s="31">
        <v>890984132</v>
      </c>
      <c r="D137" s="31">
        <f>VLOOKUP(C137,ENERO!$D$13:$E$1147,2,0)</f>
        <v>214505145</v>
      </c>
      <c r="E137" s="61" t="s">
        <v>335</v>
      </c>
      <c r="F137" s="61"/>
      <c r="G137" s="61"/>
      <c r="H137" s="3">
        <v>49178608</v>
      </c>
      <c r="I137" s="3">
        <v>121519814</v>
      </c>
      <c r="J137" s="3">
        <f>IFERROR(VLOOKUP(C137,[1]NOMINA!$Y$16:$AC$112,5,0),0)</f>
        <v>0</v>
      </c>
      <c r="K137" s="3">
        <f>IFERROR(VLOOKUP(C137,[1]CANCELACIONES!$Y$16:$AC$43,5,0),0)</f>
        <v>0</v>
      </c>
      <c r="L137" s="3">
        <f>IFERROR(VLOOKUP(C137,'[2]res- 200686'!$K$16:$R$112,8,0),0)</f>
        <v>0</v>
      </c>
      <c r="M137" s="3">
        <f>IFERROR(VLOOKUP(C137,'[2]reduccion calidad '!$K$16:$R$27,8,0),0)*-1</f>
        <v>0</v>
      </c>
      <c r="N137" s="3"/>
      <c r="O137" s="34">
        <f t="shared" si="3"/>
        <v>170698422</v>
      </c>
      <c r="P137" s="35">
        <v>170698422</v>
      </c>
      <c r="Q137" s="3">
        <f>IFERROR(VLOOKUP(C137,[3]ServNOMINA!$F$16:$M$112,8,0)+VLOOKUP(C137,[4]ServNOMINA!$F$16:$M$112,8,0),0)</f>
        <v>0</v>
      </c>
      <c r="R137" s="3">
        <f>IFERROR(VLOOKUP(C137,[3]ServOTROS!$F$16:$M$112,8,0)+VLOOKUP(C137,[4]ServOTROS!$F$16:$M$112,8,0),0)</f>
        <v>0</v>
      </c>
      <c r="S137" s="3"/>
      <c r="T137" s="3">
        <f>IFERROR(VLOOKUP(B137,[3]Aaf_PENSION!$C$16:$M$112,11,0)+VLOOKUP(B137,[4]Aaf_PENSION!$C$16:$M$112,11,0),0)</f>
        <v>0</v>
      </c>
      <c r="U137" s="3">
        <f>IFERROR(VLOOKUP(B137,[3]Aaf_SALUD!$C$16:$M$112,11,0)+VLOOKUP(B137,[4]Aaf_SALUD!$C$16:$M$112,11,0),0)</f>
        <v>0</v>
      </c>
      <c r="V137" s="3"/>
      <c r="W137" s="3"/>
      <c r="X137" s="3">
        <f>IFERROR(VLOOKUP(B137,[3]Ap_CESANTIAS!$C$16:$M$112,11,0)+VLOOKUP(B137,[4]Ap_CESANTIAS!$C$16:$M$112,11,0),0)</f>
        <v>0</v>
      </c>
      <c r="Y137" s="3">
        <f>IFERROR(VLOOKUP(B137,[3]Ap_PENSION!$C$16:$M$112,11,0)+VLOOKUP(B137,[4]Ap_PENSION!$C$16:$M$112,11,0),0)</f>
        <v>0</v>
      </c>
      <c r="Z137" s="3">
        <f>IFERROR(VLOOKUP(B137,[3]Ap_SALUD!$C$16:$M$112,11,0)+VLOOKUP(B137,[4]Ap_SALUD!$C$16:$M$112,11,0),0)</f>
        <v>0</v>
      </c>
      <c r="AA137" s="36">
        <f t="shared" si="4"/>
        <v>0</v>
      </c>
      <c r="AB137" s="37">
        <f t="shared" si="5"/>
        <v>0</v>
      </c>
    </row>
    <row r="138" spans="1:28" hidden="1" x14ac:dyDescent="0.25">
      <c r="A138" s="38">
        <v>126</v>
      </c>
      <c r="B138" s="61"/>
      <c r="C138" s="31">
        <v>890985316</v>
      </c>
      <c r="D138" s="31">
        <f>VLOOKUP(C138,ENERO!$D$13:$E$1147,2,0)</f>
        <v>214705147</v>
      </c>
      <c r="E138" s="61" t="s">
        <v>336</v>
      </c>
      <c r="F138" s="61"/>
      <c r="G138" s="61"/>
      <c r="H138" s="3">
        <v>1345568607</v>
      </c>
      <c r="I138" s="3">
        <v>1361128905</v>
      </c>
      <c r="J138" s="3">
        <f>IFERROR(VLOOKUP(C138,[1]NOMINA!$Y$16:$AC$112,5,0),0)</f>
        <v>0</v>
      </c>
      <c r="K138" s="3">
        <f>IFERROR(VLOOKUP(C138,[1]CANCELACIONES!$Y$16:$AC$43,5,0),0)</f>
        <v>0</v>
      </c>
      <c r="L138" s="3">
        <f>IFERROR(VLOOKUP(C138,'[2]res- 200686'!$K$16:$R$112,8,0),0)</f>
        <v>0</v>
      </c>
      <c r="M138" s="3">
        <f>IFERROR(VLOOKUP(C138,'[2]reduccion calidad '!$K$16:$R$27,8,0),0)*-1</f>
        <v>0</v>
      </c>
      <c r="N138" s="3"/>
      <c r="O138" s="34">
        <f t="shared" si="3"/>
        <v>2706697512</v>
      </c>
      <c r="P138" s="35">
        <v>2706697512</v>
      </c>
      <c r="Q138" s="3">
        <f>IFERROR(VLOOKUP(C138,[3]ServNOMINA!$F$16:$M$112,8,0)+VLOOKUP(C138,[4]ServNOMINA!$F$16:$M$112,8,0),0)</f>
        <v>0</v>
      </c>
      <c r="R138" s="3">
        <f>IFERROR(VLOOKUP(C138,[3]ServOTROS!$F$16:$M$112,8,0)+VLOOKUP(C138,[4]ServOTROS!$F$16:$M$112,8,0),0)</f>
        <v>0</v>
      </c>
      <c r="S138" s="3"/>
      <c r="T138" s="3">
        <f>IFERROR(VLOOKUP(B138,[3]Aaf_PENSION!$C$16:$M$112,11,0)+VLOOKUP(B138,[4]Aaf_PENSION!$C$16:$M$112,11,0),0)</f>
        <v>0</v>
      </c>
      <c r="U138" s="3">
        <f>IFERROR(VLOOKUP(B138,[3]Aaf_SALUD!$C$16:$M$112,11,0)+VLOOKUP(B138,[4]Aaf_SALUD!$C$16:$M$112,11,0),0)</f>
        <v>0</v>
      </c>
      <c r="V138" s="3"/>
      <c r="W138" s="3"/>
      <c r="X138" s="3">
        <f>IFERROR(VLOOKUP(B138,[3]Ap_CESANTIAS!$C$16:$M$112,11,0)+VLOOKUP(B138,[4]Ap_CESANTIAS!$C$16:$M$112,11,0),0)</f>
        <v>0</v>
      </c>
      <c r="Y138" s="3">
        <f>IFERROR(VLOOKUP(B138,[3]Ap_PENSION!$C$16:$M$112,11,0)+VLOOKUP(B138,[4]Ap_PENSION!$C$16:$M$112,11,0),0)</f>
        <v>0</v>
      </c>
      <c r="Z138" s="3">
        <f>IFERROR(VLOOKUP(B138,[3]Ap_SALUD!$C$16:$M$112,11,0)+VLOOKUP(B138,[4]Ap_SALUD!$C$16:$M$112,11,0),0)</f>
        <v>0</v>
      </c>
      <c r="AA138" s="36">
        <f t="shared" si="4"/>
        <v>0</v>
      </c>
      <c r="AB138" s="37">
        <f t="shared" si="5"/>
        <v>0</v>
      </c>
    </row>
    <row r="139" spans="1:28" hidden="1" x14ac:dyDescent="0.25">
      <c r="A139" s="29">
        <v>127</v>
      </c>
      <c r="B139" s="61"/>
      <c r="C139" s="31">
        <v>890982616</v>
      </c>
      <c r="D139" s="31">
        <f>VLOOKUP(C139,ENERO!$D$13:$E$1147,2,0)</f>
        <v>214805148</v>
      </c>
      <c r="E139" s="61" t="s">
        <v>337</v>
      </c>
      <c r="F139" s="61"/>
      <c r="G139" s="61"/>
      <c r="H139" s="3">
        <v>824017951</v>
      </c>
      <c r="I139" s="3">
        <v>1292280015</v>
      </c>
      <c r="J139" s="3">
        <f>IFERROR(VLOOKUP(C139,[1]NOMINA!$Y$16:$AC$112,5,0),0)</f>
        <v>0</v>
      </c>
      <c r="K139" s="3">
        <f>IFERROR(VLOOKUP(C139,[1]CANCELACIONES!$Y$16:$AC$43,5,0),0)</f>
        <v>0</v>
      </c>
      <c r="L139" s="3">
        <f>IFERROR(VLOOKUP(C139,'[2]res- 200686'!$K$16:$R$112,8,0),0)</f>
        <v>0</v>
      </c>
      <c r="M139" s="3">
        <f>IFERROR(VLOOKUP(C139,'[2]reduccion calidad '!$K$16:$R$27,8,0),0)*-1</f>
        <v>0</v>
      </c>
      <c r="N139" s="3"/>
      <c r="O139" s="34">
        <f t="shared" si="3"/>
        <v>2116297966</v>
      </c>
      <c r="P139" s="35">
        <v>2116297966</v>
      </c>
      <c r="Q139" s="3">
        <f>IFERROR(VLOOKUP(C139,[3]ServNOMINA!$F$16:$M$112,8,0)+VLOOKUP(C139,[4]ServNOMINA!$F$16:$M$112,8,0),0)</f>
        <v>0</v>
      </c>
      <c r="R139" s="3">
        <f>IFERROR(VLOOKUP(C139,[3]ServOTROS!$F$16:$M$112,8,0)+VLOOKUP(C139,[4]ServOTROS!$F$16:$M$112,8,0),0)</f>
        <v>0</v>
      </c>
      <c r="S139" s="3"/>
      <c r="T139" s="3">
        <f>IFERROR(VLOOKUP(B139,[3]Aaf_PENSION!$C$16:$M$112,11,0)+VLOOKUP(B139,[4]Aaf_PENSION!$C$16:$M$112,11,0),0)</f>
        <v>0</v>
      </c>
      <c r="U139" s="3">
        <f>IFERROR(VLOOKUP(B139,[3]Aaf_SALUD!$C$16:$M$112,11,0)+VLOOKUP(B139,[4]Aaf_SALUD!$C$16:$M$112,11,0),0)</f>
        <v>0</v>
      </c>
      <c r="V139" s="3"/>
      <c r="W139" s="3"/>
      <c r="X139" s="3">
        <f>IFERROR(VLOOKUP(B139,[3]Ap_CESANTIAS!$C$16:$M$112,11,0)+VLOOKUP(B139,[4]Ap_CESANTIAS!$C$16:$M$112,11,0),0)</f>
        <v>0</v>
      </c>
      <c r="Y139" s="3">
        <f>IFERROR(VLOOKUP(B139,[3]Ap_PENSION!$C$16:$M$112,11,0)+VLOOKUP(B139,[4]Ap_PENSION!$C$16:$M$112,11,0),0)</f>
        <v>0</v>
      </c>
      <c r="Z139" s="3">
        <f>IFERROR(VLOOKUP(B139,[3]Ap_SALUD!$C$16:$M$112,11,0)+VLOOKUP(B139,[4]Ap_SALUD!$C$16:$M$112,11,0),0)</f>
        <v>0</v>
      </c>
      <c r="AA139" s="36">
        <f t="shared" si="4"/>
        <v>0</v>
      </c>
      <c r="AB139" s="37">
        <f t="shared" si="5"/>
        <v>0</v>
      </c>
    </row>
    <row r="140" spans="1:28" hidden="1" x14ac:dyDescent="0.25">
      <c r="A140" s="38">
        <v>128</v>
      </c>
      <c r="B140" s="61"/>
      <c r="C140" s="31">
        <v>890984068</v>
      </c>
      <c r="D140" s="31">
        <f>VLOOKUP(C140,ENERO!$D$13:$E$1147,2,0)</f>
        <v>215005150</v>
      </c>
      <c r="E140" s="61" t="s">
        <v>338</v>
      </c>
      <c r="F140" s="61"/>
      <c r="G140" s="61"/>
      <c r="H140" s="3">
        <v>39056148</v>
      </c>
      <c r="I140" s="3">
        <v>100524879</v>
      </c>
      <c r="J140" s="3">
        <f>IFERROR(VLOOKUP(C140,[1]NOMINA!$Y$16:$AC$112,5,0),0)</f>
        <v>0</v>
      </c>
      <c r="K140" s="3">
        <f>IFERROR(VLOOKUP(C140,[1]CANCELACIONES!$Y$16:$AC$43,5,0),0)</f>
        <v>0</v>
      </c>
      <c r="L140" s="3">
        <f>IFERROR(VLOOKUP(C140,'[2]res- 200686'!$K$16:$R$112,8,0),0)</f>
        <v>0</v>
      </c>
      <c r="M140" s="3">
        <f>IFERROR(VLOOKUP(C140,'[2]reduccion calidad '!$K$16:$R$27,8,0),0)*-1</f>
        <v>0</v>
      </c>
      <c r="N140" s="3"/>
      <c r="O140" s="34">
        <f t="shared" si="3"/>
        <v>139581027</v>
      </c>
      <c r="P140" s="35">
        <v>139581027</v>
      </c>
      <c r="Q140" s="3">
        <f>IFERROR(VLOOKUP(C140,[3]ServNOMINA!$F$16:$M$112,8,0)+VLOOKUP(C140,[4]ServNOMINA!$F$16:$M$112,8,0),0)</f>
        <v>0</v>
      </c>
      <c r="R140" s="3">
        <f>IFERROR(VLOOKUP(C140,[3]ServOTROS!$F$16:$M$112,8,0)+VLOOKUP(C140,[4]ServOTROS!$F$16:$M$112,8,0),0)</f>
        <v>0</v>
      </c>
      <c r="S140" s="3"/>
      <c r="T140" s="3">
        <f>IFERROR(VLOOKUP(B140,[3]Aaf_PENSION!$C$16:$M$112,11,0)+VLOOKUP(B140,[4]Aaf_PENSION!$C$16:$M$112,11,0),0)</f>
        <v>0</v>
      </c>
      <c r="U140" s="3">
        <f>IFERROR(VLOOKUP(B140,[3]Aaf_SALUD!$C$16:$M$112,11,0)+VLOOKUP(B140,[4]Aaf_SALUD!$C$16:$M$112,11,0),0)</f>
        <v>0</v>
      </c>
      <c r="V140" s="3"/>
      <c r="W140" s="3"/>
      <c r="X140" s="3">
        <f>IFERROR(VLOOKUP(B140,[3]Ap_CESANTIAS!$C$16:$M$112,11,0)+VLOOKUP(B140,[4]Ap_CESANTIAS!$C$16:$M$112,11,0),0)</f>
        <v>0</v>
      </c>
      <c r="Y140" s="3">
        <f>IFERROR(VLOOKUP(B140,[3]Ap_PENSION!$C$16:$M$112,11,0)+VLOOKUP(B140,[4]Ap_PENSION!$C$16:$M$112,11,0),0)</f>
        <v>0</v>
      </c>
      <c r="Z140" s="3">
        <f>IFERROR(VLOOKUP(B140,[3]Ap_SALUD!$C$16:$M$112,11,0)+VLOOKUP(B140,[4]Ap_SALUD!$C$16:$M$112,11,0),0)</f>
        <v>0</v>
      </c>
      <c r="AA140" s="36">
        <f t="shared" si="4"/>
        <v>0</v>
      </c>
      <c r="AB140" s="37">
        <f t="shared" si="5"/>
        <v>0</v>
      </c>
    </row>
    <row r="141" spans="1:28" hidden="1" x14ac:dyDescent="0.25">
      <c r="A141" s="29">
        <v>129</v>
      </c>
      <c r="B141" s="61"/>
      <c r="C141" s="31">
        <v>890906445</v>
      </c>
      <c r="D141" s="31">
        <f>VLOOKUP(C141,ENERO!$D$13:$E$1147,2,0)</f>
        <v>215405154</v>
      </c>
      <c r="E141" s="61" t="s">
        <v>339</v>
      </c>
      <c r="F141" s="61"/>
      <c r="G141" s="61"/>
      <c r="H141" s="3">
        <v>2338259839</v>
      </c>
      <c r="I141" s="3">
        <v>2648133361</v>
      </c>
      <c r="J141" s="3">
        <f>IFERROR(VLOOKUP(C141,[1]NOMINA!$Y$16:$AC$112,5,0),0)</f>
        <v>0</v>
      </c>
      <c r="K141" s="3">
        <f>IFERROR(VLOOKUP(C141,[1]CANCELACIONES!$Y$16:$AC$43,5,0),0)</f>
        <v>0</v>
      </c>
      <c r="L141" s="3">
        <f>IFERROR(VLOOKUP(C141,'[2]res- 200686'!$K$16:$R$112,8,0),0)</f>
        <v>0</v>
      </c>
      <c r="M141" s="3">
        <f>IFERROR(VLOOKUP(C141,'[2]reduccion calidad '!$K$16:$R$27,8,0),0)*-1</f>
        <v>0</v>
      </c>
      <c r="N141" s="3"/>
      <c r="O141" s="34">
        <f t="shared" si="3"/>
        <v>4986393200</v>
      </c>
      <c r="P141" s="35">
        <v>4986393200</v>
      </c>
      <c r="Q141" s="3">
        <f>IFERROR(VLOOKUP(C141,[3]ServNOMINA!$F$16:$M$112,8,0)+VLOOKUP(C141,[4]ServNOMINA!$F$16:$M$112,8,0),0)</f>
        <v>0</v>
      </c>
      <c r="R141" s="3">
        <f>IFERROR(VLOOKUP(C141,[3]ServOTROS!$F$16:$M$112,8,0)+VLOOKUP(C141,[4]ServOTROS!$F$16:$M$112,8,0),0)</f>
        <v>0</v>
      </c>
      <c r="S141" s="3"/>
      <c r="T141" s="3">
        <f>IFERROR(VLOOKUP(B141,[3]Aaf_PENSION!$C$16:$M$112,11,0)+VLOOKUP(B141,[4]Aaf_PENSION!$C$16:$M$112,11,0),0)</f>
        <v>0</v>
      </c>
      <c r="U141" s="3">
        <f>IFERROR(VLOOKUP(B141,[3]Aaf_SALUD!$C$16:$M$112,11,0)+VLOOKUP(B141,[4]Aaf_SALUD!$C$16:$M$112,11,0),0)</f>
        <v>0</v>
      </c>
      <c r="V141" s="3"/>
      <c r="W141" s="3"/>
      <c r="X141" s="3">
        <f>IFERROR(VLOOKUP(B141,[3]Ap_CESANTIAS!$C$16:$M$112,11,0)+VLOOKUP(B141,[4]Ap_CESANTIAS!$C$16:$M$112,11,0),0)</f>
        <v>0</v>
      </c>
      <c r="Y141" s="3">
        <f>IFERROR(VLOOKUP(B141,[3]Ap_PENSION!$C$16:$M$112,11,0)+VLOOKUP(B141,[4]Ap_PENSION!$C$16:$M$112,11,0),0)</f>
        <v>0</v>
      </c>
      <c r="Z141" s="3">
        <f>IFERROR(VLOOKUP(B141,[3]Ap_SALUD!$C$16:$M$112,11,0)+VLOOKUP(B141,[4]Ap_SALUD!$C$16:$M$112,11,0),0)</f>
        <v>0</v>
      </c>
      <c r="AA141" s="36">
        <f t="shared" si="4"/>
        <v>0</v>
      </c>
      <c r="AB141" s="37">
        <f t="shared" si="5"/>
        <v>0</v>
      </c>
    </row>
    <row r="142" spans="1:28" hidden="1" x14ac:dyDescent="0.25">
      <c r="A142" s="38">
        <v>130</v>
      </c>
      <c r="B142" s="61"/>
      <c r="C142" s="31">
        <v>890980998</v>
      </c>
      <c r="D142" s="31">
        <f>VLOOKUP(C142,ENERO!$D$13:$E$1147,2,0)</f>
        <v>217205172</v>
      </c>
      <c r="E142" s="61" t="s">
        <v>340</v>
      </c>
      <c r="F142" s="61"/>
      <c r="G142" s="61"/>
      <c r="H142" s="3">
        <v>1511069375</v>
      </c>
      <c r="I142" s="3">
        <v>1536196262</v>
      </c>
      <c r="J142" s="3">
        <f>IFERROR(VLOOKUP(C142,[1]NOMINA!$Y$16:$AC$112,5,0),0)</f>
        <v>0</v>
      </c>
      <c r="K142" s="3">
        <f>IFERROR(VLOOKUP(C142,[1]CANCELACIONES!$Y$16:$AC$43,5,0),0)</f>
        <v>0</v>
      </c>
      <c r="L142" s="3">
        <f>IFERROR(VLOOKUP(C142,'[2]res- 200686'!$K$16:$R$112,8,0),0)</f>
        <v>0</v>
      </c>
      <c r="M142" s="3">
        <f>IFERROR(VLOOKUP(C142,'[2]reduccion calidad '!$K$16:$R$27,8,0),0)*-1</f>
        <v>0</v>
      </c>
      <c r="N142" s="3"/>
      <c r="O142" s="34">
        <f t="shared" ref="O142:O205" si="6">SUM(F142:M142)</f>
        <v>3047265637</v>
      </c>
      <c r="P142" s="35">
        <v>3047265637</v>
      </c>
      <c r="Q142" s="3">
        <f>IFERROR(VLOOKUP(C142,[3]ServNOMINA!$F$16:$M$112,8,0)+VLOOKUP(C142,[4]ServNOMINA!$F$16:$M$112,8,0),0)</f>
        <v>0</v>
      </c>
      <c r="R142" s="3">
        <f>IFERROR(VLOOKUP(C142,[3]ServOTROS!$F$16:$M$112,8,0)+VLOOKUP(C142,[4]ServOTROS!$F$16:$M$112,8,0),0)</f>
        <v>0</v>
      </c>
      <c r="S142" s="3"/>
      <c r="T142" s="3">
        <f>IFERROR(VLOOKUP(B142,[3]Aaf_PENSION!$C$16:$M$112,11,0)+VLOOKUP(B142,[4]Aaf_PENSION!$C$16:$M$112,11,0),0)</f>
        <v>0</v>
      </c>
      <c r="U142" s="3">
        <f>IFERROR(VLOOKUP(B142,[3]Aaf_SALUD!$C$16:$M$112,11,0)+VLOOKUP(B142,[4]Aaf_SALUD!$C$16:$M$112,11,0),0)</f>
        <v>0</v>
      </c>
      <c r="V142" s="3"/>
      <c r="W142" s="3"/>
      <c r="X142" s="3">
        <f>IFERROR(VLOOKUP(B142,[3]Ap_CESANTIAS!$C$16:$M$112,11,0)+VLOOKUP(B142,[4]Ap_CESANTIAS!$C$16:$M$112,11,0),0)</f>
        <v>0</v>
      </c>
      <c r="Y142" s="3">
        <f>IFERROR(VLOOKUP(B142,[3]Ap_PENSION!$C$16:$M$112,11,0)+VLOOKUP(B142,[4]Ap_PENSION!$C$16:$M$112,11,0),0)</f>
        <v>0</v>
      </c>
      <c r="Z142" s="3">
        <f>IFERROR(VLOOKUP(B142,[3]Ap_SALUD!$C$16:$M$112,11,0)+VLOOKUP(B142,[4]Ap_SALUD!$C$16:$M$112,11,0),0)</f>
        <v>0</v>
      </c>
      <c r="AA142" s="36">
        <f t="shared" ref="AA142:AA205" si="7">SUM(Q142:Z142)</f>
        <v>0</v>
      </c>
      <c r="AB142" s="37">
        <f t="shared" ref="AB142:AB205" si="8">+O142-P142-AA142</f>
        <v>0</v>
      </c>
    </row>
    <row r="143" spans="1:28" hidden="1" x14ac:dyDescent="0.25">
      <c r="A143" s="29">
        <v>131</v>
      </c>
      <c r="B143" s="61"/>
      <c r="C143" s="31">
        <v>890910913</v>
      </c>
      <c r="D143" s="31">
        <f>VLOOKUP(C143,ENERO!$D$13:$E$1147,2,0)</f>
        <v>219005190</v>
      </c>
      <c r="E143" s="61" t="s">
        <v>341</v>
      </c>
      <c r="F143" s="61"/>
      <c r="G143" s="61"/>
      <c r="H143" s="3">
        <v>137199933</v>
      </c>
      <c r="I143" s="3">
        <v>206953844</v>
      </c>
      <c r="J143" s="3">
        <f>IFERROR(VLOOKUP(C143,[1]NOMINA!$Y$16:$AC$112,5,0),0)</f>
        <v>0</v>
      </c>
      <c r="K143" s="3">
        <f>IFERROR(VLOOKUP(C143,[1]CANCELACIONES!$Y$16:$AC$43,5,0),0)</f>
        <v>0</v>
      </c>
      <c r="L143" s="3">
        <f>IFERROR(VLOOKUP(C143,'[2]res- 200686'!$K$16:$R$112,8,0),0)</f>
        <v>0</v>
      </c>
      <c r="M143" s="3">
        <f>IFERROR(VLOOKUP(C143,'[2]reduccion calidad '!$K$16:$R$27,8,0),0)*-1</f>
        <v>0</v>
      </c>
      <c r="N143" s="3"/>
      <c r="O143" s="34">
        <f t="shared" si="6"/>
        <v>344153777</v>
      </c>
      <c r="P143" s="35">
        <v>344153777</v>
      </c>
      <c r="Q143" s="3">
        <f>IFERROR(VLOOKUP(C143,[3]ServNOMINA!$F$16:$M$112,8,0)+VLOOKUP(C143,[4]ServNOMINA!$F$16:$M$112,8,0),0)</f>
        <v>0</v>
      </c>
      <c r="R143" s="3">
        <f>IFERROR(VLOOKUP(C143,[3]ServOTROS!$F$16:$M$112,8,0)+VLOOKUP(C143,[4]ServOTROS!$F$16:$M$112,8,0),0)</f>
        <v>0</v>
      </c>
      <c r="S143" s="3"/>
      <c r="T143" s="3">
        <f>IFERROR(VLOOKUP(B143,[3]Aaf_PENSION!$C$16:$M$112,11,0)+VLOOKUP(B143,[4]Aaf_PENSION!$C$16:$M$112,11,0),0)</f>
        <v>0</v>
      </c>
      <c r="U143" s="3">
        <f>IFERROR(VLOOKUP(B143,[3]Aaf_SALUD!$C$16:$M$112,11,0)+VLOOKUP(B143,[4]Aaf_SALUD!$C$16:$M$112,11,0),0)</f>
        <v>0</v>
      </c>
      <c r="V143" s="3"/>
      <c r="W143" s="3"/>
      <c r="X143" s="3">
        <f>IFERROR(VLOOKUP(B143,[3]Ap_CESANTIAS!$C$16:$M$112,11,0)+VLOOKUP(B143,[4]Ap_CESANTIAS!$C$16:$M$112,11,0),0)</f>
        <v>0</v>
      </c>
      <c r="Y143" s="3">
        <f>IFERROR(VLOOKUP(B143,[3]Ap_PENSION!$C$16:$M$112,11,0)+VLOOKUP(B143,[4]Ap_PENSION!$C$16:$M$112,11,0),0)</f>
        <v>0</v>
      </c>
      <c r="Z143" s="3">
        <f>IFERROR(VLOOKUP(B143,[3]Ap_SALUD!$C$16:$M$112,11,0)+VLOOKUP(B143,[4]Ap_SALUD!$C$16:$M$112,11,0),0)</f>
        <v>0</v>
      </c>
      <c r="AA143" s="36">
        <f t="shared" si="7"/>
        <v>0</v>
      </c>
      <c r="AB143" s="37">
        <f t="shared" si="8"/>
        <v>0</v>
      </c>
    </row>
    <row r="144" spans="1:28" hidden="1" x14ac:dyDescent="0.25">
      <c r="A144" s="38">
        <v>132</v>
      </c>
      <c r="B144" s="61"/>
      <c r="C144" s="31">
        <v>890984634</v>
      </c>
      <c r="D144" s="31">
        <f>VLOOKUP(C144,ENERO!$D$13:$E$1147,2,0)</f>
        <v>219705197</v>
      </c>
      <c r="E144" s="61" t="s">
        <v>342</v>
      </c>
      <c r="F144" s="61"/>
      <c r="G144" s="61"/>
      <c r="H144" s="3">
        <v>313749475</v>
      </c>
      <c r="I144" s="3">
        <v>544110282</v>
      </c>
      <c r="J144" s="3">
        <f>IFERROR(VLOOKUP(C144,[1]NOMINA!$Y$16:$AC$112,5,0),0)</f>
        <v>0</v>
      </c>
      <c r="K144" s="3">
        <f>IFERROR(VLOOKUP(C144,[1]CANCELACIONES!$Y$16:$AC$43,5,0),0)</f>
        <v>0</v>
      </c>
      <c r="L144" s="3">
        <f>IFERROR(VLOOKUP(C144,'[2]res- 200686'!$K$16:$R$112,8,0),0)</f>
        <v>0</v>
      </c>
      <c r="M144" s="3">
        <f>IFERROR(VLOOKUP(C144,'[2]reduccion calidad '!$K$16:$R$27,8,0),0)*-1</f>
        <v>0</v>
      </c>
      <c r="N144" s="3"/>
      <c r="O144" s="34">
        <f t="shared" si="6"/>
        <v>857859757</v>
      </c>
      <c r="P144" s="35">
        <v>857859757</v>
      </c>
      <c r="Q144" s="3">
        <f>IFERROR(VLOOKUP(C144,[3]ServNOMINA!$F$16:$M$112,8,0)+VLOOKUP(C144,[4]ServNOMINA!$F$16:$M$112,8,0),0)</f>
        <v>0</v>
      </c>
      <c r="R144" s="3">
        <f>IFERROR(VLOOKUP(C144,[3]ServOTROS!$F$16:$M$112,8,0)+VLOOKUP(C144,[4]ServOTROS!$F$16:$M$112,8,0),0)</f>
        <v>0</v>
      </c>
      <c r="S144" s="3"/>
      <c r="T144" s="3">
        <f>IFERROR(VLOOKUP(B144,[3]Aaf_PENSION!$C$16:$M$112,11,0)+VLOOKUP(B144,[4]Aaf_PENSION!$C$16:$M$112,11,0),0)</f>
        <v>0</v>
      </c>
      <c r="U144" s="3">
        <f>IFERROR(VLOOKUP(B144,[3]Aaf_SALUD!$C$16:$M$112,11,0)+VLOOKUP(B144,[4]Aaf_SALUD!$C$16:$M$112,11,0),0)</f>
        <v>0</v>
      </c>
      <c r="V144" s="3"/>
      <c r="W144" s="3"/>
      <c r="X144" s="3">
        <f>IFERROR(VLOOKUP(B144,[3]Ap_CESANTIAS!$C$16:$M$112,11,0)+VLOOKUP(B144,[4]Ap_CESANTIAS!$C$16:$M$112,11,0),0)</f>
        <v>0</v>
      </c>
      <c r="Y144" s="3">
        <f>IFERROR(VLOOKUP(B144,[3]Ap_PENSION!$C$16:$M$112,11,0)+VLOOKUP(B144,[4]Ap_PENSION!$C$16:$M$112,11,0),0)</f>
        <v>0</v>
      </c>
      <c r="Z144" s="3">
        <f>IFERROR(VLOOKUP(B144,[3]Ap_SALUD!$C$16:$M$112,11,0)+VLOOKUP(B144,[4]Ap_SALUD!$C$16:$M$112,11,0),0)</f>
        <v>0</v>
      </c>
      <c r="AA144" s="36">
        <f t="shared" si="7"/>
        <v>0</v>
      </c>
      <c r="AB144" s="37">
        <f t="shared" si="8"/>
        <v>0</v>
      </c>
    </row>
    <row r="145" spans="1:28" hidden="1" x14ac:dyDescent="0.25">
      <c r="A145" s="29">
        <v>133</v>
      </c>
      <c r="B145" s="61"/>
      <c r="C145" s="31">
        <v>890983718</v>
      </c>
      <c r="D145" s="31">
        <f>VLOOKUP(C145,ENERO!$D$13:$E$1147,2,0)</f>
        <v>210605206</v>
      </c>
      <c r="E145" s="61" t="s">
        <v>343</v>
      </c>
      <c r="F145" s="61"/>
      <c r="G145" s="61"/>
      <c r="H145" s="3">
        <v>71359669</v>
      </c>
      <c r="I145" s="3">
        <v>114635704</v>
      </c>
      <c r="J145" s="3">
        <f>IFERROR(VLOOKUP(C145,[1]NOMINA!$Y$16:$AC$112,5,0),0)</f>
        <v>0</v>
      </c>
      <c r="K145" s="3">
        <f>IFERROR(VLOOKUP(C145,[1]CANCELACIONES!$Y$16:$AC$43,5,0),0)</f>
        <v>0</v>
      </c>
      <c r="L145" s="3">
        <f>IFERROR(VLOOKUP(C145,'[2]res- 200686'!$K$16:$R$112,8,0),0)</f>
        <v>0</v>
      </c>
      <c r="M145" s="3">
        <f>IFERROR(VLOOKUP(C145,'[2]reduccion calidad '!$K$16:$R$27,8,0),0)*-1</f>
        <v>0</v>
      </c>
      <c r="N145" s="3"/>
      <c r="O145" s="34">
        <f t="shared" si="6"/>
        <v>185995373</v>
      </c>
      <c r="P145" s="35">
        <v>185995373</v>
      </c>
      <c r="Q145" s="3">
        <f>IFERROR(VLOOKUP(C145,[3]ServNOMINA!$F$16:$M$112,8,0)+VLOOKUP(C145,[4]ServNOMINA!$F$16:$M$112,8,0),0)</f>
        <v>0</v>
      </c>
      <c r="R145" s="3">
        <f>IFERROR(VLOOKUP(C145,[3]ServOTROS!$F$16:$M$112,8,0)+VLOOKUP(C145,[4]ServOTROS!$F$16:$M$112,8,0),0)</f>
        <v>0</v>
      </c>
      <c r="S145" s="3"/>
      <c r="T145" s="3">
        <f>IFERROR(VLOOKUP(B145,[3]Aaf_PENSION!$C$16:$M$112,11,0)+VLOOKUP(B145,[4]Aaf_PENSION!$C$16:$M$112,11,0),0)</f>
        <v>0</v>
      </c>
      <c r="U145" s="3">
        <f>IFERROR(VLOOKUP(B145,[3]Aaf_SALUD!$C$16:$M$112,11,0)+VLOOKUP(B145,[4]Aaf_SALUD!$C$16:$M$112,11,0),0)</f>
        <v>0</v>
      </c>
      <c r="V145" s="3"/>
      <c r="W145" s="3"/>
      <c r="X145" s="3">
        <f>IFERROR(VLOOKUP(B145,[3]Ap_CESANTIAS!$C$16:$M$112,11,0)+VLOOKUP(B145,[4]Ap_CESANTIAS!$C$16:$M$112,11,0),0)</f>
        <v>0</v>
      </c>
      <c r="Y145" s="3">
        <f>IFERROR(VLOOKUP(B145,[3]Ap_PENSION!$C$16:$M$112,11,0)+VLOOKUP(B145,[4]Ap_PENSION!$C$16:$M$112,11,0),0)</f>
        <v>0</v>
      </c>
      <c r="Z145" s="3">
        <f>IFERROR(VLOOKUP(B145,[3]Ap_SALUD!$C$16:$M$112,11,0)+VLOOKUP(B145,[4]Ap_SALUD!$C$16:$M$112,11,0),0)</f>
        <v>0</v>
      </c>
      <c r="AA145" s="36">
        <f t="shared" si="7"/>
        <v>0</v>
      </c>
      <c r="AB145" s="37">
        <f t="shared" si="8"/>
        <v>0</v>
      </c>
    </row>
    <row r="146" spans="1:28" hidden="1" x14ac:dyDescent="0.25">
      <c r="A146" s="38">
        <v>134</v>
      </c>
      <c r="B146" s="61"/>
      <c r="C146" s="31">
        <v>890982261</v>
      </c>
      <c r="D146" s="31">
        <f>VLOOKUP(C146,ENERO!$D$13:$E$1147,2,0)</f>
        <v>210905209</v>
      </c>
      <c r="E146" s="61" t="s">
        <v>344</v>
      </c>
      <c r="F146" s="61"/>
      <c r="G146" s="61"/>
      <c r="H146" s="3">
        <v>235263823</v>
      </c>
      <c r="I146" s="3">
        <v>546284606</v>
      </c>
      <c r="J146" s="3">
        <f>IFERROR(VLOOKUP(C146,[1]NOMINA!$Y$16:$AC$112,5,0),0)</f>
        <v>0</v>
      </c>
      <c r="K146" s="3">
        <f>IFERROR(VLOOKUP(C146,[1]CANCELACIONES!$Y$16:$AC$43,5,0),0)</f>
        <v>0</v>
      </c>
      <c r="L146" s="3">
        <f>IFERROR(VLOOKUP(C146,'[2]res- 200686'!$K$16:$R$112,8,0),0)</f>
        <v>0</v>
      </c>
      <c r="M146" s="3">
        <f>IFERROR(VLOOKUP(C146,'[2]reduccion calidad '!$K$16:$R$27,8,0),0)*-1</f>
        <v>0</v>
      </c>
      <c r="N146" s="3"/>
      <c r="O146" s="34">
        <f t="shared" si="6"/>
        <v>781548429</v>
      </c>
      <c r="P146" s="35">
        <v>781548429</v>
      </c>
      <c r="Q146" s="3">
        <f>IFERROR(VLOOKUP(C146,[3]ServNOMINA!$F$16:$M$112,8,0)+VLOOKUP(C146,[4]ServNOMINA!$F$16:$M$112,8,0),0)</f>
        <v>0</v>
      </c>
      <c r="R146" s="3">
        <f>IFERROR(VLOOKUP(C146,[3]ServOTROS!$F$16:$M$112,8,0)+VLOOKUP(C146,[4]ServOTROS!$F$16:$M$112,8,0),0)</f>
        <v>0</v>
      </c>
      <c r="S146" s="3"/>
      <c r="T146" s="3">
        <f>IFERROR(VLOOKUP(B146,[3]Aaf_PENSION!$C$16:$M$112,11,0)+VLOOKUP(B146,[4]Aaf_PENSION!$C$16:$M$112,11,0),0)</f>
        <v>0</v>
      </c>
      <c r="U146" s="3">
        <f>IFERROR(VLOOKUP(B146,[3]Aaf_SALUD!$C$16:$M$112,11,0)+VLOOKUP(B146,[4]Aaf_SALUD!$C$16:$M$112,11,0),0)</f>
        <v>0</v>
      </c>
      <c r="V146" s="3"/>
      <c r="W146" s="3"/>
      <c r="X146" s="3">
        <f>IFERROR(VLOOKUP(B146,[3]Ap_CESANTIAS!$C$16:$M$112,11,0)+VLOOKUP(B146,[4]Ap_CESANTIAS!$C$16:$M$112,11,0),0)</f>
        <v>0</v>
      </c>
      <c r="Y146" s="3">
        <f>IFERROR(VLOOKUP(B146,[3]Ap_PENSION!$C$16:$M$112,11,0)+VLOOKUP(B146,[4]Ap_PENSION!$C$16:$M$112,11,0),0)</f>
        <v>0</v>
      </c>
      <c r="Z146" s="3">
        <f>IFERROR(VLOOKUP(B146,[3]Ap_SALUD!$C$16:$M$112,11,0)+VLOOKUP(B146,[4]Ap_SALUD!$C$16:$M$112,11,0),0)</f>
        <v>0</v>
      </c>
      <c r="AA146" s="36">
        <f t="shared" si="7"/>
        <v>0</v>
      </c>
      <c r="AB146" s="37">
        <f t="shared" si="8"/>
        <v>0</v>
      </c>
    </row>
    <row r="147" spans="1:28" hidden="1" x14ac:dyDescent="0.25">
      <c r="A147" s="29">
        <v>135</v>
      </c>
      <c r="B147" s="61"/>
      <c r="C147" s="31">
        <v>890980767</v>
      </c>
      <c r="D147" s="31">
        <f>VLOOKUP(C147,ENERO!$D$13:$E$1147,2,0)</f>
        <v>211205212</v>
      </c>
      <c r="E147" s="61" t="s">
        <v>345</v>
      </c>
      <c r="F147" s="61"/>
      <c r="G147" s="61"/>
      <c r="H147" s="3">
        <v>841055111</v>
      </c>
      <c r="I147" s="3">
        <v>1352019424</v>
      </c>
      <c r="J147" s="3">
        <f>IFERROR(VLOOKUP(C147,[1]NOMINA!$Y$16:$AC$112,5,0),0)</f>
        <v>0</v>
      </c>
      <c r="K147" s="3">
        <f>IFERROR(VLOOKUP(C147,[1]CANCELACIONES!$Y$16:$AC$43,5,0),0)</f>
        <v>0</v>
      </c>
      <c r="L147" s="3">
        <f>IFERROR(VLOOKUP(C147,'[2]res- 200686'!$K$16:$R$112,8,0),0)</f>
        <v>0</v>
      </c>
      <c r="M147" s="3">
        <f>IFERROR(VLOOKUP(C147,'[2]reduccion calidad '!$K$16:$R$27,8,0),0)*-1</f>
        <v>0</v>
      </c>
      <c r="N147" s="3"/>
      <c r="O147" s="34">
        <f t="shared" si="6"/>
        <v>2193074535</v>
      </c>
      <c r="P147" s="35">
        <v>2193074535</v>
      </c>
      <c r="Q147" s="3">
        <f>IFERROR(VLOOKUP(C147,[3]ServNOMINA!$F$16:$M$112,8,0)+VLOOKUP(C147,[4]ServNOMINA!$F$16:$M$112,8,0),0)</f>
        <v>0</v>
      </c>
      <c r="R147" s="3">
        <f>IFERROR(VLOOKUP(C147,[3]ServOTROS!$F$16:$M$112,8,0)+VLOOKUP(C147,[4]ServOTROS!$F$16:$M$112,8,0),0)</f>
        <v>0</v>
      </c>
      <c r="S147" s="3"/>
      <c r="T147" s="3">
        <f>IFERROR(VLOOKUP(B147,[3]Aaf_PENSION!$C$16:$M$112,11,0)+VLOOKUP(B147,[4]Aaf_PENSION!$C$16:$M$112,11,0),0)</f>
        <v>0</v>
      </c>
      <c r="U147" s="3">
        <f>IFERROR(VLOOKUP(B147,[3]Aaf_SALUD!$C$16:$M$112,11,0)+VLOOKUP(B147,[4]Aaf_SALUD!$C$16:$M$112,11,0),0)</f>
        <v>0</v>
      </c>
      <c r="V147" s="3"/>
      <c r="W147" s="3"/>
      <c r="X147" s="3">
        <f>IFERROR(VLOOKUP(B147,[3]Ap_CESANTIAS!$C$16:$M$112,11,0)+VLOOKUP(B147,[4]Ap_CESANTIAS!$C$16:$M$112,11,0),0)</f>
        <v>0</v>
      </c>
      <c r="Y147" s="3">
        <f>IFERROR(VLOOKUP(B147,[3]Ap_PENSION!$C$16:$M$112,11,0)+VLOOKUP(B147,[4]Ap_PENSION!$C$16:$M$112,11,0),0)</f>
        <v>0</v>
      </c>
      <c r="Z147" s="3">
        <f>IFERROR(VLOOKUP(B147,[3]Ap_SALUD!$C$16:$M$112,11,0)+VLOOKUP(B147,[4]Ap_SALUD!$C$16:$M$112,11,0),0)</f>
        <v>0</v>
      </c>
      <c r="AA147" s="36">
        <f t="shared" si="7"/>
        <v>0</v>
      </c>
      <c r="AB147" s="37">
        <f t="shared" si="8"/>
        <v>0</v>
      </c>
    </row>
    <row r="148" spans="1:28" hidden="1" x14ac:dyDescent="0.25">
      <c r="A148" s="38">
        <v>136</v>
      </c>
      <c r="B148" s="61"/>
      <c r="C148" s="31">
        <v>890980094</v>
      </c>
      <c r="D148" s="31">
        <f>VLOOKUP(C148,ENERO!$D$13:$E$1147,2,0)</f>
        <v>213405234</v>
      </c>
      <c r="E148" s="61" t="s">
        <v>346</v>
      </c>
      <c r="F148" s="61"/>
      <c r="G148" s="61"/>
      <c r="H148" s="3">
        <v>868411343</v>
      </c>
      <c r="I148" s="3">
        <v>1033747505</v>
      </c>
      <c r="J148" s="3">
        <f>IFERROR(VLOOKUP(C148,[1]NOMINA!$Y$16:$AC$112,5,0),0)</f>
        <v>0</v>
      </c>
      <c r="K148" s="3">
        <f>IFERROR(VLOOKUP(C148,[1]CANCELACIONES!$Y$16:$AC$43,5,0),0)</f>
        <v>0</v>
      </c>
      <c r="L148" s="3">
        <f>IFERROR(VLOOKUP(C148,'[2]res- 200686'!$K$16:$R$112,8,0),0)</f>
        <v>0</v>
      </c>
      <c r="M148" s="3">
        <f>IFERROR(VLOOKUP(C148,'[2]reduccion calidad '!$K$16:$R$27,8,0),0)*-1</f>
        <v>0</v>
      </c>
      <c r="N148" s="3"/>
      <c r="O148" s="34">
        <f t="shared" si="6"/>
        <v>1902158848</v>
      </c>
      <c r="P148" s="35">
        <v>1902158848</v>
      </c>
      <c r="Q148" s="3">
        <f>IFERROR(VLOOKUP(C148,[3]ServNOMINA!$F$16:$M$112,8,0)+VLOOKUP(C148,[4]ServNOMINA!$F$16:$M$112,8,0),0)</f>
        <v>0</v>
      </c>
      <c r="R148" s="3">
        <f>IFERROR(VLOOKUP(C148,[3]ServOTROS!$F$16:$M$112,8,0)+VLOOKUP(C148,[4]ServOTROS!$F$16:$M$112,8,0),0)</f>
        <v>0</v>
      </c>
      <c r="S148" s="3"/>
      <c r="T148" s="3">
        <f>IFERROR(VLOOKUP(B148,[3]Aaf_PENSION!$C$16:$M$112,11,0)+VLOOKUP(B148,[4]Aaf_PENSION!$C$16:$M$112,11,0),0)</f>
        <v>0</v>
      </c>
      <c r="U148" s="3">
        <f>IFERROR(VLOOKUP(B148,[3]Aaf_SALUD!$C$16:$M$112,11,0)+VLOOKUP(B148,[4]Aaf_SALUD!$C$16:$M$112,11,0),0)</f>
        <v>0</v>
      </c>
      <c r="V148" s="3"/>
      <c r="W148" s="3"/>
      <c r="X148" s="3">
        <f>IFERROR(VLOOKUP(B148,[3]Ap_CESANTIAS!$C$16:$M$112,11,0)+VLOOKUP(B148,[4]Ap_CESANTIAS!$C$16:$M$112,11,0),0)</f>
        <v>0</v>
      </c>
      <c r="Y148" s="3">
        <f>IFERROR(VLOOKUP(B148,[3]Ap_PENSION!$C$16:$M$112,11,0)+VLOOKUP(B148,[4]Ap_PENSION!$C$16:$M$112,11,0),0)</f>
        <v>0</v>
      </c>
      <c r="Z148" s="3">
        <f>IFERROR(VLOOKUP(B148,[3]Ap_SALUD!$C$16:$M$112,11,0)+VLOOKUP(B148,[4]Ap_SALUD!$C$16:$M$112,11,0),0)</f>
        <v>0</v>
      </c>
      <c r="AA148" s="36">
        <f t="shared" si="7"/>
        <v>0</v>
      </c>
      <c r="AB148" s="37">
        <f t="shared" si="8"/>
        <v>0</v>
      </c>
    </row>
    <row r="149" spans="1:28" hidden="1" x14ac:dyDescent="0.25">
      <c r="A149" s="29">
        <v>137</v>
      </c>
      <c r="B149" s="61"/>
      <c r="C149" s="31">
        <v>890984043</v>
      </c>
      <c r="D149" s="31">
        <f>VLOOKUP(C149,ENERO!$D$13:$E$1147,2,0)</f>
        <v>213705237</v>
      </c>
      <c r="E149" s="61" t="s">
        <v>347</v>
      </c>
      <c r="F149" s="61"/>
      <c r="G149" s="61"/>
      <c r="H149" s="3">
        <v>241633523</v>
      </c>
      <c r="I149" s="3">
        <v>438883599</v>
      </c>
      <c r="J149" s="3">
        <f>IFERROR(VLOOKUP(C149,[1]NOMINA!$Y$16:$AC$112,5,0),0)</f>
        <v>0</v>
      </c>
      <c r="K149" s="3">
        <f>IFERROR(VLOOKUP(C149,[1]CANCELACIONES!$Y$16:$AC$43,5,0),0)</f>
        <v>0</v>
      </c>
      <c r="L149" s="3">
        <f>IFERROR(VLOOKUP(C149,'[2]res- 200686'!$K$16:$R$112,8,0),0)</f>
        <v>0</v>
      </c>
      <c r="M149" s="3">
        <f>IFERROR(VLOOKUP(C149,'[2]reduccion calidad '!$K$16:$R$27,8,0),0)*-1</f>
        <v>0</v>
      </c>
      <c r="N149" s="3"/>
      <c r="O149" s="34">
        <f t="shared" si="6"/>
        <v>680517122</v>
      </c>
      <c r="P149" s="35">
        <v>680517122</v>
      </c>
      <c r="Q149" s="3">
        <f>IFERROR(VLOOKUP(C149,[3]ServNOMINA!$F$16:$M$112,8,0)+VLOOKUP(C149,[4]ServNOMINA!$F$16:$M$112,8,0),0)</f>
        <v>0</v>
      </c>
      <c r="R149" s="3">
        <f>IFERROR(VLOOKUP(C149,[3]ServOTROS!$F$16:$M$112,8,0)+VLOOKUP(C149,[4]ServOTROS!$F$16:$M$112,8,0),0)</f>
        <v>0</v>
      </c>
      <c r="S149" s="3"/>
      <c r="T149" s="3">
        <f>IFERROR(VLOOKUP(B149,[3]Aaf_PENSION!$C$16:$M$112,11,0)+VLOOKUP(B149,[4]Aaf_PENSION!$C$16:$M$112,11,0),0)</f>
        <v>0</v>
      </c>
      <c r="U149" s="3">
        <f>IFERROR(VLOOKUP(B149,[3]Aaf_SALUD!$C$16:$M$112,11,0)+VLOOKUP(B149,[4]Aaf_SALUD!$C$16:$M$112,11,0),0)</f>
        <v>0</v>
      </c>
      <c r="V149" s="3"/>
      <c r="W149" s="3"/>
      <c r="X149" s="3">
        <f>IFERROR(VLOOKUP(B149,[3]Ap_CESANTIAS!$C$16:$M$112,11,0)+VLOOKUP(B149,[4]Ap_CESANTIAS!$C$16:$M$112,11,0),0)</f>
        <v>0</v>
      </c>
      <c r="Y149" s="3">
        <f>IFERROR(VLOOKUP(B149,[3]Ap_PENSION!$C$16:$M$112,11,0)+VLOOKUP(B149,[4]Ap_PENSION!$C$16:$M$112,11,0),0)</f>
        <v>0</v>
      </c>
      <c r="Z149" s="3">
        <f>IFERROR(VLOOKUP(B149,[3]Ap_SALUD!$C$16:$M$112,11,0)+VLOOKUP(B149,[4]Ap_SALUD!$C$16:$M$112,11,0),0)</f>
        <v>0</v>
      </c>
      <c r="AA149" s="36">
        <f t="shared" si="7"/>
        <v>0</v>
      </c>
      <c r="AB149" s="37">
        <f t="shared" si="8"/>
        <v>0</v>
      </c>
    </row>
    <row r="150" spans="1:28" hidden="1" x14ac:dyDescent="0.25">
      <c r="A150" s="38">
        <v>138</v>
      </c>
      <c r="B150" s="61"/>
      <c r="C150" s="31">
        <v>890983664</v>
      </c>
      <c r="D150" s="31">
        <f>VLOOKUP(C150,ENERO!$D$13:$E$1147,2,0)</f>
        <v>214005240</v>
      </c>
      <c r="E150" s="61" t="s">
        <v>348</v>
      </c>
      <c r="F150" s="61"/>
      <c r="G150" s="61"/>
      <c r="H150" s="3">
        <v>131324531</v>
      </c>
      <c r="I150" s="3">
        <v>335025193</v>
      </c>
      <c r="J150" s="3">
        <f>IFERROR(VLOOKUP(C150,[1]NOMINA!$Y$16:$AC$112,5,0),0)</f>
        <v>0</v>
      </c>
      <c r="K150" s="3">
        <f>IFERROR(VLOOKUP(C150,[1]CANCELACIONES!$Y$16:$AC$43,5,0),0)</f>
        <v>0</v>
      </c>
      <c r="L150" s="3">
        <f>IFERROR(VLOOKUP(C150,'[2]res- 200686'!$K$16:$R$112,8,0),0)</f>
        <v>0</v>
      </c>
      <c r="M150" s="3">
        <f>IFERROR(VLOOKUP(C150,'[2]reduccion calidad '!$K$16:$R$27,8,0),0)*-1</f>
        <v>0</v>
      </c>
      <c r="N150" s="3"/>
      <c r="O150" s="34">
        <f t="shared" si="6"/>
        <v>466349724</v>
      </c>
      <c r="P150" s="35">
        <v>466349724</v>
      </c>
      <c r="Q150" s="3">
        <f>IFERROR(VLOOKUP(C150,[3]ServNOMINA!$F$16:$M$112,8,0)+VLOOKUP(C150,[4]ServNOMINA!$F$16:$M$112,8,0),0)</f>
        <v>0</v>
      </c>
      <c r="R150" s="3">
        <f>IFERROR(VLOOKUP(C150,[3]ServOTROS!$F$16:$M$112,8,0)+VLOOKUP(C150,[4]ServOTROS!$F$16:$M$112,8,0),0)</f>
        <v>0</v>
      </c>
      <c r="S150" s="3"/>
      <c r="T150" s="3">
        <f>IFERROR(VLOOKUP(B150,[3]Aaf_PENSION!$C$16:$M$112,11,0)+VLOOKUP(B150,[4]Aaf_PENSION!$C$16:$M$112,11,0),0)</f>
        <v>0</v>
      </c>
      <c r="U150" s="3">
        <f>IFERROR(VLOOKUP(B150,[3]Aaf_SALUD!$C$16:$M$112,11,0)+VLOOKUP(B150,[4]Aaf_SALUD!$C$16:$M$112,11,0),0)</f>
        <v>0</v>
      </c>
      <c r="V150" s="3"/>
      <c r="W150" s="3"/>
      <c r="X150" s="3">
        <f>IFERROR(VLOOKUP(B150,[3]Ap_CESANTIAS!$C$16:$M$112,11,0)+VLOOKUP(B150,[4]Ap_CESANTIAS!$C$16:$M$112,11,0),0)</f>
        <v>0</v>
      </c>
      <c r="Y150" s="3">
        <f>IFERROR(VLOOKUP(B150,[3]Ap_PENSION!$C$16:$M$112,11,0)+VLOOKUP(B150,[4]Ap_PENSION!$C$16:$M$112,11,0),0)</f>
        <v>0</v>
      </c>
      <c r="Z150" s="3">
        <f>IFERROR(VLOOKUP(B150,[3]Ap_SALUD!$C$16:$M$112,11,0)+VLOOKUP(B150,[4]Ap_SALUD!$C$16:$M$112,11,0),0)</f>
        <v>0</v>
      </c>
      <c r="AA150" s="36">
        <f t="shared" si="7"/>
        <v>0</v>
      </c>
      <c r="AB150" s="37">
        <f t="shared" si="8"/>
        <v>0</v>
      </c>
    </row>
    <row r="151" spans="1:28" hidden="1" x14ac:dyDescent="0.25">
      <c r="A151" s="29">
        <v>139</v>
      </c>
      <c r="B151" s="61"/>
      <c r="C151" s="31">
        <v>890984221</v>
      </c>
      <c r="D151" s="31">
        <f>VLOOKUP(C151,ENERO!$D$13:$E$1147,2,0)</f>
        <v>215005250</v>
      </c>
      <c r="E151" s="61" t="s">
        <v>349</v>
      </c>
      <c r="F151" s="61"/>
      <c r="G151" s="61"/>
      <c r="H151" s="3">
        <v>1758052863</v>
      </c>
      <c r="I151" s="3">
        <v>1804135079</v>
      </c>
      <c r="J151" s="3">
        <f>IFERROR(VLOOKUP(C151,[1]NOMINA!$Y$16:$AC$112,5,0),0)</f>
        <v>0</v>
      </c>
      <c r="K151" s="3">
        <f>IFERROR(VLOOKUP(C151,[1]CANCELACIONES!$Y$16:$AC$43,5,0),0)</f>
        <v>0</v>
      </c>
      <c r="L151" s="3">
        <f>IFERROR(VLOOKUP(C151,'[2]res- 200686'!$K$16:$R$112,8,0),0)</f>
        <v>0</v>
      </c>
      <c r="M151" s="3">
        <f>IFERROR(VLOOKUP(C151,'[2]reduccion calidad '!$K$16:$R$27,8,0),0)*-1</f>
        <v>0</v>
      </c>
      <c r="N151" s="3"/>
      <c r="O151" s="34">
        <f t="shared" si="6"/>
        <v>3562187942</v>
      </c>
      <c r="P151" s="35">
        <v>3562187942</v>
      </c>
      <c r="Q151" s="3">
        <f>IFERROR(VLOOKUP(C151,[3]ServNOMINA!$F$16:$M$112,8,0)+VLOOKUP(C151,[4]ServNOMINA!$F$16:$M$112,8,0),0)</f>
        <v>0</v>
      </c>
      <c r="R151" s="3">
        <f>IFERROR(VLOOKUP(C151,[3]ServOTROS!$F$16:$M$112,8,0)+VLOOKUP(C151,[4]ServOTROS!$F$16:$M$112,8,0),0)</f>
        <v>0</v>
      </c>
      <c r="S151" s="3"/>
      <c r="T151" s="3">
        <f>IFERROR(VLOOKUP(B151,[3]Aaf_PENSION!$C$16:$M$112,11,0)+VLOOKUP(B151,[4]Aaf_PENSION!$C$16:$M$112,11,0),0)</f>
        <v>0</v>
      </c>
      <c r="U151" s="3">
        <f>IFERROR(VLOOKUP(B151,[3]Aaf_SALUD!$C$16:$M$112,11,0)+VLOOKUP(B151,[4]Aaf_SALUD!$C$16:$M$112,11,0),0)</f>
        <v>0</v>
      </c>
      <c r="V151" s="3"/>
      <c r="W151" s="3"/>
      <c r="X151" s="3">
        <f>IFERROR(VLOOKUP(B151,[3]Ap_CESANTIAS!$C$16:$M$112,11,0)+VLOOKUP(B151,[4]Ap_CESANTIAS!$C$16:$M$112,11,0),0)</f>
        <v>0</v>
      </c>
      <c r="Y151" s="3">
        <f>IFERROR(VLOOKUP(B151,[3]Ap_PENSION!$C$16:$M$112,11,0)+VLOOKUP(B151,[4]Ap_PENSION!$C$16:$M$112,11,0),0)</f>
        <v>0</v>
      </c>
      <c r="Z151" s="3">
        <f>IFERROR(VLOOKUP(B151,[3]Ap_SALUD!$C$16:$M$112,11,0)+VLOOKUP(B151,[4]Ap_SALUD!$C$16:$M$112,11,0),0)</f>
        <v>0</v>
      </c>
      <c r="AA151" s="36">
        <f t="shared" si="7"/>
        <v>0</v>
      </c>
      <c r="AB151" s="37">
        <f t="shared" si="8"/>
        <v>0</v>
      </c>
    </row>
    <row r="152" spans="1:28" hidden="1" x14ac:dyDescent="0.25">
      <c r="A152" s="38">
        <v>140</v>
      </c>
      <c r="B152" s="61"/>
      <c r="C152" s="31">
        <v>890982068</v>
      </c>
      <c r="D152" s="31">
        <f>VLOOKUP(C152,ENERO!$D$13:$E$1147,2,0)</f>
        <v>216405264</v>
      </c>
      <c r="E152" s="61" t="s">
        <v>350</v>
      </c>
      <c r="F152" s="61"/>
      <c r="G152" s="61"/>
      <c r="H152" s="3">
        <v>116216419</v>
      </c>
      <c r="I152" s="3">
        <v>209829291</v>
      </c>
      <c r="J152" s="3">
        <f>IFERROR(VLOOKUP(C152,[1]NOMINA!$Y$16:$AC$112,5,0),0)</f>
        <v>0</v>
      </c>
      <c r="K152" s="3">
        <f>IFERROR(VLOOKUP(C152,[1]CANCELACIONES!$Y$16:$AC$43,5,0),0)</f>
        <v>0</v>
      </c>
      <c r="L152" s="3">
        <f>IFERROR(VLOOKUP(C152,'[2]res- 200686'!$K$16:$R$112,8,0),0)</f>
        <v>0</v>
      </c>
      <c r="M152" s="3">
        <f>IFERROR(VLOOKUP(C152,'[2]reduccion calidad '!$K$16:$R$27,8,0),0)*-1</f>
        <v>0</v>
      </c>
      <c r="N152" s="3"/>
      <c r="O152" s="34">
        <f t="shared" si="6"/>
        <v>326045710</v>
      </c>
      <c r="P152" s="35">
        <v>326045710</v>
      </c>
      <c r="Q152" s="3">
        <f>IFERROR(VLOOKUP(C152,[3]ServNOMINA!$F$16:$M$112,8,0)+VLOOKUP(C152,[4]ServNOMINA!$F$16:$M$112,8,0),0)</f>
        <v>0</v>
      </c>
      <c r="R152" s="3">
        <f>IFERROR(VLOOKUP(C152,[3]ServOTROS!$F$16:$M$112,8,0)+VLOOKUP(C152,[4]ServOTROS!$F$16:$M$112,8,0),0)</f>
        <v>0</v>
      </c>
      <c r="S152" s="3"/>
      <c r="T152" s="3">
        <f>IFERROR(VLOOKUP(B152,[3]Aaf_PENSION!$C$16:$M$112,11,0)+VLOOKUP(B152,[4]Aaf_PENSION!$C$16:$M$112,11,0),0)</f>
        <v>0</v>
      </c>
      <c r="U152" s="3">
        <f>IFERROR(VLOOKUP(B152,[3]Aaf_SALUD!$C$16:$M$112,11,0)+VLOOKUP(B152,[4]Aaf_SALUD!$C$16:$M$112,11,0),0)</f>
        <v>0</v>
      </c>
      <c r="V152" s="3"/>
      <c r="W152" s="3"/>
      <c r="X152" s="3">
        <f>IFERROR(VLOOKUP(B152,[3]Ap_CESANTIAS!$C$16:$M$112,11,0)+VLOOKUP(B152,[4]Ap_CESANTIAS!$C$16:$M$112,11,0),0)</f>
        <v>0</v>
      </c>
      <c r="Y152" s="3">
        <f>IFERROR(VLOOKUP(B152,[3]Ap_PENSION!$C$16:$M$112,11,0)+VLOOKUP(B152,[4]Ap_PENSION!$C$16:$M$112,11,0),0)</f>
        <v>0</v>
      </c>
      <c r="Z152" s="3">
        <f>IFERROR(VLOOKUP(B152,[3]Ap_SALUD!$C$16:$M$112,11,0)+VLOOKUP(B152,[4]Ap_SALUD!$C$16:$M$112,11,0),0)</f>
        <v>0</v>
      </c>
      <c r="AA152" s="36">
        <f t="shared" si="7"/>
        <v>0</v>
      </c>
      <c r="AB152" s="37">
        <f t="shared" si="8"/>
        <v>0</v>
      </c>
    </row>
    <row r="153" spans="1:28" hidden="1" x14ac:dyDescent="0.25">
      <c r="A153" s="29">
        <v>141</v>
      </c>
      <c r="B153" s="61"/>
      <c r="C153" s="31">
        <v>890980848</v>
      </c>
      <c r="D153" s="31">
        <f>VLOOKUP(C153,ENERO!$D$13:$E$1147,2,0)</f>
        <v>218205282</v>
      </c>
      <c r="E153" s="61" t="s">
        <v>351</v>
      </c>
      <c r="F153" s="61"/>
      <c r="G153" s="61"/>
      <c r="H153" s="3">
        <v>241365023</v>
      </c>
      <c r="I153" s="3">
        <v>555242967</v>
      </c>
      <c r="J153" s="3">
        <f>IFERROR(VLOOKUP(C153,[1]NOMINA!$Y$16:$AC$112,5,0),0)</f>
        <v>0</v>
      </c>
      <c r="K153" s="3">
        <f>IFERROR(VLOOKUP(C153,[1]CANCELACIONES!$Y$16:$AC$43,5,0),0)</f>
        <v>0</v>
      </c>
      <c r="L153" s="3">
        <f>IFERROR(VLOOKUP(C153,'[2]res- 200686'!$K$16:$R$112,8,0),0)</f>
        <v>0</v>
      </c>
      <c r="M153" s="3">
        <f>IFERROR(VLOOKUP(C153,'[2]reduccion calidad '!$K$16:$R$27,8,0),0)*-1</f>
        <v>0</v>
      </c>
      <c r="N153" s="3"/>
      <c r="O153" s="34">
        <f t="shared" si="6"/>
        <v>796607990</v>
      </c>
      <c r="P153" s="35">
        <v>796607990</v>
      </c>
      <c r="Q153" s="3">
        <f>IFERROR(VLOOKUP(C153,[3]ServNOMINA!$F$16:$M$112,8,0)+VLOOKUP(C153,[4]ServNOMINA!$F$16:$M$112,8,0),0)</f>
        <v>0</v>
      </c>
      <c r="R153" s="3">
        <f>IFERROR(VLOOKUP(C153,[3]ServOTROS!$F$16:$M$112,8,0)+VLOOKUP(C153,[4]ServOTROS!$F$16:$M$112,8,0),0)</f>
        <v>0</v>
      </c>
      <c r="S153" s="3"/>
      <c r="T153" s="3">
        <f>IFERROR(VLOOKUP(B153,[3]Aaf_PENSION!$C$16:$M$112,11,0)+VLOOKUP(B153,[4]Aaf_PENSION!$C$16:$M$112,11,0),0)</f>
        <v>0</v>
      </c>
      <c r="U153" s="3">
        <f>IFERROR(VLOOKUP(B153,[3]Aaf_SALUD!$C$16:$M$112,11,0)+VLOOKUP(B153,[4]Aaf_SALUD!$C$16:$M$112,11,0),0)</f>
        <v>0</v>
      </c>
      <c r="V153" s="3"/>
      <c r="W153" s="3"/>
      <c r="X153" s="3">
        <f>IFERROR(VLOOKUP(B153,[3]Ap_CESANTIAS!$C$16:$M$112,11,0)+VLOOKUP(B153,[4]Ap_CESANTIAS!$C$16:$M$112,11,0),0)</f>
        <v>0</v>
      </c>
      <c r="Y153" s="3">
        <f>IFERROR(VLOOKUP(B153,[3]Ap_PENSION!$C$16:$M$112,11,0)+VLOOKUP(B153,[4]Ap_PENSION!$C$16:$M$112,11,0),0)</f>
        <v>0</v>
      </c>
      <c r="Z153" s="3">
        <f>IFERROR(VLOOKUP(B153,[3]Ap_SALUD!$C$16:$M$112,11,0)+VLOOKUP(B153,[4]Ap_SALUD!$C$16:$M$112,11,0),0)</f>
        <v>0</v>
      </c>
      <c r="AA153" s="36">
        <f t="shared" si="7"/>
        <v>0</v>
      </c>
      <c r="AB153" s="37">
        <f t="shared" si="8"/>
        <v>0</v>
      </c>
    </row>
    <row r="154" spans="1:28" hidden="1" x14ac:dyDescent="0.25">
      <c r="A154" s="38">
        <v>142</v>
      </c>
      <c r="B154" s="61"/>
      <c r="C154" s="31">
        <v>890983706</v>
      </c>
      <c r="D154" s="31">
        <f>VLOOKUP(C154,ENERO!$D$13:$E$1147,2,0)</f>
        <v>218405284</v>
      </c>
      <c r="E154" s="61" t="s">
        <v>352</v>
      </c>
      <c r="F154" s="61"/>
      <c r="G154" s="61"/>
      <c r="H154" s="3">
        <v>629175799</v>
      </c>
      <c r="I154" s="3">
        <v>966675012</v>
      </c>
      <c r="J154" s="3">
        <f>IFERROR(VLOOKUP(C154,[1]NOMINA!$Y$16:$AC$112,5,0),0)</f>
        <v>0</v>
      </c>
      <c r="K154" s="3">
        <f>IFERROR(VLOOKUP(C154,[1]CANCELACIONES!$Y$16:$AC$43,5,0),0)</f>
        <v>0</v>
      </c>
      <c r="L154" s="3">
        <f>IFERROR(VLOOKUP(C154,'[2]res- 200686'!$K$16:$R$112,8,0),0)</f>
        <v>0</v>
      </c>
      <c r="M154" s="3">
        <f>IFERROR(VLOOKUP(C154,'[2]reduccion calidad '!$K$16:$R$27,8,0),0)*-1</f>
        <v>0</v>
      </c>
      <c r="N154" s="3"/>
      <c r="O154" s="34">
        <f t="shared" si="6"/>
        <v>1595850811</v>
      </c>
      <c r="P154" s="35">
        <v>1595850811</v>
      </c>
      <c r="Q154" s="3">
        <f>IFERROR(VLOOKUP(C154,[3]ServNOMINA!$F$16:$M$112,8,0)+VLOOKUP(C154,[4]ServNOMINA!$F$16:$M$112,8,0),0)</f>
        <v>0</v>
      </c>
      <c r="R154" s="3">
        <f>IFERROR(VLOOKUP(C154,[3]ServOTROS!$F$16:$M$112,8,0)+VLOOKUP(C154,[4]ServOTROS!$F$16:$M$112,8,0),0)</f>
        <v>0</v>
      </c>
      <c r="S154" s="3"/>
      <c r="T154" s="3">
        <f>IFERROR(VLOOKUP(B154,[3]Aaf_PENSION!$C$16:$M$112,11,0)+VLOOKUP(B154,[4]Aaf_PENSION!$C$16:$M$112,11,0),0)</f>
        <v>0</v>
      </c>
      <c r="U154" s="3">
        <f>IFERROR(VLOOKUP(B154,[3]Aaf_SALUD!$C$16:$M$112,11,0)+VLOOKUP(B154,[4]Aaf_SALUD!$C$16:$M$112,11,0),0)</f>
        <v>0</v>
      </c>
      <c r="V154" s="3"/>
      <c r="W154" s="3"/>
      <c r="X154" s="3">
        <f>IFERROR(VLOOKUP(B154,[3]Ap_CESANTIAS!$C$16:$M$112,11,0)+VLOOKUP(B154,[4]Ap_CESANTIAS!$C$16:$M$112,11,0),0)</f>
        <v>0</v>
      </c>
      <c r="Y154" s="3">
        <f>IFERROR(VLOOKUP(B154,[3]Ap_PENSION!$C$16:$M$112,11,0)+VLOOKUP(B154,[4]Ap_PENSION!$C$16:$M$112,11,0),0)</f>
        <v>0</v>
      </c>
      <c r="Z154" s="3">
        <f>IFERROR(VLOOKUP(B154,[3]Ap_SALUD!$C$16:$M$112,11,0)+VLOOKUP(B154,[4]Ap_SALUD!$C$16:$M$112,11,0),0)</f>
        <v>0</v>
      </c>
      <c r="AA154" s="36">
        <f t="shared" si="7"/>
        <v>0</v>
      </c>
      <c r="AB154" s="37">
        <f t="shared" si="8"/>
        <v>0</v>
      </c>
    </row>
    <row r="155" spans="1:28" hidden="1" x14ac:dyDescent="0.25">
      <c r="A155" s="29">
        <v>143</v>
      </c>
      <c r="B155" s="61"/>
      <c r="C155" s="31">
        <v>890983786</v>
      </c>
      <c r="D155" s="31">
        <f>VLOOKUP(C155,ENERO!$D$13:$E$1147,2,0)</f>
        <v>210605306</v>
      </c>
      <c r="E155" s="61" t="s">
        <v>353</v>
      </c>
      <c r="F155" s="61"/>
      <c r="G155" s="61"/>
      <c r="H155" s="3">
        <v>115633697</v>
      </c>
      <c r="I155" s="3">
        <v>243908243</v>
      </c>
      <c r="J155" s="3">
        <f>IFERROR(VLOOKUP(C155,[1]NOMINA!$Y$16:$AC$112,5,0),0)</f>
        <v>0</v>
      </c>
      <c r="K155" s="3">
        <f>IFERROR(VLOOKUP(C155,[1]CANCELACIONES!$Y$16:$AC$43,5,0),0)</f>
        <v>0</v>
      </c>
      <c r="L155" s="3">
        <f>IFERROR(VLOOKUP(C155,'[2]res- 200686'!$K$16:$R$112,8,0),0)</f>
        <v>0</v>
      </c>
      <c r="M155" s="3">
        <f>IFERROR(VLOOKUP(C155,'[2]reduccion calidad '!$K$16:$R$27,8,0),0)*-1</f>
        <v>0</v>
      </c>
      <c r="N155" s="3"/>
      <c r="O155" s="34">
        <f t="shared" si="6"/>
        <v>359541940</v>
      </c>
      <c r="P155" s="35">
        <v>359541940</v>
      </c>
      <c r="Q155" s="3">
        <f>IFERROR(VLOOKUP(C155,[3]ServNOMINA!$F$16:$M$112,8,0)+VLOOKUP(C155,[4]ServNOMINA!$F$16:$M$112,8,0),0)</f>
        <v>0</v>
      </c>
      <c r="R155" s="3">
        <f>IFERROR(VLOOKUP(C155,[3]ServOTROS!$F$16:$M$112,8,0)+VLOOKUP(C155,[4]ServOTROS!$F$16:$M$112,8,0),0)</f>
        <v>0</v>
      </c>
      <c r="S155" s="3"/>
      <c r="T155" s="3">
        <f>IFERROR(VLOOKUP(B155,[3]Aaf_PENSION!$C$16:$M$112,11,0)+VLOOKUP(B155,[4]Aaf_PENSION!$C$16:$M$112,11,0),0)</f>
        <v>0</v>
      </c>
      <c r="U155" s="3">
        <f>IFERROR(VLOOKUP(B155,[3]Aaf_SALUD!$C$16:$M$112,11,0)+VLOOKUP(B155,[4]Aaf_SALUD!$C$16:$M$112,11,0),0)</f>
        <v>0</v>
      </c>
      <c r="V155" s="3"/>
      <c r="W155" s="3"/>
      <c r="X155" s="3">
        <f>IFERROR(VLOOKUP(B155,[3]Ap_CESANTIAS!$C$16:$M$112,11,0)+VLOOKUP(B155,[4]Ap_CESANTIAS!$C$16:$M$112,11,0),0)</f>
        <v>0</v>
      </c>
      <c r="Y155" s="3">
        <f>IFERROR(VLOOKUP(B155,[3]Ap_PENSION!$C$16:$M$112,11,0)+VLOOKUP(B155,[4]Ap_PENSION!$C$16:$M$112,11,0),0)</f>
        <v>0</v>
      </c>
      <c r="Z155" s="3">
        <f>IFERROR(VLOOKUP(B155,[3]Ap_SALUD!$C$16:$M$112,11,0)+VLOOKUP(B155,[4]Ap_SALUD!$C$16:$M$112,11,0),0)</f>
        <v>0</v>
      </c>
      <c r="AA155" s="36">
        <f t="shared" si="7"/>
        <v>0</v>
      </c>
      <c r="AB155" s="37">
        <f t="shared" si="8"/>
        <v>0</v>
      </c>
    </row>
    <row r="156" spans="1:28" hidden="1" x14ac:dyDescent="0.25">
      <c r="A156" s="38">
        <v>144</v>
      </c>
      <c r="B156" s="61"/>
      <c r="C156" s="31">
        <v>890980807</v>
      </c>
      <c r="D156" s="31">
        <f>VLOOKUP(C156,ENERO!$D$13:$E$1147,2,0)</f>
        <v>210805308</v>
      </c>
      <c r="E156" s="61" t="s">
        <v>354</v>
      </c>
      <c r="F156" s="61"/>
      <c r="G156" s="61"/>
      <c r="H156" s="3">
        <v>484514111</v>
      </c>
      <c r="I156" s="3">
        <v>884485276</v>
      </c>
      <c r="J156" s="3">
        <f>IFERROR(VLOOKUP(C156,[1]NOMINA!$Y$16:$AC$112,5,0),0)</f>
        <v>0</v>
      </c>
      <c r="K156" s="3">
        <f>IFERROR(VLOOKUP(C156,[1]CANCELACIONES!$Y$16:$AC$43,5,0),0)</f>
        <v>0</v>
      </c>
      <c r="L156" s="3">
        <f>IFERROR(VLOOKUP(C156,'[2]res- 200686'!$K$16:$R$112,8,0),0)</f>
        <v>0</v>
      </c>
      <c r="M156" s="3">
        <f>IFERROR(VLOOKUP(C156,'[2]reduccion calidad '!$K$16:$R$27,8,0),0)*-1</f>
        <v>0</v>
      </c>
      <c r="N156" s="3"/>
      <c r="O156" s="34">
        <f t="shared" si="6"/>
        <v>1368999387</v>
      </c>
      <c r="P156" s="35">
        <v>1368999387</v>
      </c>
      <c r="Q156" s="3">
        <f>IFERROR(VLOOKUP(C156,[3]ServNOMINA!$F$16:$M$112,8,0)+VLOOKUP(C156,[4]ServNOMINA!$F$16:$M$112,8,0),0)</f>
        <v>0</v>
      </c>
      <c r="R156" s="3">
        <f>IFERROR(VLOOKUP(C156,[3]ServOTROS!$F$16:$M$112,8,0)+VLOOKUP(C156,[4]ServOTROS!$F$16:$M$112,8,0),0)</f>
        <v>0</v>
      </c>
      <c r="S156" s="3"/>
      <c r="T156" s="3">
        <f>IFERROR(VLOOKUP(B156,[3]Aaf_PENSION!$C$16:$M$112,11,0)+VLOOKUP(B156,[4]Aaf_PENSION!$C$16:$M$112,11,0),0)</f>
        <v>0</v>
      </c>
      <c r="U156" s="3">
        <f>IFERROR(VLOOKUP(B156,[3]Aaf_SALUD!$C$16:$M$112,11,0)+VLOOKUP(B156,[4]Aaf_SALUD!$C$16:$M$112,11,0),0)</f>
        <v>0</v>
      </c>
      <c r="V156" s="3"/>
      <c r="W156" s="3"/>
      <c r="X156" s="3">
        <f>IFERROR(VLOOKUP(B156,[3]Ap_CESANTIAS!$C$16:$M$112,11,0)+VLOOKUP(B156,[4]Ap_CESANTIAS!$C$16:$M$112,11,0),0)</f>
        <v>0</v>
      </c>
      <c r="Y156" s="3">
        <f>IFERROR(VLOOKUP(B156,[3]Ap_PENSION!$C$16:$M$112,11,0)+VLOOKUP(B156,[4]Ap_PENSION!$C$16:$M$112,11,0),0)</f>
        <v>0</v>
      </c>
      <c r="Z156" s="3">
        <f>IFERROR(VLOOKUP(B156,[3]Ap_SALUD!$C$16:$M$112,11,0)+VLOOKUP(B156,[4]Ap_SALUD!$C$16:$M$112,11,0),0)</f>
        <v>0</v>
      </c>
      <c r="AA156" s="36">
        <f t="shared" si="7"/>
        <v>0</v>
      </c>
      <c r="AB156" s="37">
        <f t="shared" si="8"/>
        <v>0</v>
      </c>
    </row>
    <row r="157" spans="1:28" hidden="1" x14ac:dyDescent="0.25">
      <c r="A157" s="29">
        <v>145</v>
      </c>
      <c r="B157" s="61"/>
      <c r="C157" s="31">
        <v>890983938</v>
      </c>
      <c r="D157" s="31">
        <f>VLOOKUP(C157,ENERO!$D$13:$E$1147,2,0)</f>
        <v>211005310</v>
      </c>
      <c r="E157" s="61" t="s">
        <v>355</v>
      </c>
      <c r="F157" s="61"/>
      <c r="G157" s="61"/>
      <c r="H157" s="3">
        <v>104227161</v>
      </c>
      <c r="I157" s="3">
        <v>239647761</v>
      </c>
      <c r="J157" s="3">
        <f>IFERROR(VLOOKUP(C157,[1]NOMINA!$Y$16:$AC$112,5,0),0)</f>
        <v>0</v>
      </c>
      <c r="K157" s="3">
        <f>IFERROR(VLOOKUP(C157,[1]CANCELACIONES!$Y$16:$AC$43,5,0),0)</f>
        <v>0</v>
      </c>
      <c r="L157" s="3">
        <f>IFERROR(VLOOKUP(C157,'[2]res- 200686'!$K$16:$R$112,8,0),0)</f>
        <v>0</v>
      </c>
      <c r="M157" s="3">
        <f>IFERROR(VLOOKUP(C157,'[2]reduccion calidad '!$K$16:$R$27,8,0),0)*-1</f>
        <v>0</v>
      </c>
      <c r="N157" s="3"/>
      <c r="O157" s="34">
        <f t="shared" si="6"/>
        <v>343874922</v>
      </c>
      <c r="P157" s="35">
        <v>343874922</v>
      </c>
      <c r="Q157" s="3">
        <f>IFERROR(VLOOKUP(C157,[3]ServNOMINA!$F$16:$M$112,8,0)+VLOOKUP(C157,[4]ServNOMINA!$F$16:$M$112,8,0),0)</f>
        <v>0</v>
      </c>
      <c r="R157" s="3">
        <f>IFERROR(VLOOKUP(C157,[3]ServOTROS!$F$16:$M$112,8,0)+VLOOKUP(C157,[4]ServOTROS!$F$16:$M$112,8,0),0)</f>
        <v>0</v>
      </c>
      <c r="S157" s="3"/>
      <c r="T157" s="3">
        <f>IFERROR(VLOOKUP(B157,[3]Aaf_PENSION!$C$16:$M$112,11,0)+VLOOKUP(B157,[4]Aaf_PENSION!$C$16:$M$112,11,0),0)</f>
        <v>0</v>
      </c>
      <c r="U157" s="3">
        <f>IFERROR(VLOOKUP(B157,[3]Aaf_SALUD!$C$16:$M$112,11,0)+VLOOKUP(B157,[4]Aaf_SALUD!$C$16:$M$112,11,0),0)</f>
        <v>0</v>
      </c>
      <c r="V157" s="3"/>
      <c r="W157" s="3"/>
      <c r="X157" s="3">
        <f>IFERROR(VLOOKUP(B157,[3]Ap_CESANTIAS!$C$16:$M$112,11,0)+VLOOKUP(B157,[4]Ap_CESANTIAS!$C$16:$M$112,11,0),0)</f>
        <v>0</v>
      </c>
      <c r="Y157" s="3">
        <f>IFERROR(VLOOKUP(B157,[3]Ap_PENSION!$C$16:$M$112,11,0)+VLOOKUP(B157,[4]Ap_PENSION!$C$16:$M$112,11,0),0)</f>
        <v>0</v>
      </c>
      <c r="Z157" s="3">
        <f>IFERROR(VLOOKUP(B157,[3]Ap_SALUD!$C$16:$M$112,11,0)+VLOOKUP(B157,[4]Ap_SALUD!$C$16:$M$112,11,0),0)</f>
        <v>0</v>
      </c>
      <c r="AA157" s="36">
        <f t="shared" si="7"/>
        <v>0</v>
      </c>
      <c r="AB157" s="37">
        <f t="shared" si="8"/>
        <v>0</v>
      </c>
    </row>
    <row r="158" spans="1:28" hidden="1" x14ac:dyDescent="0.25">
      <c r="A158" s="38">
        <v>146</v>
      </c>
      <c r="B158" s="61"/>
      <c r="C158" s="31">
        <v>890983728</v>
      </c>
      <c r="D158" s="31">
        <f>VLOOKUP(C158,ENERO!$D$13:$E$1147,2,0)</f>
        <v>211305313</v>
      </c>
      <c r="E158" s="61" t="s">
        <v>356</v>
      </c>
      <c r="F158" s="61"/>
      <c r="G158" s="61"/>
      <c r="H158" s="3">
        <v>184534939</v>
      </c>
      <c r="I158" s="3">
        <v>325684044</v>
      </c>
      <c r="J158" s="3">
        <f>IFERROR(VLOOKUP(C158,[1]NOMINA!$Y$16:$AC$112,5,0),0)</f>
        <v>0</v>
      </c>
      <c r="K158" s="3">
        <f>IFERROR(VLOOKUP(C158,[1]CANCELACIONES!$Y$16:$AC$43,5,0),0)</f>
        <v>0</v>
      </c>
      <c r="L158" s="3">
        <f>IFERROR(VLOOKUP(C158,'[2]res- 200686'!$K$16:$R$112,8,0),0)</f>
        <v>0</v>
      </c>
      <c r="M158" s="3">
        <f>IFERROR(VLOOKUP(C158,'[2]reduccion calidad '!$K$16:$R$27,8,0),0)*-1</f>
        <v>0</v>
      </c>
      <c r="N158" s="3"/>
      <c r="O158" s="34">
        <f t="shared" si="6"/>
        <v>510218983</v>
      </c>
      <c r="P158" s="35">
        <v>510218983</v>
      </c>
      <c r="Q158" s="3">
        <f>IFERROR(VLOOKUP(C158,[3]ServNOMINA!$F$16:$M$112,8,0)+VLOOKUP(C158,[4]ServNOMINA!$F$16:$M$112,8,0),0)</f>
        <v>0</v>
      </c>
      <c r="R158" s="3">
        <f>IFERROR(VLOOKUP(C158,[3]ServOTROS!$F$16:$M$112,8,0)+VLOOKUP(C158,[4]ServOTROS!$F$16:$M$112,8,0),0)</f>
        <v>0</v>
      </c>
      <c r="S158" s="3"/>
      <c r="T158" s="3">
        <f>IFERROR(VLOOKUP(B158,[3]Aaf_PENSION!$C$16:$M$112,11,0)+VLOOKUP(B158,[4]Aaf_PENSION!$C$16:$M$112,11,0),0)</f>
        <v>0</v>
      </c>
      <c r="U158" s="3">
        <f>IFERROR(VLOOKUP(B158,[3]Aaf_SALUD!$C$16:$M$112,11,0)+VLOOKUP(B158,[4]Aaf_SALUD!$C$16:$M$112,11,0),0)</f>
        <v>0</v>
      </c>
      <c r="V158" s="3"/>
      <c r="W158" s="3"/>
      <c r="X158" s="3">
        <f>IFERROR(VLOOKUP(B158,[3]Ap_CESANTIAS!$C$16:$M$112,11,0)+VLOOKUP(B158,[4]Ap_CESANTIAS!$C$16:$M$112,11,0),0)</f>
        <v>0</v>
      </c>
      <c r="Y158" s="3">
        <f>IFERROR(VLOOKUP(B158,[3]Ap_PENSION!$C$16:$M$112,11,0)+VLOOKUP(B158,[4]Ap_PENSION!$C$16:$M$112,11,0),0)</f>
        <v>0</v>
      </c>
      <c r="Z158" s="3">
        <f>IFERROR(VLOOKUP(B158,[3]Ap_SALUD!$C$16:$M$112,11,0)+VLOOKUP(B158,[4]Ap_SALUD!$C$16:$M$112,11,0),0)</f>
        <v>0</v>
      </c>
      <c r="AA158" s="36">
        <f t="shared" si="7"/>
        <v>0</v>
      </c>
      <c r="AB158" s="37">
        <f t="shared" si="8"/>
        <v>0</v>
      </c>
    </row>
    <row r="159" spans="1:28" hidden="1" x14ac:dyDescent="0.25">
      <c r="A159" s="29">
        <v>147</v>
      </c>
      <c r="B159" s="61"/>
      <c r="C159" s="31">
        <v>890981162</v>
      </c>
      <c r="D159" s="31">
        <f>VLOOKUP(C159,ENERO!$D$13:$E$1147,2,0)</f>
        <v>211505315</v>
      </c>
      <c r="E159" s="61" t="s">
        <v>357</v>
      </c>
      <c r="F159" s="61"/>
      <c r="G159" s="61"/>
      <c r="H159" s="3">
        <v>103267084</v>
      </c>
      <c r="I159" s="3">
        <v>152564011</v>
      </c>
      <c r="J159" s="3">
        <f>IFERROR(VLOOKUP(C159,[1]NOMINA!$Y$16:$AC$112,5,0),0)</f>
        <v>0</v>
      </c>
      <c r="K159" s="3">
        <f>IFERROR(VLOOKUP(C159,[1]CANCELACIONES!$Y$16:$AC$43,5,0),0)</f>
        <v>0</v>
      </c>
      <c r="L159" s="3">
        <f>IFERROR(VLOOKUP(C159,'[2]res- 200686'!$K$16:$R$112,8,0),0)</f>
        <v>0</v>
      </c>
      <c r="M159" s="3">
        <f>IFERROR(VLOOKUP(C159,'[2]reduccion calidad '!$K$16:$R$27,8,0),0)*-1</f>
        <v>0</v>
      </c>
      <c r="N159" s="3"/>
      <c r="O159" s="34">
        <f t="shared" si="6"/>
        <v>255831095</v>
      </c>
      <c r="P159" s="35">
        <v>255831095</v>
      </c>
      <c r="Q159" s="3">
        <f>IFERROR(VLOOKUP(C159,[3]ServNOMINA!$F$16:$M$112,8,0)+VLOOKUP(C159,[4]ServNOMINA!$F$16:$M$112,8,0),0)</f>
        <v>0</v>
      </c>
      <c r="R159" s="3">
        <f>IFERROR(VLOOKUP(C159,[3]ServOTROS!$F$16:$M$112,8,0)+VLOOKUP(C159,[4]ServOTROS!$F$16:$M$112,8,0),0)</f>
        <v>0</v>
      </c>
      <c r="S159" s="3"/>
      <c r="T159" s="3">
        <f>IFERROR(VLOOKUP(B159,[3]Aaf_PENSION!$C$16:$M$112,11,0)+VLOOKUP(B159,[4]Aaf_PENSION!$C$16:$M$112,11,0),0)</f>
        <v>0</v>
      </c>
      <c r="U159" s="3">
        <f>IFERROR(VLOOKUP(B159,[3]Aaf_SALUD!$C$16:$M$112,11,0)+VLOOKUP(B159,[4]Aaf_SALUD!$C$16:$M$112,11,0),0)</f>
        <v>0</v>
      </c>
      <c r="V159" s="3"/>
      <c r="W159" s="3"/>
      <c r="X159" s="3">
        <f>IFERROR(VLOOKUP(B159,[3]Ap_CESANTIAS!$C$16:$M$112,11,0)+VLOOKUP(B159,[4]Ap_CESANTIAS!$C$16:$M$112,11,0),0)</f>
        <v>0</v>
      </c>
      <c r="Y159" s="3">
        <f>IFERROR(VLOOKUP(B159,[3]Ap_PENSION!$C$16:$M$112,11,0)+VLOOKUP(B159,[4]Ap_PENSION!$C$16:$M$112,11,0),0)</f>
        <v>0</v>
      </c>
      <c r="Z159" s="3">
        <f>IFERROR(VLOOKUP(B159,[3]Ap_SALUD!$C$16:$M$112,11,0)+VLOOKUP(B159,[4]Ap_SALUD!$C$16:$M$112,11,0),0)</f>
        <v>0</v>
      </c>
      <c r="AA159" s="36">
        <f t="shared" si="7"/>
        <v>0</v>
      </c>
      <c r="AB159" s="37">
        <f t="shared" si="8"/>
        <v>0</v>
      </c>
    </row>
    <row r="160" spans="1:28" hidden="1" x14ac:dyDescent="0.25">
      <c r="A160" s="38">
        <v>148</v>
      </c>
      <c r="B160" s="61"/>
      <c r="C160" s="31">
        <v>890982055</v>
      </c>
      <c r="D160" s="31">
        <f>VLOOKUP(C160,ENERO!$D$13:$E$1147,2,0)</f>
        <v>211805318</v>
      </c>
      <c r="E160" s="61" t="s">
        <v>358</v>
      </c>
      <c r="F160" s="61"/>
      <c r="G160" s="61"/>
      <c r="H160" s="3">
        <v>590502367</v>
      </c>
      <c r="I160" s="3">
        <v>1054224989</v>
      </c>
      <c r="J160" s="3">
        <f>IFERROR(VLOOKUP(C160,[1]NOMINA!$Y$16:$AC$112,5,0),0)</f>
        <v>0</v>
      </c>
      <c r="K160" s="3">
        <f>IFERROR(VLOOKUP(C160,[1]CANCELACIONES!$Y$16:$AC$43,5,0),0)</f>
        <v>0</v>
      </c>
      <c r="L160" s="3">
        <f>IFERROR(VLOOKUP(C160,'[2]res- 200686'!$K$16:$R$112,8,0),0)</f>
        <v>0</v>
      </c>
      <c r="M160" s="3">
        <f>IFERROR(VLOOKUP(C160,'[2]reduccion calidad '!$K$16:$R$27,8,0),0)*-1</f>
        <v>0</v>
      </c>
      <c r="N160" s="3"/>
      <c r="O160" s="34">
        <f t="shared" si="6"/>
        <v>1644727356</v>
      </c>
      <c r="P160" s="35">
        <v>1644727356</v>
      </c>
      <c r="Q160" s="3">
        <f>IFERROR(VLOOKUP(C160,[3]ServNOMINA!$F$16:$M$112,8,0)+VLOOKUP(C160,[4]ServNOMINA!$F$16:$M$112,8,0),0)</f>
        <v>0</v>
      </c>
      <c r="R160" s="3">
        <f>IFERROR(VLOOKUP(C160,[3]ServOTROS!$F$16:$M$112,8,0)+VLOOKUP(C160,[4]ServOTROS!$F$16:$M$112,8,0),0)</f>
        <v>0</v>
      </c>
      <c r="S160" s="3"/>
      <c r="T160" s="3">
        <f>IFERROR(VLOOKUP(B160,[3]Aaf_PENSION!$C$16:$M$112,11,0)+VLOOKUP(B160,[4]Aaf_PENSION!$C$16:$M$112,11,0),0)</f>
        <v>0</v>
      </c>
      <c r="U160" s="3">
        <f>IFERROR(VLOOKUP(B160,[3]Aaf_SALUD!$C$16:$M$112,11,0)+VLOOKUP(B160,[4]Aaf_SALUD!$C$16:$M$112,11,0),0)</f>
        <v>0</v>
      </c>
      <c r="V160" s="3"/>
      <c r="W160" s="3"/>
      <c r="X160" s="3">
        <f>IFERROR(VLOOKUP(B160,[3]Ap_CESANTIAS!$C$16:$M$112,11,0)+VLOOKUP(B160,[4]Ap_CESANTIAS!$C$16:$M$112,11,0),0)</f>
        <v>0</v>
      </c>
      <c r="Y160" s="3">
        <f>IFERROR(VLOOKUP(B160,[3]Ap_PENSION!$C$16:$M$112,11,0)+VLOOKUP(B160,[4]Ap_PENSION!$C$16:$M$112,11,0),0)</f>
        <v>0</v>
      </c>
      <c r="Z160" s="3">
        <f>IFERROR(VLOOKUP(B160,[3]Ap_SALUD!$C$16:$M$112,11,0)+VLOOKUP(B160,[4]Ap_SALUD!$C$16:$M$112,11,0),0)</f>
        <v>0</v>
      </c>
      <c r="AA160" s="36">
        <f t="shared" si="7"/>
        <v>0</v>
      </c>
      <c r="AB160" s="37">
        <f t="shared" si="8"/>
        <v>0</v>
      </c>
    </row>
    <row r="161" spans="1:28" hidden="1" x14ac:dyDescent="0.25">
      <c r="A161" s="29">
        <v>149</v>
      </c>
      <c r="B161" s="61"/>
      <c r="C161" s="31">
        <v>890983830</v>
      </c>
      <c r="D161" s="31">
        <f>VLOOKUP(C161,ENERO!$D$13:$E$1147,2,0)</f>
        <v>212105321</v>
      </c>
      <c r="E161" s="61" t="s">
        <v>359</v>
      </c>
      <c r="F161" s="61"/>
      <c r="G161" s="61"/>
      <c r="H161" s="3">
        <v>128783577</v>
      </c>
      <c r="I161" s="3">
        <v>194587161</v>
      </c>
      <c r="J161" s="3">
        <f>IFERROR(VLOOKUP(C161,[1]NOMINA!$Y$16:$AC$112,5,0),0)</f>
        <v>0</v>
      </c>
      <c r="K161" s="3">
        <f>IFERROR(VLOOKUP(C161,[1]CANCELACIONES!$Y$16:$AC$43,5,0),0)</f>
        <v>0</v>
      </c>
      <c r="L161" s="3">
        <f>IFERROR(VLOOKUP(C161,'[2]res- 200686'!$K$16:$R$112,8,0),0)</f>
        <v>0</v>
      </c>
      <c r="M161" s="3">
        <f>IFERROR(VLOOKUP(C161,'[2]reduccion calidad '!$K$16:$R$27,8,0),0)*-1</f>
        <v>0</v>
      </c>
      <c r="N161" s="3"/>
      <c r="O161" s="34">
        <f t="shared" si="6"/>
        <v>323370738</v>
      </c>
      <c r="P161" s="35">
        <v>323370738</v>
      </c>
      <c r="Q161" s="3">
        <f>IFERROR(VLOOKUP(C161,[3]ServNOMINA!$F$16:$M$112,8,0)+VLOOKUP(C161,[4]ServNOMINA!$F$16:$M$112,8,0),0)</f>
        <v>0</v>
      </c>
      <c r="R161" s="3">
        <f>IFERROR(VLOOKUP(C161,[3]ServOTROS!$F$16:$M$112,8,0)+VLOOKUP(C161,[4]ServOTROS!$F$16:$M$112,8,0),0)</f>
        <v>0</v>
      </c>
      <c r="S161" s="3"/>
      <c r="T161" s="3">
        <f>IFERROR(VLOOKUP(B161,[3]Aaf_PENSION!$C$16:$M$112,11,0)+VLOOKUP(B161,[4]Aaf_PENSION!$C$16:$M$112,11,0),0)</f>
        <v>0</v>
      </c>
      <c r="U161" s="3">
        <f>IFERROR(VLOOKUP(B161,[3]Aaf_SALUD!$C$16:$M$112,11,0)+VLOOKUP(B161,[4]Aaf_SALUD!$C$16:$M$112,11,0),0)</f>
        <v>0</v>
      </c>
      <c r="V161" s="3"/>
      <c r="W161" s="3"/>
      <c r="X161" s="3">
        <f>IFERROR(VLOOKUP(B161,[3]Ap_CESANTIAS!$C$16:$M$112,11,0)+VLOOKUP(B161,[4]Ap_CESANTIAS!$C$16:$M$112,11,0),0)</f>
        <v>0</v>
      </c>
      <c r="Y161" s="3">
        <f>IFERROR(VLOOKUP(B161,[3]Ap_PENSION!$C$16:$M$112,11,0)+VLOOKUP(B161,[4]Ap_PENSION!$C$16:$M$112,11,0),0)</f>
        <v>0</v>
      </c>
      <c r="Z161" s="3">
        <f>IFERROR(VLOOKUP(B161,[3]Ap_SALUD!$C$16:$M$112,11,0)+VLOOKUP(B161,[4]Ap_SALUD!$C$16:$M$112,11,0),0)</f>
        <v>0</v>
      </c>
      <c r="AA161" s="36">
        <f t="shared" si="7"/>
        <v>0</v>
      </c>
      <c r="AB161" s="37">
        <f t="shared" si="8"/>
        <v>0</v>
      </c>
    </row>
    <row r="162" spans="1:28" hidden="1" x14ac:dyDescent="0.25">
      <c r="A162" s="38">
        <v>150</v>
      </c>
      <c r="B162" s="61"/>
      <c r="C162" s="31">
        <v>890982494</v>
      </c>
      <c r="D162" s="31">
        <f>VLOOKUP(C162,ENERO!$D$13:$E$1147,2,0)</f>
        <v>214705347</v>
      </c>
      <c r="E162" s="61" t="s">
        <v>360</v>
      </c>
      <c r="F162" s="61"/>
      <c r="G162" s="61"/>
      <c r="H162" s="3">
        <v>70998309</v>
      </c>
      <c r="I162" s="3">
        <v>171859990</v>
      </c>
      <c r="J162" s="3">
        <f>IFERROR(VLOOKUP(C162,[1]NOMINA!$Y$16:$AC$112,5,0),0)</f>
        <v>0</v>
      </c>
      <c r="K162" s="3">
        <f>IFERROR(VLOOKUP(C162,[1]CANCELACIONES!$Y$16:$AC$43,5,0),0)</f>
        <v>0</v>
      </c>
      <c r="L162" s="3">
        <f>IFERROR(VLOOKUP(C162,'[2]res- 200686'!$K$16:$R$112,8,0),0)</f>
        <v>0</v>
      </c>
      <c r="M162" s="3">
        <f>IFERROR(VLOOKUP(C162,'[2]reduccion calidad '!$K$16:$R$27,8,0),0)*-1</f>
        <v>0</v>
      </c>
      <c r="N162" s="3"/>
      <c r="O162" s="34">
        <f t="shared" si="6"/>
        <v>242858299</v>
      </c>
      <c r="P162" s="35">
        <v>242858299</v>
      </c>
      <c r="Q162" s="3">
        <f>IFERROR(VLOOKUP(C162,[3]ServNOMINA!$F$16:$M$112,8,0)+VLOOKUP(C162,[4]ServNOMINA!$F$16:$M$112,8,0),0)</f>
        <v>0</v>
      </c>
      <c r="R162" s="3">
        <f>IFERROR(VLOOKUP(C162,[3]ServOTROS!$F$16:$M$112,8,0)+VLOOKUP(C162,[4]ServOTROS!$F$16:$M$112,8,0),0)</f>
        <v>0</v>
      </c>
      <c r="S162" s="3"/>
      <c r="T162" s="3">
        <f>IFERROR(VLOOKUP(B162,[3]Aaf_PENSION!$C$16:$M$112,11,0)+VLOOKUP(B162,[4]Aaf_PENSION!$C$16:$M$112,11,0),0)</f>
        <v>0</v>
      </c>
      <c r="U162" s="3">
        <f>IFERROR(VLOOKUP(B162,[3]Aaf_SALUD!$C$16:$M$112,11,0)+VLOOKUP(B162,[4]Aaf_SALUD!$C$16:$M$112,11,0),0)</f>
        <v>0</v>
      </c>
      <c r="V162" s="3"/>
      <c r="W162" s="3"/>
      <c r="X162" s="3">
        <f>IFERROR(VLOOKUP(B162,[3]Ap_CESANTIAS!$C$16:$M$112,11,0)+VLOOKUP(B162,[4]Ap_CESANTIAS!$C$16:$M$112,11,0),0)</f>
        <v>0</v>
      </c>
      <c r="Y162" s="3">
        <f>IFERROR(VLOOKUP(B162,[3]Ap_PENSION!$C$16:$M$112,11,0)+VLOOKUP(B162,[4]Ap_PENSION!$C$16:$M$112,11,0),0)</f>
        <v>0</v>
      </c>
      <c r="Z162" s="3">
        <f>IFERROR(VLOOKUP(B162,[3]Ap_SALUD!$C$16:$M$112,11,0)+VLOOKUP(B162,[4]Ap_SALUD!$C$16:$M$112,11,0),0)</f>
        <v>0</v>
      </c>
      <c r="AA162" s="36">
        <f t="shared" si="7"/>
        <v>0</v>
      </c>
      <c r="AB162" s="37">
        <f t="shared" si="8"/>
        <v>0</v>
      </c>
    </row>
    <row r="163" spans="1:28" hidden="1" x14ac:dyDescent="0.25">
      <c r="A163" s="29">
        <v>151</v>
      </c>
      <c r="B163" s="61"/>
      <c r="C163" s="31">
        <v>890984986</v>
      </c>
      <c r="D163" s="31">
        <f>VLOOKUP(C163,ENERO!$D$13:$E$1147,2,0)</f>
        <v>215305353</v>
      </c>
      <c r="E163" s="61" t="s">
        <v>361</v>
      </c>
      <c r="F163" s="61"/>
      <c r="G163" s="61"/>
      <c r="H163" s="3">
        <v>66725670</v>
      </c>
      <c r="I163" s="3">
        <v>123197585</v>
      </c>
      <c r="J163" s="3">
        <f>IFERROR(VLOOKUP(C163,[1]NOMINA!$Y$16:$AC$112,5,0),0)</f>
        <v>0</v>
      </c>
      <c r="K163" s="3">
        <f>IFERROR(VLOOKUP(C163,[1]CANCELACIONES!$Y$16:$AC$43,5,0),0)</f>
        <v>0</v>
      </c>
      <c r="L163" s="3">
        <f>IFERROR(VLOOKUP(C163,'[2]res- 200686'!$K$16:$R$112,8,0),0)</f>
        <v>0</v>
      </c>
      <c r="M163" s="3">
        <f>IFERROR(VLOOKUP(C163,'[2]reduccion calidad '!$K$16:$R$27,8,0),0)*-1</f>
        <v>0</v>
      </c>
      <c r="N163" s="3"/>
      <c r="O163" s="34">
        <f t="shared" si="6"/>
        <v>189923255</v>
      </c>
      <c r="P163" s="35">
        <v>189923255</v>
      </c>
      <c r="Q163" s="3">
        <f>IFERROR(VLOOKUP(C163,[3]ServNOMINA!$F$16:$M$112,8,0)+VLOOKUP(C163,[4]ServNOMINA!$F$16:$M$112,8,0),0)</f>
        <v>0</v>
      </c>
      <c r="R163" s="3">
        <f>IFERROR(VLOOKUP(C163,[3]ServOTROS!$F$16:$M$112,8,0)+VLOOKUP(C163,[4]ServOTROS!$F$16:$M$112,8,0),0)</f>
        <v>0</v>
      </c>
      <c r="S163" s="3"/>
      <c r="T163" s="3">
        <f>IFERROR(VLOOKUP(B163,[3]Aaf_PENSION!$C$16:$M$112,11,0)+VLOOKUP(B163,[4]Aaf_PENSION!$C$16:$M$112,11,0),0)</f>
        <v>0</v>
      </c>
      <c r="U163" s="3">
        <f>IFERROR(VLOOKUP(B163,[3]Aaf_SALUD!$C$16:$M$112,11,0)+VLOOKUP(B163,[4]Aaf_SALUD!$C$16:$M$112,11,0),0)</f>
        <v>0</v>
      </c>
      <c r="V163" s="3"/>
      <c r="W163" s="3"/>
      <c r="X163" s="3">
        <f>IFERROR(VLOOKUP(B163,[3]Ap_CESANTIAS!$C$16:$M$112,11,0)+VLOOKUP(B163,[4]Ap_CESANTIAS!$C$16:$M$112,11,0),0)</f>
        <v>0</v>
      </c>
      <c r="Y163" s="3">
        <f>IFERROR(VLOOKUP(B163,[3]Ap_PENSION!$C$16:$M$112,11,0)+VLOOKUP(B163,[4]Ap_PENSION!$C$16:$M$112,11,0),0)</f>
        <v>0</v>
      </c>
      <c r="Z163" s="3">
        <f>IFERROR(VLOOKUP(B163,[3]Ap_SALUD!$C$16:$M$112,11,0)+VLOOKUP(B163,[4]Ap_SALUD!$C$16:$M$112,11,0),0)</f>
        <v>0</v>
      </c>
      <c r="AA163" s="36">
        <f t="shared" si="7"/>
        <v>0</v>
      </c>
      <c r="AB163" s="37">
        <f t="shared" si="8"/>
        <v>0</v>
      </c>
    </row>
    <row r="164" spans="1:28" hidden="1" x14ac:dyDescent="0.25">
      <c r="A164" s="38">
        <v>152</v>
      </c>
      <c r="B164" s="61"/>
      <c r="C164" s="31">
        <v>890982278</v>
      </c>
      <c r="D164" s="31">
        <f>VLOOKUP(C164,ENERO!$D$13:$E$1147,2,0)</f>
        <v>216105361</v>
      </c>
      <c r="E164" s="61" t="s">
        <v>362</v>
      </c>
      <c r="F164" s="61"/>
      <c r="G164" s="61"/>
      <c r="H164" s="3">
        <v>498378671</v>
      </c>
      <c r="I164" s="3">
        <v>755943959</v>
      </c>
      <c r="J164" s="3">
        <f>IFERROR(VLOOKUP(C164,[1]NOMINA!$Y$16:$AC$112,5,0),0)</f>
        <v>0</v>
      </c>
      <c r="K164" s="3">
        <f>IFERROR(VLOOKUP(C164,[1]CANCELACIONES!$Y$16:$AC$43,5,0),0)</f>
        <v>0</v>
      </c>
      <c r="L164" s="3">
        <f>IFERROR(VLOOKUP(C164,'[2]res- 200686'!$K$16:$R$112,8,0),0)</f>
        <v>0</v>
      </c>
      <c r="M164" s="3">
        <f>IFERROR(VLOOKUP(C164,'[2]reduccion calidad '!$K$16:$R$27,8,0),0)*-1</f>
        <v>0</v>
      </c>
      <c r="N164" s="3"/>
      <c r="O164" s="34">
        <f t="shared" si="6"/>
        <v>1254322630</v>
      </c>
      <c r="P164" s="35">
        <v>1254322630</v>
      </c>
      <c r="Q164" s="3">
        <f>IFERROR(VLOOKUP(C164,[3]ServNOMINA!$F$16:$M$112,8,0)+VLOOKUP(C164,[4]ServNOMINA!$F$16:$M$112,8,0),0)</f>
        <v>0</v>
      </c>
      <c r="R164" s="3">
        <f>IFERROR(VLOOKUP(C164,[3]ServOTROS!$F$16:$M$112,8,0)+VLOOKUP(C164,[4]ServOTROS!$F$16:$M$112,8,0),0)</f>
        <v>0</v>
      </c>
      <c r="S164" s="3"/>
      <c r="T164" s="3">
        <f>IFERROR(VLOOKUP(B164,[3]Aaf_PENSION!$C$16:$M$112,11,0)+VLOOKUP(B164,[4]Aaf_PENSION!$C$16:$M$112,11,0),0)</f>
        <v>0</v>
      </c>
      <c r="U164" s="3">
        <f>IFERROR(VLOOKUP(B164,[3]Aaf_SALUD!$C$16:$M$112,11,0)+VLOOKUP(B164,[4]Aaf_SALUD!$C$16:$M$112,11,0),0)</f>
        <v>0</v>
      </c>
      <c r="V164" s="3"/>
      <c r="W164" s="3"/>
      <c r="X164" s="3">
        <f>IFERROR(VLOOKUP(B164,[3]Ap_CESANTIAS!$C$16:$M$112,11,0)+VLOOKUP(B164,[4]Ap_CESANTIAS!$C$16:$M$112,11,0),0)</f>
        <v>0</v>
      </c>
      <c r="Y164" s="3">
        <f>IFERROR(VLOOKUP(B164,[3]Ap_PENSION!$C$16:$M$112,11,0)+VLOOKUP(B164,[4]Ap_PENSION!$C$16:$M$112,11,0),0)</f>
        <v>0</v>
      </c>
      <c r="Z164" s="3">
        <f>IFERROR(VLOOKUP(B164,[3]Ap_SALUD!$C$16:$M$112,11,0)+VLOOKUP(B164,[4]Ap_SALUD!$C$16:$M$112,11,0),0)</f>
        <v>0</v>
      </c>
      <c r="AA164" s="36">
        <f t="shared" si="7"/>
        <v>0</v>
      </c>
      <c r="AB164" s="37">
        <f t="shared" si="8"/>
        <v>0</v>
      </c>
    </row>
    <row r="165" spans="1:28" hidden="1" x14ac:dyDescent="0.25">
      <c r="A165" s="29">
        <v>153</v>
      </c>
      <c r="B165" s="61"/>
      <c r="C165" s="31">
        <v>890982294</v>
      </c>
      <c r="D165" s="31">
        <f>VLOOKUP(C165,ENERO!$D$13:$E$1147,2,0)</f>
        <v>216405364</v>
      </c>
      <c r="E165" s="61" t="s">
        <v>363</v>
      </c>
      <c r="F165" s="61"/>
      <c r="G165" s="61"/>
      <c r="H165" s="3">
        <v>183539005</v>
      </c>
      <c r="I165" s="3">
        <v>416725547</v>
      </c>
      <c r="J165" s="3">
        <f>IFERROR(VLOOKUP(C165,[1]NOMINA!$Y$16:$AC$112,5,0),0)</f>
        <v>0</v>
      </c>
      <c r="K165" s="3">
        <f>IFERROR(VLOOKUP(C165,[1]CANCELACIONES!$Y$16:$AC$43,5,0),0)</f>
        <v>0</v>
      </c>
      <c r="L165" s="3">
        <f>IFERROR(VLOOKUP(C165,'[2]res- 200686'!$K$16:$R$112,8,0),0)</f>
        <v>0</v>
      </c>
      <c r="M165" s="3">
        <f>IFERROR(VLOOKUP(C165,'[2]reduccion calidad '!$K$16:$R$27,8,0),0)*-1</f>
        <v>0</v>
      </c>
      <c r="N165" s="3"/>
      <c r="O165" s="34">
        <f t="shared" si="6"/>
        <v>600264552</v>
      </c>
      <c r="P165" s="35">
        <v>600264552</v>
      </c>
      <c r="Q165" s="3">
        <f>IFERROR(VLOOKUP(C165,[3]ServNOMINA!$F$16:$M$112,8,0)+VLOOKUP(C165,[4]ServNOMINA!$F$16:$M$112,8,0),0)</f>
        <v>0</v>
      </c>
      <c r="R165" s="3">
        <f>IFERROR(VLOOKUP(C165,[3]ServOTROS!$F$16:$M$112,8,0)+VLOOKUP(C165,[4]ServOTROS!$F$16:$M$112,8,0),0)</f>
        <v>0</v>
      </c>
      <c r="S165" s="3"/>
      <c r="T165" s="3">
        <f>IFERROR(VLOOKUP(B165,[3]Aaf_PENSION!$C$16:$M$112,11,0)+VLOOKUP(B165,[4]Aaf_PENSION!$C$16:$M$112,11,0),0)</f>
        <v>0</v>
      </c>
      <c r="U165" s="3">
        <f>IFERROR(VLOOKUP(B165,[3]Aaf_SALUD!$C$16:$M$112,11,0)+VLOOKUP(B165,[4]Aaf_SALUD!$C$16:$M$112,11,0),0)</f>
        <v>0</v>
      </c>
      <c r="V165" s="3"/>
      <c r="W165" s="3"/>
      <c r="X165" s="3">
        <f>IFERROR(VLOOKUP(B165,[3]Ap_CESANTIAS!$C$16:$M$112,11,0)+VLOOKUP(B165,[4]Ap_CESANTIAS!$C$16:$M$112,11,0),0)</f>
        <v>0</v>
      </c>
      <c r="Y165" s="3">
        <f>IFERROR(VLOOKUP(B165,[3]Ap_PENSION!$C$16:$M$112,11,0)+VLOOKUP(B165,[4]Ap_PENSION!$C$16:$M$112,11,0),0)</f>
        <v>0</v>
      </c>
      <c r="Z165" s="3">
        <f>IFERROR(VLOOKUP(B165,[3]Ap_SALUD!$C$16:$M$112,11,0)+VLOOKUP(B165,[4]Ap_SALUD!$C$16:$M$112,11,0),0)</f>
        <v>0</v>
      </c>
      <c r="AA165" s="36">
        <f t="shared" si="7"/>
        <v>0</v>
      </c>
      <c r="AB165" s="37">
        <f t="shared" si="8"/>
        <v>0</v>
      </c>
    </row>
    <row r="166" spans="1:28" hidden="1" x14ac:dyDescent="0.25">
      <c r="A166" s="38">
        <v>154</v>
      </c>
      <c r="B166" s="61"/>
      <c r="C166" s="31">
        <v>890981069</v>
      </c>
      <c r="D166" s="31">
        <f>VLOOKUP(C166,ENERO!$D$13:$E$1147,2,0)</f>
        <v>216805368</v>
      </c>
      <c r="E166" s="61" t="s">
        <v>364</v>
      </c>
      <c r="F166" s="61"/>
      <c r="G166" s="61"/>
      <c r="H166" s="3">
        <v>132827893</v>
      </c>
      <c r="I166" s="3">
        <v>309022248</v>
      </c>
      <c r="J166" s="3">
        <f>IFERROR(VLOOKUP(C166,[1]NOMINA!$Y$16:$AC$112,5,0),0)</f>
        <v>0</v>
      </c>
      <c r="K166" s="3">
        <f>IFERROR(VLOOKUP(C166,[1]CANCELACIONES!$Y$16:$AC$43,5,0),0)</f>
        <v>0</v>
      </c>
      <c r="L166" s="3">
        <f>IFERROR(VLOOKUP(C166,'[2]res- 200686'!$K$16:$R$112,8,0),0)</f>
        <v>0</v>
      </c>
      <c r="M166" s="3">
        <f>IFERROR(VLOOKUP(C166,'[2]reduccion calidad '!$K$16:$R$27,8,0),0)*-1</f>
        <v>0</v>
      </c>
      <c r="N166" s="3"/>
      <c r="O166" s="34">
        <f t="shared" si="6"/>
        <v>441850141</v>
      </c>
      <c r="P166" s="35">
        <v>441850141</v>
      </c>
      <c r="Q166" s="3">
        <f>IFERROR(VLOOKUP(C166,[3]ServNOMINA!$F$16:$M$112,8,0)+VLOOKUP(C166,[4]ServNOMINA!$F$16:$M$112,8,0),0)</f>
        <v>0</v>
      </c>
      <c r="R166" s="3">
        <f>IFERROR(VLOOKUP(C166,[3]ServOTROS!$F$16:$M$112,8,0)+VLOOKUP(C166,[4]ServOTROS!$F$16:$M$112,8,0),0)</f>
        <v>0</v>
      </c>
      <c r="S166" s="3"/>
      <c r="T166" s="3">
        <f>IFERROR(VLOOKUP(B166,[3]Aaf_PENSION!$C$16:$M$112,11,0)+VLOOKUP(B166,[4]Aaf_PENSION!$C$16:$M$112,11,0),0)</f>
        <v>0</v>
      </c>
      <c r="U166" s="3">
        <f>IFERROR(VLOOKUP(B166,[3]Aaf_SALUD!$C$16:$M$112,11,0)+VLOOKUP(B166,[4]Aaf_SALUD!$C$16:$M$112,11,0),0)</f>
        <v>0</v>
      </c>
      <c r="V166" s="3"/>
      <c r="W166" s="3"/>
      <c r="X166" s="3">
        <f>IFERROR(VLOOKUP(B166,[3]Ap_CESANTIAS!$C$16:$M$112,11,0)+VLOOKUP(B166,[4]Ap_CESANTIAS!$C$16:$M$112,11,0),0)</f>
        <v>0</v>
      </c>
      <c r="Y166" s="3">
        <f>IFERROR(VLOOKUP(B166,[3]Ap_PENSION!$C$16:$M$112,11,0)+VLOOKUP(B166,[4]Ap_PENSION!$C$16:$M$112,11,0),0)</f>
        <v>0</v>
      </c>
      <c r="Z166" s="3">
        <f>IFERROR(VLOOKUP(B166,[3]Ap_SALUD!$C$16:$M$112,11,0)+VLOOKUP(B166,[4]Ap_SALUD!$C$16:$M$112,11,0),0)</f>
        <v>0</v>
      </c>
      <c r="AA166" s="36">
        <f t="shared" si="7"/>
        <v>0</v>
      </c>
      <c r="AB166" s="37">
        <f t="shared" si="8"/>
        <v>0</v>
      </c>
    </row>
    <row r="167" spans="1:28" hidden="1" x14ac:dyDescent="0.25">
      <c r="A167" s="29">
        <v>155</v>
      </c>
      <c r="B167" s="61"/>
      <c r="C167" s="31">
        <v>890981207</v>
      </c>
      <c r="D167" s="31">
        <f>VLOOKUP(C167,ENERO!$D$13:$E$1147,2,0)</f>
        <v>217605376</v>
      </c>
      <c r="E167" s="61" t="s">
        <v>365</v>
      </c>
      <c r="F167" s="61"/>
      <c r="G167" s="61"/>
      <c r="H167" s="3">
        <v>716206423</v>
      </c>
      <c r="I167" s="3">
        <v>1190234865</v>
      </c>
      <c r="J167" s="3">
        <f>IFERROR(VLOOKUP(C167,[1]NOMINA!$Y$16:$AC$112,5,0),0)</f>
        <v>0</v>
      </c>
      <c r="K167" s="3">
        <f>IFERROR(VLOOKUP(C167,[1]CANCELACIONES!$Y$16:$AC$43,5,0),0)</f>
        <v>0</v>
      </c>
      <c r="L167" s="3">
        <f>IFERROR(VLOOKUP(C167,'[2]res- 200686'!$K$16:$R$112,8,0),0)</f>
        <v>0</v>
      </c>
      <c r="M167" s="3">
        <f>IFERROR(VLOOKUP(C167,'[2]reduccion calidad '!$K$16:$R$27,8,0),0)*-1</f>
        <v>0</v>
      </c>
      <c r="N167" s="3"/>
      <c r="O167" s="34">
        <f t="shared" si="6"/>
        <v>1906441288</v>
      </c>
      <c r="P167" s="35">
        <v>1906441288</v>
      </c>
      <c r="Q167" s="3">
        <f>IFERROR(VLOOKUP(C167,[3]ServNOMINA!$F$16:$M$112,8,0)+VLOOKUP(C167,[4]ServNOMINA!$F$16:$M$112,8,0),0)</f>
        <v>0</v>
      </c>
      <c r="R167" s="3">
        <f>IFERROR(VLOOKUP(C167,[3]ServOTROS!$F$16:$M$112,8,0)+VLOOKUP(C167,[4]ServOTROS!$F$16:$M$112,8,0),0)</f>
        <v>0</v>
      </c>
      <c r="S167" s="3"/>
      <c r="T167" s="3">
        <f>IFERROR(VLOOKUP(B167,[3]Aaf_PENSION!$C$16:$M$112,11,0)+VLOOKUP(B167,[4]Aaf_PENSION!$C$16:$M$112,11,0),0)</f>
        <v>0</v>
      </c>
      <c r="U167" s="3">
        <f>IFERROR(VLOOKUP(B167,[3]Aaf_SALUD!$C$16:$M$112,11,0)+VLOOKUP(B167,[4]Aaf_SALUD!$C$16:$M$112,11,0),0)</f>
        <v>0</v>
      </c>
      <c r="V167" s="3"/>
      <c r="W167" s="3"/>
      <c r="X167" s="3">
        <f>IFERROR(VLOOKUP(B167,[3]Ap_CESANTIAS!$C$16:$M$112,11,0)+VLOOKUP(B167,[4]Ap_CESANTIAS!$C$16:$M$112,11,0),0)</f>
        <v>0</v>
      </c>
      <c r="Y167" s="3">
        <f>IFERROR(VLOOKUP(B167,[3]Ap_PENSION!$C$16:$M$112,11,0)+VLOOKUP(B167,[4]Ap_PENSION!$C$16:$M$112,11,0),0)</f>
        <v>0</v>
      </c>
      <c r="Z167" s="3">
        <f>IFERROR(VLOOKUP(B167,[3]Ap_SALUD!$C$16:$M$112,11,0)+VLOOKUP(B167,[4]Ap_SALUD!$C$16:$M$112,11,0),0)</f>
        <v>0</v>
      </c>
      <c r="AA167" s="36">
        <f t="shared" si="7"/>
        <v>0</v>
      </c>
      <c r="AB167" s="37">
        <f t="shared" si="8"/>
        <v>0</v>
      </c>
    </row>
    <row r="168" spans="1:28" hidden="1" x14ac:dyDescent="0.25">
      <c r="A168" s="38">
        <v>156</v>
      </c>
      <c r="B168" s="61"/>
      <c r="C168" s="31">
        <v>811009017</v>
      </c>
      <c r="D168" s="31">
        <f>VLOOKUP(C168,ENERO!$D$13:$E$1147,2,0)</f>
        <v>219005390</v>
      </c>
      <c r="E168" s="61" t="s">
        <v>366</v>
      </c>
      <c r="F168" s="61"/>
      <c r="G168" s="61"/>
      <c r="H168" s="3">
        <v>117622813</v>
      </c>
      <c r="I168" s="3">
        <v>219670514</v>
      </c>
      <c r="J168" s="3">
        <f>IFERROR(VLOOKUP(C168,[1]NOMINA!$Y$16:$AC$112,5,0),0)</f>
        <v>0</v>
      </c>
      <c r="K168" s="3">
        <f>IFERROR(VLOOKUP(C168,[1]CANCELACIONES!$Y$16:$AC$43,5,0),0)</f>
        <v>0</v>
      </c>
      <c r="L168" s="3">
        <f>IFERROR(VLOOKUP(C168,'[2]res- 200686'!$K$16:$R$112,8,0),0)</f>
        <v>0</v>
      </c>
      <c r="M168" s="3">
        <f>IFERROR(VLOOKUP(C168,'[2]reduccion calidad '!$K$16:$R$27,8,0),0)*-1</f>
        <v>0</v>
      </c>
      <c r="N168" s="3"/>
      <c r="O168" s="34">
        <f t="shared" si="6"/>
        <v>337293327</v>
      </c>
      <c r="P168" s="35">
        <v>337293327</v>
      </c>
      <c r="Q168" s="3">
        <f>IFERROR(VLOOKUP(C168,[3]ServNOMINA!$F$16:$M$112,8,0)+VLOOKUP(C168,[4]ServNOMINA!$F$16:$M$112,8,0),0)</f>
        <v>0</v>
      </c>
      <c r="R168" s="3">
        <f>IFERROR(VLOOKUP(C168,[3]ServOTROS!$F$16:$M$112,8,0)+VLOOKUP(C168,[4]ServOTROS!$F$16:$M$112,8,0),0)</f>
        <v>0</v>
      </c>
      <c r="S168" s="3"/>
      <c r="T168" s="3">
        <f>IFERROR(VLOOKUP(B168,[3]Aaf_PENSION!$C$16:$M$112,11,0)+VLOOKUP(B168,[4]Aaf_PENSION!$C$16:$M$112,11,0),0)</f>
        <v>0</v>
      </c>
      <c r="U168" s="3">
        <f>IFERROR(VLOOKUP(B168,[3]Aaf_SALUD!$C$16:$M$112,11,0)+VLOOKUP(B168,[4]Aaf_SALUD!$C$16:$M$112,11,0),0)</f>
        <v>0</v>
      </c>
      <c r="V168" s="3"/>
      <c r="W168" s="3"/>
      <c r="X168" s="3">
        <f>IFERROR(VLOOKUP(B168,[3]Ap_CESANTIAS!$C$16:$M$112,11,0)+VLOOKUP(B168,[4]Ap_CESANTIAS!$C$16:$M$112,11,0),0)</f>
        <v>0</v>
      </c>
      <c r="Y168" s="3">
        <f>IFERROR(VLOOKUP(B168,[3]Ap_PENSION!$C$16:$M$112,11,0)+VLOOKUP(B168,[4]Ap_PENSION!$C$16:$M$112,11,0),0)</f>
        <v>0</v>
      </c>
      <c r="Z168" s="3">
        <f>IFERROR(VLOOKUP(B168,[3]Ap_SALUD!$C$16:$M$112,11,0)+VLOOKUP(B168,[4]Ap_SALUD!$C$16:$M$112,11,0),0)</f>
        <v>0</v>
      </c>
      <c r="AA168" s="36">
        <f t="shared" si="7"/>
        <v>0</v>
      </c>
      <c r="AB168" s="37">
        <f t="shared" si="8"/>
        <v>0</v>
      </c>
    </row>
    <row r="169" spans="1:28" hidden="1" x14ac:dyDescent="0.25">
      <c r="A169" s="29">
        <v>157</v>
      </c>
      <c r="B169" s="61"/>
      <c r="C169" s="31">
        <v>890981995</v>
      </c>
      <c r="D169" s="31">
        <f>VLOOKUP(C169,ENERO!$D$13:$E$1147,2,0)</f>
        <v>210005400</v>
      </c>
      <c r="E169" s="61" t="s">
        <v>367</v>
      </c>
      <c r="F169" s="61"/>
      <c r="G169" s="61"/>
      <c r="H169" s="3">
        <v>309136319</v>
      </c>
      <c r="I169" s="3">
        <v>588020192</v>
      </c>
      <c r="J169" s="3">
        <f>IFERROR(VLOOKUP(C169,[1]NOMINA!$Y$16:$AC$112,5,0),0)</f>
        <v>0</v>
      </c>
      <c r="K169" s="3">
        <f>IFERROR(VLOOKUP(C169,[1]CANCELACIONES!$Y$16:$AC$43,5,0),0)</f>
        <v>0</v>
      </c>
      <c r="L169" s="3">
        <f>IFERROR(VLOOKUP(C169,'[2]res- 200686'!$K$16:$R$112,8,0),0)</f>
        <v>0</v>
      </c>
      <c r="M169" s="3">
        <f>IFERROR(VLOOKUP(C169,'[2]reduccion calidad '!$K$16:$R$27,8,0),0)*-1</f>
        <v>0</v>
      </c>
      <c r="N169" s="3"/>
      <c r="O169" s="34">
        <f t="shared" si="6"/>
        <v>897156511</v>
      </c>
      <c r="P169" s="35">
        <v>897156511</v>
      </c>
      <c r="Q169" s="3">
        <f>IFERROR(VLOOKUP(C169,[3]ServNOMINA!$F$16:$M$112,8,0)+VLOOKUP(C169,[4]ServNOMINA!$F$16:$M$112,8,0),0)</f>
        <v>0</v>
      </c>
      <c r="R169" s="3">
        <f>IFERROR(VLOOKUP(C169,[3]ServOTROS!$F$16:$M$112,8,0)+VLOOKUP(C169,[4]ServOTROS!$F$16:$M$112,8,0),0)</f>
        <v>0</v>
      </c>
      <c r="S169" s="3"/>
      <c r="T169" s="3">
        <f>IFERROR(VLOOKUP(B169,[3]Aaf_PENSION!$C$16:$M$112,11,0)+VLOOKUP(B169,[4]Aaf_PENSION!$C$16:$M$112,11,0),0)</f>
        <v>0</v>
      </c>
      <c r="U169" s="3">
        <f>IFERROR(VLOOKUP(B169,[3]Aaf_SALUD!$C$16:$M$112,11,0)+VLOOKUP(B169,[4]Aaf_SALUD!$C$16:$M$112,11,0),0)</f>
        <v>0</v>
      </c>
      <c r="V169" s="3"/>
      <c r="W169" s="3"/>
      <c r="X169" s="3">
        <f>IFERROR(VLOOKUP(B169,[3]Ap_CESANTIAS!$C$16:$M$112,11,0)+VLOOKUP(B169,[4]Ap_CESANTIAS!$C$16:$M$112,11,0),0)</f>
        <v>0</v>
      </c>
      <c r="Y169" s="3">
        <f>IFERROR(VLOOKUP(B169,[3]Ap_PENSION!$C$16:$M$112,11,0)+VLOOKUP(B169,[4]Ap_PENSION!$C$16:$M$112,11,0),0)</f>
        <v>0</v>
      </c>
      <c r="Z169" s="3">
        <f>IFERROR(VLOOKUP(B169,[3]Ap_SALUD!$C$16:$M$112,11,0)+VLOOKUP(B169,[4]Ap_SALUD!$C$16:$M$112,11,0),0)</f>
        <v>0</v>
      </c>
      <c r="AA169" s="36">
        <f t="shared" si="7"/>
        <v>0</v>
      </c>
      <c r="AB169" s="37">
        <f t="shared" si="8"/>
        <v>0</v>
      </c>
    </row>
    <row r="170" spans="1:28" hidden="1" x14ac:dyDescent="0.25">
      <c r="A170" s="38">
        <v>158</v>
      </c>
      <c r="B170" s="61"/>
      <c r="C170" s="31">
        <v>890983672</v>
      </c>
      <c r="D170" s="31">
        <f>VLOOKUP(C170,ENERO!$D$13:$E$1147,2,0)</f>
        <v>211105411</v>
      </c>
      <c r="E170" s="61" t="s">
        <v>368</v>
      </c>
      <c r="F170" s="61"/>
      <c r="G170" s="61"/>
      <c r="H170" s="3">
        <v>140470955</v>
      </c>
      <c r="I170" s="3">
        <v>281735875</v>
      </c>
      <c r="J170" s="3">
        <f>IFERROR(VLOOKUP(C170,[1]NOMINA!$Y$16:$AC$112,5,0),0)</f>
        <v>0</v>
      </c>
      <c r="K170" s="3">
        <f>IFERROR(VLOOKUP(C170,[1]CANCELACIONES!$Y$16:$AC$43,5,0),0)</f>
        <v>0</v>
      </c>
      <c r="L170" s="3">
        <f>IFERROR(VLOOKUP(C170,'[2]res- 200686'!$K$16:$R$112,8,0),0)</f>
        <v>0</v>
      </c>
      <c r="M170" s="3">
        <f>IFERROR(VLOOKUP(C170,'[2]reduccion calidad '!$K$16:$R$27,8,0),0)*-1</f>
        <v>0</v>
      </c>
      <c r="N170" s="3"/>
      <c r="O170" s="34">
        <f t="shared" si="6"/>
        <v>422206830</v>
      </c>
      <c r="P170" s="35">
        <v>422206830</v>
      </c>
      <c r="Q170" s="3">
        <f>IFERROR(VLOOKUP(C170,[3]ServNOMINA!$F$16:$M$112,8,0)+VLOOKUP(C170,[4]ServNOMINA!$F$16:$M$112,8,0),0)</f>
        <v>0</v>
      </c>
      <c r="R170" s="3">
        <f>IFERROR(VLOOKUP(C170,[3]ServOTROS!$F$16:$M$112,8,0)+VLOOKUP(C170,[4]ServOTROS!$F$16:$M$112,8,0),0)</f>
        <v>0</v>
      </c>
      <c r="S170" s="3"/>
      <c r="T170" s="3">
        <f>IFERROR(VLOOKUP(B170,[3]Aaf_PENSION!$C$16:$M$112,11,0)+VLOOKUP(B170,[4]Aaf_PENSION!$C$16:$M$112,11,0),0)</f>
        <v>0</v>
      </c>
      <c r="U170" s="3">
        <f>IFERROR(VLOOKUP(B170,[3]Aaf_SALUD!$C$16:$M$112,11,0)+VLOOKUP(B170,[4]Aaf_SALUD!$C$16:$M$112,11,0),0)</f>
        <v>0</v>
      </c>
      <c r="V170" s="3"/>
      <c r="W170" s="3"/>
      <c r="X170" s="3">
        <f>IFERROR(VLOOKUP(B170,[3]Ap_CESANTIAS!$C$16:$M$112,11,0)+VLOOKUP(B170,[4]Ap_CESANTIAS!$C$16:$M$112,11,0),0)</f>
        <v>0</v>
      </c>
      <c r="Y170" s="3">
        <f>IFERROR(VLOOKUP(B170,[3]Ap_PENSION!$C$16:$M$112,11,0)+VLOOKUP(B170,[4]Ap_PENSION!$C$16:$M$112,11,0),0)</f>
        <v>0</v>
      </c>
      <c r="Z170" s="3">
        <f>IFERROR(VLOOKUP(B170,[3]Ap_SALUD!$C$16:$M$112,11,0)+VLOOKUP(B170,[4]Ap_SALUD!$C$16:$M$112,11,0),0)</f>
        <v>0</v>
      </c>
      <c r="AA170" s="36">
        <f t="shared" si="7"/>
        <v>0</v>
      </c>
      <c r="AB170" s="37">
        <f t="shared" si="8"/>
        <v>0</v>
      </c>
    </row>
    <row r="171" spans="1:28" hidden="1" x14ac:dyDescent="0.25">
      <c r="A171" s="29">
        <v>159</v>
      </c>
      <c r="B171" s="61"/>
      <c r="C171" s="31">
        <v>890980958</v>
      </c>
      <c r="D171" s="31">
        <f>VLOOKUP(C171,ENERO!$D$13:$E$1147,2,0)</f>
        <v>212505425</v>
      </c>
      <c r="E171" s="61" t="s">
        <v>369</v>
      </c>
      <c r="F171" s="61"/>
      <c r="G171" s="61"/>
      <c r="H171" s="3">
        <v>156935557</v>
      </c>
      <c r="I171" s="3">
        <v>336769082</v>
      </c>
      <c r="J171" s="3">
        <f>IFERROR(VLOOKUP(C171,[1]NOMINA!$Y$16:$AC$112,5,0),0)</f>
        <v>0</v>
      </c>
      <c r="K171" s="3">
        <f>IFERROR(VLOOKUP(C171,[1]CANCELACIONES!$Y$16:$AC$43,5,0),0)</f>
        <v>0</v>
      </c>
      <c r="L171" s="3">
        <f>IFERROR(VLOOKUP(C171,'[2]res- 200686'!$K$16:$R$112,8,0),0)</f>
        <v>0</v>
      </c>
      <c r="M171" s="3">
        <f>IFERROR(VLOOKUP(C171,'[2]reduccion calidad '!$K$16:$R$27,8,0),0)*-1</f>
        <v>0</v>
      </c>
      <c r="N171" s="3"/>
      <c r="O171" s="34">
        <f t="shared" si="6"/>
        <v>493704639</v>
      </c>
      <c r="P171" s="35">
        <v>493704639</v>
      </c>
      <c r="Q171" s="3">
        <f>IFERROR(VLOOKUP(C171,[3]ServNOMINA!$F$16:$M$112,8,0)+VLOOKUP(C171,[4]ServNOMINA!$F$16:$M$112,8,0),0)</f>
        <v>0</v>
      </c>
      <c r="R171" s="3">
        <f>IFERROR(VLOOKUP(C171,[3]ServOTROS!$F$16:$M$112,8,0)+VLOOKUP(C171,[4]ServOTROS!$F$16:$M$112,8,0),0)</f>
        <v>0</v>
      </c>
      <c r="S171" s="3"/>
      <c r="T171" s="3">
        <f>IFERROR(VLOOKUP(B171,[3]Aaf_PENSION!$C$16:$M$112,11,0)+VLOOKUP(B171,[4]Aaf_PENSION!$C$16:$M$112,11,0),0)</f>
        <v>0</v>
      </c>
      <c r="U171" s="3">
        <f>IFERROR(VLOOKUP(B171,[3]Aaf_SALUD!$C$16:$M$112,11,0)+VLOOKUP(B171,[4]Aaf_SALUD!$C$16:$M$112,11,0),0)</f>
        <v>0</v>
      </c>
      <c r="V171" s="3"/>
      <c r="W171" s="3"/>
      <c r="X171" s="3">
        <f>IFERROR(VLOOKUP(B171,[3]Ap_CESANTIAS!$C$16:$M$112,11,0)+VLOOKUP(B171,[4]Ap_CESANTIAS!$C$16:$M$112,11,0),0)</f>
        <v>0</v>
      </c>
      <c r="Y171" s="3">
        <f>IFERROR(VLOOKUP(B171,[3]Ap_PENSION!$C$16:$M$112,11,0)+VLOOKUP(B171,[4]Ap_PENSION!$C$16:$M$112,11,0),0)</f>
        <v>0</v>
      </c>
      <c r="Z171" s="3">
        <f>IFERROR(VLOOKUP(B171,[3]Ap_SALUD!$C$16:$M$112,11,0)+VLOOKUP(B171,[4]Ap_SALUD!$C$16:$M$112,11,0),0)</f>
        <v>0</v>
      </c>
      <c r="AA171" s="36">
        <f t="shared" si="7"/>
        <v>0</v>
      </c>
      <c r="AB171" s="37">
        <f t="shared" si="8"/>
        <v>0</v>
      </c>
    </row>
    <row r="172" spans="1:28" hidden="1" x14ac:dyDescent="0.25">
      <c r="A172" s="38">
        <v>160</v>
      </c>
      <c r="B172" s="61"/>
      <c r="C172" s="31">
        <v>890983716</v>
      </c>
      <c r="D172" s="31">
        <f>VLOOKUP(C172,ENERO!$D$13:$E$1147,2,0)</f>
        <v>214005440</v>
      </c>
      <c r="E172" s="61" t="s">
        <v>370</v>
      </c>
      <c r="F172" s="61"/>
      <c r="G172" s="61"/>
      <c r="H172" s="3">
        <v>874911535</v>
      </c>
      <c r="I172" s="3">
        <v>1399560010</v>
      </c>
      <c r="J172" s="3">
        <f>IFERROR(VLOOKUP(C172,[1]NOMINA!$Y$16:$AC$112,5,0),0)</f>
        <v>0</v>
      </c>
      <c r="K172" s="3">
        <f>IFERROR(VLOOKUP(C172,[1]CANCELACIONES!$Y$16:$AC$43,5,0),0)</f>
        <v>0</v>
      </c>
      <c r="L172" s="3">
        <f>IFERROR(VLOOKUP(C172,'[2]res- 200686'!$K$16:$R$112,8,0),0)</f>
        <v>0</v>
      </c>
      <c r="M172" s="3">
        <f>IFERROR(VLOOKUP(C172,'[2]reduccion calidad '!$K$16:$R$27,8,0),0)*-1</f>
        <v>0</v>
      </c>
      <c r="N172" s="3"/>
      <c r="O172" s="34">
        <f t="shared" si="6"/>
        <v>2274471545</v>
      </c>
      <c r="P172" s="35">
        <v>2274471545</v>
      </c>
      <c r="Q172" s="3">
        <f>IFERROR(VLOOKUP(C172,[3]ServNOMINA!$F$16:$M$112,8,0)+VLOOKUP(C172,[4]ServNOMINA!$F$16:$M$112,8,0),0)</f>
        <v>0</v>
      </c>
      <c r="R172" s="3">
        <f>IFERROR(VLOOKUP(C172,[3]ServOTROS!$F$16:$M$112,8,0)+VLOOKUP(C172,[4]ServOTROS!$F$16:$M$112,8,0),0)</f>
        <v>0</v>
      </c>
      <c r="S172" s="3"/>
      <c r="T172" s="3">
        <f>IFERROR(VLOOKUP(B172,[3]Aaf_PENSION!$C$16:$M$112,11,0)+VLOOKUP(B172,[4]Aaf_PENSION!$C$16:$M$112,11,0),0)</f>
        <v>0</v>
      </c>
      <c r="U172" s="3">
        <f>IFERROR(VLOOKUP(B172,[3]Aaf_SALUD!$C$16:$M$112,11,0)+VLOOKUP(B172,[4]Aaf_SALUD!$C$16:$M$112,11,0),0)</f>
        <v>0</v>
      </c>
      <c r="V172" s="3"/>
      <c r="W172" s="3"/>
      <c r="X172" s="3">
        <f>IFERROR(VLOOKUP(B172,[3]Ap_CESANTIAS!$C$16:$M$112,11,0)+VLOOKUP(B172,[4]Ap_CESANTIAS!$C$16:$M$112,11,0),0)</f>
        <v>0</v>
      </c>
      <c r="Y172" s="3">
        <f>IFERROR(VLOOKUP(B172,[3]Ap_PENSION!$C$16:$M$112,11,0)+VLOOKUP(B172,[4]Ap_PENSION!$C$16:$M$112,11,0),0)</f>
        <v>0</v>
      </c>
      <c r="Z172" s="3">
        <f>IFERROR(VLOOKUP(B172,[3]Ap_SALUD!$C$16:$M$112,11,0)+VLOOKUP(B172,[4]Ap_SALUD!$C$16:$M$112,11,0),0)</f>
        <v>0</v>
      </c>
      <c r="AA172" s="36">
        <f t="shared" si="7"/>
        <v>0</v>
      </c>
      <c r="AB172" s="37">
        <f t="shared" si="8"/>
        <v>0</v>
      </c>
    </row>
    <row r="173" spans="1:28" hidden="1" x14ac:dyDescent="0.25">
      <c r="A173" s="29">
        <v>161</v>
      </c>
      <c r="B173" s="61"/>
      <c r="C173" s="31">
        <v>890981115</v>
      </c>
      <c r="D173" s="31">
        <f>VLOOKUP(C173,ENERO!$D$13:$E$1147,2,0)</f>
        <v>216705467</v>
      </c>
      <c r="E173" s="61" t="s">
        <v>371</v>
      </c>
      <c r="F173" s="61"/>
      <c r="G173" s="61"/>
      <c r="H173" s="3">
        <v>80166622</v>
      </c>
      <c r="I173" s="3">
        <v>197826829</v>
      </c>
      <c r="J173" s="3">
        <f>IFERROR(VLOOKUP(C173,[1]NOMINA!$Y$16:$AC$112,5,0),0)</f>
        <v>0</v>
      </c>
      <c r="K173" s="3">
        <f>IFERROR(VLOOKUP(C173,[1]CANCELACIONES!$Y$16:$AC$43,5,0),0)</f>
        <v>0</v>
      </c>
      <c r="L173" s="3">
        <f>IFERROR(VLOOKUP(C173,'[2]res- 200686'!$K$16:$R$112,8,0),0)</f>
        <v>0</v>
      </c>
      <c r="M173" s="3">
        <f>IFERROR(VLOOKUP(C173,'[2]reduccion calidad '!$K$16:$R$27,8,0),0)*-1</f>
        <v>0</v>
      </c>
      <c r="N173" s="3"/>
      <c r="O173" s="34">
        <f t="shared" si="6"/>
        <v>277993451</v>
      </c>
      <c r="P173" s="35">
        <v>277993451</v>
      </c>
      <c r="Q173" s="3">
        <f>IFERROR(VLOOKUP(C173,[3]ServNOMINA!$F$16:$M$112,8,0)+VLOOKUP(C173,[4]ServNOMINA!$F$16:$M$112,8,0),0)</f>
        <v>0</v>
      </c>
      <c r="R173" s="3">
        <f>IFERROR(VLOOKUP(C173,[3]ServOTROS!$F$16:$M$112,8,0)+VLOOKUP(C173,[4]ServOTROS!$F$16:$M$112,8,0),0)</f>
        <v>0</v>
      </c>
      <c r="S173" s="3"/>
      <c r="T173" s="3">
        <f>IFERROR(VLOOKUP(B173,[3]Aaf_PENSION!$C$16:$M$112,11,0)+VLOOKUP(B173,[4]Aaf_PENSION!$C$16:$M$112,11,0),0)</f>
        <v>0</v>
      </c>
      <c r="U173" s="3">
        <f>IFERROR(VLOOKUP(B173,[3]Aaf_SALUD!$C$16:$M$112,11,0)+VLOOKUP(B173,[4]Aaf_SALUD!$C$16:$M$112,11,0),0)</f>
        <v>0</v>
      </c>
      <c r="V173" s="3"/>
      <c r="W173" s="3"/>
      <c r="X173" s="3">
        <f>IFERROR(VLOOKUP(B173,[3]Ap_CESANTIAS!$C$16:$M$112,11,0)+VLOOKUP(B173,[4]Ap_CESANTIAS!$C$16:$M$112,11,0),0)</f>
        <v>0</v>
      </c>
      <c r="Y173" s="3">
        <f>IFERROR(VLOOKUP(B173,[3]Ap_PENSION!$C$16:$M$112,11,0)+VLOOKUP(B173,[4]Ap_PENSION!$C$16:$M$112,11,0),0)</f>
        <v>0</v>
      </c>
      <c r="Z173" s="3">
        <f>IFERROR(VLOOKUP(B173,[3]Ap_SALUD!$C$16:$M$112,11,0)+VLOOKUP(B173,[4]Ap_SALUD!$C$16:$M$112,11,0),0)</f>
        <v>0</v>
      </c>
      <c r="AA173" s="36">
        <f t="shared" si="7"/>
        <v>0</v>
      </c>
      <c r="AB173" s="37">
        <f t="shared" si="8"/>
        <v>0</v>
      </c>
    </row>
    <row r="174" spans="1:28" hidden="1" x14ac:dyDescent="0.25">
      <c r="A174" s="38">
        <v>162</v>
      </c>
      <c r="B174" s="61"/>
      <c r="C174" s="31">
        <v>890984882</v>
      </c>
      <c r="D174" s="31">
        <f>VLOOKUP(C174,ENERO!$D$13:$E$1147,2,0)</f>
        <v>217505475</v>
      </c>
      <c r="E174" s="61" t="s">
        <v>372</v>
      </c>
      <c r="F174" s="61"/>
      <c r="G174" s="61"/>
      <c r="H174" s="3">
        <v>347132839</v>
      </c>
      <c r="I174" s="3">
        <v>281185033</v>
      </c>
      <c r="J174" s="3">
        <f>IFERROR(VLOOKUP(C174,[1]NOMINA!$Y$16:$AC$112,5,0),0)</f>
        <v>0</v>
      </c>
      <c r="K174" s="3">
        <f>IFERROR(VLOOKUP(C174,[1]CANCELACIONES!$Y$16:$AC$43,5,0),0)</f>
        <v>0</v>
      </c>
      <c r="L174" s="3">
        <f>IFERROR(VLOOKUP(C174,'[2]res- 200686'!$K$16:$R$112,8,0),0)</f>
        <v>0</v>
      </c>
      <c r="M174" s="3">
        <f>IFERROR(VLOOKUP(C174,'[2]reduccion calidad '!$K$16:$R$27,8,0),0)*-1</f>
        <v>0</v>
      </c>
      <c r="N174" s="3"/>
      <c r="O174" s="34">
        <f t="shared" si="6"/>
        <v>628317872</v>
      </c>
      <c r="P174" s="35">
        <v>628317872</v>
      </c>
      <c r="Q174" s="3">
        <f>IFERROR(VLOOKUP(C174,[3]ServNOMINA!$F$16:$M$112,8,0)+VLOOKUP(C174,[4]ServNOMINA!$F$16:$M$112,8,0),0)</f>
        <v>0</v>
      </c>
      <c r="R174" s="3">
        <f>IFERROR(VLOOKUP(C174,[3]ServOTROS!$F$16:$M$112,8,0)+VLOOKUP(C174,[4]ServOTROS!$F$16:$M$112,8,0),0)</f>
        <v>0</v>
      </c>
      <c r="S174" s="3"/>
      <c r="T174" s="3">
        <f>IFERROR(VLOOKUP(B174,[3]Aaf_PENSION!$C$16:$M$112,11,0)+VLOOKUP(B174,[4]Aaf_PENSION!$C$16:$M$112,11,0),0)</f>
        <v>0</v>
      </c>
      <c r="U174" s="3">
        <f>IFERROR(VLOOKUP(B174,[3]Aaf_SALUD!$C$16:$M$112,11,0)+VLOOKUP(B174,[4]Aaf_SALUD!$C$16:$M$112,11,0),0)</f>
        <v>0</v>
      </c>
      <c r="V174" s="3"/>
      <c r="W174" s="3"/>
      <c r="X174" s="3">
        <f>IFERROR(VLOOKUP(B174,[3]Ap_CESANTIAS!$C$16:$M$112,11,0)+VLOOKUP(B174,[4]Ap_CESANTIAS!$C$16:$M$112,11,0),0)</f>
        <v>0</v>
      </c>
      <c r="Y174" s="3">
        <f>IFERROR(VLOOKUP(B174,[3]Ap_PENSION!$C$16:$M$112,11,0)+VLOOKUP(B174,[4]Ap_PENSION!$C$16:$M$112,11,0),0)</f>
        <v>0</v>
      </c>
      <c r="Z174" s="3">
        <f>IFERROR(VLOOKUP(B174,[3]Ap_SALUD!$C$16:$M$112,11,0)+VLOOKUP(B174,[4]Ap_SALUD!$C$16:$M$112,11,0),0)</f>
        <v>0</v>
      </c>
      <c r="AA174" s="36">
        <f t="shared" si="7"/>
        <v>0</v>
      </c>
      <c r="AB174" s="37">
        <f t="shared" si="8"/>
        <v>0</v>
      </c>
    </row>
    <row r="175" spans="1:28" hidden="1" x14ac:dyDescent="0.25">
      <c r="A175" s="29">
        <v>163</v>
      </c>
      <c r="B175" s="61"/>
      <c r="C175" s="31">
        <v>890980950</v>
      </c>
      <c r="D175" s="31">
        <f>VLOOKUP(C175,ENERO!$D$13:$E$1147,2,0)</f>
        <v>218005480</v>
      </c>
      <c r="E175" s="61" t="s">
        <v>373</v>
      </c>
      <c r="F175" s="61"/>
      <c r="G175" s="61"/>
      <c r="H175" s="3">
        <v>591124783</v>
      </c>
      <c r="I175" s="3">
        <v>583065451</v>
      </c>
      <c r="J175" s="3">
        <f>IFERROR(VLOOKUP(C175,[1]NOMINA!$Y$16:$AC$112,5,0),0)</f>
        <v>0</v>
      </c>
      <c r="K175" s="3">
        <f>IFERROR(VLOOKUP(C175,[1]CANCELACIONES!$Y$16:$AC$43,5,0),0)</f>
        <v>0</v>
      </c>
      <c r="L175" s="3">
        <f>IFERROR(VLOOKUP(C175,'[2]res- 200686'!$K$16:$R$112,8,0),0)</f>
        <v>0</v>
      </c>
      <c r="M175" s="3">
        <f>IFERROR(VLOOKUP(C175,'[2]reduccion calidad '!$K$16:$R$27,8,0),0)*-1</f>
        <v>0</v>
      </c>
      <c r="N175" s="3"/>
      <c r="O175" s="34">
        <f t="shared" si="6"/>
        <v>1174190234</v>
      </c>
      <c r="P175" s="35">
        <v>1174190234</v>
      </c>
      <c r="Q175" s="3">
        <f>IFERROR(VLOOKUP(C175,[3]ServNOMINA!$F$16:$M$112,8,0)+VLOOKUP(C175,[4]ServNOMINA!$F$16:$M$112,8,0),0)</f>
        <v>0</v>
      </c>
      <c r="R175" s="3">
        <f>IFERROR(VLOOKUP(C175,[3]ServOTROS!$F$16:$M$112,8,0)+VLOOKUP(C175,[4]ServOTROS!$F$16:$M$112,8,0),0)</f>
        <v>0</v>
      </c>
      <c r="S175" s="3"/>
      <c r="T175" s="3">
        <f>IFERROR(VLOOKUP(B175,[3]Aaf_PENSION!$C$16:$M$112,11,0)+VLOOKUP(B175,[4]Aaf_PENSION!$C$16:$M$112,11,0),0)</f>
        <v>0</v>
      </c>
      <c r="U175" s="3">
        <f>IFERROR(VLOOKUP(B175,[3]Aaf_SALUD!$C$16:$M$112,11,0)+VLOOKUP(B175,[4]Aaf_SALUD!$C$16:$M$112,11,0),0)</f>
        <v>0</v>
      </c>
      <c r="V175" s="3"/>
      <c r="W175" s="3"/>
      <c r="X175" s="3">
        <f>IFERROR(VLOOKUP(B175,[3]Ap_CESANTIAS!$C$16:$M$112,11,0)+VLOOKUP(B175,[4]Ap_CESANTIAS!$C$16:$M$112,11,0),0)</f>
        <v>0</v>
      </c>
      <c r="Y175" s="3">
        <f>IFERROR(VLOOKUP(B175,[3]Ap_PENSION!$C$16:$M$112,11,0)+VLOOKUP(B175,[4]Ap_PENSION!$C$16:$M$112,11,0),0)</f>
        <v>0</v>
      </c>
      <c r="Z175" s="3">
        <f>IFERROR(VLOOKUP(B175,[3]Ap_SALUD!$C$16:$M$112,11,0)+VLOOKUP(B175,[4]Ap_SALUD!$C$16:$M$112,11,0),0)</f>
        <v>0</v>
      </c>
      <c r="AA175" s="36">
        <f t="shared" si="7"/>
        <v>0</v>
      </c>
      <c r="AB175" s="37">
        <f t="shared" si="8"/>
        <v>0</v>
      </c>
    </row>
    <row r="176" spans="1:28" hidden="1" x14ac:dyDescent="0.25">
      <c r="A176" s="38">
        <v>164</v>
      </c>
      <c r="B176" s="61"/>
      <c r="C176" s="31">
        <v>890982566</v>
      </c>
      <c r="D176" s="31">
        <f>VLOOKUP(C176,ENERO!$D$13:$E$1147,2,0)</f>
        <v>218305483</v>
      </c>
      <c r="E176" s="61" t="s">
        <v>374</v>
      </c>
      <c r="F176" s="61"/>
      <c r="G176" s="61"/>
      <c r="H176" s="3">
        <v>128741465</v>
      </c>
      <c r="I176" s="3">
        <v>335867101</v>
      </c>
      <c r="J176" s="3">
        <f>IFERROR(VLOOKUP(C176,[1]NOMINA!$Y$16:$AC$112,5,0),0)</f>
        <v>0</v>
      </c>
      <c r="K176" s="3">
        <f>IFERROR(VLOOKUP(C176,[1]CANCELACIONES!$Y$16:$AC$43,5,0),0)</f>
        <v>0</v>
      </c>
      <c r="L176" s="3">
        <f>IFERROR(VLOOKUP(C176,'[2]res- 200686'!$K$16:$R$112,8,0),0)</f>
        <v>0</v>
      </c>
      <c r="M176" s="3">
        <f>IFERROR(VLOOKUP(C176,'[2]reduccion calidad '!$K$16:$R$27,8,0),0)*-1</f>
        <v>0</v>
      </c>
      <c r="N176" s="3"/>
      <c r="O176" s="34">
        <f t="shared" si="6"/>
        <v>464608566</v>
      </c>
      <c r="P176" s="35">
        <v>464608566</v>
      </c>
      <c r="Q176" s="3">
        <f>IFERROR(VLOOKUP(C176,[3]ServNOMINA!$F$16:$M$112,8,0)+VLOOKUP(C176,[4]ServNOMINA!$F$16:$M$112,8,0),0)</f>
        <v>0</v>
      </c>
      <c r="R176" s="3">
        <f>IFERROR(VLOOKUP(C176,[3]ServOTROS!$F$16:$M$112,8,0)+VLOOKUP(C176,[4]ServOTROS!$F$16:$M$112,8,0),0)</f>
        <v>0</v>
      </c>
      <c r="S176" s="3"/>
      <c r="T176" s="3">
        <f>IFERROR(VLOOKUP(B176,[3]Aaf_PENSION!$C$16:$M$112,11,0)+VLOOKUP(B176,[4]Aaf_PENSION!$C$16:$M$112,11,0),0)</f>
        <v>0</v>
      </c>
      <c r="U176" s="3">
        <f>IFERROR(VLOOKUP(B176,[3]Aaf_SALUD!$C$16:$M$112,11,0)+VLOOKUP(B176,[4]Aaf_SALUD!$C$16:$M$112,11,0),0)</f>
        <v>0</v>
      </c>
      <c r="V176" s="3"/>
      <c r="W176" s="3"/>
      <c r="X176" s="3">
        <f>IFERROR(VLOOKUP(B176,[3]Ap_CESANTIAS!$C$16:$M$112,11,0)+VLOOKUP(B176,[4]Ap_CESANTIAS!$C$16:$M$112,11,0),0)</f>
        <v>0</v>
      </c>
      <c r="Y176" s="3">
        <f>IFERROR(VLOOKUP(B176,[3]Ap_PENSION!$C$16:$M$112,11,0)+VLOOKUP(B176,[4]Ap_PENSION!$C$16:$M$112,11,0),0)</f>
        <v>0</v>
      </c>
      <c r="Z176" s="3">
        <f>IFERROR(VLOOKUP(B176,[3]Ap_SALUD!$C$16:$M$112,11,0)+VLOOKUP(B176,[4]Ap_SALUD!$C$16:$M$112,11,0),0)</f>
        <v>0</v>
      </c>
      <c r="AA176" s="36">
        <f t="shared" si="7"/>
        <v>0</v>
      </c>
      <c r="AB176" s="37">
        <f t="shared" si="8"/>
        <v>0</v>
      </c>
    </row>
    <row r="177" spans="1:28" hidden="1" x14ac:dyDescent="0.25">
      <c r="A177" s="29">
        <v>165</v>
      </c>
      <c r="B177" s="61"/>
      <c r="C177" s="31">
        <v>890983873</v>
      </c>
      <c r="D177" s="31">
        <f>VLOOKUP(C177,ENERO!$D$13:$E$1147,2,0)</f>
        <v>219005490</v>
      </c>
      <c r="E177" s="61" t="s">
        <v>375</v>
      </c>
      <c r="F177" s="61"/>
      <c r="G177" s="61"/>
      <c r="H177" s="3">
        <v>2522359679</v>
      </c>
      <c r="I177" s="3">
        <v>2943762618</v>
      </c>
      <c r="J177" s="3">
        <f>IFERROR(VLOOKUP(C177,[1]NOMINA!$Y$16:$AC$112,5,0),0)</f>
        <v>0</v>
      </c>
      <c r="K177" s="3">
        <f>IFERROR(VLOOKUP(C177,[1]CANCELACIONES!$Y$16:$AC$43,5,0),0)</f>
        <v>0</v>
      </c>
      <c r="L177" s="3">
        <f>IFERROR(VLOOKUP(C177,'[2]res- 200686'!$K$16:$R$112,8,0),0)</f>
        <v>0</v>
      </c>
      <c r="M177" s="3">
        <f>IFERROR(VLOOKUP(C177,'[2]reduccion calidad '!$K$16:$R$27,8,0),0)*-1</f>
        <v>0</v>
      </c>
      <c r="N177" s="3"/>
      <c r="O177" s="34">
        <f t="shared" si="6"/>
        <v>5466122297</v>
      </c>
      <c r="P177" s="35">
        <v>5466122297</v>
      </c>
      <c r="Q177" s="3">
        <f>IFERROR(VLOOKUP(C177,[3]ServNOMINA!$F$16:$M$112,8,0)+VLOOKUP(C177,[4]ServNOMINA!$F$16:$M$112,8,0),0)</f>
        <v>0</v>
      </c>
      <c r="R177" s="3">
        <f>IFERROR(VLOOKUP(C177,[3]ServOTROS!$F$16:$M$112,8,0)+VLOOKUP(C177,[4]ServOTROS!$F$16:$M$112,8,0),0)</f>
        <v>0</v>
      </c>
      <c r="S177" s="3"/>
      <c r="T177" s="3">
        <f>IFERROR(VLOOKUP(B177,[3]Aaf_PENSION!$C$16:$M$112,11,0)+VLOOKUP(B177,[4]Aaf_PENSION!$C$16:$M$112,11,0),0)</f>
        <v>0</v>
      </c>
      <c r="U177" s="3">
        <f>IFERROR(VLOOKUP(B177,[3]Aaf_SALUD!$C$16:$M$112,11,0)+VLOOKUP(B177,[4]Aaf_SALUD!$C$16:$M$112,11,0),0)</f>
        <v>0</v>
      </c>
      <c r="V177" s="3"/>
      <c r="W177" s="3"/>
      <c r="X177" s="3">
        <f>IFERROR(VLOOKUP(B177,[3]Ap_CESANTIAS!$C$16:$M$112,11,0)+VLOOKUP(B177,[4]Ap_CESANTIAS!$C$16:$M$112,11,0),0)</f>
        <v>0</v>
      </c>
      <c r="Y177" s="3">
        <f>IFERROR(VLOOKUP(B177,[3]Ap_PENSION!$C$16:$M$112,11,0)+VLOOKUP(B177,[4]Ap_PENSION!$C$16:$M$112,11,0),0)</f>
        <v>0</v>
      </c>
      <c r="Z177" s="3">
        <f>IFERROR(VLOOKUP(B177,[3]Ap_SALUD!$C$16:$M$112,11,0)+VLOOKUP(B177,[4]Ap_SALUD!$C$16:$M$112,11,0),0)</f>
        <v>0</v>
      </c>
      <c r="AA177" s="36">
        <f t="shared" si="7"/>
        <v>0</v>
      </c>
      <c r="AB177" s="37">
        <f t="shared" si="8"/>
        <v>0</v>
      </c>
    </row>
    <row r="178" spans="1:28" hidden="1" x14ac:dyDescent="0.25">
      <c r="A178" s="38">
        <v>166</v>
      </c>
      <c r="B178" s="61"/>
      <c r="C178" s="31">
        <v>890985354</v>
      </c>
      <c r="D178" s="31">
        <f>VLOOKUP(C178,ENERO!$D$13:$E$1147,2,0)</f>
        <v>219505495</v>
      </c>
      <c r="E178" s="61" t="s">
        <v>376</v>
      </c>
      <c r="F178" s="61"/>
      <c r="G178" s="61"/>
      <c r="H178" s="3">
        <v>1185534079</v>
      </c>
      <c r="I178" s="3">
        <v>1221370473</v>
      </c>
      <c r="J178" s="3">
        <f>IFERROR(VLOOKUP(C178,[1]NOMINA!$Y$16:$AC$112,5,0),0)</f>
        <v>0</v>
      </c>
      <c r="K178" s="3">
        <f>IFERROR(VLOOKUP(C178,[1]CANCELACIONES!$Y$16:$AC$43,5,0),0)</f>
        <v>0</v>
      </c>
      <c r="L178" s="3">
        <f>IFERROR(VLOOKUP(C178,'[2]res- 200686'!$K$16:$R$112,8,0),0)</f>
        <v>0</v>
      </c>
      <c r="M178" s="3">
        <f>IFERROR(VLOOKUP(C178,'[2]reduccion calidad '!$K$16:$R$27,8,0),0)*-1</f>
        <v>0</v>
      </c>
      <c r="N178" s="3"/>
      <c r="O178" s="34">
        <f t="shared" si="6"/>
        <v>2406904552</v>
      </c>
      <c r="P178" s="35">
        <v>2406904552</v>
      </c>
      <c r="Q178" s="3">
        <f>IFERROR(VLOOKUP(C178,[3]ServNOMINA!$F$16:$M$112,8,0)+VLOOKUP(C178,[4]ServNOMINA!$F$16:$M$112,8,0),0)</f>
        <v>0</v>
      </c>
      <c r="R178" s="3">
        <f>IFERROR(VLOOKUP(C178,[3]ServOTROS!$F$16:$M$112,8,0)+VLOOKUP(C178,[4]ServOTROS!$F$16:$M$112,8,0),0)</f>
        <v>0</v>
      </c>
      <c r="S178" s="3"/>
      <c r="T178" s="3">
        <f>IFERROR(VLOOKUP(B178,[3]Aaf_PENSION!$C$16:$M$112,11,0)+VLOOKUP(B178,[4]Aaf_PENSION!$C$16:$M$112,11,0),0)</f>
        <v>0</v>
      </c>
      <c r="U178" s="3">
        <f>IFERROR(VLOOKUP(B178,[3]Aaf_SALUD!$C$16:$M$112,11,0)+VLOOKUP(B178,[4]Aaf_SALUD!$C$16:$M$112,11,0),0)</f>
        <v>0</v>
      </c>
      <c r="V178" s="3"/>
      <c r="W178" s="3"/>
      <c r="X178" s="3">
        <f>IFERROR(VLOOKUP(B178,[3]Ap_CESANTIAS!$C$16:$M$112,11,0)+VLOOKUP(B178,[4]Ap_CESANTIAS!$C$16:$M$112,11,0),0)</f>
        <v>0</v>
      </c>
      <c r="Y178" s="3">
        <f>IFERROR(VLOOKUP(B178,[3]Ap_PENSION!$C$16:$M$112,11,0)+VLOOKUP(B178,[4]Ap_PENSION!$C$16:$M$112,11,0),0)</f>
        <v>0</v>
      </c>
      <c r="Z178" s="3">
        <f>IFERROR(VLOOKUP(B178,[3]Ap_SALUD!$C$16:$M$112,11,0)+VLOOKUP(B178,[4]Ap_SALUD!$C$16:$M$112,11,0),0)</f>
        <v>0</v>
      </c>
      <c r="AA178" s="36">
        <f t="shared" si="7"/>
        <v>0</v>
      </c>
      <c r="AB178" s="37">
        <f t="shared" si="8"/>
        <v>0</v>
      </c>
    </row>
    <row r="179" spans="1:28" hidden="1" x14ac:dyDescent="0.25">
      <c r="A179" s="29">
        <v>167</v>
      </c>
      <c r="B179" s="61"/>
      <c r="C179" s="31">
        <v>890984161</v>
      </c>
      <c r="D179" s="31">
        <f>VLOOKUP(C179,ENERO!$D$13:$E$1147,2,0)</f>
        <v>210105501</v>
      </c>
      <c r="E179" s="61" t="s">
        <v>377</v>
      </c>
      <c r="F179" s="61"/>
      <c r="G179" s="61"/>
      <c r="H179" s="3">
        <v>49276501</v>
      </c>
      <c r="I179" s="3">
        <v>109254301</v>
      </c>
      <c r="J179" s="3">
        <f>IFERROR(VLOOKUP(C179,[1]NOMINA!$Y$16:$AC$112,5,0),0)</f>
        <v>0</v>
      </c>
      <c r="K179" s="3">
        <f>IFERROR(VLOOKUP(C179,[1]CANCELACIONES!$Y$16:$AC$43,5,0),0)</f>
        <v>0</v>
      </c>
      <c r="L179" s="3">
        <f>IFERROR(VLOOKUP(C179,'[2]res- 200686'!$K$16:$R$112,8,0),0)</f>
        <v>0</v>
      </c>
      <c r="M179" s="3">
        <f>IFERROR(VLOOKUP(C179,'[2]reduccion calidad '!$K$16:$R$27,8,0),0)*-1</f>
        <v>0</v>
      </c>
      <c r="N179" s="3"/>
      <c r="O179" s="34">
        <f t="shared" si="6"/>
        <v>158530802</v>
      </c>
      <c r="P179" s="35">
        <v>158530802</v>
      </c>
      <c r="Q179" s="3">
        <f>IFERROR(VLOOKUP(C179,[3]ServNOMINA!$F$16:$M$112,8,0)+VLOOKUP(C179,[4]ServNOMINA!$F$16:$M$112,8,0),0)</f>
        <v>0</v>
      </c>
      <c r="R179" s="3">
        <f>IFERROR(VLOOKUP(C179,[3]ServOTROS!$F$16:$M$112,8,0)+VLOOKUP(C179,[4]ServOTROS!$F$16:$M$112,8,0),0)</f>
        <v>0</v>
      </c>
      <c r="S179" s="3"/>
      <c r="T179" s="3">
        <f>IFERROR(VLOOKUP(B179,[3]Aaf_PENSION!$C$16:$M$112,11,0)+VLOOKUP(B179,[4]Aaf_PENSION!$C$16:$M$112,11,0),0)</f>
        <v>0</v>
      </c>
      <c r="U179" s="3">
        <f>IFERROR(VLOOKUP(B179,[3]Aaf_SALUD!$C$16:$M$112,11,0)+VLOOKUP(B179,[4]Aaf_SALUD!$C$16:$M$112,11,0),0)</f>
        <v>0</v>
      </c>
      <c r="V179" s="3"/>
      <c r="W179" s="3"/>
      <c r="X179" s="3">
        <f>IFERROR(VLOOKUP(B179,[3]Ap_CESANTIAS!$C$16:$M$112,11,0)+VLOOKUP(B179,[4]Ap_CESANTIAS!$C$16:$M$112,11,0),0)</f>
        <v>0</v>
      </c>
      <c r="Y179" s="3">
        <f>IFERROR(VLOOKUP(B179,[3]Ap_PENSION!$C$16:$M$112,11,0)+VLOOKUP(B179,[4]Ap_PENSION!$C$16:$M$112,11,0),0)</f>
        <v>0</v>
      </c>
      <c r="Z179" s="3">
        <f>IFERROR(VLOOKUP(B179,[3]Ap_SALUD!$C$16:$M$112,11,0)+VLOOKUP(B179,[4]Ap_SALUD!$C$16:$M$112,11,0),0)</f>
        <v>0</v>
      </c>
      <c r="AA179" s="36">
        <f t="shared" si="7"/>
        <v>0</v>
      </c>
      <c r="AB179" s="37">
        <f t="shared" si="8"/>
        <v>0</v>
      </c>
    </row>
    <row r="180" spans="1:28" hidden="1" x14ac:dyDescent="0.25">
      <c r="A180" s="38">
        <v>168</v>
      </c>
      <c r="B180" s="61"/>
      <c r="C180" s="31">
        <v>890980917</v>
      </c>
      <c r="D180" s="31">
        <f>VLOOKUP(C180,ENERO!$D$13:$E$1147,2,0)</f>
        <v>214105541</v>
      </c>
      <c r="E180" s="61" t="s">
        <v>378</v>
      </c>
      <c r="F180" s="61"/>
      <c r="G180" s="61"/>
      <c r="H180" s="3">
        <v>290359363</v>
      </c>
      <c r="I180" s="3">
        <v>473736322</v>
      </c>
      <c r="J180" s="3">
        <f>IFERROR(VLOOKUP(C180,[1]NOMINA!$Y$16:$AC$112,5,0),0)</f>
        <v>0</v>
      </c>
      <c r="K180" s="3">
        <f>IFERROR(VLOOKUP(C180,[1]CANCELACIONES!$Y$16:$AC$43,5,0),0)</f>
        <v>0</v>
      </c>
      <c r="L180" s="3">
        <f>IFERROR(VLOOKUP(C180,'[2]res- 200686'!$K$16:$R$112,8,0),0)</f>
        <v>0</v>
      </c>
      <c r="M180" s="3">
        <f>IFERROR(VLOOKUP(C180,'[2]reduccion calidad '!$K$16:$R$27,8,0),0)*-1</f>
        <v>0</v>
      </c>
      <c r="N180" s="3"/>
      <c r="O180" s="34">
        <f t="shared" si="6"/>
        <v>764095685</v>
      </c>
      <c r="P180" s="35">
        <v>764095685</v>
      </c>
      <c r="Q180" s="3">
        <f>IFERROR(VLOOKUP(C180,[3]ServNOMINA!$F$16:$M$112,8,0)+VLOOKUP(C180,[4]ServNOMINA!$F$16:$M$112,8,0),0)</f>
        <v>0</v>
      </c>
      <c r="R180" s="3">
        <f>IFERROR(VLOOKUP(C180,[3]ServOTROS!$F$16:$M$112,8,0)+VLOOKUP(C180,[4]ServOTROS!$F$16:$M$112,8,0),0)</f>
        <v>0</v>
      </c>
      <c r="S180" s="3"/>
      <c r="T180" s="3">
        <f>IFERROR(VLOOKUP(B180,[3]Aaf_PENSION!$C$16:$M$112,11,0)+VLOOKUP(B180,[4]Aaf_PENSION!$C$16:$M$112,11,0),0)</f>
        <v>0</v>
      </c>
      <c r="U180" s="3">
        <f>IFERROR(VLOOKUP(B180,[3]Aaf_SALUD!$C$16:$M$112,11,0)+VLOOKUP(B180,[4]Aaf_SALUD!$C$16:$M$112,11,0),0)</f>
        <v>0</v>
      </c>
      <c r="V180" s="3"/>
      <c r="W180" s="3"/>
      <c r="X180" s="3">
        <f>IFERROR(VLOOKUP(B180,[3]Ap_CESANTIAS!$C$16:$M$112,11,0)+VLOOKUP(B180,[4]Ap_CESANTIAS!$C$16:$M$112,11,0),0)</f>
        <v>0</v>
      </c>
      <c r="Y180" s="3">
        <f>IFERROR(VLOOKUP(B180,[3]Ap_PENSION!$C$16:$M$112,11,0)+VLOOKUP(B180,[4]Ap_PENSION!$C$16:$M$112,11,0),0)</f>
        <v>0</v>
      </c>
      <c r="Z180" s="3">
        <f>IFERROR(VLOOKUP(B180,[3]Ap_SALUD!$C$16:$M$112,11,0)+VLOOKUP(B180,[4]Ap_SALUD!$C$16:$M$112,11,0),0)</f>
        <v>0</v>
      </c>
      <c r="AA180" s="36">
        <f t="shared" si="7"/>
        <v>0</v>
      </c>
      <c r="AB180" s="37">
        <f t="shared" si="8"/>
        <v>0</v>
      </c>
    </row>
    <row r="181" spans="1:28" hidden="1" x14ac:dyDescent="0.25">
      <c r="A181" s="29">
        <v>169</v>
      </c>
      <c r="B181" s="61"/>
      <c r="C181" s="31">
        <v>890982301</v>
      </c>
      <c r="D181" s="31">
        <f>VLOOKUP(C181,ENERO!$D$13:$E$1147,2,0)</f>
        <v>214305543</v>
      </c>
      <c r="E181" s="61" t="s">
        <v>379</v>
      </c>
      <c r="F181" s="61"/>
      <c r="G181" s="61"/>
      <c r="H181" s="3">
        <v>171122117</v>
      </c>
      <c r="I181" s="3">
        <v>305094139</v>
      </c>
      <c r="J181" s="3">
        <f>IFERROR(VLOOKUP(C181,[1]NOMINA!$Y$16:$AC$112,5,0),0)</f>
        <v>0</v>
      </c>
      <c r="K181" s="3">
        <f>IFERROR(VLOOKUP(C181,[1]CANCELACIONES!$Y$16:$AC$43,5,0),0)</f>
        <v>0</v>
      </c>
      <c r="L181" s="3">
        <f>IFERROR(VLOOKUP(C181,'[2]res- 200686'!$K$16:$R$112,8,0),0)</f>
        <v>0</v>
      </c>
      <c r="M181" s="3">
        <f>IFERROR(VLOOKUP(C181,'[2]reduccion calidad '!$K$16:$R$27,8,0),0)*-1</f>
        <v>0</v>
      </c>
      <c r="N181" s="3"/>
      <c r="O181" s="34">
        <f t="shared" si="6"/>
        <v>476216256</v>
      </c>
      <c r="P181" s="35">
        <v>476216256</v>
      </c>
      <c r="Q181" s="3">
        <f>IFERROR(VLOOKUP(C181,[3]ServNOMINA!$F$16:$M$112,8,0)+VLOOKUP(C181,[4]ServNOMINA!$F$16:$M$112,8,0),0)</f>
        <v>0</v>
      </c>
      <c r="R181" s="3">
        <f>IFERROR(VLOOKUP(C181,[3]ServOTROS!$F$16:$M$112,8,0)+VLOOKUP(C181,[4]ServOTROS!$F$16:$M$112,8,0),0)</f>
        <v>0</v>
      </c>
      <c r="S181" s="3"/>
      <c r="T181" s="3">
        <f>IFERROR(VLOOKUP(B181,[3]Aaf_PENSION!$C$16:$M$112,11,0)+VLOOKUP(B181,[4]Aaf_PENSION!$C$16:$M$112,11,0),0)</f>
        <v>0</v>
      </c>
      <c r="U181" s="3">
        <f>IFERROR(VLOOKUP(B181,[3]Aaf_SALUD!$C$16:$M$112,11,0)+VLOOKUP(B181,[4]Aaf_SALUD!$C$16:$M$112,11,0),0)</f>
        <v>0</v>
      </c>
      <c r="V181" s="3"/>
      <c r="W181" s="3"/>
      <c r="X181" s="3">
        <f>IFERROR(VLOOKUP(B181,[3]Ap_CESANTIAS!$C$16:$M$112,11,0)+VLOOKUP(B181,[4]Ap_CESANTIAS!$C$16:$M$112,11,0),0)</f>
        <v>0</v>
      </c>
      <c r="Y181" s="3">
        <f>IFERROR(VLOOKUP(B181,[3]Ap_PENSION!$C$16:$M$112,11,0)+VLOOKUP(B181,[4]Ap_PENSION!$C$16:$M$112,11,0),0)</f>
        <v>0</v>
      </c>
      <c r="Z181" s="3">
        <f>IFERROR(VLOOKUP(B181,[3]Ap_SALUD!$C$16:$M$112,11,0)+VLOOKUP(B181,[4]Ap_SALUD!$C$16:$M$112,11,0),0)</f>
        <v>0</v>
      </c>
      <c r="AA181" s="36">
        <f t="shared" si="7"/>
        <v>0</v>
      </c>
      <c r="AB181" s="37">
        <f t="shared" si="8"/>
        <v>0</v>
      </c>
    </row>
    <row r="182" spans="1:28" hidden="1" x14ac:dyDescent="0.25">
      <c r="A182" s="38">
        <v>170</v>
      </c>
      <c r="B182" s="61"/>
      <c r="C182" s="31">
        <v>890981105</v>
      </c>
      <c r="D182" s="31">
        <f>VLOOKUP(C182,ENERO!$D$13:$E$1147,2,0)</f>
        <v>217605576</v>
      </c>
      <c r="E182" s="61" t="s">
        <v>380</v>
      </c>
      <c r="F182" s="61"/>
      <c r="G182" s="61"/>
      <c r="H182" s="3">
        <v>106783391</v>
      </c>
      <c r="I182" s="3">
        <v>225671072</v>
      </c>
      <c r="J182" s="3">
        <f>IFERROR(VLOOKUP(C182,[1]NOMINA!$Y$16:$AC$112,5,0),0)</f>
        <v>0</v>
      </c>
      <c r="K182" s="3">
        <f>IFERROR(VLOOKUP(C182,[1]CANCELACIONES!$Y$16:$AC$43,5,0),0)</f>
        <v>0</v>
      </c>
      <c r="L182" s="3">
        <f>IFERROR(VLOOKUP(C182,'[2]res- 200686'!$K$16:$R$112,8,0),0)</f>
        <v>0</v>
      </c>
      <c r="M182" s="3">
        <f>IFERROR(VLOOKUP(C182,'[2]reduccion calidad '!$K$16:$R$27,8,0),0)*-1</f>
        <v>0</v>
      </c>
      <c r="N182" s="3"/>
      <c r="O182" s="34">
        <f t="shared" si="6"/>
        <v>332454463</v>
      </c>
      <c r="P182" s="35">
        <v>332454463</v>
      </c>
      <c r="Q182" s="3">
        <f>IFERROR(VLOOKUP(C182,[3]ServNOMINA!$F$16:$M$112,8,0)+VLOOKUP(C182,[4]ServNOMINA!$F$16:$M$112,8,0),0)</f>
        <v>0</v>
      </c>
      <c r="R182" s="3">
        <f>IFERROR(VLOOKUP(C182,[3]ServOTROS!$F$16:$M$112,8,0)+VLOOKUP(C182,[4]ServOTROS!$F$16:$M$112,8,0),0)</f>
        <v>0</v>
      </c>
      <c r="S182" s="3"/>
      <c r="T182" s="3">
        <f>IFERROR(VLOOKUP(B182,[3]Aaf_PENSION!$C$16:$M$112,11,0)+VLOOKUP(B182,[4]Aaf_PENSION!$C$16:$M$112,11,0),0)</f>
        <v>0</v>
      </c>
      <c r="U182" s="3">
        <f>IFERROR(VLOOKUP(B182,[3]Aaf_SALUD!$C$16:$M$112,11,0)+VLOOKUP(B182,[4]Aaf_SALUD!$C$16:$M$112,11,0),0)</f>
        <v>0</v>
      </c>
      <c r="V182" s="3"/>
      <c r="W182" s="3"/>
      <c r="X182" s="3">
        <f>IFERROR(VLOOKUP(B182,[3]Ap_CESANTIAS!$C$16:$M$112,11,0)+VLOOKUP(B182,[4]Ap_CESANTIAS!$C$16:$M$112,11,0),0)</f>
        <v>0</v>
      </c>
      <c r="Y182" s="3">
        <f>IFERROR(VLOOKUP(B182,[3]Ap_PENSION!$C$16:$M$112,11,0)+VLOOKUP(B182,[4]Ap_PENSION!$C$16:$M$112,11,0),0)</f>
        <v>0</v>
      </c>
      <c r="Z182" s="3">
        <f>IFERROR(VLOOKUP(B182,[3]Ap_SALUD!$C$16:$M$112,11,0)+VLOOKUP(B182,[4]Ap_SALUD!$C$16:$M$112,11,0),0)</f>
        <v>0</v>
      </c>
      <c r="AA182" s="36">
        <f t="shared" si="7"/>
        <v>0</v>
      </c>
      <c r="AB182" s="37">
        <f t="shared" si="8"/>
        <v>0</v>
      </c>
    </row>
    <row r="183" spans="1:28" hidden="1" x14ac:dyDescent="0.25">
      <c r="A183" s="29">
        <v>171</v>
      </c>
      <c r="B183" s="61"/>
      <c r="C183" s="31">
        <v>890980049</v>
      </c>
      <c r="D183" s="31">
        <f>VLOOKUP(C183,ENERO!$D$13:$E$1147,2,0)</f>
        <v>217905579</v>
      </c>
      <c r="E183" s="61" t="s">
        <v>381</v>
      </c>
      <c r="F183" s="61"/>
      <c r="G183" s="61"/>
      <c r="H183" s="3">
        <v>527685207</v>
      </c>
      <c r="I183" s="3">
        <v>876176820</v>
      </c>
      <c r="J183" s="3">
        <f>IFERROR(VLOOKUP(C183,[1]NOMINA!$Y$16:$AC$112,5,0),0)</f>
        <v>0</v>
      </c>
      <c r="K183" s="3">
        <f>IFERROR(VLOOKUP(C183,[1]CANCELACIONES!$Y$16:$AC$43,5,0),0)</f>
        <v>0</v>
      </c>
      <c r="L183" s="3">
        <f>IFERROR(VLOOKUP(C183,'[2]res- 200686'!$K$16:$R$112,8,0),0)</f>
        <v>0</v>
      </c>
      <c r="M183" s="3">
        <f>IFERROR(VLOOKUP(C183,'[2]reduccion calidad '!$K$16:$R$27,8,0),0)*-1</f>
        <v>0</v>
      </c>
      <c r="N183" s="3"/>
      <c r="O183" s="34">
        <f t="shared" si="6"/>
        <v>1403862027</v>
      </c>
      <c r="P183" s="35">
        <v>1403862027</v>
      </c>
      <c r="Q183" s="3">
        <f>IFERROR(VLOOKUP(C183,[3]ServNOMINA!$F$16:$M$112,8,0)+VLOOKUP(C183,[4]ServNOMINA!$F$16:$M$112,8,0),0)</f>
        <v>0</v>
      </c>
      <c r="R183" s="3">
        <f>IFERROR(VLOOKUP(C183,[3]ServOTROS!$F$16:$M$112,8,0)+VLOOKUP(C183,[4]ServOTROS!$F$16:$M$112,8,0),0)</f>
        <v>0</v>
      </c>
      <c r="S183" s="3"/>
      <c r="T183" s="3">
        <f>IFERROR(VLOOKUP(B183,[3]Aaf_PENSION!$C$16:$M$112,11,0)+VLOOKUP(B183,[4]Aaf_PENSION!$C$16:$M$112,11,0),0)</f>
        <v>0</v>
      </c>
      <c r="U183" s="3">
        <f>IFERROR(VLOOKUP(B183,[3]Aaf_SALUD!$C$16:$M$112,11,0)+VLOOKUP(B183,[4]Aaf_SALUD!$C$16:$M$112,11,0),0)</f>
        <v>0</v>
      </c>
      <c r="V183" s="3"/>
      <c r="W183" s="3"/>
      <c r="X183" s="3">
        <f>IFERROR(VLOOKUP(B183,[3]Ap_CESANTIAS!$C$16:$M$112,11,0)+VLOOKUP(B183,[4]Ap_CESANTIAS!$C$16:$M$112,11,0),0)</f>
        <v>0</v>
      </c>
      <c r="Y183" s="3">
        <f>IFERROR(VLOOKUP(B183,[3]Ap_PENSION!$C$16:$M$112,11,0)+VLOOKUP(B183,[4]Ap_PENSION!$C$16:$M$112,11,0),0)</f>
        <v>0</v>
      </c>
      <c r="Z183" s="3">
        <f>IFERROR(VLOOKUP(B183,[3]Ap_SALUD!$C$16:$M$112,11,0)+VLOOKUP(B183,[4]Ap_SALUD!$C$16:$M$112,11,0),0)</f>
        <v>0</v>
      </c>
      <c r="AA183" s="36">
        <f t="shared" si="7"/>
        <v>0</v>
      </c>
      <c r="AB183" s="37">
        <f t="shared" si="8"/>
        <v>0</v>
      </c>
    </row>
    <row r="184" spans="1:28" hidden="1" x14ac:dyDescent="0.25">
      <c r="A184" s="38">
        <v>172</v>
      </c>
      <c r="B184" s="61"/>
      <c r="C184" s="31">
        <v>890981000</v>
      </c>
      <c r="D184" s="31">
        <f>VLOOKUP(C184,ENERO!$D$13:$E$1147,2,0)</f>
        <v>218505585</v>
      </c>
      <c r="E184" s="61" t="s">
        <v>382</v>
      </c>
      <c r="F184" s="61"/>
      <c r="G184" s="61"/>
      <c r="H184" s="3">
        <v>185550481</v>
      </c>
      <c r="I184" s="3">
        <v>441189201</v>
      </c>
      <c r="J184" s="3">
        <f>IFERROR(VLOOKUP(C184,[1]NOMINA!$Y$16:$AC$112,5,0),0)</f>
        <v>0</v>
      </c>
      <c r="K184" s="3">
        <f>IFERROR(VLOOKUP(C184,[1]CANCELACIONES!$Y$16:$AC$43,5,0),0)</f>
        <v>0</v>
      </c>
      <c r="L184" s="3">
        <f>IFERROR(VLOOKUP(C184,'[2]res- 200686'!$K$16:$R$112,8,0),0)</f>
        <v>0</v>
      </c>
      <c r="M184" s="3">
        <f>IFERROR(VLOOKUP(C184,'[2]reduccion calidad '!$K$16:$R$27,8,0),0)*-1</f>
        <v>0</v>
      </c>
      <c r="N184" s="3"/>
      <c r="O184" s="34">
        <f t="shared" si="6"/>
        <v>626739682</v>
      </c>
      <c r="P184" s="35">
        <v>626739682</v>
      </c>
      <c r="Q184" s="3">
        <f>IFERROR(VLOOKUP(C184,[3]ServNOMINA!$F$16:$M$112,8,0)+VLOOKUP(C184,[4]ServNOMINA!$F$16:$M$112,8,0),0)</f>
        <v>0</v>
      </c>
      <c r="R184" s="3">
        <f>IFERROR(VLOOKUP(C184,[3]ServOTROS!$F$16:$M$112,8,0)+VLOOKUP(C184,[4]ServOTROS!$F$16:$M$112,8,0),0)</f>
        <v>0</v>
      </c>
      <c r="S184" s="3"/>
      <c r="T184" s="3">
        <f>IFERROR(VLOOKUP(B184,[3]Aaf_PENSION!$C$16:$M$112,11,0)+VLOOKUP(B184,[4]Aaf_PENSION!$C$16:$M$112,11,0),0)</f>
        <v>0</v>
      </c>
      <c r="U184" s="3">
        <f>IFERROR(VLOOKUP(B184,[3]Aaf_SALUD!$C$16:$M$112,11,0)+VLOOKUP(B184,[4]Aaf_SALUD!$C$16:$M$112,11,0),0)</f>
        <v>0</v>
      </c>
      <c r="V184" s="3"/>
      <c r="W184" s="3"/>
      <c r="X184" s="3">
        <f>IFERROR(VLOOKUP(B184,[3]Ap_CESANTIAS!$C$16:$M$112,11,0)+VLOOKUP(B184,[4]Ap_CESANTIAS!$C$16:$M$112,11,0),0)</f>
        <v>0</v>
      </c>
      <c r="Y184" s="3">
        <f>IFERROR(VLOOKUP(B184,[3]Ap_PENSION!$C$16:$M$112,11,0)+VLOOKUP(B184,[4]Ap_PENSION!$C$16:$M$112,11,0),0)</f>
        <v>0</v>
      </c>
      <c r="Z184" s="3">
        <f>IFERROR(VLOOKUP(B184,[3]Ap_SALUD!$C$16:$M$112,11,0)+VLOOKUP(B184,[4]Ap_SALUD!$C$16:$M$112,11,0),0)</f>
        <v>0</v>
      </c>
      <c r="AA184" s="36">
        <f t="shared" si="7"/>
        <v>0</v>
      </c>
      <c r="AB184" s="37">
        <f t="shared" si="8"/>
        <v>0</v>
      </c>
    </row>
    <row r="185" spans="1:28" hidden="1" x14ac:dyDescent="0.25">
      <c r="A185" s="29">
        <v>173</v>
      </c>
      <c r="B185" s="61"/>
      <c r="C185" s="31">
        <v>890983906</v>
      </c>
      <c r="D185" s="31">
        <f>VLOOKUP(C185,ENERO!$D$13:$E$1147,2,0)</f>
        <v>219105591</v>
      </c>
      <c r="E185" s="61" t="s">
        <v>383</v>
      </c>
      <c r="F185" s="61"/>
      <c r="G185" s="61"/>
      <c r="H185" s="3">
        <v>380226299</v>
      </c>
      <c r="I185" s="3">
        <v>737234458</v>
      </c>
      <c r="J185" s="3">
        <f>IFERROR(VLOOKUP(C185,[1]NOMINA!$Y$16:$AC$112,5,0),0)</f>
        <v>0</v>
      </c>
      <c r="K185" s="3">
        <f>IFERROR(VLOOKUP(C185,[1]CANCELACIONES!$Y$16:$AC$43,5,0),0)</f>
        <v>0</v>
      </c>
      <c r="L185" s="3">
        <f>IFERROR(VLOOKUP(C185,'[2]res- 200686'!$K$16:$R$112,8,0),0)</f>
        <v>0</v>
      </c>
      <c r="M185" s="3">
        <f>IFERROR(VLOOKUP(C185,'[2]reduccion calidad '!$K$16:$R$27,8,0),0)*-1</f>
        <v>0</v>
      </c>
      <c r="N185" s="3"/>
      <c r="O185" s="34">
        <f t="shared" si="6"/>
        <v>1117460757</v>
      </c>
      <c r="P185" s="35">
        <v>1117460757</v>
      </c>
      <c r="Q185" s="3">
        <f>IFERROR(VLOOKUP(C185,[3]ServNOMINA!$F$16:$M$112,8,0)+VLOOKUP(C185,[4]ServNOMINA!$F$16:$M$112,8,0),0)</f>
        <v>0</v>
      </c>
      <c r="R185" s="3">
        <f>IFERROR(VLOOKUP(C185,[3]ServOTROS!$F$16:$M$112,8,0)+VLOOKUP(C185,[4]ServOTROS!$F$16:$M$112,8,0),0)</f>
        <v>0</v>
      </c>
      <c r="S185" s="3"/>
      <c r="T185" s="3">
        <f>IFERROR(VLOOKUP(B185,[3]Aaf_PENSION!$C$16:$M$112,11,0)+VLOOKUP(B185,[4]Aaf_PENSION!$C$16:$M$112,11,0),0)</f>
        <v>0</v>
      </c>
      <c r="U185" s="3">
        <f>IFERROR(VLOOKUP(B185,[3]Aaf_SALUD!$C$16:$M$112,11,0)+VLOOKUP(B185,[4]Aaf_SALUD!$C$16:$M$112,11,0),0)</f>
        <v>0</v>
      </c>
      <c r="V185" s="3"/>
      <c r="W185" s="3"/>
      <c r="X185" s="3">
        <f>IFERROR(VLOOKUP(B185,[3]Ap_CESANTIAS!$C$16:$M$112,11,0)+VLOOKUP(B185,[4]Ap_CESANTIAS!$C$16:$M$112,11,0),0)</f>
        <v>0</v>
      </c>
      <c r="Y185" s="3">
        <f>IFERROR(VLOOKUP(B185,[3]Ap_PENSION!$C$16:$M$112,11,0)+VLOOKUP(B185,[4]Ap_PENSION!$C$16:$M$112,11,0),0)</f>
        <v>0</v>
      </c>
      <c r="Z185" s="3">
        <f>IFERROR(VLOOKUP(B185,[3]Ap_SALUD!$C$16:$M$112,11,0)+VLOOKUP(B185,[4]Ap_SALUD!$C$16:$M$112,11,0),0)</f>
        <v>0</v>
      </c>
      <c r="AA185" s="36">
        <f t="shared" si="7"/>
        <v>0</v>
      </c>
      <c r="AB185" s="37">
        <f t="shared" si="8"/>
        <v>0</v>
      </c>
    </row>
    <row r="186" spans="1:28" hidden="1" x14ac:dyDescent="0.25">
      <c r="A186" s="38">
        <v>174</v>
      </c>
      <c r="B186" s="61"/>
      <c r="C186" s="31">
        <v>890984312</v>
      </c>
      <c r="D186" s="31">
        <f>VLOOKUP(C186,ENERO!$D$13:$E$1147,2,0)</f>
        <v>210405604</v>
      </c>
      <c r="E186" s="61" t="s">
        <v>384</v>
      </c>
      <c r="F186" s="61"/>
      <c r="G186" s="61"/>
      <c r="H186" s="3">
        <v>968709375</v>
      </c>
      <c r="I186" s="3">
        <v>981125088</v>
      </c>
      <c r="J186" s="3">
        <f>IFERROR(VLOOKUP(C186,[1]NOMINA!$Y$16:$AC$112,5,0),0)</f>
        <v>0</v>
      </c>
      <c r="K186" s="3">
        <f>IFERROR(VLOOKUP(C186,[1]CANCELACIONES!$Y$16:$AC$43,5,0),0)</f>
        <v>0</v>
      </c>
      <c r="L186" s="3">
        <f>IFERROR(VLOOKUP(C186,'[2]res- 200686'!$K$16:$R$112,8,0),0)</f>
        <v>0</v>
      </c>
      <c r="M186" s="3">
        <f>IFERROR(VLOOKUP(C186,'[2]reduccion calidad '!$K$16:$R$27,8,0),0)*-1</f>
        <v>0</v>
      </c>
      <c r="N186" s="3"/>
      <c r="O186" s="34">
        <f t="shared" si="6"/>
        <v>1949834463</v>
      </c>
      <c r="P186" s="35">
        <v>1949834463</v>
      </c>
      <c r="Q186" s="3">
        <f>IFERROR(VLOOKUP(C186,[3]ServNOMINA!$F$16:$M$112,8,0)+VLOOKUP(C186,[4]ServNOMINA!$F$16:$M$112,8,0),0)</f>
        <v>0</v>
      </c>
      <c r="R186" s="3">
        <f>IFERROR(VLOOKUP(C186,[3]ServOTROS!$F$16:$M$112,8,0)+VLOOKUP(C186,[4]ServOTROS!$F$16:$M$112,8,0),0)</f>
        <v>0</v>
      </c>
      <c r="S186" s="3"/>
      <c r="T186" s="3">
        <f>IFERROR(VLOOKUP(B186,[3]Aaf_PENSION!$C$16:$M$112,11,0)+VLOOKUP(B186,[4]Aaf_PENSION!$C$16:$M$112,11,0),0)</f>
        <v>0</v>
      </c>
      <c r="U186" s="3">
        <f>IFERROR(VLOOKUP(B186,[3]Aaf_SALUD!$C$16:$M$112,11,0)+VLOOKUP(B186,[4]Aaf_SALUD!$C$16:$M$112,11,0),0)</f>
        <v>0</v>
      </c>
      <c r="V186" s="3"/>
      <c r="W186" s="3"/>
      <c r="X186" s="3">
        <f>IFERROR(VLOOKUP(B186,[3]Ap_CESANTIAS!$C$16:$M$112,11,0)+VLOOKUP(B186,[4]Ap_CESANTIAS!$C$16:$M$112,11,0),0)</f>
        <v>0</v>
      </c>
      <c r="Y186" s="3">
        <f>IFERROR(VLOOKUP(B186,[3]Ap_PENSION!$C$16:$M$112,11,0)+VLOOKUP(B186,[4]Ap_PENSION!$C$16:$M$112,11,0),0)</f>
        <v>0</v>
      </c>
      <c r="Z186" s="3">
        <f>IFERROR(VLOOKUP(B186,[3]Ap_SALUD!$C$16:$M$112,11,0)+VLOOKUP(B186,[4]Ap_SALUD!$C$16:$M$112,11,0),0)</f>
        <v>0</v>
      </c>
      <c r="AA186" s="36">
        <f t="shared" si="7"/>
        <v>0</v>
      </c>
      <c r="AB186" s="37">
        <f t="shared" si="8"/>
        <v>0</v>
      </c>
    </row>
    <row r="187" spans="1:28" hidden="1" x14ac:dyDescent="0.25">
      <c r="A187" s="29">
        <v>175</v>
      </c>
      <c r="B187" s="61"/>
      <c r="C187" s="31">
        <v>890983674</v>
      </c>
      <c r="D187" s="31">
        <f>VLOOKUP(C187,ENERO!$D$13:$E$1147,2,0)</f>
        <v>210705607</v>
      </c>
      <c r="E187" s="61" t="s">
        <v>385</v>
      </c>
      <c r="F187" s="61"/>
      <c r="G187" s="61"/>
      <c r="H187" s="3">
        <v>210701523</v>
      </c>
      <c r="I187" s="3">
        <v>442579157</v>
      </c>
      <c r="J187" s="3">
        <f>IFERROR(VLOOKUP(C187,[1]NOMINA!$Y$16:$AC$112,5,0),0)</f>
        <v>0</v>
      </c>
      <c r="K187" s="3">
        <f>IFERROR(VLOOKUP(C187,[1]CANCELACIONES!$Y$16:$AC$43,5,0),0)</f>
        <v>0</v>
      </c>
      <c r="L187" s="3">
        <f>IFERROR(VLOOKUP(C187,'[2]res- 200686'!$K$16:$R$112,8,0),0)</f>
        <v>0</v>
      </c>
      <c r="M187" s="3">
        <f>IFERROR(VLOOKUP(C187,'[2]reduccion calidad '!$K$16:$R$27,8,0),0)*-1</f>
        <v>0</v>
      </c>
      <c r="N187" s="3"/>
      <c r="O187" s="34">
        <f t="shared" si="6"/>
        <v>653280680</v>
      </c>
      <c r="P187" s="35">
        <v>653280680</v>
      </c>
      <c r="Q187" s="3">
        <f>IFERROR(VLOOKUP(C187,[3]ServNOMINA!$F$16:$M$112,8,0)+VLOOKUP(C187,[4]ServNOMINA!$F$16:$M$112,8,0),0)</f>
        <v>0</v>
      </c>
      <c r="R187" s="3">
        <f>IFERROR(VLOOKUP(C187,[3]ServOTROS!$F$16:$M$112,8,0)+VLOOKUP(C187,[4]ServOTROS!$F$16:$M$112,8,0),0)</f>
        <v>0</v>
      </c>
      <c r="S187" s="3"/>
      <c r="T187" s="3">
        <f>IFERROR(VLOOKUP(B187,[3]Aaf_PENSION!$C$16:$M$112,11,0)+VLOOKUP(B187,[4]Aaf_PENSION!$C$16:$M$112,11,0),0)</f>
        <v>0</v>
      </c>
      <c r="U187" s="3">
        <f>IFERROR(VLOOKUP(B187,[3]Aaf_SALUD!$C$16:$M$112,11,0)+VLOOKUP(B187,[4]Aaf_SALUD!$C$16:$M$112,11,0),0)</f>
        <v>0</v>
      </c>
      <c r="V187" s="3"/>
      <c r="W187" s="3"/>
      <c r="X187" s="3">
        <f>IFERROR(VLOOKUP(B187,[3]Ap_CESANTIAS!$C$16:$M$112,11,0)+VLOOKUP(B187,[4]Ap_CESANTIAS!$C$16:$M$112,11,0),0)</f>
        <v>0</v>
      </c>
      <c r="Y187" s="3">
        <f>IFERROR(VLOOKUP(B187,[3]Ap_PENSION!$C$16:$M$112,11,0)+VLOOKUP(B187,[4]Ap_PENSION!$C$16:$M$112,11,0),0)</f>
        <v>0</v>
      </c>
      <c r="Z187" s="3">
        <f>IFERROR(VLOOKUP(B187,[3]Ap_SALUD!$C$16:$M$112,11,0)+VLOOKUP(B187,[4]Ap_SALUD!$C$16:$M$112,11,0),0)</f>
        <v>0</v>
      </c>
      <c r="AA187" s="36">
        <f t="shared" si="7"/>
        <v>0</v>
      </c>
      <c r="AB187" s="37">
        <f t="shared" si="8"/>
        <v>0</v>
      </c>
    </row>
    <row r="188" spans="1:28" hidden="1" x14ac:dyDescent="0.25">
      <c r="A188" s="38">
        <v>176</v>
      </c>
      <c r="B188" s="61"/>
      <c r="C188" s="31">
        <v>890983736</v>
      </c>
      <c r="D188" s="31">
        <f>VLOOKUP(C188,ENERO!$D$13:$E$1147,2,0)</f>
        <v>212805628</v>
      </c>
      <c r="E188" s="61" t="s">
        <v>386</v>
      </c>
      <c r="F188" s="61"/>
      <c r="G188" s="61"/>
      <c r="H188" s="3">
        <v>189093051</v>
      </c>
      <c r="I188" s="3">
        <v>361894055</v>
      </c>
      <c r="J188" s="3">
        <f>IFERROR(VLOOKUP(C188,[1]NOMINA!$Y$16:$AC$112,5,0),0)</f>
        <v>0</v>
      </c>
      <c r="K188" s="3">
        <f>IFERROR(VLOOKUP(C188,[1]CANCELACIONES!$Y$16:$AC$43,5,0),0)</f>
        <v>0</v>
      </c>
      <c r="L188" s="3">
        <f>IFERROR(VLOOKUP(C188,'[2]res- 200686'!$K$16:$R$112,8,0),0)</f>
        <v>0</v>
      </c>
      <c r="M188" s="3">
        <f>IFERROR(VLOOKUP(C188,'[2]reduccion calidad '!$K$16:$R$27,8,0),0)*-1</f>
        <v>0</v>
      </c>
      <c r="N188" s="3"/>
      <c r="O188" s="34">
        <f t="shared" si="6"/>
        <v>550987106</v>
      </c>
      <c r="P188" s="35">
        <v>550987106</v>
      </c>
      <c r="Q188" s="3">
        <f>IFERROR(VLOOKUP(C188,[3]ServNOMINA!$F$16:$M$112,8,0)+VLOOKUP(C188,[4]ServNOMINA!$F$16:$M$112,8,0),0)</f>
        <v>0</v>
      </c>
      <c r="R188" s="3">
        <f>IFERROR(VLOOKUP(C188,[3]ServOTROS!$F$16:$M$112,8,0)+VLOOKUP(C188,[4]ServOTROS!$F$16:$M$112,8,0),0)</f>
        <v>0</v>
      </c>
      <c r="S188" s="3"/>
      <c r="T188" s="3">
        <f>IFERROR(VLOOKUP(B188,[3]Aaf_PENSION!$C$16:$M$112,11,0)+VLOOKUP(B188,[4]Aaf_PENSION!$C$16:$M$112,11,0),0)</f>
        <v>0</v>
      </c>
      <c r="U188" s="3">
        <f>IFERROR(VLOOKUP(B188,[3]Aaf_SALUD!$C$16:$M$112,11,0)+VLOOKUP(B188,[4]Aaf_SALUD!$C$16:$M$112,11,0),0)</f>
        <v>0</v>
      </c>
      <c r="V188" s="3"/>
      <c r="W188" s="3"/>
      <c r="X188" s="3">
        <f>IFERROR(VLOOKUP(B188,[3]Ap_CESANTIAS!$C$16:$M$112,11,0)+VLOOKUP(B188,[4]Ap_CESANTIAS!$C$16:$M$112,11,0),0)</f>
        <v>0</v>
      </c>
      <c r="Y188" s="3">
        <f>IFERROR(VLOOKUP(B188,[3]Ap_PENSION!$C$16:$M$112,11,0)+VLOOKUP(B188,[4]Ap_PENSION!$C$16:$M$112,11,0),0)</f>
        <v>0</v>
      </c>
      <c r="Z188" s="3">
        <f>IFERROR(VLOOKUP(B188,[3]Ap_SALUD!$C$16:$M$112,11,0)+VLOOKUP(B188,[4]Ap_SALUD!$C$16:$M$112,11,0),0)</f>
        <v>0</v>
      </c>
      <c r="AA188" s="36">
        <f t="shared" si="7"/>
        <v>0</v>
      </c>
      <c r="AB188" s="37">
        <f t="shared" si="8"/>
        <v>0</v>
      </c>
    </row>
    <row r="189" spans="1:28" hidden="1" x14ac:dyDescent="0.25">
      <c r="A189" s="29">
        <v>177</v>
      </c>
      <c r="B189" s="61"/>
      <c r="C189" s="31">
        <v>890980577</v>
      </c>
      <c r="D189" s="31">
        <f>VLOOKUP(C189,ENERO!$D$13:$E$1147,2,0)</f>
        <v>214205642</v>
      </c>
      <c r="E189" s="61" t="s">
        <v>387</v>
      </c>
      <c r="F189" s="61"/>
      <c r="G189" s="61"/>
      <c r="H189" s="3">
        <v>212745483</v>
      </c>
      <c r="I189" s="3">
        <v>473929517</v>
      </c>
      <c r="J189" s="3">
        <f>IFERROR(VLOOKUP(C189,[1]NOMINA!$Y$16:$AC$112,5,0),0)</f>
        <v>0</v>
      </c>
      <c r="K189" s="3">
        <f>IFERROR(VLOOKUP(C189,[1]CANCELACIONES!$Y$16:$AC$43,5,0),0)</f>
        <v>0</v>
      </c>
      <c r="L189" s="3">
        <f>IFERROR(VLOOKUP(C189,'[2]res- 200686'!$K$16:$R$112,8,0),0)</f>
        <v>0</v>
      </c>
      <c r="M189" s="3">
        <f>IFERROR(VLOOKUP(C189,'[2]reduccion calidad '!$K$16:$R$27,8,0),0)*-1</f>
        <v>0</v>
      </c>
      <c r="N189" s="3"/>
      <c r="O189" s="34">
        <f t="shared" si="6"/>
        <v>686675000</v>
      </c>
      <c r="P189" s="35">
        <v>686675000</v>
      </c>
      <c r="Q189" s="3">
        <f>IFERROR(VLOOKUP(C189,[3]ServNOMINA!$F$16:$M$112,8,0)+VLOOKUP(C189,[4]ServNOMINA!$F$16:$M$112,8,0),0)</f>
        <v>0</v>
      </c>
      <c r="R189" s="3">
        <f>IFERROR(VLOOKUP(C189,[3]ServOTROS!$F$16:$M$112,8,0)+VLOOKUP(C189,[4]ServOTROS!$F$16:$M$112,8,0),0)</f>
        <v>0</v>
      </c>
      <c r="S189" s="3"/>
      <c r="T189" s="3">
        <f>IFERROR(VLOOKUP(B189,[3]Aaf_PENSION!$C$16:$M$112,11,0)+VLOOKUP(B189,[4]Aaf_PENSION!$C$16:$M$112,11,0),0)</f>
        <v>0</v>
      </c>
      <c r="U189" s="3">
        <f>IFERROR(VLOOKUP(B189,[3]Aaf_SALUD!$C$16:$M$112,11,0)+VLOOKUP(B189,[4]Aaf_SALUD!$C$16:$M$112,11,0),0)</f>
        <v>0</v>
      </c>
      <c r="V189" s="3"/>
      <c r="W189" s="3"/>
      <c r="X189" s="3">
        <f>IFERROR(VLOOKUP(B189,[3]Ap_CESANTIAS!$C$16:$M$112,11,0)+VLOOKUP(B189,[4]Ap_CESANTIAS!$C$16:$M$112,11,0),0)</f>
        <v>0</v>
      </c>
      <c r="Y189" s="3">
        <f>IFERROR(VLOOKUP(B189,[3]Ap_PENSION!$C$16:$M$112,11,0)+VLOOKUP(B189,[4]Ap_PENSION!$C$16:$M$112,11,0),0)</f>
        <v>0</v>
      </c>
      <c r="Z189" s="3">
        <f>IFERROR(VLOOKUP(B189,[3]Ap_SALUD!$C$16:$M$112,11,0)+VLOOKUP(B189,[4]Ap_SALUD!$C$16:$M$112,11,0),0)</f>
        <v>0</v>
      </c>
      <c r="AA189" s="36">
        <f t="shared" si="7"/>
        <v>0</v>
      </c>
      <c r="AB189" s="37">
        <f t="shared" si="8"/>
        <v>0</v>
      </c>
    </row>
    <row r="190" spans="1:28" hidden="1" x14ac:dyDescent="0.25">
      <c r="A190" s="38">
        <v>178</v>
      </c>
      <c r="B190" s="61"/>
      <c r="C190" s="31">
        <v>890981868</v>
      </c>
      <c r="D190" s="31">
        <f>VLOOKUP(C190,ENERO!$D$13:$E$1147,2,0)</f>
        <v>214705647</v>
      </c>
      <c r="E190" s="61" t="s">
        <v>388</v>
      </c>
      <c r="F190" s="61"/>
      <c r="G190" s="61"/>
      <c r="H190" s="3">
        <v>147425021</v>
      </c>
      <c r="I190" s="3">
        <v>230461435</v>
      </c>
      <c r="J190" s="3">
        <f>IFERROR(VLOOKUP(C190,[1]NOMINA!$Y$16:$AC$112,5,0),0)</f>
        <v>0</v>
      </c>
      <c r="K190" s="3">
        <f>IFERROR(VLOOKUP(C190,[1]CANCELACIONES!$Y$16:$AC$43,5,0),0)</f>
        <v>0</v>
      </c>
      <c r="L190" s="3">
        <f>IFERROR(VLOOKUP(C190,'[2]res- 200686'!$K$16:$R$112,8,0),0)</f>
        <v>0</v>
      </c>
      <c r="M190" s="3">
        <f>IFERROR(VLOOKUP(C190,'[2]reduccion calidad '!$K$16:$R$27,8,0),0)*-1</f>
        <v>0</v>
      </c>
      <c r="N190" s="3"/>
      <c r="O190" s="34">
        <f t="shared" si="6"/>
        <v>377886456</v>
      </c>
      <c r="P190" s="35">
        <v>377886456</v>
      </c>
      <c r="Q190" s="3">
        <f>IFERROR(VLOOKUP(C190,[3]ServNOMINA!$F$16:$M$112,8,0)+VLOOKUP(C190,[4]ServNOMINA!$F$16:$M$112,8,0),0)</f>
        <v>0</v>
      </c>
      <c r="R190" s="3">
        <f>IFERROR(VLOOKUP(C190,[3]ServOTROS!$F$16:$M$112,8,0)+VLOOKUP(C190,[4]ServOTROS!$F$16:$M$112,8,0),0)</f>
        <v>0</v>
      </c>
      <c r="S190" s="3"/>
      <c r="T190" s="3">
        <f>IFERROR(VLOOKUP(B190,[3]Aaf_PENSION!$C$16:$M$112,11,0)+VLOOKUP(B190,[4]Aaf_PENSION!$C$16:$M$112,11,0),0)</f>
        <v>0</v>
      </c>
      <c r="U190" s="3">
        <f>IFERROR(VLOOKUP(B190,[3]Aaf_SALUD!$C$16:$M$112,11,0)+VLOOKUP(B190,[4]Aaf_SALUD!$C$16:$M$112,11,0),0)</f>
        <v>0</v>
      </c>
      <c r="V190" s="3"/>
      <c r="W190" s="3"/>
      <c r="X190" s="3">
        <f>IFERROR(VLOOKUP(B190,[3]Ap_CESANTIAS!$C$16:$M$112,11,0)+VLOOKUP(B190,[4]Ap_CESANTIAS!$C$16:$M$112,11,0),0)</f>
        <v>0</v>
      </c>
      <c r="Y190" s="3">
        <f>IFERROR(VLOOKUP(B190,[3]Ap_PENSION!$C$16:$M$112,11,0)+VLOOKUP(B190,[4]Ap_PENSION!$C$16:$M$112,11,0),0)</f>
        <v>0</v>
      </c>
      <c r="Z190" s="3">
        <f>IFERROR(VLOOKUP(B190,[3]Ap_SALUD!$C$16:$M$112,11,0)+VLOOKUP(B190,[4]Ap_SALUD!$C$16:$M$112,11,0),0)</f>
        <v>0</v>
      </c>
      <c r="AA190" s="36">
        <f t="shared" si="7"/>
        <v>0</v>
      </c>
      <c r="AB190" s="37">
        <f t="shared" si="8"/>
        <v>0</v>
      </c>
    </row>
    <row r="191" spans="1:28" hidden="1" x14ac:dyDescent="0.25">
      <c r="A191" s="29">
        <v>179</v>
      </c>
      <c r="B191" s="61"/>
      <c r="C191" s="31">
        <v>890983740</v>
      </c>
      <c r="D191" s="31">
        <f>VLOOKUP(C191,ENERO!$D$13:$E$1147,2,0)</f>
        <v>214905649</v>
      </c>
      <c r="E191" s="61" t="s">
        <v>389</v>
      </c>
      <c r="F191" s="61"/>
      <c r="G191" s="61"/>
      <c r="H191" s="3">
        <v>285317903</v>
      </c>
      <c r="I191" s="3">
        <v>499573333</v>
      </c>
      <c r="J191" s="3">
        <f>IFERROR(VLOOKUP(C191,[1]NOMINA!$Y$16:$AC$112,5,0),0)</f>
        <v>0</v>
      </c>
      <c r="K191" s="3">
        <f>IFERROR(VLOOKUP(C191,[1]CANCELACIONES!$Y$16:$AC$43,5,0),0)</f>
        <v>0</v>
      </c>
      <c r="L191" s="3">
        <f>IFERROR(VLOOKUP(C191,'[2]res- 200686'!$K$16:$R$112,8,0),0)</f>
        <v>0</v>
      </c>
      <c r="M191" s="3">
        <f>IFERROR(VLOOKUP(C191,'[2]reduccion calidad '!$K$16:$R$27,8,0),0)*-1</f>
        <v>0</v>
      </c>
      <c r="N191" s="3"/>
      <c r="O191" s="34">
        <f t="shared" si="6"/>
        <v>784891236</v>
      </c>
      <c r="P191" s="35">
        <v>784891236</v>
      </c>
      <c r="Q191" s="3">
        <f>IFERROR(VLOOKUP(C191,[3]ServNOMINA!$F$16:$M$112,8,0)+VLOOKUP(C191,[4]ServNOMINA!$F$16:$M$112,8,0),0)</f>
        <v>0</v>
      </c>
      <c r="R191" s="3">
        <f>IFERROR(VLOOKUP(C191,[3]ServOTROS!$F$16:$M$112,8,0)+VLOOKUP(C191,[4]ServOTROS!$F$16:$M$112,8,0),0)</f>
        <v>0</v>
      </c>
      <c r="S191" s="3"/>
      <c r="T191" s="3">
        <f>IFERROR(VLOOKUP(B191,[3]Aaf_PENSION!$C$16:$M$112,11,0)+VLOOKUP(B191,[4]Aaf_PENSION!$C$16:$M$112,11,0),0)</f>
        <v>0</v>
      </c>
      <c r="U191" s="3">
        <f>IFERROR(VLOOKUP(B191,[3]Aaf_SALUD!$C$16:$M$112,11,0)+VLOOKUP(B191,[4]Aaf_SALUD!$C$16:$M$112,11,0),0)</f>
        <v>0</v>
      </c>
      <c r="V191" s="3"/>
      <c r="W191" s="3"/>
      <c r="X191" s="3">
        <f>IFERROR(VLOOKUP(B191,[3]Ap_CESANTIAS!$C$16:$M$112,11,0)+VLOOKUP(B191,[4]Ap_CESANTIAS!$C$16:$M$112,11,0),0)</f>
        <v>0</v>
      </c>
      <c r="Y191" s="3">
        <f>IFERROR(VLOOKUP(B191,[3]Ap_PENSION!$C$16:$M$112,11,0)+VLOOKUP(B191,[4]Ap_PENSION!$C$16:$M$112,11,0),0)</f>
        <v>0</v>
      </c>
      <c r="Z191" s="3">
        <f>IFERROR(VLOOKUP(B191,[3]Ap_SALUD!$C$16:$M$112,11,0)+VLOOKUP(B191,[4]Ap_SALUD!$C$16:$M$112,11,0),0)</f>
        <v>0</v>
      </c>
      <c r="AA191" s="36">
        <f t="shared" si="7"/>
        <v>0</v>
      </c>
      <c r="AB191" s="37">
        <f t="shared" si="8"/>
        <v>0</v>
      </c>
    </row>
    <row r="192" spans="1:28" hidden="1" x14ac:dyDescent="0.25">
      <c r="A192" s="38">
        <v>180</v>
      </c>
      <c r="B192" s="61"/>
      <c r="C192" s="31">
        <v>800022791</v>
      </c>
      <c r="D192" s="31">
        <f>VLOOKUP(C192,ENERO!$D$13:$E$1147,2,0)</f>
        <v>215205652</v>
      </c>
      <c r="E192" s="61" t="s">
        <v>390</v>
      </c>
      <c r="F192" s="61"/>
      <c r="G192" s="61"/>
      <c r="H192" s="3">
        <v>99305959</v>
      </c>
      <c r="I192" s="3">
        <v>195815842</v>
      </c>
      <c r="J192" s="3">
        <f>IFERROR(VLOOKUP(C192,[1]NOMINA!$Y$16:$AC$112,5,0),0)</f>
        <v>0</v>
      </c>
      <c r="K192" s="3">
        <f>IFERROR(VLOOKUP(C192,[1]CANCELACIONES!$Y$16:$AC$43,5,0),0)</f>
        <v>0</v>
      </c>
      <c r="L192" s="3">
        <f>IFERROR(VLOOKUP(C192,'[2]res- 200686'!$K$16:$R$112,8,0),0)</f>
        <v>0</v>
      </c>
      <c r="M192" s="3">
        <f>IFERROR(VLOOKUP(C192,'[2]reduccion calidad '!$K$16:$R$27,8,0),0)*-1</f>
        <v>0</v>
      </c>
      <c r="N192" s="3"/>
      <c r="O192" s="34">
        <f t="shared" si="6"/>
        <v>295121801</v>
      </c>
      <c r="P192" s="35">
        <v>295121801</v>
      </c>
      <c r="Q192" s="3">
        <f>IFERROR(VLOOKUP(C192,[3]ServNOMINA!$F$16:$M$112,8,0)+VLOOKUP(C192,[4]ServNOMINA!$F$16:$M$112,8,0),0)</f>
        <v>0</v>
      </c>
      <c r="R192" s="3">
        <f>IFERROR(VLOOKUP(C192,[3]ServOTROS!$F$16:$M$112,8,0)+VLOOKUP(C192,[4]ServOTROS!$F$16:$M$112,8,0),0)</f>
        <v>0</v>
      </c>
      <c r="S192" s="3"/>
      <c r="T192" s="3">
        <f>IFERROR(VLOOKUP(B192,[3]Aaf_PENSION!$C$16:$M$112,11,0)+VLOOKUP(B192,[4]Aaf_PENSION!$C$16:$M$112,11,0),0)</f>
        <v>0</v>
      </c>
      <c r="U192" s="3">
        <f>IFERROR(VLOOKUP(B192,[3]Aaf_SALUD!$C$16:$M$112,11,0)+VLOOKUP(B192,[4]Aaf_SALUD!$C$16:$M$112,11,0),0)</f>
        <v>0</v>
      </c>
      <c r="V192" s="3"/>
      <c r="W192" s="3"/>
      <c r="X192" s="3">
        <f>IFERROR(VLOOKUP(B192,[3]Ap_CESANTIAS!$C$16:$M$112,11,0)+VLOOKUP(B192,[4]Ap_CESANTIAS!$C$16:$M$112,11,0),0)</f>
        <v>0</v>
      </c>
      <c r="Y192" s="3">
        <f>IFERROR(VLOOKUP(B192,[3]Ap_PENSION!$C$16:$M$112,11,0)+VLOOKUP(B192,[4]Ap_PENSION!$C$16:$M$112,11,0),0)</f>
        <v>0</v>
      </c>
      <c r="Z192" s="3">
        <f>IFERROR(VLOOKUP(B192,[3]Ap_SALUD!$C$16:$M$112,11,0)+VLOOKUP(B192,[4]Ap_SALUD!$C$16:$M$112,11,0),0)</f>
        <v>0</v>
      </c>
      <c r="AA192" s="36">
        <f t="shared" si="7"/>
        <v>0</v>
      </c>
      <c r="AB192" s="37">
        <f t="shared" si="8"/>
        <v>0</v>
      </c>
    </row>
    <row r="193" spans="1:28" hidden="1" x14ac:dyDescent="0.25">
      <c r="A193" s="29">
        <v>181</v>
      </c>
      <c r="B193" s="61"/>
      <c r="C193" s="31">
        <v>890920814</v>
      </c>
      <c r="D193" s="31">
        <f>VLOOKUP(C193,ENERO!$D$13:$E$1147,2,0)</f>
        <v>215605656</v>
      </c>
      <c r="E193" s="61" t="s">
        <v>391</v>
      </c>
      <c r="F193" s="61"/>
      <c r="G193" s="61"/>
      <c r="H193" s="3">
        <v>235358027</v>
      </c>
      <c r="I193" s="3">
        <v>460022992</v>
      </c>
      <c r="J193" s="3">
        <f>IFERROR(VLOOKUP(C193,[1]NOMINA!$Y$16:$AC$112,5,0),0)</f>
        <v>0</v>
      </c>
      <c r="K193" s="3">
        <f>IFERROR(VLOOKUP(C193,[1]CANCELACIONES!$Y$16:$AC$43,5,0),0)</f>
        <v>0</v>
      </c>
      <c r="L193" s="3">
        <f>IFERROR(VLOOKUP(C193,'[2]res- 200686'!$K$16:$R$112,8,0),0)</f>
        <v>0</v>
      </c>
      <c r="M193" s="3">
        <f>IFERROR(VLOOKUP(C193,'[2]reduccion calidad '!$K$16:$R$27,8,0),0)*-1</f>
        <v>0</v>
      </c>
      <c r="N193" s="3"/>
      <c r="O193" s="34">
        <f t="shared" si="6"/>
        <v>695381019</v>
      </c>
      <c r="P193" s="35">
        <v>695381019</v>
      </c>
      <c r="Q193" s="3">
        <f>IFERROR(VLOOKUP(C193,[3]ServNOMINA!$F$16:$M$112,8,0)+VLOOKUP(C193,[4]ServNOMINA!$F$16:$M$112,8,0),0)</f>
        <v>0</v>
      </c>
      <c r="R193" s="3">
        <f>IFERROR(VLOOKUP(C193,[3]ServOTROS!$F$16:$M$112,8,0)+VLOOKUP(C193,[4]ServOTROS!$F$16:$M$112,8,0),0)</f>
        <v>0</v>
      </c>
      <c r="S193" s="3"/>
      <c r="T193" s="3">
        <f>IFERROR(VLOOKUP(B193,[3]Aaf_PENSION!$C$16:$M$112,11,0)+VLOOKUP(B193,[4]Aaf_PENSION!$C$16:$M$112,11,0),0)</f>
        <v>0</v>
      </c>
      <c r="U193" s="3">
        <f>IFERROR(VLOOKUP(B193,[3]Aaf_SALUD!$C$16:$M$112,11,0)+VLOOKUP(B193,[4]Aaf_SALUD!$C$16:$M$112,11,0),0)</f>
        <v>0</v>
      </c>
      <c r="V193" s="3"/>
      <c r="W193" s="3"/>
      <c r="X193" s="3">
        <f>IFERROR(VLOOKUP(B193,[3]Ap_CESANTIAS!$C$16:$M$112,11,0)+VLOOKUP(B193,[4]Ap_CESANTIAS!$C$16:$M$112,11,0),0)</f>
        <v>0</v>
      </c>
      <c r="Y193" s="3">
        <f>IFERROR(VLOOKUP(B193,[3]Ap_PENSION!$C$16:$M$112,11,0)+VLOOKUP(B193,[4]Ap_PENSION!$C$16:$M$112,11,0),0)</f>
        <v>0</v>
      </c>
      <c r="Z193" s="3">
        <f>IFERROR(VLOOKUP(B193,[3]Ap_SALUD!$C$16:$M$112,11,0)+VLOOKUP(B193,[4]Ap_SALUD!$C$16:$M$112,11,0),0)</f>
        <v>0</v>
      </c>
      <c r="AA193" s="36">
        <f t="shared" si="7"/>
        <v>0</v>
      </c>
      <c r="AB193" s="37">
        <f t="shared" si="8"/>
        <v>0</v>
      </c>
    </row>
    <row r="194" spans="1:28" hidden="1" x14ac:dyDescent="0.25">
      <c r="A194" s="38">
        <v>182</v>
      </c>
      <c r="B194" s="61"/>
      <c r="C194" s="31">
        <v>800022618</v>
      </c>
      <c r="D194" s="31">
        <f>VLOOKUP(C194,ENERO!$D$13:$E$1147,2,0)</f>
        <v>215805658</v>
      </c>
      <c r="E194" s="61" t="s">
        <v>392</v>
      </c>
      <c r="F194" s="61"/>
      <c r="G194" s="61"/>
      <c r="H194" s="3">
        <v>53255035</v>
      </c>
      <c r="I194" s="3">
        <v>100109437</v>
      </c>
      <c r="J194" s="3">
        <f>IFERROR(VLOOKUP(C194,[1]NOMINA!$Y$16:$AC$112,5,0),0)</f>
        <v>0</v>
      </c>
      <c r="K194" s="3">
        <f>IFERROR(VLOOKUP(C194,[1]CANCELACIONES!$Y$16:$AC$43,5,0),0)</f>
        <v>0</v>
      </c>
      <c r="L194" s="3">
        <f>IFERROR(VLOOKUP(C194,'[2]res- 200686'!$K$16:$R$112,8,0),0)</f>
        <v>0</v>
      </c>
      <c r="M194" s="3">
        <f>IFERROR(VLOOKUP(C194,'[2]reduccion calidad '!$K$16:$R$27,8,0),0)*-1</f>
        <v>0</v>
      </c>
      <c r="N194" s="3"/>
      <c r="O194" s="34">
        <f t="shared" si="6"/>
        <v>153364472</v>
      </c>
      <c r="P194" s="35">
        <v>153364472</v>
      </c>
      <c r="Q194" s="3">
        <f>IFERROR(VLOOKUP(C194,[3]ServNOMINA!$F$16:$M$112,8,0)+VLOOKUP(C194,[4]ServNOMINA!$F$16:$M$112,8,0),0)</f>
        <v>0</v>
      </c>
      <c r="R194" s="3">
        <f>IFERROR(VLOOKUP(C194,[3]ServOTROS!$F$16:$M$112,8,0)+VLOOKUP(C194,[4]ServOTROS!$F$16:$M$112,8,0),0)</f>
        <v>0</v>
      </c>
      <c r="S194" s="3"/>
      <c r="T194" s="3">
        <f>IFERROR(VLOOKUP(B194,[3]Aaf_PENSION!$C$16:$M$112,11,0)+VLOOKUP(B194,[4]Aaf_PENSION!$C$16:$M$112,11,0),0)</f>
        <v>0</v>
      </c>
      <c r="U194" s="3">
        <f>IFERROR(VLOOKUP(B194,[3]Aaf_SALUD!$C$16:$M$112,11,0)+VLOOKUP(B194,[4]Aaf_SALUD!$C$16:$M$112,11,0),0)</f>
        <v>0</v>
      </c>
      <c r="V194" s="3"/>
      <c r="W194" s="3"/>
      <c r="X194" s="3">
        <f>IFERROR(VLOOKUP(B194,[3]Ap_CESANTIAS!$C$16:$M$112,11,0)+VLOOKUP(B194,[4]Ap_CESANTIAS!$C$16:$M$112,11,0),0)</f>
        <v>0</v>
      </c>
      <c r="Y194" s="3">
        <f>IFERROR(VLOOKUP(B194,[3]Ap_PENSION!$C$16:$M$112,11,0)+VLOOKUP(B194,[4]Ap_PENSION!$C$16:$M$112,11,0),0)</f>
        <v>0</v>
      </c>
      <c r="Z194" s="3">
        <f>IFERROR(VLOOKUP(B194,[3]Ap_SALUD!$C$16:$M$112,11,0)+VLOOKUP(B194,[4]Ap_SALUD!$C$16:$M$112,11,0),0)</f>
        <v>0</v>
      </c>
      <c r="AA194" s="36">
        <f t="shared" si="7"/>
        <v>0</v>
      </c>
      <c r="AB194" s="37">
        <f t="shared" si="8"/>
        <v>0</v>
      </c>
    </row>
    <row r="195" spans="1:28" hidden="1" x14ac:dyDescent="0.25">
      <c r="A195" s="29">
        <v>183</v>
      </c>
      <c r="B195" s="61"/>
      <c r="C195" s="31">
        <v>800013676</v>
      </c>
      <c r="D195" s="31">
        <f>VLOOKUP(C195,ENERO!$D$13:$E$1147,2,0)</f>
        <v>215905659</v>
      </c>
      <c r="E195" s="61" t="s">
        <v>393</v>
      </c>
      <c r="F195" s="61"/>
      <c r="G195" s="61"/>
      <c r="H195" s="3">
        <v>1011744599</v>
      </c>
      <c r="I195" s="3">
        <v>1361659428</v>
      </c>
      <c r="J195" s="3">
        <f>IFERROR(VLOOKUP(C195,[1]NOMINA!$Y$16:$AC$112,5,0),0)</f>
        <v>0</v>
      </c>
      <c r="K195" s="3">
        <f>IFERROR(VLOOKUP(C195,[1]CANCELACIONES!$Y$16:$AC$43,5,0),0)</f>
        <v>0</v>
      </c>
      <c r="L195" s="3">
        <f>IFERROR(VLOOKUP(C195,'[2]res- 200686'!$K$16:$R$112,8,0),0)</f>
        <v>0</v>
      </c>
      <c r="M195" s="3">
        <f>IFERROR(VLOOKUP(C195,'[2]reduccion calidad '!$K$16:$R$27,8,0),0)*-1</f>
        <v>0</v>
      </c>
      <c r="N195" s="3"/>
      <c r="O195" s="34">
        <f t="shared" si="6"/>
        <v>2373404027</v>
      </c>
      <c r="P195" s="35">
        <v>2373404027</v>
      </c>
      <c r="Q195" s="3">
        <f>IFERROR(VLOOKUP(C195,[3]ServNOMINA!$F$16:$M$112,8,0)+VLOOKUP(C195,[4]ServNOMINA!$F$16:$M$112,8,0),0)</f>
        <v>0</v>
      </c>
      <c r="R195" s="3">
        <f>IFERROR(VLOOKUP(C195,[3]ServOTROS!$F$16:$M$112,8,0)+VLOOKUP(C195,[4]ServOTROS!$F$16:$M$112,8,0),0)</f>
        <v>0</v>
      </c>
      <c r="S195" s="3"/>
      <c r="T195" s="3">
        <f>IFERROR(VLOOKUP(B195,[3]Aaf_PENSION!$C$16:$M$112,11,0)+VLOOKUP(B195,[4]Aaf_PENSION!$C$16:$M$112,11,0),0)</f>
        <v>0</v>
      </c>
      <c r="U195" s="3">
        <f>IFERROR(VLOOKUP(B195,[3]Aaf_SALUD!$C$16:$M$112,11,0)+VLOOKUP(B195,[4]Aaf_SALUD!$C$16:$M$112,11,0),0)</f>
        <v>0</v>
      </c>
      <c r="V195" s="3"/>
      <c r="W195" s="3"/>
      <c r="X195" s="3">
        <f>IFERROR(VLOOKUP(B195,[3]Ap_CESANTIAS!$C$16:$M$112,11,0)+VLOOKUP(B195,[4]Ap_CESANTIAS!$C$16:$M$112,11,0),0)</f>
        <v>0</v>
      </c>
      <c r="Y195" s="3">
        <f>IFERROR(VLOOKUP(B195,[3]Ap_PENSION!$C$16:$M$112,11,0)+VLOOKUP(B195,[4]Ap_PENSION!$C$16:$M$112,11,0),0)</f>
        <v>0</v>
      </c>
      <c r="Z195" s="3">
        <f>IFERROR(VLOOKUP(B195,[3]Ap_SALUD!$C$16:$M$112,11,0)+VLOOKUP(B195,[4]Ap_SALUD!$C$16:$M$112,11,0),0)</f>
        <v>0</v>
      </c>
      <c r="AA195" s="36">
        <f t="shared" si="7"/>
        <v>0</v>
      </c>
      <c r="AB195" s="37">
        <f t="shared" si="8"/>
        <v>0</v>
      </c>
    </row>
    <row r="196" spans="1:28" hidden="1" x14ac:dyDescent="0.25">
      <c r="A196" s="38">
        <v>184</v>
      </c>
      <c r="B196" s="61"/>
      <c r="C196" s="31">
        <v>890984376</v>
      </c>
      <c r="D196" s="31">
        <f>VLOOKUP(C196,ENERO!$D$13:$E$1147,2,0)</f>
        <v>216005660</v>
      </c>
      <c r="E196" s="61" t="s">
        <v>394</v>
      </c>
      <c r="F196" s="61"/>
      <c r="G196" s="61"/>
      <c r="H196" s="3">
        <v>264084271</v>
      </c>
      <c r="I196" s="3">
        <v>517735546</v>
      </c>
      <c r="J196" s="3">
        <f>IFERROR(VLOOKUP(C196,[1]NOMINA!$Y$16:$AC$112,5,0),0)</f>
        <v>0</v>
      </c>
      <c r="K196" s="3">
        <f>IFERROR(VLOOKUP(C196,[1]CANCELACIONES!$Y$16:$AC$43,5,0),0)</f>
        <v>0</v>
      </c>
      <c r="L196" s="3">
        <f>IFERROR(VLOOKUP(C196,'[2]res- 200686'!$K$16:$R$112,8,0),0)</f>
        <v>0</v>
      </c>
      <c r="M196" s="3">
        <f>IFERROR(VLOOKUP(C196,'[2]reduccion calidad '!$K$16:$R$27,8,0),0)*-1</f>
        <v>0</v>
      </c>
      <c r="N196" s="3"/>
      <c r="O196" s="34">
        <f t="shared" si="6"/>
        <v>781819817</v>
      </c>
      <c r="P196" s="35">
        <v>781819817</v>
      </c>
      <c r="Q196" s="3">
        <f>IFERROR(VLOOKUP(C196,[3]ServNOMINA!$F$16:$M$112,8,0)+VLOOKUP(C196,[4]ServNOMINA!$F$16:$M$112,8,0),0)</f>
        <v>0</v>
      </c>
      <c r="R196" s="3">
        <f>IFERROR(VLOOKUP(C196,[3]ServOTROS!$F$16:$M$112,8,0)+VLOOKUP(C196,[4]ServOTROS!$F$16:$M$112,8,0),0)</f>
        <v>0</v>
      </c>
      <c r="S196" s="3"/>
      <c r="T196" s="3">
        <f>IFERROR(VLOOKUP(B196,[3]Aaf_PENSION!$C$16:$M$112,11,0)+VLOOKUP(B196,[4]Aaf_PENSION!$C$16:$M$112,11,0),0)</f>
        <v>0</v>
      </c>
      <c r="U196" s="3">
        <f>IFERROR(VLOOKUP(B196,[3]Aaf_SALUD!$C$16:$M$112,11,0)+VLOOKUP(B196,[4]Aaf_SALUD!$C$16:$M$112,11,0),0)</f>
        <v>0</v>
      </c>
      <c r="V196" s="3"/>
      <c r="W196" s="3"/>
      <c r="X196" s="3">
        <f>IFERROR(VLOOKUP(B196,[3]Ap_CESANTIAS!$C$16:$M$112,11,0)+VLOOKUP(B196,[4]Ap_CESANTIAS!$C$16:$M$112,11,0),0)</f>
        <v>0</v>
      </c>
      <c r="Y196" s="3">
        <f>IFERROR(VLOOKUP(B196,[3]Ap_PENSION!$C$16:$M$112,11,0)+VLOOKUP(B196,[4]Ap_PENSION!$C$16:$M$112,11,0),0)</f>
        <v>0</v>
      </c>
      <c r="Z196" s="3">
        <f>IFERROR(VLOOKUP(B196,[3]Ap_SALUD!$C$16:$M$112,11,0)+VLOOKUP(B196,[4]Ap_SALUD!$C$16:$M$112,11,0),0)</f>
        <v>0</v>
      </c>
      <c r="AA196" s="36">
        <f t="shared" si="7"/>
        <v>0</v>
      </c>
      <c r="AB196" s="37">
        <f t="shared" si="8"/>
        <v>0</v>
      </c>
    </row>
    <row r="197" spans="1:28" hidden="1" x14ac:dyDescent="0.25">
      <c r="A197" s="29">
        <v>185</v>
      </c>
      <c r="B197" s="61"/>
      <c r="C197" s="31">
        <v>890983922</v>
      </c>
      <c r="D197" s="31">
        <f>VLOOKUP(C197,ENERO!$D$13:$E$1147,2,0)</f>
        <v>216405664</v>
      </c>
      <c r="E197" s="61" t="s">
        <v>395</v>
      </c>
      <c r="F197" s="61"/>
      <c r="G197" s="61"/>
      <c r="H197" s="3">
        <v>400238095</v>
      </c>
      <c r="I197" s="3">
        <v>766325774</v>
      </c>
      <c r="J197" s="3">
        <f>IFERROR(VLOOKUP(C197,[1]NOMINA!$Y$16:$AC$112,5,0),0)</f>
        <v>0</v>
      </c>
      <c r="K197" s="3">
        <f>IFERROR(VLOOKUP(C197,[1]CANCELACIONES!$Y$16:$AC$43,5,0),0)</f>
        <v>0</v>
      </c>
      <c r="L197" s="3">
        <f>IFERROR(VLOOKUP(C197,'[2]res- 200686'!$K$16:$R$112,8,0),0)</f>
        <v>0</v>
      </c>
      <c r="M197" s="3">
        <f>IFERROR(VLOOKUP(C197,'[2]reduccion calidad '!$K$16:$R$27,8,0),0)*-1</f>
        <v>0</v>
      </c>
      <c r="N197" s="3"/>
      <c r="O197" s="34">
        <f t="shared" si="6"/>
        <v>1166563869</v>
      </c>
      <c r="P197" s="35">
        <v>1166563869</v>
      </c>
      <c r="Q197" s="3">
        <f>IFERROR(VLOOKUP(C197,[3]ServNOMINA!$F$16:$M$112,8,0)+VLOOKUP(C197,[4]ServNOMINA!$F$16:$M$112,8,0),0)</f>
        <v>0</v>
      </c>
      <c r="R197" s="3">
        <f>IFERROR(VLOOKUP(C197,[3]ServOTROS!$F$16:$M$112,8,0)+VLOOKUP(C197,[4]ServOTROS!$F$16:$M$112,8,0),0)</f>
        <v>0</v>
      </c>
      <c r="S197" s="3"/>
      <c r="T197" s="3">
        <f>IFERROR(VLOOKUP(B197,[3]Aaf_PENSION!$C$16:$M$112,11,0)+VLOOKUP(B197,[4]Aaf_PENSION!$C$16:$M$112,11,0),0)</f>
        <v>0</v>
      </c>
      <c r="U197" s="3">
        <f>IFERROR(VLOOKUP(B197,[3]Aaf_SALUD!$C$16:$M$112,11,0)+VLOOKUP(B197,[4]Aaf_SALUD!$C$16:$M$112,11,0),0)</f>
        <v>0</v>
      </c>
      <c r="V197" s="3"/>
      <c r="W197" s="3"/>
      <c r="X197" s="3">
        <f>IFERROR(VLOOKUP(B197,[3]Ap_CESANTIAS!$C$16:$M$112,11,0)+VLOOKUP(B197,[4]Ap_CESANTIAS!$C$16:$M$112,11,0),0)</f>
        <v>0</v>
      </c>
      <c r="Y197" s="3">
        <f>IFERROR(VLOOKUP(B197,[3]Ap_PENSION!$C$16:$M$112,11,0)+VLOOKUP(B197,[4]Ap_PENSION!$C$16:$M$112,11,0),0)</f>
        <v>0</v>
      </c>
      <c r="Z197" s="3">
        <f>IFERROR(VLOOKUP(B197,[3]Ap_SALUD!$C$16:$M$112,11,0)+VLOOKUP(B197,[4]Ap_SALUD!$C$16:$M$112,11,0),0)</f>
        <v>0</v>
      </c>
      <c r="AA197" s="36">
        <f t="shared" si="7"/>
        <v>0</v>
      </c>
      <c r="AB197" s="37">
        <f t="shared" si="8"/>
        <v>0</v>
      </c>
    </row>
    <row r="198" spans="1:28" hidden="1" x14ac:dyDescent="0.25">
      <c r="A198" s="38">
        <v>186</v>
      </c>
      <c r="B198" s="61"/>
      <c r="C198" s="31">
        <v>890983814</v>
      </c>
      <c r="D198" s="31">
        <f>VLOOKUP(C198,ENERO!$D$13:$E$1147,2,0)</f>
        <v>216505665</v>
      </c>
      <c r="E198" s="61" t="s">
        <v>396</v>
      </c>
      <c r="F198" s="61"/>
      <c r="G198" s="61"/>
      <c r="H198" s="3">
        <v>1685992847</v>
      </c>
      <c r="I198" s="3">
        <v>1579142147</v>
      </c>
      <c r="J198" s="3">
        <f>IFERROR(VLOOKUP(C198,[1]NOMINA!$Y$16:$AC$112,5,0),0)</f>
        <v>0</v>
      </c>
      <c r="K198" s="3">
        <f>IFERROR(VLOOKUP(C198,[1]CANCELACIONES!$Y$16:$AC$43,5,0),0)</f>
        <v>0</v>
      </c>
      <c r="L198" s="3">
        <f>IFERROR(VLOOKUP(C198,'[2]res- 200686'!$K$16:$R$112,8,0),0)</f>
        <v>0</v>
      </c>
      <c r="M198" s="3">
        <f>IFERROR(VLOOKUP(C198,'[2]reduccion calidad '!$K$16:$R$27,8,0),0)*-1</f>
        <v>0</v>
      </c>
      <c r="N198" s="3"/>
      <c r="O198" s="34">
        <f t="shared" si="6"/>
        <v>3265134994</v>
      </c>
      <c r="P198" s="35">
        <v>3265134994</v>
      </c>
      <c r="Q198" s="3">
        <f>IFERROR(VLOOKUP(C198,[3]ServNOMINA!$F$16:$M$112,8,0)+VLOOKUP(C198,[4]ServNOMINA!$F$16:$M$112,8,0),0)</f>
        <v>0</v>
      </c>
      <c r="R198" s="3">
        <f>IFERROR(VLOOKUP(C198,[3]ServOTROS!$F$16:$M$112,8,0)+VLOOKUP(C198,[4]ServOTROS!$F$16:$M$112,8,0),0)</f>
        <v>0</v>
      </c>
      <c r="S198" s="3"/>
      <c r="T198" s="3">
        <f>IFERROR(VLOOKUP(B198,[3]Aaf_PENSION!$C$16:$M$112,11,0)+VLOOKUP(B198,[4]Aaf_PENSION!$C$16:$M$112,11,0),0)</f>
        <v>0</v>
      </c>
      <c r="U198" s="3">
        <f>IFERROR(VLOOKUP(B198,[3]Aaf_SALUD!$C$16:$M$112,11,0)+VLOOKUP(B198,[4]Aaf_SALUD!$C$16:$M$112,11,0),0)</f>
        <v>0</v>
      </c>
      <c r="V198" s="3"/>
      <c r="W198" s="3"/>
      <c r="X198" s="3">
        <f>IFERROR(VLOOKUP(B198,[3]Ap_CESANTIAS!$C$16:$M$112,11,0)+VLOOKUP(B198,[4]Ap_CESANTIAS!$C$16:$M$112,11,0),0)</f>
        <v>0</v>
      </c>
      <c r="Y198" s="3">
        <f>IFERROR(VLOOKUP(B198,[3]Ap_PENSION!$C$16:$M$112,11,0)+VLOOKUP(B198,[4]Ap_PENSION!$C$16:$M$112,11,0),0)</f>
        <v>0</v>
      </c>
      <c r="Z198" s="3">
        <f>IFERROR(VLOOKUP(B198,[3]Ap_SALUD!$C$16:$M$112,11,0)+VLOOKUP(B198,[4]Ap_SALUD!$C$16:$M$112,11,0),0)</f>
        <v>0</v>
      </c>
      <c r="AA198" s="36">
        <f t="shared" si="7"/>
        <v>0</v>
      </c>
      <c r="AB198" s="37">
        <f t="shared" si="8"/>
        <v>0</v>
      </c>
    </row>
    <row r="199" spans="1:28" hidden="1" x14ac:dyDescent="0.25">
      <c r="A199" s="29">
        <v>187</v>
      </c>
      <c r="B199" s="61"/>
      <c r="C199" s="31">
        <v>890982123</v>
      </c>
      <c r="D199" s="31">
        <f>VLOOKUP(C199,ENERO!$D$13:$E$1147,2,0)</f>
        <v>216705667</v>
      </c>
      <c r="E199" s="61" t="s">
        <v>397</v>
      </c>
      <c r="F199" s="61"/>
      <c r="G199" s="61"/>
      <c r="H199" s="3">
        <v>211960063</v>
      </c>
      <c r="I199" s="3">
        <v>347516963</v>
      </c>
      <c r="J199" s="3">
        <f>IFERROR(VLOOKUP(C199,[1]NOMINA!$Y$16:$AC$112,5,0),0)</f>
        <v>0</v>
      </c>
      <c r="K199" s="3">
        <f>IFERROR(VLOOKUP(C199,[1]CANCELACIONES!$Y$16:$AC$43,5,0),0)</f>
        <v>0</v>
      </c>
      <c r="L199" s="3">
        <f>IFERROR(VLOOKUP(C199,'[2]res- 200686'!$K$16:$R$112,8,0),0)</f>
        <v>0</v>
      </c>
      <c r="M199" s="3">
        <f>IFERROR(VLOOKUP(C199,'[2]reduccion calidad '!$K$16:$R$27,8,0),0)*-1</f>
        <v>0</v>
      </c>
      <c r="N199" s="3"/>
      <c r="O199" s="34">
        <f t="shared" si="6"/>
        <v>559477026</v>
      </c>
      <c r="P199" s="35">
        <v>559477026</v>
      </c>
      <c r="Q199" s="3">
        <f>IFERROR(VLOOKUP(C199,[3]ServNOMINA!$F$16:$M$112,8,0)+VLOOKUP(C199,[4]ServNOMINA!$F$16:$M$112,8,0),0)</f>
        <v>0</v>
      </c>
      <c r="R199" s="3">
        <f>IFERROR(VLOOKUP(C199,[3]ServOTROS!$F$16:$M$112,8,0)+VLOOKUP(C199,[4]ServOTROS!$F$16:$M$112,8,0),0)</f>
        <v>0</v>
      </c>
      <c r="S199" s="3"/>
      <c r="T199" s="3">
        <f>IFERROR(VLOOKUP(B199,[3]Aaf_PENSION!$C$16:$M$112,11,0)+VLOOKUP(B199,[4]Aaf_PENSION!$C$16:$M$112,11,0),0)</f>
        <v>0</v>
      </c>
      <c r="U199" s="3">
        <f>IFERROR(VLOOKUP(B199,[3]Aaf_SALUD!$C$16:$M$112,11,0)+VLOOKUP(B199,[4]Aaf_SALUD!$C$16:$M$112,11,0),0)</f>
        <v>0</v>
      </c>
      <c r="V199" s="3"/>
      <c r="W199" s="3"/>
      <c r="X199" s="3">
        <f>IFERROR(VLOOKUP(B199,[3]Ap_CESANTIAS!$C$16:$M$112,11,0)+VLOOKUP(B199,[4]Ap_CESANTIAS!$C$16:$M$112,11,0),0)</f>
        <v>0</v>
      </c>
      <c r="Y199" s="3">
        <f>IFERROR(VLOOKUP(B199,[3]Ap_PENSION!$C$16:$M$112,11,0)+VLOOKUP(B199,[4]Ap_PENSION!$C$16:$M$112,11,0),0)</f>
        <v>0</v>
      </c>
      <c r="Z199" s="3">
        <f>IFERROR(VLOOKUP(B199,[3]Ap_SALUD!$C$16:$M$112,11,0)+VLOOKUP(B199,[4]Ap_SALUD!$C$16:$M$112,11,0),0)</f>
        <v>0</v>
      </c>
      <c r="AA199" s="36">
        <f t="shared" si="7"/>
        <v>0</v>
      </c>
      <c r="AB199" s="37">
        <f t="shared" si="8"/>
        <v>0</v>
      </c>
    </row>
    <row r="200" spans="1:28" hidden="1" x14ac:dyDescent="0.25">
      <c r="A200" s="38">
        <v>188</v>
      </c>
      <c r="B200" s="61"/>
      <c r="C200" s="31">
        <v>890980850</v>
      </c>
      <c r="D200" s="31">
        <f>VLOOKUP(C200,ENERO!$D$13:$E$1147,2,0)</f>
        <v>217005670</v>
      </c>
      <c r="E200" s="61" t="s">
        <v>398</v>
      </c>
      <c r="F200" s="61"/>
      <c r="G200" s="61"/>
      <c r="H200" s="3">
        <v>343050323</v>
      </c>
      <c r="I200" s="3">
        <v>690250897</v>
      </c>
      <c r="J200" s="3">
        <f>IFERROR(VLOOKUP(C200,[1]NOMINA!$Y$16:$AC$112,5,0),0)</f>
        <v>0</v>
      </c>
      <c r="K200" s="3">
        <f>IFERROR(VLOOKUP(C200,[1]CANCELACIONES!$Y$16:$AC$43,5,0),0)</f>
        <v>0</v>
      </c>
      <c r="L200" s="3">
        <f>IFERROR(VLOOKUP(C200,'[2]res- 200686'!$K$16:$R$112,8,0),0)</f>
        <v>0</v>
      </c>
      <c r="M200" s="3">
        <f>IFERROR(VLOOKUP(C200,'[2]reduccion calidad '!$K$16:$R$27,8,0),0)*-1</f>
        <v>0</v>
      </c>
      <c r="N200" s="3"/>
      <c r="O200" s="34">
        <f t="shared" si="6"/>
        <v>1033301220</v>
      </c>
      <c r="P200" s="35">
        <v>1033301220</v>
      </c>
      <c r="Q200" s="3">
        <f>IFERROR(VLOOKUP(C200,[3]ServNOMINA!$F$16:$M$112,8,0)+VLOOKUP(C200,[4]ServNOMINA!$F$16:$M$112,8,0),0)</f>
        <v>0</v>
      </c>
      <c r="R200" s="3">
        <f>IFERROR(VLOOKUP(C200,[3]ServOTROS!$F$16:$M$112,8,0)+VLOOKUP(C200,[4]ServOTROS!$F$16:$M$112,8,0),0)</f>
        <v>0</v>
      </c>
      <c r="S200" s="3"/>
      <c r="T200" s="3">
        <f>IFERROR(VLOOKUP(B200,[3]Aaf_PENSION!$C$16:$M$112,11,0)+VLOOKUP(B200,[4]Aaf_PENSION!$C$16:$M$112,11,0),0)</f>
        <v>0</v>
      </c>
      <c r="U200" s="3">
        <f>IFERROR(VLOOKUP(B200,[3]Aaf_SALUD!$C$16:$M$112,11,0)+VLOOKUP(B200,[4]Aaf_SALUD!$C$16:$M$112,11,0),0)</f>
        <v>0</v>
      </c>
      <c r="V200" s="3"/>
      <c r="W200" s="3"/>
      <c r="X200" s="3">
        <f>IFERROR(VLOOKUP(B200,[3]Ap_CESANTIAS!$C$16:$M$112,11,0)+VLOOKUP(B200,[4]Ap_CESANTIAS!$C$16:$M$112,11,0),0)</f>
        <v>0</v>
      </c>
      <c r="Y200" s="3">
        <f>IFERROR(VLOOKUP(B200,[3]Ap_PENSION!$C$16:$M$112,11,0)+VLOOKUP(B200,[4]Ap_PENSION!$C$16:$M$112,11,0),0)</f>
        <v>0</v>
      </c>
      <c r="Z200" s="3">
        <f>IFERROR(VLOOKUP(B200,[3]Ap_SALUD!$C$16:$M$112,11,0)+VLOOKUP(B200,[4]Ap_SALUD!$C$16:$M$112,11,0),0)</f>
        <v>0</v>
      </c>
      <c r="AA200" s="36">
        <f t="shared" si="7"/>
        <v>0</v>
      </c>
      <c r="AB200" s="37">
        <f t="shared" si="8"/>
        <v>0</v>
      </c>
    </row>
    <row r="201" spans="1:28" hidden="1" x14ac:dyDescent="0.25">
      <c r="A201" s="29">
        <v>189</v>
      </c>
      <c r="B201" s="61"/>
      <c r="C201" s="31">
        <v>890982506</v>
      </c>
      <c r="D201" s="31">
        <f>VLOOKUP(C201,ENERO!$D$13:$E$1147,2,0)</f>
        <v>217405674</v>
      </c>
      <c r="E201" s="61" t="s">
        <v>399</v>
      </c>
      <c r="F201" s="61"/>
      <c r="G201" s="61"/>
      <c r="H201" s="3">
        <v>327712439</v>
      </c>
      <c r="I201" s="3">
        <v>606892729</v>
      </c>
      <c r="J201" s="3">
        <f>IFERROR(VLOOKUP(C201,[1]NOMINA!$Y$16:$AC$112,5,0),0)</f>
        <v>0</v>
      </c>
      <c r="K201" s="3">
        <f>IFERROR(VLOOKUP(C201,[1]CANCELACIONES!$Y$16:$AC$43,5,0),0)</f>
        <v>0</v>
      </c>
      <c r="L201" s="3">
        <f>IFERROR(VLOOKUP(C201,'[2]res- 200686'!$K$16:$R$112,8,0),0)</f>
        <v>0</v>
      </c>
      <c r="M201" s="3">
        <f>IFERROR(VLOOKUP(C201,'[2]reduccion calidad '!$K$16:$R$27,8,0),0)*-1</f>
        <v>0</v>
      </c>
      <c r="N201" s="3"/>
      <c r="O201" s="34">
        <f t="shared" si="6"/>
        <v>934605168</v>
      </c>
      <c r="P201" s="35">
        <v>934605168</v>
      </c>
      <c r="Q201" s="3">
        <f>IFERROR(VLOOKUP(C201,[3]ServNOMINA!$F$16:$M$112,8,0)+VLOOKUP(C201,[4]ServNOMINA!$F$16:$M$112,8,0),0)</f>
        <v>0</v>
      </c>
      <c r="R201" s="3">
        <f>IFERROR(VLOOKUP(C201,[3]ServOTROS!$F$16:$M$112,8,0)+VLOOKUP(C201,[4]ServOTROS!$F$16:$M$112,8,0),0)</f>
        <v>0</v>
      </c>
      <c r="S201" s="3"/>
      <c r="T201" s="3">
        <f>IFERROR(VLOOKUP(B201,[3]Aaf_PENSION!$C$16:$M$112,11,0)+VLOOKUP(B201,[4]Aaf_PENSION!$C$16:$M$112,11,0),0)</f>
        <v>0</v>
      </c>
      <c r="U201" s="3">
        <f>IFERROR(VLOOKUP(B201,[3]Aaf_SALUD!$C$16:$M$112,11,0)+VLOOKUP(B201,[4]Aaf_SALUD!$C$16:$M$112,11,0),0)</f>
        <v>0</v>
      </c>
      <c r="V201" s="3"/>
      <c r="W201" s="3"/>
      <c r="X201" s="3">
        <f>IFERROR(VLOOKUP(B201,[3]Ap_CESANTIAS!$C$16:$M$112,11,0)+VLOOKUP(B201,[4]Ap_CESANTIAS!$C$16:$M$112,11,0),0)</f>
        <v>0</v>
      </c>
      <c r="Y201" s="3">
        <f>IFERROR(VLOOKUP(B201,[3]Ap_PENSION!$C$16:$M$112,11,0)+VLOOKUP(B201,[4]Ap_PENSION!$C$16:$M$112,11,0),0)</f>
        <v>0</v>
      </c>
      <c r="Z201" s="3">
        <f>IFERROR(VLOOKUP(B201,[3]Ap_SALUD!$C$16:$M$112,11,0)+VLOOKUP(B201,[4]Ap_SALUD!$C$16:$M$112,11,0),0)</f>
        <v>0</v>
      </c>
      <c r="AA201" s="36">
        <f t="shared" si="7"/>
        <v>0</v>
      </c>
      <c r="AB201" s="37">
        <f t="shared" si="8"/>
        <v>0</v>
      </c>
    </row>
    <row r="202" spans="1:28" hidden="1" x14ac:dyDescent="0.25">
      <c r="A202" s="38">
        <v>190</v>
      </c>
      <c r="B202" s="61"/>
      <c r="C202" s="31">
        <v>890980344</v>
      </c>
      <c r="D202" s="31">
        <f>VLOOKUP(C202,ENERO!$D$13:$E$1147,2,0)</f>
        <v>217905679</v>
      </c>
      <c r="E202" s="61" t="s">
        <v>400</v>
      </c>
      <c r="F202" s="61"/>
      <c r="G202" s="61"/>
      <c r="H202" s="3">
        <v>234938327</v>
      </c>
      <c r="I202" s="3">
        <v>557414941</v>
      </c>
      <c r="J202" s="3">
        <f>IFERROR(VLOOKUP(C202,[1]NOMINA!$Y$16:$AC$112,5,0),0)</f>
        <v>0</v>
      </c>
      <c r="K202" s="3">
        <f>IFERROR(VLOOKUP(C202,[1]CANCELACIONES!$Y$16:$AC$43,5,0),0)</f>
        <v>0</v>
      </c>
      <c r="L202" s="3">
        <f>IFERROR(VLOOKUP(C202,'[2]res- 200686'!$K$16:$R$112,8,0),0)</f>
        <v>0</v>
      </c>
      <c r="M202" s="3">
        <f>IFERROR(VLOOKUP(C202,'[2]reduccion calidad '!$K$16:$R$27,8,0),0)*-1</f>
        <v>0</v>
      </c>
      <c r="N202" s="3"/>
      <c r="O202" s="34">
        <f t="shared" si="6"/>
        <v>792353268</v>
      </c>
      <c r="P202" s="35">
        <v>792353268</v>
      </c>
      <c r="Q202" s="3">
        <f>IFERROR(VLOOKUP(C202,[3]ServNOMINA!$F$16:$M$112,8,0)+VLOOKUP(C202,[4]ServNOMINA!$F$16:$M$112,8,0),0)</f>
        <v>0</v>
      </c>
      <c r="R202" s="3">
        <f>IFERROR(VLOOKUP(C202,[3]ServOTROS!$F$16:$M$112,8,0)+VLOOKUP(C202,[4]ServOTROS!$F$16:$M$112,8,0),0)</f>
        <v>0</v>
      </c>
      <c r="S202" s="3"/>
      <c r="T202" s="3">
        <f>IFERROR(VLOOKUP(B202,[3]Aaf_PENSION!$C$16:$M$112,11,0)+VLOOKUP(B202,[4]Aaf_PENSION!$C$16:$M$112,11,0),0)</f>
        <v>0</v>
      </c>
      <c r="U202" s="3">
        <f>IFERROR(VLOOKUP(B202,[3]Aaf_SALUD!$C$16:$M$112,11,0)+VLOOKUP(B202,[4]Aaf_SALUD!$C$16:$M$112,11,0),0)</f>
        <v>0</v>
      </c>
      <c r="V202" s="3"/>
      <c r="W202" s="3"/>
      <c r="X202" s="3">
        <f>IFERROR(VLOOKUP(B202,[3]Ap_CESANTIAS!$C$16:$M$112,11,0)+VLOOKUP(B202,[4]Ap_CESANTIAS!$C$16:$M$112,11,0),0)</f>
        <v>0</v>
      </c>
      <c r="Y202" s="3">
        <f>IFERROR(VLOOKUP(B202,[3]Ap_PENSION!$C$16:$M$112,11,0)+VLOOKUP(B202,[4]Ap_PENSION!$C$16:$M$112,11,0),0)</f>
        <v>0</v>
      </c>
      <c r="Z202" s="3">
        <f>IFERROR(VLOOKUP(B202,[3]Ap_SALUD!$C$16:$M$112,11,0)+VLOOKUP(B202,[4]Ap_SALUD!$C$16:$M$112,11,0),0)</f>
        <v>0</v>
      </c>
      <c r="AA202" s="36">
        <f t="shared" si="7"/>
        <v>0</v>
      </c>
      <c r="AB202" s="37">
        <f t="shared" si="8"/>
        <v>0</v>
      </c>
    </row>
    <row r="203" spans="1:28" hidden="1" x14ac:dyDescent="0.25">
      <c r="A203" s="29">
        <v>191</v>
      </c>
      <c r="B203" s="61"/>
      <c r="C203" s="31">
        <v>890981554</v>
      </c>
      <c r="D203" s="31">
        <f>VLOOKUP(C203,ENERO!$D$13:$E$1147,2,0)</f>
        <v>218605686</v>
      </c>
      <c r="E203" s="61" t="s">
        <v>401</v>
      </c>
      <c r="F203" s="61"/>
      <c r="G203" s="61"/>
      <c r="H203" s="3">
        <v>549822375</v>
      </c>
      <c r="I203" s="3">
        <v>1061262335</v>
      </c>
      <c r="J203" s="3">
        <f>IFERROR(VLOOKUP(C203,[1]NOMINA!$Y$16:$AC$112,5,0),0)</f>
        <v>0</v>
      </c>
      <c r="K203" s="3">
        <f>IFERROR(VLOOKUP(C203,[1]CANCELACIONES!$Y$16:$AC$43,5,0),0)</f>
        <v>0</v>
      </c>
      <c r="L203" s="3">
        <f>IFERROR(VLOOKUP(C203,'[2]res- 200686'!$K$16:$R$112,8,0),0)</f>
        <v>0</v>
      </c>
      <c r="M203" s="3">
        <f>IFERROR(VLOOKUP(C203,'[2]reduccion calidad '!$K$16:$R$27,8,0),0)*-1</f>
        <v>0</v>
      </c>
      <c r="N203" s="3"/>
      <c r="O203" s="34">
        <f t="shared" si="6"/>
        <v>1611084710</v>
      </c>
      <c r="P203" s="35">
        <v>1611084710</v>
      </c>
      <c r="Q203" s="3">
        <f>IFERROR(VLOOKUP(C203,[3]ServNOMINA!$F$16:$M$112,8,0)+VLOOKUP(C203,[4]ServNOMINA!$F$16:$M$112,8,0),0)</f>
        <v>0</v>
      </c>
      <c r="R203" s="3">
        <f>IFERROR(VLOOKUP(C203,[3]ServOTROS!$F$16:$M$112,8,0)+VLOOKUP(C203,[4]ServOTROS!$F$16:$M$112,8,0),0)</f>
        <v>0</v>
      </c>
      <c r="S203" s="3"/>
      <c r="T203" s="3">
        <f>IFERROR(VLOOKUP(B203,[3]Aaf_PENSION!$C$16:$M$112,11,0)+VLOOKUP(B203,[4]Aaf_PENSION!$C$16:$M$112,11,0),0)</f>
        <v>0</v>
      </c>
      <c r="U203" s="3">
        <f>IFERROR(VLOOKUP(B203,[3]Aaf_SALUD!$C$16:$M$112,11,0)+VLOOKUP(B203,[4]Aaf_SALUD!$C$16:$M$112,11,0),0)</f>
        <v>0</v>
      </c>
      <c r="V203" s="3"/>
      <c r="W203" s="3"/>
      <c r="X203" s="3">
        <f>IFERROR(VLOOKUP(B203,[3]Ap_CESANTIAS!$C$16:$M$112,11,0)+VLOOKUP(B203,[4]Ap_CESANTIAS!$C$16:$M$112,11,0),0)</f>
        <v>0</v>
      </c>
      <c r="Y203" s="3">
        <f>IFERROR(VLOOKUP(B203,[3]Ap_PENSION!$C$16:$M$112,11,0)+VLOOKUP(B203,[4]Ap_PENSION!$C$16:$M$112,11,0),0)</f>
        <v>0</v>
      </c>
      <c r="Z203" s="3">
        <f>IFERROR(VLOOKUP(B203,[3]Ap_SALUD!$C$16:$M$112,11,0)+VLOOKUP(B203,[4]Ap_SALUD!$C$16:$M$112,11,0),0)</f>
        <v>0</v>
      </c>
      <c r="AA203" s="36">
        <f t="shared" si="7"/>
        <v>0</v>
      </c>
      <c r="AB203" s="37">
        <f t="shared" si="8"/>
        <v>0</v>
      </c>
    </row>
    <row r="204" spans="1:28" hidden="1" x14ac:dyDescent="0.25">
      <c r="A204" s="38">
        <v>192</v>
      </c>
      <c r="B204" s="61"/>
      <c r="C204" s="31">
        <v>890983803</v>
      </c>
      <c r="D204" s="31">
        <f>VLOOKUP(C204,ENERO!$D$13:$E$1147,2,0)</f>
        <v>219005690</v>
      </c>
      <c r="E204" s="61" t="s">
        <v>402</v>
      </c>
      <c r="F204" s="61"/>
      <c r="G204" s="61"/>
      <c r="H204" s="3">
        <v>209565451</v>
      </c>
      <c r="I204" s="3">
        <v>499555692</v>
      </c>
      <c r="J204" s="3">
        <f>IFERROR(VLOOKUP(C204,[1]NOMINA!$Y$16:$AC$112,5,0),0)</f>
        <v>0</v>
      </c>
      <c r="K204" s="3">
        <f>IFERROR(VLOOKUP(C204,[1]CANCELACIONES!$Y$16:$AC$43,5,0),0)</f>
        <v>0</v>
      </c>
      <c r="L204" s="3">
        <f>IFERROR(VLOOKUP(C204,'[2]res- 200686'!$K$16:$R$112,8,0),0)</f>
        <v>0</v>
      </c>
      <c r="M204" s="3">
        <f>IFERROR(VLOOKUP(C204,'[2]reduccion calidad '!$K$16:$R$27,8,0),0)*-1</f>
        <v>0</v>
      </c>
      <c r="N204" s="3"/>
      <c r="O204" s="34">
        <f t="shared" si="6"/>
        <v>709121143</v>
      </c>
      <c r="P204" s="35">
        <v>709121143</v>
      </c>
      <c r="Q204" s="3">
        <f>IFERROR(VLOOKUP(C204,[3]ServNOMINA!$F$16:$M$112,8,0)+VLOOKUP(C204,[4]ServNOMINA!$F$16:$M$112,8,0),0)</f>
        <v>0</v>
      </c>
      <c r="R204" s="3">
        <f>IFERROR(VLOOKUP(C204,[3]ServOTROS!$F$16:$M$112,8,0)+VLOOKUP(C204,[4]ServOTROS!$F$16:$M$112,8,0),0)</f>
        <v>0</v>
      </c>
      <c r="S204" s="3"/>
      <c r="T204" s="3">
        <f>IFERROR(VLOOKUP(B204,[3]Aaf_PENSION!$C$16:$M$112,11,0)+VLOOKUP(B204,[4]Aaf_PENSION!$C$16:$M$112,11,0),0)</f>
        <v>0</v>
      </c>
      <c r="U204" s="3">
        <f>IFERROR(VLOOKUP(B204,[3]Aaf_SALUD!$C$16:$M$112,11,0)+VLOOKUP(B204,[4]Aaf_SALUD!$C$16:$M$112,11,0),0)</f>
        <v>0</v>
      </c>
      <c r="V204" s="3"/>
      <c r="W204" s="3"/>
      <c r="X204" s="3">
        <f>IFERROR(VLOOKUP(B204,[3]Ap_CESANTIAS!$C$16:$M$112,11,0)+VLOOKUP(B204,[4]Ap_CESANTIAS!$C$16:$M$112,11,0),0)</f>
        <v>0</v>
      </c>
      <c r="Y204" s="3">
        <f>IFERROR(VLOOKUP(B204,[3]Ap_PENSION!$C$16:$M$112,11,0)+VLOOKUP(B204,[4]Ap_PENSION!$C$16:$M$112,11,0),0)</f>
        <v>0</v>
      </c>
      <c r="Z204" s="3">
        <f>IFERROR(VLOOKUP(B204,[3]Ap_SALUD!$C$16:$M$112,11,0)+VLOOKUP(B204,[4]Ap_SALUD!$C$16:$M$112,11,0),0)</f>
        <v>0</v>
      </c>
      <c r="AA204" s="36">
        <f t="shared" si="7"/>
        <v>0</v>
      </c>
      <c r="AB204" s="37">
        <f t="shared" si="8"/>
        <v>0</v>
      </c>
    </row>
    <row r="205" spans="1:28" hidden="1" x14ac:dyDescent="0.25">
      <c r="A205" s="29">
        <v>193</v>
      </c>
      <c r="B205" s="61"/>
      <c r="C205" s="31">
        <v>890983813</v>
      </c>
      <c r="D205" s="31">
        <f>VLOOKUP(C205,ENERO!$D$13:$E$1147,2,0)</f>
        <v>219705697</v>
      </c>
      <c r="E205" s="61" t="s">
        <v>403</v>
      </c>
      <c r="F205" s="61"/>
      <c r="G205" s="61"/>
      <c r="H205" s="3">
        <v>554641215</v>
      </c>
      <c r="I205" s="3">
        <v>800089852</v>
      </c>
      <c r="J205" s="3">
        <f>IFERROR(VLOOKUP(C205,[1]NOMINA!$Y$16:$AC$112,5,0),0)</f>
        <v>0</v>
      </c>
      <c r="K205" s="3">
        <f>IFERROR(VLOOKUP(C205,[1]CANCELACIONES!$Y$16:$AC$43,5,0),0)</f>
        <v>0</v>
      </c>
      <c r="L205" s="3">
        <f>IFERROR(VLOOKUP(C205,'[2]res- 200686'!$K$16:$R$112,8,0),0)</f>
        <v>0</v>
      </c>
      <c r="M205" s="3">
        <f>IFERROR(VLOOKUP(C205,'[2]reduccion calidad '!$K$16:$R$27,8,0),0)*-1</f>
        <v>0</v>
      </c>
      <c r="N205" s="3"/>
      <c r="O205" s="34">
        <f t="shared" si="6"/>
        <v>1354731067</v>
      </c>
      <c r="P205" s="35">
        <v>1354731067</v>
      </c>
      <c r="Q205" s="3">
        <f>IFERROR(VLOOKUP(C205,[3]ServNOMINA!$F$16:$M$112,8,0)+VLOOKUP(C205,[4]ServNOMINA!$F$16:$M$112,8,0),0)</f>
        <v>0</v>
      </c>
      <c r="R205" s="3">
        <f>IFERROR(VLOOKUP(C205,[3]ServOTROS!$F$16:$M$112,8,0)+VLOOKUP(C205,[4]ServOTROS!$F$16:$M$112,8,0),0)</f>
        <v>0</v>
      </c>
      <c r="S205" s="3"/>
      <c r="T205" s="3">
        <f>IFERROR(VLOOKUP(B205,[3]Aaf_PENSION!$C$16:$M$112,11,0)+VLOOKUP(B205,[4]Aaf_PENSION!$C$16:$M$112,11,0),0)</f>
        <v>0</v>
      </c>
      <c r="U205" s="3">
        <f>IFERROR(VLOOKUP(B205,[3]Aaf_SALUD!$C$16:$M$112,11,0)+VLOOKUP(B205,[4]Aaf_SALUD!$C$16:$M$112,11,0),0)</f>
        <v>0</v>
      </c>
      <c r="V205" s="3"/>
      <c r="W205" s="3"/>
      <c r="X205" s="3">
        <f>IFERROR(VLOOKUP(B205,[3]Ap_CESANTIAS!$C$16:$M$112,11,0)+VLOOKUP(B205,[4]Ap_CESANTIAS!$C$16:$M$112,11,0),0)</f>
        <v>0</v>
      </c>
      <c r="Y205" s="3">
        <f>IFERROR(VLOOKUP(B205,[3]Ap_PENSION!$C$16:$M$112,11,0)+VLOOKUP(B205,[4]Ap_PENSION!$C$16:$M$112,11,0),0)</f>
        <v>0</v>
      </c>
      <c r="Z205" s="3">
        <f>IFERROR(VLOOKUP(B205,[3]Ap_SALUD!$C$16:$M$112,11,0)+VLOOKUP(B205,[4]Ap_SALUD!$C$16:$M$112,11,0),0)</f>
        <v>0</v>
      </c>
      <c r="AA205" s="36">
        <f t="shared" si="7"/>
        <v>0</v>
      </c>
      <c r="AB205" s="37">
        <f t="shared" si="8"/>
        <v>0</v>
      </c>
    </row>
    <row r="206" spans="1:28" hidden="1" x14ac:dyDescent="0.25">
      <c r="A206" s="38">
        <v>194</v>
      </c>
      <c r="B206" s="61"/>
      <c r="C206" s="31">
        <v>890981391</v>
      </c>
      <c r="D206" s="31">
        <f>VLOOKUP(C206,ENERO!$D$13:$E$1147,2,0)</f>
        <v>213605736</v>
      </c>
      <c r="E206" s="61" t="s">
        <v>404</v>
      </c>
      <c r="F206" s="61"/>
      <c r="G206" s="61"/>
      <c r="H206" s="3">
        <v>842545063</v>
      </c>
      <c r="I206" s="3">
        <v>921909005</v>
      </c>
      <c r="J206" s="3">
        <f>IFERROR(VLOOKUP(C206,[1]NOMINA!$Y$16:$AC$112,5,0),0)</f>
        <v>0</v>
      </c>
      <c r="K206" s="3">
        <f>IFERROR(VLOOKUP(C206,[1]CANCELACIONES!$Y$16:$AC$43,5,0),0)</f>
        <v>0</v>
      </c>
      <c r="L206" s="3">
        <f>IFERROR(VLOOKUP(C206,'[2]res- 200686'!$K$16:$R$112,8,0),0)</f>
        <v>0</v>
      </c>
      <c r="M206" s="3">
        <f>IFERROR(VLOOKUP(C206,'[2]reduccion calidad '!$K$16:$R$27,8,0),0)*-1</f>
        <v>0</v>
      </c>
      <c r="N206" s="3"/>
      <c r="O206" s="34">
        <f t="shared" ref="O206:O269" si="9">SUM(F206:M206)</f>
        <v>1764454068</v>
      </c>
      <c r="P206" s="35">
        <v>1764454068</v>
      </c>
      <c r="Q206" s="3">
        <f>IFERROR(VLOOKUP(C206,[3]ServNOMINA!$F$16:$M$112,8,0)+VLOOKUP(C206,[4]ServNOMINA!$F$16:$M$112,8,0),0)</f>
        <v>0</v>
      </c>
      <c r="R206" s="3">
        <f>IFERROR(VLOOKUP(C206,[3]ServOTROS!$F$16:$M$112,8,0)+VLOOKUP(C206,[4]ServOTROS!$F$16:$M$112,8,0),0)</f>
        <v>0</v>
      </c>
      <c r="S206" s="3"/>
      <c r="T206" s="3">
        <f>IFERROR(VLOOKUP(B206,[3]Aaf_PENSION!$C$16:$M$112,11,0)+VLOOKUP(B206,[4]Aaf_PENSION!$C$16:$M$112,11,0),0)</f>
        <v>0</v>
      </c>
      <c r="U206" s="3">
        <f>IFERROR(VLOOKUP(B206,[3]Aaf_SALUD!$C$16:$M$112,11,0)+VLOOKUP(B206,[4]Aaf_SALUD!$C$16:$M$112,11,0),0)</f>
        <v>0</v>
      </c>
      <c r="V206" s="3"/>
      <c r="W206" s="3"/>
      <c r="X206" s="3">
        <f>IFERROR(VLOOKUP(B206,[3]Ap_CESANTIAS!$C$16:$M$112,11,0)+VLOOKUP(B206,[4]Ap_CESANTIAS!$C$16:$M$112,11,0),0)</f>
        <v>0</v>
      </c>
      <c r="Y206" s="3">
        <f>IFERROR(VLOOKUP(B206,[3]Ap_PENSION!$C$16:$M$112,11,0)+VLOOKUP(B206,[4]Ap_PENSION!$C$16:$M$112,11,0),0)</f>
        <v>0</v>
      </c>
      <c r="Z206" s="3">
        <f>IFERROR(VLOOKUP(B206,[3]Ap_SALUD!$C$16:$M$112,11,0)+VLOOKUP(B206,[4]Ap_SALUD!$C$16:$M$112,11,0),0)</f>
        <v>0</v>
      </c>
      <c r="AA206" s="36">
        <f t="shared" ref="AA206:AA269" si="10">SUM(Q206:Z206)</f>
        <v>0</v>
      </c>
      <c r="AB206" s="37">
        <f t="shared" ref="AB206:AB269" si="11">+O206-P206-AA206</f>
        <v>0</v>
      </c>
    </row>
    <row r="207" spans="1:28" hidden="1" x14ac:dyDescent="0.25">
      <c r="A207" s="29">
        <v>195</v>
      </c>
      <c r="B207" s="61"/>
      <c r="C207" s="31">
        <v>890980357</v>
      </c>
      <c r="D207" s="31">
        <f>VLOOKUP(C207,ENERO!$D$13:$E$1147,2,0)</f>
        <v>215605756</v>
      </c>
      <c r="E207" s="61" t="s">
        <v>405</v>
      </c>
      <c r="F207" s="61"/>
      <c r="G207" s="61"/>
      <c r="H207" s="3">
        <v>573439911</v>
      </c>
      <c r="I207" s="3">
        <v>1053621508</v>
      </c>
      <c r="J207" s="3">
        <f>IFERROR(VLOOKUP(C207,[1]NOMINA!$Y$16:$AC$112,5,0),0)</f>
        <v>0</v>
      </c>
      <c r="K207" s="3">
        <f>IFERROR(VLOOKUP(C207,[1]CANCELACIONES!$Y$16:$AC$43,5,0),0)</f>
        <v>0</v>
      </c>
      <c r="L207" s="3">
        <f>IFERROR(VLOOKUP(C207,'[2]res- 200686'!$K$16:$R$112,8,0),0)</f>
        <v>0</v>
      </c>
      <c r="M207" s="3">
        <f>IFERROR(VLOOKUP(C207,'[2]reduccion calidad '!$K$16:$R$27,8,0),0)*-1</f>
        <v>0</v>
      </c>
      <c r="N207" s="3"/>
      <c r="O207" s="34">
        <f t="shared" si="9"/>
        <v>1627061419</v>
      </c>
      <c r="P207" s="35">
        <v>1627061419</v>
      </c>
      <c r="Q207" s="3">
        <f>IFERROR(VLOOKUP(C207,[3]ServNOMINA!$F$16:$M$112,8,0)+VLOOKUP(C207,[4]ServNOMINA!$F$16:$M$112,8,0),0)</f>
        <v>0</v>
      </c>
      <c r="R207" s="3">
        <f>IFERROR(VLOOKUP(C207,[3]ServOTROS!$F$16:$M$112,8,0)+VLOOKUP(C207,[4]ServOTROS!$F$16:$M$112,8,0),0)</f>
        <v>0</v>
      </c>
      <c r="S207" s="3"/>
      <c r="T207" s="3">
        <f>IFERROR(VLOOKUP(B207,[3]Aaf_PENSION!$C$16:$M$112,11,0)+VLOOKUP(B207,[4]Aaf_PENSION!$C$16:$M$112,11,0),0)</f>
        <v>0</v>
      </c>
      <c r="U207" s="3">
        <f>IFERROR(VLOOKUP(B207,[3]Aaf_SALUD!$C$16:$M$112,11,0)+VLOOKUP(B207,[4]Aaf_SALUD!$C$16:$M$112,11,0),0)</f>
        <v>0</v>
      </c>
      <c r="V207" s="3"/>
      <c r="W207" s="3"/>
      <c r="X207" s="3">
        <f>IFERROR(VLOOKUP(B207,[3]Ap_CESANTIAS!$C$16:$M$112,11,0)+VLOOKUP(B207,[4]Ap_CESANTIAS!$C$16:$M$112,11,0),0)</f>
        <v>0</v>
      </c>
      <c r="Y207" s="3">
        <f>IFERROR(VLOOKUP(B207,[3]Ap_PENSION!$C$16:$M$112,11,0)+VLOOKUP(B207,[4]Ap_PENSION!$C$16:$M$112,11,0),0)</f>
        <v>0</v>
      </c>
      <c r="Z207" s="3">
        <f>IFERROR(VLOOKUP(B207,[3]Ap_SALUD!$C$16:$M$112,11,0)+VLOOKUP(B207,[4]Ap_SALUD!$C$16:$M$112,11,0),0)</f>
        <v>0</v>
      </c>
      <c r="AA207" s="36">
        <f t="shared" si="10"/>
        <v>0</v>
      </c>
      <c r="AB207" s="37">
        <f t="shared" si="11"/>
        <v>0</v>
      </c>
    </row>
    <row r="208" spans="1:28" hidden="1" x14ac:dyDescent="0.25">
      <c r="A208" s="38">
        <v>196</v>
      </c>
      <c r="B208" s="61"/>
      <c r="C208" s="31">
        <v>890981080</v>
      </c>
      <c r="D208" s="31">
        <f>VLOOKUP(C208,ENERO!$D$13:$E$1147,2,0)</f>
        <v>216105761</v>
      </c>
      <c r="E208" s="61" t="s">
        <v>406</v>
      </c>
      <c r="F208" s="61"/>
      <c r="G208" s="61"/>
      <c r="H208" s="3">
        <v>248398643</v>
      </c>
      <c r="I208" s="3">
        <v>417177431</v>
      </c>
      <c r="J208" s="3">
        <f>IFERROR(VLOOKUP(C208,[1]NOMINA!$Y$16:$AC$112,5,0),0)</f>
        <v>0</v>
      </c>
      <c r="K208" s="3">
        <f>IFERROR(VLOOKUP(C208,[1]CANCELACIONES!$Y$16:$AC$43,5,0),0)</f>
        <v>0</v>
      </c>
      <c r="L208" s="3">
        <f>IFERROR(VLOOKUP(C208,'[2]res- 200686'!$K$16:$R$112,8,0),0)</f>
        <v>0</v>
      </c>
      <c r="M208" s="3">
        <f>IFERROR(VLOOKUP(C208,'[2]reduccion calidad '!$K$16:$R$27,8,0),0)*-1</f>
        <v>0</v>
      </c>
      <c r="N208" s="3"/>
      <c r="O208" s="34">
        <f t="shared" si="9"/>
        <v>665576074</v>
      </c>
      <c r="P208" s="35">
        <v>665576074</v>
      </c>
      <c r="Q208" s="3">
        <f>IFERROR(VLOOKUP(C208,[3]ServNOMINA!$F$16:$M$112,8,0)+VLOOKUP(C208,[4]ServNOMINA!$F$16:$M$112,8,0),0)</f>
        <v>0</v>
      </c>
      <c r="R208" s="3">
        <f>IFERROR(VLOOKUP(C208,[3]ServOTROS!$F$16:$M$112,8,0)+VLOOKUP(C208,[4]ServOTROS!$F$16:$M$112,8,0),0)</f>
        <v>0</v>
      </c>
      <c r="S208" s="3"/>
      <c r="T208" s="3">
        <f>IFERROR(VLOOKUP(B208,[3]Aaf_PENSION!$C$16:$M$112,11,0)+VLOOKUP(B208,[4]Aaf_PENSION!$C$16:$M$112,11,0),0)</f>
        <v>0</v>
      </c>
      <c r="U208" s="3">
        <f>IFERROR(VLOOKUP(B208,[3]Aaf_SALUD!$C$16:$M$112,11,0)+VLOOKUP(B208,[4]Aaf_SALUD!$C$16:$M$112,11,0),0)</f>
        <v>0</v>
      </c>
      <c r="V208" s="3"/>
      <c r="W208" s="3"/>
      <c r="X208" s="3">
        <f>IFERROR(VLOOKUP(B208,[3]Ap_CESANTIAS!$C$16:$M$112,11,0)+VLOOKUP(B208,[4]Ap_CESANTIAS!$C$16:$M$112,11,0),0)</f>
        <v>0</v>
      </c>
      <c r="Y208" s="3">
        <f>IFERROR(VLOOKUP(B208,[3]Ap_PENSION!$C$16:$M$112,11,0)+VLOOKUP(B208,[4]Ap_PENSION!$C$16:$M$112,11,0),0)</f>
        <v>0</v>
      </c>
      <c r="Z208" s="3">
        <f>IFERROR(VLOOKUP(B208,[3]Ap_SALUD!$C$16:$M$112,11,0)+VLOOKUP(B208,[4]Ap_SALUD!$C$16:$M$112,11,0),0)</f>
        <v>0</v>
      </c>
      <c r="AA208" s="36">
        <f t="shared" si="10"/>
        <v>0</v>
      </c>
      <c r="AB208" s="37">
        <f t="shared" si="11"/>
        <v>0</v>
      </c>
    </row>
    <row r="209" spans="1:28" hidden="1" x14ac:dyDescent="0.25">
      <c r="A209" s="29">
        <v>197</v>
      </c>
      <c r="B209" s="61"/>
      <c r="C209" s="31">
        <v>890981238</v>
      </c>
      <c r="D209" s="31">
        <f>VLOOKUP(C209,ENERO!$D$13:$E$1147,2,0)</f>
        <v>218905789</v>
      </c>
      <c r="E209" s="61" t="s">
        <v>407</v>
      </c>
      <c r="F209" s="61"/>
      <c r="G209" s="61"/>
      <c r="H209" s="3">
        <v>235591243</v>
      </c>
      <c r="I209" s="3">
        <v>460450399</v>
      </c>
      <c r="J209" s="3">
        <f>IFERROR(VLOOKUP(C209,[1]NOMINA!$Y$16:$AC$112,5,0),0)</f>
        <v>0</v>
      </c>
      <c r="K209" s="3">
        <f>IFERROR(VLOOKUP(C209,[1]CANCELACIONES!$Y$16:$AC$43,5,0),0)</f>
        <v>0</v>
      </c>
      <c r="L209" s="3">
        <f>IFERROR(VLOOKUP(C209,'[2]res- 200686'!$K$16:$R$112,8,0),0)</f>
        <v>0</v>
      </c>
      <c r="M209" s="3">
        <f>IFERROR(VLOOKUP(C209,'[2]reduccion calidad '!$K$16:$R$27,8,0),0)*-1</f>
        <v>0</v>
      </c>
      <c r="N209" s="3"/>
      <c r="O209" s="34">
        <f t="shared" si="9"/>
        <v>696041642</v>
      </c>
      <c r="P209" s="35">
        <v>696041642</v>
      </c>
      <c r="Q209" s="3">
        <f>IFERROR(VLOOKUP(C209,[3]ServNOMINA!$F$16:$M$112,8,0)+VLOOKUP(C209,[4]ServNOMINA!$F$16:$M$112,8,0),0)</f>
        <v>0</v>
      </c>
      <c r="R209" s="3">
        <f>IFERROR(VLOOKUP(C209,[3]ServOTROS!$F$16:$M$112,8,0)+VLOOKUP(C209,[4]ServOTROS!$F$16:$M$112,8,0),0)</f>
        <v>0</v>
      </c>
      <c r="S209" s="3"/>
      <c r="T209" s="3">
        <f>IFERROR(VLOOKUP(B209,[3]Aaf_PENSION!$C$16:$M$112,11,0)+VLOOKUP(B209,[4]Aaf_PENSION!$C$16:$M$112,11,0),0)</f>
        <v>0</v>
      </c>
      <c r="U209" s="3">
        <f>IFERROR(VLOOKUP(B209,[3]Aaf_SALUD!$C$16:$M$112,11,0)+VLOOKUP(B209,[4]Aaf_SALUD!$C$16:$M$112,11,0),0)</f>
        <v>0</v>
      </c>
      <c r="V209" s="3"/>
      <c r="W209" s="3"/>
      <c r="X209" s="3">
        <f>IFERROR(VLOOKUP(B209,[3]Ap_CESANTIAS!$C$16:$M$112,11,0)+VLOOKUP(B209,[4]Ap_CESANTIAS!$C$16:$M$112,11,0),0)</f>
        <v>0</v>
      </c>
      <c r="Y209" s="3">
        <f>IFERROR(VLOOKUP(B209,[3]Ap_PENSION!$C$16:$M$112,11,0)+VLOOKUP(B209,[4]Ap_PENSION!$C$16:$M$112,11,0),0)</f>
        <v>0</v>
      </c>
      <c r="Z209" s="3">
        <f>IFERROR(VLOOKUP(B209,[3]Ap_SALUD!$C$16:$M$112,11,0)+VLOOKUP(B209,[4]Ap_SALUD!$C$16:$M$112,11,0),0)</f>
        <v>0</v>
      </c>
      <c r="AA209" s="36">
        <f t="shared" si="10"/>
        <v>0</v>
      </c>
      <c r="AB209" s="37">
        <f t="shared" si="11"/>
        <v>0</v>
      </c>
    </row>
    <row r="210" spans="1:28" hidden="1" x14ac:dyDescent="0.25">
      <c r="A210" s="38">
        <v>198</v>
      </c>
      <c r="B210" s="61"/>
      <c r="C210" s="31">
        <v>890984295</v>
      </c>
      <c r="D210" s="31">
        <f>VLOOKUP(C210,ENERO!$D$13:$E$1147,2,0)</f>
        <v>219005790</v>
      </c>
      <c r="E210" s="61" t="s">
        <v>408</v>
      </c>
      <c r="F210" s="61"/>
      <c r="G210" s="61"/>
      <c r="H210" s="3">
        <v>699367951</v>
      </c>
      <c r="I210" s="3">
        <v>977172011</v>
      </c>
      <c r="J210" s="3">
        <f>IFERROR(VLOOKUP(C210,[1]NOMINA!$Y$16:$AC$112,5,0),0)</f>
        <v>0</v>
      </c>
      <c r="K210" s="3">
        <f>IFERROR(VLOOKUP(C210,[1]CANCELACIONES!$Y$16:$AC$43,5,0),0)</f>
        <v>0</v>
      </c>
      <c r="L210" s="3">
        <f>IFERROR(VLOOKUP(C210,'[2]res- 200686'!$K$16:$R$112,8,0),0)</f>
        <v>0</v>
      </c>
      <c r="M210" s="3">
        <f>IFERROR(VLOOKUP(C210,'[2]reduccion calidad '!$K$16:$R$27,8,0),0)*-1</f>
        <v>0</v>
      </c>
      <c r="N210" s="3"/>
      <c r="O210" s="34">
        <f t="shared" si="9"/>
        <v>1676539962</v>
      </c>
      <c r="P210" s="35">
        <v>1676539962</v>
      </c>
      <c r="Q210" s="3">
        <f>IFERROR(VLOOKUP(C210,[3]ServNOMINA!$F$16:$M$112,8,0)+VLOOKUP(C210,[4]ServNOMINA!$F$16:$M$112,8,0),0)</f>
        <v>0</v>
      </c>
      <c r="R210" s="3">
        <f>IFERROR(VLOOKUP(C210,[3]ServOTROS!$F$16:$M$112,8,0)+VLOOKUP(C210,[4]ServOTROS!$F$16:$M$112,8,0),0)</f>
        <v>0</v>
      </c>
      <c r="S210" s="3"/>
      <c r="T210" s="3">
        <f>IFERROR(VLOOKUP(B210,[3]Aaf_PENSION!$C$16:$M$112,11,0)+VLOOKUP(B210,[4]Aaf_PENSION!$C$16:$M$112,11,0),0)</f>
        <v>0</v>
      </c>
      <c r="U210" s="3">
        <f>IFERROR(VLOOKUP(B210,[3]Aaf_SALUD!$C$16:$M$112,11,0)+VLOOKUP(B210,[4]Aaf_SALUD!$C$16:$M$112,11,0),0)</f>
        <v>0</v>
      </c>
      <c r="V210" s="3"/>
      <c r="W210" s="3"/>
      <c r="X210" s="3">
        <f>IFERROR(VLOOKUP(B210,[3]Ap_CESANTIAS!$C$16:$M$112,11,0)+VLOOKUP(B210,[4]Ap_CESANTIAS!$C$16:$M$112,11,0),0)</f>
        <v>0</v>
      </c>
      <c r="Y210" s="3">
        <f>IFERROR(VLOOKUP(B210,[3]Ap_PENSION!$C$16:$M$112,11,0)+VLOOKUP(B210,[4]Ap_PENSION!$C$16:$M$112,11,0),0)</f>
        <v>0</v>
      </c>
      <c r="Z210" s="3">
        <f>IFERROR(VLOOKUP(B210,[3]Ap_SALUD!$C$16:$M$112,11,0)+VLOOKUP(B210,[4]Ap_SALUD!$C$16:$M$112,11,0),0)</f>
        <v>0</v>
      </c>
      <c r="AA210" s="36">
        <f t="shared" si="10"/>
        <v>0</v>
      </c>
      <c r="AB210" s="37">
        <f t="shared" si="11"/>
        <v>0</v>
      </c>
    </row>
    <row r="211" spans="1:28" hidden="1" x14ac:dyDescent="0.25">
      <c r="A211" s="29">
        <v>199</v>
      </c>
      <c r="B211" s="61"/>
      <c r="C211" s="31">
        <v>890982583</v>
      </c>
      <c r="D211" s="31">
        <f>VLOOKUP(C211,ENERO!$D$13:$E$1147,2,0)</f>
        <v>219205792</v>
      </c>
      <c r="E211" s="61" t="s">
        <v>409</v>
      </c>
      <c r="F211" s="61"/>
      <c r="G211" s="61"/>
      <c r="H211" s="3">
        <v>76741977</v>
      </c>
      <c r="I211" s="3">
        <v>188441429</v>
      </c>
      <c r="J211" s="3">
        <f>IFERROR(VLOOKUP(C211,[1]NOMINA!$Y$16:$AC$112,5,0),0)</f>
        <v>0</v>
      </c>
      <c r="K211" s="3">
        <f>IFERROR(VLOOKUP(C211,[1]CANCELACIONES!$Y$16:$AC$43,5,0),0)</f>
        <v>0</v>
      </c>
      <c r="L211" s="3">
        <f>IFERROR(VLOOKUP(C211,'[2]res- 200686'!$K$16:$R$112,8,0),0)</f>
        <v>0</v>
      </c>
      <c r="M211" s="3">
        <f>IFERROR(VLOOKUP(C211,'[2]reduccion calidad '!$K$16:$R$27,8,0),0)*-1</f>
        <v>0</v>
      </c>
      <c r="N211" s="3"/>
      <c r="O211" s="34">
        <f t="shared" si="9"/>
        <v>265183406</v>
      </c>
      <c r="P211" s="35">
        <v>265183406</v>
      </c>
      <c r="Q211" s="3">
        <f>IFERROR(VLOOKUP(C211,[3]ServNOMINA!$F$16:$M$112,8,0)+VLOOKUP(C211,[4]ServNOMINA!$F$16:$M$112,8,0),0)</f>
        <v>0</v>
      </c>
      <c r="R211" s="3">
        <f>IFERROR(VLOOKUP(C211,[3]ServOTROS!$F$16:$M$112,8,0)+VLOOKUP(C211,[4]ServOTROS!$F$16:$M$112,8,0),0)</f>
        <v>0</v>
      </c>
      <c r="S211" s="3"/>
      <c r="T211" s="3">
        <f>IFERROR(VLOOKUP(B211,[3]Aaf_PENSION!$C$16:$M$112,11,0)+VLOOKUP(B211,[4]Aaf_PENSION!$C$16:$M$112,11,0),0)</f>
        <v>0</v>
      </c>
      <c r="U211" s="3">
        <f>IFERROR(VLOOKUP(B211,[3]Aaf_SALUD!$C$16:$M$112,11,0)+VLOOKUP(B211,[4]Aaf_SALUD!$C$16:$M$112,11,0),0)</f>
        <v>0</v>
      </c>
      <c r="V211" s="3"/>
      <c r="W211" s="3"/>
      <c r="X211" s="3">
        <f>IFERROR(VLOOKUP(B211,[3]Ap_CESANTIAS!$C$16:$M$112,11,0)+VLOOKUP(B211,[4]Ap_CESANTIAS!$C$16:$M$112,11,0),0)</f>
        <v>0</v>
      </c>
      <c r="Y211" s="3">
        <f>IFERROR(VLOOKUP(B211,[3]Ap_PENSION!$C$16:$M$112,11,0)+VLOOKUP(B211,[4]Ap_PENSION!$C$16:$M$112,11,0),0)</f>
        <v>0</v>
      </c>
      <c r="Z211" s="3">
        <f>IFERROR(VLOOKUP(B211,[3]Ap_SALUD!$C$16:$M$112,11,0)+VLOOKUP(B211,[4]Ap_SALUD!$C$16:$M$112,11,0),0)</f>
        <v>0</v>
      </c>
      <c r="AA211" s="36">
        <f t="shared" si="10"/>
        <v>0</v>
      </c>
      <c r="AB211" s="37">
        <f t="shared" si="11"/>
        <v>0</v>
      </c>
    </row>
    <row r="212" spans="1:28" hidden="1" x14ac:dyDescent="0.25">
      <c r="A212" s="38">
        <v>200</v>
      </c>
      <c r="B212" s="61"/>
      <c r="C212" s="31">
        <v>890980781</v>
      </c>
      <c r="D212" s="31">
        <f>VLOOKUP(C212,ENERO!$D$13:$E$1147,2,0)</f>
        <v>210905809</v>
      </c>
      <c r="E212" s="61" t="s">
        <v>410</v>
      </c>
      <c r="F212" s="61"/>
      <c r="G212" s="61"/>
      <c r="H212" s="3">
        <v>109232345</v>
      </c>
      <c r="I212" s="3">
        <v>265967700</v>
      </c>
      <c r="J212" s="3">
        <f>IFERROR(VLOOKUP(C212,[1]NOMINA!$Y$16:$AC$112,5,0),0)</f>
        <v>0</v>
      </c>
      <c r="K212" s="3">
        <f>IFERROR(VLOOKUP(C212,[1]CANCELACIONES!$Y$16:$AC$43,5,0),0)</f>
        <v>0</v>
      </c>
      <c r="L212" s="3">
        <f>IFERROR(VLOOKUP(C212,'[2]res- 200686'!$K$16:$R$112,8,0),0)</f>
        <v>0</v>
      </c>
      <c r="M212" s="3">
        <f>IFERROR(VLOOKUP(C212,'[2]reduccion calidad '!$K$16:$R$27,8,0),0)*-1</f>
        <v>0</v>
      </c>
      <c r="N212" s="3"/>
      <c r="O212" s="34">
        <f t="shared" si="9"/>
        <v>375200045</v>
      </c>
      <c r="P212" s="35">
        <v>375200045</v>
      </c>
      <c r="Q212" s="3">
        <f>IFERROR(VLOOKUP(C212,[3]ServNOMINA!$F$16:$M$112,8,0)+VLOOKUP(C212,[4]ServNOMINA!$F$16:$M$112,8,0),0)</f>
        <v>0</v>
      </c>
      <c r="R212" s="3">
        <f>IFERROR(VLOOKUP(C212,[3]ServOTROS!$F$16:$M$112,8,0)+VLOOKUP(C212,[4]ServOTROS!$F$16:$M$112,8,0),0)</f>
        <v>0</v>
      </c>
      <c r="S212" s="3"/>
      <c r="T212" s="3">
        <f>IFERROR(VLOOKUP(B212,[3]Aaf_PENSION!$C$16:$M$112,11,0)+VLOOKUP(B212,[4]Aaf_PENSION!$C$16:$M$112,11,0),0)</f>
        <v>0</v>
      </c>
      <c r="U212" s="3">
        <f>IFERROR(VLOOKUP(B212,[3]Aaf_SALUD!$C$16:$M$112,11,0)+VLOOKUP(B212,[4]Aaf_SALUD!$C$16:$M$112,11,0),0)</f>
        <v>0</v>
      </c>
      <c r="V212" s="3"/>
      <c r="W212" s="3"/>
      <c r="X212" s="3">
        <f>IFERROR(VLOOKUP(B212,[3]Ap_CESANTIAS!$C$16:$M$112,11,0)+VLOOKUP(B212,[4]Ap_CESANTIAS!$C$16:$M$112,11,0),0)</f>
        <v>0</v>
      </c>
      <c r="Y212" s="3">
        <f>IFERROR(VLOOKUP(B212,[3]Ap_PENSION!$C$16:$M$112,11,0)+VLOOKUP(B212,[4]Ap_PENSION!$C$16:$M$112,11,0),0)</f>
        <v>0</v>
      </c>
      <c r="Z212" s="3">
        <f>IFERROR(VLOOKUP(B212,[3]Ap_SALUD!$C$16:$M$112,11,0)+VLOOKUP(B212,[4]Ap_SALUD!$C$16:$M$112,11,0),0)</f>
        <v>0</v>
      </c>
      <c r="AA212" s="36">
        <f t="shared" si="10"/>
        <v>0</v>
      </c>
      <c r="AB212" s="37">
        <f t="shared" si="11"/>
        <v>0</v>
      </c>
    </row>
    <row r="213" spans="1:28" hidden="1" x14ac:dyDescent="0.25">
      <c r="A213" s="29">
        <v>201</v>
      </c>
      <c r="B213" s="61"/>
      <c r="C213" s="31">
        <v>890981367</v>
      </c>
      <c r="D213" s="31">
        <f>VLOOKUP(C213,ENERO!$D$13:$E$1147,2,0)</f>
        <v>211905819</v>
      </c>
      <c r="E213" s="61" t="s">
        <v>411</v>
      </c>
      <c r="F213" s="61"/>
      <c r="G213" s="61"/>
      <c r="H213" s="3">
        <v>107483100</v>
      </c>
      <c r="I213" s="3">
        <v>205807691</v>
      </c>
      <c r="J213" s="3">
        <f>IFERROR(VLOOKUP(C213,[1]NOMINA!$Y$16:$AC$112,5,0),0)</f>
        <v>0</v>
      </c>
      <c r="K213" s="3">
        <f>IFERROR(VLOOKUP(C213,[1]CANCELACIONES!$Y$16:$AC$43,5,0),0)</f>
        <v>0</v>
      </c>
      <c r="L213" s="3">
        <f>IFERROR(VLOOKUP(C213,'[2]res- 200686'!$K$16:$R$112,8,0),0)</f>
        <v>0</v>
      </c>
      <c r="M213" s="3">
        <f>IFERROR(VLOOKUP(C213,'[2]reduccion calidad '!$K$16:$R$27,8,0),0)*-1</f>
        <v>0</v>
      </c>
      <c r="N213" s="3"/>
      <c r="O213" s="34">
        <f t="shared" si="9"/>
        <v>313290791</v>
      </c>
      <c r="P213" s="35">
        <v>313290791</v>
      </c>
      <c r="Q213" s="3">
        <f>IFERROR(VLOOKUP(C213,[3]ServNOMINA!$F$16:$M$112,8,0)+VLOOKUP(C213,[4]ServNOMINA!$F$16:$M$112,8,0),0)</f>
        <v>0</v>
      </c>
      <c r="R213" s="3">
        <f>IFERROR(VLOOKUP(C213,[3]ServOTROS!$F$16:$M$112,8,0)+VLOOKUP(C213,[4]ServOTROS!$F$16:$M$112,8,0),0)</f>
        <v>0</v>
      </c>
      <c r="S213" s="3"/>
      <c r="T213" s="3">
        <f>IFERROR(VLOOKUP(B213,[3]Aaf_PENSION!$C$16:$M$112,11,0)+VLOOKUP(B213,[4]Aaf_PENSION!$C$16:$M$112,11,0),0)</f>
        <v>0</v>
      </c>
      <c r="U213" s="3">
        <f>IFERROR(VLOOKUP(B213,[3]Aaf_SALUD!$C$16:$M$112,11,0)+VLOOKUP(B213,[4]Aaf_SALUD!$C$16:$M$112,11,0),0)</f>
        <v>0</v>
      </c>
      <c r="V213" s="3"/>
      <c r="W213" s="3"/>
      <c r="X213" s="3">
        <f>IFERROR(VLOOKUP(B213,[3]Ap_CESANTIAS!$C$16:$M$112,11,0)+VLOOKUP(B213,[4]Ap_CESANTIAS!$C$16:$M$112,11,0),0)</f>
        <v>0</v>
      </c>
      <c r="Y213" s="3">
        <f>IFERROR(VLOOKUP(B213,[3]Ap_PENSION!$C$16:$M$112,11,0)+VLOOKUP(B213,[4]Ap_PENSION!$C$16:$M$112,11,0),0)</f>
        <v>0</v>
      </c>
      <c r="Z213" s="3">
        <f>IFERROR(VLOOKUP(B213,[3]Ap_SALUD!$C$16:$M$112,11,0)+VLOOKUP(B213,[4]Ap_SALUD!$C$16:$M$112,11,0),0)</f>
        <v>0</v>
      </c>
      <c r="AA213" s="36">
        <f t="shared" si="10"/>
        <v>0</v>
      </c>
      <c r="AB213" s="37">
        <f t="shared" si="11"/>
        <v>0</v>
      </c>
    </row>
    <row r="214" spans="1:28" hidden="1" x14ac:dyDescent="0.25">
      <c r="A214" s="38">
        <v>202</v>
      </c>
      <c r="B214" s="61"/>
      <c r="C214" s="31">
        <v>890984575</v>
      </c>
      <c r="D214" s="31">
        <f>VLOOKUP(C214,ENERO!$D$13:$E$1147,2,0)</f>
        <v>214205842</v>
      </c>
      <c r="E214" s="61" t="s">
        <v>412</v>
      </c>
      <c r="F214" s="61"/>
      <c r="G214" s="61"/>
      <c r="H214" s="3">
        <v>129122421</v>
      </c>
      <c r="I214" s="3">
        <v>231094158</v>
      </c>
      <c r="J214" s="3">
        <f>IFERROR(VLOOKUP(C214,[1]NOMINA!$Y$16:$AC$112,5,0),0)</f>
        <v>0</v>
      </c>
      <c r="K214" s="3">
        <f>IFERROR(VLOOKUP(C214,[1]CANCELACIONES!$Y$16:$AC$43,5,0),0)</f>
        <v>0</v>
      </c>
      <c r="L214" s="3">
        <f>IFERROR(VLOOKUP(C214,'[2]res- 200686'!$K$16:$R$112,8,0),0)</f>
        <v>0</v>
      </c>
      <c r="M214" s="3">
        <f>IFERROR(VLOOKUP(C214,'[2]reduccion calidad '!$K$16:$R$27,8,0),0)*-1</f>
        <v>0</v>
      </c>
      <c r="N214" s="3"/>
      <c r="O214" s="34">
        <f t="shared" si="9"/>
        <v>360216579</v>
      </c>
      <c r="P214" s="35">
        <v>360216579</v>
      </c>
      <c r="Q214" s="3">
        <f>IFERROR(VLOOKUP(C214,[3]ServNOMINA!$F$16:$M$112,8,0)+VLOOKUP(C214,[4]ServNOMINA!$F$16:$M$112,8,0),0)</f>
        <v>0</v>
      </c>
      <c r="R214" s="3">
        <f>IFERROR(VLOOKUP(C214,[3]ServOTROS!$F$16:$M$112,8,0)+VLOOKUP(C214,[4]ServOTROS!$F$16:$M$112,8,0),0)</f>
        <v>0</v>
      </c>
      <c r="S214" s="3"/>
      <c r="T214" s="3">
        <f>IFERROR(VLOOKUP(B214,[3]Aaf_PENSION!$C$16:$M$112,11,0)+VLOOKUP(B214,[4]Aaf_PENSION!$C$16:$M$112,11,0),0)</f>
        <v>0</v>
      </c>
      <c r="U214" s="3">
        <f>IFERROR(VLOOKUP(B214,[3]Aaf_SALUD!$C$16:$M$112,11,0)+VLOOKUP(B214,[4]Aaf_SALUD!$C$16:$M$112,11,0),0)</f>
        <v>0</v>
      </c>
      <c r="V214" s="3"/>
      <c r="W214" s="3"/>
      <c r="X214" s="3">
        <f>IFERROR(VLOOKUP(B214,[3]Ap_CESANTIAS!$C$16:$M$112,11,0)+VLOOKUP(B214,[4]Ap_CESANTIAS!$C$16:$M$112,11,0),0)</f>
        <v>0</v>
      </c>
      <c r="Y214" s="3">
        <f>IFERROR(VLOOKUP(B214,[3]Ap_PENSION!$C$16:$M$112,11,0)+VLOOKUP(B214,[4]Ap_PENSION!$C$16:$M$112,11,0),0)</f>
        <v>0</v>
      </c>
      <c r="Z214" s="3">
        <f>IFERROR(VLOOKUP(B214,[3]Ap_SALUD!$C$16:$M$112,11,0)+VLOOKUP(B214,[4]Ap_SALUD!$C$16:$M$112,11,0),0)</f>
        <v>0</v>
      </c>
      <c r="AA214" s="36">
        <f t="shared" si="10"/>
        <v>0</v>
      </c>
      <c r="AB214" s="37">
        <f t="shared" si="11"/>
        <v>0</v>
      </c>
    </row>
    <row r="215" spans="1:28" hidden="1" x14ac:dyDescent="0.25">
      <c r="A215" s="29">
        <v>203</v>
      </c>
      <c r="B215" s="61"/>
      <c r="C215" s="31">
        <v>890907515</v>
      </c>
      <c r="D215" s="31">
        <f>VLOOKUP(C215,ENERO!$D$13:$E$1147,2,0)</f>
        <v>214705847</v>
      </c>
      <c r="E215" s="61" t="s">
        <v>413</v>
      </c>
      <c r="F215" s="61"/>
      <c r="G215" s="61"/>
      <c r="H215" s="3">
        <v>695045975</v>
      </c>
      <c r="I215" s="3">
        <v>1117413945</v>
      </c>
      <c r="J215" s="3">
        <f>IFERROR(VLOOKUP(C215,[1]NOMINA!$Y$16:$AC$112,5,0),0)</f>
        <v>0</v>
      </c>
      <c r="K215" s="3">
        <f>IFERROR(VLOOKUP(C215,[1]CANCELACIONES!$Y$16:$AC$43,5,0),0)</f>
        <v>0</v>
      </c>
      <c r="L215" s="3">
        <f>IFERROR(VLOOKUP(C215,'[2]res- 200686'!$K$16:$R$112,8,0),0)</f>
        <v>0</v>
      </c>
      <c r="M215" s="3">
        <f>IFERROR(VLOOKUP(C215,'[2]reduccion calidad '!$K$16:$R$27,8,0),0)*-1</f>
        <v>0</v>
      </c>
      <c r="N215" s="3"/>
      <c r="O215" s="34">
        <f t="shared" si="9"/>
        <v>1812459920</v>
      </c>
      <c r="P215" s="35">
        <v>1812459920</v>
      </c>
      <c r="Q215" s="3">
        <f>IFERROR(VLOOKUP(C215,[3]ServNOMINA!$F$16:$M$112,8,0)+VLOOKUP(C215,[4]ServNOMINA!$F$16:$M$112,8,0),0)</f>
        <v>0</v>
      </c>
      <c r="R215" s="3">
        <f>IFERROR(VLOOKUP(C215,[3]ServOTROS!$F$16:$M$112,8,0)+VLOOKUP(C215,[4]ServOTROS!$F$16:$M$112,8,0),0)</f>
        <v>0</v>
      </c>
      <c r="S215" s="3"/>
      <c r="T215" s="3">
        <f>IFERROR(VLOOKUP(B215,[3]Aaf_PENSION!$C$16:$M$112,11,0)+VLOOKUP(B215,[4]Aaf_PENSION!$C$16:$M$112,11,0),0)</f>
        <v>0</v>
      </c>
      <c r="U215" s="3">
        <f>IFERROR(VLOOKUP(B215,[3]Aaf_SALUD!$C$16:$M$112,11,0)+VLOOKUP(B215,[4]Aaf_SALUD!$C$16:$M$112,11,0),0)</f>
        <v>0</v>
      </c>
      <c r="V215" s="3"/>
      <c r="W215" s="3"/>
      <c r="X215" s="3">
        <f>IFERROR(VLOOKUP(B215,[3]Ap_CESANTIAS!$C$16:$M$112,11,0)+VLOOKUP(B215,[4]Ap_CESANTIAS!$C$16:$M$112,11,0),0)</f>
        <v>0</v>
      </c>
      <c r="Y215" s="3">
        <f>IFERROR(VLOOKUP(B215,[3]Ap_PENSION!$C$16:$M$112,11,0)+VLOOKUP(B215,[4]Ap_PENSION!$C$16:$M$112,11,0),0)</f>
        <v>0</v>
      </c>
      <c r="Z215" s="3">
        <f>IFERROR(VLOOKUP(B215,[3]Ap_SALUD!$C$16:$M$112,11,0)+VLOOKUP(B215,[4]Ap_SALUD!$C$16:$M$112,11,0),0)</f>
        <v>0</v>
      </c>
      <c r="AA215" s="36">
        <f t="shared" si="10"/>
        <v>0</v>
      </c>
      <c r="AB215" s="37">
        <f t="shared" si="11"/>
        <v>0</v>
      </c>
    </row>
    <row r="216" spans="1:28" hidden="1" x14ac:dyDescent="0.25">
      <c r="A216" s="38">
        <v>204</v>
      </c>
      <c r="B216" s="61"/>
      <c r="C216" s="31">
        <v>890981106</v>
      </c>
      <c r="D216" s="31">
        <f>VLOOKUP(C216,ENERO!$D$13:$E$1147,2,0)</f>
        <v>215405854</v>
      </c>
      <c r="E216" s="61" t="s">
        <v>414</v>
      </c>
      <c r="F216" s="61"/>
      <c r="G216" s="61"/>
      <c r="H216" s="3">
        <v>318080951</v>
      </c>
      <c r="I216" s="3">
        <v>503369552</v>
      </c>
      <c r="J216" s="3">
        <f>IFERROR(VLOOKUP(C216,[1]NOMINA!$Y$16:$AC$112,5,0),0)</f>
        <v>0</v>
      </c>
      <c r="K216" s="3">
        <f>IFERROR(VLOOKUP(C216,[1]CANCELACIONES!$Y$16:$AC$43,5,0),0)</f>
        <v>0</v>
      </c>
      <c r="L216" s="3">
        <f>IFERROR(VLOOKUP(C216,'[2]res- 200686'!$K$16:$R$112,8,0),0)</f>
        <v>0</v>
      </c>
      <c r="M216" s="3">
        <f>IFERROR(VLOOKUP(C216,'[2]reduccion calidad '!$K$16:$R$27,8,0),0)*-1</f>
        <v>0</v>
      </c>
      <c r="N216" s="3"/>
      <c r="O216" s="34">
        <f t="shared" si="9"/>
        <v>821450503</v>
      </c>
      <c r="P216" s="35">
        <v>821450503</v>
      </c>
      <c r="Q216" s="3">
        <f>IFERROR(VLOOKUP(C216,[3]ServNOMINA!$F$16:$M$112,8,0)+VLOOKUP(C216,[4]ServNOMINA!$F$16:$M$112,8,0),0)</f>
        <v>0</v>
      </c>
      <c r="R216" s="3">
        <f>IFERROR(VLOOKUP(C216,[3]ServOTROS!$F$16:$M$112,8,0)+VLOOKUP(C216,[4]ServOTROS!$F$16:$M$112,8,0),0)</f>
        <v>0</v>
      </c>
      <c r="S216" s="3"/>
      <c r="T216" s="3">
        <f>IFERROR(VLOOKUP(B216,[3]Aaf_PENSION!$C$16:$M$112,11,0)+VLOOKUP(B216,[4]Aaf_PENSION!$C$16:$M$112,11,0),0)</f>
        <v>0</v>
      </c>
      <c r="U216" s="3">
        <f>IFERROR(VLOOKUP(B216,[3]Aaf_SALUD!$C$16:$M$112,11,0)+VLOOKUP(B216,[4]Aaf_SALUD!$C$16:$M$112,11,0),0)</f>
        <v>0</v>
      </c>
      <c r="V216" s="3"/>
      <c r="W216" s="3"/>
      <c r="X216" s="3">
        <f>IFERROR(VLOOKUP(B216,[3]Ap_CESANTIAS!$C$16:$M$112,11,0)+VLOOKUP(B216,[4]Ap_CESANTIAS!$C$16:$M$112,11,0),0)</f>
        <v>0</v>
      </c>
      <c r="Y216" s="3">
        <f>IFERROR(VLOOKUP(B216,[3]Ap_PENSION!$C$16:$M$112,11,0)+VLOOKUP(B216,[4]Ap_PENSION!$C$16:$M$112,11,0),0)</f>
        <v>0</v>
      </c>
      <c r="Z216" s="3">
        <f>IFERROR(VLOOKUP(B216,[3]Ap_SALUD!$C$16:$M$112,11,0)+VLOOKUP(B216,[4]Ap_SALUD!$C$16:$M$112,11,0),0)</f>
        <v>0</v>
      </c>
      <c r="AA216" s="36">
        <f t="shared" si="10"/>
        <v>0</v>
      </c>
      <c r="AB216" s="37">
        <f t="shared" si="11"/>
        <v>0</v>
      </c>
    </row>
    <row r="217" spans="1:28" hidden="1" x14ac:dyDescent="0.25">
      <c r="A217" s="29">
        <v>205</v>
      </c>
      <c r="B217" s="61"/>
      <c r="C217" s="31">
        <v>890984186</v>
      </c>
      <c r="D217" s="31">
        <f>VLOOKUP(C217,ENERO!$D$13:$E$1147,2,0)</f>
        <v>215605856</v>
      </c>
      <c r="E217" s="61" t="s">
        <v>415</v>
      </c>
      <c r="F217" s="61"/>
      <c r="G217" s="61"/>
      <c r="H217" s="3">
        <v>54381993</v>
      </c>
      <c r="I217" s="3">
        <v>128003814</v>
      </c>
      <c r="J217" s="3">
        <f>IFERROR(VLOOKUP(C217,[1]NOMINA!$Y$16:$AC$112,5,0),0)</f>
        <v>0</v>
      </c>
      <c r="K217" s="3">
        <f>IFERROR(VLOOKUP(C217,[1]CANCELACIONES!$Y$16:$AC$43,5,0),0)</f>
        <v>0</v>
      </c>
      <c r="L217" s="3">
        <f>IFERROR(VLOOKUP(C217,'[2]res- 200686'!$K$16:$R$112,8,0),0)</f>
        <v>0</v>
      </c>
      <c r="M217" s="3">
        <f>IFERROR(VLOOKUP(C217,'[2]reduccion calidad '!$K$16:$R$27,8,0),0)*-1</f>
        <v>0</v>
      </c>
      <c r="N217" s="3"/>
      <c r="O217" s="34">
        <f t="shared" si="9"/>
        <v>182385807</v>
      </c>
      <c r="P217" s="35">
        <v>182385807</v>
      </c>
      <c r="Q217" s="3">
        <f>IFERROR(VLOOKUP(C217,[3]ServNOMINA!$F$16:$M$112,8,0)+VLOOKUP(C217,[4]ServNOMINA!$F$16:$M$112,8,0),0)</f>
        <v>0</v>
      </c>
      <c r="R217" s="3">
        <f>IFERROR(VLOOKUP(C217,[3]ServOTROS!$F$16:$M$112,8,0)+VLOOKUP(C217,[4]ServOTROS!$F$16:$M$112,8,0),0)</f>
        <v>0</v>
      </c>
      <c r="S217" s="3"/>
      <c r="T217" s="3">
        <f>IFERROR(VLOOKUP(B217,[3]Aaf_PENSION!$C$16:$M$112,11,0)+VLOOKUP(B217,[4]Aaf_PENSION!$C$16:$M$112,11,0),0)</f>
        <v>0</v>
      </c>
      <c r="U217" s="3">
        <f>IFERROR(VLOOKUP(B217,[3]Aaf_SALUD!$C$16:$M$112,11,0)+VLOOKUP(B217,[4]Aaf_SALUD!$C$16:$M$112,11,0),0)</f>
        <v>0</v>
      </c>
      <c r="V217" s="3"/>
      <c r="W217" s="3"/>
      <c r="X217" s="3">
        <f>IFERROR(VLOOKUP(B217,[3]Ap_CESANTIAS!$C$16:$M$112,11,0)+VLOOKUP(B217,[4]Ap_CESANTIAS!$C$16:$M$112,11,0),0)</f>
        <v>0</v>
      </c>
      <c r="Y217" s="3">
        <f>IFERROR(VLOOKUP(B217,[3]Ap_PENSION!$C$16:$M$112,11,0)+VLOOKUP(B217,[4]Ap_PENSION!$C$16:$M$112,11,0),0)</f>
        <v>0</v>
      </c>
      <c r="Z217" s="3">
        <f>IFERROR(VLOOKUP(B217,[3]Ap_SALUD!$C$16:$M$112,11,0)+VLOOKUP(B217,[4]Ap_SALUD!$C$16:$M$112,11,0),0)</f>
        <v>0</v>
      </c>
      <c r="AA217" s="36">
        <f t="shared" si="10"/>
        <v>0</v>
      </c>
      <c r="AB217" s="37">
        <f t="shared" si="11"/>
        <v>0</v>
      </c>
    </row>
    <row r="218" spans="1:28" hidden="1" x14ac:dyDescent="0.25">
      <c r="A218" s="38">
        <v>206</v>
      </c>
      <c r="B218" s="61"/>
      <c r="C218" s="31">
        <v>890985285</v>
      </c>
      <c r="D218" s="31">
        <f>VLOOKUP(C218,ENERO!$D$13:$E$1147,2,0)</f>
        <v>215805858</v>
      </c>
      <c r="E218" s="61" t="s">
        <v>416</v>
      </c>
      <c r="F218" s="61"/>
      <c r="G218" s="61"/>
      <c r="H218" s="3">
        <v>319725063</v>
      </c>
      <c r="I218" s="3">
        <v>425389350</v>
      </c>
      <c r="J218" s="3">
        <f>IFERROR(VLOOKUP(C218,[1]NOMINA!$Y$16:$AC$112,5,0),0)</f>
        <v>0</v>
      </c>
      <c r="K218" s="3">
        <f>IFERROR(VLOOKUP(C218,[1]CANCELACIONES!$Y$16:$AC$43,5,0),0)</f>
        <v>0</v>
      </c>
      <c r="L218" s="3">
        <f>IFERROR(VLOOKUP(C218,'[2]res- 200686'!$K$16:$R$112,8,0),0)</f>
        <v>0</v>
      </c>
      <c r="M218" s="3">
        <f>IFERROR(VLOOKUP(C218,'[2]reduccion calidad '!$K$16:$R$27,8,0),0)*-1</f>
        <v>0</v>
      </c>
      <c r="N218" s="3"/>
      <c r="O218" s="34">
        <f t="shared" si="9"/>
        <v>745114413</v>
      </c>
      <c r="P218" s="35">
        <v>745114413</v>
      </c>
      <c r="Q218" s="3">
        <f>IFERROR(VLOOKUP(C218,[3]ServNOMINA!$F$16:$M$112,8,0)+VLOOKUP(C218,[4]ServNOMINA!$F$16:$M$112,8,0),0)</f>
        <v>0</v>
      </c>
      <c r="R218" s="3">
        <f>IFERROR(VLOOKUP(C218,[3]ServOTROS!$F$16:$M$112,8,0)+VLOOKUP(C218,[4]ServOTROS!$F$16:$M$112,8,0),0)</f>
        <v>0</v>
      </c>
      <c r="S218" s="3"/>
      <c r="T218" s="3">
        <f>IFERROR(VLOOKUP(B218,[3]Aaf_PENSION!$C$16:$M$112,11,0)+VLOOKUP(B218,[4]Aaf_PENSION!$C$16:$M$112,11,0),0)</f>
        <v>0</v>
      </c>
      <c r="U218" s="3">
        <f>IFERROR(VLOOKUP(B218,[3]Aaf_SALUD!$C$16:$M$112,11,0)+VLOOKUP(B218,[4]Aaf_SALUD!$C$16:$M$112,11,0),0)</f>
        <v>0</v>
      </c>
      <c r="V218" s="3"/>
      <c r="W218" s="3"/>
      <c r="X218" s="3">
        <f>IFERROR(VLOOKUP(B218,[3]Ap_CESANTIAS!$C$16:$M$112,11,0)+VLOOKUP(B218,[4]Ap_CESANTIAS!$C$16:$M$112,11,0),0)</f>
        <v>0</v>
      </c>
      <c r="Y218" s="3">
        <f>IFERROR(VLOOKUP(B218,[3]Ap_PENSION!$C$16:$M$112,11,0)+VLOOKUP(B218,[4]Ap_PENSION!$C$16:$M$112,11,0),0)</f>
        <v>0</v>
      </c>
      <c r="Z218" s="3">
        <f>IFERROR(VLOOKUP(B218,[3]Ap_SALUD!$C$16:$M$112,11,0)+VLOOKUP(B218,[4]Ap_SALUD!$C$16:$M$112,11,0),0)</f>
        <v>0</v>
      </c>
      <c r="AA218" s="36">
        <f t="shared" si="10"/>
        <v>0</v>
      </c>
      <c r="AB218" s="37">
        <f t="shared" si="11"/>
        <v>0</v>
      </c>
    </row>
    <row r="219" spans="1:28" hidden="1" x14ac:dyDescent="0.25">
      <c r="A219" s="29">
        <v>207</v>
      </c>
      <c r="B219" s="61"/>
      <c r="C219" s="31">
        <v>890980764</v>
      </c>
      <c r="D219" s="31">
        <f>VLOOKUP(C219,ENERO!$D$13:$E$1147,2,0)</f>
        <v>216105861</v>
      </c>
      <c r="E219" s="61" t="s">
        <v>417</v>
      </c>
      <c r="F219" s="61"/>
      <c r="G219" s="61"/>
      <c r="H219" s="3">
        <v>106406983</v>
      </c>
      <c r="I219" s="3">
        <v>270945072</v>
      </c>
      <c r="J219" s="3">
        <f>IFERROR(VLOOKUP(C219,[1]NOMINA!$Y$16:$AC$112,5,0),0)</f>
        <v>0</v>
      </c>
      <c r="K219" s="3">
        <f>IFERROR(VLOOKUP(C219,[1]CANCELACIONES!$Y$16:$AC$43,5,0),0)</f>
        <v>0</v>
      </c>
      <c r="L219" s="3">
        <f>IFERROR(VLOOKUP(C219,'[2]res- 200686'!$K$16:$R$112,8,0),0)</f>
        <v>0</v>
      </c>
      <c r="M219" s="3">
        <f>IFERROR(VLOOKUP(C219,'[2]reduccion calidad '!$K$16:$R$27,8,0),0)*-1</f>
        <v>0</v>
      </c>
      <c r="N219" s="3"/>
      <c r="O219" s="34">
        <f t="shared" si="9"/>
        <v>377352055</v>
      </c>
      <c r="P219" s="35">
        <v>377352055</v>
      </c>
      <c r="Q219" s="3">
        <f>IFERROR(VLOOKUP(C219,[3]ServNOMINA!$F$16:$M$112,8,0)+VLOOKUP(C219,[4]ServNOMINA!$F$16:$M$112,8,0),0)</f>
        <v>0</v>
      </c>
      <c r="R219" s="3">
        <f>IFERROR(VLOOKUP(C219,[3]ServOTROS!$F$16:$M$112,8,0)+VLOOKUP(C219,[4]ServOTROS!$F$16:$M$112,8,0),0)</f>
        <v>0</v>
      </c>
      <c r="S219" s="3"/>
      <c r="T219" s="3">
        <f>IFERROR(VLOOKUP(B219,[3]Aaf_PENSION!$C$16:$M$112,11,0)+VLOOKUP(B219,[4]Aaf_PENSION!$C$16:$M$112,11,0),0)</f>
        <v>0</v>
      </c>
      <c r="U219" s="3">
        <f>IFERROR(VLOOKUP(B219,[3]Aaf_SALUD!$C$16:$M$112,11,0)+VLOOKUP(B219,[4]Aaf_SALUD!$C$16:$M$112,11,0),0)</f>
        <v>0</v>
      </c>
      <c r="V219" s="3"/>
      <c r="W219" s="3"/>
      <c r="X219" s="3">
        <f>IFERROR(VLOOKUP(B219,[3]Ap_CESANTIAS!$C$16:$M$112,11,0)+VLOOKUP(B219,[4]Ap_CESANTIAS!$C$16:$M$112,11,0),0)</f>
        <v>0</v>
      </c>
      <c r="Y219" s="3">
        <f>IFERROR(VLOOKUP(B219,[3]Ap_PENSION!$C$16:$M$112,11,0)+VLOOKUP(B219,[4]Ap_PENSION!$C$16:$M$112,11,0),0)</f>
        <v>0</v>
      </c>
      <c r="Z219" s="3">
        <f>IFERROR(VLOOKUP(B219,[3]Ap_SALUD!$C$16:$M$112,11,0)+VLOOKUP(B219,[4]Ap_SALUD!$C$16:$M$112,11,0),0)</f>
        <v>0</v>
      </c>
      <c r="AA219" s="36">
        <f t="shared" si="10"/>
        <v>0</v>
      </c>
      <c r="AB219" s="37">
        <f t="shared" si="11"/>
        <v>0</v>
      </c>
    </row>
    <row r="220" spans="1:28" hidden="1" x14ac:dyDescent="0.25">
      <c r="A220" s="38">
        <v>208</v>
      </c>
      <c r="B220" s="61"/>
      <c r="C220" s="31">
        <v>800020665</v>
      </c>
      <c r="D220" s="31">
        <f>VLOOKUP(C220,ENERO!$D$13:$E$1147,2,0)</f>
        <v>217305873</v>
      </c>
      <c r="E220" s="61" t="s">
        <v>418</v>
      </c>
      <c r="F220" s="61"/>
      <c r="G220" s="61"/>
      <c r="H220" s="3">
        <v>560670023</v>
      </c>
      <c r="I220" s="3">
        <v>754643535</v>
      </c>
      <c r="J220" s="3">
        <f>IFERROR(VLOOKUP(C220,[1]NOMINA!$Y$16:$AC$112,5,0),0)</f>
        <v>0</v>
      </c>
      <c r="K220" s="3">
        <f>IFERROR(VLOOKUP(C220,[1]CANCELACIONES!$Y$16:$AC$43,5,0),0)</f>
        <v>0</v>
      </c>
      <c r="L220" s="3">
        <f>IFERROR(VLOOKUP(C220,'[2]res- 200686'!$K$16:$R$112,8,0),0)</f>
        <v>0</v>
      </c>
      <c r="M220" s="3">
        <f>IFERROR(VLOOKUP(C220,'[2]reduccion calidad '!$K$16:$R$27,8,0),0)*-1</f>
        <v>0</v>
      </c>
      <c r="N220" s="3"/>
      <c r="O220" s="34">
        <f t="shared" si="9"/>
        <v>1315313558</v>
      </c>
      <c r="P220" s="35">
        <v>1315313558</v>
      </c>
      <c r="Q220" s="3">
        <f>IFERROR(VLOOKUP(C220,[3]ServNOMINA!$F$16:$M$112,8,0)+VLOOKUP(C220,[4]ServNOMINA!$F$16:$M$112,8,0),0)</f>
        <v>0</v>
      </c>
      <c r="R220" s="3">
        <f>IFERROR(VLOOKUP(C220,[3]ServOTROS!$F$16:$M$112,8,0)+VLOOKUP(C220,[4]ServOTROS!$F$16:$M$112,8,0),0)</f>
        <v>0</v>
      </c>
      <c r="S220" s="3"/>
      <c r="T220" s="3">
        <f>IFERROR(VLOOKUP(B220,[3]Aaf_PENSION!$C$16:$M$112,11,0)+VLOOKUP(B220,[4]Aaf_PENSION!$C$16:$M$112,11,0),0)</f>
        <v>0</v>
      </c>
      <c r="U220" s="3">
        <f>IFERROR(VLOOKUP(B220,[3]Aaf_SALUD!$C$16:$M$112,11,0)+VLOOKUP(B220,[4]Aaf_SALUD!$C$16:$M$112,11,0),0)</f>
        <v>0</v>
      </c>
      <c r="V220" s="3"/>
      <c r="W220" s="3"/>
      <c r="X220" s="3">
        <f>IFERROR(VLOOKUP(B220,[3]Ap_CESANTIAS!$C$16:$M$112,11,0)+VLOOKUP(B220,[4]Ap_CESANTIAS!$C$16:$M$112,11,0),0)</f>
        <v>0</v>
      </c>
      <c r="Y220" s="3">
        <f>IFERROR(VLOOKUP(B220,[3]Ap_PENSION!$C$16:$M$112,11,0)+VLOOKUP(B220,[4]Ap_PENSION!$C$16:$M$112,11,0),0)</f>
        <v>0</v>
      </c>
      <c r="Z220" s="3">
        <f>IFERROR(VLOOKUP(B220,[3]Ap_SALUD!$C$16:$M$112,11,0)+VLOOKUP(B220,[4]Ap_SALUD!$C$16:$M$112,11,0),0)</f>
        <v>0</v>
      </c>
      <c r="AA220" s="36">
        <f t="shared" si="10"/>
        <v>0</v>
      </c>
      <c r="AB220" s="37">
        <f t="shared" si="11"/>
        <v>0</v>
      </c>
    </row>
    <row r="221" spans="1:28" hidden="1" x14ac:dyDescent="0.25">
      <c r="A221" s="29">
        <v>209</v>
      </c>
      <c r="B221" s="61"/>
      <c r="C221" s="31">
        <v>890980964</v>
      </c>
      <c r="D221" s="31">
        <f>VLOOKUP(C221,ENERO!$D$13:$E$1147,2,0)</f>
        <v>218505885</v>
      </c>
      <c r="E221" s="61" t="s">
        <v>419</v>
      </c>
      <c r="F221" s="61"/>
      <c r="G221" s="61"/>
      <c r="H221" s="3">
        <v>123904147</v>
      </c>
      <c r="I221" s="3">
        <v>185992645</v>
      </c>
      <c r="J221" s="3">
        <f>IFERROR(VLOOKUP(C221,[1]NOMINA!$Y$16:$AC$112,5,0),0)</f>
        <v>0</v>
      </c>
      <c r="K221" s="3">
        <f>IFERROR(VLOOKUP(C221,[1]CANCELACIONES!$Y$16:$AC$43,5,0),0)</f>
        <v>0</v>
      </c>
      <c r="L221" s="3">
        <f>IFERROR(VLOOKUP(C221,'[2]res- 200686'!$K$16:$R$112,8,0),0)</f>
        <v>0</v>
      </c>
      <c r="M221" s="3">
        <f>IFERROR(VLOOKUP(C221,'[2]reduccion calidad '!$K$16:$R$27,8,0),0)*-1</f>
        <v>0</v>
      </c>
      <c r="N221" s="3"/>
      <c r="O221" s="34">
        <f t="shared" si="9"/>
        <v>309896792</v>
      </c>
      <c r="P221" s="35">
        <v>309896792</v>
      </c>
      <c r="Q221" s="3">
        <f>IFERROR(VLOOKUP(C221,[3]ServNOMINA!$F$16:$M$112,8,0)+VLOOKUP(C221,[4]ServNOMINA!$F$16:$M$112,8,0),0)</f>
        <v>0</v>
      </c>
      <c r="R221" s="3">
        <f>IFERROR(VLOOKUP(C221,[3]ServOTROS!$F$16:$M$112,8,0)+VLOOKUP(C221,[4]ServOTROS!$F$16:$M$112,8,0),0)</f>
        <v>0</v>
      </c>
      <c r="S221" s="3"/>
      <c r="T221" s="3">
        <f>IFERROR(VLOOKUP(B221,[3]Aaf_PENSION!$C$16:$M$112,11,0)+VLOOKUP(B221,[4]Aaf_PENSION!$C$16:$M$112,11,0),0)</f>
        <v>0</v>
      </c>
      <c r="U221" s="3">
        <f>IFERROR(VLOOKUP(B221,[3]Aaf_SALUD!$C$16:$M$112,11,0)+VLOOKUP(B221,[4]Aaf_SALUD!$C$16:$M$112,11,0),0)</f>
        <v>0</v>
      </c>
      <c r="V221" s="3"/>
      <c r="W221" s="3"/>
      <c r="X221" s="3">
        <f>IFERROR(VLOOKUP(B221,[3]Ap_CESANTIAS!$C$16:$M$112,11,0)+VLOOKUP(B221,[4]Ap_CESANTIAS!$C$16:$M$112,11,0),0)</f>
        <v>0</v>
      </c>
      <c r="Y221" s="3">
        <f>IFERROR(VLOOKUP(B221,[3]Ap_PENSION!$C$16:$M$112,11,0)+VLOOKUP(B221,[4]Ap_PENSION!$C$16:$M$112,11,0),0)</f>
        <v>0</v>
      </c>
      <c r="Z221" s="3">
        <f>IFERROR(VLOOKUP(B221,[3]Ap_SALUD!$C$16:$M$112,11,0)+VLOOKUP(B221,[4]Ap_SALUD!$C$16:$M$112,11,0),0)</f>
        <v>0</v>
      </c>
      <c r="AA221" s="36">
        <f t="shared" si="10"/>
        <v>0</v>
      </c>
      <c r="AB221" s="37">
        <f t="shared" si="11"/>
        <v>0</v>
      </c>
    </row>
    <row r="222" spans="1:28" hidden="1" x14ac:dyDescent="0.25">
      <c r="A222" s="38">
        <v>210</v>
      </c>
      <c r="B222" s="61"/>
      <c r="C222" s="31">
        <v>890980096</v>
      </c>
      <c r="D222" s="31">
        <f>VLOOKUP(C222,ENERO!$D$13:$E$1147,2,0)</f>
        <v>218705887</v>
      </c>
      <c r="E222" s="61" t="s">
        <v>420</v>
      </c>
      <c r="F222" s="61"/>
      <c r="G222" s="61"/>
      <c r="H222" s="3">
        <v>681275399</v>
      </c>
      <c r="I222" s="3">
        <v>1071026384</v>
      </c>
      <c r="J222" s="3">
        <f>IFERROR(VLOOKUP(C222,[1]NOMINA!$Y$16:$AC$112,5,0),0)</f>
        <v>0</v>
      </c>
      <c r="K222" s="3">
        <f>IFERROR(VLOOKUP(C222,[1]CANCELACIONES!$Y$16:$AC$43,5,0),0)</f>
        <v>0</v>
      </c>
      <c r="L222" s="3">
        <f>IFERROR(VLOOKUP(C222,'[2]res- 200686'!$K$16:$R$112,8,0),0)</f>
        <v>0</v>
      </c>
      <c r="M222" s="3">
        <f>IFERROR(VLOOKUP(C222,'[2]reduccion calidad '!$K$16:$R$27,8,0),0)*-1</f>
        <v>0</v>
      </c>
      <c r="N222" s="3"/>
      <c r="O222" s="34">
        <f t="shared" si="9"/>
        <v>1752301783</v>
      </c>
      <c r="P222" s="35">
        <v>1752301783</v>
      </c>
      <c r="Q222" s="3">
        <f>IFERROR(VLOOKUP(C222,[3]ServNOMINA!$F$16:$M$112,8,0)+VLOOKUP(C222,[4]ServNOMINA!$F$16:$M$112,8,0),0)</f>
        <v>0</v>
      </c>
      <c r="R222" s="3">
        <f>IFERROR(VLOOKUP(C222,[3]ServOTROS!$F$16:$M$112,8,0)+VLOOKUP(C222,[4]ServOTROS!$F$16:$M$112,8,0),0)</f>
        <v>0</v>
      </c>
      <c r="S222" s="3"/>
      <c r="T222" s="3">
        <f>IFERROR(VLOOKUP(B222,[3]Aaf_PENSION!$C$16:$M$112,11,0)+VLOOKUP(B222,[4]Aaf_PENSION!$C$16:$M$112,11,0),0)</f>
        <v>0</v>
      </c>
      <c r="U222" s="3">
        <f>IFERROR(VLOOKUP(B222,[3]Aaf_SALUD!$C$16:$M$112,11,0)+VLOOKUP(B222,[4]Aaf_SALUD!$C$16:$M$112,11,0),0)</f>
        <v>0</v>
      </c>
      <c r="V222" s="3"/>
      <c r="W222" s="3"/>
      <c r="X222" s="3">
        <f>IFERROR(VLOOKUP(B222,[3]Ap_CESANTIAS!$C$16:$M$112,11,0)+VLOOKUP(B222,[4]Ap_CESANTIAS!$C$16:$M$112,11,0),0)</f>
        <v>0</v>
      </c>
      <c r="Y222" s="3">
        <f>IFERROR(VLOOKUP(B222,[3]Ap_PENSION!$C$16:$M$112,11,0)+VLOOKUP(B222,[4]Ap_PENSION!$C$16:$M$112,11,0),0)</f>
        <v>0</v>
      </c>
      <c r="Z222" s="3">
        <f>IFERROR(VLOOKUP(B222,[3]Ap_SALUD!$C$16:$M$112,11,0)+VLOOKUP(B222,[4]Ap_SALUD!$C$16:$M$112,11,0),0)</f>
        <v>0</v>
      </c>
      <c r="AA222" s="36">
        <f t="shared" si="10"/>
        <v>0</v>
      </c>
      <c r="AB222" s="37">
        <f t="shared" si="11"/>
        <v>0</v>
      </c>
    </row>
    <row r="223" spans="1:28" hidden="1" x14ac:dyDescent="0.25">
      <c r="A223" s="29">
        <v>211</v>
      </c>
      <c r="B223" s="61"/>
      <c r="C223" s="31">
        <v>890984030</v>
      </c>
      <c r="D223" s="31">
        <f>VLOOKUP(C223,ENERO!$D$13:$E$1147,2,0)</f>
        <v>219005890</v>
      </c>
      <c r="E223" s="61" t="s">
        <v>421</v>
      </c>
      <c r="F223" s="61"/>
      <c r="G223" s="61"/>
      <c r="H223" s="3">
        <v>331722739</v>
      </c>
      <c r="I223" s="3">
        <v>734176794</v>
      </c>
      <c r="J223" s="3">
        <f>IFERROR(VLOOKUP(C223,[1]NOMINA!$Y$16:$AC$112,5,0),0)</f>
        <v>0</v>
      </c>
      <c r="K223" s="3">
        <f>IFERROR(VLOOKUP(C223,[1]CANCELACIONES!$Y$16:$AC$43,5,0),0)</f>
        <v>0</v>
      </c>
      <c r="L223" s="3">
        <f>IFERROR(VLOOKUP(C223,'[2]res- 200686'!$K$16:$R$112,8,0),0)</f>
        <v>0</v>
      </c>
      <c r="M223" s="3">
        <f>IFERROR(VLOOKUP(C223,'[2]reduccion calidad '!$K$16:$R$27,8,0),0)*-1</f>
        <v>0</v>
      </c>
      <c r="N223" s="3"/>
      <c r="O223" s="34">
        <f t="shared" si="9"/>
        <v>1065899533</v>
      </c>
      <c r="P223" s="35">
        <v>1065899533</v>
      </c>
      <c r="Q223" s="3">
        <f>IFERROR(VLOOKUP(C223,[3]ServNOMINA!$F$16:$M$112,8,0)+VLOOKUP(C223,[4]ServNOMINA!$F$16:$M$112,8,0),0)</f>
        <v>0</v>
      </c>
      <c r="R223" s="3">
        <f>IFERROR(VLOOKUP(C223,[3]ServOTROS!$F$16:$M$112,8,0)+VLOOKUP(C223,[4]ServOTROS!$F$16:$M$112,8,0),0)</f>
        <v>0</v>
      </c>
      <c r="S223" s="3"/>
      <c r="T223" s="3">
        <f>IFERROR(VLOOKUP(B223,[3]Aaf_PENSION!$C$16:$M$112,11,0)+VLOOKUP(B223,[4]Aaf_PENSION!$C$16:$M$112,11,0),0)</f>
        <v>0</v>
      </c>
      <c r="U223" s="3">
        <f>IFERROR(VLOOKUP(B223,[3]Aaf_SALUD!$C$16:$M$112,11,0)+VLOOKUP(B223,[4]Aaf_SALUD!$C$16:$M$112,11,0),0)</f>
        <v>0</v>
      </c>
      <c r="V223" s="3"/>
      <c r="W223" s="3"/>
      <c r="X223" s="3">
        <f>IFERROR(VLOOKUP(B223,[3]Ap_CESANTIAS!$C$16:$M$112,11,0)+VLOOKUP(B223,[4]Ap_CESANTIAS!$C$16:$M$112,11,0),0)</f>
        <v>0</v>
      </c>
      <c r="Y223" s="3">
        <f>IFERROR(VLOOKUP(B223,[3]Ap_PENSION!$C$16:$M$112,11,0)+VLOOKUP(B223,[4]Ap_PENSION!$C$16:$M$112,11,0),0)</f>
        <v>0</v>
      </c>
      <c r="Z223" s="3">
        <f>IFERROR(VLOOKUP(B223,[3]Ap_SALUD!$C$16:$M$112,11,0)+VLOOKUP(B223,[4]Ap_SALUD!$C$16:$M$112,11,0),0)</f>
        <v>0</v>
      </c>
      <c r="AA223" s="36">
        <f t="shared" si="10"/>
        <v>0</v>
      </c>
      <c r="AB223" s="37">
        <f t="shared" si="11"/>
        <v>0</v>
      </c>
    </row>
    <row r="224" spans="1:28" hidden="1" x14ac:dyDescent="0.25">
      <c r="A224" s="38">
        <v>212</v>
      </c>
      <c r="B224" s="61"/>
      <c r="C224" s="31">
        <v>890984265</v>
      </c>
      <c r="D224" s="31">
        <f>VLOOKUP(C224,ENERO!$D$13:$E$1147,2,0)</f>
        <v>219305893</v>
      </c>
      <c r="E224" s="61" t="s">
        <v>422</v>
      </c>
      <c r="F224" s="61"/>
      <c r="G224" s="61"/>
      <c r="H224" s="3">
        <v>472435211</v>
      </c>
      <c r="I224" s="3">
        <v>628044736</v>
      </c>
      <c r="J224" s="3">
        <f>IFERROR(VLOOKUP(C224,[1]NOMINA!$Y$16:$AC$112,5,0),0)</f>
        <v>0</v>
      </c>
      <c r="K224" s="3">
        <f>IFERROR(VLOOKUP(C224,[1]CANCELACIONES!$Y$16:$AC$43,5,0),0)</f>
        <v>0</v>
      </c>
      <c r="L224" s="3">
        <f>IFERROR(VLOOKUP(C224,'[2]res- 200686'!$K$16:$R$112,8,0),0)</f>
        <v>0</v>
      </c>
      <c r="M224" s="3">
        <f>IFERROR(VLOOKUP(C224,'[2]reduccion calidad '!$K$16:$R$27,8,0),0)*-1</f>
        <v>0</v>
      </c>
      <c r="N224" s="3"/>
      <c r="O224" s="34">
        <f t="shared" si="9"/>
        <v>1100479947</v>
      </c>
      <c r="P224" s="35">
        <v>1100479947</v>
      </c>
      <c r="Q224" s="3">
        <f>IFERROR(VLOOKUP(C224,[3]ServNOMINA!$F$16:$M$112,8,0)+VLOOKUP(C224,[4]ServNOMINA!$F$16:$M$112,8,0),0)</f>
        <v>0</v>
      </c>
      <c r="R224" s="3">
        <f>IFERROR(VLOOKUP(C224,[3]ServOTROS!$F$16:$M$112,8,0)+VLOOKUP(C224,[4]ServOTROS!$F$16:$M$112,8,0),0)</f>
        <v>0</v>
      </c>
      <c r="S224" s="3"/>
      <c r="T224" s="3">
        <f>IFERROR(VLOOKUP(B224,[3]Aaf_PENSION!$C$16:$M$112,11,0)+VLOOKUP(B224,[4]Aaf_PENSION!$C$16:$M$112,11,0),0)</f>
        <v>0</v>
      </c>
      <c r="U224" s="3">
        <f>IFERROR(VLOOKUP(B224,[3]Aaf_SALUD!$C$16:$M$112,11,0)+VLOOKUP(B224,[4]Aaf_SALUD!$C$16:$M$112,11,0),0)</f>
        <v>0</v>
      </c>
      <c r="V224" s="3"/>
      <c r="W224" s="3"/>
      <c r="X224" s="3">
        <f>IFERROR(VLOOKUP(B224,[3]Ap_CESANTIAS!$C$16:$M$112,11,0)+VLOOKUP(B224,[4]Ap_CESANTIAS!$C$16:$M$112,11,0),0)</f>
        <v>0</v>
      </c>
      <c r="Y224" s="3">
        <f>IFERROR(VLOOKUP(B224,[3]Ap_PENSION!$C$16:$M$112,11,0)+VLOOKUP(B224,[4]Ap_PENSION!$C$16:$M$112,11,0),0)</f>
        <v>0</v>
      </c>
      <c r="Z224" s="3">
        <f>IFERROR(VLOOKUP(B224,[3]Ap_SALUD!$C$16:$M$112,11,0)+VLOOKUP(B224,[4]Ap_SALUD!$C$16:$M$112,11,0),0)</f>
        <v>0</v>
      </c>
      <c r="AA224" s="36">
        <f t="shared" si="10"/>
        <v>0</v>
      </c>
      <c r="AB224" s="37">
        <f t="shared" si="11"/>
        <v>0</v>
      </c>
    </row>
    <row r="225" spans="1:28" hidden="1" x14ac:dyDescent="0.25">
      <c r="A225" s="29">
        <v>213</v>
      </c>
      <c r="B225" s="61"/>
      <c r="C225" s="31">
        <v>890981150</v>
      </c>
      <c r="D225" s="31">
        <f>VLOOKUP(C225,ENERO!$D$13:$E$1147,2,0)</f>
        <v>219505895</v>
      </c>
      <c r="E225" s="61" t="s">
        <v>423</v>
      </c>
      <c r="F225" s="61"/>
      <c r="G225" s="61"/>
      <c r="H225" s="3">
        <v>1064158975</v>
      </c>
      <c r="I225" s="3">
        <v>1362143733</v>
      </c>
      <c r="J225" s="3">
        <f>IFERROR(VLOOKUP(C225,[1]NOMINA!$Y$16:$AC$112,5,0),0)</f>
        <v>0</v>
      </c>
      <c r="K225" s="3">
        <f>IFERROR(VLOOKUP(C225,[1]CANCELACIONES!$Y$16:$AC$43,5,0),0)</f>
        <v>0</v>
      </c>
      <c r="L225" s="3">
        <f>IFERROR(VLOOKUP(C225,'[2]res- 200686'!$K$16:$R$112,8,0),0)</f>
        <v>0</v>
      </c>
      <c r="M225" s="3">
        <f>IFERROR(VLOOKUP(C225,'[2]reduccion calidad '!$K$16:$R$27,8,0),0)*-1</f>
        <v>0</v>
      </c>
      <c r="N225" s="3"/>
      <c r="O225" s="34">
        <f t="shared" si="9"/>
        <v>2426302708</v>
      </c>
      <c r="P225" s="35">
        <v>2426302708</v>
      </c>
      <c r="Q225" s="3">
        <f>IFERROR(VLOOKUP(C225,[3]ServNOMINA!$F$16:$M$112,8,0)+VLOOKUP(C225,[4]ServNOMINA!$F$16:$M$112,8,0),0)</f>
        <v>0</v>
      </c>
      <c r="R225" s="3">
        <f>IFERROR(VLOOKUP(C225,[3]ServOTROS!$F$16:$M$112,8,0)+VLOOKUP(C225,[4]ServOTROS!$F$16:$M$112,8,0),0)</f>
        <v>0</v>
      </c>
      <c r="S225" s="3"/>
      <c r="T225" s="3">
        <f>IFERROR(VLOOKUP(B225,[3]Aaf_PENSION!$C$16:$M$112,11,0)+VLOOKUP(B225,[4]Aaf_PENSION!$C$16:$M$112,11,0),0)</f>
        <v>0</v>
      </c>
      <c r="U225" s="3">
        <f>IFERROR(VLOOKUP(B225,[3]Aaf_SALUD!$C$16:$M$112,11,0)+VLOOKUP(B225,[4]Aaf_SALUD!$C$16:$M$112,11,0),0)</f>
        <v>0</v>
      </c>
      <c r="V225" s="3"/>
      <c r="W225" s="3"/>
      <c r="X225" s="3">
        <f>IFERROR(VLOOKUP(B225,[3]Ap_CESANTIAS!$C$16:$M$112,11,0)+VLOOKUP(B225,[4]Ap_CESANTIAS!$C$16:$M$112,11,0),0)</f>
        <v>0</v>
      </c>
      <c r="Y225" s="3">
        <f>IFERROR(VLOOKUP(B225,[3]Ap_PENSION!$C$16:$M$112,11,0)+VLOOKUP(B225,[4]Ap_PENSION!$C$16:$M$112,11,0),0)</f>
        <v>0</v>
      </c>
      <c r="Z225" s="3">
        <f>IFERROR(VLOOKUP(B225,[3]Ap_SALUD!$C$16:$M$112,11,0)+VLOOKUP(B225,[4]Ap_SALUD!$C$16:$M$112,11,0),0)</f>
        <v>0</v>
      </c>
      <c r="AA225" s="36">
        <f t="shared" si="10"/>
        <v>0</v>
      </c>
      <c r="AB225" s="37">
        <f t="shared" si="11"/>
        <v>0</v>
      </c>
    </row>
    <row r="226" spans="1:28" hidden="1" x14ac:dyDescent="0.25">
      <c r="A226" s="38">
        <v>214</v>
      </c>
      <c r="B226" s="61"/>
      <c r="C226" s="31">
        <v>890112371</v>
      </c>
      <c r="D226" s="31">
        <f>VLOOKUP(C226,ENERO!$D$13:$E$1147,2,0)</f>
        <v>217808078</v>
      </c>
      <c r="E226" s="61" t="s">
        <v>424</v>
      </c>
      <c r="F226" s="61"/>
      <c r="G226" s="61"/>
      <c r="H226" s="3">
        <v>1091682767</v>
      </c>
      <c r="I226" s="3">
        <v>1555635110</v>
      </c>
      <c r="J226" s="3">
        <f>IFERROR(VLOOKUP(C226,[1]NOMINA!$Y$16:$AC$112,5,0),0)</f>
        <v>0</v>
      </c>
      <c r="K226" s="3">
        <f>IFERROR(VLOOKUP(C226,[1]CANCELACIONES!$Y$16:$AC$43,5,0),0)</f>
        <v>0</v>
      </c>
      <c r="L226" s="3">
        <f>IFERROR(VLOOKUP(C226,'[2]res- 200686'!$K$16:$R$112,8,0),0)</f>
        <v>0</v>
      </c>
      <c r="M226" s="3">
        <f>IFERROR(VLOOKUP(C226,'[2]reduccion calidad '!$K$16:$R$27,8,0),0)*-1</f>
        <v>0</v>
      </c>
      <c r="N226" s="3"/>
      <c r="O226" s="34">
        <f t="shared" si="9"/>
        <v>2647317877</v>
      </c>
      <c r="P226" s="35">
        <v>2647317877</v>
      </c>
      <c r="Q226" s="3">
        <f>IFERROR(VLOOKUP(C226,[3]ServNOMINA!$F$16:$M$112,8,0)+VLOOKUP(C226,[4]ServNOMINA!$F$16:$M$112,8,0),0)</f>
        <v>0</v>
      </c>
      <c r="R226" s="3">
        <f>IFERROR(VLOOKUP(C226,[3]ServOTROS!$F$16:$M$112,8,0)+VLOOKUP(C226,[4]ServOTROS!$F$16:$M$112,8,0),0)</f>
        <v>0</v>
      </c>
      <c r="S226" s="3"/>
      <c r="T226" s="3">
        <f>IFERROR(VLOOKUP(B226,[3]Aaf_PENSION!$C$16:$M$112,11,0)+VLOOKUP(B226,[4]Aaf_PENSION!$C$16:$M$112,11,0),0)</f>
        <v>0</v>
      </c>
      <c r="U226" s="3">
        <f>IFERROR(VLOOKUP(B226,[3]Aaf_SALUD!$C$16:$M$112,11,0)+VLOOKUP(B226,[4]Aaf_SALUD!$C$16:$M$112,11,0),0)</f>
        <v>0</v>
      </c>
      <c r="V226" s="3"/>
      <c r="W226" s="3"/>
      <c r="X226" s="3">
        <f>IFERROR(VLOOKUP(B226,[3]Ap_CESANTIAS!$C$16:$M$112,11,0)+VLOOKUP(B226,[4]Ap_CESANTIAS!$C$16:$M$112,11,0),0)</f>
        <v>0</v>
      </c>
      <c r="Y226" s="3">
        <f>IFERROR(VLOOKUP(B226,[3]Ap_PENSION!$C$16:$M$112,11,0)+VLOOKUP(B226,[4]Ap_PENSION!$C$16:$M$112,11,0),0)</f>
        <v>0</v>
      </c>
      <c r="Z226" s="3">
        <f>IFERROR(VLOOKUP(B226,[3]Ap_SALUD!$C$16:$M$112,11,0)+VLOOKUP(B226,[4]Ap_SALUD!$C$16:$M$112,11,0),0)</f>
        <v>0</v>
      </c>
      <c r="AA226" s="36">
        <f t="shared" si="10"/>
        <v>0</v>
      </c>
      <c r="AB226" s="37">
        <f t="shared" si="11"/>
        <v>0</v>
      </c>
    </row>
    <row r="227" spans="1:28" hidden="1" x14ac:dyDescent="0.25">
      <c r="A227" s="29">
        <v>215</v>
      </c>
      <c r="B227" s="61"/>
      <c r="C227" s="31">
        <v>800094462</v>
      </c>
      <c r="D227" s="31">
        <f>VLOOKUP(C227,ENERO!$D$13:$E$1147,2,0)</f>
        <v>213708137</v>
      </c>
      <c r="E227" s="61" t="s">
        <v>425</v>
      </c>
      <c r="F227" s="61"/>
      <c r="G227" s="61"/>
      <c r="H227" s="3">
        <v>737557215</v>
      </c>
      <c r="I227" s="3">
        <v>963242750</v>
      </c>
      <c r="J227" s="3">
        <f>IFERROR(VLOOKUP(C227,[1]NOMINA!$Y$16:$AC$112,5,0),0)</f>
        <v>0</v>
      </c>
      <c r="K227" s="3">
        <f>IFERROR(VLOOKUP(C227,[1]CANCELACIONES!$Y$16:$AC$43,5,0),0)</f>
        <v>0</v>
      </c>
      <c r="L227" s="3">
        <f>IFERROR(VLOOKUP(C227,'[2]res- 200686'!$K$16:$R$112,8,0),0)</f>
        <v>0</v>
      </c>
      <c r="M227" s="3">
        <f>IFERROR(VLOOKUP(C227,'[2]reduccion calidad '!$K$16:$R$27,8,0),0)*-1</f>
        <v>0</v>
      </c>
      <c r="N227" s="3"/>
      <c r="O227" s="34">
        <f t="shared" si="9"/>
        <v>1700799965</v>
      </c>
      <c r="P227" s="35">
        <v>1700799965</v>
      </c>
      <c r="Q227" s="3">
        <f>IFERROR(VLOOKUP(C227,[3]ServNOMINA!$F$16:$M$112,8,0)+VLOOKUP(C227,[4]ServNOMINA!$F$16:$M$112,8,0),0)</f>
        <v>0</v>
      </c>
      <c r="R227" s="3">
        <f>IFERROR(VLOOKUP(C227,[3]ServOTROS!$F$16:$M$112,8,0)+VLOOKUP(C227,[4]ServOTROS!$F$16:$M$112,8,0),0)</f>
        <v>0</v>
      </c>
      <c r="S227" s="3"/>
      <c r="T227" s="3">
        <f>IFERROR(VLOOKUP(B227,[3]Aaf_PENSION!$C$16:$M$112,11,0)+VLOOKUP(B227,[4]Aaf_PENSION!$C$16:$M$112,11,0),0)</f>
        <v>0</v>
      </c>
      <c r="U227" s="3">
        <f>IFERROR(VLOOKUP(B227,[3]Aaf_SALUD!$C$16:$M$112,11,0)+VLOOKUP(B227,[4]Aaf_SALUD!$C$16:$M$112,11,0),0)</f>
        <v>0</v>
      </c>
      <c r="V227" s="3"/>
      <c r="W227" s="3"/>
      <c r="X227" s="3">
        <f>IFERROR(VLOOKUP(B227,[3]Ap_CESANTIAS!$C$16:$M$112,11,0)+VLOOKUP(B227,[4]Ap_CESANTIAS!$C$16:$M$112,11,0),0)</f>
        <v>0</v>
      </c>
      <c r="Y227" s="3">
        <f>IFERROR(VLOOKUP(B227,[3]Ap_PENSION!$C$16:$M$112,11,0)+VLOOKUP(B227,[4]Ap_PENSION!$C$16:$M$112,11,0),0)</f>
        <v>0</v>
      </c>
      <c r="Z227" s="3">
        <f>IFERROR(VLOOKUP(B227,[3]Ap_SALUD!$C$16:$M$112,11,0)+VLOOKUP(B227,[4]Ap_SALUD!$C$16:$M$112,11,0),0)</f>
        <v>0</v>
      </c>
      <c r="AA227" s="36">
        <f t="shared" si="10"/>
        <v>0</v>
      </c>
      <c r="AB227" s="37">
        <f t="shared" si="11"/>
        <v>0</v>
      </c>
    </row>
    <row r="228" spans="1:28" hidden="1" x14ac:dyDescent="0.25">
      <c r="A228" s="38">
        <v>216</v>
      </c>
      <c r="B228" s="61"/>
      <c r="C228" s="31">
        <v>800094466</v>
      </c>
      <c r="D228" s="31">
        <f>VLOOKUP(C228,ENERO!$D$13:$E$1147,2,0)</f>
        <v>214108141</v>
      </c>
      <c r="E228" s="61" t="s">
        <v>426</v>
      </c>
      <c r="F228" s="61"/>
      <c r="G228" s="61"/>
      <c r="H228" s="3">
        <v>404090607</v>
      </c>
      <c r="I228" s="3">
        <v>577293033</v>
      </c>
      <c r="J228" s="3">
        <f>IFERROR(VLOOKUP(C228,[1]NOMINA!$Y$16:$AC$112,5,0),0)</f>
        <v>0</v>
      </c>
      <c r="K228" s="3">
        <f>IFERROR(VLOOKUP(C228,[1]CANCELACIONES!$Y$16:$AC$43,5,0),0)</f>
        <v>0</v>
      </c>
      <c r="L228" s="3">
        <f>IFERROR(VLOOKUP(C228,'[2]res- 200686'!$K$16:$R$112,8,0),0)</f>
        <v>0</v>
      </c>
      <c r="M228" s="3">
        <f>IFERROR(VLOOKUP(C228,'[2]reduccion calidad '!$K$16:$R$27,8,0),0)*-1</f>
        <v>0</v>
      </c>
      <c r="N228" s="3"/>
      <c r="O228" s="34">
        <f t="shared" si="9"/>
        <v>981383640</v>
      </c>
      <c r="P228" s="35">
        <v>981383640</v>
      </c>
      <c r="Q228" s="3">
        <f>IFERROR(VLOOKUP(C228,[3]ServNOMINA!$F$16:$M$112,8,0)+VLOOKUP(C228,[4]ServNOMINA!$F$16:$M$112,8,0),0)</f>
        <v>0</v>
      </c>
      <c r="R228" s="3">
        <f>IFERROR(VLOOKUP(C228,[3]ServOTROS!$F$16:$M$112,8,0)+VLOOKUP(C228,[4]ServOTROS!$F$16:$M$112,8,0),0)</f>
        <v>0</v>
      </c>
      <c r="S228" s="3"/>
      <c r="T228" s="3">
        <f>IFERROR(VLOOKUP(B228,[3]Aaf_PENSION!$C$16:$M$112,11,0)+VLOOKUP(B228,[4]Aaf_PENSION!$C$16:$M$112,11,0),0)</f>
        <v>0</v>
      </c>
      <c r="U228" s="3">
        <f>IFERROR(VLOOKUP(B228,[3]Aaf_SALUD!$C$16:$M$112,11,0)+VLOOKUP(B228,[4]Aaf_SALUD!$C$16:$M$112,11,0),0)</f>
        <v>0</v>
      </c>
      <c r="V228" s="3"/>
      <c r="W228" s="3"/>
      <c r="X228" s="3">
        <f>IFERROR(VLOOKUP(B228,[3]Ap_CESANTIAS!$C$16:$M$112,11,0)+VLOOKUP(B228,[4]Ap_CESANTIAS!$C$16:$M$112,11,0),0)</f>
        <v>0</v>
      </c>
      <c r="Y228" s="3">
        <f>IFERROR(VLOOKUP(B228,[3]Ap_PENSION!$C$16:$M$112,11,0)+VLOOKUP(B228,[4]Ap_PENSION!$C$16:$M$112,11,0),0)</f>
        <v>0</v>
      </c>
      <c r="Z228" s="3">
        <f>IFERROR(VLOOKUP(B228,[3]Ap_SALUD!$C$16:$M$112,11,0)+VLOOKUP(B228,[4]Ap_SALUD!$C$16:$M$112,11,0),0)</f>
        <v>0</v>
      </c>
      <c r="AA228" s="36">
        <f t="shared" si="10"/>
        <v>0</v>
      </c>
      <c r="AB228" s="37">
        <f t="shared" si="11"/>
        <v>0</v>
      </c>
    </row>
    <row r="229" spans="1:28" hidden="1" x14ac:dyDescent="0.25">
      <c r="A229" s="29">
        <v>217</v>
      </c>
      <c r="B229" s="61"/>
      <c r="C229" s="31">
        <v>890102472</v>
      </c>
      <c r="D229" s="31">
        <f>VLOOKUP(C229,ENERO!$D$13:$E$1147,2,0)</f>
        <v>219608296</v>
      </c>
      <c r="E229" s="61" t="s">
        <v>427</v>
      </c>
      <c r="F229" s="61"/>
      <c r="G229" s="61"/>
      <c r="H229" s="3">
        <v>1045778255</v>
      </c>
      <c r="I229" s="3">
        <v>1280766372</v>
      </c>
      <c r="J229" s="3">
        <f>IFERROR(VLOOKUP(C229,[1]NOMINA!$Y$16:$AC$112,5,0),0)</f>
        <v>0</v>
      </c>
      <c r="K229" s="3">
        <f>IFERROR(VLOOKUP(C229,[1]CANCELACIONES!$Y$16:$AC$43,5,0),0)</f>
        <v>0</v>
      </c>
      <c r="L229" s="3">
        <f>IFERROR(VLOOKUP(C229,'[2]res- 200686'!$K$16:$R$112,8,0),0)</f>
        <v>0</v>
      </c>
      <c r="M229" s="3">
        <f>IFERROR(VLOOKUP(C229,'[2]reduccion calidad '!$K$16:$R$27,8,0),0)*-1</f>
        <v>0</v>
      </c>
      <c r="N229" s="3"/>
      <c r="O229" s="34">
        <f t="shared" si="9"/>
        <v>2326544627</v>
      </c>
      <c r="P229" s="35">
        <v>2326544627</v>
      </c>
      <c r="Q229" s="3">
        <f>IFERROR(VLOOKUP(C229,[3]ServNOMINA!$F$16:$M$112,8,0)+VLOOKUP(C229,[4]ServNOMINA!$F$16:$M$112,8,0),0)</f>
        <v>0</v>
      </c>
      <c r="R229" s="3">
        <f>IFERROR(VLOOKUP(C229,[3]ServOTROS!$F$16:$M$112,8,0)+VLOOKUP(C229,[4]ServOTROS!$F$16:$M$112,8,0),0)</f>
        <v>0</v>
      </c>
      <c r="S229" s="3"/>
      <c r="T229" s="3">
        <f>IFERROR(VLOOKUP(B229,[3]Aaf_PENSION!$C$16:$M$112,11,0)+VLOOKUP(B229,[4]Aaf_PENSION!$C$16:$M$112,11,0),0)</f>
        <v>0</v>
      </c>
      <c r="U229" s="3">
        <f>IFERROR(VLOOKUP(B229,[3]Aaf_SALUD!$C$16:$M$112,11,0)+VLOOKUP(B229,[4]Aaf_SALUD!$C$16:$M$112,11,0),0)</f>
        <v>0</v>
      </c>
      <c r="V229" s="3"/>
      <c r="W229" s="3"/>
      <c r="X229" s="3">
        <f>IFERROR(VLOOKUP(B229,[3]Ap_CESANTIAS!$C$16:$M$112,11,0)+VLOOKUP(B229,[4]Ap_CESANTIAS!$C$16:$M$112,11,0),0)</f>
        <v>0</v>
      </c>
      <c r="Y229" s="3">
        <f>IFERROR(VLOOKUP(B229,[3]Ap_PENSION!$C$16:$M$112,11,0)+VLOOKUP(B229,[4]Ap_PENSION!$C$16:$M$112,11,0),0)</f>
        <v>0</v>
      </c>
      <c r="Z229" s="3">
        <f>IFERROR(VLOOKUP(B229,[3]Ap_SALUD!$C$16:$M$112,11,0)+VLOOKUP(B229,[4]Ap_SALUD!$C$16:$M$112,11,0),0)</f>
        <v>0</v>
      </c>
      <c r="AA229" s="36">
        <f t="shared" si="10"/>
        <v>0</v>
      </c>
      <c r="AB229" s="37">
        <f t="shared" si="11"/>
        <v>0</v>
      </c>
    </row>
    <row r="230" spans="1:28" hidden="1" x14ac:dyDescent="0.25">
      <c r="A230" s="38">
        <v>218</v>
      </c>
      <c r="B230" s="61"/>
      <c r="C230" s="31">
        <v>800069901</v>
      </c>
      <c r="D230" s="31">
        <f>VLOOKUP(C230,ENERO!$D$13:$E$1147,2,0)</f>
        <v>217208372</v>
      </c>
      <c r="E230" s="61" t="s">
        <v>428</v>
      </c>
      <c r="F230" s="61"/>
      <c r="G230" s="61"/>
      <c r="H230" s="3">
        <v>343635827</v>
      </c>
      <c r="I230" s="3">
        <v>653570710</v>
      </c>
      <c r="J230" s="3">
        <f>IFERROR(VLOOKUP(C230,[1]NOMINA!$Y$16:$AC$112,5,0),0)</f>
        <v>0</v>
      </c>
      <c r="K230" s="3">
        <f>IFERROR(VLOOKUP(C230,[1]CANCELACIONES!$Y$16:$AC$43,5,0),0)</f>
        <v>0</v>
      </c>
      <c r="L230" s="3">
        <f>IFERROR(VLOOKUP(C230,'[2]res- 200686'!$K$16:$R$112,8,0),0)</f>
        <v>0</v>
      </c>
      <c r="M230" s="3">
        <f>IFERROR(VLOOKUP(C230,'[2]reduccion calidad '!$K$16:$R$27,8,0),0)*-1</f>
        <v>0</v>
      </c>
      <c r="N230" s="3"/>
      <c r="O230" s="34">
        <f t="shared" si="9"/>
        <v>997206537</v>
      </c>
      <c r="P230" s="35">
        <v>997206537</v>
      </c>
      <c r="Q230" s="3">
        <f>IFERROR(VLOOKUP(C230,[3]ServNOMINA!$F$16:$M$112,8,0)+VLOOKUP(C230,[4]ServNOMINA!$F$16:$M$112,8,0),0)</f>
        <v>0</v>
      </c>
      <c r="R230" s="3">
        <f>IFERROR(VLOOKUP(C230,[3]ServOTROS!$F$16:$M$112,8,0)+VLOOKUP(C230,[4]ServOTROS!$F$16:$M$112,8,0),0)</f>
        <v>0</v>
      </c>
      <c r="S230" s="3"/>
      <c r="T230" s="3">
        <f>IFERROR(VLOOKUP(B230,[3]Aaf_PENSION!$C$16:$M$112,11,0)+VLOOKUP(B230,[4]Aaf_PENSION!$C$16:$M$112,11,0),0)</f>
        <v>0</v>
      </c>
      <c r="U230" s="3">
        <f>IFERROR(VLOOKUP(B230,[3]Aaf_SALUD!$C$16:$M$112,11,0)+VLOOKUP(B230,[4]Aaf_SALUD!$C$16:$M$112,11,0),0)</f>
        <v>0</v>
      </c>
      <c r="V230" s="3"/>
      <c r="W230" s="3"/>
      <c r="X230" s="3">
        <f>IFERROR(VLOOKUP(B230,[3]Ap_CESANTIAS!$C$16:$M$112,11,0)+VLOOKUP(B230,[4]Ap_CESANTIAS!$C$16:$M$112,11,0),0)</f>
        <v>0</v>
      </c>
      <c r="Y230" s="3">
        <f>IFERROR(VLOOKUP(B230,[3]Ap_PENSION!$C$16:$M$112,11,0)+VLOOKUP(B230,[4]Ap_PENSION!$C$16:$M$112,11,0),0)</f>
        <v>0</v>
      </c>
      <c r="Z230" s="3">
        <f>IFERROR(VLOOKUP(B230,[3]Ap_SALUD!$C$16:$M$112,11,0)+VLOOKUP(B230,[4]Ap_SALUD!$C$16:$M$112,11,0),0)</f>
        <v>0</v>
      </c>
      <c r="AA230" s="36">
        <f t="shared" si="10"/>
        <v>0</v>
      </c>
      <c r="AB230" s="37">
        <f t="shared" si="11"/>
        <v>0</v>
      </c>
    </row>
    <row r="231" spans="1:28" hidden="1" x14ac:dyDescent="0.25">
      <c r="A231" s="29">
        <v>219</v>
      </c>
      <c r="B231" s="61"/>
      <c r="C231" s="31">
        <v>890103003</v>
      </c>
      <c r="D231" s="31">
        <f>VLOOKUP(C231,ENERO!$D$13:$E$1147,2,0)</f>
        <v>212108421</v>
      </c>
      <c r="E231" s="61" t="s">
        <v>429</v>
      </c>
      <c r="F231" s="61"/>
      <c r="G231" s="61"/>
      <c r="H231" s="3">
        <v>674412607</v>
      </c>
      <c r="I231" s="3">
        <v>1117653706</v>
      </c>
      <c r="J231" s="3">
        <f>IFERROR(VLOOKUP(C231,[1]NOMINA!$Y$16:$AC$112,5,0),0)</f>
        <v>0</v>
      </c>
      <c r="K231" s="3">
        <f>IFERROR(VLOOKUP(C231,[1]CANCELACIONES!$Y$16:$AC$43,5,0),0)</f>
        <v>0</v>
      </c>
      <c r="L231" s="3">
        <f>IFERROR(VLOOKUP(C231,'[2]res- 200686'!$K$16:$R$112,8,0),0)</f>
        <v>0</v>
      </c>
      <c r="M231" s="3">
        <f>IFERROR(VLOOKUP(C231,'[2]reduccion calidad '!$K$16:$R$27,8,0),0)*-1</f>
        <v>0</v>
      </c>
      <c r="N231" s="3"/>
      <c r="O231" s="34">
        <f t="shared" si="9"/>
        <v>1792066313</v>
      </c>
      <c r="P231" s="35">
        <v>1792066313</v>
      </c>
      <c r="Q231" s="3">
        <f>IFERROR(VLOOKUP(C231,[3]ServNOMINA!$F$16:$M$112,8,0)+VLOOKUP(C231,[4]ServNOMINA!$F$16:$M$112,8,0),0)</f>
        <v>0</v>
      </c>
      <c r="R231" s="3">
        <f>IFERROR(VLOOKUP(C231,[3]ServOTROS!$F$16:$M$112,8,0)+VLOOKUP(C231,[4]ServOTROS!$F$16:$M$112,8,0),0)</f>
        <v>0</v>
      </c>
      <c r="S231" s="3"/>
      <c r="T231" s="3">
        <f>IFERROR(VLOOKUP(B231,[3]Aaf_PENSION!$C$16:$M$112,11,0)+VLOOKUP(B231,[4]Aaf_PENSION!$C$16:$M$112,11,0),0)</f>
        <v>0</v>
      </c>
      <c r="U231" s="3">
        <f>IFERROR(VLOOKUP(B231,[3]Aaf_SALUD!$C$16:$M$112,11,0)+VLOOKUP(B231,[4]Aaf_SALUD!$C$16:$M$112,11,0),0)</f>
        <v>0</v>
      </c>
      <c r="V231" s="3"/>
      <c r="W231" s="3"/>
      <c r="X231" s="3">
        <f>IFERROR(VLOOKUP(B231,[3]Ap_CESANTIAS!$C$16:$M$112,11,0)+VLOOKUP(B231,[4]Ap_CESANTIAS!$C$16:$M$112,11,0),0)</f>
        <v>0</v>
      </c>
      <c r="Y231" s="3">
        <f>IFERROR(VLOOKUP(B231,[3]Ap_PENSION!$C$16:$M$112,11,0)+VLOOKUP(B231,[4]Ap_PENSION!$C$16:$M$112,11,0),0)</f>
        <v>0</v>
      </c>
      <c r="Z231" s="3">
        <f>IFERROR(VLOOKUP(B231,[3]Ap_SALUD!$C$16:$M$112,11,0)+VLOOKUP(B231,[4]Ap_SALUD!$C$16:$M$112,11,0),0)</f>
        <v>0</v>
      </c>
      <c r="AA231" s="36">
        <f t="shared" si="10"/>
        <v>0</v>
      </c>
      <c r="AB231" s="37">
        <f t="shared" si="11"/>
        <v>0</v>
      </c>
    </row>
    <row r="232" spans="1:28" hidden="1" x14ac:dyDescent="0.25">
      <c r="A232" s="38">
        <v>220</v>
      </c>
      <c r="B232" s="61"/>
      <c r="C232" s="31">
        <v>800019218</v>
      </c>
      <c r="D232" s="31">
        <f>VLOOKUP(C232,ENERO!$D$13:$E$1147,2,0)</f>
        <v>213608436</v>
      </c>
      <c r="E232" s="61" t="s">
        <v>430</v>
      </c>
      <c r="F232" s="61"/>
      <c r="G232" s="61"/>
      <c r="H232" s="3">
        <v>549753407</v>
      </c>
      <c r="I232" s="3">
        <v>668939894</v>
      </c>
      <c r="J232" s="3">
        <f>IFERROR(VLOOKUP(C232,[1]NOMINA!$Y$16:$AC$112,5,0),0)</f>
        <v>0</v>
      </c>
      <c r="K232" s="3">
        <f>IFERROR(VLOOKUP(C232,[1]CANCELACIONES!$Y$16:$AC$43,5,0),0)</f>
        <v>0</v>
      </c>
      <c r="L232" s="3">
        <f>IFERROR(VLOOKUP(C232,'[2]res- 200686'!$K$16:$R$112,8,0),0)</f>
        <v>0</v>
      </c>
      <c r="M232" s="3">
        <f>IFERROR(VLOOKUP(C232,'[2]reduccion calidad '!$K$16:$R$27,8,0),0)*-1</f>
        <v>0</v>
      </c>
      <c r="N232" s="3"/>
      <c r="O232" s="34">
        <f t="shared" si="9"/>
        <v>1218693301</v>
      </c>
      <c r="P232" s="35">
        <v>1218693301</v>
      </c>
      <c r="Q232" s="3">
        <f>IFERROR(VLOOKUP(C232,[3]ServNOMINA!$F$16:$M$112,8,0)+VLOOKUP(C232,[4]ServNOMINA!$F$16:$M$112,8,0),0)</f>
        <v>0</v>
      </c>
      <c r="R232" s="3">
        <f>IFERROR(VLOOKUP(C232,[3]ServOTROS!$F$16:$M$112,8,0)+VLOOKUP(C232,[4]ServOTROS!$F$16:$M$112,8,0),0)</f>
        <v>0</v>
      </c>
      <c r="S232" s="3"/>
      <c r="T232" s="3">
        <f>IFERROR(VLOOKUP(B232,[3]Aaf_PENSION!$C$16:$M$112,11,0)+VLOOKUP(B232,[4]Aaf_PENSION!$C$16:$M$112,11,0),0)</f>
        <v>0</v>
      </c>
      <c r="U232" s="3">
        <f>IFERROR(VLOOKUP(B232,[3]Aaf_SALUD!$C$16:$M$112,11,0)+VLOOKUP(B232,[4]Aaf_SALUD!$C$16:$M$112,11,0),0)</f>
        <v>0</v>
      </c>
      <c r="V232" s="3"/>
      <c r="W232" s="3"/>
      <c r="X232" s="3">
        <f>IFERROR(VLOOKUP(B232,[3]Ap_CESANTIAS!$C$16:$M$112,11,0)+VLOOKUP(B232,[4]Ap_CESANTIAS!$C$16:$M$112,11,0),0)</f>
        <v>0</v>
      </c>
      <c r="Y232" s="3">
        <f>IFERROR(VLOOKUP(B232,[3]Ap_PENSION!$C$16:$M$112,11,0)+VLOOKUP(B232,[4]Ap_PENSION!$C$16:$M$112,11,0),0)</f>
        <v>0</v>
      </c>
      <c r="Z232" s="3">
        <f>IFERROR(VLOOKUP(B232,[3]Ap_SALUD!$C$16:$M$112,11,0)+VLOOKUP(B232,[4]Ap_SALUD!$C$16:$M$112,11,0),0)</f>
        <v>0</v>
      </c>
      <c r="AA232" s="36">
        <f t="shared" si="10"/>
        <v>0</v>
      </c>
      <c r="AB232" s="37">
        <f t="shared" si="11"/>
        <v>0</v>
      </c>
    </row>
    <row r="233" spans="1:28" hidden="1" x14ac:dyDescent="0.25">
      <c r="A233" s="29">
        <v>221</v>
      </c>
      <c r="B233" s="61"/>
      <c r="C233" s="31">
        <v>800094449</v>
      </c>
      <c r="D233" s="31">
        <f>VLOOKUP(C233,ENERO!$D$13:$E$1147,2,0)</f>
        <v>212008520</v>
      </c>
      <c r="E233" s="61" t="s">
        <v>431</v>
      </c>
      <c r="F233" s="61"/>
      <c r="G233" s="61"/>
      <c r="H233" s="3">
        <v>578689271</v>
      </c>
      <c r="I233" s="3">
        <v>739037708</v>
      </c>
      <c r="J233" s="3">
        <f>IFERROR(VLOOKUP(C233,[1]NOMINA!$Y$16:$AC$112,5,0),0)</f>
        <v>0</v>
      </c>
      <c r="K233" s="3">
        <f>IFERROR(VLOOKUP(C233,[1]CANCELACIONES!$Y$16:$AC$43,5,0),0)</f>
        <v>0</v>
      </c>
      <c r="L233" s="3">
        <f>IFERROR(VLOOKUP(C233,'[2]res- 200686'!$K$16:$R$112,8,0),0)</f>
        <v>0</v>
      </c>
      <c r="M233" s="3">
        <f>IFERROR(VLOOKUP(C233,'[2]reduccion calidad '!$K$16:$R$27,8,0),0)*-1</f>
        <v>0</v>
      </c>
      <c r="N233" s="3"/>
      <c r="O233" s="34">
        <f t="shared" si="9"/>
        <v>1317726979</v>
      </c>
      <c r="P233" s="35">
        <v>1317726979</v>
      </c>
      <c r="Q233" s="3">
        <f>IFERROR(VLOOKUP(C233,[3]ServNOMINA!$F$16:$M$112,8,0)+VLOOKUP(C233,[4]ServNOMINA!$F$16:$M$112,8,0),0)</f>
        <v>0</v>
      </c>
      <c r="R233" s="3">
        <f>IFERROR(VLOOKUP(C233,[3]ServOTROS!$F$16:$M$112,8,0)+VLOOKUP(C233,[4]ServOTROS!$F$16:$M$112,8,0),0)</f>
        <v>0</v>
      </c>
      <c r="S233" s="3"/>
      <c r="T233" s="3">
        <f>IFERROR(VLOOKUP(B233,[3]Aaf_PENSION!$C$16:$M$112,11,0)+VLOOKUP(B233,[4]Aaf_PENSION!$C$16:$M$112,11,0),0)</f>
        <v>0</v>
      </c>
      <c r="U233" s="3">
        <f>IFERROR(VLOOKUP(B233,[3]Aaf_SALUD!$C$16:$M$112,11,0)+VLOOKUP(B233,[4]Aaf_SALUD!$C$16:$M$112,11,0),0)</f>
        <v>0</v>
      </c>
      <c r="V233" s="3"/>
      <c r="W233" s="3"/>
      <c r="X233" s="3">
        <f>IFERROR(VLOOKUP(B233,[3]Ap_CESANTIAS!$C$16:$M$112,11,0)+VLOOKUP(B233,[4]Ap_CESANTIAS!$C$16:$M$112,11,0),0)</f>
        <v>0</v>
      </c>
      <c r="Y233" s="3">
        <f>IFERROR(VLOOKUP(B233,[3]Ap_PENSION!$C$16:$M$112,11,0)+VLOOKUP(B233,[4]Ap_PENSION!$C$16:$M$112,11,0),0)</f>
        <v>0</v>
      </c>
      <c r="Z233" s="3">
        <f>IFERROR(VLOOKUP(B233,[3]Ap_SALUD!$C$16:$M$112,11,0)+VLOOKUP(B233,[4]Ap_SALUD!$C$16:$M$112,11,0),0)</f>
        <v>0</v>
      </c>
      <c r="AA233" s="36">
        <f t="shared" si="10"/>
        <v>0</v>
      </c>
      <c r="AB233" s="37">
        <f t="shared" si="11"/>
        <v>0</v>
      </c>
    </row>
    <row r="234" spans="1:28" hidden="1" x14ac:dyDescent="0.25">
      <c r="A234" s="38">
        <v>222</v>
      </c>
      <c r="B234" s="61"/>
      <c r="C234" s="31">
        <v>800094457</v>
      </c>
      <c r="D234" s="31">
        <f>VLOOKUP(C234,ENERO!$D$13:$E$1147,2,0)</f>
        <v>214908549</v>
      </c>
      <c r="E234" s="61" t="s">
        <v>432</v>
      </c>
      <c r="F234" s="61"/>
      <c r="G234" s="61"/>
      <c r="H234" s="3">
        <v>99761458</v>
      </c>
      <c r="I234" s="3">
        <v>242839024</v>
      </c>
      <c r="J234" s="3">
        <f>IFERROR(VLOOKUP(C234,[1]NOMINA!$Y$16:$AC$112,5,0),0)</f>
        <v>0</v>
      </c>
      <c r="K234" s="3">
        <f>IFERROR(VLOOKUP(C234,[1]CANCELACIONES!$Y$16:$AC$43,5,0),0)</f>
        <v>0</v>
      </c>
      <c r="L234" s="3">
        <f>IFERROR(VLOOKUP(C234,'[2]res- 200686'!$K$16:$R$112,8,0),0)</f>
        <v>0</v>
      </c>
      <c r="M234" s="3">
        <f>IFERROR(VLOOKUP(C234,'[2]reduccion calidad '!$K$16:$R$27,8,0),0)*-1</f>
        <v>0</v>
      </c>
      <c r="N234" s="3"/>
      <c r="O234" s="34">
        <f t="shared" si="9"/>
        <v>342600482</v>
      </c>
      <c r="P234" s="35">
        <v>342600482</v>
      </c>
      <c r="Q234" s="3">
        <f>IFERROR(VLOOKUP(C234,[3]ServNOMINA!$F$16:$M$112,8,0)+VLOOKUP(C234,[4]ServNOMINA!$F$16:$M$112,8,0),0)</f>
        <v>0</v>
      </c>
      <c r="R234" s="3">
        <f>IFERROR(VLOOKUP(C234,[3]ServOTROS!$F$16:$M$112,8,0)+VLOOKUP(C234,[4]ServOTROS!$F$16:$M$112,8,0),0)</f>
        <v>0</v>
      </c>
      <c r="S234" s="3"/>
      <c r="T234" s="3">
        <f>IFERROR(VLOOKUP(B234,[3]Aaf_PENSION!$C$16:$M$112,11,0)+VLOOKUP(B234,[4]Aaf_PENSION!$C$16:$M$112,11,0),0)</f>
        <v>0</v>
      </c>
      <c r="U234" s="3">
        <f>IFERROR(VLOOKUP(B234,[3]Aaf_SALUD!$C$16:$M$112,11,0)+VLOOKUP(B234,[4]Aaf_SALUD!$C$16:$M$112,11,0),0)</f>
        <v>0</v>
      </c>
      <c r="V234" s="3"/>
      <c r="W234" s="3"/>
      <c r="X234" s="3">
        <f>IFERROR(VLOOKUP(B234,[3]Ap_CESANTIAS!$C$16:$M$112,11,0)+VLOOKUP(B234,[4]Ap_CESANTIAS!$C$16:$M$112,11,0),0)</f>
        <v>0</v>
      </c>
      <c r="Y234" s="3">
        <f>IFERROR(VLOOKUP(B234,[3]Ap_PENSION!$C$16:$M$112,11,0)+VLOOKUP(B234,[4]Ap_PENSION!$C$16:$M$112,11,0),0)</f>
        <v>0</v>
      </c>
      <c r="Z234" s="3">
        <f>IFERROR(VLOOKUP(B234,[3]Ap_SALUD!$C$16:$M$112,11,0)+VLOOKUP(B234,[4]Ap_SALUD!$C$16:$M$112,11,0),0)</f>
        <v>0</v>
      </c>
      <c r="AA234" s="36">
        <f t="shared" si="10"/>
        <v>0</v>
      </c>
      <c r="AB234" s="37">
        <f t="shared" si="11"/>
        <v>0</v>
      </c>
    </row>
    <row r="235" spans="1:28" hidden="1" x14ac:dyDescent="0.25">
      <c r="A235" s="29">
        <v>223</v>
      </c>
      <c r="B235" s="61"/>
      <c r="C235" s="31">
        <v>800076751</v>
      </c>
      <c r="D235" s="31">
        <f>VLOOKUP(C235,ENERO!$D$13:$E$1147,2,0)</f>
        <v>215808558</v>
      </c>
      <c r="E235" s="61" t="s">
        <v>433</v>
      </c>
      <c r="F235" s="61"/>
      <c r="G235" s="61"/>
      <c r="H235" s="3">
        <v>281937059</v>
      </c>
      <c r="I235" s="3">
        <v>423929194</v>
      </c>
      <c r="J235" s="3">
        <f>IFERROR(VLOOKUP(C235,[1]NOMINA!$Y$16:$AC$112,5,0),0)</f>
        <v>0</v>
      </c>
      <c r="K235" s="3">
        <f>IFERROR(VLOOKUP(C235,[1]CANCELACIONES!$Y$16:$AC$43,5,0),0)</f>
        <v>0</v>
      </c>
      <c r="L235" s="3">
        <f>IFERROR(VLOOKUP(C235,'[2]res- 200686'!$K$16:$R$112,8,0),0)</f>
        <v>0</v>
      </c>
      <c r="M235" s="3">
        <f>IFERROR(VLOOKUP(C235,'[2]reduccion calidad '!$K$16:$R$27,8,0),0)*-1</f>
        <v>0</v>
      </c>
      <c r="N235" s="3"/>
      <c r="O235" s="34">
        <f t="shared" si="9"/>
        <v>705866253</v>
      </c>
      <c r="P235" s="35">
        <v>705866253</v>
      </c>
      <c r="Q235" s="3">
        <f>IFERROR(VLOOKUP(C235,[3]ServNOMINA!$F$16:$M$112,8,0)+VLOOKUP(C235,[4]ServNOMINA!$F$16:$M$112,8,0),0)</f>
        <v>0</v>
      </c>
      <c r="R235" s="3">
        <f>IFERROR(VLOOKUP(C235,[3]ServOTROS!$F$16:$M$112,8,0)+VLOOKUP(C235,[4]ServOTROS!$F$16:$M$112,8,0),0)</f>
        <v>0</v>
      </c>
      <c r="S235" s="3"/>
      <c r="T235" s="3">
        <f>IFERROR(VLOOKUP(B235,[3]Aaf_PENSION!$C$16:$M$112,11,0)+VLOOKUP(B235,[4]Aaf_PENSION!$C$16:$M$112,11,0),0)</f>
        <v>0</v>
      </c>
      <c r="U235" s="3">
        <f>IFERROR(VLOOKUP(B235,[3]Aaf_SALUD!$C$16:$M$112,11,0)+VLOOKUP(B235,[4]Aaf_SALUD!$C$16:$M$112,11,0),0)</f>
        <v>0</v>
      </c>
      <c r="V235" s="3"/>
      <c r="W235" s="3"/>
      <c r="X235" s="3">
        <f>IFERROR(VLOOKUP(B235,[3]Ap_CESANTIAS!$C$16:$M$112,11,0)+VLOOKUP(B235,[4]Ap_CESANTIAS!$C$16:$M$112,11,0),0)</f>
        <v>0</v>
      </c>
      <c r="Y235" s="3">
        <f>IFERROR(VLOOKUP(B235,[3]Ap_PENSION!$C$16:$M$112,11,0)+VLOOKUP(B235,[4]Ap_PENSION!$C$16:$M$112,11,0),0)</f>
        <v>0</v>
      </c>
      <c r="Z235" s="3">
        <f>IFERROR(VLOOKUP(B235,[3]Ap_SALUD!$C$16:$M$112,11,0)+VLOOKUP(B235,[4]Ap_SALUD!$C$16:$M$112,11,0),0)</f>
        <v>0</v>
      </c>
      <c r="AA235" s="36">
        <f t="shared" si="10"/>
        <v>0</v>
      </c>
      <c r="AB235" s="37">
        <f t="shared" si="11"/>
        <v>0</v>
      </c>
    </row>
    <row r="236" spans="1:28" hidden="1" x14ac:dyDescent="0.25">
      <c r="A236" s="38">
        <v>224</v>
      </c>
      <c r="B236" s="61"/>
      <c r="C236" s="31">
        <v>890116278</v>
      </c>
      <c r="D236" s="31">
        <f>VLOOKUP(C236,ENERO!$D$13:$E$1147,2,0)</f>
        <v>216008560</v>
      </c>
      <c r="E236" s="61" t="s">
        <v>434</v>
      </c>
      <c r="F236" s="61"/>
      <c r="G236" s="61"/>
      <c r="H236" s="3">
        <v>547042975</v>
      </c>
      <c r="I236" s="3">
        <v>866931883</v>
      </c>
      <c r="J236" s="3">
        <f>IFERROR(VLOOKUP(C236,[1]NOMINA!$Y$16:$AC$112,5,0),0)</f>
        <v>0</v>
      </c>
      <c r="K236" s="3">
        <f>IFERROR(VLOOKUP(C236,[1]CANCELACIONES!$Y$16:$AC$43,5,0),0)</f>
        <v>0</v>
      </c>
      <c r="L236" s="3">
        <f>IFERROR(VLOOKUP(C236,'[2]res- 200686'!$K$16:$R$112,8,0),0)</f>
        <v>0</v>
      </c>
      <c r="M236" s="3">
        <f>IFERROR(VLOOKUP(C236,'[2]reduccion calidad '!$K$16:$R$27,8,0),0)*-1</f>
        <v>0</v>
      </c>
      <c r="N236" s="3"/>
      <c r="O236" s="34">
        <f t="shared" si="9"/>
        <v>1413974858</v>
      </c>
      <c r="P236" s="35">
        <v>1413974858</v>
      </c>
      <c r="Q236" s="3">
        <f>IFERROR(VLOOKUP(C236,[3]ServNOMINA!$F$16:$M$112,8,0)+VLOOKUP(C236,[4]ServNOMINA!$F$16:$M$112,8,0),0)</f>
        <v>0</v>
      </c>
      <c r="R236" s="3">
        <f>IFERROR(VLOOKUP(C236,[3]ServOTROS!$F$16:$M$112,8,0)+VLOOKUP(C236,[4]ServOTROS!$F$16:$M$112,8,0),0)</f>
        <v>0</v>
      </c>
      <c r="S236" s="3"/>
      <c r="T236" s="3">
        <f>IFERROR(VLOOKUP(B236,[3]Aaf_PENSION!$C$16:$M$112,11,0)+VLOOKUP(B236,[4]Aaf_PENSION!$C$16:$M$112,11,0),0)</f>
        <v>0</v>
      </c>
      <c r="U236" s="3">
        <f>IFERROR(VLOOKUP(B236,[3]Aaf_SALUD!$C$16:$M$112,11,0)+VLOOKUP(B236,[4]Aaf_SALUD!$C$16:$M$112,11,0),0)</f>
        <v>0</v>
      </c>
      <c r="V236" s="3"/>
      <c r="W236" s="3"/>
      <c r="X236" s="3">
        <f>IFERROR(VLOOKUP(B236,[3]Ap_CESANTIAS!$C$16:$M$112,11,0)+VLOOKUP(B236,[4]Ap_CESANTIAS!$C$16:$M$112,11,0),0)</f>
        <v>0</v>
      </c>
      <c r="Y236" s="3">
        <f>IFERROR(VLOOKUP(B236,[3]Ap_PENSION!$C$16:$M$112,11,0)+VLOOKUP(B236,[4]Ap_PENSION!$C$16:$M$112,11,0),0)</f>
        <v>0</v>
      </c>
      <c r="Z236" s="3">
        <f>IFERROR(VLOOKUP(B236,[3]Ap_SALUD!$C$16:$M$112,11,0)+VLOOKUP(B236,[4]Ap_SALUD!$C$16:$M$112,11,0),0)</f>
        <v>0</v>
      </c>
      <c r="AA236" s="36">
        <f t="shared" si="10"/>
        <v>0</v>
      </c>
      <c r="AB236" s="37">
        <f t="shared" si="11"/>
        <v>0</v>
      </c>
    </row>
    <row r="237" spans="1:28" hidden="1" x14ac:dyDescent="0.25">
      <c r="A237" s="29">
        <v>225</v>
      </c>
      <c r="B237" s="61"/>
      <c r="C237" s="31">
        <v>800094386</v>
      </c>
      <c r="D237" s="31">
        <f>VLOOKUP(C237,ENERO!$D$13:$E$1147,2,0)</f>
        <v>217308573</v>
      </c>
      <c r="E237" s="61" t="s">
        <v>435</v>
      </c>
      <c r="F237" s="61"/>
      <c r="G237" s="61"/>
      <c r="H237" s="3">
        <v>477870279</v>
      </c>
      <c r="I237" s="3">
        <v>831868630</v>
      </c>
      <c r="J237" s="3">
        <f>IFERROR(VLOOKUP(C237,[1]NOMINA!$Y$16:$AC$112,5,0),0)</f>
        <v>0</v>
      </c>
      <c r="K237" s="3">
        <f>IFERROR(VLOOKUP(C237,[1]CANCELACIONES!$Y$16:$AC$43,5,0),0)</f>
        <v>0</v>
      </c>
      <c r="L237" s="3">
        <f>IFERROR(VLOOKUP(C237,'[2]res- 200686'!$K$16:$R$112,8,0),0)</f>
        <v>0</v>
      </c>
      <c r="M237" s="3">
        <f>IFERROR(VLOOKUP(C237,'[2]reduccion calidad '!$K$16:$R$27,8,0),0)*-1</f>
        <v>0</v>
      </c>
      <c r="N237" s="3"/>
      <c r="O237" s="34">
        <f t="shared" si="9"/>
        <v>1309738909</v>
      </c>
      <c r="P237" s="35">
        <v>1309738909</v>
      </c>
      <c r="Q237" s="3">
        <f>IFERROR(VLOOKUP(C237,[3]ServNOMINA!$F$16:$M$112,8,0)+VLOOKUP(C237,[4]ServNOMINA!$F$16:$M$112,8,0),0)</f>
        <v>0</v>
      </c>
      <c r="R237" s="3">
        <f>IFERROR(VLOOKUP(C237,[3]ServOTROS!$F$16:$M$112,8,0)+VLOOKUP(C237,[4]ServOTROS!$F$16:$M$112,8,0),0)</f>
        <v>0</v>
      </c>
      <c r="S237" s="3"/>
      <c r="T237" s="3">
        <f>IFERROR(VLOOKUP(B237,[3]Aaf_PENSION!$C$16:$M$112,11,0)+VLOOKUP(B237,[4]Aaf_PENSION!$C$16:$M$112,11,0),0)</f>
        <v>0</v>
      </c>
      <c r="U237" s="3">
        <f>IFERROR(VLOOKUP(B237,[3]Aaf_SALUD!$C$16:$M$112,11,0)+VLOOKUP(B237,[4]Aaf_SALUD!$C$16:$M$112,11,0),0)</f>
        <v>0</v>
      </c>
      <c r="V237" s="3"/>
      <c r="W237" s="3"/>
      <c r="X237" s="3">
        <f>IFERROR(VLOOKUP(B237,[3]Ap_CESANTIAS!$C$16:$M$112,11,0)+VLOOKUP(B237,[4]Ap_CESANTIAS!$C$16:$M$112,11,0),0)</f>
        <v>0</v>
      </c>
      <c r="Y237" s="3">
        <f>IFERROR(VLOOKUP(B237,[3]Ap_PENSION!$C$16:$M$112,11,0)+VLOOKUP(B237,[4]Ap_PENSION!$C$16:$M$112,11,0),0)</f>
        <v>0</v>
      </c>
      <c r="Z237" s="3">
        <f>IFERROR(VLOOKUP(B237,[3]Ap_SALUD!$C$16:$M$112,11,0)+VLOOKUP(B237,[4]Ap_SALUD!$C$16:$M$112,11,0),0)</f>
        <v>0</v>
      </c>
      <c r="AA237" s="36">
        <f t="shared" si="10"/>
        <v>0</v>
      </c>
      <c r="AB237" s="37">
        <f t="shared" si="11"/>
        <v>0</v>
      </c>
    </row>
    <row r="238" spans="1:28" hidden="1" x14ac:dyDescent="0.25">
      <c r="A238" s="38">
        <v>226</v>
      </c>
      <c r="B238" s="61"/>
      <c r="C238" s="31">
        <v>890103962</v>
      </c>
      <c r="D238" s="31">
        <f>VLOOKUP(C238,ENERO!$D$13:$E$1147,2,0)</f>
        <v>210608606</v>
      </c>
      <c r="E238" s="61" t="s">
        <v>436</v>
      </c>
      <c r="F238" s="61"/>
      <c r="G238" s="61"/>
      <c r="H238" s="3">
        <v>681991359</v>
      </c>
      <c r="I238" s="3">
        <v>1085659380</v>
      </c>
      <c r="J238" s="3">
        <f>IFERROR(VLOOKUP(C238,[1]NOMINA!$Y$16:$AC$112,5,0),0)</f>
        <v>0</v>
      </c>
      <c r="K238" s="3">
        <f>IFERROR(VLOOKUP(C238,[1]CANCELACIONES!$Y$16:$AC$43,5,0),0)</f>
        <v>0</v>
      </c>
      <c r="L238" s="3">
        <f>IFERROR(VLOOKUP(C238,'[2]res- 200686'!$K$16:$R$112,8,0),0)</f>
        <v>0</v>
      </c>
      <c r="M238" s="3">
        <f>IFERROR(VLOOKUP(C238,'[2]reduccion calidad '!$K$16:$R$27,8,0),0)*-1</f>
        <v>0</v>
      </c>
      <c r="N238" s="3"/>
      <c r="O238" s="34">
        <f t="shared" si="9"/>
        <v>1767650739</v>
      </c>
      <c r="P238" s="35">
        <v>1767650739</v>
      </c>
      <c r="Q238" s="3">
        <f>IFERROR(VLOOKUP(C238,[3]ServNOMINA!$F$16:$M$112,8,0)+VLOOKUP(C238,[4]ServNOMINA!$F$16:$M$112,8,0),0)</f>
        <v>0</v>
      </c>
      <c r="R238" s="3">
        <f>IFERROR(VLOOKUP(C238,[3]ServOTROS!$F$16:$M$112,8,0)+VLOOKUP(C238,[4]ServOTROS!$F$16:$M$112,8,0),0)</f>
        <v>0</v>
      </c>
      <c r="S238" s="3"/>
      <c r="T238" s="3">
        <f>IFERROR(VLOOKUP(B238,[3]Aaf_PENSION!$C$16:$M$112,11,0)+VLOOKUP(B238,[4]Aaf_PENSION!$C$16:$M$112,11,0),0)</f>
        <v>0</v>
      </c>
      <c r="U238" s="3">
        <f>IFERROR(VLOOKUP(B238,[3]Aaf_SALUD!$C$16:$M$112,11,0)+VLOOKUP(B238,[4]Aaf_SALUD!$C$16:$M$112,11,0),0)</f>
        <v>0</v>
      </c>
      <c r="V238" s="3"/>
      <c r="W238" s="3"/>
      <c r="X238" s="3">
        <f>IFERROR(VLOOKUP(B238,[3]Ap_CESANTIAS!$C$16:$M$112,11,0)+VLOOKUP(B238,[4]Ap_CESANTIAS!$C$16:$M$112,11,0),0)</f>
        <v>0</v>
      </c>
      <c r="Y238" s="3">
        <f>IFERROR(VLOOKUP(B238,[3]Ap_PENSION!$C$16:$M$112,11,0)+VLOOKUP(B238,[4]Ap_PENSION!$C$16:$M$112,11,0),0)</f>
        <v>0</v>
      </c>
      <c r="Z238" s="3">
        <f>IFERROR(VLOOKUP(B238,[3]Ap_SALUD!$C$16:$M$112,11,0)+VLOOKUP(B238,[4]Ap_SALUD!$C$16:$M$112,11,0),0)</f>
        <v>0</v>
      </c>
      <c r="AA238" s="36">
        <f t="shared" si="10"/>
        <v>0</v>
      </c>
      <c r="AB238" s="37">
        <f t="shared" si="11"/>
        <v>0</v>
      </c>
    </row>
    <row r="239" spans="1:28" hidden="1" x14ac:dyDescent="0.25">
      <c r="A239" s="29">
        <v>227</v>
      </c>
      <c r="B239" s="61"/>
      <c r="C239" s="31">
        <v>890115982</v>
      </c>
      <c r="D239" s="31">
        <f>VLOOKUP(C239,ENERO!$D$13:$E$1147,2,0)</f>
        <v>213408634</v>
      </c>
      <c r="E239" s="61" t="s">
        <v>437</v>
      </c>
      <c r="F239" s="61"/>
      <c r="G239" s="61"/>
      <c r="H239" s="3">
        <v>718072223</v>
      </c>
      <c r="I239" s="3">
        <v>567367435</v>
      </c>
      <c r="J239" s="3">
        <f>IFERROR(VLOOKUP(C239,[1]NOMINA!$Y$16:$AC$112,5,0),0)</f>
        <v>0</v>
      </c>
      <c r="K239" s="3">
        <f>IFERROR(VLOOKUP(C239,[1]CANCELACIONES!$Y$16:$AC$43,5,0),0)</f>
        <v>0</v>
      </c>
      <c r="L239" s="3">
        <f>IFERROR(VLOOKUP(C239,'[2]res- 200686'!$K$16:$R$112,8,0),0)</f>
        <v>0</v>
      </c>
      <c r="M239" s="3">
        <f>IFERROR(VLOOKUP(C239,'[2]reduccion calidad '!$K$16:$R$27,8,0),0)*-1</f>
        <v>0</v>
      </c>
      <c r="N239" s="3"/>
      <c r="O239" s="34">
        <f t="shared" si="9"/>
        <v>1285439658</v>
      </c>
      <c r="P239" s="35">
        <v>1285439658</v>
      </c>
      <c r="Q239" s="3">
        <f>IFERROR(VLOOKUP(C239,[3]ServNOMINA!$F$16:$M$112,8,0)+VLOOKUP(C239,[4]ServNOMINA!$F$16:$M$112,8,0),0)</f>
        <v>0</v>
      </c>
      <c r="R239" s="3">
        <f>IFERROR(VLOOKUP(C239,[3]ServOTROS!$F$16:$M$112,8,0)+VLOOKUP(C239,[4]ServOTROS!$F$16:$M$112,8,0),0)</f>
        <v>0</v>
      </c>
      <c r="S239" s="3"/>
      <c r="T239" s="3">
        <f>IFERROR(VLOOKUP(B239,[3]Aaf_PENSION!$C$16:$M$112,11,0)+VLOOKUP(B239,[4]Aaf_PENSION!$C$16:$M$112,11,0),0)</f>
        <v>0</v>
      </c>
      <c r="U239" s="3">
        <f>IFERROR(VLOOKUP(B239,[3]Aaf_SALUD!$C$16:$M$112,11,0)+VLOOKUP(B239,[4]Aaf_SALUD!$C$16:$M$112,11,0),0)</f>
        <v>0</v>
      </c>
      <c r="V239" s="3"/>
      <c r="W239" s="3"/>
      <c r="X239" s="3">
        <f>IFERROR(VLOOKUP(B239,[3]Ap_CESANTIAS!$C$16:$M$112,11,0)+VLOOKUP(B239,[4]Ap_CESANTIAS!$C$16:$M$112,11,0),0)</f>
        <v>0</v>
      </c>
      <c r="Y239" s="3">
        <f>IFERROR(VLOOKUP(B239,[3]Ap_PENSION!$C$16:$M$112,11,0)+VLOOKUP(B239,[4]Ap_PENSION!$C$16:$M$112,11,0),0)</f>
        <v>0</v>
      </c>
      <c r="Z239" s="3">
        <f>IFERROR(VLOOKUP(B239,[3]Ap_SALUD!$C$16:$M$112,11,0)+VLOOKUP(B239,[4]Ap_SALUD!$C$16:$M$112,11,0),0)</f>
        <v>0</v>
      </c>
      <c r="AA239" s="36">
        <f t="shared" si="10"/>
        <v>0</v>
      </c>
      <c r="AB239" s="37">
        <f t="shared" si="11"/>
        <v>0</v>
      </c>
    </row>
    <row r="240" spans="1:28" hidden="1" x14ac:dyDescent="0.25">
      <c r="A240" s="38">
        <v>228</v>
      </c>
      <c r="B240" s="61"/>
      <c r="C240" s="31">
        <v>800094844</v>
      </c>
      <c r="D240" s="31">
        <f>VLOOKUP(C240,ENERO!$D$13:$E$1147,2,0)</f>
        <v>213808638</v>
      </c>
      <c r="E240" s="61" t="s">
        <v>386</v>
      </c>
      <c r="F240" s="61"/>
      <c r="G240" s="61"/>
      <c r="H240" s="3">
        <v>1699776959</v>
      </c>
      <c r="I240" s="3">
        <v>2787669764</v>
      </c>
      <c r="J240" s="3">
        <f>IFERROR(VLOOKUP(C240,[1]NOMINA!$Y$16:$AC$112,5,0),0)</f>
        <v>0</v>
      </c>
      <c r="K240" s="3">
        <f>IFERROR(VLOOKUP(C240,[1]CANCELACIONES!$Y$16:$AC$43,5,0),0)</f>
        <v>0</v>
      </c>
      <c r="L240" s="3">
        <f>IFERROR(VLOOKUP(C240,'[2]res- 200686'!$K$16:$R$112,8,0),0)</f>
        <v>0</v>
      </c>
      <c r="M240" s="3">
        <f>IFERROR(VLOOKUP(C240,'[2]reduccion calidad '!$K$16:$R$27,8,0),0)*-1</f>
        <v>0</v>
      </c>
      <c r="N240" s="3"/>
      <c r="O240" s="34">
        <f t="shared" si="9"/>
        <v>4487446723</v>
      </c>
      <c r="P240" s="35">
        <v>4487446723</v>
      </c>
      <c r="Q240" s="3">
        <f>IFERROR(VLOOKUP(C240,[3]ServNOMINA!$F$16:$M$112,8,0)+VLOOKUP(C240,[4]ServNOMINA!$F$16:$M$112,8,0),0)</f>
        <v>0</v>
      </c>
      <c r="R240" s="3">
        <f>IFERROR(VLOOKUP(C240,[3]ServOTROS!$F$16:$M$112,8,0)+VLOOKUP(C240,[4]ServOTROS!$F$16:$M$112,8,0),0)</f>
        <v>0</v>
      </c>
      <c r="S240" s="3"/>
      <c r="T240" s="3">
        <f>IFERROR(VLOOKUP(B240,[3]Aaf_PENSION!$C$16:$M$112,11,0)+VLOOKUP(B240,[4]Aaf_PENSION!$C$16:$M$112,11,0),0)</f>
        <v>0</v>
      </c>
      <c r="U240" s="3">
        <f>IFERROR(VLOOKUP(B240,[3]Aaf_SALUD!$C$16:$M$112,11,0)+VLOOKUP(B240,[4]Aaf_SALUD!$C$16:$M$112,11,0),0)</f>
        <v>0</v>
      </c>
      <c r="V240" s="3"/>
      <c r="W240" s="3"/>
      <c r="X240" s="3">
        <f>IFERROR(VLOOKUP(B240,[3]Ap_CESANTIAS!$C$16:$M$112,11,0)+VLOOKUP(B240,[4]Ap_CESANTIAS!$C$16:$M$112,11,0),0)</f>
        <v>0</v>
      </c>
      <c r="Y240" s="3">
        <f>IFERROR(VLOOKUP(B240,[3]Ap_PENSION!$C$16:$M$112,11,0)+VLOOKUP(B240,[4]Ap_PENSION!$C$16:$M$112,11,0),0)</f>
        <v>0</v>
      </c>
      <c r="Z240" s="3">
        <f>IFERROR(VLOOKUP(B240,[3]Ap_SALUD!$C$16:$M$112,11,0)+VLOOKUP(B240,[4]Ap_SALUD!$C$16:$M$112,11,0),0)</f>
        <v>0</v>
      </c>
      <c r="AA240" s="36">
        <f t="shared" si="10"/>
        <v>0</v>
      </c>
      <c r="AB240" s="37">
        <f t="shared" si="11"/>
        <v>0</v>
      </c>
    </row>
    <row r="241" spans="1:28" hidden="1" x14ac:dyDescent="0.25">
      <c r="A241" s="29">
        <v>229</v>
      </c>
      <c r="B241" s="61"/>
      <c r="C241" s="31">
        <v>800019254</v>
      </c>
      <c r="D241" s="31">
        <f>VLOOKUP(C241,ENERO!$D$13:$E$1147,2,0)</f>
        <v>217508675</v>
      </c>
      <c r="E241" s="61" t="s">
        <v>438</v>
      </c>
      <c r="F241" s="61"/>
      <c r="G241" s="61"/>
      <c r="H241" s="3">
        <v>333285615</v>
      </c>
      <c r="I241" s="3">
        <v>457066184</v>
      </c>
      <c r="J241" s="3">
        <f>IFERROR(VLOOKUP(C241,[1]NOMINA!$Y$16:$AC$112,5,0),0)</f>
        <v>0</v>
      </c>
      <c r="K241" s="3">
        <f>IFERROR(VLOOKUP(C241,[1]CANCELACIONES!$Y$16:$AC$43,5,0),0)</f>
        <v>0</v>
      </c>
      <c r="L241" s="3">
        <f>IFERROR(VLOOKUP(C241,'[2]res- 200686'!$K$16:$R$112,8,0),0)</f>
        <v>0</v>
      </c>
      <c r="M241" s="3">
        <f>IFERROR(VLOOKUP(C241,'[2]reduccion calidad '!$K$16:$R$27,8,0),0)*-1</f>
        <v>0</v>
      </c>
      <c r="N241" s="3"/>
      <c r="O241" s="34">
        <f t="shared" si="9"/>
        <v>790351799</v>
      </c>
      <c r="P241" s="35">
        <v>790351799</v>
      </c>
      <c r="Q241" s="3">
        <f>IFERROR(VLOOKUP(C241,[3]ServNOMINA!$F$16:$M$112,8,0)+VLOOKUP(C241,[4]ServNOMINA!$F$16:$M$112,8,0),0)</f>
        <v>0</v>
      </c>
      <c r="R241" s="3">
        <f>IFERROR(VLOOKUP(C241,[3]ServOTROS!$F$16:$M$112,8,0)+VLOOKUP(C241,[4]ServOTROS!$F$16:$M$112,8,0),0)</f>
        <v>0</v>
      </c>
      <c r="S241" s="3"/>
      <c r="T241" s="3">
        <f>IFERROR(VLOOKUP(B241,[3]Aaf_PENSION!$C$16:$M$112,11,0)+VLOOKUP(B241,[4]Aaf_PENSION!$C$16:$M$112,11,0),0)</f>
        <v>0</v>
      </c>
      <c r="U241" s="3">
        <f>IFERROR(VLOOKUP(B241,[3]Aaf_SALUD!$C$16:$M$112,11,0)+VLOOKUP(B241,[4]Aaf_SALUD!$C$16:$M$112,11,0),0)</f>
        <v>0</v>
      </c>
      <c r="V241" s="3"/>
      <c r="W241" s="3"/>
      <c r="X241" s="3">
        <f>IFERROR(VLOOKUP(B241,[3]Ap_CESANTIAS!$C$16:$M$112,11,0)+VLOOKUP(B241,[4]Ap_CESANTIAS!$C$16:$M$112,11,0),0)</f>
        <v>0</v>
      </c>
      <c r="Y241" s="3">
        <f>IFERROR(VLOOKUP(B241,[3]Ap_PENSION!$C$16:$M$112,11,0)+VLOOKUP(B241,[4]Ap_PENSION!$C$16:$M$112,11,0),0)</f>
        <v>0</v>
      </c>
      <c r="Z241" s="3">
        <f>IFERROR(VLOOKUP(B241,[3]Ap_SALUD!$C$16:$M$112,11,0)+VLOOKUP(B241,[4]Ap_SALUD!$C$16:$M$112,11,0),0)</f>
        <v>0</v>
      </c>
      <c r="AA241" s="36">
        <f t="shared" si="10"/>
        <v>0</v>
      </c>
      <c r="AB241" s="37">
        <f t="shared" si="11"/>
        <v>0</v>
      </c>
    </row>
    <row r="242" spans="1:28" hidden="1" x14ac:dyDescent="0.25">
      <c r="A242" s="38">
        <v>230</v>
      </c>
      <c r="B242" s="61"/>
      <c r="C242" s="31">
        <v>800116284</v>
      </c>
      <c r="D242" s="31">
        <f>VLOOKUP(C242,ENERO!$D$13:$E$1147,2,0)</f>
        <v>218508685</v>
      </c>
      <c r="E242" s="61" t="s">
        <v>439</v>
      </c>
      <c r="F242" s="61"/>
      <c r="G242" s="61"/>
      <c r="H242" s="3">
        <v>382455287</v>
      </c>
      <c r="I242" s="3">
        <v>561532079</v>
      </c>
      <c r="J242" s="3">
        <f>IFERROR(VLOOKUP(C242,[1]NOMINA!$Y$16:$AC$112,5,0),0)</f>
        <v>0</v>
      </c>
      <c r="K242" s="3">
        <f>IFERROR(VLOOKUP(C242,[1]CANCELACIONES!$Y$16:$AC$43,5,0),0)</f>
        <v>0</v>
      </c>
      <c r="L242" s="3">
        <f>IFERROR(VLOOKUP(C242,'[2]res- 200686'!$K$16:$R$112,8,0),0)</f>
        <v>0</v>
      </c>
      <c r="M242" s="3">
        <f>IFERROR(VLOOKUP(C242,'[2]reduccion calidad '!$K$16:$R$27,8,0),0)*-1</f>
        <v>0</v>
      </c>
      <c r="N242" s="3"/>
      <c r="O242" s="34">
        <f t="shared" si="9"/>
        <v>943987366</v>
      </c>
      <c r="P242" s="35">
        <v>943987366</v>
      </c>
      <c r="Q242" s="3">
        <f>IFERROR(VLOOKUP(C242,[3]ServNOMINA!$F$16:$M$112,8,0)+VLOOKUP(C242,[4]ServNOMINA!$F$16:$M$112,8,0),0)</f>
        <v>0</v>
      </c>
      <c r="R242" s="3">
        <f>IFERROR(VLOOKUP(C242,[3]ServOTROS!$F$16:$M$112,8,0)+VLOOKUP(C242,[4]ServOTROS!$F$16:$M$112,8,0),0)</f>
        <v>0</v>
      </c>
      <c r="S242" s="3"/>
      <c r="T242" s="3">
        <f>IFERROR(VLOOKUP(B242,[3]Aaf_PENSION!$C$16:$M$112,11,0)+VLOOKUP(B242,[4]Aaf_PENSION!$C$16:$M$112,11,0),0)</f>
        <v>0</v>
      </c>
      <c r="U242" s="3">
        <f>IFERROR(VLOOKUP(B242,[3]Aaf_SALUD!$C$16:$M$112,11,0)+VLOOKUP(B242,[4]Aaf_SALUD!$C$16:$M$112,11,0),0)</f>
        <v>0</v>
      </c>
      <c r="V242" s="3"/>
      <c r="W242" s="3"/>
      <c r="X242" s="3">
        <f>IFERROR(VLOOKUP(B242,[3]Ap_CESANTIAS!$C$16:$M$112,11,0)+VLOOKUP(B242,[4]Ap_CESANTIAS!$C$16:$M$112,11,0),0)</f>
        <v>0</v>
      </c>
      <c r="Y242" s="3">
        <f>IFERROR(VLOOKUP(B242,[3]Ap_PENSION!$C$16:$M$112,11,0)+VLOOKUP(B242,[4]Ap_PENSION!$C$16:$M$112,11,0),0)</f>
        <v>0</v>
      </c>
      <c r="Z242" s="3">
        <f>IFERROR(VLOOKUP(B242,[3]Ap_SALUD!$C$16:$M$112,11,0)+VLOOKUP(B242,[4]Ap_SALUD!$C$16:$M$112,11,0),0)</f>
        <v>0</v>
      </c>
      <c r="AA242" s="36">
        <f t="shared" si="10"/>
        <v>0</v>
      </c>
      <c r="AB242" s="37">
        <f t="shared" si="11"/>
        <v>0</v>
      </c>
    </row>
    <row r="243" spans="1:28" hidden="1" x14ac:dyDescent="0.25">
      <c r="A243" s="29">
        <v>231</v>
      </c>
      <c r="B243" s="61"/>
      <c r="C243" s="31">
        <v>890116159</v>
      </c>
      <c r="D243" s="31">
        <f>VLOOKUP(C243,ENERO!$D$13:$E$1147,2,0)</f>
        <v>217008770</v>
      </c>
      <c r="E243" s="61" t="s">
        <v>440</v>
      </c>
      <c r="F243" s="61"/>
      <c r="G243" s="61"/>
      <c r="H243" s="3">
        <v>253068335</v>
      </c>
      <c r="I243" s="3">
        <v>338645515</v>
      </c>
      <c r="J243" s="3">
        <f>IFERROR(VLOOKUP(C243,[1]NOMINA!$Y$16:$AC$112,5,0),0)</f>
        <v>0</v>
      </c>
      <c r="K243" s="3">
        <f>IFERROR(VLOOKUP(C243,[1]CANCELACIONES!$Y$16:$AC$43,5,0),0)</f>
        <v>0</v>
      </c>
      <c r="L243" s="3">
        <f>IFERROR(VLOOKUP(C243,'[2]res- 200686'!$K$16:$R$112,8,0),0)</f>
        <v>0</v>
      </c>
      <c r="M243" s="3">
        <f>IFERROR(VLOOKUP(C243,'[2]reduccion calidad '!$K$16:$R$27,8,0),0)*-1</f>
        <v>0</v>
      </c>
      <c r="N243" s="3"/>
      <c r="O243" s="34">
        <f t="shared" si="9"/>
        <v>591713850</v>
      </c>
      <c r="P243" s="35">
        <v>591713850</v>
      </c>
      <c r="Q243" s="3">
        <f>IFERROR(VLOOKUP(C243,[3]ServNOMINA!$F$16:$M$112,8,0)+VLOOKUP(C243,[4]ServNOMINA!$F$16:$M$112,8,0),0)</f>
        <v>0</v>
      </c>
      <c r="R243" s="3">
        <f>IFERROR(VLOOKUP(C243,[3]ServOTROS!$F$16:$M$112,8,0)+VLOOKUP(C243,[4]ServOTROS!$F$16:$M$112,8,0),0)</f>
        <v>0</v>
      </c>
      <c r="S243" s="3"/>
      <c r="T243" s="3">
        <f>IFERROR(VLOOKUP(B243,[3]Aaf_PENSION!$C$16:$M$112,11,0)+VLOOKUP(B243,[4]Aaf_PENSION!$C$16:$M$112,11,0),0)</f>
        <v>0</v>
      </c>
      <c r="U243" s="3">
        <f>IFERROR(VLOOKUP(B243,[3]Aaf_SALUD!$C$16:$M$112,11,0)+VLOOKUP(B243,[4]Aaf_SALUD!$C$16:$M$112,11,0),0)</f>
        <v>0</v>
      </c>
      <c r="V243" s="3"/>
      <c r="W243" s="3"/>
      <c r="X243" s="3">
        <f>IFERROR(VLOOKUP(B243,[3]Ap_CESANTIAS!$C$16:$M$112,11,0)+VLOOKUP(B243,[4]Ap_CESANTIAS!$C$16:$M$112,11,0),0)</f>
        <v>0</v>
      </c>
      <c r="Y243" s="3">
        <f>IFERROR(VLOOKUP(B243,[3]Ap_PENSION!$C$16:$M$112,11,0)+VLOOKUP(B243,[4]Ap_PENSION!$C$16:$M$112,11,0),0)</f>
        <v>0</v>
      </c>
      <c r="Z243" s="3">
        <f>IFERROR(VLOOKUP(B243,[3]Ap_SALUD!$C$16:$M$112,11,0)+VLOOKUP(B243,[4]Ap_SALUD!$C$16:$M$112,11,0),0)</f>
        <v>0</v>
      </c>
      <c r="AA243" s="36">
        <f t="shared" si="10"/>
        <v>0</v>
      </c>
      <c r="AB243" s="37">
        <f t="shared" si="11"/>
        <v>0</v>
      </c>
    </row>
    <row r="244" spans="1:28" hidden="1" x14ac:dyDescent="0.25">
      <c r="A244" s="38">
        <v>232</v>
      </c>
      <c r="B244" s="61"/>
      <c r="C244" s="31">
        <v>800053552</v>
      </c>
      <c r="D244" s="31">
        <f>VLOOKUP(C244,ENERO!$D$13:$E$1147,2,0)</f>
        <v>213208832</v>
      </c>
      <c r="E244" s="61" t="s">
        <v>441</v>
      </c>
      <c r="F244" s="61"/>
      <c r="G244" s="61"/>
      <c r="H244" s="3">
        <v>224819231</v>
      </c>
      <c r="I244" s="3">
        <v>472379370</v>
      </c>
      <c r="J244" s="3">
        <f>IFERROR(VLOOKUP(C244,[1]NOMINA!$Y$16:$AC$112,5,0),0)</f>
        <v>0</v>
      </c>
      <c r="K244" s="3">
        <f>IFERROR(VLOOKUP(C244,[1]CANCELACIONES!$Y$16:$AC$43,5,0),0)</f>
        <v>0</v>
      </c>
      <c r="L244" s="3">
        <f>IFERROR(VLOOKUP(C244,'[2]res- 200686'!$K$16:$R$112,8,0),0)</f>
        <v>0</v>
      </c>
      <c r="M244" s="3">
        <f>IFERROR(VLOOKUP(C244,'[2]reduccion calidad '!$K$16:$R$27,8,0),0)*-1</f>
        <v>0</v>
      </c>
      <c r="N244" s="3"/>
      <c r="O244" s="34">
        <f t="shared" si="9"/>
        <v>697198601</v>
      </c>
      <c r="P244" s="35">
        <v>697198601</v>
      </c>
      <c r="Q244" s="3">
        <f>IFERROR(VLOOKUP(C244,[3]ServNOMINA!$F$16:$M$112,8,0)+VLOOKUP(C244,[4]ServNOMINA!$F$16:$M$112,8,0),0)</f>
        <v>0</v>
      </c>
      <c r="R244" s="3">
        <f>IFERROR(VLOOKUP(C244,[3]ServOTROS!$F$16:$M$112,8,0)+VLOOKUP(C244,[4]ServOTROS!$F$16:$M$112,8,0),0)</f>
        <v>0</v>
      </c>
      <c r="S244" s="3"/>
      <c r="T244" s="3">
        <f>IFERROR(VLOOKUP(B244,[3]Aaf_PENSION!$C$16:$M$112,11,0)+VLOOKUP(B244,[4]Aaf_PENSION!$C$16:$M$112,11,0),0)</f>
        <v>0</v>
      </c>
      <c r="U244" s="3">
        <f>IFERROR(VLOOKUP(B244,[3]Aaf_SALUD!$C$16:$M$112,11,0)+VLOOKUP(B244,[4]Aaf_SALUD!$C$16:$M$112,11,0),0)</f>
        <v>0</v>
      </c>
      <c r="V244" s="3"/>
      <c r="W244" s="3"/>
      <c r="X244" s="3">
        <f>IFERROR(VLOOKUP(B244,[3]Ap_CESANTIAS!$C$16:$M$112,11,0)+VLOOKUP(B244,[4]Ap_CESANTIAS!$C$16:$M$112,11,0),0)</f>
        <v>0</v>
      </c>
      <c r="Y244" s="3">
        <f>IFERROR(VLOOKUP(B244,[3]Ap_PENSION!$C$16:$M$112,11,0)+VLOOKUP(B244,[4]Ap_PENSION!$C$16:$M$112,11,0),0)</f>
        <v>0</v>
      </c>
      <c r="Z244" s="3">
        <f>IFERROR(VLOOKUP(B244,[3]Ap_SALUD!$C$16:$M$112,11,0)+VLOOKUP(B244,[4]Ap_SALUD!$C$16:$M$112,11,0),0)</f>
        <v>0</v>
      </c>
      <c r="AA244" s="36">
        <f t="shared" si="10"/>
        <v>0</v>
      </c>
      <c r="AB244" s="37">
        <f t="shared" si="11"/>
        <v>0</v>
      </c>
    </row>
    <row r="245" spans="1:28" hidden="1" x14ac:dyDescent="0.25">
      <c r="A245" s="29">
        <v>233</v>
      </c>
      <c r="B245" s="61"/>
      <c r="C245" s="31">
        <v>800094378</v>
      </c>
      <c r="D245" s="31">
        <f>VLOOKUP(C245,ENERO!$D$13:$E$1147,2,0)</f>
        <v>214908849</v>
      </c>
      <c r="E245" s="61" t="s">
        <v>442</v>
      </c>
      <c r="F245" s="61"/>
      <c r="G245" s="61"/>
      <c r="H245" s="3">
        <v>149238221</v>
      </c>
      <c r="I245" s="3">
        <v>199408539</v>
      </c>
      <c r="J245" s="3">
        <f>IFERROR(VLOOKUP(C245,[1]NOMINA!$Y$16:$AC$112,5,0),0)</f>
        <v>0</v>
      </c>
      <c r="K245" s="3">
        <f>IFERROR(VLOOKUP(C245,[1]CANCELACIONES!$Y$16:$AC$43,5,0),0)</f>
        <v>0</v>
      </c>
      <c r="L245" s="3">
        <f>IFERROR(VLOOKUP(C245,'[2]res- 200686'!$K$16:$R$112,8,0),0)</f>
        <v>0</v>
      </c>
      <c r="M245" s="3">
        <f>IFERROR(VLOOKUP(C245,'[2]reduccion calidad '!$K$16:$R$27,8,0),0)*-1</f>
        <v>0</v>
      </c>
      <c r="N245" s="3"/>
      <c r="O245" s="34">
        <f t="shared" si="9"/>
        <v>348646760</v>
      </c>
      <c r="P245" s="35">
        <v>348646760</v>
      </c>
      <c r="Q245" s="3">
        <f>IFERROR(VLOOKUP(C245,[3]ServNOMINA!$F$16:$M$112,8,0)+VLOOKUP(C245,[4]ServNOMINA!$F$16:$M$112,8,0),0)</f>
        <v>0</v>
      </c>
      <c r="R245" s="3">
        <f>IFERROR(VLOOKUP(C245,[3]ServOTROS!$F$16:$M$112,8,0)+VLOOKUP(C245,[4]ServOTROS!$F$16:$M$112,8,0),0)</f>
        <v>0</v>
      </c>
      <c r="S245" s="3"/>
      <c r="T245" s="3">
        <f>IFERROR(VLOOKUP(B245,[3]Aaf_PENSION!$C$16:$M$112,11,0)+VLOOKUP(B245,[4]Aaf_PENSION!$C$16:$M$112,11,0),0)</f>
        <v>0</v>
      </c>
      <c r="U245" s="3">
        <f>IFERROR(VLOOKUP(B245,[3]Aaf_SALUD!$C$16:$M$112,11,0)+VLOOKUP(B245,[4]Aaf_SALUD!$C$16:$M$112,11,0),0)</f>
        <v>0</v>
      </c>
      <c r="V245" s="3"/>
      <c r="W245" s="3"/>
      <c r="X245" s="3">
        <f>IFERROR(VLOOKUP(B245,[3]Ap_CESANTIAS!$C$16:$M$112,11,0)+VLOOKUP(B245,[4]Ap_CESANTIAS!$C$16:$M$112,11,0),0)</f>
        <v>0</v>
      </c>
      <c r="Y245" s="3">
        <f>IFERROR(VLOOKUP(B245,[3]Ap_PENSION!$C$16:$M$112,11,0)+VLOOKUP(B245,[4]Ap_PENSION!$C$16:$M$112,11,0),0)</f>
        <v>0</v>
      </c>
      <c r="Z245" s="3">
        <f>IFERROR(VLOOKUP(B245,[3]Ap_SALUD!$C$16:$M$112,11,0)+VLOOKUP(B245,[4]Ap_SALUD!$C$16:$M$112,11,0),0)</f>
        <v>0</v>
      </c>
      <c r="AA245" s="36">
        <f t="shared" si="10"/>
        <v>0</v>
      </c>
      <c r="AB245" s="37">
        <f t="shared" si="11"/>
        <v>0</v>
      </c>
    </row>
    <row r="246" spans="1:28" hidden="1" x14ac:dyDescent="0.25">
      <c r="A246" s="38">
        <v>234</v>
      </c>
      <c r="B246" s="61"/>
      <c r="C246" s="31">
        <v>800037371</v>
      </c>
      <c r="D246" s="31">
        <f>VLOOKUP(C246,ENERO!$D$13:$E$1147,2,0)</f>
        <v>210613006</v>
      </c>
      <c r="E246" s="61" t="s">
        <v>443</v>
      </c>
      <c r="F246" s="61"/>
      <c r="G246" s="61"/>
      <c r="H246" s="3">
        <v>1193467599</v>
      </c>
      <c r="I246" s="3">
        <v>1763347515</v>
      </c>
      <c r="J246" s="3">
        <f>IFERROR(VLOOKUP(C246,[1]NOMINA!$Y$16:$AC$112,5,0),0)</f>
        <v>0</v>
      </c>
      <c r="K246" s="3">
        <f>IFERROR(VLOOKUP(C246,[1]CANCELACIONES!$Y$16:$AC$43,5,0),0)</f>
        <v>0</v>
      </c>
      <c r="L246" s="3">
        <f>IFERROR(VLOOKUP(C246,'[2]res- 200686'!$K$16:$R$112,8,0),0)</f>
        <v>0</v>
      </c>
      <c r="M246" s="3">
        <f>IFERROR(VLOOKUP(C246,'[2]reduccion calidad '!$K$16:$R$27,8,0),0)*-1</f>
        <v>0</v>
      </c>
      <c r="N246" s="3"/>
      <c r="O246" s="34">
        <f t="shared" si="9"/>
        <v>2956815114</v>
      </c>
      <c r="P246" s="35">
        <v>2956815114</v>
      </c>
      <c r="Q246" s="3">
        <f>IFERROR(VLOOKUP(C246,[3]ServNOMINA!$F$16:$M$112,8,0)+VLOOKUP(C246,[4]ServNOMINA!$F$16:$M$112,8,0),0)</f>
        <v>0</v>
      </c>
      <c r="R246" s="3">
        <f>IFERROR(VLOOKUP(C246,[3]ServOTROS!$F$16:$M$112,8,0)+VLOOKUP(C246,[4]ServOTROS!$F$16:$M$112,8,0),0)</f>
        <v>0</v>
      </c>
      <c r="S246" s="3"/>
      <c r="T246" s="3">
        <f>IFERROR(VLOOKUP(B246,[3]Aaf_PENSION!$C$16:$M$112,11,0)+VLOOKUP(B246,[4]Aaf_PENSION!$C$16:$M$112,11,0),0)</f>
        <v>0</v>
      </c>
      <c r="U246" s="3">
        <f>IFERROR(VLOOKUP(B246,[3]Aaf_SALUD!$C$16:$M$112,11,0)+VLOOKUP(B246,[4]Aaf_SALUD!$C$16:$M$112,11,0),0)</f>
        <v>0</v>
      </c>
      <c r="V246" s="3"/>
      <c r="W246" s="3"/>
      <c r="X246" s="3">
        <f>IFERROR(VLOOKUP(B246,[3]Ap_CESANTIAS!$C$16:$M$112,11,0)+VLOOKUP(B246,[4]Ap_CESANTIAS!$C$16:$M$112,11,0),0)</f>
        <v>0</v>
      </c>
      <c r="Y246" s="3">
        <f>IFERROR(VLOOKUP(B246,[3]Ap_PENSION!$C$16:$M$112,11,0)+VLOOKUP(B246,[4]Ap_PENSION!$C$16:$M$112,11,0),0)</f>
        <v>0</v>
      </c>
      <c r="Z246" s="3">
        <f>IFERROR(VLOOKUP(B246,[3]Ap_SALUD!$C$16:$M$112,11,0)+VLOOKUP(B246,[4]Ap_SALUD!$C$16:$M$112,11,0),0)</f>
        <v>0</v>
      </c>
      <c r="AA246" s="36">
        <f t="shared" si="10"/>
        <v>0</v>
      </c>
      <c r="AB246" s="37">
        <f t="shared" si="11"/>
        <v>0</v>
      </c>
    </row>
    <row r="247" spans="1:28" hidden="1" x14ac:dyDescent="0.25">
      <c r="A247" s="29">
        <v>235</v>
      </c>
      <c r="B247" s="61"/>
      <c r="C247" s="31">
        <v>800254879</v>
      </c>
      <c r="D247" s="31">
        <f>VLOOKUP(C247,ENERO!$D$13:$E$1147,2,0)</f>
        <v>213013030</v>
      </c>
      <c r="E247" s="61" t="s">
        <v>444</v>
      </c>
      <c r="F247" s="61"/>
      <c r="G247" s="61"/>
      <c r="H247" s="3">
        <v>436639667</v>
      </c>
      <c r="I247" s="3">
        <v>590860410</v>
      </c>
      <c r="J247" s="3">
        <f>IFERROR(VLOOKUP(C247,[1]NOMINA!$Y$16:$AC$112,5,0),0)</f>
        <v>0</v>
      </c>
      <c r="K247" s="3">
        <f>IFERROR(VLOOKUP(C247,[1]CANCELACIONES!$Y$16:$AC$43,5,0),0)</f>
        <v>0</v>
      </c>
      <c r="L247" s="3">
        <f>IFERROR(VLOOKUP(C247,'[2]res- 200686'!$K$16:$R$112,8,0),0)</f>
        <v>0</v>
      </c>
      <c r="M247" s="3">
        <f>IFERROR(VLOOKUP(C247,'[2]reduccion calidad '!$K$16:$R$27,8,0),0)*-1</f>
        <v>0</v>
      </c>
      <c r="N247" s="3"/>
      <c r="O247" s="34">
        <f t="shared" si="9"/>
        <v>1027500077</v>
      </c>
      <c r="P247" s="35">
        <v>1027500077</v>
      </c>
      <c r="Q247" s="3">
        <f>IFERROR(VLOOKUP(C247,[3]ServNOMINA!$F$16:$M$112,8,0)+VLOOKUP(C247,[4]ServNOMINA!$F$16:$M$112,8,0),0)</f>
        <v>0</v>
      </c>
      <c r="R247" s="3">
        <f>IFERROR(VLOOKUP(C247,[3]ServOTROS!$F$16:$M$112,8,0)+VLOOKUP(C247,[4]ServOTROS!$F$16:$M$112,8,0),0)</f>
        <v>0</v>
      </c>
      <c r="S247" s="3"/>
      <c r="T247" s="3">
        <f>IFERROR(VLOOKUP(B247,[3]Aaf_PENSION!$C$16:$M$112,11,0)+VLOOKUP(B247,[4]Aaf_PENSION!$C$16:$M$112,11,0),0)</f>
        <v>0</v>
      </c>
      <c r="U247" s="3">
        <f>IFERROR(VLOOKUP(B247,[3]Aaf_SALUD!$C$16:$M$112,11,0)+VLOOKUP(B247,[4]Aaf_SALUD!$C$16:$M$112,11,0),0)</f>
        <v>0</v>
      </c>
      <c r="V247" s="3"/>
      <c r="W247" s="3"/>
      <c r="X247" s="3">
        <f>IFERROR(VLOOKUP(B247,[3]Ap_CESANTIAS!$C$16:$M$112,11,0)+VLOOKUP(B247,[4]Ap_CESANTIAS!$C$16:$M$112,11,0),0)</f>
        <v>0</v>
      </c>
      <c r="Y247" s="3">
        <f>IFERROR(VLOOKUP(B247,[3]Ap_PENSION!$C$16:$M$112,11,0)+VLOOKUP(B247,[4]Ap_PENSION!$C$16:$M$112,11,0),0)</f>
        <v>0</v>
      </c>
      <c r="Z247" s="3">
        <f>IFERROR(VLOOKUP(B247,[3]Ap_SALUD!$C$16:$M$112,11,0)+VLOOKUP(B247,[4]Ap_SALUD!$C$16:$M$112,11,0),0)</f>
        <v>0</v>
      </c>
      <c r="AA247" s="36">
        <f t="shared" si="10"/>
        <v>0</v>
      </c>
      <c r="AB247" s="37">
        <f t="shared" si="11"/>
        <v>0</v>
      </c>
    </row>
    <row r="248" spans="1:28" hidden="1" x14ac:dyDescent="0.25">
      <c r="A248" s="38">
        <v>236</v>
      </c>
      <c r="B248" s="61"/>
      <c r="C248" s="31">
        <v>806001937</v>
      </c>
      <c r="D248" s="31">
        <f>VLOOKUP(C248,ENERO!$D$13:$E$1147,2,0)</f>
        <v>214213042</v>
      </c>
      <c r="E248" s="61" t="s">
        <v>445</v>
      </c>
      <c r="F248" s="61"/>
      <c r="G248" s="61"/>
      <c r="H248" s="3">
        <v>257490415</v>
      </c>
      <c r="I248" s="3">
        <v>386675556</v>
      </c>
      <c r="J248" s="3">
        <f>IFERROR(VLOOKUP(C248,[1]NOMINA!$Y$16:$AC$112,5,0),0)</f>
        <v>0</v>
      </c>
      <c r="K248" s="3">
        <f>IFERROR(VLOOKUP(C248,[1]CANCELACIONES!$Y$16:$AC$43,5,0),0)</f>
        <v>0</v>
      </c>
      <c r="L248" s="3">
        <f>IFERROR(VLOOKUP(C248,'[2]res- 200686'!$K$16:$R$112,8,0),0)</f>
        <v>0</v>
      </c>
      <c r="M248" s="3">
        <f>IFERROR(VLOOKUP(C248,'[2]reduccion calidad '!$K$16:$R$27,8,0),0)*-1</f>
        <v>0</v>
      </c>
      <c r="N248" s="3"/>
      <c r="O248" s="34">
        <f t="shared" si="9"/>
        <v>644165971</v>
      </c>
      <c r="P248" s="35">
        <v>644165971</v>
      </c>
      <c r="Q248" s="3">
        <f>IFERROR(VLOOKUP(C248,[3]ServNOMINA!$F$16:$M$112,8,0)+VLOOKUP(C248,[4]ServNOMINA!$F$16:$M$112,8,0),0)</f>
        <v>0</v>
      </c>
      <c r="R248" s="3">
        <f>IFERROR(VLOOKUP(C248,[3]ServOTROS!$F$16:$M$112,8,0)+VLOOKUP(C248,[4]ServOTROS!$F$16:$M$112,8,0),0)</f>
        <v>0</v>
      </c>
      <c r="S248" s="3"/>
      <c r="T248" s="3">
        <f>IFERROR(VLOOKUP(B248,[3]Aaf_PENSION!$C$16:$M$112,11,0)+VLOOKUP(B248,[4]Aaf_PENSION!$C$16:$M$112,11,0),0)</f>
        <v>0</v>
      </c>
      <c r="U248" s="3">
        <f>IFERROR(VLOOKUP(B248,[3]Aaf_SALUD!$C$16:$M$112,11,0)+VLOOKUP(B248,[4]Aaf_SALUD!$C$16:$M$112,11,0),0)</f>
        <v>0</v>
      </c>
      <c r="V248" s="3"/>
      <c r="W248" s="3"/>
      <c r="X248" s="3">
        <f>IFERROR(VLOOKUP(B248,[3]Ap_CESANTIAS!$C$16:$M$112,11,0)+VLOOKUP(B248,[4]Ap_CESANTIAS!$C$16:$M$112,11,0),0)</f>
        <v>0</v>
      </c>
      <c r="Y248" s="3">
        <f>IFERROR(VLOOKUP(B248,[3]Ap_PENSION!$C$16:$M$112,11,0)+VLOOKUP(B248,[4]Ap_PENSION!$C$16:$M$112,11,0),0)</f>
        <v>0</v>
      </c>
      <c r="Z248" s="3">
        <f>IFERROR(VLOOKUP(B248,[3]Ap_SALUD!$C$16:$M$112,11,0)+VLOOKUP(B248,[4]Ap_SALUD!$C$16:$M$112,11,0),0)</f>
        <v>0</v>
      </c>
      <c r="AA248" s="36">
        <f t="shared" si="10"/>
        <v>0</v>
      </c>
      <c r="AB248" s="37">
        <f t="shared" si="11"/>
        <v>0</v>
      </c>
    </row>
    <row r="249" spans="1:28" hidden="1" x14ac:dyDescent="0.25">
      <c r="A249" s="29">
        <v>237</v>
      </c>
      <c r="B249" s="61"/>
      <c r="C249" s="31">
        <v>890480254</v>
      </c>
      <c r="D249" s="31">
        <f>VLOOKUP(C249,ENERO!$D$13:$E$1147,2,0)</f>
        <v>215213052</v>
      </c>
      <c r="E249" s="61" t="s">
        <v>446</v>
      </c>
      <c r="F249" s="61"/>
      <c r="G249" s="61"/>
      <c r="H249" s="3">
        <v>1487121919</v>
      </c>
      <c r="I249" s="3">
        <v>2174099698</v>
      </c>
      <c r="J249" s="3">
        <f>IFERROR(VLOOKUP(C249,[1]NOMINA!$Y$16:$AC$112,5,0),0)</f>
        <v>0</v>
      </c>
      <c r="K249" s="3">
        <f>IFERROR(VLOOKUP(C249,[1]CANCELACIONES!$Y$16:$AC$43,5,0),0)</f>
        <v>0</v>
      </c>
      <c r="L249" s="3">
        <f>IFERROR(VLOOKUP(C249,'[2]res- 200686'!$K$16:$R$112,8,0),0)</f>
        <v>0</v>
      </c>
      <c r="M249" s="3">
        <f>IFERROR(VLOOKUP(C249,'[2]reduccion calidad '!$K$16:$R$27,8,0),0)*-1</f>
        <v>0</v>
      </c>
      <c r="N249" s="3"/>
      <c r="O249" s="34">
        <f t="shared" si="9"/>
        <v>3661221617</v>
      </c>
      <c r="P249" s="35">
        <v>3661221617</v>
      </c>
      <c r="Q249" s="3">
        <f>IFERROR(VLOOKUP(C249,[3]ServNOMINA!$F$16:$M$112,8,0)+VLOOKUP(C249,[4]ServNOMINA!$F$16:$M$112,8,0),0)</f>
        <v>0</v>
      </c>
      <c r="R249" s="3">
        <f>IFERROR(VLOOKUP(C249,[3]ServOTROS!$F$16:$M$112,8,0)+VLOOKUP(C249,[4]ServOTROS!$F$16:$M$112,8,0),0)</f>
        <v>0</v>
      </c>
      <c r="S249" s="3"/>
      <c r="T249" s="3">
        <f>IFERROR(VLOOKUP(B249,[3]Aaf_PENSION!$C$16:$M$112,11,0)+VLOOKUP(B249,[4]Aaf_PENSION!$C$16:$M$112,11,0),0)</f>
        <v>0</v>
      </c>
      <c r="U249" s="3">
        <f>IFERROR(VLOOKUP(B249,[3]Aaf_SALUD!$C$16:$M$112,11,0)+VLOOKUP(B249,[4]Aaf_SALUD!$C$16:$M$112,11,0),0)</f>
        <v>0</v>
      </c>
      <c r="V249" s="3"/>
      <c r="W249" s="3"/>
      <c r="X249" s="3">
        <f>IFERROR(VLOOKUP(B249,[3]Ap_CESANTIAS!$C$16:$M$112,11,0)+VLOOKUP(B249,[4]Ap_CESANTIAS!$C$16:$M$112,11,0),0)</f>
        <v>0</v>
      </c>
      <c r="Y249" s="3">
        <f>IFERROR(VLOOKUP(B249,[3]Ap_PENSION!$C$16:$M$112,11,0)+VLOOKUP(B249,[4]Ap_PENSION!$C$16:$M$112,11,0),0)</f>
        <v>0</v>
      </c>
      <c r="Z249" s="3">
        <f>IFERROR(VLOOKUP(B249,[3]Ap_SALUD!$C$16:$M$112,11,0)+VLOOKUP(B249,[4]Ap_SALUD!$C$16:$M$112,11,0),0)</f>
        <v>0</v>
      </c>
      <c r="AA249" s="36">
        <f t="shared" si="10"/>
        <v>0</v>
      </c>
      <c r="AB249" s="37">
        <f t="shared" si="11"/>
        <v>0</v>
      </c>
    </row>
    <row r="250" spans="1:28" hidden="1" x14ac:dyDescent="0.25">
      <c r="A250" s="38">
        <v>238</v>
      </c>
      <c r="B250" s="61"/>
      <c r="C250" s="31">
        <v>806004900</v>
      </c>
      <c r="D250" s="31">
        <f>VLOOKUP(C250,ENERO!$D$13:$E$1147,2,0)</f>
        <v>216213062</v>
      </c>
      <c r="E250" s="61" t="s">
        <v>447</v>
      </c>
      <c r="F250" s="61"/>
      <c r="G250" s="61"/>
      <c r="H250" s="3">
        <v>277868139</v>
      </c>
      <c r="I250" s="3">
        <v>365172888</v>
      </c>
      <c r="J250" s="3">
        <f>IFERROR(VLOOKUP(C250,[1]NOMINA!$Y$16:$AC$112,5,0),0)</f>
        <v>0</v>
      </c>
      <c r="K250" s="3">
        <f>IFERROR(VLOOKUP(C250,[1]CANCELACIONES!$Y$16:$AC$43,5,0),0)</f>
        <v>0</v>
      </c>
      <c r="L250" s="3">
        <f>IFERROR(VLOOKUP(C250,'[2]res- 200686'!$K$16:$R$112,8,0),0)</f>
        <v>0</v>
      </c>
      <c r="M250" s="3">
        <f>IFERROR(VLOOKUP(C250,'[2]reduccion calidad '!$K$16:$R$27,8,0),0)*-1</f>
        <v>0</v>
      </c>
      <c r="N250" s="3"/>
      <c r="O250" s="34">
        <f t="shared" si="9"/>
        <v>643041027</v>
      </c>
      <c r="P250" s="35">
        <v>643041027</v>
      </c>
      <c r="Q250" s="3">
        <f>IFERROR(VLOOKUP(C250,[3]ServNOMINA!$F$16:$M$112,8,0)+VLOOKUP(C250,[4]ServNOMINA!$F$16:$M$112,8,0),0)</f>
        <v>0</v>
      </c>
      <c r="R250" s="3">
        <f>IFERROR(VLOOKUP(C250,[3]ServOTROS!$F$16:$M$112,8,0)+VLOOKUP(C250,[4]ServOTROS!$F$16:$M$112,8,0),0)</f>
        <v>0</v>
      </c>
      <c r="S250" s="3"/>
      <c r="T250" s="3">
        <f>IFERROR(VLOOKUP(B250,[3]Aaf_PENSION!$C$16:$M$112,11,0)+VLOOKUP(B250,[4]Aaf_PENSION!$C$16:$M$112,11,0),0)</f>
        <v>0</v>
      </c>
      <c r="U250" s="3">
        <f>IFERROR(VLOOKUP(B250,[3]Aaf_SALUD!$C$16:$M$112,11,0)+VLOOKUP(B250,[4]Aaf_SALUD!$C$16:$M$112,11,0),0)</f>
        <v>0</v>
      </c>
      <c r="V250" s="3"/>
      <c r="W250" s="3"/>
      <c r="X250" s="3">
        <f>IFERROR(VLOOKUP(B250,[3]Ap_CESANTIAS!$C$16:$M$112,11,0)+VLOOKUP(B250,[4]Ap_CESANTIAS!$C$16:$M$112,11,0),0)</f>
        <v>0</v>
      </c>
      <c r="Y250" s="3">
        <f>IFERROR(VLOOKUP(B250,[3]Ap_PENSION!$C$16:$M$112,11,0)+VLOOKUP(B250,[4]Ap_PENSION!$C$16:$M$112,11,0),0)</f>
        <v>0</v>
      </c>
      <c r="Z250" s="3">
        <f>IFERROR(VLOOKUP(B250,[3]Ap_SALUD!$C$16:$M$112,11,0)+VLOOKUP(B250,[4]Ap_SALUD!$C$16:$M$112,11,0),0)</f>
        <v>0</v>
      </c>
      <c r="AA250" s="36">
        <f t="shared" si="10"/>
        <v>0</v>
      </c>
      <c r="AB250" s="37">
        <f t="shared" si="11"/>
        <v>0</v>
      </c>
    </row>
    <row r="251" spans="1:28" hidden="1" x14ac:dyDescent="0.25">
      <c r="A251" s="29">
        <v>239</v>
      </c>
      <c r="B251" s="61"/>
      <c r="C251" s="31">
        <v>800015991</v>
      </c>
      <c r="D251" s="31">
        <f>VLOOKUP(C251,ENERO!$D$13:$E$1147,2,0)</f>
        <v>217413074</v>
      </c>
      <c r="E251" s="61" t="s">
        <v>448</v>
      </c>
      <c r="F251" s="61"/>
      <c r="G251" s="61"/>
      <c r="H251" s="3">
        <v>709508663</v>
      </c>
      <c r="I251" s="3">
        <v>1071965575</v>
      </c>
      <c r="J251" s="3">
        <f>IFERROR(VLOOKUP(C251,[1]NOMINA!$Y$16:$AC$112,5,0),0)</f>
        <v>0</v>
      </c>
      <c r="K251" s="3">
        <f>IFERROR(VLOOKUP(C251,[1]CANCELACIONES!$Y$16:$AC$43,5,0),0)</f>
        <v>0</v>
      </c>
      <c r="L251" s="3">
        <f>IFERROR(VLOOKUP(C251,'[2]res- 200686'!$K$16:$R$112,8,0),0)</f>
        <v>0</v>
      </c>
      <c r="M251" s="3">
        <f>IFERROR(VLOOKUP(C251,'[2]reduccion calidad '!$K$16:$R$27,8,0),0)*-1</f>
        <v>0</v>
      </c>
      <c r="N251" s="3"/>
      <c r="O251" s="34">
        <f t="shared" si="9"/>
        <v>1781474238</v>
      </c>
      <c r="P251" s="35">
        <v>1781474238</v>
      </c>
      <c r="Q251" s="3">
        <f>IFERROR(VLOOKUP(C251,[3]ServNOMINA!$F$16:$M$112,8,0)+VLOOKUP(C251,[4]ServNOMINA!$F$16:$M$112,8,0),0)</f>
        <v>0</v>
      </c>
      <c r="R251" s="3">
        <f>IFERROR(VLOOKUP(C251,[3]ServOTROS!$F$16:$M$112,8,0)+VLOOKUP(C251,[4]ServOTROS!$F$16:$M$112,8,0),0)</f>
        <v>0</v>
      </c>
      <c r="S251" s="3"/>
      <c r="T251" s="3">
        <f>IFERROR(VLOOKUP(B251,[3]Aaf_PENSION!$C$16:$M$112,11,0)+VLOOKUP(B251,[4]Aaf_PENSION!$C$16:$M$112,11,0),0)</f>
        <v>0</v>
      </c>
      <c r="U251" s="3">
        <f>IFERROR(VLOOKUP(B251,[3]Aaf_SALUD!$C$16:$M$112,11,0)+VLOOKUP(B251,[4]Aaf_SALUD!$C$16:$M$112,11,0),0)</f>
        <v>0</v>
      </c>
      <c r="V251" s="3"/>
      <c r="W251" s="3"/>
      <c r="X251" s="3">
        <f>IFERROR(VLOOKUP(B251,[3]Ap_CESANTIAS!$C$16:$M$112,11,0)+VLOOKUP(B251,[4]Ap_CESANTIAS!$C$16:$M$112,11,0),0)</f>
        <v>0</v>
      </c>
      <c r="Y251" s="3">
        <f>IFERROR(VLOOKUP(B251,[3]Ap_PENSION!$C$16:$M$112,11,0)+VLOOKUP(B251,[4]Ap_PENSION!$C$16:$M$112,11,0),0)</f>
        <v>0</v>
      </c>
      <c r="Z251" s="3">
        <f>IFERROR(VLOOKUP(B251,[3]Ap_SALUD!$C$16:$M$112,11,0)+VLOOKUP(B251,[4]Ap_SALUD!$C$16:$M$112,11,0),0)</f>
        <v>0</v>
      </c>
      <c r="AA251" s="36">
        <f t="shared" si="10"/>
        <v>0</v>
      </c>
      <c r="AB251" s="37">
        <f t="shared" si="11"/>
        <v>0</v>
      </c>
    </row>
    <row r="252" spans="1:28" hidden="1" x14ac:dyDescent="0.25">
      <c r="A252" s="38">
        <v>240</v>
      </c>
      <c r="B252" s="61"/>
      <c r="C252" s="31">
        <v>890481362</v>
      </c>
      <c r="D252" s="31">
        <f>VLOOKUP(C252,ENERO!$D$13:$E$1147,2,0)</f>
        <v>214013140</v>
      </c>
      <c r="E252" s="61" t="s">
        <v>449</v>
      </c>
      <c r="F252" s="61"/>
      <c r="G252" s="61"/>
      <c r="H252" s="3">
        <v>920117135</v>
      </c>
      <c r="I252" s="3">
        <v>1045249412</v>
      </c>
      <c r="J252" s="3">
        <f>IFERROR(VLOOKUP(C252,[1]NOMINA!$Y$16:$AC$112,5,0),0)</f>
        <v>0</v>
      </c>
      <c r="K252" s="3">
        <f>IFERROR(VLOOKUP(C252,[1]CANCELACIONES!$Y$16:$AC$43,5,0),0)</f>
        <v>0</v>
      </c>
      <c r="L252" s="3">
        <f>IFERROR(VLOOKUP(C252,'[2]res- 200686'!$K$16:$R$112,8,0),0)</f>
        <v>0</v>
      </c>
      <c r="M252" s="3">
        <f>IFERROR(VLOOKUP(C252,'[2]reduccion calidad '!$K$16:$R$27,8,0),0)*-1</f>
        <v>0</v>
      </c>
      <c r="N252" s="3"/>
      <c r="O252" s="34">
        <f t="shared" si="9"/>
        <v>1965366547</v>
      </c>
      <c r="P252" s="35">
        <v>1965366547</v>
      </c>
      <c r="Q252" s="3">
        <f>IFERROR(VLOOKUP(C252,[3]ServNOMINA!$F$16:$M$112,8,0)+VLOOKUP(C252,[4]ServNOMINA!$F$16:$M$112,8,0),0)</f>
        <v>0</v>
      </c>
      <c r="R252" s="3">
        <f>IFERROR(VLOOKUP(C252,[3]ServOTROS!$F$16:$M$112,8,0)+VLOOKUP(C252,[4]ServOTROS!$F$16:$M$112,8,0),0)</f>
        <v>0</v>
      </c>
      <c r="S252" s="3"/>
      <c r="T252" s="3">
        <f>IFERROR(VLOOKUP(B252,[3]Aaf_PENSION!$C$16:$M$112,11,0)+VLOOKUP(B252,[4]Aaf_PENSION!$C$16:$M$112,11,0),0)</f>
        <v>0</v>
      </c>
      <c r="U252" s="3">
        <f>IFERROR(VLOOKUP(B252,[3]Aaf_SALUD!$C$16:$M$112,11,0)+VLOOKUP(B252,[4]Aaf_SALUD!$C$16:$M$112,11,0),0)</f>
        <v>0</v>
      </c>
      <c r="V252" s="3"/>
      <c r="W252" s="3"/>
      <c r="X252" s="3">
        <f>IFERROR(VLOOKUP(B252,[3]Ap_CESANTIAS!$C$16:$M$112,11,0)+VLOOKUP(B252,[4]Ap_CESANTIAS!$C$16:$M$112,11,0),0)</f>
        <v>0</v>
      </c>
      <c r="Y252" s="3">
        <f>IFERROR(VLOOKUP(B252,[3]Ap_PENSION!$C$16:$M$112,11,0)+VLOOKUP(B252,[4]Ap_PENSION!$C$16:$M$112,11,0),0)</f>
        <v>0</v>
      </c>
      <c r="Z252" s="3">
        <f>IFERROR(VLOOKUP(B252,[3]Ap_SALUD!$C$16:$M$112,11,0)+VLOOKUP(B252,[4]Ap_SALUD!$C$16:$M$112,11,0),0)</f>
        <v>0</v>
      </c>
      <c r="AA252" s="36">
        <f t="shared" si="10"/>
        <v>0</v>
      </c>
      <c r="AB252" s="37">
        <f t="shared" si="11"/>
        <v>0</v>
      </c>
    </row>
    <row r="253" spans="1:28" hidden="1" x14ac:dyDescent="0.25">
      <c r="A253" s="29">
        <v>241</v>
      </c>
      <c r="B253" s="61"/>
      <c r="C253" s="31">
        <v>800253526</v>
      </c>
      <c r="D253" s="31">
        <f>VLOOKUP(C253,ENERO!$D$13:$E$1147,2,0)</f>
        <v>216013160</v>
      </c>
      <c r="E253" s="61" t="s">
        <v>450</v>
      </c>
      <c r="F253" s="61"/>
      <c r="G253" s="61"/>
      <c r="H253" s="3">
        <v>268127903</v>
      </c>
      <c r="I253" s="3">
        <v>412420532</v>
      </c>
      <c r="J253" s="3">
        <f>IFERROR(VLOOKUP(C253,[1]NOMINA!$Y$16:$AC$112,5,0),0)</f>
        <v>0</v>
      </c>
      <c r="K253" s="3">
        <f>IFERROR(VLOOKUP(C253,[1]CANCELACIONES!$Y$16:$AC$43,5,0),0)</f>
        <v>0</v>
      </c>
      <c r="L253" s="3">
        <f>IFERROR(VLOOKUP(C253,'[2]res- 200686'!$K$16:$R$112,8,0),0)</f>
        <v>0</v>
      </c>
      <c r="M253" s="3">
        <f>IFERROR(VLOOKUP(C253,'[2]reduccion calidad '!$K$16:$R$27,8,0),0)*-1</f>
        <v>0</v>
      </c>
      <c r="N253" s="3"/>
      <c r="O253" s="34">
        <f t="shared" si="9"/>
        <v>680548435</v>
      </c>
      <c r="P253" s="35">
        <v>680548435</v>
      </c>
      <c r="Q253" s="3">
        <f>IFERROR(VLOOKUP(C253,[3]ServNOMINA!$F$16:$M$112,8,0)+VLOOKUP(C253,[4]ServNOMINA!$F$16:$M$112,8,0),0)</f>
        <v>0</v>
      </c>
      <c r="R253" s="3">
        <f>IFERROR(VLOOKUP(C253,[3]ServOTROS!$F$16:$M$112,8,0)+VLOOKUP(C253,[4]ServOTROS!$F$16:$M$112,8,0),0)</f>
        <v>0</v>
      </c>
      <c r="S253" s="3"/>
      <c r="T253" s="3">
        <f>IFERROR(VLOOKUP(B253,[3]Aaf_PENSION!$C$16:$M$112,11,0)+VLOOKUP(B253,[4]Aaf_PENSION!$C$16:$M$112,11,0),0)</f>
        <v>0</v>
      </c>
      <c r="U253" s="3">
        <f>IFERROR(VLOOKUP(B253,[3]Aaf_SALUD!$C$16:$M$112,11,0)+VLOOKUP(B253,[4]Aaf_SALUD!$C$16:$M$112,11,0),0)</f>
        <v>0</v>
      </c>
      <c r="V253" s="3"/>
      <c r="W253" s="3"/>
      <c r="X253" s="3">
        <f>IFERROR(VLOOKUP(B253,[3]Ap_CESANTIAS!$C$16:$M$112,11,0)+VLOOKUP(B253,[4]Ap_CESANTIAS!$C$16:$M$112,11,0),0)</f>
        <v>0</v>
      </c>
      <c r="Y253" s="3">
        <f>IFERROR(VLOOKUP(B253,[3]Ap_PENSION!$C$16:$M$112,11,0)+VLOOKUP(B253,[4]Ap_PENSION!$C$16:$M$112,11,0),0)</f>
        <v>0</v>
      </c>
      <c r="Z253" s="3">
        <f>IFERROR(VLOOKUP(B253,[3]Ap_SALUD!$C$16:$M$112,11,0)+VLOOKUP(B253,[4]Ap_SALUD!$C$16:$M$112,11,0),0)</f>
        <v>0</v>
      </c>
      <c r="AA253" s="36">
        <f t="shared" si="10"/>
        <v>0</v>
      </c>
      <c r="AB253" s="37">
        <f t="shared" si="11"/>
        <v>0</v>
      </c>
    </row>
    <row r="254" spans="1:28" hidden="1" x14ac:dyDescent="0.25">
      <c r="A254" s="38">
        <v>242</v>
      </c>
      <c r="B254" s="61"/>
      <c r="C254" s="31">
        <v>800254481</v>
      </c>
      <c r="D254" s="31">
        <f>VLOOKUP(C254,ENERO!$D$13:$E$1147,2,0)</f>
        <v>218813188</v>
      </c>
      <c r="E254" s="61" t="s">
        <v>451</v>
      </c>
      <c r="F254" s="61"/>
      <c r="G254" s="61"/>
      <c r="H254" s="3">
        <v>437673847</v>
      </c>
      <c r="I254" s="3">
        <v>643155250</v>
      </c>
      <c r="J254" s="3">
        <f>IFERROR(VLOOKUP(C254,[1]NOMINA!$Y$16:$AC$112,5,0),0)</f>
        <v>0</v>
      </c>
      <c r="K254" s="3">
        <f>IFERROR(VLOOKUP(C254,[1]CANCELACIONES!$Y$16:$AC$43,5,0),0)</f>
        <v>0</v>
      </c>
      <c r="L254" s="3">
        <f>IFERROR(VLOOKUP(C254,'[2]res- 200686'!$K$16:$R$112,8,0),0)</f>
        <v>0</v>
      </c>
      <c r="M254" s="3">
        <f>IFERROR(VLOOKUP(C254,'[2]reduccion calidad '!$K$16:$R$27,8,0),0)*-1</f>
        <v>0</v>
      </c>
      <c r="N254" s="3"/>
      <c r="O254" s="34">
        <f t="shared" si="9"/>
        <v>1080829097</v>
      </c>
      <c r="P254" s="35">
        <v>1080829097</v>
      </c>
      <c r="Q254" s="3">
        <f>IFERROR(VLOOKUP(C254,[3]ServNOMINA!$F$16:$M$112,8,0)+VLOOKUP(C254,[4]ServNOMINA!$F$16:$M$112,8,0),0)</f>
        <v>0</v>
      </c>
      <c r="R254" s="3">
        <f>IFERROR(VLOOKUP(C254,[3]ServOTROS!$F$16:$M$112,8,0)+VLOOKUP(C254,[4]ServOTROS!$F$16:$M$112,8,0),0)</f>
        <v>0</v>
      </c>
      <c r="S254" s="3"/>
      <c r="T254" s="3">
        <f>IFERROR(VLOOKUP(B254,[3]Aaf_PENSION!$C$16:$M$112,11,0)+VLOOKUP(B254,[4]Aaf_PENSION!$C$16:$M$112,11,0),0)</f>
        <v>0</v>
      </c>
      <c r="U254" s="3">
        <f>IFERROR(VLOOKUP(B254,[3]Aaf_SALUD!$C$16:$M$112,11,0)+VLOOKUP(B254,[4]Aaf_SALUD!$C$16:$M$112,11,0),0)</f>
        <v>0</v>
      </c>
      <c r="V254" s="3"/>
      <c r="W254" s="3"/>
      <c r="X254" s="3">
        <f>IFERROR(VLOOKUP(B254,[3]Ap_CESANTIAS!$C$16:$M$112,11,0)+VLOOKUP(B254,[4]Ap_CESANTIAS!$C$16:$M$112,11,0),0)</f>
        <v>0</v>
      </c>
      <c r="Y254" s="3">
        <f>IFERROR(VLOOKUP(B254,[3]Ap_PENSION!$C$16:$M$112,11,0)+VLOOKUP(B254,[4]Ap_PENSION!$C$16:$M$112,11,0),0)</f>
        <v>0</v>
      </c>
      <c r="Z254" s="3">
        <f>IFERROR(VLOOKUP(B254,[3]Ap_SALUD!$C$16:$M$112,11,0)+VLOOKUP(B254,[4]Ap_SALUD!$C$16:$M$112,11,0),0)</f>
        <v>0</v>
      </c>
      <c r="AA254" s="36">
        <f t="shared" si="10"/>
        <v>0</v>
      </c>
      <c r="AB254" s="37">
        <f t="shared" si="11"/>
        <v>0</v>
      </c>
    </row>
    <row r="255" spans="1:28" hidden="1" x14ac:dyDescent="0.25">
      <c r="A255" s="29">
        <v>243</v>
      </c>
      <c r="B255" s="61"/>
      <c r="C255" s="31">
        <v>800038613</v>
      </c>
      <c r="D255" s="31">
        <f>VLOOKUP(C255,ENERO!$D$13:$E$1147,2,0)</f>
        <v>211213212</v>
      </c>
      <c r="E255" s="61" t="s">
        <v>452</v>
      </c>
      <c r="F255" s="61"/>
      <c r="G255" s="61"/>
      <c r="H255" s="3">
        <v>430554047</v>
      </c>
      <c r="I255" s="3">
        <v>907502540</v>
      </c>
      <c r="J255" s="3">
        <f>IFERROR(VLOOKUP(C255,[1]NOMINA!$Y$16:$AC$112,5,0),0)</f>
        <v>0</v>
      </c>
      <c r="K255" s="3">
        <f>IFERROR(VLOOKUP(C255,[1]CANCELACIONES!$Y$16:$AC$43,5,0),0)</f>
        <v>0</v>
      </c>
      <c r="L255" s="3">
        <f>IFERROR(VLOOKUP(C255,'[2]res- 200686'!$K$16:$R$112,8,0),0)</f>
        <v>0</v>
      </c>
      <c r="M255" s="3">
        <f>IFERROR(VLOOKUP(C255,'[2]reduccion calidad '!$K$16:$R$27,8,0),0)*-1</f>
        <v>0</v>
      </c>
      <c r="N255" s="3"/>
      <c r="O255" s="34">
        <f t="shared" si="9"/>
        <v>1338056587</v>
      </c>
      <c r="P255" s="35">
        <v>1338056587</v>
      </c>
      <c r="Q255" s="3">
        <f>IFERROR(VLOOKUP(C255,[3]ServNOMINA!$F$16:$M$112,8,0)+VLOOKUP(C255,[4]ServNOMINA!$F$16:$M$112,8,0),0)</f>
        <v>0</v>
      </c>
      <c r="R255" s="3">
        <f>IFERROR(VLOOKUP(C255,[3]ServOTROS!$F$16:$M$112,8,0)+VLOOKUP(C255,[4]ServOTROS!$F$16:$M$112,8,0),0)</f>
        <v>0</v>
      </c>
      <c r="S255" s="3"/>
      <c r="T255" s="3">
        <f>IFERROR(VLOOKUP(B255,[3]Aaf_PENSION!$C$16:$M$112,11,0)+VLOOKUP(B255,[4]Aaf_PENSION!$C$16:$M$112,11,0),0)</f>
        <v>0</v>
      </c>
      <c r="U255" s="3">
        <f>IFERROR(VLOOKUP(B255,[3]Aaf_SALUD!$C$16:$M$112,11,0)+VLOOKUP(B255,[4]Aaf_SALUD!$C$16:$M$112,11,0),0)</f>
        <v>0</v>
      </c>
      <c r="V255" s="3"/>
      <c r="W255" s="3"/>
      <c r="X255" s="3">
        <f>IFERROR(VLOOKUP(B255,[3]Ap_CESANTIAS!$C$16:$M$112,11,0)+VLOOKUP(B255,[4]Ap_CESANTIAS!$C$16:$M$112,11,0),0)</f>
        <v>0</v>
      </c>
      <c r="Y255" s="3">
        <f>IFERROR(VLOOKUP(B255,[3]Ap_PENSION!$C$16:$M$112,11,0)+VLOOKUP(B255,[4]Ap_PENSION!$C$16:$M$112,11,0),0)</f>
        <v>0</v>
      </c>
      <c r="Z255" s="3">
        <f>IFERROR(VLOOKUP(B255,[3]Ap_SALUD!$C$16:$M$112,11,0)+VLOOKUP(B255,[4]Ap_SALUD!$C$16:$M$112,11,0),0)</f>
        <v>0</v>
      </c>
      <c r="AA255" s="36">
        <f t="shared" si="10"/>
        <v>0</v>
      </c>
      <c r="AB255" s="37">
        <f t="shared" si="11"/>
        <v>0</v>
      </c>
    </row>
    <row r="256" spans="1:28" hidden="1" x14ac:dyDescent="0.25">
      <c r="A256" s="38">
        <v>244</v>
      </c>
      <c r="B256" s="61"/>
      <c r="C256" s="31">
        <v>806000701</v>
      </c>
      <c r="D256" s="31">
        <f>VLOOKUP(C256,ENERO!$D$13:$E$1147,2,0)</f>
        <v>212213222</v>
      </c>
      <c r="E256" s="61" t="s">
        <v>453</v>
      </c>
      <c r="F256" s="61"/>
      <c r="G256" s="61"/>
      <c r="H256" s="3">
        <v>799925103</v>
      </c>
      <c r="I256" s="3">
        <v>668063391</v>
      </c>
      <c r="J256" s="3">
        <f>IFERROR(VLOOKUP(C256,[1]NOMINA!$Y$16:$AC$112,5,0),0)</f>
        <v>0</v>
      </c>
      <c r="K256" s="3">
        <f>IFERROR(VLOOKUP(C256,[1]CANCELACIONES!$Y$16:$AC$43,5,0),0)</f>
        <v>0</v>
      </c>
      <c r="L256" s="3">
        <f>IFERROR(VLOOKUP(C256,'[2]res- 200686'!$K$16:$R$112,8,0),0)</f>
        <v>0</v>
      </c>
      <c r="M256" s="3">
        <f>IFERROR(VLOOKUP(C256,'[2]reduccion calidad '!$K$16:$R$27,8,0),0)*-1</f>
        <v>0</v>
      </c>
      <c r="N256" s="3"/>
      <c r="O256" s="34">
        <f t="shared" si="9"/>
        <v>1467988494</v>
      </c>
      <c r="P256" s="35">
        <v>1467988494</v>
      </c>
      <c r="Q256" s="3">
        <f>IFERROR(VLOOKUP(C256,[3]ServNOMINA!$F$16:$M$112,8,0)+VLOOKUP(C256,[4]ServNOMINA!$F$16:$M$112,8,0),0)</f>
        <v>0</v>
      </c>
      <c r="R256" s="3">
        <f>IFERROR(VLOOKUP(C256,[3]ServOTROS!$F$16:$M$112,8,0)+VLOOKUP(C256,[4]ServOTROS!$F$16:$M$112,8,0),0)</f>
        <v>0</v>
      </c>
      <c r="S256" s="3"/>
      <c r="T256" s="3">
        <f>IFERROR(VLOOKUP(B256,[3]Aaf_PENSION!$C$16:$M$112,11,0)+VLOOKUP(B256,[4]Aaf_PENSION!$C$16:$M$112,11,0),0)</f>
        <v>0</v>
      </c>
      <c r="U256" s="3">
        <f>IFERROR(VLOOKUP(B256,[3]Aaf_SALUD!$C$16:$M$112,11,0)+VLOOKUP(B256,[4]Aaf_SALUD!$C$16:$M$112,11,0),0)</f>
        <v>0</v>
      </c>
      <c r="V256" s="3"/>
      <c r="W256" s="3"/>
      <c r="X256" s="3">
        <f>IFERROR(VLOOKUP(B256,[3]Ap_CESANTIAS!$C$16:$M$112,11,0)+VLOOKUP(B256,[4]Ap_CESANTIAS!$C$16:$M$112,11,0),0)</f>
        <v>0</v>
      </c>
      <c r="Y256" s="3">
        <f>IFERROR(VLOOKUP(B256,[3]Ap_PENSION!$C$16:$M$112,11,0)+VLOOKUP(B256,[4]Ap_PENSION!$C$16:$M$112,11,0),0)</f>
        <v>0</v>
      </c>
      <c r="Z256" s="3">
        <f>IFERROR(VLOOKUP(B256,[3]Ap_SALUD!$C$16:$M$112,11,0)+VLOOKUP(B256,[4]Ap_SALUD!$C$16:$M$112,11,0),0)</f>
        <v>0</v>
      </c>
      <c r="AA256" s="36">
        <f t="shared" si="10"/>
        <v>0</v>
      </c>
      <c r="AB256" s="37">
        <f t="shared" si="11"/>
        <v>0</v>
      </c>
    </row>
    <row r="257" spans="1:28" hidden="1" x14ac:dyDescent="0.25">
      <c r="A257" s="29">
        <v>245</v>
      </c>
      <c r="B257" s="61"/>
      <c r="C257" s="31">
        <v>890480022</v>
      </c>
      <c r="D257" s="31">
        <f>VLOOKUP(C257,ENERO!$D$13:$E$1147,2,0)</f>
        <v>214413244</v>
      </c>
      <c r="E257" s="61" t="s">
        <v>454</v>
      </c>
      <c r="F257" s="61"/>
      <c r="G257" s="61"/>
      <c r="H257" s="3">
        <v>2498812415</v>
      </c>
      <c r="I257" s="3">
        <v>2961595500</v>
      </c>
      <c r="J257" s="3">
        <f>IFERROR(VLOOKUP(C257,[1]NOMINA!$Y$16:$AC$112,5,0),0)</f>
        <v>0</v>
      </c>
      <c r="K257" s="3">
        <f>IFERROR(VLOOKUP(C257,[1]CANCELACIONES!$Y$16:$AC$43,5,0),0)</f>
        <v>0</v>
      </c>
      <c r="L257" s="3">
        <f>IFERROR(VLOOKUP(C257,'[2]res- 200686'!$K$16:$R$112,8,0),0)</f>
        <v>0</v>
      </c>
      <c r="M257" s="3">
        <f>IFERROR(VLOOKUP(C257,'[2]reduccion calidad '!$K$16:$R$27,8,0),0)*-1</f>
        <v>0</v>
      </c>
      <c r="N257" s="3"/>
      <c r="O257" s="34">
        <f t="shared" si="9"/>
        <v>5460407915</v>
      </c>
      <c r="P257" s="35">
        <v>5460407915</v>
      </c>
      <c r="Q257" s="3">
        <f>IFERROR(VLOOKUP(C257,[3]ServNOMINA!$F$16:$M$112,8,0)+VLOOKUP(C257,[4]ServNOMINA!$F$16:$M$112,8,0),0)</f>
        <v>0</v>
      </c>
      <c r="R257" s="3">
        <f>IFERROR(VLOOKUP(C257,[3]ServOTROS!$F$16:$M$112,8,0)+VLOOKUP(C257,[4]ServOTROS!$F$16:$M$112,8,0),0)</f>
        <v>0</v>
      </c>
      <c r="S257" s="3"/>
      <c r="T257" s="3">
        <f>IFERROR(VLOOKUP(B257,[3]Aaf_PENSION!$C$16:$M$112,11,0)+VLOOKUP(B257,[4]Aaf_PENSION!$C$16:$M$112,11,0),0)</f>
        <v>0</v>
      </c>
      <c r="U257" s="3">
        <f>IFERROR(VLOOKUP(B257,[3]Aaf_SALUD!$C$16:$M$112,11,0)+VLOOKUP(B257,[4]Aaf_SALUD!$C$16:$M$112,11,0),0)</f>
        <v>0</v>
      </c>
      <c r="V257" s="3"/>
      <c r="W257" s="3"/>
      <c r="X257" s="3">
        <f>IFERROR(VLOOKUP(B257,[3]Ap_CESANTIAS!$C$16:$M$112,11,0)+VLOOKUP(B257,[4]Ap_CESANTIAS!$C$16:$M$112,11,0),0)</f>
        <v>0</v>
      </c>
      <c r="Y257" s="3">
        <f>IFERROR(VLOOKUP(B257,[3]Ap_PENSION!$C$16:$M$112,11,0)+VLOOKUP(B257,[4]Ap_PENSION!$C$16:$M$112,11,0),0)</f>
        <v>0</v>
      </c>
      <c r="Z257" s="3">
        <f>IFERROR(VLOOKUP(B257,[3]Ap_SALUD!$C$16:$M$112,11,0)+VLOOKUP(B257,[4]Ap_SALUD!$C$16:$M$112,11,0),0)</f>
        <v>0</v>
      </c>
      <c r="AA257" s="36">
        <f t="shared" si="10"/>
        <v>0</v>
      </c>
      <c r="AB257" s="37">
        <f t="shared" si="11"/>
        <v>0</v>
      </c>
    </row>
    <row r="258" spans="1:28" hidden="1" x14ac:dyDescent="0.25">
      <c r="A258" s="38">
        <v>246</v>
      </c>
      <c r="B258" s="61"/>
      <c r="C258" s="31">
        <v>890481295</v>
      </c>
      <c r="D258" s="31">
        <f>VLOOKUP(C258,ENERO!$D$13:$E$1147,2,0)</f>
        <v>214813248</v>
      </c>
      <c r="E258" s="61" t="s">
        <v>455</v>
      </c>
      <c r="F258" s="61"/>
      <c r="G258" s="61"/>
      <c r="H258" s="3">
        <v>170893531</v>
      </c>
      <c r="I258" s="3">
        <v>278788438</v>
      </c>
      <c r="J258" s="3">
        <f>IFERROR(VLOOKUP(C258,[1]NOMINA!$Y$16:$AC$112,5,0),0)</f>
        <v>0</v>
      </c>
      <c r="K258" s="3">
        <f>IFERROR(VLOOKUP(C258,[1]CANCELACIONES!$Y$16:$AC$43,5,0),0)</f>
        <v>0</v>
      </c>
      <c r="L258" s="3">
        <f>IFERROR(VLOOKUP(C258,'[2]res- 200686'!$K$16:$R$112,8,0),0)</f>
        <v>0</v>
      </c>
      <c r="M258" s="3">
        <f>IFERROR(VLOOKUP(C258,'[2]reduccion calidad '!$K$16:$R$27,8,0),0)*-1</f>
        <v>0</v>
      </c>
      <c r="N258" s="3"/>
      <c r="O258" s="34">
        <f t="shared" si="9"/>
        <v>449681969</v>
      </c>
      <c r="P258" s="35">
        <v>449681969</v>
      </c>
      <c r="Q258" s="3">
        <f>IFERROR(VLOOKUP(C258,[3]ServNOMINA!$F$16:$M$112,8,0)+VLOOKUP(C258,[4]ServNOMINA!$F$16:$M$112,8,0),0)</f>
        <v>0</v>
      </c>
      <c r="R258" s="3">
        <f>IFERROR(VLOOKUP(C258,[3]ServOTROS!$F$16:$M$112,8,0)+VLOOKUP(C258,[4]ServOTROS!$F$16:$M$112,8,0),0)</f>
        <v>0</v>
      </c>
      <c r="S258" s="3"/>
      <c r="T258" s="3">
        <f>IFERROR(VLOOKUP(B258,[3]Aaf_PENSION!$C$16:$M$112,11,0)+VLOOKUP(B258,[4]Aaf_PENSION!$C$16:$M$112,11,0),0)</f>
        <v>0</v>
      </c>
      <c r="U258" s="3">
        <f>IFERROR(VLOOKUP(B258,[3]Aaf_SALUD!$C$16:$M$112,11,0)+VLOOKUP(B258,[4]Aaf_SALUD!$C$16:$M$112,11,0),0)</f>
        <v>0</v>
      </c>
      <c r="V258" s="3"/>
      <c r="W258" s="3"/>
      <c r="X258" s="3">
        <f>IFERROR(VLOOKUP(B258,[3]Ap_CESANTIAS!$C$16:$M$112,11,0)+VLOOKUP(B258,[4]Ap_CESANTIAS!$C$16:$M$112,11,0),0)</f>
        <v>0</v>
      </c>
      <c r="Y258" s="3">
        <f>IFERROR(VLOOKUP(B258,[3]Ap_PENSION!$C$16:$M$112,11,0)+VLOOKUP(B258,[4]Ap_PENSION!$C$16:$M$112,11,0),0)</f>
        <v>0</v>
      </c>
      <c r="Z258" s="3">
        <f>IFERROR(VLOOKUP(B258,[3]Ap_SALUD!$C$16:$M$112,11,0)+VLOOKUP(B258,[4]Ap_SALUD!$C$16:$M$112,11,0),0)</f>
        <v>0</v>
      </c>
      <c r="AA258" s="36">
        <f t="shared" si="10"/>
        <v>0</v>
      </c>
      <c r="AB258" s="37">
        <f t="shared" si="11"/>
        <v>0</v>
      </c>
    </row>
    <row r="259" spans="1:28" hidden="1" x14ac:dyDescent="0.25">
      <c r="A259" s="29">
        <v>247</v>
      </c>
      <c r="B259" s="61"/>
      <c r="C259" s="31">
        <v>806001439</v>
      </c>
      <c r="D259" s="31">
        <f>VLOOKUP(C259,ENERO!$D$13:$E$1147,2,0)</f>
        <v>216813268</v>
      </c>
      <c r="E259" s="61" t="s">
        <v>456</v>
      </c>
      <c r="F259" s="61"/>
      <c r="G259" s="61"/>
      <c r="H259" s="3">
        <v>281990103</v>
      </c>
      <c r="I259" s="3">
        <v>631692668</v>
      </c>
      <c r="J259" s="3">
        <f>IFERROR(VLOOKUP(C259,[1]NOMINA!$Y$16:$AC$112,5,0),0)</f>
        <v>0</v>
      </c>
      <c r="K259" s="3">
        <f>IFERROR(VLOOKUP(C259,[1]CANCELACIONES!$Y$16:$AC$43,5,0),0)</f>
        <v>0</v>
      </c>
      <c r="L259" s="3">
        <f>IFERROR(VLOOKUP(C259,'[2]res- 200686'!$K$16:$R$112,8,0),0)</f>
        <v>0</v>
      </c>
      <c r="M259" s="3">
        <f>IFERROR(VLOOKUP(C259,'[2]reduccion calidad '!$K$16:$R$27,8,0),0)*-1</f>
        <v>0</v>
      </c>
      <c r="N259" s="3"/>
      <c r="O259" s="34">
        <f t="shared" si="9"/>
        <v>913682771</v>
      </c>
      <c r="P259" s="35">
        <v>913682771</v>
      </c>
      <c r="Q259" s="3">
        <f>IFERROR(VLOOKUP(C259,[3]ServNOMINA!$F$16:$M$112,8,0)+VLOOKUP(C259,[4]ServNOMINA!$F$16:$M$112,8,0),0)</f>
        <v>0</v>
      </c>
      <c r="R259" s="3">
        <f>IFERROR(VLOOKUP(C259,[3]ServOTROS!$F$16:$M$112,8,0)+VLOOKUP(C259,[4]ServOTROS!$F$16:$M$112,8,0),0)</f>
        <v>0</v>
      </c>
      <c r="S259" s="3"/>
      <c r="T259" s="3">
        <f>IFERROR(VLOOKUP(B259,[3]Aaf_PENSION!$C$16:$M$112,11,0)+VLOOKUP(B259,[4]Aaf_PENSION!$C$16:$M$112,11,0),0)</f>
        <v>0</v>
      </c>
      <c r="U259" s="3">
        <f>IFERROR(VLOOKUP(B259,[3]Aaf_SALUD!$C$16:$M$112,11,0)+VLOOKUP(B259,[4]Aaf_SALUD!$C$16:$M$112,11,0),0)</f>
        <v>0</v>
      </c>
      <c r="V259" s="3"/>
      <c r="W259" s="3"/>
      <c r="X259" s="3">
        <f>IFERROR(VLOOKUP(B259,[3]Ap_CESANTIAS!$C$16:$M$112,11,0)+VLOOKUP(B259,[4]Ap_CESANTIAS!$C$16:$M$112,11,0),0)</f>
        <v>0</v>
      </c>
      <c r="Y259" s="3">
        <f>IFERROR(VLOOKUP(B259,[3]Ap_PENSION!$C$16:$M$112,11,0)+VLOOKUP(B259,[4]Ap_PENSION!$C$16:$M$112,11,0),0)</f>
        <v>0</v>
      </c>
      <c r="Z259" s="3">
        <f>IFERROR(VLOOKUP(B259,[3]Ap_SALUD!$C$16:$M$112,11,0)+VLOOKUP(B259,[4]Ap_SALUD!$C$16:$M$112,11,0),0)</f>
        <v>0</v>
      </c>
      <c r="AA259" s="36">
        <f t="shared" si="10"/>
        <v>0</v>
      </c>
      <c r="AB259" s="37">
        <f t="shared" si="11"/>
        <v>0</v>
      </c>
    </row>
    <row r="260" spans="1:28" hidden="1" x14ac:dyDescent="0.25">
      <c r="A260" s="38">
        <v>248</v>
      </c>
      <c r="B260" s="61"/>
      <c r="C260" s="31">
        <v>800255214</v>
      </c>
      <c r="D260" s="31">
        <f>VLOOKUP(C260,ENERO!$D$13:$E$1147,2,0)</f>
        <v>210013300</v>
      </c>
      <c r="E260" s="61" t="s">
        <v>457</v>
      </c>
      <c r="F260" s="61"/>
      <c r="G260" s="61"/>
      <c r="H260" s="3">
        <v>583589103</v>
      </c>
      <c r="I260" s="3">
        <v>911205516</v>
      </c>
      <c r="J260" s="3">
        <f>IFERROR(VLOOKUP(C260,[1]NOMINA!$Y$16:$AC$112,5,0),0)</f>
        <v>0</v>
      </c>
      <c r="K260" s="3">
        <f>IFERROR(VLOOKUP(C260,[1]CANCELACIONES!$Y$16:$AC$43,5,0),0)</f>
        <v>0</v>
      </c>
      <c r="L260" s="3">
        <f>IFERROR(VLOOKUP(C260,'[2]res- 200686'!$K$16:$R$112,8,0),0)</f>
        <v>0</v>
      </c>
      <c r="M260" s="3">
        <f>IFERROR(VLOOKUP(C260,'[2]reduccion calidad '!$K$16:$R$27,8,0),0)*-1</f>
        <v>0</v>
      </c>
      <c r="N260" s="3"/>
      <c r="O260" s="34">
        <f t="shared" si="9"/>
        <v>1494794619</v>
      </c>
      <c r="P260" s="35">
        <v>1494794619</v>
      </c>
      <c r="Q260" s="3">
        <f>IFERROR(VLOOKUP(C260,[3]ServNOMINA!$F$16:$M$112,8,0)+VLOOKUP(C260,[4]ServNOMINA!$F$16:$M$112,8,0),0)</f>
        <v>0</v>
      </c>
      <c r="R260" s="3">
        <f>IFERROR(VLOOKUP(C260,[3]ServOTROS!$F$16:$M$112,8,0)+VLOOKUP(C260,[4]ServOTROS!$F$16:$M$112,8,0),0)</f>
        <v>0</v>
      </c>
      <c r="S260" s="3"/>
      <c r="T260" s="3">
        <f>IFERROR(VLOOKUP(B260,[3]Aaf_PENSION!$C$16:$M$112,11,0)+VLOOKUP(B260,[4]Aaf_PENSION!$C$16:$M$112,11,0),0)</f>
        <v>0</v>
      </c>
      <c r="U260" s="3">
        <f>IFERROR(VLOOKUP(B260,[3]Aaf_SALUD!$C$16:$M$112,11,0)+VLOOKUP(B260,[4]Aaf_SALUD!$C$16:$M$112,11,0),0)</f>
        <v>0</v>
      </c>
      <c r="V260" s="3"/>
      <c r="W260" s="3"/>
      <c r="X260" s="3">
        <f>IFERROR(VLOOKUP(B260,[3]Ap_CESANTIAS!$C$16:$M$112,11,0)+VLOOKUP(B260,[4]Ap_CESANTIAS!$C$16:$M$112,11,0),0)</f>
        <v>0</v>
      </c>
      <c r="Y260" s="3">
        <f>IFERROR(VLOOKUP(B260,[3]Ap_PENSION!$C$16:$M$112,11,0)+VLOOKUP(B260,[4]Ap_PENSION!$C$16:$M$112,11,0),0)</f>
        <v>0</v>
      </c>
      <c r="Z260" s="3">
        <f>IFERROR(VLOOKUP(B260,[3]Ap_SALUD!$C$16:$M$112,11,0)+VLOOKUP(B260,[4]Ap_SALUD!$C$16:$M$112,11,0),0)</f>
        <v>0</v>
      </c>
      <c r="AA260" s="36">
        <f t="shared" si="10"/>
        <v>0</v>
      </c>
      <c r="AB260" s="37">
        <f t="shared" si="11"/>
        <v>0</v>
      </c>
    </row>
    <row r="261" spans="1:28" hidden="1" x14ac:dyDescent="0.25">
      <c r="A261" s="29">
        <v>249</v>
      </c>
      <c r="B261" s="61"/>
      <c r="C261" s="31">
        <v>800095514</v>
      </c>
      <c r="D261" s="31">
        <f>VLOOKUP(C261,ENERO!$D$13:$E$1147,2,0)</f>
        <v>213313433</v>
      </c>
      <c r="E261" s="61" t="s">
        <v>458</v>
      </c>
      <c r="F261" s="61"/>
      <c r="G261" s="61"/>
      <c r="H261" s="3">
        <v>695816079</v>
      </c>
      <c r="I261" s="3">
        <v>1126361872</v>
      </c>
      <c r="J261" s="3">
        <f>IFERROR(VLOOKUP(C261,[1]NOMINA!$Y$16:$AC$112,5,0),0)</f>
        <v>0</v>
      </c>
      <c r="K261" s="3">
        <f>IFERROR(VLOOKUP(C261,[1]CANCELACIONES!$Y$16:$AC$43,5,0),0)</f>
        <v>0</v>
      </c>
      <c r="L261" s="3">
        <f>IFERROR(VLOOKUP(C261,'[2]res- 200686'!$K$16:$R$112,8,0),0)</f>
        <v>0</v>
      </c>
      <c r="M261" s="3">
        <f>IFERROR(VLOOKUP(C261,'[2]reduccion calidad '!$K$16:$R$27,8,0),0)*-1</f>
        <v>0</v>
      </c>
      <c r="N261" s="3"/>
      <c r="O261" s="34">
        <f t="shared" si="9"/>
        <v>1822177951</v>
      </c>
      <c r="P261" s="35">
        <v>1822177951</v>
      </c>
      <c r="Q261" s="3">
        <f>IFERROR(VLOOKUP(C261,[3]ServNOMINA!$F$16:$M$112,8,0)+VLOOKUP(C261,[4]ServNOMINA!$F$16:$M$112,8,0),0)</f>
        <v>0</v>
      </c>
      <c r="R261" s="3">
        <f>IFERROR(VLOOKUP(C261,[3]ServOTROS!$F$16:$M$112,8,0)+VLOOKUP(C261,[4]ServOTROS!$F$16:$M$112,8,0),0)</f>
        <v>0</v>
      </c>
      <c r="S261" s="3"/>
      <c r="T261" s="3">
        <f>IFERROR(VLOOKUP(B261,[3]Aaf_PENSION!$C$16:$M$112,11,0)+VLOOKUP(B261,[4]Aaf_PENSION!$C$16:$M$112,11,0),0)</f>
        <v>0</v>
      </c>
      <c r="U261" s="3">
        <f>IFERROR(VLOOKUP(B261,[3]Aaf_SALUD!$C$16:$M$112,11,0)+VLOOKUP(B261,[4]Aaf_SALUD!$C$16:$M$112,11,0),0)</f>
        <v>0</v>
      </c>
      <c r="V261" s="3"/>
      <c r="W261" s="3"/>
      <c r="X261" s="3">
        <f>IFERROR(VLOOKUP(B261,[3]Ap_CESANTIAS!$C$16:$M$112,11,0)+VLOOKUP(B261,[4]Ap_CESANTIAS!$C$16:$M$112,11,0),0)</f>
        <v>0</v>
      </c>
      <c r="Y261" s="3">
        <f>IFERROR(VLOOKUP(B261,[3]Ap_PENSION!$C$16:$M$112,11,0)+VLOOKUP(B261,[4]Ap_PENSION!$C$16:$M$112,11,0),0)</f>
        <v>0</v>
      </c>
      <c r="Z261" s="3">
        <f>IFERROR(VLOOKUP(B261,[3]Ap_SALUD!$C$16:$M$112,11,0)+VLOOKUP(B261,[4]Ap_SALUD!$C$16:$M$112,11,0),0)</f>
        <v>0</v>
      </c>
      <c r="AA261" s="36">
        <f t="shared" si="10"/>
        <v>0</v>
      </c>
      <c r="AB261" s="37">
        <f t="shared" si="11"/>
        <v>0</v>
      </c>
    </row>
    <row r="262" spans="1:28" hidden="1" x14ac:dyDescent="0.25">
      <c r="A262" s="38">
        <v>250</v>
      </c>
      <c r="B262" s="61"/>
      <c r="C262" s="31">
        <v>800095511</v>
      </c>
      <c r="D262" s="31">
        <f>VLOOKUP(C262,ENERO!$D$13:$E$1147,2,0)</f>
        <v>214013440</v>
      </c>
      <c r="E262" s="61" t="s">
        <v>459</v>
      </c>
      <c r="F262" s="61"/>
      <c r="G262" s="61"/>
      <c r="H262" s="3">
        <v>303233583</v>
      </c>
      <c r="I262" s="3">
        <v>566461149</v>
      </c>
      <c r="J262" s="3">
        <f>IFERROR(VLOOKUP(C262,[1]NOMINA!$Y$16:$AC$112,5,0),0)</f>
        <v>0</v>
      </c>
      <c r="K262" s="3">
        <f>IFERROR(VLOOKUP(C262,[1]CANCELACIONES!$Y$16:$AC$43,5,0),0)</f>
        <v>0</v>
      </c>
      <c r="L262" s="3">
        <f>IFERROR(VLOOKUP(C262,'[2]res- 200686'!$K$16:$R$112,8,0),0)</f>
        <v>0</v>
      </c>
      <c r="M262" s="3">
        <f>IFERROR(VLOOKUP(C262,'[2]reduccion calidad '!$K$16:$R$27,8,0),0)*-1</f>
        <v>0</v>
      </c>
      <c r="N262" s="3"/>
      <c r="O262" s="34">
        <f t="shared" si="9"/>
        <v>869694732</v>
      </c>
      <c r="P262" s="35">
        <v>869694732</v>
      </c>
      <c r="Q262" s="3">
        <f>IFERROR(VLOOKUP(C262,[3]ServNOMINA!$F$16:$M$112,8,0)+VLOOKUP(C262,[4]ServNOMINA!$F$16:$M$112,8,0),0)</f>
        <v>0</v>
      </c>
      <c r="R262" s="3">
        <f>IFERROR(VLOOKUP(C262,[3]ServOTROS!$F$16:$M$112,8,0)+VLOOKUP(C262,[4]ServOTROS!$F$16:$M$112,8,0),0)</f>
        <v>0</v>
      </c>
      <c r="S262" s="3"/>
      <c r="T262" s="3">
        <f>IFERROR(VLOOKUP(B262,[3]Aaf_PENSION!$C$16:$M$112,11,0)+VLOOKUP(B262,[4]Aaf_PENSION!$C$16:$M$112,11,0),0)</f>
        <v>0</v>
      </c>
      <c r="U262" s="3">
        <f>IFERROR(VLOOKUP(B262,[3]Aaf_SALUD!$C$16:$M$112,11,0)+VLOOKUP(B262,[4]Aaf_SALUD!$C$16:$M$112,11,0),0)</f>
        <v>0</v>
      </c>
      <c r="V262" s="3"/>
      <c r="W262" s="3"/>
      <c r="X262" s="3">
        <f>IFERROR(VLOOKUP(B262,[3]Ap_CESANTIAS!$C$16:$M$112,11,0)+VLOOKUP(B262,[4]Ap_CESANTIAS!$C$16:$M$112,11,0),0)</f>
        <v>0</v>
      </c>
      <c r="Y262" s="3">
        <f>IFERROR(VLOOKUP(B262,[3]Ap_PENSION!$C$16:$M$112,11,0)+VLOOKUP(B262,[4]Ap_PENSION!$C$16:$M$112,11,0),0)</f>
        <v>0</v>
      </c>
      <c r="Z262" s="3">
        <f>IFERROR(VLOOKUP(B262,[3]Ap_SALUD!$C$16:$M$112,11,0)+VLOOKUP(B262,[4]Ap_SALUD!$C$16:$M$112,11,0),0)</f>
        <v>0</v>
      </c>
      <c r="AA262" s="36">
        <f t="shared" si="10"/>
        <v>0</v>
      </c>
      <c r="AB262" s="37">
        <f t="shared" si="11"/>
        <v>0</v>
      </c>
    </row>
    <row r="263" spans="1:28" hidden="1" x14ac:dyDescent="0.25">
      <c r="A263" s="29">
        <v>251</v>
      </c>
      <c r="B263" s="61"/>
      <c r="C263" s="31">
        <v>800095466</v>
      </c>
      <c r="D263" s="31">
        <f>VLOOKUP(C263,ENERO!$D$13:$E$1147,2,0)</f>
        <v>214213442</v>
      </c>
      <c r="E263" s="61" t="s">
        <v>460</v>
      </c>
      <c r="F263" s="61"/>
      <c r="G263" s="61"/>
      <c r="H263" s="3">
        <v>1806999935</v>
      </c>
      <c r="I263" s="3">
        <v>2358472020</v>
      </c>
      <c r="J263" s="3">
        <f>IFERROR(VLOOKUP(C263,[1]NOMINA!$Y$16:$AC$112,5,0),0)</f>
        <v>0</v>
      </c>
      <c r="K263" s="3">
        <f>IFERROR(VLOOKUP(C263,[1]CANCELACIONES!$Y$16:$AC$43,5,0),0)</f>
        <v>0</v>
      </c>
      <c r="L263" s="3">
        <f>IFERROR(VLOOKUP(C263,'[2]res- 200686'!$K$16:$R$112,8,0),0)</f>
        <v>0</v>
      </c>
      <c r="M263" s="3">
        <f>IFERROR(VLOOKUP(C263,'[2]reduccion calidad '!$K$16:$R$27,8,0),0)*-1</f>
        <v>0</v>
      </c>
      <c r="N263" s="3"/>
      <c r="O263" s="34">
        <f t="shared" si="9"/>
        <v>4165471955</v>
      </c>
      <c r="P263" s="35">
        <v>4165471955</v>
      </c>
      <c r="Q263" s="3">
        <f>IFERROR(VLOOKUP(C263,[3]ServNOMINA!$F$16:$M$112,8,0)+VLOOKUP(C263,[4]ServNOMINA!$F$16:$M$112,8,0),0)</f>
        <v>0</v>
      </c>
      <c r="R263" s="3">
        <f>IFERROR(VLOOKUP(C263,[3]ServOTROS!$F$16:$M$112,8,0)+VLOOKUP(C263,[4]ServOTROS!$F$16:$M$112,8,0),0)</f>
        <v>0</v>
      </c>
      <c r="S263" s="3"/>
      <c r="T263" s="3">
        <f>IFERROR(VLOOKUP(B263,[3]Aaf_PENSION!$C$16:$M$112,11,0)+VLOOKUP(B263,[4]Aaf_PENSION!$C$16:$M$112,11,0),0)</f>
        <v>0</v>
      </c>
      <c r="U263" s="3">
        <f>IFERROR(VLOOKUP(B263,[3]Aaf_SALUD!$C$16:$M$112,11,0)+VLOOKUP(B263,[4]Aaf_SALUD!$C$16:$M$112,11,0),0)</f>
        <v>0</v>
      </c>
      <c r="V263" s="3"/>
      <c r="W263" s="3"/>
      <c r="X263" s="3">
        <f>IFERROR(VLOOKUP(B263,[3]Ap_CESANTIAS!$C$16:$M$112,11,0)+VLOOKUP(B263,[4]Ap_CESANTIAS!$C$16:$M$112,11,0),0)</f>
        <v>0</v>
      </c>
      <c r="Y263" s="3">
        <f>IFERROR(VLOOKUP(B263,[3]Ap_PENSION!$C$16:$M$112,11,0)+VLOOKUP(B263,[4]Ap_PENSION!$C$16:$M$112,11,0),0)</f>
        <v>0</v>
      </c>
      <c r="Z263" s="3">
        <f>IFERROR(VLOOKUP(B263,[3]Ap_SALUD!$C$16:$M$112,11,0)+VLOOKUP(B263,[4]Ap_SALUD!$C$16:$M$112,11,0),0)</f>
        <v>0</v>
      </c>
      <c r="AA263" s="36">
        <f t="shared" si="10"/>
        <v>0</v>
      </c>
      <c r="AB263" s="37">
        <f t="shared" si="11"/>
        <v>0</v>
      </c>
    </row>
    <row r="264" spans="1:28" hidden="1" x14ac:dyDescent="0.25">
      <c r="A264" s="38">
        <v>252</v>
      </c>
      <c r="B264" s="61"/>
      <c r="C264" s="31">
        <v>800254722</v>
      </c>
      <c r="D264" s="31">
        <f>VLOOKUP(C264,ENERO!$D$13:$E$1147,2,0)</f>
        <v>215813458</v>
      </c>
      <c r="E264" s="61" t="s">
        <v>461</v>
      </c>
      <c r="F264" s="61"/>
      <c r="G264" s="61"/>
      <c r="H264" s="3">
        <v>738983663</v>
      </c>
      <c r="I264" s="3">
        <v>678392146</v>
      </c>
      <c r="J264" s="3">
        <f>IFERROR(VLOOKUP(C264,[1]NOMINA!$Y$16:$AC$112,5,0),0)</f>
        <v>0</v>
      </c>
      <c r="K264" s="3">
        <f>IFERROR(VLOOKUP(C264,[1]CANCELACIONES!$Y$16:$AC$43,5,0),0)</f>
        <v>0</v>
      </c>
      <c r="L264" s="3">
        <f>IFERROR(VLOOKUP(C264,'[2]res- 200686'!$K$16:$R$112,8,0),0)</f>
        <v>0</v>
      </c>
      <c r="M264" s="3">
        <f>IFERROR(VLOOKUP(C264,'[2]reduccion calidad '!$K$16:$R$27,8,0),0)*-1</f>
        <v>0</v>
      </c>
      <c r="N264" s="3"/>
      <c r="O264" s="34">
        <f t="shared" si="9"/>
        <v>1417375809</v>
      </c>
      <c r="P264" s="35">
        <v>1417375809</v>
      </c>
      <c r="Q264" s="3">
        <f>IFERROR(VLOOKUP(C264,[3]ServNOMINA!$F$16:$M$112,8,0)+VLOOKUP(C264,[4]ServNOMINA!$F$16:$M$112,8,0),0)</f>
        <v>0</v>
      </c>
      <c r="R264" s="3">
        <f>IFERROR(VLOOKUP(C264,[3]ServOTROS!$F$16:$M$112,8,0)+VLOOKUP(C264,[4]ServOTROS!$F$16:$M$112,8,0),0)</f>
        <v>0</v>
      </c>
      <c r="S264" s="3"/>
      <c r="T264" s="3">
        <f>IFERROR(VLOOKUP(B264,[3]Aaf_PENSION!$C$16:$M$112,11,0)+VLOOKUP(B264,[4]Aaf_PENSION!$C$16:$M$112,11,0),0)</f>
        <v>0</v>
      </c>
      <c r="U264" s="3">
        <f>IFERROR(VLOOKUP(B264,[3]Aaf_SALUD!$C$16:$M$112,11,0)+VLOOKUP(B264,[4]Aaf_SALUD!$C$16:$M$112,11,0),0)</f>
        <v>0</v>
      </c>
      <c r="V264" s="3"/>
      <c r="W264" s="3"/>
      <c r="X264" s="3">
        <f>IFERROR(VLOOKUP(B264,[3]Ap_CESANTIAS!$C$16:$M$112,11,0)+VLOOKUP(B264,[4]Ap_CESANTIAS!$C$16:$M$112,11,0),0)</f>
        <v>0</v>
      </c>
      <c r="Y264" s="3">
        <f>IFERROR(VLOOKUP(B264,[3]Ap_PENSION!$C$16:$M$112,11,0)+VLOOKUP(B264,[4]Ap_PENSION!$C$16:$M$112,11,0),0)</f>
        <v>0</v>
      </c>
      <c r="Z264" s="3">
        <f>IFERROR(VLOOKUP(B264,[3]Ap_SALUD!$C$16:$M$112,11,0)+VLOOKUP(B264,[4]Ap_SALUD!$C$16:$M$112,11,0),0)</f>
        <v>0</v>
      </c>
      <c r="AA264" s="36">
        <f t="shared" si="10"/>
        <v>0</v>
      </c>
      <c r="AB264" s="37">
        <f t="shared" si="11"/>
        <v>0</v>
      </c>
    </row>
    <row r="265" spans="1:28" hidden="1" x14ac:dyDescent="0.25">
      <c r="A265" s="29">
        <v>253</v>
      </c>
      <c r="B265" s="61"/>
      <c r="C265" s="31">
        <v>890480643</v>
      </c>
      <c r="D265" s="31">
        <f>VLOOKUP(C265,ENERO!$D$13:$E$1147,2,0)</f>
        <v>216813468</v>
      </c>
      <c r="E265" s="61" t="s">
        <v>462</v>
      </c>
      <c r="F265" s="61"/>
      <c r="G265" s="61"/>
      <c r="H265" s="3">
        <v>1264839663</v>
      </c>
      <c r="I265" s="3">
        <v>1962901624</v>
      </c>
      <c r="J265" s="3">
        <f>IFERROR(VLOOKUP(C265,[1]NOMINA!$Y$16:$AC$112,5,0),0)</f>
        <v>0</v>
      </c>
      <c r="K265" s="3">
        <f>IFERROR(VLOOKUP(C265,[1]CANCELACIONES!$Y$16:$AC$43,5,0),0)</f>
        <v>0</v>
      </c>
      <c r="L265" s="3">
        <f>IFERROR(VLOOKUP(C265,'[2]res- 200686'!$K$16:$R$112,8,0),0)</f>
        <v>0</v>
      </c>
      <c r="M265" s="3">
        <f>IFERROR(VLOOKUP(C265,'[2]reduccion calidad '!$K$16:$R$27,8,0),0)*-1</f>
        <v>0</v>
      </c>
      <c r="N265" s="3"/>
      <c r="O265" s="34">
        <f t="shared" si="9"/>
        <v>3227741287</v>
      </c>
      <c r="P265" s="35">
        <v>3227741287</v>
      </c>
      <c r="Q265" s="3">
        <f>IFERROR(VLOOKUP(C265,[3]ServNOMINA!$F$16:$M$112,8,0)+VLOOKUP(C265,[4]ServNOMINA!$F$16:$M$112,8,0),0)</f>
        <v>0</v>
      </c>
      <c r="R265" s="3">
        <f>IFERROR(VLOOKUP(C265,[3]ServOTROS!$F$16:$M$112,8,0)+VLOOKUP(C265,[4]ServOTROS!$F$16:$M$112,8,0),0)</f>
        <v>0</v>
      </c>
      <c r="S265" s="3"/>
      <c r="T265" s="3">
        <f>IFERROR(VLOOKUP(B265,[3]Aaf_PENSION!$C$16:$M$112,11,0)+VLOOKUP(B265,[4]Aaf_PENSION!$C$16:$M$112,11,0),0)</f>
        <v>0</v>
      </c>
      <c r="U265" s="3">
        <f>IFERROR(VLOOKUP(B265,[3]Aaf_SALUD!$C$16:$M$112,11,0)+VLOOKUP(B265,[4]Aaf_SALUD!$C$16:$M$112,11,0),0)</f>
        <v>0</v>
      </c>
      <c r="V265" s="3"/>
      <c r="W265" s="3"/>
      <c r="X265" s="3">
        <f>IFERROR(VLOOKUP(B265,[3]Ap_CESANTIAS!$C$16:$M$112,11,0)+VLOOKUP(B265,[4]Ap_CESANTIAS!$C$16:$M$112,11,0),0)</f>
        <v>0</v>
      </c>
      <c r="Y265" s="3">
        <f>IFERROR(VLOOKUP(B265,[3]Ap_PENSION!$C$16:$M$112,11,0)+VLOOKUP(B265,[4]Ap_PENSION!$C$16:$M$112,11,0),0)</f>
        <v>0</v>
      </c>
      <c r="Z265" s="3">
        <f>IFERROR(VLOOKUP(B265,[3]Ap_SALUD!$C$16:$M$112,11,0)+VLOOKUP(B265,[4]Ap_SALUD!$C$16:$M$112,11,0),0)</f>
        <v>0</v>
      </c>
      <c r="AA265" s="36">
        <f t="shared" si="10"/>
        <v>0</v>
      </c>
      <c r="AB265" s="37">
        <f t="shared" si="11"/>
        <v>0</v>
      </c>
    </row>
    <row r="266" spans="1:28" hidden="1" x14ac:dyDescent="0.25">
      <c r="A266" s="38">
        <v>254</v>
      </c>
      <c r="B266" s="61"/>
      <c r="C266" s="31">
        <v>890480431</v>
      </c>
      <c r="D266" s="31">
        <f>VLOOKUP(C266,ENERO!$D$13:$E$1147,2,0)</f>
        <v>217313473</v>
      </c>
      <c r="E266" s="61" t="s">
        <v>463</v>
      </c>
      <c r="F266" s="61"/>
      <c r="G266" s="61"/>
      <c r="H266" s="3">
        <v>867594967</v>
      </c>
      <c r="I266" s="3">
        <v>1156530120</v>
      </c>
      <c r="J266" s="3">
        <f>IFERROR(VLOOKUP(C266,[1]NOMINA!$Y$16:$AC$112,5,0),0)</f>
        <v>0</v>
      </c>
      <c r="K266" s="3">
        <f>IFERROR(VLOOKUP(C266,[1]CANCELACIONES!$Y$16:$AC$43,5,0),0)</f>
        <v>0</v>
      </c>
      <c r="L266" s="3">
        <f>IFERROR(VLOOKUP(C266,'[2]res- 200686'!$K$16:$R$112,8,0),0)</f>
        <v>0</v>
      </c>
      <c r="M266" s="3">
        <f>IFERROR(VLOOKUP(C266,'[2]reduccion calidad '!$K$16:$R$27,8,0),0)*-1</f>
        <v>0</v>
      </c>
      <c r="N266" s="3"/>
      <c r="O266" s="34">
        <f t="shared" si="9"/>
        <v>2024125087</v>
      </c>
      <c r="P266" s="35">
        <v>2024125087</v>
      </c>
      <c r="Q266" s="3">
        <f>IFERROR(VLOOKUP(C266,[3]ServNOMINA!$F$16:$M$112,8,0)+VLOOKUP(C266,[4]ServNOMINA!$F$16:$M$112,8,0),0)</f>
        <v>0</v>
      </c>
      <c r="R266" s="3">
        <f>IFERROR(VLOOKUP(C266,[3]ServOTROS!$F$16:$M$112,8,0)+VLOOKUP(C266,[4]ServOTROS!$F$16:$M$112,8,0),0)</f>
        <v>0</v>
      </c>
      <c r="S266" s="3"/>
      <c r="T266" s="3">
        <f>IFERROR(VLOOKUP(B266,[3]Aaf_PENSION!$C$16:$M$112,11,0)+VLOOKUP(B266,[4]Aaf_PENSION!$C$16:$M$112,11,0),0)</f>
        <v>0</v>
      </c>
      <c r="U266" s="3">
        <f>IFERROR(VLOOKUP(B266,[3]Aaf_SALUD!$C$16:$M$112,11,0)+VLOOKUP(B266,[4]Aaf_SALUD!$C$16:$M$112,11,0),0)</f>
        <v>0</v>
      </c>
      <c r="V266" s="3"/>
      <c r="W266" s="3"/>
      <c r="X266" s="3">
        <f>IFERROR(VLOOKUP(B266,[3]Ap_CESANTIAS!$C$16:$M$112,11,0)+VLOOKUP(B266,[4]Ap_CESANTIAS!$C$16:$M$112,11,0),0)</f>
        <v>0</v>
      </c>
      <c r="Y266" s="3">
        <f>IFERROR(VLOOKUP(B266,[3]Ap_PENSION!$C$16:$M$112,11,0)+VLOOKUP(B266,[4]Ap_PENSION!$C$16:$M$112,11,0),0)</f>
        <v>0</v>
      </c>
      <c r="Z266" s="3">
        <f>IFERROR(VLOOKUP(B266,[3]Ap_SALUD!$C$16:$M$112,11,0)+VLOOKUP(B266,[4]Ap_SALUD!$C$16:$M$112,11,0),0)</f>
        <v>0</v>
      </c>
      <c r="AA266" s="36">
        <f t="shared" si="10"/>
        <v>0</v>
      </c>
      <c r="AB266" s="37">
        <f t="shared" si="11"/>
        <v>0</v>
      </c>
    </row>
    <row r="267" spans="1:28" hidden="1" x14ac:dyDescent="0.25">
      <c r="A267" s="29">
        <v>255</v>
      </c>
      <c r="B267" s="61"/>
      <c r="C267" s="31">
        <v>900192833</v>
      </c>
      <c r="D267" s="31">
        <f>VLOOKUP(C267,ENERO!$D$13:$E$1147,2,0)</f>
        <v>923271489</v>
      </c>
      <c r="E267" s="61" t="s">
        <v>464</v>
      </c>
      <c r="F267" s="61"/>
      <c r="G267" s="61"/>
      <c r="H267" s="3">
        <v>553728099</v>
      </c>
      <c r="I267" s="3">
        <v>459341056</v>
      </c>
      <c r="J267" s="3">
        <f>IFERROR(VLOOKUP(C267,[1]NOMINA!$Y$16:$AC$112,5,0),0)</f>
        <v>0</v>
      </c>
      <c r="K267" s="3">
        <f>IFERROR(VLOOKUP(C267,[1]CANCELACIONES!$Y$16:$AC$43,5,0),0)</f>
        <v>0</v>
      </c>
      <c r="L267" s="3">
        <f>IFERROR(VLOOKUP(C267,'[2]res- 200686'!$K$16:$R$112,8,0),0)</f>
        <v>0</v>
      </c>
      <c r="M267" s="3">
        <f>IFERROR(VLOOKUP(C267,'[2]reduccion calidad '!$K$16:$R$27,8,0),0)*-1</f>
        <v>0</v>
      </c>
      <c r="N267" s="3"/>
      <c r="O267" s="34">
        <f t="shared" si="9"/>
        <v>1013069155</v>
      </c>
      <c r="P267" s="35">
        <v>1013069155</v>
      </c>
      <c r="Q267" s="3">
        <f>IFERROR(VLOOKUP(C267,[3]ServNOMINA!$F$16:$M$112,8,0)+VLOOKUP(C267,[4]ServNOMINA!$F$16:$M$112,8,0),0)</f>
        <v>0</v>
      </c>
      <c r="R267" s="3">
        <f>IFERROR(VLOOKUP(C267,[3]ServOTROS!$F$16:$M$112,8,0)+VLOOKUP(C267,[4]ServOTROS!$F$16:$M$112,8,0),0)</f>
        <v>0</v>
      </c>
      <c r="S267" s="3"/>
      <c r="T267" s="3">
        <f>IFERROR(VLOOKUP(B267,[3]Aaf_PENSION!$C$16:$M$112,11,0)+VLOOKUP(B267,[4]Aaf_PENSION!$C$16:$M$112,11,0),0)</f>
        <v>0</v>
      </c>
      <c r="U267" s="3">
        <f>IFERROR(VLOOKUP(B267,[3]Aaf_SALUD!$C$16:$M$112,11,0)+VLOOKUP(B267,[4]Aaf_SALUD!$C$16:$M$112,11,0),0)</f>
        <v>0</v>
      </c>
      <c r="V267" s="3"/>
      <c r="W267" s="3"/>
      <c r="X267" s="3">
        <f>IFERROR(VLOOKUP(B267,[3]Ap_CESANTIAS!$C$16:$M$112,11,0)+VLOOKUP(B267,[4]Ap_CESANTIAS!$C$16:$M$112,11,0),0)</f>
        <v>0</v>
      </c>
      <c r="Y267" s="3">
        <f>IFERROR(VLOOKUP(B267,[3]Ap_PENSION!$C$16:$M$112,11,0)+VLOOKUP(B267,[4]Ap_PENSION!$C$16:$M$112,11,0),0)</f>
        <v>0</v>
      </c>
      <c r="Z267" s="3">
        <f>IFERROR(VLOOKUP(B267,[3]Ap_SALUD!$C$16:$M$112,11,0)+VLOOKUP(B267,[4]Ap_SALUD!$C$16:$M$112,11,0),0)</f>
        <v>0</v>
      </c>
      <c r="AA267" s="36">
        <f t="shared" si="10"/>
        <v>0</v>
      </c>
      <c r="AB267" s="37">
        <f t="shared" si="11"/>
        <v>0</v>
      </c>
    </row>
    <row r="268" spans="1:28" hidden="1" x14ac:dyDescent="0.25">
      <c r="A268" s="38">
        <v>256</v>
      </c>
      <c r="B268" s="61"/>
      <c r="C268" s="31">
        <v>800042974</v>
      </c>
      <c r="D268" s="31">
        <f>VLOOKUP(C268,ENERO!$D$13:$E$1147,2,0)</f>
        <v>214913549</v>
      </c>
      <c r="E268" s="61" t="s">
        <v>465</v>
      </c>
      <c r="F268" s="61"/>
      <c r="G268" s="61"/>
      <c r="H268" s="3">
        <v>1126423583</v>
      </c>
      <c r="I268" s="3">
        <v>1554562606</v>
      </c>
      <c r="J268" s="3">
        <f>IFERROR(VLOOKUP(C268,[1]NOMINA!$Y$16:$AC$112,5,0),0)</f>
        <v>0</v>
      </c>
      <c r="K268" s="3">
        <f>IFERROR(VLOOKUP(C268,[1]CANCELACIONES!$Y$16:$AC$43,5,0),0)</f>
        <v>0</v>
      </c>
      <c r="L268" s="3">
        <f>IFERROR(VLOOKUP(C268,'[2]res- 200686'!$K$16:$R$112,8,0),0)</f>
        <v>0</v>
      </c>
      <c r="M268" s="3">
        <f>IFERROR(VLOOKUP(C268,'[2]reduccion calidad '!$K$16:$R$27,8,0),0)*-1</f>
        <v>0</v>
      </c>
      <c r="N268" s="3"/>
      <c r="O268" s="34">
        <f t="shared" si="9"/>
        <v>2680986189</v>
      </c>
      <c r="P268" s="35">
        <v>2680986189</v>
      </c>
      <c r="Q268" s="3">
        <f>IFERROR(VLOOKUP(C268,[3]ServNOMINA!$F$16:$M$112,8,0)+VLOOKUP(C268,[4]ServNOMINA!$F$16:$M$112,8,0),0)</f>
        <v>0</v>
      </c>
      <c r="R268" s="3">
        <f>IFERROR(VLOOKUP(C268,[3]ServOTROS!$F$16:$M$112,8,0)+VLOOKUP(C268,[4]ServOTROS!$F$16:$M$112,8,0),0)</f>
        <v>0</v>
      </c>
      <c r="S268" s="3"/>
      <c r="T268" s="3">
        <f>IFERROR(VLOOKUP(B268,[3]Aaf_PENSION!$C$16:$M$112,11,0)+VLOOKUP(B268,[4]Aaf_PENSION!$C$16:$M$112,11,0),0)</f>
        <v>0</v>
      </c>
      <c r="U268" s="3">
        <f>IFERROR(VLOOKUP(B268,[3]Aaf_SALUD!$C$16:$M$112,11,0)+VLOOKUP(B268,[4]Aaf_SALUD!$C$16:$M$112,11,0),0)</f>
        <v>0</v>
      </c>
      <c r="V268" s="3"/>
      <c r="W268" s="3"/>
      <c r="X268" s="3">
        <f>IFERROR(VLOOKUP(B268,[3]Ap_CESANTIAS!$C$16:$M$112,11,0)+VLOOKUP(B268,[4]Ap_CESANTIAS!$C$16:$M$112,11,0),0)</f>
        <v>0</v>
      </c>
      <c r="Y268" s="3">
        <f>IFERROR(VLOOKUP(B268,[3]Ap_PENSION!$C$16:$M$112,11,0)+VLOOKUP(B268,[4]Ap_PENSION!$C$16:$M$112,11,0),0)</f>
        <v>0</v>
      </c>
      <c r="Z268" s="3">
        <f>IFERROR(VLOOKUP(B268,[3]Ap_SALUD!$C$16:$M$112,11,0)+VLOOKUP(B268,[4]Ap_SALUD!$C$16:$M$112,11,0),0)</f>
        <v>0</v>
      </c>
      <c r="AA268" s="36">
        <f t="shared" si="10"/>
        <v>0</v>
      </c>
      <c r="AB268" s="37">
        <f t="shared" si="11"/>
        <v>0</v>
      </c>
    </row>
    <row r="269" spans="1:28" hidden="1" x14ac:dyDescent="0.25">
      <c r="A269" s="29">
        <v>257</v>
      </c>
      <c r="B269" s="61"/>
      <c r="C269" s="31">
        <v>806001274</v>
      </c>
      <c r="D269" s="31">
        <f>VLOOKUP(C269,ENERO!$D$13:$E$1147,2,0)</f>
        <v>218013580</v>
      </c>
      <c r="E269" s="61" t="s">
        <v>466</v>
      </c>
      <c r="F269" s="61"/>
      <c r="G269" s="61"/>
      <c r="H269" s="3">
        <v>158833385</v>
      </c>
      <c r="I269" s="3">
        <v>347077958</v>
      </c>
      <c r="J269" s="3">
        <f>IFERROR(VLOOKUP(C269,[1]NOMINA!$Y$16:$AC$112,5,0),0)</f>
        <v>0</v>
      </c>
      <c r="K269" s="3">
        <f>IFERROR(VLOOKUP(C269,[1]CANCELACIONES!$Y$16:$AC$43,5,0),0)</f>
        <v>0</v>
      </c>
      <c r="L269" s="3">
        <f>IFERROR(VLOOKUP(C269,'[2]res- 200686'!$K$16:$R$112,8,0),0)</f>
        <v>0</v>
      </c>
      <c r="M269" s="3">
        <f>IFERROR(VLOOKUP(C269,'[2]reduccion calidad '!$K$16:$R$27,8,0),0)*-1</f>
        <v>0</v>
      </c>
      <c r="N269" s="3"/>
      <c r="O269" s="34">
        <f t="shared" si="9"/>
        <v>505911343</v>
      </c>
      <c r="P269" s="35">
        <v>505911343</v>
      </c>
      <c r="Q269" s="3">
        <f>IFERROR(VLOOKUP(C269,[3]ServNOMINA!$F$16:$M$112,8,0)+VLOOKUP(C269,[4]ServNOMINA!$F$16:$M$112,8,0),0)</f>
        <v>0</v>
      </c>
      <c r="R269" s="3">
        <f>IFERROR(VLOOKUP(C269,[3]ServOTROS!$F$16:$M$112,8,0)+VLOOKUP(C269,[4]ServOTROS!$F$16:$M$112,8,0),0)</f>
        <v>0</v>
      </c>
      <c r="S269" s="3"/>
      <c r="T269" s="3">
        <f>IFERROR(VLOOKUP(B269,[3]Aaf_PENSION!$C$16:$M$112,11,0)+VLOOKUP(B269,[4]Aaf_PENSION!$C$16:$M$112,11,0),0)</f>
        <v>0</v>
      </c>
      <c r="U269" s="3">
        <f>IFERROR(VLOOKUP(B269,[3]Aaf_SALUD!$C$16:$M$112,11,0)+VLOOKUP(B269,[4]Aaf_SALUD!$C$16:$M$112,11,0),0)</f>
        <v>0</v>
      </c>
      <c r="V269" s="3"/>
      <c r="W269" s="3"/>
      <c r="X269" s="3">
        <f>IFERROR(VLOOKUP(B269,[3]Ap_CESANTIAS!$C$16:$M$112,11,0)+VLOOKUP(B269,[4]Ap_CESANTIAS!$C$16:$M$112,11,0),0)</f>
        <v>0</v>
      </c>
      <c r="Y269" s="3">
        <f>IFERROR(VLOOKUP(B269,[3]Ap_PENSION!$C$16:$M$112,11,0)+VLOOKUP(B269,[4]Ap_PENSION!$C$16:$M$112,11,0),0)</f>
        <v>0</v>
      </c>
      <c r="Z269" s="3">
        <f>IFERROR(VLOOKUP(B269,[3]Ap_SALUD!$C$16:$M$112,11,0)+VLOOKUP(B269,[4]Ap_SALUD!$C$16:$M$112,11,0),0)</f>
        <v>0</v>
      </c>
      <c r="AA269" s="36">
        <f t="shared" si="10"/>
        <v>0</v>
      </c>
      <c r="AB269" s="37">
        <f t="shared" si="11"/>
        <v>0</v>
      </c>
    </row>
    <row r="270" spans="1:28" hidden="1" x14ac:dyDescent="0.25">
      <c r="A270" s="38">
        <v>258</v>
      </c>
      <c r="B270" s="61"/>
      <c r="C270" s="31">
        <v>890481447</v>
      </c>
      <c r="D270" s="31">
        <f>VLOOKUP(C270,ENERO!$D$13:$E$1147,2,0)</f>
        <v>210013600</v>
      </c>
      <c r="E270" s="61" t="s">
        <v>467</v>
      </c>
      <c r="F270" s="61"/>
      <c r="G270" s="61"/>
      <c r="H270" s="3">
        <v>315409155</v>
      </c>
      <c r="I270" s="3">
        <v>385526916</v>
      </c>
      <c r="J270" s="3">
        <f>IFERROR(VLOOKUP(C270,[1]NOMINA!$Y$16:$AC$112,5,0),0)</f>
        <v>0</v>
      </c>
      <c r="K270" s="3">
        <f>IFERROR(VLOOKUP(C270,[1]CANCELACIONES!$Y$16:$AC$43,5,0),0)</f>
        <v>0</v>
      </c>
      <c r="L270" s="3">
        <f>IFERROR(VLOOKUP(C270,'[2]res- 200686'!$K$16:$R$112,8,0),0)</f>
        <v>0</v>
      </c>
      <c r="M270" s="3">
        <f>IFERROR(VLOOKUP(C270,'[2]reduccion calidad '!$K$16:$R$27,8,0),0)*-1</f>
        <v>0</v>
      </c>
      <c r="N270" s="3"/>
      <c r="O270" s="34">
        <f t="shared" ref="O270:O333" si="12">SUM(F270:M270)</f>
        <v>700936071</v>
      </c>
      <c r="P270" s="35">
        <v>700936071</v>
      </c>
      <c r="Q270" s="3">
        <f>IFERROR(VLOOKUP(C270,[3]ServNOMINA!$F$16:$M$112,8,0)+VLOOKUP(C270,[4]ServNOMINA!$F$16:$M$112,8,0),0)</f>
        <v>0</v>
      </c>
      <c r="R270" s="3">
        <f>IFERROR(VLOOKUP(C270,[3]ServOTROS!$F$16:$M$112,8,0)+VLOOKUP(C270,[4]ServOTROS!$F$16:$M$112,8,0),0)</f>
        <v>0</v>
      </c>
      <c r="S270" s="3"/>
      <c r="T270" s="3">
        <f>IFERROR(VLOOKUP(B270,[3]Aaf_PENSION!$C$16:$M$112,11,0)+VLOOKUP(B270,[4]Aaf_PENSION!$C$16:$M$112,11,0),0)</f>
        <v>0</v>
      </c>
      <c r="U270" s="3">
        <f>IFERROR(VLOOKUP(B270,[3]Aaf_SALUD!$C$16:$M$112,11,0)+VLOOKUP(B270,[4]Aaf_SALUD!$C$16:$M$112,11,0),0)</f>
        <v>0</v>
      </c>
      <c r="V270" s="3"/>
      <c r="W270" s="3"/>
      <c r="X270" s="3">
        <f>IFERROR(VLOOKUP(B270,[3]Ap_CESANTIAS!$C$16:$M$112,11,0)+VLOOKUP(B270,[4]Ap_CESANTIAS!$C$16:$M$112,11,0),0)</f>
        <v>0</v>
      </c>
      <c r="Y270" s="3">
        <f>IFERROR(VLOOKUP(B270,[3]Ap_PENSION!$C$16:$M$112,11,0)+VLOOKUP(B270,[4]Ap_PENSION!$C$16:$M$112,11,0),0)</f>
        <v>0</v>
      </c>
      <c r="Z270" s="3">
        <f>IFERROR(VLOOKUP(B270,[3]Ap_SALUD!$C$16:$M$112,11,0)+VLOOKUP(B270,[4]Ap_SALUD!$C$16:$M$112,11,0),0)</f>
        <v>0</v>
      </c>
      <c r="AA270" s="36">
        <f t="shared" ref="AA270:AA333" si="13">SUM(Q270:Z270)</f>
        <v>0</v>
      </c>
      <c r="AB270" s="37">
        <f t="shared" ref="AB270:AB333" si="14">+O270-P270-AA270</f>
        <v>0</v>
      </c>
    </row>
    <row r="271" spans="1:28" hidden="1" x14ac:dyDescent="0.25">
      <c r="A271" s="29">
        <v>259</v>
      </c>
      <c r="B271" s="61"/>
      <c r="C271" s="31">
        <v>806001278</v>
      </c>
      <c r="D271" s="31">
        <f>VLOOKUP(C271,ENERO!$D$13:$E$1147,2,0)</f>
        <v>212013620</v>
      </c>
      <c r="E271" s="61" t="s">
        <v>468</v>
      </c>
      <c r="F271" s="61"/>
      <c r="G271" s="61"/>
      <c r="H271" s="3">
        <v>186833247</v>
      </c>
      <c r="I271" s="3">
        <v>292895187</v>
      </c>
      <c r="J271" s="3">
        <f>IFERROR(VLOOKUP(C271,[1]NOMINA!$Y$16:$AC$112,5,0),0)</f>
        <v>0</v>
      </c>
      <c r="K271" s="3">
        <f>IFERROR(VLOOKUP(C271,[1]CANCELACIONES!$Y$16:$AC$43,5,0),0)</f>
        <v>0</v>
      </c>
      <c r="L271" s="3">
        <f>IFERROR(VLOOKUP(C271,'[2]res- 200686'!$K$16:$R$112,8,0),0)</f>
        <v>0</v>
      </c>
      <c r="M271" s="3">
        <f>IFERROR(VLOOKUP(C271,'[2]reduccion calidad '!$K$16:$R$27,8,0),0)*-1</f>
        <v>0</v>
      </c>
      <c r="N271" s="3"/>
      <c r="O271" s="34">
        <f t="shared" si="12"/>
        <v>479728434</v>
      </c>
      <c r="P271" s="35">
        <v>479728434</v>
      </c>
      <c r="Q271" s="3">
        <f>IFERROR(VLOOKUP(C271,[3]ServNOMINA!$F$16:$M$112,8,0)+VLOOKUP(C271,[4]ServNOMINA!$F$16:$M$112,8,0),0)</f>
        <v>0</v>
      </c>
      <c r="R271" s="3">
        <f>IFERROR(VLOOKUP(C271,[3]ServOTROS!$F$16:$M$112,8,0)+VLOOKUP(C271,[4]ServOTROS!$F$16:$M$112,8,0),0)</f>
        <v>0</v>
      </c>
      <c r="S271" s="3"/>
      <c r="T271" s="3">
        <f>IFERROR(VLOOKUP(B271,[3]Aaf_PENSION!$C$16:$M$112,11,0)+VLOOKUP(B271,[4]Aaf_PENSION!$C$16:$M$112,11,0),0)</f>
        <v>0</v>
      </c>
      <c r="U271" s="3">
        <f>IFERROR(VLOOKUP(B271,[3]Aaf_SALUD!$C$16:$M$112,11,0)+VLOOKUP(B271,[4]Aaf_SALUD!$C$16:$M$112,11,0),0)</f>
        <v>0</v>
      </c>
      <c r="V271" s="3"/>
      <c r="W271" s="3"/>
      <c r="X271" s="3">
        <f>IFERROR(VLOOKUP(B271,[3]Ap_CESANTIAS!$C$16:$M$112,11,0)+VLOOKUP(B271,[4]Ap_CESANTIAS!$C$16:$M$112,11,0),0)</f>
        <v>0</v>
      </c>
      <c r="Y271" s="3">
        <f>IFERROR(VLOOKUP(B271,[3]Ap_PENSION!$C$16:$M$112,11,0)+VLOOKUP(B271,[4]Ap_PENSION!$C$16:$M$112,11,0),0)</f>
        <v>0</v>
      </c>
      <c r="Z271" s="3">
        <f>IFERROR(VLOOKUP(B271,[3]Ap_SALUD!$C$16:$M$112,11,0)+VLOOKUP(B271,[4]Ap_SALUD!$C$16:$M$112,11,0),0)</f>
        <v>0</v>
      </c>
      <c r="AA271" s="36">
        <f t="shared" si="13"/>
        <v>0</v>
      </c>
      <c r="AB271" s="37">
        <f t="shared" si="14"/>
        <v>0</v>
      </c>
    </row>
    <row r="272" spans="1:28" hidden="1" x14ac:dyDescent="0.25">
      <c r="A272" s="38">
        <v>260</v>
      </c>
      <c r="B272" s="61"/>
      <c r="C272" s="31">
        <v>890481310</v>
      </c>
      <c r="D272" s="31">
        <f>VLOOKUP(C272,ENERO!$D$13:$E$1147,2,0)</f>
        <v>214713647</v>
      </c>
      <c r="E272" s="61" t="s">
        <v>469</v>
      </c>
      <c r="F272" s="61"/>
      <c r="G272" s="61"/>
      <c r="H272" s="3">
        <v>492883663</v>
      </c>
      <c r="I272" s="3">
        <v>645611917</v>
      </c>
      <c r="J272" s="3">
        <f>IFERROR(VLOOKUP(C272,[1]NOMINA!$Y$16:$AC$112,5,0),0)</f>
        <v>0</v>
      </c>
      <c r="K272" s="3">
        <f>IFERROR(VLOOKUP(C272,[1]CANCELACIONES!$Y$16:$AC$43,5,0),0)</f>
        <v>0</v>
      </c>
      <c r="L272" s="3">
        <f>IFERROR(VLOOKUP(C272,'[2]res- 200686'!$K$16:$R$112,8,0),0)</f>
        <v>0</v>
      </c>
      <c r="M272" s="3">
        <f>IFERROR(VLOOKUP(C272,'[2]reduccion calidad '!$K$16:$R$27,8,0),0)*-1</f>
        <v>0</v>
      </c>
      <c r="N272" s="3"/>
      <c r="O272" s="34">
        <f t="shared" si="12"/>
        <v>1138495580</v>
      </c>
      <c r="P272" s="35">
        <v>1138495580</v>
      </c>
      <c r="Q272" s="3">
        <f>IFERROR(VLOOKUP(C272,[3]ServNOMINA!$F$16:$M$112,8,0)+VLOOKUP(C272,[4]ServNOMINA!$F$16:$M$112,8,0),0)</f>
        <v>0</v>
      </c>
      <c r="R272" s="3">
        <f>IFERROR(VLOOKUP(C272,[3]ServOTROS!$F$16:$M$112,8,0)+VLOOKUP(C272,[4]ServOTROS!$F$16:$M$112,8,0),0)</f>
        <v>0</v>
      </c>
      <c r="S272" s="3"/>
      <c r="T272" s="3">
        <f>IFERROR(VLOOKUP(B272,[3]Aaf_PENSION!$C$16:$M$112,11,0)+VLOOKUP(B272,[4]Aaf_PENSION!$C$16:$M$112,11,0),0)</f>
        <v>0</v>
      </c>
      <c r="U272" s="3">
        <f>IFERROR(VLOOKUP(B272,[3]Aaf_SALUD!$C$16:$M$112,11,0)+VLOOKUP(B272,[4]Aaf_SALUD!$C$16:$M$112,11,0),0)</f>
        <v>0</v>
      </c>
      <c r="V272" s="3"/>
      <c r="W272" s="3"/>
      <c r="X272" s="3">
        <f>IFERROR(VLOOKUP(B272,[3]Ap_CESANTIAS!$C$16:$M$112,11,0)+VLOOKUP(B272,[4]Ap_CESANTIAS!$C$16:$M$112,11,0),0)</f>
        <v>0</v>
      </c>
      <c r="Y272" s="3">
        <f>IFERROR(VLOOKUP(B272,[3]Ap_PENSION!$C$16:$M$112,11,0)+VLOOKUP(B272,[4]Ap_PENSION!$C$16:$M$112,11,0),0)</f>
        <v>0</v>
      </c>
      <c r="Z272" s="3">
        <f>IFERROR(VLOOKUP(B272,[3]Ap_SALUD!$C$16:$M$112,11,0)+VLOOKUP(B272,[4]Ap_SALUD!$C$16:$M$112,11,0),0)</f>
        <v>0</v>
      </c>
      <c r="AA272" s="36">
        <f t="shared" si="13"/>
        <v>0</v>
      </c>
      <c r="AB272" s="37">
        <f t="shared" si="14"/>
        <v>0</v>
      </c>
    </row>
    <row r="273" spans="1:28" hidden="1" x14ac:dyDescent="0.25">
      <c r="A273" s="29">
        <v>261</v>
      </c>
      <c r="B273" s="61"/>
      <c r="C273" s="31">
        <v>800037166</v>
      </c>
      <c r="D273" s="31">
        <f>VLOOKUP(C273,ENERO!$D$13:$E$1147,2,0)</f>
        <v>215013650</v>
      </c>
      <c r="E273" s="61" t="s">
        <v>470</v>
      </c>
      <c r="F273" s="61"/>
      <c r="G273" s="61"/>
      <c r="H273" s="3">
        <v>348150007</v>
      </c>
      <c r="I273" s="3">
        <v>439677139</v>
      </c>
      <c r="J273" s="3">
        <f>IFERROR(VLOOKUP(C273,[1]NOMINA!$Y$16:$AC$112,5,0),0)</f>
        <v>0</v>
      </c>
      <c r="K273" s="3">
        <f>IFERROR(VLOOKUP(C273,[1]CANCELACIONES!$Y$16:$AC$43,5,0),0)</f>
        <v>0</v>
      </c>
      <c r="L273" s="3">
        <f>IFERROR(VLOOKUP(C273,'[2]res- 200686'!$K$16:$R$112,8,0),0)</f>
        <v>0</v>
      </c>
      <c r="M273" s="3">
        <f>IFERROR(VLOOKUP(C273,'[2]reduccion calidad '!$K$16:$R$27,8,0),0)*-1</f>
        <v>0</v>
      </c>
      <c r="N273" s="3"/>
      <c r="O273" s="34">
        <f t="shared" si="12"/>
        <v>787827146</v>
      </c>
      <c r="P273" s="35">
        <v>787827146</v>
      </c>
      <c r="Q273" s="3">
        <f>IFERROR(VLOOKUP(C273,[3]ServNOMINA!$F$16:$M$112,8,0)+VLOOKUP(C273,[4]ServNOMINA!$F$16:$M$112,8,0),0)</f>
        <v>0</v>
      </c>
      <c r="R273" s="3">
        <f>IFERROR(VLOOKUP(C273,[3]ServOTROS!$F$16:$M$112,8,0)+VLOOKUP(C273,[4]ServOTROS!$F$16:$M$112,8,0),0)</f>
        <v>0</v>
      </c>
      <c r="S273" s="3"/>
      <c r="T273" s="3">
        <f>IFERROR(VLOOKUP(B273,[3]Aaf_PENSION!$C$16:$M$112,11,0)+VLOOKUP(B273,[4]Aaf_PENSION!$C$16:$M$112,11,0),0)</f>
        <v>0</v>
      </c>
      <c r="U273" s="3">
        <f>IFERROR(VLOOKUP(B273,[3]Aaf_SALUD!$C$16:$M$112,11,0)+VLOOKUP(B273,[4]Aaf_SALUD!$C$16:$M$112,11,0),0)</f>
        <v>0</v>
      </c>
      <c r="V273" s="3"/>
      <c r="W273" s="3"/>
      <c r="X273" s="3">
        <f>IFERROR(VLOOKUP(B273,[3]Ap_CESANTIAS!$C$16:$M$112,11,0)+VLOOKUP(B273,[4]Ap_CESANTIAS!$C$16:$M$112,11,0),0)</f>
        <v>0</v>
      </c>
      <c r="Y273" s="3">
        <f>IFERROR(VLOOKUP(B273,[3]Ap_PENSION!$C$16:$M$112,11,0)+VLOOKUP(B273,[4]Ap_PENSION!$C$16:$M$112,11,0),0)</f>
        <v>0</v>
      </c>
      <c r="Z273" s="3">
        <f>IFERROR(VLOOKUP(B273,[3]Ap_SALUD!$C$16:$M$112,11,0)+VLOOKUP(B273,[4]Ap_SALUD!$C$16:$M$112,11,0),0)</f>
        <v>0</v>
      </c>
      <c r="AA273" s="36">
        <f t="shared" si="13"/>
        <v>0</v>
      </c>
      <c r="AB273" s="37">
        <f t="shared" si="14"/>
        <v>0</v>
      </c>
    </row>
    <row r="274" spans="1:28" hidden="1" x14ac:dyDescent="0.25">
      <c r="A274" s="38">
        <v>262</v>
      </c>
      <c r="B274" s="61"/>
      <c r="C274" s="31">
        <v>800026685</v>
      </c>
      <c r="D274" s="31">
        <f>VLOOKUP(C274,ENERO!$D$13:$E$1147,2,0)</f>
        <v>215413654</v>
      </c>
      <c r="E274" s="61" t="s">
        <v>471</v>
      </c>
      <c r="F274" s="61"/>
      <c r="G274" s="61"/>
      <c r="H274" s="3">
        <v>1485033983</v>
      </c>
      <c r="I274" s="3">
        <v>1094541701</v>
      </c>
      <c r="J274" s="3">
        <f>IFERROR(VLOOKUP(C274,[1]NOMINA!$Y$16:$AC$112,5,0),0)</f>
        <v>0</v>
      </c>
      <c r="K274" s="3">
        <f>IFERROR(VLOOKUP(C274,[1]CANCELACIONES!$Y$16:$AC$43,5,0),0)</f>
        <v>0</v>
      </c>
      <c r="L274" s="3">
        <f>IFERROR(VLOOKUP(C274,'[2]res- 200686'!$K$16:$R$112,8,0),0)</f>
        <v>0</v>
      </c>
      <c r="M274" s="3">
        <f>IFERROR(VLOOKUP(C274,'[2]reduccion calidad '!$K$16:$R$27,8,0),0)*-1</f>
        <v>0</v>
      </c>
      <c r="N274" s="3"/>
      <c r="O274" s="34">
        <f t="shared" si="12"/>
        <v>2579575684</v>
      </c>
      <c r="P274" s="35">
        <v>2579575684</v>
      </c>
      <c r="Q274" s="3">
        <f>IFERROR(VLOOKUP(C274,[3]ServNOMINA!$F$16:$M$112,8,0)+VLOOKUP(C274,[4]ServNOMINA!$F$16:$M$112,8,0),0)</f>
        <v>0</v>
      </c>
      <c r="R274" s="3">
        <f>IFERROR(VLOOKUP(C274,[3]ServOTROS!$F$16:$M$112,8,0)+VLOOKUP(C274,[4]ServOTROS!$F$16:$M$112,8,0),0)</f>
        <v>0</v>
      </c>
      <c r="S274" s="3"/>
      <c r="T274" s="3">
        <f>IFERROR(VLOOKUP(B274,[3]Aaf_PENSION!$C$16:$M$112,11,0)+VLOOKUP(B274,[4]Aaf_PENSION!$C$16:$M$112,11,0),0)</f>
        <v>0</v>
      </c>
      <c r="U274" s="3">
        <f>IFERROR(VLOOKUP(B274,[3]Aaf_SALUD!$C$16:$M$112,11,0)+VLOOKUP(B274,[4]Aaf_SALUD!$C$16:$M$112,11,0),0)</f>
        <v>0</v>
      </c>
      <c r="V274" s="3"/>
      <c r="W274" s="3"/>
      <c r="X274" s="3">
        <f>IFERROR(VLOOKUP(B274,[3]Ap_CESANTIAS!$C$16:$M$112,11,0)+VLOOKUP(B274,[4]Ap_CESANTIAS!$C$16:$M$112,11,0),0)</f>
        <v>0</v>
      </c>
      <c r="Y274" s="3">
        <f>IFERROR(VLOOKUP(B274,[3]Ap_PENSION!$C$16:$M$112,11,0)+VLOOKUP(B274,[4]Ap_PENSION!$C$16:$M$112,11,0),0)</f>
        <v>0</v>
      </c>
      <c r="Z274" s="3">
        <f>IFERROR(VLOOKUP(B274,[3]Ap_SALUD!$C$16:$M$112,11,0)+VLOOKUP(B274,[4]Ap_SALUD!$C$16:$M$112,11,0),0)</f>
        <v>0</v>
      </c>
      <c r="AA274" s="36">
        <f t="shared" si="13"/>
        <v>0</v>
      </c>
      <c r="AB274" s="37">
        <f t="shared" si="14"/>
        <v>0</v>
      </c>
    </row>
    <row r="275" spans="1:28" hidden="1" x14ac:dyDescent="0.25">
      <c r="A275" s="29">
        <v>263</v>
      </c>
      <c r="B275" s="61"/>
      <c r="C275" s="31">
        <v>806003884</v>
      </c>
      <c r="D275" s="31">
        <f>VLOOKUP(C275,ENERO!$D$13:$E$1147,2,0)</f>
        <v>215513655</v>
      </c>
      <c r="E275" s="61" t="s">
        <v>472</v>
      </c>
      <c r="F275" s="61"/>
      <c r="G275" s="61"/>
      <c r="H275" s="3">
        <v>443010579</v>
      </c>
      <c r="I275" s="3">
        <v>635756308</v>
      </c>
      <c r="J275" s="3">
        <f>IFERROR(VLOOKUP(C275,[1]NOMINA!$Y$16:$AC$112,5,0),0)</f>
        <v>0</v>
      </c>
      <c r="K275" s="3">
        <f>IFERROR(VLOOKUP(C275,[1]CANCELACIONES!$Y$16:$AC$43,5,0),0)</f>
        <v>0</v>
      </c>
      <c r="L275" s="3">
        <f>IFERROR(VLOOKUP(C275,'[2]res- 200686'!$K$16:$R$112,8,0),0)</f>
        <v>0</v>
      </c>
      <c r="M275" s="3">
        <f>IFERROR(VLOOKUP(C275,'[2]reduccion calidad '!$K$16:$R$27,8,0),0)*-1</f>
        <v>0</v>
      </c>
      <c r="N275" s="3"/>
      <c r="O275" s="34">
        <f t="shared" si="12"/>
        <v>1078766887</v>
      </c>
      <c r="P275" s="35">
        <v>1078766887</v>
      </c>
      <c r="Q275" s="3">
        <f>IFERROR(VLOOKUP(C275,[3]ServNOMINA!$F$16:$M$112,8,0)+VLOOKUP(C275,[4]ServNOMINA!$F$16:$M$112,8,0),0)</f>
        <v>0</v>
      </c>
      <c r="R275" s="3">
        <f>IFERROR(VLOOKUP(C275,[3]ServOTROS!$F$16:$M$112,8,0)+VLOOKUP(C275,[4]ServOTROS!$F$16:$M$112,8,0),0)</f>
        <v>0</v>
      </c>
      <c r="S275" s="3"/>
      <c r="T275" s="3">
        <f>IFERROR(VLOOKUP(B275,[3]Aaf_PENSION!$C$16:$M$112,11,0)+VLOOKUP(B275,[4]Aaf_PENSION!$C$16:$M$112,11,0),0)</f>
        <v>0</v>
      </c>
      <c r="U275" s="3">
        <f>IFERROR(VLOOKUP(B275,[3]Aaf_SALUD!$C$16:$M$112,11,0)+VLOOKUP(B275,[4]Aaf_SALUD!$C$16:$M$112,11,0),0)</f>
        <v>0</v>
      </c>
      <c r="V275" s="3"/>
      <c r="W275" s="3"/>
      <c r="X275" s="3">
        <f>IFERROR(VLOOKUP(B275,[3]Ap_CESANTIAS!$C$16:$M$112,11,0)+VLOOKUP(B275,[4]Ap_CESANTIAS!$C$16:$M$112,11,0),0)</f>
        <v>0</v>
      </c>
      <c r="Y275" s="3">
        <f>IFERROR(VLOOKUP(B275,[3]Ap_PENSION!$C$16:$M$112,11,0)+VLOOKUP(B275,[4]Ap_PENSION!$C$16:$M$112,11,0),0)</f>
        <v>0</v>
      </c>
      <c r="Z275" s="3">
        <f>IFERROR(VLOOKUP(B275,[3]Ap_SALUD!$C$16:$M$112,11,0)+VLOOKUP(B275,[4]Ap_SALUD!$C$16:$M$112,11,0),0)</f>
        <v>0</v>
      </c>
      <c r="AA275" s="36">
        <f t="shared" si="13"/>
        <v>0</v>
      </c>
      <c r="AB275" s="37">
        <f t="shared" si="14"/>
        <v>0</v>
      </c>
    </row>
    <row r="276" spans="1:28" hidden="1" x14ac:dyDescent="0.25">
      <c r="A276" s="38">
        <v>264</v>
      </c>
      <c r="B276" s="61"/>
      <c r="C276" s="31">
        <v>800037175</v>
      </c>
      <c r="D276" s="31">
        <f>VLOOKUP(C276,ENERO!$D$13:$E$1147,2,0)</f>
        <v>215713657</v>
      </c>
      <c r="E276" s="61" t="s">
        <v>473</v>
      </c>
      <c r="F276" s="61"/>
      <c r="G276" s="61"/>
      <c r="H276" s="3">
        <v>1029412623</v>
      </c>
      <c r="I276" s="3">
        <v>1278825683</v>
      </c>
      <c r="J276" s="3">
        <f>IFERROR(VLOOKUP(C276,[1]NOMINA!$Y$16:$AC$112,5,0),0)</f>
        <v>0</v>
      </c>
      <c r="K276" s="3">
        <f>IFERROR(VLOOKUP(C276,[1]CANCELACIONES!$Y$16:$AC$43,5,0),0)</f>
        <v>0</v>
      </c>
      <c r="L276" s="3">
        <f>IFERROR(VLOOKUP(C276,'[2]res- 200686'!$K$16:$R$112,8,0),0)</f>
        <v>0</v>
      </c>
      <c r="M276" s="3">
        <f>IFERROR(VLOOKUP(C276,'[2]reduccion calidad '!$K$16:$R$27,8,0),0)*-1</f>
        <v>0</v>
      </c>
      <c r="N276" s="3"/>
      <c r="O276" s="34">
        <f t="shared" si="12"/>
        <v>2308238306</v>
      </c>
      <c r="P276" s="35">
        <v>2308238306</v>
      </c>
      <c r="Q276" s="3">
        <f>IFERROR(VLOOKUP(C276,[3]ServNOMINA!$F$16:$M$112,8,0)+VLOOKUP(C276,[4]ServNOMINA!$F$16:$M$112,8,0),0)</f>
        <v>0</v>
      </c>
      <c r="R276" s="3">
        <f>IFERROR(VLOOKUP(C276,[3]ServOTROS!$F$16:$M$112,8,0)+VLOOKUP(C276,[4]ServOTROS!$F$16:$M$112,8,0),0)</f>
        <v>0</v>
      </c>
      <c r="S276" s="3"/>
      <c r="T276" s="3">
        <f>IFERROR(VLOOKUP(B276,[3]Aaf_PENSION!$C$16:$M$112,11,0)+VLOOKUP(B276,[4]Aaf_PENSION!$C$16:$M$112,11,0),0)</f>
        <v>0</v>
      </c>
      <c r="U276" s="3">
        <f>IFERROR(VLOOKUP(B276,[3]Aaf_SALUD!$C$16:$M$112,11,0)+VLOOKUP(B276,[4]Aaf_SALUD!$C$16:$M$112,11,0),0)</f>
        <v>0</v>
      </c>
      <c r="V276" s="3"/>
      <c r="W276" s="3"/>
      <c r="X276" s="3">
        <f>IFERROR(VLOOKUP(B276,[3]Ap_CESANTIAS!$C$16:$M$112,11,0)+VLOOKUP(B276,[4]Ap_CESANTIAS!$C$16:$M$112,11,0),0)</f>
        <v>0</v>
      </c>
      <c r="Y276" s="3">
        <f>IFERROR(VLOOKUP(B276,[3]Ap_PENSION!$C$16:$M$112,11,0)+VLOOKUP(B276,[4]Ap_PENSION!$C$16:$M$112,11,0),0)</f>
        <v>0</v>
      </c>
      <c r="Z276" s="3">
        <f>IFERROR(VLOOKUP(B276,[3]Ap_SALUD!$C$16:$M$112,11,0)+VLOOKUP(B276,[4]Ap_SALUD!$C$16:$M$112,11,0),0)</f>
        <v>0</v>
      </c>
      <c r="AA276" s="36">
        <f t="shared" si="13"/>
        <v>0</v>
      </c>
      <c r="AB276" s="37">
        <f t="shared" si="14"/>
        <v>0</v>
      </c>
    </row>
    <row r="277" spans="1:28" hidden="1" x14ac:dyDescent="0.25">
      <c r="A277" s="29">
        <v>265</v>
      </c>
      <c r="B277" s="61"/>
      <c r="C277" s="31">
        <v>800043486</v>
      </c>
      <c r="D277" s="31">
        <f>VLOOKUP(C277,ENERO!$D$13:$E$1147,2,0)</f>
        <v>216713667</v>
      </c>
      <c r="E277" s="61" t="s">
        <v>474</v>
      </c>
      <c r="F277" s="61"/>
      <c r="G277" s="61"/>
      <c r="H277" s="3">
        <v>704246463</v>
      </c>
      <c r="I277" s="3">
        <v>1049405010</v>
      </c>
      <c r="J277" s="3">
        <f>IFERROR(VLOOKUP(C277,[1]NOMINA!$Y$16:$AC$112,5,0),0)</f>
        <v>0</v>
      </c>
      <c r="K277" s="3">
        <f>IFERROR(VLOOKUP(C277,[1]CANCELACIONES!$Y$16:$AC$43,5,0),0)</f>
        <v>0</v>
      </c>
      <c r="L277" s="3">
        <f>IFERROR(VLOOKUP(C277,'[2]res- 200686'!$K$16:$R$112,8,0),0)</f>
        <v>0</v>
      </c>
      <c r="M277" s="3">
        <f>IFERROR(VLOOKUP(C277,'[2]reduccion calidad '!$K$16:$R$27,8,0),0)*-1</f>
        <v>0</v>
      </c>
      <c r="N277" s="3"/>
      <c r="O277" s="34">
        <f t="shared" si="12"/>
        <v>1753651473</v>
      </c>
      <c r="P277" s="35">
        <v>1753651473</v>
      </c>
      <c r="Q277" s="3">
        <f>IFERROR(VLOOKUP(C277,[3]ServNOMINA!$F$16:$M$112,8,0)+VLOOKUP(C277,[4]ServNOMINA!$F$16:$M$112,8,0),0)</f>
        <v>0</v>
      </c>
      <c r="R277" s="3">
        <f>IFERROR(VLOOKUP(C277,[3]ServOTROS!$F$16:$M$112,8,0)+VLOOKUP(C277,[4]ServOTROS!$F$16:$M$112,8,0),0)</f>
        <v>0</v>
      </c>
      <c r="S277" s="3"/>
      <c r="T277" s="3">
        <f>IFERROR(VLOOKUP(B277,[3]Aaf_PENSION!$C$16:$M$112,11,0)+VLOOKUP(B277,[4]Aaf_PENSION!$C$16:$M$112,11,0),0)</f>
        <v>0</v>
      </c>
      <c r="U277" s="3">
        <f>IFERROR(VLOOKUP(B277,[3]Aaf_SALUD!$C$16:$M$112,11,0)+VLOOKUP(B277,[4]Aaf_SALUD!$C$16:$M$112,11,0),0)</f>
        <v>0</v>
      </c>
      <c r="V277" s="3"/>
      <c r="W277" s="3"/>
      <c r="X277" s="3">
        <f>IFERROR(VLOOKUP(B277,[3]Ap_CESANTIAS!$C$16:$M$112,11,0)+VLOOKUP(B277,[4]Ap_CESANTIAS!$C$16:$M$112,11,0),0)</f>
        <v>0</v>
      </c>
      <c r="Y277" s="3">
        <f>IFERROR(VLOOKUP(B277,[3]Ap_PENSION!$C$16:$M$112,11,0)+VLOOKUP(B277,[4]Ap_PENSION!$C$16:$M$112,11,0),0)</f>
        <v>0</v>
      </c>
      <c r="Z277" s="3">
        <f>IFERROR(VLOOKUP(B277,[3]Ap_SALUD!$C$16:$M$112,11,0)+VLOOKUP(B277,[4]Ap_SALUD!$C$16:$M$112,11,0),0)</f>
        <v>0</v>
      </c>
      <c r="AA277" s="36">
        <f t="shared" si="13"/>
        <v>0</v>
      </c>
      <c r="AB277" s="37">
        <f t="shared" si="14"/>
        <v>0</v>
      </c>
    </row>
    <row r="278" spans="1:28" hidden="1" x14ac:dyDescent="0.25">
      <c r="A278" s="38">
        <v>266</v>
      </c>
      <c r="B278" s="61"/>
      <c r="C278" s="31">
        <v>890480203</v>
      </c>
      <c r="D278" s="31">
        <f>VLOOKUP(C278,ENERO!$D$13:$E$1147,2,0)</f>
        <v>217013670</v>
      </c>
      <c r="E278" s="61" t="s">
        <v>475</v>
      </c>
      <c r="F278" s="61"/>
      <c r="G278" s="61"/>
      <c r="H278" s="3">
        <v>987975415</v>
      </c>
      <c r="I278" s="3">
        <v>1143440529</v>
      </c>
      <c r="J278" s="3">
        <f>IFERROR(VLOOKUP(C278,[1]NOMINA!$Y$16:$AC$112,5,0),0)</f>
        <v>0</v>
      </c>
      <c r="K278" s="3">
        <f>IFERROR(VLOOKUP(C278,[1]CANCELACIONES!$Y$16:$AC$43,5,0),0)</f>
        <v>0</v>
      </c>
      <c r="L278" s="3">
        <f>IFERROR(VLOOKUP(C278,'[2]res- 200686'!$K$16:$R$112,8,0),0)</f>
        <v>0</v>
      </c>
      <c r="M278" s="3">
        <f>IFERROR(VLOOKUP(C278,'[2]reduccion calidad '!$K$16:$R$27,8,0),0)*-1</f>
        <v>0</v>
      </c>
      <c r="N278" s="3"/>
      <c r="O278" s="34">
        <f t="shared" si="12"/>
        <v>2131415944</v>
      </c>
      <c r="P278" s="35">
        <v>2131415944</v>
      </c>
      <c r="Q278" s="3">
        <f>IFERROR(VLOOKUP(C278,[3]ServNOMINA!$F$16:$M$112,8,0)+VLOOKUP(C278,[4]ServNOMINA!$F$16:$M$112,8,0),0)</f>
        <v>0</v>
      </c>
      <c r="R278" s="3">
        <f>IFERROR(VLOOKUP(C278,[3]ServOTROS!$F$16:$M$112,8,0)+VLOOKUP(C278,[4]ServOTROS!$F$16:$M$112,8,0),0)</f>
        <v>0</v>
      </c>
      <c r="S278" s="3"/>
      <c r="T278" s="3">
        <f>IFERROR(VLOOKUP(B278,[3]Aaf_PENSION!$C$16:$M$112,11,0)+VLOOKUP(B278,[4]Aaf_PENSION!$C$16:$M$112,11,0),0)</f>
        <v>0</v>
      </c>
      <c r="U278" s="3">
        <f>IFERROR(VLOOKUP(B278,[3]Aaf_SALUD!$C$16:$M$112,11,0)+VLOOKUP(B278,[4]Aaf_SALUD!$C$16:$M$112,11,0),0)</f>
        <v>0</v>
      </c>
      <c r="V278" s="3"/>
      <c r="W278" s="3"/>
      <c r="X278" s="3">
        <f>IFERROR(VLOOKUP(B278,[3]Ap_CESANTIAS!$C$16:$M$112,11,0)+VLOOKUP(B278,[4]Ap_CESANTIAS!$C$16:$M$112,11,0),0)</f>
        <v>0</v>
      </c>
      <c r="Y278" s="3">
        <f>IFERROR(VLOOKUP(B278,[3]Ap_PENSION!$C$16:$M$112,11,0)+VLOOKUP(B278,[4]Ap_PENSION!$C$16:$M$112,11,0),0)</f>
        <v>0</v>
      </c>
      <c r="Z278" s="3">
        <f>IFERROR(VLOOKUP(B278,[3]Ap_SALUD!$C$16:$M$112,11,0)+VLOOKUP(B278,[4]Ap_SALUD!$C$16:$M$112,11,0),0)</f>
        <v>0</v>
      </c>
      <c r="AA278" s="36">
        <f t="shared" si="13"/>
        <v>0</v>
      </c>
      <c r="AB278" s="37">
        <f t="shared" si="14"/>
        <v>0</v>
      </c>
    </row>
    <row r="279" spans="1:28" hidden="1" x14ac:dyDescent="0.25">
      <c r="A279" s="29">
        <v>267</v>
      </c>
      <c r="B279" s="61"/>
      <c r="C279" s="31">
        <v>890480069</v>
      </c>
      <c r="D279" s="31">
        <f>VLOOKUP(C279,ENERO!$D$13:$E$1147,2,0)</f>
        <v>217313673</v>
      </c>
      <c r="E279" s="61" t="s">
        <v>476</v>
      </c>
      <c r="F279" s="61"/>
      <c r="G279" s="61"/>
      <c r="H279" s="3">
        <v>559069503</v>
      </c>
      <c r="I279" s="3">
        <v>670596631</v>
      </c>
      <c r="J279" s="3">
        <f>IFERROR(VLOOKUP(C279,[1]NOMINA!$Y$16:$AC$112,5,0),0)</f>
        <v>0</v>
      </c>
      <c r="K279" s="3">
        <f>IFERROR(VLOOKUP(C279,[1]CANCELACIONES!$Y$16:$AC$43,5,0),0)</f>
        <v>0</v>
      </c>
      <c r="L279" s="3">
        <f>IFERROR(VLOOKUP(C279,'[2]res- 200686'!$K$16:$R$112,8,0),0)</f>
        <v>0</v>
      </c>
      <c r="M279" s="3">
        <f>IFERROR(VLOOKUP(C279,'[2]reduccion calidad '!$K$16:$R$27,8,0),0)*-1</f>
        <v>0</v>
      </c>
      <c r="N279" s="3"/>
      <c r="O279" s="34">
        <f t="shared" si="12"/>
        <v>1229666134</v>
      </c>
      <c r="P279" s="35">
        <v>1229666134</v>
      </c>
      <c r="Q279" s="3">
        <f>IFERROR(VLOOKUP(C279,[3]ServNOMINA!$F$16:$M$112,8,0)+VLOOKUP(C279,[4]ServNOMINA!$F$16:$M$112,8,0),0)</f>
        <v>0</v>
      </c>
      <c r="R279" s="3">
        <f>IFERROR(VLOOKUP(C279,[3]ServOTROS!$F$16:$M$112,8,0)+VLOOKUP(C279,[4]ServOTROS!$F$16:$M$112,8,0),0)</f>
        <v>0</v>
      </c>
      <c r="S279" s="3"/>
      <c r="T279" s="3">
        <f>IFERROR(VLOOKUP(B279,[3]Aaf_PENSION!$C$16:$M$112,11,0)+VLOOKUP(B279,[4]Aaf_PENSION!$C$16:$M$112,11,0),0)</f>
        <v>0</v>
      </c>
      <c r="U279" s="3">
        <f>IFERROR(VLOOKUP(B279,[3]Aaf_SALUD!$C$16:$M$112,11,0)+VLOOKUP(B279,[4]Aaf_SALUD!$C$16:$M$112,11,0),0)</f>
        <v>0</v>
      </c>
      <c r="V279" s="3"/>
      <c r="W279" s="3"/>
      <c r="X279" s="3">
        <f>IFERROR(VLOOKUP(B279,[3]Ap_CESANTIAS!$C$16:$M$112,11,0)+VLOOKUP(B279,[4]Ap_CESANTIAS!$C$16:$M$112,11,0),0)</f>
        <v>0</v>
      </c>
      <c r="Y279" s="3">
        <f>IFERROR(VLOOKUP(B279,[3]Ap_PENSION!$C$16:$M$112,11,0)+VLOOKUP(B279,[4]Ap_PENSION!$C$16:$M$112,11,0),0)</f>
        <v>0</v>
      </c>
      <c r="Z279" s="3">
        <f>IFERROR(VLOOKUP(B279,[3]Ap_SALUD!$C$16:$M$112,11,0)+VLOOKUP(B279,[4]Ap_SALUD!$C$16:$M$112,11,0),0)</f>
        <v>0</v>
      </c>
      <c r="AA279" s="36">
        <f t="shared" si="13"/>
        <v>0</v>
      </c>
      <c r="AB279" s="37">
        <f t="shared" si="14"/>
        <v>0</v>
      </c>
    </row>
    <row r="280" spans="1:28" hidden="1" x14ac:dyDescent="0.25">
      <c r="A280" s="38">
        <v>268</v>
      </c>
      <c r="B280" s="61"/>
      <c r="C280" s="31">
        <v>890481343</v>
      </c>
      <c r="D280" s="31">
        <f>VLOOKUP(C280,ENERO!$D$13:$E$1147,2,0)</f>
        <v>218313683</v>
      </c>
      <c r="E280" s="61" t="s">
        <v>477</v>
      </c>
      <c r="F280" s="61"/>
      <c r="G280" s="61"/>
      <c r="H280" s="3">
        <v>977624583</v>
      </c>
      <c r="I280" s="3">
        <v>786027118</v>
      </c>
      <c r="J280" s="3">
        <f>IFERROR(VLOOKUP(C280,[1]NOMINA!$Y$16:$AC$112,5,0),0)</f>
        <v>0</v>
      </c>
      <c r="K280" s="3">
        <f>IFERROR(VLOOKUP(C280,[1]CANCELACIONES!$Y$16:$AC$43,5,0),0)</f>
        <v>0</v>
      </c>
      <c r="L280" s="3">
        <f>IFERROR(VLOOKUP(C280,'[2]res- 200686'!$K$16:$R$112,8,0),0)</f>
        <v>0</v>
      </c>
      <c r="M280" s="3">
        <f>IFERROR(VLOOKUP(C280,'[2]reduccion calidad '!$K$16:$R$27,8,0),0)*-1</f>
        <v>0</v>
      </c>
      <c r="N280" s="3"/>
      <c r="O280" s="34">
        <f t="shared" si="12"/>
        <v>1763651701</v>
      </c>
      <c r="P280" s="35">
        <v>1763651701</v>
      </c>
      <c r="Q280" s="3">
        <f>IFERROR(VLOOKUP(C280,[3]ServNOMINA!$F$16:$M$112,8,0)+VLOOKUP(C280,[4]ServNOMINA!$F$16:$M$112,8,0),0)</f>
        <v>0</v>
      </c>
      <c r="R280" s="3">
        <f>IFERROR(VLOOKUP(C280,[3]ServOTROS!$F$16:$M$112,8,0)+VLOOKUP(C280,[4]ServOTROS!$F$16:$M$112,8,0),0)</f>
        <v>0</v>
      </c>
      <c r="S280" s="3"/>
      <c r="T280" s="3">
        <f>IFERROR(VLOOKUP(B280,[3]Aaf_PENSION!$C$16:$M$112,11,0)+VLOOKUP(B280,[4]Aaf_PENSION!$C$16:$M$112,11,0),0)</f>
        <v>0</v>
      </c>
      <c r="U280" s="3">
        <f>IFERROR(VLOOKUP(B280,[3]Aaf_SALUD!$C$16:$M$112,11,0)+VLOOKUP(B280,[4]Aaf_SALUD!$C$16:$M$112,11,0),0)</f>
        <v>0</v>
      </c>
      <c r="V280" s="3"/>
      <c r="W280" s="3"/>
      <c r="X280" s="3">
        <f>IFERROR(VLOOKUP(B280,[3]Ap_CESANTIAS!$C$16:$M$112,11,0)+VLOOKUP(B280,[4]Ap_CESANTIAS!$C$16:$M$112,11,0),0)</f>
        <v>0</v>
      </c>
      <c r="Y280" s="3">
        <f>IFERROR(VLOOKUP(B280,[3]Ap_PENSION!$C$16:$M$112,11,0)+VLOOKUP(B280,[4]Ap_PENSION!$C$16:$M$112,11,0),0)</f>
        <v>0</v>
      </c>
      <c r="Z280" s="3">
        <f>IFERROR(VLOOKUP(B280,[3]Ap_SALUD!$C$16:$M$112,11,0)+VLOOKUP(B280,[4]Ap_SALUD!$C$16:$M$112,11,0),0)</f>
        <v>0</v>
      </c>
      <c r="AA280" s="36">
        <f t="shared" si="13"/>
        <v>0</v>
      </c>
      <c r="AB280" s="37">
        <f t="shared" si="14"/>
        <v>0</v>
      </c>
    </row>
    <row r="281" spans="1:28" hidden="1" x14ac:dyDescent="0.25">
      <c r="A281" s="29">
        <v>269</v>
      </c>
      <c r="B281" s="61"/>
      <c r="C281" s="31">
        <v>800049017</v>
      </c>
      <c r="D281" s="31">
        <f>VLOOKUP(C281,ENERO!$D$13:$E$1147,2,0)</f>
        <v>218813688</v>
      </c>
      <c r="E281" s="61" t="s">
        <v>478</v>
      </c>
      <c r="F281" s="61"/>
      <c r="G281" s="61"/>
      <c r="H281" s="3">
        <v>1301141023</v>
      </c>
      <c r="I281" s="3">
        <v>1784759043</v>
      </c>
      <c r="J281" s="3">
        <f>IFERROR(VLOOKUP(C281,[1]NOMINA!$Y$16:$AC$112,5,0),0)</f>
        <v>0</v>
      </c>
      <c r="K281" s="3">
        <f>IFERROR(VLOOKUP(C281,[1]CANCELACIONES!$Y$16:$AC$43,5,0),0)</f>
        <v>0</v>
      </c>
      <c r="L281" s="3">
        <f>IFERROR(VLOOKUP(C281,'[2]res- 200686'!$K$16:$R$112,8,0),0)</f>
        <v>0</v>
      </c>
      <c r="M281" s="3">
        <f>IFERROR(VLOOKUP(C281,'[2]reduccion calidad '!$K$16:$R$27,8,0),0)*-1</f>
        <v>0</v>
      </c>
      <c r="N281" s="3"/>
      <c r="O281" s="34">
        <f t="shared" si="12"/>
        <v>3085900066</v>
      </c>
      <c r="P281" s="35">
        <v>3085900066</v>
      </c>
      <c r="Q281" s="3">
        <f>IFERROR(VLOOKUP(C281,[3]ServNOMINA!$F$16:$M$112,8,0)+VLOOKUP(C281,[4]ServNOMINA!$F$16:$M$112,8,0),0)</f>
        <v>0</v>
      </c>
      <c r="R281" s="3">
        <f>IFERROR(VLOOKUP(C281,[3]ServOTROS!$F$16:$M$112,8,0)+VLOOKUP(C281,[4]ServOTROS!$F$16:$M$112,8,0),0)</f>
        <v>0</v>
      </c>
      <c r="S281" s="3"/>
      <c r="T281" s="3">
        <f>IFERROR(VLOOKUP(B281,[3]Aaf_PENSION!$C$16:$M$112,11,0)+VLOOKUP(B281,[4]Aaf_PENSION!$C$16:$M$112,11,0),0)</f>
        <v>0</v>
      </c>
      <c r="U281" s="3">
        <f>IFERROR(VLOOKUP(B281,[3]Aaf_SALUD!$C$16:$M$112,11,0)+VLOOKUP(B281,[4]Aaf_SALUD!$C$16:$M$112,11,0),0)</f>
        <v>0</v>
      </c>
      <c r="V281" s="3"/>
      <c r="W281" s="3"/>
      <c r="X281" s="3">
        <f>IFERROR(VLOOKUP(B281,[3]Ap_CESANTIAS!$C$16:$M$112,11,0)+VLOOKUP(B281,[4]Ap_CESANTIAS!$C$16:$M$112,11,0),0)</f>
        <v>0</v>
      </c>
      <c r="Y281" s="3">
        <f>IFERROR(VLOOKUP(B281,[3]Ap_PENSION!$C$16:$M$112,11,0)+VLOOKUP(B281,[4]Ap_PENSION!$C$16:$M$112,11,0),0)</f>
        <v>0</v>
      </c>
      <c r="Z281" s="3">
        <f>IFERROR(VLOOKUP(B281,[3]Ap_SALUD!$C$16:$M$112,11,0)+VLOOKUP(B281,[4]Ap_SALUD!$C$16:$M$112,11,0),0)</f>
        <v>0</v>
      </c>
      <c r="AA281" s="36">
        <f t="shared" si="13"/>
        <v>0</v>
      </c>
      <c r="AB281" s="37">
        <f t="shared" si="14"/>
        <v>0</v>
      </c>
    </row>
    <row r="282" spans="1:28" hidden="1" x14ac:dyDescent="0.25">
      <c r="A282" s="38">
        <v>270</v>
      </c>
      <c r="B282" s="61"/>
      <c r="C282" s="31">
        <v>890480006</v>
      </c>
      <c r="D282" s="31">
        <f>VLOOKUP(C282,ENERO!$D$13:$E$1147,2,0)</f>
        <v>214413744</v>
      </c>
      <c r="E282" s="61" t="s">
        <v>479</v>
      </c>
      <c r="F282" s="61"/>
      <c r="G282" s="61"/>
      <c r="H282" s="3">
        <v>534086999</v>
      </c>
      <c r="I282" s="3">
        <v>905913966</v>
      </c>
      <c r="J282" s="3">
        <f>IFERROR(VLOOKUP(C282,[1]NOMINA!$Y$16:$AC$112,5,0),0)</f>
        <v>0</v>
      </c>
      <c r="K282" s="3">
        <f>IFERROR(VLOOKUP(C282,[1]CANCELACIONES!$Y$16:$AC$43,5,0),0)</f>
        <v>0</v>
      </c>
      <c r="L282" s="3">
        <f>IFERROR(VLOOKUP(C282,'[2]res- 200686'!$K$16:$R$112,8,0),0)</f>
        <v>0</v>
      </c>
      <c r="M282" s="3">
        <f>IFERROR(VLOOKUP(C282,'[2]reduccion calidad '!$K$16:$R$27,8,0),0)*-1</f>
        <v>0</v>
      </c>
      <c r="N282" s="3"/>
      <c r="O282" s="34">
        <f t="shared" si="12"/>
        <v>1440000965</v>
      </c>
      <c r="P282" s="35">
        <v>1440000965</v>
      </c>
      <c r="Q282" s="3">
        <f>IFERROR(VLOOKUP(C282,[3]ServNOMINA!$F$16:$M$112,8,0)+VLOOKUP(C282,[4]ServNOMINA!$F$16:$M$112,8,0),0)</f>
        <v>0</v>
      </c>
      <c r="R282" s="3">
        <f>IFERROR(VLOOKUP(C282,[3]ServOTROS!$F$16:$M$112,8,0)+VLOOKUP(C282,[4]ServOTROS!$F$16:$M$112,8,0),0)</f>
        <v>0</v>
      </c>
      <c r="S282" s="3"/>
      <c r="T282" s="3">
        <f>IFERROR(VLOOKUP(B282,[3]Aaf_PENSION!$C$16:$M$112,11,0)+VLOOKUP(B282,[4]Aaf_PENSION!$C$16:$M$112,11,0),0)</f>
        <v>0</v>
      </c>
      <c r="U282" s="3">
        <f>IFERROR(VLOOKUP(B282,[3]Aaf_SALUD!$C$16:$M$112,11,0)+VLOOKUP(B282,[4]Aaf_SALUD!$C$16:$M$112,11,0),0)</f>
        <v>0</v>
      </c>
      <c r="V282" s="3"/>
      <c r="W282" s="3"/>
      <c r="X282" s="3">
        <f>IFERROR(VLOOKUP(B282,[3]Ap_CESANTIAS!$C$16:$M$112,11,0)+VLOOKUP(B282,[4]Ap_CESANTIAS!$C$16:$M$112,11,0),0)</f>
        <v>0</v>
      </c>
      <c r="Y282" s="3">
        <f>IFERROR(VLOOKUP(B282,[3]Ap_PENSION!$C$16:$M$112,11,0)+VLOOKUP(B282,[4]Ap_PENSION!$C$16:$M$112,11,0),0)</f>
        <v>0</v>
      </c>
      <c r="Z282" s="3">
        <f>IFERROR(VLOOKUP(B282,[3]Ap_SALUD!$C$16:$M$112,11,0)+VLOOKUP(B282,[4]Ap_SALUD!$C$16:$M$112,11,0),0)</f>
        <v>0</v>
      </c>
      <c r="AA282" s="36">
        <f t="shared" si="13"/>
        <v>0</v>
      </c>
      <c r="AB282" s="37">
        <f t="shared" si="14"/>
        <v>0</v>
      </c>
    </row>
    <row r="283" spans="1:28" hidden="1" x14ac:dyDescent="0.25">
      <c r="A283" s="29">
        <v>271</v>
      </c>
      <c r="B283" s="61"/>
      <c r="C283" s="31">
        <v>800035677</v>
      </c>
      <c r="D283" s="31">
        <f>VLOOKUP(C283,ENERO!$D$13:$E$1147,2,0)</f>
        <v>216013760</v>
      </c>
      <c r="E283" s="61" t="s">
        <v>480</v>
      </c>
      <c r="F283" s="61"/>
      <c r="G283" s="61"/>
      <c r="H283" s="3">
        <v>198072387</v>
      </c>
      <c r="I283" s="3">
        <v>313741907</v>
      </c>
      <c r="J283" s="3">
        <f>IFERROR(VLOOKUP(C283,[1]NOMINA!$Y$16:$AC$112,5,0),0)</f>
        <v>0</v>
      </c>
      <c r="K283" s="3">
        <f>IFERROR(VLOOKUP(C283,[1]CANCELACIONES!$Y$16:$AC$43,5,0),0)</f>
        <v>0</v>
      </c>
      <c r="L283" s="3">
        <f>IFERROR(VLOOKUP(C283,'[2]res- 200686'!$K$16:$R$112,8,0),0)</f>
        <v>0</v>
      </c>
      <c r="M283" s="3">
        <f>IFERROR(VLOOKUP(C283,'[2]reduccion calidad '!$K$16:$R$27,8,0),0)*-1</f>
        <v>0</v>
      </c>
      <c r="N283" s="3"/>
      <c r="O283" s="34">
        <f t="shared" si="12"/>
        <v>511814294</v>
      </c>
      <c r="P283" s="35">
        <v>511814294</v>
      </c>
      <c r="Q283" s="3">
        <f>IFERROR(VLOOKUP(C283,[3]ServNOMINA!$F$16:$M$112,8,0)+VLOOKUP(C283,[4]ServNOMINA!$F$16:$M$112,8,0),0)</f>
        <v>0</v>
      </c>
      <c r="R283" s="3">
        <f>IFERROR(VLOOKUP(C283,[3]ServOTROS!$F$16:$M$112,8,0)+VLOOKUP(C283,[4]ServOTROS!$F$16:$M$112,8,0),0)</f>
        <v>0</v>
      </c>
      <c r="S283" s="3"/>
      <c r="T283" s="3">
        <f>IFERROR(VLOOKUP(B283,[3]Aaf_PENSION!$C$16:$M$112,11,0)+VLOOKUP(B283,[4]Aaf_PENSION!$C$16:$M$112,11,0),0)</f>
        <v>0</v>
      </c>
      <c r="U283" s="3">
        <f>IFERROR(VLOOKUP(B283,[3]Aaf_SALUD!$C$16:$M$112,11,0)+VLOOKUP(B283,[4]Aaf_SALUD!$C$16:$M$112,11,0),0)</f>
        <v>0</v>
      </c>
      <c r="V283" s="3"/>
      <c r="W283" s="3"/>
      <c r="X283" s="3">
        <f>IFERROR(VLOOKUP(B283,[3]Ap_CESANTIAS!$C$16:$M$112,11,0)+VLOOKUP(B283,[4]Ap_CESANTIAS!$C$16:$M$112,11,0),0)</f>
        <v>0</v>
      </c>
      <c r="Y283" s="3">
        <f>IFERROR(VLOOKUP(B283,[3]Ap_PENSION!$C$16:$M$112,11,0)+VLOOKUP(B283,[4]Ap_PENSION!$C$16:$M$112,11,0),0)</f>
        <v>0</v>
      </c>
      <c r="Z283" s="3">
        <f>IFERROR(VLOOKUP(B283,[3]Ap_SALUD!$C$16:$M$112,11,0)+VLOOKUP(B283,[4]Ap_SALUD!$C$16:$M$112,11,0),0)</f>
        <v>0</v>
      </c>
      <c r="AA283" s="36">
        <f t="shared" si="13"/>
        <v>0</v>
      </c>
      <c r="AB283" s="37">
        <f t="shared" si="14"/>
        <v>0</v>
      </c>
    </row>
    <row r="284" spans="1:28" hidden="1" x14ac:dyDescent="0.25">
      <c r="A284" s="38">
        <v>272</v>
      </c>
      <c r="B284" s="61"/>
      <c r="C284" s="31">
        <v>800095530</v>
      </c>
      <c r="D284" s="31">
        <f>VLOOKUP(C284,ENERO!$D$13:$E$1147,2,0)</f>
        <v>218013780</v>
      </c>
      <c r="E284" s="61" t="s">
        <v>481</v>
      </c>
      <c r="F284" s="61"/>
      <c r="G284" s="61"/>
      <c r="H284" s="3">
        <v>374322607</v>
      </c>
      <c r="I284" s="3">
        <v>635518241</v>
      </c>
      <c r="J284" s="3">
        <f>IFERROR(VLOOKUP(C284,[1]NOMINA!$Y$16:$AC$112,5,0),0)</f>
        <v>0</v>
      </c>
      <c r="K284" s="3">
        <f>IFERROR(VLOOKUP(C284,[1]CANCELACIONES!$Y$16:$AC$43,5,0),0)</f>
        <v>0</v>
      </c>
      <c r="L284" s="3">
        <f>IFERROR(VLOOKUP(C284,'[2]res- 200686'!$K$16:$R$112,8,0),0)</f>
        <v>0</v>
      </c>
      <c r="M284" s="3">
        <f>IFERROR(VLOOKUP(C284,'[2]reduccion calidad '!$K$16:$R$27,8,0),0)*-1</f>
        <v>0</v>
      </c>
      <c r="N284" s="3"/>
      <c r="O284" s="34">
        <f t="shared" si="12"/>
        <v>1009840848</v>
      </c>
      <c r="P284" s="35">
        <v>1009840848</v>
      </c>
      <c r="Q284" s="3">
        <f>IFERROR(VLOOKUP(C284,[3]ServNOMINA!$F$16:$M$112,8,0)+VLOOKUP(C284,[4]ServNOMINA!$F$16:$M$112,8,0),0)</f>
        <v>0</v>
      </c>
      <c r="R284" s="3">
        <f>IFERROR(VLOOKUP(C284,[3]ServOTROS!$F$16:$M$112,8,0)+VLOOKUP(C284,[4]ServOTROS!$F$16:$M$112,8,0),0)</f>
        <v>0</v>
      </c>
      <c r="S284" s="3"/>
      <c r="T284" s="3">
        <f>IFERROR(VLOOKUP(B284,[3]Aaf_PENSION!$C$16:$M$112,11,0)+VLOOKUP(B284,[4]Aaf_PENSION!$C$16:$M$112,11,0),0)</f>
        <v>0</v>
      </c>
      <c r="U284" s="3">
        <f>IFERROR(VLOOKUP(B284,[3]Aaf_SALUD!$C$16:$M$112,11,0)+VLOOKUP(B284,[4]Aaf_SALUD!$C$16:$M$112,11,0),0)</f>
        <v>0</v>
      </c>
      <c r="V284" s="3"/>
      <c r="W284" s="3"/>
      <c r="X284" s="3">
        <f>IFERROR(VLOOKUP(B284,[3]Ap_CESANTIAS!$C$16:$M$112,11,0)+VLOOKUP(B284,[4]Ap_CESANTIAS!$C$16:$M$112,11,0),0)</f>
        <v>0</v>
      </c>
      <c r="Y284" s="3">
        <f>IFERROR(VLOOKUP(B284,[3]Ap_PENSION!$C$16:$M$112,11,0)+VLOOKUP(B284,[4]Ap_PENSION!$C$16:$M$112,11,0),0)</f>
        <v>0</v>
      </c>
      <c r="Z284" s="3">
        <f>IFERROR(VLOOKUP(B284,[3]Ap_SALUD!$C$16:$M$112,11,0)+VLOOKUP(B284,[4]Ap_SALUD!$C$16:$M$112,11,0),0)</f>
        <v>0</v>
      </c>
      <c r="AA284" s="36">
        <f t="shared" si="13"/>
        <v>0</v>
      </c>
      <c r="AB284" s="37">
        <f t="shared" si="14"/>
        <v>0</v>
      </c>
    </row>
    <row r="285" spans="1:28" hidden="1" x14ac:dyDescent="0.25">
      <c r="A285" s="29">
        <v>273</v>
      </c>
      <c r="B285" s="61"/>
      <c r="C285" s="31">
        <v>800255213</v>
      </c>
      <c r="D285" s="31">
        <f>VLOOKUP(C285,ENERO!$D$13:$E$1147,2,0)</f>
        <v>211013810</v>
      </c>
      <c r="E285" s="61" t="s">
        <v>482</v>
      </c>
      <c r="F285" s="61"/>
      <c r="G285" s="61"/>
      <c r="H285" s="3">
        <v>1118150975</v>
      </c>
      <c r="I285" s="3">
        <v>1313465391</v>
      </c>
      <c r="J285" s="3">
        <f>IFERROR(VLOOKUP(C285,[1]NOMINA!$Y$16:$AC$112,5,0),0)</f>
        <v>0</v>
      </c>
      <c r="K285" s="3">
        <f>IFERROR(VLOOKUP(C285,[1]CANCELACIONES!$Y$16:$AC$43,5,0),0)</f>
        <v>0</v>
      </c>
      <c r="L285" s="3">
        <f>IFERROR(VLOOKUP(C285,'[2]res- 200686'!$K$16:$R$112,8,0),0)</f>
        <v>0</v>
      </c>
      <c r="M285" s="3">
        <f>IFERROR(VLOOKUP(C285,'[2]reduccion calidad '!$K$16:$R$27,8,0),0)*-1</f>
        <v>0</v>
      </c>
      <c r="N285" s="3"/>
      <c r="O285" s="34">
        <f t="shared" si="12"/>
        <v>2431616366</v>
      </c>
      <c r="P285" s="35">
        <v>2431616366</v>
      </c>
      <c r="Q285" s="3">
        <f>IFERROR(VLOOKUP(C285,[3]ServNOMINA!$F$16:$M$112,8,0)+VLOOKUP(C285,[4]ServNOMINA!$F$16:$M$112,8,0),0)</f>
        <v>0</v>
      </c>
      <c r="R285" s="3">
        <f>IFERROR(VLOOKUP(C285,[3]ServOTROS!$F$16:$M$112,8,0)+VLOOKUP(C285,[4]ServOTROS!$F$16:$M$112,8,0),0)</f>
        <v>0</v>
      </c>
      <c r="S285" s="3"/>
      <c r="T285" s="3">
        <f>IFERROR(VLOOKUP(B285,[3]Aaf_PENSION!$C$16:$M$112,11,0)+VLOOKUP(B285,[4]Aaf_PENSION!$C$16:$M$112,11,0),0)</f>
        <v>0</v>
      </c>
      <c r="U285" s="3">
        <f>IFERROR(VLOOKUP(B285,[3]Aaf_SALUD!$C$16:$M$112,11,0)+VLOOKUP(B285,[4]Aaf_SALUD!$C$16:$M$112,11,0),0)</f>
        <v>0</v>
      </c>
      <c r="V285" s="3"/>
      <c r="W285" s="3"/>
      <c r="X285" s="3">
        <f>IFERROR(VLOOKUP(B285,[3]Ap_CESANTIAS!$C$16:$M$112,11,0)+VLOOKUP(B285,[4]Ap_CESANTIAS!$C$16:$M$112,11,0),0)</f>
        <v>0</v>
      </c>
      <c r="Y285" s="3">
        <f>IFERROR(VLOOKUP(B285,[3]Ap_PENSION!$C$16:$M$112,11,0)+VLOOKUP(B285,[4]Ap_PENSION!$C$16:$M$112,11,0),0)</f>
        <v>0</v>
      </c>
      <c r="Z285" s="3">
        <f>IFERROR(VLOOKUP(B285,[3]Ap_SALUD!$C$16:$M$112,11,0)+VLOOKUP(B285,[4]Ap_SALUD!$C$16:$M$112,11,0),0)</f>
        <v>0</v>
      </c>
      <c r="AA285" s="36">
        <f t="shared" si="13"/>
        <v>0</v>
      </c>
      <c r="AB285" s="37">
        <f t="shared" si="14"/>
        <v>0</v>
      </c>
    </row>
    <row r="286" spans="1:28" hidden="1" x14ac:dyDescent="0.25">
      <c r="A286" s="38">
        <v>274</v>
      </c>
      <c r="B286" s="61"/>
      <c r="C286" s="31">
        <v>890481149</v>
      </c>
      <c r="D286" s="31">
        <f>VLOOKUP(C286,ENERO!$D$13:$E$1147,2,0)</f>
        <v>213613836</v>
      </c>
      <c r="E286" s="61" t="s">
        <v>483</v>
      </c>
      <c r="F286" s="61"/>
      <c r="G286" s="61"/>
      <c r="H286" s="3">
        <v>1318727727</v>
      </c>
      <c r="I286" s="3">
        <v>1797129550</v>
      </c>
      <c r="J286" s="3">
        <f>IFERROR(VLOOKUP(C286,[1]NOMINA!$Y$16:$AC$112,5,0),0)</f>
        <v>0</v>
      </c>
      <c r="K286" s="3">
        <f>IFERROR(VLOOKUP(C286,[1]CANCELACIONES!$Y$16:$AC$43,5,0),0)</f>
        <v>0</v>
      </c>
      <c r="L286" s="3">
        <f>IFERROR(VLOOKUP(C286,'[2]res- 200686'!$K$16:$R$112,8,0),0)</f>
        <v>0</v>
      </c>
      <c r="M286" s="3">
        <f>IFERROR(VLOOKUP(C286,'[2]reduccion calidad '!$K$16:$R$27,8,0),0)*-1</f>
        <v>0</v>
      </c>
      <c r="N286" s="3"/>
      <c r="O286" s="34">
        <f t="shared" si="12"/>
        <v>3115857277</v>
      </c>
      <c r="P286" s="35">
        <v>3115857277</v>
      </c>
      <c r="Q286" s="3">
        <f>IFERROR(VLOOKUP(C286,[3]ServNOMINA!$F$16:$M$112,8,0)+VLOOKUP(C286,[4]ServNOMINA!$F$16:$M$112,8,0),0)</f>
        <v>0</v>
      </c>
      <c r="R286" s="3">
        <f>IFERROR(VLOOKUP(C286,[3]ServOTROS!$F$16:$M$112,8,0)+VLOOKUP(C286,[4]ServOTROS!$F$16:$M$112,8,0),0)</f>
        <v>0</v>
      </c>
      <c r="S286" s="3"/>
      <c r="T286" s="3">
        <f>IFERROR(VLOOKUP(B286,[3]Aaf_PENSION!$C$16:$M$112,11,0)+VLOOKUP(B286,[4]Aaf_PENSION!$C$16:$M$112,11,0),0)</f>
        <v>0</v>
      </c>
      <c r="U286" s="3">
        <f>IFERROR(VLOOKUP(B286,[3]Aaf_SALUD!$C$16:$M$112,11,0)+VLOOKUP(B286,[4]Aaf_SALUD!$C$16:$M$112,11,0),0)</f>
        <v>0</v>
      </c>
      <c r="V286" s="3"/>
      <c r="W286" s="3"/>
      <c r="X286" s="3">
        <f>IFERROR(VLOOKUP(B286,[3]Ap_CESANTIAS!$C$16:$M$112,11,0)+VLOOKUP(B286,[4]Ap_CESANTIAS!$C$16:$M$112,11,0),0)</f>
        <v>0</v>
      </c>
      <c r="Y286" s="3">
        <f>IFERROR(VLOOKUP(B286,[3]Ap_PENSION!$C$16:$M$112,11,0)+VLOOKUP(B286,[4]Ap_PENSION!$C$16:$M$112,11,0),0)</f>
        <v>0</v>
      </c>
      <c r="Z286" s="3">
        <f>IFERROR(VLOOKUP(B286,[3]Ap_SALUD!$C$16:$M$112,11,0)+VLOOKUP(B286,[4]Ap_SALUD!$C$16:$M$112,11,0),0)</f>
        <v>0</v>
      </c>
      <c r="AA286" s="36">
        <f t="shared" si="13"/>
        <v>0</v>
      </c>
      <c r="AB286" s="37">
        <f t="shared" si="14"/>
        <v>0</v>
      </c>
    </row>
    <row r="287" spans="1:28" hidden="1" x14ac:dyDescent="0.25">
      <c r="A287" s="29">
        <v>275</v>
      </c>
      <c r="B287" s="61"/>
      <c r="C287" s="31">
        <v>890481324</v>
      </c>
      <c r="D287" s="31">
        <f>VLOOKUP(C287,ENERO!$D$13:$E$1147,2,0)</f>
        <v>213813838</v>
      </c>
      <c r="E287" s="61" t="s">
        <v>484</v>
      </c>
      <c r="F287" s="61"/>
      <c r="G287" s="61"/>
      <c r="H287" s="3">
        <v>572607327</v>
      </c>
      <c r="I287" s="3">
        <v>672611710</v>
      </c>
      <c r="J287" s="3">
        <f>IFERROR(VLOOKUP(C287,[1]NOMINA!$Y$16:$AC$112,5,0),0)</f>
        <v>0</v>
      </c>
      <c r="K287" s="3">
        <f>IFERROR(VLOOKUP(C287,[1]CANCELACIONES!$Y$16:$AC$43,5,0),0)</f>
        <v>0</v>
      </c>
      <c r="L287" s="3">
        <f>IFERROR(VLOOKUP(C287,'[2]res- 200686'!$K$16:$R$112,8,0),0)</f>
        <v>0</v>
      </c>
      <c r="M287" s="3">
        <f>IFERROR(VLOOKUP(C287,'[2]reduccion calidad '!$K$16:$R$27,8,0),0)*-1</f>
        <v>0</v>
      </c>
      <c r="N287" s="3"/>
      <c r="O287" s="34">
        <f t="shared" si="12"/>
        <v>1245219037</v>
      </c>
      <c r="P287" s="35">
        <v>1245219037</v>
      </c>
      <c r="Q287" s="3">
        <f>IFERROR(VLOOKUP(C287,[3]ServNOMINA!$F$16:$M$112,8,0)+VLOOKUP(C287,[4]ServNOMINA!$F$16:$M$112,8,0),0)</f>
        <v>0</v>
      </c>
      <c r="R287" s="3">
        <f>IFERROR(VLOOKUP(C287,[3]ServOTROS!$F$16:$M$112,8,0)+VLOOKUP(C287,[4]ServOTROS!$F$16:$M$112,8,0),0)</f>
        <v>0</v>
      </c>
      <c r="S287" s="3"/>
      <c r="T287" s="3">
        <f>IFERROR(VLOOKUP(B287,[3]Aaf_PENSION!$C$16:$M$112,11,0)+VLOOKUP(B287,[4]Aaf_PENSION!$C$16:$M$112,11,0),0)</f>
        <v>0</v>
      </c>
      <c r="U287" s="3">
        <f>IFERROR(VLOOKUP(B287,[3]Aaf_SALUD!$C$16:$M$112,11,0)+VLOOKUP(B287,[4]Aaf_SALUD!$C$16:$M$112,11,0),0)</f>
        <v>0</v>
      </c>
      <c r="V287" s="3"/>
      <c r="W287" s="3"/>
      <c r="X287" s="3">
        <f>IFERROR(VLOOKUP(B287,[3]Ap_CESANTIAS!$C$16:$M$112,11,0)+VLOOKUP(B287,[4]Ap_CESANTIAS!$C$16:$M$112,11,0),0)</f>
        <v>0</v>
      </c>
      <c r="Y287" s="3">
        <f>IFERROR(VLOOKUP(B287,[3]Ap_PENSION!$C$16:$M$112,11,0)+VLOOKUP(B287,[4]Ap_PENSION!$C$16:$M$112,11,0),0)</f>
        <v>0</v>
      </c>
      <c r="Z287" s="3">
        <f>IFERROR(VLOOKUP(B287,[3]Ap_SALUD!$C$16:$M$112,11,0)+VLOOKUP(B287,[4]Ap_SALUD!$C$16:$M$112,11,0),0)</f>
        <v>0</v>
      </c>
      <c r="AA287" s="36">
        <f t="shared" si="13"/>
        <v>0</v>
      </c>
      <c r="AB287" s="37">
        <f t="shared" si="14"/>
        <v>0</v>
      </c>
    </row>
    <row r="288" spans="1:28" hidden="1" x14ac:dyDescent="0.25">
      <c r="A288" s="38">
        <v>276</v>
      </c>
      <c r="B288" s="61"/>
      <c r="C288" s="31">
        <v>890481192</v>
      </c>
      <c r="D288" s="31">
        <f>VLOOKUP(C288,ENERO!$D$13:$E$1147,2,0)</f>
        <v>217313873</v>
      </c>
      <c r="E288" s="61" t="s">
        <v>485</v>
      </c>
      <c r="F288" s="61"/>
      <c r="G288" s="61"/>
      <c r="H288" s="3">
        <v>598787631</v>
      </c>
      <c r="I288" s="3">
        <v>732691530</v>
      </c>
      <c r="J288" s="3">
        <f>IFERROR(VLOOKUP(C288,[1]NOMINA!$Y$16:$AC$112,5,0),0)</f>
        <v>0</v>
      </c>
      <c r="K288" s="3">
        <f>IFERROR(VLOOKUP(C288,[1]CANCELACIONES!$Y$16:$AC$43,5,0),0)</f>
        <v>0</v>
      </c>
      <c r="L288" s="3">
        <f>IFERROR(VLOOKUP(C288,'[2]res- 200686'!$K$16:$R$112,8,0),0)</f>
        <v>0</v>
      </c>
      <c r="M288" s="3">
        <f>IFERROR(VLOOKUP(C288,'[2]reduccion calidad '!$K$16:$R$27,8,0),0)*-1</f>
        <v>0</v>
      </c>
      <c r="N288" s="3"/>
      <c r="O288" s="34">
        <f t="shared" si="12"/>
        <v>1331479161</v>
      </c>
      <c r="P288" s="35">
        <v>1331479161</v>
      </c>
      <c r="Q288" s="3">
        <f>IFERROR(VLOOKUP(C288,[3]ServNOMINA!$F$16:$M$112,8,0)+VLOOKUP(C288,[4]ServNOMINA!$F$16:$M$112,8,0),0)</f>
        <v>0</v>
      </c>
      <c r="R288" s="3">
        <f>IFERROR(VLOOKUP(C288,[3]ServOTROS!$F$16:$M$112,8,0)+VLOOKUP(C288,[4]ServOTROS!$F$16:$M$112,8,0),0)</f>
        <v>0</v>
      </c>
      <c r="S288" s="3"/>
      <c r="T288" s="3">
        <f>IFERROR(VLOOKUP(B288,[3]Aaf_PENSION!$C$16:$M$112,11,0)+VLOOKUP(B288,[4]Aaf_PENSION!$C$16:$M$112,11,0),0)</f>
        <v>0</v>
      </c>
      <c r="U288" s="3">
        <f>IFERROR(VLOOKUP(B288,[3]Aaf_SALUD!$C$16:$M$112,11,0)+VLOOKUP(B288,[4]Aaf_SALUD!$C$16:$M$112,11,0),0)</f>
        <v>0</v>
      </c>
      <c r="V288" s="3"/>
      <c r="W288" s="3"/>
      <c r="X288" s="3">
        <f>IFERROR(VLOOKUP(B288,[3]Ap_CESANTIAS!$C$16:$M$112,11,0)+VLOOKUP(B288,[4]Ap_CESANTIAS!$C$16:$M$112,11,0),0)</f>
        <v>0</v>
      </c>
      <c r="Y288" s="3">
        <f>IFERROR(VLOOKUP(B288,[3]Ap_PENSION!$C$16:$M$112,11,0)+VLOOKUP(B288,[4]Ap_PENSION!$C$16:$M$112,11,0),0)</f>
        <v>0</v>
      </c>
      <c r="Z288" s="3">
        <f>IFERROR(VLOOKUP(B288,[3]Ap_SALUD!$C$16:$M$112,11,0)+VLOOKUP(B288,[4]Ap_SALUD!$C$16:$M$112,11,0),0)</f>
        <v>0</v>
      </c>
      <c r="AA288" s="36">
        <f t="shared" si="13"/>
        <v>0</v>
      </c>
      <c r="AB288" s="37">
        <f t="shared" si="14"/>
        <v>0</v>
      </c>
    </row>
    <row r="289" spans="1:28" hidden="1" x14ac:dyDescent="0.25">
      <c r="A289" s="29">
        <v>277</v>
      </c>
      <c r="B289" s="61"/>
      <c r="C289" s="31">
        <v>890481177</v>
      </c>
      <c r="D289" s="31">
        <f>VLOOKUP(C289,ENERO!$D$13:$E$1147,2,0)</f>
        <v>219413894</v>
      </c>
      <c r="E289" s="61" t="s">
        <v>486</v>
      </c>
      <c r="F289" s="61"/>
      <c r="G289" s="61"/>
      <c r="H289" s="3">
        <v>400243995</v>
      </c>
      <c r="I289" s="3">
        <v>492732474</v>
      </c>
      <c r="J289" s="3">
        <f>IFERROR(VLOOKUP(C289,[1]NOMINA!$Y$16:$AC$112,5,0),0)</f>
        <v>0</v>
      </c>
      <c r="K289" s="3">
        <f>IFERROR(VLOOKUP(C289,[1]CANCELACIONES!$Y$16:$AC$43,5,0),0)</f>
        <v>0</v>
      </c>
      <c r="L289" s="3">
        <f>IFERROR(VLOOKUP(C289,'[2]res- 200686'!$K$16:$R$112,8,0),0)</f>
        <v>0</v>
      </c>
      <c r="M289" s="3">
        <f>IFERROR(VLOOKUP(C289,'[2]reduccion calidad '!$K$16:$R$27,8,0),0)*-1</f>
        <v>0</v>
      </c>
      <c r="N289" s="3"/>
      <c r="O289" s="34">
        <f t="shared" si="12"/>
        <v>892976469</v>
      </c>
      <c r="P289" s="35">
        <v>892976469</v>
      </c>
      <c r="Q289" s="3">
        <f>IFERROR(VLOOKUP(C289,[3]ServNOMINA!$F$16:$M$112,8,0)+VLOOKUP(C289,[4]ServNOMINA!$F$16:$M$112,8,0),0)</f>
        <v>0</v>
      </c>
      <c r="R289" s="3">
        <f>IFERROR(VLOOKUP(C289,[3]ServOTROS!$F$16:$M$112,8,0)+VLOOKUP(C289,[4]ServOTROS!$F$16:$M$112,8,0),0)</f>
        <v>0</v>
      </c>
      <c r="S289" s="3"/>
      <c r="T289" s="3">
        <f>IFERROR(VLOOKUP(B289,[3]Aaf_PENSION!$C$16:$M$112,11,0)+VLOOKUP(B289,[4]Aaf_PENSION!$C$16:$M$112,11,0),0)</f>
        <v>0</v>
      </c>
      <c r="U289" s="3">
        <f>IFERROR(VLOOKUP(B289,[3]Aaf_SALUD!$C$16:$M$112,11,0)+VLOOKUP(B289,[4]Aaf_SALUD!$C$16:$M$112,11,0),0)</f>
        <v>0</v>
      </c>
      <c r="V289" s="3"/>
      <c r="W289" s="3"/>
      <c r="X289" s="3">
        <f>IFERROR(VLOOKUP(B289,[3]Ap_CESANTIAS!$C$16:$M$112,11,0)+VLOOKUP(B289,[4]Ap_CESANTIAS!$C$16:$M$112,11,0),0)</f>
        <v>0</v>
      </c>
      <c r="Y289" s="3">
        <f>IFERROR(VLOOKUP(B289,[3]Ap_PENSION!$C$16:$M$112,11,0)+VLOOKUP(B289,[4]Ap_PENSION!$C$16:$M$112,11,0),0)</f>
        <v>0</v>
      </c>
      <c r="Z289" s="3">
        <f>IFERROR(VLOOKUP(B289,[3]Ap_SALUD!$C$16:$M$112,11,0)+VLOOKUP(B289,[4]Ap_SALUD!$C$16:$M$112,11,0),0)</f>
        <v>0</v>
      </c>
      <c r="AA289" s="36">
        <f t="shared" si="13"/>
        <v>0</v>
      </c>
      <c r="AB289" s="37">
        <f t="shared" si="14"/>
        <v>0</v>
      </c>
    </row>
    <row r="290" spans="1:28" hidden="1" x14ac:dyDescent="0.25">
      <c r="A290" s="38">
        <v>278</v>
      </c>
      <c r="B290" s="61"/>
      <c r="C290" s="31">
        <v>891801281</v>
      </c>
      <c r="D290" s="31">
        <f>VLOOKUP(C290,ENERO!$D$13:$E$1147,2,0)</f>
        <v>212215022</v>
      </c>
      <c r="E290" s="61" t="s">
        <v>487</v>
      </c>
      <c r="F290" s="61"/>
      <c r="G290" s="61"/>
      <c r="H290" s="3">
        <v>16422589</v>
      </c>
      <c r="I290" s="3">
        <v>71262553</v>
      </c>
      <c r="J290" s="3">
        <f>IFERROR(VLOOKUP(C290,[1]NOMINA!$Y$16:$AC$112,5,0),0)</f>
        <v>0</v>
      </c>
      <c r="K290" s="3">
        <f>IFERROR(VLOOKUP(C290,[1]CANCELACIONES!$Y$16:$AC$43,5,0),0)</f>
        <v>0</v>
      </c>
      <c r="L290" s="3">
        <f>IFERROR(VLOOKUP(C290,'[2]res- 200686'!$K$16:$R$112,8,0),0)</f>
        <v>0</v>
      </c>
      <c r="M290" s="3">
        <f>IFERROR(VLOOKUP(C290,'[2]reduccion calidad '!$K$16:$R$27,8,0),0)*-1</f>
        <v>0</v>
      </c>
      <c r="N290" s="3"/>
      <c r="O290" s="34">
        <f t="shared" si="12"/>
        <v>87685142</v>
      </c>
      <c r="P290" s="35">
        <v>87685142</v>
      </c>
      <c r="Q290" s="3">
        <f>IFERROR(VLOOKUP(C290,[3]ServNOMINA!$F$16:$M$112,8,0)+VLOOKUP(C290,[4]ServNOMINA!$F$16:$M$112,8,0),0)</f>
        <v>0</v>
      </c>
      <c r="R290" s="3">
        <f>IFERROR(VLOOKUP(C290,[3]ServOTROS!$F$16:$M$112,8,0)+VLOOKUP(C290,[4]ServOTROS!$F$16:$M$112,8,0),0)</f>
        <v>0</v>
      </c>
      <c r="S290" s="3"/>
      <c r="T290" s="3">
        <f>IFERROR(VLOOKUP(B290,[3]Aaf_PENSION!$C$16:$M$112,11,0)+VLOOKUP(B290,[4]Aaf_PENSION!$C$16:$M$112,11,0),0)</f>
        <v>0</v>
      </c>
      <c r="U290" s="3">
        <f>IFERROR(VLOOKUP(B290,[3]Aaf_SALUD!$C$16:$M$112,11,0)+VLOOKUP(B290,[4]Aaf_SALUD!$C$16:$M$112,11,0),0)</f>
        <v>0</v>
      </c>
      <c r="V290" s="3"/>
      <c r="W290" s="3"/>
      <c r="X290" s="3">
        <f>IFERROR(VLOOKUP(B290,[3]Ap_CESANTIAS!$C$16:$M$112,11,0)+VLOOKUP(B290,[4]Ap_CESANTIAS!$C$16:$M$112,11,0),0)</f>
        <v>0</v>
      </c>
      <c r="Y290" s="3">
        <f>IFERROR(VLOOKUP(B290,[3]Ap_PENSION!$C$16:$M$112,11,0)+VLOOKUP(B290,[4]Ap_PENSION!$C$16:$M$112,11,0),0)</f>
        <v>0</v>
      </c>
      <c r="Z290" s="3">
        <f>IFERROR(VLOOKUP(B290,[3]Ap_SALUD!$C$16:$M$112,11,0)+VLOOKUP(B290,[4]Ap_SALUD!$C$16:$M$112,11,0),0)</f>
        <v>0</v>
      </c>
      <c r="AA290" s="36">
        <f t="shared" si="13"/>
        <v>0</v>
      </c>
      <c r="AB290" s="37">
        <f t="shared" si="14"/>
        <v>0</v>
      </c>
    </row>
    <row r="291" spans="1:28" hidden="1" x14ac:dyDescent="0.25">
      <c r="A291" s="29">
        <v>279</v>
      </c>
      <c r="B291" s="61"/>
      <c r="C291" s="31">
        <v>800077545</v>
      </c>
      <c r="D291" s="31">
        <f>VLOOKUP(C291,ENERO!$D$13:$E$1147,2,0)</f>
        <v>214715047</v>
      </c>
      <c r="E291" s="61" t="s">
        <v>488</v>
      </c>
      <c r="F291" s="61"/>
      <c r="G291" s="61"/>
      <c r="H291" s="3">
        <v>241489851</v>
      </c>
      <c r="I291" s="3">
        <v>488461989</v>
      </c>
      <c r="J291" s="3">
        <f>IFERROR(VLOOKUP(C291,[1]NOMINA!$Y$16:$AC$112,5,0),0)</f>
        <v>0</v>
      </c>
      <c r="K291" s="3">
        <f>IFERROR(VLOOKUP(C291,[1]CANCELACIONES!$Y$16:$AC$43,5,0),0)</f>
        <v>0</v>
      </c>
      <c r="L291" s="3">
        <f>IFERROR(VLOOKUP(C291,'[2]res- 200686'!$K$16:$R$112,8,0),0)</f>
        <v>0</v>
      </c>
      <c r="M291" s="3">
        <f>IFERROR(VLOOKUP(C291,'[2]reduccion calidad '!$K$16:$R$27,8,0),0)*-1</f>
        <v>0</v>
      </c>
      <c r="N291" s="3"/>
      <c r="O291" s="34">
        <f t="shared" si="12"/>
        <v>729951840</v>
      </c>
      <c r="P291" s="35">
        <v>729951840</v>
      </c>
      <c r="Q291" s="3">
        <f>IFERROR(VLOOKUP(C291,[3]ServNOMINA!$F$16:$M$112,8,0)+VLOOKUP(C291,[4]ServNOMINA!$F$16:$M$112,8,0),0)</f>
        <v>0</v>
      </c>
      <c r="R291" s="3">
        <f>IFERROR(VLOOKUP(C291,[3]ServOTROS!$F$16:$M$112,8,0)+VLOOKUP(C291,[4]ServOTROS!$F$16:$M$112,8,0),0)</f>
        <v>0</v>
      </c>
      <c r="S291" s="3"/>
      <c r="T291" s="3">
        <f>IFERROR(VLOOKUP(B291,[3]Aaf_PENSION!$C$16:$M$112,11,0)+VLOOKUP(B291,[4]Aaf_PENSION!$C$16:$M$112,11,0),0)</f>
        <v>0</v>
      </c>
      <c r="U291" s="3">
        <f>IFERROR(VLOOKUP(B291,[3]Aaf_SALUD!$C$16:$M$112,11,0)+VLOOKUP(B291,[4]Aaf_SALUD!$C$16:$M$112,11,0),0)</f>
        <v>0</v>
      </c>
      <c r="V291" s="3"/>
      <c r="W291" s="3"/>
      <c r="X291" s="3">
        <f>IFERROR(VLOOKUP(B291,[3]Ap_CESANTIAS!$C$16:$M$112,11,0)+VLOOKUP(B291,[4]Ap_CESANTIAS!$C$16:$M$112,11,0),0)</f>
        <v>0</v>
      </c>
      <c r="Y291" s="3">
        <f>IFERROR(VLOOKUP(B291,[3]Ap_PENSION!$C$16:$M$112,11,0)+VLOOKUP(B291,[4]Ap_PENSION!$C$16:$M$112,11,0),0)</f>
        <v>0</v>
      </c>
      <c r="Z291" s="3">
        <f>IFERROR(VLOOKUP(B291,[3]Ap_SALUD!$C$16:$M$112,11,0)+VLOOKUP(B291,[4]Ap_SALUD!$C$16:$M$112,11,0),0)</f>
        <v>0</v>
      </c>
      <c r="AA291" s="36">
        <f t="shared" si="13"/>
        <v>0</v>
      </c>
      <c r="AB291" s="37">
        <f t="shared" si="14"/>
        <v>0</v>
      </c>
    </row>
    <row r="292" spans="1:28" hidden="1" x14ac:dyDescent="0.25">
      <c r="A292" s="38">
        <v>280</v>
      </c>
      <c r="B292" s="61"/>
      <c r="C292" s="31">
        <v>800063791</v>
      </c>
      <c r="D292" s="31">
        <f>VLOOKUP(C292,ENERO!$D$13:$E$1147,2,0)</f>
        <v>215115051</v>
      </c>
      <c r="E292" s="61" t="s">
        <v>489</v>
      </c>
      <c r="F292" s="61"/>
      <c r="G292" s="61"/>
      <c r="H292" s="3">
        <v>81923857</v>
      </c>
      <c r="I292" s="3">
        <v>178852216</v>
      </c>
      <c r="J292" s="3">
        <f>IFERROR(VLOOKUP(C292,[1]NOMINA!$Y$16:$AC$112,5,0),0)</f>
        <v>0</v>
      </c>
      <c r="K292" s="3">
        <f>IFERROR(VLOOKUP(C292,[1]CANCELACIONES!$Y$16:$AC$43,5,0),0)</f>
        <v>0</v>
      </c>
      <c r="L292" s="3">
        <f>IFERROR(VLOOKUP(C292,'[2]res- 200686'!$K$16:$R$112,8,0),0)</f>
        <v>0</v>
      </c>
      <c r="M292" s="3">
        <f>IFERROR(VLOOKUP(C292,'[2]reduccion calidad '!$K$16:$R$27,8,0),0)*-1</f>
        <v>0</v>
      </c>
      <c r="N292" s="3"/>
      <c r="O292" s="34">
        <f t="shared" si="12"/>
        <v>260776073</v>
      </c>
      <c r="P292" s="35">
        <v>260776073</v>
      </c>
      <c r="Q292" s="3">
        <f>IFERROR(VLOOKUP(C292,[3]ServNOMINA!$F$16:$M$112,8,0)+VLOOKUP(C292,[4]ServNOMINA!$F$16:$M$112,8,0),0)</f>
        <v>0</v>
      </c>
      <c r="R292" s="3">
        <f>IFERROR(VLOOKUP(C292,[3]ServOTROS!$F$16:$M$112,8,0)+VLOOKUP(C292,[4]ServOTROS!$F$16:$M$112,8,0),0)</f>
        <v>0</v>
      </c>
      <c r="S292" s="3"/>
      <c r="T292" s="3">
        <f>IFERROR(VLOOKUP(B292,[3]Aaf_PENSION!$C$16:$M$112,11,0)+VLOOKUP(B292,[4]Aaf_PENSION!$C$16:$M$112,11,0),0)</f>
        <v>0</v>
      </c>
      <c r="U292" s="3">
        <f>IFERROR(VLOOKUP(B292,[3]Aaf_SALUD!$C$16:$M$112,11,0)+VLOOKUP(B292,[4]Aaf_SALUD!$C$16:$M$112,11,0),0)</f>
        <v>0</v>
      </c>
      <c r="V292" s="3"/>
      <c r="W292" s="3"/>
      <c r="X292" s="3">
        <f>IFERROR(VLOOKUP(B292,[3]Ap_CESANTIAS!$C$16:$M$112,11,0)+VLOOKUP(B292,[4]Ap_CESANTIAS!$C$16:$M$112,11,0),0)</f>
        <v>0</v>
      </c>
      <c r="Y292" s="3">
        <f>IFERROR(VLOOKUP(B292,[3]Ap_PENSION!$C$16:$M$112,11,0)+VLOOKUP(B292,[4]Ap_PENSION!$C$16:$M$112,11,0),0)</f>
        <v>0</v>
      </c>
      <c r="Z292" s="3">
        <f>IFERROR(VLOOKUP(B292,[3]Ap_SALUD!$C$16:$M$112,11,0)+VLOOKUP(B292,[4]Ap_SALUD!$C$16:$M$112,11,0),0)</f>
        <v>0</v>
      </c>
      <c r="AA292" s="36">
        <f t="shared" si="13"/>
        <v>0</v>
      </c>
      <c r="AB292" s="37">
        <f t="shared" si="14"/>
        <v>0</v>
      </c>
    </row>
    <row r="293" spans="1:28" hidden="1" x14ac:dyDescent="0.25">
      <c r="A293" s="29">
        <v>281</v>
      </c>
      <c r="B293" s="61"/>
      <c r="C293" s="31">
        <v>800099199</v>
      </c>
      <c r="D293" s="31">
        <f>VLOOKUP(C293,ENERO!$D$13:$E$1147,2,0)</f>
        <v>218715087</v>
      </c>
      <c r="E293" s="61" t="s">
        <v>490</v>
      </c>
      <c r="F293" s="61"/>
      <c r="G293" s="61"/>
      <c r="H293" s="3">
        <v>114822123</v>
      </c>
      <c r="I293" s="3">
        <v>271869358</v>
      </c>
      <c r="J293" s="3">
        <f>IFERROR(VLOOKUP(C293,[1]NOMINA!$Y$16:$AC$112,5,0),0)</f>
        <v>0</v>
      </c>
      <c r="K293" s="3">
        <f>IFERROR(VLOOKUP(C293,[1]CANCELACIONES!$Y$16:$AC$43,5,0),0)</f>
        <v>0</v>
      </c>
      <c r="L293" s="3">
        <f>IFERROR(VLOOKUP(C293,'[2]res- 200686'!$K$16:$R$112,8,0),0)</f>
        <v>0</v>
      </c>
      <c r="M293" s="3">
        <f>IFERROR(VLOOKUP(C293,'[2]reduccion calidad '!$K$16:$R$27,8,0),0)*-1</f>
        <v>0</v>
      </c>
      <c r="N293" s="3"/>
      <c r="O293" s="34">
        <f t="shared" si="12"/>
        <v>386691481</v>
      </c>
      <c r="P293" s="35">
        <v>386691481</v>
      </c>
      <c r="Q293" s="3">
        <f>IFERROR(VLOOKUP(C293,[3]ServNOMINA!$F$16:$M$112,8,0)+VLOOKUP(C293,[4]ServNOMINA!$F$16:$M$112,8,0),0)</f>
        <v>0</v>
      </c>
      <c r="R293" s="3">
        <f>IFERROR(VLOOKUP(C293,[3]ServOTROS!$F$16:$M$112,8,0)+VLOOKUP(C293,[4]ServOTROS!$F$16:$M$112,8,0),0)</f>
        <v>0</v>
      </c>
      <c r="S293" s="3"/>
      <c r="T293" s="3">
        <f>IFERROR(VLOOKUP(B293,[3]Aaf_PENSION!$C$16:$M$112,11,0)+VLOOKUP(B293,[4]Aaf_PENSION!$C$16:$M$112,11,0),0)</f>
        <v>0</v>
      </c>
      <c r="U293" s="3">
        <f>IFERROR(VLOOKUP(B293,[3]Aaf_SALUD!$C$16:$M$112,11,0)+VLOOKUP(B293,[4]Aaf_SALUD!$C$16:$M$112,11,0),0)</f>
        <v>0</v>
      </c>
      <c r="V293" s="3"/>
      <c r="W293" s="3"/>
      <c r="X293" s="3">
        <f>IFERROR(VLOOKUP(B293,[3]Ap_CESANTIAS!$C$16:$M$112,11,0)+VLOOKUP(B293,[4]Ap_CESANTIAS!$C$16:$M$112,11,0),0)</f>
        <v>0</v>
      </c>
      <c r="Y293" s="3">
        <f>IFERROR(VLOOKUP(B293,[3]Ap_PENSION!$C$16:$M$112,11,0)+VLOOKUP(B293,[4]Ap_PENSION!$C$16:$M$112,11,0),0)</f>
        <v>0</v>
      </c>
      <c r="Z293" s="3">
        <f>IFERROR(VLOOKUP(B293,[3]Ap_SALUD!$C$16:$M$112,11,0)+VLOOKUP(B293,[4]Ap_SALUD!$C$16:$M$112,11,0),0)</f>
        <v>0</v>
      </c>
      <c r="AA293" s="36">
        <f t="shared" si="13"/>
        <v>0</v>
      </c>
      <c r="AB293" s="37">
        <f t="shared" si="14"/>
        <v>0</v>
      </c>
    </row>
    <row r="294" spans="1:28" hidden="1" x14ac:dyDescent="0.25">
      <c r="A294" s="38">
        <v>282</v>
      </c>
      <c r="B294" s="61"/>
      <c r="C294" s="31">
        <v>800099390</v>
      </c>
      <c r="D294" s="31">
        <f>VLOOKUP(C294,ENERO!$D$13:$E$1147,2,0)</f>
        <v>219015090</v>
      </c>
      <c r="E294" s="61" t="s">
        <v>491</v>
      </c>
      <c r="F294" s="61"/>
      <c r="G294" s="61"/>
      <c r="H294" s="3">
        <v>20168447</v>
      </c>
      <c r="I294" s="3">
        <v>64998124</v>
      </c>
      <c r="J294" s="3">
        <f>IFERROR(VLOOKUP(C294,[1]NOMINA!$Y$16:$AC$112,5,0),0)</f>
        <v>0</v>
      </c>
      <c r="K294" s="3">
        <f>IFERROR(VLOOKUP(C294,[1]CANCELACIONES!$Y$16:$AC$43,5,0),0)</f>
        <v>0</v>
      </c>
      <c r="L294" s="3">
        <f>IFERROR(VLOOKUP(C294,'[2]res- 200686'!$K$16:$R$112,8,0),0)</f>
        <v>0</v>
      </c>
      <c r="M294" s="3">
        <f>IFERROR(VLOOKUP(C294,'[2]reduccion calidad '!$K$16:$R$27,8,0),0)*-1</f>
        <v>0</v>
      </c>
      <c r="N294" s="3"/>
      <c r="O294" s="34">
        <f t="shared" si="12"/>
        <v>85166571</v>
      </c>
      <c r="P294" s="35">
        <v>85166571</v>
      </c>
      <c r="Q294" s="3">
        <f>IFERROR(VLOOKUP(C294,[3]ServNOMINA!$F$16:$M$112,8,0)+VLOOKUP(C294,[4]ServNOMINA!$F$16:$M$112,8,0),0)</f>
        <v>0</v>
      </c>
      <c r="R294" s="3">
        <f>IFERROR(VLOOKUP(C294,[3]ServOTROS!$F$16:$M$112,8,0)+VLOOKUP(C294,[4]ServOTROS!$F$16:$M$112,8,0),0)</f>
        <v>0</v>
      </c>
      <c r="S294" s="3"/>
      <c r="T294" s="3">
        <f>IFERROR(VLOOKUP(B294,[3]Aaf_PENSION!$C$16:$M$112,11,0)+VLOOKUP(B294,[4]Aaf_PENSION!$C$16:$M$112,11,0),0)</f>
        <v>0</v>
      </c>
      <c r="U294" s="3">
        <f>IFERROR(VLOOKUP(B294,[3]Aaf_SALUD!$C$16:$M$112,11,0)+VLOOKUP(B294,[4]Aaf_SALUD!$C$16:$M$112,11,0),0)</f>
        <v>0</v>
      </c>
      <c r="V294" s="3"/>
      <c r="W294" s="3"/>
      <c r="X294" s="3">
        <f>IFERROR(VLOOKUP(B294,[3]Ap_CESANTIAS!$C$16:$M$112,11,0)+VLOOKUP(B294,[4]Ap_CESANTIAS!$C$16:$M$112,11,0),0)</f>
        <v>0</v>
      </c>
      <c r="Y294" s="3">
        <f>IFERROR(VLOOKUP(B294,[3]Ap_PENSION!$C$16:$M$112,11,0)+VLOOKUP(B294,[4]Ap_PENSION!$C$16:$M$112,11,0),0)</f>
        <v>0</v>
      </c>
      <c r="Z294" s="3">
        <f>IFERROR(VLOOKUP(B294,[3]Ap_SALUD!$C$16:$M$112,11,0)+VLOOKUP(B294,[4]Ap_SALUD!$C$16:$M$112,11,0),0)</f>
        <v>0</v>
      </c>
      <c r="AA294" s="36">
        <f t="shared" si="13"/>
        <v>0</v>
      </c>
      <c r="AB294" s="37">
        <f t="shared" si="14"/>
        <v>0</v>
      </c>
    </row>
    <row r="295" spans="1:28" hidden="1" x14ac:dyDescent="0.25">
      <c r="A295" s="29">
        <v>283</v>
      </c>
      <c r="B295" s="61"/>
      <c r="C295" s="31">
        <v>800017288</v>
      </c>
      <c r="D295" s="31">
        <f>VLOOKUP(C295,ENERO!$D$13:$E$1147,2,0)</f>
        <v>219215092</v>
      </c>
      <c r="E295" s="61" t="s">
        <v>492</v>
      </c>
      <c r="F295" s="61"/>
      <c r="G295" s="61"/>
      <c r="H295" s="3">
        <v>21668888</v>
      </c>
      <c r="I295" s="3">
        <v>109826728</v>
      </c>
      <c r="J295" s="3">
        <f>IFERROR(VLOOKUP(C295,[1]NOMINA!$Y$16:$AC$112,5,0),0)</f>
        <v>0</v>
      </c>
      <c r="K295" s="3">
        <f>IFERROR(VLOOKUP(C295,[1]CANCELACIONES!$Y$16:$AC$43,5,0),0)</f>
        <v>0</v>
      </c>
      <c r="L295" s="3">
        <f>IFERROR(VLOOKUP(C295,'[2]res- 200686'!$K$16:$R$112,8,0),0)</f>
        <v>0</v>
      </c>
      <c r="M295" s="3">
        <f>IFERROR(VLOOKUP(C295,'[2]reduccion calidad '!$K$16:$R$27,8,0),0)*-1</f>
        <v>0</v>
      </c>
      <c r="N295" s="3"/>
      <c r="O295" s="34">
        <f t="shared" si="12"/>
        <v>131495616</v>
      </c>
      <c r="P295" s="35">
        <v>131495616</v>
      </c>
      <c r="Q295" s="3">
        <f>IFERROR(VLOOKUP(C295,[3]ServNOMINA!$F$16:$M$112,8,0)+VLOOKUP(C295,[4]ServNOMINA!$F$16:$M$112,8,0),0)</f>
        <v>0</v>
      </c>
      <c r="R295" s="3">
        <f>IFERROR(VLOOKUP(C295,[3]ServOTROS!$F$16:$M$112,8,0)+VLOOKUP(C295,[4]ServOTROS!$F$16:$M$112,8,0),0)</f>
        <v>0</v>
      </c>
      <c r="S295" s="3"/>
      <c r="T295" s="3">
        <f>IFERROR(VLOOKUP(B295,[3]Aaf_PENSION!$C$16:$M$112,11,0)+VLOOKUP(B295,[4]Aaf_PENSION!$C$16:$M$112,11,0),0)</f>
        <v>0</v>
      </c>
      <c r="U295" s="3">
        <f>IFERROR(VLOOKUP(B295,[3]Aaf_SALUD!$C$16:$M$112,11,0)+VLOOKUP(B295,[4]Aaf_SALUD!$C$16:$M$112,11,0),0)</f>
        <v>0</v>
      </c>
      <c r="V295" s="3"/>
      <c r="W295" s="3"/>
      <c r="X295" s="3">
        <f>IFERROR(VLOOKUP(B295,[3]Ap_CESANTIAS!$C$16:$M$112,11,0)+VLOOKUP(B295,[4]Ap_CESANTIAS!$C$16:$M$112,11,0),0)</f>
        <v>0</v>
      </c>
      <c r="Y295" s="3">
        <f>IFERROR(VLOOKUP(B295,[3]Ap_PENSION!$C$16:$M$112,11,0)+VLOOKUP(B295,[4]Ap_PENSION!$C$16:$M$112,11,0),0)</f>
        <v>0</v>
      </c>
      <c r="Z295" s="3">
        <f>IFERROR(VLOOKUP(B295,[3]Ap_SALUD!$C$16:$M$112,11,0)+VLOOKUP(B295,[4]Ap_SALUD!$C$16:$M$112,11,0),0)</f>
        <v>0</v>
      </c>
      <c r="AA295" s="36">
        <f t="shared" si="13"/>
        <v>0</v>
      </c>
      <c r="AB295" s="37">
        <f t="shared" si="14"/>
        <v>0</v>
      </c>
    </row>
    <row r="296" spans="1:28" hidden="1" x14ac:dyDescent="0.25">
      <c r="A296" s="38">
        <v>284</v>
      </c>
      <c r="B296" s="61"/>
      <c r="C296" s="31">
        <v>891856294</v>
      </c>
      <c r="D296" s="31">
        <f>VLOOKUP(C296,ENERO!$D$13:$E$1147,2,0)</f>
        <v>219715097</v>
      </c>
      <c r="E296" s="61" t="s">
        <v>493</v>
      </c>
      <c r="F296" s="61"/>
      <c r="G296" s="61"/>
      <c r="H296" s="3">
        <v>88479424</v>
      </c>
      <c r="I296" s="3">
        <v>257617275</v>
      </c>
      <c r="J296" s="3">
        <f>IFERROR(VLOOKUP(C296,[1]NOMINA!$Y$16:$AC$112,5,0),0)</f>
        <v>0</v>
      </c>
      <c r="K296" s="3">
        <f>IFERROR(VLOOKUP(C296,[1]CANCELACIONES!$Y$16:$AC$43,5,0),0)</f>
        <v>0</v>
      </c>
      <c r="L296" s="3">
        <f>IFERROR(VLOOKUP(C296,'[2]res- 200686'!$K$16:$R$112,8,0),0)</f>
        <v>0</v>
      </c>
      <c r="M296" s="3">
        <f>IFERROR(VLOOKUP(C296,'[2]reduccion calidad '!$K$16:$R$27,8,0),0)*-1</f>
        <v>0</v>
      </c>
      <c r="N296" s="3"/>
      <c r="O296" s="34">
        <f t="shared" si="12"/>
        <v>346096699</v>
      </c>
      <c r="P296" s="35">
        <v>346096699</v>
      </c>
      <c r="Q296" s="3">
        <f>IFERROR(VLOOKUP(C296,[3]ServNOMINA!$F$16:$M$112,8,0)+VLOOKUP(C296,[4]ServNOMINA!$F$16:$M$112,8,0),0)</f>
        <v>0</v>
      </c>
      <c r="R296" s="3">
        <f>IFERROR(VLOOKUP(C296,[3]ServOTROS!$F$16:$M$112,8,0)+VLOOKUP(C296,[4]ServOTROS!$F$16:$M$112,8,0),0)</f>
        <v>0</v>
      </c>
      <c r="S296" s="3"/>
      <c r="T296" s="3">
        <f>IFERROR(VLOOKUP(B296,[3]Aaf_PENSION!$C$16:$M$112,11,0)+VLOOKUP(B296,[4]Aaf_PENSION!$C$16:$M$112,11,0),0)</f>
        <v>0</v>
      </c>
      <c r="U296" s="3">
        <f>IFERROR(VLOOKUP(B296,[3]Aaf_SALUD!$C$16:$M$112,11,0)+VLOOKUP(B296,[4]Aaf_SALUD!$C$16:$M$112,11,0),0)</f>
        <v>0</v>
      </c>
      <c r="V296" s="3"/>
      <c r="W296" s="3"/>
      <c r="X296" s="3">
        <f>IFERROR(VLOOKUP(B296,[3]Ap_CESANTIAS!$C$16:$M$112,11,0)+VLOOKUP(B296,[4]Ap_CESANTIAS!$C$16:$M$112,11,0),0)</f>
        <v>0</v>
      </c>
      <c r="Y296" s="3">
        <f>IFERROR(VLOOKUP(B296,[3]Ap_PENSION!$C$16:$M$112,11,0)+VLOOKUP(B296,[4]Ap_PENSION!$C$16:$M$112,11,0),0)</f>
        <v>0</v>
      </c>
      <c r="Z296" s="3">
        <f>IFERROR(VLOOKUP(B296,[3]Ap_SALUD!$C$16:$M$112,11,0)+VLOOKUP(B296,[4]Ap_SALUD!$C$16:$M$112,11,0),0)</f>
        <v>0</v>
      </c>
      <c r="AA296" s="36">
        <f t="shared" si="13"/>
        <v>0</v>
      </c>
      <c r="AB296" s="37">
        <f t="shared" si="14"/>
        <v>0</v>
      </c>
    </row>
    <row r="297" spans="1:28" hidden="1" x14ac:dyDescent="0.25">
      <c r="A297" s="29">
        <v>285</v>
      </c>
      <c r="B297" s="61"/>
      <c r="C297" s="31">
        <v>800023383</v>
      </c>
      <c r="D297" s="31">
        <f>VLOOKUP(C297,ENERO!$D$13:$E$1147,2,0)</f>
        <v>210415104</v>
      </c>
      <c r="E297" s="61" t="s">
        <v>494</v>
      </c>
      <c r="F297" s="61"/>
      <c r="G297" s="61"/>
      <c r="H297" s="3">
        <v>72022190</v>
      </c>
      <c r="I297" s="3">
        <v>169029365</v>
      </c>
      <c r="J297" s="3">
        <f>IFERROR(VLOOKUP(C297,[1]NOMINA!$Y$16:$AC$112,5,0),0)</f>
        <v>0</v>
      </c>
      <c r="K297" s="3">
        <f>IFERROR(VLOOKUP(C297,[1]CANCELACIONES!$Y$16:$AC$43,5,0),0)</f>
        <v>0</v>
      </c>
      <c r="L297" s="3">
        <f>IFERROR(VLOOKUP(C297,'[2]res- 200686'!$K$16:$R$112,8,0),0)</f>
        <v>0</v>
      </c>
      <c r="M297" s="3">
        <f>IFERROR(VLOOKUP(C297,'[2]reduccion calidad '!$K$16:$R$27,8,0),0)*-1</f>
        <v>0</v>
      </c>
      <c r="N297" s="3"/>
      <c r="O297" s="34">
        <f t="shared" si="12"/>
        <v>241051555</v>
      </c>
      <c r="P297" s="35">
        <v>241051555</v>
      </c>
      <c r="Q297" s="3">
        <f>IFERROR(VLOOKUP(C297,[3]ServNOMINA!$F$16:$M$112,8,0)+VLOOKUP(C297,[4]ServNOMINA!$F$16:$M$112,8,0),0)</f>
        <v>0</v>
      </c>
      <c r="R297" s="3">
        <f>IFERROR(VLOOKUP(C297,[3]ServOTROS!$F$16:$M$112,8,0)+VLOOKUP(C297,[4]ServOTROS!$F$16:$M$112,8,0),0)</f>
        <v>0</v>
      </c>
      <c r="S297" s="3"/>
      <c r="T297" s="3">
        <f>IFERROR(VLOOKUP(B297,[3]Aaf_PENSION!$C$16:$M$112,11,0)+VLOOKUP(B297,[4]Aaf_PENSION!$C$16:$M$112,11,0),0)</f>
        <v>0</v>
      </c>
      <c r="U297" s="3">
        <f>IFERROR(VLOOKUP(B297,[3]Aaf_SALUD!$C$16:$M$112,11,0)+VLOOKUP(B297,[4]Aaf_SALUD!$C$16:$M$112,11,0),0)</f>
        <v>0</v>
      </c>
      <c r="V297" s="3"/>
      <c r="W297" s="3"/>
      <c r="X297" s="3">
        <f>IFERROR(VLOOKUP(B297,[3]Ap_CESANTIAS!$C$16:$M$112,11,0)+VLOOKUP(B297,[4]Ap_CESANTIAS!$C$16:$M$112,11,0),0)</f>
        <v>0</v>
      </c>
      <c r="Y297" s="3">
        <f>IFERROR(VLOOKUP(B297,[3]Ap_PENSION!$C$16:$M$112,11,0)+VLOOKUP(B297,[4]Ap_PENSION!$C$16:$M$112,11,0),0)</f>
        <v>0</v>
      </c>
      <c r="Z297" s="3">
        <f>IFERROR(VLOOKUP(B297,[3]Ap_SALUD!$C$16:$M$112,11,0)+VLOOKUP(B297,[4]Ap_SALUD!$C$16:$M$112,11,0),0)</f>
        <v>0</v>
      </c>
      <c r="AA297" s="36">
        <f t="shared" si="13"/>
        <v>0</v>
      </c>
      <c r="AB297" s="37">
        <f t="shared" si="14"/>
        <v>0</v>
      </c>
    </row>
    <row r="298" spans="1:28" hidden="1" x14ac:dyDescent="0.25">
      <c r="A298" s="38">
        <v>286</v>
      </c>
      <c r="B298" s="61"/>
      <c r="C298" s="31">
        <v>800099721</v>
      </c>
      <c r="D298" s="31">
        <f>VLOOKUP(C298,ENERO!$D$13:$E$1147,2,0)</f>
        <v>210615106</v>
      </c>
      <c r="E298" s="61" t="s">
        <v>327</v>
      </c>
      <c r="F298" s="61"/>
      <c r="G298" s="61"/>
      <c r="H298" s="3">
        <v>37920245</v>
      </c>
      <c r="I298" s="3">
        <v>85556325</v>
      </c>
      <c r="J298" s="3">
        <f>IFERROR(VLOOKUP(C298,[1]NOMINA!$Y$16:$AC$112,5,0),0)</f>
        <v>0</v>
      </c>
      <c r="K298" s="3">
        <f>IFERROR(VLOOKUP(C298,[1]CANCELACIONES!$Y$16:$AC$43,5,0),0)</f>
        <v>0</v>
      </c>
      <c r="L298" s="3">
        <f>IFERROR(VLOOKUP(C298,'[2]res- 200686'!$K$16:$R$112,8,0),0)</f>
        <v>0</v>
      </c>
      <c r="M298" s="3">
        <f>IFERROR(VLOOKUP(C298,'[2]reduccion calidad '!$K$16:$R$27,8,0),0)*-1</f>
        <v>0</v>
      </c>
      <c r="N298" s="3"/>
      <c r="O298" s="34">
        <f t="shared" si="12"/>
        <v>123476570</v>
      </c>
      <c r="P298" s="35">
        <v>123476570</v>
      </c>
      <c r="Q298" s="3">
        <f>IFERROR(VLOOKUP(C298,[3]ServNOMINA!$F$16:$M$112,8,0)+VLOOKUP(C298,[4]ServNOMINA!$F$16:$M$112,8,0),0)</f>
        <v>0</v>
      </c>
      <c r="R298" s="3">
        <f>IFERROR(VLOOKUP(C298,[3]ServOTROS!$F$16:$M$112,8,0)+VLOOKUP(C298,[4]ServOTROS!$F$16:$M$112,8,0),0)</f>
        <v>0</v>
      </c>
      <c r="S298" s="3"/>
      <c r="T298" s="3">
        <f>IFERROR(VLOOKUP(B298,[3]Aaf_PENSION!$C$16:$M$112,11,0)+VLOOKUP(B298,[4]Aaf_PENSION!$C$16:$M$112,11,0),0)</f>
        <v>0</v>
      </c>
      <c r="U298" s="3">
        <f>IFERROR(VLOOKUP(B298,[3]Aaf_SALUD!$C$16:$M$112,11,0)+VLOOKUP(B298,[4]Aaf_SALUD!$C$16:$M$112,11,0),0)</f>
        <v>0</v>
      </c>
      <c r="V298" s="3"/>
      <c r="W298" s="3"/>
      <c r="X298" s="3">
        <f>IFERROR(VLOOKUP(B298,[3]Ap_CESANTIAS!$C$16:$M$112,11,0)+VLOOKUP(B298,[4]Ap_CESANTIAS!$C$16:$M$112,11,0),0)</f>
        <v>0</v>
      </c>
      <c r="Y298" s="3">
        <f>IFERROR(VLOOKUP(B298,[3]Ap_PENSION!$C$16:$M$112,11,0)+VLOOKUP(B298,[4]Ap_PENSION!$C$16:$M$112,11,0),0)</f>
        <v>0</v>
      </c>
      <c r="Z298" s="3">
        <f>IFERROR(VLOOKUP(B298,[3]Ap_SALUD!$C$16:$M$112,11,0)+VLOOKUP(B298,[4]Ap_SALUD!$C$16:$M$112,11,0),0)</f>
        <v>0</v>
      </c>
      <c r="AA298" s="36">
        <f t="shared" si="13"/>
        <v>0</v>
      </c>
      <c r="AB298" s="37">
        <f t="shared" si="14"/>
        <v>0</v>
      </c>
    </row>
    <row r="299" spans="1:28" hidden="1" x14ac:dyDescent="0.25">
      <c r="A299" s="29">
        <v>287</v>
      </c>
      <c r="B299" s="61"/>
      <c r="C299" s="31">
        <v>891808260</v>
      </c>
      <c r="D299" s="31">
        <f>VLOOKUP(C299,ENERO!$D$13:$E$1147,2,0)</f>
        <v>210915109</v>
      </c>
      <c r="E299" s="61" t="s">
        <v>495</v>
      </c>
      <c r="F299" s="61"/>
      <c r="G299" s="61"/>
      <c r="H299" s="3">
        <v>70182133</v>
      </c>
      <c r="I299" s="3">
        <v>182548744</v>
      </c>
      <c r="J299" s="3">
        <f>IFERROR(VLOOKUP(C299,[1]NOMINA!$Y$16:$AC$112,5,0),0)</f>
        <v>0</v>
      </c>
      <c r="K299" s="3">
        <f>IFERROR(VLOOKUP(C299,[1]CANCELACIONES!$Y$16:$AC$43,5,0),0)</f>
        <v>0</v>
      </c>
      <c r="L299" s="3">
        <f>IFERROR(VLOOKUP(C299,'[2]res- 200686'!$K$16:$R$112,8,0),0)</f>
        <v>0</v>
      </c>
      <c r="M299" s="3">
        <f>IFERROR(VLOOKUP(C299,'[2]reduccion calidad '!$K$16:$R$27,8,0),0)*-1</f>
        <v>0</v>
      </c>
      <c r="N299" s="3"/>
      <c r="O299" s="34">
        <f t="shared" si="12"/>
        <v>252730877</v>
      </c>
      <c r="P299" s="35">
        <v>252730877</v>
      </c>
      <c r="Q299" s="3">
        <f>IFERROR(VLOOKUP(C299,[3]ServNOMINA!$F$16:$M$112,8,0)+VLOOKUP(C299,[4]ServNOMINA!$F$16:$M$112,8,0),0)</f>
        <v>0</v>
      </c>
      <c r="R299" s="3">
        <f>IFERROR(VLOOKUP(C299,[3]ServOTROS!$F$16:$M$112,8,0)+VLOOKUP(C299,[4]ServOTROS!$F$16:$M$112,8,0),0)</f>
        <v>0</v>
      </c>
      <c r="S299" s="3"/>
      <c r="T299" s="3">
        <f>IFERROR(VLOOKUP(B299,[3]Aaf_PENSION!$C$16:$M$112,11,0)+VLOOKUP(B299,[4]Aaf_PENSION!$C$16:$M$112,11,0),0)</f>
        <v>0</v>
      </c>
      <c r="U299" s="3">
        <f>IFERROR(VLOOKUP(B299,[3]Aaf_SALUD!$C$16:$M$112,11,0)+VLOOKUP(B299,[4]Aaf_SALUD!$C$16:$M$112,11,0),0)</f>
        <v>0</v>
      </c>
      <c r="V299" s="3"/>
      <c r="W299" s="3"/>
      <c r="X299" s="3">
        <f>IFERROR(VLOOKUP(B299,[3]Ap_CESANTIAS!$C$16:$M$112,11,0)+VLOOKUP(B299,[4]Ap_CESANTIAS!$C$16:$M$112,11,0),0)</f>
        <v>0</v>
      </c>
      <c r="Y299" s="3">
        <f>IFERROR(VLOOKUP(B299,[3]Ap_PENSION!$C$16:$M$112,11,0)+VLOOKUP(B299,[4]Ap_PENSION!$C$16:$M$112,11,0),0)</f>
        <v>0</v>
      </c>
      <c r="Z299" s="3">
        <f>IFERROR(VLOOKUP(B299,[3]Ap_SALUD!$C$16:$M$112,11,0)+VLOOKUP(B299,[4]Ap_SALUD!$C$16:$M$112,11,0),0)</f>
        <v>0</v>
      </c>
      <c r="AA299" s="36">
        <f t="shared" si="13"/>
        <v>0</v>
      </c>
      <c r="AB299" s="37">
        <f t="shared" si="14"/>
        <v>0</v>
      </c>
    </row>
    <row r="300" spans="1:28" hidden="1" x14ac:dyDescent="0.25">
      <c r="A300" s="38">
        <v>288</v>
      </c>
      <c r="B300" s="61"/>
      <c r="C300" s="31">
        <v>800099714</v>
      </c>
      <c r="D300" s="31">
        <f>VLOOKUP(C300,ENERO!$D$13:$E$1147,2,0)</f>
        <v>211415114</v>
      </c>
      <c r="E300" s="61" t="s">
        <v>496</v>
      </c>
      <c r="F300" s="61"/>
      <c r="G300" s="61"/>
      <c r="H300" s="3">
        <v>13925091</v>
      </c>
      <c r="I300" s="3">
        <v>55298487</v>
      </c>
      <c r="J300" s="3">
        <f>IFERROR(VLOOKUP(C300,[1]NOMINA!$Y$16:$AC$112,5,0),0)</f>
        <v>0</v>
      </c>
      <c r="K300" s="3">
        <f>IFERROR(VLOOKUP(C300,[1]CANCELACIONES!$Y$16:$AC$43,5,0),0)</f>
        <v>0</v>
      </c>
      <c r="L300" s="3">
        <f>IFERROR(VLOOKUP(C300,'[2]res- 200686'!$K$16:$R$112,8,0),0)</f>
        <v>0</v>
      </c>
      <c r="M300" s="3">
        <f>IFERROR(VLOOKUP(C300,'[2]reduccion calidad '!$K$16:$R$27,8,0),0)*-1</f>
        <v>0</v>
      </c>
      <c r="N300" s="3"/>
      <c r="O300" s="34">
        <f t="shared" si="12"/>
        <v>69223578</v>
      </c>
      <c r="P300" s="35">
        <v>69223578</v>
      </c>
      <c r="Q300" s="3">
        <f>IFERROR(VLOOKUP(C300,[3]ServNOMINA!$F$16:$M$112,8,0)+VLOOKUP(C300,[4]ServNOMINA!$F$16:$M$112,8,0),0)</f>
        <v>0</v>
      </c>
      <c r="R300" s="3">
        <f>IFERROR(VLOOKUP(C300,[3]ServOTROS!$F$16:$M$112,8,0)+VLOOKUP(C300,[4]ServOTROS!$F$16:$M$112,8,0),0)</f>
        <v>0</v>
      </c>
      <c r="S300" s="3"/>
      <c r="T300" s="3">
        <f>IFERROR(VLOOKUP(B300,[3]Aaf_PENSION!$C$16:$M$112,11,0)+VLOOKUP(B300,[4]Aaf_PENSION!$C$16:$M$112,11,0),0)</f>
        <v>0</v>
      </c>
      <c r="U300" s="3">
        <f>IFERROR(VLOOKUP(B300,[3]Aaf_SALUD!$C$16:$M$112,11,0)+VLOOKUP(B300,[4]Aaf_SALUD!$C$16:$M$112,11,0),0)</f>
        <v>0</v>
      </c>
      <c r="V300" s="3"/>
      <c r="W300" s="3"/>
      <c r="X300" s="3">
        <f>IFERROR(VLOOKUP(B300,[3]Ap_CESANTIAS!$C$16:$M$112,11,0)+VLOOKUP(B300,[4]Ap_CESANTIAS!$C$16:$M$112,11,0),0)</f>
        <v>0</v>
      </c>
      <c r="Y300" s="3">
        <f>IFERROR(VLOOKUP(B300,[3]Ap_PENSION!$C$16:$M$112,11,0)+VLOOKUP(B300,[4]Ap_PENSION!$C$16:$M$112,11,0),0)</f>
        <v>0</v>
      </c>
      <c r="Z300" s="3">
        <f>IFERROR(VLOOKUP(B300,[3]Ap_SALUD!$C$16:$M$112,11,0)+VLOOKUP(B300,[4]Ap_SALUD!$C$16:$M$112,11,0),0)</f>
        <v>0</v>
      </c>
      <c r="AA300" s="36">
        <f t="shared" si="13"/>
        <v>0</v>
      </c>
      <c r="AB300" s="37">
        <f t="shared" si="14"/>
        <v>0</v>
      </c>
    </row>
    <row r="301" spans="1:28" hidden="1" x14ac:dyDescent="0.25">
      <c r="A301" s="29">
        <v>289</v>
      </c>
      <c r="B301" s="61"/>
      <c r="C301" s="31">
        <v>891801796</v>
      </c>
      <c r="D301" s="31">
        <f>VLOOKUP(C301,ENERO!$D$13:$E$1147,2,0)</f>
        <v>213115131</v>
      </c>
      <c r="E301" s="61" t="s">
        <v>331</v>
      </c>
      <c r="F301" s="61"/>
      <c r="G301" s="61"/>
      <c r="H301" s="3">
        <v>40680780</v>
      </c>
      <c r="I301" s="3">
        <v>141152294</v>
      </c>
      <c r="J301" s="3">
        <f>IFERROR(VLOOKUP(C301,[1]NOMINA!$Y$16:$AC$112,5,0),0)</f>
        <v>0</v>
      </c>
      <c r="K301" s="3">
        <f>IFERROR(VLOOKUP(C301,[1]CANCELACIONES!$Y$16:$AC$43,5,0),0)</f>
        <v>0</v>
      </c>
      <c r="L301" s="3">
        <f>IFERROR(VLOOKUP(C301,'[2]res- 200686'!$K$16:$R$112,8,0),0)</f>
        <v>0</v>
      </c>
      <c r="M301" s="3">
        <f>IFERROR(VLOOKUP(C301,'[2]reduccion calidad '!$K$16:$R$27,8,0),0)*-1</f>
        <v>0</v>
      </c>
      <c r="N301" s="3"/>
      <c r="O301" s="34">
        <f t="shared" si="12"/>
        <v>181833074</v>
      </c>
      <c r="P301" s="35">
        <v>181833074</v>
      </c>
      <c r="Q301" s="3">
        <f>IFERROR(VLOOKUP(C301,[3]ServNOMINA!$F$16:$M$112,8,0)+VLOOKUP(C301,[4]ServNOMINA!$F$16:$M$112,8,0),0)</f>
        <v>0</v>
      </c>
      <c r="R301" s="3">
        <f>IFERROR(VLOOKUP(C301,[3]ServOTROS!$F$16:$M$112,8,0)+VLOOKUP(C301,[4]ServOTROS!$F$16:$M$112,8,0),0)</f>
        <v>0</v>
      </c>
      <c r="S301" s="3"/>
      <c r="T301" s="3">
        <f>IFERROR(VLOOKUP(B301,[3]Aaf_PENSION!$C$16:$M$112,11,0)+VLOOKUP(B301,[4]Aaf_PENSION!$C$16:$M$112,11,0),0)</f>
        <v>0</v>
      </c>
      <c r="U301" s="3">
        <f>IFERROR(VLOOKUP(B301,[3]Aaf_SALUD!$C$16:$M$112,11,0)+VLOOKUP(B301,[4]Aaf_SALUD!$C$16:$M$112,11,0),0)</f>
        <v>0</v>
      </c>
      <c r="V301" s="3"/>
      <c r="W301" s="3"/>
      <c r="X301" s="3">
        <f>IFERROR(VLOOKUP(B301,[3]Ap_CESANTIAS!$C$16:$M$112,11,0)+VLOOKUP(B301,[4]Ap_CESANTIAS!$C$16:$M$112,11,0),0)</f>
        <v>0</v>
      </c>
      <c r="Y301" s="3">
        <f>IFERROR(VLOOKUP(B301,[3]Ap_PENSION!$C$16:$M$112,11,0)+VLOOKUP(B301,[4]Ap_PENSION!$C$16:$M$112,11,0),0)</f>
        <v>0</v>
      </c>
      <c r="Z301" s="3">
        <f>IFERROR(VLOOKUP(B301,[3]Ap_SALUD!$C$16:$M$112,11,0)+VLOOKUP(B301,[4]Ap_SALUD!$C$16:$M$112,11,0),0)</f>
        <v>0</v>
      </c>
      <c r="AA301" s="36">
        <f t="shared" si="13"/>
        <v>0</v>
      </c>
      <c r="AB301" s="37">
        <f t="shared" si="14"/>
        <v>0</v>
      </c>
    </row>
    <row r="302" spans="1:28" hidden="1" x14ac:dyDescent="0.25">
      <c r="A302" s="38">
        <v>290</v>
      </c>
      <c r="B302" s="61"/>
      <c r="C302" s="31">
        <v>800028393</v>
      </c>
      <c r="D302" s="31">
        <f>VLOOKUP(C302,ENERO!$D$13:$E$1147,2,0)</f>
        <v>213515135</v>
      </c>
      <c r="E302" s="61" t="s">
        <v>497</v>
      </c>
      <c r="F302" s="61"/>
      <c r="G302" s="61"/>
      <c r="H302" s="3">
        <v>54234431</v>
      </c>
      <c r="I302" s="3">
        <v>158750399</v>
      </c>
      <c r="J302" s="3">
        <f>IFERROR(VLOOKUP(C302,[1]NOMINA!$Y$16:$AC$112,5,0),0)</f>
        <v>0</v>
      </c>
      <c r="K302" s="3">
        <f>IFERROR(VLOOKUP(C302,[1]CANCELACIONES!$Y$16:$AC$43,5,0),0)</f>
        <v>0</v>
      </c>
      <c r="L302" s="3">
        <f>IFERROR(VLOOKUP(C302,'[2]res- 200686'!$K$16:$R$112,8,0),0)</f>
        <v>0</v>
      </c>
      <c r="M302" s="3">
        <f>IFERROR(VLOOKUP(C302,'[2]reduccion calidad '!$K$16:$R$27,8,0),0)*-1</f>
        <v>0</v>
      </c>
      <c r="N302" s="3"/>
      <c r="O302" s="34">
        <f t="shared" si="12"/>
        <v>212984830</v>
      </c>
      <c r="P302" s="35">
        <v>212984830</v>
      </c>
      <c r="Q302" s="3">
        <f>IFERROR(VLOOKUP(C302,[3]ServNOMINA!$F$16:$M$112,8,0)+VLOOKUP(C302,[4]ServNOMINA!$F$16:$M$112,8,0),0)</f>
        <v>0</v>
      </c>
      <c r="R302" s="3">
        <f>IFERROR(VLOOKUP(C302,[3]ServOTROS!$F$16:$M$112,8,0)+VLOOKUP(C302,[4]ServOTROS!$F$16:$M$112,8,0),0)</f>
        <v>0</v>
      </c>
      <c r="S302" s="3"/>
      <c r="T302" s="3">
        <f>IFERROR(VLOOKUP(B302,[3]Aaf_PENSION!$C$16:$M$112,11,0)+VLOOKUP(B302,[4]Aaf_PENSION!$C$16:$M$112,11,0),0)</f>
        <v>0</v>
      </c>
      <c r="U302" s="3">
        <f>IFERROR(VLOOKUP(B302,[3]Aaf_SALUD!$C$16:$M$112,11,0)+VLOOKUP(B302,[4]Aaf_SALUD!$C$16:$M$112,11,0),0)</f>
        <v>0</v>
      </c>
      <c r="V302" s="3"/>
      <c r="W302" s="3"/>
      <c r="X302" s="3">
        <f>IFERROR(VLOOKUP(B302,[3]Ap_CESANTIAS!$C$16:$M$112,11,0)+VLOOKUP(B302,[4]Ap_CESANTIAS!$C$16:$M$112,11,0),0)</f>
        <v>0</v>
      </c>
      <c r="Y302" s="3">
        <f>IFERROR(VLOOKUP(B302,[3]Ap_PENSION!$C$16:$M$112,11,0)+VLOOKUP(B302,[4]Ap_PENSION!$C$16:$M$112,11,0),0)</f>
        <v>0</v>
      </c>
      <c r="Z302" s="3">
        <f>IFERROR(VLOOKUP(B302,[3]Ap_SALUD!$C$16:$M$112,11,0)+VLOOKUP(B302,[4]Ap_SALUD!$C$16:$M$112,11,0),0)</f>
        <v>0</v>
      </c>
      <c r="AA302" s="36">
        <f t="shared" si="13"/>
        <v>0</v>
      </c>
      <c r="AB302" s="37">
        <f t="shared" si="14"/>
        <v>0</v>
      </c>
    </row>
    <row r="303" spans="1:28" hidden="1" x14ac:dyDescent="0.25">
      <c r="A303" s="29">
        <v>291</v>
      </c>
      <c r="B303" s="61"/>
      <c r="C303" s="31">
        <v>891857805</v>
      </c>
      <c r="D303" s="31">
        <f>VLOOKUP(C303,ENERO!$D$13:$E$1147,2,0)</f>
        <v>216215162</v>
      </c>
      <c r="E303" s="61" t="s">
        <v>498</v>
      </c>
      <c r="F303" s="61"/>
      <c r="G303" s="61"/>
      <c r="H303" s="3">
        <v>43780720</v>
      </c>
      <c r="I303" s="3">
        <v>104381812</v>
      </c>
      <c r="J303" s="3">
        <f>IFERROR(VLOOKUP(C303,[1]NOMINA!$Y$16:$AC$112,5,0),0)</f>
        <v>0</v>
      </c>
      <c r="K303" s="3">
        <f>IFERROR(VLOOKUP(C303,[1]CANCELACIONES!$Y$16:$AC$43,5,0),0)</f>
        <v>0</v>
      </c>
      <c r="L303" s="3">
        <f>IFERROR(VLOOKUP(C303,'[2]res- 200686'!$K$16:$R$112,8,0),0)</f>
        <v>0</v>
      </c>
      <c r="M303" s="3">
        <f>IFERROR(VLOOKUP(C303,'[2]reduccion calidad '!$K$16:$R$27,8,0),0)*-1</f>
        <v>0</v>
      </c>
      <c r="N303" s="3"/>
      <c r="O303" s="34">
        <f t="shared" si="12"/>
        <v>148162532</v>
      </c>
      <c r="P303" s="35">
        <v>148162532</v>
      </c>
      <c r="Q303" s="3">
        <f>IFERROR(VLOOKUP(C303,[3]ServNOMINA!$F$16:$M$112,8,0)+VLOOKUP(C303,[4]ServNOMINA!$F$16:$M$112,8,0),0)</f>
        <v>0</v>
      </c>
      <c r="R303" s="3">
        <f>IFERROR(VLOOKUP(C303,[3]ServOTROS!$F$16:$M$112,8,0)+VLOOKUP(C303,[4]ServOTROS!$F$16:$M$112,8,0),0)</f>
        <v>0</v>
      </c>
      <c r="S303" s="3"/>
      <c r="T303" s="3">
        <f>IFERROR(VLOOKUP(B303,[3]Aaf_PENSION!$C$16:$M$112,11,0)+VLOOKUP(B303,[4]Aaf_PENSION!$C$16:$M$112,11,0),0)</f>
        <v>0</v>
      </c>
      <c r="U303" s="3">
        <f>IFERROR(VLOOKUP(B303,[3]Aaf_SALUD!$C$16:$M$112,11,0)+VLOOKUP(B303,[4]Aaf_SALUD!$C$16:$M$112,11,0),0)</f>
        <v>0</v>
      </c>
      <c r="V303" s="3"/>
      <c r="W303" s="3"/>
      <c r="X303" s="3">
        <f>IFERROR(VLOOKUP(B303,[3]Ap_CESANTIAS!$C$16:$M$112,11,0)+VLOOKUP(B303,[4]Ap_CESANTIAS!$C$16:$M$112,11,0),0)</f>
        <v>0</v>
      </c>
      <c r="Y303" s="3">
        <f>IFERROR(VLOOKUP(B303,[3]Ap_PENSION!$C$16:$M$112,11,0)+VLOOKUP(B303,[4]Ap_PENSION!$C$16:$M$112,11,0),0)</f>
        <v>0</v>
      </c>
      <c r="Z303" s="3">
        <f>IFERROR(VLOOKUP(B303,[3]Ap_SALUD!$C$16:$M$112,11,0)+VLOOKUP(B303,[4]Ap_SALUD!$C$16:$M$112,11,0),0)</f>
        <v>0</v>
      </c>
      <c r="AA303" s="36">
        <f t="shared" si="13"/>
        <v>0</v>
      </c>
      <c r="AB303" s="37">
        <f t="shared" si="14"/>
        <v>0</v>
      </c>
    </row>
    <row r="304" spans="1:28" hidden="1" x14ac:dyDescent="0.25">
      <c r="A304" s="38">
        <v>292</v>
      </c>
      <c r="B304" s="61"/>
      <c r="C304" s="31">
        <v>891801357</v>
      </c>
      <c r="D304" s="31">
        <f>VLOOKUP(C304,ENERO!$D$13:$E$1147,2,0)</f>
        <v>217215172</v>
      </c>
      <c r="E304" s="61" t="s">
        <v>499</v>
      </c>
      <c r="F304" s="61"/>
      <c r="G304" s="61"/>
      <c r="H304" s="3">
        <v>44325902</v>
      </c>
      <c r="I304" s="3">
        <v>149805147</v>
      </c>
      <c r="J304" s="3">
        <f>IFERROR(VLOOKUP(C304,[1]NOMINA!$Y$16:$AC$112,5,0),0)</f>
        <v>0</v>
      </c>
      <c r="K304" s="3">
        <f>IFERROR(VLOOKUP(C304,[1]CANCELACIONES!$Y$16:$AC$43,5,0),0)</f>
        <v>0</v>
      </c>
      <c r="L304" s="3">
        <f>IFERROR(VLOOKUP(C304,'[2]res- 200686'!$K$16:$R$112,8,0),0)</f>
        <v>0</v>
      </c>
      <c r="M304" s="3">
        <f>IFERROR(VLOOKUP(C304,'[2]reduccion calidad '!$K$16:$R$27,8,0),0)*-1</f>
        <v>0</v>
      </c>
      <c r="N304" s="3"/>
      <c r="O304" s="34">
        <f t="shared" si="12"/>
        <v>194131049</v>
      </c>
      <c r="P304" s="35">
        <v>194131049</v>
      </c>
      <c r="Q304" s="3">
        <f>IFERROR(VLOOKUP(C304,[3]ServNOMINA!$F$16:$M$112,8,0)+VLOOKUP(C304,[4]ServNOMINA!$F$16:$M$112,8,0),0)</f>
        <v>0</v>
      </c>
      <c r="R304" s="3">
        <f>IFERROR(VLOOKUP(C304,[3]ServOTROS!$F$16:$M$112,8,0)+VLOOKUP(C304,[4]ServOTROS!$F$16:$M$112,8,0),0)</f>
        <v>0</v>
      </c>
      <c r="S304" s="3"/>
      <c r="T304" s="3">
        <f>IFERROR(VLOOKUP(B304,[3]Aaf_PENSION!$C$16:$M$112,11,0)+VLOOKUP(B304,[4]Aaf_PENSION!$C$16:$M$112,11,0),0)</f>
        <v>0</v>
      </c>
      <c r="U304" s="3">
        <f>IFERROR(VLOOKUP(B304,[3]Aaf_SALUD!$C$16:$M$112,11,0)+VLOOKUP(B304,[4]Aaf_SALUD!$C$16:$M$112,11,0),0)</f>
        <v>0</v>
      </c>
      <c r="V304" s="3"/>
      <c r="W304" s="3"/>
      <c r="X304" s="3">
        <f>IFERROR(VLOOKUP(B304,[3]Ap_CESANTIAS!$C$16:$M$112,11,0)+VLOOKUP(B304,[4]Ap_CESANTIAS!$C$16:$M$112,11,0),0)</f>
        <v>0</v>
      </c>
      <c r="Y304" s="3">
        <f>IFERROR(VLOOKUP(B304,[3]Ap_PENSION!$C$16:$M$112,11,0)+VLOOKUP(B304,[4]Ap_PENSION!$C$16:$M$112,11,0),0)</f>
        <v>0</v>
      </c>
      <c r="Z304" s="3">
        <f>IFERROR(VLOOKUP(B304,[3]Ap_SALUD!$C$16:$M$112,11,0)+VLOOKUP(B304,[4]Ap_SALUD!$C$16:$M$112,11,0),0)</f>
        <v>0</v>
      </c>
      <c r="AA304" s="36">
        <f t="shared" si="13"/>
        <v>0</v>
      </c>
      <c r="AB304" s="37">
        <f t="shared" si="14"/>
        <v>0</v>
      </c>
    </row>
    <row r="305" spans="1:28" hidden="1" x14ac:dyDescent="0.25">
      <c r="A305" s="29">
        <v>293</v>
      </c>
      <c r="B305" s="61"/>
      <c r="C305" s="31">
        <v>891800475</v>
      </c>
      <c r="D305" s="31">
        <f>VLOOKUP(C305,ENERO!$D$13:$E$1147,2,0)</f>
        <v>217615176</v>
      </c>
      <c r="E305" s="61" t="s">
        <v>500</v>
      </c>
      <c r="F305" s="61"/>
      <c r="G305" s="61"/>
      <c r="H305" s="3">
        <v>755314439</v>
      </c>
      <c r="I305" s="3">
        <v>1178068061</v>
      </c>
      <c r="J305" s="3">
        <f>IFERROR(VLOOKUP(C305,[1]NOMINA!$Y$16:$AC$112,5,0),0)</f>
        <v>0</v>
      </c>
      <c r="K305" s="3">
        <f>IFERROR(VLOOKUP(C305,[1]CANCELACIONES!$Y$16:$AC$43,5,0),0)</f>
        <v>0</v>
      </c>
      <c r="L305" s="3">
        <f>IFERROR(VLOOKUP(C305,'[2]res- 200686'!$K$16:$R$112,8,0),0)</f>
        <v>0</v>
      </c>
      <c r="M305" s="3">
        <f>IFERROR(VLOOKUP(C305,'[2]reduccion calidad '!$K$16:$R$27,8,0),0)*-1</f>
        <v>0</v>
      </c>
      <c r="N305" s="3"/>
      <c r="O305" s="34">
        <f t="shared" si="12"/>
        <v>1933382500</v>
      </c>
      <c r="P305" s="35">
        <v>1933382500</v>
      </c>
      <c r="Q305" s="3">
        <f>IFERROR(VLOOKUP(C305,[3]ServNOMINA!$F$16:$M$112,8,0)+VLOOKUP(C305,[4]ServNOMINA!$F$16:$M$112,8,0),0)</f>
        <v>0</v>
      </c>
      <c r="R305" s="3">
        <f>IFERROR(VLOOKUP(C305,[3]ServOTROS!$F$16:$M$112,8,0)+VLOOKUP(C305,[4]ServOTROS!$F$16:$M$112,8,0),0)</f>
        <v>0</v>
      </c>
      <c r="S305" s="3"/>
      <c r="T305" s="3">
        <f>IFERROR(VLOOKUP(B305,[3]Aaf_PENSION!$C$16:$M$112,11,0)+VLOOKUP(B305,[4]Aaf_PENSION!$C$16:$M$112,11,0),0)</f>
        <v>0</v>
      </c>
      <c r="U305" s="3">
        <f>IFERROR(VLOOKUP(B305,[3]Aaf_SALUD!$C$16:$M$112,11,0)+VLOOKUP(B305,[4]Aaf_SALUD!$C$16:$M$112,11,0),0)</f>
        <v>0</v>
      </c>
      <c r="V305" s="3"/>
      <c r="W305" s="3"/>
      <c r="X305" s="3">
        <f>IFERROR(VLOOKUP(B305,[3]Ap_CESANTIAS!$C$16:$M$112,11,0)+VLOOKUP(B305,[4]Ap_CESANTIAS!$C$16:$M$112,11,0),0)</f>
        <v>0</v>
      </c>
      <c r="Y305" s="3">
        <f>IFERROR(VLOOKUP(B305,[3]Ap_PENSION!$C$16:$M$112,11,0)+VLOOKUP(B305,[4]Ap_PENSION!$C$16:$M$112,11,0),0)</f>
        <v>0</v>
      </c>
      <c r="Z305" s="3">
        <f>IFERROR(VLOOKUP(B305,[3]Ap_SALUD!$C$16:$M$112,11,0)+VLOOKUP(B305,[4]Ap_SALUD!$C$16:$M$112,11,0),0)</f>
        <v>0</v>
      </c>
      <c r="AA305" s="36">
        <f t="shared" si="13"/>
        <v>0</v>
      </c>
      <c r="AB305" s="37">
        <f t="shared" si="14"/>
        <v>0</v>
      </c>
    </row>
    <row r="306" spans="1:28" hidden="1" x14ac:dyDescent="0.25">
      <c r="A306" s="38">
        <v>294</v>
      </c>
      <c r="B306" s="61"/>
      <c r="C306" s="31">
        <v>800074859</v>
      </c>
      <c r="D306" s="31">
        <f>VLOOKUP(C306,ENERO!$D$13:$E$1147,2,0)</f>
        <v>218015180</v>
      </c>
      <c r="E306" s="61" t="s">
        <v>501</v>
      </c>
      <c r="F306" s="61"/>
      <c r="G306" s="61"/>
      <c r="H306" s="3">
        <v>73106309</v>
      </c>
      <c r="I306" s="3">
        <v>275500896</v>
      </c>
      <c r="J306" s="3">
        <f>IFERROR(VLOOKUP(C306,[1]NOMINA!$Y$16:$AC$112,5,0),0)</f>
        <v>0</v>
      </c>
      <c r="K306" s="3">
        <f>IFERROR(VLOOKUP(C306,[1]CANCELACIONES!$Y$16:$AC$43,5,0),0)</f>
        <v>0</v>
      </c>
      <c r="L306" s="3">
        <f>IFERROR(VLOOKUP(C306,'[2]res- 200686'!$K$16:$R$112,8,0),0)</f>
        <v>0</v>
      </c>
      <c r="M306" s="3">
        <f>IFERROR(VLOOKUP(C306,'[2]reduccion calidad '!$K$16:$R$27,8,0),0)*-1</f>
        <v>0</v>
      </c>
      <c r="N306" s="3"/>
      <c r="O306" s="34">
        <f t="shared" si="12"/>
        <v>348607205</v>
      </c>
      <c r="P306" s="35">
        <v>348607205</v>
      </c>
      <c r="Q306" s="3">
        <f>IFERROR(VLOOKUP(C306,[3]ServNOMINA!$F$16:$M$112,8,0)+VLOOKUP(C306,[4]ServNOMINA!$F$16:$M$112,8,0),0)</f>
        <v>0</v>
      </c>
      <c r="R306" s="3">
        <f>IFERROR(VLOOKUP(C306,[3]ServOTROS!$F$16:$M$112,8,0)+VLOOKUP(C306,[4]ServOTROS!$F$16:$M$112,8,0),0)</f>
        <v>0</v>
      </c>
      <c r="S306" s="3"/>
      <c r="T306" s="3">
        <f>IFERROR(VLOOKUP(B306,[3]Aaf_PENSION!$C$16:$M$112,11,0)+VLOOKUP(B306,[4]Aaf_PENSION!$C$16:$M$112,11,0),0)</f>
        <v>0</v>
      </c>
      <c r="U306" s="3">
        <f>IFERROR(VLOOKUP(B306,[3]Aaf_SALUD!$C$16:$M$112,11,0)+VLOOKUP(B306,[4]Aaf_SALUD!$C$16:$M$112,11,0),0)</f>
        <v>0</v>
      </c>
      <c r="V306" s="3"/>
      <c r="W306" s="3"/>
      <c r="X306" s="3">
        <f>IFERROR(VLOOKUP(B306,[3]Ap_CESANTIAS!$C$16:$M$112,11,0)+VLOOKUP(B306,[4]Ap_CESANTIAS!$C$16:$M$112,11,0),0)</f>
        <v>0</v>
      </c>
      <c r="Y306" s="3">
        <f>IFERROR(VLOOKUP(B306,[3]Ap_PENSION!$C$16:$M$112,11,0)+VLOOKUP(B306,[4]Ap_PENSION!$C$16:$M$112,11,0),0)</f>
        <v>0</v>
      </c>
      <c r="Z306" s="3">
        <f>IFERROR(VLOOKUP(B306,[3]Ap_SALUD!$C$16:$M$112,11,0)+VLOOKUP(B306,[4]Ap_SALUD!$C$16:$M$112,11,0),0)</f>
        <v>0</v>
      </c>
      <c r="AA306" s="36">
        <f t="shared" si="13"/>
        <v>0</v>
      </c>
      <c r="AB306" s="37">
        <f t="shared" si="14"/>
        <v>0</v>
      </c>
    </row>
    <row r="307" spans="1:28" hidden="1" x14ac:dyDescent="0.25">
      <c r="A307" s="29">
        <v>295</v>
      </c>
      <c r="B307" s="61"/>
      <c r="C307" s="31">
        <v>891801962</v>
      </c>
      <c r="D307" s="31">
        <f>VLOOKUP(C307,ENERO!$D$13:$E$1147,2,0)</f>
        <v>218315183</v>
      </c>
      <c r="E307" s="61" t="s">
        <v>502</v>
      </c>
      <c r="F307" s="61"/>
      <c r="G307" s="61"/>
      <c r="H307" s="3">
        <v>263643087</v>
      </c>
      <c r="I307" s="3">
        <v>469056737</v>
      </c>
      <c r="J307" s="3">
        <f>IFERROR(VLOOKUP(C307,[1]NOMINA!$Y$16:$AC$112,5,0),0)</f>
        <v>0</v>
      </c>
      <c r="K307" s="3">
        <f>IFERROR(VLOOKUP(C307,[1]CANCELACIONES!$Y$16:$AC$43,5,0),0)</f>
        <v>0</v>
      </c>
      <c r="L307" s="3">
        <f>IFERROR(VLOOKUP(C307,'[2]res- 200686'!$K$16:$R$112,8,0),0)</f>
        <v>0</v>
      </c>
      <c r="M307" s="3">
        <f>IFERROR(VLOOKUP(C307,'[2]reduccion calidad '!$K$16:$R$27,8,0),0)*-1</f>
        <v>0</v>
      </c>
      <c r="N307" s="3"/>
      <c r="O307" s="34">
        <f t="shared" si="12"/>
        <v>732699824</v>
      </c>
      <c r="P307" s="35">
        <v>732699824</v>
      </c>
      <c r="Q307" s="3">
        <f>IFERROR(VLOOKUP(C307,[3]ServNOMINA!$F$16:$M$112,8,0)+VLOOKUP(C307,[4]ServNOMINA!$F$16:$M$112,8,0),0)</f>
        <v>0</v>
      </c>
      <c r="R307" s="3">
        <f>IFERROR(VLOOKUP(C307,[3]ServOTROS!$F$16:$M$112,8,0)+VLOOKUP(C307,[4]ServOTROS!$F$16:$M$112,8,0),0)</f>
        <v>0</v>
      </c>
      <c r="S307" s="3"/>
      <c r="T307" s="3">
        <f>IFERROR(VLOOKUP(B307,[3]Aaf_PENSION!$C$16:$M$112,11,0)+VLOOKUP(B307,[4]Aaf_PENSION!$C$16:$M$112,11,0),0)</f>
        <v>0</v>
      </c>
      <c r="U307" s="3">
        <f>IFERROR(VLOOKUP(B307,[3]Aaf_SALUD!$C$16:$M$112,11,0)+VLOOKUP(B307,[4]Aaf_SALUD!$C$16:$M$112,11,0),0)</f>
        <v>0</v>
      </c>
      <c r="V307" s="3"/>
      <c r="W307" s="3"/>
      <c r="X307" s="3">
        <f>IFERROR(VLOOKUP(B307,[3]Ap_CESANTIAS!$C$16:$M$112,11,0)+VLOOKUP(B307,[4]Ap_CESANTIAS!$C$16:$M$112,11,0),0)</f>
        <v>0</v>
      </c>
      <c r="Y307" s="3">
        <f>IFERROR(VLOOKUP(B307,[3]Ap_PENSION!$C$16:$M$112,11,0)+VLOOKUP(B307,[4]Ap_PENSION!$C$16:$M$112,11,0),0)</f>
        <v>0</v>
      </c>
      <c r="Z307" s="3">
        <f>IFERROR(VLOOKUP(B307,[3]Ap_SALUD!$C$16:$M$112,11,0)+VLOOKUP(B307,[4]Ap_SALUD!$C$16:$M$112,11,0),0)</f>
        <v>0</v>
      </c>
      <c r="AA307" s="36">
        <f t="shared" si="13"/>
        <v>0</v>
      </c>
      <c r="AB307" s="37">
        <f t="shared" si="14"/>
        <v>0</v>
      </c>
    </row>
    <row r="308" spans="1:28" hidden="1" x14ac:dyDescent="0.25">
      <c r="A308" s="38">
        <v>296</v>
      </c>
      <c r="B308" s="61"/>
      <c r="C308" s="31">
        <v>800034476</v>
      </c>
      <c r="D308" s="31">
        <f>VLOOKUP(C308,ENERO!$D$13:$E$1147,2,0)</f>
        <v>218515185</v>
      </c>
      <c r="E308" s="61" t="s">
        <v>503</v>
      </c>
      <c r="F308" s="61"/>
      <c r="G308" s="61"/>
      <c r="H308" s="3">
        <v>105942879</v>
      </c>
      <c r="I308" s="3">
        <v>160851412</v>
      </c>
      <c r="J308" s="3">
        <f>IFERROR(VLOOKUP(C308,[1]NOMINA!$Y$16:$AC$112,5,0),0)</f>
        <v>0</v>
      </c>
      <c r="K308" s="3">
        <f>IFERROR(VLOOKUP(C308,[1]CANCELACIONES!$Y$16:$AC$43,5,0),0)</f>
        <v>0</v>
      </c>
      <c r="L308" s="3">
        <f>IFERROR(VLOOKUP(C308,'[2]res- 200686'!$K$16:$R$112,8,0),0)</f>
        <v>0</v>
      </c>
      <c r="M308" s="3">
        <f>IFERROR(VLOOKUP(C308,'[2]reduccion calidad '!$K$16:$R$27,8,0),0)*-1</f>
        <v>0</v>
      </c>
      <c r="N308" s="3"/>
      <c r="O308" s="34">
        <f t="shared" si="12"/>
        <v>266794291</v>
      </c>
      <c r="P308" s="35">
        <v>266794291</v>
      </c>
      <c r="Q308" s="3">
        <f>IFERROR(VLOOKUP(C308,[3]ServNOMINA!$F$16:$M$112,8,0)+VLOOKUP(C308,[4]ServNOMINA!$F$16:$M$112,8,0),0)</f>
        <v>0</v>
      </c>
      <c r="R308" s="3">
        <f>IFERROR(VLOOKUP(C308,[3]ServOTROS!$F$16:$M$112,8,0)+VLOOKUP(C308,[4]ServOTROS!$F$16:$M$112,8,0),0)</f>
        <v>0</v>
      </c>
      <c r="S308" s="3"/>
      <c r="T308" s="3">
        <f>IFERROR(VLOOKUP(B308,[3]Aaf_PENSION!$C$16:$M$112,11,0)+VLOOKUP(B308,[4]Aaf_PENSION!$C$16:$M$112,11,0),0)</f>
        <v>0</v>
      </c>
      <c r="U308" s="3">
        <f>IFERROR(VLOOKUP(B308,[3]Aaf_SALUD!$C$16:$M$112,11,0)+VLOOKUP(B308,[4]Aaf_SALUD!$C$16:$M$112,11,0),0)</f>
        <v>0</v>
      </c>
      <c r="V308" s="3"/>
      <c r="W308" s="3"/>
      <c r="X308" s="3">
        <f>IFERROR(VLOOKUP(B308,[3]Ap_CESANTIAS!$C$16:$M$112,11,0)+VLOOKUP(B308,[4]Ap_CESANTIAS!$C$16:$M$112,11,0),0)</f>
        <v>0</v>
      </c>
      <c r="Y308" s="3">
        <f>IFERROR(VLOOKUP(B308,[3]Ap_PENSION!$C$16:$M$112,11,0)+VLOOKUP(B308,[4]Ap_PENSION!$C$16:$M$112,11,0),0)</f>
        <v>0</v>
      </c>
      <c r="Z308" s="3">
        <f>IFERROR(VLOOKUP(B308,[3]Ap_SALUD!$C$16:$M$112,11,0)+VLOOKUP(B308,[4]Ap_SALUD!$C$16:$M$112,11,0),0)</f>
        <v>0</v>
      </c>
      <c r="AA308" s="36">
        <f t="shared" si="13"/>
        <v>0</v>
      </c>
      <c r="AB308" s="37">
        <f t="shared" si="14"/>
        <v>0</v>
      </c>
    </row>
    <row r="309" spans="1:28" hidden="1" x14ac:dyDescent="0.25">
      <c r="A309" s="29">
        <v>297</v>
      </c>
      <c r="B309" s="61"/>
      <c r="C309" s="31">
        <v>800014989</v>
      </c>
      <c r="D309" s="31">
        <f>VLOOKUP(C309,ENERO!$D$13:$E$1147,2,0)</f>
        <v>218715187</v>
      </c>
      <c r="E309" s="61" t="s">
        <v>504</v>
      </c>
      <c r="F309" s="61"/>
      <c r="G309" s="61"/>
      <c r="H309" s="3">
        <v>55530257</v>
      </c>
      <c r="I309" s="3">
        <v>103531920</v>
      </c>
      <c r="J309" s="3">
        <f>IFERROR(VLOOKUP(C309,[1]NOMINA!$Y$16:$AC$112,5,0),0)</f>
        <v>0</v>
      </c>
      <c r="K309" s="3">
        <f>IFERROR(VLOOKUP(C309,[1]CANCELACIONES!$Y$16:$AC$43,5,0),0)</f>
        <v>0</v>
      </c>
      <c r="L309" s="3">
        <f>IFERROR(VLOOKUP(C309,'[2]res- 200686'!$K$16:$R$112,8,0),0)</f>
        <v>0</v>
      </c>
      <c r="M309" s="3">
        <f>IFERROR(VLOOKUP(C309,'[2]reduccion calidad '!$K$16:$R$27,8,0),0)*-1</f>
        <v>0</v>
      </c>
      <c r="N309" s="3"/>
      <c r="O309" s="34">
        <f t="shared" si="12"/>
        <v>159062177</v>
      </c>
      <c r="P309" s="35">
        <v>159062177</v>
      </c>
      <c r="Q309" s="3">
        <f>IFERROR(VLOOKUP(C309,[3]ServNOMINA!$F$16:$M$112,8,0)+VLOOKUP(C309,[4]ServNOMINA!$F$16:$M$112,8,0),0)</f>
        <v>0</v>
      </c>
      <c r="R309" s="3">
        <f>IFERROR(VLOOKUP(C309,[3]ServOTROS!$F$16:$M$112,8,0)+VLOOKUP(C309,[4]ServOTROS!$F$16:$M$112,8,0),0)</f>
        <v>0</v>
      </c>
      <c r="S309" s="3"/>
      <c r="T309" s="3">
        <f>IFERROR(VLOOKUP(B309,[3]Aaf_PENSION!$C$16:$M$112,11,0)+VLOOKUP(B309,[4]Aaf_PENSION!$C$16:$M$112,11,0),0)</f>
        <v>0</v>
      </c>
      <c r="U309" s="3">
        <f>IFERROR(VLOOKUP(B309,[3]Aaf_SALUD!$C$16:$M$112,11,0)+VLOOKUP(B309,[4]Aaf_SALUD!$C$16:$M$112,11,0),0)</f>
        <v>0</v>
      </c>
      <c r="V309" s="3"/>
      <c r="W309" s="3"/>
      <c r="X309" s="3">
        <f>IFERROR(VLOOKUP(B309,[3]Ap_CESANTIAS!$C$16:$M$112,11,0)+VLOOKUP(B309,[4]Ap_CESANTIAS!$C$16:$M$112,11,0),0)</f>
        <v>0</v>
      </c>
      <c r="Y309" s="3">
        <f>IFERROR(VLOOKUP(B309,[3]Ap_PENSION!$C$16:$M$112,11,0)+VLOOKUP(B309,[4]Ap_PENSION!$C$16:$M$112,11,0),0)</f>
        <v>0</v>
      </c>
      <c r="Z309" s="3">
        <f>IFERROR(VLOOKUP(B309,[3]Ap_SALUD!$C$16:$M$112,11,0)+VLOOKUP(B309,[4]Ap_SALUD!$C$16:$M$112,11,0),0)</f>
        <v>0</v>
      </c>
      <c r="AA309" s="36">
        <f t="shared" si="13"/>
        <v>0</v>
      </c>
      <c r="AB309" s="37">
        <f t="shared" si="14"/>
        <v>0</v>
      </c>
    </row>
    <row r="310" spans="1:28" hidden="1" x14ac:dyDescent="0.25">
      <c r="A310" s="38">
        <v>298</v>
      </c>
      <c r="B310" s="61"/>
      <c r="C310" s="31">
        <v>891801988</v>
      </c>
      <c r="D310" s="31">
        <f>VLOOKUP(C310,ENERO!$D$13:$E$1147,2,0)</f>
        <v>218915189</v>
      </c>
      <c r="E310" s="61" t="s">
        <v>505</v>
      </c>
      <c r="F310" s="61"/>
      <c r="G310" s="61"/>
      <c r="H310" s="3">
        <v>70545062</v>
      </c>
      <c r="I310" s="3">
        <v>198917895</v>
      </c>
      <c r="J310" s="3">
        <f>IFERROR(VLOOKUP(C310,[1]NOMINA!$Y$16:$AC$112,5,0),0)</f>
        <v>0</v>
      </c>
      <c r="K310" s="3">
        <f>IFERROR(VLOOKUP(C310,[1]CANCELACIONES!$Y$16:$AC$43,5,0),0)</f>
        <v>0</v>
      </c>
      <c r="L310" s="3">
        <f>IFERROR(VLOOKUP(C310,'[2]res- 200686'!$K$16:$R$112,8,0),0)</f>
        <v>0</v>
      </c>
      <c r="M310" s="3">
        <f>IFERROR(VLOOKUP(C310,'[2]reduccion calidad '!$K$16:$R$27,8,0),0)*-1</f>
        <v>0</v>
      </c>
      <c r="N310" s="3"/>
      <c r="O310" s="34">
        <f t="shared" si="12"/>
        <v>269462957</v>
      </c>
      <c r="P310" s="35">
        <v>269462957</v>
      </c>
      <c r="Q310" s="3">
        <f>IFERROR(VLOOKUP(C310,[3]ServNOMINA!$F$16:$M$112,8,0)+VLOOKUP(C310,[4]ServNOMINA!$F$16:$M$112,8,0),0)</f>
        <v>0</v>
      </c>
      <c r="R310" s="3">
        <f>IFERROR(VLOOKUP(C310,[3]ServOTROS!$F$16:$M$112,8,0)+VLOOKUP(C310,[4]ServOTROS!$F$16:$M$112,8,0),0)</f>
        <v>0</v>
      </c>
      <c r="S310" s="3"/>
      <c r="T310" s="3">
        <f>IFERROR(VLOOKUP(B310,[3]Aaf_PENSION!$C$16:$M$112,11,0)+VLOOKUP(B310,[4]Aaf_PENSION!$C$16:$M$112,11,0),0)</f>
        <v>0</v>
      </c>
      <c r="U310" s="3">
        <f>IFERROR(VLOOKUP(B310,[3]Aaf_SALUD!$C$16:$M$112,11,0)+VLOOKUP(B310,[4]Aaf_SALUD!$C$16:$M$112,11,0),0)</f>
        <v>0</v>
      </c>
      <c r="V310" s="3"/>
      <c r="W310" s="3"/>
      <c r="X310" s="3">
        <f>IFERROR(VLOOKUP(B310,[3]Ap_CESANTIAS!$C$16:$M$112,11,0)+VLOOKUP(B310,[4]Ap_CESANTIAS!$C$16:$M$112,11,0),0)</f>
        <v>0</v>
      </c>
      <c r="Y310" s="3">
        <f>IFERROR(VLOOKUP(B310,[3]Ap_PENSION!$C$16:$M$112,11,0)+VLOOKUP(B310,[4]Ap_PENSION!$C$16:$M$112,11,0),0)</f>
        <v>0</v>
      </c>
      <c r="Z310" s="3">
        <f>IFERROR(VLOOKUP(B310,[3]Ap_SALUD!$C$16:$M$112,11,0)+VLOOKUP(B310,[4]Ap_SALUD!$C$16:$M$112,11,0),0)</f>
        <v>0</v>
      </c>
      <c r="AA310" s="36">
        <f t="shared" si="13"/>
        <v>0</v>
      </c>
      <c r="AB310" s="37">
        <f t="shared" si="14"/>
        <v>0</v>
      </c>
    </row>
    <row r="311" spans="1:28" hidden="1" x14ac:dyDescent="0.25">
      <c r="A311" s="29">
        <v>299</v>
      </c>
      <c r="B311" s="61"/>
      <c r="C311" s="31">
        <v>891801932</v>
      </c>
      <c r="D311" s="31">
        <f>VLOOKUP(C311,ENERO!$D$13:$E$1147,2,0)</f>
        <v>210415204</v>
      </c>
      <c r="E311" s="61" t="s">
        <v>506</v>
      </c>
      <c r="F311" s="61"/>
      <c r="G311" s="61"/>
      <c r="H311" s="3">
        <v>130291353</v>
      </c>
      <c r="I311" s="3">
        <v>274410206</v>
      </c>
      <c r="J311" s="3">
        <f>IFERROR(VLOOKUP(C311,[1]NOMINA!$Y$16:$AC$112,5,0),0)</f>
        <v>0</v>
      </c>
      <c r="K311" s="3">
        <f>IFERROR(VLOOKUP(C311,[1]CANCELACIONES!$Y$16:$AC$43,5,0),0)</f>
        <v>0</v>
      </c>
      <c r="L311" s="3">
        <f>IFERROR(VLOOKUP(C311,'[2]res- 200686'!$K$16:$R$112,8,0),0)</f>
        <v>0</v>
      </c>
      <c r="M311" s="3">
        <f>IFERROR(VLOOKUP(C311,'[2]reduccion calidad '!$K$16:$R$27,8,0),0)*-1</f>
        <v>0</v>
      </c>
      <c r="N311" s="3"/>
      <c r="O311" s="34">
        <f t="shared" si="12"/>
        <v>404701559</v>
      </c>
      <c r="P311" s="35">
        <v>404701559</v>
      </c>
      <c r="Q311" s="3">
        <f>IFERROR(VLOOKUP(C311,[3]ServNOMINA!$F$16:$M$112,8,0)+VLOOKUP(C311,[4]ServNOMINA!$F$16:$M$112,8,0),0)</f>
        <v>0</v>
      </c>
      <c r="R311" s="3">
        <f>IFERROR(VLOOKUP(C311,[3]ServOTROS!$F$16:$M$112,8,0)+VLOOKUP(C311,[4]ServOTROS!$F$16:$M$112,8,0),0)</f>
        <v>0</v>
      </c>
      <c r="S311" s="3"/>
      <c r="T311" s="3">
        <f>IFERROR(VLOOKUP(B311,[3]Aaf_PENSION!$C$16:$M$112,11,0)+VLOOKUP(B311,[4]Aaf_PENSION!$C$16:$M$112,11,0),0)</f>
        <v>0</v>
      </c>
      <c r="U311" s="3">
        <f>IFERROR(VLOOKUP(B311,[3]Aaf_SALUD!$C$16:$M$112,11,0)+VLOOKUP(B311,[4]Aaf_SALUD!$C$16:$M$112,11,0),0)</f>
        <v>0</v>
      </c>
      <c r="V311" s="3"/>
      <c r="W311" s="3"/>
      <c r="X311" s="3">
        <f>IFERROR(VLOOKUP(B311,[3]Ap_CESANTIAS!$C$16:$M$112,11,0)+VLOOKUP(B311,[4]Ap_CESANTIAS!$C$16:$M$112,11,0),0)</f>
        <v>0</v>
      </c>
      <c r="Y311" s="3">
        <f>IFERROR(VLOOKUP(B311,[3]Ap_PENSION!$C$16:$M$112,11,0)+VLOOKUP(B311,[4]Ap_PENSION!$C$16:$M$112,11,0),0)</f>
        <v>0</v>
      </c>
      <c r="Z311" s="3">
        <f>IFERROR(VLOOKUP(B311,[3]Ap_SALUD!$C$16:$M$112,11,0)+VLOOKUP(B311,[4]Ap_SALUD!$C$16:$M$112,11,0),0)</f>
        <v>0</v>
      </c>
      <c r="AA311" s="36">
        <f t="shared" si="13"/>
        <v>0</v>
      </c>
      <c r="AB311" s="37">
        <f t="shared" si="14"/>
        <v>0</v>
      </c>
    </row>
    <row r="312" spans="1:28" hidden="1" x14ac:dyDescent="0.25">
      <c r="A312" s="38">
        <v>300</v>
      </c>
      <c r="B312" s="61"/>
      <c r="C312" s="31">
        <v>891801363</v>
      </c>
      <c r="D312" s="31">
        <f>VLOOKUP(C312,ENERO!$D$13:$E$1147,2,0)</f>
        <v>211215212</v>
      </c>
      <c r="E312" s="61" t="s">
        <v>507</v>
      </c>
      <c r="F312" s="61"/>
      <c r="G312" s="61"/>
      <c r="H312" s="3">
        <v>42652458</v>
      </c>
      <c r="I312" s="3">
        <v>147859233</v>
      </c>
      <c r="J312" s="3">
        <f>IFERROR(VLOOKUP(C312,[1]NOMINA!$Y$16:$AC$112,5,0),0)</f>
        <v>0</v>
      </c>
      <c r="K312" s="3">
        <f>IFERROR(VLOOKUP(C312,[1]CANCELACIONES!$Y$16:$AC$43,5,0),0)</f>
        <v>0</v>
      </c>
      <c r="L312" s="3">
        <f>IFERROR(VLOOKUP(C312,'[2]res- 200686'!$K$16:$R$112,8,0),0)</f>
        <v>0</v>
      </c>
      <c r="M312" s="3">
        <f>IFERROR(VLOOKUP(C312,'[2]reduccion calidad '!$K$16:$R$27,8,0),0)*-1</f>
        <v>0</v>
      </c>
      <c r="N312" s="3"/>
      <c r="O312" s="34">
        <f t="shared" si="12"/>
        <v>190511691</v>
      </c>
      <c r="P312" s="35">
        <v>190511691</v>
      </c>
      <c r="Q312" s="3">
        <f>IFERROR(VLOOKUP(C312,[3]ServNOMINA!$F$16:$M$112,8,0)+VLOOKUP(C312,[4]ServNOMINA!$F$16:$M$112,8,0),0)</f>
        <v>0</v>
      </c>
      <c r="R312" s="3">
        <f>IFERROR(VLOOKUP(C312,[3]ServOTROS!$F$16:$M$112,8,0)+VLOOKUP(C312,[4]ServOTROS!$F$16:$M$112,8,0),0)</f>
        <v>0</v>
      </c>
      <c r="S312" s="3"/>
      <c r="T312" s="3">
        <f>IFERROR(VLOOKUP(B312,[3]Aaf_PENSION!$C$16:$M$112,11,0)+VLOOKUP(B312,[4]Aaf_PENSION!$C$16:$M$112,11,0),0)</f>
        <v>0</v>
      </c>
      <c r="U312" s="3">
        <f>IFERROR(VLOOKUP(B312,[3]Aaf_SALUD!$C$16:$M$112,11,0)+VLOOKUP(B312,[4]Aaf_SALUD!$C$16:$M$112,11,0),0)</f>
        <v>0</v>
      </c>
      <c r="V312" s="3"/>
      <c r="W312" s="3"/>
      <c r="X312" s="3">
        <f>IFERROR(VLOOKUP(B312,[3]Ap_CESANTIAS!$C$16:$M$112,11,0)+VLOOKUP(B312,[4]Ap_CESANTIAS!$C$16:$M$112,11,0),0)</f>
        <v>0</v>
      </c>
      <c r="Y312" s="3">
        <f>IFERROR(VLOOKUP(B312,[3]Ap_PENSION!$C$16:$M$112,11,0)+VLOOKUP(B312,[4]Ap_PENSION!$C$16:$M$112,11,0),0)</f>
        <v>0</v>
      </c>
      <c r="Z312" s="3">
        <f>IFERROR(VLOOKUP(B312,[3]Ap_SALUD!$C$16:$M$112,11,0)+VLOOKUP(B312,[4]Ap_SALUD!$C$16:$M$112,11,0),0)</f>
        <v>0</v>
      </c>
      <c r="AA312" s="36">
        <f t="shared" si="13"/>
        <v>0</v>
      </c>
      <c r="AB312" s="37">
        <f t="shared" si="14"/>
        <v>0</v>
      </c>
    </row>
    <row r="313" spans="1:28" hidden="1" x14ac:dyDescent="0.25">
      <c r="A313" s="29">
        <v>301</v>
      </c>
      <c r="B313" s="61"/>
      <c r="C313" s="31">
        <v>891855748</v>
      </c>
      <c r="D313" s="31">
        <f>VLOOKUP(C313,ENERO!$D$13:$E$1147,2,0)</f>
        <v>211515215</v>
      </c>
      <c r="E313" s="61" t="s">
        <v>508</v>
      </c>
      <c r="F313" s="61"/>
      <c r="G313" s="61"/>
      <c r="H313" s="3">
        <v>40843705</v>
      </c>
      <c r="I313" s="3">
        <v>90230989</v>
      </c>
      <c r="J313" s="3">
        <f>IFERROR(VLOOKUP(C313,[1]NOMINA!$Y$16:$AC$112,5,0),0)</f>
        <v>0</v>
      </c>
      <c r="K313" s="3">
        <f>IFERROR(VLOOKUP(C313,[1]CANCELACIONES!$Y$16:$AC$43,5,0),0)</f>
        <v>0</v>
      </c>
      <c r="L313" s="3">
        <f>IFERROR(VLOOKUP(C313,'[2]res- 200686'!$K$16:$R$112,8,0),0)</f>
        <v>0</v>
      </c>
      <c r="M313" s="3">
        <f>IFERROR(VLOOKUP(C313,'[2]reduccion calidad '!$K$16:$R$27,8,0),0)*-1</f>
        <v>0</v>
      </c>
      <c r="N313" s="3"/>
      <c r="O313" s="34">
        <f t="shared" si="12"/>
        <v>131074694</v>
      </c>
      <c r="P313" s="35">
        <v>131074694</v>
      </c>
      <c r="Q313" s="3">
        <f>IFERROR(VLOOKUP(C313,[3]ServNOMINA!$F$16:$M$112,8,0)+VLOOKUP(C313,[4]ServNOMINA!$F$16:$M$112,8,0),0)</f>
        <v>0</v>
      </c>
      <c r="R313" s="3">
        <f>IFERROR(VLOOKUP(C313,[3]ServOTROS!$F$16:$M$112,8,0)+VLOOKUP(C313,[4]ServOTROS!$F$16:$M$112,8,0),0)</f>
        <v>0</v>
      </c>
      <c r="S313" s="3"/>
      <c r="T313" s="3">
        <f>IFERROR(VLOOKUP(B313,[3]Aaf_PENSION!$C$16:$M$112,11,0)+VLOOKUP(B313,[4]Aaf_PENSION!$C$16:$M$112,11,0),0)</f>
        <v>0</v>
      </c>
      <c r="U313" s="3">
        <f>IFERROR(VLOOKUP(B313,[3]Aaf_SALUD!$C$16:$M$112,11,0)+VLOOKUP(B313,[4]Aaf_SALUD!$C$16:$M$112,11,0),0)</f>
        <v>0</v>
      </c>
      <c r="V313" s="3"/>
      <c r="W313" s="3"/>
      <c r="X313" s="3">
        <f>IFERROR(VLOOKUP(B313,[3]Ap_CESANTIAS!$C$16:$M$112,11,0)+VLOOKUP(B313,[4]Ap_CESANTIAS!$C$16:$M$112,11,0),0)</f>
        <v>0</v>
      </c>
      <c r="Y313" s="3">
        <f>IFERROR(VLOOKUP(B313,[3]Ap_PENSION!$C$16:$M$112,11,0)+VLOOKUP(B313,[4]Ap_PENSION!$C$16:$M$112,11,0),0)</f>
        <v>0</v>
      </c>
      <c r="Z313" s="3">
        <f>IFERROR(VLOOKUP(B313,[3]Ap_SALUD!$C$16:$M$112,11,0)+VLOOKUP(B313,[4]Ap_SALUD!$C$16:$M$112,11,0),0)</f>
        <v>0</v>
      </c>
      <c r="AA313" s="36">
        <f t="shared" si="13"/>
        <v>0</v>
      </c>
      <c r="AB313" s="37">
        <f t="shared" si="14"/>
        <v>0</v>
      </c>
    </row>
    <row r="314" spans="1:28" hidden="1" x14ac:dyDescent="0.25">
      <c r="A314" s="38">
        <v>302</v>
      </c>
      <c r="B314" s="61"/>
      <c r="C314" s="31">
        <v>891857920</v>
      </c>
      <c r="D314" s="31">
        <f>VLOOKUP(C314,ENERO!$D$13:$E$1147,2,0)</f>
        <v>211815218</v>
      </c>
      <c r="E314" s="61" t="s">
        <v>509</v>
      </c>
      <c r="F314" s="61"/>
      <c r="G314" s="61"/>
      <c r="H314" s="3">
        <v>55446034</v>
      </c>
      <c r="I314" s="3">
        <v>114699510</v>
      </c>
      <c r="J314" s="3">
        <f>IFERROR(VLOOKUP(C314,[1]NOMINA!$Y$16:$AC$112,5,0),0)</f>
        <v>0</v>
      </c>
      <c r="K314" s="3">
        <f>IFERROR(VLOOKUP(C314,[1]CANCELACIONES!$Y$16:$AC$43,5,0),0)</f>
        <v>0</v>
      </c>
      <c r="L314" s="3">
        <f>IFERROR(VLOOKUP(C314,'[2]res- 200686'!$K$16:$R$112,8,0),0)</f>
        <v>0</v>
      </c>
      <c r="M314" s="3">
        <f>IFERROR(VLOOKUP(C314,'[2]reduccion calidad '!$K$16:$R$27,8,0),0)*-1</f>
        <v>0</v>
      </c>
      <c r="N314" s="3"/>
      <c r="O314" s="34">
        <f t="shared" si="12"/>
        <v>170145544</v>
      </c>
      <c r="P314" s="35">
        <v>170145544</v>
      </c>
      <c r="Q314" s="3">
        <f>IFERROR(VLOOKUP(C314,[3]ServNOMINA!$F$16:$M$112,8,0)+VLOOKUP(C314,[4]ServNOMINA!$F$16:$M$112,8,0),0)</f>
        <v>0</v>
      </c>
      <c r="R314" s="3">
        <f>IFERROR(VLOOKUP(C314,[3]ServOTROS!$F$16:$M$112,8,0)+VLOOKUP(C314,[4]ServOTROS!$F$16:$M$112,8,0),0)</f>
        <v>0</v>
      </c>
      <c r="S314" s="3"/>
      <c r="T314" s="3">
        <f>IFERROR(VLOOKUP(B314,[3]Aaf_PENSION!$C$16:$M$112,11,0)+VLOOKUP(B314,[4]Aaf_PENSION!$C$16:$M$112,11,0),0)</f>
        <v>0</v>
      </c>
      <c r="U314" s="3">
        <f>IFERROR(VLOOKUP(B314,[3]Aaf_SALUD!$C$16:$M$112,11,0)+VLOOKUP(B314,[4]Aaf_SALUD!$C$16:$M$112,11,0),0)</f>
        <v>0</v>
      </c>
      <c r="V314" s="3"/>
      <c r="W314" s="3"/>
      <c r="X314" s="3">
        <f>IFERROR(VLOOKUP(B314,[3]Ap_CESANTIAS!$C$16:$M$112,11,0)+VLOOKUP(B314,[4]Ap_CESANTIAS!$C$16:$M$112,11,0),0)</f>
        <v>0</v>
      </c>
      <c r="Y314" s="3">
        <f>IFERROR(VLOOKUP(B314,[3]Ap_PENSION!$C$16:$M$112,11,0)+VLOOKUP(B314,[4]Ap_PENSION!$C$16:$M$112,11,0),0)</f>
        <v>0</v>
      </c>
      <c r="Z314" s="3">
        <f>IFERROR(VLOOKUP(B314,[3]Ap_SALUD!$C$16:$M$112,11,0)+VLOOKUP(B314,[4]Ap_SALUD!$C$16:$M$112,11,0),0)</f>
        <v>0</v>
      </c>
      <c r="AA314" s="36">
        <f t="shared" si="13"/>
        <v>0</v>
      </c>
      <c r="AB314" s="37">
        <f t="shared" si="14"/>
        <v>0</v>
      </c>
    </row>
    <row r="315" spans="1:28" hidden="1" x14ac:dyDescent="0.25">
      <c r="A315" s="29">
        <v>303</v>
      </c>
      <c r="B315" s="61"/>
      <c r="C315" s="31">
        <v>800099196</v>
      </c>
      <c r="D315" s="31">
        <f>VLOOKUP(C315,ENERO!$D$13:$E$1147,2,0)</f>
        <v>212315223</v>
      </c>
      <c r="E315" s="61" t="s">
        <v>510</v>
      </c>
      <c r="F315" s="61"/>
      <c r="G315" s="61"/>
      <c r="H315" s="3">
        <v>298983071</v>
      </c>
      <c r="I315" s="3">
        <v>392686777</v>
      </c>
      <c r="J315" s="3">
        <f>IFERROR(VLOOKUP(C315,[1]NOMINA!$Y$16:$AC$112,5,0),0)</f>
        <v>0</v>
      </c>
      <c r="K315" s="3">
        <f>IFERROR(VLOOKUP(C315,[1]CANCELACIONES!$Y$16:$AC$43,5,0),0)</f>
        <v>0</v>
      </c>
      <c r="L315" s="3">
        <f>IFERROR(VLOOKUP(C315,'[2]res- 200686'!$K$16:$R$112,8,0),0)</f>
        <v>0</v>
      </c>
      <c r="M315" s="3">
        <f>IFERROR(VLOOKUP(C315,'[2]reduccion calidad '!$K$16:$R$27,8,0),0)*-1</f>
        <v>0</v>
      </c>
      <c r="N315" s="3"/>
      <c r="O315" s="34">
        <f t="shared" si="12"/>
        <v>691669848</v>
      </c>
      <c r="P315" s="35">
        <v>691669848</v>
      </c>
      <c r="Q315" s="3">
        <f>IFERROR(VLOOKUP(C315,[3]ServNOMINA!$F$16:$M$112,8,0)+VLOOKUP(C315,[4]ServNOMINA!$F$16:$M$112,8,0),0)</f>
        <v>0</v>
      </c>
      <c r="R315" s="3">
        <f>IFERROR(VLOOKUP(C315,[3]ServOTROS!$F$16:$M$112,8,0)+VLOOKUP(C315,[4]ServOTROS!$F$16:$M$112,8,0),0)</f>
        <v>0</v>
      </c>
      <c r="S315" s="3"/>
      <c r="T315" s="3">
        <f>IFERROR(VLOOKUP(B315,[3]Aaf_PENSION!$C$16:$M$112,11,0)+VLOOKUP(B315,[4]Aaf_PENSION!$C$16:$M$112,11,0),0)</f>
        <v>0</v>
      </c>
      <c r="U315" s="3">
        <f>IFERROR(VLOOKUP(B315,[3]Aaf_SALUD!$C$16:$M$112,11,0)+VLOOKUP(B315,[4]Aaf_SALUD!$C$16:$M$112,11,0),0)</f>
        <v>0</v>
      </c>
      <c r="V315" s="3"/>
      <c r="W315" s="3"/>
      <c r="X315" s="3">
        <f>IFERROR(VLOOKUP(B315,[3]Ap_CESANTIAS!$C$16:$M$112,11,0)+VLOOKUP(B315,[4]Ap_CESANTIAS!$C$16:$M$112,11,0),0)</f>
        <v>0</v>
      </c>
      <c r="Y315" s="3">
        <f>IFERROR(VLOOKUP(B315,[3]Ap_PENSION!$C$16:$M$112,11,0)+VLOOKUP(B315,[4]Ap_PENSION!$C$16:$M$112,11,0),0)</f>
        <v>0</v>
      </c>
      <c r="Z315" s="3">
        <f>IFERROR(VLOOKUP(B315,[3]Ap_SALUD!$C$16:$M$112,11,0)+VLOOKUP(B315,[4]Ap_SALUD!$C$16:$M$112,11,0),0)</f>
        <v>0</v>
      </c>
      <c r="AA315" s="36">
        <f t="shared" si="13"/>
        <v>0</v>
      </c>
      <c r="AB315" s="37">
        <f t="shared" si="14"/>
        <v>0</v>
      </c>
    </row>
    <row r="316" spans="1:28" hidden="1" x14ac:dyDescent="0.25">
      <c r="A316" s="38">
        <v>304</v>
      </c>
      <c r="B316" s="61"/>
      <c r="C316" s="31">
        <v>891802089</v>
      </c>
      <c r="D316" s="31">
        <f>VLOOKUP(C316,ENERO!$D$13:$E$1147,2,0)</f>
        <v>212415224</v>
      </c>
      <c r="E316" s="61" t="s">
        <v>511</v>
      </c>
      <c r="F316" s="61"/>
      <c r="G316" s="61"/>
      <c r="H316" s="3">
        <v>68985976</v>
      </c>
      <c r="I316" s="3">
        <v>168925700</v>
      </c>
      <c r="J316" s="3">
        <f>IFERROR(VLOOKUP(C316,[1]NOMINA!$Y$16:$AC$112,5,0),0)</f>
        <v>0</v>
      </c>
      <c r="K316" s="3">
        <f>IFERROR(VLOOKUP(C316,[1]CANCELACIONES!$Y$16:$AC$43,5,0),0)</f>
        <v>0</v>
      </c>
      <c r="L316" s="3">
        <f>IFERROR(VLOOKUP(C316,'[2]res- 200686'!$K$16:$R$112,8,0),0)</f>
        <v>0</v>
      </c>
      <c r="M316" s="3">
        <f>IFERROR(VLOOKUP(C316,'[2]reduccion calidad '!$K$16:$R$27,8,0),0)*-1</f>
        <v>0</v>
      </c>
      <c r="N316" s="3"/>
      <c r="O316" s="34">
        <f t="shared" si="12"/>
        <v>237911676</v>
      </c>
      <c r="P316" s="35">
        <v>237911676</v>
      </c>
      <c r="Q316" s="3">
        <f>IFERROR(VLOOKUP(C316,[3]ServNOMINA!$F$16:$M$112,8,0)+VLOOKUP(C316,[4]ServNOMINA!$F$16:$M$112,8,0),0)</f>
        <v>0</v>
      </c>
      <c r="R316" s="3">
        <f>IFERROR(VLOOKUP(C316,[3]ServOTROS!$F$16:$M$112,8,0)+VLOOKUP(C316,[4]ServOTROS!$F$16:$M$112,8,0),0)</f>
        <v>0</v>
      </c>
      <c r="S316" s="3"/>
      <c r="T316" s="3">
        <f>IFERROR(VLOOKUP(B316,[3]Aaf_PENSION!$C$16:$M$112,11,0)+VLOOKUP(B316,[4]Aaf_PENSION!$C$16:$M$112,11,0),0)</f>
        <v>0</v>
      </c>
      <c r="U316" s="3">
        <f>IFERROR(VLOOKUP(B316,[3]Aaf_SALUD!$C$16:$M$112,11,0)+VLOOKUP(B316,[4]Aaf_SALUD!$C$16:$M$112,11,0),0)</f>
        <v>0</v>
      </c>
      <c r="V316" s="3"/>
      <c r="W316" s="3"/>
      <c r="X316" s="3">
        <f>IFERROR(VLOOKUP(B316,[3]Ap_CESANTIAS!$C$16:$M$112,11,0)+VLOOKUP(B316,[4]Ap_CESANTIAS!$C$16:$M$112,11,0),0)</f>
        <v>0</v>
      </c>
      <c r="Y316" s="3">
        <f>IFERROR(VLOOKUP(B316,[3]Ap_PENSION!$C$16:$M$112,11,0)+VLOOKUP(B316,[4]Ap_PENSION!$C$16:$M$112,11,0),0)</f>
        <v>0</v>
      </c>
      <c r="Z316" s="3">
        <f>IFERROR(VLOOKUP(B316,[3]Ap_SALUD!$C$16:$M$112,11,0)+VLOOKUP(B316,[4]Ap_SALUD!$C$16:$M$112,11,0),0)</f>
        <v>0</v>
      </c>
      <c r="AA316" s="36">
        <f t="shared" si="13"/>
        <v>0</v>
      </c>
      <c r="AB316" s="37">
        <f t="shared" si="14"/>
        <v>0</v>
      </c>
    </row>
    <row r="317" spans="1:28" hidden="1" x14ac:dyDescent="0.25">
      <c r="A317" s="29">
        <v>305</v>
      </c>
      <c r="B317" s="61"/>
      <c r="C317" s="31">
        <v>891855769</v>
      </c>
      <c r="D317" s="31">
        <f>VLOOKUP(C317,ENERO!$D$13:$E$1147,2,0)</f>
        <v>212615226</v>
      </c>
      <c r="E317" s="61" t="s">
        <v>512</v>
      </c>
      <c r="F317" s="61"/>
      <c r="G317" s="61"/>
      <c r="H317" s="3">
        <v>24617689</v>
      </c>
      <c r="I317" s="3">
        <v>83578124</v>
      </c>
      <c r="J317" s="3">
        <f>IFERROR(VLOOKUP(C317,[1]NOMINA!$Y$16:$AC$112,5,0),0)</f>
        <v>0</v>
      </c>
      <c r="K317" s="3">
        <f>IFERROR(VLOOKUP(C317,[1]CANCELACIONES!$Y$16:$AC$43,5,0),0)</f>
        <v>0</v>
      </c>
      <c r="L317" s="3">
        <f>IFERROR(VLOOKUP(C317,'[2]res- 200686'!$K$16:$R$112,8,0),0)</f>
        <v>0</v>
      </c>
      <c r="M317" s="3">
        <f>IFERROR(VLOOKUP(C317,'[2]reduccion calidad '!$K$16:$R$27,8,0),0)*-1</f>
        <v>0</v>
      </c>
      <c r="N317" s="3"/>
      <c r="O317" s="34">
        <f t="shared" si="12"/>
        <v>108195813</v>
      </c>
      <c r="P317" s="35">
        <v>108195813</v>
      </c>
      <c r="Q317" s="3">
        <f>IFERROR(VLOOKUP(C317,[3]ServNOMINA!$F$16:$M$112,8,0)+VLOOKUP(C317,[4]ServNOMINA!$F$16:$M$112,8,0),0)</f>
        <v>0</v>
      </c>
      <c r="R317" s="3">
        <f>IFERROR(VLOOKUP(C317,[3]ServOTROS!$F$16:$M$112,8,0)+VLOOKUP(C317,[4]ServOTROS!$F$16:$M$112,8,0),0)</f>
        <v>0</v>
      </c>
      <c r="S317" s="3"/>
      <c r="T317" s="3">
        <f>IFERROR(VLOOKUP(B317,[3]Aaf_PENSION!$C$16:$M$112,11,0)+VLOOKUP(B317,[4]Aaf_PENSION!$C$16:$M$112,11,0),0)</f>
        <v>0</v>
      </c>
      <c r="U317" s="3">
        <f>IFERROR(VLOOKUP(B317,[3]Aaf_SALUD!$C$16:$M$112,11,0)+VLOOKUP(B317,[4]Aaf_SALUD!$C$16:$M$112,11,0),0)</f>
        <v>0</v>
      </c>
      <c r="V317" s="3"/>
      <c r="W317" s="3"/>
      <c r="X317" s="3">
        <f>IFERROR(VLOOKUP(B317,[3]Ap_CESANTIAS!$C$16:$M$112,11,0)+VLOOKUP(B317,[4]Ap_CESANTIAS!$C$16:$M$112,11,0),0)</f>
        <v>0</v>
      </c>
      <c r="Y317" s="3">
        <f>IFERROR(VLOOKUP(B317,[3]Ap_PENSION!$C$16:$M$112,11,0)+VLOOKUP(B317,[4]Ap_PENSION!$C$16:$M$112,11,0),0)</f>
        <v>0</v>
      </c>
      <c r="Z317" s="3">
        <f>IFERROR(VLOOKUP(B317,[3]Ap_SALUD!$C$16:$M$112,11,0)+VLOOKUP(B317,[4]Ap_SALUD!$C$16:$M$112,11,0),0)</f>
        <v>0</v>
      </c>
      <c r="AA317" s="36">
        <f t="shared" si="13"/>
        <v>0</v>
      </c>
      <c r="AB317" s="37">
        <f t="shared" si="14"/>
        <v>0</v>
      </c>
    </row>
    <row r="318" spans="1:28" hidden="1" x14ac:dyDescent="0.25">
      <c r="A318" s="38">
        <v>306</v>
      </c>
      <c r="B318" s="61"/>
      <c r="C318" s="31">
        <v>800099723</v>
      </c>
      <c r="D318" s="31">
        <f>VLOOKUP(C318,ENERO!$D$13:$E$1147,2,0)</f>
        <v>213215232</v>
      </c>
      <c r="E318" s="61" t="s">
        <v>513</v>
      </c>
      <c r="F318" s="61"/>
      <c r="G318" s="61"/>
      <c r="H318" s="3">
        <v>62180192</v>
      </c>
      <c r="I318" s="3">
        <v>172372411</v>
      </c>
      <c r="J318" s="3">
        <f>IFERROR(VLOOKUP(C318,[1]NOMINA!$Y$16:$AC$112,5,0),0)</f>
        <v>0</v>
      </c>
      <c r="K318" s="3">
        <f>IFERROR(VLOOKUP(C318,[1]CANCELACIONES!$Y$16:$AC$43,5,0),0)</f>
        <v>0</v>
      </c>
      <c r="L318" s="3">
        <f>IFERROR(VLOOKUP(C318,'[2]res- 200686'!$K$16:$R$112,8,0),0)</f>
        <v>0</v>
      </c>
      <c r="M318" s="3">
        <f>IFERROR(VLOOKUP(C318,'[2]reduccion calidad '!$K$16:$R$27,8,0),0)*-1</f>
        <v>0</v>
      </c>
      <c r="N318" s="3"/>
      <c r="O318" s="34">
        <f t="shared" si="12"/>
        <v>234552603</v>
      </c>
      <c r="P318" s="35">
        <v>234552603</v>
      </c>
      <c r="Q318" s="3">
        <f>IFERROR(VLOOKUP(C318,[3]ServNOMINA!$F$16:$M$112,8,0)+VLOOKUP(C318,[4]ServNOMINA!$F$16:$M$112,8,0),0)</f>
        <v>0</v>
      </c>
      <c r="R318" s="3">
        <f>IFERROR(VLOOKUP(C318,[3]ServOTROS!$F$16:$M$112,8,0)+VLOOKUP(C318,[4]ServOTROS!$F$16:$M$112,8,0),0)</f>
        <v>0</v>
      </c>
      <c r="S318" s="3"/>
      <c r="T318" s="3">
        <f>IFERROR(VLOOKUP(B318,[3]Aaf_PENSION!$C$16:$M$112,11,0)+VLOOKUP(B318,[4]Aaf_PENSION!$C$16:$M$112,11,0),0)</f>
        <v>0</v>
      </c>
      <c r="U318" s="3">
        <f>IFERROR(VLOOKUP(B318,[3]Aaf_SALUD!$C$16:$M$112,11,0)+VLOOKUP(B318,[4]Aaf_SALUD!$C$16:$M$112,11,0),0)</f>
        <v>0</v>
      </c>
      <c r="V318" s="3"/>
      <c r="W318" s="3"/>
      <c r="X318" s="3">
        <f>IFERROR(VLOOKUP(B318,[3]Ap_CESANTIAS!$C$16:$M$112,11,0)+VLOOKUP(B318,[4]Ap_CESANTIAS!$C$16:$M$112,11,0),0)</f>
        <v>0</v>
      </c>
      <c r="Y318" s="3">
        <f>IFERROR(VLOOKUP(B318,[3]Ap_PENSION!$C$16:$M$112,11,0)+VLOOKUP(B318,[4]Ap_PENSION!$C$16:$M$112,11,0),0)</f>
        <v>0</v>
      </c>
      <c r="Z318" s="3">
        <f>IFERROR(VLOOKUP(B318,[3]Ap_SALUD!$C$16:$M$112,11,0)+VLOOKUP(B318,[4]Ap_SALUD!$C$16:$M$112,11,0),0)</f>
        <v>0</v>
      </c>
      <c r="AA318" s="36">
        <f t="shared" si="13"/>
        <v>0</v>
      </c>
      <c r="AB318" s="37">
        <f t="shared" si="14"/>
        <v>0</v>
      </c>
    </row>
    <row r="319" spans="1:28" hidden="1" x14ac:dyDescent="0.25">
      <c r="A319" s="29">
        <v>307</v>
      </c>
      <c r="B319" s="61"/>
      <c r="C319" s="31">
        <v>800131177</v>
      </c>
      <c r="D319" s="31">
        <f>VLOOKUP(C319,ENERO!$D$13:$E$1147,2,0)</f>
        <v>213615236</v>
      </c>
      <c r="E319" s="61" t="s">
        <v>514</v>
      </c>
      <c r="F319" s="61"/>
      <c r="G319" s="61"/>
      <c r="H319" s="3">
        <v>31039057</v>
      </c>
      <c r="I319" s="3">
        <v>88713202</v>
      </c>
      <c r="J319" s="3">
        <f>IFERROR(VLOOKUP(C319,[1]NOMINA!$Y$16:$AC$112,5,0),0)</f>
        <v>0</v>
      </c>
      <c r="K319" s="3">
        <f>IFERROR(VLOOKUP(C319,[1]CANCELACIONES!$Y$16:$AC$43,5,0),0)</f>
        <v>0</v>
      </c>
      <c r="L319" s="3">
        <f>IFERROR(VLOOKUP(C319,'[2]res- 200686'!$K$16:$R$112,8,0),0)</f>
        <v>0</v>
      </c>
      <c r="M319" s="3">
        <f>IFERROR(VLOOKUP(C319,'[2]reduccion calidad '!$K$16:$R$27,8,0),0)*-1</f>
        <v>0</v>
      </c>
      <c r="N319" s="3"/>
      <c r="O319" s="34">
        <f t="shared" si="12"/>
        <v>119752259</v>
      </c>
      <c r="P319" s="35">
        <v>119752259</v>
      </c>
      <c r="Q319" s="3">
        <f>IFERROR(VLOOKUP(C319,[3]ServNOMINA!$F$16:$M$112,8,0)+VLOOKUP(C319,[4]ServNOMINA!$F$16:$M$112,8,0),0)</f>
        <v>0</v>
      </c>
      <c r="R319" s="3">
        <f>IFERROR(VLOOKUP(C319,[3]ServOTROS!$F$16:$M$112,8,0)+VLOOKUP(C319,[4]ServOTROS!$F$16:$M$112,8,0),0)</f>
        <v>0</v>
      </c>
      <c r="S319" s="3"/>
      <c r="T319" s="3">
        <f>IFERROR(VLOOKUP(B319,[3]Aaf_PENSION!$C$16:$M$112,11,0)+VLOOKUP(B319,[4]Aaf_PENSION!$C$16:$M$112,11,0),0)</f>
        <v>0</v>
      </c>
      <c r="U319" s="3">
        <f>IFERROR(VLOOKUP(B319,[3]Aaf_SALUD!$C$16:$M$112,11,0)+VLOOKUP(B319,[4]Aaf_SALUD!$C$16:$M$112,11,0),0)</f>
        <v>0</v>
      </c>
      <c r="V319" s="3"/>
      <c r="W319" s="3"/>
      <c r="X319" s="3">
        <f>IFERROR(VLOOKUP(B319,[3]Ap_CESANTIAS!$C$16:$M$112,11,0)+VLOOKUP(B319,[4]Ap_CESANTIAS!$C$16:$M$112,11,0),0)</f>
        <v>0</v>
      </c>
      <c r="Y319" s="3">
        <f>IFERROR(VLOOKUP(B319,[3]Ap_PENSION!$C$16:$M$112,11,0)+VLOOKUP(B319,[4]Ap_PENSION!$C$16:$M$112,11,0),0)</f>
        <v>0</v>
      </c>
      <c r="Z319" s="3">
        <f>IFERROR(VLOOKUP(B319,[3]Ap_SALUD!$C$16:$M$112,11,0)+VLOOKUP(B319,[4]Ap_SALUD!$C$16:$M$112,11,0),0)</f>
        <v>0</v>
      </c>
      <c r="AA319" s="36">
        <f t="shared" si="13"/>
        <v>0</v>
      </c>
      <c r="AB319" s="37">
        <f t="shared" si="14"/>
        <v>0</v>
      </c>
    </row>
    <row r="320" spans="1:28" hidden="1" x14ac:dyDescent="0.25">
      <c r="A320" s="38">
        <v>308</v>
      </c>
      <c r="B320" s="61"/>
      <c r="C320" s="31">
        <v>891857844</v>
      </c>
      <c r="D320" s="31">
        <f>VLOOKUP(C320,ENERO!$D$13:$E$1147,2,0)</f>
        <v>214415244</v>
      </c>
      <c r="E320" s="61" t="s">
        <v>515</v>
      </c>
      <c r="F320" s="61"/>
      <c r="G320" s="61"/>
      <c r="H320" s="3">
        <v>97989071</v>
      </c>
      <c r="I320" s="3">
        <v>199982815</v>
      </c>
      <c r="J320" s="3">
        <f>IFERROR(VLOOKUP(C320,[1]NOMINA!$Y$16:$AC$112,5,0),0)</f>
        <v>0</v>
      </c>
      <c r="K320" s="3">
        <f>IFERROR(VLOOKUP(C320,[1]CANCELACIONES!$Y$16:$AC$43,5,0),0)</f>
        <v>0</v>
      </c>
      <c r="L320" s="3">
        <f>IFERROR(VLOOKUP(C320,'[2]res- 200686'!$K$16:$R$112,8,0),0)</f>
        <v>0</v>
      </c>
      <c r="M320" s="3">
        <f>IFERROR(VLOOKUP(C320,'[2]reduccion calidad '!$K$16:$R$27,8,0),0)*-1</f>
        <v>0</v>
      </c>
      <c r="N320" s="3"/>
      <c r="O320" s="34">
        <f t="shared" si="12"/>
        <v>297971886</v>
      </c>
      <c r="P320" s="35">
        <v>297971886</v>
      </c>
      <c r="Q320" s="3">
        <f>IFERROR(VLOOKUP(C320,[3]ServNOMINA!$F$16:$M$112,8,0)+VLOOKUP(C320,[4]ServNOMINA!$F$16:$M$112,8,0),0)</f>
        <v>0</v>
      </c>
      <c r="R320" s="3">
        <f>IFERROR(VLOOKUP(C320,[3]ServOTROS!$F$16:$M$112,8,0)+VLOOKUP(C320,[4]ServOTROS!$F$16:$M$112,8,0),0)</f>
        <v>0</v>
      </c>
      <c r="S320" s="3"/>
      <c r="T320" s="3">
        <f>IFERROR(VLOOKUP(B320,[3]Aaf_PENSION!$C$16:$M$112,11,0)+VLOOKUP(B320,[4]Aaf_PENSION!$C$16:$M$112,11,0),0)</f>
        <v>0</v>
      </c>
      <c r="U320" s="3">
        <f>IFERROR(VLOOKUP(B320,[3]Aaf_SALUD!$C$16:$M$112,11,0)+VLOOKUP(B320,[4]Aaf_SALUD!$C$16:$M$112,11,0),0)</f>
        <v>0</v>
      </c>
      <c r="V320" s="3"/>
      <c r="W320" s="3"/>
      <c r="X320" s="3">
        <f>IFERROR(VLOOKUP(B320,[3]Ap_CESANTIAS!$C$16:$M$112,11,0)+VLOOKUP(B320,[4]Ap_CESANTIAS!$C$16:$M$112,11,0),0)</f>
        <v>0</v>
      </c>
      <c r="Y320" s="3">
        <f>IFERROR(VLOOKUP(B320,[3]Ap_PENSION!$C$16:$M$112,11,0)+VLOOKUP(B320,[4]Ap_PENSION!$C$16:$M$112,11,0),0)</f>
        <v>0</v>
      </c>
      <c r="Z320" s="3">
        <f>IFERROR(VLOOKUP(B320,[3]Ap_SALUD!$C$16:$M$112,11,0)+VLOOKUP(B320,[4]Ap_SALUD!$C$16:$M$112,11,0),0)</f>
        <v>0</v>
      </c>
      <c r="AA320" s="36">
        <f t="shared" si="13"/>
        <v>0</v>
      </c>
      <c r="AB320" s="37">
        <f t="shared" si="14"/>
        <v>0</v>
      </c>
    </row>
    <row r="321" spans="1:28" hidden="1" x14ac:dyDescent="0.25">
      <c r="A321" s="29">
        <v>309</v>
      </c>
      <c r="B321" s="61"/>
      <c r="C321" s="31">
        <v>800031073</v>
      </c>
      <c r="D321" s="31">
        <f>VLOOKUP(C321,ENERO!$D$13:$E$1147,2,0)</f>
        <v>214815248</v>
      </c>
      <c r="E321" s="61" t="s">
        <v>516</v>
      </c>
      <c r="F321" s="61"/>
      <c r="G321" s="61"/>
      <c r="H321" s="3">
        <v>46641801</v>
      </c>
      <c r="I321" s="3">
        <v>147007046</v>
      </c>
      <c r="J321" s="3">
        <f>IFERROR(VLOOKUP(C321,[1]NOMINA!$Y$16:$AC$112,5,0),0)</f>
        <v>0</v>
      </c>
      <c r="K321" s="3">
        <f>IFERROR(VLOOKUP(C321,[1]CANCELACIONES!$Y$16:$AC$43,5,0),0)</f>
        <v>0</v>
      </c>
      <c r="L321" s="3">
        <f>IFERROR(VLOOKUP(C321,'[2]res- 200686'!$K$16:$R$112,8,0),0)</f>
        <v>0</v>
      </c>
      <c r="M321" s="3">
        <f>IFERROR(VLOOKUP(C321,'[2]reduccion calidad '!$K$16:$R$27,8,0),0)*-1</f>
        <v>0</v>
      </c>
      <c r="N321" s="3"/>
      <c r="O321" s="34">
        <f t="shared" si="12"/>
        <v>193648847</v>
      </c>
      <c r="P321" s="35">
        <v>193648847</v>
      </c>
      <c r="Q321" s="3">
        <f>IFERROR(VLOOKUP(C321,[3]ServNOMINA!$F$16:$M$112,8,0)+VLOOKUP(C321,[4]ServNOMINA!$F$16:$M$112,8,0),0)</f>
        <v>0</v>
      </c>
      <c r="R321" s="3">
        <f>IFERROR(VLOOKUP(C321,[3]ServOTROS!$F$16:$M$112,8,0)+VLOOKUP(C321,[4]ServOTROS!$F$16:$M$112,8,0),0)</f>
        <v>0</v>
      </c>
      <c r="S321" s="3"/>
      <c r="T321" s="3">
        <f>IFERROR(VLOOKUP(B321,[3]Aaf_PENSION!$C$16:$M$112,11,0)+VLOOKUP(B321,[4]Aaf_PENSION!$C$16:$M$112,11,0),0)</f>
        <v>0</v>
      </c>
      <c r="U321" s="3">
        <f>IFERROR(VLOOKUP(B321,[3]Aaf_SALUD!$C$16:$M$112,11,0)+VLOOKUP(B321,[4]Aaf_SALUD!$C$16:$M$112,11,0),0)</f>
        <v>0</v>
      </c>
      <c r="V321" s="3"/>
      <c r="W321" s="3"/>
      <c r="X321" s="3">
        <f>IFERROR(VLOOKUP(B321,[3]Ap_CESANTIAS!$C$16:$M$112,11,0)+VLOOKUP(B321,[4]Ap_CESANTIAS!$C$16:$M$112,11,0),0)</f>
        <v>0</v>
      </c>
      <c r="Y321" s="3">
        <f>IFERROR(VLOOKUP(B321,[3]Ap_PENSION!$C$16:$M$112,11,0)+VLOOKUP(B321,[4]Ap_PENSION!$C$16:$M$112,11,0),0)</f>
        <v>0</v>
      </c>
      <c r="Z321" s="3">
        <f>IFERROR(VLOOKUP(B321,[3]Ap_SALUD!$C$16:$M$112,11,0)+VLOOKUP(B321,[4]Ap_SALUD!$C$16:$M$112,11,0),0)</f>
        <v>0</v>
      </c>
      <c r="AA321" s="36">
        <f t="shared" si="13"/>
        <v>0</v>
      </c>
      <c r="AB321" s="37">
        <f t="shared" si="14"/>
        <v>0</v>
      </c>
    </row>
    <row r="322" spans="1:28" hidden="1" x14ac:dyDescent="0.25">
      <c r="A322" s="38">
        <v>310</v>
      </c>
      <c r="B322" s="61"/>
      <c r="C322" s="31">
        <v>891856288</v>
      </c>
      <c r="D322" s="31">
        <f>VLOOKUP(C322,ENERO!$D$13:$E$1147,2,0)</f>
        <v>217215272</v>
      </c>
      <c r="E322" s="61" t="s">
        <v>517</v>
      </c>
      <c r="F322" s="61"/>
      <c r="G322" s="61"/>
      <c r="H322" s="3">
        <v>62885031</v>
      </c>
      <c r="I322" s="3">
        <v>168899088</v>
      </c>
      <c r="J322" s="3">
        <f>IFERROR(VLOOKUP(C322,[1]NOMINA!$Y$16:$AC$112,5,0),0)</f>
        <v>0</v>
      </c>
      <c r="K322" s="3">
        <f>IFERROR(VLOOKUP(C322,[1]CANCELACIONES!$Y$16:$AC$43,5,0),0)</f>
        <v>0</v>
      </c>
      <c r="L322" s="3">
        <f>IFERROR(VLOOKUP(C322,'[2]res- 200686'!$K$16:$R$112,8,0),0)</f>
        <v>0</v>
      </c>
      <c r="M322" s="3">
        <f>IFERROR(VLOOKUP(C322,'[2]reduccion calidad '!$K$16:$R$27,8,0),0)*-1</f>
        <v>0</v>
      </c>
      <c r="N322" s="3"/>
      <c r="O322" s="34">
        <f t="shared" si="12"/>
        <v>231784119</v>
      </c>
      <c r="P322" s="35">
        <v>231784119</v>
      </c>
      <c r="Q322" s="3">
        <f>IFERROR(VLOOKUP(C322,[3]ServNOMINA!$F$16:$M$112,8,0)+VLOOKUP(C322,[4]ServNOMINA!$F$16:$M$112,8,0),0)</f>
        <v>0</v>
      </c>
      <c r="R322" s="3">
        <f>IFERROR(VLOOKUP(C322,[3]ServOTROS!$F$16:$M$112,8,0)+VLOOKUP(C322,[4]ServOTROS!$F$16:$M$112,8,0),0)</f>
        <v>0</v>
      </c>
      <c r="S322" s="3"/>
      <c r="T322" s="3">
        <f>IFERROR(VLOOKUP(B322,[3]Aaf_PENSION!$C$16:$M$112,11,0)+VLOOKUP(B322,[4]Aaf_PENSION!$C$16:$M$112,11,0),0)</f>
        <v>0</v>
      </c>
      <c r="U322" s="3">
        <f>IFERROR(VLOOKUP(B322,[3]Aaf_SALUD!$C$16:$M$112,11,0)+VLOOKUP(B322,[4]Aaf_SALUD!$C$16:$M$112,11,0),0)</f>
        <v>0</v>
      </c>
      <c r="V322" s="3"/>
      <c r="W322" s="3"/>
      <c r="X322" s="3">
        <f>IFERROR(VLOOKUP(B322,[3]Ap_CESANTIAS!$C$16:$M$112,11,0)+VLOOKUP(B322,[4]Ap_CESANTIAS!$C$16:$M$112,11,0),0)</f>
        <v>0</v>
      </c>
      <c r="Y322" s="3">
        <f>IFERROR(VLOOKUP(B322,[3]Ap_PENSION!$C$16:$M$112,11,0)+VLOOKUP(B322,[4]Ap_PENSION!$C$16:$M$112,11,0),0)</f>
        <v>0</v>
      </c>
      <c r="Z322" s="3">
        <f>IFERROR(VLOOKUP(B322,[3]Ap_SALUD!$C$16:$M$112,11,0)+VLOOKUP(B322,[4]Ap_SALUD!$C$16:$M$112,11,0),0)</f>
        <v>0</v>
      </c>
      <c r="AA322" s="36">
        <f t="shared" si="13"/>
        <v>0</v>
      </c>
      <c r="AB322" s="37">
        <f t="shared" si="14"/>
        <v>0</v>
      </c>
    </row>
    <row r="323" spans="1:28" hidden="1" x14ac:dyDescent="0.25">
      <c r="A323" s="29">
        <v>311</v>
      </c>
      <c r="B323" s="61"/>
      <c r="C323" s="31">
        <v>800026368</v>
      </c>
      <c r="D323" s="31">
        <f>VLOOKUP(C323,ENERO!$D$13:$E$1147,2,0)</f>
        <v>217615276</v>
      </c>
      <c r="E323" s="61" t="s">
        <v>518</v>
      </c>
      <c r="F323" s="61"/>
      <c r="G323" s="61"/>
      <c r="H323" s="3">
        <v>48883080</v>
      </c>
      <c r="I323" s="3">
        <v>102477657</v>
      </c>
      <c r="J323" s="3">
        <f>IFERROR(VLOOKUP(C323,[1]NOMINA!$Y$16:$AC$112,5,0),0)</f>
        <v>0</v>
      </c>
      <c r="K323" s="3">
        <f>IFERROR(VLOOKUP(C323,[1]CANCELACIONES!$Y$16:$AC$43,5,0),0)</f>
        <v>0</v>
      </c>
      <c r="L323" s="3">
        <f>IFERROR(VLOOKUP(C323,'[2]res- 200686'!$K$16:$R$112,8,0),0)</f>
        <v>0</v>
      </c>
      <c r="M323" s="3">
        <f>IFERROR(VLOOKUP(C323,'[2]reduccion calidad '!$K$16:$R$27,8,0),0)*-1</f>
        <v>0</v>
      </c>
      <c r="N323" s="3"/>
      <c r="O323" s="34">
        <f t="shared" si="12"/>
        <v>151360737</v>
      </c>
      <c r="P323" s="35">
        <v>151360737</v>
      </c>
      <c r="Q323" s="3">
        <f>IFERROR(VLOOKUP(C323,[3]ServNOMINA!$F$16:$M$112,8,0)+VLOOKUP(C323,[4]ServNOMINA!$F$16:$M$112,8,0),0)</f>
        <v>0</v>
      </c>
      <c r="R323" s="3">
        <f>IFERROR(VLOOKUP(C323,[3]ServOTROS!$F$16:$M$112,8,0)+VLOOKUP(C323,[4]ServOTROS!$F$16:$M$112,8,0),0)</f>
        <v>0</v>
      </c>
      <c r="S323" s="3"/>
      <c r="T323" s="3">
        <f>IFERROR(VLOOKUP(B323,[3]Aaf_PENSION!$C$16:$M$112,11,0)+VLOOKUP(B323,[4]Aaf_PENSION!$C$16:$M$112,11,0),0)</f>
        <v>0</v>
      </c>
      <c r="U323" s="3">
        <f>IFERROR(VLOOKUP(B323,[3]Aaf_SALUD!$C$16:$M$112,11,0)+VLOOKUP(B323,[4]Aaf_SALUD!$C$16:$M$112,11,0),0)</f>
        <v>0</v>
      </c>
      <c r="V323" s="3"/>
      <c r="W323" s="3"/>
      <c r="X323" s="3">
        <f>IFERROR(VLOOKUP(B323,[3]Ap_CESANTIAS!$C$16:$M$112,11,0)+VLOOKUP(B323,[4]Ap_CESANTIAS!$C$16:$M$112,11,0),0)</f>
        <v>0</v>
      </c>
      <c r="Y323" s="3">
        <f>IFERROR(VLOOKUP(B323,[3]Ap_PENSION!$C$16:$M$112,11,0)+VLOOKUP(B323,[4]Ap_PENSION!$C$16:$M$112,11,0),0)</f>
        <v>0</v>
      </c>
      <c r="Z323" s="3">
        <f>IFERROR(VLOOKUP(B323,[3]Ap_SALUD!$C$16:$M$112,11,0)+VLOOKUP(B323,[4]Ap_SALUD!$C$16:$M$112,11,0),0)</f>
        <v>0</v>
      </c>
      <c r="AA323" s="36">
        <f t="shared" si="13"/>
        <v>0</v>
      </c>
      <c r="AB323" s="37">
        <f t="shared" si="14"/>
        <v>0</v>
      </c>
    </row>
    <row r="324" spans="1:28" hidden="1" x14ac:dyDescent="0.25">
      <c r="A324" s="38">
        <v>312</v>
      </c>
      <c r="B324" s="61"/>
      <c r="C324" s="31">
        <v>800020045</v>
      </c>
      <c r="D324" s="31">
        <f>VLOOKUP(C324,ENERO!$D$13:$E$1147,2,0)</f>
        <v>219315293</v>
      </c>
      <c r="E324" s="61" t="s">
        <v>519</v>
      </c>
      <c r="F324" s="61"/>
      <c r="G324" s="61"/>
      <c r="H324" s="3">
        <v>50057066</v>
      </c>
      <c r="I324" s="3">
        <v>148205531</v>
      </c>
      <c r="J324" s="3">
        <f>IFERROR(VLOOKUP(C324,[1]NOMINA!$Y$16:$AC$112,5,0),0)</f>
        <v>0</v>
      </c>
      <c r="K324" s="3">
        <f>IFERROR(VLOOKUP(C324,[1]CANCELACIONES!$Y$16:$AC$43,5,0),0)</f>
        <v>0</v>
      </c>
      <c r="L324" s="3">
        <f>IFERROR(VLOOKUP(C324,'[2]res- 200686'!$K$16:$R$112,8,0),0)</f>
        <v>0</v>
      </c>
      <c r="M324" s="3">
        <f>IFERROR(VLOOKUP(C324,'[2]reduccion calidad '!$K$16:$R$27,8,0),0)*-1</f>
        <v>0</v>
      </c>
      <c r="N324" s="3"/>
      <c r="O324" s="34">
        <f t="shared" si="12"/>
        <v>198262597</v>
      </c>
      <c r="P324" s="35">
        <v>198262597</v>
      </c>
      <c r="Q324" s="3">
        <f>IFERROR(VLOOKUP(C324,[3]ServNOMINA!$F$16:$M$112,8,0)+VLOOKUP(C324,[4]ServNOMINA!$F$16:$M$112,8,0),0)</f>
        <v>0</v>
      </c>
      <c r="R324" s="3">
        <f>IFERROR(VLOOKUP(C324,[3]ServOTROS!$F$16:$M$112,8,0)+VLOOKUP(C324,[4]ServOTROS!$F$16:$M$112,8,0),0)</f>
        <v>0</v>
      </c>
      <c r="S324" s="3"/>
      <c r="T324" s="3">
        <f>IFERROR(VLOOKUP(B324,[3]Aaf_PENSION!$C$16:$M$112,11,0)+VLOOKUP(B324,[4]Aaf_PENSION!$C$16:$M$112,11,0),0)</f>
        <v>0</v>
      </c>
      <c r="U324" s="3">
        <f>IFERROR(VLOOKUP(B324,[3]Aaf_SALUD!$C$16:$M$112,11,0)+VLOOKUP(B324,[4]Aaf_SALUD!$C$16:$M$112,11,0),0)</f>
        <v>0</v>
      </c>
      <c r="V324" s="3"/>
      <c r="W324" s="3"/>
      <c r="X324" s="3">
        <f>IFERROR(VLOOKUP(B324,[3]Ap_CESANTIAS!$C$16:$M$112,11,0)+VLOOKUP(B324,[4]Ap_CESANTIAS!$C$16:$M$112,11,0),0)</f>
        <v>0</v>
      </c>
      <c r="Y324" s="3">
        <f>IFERROR(VLOOKUP(B324,[3]Ap_PENSION!$C$16:$M$112,11,0)+VLOOKUP(B324,[4]Ap_PENSION!$C$16:$M$112,11,0),0)</f>
        <v>0</v>
      </c>
      <c r="Z324" s="3">
        <f>IFERROR(VLOOKUP(B324,[3]Ap_SALUD!$C$16:$M$112,11,0)+VLOOKUP(B324,[4]Ap_SALUD!$C$16:$M$112,11,0),0)</f>
        <v>0</v>
      </c>
      <c r="AA324" s="36">
        <f t="shared" si="13"/>
        <v>0</v>
      </c>
      <c r="AB324" s="37">
        <f t="shared" si="14"/>
        <v>0</v>
      </c>
    </row>
    <row r="325" spans="1:28" hidden="1" x14ac:dyDescent="0.25">
      <c r="A325" s="29">
        <v>313</v>
      </c>
      <c r="B325" s="61"/>
      <c r="C325" s="31">
        <v>891857764</v>
      </c>
      <c r="D325" s="31">
        <f>VLOOKUP(C325,ENERO!$D$13:$E$1147,2,0)</f>
        <v>219615296</v>
      </c>
      <c r="E325" s="61" t="s">
        <v>520</v>
      </c>
      <c r="F325" s="61"/>
      <c r="G325" s="61"/>
      <c r="H325" s="3">
        <v>80797393</v>
      </c>
      <c r="I325" s="3">
        <v>204630576</v>
      </c>
      <c r="J325" s="3">
        <f>IFERROR(VLOOKUP(C325,[1]NOMINA!$Y$16:$AC$112,5,0),0)</f>
        <v>0</v>
      </c>
      <c r="K325" s="3">
        <f>IFERROR(VLOOKUP(C325,[1]CANCELACIONES!$Y$16:$AC$43,5,0),0)</f>
        <v>0</v>
      </c>
      <c r="L325" s="3">
        <f>IFERROR(VLOOKUP(C325,'[2]res- 200686'!$K$16:$R$112,8,0),0)</f>
        <v>0</v>
      </c>
      <c r="M325" s="3">
        <f>IFERROR(VLOOKUP(C325,'[2]reduccion calidad '!$K$16:$R$27,8,0),0)*-1</f>
        <v>0</v>
      </c>
      <c r="N325" s="3"/>
      <c r="O325" s="34">
        <f t="shared" si="12"/>
        <v>285427969</v>
      </c>
      <c r="P325" s="35">
        <v>285427969</v>
      </c>
      <c r="Q325" s="3">
        <f>IFERROR(VLOOKUP(C325,[3]ServNOMINA!$F$16:$M$112,8,0)+VLOOKUP(C325,[4]ServNOMINA!$F$16:$M$112,8,0),0)</f>
        <v>0</v>
      </c>
      <c r="R325" s="3">
        <f>IFERROR(VLOOKUP(C325,[3]ServOTROS!$F$16:$M$112,8,0)+VLOOKUP(C325,[4]ServOTROS!$F$16:$M$112,8,0),0)</f>
        <v>0</v>
      </c>
      <c r="S325" s="3"/>
      <c r="T325" s="3">
        <f>IFERROR(VLOOKUP(B325,[3]Aaf_PENSION!$C$16:$M$112,11,0)+VLOOKUP(B325,[4]Aaf_PENSION!$C$16:$M$112,11,0),0)</f>
        <v>0</v>
      </c>
      <c r="U325" s="3">
        <f>IFERROR(VLOOKUP(B325,[3]Aaf_SALUD!$C$16:$M$112,11,0)+VLOOKUP(B325,[4]Aaf_SALUD!$C$16:$M$112,11,0),0)</f>
        <v>0</v>
      </c>
      <c r="V325" s="3"/>
      <c r="W325" s="3"/>
      <c r="X325" s="3">
        <f>IFERROR(VLOOKUP(B325,[3]Ap_CESANTIAS!$C$16:$M$112,11,0)+VLOOKUP(B325,[4]Ap_CESANTIAS!$C$16:$M$112,11,0),0)</f>
        <v>0</v>
      </c>
      <c r="Y325" s="3">
        <f>IFERROR(VLOOKUP(B325,[3]Ap_PENSION!$C$16:$M$112,11,0)+VLOOKUP(B325,[4]Ap_PENSION!$C$16:$M$112,11,0),0)</f>
        <v>0</v>
      </c>
      <c r="Z325" s="3">
        <f>IFERROR(VLOOKUP(B325,[3]Ap_SALUD!$C$16:$M$112,11,0)+VLOOKUP(B325,[4]Ap_SALUD!$C$16:$M$112,11,0),0)</f>
        <v>0</v>
      </c>
      <c r="AA325" s="36">
        <f t="shared" si="13"/>
        <v>0</v>
      </c>
      <c r="AB325" s="37">
        <f t="shared" si="14"/>
        <v>0</v>
      </c>
    </row>
    <row r="326" spans="1:28" hidden="1" x14ac:dyDescent="0.25">
      <c r="A326" s="38">
        <v>314</v>
      </c>
      <c r="B326" s="61"/>
      <c r="C326" s="31">
        <v>800025608</v>
      </c>
      <c r="D326" s="31">
        <f>VLOOKUP(C326,ENERO!$D$13:$E$1147,2,0)</f>
        <v>219915299</v>
      </c>
      <c r="E326" s="61" t="s">
        <v>521</v>
      </c>
      <c r="F326" s="61"/>
      <c r="G326" s="61"/>
      <c r="H326" s="3">
        <v>195239391</v>
      </c>
      <c r="I326" s="3">
        <v>330885141</v>
      </c>
      <c r="J326" s="3">
        <f>IFERROR(VLOOKUP(C326,[1]NOMINA!$Y$16:$AC$112,5,0),0)</f>
        <v>0</v>
      </c>
      <c r="K326" s="3">
        <f>IFERROR(VLOOKUP(C326,[1]CANCELACIONES!$Y$16:$AC$43,5,0),0)</f>
        <v>0</v>
      </c>
      <c r="L326" s="3">
        <f>IFERROR(VLOOKUP(C326,'[2]res- 200686'!$K$16:$R$112,8,0),0)</f>
        <v>0</v>
      </c>
      <c r="M326" s="3">
        <f>IFERROR(VLOOKUP(C326,'[2]reduccion calidad '!$K$16:$R$27,8,0),0)*-1</f>
        <v>0</v>
      </c>
      <c r="N326" s="3"/>
      <c r="O326" s="34">
        <f t="shared" si="12"/>
        <v>526124532</v>
      </c>
      <c r="P326" s="35">
        <v>526124532</v>
      </c>
      <c r="Q326" s="3">
        <f>IFERROR(VLOOKUP(C326,[3]ServNOMINA!$F$16:$M$112,8,0)+VLOOKUP(C326,[4]ServNOMINA!$F$16:$M$112,8,0),0)</f>
        <v>0</v>
      </c>
      <c r="R326" s="3">
        <f>IFERROR(VLOOKUP(C326,[3]ServOTROS!$F$16:$M$112,8,0)+VLOOKUP(C326,[4]ServOTROS!$F$16:$M$112,8,0),0)</f>
        <v>0</v>
      </c>
      <c r="S326" s="3"/>
      <c r="T326" s="3">
        <f>IFERROR(VLOOKUP(B326,[3]Aaf_PENSION!$C$16:$M$112,11,0)+VLOOKUP(B326,[4]Aaf_PENSION!$C$16:$M$112,11,0),0)</f>
        <v>0</v>
      </c>
      <c r="U326" s="3">
        <f>IFERROR(VLOOKUP(B326,[3]Aaf_SALUD!$C$16:$M$112,11,0)+VLOOKUP(B326,[4]Aaf_SALUD!$C$16:$M$112,11,0),0)</f>
        <v>0</v>
      </c>
      <c r="V326" s="3"/>
      <c r="W326" s="3"/>
      <c r="X326" s="3">
        <f>IFERROR(VLOOKUP(B326,[3]Ap_CESANTIAS!$C$16:$M$112,11,0)+VLOOKUP(B326,[4]Ap_CESANTIAS!$C$16:$M$112,11,0),0)</f>
        <v>0</v>
      </c>
      <c r="Y326" s="3">
        <f>IFERROR(VLOOKUP(B326,[3]Ap_PENSION!$C$16:$M$112,11,0)+VLOOKUP(B326,[4]Ap_PENSION!$C$16:$M$112,11,0),0)</f>
        <v>0</v>
      </c>
      <c r="Z326" s="3">
        <f>IFERROR(VLOOKUP(B326,[3]Ap_SALUD!$C$16:$M$112,11,0)+VLOOKUP(B326,[4]Ap_SALUD!$C$16:$M$112,11,0),0)</f>
        <v>0</v>
      </c>
      <c r="AA326" s="36">
        <f t="shared" si="13"/>
        <v>0</v>
      </c>
      <c r="AB326" s="37">
        <f t="shared" si="14"/>
        <v>0</v>
      </c>
    </row>
    <row r="327" spans="1:28" hidden="1" x14ac:dyDescent="0.25">
      <c r="A327" s="29">
        <v>315</v>
      </c>
      <c r="B327" s="61"/>
      <c r="C327" s="31">
        <v>800012631</v>
      </c>
      <c r="D327" s="31">
        <f>VLOOKUP(C327,ENERO!$D$13:$E$1147,2,0)</f>
        <v>211715317</v>
      </c>
      <c r="E327" s="61" t="s">
        <v>522</v>
      </c>
      <c r="F327" s="61"/>
      <c r="G327" s="61"/>
      <c r="H327" s="3">
        <v>21470988</v>
      </c>
      <c r="I327" s="3">
        <v>63334912</v>
      </c>
      <c r="J327" s="3">
        <f>IFERROR(VLOOKUP(C327,[1]NOMINA!$Y$16:$AC$112,5,0),0)</f>
        <v>0</v>
      </c>
      <c r="K327" s="3">
        <f>IFERROR(VLOOKUP(C327,[1]CANCELACIONES!$Y$16:$AC$43,5,0),0)</f>
        <v>0</v>
      </c>
      <c r="L327" s="3">
        <f>IFERROR(VLOOKUP(C327,'[2]res- 200686'!$K$16:$R$112,8,0),0)</f>
        <v>0</v>
      </c>
      <c r="M327" s="3">
        <f>IFERROR(VLOOKUP(C327,'[2]reduccion calidad '!$K$16:$R$27,8,0),0)*-1</f>
        <v>0</v>
      </c>
      <c r="N327" s="3"/>
      <c r="O327" s="34">
        <f t="shared" si="12"/>
        <v>84805900</v>
      </c>
      <c r="P327" s="35">
        <v>84805900</v>
      </c>
      <c r="Q327" s="3">
        <f>IFERROR(VLOOKUP(C327,[3]ServNOMINA!$F$16:$M$112,8,0)+VLOOKUP(C327,[4]ServNOMINA!$F$16:$M$112,8,0),0)</f>
        <v>0</v>
      </c>
      <c r="R327" s="3">
        <f>IFERROR(VLOOKUP(C327,[3]ServOTROS!$F$16:$M$112,8,0)+VLOOKUP(C327,[4]ServOTROS!$F$16:$M$112,8,0),0)</f>
        <v>0</v>
      </c>
      <c r="S327" s="3"/>
      <c r="T327" s="3">
        <f>IFERROR(VLOOKUP(B327,[3]Aaf_PENSION!$C$16:$M$112,11,0)+VLOOKUP(B327,[4]Aaf_PENSION!$C$16:$M$112,11,0),0)</f>
        <v>0</v>
      </c>
      <c r="U327" s="3">
        <f>IFERROR(VLOOKUP(B327,[3]Aaf_SALUD!$C$16:$M$112,11,0)+VLOOKUP(B327,[4]Aaf_SALUD!$C$16:$M$112,11,0),0)</f>
        <v>0</v>
      </c>
      <c r="V327" s="3"/>
      <c r="W327" s="3"/>
      <c r="X327" s="3">
        <f>IFERROR(VLOOKUP(B327,[3]Ap_CESANTIAS!$C$16:$M$112,11,0)+VLOOKUP(B327,[4]Ap_CESANTIAS!$C$16:$M$112,11,0),0)</f>
        <v>0</v>
      </c>
      <c r="Y327" s="3">
        <f>IFERROR(VLOOKUP(B327,[3]Ap_PENSION!$C$16:$M$112,11,0)+VLOOKUP(B327,[4]Ap_PENSION!$C$16:$M$112,11,0),0)</f>
        <v>0</v>
      </c>
      <c r="Z327" s="3">
        <f>IFERROR(VLOOKUP(B327,[3]Ap_SALUD!$C$16:$M$112,11,0)+VLOOKUP(B327,[4]Ap_SALUD!$C$16:$M$112,11,0),0)</f>
        <v>0</v>
      </c>
      <c r="AA327" s="36">
        <f t="shared" si="13"/>
        <v>0</v>
      </c>
      <c r="AB327" s="37">
        <f t="shared" si="14"/>
        <v>0</v>
      </c>
    </row>
    <row r="328" spans="1:28" hidden="1" x14ac:dyDescent="0.25">
      <c r="A328" s="38">
        <v>316</v>
      </c>
      <c r="B328" s="61"/>
      <c r="C328" s="31">
        <v>800013683</v>
      </c>
      <c r="D328" s="31">
        <f>VLOOKUP(C328,ENERO!$D$13:$E$1147,2,0)</f>
        <v>212215322</v>
      </c>
      <c r="E328" s="61" t="s">
        <v>523</v>
      </c>
      <c r="F328" s="61"/>
      <c r="G328" s="61"/>
      <c r="H328" s="3">
        <v>123945267</v>
      </c>
      <c r="I328" s="3">
        <v>253776405</v>
      </c>
      <c r="J328" s="3">
        <f>IFERROR(VLOOKUP(C328,[1]NOMINA!$Y$16:$AC$112,5,0),0)</f>
        <v>0</v>
      </c>
      <c r="K328" s="3">
        <f>IFERROR(VLOOKUP(C328,[1]CANCELACIONES!$Y$16:$AC$43,5,0),0)</f>
        <v>0</v>
      </c>
      <c r="L328" s="3">
        <f>IFERROR(VLOOKUP(C328,'[2]res- 200686'!$K$16:$R$112,8,0),0)</f>
        <v>0</v>
      </c>
      <c r="M328" s="3">
        <f>IFERROR(VLOOKUP(C328,'[2]reduccion calidad '!$K$16:$R$27,8,0),0)*-1</f>
        <v>0</v>
      </c>
      <c r="N328" s="3"/>
      <c r="O328" s="34">
        <f t="shared" si="12"/>
        <v>377721672</v>
      </c>
      <c r="P328" s="35">
        <v>377721672</v>
      </c>
      <c r="Q328" s="3">
        <f>IFERROR(VLOOKUP(C328,[3]ServNOMINA!$F$16:$M$112,8,0)+VLOOKUP(C328,[4]ServNOMINA!$F$16:$M$112,8,0),0)</f>
        <v>0</v>
      </c>
      <c r="R328" s="3">
        <f>IFERROR(VLOOKUP(C328,[3]ServOTROS!$F$16:$M$112,8,0)+VLOOKUP(C328,[4]ServOTROS!$F$16:$M$112,8,0),0)</f>
        <v>0</v>
      </c>
      <c r="S328" s="3"/>
      <c r="T328" s="3">
        <f>IFERROR(VLOOKUP(B328,[3]Aaf_PENSION!$C$16:$M$112,11,0)+VLOOKUP(B328,[4]Aaf_PENSION!$C$16:$M$112,11,0),0)</f>
        <v>0</v>
      </c>
      <c r="U328" s="3">
        <f>IFERROR(VLOOKUP(B328,[3]Aaf_SALUD!$C$16:$M$112,11,0)+VLOOKUP(B328,[4]Aaf_SALUD!$C$16:$M$112,11,0),0)</f>
        <v>0</v>
      </c>
      <c r="V328" s="3"/>
      <c r="W328" s="3"/>
      <c r="X328" s="3">
        <f>IFERROR(VLOOKUP(B328,[3]Ap_CESANTIAS!$C$16:$M$112,11,0)+VLOOKUP(B328,[4]Ap_CESANTIAS!$C$16:$M$112,11,0),0)</f>
        <v>0</v>
      </c>
      <c r="Y328" s="3">
        <f>IFERROR(VLOOKUP(B328,[3]Ap_PENSION!$C$16:$M$112,11,0)+VLOOKUP(B328,[4]Ap_PENSION!$C$16:$M$112,11,0),0)</f>
        <v>0</v>
      </c>
      <c r="Z328" s="3">
        <f>IFERROR(VLOOKUP(B328,[3]Ap_SALUD!$C$16:$M$112,11,0)+VLOOKUP(B328,[4]Ap_SALUD!$C$16:$M$112,11,0),0)</f>
        <v>0</v>
      </c>
      <c r="AA328" s="36">
        <f t="shared" si="13"/>
        <v>0</v>
      </c>
      <c r="AB328" s="37">
        <f t="shared" si="14"/>
        <v>0</v>
      </c>
    </row>
    <row r="329" spans="1:28" hidden="1" x14ac:dyDescent="0.25">
      <c r="A329" s="29">
        <v>317</v>
      </c>
      <c r="B329" s="61"/>
      <c r="C329" s="31">
        <v>891800896</v>
      </c>
      <c r="D329" s="31">
        <f>VLOOKUP(C329,ENERO!$D$13:$E$1147,2,0)</f>
        <v>212515325</v>
      </c>
      <c r="E329" s="61" t="s">
        <v>524</v>
      </c>
      <c r="F329" s="61"/>
      <c r="G329" s="61"/>
      <c r="H329" s="3">
        <v>34031442</v>
      </c>
      <c r="I329" s="3">
        <v>126426405</v>
      </c>
      <c r="J329" s="3">
        <f>IFERROR(VLOOKUP(C329,[1]NOMINA!$Y$16:$AC$112,5,0),0)</f>
        <v>0</v>
      </c>
      <c r="K329" s="3">
        <f>IFERROR(VLOOKUP(C329,[1]CANCELACIONES!$Y$16:$AC$43,5,0),0)</f>
        <v>0</v>
      </c>
      <c r="L329" s="3">
        <f>IFERROR(VLOOKUP(C329,'[2]res- 200686'!$K$16:$R$112,8,0),0)</f>
        <v>0</v>
      </c>
      <c r="M329" s="3">
        <f>IFERROR(VLOOKUP(C329,'[2]reduccion calidad '!$K$16:$R$27,8,0),0)*-1</f>
        <v>0</v>
      </c>
      <c r="N329" s="3"/>
      <c r="O329" s="34">
        <f t="shared" si="12"/>
        <v>160457847</v>
      </c>
      <c r="P329" s="35">
        <v>160457847</v>
      </c>
      <c r="Q329" s="3">
        <f>IFERROR(VLOOKUP(C329,[3]ServNOMINA!$F$16:$M$112,8,0)+VLOOKUP(C329,[4]ServNOMINA!$F$16:$M$112,8,0),0)</f>
        <v>0</v>
      </c>
      <c r="R329" s="3">
        <f>IFERROR(VLOOKUP(C329,[3]ServOTROS!$F$16:$M$112,8,0)+VLOOKUP(C329,[4]ServOTROS!$F$16:$M$112,8,0),0)</f>
        <v>0</v>
      </c>
      <c r="S329" s="3"/>
      <c r="T329" s="3">
        <f>IFERROR(VLOOKUP(B329,[3]Aaf_PENSION!$C$16:$M$112,11,0)+VLOOKUP(B329,[4]Aaf_PENSION!$C$16:$M$112,11,0),0)</f>
        <v>0</v>
      </c>
      <c r="U329" s="3">
        <f>IFERROR(VLOOKUP(B329,[3]Aaf_SALUD!$C$16:$M$112,11,0)+VLOOKUP(B329,[4]Aaf_SALUD!$C$16:$M$112,11,0),0)</f>
        <v>0</v>
      </c>
      <c r="V329" s="3"/>
      <c r="W329" s="3"/>
      <c r="X329" s="3">
        <f>IFERROR(VLOOKUP(B329,[3]Ap_CESANTIAS!$C$16:$M$112,11,0)+VLOOKUP(B329,[4]Ap_CESANTIAS!$C$16:$M$112,11,0),0)</f>
        <v>0</v>
      </c>
      <c r="Y329" s="3">
        <f>IFERROR(VLOOKUP(B329,[3]Ap_PENSION!$C$16:$M$112,11,0)+VLOOKUP(B329,[4]Ap_PENSION!$C$16:$M$112,11,0),0)</f>
        <v>0</v>
      </c>
      <c r="Z329" s="3">
        <f>IFERROR(VLOOKUP(B329,[3]Ap_SALUD!$C$16:$M$112,11,0)+VLOOKUP(B329,[4]Ap_SALUD!$C$16:$M$112,11,0),0)</f>
        <v>0</v>
      </c>
      <c r="AA329" s="36">
        <f t="shared" si="13"/>
        <v>0</v>
      </c>
      <c r="AB329" s="37">
        <f t="shared" si="14"/>
        <v>0</v>
      </c>
    </row>
    <row r="330" spans="1:28" hidden="1" x14ac:dyDescent="0.25">
      <c r="A330" s="38">
        <v>318</v>
      </c>
      <c r="B330" s="61"/>
      <c r="C330" s="31">
        <v>800099202</v>
      </c>
      <c r="D330" s="31">
        <f>VLOOKUP(C330,ENERO!$D$13:$E$1147,2,0)</f>
        <v>213215332</v>
      </c>
      <c r="E330" s="61" t="s">
        <v>525</v>
      </c>
      <c r="F330" s="61"/>
      <c r="G330" s="61"/>
      <c r="H330" s="3">
        <v>87559122</v>
      </c>
      <c r="I330" s="3">
        <v>151276310</v>
      </c>
      <c r="J330" s="3">
        <f>IFERROR(VLOOKUP(C330,[1]NOMINA!$Y$16:$AC$112,5,0),0)</f>
        <v>0</v>
      </c>
      <c r="K330" s="3">
        <f>IFERROR(VLOOKUP(C330,[1]CANCELACIONES!$Y$16:$AC$43,5,0),0)</f>
        <v>0</v>
      </c>
      <c r="L330" s="3">
        <f>IFERROR(VLOOKUP(C330,'[2]res- 200686'!$K$16:$R$112,8,0),0)</f>
        <v>0</v>
      </c>
      <c r="M330" s="3">
        <f>IFERROR(VLOOKUP(C330,'[2]reduccion calidad '!$K$16:$R$27,8,0),0)*-1</f>
        <v>0</v>
      </c>
      <c r="N330" s="3"/>
      <c r="O330" s="34">
        <f t="shared" si="12"/>
        <v>238835432</v>
      </c>
      <c r="P330" s="35">
        <v>238835432</v>
      </c>
      <c r="Q330" s="3">
        <f>IFERROR(VLOOKUP(C330,[3]ServNOMINA!$F$16:$M$112,8,0)+VLOOKUP(C330,[4]ServNOMINA!$F$16:$M$112,8,0),0)</f>
        <v>0</v>
      </c>
      <c r="R330" s="3">
        <f>IFERROR(VLOOKUP(C330,[3]ServOTROS!$F$16:$M$112,8,0)+VLOOKUP(C330,[4]ServOTROS!$F$16:$M$112,8,0),0)</f>
        <v>0</v>
      </c>
      <c r="S330" s="3"/>
      <c r="T330" s="3">
        <f>IFERROR(VLOOKUP(B330,[3]Aaf_PENSION!$C$16:$M$112,11,0)+VLOOKUP(B330,[4]Aaf_PENSION!$C$16:$M$112,11,0),0)</f>
        <v>0</v>
      </c>
      <c r="U330" s="3">
        <f>IFERROR(VLOOKUP(B330,[3]Aaf_SALUD!$C$16:$M$112,11,0)+VLOOKUP(B330,[4]Aaf_SALUD!$C$16:$M$112,11,0),0)</f>
        <v>0</v>
      </c>
      <c r="V330" s="3"/>
      <c r="W330" s="3"/>
      <c r="X330" s="3">
        <f>IFERROR(VLOOKUP(B330,[3]Ap_CESANTIAS!$C$16:$M$112,11,0)+VLOOKUP(B330,[4]Ap_CESANTIAS!$C$16:$M$112,11,0),0)</f>
        <v>0</v>
      </c>
      <c r="Y330" s="3">
        <f>IFERROR(VLOOKUP(B330,[3]Ap_PENSION!$C$16:$M$112,11,0)+VLOOKUP(B330,[4]Ap_PENSION!$C$16:$M$112,11,0),0)</f>
        <v>0</v>
      </c>
      <c r="Z330" s="3">
        <f>IFERROR(VLOOKUP(B330,[3]Ap_SALUD!$C$16:$M$112,11,0)+VLOOKUP(B330,[4]Ap_SALUD!$C$16:$M$112,11,0),0)</f>
        <v>0</v>
      </c>
      <c r="AA330" s="36">
        <f t="shared" si="13"/>
        <v>0</v>
      </c>
      <c r="AB330" s="37">
        <f t="shared" si="14"/>
        <v>0</v>
      </c>
    </row>
    <row r="331" spans="1:28" hidden="1" x14ac:dyDescent="0.25">
      <c r="A331" s="29">
        <v>319</v>
      </c>
      <c r="B331" s="61"/>
      <c r="C331" s="31">
        <v>891856077</v>
      </c>
      <c r="D331" s="31">
        <f>VLOOKUP(C331,ENERO!$D$13:$E$1147,2,0)</f>
        <v>216215362</v>
      </c>
      <c r="E331" s="61" t="s">
        <v>526</v>
      </c>
      <c r="F331" s="61"/>
      <c r="G331" s="61"/>
      <c r="H331" s="3">
        <v>26723313</v>
      </c>
      <c r="I331" s="3">
        <v>77319594</v>
      </c>
      <c r="J331" s="3">
        <f>IFERROR(VLOOKUP(C331,[1]NOMINA!$Y$16:$AC$112,5,0),0)</f>
        <v>0</v>
      </c>
      <c r="K331" s="3">
        <f>IFERROR(VLOOKUP(C331,[1]CANCELACIONES!$Y$16:$AC$43,5,0),0)</f>
        <v>0</v>
      </c>
      <c r="L331" s="3">
        <f>IFERROR(VLOOKUP(C331,'[2]res- 200686'!$K$16:$R$112,8,0),0)</f>
        <v>0</v>
      </c>
      <c r="M331" s="3">
        <f>IFERROR(VLOOKUP(C331,'[2]reduccion calidad '!$K$16:$R$27,8,0),0)*-1</f>
        <v>0</v>
      </c>
      <c r="N331" s="3"/>
      <c r="O331" s="34">
        <f t="shared" si="12"/>
        <v>104042907</v>
      </c>
      <c r="P331" s="35">
        <v>104042907</v>
      </c>
      <c r="Q331" s="3">
        <f>IFERROR(VLOOKUP(C331,[3]ServNOMINA!$F$16:$M$112,8,0)+VLOOKUP(C331,[4]ServNOMINA!$F$16:$M$112,8,0),0)</f>
        <v>0</v>
      </c>
      <c r="R331" s="3">
        <f>IFERROR(VLOOKUP(C331,[3]ServOTROS!$F$16:$M$112,8,0)+VLOOKUP(C331,[4]ServOTROS!$F$16:$M$112,8,0),0)</f>
        <v>0</v>
      </c>
      <c r="S331" s="3"/>
      <c r="T331" s="3">
        <f>IFERROR(VLOOKUP(B331,[3]Aaf_PENSION!$C$16:$M$112,11,0)+VLOOKUP(B331,[4]Aaf_PENSION!$C$16:$M$112,11,0),0)</f>
        <v>0</v>
      </c>
      <c r="U331" s="3">
        <f>IFERROR(VLOOKUP(B331,[3]Aaf_SALUD!$C$16:$M$112,11,0)+VLOOKUP(B331,[4]Aaf_SALUD!$C$16:$M$112,11,0),0)</f>
        <v>0</v>
      </c>
      <c r="V331" s="3"/>
      <c r="W331" s="3"/>
      <c r="X331" s="3">
        <f>IFERROR(VLOOKUP(B331,[3]Ap_CESANTIAS!$C$16:$M$112,11,0)+VLOOKUP(B331,[4]Ap_CESANTIAS!$C$16:$M$112,11,0),0)</f>
        <v>0</v>
      </c>
      <c r="Y331" s="3">
        <f>IFERROR(VLOOKUP(B331,[3]Ap_PENSION!$C$16:$M$112,11,0)+VLOOKUP(B331,[4]Ap_PENSION!$C$16:$M$112,11,0),0)</f>
        <v>0</v>
      </c>
      <c r="Z331" s="3">
        <f>IFERROR(VLOOKUP(B331,[3]Ap_SALUD!$C$16:$M$112,11,0)+VLOOKUP(B331,[4]Ap_SALUD!$C$16:$M$112,11,0),0)</f>
        <v>0</v>
      </c>
      <c r="AA331" s="36">
        <f t="shared" si="13"/>
        <v>0</v>
      </c>
      <c r="AB331" s="37">
        <f t="shared" si="14"/>
        <v>0</v>
      </c>
    </row>
    <row r="332" spans="1:28" hidden="1" x14ac:dyDescent="0.25">
      <c r="A332" s="38">
        <v>320</v>
      </c>
      <c r="B332" s="61"/>
      <c r="C332" s="31">
        <v>891801376</v>
      </c>
      <c r="D332" s="31">
        <f>VLOOKUP(C332,ENERO!$D$13:$E$1147,2,0)</f>
        <v>216715367</v>
      </c>
      <c r="E332" s="61" t="s">
        <v>527</v>
      </c>
      <c r="F332" s="61"/>
      <c r="G332" s="61"/>
      <c r="H332" s="3">
        <v>107980731</v>
      </c>
      <c r="I332" s="3">
        <v>175613783</v>
      </c>
      <c r="J332" s="3">
        <f>IFERROR(VLOOKUP(C332,[1]NOMINA!$Y$16:$AC$112,5,0),0)</f>
        <v>0</v>
      </c>
      <c r="K332" s="3">
        <f>IFERROR(VLOOKUP(C332,[1]CANCELACIONES!$Y$16:$AC$43,5,0),0)</f>
        <v>0</v>
      </c>
      <c r="L332" s="3">
        <f>IFERROR(VLOOKUP(C332,'[2]res- 200686'!$K$16:$R$112,8,0),0)</f>
        <v>0</v>
      </c>
      <c r="M332" s="3">
        <f>IFERROR(VLOOKUP(C332,'[2]reduccion calidad '!$K$16:$R$27,8,0),0)*-1</f>
        <v>0</v>
      </c>
      <c r="N332" s="3"/>
      <c r="O332" s="34">
        <f t="shared" si="12"/>
        <v>283594514</v>
      </c>
      <c r="P332" s="35">
        <v>283594514</v>
      </c>
      <c r="Q332" s="3">
        <f>IFERROR(VLOOKUP(C332,[3]ServNOMINA!$F$16:$M$112,8,0)+VLOOKUP(C332,[4]ServNOMINA!$F$16:$M$112,8,0),0)</f>
        <v>0</v>
      </c>
      <c r="R332" s="3">
        <f>IFERROR(VLOOKUP(C332,[3]ServOTROS!$F$16:$M$112,8,0)+VLOOKUP(C332,[4]ServOTROS!$F$16:$M$112,8,0),0)</f>
        <v>0</v>
      </c>
      <c r="S332" s="3"/>
      <c r="T332" s="3">
        <f>IFERROR(VLOOKUP(B332,[3]Aaf_PENSION!$C$16:$M$112,11,0)+VLOOKUP(B332,[4]Aaf_PENSION!$C$16:$M$112,11,0),0)</f>
        <v>0</v>
      </c>
      <c r="U332" s="3">
        <f>IFERROR(VLOOKUP(B332,[3]Aaf_SALUD!$C$16:$M$112,11,0)+VLOOKUP(B332,[4]Aaf_SALUD!$C$16:$M$112,11,0),0)</f>
        <v>0</v>
      </c>
      <c r="V332" s="3"/>
      <c r="W332" s="3"/>
      <c r="X332" s="3">
        <f>IFERROR(VLOOKUP(B332,[3]Ap_CESANTIAS!$C$16:$M$112,11,0)+VLOOKUP(B332,[4]Ap_CESANTIAS!$C$16:$M$112,11,0),0)</f>
        <v>0</v>
      </c>
      <c r="Y332" s="3">
        <f>IFERROR(VLOOKUP(B332,[3]Ap_PENSION!$C$16:$M$112,11,0)+VLOOKUP(B332,[4]Ap_PENSION!$C$16:$M$112,11,0),0)</f>
        <v>0</v>
      </c>
      <c r="Z332" s="3">
        <f>IFERROR(VLOOKUP(B332,[3]Ap_SALUD!$C$16:$M$112,11,0)+VLOOKUP(B332,[4]Ap_SALUD!$C$16:$M$112,11,0),0)</f>
        <v>0</v>
      </c>
      <c r="AA332" s="36">
        <f t="shared" si="13"/>
        <v>0</v>
      </c>
      <c r="AB332" s="37">
        <f t="shared" si="14"/>
        <v>0</v>
      </c>
    </row>
    <row r="333" spans="1:28" hidden="1" x14ac:dyDescent="0.25">
      <c r="A333" s="29">
        <v>321</v>
      </c>
      <c r="B333" s="61"/>
      <c r="C333" s="31">
        <v>891856593</v>
      </c>
      <c r="D333" s="31">
        <f>VLOOKUP(C333,ENERO!$D$13:$E$1147,2,0)</f>
        <v>216815368</v>
      </c>
      <c r="E333" s="61" t="s">
        <v>364</v>
      </c>
      <c r="F333" s="61"/>
      <c r="G333" s="61"/>
      <c r="H333" s="3">
        <v>97571719</v>
      </c>
      <c r="I333" s="3">
        <v>161001399</v>
      </c>
      <c r="J333" s="3">
        <f>IFERROR(VLOOKUP(C333,[1]NOMINA!$Y$16:$AC$112,5,0),0)</f>
        <v>0</v>
      </c>
      <c r="K333" s="3">
        <f>IFERROR(VLOOKUP(C333,[1]CANCELACIONES!$Y$16:$AC$43,5,0),0)</f>
        <v>0</v>
      </c>
      <c r="L333" s="3">
        <f>IFERROR(VLOOKUP(C333,'[2]res- 200686'!$K$16:$R$112,8,0),0)</f>
        <v>0</v>
      </c>
      <c r="M333" s="3">
        <f>IFERROR(VLOOKUP(C333,'[2]reduccion calidad '!$K$16:$R$27,8,0),0)*-1</f>
        <v>0</v>
      </c>
      <c r="N333" s="3"/>
      <c r="O333" s="34">
        <f t="shared" si="12"/>
        <v>258573118</v>
      </c>
      <c r="P333" s="35">
        <v>258573118</v>
      </c>
      <c r="Q333" s="3">
        <f>IFERROR(VLOOKUP(C333,[3]ServNOMINA!$F$16:$M$112,8,0)+VLOOKUP(C333,[4]ServNOMINA!$F$16:$M$112,8,0),0)</f>
        <v>0</v>
      </c>
      <c r="R333" s="3">
        <f>IFERROR(VLOOKUP(C333,[3]ServOTROS!$F$16:$M$112,8,0)+VLOOKUP(C333,[4]ServOTROS!$F$16:$M$112,8,0),0)</f>
        <v>0</v>
      </c>
      <c r="S333" s="3"/>
      <c r="T333" s="3">
        <f>IFERROR(VLOOKUP(B333,[3]Aaf_PENSION!$C$16:$M$112,11,0)+VLOOKUP(B333,[4]Aaf_PENSION!$C$16:$M$112,11,0),0)</f>
        <v>0</v>
      </c>
      <c r="U333" s="3">
        <f>IFERROR(VLOOKUP(B333,[3]Aaf_SALUD!$C$16:$M$112,11,0)+VLOOKUP(B333,[4]Aaf_SALUD!$C$16:$M$112,11,0),0)</f>
        <v>0</v>
      </c>
      <c r="V333" s="3"/>
      <c r="W333" s="3"/>
      <c r="X333" s="3">
        <f>IFERROR(VLOOKUP(B333,[3]Ap_CESANTIAS!$C$16:$M$112,11,0)+VLOOKUP(B333,[4]Ap_CESANTIAS!$C$16:$M$112,11,0),0)</f>
        <v>0</v>
      </c>
      <c r="Y333" s="3">
        <f>IFERROR(VLOOKUP(B333,[3]Ap_PENSION!$C$16:$M$112,11,0)+VLOOKUP(B333,[4]Ap_PENSION!$C$16:$M$112,11,0),0)</f>
        <v>0</v>
      </c>
      <c r="Z333" s="3">
        <f>IFERROR(VLOOKUP(B333,[3]Ap_SALUD!$C$16:$M$112,11,0)+VLOOKUP(B333,[4]Ap_SALUD!$C$16:$M$112,11,0),0)</f>
        <v>0</v>
      </c>
      <c r="AA333" s="36">
        <f t="shared" si="13"/>
        <v>0</v>
      </c>
      <c r="AB333" s="37">
        <f t="shared" si="14"/>
        <v>0</v>
      </c>
    </row>
    <row r="334" spans="1:28" hidden="1" x14ac:dyDescent="0.25">
      <c r="A334" s="38">
        <v>322</v>
      </c>
      <c r="B334" s="61"/>
      <c r="C334" s="31">
        <v>800099206</v>
      </c>
      <c r="D334" s="31">
        <f>VLOOKUP(C334,ENERO!$D$13:$E$1147,2,0)</f>
        <v>217715377</v>
      </c>
      <c r="E334" s="61" t="s">
        <v>528</v>
      </c>
      <c r="F334" s="61"/>
      <c r="G334" s="61"/>
      <c r="H334" s="3">
        <v>72589665</v>
      </c>
      <c r="I334" s="3">
        <v>123201633</v>
      </c>
      <c r="J334" s="3">
        <f>IFERROR(VLOOKUP(C334,[1]NOMINA!$Y$16:$AC$112,5,0),0)</f>
        <v>0</v>
      </c>
      <c r="K334" s="3">
        <f>IFERROR(VLOOKUP(C334,[1]CANCELACIONES!$Y$16:$AC$43,5,0),0)</f>
        <v>0</v>
      </c>
      <c r="L334" s="3">
        <f>IFERROR(VLOOKUP(C334,'[2]res- 200686'!$K$16:$R$112,8,0),0)</f>
        <v>0</v>
      </c>
      <c r="M334" s="3">
        <f>IFERROR(VLOOKUP(C334,'[2]reduccion calidad '!$K$16:$R$27,8,0),0)*-1</f>
        <v>0</v>
      </c>
      <c r="N334" s="3"/>
      <c r="O334" s="34">
        <f t="shared" ref="O334:O397" si="15">SUM(F334:M334)</f>
        <v>195791298</v>
      </c>
      <c r="P334" s="35">
        <v>195791298</v>
      </c>
      <c r="Q334" s="3">
        <f>IFERROR(VLOOKUP(C334,[3]ServNOMINA!$F$16:$M$112,8,0)+VLOOKUP(C334,[4]ServNOMINA!$F$16:$M$112,8,0),0)</f>
        <v>0</v>
      </c>
      <c r="R334" s="3">
        <f>IFERROR(VLOOKUP(C334,[3]ServOTROS!$F$16:$M$112,8,0)+VLOOKUP(C334,[4]ServOTROS!$F$16:$M$112,8,0),0)</f>
        <v>0</v>
      </c>
      <c r="S334" s="3"/>
      <c r="T334" s="3">
        <f>IFERROR(VLOOKUP(B334,[3]Aaf_PENSION!$C$16:$M$112,11,0)+VLOOKUP(B334,[4]Aaf_PENSION!$C$16:$M$112,11,0),0)</f>
        <v>0</v>
      </c>
      <c r="U334" s="3">
        <f>IFERROR(VLOOKUP(B334,[3]Aaf_SALUD!$C$16:$M$112,11,0)+VLOOKUP(B334,[4]Aaf_SALUD!$C$16:$M$112,11,0),0)</f>
        <v>0</v>
      </c>
      <c r="V334" s="3"/>
      <c r="W334" s="3"/>
      <c r="X334" s="3">
        <f>IFERROR(VLOOKUP(B334,[3]Ap_CESANTIAS!$C$16:$M$112,11,0)+VLOOKUP(B334,[4]Ap_CESANTIAS!$C$16:$M$112,11,0),0)</f>
        <v>0</v>
      </c>
      <c r="Y334" s="3">
        <f>IFERROR(VLOOKUP(B334,[3]Ap_PENSION!$C$16:$M$112,11,0)+VLOOKUP(B334,[4]Ap_PENSION!$C$16:$M$112,11,0),0)</f>
        <v>0</v>
      </c>
      <c r="Z334" s="3">
        <f>IFERROR(VLOOKUP(B334,[3]Ap_SALUD!$C$16:$M$112,11,0)+VLOOKUP(B334,[4]Ap_SALUD!$C$16:$M$112,11,0),0)</f>
        <v>0</v>
      </c>
      <c r="AA334" s="36">
        <f t="shared" ref="AA334:AA397" si="16">SUM(Q334:Z334)</f>
        <v>0</v>
      </c>
      <c r="AB334" s="37">
        <f t="shared" ref="AB334:AB397" si="17">+O334-P334-AA334</f>
        <v>0</v>
      </c>
    </row>
    <row r="335" spans="1:28" hidden="1" x14ac:dyDescent="0.25">
      <c r="A335" s="29">
        <v>323</v>
      </c>
      <c r="B335" s="61"/>
      <c r="C335" s="31">
        <v>800099665</v>
      </c>
      <c r="D335" s="31">
        <f>VLOOKUP(C335,ENERO!$D$13:$E$1147,2,0)</f>
        <v>218015380</v>
      </c>
      <c r="E335" s="61" t="s">
        <v>529</v>
      </c>
      <c r="F335" s="61"/>
      <c r="G335" s="61"/>
      <c r="H335" s="3">
        <v>30190659</v>
      </c>
      <c r="I335" s="3">
        <v>81067044</v>
      </c>
      <c r="J335" s="3">
        <f>IFERROR(VLOOKUP(C335,[1]NOMINA!$Y$16:$AC$112,5,0),0)</f>
        <v>0</v>
      </c>
      <c r="K335" s="3">
        <f>IFERROR(VLOOKUP(C335,[1]CANCELACIONES!$Y$16:$AC$43,5,0),0)</f>
        <v>0</v>
      </c>
      <c r="L335" s="3">
        <f>IFERROR(VLOOKUP(C335,'[2]res- 200686'!$K$16:$R$112,8,0),0)</f>
        <v>0</v>
      </c>
      <c r="M335" s="3">
        <f>IFERROR(VLOOKUP(C335,'[2]reduccion calidad '!$K$16:$R$27,8,0),0)*-1</f>
        <v>0</v>
      </c>
      <c r="N335" s="3"/>
      <c r="O335" s="34">
        <f t="shared" si="15"/>
        <v>111257703</v>
      </c>
      <c r="P335" s="35">
        <v>111257703</v>
      </c>
      <c r="Q335" s="3">
        <f>IFERROR(VLOOKUP(C335,[3]ServNOMINA!$F$16:$M$112,8,0)+VLOOKUP(C335,[4]ServNOMINA!$F$16:$M$112,8,0),0)</f>
        <v>0</v>
      </c>
      <c r="R335" s="3">
        <f>IFERROR(VLOOKUP(C335,[3]ServOTROS!$F$16:$M$112,8,0)+VLOOKUP(C335,[4]ServOTROS!$F$16:$M$112,8,0),0)</f>
        <v>0</v>
      </c>
      <c r="S335" s="3"/>
      <c r="T335" s="3">
        <f>IFERROR(VLOOKUP(B335,[3]Aaf_PENSION!$C$16:$M$112,11,0)+VLOOKUP(B335,[4]Aaf_PENSION!$C$16:$M$112,11,0),0)</f>
        <v>0</v>
      </c>
      <c r="U335" s="3">
        <f>IFERROR(VLOOKUP(B335,[3]Aaf_SALUD!$C$16:$M$112,11,0)+VLOOKUP(B335,[4]Aaf_SALUD!$C$16:$M$112,11,0),0)</f>
        <v>0</v>
      </c>
      <c r="V335" s="3"/>
      <c r="W335" s="3"/>
      <c r="X335" s="3">
        <f>IFERROR(VLOOKUP(B335,[3]Ap_CESANTIAS!$C$16:$M$112,11,0)+VLOOKUP(B335,[4]Ap_CESANTIAS!$C$16:$M$112,11,0),0)</f>
        <v>0</v>
      </c>
      <c r="Y335" s="3">
        <f>IFERROR(VLOOKUP(B335,[3]Ap_PENSION!$C$16:$M$112,11,0)+VLOOKUP(B335,[4]Ap_PENSION!$C$16:$M$112,11,0),0)</f>
        <v>0</v>
      </c>
      <c r="Z335" s="3">
        <f>IFERROR(VLOOKUP(B335,[3]Ap_SALUD!$C$16:$M$112,11,0)+VLOOKUP(B335,[4]Ap_SALUD!$C$16:$M$112,11,0),0)</f>
        <v>0</v>
      </c>
      <c r="AA335" s="36">
        <f t="shared" si="16"/>
        <v>0</v>
      </c>
      <c r="AB335" s="37">
        <f t="shared" si="17"/>
        <v>0</v>
      </c>
    </row>
    <row r="336" spans="1:28" hidden="1" x14ac:dyDescent="0.25">
      <c r="A336" s="38">
        <v>324</v>
      </c>
      <c r="B336" s="61"/>
      <c r="C336" s="31">
        <v>800006541</v>
      </c>
      <c r="D336" s="31">
        <f>VLOOKUP(C336,ENERO!$D$13:$E$1147,2,0)</f>
        <v>210115401</v>
      </c>
      <c r="E336" s="61" t="s">
        <v>530</v>
      </c>
      <c r="F336" s="61"/>
      <c r="G336" s="61"/>
      <c r="H336" s="3">
        <v>15498250</v>
      </c>
      <c r="I336" s="3">
        <v>61890855</v>
      </c>
      <c r="J336" s="3">
        <f>IFERROR(VLOOKUP(C336,[1]NOMINA!$Y$16:$AC$112,5,0),0)</f>
        <v>0</v>
      </c>
      <c r="K336" s="3">
        <f>IFERROR(VLOOKUP(C336,[1]CANCELACIONES!$Y$16:$AC$43,5,0),0)</f>
        <v>0</v>
      </c>
      <c r="L336" s="3">
        <f>IFERROR(VLOOKUP(C336,'[2]res- 200686'!$K$16:$R$112,8,0),0)</f>
        <v>0</v>
      </c>
      <c r="M336" s="3">
        <f>IFERROR(VLOOKUP(C336,'[2]reduccion calidad '!$K$16:$R$27,8,0),0)*-1</f>
        <v>0</v>
      </c>
      <c r="N336" s="3"/>
      <c r="O336" s="34">
        <f t="shared" si="15"/>
        <v>77389105</v>
      </c>
      <c r="P336" s="35">
        <v>77389105</v>
      </c>
      <c r="Q336" s="3">
        <f>IFERROR(VLOOKUP(C336,[3]ServNOMINA!$F$16:$M$112,8,0)+VLOOKUP(C336,[4]ServNOMINA!$F$16:$M$112,8,0),0)</f>
        <v>0</v>
      </c>
      <c r="R336" s="3">
        <f>IFERROR(VLOOKUP(C336,[3]ServOTROS!$F$16:$M$112,8,0)+VLOOKUP(C336,[4]ServOTROS!$F$16:$M$112,8,0),0)</f>
        <v>0</v>
      </c>
      <c r="S336" s="3"/>
      <c r="T336" s="3">
        <f>IFERROR(VLOOKUP(B336,[3]Aaf_PENSION!$C$16:$M$112,11,0)+VLOOKUP(B336,[4]Aaf_PENSION!$C$16:$M$112,11,0),0)</f>
        <v>0</v>
      </c>
      <c r="U336" s="3">
        <f>IFERROR(VLOOKUP(B336,[3]Aaf_SALUD!$C$16:$M$112,11,0)+VLOOKUP(B336,[4]Aaf_SALUD!$C$16:$M$112,11,0),0)</f>
        <v>0</v>
      </c>
      <c r="V336" s="3"/>
      <c r="W336" s="3"/>
      <c r="X336" s="3">
        <f>IFERROR(VLOOKUP(B336,[3]Ap_CESANTIAS!$C$16:$M$112,11,0)+VLOOKUP(B336,[4]Ap_CESANTIAS!$C$16:$M$112,11,0),0)</f>
        <v>0</v>
      </c>
      <c r="Y336" s="3">
        <f>IFERROR(VLOOKUP(B336,[3]Ap_PENSION!$C$16:$M$112,11,0)+VLOOKUP(B336,[4]Ap_PENSION!$C$16:$M$112,11,0),0)</f>
        <v>0</v>
      </c>
      <c r="Z336" s="3">
        <f>IFERROR(VLOOKUP(B336,[3]Ap_SALUD!$C$16:$M$112,11,0)+VLOOKUP(B336,[4]Ap_SALUD!$C$16:$M$112,11,0),0)</f>
        <v>0</v>
      </c>
      <c r="AA336" s="36">
        <f t="shared" si="16"/>
        <v>0</v>
      </c>
      <c r="AB336" s="37">
        <f t="shared" si="17"/>
        <v>0</v>
      </c>
    </row>
    <row r="337" spans="1:28" hidden="1" x14ac:dyDescent="0.25">
      <c r="A337" s="29">
        <v>325</v>
      </c>
      <c r="B337" s="61"/>
      <c r="C337" s="31">
        <v>891856257</v>
      </c>
      <c r="D337" s="31">
        <f>VLOOKUP(C337,ENERO!$D$13:$E$1147,2,0)</f>
        <v>210315403</v>
      </c>
      <c r="E337" s="61" t="s">
        <v>531</v>
      </c>
      <c r="F337" s="61"/>
      <c r="G337" s="61"/>
      <c r="H337" s="3">
        <v>38638255</v>
      </c>
      <c r="I337" s="3">
        <v>138957956</v>
      </c>
      <c r="J337" s="3">
        <f>IFERROR(VLOOKUP(C337,[1]NOMINA!$Y$16:$AC$112,5,0),0)</f>
        <v>0</v>
      </c>
      <c r="K337" s="3">
        <f>IFERROR(VLOOKUP(C337,[1]CANCELACIONES!$Y$16:$AC$43,5,0),0)</f>
        <v>0</v>
      </c>
      <c r="L337" s="3">
        <f>IFERROR(VLOOKUP(C337,'[2]res- 200686'!$K$16:$R$112,8,0),0)</f>
        <v>0</v>
      </c>
      <c r="M337" s="3">
        <f>IFERROR(VLOOKUP(C337,'[2]reduccion calidad '!$K$16:$R$27,8,0),0)*-1</f>
        <v>0</v>
      </c>
      <c r="N337" s="3"/>
      <c r="O337" s="34">
        <f t="shared" si="15"/>
        <v>177596211</v>
      </c>
      <c r="P337" s="35">
        <v>177596211</v>
      </c>
      <c r="Q337" s="3">
        <f>IFERROR(VLOOKUP(C337,[3]ServNOMINA!$F$16:$M$112,8,0)+VLOOKUP(C337,[4]ServNOMINA!$F$16:$M$112,8,0),0)</f>
        <v>0</v>
      </c>
      <c r="R337" s="3">
        <f>IFERROR(VLOOKUP(C337,[3]ServOTROS!$F$16:$M$112,8,0)+VLOOKUP(C337,[4]ServOTROS!$F$16:$M$112,8,0),0)</f>
        <v>0</v>
      </c>
      <c r="S337" s="3"/>
      <c r="T337" s="3">
        <f>IFERROR(VLOOKUP(B337,[3]Aaf_PENSION!$C$16:$M$112,11,0)+VLOOKUP(B337,[4]Aaf_PENSION!$C$16:$M$112,11,0),0)</f>
        <v>0</v>
      </c>
      <c r="U337" s="3">
        <f>IFERROR(VLOOKUP(B337,[3]Aaf_SALUD!$C$16:$M$112,11,0)+VLOOKUP(B337,[4]Aaf_SALUD!$C$16:$M$112,11,0),0)</f>
        <v>0</v>
      </c>
      <c r="V337" s="3"/>
      <c r="W337" s="3"/>
      <c r="X337" s="3">
        <f>IFERROR(VLOOKUP(B337,[3]Ap_CESANTIAS!$C$16:$M$112,11,0)+VLOOKUP(B337,[4]Ap_CESANTIAS!$C$16:$M$112,11,0),0)</f>
        <v>0</v>
      </c>
      <c r="Y337" s="3">
        <f>IFERROR(VLOOKUP(B337,[3]Ap_PENSION!$C$16:$M$112,11,0)+VLOOKUP(B337,[4]Ap_PENSION!$C$16:$M$112,11,0),0)</f>
        <v>0</v>
      </c>
      <c r="Z337" s="3">
        <f>IFERROR(VLOOKUP(B337,[3]Ap_SALUD!$C$16:$M$112,11,0)+VLOOKUP(B337,[4]Ap_SALUD!$C$16:$M$112,11,0),0)</f>
        <v>0</v>
      </c>
      <c r="AA337" s="36">
        <f t="shared" si="16"/>
        <v>0</v>
      </c>
      <c r="AB337" s="37">
        <f t="shared" si="17"/>
        <v>0</v>
      </c>
    </row>
    <row r="338" spans="1:28" hidden="1" x14ac:dyDescent="0.25">
      <c r="A338" s="38">
        <v>326</v>
      </c>
      <c r="B338" s="61"/>
      <c r="C338" s="31">
        <v>891801268</v>
      </c>
      <c r="D338" s="31">
        <f>VLOOKUP(C338,ENERO!$D$13:$E$1147,2,0)</f>
        <v>210715407</v>
      </c>
      <c r="E338" s="61" t="s">
        <v>532</v>
      </c>
      <c r="F338" s="61"/>
      <c r="G338" s="61"/>
      <c r="H338" s="3">
        <v>215311099</v>
      </c>
      <c r="I338" s="3">
        <v>416771197</v>
      </c>
      <c r="J338" s="3">
        <f>IFERROR(VLOOKUP(C338,[1]NOMINA!$Y$16:$AC$112,5,0),0)</f>
        <v>0</v>
      </c>
      <c r="K338" s="3">
        <f>IFERROR(VLOOKUP(C338,[1]CANCELACIONES!$Y$16:$AC$43,5,0),0)</f>
        <v>0</v>
      </c>
      <c r="L338" s="3">
        <f>IFERROR(VLOOKUP(C338,'[2]res- 200686'!$K$16:$R$112,8,0),0)</f>
        <v>0</v>
      </c>
      <c r="M338" s="3">
        <f>IFERROR(VLOOKUP(C338,'[2]reduccion calidad '!$K$16:$R$27,8,0),0)*-1</f>
        <v>0</v>
      </c>
      <c r="N338" s="3"/>
      <c r="O338" s="34">
        <f t="shared" si="15"/>
        <v>632082296</v>
      </c>
      <c r="P338" s="35">
        <v>632082296</v>
      </c>
      <c r="Q338" s="3">
        <f>IFERROR(VLOOKUP(C338,[3]ServNOMINA!$F$16:$M$112,8,0)+VLOOKUP(C338,[4]ServNOMINA!$F$16:$M$112,8,0),0)</f>
        <v>0</v>
      </c>
      <c r="R338" s="3">
        <f>IFERROR(VLOOKUP(C338,[3]ServOTROS!$F$16:$M$112,8,0)+VLOOKUP(C338,[4]ServOTROS!$F$16:$M$112,8,0),0)</f>
        <v>0</v>
      </c>
      <c r="S338" s="3"/>
      <c r="T338" s="3">
        <f>IFERROR(VLOOKUP(B338,[3]Aaf_PENSION!$C$16:$M$112,11,0)+VLOOKUP(B338,[4]Aaf_PENSION!$C$16:$M$112,11,0),0)</f>
        <v>0</v>
      </c>
      <c r="U338" s="3">
        <f>IFERROR(VLOOKUP(B338,[3]Aaf_SALUD!$C$16:$M$112,11,0)+VLOOKUP(B338,[4]Aaf_SALUD!$C$16:$M$112,11,0),0)</f>
        <v>0</v>
      </c>
      <c r="V338" s="3"/>
      <c r="W338" s="3"/>
      <c r="X338" s="3">
        <f>IFERROR(VLOOKUP(B338,[3]Ap_CESANTIAS!$C$16:$M$112,11,0)+VLOOKUP(B338,[4]Ap_CESANTIAS!$C$16:$M$112,11,0),0)</f>
        <v>0</v>
      </c>
      <c r="Y338" s="3">
        <f>IFERROR(VLOOKUP(B338,[3]Ap_PENSION!$C$16:$M$112,11,0)+VLOOKUP(B338,[4]Ap_PENSION!$C$16:$M$112,11,0),0)</f>
        <v>0</v>
      </c>
      <c r="Z338" s="3">
        <f>IFERROR(VLOOKUP(B338,[3]Ap_SALUD!$C$16:$M$112,11,0)+VLOOKUP(B338,[4]Ap_SALUD!$C$16:$M$112,11,0),0)</f>
        <v>0</v>
      </c>
      <c r="AA338" s="36">
        <f t="shared" si="16"/>
        <v>0</v>
      </c>
      <c r="AB338" s="37">
        <f t="shared" si="17"/>
        <v>0</v>
      </c>
    </row>
    <row r="339" spans="1:28" hidden="1" x14ac:dyDescent="0.25">
      <c r="A339" s="29">
        <v>327</v>
      </c>
      <c r="B339" s="61"/>
      <c r="C339" s="31">
        <v>891801129</v>
      </c>
      <c r="D339" s="31">
        <f>VLOOKUP(C339,ENERO!$D$13:$E$1147,2,0)</f>
        <v>212515425</v>
      </c>
      <c r="E339" s="61" t="s">
        <v>533</v>
      </c>
      <c r="F339" s="61"/>
      <c r="G339" s="61"/>
      <c r="H339" s="3">
        <v>49443133</v>
      </c>
      <c r="I339" s="3">
        <v>121406085</v>
      </c>
      <c r="J339" s="3">
        <f>IFERROR(VLOOKUP(C339,[1]NOMINA!$Y$16:$AC$112,5,0),0)</f>
        <v>0</v>
      </c>
      <c r="K339" s="3">
        <f>IFERROR(VLOOKUP(C339,[1]CANCELACIONES!$Y$16:$AC$43,5,0),0)</f>
        <v>0</v>
      </c>
      <c r="L339" s="3">
        <f>IFERROR(VLOOKUP(C339,'[2]res- 200686'!$K$16:$R$112,8,0),0)</f>
        <v>0</v>
      </c>
      <c r="M339" s="3">
        <f>IFERROR(VLOOKUP(C339,'[2]reduccion calidad '!$K$16:$R$27,8,0),0)*-1</f>
        <v>0</v>
      </c>
      <c r="N339" s="3"/>
      <c r="O339" s="34">
        <f t="shared" si="15"/>
        <v>170849218</v>
      </c>
      <c r="P339" s="35">
        <v>170849218</v>
      </c>
      <c r="Q339" s="3">
        <f>IFERROR(VLOOKUP(C339,[3]ServNOMINA!$F$16:$M$112,8,0)+VLOOKUP(C339,[4]ServNOMINA!$F$16:$M$112,8,0),0)</f>
        <v>0</v>
      </c>
      <c r="R339" s="3">
        <f>IFERROR(VLOOKUP(C339,[3]ServOTROS!$F$16:$M$112,8,0)+VLOOKUP(C339,[4]ServOTROS!$F$16:$M$112,8,0),0)</f>
        <v>0</v>
      </c>
      <c r="S339" s="3"/>
      <c r="T339" s="3">
        <f>IFERROR(VLOOKUP(B339,[3]Aaf_PENSION!$C$16:$M$112,11,0)+VLOOKUP(B339,[4]Aaf_PENSION!$C$16:$M$112,11,0),0)</f>
        <v>0</v>
      </c>
      <c r="U339" s="3">
        <f>IFERROR(VLOOKUP(B339,[3]Aaf_SALUD!$C$16:$M$112,11,0)+VLOOKUP(B339,[4]Aaf_SALUD!$C$16:$M$112,11,0),0)</f>
        <v>0</v>
      </c>
      <c r="V339" s="3"/>
      <c r="W339" s="3"/>
      <c r="X339" s="3">
        <f>IFERROR(VLOOKUP(B339,[3]Ap_CESANTIAS!$C$16:$M$112,11,0)+VLOOKUP(B339,[4]Ap_CESANTIAS!$C$16:$M$112,11,0),0)</f>
        <v>0</v>
      </c>
      <c r="Y339" s="3">
        <f>IFERROR(VLOOKUP(B339,[3]Ap_PENSION!$C$16:$M$112,11,0)+VLOOKUP(B339,[4]Ap_PENSION!$C$16:$M$112,11,0),0)</f>
        <v>0</v>
      </c>
      <c r="Z339" s="3">
        <f>IFERROR(VLOOKUP(B339,[3]Ap_SALUD!$C$16:$M$112,11,0)+VLOOKUP(B339,[4]Ap_SALUD!$C$16:$M$112,11,0),0)</f>
        <v>0</v>
      </c>
      <c r="AA339" s="36">
        <f t="shared" si="16"/>
        <v>0</v>
      </c>
      <c r="AB339" s="37">
        <f t="shared" si="17"/>
        <v>0</v>
      </c>
    </row>
    <row r="340" spans="1:28" hidden="1" x14ac:dyDescent="0.25">
      <c r="A340" s="38">
        <v>328</v>
      </c>
      <c r="B340" s="61"/>
      <c r="C340" s="31">
        <v>800024789</v>
      </c>
      <c r="D340" s="31">
        <f>VLOOKUP(C340,ENERO!$D$13:$E$1147,2,0)</f>
        <v>214215442</v>
      </c>
      <c r="E340" s="61" t="s">
        <v>534</v>
      </c>
      <c r="F340" s="61"/>
      <c r="G340" s="61"/>
      <c r="H340" s="3">
        <v>104490625</v>
      </c>
      <c r="I340" s="3">
        <v>281673477</v>
      </c>
      <c r="J340" s="3">
        <f>IFERROR(VLOOKUP(C340,[1]NOMINA!$Y$16:$AC$112,5,0),0)</f>
        <v>0</v>
      </c>
      <c r="K340" s="3">
        <f>IFERROR(VLOOKUP(C340,[1]CANCELACIONES!$Y$16:$AC$43,5,0),0)</f>
        <v>0</v>
      </c>
      <c r="L340" s="3">
        <f>IFERROR(VLOOKUP(C340,'[2]res- 200686'!$K$16:$R$112,8,0),0)</f>
        <v>0</v>
      </c>
      <c r="M340" s="3">
        <f>IFERROR(VLOOKUP(C340,'[2]reduccion calidad '!$K$16:$R$27,8,0),0)*-1</f>
        <v>0</v>
      </c>
      <c r="N340" s="3"/>
      <c r="O340" s="34">
        <f t="shared" si="15"/>
        <v>386164102</v>
      </c>
      <c r="P340" s="35">
        <v>386164102</v>
      </c>
      <c r="Q340" s="3">
        <f>IFERROR(VLOOKUP(C340,[3]ServNOMINA!$F$16:$M$112,8,0)+VLOOKUP(C340,[4]ServNOMINA!$F$16:$M$112,8,0),0)</f>
        <v>0</v>
      </c>
      <c r="R340" s="3">
        <f>IFERROR(VLOOKUP(C340,[3]ServOTROS!$F$16:$M$112,8,0)+VLOOKUP(C340,[4]ServOTROS!$F$16:$M$112,8,0),0)</f>
        <v>0</v>
      </c>
      <c r="S340" s="3"/>
      <c r="T340" s="3">
        <f>IFERROR(VLOOKUP(B340,[3]Aaf_PENSION!$C$16:$M$112,11,0)+VLOOKUP(B340,[4]Aaf_PENSION!$C$16:$M$112,11,0),0)</f>
        <v>0</v>
      </c>
      <c r="U340" s="3">
        <f>IFERROR(VLOOKUP(B340,[3]Aaf_SALUD!$C$16:$M$112,11,0)+VLOOKUP(B340,[4]Aaf_SALUD!$C$16:$M$112,11,0),0)</f>
        <v>0</v>
      </c>
      <c r="V340" s="3"/>
      <c r="W340" s="3"/>
      <c r="X340" s="3">
        <f>IFERROR(VLOOKUP(B340,[3]Ap_CESANTIAS!$C$16:$M$112,11,0)+VLOOKUP(B340,[4]Ap_CESANTIAS!$C$16:$M$112,11,0),0)</f>
        <v>0</v>
      </c>
      <c r="Y340" s="3">
        <f>IFERROR(VLOOKUP(B340,[3]Ap_PENSION!$C$16:$M$112,11,0)+VLOOKUP(B340,[4]Ap_PENSION!$C$16:$M$112,11,0),0)</f>
        <v>0</v>
      </c>
      <c r="Z340" s="3">
        <f>IFERROR(VLOOKUP(B340,[3]Ap_SALUD!$C$16:$M$112,11,0)+VLOOKUP(B340,[4]Ap_SALUD!$C$16:$M$112,11,0),0)</f>
        <v>0</v>
      </c>
      <c r="AA340" s="36">
        <f t="shared" si="16"/>
        <v>0</v>
      </c>
      <c r="AB340" s="37">
        <f t="shared" si="17"/>
        <v>0</v>
      </c>
    </row>
    <row r="341" spans="1:28" hidden="1" x14ac:dyDescent="0.25">
      <c r="A341" s="29">
        <v>329</v>
      </c>
      <c r="B341" s="61"/>
      <c r="C341" s="31">
        <v>800029660</v>
      </c>
      <c r="D341" s="31">
        <f>VLOOKUP(C341,ENERO!$D$13:$E$1147,2,0)</f>
        <v>215515455</v>
      </c>
      <c r="E341" s="61" t="s">
        <v>535</v>
      </c>
      <c r="F341" s="61"/>
      <c r="G341" s="61"/>
      <c r="H341" s="3">
        <v>107555227</v>
      </c>
      <c r="I341" s="3">
        <v>229488836</v>
      </c>
      <c r="J341" s="3">
        <f>IFERROR(VLOOKUP(C341,[1]NOMINA!$Y$16:$AC$112,5,0),0)</f>
        <v>0</v>
      </c>
      <c r="K341" s="3">
        <f>IFERROR(VLOOKUP(C341,[1]CANCELACIONES!$Y$16:$AC$43,5,0),0)</f>
        <v>0</v>
      </c>
      <c r="L341" s="3">
        <f>IFERROR(VLOOKUP(C341,'[2]res- 200686'!$K$16:$R$112,8,0),0)</f>
        <v>0</v>
      </c>
      <c r="M341" s="3">
        <f>IFERROR(VLOOKUP(C341,'[2]reduccion calidad '!$K$16:$R$27,8,0),0)*-1</f>
        <v>0</v>
      </c>
      <c r="N341" s="3"/>
      <c r="O341" s="34">
        <f t="shared" si="15"/>
        <v>337044063</v>
      </c>
      <c r="P341" s="35">
        <v>337044063</v>
      </c>
      <c r="Q341" s="3">
        <f>IFERROR(VLOOKUP(C341,[3]ServNOMINA!$F$16:$M$112,8,0)+VLOOKUP(C341,[4]ServNOMINA!$F$16:$M$112,8,0),0)</f>
        <v>0</v>
      </c>
      <c r="R341" s="3">
        <f>IFERROR(VLOOKUP(C341,[3]ServOTROS!$F$16:$M$112,8,0)+VLOOKUP(C341,[4]ServOTROS!$F$16:$M$112,8,0),0)</f>
        <v>0</v>
      </c>
      <c r="S341" s="3"/>
      <c r="T341" s="3">
        <f>IFERROR(VLOOKUP(B341,[3]Aaf_PENSION!$C$16:$M$112,11,0)+VLOOKUP(B341,[4]Aaf_PENSION!$C$16:$M$112,11,0),0)</f>
        <v>0</v>
      </c>
      <c r="U341" s="3">
        <f>IFERROR(VLOOKUP(B341,[3]Aaf_SALUD!$C$16:$M$112,11,0)+VLOOKUP(B341,[4]Aaf_SALUD!$C$16:$M$112,11,0),0)</f>
        <v>0</v>
      </c>
      <c r="V341" s="3"/>
      <c r="W341" s="3"/>
      <c r="X341" s="3">
        <f>IFERROR(VLOOKUP(B341,[3]Ap_CESANTIAS!$C$16:$M$112,11,0)+VLOOKUP(B341,[4]Ap_CESANTIAS!$C$16:$M$112,11,0),0)</f>
        <v>0</v>
      </c>
      <c r="Y341" s="3">
        <f>IFERROR(VLOOKUP(B341,[3]Ap_PENSION!$C$16:$M$112,11,0)+VLOOKUP(B341,[4]Ap_PENSION!$C$16:$M$112,11,0),0)</f>
        <v>0</v>
      </c>
      <c r="Z341" s="3">
        <f>IFERROR(VLOOKUP(B341,[3]Ap_SALUD!$C$16:$M$112,11,0)+VLOOKUP(B341,[4]Ap_SALUD!$C$16:$M$112,11,0),0)</f>
        <v>0</v>
      </c>
      <c r="AA341" s="36">
        <f t="shared" si="16"/>
        <v>0</v>
      </c>
      <c r="AB341" s="37">
        <f t="shared" si="17"/>
        <v>0</v>
      </c>
    </row>
    <row r="342" spans="1:28" hidden="1" x14ac:dyDescent="0.25">
      <c r="A342" s="38">
        <v>330</v>
      </c>
      <c r="B342" s="61"/>
      <c r="C342" s="31">
        <v>891855735</v>
      </c>
      <c r="D342" s="31">
        <f>VLOOKUP(C342,ENERO!$D$13:$E$1147,2,0)</f>
        <v>216415464</v>
      </c>
      <c r="E342" s="61" t="s">
        <v>536</v>
      </c>
      <c r="F342" s="61"/>
      <c r="G342" s="61"/>
      <c r="H342" s="3">
        <v>95527237</v>
      </c>
      <c r="I342" s="3">
        <v>196121803</v>
      </c>
      <c r="J342" s="3">
        <f>IFERROR(VLOOKUP(C342,[1]NOMINA!$Y$16:$AC$112,5,0),0)</f>
        <v>0</v>
      </c>
      <c r="K342" s="3">
        <f>IFERROR(VLOOKUP(C342,[1]CANCELACIONES!$Y$16:$AC$43,5,0),0)</f>
        <v>0</v>
      </c>
      <c r="L342" s="3">
        <f>IFERROR(VLOOKUP(C342,'[2]res- 200686'!$K$16:$R$112,8,0),0)</f>
        <v>0</v>
      </c>
      <c r="M342" s="3">
        <f>IFERROR(VLOOKUP(C342,'[2]reduccion calidad '!$K$16:$R$27,8,0),0)*-1</f>
        <v>0</v>
      </c>
      <c r="N342" s="3"/>
      <c r="O342" s="34">
        <f t="shared" si="15"/>
        <v>291649040</v>
      </c>
      <c r="P342" s="35">
        <v>291649040</v>
      </c>
      <c r="Q342" s="3">
        <f>IFERROR(VLOOKUP(C342,[3]ServNOMINA!$F$16:$M$112,8,0)+VLOOKUP(C342,[4]ServNOMINA!$F$16:$M$112,8,0),0)</f>
        <v>0</v>
      </c>
      <c r="R342" s="3">
        <f>IFERROR(VLOOKUP(C342,[3]ServOTROS!$F$16:$M$112,8,0)+VLOOKUP(C342,[4]ServOTROS!$F$16:$M$112,8,0),0)</f>
        <v>0</v>
      </c>
      <c r="S342" s="3"/>
      <c r="T342" s="3">
        <f>IFERROR(VLOOKUP(B342,[3]Aaf_PENSION!$C$16:$M$112,11,0)+VLOOKUP(B342,[4]Aaf_PENSION!$C$16:$M$112,11,0),0)</f>
        <v>0</v>
      </c>
      <c r="U342" s="3">
        <f>IFERROR(VLOOKUP(B342,[3]Aaf_SALUD!$C$16:$M$112,11,0)+VLOOKUP(B342,[4]Aaf_SALUD!$C$16:$M$112,11,0),0)</f>
        <v>0</v>
      </c>
      <c r="V342" s="3"/>
      <c r="W342" s="3"/>
      <c r="X342" s="3">
        <f>IFERROR(VLOOKUP(B342,[3]Ap_CESANTIAS!$C$16:$M$112,11,0)+VLOOKUP(B342,[4]Ap_CESANTIAS!$C$16:$M$112,11,0),0)</f>
        <v>0</v>
      </c>
      <c r="Y342" s="3">
        <f>IFERROR(VLOOKUP(B342,[3]Ap_PENSION!$C$16:$M$112,11,0)+VLOOKUP(B342,[4]Ap_PENSION!$C$16:$M$112,11,0),0)</f>
        <v>0</v>
      </c>
      <c r="Z342" s="3">
        <f>IFERROR(VLOOKUP(B342,[3]Ap_SALUD!$C$16:$M$112,11,0)+VLOOKUP(B342,[4]Ap_SALUD!$C$16:$M$112,11,0),0)</f>
        <v>0</v>
      </c>
      <c r="AA342" s="36">
        <f t="shared" si="16"/>
        <v>0</v>
      </c>
      <c r="AB342" s="37">
        <f t="shared" si="17"/>
        <v>0</v>
      </c>
    </row>
    <row r="343" spans="1:28" hidden="1" x14ac:dyDescent="0.25">
      <c r="A343" s="29">
        <v>331</v>
      </c>
      <c r="B343" s="61"/>
      <c r="C343" s="31">
        <v>891856555</v>
      </c>
      <c r="D343" s="31">
        <f>VLOOKUP(C343,ENERO!$D$13:$E$1147,2,0)</f>
        <v>216615466</v>
      </c>
      <c r="E343" s="61" t="s">
        <v>537</v>
      </c>
      <c r="F343" s="61"/>
      <c r="G343" s="61"/>
      <c r="H343" s="3">
        <v>85147384</v>
      </c>
      <c r="I343" s="3">
        <v>190661660</v>
      </c>
      <c r="J343" s="3">
        <f>IFERROR(VLOOKUP(C343,[1]NOMINA!$Y$16:$AC$112,5,0),0)</f>
        <v>0</v>
      </c>
      <c r="K343" s="3">
        <f>IFERROR(VLOOKUP(C343,[1]CANCELACIONES!$Y$16:$AC$43,5,0),0)</f>
        <v>0</v>
      </c>
      <c r="L343" s="3">
        <f>IFERROR(VLOOKUP(C343,'[2]res- 200686'!$K$16:$R$112,8,0),0)</f>
        <v>0</v>
      </c>
      <c r="M343" s="3">
        <f>IFERROR(VLOOKUP(C343,'[2]reduccion calidad '!$K$16:$R$27,8,0),0)*-1</f>
        <v>0</v>
      </c>
      <c r="N343" s="3"/>
      <c r="O343" s="34">
        <f t="shared" si="15"/>
        <v>275809044</v>
      </c>
      <c r="P343" s="35">
        <v>275809044</v>
      </c>
      <c r="Q343" s="3">
        <f>IFERROR(VLOOKUP(C343,[3]ServNOMINA!$F$16:$M$112,8,0)+VLOOKUP(C343,[4]ServNOMINA!$F$16:$M$112,8,0),0)</f>
        <v>0</v>
      </c>
      <c r="R343" s="3">
        <f>IFERROR(VLOOKUP(C343,[3]ServOTROS!$F$16:$M$112,8,0)+VLOOKUP(C343,[4]ServOTROS!$F$16:$M$112,8,0),0)</f>
        <v>0</v>
      </c>
      <c r="S343" s="3"/>
      <c r="T343" s="3">
        <f>IFERROR(VLOOKUP(B343,[3]Aaf_PENSION!$C$16:$M$112,11,0)+VLOOKUP(B343,[4]Aaf_PENSION!$C$16:$M$112,11,0),0)</f>
        <v>0</v>
      </c>
      <c r="U343" s="3">
        <f>IFERROR(VLOOKUP(B343,[3]Aaf_SALUD!$C$16:$M$112,11,0)+VLOOKUP(B343,[4]Aaf_SALUD!$C$16:$M$112,11,0),0)</f>
        <v>0</v>
      </c>
      <c r="V343" s="3"/>
      <c r="W343" s="3"/>
      <c r="X343" s="3">
        <f>IFERROR(VLOOKUP(B343,[3]Ap_CESANTIAS!$C$16:$M$112,11,0)+VLOOKUP(B343,[4]Ap_CESANTIAS!$C$16:$M$112,11,0),0)</f>
        <v>0</v>
      </c>
      <c r="Y343" s="3">
        <f>IFERROR(VLOOKUP(B343,[3]Ap_PENSION!$C$16:$M$112,11,0)+VLOOKUP(B343,[4]Ap_PENSION!$C$16:$M$112,11,0),0)</f>
        <v>0</v>
      </c>
      <c r="Z343" s="3">
        <f>IFERROR(VLOOKUP(B343,[3]Ap_SALUD!$C$16:$M$112,11,0)+VLOOKUP(B343,[4]Ap_SALUD!$C$16:$M$112,11,0),0)</f>
        <v>0</v>
      </c>
      <c r="AA343" s="36">
        <f t="shared" si="16"/>
        <v>0</v>
      </c>
      <c r="AB343" s="37">
        <f t="shared" si="17"/>
        <v>0</v>
      </c>
    </row>
    <row r="344" spans="1:28" hidden="1" x14ac:dyDescent="0.25">
      <c r="A344" s="38">
        <v>332</v>
      </c>
      <c r="B344" s="61"/>
      <c r="C344" s="31">
        <v>800099662</v>
      </c>
      <c r="D344" s="31">
        <f>VLOOKUP(C344,ENERO!$D$13:$E$1147,2,0)</f>
        <v>216915469</v>
      </c>
      <c r="E344" s="61" t="s">
        <v>538</v>
      </c>
      <c r="F344" s="61"/>
      <c r="G344" s="61"/>
      <c r="H344" s="3">
        <v>289932727</v>
      </c>
      <c r="I344" s="3">
        <v>745253285</v>
      </c>
      <c r="J344" s="3">
        <f>IFERROR(VLOOKUP(C344,[1]NOMINA!$Y$16:$AC$112,5,0),0)</f>
        <v>0</v>
      </c>
      <c r="K344" s="3">
        <f>IFERROR(VLOOKUP(C344,[1]CANCELACIONES!$Y$16:$AC$43,5,0),0)</f>
        <v>0</v>
      </c>
      <c r="L344" s="3">
        <f>IFERROR(VLOOKUP(C344,'[2]res- 200686'!$K$16:$R$112,8,0),0)</f>
        <v>0</v>
      </c>
      <c r="M344" s="3">
        <f>IFERROR(VLOOKUP(C344,'[2]reduccion calidad '!$K$16:$R$27,8,0),0)*-1</f>
        <v>0</v>
      </c>
      <c r="N344" s="3"/>
      <c r="O344" s="34">
        <f t="shared" si="15"/>
        <v>1035186012</v>
      </c>
      <c r="P344" s="35">
        <v>1035186012</v>
      </c>
      <c r="Q344" s="3">
        <f>IFERROR(VLOOKUP(C344,[3]ServNOMINA!$F$16:$M$112,8,0)+VLOOKUP(C344,[4]ServNOMINA!$F$16:$M$112,8,0),0)</f>
        <v>0</v>
      </c>
      <c r="R344" s="3">
        <f>IFERROR(VLOOKUP(C344,[3]ServOTROS!$F$16:$M$112,8,0)+VLOOKUP(C344,[4]ServOTROS!$F$16:$M$112,8,0),0)</f>
        <v>0</v>
      </c>
      <c r="S344" s="3"/>
      <c r="T344" s="3">
        <f>IFERROR(VLOOKUP(B344,[3]Aaf_PENSION!$C$16:$M$112,11,0)+VLOOKUP(B344,[4]Aaf_PENSION!$C$16:$M$112,11,0),0)</f>
        <v>0</v>
      </c>
      <c r="U344" s="3">
        <f>IFERROR(VLOOKUP(B344,[3]Aaf_SALUD!$C$16:$M$112,11,0)+VLOOKUP(B344,[4]Aaf_SALUD!$C$16:$M$112,11,0),0)</f>
        <v>0</v>
      </c>
      <c r="V344" s="3"/>
      <c r="W344" s="3"/>
      <c r="X344" s="3">
        <f>IFERROR(VLOOKUP(B344,[3]Ap_CESANTIAS!$C$16:$M$112,11,0)+VLOOKUP(B344,[4]Ap_CESANTIAS!$C$16:$M$112,11,0),0)</f>
        <v>0</v>
      </c>
      <c r="Y344" s="3">
        <f>IFERROR(VLOOKUP(B344,[3]Ap_PENSION!$C$16:$M$112,11,0)+VLOOKUP(B344,[4]Ap_PENSION!$C$16:$M$112,11,0),0)</f>
        <v>0</v>
      </c>
      <c r="Z344" s="3">
        <f>IFERROR(VLOOKUP(B344,[3]Ap_SALUD!$C$16:$M$112,11,0)+VLOOKUP(B344,[4]Ap_SALUD!$C$16:$M$112,11,0),0)</f>
        <v>0</v>
      </c>
      <c r="AA344" s="36">
        <f t="shared" si="16"/>
        <v>0</v>
      </c>
      <c r="AB344" s="37">
        <f t="shared" si="17"/>
        <v>0</v>
      </c>
    </row>
    <row r="345" spans="1:28" hidden="1" x14ac:dyDescent="0.25">
      <c r="A345" s="29">
        <v>333</v>
      </c>
      <c r="B345" s="61"/>
      <c r="C345" s="31">
        <v>891801994</v>
      </c>
      <c r="D345" s="31">
        <f>VLOOKUP(C345,ENERO!$D$13:$E$1147,2,0)</f>
        <v>217615476</v>
      </c>
      <c r="E345" s="61" t="s">
        <v>539</v>
      </c>
      <c r="F345" s="61"/>
      <c r="G345" s="61"/>
      <c r="H345" s="3">
        <v>82361438</v>
      </c>
      <c r="I345" s="3">
        <v>212108362</v>
      </c>
      <c r="J345" s="3">
        <f>IFERROR(VLOOKUP(C345,[1]NOMINA!$Y$16:$AC$112,5,0),0)</f>
        <v>0</v>
      </c>
      <c r="K345" s="3">
        <f>IFERROR(VLOOKUP(C345,[1]CANCELACIONES!$Y$16:$AC$43,5,0),0)</f>
        <v>0</v>
      </c>
      <c r="L345" s="3">
        <f>IFERROR(VLOOKUP(C345,'[2]res- 200686'!$K$16:$R$112,8,0),0)</f>
        <v>0</v>
      </c>
      <c r="M345" s="3">
        <f>IFERROR(VLOOKUP(C345,'[2]reduccion calidad '!$K$16:$R$27,8,0),0)*-1</f>
        <v>0</v>
      </c>
      <c r="N345" s="3"/>
      <c r="O345" s="34">
        <f t="shared" si="15"/>
        <v>294469800</v>
      </c>
      <c r="P345" s="35">
        <v>294469800</v>
      </c>
      <c r="Q345" s="3">
        <f>IFERROR(VLOOKUP(C345,[3]ServNOMINA!$F$16:$M$112,8,0)+VLOOKUP(C345,[4]ServNOMINA!$F$16:$M$112,8,0),0)</f>
        <v>0</v>
      </c>
      <c r="R345" s="3">
        <f>IFERROR(VLOOKUP(C345,[3]ServOTROS!$F$16:$M$112,8,0)+VLOOKUP(C345,[4]ServOTROS!$F$16:$M$112,8,0),0)</f>
        <v>0</v>
      </c>
      <c r="S345" s="3"/>
      <c r="T345" s="3">
        <f>IFERROR(VLOOKUP(B345,[3]Aaf_PENSION!$C$16:$M$112,11,0)+VLOOKUP(B345,[4]Aaf_PENSION!$C$16:$M$112,11,0),0)</f>
        <v>0</v>
      </c>
      <c r="U345" s="3">
        <f>IFERROR(VLOOKUP(B345,[3]Aaf_SALUD!$C$16:$M$112,11,0)+VLOOKUP(B345,[4]Aaf_SALUD!$C$16:$M$112,11,0),0)</f>
        <v>0</v>
      </c>
      <c r="V345" s="3"/>
      <c r="W345" s="3"/>
      <c r="X345" s="3">
        <f>IFERROR(VLOOKUP(B345,[3]Ap_CESANTIAS!$C$16:$M$112,11,0)+VLOOKUP(B345,[4]Ap_CESANTIAS!$C$16:$M$112,11,0),0)</f>
        <v>0</v>
      </c>
      <c r="Y345" s="3">
        <f>IFERROR(VLOOKUP(B345,[3]Ap_PENSION!$C$16:$M$112,11,0)+VLOOKUP(B345,[4]Ap_PENSION!$C$16:$M$112,11,0),0)</f>
        <v>0</v>
      </c>
      <c r="Z345" s="3">
        <f>IFERROR(VLOOKUP(B345,[3]Ap_SALUD!$C$16:$M$112,11,0)+VLOOKUP(B345,[4]Ap_SALUD!$C$16:$M$112,11,0),0)</f>
        <v>0</v>
      </c>
      <c r="AA345" s="36">
        <f t="shared" si="16"/>
        <v>0</v>
      </c>
      <c r="AB345" s="37">
        <f t="shared" si="17"/>
        <v>0</v>
      </c>
    </row>
    <row r="346" spans="1:28" hidden="1" x14ac:dyDescent="0.25">
      <c r="A346" s="38">
        <v>334</v>
      </c>
      <c r="B346" s="61"/>
      <c r="C346" s="31">
        <v>800077808</v>
      </c>
      <c r="D346" s="31">
        <f>VLOOKUP(C346,ENERO!$D$13:$E$1147,2,0)</f>
        <v>218015480</v>
      </c>
      <c r="E346" s="61" t="s">
        <v>540</v>
      </c>
      <c r="F346" s="61"/>
      <c r="G346" s="61"/>
      <c r="H346" s="3">
        <v>158865987</v>
      </c>
      <c r="I346" s="3">
        <v>309874774</v>
      </c>
      <c r="J346" s="3">
        <f>IFERROR(VLOOKUP(C346,[1]NOMINA!$Y$16:$AC$112,5,0),0)</f>
        <v>0</v>
      </c>
      <c r="K346" s="3">
        <f>IFERROR(VLOOKUP(C346,[1]CANCELACIONES!$Y$16:$AC$43,5,0),0)</f>
        <v>0</v>
      </c>
      <c r="L346" s="3">
        <f>IFERROR(VLOOKUP(C346,'[2]res- 200686'!$K$16:$R$112,8,0),0)</f>
        <v>0</v>
      </c>
      <c r="M346" s="3">
        <f>IFERROR(VLOOKUP(C346,'[2]reduccion calidad '!$K$16:$R$27,8,0),0)*-1</f>
        <v>0</v>
      </c>
      <c r="N346" s="3"/>
      <c r="O346" s="34">
        <f t="shared" si="15"/>
        <v>468740761</v>
      </c>
      <c r="P346" s="35">
        <v>468740761</v>
      </c>
      <c r="Q346" s="3">
        <f>IFERROR(VLOOKUP(C346,[3]ServNOMINA!$F$16:$M$112,8,0)+VLOOKUP(C346,[4]ServNOMINA!$F$16:$M$112,8,0),0)</f>
        <v>0</v>
      </c>
      <c r="R346" s="3">
        <f>IFERROR(VLOOKUP(C346,[3]ServOTROS!$F$16:$M$112,8,0)+VLOOKUP(C346,[4]ServOTROS!$F$16:$M$112,8,0),0)</f>
        <v>0</v>
      </c>
      <c r="S346" s="3"/>
      <c r="T346" s="3">
        <f>IFERROR(VLOOKUP(B346,[3]Aaf_PENSION!$C$16:$M$112,11,0)+VLOOKUP(B346,[4]Aaf_PENSION!$C$16:$M$112,11,0),0)</f>
        <v>0</v>
      </c>
      <c r="U346" s="3">
        <f>IFERROR(VLOOKUP(B346,[3]Aaf_SALUD!$C$16:$M$112,11,0)+VLOOKUP(B346,[4]Aaf_SALUD!$C$16:$M$112,11,0),0)</f>
        <v>0</v>
      </c>
      <c r="V346" s="3"/>
      <c r="W346" s="3"/>
      <c r="X346" s="3">
        <f>IFERROR(VLOOKUP(B346,[3]Ap_CESANTIAS!$C$16:$M$112,11,0)+VLOOKUP(B346,[4]Ap_CESANTIAS!$C$16:$M$112,11,0),0)</f>
        <v>0</v>
      </c>
      <c r="Y346" s="3">
        <f>IFERROR(VLOOKUP(B346,[3]Ap_PENSION!$C$16:$M$112,11,0)+VLOOKUP(B346,[4]Ap_PENSION!$C$16:$M$112,11,0),0)</f>
        <v>0</v>
      </c>
      <c r="Z346" s="3">
        <f>IFERROR(VLOOKUP(B346,[3]Ap_SALUD!$C$16:$M$112,11,0)+VLOOKUP(B346,[4]Ap_SALUD!$C$16:$M$112,11,0),0)</f>
        <v>0</v>
      </c>
      <c r="AA346" s="36">
        <f t="shared" si="16"/>
        <v>0</v>
      </c>
      <c r="AB346" s="37">
        <f t="shared" si="17"/>
        <v>0</v>
      </c>
    </row>
    <row r="347" spans="1:28" hidden="1" x14ac:dyDescent="0.25">
      <c r="A347" s="29">
        <v>335</v>
      </c>
      <c r="B347" s="61"/>
      <c r="C347" s="31">
        <v>891855222</v>
      </c>
      <c r="D347" s="31">
        <f>VLOOKUP(C347,ENERO!$D$13:$E$1147,2,0)</f>
        <v>219115491</v>
      </c>
      <c r="E347" s="61" t="s">
        <v>541</v>
      </c>
      <c r="F347" s="61"/>
      <c r="G347" s="61"/>
      <c r="H347" s="3">
        <v>154738825</v>
      </c>
      <c r="I347" s="3">
        <v>314667426</v>
      </c>
      <c r="J347" s="3">
        <f>IFERROR(VLOOKUP(C347,[1]NOMINA!$Y$16:$AC$112,5,0),0)</f>
        <v>0</v>
      </c>
      <c r="K347" s="3">
        <f>IFERROR(VLOOKUP(C347,[1]CANCELACIONES!$Y$16:$AC$43,5,0),0)</f>
        <v>0</v>
      </c>
      <c r="L347" s="3">
        <f>IFERROR(VLOOKUP(C347,'[2]res- 200686'!$K$16:$R$112,8,0),0)</f>
        <v>0</v>
      </c>
      <c r="M347" s="3">
        <f>IFERROR(VLOOKUP(C347,'[2]reduccion calidad '!$K$16:$R$27,8,0),0)*-1</f>
        <v>0</v>
      </c>
      <c r="N347" s="3"/>
      <c r="O347" s="34">
        <f t="shared" si="15"/>
        <v>469406251</v>
      </c>
      <c r="P347" s="35">
        <v>469406251</v>
      </c>
      <c r="Q347" s="3">
        <f>IFERROR(VLOOKUP(C347,[3]ServNOMINA!$F$16:$M$112,8,0)+VLOOKUP(C347,[4]ServNOMINA!$F$16:$M$112,8,0),0)</f>
        <v>0</v>
      </c>
      <c r="R347" s="3">
        <f>IFERROR(VLOOKUP(C347,[3]ServOTROS!$F$16:$M$112,8,0)+VLOOKUP(C347,[4]ServOTROS!$F$16:$M$112,8,0),0)</f>
        <v>0</v>
      </c>
      <c r="S347" s="3"/>
      <c r="T347" s="3">
        <f>IFERROR(VLOOKUP(B347,[3]Aaf_PENSION!$C$16:$M$112,11,0)+VLOOKUP(B347,[4]Aaf_PENSION!$C$16:$M$112,11,0),0)</f>
        <v>0</v>
      </c>
      <c r="U347" s="3">
        <f>IFERROR(VLOOKUP(B347,[3]Aaf_SALUD!$C$16:$M$112,11,0)+VLOOKUP(B347,[4]Aaf_SALUD!$C$16:$M$112,11,0),0)</f>
        <v>0</v>
      </c>
      <c r="V347" s="3"/>
      <c r="W347" s="3"/>
      <c r="X347" s="3">
        <f>IFERROR(VLOOKUP(B347,[3]Ap_CESANTIAS!$C$16:$M$112,11,0)+VLOOKUP(B347,[4]Ap_CESANTIAS!$C$16:$M$112,11,0),0)</f>
        <v>0</v>
      </c>
      <c r="Y347" s="3">
        <f>IFERROR(VLOOKUP(B347,[3]Ap_PENSION!$C$16:$M$112,11,0)+VLOOKUP(B347,[4]Ap_PENSION!$C$16:$M$112,11,0),0)</f>
        <v>0</v>
      </c>
      <c r="Z347" s="3">
        <f>IFERROR(VLOOKUP(B347,[3]Ap_SALUD!$C$16:$M$112,11,0)+VLOOKUP(B347,[4]Ap_SALUD!$C$16:$M$112,11,0),0)</f>
        <v>0</v>
      </c>
      <c r="AA347" s="36">
        <f t="shared" si="16"/>
        <v>0</v>
      </c>
      <c r="AB347" s="37">
        <f t="shared" si="17"/>
        <v>0</v>
      </c>
    </row>
    <row r="348" spans="1:28" hidden="1" x14ac:dyDescent="0.25">
      <c r="A348" s="38">
        <v>336</v>
      </c>
      <c r="B348" s="61"/>
      <c r="C348" s="31">
        <v>800033062</v>
      </c>
      <c r="D348" s="31">
        <f>VLOOKUP(C348,ENERO!$D$13:$E$1147,2,0)</f>
        <v>219415494</v>
      </c>
      <c r="E348" s="61" t="s">
        <v>542</v>
      </c>
      <c r="F348" s="61"/>
      <c r="G348" s="61"/>
      <c r="H348" s="3">
        <v>89758536</v>
      </c>
      <c r="I348" s="3">
        <v>221192048</v>
      </c>
      <c r="J348" s="3">
        <f>IFERROR(VLOOKUP(C348,[1]NOMINA!$Y$16:$AC$112,5,0),0)</f>
        <v>0</v>
      </c>
      <c r="K348" s="3">
        <f>IFERROR(VLOOKUP(C348,[1]CANCELACIONES!$Y$16:$AC$43,5,0),0)</f>
        <v>0</v>
      </c>
      <c r="L348" s="3">
        <f>IFERROR(VLOOKUP(C348,'[2]res- 200686'!$K$16:$R$112,8,0),0)</f>
        <v>0</v>
      </c>
      <c r="M348" s="3">
        <f>IFERROR(VLOOKUP(C348,'[2]reduccion calidad '!$K$16:$R$27,8,0),0)*-1</f>
        <v>0</v>
      </c>
      <c r="N348" s="3"/>
      <c r="O348" s="34">
        <f t="shared" si="15"/>
        <v>310950584</v>
      </c>
      <c r="P348" s="35">
        <v>310950584</v>
      </c>
      <c r="Q348" s="3">
        <f>IFERROR(VLOOKUP(C348,[3]ServNOMINA!$F$16:$M$112,8,0)+VLOOKUP(C348,[4]ServNOMINA!$F$16:$M$112,8,0),0)</f>
        <v>0</v>
      </c>
      <c r="R348" s="3">
        <f>IFERROR(VLOOKUP(C348,[3]ServOTROS!$F$16:$M$112,8,0)+VLOOKUP(C348,[4]ServOTROS!$F$16:$M$112,8,0),0)</f>
        <v>0</v>
      </c>
      <c r="S348" s="3"/>
      <c r="T348" s="3">
        <f>IFERROR(VLOOKUP(B348,[3]Aaf_PENSION!$C$16:$M$112,11,0)+VLOOKUP(B348,[4]Aaf_PENSION!$C$16:$M$112,11,0),0)</f>
        <v>0</v>
      </c>
      <c r="U348" s="3">
        <f>IFERROR(VLOOKUP(B348,[3]Aaf_SALUD!$C$16:$M$112,11,0)+VLOOKUP(B348,[4]Aaf_SALUD!$C$16:$M$112,11,0),0)</f>
        <v>0</v>
      </c>
      <c r="V348" s="3"/>
      <c r="W348" s="3"/>
      <c r="X348" s="3">
        <f>IFERROR(VLOOKUP(B348,[3]Ap_CESANTIAS!$C$16:$M$112,11,0)+VLOOKUP(B348,[4]Ap_CESANTIAS!$C$16:$M$112,11,0),0)</f>
        <v>0</v>
      </c>
      <c r="Y348" s="3">
        <f>IFERROR(VLOOKUP(B348,[3]Ap_PENSION!$C$16:$M$112,11,0)+VLOOKUP(B348,[4]Ap_PENSION!$C$16:$M$112,11,0),0)</f>
        <v>0</v>
      </c>
      <c r="Z348" s="3">
        <f>IFERROR(VLOOKUP(B348,[3]Ap_SALUD!$C$16:$M$112,11,0)+VLOOKUP(B348,[4]Ap_SALUD!$C$16:$M$112,11,0),0)</f>
        <v>0</v>
      </c>
      <c r="AA348" s="36">
        <f t="shared" si="16"/>
        <v>0</v>
      </c>
      <c r="AB348" s="37">
        <f t="shared" si="17"/>
        <v>0</v>
      </c>
    </row>
    <row r="349" spans="1:28" hidden="1" x14ac:dyDescent="0.25">
      <c r="A349" s="29">
        <v>337</v>
      </c>
      <c r="B349" s="61"/>
      <c r="C349" s="31">
        <v>800026156</v>
      </c>
      <c r="D349" s="31">
        <f>VLOOKUP(C349,ENERO!$D$13:$E$1147,2,0)</f>
        <v>210015500</v>
      </c>
      <c r="E349" s="61" t="s">
        <v>543</v>
      </c>
      <c r="F349" s="61"/>
      <c r="G349" s="61"/>
      <c r="H349" s="3">
        <v>36427530</v>
      </c>
      <c r="I349" s="3">
        <v>85238015</v>
      </c>
      <c r="J349" s="3">
        <f>IFERROR(VLOOKUP(C349,[1]NOMINA!$Y$16:$AC$112,5,0),0)</f>
        <v>0</v>
      </c>
      <c r="K349" s="3">
        <f>IFERROR(VLOOKUP(C349,[1]CANCELACIONES!$Y$16:$AC$43,5,0),0)</f>
        <v>0</v>
      </c>
      <c r="L349" s="3">
        <f>IFERROR(VLOOKUP(C349,'[2]res- 200686'!$K$16:$R$112,8,0),0)</f>
        <v>0</v>
      </c>
      <c r="M349" s="3">
        <f>IFERROR(VLOOKUP(C349,'[2]reduccion calidad '!$K$16:$R$27,8,0),0)*-1</f>
        <v>0</v>
      </c>
      <c r="N349" s="3"/>
      <c r="O349" s="34">
        <f t="shared" si="15"/>
        <v>121665545</v>
      </c>
      <c r="P349" s="35">
        <v>121665545</v>
      </c>
      <c r="Q349" s="3">
        <f>IFERROR(VLOOKUP(C349,[3]ServNOMINA!$F$16:$M$112,8,0)+VLOOKUP(C349,[4]ServNOMINA!$F$16:$M$112,8,0),0)</f>
        <v>0</v>
      </c>
      <c r="R349" s="3">
        <f>IFERROR(VLOOKUP(C349,[3]ServOTROS!$F$16:$M$112,8,0)+VLOOKUP(C349,[4]ServOTROS!$F$16:$M$112,8,0),0)</f>
        <v>0</v>
      </c>
      <c r="S349" s="3"/>
      <c r="T349" s="3">
        <f>IFERROR(VLOOKUP(B349,[3]Aaf_PENSION!$C$16:$M$112,11,0)+VLOOKUP(B349,[4]Aaf_PENSION!$C$16:$M$112,11,0),0)</f>
        <v>0</v>
      </c>
      <c r="U349" s="3">
        <f>IFERROR(VLOOKUP(B349,[3]Aaf_SALUD!$C$16:$M$112,11,0)+VLOOKUP(B349,[4]Aaf_SALUD!$C$16:$M$112,11,0),0)</f>
        <v>0</v>
      </c>
      <c r="V349" s="3"/>
      <c r="W349" s="3"/>
      <c r="X349" s="3">
        <f>IFERROR(VLOOKUP(B349,[3]Ap_CESANTIAS!$C$16:$M$112,11,0)+VLOOKUP(B349,[4]Ap_CESANTIAS!$C$16:$M$112,11,0),0)</f>
        <v>0</v>
      </c>
      <c r="Y349" s="3">
        <f>IFERROR(VLOOKUP(B349,[3]Ap_PENSION!$C$16:$M$112,11,0)+VLOOKUP(B349,[4]Ap_PENSION!$C$16:$M$112,11,0),0)</f>
        <v>0</v>
      </c>
      <c r="Z349" s="3">
        <f>IFERROR(VLOOKUP(B349,[3]Ap_SALUD!$C$16:$M$112,11,0)+VLOOKUP(B349,[4]Ap_SALUD!$C$16:$M$112,11,0),0)</f>
        <v>0</v>
      </c>
      <c r="AA349" s="36">
        <f t="shared" si="16"/>
        <v>0</v>
      </c>
      <c r="AB349" s="37">
        <f t="shared" si="17"/>
        <v>0</v>
      </c>
    </row>
    <row r="350" spans="1:28" hidden="1" x14ac:dyDescent="0.25">
      <c r="A350" s="38">
        <v>338</v>
      </c>
      <c r="B350" s="61"/>
      <c r="C350" s="31">
        <v>891801362</v>
      </c>
      <c r="D350" s="31">
        <f>VLOOKUP(C350,ENERO!$D$13:$E$1147,2,0)</f>
        <v>210715507</v>
      </c>
      <c r="E350" s="61" t="s">
        <v>544</v>
      </c>
      <c r="F350" s="61"/>
      <c r="G350" s="61"/>
      <c r="H350" s="3">
        <v>171118311</v>
      </c>
      <c r="I350" s="3">
        <v>357626539</v>
      </c>
      <c r="J350" s="3">
        <f>IFERROR(VLOOKUP(C350,[1]NOMINA!$Y$16:$AC$112,5,0),0)</f>
        <v>0</v>
      </c>
      <c r="K350" s="3">
        <f>IFERROR(VLOOKUP(C350,[1]CANCELACIONES!$Y$16:$AC$43,5,0),0)</f>
        <v>0</v>
      </c>
      <c r="L350" s="3">
        <f>IFERROR(VLOOKUP(C350,'[2]res- 200686'!$K$16:$R$112,8,0),0)</f>
        <v>0</v>
      </c>
      <c r="M350" s="3">
        <f>IFERROR(VLOOKUP(C350,'[2]reduccion calidad '!$K$16:$R$27,8,0),0)*-1</f>
        <v>0</v>
      </c>
      <c r="N350" s="3"/>
      <c r="O350" s="34">
        <f t="shared" si="15"/>
        <v>528744850</v>
      </c>
      <c r="P350" s="35">
        <v>528744850</v>
      </c>
      <c r="Q350" s="3">
        <f>IFERROR(VLOOKUP(C350,[3]ServNOMINA!$F$16:$M$112,8,0)+VLOOKUP(C350,[4]ServNOMINA!$F$16:$M$112,8,0),0)</f>
        <v>0</v>
      </c>
      <c r="R350" s="3">
        <f>IFERROR(VLOOKUP(C350,[3]ServOTROS!$F$16:$M$112,8,0)+VLOOKUP(C350,[4]ServOTROS!$F$16:$M$112,8,0),0)</f>
        <v>0</v>
      </c>
      <c r="S350" s="3"/>
      <c r="T350" s="3">
        <f>IFERROR(VLOOKUP(B350,[3]Aaf_PENSION!$C$16:$M$112,11,0)+VLOOKUP(B350,[4]Aaf_PENSION!$C$16:$M$112,11,0),0)</f>
        <v>0</v>
      </c>
      <c r="U350" s="3">
        <f>IFERROR(VLOOKUP(B350,[3]Aaf_SALUD!$C$16:$M$112,11,0)+VLOOKUP(B350,[4]Aaf_SALUD!$C$16:$M$112,11,0),0)</f>
        <v>0</v>
      </c>
      <c r="V350" s="3"/>
      <c r="W350" s="3"/>
      <c r="X350" s="3">
        <f>IFERROR(VLOOKUP(B350,[3]Ap_CESANTIAS!$C$16:$M$112,11,0)+VLOOKUP(B350,[4]Ap_CESANTIAS!$C$16:$M$112,11,0),0)</f>
        <v>0</v>
      </c>
      <c r="Y350" s="3">
        <f>IFERROR(VLOOKUP(B350,[3]Ap_PENSION!$C$16:$M$112,11,0)+VLOOKUP(B350,[4]Ap_PENSION!$C$16:$M$112,11,0),0)</f>
        <v>0</v>
      </c>
      <c r="Z350" s="3">
        <f>IFERROR(VLOOKUP(B350,[3]Ap_SALUD!$C$16:$M$112,11,0)+VLOOKUP(B350,[4]Ap_SALUD!$C$16:$M$112,11,0),0)</f>
        <v>0</v>
      </c>
      <c r="AA350" s="36">
        <f t="shared" si="16"/>
        <v>0</v>
      </c>
      <c r="AB350" s="37">
        <f t="shared" si="17"/>
        <v>0</v>
      </c>
    </row>
    <row r="351" spans="1:28" hidden="1" x14ac:dyDescent="0.25">
      <c r="A351" s="29">
        <v>339</v>
      </c>
      <c r="B351" s="61"/>
      <c r="C351" s="31">
        <v>800028461</v>
      </c>
      <c r="D351" s="31">
        <f>VLOOKUP(C351,ENERO!$D$13:$E$1147,2,0)</f>
        <v>211115511</v>
      </c>
      <c r="E351" s="61" t="s">
        <v>545</v>
      </c>
      <c r="F351" s="61"/>
      <c r="G351" s="61"/>
      <c r="H351" s="3">
        <v>22090819</v>
      </c>
      <c r="I351" s="3">
        <v>77080533</v>
      </c>
      <c r="J351" s="3">
        <f>IFERROR(VLOOKUP(C351,[1]NOMINA!$Y$16:$AC$112,5,0),0)</f>
        <v>0</v>
      </c>
      <c r="K351" s="3">
        <f>IFERROR(VLOOKUP(C351,[1]CANCELACIONES!$Y$16:$AC$43,5,0),0)</f>
        <v>0</v>
      </c>
      <c r="L351" s="3">
        <f>IFERROR(VLOOKUP(C351,'[2]res- 200686'!$K$16:$R$112,8,0),0)</f>
        <v>0</v>
      </c>
      <c r="M351" s="3">
        <f>IFERROR(VLOOKUP(C351,'[2]reduccion calidad '!$K$16:$R$27,8,0),0)*-1</f>
        <v>0</v>
      </c>
      <c r="N351" s="3"/>
      <c r="O351" s="34">
        <f t="shared" si="15"/>
        <v>99171352</v>
      </c>
      <c r="P351" s="35">
        <v>99171352</v>
      </c>
      <c r="Q351" s="3">
        <f>IFERROR(VLOOKUP(C351,[3]ServNOMINA!$F$16:$M$112,8,0)+VLOOKUP(C351,[4]ServNOMINA!$F$16:$M$112,8,0),0)</f>
        <v>0</v>
      </c>
      <c r="R351" s="3">
        <f>IFERROR(VLOOKUP(C351,[3]ServOTROS!$F$16:$M$112,8,0)+VLOOKUP(C351,[4]ServOTROS!$F$16:$M$112,8,0),0)</f>
        <v>0</v>
      </c>
      <c r="S351" s="3"/>
      <c r="T351" s="3">
        <f>IFERROR(VLOOKUP(B351,[3]Aaf_PENSION!$C$16:$M$112,11,0)+VLOOKUP(B351,[4]Aaf_PENSION!$C$16:$M$112,11,0),0)</f>
        <v>0</v>
      </c>
      <c r="U351" s="3">
        <f>IFERROR(VLOOKUP(B351,[3]Aaf_SALUD!$C$16:$M$112,11,0)+VLOOKUP(B351,[4]Aaf_SALUD!$C$16:$M$112,11,0),0)</f>
        <v>0</v>
      </c>
      <c r="V351" s="3"/>
      <c r="W351" s="3"/>
      <c r="X351" s="3">
        <f>IFERROR(VLOOKUP(B351,[3]Ap_CESANTIAS!$C$16:$M$112,11,0)+VLOOKUP(B351,[4]Ap_CESANTIAS!$C$16:$M$112,11,0),0)</f>
        <v>0</v>
      </c>
      <c r="Y351" s="3">
        <f>IFERROR(VLOOKUP(B351,[3]Ap_PENSION!$C$16:$M$112,11,0)+VLOOKUP(B351,[4]Ap_PENSION!$C$16:$M$112,11,0),0)</f>
        <v>0</v>
      </c>
      <c r="Z351" s="3">
        <f>IFERROR(VLOOKUP(B351,[3]Ap_SALUD!$C$16:$M$112,11,0)+VLOOKUP(B351,[4]Ap_SALUD!$C$16:$M$112,11,0),0)</f>
        <v>0</v>
      </c>
      <c r="AA351" s="36">
        <f t="shared" si="16"/>
        <v>0</v>
      </c>
      <c r="AB351" s="37">
        <f t="shared" si="17"/>
        <v>0</v>
      </c>
    </row>
    <row r="352" spans="1:28" hidden="1" x14ac:dyDescent="0.25">
      <c r="A352" s="38">
        <v>340</v>
      </c>
      <c r="B352" s="61"/>
      <c r="C352" s="31">
        <v>800049508</v>
      </c>
      <c r="D352" s="31">
        <f>VLOOKUP(C352,ENERO!$D$13:$E$1147,2,0)</f>
        <v>211415514</v>
      </c>
      <c r="E352" s="61" t="s">
        <v>546</v>
      </c>
      <c r="F352" s="61"/>
      <c r="G352" s="61"/>
      <c r="H352" s="3">
        <v>53052439</v>
      </c>
      <c r="I352" s="3">
        <v>105375096</v>
      </c>
      <c r="J352" s="3">
        <f>IFERROR(VLOOKUP(C352,[1]NOMINA!$Y$16:$AC$112,5,0),0)</f>
        <v>0</v>
      </c>
      <c r="K352" s="3">
        <f>IFERROR(VLOOKUP(C352,[1]CANCELACIONES!$Y$16:$AC$43,5,0),0)</f>
        <v>0</v>
      </c>
      <c r="L352" s="3">
        <f>IFERROR(VLOOKUP(C352,'[2]res- 200686'!$K$16:$R$112,8,0),0)</f>
        <v>0</v>
      </c>
      <c r="M352" s="3">
        <f>IFERROR(VLOOKUP(C352,'[2]reduccion calidad '!$K$16:$R$27,8,0),0)*-1</f>
        <v>0</v>
      </c>
      <c r="N352" s="3"/>
      <c r="O352" s="34">
        <f t="shared" si="15"/>
        <v>158427535</v>
      </c>
      <c r="P352" s="35">
        <v>158427535</v>
      </c>
      <c r="Q352" s="3">
        <f>IFERROR(VLOOKUP(C352,[3]ServNOMINA!$F$16:$M$112,8,0)+VLOOKUP(C352,[4]ServNOMINA!$F$16:$M$112,8,0),0)</f>
        <v>0</v>
      </c>
      <c r="R352" s="3">
        <f>IFERROR(VLOOKUP(C352,[3]ServOTROS!$F$16:$M$112,8,0)+VLOOKUP(C352,[4]ServOTROS!$F$16:$M$112,8,0),0)</f>
        <v>0</v>
      </c>
      <c r="S352" s="3"/>
      <c r="T352" s="3">
        <f>IFERROR(VLOOKUP(B352,[3]Aaf_PENSION!$C$16:$M$112,11,0)+VLOOKUP(B352,[4]Aaf_PENSION!$C$16:$M$112,11,0),0)</f>
        <v>0</v>
      </c>
      <c r="U352" s="3">
        <f>IFERROR(VLOOKUP(B352,[3]Aaf_SALUD!$C$16:$M$112,11,0)+VLOOKUP(B352,[4]Aaf_SALUD!$C$16:$M$112,11,0),0)</f>
        <v>0</v>
      </c>
      <c r="V352" s="3"/>
      <c r="W352" s="3"/>
      <c r="X352" s="3">
        <f>IFERROR(VLOOKUP(B352,[3]Ap_CESANTIAS!$C$16:$M$112,11,0)+VLOOKUP(B352,[4]Ap_CESANTIAS!$C$16:$M$112,11,0),0)</f>
        <v>0</v>
      </c>
      <c r="Y352" s="3">
        <f>IFERROR(VLOOKUP(B352,[3]Ap_PENSION!$C$16:$M$112,11,0)+VLOOKUP(B352,[4]Ap_PENSION!$C$16:$M$112,11,0),0)</f>
        <v>0</v>
      </c>
      <c r="Z352" s="3">
        <f>IFERROR(VLOOKUP(B352,[3]Ap_SALUD!$C$16:$M$112,11,0)+VLOOKUP(B352,[4]Ap_SALUD!$C$16:$M$112,11,0),0)</f>
        <v>0</v>
      </c>
      <c r="AA352" s="36">
        <f t="shared" si="16"/>
        <v>0</v>
      </c>
      <c r="AB352" s="37">
        <f t="shared" si="17"/>
        <v>0</v>
      </c>
    </row>
    <row r="353" spans="1:28" hidden="1" x14ac:dyDescent="0.25">
      <c r="A353" s="29">
        <v>341</v>
      </c>
      <c r="B353" s="61"/>
      <c r="C353" s="31">
        <v>891801240</v>
      </c>
      <c r="D353" s="31">
        <f>VLOOKUP(C353,ENERO!$D$13:$E$1147,2,0)</f>
        <v>211615516</v>
      </c>
      <c r="E353" s="61" t="s">
        <v>547</v>
      </c>
      <c r="F353" s="61"/>
      <c r="G353" s="61"/>
      <c r="H353" s="3">
        <v>421436127</v>
      </c>
      <c r="I353" s="3">
        <v>822865409</v>
      </c>
      <c r="J353" s="3">
        <f>IFERROR(VLOOKUP(C353,[1]NOMINA!$Y$16:$AC$112,5,0),0)</f>
        <v>0</v>
      </c>
      <c r="K353" s="3">
        <f>IFERROR(VLOOKUP(C353,[1]CANCELACIONES!$Y$16:$AC$43,5,0),0)</f>
        <v>0</v>
      </c>
      <c r="L353" s="3">
        <f>IFERROR(VLOOKUP(C353,'[2]res- 200686'!$K$16:$R$112,8,0),0)</f>
        <v>0</v>
      </c>
      <c r="M353" s="3">
        <f>IFERROR(VLOOKUP(C353,'[2]reduccion calidad '!$K$16:$R$27,8,0),0)*-1</f>
        <v>0</v>
      </c>
      <c r="N353" s="3"/>
      <c r="O353" s="34">
        <f t="shared" si="15"/>
        <v>1244301536</v>
      </c>
      <c r="P353" s="35">
        <v>1244301536</v>
      </c>
      <c r="Q353" s="3">
        <f>IFERROR(VLOOKUP(C353,[3]ServNOMINA!$F$16:$M$112,8,0)+VLOOKUP(C353,[4]ServNOMINA!$F$16:$M$112,8,0),0)</f>
        <v>0</v>
      </c>
      <c r="R353" s="3">
        <f>IFERROR(VLOOKUP(C353,[3]ServOTROS!$F$16:$M$112,8,0)+VLOOKUP(C353,[4]ServOTROS!$F$16:$M$112,8,0),0)</f>
        <v>0</v>
      </c>
      <c r="S353" s="3"/>
      <c r="T353" s="3">
        <f>IFERROR(VLOOKUP(B353,[3]Aaf_PENSION!$C$16:$M$112,11,0)+VLOOKUP(B353,[4]Aaf_PENSION!$C$16:$M$112,11,0),0)</f>
        <v>0</v>
      </c>
      <c r="U353" s="3">
        <f>IFERROR(VLOOKUP(B353,[3]Aaf_SALUD!$C$16:$M$112,11,0)+VLOOKUP(B353,[4]Aaf_SALUD!$C$16:$M$112,11,0),0)</f>
        <v>0</v>
      </c>
      <c r="V353" s="3"/>
      <c r="W353" s="3"/>
      <c r="X353" s="3">
        <f>IFERROR(VLOOKUP(B353,[3]Ap_CESANTIAS!$C$16:$M$112,11,0)+VLOOKUP(B353,[4]Ap_CESANTIAS!$C$16:$M$112,11,0),0)</f>
        <v>0</v>
      </c>
      <c r="Y353" s="3">
        <f>IFERROR(VLOOKUP(B353,[3]Ap_PENSION!$C$16:$M$112,11,0)+VLOOKUP(B353,[4]Ap_PENSION!$C$16:$M$112,11,0),0)</f>
        <v>0</v>
      </c>
      <c r="Z353" s="3">
        <f>IFERROR(VLOOKUP(B353,[3]Ap_SALUD!$C$16:$M$112,11,0)+VLOOKUP(B353,[4]Ap_SALUD!$C$16:$M$112,11,0),0)</f>
        <v>0</v>
      </c>
      <c r="AA353" s="36">
        <f t="shared" si="16"/>
        <v>0</v>
      </c>
      <c r="AB353" s="37">
        <f t="shared" si="17"/>
        <v>0</v>
      </c>
    </row>
    <row r="354" spans="1:28" hidden="1" x14ac:dyDescent="0.25">
      <c r="A354" s="38">
        <v>342</v>
      </c>
      <c r="B354" s="61"/>
      <c r="C354" s="31">
        <v>800065593</v>
      </c>
      <c r="D354" s="31">
        <f>VLOOKUP(C354,ENERO!$D$13:$E$1147,2,0)</f>
        <v>211815518</v>
      </c>
      <c r="E354" s="61" t="s">
        <v>548</v>
      </c>
      <c r="F354" s="61"/>
      <c r="G354" s="61"/>
      <c r="H354" s="3">
        <v>34456791</v>
      </c>
      <c r="I354" s="3">
        <v>90777179</v>
      </c>
      <c r="J354" s="3">
        <f>IFERROR(VLOOKUP(C354,[1]NOMINA!$Y$16:$AC$112,5,0),0)</f>
        <v>0</v>
      </c>
      <c r="K354" s="3">
        <f>IFERROR(VLOOKUP(C354,[1]CANCELACIONES!$Y$16:$AC$43,5,0),0)</f>
        <v>0</v>
      </c>
      <c r="L354" s="3">
        <f>IFERROR(VLOOKUP(C354,'[2]res- 200686'!$K$16:$R$112,8,0),0)</f>
        <v>0</v>
      </c>
      <c r="M354" s="3">
        <f>IFERROR(VLOOKUP(C354,'[2]reduccion calidad '!$K$16:$R$27,8,0),0)*-1</f>
        <v>0</v>
      </c>
      <c r="N354" s="3"/>
      <c r="O354" s="34">
        <f t="shared" si="15"/>
        <v>125233970</v>
      </c>
      <c r="P354" s="35">
        <v>125233970</v>
      </c>
      <c r="Q354" s="3">
        <f>IFERROR(VLOOKUP(C354,[3]ServNOMINA!$F$16:$M$112,8,0)+VLOOKUP(C354,[4]ServNOMINA!$F$16:$M$112,8,0),0)</f>
        <v>0</v>
      </c>
      <c r="R354" s="3">
        <f>IFERROR(VLOOKUP(C354,[3]ServOTROS!$F$16:$M$112,8,0)+VLOOKUP(C354,[4]ServOTROS!$F$16:$M$112,8,0),0)</f>
        <v>0</v>
      </c>
      <c r="S354" s="3"/>
      <c r="T354" s="3">
        <f>IFERROR(VLOOKUP(B354,[3]Aaf_PENSION!$C$16:$M$112,11,0)+VLOOKUP(B354,[4]Aaf_PENSION!$C$16:$M$112,11,0),0)</f>
        <v>0</v>
      </c>
      <c r="U354" s="3">
        <f>IFERROR(VLOOKUP(B354,[3]Aaf_SALUD!$C$16:$M$112,11,0)+VLOOKUP(B354,[4]Aaf_SALUD!$C$16:$M$112,11,0),0)</f>
        <v>0</v>
      </c>
      <c r="V354" s="3"/>
      <c r="W354" s="3"/>
      <c r="X354" s="3">
        <f>IFERROR(VLOOKUP(B354,[3]Ap_CESANTIAS!$C$16:$M$112,11,0)+VLOOKUP(B354,[4]Ap_CESANTIAS!$C$16:$M$112,11,0),0)</f>
        <v>0</v>
      </c>
      <c r="Y354" s="3">
        <f>IFERROR(VLOOKUP(B354,[3]Ap_PENSION!$C$16:$M$112,11,0)+VLOOKUP(B354,[4]Ap_PENSION!$C$16:$M$112,11,0),0)</f>
        <v>0</v>
      </c>
      <c r="Z354" s="3">
        <f>IFERROR(VLOOKUP(B354,[3]Ap_SALUD!$C$16:$M$112,11,0)+VLOOKUP(B354,[4]Ap_SALUD!$C$16:$M$112,11,0),0)</f>
        <v>0</v>
      </c>
      <c r="AA354" s="36">
        <f t="shared" si="16"/>
        <v>0</v>
      </c>
      <c r="AB354" s="37">
        <f t="shared" si="17"/>
        <v>0</v>
      </c>
    </row>
    <row r="355" spans="1:28" hidden="1" x14ac:dyDescent="0.25">
      <c r="A355" s="29">
        <v>343</v>
      </c>
      <c r="B355" s="61"/>
      <c r="C355" s="31">
        <v>800012628</v>
      </c>
      <c r="D355" s="31">
        <f>VLOOKUP(C355,ENERO!$D$13:$E$1147,2,0)</f>
        <v>212215522</v>
      </c>
      <c r="E355" s="61" t="s">
        <v>549</v>
      </c>
      <c r="F355" s="61"/>
      <c r="G355" s="61"/>
      <c r="H355" s="3">
        <v>31479174</v>
      </c>
      <c r="I355" s="3">
        <v>89323923</v>
      </c>
      <c r="J355" s="3">
        <f>IFERROR(VLOOKUP(C355,[1]NOMINA!$Y$16:$AC$112,5,0),0)</f>
        <v>0</v>
      </c>
      <c r="K355" s="3">
        <f>IFERROR(VLOOKUP(C355,[1]CANCELACIONES!$Y$16:$AC$43,5,0),0)</f>
        <v>0</v>
      </c>
      <c r="L355" s="3">
        <f>IFERROR(VLOOKUP(C355,'[2]res- 200686'!$K$16:$R$112,8,0),0)</f>
        <v>0</v>
      </c>
      <c r="M355" s="3">
        <f>IFERROR(VLOOKUP(C355,'[2]reduccion calidad '!$K$16:$R$27,8,0),0)*-1</f>
        <v>0</v>
      </c>
      <c r="N355" s="3"/>
      <c r="O355" s="34">
        <f t="shared" si="15"/>
        <v>120803097</v>
      </c>
      <c r="P355" s="35">
        <v>120803097</v>
      </c>
      <c r="Q355" s="3">
        <f>IFERROR(VLOOKUP(C355,[3]ServNOMINA!$F$16:$M$112,8,0)+VLOOKUP(C355,[4]ServNOMINA!$F$16:$M$112,8,0),0)</f>
        <v>0</v>
      </c>
      <c r="R355" s="3">
        <f>IFERROR(VLOOKUP(C355,[3]ServOTROS!$F$16:$M$112,8,0)+VLOOKUP(C355,[4]ServOTROS!$F$16:$M$112,8,0),0)</f>
        <v>0</v>
      </c>
      <c r="S355" s="3"/>
      <c r="T355" s="3">
        <f>IFERROR(VLOOKUP(B355,[3]Aaf_PENSION!$C$16:$M$112,11,0)+VLOOKUP(B355,[4]Aaf_PENSION!$C$16:$M$112,11,0),0)</f>
        <v>0</v>
      </c>
      <c r="U355" s="3">
        <f>IFERROR(VLOOKUP(B355,[3]Aaf_SALUD!$C$16:$M$112,11,0)+VLOOKUP(B355,[4]Aaf_SALUD!$C$16:$M$112,11,0),0)</f>
        <v>0</v>
      </c>
      <c r="V355" s="3"/>
      <c r="W355" s="3"/>
      <c r="X355" s="3">
        <f>IFERROR(VLOOKUP(B355,[3]Ap_CESANTIAS!$C$16:$M$112,11,0)+VLOOKUP(B355,[4]Ap_CESANTIAS!$C$16:$M$112,11,0),0)</f>
        <v>0</v>
      </c>
      <c r="Y355" s="3">
        <f>IFERROR(VLOOKUP(B355,[3]Ap_PENSION!$C$16:$M$112,11,0)+VLOOKUP(B355,[4]Ap_PENSION!$C$16:$M$112,11,0),0)</f>
        <v>0</v>
      </c>
      <c r="Z355" s="3">
        <f>IFERROR(VLOOKUP(B355,[3]Ap_SALUD!$C$16:$M$112,11,0)+VLOOKUP(B355,[4]Ap_SALUD!$C$16:$M$112,11,0),0)</f>
        <v>0</v>
      </c>
      <c r="AA355" s="36">
        <f t="shared" si="16"/>
        <v>0</v>
      </c>
      <c r="AB355" s="37">
        <f t="shared" si="17"/>
        <v>0</v>
      </c>
    </row>
    <row r="356" spans="1:28" hidden="1" x14ac:dyDescent="0.25">
      <c r="A356" s="38">
        <v>344</v>
      </c>
      <c r="B356" s="61"/>
      <c r="C356" s="31">
        <v>891801368</v>
      </c>
      <c r="D356" s="31">
        <f>VLOOKUP(C356,ENERO!$D$13:$E$1147,2,0)</f>
        <v>213115531</v>
      </c>
      <c r="E356" s="61" t="s">
        <v>550</v>
      </c>
      <c r="F356" s="61"/>
      <c r="G356" s="61"/>
      <c r="H356" s="3">
        <v>144818735</v>
      </c>
      <c r="I356" s="3">
        <v>317706085</v>
      </c>
      <c r="J356" s="3">
        <f>IFERROR(VLOOKUP(C356,[1]NOMINA!$Y$16:$AC$112,5,0),0)</f>
        <v>0</v>
      </c>
      <c r="K356" s="3">
        <f>IFERROR(VLOOKUP(C356,[1]CANCELACIONES!$Y$16:$AC$43,5,0),0)</f>
        <v>0</v>
      </c>
      <c r="L356" s="3">
        <f>IFERROR(VLOOKUP(C356,'[2]res- 200686'!$K$16:$R$112,8,0),0)</f>
        <v>0</v>
      </c>
      <c r="M356" s="3">
        <f>IFERROR(VLOOKUP(C356,'[2]reduccion calidad '!$K$16:$R$27,8,0),0)*-1</f>
        <v>0</v>
      </c>
      <c r="N356" s="3"/>
      <c r="O356" s="34">
        <f t="shared" si="15"/>
        <v>462524820</v>
      </c>
      <c r="P356" s="35">
        <v>462524820</v>
      </c>
      <c r="Q356" s="3">
        <f>IFERROR(VLOOKUP(C356,[3]ServNOMINA!$F$16:$M$112,8,0)+VLOOKUP(C356,[4]ServNOMINA!$F$16:$M$112,8,0),0)</f>
        <v>0</v>
      </c>
      <c r="R356" s="3">
        <f>IFERROR(VLOOKUP(C356,[3]ServOTROS!$F$16:$M$112,8,0)+VLOOKUP(C356,[4]ServOTROS!$F$16:$M$112,8,0),0)</f>
        <v>0</v>
      </c>
      <c r="S356" s="3"/>
      <c r="T356" s="3">
        <f>IFERROR(VLOOKUP(B356,[3]Aaf_PENSION!$C$16:$M$112,11,0)+VLOOKUP(B356,[4]Aaf_PENSION!$C$16:$M$112,11,0),0)</f>
        <v>0</v>
      </c>
      <c r="U356" s="3">
        <f>IFERROR(VLOOKUP(B356,[3]Aaf_SALUD!$C$16:$M$112,11,0)+VLOOKUP(B356,[4]Aaf_SALUD!$C$16:$M$112,11,0),0)</f>
        <v>0</v>
      </c>
      <c r="V356" s="3"/>
      <c r="W356" s="3"/>
      <c r="X356" s="3">
        <f>IFERROR(VLOOKUP(B356,[3]Ap_CESANTIAS!$C$16:$M$112,11,0)+VLOOKUP(B356,[4]Ap_CESANTIAS!$C$16:$M$112,11,0),0)</f>
        <v>0</v>
      </c>
      <c r="Y356" s="3">
        <f>IFERROR(VLOOKUP(B356,[3]Ap_PENSION!$C$16:$M$112,11,0)+VLOOKUP(B356,[4]Ap_PENSION!$C$16:$M$112,11,0),0)</f>
        <v>0</v>
      </c>
      <c r="Z356" s="3">
        <f>IFERROR(VLOOKUP(B356,[3]Ap_SALUD!$C$16:$M$112,11,0)+VLOOKUP(B356,[4]Ap_SALUD!$C$16:$M$112,11,0),0)</f>
        <v>0</v>
      </c>
      <c r="AA356" s="36">
        <f t="shared" si="16"/>
        <v>0</v>
      </c>
      <c r="AB356" s="37">
        <f t="shared" si="17"/>
        <v>0</v>
      </c>
    </row>
    <row r="357" spans="1:28" hidden="1" x14ac:dyDescent="0.25">
      <c r="A357" s="29">
        <v>345</v>
      </c>
      <c r="B357" s="61"/>
      <c r="C357" s="31">
        <v>800065411</v>
      </c>
      <c r="D357" s="31">
        <f>VLOOKUP(C357,ENERO!$D$13:$E$1147,2,0)</f>
        <v>213315533</v>
      </c>
      <c r="E357" s="61" t="s">
        <v>551</v>
      </c>
      <c r="F357" s="61"/>
      <c r="G357" s="61"/>
      <c r="H357" s="3">
        <v>80237270</v>
      </c>
      <c r="I357" s="3">
        <v>192067869</v>
      </c>
      <c r="J357" s="3">
        <f>IFERROR(VLOOKUP(C357,[1]NOMINA!$Y$16:$AC$112,5,0),0)</f>
        <v>0</v>
      </c>
      <c r="K357" s="3">
        <f>IFERROR(VLOOKUP(C357,[1]CANCELACIONES!$Y$16:$AC$43,5,0),0)</f>
        <v>0</v>
      </c>
      <c r="L357" s="3">
        <f>IFERROR(VLOOKUP(C357,'[2]res- 200686'!$K$16:$R$112,8,0),0)</f>
        <v>0</v>
      </c>
      <c r="M357" s="3">
        <f>IFERROR(VLOOKUP(C357,'[2]reduccion calidad '!$K$16:$R$27,8,0),0)*-1</f>
        <v>0</v>
      </c>
      <c r="N357" s="3"/>
      <c r="O357" s="34">
        <f t="shared" si="15"/>
        <v>272305139</v>
      </c>
      <c r="P357" s="35">
        <v>272305139</v>
      </c>
      <c r="Q357" s="3">
        <f>IFERROR(VLOOKUP(C357,[3]ServNOMINA!$F$16:$M$112,8,0)+VLOOKUP(C357,[4]ServNOMINA!$F$16:$M$112,8,0),0)</f>
        <v>0</v>
      </c>
      <c r="R357" s="3">
        <f>IFERROR(VLOOKUP(C357,[3]ServOTROS!$F$16:$M$112,8,0)+VLOOKUP(C357,[4]ServOTROS!$F$16:$M$112,8,0),0)</f>
        <v>0</v>
      </c>
      <c r="S357" s="3"/>
      <c r="T357" s="3">
        <f>IFERROR(VLOOKUP(B357,[3]Aaf_PENSION!$C$16:$M$112,11,0)+VLOOKUP(B357,[4]Aaf_PENSION!$C$16:$M$112,11,0),0)</f>
        <v>0</v>
      </c>
      <c r="U357" s="3">
        <f>IFERROR(VLOOKUP(B357,[3]Aaf_SALUD!$C$16:$M$112,11,0)+VLOOKUP(B357,[4]Aaf_SALUD!$C$16:$M$112,11,0),0)</f>
        <v>0</v>
      </c>
      <c r="V357" s="3"/>
      <c r="W357" s="3"/>
      <c r="X357" s="3">
        <f>IFERROR(VLOOKUP(B357,[3]Ap_CESANTIAS!$C$16:$M$112,11,0)+VLOOKUP(B357,[4]Ap_CESANTIAS!$C$16:$M$112,11,0),0)</f>
        <v>0</v>
      </c>
      <c r="Y357" s="3">
        <f>IFERROR(VLOOKUP(B357,[3]Ap_PENSION!$C$16:$M$112,11,0)+VLOOKUP(B357,[4]Ap_PENSION!$C$16:$M$112,11,0),0)</f>
        <v>0</v>
      </c>
      <c r="Z357" s="3">
        <f>IFERROR(VLOOKUP(B357,[3]Ap_SALUD!$C$16:$M$112,11,0)+VLOOKUP(B357,[4]Ap_SALUD!$C$16:$M$112,11,0),0)</f>
        <v>0</v>
      </c>
      <c r="AA357" s="36">
        <f t="shared" si="16"/>
        <v>0</v>
      </c>
      <c r="AB357" s="37">
        <f t="shared" si="17"/>
        <v>0</v>
      </c>
    </row>
    <row r="358" spans="1:28" hidden="1" x14ac:dyDescent="0.25">
      <c r="A358" s="38">
        <v>346</v>
      </c>
      <c r="B358" s="61"/>
      <c r="C358" s="31">
        <v>891855015</v>
      </c>
      <c r="D358" s="31">
        <f>VLOOKUP(C358,ENERO!$D$13:$E$1147,2,0)</f>
        <v>213715537</v>
      </c>
      <c r="E358" s="61" t="s">
        <v>552</v>
      </c>
      <c r="F358" s="61"/>
      <c r="G358" s="61"/>
      <c r="H358" s="3">
        <v>46011915</v>
      </c>
      <c r="I358" s="3">
        <v>110515633</v>
      </c>
      <c r="J358" s="3">
        <f>IFERROR(VLOOKUP(C358,[1]NOMINA!$Y$16:$AC$112,5,0),0)</f>
        <v>0</v>
      </c>
      <c r="K358" s="3">
        <f>IFERROR(VLOOKUP(C358,[1]CANCELACIONES!$Y$16:$AC$43,5,0),0)</f>
        <v>0</v>
      </c>
      <c r="L358" s="3">
        <f>IFERROR(VLOOKUP(C358,'[2]res- 200686'!$K$16:$R$112,8,0),0)</f>
        <v>0</v>
      </c>
      <c r="M358" s="3">
        <f>IFERROR(VLOOKUP(C358,'[2]reduccion calidad '!$K$16:$R$27,8,0),0)*-1</f>
        <v>0</v>
      </c>
      <c r="N358" s="3"/>
      <c r="O358" s="34">
        <f t="shared" si="15"/>
        <v>156527548</v>
      </c>
      <c r="P358" s="35">
        <v>156527548</v>
      </c>
      <c r="Q358" s="3">
        <f>IFERROR(VLOOKUP(C358,[3]ServNOMINA!$F$16:$M$112,8,0)+VLOOKUP(C358,[4]ServNOMINA!$F$16:$M$112,8,0),0)</f>
        <v>0</v>
      </c>
      <c r="R358" s="3">
        <f>IFERROR(VLOOKUP(C358,[3]ServOTROS!$F$16:$M$112,8,0)+VLOOKUP(C358,[4]ServOTROS!$F$16:$M$112,8,0),0)</f>
        <v>0</v>
      </c>
      <c r="S358" s="3"/>
      <c r="T358" s="3">
        <f>IFERROR(VLOOKUP(B358,[3]Aaf_PENSION!$C$16:$M$112,11,0)+VLOOKUP(B358,[4]Aaf_PENSION!$C$16:$M$112,11,0),0)</f>
        <v>0</v>
      </c>
      <c r="U358" s="3">
        <f>IFERROR(VLOOKUP(B358,[3]Aaf_SALUD!$C$16:$M$112,11,0)+VLOOKUP(B358,[4]Aaf_SALUD!$C$16:$M$112,11,0),0)</f>
        <v>0</v>
      </c>
      <c r="V358" s="3"/>
      <c r="W358" s="3"/>
      <c r="X358" s="3">
        <f>IFERROR(VLOOKUP(B358,[3]Ap_CESANTIAS!$C$16:$M$112,11,0)+VLOOKUP(B358,[4]Ap_CESANTIAS!$C$16:$M$112,11,0),0)</f>
        <v>0</v>
      </c>
      <c r="Y358" s="3">
        <f>IFERROR(VLOOKUP(B358,[3]Ap_PENSION!$C$16:$M$112,11,0)+VLOOKUP(B358,[4]Ap_PENSION!$C$16:$M$112,11,0),0)</f>
        <v>0</v>
      </c>
      <c r="Z358" s="3">
        <f>IFERROR(VLOOKUP(B358,[3]Ap_SALUD!$C$16:$M$112,11,0)+VLOOKUP(B358,[4]Ap_SALUD!$C$16:$M$112,11,0),0)</f>
        <v>0</v>
      </c>
      <c r="AA358" s="36">
        <f t="shared" si="16"/>
        <v>0</v>
      </c>
      <c r="AB358" s="37">
        <f t="shared" si="17"/>
        <v>0</v>
      </c>
    </row>
    <row r="359" spans="1:28" hidden="1" x14ac:dyDescent="0.25">
      <c r="A359" s="29">
        <v>347</v>
      </c>
      <c r="B359" s="61"/>
      <c r="C359" s="31">
        <v>891856464</v>
      </c>
      <c r="D359" s="31">
        <f>VLOOKUP(C359,ENERO!$D$13:$E$1147,2,0)</f>
        <v>214215542</v>
      </c>
      <c r="E359" s="61" t="s">
        <v>553</v>
      </c>
      <c r="F359" s="61"/>
      <c r="G359" s="61"/>
      <c r="H359" s="3">
        <v>118555713</v>
      </c>
      <c r="I359" s="3">
        <v>269831954</v>
      </c>
      <c r="J359" s="3">
        <f>IFERROR(VLOOKUP(C359,[1]NOMINA!$Y$16:$AC$112,5,0),0)</f>
        <v>0</v>
      </c>
      <c r="K359" s="3">
        <f>IFERROR(VLOOKUP(C359,[1]CANCELACIONES!$Y$16:$AC$43,5,0),0)</f>
        <v>0</v>
      </c>
      <c r="L359" s="3">
        <f>IFERROR(VLOOKUP(C359,'[2]res- 200686'!$K$16:$R$112,8,0),0)</f>
        <v>0</v>
      </c>
      <c r="M359" s="3">
        <f>IFERROR(VLOOKUP(C359,'[2]reduccion calidad '!$K$16:$R$27,8,0),0)*-1</f>
        <v>0</v>
      </c>
      <c r="N359" s="3"/>
      <c r="O359" s="34">
        <f t="shared" si="15"/>
        <v>388387667</v>
      </c>
      <c r="P359" s="35">
        <v>388387667</v>
      </c>
      <c r="Q359" s="3">
        <f>IFERROR(VLOOKUP(C359,[3]ServNOMINA!$F$16:$M$112,8,0)+VLOOKUP(C359,[4]ServNOMINA!$F$16:$M$112,8,0),0)</f>
        <v>0</v>
      </c>
      <c r="R359" s="3">
        <f>IFERROR(VLOOKUP(C359,[3]ServOTROS!$F$16:$M$112,8,0)+VLOOKUP(C359,[4]ServOTROS!$F$16:$M$112,8,0),0)</f>
        <v>0</v>
      </c>
      <c r="S359" s="3"/>
      <c r="T359" s="3">
        <f>IFERROR(VLOOKUP(B359,[3]Aaf_PENSION!$C$16:$M$112,11,0)+VLOOKUP(B359,[4]Aaf_PENSION!$C$16:$M$112,11,0),0)</f>
        <v>0</v>
      </c>
      <c r="U359" s="3">
        <f>IFERROR(VLOOKUP(B359,[3]Aaf_SALUD!$C$16:$M$112,11,0)+VLOOKUP(B359,[4]Aaf_SALUD!$C$16:$M$112,11,0),0)</f>
        <v>0</v>
      </c>
      <c r="V359" s="3"/>
      <c r="W359" s="3"/>
      <c r="X359" s="3">
        <f>IFERROR(VLOOKUP(B359,[3]Ap_CESANTIAS!$C$16:$M$112,11,0)+VLOOKUP(B359,[4]Ap_CESANTIAS!$C$16:$M$112,11,0),0)</f>
        <v>0</v>
      </c>
      <c r="Y359" s="3">
        <f>IFERROR(VLOOKUP(B359,[3]Ap_PENSION!$C$16:$M$112,11,0)+VLOOKUP(B359,[4]Ap_PENSION!$C$16:$M$112,11,0),0)</f>
        <v>0</v>
      </c>
      <c r="Z359" s="3">
        <f>IFERROR(VLOOKUP(B359,[3]Ap_SALUD!$C$16:$M$112,11,0)+VLOOKUP(B359,[4]Ap_SALUD!$C$16:$M$112,11,0),0)</f>
        <v>0</v>
      </c>
      <c r="AA359" s="36">
        <f t="shared" si="16"/>
        <v>0</v>
      </c>
      <c r="AB359" s="37">
        <f t="shared" si="17"/>
        <v>0</v>
      </c>
    </row>
    <row r="360" spans="1:28" hidden="1" x14ac:dyDescent="0.25">
      <c r="A360" s="38">
        <v>348</v>
      </c>
      <c r="B360" s="61"/>
      <c r="C360" s="31">
        <v>800066389</v>
      </c>
      <c r="D360" s="31">
        <f>VLOOKUP(C360,ENERO!$D$13:$E$1147,2,0)</f>
        <v>215015550</v>
      </c>
      <c r="E360" s="61" t="s">
        <v>554</v>
      </c>
      <c r="F360" s="61"/>
      <c r="G360" s="61"/>
      <c r="H360" s="3">
        <v>41587097</v>
      </c>
      <c r="I360" s="3">
        <v>91690764</v>
      </c>
      <c r="J360" s="3">
        <f>IFERROR(VLOOKUP(C360,[1]NOMINA!$Y$16:$AC$112,5,0),0)</f>
        <v>0</v>
      </c>
      <c r="K360" s="3">
        <f>IFERROR(VLOOKUP(C360,[1]CANCELACIONES!$Y$16:$AC$43,5,0),0)</f>
        <v>0</v>
      </c>
      <c r="L360" s="3">
        <f>IFERROR(VLOOKUP(C360,'[2]res- 200686'!$K$16:$R$112,8,0),0)</f>
        <v>0</v>
      </c>
      <c r="M360" s="3">
        <f>IFERROR(VLOOKUP(C360,'[2]reduccion calidad '!$K$16:$R$27,8,0),0)*-1</f>
        <v>0</v>
      </c>
      <c r="N360" s="3"/>
      <c r="O360" s="34">
        <f t="shared" si="15"/>
        <v>133277861</v>
      </c>
      <c r="P360" s="35">
        <v>133277861</v>
      </c>
      <c r="Q360" s="3">
        <f>IFERROR(VLOOKUP(C360,[3]ServNOMINA!$F$16:$M$112,8,0)+VLOOKUP(C360,[4]ServNOMINA!$F$16:$M$112,8,0),0)</f>
        <v>0</v>
      </c>
      <c r="R360" s="3">
        <f>IFERROR(VLOOKUP(C360,[3]ServOTROS!$F$16:$M$112,8,0)+VLOOKUP(C360,[4]ServOTROS!$F$16:$M$112,8,0),0)</f>
        <v>0</v>
      </c>
      <c r="S360" s="3"/>
      <c r="T360" s="3">
        <f>IFERROR(VLOOKUP(B360,[3]Aaf_PENSION!$C$16:$M$112,11,0)+VLOOKUP(B360,[4]Aaf_PENSION!$C$16:$M$112,11,0),0)</f>
        <v>0</v>
      </c>
      <c r="U360" s="3">
        <f>IFERROR(VLOOKUP(B360,[3]Aaf_SALUD!$C$16:$M$112,11,0)+VLOOKUP(B360,[4]Aaf_SALUD!$C$16:$M$112,11,0),0)</f>
        <v>0</v>
      </c>
      <c r="V360" s="3"/>
      <c r="W360" s="3"/>
      <c r="X360" s="3">
        <f>IFERROR(VLOOKUP(B360,[3]Ap_CESANTIAS!$C$16:$M$112,11,0)+VLOOKUP(B360,[4]Ap_CESANTIAS!$C$16:$M$112,11,0),0)</f>
        <v>0</v>
      </c>
      <c r="Y360" s="3">
        <f>IFERROR(VLOOKUP(B360,[3]Ap_PENSION!$C$16:$M$112,11,0)+VLOOKUP(B360,[4]Ap_PENSION!$C$16:$M$112,11,0),0)</f>
        <v>0</v>
      </c>
      <c r="Z360" s="3">
        <f>IFERROR(VLOOKUP(B360,[3]Ap_SALUD!$C$16:$M$112,11,0)+VLOOKUP(B360,[4]Ap_SALUD!$C$16:$M$112,11,0),0)</f>
        <v>0</v>
      </c>
      <c r="AA360" s="36">
        <f t="shared" si="16"/>
        <v>0</v>
      </c>
      <c r="AB360" s="37">
        <f t="shared" si="17"/>
        <v>0</v>
      </c>
    </row>
    <row r="361" spans="1:28" hidden="1" x14ac:dyDescent="0.25">
      <c r="A361" s="29">
        <v>349</v>
      </c>
      <c r="B361" s="61"/>
      <c r="C361" s="31">
        <v>891800466</v>
      </c>
      <c r="D361" s="31">
        <f>VLOOKUP(C361,ENERO!$D$13:$E$1147,2,0)</f>
        <v>217215572</v>
      </c>
      <c r="E361" s="61" t="s">
        <v>555</v>
      </c>
      <c r="F361" s="61"/>
      <c r="G361" s="61"/>
      <c r="H361" s="3">
        <v>821501855</v>
      </c>
      <c r="I361" s="3">
        <v>1445013356</v>
      </c>
      <c r="J361" s="3">
        <f>IFERROR(VLOOKUP(C361,[1]NOMINA!$Y$16:$AC$112,5,0),0)</f>
        <v>0</v>
      </c>
      <c r="K361" s="3">
        <f>IFERROR(VLOOKUP(C361,[1]CANCELACIONES!$Y$16:$AC$43,5,0),0)</f>
        <v>0</v>
      </c>
      <c r="L361" s="3">
        <f>IFERROR(VLOOKUP(C361,'[2]res- 200686'!$K$16:$R$112,8,0),0)</f>
        <v>0</v>
      </c>
      <c r="M361" s="3">
        <f>IFERROR(VLOOKUP(C361,'[2]reduccion calidad '!$K$16:$R$27,8,0),0)*-1</f>
        <v>0</v>
      </c>
      <c r="N361" s="3"/>
      <c r="O361" s="34">
        <f t="shared" si="15"/>
        <v>2266515211</v>
      </c>
      <c r="P361" s="35">
        <v>2266515211</v>
      </c>
      <c r="Q361" s="3">
        <f>IFERROR(VLOOKUP(C361,[3]ServNOMINA!$F$16:$M$112,8,0)+VLOOKUP(C361,[4]ServNOMINA!$F$16:$M$112,8,0),0)</f>
        <v>0</v>
      </c>
      <c r="R361" s="3">
        <f>IFERROR(VLOOKUP(C361,[3]ServOTROS!$F$16:$M$112,8,0)+VLOOKUP(C361,[4]ServOTROS!$F$16:$M$112,8,0),0)</f>
        <v>0</v>
      </c>
      <c r="S361" s="3"/>
      <c r="T361" s="3">
        <f>IFERROR(VLOOKUP(B361,[3]Aaf_PENSION!$C$16:$M$112,11,0)+VLOOKUP(B361,[4]Aaf_PENSION!$C$16:$M$112,11,0),0)</f>
        <v>0</v>
      </c>
      <c r="U361" s="3">
        <f>IFERROR(VLOOKUP(B361,[3]Aaf_SALUD!$C$16:$M$112,11,0)+VLOOKUP(B361,[4]Aaf_SALUD!$C$16:$M$112,11,0),0)</f>
        <v>0</v>
      </c>
      <c r="V361" s="3"/>
      <c r="W361" s="3"/>
      <c r="X361" s="3">
        <f>IFERROR(VLOOKUP(B361,[3]Ap_CESANTIAS!$C$16:$M$112,11,0)+VLOOKUP(B361,[4]Ap_CESANTIAS!$C$16:$M$112,11,0),0)</f>
        <v>0</v>
      </c>
      <c r="Y361" s="3">
        <f>IFERROR(VLOOKUP(B361,[3]Ap_PENSION!$C$16:$M$112,11,0)+VLOOKUP(B361,[4]Ap_PENSION!$C$16:$M$112,11,0),0)</f>
        <v>0</v>
      </c>
      <c r="Z361" s="3">
        <f>IFERROR(VLOOKUP(B361,[3]Ap_SALUD!$C$16:$M$112,11,0)+VLOOKUP(B361,[4]Ap_SALUD!$C$16:$M$112,11,0),0)</f>
        <v>0</v>
      </c>
      <c r="AA361" s="36">
        <f t="shared" si="16"/>
        <v>0</v>
      </c>
      <c r="AB361" s="37">
        <f t="shared" si="17"/>
        <v>0</v>
      </c>
    </row>
    <row r="362" spans="1:28" hidden="1" x14ac:dyDescent="0.25">
      <c r="A362" s="38">
        <v>350</v>
      </c>
      <c r="B362" s="61"/>
      <c r="C362" s="31">
        <v>800029513</v>
      </c>
      <c r="D362" s="31">
        <f>VLOOKUP(C362,ENERO!$D$13:$E$1147,2,0)</f>
        <v>218015580</v>
      </c>
      <c r="E362" s="61" t="s">
        <v>556</v>
      </c>
      <c r="F362" s="61"/>
      <c r="G362" s="61"/>
      <c r="H362" s="3">
        <v>118749677</v>
      </c>
      <c r="I362" s="3">
        <v>260131674</v>
      </c>
      <c r="J362" s="3">
        <f>IFERROR(VLOOKUP(C362,[1]NOMINA!$Y$16:$AC$112,5,0),0)</f>
        <v>0</v>
      </c>
      <c r="K362" s="3">
        <f>IFERROR(VLOOKUP(C362,[1]CANCELACIONES!$Y$16:$AC$43,5,0),0)</f>
        <v>0</v>
      </c>
      <c r="L362" s="3">
        <f>IFERROR(VLOOKUP(C362,'[2]res- 200686'!$K$16:$R$112,8,0),0)</f>
        <v>0</v>
      </c>
      <c r="M362" s="3">
        <f>IFERROR(VLOOKUP(C362,'[2]reduccion calidad '!$K$16:$R$27,8,0),0)*-1</f>
        <v>0</v>
      </c>
      <c r="N362" s="3"/>
      <c r="O362" s="34">
        <f t="shared" si="15"/>
        <v>378881351</v>
      </c>
      <c r="P362" s="35">
        <v>378881351</v>
      </c>
      <c r="Q362" s="3">
        <f>IFERROR(VLOOKUP(C362,[3]ServNOMINA!$F$16:$M$112,8,0)+VLOOKUP(C362,[4]ServNOMINA!$F$16:$M$112,8,0),0)</f>
        <v>0</v>
      </c>
      <c r="R362" s="3">
        <f>IFERROR(VLOOKUP(C362,[3]ServOTROS!$F$16:$M$112,8,0)+VLOOKUP(C362,[4]ServOTROS!$F$16:$M$112,8,0),0)</f>
        <v>0</v>
      </c>
      <c r="S362" s="3"/>
      <c r="T362" s="3">
        <f>IFERROR(VLOOKUP(B362,[3]Aaf_PENSION!$C$16:$M$112,11,0)+VLOOKUP(B362,[4]Aaf_PENSION!$C$16:$M$112,11,0),0)</f>
        <v>0</v>
      </c>
      <c r="U362" s="3">
        <f>IFERROR(VLOOKUP(B362,[3]Aaf_SALUD!$C$16:$M$112,11,0)+VLOOKUP(B362,[4]Aaf_SALUD!$C$16:$M$112,11,0),0)</f>
        <v>0</v>
      </c>
      <c r="V362" s="3"/>
      <c r="W362" s="3"/>
      <c r="X362" s="3">
        <f>IFERROR(VLOOKUP(B362,[3]Ap_CESANTIAS!$C$16:$M$112,11,0)+VLOOKUP(B362,[4]Ap_CESANTIAS!$C$16:$M$112,11,0),0)</f>
        <v>0</v>
      </c>
      <c r="Y362" s="3">
        <f>IFERROR(VLOOKUP(B362,[3]Ap_PENSION!$C$16:$M$112,11,0)+VLOOKUP(B362,[4]Ap_PENSION!$C$16:$M$112,11,0),0)</f>
        <v>0</v>
      </c>
      <c r="Z362" s="3">
        <f>IFERROR(VLOOKUP(B362,[3]Ap_SALUD!$C$16:$M$112,11,0)+VLOOKUP(B362,[4]Ap_SALUD!$C$16:$M$112,11,0),0)</f>
        <v>0</v>
      </c>
      <c r="AA362" s="36">
        <f t="shared" si="16"/>
        <v>0</v>
      </c>
      <c r="AB362" s="37">
        <f t="shared" si="17"/>
        <v>0</v>
      </c>
    </row>
    <row r="363" spans="1:28" hidden="1" x14ac:dyDescent="0.25">
      <c r="A363" s="29">
        <v>351</v>
      </c>
      <c r="B363" s="61"/>
      <c r="C363" s="31">
        <v>891801280</v>
      </c>
      <c r="D363" s="31">
        <f>VLOOKUP(C363,ENERO!$D$13:$E$1147,2,0)</f>
        <v>219915599</v>
      </c>
      <c r="E363" s="61" t="s">
        <v>557</v>
      </c>
      <c r="F363" s="61"/>
      <c r="G363" s="61"/>
      <c r="H363" s="3">
        <v>137615901</v>
      </c>
      <c r="I363" s="3">
        <v>310771287</v>
      </c>
      <c r="J363" s="3">
        <f>IFERROR(VLOOKUP(C363,[1]NOMINA!$Y$16:$AC$112,5,0),0)</f>
        <v>0</v>
      </c>
      <c r="K363" s="3">
        <f>IFERROR(VLOOKUP(C363,[1]CANCELACIONES!$Y$16:$AC$43,5,0),0)</f>
        <v>0</v>
      </c>
      <c r="L363" s="3">
        <f>IFERROR(VLOOKUP(C363,'[2]res- 200686'!$K$16:$R$112,8,0),0)</f>
        <v>0</v>
      </c>
      <c r="M363" s="3">
        <f>IFERROR(VLOOKUP(C363,'[2]reduccion calidad '!$K$16:$R$27,8,0),0)*-1</f>
        <v>0</v>
      </c>
      <c r="N363" s="3"/>
      <c r="O363" s="34">
        <f t="shared" si="15"/>
        <v>448387188</v>
      </c>
      <c r="P363" s="35">
        <v>448387188</v>
      </c>
      <c r="Q363" s="3">
        <f>IFERROR(VLOOKUP(C363,[3]ServNOMINA!$F$16:$M$112,8,0)+VLOOKUP(C363,[4]ServNOMINA!$F$16:$M$112,8,0),0)</f>
        <v>0</v>
      </c>
      <c r="R363" s="3">
        <f>IFERROR(VLOOKUP(C363,[3]ServOTROS!$F$16:$M$112,8,0)+VLOOKUP(C363,[4]ServOTROS!$F$16:$M$112,8,0),0)</f>
        <v>0</v>
      </c>
      <c r="S363" s="3"/>
      <c r="T363" s="3">
        <f>IFERROR(VLOOKUP(B363,[3]Aaf_PENSION!$C$16:$M$112,11,0)+VLOOKUP(B363,[4]Aaf_PENSION!$C$16:$M$112,11,0),0)</f>
        <v>0</v>
      </c>
      <c r="U363" s="3">
        <f>IFERROR(VLOOKUP(B363,[3]Aaf_SALUD!$C$16:$M$112,11,0)+VLOOKUP(B363,[4]Aaf_SALUD!$C$16:$M$112,11,0),0)</f>
        <v>0</v>
      </c>
      <c r="V363" s="3"/>
      <c r="W363" s="3"/>
      <c r="X363" s="3">
        <f>IFERROR(VLOOKUP(B363,[3]Ap_CESANTIAS!$C$16:$M$112,11,0)+VLOOKUP(B363,[4]Ap_CESANTIAS!$C$16:$M$112,11,0),0)</f>
        <v>0</v>
      </c>
      <c r="Y363" s="3">
        <f>IFERROR(VLOOKUP(B363,[3]Ap_PENSION!$C$16:$M$112,11,0)+VLOOKUP(B363,[4]Ap_PENSION!$C$16:$M$112,11,0),0)</f>
        <v>0</v>
      </c>
      <c r="Z363" s="3">
        <f>IFERROR(VLOOKUP(B363,[3]Ap_SALUD!$C$16:$M$112,11,0)+VLOOKUP(B363,[4]Ap_SALUD!$C$16:$M$112,11,0),0)</f>
        <v>0</v>
      </c>
      <c r="AA363" s="36">
        <f t="shared" si="16"/>
        <v>0</v>
      </c>
      <c r="AB363" s="37">
        <f t="shared" si="17"/>
        <v>0</v>
      </c>
    </row>
    <row r="364" spans="1:28" hidden="1" x14ac:dyDescent="0.25">
      <c r="A364" s="38">
        <v>352</v>
      </c>
      <c r="B364" s="61"/>
      <c r="C364" s="31">
        <v>891801244</v>
      </c>
      <c r="D364" s="31">
        <f>VLOOKUP(C364,ENERO!$D$13:$E$1147,2,0)</f>
        <v>210015600</v>
      </c>
      <c r="E364" s="61" t="s">
        <v>558</v>
      </c>
      <c r="F364" s="61"/>
      <c r="G364" s="61"/>
      <c r="H364" s="3">
        <v>125696607</v>
      </c>
      <c r="I364" s="3">
        <v>250448534</v>
      </c>
      <c r="J364" s="3">
        <f>IFERROR(VLOOKUP(C364,[1]NOMINA!$Y$16:$AC$112,5,0),0)</f>
        <v>0</v>
      </c>
      <c r="K364" s="3">
        <f>IFERROR(VLOOKUP(C364,[1]CANCELACIONES!$Y$16:$AC$43,5,0),0)</f>
        <v>0</v>
      </c>
      <c r="L364" s="3">
        <f>IFERROR(VLOOKUP(C364,'[2]res- 200686'!$K$16:$R$112,8,0),0)</f>
        <v>0</v>
      </c>
      <c r="M364" s="3">
        <f>IFERROR(VLOOKUP(C364,'[2]reduccion calidad '!$K$16:$R$27,8,0),0)*-1</f>
        <v>0</v>
      </c>
      <c r="N364" s="3"/>
      <c r="O364" s="34">
        <f t="shared" si="15"/>
        <v>376145141</v>
      </c>
      <c r="P364" s="35">
        <v>376145141</v>
      </c>
      <c r="Q364" s="3">
        <f>IFERROR(VLOOKUP(C364,[3]ServNOMINA!$F$16:$M$112,8,0)+VLOOKUP(C364,[4]ServNOMINA!$F$16:$M$112,8,0),0)</f>
        <v>0</v>
      </c>
      <c r="R364" s="3">
        <f>IFERROR(VLOOKUP(C364,[3]ServOTROS!$F$16:$M$112,8,0)+VLOOKUP(C364,[4]ServOTROS!$F$16:$M$112,8,0),0)</f>
        <v>0</v>
      </c>
      <c r="S364" s="3"/>
      <c r="T364" s="3">
        <f>IFERROR(VLOOKUP(B364,[3]Aaf_PENSION!$C$16:$M$112,11,0)+VLOOKUP(B364,[4]Aaf_PENSION!$C$16:$M$112,11,0),0)</f>
        <v>0</v>
      </c>
      <c r="U364" s="3">
        <f>IFERROR(VLOOKUP(B364,[3]Aaf_SALUD!$C$16:$M$112,11,0)+VLOOKUP(B364,[4]Aaf_SALUD!$C$16:$M$112,11,0),0)</f>
        <v>0</v>
      </c>
      <c r="V364" s="3"/>
      <c r="W364" s="3"/>
      <c r="X364" s="3">
        <f>IFERROR(VLOOKUP(B364,[3]Ap_CESANTIAS!$C$16:$M$112,11,0)+VLOOKUP(B364,[4]Ap_CESANTIAS!$C$16:$M$112,11,0),0)</f>
        <v>0</v>
      </c>
      <c r="Y364" s="3">
        <f>IFERROR(VLOOKUP(B364,[3]Ap_PENSION!$C$16:$M$112,11,0)+VLOOKUP(B364,[4]Ap_PENSION!$C$16:$M$112,11,0),0)</f>
        <v>0</v>
      </c>
      <c r="Z364" s="3">
        <f>IFERROR(VLOOKUP(B364,[3]Ap_SALUD!$C$16:$M$112,11,0)+VLOOKUP(B364,[4]Ap_SALUD!$C$16:$M$112,11,0),0)</f>
        <v>0</v>
      </c>
      <c r="AA364" s="36">
        <f t="shared" si="16"/>
        <v>0</v>
      </c>
      <c r="AB364" s="37">
        <f t="shared" si="17"/>
        <v>0</v>
      </c>
    </row>
    <row r="365" spans="1:28" hidden="1" x14ac:dyDescent="0.25">
      <c r="A365" s="29">
        <v>353</v>
      </c>
      <c r="B365" s="61"/>
      <c r="C365" s="31">
        <v>891801770</v>
      </c>
      <c r="D365" s="31">
        <f>VLOOKUP(C365,ENERO!$D$13:$E$1147,2,0)</f>
        <v>212115621</v>
      </c>
      <c r="E365" s="61" t="s">
        <v>559</v>
      </c>
      <c r="F365" s="61"/>
      <c r="G365" s="61"/>
      <c r="H365" s="3">
        <v>28202049</v>
      </c>
      <c r="I365" s="3">
        <v>117319893</v>
      </c>
      <c r="J365" s="3">
        <f>IFERROR(VLOOKUP(C365,[1]NOMINA!$Y$16:$AC$112,5,0),0)</f>
        <v>0</v>
      </c>
      <c r="K365" s="3">
        <f>IFERROR(VLOOKUP(C365,[1]CANCELACIONES!$Y$16:$AC$43,5,0),0)</f>
        <v>0</v>
      </c>
      <c r="L365" s="3">
        <f>IFERROR(VLOOKUP(C365,'[2]res- 200686'!$K$16:$R$112,8,0),0)</f>
        <v>0</v>
      </c>
      <c r="M365" s="3">
        <f>IFERROR(VLOOKUP(C365,'[2]reduccion calidad '!$K$16:$R$27,8,0),0)*-1</f>
        <v>0</v>
      </c>
      <c r="N365" s="3"/>
      <c r="O365" s="34">
        <f t="shared" si="15"/>
        <v>145521942</v>
      </c>
      <c r="P365" s="35">
        <v>145521942</v>
      </c>
      <c r="Q365" s="3">
        <f>IFERROR(VLOOKUP(C365,[3]ServNOMINA!$F$16:$M$112,8,0)+VLOOKUP(C365,[4]ServNOMINA!$F$16:$M$112,8,0),0)</f>
        <v>0</v>
      </c>
      <c r="R365" s="3">
        <f>IFERROR(VLOOKUP(C365,[3]ServOTROS!$F$16:$M$112,8,0)+VLOOKUP(C365,[4]ServOTROS!$F$16:$M$112,8,0),0)</f>
        <v>0</v>
      </c>
      <c r="S365" s="3"/>
      <c r="T365" s="3">
        <f>IFERROR(VLOOKUP(B365,[3]Aaf_PENSION!$C$16:$M$112,11,0)+VLOOKUP(B365,[4]Aaf_PENSION!$C$16:$M$112,11,0),0)</f>
        <v>0</v>
      </c>
      <c r="U365" s="3">
        <f>IFERROR(VLOOKUP(B365,[3]Aaf_SALUD!$C$16:$M$112,11,0)+VLOOKUP(B365,[4]Aaf_SALUD!$C$16:$M$112,11,0),0)</f>
        <v>0</v>
      </c>
      <c r="V365" s="3"/>
      <c r="W365" s="3"/>
      <c r="X365" s="3">
        <f>IFERROR(VLOOKUP(B365,[3]Ap_CESANTIAS!$C$16:$M$112,11,0)+VLOOKUP(B365,[4]Ap_CESANTIAS!$C$16:$M$112,11,0),0)</f>
        <v>0</v>
      </c>
      <c r="Y365" s="3">
        <f>IFERROR(VLOOKUP(B365,[3]Ap_PENSION!$C$16:$M$112,11,0)+VLOOKUP(B365,[4]Ap_PENSION!$C$16:$M$112,11,0),0)</f>
        <v>0</v>
      </c>
      <c r="Z365" s="3">
        <f>IFERROR(VLOOKUP(B365,[3]Ap_SALUD!$C$16:$M$112,11,0)+VLOOKUP(B365,[4]Ap_SALUD!$C$16:$M$112,11,0),0)</f>
        <v>0</v>
      </c>
      <c r="AA365" s="36">
        <f t="shared" si="16"/>
        <v>0</v>
      </c>
      <c r="AB365" s="37">
        <f t="shared" si="17"/>
        <v>0</v>
      </c>
    </row>
    <row r="366" spans="1:28" hidden="1" x14ac:dyDescent="0.25">
      <c r="A366" s="38">
        <v>354</v>
      </c>
      <c r="B366" s="61"/>
      <c r="C366" s="31">
        <v>800028517</v>
      </c>
      <c r="D366" s="31">
        <f>VLOOKUP(C366,ENERO!$D$13:$E$1147,2,0)</f>
        <v>213215632</v>
      </c>
      <c r="E366" s="61" t="s">
        <v>560</v>
      </c>
      <c r="F366" s="61"/>
      <c r="G366" s="61"/>
      <c r="H366" s="3">
        <v>199512235</v>
      </c>
      <c r="I366" s="3">
        <v>536824761</v>
      </c>
      <c r="J366" s="3">
        <f>IFERROR(VLOOKUP(C366,[1]NOMINA!$Y$16:$AC$112,5,0),0)</f>
        <v>0</v>
      </c>
      <c r="K366" s="3">
        <f>IFERROR(VLOOKUP(C366,[1]CANCELACIONES!$Y$16:$AC$43,5,0),0)</f>
        <v>0</v>
      </c>
      <c r="L366" s="3">
        <f>IFERROR(VLOOKUP(C366,'[2]res- 200686'!$K$16:$R$112,8,0),0)</f>
        <v>0</v>
      </c>
      <c r="M366" s="3">
        <f>IFERROR(VLOOKUP(C366,'[2]reduccion calidad '!$K$16:$R$27,8,0),0)*-1</f>
        <v>0</v>
      </c>
      <c r="N366" s="3"/>
      <c r="O366" s="34">
        <f t="shared" si="15"/>
        <v>736336996</v>
      </c>
      <c r="P366" s="35">
        <v>736336996</v>
      </c>
      <c r="Q366" s="3">
        <f>IFERROR(VLOOKUP(C366,[3]ServNOMINA!$F$16:$M$112,8,0)+VLOOKUP(C366,[4]ServNOMINA!$F$16:$M$112,8,0),0)</f>
        <v>0</v>
      </c>
      <c r="R366" s="3">
        <f>IFERROR(VLOOKUP(C366,[3]ServOTROS!$F$16:$M$112,8,0)+VLOOKUP(C366,[4]ServOTROS!$F$16:$M$112,8,0),0)</f>
        <v>0</v>
      </c>
      <c r="S366" s="3"/>
      <c r="T366" s="3">
        <f>IFERROR(VLOOKUP(B366,[3]Aaf_PENSION!$C$16:$M$112,11,0)+VLOOKUP(B366,[4]Aaf_PENSION!$C$16:$M$112,11,0),0)</f>
        <v>0</v>
      </c>
      <c r="U366" s="3">
        <f>IFERROR(VLOOKUP(B366,[3]Aaf_SALUD!$C$16:$M$112,11,0)+VLOOKUP(B366,[4]Aaf_SALUD!$C$16:$M$112,11,0),0)</f>
        <v>0</v>
      </c>
      <c r="V366" s="3"/>
      <c r="W366" s="3"/>
      <c r="X366" s="3">
        <f>IFERROR(VLOOKUP(B366,[3]Ap_CESANTIAS!$C$16:$M$112,11,0)+VLOOKUP(B366,[4]Ap_CESANTIAS!$C$16:$M$112,11,0),0)</f>
        <v>0</v>
      </c>
      <c r="Y366" s="3">
        <f>IFERROR(VLOOKUP(B366,[3]Ap_PENSION!$C$16:$M$112,11,0)+VLOOKUP(B366,[4]Ap_PENSION!$C$16:$M$112,11,0),0)</f>
        <v>0</v>
      </c>
      <c r="Z366" s="3">
        <f>IFERROR(VLOOKUP(B366,[3]Ap_SALUD!$C$16:$M$112,11,0)+VLOOKUP(B366,[4]Ap_SALUD!$C$16:$M$112,11,0),0)</f>
        <v>0</v>
      </c>
      <c r="AA366" s="36">
        <f t="shared" si="16"/>
        <v>0</v>
      </c>
      <c r="AB366" s="37">
        <f t="shared" si="17"/>
        <v>0</v>
      </c>
    </row>
    <row r="367" spans="1:28" hidden="1" x14ac:dyDescent="0.25">
      <c r="A367" s="29">
        <v>355</v>
      </c>
      <c r="B367" s="61"/>
      <c r="C367" s="31">
        <v>800019846</v>
      </c>
      <c r="D367" s="31">
        <f>VLOOKUP(C367,ENERO!$D$13:$E$1147,2,0)</f>
        <v>213815638</v>
      </c>
      <c r="E367" s="61" t="s">
        <v>561</v>
      </c>
      <c r="F367" s="61"/>
      <c r="G367" s="61"/>
      <c r="H367" s="3">
        <v>66375954</v>
      </c>
      <c r="I367" s="3">
        <v>145402330</v>
      </c>
      <c r="J367" s="3">
        <f>IFERROR(VLOOKUP(C367,[1]NOMINA!$Y$16:$AC$112,5,0),0)</f>
        <v>0</v>
      </c>
      <c r="K367" s="3">
        <f>IFERROR(VLOOKUP(C367,[1]CANCELACIONES!$Y$16:$AC$43,5,0),0)</f>
        <v>0</v>
      </c>
      <c r="L367" s="3">
        <f>IFERROR(VLOOKUP(C367,'[2]res- 200686'!$K$16:$R$112,8,0),0)</f>
        <v>0</v>
      </c>
      <c r="M367" s="3">
        <f>IFERROR(VLOOKUP(C367,'[2]reduccion calidad '!$K$16:$R$27,8,0),0)*-1</f>
        <v>0</v>
      </c>
      <c r="N367" s="3"/>
      <c r="O367" s="34">
        <f t="shared" si="15"/>
        <v>211778284</v>
      </c>
      <c r="P367" s="35">
        <v>211778284</v>
      </c>
      <c r="Q367" s="3">
        <f>IFERROR(VLOOKUP(C367,[3]ServNOMINA!$F$16:$M$112,8,0)+VLOOKUP(C367,[4]ServNOMINA!$F$16:$M$112,8,0),0)</f>
        <v>0</v>
      </c>
      <c r="R367" s="3">
        <f>IFERROR(VLOOKUP(C367,[3]ServOTROS!$F$16:$M$112,8,0)+VLOOKUP(C367,[4]ServOTROS!$F$16:$M$112,8,0),0)</f>
        <v>0</v>
      </c>
      <c r="S367" s="3"/>
      <c r="T367" s="3">
        <f>IFERROR(VLOOKUP(B367,[3]Aaf_PENSION!$C$16:$M$112,11,0)+VLOOKUP(B367,[4]Aaf_PENSION!$C$16:$M$112,11,0),0)</f>
        <v>0</v>
      </c>
      <c r="U367" s="3">
        <f>IFERROR(VLOOKUP(B367,[3]Aaf_SALUD!$C$16:$M$112,11,0)+VLOOKUP(B367,[4]Aaf_SALUD!$C$16:$M$112,11,0),0)</f>
        <v>0</v>
      </c>
      <c r="V367" s="3"/>
      <c r="W367" s="3"/>
      <c r="X367" s="3">
        <f>IFERROR(VLOOKUP(B367,[3]Ap_CESANTIAS!$C$16:$M$112,11,0)+VLOOKUP(B367,[4]Ap_CESANTIAS!$C$16:$M$112,11,0),0)</f>
        <v>0</v>
      </c>
      <c r="Y367" s="3">
        <f>IFERROR(VLOOKUP(B367,[3]Ap_PENSION!$C$16:$M$112,11,0)+VLOOKUP(B367,[4]Ap_PENSION!$C$16:$M$112,11,0),0)</f>
        <v>0</v>
      </c>
      <c r="Z367" s="3">
        <f>IFERROR(VLOOKUP(B367,[3]Ap_SALUD!$C$16:$M$112,11,0)+VLOOKUP(B367,[4]Ap_SALUD!$C$16:$M$112,11,0),0)</f>
        <v>0</v>
      </c>
      <c r="AA367" s="36">
        <f t="shared" si="16"/>
        <v>0</v>
      </c>
      <c r="AB367" s="37">
        <f t="shared" si="17"/>
        <v>0</v>
      </c>
    </row>
    <row r="368" spans="1:28" hidden="1" x14ac:dyDescent="0.25">
      <c r="A368" s="38">
        <v>356</v>
      </c>
      <c r="B368" s="61"/>
      <c r="C368" s="31">
        <v>800016757</v>
      </c>
      <c r="D368" s="31">
        <f>VLOOKUP(C368,ENERO!$D$13:$E$1147,2,0)</f>
        <v>214615646</v>
      </c>
      <c r="E368" s="61" t="s">
        <v>562</v>
      </c>
      <c r="F368" s="61"/>
      <c r="G368" s="61"/>
      <c r="H368" s="3">
        <v>322888735</v>
      </c>
      <c r="I368" s="3">
        <v>657315223</v>
      </c>
      <c r="J368" s="3">
        <f>IFERROR(VLOOKUP(C368,[1]NOMINA!$Y$16:$AC$112,5,0),0)</f>
        <v>0</v>
      </c>
      <c r="K368" s="3">
        <f>IFERROR(VLOOKUP(C368,[1]CANCELACIONES!$Y$16:$AC$43,5,0),0)</f>
        <v>0</v>
      </c>
      <c r="L368" s="3">
        <f>IFERROR(VLOOKUP(C368,'[2]res- 200686'!$K$16:$R$112,8,0),0)</f>
        <v>0</v>
      </c>
      <c r="M368" s="3">
        <f>IFERROR(VLOOKUP(C368,'[2]reduccion calidad '!$K$16:$R$27,8,0),0)*-1</f>
        <v>0</v>
      </c>
      <c r="N368" s="3"/>
      <c r="O368" s="34">
        <f t="shared" si="15"/>
        <v>980203958</v>
      </c>
      <c r="P368" s="35">
        <v>980203958</v>
      </c>
      <c r="Q368" s="3">
        <f>IFERROR(VLOOKUP(C368,[3]ServNOMINA!$F$16:$M$112,8,0)+VLOOKUP(C368,[4]ServNOMINA!$F$16:$M$112,8,0),0)</f>
        <v>0</v>
      </c>
      <c r="R368" s="3">
        <f>IFERROR(VLOOKUP(C368,[3]ServOTROS!$F$16:$M$112,8,0)+VLOOKUP(C368,[4]ServOTROS!$F$16:$M$112,8,0),0)</f>
        <v>0</v>
      </c>
      <c r="S368" s="3"/>
      <c r="T368" s="3">
        <f>IFERROR(VLOOKUP(B368,[3]Aaf_PENSION!$C$16:$M$112,11,0)+VLOOKUP(B368,[4]Aaf_PENSION!$C$16:$M$112,11,0),0)</f>
        <v>0</v>
      </c>
      <c r="U368" s="3">
        <f>IFERROR(VLOOKUP(B368,[3]Aaf_SALUD!$C$16:$M$112,11,0)+VLOOKUP(B368,[4]Aaf_SALUD!$C$16:$M$112,11,0),0)</f>
        <v>0</v>
      </c>
      <c r="V368" s="3"/>
      <c r="W368" s="3"/>
      <c r="X368" s="3">
        <f>IFERROR(VLOOKUP(B368,[3]Ap_CESANTIAS!$C$16:$M$112,11,0)+VLOOKUP(B368,[4]Ap_CESANTIAS!$C$16:$M$112,11,0),0)</f>
        <v>0</v>
      </c>
      <c r="Y368" s="3">
        <f>IFERROR(VLOOKUP(B368,[3]Ap_PENSION!$C$16:$M$112,11,0)+VLOOKUP(B368,[4]Ap_PENSION!$C$16:$M$112,11,0),0)</f>
        <v>0</v>
      </c>
      <c r="Z368" s="3">
        <f>IFERROR(VLOOKUP(B368,[3]Ap_SALUD!$C$16:$M$112,11,0)+VLOOKUP(B368,[4]Ap_SALUD!$C$16:$M$112,11,0),0)</f>
        <v>0</v>
      </c>
      <c r="AA368" s="36">
        <f t="shared" si="16"/>
        <v>0</v>
      </c>
      <c r="AB368" s="37">
        <f t="shared" si="17"/>
        <v>0</v>
      </c>
    </row>
    <row r="369" spans="1:28" hidden="1" x14ac:dyDescent="0.25">
      <c r="A369" s="29">
        <v>357</v>
      </c>
      <c r="B369" s="61"/>
      <c r="C369" s="31">
        <v>891801282</v>
      </c>
      <c r="D369" s="31">
        <f>VLOOKUP(C369,ENERO!$D$13:$E$1147,2,0)</f>
        <v>216015660</v>
      </c>
      <c r="E369" s="61" t="s">
        <v>563</v>
      </c>
      <c r="F369" s="61"/>
      <c r="G369" s="61"/>
      <c r="H369" s="3">
        <v>24702536</v>
      </c>
      <c r="I369" s="3">
        <v>77416248</v>
      </c>
      <c r="J369" s="3">
        <f>IFERROR(VLOOKUP(C369,[1]NOMINA!$Y$16:$AC$112,5,0),0)</f>
        <v>0</v>
      </c>
      <c r="K369" s="3">
        <f>IFERROR(VLOOKUP(C369,[1]CANCELACIONES!$Y$16:$AC$43,5,0),0)</f>
        <v>0</v>
      </c>
      <c r="L369" s="3">
        <f>IFERROR(VLOOKUP(C369,'[2]res- 200686'!$K$16:$R$112,8,0),0)</f>
        <v>0</v>
      </c>
      <c r="M369" s="3">
        <f>IFERROR(VLOOKUP(C369,'[2]reduccion calidad '!$K$16:$R$27,8,0),0)*-1</f>
        <v>0</v>
      </c>
      <c r="N369" s="3"/>
      <c r="O369" s="34">
        <f t="shared" si="15"/>
        <v>102118784</v>
      </c>
      <c r="P369" s="35">
        <v>102118784</v>
      </c>
      <c r="Q369" s="3">
        <f>IFERROR(VLOOKUP(C369,[3]ServNOMINA!$F$16:$M$112,8,0)+VLOOKUP(C369,[4]ServNOMINA!$F$16:$M$112,8,0),0)</f>
        <v>0</v>
      </c>
      <c r="R369" s="3">
        <f>IFERROR(VLOOKUP(C369,[3]ServOTROS!$F$16:$M$112,8,0)+VLOOKUP(C369,[4]ServOTROS!$F$16:$M$112,8,0),0)</f>
        <v>0</v>
      </c>
      <c r="S369" s="3"/>
      <c r="T369" s="3">
        <f>IFERROR(VLOOKUP(B369,[3]Aaf_PENSION!$C$16:$M$112,11,0)+VLOOKUP(B369,[4]Aaf_PENSION!$C$16:$M$112,11,0),0)</f>
        <v>0</v>
      </c>
      <c r="U369" s="3">
        <f>IFERROR(VLOOKUP(B369,[3]Aaf_SALUD!$C$16:$M$112,11,0)+VLOOKUP(B369,[4]Aaf_SALUD!$C$16:$M$112,11,0),0)</f>
        <v>0</v>
      </c>
      <c r="V369" s="3"/>
      <c r="W369" s="3"/>
      <c r="X369" s="3">
        <f>IFERROR(VLOOKUP(B369,[3]Ap_CESANTIAS!$C$16:$M$112,11,0)+VLOOKUP(B369,[4]Ap_CESANTIAS!$C$16:$M$112,11,0),0)</f>
        <v>0</v>
      </c>
      <c r="Y369" s="3">
        <f>IFERROR(VLOOKUP(B369,[3]Ap_PENSION!$C$16:$M$112,11,0)+VLOOKUP(B369,[4]Ap_PENSION!$C$16:$M$112,11,0),0)</f>
        <v>0</v>
      </c>
      <c r="Z369" s="3">
        <f>IFERROR(VLOOKUP(B369,[3]Ap_SALUD!$C$16:$M$112,11,0)+VLOOKUP(B369,[4]Ap_SALUD!$C$16:$M$112,11,0),0)</f>
        <v>0</v>
      </c>
      <c r="AA369" s="36">
        <f t="shared" si="16"/>
        <v>0</v>
      </c>
      <c r="AB369" s="37">
        <f t="shared" si="17"/>
        <v>0</v>
      </c>
    </row>
    <row r="370" spans="1:28" hidden="1" x14ac:dyDescent="0.25">
      <c r="A370" s="38">
        <v>358</v>
      </c>
      <c r="B370" s="61"/>
      <c r="C370" s="31">
        <v>800083233</v>
      </c>
      <c r="D370" s="31">
        <f>VLOOKUP(C370,ENERO!$D$13:$E$1147,2,0)</f>
        <v>216415664</v>
      </c>
      <c r="E370" s="61" t="s">
        <v>564</v>
      </c>
      <c r="F370" s="61"/>
      <c r="G370" s="61"/>
      <c r="H370" s="3">
        <v>61597967</v>
      </c>
      <c r="I370" s="3">
        <v>191846684</v>
      </c>
      <c r="J370" s="3">
        <f>IFERROR(VLOOKUP(C370,[1]NOMINA!$Y$16:$AC$112,5,0),0)</f>
        <v>0</v>
      </c>
      <c r="K370" s="3">
        <f>IFERROR(VLOOKUP(C370,[1]CANCELACIONES!$Y$16:$AC$43,5,0),0)</f>
        <v>0</v>
      </c>
      <c r="L370" s="3">
        <f>IFERROR(VLOOKUP(C370,'[2]res- 200686'!$K$16:$R$112,8,0),0)</f>
        <v>0</v>
      </c>
      <c r="M370" s="3">
        <f>IFERROR(VLOOKUP(C370,'[2]reduccion calidad '!$K$16:$R$27,8,0),0)*-1</f>
        <v>0</v>
      </c>
      <c r="N370" s="3"/>
      <c r="O370" s="34">
        <f t="shared" si="15"/>
        <v>253444651</v>
      </c>
      <c r="P370" s="35">
        <v>253444651</v>
      </c>
      <c r="Q370" s="3">
        <f>IFERROR(VLOOKUP(C370,[3]ServNOMINA!$F$16:$M$112,8,0)+VLOOKUP(C370,[4]ServNOMINA!$F$16:$M$112,8,0),0)</f>
        <v>0</v>
      </c>
      <c r="R370" s="3">
        <f>IFERROR(VLOOKUP(C370,[3]ServOTROS!$F$16:$M$112,8,0)+VLOOKUP(C370,[4]ServOTROS!$F$16:$M$112,8,0),0)</f>
        <v>0</v>
      </c>
      <c r="S370" s="3"/>
      <c r="T370" s="3">
        <f>IFERROR(VLOOKUP(B370,[3]Aaf_PENSION!$C$16:$M$112,11,0)+VLOOKUP(B370,[4]Aaf_PENSION!$C$16:$M$112,11,0),0)</f>
        <v>0</v>
      </c>
      <c r="U370" s="3">
        <f>IFERROR(VLOOKUP(B370,[3]Aaf_SALUD!$C$16:$M$112,11,0)+VLOOKUP(B370,[4]Aaf_SALUD!$C$16:$M$112,11,0),0)</f>
        <v>0</v>
      </c>
      <c r="V370" s="3"/>
      <c r="W370" s="3"/>
      <c r="X370" s="3">
        <f>IFERROR(VLOOKUP(B370,[3]Ap_CESANTIAS!$C$16:$M$112,11,0)+VLOOKUP(B370,[4]Ap_CESANTIAS!$C$16:$M$112,11,0),0)</f>
        <v>0</v>
      </c>
      <c r="Y370" s="3">
        <f>IFERROR(VLOOKUP(B370,[3]Ap_PENSION!$C$16:$M$112,11,0)+VLOOKUP(B370,[4]Ap_PENSION!$C$16:$M$112,11,0),0)</f>
        <v>0</v>
      </c>
      <c r="Z370" s="3">
        <f>IFERROR(VLOOKUP(B370,[3]Ap_SALUD!$C$16:$M$112,11,0)+VLOOKUP(B370,[4]Ap_SALUD!$C$16:$M$112,11,0),0)</f>
        <v>0</v>
      </c>
      <c r="AA370" s="36">
        <f t="shared" si="16"/>
        <v>0</v>
      </c>
      <c r="AB370" s="37">
        <f t="shared" si="17"/>
        <v>0</v>
      </c>
    </row>
    <row r="371" spans="1:28" hidden="1" x14ac:dyDescent="0.25">
      <c r="A371" s="29">
        <v>359</v>
      </c>
      <c r="B371" s="61"/>
      <c r="C371" s="31">
        <v>891802151</v>
      </c>
      <c r="D371" s="31">
        <f>VLOOKUP(C371,ENERO!$D$13:$E$1147,2,0)</f>
        <v>216715667</v>
      </c>
      <c r="E371" s="61" t="s">
        <v>565</v>
      </c>
      <c r="F371" s="61"/>
      <c r="G371" s="61"/>
      <c r="H371" s="3">
        <v>75077535</v>
      </c>
      <c r="I371" s="3">
        <v>224503362</v>
      </c>
      <c r="J371" s="3">
        <f>IFERROR(VLOOKUP(C371,[1]NOMINA!$Y$16:$AC$112,5,0),0)</f>
        <v>0</v>
      </c>
      <c r="K371" s="3">
        <f>IFERROR(VLOOKUP(C371,[1]CANCELACIONES!$Y$16:$AC$43,5,0),0)</f>
        <v>0</v>
      </c>
      <c r="L371" s="3">
        <f>IFERROR(VLOOKUP(C371,'[2]res- 200686'!$K$16:$R$112,8,0),0)</f>
        <v>0</v>
      </c>
      <c r="M371" s="3">
        <f>IFERROR(VLOOKUP(C371,'[2]reduccion calidad '!$K$16:$R$27,8,0),0)*-1</f>
        <v>0</v>
      </c>
      <c r="N371" s="3"/>
      <c r="O371" s="34">
        <f t="shared" si="15"/>
        <v>299580897</v>
      </c>
      <c r="P371" s="35">
        <v>299580897</v>
      </c>
      <c r="Q371" s="3">
        <f>IFERROR(VLOOKUP(C371,[3]ServNOMINA!$F$16:$M$112,8,0)+VLOOKUP(C371,[4]ServNOMINA!$F$16:$M$112,8,0),0)</f>
        <v>0</v>
      </c>
      <c r="R371" s="3">
        <f>IFERROR(VLOOKUP(C371,[3]ServOTROS!$F$16:$M$112,8,0)+VLOOKUP(C371,[4]ServOTROS!$F$16:$M$112,8,0),0)</f>
        <v>0</v>
      </c>
      <c r="S371" s="3"/>
      <c r="T371" s="3">
        <f>IFERROR(VLOOKUP(B371,[3]Aaf_PENSION!$C$16:$M$112,11,0)+VLOOKUP(B371,[4]Aaf_PENSION!$C$16:$M$112,11,0),0)</f>
        <v>0</v>
      </c>
      <c r="U371" s="3">
        <f>IFERROR(VLOOKUP(B371,[3]Aaf_SALUD!$C$16:$M$112,11,0)+VLOOKUP(B371,[4]Aaf_SALUD!$C$16:$M$112,11,0),0)</f>
        <v>0</v>
      </c>
      <c r="V371" s="3"/>
      <c r="W371" s="3"/>
      <c r="X371" s="3">
        <f>IFERROR(VLOOKUP(B371,[3]Ap_CESANTIAS!$C$16:$M$112,11,0)+VLOOKUP(B371,[4]Ap_CESANTIAS!$C$16:$M$112,11,0),0)</f>
        <v>0</v>
      </c>
      <c r="Y371" s="3">
        <f>IFERROR(VLOOKUP(B371,[3]Ap_PENSION!$C$16:$M$112,11,0)+VLOOKUP(B371,[4]Ap_PENSION!$C$16:$M$112,11,0),0)</f>
        <v>0</v>
      </c>
      <c r="Z371" s="3">
        <f>IFERROR(VLOOKUP(B371,[3]Ap_SALUD!$C$16:$M$112,11,0)+VLOOKUP(B371,[4]Ap_SALUD!$C$16:$M$112,11,0),0)</f>
        <v>0</v>
      </c>
      <c r="AA371" s="36">
        <f t="shared" si="16"/>
        <v>0</v>
      </c>
      <c r="AB371" s="37">
        <f t="shared" si="17"/>
        <v>0</v>
      </c>
    </row>
    <row r="372" spans="1:28" hidden="1" x14ac:dyDescent="0.25">
      <c r="A372" s="38">
        <v>360</v>
      </c>
      <c r="B372" s="61"/>
      <c r="C372" s="31">
        <v>891857821</v>
      </c>
      <c r="D372" s="31">
        <f>VLOOKUP(C372,ENERO!$D$13:$E$1147,2,0)</f>
        <v>217315673</v>
      </c>
      <c r="E372" s="61" t="s">
        <v>566</v>
      </c>
      <c r="F372" s="61"/>
      <c r="G372" s="61"/>
      <c r="H372" s="3">
        <v>73373905</v>
      </c>
      <c r="I372" s="3">
        <v>197660052</v>
      </c>
      <c r="J372" s="3">
        <f>IFERROR(VLOOKUP(C372,[1]NOMINA!$Y$16:$AC$112,5,0),0)</f>
        <v>0</v>
      </c>
      <c r="K372" s="3">
        <f>IFERROR(VLOOKUP(C372,[1]CANCELACIONES!$Y$16:$AC$43,5,0),0)</f>
        <v>0</v>
      </c>
      <c r="L372" s="3">
        <f>IFERROR(VLOOKUP(C372,'[2]res- 200686'!$K$16:$R$112,8,0),0)</f>
        <v>0</v>
      </c>
      <c r="M372" s="3">
        <f>IFERROR(VLOOKUP(C372,'[2]reduccion calidad '!$K$16:$R$27,8,0),0)*-1</f>
        <v>0</v>
      </c>
      <c r="N372" s="3"/>
      <c r="O372" s="34">
        <f t="shared" si="15"/>
        <v>271033957</v>
      </c>
      <c r="P372" s="35">
        <v>271033957</v>
      </c>
      <c r="Q372" s="3">
        <f>IFERROR(VLOOKUP(C372,[3]ServNOMINA!$F$16:$M$112,8,0)+VLOOKUP(C372,[4]ServNOMINA!$F$16:$M$112,8,0),0)</f>
        <v>0</v>
      </c>
      <c r="R372" s="3">
        <f>IFERROR(VLOOKUP(C372,[3]ServOTROS!$F$16:$M$112,8,0)+VLOOKUP(C372,[4]ServOTROS!$F$16:$M$112,8,0),0)</f>
        <v>0</v>
      </c>
      <c r="S372" s="3"/>
      <c r="T372" s="3">
        <f>IFERROR(VLOOKUP(B372,[3]Aaf_PENSION!$C$16:$M$112,11,0)+VLOOKUP(B372,[4]Aaf_PENSION!$C$16:$M$112,11,0),0)</f>
        <v>0</v>
      </c>
      <c r="U372" s="3">
        <f>IFERROR(VLOOKUP(B372,[3]Aaf_SALUD!$C$16:$M$112,11,0)+VLOOKUP(B372,[4]Aaf_SALUD!$C$16:$M$112,11,0),0)</f>
        <v>0</v>
      </c>
      <c r="V372" s="3"/>
      <c r="W372" s="3"/>
      <c r="X372" s="3">
        <f>IFERROR(VLOOKUP(B372,[3]Ap_CESANTIAS!$C$16:$M$112,11,0)+VLOOKUP(B372,[4]Ap_CESANTIAS!$C$16:$M$112,11,0),0)</f>
        <v>0</v>
      </c>
      <c r="Y372" s="3">
        <f>IFERROR(VLOOKUP(B372,[3]Ap_PENSION!$C$16:$M$112,11,0)+VLOOKUP(B372,[4]Ap_PENSION!$C$16:$M$112,11,0),0)</f>
        <v>0</v>
      </c>
      <c r="Z372" s="3">
        <f>IFERROR(VLOOKUP(B372,[3]Ap_SALUD!$C$16:$M$112,11,0)+VLOOKUP(B372,[4]Ap_SALUD!$C$16:$M$112,11,0),0)</f>
        <v>0</v>
      </c>
      <c r="AA372" s="36">
        <f t="shared" si="16"/>
        <v>0</v>
      </c>
      <c r="AB372" s="37">
        <f t="shared" si="17"/>
        <v>0</v>
      </c>
    </row>
    <row r="373" spans="1:28" hidden="1" x14ac:dyDescent="0.25">
      <c r="A373" s="29">
        <v>361</v>
      </c>
      <c r="B373" s="61"/>
      <c r="C373" s="31">
        <v>891801286</v>
      </c>
      <c r="D373" s="31">
        <f>VLOOKUP(C373,ENERO!$D$13:$E$1147,2,0)</f>
        <v>217615676</v>
      </c>
      <c r="E373" s="61" t="s">
        <v>567</v>
      </c>
      <c r="F373" s="61"/>
      <c r="G373" s="61"/>
      <c r="H373" s="3">
        <v>56302480</v>
      </c>
      <c r="I373" s="3">
        <v>212264868</v>
      </c>
      <c r="J373" s="3">
        <f>IFERROR(VLOOKUP(C373,[1]NOMINA!$Y$16:$AC$112,5,0),0)</f>
        <v>0</v>
      </c>
      <c r="K373" s="3">
        <f>IFERROR(VLOOKUP(C373,[1]CANCELACIONES!$Y$16:$AC$43,5,0),0)</f>
        <v>0</v>
      </c>
      <c r="L373" s="3">
        <f>IFERROR(VLOOKUP(C373,'[2]res- 200686'!$K$16:$R$112,8,0),0)</f>
        <v>0</v>
      </c>
      <c r="M373" s="3">
        <f>IFERROR(VLOOKUP(C373,'[2]reduccion calidad '!$K$16:$R$27,8,0),0)*-1</f>
        <v>0</v>
      </c>
      <c r="N373" s="3"/>
      <c r="O373" s="34">
        <f t="shared" si="15"/>
        <v>268567348</v>
      </c>
      <c r="P373" s="35">
        <v>268567348</v>
      </c>
      <c r="Q373" s="3">
        <f>IFERROR(VLOOKUP(C373,[3]ServNOMINA!$F$16:$M$112,8,0)+VLOOKUP(C373,[4]ServNOMINA!$F$16:$M$112,8,0),0)</f>
        <v>0</v>
      </c>
      <c r="R373" s="3">
        <f>IFERROR(VLOOKUP(C373,[3]ServOTROS!$F$16:$M$112,8,0)+VLOOKUP(C373,[4]ServOTROS!$F$16:$M$112,8,0),0)</f>
        <v>0</v>
      </c>
      <c r="S373" s="3"/>
      <c r="T373" s="3">
        <f>IFERROR(VLOOKUP(B373,[3]Aaf_PENSION!$C$16:$M$112,11,0)+VLOOKUP(B373,[4]Aaf_PENSION!$C$16:$M$112,11,0),0)</f>
        <v>0</v>
      </c>
      <c r="U373" s="3">
        <f>IFERROR(VLOOKUP(B373,[3]Aaf_SALUD!$C$16:$M$112,11,0)+VLOOKUP(B373,[4]Aaf_SALUD!$C$16:$M$112,11,0),0)</f>
        <v>0</v>
      </c>
      <c r="V373" s="3"/>
      <c r="W373" s="3"/>
      <c r="X373" s="3">
        <f>IFERROR(VLOOKUP(B373,[3]Ap_CESANTIAS!$C$16:$M$112,11,0)+VLOOKUP(B373,[4]Ap_CESANTIAS!$C$16:$M$112,11,0),0)</f>
        <v>0</v>
      </c>
      <c r="Y373" s="3">
        <f>IFERROR(VLOOKUP(B373,[3]Ap_PENSION!$C$16:$M$112,11,0)+VLOOKUP(B373,[4]Ap_PENSION!$C$16:$M$112,11,0),0)</f>
        <v>0</v>
      </c>
      <c r="Z373" s="3">
        <f>IFERROR(VLOOKUP(B373,[3]Ap_SALUD!$C$16:$M$112,11,0)+VLOOKUP(B373,[4]Ap_SALUD!$C$16:$M$112,11,0),0)</f>
        <v>0</v>
      </c>
      <c r="AA373" s="36">
        <f t="shared" si="16"/>
        <v>0</v>
      </c>
      <c r="AB373" s="37">
        <f t="shared" si="17"/>
        <v>0</v>
      </c>
    </row>
    <row r="374" spans="1:28" hidden="1" x14ac:dyDescent="0.25">
      <c r="A374" s="38">
        <v>362</v>
      </c>
      <c r="B374" s="61"/>
      <c r="C374" s="31">
        <v>891801369</v>
      </c>
      <c r="D374" s="31">
        <f>VLOOKUP(C374,ENERO!$D$13:$E$1147,2,0)</f>
        <v>218115681</v>
      </c>
      <c r="E374" s="61" t="s">
        <v>568</v>
      </c>
      <c r="F374" s="61"/>
      <c r="G374" s="61"/>
      <c r="H374" s="3">
        <v>140576203</v>
      </c>
      <c r="I374" s="3">
        <v>264027432</v>
      </c>
      <c r="J374" s="3">
        <f>IFERROR(VLOOKUP(C374,[1]NOMINA!$Y$16:$AC$112,5,0),0)</f>
        <v>0</v>
      </c>
      <c r="K374" s="3">
        <f>IFERROR(VLOOKUP(C374,[1]CANCELACIONES!$Y$16:$AC$43,5,0),0)</f>
        <v>0</v>
      </c>
      <c r="L374" s="3">
        <f>IFERROR(VLOOKUP(C374,'[2]res- 200686'!$K$16:$R$112,8,0),0)</f>
        <v>0</v>
      </c>
      <c r="M374" s="3">
        <f>IFERROR(VLOOKUP(C374,'[2]reduccion calidad '!$K$16:$R$27,8,0),0)*-1</f>
        <v>0</v>
      </c>
      <c r="N374" s="3"/>
      <c r="O374" s="34">
        <f t="shared" si="15"/>
        <v>404603635</v>
      </c>
      <c r="P374" s="35">
        <v>404603635</v>
      </c>
      <c r="Q374" s="3">
        <f>IFERROR(VLOOKUP(C374,[3]ServNOMINA!$F$16:$M$112,8,0)+VLOOKUP(C374,[4]ServNOMINA!$F$16:$M$112,8,0),0)</f>
        <v>0</v>
      </c>
      <c r="R374" s="3">
        <f>IFERROR(VLOOKUP(C374,[3]ServOTROS!$F$16:$M$112,8,0)+VLOOKUP(C374,[4]ServOTROS!$F$16:$M$112,8,0),0)</f>
        <v>0</v>
      </c>
      <c r="S374" s="3"/>
      <c r="T374" s="3">
        <f>IFERROR(VLOOKUP(B374,[3]Aaf_PENSION!$C$16:$M$112,11,0)+VLOOKUP(B374,[4]Aaf_PENSION!$C$16:$M$112,11,0),0)</f>
        <v>0</v>
      </c>
      <c r="U374" s="3">
        <f>IFERROR(VLOOKUP(B374,[3]Aaf_SALUD!$C$16:$M$112,11,0)+VLOOKUP(B374,[4]Aaf_SALUD!$C$16:$M$112,11,0),0)</f>
        <v>0</v>
      </c>
      <c r="V374" s="3"/>
      <c r="W374" s="3"/>
      <c r="X374" s="3">
        <f>IFERROR(VLOOKUP(B374,[3]Ap_CESANTIAS!$C$16:$M$112,11,0)+VLOOKUP(B374,[4]Ap_CESANTIAS!$C$16:$M$112,11,0),0)</f>
        <v>0</v>
      </c>
      <c r="Y374" s="3">
        <f>IFERROR(VLOOKUP(B374,[3]Ap_PENSION!$C$16:$M$112,11,0)+VLOOKUP(B374,[4]Ap_PENSION!$C$16:$M$112,11,0),0)</f>
        <v>0</v>
      </c>
      <c r="Z374" s="3">
        <f>IFERROR(VLOOKUP(B374,[3]Ap_SALUD!$C$16:$M$112,11,0)+VLOOKUP(B374,[4]Ap_SALUD!$C$16:$M$112,11,0),0)</f>
        <v>0</v>
      </c>
      <c r="AA374" s="36">
        <f t="shared" si="16"/>
        <v>0</v>
      </c>
      <c r="AB374" s="37">
        <f t="shared" si="17"/>
        <v>0</v>
      </c>
    </row>
    <row r="375" spans="1:28" hidden="1" x14ac:dyDescent="0.25">
      <c r="A375" s="29">
        <v>363</v>
      </c>
      <c r="B375" s="61"/>
      <c r="C375" s="31">
        <v>800020733</v>
      </c>
      <c r="D375" s="31">
        <f>VLOOKUP(C375,ENERO!$D$13:$E$1147,2,0)</f>
        <v>218615686</v>
      </c>
      <c r="E375" s="61" t="s">
        <v>569</v>
      </c>
      <c r="F375" s="61"/>
      <c r="G375" s="61"/>
      <c r="H375" s="3">
        <v>105921833</v>
      </c>
      <c r="I375" s="3">
        <v>201261161</v>
      </c>
      <c r="J375" s="3">
        <f>IFERROR(VLOOKUP(C375,[1]NOMINA!$Y$16:$AC$112,5,0),0)</f>
        <v>0</v>
      </c>
      <c r="K375" s="3">
        <f>IFERROR(VLOOKUP(C375,[1]CANCELACIONES!$Y$16:$AC$43,5,0),0)</f>
        <v>0</v>
      </c>
      <c r="L375" s="3">
        <f>IFERROR(VLOOKUP(C375,'[2]res- 200686'!$K$16:$R$112,8,0),0)</f>
        <v>0</v>
      </c>
      <c r="M375" s="3">
        <f>IFERROR(VLOOKUP(C375,'[2]reduccion calidad '!$K$16:$R$27,8,0),0)*-1</f>
        <v>0</v>
      </c>
      <c r="N375" s="3"/>
      <c r="O375" s="34">
        <f t="shared" si="15"/>
        <v>307182994</v>
      </c>
      <c r="P375" s="35">
        <v>307182994</v>
      </c>
      <c r="Q375" s="3">
        <f>IFERROR(VLOOKUP(C375,[3]ServNOMINA!$F$16:$M$112,8,0)+VLOOKUP(C375,[4]ServNOMINA!$F$16:$M$112,8,0),0)</f>
        <v>0</v>
      </c>
      <c r="R375" s="3">
        <f>IFERROR(VLOOKUP(C375,[3]ServOTROS!$F$16:$M$112,8,0)+VLOOKUP(C375,[4]ServOTROS!$F$16:$M$112,8,0),0)</f>
        <v>0</v>
      </c>
      <c r="S375" s="3"/>
      <c r="T375" s="3">
        <f>IFERROR(VLOOKUP(B375,[3]Aaf_PENSION!$C$16:$M$112,11,0)+VLOOKUP(B375,[4]Aaf_PENSION!$C$16:$M$112,11,0),0)</f>
        <v>0</v>
      </c>
      <c r="U375" s="3">
        <f>IFERROR(VLOOKUP(B375,[3]Aaf_SALUD!$C$16:$M$112,11,0)+VLOOKUP(B375,[4]Aaf_SALUD!$C$16:$M$112,11,0),0)</f>
        <v>0</v>
      </c>
      <c r="V375" s="3"/>
      <c r="W375" s="3"/>
      <c r="X375" s="3">
        <f>IFERROR(VLOOKUP(B375,[3]Ap_CESANTIAS!$C$16:$M$112,11,0)+VLOOKUP(B375,[4]Ap_CESANTIAS!$C$16:$M$112,11,0),0)</f>
        <v>0</v>
      </c>
      <c r="Y375" s="3">
        <f>IFERROR(VLOOKUP(B375,[3]Ap_PENSION!$C$16:$M$112,11,0)+VLOOKUP(B375,[4]Ap_PENSION!$C$16:$M$112,11,0),0)</f>
        <v>0</v>
      </c>
      <c r="Z375" s="3">
        <f>IFERROR(VLOOKUP(B375,[3]Ap_SALUD!$C$16:$M$112,11,0)+VLOOKUP(B375,[4]Ap_SALUD!$C$16:$M$112,11,0),0)</f>
        <v>0</v>
      </c>
      <c r="AA375" s="36">
        <f t="shared" si="16"/>
        <v>0</v>
      </c>
      <c r="AB375" s="37">
        <f t="shared" si="17"/>
        <v>0</v>
      </c>
    </row>
    <row r="376" spans="1:28" hidden="1" x14ac:dyDescent="0.25">
      <c r="A376" s="38">
        <v>364</v>
      </c>
      <c r="B376" s="61"/>
      <c r="C376" s="31">
        <v>800029386</v>
      </c>
      <c r="D376" s="31">
        <f>VLOOKUP(C376,ENERO!$D$13:$E$1147,2,0)</f>
        <v>219015690</v>
      </c>
      <c r="E376" s="61" t="s">
        <v>570</v>
      </c>
      <c r="F376" s="61"/>
      <c r="G376" s="61"/>
      <c r="H376" s="3">
        <v>51915398</v>
      </c>
      <c r="I376" s="3">
        <v>102497053</v>
      </c>
      <c r="J376" s="3">
        <f>IFERROR(VLOOKUP(C376,[1]NOMINA!$Y$16:$AC$112,5,0),0)</f>
        <v>0</v>
      </c>
      <c r="K376" s="3">
        <f>IFERROR(VLOOKUP(C376,[1]CANCELACIONES!$Y$16:$AC$43,5,0),0)</f>
        <v>0</v>
      </c>
      <c r="L376" s="3">
        <f>IFERROR(VLOOKUP(C376,'[2]res- 200686'!$K$16:$R$112,8,0),0)</f>
        <v>0</v>
      </c>
      <c r="M376" s="3">
        <f>IFERROR(VLOOKUP(C376,'[2]reduccion calidad '!$K$16:$R$27,8,0),0)*-1</f>
        <v>0</v>
      </c>
      <c r="N376" s="3"/>
      <c r="O376" s="34">
        <f t="shared" si="15"/>
        <v>154412451</v>
      </c>
      <c r="P376" s="35">
        <v>154412451</v>
      </c>
      <c r="Q376" s="3">
        <f>IFERROR(VLOOKUP(C376,[3]ServNOMINA!$F$16:$M$112,8,0)+VLOOKUP(C376,[4]ServNOMINA!$F$16:$M$112,8,0),0)</f>
        <v>0</v>
      </c>
      <c r="R376" s="3">
        <f>IFERROR(VLOOKUP(C376,[3]ServOTROS!$F$16:$M$112,8,0)+VLOOKUP(C376,[4]ServOTROS!$F$16:$M$112,8,0),0)</f>
        <v>0</v>
      </c>
      <c r="S376" s="3"/>
      <c r="T376" s="3">
        <f>IFERROR(VLOOKUP(B376,[3]Aaf_PENSION!$C$16:$M$112,11,0)+VLOOKUP(B376,[4]Aaf_PENSION!$C$16:$M$112,11,0),0)</f>
        <v>0</v>
      </c>
      <c r="U376" s="3">
        <f>IFERROR(VLOOKUP(B376,[3]Aaf_SALUD!$C$16:$M$112,11,0)+VLOOKUP(B376,[4]Aaf_SALUD!$C$16:$M$112,11,0),0)</f>
        <v>0</v>
      </c>
      <c r="V376" s="3"/>
      <c r="W376" s="3"/>
      <c r="X376" s="3">
        <f>IFERROR(VLOOKUP(B376,[3]Ap_CESANTIAS!$C$16:$M$112,11,0)+VLOOKUP(B376,[4]Ap_CESANTIAS!$C$16:$M$112,11,0),0)</f>
        <v>0</v>
      </c>
      <c r="Y376" s="3">
        <f>IFERROR(VLOOKUP(B376,[3]Ap_PENSION!$C$16:$M$112,11,0)+VLOOKUP(B376,[4]Ap_PENSION!$C$16:$M$112,11,0),0)</f>
        <v>0</v>
      </c>
      <c r="Z376" s="3">
        <f>IFERROR(VLOOKUP(B376,[3]Ap_SALUD!$C$16:$M$112,11,0)+VLOOKUP(B376,[4]Ap_SALUD!$C$16:$M$112,11,0),0)</f>
        <v>0</v>
      </c>
      <c r="AA376" s="36">
        <f t="shared" si="16"/>
        <v>0</v>
      </c>
      <c r="AB376" s="37">
        <f t="shared" si="17"/>
        <v>0</v>
      </c>
    </row>
    <row r="377" spans="1:28" hidden="1" x14ac:dyDescent="0.25">
      <c r="A377" s="29">
        <v>365</v>
      </c>
      <c r="B377" s="61"/>
      <c r="C377" s="31">
        <v>800039213</v>
      </c>
      <c r="D377" s="31">
        <f>VLOOKUP(C377,ENERO!$D$13:$E$1147,2,0)</f>
        <v>219315693</v>
      </c>
      <c r="E377" s="61" t="s">
        <v>571</v>
      </c>
      <c r="F377" s="61"/>
      <c r="G377" s="61"/>
      <c r="H377" s="3">
        <v>118820847</v>
      </c>
      <c r="I377" s="3">
        <v>297299676</v>
      </c>
      <c r="J377" s="3">
        <f>IFERROR(VLOOKUP(C377,[1]NOMINA!$Y$16:$AC$112,5,0),0)</f>
        <v>0</v>
      </c>
      <c r="K377" s="3">
        <f>IFERROR(VLOOKUP(C377,[1]CANCELACIONES!$Y$16:$AC$43,5,0),0)</f>
        <v>0</v>
      </c>
      <c r="L377" s="3">
        <f>IFERROR(VLOOKUP(C377,'[2]res- 200686'!$K$16:$R$112,8,0),0)</f>
        <v>0</v>
      </c>
      <c r="M377" s="3">
        <f>IFERROR(VLOOKUP(C377,'[2]reduccion calidad '!$K$16:$R$27,8,0),0)*-1</f>
        <v>0</v>
      </c>
      <c r="N377" s="3"/>
      <c r="O377" s="34">
        <f t="shared" si="15"/>
        <v>416120523</v>
      </c>
      <c r="P377" s="35">
        <v>416120523</v>
      </c>
      <c r="Q377" s="3">
        <f>IFERROR(VLOOKUP(C377,[3]ServNOMINA!$F$16:$M$112,8,0)+VLOOKUP(C377,[4]ServNOMINA!$F$16:$M$112,8,0),0)</f>
        <v>0</v>
      </c>
      <c r="R377" s="3">
        <f>IFERROR(VLOOKUP(C377,[3]ServOTROS!$F$16:$M$112,8,0)+VLOOKUP(C377,[4]ServOTROS!$F$16:$M$112,8,0),0)</f>
        <v>0</v>
      </c>
      <c r="S377" s="3"/>
      <c r="T377" s="3">
        <f>IFERROR(VLOOKUP(B377,[3]Aaf_PENSION!$C$16:$M$112,11,0)+VLOOKUP(B377,[4]Aaf_PENSION!$C$16:$M$112,11,0),0)</f>
        <v>0</v>
      </c>
      <c r="U377" s="3">
        <f>IFERROR(VLOOKUP(B377,[3]Aaf_SALUD!$C$16:$M$112,11,0)+VLOOKUP(B377,[4]Aaf_SALUD!$C$16:$M$112,11,0),0)</f>
        <v>0</v>
      </c>
      <c r="V377" s="3"/>
      <c r="W377" s="3"/>
      <c r="X377" s="3">
        <f>IFERROR(VLOOKUP(B377,[3]Ap_CESANTIAS!$C$16:$M$112,11,0)+VLOOKUP(B377,[4]Ap_CESANTIAS!$C$16:$M$112,11,0),0)</f>
        <v>0</v>
      </c>
      <c r="Y377" s="3">
        <f>IFERROR(VLOOKUP(B377,[3]Ap_PENSION!$C$16:$M$112,11,0)+VLOOKUP(B377,[4]Ap_PENSION!$C$16:$M$112,11,0),0)</f>
        <v>0</v>
      </c>
      <c r="Z377" s="3">
        <f>IFERROR(VLOOKUP(B377,[3]Ap_SALUD!$C$16:$M$112,11,0)+VLOOKUP(B377,[4]Ap_SALUD!$C$16:$M$112,11,0),0)</f>
        <v>0</v>
      </c>
      <c r="AA377" s="36">
        <f t="shared" si="16"/>
        <v>0</v>
      </c>
      <c r="AB377" s="37">
        <f t="shared" si="17"/>
        <v>0</v>
      </c>
    </row>
    <row r="378" spans="1:28" hidden="1" x14ac:dyDescent="0.25">
      <c r="A378" s="38">
        <v>366</v>
      </c>
      <c r="B378" s="61"/>
      <c r="C378" s="31">
        <v>800099651</v>
      </c>
      <c r="D378" s="31">
        <f>VLOOKUP(C378,ENERO!$D$13:$E$1147,2,0)</f>
        <v>219615696</v>
      </c>
      <c r="E378" s="61" t="s">
        <v>572</v>
      </c>
      <c r="F378" s="61"/>
      <c r="G378" s="61"/>
      <c r="H378" s="3">
        <v>56614628</v>
      </c>
      <c r="I378" s="3">
        <v>111091346</v>
      </c>
      <c r="J378" s="3">
        <f>IFERROR(VLOOKUP(C378,[1]NOMINA!$Y$16:$AC$112,5,0),0)</f>
        <v>0</v>
      </c>
      <c r="K378" s="3">
        <f>IFERROR(VLOOKUP(C378,[1]CANCELACIONES!$Y$16:$AC$43,5,0),0)</f>
        <v>0</v>
      </c>
      <c r="L378" s="3">
        <f>IFERROR(VLOOKUP(C378,'[2]res- 200686'!$K$16:$R$112,8,0),0)</f>
        <v>0</v>
      </c>
      <c r="M378" s="3">
        <f>IFERROR(VLOOKUP(C378,'[2]reduccion calidad '!$K$16:$R$27,8,0),0)*-1</f>
        <v>0</v>
      </c>
      <c r="N378" s="3"/>
      <c r="O378" s="34">
        <f t="shared" si="15"/>
        <v>167705974</v>
      </c>
      <c r="P378" s="35">
        <v>167705974</v>
      </c>
      <c r="Q378" s="3">
        <f>IFERROR(VLOOKUP(C378,[3]ServNOMINA!$F$16:$M$112,8,0)+VLOOKUP(C378,[4]ServNOMINA!$F$16:$M$112,8,0),0)</f>
        <v>0</v>
      </c>
      <c r="R378" s="3">
        <f>IFERROR(VLOOKUP(C378,[3]ServOTROS!$F$16:$M$112,8,0)+VLOOKUP(C378,[4]ServOTROS!$F$16:$M$112,8,0),0)</f>
        <v>0</v>
      </c>
      <c r="S378" s="3"/>
      <c r="T378" s="3">
        <f>IFERROR(VLOOKUP(B378,[3]Aaf_PENSION!$C$16:$M$112,11,0)+VLOOKUP(B378,[4]Aaf_PENSION!$C$16:$M$112,11,0),0)</f>
        <v>0</v>
      </c>
      <c r="U378" s="3">
        <f>IFERROR(VLOOKUP(B378,[3]Aaf_SALUD!$C$16:$M$112,11,0)+VLOOKUP(B378,[4]Aaf_SALUD!$C$16:$M$112,11,0),0)</f>
        <v>0</v>
      </c>
      <c r="V378" s="3"/>
      <c r="W378" s="3"/>
      <c r="X378" s="3">
        <f>IFERROR(VLOOKUP(B378,[3]Ap_CESANTIAS!$C$16:$M$112,11,0)+VLOOKUP(B378,[4]Ap_CESANTIAS!$C$16:$M$112,11,0),0)</f>
        <v>0</v>
      </c>
      <c r="Y378" s="3">
        <f>IFERROR(VLOOKUP(B378,[3]Ap_PENSION!$C$16:$M$112,11,0)+VLOOKUP(B378,[4]Ap_PENSION!$C$16:$M$112,11,0),0)</f>
        <v>0</v>
      </c>
      <c r="Z378" s="3">
        <f>IFERROR(VLOOKUP(B378,[3]Ap_SALUD!$C$16:$M$112,11,0)+VLOOKUP(B378,[4]Ap_SALUD!$C$16:$M$112,11,0),0)</f>
        <v>0</v>
      </c>
      <c r="AA378" s="36">
        <f t="shared" si="16"/>
        <v>0</v>
      </c>
      <c r="AB378" s="37">
        <f t="shared" si="17"/>
        <v>0</v>
      </c>
    </row>
    <row r="379" spans="1:28" hidden="1" x14ac:dyDescent="0.25">
      <c r="A379" s="29">
        <v>367</v>
      </c>
      <c r="B379" s="61"/>
      <c r="C379" s="31">
        <v>800050791</v>
      </c>
      <c r="D379" s="31">
        <f>VLOOKUP(C379,ENERO!$D$13:$E$1147,2,0)</f>
        <v>212015720</v>
      </c>
      <c r="E379" s="61" t="s">
        <v>573</v>
      </c>
      <c r="F379" s="61"/>
      <c r="G379" s="61"/>
      <c r="H379" s="3">
        <v>33390844</v>
      </c>
      <c r="I379" s="3">
        <v>111374812</v>
      </c>
      <c r="J379" s="3">
        <f>IFERROR(VLOOKUP(C379,[1]NOMINA!$Y$16:$AC$112,5,0),0)</f>
        <v>0</v>
      </c>
      <c r="K379" s="3">
        <f>IFERROR(VLOOKUP(C379,[1]CANCELACIONES!$Y$16:$AC$43,5,0),0)</f>
        <v>0</v>
      </c>
      <c r="L379" s="3">
        <f>IFERROR(VLOOKUP(C379,'[2]res- 200686'!$K$16:$R$112,8,0),0)</f>
        <v>0</v>
      </c>
      <c r="M379" s="3">
        <f>IFERROR(VLOOKUP(C379,'[2]reduccion calidad '!$K$16:$R$27,8,0),0)*-1</f>
        <v>0</v>
      </c>
      <c r="N379" s="3"/>
      <c r="O379" s="34">
        <f t="shared" si="15"/>
        <v>144765656</v>
      </c>
      <c r="P379" s="35">
        <v>144765656</v>
      </c>
      <c r="Q379" s="3">
        <f>IFERROR(VLOOKUP(C379,[3]ServNOMINA!$F$16:$M$112,8,0)+VLOOKUP(C379,[4]ServNOMINA!$F$16:$M$112,8,0),0)</f>
        <v>0</v>
      </c>
      <c r="R379" s="3">
        <f>IFERROR(VLOOKUP(C379,[3]ServOTROS!$F$16:$M$112,8,0)+VLOOKUP(C379,[4]ServOTROS!$F$16:$M$112,8,0),0)</f>
        <v>0</v>
      </c>
      <c r="S379" s="3"/>
      <c r="T379" s="3">
        <f>IFERROR(VLOOKUP(B379,[3]Aaf_PENSION!$C$16:$M$112,11,0)+VLOOKUP(B379,[4]Aaf_PENSION!$C$16:$M$112,11,0),0)</f>
        <v>0</v>
      </c>
      <c r="U379" s="3">
        <f>IFERROR(VLOOKUP(B379,[3]Aaf_SALUD!$C$16:$M$112,11,0)+VLOOKUP(B379,[4]Aaf_SALUD!$C$16:$M$112,11,0),0)</f>
        <v>0</v>
      </c>
      <c r="V379" s="3"/>
      <c r="W379" s="3"/>
      <c r="X379" s="3">
        <f>IFERROR(VLOOKUP(B379,[3]Ap_CESANTIAS!$C$16:$M$112,11,0)+VLOOKUP(B379,[4]Ap_CESANTIAS!$C$16:$M$112,11,0),0)</f>
        <v>0</v>
      </c>
      <c r="Y379" s="3">
        <f>IFERROR(VLOOKUP(B379,[3]Ap_PENSION!$C$16:$M$112,11,0)+VLOOKUP(B379,[4]Ap_PENSION!$C$16:$M$112,11,0),0)</f>
        <v>0</v>
      </c>
      <c r="Z379" s="3">
        <f>IFERROR(VLOOKUP(B379,[3]Ap_SALUD!$C$16:$M$112,11,0)+VLOOKUP(B379,[4]Ap_SALUD!$C$16:$M$112,11,0),0)</f>
        <v>0</v>
      </c>
      <c r="AA379" s="36">
        <f t="shared" si="16"/>
        <v>0</v>
      </c>
      <c r="AB379" s="37">
        <f t="shared" si="17"/>
        <v>0</v>
      </c>
    </row>
    <row r="380" spans="1:28" hidden="1" x14ac:dyDescent="0.25">
      <c r="A380" s="38">
        <v>368</v>
      </c>
      <c r="B380" s="61"/>
      <c r="C380" s="31">
        <v>800099441</v>
      </c>
      <c r="D380" s="31">
        <f>VLOOKUP(C380,ENERO!$D$13:$E$1147,2,0)</f>
        <v>212315723</v>
      </c>
      <c r="E380" s="61" t="s">
        <v>574</v>
      </c>
      <c r="F380" s="61"/>
      <c r="G380" s="61"/>
      <c r="H380" s="3">
        <v>17897412</v>
      </c>
      <c r="I380" s="3">
        <v>63644622</v>
      </c>
      <c r="J380" s="3">
        <f>IFERROR(VLOOKUP(C380,[1]NOMINA!$Y$16:$AC$112,5,0),0)</f>
        <v>0</v>
      </c>
      <c r="K380" s="3">
        <f>IFERROR(VLOOKUP(C380,[1]CANCELACIONES!$Y$16:$AC$43,5,0),0)</f>
        <v>0</v>
      </c>
      <c r="L380" s="3">
        <f>IFERROR(VLOOKUP(C380,'[2]res- 200686'!$K$16:$R$112,8,0),0)</f>
        <v>0</v>
      </c>
      <c r="M380" s="3">
        <f>IFERROR(VLOOKUP(C380,'[2]reduccion calidad '!$K$16:$R$27,8,0),0)*-1</f>
        <v>0</v>
      </c>
      <c r="N380" s="3"/>
      <c r="O380" s="34">
        <f t="shared" si="15"/>
        <v>81542034</v>
      </c>
      <c r="P380" s="35">
        <v>81542034</v>
      </c>
      <c r="Q380" s="3">
        <f>IFERROR(VLOOKUP(C380,[3]ServNOMINA!$F$16:$M$112,8,0)+VLOOKUP(C380,[4]ServNOMINA!$F$16:$M$112,8,0),0)</f>
        <v>0</v>
      </c>
      <c r="R380" s="3">
        <f>IFERROR(VLOOKUP(C380,[3]ServOTROS!$F$16:$M$112,8,0)+VLOOKUP(C380,[4]ServOTROS!$F$16:$M$112,8,0),0)</f>
        <v>0</v>
      </c>
      <c r="S380" s="3"/>
      <c r="T380" s="3">
        <f>IFERROR(VLOOKUP(B380,[3]Aaf_PENSION!$C$16:$M$112,11,0)+VLOOKUP(B380,[4]Aaf_PENSION!$C$16:$M$112,11,0),0)</f>
        <v>0</v>
      </c>
      <c r="U380" s="3">
        <f>IFERROR(VLOOKUP(B380,[3]Aaf_SALUD!$C$16:$M$112,11,0)+VLOOKUP(B380,[4]Aaf_SALUD!$C$16:$M$112,11,0),0)</f>
        <v>0</v>
      </c>
      <c r="V380" s="3"/>
      <c r="W380" s="3"/>
      <c r="X380" s="3">
        <f>IFERROR(VLOOKUP(B380,[3]Ap_CESANTIAS!$C$16:$M$112,11,0)+VLOOKUP(B380,[4]Ap_CESANTIAS!$C$16:$M$112,11,0),0)</f>
        <v>0</v>
      </c>
      <c r="Y380" s="3">
        <f>IFERROR(VLOOKUP(B380,[3]Ap_PENSION!$C$16:$M$112,11,0)+VLOOKUP(B380,[4]Ap_PENSION!$C$16:$M$112,11,0),0)</f>
        <v>0</v>
      </c>
      <c r="Z380" s="3">
        <f>IFERROR(VLOOKUP(B380,[3]Ap_SALUD!$C$16:$M$112,11,0)+VLOOKUP(B380,[4]Ap_SALUD!$C$16:$M$112,11,0),0)</f>
        <v>0</v>
      </c>
      <c r="AA380" s="36">
        <f t="shared" si="16"/>
        <v>0</v>
      </c>
      <c r="AB380" s="37">
        <f t="shared" si="17"/>
        <v>0</v>
      </c>
    </row>
    <row r="381" spans="1:28" hidden="1" x14ac:dyDescent="0.25">
      <c r="A381" s="29">
        <v>369</v>
      </c>
      <c r="B381" s="61"/>
      <c r="C381" s="31">
        <v>891801911</v>
      </c>
      <c r="D381" s="31">
        <f>VLOOKUP(C381,ENERO!$D$13:$E$1147,2,0)</f>
        <v>214015740</v>
      </c>
      <c r="E381" s="61" t="s">
        <v>575</v>
      </c>
      <c r="F381" s="61"/>
      <c r="G381" s="61"/>
      <c r="H381" s="3">
        <v>142058869</v>
      </c>
      <c r="I381" s="3">
        <v>343449210</v>
      </c>
      <c r="J381" s="3">
        <f>IFERROR(VLOOKUP(C381,[1]NOMINA!$Y$16:$AC$112,5,0),0)</f>
        <v>0</v>
      </c>
      <c r="K381" s="3">
        <f>IFERROR(VLOOKUP(C381,[1]CANCELACIONES!$Y$16:$AC$43,5,0),0)</f>
        <v>0</v>
      </c>
      <c r="L381" s="3">
        <f>IFERROR(VLOOKUP(C381,'[2]res- 200686'!$K$16:$R$112,8,0),0)</f>
        <v>0</v>
      </c>
      <c r="M381" s="3">
        <f>IFERROR(VLOOKUP(C381,'[2]reduccion calidad '!$K$16:$R$27,8,0),0)*-1</f>
        <v>0</v>
      </c>
      <c r="N381" s="3"/>
      <c r="O381" s="34">
        <f t="shared" si="15"/>
        <v>485508079</v>
      </c>
      <c r="P381" s="35">
        <v>485508079</v>
      </c>
      <c r="Q381" s="3">
        <f>IFERROR(VLOOKUP(C381,[3]ServNOMINA!$F$16:$M$112,8,0)+VLOOKUP(C381,[4]ServNOMINA!$F$16:$M$112,8,0),0)</f>
        <v>0</v>
      </c>
      <c r="R381" s="3">
        <f>IFERROR(VLOOKUP(C381,[3]ServOTROS!$F$16:$M$112,8,0)+VLOOKUP(C381,[4]ServOTROS!$F$16:$M$112,8,0),0)</f>
        <v>0</v>
      </c>
      <c r="S381" s="3"/>
      <c r="T381" s="3">
        <f>IFERROR(VLOOKUP(B381,[3]Aaf_PENSION!$C$16:$M$112,11,0)+VLOOKUP(B381,[4]Aaf_PENSION!$C$16:$M$112,11,0),0)</f>
        <v>0</v>
      </c>
      <c r="U381" s="3">
        <f>IFERROR(VLOOKUP(B381,[3]Aaf_SALUD!$C$16:$M$112,11,0)+VLOOKUP(B381,[4]Aaf_SALUD!$C$16:$M$112,11,0),0)</f>
        <v>0</v>
      </c>
      <c r="V381" s="3"/>
      <c r="W381" s="3"/>
      <c r="X381" s="3">
        <f>IFERROR(VLOOKUP(B381,[3]Ap_CESANTIAS!$C$16:$M$112,11,0)+VLOOKUP(B381,[4]Ap_CESANTIAS!$C$16:$M$112,11,0),0)</f>
        <v>0</v>
      </c>
      <c r="Y381" s="3">
        <f>IFERROR(VLOOKUP(B381,[3]Ap_PENSION!$C$16:$M$112,11,0)+VLOOKUP(B381,[4]Ap_PENSION!$C$16:$M$112,11,0),0)</f>
        <v>0</v>
      </c>
      <c r="Z381" s="3">
        <f>IFERROR(VLOOKUP(B381,[3]Ap_SALUD!$C$16:$M$112,11,0)+VLOOKUP(B381,[4]Ap_SALUD!$C$16:$M$112,11,0),0)</f>
        <v>0</v>
      </c>
      <c r="AA381" s="36">
        <f t="shared" si="16"/>
        <v>0</v>
      </c>
      <c r="AB381" s="37">
        <f t="shared" si="17"/>
        <v>0</v>
      </c>
    </row>
    <row r="382" spans="1:28" hidden="1" x14ac:dyDescent="0.25">
      <c r="A382" s="38">
        <v>370</v>
      </c>
      <c r="B382" s="61"/>
      <c r="C382" s="31">
        <v>891855016</v>
      </c>
      <c r="D382" s="31">
        <f>VLOOKUP(C382,ENERO!$D$13:$E$1147,2,0)</f>
        <v>215315753</v>
      </c>
      <c r="E382" s="61" t="s">
        <v>576</v>
      </c>
      <c r="F382" s="61"/>
      <c r="G382" s="61"/>
      <c r="H382" s="3">
        <v>125255663</v>
      </c>
      <c r="I382" s="3">
        <v>234627357</v>
      </c>
      <c r="J382" s="3">
        <f>IFERROR(VLOOKUP(C382,[1]NOMINA!$Y$16:$AC$112,5,0),0)</f>
        <v>0</v>
      </c>
      <c r="K382" s="3">
        <f>IFERROR(VLOOKUP(C382,[1]CANCELACIONES!$Y$16:$AC$43,5,0),0)</f>
        <v>0</v>
      </c>
      <c r="L382" s="3">
        <f>IFERROR(VLOOKUP(C382,'[2]res- 200686'!$K$16:$R$112,8,0),0)</f>
        <v>0</v>
      </c>
      <c r="M382" s="3">
        <f>IFERROR(VLOOKUP(C382,'[2]reduccion calidad '!$K$16:$R$27,8,0),0)*-1</f>
        <v>0</v>
      </c>
      <c r="N382" s="3"/>
      <c r="O382" s="34">
        <f t="shared" si="15"/>
        <v>359883020</v>
      </c>
      <c r="P382" s="35">
        <v>359883020</v>
      </c>
      <c r="Q382" s="3">
        <f>IFERROR(VLOOKUP(C382,[3]ServNOMINA!$F$16:$M$112,8,0)+VLOOKUP(C382,[4]ServNOMINA!$F$16:$M$112,8,0),0)</f>
        <v>0</v>
      </c>
      <c r="R382" s="3">
        <f>IFERROR(VLOOKUP(C382,[3]ServOTROS!$F$16:$M$112,8,0)+VLOOKUP(C382,[4]ServOTROS!$F$16:$M$112,8,0),0)</f>
        <v>0</v>
      </c>
      <c r="S382" s="3"/>
      <c r="T382" s="3">
        <f>IFERROR(VLOOKUP(B382,[3]Aaf_PENSION!$C$16:$M$112,11,0)+VLOOKUP(B382,[4]Aaf_PENSION!$C$16:$M$112,11,0),0)</f>
        <v>0</v>
      </c>
      <c r="U382" s="3">
        <f>IFERROR(VLOOKUP(B382,[3]Aaf_SALUD!$C$16:$M$112,11,0)+VLOOKUP(B382,[4]Aaf_SALUD!$C$16:$M$112,11,0),0)</f>
        <v>0</v>
      </c>
      <c r="V382" s="3"/>
      <c r="W382" s="3"/>
      <c r="X382" s="3">
        <f>IFERROR(VLOOKUP(B382,[3]Ap_CESANTIAS!$C$16:$M$112,11,0)+VLOOKUP(B382,[4]Ap_CESANTIAS!$C$16:$M$112,11,0),0)</f>
        <v>0</v>
      </c>
      <c r="Y382" s="3">
        <f>IFERROR(VLOOKUP(B382,[3]Ap_PENSION!$C$16:$M$112,11,0)+VLOOKUP(B382,[4]Ap_PENSION!$C$16:$M$112,11,0),0)</f>
        <v>0</v>
      </c>
      <c r="Z382" s="3">
        <f>IFERROR(VLOOKUP(B382,[3]Ap_SALUD!$C$16:$M$112,11,0)+VLOOKUP(B382,[4]Ap_SALUD!$C$16:$M$112,11,0),0)</f>
        <v>0</v>
      </c>
      <c r="AA382" s="36">
        <f t="shared" si="16"/>
        <v>0</v>
      </c>
      <c r="AB382" s="37">
        <f t="shared" si="17"/>
        <v>0</v>
      </c>
    </row>
    <row r="383" spans="1:28" hidden="1" x14ac:dyDescent="0.25">
      <c r="A383" s="29">
        <v>371</v>
      </c>
      <c r="B383" s="61"/>
      <c r="C383" s="31">
        <v>800026911</v>
      </c>
      <c r="D383" s="31">
        <f>VLOOKUP(C383,ENERO!$D$13:$E$1147,2,0)</f>
        <v>215515755</v>
      </c>
      <c r="E383" s="61" t="s">
        <v>577</v>
      </c>
      <c r="F383" s="61"/>
      <c r="G383" s="61"/>
      <c r="H383" s="3">
        <v>197851825</v>
      </c>
      <c r="I383" s="3">
        <v>339528192</v>
      </c>
      <c r="J383" s="3">
        <f>IFERROR(VLOOKUP(C383,[1]NOMINA!$Y$16:$AC$112,5,0),0)</f>
        <v>0</v>
      </c>
      <c r="K383" s="3">
        <f>IFERROR(VLOOKUP(C383,[1]CANCELACIONES!$Y$16:$AC$43,5,0),0)</f>
        <v>0</v>
      </c>
      <c r="L383" s="3">
        <f>IFERROR(VLOOKUP(C383,'[2]res- 200686'!$K$16:$R$112,8,0),0)</f>
        <v>0</v>
      </c>
      <c r="M383" s="3">
        <f>IFERROR(VLOOKUP(C383,'[2]reduccion calidad '!$K$16:$R$27,8,0),0)*-1</f>
        <v>0</v>
      </c>
      <c r="N383" s="3"/>
      <c r="O383" s="34">
        <f t="shared" si="15"/>
        <v>537380017</v>
      </c>
      <c r="P383" s="35">
        <v>537380017</v>
      </c>
      <c r="Q383" s="3">
        <f>IFERROR(VLOOKUP(C383,[3]ServNOMINA!$F$16:$M$112,8,0)+VLOOKUP(C383,[4]ServNOMINA!$F$16:$M$112,8,0),0)</f>
        <v>0</v>
      </c>
      <c r="R383" s="3">
        <f>IFERROR(VLOOKUP(C383,[3]ServOTROS!$F$16:$M$112,8,0)+VLOOKUP(C383,[4]ServOTROS!$F$16:$M$112,8,0),0)</f>
        <v>0</v>
      </c>
      <c r="S383" s="3"/>
      <c r="T383" s="3">
        <f>IFERROR(VLOOKUP(B383,[3]Aaf_PENSION!$C$16:$M$112,11,0)+VLOOKUP(B383,[4]Aaf_PENSION!$C$16:$M$112,11,0),0)</f>
        <v>0</v>
      </c>
      <c r="U383" s="3">
        <f>IFERROR(VLOOKUP(B383,[3]Aaf_SALUD!$C$16:$M$112,11,0)+VLOOKUP(B383,[4]Aaf_SALUD!$C$16:$M$112,11,0),0)</f>
        <v>0</v>
      </c>
      <c r="V383" s="3"/>
      <c r="W383" s="3"/>
      <c r="X383" s="3">
        <f>IFERROR(VLOOKUP(B383,[3]Ap_CESANTIAS!$C$16:$M$112,11,0)+VLOOKUP(B383,[4]Ap_CESANTIAS!$C$16:$M$112,11,0),0)</f>
        <v>0</v>
      </c>
      <c r="Y383" s="3">
        <f>IFERROR(VLOOKUP(B383,[3]Ap_PENSION!$C$16:$M$112,11,0)+VLOOKUP(B383,[4]Ap_PENSION!$C$16:$M$112,11,0),0)</f>
        <v>0</v>
      </c>
      <c r="Z383" s="3">
        <f>IFERROR(VLOOKUP(B383,[3]Ap_SALUD!$C$16:$M$112,11,0)+VLOOKUP(B383,[4]Ap_SALUD!$C$16:$M$112,11,0),0)</f>
        <v>0</v>
      </c>
      <c r="AA383" s="36">
        <f t="shared" si="16"/>
        <v>0</v>
      </c>
      <c r="AB383" s="37">
        <f t="shared" si="17"/>
        <v>0</v>
      </c>
    </row>
    <row r="384" spans="1:28" hidden="1" x14ac:dyDescent="0.25">
      <c r="A384" s="38">
        <v>372</v>
      </c>
      <c r="B384" s="61"/>
      <c r="C384" s="31">
        <v>800099210</v>
      </c>
      <c r="D384" s="31">
        <f>VLOOKUP(C384,ENERO!$D$13:$E$1147,2,0)</f>
        <v>215715757</v>
      </c>
      <c r="E384" s="61" t="s">
        <v>578</v>
      </c>
      <c r="F384" s="61"/>
      <c r="G384" s="61"/>
      <c r="H384" s="3">
        <v>151813651</v>
      </c>
      <c r="I384" s="3">
        <v>347157357</v>
      </c>
      <c r="J384" s="3">
        <f>IFERROR(VLOOKUP(C384,[1]NOMINA!$Y$16:$AC$112,5,0),0)</f>
        <v>0</v>
      </c>
      <c r="K384" s="3">
        <f>IFERROR(VLOOKUP(C384,[1]CANCELACIONES!$Y$16:$AC$43,5,0),0)</f>
        <v>0</v>
      </c>
      <c r="L384" s="3">
        <f>IFERROR(VLOOKUP(C384,'[2]res- 200686'!$K$16:$R$112,8,0),0)</f>
        <v>0</v>
      </c>
      <c r="M384" s="3">
        <f>IFERROR(VLOOKUP(C384,'[2]reduccion calidad '!$K$16:$R$27,8,0),0)*-1</f>
        <v>0</v>
      </c>
      <c r="N384" s="3"/>
      <c r="O384" s="34">
        <f t="shared" si="15"/>
        <v>498971008</v>
      </c>
      <c r="P384" s="35">
        <v>498971008</v>
      </c>
      <c r="Q384" s="3">
        <f>IFERROR(VLOOKUP(C384,[3]ServNOMINA!$F$16:$M$112,8,0)+VLOOKUP(C384,[4]ServNOMINA!$F$16:$M$112,8,0),0)</f>
        <v>0</v>
      </c>
      <c r="R384" s="3">
        <f>IFERROR(VLOOKUP(C384,[3]ServOTROS!$F$16:$M$112,8,0)+VLOOKUP(C384,[4]ServOTROS!$F$16:$M$112,8,0),0)</f>
        <v>0</v>
      </c>
      <c r="S384" s="3"/>
      <c r="T384" s="3">
        <f>IFERROR(VLOOKUP(B384,[3]Aaf_PENSION!$C$16:$M$112,11,0)+VLOOKUP(B384,[4]Aaf_PENSION!$C$16:$M$112,11,0),0)</f>
        <v>0</v>
      </c>
      <c r="U384" s="3">
        <f>IFERROR(VLOOKUP(B384,[3]Aaf_SALUD!$C$16:$M$112,11,0)+VLOOKUP(B384,[4]Aaf_SALUD!$C$16:$M$112,11,0),0)</f>
        <v>0</v>
      </c>
      <c r="V384" s="3"/>
      <c r="W384" s="3"/>
      <c r="X384" s="3">
        <f>IFERROR(VLOOKUP(B384,[3]Ap_CESANTIAS!$C$16:$M$112,11,0)+VLOOKUP(B384,[4]Ap_CESANTIAS!$C$16:$M$112,11,0),0)</f>
        <v>0</v>
      </c>
      <c r="Y384" s="3">
        <f>IFERROR(VLOOKUP(B384,[3]Ap_PENSION!$C$16:$M$112,11,0)+VLOOKUP(B384,[4]Ap_PENSION!$C$16:$M$112,11,0),0)</f>
        <v>0</v>
      </c>
      <c r="Z384" s="3">
        <f>IFERROR(VLOOKUP(B384,[3]Ap_SALUD!$C$16:$M$112,11,0)+VLOOKUP(B384,[4]Ap_SALUD!$C$16:$M$112,11,0),0)</f>
        <v>0</v>
      </c>
      <c r="AA384" s="36">
        <f t="shared" si="16"/>
        <v>0</v>
      </c>
      <c r="AB384" s="37">
        <f t="shared" si="17"/>
        <v>0</v>
      </c>
    </row>
    <row r="385" spans="1:28" hidden="1" x14ac:dyDescent="0.25">
      <c r="A385" s="29">
        <v>373</v>
      </c>
      <c r="B385" s="61"/>
      <c r="C385" s="31">
        <v>800029826</v>
      </c>
      <c r="D385" s="31">
        <f>VLOOKUP(C385,ENERO!$D$13:$E$1147,2,0)</f>
        <v>216115761</v>
      </c>
      <c r="E385" s="61" t="s">
        <v>579</v>
      </c>
      <c r="F385" s="61"/>
      <c r="G385" s="61"/>
      <c r="H385" s="3">
        <v>31244491</v>
      </c>
      <c r="I385" s="3">
        <v>127886391</v>
      </c>
      <c r="J385" s="3">
        <f>IFERROR(VLOOKUP(C385,[1]NOMINA!$Y$16:$AC$112,5,0),0)</f>
        <v>0</v>
      </c>
      <c r="K385" s="3">
        <f>IFERROR(VLOOKUP(C385,[1]CANCELACIONES!$Y$16:$AC$43,5,0),0)</f>
        <v>0</v>
      </c>
      <c r="L385" s="3">
        <f>IFERROR(VLOOKUP(C385,'[2]res- 200686'!$K$16:$R$112,8,0),0)</f>
        <v>0</v>
      </c>
      <c r="M385" s="3">
        <f>IFERROR(VLOOKUP(C385,'[2]reduccion calidad '!$K$16:$R$27,8,0),0)*-1</f>
        <v>0</v>
      </c>
      <c r="N385" s="3"/>
      <c r="O385" s="34">
        <f t="shared" si="15"/>
        <v>159130882</v>
      </c>
      <c r="P385" s="35">
        <v>159130882</v>
      </c>
      <c r="Q385" s="3">
        <f>IFERROR(VLOOKUP(C385,[3]ServNOMINA!$F$16:$M$112,8,0)+VLOOKUP(C385,[4]ServNOMINA!$F$16:$M$112,8,0),0)</f>
        <v>0</v>
      </c>
      <c r="R385" s="3">
        <f>IFERROR(VLOOKUP(C385,[3]ServOTROS!$F$16:$M$112,8,0)+VLOOKUP(C385,[4]ServOTROS!$F$16:$M$112,8,0),0)</f>
        <v>0</v>
      </c>
      <c r="S385" s="3"/>
      <c r="T385" s="3">
        <f>IFERROR(VLOOKUP(B385,[3]Aaf_PENSION!$C$16:$M$112,11,0)+VLOOKUP(B385,[4]Aaf_PENSION!$C$16:$M$112,11,0),0)</f>
        <v>0</v>
      </c>
      <c r="U385" s="3">
        <f>IFERROR(VLOOKUP(B385,[3]Aaf_SALUD!$C$16:$M$112,11,0)+VLOOKUP(B385,[4]Aaf_SALUD!$C$16:$M$112,11,0),0)</f>
        <v>0</v>
      </c>
      <c r="V385" s="3"/>
      <c r="W385" s="3"/>
      <c r="X385" s="3">
        <f>IFERROR(VLOOKUP(B385,[3]Ap_CESANTIAS!$C$16:$M$112,11,0)+VLOOKUP(B385,[4]Ap_CESANTIAS!$C$16:$M$112,11,0),0)</f>
        <v>0</v>
      </c>
      <c r="Y385" s="3">
        <f>IFERROR(VLOOKUP(B385,[3]Ap_PENSION!$C$16:$M$112,11,0)+VLOOKUP(B385,[4]Ap_PENSION!$C$16:$M$112,11,0),0)</f>
        <v>0</v>
      </c>
      <c r="Z385" s="3">
        <f>IFERROR(VLOOKUP(B385,[3]Ap_SALUD!$C$16:$M$112,11,0)+VLOOKUP(B385,[4]Ap_SALUD!$C$16:$M$112,11,0),0)</f>
        <v>0</v>
      </c>
      <c r="AA385" s="36">
        <f t="shared" si="16"/>
        <v>0</v>
      </c>
      <c r="AB385" s="37">
        <f t="shared" si="17"/>
        <v>0</v>
      </c>
    </row>
    <row r="386" spans="1:28" hidden="1" x14ac:dyDescent="0.25">
      <c r="A386" s="38">
        <v>374</v>
      </c>
      <c r="B386" s="61"/>
      <c r="C386" s="31">
        <v>800019277</v>
      </c>
      <c r="D386" s="31">
        <f>VLOOKUP(C386,ENERO!$D$13:$E$1147,2,0)</f>
        <v>216215762</v>
      </c>
      <c r="E386" s="61" t="s">
        <v>580</v>
      </c>
      <c r="F386" s="61"/>
      <c r="G386" s="61"/>
      <c r="H386" s="3">
        <v>54094743</v>
      </c>
      <c r="I386" s="3">
        <v>108925476</v>
      </c>
      <c r="J386" s="3">
        <f>IFERROR(VLOOKUP(C386,[1]NOMINA!$Y$16:$AC$112,5,0),0)</f>
        <v>0</v>
      </c>
      <c r="K386" s="3">
        <f>IFERROR(VLOOKUP(C386,[1]CANCELACIONES!$Y$16:$AC$43,5,0),0)</f>
        <v>0</v>
      </c>
      <c r="L386" s="3">
        <f>IFERROR(VLOOKUP(C386,'[2]res- 200686'!$K$16:$R$112,8,0),0)</f>
        <v>0</v>
      </c>
      <c r="M386" s="3">
        <f>IFERROR(VLOOKUP(C386,'[2]reduccion calidad '!$K$16:$R$27,8,0),0)*-1</f>
        <v>0</v>
      </c>
      <c r="N386" s="3"/>
      <c r="O386" s="34">
        <f t="shared" si="15"/>
        <v>163020219</v>
      </c>
      <c r="P386" s="35">
        <v>163020219</v>
      </c>
      <c r="Q386" s="3">
        <f>IFERROR(VLOOKUP(C386,[3]ServNOMINA!$F$16:$M$112,8,0)+VLOOKUP(C386,[4]ServNOMINA!$F$16:$M$112,8,0),0)</f>
        <v>0</v>
      </c>
      <c r="R386" s="3">
        <f>IFERROR(VLOOKUP(C386,[3]ServOTROS!$F$16:$M$112,8,0)+VLOOKUP(C386,[4]ServOTROS!$F$16:$M$112,8,0),0)</f>
        <v>0</v>
      </c>
      <c r="S386" s="3"/>
      <c r="T386" s="3">
        <f>IFERROR(VLOOKUP(B386,[3]Aaf_PENSION!$C$16:$M$112,11,0)+VLOOKUP(B386,[4]Aaf_PENSION!$C$16:$M$112,11,0),0)</f>
        <v>0</v>
      </c>
      <c r="U386" s="3">
        <f>IFERROR(VLOOKUP(B386,[3]Aaf_SALUD!$C$16:$M$112,11,0)+VLOOKUP(B386,[4]Aaf_SALUD!$C$16:$M$112,11,0),0)</f>
        <v>0</v>
      </c>
      <c r="V386" s="3"/>
      <c r="W386" s="3"/>
      <c r="X386" s="3">
        <f>IFERROR(VLOOKUP(B386,[3]Ap_CESANTIAS!$C$16:$M$112,11,0)+VLOOKUP(B386,[4]Ap_CESANTIAS!$C$16:$M$112,11,0),0)</f>
        <v>0</v>
      </c>
      <c r="Y386" s="3">
        <f>IFERROR(VLOOKUP(B386,[3]Ap_PENSION!$C$16:$M$112,11,0)+VLOOKUP(B386,[4]Ap_PENSION!$C$16:$M$112,11,0),0)</f>
        <v>0</v>
      </c>
      <c r="Z386" s="3">
        <f>IFERROR(VLOOKUP(B386,[3]Ap_SALUD!$C$16:$M$112,11,0)+VLOOKUP(B386,[4]Ap_SALUD!$C$16:$M$112,11,0),0)</f>
        <v>0</v>
      </c>
      <c r="AA386" s="36">
        <f t="shared" si="16"/>
        <v>0</v>
      </c>
      <c r="AB386" s="37">
        <f t="shared" si="17"/>
        <v>0</v>
      </c>
    </row>
    <row r="387" spans="1:28" hidden="1" x14ac:dyDescent="0.25">
      <c r="A387" s="29">
        <v>375</v>
      </c>
      <c r="B387" s="61"/>
      <c r="C387" s="31">
        <v>891801061</v>
      </c>
      <c r="D387" s="31">
        <f>VLOOKUP(C387,ENERO!$D$13:$E$1147,2,0)</f>
        <v>216315763</v>
      </c>
      <c r="E387" s="61" t="s">
        <v>581</v>
      </c>
      <c r="F387" s="61"/>
      <c r="G387" s="61"/>
      <c r="H387" s="3">
        <v>136059563</v>
      </c>
      <c r="I387" s="3">
        <v>274710944</v>
      </c>
      <c r="J387" s="3">
        <f>IFERROR(VLOOKUP(C387,[1]NOMINA!$Y$16:$AC$112,5,0),0)</f>
        <v>0</v>
      </c>
      <c r="K387" s="3">
        <f>IFERROR(VLOOKUP(C387,[1]CANCELACIONES!$Y$16:$AC$43,5,0),0)</f>
        <v>0</v>
      </c>
      <c r="L387" s="3">
        <f>IFERROR(VLOOKUP(C387,'[2]res- 200686'!$K$16:$R$112,8,0),0)</f>
        <v>0</v>
      </c>
      <c r="M387" s="3">
        <f>IFERROR(VLOOKUP(C387,'[2]reduccion calidad '!$K$16:$R$27,8,0),0)*-1</f>
        <v>0</v>
      </c>
      <c r="N387" s="3"/>
      <c r="O387" s="34">
        <f t="shared" si="15"/>
        <v>410770507</v>
      </c>
      <c r="P387" s="35">
        <v>410770507</v>
      </c>
      <c r="Q387" s="3">
        <f>IFERROR(VLOOKUP(C387,[3]ServNOMINA!$F$16:$M$112,8,0)+VLOOKUP(C387,[4]ServNOMINA!$F$16:$M$112,8,0),0)</f>
        <v>0</v>
      </c>
      <c r="R387" s="3">
        <f>IFERROR(VLOOKUP(C387,[3]ServOTROS!$F$16:$M$112,8,0)+VLOOKUP(C387,[4]ServOTROS!$F$16:$M$112,8,0),0)</f>
        <v>0</v>
      </c>
      <c r="S387" s="3"/>
      <c r="T387" s="3">
        <f>IFERROR(VLOOKUP(B387,[3]Aaf_PENSION!$C$16:$M$112,11,0)+VLOOKUP(B387,[4]Aaf_PENSION!$C$16:$M$112,11,0),0)</f>
        <v>0</v>
      </c>
      <c r="U387" s="3">
        <f>IFERROR(VLOOKUP(B387,[3]Aaf_SALUD!$C$16:$M$112,11,0)+VLOOKUP(B387,[4]Aaf_SALUD!$C$16:$M$112,11,0),0)</f>
        <v>0</v>
      </c>
      <c r="V387" s="3"/>
      <c r="W387" s="3"/>
      <c r="X387" s="3">
        <f>IFERROR(VLOOKUP(B387,[3]Ap_CESANTIAS!$C$16:$M$112,11,0)+VLOOKUP(B387,[4]Ap_CESANTIAS!$C$16:$M$112,11,0),0)</f>
        <v>0</v>
      </c>
      <c r="Y387" s="3">
        <f>IFERROR(VLOOKUP(B387,[3]Ap_PENSION!$C$16:$M$112,11,0)+VLOOKUP(B387,[4]Ap_PENSION!$C$16:$M$112,11,0),0)</f>
        <v>0</v>
      </c>
      <c r="Z387" s="3">
        <f>IFERROR(VLOOKUP(B387,[3]Ap_SALUD!$C$16:$M$112,11,0)+VLOOKUP(B387,[4]Ap_SALUD!$C$16:$M$112,11,0),0)</f>
        <v>0</v>
      </c>
      <c r="AA387" s="36">
        <f t="shared" si="16"/>
        <v>0</v>
      </c>
      <c r="AB387" s="37">
        <f t="shared" si="17"/>
        <v>0</v>
      </c>
    </row>
    <row r="388" spans="1:28" hidden="1" x14ac:dyDescent="0.25">
      <c r="A388" s="38">
        <v>376</v>
      </c>
      <c r="B388" s="61"/>
      <c r="C388" s="31">
        <v>800015909</v>
      </c>
      <c r="D388" s="31">
        <f>VLOOKUP(C388,ENERO!$D$13:$E$1147,2,0)</f>
        <v>216415764</v>
      </c>
      <c r="E388" s="61" t="s">
        <v>582</v>
      </c>
      <c r="F388" s="61"/>
      <c r="G388" s="61"/>
      <c r="H388" s="3">
        <v>147724619</v>
      </c>
      <c r="I388" s="3">
        <v>236518322</v>
      </c>
      <c r="J388" s="3">
        <f>IFERROR(VLOOKUP(C388,[1]NOMINA!$Y$16:$AC$112,5,0),0)</f>
        <v>0</v>
      </c>
      <c r="K388" s="3">
        <f>IFERROR(VLOOKUP(C388,[1]CANCELACIONES!$Y$16:$AC$43,5,0),0)</f>
        <v>0</v>
      </c>
      <c r="L388" s="3">
        <f>IFERROR(VLOOKUP(C388,'[2]res- 200686'!$K$16:$R$112,8,0),0)</f>
        <v>0</v>
      </c>
      <c r="M388" s="3">
        <f>IFERROR(VLOOKUP(C388,'[2]reduccion calidad '!$K$16:$R$27,8,0),0)*-1</f>
        <v>0</v>
      </c>
      <c r="N388" s="3"/>
      <c r="O388" s="34">
        <f t="shared" si="15"/>
        <v>384242941</v>
      </c>
      <c r="P388" s="35">
        <v>384242941</v>
      </c>
      <c r="Q388" s="3">
        <f>IFERROR(VLOOKUP(C388,[3]ServNOMINA!$F$16:$M$112,8,0)+VLOOKUP(C388,[4]ServNOMINA!$F$16:$M$112,8,0),0)</f>
        <v>0</v>
      </c>
      <c r="R388" s="3">
        <f>IFERROR(VLOOKUP(C388,[3]ServOTROS!$F$16:$M$112,8,0)+VLOOKUP(C388,[4]ServOTROS!$F$16:$M$112,8,0),0)</f>
        <v>0</v>
      </c>
      <c r="S388" s="3"/>
      <c r="T388" s="3">
        <f>IFERROR(VLOOKUP(B388,[3]Aaf_PENSION!$C$16:$M$112,11,0)+VLOOKUP(B388,[4]Aaf_PENSION!$C$16:$M$112,11,0),0)</f>
        <v>0</v>
      </c>
      <c r="U388" s="3">
        <f>IFERROR(VLOOKUP(B388,[3]Aaf_SALUD!$C$16:$M$112,11,0)+VLOOKUP(B388,[4]Aaf_SALUD!$C$16:$M$112,11,0),0)</f>
        <v>0</v>
      </c>
      <c r="V388" s="3"/>
      <c r="W388" s="3"/>
      <c r="X388" s="3">
        <f>IFERROR(VLOOKUP(B388,[3]Ap_CESANTIAS!$C$16:$M$112,11,0)+VLOOKUP(B388,[4]Ap_CESANTIAS!$C$16:$M$112,11,0),0)</f>
        <v>0</v>
      </c>
      <c r="Y388" s="3">
        <f>IFERROR(VLOOKUP(B388,[3]Ap_PENSION!$C$16:$M$112,11,0)+VLOOKUP(B388,[4]Ap_PENSION!$C$16:$M$112,11,0),0)</f>
        <v>0</v>
      </c>
      <c r="Z388" s="3">
        <f>IFERROR(VLOOKUP(B388,[3]Ap_SALUD!$C$16:$M$112,11,0)+VLOOKUP(B388,[4]Ap_SALUD!$C$16:$M$112,11,0),0)</f>
        <v>0</v>
      </c>
      <c r="AA388" s="36">
        <f t="shared" si="16"/>
        <v>0</v>
      </c>
      <c r="AB388" s="37">
        <f t="shared" si="17"/>
        <v>0</v>
      </c>
    </row>
    <row r="389" spans="1:28" hidden="1" x14ac:dyDescent="0.25">
      <c r="A389" s="29">
        <v>377</v>
      </c>
      <c r="B389" s="61"/>
      <c r="C389" s="31">
        <v>891856472</v>
      </c>
      <c r="D389" s="31">
        <f>VLOOKUP(C389,ENERO!$D$13:$E$1147,2,0)</f>
        <v>217415774</v>
      </c>
      <c r="E389" s="61" t="s">
        <v>583</v>
      </c>
      <c r="F389" s="61"/>
      <c r="G389" s="61"/>
      <c r="H389" s="3">
        <v>30045331</v>
      </c>
      <c r="I389" s="3">
        <v>83398575</v>
      </c>
      <c r="J389" s="3">
        <f>IFERROR(VLOOKUP(C389,[1]NOMINA!$Y$16:$AC$112,5,0),0)</f>
        <v>0</v>
      </c>
      <c r="K389" s="3">
        <f>IFERROR(VLOOKUP(C389,[1]CANCELACIONES!$Y$16:$AC$43,5,0),0)</f>
        <v>0</v>
      </c>
      <c r="L389" s="3">
        <f>IFERROR(VLOOKUP(C389,'[2]res- 200686'!$K$16:$R$112,8,0),0)</f>
        <v>0</v>
      </c>
      <c r="M389" s="3">
        <f>IFERROR(VLOOKUP(C389,'[2]reduccion calidad '!$K$16:$R$27,8,0),0)*-1</f>
        <v>0</v>
      </c>
      <c r="N389" s="3"/>
      <c r="O389" s="34">
        <f t="shared" si="15"/>
        <v>113443906</v>
      </c>
      <c r="P389" s="35">
        <v>113443906</v>
      </c>
      <c r="Q389" s="3">
        <f>IFERROR(VLOOKUP(C389,[3]ServNOMINA!$F$16:$M$112,8,0)+VLOOKUP(C389,[4]ServNOMINA!$F$16:$M$112,8,0),0)</f>
        <v>0</v>
      </c>
      <c r="R389" s="3">
        <f>IFERROR(VLOOKUP(C389,[3]ServOTROS!$F$16:$M$112,8,0)+VLOOKUP(C389,[4]ServOTROS!$F$16:$M$112,8,0),0)</f>
        <v>0</v>
      </c>
      <c r="S389" s="3"/>
      <c r="T389" s="3">
        <f>IFERROR(VLOOKUP(B389,[3]Aaf_PENSION!$C$16:$M$112,11,0)+VLOOKUP(B389,[4]Aaf_PENSION!$C$16:$M$112,11,0),0)</f>
        <v>0</v>
      </c>
      <c r="U389" s="3">
        <f>IFERROR(VLOOKUP(B389,[3]Aaf_SALUD!$C$16:$M$112,11,0)+VLOOKUP(B389,[4]Aaf_SALUD!$C$16:$M$112,11,0),0)</f>
        <v>0</v>
      </c>
      <c r="V389" s="3"/>
      <c r="W389" s="3"/>
      <c r="X389" s="3">
        <f>IFERROR(VLOOKUP(B389,[3]Ap_CESANTIAS!$C$16:$M$112,11,0)+VLOOKUP(B389,[4]Ap_CESANTIAS!$C$16:$M$112,11,0),0)</f>
        <v>0</v>
      </c>
      <c r="Y389" s="3">
        <f>IFERROR(VLOOKUP(B389,[3]Ap_PENSION!$C$16:$M$112,11,0)+VLOOKUP(B389,[4]Ap_PENSION!$C$16:$M$112,11,0),0)</f>
        <v>0</v>
      </c>
      <c r="Z389" s="3">
        <f>IFERROR(VLOOKUP(B389,[3]Ap_SALUD!$C$16:$M$112,11,0)+VLOOKUP(B389,[4]Ap_SALUD!$C$16:$M$112,11,0),0)</f>
        <v>0</v>
      </c>
      <c r="AA389" s="36">
        <f t="shared" si="16"/>
        <v>0</v>
      </c>
      <c r="AB389" s="37">
        <f t="shared" si="17"/>
        <v>0</v>
      </c>
    </row>
    <row r="390" spans="1:28" hidden="1" x14ac:dyDescent="0.25">
      <c r="A390" s="38">
        <v>378</v>
      </c>
      <c r="B390" s="61"/>
      <c r="C390" s="31">
        <v>800030988</v>
      </c>
      <c r="D390" s="31">
        <f>VLOOKUP(C390,ENERO!$D$13:$E$1147,2,0)</f>
        <v>217615776</v>
      </c>
      <c r="E390" s="61" t="s">
        <v>584</v>
      </c>
      <c r="F390" s="61"/>
      <c r="G390" s="61"/>
      <c r="H390" s="3">
        <v>91546958</v>
      </c>
      <c r="I390" s="3">
        <v>190000801</v>
      </c>
      <c r="J390" s="3">
        <f>IFERROR(VLOOKUP(C390,[1]NOMINA!$Y$16:$AC$112,5,0),0)</f>
        <v>0</v>
      </c>
      <c r="K390" s="3">
        <f>IFERROR(VLOOKUP(C390,[1]CANCELACIONES!$Y$16:$AC$43,5,0),0)</f>
        <v>0</v>
      </c>
      <c r="L390" s="3">
        <f>IFERROR(VLOOKUP(C390,'[2]res- 200686'!$K$16:$R$112,8,0),0)</f>
        <v>0</v>
      </c>
      <c r="M390" s="3">
        <f>IFERROR(VLOOKUP(C390,'[2]reduccion calidad '!$K$16:$R$27,8,0),0)*-1</f>
        <v>0</v>
      </c>
      <c r="N390" s="3"/>
      <c r="O390" s="34">
        <f t="shared" si="15"/>
        <v>281547759</v>
      </c>
      <c r="P390" s="35">
        <v>281547759</v>
      </c>
      <c r="Q390" s="3">
        <f>IFERROR(VLOOKUP(C390,[3]ServNOMINA!$F$16:$M$112,8,0)+VLOOKUP(C390,[4]ServNOMINA!$F$16:$M$112,8,0),0)</f>
        <v>0</v>
      </c>
      <c r="R390" s="3">
        <f>IFERROR(VLOOKUP(C390,[3]ServOTROS!$F$16:$M$112,8,0)+VLOOKUP(C390,[4]ServOTROS!$F$16:$M$112,8,0),0)</f>
        <v>0</v>
      </c>
      <c r="S390" s="3"/>
      <c r="T390" s="3">
        <f>IFERROR(VLOOKUP(B390,[3]Aaf_PENSION!$C$16:$M$112,11,0)+VLOOKUP(B390,[4]Aaf_PENSION!$C$16:$M$112,11,0),0)</f>
        <v>0</v>
      </c>
      <c r="U390" s="3">
        <f>IFERROR(VLOOKUP(B390,[3]Aaf_SALUD!$C$16:$M$112,11,0)+VLOOKUP(B390,[4]Aaf_SALUD!$C$16:$M$112,11,0),0)</f>
        <v>0</v>
      </c>
      <c r="V390" s="3"/>
      <c r="W390" s="3"/>
      <c r="X390" s="3">
        <f>IFERROR(VLOOKUP(B390,[3]Ap_CESANTIAS!$C$16:$M$112,11,0)+VLOOKUP(B390,[4]Ap_CESANTIAS!$C$16:$M$112,11,0),0)</f>
        <v>0</v>
      </c>
      <c r="Y390" s="3">
        <f>IFERROR(VLOOKUP(B390,[3]Ap_PENSION!$C$16:$M$112,11,0)+VLOOKUP(B390,[4]Ap_PENSION!$C$16:$M$112,11,0),0)</f>
        <v>0</v>
      </c>
      <c r="Z390" s="3">
        <f>IFERROR(VLOOKUP(B390,[3]Ap_SALUD!$C$16:$M$112,11,0)+VLOOKUP(B390,[4]Ap_SALUD!$C$16:$M$112,11,0),0)</f>
        <v>0</v>
      </c>
      <c r="AA390" s="36">
        <f t="shared" si="16"/>
        <v>0</v>
      </c>
      <c r="AB390" s="37">
        <f t="shared" si="17"/>
        <v>0</v>
      </c>
    </row>
    <row r="391" spans="1:28" hidden="1" x14ac:dyDescent="0.25">
      <c r="A391" s="29">
        <v>379</v>
      </c>
      <c r="B391" s="61"/>
      <c r="C391" s="31">
        <v>800028576</v>
      </c>
      <c r="D391" s="31">
        <f>VLOOKUP(C391,ENERO!$D$13:$E$1147,2,0)</f>
        <v>217815778</v>
      </c>
      <c r="E391" s="61" t="s">
        <v>585</v>
      </c>
      <c r="F391" s="61"/>
      <c r="G391" s="61"/>
      <c r="H391" s="3">
        <v>35278505</v>
      </c>
      <c r="I391" s="3">
        <v>133162325</v>
      </c>
      <c r="J391" s="3">
        <f>IFERROR(VLOOKUP(C391,[1]NOMINA!$Y$16:$AC$112,5,0),0)</f>
        <v>0</v>
      </c>
      <c r="K391" s="3">
        <f>IFERROR(VLOOKUP(C391,[1]CANCELACIONES!$Y$16:$AC$43,5,0),0)</f>
        <v>0</v>
      </c>
      <c r="L391" s="3">
        <f>IFERROR(VLOOKUP(C391,'[2]res- 200686'!$K$16:$R$112,8,0),0)</f>
        <v>0</v>
      </c>
      <c r="M391" s="3">
        <f>IFERROR(VLOOKUP(C391,'[2]reduccion calidad '!$K$16:$R$27,8,0),0)*-1</f>
        <v>0</v>
      </c>
      <c r="N391" s="3"/>
      <c r="O391" s="34">
        <f t="shared" si="15"/>
        <v>168440830</v>
      </c>
      <c r="P391" s="35">
        <v>168440830</v>
      </c>
      <c r="Q391" s="3">
        <f>IFERROR(VLOOKUP(C391,[3]ServNOMINA!$F$16:$M$112,8,0)+VLOOKUP(C391,[4]ServNOMINA!$F$16:$M$112,8,0),0)</f>
        <v>0</v>
      </c>
      <c r="R391" s="3">
        <f>IFERROR(VLOOKUP(C391,[3]ServOTROS!$F$16:$M$112,8,0)+VLOOKUP(C391,[4]ServOTROS!$F$16:$M$112,8,0),0)</f>
        <v>0</v>
      </c>
      <c r="S391" s="3"/>
      <c r="T391" s="3">
        <f>IFERROR(VLOOKUP(B391,[3]Aaf_PENSION!$C$16:$M$112,11,0)+VLOOKUP(B391,[4]Aaf_PENSION!$C$16:$M$112,11,0),0)</f>
        <v>0</v>
      </c>
      <c r="U391" s="3">
        <f>IFERROR(VLOOKUP(B391,[3]Aaf_SALUD!$C$16:$M$112,11,0)+VLOOKUP(B391,[4]Aaf_SALUD!$C$16:$M$112,11,0),0)</f>
        <v>0</v>
      </c>
      <c r="V391" s="3"/>
      <c r="W391" s="3"/>
      <c r="X391" s="3">
        <f>IFERROR(VLOOKUP(B391,[3]Ap_CESANTIAS!$C$16:$M$112,11,0)+VLOOKUP(B391,[4]Ap_CESANTIAS!$C$16:$M$112,11,0),0)</f>
        <v>0</v>
      </c>
      <c r="Y391" s="3">
        <f>IFERROR(VLOOKUP(B391,[3]Ap_PENSION!$C$16:$M$112,11,0)+VLOOKUP(B391,[4]Ap_PENSION!$C$16:$M$112,11,0),0)</f>
        <v>0</v>
      </c>
      <c r="Z391" s="3">
        <f>IFERROR(VLOOKUP(B391,[3]Ap_SALUD!$C$16:$M$112,11,0)+VLOOKUP(B391,[4]Ap_SALUD!$C$16:$M$112,11,0),0)</f>
        <v>0</v>
      </c>
      <c r="AA391" s="36">
        <f t="shared" si="16"/>
        <v>0</v>
      </c>
      <c r="AB391" s="37">
        <f t="shared" si="17"/>
        <v>0</v>
      </c>
    </row>
    <row r="392" spans="1:28" hidden="1" x14ac:dyDescent="0.25">
      <c r="A392" s="38">
        <v>380</v>
      </c>
      <c r="B392" s="61"/>
      <c r="C392" s="31">
        <v>891856131</v>
      </c>
      <c r="D392" s="31">
        <f>VLOOKUP(C392,ENERO!$D$13:$E$1147,2,0)</f>
        <v>219015790</v>
      </c>
      <c r="E392" s="61" t="s">
        <v>586</v>
      </c>
      <c r="F392" s="61"/>
      <c r="G392" s="61"/>
      <c r="H392" s="3">
        <v>100163412</v>
      </c>
      <c r="I392" s="3">
        <v>218502985</v>
      </c>
      <c r="J392" s="3">
        <f>IFERROR(VLOOKUP(C392,[1]NOMINA!$Y$16:$AC$112,5,0),0)</f>
        <v>0</v>
      </c>
      <c r="K392" s="3">
        <f>IFERROR(VLOOKUP(C392,[1]CANCELACIONES!$Y$16:$AC$43,5,0),0)</f>
        <v>0</v>
      </c>
      <c r="L392" s="3">
        <f>IFERROR(VLOOKUP(C392,'[2]res- 200686'!$K$16:$R$112,8,0),0)</f>
        <v>0</v>
      </c>
      <c r="M392" s="3">
        <f>IFERROR(VLOOKUP(C392,'[2]reduccion calidad '!$K$16:$R$27,8,0),0)*-1</f>
        <v>0</v>
      </c>
      <c r="N392" s="3"/>
      <c r="O392" s="34">
        <f t="shared" si="15"/>
        <v>318666397</v>
      </c>
      <c r="P392" s="35">
        <v>318666397</v>
      </c>
      <c r="Q392" s="3">
        <f>IFERROR(VLOOKUP(C392,[3]ServNOMINA!$F$16:$M$112,8,0)+VLOOKUP(C392,[4]ServNOMINA!$F$16:$M$112,8,0),0)</f>
        <v>0</v>
      </c>
      <c r="R392" s="3">
        <f>IFERROR(VLOOKUP(C392,[3]ServOTROS!$F$16:$M$112,8,0)+VLOOKUP(C392,[4]ServOTROS!$F$16:$M$112,8,0),0)</f>
        <v>0</v>
      </c>
      <c r="S392" s="3"/>
      <c r="T392" s="3">
        <f>IFERROR(VLOOKUP(B392,[3]Aaf_PENSION!$C$16:$M$112,11,0)+VLOOKUP(B392,[4]Aaf_PENSION!$C$16:$M$112,11,0),0)</f>
        <v>0</v>
      </c>
      <c r="U392" s="3">
        <f>IFERROR(VLOOKUP(B392,[3]Aaf_SALUD!$C$16:$M$112,11,0)+VLOOKUP(B392,[4]Aaf_SALUD!$C$16:$M$112,11,0),0)</f>
        <v>0</v>
      </c>
      <c r="V392" s="3"/>
      <c r="W392" s="3"/>
      <c r="X392" s="3">
        <f>IFERROR(VLOOKUP(B392,[3]Ap_CESANTIAS!$C$16:$M$112,11,0)+VLOOKUP(B392,[4]Ap_CESANTIAS!$C$16:$M$112,11,0),0)</f>
        <v>0</v>
      </c>
      <c r="Y392" s="3">
        <f>IFERROR(VLOOKUP(B392,[3]Ap_PENSION!$C$16:$M$112,11,0)+VLOOKUP(B392,[4]Ap_PENSION!$C$16:$M$112,11,0),0)</f>
        <v>0</v>
      </c>
      <c r="Z392" s="3">
        <f>IFERROR(VLOOKUP(B392,[3]Ap_SALUD!$C$16:$M$112,11,0)+VLOOKUP(B392,[4]Ap_SALUD!$C$16:$M$112,11,0),0)</f>
        <v>0</v>
      </c>
      <c r="AA392" s="36">
        <f t="shared" si="16"/>
        <v>0</v>
      </c>
      <c r="AB392" s="37">
        <f t="shared" si="17"/>
        <v>0</v>
      </c>
    </row>
    <row r="393" spans="1:28" hidden="1" x14ac:dyDescent="0.25">
      <c r="A393" s="29">
        <v>381</v>
      </c>
      <c r="B393" s="61"/>
      <c r="C393" s="31">
        <v>800019709</v>
      </c>
      <c r="D393" s="31">
        <f>VLOOKUP(C393,ENERO!$D$13:$E$1147,2,0)</f>
        <v>219815798</v>
      </c>
      <c r="E393" s="61" t="s">
        <v>587</v>
      </c>
      <c r="F393" s="61"/>
      <c r="G393" s="61"/>
      <c r="H393" s="3">
        <v>39319855</v>
      </c>
      <c r="I393" s="3">
        <v>92810337</v>
      </c>
      <c r="J393" s="3">
        <f>IFERROR(VLOOKUP(C393,[1]NOMINA!$Y$16:$AC$112,5,0),0)</f>
        <v>0</v>
      </c>
      <c r="K393" s="3">
        <f>IFERROR(VLOOKUP(C393,[1]CANCELACIONES!$Y$16:$AC$43,5,0),0)</f>
        <v>0</v>
      </c>
      <c r="L393" s="3">
        <f>IFERROR(VLOOKUP(C393,'[2]res- 200686'!$K$16:$R$112,8,0),0)</f>
        <v>0</v>
      </c>
      <c r="M393" s="3">
        <f>IFERROR(VLOOKUP(C393,'[2]reduccion calidad '!$K$16:$R$27,8,0),0)*-1</f>
        <v>0</v>
      </c>
      <c r="N393" s="3"/>
      <c r="O393" s="34">
        <f t="shared" si="15"/>
        <v>132130192</v>
      </c>
      <c r="P393" s="35">
        <v>132130192</v>
      </c>
      <c r="Q393" s="3">
        <f>IFERROR(VLOOKUP(C393,[3]ServNOMINA!$F$16:$M$112,8,0)+VLOOKUP(C393,[4]ServNOMINA!$F$16:$M$112,8,0),0)</f>
        <v>0</v>
      </c>
      <c r="R393" s="3">
        <f>IFERROR(VLOOKUP(C393,[3]ServOTROS!$F$16:$M$112,8,0)+VLOOKUP(C393,[4]ServOTROS!$F$16:$M$112,8,0),0)</f>
        <v>0</v>
      </c>
      <c r="S393" s="3"/>
      <c r="T393" s="3">
        <f>IFERROR(VLOOKUP(B393,[3]Aaf_PENSION!$C$16:$M$112,11,0)+VLOOKUP(B393,[4]Aaf_PENSION!$C$16:$M$112,11,0),0)</f>
        <v>0</v>
      </c>
      <c r="U393" s="3">
        <f>IFERROR(VLOOKUP(B393,[3]Aaf_SALUD!$C$16:$M$112,11,0)+VLOOKUP(B393,[4]Aaf_SALUD!$C$16:$M$112,11,0),0)</f>
        <v>0</v>
      </c>
      <c r="V393" s="3"/>
      <c r="W393" s="3"/>
      <c r="X393" s="3">
        <f>IFERROR(VLOOKUP(B393,[3]Ap_CESANTIAS!$C$16:$M$112,11,0)+VLOOKUP(B393,[4]Ap_CESANTIAS!$C$16:$M$112,11,0),0)</f>
        <v>0</v>
      </c>
      <c r="Y393" s="3">
        <f>IFERROR(VLOOKUP(B393,[3]Ap_PENSION!$C$16:$M$112,11,0)+VLOOKUP(B393,[4]Ap_PENSION!$C$16:$M$112,11,0),0)</f>
        <v>0</v>
      </c>
      <c r="Z393" s="3">
        <f>IFERROR(VLOOKUP(B393,[3]Ap_SALUD!$C$16:$M$112,11,0)+VLOOKUP(B393,[4]Ap_SALUD!$C$16:$M$112,11,0),0)</f>
        <v>0</v>
      </c>
      <c r="AA393" s="36">
        <f t="shared" si="16"/>
        <v>0</v>
      </c>
      <c r="AB393" s="37">
        <f t="shared" si="17"/>
        <v>0</v>
      </c>
    </row>
    <row r="394" spans="1:28" hidden="1" x14ac:dyDescent="0.25">
      <c r="A394" s="38">
        <v>382</v>
      </c>
      <c r="B394" s="61"/>
      <c r="C394" s="31">
        <v>891800860</v>
      </c>
      <c r="D394" s="31">
        <f>VLOOKUP(C394,ENERO!$D$13:$E$1147,2,0)</f>
        <v>210415804</v>
      </c>
      <c r="E394" s="61" t="s">
        <v>588</v>
      </c>
      <c r="F394" s="61"/>
      <c r="G394" s="61"/>
      <c r="H394" s="3">
        <v>137165307</v>
      </c>
      <c r="I394" s="3">
        <v>300808965</v>
      </c>
      <c r="J394" s="3">
        <f>IFERROR(VLOOKUP(C394,[1]NOMINA!$Y$16:$AC$112,5,0),0)</f>
        <v>0</v>
      </c>
      <c r="K394" s="3">
        <f>IFERROR(VLOOKUP(C394,[1]CANCELACIONES!$Y$16:$AC$43,5,0),0)</f>
        <v>0</v>
      </c>
      <c r="L394" s="3">
        <f>IFERROR(VLOOKUP(C394,'[2]res- 200686'!$K$16:$R$112,8,0),0)</f>
        <v>0</v>
      </c>
      <c r="M394" s="3">
        <f>IFERROR(VLOOKUP(C394,'[2]reduccion calidad '!$K$16:$R$27,8,0),0)*-1</f>
        <v>0</v>
      </c>
      <c r="N394" s="3"/>
      <c r="O394" s="34">
        <f t="shared" si="15"/>
        <v>437974272</v>
      </c>
      <c r="P394" s="35">
        <v>437974272</v>
      </c>
      <c r="Q394" s="3">
        <f>IFERROR(VLOOKUP(C394,[3]ServNOMINA!$F$16:$M$112,8,0)+VLOOKUP(C394,[4]ServNOMINA!$F$16:$M$112,8,0),0)</f>
        <v>0</v>
      </c>
      <c r="R394" s="3">
        <f>IFERROR(VLOOKUP(C394,[3]ServOTROS!$F$16:$M$112,8,0)+VLOOKUP(C394,[4]ServOTROS!$F$16:$M$112,8,0),0)</f>
        <v>0</v>
      </c>
      <c r="S394" s="3"/>
      <c r="T394" s="3">
        <f>IFERROR(VLOOKUP(B394,[3]Aaf_PENSION!$C$16:$M$112,11,0)+VLOOKUP(B394,[4]Aaf_PENSION!$C$16:$M$112,11,0),0)</f>
        <v>0</v>
      </c>
      <c r="U394" s="3">
        <f>IFERROR(VLOOKUP(B394,[3]Aaf_SALUD!$C$16:$M$112,11,0)+VLOOKUP(B394,[4]Aaf_SALUD!$C$16:$M$112,11,0),0)</f>
        <v>0</v>
      </c>
      <c r="V394" s="3"/>
      <c r="W394" s="3"/>
      <c r="X394" s="3">
        <f>IFERROR(VLOOKUP(B394,[3]Ap_CESANTIAS!$C$16:$M$112,11,0)+VLOOKUP(B394,[4]Ap_CESANTIAS!$C$16:$M$112,11,0),0)</f>
        <v>0</v>
      </c>
      <c r="Y394" s="3">
        <f>IFERROR(VLOOKUP(B394,[3]Ap_PENSION!$C$16:$M$112,11,0)+VLOOKUP(B394,[4]Ap_PENSION!$C$16:$M$112,11,0),0)</f>
        <v>0</v>
      </c>
      <c r="Z394" s="3">
        <f>IFERROR(VLOOKUP(B394,[3]Ap_SALUD!$C$16:$M$112,11,0)+VLOOKUP(B394,[4]Ap_SALUD!$C$16:$M$112,11,0),0)</f>
        <v>0</v>
      </c>
      <c r="AA394" s="36">
        <f t="shared" si="16"/>
        <v>0</v>
      </c>
      <c r="AB394" s="37">
        <f t="shared" si="17"/>
        <v>0</v>
      </c>
    </row>
    <row r="395" spans="1:28" hidden="1" x14ac:dyDescent="0.25">
      <c r="A395" s="29">
        <v>383</v>
      </c>
      <c r="B395" s="61"/>
      <c r="C395" s="31">
        <v>891855361</v>
      </c>
      <c r="D395" s="31">
        <f>VLOOKUP(C395,ENERO!$D$13:$E$1147,2,0)</f>
        <v>210615806</v>
      </c>
      <c r="E395" s="61" t="s">
        <v>589</v>
      </c>
      <c r="F395" s="61"/>
      <c r="G395" s="61"/>
      <c r="H395" s="3">
        <v>142115677</v>
      </c>
      <c r="I395" s="3">
        <v>326902242</v>
      </c>
      <c r="J395" s="3">
        <f>IFERROR(VLOOKUP(C395,[1]NOMINA!$Y$16:$AC$112,5,0),0)</f>
        <v>0</v>
      </c>
      <c r="K395" s="3">
        <f>IFERROR(VLOOKUP(C395,[1]CANCELACIONES!$Y$16:$AC$43,5,0),0)</f>
        <v>0</v>
      </c>
      <c r="L395" s="3">
        <f>IFERROR(VLOOKUP(C395,'[2]res- 200686'!$K$16:$R$112,8,0),0)</f>
        <v>0</v>
      </c>
      <c r="M395" s="3">
        <f>IFERROR(VLOOKUP(C395,'[2]reduccion calidad '!$K$16:$R$27,8,0),0)*-1</f>
        <v>0</v>
      </c>
      <c r="N395" s="3"/>
      <c r="O395" s="34">
        <f t="shared" si="15"/>
        <v>469017919</v>
      </c>
      <c r="P395" s="35">
        <v>469017919</v>
      </c>
      <c r="Q395" s="3">
        <f>IFERROR(VLOOKUP(C395,[3]ServNOMINA!$F$16:$M$112,8,0)+VLOOKUP(C395,[4]ServNOMINA!$F$16:$M$112,8,0),0)</f>
        <v>0</v>
      </c>
      <c r="R395" s="3">
        <f>IFERROR(VLOOKUP(C395,[3]ServOTROS!$F$16:$M$112,8,0)+VLOOKUP(C395,[4]ServOTROS!$F$16:$M$112,8,0),0)</f>
        <v>0</v>
      </c>
      <c r="S395" s="3"/>
      <c r="T395" s="3">
        <f>IFERROR(VLOOKUP(B395,[3]Aaf_PENSION!$C$16:$M$112,11,0)+VLOOKUP(B395,[4]Aaf_PENSION!$C$16:$M$112,11,0),0)</f>
        <v>0</v>
      </c>
      <c r="U395" s="3">
        <f>IFERROR(VLOOKUP(B395,[3]Aaf_SALUD!$C$16:$M$112,11,0)+VLOOKUP(B395,[4]Aaf_SALUD!$C$16:$M$112,11,0),0)</f>
        <v>0</v>
      </c>
      <c r="V395" s="3"/>
      <c r="W395" s="3"/>
      <c r="X395" s="3">
        <f>IFERROR(VLOOKUP(B395,[3]Ap_CESANTIAS!$C$16:$M$112,11,0)+VLOOKUP(B395,[4]Ap_CESANTIAS!$C$16:$M$112,11,0),0)</f>
        <v>0</v>
      </c>
      <c r="Y395" s="3">
        <f>IFERROR(VLOOKUP(B395,[3]Ap_PENSION!$C$16:$M$112,11,0)+VLOOKUP(B395,[4]Ap_PENSION!$C$16:$M$112,11,0),0)</f>
        <v>0</v>
      </c>
      <c r="Z395" s="3">
        <f>IFERROR(VLOOKUP(B395,[3]Ap_SALUD!$C$16:$M$112,11,0)+VLOOKUP(B395,[4]Ap_SALUD!$C$16:$M$112,11,0),0)</f>
        <v>0</v>
      </c>
      <c r="AA395" s="36">
        <f t="shared" si="16"/>
        <v>0</v>
      </c>
      <c r="AB395" s="37">
        <f t="shared" si="17"/>
        <v>0</v>
      </c>
    </row>
    <row r="396" spans="1:28" hidden="1" x14ac:dyDescent="0.25">
      <c r="A396" s="38">
        <v>384</v>
      </c>
      <c r="B396" s="61"/>
      <c r="C396" s="31">
        <v>800028436</v>
      </c>
      <c r="D396" s="31">
        <f>VLOOKUP(C396,ENERO!$D$13:$E$1147,2,0)</f>
        <v>210815808</v>
      </c>
      <c r="E396" s="61" t="s">
        <v>590</v>
      </c>
      <c r="F396" s="61"/>
      <c r="G396" s="61"/>
      <c r="H396" s="3">
        <v>52499159</v>
      </c>
      <c r="I396" s="3">
        <v>96007883</v>
      </c>
      <c r="J396" s="3">
        <f>IFERROR(VLOOKUP(C396,[1]NOMINA!$Y$16:$AC$112,5,0),0)</f>
        <v>0</v>
      </c>
      <c r="K396" s="3">
        <f>IFERROR(VLOOKUP(C396,[1]CANCELACIONES!$Y$16:$AC$43,5,0),0)</f>
        <v>0</v>
      </c>
      <c r="L396" s="3">
        <f>IFERROR(VLOOKUP(C396,'[2]res- 200686'!$K$16:$R$112,8,0),0)</f>
        <v>0</v>
      </c>
      <c r="M396" s="3">
        <f>IFERROR(VLOOKUP(C396,'[2]reduccion calidad '!$K$16:$R$27,8,0),0)*-1</f>
        <v>0</v>
      </c>
      <c r="N396" s="3"/>
      <c r="O396" s="34">
        <f t="shared" si="15"/>
        <v>148507042</v>
      </c>
      <c r="P396" s="35">
        <v>148507042</v>
      </c>
      <c r="Q396" s="3">
        <f>IFERROR(VLOOKUP(C396,[3]ServNOMINA!$F$16:$M$112,8,0)+VLOOKUP(C396,[4]ServNOMINA!$F$16:$M$112,8,0),0)</f>
        <v>0</v>
      </c>
      <c r="R396" s="3">
        <f>IFERROR(VLOOKUP(C396,[3]ServOTROS!$F$16:$M$112,8,0)+VLOOKUP(C396,[4]ServOTROS!$F$16:$M$112,8,0),0)</f>
        <v>0</v>
      </c>
      <c r="S396" s="3"/>
      <c r="T396" s="3">
        <f>IFERROR(VLOOKUP(B396,[3]Aaf_PENSION!$C$16:$M$112,11,0)+VLOOKUP(B396,[4]Aaf_PENSION!$C$16:$M$112,11,0),0)</f>
        <v>0</v>
      </c>
      <c r="U396" s="3">
        <f>IFERROR(VLOOKUP(B396,[3]Aaf_SALUD!$C$16:$M$112,11,0)+VLOOKUP(B396,[4]Aaf_SALUD!$C$16:$M$112,11,0),0)</f>
        <v>0</v>
      </c>
      <c r="V396" s="3"/>
      <c r="W396" s="3"/>
      <c r="X396" s="3">
        <f>IFERROR(VLOOKUP(B396,[3]Ap_CESANTIAS!$C$16:$M$112,11,0)+VLOOKUP(B396,[4]Ap_CESANTIAS!$C$16:$M$112,11,0),0)</f>
        <v>0</v>
      </c>
      <c r="Y396" s="3">
        <f>IFERROR(VLOOKUP(B396,[3]Ap_PENSION!$C$16:$M$112,11,0)+VLOOKUP(B396,[4]Ap_PENSION!$C$16:$M$112,11,0),0)</f>
        <v>0</v>
      </c>
      <c r="Z396" s="3">
        <f>IFERROR(VLOOKUP(B396,[3]Ap_SALUD!$C$16:$M$112,11,0)+VLOOKUP(B396,[4]Ap_SALUD!$C$16:$M$112,11,0),0)</f>
        <v>0</v>
      </c>
      <c r="AA396" s="36">
        <f t="shared" si="16"/>
        <v>0</v>
      </c>
      <c r="AB396" s="37">
        <f t="shared" si="17"/>
        <v>0</v>
      </c>
    </row>
    <row r="397" spans="1:28" hidden="1" x14ac:dyDescent="0.25">
      <c r="A397" s="29">
        <v>385</v>
      </c>
      <c r="B397" s="61"/>
      <c r="C397" s="31">
        <v>800099187</v>
      </c>
      <c r="D397" s="31">
        <f>VLOOKUP(C397,ENERO!$D$13:$E$1147,2,0)</f>
        <v>211015810</v>
      </c>
      <c r="E397" s="61" t="s">
        <v>591</v>
      </c>
      <c r="F397" s="61"/>
      <c r="G397" s="61"/>
      <c r="H397" s="3">
        <v>70021187</v>
      </c>
      <c r="I397" s="3">
        <v>124085419</v>
      </c>
      <c r="J397" s="3">
        <f>IFERROR(VLOOKUP(C397,[1]NOMINA!$Y$16:$AC$112,5,0),0)</f>
        <v>0</v>
      </c>
      <c r="K397" s="3">
        <f>IFERROR(VLOOKUP(C397,[1]CANCELACIONES!$Y$16:$AC$43,5,0),0)</f>
        <v>0</v>
      </c>
      <c r="L397" s="3">
        <f>IFERROR(VLOOKUP(C397,'[2]res- 200686'!$K$16:$R$112,8,0),0)</f>
        <v>0</v>
      </c>
      <c r="M397" s="3">
        <f>IFERROR(VLOOKUP(C397,'[2]reduccion calidad '!$K$16:$R$27,8,0),0)*-1</f>
        <v>0</v>
      </c>
      <c r="N397" s="3"/>
      <c r="O397" s="34">
        <f t="shared" si="15"/>
        <v>194106606</v>
      </c>
      <c r="P397" s="35">
        <v>194106606</v>
      </c>
      <c r="Q397" s="3">
        <f>IFERROR(VLOOKUP(C397,[3]ServNOMINA!$F$16:$M$112,8,0)+VLOOKUP(C397,[4]ServNOMINA!$F$16:$M$112,8,0),0)</f>
        <v>0</v>
      </c>
      <c r="R397" s="3">
        <f>IFERROR(VLOOKUP(C397,[3]ServOTROS!$F$16:$M$112,8,0)+VLOOKUP(C397,[4]ServOTROS!$F$16:$M$112,8,0),0)</f>
        <v>0</v>
      </c>
      <c r="S397" s="3"/>
      <c r="T397" s="3">
        <f>IFERROR(VLOOKUP(B397,[3]Aaf_PENSION!$C$16:$M$112,11,0)+VLOOKUP(B397,[4]Aaf_PENSION!$C$16:$M$112,11,0),0)</f>
        <v>0</v>
      </c>
      <c r="U397" s="3">
        <f>IFERROR(VLOOKUP(B397,[3]Aaf_SALUD!$C$16:$M$112,11,0)+VLOOKUP(B397,[4]Aaf_SALUD!$C$16:$M$112,11,0),0)</f>
        <v>0</v>
      </c>
      <c r="V397" s="3"/>
      <c r="W397" s="3"/>
      <c r="X397" s="3">
        <f>IFERROR(VLOOKUP(B397,[3]Ap_CESANTIAS!$C$16:$M$112,11,0)+VLOOKUP(B397,[4]Ap_CESANTIAS!$C$16:$M$112,11,0),0)</f>
        <v>0</v>
      </c>
      <c r="Y397" s="3">
        <f>IFERROR(VLOOKUP(B397,[3]Ap_PENSION!$C$16:$M$112,11,0)+VLOOKUP(B397,[4]Ap_PENSION!$C$16:$M$112,11,0),0)</f>
        <v>0</v>
      </c>
      <c r="Z397" s="3">
        <f>IFERROR(VLOOKUP(B397,[3]Ap_SALUD!$C$16:$M$112,11,0)+VLOOKUP(B397,[4]Ap_SALUD!$C$16:$M$112,11,0),0)</f>
        <v>0</v>
      </c>
      <c r="AA397" s="36">
        <f t="shared" si="16"/>
        <v>0</v>
      </c>
      <c r="AB397" s="37">
        <f t="shared" si="17"/>
        <v>0</v>
      </c>
    </row>
    <row r="398" spans="1:28" hidden="1" x14ac:dyDescent="0.25">
      <c r="A398" s="38">
        <v>386</v>
      </c>
      <c r="B398" s="61"/>
      <c r="C398" s="31">
        <v>800099642</v>
      </c>
      <c r="D398" s="31">
        <f>VLOOKUP(C398,ENERO!$D$13:$E$1147,2,0)</f>
        <v>211415814</v>
      </c>
      <c r="E398" s="61" t="s">
        <v>592</v>
      </c>
      <c r="F398" s="61"/>
      <c r="G398" s="61"/>
      <c r="H398" s="3">
        <v>160825765</v>
      </c>
      <c r="I398" s="3">
        <v>397159576</v>
      </c>
      <c r="J398" s="3">
        <f>IFERROR(VLOOKUP(C398,[1]NOMINA!$Y$16:$AC$112,5,0),0)</f>
        <v>0</v>
      </c>
      <c r="K398" s="3">
        <f>IFERROR(VLOOKUP(C398,[1]CANCELACIONES!$Y$16:$AC$43,5,0),0)</f>
        <v>0</v>
      </c>
      <c r="L398" s="3">
        <f>IFERROR(VLOOKUP(C398,'[2]res- 200686'!$K$16:$R$112,8,0),0)</f>
        <v>0</v>
      </c>
      <c r="M398" s="3">
        <f>IFERROR(VLOOKUP(C398,'[2]reduccion calidad '!$K$16:$R$27,8,0),0)*-1</f>
        <v>0</v>
      </c>
      <c r="N398" s="3"/>
      <c r="O398" s="34">
        <f t="shared" ref="O398:O461" si="18">SUM(F398:M398)</f>
        <v>557985341</v>
      </c>
      <c r="P398" s="35">
        <v>557985341</v>
      </c>
      <c r="Q398" s="3">
        <f>IFERROR(VLOOKUP(C398,[3]ServNOMINA!$F$16:$M$112,8,0)+VLOOKUP(C398,[4]ServNOMINA!$F$16:$M$112,8,0),0)</f>
        <v>0</v>
      </c>
      <c r="R398" s="3">
        <f>IFERROR(VLOOKUP(C398,[3]ServOTROS!$F$16:$M$112,8,0)+VLOOKUP(C398,[4]ServOTROS!$F$16:$M$112,8,0),0)</f>
        <v>0</v>
      </c>
      <c r="S398" s="3"/>
      <c r="T398" s="3">
        <f>IFERROR(VLOOKUP(B398,[3]Aaf_PENSION!$C$16:$M$112,11,0)+VLOOKUP(B398,[4]Aaf_PENSION!$C$16:$M$112,11,0),0)</f>
        <v>0</v>
      </c>
      <c r="U398" s="3">
        <f>IFERROR(VLOOKUP(B398,[3]Aaf_SALUD!$C$16:$M$112,11,0)+VLOOKUP(B398,[4]Aaf_SALUD!$C$16:$M$112,11,0),0)</f>
        <v>0</v>
      </c>
      <c r="V398" s="3"/>
      <c r="W398" s="3"/>
      <c r="X398" s="3">
        <f>IFERROR(VLOOKUP(B398,[3]Ap_CESANTIAS!$C$16:$M$112,11,0)+VLOOKUP(B398,[4]Ap_CESANTIAS!$C$16:$M$112,11,0),0)</f>
        <v>0</v>
      </c>
      <c r="Y398" s="3">
        <f>IFERROR(VLOOKUP(B398,[3]Ap_PENSION!$C$16:$M$112,11,0)+VLOOKUP(B398,[4]Ap_PENSION!$C$16:$M$112,11,0),0)</f>
        <v>0</v>
      </c>
      <c r="Z398" s="3">
        <f>IFERROR(VLOOKUP(B398,[3]Ap_SALUD!$C$16:$M$112,11,0)+VLOOKUP(B398,[4]Ap_SALUD!$C$16:$M$112,11,0),0)</f>
        <v>0</v>
      </c>
      <c r="AA398" s="36">
        <f t="shared" ref="AA398:AA461" si="19">SUM(Q398:Z398)</f>
        <v>0</v>
      </c>
      <c r="AB398" s="37">
        <f t="shared" ref="AB398:AB461" si="20">+O398-P398-AA398</f>
        <v>0</v>
      </c>
    </row>
    <row r="399" spans="1:28" hidden="1" x14ac:dyDescent="0.25">
      <c r="A399" s="29">
        <v>387</v>
      </c>
      <c r="B399" s="61"/>
      <c r="C399" s="31">
        <v>800062255</v>
      </c>
      <c r="D399" s="31">
        <f>VLOOKUP(C399,ENERO!$D$13:$E$1147,2,0)</f>
        <v>211615816</v>
      </c>
      <c r="E399" s="61" t="s">
        <v>593</v>
      </c>
      <c r="F399" s="61"/>
      <c r="G399" s="61"/>
      <c r="H399" s="3">
        <v>95159499</v>
      </c>
      <c r="I399" s="3">
        <v>172051135</v>
      </c>
      <c r="J399" s="3">
        <f>IFERROR(VLOOKUP(C399,[1]NOMINA!$Y$16:$AC$112,5,0),0)</f>
        <v>0</v>
      </c>
      <c r="K399" s="3">
        <f>IFERROR(VLOOKUP(C399,[1]CANCELACIONES!$Y$16:$AC$43,5,0),0)</f>
        <v>0</v>
      </c>
      <c r="L399" s="3">
        <f>IFERROR(VLOOKUP(C399,'[2]res- 200686'!$K$16:$R$112,8,0),0)</f>
        <v>0</v>
      </c>
      <c r="M399" s="3">
        <f>IFERROR(VLOOKUP(C399,'[2]reduccion calidad '!$K$16:$R$27,8,0),0)*-1</f>
        <v>0</v>
      </c>
      <c r="N399" s="3"/>
      <c r="O399" s="34">
        <f t="shared" si="18"/>
        <v>267210634</v>
      </c>
      <c r="P399" s="35">
        <v>267210634</v>
      </c>
      <c r="Q399" s="3">
        <f>IFERROR(VLOOKUP(C399,[3]ServNOMINA!$F$16:$M$112,8,0)+VLOOKUP(C399,[4]ServNOMINA!$F$16:$M$112,8,0),0)</f>
        <v>0</v>
      </c>
      <c r="R399" s="3">
        <f>IFERROR(VLOOKUP(C399,[3]ServOTROS!$F$16:$M$112,8,0)+VLOOKUP(C399,[4]ServOTROS!$F$16:$M$112,8,0),0)</f>
        <v>0</v>
      </c>
      <c r="S399" s="3"/>
      <c r="T399" s="3">
        <f>IFERROR(VLOOKUP(B399,[3]Aaf_PENSION!$C$16:$M$112,11,0)+VLOOKUP(B399,[4]Aaf_PENSION!$C$16:$M$112,11,0),0)</f>
        <v>0</v>
      </c>
      <c r="U399" s="3">
        <f>IFERROR(VLOOKUP(B399,[3]Aaf_SALUD!$C$16:$M$112,11,0)+VLOOKUP(B399,[4]Aaf_SALUD!$C$16:$M$112,11,0),0)</f>
        <v>0</v>
      </c>
      <c r="V399" s="3"/>
      <c r="W399" s="3"/>
      <c r="X399" s="3">
        <f>IFERROR(VLOOKUP(B399,[3]Ap_CESANTIAS!$C$16:$M$112,11,0)+VLOOKUP(B399,[4]Ap_CESANTIAS!$C$16:$M$112,11,0),0)</f>
        <v>0</v>
      </c>
      <c r="Y399" s="3">
        <f>IFERROR(VLOOKUP(B399,[3]Ap_PENSION!$C$16:$M$112,11,0)+VLOOKUP(B399,[4]Ap_PENSION!$C$16:$M$112,11,0),0)</f>
        <v>0</v>
      </c>
      <c r="Z399" s="3">
        <f>IFERROR(VLOOKUP(B399,[3]Ap_SALUD!$C$16:$M$112,11,0)+VLOOKUP(B399,[4]Ap_SALUD!$C$16:$M$112,11,0),0)</f>
        <v>0</v>
      </c>
      <c r="AA399" s="36">
        <f t="shared" si="19"/>
        <v>0</v>
      </c>
      <c r="AB399" s="37">
        <f t="shared" si="20"/>
        <v>0</v>
      </c>
    </row>
    <row r="400" spans="1:28" hidden="1" x14ac:dyDescent="0.25">
      <c r="A400" s="38">
        <v>388</v>
      </c>
      <c r="B400" s="61"/>
      <c r="C400" s="31">
        <v>891856625</v>
      </c>
      <c r="D400" s="31">
        <f>VLOOKUP(C400,ENERO!$D$13:$E$1147,2,0)</f>
        <v>212015820</v>
      </c>
      <c r="E400" s="61" t="s">
        <v>594</v>
      </c>
      <c r="F400" s="61"/>
      <c r="G400" s="61"/>
      <c r="H400" s="3">
        <v>65965819</v>
      </c>
      <c r="I400" s="3">
        <v>179273987</v>
      </c>
      <c r="J400" s="3">
        <f>IFERROR(VLOOKUP(C400,[1]NOMINA!$Y$16:$AC$112,5,0),0)</f>
        <v>0</v>
      </c>
      <c r="K400" s="3">
        <f>IFERROR(VLOOKUP(C400,[1]CANCELACIONES!$Y$16:$AC$43,5,0),0)</f>
        <v>0</v>
      </c>
      <c r="L400" s="3">
        <f>IFERROR(VLOOKUP(C400,'[2]res- 200686'!$K$16:$R$112,8,0),0)</f>
        <v>0</v>
      </c>
      <c r="M400" s="3">
        <f>IFERROR(VLOOKUP(C400,'[2]reduccion calidad '!$K$16:$R$27,8,0),0)*-1</f>
        <v>0</v>
      </c>
      <c r="N400" s="3"/>
      <c r="O400" s="34">
        <f t="shared" si="18"/>
        <v>245239806</v>
      </c>
      <c r="P400" s="35">
        <v>245239806</v>
      </c>
      <c r="Q400" s="3">
        <f>IFERROR(VLOOKUP(C400,[3]ServNOMINA!$F$16:$M$112,8,0)+VLOOKUP(C400,[4]ServNOMINA!$F$16:$M$112,8,0),0)</f>
        <v>0</v>
      </c>
      <c r="R400" s="3">
        <f>IFERROR(VLOOKUP(C400,[3]ServOTROS!$F$16:$M$112,8,0)+VLOOKUP(C400,[4]ServOTROS!$F$16:$M$112,8,0),0)</f>
        <v>0</v>
      </c>
      <c r="S400" s="3"/>
      <c r="T400" s="3">
        <f>IFERROR(VLOOKUP(B400,[3]Aaf_PENSION!$C$16:$M$112,11,0)+VLOOKUP(B400,[4]Aaf_PENSION!$C$16:$M$112,11,0),0)</f>
        <v>0</v>
      </c>
      <c r="U400" s="3">
        <f>IFERROR(VLOOKUP(B400,[3]Aaf_SALUD!$C$16:$M$112,11,0)+VLOOKUP(B400,[4]Aaf_SALUD!$C$16:$M$112,11,0),0)</f>
        <v>0</v>
      </c>
      <c r="V400" s="3"/>
      <c r="W400" s="3"/>
      <c r="X400" s="3">
        <f>IFERROR(VLOOKUP(B400,[3]Ap_CESANTIAS!$C$16:$M$112,11,0)+VLOOKUP(B400,[4]Ap_CESANTIAS!$C$16:$M$112,11,0),0)</f>
        <v>0</v>
      </c>
      <c r="Y400" s="3">
        <f>IFERROR(VLOOKUP(B400,[3]Ap_PENSION!$C$16:$M$112,11,0)+VLOOKUP(B400,[4]Ap_PENSION!$C$16:$M$112,11,0),0)</f>
        <v>0</v>
      </c>
      <c r="Z400" s="3">
        <f>IFERROR(VLOOKUP(B400,[3]Ap_SALUD!$C$16:$M$112,11,0)+VLOOKUP(B400,[4]Ap_SALUD!$C$16:$M$112,11,0),0)</f>
        <v>0</v>
      </c>
      <c r="AA400" s="36">
        <f t="shared" si="19"/>
        <v>0</v>
      </c>
      <c r="AB400" s="37">
        <f t="shared" si="20"/>
        <v>0</v>
      </c>
    </row>
    <row r="401" spans="1:28" hidden="1" x14ac:dyDescent="0.25">
      <c r="A401" s="29">
        <v>389</v>
      </c>
      <c r="B401" s="61"/>
      <c r="C401" s="31">
        <v>800012635</v>
      </c>
      <c r="D401" s="31">
        <f>VLOOKUP(C401,ENERO!$D$13:$E$1147,2,0)</f>
        <v>212215822</v>
      </c>
      <c r="E401" s="61" t="s">
        <v>595</v>
      </c>
      <c r="F401" s="61"/>
      <c r="G401" s="61"/>
      <c r="H401" s="3">
        <v>88239597</v>
      </c>
      <c r="I401" s="3">
        <v>158276866</v>
      </c>
      <c r="J401" s="3">
        <f>IFERROR(VLOOKUP(C401,[1]NOMINA!$Y$16:$AC$112,5,0),0)</f>
        <v>0</v>
      </c>
      <c r="K401" s="3">
        <f>IFERROR(VLOOKUP(C401,[1]CANCELACIONES!$Y$16:$AC$43,5,0),0)</f>
        <v>0</v>
      </c>
      <c r="L401" s="3">
        <f>IFERROR(VLOOKUP(C401,'[2]res- 200686'!$K$16:$R$112,8,0),0)</f>
        <v>0</v>
      </c>
      <c r="M401" s="3">
        <f>IFERROR(VLOOKUP(C401,'[2]reduccion calidad '!$K$16:$R$27,8,0),0)*-1</f>
        <v>0</v>
      </c>
      <c r="N401" s="3"/>
      <c r="O401" s="34">
        <f t="shared" si="18"/>
        <v>246516463</v>
      </c>
      <c r="P401" s="35">
        <v>246516463</v>
      </c>
      <c r="Q401" s="3">
        <f>IFERROR(VLOOKUP(C401,[3]ServNOMINA!$F$16:$M$112,8,0)+VLOOKUP(C401,[4]ServNOMINA!$F$16:$M$112,8,0),0)</f>
        <v>0</v>
      </c>
      <c r="R401" s="3">
        <f>IFERROR(VLOOKUP(C401,[3]ServOTROS!$F$16:$M$112,8,0)+VLOOKUP(C401,[4]ServOTROS!$F$16:$M$112,8,0),0)</f>
        <v>0</v>
      </c>
      <c r="S401" s="3"/>
      <c r="T401" s="3">
        <f>IFERROR(VLOOKUP(B401,[3]Aaf_PENSION!$C$16:$M$112,11,0)+VLOOKUP(B401,[4]Aaf_PENSION!$C$16:$M$112,11,0),0)</f>
        <v>0</v>
      </c>
      <c r="U401" s="3">
        <f>IFERROR(VLOOKUP(B401,[3]Aaf_SALUD!$C$16:$M$112,11,0)+VLOOKUP(B401,[4]Aaf_SALUD!$C$16:$M$112,11,0),0)</f>
        <v>0</v>
      </c>
      <c r="V401" s="3"/>
      <c r="W401" s="3"/>
      <c r="X401" s="3">
        <f>IFERROR(VLOOKUP(B401,[3]Ap_CESANTIAS!$C$16:$M$112,11,0)+VLOOKUP(B401,[4]Ap_CESANTIAS!$C$16:$M$112,11,0),0)</f>
        <v>0</v>
      </c>
      <c r="Y401" s="3">
        <f>IFERROR(VLOOKUP(B401,[3]Ap_PENSION!$C$16:$M$112,11,0)+VLOOKUP(B401,[4]Ap_PENSION!$C$16:$M$112,11,0),0)</f>
        <v>0</v>
      </c>
      <c r="Z401" s="3">
        <f>IFERROR(VLOOKUP(B401,[3]Ap_SALUD!$C$16:$M$112,11,0)+VLOOKUP(B401,[4]Ap_SALUD!$C$16:$M$112,11,0),0)</f>
        <v>0</v>
      </c>
      <c r="AA401" s="36">
        <f t="shared" si="19"/>
        <v>0</v>
      </c>
      <c r="AB401" s="37">
        <f t="shared" si="20"/>
        <v>0</v>
      </c>
    </row>
    <row r="402" spans="1:28" hidden="1" x14ac:dyDescent="0.25">
      <c r="A402" s="38">
        <v>390</v>
      </c>
      <c r="B402" s="61"/>
      <c r="C402" s="31">
        <v>800099639</v>
      </c>
      <c r="D402" s="31">
        <f>VLOOKUP(C402,ENERO!$D$13:$E$1147,2,0)</f>
        <v>213215832</v>
      </c>
      <c r="E402" s="61" t="s">
        <v>596</v>
      </c>
      <c r="F402" s="61"/>
      <c r="G402" s="61"/>
      <c r="H402" s="3">
        <v>35992021</v>
      </c>
      <c r="I402" s="3">
        <v>84977239</v>
      </c>
      <c r="J402" s="3">
        <f>IFERROR(VLOOKUP(C402,[1]NOMINA!$Y$16:$AC$112,5,0),0)</f>
        <v>0</v>
      </c>
      <c r="K402" s="3">
        <f>IFERROR(VLOOKUP(C402,[1]CANCELACIONES!$Y$16:$AC$43,5,0),0)</f>
        <v>0</v>
      </c>
      <c r="L402" s="3">
        <f>IFERROR(VLOOKUP(C402,'[2]res- 200686'!$K$16:$R$112,8,0),0)</f>
        <v>0</v>
      </c>
      <c r="M402" s="3">
        <f>IFERROR(VLOOKUP(C402,'[2]reduccion calidad '!$K$16:$R$27,8,0),0)*-1</f>
        <v>0</v>
      </c>
      <c r="N402" s="3"/>
      <c r="O402" s="34">
        <f t="shared" si="18"/>
        <v>120969260</v>
      </c>
      <c r="P402" s="35">
        <v>120969260</v>
      </c>
      <c r="Q402" s="3">
        <f>IFERROR(VLOOKUP(C402,[3]ServNOMINA!$F$16:$M$112,8,0)+VLOOKUP(C402,[4]ServNOMINA!$F$16:$M$112,8,0),0)</f>
        <v>0</v>
      </c>
      <c r="R402" s="3">
        <f>IFERROR(VLOOKUP(C402,[3]ServOTROS!$F$16:$M$112,8,0)+VLOOKUP(C402,[4]ServOTROS!$F$16:$M$112,8,0),0)</f>
        <v>0</v>
      </c>
      <c r="S402" s="3"/>
      <c r="T402" s="3">
        <f>IFERROR(VLOOKUP(B402,[3]Aaf_PENSION!$C$16:$M$112,11,0)+VLOOKUP(B402,[4]Aaf_PENSION!$C$16:$M$112,11,0),0)</f>
        <v>0</v>
      </c>
      <c r="U402" s="3">
        <f>IFERROR(VLOOKUP(B402,[3]Aaf_SALUD!$C$16:$M$112,11,0)+VLOOKUP(B402,[4]Aaf_SALUD!$C$16:$M$112,11,0),0)</f>
        <v>0</v>
      </c>
      <c r="V402" s="3"/>
      <c r="W402" s="3"/>
      <c r="X402" s="3">
        <f>IFERROR(VLOOKUP(B402,[3]Ap_CESANTIAS!$C$16:$M$112,11,0)+VLOOKUP(B402,[4]Ap_CESANTIAS!$C$16:$M$112,11,0),0)</f>
        <v>0</v>
      </c>
      <c r="Y402" s="3">
        <f>IFERROR(VLOOKUP(B402,[3]Ap_PENSION!$C$16:$M$112,11,0)+VLOOKUP(B402,[4]Ap_PENSION!$C$16:$M$112,11,0),0)</f>
        <v>0</v>
      </c>
      <c r="Z402" s="3">
        <f>IFERROR(VLOOKUP(B402,[3]Ap_SALUD!$C$16:$M$112,11,0)+VLOOKUP(B402,[4]Ap_SALUD!$C$16:$M$112,11,0),0)</f>
        <v>0</v>
      </c>
      <c r="AA402" s="36">
        <f t="shared" si="19"/>
        <v>0</v>
      </c>
      <c r="AB402" s="37">
        <f t="shared" si="20"/>
        <v>0</v>
      </c>
    </row>
    <row r="403" spans="1:28" hidden="1" x14ac:dyDescent="0.25">
      <c r="A403" s="29">
        <v>391</v>
      </c>
      <c r="B403" s="61"/>
      <c r="C403" s="31">
        <v>891801787</v>
      </c>
      <c r="D403" s="31">
        <f>VLOOKUP(C403,ENERO!$D$13:$E$1147,2,0)</f>
        <v>213515835</v>
      </c>
      <c r="E403" s="61" t="s">
        <v>597</v>
      </c>
      <c r="F403" s="61"/>
      <c r="G403" s="61"/>
      <c r="H403" s="3">
        <v>133829541</v>
      </c>
      <c r="I403" s="3">
        <v>277720332</v>
      </c>
      <c r="J403" s="3">
        <f>IFERROR(VLOOKUP(C403,[1]NOMINA!$Y$16:$AC$112,5,0),0)</f>
        <v>0</v>
      </c>
      <c r="K403" s="3">
        <f>IFERROR(VLOOKUP(C403,[1]CANCELACIONES!$Y$16:$AC$43,5,0),0)</f>
        <v>0</v>
      </c>
      <c r="L403" s="3">
        <f>IFERROR(VLOOKUP(C403,'[2]res- 200686'!$K$16:$R$112,8,0),0)</f>
        <v>0</v>
      </c>
      <c r="M403" s="3">
        <f>IFERROR(VLOOKUP(C403,'[2]reduccion calidad '!$K$16:$R$27,8,0),0)*-1</f>
        <v>0</v>
      </c>
      <c r="N403" s="3"/>
      <c r="O403" s="34">
        <f t="shared" si="18"/>
        <v>411549873</v>
      </c>
      <c r="P403" s="35">
        <v>411549873</v>
      </c>
      <c r="Q403" s="3">
        <f>IFERROR(VLOOKUP(C403,[3]ServNOMINA!$F$16:$M$112,8,0)+VLOOKUP(C403,[4]ServNOMINA!$F$16:$M$112,8,0),0)</f>
        <v>0</v>
      </c>
      <c r="R403" s="3">
        <f>IFERROR(VLOOKUP(C403,[3]ServOTROS!$F$16:$M$112,8,0)+VLOOKUP(C403,[4]ServOTROS!$F$16:$M$112,8,0),0)</f>
        <v>0</v>
      </c>
      <c r="S403" s="3"/>
      <c r="T403" s="3">
        <f>IFERROR(VLOOKUP(B403,[3]Aaf_PENSION!$C$16:$M$112,11,0)+VLOOKUP(B403,[4]Aaf_PENSION!$C$16:$M$112,11,0),0)</f>
        <v>0</v>
      </c>
      <c r="U403" s="3">
        <f>IFERROR(VLOOKUP(B403,[3]Aaf_SALUD!$C$16:$M$112,11,0)+VLOOKUP(B403,[4]Aaf_SALUD!$C$16:$M$112,11,0),0)</f>
        <v>0</v>
      </c>
      <c r="V403" s="3"/>
      <c r="W403" s="3"/>
      <c r="X403" s="3">
        <f>IFERROR(VLOOKUP(B403,[3]Ap_CESANTIAS!$C$16:$M$112,11,0)+VLOOKUP(B403,[4]Ap_CESANTIAS!$C$16:$M$112,11,0),0)</f>
        <v>0</v>
      </c>
      <c r="Y403" s="3">
        <f>IFERROR(VLOOKUP(B403,[3]Ap_PENSION!$C$16:$M$112,11,0)+VLOOKUP(B403,[4]Ap_PENSION!$C$16:$M$112,11,0),0)</f>
        <v>0</v>
      </c>
      <c r="Z403" s="3">
        <f>IFERROR(VLOOKUP(B403,[3]Ap_SALUD!$C$16:$M$112,11,0)+VLOOKUP(B403,[4]Ap_SALUD!$C$16:$M$112,11,0),0)</f>
        <v>0</v>
      </c>
      <c r="AA403" s="36">
        <f t="shared" si="19"/>
        <v>0</v>
      </c>
      <c r="AB403" s="37">
        <f t="shared" si="20"/>
        <v>0</v>
      </c>
    </row>
    <row r="404" spans="1:28" hidden="1" x14ac:dyDescent="0.25">
      <c r="A404" s="38">
        <v>392</v>
      </c>
      <c r="B404" s="61"/>
      <c r="C404" s="31">
        <v>800027292</v>
      </c>
      <c r="D404" s="31">
        <f>VLOOKUP(C404,ENERO!$D$13:$E$1147,2,0)</f>
        <v>213715837</v>
      </c>
      <c r="E404" s="61" t="s">
        <v>598</v>
      </c>
      <c r="F404" s="61"/>
      <c r="G404" s="61"/>
      <c r="H404" s="3">
        <v>193723257</v>
      </c>
      <c r="I404" s="3">
        <v>410984821</v>
      </c>
      <c r="J404" s="3">
        <f>IFERROR(VLOOKUP(C404,[1]NOMINA!$Y$16:$AC$112,5,0),0)</f>
        <v>0</v>
      </c>
      <c r="K404" s="3">
        <f>IFERROR(VLOOKUP(C404,[1]CANCELACIONES!$Y$16:$AC$43,5,0),0)</f>
        <v>0</v>
      </c>
      <c r="L404" s="3">
        <f>IFERROR(VLOOKUP(C404,'[2]res- 200686'!$K$16:$R$112,8,0),0)</f>
        <v>0</v>
      </c>
      <c r="M404" s="3">
        <f>IFERROR(VLOOKUP(C404,'[2]reduccion calidad '!$K$16:$R$27,8,0),0)*-1</f>
        <v>0</v>
      </c>
      <c r="N404" s="3"/>
      <c r="O404" s="34">
        <f t="shared" si="18"/>
        <v>604708078</v>
      </c>
      <c r="P404" s="35">
        <v>604708078</v>
      </c>
      <c r="Q404" s="3">
        <f>IFERROR(VLOOKUP(C404,[3]ServNOMINA!$F$16:$M$112,8,0)+VLOOKUP(C404,[4]ServNOMINA!$F$16:$M$112,8,0),0)</f>
        <v>0</v>
      </c>
      <c r="R404" s="3">
        <f>IFERROR(VLOOKUP(C404,[3]ServOTROS!$F$16:$M$112,8,0)+VLOOKUP(C404,[4]ServOTROS!$F$16:$M$112,8,0),0)</f>
        <v>0</v>
      </c>
      <c r="S404" s="3"/>
      <c r="T404" s="3">
        <f>IFERROR(VLOOKUP(B404,[3]Aaf_PENSION!$C$16:$M$112,11,0)+VLOOKUP(B404,[4]Aaf_PENSION!$C$16:$M$112,11,0),0)</f>
        <v>0</v>
      </c>
      <c r="U404" s="3">
        <f>IFERROR(VLOOKUP(B404,[3]Aaf_SALUD!$C$16:$M$112,11,0)+VLOOKUP(B404,[4]Aaf_SALUD!$C$16:$M$112,11,0),0)</f>
        <v>0</v>
      </c>
      <c r="V404" s="3"/>
      <c r="W404" s="3"/>
      <c r="X404" s="3">
        <f>IFERROR(VLOOKUP(B404,[3]Ap_CESANTIAS!$C$16:$M$112,11,0)+VLOOKUP(B404,[4]Ap_CESANTIAS!$C$16:$M$112,11,0),0)</f>
        <v>0</v>
      </c>
      <c r="Y404" s="3">
        <f>IFERROR(VLOOKUP(B404,[3]Ap_PENSION!$C$16:$M$112,11,0)+VLOOKUP(B404,[4]Ap_PENSION!$C$16:$M$112,11,0),0)</f>
        <v>0</v>
      </c>
      <c r="Z404" s="3">
        <f>IFERROR(VLOOKUP(B404,[3]Ap_SALUD!$C$16:$M$112,11,0)+VLOOKUP(B404,[4]Ap_SALUD!$C$16:$M$112,11,0),0)</f>
        <v>0</v>
      </c>
      <c r="AA404" s="36">
        <f t="shared" si="19"/>
        <v>0</v>
      </c>
      <c r="AB404" s="37">
        <f t="shared" si="20"/>
        <v>0</v>
      </c>
    </row>
    <row r="405" spans="1:28" hidden="1" x14ac:dyDescent="0.25">
      <c r="A405" s="29">
        <v>393</v>
      </c>
      <c r="B405" s="61"/>
      <c r="C405" s="31">
        <v>800099635</v>
      </c>
      <c r="D405" s="31">
        <f>VLOOKUP(C405,ENERO!$D$13:$E$1147,2,0)</f>
        <v>213915839</v>
      </c>
      <c r="E405" s="61" t="s">
        <v>599</v>
      </c>
      <c r="F405" s="61"/>
      <c r="G405" s="61"/>
      <c r="H405" s="3">
        <v>30323554</v>
      </c>
      <c r="I405" s="3">
        <v>129219775</v>
      </c>
      <c r="J405" s="3">
        <f>IFERROR(VLOOKUP(C405,[1]NOMINA!$Y$16:$AC$112,5,0),0)</f>
        <v>0</v>
      </c>
      <c r="K405" s="3">
        <f>IFERROR(VLOOKUP(C405,[1]CANCELACIONES!$Y$16:$AC$43,5,0),0)</f>
        <v>0</v>
      </c>
      <c r="L405" s="3">
        <f>IFERROR(VLOOKUP(C405,'[2]res- 200686'!$K$16:$R$112,8,0),0)</f>
        <v>0</v>
      </c>
      <c r="M405" s="3">
        <f>IFERROR(VLOOKUP(C405,'[2]reduccion calidad '!$K$16:$R$27,8,0),0)*-1</f>
        <v>0</v>
      </c>
      <c r="N405" s="3"/>
      <c r="O405" s="34">
        <f t="shared" si="18"/>
        <v>159543329</v>
      </c>
      <c r="P405" s="35">
        <v>159543329</v>
      </c>
      <c r="Q405" s="3">
        <f>IFERROR(VLOOKUP(C405,[3]ServNOMINA!$F$16:$M$112,8,0)+VLOOKUP(C405,[4]ServNOMINA!$F$16:$M$112,8,0),0)</f>
        <v>0</v>
      </c>
      <c r="R405" s="3">
        <f>IFERROR(VLOOKUP(C405,[3]ServOTROS!$F$16:$M$112,8,0)+VLOOKUP(C405,[4]ServOTROS!$F$16:$M$112,8,0),0)</f>
        <v>0</v>
      </c>
      <c r="S405" s="3"/>
      <c r="T405" s="3">
        <f>IFERROR(VLOOKUP(B405,[3]Aaf_PENSION!$C$16:$M$112,11,0)+VLOOKUP(B405,[4]Aaf_PENSION!$C$16:$M$112,11,0),0)</f>
        <v>0</v>
      </c>
      <c r="U405" s="3">
        <f>IFERROR(VLOOKUP(B405,[3]Aaf_SALUD!$C$16:$M$112,11,0)+VLOOKUP(B405,[4]Aaf_SALUD!$C$16:$M$112,11,0),0)</f>
        <v>0</v>
      </c>
      <c r="V405" s="3"/>
      <c r="W405" s="3"/>
      <c r="X405" s="3">
        <f>IFERROR(VLOOKUP(B405,[3]Ap_CESANTIAS!$C$16:$M$112,11,0)+VLOOKUP(B405,[4]Ap_CESANTIAS!$C$16:$M$112,11,0),0)</f>
        <v>0</v>
      </c>
      <c r="Y405" s="3">
        <f>IFERROR(VLOOKUP(B405,[3]Ap_PENSION!$C$16:$M$112,11,0)+VLOOKUP(B405,[4]Ap_PENSION!$C$16:$M$112,11,0),0)</f>
        <v>0</v>
      </c>
      <c r="Z405" s="3">
        <f>IFERROR(VLOOKUP(B405,[3]Ap_SALUD!$C$16:$M$112,11,0)+VLOOKUP(B405,[4]Ap_SALUD!$C$16:$M$112,11,0),0)</f>
        <v>0</v>
      </c>
      <c r="AA405" s="36">
        <f t="shared" si="19"/>
        <v>0</v>
      </c>
      <c r="AB405" s="37">
        <f t="shared" si="20"/>
        <v>0</v>
      </c>
    </row>
    <row r="406" spans="1:28" hidden="1" x14ac:dyDescent="0.25">
      <c r="A406" s="38">
        <v>394</v>
      </c>
      <c r="B406" s="61"/>
      <c r="C406" s="31">
        <v>800099631</v>
      </c>
      <c r="D406" s="31">
        <f>VLOOKUP(C406,ENERO!$D$13:$E$1147,2,0)</f>
        <v>214215842</v>
      </c>
      <c r="E406" s="61" t="s">
        <v>600</v>
      </c>
      <c r="F406" s="61"/>
      <c r="G406" s="61"/>
      <c r="H406" s="3">
        <v>114669451</v>
      </c>
      <c r="I406" s="3">
        <v>326478983</v>
      </c>
      <c r="J406" s="3">
        <f>IFERROR(VLOOKUP(C406,[1]NOMINA!$Y$16:$AC$112,5,0),0)</f>
        <v>0</v>
      </c>
      <c r="K406" s="3">
        <f>IFERROR(VLOOKUP(C406,[1]CANCELACIONES!$Y$16:$AC$43,5,0),0)</f>
        <v>0</v>
      </c>
      <c r="L406" s="3">
        <f>IFERROR(VLOOKUP(C406,'[2]res- 200686'!$K$16:$R$112,8,0),0)</f>
        <v>0</v>
      </c>
      <c r="M406" s="3">
        <f>IFERROR(VLOOKUP(C406,'[2]reduccion calidad '!$K$16:$R$27,8,0),0)*-1</f>
        <v>0</v>
      </c>
      <c r="N406" s="3"/>
      <c r="O406" s="34">
        <f t="shared" si="18"/>
        <v>441148434</v>
      </c>
      <c r="P406" s="35">
        <v>441148434</v>
      </c>
      <c r="Q406" s="3">
        <f>IFERROR(VLOOKUP(C406,[3]ServNOMINA!$F$16:$M$112,8,0)+VLOOKUP(C406,[4]ServNOMINA!$F$16:$M$112,8,0),0)</f>
        <v>0</v>
      </c>
      <c r="R406" s="3">
        <f>IFERROR(VLOOKUP(C406,[3]ServOTROS!$F$16:$M$112,8,0)+VLOOKUP(C406,[4]ServOTROS!$F$16:$M$112,8,0),0)</f>
        <v>0</v>
      </c>
      <c r="S406" s="3"/>
      <c r="T406" s="3">
        <f>IFERROR(VLOOKUP(B406,[3]Aaf_PENSION!$C$16:$M$112,11,0)+VLOOKUP(B406,[4]Aaf_PENSION!$C$16:$M$112,11,0),0)</f>
        <v>0</v>
      </c>
      <c r="U406" s="3">
        <f>IFERROR(VLOOKUP(B406,[3]Aaf_SALUD!$C$16:$M$112,11,0)+VLOOKUP(B406,[4]Aaf_SALUD!$C$16:$M$112,11,0),0)</f>
        <v>0</v>
      </c>
      <c r="V406" s="3"/>
      <c r="W406" s="3"/>
      <c r="X406" s="3">
        <f>IFERROR(VLOOKUP(B406,[3]Ap_CESANTIAS!$C$16:$M$112,11,0)+VLOOKUP(B406,[4]Ap_CESANTIAS!$C$16:$M$112,11,0),0)</f>
        <v>0</v>
      </c>
      <c r="Y406" s="3">
        <f>IFERROR(VLOOKUP(B406,[3]Ap_PENSION!$C$16:$M$112,11,0)+VLOOKUP(B406,[4]Ap_PENSION!$C$16:$M$112,11,0),0)</f>
        <v>0</v>
      </c>
      <c r="Z406" s="3">
        <f>IFERROR(VLOOKUP(B406,[3]Ap_SALUD!$C$16:$M$112,11,0)+VLOOKUP(B406,[4]Ap_SALUD!$C$16:$M$112,11,0),0)</f>
        <v>0</v>
      </c>
      <c r="AA406" s="36">
        <f t="shared" si="19"/>
        <v>0</v>
      </c>
      <c r="AB406" s="37">
        <f t="shared" si="20"/>
        <v>0</v>
      </c>
    </row>
    <row r="407" spans="1:28" hidden="1" x14ac:dyDescent="0.25">
      <c r="A407" s="29">
        <v>395</v>
      </c>
      <c r="B407" s="61"/>
      <c r="C407" s="31">
        <v>891800986</v>
      </c>
      <c r="D407" s="31">
        <f>VLOOKUP(C407,ENERO!$D$13:$E$1147,2,0)</f>
        <v>216115861</v>
      </c>
      <c r="E407" s="61" t="s">
        <v>601</v>
      </c>
      <c r="F407" s="61"/>
      <c r="G407" s="61"/>
      <c r="H407" s="3">
        <v>210379907</v>
      </c>
      <c r="I407" s="3">
        <v>478680614</v>
      </c>
      <c r="J407" s="3">
        <f>IFERROR(VLOOKUP(C407,[1]NOMINA!$Y$16:$AC$112,5,0),0)</f>
        <v>0</v>
      </c>
      <c r="K407" s="3">
        <f>IFERROR(VLOOKUP(C407,[1]CANCELACIONES!$Y$16:$AC$43,5,0),0)</f>
        <v>0</v>
      </c>
      <c r="L407" s="3">
        <f>IFERROR(VLOOKUP(C407,'[2]res- 200686'!$K$16:$R$112,8,0),0)</f>
        <v>0</v>
      </c>
      <c r="M407" s="3">
        <f>IFERROR(VLOOKUP(C407,'[2]reduccion calidad '!$K$16:$R$27,8,0),0)*-1</f>
        <v>0</v>
      </c>
      <c r="N407" s="3"/>
      <c r="O407" s="34">
        <f t="shared" si="18"/>
        <v>689060521</v>
      </c>
      <c r="P407" s="35">
        <v>689060521</v>
      </c>
      <c r="Q407" s="3">
        <f>IFERROR(VLOOKUP(C407,[3]ServNOMINA!$F$16:$M$112,8,0)+VLOOKUP(C407,[4]ServNOMINA!$F$16:$M$112,8,0),0)</f>
        <v>0</v>
      </c>
      <c r="R407" s="3">
        <f>IFERROR(VLOOKUP(C407,[3]ServOTROS!$F$16:$M$112,8,0)+VLOOKUP(C407,[4]ServOTROS!$F$16:$M$112,8,0),0)</f>
        <v>0</v>
      </c>
      <c r="S407" s="3"/>
      <c r="T407" s="3">
        <f>IFERROR(VLOOKUP(B407,[3]Aaf_PENSION!$C$16:$M$112,11,0)+VLOOKUP(B407,[4]Aaf_PENSION!$C$16:$M$112,11,0),0)</f>
        <v>0</v>
      </c>
      <c r="U407" s="3">
        <f>IFERROR(VLOOKUP(B407,[3]Aaf_SALUD!$C$16:$M$112,11,0)+VLOOKUP(B407,[4]Aaf_SALUD!$C$16:$M$112,11,0),0)</f>
        <v>0</v>
      </c>
      <c r="V407" s="3"/>
      <c r="W407" s="3"/>
      <c r="X407" s="3">
        <f>IFERROR(VLOOKUP(B407,[3]Ap_CESANTIAS!$C$16:$M$112,11,0)+VLOOKUP(B407,[4]Ap_CESANTIAS!$C$16:$M$112,11,0),0)</f>
        <v>0</v>
      </c>
      <c r="Y407" s="3">
        <f>IFERROR(VLOOKUP(B407,[3]Ap_PENSION!$C$16:$M$112,11,0)+VLOOKUP(B407,[4]Ap_PENSION!$C$16:$M$112,11,0),0)</f>
        <v>0</v>
      </c>
      <c r="Z407" s="3">
        <f>IFERROR(VLOOKUP(B407,[3]Ap_SALUD!$C$16:$M$112,11,0)+VLOOKUP(B407,[4]Ap_SALUD!$C$16:$M$112,11,0),0)</f>
        <v>0</v>
      </c>
      <c r="AA407" s="36">
        <f t="shared" si="19"/>
        <v>0</v>
      </c>
      <c r="AB407" s="37">
        <f t="shared" si="20"/>
        <v>0</v>
      </c>
    </row>
    <row r="408" spans="1:28" hidden="1" x14ac:dyDescent="0.25">
      <c r="A408" s="38">
        <v>396</v>
      </c>
      <c r="B408" s="61"/>
      <c r="C408" s="31">
        <v>891801347</v>
      </c>
      <c r="D408" s="31">
        <f>VLOOKUP(C408,ENERO!$D$13:$E$1147,2,0)</f>
        <v>217915879</v>
      </c>
      <c r="E408" s="61" t="s">
        <v>602</v>
      </c>
      <c r="F408" s="61"/>
      <c r="G408" s="61"/>
      <c r="H408" s="3">
        <v>31764726</v>
      </c>
      <c r="I408" s="3">
        <v>82690236</v>
      </c>
      <c r="J408" s="3">
        <f>IFERROR(VLOOKUP(C408,[1]NOMINA!$Y$16:$AC$112,5,0),0)</f>
        <v>0</v>
      </c>
      <c r="K408" s="3">
        <f>IFERROR(VLOOKUP(C408,[1]CANCELACIONES!$Y$16:$AC$43,5,0),0)</f>
        <v>0</v>
      </c>
      <c r="L408" s="3">
        <f>IFERROR(VLOOKUP(C408,'[2]res- 200686'!$K$16:$R$112,8,0),0)</f>
        <v>0</v>
      </c>
      <c r="M408" s="3">
        <f>IFERROR(VLOOKUP(C408,'[2]reduccion calidad '!$K$16:$R$27,8,0),0)*-1</f>
        <v>0</v>
      </c>
      <c r="N408" s="3"/>
      <c r="O408" s="34">
        <f t="shared" si="18"/>
        <v>114454962</v>
      </c>
      <c r="P408" s="35">
        <v>114454962</v>
      </c>
      <c r="Q408" s="3">
        <f>IFERROR(VLOOKUP(C408,[3]ServNOMINA!$F$16:$M$112,8,0)+VLOOKUP(C408,[4]ServNOMINA!$F$16:$M$112,8,0),0)</f>
        <v>0</v>
      </c>
      <c r="R408" s="3">
        <f>IFERROR(VLOOKUP(C408,[3]ServOTROS!$F$16:$M$112,8,0)+VLOOKUP(C408,[4]ServOTROS!$F$16:$M$112,8,0),0)</f>
        <v>0</v>
      </c>
      <c r="S408" s="3"/>
      <c r="T408" s="3">
        <f>IFERROR(VLOOKUP(B408,[3]Aaf_PENSION!$C$16:$M$112,11,0)+VLOOKUP(B408,[4]Aaf_PENSION!$C$16:$M$112,11,0),0)</f>
        <v>0</v>
      </c>
      <c r="U408" s="3">
        <f>IFERROR(VLOOKUP(B408,[3]Aaf_SALUD!$C$16:$M$112,11,0)+VLOOKUP(B408,[4]Aaf_SALUD!$C$16:$M$112,11,0),0)</f>
        <v>0</v>
      </c>
      <c r="V408" s="3"/>
      <c r="W408" s="3"/>
      <c r="X408" s="3">
        <f>IFERROR(VLOOKUP(B408,[3]Ap_CESANTIAS!$C$16:$M$112,11,0)+VLOOKUP(B408,[4]Ap_CESANTIAS!$C$16:$M$112,11,0),0)</f>
        <v>0</v>
      </c>
      <c r="Y408" s="3">
        <f>IFERROR(VLOOKUP(B408,[3]Ap_PENSION!$C$16:$M$112,11,0)+VLOOKUP(B408,[4]Ap_PENSION!$C$16:$M$112,11,0),0)</f>
        <v>0</v>
      </c>
      <c r="Z408" s="3">
        <f>IFERROR(VLOOKUP(B408,[3]Ap_SALUD!$C$16:$M$112,11,0)+VLOOKUP(B408,[4]Ap_SALUD!$C$16:$M$112,11,0),0)</f>
        <v>0</v>
      </c>
      <c r="AA408" s="36">
        <f t="shared" si="19"/>
        <v>0</v>
      </c>
      <c r="AB408" s="37">
        <f t="shared" si="20"/>
        <v>0</v>
      </c>
    </row>
    <row r="409" spans="1:28" hidden="1" x14ac:dyDescent="0.25">
      <c r="A409" s="29">
        <v>397</v>
      </c>
      <c r="B409" s="61"/>
      <c r="C409" s="31">
        <v>891802106</v>
      </c>
      <c r="D409" s="31">
        <f>VLOOKUP(C409,ENERO!$D$13:$E$1147,2,0)</f>
        <v>219715897</v>
      </c>
      <c r="E409" s="61" t="s">
        <v>603</v>
      </c>
      <c r="F409" s="61"/>
      <c r="G409" s="61"/>
      <c r="H409" s="3">
        <v>84865878</v>
      </c>
      <c r="I409" s="3">
        <v>218615252</v>
      </c>
      <c r="J409" s="3">
        <f>IFERROR(VLOOKUP(C409,[1]NOMINA!$Y$16:$AC$112,5,0),0)</f>
        <v>0</v>
      </c>
      <c r="K409" s="3">
        <f>IFERROR(VLOOKUP(C409,[1]CANCELACIONES!$Y$16:$AC$43,5,0),0)</f>
        <v>0</v>
      </c>
      <c r="L409" s="3">
        <f>IFERROR(VLOOKUP(C409,'[2]res- 200686'!$K$16:$R$112,8,0),0)</f>
        <v>0</v>
      </c>
      <c r="M409" s="3">
        <f>IFERROR(VLOOKUP(C409,'[2]reduccion calidad '!$K$16:$R$27,8,0),0)*-1</f>
        <v>0</v>
      </c>
      <c r="N409" s="3"/>
      <c r="O409" s="34">
        <f t="shared" si="18"/>
        <v>303481130</v>
      </c>
      <c r="P409" s="35">
        <v>303481130</v>
      </c>
      <c r="Q409" s="3">
        <f>IFERROR(VLOOKUP(C409,[3]ServNOMINA!$F$16:$M$112,8,0)+VLOOKUP(C409,[4]ServNOMINA!$F$16:$M$112,8,0),0)</f>
        <v>0</v>
      </c>
      <c r="R409" s="3">
        <f>IFERROR(VLOOKUP(C409,[3]ServOTROS!$F$16:$M$112,8,0)+VLOOKUP(C409,[4]ServOTROS!$F$16:$M$112,8,0),0)</f>
        <v>0</v>
      </c>
      <c r="S409" s="3"/>
      <c r="T409" s="3">
        <f>IFERROR(VLOOKUP(B409,[3]Aaf_PENSION!$C$16:$M$112,11,0)+VLOOKUP(B409,[4]Aaf_PENSION!$C$16:$M$112,11,0),0)</f>
        <v>0</v>
      </c>
      <c r="U409" s="3">
        <f>IFERROR(VLOOKUP(B409,[3]Aaf_SALUD!$C$16:$M$112,11,0)+VLOOKUP(B409,[4]Aaf_SALUD!$C$16:$M$112,11,0),0)</f>
        <v>0</v>
      </c>
      <c r="V409" s="3"/>
      <c r="W409" s="3"/>
      <c r="X409" s="3">
        <f>IFERROR(VLOOKUP(B409,[3]Ap_CESANTIAS!$C$16:$M$112,11,0)+VLOOKUP(B409,[4]Ap_CESANTIAS!$C$16:$M$112,11,0),0)</f>
        <v>0</v>
      </c>
      <c r="Y409" s="3">
        <f>IFERROR(VLOOKUP(B409,[3]Ap_PENSION!$C$16:$M$112,11,0)+VLOOKUP(B409,[4]Ap_PENSION!$C$16:$M$112,11,0),0)</f>
        <v>0</v>
      </c>
      <c r="Z409" s="3">
        <f>IFERROR(VLOOKUP(B409,[3]Ap_SALUD!$C$16:$M$112,11,0)+VLOOKUP(B409,[4]Ap_SALUD!$C$16:$M$112,11,0),0)</f>
        <v>0</v>
      </c>
      <c r="AA409" s="36">
        <f t="shared" si="19"/>
        <v>0</v>
      </c>
      <c r="AB409" s="37">
        <f t="shared" si="20"/>
        <v>0</v>
      </c>
    </row>
    <row r="410" spans="1:28" hidden="1" x14ac:dyDescent="0.25">
      <c r="A410" s="38">
        <v>398</v>
      </c>
      <c r="B410" s="61"/>
      <c r="C410" s="31">
        <v>890801132</v>
      </c>
      <c r="D410" s="31">
        <f>VLOOKUP(C410,ENERO!$D$13:$E$1147,2,0)</f>
        <v>211317013</v>
      </c>
      <c r="E410" s="61" t="s">
        <v>604</v>
      </c>
      <c r="F410" s="61"/>
      <c r="G410" s="61"/>
      <c r="H410" s="3">
        <v>312045223</v>
      </c>
      <c r="I410" s="3">
        <v>842554148</v>
      </c>
      <c r="J410" s="3">
        <f>IFERROR(VLOOKUP(C410,[1]NOMINA!$Y$16:$AC$112,5,0),0)</f>
        <v>0</v>
      </c>
      <c r="K410" s="3">
        <f>IFERROR(VLOOKUP(C410,[1]CANCELACIONES!$Y$16:$AC$43,5,0),0)</f>
        <v>0</v>
      </c>
      <c r="L410" s="3">
        <f>IFERROR(VLOOKUP(C410,'[2]res- 200686'!$K$16:$R$112,8,0),0)</f>
        <v>0</v>
      </c>
      <c r="M410" s="3">
        <f>IFERROR(VLOOKUP(C410,'[2]reduccion calidad '!$K$16:$R$27,8,0),0)*-1</f>
        <v>0</v>
      </c>
      <c r="N410" s="3"/>
      <c r="O410" s="34">
        <f t="shared" si="18"/>
        <v>1154599371</v>
      </c>
      <c r="P410" s="35">
        <v>1154599371</v>
      </c>
      <c r="Q410" s="3">
        <f>IFERROR(VLOOKUP(C410,[3]ServNOMINA!$F$16:$M$112,8,0)+VLOOKUP(C410,[4]ServNOMINA!$F$16:$M$112,8,0),0)</f>
        <v>0</v>
      </c>
      <c r="R410" s="3">
        <f>IFERROR(VLOOKUP(C410,[3]ServOTROS!$F$16:$M$112,8,0)+VLOOKUP(C410,[4]ServOTROS!$F$16:$M$112,8,0),0)</f>
        <v>0</v>
      </c>
      <c r="S410" s="3"/>
      <c r="T410" s="3">
        <f>IFERROR(VLOOKUP(B410,[3]Aaf_PENSION!$C$16:$M$112,11,0)+VLOOKUP(B410,[4]Aaf_PENSION!$C$16:$M$112,11,0),0)</f>
        <v>0</v>
      </c>
      <c r="U410" s="3">
        <f>IFERROR(VLOOKUP(B410,[3]Aaf_SALUD!$C$16:$M$112,11,0)+VLOOKUP(B410,[4]Aaf_SALUD!$C$16:$M$112,11,0),0)</f>
        <v>0</v>
      </c>
      <c r="V410" s="3"/>
      <c r="W410" s="3"/>
      <c r="X410" s="3">
        <f>IFERROR(VLOOKUP(B410,[3]Ap_CESANTIAS!$C$16:$M$112,11,0)+VLOOKUP(B410,[4]Ap_CESANTIAS!$C$16:$M$112,11,0),0)</f>
        <v>0</v>
      </c>
      <c r="Y410" s="3">
        <f>IFERROR(VLOOKUP(B410,[3]Ap_PENSION!$C$16:$M$112,11,0)+VLOOKUP(B410,[4]Ap_PENSION!$C$16:$M$112,11,0),0)</f>
        <v>0</v>
      </c>
      <c r="Z410" s="3">
        <f>IFERROR(VLOOKUP(B410,[3]Ap_SALUD!$C$16:$M$112,11,0)+VLOOKUP(B410,[4]Ap_SALUD!$C$16:$M$112,11,0),0)</f>
        <v>0</v>
      </c>
      <c r="AA410" s="36">
        <f t="shared" si="19"/>
        <v>0</v>
      </c>
      <c r="AB410" s="37">
        <f t="shared" si="20"/>
        <v>0</v>
      </c>
    </row>
    <row r="411" spans="1:28" hidden="1" x14ac:dyDescent="0.25">
      <c r="A411" s="29">
        <v>399</v>
      </c>
      <c r="B411" s="61"/>
      <c r="C411" s="31">
        <v>890801139</v>
      </c>
      <c r="D411" s="31">
        <f>VLOOKUP(C411,ENERO!$D$13:$E$1147,2,0)</f>
        <v>214217042</v>
      </c>
      <c r="E411" s="61" t="s">
        <v>605</v>
      </c>
      <c r="F411" s="61"/>
      <c r="G411" s="61"/>
      <c r="H411" s="3">
        <v>452221391</v>
      </c>
      <c r="I411" s="3">
        <v>1046154747</v>
      </c>
      <c r="J411" s="3">
        <f>IFERROR(VLOOKUP(C411,[1]NOMINA!$Y$16:$AC$112,5,0),0)</f>
        <v>0</v>
      </c>
      <c r="K411" s="3">
        <f>IFERROR(VLOOKUP(C411,[1]CANCELACIONES!$Y$16:$AC$43,5,0),0)</f>
        <v>0</v>
      </c>
      <c r="L411" s="3">
        <f>IFERROR(VLOOKUP(C411,'[2]res- 200686'!$K$16:$R$112,8,0),0)</f>
        <v>0</v>
      </c>
      <c r="M411" s="3">
        <f>IFERROR(VLOOKUP(C411,'[2]reduccion calidad '!$K$16:$R$27,8,0),0)*-1</f>
        <v>0</v>
      </c>
      <c r="N411" s="3"/>
      <c r="O411" s="34">
        <f t="shared" si="18"/>
        <v>1498376138</v>
      </c>
      <c r="P411" s="35">
        <v>1498376138</v>
      </c>
      <c r="Q411" s="3">
        <f>IFERROR(VLOOKUP(C411,[3]ServNOMINA!$F$16:$M$112,8,0)+VLOOKUP(C411,[4]ServNOMINA!$F$16:$M$112,8,0),0)</f>
        <v>0</v>
      </c>
      <c r="R411" s="3">
        <f>IFERROR(VLOOKUP(C411,[3]ServOTROS!$F$16:$M$112,8,0)+VLOOKUP(C411,[4]ServOTROS!$F$16:$M$112,8,0),0)</f>
        <v>0</v>
      </c>
      <c r="S411" s="3"/>
      <c r="T411" s="3">
        <f>IFERROR(VLOOKUP(B411,[3]Aaf_PENSION!$C$16:$M$112,11,0)+VLOOKUP(B411,[4]Aaf_PENSION!$C$16:$M$112,11,0),0)</f>
        <v>0</v>
      </c>
      <c r="U411" s="3">
        <f>IFERROR(VLOOKUP(B411,[3]Aaf_SALUD!$C$16:$M$112,11,0)+VLOOKUP(B411,[4]Aaf_SALUD!$C$16:$M$112,11,0),0)</f>
        <v>0</v>
      </c>
      <c r="V411" s="3"/>
      <c r="W411" s="3"/>
      <c r="X411" s="3">
        <f>IFERROR(VLOOKUP(B411,[3]Ap_CESANTIAS!$C$16:$M$112,11,0)+VLOOKUP(B411,[4]Ap_CESANTIAS!$C$16:$M$112,11,0),0)</f>
        <v>0</v>
      </c>
      <c r="Y411" s="3">
        <f>IFERROR(VLOOKUP(B411,[3]Ap_PENSION!$C$16:$M$112,11,0)+VLOOKUP(B411,[4]Ap_PENSION!$C$16:$M$112,11,0),0)</f>
        <v>0</v>
      </c>
      <c r="Z411" s="3">
        <f>IFERROR(VLOOKUP(B411,[3]Ap_SALUD!$C$16:$M$112,11,0)+VLOOKUP(B411,[4]Ap_SALUD!$C$16:$M$112,11,0),0)</f>
        <v>0</v>
      </c>
      <c r="AA411" s="36">
        <f t="shared" si="19"/>
        <v>0</v>
      </c>
      <c r="AB411" s="37">
        <f t="shared" si="20"/>
        <v>0</v>
      </c>
    </row>
    <row r="412" spans="1:28" hidden="1" x14ac:dyDescent="0.25">
      <c r="A412" s="38">
        <v>400</v>
      </c>
      <c r="B412" s="61"/>
      <c r="C412" s="31">
        <v>890801142</v>
      </c>
      <c r="D412" s="31">
        <f>VLOOKUP(C412,ENERO!$D$13:$E$1147,2,0)</f>
        <v>215017050</v>
      </c>
      <c r="E412" s="61" t="s">
        <v>606</v>
      </c>
      <c r="F412" s="61"/>
      <c r="G412" s="61"/>
      <c r="H412" s="3">
        <v>143008089</v>
      </c>
      <c r="I412" s="3">
        <v>403097157</v>
      </c>
      <c r="J412" s="3">
        <f>IFERROR(VLOOKUP(C412,[1]NOMINA!$Y$16:$AC$112,5,0),0)</f>
        <v>0</v>
      </c>
      <c r="K412" s="3">
        <f>IFERROR(VLOOKUP(C412,[1]CANCELACIONES!$Y$16:$AC$43,5,0),0)</f>
        <v>0</v>
      </c>
      <c r="L412" s="3">
        <f>IFERROR(VLOOKUP(C412,'[2]res- 200686'!$K$16:$R$112,8,0),0)</f>
        <v>0</v>
      </c>
      <c r="M412" s="3">
        <f>IFERROR(VLOOKUP(C412,'[2]reduccion calidad '!$K$16:$R$27,8,0),0)*-1</f>
        <v>0</v>
      </c>
      <c r="N412" s="3"/>
      <c r="O412" s="34">
        <f t="shared" si="18"/>
        <v>546105246</v>
      </c>
      <c r="P412" s="35">
        <v>546105246</v>
      </c>
      <c r="Q412" s="3">
        <f>IFERROR(VLOOKUP(C412,[3]ServNOMINA!$F$16:$M$112,8,0)+VLOOKUP(C412,[4]ServNOMINA!$F$16:$M$112,8,0),0)</f>
        <v>0</v>
      </c>
      <c r="R412" s="3">
        <f>IFERROR(VLOOKUP(C412,[3]ServOTROS!$F$16:$M$112,8,0)+VLOOKUP(C412,[4]ServOTROS!$F$16:$M$112,8,0),0)</f>
        <v>0</v>
      </c>
      <c r="S412" s="3"/>
      <c r="T412" s="3">
        <f>IFERROR(VLOOKUP(B412,[3]Aaf_PENSION!$C$16:$M$112,11,0)+VLOOKUP(B412,[4]Aaf_PENSION!$C$16:$M$112,11,0),0)</f>
        <v>0</v>
      </c>
      <c r="U412" s="3">
        <f>IFERROR(VLOOKUP(B412,[3]Aaf_SALUD!$C$16:$M$112,11,0)+VLOOKUP(B412,[4]Aaf_SALUD!$C$16:$M$112,11,0),0)</f>
        <v>0</v>
      </c>
      <c r="V412" s="3"/>
      <c r="W412" s="3"/>
      <c r="X412" s="3">
        <f>IFERROR(VLOOKUP(B412,[3]Ap_CESANTIAS!$C$16:$M$112,11,0)+VLOOKUP(B412,[4]Ap_CESANTIAS!$C$16:$M$112,11,0),0)</f>
        <v>0</v>
      </c>
      <c r="Y412" s="3">
        <f>IFERROR(VLOOKUP(B412,[3]Ap_PENSION!$C$16:$M$112,11,0)+VLOOKUP(B412,[4]Ap_PENSION!$C$16:$M$112,11,0),0)</f>
        <v>0</v>
      </c>
      <c r="Z412" s="3">
        <f>IFERROR(VLOOKUP(B412,[3]Ap_SALUD!$C$16:$M$112,11,0)+VLOOKUP(B412,[4]Ap_SALUD!$C$16:$M$112,11,0),0)</f>
        <v>0</v>
      </c>
      <c r="AA412" s="36">
        <f t="shared" si="19"/>
        <v>0</v>
      </c>
      <c r="AB412" s="37">
        <f t="shared" si="20"/>
        <v>0</v>
      </c>
    </row>
    <row r="413" spans="1:28" hidden="1" x14ac:dyDescent="0.25">
      <c r="A413" s="29">
        <v>401</v>
      </c>
      <c r="B413" s="61"/>
      <c r="C413" s="31">
        <v>890802650</v>
      </c>
      <c r="D413" s="31">
        <f>VLOOKUP(C413,ENERO!$D$13:$E$1147,2,0)</f>
        <v>218817088</v>
      </c>
      <c r="E413" s="61" t="s">
        <v>607</v>
      </c>
      <c r="F413" s="61"/>
      <c r="G413" s="61"/>
      <c r="H413" s="3">
        <v>162536997</v>
      </c>
      <c r="I413" s="3">
        <v>411993799</v>
      </c>
      <c r="J413" s="3">
        <f>IFERROR(VLOOKUP(C413,[1]NOMINA!$Y$16:$AC$112,5,0),0)</f>
        <v>0</v>
      </c>
      <c r="K413" s="3">
        <f>IFERROR(VLOOKUP(C413,[1]CANCELACIONES!$Y$16:$AC$43,5,0),0)</f>
        <v>0</v>
      </c>
      <c r="L413" s="3">
        <f>IFERROR(VLOOKUP(C413,'[2]res- 200686'!$K$16:$R$112,8,0),0)</f>
        <v>0</v>
      </c>
      <c r="M413" s="3">
        <f>IFERROR(VLOOKUP(C413,'[2]reduccion calidad '!$K$16:$R$27,8,0),0)*-1</f>
        <v>0</v>
      </c>
      <c r="N413" s="3"/>
      <c r="O413" s="34">
        <f t="shared" si="18"/>
        <v>574530796</v>
      </c>
      <c r="P413" s="35">
        <v>574530796</v>
      </c>
      <c r="Q413" s="3">
        <f>IFERROR(VLOOKUP(C413,[3]ServNOMINA!$F$16:$M$112,8,0)+VLOOKUP(C413,[4]ServNOMINA!$F$16:$M$112,8,0),0)</f>
        <v>0</v>
      </c>
      <c r="R413" s="3">
        <f>IFERROR(VLOOKUP(C413,[3]ServOTROS!$F$16:$M$112,8,0)+VLOOKUP(C413,[4]ServOTROS!$F$16:$M$112,8,0),0)</f>
        <v>0</v>
      </c>
      <c r="S413" s="3"/>
      <c r="T413" s="3">
        <f>IFERROR(VLOOKUP(B413,[3]Aaf_PENSION!$C$16:$M$112,11,0)+VLOOKUP(B413,[4]Aaf_PENSION!$C$16:$M$112,11,0),0)</f>
        <v>0</v>
      </c>
      <c r="U413" s="3">
        <f>IFERROR(VLOOKUP(B413,[3]Aaf_SALUD!$C$16:$M$112,11,0)+VLOOKUP(B413,[4]Aaf_SALUD!$C$16:$M$112,11,0),0)</f>
        <v>0</v>
      </c>
      <c r="V413" s="3"/>
      <c r="W413" s="3"/>
      <c r="X413" s="3">
        <f>IFERROR(VLOOKUP(B413,[3]Ap_CESANTIAS!$C$16:$M$112,11,0)+VLOOKUP(B413,[4]Ap_CESANTIAS!$C$16:$M$112,11,0),0)</f>
        <v>0</v>
      </c>
      <c r="Y413" s="3">
        <f>IFERROR(VLOOKUP(B413,[3]Ap_PENSION!$C$16:$M$112,11,0)+VLOOKUP(B413,[4]Ap_PENSION!$C$16:$M$112,11,0),0)</f>
        <v>0</v>
      </c>
      <c r="Z413" s="3">
        <f>IFERROR(VLOOKUP(B413,[3]Ap_SALUD!$C$16:$M$112,11,0)+VLOOKUP(B413,[4]Ap_SALUD!$C$16:$M$112,11,0),0)</f>
        <v>0</v>
      </c>
      <c r="AA413" s="36">
        <f t="shared" si="19"/>
        <v>0</v>
      </c>
      <c r="AB413" s="37">
        <f t="shared" si="20"/>
        <v>0</v>
      </c>
    </row>
    <row r="414" spans="1:28" hidden="1" x14ac:dyDescent="0.25">
      <c r="A414" s="38">
        <v>402</v>
      </c>
      <c r="B414" s="61"/>
      <c r="C414" s="31">
        <v>890801133</v>
      </c>
      <c r="D414" s="31">
        <f>VLOOKUP(C414,ENERO!$D$13:$E$1147,2,0)</f>
        <v>217417174</v>
      </c>
      <c r="E414" s="61" t="s">
        <v>608</v>
      </c>
      <c r="F414" s="61"/>
      <c r="G414" s="61"/>
      <c r="H414" s="3">
        <v>549493671</v>
      </c>
      <c r="I414" s="3">
        <v>1037686152</v>
      </c>
      <c r="J414" s="3">
        <f>IFERROR(VLOOKUP(C414,[1]NOMINA!$Y$16:$AC$112,5,0),0)</f>
        <v>0</v>
      </c>
      <c r="K414" s="3">
        <f>IFERROR(VLOOKUP(C414,[1]CANCELACIONES!$Y$16:$AC$43,5,0),0)</f>
        <v>0</v>
      </c>
      <c r="L414" s="3">
        <f>IFERROR(VLOOKUP(C414,'[2]res- 200686'!$K$16:$R$112,8,0),0)</f>
        <v>0</v>
      </c>
      <c r="M414" s="3">
        <f>IFERROR(VLOOKUP(C414,'[2]reduccion calidad '!$K$16:$R$27,8,0),0)*-1</f>
        <v>0</v>
      </c>
      <c r="N414" s="3"/>
      <c r="O414" s="34">
        <f t="shared" si="18"/>
        <v>1587179823</v>
      </c>
      <c r="P414" s="35">
        <v>1587179823</v>
      </c>
      <c r="Q414" s="3">
        <f>IFERROR(VLOOKUP(C414,[3]ServNOMINA!$F$16:$M$112,8,0)+VLOOKUP(C414,[4]ServNOMINA!$F$16:$M$112,8,0),0)</f>
        <v>0</v>
      </c>
      <c r="R414" s="3">
        <f>IFERROR(VLOOKUP(C414,[3]ServOTROS!$F$16:$M$112,8,0)+VLOOKUP(C414,[4]ServOTROS!$F$16:$M$112,8,0),0)</f>
        <v>0</v>
      </c>
      <c r="S414" s="3"/>
      <c r="T414" s="3">
        <f>IFERROR(VLOOKUP(B414,[3]Aaf_PENSION!$C$16:$M$112,11,0)+VLOOKUP(B414,[4]Aaf_PENSION!$C$16:$M$112,11,0),0)</f>
        <v>0</v>
      </c>
      <c r="U414" s="3">
        <f>IFERROR(VLOOKUP(B414,[3]Aaf_SALUD!$C$16:$M$112,11,0)+VLOOKUP(B414,[4]Aaf_SALUD!$C$16:$M$112,11,0),0)</f>
        <v>0</v>
      </c>
      <c r="V414" s="3"/>
      <c r="W414" s="3"/>
      <c r="X414" s="3">
        <f>IFERROR(VLOOKUP(B414,[3]Ap_CESANTIAS!$C$16:$M$112,11,0)+VLOOKUP(B414,[4]Ap_CESANTIAS!$C$16:$M$112,11,0),0)</f>
        <v>0</v>
      </c>
      <c r="Y414" s="3">
        <f>IFERROR(VLOOKUP(B414,[3]Ap_PENSION!$C$16:$M$112,11,0)+VLOOKUP(B414,[4]Ap_PENSION!$C$16:$M$112,11,0),0)</f>
        <v>0</v>
      </c>
      <c r="Z414" s="3">
        <f>IFERROR(VLOOKUP(B414,[3]Ap_SALUD!$C$16:$M$112,11,0)+VLOOKUP(B414,[4]Ap_SALUD!$C$16:$M$112,11,0),0)</f>
        <v>0</v>
      </c>
      <c r="AA414" s="36">
        <f t="shared" si="19"/>
        <v>0</v>
      </c>
      <c r="AB414" s="37">
        <f t="shared" si="20"/>
        <v>0</v>
      </c>
    </row>
    <row r="415" spans="1:28" hidden="1" x14ac:dyDescent="0.25">
      <c r="A415" s="29">
        <v>403</v>
      </c>
      <c r="B415" s="61"/>
      <c r="C415" s="31">
        <v>890801144</v>
      </c>
      <c r="D415" s="31">
        <f>VLOOKUP(C415,ENERO!$D$13:$E$1147,2,0)</f>
        <v>217217272</v>
      </c>
      <c r="E415" s="61" t="s">
        <v>609</v>
      </c>
      <c r="F415" s="61"/>
      <c r="G415" s="61"/>
      <c r="H415" s="3">
        <v>105769643</v>
      </c>
      <c r="I415" s="3">
        <v>289134591</v>
      </c>
      <c r="J415" s="3">
        <f>IFERROR(VLOOKUP(C415,[1]NOMINA!$Y$16:$AC$112,5,0),0)</f>
        <v>0</v>
      </c>
      <c r="K415" s="3">
        <f>IFERROR(VLOOKUP(C415,[1]CANCELACIONES!$Y$16:$AC$43,5,0),0)</f>
        <v>0</v>
      </c>
      <c r="L415" s="3">
        <f>IFERROR(VLOOKUP(C415,'[2]res- 200686'!$K$16:$R$112,8,0),0)</f>
        <v>0</v>
      </c>
      <c r="M415" s="3">
        <f>IFERROR(VLOOKUP(C415,'[2]reduccion calidad '!$K$16:$R$27,8,0),0)*-1</f>
        <v>0</v>
      </c>
      <c r="N415" s="3"/>
      <c r="O415" s="34">
        <f t="shared" si="18"/>
        <v>394904234</v>
      </c>
      <c r="P415" s="35">
        <v>394904234</v>
      </c>
      <c r="Q415" s="3">
        <f>IFERROR(VLOOKUP(C415,[3]ServNOMINA!$F$16:$M$112,8,0)+VLOOKUP(C415,[4]ServNOMINA!$F$16:$M$112,8,0),0)</f>
        <v>0</v>
      </c>
      <c r="R415" s="3">
        <f>IFERROR(VLOOKUP(C415,[3]ServOTROS!$F$16:$M$112,8,0)+VLOOKUP(C415,[4]ServOTROS!$F$16:$M$112,8,0),0)</f>
        <v>0</v>
      </c>
      <c r="S415" s="3"/>
      <c r="T415" s="3">
        <f>IFERROR(VLOOKUP(B415,[3]Aaf_PENSION!$C$16:$M$112,11,0)+VLOOKUP(B415,[4]Aaf_PENSION!$C$16:$M$112,11,0),0)</f>
        <v>0</v>
      </c>
      <c r="U415" s="3">
        <f>IFERROR(VLOOKUP(B415,[3]Aaf_SALUD!$C$16:$M$112,11,0)+VLOOKUP(B415,[4]Aaf_SALUD!$C$16:$M$112,11,0),0)</f>
        <v>0</v>
      </c>
      <c r="V415" s="3"/>
      <c r="W415" s="3"/>
      <c r="X415" s="3">
        <f>IFERROR(VLOOKUP(B415,[3]Ap_CESANTIAS!$C$16:$M$112,11,0)+VLOOKUP(B415,[4]Ap_CESANTIAS!$C$16:$M$112,11,0),0)</f>
        <v>0</v>
      </c>
      <c r="Y415" s="3">
        <f>IFERROR(VLOOKUP(B415,[3]Ap_PENSION!$C$16:$M$112,11,0)+VLOOKUP(B415,[4]Ap_PENSION!$C$16:$M$112,11,0),0)</f>
        <v>0</v>
      </c>
      <c r="Z415" s="3">
        <f>IFERROR(VLOOKUP(B415,[3]Ap_SALUD!$C$16:$M$112,11,0)+VLOOKUP(B415,[4]Ap_SALUD!$C$16:$M$112,11,0),0)</f>
        <v>0</v>
      </c>
      <c r="AA415" s="36">
        <f t="shared" si="19"/>
        <v>0</v>
      </c>
      <c r="AB415" s="37">
        <f t="shared" si="20"/>
        <v>0</v>
      </c>
    </row>
    <row r="416" spans="1:28" hidden="1" x14ac:dyDescent="0.25">
      <c r="A416" s="38">
        <v>404</v>
      </c>
      <c r="B416" s="61"/>
      <c r="C416" s="31">
        <v>890801130</v>
      </c>
      <c r="D416" s="31">
        <f>VLOOKUP(C416,ENERO!$D$13:$E$1147,2,0)</f>
        <v>218017380</v>
      </c>
      <c r="E416" s="61" t="s">
        <v>610</v>
      </c>
      <c r="F416" s="61"/>
      <c r="G416" s="61"/>
      <c r="H416" s="3">
        <v>995244703</v>
      </c>
      <c r="I416" s="3">
        <v>1450679956</v>
      </c>
      <c r="J416" s="3">
        <f>IFERROR(VLOOKUP(C416,[1]NOMINA!$Y$16:$AC$112,5,0),0)</f>
        <v>0</v>
      </c>
      <c r="K416" s="3">
        <f>IFERROR(VLOOKUP(C416,[1]CANCELACIONES!$Y$16:$AC$43,5,0),0)</f>
        <v>0</v>
      </c>
      <c r="L416" s="3">
        <f>IFERROR(VLOOKUP(C416,'[2]res- 200686'!$K$16:$R$112,8,0),0)</f>
        <v>0</v>
      </c>
      <c r="M416" s="3">
        <f>IFERROR(VLOOKUP(C416,'[2]reduccion calidad '!$K$16:$R$27,8,0),0)*-1</f>
        <v>0</v>
      </c>
      <c r="N416" s="3"/>
      <c r="O416" s="34">
        <f t="shared" si="18"/>
        <v>2445924659</v>
      </c>
      <c r="P416" s="35">
        <v>2445924659</v>
      </c>
      <c r="Q416" s="3">
        <f>IFERROR(VLOOKUP(C416,[3]ServNOMINA!$F$16:$M$112,8,0)+VLOOKUP(C416,[4]ServNOMINA!$F$16:$M$112,8,0),0)</f>
        <v>0</v>
      </c>
      <c r="R416" s="3">
        <f>IFERROR(VLOOKUP(C416,[3]ServOTROS!$F$16:$M$112,8,0)+VLOOKUP(C416,[4]ServOTROS!$F$16:$M$112,8,0),0)</f>
        <v>0</v>
      </c>
      <c r="S416" s="3"/>
      <c r="T416" s="3">
        <f>IFERROR(VLOOKUP(B416,[3]Aaf_PENSION!$C$16:$M$112,11,0)+VLOOKUP(B416,[4]Aaf_PENSION!$C$16:$M$112,11,0),0)</f>
        <v>0</v>
      </c>
      <c r="U416" s="3">
        <f>IFERROR(VLOOKUP(B416,[3]Aaf_SALUD!$C$16:$M$112,11,0)+VLOOKUP(B416,[4]Aaf_SALUD!$C$16:$M$112,11,0),0)</f>
        <v>0</v>
      </c>
      <c r="V416" s="3"/>
      <c r="W416" s="3"/>
      <c r="X416" s="3">
        <f>IFERROR(VLOOKUP(B416,[3]Ap_CESANTIAS!$C$16:$M$112,11,0)+VLOOKUP(B416,[4]Ap_CESANTIAS!$C$16:$M$112,11,0),0)</f>
        <v>0</v>
      </c>
      <c r="Y416" s="3">
        <f>IFERROR(VLOOKUP(B416,[3]Ap_PENSION!$C$16:$M$112,11,0)+VLOOKUP(B416,[4]Ap_PENSION!$C$16:$M$112,11,0),0)</f>
        <v>0</v>
      </c>
      <c r="Z416" s="3">
        <f>IFERROR(VLOOKUP(B416,[3]Ap_SALUD!$C$16:$M$112,11,0)+VLOOKUP(B416,[4]Ap_SALUD!$C$16:$M$112,11,0),0)</f>
        <v>0</v>
      </c>
      <c r="AA416" s="36">
        <f t="shared" si="19"/>
        <v>0</v>
      </c>
      <c r="AB416" s="37">
        <f t="shared" si="20"/>
        <v>0</v>
      </c>
    </row>
    <row r="417" spans="1:28" hidden="1" x14ac:dyDescent="0.25">
      <c r="A417" s="29">
        <v>405</v>
      </c>
      <c r="B417" s="61"/>
      <c r="C417" s="31">
        <v>890802795</v>
      </c>
      <c r="D417" s="31">
        <f>VLOOKUP(C417,ENERO!$D$13:$E$1147,2,0)</f>
        <v>218817388</v>
      </c>
      <c r="E417" s="61" t="s">
        <v>611</v>
      </c>
      <c r="F417" s="61"/>
      <c r="G417" s="61"/>
      <c r="H417" s="3">
        <v>76774501</v>
      </c>
      <c r="I417" s="3">
        <v>235018854</v>
      </c>
      <c r="J417" s="3">
        <f>IFERROR(VLOOKUP(C417,[1]NOMINA!$Y$16:$AC$112,5,0),0)</f>
        <v>0</v>
      </c>
      <c r="K417" s="3">
        <f>IFERROR(VLOOKUP(C417,[1]CANCELACIONES!$Y$16:$AC$43,5,0),0)</f>
        <v>0</v>
      </c>
      <c r="L417" s="3">
        <f>IFERROR(VLOOKUP(C417,'[2]res- 200686'!$K$16:$R$112,8,0),0)</f>
        <v>0</v>
      </c>
      <c r="M417" s="3">
        <f>IFERROR(VLOOKUP(C417,'[2]reduccion calidad '!$K$16:$R$27,8,0),0)*-1</f>
        <v>0</v>
      </c>
      <c r="N417" s="3"/>
      <c r="O417" s="34">
        <f t="shared" si="18"/>
        <v>311793355</v>
      </c>
      <c r="P417" s="35">
        <v>311793355</v>
      </c>
      <c r="Q417" s="3">
        <f>IFERROR(VLOOKUP(C417,[3]ServNOMINA!$F$16:$M$112,8,0)+VLOOKUP(C417,[4]ServNOMINA!$F$16:$M$112,8,0),0)</f>
        <v>0</v>
      </c>
      <c r="R417" s="3">
        <f>IFERROR(VLOOKUP(C417,[3]ServOTROS!$F$16:$M$112,8,0)+VLOOKUP(C417,[4]ServOTROS!$F$16:$M$112,8,0),0)</f>
        <v>0</v>
      </c>
      <c r="S417" s="3"/>
      <c r="T417" s="3">
        <f>IFERROR(VLOOKUP(B417,[3]Aaf_PENSION!$C$16:$M$112,11,0)+VLOOKUP(B417,[4]Aaf_PENSION!$C$16:$M$112,11,0),0)</f>
        <v>0</v>
      </c>
      <c r="U417" s="3">
        <f>IFERROR(VLOOKUP(B417,[3]Aaf_SALUD!$C$16:$M$112,11,0)+VLOOKUP(B417,[4]Aaf_SALUD!$C$16:$M$112,11,0),0)</f>
        <v>0</v>
      </c>
      <c r="V417" s="3"/>
      <c r="W417" s="3"/>
      <c r="X417" s="3">
        <f>IFERROR(VLOOKUP(B417,[3]Ap_CESANTIAS!$C$16:$M$112,11,0)+VLOOKUP(B417,[4]Ap_CESANTIAS!$C$16:$M$112,11,0),0)</f>
        <v>0</v>
      </c>
      <c r="Y417" s="3">
        <f>IFERROR(VLOOKUP(B417,[3]Ap_PENSION!$C$16:$M$112,11,0)+VLOOKUP(B417,[4]Ap_PENSION!$C$16:$M$112,11,0),0)</f>
        <v>0</v>
      </c>
      <c r="Z417" s="3">
        <f>IFERROR(VLOOKUP(B417,[3]Ap_SALUD!$C$16:$M$112,11,0)+VLOOKUP(B417,[4]Ap_SALUD!$C$16:$M$112,11,0),0)</f>
        <v>0</v>
      </c>
      <c r="AA417" s="36">
        <f t="shared" si="19"/>
        <v>0</v>
      </c>
      <c r="AB417" s="37">
        <f t="shared" si="20"/>
        <v>0</v>
      </c>
    </row>
    <row r="418" spans="1:28" hidden="1" x14ac:dyDescent="0.25">
      <c r="A418" s="38">
        <v>406</v>
      </c>
      <c r="B418" s="61"/>
      <c r="C418" s="31">
        <v>890802505</v>
      </c>
      <c r="D418" s="31">
        <f>VLOOKUP(C418,ENERO!$D$13:$E$1147,2,0)</f>
        <v>213317433</v>
      </c>
      <c r="E418" s="61" t="s">
        <v>612</v>
      </c>
      <c r="F418" s="61"/>
      <c r="G418" s="61"/>
      <c r="H418" s="3">
        <v>237306307</v>
      </c>
      <c r="I418" s="3">
        <v>667358534</v>
      </c>
      <c r="J418" s="3">
        <f>IFERROR(VLOOKUP(C418,[1]NOMINA!$Y$16:$AC$112,5,0),0)</f>
        <v>0</v>
      </c>
      <c r="K418" s="3">
        <f>IFERROR(VLOOKUP(C418,[1]CANCELACIONES!$Y$16:$AC$43,5,0),0)</f>
        <v>0</v>
      </c>
      <c r="L418" s="3">
        <f>IFERROR(VLOOKUP(C418,'[2]res- 200686'!$K$16:$R$112,8,0),0)</f>
        <v>0</v>
      </c>
      <c r="M418" s="3">
        <f>IFERROR(VLOOKUP(C418,'[2]reduccion calidad '!$K$16:$R$27,8,0),0)*-1</f>
        <v>0</v>
      </c>
      <c r="N418" s="3"/>
      <c r="O418" s="34">
        <f t="shared" si="18"/>
        <v>904664841</v>
      </c>
      <c r="P418" s="35">
        <v>904664841</v>
      </c>
      <c r="Q418" s="3">
        <f>IFERROR(VLOOKUP(C418,[3]ServNOMINA!$F$16:$M$112,8,0)+VLOOKUP(C418,[4]ServNOMINA!$F$16:$M$112,8,0),0)</f>
        <v>0</v>
      </c>
      <c r="R418" s="3">
        <f>IFERROR(VLOOKUP(C418,[3]ServOTROS!$F$16:$M$112,8,0)+VLOOKUP(C418,[4]ServOTROS!$F$16:$M$112,8,0),0)</f>
        <v>0</v>
      </c>
      <c r="S418" s="3"/>
      <c r="T418" s="3">
        <f>IFERROR(VLOOKUP(B418,[3]Aaf_PENSION!$C$16:$M$112,11,0)+VLOOKUP(B418,[4]Aaf_PENSION!$C$16:$M$112,11,0),0)</f>
        <v>0</v>
      </c>
      <c r="U418" s="3">
        <f>IFERROR(VLOOKUP(B418,[3]Aaf_SALUD!$C$16:$M$112,11,0)+VLOOKUP(B418,[4]Aaf_SALUD!$C$16:$M$112,11,0),0)</f>
        <v>0</v>
      </c>
      <c r="V418" s="3"/>
      <c r="W418" s="3"/>
      <c r="X418" s="3">
        <f>IFERROR(VLOOKUP(B418,[3]Ap_CESANTIAS!$C$16:$M$112,11,0)+VLOOKUP(B418,[4]Ap_CESANTIAS!$C$16:$M$112,11,0),0)</f>
        <v>0</v>
      </c>
      <c r="Y418" s="3">
        <f>IFERROR(VLOOKUP(B418,[3]Ap_PENSION!$C$16:$M$112,11,0)+VLOOKUP(B418,[4]Ap_PENSION!$C$16:$M$112,11,0),0)</f>
        <v>0</v>
      </c>
      <c r="Z418" s="3">
        <f>IFERROR(VLOOKUP(B418,[3]Ap_SALUD!$C$16:$M$112,11,0)+VLOOKUP(B418,[4]Ap_SALUD!$C$16:$M$112,11,0),0)</f>
        <v>0</v>
      </c>
      <c r="AA418" s="36">
        <f t="shared" si="19"/>
        <v>0</v>
      </c>
      <c r="AB418" s="37">
        <f t="shared" si="20"/>
        <v>0</v>
      </c>
    </row>
    <row r="419" spans="1:28" hidden="1" x14ac:dyDescent="0.25">
      <c r="A419" s="29">
        <v>407</v>
      </c>
      <c r="B419" s="61"/>
      <c r="C419" s="31">
        <v>890801145</v>
      </c>
      <c r="D419" s="31">
        <f>VLOOKUP(C419,ENERO!$D$13:$E$1147,2,0)</f>
        <v>214217442</v>
      </c>
      <c r="E419" s="61" t="s">
        <v>613</v>
      </c>
      <c r="F419" s="61"/>
      <c r="G419" s="61"/>
      <c r="H419" s="3">
        <v>181265973</v>
      </c>
      <c r="I419" s="3">
        <v>488684665</v>
      </c>
      <c r="J419" s="3">
        <f>IFERROR(VLOOKUP(C419,[1]NOMINA!$Y$16:$AC$112,5,0),0)</f>
        <v>0</v>
      </c>
      <c r="K419" s="3">
        <f>IFERROR(VLOOKUP(C419,[1]CANCELACIONES!$Y$16:$AC$43,5,0),0)</f>
        <v>0</v>
      </c>
      <c r="L419" s="3">
        <f>IFERROR(VLOOKUP(C419,'[2]res- 200686'!$K$16:$R$112,8,0),0)</f>
        <v>0</v>
      </c>
      <c r="M419" s="3">
        <f>IFERROR(VLOOKUP(C419,'[2]reduccion calidad '!$K$16:$R$27,8,0),0)*-1</f>
        <v>0</v>
      </c>
      <c r="N419" s="3"/>
      <c r="O419" s="34">
        <f t="shared" si="18"/>
        <v>669950638</v>
      </c>
      <c r="P419" s="35">
        <v>669950638</v>
      </c>
      <c r="Q419" s="3">
        <f>IFERROR(VLOOKUP(C419,[3]ServNOMINA!$F$16:$M$112,8,0)+VLOOKUP(C419,[4]ServNOMINA!$F$16:$M$112,8,0),0)</f>
        <v>0</v>
      </c>
      <c r="R419" s="3">
        <f>IFERROR(VLOOKUP(C419,[3]ServOTROS!$F$16:$M$112,8,0)+VLOOKUP(C419,[4]ServOTROS!$F$16:$M$112,8,0),0)</f>
        <v>0</v>
      </c>
      <c r="S419" s="3"/>
      <c r="T419" s="3">
        <f>IFERROR(VLOOKUP(B419,[3]Aaf_PENSION!$C$16:$M$112,11,0)+VLOOKUP(B419,[4]Aaf_PENSION!$C$16:$M$112,11,0),0)</f>
        <v>0</v>
      </c>
      <c r="U419" s="3">
        <f>IFERROR(VLOOKUP(B419,[3]Aaf_SALUD!$C$16:$M$112,11,0)+VLOOKUP(B419,[4]Aaf_SALUD!$C$16:$M$112,11,0),0)</f>
        <v>0</v>
      </c>
      <c r="V419" s="3"/>
      <c r="W419" s="3"/>
      <c r="X419" s="3">
        <f>IFERROR(VLOOKUP(B419,[3]Ap_CESANTIAS!$C$16:$M$112,11,0)+VLOOKUP(B419,[4]Ap_CESANTIAS!$C$16:$M$112,11,0),0)</f>
        <v>0</v>
      </c>
      <c r="Y419" s="3">
        <f>IFERROR(VLOOKUP(B419,[3]Ap_PENSION!$C$16:$M$112,11,0)+VLOOKUP(B419,[4]Ap_PENSION!$C$16:$M$112,11,0),0)</f>
        <v>0</v>
      </c>
      <c r="Z419" s="3">
        <f>IFERROR(VLOOKUP(B419,[3]Ap_SALUD!$C$16:$M$112,11,0)+VLOOKUP(B419,[4]Ap_SALUD!$C$16:$M$112,11,0),0)</f>
        <v>0</v>
      </c>
      <c r="AA419" s="36">
        <f t="shared" si="19"/>
        <v>0</v>
      </c>
      <c r="AB419" s="37">
        <f t="shared" si="20"/>
        <v>0</v>
      </c>
    </row>
    <row r="420" spans="1:28" hidden="1" x14ac:dyDescent="0.25">
      <c r="A420" s="38">
        <v>408</v>
      </c>
      <c r="B420" s="61"/>
      <c r="C420" s="31">
        <v>890801147</v>
      </c>
      <c r="D420" s="31">
        <f>VLOOKUP(C420,ENERO!$D$13:$E$1147,2,0)</f>
        <v>214417444</v>
      </c>
      <c r="E420" s="61" t="s">
        <v>614</v>
      </c>
      <c r="F420" s="61"/>
      <c r="G420" s="61"/>
      <c r="H420" s="3">
        <v>231569807</v>
      </c>
      <c r="I420" s="3">
        <v>560402307</v>
      </c>
      <c r="J420" s="3">
        <f>IFERROR(VLOOKUP(C420,[1]NOMINA!$Y$16:$AC$112,5,0),0)</f>
        <v>0</v>
      </c>
      <c r="K420" s="3">
        <f>IFERROR(VLOOKUP(C420,[1]CANCELACIONES!$Y$16:$AC$43,5,0),0)</f>
        <v>0</v>
      </c>
      <c r="L420" s="3">
        <f>IFERROR(VLOOKUP(C420,'[2]res- 200686'!$K$16:$R$112,8,0),0)</f>
        <v>0</v>
      </c>
      <c r="M420" s="3">
        <f>IFERROR(VLOOKUP(C420,'[2]reduccion calidad '!$K$16:$R$27,8,0),0)*-1</f>
        <v>0</v>
      </c>
      <c r="N420" s="3"/>
      <c r="O420" s="34">
        <f t="shared" si="18"/>
        <v>791972114</v>
      </c>
      <c r="P420" s="35">
        <v>791972114</v>
      </c>
      <c r="Q420" s="3">
        <f>IFERROR(VLOOKUP(C420,[3]ServNOMINA!$F$16:$M$112,8,0)+VLOOKUP(C420,[4]ServNOMINA!$F$16:$M$112,8,0),0)</f>
        <v>0</v>
      </c>
      <c r="R420" s="3">
        <f>IFERROR(VLOOKUP(C420,[3]ServOTROS!$F$16:$M$112,8,0)+VLOOKUP(C420,[4]ServOTROS!$F$16:$M$112,8,0),0)</f>
        <v>0</v>
      </c>
      <c r="S420" s="3"/>
      <c r="T420" s="3">
        <f>IFERROR(VLOOKUP(B420,[3]Aaf_PENSION!$C$16:$M$112,11,0)+VLOOKUP(B420,[4]Aaf_PENSION!$C$16:$M$112,11,0),0)</f>
        <v>0</v>
      </c>
      <c r="U420" s="3">
        <f>IFERROR(VLOOKUP(B420,[3]Aaf_SALUD!$C$16:$M$112,11,0)+VLOOKUP(B420,[4]Aaf_SALUD!$C$16:$M$112,11,0),0)</f>
        <v>0</v>
      </c>
      <c r="V420" s="3"/>
      <c r="W420" s="3"/>
      <c r="X420" s="3">
        <f>IFERROR(VLOOKUP(B420,[3]Ap_CESANTIAS!$C$16:$M$112,11,0)+VLOOKUP(B420,[4]Ap_CESANTIAS!$C$16:$M$112,11,0),0)</f>
        <v>0</v>
      </c>
      <c r="Y420" s="3">
        <f>IFERROR(VLOOKUP(B420,[3]Ap_PENSION!$C$16:$M$112,11,0)+VLOOKUP(B420,[4]Ap_PENSION!$C$16:$M$112,11,0),0)</f>
        <v>0</v>
      </c>
      <c r="Z420" s="3">
        <f>IFERROR(VLOOKUP(B420,[3]Ap_SALUD!$C$16:$M$112,11,0)+VLOOKUP(B420,[4]Ap_SALUD!$C$16:$M$112,11,0),0)</f>
        <v>0</v>
      </c>
      <c r="AA420" s="36">
        <f t="shared" si="19"/>
        <v>0</v>
      </c>
      <c r="AB420" s="37">
        <f t="shared" si="20"/>
        <v>0</v>
      </c>
    </row>
    <row r="421" spans="1:28" hidden="1" x14ac:dyDescent="0.25">
      <c r="A421" s="29">
        <v>409</v>
      </c>
      <c r="B421" s="61"/>
      <c r="C421" s="31">
        <v>890801146</v>
      </c>
      <c r="D421" s="31">
        <f>VLOOKUP(C421,ENERO!$D$13:$E$1147,2,0)</f>
        <v>214617446</v>
      </c>
      <c r="E421" s="61" t="s">
        <v>615</v>
      </c>
      <c r="F421" s="61"/>
      <c r="G421" s="61"/>
      <c r="H421" s="3">
        <v>23672975</v>
      </c>
      <c r="I421" s="3">
        <v>123918408</v>
      </c>
      <c r="J421" s="3">
        <f>IFERROR(VLOOKUP(C421,[1]NOMINA!$Y$16:$AC$112,5,0),0)</f>
        <v>0</v>
      </c>
      <c r="K421" s="3">
        <f>IFERROR(VLOOKUP(C421,[1]CANCELACIONES!$Y$16:$AC$43,5,0),0)</f>
        <v>0</v>
      </c>
      <c r="L421" s="3">
        <f>IFERROR(VLOOKUP(C421,'[2]res- 200686'!$K$16:$R$112,8,0),0)</f>
        <v>0</v>
      </c>
      <c r="M421" s="3">
        <f>IFERROR(VLOOKUP(C421,'[2]reduccion calidad '!$K$16:$R$27,8,0),0)*-1</f>
        <v>0</v>
      </c>
      <c r="N421" s="3"/>
      <c r="O421" s="34">
        <f t="shared" si="18"/>
        <v>147591383</v>
      </c>
      <c r="P421" s="35">
        <v>147591383</v>
      </c>
      <c r="Q421" s="3">
        <f>IFERROR(VLOOKUP(C421,[3]ServNOMINA!$F$16:$M$112,8,0)+VLOOKUP(C421,[4]ServNOMINA!$F$16:$M$112,8,0),0)</f>
        <v>0</v>
      </c>
      <c r="R421" s="3">
        <f>IFERROR(VLOOKUP(C421,[3]ServOTROS!$F$16:$M$112,8,0)+VLOOKUP(C421,[4]ServOTROS!$F$16:$M$112,8,0),0)</f>
        <v>0</v>
      </c>
      <c r="S421" s="3"/>
      <c r="T421" s="3">
        <f>IFERROR(VLOOKUP(B421,[3]Aaf_PENSION!$C$16:$M$112,11,0)+VLOOKUP(B421,[4]Aaf_PENSION!$C$16:$M$112,11,0),0)</f>
        <v>0</v>
      </c>
      <c r="U421" s="3">
        <f>IFERROR(VLOOKUP(B421,[3]Aaf_SALUD!$C$16:$M$112,11,0)+VLOOKUP(B421,[4]Aaf_SALUD!$C$16:$M$112,11,0),0)</f>
        <v>0</v>
      </c>
      <c r="V421" s="3"/>
      <c r="W421" s="3"/>
      <c r="X421" s="3">
        <f>IFERROR(VLOOKUP(B421,[3]Ap_CESANTIAS!$C$16:$M$112,11,0)+VLOOKUP(B421,[4]Ap_CESANTIAS!$C$16:$M$112,11,0),0)</f>
        <v>0</v>
      </c>
      <c r="Y421" s="3">
        <f>IFERROR(VLOOKUP(B421,[3]Ap_PENSION!$C$16:$M$112,11,0)+VLOOKUP(B421,[4]Ap_PENSION!$C$16:$M$112,11,0),0)</f>
        <v>0</v>
      </c>
      <c r="Z421" s="3">
        <f>IFERROR(VLOOKUP(B421,[3]Ap_SALUD!$C$16:$M$112,11,0)+VLOOKUP(B421,[4]Ap_SALUD!$C$16:$M$112,11,0),0)</f>
        <v>0</v>
      </c>
      <c r="AA421" s="36">
        <f t="shared" si="19"/>
        <v>0</v>
      </c>
      <c r="AB421" s="37">
        <f t="shared" si="20"/>
        <v>0</v>
      </c>
    </row>
    <row r="422" spans="1:28" hidden="1" x14ac:dyDescent="0.25">
      <c r="A422" s="38">
        <v>410</v>
      </c>
      <c r="B422" s="61"/>
      <c r="C422" s="31">
        <v>890801135</v>
      </c>
      <c r="D422" s="31">
        <f>VLOOKUP(C422,ENERO!$D$13:$E$1147,2,0)</f>
        <v>218617486</v>
      </c>
      <c r="E422" s="61" t="s">
        <v>616</v>
      </c>
      <c r="F422" s="61"/>
      <c r="G422" s="61"/>
      <c r="H422" s="3">
        <v>311017867</v>
      </c>
      <c r="I422" s="3">
        <v>730865082</v>
      </c>
      <c r="J422" s="3">
        <f>IFERROR(VLOOKUP(C422,[1]NOMINA!$Y$16:$AC$112,5,0),0)</f>
        <v>0</v>
      </c>
      <c r="K422" s="3">
        <f>IFERROR(VLOOKUP(C422,[1]CANCELACIONES!$Y$16:$AC$43,5,0),0)</f>
        <v>0</v>
      </c>
      <c r="L422" s="3">
        <f>IFERROR(VLOOKUP(C422,'[2]res- 200686'!$K$16:$R$112,8,0),0)</f>
        <v>0</v>
      </c>
      <c r="M422" s="3">
        <f>IFERROR(VLOOKUP(C422,'[2]reduccion calidad '!$K$16:$R$27,8,0),0)*-1</f>
        <v>0</v>
      </c>
      <c r="N422" s="3"/>
      <c r="O422" s="34">
        <f t="shared" si="18"/>
        <v>1041882949</v>
      </c>
      <c r="P422" s="35">
        <v>1041882949</v>
      </c>
      <c r="Q422" s="3">
        <f>IFERROR(VLOOKUP(C422,[3]ServNOMINA!$F$16:$M$112,8,0)+VLOOKUP(C422,[4]ServNOMINA!$F$16:$M$112,8,0),0)</f>
        <v>0</v>
      </c>
      <c r="R422" s="3">
        <f>IFERROR(VLOOKUP(C422,[3]ServOTROS!$F$16:$M$112,8,0)+VLOOKUP(C422,[4]ServOTROS!$F$16:$M$112,8,0),0)</f>
        <v>0</v>
      </c>
      <c r="S422" s="3"/>
      <c r="T422" s="3">
        <f>IFERROR(VLOOKUP(B422,[3]Aaf_PENSION!$C$16:$M$112,11,0)+VLOOKUP(B422,[4]Aaf_PENSION!$C$16:$M$112,11,0),0)</f>
        <v>0</v>
      </c>
      <c r="U422" s="3">
        <f>IFERROR(VLOOKUP(B422,[3]Aaf_SALUD!$C$16:$M$112,11,0)+VLOOKUP(B422,[4]Aaf_SALUD!$C$16:$M$112,11,0),0)</f>
        <v>0</v>
      </c>
      <c r="V422" s="3"/>
      <c r="W422" s="3"/>
      <c r="X422" s="3">
        <f>IFERROR(VLOOKUP(B422,[3]Ap_CESANTIAS!$C$16:$M$112,11,0)+VLOOKUP(B422,[4]Ap_CESANTIAS!$C$16:$M$112,11,0),0)</f>
        <v>0</v>
      </c>
      <c r="Y422" s="3">
        <f>IFERROR(VLOOKUP(B422,[3]Ap_PENSION!$C$16:$M$112,11,0)+VLOOKUP(B422,[4]Ap_PENSION!$C$16:$M$112,11,0),0)</f>
        <v>0</v>
      </c>
      <c r="Z422" s="3">
        <f>IFERROR(VLOOKUP(B422,[3]Ap_SALUD!$C$16:$M$112,11,0)+VLOOKUP(B422,[4]Ap_SALUD!$C$16:$M$112,11,0),0)</f>
        <v>0</v>
      </c>
      <c r="AA422" s="36">
        <f t="shared" si="19"/>
        <v>0</v>
      </c>
      <c r="AB422" s="37">
        <f t="shared" si="20"/>
        <v>0</v>
      </c>
    </row>
    <row r="423" spans="1:28" hidden="1" x14ac:dyDescent="0.25">
      <c r="A423" s="29">
        <v>411</v>
      </c>
      <c r="B423" s="61"/>
      <c r="C423" s="31">
        <v>810002963</v>
      </c>
      <c r="D423" s="31">
        <f>VLOOKUP(C423,ENERO!$D$13:$E$1147,2,0)</f>
        <v>219517495</v>
      </c>
      <c r="E423" s="61" t="s">
        <v>617</v>
      </c>
      <c r="F423" s="61"/>
      <c r="G423" s="61"/>
      <c r="H423" s="3">
        <v>113900443</v>
      </c>
      <c r="I423" s="3">
        <v>243484786</v>
      </c>
      <c r="J423" s="3">
        <f>IFERROR(VLOOKUP(C423,[1]NOMINA!$Y$16:$AC$112,5,0),0)</f>
        <v>0</v>
      </c>
      <c r="K423" s="3">
        <f>IFERROR(VLOOKUP(C423,[1]CANCELACIONES!$Y$16:$AC$43,5,0),0)</f>
        <v>0</v>
      </c>
      <c r="L423" s="3">
        <f>IFERROR(VLOOKUP(C423,'[2]res- 200686'!$K$16:$R$112,8,0),0)</f>
        <v>0</v>
      </c>
      <c r="M423" s="3">
        <f>IFERROR(VLOOKUP(C423,'[2]reduccion calidad '!$K$16:$R$27,8,0),0)*-1</f>
        <v>0</v>
      </c>
      <c r="N423" s="3"/>
      <c r="O423" s="34">
        <f t="shared" si="18"/>
        <v>357385229</v>
      </c>
      <c r="P423" s="35">
        <v>357385229</v>
      </c>
      <c r="Q423" s="3">
        <f>IFERROR(VLOOKUP(C423,[3]ServNOMINA!$F$16:$M$112,8,0)+VLOOKUP(C423,[4]ServNOMINA!$F$16:$M$112,8,0),0)</f>
        <v>0</v>
      </c>
      <c r="R423" s="3">
        <f>IFERROR(VLOOKUP(C423,[3]ServOTROS!$F$16:$M$112,8,0)+VLOOKUP(C423,[4]ServOTROS!$F$16:$M$112,8,0),0)</f>
        <v>0</v>
      </c>
      <c r="S423" s="3"/>
      <c r="T423" s="3">
        <f>IFERROR(VLOOKUP(B423,[3]Aaf_PENSION!$C$16:$M$112,11,0)+VLOOKUP(B423,[4]Aaf_PENSION!$C$16:$M$112,11,0),0)</f>
        <v>0</v>
      </c>
      <c r="U423" s="3">
        <f>IFERROR(VLOOKUP(B423,[3]Aaf_SALUD!$C$16:$M$112,11,0)+VLOOKUP(B423,[4]Aaf_SALUD!$C$16:$M$112,11,0),0)</f>
        <v>0</v>
      </c>
      <c r="V423" s="3"/>
      <c r="W423" s="3"/>
      <c r="X423" s="3">
        <f>IFERROR(VLOOKUP(B423,[3]Ap_CESANTIAS!$C$16:$M$112,11,0)+VLOOKUP(B423,[4]Ap_CESANTIAS!$C$16:$M$112,11,0),0)</f>
        <v>0</v>
      </c>
      <c r="Y423" s="3">
        <f>IFERROR(VLOOKUP(B423,[3]Ap_PENSION!$C$16:$M$112,11,0)+VLOOKUP(B423,[4]Ap_PENSION!$C$16:$M$112,11,0),0)</f>
        <v>0</v>
      </c>
      <c r="Z423" s="3">
        <f>IFERROR(VLOOKUP(B423,[3]Ap_SALUD!$C$16:$M$112,11,0)+VLOOKUP(B423,[4]Ap_SALUD!$C$16:$M$112,11,0),0)</f>
        <v>0</v>
      </c>
      <c r="AA423" s="36">
        <f t="shared" si="19"/>
        <v>0</v>
      </c>
      <c r="AB423" s="37">
        <f t="shared" si="20"/>
        <v>0</v>
      </c>
    </row>
    <row r="424" spans="1:28" hidden="1" x14ac:dyDescent="0.25">
      <c r="A424" s="38">
        <v>412</v>
      </c>
      <c r="B424" s="61"/>
      <c r="C424" s="31">
        <v>890801136</v>
      </c>
      <c r="D424" s="31">
        <f>VLOOKUP(C424,ENERO!$D$13:$E$1147,2,0)</f>
        <v>211317513</v>
      </c>
      <c r="E424" s="61" t="s">
        <v>618</v>
      </c>
      <c r="F424" s="61"/>
      <c r="G424" s="61"/>
      <c r="H424" s="3">
        <v>177990199</v>
      </c>
      <c r="I424" s="3">
        <v>549293687</v>
      </c>
      <c r="J424" s="3">
        <f>IFERROR(VLOOKUP(C424,[1]NOMINA!$Y$16:$AC$112,5,0),0)</f>
        <v>0</v>
      </c>
      <c r="K424" s="3">
        <f>IFERROR(VLOOKUP(C424,[1]CANCELACIONES!$Y$16:$AC$43,5,0),0)</f>
        <v>0</v>
      </c>
      <c r="L424" s="3">
        <f>IFERROR(VLOOKUP(C424,'[2]res- 200686'!$K$16:$R$112,8,0),0)</f>
        <v>0</v>
      </c>
      <c r="M424" s="3">
        <f>IFERROR(VLOOKUP(C424,'[2]reduccion calidad '!$K$16:$R$27,8,0),0)*-1</f>
        <v>0</v>
      </c>
      <c r="N424" s="3"/>
      <c r="O424" s="34">
        <f t="shared" si="18"/>
        <v>727283886</v>
      </c>
      <c r="P424" s="35">
        <v>727283886</v>
      </c>
      <c r="Q424" s="3">
        <f>IFERROR(VLOOKUP(C424,[3]ServNOMINA!$F$16:$M$112,8,0)+VLOOKUP(C424,[4]ServNOMINA!$F$16:$M$112,8,0),0)</f>
        <v>0</v>
      </c>
      <c r="R424" s="3">
        <f>IFERROR(VLOOKUP(C424,[3]ServOTROS!$F$16:$M$112,8,0)+VLOOKUP(C424,[4]ServOTROS!$F$16:$M$112,8,0),0)</f>
        <v>0</v>
      </c>
      <c r="S424" s="3"/>
      <c r="T424" s="3">
        <f>IFERROR(VLOOKUP(B424,[3]Aaf_PENSION!$C$16:$M$112,11,0)+VLOOKUP(B424,[4]Aaf_PENSION!$C$16:$M$112,11,0),0)</f>
        <v>0</v>
      </c>
      <c r="U424" s="3">
        <f>IFERROR(VLOOKUP(B424,[3]Aaf_SALUD!$C$16:$M$112,11,0)+VLOOKUP(B424,[4]Aaf_SALUD!$C$16:$M$112,11,0),0)</f>
        <v>0</v>
      </c>
      <c r="V424" s="3"/>
      <c r="W424" s="3"/>
      <c r="X424" s="3">
        <f>IFERROR(VLOOKUP(B424,[3]Ap_CESANTIAS!$C$16:$M$112,11,0)+VLOOKUP(B424,[4]Ap_CESANTIAS!$C$16:$M$112,11,0),0)</f>
        <v>0</v>
      </c>
      <c r="Y424" s="3">
        <f>IFERROR(VLOOKUP(B424,[3]Ap_PENSION!$C$16:$M$112,11,0)+VLOOKUP(B424,[4]Ap_PENSION!$C$16:$M$112,11,0),0)</f>
        <v>0</v>
      </c>
      <c r="Z424" s="3">
        <f>IFERROR(VLOOKUP(B424,[3]Ap_SALUD!$C$16:$M$112,11,0)+VLOOKUP(B424,[4]Ap_SALUD!$C$16:$M$112,11,0),0)</f>
        <v>0</v>
      </c>
      <c r="AA424" s="36">
        <f t="shared" si="19"/>
        <v>0</v>
      </c>
      <c r="AB424" s="37">
        <f t="shared" si="20"/>
        <v>0</v>
      </c>
    </row>
    <row r="425" spans="1:28" hidden="1" x14ac:dyDescent="0.25">
      <c r="A425" s="29">
        <v>413</v>
      </c>
      <c r="B425" s="61"/>
      <c r="C425" s="31">
        <v>890801141</v>
      </c>
      <c r="D425" s="31">
        <f>VLOOKUP(C425,ENERO!$D$13:$E$1147,2,0)</f>
        <v>212417524</v>
      </c>
      <c r="E425" s="61" t="s">
        <v>619</v>
      </c>
      <c r="F425" s="61"/>
      <c r="G425" s="61"/>
      <c r="H425" s="3">
        <v>199612071</v>
      </c>
      <c r="I425" s="3">
        <v>497161112</v>
      </c>
      <c r="J425" s="3">
        <f>IFERROR(VLOOKUP(C425,[1]NOMINA!$Y$16:$AC$112,5,0),0)</f>
        <v>0</v>
      </c>
      <c r="K425" s="3">
        <f>IFERROR(VLOOKUP(C425,[1]CANCELACIONES!$Y$16:$AC$43,5,0),0)</f>
        <v>0</v>
      </c>
      <c r="L425" s="3">
        <f>IFERROR(VLOOKUP(C425,'[2]res- 200686'!$K$16:$R$112,8,0),0)</f>
        <v>0</v>
      </c>
      <c r="M425" s="3">
        <f>IFERROR(VLOOKUP(C425,'[2]reduccion calidad '!$K$16:$R$27,8,0),0)*-1</f>
        <v>0</v>
      </c>
      <c r="N425" s="3"/>
      <c r="O425" s="34">
        <f t="shared" si="18"/>
        <v>696773183</v>
      </c>
      <c r="P425" s="35">
        <v>696773183</v>
      </c>
      <c r="Q425" s="3">
        <f>IFERROR(VLOOKUP(C425,[3]ServNOMINA!$F$16:$M$112,8,0)+VLOOKUP(C425,[4]ServNOMINA!$F$16:$M$112,8,0),0)</f>
        <v>0</v>
      </c>
      <c r="R425" s="3">
        <f>IFERROR(VLOOKUP(C425,[3]ServOTROS!$F$16:$M$112,8,0)+VLOOKUP(C425,[4]ServOTROS!$F$16:$M$112,8,0),0)</f>
        <v>0</v>
      </c>
      <c r="S425" s="3"/>
      <c r="T425" s="3">
        <f>IFERROR(VLOOKUP(B425,[3]Aaf_PENSION!$C$16:$M$112,11,0)+VLOOKUP(B425,[4]Aaf_PENSION!$C$16:$M$112,11,0),0)</f>
        <v>0</v>
      </c>
      <c r="U425" s="3">
        <f>IFERROR(VLOOKUP(B425,[3]Aaf_SALUD!$C$16:$M$112,11,0)+VLOOKUP(B425,[4]Aaf_SALUD!$C$16:$M$112,11,0),0)</f>
        <v>0</v>
      </c>
      <c r="V425" s="3"/>
      <c r="W425" s="3"/>
      <c r="X425" s="3">
        <f>IFERROR(VLOOKUP(B425,[3]Ap_CESANTIAS!$C$16:$M$112,11,0)+VLOOKUP(B425,[4]Ap_CESANTIAS!$C$16:$M$112,11,0),0)</f>
        <v>0</v>
      </c>
      <c r="Y425" s="3">
        <f>IFERROR(VLOOKUP(B425,[3]Ap_PENSION!$C$16:$M$112,11,0)+VLOOKUP(B425,[4]Ap_PENSION!$C$16:$M$112,11,0),0)</f>
        <v>0</v>
      </c>
      <c r="Z425" s="3">
        <f>IFERROR(VLOOKUP(B425,[3]Ap_SALUD!$C$16:$M$112,11,0)+VLOOKUP(B425,[4]Ap_SALUD!$C$16:$M$112,11,0),0)</f>
        <v>0</v>
      </c>
      <c r="AA425" s="36">
        <f t="shared" si="19"/>
        <v>0</v>
      </c>
      <c r="AB425" s="37">
        <f t="shared" si="20"/>
        <v>0</v>
      </c>
    </row>
    <row r="426" spans="1:28" hidden="1" x14ac:dyDescent="0.25">
      <c r="A426" s="38">
        <v>414</v>
      </c>
      <c r="B426" s="61"/>
      <c r="C426" s="31">
        <v>890801137</v>
      </c>
      <c r="D426" s="31">
        <f>VLOOKUP(C426,ENERO!$D$13:$E$1147,2,0)</f>
        <v>214117541</v>
      </c>
      <c r="E426" s="61" t="s">
        <v>620</v>
      </c>
      <c r="F426" s="61"/>
      <c r="G426" s="61"/>
      <c r="H426" s="3">
        <v>296991659</v>
      </c>
      <c r="I426" s="3">
        <v>838934143</v>
      </c>
      <c r="J426" s="3">
        <f>IFERROR(VLOOKUP(C426,[1]NOMINA!$Y$16:$AC$112,5,0),0)</f>
        <v>0</v>
      </c>
      <c r="K426" s="3">
        <f>IFERROR(VLOOKUP(C426,[1]CANCELACIONES!$Y$16:$AC$43,5,0),0)</f>
        <v>0</v>
      </c>
      <c r="L426" s="3">
        <f>IFERROR(VLOOKUP(C426,'[2]res- 200686'!$K$16:$R$112,8,0),0)</f>
        <v>0</v>
      </c>
      <c r="M426" s="3">
        <f>IFERROR(VLOOKUP(C426,'[2]reduccion calidad '!$K$16:$R$27,8,0),0)*-1</f>
        <v>0</v>
      </c>
      <c r="N426" s="3"/>
      <c r="O426" s="34">
        <f t="shared" si="18"/>
        <v>1135925802</v>
      </c>
      <c r="P426" s="35">
        <v>1135925802</v>
      </c>
      <c r="Q426" s="3">
        <f>IFERROR(VLOOKUP(C426,[3]ServNOMINA!$F$16:$M$112,8,0)+VLOOKUP(C426,[4]ServNOMINA!$F$16:$M$112,8,0),0)</f>
        <v>0</v>
      </c>
      <c r="R426" s="3">
        <f>IFERROR(VLOOKUP(C426,[3]ServOTROS!$F$16:$M$112,8,0)+VLOOKUP(C426,[4]ServOTROS!$F$16:$M$112,8,0),0)</f>
        <v>0</v>
      </c>
      <c r="S426" s="3"/>
      <c r="T426" s="3">
        <f>IFERROR(VLOOKUP(B426,[3]Aaf_PENSION!$C$16:$M$112,11,0)+VLOOKUP(B426,[4]Aaf_PENSION!$C$16:$M$112,11,0),0)</f>
        <v>0</v>
      </c>
      <c r="U426" s="3">
        <f>IFERROR(VLOOKUP(B426,[3]Aaf_SALUD!$C$16:$M$112,11,0)+VLOOKUP(B426,[4]Aaf_SALUD!$C$16:$M$112,11,0),0)</f>
        <v>0</v>
      </c>
      <c r="V426" s="3"/>
      <c r="W426" s="3"/>
      <c r="X426" s="3">
        <f>IFERROR(VLOOKUP(B426,[3]Ap_CESANTIAS!$C$16:$M$112,11,0)+VLOOKUP(B426,[4]Ap_CESANTIAS!$C$16:$M$112,11,0),0)</f>
        <v>0</v>
      </c>
      <c r="Y426" s="3">
        <f>IFERROR(VLOOKUP(B426,[3]Ap_PENSION!$C$16:$M$112,11,0)+VLOOKUP(B426,[4]Ap_PENSION!$C$16:$M$112,11,0),0)</f>
        <v>0</v>
      </c>
      <c r="Z426" s="3">
        <f>IFERROR(VLOOKUP(B426,[3]Ap_SALUD!$C$16:$M$112,11,0)+VLOOKUP(B426,[4]Ap_SALUD!$C$16:$M$112,11,0),0)</f>
        <v>0</v>
      </c>
      <c r="AA426" s="36">
        <f t="shared" si="19"/>
        <v>0</v>
      </c>
      <c r="AB426" s="37">
        <f t="shared" si="20"/>
        <v>0</v>
      </c>
    </row>
    <row r="427" spans="1:28" hidden="1" x14ac:dyDescent="0.25">
      <c r="A427" s="29">
        <v>415</v>
      </c>
      <c r="B427" s="61"/>
      <c r="C427" s="31">
        <v>890801138</v>
      </c>
      <c r="D427" s="31">
        <f>VLOOKUP(C427,ENERO!$D$13:$E$1147,2,0)</f>
        <v>211417614</v>
      </c>
      <c r="E427" s="61" t="s">
        <v>621</v>
      </c>
      <c r="F427" s="61"/>
      <c r="G427" s="61"/>
      <c r="H427" s="3">
        <v>792248383</v>
      </c>
      <c r="I427" s="3">
        <v>1706730069</v>
      </c>
      <c r="J427" s="3">
        <f>IFERROR(VLOOKUP(C427,[1]NOMINA!$Y$16:$AC$112,5,0),0)</f>
        <v>0</v>
      </c>
      <c r="K427" s="3">
        <f>IFERROR(VLOOKUP(C427,[1]CANCELACIONES!$Y$16:$AC$43,5,0),0)</f>
        <v>0</v>
      </c>
      <c r="L427" s="3">
        <f>IFERROR(VLOOKUP(C427,'[2]res- 200686'!$K$16:$R$112,8,0),0)</f>
        <v>0</v>
      </c>
      <c r="M427" s="3">
        <f>IFERROR(VLOOKUP(C427,'[2]reduccion calidad '!$K$16:$R$27,8,0),0)*-1</f>
        <v>0</v>
      </c>
      <c r="N427" s="3"/>
      <c r="O427" s="34">
        <f t="shared" si="18"/>
        <v>2498978452</v>
      </c>
      <c r="P427" s="35">
        <v>2498978452</v>
      </c>
      <c r="Q427" s="3">
        <f>IFERROR(VLOOKUP(C427,[3]ServNOMINA!$F$16:$M$112,8,0)+VLOOKUP(C427,[4]ServNOMINA!$F$16:$M$112,8,0),0)</f>
        <v>0</v>
      </c>
      <c r="R427" s="3">
        <f>IFERROR(VLOOKUP(C427,[3]ServOTROS!$F$16:$M$112,8,0)+VLOOKUP(C427,[4]ServOTROS!$F$16:$M$112,8,0),0)</f>
        <v>0</v>
      </c>
      <c r="S427" s="3"/>
      <c r="T427" s="3">
        <f>IFERROR(VLOOKUP(B427,[3]Aaf_PENSION!$C$16:$M$112,11,0)+VLOOKUP(B427,[4]Aaf_PENSION!$C$16:$M$112,11,0),0)</f>
        <v>0</v>
      </c>
      <c r="U427" s="3">
        <f>IFERROR(VLOOKUP(B427,[3]Aaf_SALUD!$C$16:$M$112,11,0)+VLOOKUP(B427,[4]Aaf_SALUD!$C$16:$M$112,11,0),0)</f>
        <v>0</v>
      </c>
      <c r="V427" s="3"/>
      <c r="W427" s="3"/>
      <c r="X427" s="3">
        <f>IFERROR(VLOOKUP(B427,[3]Ap_CESANTIAS!$C$16:$M$112,11,0)+VLOOKUP(B427,[4]Ap_CESANTIAS!$C$16:$M$112,11,0),0)</f>
        <v>0</v>
      </c>
      <c r="Y427" s="3">
        <f>IFERROR(VLOOKUP(B427,[3]Ap_PENSION!$C$16:$M$112,11,0)+VLOOKUP(B427,[4]Ap_PENSION!$C$16:$M$112,11,0),0)</f>
        <v>0</v>
      </c>
      <c r="Z427" s="3">
        <f>IFERROR(VLOOKUP(B427,[3]Ap_SALUD!$C$16:$M$112,11,0)+VLOOKUP(B427,[4]Ap_SALUD!$C$16:$M$112,11,0),0)</f>
        <v>0</v>
      </c>
      <c r="AA427" s="36">
        <f t="shared" si="19"/>
        <v>0</v>
      </c>
      <c r="AB427" s="37">
        <f t="shared" si="20"/>
        <v>0</v>
      </c>
    </row>
    <row r="428" spans="1:28" hidden="1" x14ac:dyDescent="0.25">
      <c r="A428" s="38">
        <v>416</v>
      </c>
      <c r="B428" s="61"/>
      <c r="C428" s="31">
        <v>800095461</v>
      </c>
      <c r="D428" s="31">
        <f>VLOOKUP(C428,ENERO!$D$13:$E$1147,2,0)</f>
        <v>211617616</v>
      </c>
      <c r="E428" s="61" t="s">
        <v>622</v>
      </c>
      <c r="F428" s="61"/>
      <c r="G428" s="61"/>
      <c r="H428" s="3">
        <v>134952869</v>
      </c>
      <c r="I428" s="3">
        <v>360063030</v>
      </c>
      <c r="J428" s="3">
        <f>IFERROR(VLOOKUP(C428,[1]NOMINA!$Y$16:$AC$112,5,0),0)</f>
        <v>0</v>
      </c>
      <c r="K428" s="3">
        <f>IFERROR(VLOOKUP(C428,[1]CANCELACIONES!$Y$16:$AC$43,5,0),0)</f>
        <v>0</v>
      </c>
      <c r="L428" s="3">
        <f>IFERROR(VLOOKUP(C428,'[2]res- 200686'!$K$16:$R$112,8,0),0)</f>
        <v>0</v>
      </c>
      <c r="M428" s="3">
        <f>IFERROR(VLOOKUP(C428,'[2]reduccion calidad '!$K$16:$R$27,8,0),0)*-1</f>
        <v>0</v>
      </c>
      <c r="N428" s="3"/>
      <c r="O428" s="34">
        <f t="shared" si="18"/>
        <v>495015899</v>
      </c>
      <c r="P428" s="35">
        <v>495015899</v>
      </c>
      <c r="Q428" s="3">
        <f>IFERROR(VLOOKUP(C428,[3]ServNOMINA!$F$16:$M$112,8,0)+VLOOKUP(C428,[4]ServNOMINA!$F$16:$M$112,8,0),0)</f>
        <v>0</v>
      </c>
      <c r="R428" s="3">
        <f>IFERROR(VLOOKUP(C428,[3]ServOTROS!$F$16:$M$112,8,0)+VLOOKUP(C428,[4]ServOTROS!$F$16:$M$112,8,0),0)</f>
        <v>0</v>
      </c>
      <c r="S428" s="3"/>
      <c r="T428" s="3">
        <f>IFERROR(VLOOKUP(B428,[3]Aaf_PENSION!$C$16:$M$112,11,0)+VLOOKUP(B428,[4]Aaf_PENSION!$C$16:$M$112,11,0),0)</f>
        <v>0</v>
      </c>
      <c r="U428" s="3">
        <f>IFERROR(VLOOKUP(B428,[3]Aaf_SALUD!$C$16:$M$112,11,0)+VLOOKUP(B428,[4]Aaf_SALUD!$C$16:$M$112,11,0),0)</f>
        <v>0</v>
      </c>
      <c r="V428" s="3"/>
      <c r="W428" s="3"/>
      <c r="X428" s="3">
        <f>IFERROR(VLOOKUP(B428,[3]Ap_CESANTIAS!$C$16:$M$112,11,0)+VLOOKUP(B428,[4]Ap_CESANTIAS!$C$16:$M$112,11,0),0)</f>
        <v>0</v>
      </c>
      <c r="Y428" s="3">
        <f>IFERROR(VLOOKUP(B428,[3]Ap_PENSION!$C$16:$M$112,11,0)+VLOOKUP(B428,[4]Ap_PENSION!$C$16:$M$112,11,0),0)</f>
        <v>0</v>
      </c>
      <c r="Z428" s="3">
        <f>IFERROR(VLOOKUP(B428,[3]Ap_SALUD!$C$16:$M$112,11,0)+VLOOKUP(B428,[4]Ap_SALUD!$C$16:$M$112,11,0),0)</f>
        <v>0</v>
      </c>
      <c r="AA428" s="36">
        <f t="shared" si="19"/>
        <v>0</v>
      </c>
      <c r="AB428" s="37">
        <f t="shared" si="20"/>
        <v>0</v>
      </c>
    </row>
    <row r="429" spans="1:28" hidden="1" x14ac:dyDescent="0.25">
      <c r="A429" s="29">
        <v>417</v>
      </c>
      <c r="B429" s="61"/>
      <c r="C429" s="31">
        <v>890801131</v>
      </c>
      <c r="D429" s="31">
        <f>VLOOKUP(C429,ENERO!$D$13:$E$1147,2,0)</f>
        <v>215317653</v>
      </c>
      <c r="E429" s="61" t="s">
        <v>623</v>
      </c>
      <c r="F429" s="61"/>
      <c r="G429" s="61"/>
      <c r="H429" s="3">
        <v>208043195</v>
      </c>
      <c r="I429" s="3">
        <v>545547985</v>
      </c>
      <c r="J429" s="3">
        <f>IFERROR(VLOOKUP(C429,[1]NOMINA!$Y$16:$AC$112,5,0),0)</f>
        <v>0</v>
      </c>
      <c r="K429" s="3">
        <f>IFERROR(VLOOKUP(C429,[1]CANCELACIONES!$Y$16:$AC$43,5,0),0)</f>
        <v>0</v>
      </c>
      <c r="L429" s="3">
        <f>IFERROR(VLOOKUP(C429,'[2]res- 200686'!$K$16:$R$112,8,0),0)</f>
        <v>0</v>
      </c>
      <c r="M429" s="3">
        <f>IFERROR(VLOOKUP(C429,'[2]reduccion calidad '!$K$16:$R$27,8,0),0)*-1</f>
        <v>0</v>
      </c>
      <c r="N429" s="3"/>
      <c r="O429" s="34">
        <f t="shared" si="18"/>
        <v>753591180</v>
      </c>
      <c r="P429" s="35">
        <v>753591180</v>
      </c>
      <c r="Q429" s="3">
        <f>IFERROR(VLOOKUP(C429,[3]ServNOMINA!$F$16:$M$112,8,0)+VLOOKUP(C429,[4]ServNOMINA!$F$16:$M$112,8,0),0)</f>
        <v>0</v>
      </c>
      <c r="R429" s="3">
        <f>IFERROR(VLOOKUP(C429,[3]ServOTROS!$F$16:$M$112,8,0)+VLOOKUP(C429,[4]ServOTROS!$F$16:$M$112,8,0),0)</f>
        <v>0</v>
      </c>
      <c r="S429" s="3"/>
      <c r="T429" s="3">
        <f>IFERROR(VLOOKUP(B429,[3]Aaf_PENSION!$C$16:$M$112,11,0)+VLOOKUP(B429,[4]Aaf_PENSION!$C$16:$M$112,11,0),0)</f>
        <v>0</v>
      </c>
      <c r="U429" s="3">
        <f>IFERROR(VLOOKUP(B429,[3]Aaf_SALUD!$C$16:$M$112,11,0)+VLOOKUP(B429,[4]Aaf_SALUD!$C$16:$M$112,11,0),0)</f>
        <v>0</v>
      </c>
      <c r="V429" s="3"/>
      <c r="W429" s="3"/>
      <c r="X429" s="3">
        <f>IFERROR(VLOOKUP(B429,[3]Ap_CESANTIAS!$C$16:$M$112,11,0)+VLOOKUP(B429,[4]Ap_CESANTIAS!$C$16:$M$112,11,0),0)</f>
        <v>0</v>
      </c>
      <c r="Y429" s="3">
        <f>IFERROR(VLOOKUP(B429,[3]Ap_PENSION!$C$16:$M$112,11,0)+VLOOKUP(B429,[4]Ap_PENSION!$C$16:$M$112,11,0),0)</f>
        <v>0</v>
      </c>
      <c r="Z429" s="3">
        <f>IFERROR(VLOOKUP(B429,[3]Ap_SALUD!$C$16:$M$112,11,0)+VLOOKUP(B429,[4]Ap_SALUD!$C$16:$M$112,11,0),0)</f>
        <v>0</v>
      </c>
      <c r="AA429" s="36">
        <f t="shared" si="19"/>
        <v>0</v>
      </c>
      <c r="AB429" s="37">
        <f t="shared" si="20"/>
        <v>0</v>
      </c>
    </row>
    <row r="430" spans="1:28" hidden="1" x14ac:dyDescent="0.25">
      <c r="A430" s="38">
        <v>418</v>
      </c>
      <c r="B430" s="61"/>
      <c r="C430" s="31">
        <v>890801149</v>
      </c>
      <c r="D430" s="31">
        <f>VLOOKUP(C430,ENERO!$D$13:$E$1147,2,0)</f>
        <v>216217662</v>
      </c>
      <c r="E430" s="61" t="s">
        <v>624</v>
      </c>
      <c r="F430" s="61"/>
      <c r="G430" s="61"/>
      <c r="H430" s="3">
        <v>327302175</v>
      </c>
      <c r="I430" s="3">
        <v>844408932</v>
      </c>
      <c r="J430" s="3">
        <f>IFERROR(VLOOKUP(C430,[1]NOMINA!$Y$16:$AC$112,5,0),0)</f>
        <v>0</v>
      </c>
      <c r="K430" s="3">
        <f>IFERROR(VLOOKUP(C430,[1]CANCELACIONES!$Y$16:$AC$43,5,0),0)</f>
        <v>0</v>
      </c>
      <c r="L430" s="3">
        <f>IFERROR(VLOOKUP(C430,'[2]res- 200686'!$K$16:$R$112,8,0),0)</f>
        <v>0</v>
      </c>
      <c r="M430" s="3">
        <f>IFERROR(VLOOKUP(C430,'[2]reduccion calidad '!$K$16:$R$27,8,0),0)*-1</f>
        <v>0</v>
      </c>
      <c r="N430" s="3"/>
      <c r="O430" s="34">
        <f t="shared" si="18"/>
        <v>1171711107</v>
      </c>
      <c r="P430" s="35">
        <v>1171711107</v>
      </c>
      <c r="Q430" s="3">
        <f>IFERROR(VLOOKUP(C430,[3]ServNOMINA!$F$16:$M$112,8,0)+VLOOKUP(C430,[4]ServNOMINA!$F$16:$M$112,8,0),0)</f>
        <v>0</v>
      </c>
      <c r="R430" s="3">
        <f>IFERROR(VLOOKUP(C430,[3]ServOTROS!$F$16:$M$112,8,0)+VLOOKUP(C430,[4]ServOTROS!$F$16:$M$112,8,0),0)</f>
        <v>0</v>
      </c>
      <c r="S430" s="3"/>
      <c r="T430" s="3">
        <f>IFERROR(VLOOKUP(B430,[3]Aaf_PENSION!$C$16:$M$112,11,0)+VLOOKUP(B430,[4]Aaf_PENSION!$C$16:$M$112,11,0),0)</f>
        <v>0</v>
      </c>
      <c r="U430" s="3">
        <f>IFERROR(VLOOKUP(B430,[3]Aaf_SALUD!$C$16:$M$112,11,0)+VLOOKUP(B430,[4]Aaf_SALUD!$C$16:$M$112,11,0),0)</f>
        <v>0</v>
      </c>
      <c r="V430" s="3"/>
      <c r="W430" s="3"/>
      <c r="X430" s="3">
        <f>IFERROR(VLOOKUP(B430,[3]Ap_CESANTIAS!$C$16:$M$112,11,0)+VLOOKUP(B430,[4]Ap_CESANTIAS!$C$16:$M$112,11,0),0)</f>
        <v>0</v>
      </c>
      <c r="Y430" s="3">
        <f>IFERROR(VLOOKUP(B430,[3]Ap_PENSION!$C$16:$M$112,11,0)+VLOOKUP(B430,[4]Ap_PENSION!$C$16:$M$112,11,0),0)</f>
        <v>0</v>
      </c>
      <c r="Z430" s="3">
        <f>IFERROR(VLOOKUP(B430,[3]Ap_SALUD!$C$16:$M$112,11,0)+VLOOKUP(B430,[4]Ap_SALUD!$C$16:$M$112,11,0),0)</f>
        <v>0</v>
      </c>
      <c r="AA430" s="36">
        <f t="shared" si="19"/>
        <v>0</v>
      </c>
      <c r="AB430" s="37">
        <f t="shared" si="20"/>
        <v>0</v>
      </c>
    </row>
    <row r="431" spans="1:28" hidden="1" x14ac:dyDescent="0.25">
      <c r="A431" s="29">
        <v>419</v>
      </c>
      <c r="B431" s="61"/>
      <c r="C431" s="31">
        <v>810001998</v>
      </c>
      <c r="D431" s="31">
        <f>VLOOKUP(C431,ENERO!$D$13:$E$1147,2,0)</f>
        <v>216517665</v>
      </c>
      <c r="E431" s="61" t="s">
        <v>625</v>
      </c>
      <c r="F431" s="61"/>
      <c r="G431" s="61"/>
      <c r="H431" s="3">
        <v>78176055</v>
      </c>
      <c r="I431" s="3">
        <v>186571059</v>
      </c>
      <c r="J431" s="3">
        <f>IFERROR(VLOOKUP(C431,[1]NOMINA!$Y$16:$AC$112,5,0),0)</f>
        <v>0</v>
      </c>
      <c r="K431" s="3">
        <f>IFERROR(VLOOKUP(C431,[1]CANCELACIONES!$Y$16:$AC$43,5,0),0)</f>
        <v>0</v>
      </c>
      <c r="L431" s="3">
        <f>IFERROR(VLOOKUP(C431,'[2]res- 200686'!$K$16:$R$112,8,0),0)</f>
        <v>0</v>
      </c>
      <c r="M431" s="3">
        <f>IFERROR(VLOOKUP(C431,'[2]reduccion calidad '!$K$16:$R$27,8,0),0)*-1</f>
        <v>0</v>
      </c>
      <c r="N431" s="3"/>
      <c r="O431" s="34">
        <f t="shared" si="18"/>
        <v>264747114</v>
      </c>
      <c r="P431" s="35">
        <v>264747114</v>
      </c>
      <c r="Q431" s="3">
        <f>IFERROR(VLOOKUP(C431,[3]ServNOMINA!$F$16:$M$112,8,0)+VLOOKUP(C431,[4]ServNOMINA!$F$16:$M$112,8,0),0)</f>
        <v>0</v>
      </c>
      <c r="R431" s="3">
        <f>IFERROR(VLOOKUP(C431,[3]ServOTROS!$F$16:$M$112,8,0)+VLOOKUP(C431,[4]ServOTROS!$F$16:$M$112,8,0),0)</f>
        <v>0</v>
      </c>
      <c r="S431" s="3"/>
      <c r="T431" s="3">
        <f>IFERROR(VLOOKUP(B431,[3]Aaf_PENSION!$C$16:$M$112,11,0)+VLOOKUP(B431,[4]Aaf_PENSION!$C$16:$M$112,11,0),0)</f>
        <v>0</v>
      </c>
      <c r="U431" s="3">
        <f>IFERROR(VLOOKUP(B431,[3]Aaf_SALUD!$C$16:$M$112,11,0)+VLOOKUP(B431,[4]Aaf_SALUD!$C$16:$M$112,11,0),0)</f>
        <v>0</v>
      </c>
      <c r="V431" s="3"/>
      <c r="W431" s="3"/>
      <c r="X431" s="3">
        <f>IFERROR(VLOOKUP(B431,[3]Ap_CESANTIAS!$C$16:$M$112,11,0)+VLOOKUP(B431,[4]Ap_CESANTIAS!$C$16:$M$112,11,0),0)</f>
        <v>0</v>
      </c>
      <c r="Y431" s="3">
        <f>IFERROR(VLOOKUP(B431,[3]Ap_PENSION!$C$16:$M$112,11,0)+VLOOKUP(B431,[4]Ap_PENSION!$C$16:$M$112,11,0),0)</f>
        <v>0</v>
      </c>
      <c r="Z431" s="3">
        <f>IFERROR(VLOOKUP(B431,[3]Ap_SALUD!$C$16:$M$112,11,0)+VLOOKUP(B431,[4]Ap_SALUD!$C$16:$M$112,11,0),0)</f>
        <v>0</v>
      </c>
      <c r="AA431" s="36">
        <f t="shared" si="19"/>
        <v>0</v>
      </c>
      <c r="AB431" s="37">
        <f t="shared" si="20"/>
        <v>0</v>
      </c>
    </row>
    <row r="432" spans="1:28" hidden="1" x14ac:dyDescent="0.25">
      <c r="A432" s="38">
        <v>420</v>
      </c>
      <c r="B432" s="61"/>
      <c r="C432" s="31">
        <v>890801150</v>
      </c>
      <c r="D432" s="31">
        <f>VLOOKUP(C432,ENERO!$D$13:$E$1147,2,0)</f>
        <v>217717777</v>
      </c>
      <c r="E432" s="61" t="s">
        <v>626</v>
      </c>
      <c r="F432" s="61"/>
      <c r="G432" s="61"/>
      <c r="H432" s="3">
        <v>441398443</v>
      </c>
      <c r="I432" s="3">
        <v>838000656</v>
      </c>
      <c r="J432" s="3">
        <f>IFERROR(VLOOKUP(C432,[1]NOMINA!$Y$16:$AC$112,5,0),0)</f>
        <v>0</v>
      </c>
      <c r="K432" s="3">
        <f>IFERROR(VLOOKUP(C432,[1]CANCELACIONES!$Y$16:$AC$43,5,0),0)</f>
        <v>0</v>
      </c>
      <c r="L432" s="3">
        <f>IFERROR(VLOOKUP(C432,'[2]res- 200686'!$K$16:$R$112,8,0),0)</f>
        <v>0</v>
      </c>
      <c r="M432" s="3">
        <f>IFERROR(VLOOKUP(C432,'[2]reduccion calidad '!$K$16:$R$27,8,0),0)*-1</f>
        <v>0</v>
      </c>
      <c r="N432" s="3"/>
      <c r="O432" s="34">
        <f t="shared" si="18"/>
        <v>1279399099</v>
      </c>
      <c r="P432" s="35">
        <v>1279399099</v>
      </c>
      <c r="Q432" s="3">
        <f>IFERROR(VLOOKUP(C432,[3]ServNOMINA!$F$16:$M$112,8,0)+VLOOKUP(C432,[4]ServNOMINA!$F$16:$M$112,8,0),0)</f>
        <v>0</v>
      </c>
      <c r="R432" s="3">
        <f>IFERROR(VLOOKUP(C432,[3]ServOTROS!$F$16:$M$112,8,0)+VLOOKUP(C432,[4]ServOTROS!$F$16:$M$112,8,0),0)</f>
        <v>0</v>
      </c>
      <c r="S432" s="3"/>
      <c r="T432" s="3">
        <f>IFERROR(VLOOKUP(B432,[3]Aaf_PENSION!$C$16:$M$112,11,0)+VLOOKUP(B432,[4]Aaf_PENSION!$C$16:$M$112,11,0),0)</f>
        <v>0</v>
      </c>
      <c r="U432" s="3">
        <f>IFERROR(VLOOKUP(B432,[3]Aaf_SALUD!$C$16:$M$112,11,0)+VLOOKUP(B432,[4]Aaf_SALUD!$C$16:$M$112,11,0),0)</f>
        <v>0</v>
      </c>
      <c r="V432" s="3"/>
      <c r="W432" s="3"/>
      <c r="X432" s="3">
        <f>IFERROR(VLOOKUP(B432,[3]Ap_CESANTIAS!$C$16:$M$112,11,0)+VLOOKUP(B432,[4]Ap_CESANTIAS!$C$16:$M$112,11,0),0)</f>
        <v>0</v>
      </c>
      <c r="Y432" s="3">
        <f>IFERROR(VLOOKUP(B432,[3]Ap_PENSION!$C$16:$M$112,11,0)+VLOOKUP(B432,[4]Ap_PENSION!$C$16:$M$112,11,0),0)</f>
        <v>0</v>
      </c>
      <c r="Z432" s="3">
        <f>IFERROR(VLOOKUP(B432,[3]Ap_SALUD!$C$16:$M$112,11,0)+VLOOKUP(B432,[4]Ap_SALUD!$C$16:$M$112,11,0),0)</f>
        <v>0</v>
      </c>
      <c r="AA432" s="36">
        <f t="shared" si="19"/>
        <v>0</v>
      </c>
      <c r="AB432" s="37">
        <f t="shared" si="20"/>
        <v>0</v>
      </c>
    </row>
    <row r="433" spans="1:28" hidden="1" x14ac:dyDescent="0.25">
      <c r="A433" s="29">
        <v>421</v>
      </c>
      <c r="B433" s="61"/>
      <c r="C433" s="31">
        <v>890801151</v>
      </c>
      <c r="D433" s="31">
        <f>VLOOKUP(C433,ENERO!$D$13:$E$1147,2,0)</f>
        <v>216717867</v>
      </c>
      <c r="E433" s="61" t="s">
        <v>627</v>
      </c>
      <c r="F433" s="61"/>
      <c r="G433" s="61"/>
      <c r="H433" s="3">
        <v>144462831</v>
      </c>
      <c r="I433" s="3">
        <v>353265031</v>
      </c>
      <c r="J433" s="3">
        <f>IFERROR(VLOOKUP(C433,[1]NOMINA!$Y$16:$AC$112,5,0),0)</f>
        <v>0</v>
      </c>
      <c r="K433" s="3">
        <f>IFERROR(VLOOKUP(C433,[1]CANCELACIONES!$Y$16:$AC$43,5,0),0)</f>
        <v>0</v>
      </c>
      <c r="L433" s="3">
        <f>IFERROR(VLOOKUP(C433,'[2]res- 200686'!$K$16:$R$112,8,0),0)</f>
        <v>0</v>
      </c>
      <c r="M433" s="3">
        <f>IFERROR(VLOOKUP(C433,'[2]reduccion calidad '!$K$16:$R$27,8,0),0)*-1</f>
        <v>0</v>
      </c>
      <c r="N433" s="3"/>
      <c r="O433" s="34">
        <f t="shared" si="18"/>
        <v>497727862</v>
      </c>
      <c r="P433" s="35">
        <v>497727862</v>
      </c>
      <c r="Q433" s="3">
        <f>IFERROR(VLOOKUP(C433,[3]ServNOMINA!$F$16:$M$112,8,0)+VLOOKUP(C433,[4]ServNOMINA!$F$16:$M$112,8,0),0)</f>
        <v>0</v>
      </c>
      <c r="R433" s="3">
        <f>IFERROR(VLOOKUP(C433,[3]ServOTROS!$F$16:$M$112,8,0)+VLOOKUP(C433,[4]ServOTROS!$F$16:$M$112,8,0),0)</f>
        <v>0</v>
      </c>
      <c r="S433" s="3"/>
      <c r="T433" s="3">
        <f>IFERROR(VLOOKUP(B433,[3]Aaf_PENSION!$C$16:$M$112,11,0)+VLOOKUP(B433,[4]Aaf_PENSION!$C$16:$M$112,11,0),0)</f>
        <v>0</v>
      </c>
      <c r="U433" s="3">
        <f>IFERROR(VLOOKUP(B433,[3]Aaf_SALUD!$C$16:$M$112,11,0)+VLOOKUP(B433,[4]Aaf_SALUD!$C$16:$M$112,11,0),0)</f>
        <v>0</v>
      </c>
      <c r="V433" s="3"/>
      <c r="W433" s="3"/>
      <c r="X433" s="3">
        <f>IFERROR(VLOOKUP(B433,[3]Ap_CESANTIAS!$C$16:$M$112,11,0)+VLOOKUP(B433,[4]Ap_CESANTIAS!$C$16:$M$112,11,0),0)</f>
        <v>0</v>
      </c>
      <c r="Y433" s="3">
        <f>IFERROR(VLOOKUP(B433,[3]Ap_PENSION!$C$16:$M$112,11,0)+VLOOKUP(B433,[4]Ap_PENSION!$C$16:$M$112,11,0),0)</f>
        <v>0</v>
      </c>
      <c r="Z433" s="3">
        <f>IFERROR(VLOOKUP(B433,[3]Ap_SALUD!$C$16:$M$112,11,0)+VLOOKUP(B433,[4]Ap_SALUD!$C$16:$M$112,11,0),0)</f>
        <v>0</v>
      </c>
      <c r="AA433" s="36">
        <f t="shared" si="19"/>
        <v>0</v>
      </c>
      <c r="AB433" s="37">
        <f t="shared" si="20"/>
        <v>0</v>
      </c>
    </row>
    <row r="434" spans="1:28" hidden="1" x14ac:dyDescent="0.25">
      <c r="A434" s="38">
        <v>422</v>
      </c>
      <c r="B434" s="61"/>
      <c r="C434" s="31">
        <v>890801152</v>
      </c>
      <c r="D434" s="31">
        <f>VLOOKUP(C434,ENERO!$D$13:$E$1147,2,0)</f>
        <v>217317873</v>
      </c>
      <c r="E434" s="61" t="s">
        <v>628</v>
      </c>
      <c r="F434" s="61"/>
      <c r="G434" s="61"/>
      <c r="H434" s="3">
        <v>559570767</v>
      </c>
      <c r="I434" s="3">
        <v>1094675625</v>
      </c>
      <c r="J434" s="3">
        <f>IFERROR(VLOOKUP(C434,[1]NOMINA!$Y$16:$AC$112,5,0),0)</f>
        <v>0</v>
      </c>
      <c r="K434" s="3">
        <f>IFERROR(VLOOKUP(C434,[1]CANCELACIONES!$Y$16:$AC$43,5,0),0)</f>
        <v>0</v>
      </c>
      <c r="L434" s="3">
        <f>IFERROR(VLOOKUP(C434,'[2]res- 200686'!$K$16:$R$112,8,0),0)</f>
        <v>0</v>
      </c>
      <c r="M434" s="3">
        <f>IFERROR(VLOOKUP(C434,'[2]reduccion calidad '!$K$16:$R$27,8,0),0)*-1</f>
        <v>0</v>
      </c>
      <c r="N434" s="3"/>
      <c r="O434" s="34">
        <f t="shared" si="18"/>
        <v>1654246392</v>
      </c>
      <c r="P434" s="35">
        <v>1654246392</v>
      </c>
      <c r="Q434" s="3">
        <f>IFERROR(VLOOKUP(C434,[3]ServNOMINA!$F$16:$M$112,8,0)+VLOOKUP(C434,[4]ServNOMINA!$F$16:$M$112,8,0),0)</f>
        <v>0</v>
      </c>
      <c r="R434" s="3">
        <f>IFERROR(VLOOKUP(C434,[3]ServOTROS!$F$16:$M$112,8,0)+VLOOKUP(C434,[4]ServOTROS!$F$16:$M$112,8,0),0)</f>
        <v>0</v>
      </c>
      <c r="S434" s="3"/>
      <c r="T434" s="3">
        <f>IFERROR(VLOOKUP(B434,[3]Aaf_PENSION!$C$16:$M$112,11,0)+VLOOKUP(B434,[4]Aaf_PENSION!$C$16:$M$112,11,0),0)</f>
        <v>0</v>
      </c>
      <c r="U434" s="3">
        <f>IFERROR(VLOOKUP(B434,[3]Aaf_SALUD!$C$16:$M$112,11,0)+VLOOKUP(B434,[4]Aaf_SALUD!$C$16:$M$112,11,0),0)</f>
        <v>0</v>
      </c>
      <c r="V434" s="3"/>
      <c r="W434" s="3"/>
      <c r="X434" s="3">
        <f>IFERROR(VLOOKUP(B434,[3]Ap_CESANTIAS!$C$16:$M$112,11,0)+VLOOKUP(B434,[4]Ap_CESANTIAS!$C$16:$M$112,11,0),0)</f>
        <v>0</v>
      </c>
      <c r="Y434" s="3">
        <f>IFERROR(VLOOKUP(B434,[3]Ap_PENSION!$C$16:$M$112,11,0)+VLOOKUP(B434,[4]Ap_PENSION!$C$16:$M$112,11,0),0)</f>
        <v>0</v>
      </c>
      <c r="Z434" s="3">
        <f>IFERROR(VLOOKUP(B434,[3]Ap_SALUD!$C$16:$M$112,11,0)+VLOOKUP(B434,[4]Ap_SALUD!$C$16:$M$112,11,0),0)</f>
        <v>0</v>
      </c>
      <c r="AA434" s="36">
        <f t="shared" si="19"/>
        <v>0</v>
      </c>
      <c r="AB434" s="37">
        <f t="shared" si="20"/>
        <v>0</v>
      </c>
    </row>
    <row r="435" spans="1:28" hidden="1" x14ac:dyDescent="0.25">
      <c r="A435" s="29">
        <v>423</v>
      </c>
      <c r="B435" s="61"/>
      <c r="C435" s="31">
        <v>800090833</v>
      </c>
      <c r="D435" s="31">
        <f>VLOOKUP(C435,ENERO!$D$13:$E$1147,2,0)</f>
        <v>217717877</v>
      </c>
      <c r="E435" s="61" t="s">
        <v>629</v>
      </c>
      <c r="F435" s="61"/>
      <c r="G435" s="61"/>
      <c r="H435" s="3">
        <v>158650941</v>
      </c>
      <c r="I435" s="3">
        <v>337779715</v>
      </c>
      <c r="J435" s="3">
        <f>IFERROR(VLOOKUP(C435,[1]NOMINA!$Y$16:$AC$112,5,0),0)</f>
        <v>0</v>
      </c>
      <c r="K435" s="3">
        <f>IFERROR(VLOOKUP(C435,[1]CANCELACIONES!$Y$16:$AC$43,5,0),0)</f>
        <v>0</v>
      </c>
      <c r="L435" s="3">
        <f>IFERROR(VLOOKUP(C435,'[2]res- 200686'!$K$16:$R$112,8,0),0)</f>
        <v>0</v>
      </c>
      <c r="M435" s="3">
        <f>IFERROR(VLOOKUP(C435,'[2]reduccion calidad '!$K$16:$R$27,8,0),0)*-1</f>
        <v>0</v>
      </c>
      <c r="N435" s="3"/>
      <c r="O435" s="34">
        <f t="shared" si="18"/>
        <v>496430656</v>
      </c>
      <c r="P435" s="35">
        <v>496430656</v>
      </c>
      <c r="Q435" s="3">
        <f>IFERROR(VLOOKUP(C435,[3]ServNOMINA!$F$16:$M$112,8,0)+VLOOKUP(C435,[4]ServNOMINA!$F$16:$M$112,8,0),0)</f>
        <v>0</v>
      </c>
      <c r="R435" s="3">
        <f>IFERROR(VLOOKUP(C435,[3]ServOTROS!$F$16:$M$112,8,0)+VLOOKUP(C435,[4]ServOTROS!$F$16:$M$112,8,0),0)</f>
        <v>0</v>
      </c>
      <c r="S435" s="3"/>
      <c r="T435" s="3">
        <f>IFERROR(VLOOKUP(B435,[3]Aaf_PENSION!$C$16:$M$112,11,0)+VLOOKUP(B435,[4]Aaf_PENSION!$C$16:$M$112,11,0),0)</f>
        <v>0</v>
      </c>
      <c r="U435" s="3">
        <f>IFERROR(VLOOKUP(B435,[3]Aaf_SALUD!$C$16:$M$112,11,0)+VLOOKUP(B435,[4]Aaf_SALUD!$C$16:$M$112,11,0),0)</f>
        <v>0</v>
      </c>
      <c r="V435" s="3"/>
      <c r="W435" s="3"/>
      <c r="X435" s="3">
        <f>IFERROR(VLOOKUP(B435,[3]Ap_CESANTIAS!$C$16:$M$112,11,0)+VLOOKUP(B435,[4]Ap_CESANTIAS!$C$16:$M$112,11,0),0)</f>
        <v>0</v>
      </c>
      <c r="Y435" s="3">
        <f>IFERROR(VLOOKUP(B435,[3]Ap_PENSION!$C$16:$M$112,11,0)+VLOOKUP(B435,[4]Ap_PENSION!$C$16:$M$112,11,0),0)</f>
        <v>0</v>
      </c>
      <c r="Z435" s="3">
        <f>IFERROR(VLOOKUP(B435,[3]Ap_SALUD!$C$16:$M$112,11,0)+VLOOKUP(B435,[4]Ap_SALUD!$C$16:$M$112,11,0),0)</f>
        <v>0</v>
      </c>
      <c r="AA435" s="36">
        <f t="shared" si="19"/>
        <v>0</v>
      </c>
      <c r="AB435" s="37">
        <f t="shared" si="20"/>
        <v>0</v>
      </c>
    </row>
    <row r="436" spans="1:28" hidden="1" x14ac:dyDescent="0.25">
      <c r="A436" s="38">
        <v>424</v>
      </c>
      <c r="B436" s="61"/>
      <c r="C436" s="31">
        <v>891190431</v>
      </c>
      <c r="D436" s="31">
        <f>VLOOKUP(C436,ENERO!$D$13:$E$1147,2,0)</f>
        <v>212918029</v>
      </c>
      <c r="E436" s="61" t="s">
        <v>630</v>
      </c>
      <c r="F436" s="61"/>
      <c r="G436" s="61"/>
      <c r="H436" s="3">
        <v>97247349</v>
      </c>
      <c r="I436" s="3">
        <v>264981100</v>
      </c>
      <c r="J436" s="3">
        <f>IFERROR(VLOOKUP(C436,[1]NOMINA!$Y$16:$AC$112,5,0),0)</f>
        <v>0</v>
      </c>
      <c r="K436" s="3">
        <f>IFERROR(VLOOKUP(C436,[1]CANCELACIONES!$Y$16:$AC$43,5,0),0)</f>
        <v>0</v>
      </c>
      <c r="L436" s="3">
        <f>IFERROR(VLOOKUP(C436,'[2]res- 200686'!$K$16:$R$112,8,0),0)</f>
        <v>0</v>
      </c>
      <c r="M436" s="3">
        <f>IFERROR(VLOOKUP(C436,'[2]reduccion calidad '!$K$16:$R$27,8,0),0)*-1</f>
        <v>0</v>
      </c>
      <c r="N436" s="3"/>
      <c r="O436" s="34">
        <f t="shared" si="18"/>
        <v>362228449</v>
      </c>
      <c r="P436" s="35">
        <v>362228449</v>
      </c>
      <c r="Q436" s="3">
        <f>IFERROR(VLOOKUP(C436,[3]ServNOMINA!$F$16:$M$112,8,0)+VLOOKUP(C436,[4]ServNOMINA!$F$16:$M$112,8,0),0)</f>
        <v>0</v>
      </c>
      <c r="R436" s="3">
        <f>IFERROR(VLOOKUP(C436,[3]ServOTROS!$F$16:$M$112,8,0)+VLOOKUP(C436,[4]ServOTROS!$F$16:$M$112,8,0),0)</f>
        <v>0</v>
      </c>
      <c r="S436" s="3"/>
      <c r="T436" s="3">
        <f>IFERROR(VLOOKUP(B436,[3]Aaf_PENSION!$C$16:$M$112,11,0)+VLOOKUP(B436,[4]Aaf_PENSION!$C$16:$M$112,11,0),0)</f>
        <v>0</v>
      </c>
      <c r="U436" s="3">
        <f>IFERROR(VLOOKUP(B436,[3]Aaf_SALUD!$C$16:$M$112,11,0)+VLOOKUP(B436,[4]Aaf_SALUD!$C$16:$M$112,11,0),0)</f>
        <v>0</v>
      </c>
      <c r="V436" s="3"/>
      <c r="W436" s="3"/>
      <c r="X436" s="3">
        <f>IFERROR(VLOOKUP(B436,[3]Ap_CESANTIAS!$C$16:$M$112,11,0)+VLOOKUP(B436,[4]Ap_CESANTIAS!$C$16:$M$112,11,0),0)</f>
        <v>0</v>
      </c>
      <c r="Y436" s="3">
        <f>IFERROR(VLOOKUP(B436,[3]Ap_PENSION!$C$16:$M$112,11,0)+VLOOKUP(B436,[4]Ap_PENSION!$C$16:$M$112,11,0),0)</f>
        <v>0</v>
      </c>
      <c r="Z436" s="3">
        <f>IFERROR(VLOOKUP(B436,[3]Ap_SALUD!$C$16:$M$112,11,0)+VLOOKUP(B436,[4]Ap_SALUD!$C$16:$M$112,11,0),0)</f>
        <v>0</v>
      </c>
      <c r="AA436" s="36">
        <f t="shared" si="19"/>
        <v>0</v>
      </c>
      <c r="AB436" s="37">
        <f t="shared" si="20"/>
        <v>0</v>
      </c>
    </row>
    <row r="437" spans="1:28" hidden="1" x14ac:dyDescent="0.25">
      <c r="A437" s="29">
        <v>425</v>
      </c>
      <c r="B437" s="61"/>
      <c r="C437" s="31">
        <v>800095734</v>
      </c>
      <c r="D437" s="31">
        <f>VLOOKUP(C437,ENERO!$D$13:$E$1147,2,0)</f>
        <v>219418094</v>
      </c>
      <c r="E437" s="61" t="s">
        <v>631</v>
      </c>
      <c r="F437" s="61"/>
      <c r="G437" s="61"/>
      <c r="H437" s="3">
        <v>253071499</v>
      </c>
      <c r="I437" s="3">
        <v>552692860</v>
      </c>
      <c r="J437" s="3">
        <f>IFERROR(VLOOKUP(C437,[1]NOMINA!$Y$16:$AC$112,5,0),0)</f>
        <v>0</v>
      </c>
      <c r="K437" s="3">
        <f>IFERROR(VLOOKUP(C437,[1]CANCELACIONES!$Y$16:$AC$43,5,0),0)</f>
        <v>0</v>
      </c>
      <c r="L437" s="3">
        <f>IFERROR(VLOOKUP(C437,'[2]res- 200686'!$K$16:$R$112,8,0),0)</f>
        <v>0</v>
      </c>
      <c r="M437" s="3">
        <f>IFERROR(VLOOKUP(C437,'[2]reduccion calidad '!$K$16:$R$27,8,0),0)*-1</f>
        <v>0</v>
      </c>
      <c r="N437" s="3"/>
      <c r="O437" s="34">
        <f t="shared" si="18"/>
        <v>805764359</v>
      </c>
      <c r="P437" s="35">
        <v>805764359</v>
      </c>
      <c r="Q437" s="3">
        <f>IFERROR(VLOOKUP(C437,[3]ServNOMINA!$F$16:$M$112,8,0)+VLOOKUP(C437,[4]ServNOMINA!$F$16:$M$112,8,0),0)</f>
        <v>0</v>
      </c>
      <c r="R437" s="3">
        <f>IFERROR(VLOOKUP(C437,[3]ServOTROS!$F$16:$M$112,8,0)+VLOOKUP(C437,[4]ServOTROS!$F$16:$M$112,8,0),0)</f>
        <v>0</v>
      </c>
      <c r="S437" s="3"/>
      <c r="T437" s="3">
        <f>IFERROR(VLOOKUP(B437,[3]Aaf_PENSION!$C$16:$M$112,11,0)+VLOOKUP(B437,[4]Aaf_PENSION!$C$16:$M$112,11,0),0)</f>
        <v>0</v>
      </c>
      <c r="U437" s="3">
        <f>IFERROR(VLOOKUP(B437,[3]Aaf_SALUD!$C$16:$M$112,11,0)+VLOOKUP(B437,[4]Aaf_SALUD!$C$16:$M$112,11,0),0)</f>
        <v>0</v>
      </c>
      <c r="V437" s="3"/>
      <c r="W437" s="3"/>
      <c r="X437" s="3">
        <f>IFERROR(VLOOKUP(B437,[3]Ap_CESANTIAS!$C$16:$M$112,11,0)+VLOOKUP(B437,[4]Ap_CESANTIAS!$C$16:$M$112,11,0),0)</f>
        <v>0</v>
      </c>
      <c r="Y437" s="3">
        <f>IFERROR(VLOOKUP(B437,[3]Ap_PENSION!$C$16:$M$112,11,0)+VLOOKUP(B437,[4]Ap_PENSION!$C$16:$M$112,11,0),0)</f>
        <v>0</v>
      </c>
      <c r="Z437" s="3">
        <f>IFERROR(VLOOKUP(B437,[3]Ap_SALUD!$C$16:$M$112,11,0)+VLOOKUP(B437,[4]Ap_SALUD!$C$16:$M$112,11,0),0)</f>
        <v>0</v>
      </c>
      <c r="AA437" s="36">
        <f t="shared" si="19"/>
        <v>0</v>
      </c>
      <c r="AB437" s="37">
        <f t="shared" si="20"/>
        <v>0</v>
      </c>
    </row>
    <row r="438" spans="1:28" hidden="1" x14ac:dyDescent="0.25">
      <c r="A438" s="38">
        <v>426</v>
      </c>
      <c r="B438" s="61"/>
      <c r="C438" s="31">
        <v>800095754</v>
      </c>
      <c r="D438" s="31">
        <f>VLOOKUP(C438,ENERO!$D$13:$E$1147,2,0)</f>
        <v>215018150</v>
      </c>
      <c r="E438" s="61" t="s">
        <v>632</v>
      </c>
      <c r="F438" s="61"/>
      <c r="G438" s="61"/>
      <c r="H438" s="3">
        <v>966067119</v>
      </c>
      <c r="I438" s="3">
        <v>1821265480</v>
      </c>
      <c r="J438" s="3">
        <f>IFERROR(VLOOKUP(C438,[1]NOMINA!$Y$16:$AC$112,5,0),0)</f>
        <v>0</v>
      </c>
      <c r="K438" s="3">
        <f>IFERROR(VLOOKUP(C438,[1]CANCELACIONES!$Y$16:$AC$43,5,0),0)</f>
        <v>0</v>
      </c>
      <c r="L438" s="3">
        <f>IFERROR(VLOOKUP(C438,'[2]res- 200686'!$K$16:$R$112,8,0),0)</f>
        <v>0</v>
      </c>
      <c r="M438" s="3">
        <f>IFERROR(VLOOKUP(C438,'[2]reduccion calidad '!$K$16:$R$27,8,0),0)*-1</f>
        <v>0</v>
      </c>
      <c r="N438" s="3"/>
      <c r="O438" s="34">
        <f t="shared" si="18"/>
        <v>2787332599</v>
      </c>
      <c r="P438" s="35">
        <v>2787332599</v>
      </c>
      <c r="Q438" s="3">
        <f>IFERROR(VLOOKUP(C438,[3]ServNOMINA!$F$16:$M$112,8,0)+VLOOKUP(C438,[4]ServNOMINA!$F$16:$M$112,8,0),0)</f>
        <v>0</v>
      </c>
      <c r="R438" s="3">
        <f>IFERROR(VLOOKUP(C438,[3]ServOTROS!$F$16:$M$112,8,0)+VLOOKUP(C438,[4]ServOTROS!$F$16:$M$112,8,0),0)</f>
        <v>0</v>
      </c>
      <c r="S438" s="3"/>
      <c r="T438" s="3">
        <f>IFERROR(VLOOKUP(B438,[3]Aaf_PENSION!$C$16:$M$112,11,0)+VLOOKUP(B438,[4]Aaf_PENSION!$C$16:$M$112,11,0),0)</f>
        <v>0</v>
      </c>
      <c r="U438" s="3">
        <f>IFERROR(VLOOKUP(B438,[3]Aaf_SALUD!$C$16:$M$112,11,0)+VLOOKUP(B438,[4]Aaf_SALUD!$C$16:$M$112,11,0),0)</f>
        <v>0</v>
      </c>
      <c r="V438" s="3"/>
      <c r="W438" s="3"/>
      <c r="X438" s="3">
        <f>IFERROR(VLOOKUP(B438,[3]Ap_CESANTIAS!$C$16:$M$112,11,0)+VLOOKUP(B438,[4]Ap_CESANTIAS!$C$16:$M$112,11,0),0)</f>
        <v>0</v>
      </c>
      <c r="Y438" s="3">
        <f>IFERROR(VLOOKUP(B438,[3]Ap_PENSION!$C$16:$M$112,11,0)+VLOOKUP(B438,[4]Ap_PENSION!$C$16:$M$112,11,0),0)</f>
        <v>0</v>
      </c>
      <c r="Z438" s="3">
        <f>IFERROR(VLOOKUP(B438,[3]Ap_SALUD!$C$16:$M$112,11,0)+VLOOKUP(B438,[4]Ap_SALUD!$C$16:$M$112,11,0),0)</f>
        <v>0</v>
      </c>
      <c r="AA438" s="36">
        <f t="shared" si="19"/>
        <v>0</v>
      </c>
      <c r="AB438" s="37">
        <f t="shared" si="20"/>
        <v>0</v>
      </c>
    </row>
    <row r="439" spans="1:28" hidden="1" x14ac:dyDescent="0.25">
      <c r="A439" s="29">
        <v>427</v>
      </c>
      <c r="B439" s="61"/>
      <c r="C439" s="31">
        <v>800095757</v>
      </c>
      <c r="D439" s="31">
        <f>VLOOKUP(C439,ENERO!$D$13:$E$1147,2,0)</f>
        <v>210518205</v>
      </c>
      <c r="E439" s="61" t="s">
        <v>633</v>
      </c>
      <c r="F439" s="61"/>
      <c r="G439" s="61"/>
      <c r="H439" s="3">
        <v>204548405</v>
      </c>
      <c r="I439" s="3">
        <v>450374930</v>
      </c>
      <c r="J439" s="3">
        <f>IFERROR(VLOOKUP(C439,[1]NOMINA!$Y$16:$AC$112,5,0),0)</f>
        <v>0</v>
      </c>
      <c r="K439" s="3">
        <f>IFERROR(VLOOKUP(C439,[1]CANCELACIONES!$Y$16:$AC$43,5,0),0)</f>
        <v>0</v>
      </c>
      <c r="L439" s="3">
        <f>IFERROR(VLOOKUP(C439,'[2]res- 200686'!$K$16:$R$112,8,0),0)</f>
        <v>0</v>
      </c>
      <c r="M439" s="3">
        <f>IFERROR(VLOOKUP(C439,'[2]reduccion calidad '!$K$16:$R$27,8,0),0)*-1</f>
        <v>0</v>
      </c>
      <c r="N439" s="3"/>
      <c r="O439" s="34">
        <f t="shared" si="18"/>
        <v>654923335</v>
      </c>
      <c r="P439" s="35">
        <v>654923335</v>
      </c>
      <c r="Q439" s="3">
        <f>IFERROR(VLOOKUP(C439,[3]ServNOMINA!$F$16:$M$112,8,0)+VLOOKUP(C439,[4]ServNOMINA!$F$16:$M$112,8,0),0)</f>
        <v>0</v>
      </c>
      <c r="R439" s="3">
        <f>IFERROR(VLOOKUP(C439,[3]ServOTROS!$F$16:$M$112,8,0)+VLOOKUP(C439,[4]ServOTROS!$F$16:$M$112,8,0),0)</f>
        <v>0</v>
      </c>
      <c r="S439" s="3"/>
      <c r="T439" s="3">
        <f>IFERROR(VLOOKUP(B439,[3]Aaf_PENSION!$C$16:$M$112,11,0)+VLOOKUP(B439,[4]Aaf_PENSION!$C$16:$M$112,11,0),0)</f>
        <v>0</v>
      </c>
      <c r="U439" s="3">
        <f>IFERROR(VLOOKUP(B439,[3]Aaf_SALUD!$C$16:$M$112,11,0)+VLOOKUP(B439,[4]Aaf_SALUD!$C$16:$M$112,11,0),0)</f>
        <v>0</v>
      </c>
      <c r="V439" s="3"/>
      <c r="W439" s="3"/>
      <c r="X439" s="3">
        <f>IFERROR(VLOOKUP(B439,[3]Ap_CESANTIAS!$C$16:$M$112,11,0)+VLOOKUP(B439,[4]Ap_CESANTIAS!$C$16:$M$112,11,0),0)</f>
        <v>0</v>
      </c>
      <c r="Y439" s="3">
        <f>IFERROR(VLOOKUP(B439,[3]Ap_PENSION!$C$16:$M$112,11,0)+VLOOKUP(B439,[4]Ap_PENSION!$C$16:$M$112,11,0),0)</f>
        <v>0</v>
      </c>
      <c r="Z439" s="3">
        <f>IFERROR(VLOOKUP(B439,[3]Ap_SALUD!$C$16:$M$112,11,0)+VLOOKUP(B439,[4]Ap_SALUD!$C$16:$M$112,11,0),0)</f>
        <v>0</v>
      </c>
      <c r="AA439" s="36">
        <f t="shared" si="19"/>
        <v>0</v>
      </c>
      <c r="AB439" s="37">
        <f t="shared" si="20"/>
        <v>0</v>
      </c>
    </row>
    <row r="440" spans="1:28" hidden="1" x14ac:dyDescent="0.25">
      <c r="A440" s="38">
        <v>428</v>
      </c>
      <c r="B440" s="61"/>
      <c r="C440" s="31">
        <v>800095760</v>
      </c>
      <c r="D440" s="31">
        <f>VLOOKUP(C440,ENERO!$D$13:$E$1147,2,0)</f>
        <v>214718247</v>
      </c>
      <c r="E440" s="61" t="s">
        <v>634</v>
      </c>
      <c r="F440" s="61"/>
      <c r="G440" s="61"/>
      <c r="H440" s="3">
        <v>434287967</v>
      </c>
      <c r="I440" s="3">
        <v>848687726</v>
      </c>
      <c r="J440" s="3">
        <f>IFERROR(VLOOKUP(C440,[1]NOMINA!$Y$16:$AC$112,5,0),0)</f>
        <v>0</v>
      </c>
      <c r="K440" s="3">
        <f>IFERROR(VLOOKUP(C440,[1]CANCELACIONES!$Y$16:$AC$43,5,0),0)</f>
        <v>0</v>
      </c>
      <c r="L440" s="3">
        <f>IFERROR(VLOOKUP(C440,'[2]res- 200686'!$K$16:$R$112,8,0),0)</f>
        <v>0</v>
      </c>
      <c r="M440" s="3">
        <f>IFERROR(VLOOKUP(C440,'[2]reduccion calidad '!$K$16:$R$27,8,0),0)*-1</f>
        <v>0</v>
      </c>
      <c r="N440" s="3"/>
      <c r="O440" s="34">
        <f t="shared" si="18"/>
        <v>1282975693</v>
      </c>
      <c r="P440" s="35">
        <v>1282975693</v>
      </c>
      <c r="Q440" s="3">
        <f>IFERROR(VLOOKUP(C440,[3]ServNOMINA!$F$16:$M$112,8,0)+VLOOKUP(C440,[4]ServNOMINA!$F$16:$M$112,8,0),0)</f>
        <v>0</v>
      </c>
      <c r="R440" s="3">
        <f>IFERROR(VLOOKUP(C440,[3]ServOTROS!$F$16:$M$112,8,0)+VLOOKUP(C440,[4]ServOTROS!$F$16:$M$112,8,0),0)</f>
        <v>0</v>
      </c>
      <c r="S440" s="3"/>
      <c r="T440" s="3">
        <f>IFERROR(VLOOKUP(B440,[3]Aaf_PENSION!$C$16:$M$112,11,0)+VLOOKUP(B440,[4]Aaf_PENSION!$C$16:$M$112,11,0),0)</f>
        <v>0</v>
      </c>
      <c r="U440" s="3">
        <f>IFERROR(VLOOKUP(B440,[3]Aaf_SALUD!$C$16:$M$112,11,0)+VLOOKUP(B440,[4]Aaf_SALUD!$C$16:$M$112,11,0),0)</f>
        <v>0</v>
      </c>
      <c r="V440" s="3"/>
      <c r="W440" s="3"/>
      <c r="X440" s="3">
        <f>IFERROR(VLOOKUP(B440,[3]Ap_CESANTIAS!$C$16:$M$112,11,0)+VLOOKUP(B440,[4]Ap_CESANTIAS!$C$16:$M$112,11,0),0)</f>
        <v>0</v>
      </c>
      <c r="Y440" s="3">
        <f>IFERROR(VLOOKUP(B440,[3]Ap_PENSION!$C$16:$M$112,11,0)+VLOOKUP(B440,[4]Ap_PENSION!$C$16:$M$112,11,0),0)</f>
        <v>0</v>
      </c>
      <c r="Z440" s="3">
        <f>IFERROR(VLOOKUP(B440,[3]Ap_SALUD!$C$16:$M$112,11,0)+VLOOKUP(B440,[4]Ap_SALUD!$C$16:$M$112,11,0),0)</f>
        <v>0</v>
      </c>
      <c r="AA440" s="36">
        <f t="shared" si="19"/>
        <v>0</v>
      </c>
      <c r="AB440" s="37">
        <f t="shared" si="20"/>
        <v>0</v>
      </c>
    </row>
    <row r="441" spans="1:28" hidden="1" x14ac:dyDescent="0.25">
      <c r="A441" s="29">
        <v>429</v>
      </c>
      <c r="B441" s="61"/>
      <c r="C441" s="31">
        <v>800095763</v>
      </c>
      <c r="D441" s="31">
        <f>VLOOKUP(C441,ENERO!$D$13:$E$1147,2,0)</f>
        <v>215618256</v>
      </c>
      <c r="E441" s="61" t="s">
        <v>635</v>
      </c>
      <c r="F441" s="61"/>
      <c r="G441" s="61"/>
      <c r="H441" s="3">
        <v>290462139</v>
      </c>
      <c r="I441" s="3">
        <v>652923928</v>
      </c>
      <c r="J441" s="3">
        <f>IFERROR(VLOOKUP(C441,[1]NOMINA!$Y$16:$AC$112,5,0),0)</f>
        <v>0</v>
      </c>
      <c r="K441" s="3">
        <f>IFERROR(VLOOKUP(C441,[1]CANCELACIONES!$Y$16:$AC$43,5,0),0)</f>
        <v>0</v>
      </c>
      <c r="L441" s="3">
        <f>IFERROR(VLOOKUP(C441,'[2]res- 200686'!$K$16:$R$112,8,0),0)</f>
        <v>0</v>
      </c>
      <c r="M441" s="3">
        <f>IFERROR(VLOOKUP(C441,'[2]reduccion calidad '!$K$16:$R$27,8,0),0)*-1</f>
        <v>0</v>
      </c>
      <c r="N441" s="3"/>
      <c r="O441" s="34">
        <f t="shared" si="18"/>
        <v>943386067</v>
      </c>
      <c r="P441" s="35">
        <v>943386067</v>
      </c>
      <c r="Q441" s="3">
        <f>IFERROR(VLOOKUP(C441,[3]ServNOMINA!$F$16:$M$112,8,0)+VLOOKUP(C441,[4]ServNOMINA!$F$16:$M$112,8,0),0)</f>
        <v>0</v>
      </c>
      <c r="R441" s="3">
        <f>IFERROR(VLOOKUP(C441,[3]ServOTROS!$F$16:$M$112,8,0)+VLOOKUP(C441,[4]ServOTROS!$F$16:$M$112,8,0),0)</f>
        <v>0</v>
      </c>
      <c r="S441" s="3"/>
      <c r="T441" s="3">
        <f>IFERROR(VLOOKUP(B441,[3]Aaf_PENSION!$C$16:$M$112,11,0)+VLOOKUP(B441,[4]Aaf_PENSION!$C$16:$M$112,11,0),0)</f>
        <v>0</v>
      </c>
      <c r="U441" s="3">
        <f>IFERROR(VLOOKUP(B441,[3]Aaf_SALUD!$C$16:$M$112,11,0)+VLOOKUP(B441,[4]Aaf_SALUD!$C$16:$M$112,11,0),0)</f>
        <v>0</v>
      </c>
      <c r="V441" s="3"/>
      <c r="W441" s="3"/>
      <c r="X441" s="3">
        <f>IFERROR(VLOOKUP(B441,[3]Ap_CESANTIAS!$C$16:$M$112,11,0)+VLOOKUP(B441,[4]Ap_CESANTIAS!$C$16:$M$112,11,0),0)</f>
        <v>0</v>
      </c>
      <c r="Y441" s="3">
        <f>IFERROR(VLOOKUP(B441,[3]Ap_PENSION!$C$16:$M$112,11,0)+VLOOKUP(B441,[4]Ap_PENSION!$C$16:$M$112,11,0),0)</f>
        <v>0</v>
      </c>
      <c r="Z441" s="3">
        <f>IFERROR(VLOOKUP(B441,[3]Ap_SALUD!$C$16:$M$112,11,0)+VLOOKUP(B441,[4]Ap_SALUD!$C$16:$M$112,11,0),0)</f>
        <v>0</v>
      </c>
      <c r="AA441" s="36">
        <f t="shared" si="19"/>
        <v>0</v>
      </c>
      <c r="AB441" s="37">
        <f t="shared" si="20"/>
        <v>0</v>
      </c>
    </row>
    <row r="442" spans="1:28" hidden="1" x14ac:dyDescent="0.25">
      <c r="A442" s="38">
        <v>430</v>
      </c>
      <c r="B442" s="61"/>
      <c r="C442" s="31">
        <v>800095770</v>
      </c>
      <c r="D442" s="31">
        <f>VLOOKUP(C442,ENERO!$D$13:$E$1147,2,0)</f>
        <v>211018410</v>
      </c>
      <c r="E442" s="61" t="s">
        <v>636</v>
      </c>
      <c r="F442" s="61"/>
      <c r="G442" s="61"/>
      <c r="H442" s="3">
        <v>371931243</v>
      </c>
      <c r="I442" s="3">
        <v>992943033</v>
      </c>
      <c r="J442" s="3">
        <f>IFERROR(VLOOKUP(C442,[1]NOMINA!$Y$16:$AC$112,5,0),0)</f>
        <v>0</v>
      </c>
      <c r="K442" s="3">
        <f>IFERROR(VLOOKUP(C442,[1]CANCELACIONES!$Y$16:$AC$43,5,0),0)</f>
        <v>0</v>
      </c>
      <c r="L442" s="3">
        <f>IFERROR(VLOOKUP(C442,'[2]res- 200686'!$K$16:$R$112,8,0),0)</f>
        <v>0</v>
      </c>
      <c r="M442" s="3">
        <f>IFERROR(VLOOKUP(C442,'[2]reduccion calidad '!$K$16:$R$27,8,0),0)*-1</f>
        <v>0</v>
      </c>
      <c r="N442" s="3"/>
      <c r="O442" s="34">
        <f t="shared" si="18"/>
        <v>1364874276</v>
      </c>
      <c r="P442" s="35">
        <v>1364874276</v>
      </c>
      <c r="Q442" s="3">
        <f>IFERROR(VLOOKUP(C442,[3]ServNOMINA!$F$16:$M$112,8,0)+VLOOKUP(C442,[4]ServNOMINA!$F$16:$M$112,8,0),0)</f>
        <v>0</v>
      </c>
      <c r="R442" s="3">
        <f>IFERROR(VLOOKUP(C442,[3]ServOTROS!$F$16:$M$112,8,0)+VLOOKUP(C442,[4]ServOTROS!$F$16:$M$112,8,0),0)</f>
        <v>0</v>
      </c>
      <c r="S442" s="3"/>
      <c r="T442" s="3">
        <f>IFERROR(VLOOKUP(B442,[3]Aaf_PENSION!$C$16:$M$112,11,0)+VLOOKUP(B442,[4]Aaf_PENSION!$C$16:$M$112,11,0),0)</f>
        <v>0</v>
      </c>
      <c r="U442" s="3">
        <f>IFERROR(VLOOKUP(B442,[3]Aaf_SALUD!$C$16:$M$112,11,0)+VLOOKUP(B442,[4]Aaf_SALUD!$C$16:$M$112,11,0),0)</f>
        <v>0</v>
      </c>
      <c r="V442" s="3"/>
      <c r="W442" s="3"/>
      <c r="X442" s="3">
        <f>IFERROR(VLOOKUP(B442,[3]Ap_CESANTIAS!$C$16:$M$112,11,0)+VLOOKUP(B442,[4]Ap_CESANTIAS!$C$16:$M$112,11,0),0)</f>
        <v>0</v>
      </c>
      <c r="Y442" s="3">
        <f>IFERROR(VLOOKUP(B442,[3]Ap_PENSION!$C$16:$M$112,11,0)+VLOOKUP(B442,[4]Ap_PENSION!$C$16:$M$112,11,0),0)</f>
        <v>0</v>
      </c>
      <c r="Z442" s="3">
        <f>IFERROR(VLOOKUP(B442,[3]Ap_SALUD!$C$16:$M$112,11,0)+VLOOKUP(B442,[4]Ap_SALUD!$C$16:$M$112,11,0),0)</f>
        <v>0</v>
      </c>
      <c r="AA442" s="36">
        <f t="shared" si="19"/>
        <v>0</v>
      </c>
      <c r="AB442" s="37">
        <f t="shared" si="20"/>
        <v>0</v>
      </c>
    </row>
    <row r="443" spans="1:28" hidden="1" x14ac:dyDescent="0.25">
      <c r="A443" s="29">
        <v>431</v>
      </c>
      <c r="B443" s="61"/>
      <c r="C443" s="31">
        <v>800067452</v>
      </c>
      <c r="D443" s="31">
        <f>VLOOKUP(C443,ENERO!$D$13:$E$1147,2,0)</f>
        <v>216018460</v>
      </c>
      <c r="E443" s="61" t="s">
        <v>637</v>
      </c>
      <c r="F443" s="61"/>
      <c r="G443" s="61"/>
      <c r="H443" s="3">
        <v>311584687</v>
      </c>
      <c r="I443" s="3">
        <v>808741131</v>
      </c>
      <c r="J443" s="3">
        <f>IFERROR(VLOOKUP(C443,[1]NOMINA!$Y$16:$AC$112,5,0),0)</f>
        <v>0</v>
      </c>
      <c r="K443" s="3">
        <f>IFERROR(VLOOKUP(C443,[1]CANCELACIONES!$Y$16:$AC$43,5,0),0)</f>
        <v>0</v>
      </c>
      <c r="L443" s="3">
        <f>IFERROR(VLOOKUP(C443,'[2]res- 200686'!$K$16:$R$112,8,0),0)</f>
        <v>0</v>
      </c>
      <c r="M443" s="3">
        <f>IFERROR(VLOOKUP(C443,'[2]reduccion calidad '!$K$16:$R$27,8,0),0)*-1</f>
        <v>0</v>
      </c>
      <c r="N443" s="3"/>
      <c r="O443" s="34">
        <f t="shared" si="18"/>
        <v>1120325818</v>
      </c>
      <c r="P443" s="35">
        <v>1120325818</v>
      </c>
      <c r="Q443" s="3">
        <f>IFERROR(VLOOKUP(C443,[3]ServNOMINA!$F$16:$M$112,8,0)+VLOOKUP(C443,[4]ServNOMINA!$F$16:$M$112,8,0),0)</f>
        <v>0</v>
      </c>
      <c r="R443" s="3">
        <f>IFERROR(VLOOKUP(C443,[3]ServOTROS!$F$16:$M$112,8,0)+VLOOKUP(C443,[4]ServOTROS!$F$16:$M$112,8,0),0)</f>
        <v>0</v>
      </c>
      <c r="S443" s="3"/>
      <c r="T443" s="3">
        <f>IFERROR(VLOOKUP(B443,[3]Aaf_PENSION!$C$16:$M$112,11,0)+VLOOKUP(B443,[4]Aaf_PENSION!$C$16:$M$112,11,0),0)</f>
        <v>0</v>
      </c>
      <c r="U443" s="3">
        <f>IFERROR(VLOOKUP(B443,[3]Aaf_SALUD!$C$16:$M$112,11,0)+VLOOKUP(B443,[4]Aaf_SALUD!$C$16:$M$112,11,0),0)</f>
        <v>0</v>
      </c>
      <c r="V443" s="3"/>
      <c r="W443" s="3"/>
      <c r="X443" s="3">
        <f>IFERROR(VLOOKUP(B443,[3]Ap_CESANTIAS!$C$16:$M$112,11,0)+VLOOKUP(B443,[4]Ap_CESANTIAS!$C$16:$M$112,11,0),0)</f>
        <v>0</v>
      </c>
      <c r="Y443" s="3">
        <f>IFERROR(VLOOKUP(B443,[3]Ap_PENSION!$C$16:$M$112,11,0)+VLOOKUP(B443,[4]Ap_PENSION!$C$16:$M$112,11,0),0)</f>
        <v>0</v>
      </c>
      <c r="Z443" s="3">
        <f>IFERROR(VLOOKUP(B443,[3]Ap_SALUD!$C$16:$M$112,11,0)+VLOOKUP(B443,[4]Ap_SALUD!$C$16:$M$112,11,0),0)</f>
        <v>0</v>
      </c>
      <c r="AA443" s="36">
        <f t="shared" si="19"/>
        <v>0</v>
      </c>
      <c r="AB443" s="37">
        <f t="shared" si="20"/>
        <v>0</v>
      </c>
    </row>
    <row r="444" spans="1:28" hidden="1" x14ac:dyDescent="0.25">
      <c r="A444" s="38">
        <v>432</v>
      </c>
      <c r="B444" s="61"/>
      <c r="C444" s="31">
        <v>800095773</v>
      </c>
      <c r="D444" s="31">
        <f>VLOOKUP(C444,ENERO!$D$13:$E$1147,2,0)</f>
        <v>217918479</v>
      </c>
      <c r="E444" s="61" t="s">
        <v>638</v>
      </c>
      <c r="F444" s="61"/>
      <c r="G444" s="61"/>
      <c r="H444" s="3">
        <v>72250653</v>
      </c>
      <c r="I444" s="3">
        <v>204878169</v>
      </c>
      <c r="J444" s="3">
        <f>IFERROR(VLOOKUP(C444,[1]NOMINA!$Y$16:$AC$112,5,0),0)</f>
        <v>0</v>
      </c>
      <c r="K444" s="3">
        <f>IFERROR(VLOOKUP(C444,[1]CANCELACIONES!$Y$16:$AC$43,5,0),0)</f>
        <v>0</v>
      </c>
      <c r="L444" s="3">
        <f>IFERROR(VLOOKUP(C444,'[2]res- 200686'!$K$16:$R$112,8,0),0)</f>
        <v>0</v>
      </c>
      <c r="M444" s="3">
        <f>IFERROR(VLOOKUP(C444,'[2]reduccion calidad '!$K$16:$R$27,8,0),0)*-1</f>
        <v>0</v>
      </c>
      <c r="N444" s="3"/>
      <c r="O444" s="34">
        <f t="shared" si="18"/>
        <v>277128822</v>
      </c>
      <c r="P444" s="35">
        <v>277128822</v>
      </c>
      <c r="Q444" s="3">
        <f>IFERROR(VLOOKUP(C444,[3]ServNOMINA!$F$16:$M$112,8,0)+VLOOKUP(C444,[4]ServNOMINA!$F$16:$M$112,8,0),0)</f>
        <v>0</v>
      </c>
      <c r="R444" s="3">
        <f>IFERROR(VLOOKUP(C444,[3]ServOTROS!$F$16:$M$112,8,0)+VLOOKUP(C444,[4]ServOTROS!$F$16:$M$112,8,0),0)</f>
        <v>0</v>
      </c>
      <c r="S444" s="3"/>
      <c r="T444" s="3">
        <f>IFERROR(VLOOKUP(B444,[3]Aaf_PENSION!$C$16:$M$112,11,0)+VLOOKUP(B444,[4]Aaf_PENSION!$C$16:$M$112,11,0),0)</f>
        <v>0</v>
      </c>
      <c r="U444" s="3">
        <f>IFERROR(VLOOKUP(B444,[3]Aaf_SALUD!$C$16:$M$112,11,0)+VLOOKUP(B444,[4]Aaf_SALUD!$C$16:$M$112,11,0),0)</f>
        <v>0</v>
      </c>
      <c r="V444" s="3"/>
      <c r="W444" s="3"/>
      <c r="X444" s="3">
        <f>IFERROR(VLOOKUP(B444,[3]Ap_CESANTIAS!$C$16:$M$112,11,0)+VLOOKUP(B444,[4]Ap_CESANTIAS!$C$16:$M$112,11,0),0)</f>
        <v>0</v>
      </c>
      <c r="Y444" s="3">
        <f>IFERROR(VLOOKUP(B444,[3]Ap_PENSION!$C$16:$M$112,11,0)+VLOOKUP(B444,[4]Ap_PENSION!$C$16:$M$112,11,0),0)</f>
        <v>0</v>
      </c>
      <c r="Z444" s="3">
        <f>IFERROR(VLOOKUP(B444,[3]Ap_SALUD!$C$16:$M$112,11,0)+VLOOKUP(B444,[4]Ap_SALUD!$C$16:$M$112,11,0),0)</f>
        <v>0</v>
      </c>
      <c r="AA444" s="36">
        <f t="shared" si="19"/>
        <v>0</v>
      </c>
      <c r="AB444" s="37">
        <f t="shared" si="20"/>
        <v>0</v>
      </c>
    </row>
    <row r="445" spans="1:28" hidden="1" x14ac:dyDescent="0.25">
      <c r="A445" s="29">
        <v>433</v>
      </c>
      <c r="B445" s="61"/>
      <c r="C445" s="31">
        <v>800095775</v>
      </c>
      <c r="D445" s="31">
        <f>VLOOKUP(C445,ENERO!$D$13:$E$1147,2,0)</f>
        <v>219218592</v>
      </c>
      <c r="E445" s="61" t="s">
        <v>639</v>
      </c>
      <c r="F445" s="61"/>
      <c r="G445" s="61"/>
      <c r="H445" s="3">
        <v>731999335</v>
      </c>
      <c r="I445" s="3">
        <v>1362353720</v>
      </c>
      <c r="J445" s="3">
        <f>IFERROR(VLOOKUP(C445,[1]NOMINA!$Y$16:$AC$112,5,0),0)</f>
        <v>0</v>
      </c>
      <c r="K445" s="3">
        <f>IFERROR(VLOOKUP(C445,[1]CANCELACIONES!$Y$16:$AC$43,5,0),0)</f>
        <v>0</v>
      </c>
      <c r="L445" s="3">
        <f>IFERROR(VLOOKUP(C445,'[2]res- 200686'!$K$16:$R$112,8,0),0)</f>
        <v>0</v>
      </c>
      <c r="M445" s="3">
        <f>IFERROR(VLOOKUP(C445,'[2]reduccion calidad '!$K$16:$R$27,8,0),0)*-1</f>
        <v>0</v>
      </c>
      <c r="N445" s="3"/>
      <c r="O445" s="34">
        <f t="shared" si="18"/>
        <v>2094353055</v>
      </c>
      <c r="P445" s="35">
        <v>2094353055</v>
      </c>
      <c r="Q445" s="3">
        <f>IFERROR(VLOOKUP(C445,[3]ServNOMINA!$F$16:$M$112,8,0)+VLOOKUP(C445,[4]ServNOMINA!$F$16:$M$112,8,0),0)</f>
        <v>0</v>
      </c>
      <c r="R445" s="3">
        <f>IFERROR(VLOOKUP(C445,[3]ServOTROS!$F$16:$M$112,8,0)+VLOOKUP(C445,[4]ServOTROS!$F$16:$M$112,8,0),0)</f>
        <v>0</v>
      </c>
      <c r="S445" s="3"/>
      <c r="T445" s="3">
        <f>IFERROR(VLOOKUP(B445,[3]Aaf_PENSION!$C$16:$M$112,11,0)+VLOOKUP(B445,[4]Aaf_PENSION!$C$16:$M$112,11,0),0)</f>
        <v>0</v>
      </c>
      <c r="U445" s="3">
        <f>IFERROR(VLOOKUP(B445,[3]Aaf_SALUD!$C$16:$M$112,11,0)+VLOOKUP(B445,[4]Aaf_SALUD!$C$16:$M$112,11,0),0)</f>
        <v>0</v>
      </c>
      <c r="V445" s="3"/>
      <c r="W445" s="3"/>
      <c r="X445" s="3">
        <f>IFERROR(VLOOKUP(B445,[3]Ap_CESANTIAS!$C$16:$M$112,11,0)+VLOOKUP(B445,[4]Ap_CESANTIAS!$C$16:$M$112,11,0),0)</f>
        <v>0</v>
      </c>
      <c r="Y445" s="3">
        <f>IFERROR(VLOOKUP(B445,[3]Ap_PENSION!$C$16:$M$112,11,0)+VLOOKUP(B445,[4]Ap_PENSION!$C$16:$M$112,11,0),0)</f>
        <v>0</v>
      </c>
      <c r="Z445" s="3">
        <f>IFERROR(VLOOKUP(B445,[3]Ap_SALUD!$C$16:$M$112,11,0)+VLOOKUP(B445,[4]Ap_SALUD!$C$16:$M$112,11,0),0)</f>
        <v>0</v>
      </c>
      <c r="AA445" s="36">
        <f t="shared" si="19"/>
        <v>0</v>
      </c>
      <c r="AB445" s="37">
        <f t="shared" si="20"/>
        <v>0</v>
      </c>
    </row>
    <row r="446" spans="1:28" hidden="1" x14ac:dyDescent="0.25">
      <c r="A446" s="38">
        <v>434</v>
      </c>
      <c r="B446" s="61"/>
      <c r="C446" s="31">
        <v>800095782</v>
      </c>
      <c r="D446" s="31">
        <f>VLOOKUP(C446,ENERO!$D$13:$E$1147,2,0)</f>
        <v>211018610</v>
      </c>
      <c r="E446" s="61" t="s">
        <v>640</v>
      </c>
      <c r="F446" s="61"/>
      <c r="G446" s="61"/>
      <c r="H446" s="3">
        <v>359122279</v>
      </c>
      <c r="I446" s="3">
        <v>735625650</v>
      </c>
      <c r="J446" s="3">
        <f>IFERROR(VLOOKUP(C446,[1]NOMINA!$Y$16:$AC$112,5,0),0)</f>
        <v>0</v>
      </c>
      <c r="K446" s="3">
        <f>IFERROR(VLOOKUP(C446,[1]CANCELACIONES!$Y$16:$AC$43,5,0),0)</f>
        <v>0</v>
      </c>
      <c r="L446" s="3">
        <f>IFERROR(VLOOKUP(C446,'[2]res- 200686'!$K$16:$R$112,8,0),0)</f>
        <v>0</v>
      </c>
      <c r="M446" s="3">
        <f>IFERROR(VLOOKUP(C446,'[2]reduccion calidad '!$K$16:$R$27,8,0),0)*-1</f>
        <v>0</v>
      </c>
      <c r="N446" s="3"/>
      <c r="O446" s="34">
        <f t="shared" si="18"/>
        <v>1094747929</v>
      </c>
      <c r="P446" s="35">
        <v>1094747929</v>
      </c>
      <c r="Q446" s="3">
        <f>IFERROR(VLOOKUP(C446,[3]ServNOMINA!$F$16:$M$112,8,0)+VLOOKUP(C446,[4]ServNOMINA!$F$16:$M$112,8,0),0)</f>
        <v>0</v>
      </c>
      <c r="R446" s="3">
        <f>IFERROR(VLOOKUP(C446,[3]ServOTROS!$F$16:$M$112,8,0)+VLOOKUP(C446,[4]ServOTROS!$F$16:$M$112,8,0),0)</f>
        <v>0</v>
      </c>
      <c r="S446" s="3"/>
      <c r="T446" s="3">
        <f>IFERROR(VLOOKUP(B446,[3]Aaf_PENSION!$C$16:$M$112,11,0)+VLOOKUP(B446,[4]Aaf_PENSION!$C$16:$M$112,11,0),0)</f>
        <v>0</v>
      </c>
      <c r="U446" s="3">
        <f>IFERROR(VLOOKUP(B446,[3]Aaf_SALUD!$C$16:$M$112,11,0)+VLOOKUP(B446,[4]Aaf_SALUD!$C$16:$M$112,11,0),0)</f>
        <v>0</v>
      </c>
      <c r="V446" s="3"/>
      <c r="W446" s="3"/>
      <c r="X446" s="3">
        <f>IFERROR(VLOOKUP(B446,[3]Ap_CESANTIAS!$C$16:$M$112,11,0)+VLOOKUP(B446,[4]Ap_CESANTIAS!$C$16:$M$112,11,0),0)</f>
        <v>0</v>
      </c>
      <c r="Y446" s="3">
        <f>IFERROR(VLOOKUP(B446,[3]Ap_PENSION!$C$16:$M$112,11,0)+VLOOKUP(B446,[4]Ap_PENSION!$C$16:$M$112,11,0),0)</f>
        <v>0</v>
      </c>
      <c r="Z446" s="3">
        <f>IFERROR(VLOOKUP(B446,[3]Ap_SALUD!$C$16:$M$112,11,0)+VLOOKUP(B446,[4]Ap_SALUD!$C$16:$M$112,11,0),0)</f>
        <v>0</v>
      </c>
      <c r="AA446" s="36">
        <f t="shared" si="19"/>
        <v>0</v>
      </c>
      <c r="AB446" s="37">
        <f t="shared" si="20"/>
        <v>0</v>
      </c>
    </row>
    <row r="447" spans="1:28" hidden="1" x14ac:dyDescent="0.25">
      <c r="A447" s="29">
        <v>435</v>
      </c>
      <c r="B447" s="61"/>
      <c r="C447" s="31">
        <v>800095785</v>
      </c>
      <c r="D447" s="31">
        <f>VLOOKUP(C447,ENERO!$D$13:$E$1147,2,0)</f>
        <v>215318753</v>
      </c>
      <c r="E447" s="61" t="s">
        <v>641</v>
      </c>
      <c r="F447" s="61"/>
      <c r="G447" s="61"/>
      <c r="H447" s="3">
        <v>1643910015</v>
      </c>
      <c r="I447" s="3">
        <v>3045433728</v>
      </c>
      <c r="J447" s="3">
        <f>IFERROR(VLOOKUP(C447,[1]NOMINA!$Y$16:$AC$112,5,0),0)</f>
        <v>0</v>
      </c>
      <c r="K447" s="3">
        <f>IFERROR(VLOOKUP(C447,[1]CANCELACIONES!$Y$16:$AC$43,5,0),0)</f>
        <v>0</v>
      </c>
      <c r="L447" s="3">
        <f>IFERROR(VLOOKUP(C447,'[2]res- 200686'!$K$16:$R$112,8,0),0)</f>
        <v>0</v>
      </c>
      <c r="M447" s="3">
        <f>IFERROR(VLOOKUP(C447,'[2]reduccion calidad '!$K$16:$R$27,8,0),0)*-1</f>
        <v>0</v>
      </c>
      <c r="N447" s="3"/>
      <c r="O447" s="34">
        <f t="shared" si="18"/>
        <v>4689343743</v>
      </c>
      <c r="P447" s="35">
        <v>4689343743</v>
      </c>
      <c r="Q447" s="3">
        <f>IFERROR(VLOOKUP(C447,[3]ServNOMINA!$F$16:$M$112,8,0)+VLOOKUP(C447,[4]ServNOMINA!$F$16:$M$112,8,0),0)</f>
        <v>0</v>
      </c>
      <c r="R447" s="3">
        <f>IFERROR(VLOOKUP(C447,[3]ServOTROS!$F$16:$M$112,8,0)+VLOOKUP(C447,[4]ServOTROS!$F$16:$M$112,8,0),0)</f>
        <v>0</v>
      </c>
      <c r="S447" s="3"/>
      <c r="T447" s="3">
        <f>IFERROR(VLOOKUP(B447,[3]Aaf_PENSION!$C$16:$M$112,11,0)+VLOOKUP(B447,[4]Aaf_PENSION!$C$16:$M$112,11,0),0)</f>
        <v>0</v>
      </c>
      <c r="U447" s="3">
        <f>IFERROR(VLOOKUP(B447,[3]Aaf_SALUD!$C$16:$M$112,11,0)+VLOOKUP(B447,[4]Aaf_SALUD!$C$16:$M$112,11,0),0)</f>
        <v>0</v>
      </c>
      <c r="V447" s="3"/>
      <c r="W447" s="3"/>
      <c r="X447" s="3">
        <f>IFERROR(VLOOKUP(B447,[3]Ap_CESANTIAS!$C$16:$M$112,11,0)+VLOOKUP(B447,[4]Ap_CESANTIAS!$C$16:$M$112,11,0),0)</f>
        <v>0</v>
      </c>
      <c r="Y447" s="3">
        <f>IFERROR(VLOOKUP(B447,[3]Ap_PENSION!$C$16:$M$112,11,0)+VLOOKUP(B447,[4]Ap_PENSION!$C$16:$M$112,11,0),0)</f>
        <v>0</v>
      </c>
      <c r="Z447" s="3">
        <f>IFERROR(VLOOKUP(B447,[3]Ap_SALUD!$C$16:$M$112,11,0)+VLOOKUP(B447,[4]Ap_SALUD!$C$16:$M$112,11,0),0)</f>
        <v>0</v>
      </c>
      <c r="AA447" s="36">
        <f t="shared" si="19"/>
        <v>0</v>
      </c>
      <c r="AB447" s="37">
        <f t="shared" si="20"/>
        <v>0</v>
      </c>
    </row>
    <row r="448" spans="1:28" hidden="1" x14ac:dyDescent="0.25">
      <c r="A448" s="38">
        <v>436</v>
      </c>
      <c r="B448" s="61"/>
      <c r="C448" s="31">
        <v>800095786</v>
      </c>
      <c r="D448" s="31">
        <f>VLOOKUP(C448,ENERO!$D$13:$E$1147,2,0)</f>
        <v>215618756</v>
      </c>
      <c r="E448" s="61" t="s">
        <v>642</v>
      </c>
      <c r="F448" s="61"/>
      <c r="G448" s="61"/>
      <c r="H448" s="3">
        <v>385085007</v>
      </c>
      <c r="I448" s="3">
        <v>892816182</v>
      </c>
      <c r="J448" s="3">
        <f>IFERROR(VLOOKUP(C448,[1]NOMINA!$Y$16:$AC$112,5,0),0)</f>
        <v>0</v>
      </c>
      <c r="K448" s="3">
        <f>IFERROR(VLOOKUP(C448,[1]CANCELACIONES!$Y$16:$AC$43,5,0),0)</f>
        <v>0</v>
      </c>
      <c r="L448" s="3">
        <f>IFERROR(VLOOKUP(C448,'[2]res- 200686'!$K$16:$R$112,8,0),0)</f>
        <v>0</v>
      </c>
      <c r="M448" s="3">
        <f>IFERROR(VLOOKUP(C448,'[2]reduccion calidad '!$K$16:$R$27,8,0),0)*-1</f>
        <v>0</v>
      </c>
      <c r="N448" s="3"/>
      <c r="O448" s="34">
        <f t="shared" si="18"/>
        <v>1277901189</v>
      </c>
      <c r="P448" s="35">
        <v>1277901189</v>
      </c>
      <c r="Q448" s="3">
        <f>IFERROR(VLOOKUP(C448,[3]ServNOMINA!$F$16:$M$112,8,0)+VLOOKUP(C448,[4]ServNOMINA!$F$16:$M$112,8,0),0)</f>
        <v>0</v>
      </c>
      <c r="R448" s="3">
        <f>IFERROR(VLOOKUP(C448,[3]ServOTROS!$F$16:$M$112,8,0)+VLOOKUP(C448,[4]ServOTROS!$F$16:$M$112,8,0),0)</f>
        <v>0</v>
      </c>
      <c r="S448" s="3"/>
      <c r="T448" s="3">
        <f>IFERROR(VLOOKUP(B448,[3]Aaf_PENSION!$C$16:$M$112,11,0)+VLOOKUP(B448,[4]Aaf_PENSION!$C$16:$M$112,11,0),0)</f>
        <v>0</v>
      </c>
      <c r="U448" s="3">
        <f>IFERROR(VLOOKUP(B448,[3]Aaf_SALUD!$C$16:$M$112,11,0)+VLOOKUP(B448,[4]Aaf_SALUD!$C$16:$M$112,11,0),0)</f>
        <v>0</v>
      </c>
      <c r="V448" s="3"/>
      <c r="W448" s="3"/>
      <c r="X448" s="3">
        <f>IFERROR(VLOOKUP(B448,[3]Ap_CESANTIAS!$C$16:$M$112,11,0)+VLOOKUP(B448,[4]Ap_CESANTIAS!$C$16:$M$112,11,0),0)</f>
        <v>0</v>
      </c>
      <c r="Y448" s="3">
        <f>IFERROR(VLOOKUP(B448,[3]Ap_PENSION!$C$16:$M$112,11,0)+VLOOKUP(B448,[4]Ap_PENSION!$C$16:$M$112,11,0),0)</f>
        <v>0</v>
      </c>
      <c r="Z448" s="3">
        <f>IFERROR(VLOOKUP(B448,[3]Ap_SALUD!$C$16:$M$112,11,0)+VLOOKUP(B448,[4]Ap_SALUD!$C$16:$M$112,11,0),0)</f>
        <v>0</v>
      </c>
      <c r="AA448" s="36">
        <f t="shared" si="19"/>
        <v>0</v>
      </c>
      <c r="AB448" s="37">
        <f t="shared" si="20"/>
        <v>0</v>
      </c>
    </row>
    <row r="449" spans="1:28" hidden="1" x14ac:dyDescent="0.25">
      <c r="A449" s="29">
        <v>437</v>
      </c>
      <c r="B449" s="61"/>
      <c r="C449" s="31">
        <v>800095788</v>
      </c>
      <c r="D449" s="31">
        <f>VLOOKUP(C449,ENERO!$D$13:$E$1147,2,0)</f>
        <v>218518785</v>
      </c>
      <c r="E449" s="61" t="s">
        <v>643</v>
      </c>
      <c r="F449" s="61"/>
      <c r="G449" s="61"/>
      <c r="H449" s="3">
        <v>161772445</v>
      </c>
      <c r="I449" s="3">
        <v>388512113</v>
      </c>
      <c r="J449" s="3">
        <f>IFERROR(VLOOKUP(C449,[1]NOMINA!$Y$16:$AC$112,5,0),0)</f>
        <v>0</v>
      </c>
      <c r="K449" s="3">
        <f>IFERROR(VLOOKUP(C449,[1]CANCELACIONES!$Y$16:$AC$43,5,0),0)</f>
        <v>0</v>
      </c>
      <c r="L449" s="3">
        <f>IFERROR(VLOOKUP(C449,'[2]res- 200686'!$K$16:$R$112,8,0),0)</f>
        <v>0</v>
      </c>
      <c r="M449" s="3">
        <f>IFERROR(VLOOKUP(C449,'[2]reduccion calidad '!$K$16:$R$27,8,0),0)*-1</f>
        <v>0</v>
      </c>
      <c r="N449" s="3"/>
      <c r="O449" s="34">
        <f t="shared" si="18"/>
        <v>550284558</v>
      </c>
      <c r="P449" s="35">
        <v>550284558</v>
      </c>
      <c r="Q449" s="3">
        <f>IFERROR(VLOOKUP(C449,[3]ServNOMINA!$F$16:$M$112,8,0)+VLOOKUP(C449,[4]ServNOMINA!$F$16:$M$112,8,0),0)</f>
        <v>0</v>
      </c>
      <c r="R449" s="3">
        <f>IFERROR(VLOOKUP(C449,[3]ServOTROS!$F$16:$M$112,8,0)+VLOOKUP(C449,[4]ServOTROS!$F$16:$M$112,8,0),0)</f>
        <v>0</v>
      </c>
      <c r="S449" s="3"/>
      <c r="T449" s="3">
        <f>IFERROR(VLOOKUP(B449,[3]Aaf_PENSION!$C$16:$M$112,11,0)+VLOOKUP(B449,[4]Aaf_PENSION!$C$16:$M$112,11,0),0)</f>
        <v>0</v>
      </c>
      <c r="U449" s="3">
        <f>IFERROR(VLOOKUP(B449,[3]Aaf_SALUD!$C$16:$M$112,11,0)+VLOOKUP(B449,[4]Aaf_SALUD!$C$16:$M$112,11,0),0)</f>
        <v>0</v>
      </c>
      <c r="V449" s="3"/>
      <c r="W449" s="3"/>
      <c r="X449" s="3">
        <f>IFERROR(VLOOKUP(B449,[3]Ap_CESANTIAS!$C$16:$M$112,11,0)+VLOOKUP(B449,[4]Ap_CESANTIAS!$C$16:$M$112,11,0),0)</f>
        <v>0</v>
      </c>
      <c r="Y449" s="3">
        <f>IFERROR(VLOOKUP(B449,[3]Ap_PENSION!$C$16:$M$112,11,0)+VLOOKUP(B449,[4]Ap_PENSION!$C$16:$M$112,11,0),0)</f>
        <v>0</v>
      </c>
      <c r="Z449" s="3">
        <f>IFERROR(VLOOKUP(B449,[3]Ap_SALUD!$C$16:$M$112,11,0)+VLOOKUP(B449,[4]Ap_SALUD!$C$16:$M$112,11,0),0)</f>
        <v>0</v>
      </c>
      <c r="AA449" s="36">
        <f t="shared" si="19"/>
        <v>0</v>
      </c>
      <c r="AB449" s="37">
        <f t="shared" si="20"/>
        <v>0</v>
      </c>
    </row>
    <row r="450" spans="1:28" hidden="1" x14ac:dyDescent="0.25">
      <c r="A450" s="38">
        <v>438</v>
      </c>
      <c r="B450" s="61"/>
      <c r="C450" s="31">
        <v>800050407</v>
      </c>
      <c r="D450" s="31">
        <f>VLOOKUP(C450,ENERO!$D$13:$E$1147,2,0)</f>
        <v>216018860</v>
      </c>
      <c r="E450" s="61" t="s">
        <v>415</v>
      </c>
      <c r="F450" s="61"/>
      <c r="G450" s="61"/>
      <c r="H450" s="3">
        <v>144993969</v>
      </c>
      <c r="I450" s="3">
        <v>499475089</v>
      </c>
      <c r="J450" s="3">
        <f>IFERROR(VLOOKUP(C450,[1]NOMINA!$Y$16:$AC$112,5,0),0)</f>
        <v>0</v>
      </c>
      <c r="K450" s="3">
        <f>IFERROR(VLOOKUP(C450,[1]CANCELACIONES!$Y$16:$AC$43,5,0),0)</f>
        <v>0</v>
      </c>
      <c r="L450" s="3">
        <f>IFERROR(VLOOKUP(C450,'[2]res- 200686'!$K$16:$R$112,8,0),0)</f>
        <v>0</v>
      </c>
      <c r="M450" s="3">
        <f>IFERROR(VLOOKUP(C450,'[2]reduccion calidad '!$K$16:$R$27,8,0),0)*-1</f>
        <v>0</v>
      </c>
      <c r="N450" s="3"/>
      <c r="O450" s="34">
        <f t="shared" si="18"/>
        <v>644469058</v>
      </c>
      <c r="P450" s="35">
        <v>644469058</v>
      </c>
      <c r="Q450" s="3">
        <f>IFERROR(VLOOKUP(C450,[3]ServNOMINA!$F$16:$M$112,8,0)+VLOOKUP(C450,[4]ServNOMINA!$F$16:$M$112,8,0),0)</f>
        <v>0</v>
      </c>
      <c r="R450" s="3">
        <f>IFERROR(VLOOKUP(C450,[3]ServOTROS!$F$16:$M$112,8,0)+VLOOKUP(C450,[4]ServOTROS!$F$16:$M$112,8,0),0)</f>
        <v>0</v>
      </c>
      <c r="S450" s="3"/>
      <c r="T450" s="3">
        <f>IFERROR(VLOOKUP(B450,[3]Aaf_PENSION!$C$16:$M$112,11,0)+VLOOKUP(B450,[4]Aaf_PENSION!$C$16:$M$112,11,0),0)</f>
        <v>0</v>
      </c>
      <c r="U450" s="3">
        <f>IFERROR(VLOOKUP(B450,[3]Aaf_SALUD!$C$16:$M$112,11,0)+VLOOKUP(B450,[4]Aaf_SALUD!$C$16:$M$112,11,0),0)</f>
        <v>0</v>
      </c>
      <c r="V450" s="3"/>
      <c r="W450" s="3"/>
      <c r="X450" s="3">
        <f>IFERROR(VLOOKUP(B450,[3]Ap_CESANTIAS!$C$16:$M$112,11,0)+VLOOKUP(B450,[4]Ap_CESANTIAS!$C$16:$M$112,11,0),0)</f>
        <v>0</v>
      </c>
      <c r="Y450" s="3">
        <f>IFERROR(VLOOKUP(B450,[3]Ap_PENSION!$C$16:$M$112,11,0)+VLOOKUP(B450,[4]Ap_PENSION!$C$16:$M$112,11,0),0)</f>
        <v>0</v>
      </c>
      <c r="Z450" s="3">
        <f>IFERROR(VLOOKUP(B450,[3]Ap_SALUD!$C$16:$M$112,11,0)+VLOOKUP(B450,[4]Ap_SALUD!$C$16:$M$112,11,0),0)</f>
        <v>0</v>
      </c>
      <c r="AA450" s="36">
        <f t="shared" si="19"/>
        <v>0</v>
      </c>
      <c r="AB450" s="37">
        <f t="shared" si="20"/>
        <v>0</v>
      </c>
    </row>
    <row r="451" spans="1:28" hidden="1" x14ac:dyDescent="0.25">
      <c r="A451" s="29">
        <v>439</v>
      </c>
      <c r="B451" s="61"/>
      <c r="C451" s="31">
        <v>891502664</v>
      </c>
      <c r="D451" s="31">
        <f>VLOOKUP(C451,ENERO!$D$13:$E$1147,2,0)</f>
        <v>212219022</v>
      </c>
      <c r="E451" s="61" t="s">
        <v>644</v>
      </c>
      <c r="F451" s="61"/>
      <c r="G451" s="61"/>
      <c r="H451" s="3">
        <v>300688023</v>
      </c>
      <c r="I451" s="3">
        <v>779979944</v>
      </c>
      <c r="J451" s="3">
        <f>IFERROR(VLOOKUP(C451,[1]NOMINA!$Y$16:$AC$112,5,0),0)</f>
        <v>0</v>
      </c>
      <c r="K451" s="3">
        <f>IFERROR(VLOOKUP(C451,[1]CANCELACIONES!$Y$16:$AC$43,5,0),0)</f>
        <v>0</v>
      </c>
      <c r="L451" s="3">
        <f>IFERROR(VLOOKUP(C451,'[2]res- 200686'!$K$16:$R$112,8,0),0)</f>
        <v>0</v>
      </c>
      <c r="M451" s="3">
        <f>IFERROR(VLOOKUP(C451,'[2]reduccion calidad '!$K$16:$R$27,8,0),0)*-1</f>
        <v>0</v>
      </c>
      <c r="N451" s="3"/>
      <c r="O451" s="34">
        <f t="shared" si="18"/>
        <v>1080667967</v>
      </c>
      <c r="P451" s="35">
        <v>1080667967</v>
      </c>
      <c r="Q451" s="3">
        <f>IFERROR(VLOOKUP(C451,[3]ServNOMINA!$F$16:$M$112,8,0)+VLOOKUP(C451,[4]ServNOMINA!$F$16:$M$112,8,0),0)</f>
        <v>0</v>
      </c>
      <c r="R451" s="3">
        <f>IFERROR(VLOOKUP(C451,[3]ServOTROS!$F$16:$M$112,8,0)+VLOOKUP(C451,[4]ServOTROS!$F$16:$M$112,8,0),0)</f>
        <v>0</v>
      </c>
      <c r="S451" s="3"/>
      <c r="T451" s="3">
        <f>IFERROR(VLOOKUP(B451,[3]Aaf_PENSION!$C$16:$M$112,11,0)+VLOOKUP(B451,[4]Aaf_PENSION!$C$16:$M$112,11,0),0)</f>
        <v>0</v>
      </c>
      <c r="U451" s="3">
        <f>IFERROR(VLOOKUP(B451,[3]Aaf_SALUD!$C$16:$M$112,11,0)+VLOOKUP(B451,[4]Aaf_SALUD!$C$16:$M$112,11,0),0)</f>
        <v>0</v>
      </c>
      <c r="V451" s="3"/>
      <c r="W451" s="3"/>
      <c r="X451" s="3">
        <f>IFERROR(VLOOKUP(B451,[3]Ap_CESANTIAS!$C$16:$M$112,11,0)+VLOOKUP(B451,[4]Ap_CESANTIAS!$C$16:$M$112,11,0),0)</f>
        <v>0</v>
      </c>
      <c r="Y451" s="3">
        <f>IFERROR(VLOOKUP(B451,[3]Ap_PENSION!$C$16:$M$112,11,0)+VLOOKUP(B451,[4]Ap_PENSION!$C$16:$M$112,11,0),0)</f>
        <v>0</v>
      </c>
      <c r="Z451" s="3">
        <f>IFERROR(VLOOKUP(B451,[3]Ap_SALUD!$C$16:$M$112,11,0)+VLOOKUP(B451,[4]Ap_SALUD!$C$16:$M$112,11,0),0)</f>
        <v>0</v>
      </c>
      <c r="AA451" s="36">
        <f t="shared" si="19"/>
        <v>0</v>
      </c>
      <c r="AB451" s="37">
        <f t="shared" si="20"/>
        <v>0</v>
      </c>
    </row>
    <row r="452" spans="1:28" hidden="1" x14ac:dyDescent="0.25">
      <c r="A452" s="38">
        <v>440</v>
      </c>
      <c r="B452" s="61"/>
      <c r="C452" s="31">
        <v>891500725</v>
      </c>
      <c r="D452" s="31">
        <f>VLOOKUP(C452,ENERO!$D$13:$E$1147,2,0)</f>
        <v>215019050</v>
      </c>
      <c r="E452" s="61" t="s">
        <v>320</v>
      </c>
      <c r="F452" s="61"/>
      <c r="G452" s="61"/>
      <c r="H452" s="3">
        <v>616322671</v>
      </c>
      <c r="I452" s="3">
        <v>1552885119</v>
      </c>
      <c r="J452" s="3">
        <f>IFERROR(VLOOKUP(C452,[1]NOMINA!$Y$16:$AC$112,5,0),0)</f>
        <v>0</v>
      </c>
      <c r="K452" s="3">
        <f>IFERROR(VLOOKUP(C452,[1]CANCELACIONES!$Y$16:$AC$43,5,0),0)</f>
        <v>0</v>
      </c>
      <c r="L452" s="3">
        <f>IFERROR(VLOOKUP(C452,'[2]res- 200686'!$K$16:$R$112,8,0),0)</f>
        <v>0</v>
      </c>
      <c r="M452" s="46">
        <f>IFERROR(VLOOKUP(C452,'[2]reduccion calidad '!$K$16:$R$27,8,0),0)*-1</f>
        <v>-91706172</v>
      </c>
      <c r="N452" s="46"/>
      <c r="O452" s="34">
        <f t="shared" si="18"/>
        <v>2077501618</v>
      </c>
      <c r="P452" s="35">
        <v>2077501618</v>
      </c>
      <c r="Q452" s="3">
        <f>IFERROR(VLOOKUP(C452,[3]ServNOMINA!$F$16:$M$112,8,0)+VLOOKUP(C452,[4]ServNOMINA!$F$16:$M$112,8,0),0)</f>
        <v>0</v>
      </c>
      <c r="R452" s="3">
        <f>IFERROR(VLOOKUP(C452,[3]ServOTROS!$F$16:$M$112,8,0)+VLOOKUP(C452,[4]ServOTROS!$F$16:$M$112,8,0),0)</f>
        <v>0</v>
      </c>
      <c r="S452" s="3"/>
      <c r="T452" s="3">
        <f>IFERROR(VLOOKUP(B452,[3]Aaf_PENSION!$C$16:$M$112,11,0)+VLOOKUP(B452,[4]Aaf_PENSION!$C$16:$M$112,11,0),0)</f>
        <v>0</v>
      </c>
      <c r="U452" s="3">
        <f>IFERROR(VLOOKUP(B452,[3]Aaf_SALUD!$C$16:$M$112,11,0)+VLOOKUP(B452,[4]Aaf_SALUD!$C$16:$M$112,11,0),0)</f>
        <v>0</v>
      </c>
      <c r="V452" s="3"/>
      <c r="W452" s="3"/>
      <c r="X452" s="3">
        <f>IFERROR(VLOOKUP(B452,[3]Ap_CESANTIAS!$C$16:$M$112,11,0)+VLOOKUP(B452,[4]Ap_CESANTIAS!$C$16:$M$112,11,0),0)</f>
        <v>0</v>
      </c>
      <c r="Y452" s="3">
        <f>IFERROR(VLOOKUP(B452,[3]Ap_PENSION!$C$16:$M$112,11,0)+VLOOKUP(B452,[4]Ap_PENSION!$C$16:$M$112,11,0),0)</f>
        <v>0</v>
      </c>
      <c r="Z452" s="3">
        <f>IFERROR(VLOOKUP(B452,[3]Ap_SALUD!$C$16:$M$112,11,0)+VLOOKUP(B452,[4]Ap_SALUD!$C$16:$M$112,11,0),0)</f>
        <v>0</v>
      </c>
      <c r="AA452" s="36">
        <f t="shared" si="19"/>
        <v>0</v>
      </c>
      <c r="AB452" s="37">
        <f t="shared" si="20"/>
        <v>0</v>
      </c>
    </row>
    <row r="453" spans="1:28" hidden="1" x14ac:dyDescent="0.25">
      <c r="A453" s="29">
        <v>441</v>
      </c>
      <c r="B453" s="61"/>
      <c r="C453" s="31">
        <v>891500869</v>
      </c>
      <c r="D453" s="31">
        <f>VLOOKUP(C453,ENERO!$D$13:$E$1147,2,0)</f>
        <v>217519075</v>
      </c>
      <c r="E453" s="61" t="s">
        <v>645</v>
      </c>
      <c r="F453" s="61"/>
      <c r="G453" s="61"/>
      <c r="H453" s="3">
        <v>414988575</v>
      </c>
      <c r="I453" s="3">
        <v>1083779793</v>
      </c>
      <c r="J453" s="3">
        <f>IFERROR(VLOOKUP(C453,[1]NOMINA!$Y$16:$AC$112,5,0),0)</f>
        <v>0</v>
      </c>
      <c r="K453" s="3">
        <f>IFERROR(VLOOKUP(C453,[1]CANCELACIONES!$Y$16:$AC$43,5,0),0)</f>
        <v>0</v>
      </c>
      <c r="L453" s="3">
        <f>IFERROR(VLOOKUP(C453,'[2]res- 200686'!$K$16:$R$112,8,0),0)</f>
        <v>0</v>
      </c>
      <c r="M453" s="46">
        <f>IFERROR(VLOOKUP(C453,'[2]reduccion calidad '!$K$16:$R$27,8,0),0)*-1</f>
        <v>-245796658</v>
      </c>
      <c r="N453" s="46"/>
      <c r="O453" s="34">
        <f t="shared" si="18"/>
        <v>1252971710</v>
      </c>
      <c r="P453" s="35">
        <v>1252971710</v>
      </c>
      <c r="Q453" s="3">
        <f>IFERROR(VLOOKUP(C453,[3]ServNOMINA!$F$16:$M$112,8,0)+VLOOKUP(C453,[4]ServNOMINA!$F$16:$M$112,8,0),0)</f>
        <v>0</v>
      </c>
      <c r="R453" s="3">
        <f>IFERROR(VLOOKUP(C453,[3]ServOTROS!$F$16:$M$112,8,0)+VLOOKUP(C453,[4]ServOTROS!$F$16:$M$112,8,0),0)</f>
        <v>0</v>
      </c>
      <c r="S453" s="3"/>
      <c r="T453" s="3">
        <f>IFERROR(VLOOKUP(B453,[3]Aaf_PENSION!$C$16:$M$112,11,0)+VLOOKUP(B453,[4]Aaf_PENSION!$C$16:$M$112,11,0),0)</f>
        <v>0</v>
      </c>
      <c r="U453" s="3">
        <f>IFERROR(VLOOKUP(B453,[3]Aaf_SALUD!$C$16:$M$112,11,0)+VLOOKUP(B453,[4]Aaf_SALUD!$C$16:$M$112,11,0),0)</f>
        <v>0</v>
      </c>
      <c r="V453" s="3"/>
      <c r="W453" s="3"/>
      <c r="X453" s="3">
        <f>IFERROR(VLOOKUP(B453,[3]Ap_CESANTIAS!$C$16:$M$112,11,0)+VLOOKUP(B453,[4]Ap_CESANTIAS!$C$16:$M$112,11,0),0)</f>
        <v>0</v>
      </c>
      <c r="Y453" s="3">
        <f>IFERROR(VLOOKUP(B453,[3]Ap_PENSION!$C$16:$M$112,11,0)+VLOOKUP(B453,[4]Ap_PENSION!$C$16:$M$112,11,0),0)</f>
        <v>0</v>
      </c>
      <c r="Z453" s="3">
        <f>IFERROR(VLOOKUP(B453,[3]Ap_SALUD!$C$16:$M$112,11,0)+VLOOKUP(B453,[4]Ap_SALUD!$C$16:$M$112,11,0),0)</f>
        <v>0</v>
      </c>
      <c r="AA453" s="36">
        <f t="shared" si="19"/>
        <v>0</v>
      </c>
      <c r="AB453" s="37">
        <f t="shared" si="20"/>
        <v>0</v>
      </c>
    </row>
    <row r="454" spans="1:28" hidden="1" x14ac:dyDescent="0.25">
      <c r="A454" s="38">
        <v>442</v>
      </c>
      <c r="B454" s="61"/>
      <c r="C454" s="31">
        <v>800095961</v>
      </c>
      <c r="D454" s="31">
        <f>VLOOKUP(C454,ENERO!$D$13:$E$1147,2,0)</f>
        <v>210019100</v>
      </c>
      <c r="E454" s="61" t="s">
        <v>646</v>
      </c>
      <c r="F454" s="61"/>
      <c r="G454" s="61"/>
      <c r="H454" s="3">
        <v>610522759</v>
      </c>
      <c r="I454" s="3">
        <v>1850106012</v>
      </c>
      <c r="J454" s="3">
        <f>IFERROR(VLOOKUP(C454,[1]NOMINA!$Y$16:$AC$112,5,0),0)</f>
        <v>0</v>
      </c>
      <c r="K454" s="3">
        <f>IFERROR(VLOOKUP(C454,[1]CANCELACIONES!$Y$16:$AC$43,5,0),0)</f>
        <v>0</v>
      </c>
      <c r="L454" s="3">
        <f>IFERROR(VLOOKUP(C454,'[2]res- 200686'!$K$16:$R$112,8,0),0)</f>
        <v>0</v>
      </c>
      <c r="M454" s="3">
        <f>IFERROR(VLOOKUP(C454,'[2]reduccion calidad '!$K$16:$R$27,8,0),0)*-1</f>
        <v>0</v>
      </c>
      <c r="N454" s="3"/>
      <c r="O454" s="34">
        <f t="shared" si="18"/>
        <v>2460628771</v>
      </c>
      <c r="P454" s="35">
        <v>2460628771</v>
      </c>
      <c r="Q454" s="3">
        <f>IFERROR(VLOOKUP(C454,[3]ServNOMINA!$F$16:$M$112,8,0)+VLOOKUP(C454,[4]ServNOMINA!$F$16:$M$112,8,0),0)</f>
        <v>0</v>
      </c>
      <c r="R454" s="3">
        <f>IFERROR(VLOOKUP(C454,[3]ServOTROS!$F$16:$M$112,8,0)+VLOOKUP(C454,[4]ServOTROS!$F$16:$M$112,8,0),0)</f>
        <v>0</v>
      </c>
      <c r="S454" s="3"/>
      <c r="T454" s="3">
        <f>IFERROR(VLOOKUP(B454,[3]Aaf_PENSION!$C$16:$M$112,11,0)+VLOOKUP(B454,[4]Aaf_PENSION!$C$16:$M$112,11,0),0)</f>
        <v>0</v>
      </c>
      <c r="U454" s="3">
        <f>IFERROR(VLOOKUP(B454,[3]Aaf_SALUD!$C$16:$M$112,11,0)+VLOOKUP(B454,[4]Aaf_SALUD!$C$16:$M$112,11,0),0)</f>
        <v>0</v>
      </c>
      <c r="V454" s="3"/>
      <c r="W454" s="3"/>
      <c r="X454" s="3">
        <f>IFERROR(VLOOKUP(B454,[3]Ap_CESANTIAS!$C$16:$M$112,11,0)+VLOOKUP(B454,[4]Ap_CESANTIAS!$C$16:$M$112,11,0),0)</f>
        <v>0</v>
      </c>
      <c r="Y454" s="3">
        <f>IFERROR(VLOOKUP(B454,[3]Ap_PENSION!$C$16:$M$112,11,0)+VLOOKUP(B454,[4]Ap_PENSION!$C$16:$M$112,11,0),0)</f>
        <v>0</v>
      </c>
      <c r="Z454" s="3">
        <f>IFERROR(VLOOKUP(B454,[3]Ap_SALUD!$C$16:$M$112,11,0)+VLOOKUP(B454,[4]Ap_SALUD!$C$16:$M$112,11,0),0)</f>
        <v>0</v>
      </c>
      <c r="AA454" s="36">
        <f t="shared" si="19"/>
        <v>0</v>
      </c>
      <c r="AB454" s="37">
        <f t="shared" si="20"/>
        <v>0</v>
      </c>
    </row>
    <row r="455" spans="1:28" hidden="1" x14ac:dyDescent="0.25">
      <c r="A455" s="29">
        <v>443</v>
      </c>
      <c r="B455" s="61"/>
      <c r="C455" s="31">
        <v>891502307</v>
      </c>
      <c r="D455" s="31">
        <f>VLOOKUP(C455,ENERO!$D$13:$E$1147,2,0)</f>
        <v>211019110</v>
      </c>
      <c r="E455" s="61" t="s">
        <v>647</v>
      </c>
      <c r="F455" s="61"/>
      <c r="G455" s="61"/>
      <c r="H455" s="3">
        <v>482361095</v>
      </c>
      <c r="I455" s="3">
        <v>1555186143</v>
      </c>
      <c r="J455" s="3">
        <f>IFERROR(VLOOKUP(C455,[1]NOMINA!$Y$16:$AC$112,5,0),0)</f>
        <v>0</v>
      </c>
      <c r="K455" s="3">
        <f>IFERROR(VLOOKUP(C455,[1]CANCELACIONES!$Y$16:$AC$43,5,0),0)</f>
        <v>0</v>
      </c>
      <c r="L455" s="3">
        <f>IFERROR(VLOOKUP(C455,'[2]res- 200686'!$K$16:$R$112,8,0),0)</f>
        <v>0</v>
      </c>
      <c r="M455" s="3">
        <f>IFERROR(VLOOKUP(C455,'[2]reduccion calidad '!$K$16:$R$27,8,0),0)*-1</f>
        <v>0</v>
      </c>
      <c r="N455" s="3"/>
      <c r="O455" s="34">
        <f t="shared" si="18"/>
        <v>2037547238</v>
      </c>
      <c r="P455" s="35">
        <v>2037547238</v>
      </c>
      <c r="Q455" s="3">
        <f>IFERROR(VLOOKUP(C455,[3]ServNOMINA!$F$16:$M$112,8,0)+VLOOKUP(C455,[4]ServNOMINA!$F$16:$M$112,8,0),0)</f>
        <v>0</v>
      </c>
      <c r="R455" s="3">
        <f>IFERROR(VLOOKUP(C455,[3]ServOTROS!$F$16:$M$112,8,0)+VLOOKUP(C455,[4]ServOTROS!$F$16:$M$112,8,0),0)</f>
        <v>0</v>
      </c>
      <c r="S455" s="3"/>
      <c r="T455" s="3">
        <f>IFERROR(VLOOKUP(B455,[3]Aaf_PENSION!$C$16:$M$112,11,0)+VLOOKUP(B455,[4]Aaf_PENSION!$C$16:$M$112,11,0),0)</f>
        <v>0</v>
      </c>
      <c r="U455" s="3">
        <f>IFERROR(VLOOKUP(B455,[3]Aaf_SALUD!$C$16:$M$112,11,0)+VLOOKUP(B455,[4]Aaf_SALUD!$C$16:$M$112,11,0),0)</f>
        <v>0</v>
      </c>
      <c r="V455" s="3"/>
      <c r="W455" s="3"/>
      <c r="X455" s="3">
        <f>IFERROR(VLOOKUP(B455,[3]Ap_CESANTIAS!$C$16:$M$112,11,0)+VLOOKUP(B455,[4]Ap_CESANTIAS!$C$16:$M$112,11,0),0)</f>
        <v>0</v>
      </c>
      <c r="Y455" s="3">
        <f>IFERROR(VLOOKUP(B455,[3]Ap_PENSION!$C$16:$M$112,11,0)+VLOOKUP(B455,[4]Ap_PENSION!$C$16:$M$112,11,0),0)</f>
        <v>0</v>
      </c>
      <c r="Z455" s="3">
        <f>IFERROR(VLOOKUP(B455,[3]Ap_SALUD!$C$16:$M$112,11,0)+VLOOKUP(B455,[4]Ap_SALUD!$C$16:$M$112,11,0),0)</f>
        <v>0</v>
      </c>
      <c r="AA455" s="36">
        <f t="shared" si="19"/>
        <v>0</v>
      </c>
      <c r="AB455" s="37">
        <f t="shared" si="20"/>
        <v>0</v>
      </c>
    </row>
    <row r="456" spans="1:28" hidden="1" x14ac:dyDescent="0.25">
      <c r="A456" s="38">
        <v>444</v>
      </c>
      <c r="B456" s="61"/>
      <c r="C456" s="31">
        <v>891500864</v>
      </c>
      <c r="D456" s="31">
        <f>VLOOKUP(C456,ENERO!$D$13:$E$1147,2,0)</f>
        <v>213019130</v>
      </c>
      <c r="E456" s="61" t="s">
        <v>648</v>
      </c>
      <c r="F456" s="61"/>
      <c r="G456" s="61"/>
      <c r="H456" s="3">
        <v>822347111</v>
      </c>
      <c r="I456" s="3">
        <v>2135055808</v>
      </c>
      <c r="J456" s="3">
        <f>IFERROR(VLOOKUP(C456,[1]NOMINA!$Y$16:$AC$112,5,0),0)</f>
        <v>0</v>
      </c>
      <c r="K456" s="3">
        <f>IFERROR(VLOOKUP(C456,[1]CANCELACIONES!$Y$16:$AC$43,5,0),0)</f>
        <v>0</v>
      </c>
      <c r="L456" s="3">
        <f>IFERROR(VLOOKUP(C456,'[2]res- 200686'!$K$16:$R$112,8,0),0)</f>
        <v>0</v>
      </c>
      <c r="M456" s="3">
        <f>IFERROR(VLOOKUP(C456,'[2]reduccion calidad '!$K$16:$R$27,8,0),0)*-1</f>
        <v>0</v>
      </c>
      <c r="N456" s="3"/>
      <c r="O456" s="34">
        <f t="shared" si="18"/>
        <v>2957402919</v>
      </c>
      <c r="P456" s="35">
        <v>2957402919</v>
      </c>
      <c r="Q456" s="3">
        <f>IFERROR(VLOOKUP(C456,[3]ServNOMINA!$F$16:$M$112,8,0)+VLOOKUP(C456,[4]ServNOMINA!$F$16:$M$112,8,0),0)</f>
        <v>0</v>
      </c>
      <c r="R456" s="3">
        <f>IFERROR(VLOOKUP(C456,[3]ServOTROS!$F$16:$M$112,8,0)+VLOOKUP(C456,[4]ServOTROS!$F$16:$M$112,8,0),0)</f>
        <v>0</v>
      </c>
      <c r="S456" s="3"/>
      <c r="T456" s="3">
        <f>IFERROR(VLOOKUP(B456,[3]Aaf_PENSION!$C$16:$M$112,11,0)+VLOOKUP(B456,[4]Aaf_PENSION!$C$16:$M$112,11,0),0)</f>
        <v>0</v>
      </c>
      <c r="U456" s="3">
        <f>IFERROR(VLOOKUP(B456,[3]Aaf_SALUD!$C$16:$M$112,11,0)+VLOOKUP(B456,[4]Aaf_SALUD!$C$16:$M$112,11,0),0)</f>
        <v>0</v>
      </c>
      <c r="V456" s="3"/>
      <c r="W456" s="3"/>
      <c r="X456" s="3">
        <f>IFERROR(VLOOKUP(B456,[3]Ap_CESANTIAS!$C$16:$M$112,11,0)+VLOOKUP(B456,[4]Ap_CESANTIAS!$C$16:$M$112,11,0),0)</f>
        <v>0</v>
      </c>
      <c r="Y456" s="3">
        <f>IFERROR(VLOOKUP(B456,[3]Ap_PENSION!$C$16:$M$112,11,0)+VLOOKUP(B456,[4]Ap_PENSION!$C$16:$M$112,11,0),0)</f>
        <v>0</v>
      </c>
      <c r="Z456" s="3">
        <f>IFERROR(VLOOKUP(B456,[3]Ap_SALUD!$C$16:$M$112,11,0)+VLOOKUP(B456,[4]Ap_SALUD!$C$16:$M$112,11,0),0)</f>
        <v>0</v>
      </c>
      <c r="AA456" s="36">
        <f t="shared" si="19"/>
        <v>0</v>
      </c>
      <c r="AB456" s="37">
        <f t="shared" si="20"/>
        <v>0</v>
      </c>
    </row>
    <row r="457" spans="1:28" hidden="1" x14ac:dyDescent="0.25">
      <c r="A457" s="29">
        <v>445</v>
      </c>
      <c r="B457" s="61"/>
      <c r="C457" s="31">
        <v>891501723</v>
      </c>
      <c r="D457" s="31">
        <f>VLOOKUP(C457,ENERO!$D$13:$E$1147,2,0)</f>
        <v>213719137</v>
      </c>
      <c r="E457" s="61" t="s">
        <v>649</v>
      </c>
      <c r="F457" s="61"/>
      <c r="G457" s="61"/>
      <c r="H457" s="3">
        <v>1265089439</v>
      </c>
      <c r="I457" s="3">
        <v>1898967022</v>
      </c>
      <c r="J457" s="3">
        <f>IFERROR(VLOOKUP(C457,[1]NOMINA!$Y$16:$AC$112,5,0),0)</f>
        <v>0</v>
      </c>
      <c r="K457" s="3">
        <f>IFERROR(VLOOKUP(C457,[1]CANCELACIONES!$Y$16:$AC$43,5,0),0)</f>
        <v>0</v>
      </c>
      <c r="L457" s="3">
        <f>IFERROR(VLOOKUP(C457,'[2]res- 200686'!$K$16:$R$112,8,0),0)</f>
        <v>0</v>
      </c>
      <c r="M457" s="3">
        <f>IFERROR(VLOOKUP(C457,'[2]reduccion calidad '!$K$16:$R$27,8,0),0)*-1</f>
        <v>0</v>
      </c>
      <c r="N457" s="3"/>
      <c r="O457" s="34">
        <f t="shared" si="18"/>
        <v>3164056461</v>
      </c>
      <c r="P457" s="35">
        <v>3164056461</v>
      </c>
      <c r="Q457" s="3">
        <f>IFERROR(VLOOKUP(C457,[3]ServNOMINA!$F$16:$M$112,8,0)+VLOOKUP(C457,[4]ServNOMINA!$F$16:$M$112,8,0),0)</f>
        <v>0</v>
      </c>
      <c r="R457" s="3">
        <f>IFERROR(VLOOKUP(C457,[3]ServOTROS!$F$16:$M$112,8,0)+VLOOKUP(C457,[4]ServOTROS!$F$16:$M$112,8,0),0)</f>
        <v>0</v>
      </c>
      <c r="S457" s="3"/>
      <c r="T457" s="3">
        <f>IFERROR(VLOOKUP(B457,[3]Aaf_PENSION!$C$16:$M$112,11,0)+VLOOKUP(B457,[4]Aaf_PENSION!$C$16:$M$112,11,0),0)</f>
        <v>0</v>
      </c>
      <c r="U457" s="3">
        <f>IFERROR(VLOOKUP(B457,[3]Aaf_SALUD!$C$16:$M$112,11,0)+VLOOKUP(B457,[4]Aaf_SALUD!$C$16:$M$112,11,0),0)</f>
        <v>0</v>
      </c>
      <c r="V457" s="3"/>
      <c r="W457" s="3"/>
      <c r="X457" s="3">
        <f>IFERROR(VLOOKUP(B457,[3]Ap_CESANTIAS!$C$16:$M$112,11,0)+VLOOKUP(B457,[4]Ap_CESANTIAS!$C$16:$M$112,11,0),0)</f>
        <v>0</v>
      </c>
      <c r="Y457" s="3">
        <f>IFERROR(VLOOKUP(B457,[3]Ap_PENSION!$C$16:$M$112,11,0)+VLOOKUP(B457,[4]Ap_PENSION!$C$16:$M$112,11,0),0)</f>
        <v>0</v>
      </c>
      <c r="Z457" s="3">
        <f>IFERROR(VLOOKUP(B457,[3]Ap_SALUD!$C$16:$M$112,11,0)+VLOOKUP(B457,[4]Ap_SALUD!$C$16:$M$112,11,0),0)</f>
        <v>0</v>
      </c>
      <c r="AA457" s="36">
        <f t="shared" si="19"/>
        <v>0</v>
      </c>
      <c r="AB457" s="37">
        <f t="shared" si="20"/>
        <v>0</v>
      </c>
    </row>
    <row r="458" spans="1:28" hidden="1" x14ac:dyDescent="0.25">
      <c r="A458" s="38">
        <v>446</v>
      </c>
      <c r="B458" s="61"/>
      <c r="C458" s="31">
        <v>891501292</v>
      </c>
      <c r="D458" s="31">
        <f>VLOOKUP(C458,ENERO!$D$13:$E$1147,2,0)</f>
        <v>214219142</v>
      </c>
      <c r="E458" s="61" t="s">
        <v>650</v>
      </c>
      <c r="F458" s="61"/>
      <c r="G458" s="61"/>
      <c r="H458" s="3">
        <v>710869535</v>
      </c>
      <c r="I458" s="3">
        <v>1433718765</v>
      </c>
      <c r="J458" s="3">
        <f>IFERROR(VLOOKUP(C458,[1]NOMINA!$Y$16:$AC$112,5,0),0)</f>
        <v>0</v>
      </c>
      <c r="K458" s="3">
        <f>IFERROR(VLOOKUP(C458,[1]CANCELACIONES!$Y$16:$AC$43,5,0),0)</f>
        <v>0</v>
      </c>
      <c r="L458" s="3">
        <f>IFERROR(VLOOKUP(C458,'[2]res- 200686'!$K$16:$R$112,8,0),0)</f>
        <v>0</v>
      </c>
      <c r="M458" s="3">
        <f>IFERROR(VLOOKUP(C458,'[2]reduccion calidad '!$K$16:$R$27,8,0),0)*-1</f>
        <v>0</v>
      </c>
      <c r="N458" s="3"/>
      <c r="O458" s="34">
        <f t="shared" si="18"/>
        <v>2144588300</v>
      </c>
      <c r="P458" s="35">
        <v>2144588300</v>
      </c>
      <c r="Q458" s="3">
        <f>IFERROR(VLOOKUP(C458,[3]ServNOMINA!$F$16:$M$112,8,0)+VLOOKUP(C458,[4]ServNOMINA!$F$16:$M$112,8,0),0)</f>
        <v>0</v>
      </c>
      <c r="R458" s="3">
        <f>IFERROR(VLOOKUP(C458,[3]ServOTROS!$F$16:$M$112,8,0)+VLOOKUP(C458,[4]ServOTROS!$F$16:$M$112,8,0),0)</f>
        <v>0</v>
      </c>
      <c r="S458" s="3"/>
      <c r="T458" s="3">
        <f>IFERROR(VLOOKUP(B458,[3]Aaf_PENSION!$C$16:$M$112,11,0)+VLOOKUP(B458,[4]Aaf_PENSION!$C$16:$M$112,11,0),0)</f>
        <v>0</v>
      </c>
      <c r="U458" s="3">
        <f>IFERROR(VLOOKUP(B458,[3]Aaf_SALUD!$C$16:$M$112,11,0)+VLOOKUP(B458,[4]Aaf_SALUD!$C$16:$M$112,11,0),0)</f>
        <v>0</v>
      </c>
      <c r="V458" s="3"/>
      <c r="W458" s="3"/>
      <c r="X458" s="3">
        <f>IFERROR(VLOOKUP(B458,[3]Ap_CESANTIAS!$C$16:$M$112,11,0)+VLOOKUP(B458,[4]Ap_CESANTIAS!$C$16:$M$112,11,0),0)</f>
        <v>0</v>
      </c>
      <c r="Y458" s="3">
        <f>IFERROR(VLOOKUP(B458,[3]Ap_PENSION!$C$16:$M$112,11,0)+VLOOKUP(B458,[4]Ap_PENSION!$C$16:$M$112,11,0),0)</f>
        <v>0</v>
      </c>
      <c r="Z458" s="3">
        <f>IFERROR(VLOOKUP(B458,[3]Ap_SALUD!$C$16:$M$112,11,0)+VLOOKUP(B458,[4]Ap_SALUD!$C$16:$M$112,11,0),0)</f>
        <v>0</v>
      </c>
      <c r="AA458" s="36">
        <f t="shared" si="19"/>
        <v>0</v>
      </c>
      <c r="AB458" s="37">
        <f t="shared" si="20"/>
        <v>0</v>
      </c>
    </row>
    <row r="459" spans="1:28" hidden="1" x14ac:dyDescent="0.25">
      <c r="A459" s="29">
        <v>447</v>
      </c>
      <c r="B459" s="61"/>
      <c r="C459" s="31">
        <v>891501283</v>
      </c>
      <c r="D459" s="31">
        <f>VLOOKUP(C459,ENERO!$D$13:$E$1147,2,0)</f>
        <v>211219212</v>
      </c>
      <c r="E459" s="61" t="s">
        <v>651</v>
      </c>
      <c r="F459" s="61"/>
      <c r="G459" s="61"/>
      <c r="H459" s="3">
        <v>469007351</v>
      </c>
      <c r="I459" s="3">
        <v>889794245</v>
      </c>
      <c r="J459" s="3">
        <f>IFERROR(VLOOKUP(C459,[1]NOMINA!$Y$16:$AC$112,5,0),0)</f>
        <v>0</v>
      </c>
      <c r="K459" s="3">
        <f>IFERROR(VLOOKUP(C459,[1]CANCELACIONES!$Y$16:$AC$43,5,0),0)</f>
        <v>0</v>
      </c>
      <c r="L459" s="3">
        <f>IFERROR(VLOOKUP(C459,'[2]res- 200686'!$K$16:$R$112,8,0),0)</f>
        <v>0</v>
      </c>
      <c r="M459" s="3">
        <f>IFERROR(VLOOKUP(C459,'[2]reduccion calidad '!$K$16:$R$27,8,0),0)*-1</f>
        <v>0</v>
      </c>
      <c r="N459" s="3"/>
      <c r="O459" s="34">
        <f t="shared" si="18"/>
        <v>1358801596</v>
      </c>
      <c r="P459" s="35">
        <v>1358801596</v>
      </c>
      <c r="Q459" s="3">
        <f>IFERROR(VLOOKUP(C459,[3]ServNOMINA!$F$16:$M$112,8,0)+VLOOKUP(C459,[4]ServNOMINA!$F$16:$M$112,8,0),0)</f>
        <v>0</v>
      </c>
      <c r="R459" s="3">
        <f>IFERROR(VLOOKUP(C459,[3]ServOTROS!$F$16:$M$112,8,0)+VLOOKUP(C459,[4]ServOTROS!$F$16:$M$112,8,0),0)</f>
        <v>0</v>
      </c>
      <c r="S459" s="3"/>
      <c r="T459" s="3">
        <f>IFERROR(VLOOKUP(B459,[3]Aaf_PENSION!$C$16:$M$112,11,0)+VLOOKUP(B459,[4]Aaf_PENSION!$C$16:$M$112,11,0),0)</f>
        <v>0</v>
      </c>
      <c r="U459" s="3">
        <f>IFERROR(VLOOKUP(B459,[3]Aaf_SALUD!$C$16:$M$112,11,0)+VLOOKUP(B459,[4]Aaf_SALUD!$C$16:$M$112,11,0),0)</f>
        <v>0</v>
      </c>
      <c r="V459" s="3"/>
      <c r="W459" s="3"/>
      <c r="X459" s="3">
        <f>IFERROR(VLOOKUP(B459,[3]Ap_CESANTIAS!$C$16:$M$112,11,0)+VLOOKUP(B459,[4]Ap_CESANTIAS!$C$16:$M$112,11,0),0)</f>
        <v>0</v>
      </c>
      <c r="Y459" s="3">
        <f>IFERROR(VLOOKUP(B459,[3]Ap_PENSION!$C$16:$M$112,11,0)+VLOOKUP(B459,[4]Ap_PENSION!$C$16:$M$112,11,0),0)</f>
        <v>0</v>
      </c>
      <c r="Z459" s="3">
        <f>IFERROR(VLOOKUP(B459,[3]Ap_SALUD!$C$16:$M$112,11,0)+VLOOKUP(B459,[4]Ap_SALUD!$C$16:$M$112,11,0),0)</f>
        <v>0</v>
      </c>
      <c r="AA459" s="36">
        <f t="shared" si="19"/>
        <v>0</v>
      </c>
      <c r="AB459" s="37">
        <f t="shared" si="20"/>
        <v>0</v>
      </c>
    </row>
    <row r="460" spans="1:28" hidden="1" x14ac:dyDescent="0.25">
      <c r="A460" s="38">
        <v>448</v>
      </c>
      <c r="B460" s="61"/>
      <c r="C460" s="31">
        <v>891500978</v>
      </c>
      <c r="D460" s="31">
        <f>VLOOKUP(C460,ENERO!$D$13:$E$1147,2,0)</f>
        <v>215619256</v>
      </c>
      <c r="E460" s="61" t="s">
        <v>652</v>
      </c>
      <c r="F460" s="61"/>
      <c r="G460" s="61"/>
      <c r="H460" s="3">
        <v>951101007</v>
      </c>
      <c r="I460" s="3">
        <v>2705720850</v>
      </c>
      <c r="J460" s="3">
        <f>IFERROR(VLOOKUP(C460,[1]NOMINA!$Y$16:$AC$112,5,0),0)</f>
        <v>0</v>
      </c>
      <c r="K460" s="3">
        <f>IFERROR(VLOOKUP(C460,[1]CANCELACIONES!$Y$16:$AC$43,5,0),0)</f>
        <v>0</v>
      </c>
      <c r="L460" s="3">
        <f>IFERROR(VLOOKUP(C460,'[2]res- 200686'!$K$16:$R$112,8,0),0)</f>
        <v>0</v>
      </c>
      <c r="M460" s="46">
        <f>IFERROR(VLOOKUP(C460,'[2]reduccion calidad '!$K$16:$R$27,8,0),0)*-1</f>
        <v>-355280693</v>
      </c>
      <c r="N460" s="46"/>
      <c r="O460" s="34">
        <f t="shared" si="18"/>
        <v>3301541164</v>
      </c>
      <c r="P460" s="35">
        <v>3301541164</v>
      </c>
      <c r="Q460" s="3">
        <f>IFERROR(VLOOKUP(C460,[3]ServNOMINA!$F$16:$M$112,8,0)+VLOOKUP(C460,[4]ServNOMINA!$F$16:$M$112,8,0),0)</f>
        <v>0</v>
      </c>
      <c r="R460" s="3">
        <f>IFERROR(VLOOKUP(C460,[3]ServOTROS!$F$16:$M$112,8,0)+VLOOKUP(C460,[4]ServOTROS!$F$16:$M$112,8,0),0)</f>
        <v>0</v>
      </c>
      <c r="S460" s="3"/>
      <c r="T460" s="3">
        <f>IFERROR(VLOOKUP(B460,[3]Aaf_PENSION!$C$16:$M$112,11,0)+VLOOKUP(B460,[4]Aaf_PENSION!$C$16:$M$112,11,0),0)</f>
        <v>0</v>
      </c>
      <c r="U460" s="3">
        <f>IFERROR(VLOOKUP(B460,[3]Aaf_SALUD!$C$16:$M$112,11,0)+VLOOKUP(B460,[4]Aaf_SALUD!$C$16:$M$112,11,0),0)</f>
        <v>0</v>
      </c>
      <c r="V460" s="3"/>
      <c r="W460" s="3"/>
      <c r="X460" s="3">
        <f>IFERROR(VLOOKUP(B460,[3]Ap_CESANTIAS!$C$16:$M$112,11,0)+VLOOKUP(B460,[4]Ap_CESANTIAS!$C$16:$M$112,11,0),0)</f>
        <v>0</v>
      </c>
      <c r="Y460" s="3">
        <f>IFERROR(VLOOKUP(B460,[3]Ap_PENSION!$C$16:$M$112,11,0)+VLOOKUP(B460,[4]Ap_PENSION!$C$16:$M$112,11,0),0)</f>
        <v>0</v>
      </c>
      <c r="Z460" s="3">
        <f>IFERROR(VLOOKUP(B460,[3]Ap_SALUD!$C$16:$M$112,11,0)+VLOOKUP(B460,[4]Ap_SALUD!$C$16:$M$112,11,0),0)</f>
        <v>0</v>
      </c>
      <c r="AA460" s="36">
        <f t="shared" si="19"/>
        <v>0</v>
      </c>
      <c r="AB460" s="37">
        <f t="shared" si="20"/>
        <v>0</v>
      </c>
    </row>
    <row r="461" spans="1:28" hidden="1" x14ac:dyDescent="0.25">
      <c r="A461" s="29">
        <v>449</v>
      </c>
      <c r="B461" s="61"/>
      <c r="C461" s="31">
        <v>800188492</v>
      </c>
      <c r="D461" s="31">
        <f>VLOOKUP(C461,ENERO!$D$13:$E$1147,2,0)</f>
        <v>219019290</v>
      </c>
      <c r="E461" s="61" t="s">
        <v>653</v>
      </c>
      <c r="F461" s="61"/>
      <c r="G461" s="61"/>
      <c r="H461" s="3">
        <v>86013900</v>
      </c>
      <c r="I461" s="3">
        <v>252235107</v>
      </c>
      <c r="J461" s="3">
        <f>IFERROR(VLOOKUP(C461,[1]NOMINA!$Y$16:$AC$112,5,0),0)</f>
        <v>0</v>
      </c>
      <c r="K461" s="3">
        <f>IFERROR(VLOOKUP(C461,[1]CANCELACIONES!$Y$16:$AC$43,5,0),0)</f>
        <v>0</v>
      </c>
      <c r="L461" s="3">
        <f>IFERROR(VLOOKUP(C461,'[2]res- 200686'!$K$16:$R$112,8,0),0)</f>
        <v>0</v>
      </c>
      <c r="M461" s="3">
        <f>IFERROR(VLOOKUP(C461,'[2]reduccion calidad '!$K$16:$R$27,8,0),0)*-1</f>
        <v>0</v>
      </c>
      <c r="N461" s="3"/>
      <c r="O461" s="34">
        <f t="shared" si="18"/>
        <v>338249007</v>
      </c>
      <c r="P461" s="35">
        <v>338249007</v>
      </c>
      <c r="Q461" s="3">
        <f>IFERROR(VLOOKUP(C461,[3]ServNOMINA!$F$16:$M$112,8,0)+VLOOKUP(C461,[4]ServNOMINA!$F$16:$M$112,8,0),0)</f>
        <v>0</v>
      </c>
      <c r="R461" s="3">
        <f>IFERROR(VLOOKUP(C461,[3]ServOTROS!$F$16:$M$112,8,0)+VLOOKUP(C461,[4]ServOTROS!$F$16:$M$112,8,0),0)</f>
        <v>0</v>
      </c>
      <c r="S461" s="3"/>
      <c r="T461" s="3">
        <f>IFERROR(VLOOKUP(B461,[3]Aaf_PENSION!$C$16:$M$112,11,0)+VLOOKUP(B461,[4]Aaf_PENSION!$C$16:$M$112,11,0),0)</f>
        <v>0</v>
      </c>
      <c r="U461" s="3">
        <f>IFERROR(VLOOKUP(B461,[3]Aaf_SALUD!$C$16:$M$112,11,0)+VLOOKUP(B461,[4]Aaf_SALUD!$C$16:$M$112,11,0),0)</f>
        <v>0</v>
      </c>
      <c r="V461" s="3"/>
      <c r="W461" s="3"/>
      <c r="X461" s="3">
        <f>IFERROR(VLOOKUP(B461,[3]Ap_CESANTIAS!$C$16:$M$112,11,0)+VLOOKUP(B461,[4]Ap_CESANTIAS!$C$16:$M$112,11,0),0)</f>
        <v>0</v>
      </c>
      <c r="Y461" s="3">
        <f>IFERROR(VLOOKUP(B461,[3]Ap_PENSION!$C$16:$M$112,11,0)+VLOOKUP(B461,[4]Ap_PENSION!$C$16:$M$112,11,0),0)</f>
        <v>0</v>
      </c>
      <c r="Z461" s="3">
        <f>IFERROR(VLOOKUP(B461,[3]Ap_SALUD!$C$16:$M$112,11,0)+VLOOKUP(B461,[4]Ap_SALUD!$C$16:$M$112,11,0),0)</f>
        <v>0</v>
      </c>
      <c r="AA461" s="36">
        <f t="shared" si="19"/>
        <v>0</v>
      </c>
      <c r="AB461" s="37">
        <f t="shared" si="20"/>
        <v>0</v>
      </c>
    </row>
    <row r="462" spans="1:28" hidden="1" x14ac:dyDescent="0.25">
      <c r="A462" s="38">
        <v>450</v>
      </c>
      <c r="B462" s="61"/>
      <c r="C462" s="31">
        <v>900127183</v>
      </c>
      <c r="D462" s="31">
        <f>VLOOKUP(C462,ENERO!$D$13:$E$1147,2,0)</f>
        <v>923270346</v>
      </c>
      <c r="E462" s="61" t="s">
        <v>654</v>
      </c>
      <c r="F462" s="61"/>
      <c r="G462" s="61"/>
      <c r="H462" s="3">
        <v>236125771</v>
      </c>
      <c r="I462" s="3">
        <v>569498406</v>
      </c>
      <c r="J462" s="3">
        <f>IFERROR(VLOOKUP(C462,[1]NOMINA!$Y$16:$AC$112,5,0),0)</f>
        <v>0</v>
      </c>
      <c r="K462" s="3">
        <f>IFERROR(VLOOKUP(C462,[1]CANCELACIONES!$Y$16:$AC$43,5,0),0)</f>
        <v>0</v>
      </c>
      <c r="L462" s="3">
        <f>IFERROR(VLOOKUP(C462,'[2]res- 200686'!$K$16:$R$112,8,0),0)</f>
        <v>0</v>
      </c>
      <c r="M462" s="3">
        <f>IFERROR(VLOOKUP(C462,'[2]reduccion calidad '!$K$16:$R$27,8,0),0)*-1</f>
        <v>0</v>
      </c>
      <c r="N462" s="3"/>
      <c r="O462" s="34">
        <f t="shared" ref="O462:O525" si="21">SUM(F462:M462)</f>
        <v>805624177</v>
      </c>
      <c r="P462" s="35">
        <v>805624177</v>
      </c>
      <c r="Q462" s="3">
        <f>IFERROR(VLOOKUP(C462,[3]ServNOMINA!$F$16:$M$112,8,0)+VLOOKUP(C462,[4]ServNOMINA!$F$16:$M$112,8,0),0)</f>
        <v>0</v>
      </c>
      <c r="R462" s="3">
        <f>IFERROR(VLOOKUP(C462,[3]ServOTROS!$F$16:$M$112,8,0)+VLOOKUP(C462,[4]ServOTROS!$F$16:$M$112,8,0),0)</f>
        <v>0</v>
      </c>
      <c r="S462" s="3"/>
      <c r="T462" s="3">
        <f>IFERROR(VLOOKUP(B462,[3]Aaf_PENSION!$C$16:$M$112,11,0)+VLOOKUP(B462,[4]Aaf_PENSION!$C$16:$M$112,11,0),0)</f>
        <v>0</v>
      </c>
      <c r="U462" s="3">
        <f>IFERROR(VLOOKUP(B462,[3]Aaf_SALUD!$C$16:$M$112,11,0)+VLOOKUP(B462,[4]Aaf_SALUD!$C$16:$M$112,11,0),0)</f>
        <v>0</v>
      </c>
      <c r="V462" s="3"/>
      <c r="W462" s="3"/>
      <c r="X462" s="3">
        <f>IFERROR(VLOOKUP(B462,[3]Ap_CESANTIAS!$C$16:$M$112,11,0)+VLOOKUP(B462,[4]Ap_CESANTIAS!$C$16:$M$112,11,0),0)</f>
        <v>0</v>
      </c>
      <c r="Y462" s="3">
        <f>IFERROR(VLOOKUP(B462,[3]Ap_PENSION!$C$16:$M$112,11,0)+VLOOKUP(B462,[4]Ap_PENSION!$C$16:$M$112,11,0),0)</f>
        <v>0</v>
      </c>
      <c r="Z462" s="3">
        <f>IFERROR(VLOOKUP(B462,[3]Ap_SALUD!$C$16:$M$112,11,0)+VLOOKUP(B462,[4]Ap_SALUD!$C$16:$M$112,11,0),0)</f>
        <v>0</v>
      </c>
      <c r="AA462" s="36">
        <f t="shared" ref="AA462:AA525" si="22">SUM(Q462:Z462)</f>
        <v>0</v>
      </c>
      <c r="AB462" s="37">
        <f t="shared" ref="AB462:AB525" si="23">+O462-P462-AA462</f>
        <v>0</v>
      </c>
    </row>
    <row r="463" spans="1:28" hidden="1" x14ac:dyDescent="0.25">
      <c r="A463" s="29">
        <v>451</v>
      </c>
      <c r="B463" s="61"/>
      <c r="C463" s="31">
        <v>800084378</v>
      </c>
      <c r="D463" s="31">
        <f>VLOOKUP(C463,ENERO!$D$13:$E$1147,2,0)</f>
        <v>211819318</v>
      </c>
      <c r="E463" s="61" t="s">
        <v>655</v>
      </c>
      <c r="F463" s="61"/>
      <c r="G463" s="61"/>
      <c r="H463" s="3">
        <v>1581714991</v>
      </c>
      <c r="I463" s="3">
        <v>2142740231</v>
      </c>
      <c r="J463" s="3">
        <f>IFERROR(VLOOKUP(C463,[1]NOMINA!$Y$16:$AC$112,5,0),0)</f>
        <v>0</v>
      </c>
      <c r="K463" s="3">
        <f>IFERROR(VLOOKUP(C463,[1]CANCELACIONES!$Y$16:$AC$43,5,0),0)</f>
        <v>0</v>
      </c>
      <c r="L463" s="3">
        <f>IFERROR(VLOOKUP(C463,'[2]res- 200686'!$K$16:$R$112,8,0),0)</f>
        <v>0</v>
      </c>
      <c r="M463" s="3">
        <f>IFERROR(VLOOKUP(C463,'[2]reduccion calidad '!$K$16:$R$27,8,0),0)*-1</f>
        <v>0</v>
      </c>
      <c r="N463" s="3"/>
      <c r="O463" s="34">
        <f t="shared" si="21"/>
        <v>3724455222</v>
      </c>
      <c r="P463" s="35">
        <v>3724455222</v>
      </c>
      <c r="Q463" s="3">
        <f>IFERROR(VLOOKUP(C463,[3]ServNOMINA!$F$16:$M$112,8,0)+VLOOKUP(C463,[4]ServNOMINA!$F$16:$M$112,8,0),0)</f>
        <v>0</v>
      </c>
      <c r="R463" s="3">
        <f>IFERROR(VLOOKUP(C463,[3]ServOTROS!$F$16:$M$112,8,0)+VLOOKUP(C463,[4]ServOTROS!$F$16:$M$112,8,0),0)</f>
        <v>0</v>
      </c>
      <c r="S463" s="3"/>
      <c r="T463" s="3">
        <f>IFERROR(VLOOKUP(B463,[3]Aaf_PENSION!$C$16:$M$112,11,0)+VLOOKUP(B463,[4]Aaf_PENSION!$C$16:$M$112,11,0),0)</f>
        <v>0</v>
      </c>
      <c r="U463" s="3">
        <f>IFERROR(VLOOKUP(B463,[3]Aaf_SALUD!$C$16:$M$112,11,0)+VLOOKUP(B463,[4]Aaf_SALUD!$C$16:$M$112,11,0),0)</f>
        <v>0</v>
      </c>
      <c r="V463" s="3"/>
      <c r="W463" s="3"/>
      <c r="X463" s="3">
        <f>IFERROR(VLOOKUP(B463,[3]Ap_CESANTIAS!$C$16:$M$112,11,0)+VLOOKUP(B463,[4]Ap_CESANTIAS!$C$16:$M$112,11,0),0)</f>
        <v>0</v>
      </c>
      <c r="Y463" s="3">
        <f>IFERROR(VLOOKUP(B463,[3]Ap_PENSION!$C$16:$M$112,11,0)+VLOOKUP(B463,[4]Ap_PENSION!$C$16:$M$112,11,0),0)</f>
        <v>0</v>
      </c>
      <c r="Z463" s="3">
        <f>IFERROR(VLOOKUP(B463,[3]Ap_SALUD!$C$16:$M$112,11,0)+VLOOKUP(B463,[4]Ap_SALUD!$C$16:$M$112,11,0),0)</f>
        <v>0</v>
      </c>
      <c r="AA463" s="36">
        <f t="shared" si="22"/>
        <v>0</v>
      </c>
      <c r="AB463" s="37">
        <f t="shared" si="23"/>
        <v>0</v>
      </c>
    </row>
    <row r="464" spans="1:28" hidden="1" x14ac:dyDescent="0.25">
      <c r="A464" s="38">
        <v>452</v>
      </c>
      <c r="B464" s="61"/>
      <c r="C464" s="31">
        <v>800004741</v>
      </c>
      <c r="D464" s="31">
        <f>VLOOKUP(C464,ENERO!$D$13:$E$1147,2,0)</f>
        <v>215519355</v>
      </c>
      <c r="E464" s="61" t="s">
        <v>656</v>
      </c>
      <c r="F464" s="61"/>
      <c r="G464" s="61"/>
      <c r="H464" s="3">
        <v>643266327</v>
      </c>
      <c r="I464" s="3">
        <v>1781411498</v>
      </c>
      <c r="J464" s="3">
        <f>IFERROR(VLOOKUP(C464,[1]NOMINA!$Y$16:$AC$112,5,0),0)</f>
        <v>0</v>
      </c>
      <c r="K464" s="3">
        <f>IFERROR(VLOOKUP(C464,[1]CANCELACIONES!$Y$16:$AC$43,5,0),0)</f>
        <v>0</v>
      </c>
      <c r="L464" s="3">
        <f>IFERROR(VLOOKUP(C464,'[2]res- 200686'!$K$16:$R$112,8,0),0)</f>
        <v>0</v>
      </c>
      <c r="M464" s="3">
        <f>IFERROR(VLOOKUP(C464,'[2]reduccion calidad '!$K$16:$R$27,8,0),0)*-1</f>
        <v>0</v>
      </c>
      <c r="N464" s="3"/>
      <c r="O464" s="34">
        <f t="shared" si="21"/>
        <v>2424677825</v>
      </c>
      <c r="P464" s="35">
        <v>2424677825</v>
      </c>
      <c r="Q464" s="3">
        <f>IFERROR(VLOOKUP(C464,[3]ServNOMINA!$F$16:$M$112,8,0)+VLOOKUP(C464,[4]ServNOMINA!$F$16:$M$112,8,0),0)</f>
        <v>0</v>
      </c>
      <c r="R464" s="3">
        <f>IFERROR(VLOOKUP(C464,[3]ServOTROS!$F$16:$M$112,8,0)+VLOOKUP(C464,[4]ServOTROS!$F$16:$M$112,8,0),0)</f>
        <v>0</v>
      </c>
      <c r="S464" s="3"/>
      <c r="T464" s="3">
        <f>IFERROR(VLOOKUP(B464,[3]Aaf_PENSION!$C$16:$M$112,11,0)+VLOOKUP(B464,[4]Aaf_PENSION!$C$16:$M$112,11,0),0)</f>
        <v>0</v>
      </c>
      <c r="U464" s="3">
        <f>IFERROR(VLOOKUP(B464,[3]Aaf_SALUD!$C$16:$M$112,11,0)+VLOOKUP(B464,[4]Aaf_SALUD!$C$16:$M$112,11,0),0)</f>
        <v>0</v>
      </c>
      <c r="V464" s="3"/>
      <c r="W464" s="3"/>
      <c r="X464" s="3">
        <f>IFERROR(VLOOKUP(B464,[3]Ap_CESANTIAS!$C$16:$M$112,11,0)+VLOOKUP(B464,[4]Ap_CESANTIAS!$C$16:$M$112,11,0),0)</f>
        <v>0</v>
      </c>
      <c r="Y464" s="3">
        <f>IFERROR(VLOOKUP(B464,[3]Ap_PENSION!$C$16:$M$112,11,0)+VLOOKUP(B464,[4]Ap_PENSION!$C$16:$M$112,11,0),0)</f>
        <v>0</v>
      </c>
      <c r="Z464" s="3">
        <f>IFERROR(VLOOKUP(B464,[3]Ap_SALUD!$C$16:$M$112,11,0)+VLOOKUP(B464,[4]Ap_SALUD!$C$16:$M$112,11,0),0)</f>
        <v>0</v>
      </c>
      <c r="AA464" s="36">
        <f t="shared" si="22"/>
        <v>0</v>
      </c>
      <c r="AB464" s="37">
        <f t="shared" si="23"/>
        <v>0</v>
      </c>
    </row>
    <row r="465" spans="1:28" hidden="1" x14ac:dyDescent="0.25">
      <c r="A465" s="29">
        <v>453</v>
      </c>
      <c r="B465" s="61"/>
      <c r="C465" s="31">
        <v>891501047</v>
      </c>
      <c r="D465" s="31">
        <f>VLOOKUP(C465,ENERO!$D$13:$E$1147,2,0)</f>
        <v>216419364</v>
      </c>
      <c r="E465" s="61" t="s">
        <v>657</v>
      </c>
      <c r="F465" s="61"/>
      <c r="G465" s="61"/>
      <c r="H465" s="3">
        <v>329717079</v>
      </c>
      <c r="I465" s="3">
        <v>782793685</v>
      </c>
      <c r="J465" s="3">
        <f>IFERROR(VLOOKUP(C465,[1]NOMINA!$Y$16:$AC$112,5,0),0)</f>
        <v>0</v>
      </c>
      <c r="K465" s="3">
        <f>IFERROR(VLOOKUP(C465,[1]CANCELACIONES!$Y$16:$AC$43,5,0),0)</f>
        <v>0</v>
      </c>
      <c r="L465" s="3">
        <f>IFERROR(VLOOKUP(C465,'[2]res- 200686'!$K$16:$R$112,8,0),0)</f>
        <v>0</v>
      </c>
      <c r="M465" s="3">
        <f>IFERROR(VLOOKUP(C465,'[2]reduccion calidad '!$K$16:$R$27,8,0),0)*-1</f>
        <v>0</v>
      </c>
      <c r="N465" s="3"/>
      <c r="O465" s="34">
        <f t="shared" si="21"/>
        <v>1112510764</v>
      </c>
      <c r="P465" s="35">
        <v>1112510764</v>
      </c>
      <c r="Q465" s="3">
        <f>IFERROR(VLOOKUP(C465,[3]ServNOMINA!$F$16:$M$112,8,0)+VLOOKUP(C465,[4]ServNOMINA!$F$16:$M$112,8,0),0)</f>
        <v>0</v>
      </c>
      <c r="R465" s="3">
        <f>IFERROR(VLOOKUP(C465,[3]ServOTROS!$F$16:$M$112,8,0)+VLOOKUP(C465,[4]ServOTROS!$F$16:$M$112,8,0),0)</f>
        <v>0</v>
      </c>
      <c r="S465" s="3"/>
      <c r="T465" s="3">
        <f>IFERROR(VLOOKUP(B465,[3]Aaf_PENSION!$C$16:$M$112,11,0)+VLOOKUP(B465,[4]Aaf_PENSION!$C$16:$M$112,11,0),0)</f>
        <v>0</v>
      </c>
      <c r="U465" s="3">
        <f>IFERROR(VLOOKUP(B465,[3]Aaf_SALUD!$C$16:$M$112,11,0)+VLOOKUP(B465,[4]Aaf_SALUD!$C$16:$M$112,11,0),0)</f>
        <v>0</v>
      </c>
      <c r="V465" s="3"/>
      <c r="W465" s="3"/>
      <c r="X465" s="3">
        <f>IFERROR(VLOOKUP(B465,[3]Ap_CESANTIAS!$C$16:$M$112,11,0)+VLOOKUP(B465,[4]Ap_CESANTIAS!$C$16:$M$112,11,0),0)</f>
        <v>0</v>
      </c>
      <c r="Y465" s="3">
        <f>IFERROR(VLOOKUP(B465,[3]Ap_PENSION!$C$16:$M$112,11,0)+VLOOKUP(B465,[4]Ap_PENSION!$C$16:$M$112,11,0),0)</f>
        <v>0</v>
      </c>
      <c r="Z465" s="3">
        <f>IFERROR(VLOOKUP(B465,[3]Ap_SALUD!$C$16:$M$112,11,0)+VLOOKUP(B465,[4]Ap_SALUD!$C$16:$M$112,11,0),0)</f>
        <v>0</v>
      </c>
      <c r="AA465" s="36">
        <f t="shared" si="22"/>
        <v>0</v>
      </c>
      <c r="AB465" s="37">
        <f t="shared" si="23"/>
        <v>0</v>
      </c>
    </row>
    <row r="466" spans="1:28" hidden="1" x14ac:dyDescent="0.25">
      <c r="A466" s="38">
        <v>454</v>
      </c>
      <c r="B466" s="61"/>
      <c r="C466" s="31">
        <v>891502169</v>
      </c>
      <c r="D466" s="31">
        <f>VLOOKUP(C466,ENERO!$D$13:$E$1147,2,0)</f>
        <v>219219392</v>
      </c>
      <c r="E466" s="61" t="s">
        <v>658</v>
      </c>
      <c r="F466" s="61"/>
      <c r="G466" s="61"/>
      <c r="H466" s="3">
        <v>183210963</v>
      </c>
      <c r="I466" s="3">
        <v>669679050</v>
      </c>
      <c r="J466" s="3">
        <f>IFERROR(VLOOKUP(C466,[1]NOMINA!$Y$16:$AC$112,5,0),0)</f>
        <v>0</v>
      </c>
      <c r="K466" s="3">
        <f>IFERROR(VLOOKUP(C466,[1]CANCELACIONES!$Y$16:$AC$43,5,0),0)</f>
        <v>0</v>
      </c>
      <c r="L466" s="3">
        <f>IFERROR(VLOOKUP(C466,'[2]res- 200686'!$K$16:$R$112,8,0),0)</f>
        <v>0</v>
      </c>
      <c r="M466" s="3">
        <f>IFERROR(VLOOKUP(C466,'[2]reduccion calidad '!$K$16:$R$27,8,0),0)*-1</f>
        <v>0</v>
      </c>
      <c r="N466" s="3"/>
      <c r="O466" s="34">
        <f t="shared" si="21"/>
        <v>852890013</v>
      </c>
      <c r="P466" s="35">
        <v>852890013</v>
      </c>
      <c r="Q466" s="3">
        <f>IFERROR(VLOOKUP(C466,[3]ServNOMINA!$F$16:$M$112,8,0)+VLOOKUP(C466,[4]ServNOMINA!$F$16:$M$112,8,0),0)</f>
        <v>0</v>
      </c>
      <c r="R466" s="3">
        <f>IFERROR(VLOOKUP(C466,[3]ServOTROS!$F$16:$M$112,8,0)+VLOOKUP(C466,[4]ServOTROS!$F$16:$M$112,8,0),0)</f>
        <v>0</v>
      </c>
      <c r="S466" s="3"/>
      <c r="T466" s="3">
        <f>IFERROR(VLOOKUP(B466,[3]Aaf_PENSION!$C$16:$M$112,11,0)+VLOOKUP(B466,[4]Aaf_PENSION!$C$16:$M$112,11,0),0)</f>
        <v>0</v>
      </c>
      <c r="U466" s="3">
        <f>IFERROR(VLOOKUP(B466,[3]Aaf_SALUD!$C$16:$M$112,11,0)+VLOOKUP(B466,[4]Aaf_SALUD!$C$16:$M$112,11,0),0)</f>
        <v>0</v>
      </c>
      <c r="V466" s="3"/>
      <c r="W466" s="3"/>
      <c r="X466" s="3">
        <f>IFERROR(VLOOKUP(B466,[3]Ap_CESANTIAS!$C$16:$M$112,11,0)+VLOOKUP(B466,[4]Ap_CESANTIAS!$C$16:$M$112,11,0),0)</f>
        <v>0</v>
      </c>
      <c r="Y466" s="3">
        <f>IFERROR(VLOOKUP(B466,[3]Ap_PENSION!$C$16:$M$112,11,0)+VLOOKUP(B466,[4]Ap_PENSION!$C$16:$M$112,11,0),0)</f>
        <v>0</v>
      </c>
      <c r="Z466" s="3">
        <f>IFERROR(VLOOKUP(B466,[3]Ap_SALUD!$C$16:$M$112,11,0)+VLOOKUP(B466,[4]Ap_SALUD!$C$16:$M$112,11,0),0)</f>
        <v>0</v>
      </c>
      <c r="AA466" s="36">
        <f t="shared" si="22"/>
        <v>0</v>
      </c>
      <c r="AB466" s="37">
        <f t="shared" si="23"/>
        <v>0</v>
      </c>
    </row>
    <row r="467" spans="1:28" hidden="1" x14ac:dyDescent="0.25">
      <c r="A467" s="29">
        <v>455</v>
      </c>
      <c r="B467" s="61"/>
      <c r="C467" s="31">
        <v>891500997</v>
      </c>
      <c r="D467" s="31">
        <f>VLOOKUP(C467,ENERO!$D$13:$E$1147,2,0)</f>
        <v>219719397</v>
      </c>
      <c r="E467" s="61" t="s">
        <v>659</v>
      </c>
      <c r="F467" s="61"/>
      <c r="G467" s="61"/>
      <c r="H467" s="3">
        <v>242778839</v>
      </c>
      <c r="I467" s="3">
        <v>822464012</v>
      </c>
      <c r="J467" s="3">
        <f>IFERROR(VLOOKUP(C467,[1]NOMINA!$Y$16:$AC$112,5,0),0)</f>
        <v>0</v>
      </c>
      <c r="K467" s="3">
        <f>IFERROR(VLOOKUP(C467,[1]CANCELACIONES!$Y$16:$AC$43,5,0),0)</f>
        <v>0</v>
      </c>
      <c r="L467" s="3">
        <f>IFERROR(VLOOKUP(C467,'[2]res- 200686'!$K$16:$R$112,8,0),0)</f>
        <v>0</v>
      </c>
      <c r="M467" s="3">
        <f>IFERROR(VLOOKUP(C467,'[2]reduccion calidad '!$K$16:$R$27,8,0),0)*-1</f>
        <v>0</v>
      </c>
      <c r="N467" s="3"/>
      <c r="O467" s="34">
        <f t="shared" si="21"/>
        <v>1065242851</v>
      </c>
      <c r="P467" s="35">
        <v>1065242851</v>
      </c>
      <c r="Q467" s="3">
        <f>IFERROR(VLOOKUP(C467,[3]ServNOMINA!$F$16:$M$112,8,0)+VLOOKUP(C467,[4]ServNOMINA!$F$16:$M$112,8,0),0)</f>
        <v>0</v>
      </c>
      <c r="R467" s="3">
        <f>IFERROR(VLOOKUP(C467,[3]ServOTROS!$F$16:$M$112,8,0)+VLOOKUP(C467,[4]ServOTROS!$F$16:$M$112,8,0),0)</f>
        <v>0</v>
      </c>
      <c r="S467" s="3"/>
      <c r="T467" s="3">
        <f>IFERROR(VLOOKUP(B467,[3]Aaf_PENSION!$C$16:$M$112,11,0)+VLOOKUP(B467,[4]Aaf_PENSION!$C$16:$M$112,11,0),0)</f>
        <v>0</v>
      </c>
      <c r="U467" s="3">
        <f>IFERROR(VLOOKUP(B467,[3]Aaf_SALUD!$C$16:$M$112,11,0)+VLOOKUP(B467,[4]Aaf_SALUD!$C$16:$M$112,11,0),0)</f>
        <v>0</v>
      </c>
      <c r="V467" s="3"/>
      <c r="W467" s="3"/>
      <c r="X467" s="3">
        <f>IFERROR(VLOOKUP(B467,[3]Ap_CESANTIAS!$C$16:$M$112,11,0)+VLOOKUP(B467,[4]Ap_CESANTIAS!$C$16:$M$112,11,0),0)</f>
        <v>0</v>
      </c>
      <c r="Y467" s="3">
        <f>IFERROR(VLOOKUP(B467,[3]Ap_PENSION!$C$16:$M$112,11,0)+VLOOKUP(B467,[4]Ap_PENSION!$C$16:$M$112,11,0),0)</f>
        <v>0</v>
      </c>
      <c r="Z467" s="3">
        <f>IFERROR(VLOOKUP(B467,[3]Ap_SALUD!$C$16:$M$112,11,0)+VLOOKUP(B467,[4]Ap_SALUD!$C$16:$M$112,11,0),0)</f>
        <v>0</v>
      </c>
      <c r="AA467" s="36">
        <f t="shared" si="22"/>
        <v>0</v>
      </c>
      <c r="AB467" s="37">
        <f t="shared" si="23"/>
        <v>0</v>
      </c>
    </row>
    <row r="468" spans="1:28" hidden="1" x14ac:dyDescent="0.25">
      <c r="A468" s="38">
        <v>456</v>
      </c>
      <c r="B468" s="61"/>
      <c r="C468" s="31">
        <v>800051168</v>
      </c>
      <c r="D468" s="31">
        <f>VLOOKUP(C468,ENERO!$D$13:$E$1147,2,0)</f>
        <v>211819418</v>
      </c>
      <c r="E468" s="61" t="s">
        <v>660</v>
      </c>
      <c r="F468" s="61"/>
      <c r="G468" s="61"/>
      <c r="H468" s="3">
        <v>845621823</v>
      </c>
      <c r="I468" s="3">
        <v>1027006496</v>
      </c>
      <c r="J468" s="3">
        <f>IFERROR(VLOOKUP(C468,[1]NOMINA!$Y$16:$AC$112,5,0),0)</f>
        <v>0</v>
      </c>
      <c r="K468" s="3">
        <f>IFERROR(VLOOKUP(C468,[1]CANCELACIONES!$Y$16:$AC$43,5,0),0)</f>
        <v>0</v>
      </c>
      <c r="L468" s="3">
        <f>IFERROR(VLOOKUP(C468,'[2]res- 200686'!$K$16:$R$112,8,0),0)</f>
        <v>0</v>
      </c>
      <c r="M468" s="3">
        <f>IFERROR(VLOOKUP(C468,'[2]reduccion calidad '!$K$16:$R$27,8,0),0)*-1</f>
        <v>0</v>
      </c>
      <c r="N468" s="3"/>
      <c r="O468" s="34">
        <f t="shared" si="21"/>
        <v>1872628319</v>
      </c>
      <c r="P468" s="35">
        <v>1872628319</v>
      </c>
      <c r="Q468" s="3">
        <f>IFERROR(VLOOKUP(C468,[3]ServNOMINA!$F$16:$M$112,8,0)+VLOOKUP(C468,[4]ServNOMINA!$F$16:$M$112,8,0),0)</f>
        <v>0</v>
      </c>
      <c r="R468" s="3">
        <f>IFERROR(VLOOKUP(C468,[3]ServOTROS!$F$16:$M$112,8,0)+VLOOKUP(C468,[4]ServOTROS!$F$16:$M$112,8,0),0)</f>
        <v>0</v>
      </c>
      <c r="S468" s="3"/>
      <c r="T468" s="3">
        <f>IFERROR(VLOOKUP(B468,[3]Aaf_PENSION!$C$16:$M$112,11,0)+VLOOKUP(B468,[4]Aaf_PENSION!$C$16:$M$112,11,0),0)</f>
        <v>0</v>
      </c>
      <c r="U468" s="3">
        <f>IFERROR(VLOOKUP(B468,[3]Aaf_SALUD!$C$16:$M$112,11,0)+VLOOKUP(B468,[4]Aaf_SALUD!$C$16:$M$112,11,0),0)</f>
        <v>0</v>
      </c>
      <c r="V468" s="3"/>
      <c r="W468" s="3"/>
      <c r="X468" s="3">
        <f>IFERROR(VLOOKUP(B468,[3]Ap_CESANTIAS!$C$16:$M$112,11,0)+VLOOKUP(B468,[4]Ap_CESANTIAS!$C$16:$M$112,11,0),0)</f>
        <v>0</v>
      </c>
      <c r="Y468" s="3">
        <f>IFERROR(VLOOKUP(B468,[3]Ap_PENSION!$C$16:$M$112,11,0)+VLOOKUP(B468,[4]Ap_PENSION!$C$16:$M$112,11,0),0)</f>
        <v>0</v>
      </c>
      <c r="Z468" s="3">
        <f>IFERROR(VLOOKUP(B468,[3]Ap_SALUD!$C$16:$M$112,11,0)+VLOOKUP(B468,[4]Ap_SALUD!$C$16:$M$112,11,0),0)</f>
        <v>0</v>
      </c>
      <c r="AA468" s="36">
        <f t="shared" si="22"/>
        <v>0</v>
      </c>
      <c r="AB468" s="37">
        <f t="shared" si="23"/>
        <v>0</v>
      </c>
    </row>
    <row r="469" spans="1:28" hidden="1" x14ac:dyDescent="0.25">
      <c r="A469" s="29">
        <v>457</v>
      </c>
      <c r="B469" s="61"/>
      <c r="C469" s="31">
        <v>891502397</v>
      </c>
      <c r="D469" s="31">
        <f>VLOOKUP(C469,ENERO!$D$13:$E$1147,2,0)</f>
        <v>215019450</v>
      </c>
      <c r="E469" s="61" t="s">
        <v>661</v>
      </c>
      <c r="F469" s="61"/>
      <c r="G469" s="61"/>
      <c r="H469" s="3">
        <v>291997515</v>
      </c>
      <c r="I469" s="3">
        <v>767129174</v>
      </c>
      <c r="J469" s="3">
        <f>IFERROR(VLOOKUP(C469,[1]NOMINA!$Y$16:$AC$112,5,0),0)</f>
        <v>0</v>
      </c>
      <c r="K469" s="3">
        <f>IFERROR(VLOOKUP(C469,[1]CANCELACIONES!$Y$16:$AC$43,5,0),0)</f>
        <v>0</v>
      </c>
      <c r="L469" s="3">
        <f>IFERROR(VLOOKUP(C469,'[2]res- 200686'!$K$16:$R$112,8,0),0)</f>
        <v>0</v>
      </c>
      <c r="M469" s="3">
        <f>IFERROR(VLOOKUP(C469,'[2]reduccion calidad '!$K$16:$R$27,8,0),0)*-1</f>
        <v>0</v>
      </c>
      <c r="N469" s="3"/>
      <c r="O469" s="34">
        <f t="shared" si="21"/>
        <v>1059126689</v>
      </c>
      <c r="P469" s="35">
        <v>1059126689</v>
      </c>
      <c r="Q469" s="3">
        <f>IFERROR(VLOOKUP(C469,[3]ServNOMINA!$F$16:$M$112,8,0)+VLOOKUP(C469,[4]ServNOMINA!$F$16:$M$112,8,0),0)</f>
        <v>0</v>
      </c>
      <c r="R469" s="3">
        <f>IFERROR(VLOOKUP(C469,[3]ServOTROS!$F$16:$M$112,8,0)+VLOOKUP(C469,[4]ServOTROS!$F$16:$M$112,8,0),0)</f>
        <v>0</v>
      </c>
      <c r="S469" s="3"/>
      <c r="T469" s="3">
        <f>IFERROR(VLOOKUP(B469,[3]Aaf_PENSION!$C$16:$M$112,11,0)+VLOOKUP(B469,[4]Aaf_PENSION!$C$16:$M$112,11,0),0)</f>
        <v>0</v>
      </c>
      <c r="U469" s="3">
        <f>IFERROR(VLOOKUP(B469,[3]Aaf_SALUD!$C$16:$M$112,11,0)+VLOOKUP(B469,[4]Aaf_SALUD!$C$16:$M$112,11,0),0)</f>
        <v>0</v>
      </c>
      <c r="V469" s="3"/>
      <c r="W469" s="3"/>
      <c r="X469" s="3">
        <f>IFERROR(VLOOKUP(B469,[3]Ap_CESANTIAS!$C$16:$M$112,11,0)+VLOOKUP(B469,[4]Ap_CESANTIAS!$C$16:$M$112,11,0),0)</f>
        <v>0</v>
      </c>
      <c r="Y469" s="3">
        <f>IFERROR(VLOOKUP(B469,[3]Ap_PENSION!$C$16:$M$112,11,0)+VLOOKUP(B469,[4]Ap_PENSION!$C$16:$M$112,11,0),0)</f>
        <v>0</v>
      </c>
      <c r="Z469" s="3">
        <f>IFERROR(VLOOKUP(B469,[3]Ap_SALUD!$C$16:$M$112,11,0)+VLOOKUP(B469,[4]Ap_SALUD!$C$16:$M$112,11,0),0)</f>
        <v>0</v>
      </c>
      <c r="AA469" s="36">
        <f t="shared" si="22"/>
        <v>0</v>
      </c>
      <c r="AB469" s="37">
        <f t="shared" si="23"/>
        <v>0</v>
      </c>
    </row>
    <row r="470" spans="1:28" hidden="1" x14ac:dyDescent="0.25">
      <c r="A470" s="38">
        <v>458</v>
      </c>
      <c r="B470" s="61"/>
      <c r="C470" s="31">
        <v>891500841</v>
      </c>
      <c r="D470" s="31">
        <f>VLOOKUP(C470,ENERO!$D$13:$E$1147,2,0)</f>
        <v>215519455</v>
      </c>
      <c r="E470" s="61" t="s">
        <v>662</v>
      </c>
      <c r="F470" s="61"/>
      <c r="G470" s="61"/>
      <c r="H470" s="3">
        <v>413161687</v>
      </c>
      <c r="I470" s="3">
        <v>901645363</v>
      </c>
      <c r="J470" s="3">
        <f>IFERROR(VLOOKUP(C470,[1]NOMINA!$Y$16:$AC$112,5,0),0)</f>
        <v>0</v>
      </c>
      <c r="K470" s="3">
        <f>IFERROR(VLOOKUP(C470,[1]CANCELACIONES!$Y$16:$AC$43,5,0),0)</f>
        <v>0</v>
      </c>
      <c r="L470" s="3">
        <f>IFERROR(VLOOKUP(C470,'[2]res- 200686'!$K$16:$R$112,8,0),0)</f>
        <v>0</v>
      </c>
      <c r="M470" s="3">
        <f>IFERROR(VLOOKUP(C470,'[2]reduccion calidad '!$K$16:$R$27,8,0),0)*-1</f>
        <v>0</v>
      </c>
      <c r="N470" s="3"/>
      <c r="O470" s="34">
        <f t="shared" si="21"/>
        <v>1314807050</v>
      </c>
      <c r="P470" s="35">
        <v>1314807050</v>
      </c>
      <c r="Q470" s="3">
        <f>IFERROR(VLOOKUP(C470,[3]ServNOMINA!$F$16:$M$112,8,0)+VLOOKUP(C470,[4]ServNOMINA!$F$16:$M$112,8,0),0)</f>
        <v>0</v>
      </c>
      <c r="R470" s="3">
        <f>IFERROR(VLOOKUP(C470,[3]ServOTROS!$F$16:$M$112,8,0)+VLOOKUP(C470,[4]ServOTROS!$F$16:$M$112,8,0),0)</f>
        <v>0</v>
      </c>
      <c r="S470" s="3"/>
      <c r="T470" s="3">
        <f>IFERROR(VLOOKUP(B470,[3]Aaf_PENSION!$C$16:$M$112,11,0)+VLOOKUP(B470,[4]Aaf_PENSION!$C$16:$M$112,11,0),0)</f>
        <v>0</v>
      </c>
      <c r="U470" s="3">
        <f>IFERROR(VLOOKUP(B470,[3]Aaf_SALUD!$C$16:$M$112,11,0)+VLOOKUP(B470,[4]Aaf_SALUD!$C$16:$M$112,11,0),0)</f>
        <v>0</v>
      </c>
      <c r="V470" s="3"/>
      <c r="W470" s="3"/>
      <c r="X470" s="3">
        <f>IFERROR(VLOOKUP(B470,[3]Ap_CESANTIAS!$C$16:$M$112,11,0)+VLOOKUP(B470,[4]Ap_CESANTIAS!$C$16:$M$112,11,0),0)</f>
        <v>0</v>
      </c>
      <c r="Y470" s="3">
        <f>IFERROR(VLOOKUP(B470,[3]Ap_PENSION!$C$16:$M$112,11,0)+VLOOKUP(B470,[4]Ap_PENSION!$C$16:$M$112,11,0),0)</f>
        <v>0</v>
      </c>
      <c r="Z470" s="3">
        <f>IFERROR(VLOOKUP(B470,[3]Ap_SALUD!$C$16:$M$112,11,0)+VLOOKUP(B470,[4]Ap_SALUD!$C$16:$M$112,11,0),0)</f>
        <v>0</v>
      </c>
      <c r="AA470" s="36">
        <f t="shared" si="22"/>
        <v>0</v>
      </c>
      <c r="AB470" s="37">
        <f t="shared" si="23"/>
        <v>0</v>
      </c>
    </row>
    <row r="471" spans="1:28" hidden="1" x14ac:dyDescent="0.25">
      <c r="A471" s="29">
        <v>459</v>
      </c>
      <c r="B471" s="61"/>
      <c r="C471" s="31">
        <v>891500982</v>
      </c>
      <c r="D471" s="31">
        <f>VLOOKUP(C471,ENERO!$D$13:$E$1147,2,0)</f>
        <v>217319473</v>
      </c>
      <c r="E471" s="61" t="s">
        <v>463</v>
      </c>
      <c r="F471" s="61"/>
      <c r="G471" s="61"/>
      <c r="H471" s="3">
        <v>809726423</v>
      </c>
      <c r="I471" s="3">
        <v>1764903413</v>
      </c>
      <c r="J471" s="3">
        <f>IFERROR(VLOOKUP(C471,[1]NOMINA!$Y$16:$AC$112,5,0),0)</f>
        <v>0</v>
      </c>
      <c r="K471" s="3">
        <f>IFERROR(VLOOKUP(C471,[1]CANCELACIONES!$Y$16:$AC$43,5,0),0)</f>
        <v>0</v>
      </c>
      <c r="L471" s="3">
        <f>IFERROR(VLOOKUP(C471,'[2]res- 200686'!$K$16:$R$112,8,0),0)</f>
        <v>0</v>
      </c>
      <c r="M471" s="3">
        <f>IFERROR(VLOOKUP(C471,'[2]reduccion calidad '!$K$16:$R$27,8,0),0)*-1</f>
        <v>0</v>
      </c>
      <c r="N471" s="3"/>
      <c r="O471" s="34">
        <f t="shared" si="21"/>
        <v>2574629836</v>
      </c>
      <c r="P471" s="35">
        <v>2574629836</v>
      </c>
      <c r="Q471" s="3">
        <f>IFERROR(VLOOKUP(C471,[3]ServNOMINA!$F$16:$M$112,8,0)+VLOOKUP(C471,[4]ServNOMINA!$F$16:$M$112,8,0),0)</f>
        <v>0</v>
      </c>
      <c r="R471" s="3">
        <f>IFERROR(VLOOKUP(C471,[3]ServOTROS!$F$16:$M$112,8,0)+VLOOKUP(C471,[4]ServOTROS!$F$16:$M$112,8,0),0)</f>
        <v>0</v>
      </c>
      <c r="S471" s="3"/>
      <c r="T471" s="3">
        <f>IFERROR(VLOOKUP(B471,[3]Aaf_PENSION!$C$16:$M$112,11,0)+VLOOKUP(B471,[4]Aaf_PENSION!$C$16:$M$112,11,0),0)</f>
        <v>0</v>
      </c>
      <c r="U471" s="3">
        <f>IFERROR(VLOOKUP(B471,[3]Aaf_SALUD!$C$16:$M$112,11,0)+VLOOKUP(B471,[4]Aaf_SALUD!$C$16:$M$112,11,0),0)</f>
        <v>0</v>
      </c>
      <c r="V471" s="3"/>
      <c r="W471" s="3"/>
      <c r="X471" s="3">
        <f>IFERROR(VLOOKUP(B471,[3]Ap_CESANTIAS!$C$16:$M$112,11,0)+VLOOKUP(B471,[4]Ap_CESANTIAS!$C$16:$M$112,11,0),0)</f>
        <v>0</v>
      </c>
      <c r="Y471" s="3">
        <f>IFERROR(VLOOKUP(B471,[3]Ap_PENSION!$C$16:$M$112,11,0)+VLOOKUP(B471,[4]Ap_PENSION!$C$16:$M$112,11,0),0)</f>
        <v>0</v>
      </c>
      <c r="Z471" s="3">
        <f>IFERROR(VLOOKUP(B471,[3]Ap_SALUD!$C$16:$M$112,11,0)+VLOOKUP(B471,[4]Ap_SALUD!$C$16:$M$112,11,0),0)</f>
        <v>0</v>
      </c>
      <c r="AA471" s="36">
        <f t="shared" si="22"/>
        <v>0</v>
      </c>
      <c r="AB471" s="37">
        <f t="shared" si="23"/>
        <v>0</v>
      </c>
    </row>
    <row r="472" spans="1:28" hidden="1" x14ac:dyDescent="0.25">
      <c r="A472" s="38">
        <v>460</v>
      </c>
      <c r="B472" s="61"/>
      <c r="C472" s="31">
        <v>800095978</v>
      </c>
      <c r="D472" s="31">
        <f>VLOOKUP(C472,ENERO!$D$13:$E$1147,2,0)</f>
        <v>211319513</v>
      </c>
      <c r="E472" s="61" t="s">
        <v>663</v>
      </c>
      <c r="F472" s="61"/>
      <c r="G472" s="61"/>
      <c r="H472" s="3">
        <v>115272603</v>
      </c>
      <c r="I472" s="3">
        <v>380588404</v>
      </c>
      <c r="J472" s="3">
        <f>IFERROR(VLOOKUP(C472,[1]NOMINA!$Y$16:$AC$112,5,0),0)</f>
        <v>0</v>
      </c>
      <c r="K472" s="3">
        <f>IFERROR(VLOOKUP(C472,[1]CANCELACIONES!$Y$16:$AC$43,5,0),0)</f>
        <v>0</v>
      </c>
      <c r="L472" s="3">
        <f>IFERROR(VLOOKUP(C472,'[2]res- 200686'!$K$16:$R$112,8,0),0)</f>
        <v>0</v>
      </c>
      <c r="M472" s="3">
        <f>IFERROR(VLOOKUP(C472,'[2]reduccion calidad '!$K$16:$R$27,8,0),0)*-1</f>
        <v>0</v>
      </c>
      <c r="N472" s="3"/>
      <c r="O472" s="34">
        <f t="shared" si="21"/>
        <v>495861007</v>
      </c>
      <c r="P472" s="35">
        <v>495861007</v>
      </c>
      <c r="Q472" s="3">
        <f>IFERROR(VLOOKUP(C472,[3]ServNOMINA!$F$16:$M$112,8,0)+VLOOKUP(C472,[4]ServNOMINA!$F$16:$M$112,8,0),0)</f>
        <v>0</v>
      </c>
      <c r="R472" s="3">
        <f>IFERROR(VLOOKUP(C472,[3]ServOTROS!$F$16:$M$112,8,0)+VLOOKUP(C472,[4]ServOTROS!$F$16:$M$112,8,0),0)</f>
        <v>0</v>
      </c>
      <c r="S472" s="3"/>
      <c r="T472" s="3">
        <f>IFERROR(VLOOKUP(B472,[3]Aaf_PENSION!$C$16:$M$112,11,0)+VLOOKUP(B472,[4]Aaf_PENSION!$C$16:$M$112,11,0),0)</f>
        <v>0</v>
      </c>
      <c r="U472" s="3">
        <f>IFERROR(VLOOKUP(B472,[3]Aaf_SALUD!$C$16:$M$112,11,0)+VLOOKUP(B472,[4]Aaf_SALUD!$C$16:$M$112,11,0),0)</f>
        <v>0</v>
      </c>
      <c r="V472" s="3"/>
      <c r="W472" s="3"/>
      <c r="X472" s="3">
        <f>IFERROR(VLOOKUP(B472,[3]Ap_CESANTIAS!$C$16:$M$112,11,0)+VLOOKUP(B472,[4]Ap_CESANTIAS!$C$16:$M$112,11,0),0)</f>
        <v>0</v>
      </c>
      <c r="Y472" s="3">
        <f>IFERROR(VLOOKUP(B472,[3]Ap_PENSION!$C$16:$M$112,11,0)+VLOOKUP(B472,[4]Ap_PENSION!$C$16:$M$112,11,0),0)</f>
        <v>0</v>
      </c>
      <c r="Z472" s="3">
        <f>IFERROR(VLOOKUP(B472,[3]Ap_SALUD!$C$16:$M$112,11,0)+VLOOKUP(B472,[4]Ap_SALUD!$C$16:$M$112,11,0),0)</f>
        <v>0</v>
      </c>
      <c r="AA472" s="36">
        <f t="shared" si="22"/>
        <v>0</v>
      </c>
      <c r="AB472" s="37">
        <f t="shared" si="23"/>
        <v>0</v>
      </c>
    </row>
    <row r="473" spans="1:28" hidden="1" x14ac:dyDescent="0.25">
      <c r="A473" s="29">
        <v>461</v>
      </c>
      <c r="B473" s="61"/>
      <c r="C473" s="31">
        <v>800095980</v>
      </c>
      <c r="D473" s="31">
        <f>VLOOKUP(C473,ENERO!$D$13:$E$1147,2,0)</f>
        <v>211719517</v>
      </c>
      <c r="E473" s="61" t="s">
        <v>546</v>
      </c>
      <c r="F473" s="61"/>
      <c r="G473" s="61"/>
      <c r="H473" s="3">
        <v>1105975727</v>
      </c>
      <c r="I473" s="3">
        <v>2485415860</v>
      </c>
      <c r="J473" s="3">
        <f>IFERROR(VLOOKUP(C473,[1]NOMINA!$Y$16:$AC$112,5,0),0)</f>
        <v>0</v>
      </c>
      <c r="K473" s="3">
        <f>IFERROR(VLOOKUP(C473,[1]CANCELACIONES!$Y$16:$AC$43,5,0),0)</f>
        <v>0</v>
      </c>
      <c r="L473" s="3">
        <f>IFERROR(VLOOKUP(C473,'[2]res- 200686'!$K$16:$R$112,8,0),0)</f>
        <v>0</v>
      </c>
      <c r="M473" s="3">
        <f>IFERROR(VLOOKUP(C473,'[2]reduccion calidad '!$K$16:$R$27,8,0),0)*-1</f>
        <v>0</v>
      </c>
      <c r="N473" s="3"/>
      <c r="O473" s="34">
        <f t="shared" si="21"/>
        <v>3591391587</v>
      </c>
      <c r="P473" s="35">
        <v>3591391587</v>
      </c>
      <c r="Q473" s="3">
        <f>IFERROR(VLOOKUP(C473,[3]ServNOMINA!$F$16:$M$112,8,0)+VLOOKUP(C473,[4]ServNOMINA!$F$16:$M$112,8,0),0)</f>
        <v>0</v>
      </c>
      <c r="R473" s="3">
        <f>IFERROR(VLOOKUP(C473,[3]ServOTROS!$F$16:$M$112,8,0)+VLOOKUP(C473,[4]ServOTROS!$F$16:$M$112,8,0),0)</f>
        <v>0</v>
      </c>
      <c r="S473" s="3"/>
      <c r="T473" s="3">
        <f>IFERROR(VLOOKUP(B473,[3]Aaf_PENSION!$C$16:$M$112,11,0)+VLOOKUP(B473,[4]Aaf_PENSION!$C$16:$M$112,11,0),0)</f>
        <v>0</v>
      </c>
      <c r="U473" s="3">
        <f>IFERROR(VLOOKUP(B473,[3]Aaf_SALUD!$C$16:$M$112,11,0)+VLOOKUP(B473,[4]Aaf_SALUD!$C$16:$M$112,11,0),0)</f>
        <v>0</v>
      </c>
      <c r="V473" s="3"/>
      <c r="W473" s="3"/>
      <c r="X473" s="3">
        <f>IFERROR(VLOOKUP(B473,[3]Ap_CESANTIAS!$C$16:$M$112,11,0)+VLOOKUP(B473,[4]Ap_CESANTIAS!$C$16:$M$112,11,0),0)</f>
        <v>0</v>
      </c>
      <c r="Y473" s="3">
        <f>IFERROR(VLOOKUP(B473,[3]Ap_PENSION!$C$16:$M$112,11,0)+VLOOKUP(B473,[4]Ap_PENSION!$C$16:$M$112,11,0),0)</f>
        <v>0</v>
      </c>
      <c r="Z473" s="3">
        <f>IFERROR(VLOOKUP(B473,[3]Ap_SALUD!$C$16:$M$112,11,0)+VLOOKUP(B473,[4]Ap_SALUD!$C$16:$M$112,11,0),0)</f>
        <v>0</v>
      </c>
      <c r="AA473" s="36">
        <f t="shared" si="22"/>
        <v>0</v>
      </c>
      <c r="AB473" s="37">
        <f t="shared" si="23"/>
        <v>0</v>
      </c>
    </row>
    <row r="474" spans="1:28" hidden="1" x14ac:dyDescent="0.25">
      <c r="A474" s="38">
        <v>462</v>
      </c>
      <c r="B474" s="61"/>
      <c r="C474" s="31">
        <v>891502194</v>
      </c>
      <c r="D474" s="31">
        <f>VLOOKUP(C474,ENERO!$D$13:$E$1147,2,0)</f>
        <v>213219532</v>
      </c>
      <c r="E474" s="61" t="s">
        <v>664</v>
      </c>
      <c r="F474" s="61"/>
      <c r="G474" s="61"/>
      <c r="H474" s="3">
        <v>691338223</v>
      </c>
      <c r="I474" s="3">
        <v>1400152321</v>
      </c>
      <c r="J474" s="3">
        <f>IFERROR(VLOOKUP(C474,[1]NOMINA!$Y$16:$AC$112,5,0),0)</f>
        <v>0</v>
      </c>
      <c r="K474" s="3">
        <f>IFERROR(VLOOKUP(C474,[1]CANCELACIONES!$Y$16:$AC$43,5,0),0)</f>
        <v>0</v>
      </c>
      <c r="L474" s="3">
        <f>IFERROR(VLOOKUP(C474,'[2]res- 200686'!$K$16:$R$112,8,0),0)</f>
        <v>0</v>
      </c>
      <c r="M474" s="3">
        <f>IFERROR(VLOOKUP(C474,'[2]reduccion calidad '!$K$16:$R$27,8,0),0)*-1</f>
        <v>0</v>
      </c>
      <c r="N474" s="3"/>
      <c r="O474" s="34">
        <f t="shared" si="21"/>
        <v>2091490544</v>
      </c>
      <c r="P474" s="35">
        <v>2091490544</v>
      </c>
      <c r="Q474" s="3">
        <f>IFERROR(VLOOKUP(C474,[3]ServNOMINA!$F$16:$M$112,8,0)+VLOOKUP(C474,[4]ServNOMINA!$F$16:$M$112,8,0),0)</f>
        <v>0</v>
      </c>
      <c r="R474" s="3">
        <f>IFERROR(VLOOKUP(C474,[3]ServOTROS!$F$16:$M$112,8,0)+VLOOKUP(C474,[4]ServOTROS!$F$16:$M$112,8,0),0)</f>
        <v>0</v>
      </c>
      <c r="S474" s="3"/>
      <c r="T474" s="3">
        <f>IFERROR(VLOOKUP(B474,[3]Aaf_PENSION!$C$16:$M$112,11,0)+VLOOKUP(B474,[4]Aaf_PENSION!$C$16:$M$112,11,0),0)</f>
        <v>0</v>
      </c>
      <c r="U474" s="3">
        <f>IFERROR(VLOOKUP(B474,[3]Aaf_SALUD!$C$16:$M$112,11,0)+VLOOKUP(B474,[4]Aaf_SALUD!$C$16:$M$112,11,0),0)</f>
        <v>0</v>
      </c>
      <c r="V474" s="3"/>
      <c r="W474" s="3"/>
      <c r="X474" s="3">
        <f>IFERROR(VLOOKUP(B474,[3]Ap_CESANTIAS!$C$16:$M$112,11,0)+VLOOKUP(B474,[4]Ap_CESANTIAS!$C$16:$M$112,11,0),0)</f>
        <v>0</v>
      </c>
      <c r="Y474" s="3">
        <f>IFERROR(VLOOKUP(B474,[3]Ap_PENSION!$C$16:$M$112,11,0)+VLOOKUP(B474,[4]Ap_PENSION!$C$16:$M$112,11,0),0)</f>
        <v>0</v>
      </c>
      <c r="Z474" s="3">
        <f>IFERROR(VLOOKUP(B474,[3]Ap_SALUD!$C$16:$M$112,11,0)+VLOOKUP(B474,[4]Ap_SALUD!$C$16:$M$112,11,0),0)</f>
        <v>0</v>
      </c>
      <c r="AA474" s="36">
        <f t="shared" si="22"/>
        <v>0</v>
      </c>
      <c r="AB474" s="37">
        <f t="shared" si="23"/>
        <v>0</v>
      </c>
    </row>
    <row r="475" spans="1:28" hidden="1" x14ac:dyDescent="0.25">
      <c r="A475" s="29">
        <v>463</v>
      </c>
      <c r="B475" s="61"/>
      <c r="C475" s="31">
        <v>817000992</v>
      </c>
      <c r="D475" s="31">
        <f>VLOOKUP(C475,ENERO!$D$13:$E$1147,2,0)</f>
        <v>213319533</v>
      </c>
      <c r="E475" s="61" t="s">
        <v>665</v>
      </c>
      <c r="F475" s="61"/>
      <c r="G475" s="61"/>
      <c r="H475" s="3">
        <v>210096447</v>
      </c>
      <c r="I475" s="3">
        <v>514400808</v>
      </c>
      <c r="J475" s="3">
        <f>IFERROR(VLOOKUP(C475,[1]NOMINA!$Y$16:$AC$112,5,0),0)</f>
        <v>0</v>
      </c>
      <c r="K475" s="3">
        <f>IFERROR(VLOOKUP(C475,[1]CANCELACIONES!$Y$16:$AC$43,5,0),0)</f>
        <v>0</v>
      </c>
      <c r="L475" s="3">
        <f>IFERROR(VLOOKUP(C475,'[2]res- 200686'!$K$16:$R$112,8,0),0)</f>
        <v>0</v>
      </c>
      <c r="M475" s="3">
        <f>IFERROR(VLOOKUP(C475,'[2]reduccion calidad '!$K$16:$R$27,8,0),0)*-1</f>
        <v>0</v>
      </c>
      <c r="N475" s="3"/>
      <c r="O475" s="34">
        <f t="shared" si="21"/>
        <v>724497255</v>
      </c>
      <c r="P475" s="35">
        <v>724497255</v>
      </c>
      <c r="Q475" s="3">
        <f>IFERROR(VLOOKUP(C475,[3]ServNOMINA!$F$16:$M$112,8,0)+VLOOKUP(C475,[4]ServNOMINA!$F$16:$M$112,8,0),0)</f>
        <v>0</v>
      </c>
      <c r="R475" s="3">
        <f>IFERROR(VLOOKUP(C475,[3]ServOTROS!$F$16:$M$112,8,0)+VLOOKUP(C475,[4]ServOTROS!$F$16:$M$112,8,0),0)</f>
        <v>0</v>
      </c>
      <c r="S475" s="3"/>
      <c r="T475" s="3">
        <f>IFERROR(VLOOKUP(B475,[3]Aaf_PENSION!$C$16:$M$112,11,0)+VLOOKUP(B475,[4]Aaf_PENSION!$C$16:$M$112,11,0),0)</f>
        <v>0</v>
      </c>
      <c r="U475" s="3">
        <f>IFERROR(VLOOKUP(B475,[3]Aaf_SALUD!$C$16:$M$112,11,0)+VLOOKUP(B475,[4]Aaf_SALUD!$C$16:$M$112,11,0),0)</f>
        <v>0</v>
      </c>
      <c r="V475" s="3"/>
      <c r="W475" s="3"/>
      <c r="X475" s="3">
        <f>IFERROR(VLOOKUP(B475,[3]Ap_CESANTIAS!$C$16:$M$112,11,0)+VLOOKUP(B475,[4]Ap_CESANTIAS!$C$16:$M$112,11,0),0)</f>
        <v>0</v>
      </c>
      <c r="Y475" s="3">
        <f>IFERROR(VLOOKUP(B475,[3]Ap_PENSION!$C$16:$M$112,11,0)+VLOOKUP(B475,[4]Ap_PENSION!$C$16:$M$112,11,0),0)</f>
        <v>0</v>
      </c>
      <c r="Z475" s="3">
        <f>IFERROR(VLOOKUP(B475,[3]Ap_SALUD!$C$16:$M$112,11,0)+VLOOKUP(B475,[4]Ap_SALUD!$C$16:$M$112,11,0),0)</f>
        <v>0</v>
      </c>
      <c r="AA475" s="36">
        <f t="shared" si="22"/>
        <v>0</v>
      </c>
      <c r="AB475" s="37">
        <f t="shared" si="23"/>
        <v>0</v>
      </c>
    </row>
    <row r="476" spans="1:28" hidden="1" x14ac:dyDescent="0.25">
      <c r="A476" s="38">
        <v>464</v>
      </c>
      <c r="B476" s="61"/>
      <c r="C476" s="31">
        <v>891500856</v>
      </c>
      <c r="D476" s="31">
        <f>VLOOKUP(C476,ENERO!$D$13:$E$1147,2,0)</f>
        <v>214819548</v>
      </c>
      <c r="E476" s="61" t="s">
        <v>666</v>
      </c>
      <c r="F476" s="61"/>
      <c r="G476" s="61"/>
      <c r="H476" s="3">
        <v>732398279</v>
      </c>
      <c r="I476" s="3">
        <v>1659503566</v>
      </c>
      <c r="J476" s="3">
        <f>IFERROR(VLOOKUP(C476,[1]NOMINA!$Y$16:$AC$112,5,0),0)</f>
        <v>0</v>
      </c>
      <c r="K476" s="3">
        <f>IFERROR(VLOOKUP(C476,[1]CANCELACIONES!$Y$16:$AC$43,5,0),0)</f>
        <v>0</v>
      </c>
      <c r="L476" s="3">
        <f>IFERROR(VLOOKUP(C476,'[2]res- 200686'!$K$16:$R$112,8,0),0)</f>
        <v>0</v>
      </c>
      <c r="M476" s="3">
        <f>IFERROR(VLOOKUP(C476,'[2]reduccion calidad '!$K$16:$R$27,8,0),0)*-1</f>
        <v>0</v>
      </c>
      <c r="N476" s="3"/>
      <c r="O476" s="34">
        <f t="shared" si="21"/>
        <v>2391901845</v>
      </c>
      <c r="P476" s="35">
        <v>2391901845</v>
      </c>
      <c r="Q476" s="3">
        <f>IFERROR(VLOOKUP(C476,[3]ServNOMINA!$F$16:$M$112,8,0)+VLOOKUP(C476,[4]ServNOMINA!$F$16:$M$112,8,0),0)</f>
        <v>0</v>
      </c>
      <c r="R476" s="3">
        <f>IFERROR(VLOOKUP(C476,[3]ServOTROS!$F$16:$M$112,8,0)+VLOOKUP(C476,[4]ServOTROS!$F$16:$M$112,8,0),0)</f>
        <v>0</v>
      </c>
      <c r="S476" s="3"/>
      <c r="T476" s="3">
        <f>IFERROR(VLOOKUP(B476,[3]Aaf_PENSION!$C$16:$M$112,11,0)+VLOOKUP(B476,[4]Aaf_PENSION!$C$16:$M$112,11,0),0)</f>
        <v>0</v>
      </c>
      <c r="U476" s="3">
        <f>IFERROR(VLOOKUP(B476,[3]Aaf_SALUD!$C$16:$M$112,11,0)+VLOOKUP(B476,[4]Aaf_SALUD!$C$16:$M$112,11,0),0)</f>
        <v>0</v>
      </c>
      <c r="V476" s="3"/>
      <c r="W476" s="3"/>
      <c r="X476" s="3">
        <f>IFERROR(VLOOKUP(B476,[3]Ap_CESANTIAS!$C$16:$M$112,11,0)+VLOOKUP(B476,[4]Ap_CESANTIAS!$C$16:$M$112,11,0),0)</f>
        <v>0</v>
      </c>
      <c r="Y476" s="3">
        <f>IFERROR(VLOOKUP(B476,[3]Ap_PENSION!$C$16:$M$112,11,0)+VLOOKUP(B476,[4]Ap_PENSION!$C$16:$M$112,11,0),0)</f>
        <v>0</v>
      </c>
      <c r="Z476" s="3">
        <f>IFERROR(VLOOKUP(B476,[3]Ap_SALUD!$C$16:$M$112,11,0)+VLOOKUP(B476,[4]Ap_SALUD!$C$16:$M$112,11,0),0)</f>
        <v>0</v>
      </c>
      <c r="AA476" s="36">
        <f t="shared" si="22"/>
        <v>0</v>
      </c>
      <c r="AB476" s="37">
        <f t="shared" si="23"/>
        <v>0</v>
      </c>
    </row>
    <row r="477" spans="1:28" hidden="1" x14ac:dyDescent="0.25">
      <c r="A477" s="29">
        <v>465</v>
      </c>
      <c r="B477" s="61"/>
      <c r="C477" s="31">
        <v>891500580</v>
      </c>
      <c r="D477" s="31">
        <f>VLOOKUP(C477,ENERO!$D$13:$E$1147,2,0)</f>
        <v>217319573</v>
      </c>
      <c r="E477" s="61" t="s">
        <v>667</v>
      </c>
      <c r="F477" s="61"/>
      <c r="G477" s="61"/>
      <c r="H477" s="3">
        <v>505621671</v>
      </c>
      <c r="I477" s="3">
        <v>977980039</v>
      </c>
      <c r="J477" s="3">
        <f>IFERROR(VLOOKUP(C477,[1]NOMINA!$Y$16:$AC$112,5,0),0)</f>
        <v>0</v>
      </c>
      <c r="K477" s="3">
        <f>IFERROR(VLOOKUP(C477,[1]CANCELACIONES!$Y$16:$AC$43,5,0),0)</f>
        <v>0</v>
      </c>
      <c r="L477" s="3">
        <f>IFERROR(VLOOKUP(C477,'[2]res- 200686'!$K$16:$R$112,8,0),0)</f>
        <v>0</v>
      </c>
      <c r="M477" s="3">
        <f>IFERROR(VLOOKUP(C477,'[2]reduccion calidad '!$K$16:$R$27,8,0),0)*-1</f>
        <v>0</v>
      </c>
      <c r="N477" s="3"/>
      <c r="O477" s="34">
        <f t="shared" si="21"/>
        <v>1483601710</v>
      </c>
      <c r="P477" s="35">
        <v>1483601710</v>
      </c>
      <c r="Q477" s="3">
        <f>IFERROR(VLOOKUP(C477,[3]ServNOMINA!$F$16:$M$112,8,0)+VLOOKUP(C477,[4]ServNOMINA!$F$16:$M$112,8,0),0)</f>
        <v>0</v>
      </c>
      <c r="R477" s="3">
        <f>IFERROR(VLOOKUP(C477,[3]ServOTROS!$F$16:$M$112,8,0)+VLOOKUP(C477,[4]ServOTROS!$F$16:$M$112,8,0),0)</f>
        <v>0</v>
      </c>
      <c r="S477" s="3"/>
      <c r="T477" s="3">
        <f>IFERROR(VLOOKUP(B477,[3]Aaf_PENSION!$C$16:$M$112,11,0)+VLOOKUP(B477,[4]Aaf_PENSION!$C$16:$M$112,11,0),0)</f>
        <v>0</v>
      </c>
      <c r="U477" s="3">
        <f>IFERROR(VLOOKUP(B477,[3]Aaf_SALUD!$C$16:$M$112,11,0)+VLOOKUP(B477,[4]Aaf_SALUD!$C$16:$M$112,11,0),0)</f>
        <v>0</v>
      </c>
      <c r="V477" s="3"/>
      <c r="W477" s="3"/>
      <c r="X477" s="3">
        <f>IFERROR(VLOOKUP(B477,[3]Ap_CESANTIAS!$C$16:$M$112,11,0)+VLOOKUP(B477,[4]Ap_CESANTIAS!$C$16:$M$112,11,0),0)</f>
        <v>0</v>
      </c>
      <c r="Y477" s="3">
        <f>IFERROR(VLOOKUP(B477,[3]Ap_PENSION!$C$16:$M$112,11,0)+VLOOKUP(B477,[4]Ap_PENSION!$C$16:$M$112,11,0),0)</f>
        <v>0</v>
      </c>
      <c r="Z477" s="3">
        <f>IFERROR(VLOOKUP(B477,[3]Ap_SALUD!$C$16:$M$112,11,0)+VLOOKUP(B477,[4]Ap_SALUD!$C$16:$M$112,11,0),0)</f>
        <v>0</v>
      </c>
      <c r="AA477" s="36">
        <f t="shared" si="22"/>
        <v>0</v>
      </c>
      <c r="AB477" s="37">
        <f t="shared" si="23"/>
        <v>0</v>
      </c>
    </row>
    <row r="478" spans="1:28" hidden="1" x14ac:dyDescent="0.25">
      <c r="A478" s="38">
        <v>466</v>
      </c>
      <c r="B478" s="61"/>
      <c r="C478" s="31">
        <v>891500721</v>
      </c>
      <c r="D478" s="31">
        <f>VLOOKUP(C478,ENERO!$D$13:$E$1147,2,0)</f>
        <v>218519585</v>
      </c>
      <c r="E478" s="61" t="s">
        <v>668</v>
      </c>
      <c r="F478" s="61"/>
      <c r="G478" s="61"/>
      <c r="H478" s="3">
        <v>341596555</v>
      </c>
      <c r="I478" s="3">
        <v>886599179</v>
      </c>
      <c r="J478" s="3">
        <f>IFERROR(VLOOKUP(C478,[1]NOMINA!$Y$16:$AC$112,5,0),0)</f>
        <v>0</v>
      </c>
      <c r="K478" s="3">
        <f>IFERROR(VLOOKUP(C478,[1]CANCELACIONES!$Y$16:$AC$43,5,0),0)</f>
        <v>0</v>
      </c>
      <c r="L478" s="3">
        <f>IFERROR(VLOOKUP(C478,'[2]res- 200686'!$K$16:$R$112,8,0),0)</f>
        <v>0</v>
      </c>
      <c r="M478" s="3">
        <f>IFERROR(VLOOKUP(C478,'[2]reduccion calidad '!$K$16:$R$27,8,0),0)*-1</f>
        <v>0</v>
      </c>
      <c r="N478" s="3"/>
      <c r="O478" s="34">
        <f t="shared" si="21"/>
        <v>1228195734</v>
      </c>
      <c r="P478" s="35">
        <v>1228195734</v>
      </c>
      <c r="Q478" s="3">
        <f>IFERROR(VLOOKUP(C478,[3]ServNOMINA!$F$16:$M$112,8,0)+VLOOKUP(C478,[4]ServNOMINA!$F$16:$M$112,8,0),0)</f>
        <v>0</v>
      </c>
      <c r="R478" s="3">
        <f>IFERROR(VLOOKUP(C478,[3]ServOTROS!$F$16:$M$112,8,0)+VLOOKUP(C478,[4]ServOTROS!$F$16:$M$112,8,0),0)</f>
        <v>0</v>
      </c>
      <c r="S478" s="3"/>
      <c r="T478" s="3">
        <f>IFERROR(VLOOKUP(B478,[3]Aaf_PENSION!$C$16:$M$112,11,0)+VLOOKUP(B478,[4]Aaf_PENSION!$C$16:$M$112,11,0),0)</f>
        <v>0</v>
      </c>
      <c r="U478" s="3">
        <f>IFERROR(VLOOKUP(B478,[3]Aaf_SALUD!$C$16:$M$112,11,0)+VLOOKUP(B478,[4]Aaf_SALUD!$C$16:$M$112,11,0),0)</f>
        <v>0</v>
      </c>
      <c r="V478" s="3"/>
      <c r="W478" s="3"/>
      <c r="X478" s="3">
        <f>IFERROR(VLOOKUP(B478,[3]Ap_CESANTIAS!$C$16:$M$112,11,0)+VLOOKUP(B478,[4]Ap_CESANTIAS!$C$16:$M$112,11,0),0)</f>
        <v>0</v>
      </c>
      <c r="Y478" s="3">
        <f>IFERROR(VLOOKUP(B478,[3]Ap_PENSION!$C$16:$M$112,11,0)+VLOOKUP(B478,[4]Ap_PENSION!$C$16:$M$112,11,0),0)</f>
        <v>0</v>
      </c>
      <c r="Z478" s="3">
        <f>IFERROR(VLOOKUP(B478,[3]Ap_SALUD!$C$16:$M$112,11,0)+VLOOKUP(B478,[4]Ap_SALUD!$C$16:$M$112,11,0),0)</f>
        <v>0</v>
      </c>
      <c r="AA478" s="36">
        <f t="shared" si="22"/>
        <v>0</v>
      </c>
      <c r="AB478" s="37">
        <f t="shared" si="23"/>
        <v>0</v>
      </c>
    </row>
    <row r="479" spans="1:28" hidden="1" x14ac:dyDescent="0.25">
      <c r="A479" s="29">
        <v>467</v>
      </c>
      <c r="B479" s="61"/>
      <c r="C479" s="31">
        <v>800095983</v>
      </c>
      <c r="D479" s="31">
        <f>VLOOKUP(C479,ENERO!$D$13:$E$1147,2,0)</f>
        <v>212219622</v>
      </c>
      <c r="E479" s="61" t="s">
        <v>669</v>
      </c>
      <c r="F479" s="61"/>
      <c r="G479" s="61"/>
      <c r="H479" s="3">
        <v>141482859</v>
      </c>
      <c r="I479" s="3">
        <v>498709493</v>
      </c>
      <c r="J479" s="3">
        <f>IFERROR(VLOOKUP(C479,[1]NOMINA!$Y$16:$AC$112,5,0),0)</f>
        <v>0</v>
      </c>
      <c r="K479" s="3">
        <f>IFERROR(VLOOKUP(C479,[1]CANCELACIONES!$Y$16:$AC$43,5,0),0)</f>
        <v>0</v>
      </c>
      <c r="L479" s="3">
        <f>IFERROR(VLOOKUP(C479,'[2]res- 200686'!$K$16:$R$112,8,0),0)</f>
        <v>0</v>
      </c>
      <c r="M479" s="3">
        <f>IFERROR(VLOOKUP(C479,'[2]reduccion calidad '!$K$16:$R$27,8,0),0)*-1</f>
        <v>0</v>
      </c>
      <c r="N479" s="3"/>
      <c r="O479" s="34">
        <f t="shared" si="21"/>
        <v>640192352</v>
      </c>
      <c r="P479" s="35">
        <v>640192352</v>
      </c>
      <c r="Q479" s="3">
        <f>IFERROR(VLOOKUP(C479,[3]ServNOMINA!$F$16:$M$112,8,0)+VLOOKUP(C479,[4]ServNOMINA!$F$16:$M$112,8,0),0)</f>
        <v>0</v>
      </c>
      <c r="R479" s="3">
        <f>IFERROR(VLOOKUP(C479,[3]ServOTROS!$F$16:$M$112,8,0)+VLOOKUP(C479,[4]ServOTROS!$F$16:$M$112,8,0),0)</f>
        <v>0</v>
      </c>
      <c r="S479" s="3"/>
      <c r="T479" s="3">
        <f>IFERROR(VLOOKUP(B479,[3]Aaf_PENSION!$C$16:$M$112,11,0)+VLOOKUP(B479,[4]Aaf_PENSION!$C$16:$M$112,11,0),0)</f>
        <v>0</v>
      </c>
      <c r="U479" s="3">
        <f>IFERROR(VLOOKUP(B479,[3]Aaf_SALUD!$C$16:$M$112,11,0)+VLOOKUP(B479,[4]Aaf_SALUD!$C$16:$M$112,11,0),0)</f>
        <v>0</v>
      </c>
      <c r="V479" s="3"/>
      <c r="W479" s="3"/>
      <c r="X479" s="3">
        <f>IFERROR(VLOOKUP(B479,[3]Ap_CESANTIAS!$C$16:$M$112,11,0)+VLOOKUP(B479,[4]Ap_CESANTIAS!$C$16:$M$112,11,0),0)</f>
        <v>0</v>
      </c>
      <c r="Y479" s="3">
        <f>IFERROR(VLOOKUP(B479,[3]Ap_PENSION!$C$16:$M$112,11,0)+VLOOKUP(B479,[4]Ap_PENSION!$C$16:$M$112,11,0),0)</f>
        <v>0</v>
      </c>
      <c r="Z479" s="3">
        <f>IFERROR(VLOOKUP(B479,[3]Ap_SALUD!$C$16:$M$112,11,0)+VLOOKUP(B479,[4]Ap_SALUD!$C$16:$M$112,11,0),0)</f>
        <v>0</v>
      </c>
      <c r="AA479" s="36">
        <f t="shared" si="22"/>
        <v>0</v>
      </c>
      <c r="AB479" s="37">
        <f t="shared" si="23"/>
        <v>0</v>
      </c>
    </row>
    <row r="480" spans="1:28" hidden="1" x14ac:dyDescent="0.25">
      <c r="A480" s="38">
        <v>468</v>
      </c>
      <c r="B480" s="61"/>
      <c r="C480" s="31">
        <v>891502482</v>
      </c>
      <c r="D480" s="31">
        <f>VLOOKUP(C480,ENERO!$D$13:$E$1147,2,0)</f>
        <v>219319693</v>
      </c>
      <c r="E480" s="61" t="s">
        <v>670</v>
      </c>
      <c r="F480" s="61"/>
      <c r="G480" s="61"/>
      <c r="H480" s="3">
        <v>101236401</v>
      </c>
      <c r="I480" s="3">
        <v>489118091</v>
      </c>
      <c r="J480" s="3">
        <f>IFERROR(VLOOKUP(C480,[1]NOMINA!$Y$16:$AC$112,5,0),0)</f>
        <v>0</v>
      </c>
      <c r="K480" s="3">
        <f>IFERROR(VLOOKUP(C480,[1]CANCELACIONES!$Y$16:$AC$43,5,0),0)</f>
        <v>0</v>
      </c>
      <c r="L480" s="3">
        <f>IFERROR(VLOOKUP(C480,'[2]res- 200686'!$K$16:$R$112,8,0),0)</f>
        <v>0</v>
      </c>
      <c r="M480" s="3">
        <f>IFERROR(VLOOKUP(C480,'[2]reduccion calidad '!$K$16:$R$27,8,0),0)*-1</f>
        <v>0</v>
      </c>
      <c r="N480" s="3"/>
      <c r="O480" s="34">
        <f t="shared" si="21"/>
        <v>590354492</v>
      </c>
      <c r="P480" s="35">
        <v>590354492</v>
      </c>
      <c r="Q480" s="3">
        <f>IFERROR(VLOOKUP(C480,[3]ServNOMINA!$F$16:$M$112,8,0)+VLOOKUP(C480,[4]ServNOMINA!$F$16:$M$112,8,0),0)</f>
        <v>0</v>
      </c>
      <c r="R480" s="3">
        <f>IFERROR(VLOOKUP(C480,[3]ServOTROS!$F$16:$M$112,8,0)+VLOOKUP(C480,[4]ServOTROS!$F$16:$M$112,8,0),0)</f>
        <v>0</v>
      </c>
      <c r="S480" s="3"/>
      <c r="T480" s="3">
        <f>IFERROR(VLOOKUP(B480,[3]Aaf_PENSION!$C$16:$M$112,11,0)+VLOOKUP(B480,[4]Aaf_PENSION!$C$16:$M$112,11,0),0)</f>
        <v>0</v>
      </c>
      <c r="U480" s="3">
        <f>IFERROR(VLOOKUP(B480,[3]Aaf_SALUD!$C$16:$M$112,11,0)+VLOOKUP(B480,[4]Aaf_SALUD!$C$16:$M$112,11,0),0)</f>
        <v>0</v>
      </c>
      <c r="V480" s="3"/>
      <c r="W480" s="3"/>
      <c r="X480" s="3">
        <f>IFERROR(VLOOKUP(B480,[3]Ap_CESANTIAS!$C$16:$M$112,11,0)+VLOOKUP(B480,[4]Ap_CESANTIAS!$C$16:$M$112,11,0),0)</f>
        <v>0</v>
      </c>
      <c r="Y480" s="3">
        <f>IFERROR(VLOOKUP(B480,[3]Ap_PENSION!$C$16:$M$112,11,0)+VLOOKUP(B480,[4]Ap_PENSION!$C$16:$M$112,11,0),0)</f>
        <v>0</v>
      </c>
      <c r="Z480" s="3">
        <f>IFERROR(VLOOKUP(B480,[3]Ap_SALUD!$C$16:$M$112,11,0)+VLOOKUP(B480,[4]Ap_SALUD!$C$16:$M$112,11,0),0)</f>
        <v>0</v>
      </c>
      <c r="AA480" s="36">
        <f t="shared" si="22"/>
        <v>0</v>
      </c>
      <c r="AB480" s="37">
        <f t="shared" si="23"/>
        <v>0</v>
      </c>
    </row>
    <row r="481" spans="1:28" hidden="1" x14ac:dyDescent="0.25">
      <c r="A481" s="29">
        <v>469</v>
      </c>
      <c r="B481" s="61"/>
      <c r="C481" s="31">
        <v>891500269</v>
      </c>
      <c r="D481" s="31">
        <f>VLOOKUP(C481,ENERO!$D$13:$E$1147,2,0)</f>
        <v>219819698</v>
      </c>
      <c r="E481" s="61" t="s">
        <v>671</v>
      </c>
      <c r="F481" s="61"/>
      <c r="G481" s="61"/>
      <c r="H481" s="3">
        <v>1893347039</v>
      </c>
      <c r="I481" s="3">
        <v>3195958629</v>
      </c>
      <c r="J481" s="3">
        <f>IFERROR(VLOOKUP(C481,[1]NOMINA!$Y$16:$AC$112,5,0),0)</f>
        <v>0</v>
      </c>
      <c r="K481" s="3">
        <f>IFERROR(VLOOKUP(C481,[1]CANCELACIONES!$Y$16:$AC$43,5,0),0)</f>
        <v>0</v>
      </c>
      <c r="L481" s="3">
        <f>IFERROR(VLOOKUP(C481,'[2]res- 200686'!$K$16:$R$112,8,0),0)</f>
        <v>0</v>
      </c>
      <c r="M481" s="3">
        <f>IFERROR(VLOOKUP(C481,'[2]reduccion calidad '!$K$16:$R$27,8,0),0)*-1</f>
        <v>0</v>
      </c>
      <c r="N481" s="3"/>
      <c r="O481" s="34">
        <f t="shared" si="21"/>
        <v>5089305668</v>
      </c>
      <c r="P481" s="35">
        <v>5089305668</v>
      </c>
      <c r="Q481" s="3">
        <f>IFERROR(VLOOKUP(C481,[3]ServNOMINA!$F$16:$M$112,8,0)+VLOOKUP(C481,[4]ServNOMINA!$F$16:$M$112,8,0),0)</f>
        <v>0</v>
      </c>
      <c r="R481" s="3">
        <f>IFERROR(VLOOKUP(C481,[3]ServOTROS!$F$16:$M$112,8,0)+VLOOKUP(C481,[4]ServOTROS!$F$16:$M$112,8,0),0)</f>
        <v>0</v>
      </c>
      <c r="S481" s="3"/>
      <c r="T481" s="3">
        <f>IFERROR(VLOOKUP(B481,[3]Aaf_PENSION!$C$16:$M$112,11,0)+VLOOKUP(B481,[4]Aaf_PENSION!$C$16:$M$112,11,0),0)</f>
        <v>0</v>
      </c>
      <c r="U481" s="3">
        <f>IFERROR(VLOOKUP(B481,[3]Aaf_SALUD!$C$16:$M$112,11,0)+VLOOKUP(B481,[4]Aaf_SALUD!$C$16:$M$112,11,0),0)</f>
        <v>0</v>
      </c>
      <c r="V481" s="3"/>
      <c r="W481" s="3"/>
      <c r="X481" s="3">
        <f>IFERROR(VLOOKUP(B481,[3]Ap_CESANTIAS!$C$16:$M$112,11,0)+VLOOKUP(B481,[4]Ap_CESANTIAS!$C$16:$M$112,11,0),0)</f>
        <v>0</v>
      </c>
      <c r="Y481" s="3">
        <f>IFERROR(VLOOKUP(B481,[3]Ap_PENSION!$C$16:$M$112,11,0)+VLOOKUP(B481,[4]Ap_PENSION!$C$16:$M$112,11,0),0)</f>
        <v>0</v>
      </c>
      <c r="Z481" s="3">
        <f>IFERROR(VLOOKUP(B481,[3]Ap_SALUD!$C$16:$M$112,11,0)+VLOOKUP(B481,[4]Ap_SALUD!$C$16:$M$112,11,0),0)</f>
        <v>0</v>
      </c>
      <c r="AA481" s="36">
        <f t="shared" si="22"/>
        <v>0</v>
      </c>
      <c r="AB481" s="37">
        <f t="shared" si="23"/>
        <v>0</v>
      </c>
    </row>
    <row r="482" spans="1:28" hidden="1" x14ac:dyDescent="0.25">
      <c r="A482" s="38">
        <v>470</v>
      </c>
      <c r="B482" s="61"/>
      <c r="C482" s="31">
        <v>800095984</v>
      </c>
      <c r="D482" s="31">
        <f>VLOOKUP(C482,ENERO!$D$13:$E$1147,2,0)</f>
        <v>210119701</v>
      </c>
      <c r="E482" s="61" t="s">
        <v>477</v>
      </c>
      <c r="F482" s="61"/>
      <c r="G482" s="61"/>
      <c r="H482" s="3">
        <v>131775695</v>
      </c>
      <c r="I482" s="3">
        <v>573107217</v>
      </c>
      <c r="J482" s="3">
        <f>IFERROR(VLOOKUP(C482,[1]NOMINA!$Y$16:$AC$112,5,0),0)</f>
        <v>0</v>
      </c>
      <c r="K482" s="3">
        <f>IFERROR(VLOOKUP(C482,[1]CANCELACIONES!$Y$16:$AC$43,5,0),0)</f>
        <v>0</v>
      </c>
      <c r="L482" s="3">
        <f>IFERROR(VLOOKUP(C482,'[2]res- 200686'!$K$16:$R$112,8,0),0)</f>
        <v>0</v>
      </c>
      <c r="M482" s="3">
        <f>IFERROR(VLOOKUP(C482,'[2]reduccion calidad '!$K$16:$R$27,8,0),0)*-1</f>
        <v>0</v>
      </c>
      <c r="N482" s="3"/>
      <c r="O482" s="34">
        <f t="shared" si="21"/>
        <v>704882912</v>
      </c>
      <c r="P482" s="35">
        <v>704882912</v>
      </c>
      <c r="Q482" s="3">
        <f>IFERROR(VLOOKUP(C482,[3]ServNOMINA!$F$16:$M$112,8,0)+VLOOKUP(C482,[4]ServNOMINA!$F$16:$M$112,8,0),0)</f>
        <v>0</v>
      </c>
      <c r="R482" s="3">
        <f>IFERROR(VLOOKUP(C482,[3]ServOTROS!$F$16:$M$112,8,0)+VLOOKUP(C482,[4]ServOTROS!$F$16:$M$112,8,0),0)</f>
        <v>0</v>
      </c>
      <c r="S482" s="3"/>
      <c r="T482" s="3">
        <f>IFERROR(VLOOKUP(B482,[3]Aaf_PENSION!$C$16:$M$112,11,0)+VLOOKUP(B482,[4]Aaf_PENSION!$C$16:$M$112,11,0),0)</f>
        <v>0</v>
      </c>
      <c r="U482" s="3">
        <f>IFERROR(VLOOKUP(B482,[3]Aaf_SALUD!$C$16:$M$112,11,0)+VLOOKUP(B482,[4]Aaf_SALUD!$C$16:$M$112,11,0),0)</f>
        <v>0</v>
      </c>
      <c r="V482" s="3"/>
      <c r="W482" s="3"/>
      <c r="X482" s="3">
        <f>IFERROR(VLOOKUP(B482,[3]Ap_CESANTIAS!$C$16:$M$112,11,0)+VLOOKUP(B482,[4]Ap_CESANTIAS!$C$16:$M$112,11,0),0)</f>
        <v>0</v>
      </c>
      <c r="Y482" s="3">
        <f>IFERROR(VLOOKUP(B482,[3]Ap_PENSION!$C$16:$M$112,11,0)+VLOOKUP(B482,[4]Ap_PENSION!$C$16:$M$112,11,0),0)</f>
        <v>0</v>
      </c>
      <c r="Z482" s="3">
        <f>IFERROR(VLOOKUP(B482,[3]Ap_SALUD!$C$16:$M$112,11,0)+VLOOKUP(B482,[4]Ap_SALUD!$C$16:$M$112,11,0),0)</f>
        <v>0</v>
      </c>
      <c r="AA482" s="36">
        <f t="shared" si="22"/>
        <v>0</v>
      </c>
      <c r="AB482" s="37">
        <f t="shared" si="23"/>
        <v>0</v>
      </c>
    </row>
    <row r="483" spans="1:28" hidden="1" x14ac:dyDescent="0.25">
      <c r="A483" s="29">
        <v>471</v>
      </c>
      <c r="B483" s="61"/>
      <c r="C483" s="31">
        <v>800095986</v>
      </c>
      <c r="D483" s="31">
        <f>VLOOKUP(C483,ENERO!$D$13:$E$1147,2,0)</f>
        <v>214319743</v>
      </c>
      <c r="E483" s="61" t="s">
        <v>672</v>
      </c>
      <c r="F483" s="61"/>
      <c r="G483" s="61"/>
      <c r="H483" s="3">
        <v>619496927</v>
      </c>
      <c r="I483" s="3">
        <v>1553478504</v>
      </c>
      <c r="J483" s="3">
        <f>IFERROR(VLOOKUP(C483,[1]NOMINA!$Y$16:$AC$112,5,0),0)</f>
        <v>0</v>
      </c>
      <c r="K483" s="3">
        <f>IFERROR(VLOOKUP(C483,[1]CANCELACIONES!$Y$16:$AC$43,5,0),0)</f>
        <v>0</v>
      </c>
      <c r="L483" s="3">
        <f>IFERROR(VLOOKUP(C483,'[2]res- 200686'!$K$16:$R$112,8,0),0)</f>
        <v>0</v>
      </c>
      <c r="M483" s="3">
        <f>IFERROR(VLOOKUP(C483,'[2]reduccion calidad '!$K$16:$R$27,8,0),0)*-1</f>
        <v>0</v>
      </c>
      <c r="N483" s="3"/>
      <c r="O483" s="34">
        <f t="shared" si="21"/>
        <v>2172975431</v>
      </c>
      <c r="P483" s="35">
        <v>2172975431</v>
      </c>
      <c r="Q483" s="3">
        <f>IFERROR(VLOOKUP(C483,[3]ServNOMINA!$F$16:$M$112,8,0)+VLOOKUP(C483,[4]ServNOMINA!$F$16:$M$112,8,0),0)</f>
        <v>0</v>
      </c>
      <c r="R483" s="3">
        <f>IFERROR(VLOOKUP(C483,[3]ServOTROS!$F$16:$M$112,8,0)+VLOOKUP(C483,[4]ServOTROS!$F$16:$M$112,8,0),0)</f>
        <v>0</v>
      </c>
      <c r="S483" s="3"/>
      <c r="T483" s="3">
        <f>IFERROR(VLOOKUP(B483,[3]Aaf_PENSION!$C$16:$M$112,11,0)+VLOOKUP(B483,[4]Aaf_PENSION!$C$16:$M$112,11,0),0)</f>
        <v>0</v>
      </c>
      <c r="U483" s="3">
        <f>IFERROR(VLOOKUP(B483,[3]Aaf_SALUD!$C$16:$M$112,11,0)+VLOOKUP(B483,[4]Aaf_SALUD!$C$16:$M$112,11,0),0)</f>
        <v>0</v>
      </c>
      <c r="V483" s="3"/>
      <c r="W483" s="3"/>
      <c r="X483" s="3">
        <f>IFERROR(VLOOKUP(B483,[3]Ap_CESANTIAS!$C$16:$M$112,11,0)+VLOOKUP(B483,[4]Ap_CESANTIAS!$C$16:$M$112,11,0),0)</f>
        <v>0</v>
      </c>
      <c r="Y483" s="3">
        <f>IFERROR(VLOOKUP(B483,[3]Ap_PENSION!$C$16:$M$112,11,0)+VLOOKUP(B483,[4]Ap_PENSION!$C$16:$M$112,11,0),0)</f>
        <v>0</v>
      </c>
      <c r="Z483" s="3">
        <f>IFERROR(VLOOKUP(B483,[3]Ap_SALUD!$C$16:$M$112,11,0)+VLOOKUP(B483,[4]Ap_SALUD!$C$16:$M$112,11,0),0)</f>
        <v>0</v>
      </c>
      <c r="AA483" s="36">
        <f t="shared" si="22"/>
        <v>0</v>
      </c>
      <c r="AB483" s="37">
        <f t="shared" si="23"/>
        <v>0</v>
      </c>
    </row>
    <row r="484" spans="1:28" hidden="1" x14ac:dyDescent="0.25">
      <c r="A484" s="38">
        <v>472</v>
      </c>
      <c r="B484" s="61"/>
      <c r="C484" s="31">
        <v>891501277</v>
      </c>
      <c r="D484" s="31">
        <f>VLOOKUP(C484,ENERO!$D$13:$E$1147,2,0)</f>
        <v>216019760</v>
      </c>
      <c r="E484" s="61" t="s">
        <v>673</v>
      </c>
      <c r="F484" s="61"/>
      <c r="G484" s="61"/>
      <c r="H484" s="3">
        <v>137229499</v>
      </c>
      <c r="I484" s="3">
        <v>594592810</v>
      </c>
      <c r="J484" s="3">
        <f>IFERROR(VLOOKUP(C484,[1]NOMINA!$Y$16:$AC$112,5,0),0)</f>
        <v>0</v>
      </c>
      <c r="K484" s="3">
        <f>IFERROR(VLOOKUP(C484,[1]CANCELACIONES!$Y$16:$AC$43,5,0),0)</f>
        <v>0</v>
      </c>
      <c r="L484" s="3">
        <f>IFERROR(VLOOKUP(C484,'[2]res- 200686'!$K$16:$R$112,8,0),0)</f>
        <v>0</v>
      </c>
      <c r="M484" s="3">
        <f>IFERROR(VLOOKUP(C484,'[2]reduccion calidad '!$K$16:$R$27,8,0),0)*-1</f>
        <v>0</v>
      </c>
      <c r="N484" s="3"/>
      <c r="O484" s="34">
        <f t="shared" si="21"/>
        <v>731822309</v>
      </c>
      <c r="P484" s="35">
        <v>731822309</v>
      </c>
      <c r="Q484" s="3">
        <f>IFERROR(VLOOKUP(C484,[3]ServNOMINA!$F$16:$M$112,8,0)+VLOOKUP(C484,[4]ServNOMINA!$F$16:$M$112,8,0),0)</f>
        <v>0</v>
      </c>
      <c r="R484" s="3">
        <f>IFERROR(VLOOKUP(C484,[3]ServOTROS!$F$16:$M$112,8,0)+VLOOKUP(C484,[4]ServOTROS!$F$16:$M$112,8,0),0)</f>
        <v>0</v>
      </c>
      <c r="S484" s="3"/>
      <c r="T484" s="3">
        <f>IFERROR(VLOOKUP(B484,[3]Aaf_PENSION!$C$16:$M$112,11,0)+VLOOKUP(B484,[4]Aaf_PENSION!$C$16:$M$112,11,0),0)</f>
        <v>0</v>
      </c>
      <c r="U484" s="3">
        <f>IFERROR(VLOOKUP(B484,[3]Aaf_SALUD!$C$16:$M$112,11,0)+VLOOKUP(B484,[4]Aaf_SALUD!$C$16:$M$112,11,0),0)</f>
        <v>0</v>
      </c>
      <c r="V484" s="3"/>
      <c r="W484" s="3"/>
      <c r="X484" s="3">
        <f>IFERROR(VLOOKUP(B484,[3]Ap_CESANTIAS!$C$16:$M$112,11,0)+VLOOKUP(B484,[4]Ap_CESANTIAS!$C$16:$M$112,11,0),0)</f>
        <v>0</v>
      </c>
      <c r="Y484" s="3">
        <f>IFERROR(VLOOKUP(B484,[3]Ap_PENSION!$C$16:$M$112,11,0)+VLOOKUP(B484,[4]Ap_PENSION!$C$16:$M$112,11,0),0)</f>
        <v>0</v>
      </c>
      <c r="Z484" s="3">
        <f>IFERROR(VLOOKUP(B484,[3]Ap_SALUD!$C$16:$M$112,11,0)+VLOOKUP(B484,[4]Ap_SALUD!$C$16:$M$112,11,0),0)</f>
        <v>0</v>
      </c>
      <c r="AA484" s="36">
        <f t="shared" si="22"/>
        <v>0</v>
      </c>
      <c r="AB484" s="37">
        <f t="shared" si="23"/>
        <v>0</v>
      </c>
    </row>
    <row r="485" spans="1:28" hidden="1" x14ac:dyDescent="0.25">
      <c r="A485" s="29">
        <v>473</v>
      </c>
      <c r="B485" s="61"/>
      <c r="C485" s="31">
        <v>800117687</v>
      </c>
      <c r="D485" s="31">
        <f>VLOOKUP(C485,ENERO!$D$13:$E$1147,2,0)</f>
        <v>218019780</v>
      </c>
      <c r="E485" s="61" t="s">
        <v>674</v>
      </c>
      <c r="F485" s="61"/>
      <c r="G485" s="61"/>
      <c r="H485" s="3">
        <v>561480703</v>
      </c>
      <c r="I485" s="3">
        <v>1262418883</v>
      </c>
      <c r="J485" s="3">
        <f>IFERROR(VLOOKUP(C485,[1]NOMINA!$Y$16:$AC$112,5,0),0)</f>
        <v>0</v>
      </c>
      <c r="K485" s="3">
        <f>IFERROR(VLOOKUP(C485,[1]CANCELACIONES!$Y$16:$AC$43,5,0),0)</f>
        <v>0</v>
      </c>
      <c r="L485" s="3">
        <f>IFERROR(VLOOKUP(C485,'[2]res- 200686'!$K$16:$R$112,8,0),0)</f>
        <v>0</v>
      </c>
      <c r="M485" s="3">
        <f>IFERROR(VLOOKUP(C485,'[2]reduccion calidad '!$K$16:$R$27,8,0),0)*-1</f>
        <v>0</v>
      </c>
      <c r="N485" s="3"/>
      <c r="O485" s="34">
        <f t="shared" si="21"/>
        <v>1823899586</v>
      </c>
      <c r="P485" s="35">
        <v>1823899586</v>
      </c>
      <c r="Q485" s="3">
        <f>IFERROR(VLOOKUP(C485,[3]ServNOMINA!$F$16:$M$112,8,0)+VLOOKUP(C485,[4]ServNOMINA!$F$16:$M$112,8,0),0)</f>
        <v>0</v>
      </c>
      <c r="R485" s="3">
        <f>IFERROR(VLOOKUP(C485,[3]ServOTROS!$F$16:$M$112,8,0)+VLOOKUP(C485,[4]ServOTROS!$F$16:$M$112,8,0),0)</f>
        <v>0</v>
      </c>
      <c r="S485" s="3"/>
      <c r="T485" s="3">
        <f>IFERROR(VLOOKUP(B485,[3]Aaf_PENSION!$C$16:$M$112,11,0)+VLOOKUP(B485,[4]Aaf_PENSION!$C$16:$M$112,11,0),0)</f>
        <v>0</v>
      </c>
      <c r="U485" s="3">
        <f>IFERROR(VLOOKUP(B485,[3]Aaf_SALUD!$C$16:$M$112,11,0)+VLOOKUP(B485,[4]Aaf_SALUD!$C$16:$M$112,11,0),0)</f>
        <v>0</v>
      </c>
      <c r="V485" s="3"/>
      <c r="W485" s="3"/>
      <c r="X485" s="3">
        <f>IFERROR(VLOOKUP(B485,[3]Ap_CESANTIAS!$C$16:$M$112,11,0)+VLOOKUP(B485,[4]Ap_CESANTIAS!$C$16:$M$112,11,0),0)</f>
        <v>0</v>
      </c>
      <c r="Y485" s="3">
        <f>IFERROR(VLOOKUP(B485,[3]Ap_PENSION!$C$16:$M$112,11,0)+VLOOKUP(B485,[4]Ap_PENSION!$C$16:$M$112,11,0),0)</f>
        <v>0</v>
      </c>
      <c r="Z485" s="3">
        <f>IFERROR(VLOOKUP(B485,[3]Ap_SALUD!$C$16:$M$112,11,0)+VLOOKUP(B485,[4]Ap_SALUD!$C$16:$M$112,11,0),0)</f>
        <v>0</v>
      </c>
      <c r="AA485" s="36">
        <f t="shared" si="22"/>
        <v>0</v>
      </c>
      <c r="AB485" s="37">
        <f t="shared" si="23"/>
        <v>0</v>
      </c>
    </row>
    <row r="486" spans="1:28" hidden="1" x14ac:dyDescent="0.25">
      <c r="A486" s="38">
        <v>474</v>
      </c>
      <c r="B486" s="61"/>
      <c r="C486" s="31">
        <v>817003440</v>
      </c>
      <c r="D486" s="31">
        <f>VLOOKUP(C486,ENERO!$D$13:$E$1147,2,0)</f>
        <v>218519785</v>
      </c>
      <c r="E486" s="61" t="s">
        <v>675</v>
      </c>
      <c r="F486" s="61"/>
      <c r="G486" s="61"/>
      <c r="H486" s="3">
        <v>104464557</v>
      </c>
      <c r="I486" s="3">
        <v>373048450</v>
      </c>
      <c r="J486" s="3">
        <f>IFERROR(VLOOKUP(C486,[1]NOMINA!$Y$16:$AC$112,5,0),0)</f>
        <v>0</v>
      </c>
      <c r="K486" s="3">
        <f>IFERROR(VLOOKUP(C486,[1]CANCELACIONES!$Y$16:$AC$43,5,0),0)</f>
        <v>0</v>
      </c>
      <c r="L486" s="3">
        <f>IFERROR(VLOOKUP(C486,'[2]res- 200686'!$K$16:$R$112,8,0),0)</f>
        <v>0</v>
      </c>
      <c r="M486" s="3">
        <f>IFERROR(VLOOKUP(C486,'[2]reduccion calidad '!$K$16:$R$27,8,0),0)*-1</f>
        <v>0</v>
      </c>
      <c r="N486" s="3"/>
      <c r="O486" s="34">
        <f t="shared" si="21"/>
        <v>477513007</v>
      </c>
      <c r="P486" s="35">
        <v>477513007</v>
      </c>
      <c r="Q486" s="3">
        <f>IFERROR(VLOOKUP(C486,[3]ServNOMINA!$F$16:$M$112,8,0)+VLOOKUP(C486,[4]ServNOMINA!$F$16:$M$112,8,0),0)</f>
        <v>0</v>
      </c>
      <c r="R486" s="3">
        <f>IFERROR(VLOOKUP(C486,[3]ServOTROS!$F$16:$M$112,8,0)+VLOOKUP(C486,[4]ServOTROS!$F$16:$M$112,8,0),0)</f>
        <v>0</v>
      </c>
      <c r="S486" s="3"/>
      <c r="T486" s="3">
        <f>IFERROR(VLOOKUP(B486,[3]Aaf_PENSION!$C$16:$M$112,11,0)+VLOOKUP(B486,[4]Aaf_PENSION!$C$16:$M$112,11,0),0)</f>
        <v>0</v>
      </c>
      <c r="U486" s="3">
        <f>IFERROR(VLOOKUP(B486,[3]Aaf_SALUD!$C$16:$M$112,11,0)+VLOOKUP(B486,[4]Aaf_SALUD!$C$16:$M$112,11,0),0)</f>
        <v>0</v>
      </c>
      <c r="V486" s="3"/>
      <c r="W486" s="3"/>
      <c r="X486" s="3">
        <f>IFERROR(VLOOKUP(B486,[3]Ap_CESANTIAS!$C$16:$M$112,11,0)+VLOOKUP(B486,[4]Ap_CESANTIAS!$C$16:$M$112,11,0),0)</f>
        <v>0</v>
      </c>
      <c r="Y486" s="3">
        <f>IFERROR(VLOOKUP(B486,[3]Ap_PENSION!$C$16:$M$112,11,0)+VLOOKUP(B486,[4]Ap_PENSION!$C$16:$M$112,11,0),0)</f>
        <v>0</v>
      </c>
      <c r="Z486" s="3">
        <f>IFERROR(VLOOKUP(B486,[3]Ap_SALUD!$C$16:$M$112,11,0)+VLOOKUP(B486,[4]Ap_SALUD!$C$16:$M$112,11,0),0)</f>
        <v>0</v>
      </c>
      <c r="AA486" s="36">
        <f t="shared" si="22"/>
        <v>0</v>
      </c>
      <c r="AB486" s="37">
        <f t="shared" si="23"/>
        <v>0</v>
      </c>
    </row>
    <row r="487" spans="1:28" hidden="1" x14ac:dyDescent="0.25">
      <c r="A487" s="29">
        <v>475</v>
      </c>
      <c r="B487" s="61"/>
      <c r="C487" s="31">
        <v>891500742</v>
      </c>
      <c r="D487" s="31">
        <f>VLOOKUP(C487,ENERO!$D$13:$E$1147,2,0)</f>
        <v>210719807</v>
      </c>
      <c r="E487" s="61" t="s">
        <v>676</v>
      </c>
      <c r="F487" s="61"/>
      <c r="G487" s="61"/>
      <c r="H487" s="3">
        <v>514543999</v>
      </c>
      <c r="I487" s="3">
        <v>1343527384</v>
      </c>
      <c r="J487" s="3">
        <f>IFERROR(VLOOKUP(C487,[1]NOMINA!$Y$16:$AC$112,5,0),0)</f>
        <v>0</v>
      </c>
      <c r="K487" s="3">
        <f>IFERROR(VLOOKUP(C487,[1]CANCELACIONES!$Y$16:$AC$43,5,0),0)</f>
        <v>0</v>
      </c>
      <c r="L487" s="3">
        <f>IFERROR(VLOOKUP(C487,'[2]res- 200686'!$K$16:$R$112,8,0),0)</f>
        <v>0</v>
      </c>
      <c r="M487" s="3">
        <f>IFERROR(VLOOKUP(C487,'[2]reduccion calidad '!$K$16:$R$27,8,0),0)*-1</f>
        <v>0</v>
      </c>
      <c r="N487" s="3"/>
      <c r="O487" s="34">
        <f t="shared" si="21"/>
        <v>1858071383</v>
      </c>
      <c r="P487" s="35">
        <v>1858071383</v>
      </c>
      <c r="Q487" s="3">
        <f>IFERROR(VLOOKUP(C487,[3]ServNOMINA!$F$16:$M$112,8,0)+VLOOKUP(C487,[4]ServNOMINA!$F$16:$M$112,8,0),0)</f>
        <v>0</v>
      </c>
      <c r="R487" s="3">
        <f>IFERROR(VLOOKUP(C487,[3]ServOTROS!$F$16:$M$112,8,0)+VLOOKUP(C487,[4]ServOTROS!$F$16:$M$112,8,0),0)</f>
        <v>0</v>
      </c>
      <c r="S487" s="3"/>
      <c r="T487" s="3">
        <f>IFERROR(VLOOKUP(B487,[3]Aaf_PENSION!$C$16:$M$112,11,0)+VLOOKUP(B487,[4]Aaf_PENSION!$C$16:$M$112,11,0),0)</f>
        <v>0</v>
      </c>
      <c r="U487" s="3">
        <f>IFERROR(VLOOKUP(B487,[3]Aaf_SALUD!$C$16:$M$112,11,0)+VLOOKUP(B487,[4]Aaf_SALUD!$C$16:$M$112,11,0),0)</f>
        <v>0</v>
      </c>
      <c r="V487" s="3"/>
      <c r="W487" s="3"/>
      <c r="X487" s="3">
        <f>IFERROR(VLOOKUP(B487,[3]Ap_CESANTIAS!$C$16:$M$112,11,0)+VLOOKUP(B487,[4]Ap_CESANTIAS!$C$16:$M$112,11,0),0)</f>
        <v>0</v>
      </c>
      <c r="Y487" s="3">
        <f>IFERROR(VLOOKUP(B487,[3]Ap_PENSION!$C$16:$M$112,11,0)+VLOOKUP(B487,[4]Ap_PENSION!$C$16:$M$112,11,0),0)</f>
        <v>0</v>
      </c>
      <c r="Z487" s="3">
        <f>IFERROR(VLOOKUP(B487,[3]Ap_SALUD!$C$16:$M$112,11,0)+VLOOKUP(B487,[4]Ap_SALUD!$C$16:$M$112,11,0),0)</f>
        <v>0</v>
      </c>
      <c r="AA487" s="36">
        <f t="shared" si="22"/>
        <v>0</v>
      </c>
      <c r="AB487" s="37">
        <f t="shared" si="23"/>
        <v>0</v>
      </c>
    </row>
    <row r="488" spans="1:28" hidden="1" x14ac:dyDescent="0.25">
      <c r="A488" s="38">
        <v>476</v>
      </c>
      <c r="B488" s="61"/>
      <c r="C488" s="31">
        <v>800051167</v>
      </c>
      <c r="D488" s="31">
        <f>VLOOKUP(C488,ENERO!$D$13:$E$1147,2,0)</f>
        <v>210919809</v>
      </c>
      <c r="E488" s="61" t="s">
        <v>677</v>
      </c>
      <c r="F488" s="61"/>
      <c r="G488" s="61"/>
      <c r="H488" s="3">
        <v>1378256959</v>
      </c>
      <c r="I488" s="3">
        <v>1514533158</v>
      </c>
      <c r="J488" s="3">
        <f>IFERROR(VLOOKUP(C488,[1]NOMINA!$Y$16:$AC$112,5,0),0)</f>
        <v>0</v>
      </c>
      <c r="K488" s="3">
        <f>IFERROR(VLOOKUP(C488,[1]CANCELACIONES!$Y$16:$AC$43,5,0),0)</f>
        <v>0</v>
      </c>
      <c r="L488" s="3">
        <f>IFERROR(VLOOKUP(C488,'[2]res- 200686'!$K$16:$R$112,8,0),0)</f>
        <v>0</v>
      </c>
      <c r="M488" s="3">
        <f>IFERROR(VLOOKUP(C488,'[2]reduccion calidad '!$K$16:$R$27,8,0),0)*-1</f>
        <v>0</v>
      </c>
      <c r="N488" s="3"/>
      <c r="O488" s="34">
        <f t="shared" si="21"/>
        <v>2892790117</v>
      </c>
      <c r="P488" s="35">
        <v>2892790117</v>
      </c>
      <c r="Q488" s="3">
        <f>IFERROR(VLOOKUP(C488,[3]ServNOMINA!$F$16:$M$112,8,0)+VLOOKUP(C488,[4]ServNOMINA!$F$16:$M$112,8,0),0)</f>
        <v>0</v>
      </c>
      <c r="R488" s="3">
        <f>IFERROR(VLOOKUP(C488,[3]ServOTROS!$F$16:$M$112,8,0)+VLOOKUP(C488,[4]ServOTROS!$F$16:$M$112,8,0),0)</f>
        <v>0</v>
      </c>
      <c r="S488" s="3"/>
      <c r="T488" s="3">
        <f>IFERROR(VLOOKUP(B488,[3]Aaf_PENSION!$C$16:$M$112,11,0)+VLOOKUP(B488,[4]Aaf_PENSION!$C$16:$M$112,11,0),0)</f>
        <v>0</v>
      </c>
      <c r="U488" s="3">
        <f>IFERROR(VLOOKUP(B488,[3]Aaf_SALUD!$C$16:$M$112,11,0)+VLOOKUP(B488,[4]Aaf_SALUD!$C$16:$M$112,11,0),0)</f>
        <v>0</v>
      </c>
      <c r="V488" s="3"/>
      <c r="W488" s="3"/>
      <c r="X488" s="3">
        <f>IFERROR(VLOOKUP(B488,[3]Ap_CESANTIAS!$C$16:$M$112,11,0)+VLOOKUP(B488,[4]Ap_CESANTIAS!$C$16:$M$112,11,0),0)</f>
        <v>0</v>
      </c>
      <c r="Y488" s="3">
        <f>IFERROR(VLOOKUP(B488,[3]Ap_PENSION!$C$16:$M$112,11,0)+VLOOKUP(B488,[4]Ap_PENSION!$C$16:$M$112,11,0),0)</f>
        <v>0</v>
      </c>
      <c r="Z488" s="3">
        <f>IFERROR(VLOOKUP(B488,[3]Ap_SALUD!$C$16:$M$112,11,0)+VLOOKUP(B488,[4]Ap_SALUD!$C$16:$M$112,11,0),0)</f>
        <v>0</v>
      </c>
      <c r="AA488" s="36">
        <f t="shared" si="22"/>
        <v>0</v>
      </c>
      <c r="AB488" s="37">
        <f t="shared" si="23"/>
        <v>0</v>
      </c>
    </row>
    <row r="489" spans="1:28" hidden="1" x14ac:dyDescent="0.25">
      <c r="A489" s="29">
        <v>477</v>
      </c>
      <c r="B489" s="61"/>
      <c r="C489" s="31">
        <v>891500887</v>
      </c>
      <c r="D489" s="31">
        <f>VLOOKUP(C489,ENERO!$D$13:$E$1147,2,0)</f>
        <v>212119821</v>
      </c>
      <c r="E489" s="61" t="s">
        <v>678</v>
      </c>
      <c r="F489" s="61"/>
      <c r="G489" s="61"/>
      <c r="H489" s="3">
        <v>733543927</v>
      </c>
      <c r="I489" s="3">
        <v>1782411450</v>
      </c>
      <c r="J489" s="3">
        <f>IFERROR(VLOOKUP(C489,[1]NOMINA!$Y$16:$AC$112,5,0),0)</f>
        <v>0</v>
      </c>
      <c r="K489" s="3">
        <f>IFERROR(VLOOKUP(C489,[1]CANCELACIONES!$Y$16:$AC$43,5,0),0)</f>
        <v>0</v>
      </c>
      <c r="L489" s="3">
        <f>IFERROR(VLOOKUP(C489,'[2]res- 200686'!$K$16:$R$112,8,0),0)</f>
        <v>0</v>
      </c>
      <c r="M489" s="3">
        <f>IFERROR(VLOOKUP(C489,'[2]reduccion calidad '!$K$16:$R$27,8,0),0)*-1</f>
        <v>0</v>
      </c>
      <c r="N489" s="3"/>
      <c r="O489" s="34">
        <f t="shared" si="21"/>
        <v>2515955377</v>
      </c>
      <c r="P489" s="35">
        <v>2515955377</v>
      </c>
      <c r="Q489" s="3">
        <f>IFERROR(VLOOKUP(C489,[3]ServNOMINA!$F$16:$M$112,8,0)+VLOOKUP(C489,[4]ServNOMINA!$F$16:$M$112,8,0),0)</f>
        <v>0</v>
      </c>
      <c r="R489" s="3">
        <f>IFERROR(VLOOKUP(C489,[3]ServOTROS!$F$16:$M$112,8,0)+VLOOKUP(C489,[4]ServOTROS!$F$16:$M$112,8,0),0)</f>
        <v>0</v>
      </c>
      <c r="S489" s="3"/>
      <c r="T489" s="3">
        <f>IFERROR(VLOOKUP(B489,[3]Aaf_PENSION!$C$16:$M$112,11,0)+VLOOKUP(B489,[4]Aaf_PENSION!$C$16:$M$112,11,0),0)</f>
        <v>0</v>
      </c>
      <c r="U489" s="3">
        <f>IFERROR(VLOOKUP(B489,[3]Aaf_SALUD!$C$16:$M$112,11,0)+VLOOKUP(B489,[4]Aaf_SALUD!$C$16:$M$112,11,0),0)</f>
        <v>0</v>
      </c>
      <c r="V489" s="3"/>
      <c r="W489" s="3"/>
      <c r="X489" s="3">
        <f>IFERROR(VLOOKUP(B489,[3]Ap_CESANTIAS!$C$16:$M$112,11,0)+VLOOKUP(B489,[4]Ap_CESANTIAS!$C$16:$M$112,11,0),0)</f>
        <v>0</v>
      </c>
      <c r="Y489" s="3">
        <f>IFERROR(VLOOKUP(B489,[3]Ap_PENSION!$C$16:$M$112,11,0)+VLOOKUP(B489,[4]Ap_PENSION!$C$16:$M$112,11,0),0)</f>
        <v>0</v>
      </c>
      <c r="Z489" s="3">
        <f>IFERROR(VLOOKUP(B489,[3]Ap_SALUD!$C$16:$M$112,11,0)+VLOOKUP(B489,[4]Ap_SALUD!$C$16:$M$112,11,0),0)</f>
        <v>0</v>
      </c>
      <c r="AA489" s="36">
        <f t="shared" si="22"/>
        <v>0</v>
      </c>
      <c r="AB489" s="37">
        <f t="shared" si="23"/>
        <v>0</v>
      </c>
    </row>
    <row r="490" spans="1:28" hidden="1" x14ac:dyDescent="0.25">
      <c r="A490" s="38">
        <v>478</v>
      </c>
      <c r="B490" s="61"/>
      <c r="C490" s="31">
        <v>800031874</v>
      </c>
      <c r="D490" s="31">
        <f>VLOOKUP(C490,ENERO!$D$13:$E$1147,2,0)</f>
        <v>212419824</v>
      </c>
      <c r="E490" s="61" t="s">
        <v>679</v>
      </c>
      <c r="F490" s="61"/>
      <c r="G490" s="61"/>
      <c r="H490" s="3">
        <v>493775631</v>
      </c>
      <c r="I490" s="3">
        <v>1201341693</v>
      </c>
      <c r="J490" s="3">
        <f>IFERROR(VLOOKUP(C490,[1]NOMINA!$Y$16:$AC$112,5,0),0)</f>
        <v>0</v>
      </c>
      <c r="K490" s="3">
        <f>IFERROR(VLOOKUP(C490,[1]CANCELACIONES!$Y$16:$AC$43,5,0),0)</f>
        <v>0</v>
      </c>
      <c r="L490" s="3">
        <f>IFERROR(VLOOKUP(C490,'[2]res- 200686'!$K$16:$R$112,8,0),0)</f>
        <v>0</v>
      </c>
      <c r="M490" s="3">
        <f>IFERROR(VLOOKUP(C490,'[2]reduccion calidad '!$K$16:$R$27,8,0),0)*-1</f>
        <v>0</v>
      </c>
      <c r="N490" s="3"/>
      <c r="O490" s="34">
        <f t="shared" si="21"/>
        <v>1695117324</v>
      </c>
      <c r="P490" s="35">
        <v>1695117324</v>
      </c>
      <c r="Q490" s="3">
        <f>IFERROR(VLOOKUP(C490,[3]ServNOMINA!$F$16:$M$112,8,0)+VLOOKUP(C490,[4]ServNOMINA!$F$16:$M$112,8,0),0)</f>
        <v>0</v>
      </c>
      <c r="R490" s="3">
        <f>IFERROR(VLOOKUP(C490,[3]ServOTROS!$F$16:$M$112,8,0)+VLOOKUP(C490,[4]ServOTROS!$F$16:$M$112,8,0),0)</f>
        <v>0</v>
      </c>
      <c r="S490" s="3"/>
      <c r="T490" s="3">
        <f>IFERROR(VLOOKUP(B490,[3]Aaf_PENSION!$C$16:$M$112,11,0)+VLOOKUP(B490,[4]Aaf_PENSION!$C$16:$M$112,11,0),0)</f>
        <v>0</v>
      </c>
      <c r="U490" s="3">
        <f>IFERROR(VLOOKUP(B490,[3]Aaf_SALUD!$C$16:$M$112,11,0)+VLOOKUP(B490,[4]Aaf_SALUD!$C$16:$M$112,11,0),0)</f>
        <v>0</v>
      </c>
      <c r="V490" s="3"/>
      <c r="W490" s="3"/>
      <c r="X490" s="3">
        <f>IFERROR(VLOOKUP(B490,[3]Ap_CESANTIAS!$C$16:$M$112,11,0)+VLOOKUP(B490,[4]Ap_CESANTIAS!$C$16:$M$112,11,0),0)</f>
        <v>0</v>
      </c>
      <c r="Y490" s="3">
        <f>IFERROR(VLOOKUP(B490,[3]Ap_PENSION!$C$16:$M$112,11,0)+VLOOKUP(B490,[4]Ap_PENSION!$C$16:$M$112,11,0),0)</f>
        <v>0</v>
      </c>
      <c r="Z490" s="3">
        <f>IFERROR(VLOOKUP(B490,[3]Ap_SALUD!$C$16:$M$112,11,0)+VLOOKUP(B490,[4]Ap_SALUD!$C$16:$M$112,11,0),0)</f>
        <v>0</v>
      </c>
      <c r="AA490" s="36">
        <f t="shared" si="22"/>
        <v>0</v>
      </c>
      <c r="AB490" s="37">
        <f t="shared" si="23"/>
        <v>0</v>
      </c>
    </row>
    <row r="491" spans="1:28" hidden="1" x14ac:dyDescent="0.25">
      <c r="A491" s="29">
        <v>479</v>
      </c>
      <c r="B491" s="61"/>
      <c r="C491" s="31">
        <v>817002675</v>
      </c>
      <c r="D491" s="31">
        <f>VLOOKUP(C491,ENERO!$D$13:$E$1147,2,0)</f>
        <v>214519845</v>
      </c>
      <c r="E491" s="61" t="s">
        <v>680</v>
      </c>
      <c r="F491" s="61"/>
      <c r="G491" s="61"/>
      <c r="H491" s="3">
        <v>249678119</v>
      </c>
      <c r="I491" s="3">
        <v>545838082</v>
      </c>
      <c r="J491" s="3">
        <f>IFERROR(VLOOKUP(C491,[1]NOMINA!$Y$16:$AC$112,5,0),0)</f>
        <v>0</v>
      </c>
      <c r="K491" s="3">
        <f>IFERROR(VLOOKUP(C491,[1]CANCELACIONES!$Y$16:$AC$43,5,0),0)</f>
        <v>0</v>
      </c>
      <c r="L491" s="3">
        <f>IFERROR(VLOOKUP(C491,'[2]res- 200686'!$K$16:$R$112,8,0),0)</f>
        <v>0</v>
      </c>
      <c r="M491" s="3">
        <f>IFERROR(VLOOKUP(C491,'[2]reduccion calidad '!$K$16:$R$27,8,0),0)*-1</f>
        <v>0</v>
      </c>
      <c r="N491" s="3"/>
      <c r="O491" s="34">
        <f t="shared" si="21"/>
        <v>795516201</v>
      </c>
      <c r="P491" s="35">
        <v>795516201</v>
      </c>
      <c r="Q491" s="3">
        <f>IFERROR(VLOOKUP(C491,[3]ServNOMINA!$F$16:$M$112,8,0)+VLOOKUP(C491,[4]ServNOMINA!$F$16:$M$112,8,0),0)</f>
        <v>0</v>
      </c>
      <c r="R491" s="3">
        <f>IFERROR(VLOOKUP(C491,[3]ServOTROS!$F$16:$M$112,8,0)+VLOOKUP(C491,[4]ServOTROS!$F$16:$M$112,8,0),0)</f>
        <v>0</v>
      </c>
      <c r="S491" s="3"/>
      <c r="T491" s="3">
        <f>IFERROR(VLOOKUP(B491,[3]Aaf_PENSION!$C$16:$M$112,11,0)+VLOOKUP(B491,[4]Aaf_PENSION!$C$16:$M$112,11,0),0)</f>
        <v>0</v>
      </c>
      <c r="U491" s="3">
        <f>IFERROR(VLOOKUP(B491,[3]Aaf_SALUD!$C$16:$M$112,11,0)+VLOOKUP(B491,[4]Aaf_SALUD!$C$16:$M$112,11,0),0)</f>
        <v>0</v>
      </c>
      <c r="V491" s="3"/>
      <c r="W491" s="3"/>
      <c r="X491" s="3">
        <f>IFERROR(VLOOKUP(B491,[3]Ap_CESANTIAS!$C$16:$M$112,11,0)+VLOOKUP(B491,[4]Ap_CESANTIAS!$C$16:$M$112,11,0),0)</f>
        <v>0</v>
      </c>
      <c r="Y491" s="3">
        <f>IFERROR(VLOOKUP(B491,[3]Ap_PENSION!$C$16:$M$112,11,0)+VLOOKUP(B491,[4]Ap_PENSION!$C$16:$M$112,11,0),0)</f>
        <v>0</v>
      </c>
      <c r="Z491" s="3">
        <f>IFERROR(VLOOKUP(B491,[3]Ap_SALUD!$C$16:$M$112,11,0)+VLOOKUP(B491,[4]Ap_SALUD!$C$16:$M$112,11,0),0)</f>
        <v>0</v>
      </c>
      <c r="AA491" s="36">
        <f t="shared" si="22"/>
        <v>0</v>
      </c>
      <c r="AB491" s="37">
        <f t="shared" si="23"/>
        <v>0</v>
      </c>
    </row>
    <row r="492" spans="1:28" hidden="1" x14ac:dyDescent="0.25">
      <c r="A492" s="38">
        <v>480</v>
      </c>
      <c r="B492" s="61"/>
      <c r="C492" s="31">
        <v>800096561</v>
      </c>
      <c r="D492" s="31">
        <f>VLOOKUP(C492,ENERO!$D$13:$E$1147,2,0)</f>
        <v>211120011</v>
      </c>
      <c r="E492" s="61" t="s">
        <v>681</v>
      </c>
      <c r="F492" s="61"/>
      <c r="G492" s="61"/>
      <c r="H492" s="3">
        <v>1848079679</v>
      </c>
      <c r="I492" s="3">
        <v>2602931974</v>
      </c>
      <c r="J492" s="3">
        <f>IFERROR(VLOOKUP(C492,[1]NOMINA!$Y$16:$AC$112,5,0),0)</f>
        <v>0</v>
      </c>
      <c r="K492" s="3">
        <f>IFERROR(VLOOKUP(C492,[1]CANCELACIONES!$Y$16:$AC$43,5,0),0)</f>
        <v>0</v>
      </c>
      <c r="L492" s="3">
        <f>IFERROR(VLOOKUP(C492,'[2]res- 200686'!$K$16:$R$112,8,0),0)</f>
        <v>0</v>
      </c>
      <c r="M492" s="3">
        <f>IFERROR(VLOOKUP(C492,'[2]reduccion calidad '!$K$16:$R$27,8,0),0)*-1</f>
        <v>0</v>
      </c>
      <c r="N492" s="3"/>
      <c r="O492" s="34">
        <f t="shared" si="21"/>
        <v>4451011653</v>
      </c>
      <c r="P492" s="35">
        <v>4451011653</v>
      </c>
      <c r="Q492" s="3">
        <f>IFERROR(VLOOKUP(C492,[3]ServNOMINA!$F$16:$M$112,8,0)+VLOOKUP(C492,[4]ServNOMINA!$F$16:$M$112,8,0),0)</f>
        <v>0</v>
      </c>
      <c r="R492" s="3">
        <f>IFERROR(VLOOKUP(C492,[3]ServOTROS!$F$16:$M$112,8,0)+VLOOKUP(C492,[4]ServOTROS!$F$16:$M$112,8,0),0)</f>
        <v>0</v>
      </c>
      <c r="S492" s="3"/>
      <c r="T492" s="3">
        <f>IFERROR(VLOOKUP(B492,[3]Aaf_PENSION!$C$16:$M$112,11,0)+VLOOKUP(B492,[4]Aaf_PENSION!$C$16:$M$112,11,0),0)</f>
        <v>0</v>
      </c>
      <c r="U492" s="3">
        <f>IFERROR(VLOOKUP(B492,[3]Aaf_SALUD!$C$16:$M$112,11,0)+VLOOKUP(B492,[4]Aaf_SALUD!$C$16:$M$112,11,0),0)</f>
        <v>0</v>
      </c>
      <c r="V492" s="3"/>
      <c r="W492" s="3"/>
      <c r="X492" s="3">
        <f>IFERROR(VLOOKUP(B492,[3]Ap_CESANTIAS!$C$16:$M$112,11,0)+VLOOKUP(B492,[4]Ap_CESANTIAS!$C$16:$M$112,11,0),0)</f>
        <v>0</v>
      </c>
      <c r="Y492" s="3">
        <f>IFERROR(VLOOKUP(B492,[3]Ap_PENSION!$C$16:$M$112,11,0)+VLOOKUP(B492,[4]Ap_PENSION!$C$16:$M$112,11,0),0)</f>
        <v>0</v>
      </c>
      <c r="Z492" s="3">
        <f>IFERROR(VLOOKUP(B492,[3]Ap_SALUD!$C$16:$M$112,11,0)+VLOOKUP(B492,[4]Ap_SALUD!$C$16:$M$112,11,0),0)</f>
        <v>0</v>
      </c>
      <c r="AA492" s="36">
        <f t="shared" si="22"/>
        <v>0</v>
      </c>
      <c r="AB492" s="37">
        <f t="shared" si="23"/>
        <v>0</v>
      </c>
    </row>
    <row r="493" spans="1:28" hidden="1" x14ac:dyDescent="0.25">
      <c r="A493" s="29">
        <v>481</v>
      </c>
      <c r="B493" s="61"/>
      <c r="C493" s="31">
        <v>800096558</v>
      </c>
      <c r="D493" s="31">
        <f>VLOOKUP(C493,ENERO!$D$13:$E$1147,2,0)</f>
        <v>211320013</v>
      </c>
      <c r="E493" s="61" t="s">
        <v>682</v>
      </c>
      <c r="F493" s="61"/>
      <c r="G493" s="61"/>
      <c r="H493" s="3">
        <v>1851233599</v>
      </c>
      <c r="I493" s="3">
        <v>2402433761</v>
      </c>
      <c r="J493" s="3">
        <f>IFERROR(VLOOKUP(C493,[1]NOMINA!$Y$16:$AC$112,5,0),0)</f>
        <v>0</v>
      </c>
      <c r="K493" s="3">
        <f>IFERROR(VLOOKUP(C493,[1]CANCELACIONES!$Y$16:$AC$43,5,0),0)</f>
        <v>0</v>
      </c>
      <c r="L493" s="3">
        <f>IFERROR(VLOOKUP(C493,'[2]res- 200686'!$K$16:$R$112,8,0),0)</f>
        <v>0</v>
      </c>
      <c r="M493" s="46">
        <f>IFERROR(VLOOKUP(C493,'[2]reduccion calidad '!$K$16:$R$27,8,0),0)*-1</f>
        <v>-253151753</v>
      </c>
      <c r="N493" s="46"/>
      <c r="O493" s="34">
        <f t="shared" si="21"/>
        <v>4000515607</v>
      </c>
      <c r="P493" s="35">
        <v>4000515607</v>
      </c>
      <c r="Q493" s="3">
        <f>IFERROR(VLOOKUP(C493,[3]ServNOMINA!$F$16:$M$112,8,0)+VLOOKUP(C493,[4]ServNOMINA!$F$16:$M$112,8,0),0)</f>
        <v>0</v>
      </c>
      <c r="R493" s="3">
        <f>IFERROR(VLOOKUP(C493,[3]ServOTROS!$F$16:$M$112,8,0)+VLOOKUP(C493,[4]ServOTROS!$F$16:$M$112,8,0),0)</f>
        <v>0</v>
      </c>
      <c r="S493" s="3"/>
      <c r="T493" s="3">
        <f>IFERROR(VLOOKUP(B493,[3]Aaf_PENSION!$C$16:$M$112,11,0)+VLOOKUP(B493,[4]Aaf_PENSION!$C$16:$M$112,11,0),0)</f>
        <v>0</v>
      </c>
      <c r="U493" s="3">
        <f>IFERROR(VLOOKUP(B493,[3]Aaf_SALUD!$C$16:$M$112,11,0)+VLOOKUP(B493,[4]Aaf_SALUD!$C$16:$M$112,11,0),0)</f>
        <v>0</v>
      </c>
      <c r="V493" s="3"/>
      <c r="W493" s="3"/>
      <c r="X493" s="3">
        <f>IFERROR(VLOOKUP(B493,[3]Ap_CESANTIAS!$C$16:$M$112,11,0)+VLOOKUP(B493,[4]Ap_CESANTIAS!$C$16:$M$112,11,0),0)</f>
        <v>0</v>
      </c>
      <c r="Y493" s="3">
        <f>IFERROR(VLOOKUP(B493,[3]Ap_PENSION!$C$16:$M$112,11,0)+VLOOKUP(B493,[4]Ap_PENSION!$C$16:$M$112,11,0),0)</f>
        <v>0</v>
      </c>
      <c r="Z493" s="3">
        <f>IFERROR(VLOOKUP(B493,[3]Ap_SALUD!$C$16:$M$112,11,0)+VLOOKUP(B493,[4]Ap_SALUD!$C$16:$M$112,11,0),0)</f>
        <v>0</v>
      </c>
      <c r="AA493" s="36">
        <f t="shared" si="22"/>
        <v>0</v>
      </c>
      <c r="AB493" s="37">
        <f t="shared" si="23"/>
        <v>0</v>
      </c>
    </row>
    <row r="494" spans="1:28" hidden="1" x14ac:dyDescent="0.25">
      <c r="A494" s="38">
        <v>482</v>
      </c>
      <c r="B494" s="61"/>
      <c r="C494" s="31">
        <v>892301541</v>
      </c>
      <c r="D494" s="31">
        <f>VLOOKUP(C494,ENERO!$D$13:$E$1147,2,0)</f>
        <v>213220032</v>
      </c>
      <c r="E494" s="61" t="s">
        <v>683</v>
      </c>
      <c r="F494" s="61"/>
      <c r="G494" s="61"/>
      <c r="H494" s="3">
        <v>723981887</v>
      </c>
      <c r="I494" s="3">
        <v>1096951677</v>
      </c>
      <c r="J494" s="3">
        <f>IFERROR(VLOOKUP(C494,[1]NOMINA!$Y$16:$AC$112,5,0),0)</f>
        <v>0</v>
      </c>
      <c r="K494" s="3">
        <f>IFERROR(VLOOKUP(C494,[1]CANCELACIONES!$Y$16:$AC$43,5,0),0)</f>
        <v>0</v>
      </c>
      <c r="L494" s="3">
        <f>IFERROR(VLOOKUP(C494,'[2]res- 200686'!$K$16:$R$112,8,0),0)</f>
        <v>0</v>
      </c>
      <c r="M494" s="3">
        <f>IFERROR(VLOOKUP(C494,'[2]reduccion calidad '!$K$16:$R$27,8,0),0)*-1</f>
        <v>0</v>
      </c>
      <c r="N494" s="3"/>
      <c r="O494" s="34">
        <f t="shared" si="21"/>
        <v>1820933564</v>
      </c>
      <c r="P494" s="35">
        <v>1820933564</v>
      </c>
      <c r="Q494" s="3">
        <f>IFERROR(VLOOKUP(C494,[3]ServNOMINA!$F$16:$M$112,8,0)+VLOOKUP(C494,[4]ServNOMINA!$F$16:$M$112,8,0),0)</f>
        <v>0</v>
      </c>
      <c r="R494" s="3">
        <f>IFERROR(VLOOKUP(C494,[3]ServOTROS!$F$16:$M$112,8,0)+VLOOKUP(C494,[4]ServOTROS!$F$16:$M$112,8,0),0)</f>
        <v>0</v>
      </c>
      <c r="S494" s="3"/>
      <c r="T494" s="3">
        <f>IFERROR(VLOOKUP(B494,[3]Aaf_PENSION!$C$16:$M$112,11,0)+VLOOKUP(B494,[4]Aaf_PENSION!$C$16:$M$112,11,0),0)</f>
        <v>0</v>
      </c>
      <c r="U494" s="3">
        <f>IFERROR(VLOOKUP(B494,[3]Aaf_SALUD!$C$16:$M$112,11,0)+VLOOKUP(B494,[4]Aaf_SALUD!$C$16:$M$112,11,0),0)</f>
        <v>0</v>
      </c>
      <c r="V494" s="3"/>
      <c r="W494" s="3"/>
      <c r="X494" s="3">
        <f>IFERROR(VLOOKUP(B494,[3]Ap_CESANTIAS!$C$16:$M$112,11,0)+VLOOKUP(B494,[4]Ap_CESANTIAS!$C$16:$M$112,11,0),0)</f>
        <v>0</v>
      </c>
      <c r="Y494" s="3">
        <f>IFERROR(VLOOKUP(B494,[3]Ap_PENSION!$C$16:$M$112,11,0)+VLOOKUP(B494,[4]Ap_PENSION!$C$16:$M$112,11,0),0)</f>
        <v>0</v>
      </c>
      <c r="Z494" s="3">
        <f>IFERROR(VLOOKUP(B494,[3]Ap_SALUD!$C$16:$M$112,11,0)+VLOOKUP(B494,[4]Ap_SALUD!$C$16:$M$112,11,0),0)</f>
        <v>0</v>
      </c>
      <c r="AA494" s="36">
        <f t="shared" si="22"/>
        <v>0</v>
      </c>
      <c r="AB494" s="37">
        <f t="shared" si="23"/>
        <v>0</v>
      </c>
    </row>
    <row r="495" spans="1:28" hidden="1" x14ac:dyDescent="0.25">
      <c r="A495" s="29">
        <v>483</v>
      </c>
      <c r="B495" s="61"/>
      <c r="C495" s="31">
        <v>800096576</v>
      </c>
      <c r="D495" s="31">
        <f>VLOOKUP(C495,ENERO!$D$13:$E$1147,2,0)</f>
        <v>214520045</v>
      </c>
      <c r="E495" s="61" t="s">
        <v>684</v>
      </c>
      <c r="F495" s="61"/>
      <c r="G495" s="61"/>
      <c r="H495" s="3">
        <v>801596783</v>
      </c>
      <c r="I495" s="3">
        <v>1149312420</v>
      </c>
      <c r="J495" s="3">
        <f>IFERROR(VLOOKUP(C495,[1]NOMINA!$Y$16:$AC$112,5,0),0)</f>
        <v>0</v>
      </c>
      <c r="K495" s="3">
        <f>IFERROR(VLOOKUP(C495,[1]CANCELACIONES!$Y$16:$AC$43,5,0),0)</f>
        <v>0</v>
      </c>
      <c r="L495" s="3">
        <f>IFERROR(VLOOKUP(C495,'[2]res- 200686'!$K$16:$R$112,8,0),0)</f>
        <v>0</v>
      </c>
      <c r="M495" s="3">
        <f>IFERROR(VLOOKUP(C495,'[2]reduccion calidad '!$K$16:$R$27,8,0),0)*-1</f>
        <v>0</v>
      </c>
      <c r="N495" s="3"/>
      <c r="O495" s="34">
        <f t="shared" si="21"/>
        <v>1950909203</v>
      </c>
      <c r="P495" s="35">
        <v>1950909203</v>
      </c>
      <c r="Q495" s="3">
        <f>IFERROR(VLOOKUP(C495,[3]ServNOMINA!$F$16:$M$112,8,0)+VLOOKUP(C495,[4]ServNOMINA!$F$16:$M$112,8,0),0)</f>
        <v>0</v>
      </c>
      <c r="R495" s="3">
        <f>IFERROR(VLOOKUP(C495,[3]ServOTROS!$F$16:$M$112,8,0)+VLOOKUP(C495,[4]ServOTROS!$F$16:$M$112,8,0),0)</f>
        <v>0</v>
      </c>
      <c r="S495" s="3"/>
      <c r="T495" s="3">
        <f>IFERROR(VLOOKUP(B495,[3]Aaf_PENSION!$C$16:$M$112,11,0)+VLOOKUP(B495,[4]Aaf_PENSION!$C$16:$M$112,11,0),0)</f>
        <v>0</v>
      </c>
      <c r="U495" s="3">
        <f>IFERROR(VLOOKUP(B495,[3]Aaf_SALUD!$C$16:$M$112,11,0)+VLOOKUP(B495,[4]Aaf_SALUD!$C$16:$M$112,11,0),0)</f>
        <v>0</v>
      </c>
      <c r="V495" s="3"/>
      <c r="W495" s="3"/>
      <c r="X495" s="3">
        <f>IFERROR(VLOOKUP(B495,[3]Ap_CESANTIAS!$C$16:$M$112,11,0)+VLOOKUP(B495,[4]Ap_CESANTIAS!$C$16:$M$112,11,0),0)</f>
        <v>0</v>
      </c>
      <c r="Y495" s="3">
        <f>IFERROR(VLOOKUP(B495,[3]Ap_PENSION!$C$16:$M$112,11,0)+VLOOKUP(B495,[4]Ap_PENSION!$C$16:$M$112,11,0),0)</f>
        <v>0</v>
      </c>
      <c r="Z495" s="3">
        <f>IFERROR(VLOOKUP(B495,[3]Ap_SALUD!$C$16:$M$112,11,0)+VLOOKUP(B495,[4]Ap_SALUD!$C$16:$M$112,11,0),0)</f>
        <v>0</v>
      </c>
      <c r="AA495" s="36">
        <f t="shared" si="22"/>
        <v>0</v>
      </c>
      <c r="AB495" s="37">
        <f t="shared" si="23"/>
        <v>0</v>
      </c>
    </row>
    <row r="496" spans="1:28" hidden="1" x14ac:dyDescent="0.25">
      <c r="A496" s="38">
        <v>484</v>
      </c>
      <c r="B496" s="61"/>
      <c r="C496" s="31">
        <v>892301130</v>
      </c>
      <c r="D496" s="31">
        <f>VLOOKUP(C496,ENERO!$D$13:$E$1147,2,0)</f>
        <v>216020060</v>
      </c>
      <c r="E496" s="61" t="s">
        <v>685</v>
      </c>
      <c r="F496" s="61"/>
      <c r="G496" s="61"/>
      <c r="H496" s="3">
        <v>1131254015</v>
      </c>
      <c r="I496" s="3">
        <v>1155494276</v>
      </c>
      <c r="J496" s="3">
        <f>IFERROR(VLOOKUP(C496,[1]NOMINA!$Y$16:$AC$112,5,0),0)</f>
        <v>0</v>
      </c>
      <c r="K496" s="3">
        <f>IFERROR(VLOOKUP(C496,[1]CANCELACIONES!$Y$16:$AC$43,5,0),0)</f>
        <v>0</v>
      </c>
      <c r="L496" s="3">
        <f>IFERROR(VLOOKUP(C496,'[2]res- 200686'!$K$16:$R$112,8,0),0)</f>
        <v>0</v>
      </c>
      <c r="M496" s="3">
        <f>IFERROR(VLOOKUP(C496,'[2]reduccion calidad '!$K$16:$R$27,8,0),0)*-1</f>
        <v>0</v>
      </c>
      <c r="N496" s="3"/>
      <c r="O496" s="34">
        <f t="shared" si="21"/>
        <v>2286748291</v>
      </c>
      <c r="P496" s="35">
        <v>2286748291</v>
      </c>
      <c r="Q496" s="3">
        <f>IFERROR(VLOOKUP(C496,[3]ServNOMINA!$F$16:$M$112,8,0)+VLOOKUP(C496,[4]ServNOMINA!$F$16:$M$112,8,0),0)</f>
        <v>0</v>
      </c>
      <c r="R496" s="3">
        <f>IFERROR(VLOOKUP(C496,[3]ServOTROS!$F$16:$M$112,8,0)+VLOOKUP(C496,[4]ServOTROS!$F$16:$M$112,8,0),0)</f>
        <v>0</v>
      </c>
      <c r="S496" s="3"/>
      <c r="T496" s="3">
        <f>IFERROR(VLOOKUP(B496,[3]Aaf_PENSION!$C$16:$M$112,11,0)+VLOOKUP(B496,[4]Aaf_PENSION!$C$16:$M$112,11,0),0)</f>
        <v>0</v>
      </c>
      <c r="U496" s="3">
        <f>IFERROR(VLOOKUP(B496,[3]Aaf_SALUD!$C$16:$M$112,11,0)+VLOOKUP(B496,[4]Aaf_SALUD!$C$16:$M$112,11,0),0)</f>
        <v>0</v>
      </c>
      <c r="V496" s="3"/>
      <c r="W496" s="3"/>
      <c r="X496" s="3">
        <f>IFERROR(VLOOKUP(B496,[3]Ap_CESANTIAS!$C$16:$M$112,11,0)+VLOOKUP(B496,[4]Ap_CESANTIAS!$C$16:$M$112,11,0),0)</f>
        <v>0</v>
      </c>
      <c r="Y496" s="3">
        <f>IFERROR(VLOOKUP(B496,[3]Ap_PENSION!$C$16:$M$112,11,0)+VLOOKUP(B496,[4]Ap_PENSION!$C$16:$M$112,11,0),0)</f>
        <v>0</v>
      </c>
      <c r="Z496" s="3">
        <f>IFERROR(VLOOKUP(B496,[3]Ap_SALUD!$C$16:$M$112,11,0)+VLOOKUP(B496,[4]Ap_SALUD!$C$16:$M$112,11,0),0)</f>
        <v>0</v>
      </c>
      <c r="AA496" s="36">
        <f t="shared" si="22"/>
        <v>0</v>
      </c>
      <c r="AB496" s="37">
        <f t="shared" si="23"/>
        <v>0</v>
      </c>
    </row>
    <row r="497" spans="1:28" hidden="1" x14ac:dyDescent="0.25">
      <c r="A497" s="29">
        <v>485</v>
      </c>
      <c r="B497" s="61"/>
      <c r="C497" s="31">
        <v>892300815</v>
      </c>
      <c r="D497" s="31">
        <f>VLOOKUP(C497,ENERO!$D$13:$E$1147,2,0)</f>
        <v>217520175</v>
      </c>
      <c r="E497" s="61" t="s">
        <v>686</v>
      </c>
      <c r="F497" s="61"/>
      <c r="G497" s="61"/>
      <c r="H497" s="3">
        <v>1145991215</v>
      </c>
      <c r="I497" s="3">
        <v>2103036310</v>
      </c>
      <c r="J497" s="3">
        <f>IFERROR(VLOOKUP(C497,[1]NOMINA!$Y$16:$AC$112,5,0),0)</f>
        <v>0</v>
      </c>
      <c r="K497" s="3">
        <f>IFERROR(VLOOKUP(C497,[1]CANCELACIONES!$Y$16:$AC$43,5,0),0)</f>
        <v>0</v>
      </c>
      <c r="L497" s="3">
        <f>IFERROR(VLOOKUP(C497,'[2]res- 200686'!$K$16:$R$112,8,0),0)</f>
        <v>0</v>
      </c>
      <c r="M497" s="3">
        <f>IFERROR(VLOOKUP(C497,'[2]reduccion calidad '!$K$16:$R$27,8,0),0)*-1</f>
        <v>0</v>
      </c>
      <c r="N497" s="3"/>
      <c r="O497" s="34">
        <f t="shared" si="21"/>
        <v>3249027525</v>
      </c>
      <c r="P497" s="35">
        <v>3249027525</v>
      </c>
      <c r="Q497" s="3">
        <f>IFERROR(VLOOKUP(C497,[3]ServNOMINA!$F$16:$M$112,8,0)+VLOOKUP(C497,[4]ServNOMINA!$F$16:$M$112,8,0),0)</f>
        <v>0</v>
      </c>
      <c r="R497" s="3">
        <f>IFERROR(VLOOKUP(C497,[3]ServOTROS!$F$16:$M$112,8,0)+VLOOKUP(C497,[4]ServOTROS!$F$16:$M$112,8,0),0)</f>
        <v>0</v>
      </c>
      <c r="S497" s="3"/>
      <c r="T497" s="3">
        <f>IFERROR(VLOOKUP(B497,[3]Aaf_PENSION!$C$16:$M$112,11,0)+VLOOKUP(B497,[4]Aaf_PENSION!$C$16:$M$112,11,0),0)</f>
        <v>0</v>
      </c>
      <c r="U497" s="3">
        <f>IFERROR(VLOOKUP(B497,[3]Aaf_SALUD!$C$16:$M$112,11,0)+VLOOKUP(B497,[4]Aaf_SALUD!$C$16:$M$112,11,0),0)</f>
        <v>0</v>
      </c>
      <c r="V497" s="3"/>
      <c r="W497" s="3"/>
      <c r="X497" s="3">
        <f>IFERROR(VLOOKUP(B497,[3]Ap_CESANTIAS!$C$16:$M$112,11,0)+VLOOKUP(B497,[4]Ap_CESANTIAS!$C$16:$M$112,11,0),0)</f>
        <v>0</v>
      </c>
      <c r="Y497" s="3">
        <f>IFERROR(VLOOKUP(B497,[3]Ap_PENSION!$C$16:$M$112,11,0)+VLOOKUP(B497,[4]Ap_PENSION!$C$16:$M$112,11,0),0)</f>
        <v>0</v>
      </c>
      <c r="Z497" s="3">
        <f>IFERROR(VLOOKUP(B497,[3]Ap_SALUD!$C$16:$M$112,11,0)+VLOOKUP(B497,[4]Ap_SALUD!$C$16:$M$112,11,0),0)</f>
        <v>0</v>
      </c>
      <c r="AA497" s="36">
        <f t="shared" si="22"/>
        <v>0</v>
      </c>
      <c r="AB497" s="37">
        <f t="shared" si="23"/>
        <v>0</v>
      </c>
    </row>
    <row r="498" spans="1:28" hidden="1" x14ac:dyDescent="0.25">
      <c r="A498" s="38">
        <v>486</v>
      </c>
      <c r="B498" s="61"/>
      <c r="C498" s="31">
        <v>800096585</v>
      </c>
      <c r="D498" s="31">
        <f>VLOOKUP(C498,ENERO!$D$13:$E$1147,2,0)</f>
        <v>217820178</v>
      </c>
      <c r="E498" s="61" t="s">
        <v>687</v>
      </c>
      <c r="F498" s="61"/>
      <c r="G498" s="61"/>
      <c r="H498" s="3">
        <v>752978127</v>
      </c>
      <c r="I498" s="3">
        <v>1189844497</v>
      </c>
      <c r="J498" s="3">
        <f>IFERROR(VLOOKUP(C498,[1]NOMINA!$Y$16:$AC$112,5,0),0)</f>
        <v>0</v>
      </c>
      <c r="K498" s="3">
        <f>IFERROR(VLOOKUP(C498,[1]CANCELACIONES!$Y$16:$AC$43,5,0),0)</f>
        <v>0</v>
      </c>
      <c r="L498" s="3">
        <f>IFERROR(VLOOKUP(C498,'[2]res- 200686'!$K$16:$R$112,8,0),0)</f>
        <v>0</v>
      </c>
      <c r="M498" s="3">
        <f>IFERROR(VLOOKUP(C498,'[2]reduccion calidad '!$K$16:$R$27,8,0),0)*-1</f>
        <v>0</v>
      </c>
      <c r="N498" s="3"/>
      <c r="O498" s="34">
        <f t="shared" si="21"/>
        <v>1942822624</v>
      </c>
      <c r="P498" s="35">
        <v>1942822624</v>
      </c>
      <c r="Q498" s="3">
        <f>IFERROR(VLOOKUP(C498,[3]ServNOMINA!$F$16:$M$112,8,0)+VLOOKUP(C498,[4]ServNOMINA!$F$16:$M$112,8,0),0)</f>
        <v>0</v>
      </c>
      <c r="R498" s="3">
        <f>IFERROR(VLOOKUP(C498,[3]ServOTROS!$F$16:$M$112,8,0)+VLOOKUP(C498,[4]ServOTROS!$F$16:$M$112,8,0),0)</f>
        <v>0</v>
      </c>
      <c r="S498" s="3"/>
      <c r="T498" s="3">
        <f>IFERROR(VLOOKUP(B498,[3]Aaf_PENSION!$C$16:$M$112,11,0)+VLOOKUP(B498,[4]Aaf_PENSION!$C$16:$M$112,11,0),0)</f>
        <v>0</v>
      </c>
      <c r="U498" s="3">
        <f>IFERROR(VLOOKUP(B498,[3]Aaf_SALUD!$C$16:$M$112,11,0)+VLOOKUP(B498,[4]Aaf_SALUD!$C$16:$M$112,11,0),0)</f>
        <v>0</v>
      </c>
      <c r="V498" s="3"/>
      <c r="W498" s="3"/>
      <c r="X498" s="3">
        <f>IFERROR(VLOOKUP(B498,[3]Ap_CESANTIAS!$C$16:$M$112,11,0)+VLOOKUP(B498,[4]Ap_CESANTIAS!$C$16:$M$112,11,0),0)</f>
        <v>0</v>
      </c>
      <c r="Y498" s="3">
        <f>IFERROR(VLOOKUP(B498,[3]Ap_PENSION!$C$16:$M$112,11,0)+VLOOKUP(B498,[4]Ap_PENSION!$C$16:$M$112,11,0),0)</f>
        <v>0</v>
      </c>
      <c r="Z498" s="3">
        <f>IFERROR(VLOOKUP(B498,[3]Ap_SALUD!$C$16:$M$112,11,0)+VLOOKUP(B498,[4]Ap_SALUD!$C$16:$M$112,11,0),0)</f>
        <v>0</v>
      </c>
      <c r="AA498" s="36">
        <f t="shared" si="22"/>
        <v>0</v>
      </c>
      <c r="AB498" s="37">
        <f t="shared" si="23"/>
        <v>0</v>
      </c>
    </row>
    <row r="499" spans="1:28" hidden="1" x14ac:dyDescent="0.25">
      <c r="A499" s="29">
        <v>487</v>
      </c>
      <c r="B499" s="61"/>
      <c r="C499" s="31">
        <v>800096580</v>
      </c>
      <c r="D499" s="31">
        <f>VLOOKUP(C499,ENERO!$D$13:$E$1147,2,0)</f>
        <v>212820228</v>
      </c>
      <c r="E499" s="61" t="s">
        <v>688</v>
      </c>
      <c r="F499" s="61"/>
      <c r="G499" s="61"/>
      <c r="H499" s="3">
        <v>1065156959</v>
      </c>
      <c r="I499" s="3">
        <v>1462791432</v>
      </c>
      <c r="J499" s="3">
        <f>IFERROR(VLOOKUP(C499,[1]NOMINA!$Y$16:$AC$112,5,0),0)</f>
        <v>0</v>
      </c>
      <c r="K499" s="3">
        <f>IFERROR(VLOOKUP(C499,[1]CANCELACIONES!$Y$16:$AC$43,5,0),0)</f>
        <v>0</v>
      </c>
      <c r="L499" s="3">
        <f>IFERROR(VLOOKUP(C499,'[2]res- 200686'!$K$16:$R$112,8,0),0)</f>
        <v>0</v>
      </c>
      <c r="M499" s="3">
        <f>IFERROR(VLOOKUP(C499,'[2]reduccion calidad '!$K$16:$R$27,8,0),0)*-1</f>
        <v>0</v>
      </c>
      <c r="N499" s="3"/>
      <c r="O499" s="34">
        <f t="shared" si="21"/>
        <v>2527948391</v>
      </c>
      <c r="P499" s="35">
        <v>2527948391</v>
      </c>
      <c r="Q499" s="3">
        <f>IFERROR(VLOOKUP(C499,[3]ServNOMINA!$F$16:$M$112,8,0)+VLOOKUP(C499,[4]ServNOMINA!$F$16:$M$112,8,0),0)</f>
        <v>0</v>
      </c>
      <c r="R499" s="3">
        <f>IFERROR(VLOOKUP(C499,[3]ServOTROS!$F$16:$M$112,8,0)+VLOOKUP(C499,[4]ServOTROS!$F$16:$M$112,8,0),0)</f>
        <v>0</v>
      </c>
      <c r="S499" s="3"/>
      <c r="T499" s="3">
        <f>IFERROR(VLOOKUP(B499,[3]Aaf_PENSION!$C$16:$M$112,11,0)+VLOOKUP(B499,[4]Aaf_PENSION!$C$16:$M$112,11,0),0)</f>
        <v>0</v>
      </c>
      <c r="U499" s="3">
        <f>IFERROR(VLOOKUP(B499,[3]Aaf_SALUD!$C$16:$M$112,11,0)+VLOOKUP(B499,[4]Aaf_SALUD!$C$16:$M$112,11,0),0)</f>
        <v>0</v>
      </c>
      <c r="V499" s="3"/>
      <c r="W499" s="3"/>
      <c r="X499" s="3">
        <f>IFERROR(VLOOKUP(B499,[3]Ap_CESANTIAS!$C$16:$M$112,11,0)+VLOOKUP(B499,[4]Ap_CESANTIAS!$C$16:$M$112,11,0),0)</f>
        <v>0</v>
      </c>
      <c r="Y499" s="3">
        <f>IFERROR(VLOOKUP(B499,[3]Ap_PENSION!$C$16:$M$112,11,0)+VLOOKUP(B499,[4]Ap_PENSION!$C$16:$M$112,11,0),0)</f>
        <v>0</v>
      </c>
      <c r="Z499" s="3">
        <f>IFERROR(VLOOKUP(B499,[3]Ap_SALUD!$C$16:$M$112,11,0)+VLOOKUP(B499,[4]Ap_SALUD!$C$16:$M$112,11,0),0)</f>
        <v>0</v>
      </c>
      <c r="AA499" s="36">
        <f t="shared" si="22"/>
        <v>0</v>
      </c>
      <c r="AB499" s="37">
        <f t="shared" si="23"/>
        <v>0</v>
      </c>
    </row>
    <row r="500" spans="1:28" hidden="1" x14ac:dyDescent="0.25">
      <c r="A500" s="38">
        <v>488</v>
      </c>
      <c r="B500" s="61"/>
      <c r="C500" s="31">
        <v>800096587</v>
      </c>
      <c r="D500" s="31">
        <f>VLOOKUP(C500,ENERO!$D$13:$E$1147,2,0)</f>
        <v>213820238</v>
      </c>
      <c r="E500" s="61" t="s">
        <v>689</v>
      </c>
      <c r="F500" s="61"/>
      <c r="G500" s="61"/>
      <c r="H500" s="3">
        <v>820979639</v>
      </c>
      <c r="I500" s="3">
        <v>1017367758</v>
      </c>
      <c r="J500" s="3">
        <f>IFERROR(VLOOKUP(C500,[1]NOMINA!$Y$16:$AC$112,5,0),0)</f>
        <v>0</v>
      </c>
      <c r="K500" s="3">
        <f>IFERROR(VLOOKUP(C500,[1]CANCELACIONES!$Y$16:$AC$43,5,0),0)</f>
        <v>0</v>
      </c>
      <c r="L500" s="3">
        <f>IFERROR(VLOOKUP(C500,'[2]res- 200686'!$K$16:$R$112,8,0),0)</f>
        <v>0</v>
      </c>
      <c r="M500" s="3">
        <f>IFERROR(VLOOKUP(C500,'[2]reduccion calidad '!$K$16:$R$27,8,0),0)*-1</f>
        <v>0</v>
      </c>
      <c r="N500" s="3"/>
      <c r="O500" s="34">
        <f t="shared" si="21"/>
        <v>1838347397</v>
      </c>
      <c r="P500" s="35">
        <v>1838347397</v>
      </c>
      <c r="Q500" s="3">
        <f>IFERROR(VLOOKUP(C500,[3]ServNOMINA!$F$16:$M$112,8,0)+VLOOKUP(C500,[4]ServNOMINA!$F$16:$M$112,8,0),0)</f>
        <v>0</v>
      </c>
      <c r="R500" s="3">
        <f>IFERROR(VLOOKUP(C500,[3]ServOTROS!$F$16:$M$112,8,0)+VLOOKUP(C500,[4]ServOTROS!$F$16:$M$112,8,0),0)</f>
        <v>0</v>
      </c>
      <c r="S500" s="3"/>
      <c r="T500" s="3">
        <f>IFERROR(VLOOKUP(B500,[3]Aaf_PENSION!$C$16:$M$112,11,0)+VLOOKUP(B500,[4]Aaf_PENSION!$C$16:$M$112,11,0),0)</f>
        <v>0</v>
      </c>
      <c r="U500" s="3">
        <f>IFERROR(VLOOKUP(B500,[3]Aaf_SALUD!$C$16:$M$112,11,0)+VLOOKUP(B500,[4]Aaf_SALUD!$C$16:$M$112,11,0),0)</f>
        <v>0</v>
      </c>
      <c r="V500" s="3"/>
      <c r="W500" s="3"/>
      <c r="X500" s="3">
        <f>IFERROR(VLOOKUP(B500,[3]Ap_CESANTIAS!$C$16:$M$112,11,0)+VLOOKUP(B500,[4]Ap_CESANTIAS!$C$16:$M$112,11,0),0)</f>
        <v>0</v>
      </c>
      <c r="Y500" s="3">
        <f>IFERROR(VLOOKUP(B500,[3]Ap_PENSION!$C$16:$M$112,11,0)+VLOOKUP(B500,[4]Ap_PENSION!$C$16:$M$112,11,0),0)</f>
        <v>0</v>
      </c>
      <c r="Z500" s="3">
        <f>IFERROR(VLOOKUP(B500,[3]Ap_SALUD!$C$16:$M$112,11,0)+VLOOKUP(B500,[4]Ap_SALUD!$C$16:$M$112,11,0),0)</f>
        <v>0</v>
      </c>
      <c r="AA500" s="36">
        <f t="shared" si="22"/>
        <v>0</v>
      </c>
      <c r="AB500" s="37">
        <f t="shared" si="23"/>
        <v>0</v>
      </c>
    </row>
    <row r="501" spans="1:28" hidden="1" x14ac:dyDescent="0.25">
      <c r="A501" s="29">
        <v>489</v>
      </c>
      <c r="B501" s="61"/>
      <c r="C501" s="31">
        <v>800096592</v>
      </c>
      <c r="D501" s="31">
        <f>VLOOKUP(C501,ENERO!$D$13:$E$1147,2,0)</f>
        <v>215020250</v>
      </c>
      <c r="E501" s="61" t="s">
        <v>690</v>
      </c>
      <c r="F501" s="61"/>
      <c r="G501" s="61"/>
      <c r="H501" s="3">
        <v>1196077791</v>
      </c>
      <c r="I501" s="3">
        <v>1614564888</v>
      </c>
      <c r="J501" s="3">
        <f>IFERROR(VLOOKUP(C501,[1]NOMINA!$Y$16:$AC$112,5,0),0)</f>
        <v>0</v>
      </c>
      <c r="K501" s="3">
        <f>IFERROR(VLOOKUP(C501,[1]CANCELACIONES!$Y$16:$AC$43,5,0),0)</f>
        <v>0</v>
      </c>
      <c r="L501" s="3">
        <f>IFERROR(VLOOKUP(C501,'[2]res- 200686'!$K$16:$R$112,8,0),0)</f>
        <v>0</v>
      </c>
      <c r="M501" s="3">
        <f>IFERROR(VLOOKUP(C501,'[2]reduccion calidad '!$K$16:$R$27,8,0),0)*-1</f>
        <v>0</v>
      </c>
      <c r="N501" s="3"/>
      <c r="O501" s="34">
        <f t="shared" si="21"/>
        <v>2810642679</v>
      </c>
      <c r="P501" s="35">
        <v>2810642679</v>
      </c>
      <c r="Q501" s="3">
        <f>IFERROR(VLOOKUP(C501,[3]ServNOMINA!$F$16:$M$112,8,0)+VLOOKUP(C501,[4]ServNOMINA!$F$16:$M$112,8,0),0)</f>
        <v>0</v>
      </c>
      <c r="R501" s="3">
        <f>IFERROR(VLOOKUP(C501,[3]ServOTROS!$F$16:$M$112,8,0)+VLOOKUP(C501,[4]ServOTROS!$F$16:$M$112,8,0),0)</f>
        <v>0</v>
      </c>
      <c r="S501" s="3"/>
      <c r="T501" s="3">
        <f>IFERROR(VLOOKUP(B501,[3]Aaf_PENSION!$C$16:$M$112,11,0)+VLOOKUP(B501,[4]Aaf_PENSION!$C$16:$M$112,11,0),0)</f>
        <v>0</v>
      </c>
      <c r="U501" s="3">
        <f>IFERROR(VLOOKUP(B501,[3]Aaf_SALUD!$C$16:$M$112,11,0)+VLOOKUP(B501,[4]Aaf_SALUD!$C$16:$M$112,11,0),0)</f>
        <v>0</v>
      </c>
      <c r="V501" s="3"/>
      <c r="W501" s="3"/>
      <c r="X501" s="3">
        <f>IFERROR(VLOOKUP(B501,[3]Ap_CESANTIAS!$C$16:$M$112,11,0)+VLOOKUP(B501,[4]Ap_CESANTIAS!$C$16:$M$112,11,0),0)</f>
        <v>0</v>
      </c>
      <c r="Y501" s="3">
        <f>IFERROR(VLOOKUP(B501,[3]Ap_PENSION!$C$16:$M$112,11,0)+VLOOKUP(B501,[4]Ap_PENSION!$C$16:$M$112,11,0),0)</f>
        <v>0</v>
      </c>
      <c r="Z501" s="3">
        <f>IFERROR(VLOOKUP(B501,[3]Ap_SALUD!$C$16:$M$112,11,0)+VLOOKUP(B501,[4]Ap_SALUD!$C$16:$M$112,11,0),0)</f>
        <v>0</v>
      </c>
      <c r="AA501" s="36">
        <f t="shared" si="22"/>
        <v>0</v>
      </c>
      <c r="AB501" s="37">
        <f t="shared" si="23"/>
        <v>0</v>
      </c>
    </row>
    <row r="502" spans="1:28" hidden="1" x14ac:dyDescent="0.25">
      <c r="A502" s="38">
        <v>490</v>
      </c>
      <c r="B502" s="61"/>
      <c r="C502" s="31">
        <v>800096595</v>
      </c>
      <c r="D502" s="31">
        <f>VLOOKUP(C502,ENERO!$D$13:$E$1147,2,0)</f>
        <v>219520295</v>
      </c>
      <c r="E502" s="61" t="s">
        <v>691</v>
      </c>
      <c r="F502" s="61"/>
      <c r="G502" s="61"/>
      <c r="H502" s="3">
        <v>256447159</v>
      </c>
      <c r="I502" s="3">
        <v>479657179</v>
      </c>
      <c r="J502" s="3">
        <f>IFERROR(VLOOKUP(C502,[1]NOMINA!$Y$16:$AC$112,5,0),0)</f>
        <v>0</v>
      </c>
      <c r="K502" s="3">
        <f>IFERROR(VLOOKUP(C502,[1]CANCELACIONES!$Y$16:$AC$43,5,0),0)</f>
        <v>0</v>
      </c>
      <c r="L502" s="3">
        <f>IFERROR(VLOOKUP(C502,'[2]res- 200686'!$K$16:$R$112,8,0),0)</f>
        <v>0</v>
      </c>
      <c r="M502" s="3">
        <f>IFERROR(VLOOKUP(C502,'[2]reduccion calidad '!$K$16:$R$27,8,0),0)*-1</f>
        <v>0</v>
      </c>
      <c r="N502" s="3"/>
      <c r="O502" s="34">
        <f t="shared" si="21"/>
        <v>736104338</v>
      </c>
      <c r="P502" s="35">
        <v>736104338</v>
      </c>
      <c r="Q502" s="3">
        <f>IFERROR(VLOOKUP(C502,[3]ServNOMINA!$F$16:$M$112,8,0)+VLOOKUP(C502,[4]ServNOMINA!$F$16:$M$112,8,0),0)</f>
        <v>0</v>
      </c>
      <c r="R502" s="3">
        <f>IFERROR(VLOOKUP(C502,[3]ServOTROS!$F$16:$M$112,8,0)+VLOOKUP(C502,[4]ServOTROS!$F$16:$M$112,8,0),0)</f>
        <v>0</v>
      </c>
      <c r="S502" s="3"/>
      <c r="T502" s="3">
        <f>IFERROR(VLOOKUP(B502,[3]Aaf_PENSION!$C$16:$M$112,11,0)+VLOOKUP(B502,[4]Aaf_PENSION!$C$16:$M$112,11,0),0)</f>
        <v>0</v>
      </c>
      <c r="U502" s="3">
        <f>IFERROR(VLOOKUP(B502,[3]Aaf_SALUD!$C$16:$M$112,11,0)+VLOOKUP(B502,[4]Aaf_SALUD!$C$16:$M$112,11,0),0)</f>
        <v>0</v>
      </c>
      <c r="V502" s="3"/>
      <c r="W502" s="3"/>
      <c r="X502" s="3">
        <f>IFERROR(VLOOKUP(B502,[3]Ap_CESANTIAS!$C$16:$M$112,11,0)+VLOOKUP(B502,[4]Ap_CESANTIAS!$C$16:$M$112,11,0),0)</f>
        <v>0</v>
      </c>
      <c r="Y502" s="3">
        <f>IFERROR(VLOOKUP(B502,[3]Ap_PENSION!$C$16:$M$112,11,0)+VLOOKUP(B502,[4]Ap_PENSION!$C$16:$M$112,11,0),0)</f>
        <v>0</v>
      </c>
      <c r="Z502" s="3">
        <f>IFERROR(VLOOKUP(B502,[3]Ap_SALUD!$C$16:$M$112,11,0)+VLOOKUP(B502,[4]Ap_SALUD!$C$16:$M$112,11,0),0)</f>
        <v>0</v>
      </c>
      <c r="AA502" s="36">
        <f t="shared" si="22"/>
        <v>0</v>
      </c>
      <c r="AB502" s="37">
        <f t="shared" si="23"/>
        <v>0</v>
      </c>
    </row>
    <row r="503" spans="1:28" hidden="1" x14ac:dyDescent="0.25">
      <c r="A503" s="29">
        <v>491</v>
      </c>
      <c r="B503" s="61"/>
      <c r="C503" s="31">
        <v>800096597</v>
      </c>
      <c r="D503" s="31">
        <f>VLOOKUP(C503,ENERO!$D$13:$E$1147,2,0)</f>
        <v>211020310</v>
      </c>
      <c r="E503" s="61" t="s">
        <v>692</v>
      </c>
      <c r="F503" s="61"/>
      <c r="G503" s="61"/>
      <c r="H503" s="3">
        <v>83639216</v>
      </c>
      <c r="I503" s="3">
        <v>182112708</v>
      </c>
      <c r="J503" s="3">
        <f>IFERROR(VLOOKUP(C503,[1]NOMINA!$Y$16:$AC$112,5,0),0)</f>
        <v>0</v>
      </c>
      <c r="K503" s="3">
        <f>IFERROR(VLOOKUP(C503,[1]CANCELACIONES!$Y$16:$AC$43,5,0),0)</f>
        <v>0</v>
      </c>
      <c r="L503" s="3">
        <f>IFERROR(VLOOKUP(C503,'[2]res- 200686'!$K$16:$R$112,8,0),0)</f>
        <v>0</v>
      </c>
      <c r="M503" s="3">
        <f>IFERROR(VLOOKUP(C503,'[2]reduccion calidad '!$K$16:$R$27,8,0),0)*-1</f>
        <v>0</v>
      </c>
      <c r="N503" s="3"/>
      <c r="O503" s="34">
        <f t="shared" si="21"/>
        <v>265751924</v>
      </c>
      <c r="P503" s="35">
        <v>265751924</v>
      </c>
      <c r="Q503" s="3">
        <f>IFERROR(VLOOKUP(C503,[3]ServNOMINA!$F$16:$M$112,8,0)+VLOOKUP(C503,[4]ServNOMINA!$F$16:$M$112,8,0),0)</f>
        <v>0</v>
      </c>
      <c r="R503" s="3">
        <f>IFERROR(VLOOKUP(C503,[3]ServOTROS!$F$16:$M$112,8,0)+VLOOKUP(C503,[4]ServOTROS!$F$16:$M$112,8,0),0)</f>
        <v>0</v>
      </c>
      <c r="S503" s="3"/>
      <c r="T503" s="3">
        <f>IFERROR(VLOOKUP(B503,[3]Aaf_PENSION!$C$16:$M$112,11,0)+VLOOKUP(B503,[4]Aaf_PENSION!$C$16:$M$112,11,0),0)</f>
        <v>0</v>
      </c>
      <c r="U503" s="3">
        <f>IFERROR(VLOOKUP(B503,[3]Aaf_SALUD!$C$16:$M$112,11,0)+VLOOKUP(B503,[4]Aaf_SALUD!$C$16:$M$112,11,0),0)</f>
        <v>0</v>
      </c>
      <c r="V503" s="3"/>
      <c r="W503" s="3"/>
      <c r="X503" s="3">
        <f>IFERROR(VLOOKUP(B503,[3]Ap_CESANTIAS!$C$16:$M$112,11,0)+VLOOKUP(B503,[4]Ap_CESANTIAS!$C$16:$M$112,11,0),0)</f>
        <v>0</v>
      </c>
      <c r="Y503" s="3">
        <f>IFERROR(VLOOKUP(B503,[3]Ap_PENSION!$C$16:$M$112,11,0)+VLOOKUP(B503,[4]Ap_PENSION!$C$16:$M$112,11,0),0)</f>
        <v>0</v>
      </c>
      <c r="Z503" s="3">
        <f>IFERROR(VLOOKUP(B503,[3]Ap_SALUD!$C$16:$M$112,11,0)+VLOOKUP(B503,[4]Ap_SALUD!$C$16:$M$112,11,0),0)</f>
        <v>0</v>
      </c>
      <c r="AA503" s="36">
        <f t="shared" si="22"/>
        <v>0</v>
      </c>
      <c r="AB503" s="37">
        <f t="shared" si="23"/>
        <v>0</v>
      </c>
    </row>
    <row r="504" spans="1:28" hidden="1" x14ac:dyDescent="0.25">
      <c r="A504" s="38">
        <v>492</v>
      </c>
      <c r="B504" s="61"/>
      <c r="C504" s="31">
        <v>800096599</v>
      </c>
      <c r="D504" s="31">
        <f>VLOOKUP(C504,ENERO!$D$13:$E$1147,2,0)</f>
        <v>218320383</v>
      </c>
      <c r="E504" s="61" t="s">
        <v>693</v>
      </c>
      <c r="F504" s="61"/>
      <c r="G504" s="61"/>
      <c r="H504" s="3">
        <v>380380603</v>
      </c>
      <c r="I504" s="3">
        <v>753766721</v>
      </c>
      <c r="J504" s="3">
        <f>IFERROR(VLOOKUP(C504,[1]NOMINA!$Y$16:$AC$112,5,0),0)</f>
        <v>0</v>
      </c>
      <c r="K504" s="3">
        <f>IFERROR(VLOOKUP(C504,[1]CANCELACIONES!$Y$16:$AC$43,5,0),0)</f>
        <v>0</v>
      </c>
      <c r="L504" s="3">
        <f>IFERROR(VLOOKUP(C504,'[2]res- 200686'!$K$16:$R$112,8,0),0)</f>
        <v>0</v>
      </c>
      <c r="M504" s="3">
        <f>IFERROR(VLOOKUP(C504,'[2]reduccion calidad '!$K$16:$R$27,8,0),0)*-1</f>
        <v>0</v>
      </c>
      <c r="N504" s="3"/>
      <c r="O504" s="34">
        <f t="shared" si="21"/>
        <v>1134147324</v>
      </c>
      <c r="P504" s="35">
        <v>1134147324</v>
      </c>
      <c r="Q504" s="3">
        <f>IFERROR(VLOOKUP(C504,[3]ServNOMINA!$F$16:$M$112,8,0)+VLOOKUP(C504,[4]ServNOMINA!$F$16:$M$112,8,0),0)</f>
        <v>0</v>
      </c>
      <c r="R504" s="3">
        <f>IFERROR(VLOOKUP(C504,[3]ServOTROS!$F$16:$M$112,8,0)+VLOOKUP(C504,[4]ServOTROS!$F$16:$M$112,8,0),0)</f>
        <v>0</v>
      </c>
      <c r="S504" s="3"/>
      <c r="T504" s="3">
        <f>IFERROR(VLOOKUP(B504,[3]Aaf_PENSION!$C$16:$M$112,11,0)+VLOOKUP(B504,[4]Aaf_PENSION!$C$16:$M$112,11,0),0)</f>
        <v>0</v>
      </c>
      <c r="U504" s="3">
        <f>IFERROR(VLOOKUP(B504,[3]Aaf_SALUD!$C$16:$M$112,11,0)+VLOOKUP(B504,[4]Aaf_SALUD!$C$16:$M$112,11,0),0)</f>
        <v>0</v>
      </c>
      <c r="V504" s="3"/>
      <c r="W504" s="3"/>
      <c r="X504" s="3">
        <f>IFERROR(VLOOKUP(B504,[3]Ap_CESANTIAS!$C$16:$M$112,11,0)+VLOOKUP(B504,[4]Ap_CESANTIAS!$C$16:$M$112,11,0),0)</f>
        <v>0</v>
      </c>
      <c r="Y504" s="3">
        <f>IFERROR(VLOOKUP(B504,[3]Ap_PENSION!$C$16:$M$112,11,0)+VLOOKUP(B504,[4]Ap_PENSION!$C$16:$M$112,11,0),0)</f>
        <v>0</v>
      </c>
      <c r="Z504" s="3">
        <f>IFERROR(VLOOKUP(B504,[3]Ap_SALUD!$C$16:$M$112,11,0)+VLOOKUP(B504,[4]Ap_SALUD!$C$16:$M$112,11,0),0)</f>
        <v>0</v>
      </c>
      <c r="AA504" s="36">
        <f t="shared" si="22"/>
        <v>0</v>
      </c>
      <c r="AB504" s="37">
        <f t="shared" si="23"/>
        <v>0</v>
      </c>
    </row>
    <row r="505" spans="1:28" hidden="1" x14ac:dyDescent="0.25">
      <c r="A505" s="29">
        <v>493</v>
      </c>
      <c r="B505" s="61"/>
      <c r="C505" s="31">
        <v>800108683</v>
      </c>
      <c r="D505" s="31">
        <f>VLOOKUP(C505,ENERO!$D$13:$E$1147,2,0)</f>
        <v>210020400</v>
      </c>
      <c r="E505" s="61" t="s">
        <v>694</v>
      </c>
      <c r="F505" s="61"/>
      <c r="G505" s="61"/>
      <c r="H505" s="3">
        <v>1274040287</v>
      </c>
      <c r="I505" s="3">
        <v>1247414815</v>
      </c>
      <c r="J505" s="3">
        <f>IFERROR(VLOOKUP(C505,[1]NOMINA!$Y$16:$AC$112,5,0),0)</f>
        <v>0</v>
      </c>
      <c r="K505" s="3">
        <f>IFERROR(VLOOKUP(C505,[1]CANCELACIONES!$Y$16:$AC$43,5,0),0)</f>
        <v>0</v>
      </c>
      <c r="L505" s="3">
        <f>IFERROR(VLOOKUP(C505,'[2]res- 200686'!$K$16:$R$112,8,0),0)</f>
        <v>0</v>
      </c>
      <c r="M505" s="3">
        <f>IFERROR(VLOOKUP(C505,'[2]reduccion calidad '!$K$16:$R$27,8,0),0)*-1</f>
        <v>0</v>
      </c>
      <c r="N505" s="3"/>
      <c r="O505" s="34">
        <f t="shared" si="21"/>
        <v>2521455102</v>
      </c>
      <c r="P505" s="35">
        <v>2521455102</v>
      </c>
      <c r="Q505" s="3">
        <f>IFERROR(VLOOKUP(C505,[3]ServNOMINA!$F$16:$M$112,8,0)+VLOOKUP(C505,[4]ServNOMINA!$F$16:$M$112,8,0),0)</f>
        <v>0</v>
      </c>
      <c r="R505" s="3">
        <f>IFERROR(VLOOKUP(C505,[3]ServOTROS!$F$16:$M$112,8,0)+VLOOKUP(C505,[4]ServOTROS!$F$16:$M$112,8,0),0)</f>
        <v>0</v>
      </c>
      <c r="S505" s="3"/>
      <c r="T505" s="3">
        <f>IFERROR(VLOOKUP(B505,[3]Aaf_PENSION!$C$16:$M$112,11,0)+VLOOKUP(B505,[4]Aaf_PENSION!$C$16:$M$112,11,0),0)</f>
        <v>0</v>
      </c>
      <c r="U505" s="3">
        <f>IFERROR(VLOOKUP(B505,[3]Aaf_SALUD!$C$16:$M$112,11,0)+VLOOKUP(B505,[4]Aaf_SALUD!$C$16:$M$112,11,0),0)</f>
        <v>0</v>
      </c>
      <c r="V505" s="3"/>
      <c r="W505" s="3"/>
      <c r="X505" s="3">
        <f>IFERROR(VLOOKUP(B505,[3]Ap_CESANTIAS!$C$16:$M$112,11,0)+VLOOKUP(B505,[4]Ap_CESANTIAS!$C$16:$M$112,11,0),0)</f>
        <v>0</v>
      </c>
      <c r="Y505" s="3">
        <f>IFERROR(VLOOKUP(B505,[3]Ap_PENSION!$C$16:$M$112,11,0)+VLOOKUP(B505,[4]Ap_PENSION!$C$16:$M$112,11,0),0)</f>
        <v>0</v>
      </c>
      <c r="Z505" s="3">
        <f>IFERROR(VLOOKUP(B505,[3]Ap_SALUD!$C$16:$M$112,11,0)+VLOOKUP(B505,[4]Ap_SALUD!$C$16:$M$112,11,0),0)</f>
        <v>0</v>
      </c>
      <c r="AA505" s="36">
        <f t="shared" si="22"/>
        <v>0</v>
      </c>
      <c r="AB505" s="37">
        <f t="shared" si="23"/>
        <v>0</v>
      </c>
    </row>
    <row r="506" spans="1:28" hidden="1" x14ac:dyDescent="0.25">
      <c r="A506" s="38">
        <v>494</v>
      </c>
      <c r="B506" s="61"/>
      <c r="C506" s="31">
        <v>892301761</v>
      </c>
      <c r="D506" s="31">
        <f>VLOOKUP(C506,ENERO!$D$13:$E$1147,2,0)</f>
        <v>214320443</v>
      </c>
      <c r="E506" s="61" t="s">
        <v>695</v>
      </c>
      <c r="F506" s="61"/>
      <c r="G506" s="61"/>
      <c r="H506" s="3">
        <v>335384999</v>
      </c>
      <c r="I506" s="3">
        <v>497784703</v>
      </c>
      <c r="J506" s="3">
        <f>IFERROR(VLOOKUP(C506,[1]NOMINA!$Y$16:$AC$112,5,0),0)</f>
        <v>0</v>
      </c>
      <c r="K506" s="3">
        <f>IFERROR(VLOOKUP(C506,[1]CANCELACIONES!$Y$16:$AC$43,5,0),0)</f>
        <v>0</v>
      </c>
      <c r="L506" s="3">
        <f>IFERROR(VLOOKUP(C506,'[2]res- 200686'!$K$16:$R$112,8,0),0)</f>
        <v>0</v>
      </c>
      <c r="M506" s="3">
        <f>IFERROR(VLOOKUP(C506,'[2]reduccion calidad '!$K$16:$R$27,8,0),0)*-1</f>
        <v>0</v>
      </c>
      <c r="N506" s="3"/>
      <c r="O506" s="34">
        <f t="shared" si="21"/>
        <v>833169702</v>
      </c>
      <c r="P506" s="35">
        <v>833169702</v>
      </c>
      <c r="Q506" s="3">
        <f>IFERROR(VLOOKUP(C506,[3]ServNOMINA!$F$16:$M$112,8,0)+VLOOKUP(C506,[4]ServNOMINA!$F$16:$M$112,8,0),0)</f>
        <v>0</v>
      </c>
      <c r="R506" s="3">
        <f>IFERROR(VLOOKUP(C506,[3]ServOTROS!$F$16:$M$112,8,0)+VLOOKUP(C506,[4]ServOTROS!$F$16:$M$112,8,0),0)</f>
        <v>0</v>
      </c>
      <c r="S506" s="3"/>
      <c r="T506" s="3">
        <f>IFERROR(VLOOKUP(B506,[3]Aaf_PENSION!$C$16:$M$112,11,0)+VLOOKUP(B506,[4]Aaf_PENSION!$C$16:$M$112,11,0),0)</f>
        <v>0</v>
      </c>
      <c r="U506" s="3">
        <f>IFERROR(VLOOKUP(B506,[3]Aaf_SALUD!$C$16:$M$112,11,0)+VLOOKUP(B506,[4]Aaf_SALUD!$C$16:$M$112,11,0),0)</f>
        <v>0</v>
      </c>
      <c r="V506" s="3"/>
      <c r="W506" s="3"/>
      <c r="X506" s="3">
        <f>IFERROR(VLOOKUP(B506,[3]Ap_CESANTIAS!$C$16:$M$112,11,0)+VLOOKUP(B506,[4]Ap_CESANTIAS!$C$16:$M$112,11,0),0)</f>
        <v>0</v>
      </c>
      <c r="Y506" s="3">
        <f>IFERROR(VLOOKUP(B506,[3]Ap_PENSION!$C$16:$M$112,11,0)+VLOOKUP(B506,[4]Ap_PENSION!$C$16:$M$112,11,0),0)</f>
        <v>0</v>
      </c>
      <c r="Z506" s="3">
        <f>IFERROR(VLOOKUP(B506,[3]Ap_SALUD!$C$16:$M$112,11,0)+VLOOKUP(B506,[4]Ap_SALUD!$C$16:$M$112,11,0),0)</f>
        <v>0</v>
      </c>
      <c r="AA506" s="36">
        <f t="shared" si="22"/>
        <v>0</v>
      </c>
      <c r="AB506" s="37">
        <f t="shared" si="23"/>
        <v>0</v>
      </c>
    </row>
    <row r="507" spans="1:28" hidden="1" x14ac:dyDescent="0.25">
      <c r="A507" s="29">
        <v>495</v>
      </c>
      <c r="B507" s="61"/>
      <c r="C507" s="31">
        <v>800096610</v>
      </c>
      <c r="D507" s="31">
        <f>VLOOKUP(C507,ENERO!$D$13:$E$1147,2,0)</f>
        <v>211720517</v>
      </c>
      <c r="E507" s="61" t="s">
        <v>696</v>
      </c>
      <c r="F507" s="61"/>
      <c r="G507" s="61"/>
      <c r="H507" s="3">
        <v>412494663</v>
      </c>
      <c r="I507" s="3">
        <v>688929450</v>
      </c>
      <c r="J507" s="3">
        <f>IFERROR(VLOOKUP(C507,[1]NOMINA!$Y$16:$AC$112,5,0),0)</f>
        <v>0</v>
      </c>
      <c r="K507" s="3">
        <f>IFERROR(VLOOKUP(C507,[1]CANCELACIONES!$Y$16:$AC$43,5,0),0)</f>
        <v>0</v>
      </c>
      <c r="L507" s="3">
        <f>IFERROR(VLOOKUP(C507,'[2]res- 200686'!$K$16:$R$112,8,0),0)</f>
        <v>0</v>
      </c>
      <c r="M507" s="46">
        <f>IFERROR(VLOOKUP(C507,'[2]reduccion calidad '!$K$16:$R$27,8,0),0)*-1</f>
        <v>-94488797</v>
      </c>
      <c r="N507" s="46"/>
      <c r="O507" s="34">
        <f t="shared" si="21"/>
        <v>1006935316</v>
      </c>
      <c r="P507" s="35">
        <v>1006935316</v>
      </c>
      <c r="Q507" s="3">
        <f>IFERROR(VLOOKUP(C507,[3]ServNOMINA!$F$16:$M$112,8,0)+VLOOKUP(C507,[4]ServNOMINA!$F$16:$M$112,8,0),0)</f>
        <v>0</v>
      </c>
      <c r="R507" s="3">
        <f>IFERROR(VLOOKUP(C507,[3]ServOTROS!$F$16:$M$112,8,0)+VLOOKUP(C507,[4]ServOTROS!$F$16:$M$112,8,0),0)</f>
        <v>0</v>
      </c>
      <c r="S507" s="3"/>
      <c r="T507" s="3">
        <f>IFERROR(VLOOKUP(B507,[3]Aaf_PENSION!$C$16:$M$112,11,0)+VLOOKUP(B507,[4]Aaf_PENSION!$C$16:$M$112,11,0),0)</f>
        <v>0</v>
      </c>
      <c r="U507" s="3">
        <f>IFERROR(VLOOKUP(B507,[3]Aaf_SALUD!$C$16:$M$112,11,0)+VLOOKUP(B507,[4]Aaf_SALUD!$C$16:$M$112,11,0),0)</f>
        <v>0</v>
      </c>
      <c r="V507" s="3"/>
      <c r="W507" s="3"/>
      <c r="X507" s="3">
        <f>IFERROR(VLOOKUP(B507,[3]Ap_CESANTIAS!$C$16:$M$112,11,0)+VLOOKUP(B507,[4]Ap_CESANTIAS!$C$16:$M$112,11,0),0)</f>
        <v>0</v>
      </c>
      <c r="Y507" s="3">
        <f>IFERROR(VLOOKUP(B507,[3]Ap_PENSION!$C$16:$M$112,11,0)+VLOOKUP(B507,[4]Ap_PENSION!$C$16:$M$112,11,0),0)</f>
        <v>0</v>
      </c>
      <c r="Z507" s="3">
        <f>IFERROR(VLOOKUP(B507,[3]Ap_SALUD!$C$16:$M$112,11,0)+VLOOKUP(B507,[4]Ap_SALUD!$C$16:$M$112,11,0),0)</f>
        <v>0</v>
      </c>
      <c r="AA507" s="36">
        <f t="shared" si="22"/>
        <v>0</v>
      </c>
      <c r="AB507" s="37">
        <f t="shared" si="23"/>
        <v>0</v>
      </c>
    </row>
    <row r="508" spans="1:28" hidden="1" x14ac:dyDescent="0.25">
      <c r="A508" s="38">
        <v>496</v>
      </c>
      <c r="B508" s="61"/>
      <c r="C508" s="31">
        <v>800096613</v>
      </c>
      <c r="D508" s="31">
        <f>VLOOKUP(C508,ENERO!$D$13:$E$1147,2,0)</f>
        <v>215020550</v>
      </c>
      <c r="E508" s="61" t="s">
        <v>697</v>
      </c>
      <c r="F508" s="61"/>
      <c r="G508" s="61"/>
      <c r="H508" s="3">
        <v>555941535</v>
      </c>
      <c r="I508" s="3">
        <v>828177437</v>
      </c>
      <c r="J508" s="3">
        <f>IFERROR(VLOOKUP(C508,[1]NOMINA!$Y$16:$AC$112,5,0),0)</f>
        <v>0</v>
      </c>
      <c r="K508" s="3">
        <f>IFERROR(VLOOKUP(C508,[1]CANCELACIONES!$Y$16:$AC$43,5,0),0)</f>
        <v>0</v>
      </c>
      <c r="L508" s="3">
        <f>IFERROR(VLOOKUP(C508,'[2]res- 200686'!$K$16:$R$112,8,0),0)</f>
        <v>0</v>
      </c>
      <c r="M508" s="3">
        <f>IFERROR(VLOOKUP(C508,'[2]reduccion calidad '!$K$16:$R$27,8,0),0)*-1</f>
        <v>0</v>
      </c>
      <c r="N508" s="3"/>
      <c r="O508" s="34">
        <f t="shared" si="21"/>
        <v>1384118972</v>
      </c>
      <c r="P508" s="35">
        <v>1384118972</v>
      </c>
      <c r="Q508" s="3">
        <f>IFERROR(VLOOKUP(C508,[3]ServNOMINA!$F$16:$M$112,8,0)+VLOOKUP(C508,[4]ServNOMINA!$F$16:$M$112,8,0),0)</f>
        <v>0</v>
      </c>
      <c r="R508" s="3">
        <f>IFERROR(VLOOKUP(C508,[3]ServOTROS!$F$16:$M$112,8,0)+VLOOKUP(C508,[4]ServOTROS!$F$16:$M$112,8,0),0)</f>
        <v>0</v>
      </c>
      <c r="S508" s="3"/>
      <c r="T508" s="3">
        <f>IFERROR(VLOOKUP(B508,[3]Aaf_PENSION!$C$16:$M$112,11,0)+VLOOKUP(B508,[4]Aaf_PENSION!$C$16:$M$112,11,0),0)</f>
        <v>0</v>
      </c>
      <c r="U508" s="3">
        <f>IFERROR(VLOOKUP(B508,[3]Aaf_SALUD!$C$16:$M$112,11,0)+VLOOKUP(B508,[4]Aaf_SALUD!$C$16:$M$112,11,0),0)</f>
        <v>0</v>
      </c>
      <c r="V508" s="3"/>
      <c r="W508" s="3"/>
      <c r="X508" s="3">
        <f>IFERROR(VLOOKUP(B508,[3]Ap_CESANTIAS!$C$16:$M$112,11,0)+VLOOKUP(B508,[4]Ap_CESANTIAS!$C$16:$M$112,11,0),0)</f>
        <v>0</v>
      </c>
      <c r="Y508" s="3">
        <f>IFERROR(VLOOKUP(B508,[3]Ap_PENSION!$C$16:$M$112,11,0)+VLOOKUP(B508,[4]Ap_PENSION!$C$16:$M$112,11,0),0)</f>
        <v>0</v>
      </c>
      <c r="Z508" s="3">
        <f>IFERROR(VLOOKUP(B508,[3]Ap_SALUD!$C$16:$M$112,11,0)+VLOOKUP(B508,[4]Ap_SALUD!$C$16:$M$112,11,0),0)</f>
        <v>0</v>
      </c>
      <c r="AA508" s="36">
        <f t="shared" si="22"/>
        <v>0</v>
      </c>
      <c r="AB508" s="37">
        <f t="shared" si="23"/>
        <v>0</v>
      </c>
    </row>
    <row r="509" spans="1:28" hidden="1" x14ac:dyDescent="0.25">
      <c r="A509" s="29">
        <v>497</v>
      </c>
      <c r="B509" s="61"/>
      <c r="C509" s="31">
        <v>824001624</v>
      </c>
      <c r="D509" s="31">
        <f>VLOOKUP(C509,ENERO!$D$13:$E$1147,2,0)</f>
        <v>217020570</v>
      </c>
      <c r="E509" s="61" t="s">
        <v>698</v>
      </c>
      <c r="F509" s="61"/>
      <c r="G509" s="61"/>
      <c r="H509" s="3">
        <v>1523094639</v>
      </c>
      <c r="I509" s="3">
        <v>1707695971</v>
      </c>
      <c r="J509" s="3">
        <f>IFERROR(VLOOKUP(C509,[1]NOMINA!$Y$16:$AC$112,5,0),0)</f>
        <v>0</v>
      </c>
      <c r="K509" s="3">
        <f>IFERROR(VLOOKUP(C509,[1]CANCELACIONES!$Y$16:$AC$43,5,0),0)</f>
        <v>0</v>
      </c>
      <c r="L509" s="3">
        <f>IFERROR(VLOOKUP(C509,'[2]res- 200686'!$K$16:$R$112,8,0),0)</f>
        <v>0</v>
      </c>
      <c r="M509" s="3">
        <f>IFERROR(VLOOKUP(C509,'[2]reduccion calidad '!$K$16:$R$27,8,0),0)*-1</f>
        <v>0</v>
      </c>
      <c r="N509" s="3"/>
      <c r="O509" s="34">
        <f t="shared" si="21"/>
        <v>3230790610</v>
      </c>
      <c r="P509" s="35">
        <v>3230790610</v>
      </c>
      <c r="Q509" s="3">
        <f>IFERROR(VLOOKUP(C509,[3]ServNOMINA!$F$16:$M$112,8,0)+VLOOKUP(C509,[4]ServNOMINA!$F$16:$M$112,8,0),0)</f>
        <v>0</v>
      </c>
      <c r="R509" s="3">
        <f>IFERROR(VLOOKUP(C509,[3]ServOTROS!$F$16:$M$112,8,0)+VLOOKUP(C509,[4]ServOTROS!$F$16:$M$112,8,0),0)</f>
        <v>0</v>
      </c>
      <c r="S509" s="3"/>
      <c r="T509" s="3">
        <f>IFERROR(VLOOKUP(B509,[3]Aaf_PENSION!$C$16:$M$112,11,0)+VLOOKUP(B509,[4]Aaf_PENSION!$C$16:$M$112,11,0),0)</f>
        <v>0</v>
      </c>
      <c r="U509" s="3">
        <f>IFERROR(VLOOKUP(B509,[3]Aaf_SALUD!$C$16:$M$112,11,0)+VLOOKUP(B509,[4]Aaf_SALUD!$C$16:$M$112,11,0),0)</f>
        <v>0</v>
      </c>
      <c r="V509" s="3"/>
      <c r="W509" s="62"/>
      <c r="X509" s="3">
        <f>IFERROR(VLOOKUP(B509,[3]Ap_CESANTIAS!$C$16:$M$112,11,0)+VLOOKUP(B509,[4]Ap_CESANTIAS!$C$16:$M$112,11,0),0)</f>
        <v>0</v>
      </c>
      <c r="Y509" s="3">
        <f>IFERROR(VLOOKUP(B509,[3]Ap_PENSION!$C$16:$M$112,11,0)+VLOOKUP(B509,[4]Ap_PENSION!$C$16:$M$112,11,0),0)</f>
        <v>0</v>
      </c>
      <c r="Z509" s="3">
        <f>IFERROR(VLOOKUP(B509,[3]Ap_SALUD!$C$16:$M$112,11,0)+VLOOKUP(B509,[4]Ap_SALUD!$C$16:$M$112,11,0),0)</f>
        <v>0</v>
      </c>
      <c r="AA509" s="36">
        <f t="shared" si="22"/>
        <v>0</v>
      </c>
      <c r="AB509" s="37">
        <f t="shared" si="23"/>
        <v>0</v>
      </c>
    </row>
    <row r="510" spans="1:28" hidden="1" x14ac:dyDescent="0.25">
      <c r="A510" s="38">
        <v>498</v>
      </c>
      <c r="B510" s="61"/>
      <c r="C510" s="31">
        <v>892300123</v>
      </c>
      <c r="D510" s="31">
        <f>VLOOKUP(C510,ENERO!$D$13:$E$1147,2,0)</f>
        <v>211420614</v>
      </c>
      <c r="E510" s="61" t="s">
        <v>699</v>
      </c>
      <c r="F510" s="61"/>
      <c r="G510" s="61"/>
      <c r="H510" s="3">
        <v>390769115</v>
      </c>
      <c r="I510" s="3">
        <v>793784324</v>
      </c>
      <c r="J510" s="3">
        <f>IFERROR(VLOOKUP(C510,[1]NOMINA!$Y$16:$AC$112,5,0),0)</f>
        <v>0</v>
      </c>
      <c r="K510" s="3">
        <f>IFERROR(VLOOKUP(C510,[1]CANCELACIONES!$Y$16:$AC$43,5,0),0)</f>
        <v>0</v>
      </c>
      <c r="L510" s="3">
        <f>IFERROR(VLOOKUP(C510,'[2]res- 200686'!$K$16:$R$112,8,0),0)</f>
        <v>0</v>
      </c>
      <c r="M510" s="3">
        <f>IFERROR(VLOOKUP(C510,'[2]reduccion calidad '!$K$16:$R$27,8,0),0)*-1</f>
        <v>0</v>
      </c>
      <c r="N510" s="3"/>
      <c r="O510" s="34">
        <f t="shared" si="21"/>
        <v>1184553439</v>
      </c>
      <c r="P510" s="35">
        <v>1184553439</v>
      </c>
      <c r="Q510" s="3">
        <f>IFERROR(VLOOKUP(C510,[3]ServNOMINA!$F$16:$M$112,8,0)+VLOOKUP(C510,[4]ServNOMINA!$F$16:$M$112,8,0),0)</f>
        <v>0</v>
      </c>
      <c r="R510" s="3">
        <f>IFERROR(VLOOKUP(C510,[3]ServOTROS!$F$16:$M$112,8,0)+VLOOKUP(C510,[4]ServOTROS!$F$16:$M$112,8,0),0)</f>
        <v>0</v>
      </c>
      <c r="S510" s="3"/>
      <c r="T510" s="3">
        <f>IFERROR(VLOOKUP(B510,[3]Aaf_PENSION!$C$16:$M$112,11,0)+VLOOKUP(B510,[4]Aaf_PENSION!$C$16:$M$112,11,0),0)</f>
        <v>0</v>
      </c>
      <c r="U510" s="3">
        <f>IFERROR(VLOOKUP(B510,[3]Aaf_SALUD!$C$16:$M$112,11,0)+VLOOKUP(B510,[4]Aaf_SALUD!$C$16:$M$112,11,0),0)</f>
        <v>0</v>
      </c>
      <c r="V510" s="3"/>
      <c r="W510" s="3"/>
      <c r="X510" s="3">
        <f>IFERROR(VLOOKUP(B510,[3]Ap_CESANTIAS!$C$16:$M$112,11,0)+VLOOKUP(B510,[4]Ap_CESANTIAS!$C$16:$M$112,11,0),0)</f>
        <v>0</v>
      </c>
      <c r="Y510" s="3">
        <f>IFERROR(VLOOKUP(B510,[3]Ap_PENSION!$C$16:$M$112,11,0)+VLOOKUP(B510,[4]Ap_PENSION!$C$16:$M$112,11,0),0)</f>
        <v>0</v>
      </c>
      <c r="Z510" s="3">
        <f>IFERROR(VLOOKUP(B510,[3]Ap_SALUD!$C$16:$M$112,11,0)+VLOOKUP(B510,[4]Ap_SALUD!$C$16:$M$112,11,0),0)</f>
        <v>0</v>
      </c>
      <c r="AA510" s="36">
        <f t="shared" si="22"/>
        <v>0</v>
      </c>
      <c r="AB510" s="37">
        <f t="shared" si="23"/>
        <v>0</v>
      </c>
    </row>
    <row r="511" spans="1:28" hidden="1" x14ac:dyDescent="0.25">
      <c r="A511" s="29">
        <v>499</v>
      </c>
      <c r="B511" s="61"/>
      <c r="C511" s="31">
        <v>800096605</v>
      </c>
      <c r="D511" s="31">
        <f>VLOOKUP(C511,ENERO!$D$13:$E$1147,2,0)</f>
        <v>212120621</v>
      </c>
      <c r="E511" s="61" t="s">
        <v>700</v>
      </c>
      <c r="F511" s="61"/>
      <c r="G511" s="61"/>
      <c r="H511" s="3">
        <v>717303167</v>
      </c>
      <c r="I511" s="3">
        <v>1200692371</v>
      </c>
      <c r="J511" s="3">
        <f>IFERROR(VLOOKUP(C511,[1]NOMINA!$Y$16:$AC$112,5,0),0)</f>
        <v>0</v>
      </c>
      <c r="K511" s="3">
        <f>IFERROR(VLOOKUP(C511,[1]CANCELACIONES!$Y$16:$AC$43,5,0),0)</f>
        <v>0</v>
      </c>
      <c r="L511" s="3">
        <f>IFERROR(VLOOKUP(C511,'[2]res- 200686'!$K$16:$R$112,8,0),0)</f>
        <v>0</v>
      </c>
      <c r="M511" s="3">
        <f>IFERROR(VLOOKUP(C511,'[2]reduccion calidad '!$K$16:$R$27,8,0),0)*-1</f>
        <v>0</v>
      </c>
      <c r="N511" s="3"/>
      <c r="O511" s="34">
        <f t="shared" si="21"/>
        <v>1917995538</v>
      </c>
      <c r="P511" s="35">
        <v>1917995538</v>
      </c>
      <c r="Q511" s="3">
        <f>IFERROR(VLOOKUP(C511,[3]ServNOMINA!$F$16:$M$112,8,0)+VLOOKUP(C511,[4]ServNOMINA!$F$16:$M$112,8,0),0)</f>
        <v>0</v>
      </c>
      <c r="R511" s="3">
        <f>IFERROR(VLOOKUP(C511,[3]ServOTROS!$F$16:$M$112,8,0)+VLOOKUP(C511,[4]ServOTROS!$F$16:$M$112,8,0),0)</f>
        <v>0</v>
      </c>
      <c r="S511" s="3"/>
      <c r="T511" s="3">
        <f>IFERROR(VLOOKUP(B511,[3]Aaf_PENSION!$C$16:$M$112,11,0)+VLOOKUP(B511,[4]Aaf_PENSION!$C$16:$M$112,11,0),0)</f>
        <v>0</v>
      </c>
      <c r="U511" s="3">
        <f>IFERROR(VLOOKUP(B511,[3]Aaf_SALUD!$C$16:$M$112,11,0)+VLOOKUP(B511,[4]Aaf_SALUD!$C$16:$M$112,11,0),0)</f>
        <v>0</v>
      </c>
      <c r="V511" s="3"/>
      <c r="W511" s="3"/>
      <c r="X511" s="3">
        <f>IFERROR(VLOOKUP(B511,[3]Ap_CESANTIAS!$C$16:$M$112,11,0)+VLOOKUP(B511,[4]Ap_CESANTIAS!$C$16:$M$112,11,0),0)</f>
        <v>0</v>
      </c>
      <c r="Y511" s="3">
        <f>IFERROR(VLOOKUP(B511,[3]Ap_PENSION!$C$16:$M$112,11,0)+VLOOKUP(B511,[4]Ap_PENSION!$C$16:$M$112,11,0),0)</f>
        <v>0</v>
      </c>
      <c r="Z511" s="3">
        <f>IFERROR(VLOOKUP(B511,[3]Ap_SALUD!$C$16:$M$112,11,0)+VLOOKUP(B511,[4]Ap_SALUD!$C$16:$M$112,11,0),0)</f>
        <v>0</v>
      </c>
      <c r="AA511" s="36">
        <f t="shared" si="22"/>
        <v>0</v>
      </c>
      <c r="AB511" s="37">
        <f t="shared" si="23"/>
        <v>0</v>
      </c>
    </row>
    <row r="512" spans="1:28" hidden="1" x14ac:dyDescent="0.25">
      <c r="A512" s="38">
        <v>500</v>
      </c>
      <c r="B512" s="61"/>
      <c r="C512" s="31">
        <v>800096619</v>
      </c>
      <c r="D512" s="31">
        <f>VLOOKUP(C512,ENERO!$D$13:$E$1147,2,0)</f>
        <v>211020710</v>
      </c>
      <c r="E512" s="61" t="s">
        <v>701</v>
      </c>
      <c r="F512" s="61"/>
      <c r="G512" s="61"/>
      <c r="H512" s="3">
        <v>496105095</v>
      </c>
      <c r="I512" s="3">
        <v>691469779</v>
      </c>
      <c r="J512" s="3">
        <f>IFERROR(VLOOKUP(C512,[1]NOMINA!$Y$16:$AC$112,5,0),0)</f>
        <v>0</v>
      </c>
      <c r="K512" s="3">
        <f>IFERROR(VLOOKUP(C512,[1]CANCELACIONES!$Y$16:$AC$43,5,0),0)</f>
        <v>0</v>
      </c>
      <c r="L512" s="3">
        <f>IFERROR(VLOOKUP(C512,'[2]res- 200686'!$K$16:$R$112,8,0),0)</f>
        <v>0</v>
      </c>
      <c r="M512" s="3">
        <f>IFERROR(VLOOKUP(C512,'[2]reduccion calidad '!$K$16:$R$27,8,0),0)*-1</f>
        <v>0</v>
      </c>
      <c r="N512" s="3"/>
      <c r="O512" s="34">
        <f t="shared" si="21"/>
        <v>1187574874</v>
      </c>
      <c r="P512" s="35">
        <v>1187574874</v>
      </c>
      <c r="Q512" s="3">
        <f>IFERROR(VLOOKUP(C512,[3]ServNOMINA!$F$16:$M$112,8,0)+VLOOKUP(C512,[4]ServNOMINA!$F$16:$M$112,8,0),0)</f>
        <v>0</v>
      </c>
      <c r="R512" s="3">
        <f>IFERROR(VLOOKUP(C512,[3]ServOTROS!$F$16:$M$112,8,0)+VLOOKUP(C512,[4]ServOTROS!$F$16:$M$112,8,0),0)</f>
        <v>0</v>
      </c>
      <c r="S512" s="3"/>
      <c r="T512" s="3">
        <f>IFERROR(VLOOKUP(B512,[3]Aaf_PENSION!$C$16:$M$112,11,0)+VLOOKUP(B512,[4]Aaf_PENSION!$C$16:$M$112,11,0),0)</f>
        <v>0</v>
      </c>
      <c r="U512" s="3">
        <f>IFERROR(VLOOKUP(B512,[3]Aaf_SALUD!$C$16:$M$112,11,0)+VLOOKUP(B512,[4]Aaf_SALUD!$C$16:$M$112,11,0),0)</f>
        <v>0</v>
      </c>
      <c r="V512" s="3"/>
      <c r="W512" s="3"/>
      <c r="X512" s="3">
        <f>IFERROR(VLOOKUP(B512,[3]Ap_CESANTIAS!$C$16:$M$112,11,0)+VLOOKUP(B512,[4]Ap_CESANTIAS!$C$16:$M$112,11,0),0)</f>
        <v>0</v>
      </c>
      <c r="Y512" s="3">
        <f>IFERROR(VLOOKUP(B512,[3]Ap_PENSION!$C$16:$M$112,11,0)+VLOOKUP(B512,[4]Ap_PENSION!$C$16:$M$112,11,0),0)</f>
        <v>0</v>
      </c>
      <c r="Z512" s="3">
        <f>IFERROR(VLOOKUP(B512,[3]Ap_SALUD!$C$16:$M$112,11,0)+VLOOKUP(B512,[4]Ap_SALUD!$C$16:$M$112,11,0),0)</f>
        <v>0</v>
      </c>
      <c r="AA512" s="36">
        <f t="shared" si="22"/>
        <v>0</v>
      </c>
      <c r="AB512" s="37">
        <f t="shared" si="23"/>
        <v>0</v>
      </c>
    </row>
    <row r="513" spans="1:28" hidden="1" x14ac:dyDescent="0.25">
      <c r="A513" s="29">
        <v>501</v>
      </c>
      <c r="B513" s="61"/>
      <c r="C513" s="31">
        <v>800096623</v>
      </c>
      <c r="D513" s="31">
        <f>VLOOKUP(C513,ENERO!$D$13:$E$1147,2,0)</f>
        <v>215020750</v>
      </c>
      <c r="E513" s="61" t="s">
        <v>702</v>
      </c>
      <c r="F513" s="61"/>
      <c r="G513" s="61"/>
      <c r="H513" s="3">
        <v>482529911</v>
      </c>
      <c r="I513" s="3">
        <v>681977517</v>
      </c>
      <c r="J513" s="3">
        <f>IFERROR(VLOOKUP(C513,[1]NOMINA!$Y$16:$AC$112,5,0),0)</f>
        <v>0</v>
      </c>
      <c r="K513" s="3">
        <f>IFERROR(VLOOKUP(C513,[1]CANCELACIONES!$Y$16:$AC$43,5,0),0)</f>
        <v>0</v>
      </c>
      <c r="L513" s="3">
        <f>IFERROR(VLOOKUP(C513,'[2]res- 200686'!$K$16:$R$112,8,0),0)</f>
        <v>0</v>
      </c>
      <c r="M513" s="3">
        <f>IFERROR(VLOOKUP(C513,'[2]reduccion calidad '!$K$16:$R$27,8,0),0)*-1</f>
        <v>0</v>
      </c>
      <c r="N513" s="3"/>
      <c r="O513" s="34">
        <f t="shared" si="21"/>
        <v>1164507428</v>
      </c>
      <c r="P513" s="35">
        <v>1164507428</v>
      </c>
      <c r="Q513" s="3">
        <f>IFERROR(VLOOKUP(C513,[3]ServNOMINA!$F$16:$M$112,8,0)+VLOOKUP(C513,[4]ServNOMINA!$F$16:$M$112,8,0),0)</f>
        <v>0</v>
      </c>
      <c r="R513" s="3">
        <f>IFERROR(VLOOKUP(C513,[3]ServOTROS!$F$16:$M$112,8,0)+VLOOKUP(C513,[4]ServOTROS!$F$16:$M$112,8,0),0)</f>
        <v>0</v>
      </c>
      <c r="S513" s="3"/>
      <c r="T513" s="3">
        <f>IFERROR(VLOOKUP(B513,[3]Aaf_PENSION!$C$16:$M$112,11,0)+VLOOKUP(B513,[4]Aaf_PENSION!$C$16:$M$112,11,0),0)</f>
        <v>0</v>
      </c>
      <c r="U513" s="3">
        <f>IFERROR(VLOOKUP(B513,[3]Aaf_SALUD!$C$16:$M$112,11,0)+VLOOKUP(B513,[4]Aaf_SALUD!$C$16:$M$112,11,0),0)</f>
        <v>0</v>
      </c>
      <c r="V513" s="3"/>
      <c r="W513" s="3"/>
      <c r="X513" s="3">
        <f>IFERROR(VLOOKUP(B513,[3]Ap_CESANTIAS!$C$16:$M$112,11,0)+VLOOKUP(B513,[4]Ap_CESANTIAS!$C$16:$M$112,11,0),0)</f>
        <v>0</v>
      </c>
      <c r="Y513" s="3">
        <f>IFERROR(VLOOKUP(B513,[3]Ap_PENSION!$C$16:$M$112,11,0)+VLOOKUP(B513,[4]Ap_PENSION!$C$16:$M$112,11,0),0)</f>
        <v>0</v>
      </c>
      <c r="Z513" s="3">
        <f>IFERROR(VLOOKUP(B513,[3]Ap_SALUD!$C$16:$M$112,11,0)+VLOOKUP(B513,[4]Ap_SALUD!$C$16:$M$112,11,0),0)</f>
        <v>0</v>
      </c>
      <c r="AA513" s="36">
        <f t="shared" si="22"/>
        <v>0</v>
      </c>
      <c r="AB513" s="37">
        <f t="shared" si="23"/>
        <v>0</v>
      </c>
    </row>
    <row r="514" spans="1:28" hidden="1" x14ac:dyDescent="0.25">
      <c r="A514" s="38">
        <v>502</v>
      </c>
      <c r="B514" s="61"/>
      <c r="C514" s="31">
        <v>892301093</v>
      </c>
      <c r="D514" s="31">
        <f>VLOOKUP(C514,ENERO!$D$13:$E$1147,2,0)</f>
        <v>217020770</v>
      </c>
      <c r="E514" s="61" t="s">
        <v>703</v>
      </c>
      <c r="F514" s="61"/>
      <c r="G514" s="61"/>
      <c r="H514" s="3">
        <v>725008759</v>
      </c>
      <c r="I514" s="3">
        <v>1056449527</v>
      </c>
      <c r="J514" s="3">
        <f>IFERROR(VLOOKUP(C514,[1]NOMINA!$Y$16:$AC$112,5,0),0)</f>
        <v>0</v>
      </c>
      <c r="K514" s="3">
        <f>IFERROR(VLOOKUP(C514,[1]CANCELACIONES!$Y$16:$AC$43,5,0),0)</f>
        <v>0</v>
      </c>
      <c r="L514" s="3">
        <f>IFERROR(VLOOKUP(C514,'[2]res- 200686'!$K$16:$R$112,8,0),0)</f>
        <v>0</v>
      </c>
      <c r="M514" s="3">
        <f>IFERROR(VLOOKUP(C514,'[2]reduccion calidad '!$K$16:$R$27,8,0),0)*-1</f>
        <v>0</v>
      </c>
      <c r="N514" s="3"/>
      <c r="O514" s="34">
        <f t="shared" si="21"/>
        <v>1781458286</v>
      </c>
      <c r="P514" s="35">
        <v>1781458286</v>
      </c>
      <c r="Q514" s="3">
        <f>IFERROR(VLOOKUP(C514,[3]ServNOMINA!$F$16:$M$112,8,0)+VLOOKUP(C514,[4]ServNOMINA!$F$16:$M$112,8,0),0)</f>
        <v>0</v>
      </c>
      <c r="R514" s="3">
        <f>IFERROR(VLOOKUP(C514,[3]ServOTROS!$F$16:$M$112,8,0)+VLOOKUP(C514,[4]ServOTROS!$F$16:$M$112,8,0),0)</f>
        <v>0</v>
      </c>
      <c r="S514" s="3"/>
      <c r="T514" s="3">
        <f>IFERROR(VLOOKUP(B514,[3]Aaf_PENSION!$C$16:$M$112,11,0)+VLOOKUP(B514,[4]Aaf_PENSION!$C$16:$M$112,11,0),0)</f>
        <v>0</v>
      </c>
      <c r="U514" s="3">
        <f>IFERROR(VLOOKUP(B514,[3]Aaf_SALUD!$C$16:$M$112,11,0)+VLOOKUP(B514,[4]Aaf_SALUD!$C$16:$M$112,11,0),0)</f>
        <v>0</v>
      </c>
      <c r="V514" s="3"/>
      <c r="W514" s="3"/>
      <c r="X514" s="3">
        <f>IFERROR(VLOOKUP(B514,[3]Ap_CESANTIAS!$C$16:$M$112,11,0)+VLOOKUP(B514,[4]Ap_CESANTIAS!$C$16:$M$112,11,0),0)</f>
        <v>0</v>
      </c>
      <c r="Y514" s="3">
        <f>IFERROR(VLOOKUP(B514,[3]Ap_PENSION!$C$16:$M$112,11,0)+VLOOKUP(B514,[4]Ap_PENSION!$C$16:$M$112,11,0),0)</f>
        <v>0</v>
      </c>
      <c r="Z514" s="3">
        <f>IFERROR(VLOOKUP(B514,[3]Ap_SALUD!$C$16:$M$112,11,0)+VLOOKUP(B514,[4]Ap_SALUD!$C$16:$M$112,11,0),0)</f>
        <v>0</v>
      </c>
      <c r="AA514" s="36">
        <f t="shared" si="22"/>
        <v>0</v>
      </c>
      <c r="AB514" s="37">
        <f t="shared" si="23"/>
        <v>0</v>
      </c>
    </row>
    <row r="515" spans="1:28" hidden="1" x14ac:dyDescent="0.25">
      <c r="A515" s="29">
        <v>503</v>
      </c>
      <c r="B515" s="61"/>
      <c r="C515" s="31">
        <v>800096626</v>
      </c>
      <c r="D515" s="31">
        <f>VLOOKUP(C515,ENERO!$D$13:$E$1147,2,0)</f>
        <v>218720787</v>
      </c>
      <c r="E515" s="61" t="s">
        <v>704</v>
      </c>
      <c r="F515" s="61"/>
      <c r="G515" s="61"/>
      <c r="H515" s="3">
        <v>489540295</v>
      </c>
      <c r="I515" s="3">
        <v>982973703</v>
      </c>
      <c r="J515" s="3">
        <f>IFERROR(VLOOKUP(C515,[1]NOMINA!$Y$16:$AC$112,5,0),0)</f>
        <v>0</v>
      </c>
      <c r="K515" s="3">
        <f>IFERROR(VLOOKUP(C515,[1]CANCELACIONES!$Y$16:$AC$43,5,0),0)</f>
        <v>0</v>
      </c>
      <c r="L515" s="3">
        <f>IFERROR(VLOOKUP(C515,'[2]res- 200686'!$K$16:$R$112,8,0),0)</f>
        <v>0</v>
      </c>
      <c r="M515" s="3">
        <f>IFERROR(VLOOKUP(C515,'[2]reduccion calidad '!$K$16:$R$27,8,0),0)*-1</f>
        <v>0</v>
      </c>
      <c r="N515" s="3"/>
      <c r="O515" s="34">
        <f t="shared" si="21"/>
        <v>1472513998</v>
      </c>
      <c r="P515" s="35">
        <v>1472513998</v>
      </c>
      <c r="Q515" s="3">
        <f>IFERROR(VLOOKUP(C515,[3]ServNOMINA!$F$16:$M$112,8,0)+VLOOKUP(C515,[4]ServNOMINA!$F$16:$M$112,8,0),0)</f>
        <v>0</v>
      </c>
      <c r="R515" s="3">
        <f>IFERROR(VLOOKUP(C515,[3]ServOTROS!$F$16:$M$112,8,0)+VLOOKUP(C515,[4]ServOTROS!$F$16:$M$112,8,0),0)</f>
        <v>0</v>
      </c>
      <c r="S515" s="3"/>
      <c r="T515" s="3">
        <f>IFERROR(VLOOKUP(B515,[3]Aaf_PENSION!$C$16:$M$112,11,0)+VLOOKUP(B515,[4]Aaf_PENSION!$C$16:$M$112,11,0),0)</f>
        <v>0</v>
      </c>
      <c r="U515" s="3">
        <f>IFERROR(VLOOKUP(B515,[3]Aaf_SALUD!$C$16:$M$112,11,0)+VLOOKUP(B515,[4]Aaf_SALUD!$C$16:$M$112,11,0),0)</f>
        <v>0</v>
      </c>
      <c r="V515" s="3"/>
      <c r="W515" s="3"/>
      <c r="X515" s="3">
        <f>IFERROR(VLOOKUP(B515,[3]Ap_CESANTIAS!$C$16:$M$112,11,0)+VLOOKUP(B515,[4]Ap_CESANTIAS!$C$16:$M$112,11,0),0)</f>
        <v>0</v>
      </c>
      <c r="Y515" s="3">
        <f>IFERROR(VLOOKUP(B515,[3]Ap_PENSION!$C$16:$M$112,11,0)+VLOOKUP(B515,[4]Ap_PENSION!$C$16:$M$112,11,0),0)</f>
        <v>0</v>
      </c>
      <c r="Z515" s="3">
        <f>IFERROR(VLOOKUP(B515,[3]Ap_SALUD!$C$16:$M$112,11,0)+VLOOKUP(B515,[4]Ap_SALUD!$C$16:$M$112,11,0),0)</f>
        <v>0</v>
      </c>
      <c r="AA515" s="36">
        <f t="shared" si="22"/>
        <v>0</v>
      </c>
      <c r="AB515" s="37">
        <f t="shared" si="23"/>
        <v>0</v>
      </c>
    </row>
    <row r="516" spans="1:28" hidden="1" x14ac:dyDescent="0.25">
      <c r="A516" s="38">
        <v>504</v>
      </c>
      <c r="B516" s="61"/>
      <c r="C516" s="31">
        <v>800096737</v>
      </c>
      <c r="D516" s="31">
        <f>VLOOKUP(C516,ENERO!$D$13:$E$1147,2,0)</f>
        <v>216823068</v>
      </c>
      <c r="E516" s="61" t="s">
        <v>705</v>
      </c>
      <c r="F516" s="61"/>
      <c r="G516" s="61"/>
      <c r="H516" s="3">
        <v>1814662799</v>
      </c>
      <c r="I516" s="3">
        <v>2463245259</v>
      </c>
      <c r="J516" s="3">
        <f>IFERROR(VLOOKUP(C516,[1]NOMINA!$Y$16:$AC$112,5,0),0)</f>
        <v>0</v>
      </c>
      <c r="K516" s="3">
        <f>IFERROR(VLOOKUP(C516,[1]CANCELACIONES!$Y$16:$AC$43,5,0),0)</f>
        <v>0</v>
      </c>
      <c r="L516" s="3">
        <f>IFERROR(VLOOKUP(C516,'[2]res- 200686'!$K$16:$R$112,8,0),0)</f>
        <v>0</v>
      </c>
      <c r="M516" s="3">
        <f>IFERROR(VLOOKUP(C516,'[2]reduccion calidad '!$K$16:$R$27,8,0),0)*-1</f>
        <v>0</v>
      </c>
      <c r="N516" s="3"/>
      <c r="O516" s="34">
        <f t="shared" si="21"/>
        <v>4277908058</v>
      </c>
      <c r="P516" s="35">
        <v>4277908058</v>
      </c>
      <c r="Q516" s="3">
        <f>IFERROR(VLOOKUP(C516,[3]ServNOMINA!$F$16:$M$112,8,0)+VLOOKUP(C516,[4]ServNOMINA!$F$16:$M$112,8,0),0)</f>
        <v>0</v>
      </c>
      <c r="R516" s="3">
        <f>IFERROR(VLOOKUP(C516,[3]ServOTROS!$F$16:$M$112,8,0)+VLOOKUP(C516,[4]ServOTROS!$F$16:$M$112,8,0),0)</f>
        <v>0</v>
      </c>
      <c r="S516" s="3"/>
      <c r="T516" s="3">
        <f>IFERROR(VLOOKUP(B516,[3]Aaf_PENSION!$C$16:$M$112,11,0)+VLOOKUP(B516,[4]Aaf_PENSION!$C$16:$M$112,11,0),0)</f>
        <v>0</v>
      </c>
      <c r="U516" s="3">
        <f>IFERROR(VLOOKUP(B516,[3]Aaf_SALUD!$C$16:$M$112,11,0)+VLOOKUP(B516,[4]Aaf_SALUD!$C$16:$M$112,11,0),0)</f>
        <v>0</v>
      </c>
      <c r="V516" s="3"/>
      <c r="W516" s="3"/>
      <c r="X516" s="3">
        <f>IFERROR(VLOOKUP(B516,[3]Ap_CESANTIAS!$C$16:$M$112,11,0)+VLOOKUP(B516,[4]Ap_CESANTIAS!$C$16:$M$112,11,0),0)</f>
        <v>0</v>
      </c>
      <c r="Y516" s="3">
        <f>IFERROR(VLOOKUP(B516,[3]Ap_PENSION!$C$16:$M$112,11,0)+VLOOKUP(B516,[4]Ap_PENSION!$C$16:$M$112,11,0),0)</f>
        <v>0</v>
      </c>
      <c r="Z516" s="3">
        <f>IFERROR(VLOOKUP(B516,[3]Ap_SALUD!$C$16:$M$112,11,0)+VLOOKUP(B516,[4]Ap_SALUD!$C$16:$M$112,11,0),0)</f>
        <v>0</v>
      </c>
      <c r="AA516" s="36">
        <f t="shared" si="22"/>
        <v>0</v>
      </c>
      <c r="AB516" s="37">
        <f t="shared" si="23"/>
        <v>0</v>
      </c>
    </row>
    <row r="517" spans="1:28" hidden="1" x14ac:dyDescent="0.25">
      <c r="A517" s="29">
        <v>505</v>
      </c>
      <c r="B517" s="61"/>
      <c r="C517" s="31">
        <v>800096739</v>
      </c>
      <c r="D517" s="31">
        <f>VLOOKUP(C517,ENERO!$D$13:$E$1147,2,0)</f>
        <v>217923079</v>
      </c>
      <c r="E517" s="61" t="s">
        <v>495</v>
      </c>
      <c r="F517" s="61"/>
      <c r="G517" s="61"/>
      <c r="H517" s="3">
        <v>748815639</v>
      </c>
      <c r="I517" s="3">
        <v>1094056671</v>
      </c>
      <c r="J517" s="3">
        <f>IFERROR(VLOOKUP(C517,[1]NOMINA!$Y$16:$AC$112,5,0),0)</f>
        <v>0</v>
      </c>
      <c r="K517" s="3">
        <f>IFERROR(VLOOKUP(C517,[1]CANCELACIONES!$Y$16:$AC$43,5,0),0)</f>
        <v>0</v>
      </c>
      <c r="L517" s="3">
        <f>IFERROR(VLOOKUP(C517,'[2]res- 200686'!$K$16:$R$112,8,0),0)</f>
        <v>0</v>
      </c>
      <c r="M517" s="3">
        <f>IFERROR(VLOOKUP(C517,'[2]reduccion calidad '!$K$16:$R$27,8,0),0)*-1</f>
        <v>0</v>
      </c>
      <c r="N517" s="3"/>
      <c r="O517" s="34">
        <f t="shared" si="21"/>
        <v>1842872310</v>
      </c>
      <c r="P517" s="35">
        <v>1842872310</v>
      </c>
      <c r="Q517" s="3">
        <f>IFERROR(VLOOKUP(C517,[3]ServNOMINA!$F$16:$M$112,8,0)+VLOOKUP(C517,[4]ServNOMINA!$F$16:$M$112,8,0),0)</f>
        <v>0</v>
      </c>
      <c r="R517" s="3">
        <f>IFERROR(VLOOKUP(C517,[3]ServOTROS!$F$16:$M$112,8,0)+VLOOKUP(C517,[4]ServOTROS!$F$16:$M$112,8,0),0)</f>
        <v>0</v>
      </c>
      <c r="S517" s="3"/>
      <c r="T517" s="3">
        <f>IFERROR(VLOOKUP(B517,[3]Aaf_PENSION!$C$16:$M$112,11,0)+VLOOKUP(B517,[4]Aaf_PENSION!$C$16:$M$112,11,0),0)</f>
        <v>0</v>
      </c>
      <c r="U517" s="3">
        <f>IFERROR(VLOOKUP(B517,[3]Aaf_SALUD!$C$16:$M$112,11,0)+VLOOKUP(B517,[4]Aaf_SALUD!$C$16:$M$112,11,0),0)</f>
        <v>0</v>
      </c>
      <c r="V517" s="3"/>
      <c r="W517" s="3"/>
      <c r="X517" s="3">
        <f>IFERROR(VLOOKUP(B517,[3]Ap_CESANTIAS!$C$16:$M$112,11,0)+VLOOKUP(B517,[4]Ap_CESANTIAS!$C$16:$M$112,11,0),0)</f>
        <v>0</v>
      </c>
      <c r="Y517" s="3">
        <f>IFERROR(VLOOKUP(B517,[3]Ap_PENSION!$C$16:$M$112,11,0)+VLOOKUP(B517,[4]Ap_PENSION!$C$16:$M$112,11,0),0)</f>
        <v>0</v>
      </c>
      <c r="Z517" s="3">
        <f>IFERROR(VLOOKUP(B517,[3]Ap_SALUD!$C$16:$M$112,11,0)+VLOOKUP(B517,[4]Ap_SALUD!$C$16:$M$112,11,0),0)</f>
        <v>0</v>
      </c>
      <c r="AA517" s="36">
        <f t="shared" si="22"/>
        <v>0</v>
      </c>
      <c r="AB517" s="37">
        <f t="shared" si="23"/>
        <v>0</v>
      </c>
    </row>
    <row r="518" spans="1:28" hidden="1" x14ac:dyDescent="0.25">
      <c r="A518" s="38">
        <v>506</v>
      </c>
      <c r="B518" s="61"/>
      <c r="C518" s="31">
        <v>800096740</v>
      </c>
      <c r="D518" s="31">
        <f>VLOOKUP(C518,ENERO!$D$13:$E$1147,2,0)</f>
        <v>219023090</v>
      </c>
      <c r="E518" s="61" t="s">
        <v>706</v>
      </c>
      <c r="F518" s="61"/>
      <c r="G518" s="61"/>
      <c r="H518" s="3">
        <v>978950111</v>
      </c>
      <c r="I518" s="3">
        <v>1252565840</v>
      </c>
      <c r="J518" s="3">
        <f>IFERROR(VLOOKUP(C518,[1]NOMINA!$Y$16:$AC$112,5,0),0)</f>
        <v>0</v>
      </c>
      <c r="K518" s="3">
        <f>IFERROR(VLOOKUP(C518,[1]CANCELACIONES!$Y$16:$AC$43,5,0),0)</f>
        <v>0</v>
      </c>
      <c r="L518" s="3">
        <f>IFERROR(VLOOKUP(C518,'[2]res- 200686'!$K$16:$R$112,8,0),0)</f>
        <v>0</v>
      </c>
      <c r="M518" s="3">
        <f>IFERROR(VLOOKUP(C518,'[2]reduccion calidad '!$K$16:$R$27,8,0),0)*-1</f>
        <v>0</v>
      </c>
      <c r="N518" s="3"/>
      <c r="O518" s="34">
        <f t="shared" si="21"/>
        <v>2231515951</v>
      </c>
      <c r="P518" s="35">
        <v>2231515951</v>
      </c>
      <c r="Q518" s="3">
        <f>IFERROR(VLOOKUP(C518,[3]ServNOMINA!$F$16:$M$112,8,0)+VLOOKUP(C518,[4]ServNOMINA!$F$16:$M$112,8,0),0)</f>
        <v>0</v>
      </c>
      <c r="R518" s="3">
        <f>IFERROR(VLOOKUP(C518,[3]ServOTROS!$F$16:$M$112,8,0)+VLOOKUP(C518,[4]ServOTROS!$F$16:$M$112,8,0),0)</f>
        <v>0</v>
      </c>
      <c r="S518" s="3"/>
      <c r="T518" s="3">
        <f>IFERROR(VLOOKUP(B518,[3]Aaf_PENSION!$C$16:$M$112,11,0)+VLOOKUP(B518,[4]Aaf_PENSION!$C$16:$M$112,11,0),0)</f>
        <v>0</v>
      </c>
      <c r="U518" s="3">
        <f>IFERROR(VLOOKUP(B518,[3]Aaf_SALUD!$C$16:$M$112,11,0)+VLOOKUP(B518,[4]Aaf_SALUD!$C$16:$M$112,11,0),0)</f>
        <v>0</v>
      </c>
      <c r="V518" s="3"/>
      <c r="W518" s="3"/>
      <c r="X518" s="3">
        <f>IFERROR(VLOOKUP(B518,[3]Ap_CESANTIAS!$C$16:$M$112,11,0)+VLOOKUP(B518,[4]Ap_CESANTIAS!$C$16:$M$112,11,0),0)</f>
        <v>0</v>
      </c>
      <c r="Y518" s="3">
        <f>IFERROR(VLOOKUP(B518,[3]Ap_PENSION!$C$16:$M$112,11,0)+VLOOKUP(B518,[4]Ap_PENSION!$C$16:$M$112,11,0),0)</f>
        <v>0</v>
      </c>
      <c r="Z518" s="3">
        <f>IFERROR(VLOOKUP(B518,[3]Ap_SALUD!$C$16:$M$112,11,0)+VLOOKUP(B518,[4]Ap_SALUD!$C$16:$M$112,11,0),0)</f>
        <v>0</v>
      </c>
      <c r="AA518" s="36">
        <f t="shared" si="22"/>
        <v>0</v>
      </c>
      <c r="AB518" s="37">
        <f t="shared" si="23"/>
        <v>0</v>
      </c>
    </row>
    <row r="519" spans="1:28" hidden="1" x14ac:dyDescent="0.25">
      <c r="A519" s="29">
        <v>507</v>
      </c>
      <c r="B519" s="61"/>
      <c r="C519" s="31">
        <v>800096744</v>
      </c>
      <c r="D519" s="31">
        <f>VLOOKUP(C519,ENERO!$D$13:$E$1147,2,0)</f>
        <v>216223162</v>
      </c>
      <c r="E519" s="61" t="s">
        <v>707</v>
      </c>
      <c r="F519" s="61"/>
      <c r="G519" s="61"/>
      <c r="H519" s="3">
        <v>1840218463</v>
      </c>
      <c r="I519" s="3">
        <v>2853910578</v>
      </c>
      <c r="J519" s="3">
        <f>IFERROR(VLOOKUP(C519,[1]NOMINA!$Y$16:$AC$112,5,0),0)</f>
        <v>0</v>
      </c>
      <c r="K519" s="3">
        <f>IFERROR(VLOOKUP(C519,[1]CANCELACIONES!$Y$16:$AC$43,5,0),0)</f>
        <v>0</v>
      </c>
      <c r="L519" s="3">
        <f>IFERROR(VLOOKUP(C519,'[2]res- 200686'!$K$16:$R$112,8,0),0)</f>
        <v>0</v>
      </c>
      <c r="M519" s="3">
        <f>IFERROR(VLOOKUP(C519,'[2]reduccion calidad '!$K$16:$R$27,8,0),0)*-1</f>
        <v>0</v>
      </c>
      <c r="N519" s="3"/>
      <c r="O519" s="34">
        <f t="shared" si="21"/>
        <v>4694129041</v>
      </c>
      <c r="P519" s="35">
        <v>4694129041</v>
      </c>
      <c r="Q519" s="3">
        <f>IFERROR(VLOOKUP(C519,[3]ServNOMINA!$F$16:$M$112,8,0)+VLOOKUP(C519,[4]ServNOMINA!$F$16:$M$112,8,0),0)</f>
        <v>0</v>
      </c>
      <c r="R519" s="3">
        <f>IFERROR(VLOOKUP(C519,[3]ServOTROS!$F$16:$M$112,8,0)+VLOOKUP(C519,[4]ServOTROS!$F$16:$M$112,8,0),0)</f>
        <v>0</v>
      </c>
      <c r="S519" s="3"/>
      <c r="T519" s="3">
        <f>IFERROR(VLOOKUP(B519,[3]Aaf_PENSION!$C$16:$M$112,11,0)+VLOOKUP(B519,[4]Aaf_PENSION!$C$16:$M$112,11,0),0)</f>
        <v>0</v>
      </c>
      <c r="U519" s="3">
        <f>IFERROR(VLOOKUP(B519,[3]Aaf_SALUD!$C$16:$M$112,11,0)+VLOOKUP(B519,[4]Aaf_SALUD!$C$16:$M$112,11,0),0)</f>
        <v>0</v>
      </c>
      <c r="V519" s="3"/>
      <c r="W519" s="3"/>
      <c r="X519" s="3">
        <f>IFERROR(VLOOKUP(B519,[3]Ap_CESANTIAS!$C$16:$M$112,11,0)+VLOOKUP(B519,[4]Ap_CESANTIAS!$C$16:$M$112,11,0),0)</f>
        <v>0</v>
      </c>
      <c r="Y519" s="3">
        <f>IFERROR(VLOOKUP(B519,[3]Ap_PENSION!$C$16:$M$112,11,0)+VLOOKUP(B519,[4]Ap_PENSION!$C$16:$M$112,11,0),0)</f>
        <v>0</v>
      </c>
      <c r="Z519" s="3">
        <f>IFERROR(VLOOKUP(B519,[3]Ap_SALUD!$C$16:$M$112,11,0)+VLOOKUP(B519,[4]Ap_SALUD!$C$16:$M$112,11,0),0)</f>
        <v>0</v>
      </c>
      <c r="AA519" s="36">
        <f t="shared" si="22"/>
        <v>0</v>
      </c>
      <c r="AB519" s="37">
        <f t="shared" si="23"/>
        <v>0</v>
      </c>
    </row>
    <row r="520" spans="1:28" hidden="1" x14ac:dyDescent="0.25">
      <c r="A520" s="38">
        <v>508</v>
      </c>
      <c r="B520" s="61"/>
      <c r="C520" s="31">
        <v>800096750</v>
      </c>
      <c r="D520" s="31">
        <f>VLOOKUP(C520,ENERO!$D$13:$E$1147,2,0)</f>
        <v>216823168</v>
      </c>
      <c r="E520" s="61" t="s">
        <v>708</v>
      </c>
      <c r="F520" s="61"/>
      <c r="G520" s="61"/>
      <c r="H520" s="3">
        <v>350578707</v>
      </c>
      <c r="I520" s="3">
        <v>642409484</v>
      </c>
      <c r="J520" s="3">
        <f>IFERROR(VLOOKUP(C520,[1]NOMINA!$Y$16:$AC$112,5,0),0)</f>
        <v>0</v>
      </c>
      <c r="K520" s="3">
        <f>IFERROR(VLOOKUP(C520,[1]CANCELACIONES!$Y$16:$AC$43,5,0),0)</f>
        <v>0</v>
      </c>
      <c r="L520" s="3">
        <f>IFERROR(VLOOKUP(C520,'[2]res- 200686'!$K$16:$R$112,8,0),0)</f>
        <v>0</v>
      </c>
      <c r="M520" s="3">
        <f>IFERROR(VLOOKUP(C520,'[2]reduccion calidad '!$K$16:$R$27,8,0),0)*-1</f>
        <v>0</v>
      </c>
      <c r="N520" s="3"/>
      <c r="O520" s="34">
        <f t="shared" si="21"/>
        <v>992988191</v>
      </c>
      <c r="P520" s="35">
        <v>992988191</v>
      </c>
      <c r="Q520" s="3">
        <f>IFERROR(VLOOKUP(C520,[3]ServNOMINA!$F$16:$M$112,8,0)+VLOOKUP(C520,[4]ServNOMINA!$F$16:$M$112,8,0),0)</f>
        <v>0</v>
      </c>
      <c r="R520" s="3">
        <f>IFERROR(VLOOKUP(C520,[3]ServOTROS!$F$16:$M$112,8,0)+VLOOKUP(C520,[4]ServOTROS!$F$16:$M$112,8,0),0)</f>
        <v>0</v>
      </c>
      <c r="S520" s="3"/>
      <c r="T520" s="3">
        <f>IFERROR(VLOOKUP(B520,[3]Aaf_PENSION!$C$16:$M$112,11,0)+VLOOKUP(B520,[4]Aaf_PENSION!$C$16:$M$112,11,0),0)</f>
        <v>0</v>
      </c>
      <c r="U520" s="3">
        <f>IFERROR(VLOOKUP(B520,[3]Aaf_SALUD!$C$16:$M$112,11,0)+VLOOKUP(B520,[4]Aaf_SALUD!$C$16:$M$112,11,0),0)</f>
        <v>0</v>
      </c>
      <c r="V520" s="3"/>
      <c r="W520" s="3"/>
      <c r="X520" s="3">
        <f>IFERROR(VLOOKUP(B520,[3]Ap_CESANTIAS!$C$16:$M$112,11,0)+VLOOKUP(B520,[4]Ap_CESANTIAS!$C$16:$M$112,11,0),0)</f>
        <v>0</v>
      </c>
      <c r="Y520" s="3">
        <f>IFERROR(VLOOKUP(B520,[3]Ap_PENSION!$C$16:$M$112,11,0)+VLOOKUP(B520,[4]Ap_PENSION!$C$16:$M$112,11,0),0)</f>
        <v>0</v>
      </c>
      <c r="Z520" s="3">
        <f>IFERROR(VLOOKUP(B520,[3]Ap_SALUD!$C$16:$M$112,11,0)+VLOOKUP(B520,[4]Ap_SALUD!$C$16:$M$112,11,0),0)</f>
        <v>0</v>
      </c>
      <c r="AA520" s="36">
        <f t="shared" si="22"/>
        <v>0</v>
      </c>
      <c r="AB520" s="37">
        <f t="shared" si="23"/>
        <v>0</v>
      </c>
    </row>
    <row r="521" spans="1:28" hidden="1" x14ac:dyDescent="0.25">
      <c r="A521" s="29">
        <v>509</v>
      </c>
      <c r="B521" s="61"/>
      <c r="C521" s="31">
        <v>800096753</v>
      </c>
      <c r="D521" s="31">
        <f>VLOOKUP(C521,ENERO!$D$13:$E$1147,2,0)</f>
        <v>218223182</v>
      </c>
      <c r="E521" s="61" t="s">
        <v>709</v>
      </c>
      <c r="F521" s="61"/>
      <c r="G521" s="61"/>
      <c r="H521" s="3">
        <v>1123700831</v>
      </c>
      <c r="I521" s="3">
        <v>1858044500</v>
      </c>
      <c r="J521" s="3">
        <f>IFERROR(VLOOKUP(C521,[1]NOMINA!$Y$16:$AC$112,5,0),0)</f>
        <v>0</v>
      </c>
      <c r="K521" s="3">
        <f>IFERROR(VLOOKUP(C521,[1]CANCELACIONES!$Y$16:$AC$43,5,0),0)</f>
        <v>0</v>
      </c>
      <c r="L521" s="3">
        <f>IFERROR(VLOOKUP(C521,'[2]res- 200686'!$K$16:$R$112,8,0),0)</f>
        <v>0</v>
      </c>
      <c r="M521" s="3">
        <f>IFERROR(VLOOKUP(C521,'[2]reduccion calidad '!$K$16:$R$27,8,0),0)*-1</f>
        <v>0</v>
      </c>
      <c r="N521" s="3"/>
      <c r="O521" s="34">
        <f t="shared" si="21"/>
        <v>2981745331</v>
      </c>
      <c r="P521" s="35">
        <v>2981745331</v>
      </c>
      <c r="Q521" s="3">
        <f>IFERROR(VLOOKUP(C521,[3]ServNOMINA!$F$16:$M$112,8,0)+VLOOKUP(C521,[4]ServNOMINA!$F$16:$M$112,8,0),0)</f>
        <v>0</v>
      </c>
      <c r="R521" s="3">
        <f>IFERROR(VLOOKUP(C521,[3]ServOTROS!$F$16:$M$112,8,0)+VLOOKUP(C521,[4]ServOTROS!$F$16:$M$112,8,0),0)</f>
        <v>0</v>
      </c>
      <c r="S521" s="3"/>
      <c r="T521" s="3">
        <f>IFERROR(VLOOKUP(B521,[3]Aaf_PENSION!$C$16:$M$112,11,0)+VLOOKUP(B521,[4]Aaf_PENSION!$C$16:$M$112,11,0),0)</f>
        <v>0</v>
      </c>
      <c r="U521" s="3">
        <f>IFERROR(VLOOKUP(B521,[3]Aaf_SALUD!$C$16:$M$112,11,0)+VLOOKUP(B521,[4]Aaf_SALUD!$C$16:$M$112,11,0),0)</f>
        <v>0</v>
      </c>
      <c r="V521" s="3"/>
      <c r="W521" s="3"/>
      <c r="X521" s="3">
        <f>IFERROR(VLOOKUP(B521,[3]Ap_CESANTIAS!$C$16:$M$112,11,0)+VLOOKUP(B521,[4]Ap_CESANTIAS!$C$16:$M$112,11,0),0)</f>
        <v>0</v>
      </c>
      <c r="Y521" s="3">
        <f>IFERROR(VLOOKUP(B521,[3]Ap_PENSION!$C$16:$M$112,11,0)+VLOOKUP(B521,[4]Ap_PENSION!$C$16:$M$112,11,0),0)</f>
        <v>0</v>
      </c>
      <c r="Z521" s="3">
        <f>IFERROR(VLOOKUP(B521,[3]Ap_SALUD!$C$16:$M$112,11,0)+VLOOKUP(B521,[4]Ap_SALUD!$C$16:$M$112,11,0),0)</f>
        <v>0</v>
      </c>
      <c r="AA521" s="36">
        <f t="shared" si="22"/>
        <v>0</v>
      </c>
      <c r="AB521" s="37">
        <f t="shared" si="23"/>
        <v>0</v>
      </c>
    </row>
    <row r="522" spans="1:28" hidden="1" x14ac:dyDescent="0.25">
      <c r="A522" s="38">
        <v>510</v>
      </c>
      <c r="B522" s="61"/>
      <c r="C522" s="31">
        <v>800096746</v>
      </c>
      <c r="D522" s="31">
        <f>VLOOKUP(C522,ENERO!$D$13:$E$1147,2,0)</f>
        <v>218923189</v>
      </c>
      <c r="E522" s="61" t="s">
        <v>710</v>
      </c>
      <c r="F522" s="61"/>
      <c r="G522" s="61"/>
      <c r="H522" s="3">
        <v>1572833119</v>
      </c>
      <c r="I522" s="3">
        <v>2594379784</v>
      </c>
      <c r="J522" s="3">
        <f>IFERROR(VLOOKUP(C522,[1]NOMINA!$Y$16:$AC$112,5,0),0)</f>
        <v>0</v>
      </c>
      <c r="K522" s="3">
        <f>IFERROR(VLOOKUP(C522,[1]CANCELACIONES!$Y$16:$AC$43,5,0),0)</f>
        <v>0</v>
      </c>
      <c r="L522" s="3">
        <f>IFERROR(VLOOKUP(C522,'[2]res- 200686'!$K$16:$R$112,8,0),0)</f>
        <v>0</v>
      </c>
      <c r="M522" s="3">
        <f>IFERROR(VLOOKUP(C522,'[2]reduccion calidad '!$K$16:$R$27,8,0),0)*-1</f>
        <v>0</v>
      </c>
      <c r="N522" s="3"/>
      <c r="O522" s="34">
        <f t="shared" si="21"/>
        <v>4167212903</v>
      </c>
      <c r="P522" s="35">
        <v>4167212903</v>
      </c>
      <c r="Q522" s="3">
        <f>IFERROR(VLOOKUP(C522,[3]ServNOMINA!$F$16:$M$112,8,0)+VLOOKUP(C522,[4]ServNOMINA!$F$16:$M$112,8,0),0)</f>
        <v>0</v>
      </c>
      <c r="R522" s="3">
        <f>IFERROR(VLOOKUP(C522,[3]ServOTROS!$F$16:$M$112,8,0)+VLOOKUP(C522,[4]ServOTROS!$F$16:$M$112,8,0),0)</f>
        <v>0</v>
      </c>
      <c r="S522" s="3"/>
      <c r="T522" s="3">
        <f>IFERROR(VLOOKUP(B522,[3]Aaf_PENSION!$C$16:$M$112,11,0)+VLOOKUP(B522,[4]Aaf_PENSION!$C$16:$M$112,11,0),0)</f>
        <v>0</v>
      </c>
      <c r="U522" s="3">
        <f>IFERROR(VLOOKUP(B522,[3]Aaf_SALUD!$C$16:$M$112,11,0)+VLOOKUP(B522,[4]Aaf_SALUD!$C$16:$M$112,11,0),0)</f>
        <v>0</v>
      </c>
      <c r="V522" s="3"/>
      <c r="W522" s="3"/>
      <c r="X522" s="3">
        <f>IFERROR(VLOOKUP(B522,[3]Ap_CESANTIAS!$C$16:$M$112,11,0)+VLOOKUP(B522,[4]Ap_CESANTIAS!$C$16:$M$112,11,0),0)</f>
        <v>0</v>
      </c>
      <c r="Y522" s="3">
        <f>IFERROR(VLOOKUP(B522,[3]Ap_PENSION!$C$16:$M$112,11,0)+VLOOKUP(B522,[4]Ap_PENSION!$C$16:$M$112,11,0),0)</f>
        <v>0</v>
      </c>
      <c r="Z522" s="3">
        <f>IFERROR(VLOOKUP(B522,[3]Ap_SALUD!$C$16:$M$112,11,0)+VLOOKUP(B522,[4]Ap_SALUD!$C$16:$M$112,11,0),0)</f>
        <v>0</v>
      </c>
      <c r="AA522" s="36">
        <f t="shared" si="22"/>
        <v>0</v>
      </c>
      <c r="AB522" s="37">
        <f t="shared" si="23"/>
        <v>0</v>
      </c>
    </row>
    <row r="523" spans="1:28" hidden="1" x14ac:dyDescent="0.25">
      <c r="A523" s="29">
        <v>511</v>
      </c>
      <c r="B523" s="61"/>
      <c r="C523" s="31">
        <v>812001675</v>
      </c>
      <c r="D523" s="31">
        <f>VLOOKUP(C523,ENERO!$D$13:$E$1147,2,0)</f>
        <v>210023300</v>
      </c>
      <c r="E523" s="61" t="s">
        <v>711</v>
      </c>
      <c r="F523" s="61"/>
      <c r="G523" s="61"/>
      <c r="H523" s="3">
        <v>377111451</v>
      </c>
      <c r="I523" s="3">
        <v>758479334</v>
      </c>
      <c r="J523" s="3">
        <f>IFERROR(VLOOKUP(C523,[1]NOMINA!$Y$16:$AC$112,5,0),0)</f>
        <v>0</v>
      </c>
      <c r="K523" s="3">
        <f>IFERROR(VLOOKUP(C523,[1]CANCELACIONES!$Y$16:$AC$43,5,0),0)</f>
        <v>0</v>
      </c>
      <c r="L523" s="3">
        <f>IFERROR(VLOOKUP(C523,'[2]res- 200686'!$K$16:$R$112,8,0),0)</f>
        <v>0</v>
      </c>
      <c r="M523" s="3">
        <f>IFERROR(VLOOKUP(C523,'[2]reduccion calidad '!$K$16:$R$27,8,0),0)*-1</f>
        <v>0</v>
      </c>
      <c r="N523" s="3"/>
      <c r="O523" s="34">
        <f t="shared" si="21"/>
        <v>1135590785</v>
      </c>
      <c r="P523" s="35">
        <v>1135590785</v>
      </c>
      <c r="Q523" s="3">
        <f>IFERROR(VLOOKUP(C523,[3]ServNOMINA!$F$16:$M$112,8,0)+VLOOKUP(C523,[4]ServNOMINA!$F$16:$M$112,8,0),0)</f>
        <v>0</v>
      </c>
      <c r="R523" s="3">
        <f>IFERROR(VLOOKUP(C523,[3]ServOTROS!$F$16:$M$112,8,0)+VLOOKUP(C523,[4]ServOTROS!$F$16:$M$112,8,0),0)</f>
        <v>0</v>
      </c>
      <c r="S523" s="3"/>
      <c r="T523" s="3">
        <f>IFERROR(VLOOKUP(B523,[3]Aaf_PENSION!$C$16:$M$112,11,0)+VLOOKUP(B523,[4]Aaf_PENSION!$C$16:$M$112,11,0),0)</f>
        <v>0</v>
      </c>
      <c r="U523" s="3">
        <f>IFERROR(VLOOKUP(B523,[3]Aaf_SALUD!$C$16:$M$112,11,0)+VLOOKUP(B523,[4]Aaf_SALUD!$C$16:$M$112,11,0),0)</f>
        <v>0</v>
      </c>
      <c r="V523" s="3"/>
      <c r="W523" s="3"/>
      <c r="X523" s="3">
        <f>IFERROR(VLOOKUP(B523,[3]Ap_CESANTIAS!$C$16:$M$112,11,0)+VLOOKUP(B523,[4]Ap_CESANTIAS!$C$16:$M$112,11,0),0)</f>
        <v>0</v>
      </c>
      <c r="Y523" s="3">
        <f>IFERROR(VLOOKUP(B523,[3]Ap_PENSION!$C$16:$M$112,11,0)+VLOOKUP(B523,[4]Ap_PENSION!$C$16:$M$112,11,0),0)</f>
        <v>0</v>
      </c>
      <c r="Z523" s="3">
        <f>IFERROR(VLOOKUP(B523,[3]Ap_SALUD!$C$16:$M$112,11,0)+VLOOKUP(B523,[4]Ap_SALUD!$C$16:$M$112,11,0),0)</f>
        <v>0</v>
      </c>
      <c r="AA523" s="36">
        <f t="shared" si="22"/>
        <v>0</v>
      </c>
      <c r="AB523" s="37">
        <f t="shared" si="23"/>
        <v>0</v>
      </c>
    </row>
    <row r="524" spans="1:28" hidden="1" x14ac:dyDescent="0.25">
      <c r="A524" s="38">
        <v>512</v>
      </c>
      <c r="B524" s="61"/>
      <c r="C524" s="31">
        <v>812001681</v>
      </c>
      <c r="D524" s="31">
        <f>VLOOKUP(C524,ENERO!$D$13:$E$1147,2,0)</f>
        <v>215023350</v>
      </c>
      <c r="E524" s="61" t="s">
        <v>712</v>
      </c>
      <c r="F524" s="61"/>
      <c r="G524" s="61"/>
      <c r="H524" s="3">
        <v>431756823</v>
      </c>
      <c r="I524" s="3">
        <v>581582863</v>
      </c>
      <c r="J524" s="3">
        <f>IFERROR(VLOOKUP(C524,[1]NOMINA!$Y$16:$AC$112,5,0),0)</f>
        <v>0</v>
      </c>
      <c r="K524" s="3">
        <f>IFERROR(VLOOKUP(C524,[1]CANCELACIONES!$Y$16:$AC$43,5,0),0)</f>
        <v>0</v>
      </c>
      <c r="L524" s="3">
        <f>IFERROR(VLOOKUP(C524,'[2]res- 200686'!$K$16:$R$112,8,0),0)</f>
        <v>0</v>
      </c>
      <c r="M524" s="3">
        <f>IFERROR(VLOOKUP(C524,'[2]reduccion calidad '!$K$16:$R$27,8,0),0)*-1</f>
        <v>0</v>
      </c>
      <c r="N524" s="3"/>
      <c r="O524" s="34">
        <f t="shared" si="21"/>
        <v>1013339686</v>
      </c>
      <c r="P524" s="35">
        <v>1013339686</v>
      </c>
      <c r="Q524" s="3">
        <f>IFERROR(VLOOKUP(C524,[3]ServNOMINA!$F$16:$M$112,8,0)+VLOOKUP(C524,[4]ServNOMINA!$F$16:$M$112,8,0),0)</f>
        <v>0</v>
      </c>
      <c r="R524" s="3">
        <f>IFERROR(VLOOKUP(C524,[3]ServOTROS!$F$16:$M$112,8,0)+VLOOKUP(C524,[4]ServOTROS!$F$16:$M$112,8,0),0)</f>
        <v>0</v>
      </c>
      <c r="S524" s="3"/>
      <c r="T524" s="3">
        <f>IFERROR(VLOOKUP(B524,[3]Aaf_PENSION!$C$16:$M$112,11,0)+VLOOKUP(B524,[4]Aaf_PENSION!$C$16:$M$112,11,0),0)</f>
        <v>0</v>
      </c>
      <c r="U524" s="3">
        <f>IFERROR(VLOOKUP(B524,[3]Aaf_SALUD!$C$16:$M$112,11,0)+VLOOKUP(B524,[4]Aaf_SALUD!$C$16:$M$112,11,0),0)</f>
        <v>0</v>
      </c>
      <c r="V524" s="3"/>
      <c r="W524" s="3"/>
      <c r="X524" s="3">
        <f>IFERROR(VLOOKUP(B524,[3]Ap_CESANTIAS!$C$16:$M$112,11,0)+VLOOKUP(B524,[4]Ap_CESANTIAS!$C$16:$M$112,11,0),0)</f>
        <v>0</v>
      </c>
      <c r="Y524" s="3">
        <f>IFERROR(VLOOKUP(B524,[3]Ap_PENSION!$C$16:$M$112,11,0)+VLOOKUP(B524,[4]Ap_PENSION!$C$16:$M$112,11,0),0)</f>
        <v>0</v>
      </c>
      <c r="Z524" s="3">
        <f>IFERROR(VLOOKUP(B524,[3]Ap_SALUD!$C$16:$M$112,11,0)+VLOOKUP(B524,[4]Ap_SALUD!$C$16:$M$112,11,0),0)</f>
        <v>0</v>
      </c>
      <c r="AA524" s="36">
        <f t="shared" si="22"/>
        <v>0</v>
      </c>
      <c r="AB524" s="37">
        <f t="shared" si="23"/>
        <v>0</v>
      </c>
    </row>
    <row r="525" spans="1:28" hidden="1" x14ac:dyDescent="0.25">
      <c r="A525" s="29">
        <v>513</v>
      </c>
      <c r="B525" s="61"/>
      <c r="C525" s="31">
        <v>800096761</v>
      </c>
      <c r="D525" s="31">
        <f>VLOOKUP(C525,ENERO!$D$13:$E$1147,2,0)</f>
        <v>211923419</v>
      </c>
      <c r="E525" s="61" t="s">
        <v>713</v>
      </c>
      <c r="F525" s="61"/>
      <c r="G525" s="61"/>
      <c r="H525" s="3">
        <v>862404079</v>
      </c>
      <c r="I525" s="3">
        <v>1225103482</v>
      </c>
      <c r="J525" s="3">
        <f>IFERROR(VLOOKUP(C525,[1]NOMINA!$Y$16:$AC$112,5,0),0)</f>
        <v>0</v>
      </c>
      <c r="K525" s="3">
        <f>IFERROR(VLOOKUP(C525,[1]CANCELACIONES!$Y$16:$AC$43,5,0),0)</f>
        <v>0</v>
      </c>
      <c r="L525" s="3">
        <f>IFERROR(VLOOKUP(C525,'[2]res- 200686'!$K$16:$R$112,8,0),0)</f>
        <v>0</v>
      </c>
      <c r="M525" s="3">
        <f>IFERROR(VLOOKUP(C525,'[2]reduccion calidad '!$K$16:$R$27,8,0),0)*-1</f>
        <v>0</v>
      </c>
      <c r="N525" s="3"/>
      <c r="O525" s="34">
        <f t="shared" si="21"/>
        <v>2087507561</v>
      </c>
      <c r="P525" s="35">
        <v>2087507561</v>
      </c>
      <c r="Q525" s="3">
        <f>IFERROR(VLOOKUP(C525,[3]ServNOMINA!$F$16:$M$112,8,0)+VLOOKUP(C525,[4]ServNOMINA!$F$16:$M$112,8,0),0)</f>
        <v>0</v>
      </c>
      <c r="R525" s="3">
        <f>IFERROR(VLOOKUP(C525,[3]ServOTROS!$F$16:$M$112,8,0)+VLOOKUP(C525,[4]ServOTROS!$F$16:$M$112,8,0),0)</f>
        <v>0</v>
      </c>
      <c r="S525" s="3"/>
      <c r="T525" s="3">
        <f>IFERROR(VLOOKUP(B525,[3]Aaf_PENSION!$C$16:$M$112,11,0)+VLOOKUP(B525,[4]Aaf_PENSION!$C$16:$M$112,11,0),0)</f>
        <v>0</v>
      </c>
      <c r="U525" s="3">
        <f>IFERROR(VLOOKUP(B525,[3]Aaf_SALUD!$C$16:$M$112,11,0)+VLOOKUP(B525,[4]Aaf_SALUD!$C$16:$M$112,11,0),0)</f>
        <v>0</v>
      </c>
      <c r="V525" s="3"/>
      <c r="W525" s="3"/>
      <c r="X525" s="3">
        <f>IFERROR(VLOOKUP(B525,[3]Ap_CESANTIAS!$C$16:$M$112,11,0)+VLOOKUP(B525,[4]Ap_CESANTIAS!$C$16:$M$112,11,0),0)</f>
        <v>0</v>
      </c>
      <c r="Y525" s="3">
        <f>IFERROR(VLOOKUP(B525,[3]Ap_PENSION!$C$16:$M$112,11,0)+VLOOKUP(B525,[4]Ap_PENSION!$C$16:$M$112,11,0),0)</f>
        <v>0</v>
      </c>
      <c r="Z525" s="3">
        <f>IFERROR(VLOOKUP(B525,[3]Ap_SALUD!$C$16:$M$112,11,0)+VLOOKUP(B525,[4]Ap_SALUD!$C$16:$M$112,11,0),0)</f>
        <v>0</v>
      </c>
      <c r="AA525" s="36">
        <f t="shared" si="22"/>
        <v>0</v>
      </c>
      <c r="AB525" s="37">
        <f t="shared" si="23"/>
        <v>0</v>
      </c>
    </row>
    <row r="526" spans="1:28" hidden="1" x14ac:dyDescent="0.25">
      <c r="A526" s="38">
        <v>514</v>
      </c>
      <c r="B526" s="61"/>
      <c r="C526" s="31">
        <v>800096762</v>
      </c>
      <c r="D526" s="31">
        <f>VLOOKUP(C526,ENERO!$D$13:$E$1147,2,0)</f>
        <v>216423464</v>
      </c>
      <c r="E526" s="61" t="s">
        <v>714</v>
      </c>
      <c r="F526" s="61"/>
      <c r="G526" s="61"/>
      <c r="H526" s="3">
        <v>393507451</v>
      </c>
      <c r="I526" s="3">
        <v>523977481</v>
      </c>
      <c r="J526" s="3">
        <f>IFERROR(VLOOKUP(C526,[1]NOMINA!$Y$16:$AC$112,5,0),0)</f>
        <v>0</v>
      </c>
      <c r="K526" s="3">
        <f>IFERROR(VLOOKUP(C526,[1]CANCELACIONES!$Y$16:$AC$43,5,0),0)</f>
        <v>0</v>
      </c>
      <c r="L526" s="3">
        <f>IFERROR(VLOOKUP(C526,'[2]res- 200686'!$K$16:$R$112,8,0),0)</f>
        <v>0</v>
      </c>
      <c r="M526" s="3">
        <f>IFERROR(VLOOKUP(C526,'[2]reduccion calidad '!$K$16:$R$27,8,0),0)*-1</f>
        <v>0</v>
      </c>
      <c r="N526" s="3"/>
      <c r="O526" s="34">
        <f t="shared" ref="O526:O589" si="24">SUM(F526:M526)</f>
        <v>917484932</v>
      </c>
      <c r="P526" s="35">
        <v>917484932</v>
      </c>
      <c r="Q526" s="3">
        <f>IFERROR(VLOOKUP(C526,[3]ServNOMINA!$F$16:$M$112,8,0)+VLOOKUP(C526,[4]ServNOMINA!$F$16:$M$112,8,0),0)</f>
        <v>0</v>
      </c>
      <c r="R526" s="3">
        <f>IFERROR(VLOOKUP(C526,[3]ServOTROS!$F$16:$M$112,8,0)+VLOOKUP(C526,[4]ServOTROS!$F$16:$M$112,8,0),0)</f>
        <v>0</v>
      </c>
      <c r="S526" s="3"/>
      <c r="T526" s="3">
        <f>IFERROR(VLOOKUP(B526,[3]Aaf_PENSION!$C$16:$M$112,11,0)+VLOOKUP(B526,[4]Aaf_PENSION!$C$16:$M$112,11,0),0)</f>
        <v>0</v>
      </c>
      <c r="U526" s="3">
        <f>IFERROR(VLOOKUP(B526,[3]Aaf_SALUD!$C$16:$M$112,11,0)+VLOOKUP(B526,[4]Aaf_SALUD!$C$16:$M$112,11,0),0)</f>
        <v>0</v>
      </c>
      <c r="V526" s="3"/>
      <c r="W526" s="3"/>
      <c r="X526" s="3">
        <f>IFERROR(VLOOKUP(B526,[3]Ap_CESANTIAS!$C$16:$M$112,11,0)+VLOOKUP(B526,[4]Ap_CESANTIAS!$C$16:$M$112,11,0),0)</f>
        <v>0</v>
      </c>
      <c r="Y526" s="3">
        <f>IFERROR(VLOOKUP(B526,[3]Ap_PENSION!$C$16:$M$112,11,0)+VLOOKUP(B526,[4]Ap_PENSION!$C$16:$M$112,11,0),0)</f>
        <v>0</v>
      </c>
      <c r="Z526" s="3">
        <f>IFERROR(VLOOKUP(B526,[3]Ap_SALUD!$C$16:$M$112,11,0)+VLOOKUP(B526,[4]Ap_SALUD!$C$16:$M$112,11,0),0)</f>
        <v>0</v>
      </c>
      <c r="AA526" s="36">
        <f t="shared" ref="AA526:AA589" si="25">SUM(Q526:Z526)</f>
        <v>0</v>
      </c>
      <c r="AB526" s="37">
        <f t="shared" ref="AB526:AB589" si="26">+O526-P526-AA526</f>
        <v>0</v>
      </c>
    </row>
    <row r="527" spans="1:28" hidden="1" x14ac:dyDescent="0.25">
      <c r="A527" s="29">
        <v>515</v>
      </c>
      <c r="B527" s="61"/>
      <c r="C527" s="31">
        <v>800096763</v>
      </c>
      <c r="D527" s="31">
        <f>VLOOKUP(C527,ENERO!$D$13:$E$1147,2,0)</f>
        <v>216623466</v>
      </c>
      <c r="E527" s="61" t="s">
        <v>715</v>
      </c>
      <c r="F527" s="61"/>
      <c r="G527" s="61"/>
      <c r="H527" s="3">
        <v>2104435551</v>
      </c>
      <c r="I527" s="3">
        <v>2666158045</v>
      </c>
      <c r="J527" s="3">
        <f>IFERROR(VLOOKUP(C527,[1]NOMINA!$Y$16:$AC$112,5,0),0)</f>
        <v>0</v>
      </c>
      <c r="K527" s="3">
        <f>IFERROR(VLOOKUP(C527,[1]CANCELACIONES!$Y$16:$AC$43,5,0),0)</f>
        <v>0</v>
      </c>
      <c r="L527" s="3">
        <f>IFERROR(VLOOKUP(C527,'[2]res- 200686'!$K$16:$R$112,8,0),0)</f>
        <v>0</v>
      </c>
      <c r="M527" s="3">
        <f>IFERROR(VLOOKUP(C527,'[2]reduccion calidad '!$K$16:$R$27,8,0),0)*-1</f>
        <v>0</v>
      </c>
      <c r="N527" s="3"/>
      <c r="O527" s="34">
        <f t="shared" si="24"/>
        <v>4770593596</v>
      </c>
      <c r="P527" s="35">
        <v>4770593596</v>
      </c>
      <c r="Q527" s="3">
        <f>IFERROR(VLOOKUP(C527,[3]ServNOMINA!$F$16:$M$112,8,0)+VLOOKUP(C527,[4]ServNOMINA!$F$16:$M$112,8,0),0)</f>
        <v>0</v>
      </c>
      <c r="R527" s="3">
        <f>IFERROR(VLOOKUP(C527,[3]ServOTROS!$F$16:$M$112,8,0)+VLOOKUP(C527,[4]ServOTROS!$F$16:$M$112,8,0),0)</f>
        <v>0</v>
      </c>
      <c r="S527" s="3"/>
      <c r="T527" s="3">
        <f>IFERROR(VLOOKUP(B527,[3]Aaf_PENSION!$C$16:$M$112,11,0)+VLOOKUP(B527,[4]Aaf_PENSION!$C$16:$M$112,11,0),0)</f>
        <v>0</v>
      </c>
      <c r="U527" s="3">
        <f>IFERROR(VLOOKUP(B527,[3]Aaf_SALUD!$C$16:$M$112,11,0)+VLOOKUP(B527,[4]Aaf_SALUD!$C$16:$M$112,11,0),0)</f>
        <v>0</v>
      </c>
      <c r="V527" s="3"/>
      <c r="W527" s="3"/>
      <c r="X527" s="3">
        <f>IFERROR(VLOOKUP(B527,[3]Ap_CESANTIAS!$C$16:$M$112,11,0)+VLOOKUP(B527,[4]Ap_CESANTIAS!$C$16:$M$112,11,0),0)</f>
        <v>0</v>
      </c>
      <c r="Y527" s="3">
        <f>IFERROR(VLOOKUP(B527,[3]Ap_PENSION!$C$16:$M$112,11,0)+VLOOKUP(B527,[4]Ap_PENSION!$C$16:$M$112,11,0),0)</f>
        <v>0</v>
      </c>
      <c r="Z527" s="3">
        <f>IFERROR(VLOOKUP(B527,[3]Ap_SALUD!$C$16:$M$112,11,0)+VLOOKUP(B527,[4]Ap_SALUD!$C$16:$M$112,11,0),0)</f>
        <v>0</v>
      </c>
      <c r="AA527" s="36">
        <f t="shared" si="25"/>
        <v>0</v>
      </c>
      <c r="AB527" s="37">
        <f t="shared" si="26"/>
        <v>0</v>
      </c>
    </row>
    <row r="528" spans="1:28" hidden="1" x14ac:dyDescent="0.25">
      <c r="A528" s="38">
        <v>516</v>
      </c>
      <c r="B528" s="61"/>
      <c r="C528" s="31">
        <v>800065474</v>
      </c>
      <c r="D528" s="31">
        <f>VLOOKUP(C528,ENERO!$D$13:$E$1147,2,0)</f>
        <v>210023500</v>
      </c>
      <c r="E528" s="61" t="s">
        <v>716</v>
      </c>
      <c r="F528" s="61"/>
      <c r="G528" s="61"/>
      <c r="H528" s="3">
        <v>1332885983</v>
      </c>
      <c r="I528" s="3">
        <v>2063539821</v>
      </c>
      <c r="J528" s="3">
        <f>IFERROR(VLOOKUP(C528,[1]NOMINA!$Y$16:$AC$112,5,0),0)</f>
        <v>0</v>
      </c>
      <c r="K528" s="3">
        <f>IFERROR(VLOOKUP(C528,[1]CANCELACIONES!$Y$16:$AC$43,5,0),0)</f>
        <v>0</v>
      </c>
      <c r="L528" s="3">
        <f>IFERROR(VLOOKUP(C528,'[2]res- 200686'!$K$16:$R$112,8,0),0)</f>
        <v>0</v>
      </c>
      <c r="M528" s="3">
        <f>IFERROR(VLOOKUP(C528,'[2]reduccion calidad '!$K$16:$R$27,8,0),0)*-1</f>
        <v>0</v>
      </c>
      <c r="N528" s="3"/>
      <c r="O528" s="34">
        <f t="shared" si="24"/>
        <v>3396425804</v>
      </c>
      <c r="P528" s="35">
        <v>3396425804</v>
      </c>
      <c r="Q528" s="3">
        <f>IFERROR(VLOOKUP(C528,[3]ServNOMINA!$F$16:$M$112,8,0)+VLOOKUP(C528,[4]ServNOMINA!$F$16:$M$112,8,0),0)</f>
        <v>0</v>
      </c>
      <c r="R528" s="3">
        <f>IFERROR(VLOOKUP(C528,[3]ServOTROS!$F$16:$M$112,8,0)+VLOOKUP(C528,[4]ServOTROS!$F$16:$M$112,8,0),0)</f>
        <v>0</v>
      </c>
      <c r="S528" s="3"/>
      <c r="T528" s="3">
        <f>IFERROR(VLOOKUP(B528,[3]Aaf_PENSION!$C$16:$M$112,11,0)+VLOOKUP(B528,[4]Aaf_PENSION!$C$16:$M$112,11,0),0)</f>
        <v>0</v>
      </c>
      <c r="U528" s="3">
        <f>IFERROR(VLOOKUP(B528,[3]Aaf_SALUD!$C$16:$M$112,11,0)+VLOOKUP(B528,[4]Aaf_SALUD!$C$16:$M$112,11,0),0)</f>
        <v>0</v>
      </c>
      <c r="V528" s="3"/>
      <c r="W528" s="3"/>
      <c r="X528" s="3">
        <f>IFERROR(VLOOKUP(B528,[3]Ap_CESANTIAS!$C$16:$M$112,11,0)+VLOOKUP(B528,[4]Ap_CESANTIAS!$C$16:$M$112,11,0),0)</f>
        <v>0</v>
      </c>
      <c r="Y528" s="3">
        <f>IFERROR(VLOOKUP(B528,[3]Ap_PENSION!$C$16:$M$112,11,0)+VLOOKUP(B528,[4]Ap_PENSION!$C$16:$M$112,11,0),0)</f>
        <v>0</v>
      </c>
      <c r="Z528" s="3">
        <f>IFERROR(VLOOKUP(B528,[3]Ap_SALUD!$C$16:$M$112,11,0)+VLOOKUP(B528,[4]Ap_SALUD!$C$16:$M$112,11,0),0)</f>
        <v>0</v>
      </c>
      <c r="AA528" s="36">
        <f t="shared" si="25"/>
        <v>0</v>
      </c>
      <c r="AB528" s="37">
        <f t="shared" si="26"/>
        <v>0</v>
      </c>
    </row>
    <row r="529" spans="1:28" hidden="1" x14ac:dyDescent="0.25">
      <c r="A529" s="29">
        <v>517</v>
      </c>
      <c r="B529" s="61"/>
      <c r="C529" s="31">
        <v>800096765</v>
      </c>
      <c r="D529" s="31">
        <f>VLOOKUP(C529,ENERO!$D$13:$E$1147,2,0)</f>
        <v>215523555</v>
      </c>
      <c r="E529" s="61" t="s">
        <v>717</v>
      </c>
      <c r="F529" s="61"/>
      <c r="G529" s="61"/>
      <c r="H529" s="3">
        <v>1750375407</v>
      </c>
      <c r="I529" s="3">
        <v>2790269989</v>
      </c>
      <c r="J529" s="3">
        <f>IFERROR(VLOOKUP(C529,[1]NOMINA!$Y$16:$AC$112,5,0),0)</f>
        <v>0</v>
      </c>
      <c r="K529" s="3">
        <f>IFERROR(VLOOKUP(C529,[1]CANCELACIONES!$Y$16:$AC$43,5,0),0)</f>
        <v>0</v>
      </c>
      <c r="L529" s="3">
        <f>IFERROR(VLOOKUP(C529,'[2]res- 200686'!$K$16:$R$112,8,0),0)</f>
        <v>0</v>
      </c>
      <c r="M529" s="3">
        <f>IFERROR(VLOOKUP(C529,'[2]reduccion calidad '!$K$16:$R$27,8,0),0)*-1</f>
        <v>0</v>
      </c>
      <c r="N529" s="3"/>
      <c r="O529" s="34">
        <f t="shared" si="24"/>
        <v>4540645396</v>
      </c>
      <c r="P529" s="35">
        <v>4540645396</v>
      </c>
      <c r="Q529" s="3">
        <f>IFERROR(VLOOKUP(C529,[3]ServNOMINA!$F$16:$M$112,8,0)+VLOOKUP(C529,[4]ServNOMINA!$F$16:$M$112,8,0),0)</f>
        <v>0</v>
      </c>
      <c r="R529" s="3">
        <f>IFERROR(VLOOKUP(C529,[3]ServOTROS!$F$16:$M$112,8,0)+VLOOKUP(C529,[4]ServOTROS!$F$16:$M$112,8,0),0)</f>
        <v>0</v>
      </c>
      <c r="S529" s="3"/>
      <c r="T529" s="3">
        <f>IFERROR(VLOOKUP(B529,[3]Aaf_PENSION!$C$16:$M$112,11,0)+VLOOKUP(B529,[4]Aaf_PENSION!$C$16:$M$112,11,0),0)</f>
        <v>0</v>
      </c>
      <c r="U529" s="3">
        <f>IFERROR(VLOOKUP(B529,[3]Aaf_SALUD!$C$16:$M$112,11,0)+VLOOKUP(B529,[4]Aaf_SALUD!$C$16:$M$112,11,0),0)</f>
        <v>0</v>
      </c>
      <c r="V529" s="3"/>
      <c r="W529" s="3"/>
      <c r="X529" s="3">
        <f>IFERROR(VLOOKUP(B529,[3]Ap_CESANTIAS!$C$16:$M$112,11,0)+VLOOKUP(B529,[4]Ap_CESANTIAS!$C$16:$M$112,11,0),0)</f>
        <v>0</v>
      </c>
      <c r="Y529" s="3">
        <f>IFERROR(VLOOKUP(B529,[3]Ap_PENSION!$C$16:$M$112,11,0)+VLOOKUP(B529,[4]Ap_PENSION!$C$16:$M$112,11,0),0)</f>
        <v>0</v>
      </c>
      <c r="Z529" s="3">
        <f>IFERROR(VLOOKUP(B529,[3]Ap_SALUD!$C$16:$M$112,11,0)+VLOOKUP(B529,[4]Ap_SALUD!$C$16:$M$112,11,0),0)</f>
        <v>0</v>
      </c>
      <c r="AA529" s="36">
        <f t="shared" si="25"/>
        <v>0</v>
      </c>
      <c r="AB529" s="37">
        <f t="shared" si="26"/>
        <v>0</v>
      </c>
    </row>
    <row r="530" spans="1:28" hidden="1" x14ac:dyDescent="0.25">
      <c r="A530" s="38">
        <v>518</v>
      </c>
      <c r="B530" s="61"/>
      <c r="C530" s="31">
        <v>800096766</v>
      </c>
      <c r="D530" s="31">
        <f>VLOOKUP(C530,ENERO!$D$13:$E$1147,2,0)</f>
        <v>217023570</v>
      </c>
      <c r="E530" s="61" t="s">
        <v>718</v>
      </c>
      <c r="F530" s="61"/>
      <c r="G530" s="61"/>
      <c r="H530" s="3">
        <v>1035875295</v>
      </c>
      <c r="I530" s="3">
        <v>1843481789</v>
      </c>
      <c r="J530" s="3">
        <f>IFERROR(VLOOKUP(C530,[1]NOMINA!$Y$16:$AC$112,5,0),0)</f>
        <v>0</v>
      </c>
      <c r="K530" s="3">
        <f>IFERROR(VLOOKUP(C530,[1]CANCELACIONES!$Y$16:$AC$43,5,0),0)</f>
        <v>0</v>
      </c>
      <c r="L530" s="3">
        <f>IFERROR(VLOOKUP(C530,'[2]res- 200686'!$K$16:$R$112,8,0),0)</f>
        <v>0</v>
      </c>
      <c r="M530" s="3">
        <f>IFERROR(VLOOKUP(C530,'[2]reduccion calidad '!$K$16:$R$27,8,0),0)*-1</f>
        <v>0</v>
      </c>
      <c r="N530" s="3"/>
      <c r="O530" s="34">
        <f t="shared" si="24"/>
        <v>2879357084</v>
      </c>
      <c r="P530" s="35">
        <v>2879357084</v>
      </c>
      <c r="Q530" s="3">
        <f>IFERROR(VLOOKUP(C530,[3]ServNOMINA!$F$16:$M$112,8,0)+VLOOKUP(C530,[4]ServNOMINA!$F$16:$M$112,8,0),0)</f>
        <v>0</v>
      </c>
      <c r="R530" s="3">
        <f>IFERROR(VLOOKUP(C530,[3]ServOTROS!$F$16:$M$112,8,0)+VLOOKUP(C530,[4]ServOTROS!$F$16:$M$112,8,0),0)</f>
        <v>0</v>
      </c>
      <c r="S530" s="3"/>
      <c r="T530" s="3">
        <f>IFERROR(VLOOKUP(B530,[3]Aaf_PENSION!$C$16:$M$112,11,0)+VLOOKUP(B530,[4]Aaf_PENSION!$C$16:$M$112,11,0),0)</f>
        <v>0</v>
      </c>
      <c r="U530" s="3">
        <f>IFERROR(VLOOKUP(B530,[3]Aaf_SALUD!$C$16:$M$112,11,0)+VLOOKUP(B530,[4]Aaf_SALUD!$C$16:$M$112,11,0),0)</f>
        <v>0</v>
      </c>
      <c r="V530" s="3"/>
      <c r="W530" s="3"/>
      <c r="X530" s="3">
        <f>IFERROR(VLOOKUP(B530,[3]Ap_CESANTIAS!$C$16:$M$112,11,0)+VLOOKUP(B530,[4]Ap_CESANTIAS!$C$16:$M$112,11,0),0)</f>
        <v>0</v>
      </c>
      <c r="Y530" s="3">
        <f>IFERROR(VLOOKUP(B530,[3]Ap_PENSION!$C$16:$M$112,11,0)+VLOOKUP(B530,[4]Ap_PENSION!$C$16:$M$112,11,0),0)</f>
        <v>0</v>
      </c>
      <c r="Z530" s="3">
        <f>IFERROR(VLOOKUP(B530,[3]Ap_SALUD!$C$16:$M$112,11,0)+VLOOKUP(B530,[4]Ap_SALUD!$C$16:$M$112,11,0),0)</f>
        <v>0</v>
      </c>
      <c r="AA530" s="36">
        <f t="shared" si="25"/>
        <v>0</v>
      </c>
      <c r="AB530" s="37">
        <f t="shared" si="26"/>
        <v>0</v>
      </c>
    </row>
    <row r="531" spans="1:28" hidden="1" x14ac:dyDescent="0.25">
      <c r="A531" s="29">
        <v>519</v>
      </c>
      <c r="B531" s="61"/>
      <c r="C531" s="31">
        <v>800096770</v>
      </c>
      <c r="D531" s="31">
        <f>VLOOKUP(C531,ENERO!$D$13:$E$1147,2,0)</f>
        <v>217423574</v>
      </c>
      <c r="E531" s="61" t="s">
        <v>719</v>
      </c>
      <c r="F531" s="61"/>
      <c r="G531" s="61"/>
      <c r="H531" s="3">
        <v>1153732367</v>
      </c>
      <c r="I531" s="3">
        <v>1926392362</v>
      </c>
      <c r="J531" s="3">
        <f>IFERROR(VLOOKUP(C531,[1]NOMINA!$Y$16:$AC$112,5,0),0)</f>
        <v>0</v>
      </c>
      <c r="K531" s="3">
        <f>IFERROR(VLOOKUP(C531,[1]CANCELACIONES!$Y$16:$AC$43,5,0),0)</f>
        <v>0</v>
      </c>
      <c r="L531" s="3">
        <f>IFERROR(VLOOKUP(C531,'[2]res- 200686'!$K$16:$R$112,8,0),0)</f>
        <v>0</v>
      </c>
      <c r="M531" s="3">
        <f>IFERROR(VLOOKUP(C531,'[2]reduccion calidad '!$K$16:$R$27,8,0),0)*-1</f>
        <v>0</v>
      </c>
      <c r="N531" s="3"/>
      <c r="O531" s="34">
        <f t="shared" si="24"/>
        <v>3080124729</v>
      </c>
      <c r="P531" s="35">
        <v>3080124729</v>
      </c>
      <c r="Q531" s="3">
        <f>IFERROR(VLOOKUP(C531,[3]ServNOMINA!$F$16:$M$112,8,0)+VLOOKUP(C531,[4]ServNOMINA!$F$16:$M$112,8,0),0)</f>
        <v>0</v>
      </c>
      <c r="R531" s="3">
        <f>IFERROR(VLOOKUP(C531,[3]ServOTROS!$F$16:$M$112,8,0)+VLOOKUP(C531,[4]ServOTROS!$F$16:$M$112,8,0),0)</f>
        <v>0</v>
      </c>
      <c r="S531" s="3"/>
      <c r="T531" s="3">
        <f>IFERROR(VLOOKUP(B531,[3]Aaf_PENSION!$C$16:$M$112,11,0)+VLOOKUP(B531,[4]Aaf_PENSION!$C$16:$M$112,11,0),0)</f>
        <v>0</v>
      </c>
      <c r="U531" s="3">
        <f>IFERROR(VLOOKUP(B531,[3]Aaf_SALUD!$C$16:$M$112,11,0)+VLOOKUP(B531,[4]Aaf_SALUD!$C$16:$M$112,11,0),0)</f>
        <v>0</v>
      </c>
      <c r="V531" s="3"/>
      <c r="W531" s="3"/>
      <c r="X531" s="3">
        <f>IFERROR(VLOOKUP(B531,[3]Ap_CESANTIAS!$C$16:$M$112,11,0)+VLOOKUP(B531,[4]Ap_CESANTIAS!$C$16:$M$112,11,0),0)</f>
        <v>0</v>
      </c>
      <c r="Y531" s="3">
        <f>IFERROR(VLOOKUP(B531,[3]Ap_PENSION!$C$16:$M$112,11,0)+VLOOKUP(B531,[4]Ap_PENSION!$C$16:$M$112,11,0),0)</f>
        <v>0</v>
      </c>
      <c r="Z531" s="3">
        <f>IFERROR(VLOOKUP(B531,[3]Ap_SALUD!$C$16:$M$112,11,0)+VLOOKUP(B531,[4]Ap_SALUD!$C$16:$M$112,11,0),0)</f>
        <v>0</v>
      </c>
      <c r="AA531" s="36">
        <f t="shared" si="25"/>
        <v>0</v>
      </c>
      <c r="AB531" s="37">
        <f t="shared" si="26"/>
        <v>0</v>
      </c>
    </row>
    <row r="532" spans="1:28" hidden="1" x14ac:dyDescent="0.25">
      <c r="A532" s="38">
        <v>520</v>
      </c>
      <c r="B532" s="61"/>
      <c r="C532" s="31">
        <v>800096772</v>
      </c>
      <c r="D532" s="31">
        <f>VLOOKUP(C532,ENERO!$D$13:$E$1147,2,0)</f>
        <v>218023580</v>
      </c>
      <c r="E532" s="61" t="s">
        <v>720</v>
      </c>
      <c r="F532" s="61"/>
      <c r="G532" s="61"/>
      <c r="H532" s="3">
        <v>1769388303</v>
      </c>
      <c r="I532" s="3">
        <v>1936287392</v>
      </c>
      <c r="J532" s="3">
        <f>IFERROR(VLOOKUP(C532,[1]NOMINA!$Y$16:$AC$112,5,0),0)</f>
        <v>0</v>
      </c>
      <c r="K532" s="3">
        <f>IFERROR(VLOOKUP(C532,[1]CANCELACIONES!$Y$16:$AC$43,5,0),0)</f>
        <v>0</v>
      </c>
      <c r="L532" s="3">
        <f>IFERROR(VLOOKUP(C532,'[2]res- 200686'!$K$16:$R$112,8,0),0)</f>
        <v>0</v>
      </c>
      <c r="M532" s="3">
        <f>IFERROR(VLOOKUP(C532,'[2]reduccion calidad '!$K$16:$R$27,8,0),0)*-1</f>
        <v>0</v>
      </c>
      <c r="N532" s="3"/>
      <c r="O532" s="34">
        <f t="shared" si="24"/>
        <v>3705675695</v>
      </c>
      <c r="P532" s="35">
        <v>3705675695</v>
      </c>
      <c r="Q532" s="3">
        <f>IFERROR(VLOOKUP(C532,[3]ServNOMINA!$F$16:$M$112,8,0)+VLOOKUP(C532,[4]ServNOMINA!$F$16:$M$112,8,0),0)</f>
        <v>0</v>
      </c>
      <c r="R532" s="3">
        <f>IFERROR(VLOOKUP(C532,[3]ServOTROS!$F$16:$M$112,8,0)+VLOOKUP(C532,[4]ServOTROS!$F$16:$M$112,8,0),0)</f>
        <v>0</v>
      </c>
      <c r="S532" s="3"/>
      <c r="T532" s="3">
        <f>IFERROR(VLOOKUP(B532,[3]Aaf_PENSION!$C$16:$M$112,11,0)+VLOOKUP(B532,[4]Aaf_PENSION!$C$16:$M$112,11,0),0)</f>
        <v>0</v>
      </c>
      <c r="U532" s="3">
        <f>IFERROR(VLOOKUP(B532,[3]Aaf_SALUD!$C$16:$M$112,11,0)+VLOOKUP(B532,[4]Aaf_SALUD!$C$16:$M$112,11,0),0)</f>
        <v>0</v>
      </c>
      <c r="V532" s="3"/>
      <c r="W532" s="3"/>
      <c r="X532" s="3">
        <f>IFERROR(VLOOKUP(B532,[3]Ap_CESANTIAS!$C$16:$M$112,11,0)+VLOOKUP(B532,[4]Ap_CESANTIAS!$C$16:$M$112,11,0),0)</f>
        <v>0</v>
      </c>
      <c r="Y532" s="3">
        <f>IFERROR(VLOOKUP(B532,[3]Ap_PENSION!$C$16:$M$112,11,0)+VLOOKUP(B532,[4]Ap_PENSION!$C$16:$M$112,11,0),0)</f>
        <v>0</v>
      </c>
      <c r="Z532" s="3">
        <f>IFERROR(VLOOKUP(B532,[3]Ap_SALUD!$C$16:$M$112,11,0)+VLOOKUP(B532,[4]Ap_SALUD!$C$16:$M$112,11,0),0)</f>
        <v>0</v>
      </c>
      <c r="AA532" s="36">
        <f t="shared" si="25"/>
        <v>0</v>
      </c>
      <c r="AB532" s="37">
        <f t="shared" si="26"/>
        <v>0</v>
      </c>
    </row>
    <row r="533" spans="1:28" hidden="1" x14ac:dyDescent="0.25">
      <c r="A533" s="29">
        <v>521</v>
      </c>
      <c r="B533" s="61"/>
      <c r="C533" s="31">
        <v>800079162</v>
      </c>
      <c r="D533" s="31">
        <f>VLOOKUP(C533,ENERO!$D$13:$E$1147,2,0)</f>
        <v>218623586</v>
      </c>
      <c r="E533" s="61" t="s">
        <v>721</v>
      </c>
      <c r="F533" s="61"/>
      <c r="G533" s="61"/>
      <c r="H533" s="3">
        <v>436733239</v>
      </c>
      <c r="I533" s="3">
        <v>721238497</v>
      </c>
      <c r="J533" s="3">
        <f>IFERROR(VLOOKUP(C533,[1]NOMINA!$Y$16:$AC$112,5,0),0)</f>
        <v>0</v>
      </c>
      <c r="K533" s="3">
        <f>IFERROR(VLOOKUP(C533,[1]CANCELACIONES!$Y$16:$AC$43,5,0),0)</f>
        <v>0</v>
      </c>
      <c r="L533" s="3">
        <f>IFERROR(VLOOKUP(C533,'[2]res- 200686'!$K$16:$R$112,8,0),0)</f>
        <v>0</v>
      </c>
      <c r="M533" s="3">
        <f>IFERROR(VLOOKUP(C533,'[2]reduccion calidad '!$K$16:$R$27,8,0),0)*-1</f>
        <v>0</v>
      </c>
      <c r="N533" s="3"/>
      <c r="O533" s="34">
        <f t="shared" si="24"/>
        <v>1157971736</v>
      </c>
      <c r="P533" s="35">
        <v>1157971736</v>
      </c>
      <c r="Q533" s="3">
        <f>IFERROR(VLOOKUP(C533,[3]ServNOMINA!$F$16:$M$112,8,0)+VLOOKUP(C533,[4]ServNOMINA!$F$16:$M$112,8,0),0)</f>
        <v>0</v>
      </c>
      <c r="R533" s="3">
        <f>IFERROR(VLOOKUP(C533,[3]ServOTROS!$F$16:$M$112,8,0)+VLOOKUP(C533,[4]ServOTROS!$F$16:$M$112,8,0),0)</f>
        <v>0</v>
      </c>
      <c r="S533" s="3"/>
      <c r="T533" s="3">
        <f>IFERROR(VLOOKUP(B533,[3]Aaf_PENSION!$C$16:$M$112,11,0)+VLOOKUP(B533,[4]Aaf_PENSION!$C$16:$M$112,11,0),0)</f>
        <v>0</v>
      </c>
      <c r="U533" s="3">
        <f>IFERROR(VLOOKUP(B533,[3]Aaf_SALUD!$C$16:$M$112,11,0)+VLOOKUP(B533,[4]Aaf_SALUD!$C$16:$M$112,11,0),0)</f>
        <v>0</v>
      </c>
      <c r="V533" s="3"/>
      <c r="W533" s="3"/>
      <c r="X533" s="3">
        <f>IFERROR(VLOOKUP(B533,[3]Ap_CESANTIAS!$C$16:$M$112,11,0)+VLOOKUP(B533,[4]Ap_CESANTIAS!$C$16:$M$112,11,0),0)</f>
        <v>0</v>
      </c>
      <c r="Y533" s="3">
        <f>IFERROR(VLOOKUP(B533,[3]Ap_PENSION!$C$16:$M$112,11,0)+VLOOKUP(B533,[4]Ap_PENSION!$C$16:$M$112,11,0),0)</f>
        <v>0</v>
      </c>
      <c r="Z533" s="3">
        <f>IFERROR(VLOOKUP(B533,[3]Ap_SALUD!$C$16:$M$112,11,0)+VLOOKUP(B533,[4]Ap_SALUD!$C$16:$M$112,11,0),0)</f>
        <v>0</v>
      </c>
      <c r="AA533" s="36">
        <f t="shared" si="25"/>
        <v>0</v>
      </c>
      <c r="AB533" s="37">
        <f t="shared" si="26"/>
        <v>0</v>
      </c>
    </row>
    <row r="534" spans="1:28" hidden="1" x14ac:dyDescent="0.25">
      <c r="A534" s="38">
        <v>522</v>
      </c>
      <c r="B534" s="61"/>
      <c r="C534" s="31">
        <v>800075231</v>
      </c>
      <c r="D534" s="31">
        <f>VLOOKUP(C534,ENERO!$D$13:$E$1147,2,0)</f>
        <v>217023670</v>
      </c>
      <c r="E534" s="61" t="s">
        <v>722</v>
      </c>
      <c r="F534" s="61"/>
      <c r="G534" s="61"/>
      <c r="H534" s="3">
        <v>2109765071</v>
      </c>
      <c r="I534" s="3">
        <v>2430519101</v>
      </c>
      <c r="J534" s="3">
        <f>IFERROR(VLOOKUP(C534,[1]NOMINA!$Y$16:$AC$112,5,0),0)</f>
        <v>0</v>
      </c>
      <c r="K534" s="3">
        <f>IFERROR(VLOOKUP(C534,[1]CANCELACIONES!$Y$16:$AC$43,5,0),0)</f>
        <v>0</v>
      </c>
      <c r="L534" s="3">
        <f>IFERROR(VLOOKUP(C534,'[2]res- 200686'!$K$16:$R$112,8,0),0)</f>
        <v>0</v>
      </c>
      <c r="M534" s="3">
        <f>IFERROR(VLOOKUP(C534,'[2]reduccion calidad '!$K$16:$R$27,8,0),0)*-1</f>
        <v>0</v>
      </c>
      <c r="N534" s="3"/>
      <c r="O534" s="34">
        <f t="shared" si="24"/>
        <v>4540284172</v>
      </c>
      <c r="P534" s="35">
        <v>4540284172</v>
      </c>
      <c r="Q534" s="3">
        <f>IFERROR(VLOOKUP(C534,[3]ServNOMINA!$F$16:$M$112,8,0)+VLOOKUP(C534,[4]ServNOMINA!$F$16:$M$112,8,0),0)</f>
        <v>0</v>
      </c>
      <c r="R534" s="3">
        <f>IFERROR(VLOOKUP(C534,[3]ServOTROS!$F$16:$M$112,8,0)+VLOOKUP(C534,[4]ServOTROS!$F$16:$M$112,8,0),0)</f>
        <v>0</v>
      </c>
      <c r="S534" s="3"/>
      <c r="T534" s="3">
        <f>IFERROR(VLOOKUP(B534,[3]Aaf_PENSION!$C$16:$M$112,11,0)+VLOOKUP(B534,[4]Aaf_PENSION!$C$16:$M$112,11,0),0)</f>
        <v>0</v>
      </c>
      <c r="U534" s="3">
        <f>IFERROR(VLOOKUP(B534,[3]Aaf_SALUD!$C$16:$M$112,11,0)+VLOOKUP(B534,[4]Aaf_SALUD!$C$16:$M$112,11,0),0)</f>
        <v>0</v>
      </c>
      <c r="V534" s="3"/>
      <c r="W534" s="3"/>
      <c r="X534" s="3">
        <f>IFERROR(VLOOKUP(B534,[3]Ap_CESANTIAS!$C$16:$M$112,11,0)+VLOOKUP(B534,[4]Ap_CESANTIAS!$C$16:$M$112,11,0),0)</f>
        <v>0</v>
      </c>
      <c r="Y534" s="3">
        <f>IFERROR(VLOOKUP(B534,[3]Ap_PENSION!$C$16:$M$112,11,0)+VLOOKUP(B534,[4]Ap_PENSION!$C$16:$M$112,11,0),0)</f>
        <v>0</v>
      </c>
      <c r="Z534" s="3">
        <f>IFERROR(VLOOKUP(B534,[3]Ap_SALUD!$C$16:$M$112,11,0)+VLOOKUP(B534,[4]Ap_SALUD!$C$16:$M$112,11,0),0)</f>
        <v>0</v>
      </c>
      <c r="AA534" s="36">
        <f t="shared" si="25"/>
        <v>0</v>
      </c>
      <c r="AB534" s="37">
        <f t="shared" si="26"/>
        <v>0</v>
      </c>
    </row>
    <row r="535" spans="1:28" hidden="1" x14ac:dyDescent="0.25">
      <c r="A535" s="29">
        <v>523</v>
      </c>
      <c r="B535" s="61"/>
      <c r="C535" s="31">
        <v>800096781</v>
      </c>
      <c r="D535" s="31">
        <f>VLOOKUP(C535,ENERO!$D$13:$E$1147,2,0)</f>
        <v>217223672</v>
      </c>
      <c r="E535" s="61" t="s">
        <v>723</v>
      </c>
      <c r="F535" s="61"/>
      <c r="G535" s="61"/>
      <c r="H535" s="3">
        <v>796209751</v>
      </c>
      <c r="I535" s="3">
        <v>1270928780</v>
      </c>
      <c r="J535" s="3">
        <f>IFERROR(VLOOKUP(C535,[1]NOMINA!$Y$16:$AC$112,5,0),0)</f>
        <v>0</v>
      </c>
      <c r="K535" s="3">
        <f>IFERROR(VLOOKUP(C535,[1]CANCELACIONES!$Y$16:$AC$43,5,0),0)</f>
        <v>0</v>
      </c>
      <c r="L535" s="3">
        <f>IFERROR(VLOOKUP(C535,'[2]res- 200686'!$K$16:$R$112,8,0),0)</f>
        <v>0</v>
      </c>
      <c r="M535" s="3">
        <f>IFERROR(VLOOKUP(C535,'[2]reduccion calidad '!$K$16:$R$27,8,0),0)*-1</f>
        <v>0</v>
      </c>
      <c r="N535" s="3"/>
      <c r="O535" s="34">
        <f t="shared" si="24"/>
        <v>2067138531</v>
      </c>
      <c r="P535" s="35">
        <v>2067138531</v>
      </c>
      <c r="Q535" s="3">
        <f>IFERROR(VLOOKUP(C535,[3]ServNOMINA!$F$16:$M$112,8,0)+VLOOKUP(C535,[4]ServNOMINA!$F$16:$M$112,8,0),0)</f>
        <v>0</v>
      </c>
      <c r="R535" s="3">
        <f>IFERROR(VLOOKUP(C535,[3]ServOTROS!$F$16:$M$112,8,0)+VLOOKUP(C535,[4]ServOTROS!$F$16:$M$112,8,0),0)</f>
        <v>0</v>
      </c>
      <c r="S535" s="3"/>
      <c r="T535" s="3">
        <f>IFERROR(VLOOKUP(B535,[3]Aaf_PENSION!$C$16:$M$112,11,0)+VLOOKUP(B535,[4]Aaf_PENSION!$C$16:$M$112,11,0),0)</f>
        <v>0</v>
      </c>
      <c r="U535" s="3">
        <f>IFERROR(VLOOKUP(B535,[3]Aaf_SALUD!$C$16:$M$112,11,0)+VLOOKUP(B535,[4]Aaf_SALUD!$C$16:$M$112,11,0),0)</f>
        <v>0</v>
      </c>
      <c r="V535" s="3"/>
      <c r="W535" s="3"/>
      <c r="X535" s="3">
        <f>IFERROR(VLOOKUP(B535,[3]Ap_CESANTIAS!$C$16:$M$112,11,0)+VLOOKUP(B535,[4]Ap_CESANTIAS!$C$16:$M$112,11,0),0)</f>
        <v>0</v>
      </c>
      <c r="Y535" s="3">
        <f>IFERROR(VLOOKUP(B535,[3]Ap_PENSION!$C$16:$M$112,11,0)+VLOOKUP(B535,[4]Ap_PENSION!$C$16:$M$112,11,0),0)</f>
        <v>0</v>
      </c>
      <c r="Z535" s="3">
        <f>IFERROR(VLOOKUP(B535,[3]Ap_SALUD!$C$16:$M$112,11,0)+VLOOKUP(B535,[4]Ap_SALUD!$C$16:$M$112,11,0),0)</f>
        <v>0</v>
      </c>
      <c r="AA535" s="36">
        <f t="shared" si="25"/>
        <v>0</v>
      </c>
      <c r="AB535" s="37">
        <f t="shared" si="26"/>
        <v>0</v>
      </c>
    </row>
    <row r="536" spans="1:28" hidden="1" x14ac:dyDescent="0.25">
      <c r="A536" s="38">
        <v>524</v>
      </c>
      <c r="B536" s="61"/>
      <c r="C536" s="31">
        <v>800096804</v>
      </c>
      <c r="D536" s="31">
        <f>VLOOKUP(C536,ENERO!$D$13:$E$1147,2,0)</f>
        <v>217523675</v>
      </c>
      <c r="E536" s="61" t="s">
        <v>724</v>
      </c>
      <c r="F536" s="61"/>
      <c r="G536" s="61"/>
      <c r="H536" s="3">
        <v>1197878735</v>
      </c>
      <c r="I536" s="3">
        <v>1856691606</v>
      </c>
      <c r="J536" s="3">
        <f>IFERROR(VLOOKUP(C536,[1]NOMINA!$Y$16:$AC$112,5,0),0)</f>
        <v>0</v>
      </c>
      <c r="K536" s="3">
        <f>IFERROR(VLOOKUP(C536,[1]CANCELACIONES!$Y$16:$AC$43,5,0),0)</f>
        <v>0</v>
      </c>
      <c r="L536" s="3">
        <f>IFERROR(VLOOKUP(C536,'[2]res- 200686'!$K$16:$R$112,8,0),0)</f>
        <v>0</v>
      </c>
      <c r="M536" s="3">
        <f>IFERROR(VLOOKUP(C536,'[2]reduccion calidad '!$K$16:$R$27,8,0),0)*-1</f>
        <v>0</v>
      </c>
      <c r="N536" s="3"/>
      <c r="O536" s="34">
        <f t="shared" si="24"/>
        <v>3054570341</v>
      </c>
      <c r="P536" s="35">
        <v>3054570341</v>
      </c>
      <c r="Q536" s="3">
        <f>IFERROR(VLOOKUP(C536,[3]ServNOMINA!$F$16:$M$112,8,0)+VLOOKUP(C536,[4]ServNOMINA!$F$16:$M$112,8,0),0)</f>
        <v>0</v>
      </c>
      <c r="R536" s="3">
        <f>IFERROR(VLOOKUP(C536,[3]ServOTROS!$F$16:$M$112,8,0)+VLOOKUP(C536,[4]ServOTROS!$F$16:$M$112,8,0),0)</f>
        <v>0</v>
      </c>
      <c r="S536" s="3"/>
      <c r="T536" s="3">
        <f>IFERROR(VLOOKUP(B536,[3]Aaf_PENSION!$C$16:$M$112,11,0)+VLOOKUP(B536,[4]Aaf_PENSION!$C$16:$M$112,11,0),0)</f>
        <v>0</v>
      </c>
      <c r="U536" s="3">
        <f>IFERROR(VLOOKUP(B536,[3]Aaf_SALUD!$C$16:$M$112,11,0)+VLOOKUP(B536,[4]Aaf_SALUD!$C$16:$M$112,11,0),0)</f>
        <v>0</v>
      </c>
      <c r="V536" s="3"/>
      <c r="W536" s="3"/>
      <c r="X536" s="3">
        <f>IFERROR(VLOOKUP(B536,[3]Ap_CESANTIAS!$C$16:$M$112,11,0)+VLOOKUP(B536,[4]Ap_CESANTIAS!$C$16:$M$112,11,0),0)</f>
        <v>0</v>
      </c>
      <c r="Y536" s="3">
        <f>IFERROR(VLOOKUP(B536,[3]Ap_PENSION!$C$16:$M$112,11,0)+VLOOKUP(B536,[4]Ap_PENSION!$C$16:$M$112,11,0),0)</f>
        <v>0</v>
      </c>
      <c r="Z536" s="3">
        <f>IFERROR(VLOOKUP(B536,[3]Ap_SALUD!$C$16:$M$112,11,0)+VLOOKUP(B536,[4]Ap_SALUD!$C$16:$M$112,11,0),0)</f>
        <v>0</v>
      </c>
      <c r="AA536" s="36">
        <f t="shared" si="25"/>
        <v>0</v>
      </c>
      <c r="AB536" s="37">
        <f t="shared" si="26"/>
        <v>0</v>
      </c>
    </row>
    <row r="537" spans="1:28" hidden="1" x14ac:dyDescent="0.25">
      <c r="A537" s="29">
        <v>525</v>
      </c>
      <c r="B537" s="61"/>
      <c r="C537" s="31">
        <v>800075537</v>
      </c>
      <c r="D537" s="31">
        <f>VLOOKUP(C537,ENERO!$D$13:$E$1147,2,0)</f>
        <v>217823678</v>
      </c>
      <c r="E537" s="61" t="s">
        <v>389</v>
      </c>
      <c r="F537" s="61"/>
      <c r="G537" s="61"/>
      <c r="H537" s="3">
        <v>630705039</v>
      </c>
      <c r="I537" s="3">
        <v>1381999745</v>
      </c>
      <c r="J537" s="3">
        <f>IFERROR(VLOOKUP(C537,[1]NOMINA!$Y$16:$AC$112,5,0),0)</f>
        <v>0</v>
      </c>
      <c r="K537" s="3">
        <f>IFERROR(VLOOKUP(C537,[1]CANCELACIONES!$Y$16:$AC$43,5,0),0)</f>
        <v>0</v>
      </c>
      <c r="L537" s="3">
        <f>IFERROR(VLOOKUP(C537,'[2]res- 200686'!$K$16:$R$112,8,0),0)</f>
        <v>0</v>
      </c>
      <c r="M537" s="3">
        <f>IFERROR(VLOOKUP(C537,'[2]reduccion calidad '!$K$16:$R$27,8,0),0)*-1</f>
        <v>0</v>
      </c>
      <c r="N537" s="3"/>
      <c r="O537" s="34">
        <f t="shared" si="24"/>
        <v>2012704784</v>
      </c>
      <c r="P537" s="35">
        <v>2012704784</v>
      </c>
      <c r="Q537" s="3">
        <f>IFERROR(VLOOKUP(C537,[3]ServNOMINA!$F$16:$M$112,8,0)+VLOOKUP(C537,[4]ServNOMINA!$F$16:$M$112,8,0),0)</f>
        <v>0</v>
      </c>
      <c r="R537" s="3">
        <f>IFERROR(VLOOKUP(C537,[3]ServOTROS!$F$16:$M$112,8,0)+VLOOKUP(C537,[4]ServOTROS!$F$16:$M$112,8,0),0)</f>
        <v>0</v>
      </c>
      <c r="S537" s="3"/>
      <c r="T537" s="3">
        <f>IFERROR(VLOOKUP(B537,[3]Aaf_PENSION!$C$16:$M$112,11,0)+VLOOKUP(B537,[4]Aaf_PENSION!$C$16:$M$112,11,0),0)</f>
        <v>0</v>
      </c>
      <c r="U537" s="3">
        <f>IFERROR(VLOOKUP(B537,[3]Aaf_SALUD!$C$16:$M$112,11,0)+VLOOKUP(B537,[4]Aaf_SALUD!$C$16:$M$112,11,0),0)</f>
        <v>0</v>
      </c>
      <c r="V537" s="3"/>
      <c r="W537" s="3"/>
      <c r="X537" s="3">
        <f>IFERROR(VLOOKUP(B537,[3]Ap_CESANTIAS!$C$16:$M$112,11,0)+VLOOKUP(B537,[4]Ap_CESANTIAS!$C$16:$M$112,11,0),0)</f>
        <v>0</v>
      </c>
      <c r="Y537" s="3">
        <f>IFERROR(VLOOKUP(B537,[3]Ap_PENSION!$C$16:$M$112,11,0)+VLOOKUP(B537,[4]Ap_PENSION!$C$16:$M$112,11,0),0)</f>
        <v>0</v>
      </c>
      <c r="Z537" s="3">
        <f>IFERROR(VLOOKUP(B537,[3]Ap_SALUD!$C$16:$M$112,11,0)+VLOOKUP(B537,[4]Ap_SALUD!$C$16:$M$112,11,0),0)</f>
        <v>0</v>
      </c>
      <c r="AA537" s="36">
        <f t="shared" si="25"/>
        <v>0</v>
      </c>
      <c r="AB537" s="37">
        <f t="shared" si="26"/>
        <v>0</v>
      </c>
    </row>
    <row r="538" spans="1:28" hidden="1" x14ac:dyDescent="0.25">
      <c r="A538" s="38">
        <v>526</v>
      </c>
      <c r="B538" s="61"/>
      <c r="C538" s="31">
        <v>900220061</v>
      </c>
      <c r="D538" s="31">
        <f>VLOOKUP(C538,ENERO!$D$13:$E$1147,2,0)</f>
        <v>923271475</v>
      </c>
      <c r="E538" s="61" t="s">
        <v>725</v>
      </c>
      <c r="F538" s="61"/>
      <c r="G538" s="61"/>
      <c r="H538" s="3">
        <v>513102903</v>
      </c>
      <c r="I538" s="3">
        <v>853832748</v>
      </c>
      <c r="J538" s="3">
        <f>IFERROR(VLOOKUP(C538,[1]NOMINA!$Y$16:$AC$112,5,0),0)</f>
        <v>0</v>
      </c>
      <c r="K538" s="3">
        <f>IFERROR(VLOOKUP(C538,[1]CANCELACIONES!$Y$16:$AC$43,5,0),0)</f>
        <v>0</v>
      </c>
      <c r="L538" s="3">
        <f>IFERROR(VLOOKUP(C538,'[2]res- 200686'!$K$16:$R$112,8,0),0)</f>
        <v>0</v>
      </c>
      <c r="M538" s="3">
        <f>IFERROR(VLOOKUP(C538,'[2]reduccion calidad '!$K$16:$R$27,8,0),0)*-1</f>
        <v>0</v>
      </c>
      <c r="N538" s="3"/>
      <c r="O538" s="34">
        <f t="shared" si="24"/>
        <v>1366935651</v>
      </c>
      <c r="P538" s="35">
        <v>1366935651</v>
      </c>
      <c r="Q538" s="3">
        <f>IFERROR(VLOOKUP(C538,[3]ServNOMINA!$F$16:$M$112,8,0)+VLOOKUP(C538,[4]ServNOMINA!$F$16:$M$112,8,0),0)</f>
        <v>0</v>
      </c>
      <c r="R538" s="3">
        <f>IFERROR(VLOOKUP(C538,[3]ServOTROS!$F$16:$M$112,8,0)+VLOOKUP(C538,[4]ServOTROS!$F$16:$M$112,8,0),0)</f>
        <v>0</v>
      </c>
      <c r="S538" s="3"/>
      <c r="T538" s="3">
        <f>IFERROR(VLOOKUP(B538,[3]Aaf_PENSION!$C$16:$M$112,11,0)+VLOOKUP(B538,[4]Aaf_PENSION!$C$16:$M$112,11,0),0)</f>
        <v>0</v>
      </c>
      <c r="U538" s="3">
        <f>IFERROR(VLOOKUP(B538,[3]Aaf_SALUD!$C$16:$M$112,11,0)+VLOOKUP(B538,[4]Aaf_SALUD!$C$16:$M$112,11,0),0)</f>
        <v>0</v>
      </c>
      <c r="V538" s="3"/>
      <c r="W538" s="3"/>
      <c r="X538" s="3">
        <f>IFERROR(VLOOKUP(B538,[3]Ap_CESANTIAS!$C$16:$M$112,11,0)+VLOOKUP(B538,[4]Ap_CESANTIAS!$C$16:$M$112,11,0),0)</f>
        <v>0</v>
      </c>
      <c r="Y538" s="3">
        <f>IFERROR(VLOOKUP(B538,[3]Ap_PENSION!$C$16:$M$112,11,0)+VLOOKUP(B538,[4]Ap_PENSION!$C$16:$M$112,11,0),0)</f>
        <v>0</v>
      </c>
      <c r="Z538" s="3">
        <f>IFERROR(VLOOKUP(B538,[3]Ap_SALUD!$C$16:$M$112,11,0)+VLOOKUP(B538,[4]Ap_SALUD!$C$16:$M$112,11,0),0)</f>
        <v>0</v>
      </c>
      <c r="AA538" s="36">
        <f t="shared" si="25"/>
        <v>0</v>
      </c>
      <c r="AB538" s="37">
        <f t="shared" si="26"/>
        <v>0</v>
      </c>
    </row>
    <row r="539" spans="1:28" hidden="1" x14ac:dyDescent="0.25">
      <c r="A539" s="29">
        <v>527</v>
      </c>
      <c r="B539" s="61"/>
      <c r="C539" s="31">
        <v>800096805</v>
      </c>
      <c r="D539" s="31">
        <f>VLOOKUP(C539,ENERO!$D$13:$E$1147,2,0)</f>
        <v>218623686</v>
      </c>
      <c r="E539" s="61" t="s">
        <v>726</v>
      </c>
      <c r="F539" s="61"/>
      <c r="G539" s="61"/>
      <c r="H539" s="3">
        <v>1039690975</v>
      </c>
      <c r="I539" s="3">
        <v>1775281582</v>
      </c>
      <c r="J539" s="3">
        <f>IFERROR(VLOOKUP(C539,[1]NOMINA!$Y$16:$AC$112,5,0),0)</f>
        <v>0</v>
      </c>
      <c r="K539" s="3">
        <f>IFERROR(VLOOKUP(C539,[1]CANCELACIONES!$Y$16:$AC$43,5,0),0)</f>
        <v>0</v>
      </c>
      <c r="L539" s="3">
        <f>IFERROR(VLOOKUP(C539,'[2]res- 200686'!$K$16:$R$112,8,0),0)</f>
        <v>0</v>
      </c>
      <c r="M539" s="3">
        <f>IFERROR(VLOOKUP(C539,'[2]reduccion calidad '!$K$16:$R$27,8,0),0)*-1</f>
        <v>0</v>
      </c>
      <c r="N539" s="3"/>
      <c r="O539" s="34">
        <f t="shared" si="24"/>
        <v>2814972557</v>
      </c>
      <c r="P539" s="35">
        <v>2814972557</v>
      </c>
      <c r="Q539" s="3">
        <f>IFERROR(VLOOKUP(C539,[3]ServNOMINA!$F$16:$M$112,8,0)+VLOOKUP(C539,[4]ServNOMINA!$F$16:$M$112,8,0),0)</f>
        <v>0</v>
      </c>
      <c r="R539" s="3">
        <f>IFERROR(VLOOKUP(C539,[3]ServOTROS!$F$16:$M$112,8,0)+VLOOKUP(C539,[4]ServOTROS!$F$16:$M$112,8,0),0)</f>
        <v>0</v>
      </c>
      <c r="S539" s="3"/>
      <c r="T539" s="3">
        <f>IFERROR(VLOOKUP(B539,[3]Aaf_PENSION!$C$16:$M$112,11,0)+VLOOKUP(B539,[4]Aaf_PENSION!$C$16:$M$112,11,0),0)</f>
        <v>0</v>
      </c>
      <c r="U539" s="3">
        <f>IFERROR(VLOOKUP(B539,[3]Aaf_SALUD!$C$16:$M$112,11,0)+VLOOKUP(B539,[4]Aaf_SALUD!$C$16:$M$112,11,0),0)</f>
        <v>0</v>
      </c>
      <c r="V539" s="3"/>
      <c r="W539" s="3"/>
      <c r="X539" s="3">
        <f>IFERROR(VLOOKUP(B539,[3]Ap_CESANTIAS!$C$16:$M$112,11,0)+VLOOKUP(B539,[4]Ap_CESANTIAS!$C$16:$M$112,11,0),0)</f>
        <v>0</v>
      </c>
      <c r="Y539" s="3">
        <f>IFERROR(VLOOKUP(B539,[3]Ap_PENSION!$C$16:$M$112,11,0)+VLOOKUP(B539,[4]Ap_PENSION!$C$16:$M$112,11,0),0)</f>
        <v>0</v>
      </c>
      <c r="Z539" s="3">
        <f>IFERROR(VLOOKUP(B539,[3]Ap_SALUD!$C$16:$M$112,11,0)+VLOOKUP(B539,[4]Ap_SALUD!$C$16:$M$112,11,0),0)</f>
        <v>0</v>
      </c>
      <c r="AA539" s="36">
        <f t="shared" si="25"/>
        <v>0</v>
      </c>
      <c r="AB539" s="37">
        <f t="shared" si="26"/>
        <v>0</v>
      </c>
    </row>
    <row r="540" spans="1:28" hidden="1" x14ac:dyDescent="0.25">
      <c r="A540" s="38">
        <v>528</v>
      </c>
      <c r="B540" s="61"/>
      <c r="C540" s="31">
        <v>800096807</v>
      </c>
      <c r="D540" s="31">
        <f>VLOOKUP(C540,ENERO!$D$13:$E$1147,2,0)</f>
        <v>210723807</v>
      </c>
      <c r="E540" s="61" t="s">
        <v>727</v>
      </c>
      <c r="F540" s="61"/>
      <c r="G540" s="61"/>
      <c r="H540" s="3">
        <v>4395823167</v>
      </c>
      <c r="I540" s="3">
        <v>4810847024</v>
      </c>
      <c r="J540" s="3">
        <f>IFERROR(VLOOKUP(C540,[1]NOMINA!$Y$16:$AC$112,5,0),0)</f>
        <v>0</v>
      </c>
      <c r="K540" s="3">
        <f>IFERROR(VLOOKUP(C540,[1]CANCELACIONES!$Y$16:$AC$43,5,0),0)</f>
        <v>0</v>
      </c>
      <c r="L540" s="3">
        <f>IFERROR(VLOOKUP(C540,'[2]res- 200686'!$K$16:$R$112,8,0),0)</f>
        <v>0</v>
      </c>
      <c r="M540" s="3">
        <f>IFERROR(VLOOKUP(C540,'[2]reduccion calidad '!$K$16:$R$27,8,0),0)*-1</f>
        <v>0</v>
      </c>
      <c r="N540" s="3"/>
      <c r="O540" s="34">
        <f t="shared" si="24"/>
        <v>9206670191</v>
      </c>
      <c r="P540" s="35">
        <v>9206670191</v>
      </c>
      <c r="Q540" s="3">
        <f>IFERROR(VLOOKUP(C540,[3]ServNOMINA!$F$16:$M$112,8,0)+VLOOKUP(C540,[4]ServNOMINA!$F$16:$M$112,8,0),0)</f>
        <v>0</v>
      </c>
      <c r="R540" s="3">
        <f>IFERROR(VLOOKUP(C540,[3]ServOTROS!$F$16:$M$112,8,0)+VLOOKUP(C540,[4]ServOTROS!$F$16:$M$112,8,0),0)</f>
        <v>0</v>
      </c>
      <c r="S540" s="3"/>
      <c r="T540" s="3">
        <f>IFERROR(VLOOKUP(B540,[3]Aaf_PENSION!$C$16:$M$112,11,0)+VLOOKUP(B540,[4]Aaf_PENSION!$C$16:$M$112,11,0),0)</f>
        <v>0</v>
      </c>
      <c r="U540" s="3">
        <f>IFERROR(VLOOKUP(B540,[3]Aaf_SALUD!$C$16:$M$112,11,0)+VLOOKUP(B540,[4]Aaf_SALUD!$C$16:$M$112,11,0),0)</f>
        <v>0</v>
      </c>
      <c r="V540" s="3"/>
      <c r="W540" s="3"/>
      <c r="X540" s="3">
        <f>IFERROR(VLOOKUP(B540,[3]Ap_CESANTIAS!$C$16:$M$112,11,0)+VLOOKUP(B540,[4]Ap_CESANTIAS!$C$16:$M$112,11,0),0)</f>
        <v>0</v>
      </c>
      <c r="Y540" s="3">
        <f>IFERROR(VLOOKUP(B540,[3]Ap_PENSION!$C$16:$M$112,11,0)+VLOOKUP(B540,[4]Ap_PENSION!$C$16:$M$112,11,0),0)</f>
        <v>0</v>
      </c>
      <c r="Z540" s="3">
        <f>IFERROR(VLOOKUP(B540,[3]Ap_SALUD!$C$16:$M$112,11,0)+VLOOKUP(B540,[4]Ap_SALUD!$C$16:$M$112,11,0),0)</f>
        <v>0</v>
      </c>
      <c r="AA540" s="36">
        <f t="shared" si="25"/>
        <v>0</v>
      </c>
      <c r="AB540" s="37">
        <f t="shared" si="26"/>
        <v>0</v>
      </c>
    </row>
    <row r="541" spans="1:28" hidden="1" x14ac:dyDescent="0.25">
      <c r="A541" s="29">
        <v>529</v>
      </c>
      <c r="B541" s="61"/>
      <c r="C541" s="31">
        <v>900220147</v>
      </c>
      <c r="D541" s="31">
        <f>VLOOKUP(C541,ENERO!$D$13:$E$1147,2,0)</f>
        <v>923271490</v>
      </c>
      <c r="E541" s="61" t="s">
        <v>728</v>
      </c>
      <c r="F541" s="61"/>
      <c r="G541" s="61"/>
      <c r="H541" s="3">
        <v>2202256511</v>
      </c>
      <c r="I541" s="3">
        <v>2619954843</v>
      </c>
      <c r="J541" s="3">
        <f>IFERROR(VLOOKUP(C541,[1]NOMINA!$Y$16:$AC$112,5,0),0)</f>
        <v>0</v>
      </c>
      <c r="K541" s="3">
        <f>IFERROR(VLOOKUP(C541,[1]CANCELACIONES!$Y$16:$AC$43,5,0),0)</f>
        <v>0</v>
      </c>
      <c r="L541" s="3">
        <f>IFERROR(VLOOKUP(C541,'[2]res- 200686'!$K$16:$R$112,8,0),0)</f>
        <v>0</v>
      </c>
      <c r="M541" s="3">
        <f>IFERROR(VLOOKUP(C541,'[2]reduccion calidad '!$K$16:$R$27,8,0),0)*-1</f>
        <v>0</v>
      </c>
      <c r="N541" s="3"/>
      <c r="O541" s="34">
        <f t="shared" si="24"/>
        <v>4822211354</v>
      </c>
      <c r="P541" s="35">
        <v>4822211354</v>
      </c>
      <c r="Q541" s="3">
        <f>IFERROR(VLOOKUP(C541,[3]ServNOMINA!$F$16:$M$112,8,0)+VLOOKUP(C541,[4]ServNOMINA!$F$16:$M$112,8,0),0)</f>
        <v>0</v>
      </c>
      <c r="R541" s="3">
        <f>IFERROR(VLOOKUP(C541,[3]ServOTROS!$F$16:$M$112,8,0)+VLOOKUP(C541,[4]ServOTROS!$F$16:$M$112,8,0),0)</f>
        <v>0</v>
      </c>
      <c r="S541" s="3"/>
      <c r="T541" s="3">
        <f>IFERROR(VLOOKUP(B541,[3]Aaf_PENSION!$C$16:$M$112,11,0)+VLOOKUP(B541,[4]Aaf_PENSION!$C$16:$M$112,11,0),0)</f>
        <v>0</v>
      </c>
      <c r="U541" s="3">
        <f>IFERROR(VLOOKUP(B541,[3]Aaf_SALUD!$C$16:$M$112,11,0)+VLOOKUP(B541,[4]Aaf_SALUD!$C$16:$M$112,11,0),0)</f>
        <v>0</v>
      </c>
      <c r="V541" s="3"/>
      <c r="W541" s="3"/>
      <c r="X541" s="3">
        <f>IFERROR(VLOOKUP(B541,[3]Ap_CESANTIAS!$C$16:$M$112,11,0)+VLOOKUP(B541,[4]Ap_CESANTIAS!$C$16:$M$112,11,0),0)</f>
        <v>0</v>
      </c>
      <c r="Y541" s="3">
        <f>IFERROR(VLOOKUP(B541,[3]Ap_PENSION!$C$16:$M$112,11,0)+VLOOKUP(B541,[4]Ap_PENSION!$C$16:$M$112,11,0),0)</f>
        <v>0</v>
      </c>
      <c r="Z541" s="3">
        <f>IFERROR(VLOOKUP(B541,[3]Ap_SALUD!$C$16:$M$112,11,0)+VLOOKUP(B541,[4]Ap_SALUD!$C$16:$M$112,11,0),0)</f>
        <v>0</v>
      </c>
      <c r="AA541" s="36">
        <f t="shared" si="25"/>
        <v>0</v>
      </c>
      <c r="AB541" s="37">
        <f t="shared" si="26"/>
        <v>0</v>
      </c>
    </row>
    <row r="542" spans="1:28" hidden="1" x14ac:dyDescent="0.25">
      <c r="A542" s="38">
        <v>530</v>
      </c>
      <c r="B542" s="61"/>
      <c r="C542" s="31">
        <v>800096808</v>
      </c>
      <c r="D542" s="31">
        <f>VLOOKUP(C542,ENERO!$D$13:$E$1147,2,0)</f>
        <v>215523855</v>
      </c>
      <c r="E542" s="61" t="s">
        <v>729</v>
      </c>
      <c r="F542" s="61"/>
      <c r="G542" s="61"/>
      <c r="H542" s="3">
        <v>1395890735</v>
      </c>
      <c r="I542" s="3">
        <v>2108765848</v>
      </c>
      <c r="J542" s="3">
        <f>IFERROR(VLOOKUP(C542,[1]NOMINA!$Y$16:$AC$112,5,0),0)</f>
        <v>0</v>
      </c>
      <c r="K542" s="3">
        <f>IFERROR(VLOOKUP(C542,[1]CANCELACIONES!$Y$16:$AC$43,5,0),0)</f>
        <v>0</v>
      </c>
      <c r="L542" s="3">
        <f>IFERROR(VLOOKUP(C542,'[2]res- 200686'!$K$16:$R$112,8,0),0)</f>
        <v>0</v>
      </c>
      <c r="M542" s="3">
        <f>IFERROR(VLOOKUP(C542,'[2]reduccion calidad '!$K$16:$R$27,8,0),0)*-1</f>
        <v>0</v>
      </c>
      <c r="N542" s="3"/>
      <c r="O542" s="34">
        <f t="shared" si="24"/>
        <v>3504656583</v>
      </c>
      <c r="P542" s="35">
        <v>3504656583</v>
      </c>
      <c r="Q542" s="3">
        <f>IFERROR(VLOOKUP(C542,[3]ServNOMINA!$F$16:$M$112,8,0)+VLOOKUP(C542,[4]ServNOMINA!$F$16:$M$112,8,0),0)</f>
        <v>0</v>
      </c>
      <c r="R542" s="3">
        <f>IFERROR(VLOOKUP(C542,[3]ServOTROS!$F$16:$M$112,8,0)+VLOOKUP(C542,[4]ServOTROS!$F$16:$M$112,8,0),0)</f>
        <v>0</v>
      </c>
      <c r="S542" s="3"/>
      <c r="T542" s="3">
        <f>IFERROR(VLOOKUP(B542,[3]Aaf_PENSION!$C$16:$M$112,11,0)+VLOOKUP(B542,[4]Aaf_PENSION!$C$16:$M$112,11,0),0)</f>
        <v>0</v>
      </c>
      <c r="U542" s="3">
        <f>IFERROR(VLOOKUP(B542,[3]Aaf_SALUD!$C$16:$M$112,11,0)+VLOOKUP(B542,[4]Aaf_SALUD!$C$16:$M$112,11,0),0)</f>
        <v>0</v>
      </c>
      <c r="V542" s="3"/>
      <c r="W542" s="3"/>
      <c r="X542" s="3">
        <f>IFERROR(VLOOKUP(B542,[3]Ap_CESANTIAS!$C$16:$M$112,11,0)+VLOOKUP(B542,[4]Ap_CESANTIAS!$C$16:$M$112,11,0),0)</f>
        <v>0</v>
      </c>
      <c r="Y542" s="3">
        <f>IFERROR(VLOOKUP(B542,[3]Ap_PENSION!$C$16:$M$112,11,0)+VLOOKUP(B542,[4]Ap_PENSION!$C$16:$M$112,11,0),0)</f>
        <v>0</v>
      </c>
      <c r="Z542" s="3">
        <f>IFERROR(VLOOKUP(B542,[3]Ap_SALUD!$C$16:$M$112,11,0)+VLOOKUP(B542,[4]Ap_SALUD!$C$16:$M$112,11,0),0)</f>
        <v>0</v>
      </c>
      <c r="AA542" s="36">
        <f t="shared" si="25"/>
        <v>0</v>
      </c>
      <c r="AB542" s="37">
        <f t="shared" si="26"/>
        <v>0</v>
      </c>
    </row>
    <row r="543" spans="1:28" hidden="1" x14ac:dyDescent="0.25">
      <c r="A543" s="29">
        <v>531</v>
      </c>
      <c r="B543" s="61"/>
      <c r="C543" s="31">
        <v>890680149</v>
      </c>
      <c r="D543" s="31">
        <f>VLOOKUP(C543,ENERO!$D$13:$E$1147,2,0)</f>
        <v>210125001</v>
      </c>
      <c r="E543" s="61" t="s">
        <v>730</v>
      </c>
      <c r="F543" s="61"/>
      <c r="G543" s="61"/>
      <c r="H543" s="3">
        <v>108158181</v>
      </c>
      <c r="I543" s="3">
        <v>24899423</v>
      </c>
      <c r="J543" s="3">
        <f>IFERROR(VLOOKUP(C543,[1]NOMINA!$Y$16:$AC$112,5,0),0)</f>
        <v>0</v>
      </c>
      <c r="K543" s="3">
        <f>IFERROR(VLOOKUP(C543,[1]CANCELACIONES!$Y$16:$AC$43,5,0),0)</f>
        <v>0</v>
      </c>
      <c r="L543" s="3">
        <f>IFERROR(VLOOKUP(C543,'[2]res- 200686'!$K$16:$R$112,8,0),0)</f>
        <v>0</v>
      </c>
      <c r="M543" s="3">
        <f>IFERROR(VLOOKUP(C543,'[2]reduccion calidad '!$K$16:$R$27,8,0),0)*-1</f>
        <v>0</v>
      </c>
      <c r="N543" s="3"/>
      <c r="O543" s="34">
        <f t="shared" si="24"/>
        <v>133057604</v>
      </c>
      <c r="P543" s="35">
        <v>133057604</v>
      </c>
      <c r="Q543" s="3">
        <f>IFERROR(VLOOKUP(C543,[3]ServNOMINA!$F$16:$M$112,8,0)+VLOOKUP(C543,[4]ServNOMINA!$F$16:$M$112,8,0),0)</f>
        <v>0</v>
      </c>
      <c r="R543" s="3">
        <f>IFERROR(VLOOKUP(C543,[3]ServOTROS!$F$16:$M$112,8,0)+VLOOKUP(C543,[4]ServOTROS!$F$16:$M$112,8,0),0)</f>
        <v>0</v>
      </c>
      <c r="S543" s="3"/>
      <c r="T543" s="3">
        <f>IFERROR(VLOOKUP(B543,[3]Aaf_PENSION!$C$16:$M$112,11,0)+VLOOKUP(B543,[4]Aaf_PENSION!$C$16:$M$112,11,0),0)</f>
        <v>0</v>
      </c>
      <c r="U543" s="3">
        <f>IFERROR(VLOOKUP(B543,[3]Aaf_SALUD!$C$16:$M$112,11,0)+VLOOKUP(B543,[4]Aaf_SALUD!$C$16:$M$112,11,0),0)</f>
        <v>0</v>
      </c>
      <c r="V543" s="3"/>
      <c r="W543" s="3"/>
      <c r="X543" s="3">
        <f>IFERROR(VLOOKUP(B543,[3]Ap_CESANTIAS!$C$16:$M$112,11,0)+VLOOKUP(B543,[4]Ap_CESANTIAS!$C$16:$M$112,11,0),0)</f>
        <v>0</v>
      </c>
      <c r="Y543" s="3">
        <f>IFERROR(VLOOKUP(B543,[3]Ap_PENSION!$C$16:$M$112,11,0)+VLOOKUP(B543,[4]Ap_PENSION!$C$16:$M$112,11,0),0)</f>
        <v>0</v>
      </c>
      <c r="Z543" s="3">
        <f>IFERROR(VLOOKUP(B543,[3]Ap_SALUD!$C$16:$M$112,11,0)+VLOOKUP(B543,[4]Ap_SALUD!$C$16:$M$112,11,0),0)</f>
        <v>0</v>
      </c>
      <c r="AA543" s="36">
        <f t="shared" si="25"/>
        <v>0</v>
      </c>
      <c r="AB543" s="37">
        <f t="shared" si="26"/>
        <v>0</v>
      </c>
    </row>
    <row r="544" spans="1:28" hidden="1" x14ac:dyDescent="0.25">
      <c r="A544" s="38">
        <v>532</v>
      </c>
      <c r="B544" s="61"/>
      <c r="C544" s="31">
        <v>899999450</v>
      </c>
      <c r="D544" s="31">
        <f>VLOOKUP(C544,ENERO!$D$13:$E$1147,2,0)</f>
        <v>211925019</v>
      </c>
      <c r="E544" s="61" t="s">
        <v>731</v>
      </c>
      <c r="F544" s="61"/>
      <c r="G544" s="61"/>
      <c r="H544" s="3">
        <v>80376549</v>
      </c>
      <c r="I544" s="3">
        <v>191538367</v>
      </c>
      <c r="J544" s="3">
        <f>IFERROR(VLOOKUP(C544,[1]NOMINA!$Y$16:$AC$112,5,0),0)</f>
        <v>0</v>
      </c>
      <c r="K544" s="3">
        <f>IFERROR(VLOOKUP(C544,[1]CANCELACIONES!$Y$16:$AC$43,5,0),0)</f>
        <v>0</v>
      </c>
      <c r="L544" s="3">
        <f>IFERROR(VLOOKUP(C544,'[2]res- 200686'!$K$16:$R$112,8,0),0)</f>
        <v>0</v>
      </c>
      <c r="M544" s="3">
        <f>IFERROR(VLOOKUP(C544,'[2]reduccion calidad '!$K$16:$R$27,8,0),0)*-1</f>
        <v>0</v>
      </c>
      <c r="N544" s="3"/>
      <c r="O544" s="34">
        <f t="shared" si="24"/>
        <v>271914916</v>
      </c>
      <c r="P544" s="35">
        <v>271914916</v>
      </c>
      <c r="Q544" s="3">
        <f>IFERROR(VLOOKUP(C544,[3]ServNOMINA!$F$16:$M$112,8,0)+VLOOKUP(C544,[4]ServNOMINA!$F$16:$M$112,8,0),0)</f>
        <v>0</v>
      </c>
      <c r="R544" s="3">
        <f>IFERROR(VLOOKUP(C544,[3]ServOTROS!$F$16:$M$112,8,0)+VLOOKUP(C544,[4]ServOTROS!$F$16:$M$112,8,0),0)</f>
        <v>0</v>
      </c>
      <c r="S544" s="3"/>
      <c r="T544" s="3">
        <f>IFERROR(VLOOKUP(B544,[3]Aaf_PENSION!$C$16:$M$112,11,0)+VLOOKUP(B544,[4]Aaf_PENSION!$C$16:$M$112,11,0),0)</f>
        <v>0</v>
      </c>
      <c r="U544" s="3">
        <f>IFERROR(VLOOKUP(B544,[3]Aaf_SALUD!$C$16:$M$112,11,0)+VLOOKUP(B544,[4]Aaf_SALUD!$C$16:$M$112,11,0),0)</f>
        <v>0</v>
      </c>
      <c r="V544" s="3"/>
      <c r="W544" s="3"/>
      <c r="X544" s="3">
        <f>IFERROR(VLOOKUP(B544,[3]Ap_CESANTIAS!$C$16:$M$112,11,0)+VLOOKUP(B544,[4]Ap_CESANTIAS!$C$16:$M$112,11,0),0)</f>
        <v>0</v>
      </c>
      <c r="Y544" s="3">
        <f>IFERROR(VLOOKUP(B544,[3]Ap_PENSION!$C$16:$M$112,11,0)+VLOOKUP(B544,[4]Ap_PENSION!$C$16:$M$112,11,0),0)</f>
        <v>0</v>
      </c>
      <c r="Z544" s="3">
        <f>IFERROR(VLOOKUP(B544,[3]Ap_SALUD!$C$16:$M$112,11,0)+VLOOKUP(B544,[4]Ap_SALUD!$C$16:$M$112,11,0),0)</f>
        <v>0</v>
      </c>
      <c r="AA544" s="36">
        <f t="shared" si="25"/>
        <v>0</v>
      </c>
      <c r="AB544" s="37">
        <f t="shared" si="26"/>
        <v>0</v>
      </c>
    </row>
    <row r="545" spans="1:28" hidden="1" x14ac:dyDescent="0.25">
      <c r="A545" s="29">
        <v>533</v>
      </c>
      <c r="B545" s="61"/>
      <c r="C545" s="31">
        <v>890680097</v>
      </c>
      <c r="D545" s="31">
        <f>VLOOKUP(C545,ENERO!$D$13:$E$1147,2,0)</f>
        <v>213525035</v>
      </c>
      <c r="E545" s="61" t="s">
        <v>732</v>
      </c>
      <c r="F545" s="61"/>
      <c r="G545" s="61"/>
      <c r="H545" s="3">
        <v>246726131</v>
      </c>
      <c r="I545" s="3">
        <v>404011220</v>
      </c>
      <c r="J545" s="3">
        <f>IFERROR(VLOOKUP(C545,[1]NOMINA!$Y$16:$AC$112,5,0),0)</f>
        <v>0</v>
      </c>
      <c r="K545" s="3">
        <f>IFERROR(VLOOKUP(C545,[1]CANCELACIONES!$Y$16:$AC$43,5,0),0)</f>
        <v>0</v>
      </c>
      <c r="L545" s="3">
        <f>IFERROR(VLOOKUP(C545,'[2]res- 200686'!$K$16:$R$112,8,0),0)</f>
        <v>0</v>
      </c>
      <c r="M545" s="3">
        <f>IFERROR(VLOOKUP(C545,'[2]reduccion calidad '!$K$16:$R$27,8,0),0)*-1</f>
        <v>0</v>
      </c>
      <c r="N545" s="3"/>
      <c r="O545" s="34">
        <f t="shared" si="24"/>
        <v>650737351</v>
      </c>
      <c r="P545" s="35">
        <v>650737351</v>
      </c>
      <c r="Q545" s="3">
        <f>IFERROR(VLOOKUP(C545,[3]ServNOMINA!$F$16:$M$112,8,0)+VLOOKUP(C545,[4]ServNOMINA!$F$16:$M$112,8,0),0)</f>
        <v>0</v>
      </c>
      <c r="R545" s="3">
        <f>IFERROR(VLOOKUP(C545,[3]ServOTROS!$F$16:$M$112,8,0)+VLOOKUP(C545,[4]ServOTROS!$F$16:$M$112,8,0),0)</f>
        <v>0</v>
      </c>
      <c r="S545" s="3"/>
      <c r="T545" s="3">
        <f>IFERROR(VLOOKUP(B545,[3]Aaf_PENSION!$C$16:$M$112,11,0)+VLOOKUP(B545,[4]Aaf_PENSION!$C$16:$M$112,11,0),0)</f>
        <v>0</v>
      </c>
      <c r="U545" s="3">
        <f>IFERROR(VLOOKUP(B545,[3]Aaf_SALUD!$C$16:$M$112,11,0)+VLOOKUP(B545,[4]Aaf_SALUD!$C$16:$M$112,11,0),0)</f>
        <v>0</v>
      </c>
      <c r="V545" s="3"/>
      <c r="W545" s="3"/>
      <c r="X545" s="3">
        <f>IFERROR(VLOOKUP(B545,[3]Ap_CESANTIAS!$C$16:$M$112,11,0)+VLOOKUP(B545,[4]Ap_CESANTIAS!$C$16:$M$112,11,0),0)</f>
        <v>0</v>
      </c>
      <c r="Y545" s="3">
        <f>IFERROR(VLOOKUP(B545,[3]Ap_PENSION!$C$16:$M$112,11,0)+VLOOKUP(B545,[4]Ap_PENSION!$C$16:$M$112,11,0),0)</f>
        <v>0</v>
      </c>
      <c r="Z545" s="3">
        <f>IFERROR(VLOOKUP(B545,[3]Ap_SALUD!$C$16:$M$112,11,0)+VLOOKUP(B545,[4]Ap_SALUD!$C$16:$M$112,11,0),0)</f>
        <v>0</v>
      </c>
      <c r="AA545" s="36">
        <f t="shared" si="25"/>
        <v>0</v>
      </c>
      <c r="AB545" s="37">
        <f t="shared" si="26"/>
        <v>0</v>
      </c>
    </row>
    <row r="546" spans="1:28" hidden="1" x14ac:dyDescent="0.25">
      <c r="A546" s="38">
        <v>534</v>
      </c>
      <c r="B546" s="61"/>
      <c r="C546" s="31">
        <v>899999426</v>
      </c>
      <c r="D546" s="31">
        <f>VLOOKUP(C546,ENERO!$D$13:$E$1147,2,0)</f>
        <v>214025040</v>
      </c>
      <c r="E546" s="61" t="s">
        <v>733</v>
      </c>
      <c r="F546" s="61"/>
      <c r="G546" s="61"/>
      <c r="H546" s="3">
        <v>184306943</v>
      </c>
      <c r="I546" s="3">
        <v>476152271</v>
      </c>
      <c r="J546" s="3">
        <f>IFERROR(VLOOKUP(C546,[1]NOMINA!$Y$16:$AC$112,5,0),0)</f>
        <v>0</v>
      </c>
      <c r="K546" s="3">
        <f>IFERROR(VLOOKUP(C546,[1]CANCELACIONES!$Y$16:$AC$43,5,0),0)</f>
        <v>0</v>
      </c>
      <c r="L546" s="3">
        <f>IFERROR(VLOOKUP(C546,'[2]res- 200686'!$K$16:$R$112,8,0),0)</f>
        <v>0</v>
      </c>
      <c r="M546" s="3">
        <f>IFERROR(VLOOKUP(C546,'[2]reduccion calidad '!$K$16:$R$27,8,0),0)*-1</f>
        <v>0</v>
      </c>
      <c r="N546" s="3"/>
      <c r="O546" s="34">
        <f t="shared" si="24"/>
        <v>660459214</v>
      </c>
      <c r="P546" s="35">
        <v>660459214</v>
      </c>
      <c r="Q546" s="3">
        <f>IFERROR(VLOOKUP(C546,[3]ServNOMINA!$F$16:$M$112,8,0)+VLOOKUP(C546,[4]ServNOMINA!$F$16:$M$112,8,0),0)</f>
        <v>0</v>
      </c>
      <c r="R546" s="3">
        <f>IFERROR(VLOOKUP(C546,[3]ServOTROS!$F$16:$M$112,8,0)+VLOOKUP(C546,[4]ServOTROS!$F$16:$M$112,8,0),0)</f>
        <v>0</v>
      </c>
      <c r="S546" s="3"/>
      <c r="T546" s="3">
        <f>IFERROR(VLOOKUP(B546,[3]Aaf_PENSION!$C$16:$M$112,11,0)+VLOOKUP(B546,[4]Aaf_PENSION!$C$16:$M$112,11,0),0)</f>
        <v>0</v>
      </c>
      <c r="U546" s="3">
        <f>IFERROR(VLOOKUP(B546,[3]Aaf_SALUD!$C$16:$M$112,11,0)+VLOOKUP(B546,[4]Aaf_SALUD!$C$16:$M$112,11,0),0)</f>
        <v>0</v>
      </c>
      <c r="V546" s="3"/>
      <c r="W546" s="3"/>
      <c r="X546" s="3">
        <f>IFERROR(VLOOKUP(B546,[3]Ap_CESANTIAS!$C$16:$M$112,11,0)+VLOOKUP(B546,[4]Ap_CESANTIAS!$C$16:$M$112,11,0),0)</f>
        <v>0</v>
      </c>
      <c r="Y546" s="3">
        <f>IFERROR(VLOOKUP(B546,[3]Ap_PENSION!$C$16:$M$112,11,0)+VLOOKUP(B546,[4]Ap_PENSION!$C$16:$M$112,11,0),0)</f>
        <v>0</v>
      </c>
      <c r="Z546" s="3">
        <f>IFERROR(VLOOKUP(B546,[3]Ap_SALUD!$C$16:$M$112,11,0)+VLOOKUP(B546,[4]Ap_SALUD!$C$16:$M$112,11,0),0)</f>
        <v>0</v>
      </c>
      <c r="AA546" s="36">
        <f t="shared" si="25"/>
        <v>0</v>
      </c>
      <c r="AB546" s="37">
        <f t="shared" si="26"/>
        <v>0</v>
      </c>
    </row>
    <row r="547" spans="1:28" hidden="1" x14ac:dyDescent="0.25">
      <c r="A547" s="29">
        <v>535</v>
      </c>
      <c r="B547" s="61"/>
      <c r="C547" s="31">
        <v>800093386</v>
      </c>
      <c r="D547" s="31">
        <f>VLOOKUP(C547,ENERO!$D$13:$E$1147,2,0)</f>
        <v>215325053</v>
      </c>
      <c r="E547" s="61" t="s">
        <v>734</v>
      </c>
      <c r="F547" s="61"/>
      <c r="G547" s="61"/>
      <c r="H547" s="3">
        <v>173775651</v>
      </c>
      <c r="I547" s="3">
        <v>325436310</v>
      </c>
      <c r="J547" s="3">
        <f>IFERROR(VLOOKUP(C547,[1]NOMINA!$Y$16:$AC$112,5,0),0)</f>
        <v>0</v>
      </c>
      <c r="K547" s="3">
        <f>IFERROR(VLOOKUP(C547,[1]CANCELACIONES!$Y$16:$AC$43,5,0),0)</f>
        <v>0</v>
      </c>
      <c r="L547" s="3">
        <f>IFERROR(VLOOKUP(C547,'[2]res- 200686'!$K$16:$R$112,8,0),0)</f>
        <v>0</v>
      </c>
      <c r="M547" s="3">
        <f>IFERROR(VLOOKUP(C547,'[2]reduccion calidad '!$K$16:$R$27,8,0),0)*-1</f>
        <v>0</v>
      </c>
      <c r="N547" s="3"/>
      <c r="O547" s="34">
        <f t="shared" si="24"/>
        <v>499211961</v>
      </c>
      <c r="P547" s="35">
        <v>499211961</v>
      </c>
      <c r="Q547" s="3">
        <f>IFERROR(VLOOKUP(C547,[3]ServNOMINA!$F$16:$M$112,8,0)+VLOOKUP(C547,[4]ServNOMINA!$F$16:$M$112,8,0),0)</f>
        <v>0</v>
      </c>
      <c r="R547" s="3">
        <f>IFERROR(VLOOKUP(C547,[3]ServOTROS!$F$16:$M$112,8,0)+VLOOKUP(C547,[4]ServOTROS!$F$16:$M$112,8,0),0)</f>
        <v>0</v>
      </c>
      <c r="S547" s="3"/>
      <c r="T547" s="3">
        <f>IFERROR(VLOOKUP(B547,[3]Aaf_PENSION!$C$16:$M$112,11,0)+VLOOKUP(B547,[4]Aaf_PENSION!$C$16:$M$112,11,0),0)</f>
        <v>0</v>
      </c>
      <c r="U547" s="3">
        <f>IFERROR(VLOOKUP(B547,[3]Aaf_SALUD!$C$16:$M$112,11,0)+VLOOKUP(B547,[4]Aaf_SALUD!$C$16:$M$112,11,0),0)</f>
        <v>0</v>
      </c>
      <c r="V547" s="3"/>
      <c r="W547" s="3"/>
      <c r="X547" s="3">
        <f>IFERROR(VLOOKUP(B547,[3]Ap_CESANTIAS!$C$16:$M$112,11,0)+VLOOKUP(B547,[4]Ap_CESANTIAS!$C$16:$M$112,11,0),0)</f>
        <v>0</v>
      </c>
      <c r="Y547" s="3">
        <f>IFERROR(VLOOKUP(B547,[3]Ap_PENSION!$C$16:$M$112,11,0)+VLOOKUP(B547,[4]Ap_PENSION!$C$16:$M$112,11,0),0)</f>
        <v>0</v>
      </c>
      <c r="Z547" s="3">
        <f>IFERROR(VLOOKUP(B547,[3]Ap_SALUD!$C$16:$M$112,11,0)+VLOOKUP(B547,[4]Ap_SALUD!$C$16:$M$112,11,0),0)</f>
        <v>0</v>
      </c>
      <c r="AA547" s="36">
        <f t="shared" si="25"/>
        <v>0</v>
      </c>
      <c r="AB547" s="37">
        <f t="shared" si="26"/>
        <v>0</v>
      </c>
    </row>
    <row r="548" spans="1:28" hidden="1" x14ac:dyDescent="0.25">
      <c r="A548" s="38">
        <v>536</v>
      </c>
      <c r="B548" s="61"/>
      <c r="C548" s="31">
        <v>800094624</v>
      </c>
      <c r="D548" s="31">
        <f>VLOOKUP(C548,ENERO!$D$13:$E$1147,2,0)</f>
        <v>218625086</v>
      </c>
      <c r="E548" s="61" t="s">
        <v>735</v>
      </c>
      <c r="F548" s="61"/>
      <c r="G548" s="61"/>
      <c r="H548" s="3">
        <v>26206962</v>
      </c>
      <c r="I548" s="3">
        <v>125963116</v>
      </c>
      <c r="J548" s="3">
        <f>IFERROR(VLOOKUP(C548,[1]NOMINA!$Y$16:$AC$112,5,0),0)</f>
        <v>0</v>
      </c>
      <c r="K548" s="3">
        <f>IFERROR(VLOOKUP(C548,[1]CANCELACIONES!$Y$16:$AC$43,5,0),0)</f>
        <v>0</v>
      </c>
      <c r="L548" s="3">
        <f>IFERROR(VLOOKUP(C548,'[2]res- 200686'!$K$16:$R$112,8,0),0)</f>
        <v>0</v>
      </c>
      <c r="M548" s="3">
        <f>IFERROR(VLOOKUP(C548,'[2]reduccion calidad '!$K$16:$R$27,8,0),0)*-1</f>
        <v>0</v>
      </c>
      <c r="N548" s="3"/>
      <c r="O548" s="34">
        <f t="shared" si="24"/>
        <v>152170078</v>
      </c>
      <c r="P548" s="35">
        <v>152170078</v>
      </c>
      <c r="Q548" s="3">
        <f>IFERROR(VLOOKUP(C548,[3]ServNOMINA!$F$16:$M$112,8,0)+VLOOKUP(C548,[4]ServNOMINA!$F$16:$M$112,8,0),0)</f>
        <v>0</v>
      </c>
      <c r="R548" s="3">
        <f>IFERROR(VLOOKUP(C548,[3]ServOTROS!$F$16:$M$112,8,0)+VLOOKUP(C548,[4]ServOTROS!$F$16:$M$112,8,0),0)</f>
        <v>0</v>
      </c>
      <c r="S548" s="3"/>
      <c r="T548" s="3">
        <f>IFERROR(VLOOKUP(B548,[3]Aaf_PENSION!$C$16:$M$112,11,0)+VLOOKUP(B548,[4]Aaf_PENSION!$C$16:$M$112,11,0),0)</f>
        <v>0</v>
      </c>
      <c r="U548" s="3">
        <f>IFERROR(VLOOKUP(B548,[3]Aaf_SALUD!$C$16:$M$112,11,0)+VLOOKUP(B548,[4]Aaf_SALUD!$C$16:$M$112,11,0),0)</f>
        <v>0</v>
      </c>
      <c r="V548" s="3"/>
      <c r="W548" s="3"/>
      <c r="X548" s="3">
        <f>IFERROR(VLOOKUP(B548,[3]Ap_CESANTIAS!$C$16:$M$112,11,0)+VLOOKUP(B548,[4]Ap_CESANTIAS!$C$16:$M$112,11,0),0)</f>
        <v>0</v>
      </c>
      <c r="Y548" s="3">
        <f>IFERROR(VLOOKUP(B548,[3]Ap_PENSION!$C$16:$M$112,11,0)+VLOOKUP(B548,[4]Ap_PENSION!$C$16:$M$112,11,0),0)</f>
        <v>0</v>
      </c>
      <c r="Z548" s="3">
        <f>IFERROR(VLOOKUP(B548,[3]Ap_SALUD!$C$16:$M$112,11,0)+VLOOKUP(B548,[4]Ap_SALUD!$C$16:$M$112,11,0),0)</f>
        <v>0</v>
      </c>
      <c r="AA548" s="36">
        <f t="shared" si="25"/>
        <v>0</v>
      </c>
      <c r="AB548" s="37">
        <f t="shared" si="26"/>
        <v>0</v>
      </c>
    </row>
    <row r="549" spans="1:28" hidden="1" x14ac:dyDescent="0.25">
      <c r="A549" s="29">
        <v>537</v>
      </c>
      <c r="B549" s="61"/>
      <c r="C549" s="31">
        <v>899999708</v>
      </c>
      <c r="D549" s="31">
        <f>VLOOKUP(C549,ENERO!$D$13:$E$1147,2,0)</f>
        <v>219525095</v>
      </c>
      <c r="E549" s="61" t="s">
        <v>736</v>
      </c>
      <c r="F549" s="61"/>
      <c r="G549" s="61"/>
      <c r="H549" s="3">
        <v>36249305</v>
      </c>
      <c r="I549" s="3">
        <v>98186707</v>
      </c>
      <c r="J549" s="3">
        <f>IFERROR(VLOOKUP(C549,[1]NOMINA!$Y$16:$AC$112,5,0),0)</f>
        <v>0</v>
      </c>
      <c r="K549" s="3">
        <f>IFERROR(VLOOKUP(C549,[1]CANCELACIONES!$Y$16:$AC$43,5,0),0)</f>
        <v>0</v>
      </c>
      <c r="L549" s="3">
        <f>IFERROR(VLOOKUP(C549,'[2]res- 200686'!$K$16:$R$112,8,0),0)</f>
        <v>0</v>
      </c>
      <c r="M549" s="3">
        <f>IFERROR(VLOOKUP(C549,'[2]reduccion calidad '!$K$16:$R$27,8,0),0)*-1</f>
        <v>0</v>
      </c>
      <c r="N549" s="3"/>
      <c r="O549" s="34">
        <f t="shared" si="24"/>
        <v>134436012</v>
      </c>
      <c r="P549" s="35">
        <v>134436012</v>
      </c>
      <c r="Q549" s="3">
        <f>IFERROR(VLOOKUP(C549,[3]ServNOMINA!$F$16:$M$112,8,0)+VLOOKUP(C549,[4]ServNOMINA!$F$16:$M$112,8,0),0)</f>
        <v>0</v>
      </c>
      <c r="R549" s="3">
        <f>IFERROR(VLOOKUP(C549,[3]ServOTROS!$F$16:$M$112,8,0)+VLOOKUP(C549,[4]ServOTROS!$F$16:$M$112,8,0),0)</f>
        <v>0</v>
      </c>
      <c r="S549" s="3"/>
      <c r="T549" s="3">
        <f>IFERROR(VLOOKUP(B549,[3]Aaf_PENSION!$C$16:$M$112,11,0)+VLOOKUP(B549,[4]Aaf_PENSION!$C$16:$M$112,11,0),0)</f>
        <v>0</v>
      </c>
      <c r="U549" s="3">
        <f>IFERROR(VLOOKUP(B549,[3]Aaf_SALUD!$C$16:$M$112,11,0)+VLOOKUP(B549,[4]Aaf_SALUD!$C$16:$M$112,11,0),0)</f>
        <v>0</v>
      </c>
      <c r="V549" s="3"/>
      <c r="W549" s="3"/>
      <c r="X549" s="3">
        <f>IFERROR(VLOOKUP(B549,[3]Ap_CESANTIAS!$C$16:$M$112,11,0)+VLOOKUP(B549,[4]Ap_CESANTIAS!$C$16:$M$112,11,0),0)</f>
        <v>0</v>
      </c>
      <c r="Y549" s="3">
        <f>IFERROR(VLOOKUP(B549,[3]Ap_PENSION!$C$16:$M$112,11,0)+VLOOKUP(B549,[4]Ap_PENSION!$C$16:$M$112,11,0),0)</f>
        <v>0</v>
      </c>
      <c r="Z549" s="3">
        <f>IFERROR(VLOOKUP(B549,[3]Ap_SALUD!$C$16:$M$112,11,0)+VLOOKUP(B549,[4]Ap_SALUD!$C$16:$M$112,11,0),0)</f>
        <v>0</v>
      </c>
      <c r="AA549" s="36">
        <f t="shared" si="25"/>
        <v>0</v>
      </c>
      <c r="AB549" s="37">
        <f t="shared" si="26"/>
        <v>0</v>
      </c>
    </row>
    <row r="550" spans="1:28" hidden="1" x14ac:dyDescent="0.25">
      <c r="A550" s="38">
        <v>538</v>
      </c>
      <c r="B550" s="61"/>
      <c r="C550" s="31">
        <v>800094622</v>
      </c>
      <c r="D550" s="31">
        <f>VLOOKUP(C550,ENERO!$D$13:$E$1147,2,0)</f>
        <v>219925099</v>
      </c>
      <c r="E550" s="61" t="s">
        <v>737</v>
      </c>
      <c r="F550" s="61"/>
      <c r="G550" s="61"/>
      <c r="H550" s="3">
        <v>130319501</v>
      </c>
      <c r="I550" s="3">
        <v>261602716</v>
      </c>
      <c r="J550" s="3">
        <f>IFERROR(VLOOKUP(C550,[1]NOMINA!$Y$16:$AC$112,5,0),0)</f>
        <v>0</v>
      </c>
      <c r="K550" s="3">
        <f>IFERROR(VLOOKUP(C550,[1]CANCELACIONES!$Y$16:$AC$43,5,0),0)</f>
        <v>0</v>
      </c>
      <c r="L550" s="3">
        <f>IFERROR(VLOOKUP(C550,'[2]res- 200686'!$K$16:$R$112,8,0),0)</f>
        <v>0</v>
      </c>
      <c r="M550" s="3">
        <f>IFERROR(VLOOKUP(C550,'[2]reduccion calidad '!$K$16:$R$27,8,0),0)*-1</f>
        <v>0</v>
      </c>
      <c r="N550" s="3"/>
      <c r="O550" s="34">
        <f t="shared" si="24"/>
        <v>391922217</v>
      </c>
      <c r="P550" s="35">
        <v>391922217</v>
      </c>
      <c r="Q550" s="3">
        <f>IFERROR(VLOOKUP(C550,[3]ServNOMINA!$F$16:$M$112,8,0)+VLOOKUP(C550,[4]ServNOMINA!$F$16:$M$112,8,0),0)</f>
        <v>0</v>
      </c>
      <c r="R550" s="3">
        <f>IFERROR(VLOOKUP(C550,[3]ServOTROS!$F$16:$M$112,8,0)+VLOOKUP(C550,[4]ServOTROS!$F$16:$M$112,8,0),0)</f>
        <v>0</v>
      </c>
      <c r="S550" s="3"/>
      <c r="T550" s="3">
        <f>IFERROR(VLOOKUP(B550,[3]Aaf_PENSION!$C$16:$M$112,11,0)+VLOOKUP(B550,[4]Aaf_PENSION!$C$16:$M$112,11,0),0)</f>
        <v>0</v>
      </c>
      <c r="U550" s="3">
        <f>IFERROR(VLOOKUP(B550,[3]Aaf_SALUD!$C$16:$M$112,11,0)+VLOOKUP(B550,[4]Aaf_SALUD!$C$16:$M$112,11,0),0)</f>
        <v>0</v>
      </c>
      <c r="V550" s="3"/>
      <c r="W550" s="3"/>
      <c r="X550" s="3">
        <f>IFERROR(VLOOKUP(B550,[3]Ap_CESANTIAS!$C$16:$M$112,11,0)+VLOOKUP(B550,[4]Ap_CESANTIAS!$C$16:$M$112,11,0),0)</f>
        <v>0</v>
      </c>
      <c r="Y550" s="3">
        <f>IFERROR(VLOOKUP(B550,[3]Ap_PENSION!$C$16:$M$112,11,0)+VLOOKUP(B550,[4]Ap_PENSION!$C$16:$M$112,11,0),0)</f>
        <v>0</v>
      </c>
      <c r="Z550" s="3">
        <f>IFERROR(VLOOKUP(B550,[3]Ap_SALUD!$C$16:$M$112,11,0)+VLOOKUP(B550,[4]Ap_SALUD!$C$16:$M$112,11,0),0)</f>
        <v>0</v>
      </c>
      <c r="AA550" s="36">
        <f t="shared" si="25"/>
        <v>0</v>
      </c>
      <c r="AB550" s="37">
        <f t="shared" si="26"/>
        <v>0</v>
      </c>
    </row>
    <row r="551" spans="1:28" hidden="1" x14ac:dyDescent="0.25">
      <c r="A551" s="29">
        <v>539</v>
      </c>
      <c r="B551" s="61"/>
      <c r="C551" s="31">
        <v>890680107</v>
      </c>
      <c r="D551" s="31">
        <f>VLOOKUP(C551,ENERO!$D$13:$E$1147,2,0)</f>
        <v>212025120</v>
      </c>
      <c r="E551" s="61" t="s">
        <v>738</v>
      </c>
      <c r="F551" s="61"/>
      <c r="G551" s="61"/>
      <c r="H551" s="3">
        <v>75753154</v>
      </c>
      <c r="I551" s="3">
        <v>155636630</v>
      </c>
      <c r="J551" s="3">
        <f>IFERROR(VLOOKUP(C551,[1]NOMINA!$Y$16:$AC$112,5,0),0)</f>
        <v>0</v>
      </c>
      <c r="K551" s="3">
        <f>IFERROR(VLOOKUP(C551,[1]CANCELACIONES!$Y$16:$AC$43,5,0),0)</f>
        <v>0</v>
      </c>
      <c r="L551" s="3">
        <f>IFERROR(VLOOKUP(C551,'[2]res- 200686'!$K$16:$R$112,8,0),0)</f>
        <v>0</v>
      </c>
      <c r="M551" s="3">
        <f>IFERROR(VLOOKUP(C551,'[2]reduccion calidad '!$K$16:$R$27,8,0),0)*-1</f>
        <v>0</v>
      </c>
      <c r="N551" s="3"/>
      <c r="O551" s="34">
        <f t="shared" si="24"/>
        <v>231389784</v>
      </c>
      <c r="P551" s="35">
        <v>231389784</v>
      </c>
      <c r="Q551" s="3">
        <f>IFERROR(VLOOKUP(C551,[3]ServNOMINA!$F$16:$M$112,8,0)+VLOOKUP(C551,[4]ServNOMINA!$F$16:$M$112,8,0),0)</f>
        <v>0</v>
      </c>
      <c r="R551" s="3">
        <f>IFERROR(VLOOKUP(C551,[3]ServOTROS!$F$16:$M$112,8,0)+VLOOKUP(C551,[4]ServOTROS!$F$16:$M$112,8,0),0)</f>
        <v>0</v>
      </c>
      <c r="S551" s="3"/>
      <c r="T551" s="3">
        <f>IFERROR(VLOOKUP(B551,[3]Aaf_PENSION!$C$16:$M$112,11,0)+VLOOKUP(B551,[4]Aaf_PENSION!$C$16:$M$112,11,0),0)</f>
        <v>0</v>
      </c>
      <c r="U551" s="3">
        <f>IFERROR(VLOOKUP(B551,[3]Aaf_SALUD!$C$16:$M$112,11,0)+VLOOKUP(B551,[4]Aaf_SALUD!$C$16:$M$112,11,0),0)</f>
        <v>0</v>
      </c>
      <c r="V551" s="3"/>
      <c r="W551" s="3"/>
      <c r="X551" s="3">
        <f>IFERROR(VLOOKUP(B551,[3]Ap_CESANTIAS!$C$16:$M$112,11,0)+VLOOKUP(B551,[4]Ap_CESANTIAS!$C$16:$M$112,11,0),0)</f>
        <v>0</v>
      </c>
      <c r="Y551" s="3">
        <f>IFERROR(VLOOKUP(B551,[3]Ap_PENSION!$C$16:$M$112,11,0)+VLOOKUP(B551,[4]Ap_PENSION!$C$16:$M$112,11,0),0)</f>
        <v>0</v>
      </c>
      <c r="Z551" s="3">
        <f>IFERROR(VLOOKUP(B551,[3]Ap_SALUD!$C$16:$M$112,11,0)+VLOOKUP(B551,[4]Ap_SALUD!$C$16:$M$112,11,0),0)</f>
        <v>0</v>
      </c>
      <c r="AA551" s="36">
        <f t="shared" si="25"/>
        <v>0</v>
      </c>
      <c r="AB551" s="37">
        <f t="shared" si="26"/>
        <v>0</v>
      </c>
    </row>
    <row r="552" spans="1:28" hidden="1" x14ac:dyDescent="0.25">
      <c r="A552" s="38">
        <v>540</v>
      </c>
      <c r="B552" s="61"/>
      <c r="C552" s="31">
        <v>800081091</v>
      </c>
      <c r="D552" s="31">
        <f>VLOOKUP(C552,ENERO!$D$13:$E$1147,2,0)</f>
        <v>212325123</v>
      </c>
      <c r="E552" s="61" t="s">
        <v>739</v>
      </c>
      <c r="F552" s="61"/>
      <c r="G552" s="61"/>
      <c r="H552" s="3">
        <v>86515957</v>
      </c>
      <c r="I552" s="3">
        <v>223216450</v>
      </c>
      <c r="J552" s="3">
        <f>IFERROR(VLOOKUP(C552,[1]NOMINA!$Y$16:$AC$112,5,0),0)</f>
        <v>0</v>
      </c>
      <c r="K552" s="3">
        <f>IFERROR(VLOOKUP(C552,[1]CANCELACIONES!$Y$16:$AC$43,5,0),0)</f>
        <v>0</v>
      </c>
      <c r="L552" s="3">
        <f>IFERROR(VLOOKUP(C552,'[2]res- 200686'!$K$16:$R$112,8,0),0)</f>
        <v>0</v>
      </c>
      <c r="M552" s="3">
        <f>IFERROR(VLOOKUP(C552,'[2]reduccion calidad '!$K$16:$R$27,8,0),0)*-1</f>
        <v>0</v>
      </c>
      <c r="N552" s="3"/>
      <c r="O552" s="34">
        <f t="shared" si="24"/>
        <v>309732407</v>
      </c>
      <c r="P552" s="35">
        <v>309732407</v>
      </c>
      <c r="Q552" s="3">
        <f>IFERROR(VLOOKUP(C552,[3]ServNOMINA!$F$16:$M$112,8,0)+VLOOKUP(C552,[4]ServNOMINA!$F$16:$M$112,8,0),0)</f>
        <v>0</v>
      </c>
      <c r="R552" s="3">
        <f>IFERROR(VLOOKUP(C552,[3]ServOTROS!$F$16:$M$112,8,0)+VLOOKUP(C552,[4]ServOTROS!$F$16:$M$112,8,0),0)</f>
        <v>0</v>
      </c>
      <c r="S552" s="3"/>
      <c r="T552" s="3">
        <f>IFERROR(VLOOKUP(B552,[3]Aaf_PENSION!$C$16:$M$112,11,0)+VLOOKUP(B552,[4]Aaf_PENSION!$C$16:$M$112,11,0),0)</f>
        <v>0</v>
      </c>
      <c r="U552" s="3">
        <f>IFERROR(VLOOKUP(B552,[3]Aaf_SALUD!$C$16:$M$112,11,0)+VLOOKUP(B552,[4]Aaf_SALUD!$C$16:$M$112,11,0),0)</f>
        <v>0</v>
      </c>
      <c r="V552" s="3"/>
      <c r="W552" s="3"/>
      <c r="X552" s="3">
        <f>IFERROR(VLOOKUP(B552,[3]Ap_CESANTIAS!$C$16:$M$112,11,0)+VLOOKUP(B552,[4]Ap_CESANTIAS!$C$16:$M$112,11,0),0)</f>
        <v>0</v>
      </c>
      <c r="Y552" s="3">
        <f>IFERROR(VLOOKUP(B552,[3]Ap_PENSION!$C$16:$M$112,11,0)+VLOOKUP(B552,[4]Ap_PENSION!$C$16:$M$112,11,0),0)</f>
        <v>0</v>
      </c>
      <c r="Z552" s="3">
        <f>IFERROR(VLOOKUP(B552,[3]Ap_SALUD!$C$16:$M$112,11,0)+VLOOKUP(B552,[4]Ap_SALUD!$C$16:$M$112,11,0),0)</f>
        <v>0</v>
      </c>
      <c r="AA552" s="36">
        <f t="shared" si="25"/>
        <v>0</v>
      </c>
      <c r="AB552" s="37">
        <f t="shared" si="26"/>
        <v>0</v>
      </c>
    </row>
    <row r="553" spans="1:28" hidden="1" x14ac:dyDescent="0.25">
      <c r="A553" s="29">
        <v>541</v>
      </c>
      <c r="B553" s="61"/>
      <c r="C553" s="31">
        <v>899999465</v>
      </c>
      <c r="D553" s="31">
        <f>VLOOKUP(C553,ENERO!$D$13:$E$1147,2,0)</f>
        <v>212625126</v>
      </c>
      <c r="E553" s="61" t="s">
        <v>740</v>
      </c>
      <c r="F553" s="61"/>
      <c r="G553" s="61"/>
      <c r="H553" s="3">
        <v>656308983</v>
      </c>
      <c r="I553" s="3">
        <v>1171891384</v>
      </c>
      <c r="J553" s="3">
        <f>IFERROR(VLOOKUP(C553,[1]NOMINA!$Y$16:$AC$112,5,0),0)</f>
        <v>0</v>
      </c>
      <c r="K553" s="3">
        <f>IFERROR(VLOOKUP(C553,[1]CANCELACIONES!$Y$16:$AC$43,5,0),0)</f>
        <v>0</v>
      </c>
      <c r="L553" s="3">
        <f>IFERROR(VLOOKUP(C553,'[2]res- 200686'!$K$16:$R$112,8,0),0)</f>
        <v>0</v>
      </c>
      <c r="M553" s="3">
        <f>IFERROR(VLOOKUP(C553,'[2]reduccion calidad '!$K$16:$R$27,8,0),0)*-1</f>
        <v>0</v>
      </c>
      <c r="N553" s="3"/>
      <c r="O553" s="34">
        <f t="shared" si="24"/>
        <v>1828200367</v>
      </c>
      <c r="P553" s="35">
        <v>1828200367</v>
      </c>
      <c r="Q553" s="3">
        <f>IFERROR(VLOOKUP(C553,[3]ServNOMINA!$F$16:$M$112,8,0)+VLOOKUP(C553,[4]ServNOMINA!$F$16:$M$112,8,0),0)</f>
        <v>0</v>
      </c>
      <c r="R553" s="3">
        <f>IFERROR(VLOOKUP(C553,[3]ServOTROS!$F$16:$M$112,8,0)+VLOOKUP(C553,[4]ServOTROS!$F$16:$M$112,8,0),0)</f>
        <v>0</v>
      </c>
      <c r="S553" s="3"/>
      <c r="T553" s="3">
        <f>IFERROR(VLOOKUP(B553,[3]Aaf_PENSION!$C$16:$M$112,11,0)+VLOOKUP(B553,[4]Aaf_PENSION!$C$16:$M$112,11,0),0)</f>
        <v>0</v>
      </c>
      <c r="U553" s="3">
        <f>IFERROR(VLOOKUP(B553,[3]Aaf_SALUD!$C$16:$M$112,11,0)+VLOOKUP(B553,[4]Aaf_SALUD!$C$16:$M$112,11,0),0)</f>
        <v>0</v>
      </c>
      <c r="V553" s="3"/>
      <c r="W553" s="3"/>
      <c r="X553" s="3">
        <f>IFERROR(VLOOKUP(B553,[3]Ap_CESANTIAS!$C$16:$M$112,11,0)+VLOOKUP(B553,[4]Ap_CESANTIAS!$C$16:$M$112,11,0),0)</f>
        <v>0</v>
      </c>
      <c r="Y553" s="3">
        <f>IFERROR(VLOOKUP(B553,[3]Ap_PENSION!$C$16:$M$112,11,0)+VLOOKUP(B553,[4]Ap_PENSION!$C$16:$M$112,11,0),0)</f>
        <v>0</v>
      </c>
      <c r="Z553" s="3">
        <f>IFERROR(VLOOKUP(B553,[3]Ap_SALUD!$C$16:$M$112,11,0)+VLOOKUP(B553,[4]Ap_SALUD!$C$16:$M$112,11,0),0)</f>
        <v>0</v>
      </c>
      <c r="AA553" s="36">
        <f t="shared" si="25"/>
        <v>0</v>
      </c>
      <c r="AB553" s="37">
        <f t="shared" si="26"/>
        <v>0</v>
      </c>
    </row>
    <row r="554" spans="1:28" hidden="1" x14ac:dyDescent="0.25">
      <c r="A554" s="38">
        <v>542</v>
      </c>
      <c r="B554" s="61"/>
      <c r="C554" s="31">
        <v>899999710</v>
      </c>
      <c r="D554" s="31">
        <f>VLOOKUP(C554,ENERO!$D$13:$E$1147,2,0)</f>
        <v>214825148</v>
      </c>
      <c r="E554" s="61" t="s">
        <v>741</v>
      </c>
      <c r="F554" s="61"/>
      <c r="G554" s="61"/>
      <c r="H554" s="3">
        <v>211315823</v>
      </c>
      <c r="I554" s="3">
        <v>498327801</v>
      </c>
      <c r="J554" s="3">
        <f>IFERROR(VLOOKUP(C554,[1]NOMINA!$Y$16:$AC$112,5,0),0)</f>
        <v>0</v>
      </c>
      <c r="K554" s="3">
        <f>IFERROR(VLOOKUP(C554,[1]CANCELACIONES!$Y$16:$AC$43,5,0),0)</f>
        <v>0</v>
      </c>
      <c r="L554" s="3">
        <f>IFERROR(VLOOKUP(C554,'[2]res- 200686'!$K$16:$R$112,8,0),0)</f>
        <v>0</v>
      </c>
      <c r="M554" s="3">
        <f>IFERROR(VLOOKUP(C554,'[2]reduccion calidad '!$K$16:$R$27,8,0),0)*-1</f>
        <v>0</v>
      </c>
      <c r="N554" s="3"/>
      <c r="O554" s="34">
        <f t="shared" si="24"/>
        <v>709643624</v>
      </c>
      <c r="P554" s="35">
        <v>709643624</v>
      </c>
      <c r="Q554" s="3">
        <f>IFERROR(VLOOKUP(C554,[3]ServNOMINA!$F$16:$M$112,8,0)+VLOOKUP(C554,[4]ServNOMINA!$F$16:$M$112,8,0),0)</f>
        <v>0</v>
      </c>
      <c r="R554" s="3">
        <f>IFERROR(VLOOKUP(C554,[3]ServOTROS!$F$16:$M$112,8,0)+VLOOKUP(C554,[4]ServOTROS!$F$16:$M$112,8,0),0)</f>
        <v>0</v>
      </c>
      <c r="S554" s="3"/>
      <c r="T554" s="3">
        <f>IFERROR(VLOOKUP(B554,[3]Aaf_PENSION!$C$16:$M$112,11,0)+VLOOKUP(B554,[4]Aaf_PENSION!$C$16:$M$112,11,0),0)</f>
        <v>0</v>
      </c>
      <c r="U554" s="3">
        <f>IFERROR(VLOOKUP(B554,[3]Aaf_SALUD!$C$16:$M$112,11,0)+VLOOKUP(B554,[4]Aaf_SALUD!$C$16:$M$112,11,0),0)</f>
        <v>0</v>
      </c>
      <c r="V554" s="3"/>
      <c r="W554" s="3"/>
      <c r="X554" s="3">
        <f>IFERROR(VLOOKUP(B554,[3]Ap_CESANTIAS!$C$16:$M$112,11,0)+VLOOKUP(B554,[4]Ap_CESANTIAS!$C$16:$M$112,11,0),0)</f>
        <v>0</v>
      </c>
      <c r="Y554" s="3">
        <f>IFERROR(VLOOKUP(B554,[3]Ap_PENSION!$C$16:$M$112,11,0)+VLOOKUP(B554,[4]Ap_PENSION!$C$16:$M$112,11,0),0)</f>
        <v>0</v>
      </c>
      <c r="Z554" s="3">
        <f>IFERROR(VLOOKUP(B554,[3]Ap_SALUD!$C$16:$M$112,11,0)+VLOOKUP(B554,[4]Ap_SALUD!$C$16:$M$112,11,0),0)</f>
        <v>0</v>
      </c>
      <c r="AA554" s="36">
        <f t="shared" si="25"/>
        <v>0</v>
      </c>
      <c r="AB554" s="37">
        <f t="shared" si="26"/>
        <v>0</v>
      </c>
    </row>
    <row r="555" spans="1:28" hidden="1" x14ac:dyDescent="0.25">
      <c r="A555" s="29">
        <v>543</v>
      </c>
      <c r="B555" s="61"/>
      <c r="C555" s="31">
        <v>899999462</v>
      </c>
      <c r="D555" s="31">
        <f>VLOOKUP(C555,ENERO!$D$13:$E$1147,2,0)</f>
        <v>215125151</v>
      </c>
      <c r="E555" s="61" t="s">
        <v>742</v>
      </c>
      <c r="F555" s="61"/>
      <c r="G555" s="61"/>
      <c r="H555" s="3">
        <v>238306995</v>
      </c>
      <c r="I555" s="3">
        <v>565945157</v>
      </c>
      <c r="J555" s="3">
        <f>IFERROR(VLOOKUP(C555,[1]NOMINA!$Y$16:$AC$112,5,0),0)</f>
        <v>0</v>
      </c>
      <c r="K555" s="3">
        <f>IFERROR(VLOOKUP(C555,[1]CANCELACIONES!$Y$16:$AC$43,5,0),0)</f>
        <v>0</v>
      </c>
      <c r="L555" s="3">
        <f>IFERROR(VLOOKUP(C555,'[2]res- 200686'!$K$16:$R$112,8,0),0)</f>
        <v>0</v>
      </c>
      <c r="M555" s="3">
        <f>IFERROR(VLOOKUP(C555,'[2]reduccion calidad '!$K$16:$R$27,8,0),0)*-1</f>
        <v>0</v>
      </c>
      <c r="N555" s="3"/>
      <c r="O555" s="34">
        <f t="shared" si="24"/>
        <v>804252152</v>
      </c>
      <c r="P555" s="35">
        <v>804252152</v>
      </c>
      <c r="Q555" s="3">
        <f>IFERROR(VLOOKUP(C555,[3]ServNOMINA!$F$16:$M$112,8,0)+VLOOKUP(C555,[4]ServNOMINA!$F$16:$M$112,8,0),0)</f>
        <v>0</v>
      </c>
      <c r="R555" s="3">
        <f>IFERROR(VLOOKUP(C555,[3]ServOTROS!$F$16:$M$112,8,0)+VLOOKUP(C555,[4]ServOTROS!$F$16:$M$112,8,0),0)</f>
        <v>0</v>
      </c>
      <c r="S555" s="3"/>
      <c r="T555" s="3">
        <f>IFERROR(VLOOKUP(B555,[3]Aaf_PENSION!$C$16:$M$112,11,0)+VLOOKUP(B555,[4]Aaf_PENSION!$C$16:$M$112,11,0),0)</f>
        <v>0</v>
      </c>
      <c r="U555" s="3">
        <f>IFERROR(VLOOKUP(B555,[3]Aaf_SALUD!$C$16:$M$112,11,0)+VLOOKUP(B555,[4]Aaf_SALUD!$C$16:$M$112,11,0),0)</f>
        <v>0</v>
      </c>
      <c r="V555" s="3"/>
      <c r="W555" s="3"/>
      <c r="X555" s="3">
        <f>IFERROR(VLOOKUP(B555,[3]Ap_CESANTIAS!$C$16:$M$112,11,0)+VLOOKUP(B555,[4]Ap_CESANTIAS!$C$16:$M$112,11,0),0)</f>
        <v>0</v>
      </c>
      <c r="Y555" s="3">
        <f>IFERROR(VLOOKUP(B555,[3]Ap_PENSION!$C$16:$M$112,11,0)+VLOOKUP(B555,[4]Ap_PENSION!$C$16:$M$112,11,0),0)</f>
        <v>0</v>
      </c>
      <c r="Z555" s="3">
        <f>IFERROR(VLOOKUP(B555,[3]Ap_SALUD!$C$16:$M$112,11,0)+VLOOKUP(B555,[4]Ap_SALUD!$C$16:$M$112,11,0),0)</f>
        <v>0</v>
      </c>
      <c r="AA555" s="36">
        <f t="shared" si="25"/>
        <v>0</v>
      </c>
      <c r="AB555" s="37">
        <f t="shared" si="26"/>
        <v>0</v>
      </c>
    </row>
    <row r="556" spans="1:28" hidden="1" x14ac:dyDescent="0.25">
      <c r="A556" s="38">
        <v>544</v>
      </c>
      <c r="B556" s="61"/>
      <c r="C556" s="31">
        <v>899999367</v>
      </c>
      <c r="D556" s="31">
        <f>VLOOKUP(C556,ENERO!$D$13:$E$1147,2,0)</f>
        <v>215425154</v>
      </c>
      <c r="E556" s="61" t="s">
        <v>743</v>
      </c>
      <c r="F556" s="61"/>
      <c r="G556" s="61"/>
      <c r="H556" s="3">
        <v>116783579</v>
      </c>
      <c r="I556" s="3">
        <v>283800281</v>
      </c>
      <c r="J556" s="3">
        <f>IFERROR(VLOOKUP(C556,[1]NOMINA!$Y$16:$AC$112,5,0),0)</f>
        <v>0</v>
      </c>
      <c r="K556" s="3">
        <f>IFERROR(VLOOKUP(C556,[1]CANCELACIONES!$Y$16:$AC$43,5,0),0)</f>
        <v>0</v>
      </c>
      <c r="L556" s="3">
        <f>IFERROR(VLOOKUP(C556,'[2]res- 200686'!$K$16:$R$112,8,0),0)</f>
        <v>0</v>
      </c>
      <c r="M556" s="3">
        <f>IFERROR(VLOOKUP(C556,'[2]reduccion calidad '!$K$16:$R$27,8,0),0)*-1</f>
        <v>0</v>
      </c>
      <c r="N556" s="3"/>
      <c r="O556" s="34">
        <f t="shared" si="24"/>
        <v>400583860</v>
      </c>
      <c r="P556" s="35">
        <v>400583860</v>
      </c>
      <c r="Q556" s="3">
        <f>IFERROR(VLOOKUP(C556,[3]ServNOMINA!$F$16:$M$112,8,0)+VLOOKUP(C556,[4]ServNOMINA!$F$16:$M$112,8,0),0)</f>
        <v>0</v>
      </c>
      <c r="R556" s="3">
        <f>IFERROR(VLOOKUP(C556,[3]ServOTROS!$F$16:$M$112,8,0)+VLOOKUP(C556,[4]ServOTROS!$F$16:$M$112,8,0),0)</f>
        <v>0</v>
      </c>
      <c r="S556" s="3"/>
      <c r="T556" s="3">
        <f>IFERROR(VLOOKUP(B556,[3]Aaf_PENSION!$C$16:$M$112,11,0)+VLOOKUP(B556,[4]Aaf_PENSION!$C$16:$M$112,11,0),0)</f>
        <v>0</v>
      </c>
      <c r="U556" s="3">
        <f>IFERROR(VLOOKUP(B556,[3]Aaf_SALUD!$C$16:$M$112,11,0)+VLOOKUP(B556,[4]Aaf_SALUD!$C$16:$M$112,11,0),0)</f>
        <v>0</v>
      </c>
      <c r="V556" s="3"/>
      <c r="W556" s="3"/>
      <c r="X556" s="3">
        <f>IFERROR(VLOOKUP(B556,[3]Ap_CESANTIAS!$C$16:$M$112,11,0)+VLOOKUP(B556,[4]Ap_CESANTIAS!$C$16:$M$112,11,0),0)</f>
        <v>0</v>
      </c>
      <c r="Y556" s="3">
        <f>IFERROR(VLOOKUP(B556,[3]Ap_PENSION!$C$16:$M$112,11,0)+VLOOKUP(B556,[4]Ap_PENSION!$C$16:$M$112,11,0),0)</f>
        <v>0</v>
      </c>
      <c r="Z556" s="3">
        <f>IFERROR(VLOOKUP(B556,[3]Ap_SALUD!$C$16:$M$112,11,0)+VLOOKUP(B556,[4]Ap_SALUD!$C$16:$M$112,11,0),0)</f>
        <v>0</v>
      </c>
      <c r="AA556" s="36">
        <f t="shared" si="25"/>
        <v>0</v>
      </c>
      <c r="AB556" s="37">
        <f t="shared" si="26"/>
        <v>0</v>
      </c>
    </row>
    <row r="557" spans="1:28" hidden="1" x14ac:dyDescent="0.25">
      <c r="A557" s="29">
        <v>545</v>
      </c>
      <c r="B557" s="61"/>
      <c r="C557" s="31">
        <v>899999400</v>
      </c>
      <c r="D557" s="31">
        <f>VLOOKUP(C557,ENERO!$D$13:$E$1147,2,0)</f>
        <v>216825168</v>
      </c>
      <c r="E557" s="61" t="s">
        <v>744</v>
      </c>
      <c r="F557" s="61"/>
      <c r="G557" s="61"/>
      <c r="H557" s="3">
        <v>46170804</v>
      </c>
      <c r="I557" s="3">
        <v>100154702</v>
      </c>
      <c r="J557" s="3">
        <f>IFERROR(VLOOKUP(C557,[1]NOMINA!$Y$16:$AC$112,5,0),0)</f>
        <v>0</v>
      </c>
      <c r="K557" s="3">
        <f>IFERROR(VLOOKUP(C557,[1]CANCELACIONES!$Y$16:$AC$43,5,0),0)</f>
        <v>0</v>
      </c>
      <c r="L557" s="3">
        <f>IFERROR(VLOOKUP(C557,'[2]res- 200686'!$K$16:$R$112,8,0),0)</f>
        <v>0</v>
      </c>
      <c r="M557" s="3">
        <f>IFERROR(VLOOKUP(C557,'[2]reduccion calidad '!$K$16:$R$27,8,0),0)*-1</f>
        <v>0</v>
      </c>
      <c r="N557" s="3"/>
      <c r="O557" s="34">
        <f t="shared" si="24"/>
        <v>146325506</v>
      </c>
      <c r="P557" s="35">
        <v>146325506</v>
      </c>
      <c r="Q557" s="3">
        <f>IFERROR(VLOOKUP(C557,[3]ServNOMINA!$F$16:$M$112,8,0)+VLOOKUP(C557,[4]ServNOMINA!$F$16:$M$112,8,0),0)</f>
        <v>0</v>
      </c>
      <c r="R557" s="3">
        <f>IFERROR(VLOOKUP(C557,[3]ServOTROS!$F$16:$M$112,8,0)+VLOOKUP(C557,[4]ServOTROS!$F$16:$M$112,8,0),0)</f>
        <v>0</v>
      </c>
      <c r="S557" s="3"/>
      <c r="T557" s="3">
        <f>IFERROR(VLOOKUP(B557,[3]Aaf_PENSION!$C$16:$M$112,11,0)+VLOOKUP(B557,[4]Aaf_PENSION!$C$16:$M$112,11,0),0)</f>
        <v>0</v>
      </c>
      <c r="U557" s="3">
        <f>IFERROR(VLOOKUP(B557,[3]Aaf_SALUD!$C$16:$M$112,11,0)+VLOOKUP(B557,[4]Aaf_SALUD!$C$16:$M$112,11,0),0)</f>
        <v>0</v>
      </c>
      <c r="V557" s="3"/>
      <c r="W557" s="3"/>
      <c r="X557" s="3">
        <f>IFERROR(VLOOKUP(B557,[3]Ap_CESANTIAS!$C$16:$M$112,11,0)+VLOOKUP(B557,[4]Ap_CESANTIAS!$C$16:$M$112,11,0),0)</f>
        <v>0</v>
      </c>
      <c r="Y557" s="3">
        <f>IFERROR(VLOOKUP(B557,[3]Ap_PENSION!$C$16:$M$112,11,0)+VLOOKUP(B557,[4]Ap_PENSION!$C$16:$M$112,11,0),0)</f>
        <v>0</v>
      </c>
      <c r="Z557" s="3">
        <f>IFERROR(VLOOKUP(B557,[3]Ap_SALUD!$C$16:$M$112,11,0)+VLOOKUP(B557,[4]Ap_SALUD!$C$16:$M$112,11,0),0)</f>
        <v>0</v>
      </c>
      <c r="AA557" s="36">
        <f t="shared" si="25"/>
        <v>0</v>
      </c>
      <c r="AB557" s="37">
        <f t="shared" si="26"/>
        <v>0</v>
      </c>
    </row>
    <row r="558" spans="1:28" hidden="1" x14ac:dyDescent="0.25">
      <c r="A558" s="38">
        <v>546</v>
      </c>
      <c r="B558" s="61"/>
      <c r="C558" s="31">
        <v>899999467</v>
      </c>
      <c r="D558" s="31">
        <f>VLOOKUP(C558,ENERO!$D$13:$E$1147,2,0)</f>
        <v>217825178</v>
      </c>
      <c r="E558" s="61" t="s">
        <v>745</v>
      </c>
      <c r="F558" s="61"/>
      <c r="G558" s="61"/>
      <c r="H558" s="3">
        <v>137406963</v>
      </c>
      <c r="I558" s="3">
        <v>281833169</v>
      </c>
      <c r="J558" s="3">
        <f>IFERROR(VLOOKUP(C558,[1]NOMINA!$Y$16:$AC$112,5,0),0)</f>
        <v>0</v>
      </c>
      <c r="K558" s="3">
        <f>IFERROR(VLOOKUP(C558,[1]CANCELACIONES!$Y$16:$AC$43,5,0),0)</f>
        <v>0</v>
      </c>
      <c r="L558" s="3">
        <f>IFERROR(VLOOKUP(C558,'[2]res- 200686'!$K$16:$R$112,8,0),0)</f>
        <v>0</v>
      </c>
      <c r="M558" s="3">
        <f>IFERROR(VLOOKUP(C558,'[2]reduccion calidad '!$K$16:$R$27,8,0),0)*-1</f>
        <v>0</v>
      </c>
      <c r="N558" s="3"/>
      <c r="O558" s="34">
        <f t="shared" si="24"/>
        <v>419240132</v>
      </c>
      <c r="P558" s="35">
        <v>419240132</v>
      </c>
      <c r="Q558" s="3">
        <f>IFERROR(VLOOKUP(C558,[3]ServNOMINA!$F$16:$M$112,8,0)+VLOOKUP(C558,[4]ServNOMINA!$F$16:$M$112,8,0),0)</f>
        <v>0</v>
      </c>
      <c r="R558" s="3">
        <f>IFERROR(VLOOKUP(C558,[3]ServOTROS!$F$16:$M$112,8,0)+VLOOKUP(C558,[4]ServOTROS!$F$16:$M$112,8,0),0)</f>
        <v>0</v>
      </c>
      <c r="S558" s="3"/>
      <c r="T558" s="3">
        <f>IFERROR(VLOOKUP(B558,[3]Aaf_PENSION!$C$16:$M$112,11,0)+VLOOKUP(B558,[4]Aaf_PENSION!$C$16:$M$112,11,0),0)</f>
        <v>0</v>
      </c>
      <c r="U558" s="3">
        <f>IFERROR(VLOOKUP(B558,[3]Aaf_SALUD!$C$16:$M$112,11,0)+VLOOKUP(B558,[4]Aaf_SALUD!$C$16:$M$112,11,0),0)</f>
        <v>0</v>
      </c>
      <c r="V558" s="3"/>
      <c r="W558" s="3"/>
      <c r="X558" s="3">
        <f>IFERROR(VLOOKUP(B558,[3]Ap_CESANTIAS!$C$16:$M$112,11,0)+VLOOKUP(B558,[4]Ap_CESANTIAS!$C$16:$M$112,11,0),0)</f>
        <v>0</v>
      </c>
      <c r="Y558" s="3">
        <f>IFERROR(VLOOKUP(B558,[3]Ap_PENSION!$C$16:$M$112,11,0)+VLOOKUP(B558,[4]Ap_PENSION!$C$16:$M$112,11,0),0)</f>
        <v>0</v>
      </c>
      <c r="Z558" s="3">
        <f>IFERROR(VLOOKUP(B558,[3]Ap_SALUD!$C$16:$M$112,11,0)+VLOOKUP(B558,[4]Ap_SALUD!$C$16:$M$112,11,0),0)</f>
        <v>0</v>
      </c>
      <c r="AA558" s="36">
        <f t="shared" si="25"/>
        <v>0</v>
      </c>
      <c r="AB558" s="37">
        <f t="shared" si="26"/>
        <v>0</v>
      </c>
    </row>
    <row r="559" spans="1:28" hidden="1" x14ac:dyDescent="0.25">
      <c r="A559" s="29">
        <v>547</v>
      </c>
      <c r="B559" s="61"/>
      <c r="C559" s="31">
        <v>899999414</v>
      </c>
      <c r="D559" s="31">
        <f>VLOOKUP(C559,ENERO!$D$13:$E$1147,2,0)</f>
        <v>218125181</v>
      </c>
      <c r="E559" s="61" t="s">
        <v>746</v>
      </c>
      <c r="F559" s="61"/>
      <c r="G559" s="61"/>
      <c r="H559" s="3">
        <v>152870367</v>
      </c>
      <c r="I559" s="3">
        <v>355178447</v>
      </c>
      <c r="J559" s="3">
        <f>IFERROR(VLOOKUP(C559,[1]NOMINA!$Y$16:$AC$112,5,0),0)</f>
        <v>0</v>
      </c>
      <c r="K559" s="3">
        <f>IFERROR(VLOOKUP(C559,[1]CANCELACIONES!$Y$16:$AC$43,5,0),0)</f>
        <v>0</v>
      </c>
      <c r="L559" s="3">
        <f>IFERROR(VLOOKUP(C559,'[2]res- 200686'!$K$16:$R$112,8,0),0)</f>
        <v>0</v>
      </c>
      <c r="M559" s="3">
        <f>IFERROR(VLOOKUP(C559,'[2]reduccion calidad '!$K$16:$R$27,8,0),0)*-1</f>
        <v>0</v>
      </c>
      <c r="N559" s="3"/>
      <c r="O559" s="34">
        <f t="shared" si="24"/>
        <v>508048814</v>
      </c>
      <c r="P559" s="35">
        <v>508048814</v>
      </c>
      <c r="Q559" s="3">
        <f>IFERROR(VLOOKUP(C559,[3]ServNOMINA!$F$16:$M$112,8,0)+VLOOKUP(C559,[4]ServNOMINA!$F$16:$M$112,8,0),0)</f>
        <v>0</v>
      </c>
      <c r="R559" s="3">
        <f>IFERROR(VLOOKUP(C559,[3]ServOTROS!$F$16:$M$112,8,0)+VLOOKUP(C559,[4]ServOTROS!$F$16:$M$112,8,0),0)</f>
        <v>0</v>
      </c>
      <c r="S559" s="3"/>
      <c r="T559" s="3">
        <f>IFERROR(VLOOKUP(B559,[3]Aaf_PENSION!$C$16:$M$112,11,0)+VLOOKUP(B559,[4]Aaf_PENSION!$C$16:$M$112,11,0),0)</f>
        <v>0</v>
      </c>
      <c r="U559" s="3">
        <f>IFERROR(VLOOKUP(B559,[3]Aaf_SALUD!$C$16:$M$112,11,0)+VLOOKUP(B559,[4]Aaf_SALUD!$C$16:$M$112,11,0),0)</f>
        <v>0</v>
      </c>
      <c r="V559" s="3"/>
      <c r="W559" s="3"/>
      <c r="X559" s="3">
        <f>IFERROR(VLOOKUP(B559,[3]Ap_CESANTIAS!$C$16:$M$112,11,0)+VLOOKUP(B559,[4]Ap_CESANTIAS!$C$16:$M$112,11,0),0)</f>
        <v>0</v>
      </c>
      <c r="Y559" s="3">
        <f>IFERROR(VLOOKUP(B559,[3]Ap_PENSION!$C$16:$M$112,11,0)+VLOOKUP(B559,[4]Ap_PENSION!$C$16:$M$112,11,0),0)</f>
        <v>0</v>
      </c>
      <c r="Z559" s="3">
        <f>IFERROR(VLOOKUP(B559,[3]Ap_SALUD!$C$16:$M$112,11,0)+VLOOKUP(B559,[4]Ap_SALUD!$C$16:$M$112,11,0),0)</f>
        <v>0</v>
      </c>
      <c r="AA559" s="36">
        <f t="shared" si="25"/>
        <v>0</v>
      </c>
      <c r="AB559" s="37">
        <f t="shared" si="26"/>
        <v>0</v>
      </c>
    </row>
    <row r="560" spans="1:28" hidden="1" x14ac:dyDescent="0.25">
      <c r="A560" s="38">
        <v>548</v>
      </c>
      <c r="B560" s="61"/>
      <c r="C560" s="31">
        <v>899999357</v>
      </c>
      <c r="D560" s="31">
        <f>VLOOKUP(C560,ENERO!$D$13:$E$1147,2,0)</f>
        <v>218325183</v>
      </c>
      <c r="E560" s="61" t="s">
        <v>747</v>
      </c>
      <c r="F560" s="61"/>
      <c r="G560" s="61"/>
      <c r="H560" s="3">
        <v>302668671</v>
      </c>
      <c r="I560" s="3">
        <v>494260699</v>
      </c>
      <c r="J560" s="3">
        <f>IFERROR(VLOOKUP(C560,[1]NOMINA!$Y$16:$AC$112,5,0),0)</f>
        <v>0</v>
      </c>
      <c r="K560" s="3">
        <f>IFERROR(VLOOKUP(C560,[1]CANCELACIONES!$Y$16:$AC$43,5,0),0)</f>
        <v>0</v>
      </c>
      <c r="L560" s="3">
        <f>IFERROR(VLOOKUP(C560,'[2]res- 200686'!$K$16:$R$112,8,0),0)</f>
        <v>0</v>
      </c>
      <c r="M560" s="3">
        <f>IFERROR(VLOOKUP(C560,'[2]reduccion calidad '!$K$16:$R$27,8,0),0)*-1</f>
        <v>0</v>
      </c>
      <c r="N560" s="3"/>
      <c r="O560" s="34">
        <f t="shared" si="24"/>
        <v>796929370</v>
      </c>
      <c r="P560" s="35">
        <v>796929370</v>
      </c>
      <c r="Q560" s="3">
        <f>IFERROR(VLOOKUP(C560,[3]ServNOMINA!$F$16:$M$112,8,0)+VLOOKUP(C560,[4]ServNOMINA!$F$16:$M$112,8,0),0)</f>
        <v>0</v>
      </c>
      <c r="R560" s="3">
        <f>IFERROR(VLOOKUP(C560,[3]ServOTROS!$F$16:$M$112,8,0)+VLOOKUP(C560,[4]ServOTROS!$F$16:$M$112,8,0),0)</f>
        <v>0</v>
      </c>
      <c r="S560" s="3"/>
      <c r="T560" s="3">
        <f>IFERROR(VLOOKUP(B560,[3]Aaf_PENSION!$C$16:$M$112,11,0)+VLOOKUP(B560,[4]Aaf_PENSION!$C$16:$M$112,11,0),0)</f>
        <v>0</v>
      </c>
      <c r="U560" s="3">
        <f>IFERROR(VLOOKUP(B560,[3]Aaf_SALUD!$C$16:$M$112,11,0)+VLOOKUP(B560,[4]Aaf_SALUD!$C$16:$M$112,11,0),0)</f>
        <v>0</v>
      </c>
      <c r="V560" s="3"/>
      <c r="W560" s="3"/>
      <c r="X560" s="3">
        <f>IFERROR(VLOOKUP(B560,[3]Ap_CESANTIAS!$C$16:$M$112,11,0)+VLOOKUP(B560,[4]Ap_CESANTIAS!$C$16:$M$112,11,0),0)</f>
        <v>0</v>
      </c>
      <c r="Y560" s="3">
        <f>IFERROR(VLOOKUP(B560,[3]Ap_PENSION!$C$16:$M$112,11,0)+VLOOKUP(B560,[4]Ap_PENSION!$C$16:$M$112,11,0),0)</f>
        <v>0</v>
      </c>
      <c r="Z560" s="3">
        <f>IFERROR(VLOOKUP(B560,[3]Ap_SALUD!$C$16:$M$112,11,0)+VLOOKUP(B560,[4]Ap_SALUD!$C$16:$M$112,11,0),0)</f>
        <v>0</v>
      </c>
      <c r="AA560" s="36">
        <f t="shared" si="25"/>
        <v>0</v>
      </c>
      <c r="AB560" s="37">
        <f t="shared" si="26"/>
        <v>0</v>
      </c>
    </row>
    <row r="561" spans="1:28" hidden="1" x14ac:dyDescent="0.25">
      <c r="A561" s="29">
        <v>549</v>
      </c>
      <c r="B561" s="61"/>
      <c r="C561" s="31">
        <v>899999466</v>
      </c>
      <c r="D561" s="31">
        <f>VLOOKUP(C561,ENERO!$D$13:$E$1147,2,0)</f>
        <v>210025200</v>
      </c>
      <c r="E561" s="61" t="s">
        <v>748</v>
      </c>
      <c r="F561" s="61"/>
      <c r="G561" s="61"/>
      <c r="H561" s="3">
        <v>310942375</v>
      </c>
      <c r="I561" s="3">
        <v>661049007</v>
      </c>
      <c r="J561" s="3">
        <f>IFERROR(VLOOKUP(C561,[1]NOMINA!$Y$16:$AC$112,5,0),0)</f>
        <v>0</v>
      </c>
      <c r="K561" s="3">
        <f>IFERROR(VLOOKUP(C561,[1]CANCELACIONES!$Y$16:$AC$43,5,0),0)</f>
        <v>0</v>
      </c>
      <c r="L561" s="3">
        <f>IFERROR(VLOOKUP(C561,'[2]res- 200686'!$K$16:$R$112,8,0),0)</f>
        <v>0</v>
      </c>
      <c r="M561" s="3">
        <f>IFERROR(VLOOKUP(C561,'[2]reduccion calidad '!$K$16:$R$27,8,0),0)*-1</f>
        <v>0</v>
      </c>
      <c r="N561" s="3"/>
      <c r="O561" s="34">
        <f t="shared" si="24"/>
        <v>971991382</v>
      </c>
      <c r="P561" s="35">
        <v>971991382</v>
      </c>
      <c r="Q561" s="3">
        <f>IFERROR(VLOOKUP(C561,[3]ServNOMINA!$F$16:$M$112,8,0)+VLOOKUP(C561,[4]ServNOMINA!$F$16:$M$112,8,0),0)</f>
        <v>0</v>
      </c>
      <c r="R561" s="3">
        <f>IFERROR(VLOOKUP(C561,[3]ServOTROS!$F$16:$M$112,8,0)+VLOOKUP(C561,[4]ServOTROS!$F$16:$M$112,8,0),0)</f>
        <v>0</v>
      </c>
      <c r="S561" s="3"/>
      <c r="T561" s="3">
        <f>IFERROR(VLOOKUP(B561,[3]Aaf_PENSION!$C$16:$M$112,11,0)+VLOOKUP(B561,[4]Aaf_PENSION!$C$16:$M$112,11,0),0)</f>
        <v>0</v>
      </c>
      <c r="U561" s="3">
        <f>IFERROR(VLOOKUP(B561,[3]Aaf_SALUD!$C$16:$M$112,11,0)+VLOOKUP(B561,[4]Aaf_SALUD!$C$16:$M$112,11,0),0)</f>
        <v>0</v>
      </c>
      <c r="V561" s="3"/>
      <c r="W561" s="3"/>
      <c r="X561" s="3">
        <f>IFERROR(VLOOKUP(B561,[3]Ap_CESANTIAS!$C$16:$M$112,11,0)+VLOOKUP(B561,[4]Ap_CESANTIAS!$C$16:$M$112,11,0),0)</f>
        <v>0</v>
      </c>
      <c r="Y561" s="3">
        <f>IFERROR(VLOOKUP(B561,[3]Ap_PENSION!$C$16:$M$112,11,0)+VLOOKUP(B561,[4]Ap_PENSION!$C$16:$M$112,11,0),0)</f>
        <v>0</v>
      </c>
      <c r="Z561" s="3">
        <f>IFERROR(VLOOKUP(B561,[3]Ap_SALUD!$C$16:$M$112,11,0)+VLOOKUP(B561,[4]Ap_SALUD!$C$16:$M$112,11,0),0)</f>
        <v>0</v>
      </c>
      <c r="AA561" s="36">
        <f t="shared" si="25"/>
        <v>0</v>
      </c>
      <c r="AB561" s="37">
        <f t="shared" si="26"/>
        <v>0</v>
      </c>
    </row>
    <row r="562" spans="1:28" hidden="1" x14ac:dyDescent="0.25">
      <c r="A562" s="38">
        <v>550</v>
      </c>
      <c r="B562" s="61"/>
      <c r="C562" s="31">
        <v>899999705</v>
      </c>
      <c r="D562" s="31">
        <f>VLOOKUP(C562,ENERO!$D$13:$E$1147,2,0)</f>
        <v>211425214</v>
      </c>
      <c r="E562" s="61" t="s">
        <v>749</v>
      </c>
      <c r="F562" s="61"/>
      <c r="G562" s="61"/>
      <c r="H562" s="3">
        <v>241623927</v>
      </c>
      <c r="I562" s="3">
        <v>429623039</v>
      </c>
      <c r="J562" s="3">
        <f>IFERROR(VLOOKUP(C562,[1]NOMINA!$Y$16:$AC$112,5,0),0)</f>
        <v>0</v>
      </c>
      <c r="K562" s="3">
        <f>IFERROR(VLOOKUP(C562,[1]CANCELACIONES!$Y$16:$AC$43,5,0),0)</f>
        <v>0</v>
      </c>
      <c r="L562" s="3">
        <f>IFERROR(VLOOKUP(C562,'[2]res- 200686'!$K$16:$R$112,8,0),0)</f>
        <v>0</v>
      </c>
      <c r="M562" s="3">
        <f>IFERROR(VLOOKUP(C562,'[2]reduccion calidad '!$K$16:$R$27,8,0),0)*-1</f>
        <v>0</v>
      </c>
      <c r="N562" s="3"/>
      <c r="O562" s="34">
        <f t="shared" si="24"/>
        <v>671246966</v>
      </c>
      <c r="P562" s="35">
        <v>671246966</v>
      </c>
      <c r="Q562" s="3">
        <f>IFERROR(VLOOKUP(C562,[3]ServNOMINA!$F$16:$M$112,8,0)+VLOOKUP(C562,[4]ServNOMINA!$F$16:$M$112,8,0),0)</f>
        <v>0</v>
      </c>
      <c r="R562" s="3">
        <f>IFERROR(VLOOKUP(C562,[3]ServOTROS!$F$16:$M$112,8,0)+VLOOKUP(C562,[4]ServOTROS!$F$16:$M$112,8,0),0)</f>
        <v>0</v>
      </c>
      <c r="S562" s="3"/>
      <c r="T562" s="3">
        <f>IFERROR(VLOOKUP(B562,[3]Aaf_PENSION!$C$16:$M$112,11,0)+VLOOKUP(B562,[4]Aaf_PENSION!$C$16:$M$112,11,0),0)</f>
        <v>0</v>
      </c>
      <c r="U562" s="3">
        <f>IFERROR(VLOOKUP(B562,[3]Aaf_SALUD!$C$16:$M$112,11,0)+VLOOKUP(B562,[4]Aaf_SALUD!$C$16:$M$112,11,0),0)</f>
        <v>0</v>
      </c>
      <c r="V562" s="3"/>
      <c r="W562" s="3"/>
      <c r="X562" s="3">
        <f>IFERROR(VLOOKUP(B562,[3]Ap_CESANTIAS!$C$16:$M$112,11,0)+VLOOKUP(B562,[4]Ap_CESANTIAS!$C$16:$M$112,11,0),0)</f>
        <v>0</v>
      </c>
      <c r="Y562" s="3">
        <f>IFERROR(VLOOKUP(B562,[3]Ap_PENSION!$C$16:$M$112,11,0)+VLOOKUP(B562,[4]Ap_PENSION!$C$16:$M$112,11,0),0)</f>
        <v>0</v>
      </c>
      <c r="Z562" s="3">
        <f>IFERROR(VLOOKUP(B562,[3]Ap_SALUD!$C$16:$M$112,11,0)+VLOOKUP(B562,[4]Ap_SALUD!$C$16:$M$112,11,0),0)</f>
        <v>0</v>
      </c>
      <c r="AA562" s="36">
        <f t="shared" si="25"/>
        <v>0</v>
      </c>
      <c r="AB562" s="37">
        <f t="shared" si="26"/>
        <v>0</v>
      </c>
    </row>
    <row r="563" spans="1:28" hidden="1" x14ac:dyDescent="0.25">
      <c r="A563" s="29">
        <v>551</v>
      </c>
      <c r="B563" s="61"/>
      <c r="C563" s="31">
        <v>899999406</v>
      </c>
      <c r="D563" s="31">
        <f>VLOOKUP(C563,ENERO!$D$13:$E$1147,2,0)</f>
        <v>212425224</v>
      </c>
      <c r="E563" s="61" t="s">
        <v>750</v>
      </c>
      <c r="F563" s="61"/>
      <c r="G563" s="61"/>
      <c r="H563" s="3">
        <v>149933601</v>
      </c>
      <c r="I563" s="3">
        <v>293173965</v>
      </c>
      <c r="J563" s="3">
        <f>IFERROR(VLOOKUP(C563,[1]NOMINA!$Y$16:$AC$112,5,0),0)</f>
        <v>0</v>
      </c>
      <c r="K563" s="3">
        <f>IFERROR(VLOOKUP(C563,[1]CANCELACIONES!$Y$16:$AC$43,5,0),0)</f>
        <v>0</v>
      </c>
      <c r="L563" s="3">
        <f>IFERROR(VLOOKUP(C563,'[2]res- 200686'!$K$16:$R$112,8,0),0)</f>
        <v>0</v>
      </c>
      <c r="M563" s="3">
        <f>IFERROR(VLOOKUP(C563,'[2]reduccion calidad '!$K$16:$R$27,8,0),0)*-1</f>
        <v>0</v>
      </c>
      <c r="N563" s="3"/>
      <c r="O563" s="34">
        <f t="shared" si="24"/>
        <v>443107566</v>
      </c>
      <c r="P563" s="35">
        <v>443107566</v>
      </c>
      <c r="Q563" s="3">
        <f>IFERROR(VLOOKUP(C563,[3]ServNOMINA!$F$16:$M$112,8,0)+VLOOKUP(C563,[4]ServNOMINA!$F$16:$M$112,8,0),0)</f>
        <v>0</v>
      </c>
      <c r="R563" s="3">
        <f>IFERROR(VLOOKUP(C563,[3]ServOTROS!$F$16:$M$112,8,0)+VLOOKUP(C563,[4]ServOTROS!$F$16:$M$112,8,0),0)</f>
        <v>0</v>
      </c>
      <c r="S563" s="3"/>
      <c r="T563" s="3">
        <f>IFERROR(VLOOKUP(B563,[3]Aaf_PENSION!$C$16:$M$112,11,0)+VLOOKUP(B563,[4]Aaf_PENSION!$C$16:$M$112,11,0),0)</f>
        <v>0</v>
      </c>
      <c r="U563" s="3">
        <f>IFERROR(VLOOKUP(B563,[3]Aaf_SALUD!$C$16:$M$112,11,0)+VLOOKUP(B563,[4]Aaf_SALUD!$C$16:$M$112,11,0),0)</f>
        <v>0</v>
      </c>
      <c r="V563" s="3"/>
      <c r="W563" s="3"/>
      <c r="X563" s="3">
        <f>IFERROR(VLOOKUP(B563,[3]Ap_CESANTIAS!$C$16:$M$112,11,0)+VLOOKUP(B563,[4]Ap_CESANTIAS!$C$16:$M$112,11,0),0)</f>
        <v>0</v>
      </c>
      <c r="Y563" s="3">
        <f>IFERROR(VLOOKUP(B563,[3]Ap_PENSION!$C$16:$M$112,11,0)+VLOOKUP(B563,[4]Ap_PENSION!$C$16:$M$112,11,0),0)</f>
        <v>0</v>
      </c>
      <c r="Z563" s="3">
        <f>IFERROR(VLOOKUP(B563,[3]Ap_SALUD!$C$16:$M$112,11,0)+VLOOKUP(B563,[4]Ap_SALUD!$C$16:$M$112,11,0),0)</f>
        <v>0</v>
      </c>
      <c r="AA563" s="36">
        <f t="shared" si="25"/>
        <v>0</v>
      </c>
      <c r="AB563" s="37">
        <f t="shared" si="26"/>
        <v>0</v>
      </c>
    </row>
    <row r="564" spans="1:28" hidden="1" x14ac:dyDescent="0.25">
      <c r="A564" s="38">
        <v>552</v>
      </c>
      <c r="B564" s="61"/>
      <c r="C564" s="31">
        <v>890680162</v>
      </c>
      <c r="D564" s="31">
        <f>VLOOKUP(C564,ENERO!$D$13:$E$1147,2,0)</f>
        <v>214525245</v>
      </c>
      <c r="E564" s="61" t="s">
        <v>751</v>
      </c>
      <c r="F564" s="61"/>
      <c r="G564" s="61"/>
      <c r="H564" s="3">
        <v>299410035</v>
      </c>
      <c r="I564" s="3">
        <v>617697593</v>
      </c>
      <c r="J564" s="3">
        <f>IFERROR(VLOOKUP(C564,[1]NOMINA!$Y$16:$AC$112,5,0),0)</f>
        <v>0</v>
      </c>
      <c r="K564" s="3">
        <f>IFERROR(VLOOKUP(C564,[1]CANCELACIONES!$Y$16:$AC$43,5,0),0)</f>
        <v>0</v>
      </c>
      <c r="L564" s="3">
        <f>IFERROR(VLOOKUP(C564,'[2]res- 200686'!$K$16:$R$112,8,0),0)</f>
        <v>0</v>
      </c>
      <c r="M564" s="3">
        <f>IFERROR(VLOOKUP(C564,'[2]reduccion calidad '!$K$16:$R$27,8,0),0)*-1</f>
        <v>0</v>
      </c>
      <c r="N564" s="3"/>
      <c r="O564" s="34">
        <f t="shared" si="24"/>
        <v>917107628</v>
      </c>
      <c r="P564" s="35">
        <v>917107628</v>
      </c>
      <c r="Q564" s="3">
        <f>IFERROR(VLOOKUP(C564,[3]ServNOMINA!$F$16:$M$112,8,0)+VLOOKUP(C564,[4]ServNOMINA!$F$16:$M$112,8,0),0)</f>
        <v>0</v>
      </c>
      <c r="R564" s="3">
        <f>IFERROR(VLOOKUP(C564,[3]ServOTROS!$F$16:$M$112,8,0)+VLOOKUP(C564,[4]ServOTROS!$F$16:$M$112,8,0),0)</f>
        <v>0</v>
      </c>
      <c r="S564" s="3"/>
      <c r="T564" s="3">
        <f>IFERROR(VLOOKUP(B564,[3]Aaf_PENSION!$C$16:$M$112,11,0)+VLOOKUP(B564,[4]Aaf_PENSION!$C$16:$M$112,11,0),0)</f>
        <v>0</v>
      </c>
      <c r="U564" s="3">
        <f>IFERROR(VLOOKUP(B564,[3]Aaf_SALUD!$C$16:$M$112,11,0)+VLOOKUP(B564,[4]Aaf_SALUD!$C$16:$M$112,11,0),0)</f>
        <v>0</v>
      </c>
      <c r="V564" s="3"/>
      <c r="W564" s="3"/>
      <c r="X564" s="3">
        <f>IFERROR(VLOOKUP(B564,[3]Ap_CESANTIAS!$C$16:$M$112,11,0)+VLOOKUP(B564,[4]Ap_CESANTIAS!$C$16:$M$112,11,0),0)</f>
        <v>0</v>
      </c>
      <c r="Y564" s="3">
        <f>IFERROR(VLOOKUP(B564,[3]Ap_PENSION!$C$16:$M$112,11,0)+VLOOKUP(B564,[4]Ap_PENSION!$C$16:$M$112,11,0),0)</f>
        <v>0</v>
      </c>
      <c r="Z564" s="3">
        <f>IFERROR(VLOOKUP(B564,[3]Ap_SALUD!$C$16:$M$112,11,0)+VLOOKUP(B564,[4]Ap_SALUD!$C$16:$M$112,11,0),0)</f>
        <v>0</v>
      </c>
      <c r="AA564" s="36">
        <f t="shared" si="25"/>
        <v>0</v>
      </c>
      <c r="AB564" s="37">
        <f t="shared" si="26"/>
        <v>0</v>
      </c>
    </row>
    <row r="565" spans="1:28" hidden="1" x14ac:dyDescent="0.25">
      <c r="A565" s="29">
        <v>553</v>
      </c>
      <c r="B565" s="61"/>
      <c r="C565" s="31">
        <v>899999460</v>
      </c>
      <c r="D565" s="31">
        <f>VLOOKUP(C565,ENERO!$D$13:$E$1147,2,0)</f>
        <v>215825258</v>
      </c>
      <c r="E565" s="61" t="s">
        <v>456</v>
      </c>
      <c r="F565" s="61"/>
      <c r="G565" s="61"/>
      <c r="H565" s="3">
        <v>79208723</v>
      </c>
      <c r="I565" s="3">
        <v>176645781</v>
      </c>
      <c r="J565" s="3">
        <f>IFERROR(VLOOKUP(C565,[1]NOMINA!$Y$16:$AC$112,5,0),0)</f>
        <v>0</v>
      </c>
      <c r="K565" s="3">
        <f>IFERROR(VLOOKUP(C565,[1]CANCELACIONES!$Y$16:$AC$43,5,0),0)</f>
        <v>0</v>
      </c>
      <c r="L565" s="3">
        <f>IFERROR(VLOOKUP(C565,'[2]res- 200686'!$K$16:$R$112,8,0),0)</f>
        <v>0</v>
      </c>
      <c r="M565" s="3">
        <f>IFERROR(VLOOKUP(C565,'[2]reduccion calidad '!$K$16:$R$27,8,0),0)*-1</f>
        <v>0</v>
      </c>
      <c r="N565" s="3"/>
      <c r="O565" s="34">
        <f t="shared" si="24"/>
        <v>255854504</v>
      </c>
      <c r="P565" s="35">
        <v>255854504</v>
      </c>
      <c r="Q565" s="3">
        <f>IFERROR(VLOOKUP(C565,[3]ServNOMINA!$F$16:$M$112,8,0)+VLOOKUP(C565,[4]ServNOMINA!$F$16:$M$112,8,0),0)</f>
        <v>0</v>
      </c>
      <c r="R565" s="3">
        <f>IFERROR(VLOOKUP(C565,[3]ServOTROS!$F$16:$M$112,8,0)+VLOOKUP(C565,[4]ServOTROS!$F$16:$M$112,8,0),0)</f>
        <v>0</v>
      </c>
      <c r="S565" s="3"/>
      <c r="T565" s="3">
        <f>IFERROR(VLOOKUP(B565,[3]Aaf_PENSION!$C$16:$M$112,11,0)+VLOOKUP(B565,[4]Aaf_PENSION!$C$16:$M$112,11,0),0)</f>
        <v>0</v>
      </c>
      <c r="U565" s="3">
        <f>IFERROR(VLOOKUP(B565,[3]Aaf_SALUD!$C$16:$M$112,11,0)+VLOOKUP(B565,[4]Aaf_SALUD!$C$16:$M$112,11,0),0)</f>
        <v>0</v>
      </c>
      <c r="V565" s="3"/>
      <c r="W565" s="3"/>
      <c r="X565" s="3">
        <f>IFERROR(VLOOKUP(B565,[3]Ap_CESANTIAS!$C$16:$M$112,11,0)+VLOOKUP(B565,[4]Ap_CESANTIAS!$C$16:$M$112,11,0),0)</f>
        <v>0</v>
      </c>
      <c r="Y565" s="3">
        <f>IFERROR(VLOOKUP(B565,[3]Ap_PENSION!$C$16:$M$112,11,0)+VLOOKUP(B565,[4]Ap_PENSION!$C$16:$M$112,11,0),0)</f>
        <v>0</v>
      </c>
      <c r="Z565" s="3">
        <f>IFERROR(VLOOKUP(B565,[3]Ap_SALUD!$C$16:$M$112,11,0)+VLOOKUP(B565,[4]Ap_SALUD!$C$16:$M$112,11,0),0)</f>
        <v>0</v>
      </c>
      <c r="AA565" s="36">
        <f t="shared" si="25"/>
        <v>0</v>
      </c>
      <c r="AB565" s="37">
        <f t="shared" si="26"/>
        <v>0</v>
      </c>
    </row>
    <row r="566" spans="1:28" hidden="1" x14ac:dyDescent="0.25">
      <c r="A566" s="38">
        <v>554</v>
      </c>
      <c r="B566" s="61"/>
      <c r="C566" s="31">
        <v>832002318</v>
      </c>
      <c r="D566" s="31">
        <f>VLOOKUP(C566,ENERO!$D$13:$E$1147,2,0)</f>
        <v>216025260</v>
      </c>
      <c r="E566" s="61" t="s">
        <v>752</v>
      </c>
      <c r="F566" s="61"/>
      <c r="G566" s="61"/>
      <c r="H566" s="3">
        <v>267784303</v>
      </c>
      <c r="I566" s="3">
        <v>470781193</v>
      </c>
      <c r="J566" s="3">
        <f>IFERROR(VLOOKUP(C566,[1]NOMINA!$Y$16:$AC$112,5,0),0)</f>
        <v>0</v>
      </c>
      <c r="K566" s="3">
        <f>IFERROR(VLOOKUP(C566,[1]CANCELACIONES!$Y$16:$AC$43,5,0),0)</f>
        <v>0</v>
      </c>
      <c r="L566" s="3">
        <f>IFERROR(VLOOKUP(C566,'[2]res- 200686'!$K$16:$R$112,8,0),0)</f>
        <v>0</v>
      </c>
      <c r="M566" s="3">
        <f>IFERROR(VLOOKUP(C566,'[2]reduccion calidad '!$K$16:$R$27,8,0),0)*-1</f>
        <v>0</v>
      </c>
      <c r="N566" s="3"/>
      <c r="O566" s="34">
        <f t="shared" si="24"/>
        <v>738565496</v>
      </c>
      <c r="P566" s="35">
        <v>738565496</v>
      </c>
      <c r="Q566" s="3">
        <f>IFERROR(VLOOKUP(C566,[3]ServNOMINA!$F$16:$M$112,8,0)+VLOOKUP(C566,[4]ServNOMINA!$F$16:$M$112,8,0),0)</f>
        <v>0</v>
      </c>
      <c r="R566" s="3">
        <f>IFERROR(VLOOKUP(C566,[3]ServOTROS!$F$16:$M$112,8,0)+VLOOKUP(C566,[4]ServOTROS!$F$16:$M$112,8,0),0)</f>
        <v>0</v>
      </c>
      <c r="S566" s="3"/>
      <c r="T566" s="3">
        <f>IFERROR(VLOOKUP(B566,[3]Aaf_PENSION!$C$16:$M$112,11,0)+VLOOKUP(B566,[4]Aaf_PENSION!$C$16:$M$112,11,0),0)</f>
        <v>0</v>
      </c>
      <c r="U566" s="3">
        <f>IFERROR(VLOOKUP(B566,[3]Aaf_SALUD!$C$16:$M$112,11,0)+VLOOKUP(B566,[4]Aaf_SALUD!$C$16:$M$112,11,0),0)</f>
        <v>0</v>
      </c>
      <c r="V566" s="3"/>
      <c r="W566" s="3"/>
      <c r="X566" s="3">
        <f>IFERROR(VLOOKUP(B566,[3]Ap_CESANTIAS!$C$16:$M$112,11,0)+VLOOKUP(B566,[4]Ap_CESANTIAS!$C$16:$M$112,11,0),0)</f>
        <v>0</v>
      </c>
      <c r="Y566" s="3">
        <f>IFERROR(VLOOKUP(B566,[3]Ap_PENSION!$C$16:$M$112,11,0)+VLOOKUP(B566,[4]Ap_PENSION!$C$16:$M$112,11,0),0)</f>
        <v>0</v>
      </c>
      <c r="Z566" s="3">
        <f>IFERROR(VLOOKUP(B566,[3]Ap_SALUD!$C$16:$M$112,11,0)+VLOOKUP(B566,[4]Ap_SALUD!$C$16:$M$112,11,0),0)</f>
        <v>0</v>
      </c>
      <c r="AA566" s="36">
        <f t="shared" si="25"/>
        <v>0</v>
      </c>
      <c r="AB566" s="37">
        <f t="shared" si="26"/>
        <v>0</v>
      </c>
    </row>
    <row r="567" spans="1:28" hidden="1" x14ac:dyDescent="0.25">
      <c r="A567" s="29">
        <v>555</v>
      </c>
      <c r="B567" s="61"/>
      <c r="C567" s="31">
        <v>899999364</v>
      </c>
      <c r="D567" s="31">
        <f>VLOOKUP(C567,ENERO!$D$13:$E$1147,2,0)</f>
        <v>217925279</v>
      </c>
      <c r="E567" s="61" t="s">
        <v>753</v>
      </c>
      <c r="F567" s="61"/>
      <c r="G567" s="61"/>
      <c r="H567" s="3">
        <v>166813465</v>
      </c>
      <c r="I567" s="3">
        <v>353352951</v>
      </c>
      <c r="J567" s="3">
        <f>IFERROR(VLOOKUP(C567,[1]NOMINA!$Y$16:$AC$112,5,0),0)</f>
        <v>0</v>
      </c>
      <c r="K567" s="3">
        <f>IFERROR(VLOOKUP(C567,[1]CANCELACIONES!$Y$16:$AC$43,5,0),0)</f>
        <v>0</v>
      </c>
      <c r="L567" s="3">
        <f>IFERROR(VLOOKUP(C567,'[2]res- 200686'!$K$16:$R$112,8,0),0)</f>
        <v>0</v>
      </c>
      <c r="M567" s="3">
        <f>IFERROR(VLOOKUP(C567,'[2]reduccion calidad '!$K$16:$R$27,8,0),0)*-1</f>
        <v>0</v>
      </c>
      <c r="N567" s="3"/>
      <c r="O567" s="34">
        <f t="shared" si="24"/>
        <v>520166416</v>
      </c>
      <c r="P567" s="35">
        <v>520166416</v>
      </c>
      <c r="Q567" s="3">
        <f>IFERROR(VLOOKUP(C567,[3]ServNOMINA!$F$16:$M$112,8,0)+VLOOKUP(C567,[4]ServNOMINA!$F$16:$M$112,8,0),0)</f>
        <v>0</v>
      </c>
      <c r="R567" s="3">
        <f>IFERROR(VLOOKUP(C567,[3]ServOTROS!$F$16:$M$112,8,0)+VLOOKUP(C567,[4]ServOTROS!$F$16:$M$112,8,0),0)</f>
        <v>0</v>
      </c>
      <c r="S567" s="3"/>
      <c r="T567" s="3">
        <f>IFERROR(VLOOKUP(B567,[3]Aaf_PENSION!$C$16:$M$112,11,0)+VLOOKUP(B567,[4]Aaf_PENSION!$C$16:$M$112,11,0),0)</f>
        <v>0</v>
      </c>
      <c r="U567" s="3">
        <f>IFERROR(VLOOKUP(B567,[3]Aaf_SALUD!$C$16:$M$112,11,0)+VLOOKUP(B567,[4]Aaf_SALUD!$C$16:$M$112,11,0),0)</f>
        <v>0</v>
      </c>
      <c r="V567" s="3"/>
      <c r="W567" s="3"/>
      <c r="X567" s="3">
        <f>IFERROR(VLOOKUP(B567,[3]Ap_CESANTIAS!$C$16:$M$112,11,0)+VLOOKUP(B567,[4]Ap_CESANTIAS!$C$16:$M$112,11,0),0)</f>
        <v>0</v>
      </c>
      <c r="Y567" s="3">
        <f>IFERROR(VLOOKUP(B567,[3]Ap_PENSION!$C$16:$M$112,11,0)+VLOOKUP(B567,[4]Ap_PENSION!$C$16:$M$112,11,0),0)</f>
        <v>0</v>
      </c>
      <c r="Z567" s="3">
        <f>IFERROR(VLOOKUP(B567,[3]Ap_SALUD!$C$16:$M$112,11,0)+VLOOKUP(B567,[4]Ap_SALUD!$C$16:$M$112,11,0),0)</f>
        <v>0</v>
      </c>
      <c r="AA567" s="36">
        <f t="shared" si="25"/>
        <v>0</v>
      </c>
      <c r="AB567" s="37">
        <f t="shared" si="26"/>
        <v>0</v>
      </c>
    </row>
    <row r="568" spans="1:28" hidden="1" x14ac:dyDescent="0.25">
      <c r="A568" s="38">
        <v>556</v>
      </c>
      <c r="B568" s="61"/>
      <c r="C568" s="31">
        <v>899999420</v>
      </c>
      <c r="D568" s="31">
        <f>VLOOKUP(C568,ENERO!$D$13:$E$1147,2,0)</f>
        <v>218125281</v>
      </c>
      <c r="E568" s="61" t="s">
        <v>754</v>
      </c>
      <c r="F568" s="61"/>
      <c r="G568" s="61"/>
      <c r="H568" s="3">
        <v>112833467</v>
      </c>
      <c r="I568" s="3">
        <v>307376514</v>
      </c>
      <c r="J568" s="3">
        <f>IFERROR(VLOOKUP(C568,[1]NOMINA!$Y$16:$AC$112,5,0),0)</f>
        <v>0</v>
      </c>
      <c r="K568" s="3">
        <f>IFERROR(VLOOKUP(C568,[1]CANCELACIONES!$Y$16:$AC$43,5,0),0)</f>
        <v>0</v>
      </c>
      <c r="L568" s="3">
        <f>IFERROR(VLOOKUP(C568,'[2]res- 200686'!$K$16:$R$112,8,0),0)</f>
        <v>0</v>
      </c>
      <c r="M568" s="3">
        <f>IFERROR(VLOOKUP(C568,'[2]reduccion calidad '!$K$16:$R$27,8,0),0)*-1</f>
        <v>0</v>
      </c>
      <c r="N568" s="3"/>
      <c r="O568" s="34">
        <f t="shared" si="24"/>
        <v>420209981</v>
      </c>
      <c r="P568" s="35">
        <v>420209981</v>
      </c>
      <c r="Q568" s="3">
        <f>IFERROR(VLOOKUP(C568,[3]ServNOMINA!$F$16:$M$112,8,0)+VLOOKUP(C568,[4]ServNOMINA!$F$16:$M$112,8,0),0)</f>
        <v>0</v>
      </c>
      <c r="R568" s="3">
        <f>IFERROR(VLOOKUP(C568,[3]ServOTROS!$F$16:$M$112,8,0)+VLOOKUP(C568,[4]ServOTROS!$F$16:$M$112,8,0),0)</f>
        <v>0</v>
      </c>
      <c r="S568" s="3"/>
      <c r="T568" s="3">
        <f>IFERROR(VLOOKUP(B568,[3]Aaf_PENSION!$C$16:$M$112,11,0)+VLOOKUP(B568,[4]Aaf_PENSION!$C$16:$M$112,11,0),0)</f>
        <v>0</v>
      </c>
      <c r="U568" s="3">
        <f>IFERROR(VLOOKUP(B568,[3]Aaf_SALUD!$C$16:$M$112,11,0)+VLOOKUP(B568,[4]Aaf_SALUD!$C$16:$M$112,11,0),0)</f>
        <v>0</v>
      </c>
      <c r="V568" s="3"/>
      <c r="W568" s="3"/>
      <c r="X568" s="3">
        <f>IFERROR(VLOOKUP(B568,[3]Ap_CESANTIAS!$C$16:$M$112,11,0)+VLOOKUP(B568,[4]Ap_CESANTIAS!$C$16:$M$112,11,0),0)</f>
        <v>0</v>
      </c>
      <c r="Y568" s="3">
        <f>IFERROR(VLOOKUP(B568,[3]Ap_PENSION!$C$16:$M$112,11,0)+VLOOKUP(B568,[4]Ap_PENSION!$C$16:$M$112,11,0),0)</f>
        <v>0</v>
      </c>
      <c r="Z568" s="3">
        <f>IFERROR(VLOOKUP(B568,[3]Ap_SALUD!$C$16:$M$112,11,0)+VLOOKUP(B568,[4]Ap_SALUD!$C$16:$M$112,11,0),0)</f>
        <v>0</v>
      </c>
      <c r="AA568" s="36">
        <f t="shared" si="25"/>
        <v>0</v>
      </c>
      <c r="AB568" s="37">
        <f t="shared" si="26"/>
        <v>0</v>
      </c>
    </row>
    <row r="569" spans="1:28" hidden="1" x14ac:dyDescent="0.25">
      <c r="A569" s="29">
        <v>557</v>
      </c>
      <c r="B569" s="61"/>
      <c r="C569" s="31">
        <v>899999323</v>
      </c>
      <c r="D569" s="31">
        <f>VLOOKUP(C569,ENERO!$D$13:$E$1147,2,0)</f>
        <v>218825288</v>
      </c>
      <c r="E569" s="61" t="s">
        <v>755</v>
      </c>
      <c r="F569" s="61"/>
      <c r="G569" s="61"/>
      <c r="H569" s="3">
        <v>141405177</v>
      </c>
      <c r="I569" s="3">
        <v>317407654</v>
      </c>
      <c r="J569" s="3">
        <f>IFERROR(VLOOKUP(C569,[1]NOMINA!$Y$16:$AC$112,5,0),0)</f>
        <v>0</v>
      </c>
      <c r="K569" s="3">
        <f>IFERROR(VLOOKUP(C569,[1]CANCELACIONES!$Y$16:$AC$43,5,0),0)</f>
        <v>0</v>
      </c>
      <c r="L569" s="3">
        <f>IFERROR(VLOOKUP(C569,'[2]res- 200686'!$K$16:$R$112,8,0),0)</f>
        <v>0</v>
      </c>
      <c r="M569" s="3">
        <f>IFERROR(VLOOKUP(C569,'[2]reduccion calidad '!$K$16:$R$27,8,0),0)*-1</f>
        <v>0</v>
      </c>
      <c r="N569" s="3"/>
      <c r="O569" s="34">
        <f t="shared" si="24"/>
        <v>458812831</v>
      </c>
      <c r="P569" s="35">
        <v>458812831</v>
      </c>
      <c r="Q569" s="3">
        <f>IFERROR(VLOOKUP(C569,[3]ServNOMINA!$F$16:$M$112,8,0)+VLOOKUP(C569,[4]ServNOMINA!$F$16:$M$112,8,0),0)</f>
        <v>0</v>
      </c>
      <c r="R569" s="3">
        <f>IFERROR(VLOOKUP(C569,[3]ServOTROS!$F$16:$M$112,8,0)+VLOOKUP(C569,[4]ServOTROS!$F$16:$M$112,8,0),0)</f>
        <v>0</v>
      </c>
      <c r="S569" s="3"/>
      <c r="T569" s="3">
        <f>IFERROR(VLOOKUP(B569,[3]Aaf_PENSION!$C$16:$M$112,11,0)+VLOOKUP(B569,[4]Aaf_PENSION!$C$16:$M$112,11,0),0)</f>
        <v>0</v>
      </c>
      <c r="U569" s="3">
        <f>IFERROR(VLOOKUP(B569,[3]Aaf_SALUD!$C$16:$M$112,11,0)+VLOOKUP(B569,[4]Aaf_SALUD!$C$16:$M$112,11,0),0)</f>
        <v>0</v>
      </c>
      <c r="V569" s="3"/>
      <c r="W569" s="3"/>
      <c r="X569" s="3">
        <f>IFERROR(VLOOKUP(B569,[3]Ap_CESANTIAS!$C$16:$M$112,11,0)+VLOOKUP(B569,[4]Ap_CESANTIAS!$C$16:$M$112,11,0),0)</f>
        <v>0</v>
      </c>
      <c r="Y569" s="3">
        <f>IFERROR(VLOOKUP(B569,[3]Ap_PENSION!$C$16:$M$112,11,0)+VLOOKUP(B569,[4]Ap_PENSION!$C$16:$M$112,11,0),0)</f>
        <v>0</v>
      </c>
      <c r="Z569" s="3">
        <f>IFERROR(VLOOKUP(B569,[3]Ap_SALUD!$C$16:$M$112,11,0)+VLOOKUP(B569,[4]Ap_SALUD!$C$16:$M$112,11,0),0)</f>
        <v>0</v>
      </c>
      <c r="AA569" s="36">
        <f t="shared" si="25"/>
        <v>0</v>
      </c>
      <c r="AB569" s="37">
        <f t="shared" si="26"/>
        <v>0</v>
      </c>
    </row>
    <row r="570" spans="1:28" hidden="1" x14ac:dyDescent="0.25">
      <c r="A570" s="38">
        <v>558</v>
      </c>
      <c r="B570" s="61"/>
      <c r="C570" s="31">
        <v>800094671</v>
      </c>
      <c r="D570" s="31">
        <f>VLOOKUP(C570,ENERO!$D$13:$E$1147,2,0)</f>
        <v>219325293</v>
      </c>
      <c r="E570" s="61" t="s">
        <v>756</v>
      </c>
      <c r="F570" s="61"/>
      <c r="G570" s="61"/>
      <c r="H570" s="3">
        <v>70216064</v>
      </c>
      <c r="I570" s="3">
        <v>221824639</v>
      </c>
      <c r="J570" s="3">
        <f>IFERROR(VLOOKUP(C570,[1]NOMINA!$Y$16:$AC$112,5,0),0)</f>
        <v>0</v>
      </c>
      <c r="K570" s="3">
        <f>IFERROR(VLOOKUP(C570,[1]CANCELACIONES!$Y$16:$AC$43,5,0),0)</f>
        <v>0</v>
      </c>
      <c r="L570" s="3">
        <f>IFERROR(VLOOKUP(C570,'[2]res- 200686'!$K$16:$R$112,8,0),0)</f>
        <v>0</v>
      </c>
      <c r="M570" s="3">
        <f>IFERROR(VLOOKUP(C570,'[2]reduccion calidad '!$K$16:$R$27,8,0),0)*-1</f>
        <v>0</v>
      </c>
      <c r="N570" s="3"/>
      <c r="O570" s="34">
        <f t="shared" si="24"/>
        <v>292040703</v>
      </c>
      <c r="P570" s="35">
        <v>292040703</v>
      </c>
      <c r="Q570" s="3">
        <f>IFERROR(VLOOKUP(C570,[3]ServNOMINA!$F$16:$M$112,8,0)+VLOOKUP(C570,[4]ServNOMINA!$F$16:$M$112,8,0),0)</f>
        <v>0</v>
      </c>
      <c r="R570" s="3">
        <f>IFERROR(VLOOKUP(C570,[3]ServOTROS!$F$16:$M$112,8,0)+VLOOKUP(C570,[4]ServOTROS!$F$16:$M$112,8,0),0)</f>
        <v>0</v>
      </c>
      <c r="S570" s="3"/>
      <c r="T570" s="3">
        <f>IFERROR(VLOOKUP(B570,[3]Aaf_PENSION!$C$16:$M$112,11,0)+VLOOKUP(B570,[4]Aaf_PENSION!$C$16:$M$112,11,0),0)</f>
        <v>0</v>
      </c>
      <c r="U570" s="3">
        <f>IFERROR(VLOOKUP(B570,[3]Aaf_SALUD!$C$16:$M$112,11,0)+VLOOKUP(B570,[4]Aaf_SALUD!$C$16:$M$112,11,0),0)</f>
        <v>0</v>
      </c>
      <c r="V570" s="3"/>
      <c r="W570" s="3"/>
      <c r="X570" s="3">
        <f>IFERROR(VLOOKUP(B570,[3]Ap_CESANTIAS!$C$16:$M$112,11,0)+VLOOKUP(B570,[4]Ap_CESANTIAS!$C$16:$M$112,11,0),0)</f>
        <v>0</v>
      </c>
      <c r="Y570" s="3">
        <f>IFERROR(VLOOKUP(B570,[3]Ap_PENSION!$C$16:$M$112,11,0)+VLOOKUP(B570,[4]Ap_PENSION!$C$16:$M$112,11,0),0)</f>
        <v>0</v>
      </c>
      <c r="Z570" s="3">
        <f>IFERROR(VLOOKUP(B570,[3]Ap_SALUD!$C$16:$M$112,11,0)+VLOOKUP(B570,[4]Ap_SALUD!$C$16:$M$112,11,0),0)</f>
        <v>0</v>
      </c>
      <c r="AA570" s="36">
        <f t="shared" si="25"/>
        <v>0</v>
      </c>
      <c r="AB570" s="37">
        <f t="shared" si="26"/>
        <v>0</v>
      </c>
    </row>
    <row r="571" spans="1:28" hidden="1" x14ac:dyDescent="0.25">
      <c r="A571" s="29">
        <v>559</v>
      </c>
      <c r="B571" s="61"/>
      <c r="C571" s="31">
        <v>899999419</v>
      </c>
      <c r="D571" s="31">
        <f>VLOOKUP(C571,ENERO!$D$13:$E$1147,2,0)</f>
        <v>219525295</v>
      </c>
      <c r="E571" s="61" t="s">
        <v>757</v>
      </c>
      <c r="F571" s="61"/>
      <c r="G571" s="61"/>
      <c r="H571" s="3">
        <v>202540277</v>
      </c>
      <c r="I571" s="3">
        <v>338026230</v>
      </c>
      <c r="J571" s="3">
        <f>IFERROR(VLOOKUP(C571,[1]NOMINA!$Y$16:$AC$112,5,0),0)</f>
        <v>0</v>
      </c>
      <c r="K571" s="3">
        <f>IFERROR(VLOOKUP(C571,[1]CANCELACIONES!$Y$16:$AC$43,5,0),0)</f>
        <v>0</v>
      </c>
      <c r="L571" s="3">
        <f>IFERROR(VLOOKUP(C571,'[2]res- 200686'!$K$16:$R$112,8,0),0)</f>
        <v>0</v>
      </c>
      <c r="M571" s="3">
        <f>IFERROR(VLOOKUP(C571,'[2]reduccion calidad '!$K$16:$R$27,8,0),0)*-1</f>
        <v>0</v>
      </c>
      <c r="N571" s="3"/>
      <c r="O571" s="34">
        <f t="shared" si="24"/>
        <v>540566507</v>
      </c>
      <c r="P571" s="35">
        <v>540566507</v>
      </c>
      <c r="Q571" s="3">
        <f>IFERROR(VLOOKUP(C571,[3]ServNOMINA!$F$16:$M$112,8,0)+VLOOKUP(C571,[4]ServNOMINA!$F$16:$M$112,8,0),0)</f>
        <v>0</v>
      </c>
      <c r="R571" s="3">
        <f>IFERROR(VLOOKUP(C571,[3]ServOTROS!$F$16:$M$112,8,0)+VLOOKUP(C571,[4]ServOTROS!$F$16:$M$112,8,0),0)</f>
        <v>0</v>
      </c>
      <c r="S571" s="3"/>
      <c r="T571" s="3">
        <f>IFERROR(VLOOKUP(B571,[3]Aaf_PENSION!$C$16:$M$112,11,0)+VLOOKUP(B571,[4]Aaf_PENSION!$C$16:$M$112,11,0),0)</f>
        <v>0</v>
      </c>
      <c r="U571" s="3">
        <f>IFERROR(VLOOKUP(B571,[3]Aaf_SALUD!$C$16:$M$112,11,0)+VLOOKUP(B571,[4]Aaf_SALUD!$C$16:$M$112,11,0),0)</f>
        <v>0</v>
      </c>
      <c r="V571" s="3"/>
      <c r="W571" s="3"/>
      <c r="X571" s="3">
        <f>IFERROR(VLOOKUP(B571,[3]Ap_CESANTIAS!$C$16:$M$112,11,0)+VLOOKUP(B571,[4]Ap_CESANTIAS!$C$16:$M$112,11,0),0)</f>
        <v>0</v>
      </c>
      <c r="Y571" s="3">
        <f>IFERROR(VLOOKUP(B571,[3]Ap_PENSION!$C$16:$M$112,11,0)+VLOOKUP(B571,[4]Ap_PENSION!$C$16:$M$112,11,0),0)</f>
        <v>0</v>
      </c>
      <c r="Z571" s="3">
        <f>IFERROR(VLOOKUP(B571,[3]Ap_SALUD!$C$16:$M$112,11,0)+VLOOKUP(B571,[4]Ap_SALUD!$C$16:$M$112,11,0),0)</f>
        <v>0</v>
      </c>
      <c r="AA571" s="36">
        <f t="shared" si="25"/>
        <v>0</v>
      </c>
      <c r="AB571" s="37">
        <f t="shared" si="26"/>
        <v>0</v>
      </c>
    </row>
    <row r="572" spans="1:28" hidden="1" x14ac:dyDescent="0.25">
      <c r="A572" s="38">
        <v>560</v>
      </c>
      <c r="B572" s="61"/>
      <c r="C572" s="31">
        <v>899999331</v>
      </c>
      <c r="D572" s="31">
        <f>VLOOKUP(C572,ENERO!$D$13:$E$1147,2,0)</f>
        <v>219725297</v>
      </c>
      <c r="E572" s="61" t="s">
        <v>758</v>
      </c>
      <c r="F572" s="61"/>
      <c r="G572" s="61"/>
      <c r="H572" s="3">
        <v>145608375</v>
      </c>
      <c r="I572" s="3">
        <v>318231045</v>
      </c>
      <c r="J572" s="3">
        <f>IFERROR(VLOOKUP(C572,[1]NOMINA!$Y$16:$AC$112,5,0),0)</f>
        <v>0</v>
      </c>
      <c r="K572" s="3">
        <f>IFERROR(VLOOKUP(C572,[1]CANCELACIONES!$Y$16:$AC$43,5,0),0)</f>
        <v>0</v>
      </c>
      <c r="L572" s="3">
        <f>IFERROR(VLOOKUP(C572,'[2]res- 200686'!$K$16:$R$112,8,0),0)</f>
        <v>0</v>
      </c>
      <c r="M572" s="3">
        <f>IFERROR(VLOOKUP(C572,'[2]reduccion calidad '!$K$16:$R$27,8,0),0)*-1</f>
        <v>0</v>
      </c>
      <c r="N572" s="3"/>
      <c r="O572" s="34">
        <f t="shared" si="24"/>
        <v>463839420</v>
      </c>
      <c r="P572" s="35">
        <v>463839420</v>
      </c>
      <c r="Q572" s="3">
        <f>IFERROR(VLOOKUP(C572,[3]ServNOMINA!$F$16:$M$112,8,0)+VLOOKUP(C572,[4]ServNOMINA!$F$16:$M$112,8,0),0)</f>
        <v>0</v>
      </c>
      <c r="R572" s="3">
        <f>IFERROR(VLOOKUP(C572,[3]ServOTROS!$F$16:$M$112,8,0)+VLOOKUP(C572,[4]ServOTROS!$F$16:$M$112,8,0),0)</f>
        <v>0</v>
      </c>
      <c r="S572" s="3"/>
      <c r="T572" s="3">
        <f>IFERROR(VLOOKUP(B572,[3]Aaf_PENSION!$C$16:$M$112,11,0)+VLOOKUP(B572,[4]Aaf_PENSION!$C$16:$M$112,11,0),0)</f>
        <v>0</v>
      </c>
      <c r="U572" s="3">
        <f>IFERROR(VLOOKUP(B572,[3]Aaf_SALUD!$C$16:$M$112,11,0)+VLOOKUP(B572,[4]Aaf_SALUD!$C$16:$M$112,11,0),0)</f>
        <v>0</v>
      </c>
      <c r="V572" s="3"/>
      <c r="W572" s="3"/>
      <c r="X572" s="3">
        <f>IFERROR(VLOOKUP(B572,[3]Ap_CESANTIAS!$C$16:$M$112,11,0)+VLOOKUP(B572,[4]Ap_CESANTIAS!$C$16:$M$112,11,0),0)</f>
        <v>0</v>
      </c>
      <c r="Y572" s="3">
        <f>IFERROR(VLOOKUP(B572,[3]Ap_PENSION!$C$16:$M$112,11,0)+VLOOKUP(B572,[4]Ap_PENSION!$C$16:$M$112,11,0),0)</f>
        <v>0</v>
      </c>
      <c r="Z572" s="3">
        <f>IFERROR(VLOOKUP(B572,[3]Ap_SALUD!$C$16:$M$112,11,0)+VLOOKUP(B572,[4]Ap_SALUD!$C$16:$M$112,11,0),0)</f>
        <v>0</v>
      </c>
      <c r="AA572" s="36">
        <f t="shared" si="25"/>
        <v>0</v>
      </c>
      <c r="AB572" s="37">
        <f t="shared" si="26"/>
        <v>0</v>
      </c>
    </row>
    <row r="573" spans="1:28" hidden="1" x14ac:dyDescent="0.25">
      <c r="A573" s="29">
        <v>561</v>
      </c>
      <c r="B573" s="61"/>
      <c r="C573" s="31">
        <v>800094684</v>
      </c>
      <c r="D573" s="31">
        <f>VLOOKUP(C573,ENERO!$D$13:$E$1147,2,0)</f>
        <v>219925299</v>
      </c>
      <c r="E573" s="61" t="s">
        <v>759</v>
      </c>
      <c r="F573" s="61"/>
      <c r="G573" s="61"/>
      <c r="H573" s="3">
        <v>37746001</v>
      </c>
      <c r="I573" s="3">
        <v>103709631</v>
      </c>
      <c r="J573" s="3">
        <f>IFERROR(VLOOKUP(C573,[1]NOMINA!$Y$16:$AC$112,5,0),0)</f>
        <v>0</v>
      </c>
      <c r="K573" s="3">
        <f>IFERROR(VLOOKUP(C573,[1]CANCELACIONES!$Y$16:$AC$43,5,0),0)</f>
        <v>0</v>
      </c>
      <c r="L573" s="3">
        <f>IFERROR(VLOOKUP(C573,'[2]res- 200686'!$K$16:$R$112,8,0),0)</f>
        <v>0</v>
      </c>
      <c r="M573" s="3">
        <f>IFERROR(VLOOKUP(C573,'[2]reduccion calidad '!$K$16:$R$27,8,0),0)*-1</f>
        <v>0</v>
      </c>
      <c r="N573" s="3"/>
      <c r="O573" s="34">
        <f t="shared" si="24"/>
        <v>141455632</v>
      </c>
      <c r="P573" s="35">
        <v>141455632</v>
      </c>
      <c r="Q573" s="3">
        <f>IFERROR(VLOOKUP(C573,[3]ServNOMINA!$F$16:$M$112,8,0)+VLOOKUP(C573,[4]ServNOMINA!$F$16:$M$112,8,0),0)</f>
        <v>0</v>
      </c>
      <c r="R573" s="3">
        <f>IFERROR(VLOOKUP(C573,[3]ServOTROS!$F$16:$M$112,8,0)+VLOOKUP(C573,[4]ServOTROS!$F$16:$M$112,8,0),0)</f>
        <v>0</v>
      </c>
      <c r="S573" s="3"/>
      <c r="T573" s="3">
        <f>IFERROR(VLOOKUP(B573,[3]Aaf_PENSION!$C$16:$M$112,11,0)+VLOOKUP(B573,[4]Aaf_PENSION!$C$16:$M$112,11,0),0)</f>
        <v>0</v>
      </c>
      <c r="U573" s="3">
        <f>IFERROR(VLOOKUP(B573,[3]Aaf_SALUD!$C$16:$M$112,11,0)+VLOOKUP(B573,[4]Aaf_SALUD!$C$16:$M$112,11,0),0)</f>
        <v>0</v>
      </c>
      <c r="V573" s="3"/>
      <c r="W573" s="3"/>
      <c r="X573" s="3">
        <f>IFERROR(VLOOKUP(B573,[3]Ap_CESANTIAS!$C$16:$M$112,11,0)+VLOOKUP(B573,[4]Ap_CESANTIAS!$C$16:$M$112,11,0),0)</f>
        <v>0</v>
      </c>
      <c r="Y573" s="3">
        <f>IFERROR(VLOOKUP(B573,[3]Ap_PENSION!$C$16:$M$112,11,0)+VLOOKUP(B573,[4]Ap_PENSION!$C$16:$M$112,11,0),0)</f>
        <v>0</v>
      </c>
      <c r="Z573" s="3">
        <f>IFERROR(VLOOKUP(B573,[3]Ap_SALUD!$C$16:$M$112,11,0)+VLOOKUP(B573,[4]Ap_SALUD!$C$16:$M$112,11,0),0)</f>
        <v>0</v>
      </c>
      <c r="AA573" s="36">
        <f t="shared" si="25"/>
        <v>0</v>
      </c>
      <c r="AB573" s="37">
        <f t="shared" si="26"/>
        <v>0</v>
      </c>
    </row>
    <row r="574" spans="1:28" hidden="1" x14ac:dyDescent="0.25">
      <c r="A574" s="38">
        <v>562</v>
      </c>
      <c r="B574" s="61"/>
      <c r="C574" s="31">
        <v>832000992</v>
      </c>
      <c r="D574" s="31">
        <f>VLOOKUP(C574,ENERO!$D$13:$E$1147,2,0)</f>
        <v>211225312</v>
      </c>
      <c r="E574" s="61" t="s">
        <v>356</v>
      </c>
      <c r="F574" s="61"/>
      <c r="G574" s="61"/>
      <c r="H574" s="3">
        <v>113290463</v>
      </c>
      <c r="I574" s="3">
        <v>193066361</v>
      </c>
      <c r="J574" s="3">
        <f>IFERROR(VLOOKUP(C574,[1]NOMINA!$Y$16:$AC$112,5,0),0)</f>
        <v>0</v>
      </c>
      <c r="K574" s="3">
        <f>IFERROR(VLOOKUP(C574,[1]CANCELACIONES!$Y$16:$AC$43,5,0),0)</f>
        <v>0</v>
      </c>
      <c r="L574" s="3">
        <f>IFERROR(VLOOKUP(C574,'[2]res- 200686'!$K$16:$R$112,8,0),0)</f>
        <v>0</v>
      </c>
      <c r="M574" s="3">
        <f>IFERROR(VLOOKUP(C574,'[2]reduccion calidad '!$K$16:$R$27,8,0),0)*-1</f>
        <v>0</v>
      </c>
      <c r="N574" s="3"/>
      <c r="O574" s="34">
        <f t="shared" si="24"/>
        <v>306356824</v>
      </c>
      <c r="P574" s="35">
        <v>306356824</v>
      </c>
      <c r="Q574" s="3">
        <f>IFERROR(VLOOKUP(C574,[3]ServNOMINA!$F$16:$M$112,8,0)+VLOOKUP(C574,[4]ServNOMINA!$F$16:$M$112,8,0),0)</f>
        <v>0</v>
      </c>
      <c r="R574" s="3">
        <f>IFERROR(VLOOKUP(C574,[3]ServOTROS!$F$16:$M$112,8,0)+VLOOKUP(C574,[4]ServOTROS!$F$16:$M$112,8,0),0)</f>
        <v>0</v>
      </c>
      <c r="S574" s="3"/>
      <c r="T574" s="3">
        <f>IFERROR(VLOOKUP(B574,[3]Aaf_PENSION!$C$16:$M$112,11,0)+VLOOKUP(B574,[4]Aaf_PENSION!$C$16:$M$112,11,0),0)</f>
        <v>0</v>
      </c>
      <c r="U574" s="3">
        <f>IFERROR(VLOOKUP(B574,[3]Aaf_SALUD!$C$16:$M$112,11,0)+VLOOKUP(B574,[4]Aaf_SALUD!$C$16:$M$112,11,0),0)</f>
        <v>0</v>
      </c>
      <c r="V574" s="3"/>
      <c r="W574" s="3"/>
      <c r="X574" s="3">
        <f>IFERROR(VLOOKUP(B574,[3]Ap_CESANTIAS!$C$16:$M$112,11,0)+VLOOKUP(B574,[4]Ap_CESANTIAS!$C$16:$M$112,11,0),0)</f>
        <v>0</v>
      </c>
      <c r="Y574" s="3">
        <f>IFERROR(VLOOKUP(B574,[3]Ap_PENSION!$C$16:$M$112,11,0)+VLOOKUP(B574,[4]Ap_PENSION!$C$16:$M$112,11,0),0)</f>
        <v>0</v>
      </c>
      <c r="Z574" s="3">
        <f>IFERROR(VLOOKUP(B574,[3]Ap_SALUD!$C$16:$M$112,11,0)+VLOOKUP(B574,[4]Ap_SALUD!$C$16:$M$112,11,0),0)</f>
        <v>0</v>
      </c>
      <c r="AA574" s="36">
        <f t="shared" si="25"/>
        <v>0</v>
      </c>
      <c r="AB574" s="37">
        <f t="shared" si="26"/>
        <v>0</v>
      </c>
    </row>
    <row r="575" spans="1:28" hidden="1" x14ac:dyDescent="0.25">
      <c r="A575" s="29">
        <v>563</v>
      </c>
      <c r="B575" s="61"/>
      <c r="C575" s="31">
        <v>899999362</v>
      </c>
      <c r="D575" s="31">
        <f>VLOOKUP(C575,ENERO!$D$13:$E$1147,2,0)</f>
        <v>211725317</v>
      </c>
      <c r="E575" s="61" t="s">
        <v>760</v>
      </c>
      <c r="F575" s="61"/>
      <c r="G575" s="61"/>
      <c r="H575" s="3">
        <v>258824207</v>
      </c>
      <c r="I575" s="3">
        <v>446851289</v>
      </c>
      <c r="J575" s="3">
        <f>IFERROR(VLOOKUP(C575,[1]NOMINA!$Y$16:$AC$112,5,0),0)</f>
        <v>0</v>
      </c>
      <c r="K575" s="3">
        <f>IFERROR(VLOOKUP(C575,[1]CANCELACIONES!$Y$16:$AC$43,5,0),0)</f>
        <v>0</v>
      </c>
      <c r="L575" s="3">
        <f>IFERROR(VLOOKUP(C575,'[2]res- 200686'!$K$16:$R$112,8,0),0)</f>
        <v>0</v>
      </c>
      <c r="M575" s="3">
        <f>IFERROR(VLOOKUP(C575,'[2]reduccion calidad '!$K$16:$R$27,8,0),0)*-1</f>
        <v>0</v>
      </c>
      <c r="N575" s="3"/>
      <c r="O575" s="34">
        <f t="shared" si="24"/>
        <v>705675496</v>
      </c>
      <c r="P575" s="35">
        <v>705675496</v>
      </c>
      <c r="Q575" s="3">
        <f>IFERROR(VLOOKUP(C575,[3]ServNOMINA!$F$16:$M$112,8,0)+VLOOKUP(C575,[4]ServNOMINA!$F$16:$M$112,8,0),0)</f>
        <v>0</v>
      </c>
      <c r="R575" s="3">
        <f>IFERROR(VLOOKUP(C575,[3]ServOTROS!$F$16:$M$112,8,0)+VLOOKUP(C575,[4]ServOTROS!$F$16:$M$112,8,0),0)</f>
        <v>0</v>
      </c>
      <c r="S575" s="3"/>
      <c r="T575" s="3">
        <f>IFERROR(VLOOKUP(B575,[3]Aaf_PENSION!$C$16:$M$112,11,0)+VLOOKUP(B575,[4]Aaf_PENSION!$C$16:$M$112,11,0),0)</f>
        <v>0</v>
      </c>
      <c r="U575" s="3">
        <f>IFERROR(VLOOKUP(B575,[3]Aaf_SALUD!$C$16:$M$112,11,0)+VLOOKUP(B575,[4]Aaf_SALUD!$C$16:$M$112,11,0),0)</f>
        <v>0</v>
      </c>
      <c r="V575" s="3"/>
      <c r="W575" s="3"/>
      <c r="X575" s="3">
        <f>IFERROR(VLOOKUP(B575,[3]Ap_CESANTIAS!$C$16:$M$112,11,0)+VLOOKUP(B575,[4]Ap_CESANTIAS!$C$16:$M$112,11,0),0)</f>
        <v>0</v>
      </c>
      <c r="Y575" s="3">
        <f>IFERROR(VLOOKUP(B575,[3]Ap_PENSION!$C$16:$M$112,11,0)+VLOOKUP(B575,[4]Ap_PENSION!$C$16:$M$112,11,0),0)</f>
        <v>0</v>
      </c>
      <c r="Z575" s="3">
        <f>IFERROR(VLOOKUP(B575,[3]Ap_SALUD!$C$16:$M$112,11,0)+VLOOKUP(B575,[4]Ap_SALUD!$C$16:$M$112,11,0),0)</f>
        <v>0</v>
      </c>
      <c r="AA575" s="36">
        <f t="shared" si="25"/>
        <v>0</v>
      </c>
      <c r="AB575" s="37">
        <f t="shared" si="26"/>
        <v>0</v>
      </c>
    </row>
    <row r="576" spans="1:28" hidden="1" x14ac:dyDescent="0.25">
      <c r="A576" s="38">
        <v>564</v>
      </c>
      <c r="B576" s="61"/>
      <c r="C576" s="31">
        <v>899999701</v>
      </c>
      <c r="D576" s="31">
        <f>VLOOKUP(C576,ENERO!$D$13:$E$1147,2,0)</f>
        <v>212025320</v>
      </c>
      <c r="E576" s="61" t="s">
        <v>761</v>
      </c>
      <c r="F576" s="61"/>
      <c r="G576" s="61"/>
      <c r="H576" s="3">
        <v>310094399</v>
      </c>
      <c r="I576" s="3">
        <v>573707370</v>
      </c>
      <c r="J576" s="3">
        <f>IFERROR(VLOOKUP(C576,[1]NOMINA!$Y$16:$AC$112,5,0),0)</f>
        <v>0</v>
      </c>
      <c r="K576" s="3">
        <f>IFERROR(VLOOKUP(C576,[1]CANCELACIONES!$Y$16:$AC$43,5,0),0)</f>
        <v>0</v>
      </c>
      <c r="L576" s="3">
        <f>IFERROR(VLOOKUP(C576,'[2]res- 200686'!$K$16:$R$112,8,0),0)</f>
        <v>0</v>
      </c>
      <c r="M576" s="3">
        <f>IFERROR(VLOOKUP(C576,'[2]reduccion calidad '!$K$16:$R$27,8,0),0)*-1</f>
        <v>0</v>
      </c>
      <c r="N576" s="3"/>
      <c r="O576" s="34">
        <f t="shared" si="24"/>
        <v>883801769</v>
      </c>
      <c r="P576" s="35">
        <v>883801769</v>
      </c>
      <c r="Q576" s="3">
        <f>IFERROR(VLOOKUP(C576,[3]ServNOMINA!$F$16:$M$112,8,0)+VLOOKUP(C576,[4]ServNOMINA!$F$16:$M$112,8,0),0)</f>
        <v>0</v>
      </c>
      <c r="R576" s="3">
        <f>IFERROR(VLOOKUP(C576,[3]ServOTROS!$F$16:$M$112,8,0)+VLOOKUP(C576,[4]ServOTROS!$F$16:$M$112,8,0),0)</f>
        <v>0</v>
      </c>
      <c r="S576" s="3"/>
      <c r="T576" s="3">
        <f>IFERROR(VLOOKUP(B576,[3]Aaf_PENSION!$C$16:$M$112,11,0)+VLOOKUP(B576,[4]Aaf_PENSION!$C$16:$M$112,11,0),0)</f>
        <v>0</v>
      </c>
      <c r="U576" s="3">
        <f>IFERROR(VLOOKUP(B576,[3]Aaf_SALUD!$C$16:$M$112,11,0)+VLOOKUP(B576,[4]Aaf_SALUD!$C$16:$M$112,11,0),0)</f>
        <v>0</v>
      </c>
      <c r="V576" s="3"/>
      <c r="W576" s="3"/>
      <c r="X576" s="3">
        <f>IFERROR(VLOOKUP(B576,[3]Ap_CESANTIAS!$C$16:$M$112,11,0)+VLOOKUP(B576,[4]Ap_CESANTIAS!$C$16:$M$112,11,0),0)</f>
        <v>0</v>
      </c>
      <c r="Y576" s="3">
        <f>IFERROR(VLOOKUP(B576,[3]Ap_PENSION!$C$16:$M$112,11,0)+VLOOKUP(B576,[4]Ap_PENSION!$C$16:$M$112,11,0),0)</f>
        <v>0</v>
      </c>
      <c r="Z576" s="3">
        <f>IFERROR(VLOOKUP(B576,[3]Ap_SALUD!$C$16:$M$112,11,0)+VLOOKUP(B576,[4]Ap_SALUD!$C$16:$M$112,11,0),0)</f>
        <v>0</v>
      </c>
      <c r="AA576" s="36">
        <f t="shared" si="25"/>
        <v>0</v>
      </c>
      <c r="AB576" s="37">
        <f t="shared" si="26"/>
        <v>0</v>
      </c>
    </row>
    <row r="577" spans="1:28" hidden="1" x14ac:dyDescent="0.25">
      <c r="A577" s="29">
        <v>565</v>
      </c>
      <c r="B577" s="61"/>
      <c r="C577" s="31">
        <v>899999442</v>
      </c>
      <c r="D577" s="31">
        <f>VLOOKUP(C577,ENERO!$D$13:$E$1147,2,0)</f>
        <v>212225322</v>
      </c>
      <c r="E577" s="61" t="s">
        <v>762</v>
      </c>
      <c r="F577" s="61"/>
      <c r="G577" s="61"/>
      <c r="H577" s="3">
        <v>246992759</v>
      </c>
      <c r="I577" s="3">
        <v>480034381</v>
      </c>
      <c r="J577" s="3">
        <f>IFERROR(VLOOKUP(C577,[1]NOMINA!$Y$16:$AC$112,5,0),0)</f>
        <v>0</v>
      </c>
      <c r="K577" s="3">
        <f>IFERROR(VLOOKUP(C577,[1]CANCELACIONES!$Y$16:$AC$43,5,0),0)</f>
        <v>0</v>
      </c>
      <c r="L577" s="3">
        <f>IFERROR(VLOOKUP(C577,'[2]res- 200686'!$K$16:$R$112,8,0),0)</f>
        <v>0</v>
      </c>
      <c r="M577" s="3">
        <f>IFERROR(VLOOKUP(C577,'[2]reduccion calidad '!$K$16:$R$27,8,0),0)*-1</f>
        <v>0</v>
      </c>
      <c r="N577" s="3"/>
      <c r="O577" s="34">
        <f t="shared" si="24"/>
        <v>727027140</v>
      </c>
      <c r="P577" s="35">
        <v>727027140</v>
      </c>
      <c r="Q577" s="3">
        <f>IFERROR(VLOOKUP(C577,[3]ServNOMINA!$F$16:$M$112,8,0)+VLOOKUP(C577,[4]ServNOMINA!$F$16:$M$112,8,0),0)</f>
        <v>0</v>
      </c>
      <c r="R577" s="3">
        <f>IFERROR(VLOOKUP(C577,[3]ServOTROS!$F$16:$M$112,8,0)+VLOOKUP(C577,[4]ServOTROS!$F$16:$M$112,8,0),0)</f>
        <v>0</v>
      </c>
      <c r="S577" s="3"/>
      <c r="T577" s="3">
        <f>IFERROR(VLOOKUP(B577,[3]Aaf_PENSION!$C$16:$M$112,11,0)+VLOOKUP(B577,[4]Aaf_PENSION!$C$16:$M$112,11,0),0)</f>
        <v>0</v>
      </c>
      <c r="U577" s="3">
        <f>IFERROR(VLOOKUP(B577,[3]Aaf_SALUD!$C$16:$M$112,11,0)+VLOOKUP(B577,[4]Aaf_SALUD!$C$16:$M$112,11,0),0)</f>
        <v>0</v>
      </c>
      <c r="V577" s="3"/>
      <c r="W577" s="3"/>
      <c r="X577" s="3">
        <f>IFERROR(VLOOKUP(B577,[3]Ap_CESANTIAS!$C$16:$M$112,11,0)+VLOOKUP(B577,[4]Ap_CESANTIAS!$C$16:$M$112,11,0),0)</f>
        <v>0</v>
      </c>
      <c r="Y577" s="3">
        <f>IFERROR(VLOOKUP(B577,[3]Ap_PENSION!$C$16:$M$112,11,0)+VLOOKUP(B577,[4]Ap_PENSION!$C$16:$M$112,11,0),0)</f>
        <v>0</v>
      </c>
      <c r="Z577" s="3">
        <f>IFERROR(VLOOKUP(B577,[3]Ap_SALUD!$C$16:$M$112,11,0)+VLOOKUP(B577,[4]Ap_SALUD!$C$16:$M$112,11,0),0)</f>
        <v>0</v>
      </c>
      <c r="AA577" s="36">
        <f t="shared" si="25"/>
        <v>0</v>
      </c>
      <c r="AB577" s="37">
        <f t="shared" si="26"/>
        <v>0</v>
      </c>
    </row>
    <row r="578" spans="1:28" hidden="1" x14ac:dyDescent="0.25">
      <c r="A578" s="38">
        <v>566</v>
      </c>
      <c r="B578" s="61"/>
      <c r="C578" s="31">
        <v>800011271</v>
      </c>
      <c r="D578" s="31">
        <f>VLOOKUP(C578,ENERO!$D$13:$E$1147,2,0)</f>
        <v>212425324</v>
      </c>
      <c r="E578" s="61" t="s">
        <v>763</v>
      </c>
      <c r="F578" s="61"/>
      <c r="G578" s="61"/>
      <c r="H578" s="3">
        <v>41880904</v>
      </c>
      <c r="I578" s="3">
        <v>150642250</v>
      </c>
      <c r="J578" s="3">
        <f>IFERROR(VLOOKUP(C578,[1]NOMINA!$Y$16:$AC$112,5,0),0)</f>
        <v>0</v>
      </c>
      <c r="K578" s="3">
        <f>IFERROR(VLOOKUP(C578,[1]CANCELACIONES!$Y$16:$AC$43,5,0),0)</f>
        <v>0</v>
      </c>
      <c r="L578" s="3">
        <f>IFERROR(VLOOKUP(C578,'[2]res- 200686'!$K$16:$R$112,8,0),0)</f>
        <v>0</v>
      </c>
      <c r="M578" s="3">
        <f>IFERROR(VLOOKUP(C578,'[2]reduccion calidad '!$K$16:$R$27,8,0),0)*-1</f>
        <v>0</v>
      </c>
      <c r="N578" s="3"/>
      <c r="O578" s="34">
        <f t="shared" si="24"/>
        <v>192523154</v>
      </c>
      <c r="P578" s="35">
        <v>192523154</v>
      </c>
      <c r="Q578" s="3">
        <f>IFERROR(VLOOKUP(C578,[3]ServNOMINA!$F$16:$M$112,8,0)+VLOOKUP(C578,[4]ServNOMINA!$F$16:$M$112,8,0),0)</f>
        <v>0</v>
      </c>
      <c r="R578" s="3">
        <f>IFERROR(VLOOKUP(C578,[3]ServOTROS!$F$16:$M$112,8,0)+VLOOKUP(C578,[4]ServOTROS!$F$16:$M$112,8,0),0)</f>
        <v>0</v>
      </c>
      <c r="S578" s="3"/>
      <c r="T578" s="3">
        <f>IFERROR(VLOOKUP(B578,[3]Aaf_PENSION!$C$16:$M$112,11,0)+VLOOKUP(B578,[4]Aaf_PENSION!$C$16:$M$112,11,0),0)</f>
        <v>0</v>
      </c>
      <c r="U578" s="3">
        <f>IFERROR(VLOOKUP(B578,[3]Aaf_SALUD!$C$16:$M$112,11,0)+VLOOKUP(B578,[4]Aaf_SALUD!$C$16:$M$112,11,0),0)</f>
        <v>0</v>
      </c>
      <c r="V578" s="3"/>
      <c r="W578" s="3"/>
      <c r="X578" s="3">
        <f>IFERROR(VLOOKUP(B578,[3]Ap_CESANTIAS!$C$16:$M$112,11,0)+VLOOKUP(B578,[4]Ap_CESANTIAS!$C$16:$M$112,11,0),0)</f>
        <v>0</v>
      </c>
      <c r="Y578" s="3">
        <f>IFERROR(VLOOKUP(B578,[3]Ap_PENSION!$C$16:$M$112,11,0)+VLOOKUP(B578,[4]Ap_PENSION!$C$16:$M$112,11,0),0)</f>
        <v>0</v>
      </c>
      <c r="Z578" s="3">
        <f>IFERROR(VLOOKUP(B578,[3]Ap_SALUD!$C$16:$M$112,11,0)+VLOOKUP(B578,[4]Ap_SALUD!$C$16:$M$112,11,0),0)</f>
        <v>0</v>
      </c>
      <c r="AA578" s="36">
        <f t="shared" si="25"/>
        <v>0</v>
      </c>
      <c r="AB578" s="37">
        <f t="shared" si="26"/>
        <v>0</v>
      </c>
    </row>
    <row r="579" spans="1:28" hidden="1" x14ac:dyDescent="0.25">
      <c r="A579" s="29">
        <v>567</v>
      </c>
      <c r="B579" s="61"/>
      <c r="C579" s="31">
        <v>899999395</v>
      </c>
      <c r="D579" s="31">
        <f>VLOOKUP(C579,ENERO!$D$13:$E$1147,2,0)</f>
        <v>212625326</v>
      </c>
      <c r="E579" s="61" t="s">
        <v>764</v>
      </c>
      <c r="F579" s="61"/>
      <c r="G579" s="61"/>
      <c r="H579" s="3">
        <v>85965852</v>
      </c>
      <c r="I579" s="3">
        <v>221221961</v>
      </c>
      <c r="J579" s="3">
        <f>IFERROR(VLOOKUP(C579,[1]NOMINA!$Y$16:$AC$112,5,0),0)</f>
        <v>0</v>
      </c>
      <c r="K579" s="3">
        <f>IFERROR(VLOOKUP(C579,[1]CANCELACIONES!$Y$16:$AC$43,5,0),0)</f>
        <v>0</v>
      </c>
      <c r="L579" s="3">
        <f>IFERROR(VLOOKUP(C579,'[2]res- 200686'!$K$16:$R$112,8,0),0)</f>
        <v>0</v>
      </c>
      <c r="M579" s="3">
        <f>IFERROR(VLOOKUP(C579,'[2]reduccion calidad '!$K$16:$R$27,8,0),0)*-1</f>
        <v>0</v>
      </c>
      <c r="N579" s="3"/>
      <c r="O579" s="34">
        <f t="shared" si="24"/>
        <v>307187813</v>
      </c>
      <c r="P579" s="35">
        <v>307187813</v>
      </c>
      <c r="Q579" s="3">
        <f>IFERROR(VLOOKUP(C579,[3]ServNOMINA!$F$16:$M$112,8,0)+VLOOKUP(C579,[4]ServNOMINA!$F$16:$M$112,8,0),0)</f>
        <v>0</v>
      </c>
      <c r="R579" s="3">
        <f>IFERROR(VLOOKUP(C579,[3]ServOTROS!$F$16:$M$112,8,0)+VLOOKUP(C579,[4]ServOTROS!$F$16:$M$112,8,0),0)</f>
        <v>0</v>
      </c>
      <c r="S579" s="3"/>
      <c r="T579" s="3">
        <f>IFERROR(VLOOKUP(B579,[3]Aaf_PENSION!$C$16:$M$112,11,0)+VLOOKUP(B579,[4]Aaf_PENSION!$C$16:$M$112,11,0),0)</f>
        <v>0</v>
      </c>
      <c r="U579" s="3">
        <f>IFERROR(VLOOKUP(B579,[3]Aaf_SALUD!$C$16:$M$112,11,0)+VLOOKUP(B579,[4]Aaf_SALUD!$C$16:$M$112,11,0),0)</f>
        <v>0</v>
      </c>
      <c r="V579" s="3"/>
      <c r="W579" s="3"/>
      <c r="X579" s="3">
        <f>IFERROR(VLOOKUP(B579,[3]Ap_CESANTIAS!$C$16:$M$112,11,0)+VLOOKUP(B579,[4]Ap_CESANTIAS!$C$16:$M$112,11,0),0)</f>
        <v>0</v>
      </c>
      <c r="Y579" s="3">
        <f>IFERROR(VLOOKUP(B579,[3]Ap_PENSION!$C$16:$M$112,11,0)+VLOOKUP(B579,[4]Ap_PENSION!$C$16:$M$112,11,0),0)</f>
        <v>0</v>
      </c>
      <c r="Z579" s="3">
        <f>IFERROR(VLOOKUP(B579,[3]Ap_SALUD!$C$16:$M$112,11,0)+VLOOKUP(B579,[4]Ap_SALUD!$C$16:$M$112,11,0),0)</f>
        <v>0</v>
      </c>
      <c r="AA579" s="36">
        <f t="shared" si="25"/>
        <v>0</v>
      </c>
      <c r="AB579" s="37">
        <f t="shared" si="26"/>
        <v>0</v>
      </c>
    </row>
    <row r="580" spans="1:28" hidden="1" x14ac:dyDescent="0.25">
      <c r="A580" s="38">
        <v>568</v>
      </c>
      <c r="B580" s="61"/>
      <c r="C580" s="31">
        <v>800094685</v>
      </c>
      <c r="D580" s="31">
        <f>VLOOKUP(C580,ENERO!$D$13:$E$1147,2,0)</f>
        <v>212825328</v>
      </c>
      <c r="E580" s="61" t="s">
        <v>765</v>
      </c>
      <c r="F580" s="61"/>
      <c r="G580" s="61"/>
      <c r="H580" s="3">
        <v>71404926</v>
      </c>
      <c r="I580" s="3">
        <v>170710172</v>
      </c>
      <c r="J580" s="3">
        <f>IFERROR(VLOOKUP(C580,[1]NOMINA!$Y$16:$AC$112,5,0),0)</f>
        <v>0</v>
      </c>
      <c r="K580" s="3">
        <f>IFERROR(VLOOKUP(C580,[1]CANCELACIONES!$Y$16:$AC$43,5,0),0)</f>
        <v>0</v>
      </c>
      <c r="L580" s="3">
        <f>IFERROR(VLOOKUP(C580,'[2]res- 200686'!$K$16:$R$112,8,0),0)</f>
        <v>0</v>
      </c>
      <c r="M580" s="3">
        <f>IFERROR(VLOOKUP(C580,'[2]reduccion calidad '!$K$16:$R$27,8,0),0)*-1</f>
        <v>0</v>
      </c>
      <c r="N580" s="3"/>
      <c r="O580" s="34">
        <f t="shared" si="24"/>
        <v>242115098</v>
      </c>
      <c r="P580" s="35">
        <v>242115098</v>
      </c>
      <c r="Q580" s="3">
        <f>IFERROR(VLOOKUP(C580,[3]ServNOMINA!$F$16:$M$112,8,0)+VLOOKUP(C580,[4]ServNOMINA!$F$16:$M$112,8,0),0)</f>
        <v>0</v>
      </c>
      <c r="R580" s="3">
        <f>IFERROR(VLOOKUP(C580,[3]ServOTROS!$F$16:$M$112,8,0)+VLOOKUP(C580,[4]ServOTROS!$F$16:$M$112,8,0),0)</f>
        <v>0</v>
      </c>
      <c r="S580" s="3"/>
      <c r="T580" s="3">
        <f>IFERROR(VLOOKUP(B580,[3]Aaf_PENSION!$C$16:$M$112,11,0)+VLOOKUP(B580,[4]Aaf_PENSION!$C$16:$M$112,11,0),0)</f>
        <v>0</v>
      </c>
      <c r="U580" s="3">
        <f>IFERROR(VLOOKUP(B580,[3]Aaf_SALUD!$C$16:$M$112,11,0)+VLOOKUP(B580,[4]Aaf_SALUD!$C$16:$M$112,11,0),0)</f>
        <v>0</v>
      </c>
      <c r="V580" s="3"/>
      <c r="W580" s="3"/>
      <c r="X580" s="3">
        <f>IFERROR(VLOOKUP(B580,[3]Ap_CESANTIAS!$C$16:$M$112,11,0)+VLOOKUP(B580,[4]Ap_CESANTIAS!$C$16:$M$112,11,0),0)</f>
        <v>0</v>
      </c>
      <c r="Y580" s="3">
        <f>IFERROR(VLOOKUP(B580,[3]Ap_PENSION!$C$16:$M$112,11,0)+VLOOKUP(B580,[4]Ap_PENSION!$C$16:$M$112,11,0),0)</f>
        <v>0</v>
      </c>
      <c r="Z580" s="3">
        <f>IFERROR(VLOOKUP(B580,[3]Ap_SALUD!$C$16:$M$112,11,0)+VLOOKUP(B580,[4]Ap_SALUD!$C$16:$M$112,11,0),0)</f>
        <v>0</v>
      </c>
      <c r="AA580" s="36">
        <f t="shared" si="25"/>
        <v>0</v>
      </c>
      <c r="AB580" s="37">
        <f t="shared" si="26"/>
        <v>0</v>
      </c>
    </row>
    <row r="581" spans="1:28" hidden="1" x14ac:dyDescent="0.25">
      <c r="A581" s="29">
        <v>569</v>
      </c>
      <c r="B581" s="61"/>
      <c r="C581" s="31">
        <v>800094701</v>
      </c>
      <c r="D581" s="31">
        <f>VLOOKUP(C581,ENERO!$D$13:$E$1147,2,0)</f>
        <v>213525335</v>
      </c>
      <c r="E581" s="61" t="s">
        <v>766</v>
      </c>
      <c r="F581" s="61"/>
      <c r="G581" s="61"/>
      <c r="H581" s="3">
        <v>78910407</v>
      </c>
      <c r="I581" s="3">
        <v>181377061</v>
      </c>
      <c r="J581" s="3">
        <f>IFERROR(VLOOKUP(C581,[1]NOMINA!$Y$16:$AC$112,5,0),0)</f>
        <v>0</v>
      </c>
      <c r="K581" s="3">
        <f>IFERROR(VLOOKUP(C581,[1]CANCELACIONES!$Y$16:$AC$43,5,0),0)</f>
        <v>0</v>
      </c>
      <c r="L581" s="3">
        <f>IFERROR(VLOOKUP(C581,'[2]res- 200686'!$K$16:$R$112,8,0),0)</f>
        <v>0</v>
      </c>
      <c r="M581" s="3">
        <f>IFERROR(VLOOKUP(C581,'[2]reduccion calidad '!$K$16:$R$27,8,0),0)*-1</f>
        <v>0</v>
      </c>
      <c r="N581" s="3"/>
      <c r="O581" s="34">
        <f t="shared" si="24"/>
        <v>260287468</v>
      </c>
      <c r="P581" s="35">
        <v>260287468</v>
      </c>
      <c r="Q581" s="3">
        <f>IFERROR(VLOOKUP(C581,[3]ServNOMINA!$F$16:$M$112,8,0)+VLOOKUP(C581,[4]ServNOMINA!$F$16:$M$112,8,0),0)</f>
        <v>0</v>
      </c>
      <c r="R581" s="3">
        <f>IFERROR(VLOOKUP(C581,[3]ServOTROS!$F$16:$M$112,8,0)+VLOOKUP(C581,[4]ServOTROS!$F$16:$M$112,8,0),0)</f>
        <v>0</v>
      </c>
      <c r="S581" s="3"/>
      <c r="T581" s="3">
        <f>IFERROR(VLOOKUP(B581,[3]Aaf_PENSION!$C$16:$M$112,11,0)+VLOOKUP(B581,[4]Aaf_PENSION!$C$16:$M$112,11,0),0)</f>
        <v>0</v>
      </c>
      <c r="U581" s="3">
        <f>IFERROR(VLOOKUP(B581,[3]Aaf_SALUD!$C$16:$M$112,11,0)+VLOOKUP(B581,[4]Aaf_SALUD!$C$16:$M$112,11,0),0)</f>
        <v>0</v>
      </c>
      <c r="V581" s="3"/>
      <c r="W581" s="3"/>
      <c r="X581" s="3">
        <f>IFERROR(VLOOKUP(B581,[3]Ap_CESANTIAS!$C$16:$M$112,11,0)+VLOOKUP(B581,[4]Ap_CESANTIAS!$C$16:$M$112,11,0),0)</f>
        <v>0</v>
      </c>
      <c r="Y581" s="3">
        <f>IFERROR(VLOOKUP(B581,[3]Ap_PENSION!$C$16:$M$112,11,0)+VLOOKUP(B581,[4]Ap_PENSION!$C$16:$M$112,11,0),0)</f>
        <v>0</v>
      </c>
      <c r="Z581" s="3">
        <f>IFERROR(VLOOKUP(B581,[3]Ap_SALUD!$C$16:$M$112,11,0)+VLOOKUP(B581,[4]Ap_SALUD!$C$16:$M$112,11,0),0)</f>
        <v>0</v>
      </c>
      <c r="AA581" s="36">
        <f t="shared" si="25"/>
        <v>0</v>
      </c>
      <c r="AB581" s="37">
        <f t="shared" si="26"/>
        <v>0</v>
      </c>
    </row>
    <row r="582" spans="1:28" hidden="1" x14ac:dyDescent="0.25">
      <c r="A582" s="38">
        <v>570</v>
      </c>
      <c r="B582" s="61"/>
      <c r="C582" s="31">
        <v>800094704</v>
      </c>
      <c r="D582" s="31">
        <f>VLOOKUP(C582,ENERO!$D$13:$E$1147,2,0)</f>
        <v>213925339</v>
      </c>
      <c r="E582" s="61" t="s">
        <v>767</v>
      </c>
      <c r="F582" s="61"/>
      <c r="G582" s="61"/>
      <c r="H582" s="3">
        <v>65183107</v>
      </c>
      <c r="I582" s="3">
        <v>122245354</v>
      </c>
      <c r="J582" s="3">
        <f>IFERROR(VLOOKUP(C582,[1]NOMINA!$Y$16:$AC$112,5,0),0)</f>
        <v>0</v>
      </c>
      <c r="K582" s="3">
        <f>IFERROR(VLOOKUP(C582,[1]CANCELACIONES!$Y$16:$AC$43,5,0),0)</f>
        <v>0</v>
      </c>
      <c r="L582" s="3">
        <f>IFERROR(VLOOKUP(C582,'[2]res- 200686'!$K$16:$R$112,8,0),0)</f>
        <v>0</v>
      </c>
      <c r="M582" s="3">
        <f>IFERROR(VLOOKUP(C582,'[2]reduccion calidad '!$K$16:$R$27,8,0),0)*-1</f>
        <v>0</v>
      </c>
      <c r="N582" s="3"/>
      <c r="O582" s="34">
        <f t="shared" si="24"/>
        <v>187428461</v>
      </c>
      <c r="P582" s="35">
        <v>187428461</v>
      </c>
      <c r="Q582" s="3">
        <f>IFERROR(VLOOKUP(C582,[3]ServNOMINA!$F$16:$M$112,8,0)+VLOOKUP(C582,[4]ServNOMINA!$F$16:$M$112,8,0),0)</f>
        <v>0</v>
      </c>
      <c r="R582" s="3">
        <f>IFERROR(VLOOKUP(C582,[3]ServOTROS!$F$16:$M$112,8,0)+VLOOKUP(C582,[4]ServOTROS!$F$16:$M$112,8,0),0)</f>
        <v>0</v>
      </c>
      <c r="S582" s="3"/>
      <c r="T582" s="3">
        <f>IFERROR(VLOOKUP(B582,[3]Aaf_PENSION!$C$16:$M$112,11,0)+VLOOKUP(B582,[4]Aaf_PENSION!$C$16:$M$112,11,0),0)</f>
        <v>0</v>
      </c>
      <c r="U582" s="3">
        <f>IFERROR(VLOOKUP(B582,[3]Aaf_SALUD!$C$16:$M$112,11,0)+VLOOKUP(B582,[4]Aaf_SALUD!$C$16:$M$112,11,0),0)</f>
        <v>0</v>
      </c>
      <c r="V582" s="3"/>
      <c r="W582" s="3"/>
      <c r="X582" s="3">
        <f>IFERROR(VLOOKUP(B582,[3]Ap_CESANTIAS!$C$16:$M$112,11,0)+VLOOKUP(B582,[4]Ap_CESANTIAS!$C$16:$M$112,11,0),0)</f>
        <v>0</v>
      </c>
      <c r="Y582" s="3">
        <f>IFERROR(VLOOKUP(B582,[3]Ap_PENSION!$C$16:$M$112,11,0)+VLOOKUP(B582,[4]Ap_PENSION!$C$16:$M$112,11,0),0)</f>
        <v>0</v>
      </c>
      <c r="Z582" s="3">
        <f>IFERROR(VLOOKUP(B582,[3]Ap_SALUD!$C$16:$M$112,11,0)+VLOOKUP(B582,[4]Ap_SALUD!$C$16:$M$112,11,0),0)</f>
        <v>0</v>
      </c>
      <c r="AA582" s="36">
        <f t="shared" si="25"/>
        <v>0</v>
      </c>
      <c r="AB582" s="37">
        <f t="shared" si="26"/>
        <v>0</v>
      </c>
    </row>
    <row r="583" spans="1:28" hidden="1" x14ac:dyDescent="0.25">
      <c r="A583" s="29">
        <v>571</v>
      </c>
      <c r="B583" s="61"/>
      <c r="C583" s="31">
        <v>800004018</v>
      </c>
      <c r="D583" s="31">
        <f>VLOOKUP(C583,ENERO!$D$13:$E$1147,2,0)</f>
        <v>216825368</v>
      </c>
      <c r="E583" s="61" t="s">
        <v>768</v>
      </c>
      <c r="F583" s="61"/>
      <c r="G583" s="61"/>
      <c r="H583" s="3">
        <v>36537903</v>
      </c>
      <c r="I583" s="3">
        <v>92569742</v>
      </c>
      <c r="J583" s="3">
        <f>IFERROR(VLOOKUP(C583,[1]NOMINA!$Y$16:$AC$112,5,0),0)</f>
        <v>0</v>
      </c>
      <c r="K583" s="3">
        <f>IFERROR(VLOOKUP(C583,[1]CANCELACIONES!$Y$16:$AC$43,5,0),0)</f>
        <v>0</v>
      </c>
      <c r="L583" s="3">
        <f>IFERROR(VLOOKUP(C583,'[2]res- 200686'!$K$16:$R$112,8,0),0)</f>
        <v>0</v>
      </c>
      <c r="M583" s="3">
        <f>IFERROR(VLOOKUP(C583,'[2]reduccion calidad '!$K$16:$R$27,8,0),0)*-1</f>
        <v>0</v>
      </c>
      <c r="N583" s="3"/>
      <c r="O583" s="34">
        <f t="shared" si="24"/>
        <v>129107645</v>
      </c>
      <c r="P583" s="35">
        <v>129107645</v>
      </c>
      <c r="Q583" s="3">
        <f>IFERROR(VLOOKUP(C583,[3]ServNOMINA!$F$16:$M$112,8,0)+VLOOKUP(C583,[4]ServNOMINA!$F$16:$M$112,8,0),0)</f>
        <v>0</v>
      </c>
      <c r="R583" s="3">
        <f>IFERROR(VLOOKUP(C583,[3]ServOTROS!$F$16:$M$112,8,0)+VLOOKUP(C583,[4]ServOTROS!$F$16:$M$112,8,0),0)</f>
        <v>0</v>
      </c>
      <c r="S583" s="3"/>
      <c r="T583" s="3">
        <f>IFERROR(VLOOKUP(B583,[3]Aaf_PENSION!$C$16:$M$112,11,0)+VLOOKUP(B583,[4]Aaf_PENSION!$C$16:$M$112,11,0),0)</f>
        <v>0</v>
      </c>
      <c r="U583" s="3">
        <f>IFERROR(VLOOKUP(B583,[3]Aaf_SALUD!$C$16:$M$112,11,0)+VLOOKUP(B583,[4]Aaf_SALUD!$C$16:$M$112,11,0),0)</f>
        <v>0</v>
      </c>
      <c r="V583" s="3"/>
      <c r="W583" s="3"/>
      <c r="X583" s="3">
        <f>IFERROR(VLOOKUP(B583,[3]Ap_CESANTIAS!$C$16:$M$112,11,0)+VLOOKUP(B583,[4]Ap_CESANTIAS!$C$16:$M$112,11,0),0)</f>
        <v>0</v>
      </c>
      <c r="Y583" s="3">
        <f>IFERROR(VLOOKUP(B583,[3]Ap_PENSION!$C$16:$M$112,11,0)+VLOOKUP(B583,[4]Ap_PENSION!$C$16:$M$112,11,0),0)</f>
        <v>0</v>
      </c>
      <c r="Z583" s="3">
        <f>IFERROR(VLOOKUP(B583,[3]Ap_SALUD!$C$16:$M$112,11,0)+VLOOKUP(B583,[4]Ap_SALUD!$C$16:$M$112,11,0),0)</f>
        <v>0</v>
      </c>
      <c r="AA583" s="36">
        <f t="shared" si="25"/>
        <v>0</v>
      </c>
      <c r="AB583" s="37">
        <f t="shared" si="26"/>
        <v>0</v>
      </c>
    </row>
    <row r="584" spans="1:28" hidden="1" x14ac:dyDescent="0.25">
      <c r="A584" s="38">
        <v>572</v>
      </c>
      <c r="B584" s="61"/>
      <c r="C584" s="31">
        <v>800094705</v>
      </c>
      <c r="D584" s="31">
        <f>VLOOKUP(C584,ENERO!$D$13:$E$1147,2,0)</f>
        <v>217225372</v>
      </c>
      <c r="E584" s="61" t="s">
        <v>769</v>
      </c>
      <c r="F584" s="61"/>
      <c r="G584" s="61"/>
      <c r="H584" s="3">
        <v>74846102</v>
      </c>
      <c r="I584" s="3">
        <v>244456721</v>
      </c>
      <c r="J584" s="3">
        <f>IFERROR(VLOOKUP(C584,[1]NOMINA!$Y$16:$AC$112,5,0),0)</f>
        <v>0</v>
      </c>
      <c r="K584" s="3">
        <f>IFERROR(VLOOKUP(C584,[1]CANCELACIONES!$Y$16:$AC$43,5,0),0)</f>
        <v>0</v>
      </c>
      <c r="L584" s="3">
        <f>IFERROR(VLOOKUP(C584,'[2]res- 200686'!$K$16:$R$112,8,0),0)</f>
        <v>0</v>
      </c>
      <c r="M584" s="3">
        <f>IFERROR(VLOOKUP(C584,'[2]reduccion calidad '!$K$16:$R$27,8,0),0)*-1</f>
        <v>0</v>
      </c>
      <c r="N584" s="3"/>
      <c r="O584" s="34">
        <f t="shared" si="24"/>
        <v>319302823</v>
      </c>
      <c r="P584" s="35">
        <v>319302823</v>
      </c>
      <c r="Q584" s="3">
        <f>IFERROR(VLOOKUP(C584,[3]ServNOMINA!$F$16:$M$112,8,0)+VLOOKUP(C584,[4]ServNOMINA!$F$16:$M$112,8,0),0)</f>
        <v>0</v>
      </c>
      <c r="R584" s="3">
        <f>IFERROR(VLOOKUP(C584,[3]ServOTROS!$F$16:$M$112,8,0)+VLOOKUP(C584,[4]ServOTROS!$F$16:$M$112,8,0),0)</f>
        <v>0</v>
      </c>
      <c r="S584" s="3"/>
      <c r="T584" s="3">
        <f>IFERROR(VLOOKUP(B584,[3]Aaf_PENSION!$C$16:$M$112,11,0)+VLOOKUP(B584,[4]Aaf_PENSION!$C$16:$M$112,11,0),0)</f>
        <v>0</v>
      </c>
      <c r="U584" s="3">
        <f>IFERROR(VLOOKUP(B584,[3]Aaf_SALUD!$C$16:$M$112,11,0)+VLOOKUP(B584,[4]Aaf_SALUD!$C$16:$M$112,11,0),0)</f>
        <v>0</v>
      </c>
      <c r="V584" s="3"/>
      <c r="W584" s="3"/>
      <c r="X584" s="3">
        <f>IFERROR(VLOOKUP(B584,[3]Ap_CESANTIAS!$C$16:$M$112,11,0)+VLOOKUP(B584,[4]Ap_CESANTIAS!$C$16:$M$112,11,0),0)</f>
        <v>0</v>
      </c>
      <c r="Y584" s="3">
        <f>IFERROR(VLOOKUP(B584,[3]Ap_PENSION!$C$16:$M$112,11,0)+VLOOKUP(B584,[4]Ap_PENSION!$C$16:$M$112,11,0),0)</f>
        <v>0</v>
      </c>
      <c r="Z584" s="3">
        <f>IFERROR(VLOOKUP(B584,[3]Ap_SALUD!$C$16:$M$112,11,0)+VLOOKUP(B584,[4]Ap_SALUD!$C$16:$M$112,11,0),0)</f>
        <v>0</v>
      </c>
      <c r="AA584" s="36">
        <f t="shared" si="25"/>
        <v>0</v>
      </c>
      <c r="AB584" s="37">
        <f t="shared" si="26"/>
        <v>0</v>
      </c>
    </row>
    <row r="585" spans="1:28" hidden="1" x14ac:dyDescent="0.25">
      <c r="A585" s="29">
        <v>573</v>
      </c>
      <c r="B585" s="61"/>
      <c r="C585" s="31">
        <v>899999712</v>
      </c>
      <c r="D585" s="31">
        <f>VLOOKUP(C585,ENERO!$D$13:$E$1147,2,0)</f>
        <v>217725377</v>
      </c>
      <c r="E585" s="61" t="s">
        <v>770</v>
      </c>
      <c r="F585" s="61"/>
      <c r="G585" s="61"/>
      <c r="H585" s="3">
        <v>253638187</v>
      </c>
      <c r="I585" s="3">
        <v>503293339</v>
      </c>
      <c r="J585" s="3">
        <f>IFERROR(VLOOKUP(C585,[1]NOMINA!$Y$16:$AC$112,5,0),0)</f>
        <v>0</v>
      </c>
      <c r="K585" s="3">
        <f>IFERROR(VLOOKUP(C585,[1]CANCELACIONES!$Y$16:$AC$43,5,0),0)</f>
        <v>0</v>
      </c>
      <c r="L585" s="3">
        <f>IFERROR(VLOOKUP(C585,'[2]res- 200686'!$K$16:$R$112,8,0),0)</f>
        <v>0</v>
      </c>
      <c r="M585" s="3">
        <f>IFERROR(VLOOKUP(C585,'[2]reduccion calidad '!$K$16:$R$27,8,0),0)*-1</f>
        <v>0</v>
      </c>
      <c r="N585" s="3"/>
      <c r="O585" s="34">
        <f t="shared" si="24"/>
        <v>756931526</v>
      </c>
      <c r="P585" s="35">
        <v>756931526</v>
      </c>
      <c r="Q585" s="3">
        <f>IFERROR(VLOOKUP(C585,[3]ServNOMINA!$F$16:$M$112,8,0)+VLOOKUP(C585,[4]ServNOMINA!$F$16:$M$112,8,0),0)</f>
        <v>0</v>
      </c>
      <c r="R585" s="3">
        <f>IFERROR(VLOOKUP(C585,[3]ServOTROS!$F$16:$M$112,8,0)+VLOOKUP(C585,[4]ServOTROS!$F$16:$M$112,8,0),0)</f>
        <v>0</v>
      </c>
      <c r="S585" s="3"/>
      <c r="T585" s="3">
        <f>IFERROR(VLOOKUP(B585,[3]Aaf_PENSION!$C$16:$M$112,11,0)+VLOOKUP(B585,[4]Aaf_PENSION!$C$16:$M$112,11,0),0)</f>
        <v>0</v>
      </c>
      <c r="U585" s="3">
        <f>IFERROR(VLOOKUP(B585,[3]Aaf_SALUD!$C$16:$M$112,11,0)+VLOOKUP(B585,[4]Aaf_SALUD!$C$16:$M$112,11,0),0)</f>
        <v>0</v>
      </c>
      <c r="V585" s="3"/>
      <c r="W585" s="3"/>
      <c r="X585" s="3">
        <f>IFERROR(VLOOKUP(B585,[3]Ap_CESANTIAS!$C$16:$M$112,11,0)+VLOOKUP(B585,[4]Ap_CESANTIAS!$C$16:$M$112,11,0),0)</f>
        <v>0</v>
      </c>
      <c r="Y585" s="3">
        <f>IFERROR(VLOOKUP(B585,[3]Ap_PENSION!$C$16:$M$112,11,0)+VLOOKUP(B585,[4]Ap_PENSION!$C$16:$M$112,11,0),0)</f>
        <v>0</v>
      </c>
      <c r="Z585" s="3">
        <f>IFERROR(VLOOKUP(B585,[3]Ap_SALUD!$C$16:$M$112,11,0)+VLOOKUP(B585,[4]Ap_SALUD!$C$16:$M$112,11,0),0)</f>
        <v>0</v>
      </c>
      <c r="AA585" s="36">
        <f t="shared" si="25"/>
        <v>0</v>
      </c>
      <c r="AB585" s="37">
        <f t="shared" si="26"/>
        <v>0</v>
      </c>
    </row>
    <row r="586" spans="1:28" hidden="1" x14ac:dyDescent="0.25">
      <c r="A586" s="38">
        <v>574</v>
      </c>
      <c r="B586" s="61"/>
      <c r="C586" s="31">
        <v>890680026</v>
      </c>
      <c r="D586" s="31">
        <f>VLOOKUP(C586,ENERO!$D$13:$E$1147,2,0)</f>
        <v>218625386</v>
      </c>
      <c r="E586" s="61" t="s">
        <v>771</v>
      </c>
      <c r="F586" s="61"/>
      <c r="G586" s="61"/>
      <c r="H586" s="3">
        <v>358544807</v>
      </c>
      <c r="I586" s="3">
        <v>772017098</v>
      </c>
      <c r="J586" s="3">
        <f>IFERROR(VLOOKUP(C586,[1]NOMINA!$Y$16:$AC$112,5,0),0)</f>
        <v>0</v>
      </c>
      <c r="K586" s="3">
        <f>IFERROR(VLOOKUP(C586,[1]CANCELACIONES!$Y$16:$AC$43,5,0),0)</f>
        <v>0</v>
      </c>
      <c r="L586" s="3">
        <f>IFERROR(VLOOKUP(C586,'[2]res- 200686'!$K$16:$R$112,8,0),0)</f>
        <v>0</v>
      </c>
      <c r="M586" s="3">
        <f>IFERROR(VLOOKUP(C586,'[2]reduccion calidad '!$K$16:$R$27,8,0),0)*-1</f>
        <v>0</v>
      </c>
      <c r="N586" s="3"/>
      <c r="O586" s="34">
        <f t="shared" si="24"/>
        <v>1130561905</v>
      </c>
      <c r="P586" s="35">
        <v>1130561905</v>
      </c>
      <c r="Q586" s="3">
        <f>IFERROR(VLOOKUP(C586,[3]ServNOMINA!$F$16:$M$112,8,0)+VLOOKUP(C586,[4]ServNOMINA!$F$16:$M$112,8,0),0)</f>
        <v>0</v>
      </c>
      <c r="R586" s="3">
        <f>IFERROR(VLOOKUP(C586,[3]ServOTROS!$F$16:$M$112,8,0)+VLOOKUP(C586,[4]ServOTROS!$F$16:$M$112,8,0),0)</f>
        <v>0</v>
      </c>
      <c r="S586" s="3"/>
      <c r="T586" s="3">
        <f>IFERROR(VLOOKUP(B586,[3]Aaf_PENSION!$C$16:$M$112,11,0)+VLOOKUP(B586,[4]Aaf_PENSION!$C$16:$M$112,11,0),0)</f>
        <v>0</v>
      </c>
      <c r="U586" s="3">
        <f>IFERROR(VLOOKUP(B586,[3]Aaf_SALUD!$C$16:$M$112,11,0)+VLOOKUP(B586,[4]Aaf_SALUD!$C$16:$M$112,11,0),0)</f>
        <v>0</v>
      </c>
      <c r="V586" s="3"/>
      <c r="W586" s="3"/>
      <c r="X586" s="3">
        <f>IFERROR(VLOOKUP(B586,[3]Ap_CESANTIAS!$C$16:$M$112,11,0)+VLOOKUP(B586,[4]Ap_CESANTIAS!$C$16:$M$112,11,0),0)</f>
        <v>0</v>
      </c>
      <c r="Y586" s="3">
        <f>IFERROR(VLOOKUP(B586,[3]Ap_PENSION!$C$16:$M$112,11,0)+VLOOKUP(B586,[4]Ap_PENSION!$C$16:$M$112,11,0),0)</f>
        <v>0</v>
      </c>
      <c r="Z586" s="3">
        <f>IFERROR(VLOOKUP(B586,[3]Ap_SALUD!$C$16:$M$112,11,0)+VLOOKUP(B586,[4]Ap_SALUD!$C$16:$M$112,11,0),0)</f>
        <v>0</v>
      </c>
      <c r="AA586" s="36">
        <f t="shared" si="25"/>
        <v>0</v>
      </c>
      <c r="AB586" s="37">
        <f t="shared" si="26"/>
        <v>0</v>
      </c>
    </row>
    <row r="587" spans="1:28" hidden="1" x14ac:dyDescent="0.25">
      <c r="A587" s="29">
        <v>575</v>
      </c>
      <c r="B587" s="61"/>
      <c r="C587" s="31">
        <v>899999369</v>
      </c>
      <c r="D587" s="31">
        <f>VLOOKUP(C587,ENERO!$D$13:$E$1147,2,0)</f>
        <v>219425394</v>
      </c>
      <c r="E587" s="61" t="s">
        <v>772</v>
      </c>
      <c r="F587" s="61"/>
      <c r="G587" s="61"/>
      <c r="H587" s="3">
        <v>155949187</v>
      </c>
      <c r="I587" s="3">
        <v>354230195</v>
      </c>
      <c r="J587" s="3">
        <f>IFERROR(VLOOKUP(C587,[1]NOMINA!$Y$16:$AC$112,5,0),0)</f>
        <v>0</v>
      </c>
      <c r="K587" s="3">
        <f>IFERROR(VLOOKUP(C587,[1]CANCELACIONES!$Y$16:$AC$43,5,0),0)</f>
        <v>0</v>
      </c>
      <c r="L587" s="3">
        <f>IFERROR(VLOOKUP(C587,'[2]res- 200686'!$K$16:$R$112,8,0),0)</f>
        <v>0</v>
      </c>
      <c r="M587" s="3">
        <f>IFERROR(VLOOKUP(C587,'[2]reduccion calidad '!$K$16:$R$27,8,0),0)*-1</f>
        <v>0</v>
      </c>
      <c r="N587" s="3"/>
      <c r="O587" s="34">
        <f t="shared" si="24"/>
        <v>510179382</v>
      </c>
      <c r="P587" s="35">
        <v>510179382</v>
      </c>
      <c r="Q587" s="3">
        <f>IFERROR(VLOOKUP(C587,[3]ServNOMINA!$F$16:$M$112,8,0)+VLOOKUP(C587,[4]ServNOMINA!$F$16:$M$112,8,0),0)</f>
        <v>0</v>
      </c>
      <c r="R587" s="3">
        <f>IFERROR(VLOOKUP(C587,[3]ServOTROS!$F$16:$M$112,8,0)+VLOOKUP(C587,[4]ServOTROS!$F$16:$M$112,8,0),0)</f>
        <v>0</v>
      </c>
      <c r="S587" s="3"/>
      <c r="T587" s="3">
        <f>IFERROR(VLOOKUP(B587,[3]Aaf_PENSION!$C$16:$M$112,11,0)+VLOOKUP(B587,[4]Aaf_PENSION!$C$16:$M$112,11,0),0)</f>
        <v>0</v>
      </c>
      <c r="U587" s="3">
        <f>IFERROR(VLOOKUP(B587,[3]Aaf_SALUD!$C$16:$M$112,11,0)+VLOOKUP(B587,[4]Aaf_SALUD!$C$16:$M$112,11,0),0)</f>
        <v>0</v>
      </c>
      <c r="V587" s="3"/>
      <c r="W587" s="3"/>
      <c r="X587" s="3">
        <f>IFERROR(VLOOKUP(B587,[3]Ap_CESANTIAS!$C$16:$M$112,11,0)+VLOOKUP(B587,[4]Ap_CESANTIAS!$C$16:$M$112,11,0),0)</f>
        <v>0</v>
      </c>
      <c r="Y587" s="3">
        <f>IFERROR(VLOOKUP(B587,[3]Ap_PENSION!$C$16:$M$112,11,0)+VLOOKUP(B587,[4]Ap_PENSION!$C$16:$M$112,11,0),0)</f>
        <v>0</v>
      </c>
      <c r="Z587" s="3">
        <f>IFERROR(VLOOKUP(B587,[3]Ap_SALUD!$C$16:$M$112,11,0)+VLOOKUP(B587,[4]Ap_SALUD!$C$16:$M$112,11,0),0)</f>
        <v>0</v>
      </c>
      <c r="AA587" s="36">
        <f t="shared" si="25"/>
        <v>0</v>
      </c>
      <c r="AB587" s="37">
        <f t="shared" si="26"/>
        <v>0</v>
      </c>
    </row>
    <row r="588" spans="1:28" hidden="1" x14ac:dyDescent="0.25">
      <c r="A588" s="38">
        <v>576</v>
      </c>
      <c r="B588" s="61"/>
      <c r="C588" s="31">
        <v>899999721</v>
      </c>
      <c r="D588" s="31">
        <f>VLOOKUP(C588,ENERO!$D$13:$E$1147,2,0)</f>
        <v>219825398</v>
      </c>
      <c r="E588" s="61" t="s">
        <v>773</v>
      </c>
      <c r="F588" s="61"/>
      <c r="G588" s="61"/>
      <c r="H588" s="3">
        <v>107630183</v>
      </c>
      <c r="I588" s="3">
        <v>219834045</v>
      </c>
      <c r="J588" s="3">
        <f>IFERROR(VLOOKUP(C588,[1]NOMINA!$Y$16:$AC$112,5,0),0)</f>
        <v>0</v>
      </c>
      <c r="K588" s="3">
        <f>IFERROR(VLOOKUP(C588,[1]CANCELACIONES!$Y$16:$AC$43,5,0),0)</f>
        <v>0</v>
      </c>
      <c r="L588" s="3">
        <f>IFERROR(VLOOKUP(C588,'[2]res- 200686'!$K$16:$R$112,8,0),0)</f>
        <v>0</v>
      </c>
      <c r="M588" s="3">
        <f>IFERROR(VLOOKUP(C588,'[2]reduccion calidad '!$K$16:$R$27,8,0),0)*-1</f>
        <v>0</v>
      </c>
      <c r="N588" s="3"/>
      <c r="O588" s="34">
        <f t="shared" si="24"/>
        <v>327464228</v>
      </c>
      <c r="P588" s="35">
        <v>327464228</v>
      </c>
      <c r="Q588" s="3">
        <f>IFERROR(VLOOKUP(C588,[3]ServNOMINA!$F$16:$M$112,8,0)+VLOOKUP(C588,[4]ServNOMINA!$F$16:$M$112,8,0),0)</f>
        <v>0</v>
      </c>
      <c r="R588" s="3">
        <f>IFERROR(VLOOKUP(C588,[3]ServOTROS!$F$16:$M$112,8,0)+VLOOKUP(C588,[4]ServOTROS!$F$16:$M$112,8,0),0)</f>
        <v>0</v>
      </c>
      <c r="S588" s="3"/>
      <c r="T588" s="3">
        <f>IFERROR(VLOOKUP(B588,[3]Aaf_PENSION!$C$16:$M$112,11,0)+VLOOKUP(B588,[4]Aaf_PENSION!$C$16:$M$112,11,0),0)</f>
        <v>0</v>
      </c>
      <c r="U588" s="3">
        <f>IFERROR(VLOOKUP(B588,[3]Aaf_SALUD!$C$16:$M$112,11,0)+VLOOKUP(B588,[4]Aaf_SALUD!$C$16:$M$112,11,0),0)</f>
        <v>0</v>
      </c>
      <c r="V588" s="3"/>
      <c r="W588" s="3"/>
      <c r="X588" s="3">
        <f>IFERROR(VLOOKUP(B588,[3]Ap_CESANTIAS!$C$16:$M$112,11,0)+VLOOKUP(B588,[4]Ap_CESANTIAS!$C$16:$M$112,11,0),0)</f>
        <v>0</v>
      </c>
      <c r="Y588" s="3">
        <f>IFERROR(VLOOKUP(B588,[3]Ap_PENSION!$C$16:$M$112,11,0)+VLOOKUP(B588,[4]Ap_PENSION!$C$16:$M$112,11,0),0)</f>
        <v>0</v>
      </c>
      <c r="Z588" s="3">
        <f>IFERROR(VLOOKUP(B588,[3]Ap_SALUD!$C$16:$M$112,11,0)+VLOOKUP(B588,[4]Ap_SALUD!$C$16:$M$112,11,0),0)</f>
        <v>0</v>
      </c>
      <c r="AA588" s="36">
        <f t="shared" si="25"/>
        <v>0</v>
      </c>
      <c r="AB588" s="37">
        <f t="shared" si="26"/>
        <v>0</v>
      </c>
    </row>
    <row r="589" spans="1:28" hidden="1" x14ac:dyDescent="0.25">
      <c r="A589" s="29">
        <v>577</v>
      </c>
      <c r="B589" s="61"/>
      <c r="C589" s="31">
        <v>800073475</v>
      </c>
      <c r="D589" s="31">
        <f>VLOOKUP(C589,ENERO!$D$13:$E$1147,2,0)</f>
        <v>210225402</v>
      </c>
      <c r="E589" s="61" t="s">
        <v>659</v>
      </c>
      <c r="F589" s="61"/>
      <c r="G589" s="61"/>
      <c r="H589" s="3">
        <v>261139863</v>
      </c>
      <c r="I589" s="3">
        <v>476540346</v>
      </c>
      <c r="J589" s="3">
        <f>IFERROR(VLOOKUP(C589,[1]NOMINA!$Y$16:$AC$112,5,0),0)</f>
        <v>0</v>
      </c>
      <c r="K589" s="3">
        <f>IFERROR(VLOOKUP(C589,[1]CANCELACIONES!$Y$16:$AC$43,5,0),0)</f>
        <v>0</v>
      </c>
      <c r="L589" s="3">
        <f>IFERROR(VLOOKUP(C589,'[2]res- 200686'!$K$16:$R$112,8,0),0)</f>
        <v>0</v>
      </c>
      <c r="M589" s="3">
        <f>IFERROR(VLOOKUP(C589,'[2]reduccion calidad '!$K$16:$R$27,8,0),0)*-1</f>
        <v>0</v>
      </c>
      <c r="N589" s="3"/>
      <c r="O589" s="34">
        <f t="shared" si="24"/>
        <v>737680209</v>
      </c>
      <c r="P589" s="35">
        <v>737680209</v>
      </c>
      <c r="Q589" s="3">
        <f>IFERROR(VLOOKUP(C589,[3]ServNOMINA!$F$16:$M$112,8,0)+VLOOKUP(C589,[4]ServNOMINA!$F$16:$M$112,8,0),0)</f>
        <v>0</v>
      </c>
      <c r="R589" s="3">
        <f>IFERROR(VLOOKUP(C589,[3]ServOTROS!$F$16:$M$112,8,0)+VLOOKUP(C589,[4]ServOTROS!$F$16:$M$112,8,0),0)</f>
        <v>0</v>
      </c>
      <c r="S589" s="3"/>
      <c r="T589" s="3">
        <f>IFERROR(VLOOKUP(B589,[3]Aaf_PENSION!$C$16:$M$112,11,0)+VLOOKUP(B589,[4]Aaf_PENSION!$C$16:$M$112,11,0),0)</f>
        <v>0</v>
      </c>
      <c r="U589" s="3">
        <f>IFERROR(VLOOKUP(B589,[3]Aaf_SALUD!$C$16:$M$112,11,0)+VLOOKUP(B589,[4]Aaf_SALUD!$C$16:$M$112,11,0),0)</f>
        <v>0</v>
      </c>
      <c r="V589" s="3"/>
      <c r="W589" s="3"/>
      <c r="X589" s="3">
        <f>IFERROR(VLOOKUP(B589,[3]Ap_CESANTIAS!$C$16:$M$112,11,0)+VLOOKUP(B589,[4]Ap_CESANTIAS!$C$16:$M$112,11,0),0)</f>
        <v>0</v>
      </c>
      <c r="Y589" s="3">
        <f>IFERROR(VLOOKUP(B589,[3]Ap_PENSION!$C$16:$M$112,11,0)+VLOOKUP(B589,[4]Ap_PENSION!$C$16:$M$112,11,0),0)</f>
        <v>0</v>
      </c>
      <c r="Z589" s="3">
        <f>IFERROR(VLOOKUP(B589,[3]Ap_SALUD!$C$16:$M$112,11,0)+VLOOKUP(B589,[4]Ap_SALUD!$C$16:$M$112,11,0),0)</f>
        <v>0</v>
      </c>
      <c r="AA589" s="36">
        <f t="shared" si="25"/>
        <v>0</v>
      </c>
      <c r="AB589" s="37">
        <f t="shared" si="26"/>
        <v>0</v>
      </c>
    </row>
    <row r="590" spans="1:28" hidden="1" x14ac:dyDescent="0.25">
      <c r="A590" s="38">
        <v>578</v>
      </c>
      <c r="B590" s="61"/>
      <c r="C590" s="31">
        <v>899999330</v>
      </c>
      <c r="D590" s="31">
        <f>VLOOKUP(C590,ENERO!$D$13:$E$1147,2,0)</f>
        <v>210725407</v>
      </c>
      <c r="E590" s="61" t="s">
        <v>774</v>
      </c>
      <c r="F590" s="61"/>
      <c r="G590" s="61"/>
      <c r="H590" s="3">
        <v>211064635</v>
      </c>
      <c r="I590" s="3">
        <v>370441950</v>
      </c>
      <c r="J590" s="3">
        <f>IFERROR(VLOOKUP(C590,[1]NOMINA!$Y$16:$AC$112,5,0),0)</f>
        <v>0</v>
      </c>
      <c r="K590" s="3">
        <f>IFERROR(VLOOKUP(C590,[1]CANCELACIONES!$Y$16:$AC$43,5,0),0)</f>
        <v>0</v>
      </c>
      <c r="L590" s="3">
        <f>IFERROR(VLOOKUP(C590,'[2]res- 200686'!$K$16:$R$112,8,0),0)</f>
        <v>0</v>
      </c>
      <c r="M590" s="3">
        <f>IFERROR(VLOOKUP(C590,'[2]reduccion calidad '!$K$16:$R$27,8,0),0)*-1</f>
        <v>0</v>
      </c>
      <c r="N590" s="3"/>
      <c r="O590" s="34">
        <f t="shared" ref="O590:O653" si="27">SUM(F590:M590)</f>
        <v>581506585</v>
      </c>
      <c r="P590" s="35">
        <v>581506585</v>
      </c>
      <c r="Q590" s="3">
        <f>IFERROR(VLOOKUP(C590,[3]ServNOMINA!$F$16:$M$112,8,0)+VLOOKUP(C590,[4]ServNOMINA!$F$16:$M$112,8,0),0)</f>
        <v>0</v>
      </c>
      <c r="R590" s="3">
        <f>IFERROR(VLOOKUP(C590,[3]ServOTROS!$F$16:$M$112,8,0)+VLOOKUP(C590,[4]ServOTROS!$F$16:$M$112,8,0),0)</f>
        <v>0</v>
      </c>
      <c r="S590" s="3"/>
      <c r="T590" s="3">
        <f>IFERROR(VLOOKUP(B590,[3]Aaf_PENSION!$C$16:$M$112,11,0)+VLOOKUP(B590,[4]Aaf_PENSION!$C$16:$M$112,11,0),0)</f>
        <v>0</v>
      </c>
      <c r="U590" s="3">
        <f>IFERROR(VLOOKUP(B590,[3]Aaf_SALUD!$C$16:$M$112,11,0)+VLOOKUP(B590,[4]Aaf_SALUD!$C$16:$M$112,11,0),0)</f>
        <v>0</v>
      </c>
      <c r="V590" s="3"/>
      <c r="W590" s="3"/>
      <c r="X590" s="3">
        <f>IFERROR(VLOOKUP(B590,[3]Ap_CESANTIAS!$C$16:$M$112,11,0)+VLOOKUP(B590,[4]Ap_CESANTIAS!$C$16:$M$112,11,0),0)</f>
        <v>0</v>
      </c>
      <c r="Y590" s="3">
        <f>IFERROR(VLOOKUP(B590,[3]Ap_PENSION!$C$16:$M$112,11,0)+VLOOKUP(B590,[4]Ap_PENSION!$C$16:$M$112,11,0),0)</f>
        <v>0</v>
      </c>
      <c r="Z590" s="3">
        <f>IFERROR(VLOOKUP(B590,[3]Ap_SALUD!$C$16:$M$112,11,0)+VLOOKUP(B590,[4]Ap_SALUD!$C$16:$M$112,11,0),0)</f>
        <v>0</v>
      </c>
      <c r="AA590" s="36">
        <f t="shared" ref="AA590:AA653" si="28">SUM(Q590:Z590)</f>
        <v>0</v>
      </c>
      <c r="AB590" s="37">
        <f t="shared" ref="AB590:AB653" si="29">+O590-P590-AA590</f>
        <v>0</v>
      </c>
    </row>
    <row r="591" spans="1:28" hidden="1" x14ac:dyDescent="0.25">
      <c r="A591" s="29">
        <v>579</v>
      </c>
      <c r="B591" s="61"/>
      <c r="C591" s="31">
        <v>899999401</v>
      </c>
      <c r="D591" s="31">
        <f>VLOOKUP(C591,ENERO!$D$13:$E$1147,2,0)</f>
        <v>212625426</v>
      </c>
      <c r="E591" s="61" t="s">
        <v>775</v>
      </c>
      <c r="F591" s="61"/>
      <c r="G591" s="61"/>
      <c r="H591" s="3">
        <v>91884098</v>
      </c>
      <c r="I591" s="3">
        <v>148867897</v>
      </c>
      <c r="J591" s="3">
        <f>IFERROR(VLOOKUP(C591,[1]NOMINA!$Y$16:$AC$112,5,0),0)</f>
        <v>0</v>
      </c>
      <c r="K591" s="3">
        <f>IFERROR(VLOOKUP(C591,[1]CANCELACIONES!$Y$16:$AC$43,5,0),0)</f>
        <v>0</v>
      </c>
      <c r="L591" s="3">
        <f>IFERROR(VLOOKUP(C591,'[2]res- 200686'!$K$16:$R$112,8,0),0)</f>
        <v>0</v>
      </c>
      <c r="M591" s="3">
        <f>IFERROR(VLOOKUP(C591,'[2]reduccion calidad '!$K$16:$R$27,8,0),0)*-1</f>
        <v>0</v>
      </c>
      <c r="N591" s="3"/>
      <c r="O591" s="34">
        <f t="shared" si="27"/>
        <v>240751995</v>
      </c>
      <c r="P591" s="35">
        <v>240751995</v>
      </c>
      <c r="Q591" s="3">
        <f>IFERROR(VLOOKUP(C591,[3]ServNOMINA!$F$16:$M$112,8,0)+VLOOKUP(C591,[4]ServNOMINA!$F$16:$M$112,8,0),0)</f>
        <v>0</v>
      </c>
      <c r="R591" s="3">
        <f>IFERROR(VLOOKUP(C591,[3]ServOTROS!$F$16:$M$112,8,0)+VLOOKUP(C591,[4]ServOTROS!$F$16:$M$112,8,0),0)</f>
        <v>0</v>
      </c>
      <c r="S591" s="3"/>
      <c r="T591" s="3">
        <f>IFERROR(VLOOKUP(B591,[3]Aaf_PENSION!$C$16:$M$112,11,0)+VLOOKUP(B591,[4]Aaf_PENSION!$C$16:$M$112,11,0),0)</f>
        <v>0</v>
      </c>
      <c r="U591" s="3">
        <f>IFERROR(VLOOKUP(B591,[3]Aaf_SALUD!$C$16:$M$112,11,0)+VLOOKUP(B591,[4]Aaf_SALUD!$C$16:$M$112,11,0),0)</f>
        <v>0</v>
      </c>
      <c r="V591" s="3"/>
      <c r="W591" s="3"/>
      <c r="X591" s="3">
        <f>IFERROR(VLOOKUP(B591,[3]Ap_CESANTIAS!$C$16:$M$112,11,0)+VLOOKUP(B591,[4]Ap_CESANTIAS!$C$16:$M$112,11,0),0)</f>
        <v>0</v>
      </c>
      <c r="Y591" s="3">
        <f>IFERROR(VLOOKUP(B591,[3]Ap_PENSION!$C$16:$M$112,11,0)+VLOOKUP(B591,[4]Ap_PENSION!$C$16:$M$112,11,0),0)</f>
        <v>0</v>
      </c>
      <c r="Z591" s="3">
        <f>IFERROR(VLOOKUP(B591,[3]Ap_SALUD!$C$16:$M$112,11,0)+VLOOKUP(B591,[4]Ap_SALUD!$C$16:$M$112,11,0),0)</f>
        <v>0</v>
      </c>
      <c r="AA591" s="36">
        <f t="shared" si="28"/>
        <v>0</v>
      </c>
      <c r="AB591" s="37">
        <f t="shared" si="29"/>
        <v>0</v>
      </c>
    </row>
    <row r="592" spans="1:28" hidden="1" x14ac:dyDescent="0.25">
      <c r="A592" s="38">
        <v>580</v>
      </c>
      <c r="B592" s="61"/>
      <c r="C592" s="31">
        <v>899999325</v>
      </c>
      <c r="D592" s="31">
        <f>VLOOKUP(C592,ENERO!$D$13:$E$1147,2,0)</f>
        <v>213025430</v>
      </c>
      <c r="E592" s="61" t="s">
        <v>776</v>
      </c>
      <c r="F592" s="61"/>
      <c r="G592" s="61"/>
      <c r="H592" s="3">
        <v>1171910207</v>
      </c>
      <c r="I592" s="3">
        <v>1474374612</v>
      </c>
      <c r="J592" s="3">
        <f>IFERROR(VLOOKUP(C592,[1]NOMINA!$Y$16:$AC$112,5,0),0)</f>
        <v>0</v>
      </c>
      <c r="K592" s="3">
        <f>IFERROR(VLOOKUP(C592,[1]CANCELACIONES!$Y$16:$AC$43,5,0),0)</f>
        <v>0</v>
      </c>
      <c r="L592" s="3">
        <f>IFERROR(VLOOKUP(C592,'[2]res- 200686'!$K$16:$R$112,8,0),0)</f>
        <v>0</v>
      </c>
      <c r="M592" s="3">
        <f>IFERROR(VLOOKUP(C592,'[2]reduccion calidad '!$K$16:$R$27,8,0),0)*-1</f>
        <v>0</v>
      </c>
      <c r="N592" s="3"/>
      <c r="O592" s="34">
        <f t="shared" si="27"/>
        <v>2646284819</v>
      </c>
      <c r="P592" s="35">
        <v>2646284819</v>
      </c>
      <c r="Q592" s="3">
        <f>IFERROR(VLOOKUP(C592,[3]ServNOMINA!$F$16:$M$112,8,0)+VLOOKUP(C592,[4]ServNOMINA!$F$16:$M$112,8,0),0)</f>
        <v>0</v>
      </c>
      <c r="R592" s="3">
        <f>IFERROR(VLOOKUP(C592,[3]ServOTROS!$F$16:$M$112,8,0)+VLOOKUP(C592,[4]ServOTROS!$F$16:$M$112,8,0),0)</f>
        <v>0</v>
      </c>
      <c r="S592" s="3"/>
      <c r="T592" s="3">
        <f>IFERROR(VLOOKUP(B592,[3]Aaf_PENSION!$C$16:$M$112,11,0)+VLOOKUP(B592,[4]Aaf_PENSION!$C$16:$M$112,11,0),0)</f>
        <v>0</v>
      </c>
      <c r="U592" s="3">
        <f>IFERROR(VLOOKUP(B592,[3]Aaf_SALUD!$C$16:$M$112,11,0)+VLOOKUP(B592,[4]Aaf_SALUD!$C$16:$M$112,11,0),0)</f>
        <v>0</v>
      </c>
      <c r="V592" s="3"/>
      <c r="W592" s="3"/>
      <c r="X592" s="3">
        <f>IFERROR(VLOOKUP(B592,[3]Ap_CESANTIAS!$C$16:$M$112,11,0)+VLOOKUP(B592,[4]Ap_CESANTIAS!$C$16:$M$112,11,0),0)</f>
        <v>0</v>
      </c>
      <c r="Y592" s="3">
        <f>IFERROR(VLOOKUP(B592,[3]Ap_PENSION!$C$16:$M$112,11,0)+VLOOKUP(B592,[4]Ap_PENSION!$C$16:$M$112,11,0),0)</f>
        <v>0</v>
      </c>
      <c r="Z592" s="3">
        <f>IFERROR(VLOOKUP(B592,[3]Ap_SALUD!$C$16:$M$112,11,0)+VLOOKUP(B592,[4]Ap_SALUD!$C$16:$M$112,11,0),0)</f>
        <v>0</v>
      </c>
      <c r="AA592" s="36">
        <f t="shared" si="28"/>
        <v>0</v>
      </c>
      <c r="AB592" s="37">
        <f t="shared" si="29"/>
        <v>0</v>
      </c>
    </row>
    <row r="593" spans="1:28" hidden="1" x14ac:dyDescent="0.25">
      <c r="A593" s="29">
        <v>581</v>
      </c>
      <c r="B593" s="61"/>
      <c r="C593" s="31">
        <v>800094711</v>
      </c>
      <c r="D593" s="31">
        <f>VLOOKUP(C593,ENERO!$D$13:$E$1147,2,0)</f>
        <v>213625436</v>
      </c>
      <c r="E593" s="61" t="s">
        <v>777</v>
      </c>
      <c r="F593" s="61"/>
      <c r="G593" s="61"/>
      <c r="H593" s="3">
        <v>36144391</v>
      </c>
      <c r="I593" s="3">
        <v>93252267</v>
      </c>
      <c r="J593" s="3">
        <f>IFERROR(VLOOKUP(C593,[1]NOMINA!$Y$16:$AC$112,5,0),0)</f>
        <v>0</v>
      </c>
      <c r="K593" s="3">
        <f>IFERROR(VLOOKUP(C593,[1]CANCELACIONES!$Y$16:$AC$43,5,0),0)</f>
        <v>0</v>
      </c>
      <c r="L593" s="3">
        <f>IFERROR(VLOOKUP(C593,'[2]res- 200686'!$K$16:$R$112,8,0),0)</f>
        <v>0</v>
      </c>
      <c r="M593" s="3">
        <f>IFERROR(VLOOKUP(C593,'[2]reduccion calidad '!$K$16:$R$27,8,0),0)*-1</f>
        <v>0</v>
      </c>
      <c r="N593" s="3"/>
      <c r="O593" s="34">
        <f t="shared" si="27"/>
        <v>129396658</v>
      </c>
      <c r="P593" s="35">
        <v>129396658</v>
      </c>
      <c r="Q593" s="3">
        <f>IFERROR(VLOOKUP(C593,[3]ServNOMINA!$F$16:$M$112,8,0)+VLOOKUP(C593,[4]ServNOMINA!$F$16:$M$112,8,0),0)</f>
        <v>0</v>
      </c>
      <c r="R593" s="3">
        <f>IFERROR(VLOOKUP(C593,[3]ServOTROS!$F$16:$M$112,8,0)+VLOOKUP(C593,[4]ServOTROS!$F$16:$M$112,8,0),0)</f>
        <v>0</v>
      </c>
      <c r="S593" s="3"/>
      <c r="T593" s="3">
        <f>IFERROR(VLOOKUP(B593,[3]Aaf_PENSION!$C$16:$M$112,11,0)+VLOOKUP(B593,[4]Aaf_PENSION!$C$16:$M$112,11,0),0)</f>
        <v>0</v>
      </c>
      <c r="U593" s="3">
        <f>IFERROR(VLOOKUP(B593,[3]Aaf_SALUD!$C$16:$M$112,11,0)+VLOOKUP(B593,[4]Aaf_SALUD!$C$16:$M$112,11,0),0)</f>
        <v>0</v>
      </c>
      <c r="V593" s="3"/>
      <c r="W593" s="3"/>
      <c r="X593" s="3">
        <f>IFERROR(VLOOKUP(B593,[3]Ap_CESANTIAS!$C$16:$M$112,11,0)+VLOOKUP(B593,[4]Ap_CESANTIAS!$C$16:$M$112,11,0),0)</f>
        <v>0</v>
      </c>
      <c r="Y593" s="3">
        <f>IFERROR(VLOOKUP(B593,[3]Ap_PENSION!$C$16:$M$112,11,0)+VLOOKUP(B593,[4]Ap_PENSION!$C$16:$M$112,11,0),0)</f>
        <v>0</v>
      </c>
      <c r="Z593" s="3">
        <f>IFERROR(VLOOKUP(B593,[3]Ap_SALUD!$C$16:$M$112,11,0)+VLOOKUP(B593,[4]Ap_SALUD!$C$16:$M$112,11,0),0)</f>
        <v>0</v>
      </c>
      <c r="AA593" s="36">
        <f t="shared" si="28"/>
        <v>0</v>
      </c>
      <c r="AB593" s="37">
        <f t="shared" si="29"/>
        <v>0</v>
      </c>
    </row>
    <row r="594" spans="1:28" hidden="1" x14ac:dyDescent="0.25">
      <c r="A594" s="38">
        <v>582</v>
      </c>
      <c r="B594" s="61"/>
      <c r="C594" s="31">
        <v>899999470</v>
      </c>
      <c r="D594" s="31">
        <f>VLOOKUP(C594,ENERO!$D$13:$E$1147,2,0)</f>
        <v>213825438</v>
      </c>
      <c r="E594" s="61" t="s">
        <v>778</v>
      </c>
      <c r="F594" s="61"/>
      <c r="G594" s="61"/>
      <c r="H594" s="3">
        <v>181966721</v>
      </c>
      <c r="I594" s="3">
        <v>378956563</v>
      </c>
      <c r="J594" s="3">
        <f>IFERROR(VLOOKUP(C594,[1]NOMINA!$Y$16:$AC$112,5,0),0)</f>
        <v>0</v>
      </c>
      <c r="K594" s="3">
        <f>IFERROR(VLOOKUP(C594,[1]CANCELACIONES!$Y$16:$AC$43,5,0),0)</f>
        <v>0</v>
      </c>
      <c r="L594" s="3">
        <f>IFERROR(VLOOKUP(C594,'[2]res- 200686'!$K$16:$R$112,8,0),0)</f>
        <v>0</v>
      </c>
      <c r="M594" s="3">
        <f>IFERROR(VLOOKUP(C594,'[2]reduccion calidad '!$K$16:$R$27,8,0),0)*-1</f>
        <v>0</v>
      </c>
      <c r="N594" s="3"/>
      <c r="O594" s="34">
        <f t="shared" si="27"/>
        <v>560923284</v>
      </c>
      <c r="P594" s="35">
        <v>560923284</v>
      </c>
      <c r="Q594" s="3">
        <f>IFERROR(VLOOKUP(C594,[3]ServNOMINA!$F$16:$M$112,8,0)+VLOOKUP(C594,[4]ServNOMINA!$F$16:$M$112,8,0),0)</f>
        <v>0</v>
      </c>
      <c r="R594" s="3">
        <f>IFERROR(VLOOKUP(C594,[3]ServOTROS!$F$16:$M$112,8,0)+VLOOKUP(C594,[4]ServOTROS!$F$16:$M$112,8,0),0)</f>
        <v>0</v>
      </c>
      <c r="S594" s="3"/>
      <c r="T594" s="3">
        <f>IFERROR(VLOOKUP(B594,[3]Aaf_PENSION!$C$16:$M$112,11,0)+VLOOKUP(B594,[4]Aaf_PENSION!$C$16:$M$112,11,0),0)</f>
        <v>0</v>
      </c>
      <c r="U594" s="3">
        <f>IFERROR(VLOOKUP(B594,[3]Aaf_SALUD!$C$16:$M$112,11,0)+VLOOKUP(B594,[4]Aaf_SALUD!$C$16:$M$112,11,0),0)</f>
        <v>0</v>
      </c>
      <c r="V594" s="3"/>
      <c r="W594" s="3"/>
      <c r="X594" s="3">
        <f>IFERROR(VLOOKUP(B594,[3]Ap_CESANTIAS!$C$16:$M$112,11,0)+VLOOKUP(B594,[4]Ap_CESANTIAS!$C$16:$M$112,11,0),0)</f>
        <v>0</v>
      </c>
      <c r="Y594" s="3">
        <f>IFERROR(VLOOKUP(B594,[3]Ap_PENSION!$C$16:$M$112,11,0)+VLOOKUP(B594,[4]Ap_PENSION!$C$16:$M$112,11,0),0)</f>
        <v>0</v>
      </c>
      <c r="Z594" s="3">
        <f>IFERROR(VLOOKUP(B594,[3]Ap_SALUD!$C$16:$M$112,11,0)+VLOOKUP(B594,[4]Ap_SALUD!$C$16:$M$112,11,0),0)</f>
        <v>0</v>
      </c>
      <c r="AA594" s="36">
        <f t="shared" si="28"/>
        <v>0</v>
      </c>
      <c r="AB594" s="37">
        <f t="shared" si="29"/>
        <v>0</v>
      </c>
    </row>
    <row r="595" spans="1:28" hidden="1" x14ac:dyDescent="0.25">
      <c r="A595" s="29">
        <v>583</v>
      </c>
      <c r="B595" s="61"/>
      <c r="C595" s="31">
        <v>890680390</v>
      </c>
      <c r="D595" s="31">
        <f>VLOOKUP(C595,ENERO!$D$13:$E$1147,2,0)</f>
        <v>218325483</v>
      </c>
      <c r="E595" s="61" t="s">
        <v>374</v>
      </c>
      <c r="F595" s="61"/>
      <c r="G595" s="61"/>
      <c r="H595" s="3">
        <v>22306120</v>
      </c>
      <c r="I595" s="3">
        <v>78120233</v>
      </c>
      <c r="J595" s="3">
        <f>IFERROR(VLOOKUP(C595,[1]NOMINA!$Y$16:$AC$112,5,0),0)</f>
        <v>0</v>
      </c>
      <c r="K595" s="3">
        <f>IFERROR(VLOOKUP(C595,[1]CANCELACIONES!$Y$16:$AC$43,5,0),0)</f>
        <v>0</v>
      </c>
      <c r="L595" s="3">
        <f>IFERROR(VLOOKUP(C595,'[2]res- 200686'!$K$16:$R$112,8,0),0)</f>
        <v>0</v>
      </c>
      <c r="M595" s="3">
        <f>IFERROR(VLOOKUP(C595,'[2]reduccion calidad '!$K$16:$R$27,8,0),0)*-1</f>
        <v>0</v>
      </c>
      <c r="N595" s="3"/>
      <c r="O595" s="34">
        <f t="shared" si="27"/>
        <v>100426353</v>
      </c>
      <c r="P595" s="35">
        <v>100426353</v>
      </c>
      <c r="Q595" s="3">
        <f>IFERROR(VLOOKUP(C595,[3]ServNOMINA!$F$16:$M$112,8,0)+VLOOKUP(C595,[4]ServNOMINA!$F$16:$M$112,8,0),0)</f>
        <v>0</v>
      </c>
      <c r="R595" s="3">
        <f>IFERROR(VLOOKUP(C595,[3]ServOTROS!$F$16:$M$112,8,0)+VLOOKUP(C595,[4]ServOTROS!$F$16:$M$112,8,0),0)</f>
        <v>0</v>
      </c>
      <c r="S595" s="3"/>
      <c r="T595" s="3">
        <f>IFERROR(VLOOKUP(B595,[3]Aaf_PENSION!$C$16:$M$112,11,0)+VLOOKUP(B595,[4]Aaf_PENSION!$C$16:$M$112,11,0),0)</f>
        <v>0</v>
      </c>
      <c r="U595" s="3">
        <f>IFERROR(VLOOKUP(B595,[3]Aaf_SALUD!$C$16:$M$112,11,0)+VLOOKUP(B595,[4]Aaf_SALUD!$C$16:$M$112,11,0),0)</f>
        <v>0</v>
      </c>
      <c r="V595" s="3"/>
      <c r="W595" s="3"/>
      <c r="X595" s="3">
        <f>IFERROR(VLOOKUP(B595,[3]Ap_CESANTIAS!$C$16:$M$112,11,0)+VLOOKUP(B595,[4]Ap_CESANTIAS!$C$16:$M$112,11,0),0)</f>
        <v>0</v>
      </c>
      <c r="Y595" s="3">
        <f>IFERROR(VLOOKUP(B595,[3]Ap_PENSION!$C$16:$M$112,11,0)+VLOOKUP(B595,[4]Ap_PENSION!$C$16:$M$112,11,0),0)</f>
        <v>0</v>
      </c>
      <c r="Z595" s="3">
        <f>IFERROR(VLOOKUP(B595,[3]Ap_SALUD!$C$16:$M$112,11,0)+VLOOKUP(B595,[4]Ap_SALUD!$C$16:$M$112,11,0),0)</f>
        <v>0</v>
      </c>
      <c r="AA595" s="36">
        <f t="shared" si="28"/>
        <v>0</v>
      </c>
      <c r="AB595" s="37">
        <f t="shared" si="29"/>
        <v>0</v>
      </c>
    </row>
    <row r="596" spans="1:28" hidden="1" x14ac:dyDescent="0.25">
      <c r="A596" s="38">
        <v>584</v>
      </c>
      <c r="B596" s="61"/>
      <c r="C596" s="31">
        <v>899999366</v>
      </c>
      <c r="D596" s="31">
        <f>VLOOKUP(C596,ENERO!$D$13:$E$1147,2,0)</f>
        <v>218625486</v>
      </c>
      <c r="E596" s="61" t="s">
        <v>779</v>
      </c>
      <c r="F596" s="61"/>
      <c r="G596" s="61"/>
      <c r="H596" s="3">
        <v>211372255</v>
      </c>
      <c r="I596" s="3">
        <v>360062979</v>
      </c>
      <c r="J596" s="3">
        <f>IFERROR(VLOOKUP(C596,[1]NOMINA!$Y$16:$AC$112,5,0),0)</f>
        <v>0</v>
      </c>
      <c r="K596" s="3">
        <f>IFERROR(VLOOKUP(C596,[1]CANCELACIONES!$Y$16:$AC$43,5,0),0)</f>
        <v>0</v>
      </c>
      <c r="L596" s="3">
        <f>IFERROR(VLOOKUP(C596,'[2]res- 200686'!$K$16:$R$112,8,0),0)</f>
        <v>0</v>
      </c>
      <c r="M596" s="3">
        <f>IFERROR(VLOOKUP(C596,'[2]reduccion calidad '!$K$16:$R$27,8,0),0)*-1</f>
        <v>0</v>
      </c>
      <c r="N596" s="3"/>
      <c r="O596" s="34">
        <f t="shared" si="27"/>
        <v>571435234</v>
      </c>
      <c r="P596" s="35">
        <v>571435234</v>
      </c>
      <c r="Q596" s="3">
        <f>IFERROR(VLOOKUP(C596,[3]ServNOMINA!$F$16:$M$112,8,0)+VLOOKUP(C596,[4]ServNOMINA!$F$16:$M$112,8,0),0)</f>
        <v>0</v>
      </c>
      <c r="R596" s="3">
        <f>IFERROR(VLOOKUP(C596,[3]ServOTROS!$F$16:$M$112,8,0)+VLOOKUP(C596,[4]ServOTROS!$F$16:$M$112,8,0),0)</f>
        <v>0</v>
      </c>
      <c r="S596" s="3"/>
      <c r="T596" s="3">
        <f>IFERROR(VLOOKUP(B596,[3]Aaf_PENSION!$C$16:$M$112,11,0)+VLOOKUP(B596,[4]Aaf_PENSION!$C$16:$M$112,11,0),0)</f>
        <v>0</v>
      </c>
      <c r="U596" s="3">
        <f>IFERROR(VLOOKUP(B596,[3]Aaf_SALUD!$C$16:$M$112,11,0)+VLOOKUP(B596,[4]Aaf_SALUD!$C$16:$M$112,11,0),0)</f>
        <v>0</v>
      </c>
      <c r="V596" s="3"/>
      <c r="W596" s="3"/>
      <c r="X596" s="3">
        <f>IFERROR(VLOOKUP(B596,[3]Ap_CESANTIAS!$C$16:$M$112,11,0)+VLOOKUP(B596,[4]Ap_CESANTIAS!$C$16:$M$112,11,0),0)</f>
        <v>0</v>
      </c>
      <c r="Y596" s="3">
        <f>IFERROR(VLOOKUP(B596,[3]Ap_PENSION!$C$16:$M$112,11,0)+VLOOKUP(B596,[4]Ap_PENSION!$C$16:$M$112,11,0),0)</f>
        <v>0</v>
      </c>
      <c r="Z596" s="3">
        <f>IFERROR(VLOOKUP(B596,[3]Ap_SALUD!$C$16:$M$112,11,0)+VLOOKUP(B596,[4]Ap_SALUD!$C$16:$M$112,11,0),0)</f>
        <v>0</v>
      </c>
      <c r="AA596" s="36">
        <f t="shared" si="28"/>
        <v>0</v>
      </c>
      <c r="AB596" s="37">
        <f t="shared" si="29"/>
        <v>0</v>
      </c>
    </row>
    <row r="597" spans="1:28" hidden="1" x14ac:dyDescent="0.25">
      <c r="A597" s="29">
        <v>585</v>
      </c>
      <c r="B597" s="61"/>
      <c r="C597" s="31">
        <v>899999707</v>
      </c>
      <c r="D597" s="31">
        <f>VLOOKUP(C597,ENERO!$D$13:$E$1147,2,0)</f>
        <v>218825488</v>
      </c>
      <c r="E597" s="61" t="s">
        <v>780</v>
      </c>
      <c r="F597" s="61"/>
      <c r="G597" s="61"/>
      <c r="H597" s="3">
        <v>90481415</v>
      </c>
      <c r="I597" s="3">
        <v>254505822</v>
      </c>
      <c r="J597" s="3">
        <f>IFERROR(VLOOKUP(C597,[1]NOMINA!$Y$16:$AC$112,5,0),0)</f>
        <v>0</v>
      </c>
      <c r="K597" s="3">
        <f>IFERROR(VLOOKUP(C597,[1]CANCELACIONES!$Y$16:$AC$43,5,0),0)</f>
        <v>0</v>
      </c>
      <c r="L597" s="3">
        <f>IFERROR(VLOOKUP(C597,'[2]res- 200686'!$K$16:$R$112,8,0),0)</f>
        <v>0</v>
      </c>
      <c r="M597" s="3">
        <f>IFERROR(VLOOKUP(C597,'[2]reduccion calidad '!$K$16:$R$27,8,0),0)*-1</f>
        <v>0</v>
      </c>
      <c r="N597" s="3"/>
      <c r="O597" s="34">
        <f t="shared" si="27"/>
        <v>344987237</v>
      </c>
      <c r="P597" s="35">
        <v>344987237</v>
      </c>
      <c r="Q597" s="3">
        <f>IFERROR(VLOOKUP(C597,[3]ServNOMINA!$F$16:$M$112,8,0)+VLOOKUP(C597,[4]ServNOMINA!$F$16:$M$112,8,0),0)</f>
        <v>0</v>
      </c>
      <c r="R597" s="3">
        <f>IFERROR(VLOOKUP(C597,[3]ServOTROS!$F$16:$M$112,8,0)+VLOOKUP(C597,[4]ServOTROS!$F$16:$M$112,8,0),0)</f>
        <v>0</v>
      </c>
      <c r="S597" s="3"/>
      <c r="T597" s="3">
        <f>IFERROR(VLOOKUP(B597,[3]Aaf_PENSION!$C$16:$M$112,11,0)+VLOOKUP(B597,[4]Aaf_PENSION!$C$16:$M$112,11,0),0)</f>
        <v>0</v>
      </c>
      <c r="U597" s="3">
        <f>IFERROR(VLOOKUP(B597,[3]Aaf_SALUD!$C$16:$M$112,11,0)+VLOOKUP(B597,[4]Aaf_SALUD!$C$16:$M$112,11,0),0)</f>
        <v>0</v>
      </c>
      <c r="V597" s="3"/>
      <c r="W597" s="3"/>
      <c r="X597" s="3">
        <f>IFERROR(VLOOKUP(B597,[3]Ap_CESANTIAS!$C$16:$M$112,11,0)+VLOOKUP(B597,[4]Ap_CESANTIAS!$C$16:$M$112,11,0),0)</f>
        <v>0</v>
      </c>
      <c r="Y597" s="3">
        <f>IFERROR(VLOOKUP(B597,[3]Ap_PENSION!$C$16:$M$112,11,0)+VLOOKUP(B597,[4]Ap_PENSION!$C$16:$M$112,11,0),0)</f>
        <v>0</v>
      </c>
      <c r="Z597" s="3">
        <f>IFERROR(VLOOKUP(B597,[3]Ap_SALUD!$C$16:$M$112,11,0)+VLOOKUP(B597,[4]Ap_SALUD!$C$16:$M$112,11,0),0)</f>
        <v>0</v>
      </c>
      <c r="AA597" s="36">
        <f t="shared" si="28"/>
        <v>0</v>
      </c>
      <c r="AB597" s="37">
        <f t="shared" si="29"/>
        <v>0</v>
      </c>
    </row>
    <row r="598" spans="1:28" hidden="1" x14ac:dyDescent="0.25">
      <c r="A598" s="38">
        <v>586</v>
      </c>
      <c r="B598" s="61"/>
      <c r="C598" s="31">
        <v>800094713</v>
      </c>
      <c r="D598" s="31">
        <f>VLOOKUP(C598,ENERO!$D$13:$E$1147,2,0)</f>
        <v>218925489</v>
      </c>
      <c r="E598" s="61" t="s">
        <v>781</v>
      </c>
      <c r="F598" s="61"/>
      <c r="G598" s="61"/>
      <c r="H598" s="3">
        <v>44483515</v>
      </c>
      <c r="I598" s="3">
        <v>144725192</v>
      </c>
      <c r="J598" s="3">
        <f>IFERROR(VLOOKUP(C598,[1]NOMINA!$Y$16:$AC$112,5,0),0)</f>
        <v>0</v>
      </c>
      <c r="K598" s="3">
        <f>IFERROR(VLOOKUP(C598,[1]CANCELACIONES!$Y$16:$AC$43,5,0),0)</f>
        <v>0</v>
      </c>
      <c r="L598" s="3">
        <f>IFERROR(VLOOKUP(C598,'[2]res- 200686'!$K$16:$R$112,8,0),0)</f>
        <v>0</v>
      </c>
      <c r="M598" s="3">
        <f>IFERROR(VLOOKUP(C598,'[2]reduccion calidad '!$K$16:$R$27,8,0),0)*-1</f>
        <v>0</v>
      </c>
      <c r="N598" s="3"/>
      <c r="O598" s="34">
        <f t="shared" si="27"/>
        <v>189208707</v>
      </c>
      <c r="P598" s="35">
        <v>189208707</v>
      </c>
      <c r="Q598" s="3">
        <f>IFERROR(VLOOKUP(C598,[3]ServNOMINA!$F$16:$M$112,8,0)+VLOOKUP(C598,[4]ServNOMINA!$F$16:$M$112,8,0),0)</f>
        <v>0</v>
      </c>
      <c r="R598" s="3">
        <f>IFERROR(VLOOKUP(C598,[3]ServOTROS!$F$16:$M$112,8,0)+VLOOKUP(C598,[4]ServOTROS!$F$16:$M$112,8,0),0)</f>
        <v>0</v>
      </c>
      <c r="S598" s="3"/>
      <c r="T598" s="3">
        <f>IFERROR(VLOOKUP(B598,[3]Aaf_PENSION!$C$16:$M$112,11,0)+VLOOKUP(B598,[4]Aaf_PENSION!$C$16:$M$112,11,0),0)</f>
        <v>0</v>
      </c>
      <c r="U598" s="3">
        <f>IFERROR(VLOOKUP(B598,[3]Aaf_SALUD!$C$16:$M$112,11,0)+VLOOKUP(B598,[4]Aaf_SALUD!$C$16:$M$112,11,0),0)</f>
        <v>0</v>
      </c>
      <c r="V598" s="3"/>
      <c r="W598" s="3"/>
      <c r="X598" s="3">
        <f>IFERROR(VLOOKUP(B598,[3]Ap_CESANTIAS!$C$16:$M$112,11,0)+VLOOKUP(B598,[4]Ap_CESANTIAS!$C$16:$M$112,11,0),0)</f>
        <v>0</v>
      </c>
      <c r="Y598" s="3">
        <f>IFERROR(VLOOKUP(B598,[3]Ap_PENSION!$C$16:$M$112,11,0)+VLOOKUP(B598,[4]Ap_PENSION!$C$16:$M$112,11,0),0)</f>
        <v>0</v>
      </c>
      <c r="Z598" s="3">
        <f>IFERROR(VLOOKUP(B598,[3]Ap_SALUD!$C$16:$M$112,11,0)+VLOOKUP(B598,[4]Ap_SALUD!$C$16:$M$112,11,0),0)</f>
        <v>0</v>
      </c>
      <c r="AA598" s="36">
        <f t="shared" si="28"/>
        <v>0</v>
      </c>
      <c r="AB598" s="37">
        <f t="shared" si="29"/>
        <v>0</v>
      </c>
    </row>
    <row r="599" spans="1:28" hidden="1" x14ac:dyDescent="0.25">
      <c r="A599" s="29">
        <v>587</v>
      </c>
      <c r="B599" s="61"/>
      <c r="C599" s="31">
        <v>899999718</v>
      </c>
      <c r="D599" s="31">
        <f>VLOOKUP(C599,ENERO!$D$13:$E$1147,2,0)</f>
        <v>219125491</v>
      </c>
      <c r="E599" s="61" t="s">
        <v>782</v>
      </c>
      <c r="F599" s="61"/>
      <c r="G599" s="61"/>
      <c r="H599" s="3">
        <v>89394197</v>
      </c>
      <c r="I599" s="3">
        <v>182526369</v>
      </c>
      <c r="J599" s="3">
        <f>IFERROR(VLOOKUP(C599,[1]NOMINA!$Y$16:$AC$112,5,0),0)</f>
        <v>0</v>
      </c>
      <c r="K599" s="3">
        <f>IFERROR(VLOOKUP(C599,[1]CANCELACIONES!$Y$16:$AC$43,5,0),0)</f>
        <v>0</v>
      </c>
      <c r="L599" s="3">
        <f>IFERROR(VLOOKUP(C599,'[2]res- 200686'!$K$16:$R$112,8,0),0)</f>
        <v>0</v>
      </c>
      <c r="M599" s="3">
        <f>IFERROR(VLOOKUP(C599,'[2]reduccion calidad '!$K$16:$R$27,8,0),0)*-1</f>
        <v>0</v>
      </c>
      <c r="N599" s="3"/>
      <c r="O599" s="34">
        <f t="shared" si="27"/>
        <v>271920566</v>
      </c>
      <c r="P599" s="35">
        <v>271920566</v>
      </c>
      <c r="Q599" s="3">
        <f>IFERROR(VLOOKUP(C599,[3]ServNOMINA!$F$16:$M$112,8,0)+VLOOKUP(C599,[4]ServNOMINA!$F$16:$M$112,8,0),0)</f>
        <v>0</v>
      </c>
      <c r="R599" s="3">
        <f>IFERROR(VLOOKUP(C599,[3]ServOTROS!$F$16:$M$112,8,0)+VLOOKUP(C599,[4]ServOTROS!$F$16:$M$112,8,0),0)</f>
        <v>0</v>
      </c>
      <c r="S599" s="3"/>
      <c r="T599" s="3">
        <f>IFERROR(VLOOKUP(B599,[3]Aaf_PENSION!$C$16:$M$112,11,0)+VLOOKUP(B599,[4]Aaf_PENSION!$C$16:$M$112,11,0),0)</f>
        <v>0</v>
      </c>
      <c r="U599" s="3">
        <f>IFERROR(VLOOKUP(B599,[3]Aaf_SALUD!$C$16:$M$112,11,0)+VLOOKUP(B599,[4]Aaf_SALUD!$C$16:$M$112,11,0),0)</f>
        <v>0</v>
      </c>
      <c r="V599" s="3"/>
      <c r="W599" s="3"/>
      <c r="X599" s="3">
        <f>IFERROR(VLOOKUP(B599,[3]Ap_CESANTIAS!$C$16:$M$112,11,0)+VLOOKUP(B599,[4]Ap_CESANTIAS!$C$16:$M$112,11,0),0)</f>
        <v>0</v>
      </c>
      <c r="Y599" s="3">
        <f>IFERROR(VLOOKUP(B599,[3]Ap_PENSION!$C$16:$M$112,11,0)+VLOOKUP(B599,[4]Ap_PENSION!$C$16:$M$112,11,0),0)</f>
        <v>0</v>
      </c>
      <c r="Z599" s="3">
        <f>IFERROR(VLOOKUP(B599,[3]Ap_SALUD!$C$16:$M$112,11,0)+VLOOKUP(B599,[4]Ap_SALUD!$C$16:$M$112,11,0),0)</f>
        <v>0</v>
      </c>
      <c r="AA599" s="36">
        <f t="shared" si="28"/>
        <v>0</v>
      </c>
      <c r="AB599" s="37">
        <f t="shared" si="29"/>
        <v>0</v>
      </c>
    </row>
    <row r="600" spans="1:28" hidden="1" x14ac:dyDescent="0.25">
      <c r="A600" s="38">
        <v>588</v>
      </c>
      <c r="B600" s="61"/>
      <c r="C600" s="31">
        <v>890680088</v>
      </c>
      <c r="D600" s="31">
        <f>VLOOKUP(C600,ENERO!$D$13:$E$1147,2,0)</f>
        <v>210625506</v>
      </c>
      <c r="E600" s="61" t="s">
        <v>417</v>
      </c>
      <c r="F600" s="61"/>
      <c r="G600" s="61"/>
      <c r="H600" s="3">
        <v>67205711</v>
      </c>
      <c r="I600" s="3">
        <v>137968453</v>
      </c>
      <c r="J600" s="3">
        <f>IFERROR(VLOOKUP(C600,[1]NOMINA!$Y$16:$AC$112,5,0),0)</f>
        <v>0</v>
      </c>
      <c r="K600" s="3">
        <f>IFERROR(VLOOKUP(C600,[1]CANCELACIONES!$Y$16:$AC$43,5,0),0)</f>
        <v>0</v>
      </c>
      <c r="L600" s="3">
        <f>IFERROR(VLOOKUP(C600,'[2]res- 200686'!$K$16:$R$112,8,0),0)</f>
        <v>0</v>
      </c>
      <c r="M600" s="3">
        <f>IFERROR(VLOOKUP(C600,'[2]reduccion calidad '!$K$16:$R$27,8,0),0)*-1</f>
        <v>0</v>
      </c>
      <c r="N600" s="3"/>
      <c r="O600" s="34">
        <f t="shared" si="27"/>
        <v>205174164</v>
      </c>
      <c r="P600" s="35">
        <v>205174164</v>
      </c>
      <c r="Q600" s="3">
        <f>IFERROR(VLOOKUP(C600,[3]ServNOMINA!$F$16:$M$112,8,0)+VLOOKUP(C600,[4]ServNOMINA!$F$16:$M$112,8,0),0)</f>
        <v>0</v>
      </c>
      <c r="R600" s="3">
        <f>IFERROR(VLOOKUP(C600,[3]ServOTROS!$F$16:$M$112,8,0)+VLOOKUP(C600,[4]ServOTROS!$F$16:$M$112,8,0),0)</f>
        <v>0</v>
      </c>
      <c r="S600" s="3"/>
      <c r="T600" s="3">
        <f>IFERROR(VLOOKUP(B600,[3]Aaf_PENSION!$C$16:$M$112,11,0)+VLOOKUP(B600,[4]Aaf_PENSION!$C$16:$M$112,11,0),0)</f>
        <v>0</v>
      </c>
      <c r="U600" s="3">
        <f>IFERROR(VLOOKUP(B600,[3]Aaf_SALUD!$C$16:$M$112,11,0)+VLOOKUP(B600,[4]Aaf_SALUD!$C$16:$M$112,11,0),0)</f>
        <v>0</v>
      </c>
      <c r="V600" s="3"/>
      <c r="W600" s="3"/>
      <c r="X600" s="3">
        <f>IFERROR(VLOOKUP(B600,[3]Ap_CESANTIAS!$C$16:$M$112,11,0)+VLOOKUP(B600,[4]Ap_CESANTIAS!$C$16:$M$112,11,0),0)</f>
        <v>0</v>
      </c>
      <c r="Y600" s="3">
        <f>IFERROR(VLOOKUP(B600,[3]Ap_PENSION!$C$16:$M$112,11,0)+VLOOKUP(B600,[4]Ap_PENSION!$C$16:$M$112,11,0),0)</f>
        <v>0</v>
      </c>
      <c r="Z600" s="3">
        <f>IFERROR(VLOOKUP(B600,[3]Ap_SALUD!$C$16:$M$112,11,0)+VLOOKUP(B600,[4]Ap_SALUD!$C$16:$M$112,11,0),0)</f>
        <v>0</v>
      </c>
      <c r="AA600" s="36">
        <f t="shared" si="28"/>
        <v>0</v>
      </c>
      <c r="AB600" s="37">
        <f t="shared" si="29"/>
        <v>0</v>
      </c>
    </row>
    <row r="601" spans="1:28" hidden="1" x14ac:dyDescent="0.25">
      <c r="A601" s="29">
        <v>589</v>
      </c>
      <c r="B601" s="61"/>
      <c r="C601" s="31">
        <v>899999475</v>
      </c>
      <c r="D601" s="31">
        <f>VLOOKUP(C601,ENERO!$D$13:$E$1147,2,0)</f>
        <v>211325513</v>
      </c>
      <c r="E601" s="61" t="s">
        <v>783</v>
      </c>
      <c r="F601" s="61"/>
      <c r="G601" s="61"/>
      <c r="H601" s="3">
        <v>364359235</v>
      </c>
      <c r="I601" s="3">
        <v>770115840</v>
      </c>
      <c r="J601" s="3">
        <f>IFERROR(VLOOKUP(C601,[1]NOMINA!$Y$16:$AC$112,5,0),0)</f>
        <v>0</v>
      </c>
      <c r="K601" s="3">
        <f>IFERROR(VLOOKUP(C601,[1]CANCELACIONES!$Y$16:$AC$43,5,0),0)</f>
        <v>0</v>
      </c>
      <c r="L601" s="3">
        <f>IFERROR(VLOOKUP(C601,'[2]res- 200686'!$K$16:$R$112,8,0),0)</f>
        <v>0</v>
      </c>
      <c r="M601" s="3">
        <f>IFERROR(VLOOKUP(C601,'[2]reduccion calidad '!$K$16:$R$27,8,0),0)*-1</f>
        <v>0</v>
      </c>
      <c r="N601" s="3"/>
      <c r="O601" s="34">
        <f t="shared" si="27"/>
        <v>1134475075</v>
      </c>
      <c r="P601" s="35">
        <v>1134475075</v>
      </c>
      <c r="Q601" s="3">
        <f>IFERROR(VLOOKUP(C601,[3]ServNOMINA!$F$16:$M$112,8,0)+VLOOKUP(C601,[4]ServNOMINA!$F$16:$M$112,8,0),0)</f>
        <v>0</v>
      </c>
      <c r="R601" s="3">
        <f>IFERROR(VLOOKUP(C601,[3]ServOTROS!$F$16:$M$112,8,0)+VLOOKUP(C601,[4]ServOTROS!$F$16:$M$112,8,0),0)</f>
        <v>0</v>
      </c>
      <c r="S601" s="3"/>
      <c r="T601" s="3">
        <f>IFERROR(VLOOKUP(B601,[3]Aaf_PENSION!$C$16:$M$112,11,0)+VLOOKUP(B601,[4]Aaf_PENSION!$C$16:$M$112,11,0),0)</f>
        <v>0</v>
      </c>
      <c r="U601" s="3">
        <f>IFERROR(VLOOKUP(B601,[3]Aaf_SALUD!$C$16:$M$112,11,0)+VLOOKUP(B601,[4]Aaf_SALUD!$C$16:$M$112,11,0),0)</f>
        <v>0</v>
      </c>
      <c r="V601" s="3"/>
      <c r="W601" s="3"/>
      <c r="X601" s="3">
        <f>IFERROR(VLOOKUP(B601,[3]Ap_CESANTIAS!$C$16:$M$112,11,0)+VLOOKUP(B601,[4]Ap_CESANTIAS!$C$16:$M$112,11,0),0)</f>
        <v>0</v>
      </c>
      <c r="Y601" s="3">
        <f>IFERROR(VLOOKUP(B601,[3]Ap_PENSION!$C$16:$M$112,11,0)+VLOOKUP(B601,[4]Ap_PENSION!$C$16:$M$112,11,0),0)</f>
        <v>0</v>
      </c>
      <c r="Z601" s="3">
        <f>IFERROR(VLOOKUP(B601,[3]Ap_SALUD!$C$16:$M$112,11,0)+VLOOKUP(B601,[4]Ap_SALUD!$C$16:$M$112,11,0),0)</f>
        <v>0</v>
      </c>
      <c r="AA601" s="36">
        <f t="shared" si="28"/>
        <v>0</v>
      </c>
      <c r="AB601" s="37">
        <f t="shared" si="29"/>
        <v>0</v>
      </c>
    </row>
    <row r="602" spans="1:28" hidden="1" x14ac:dyDescent="0.25">
      <c r="A602" s="38">
        <v>590</v>
      </c>
      <c r="B602" s="61"/>
      <c r="C602" s="31">
        <v>899999704</v>
      </c>
      <c r="D602" s="31">
        <f>VLOOKUP(C602,ENERO!$D$13:$E$1147,2,0)</f>
        <v>211825518</v>
      </c>
      <c r="E602" s="61" t="s">
        <v>784</v>
      </c>
      <c r="F602" s="61"/>
      <c r="G602" s="61"/>
      <c r="H602" s="3">
        <v>73701583</v>
      </c>
      <c r="I602" s="3">
        <v>190598758</v>
      </c>
      <c r="J602" s="3">
        <f>IFERROR(VLOOKUP(C602,[1]NOMINA!$Y$16:$AC$112,5,0),0)</f>
        <v>0</v>
      </c>
      <c r="K602" s="3">
        <f>IFERROR(VLOOKUP(C602,[1]CANCELACIONES!$Y$16:$AC$43,5,0),0)</f>
        <v>0</v>
      </c>
      <c r="L602" s="3">
        <f>IFERROR(VLOOKUP(C602,'[2]res- 200686'!$K$16:$R$112,8,0),0)</f>
        <v>0</v>
      </c>
      <c r="M602" s="3">
        <f>IFERROR(VLOOKUP(C602,'[2]reduccion calidad '!$K$16:$R$27,8,0),0)*-1</f>
        <v>0</v>
      </c>
      <c r="N602" s="3"/>
      <c r="O602" s="34">
        <f t="shared" si="27"/>
        <v>264300341</v>
      </c>
      <c r="P602" s="35">
        <v>264300341</v>
      </c>
      <c r="Q602" s="3">
        <f>IFERROR(VLOOKUP(C602,[3]ServNOMINA!$F$16:$M$112,8,0)+VLOOKUP(C602,[4]ServNOMINA!$F$16:$M$112,8,0),0)</f>
        <v>0</v>
      </c>
      <c r="R602" s="3">
        <f>IFERROR(VLOOKUP(C602,[3]ServOTROS!$F$16:$M$112,8,0)+VLOOKUP(C602,[4]ServOTROS!$F$16:$M$112,8,0),0)</f>
        <v>0</v>
      </c>
      <c r="S602" s="3"/>
      <c r="T602" s="3">
        <f>IFERROR(VLOOKUP(B602,[3]Aaf_PENSION!$C$16:$M$112,11,0)+VLOOKUP(B602,[4]Aaf_PENSION!$C$16:$M$112,11,0),0)</f>
        <v>0</v>
      </c>
      <c r="U602" s="3">
        <f>IFERROR(VLOOKUP(B602,[3]Aaf_SALUD!$C$16:$M$112,11,0)+VLOOKUP(B602,[4]Aaf_SALUD!$C$16:$M$112,11,0),0)</f>
        <v>0</v>
      </c>
      <c r="V602" s="3"/>
      <c r="W602" s="3"/>
      <c r="X602" s="3">
        <f>IFERROR(VLOOKUP(B602,[3]Ap_CESANTIAS!$C$16:$M$112,11,0)+VLOOKUP(B602,[4]Ap_CESANTIAS!$C$16:$M$112,11,0),0)</f>
        <v>0</v>
      </c>
      <c r="Y602" s="3">
        <f>IFERROR(VLOOKUP(B602,[3]Ap_PENSION!$C$16:$M$112,11,0)+VLOOKUP(B602,[4]Ap_PENSION!$C$16:$M$112,11,0),0)</f>
        <v>0</v>
      </c>
      <c r="Z602" s="3">
        <f>IFERROR(VLOOKUP(B602,[3]Ap_SALUD!$C$16:$M$112,11,0)+VLOOKUP(B602,[4]Ap_SALUD!$C$16:$M$112,11,0),0)</f>
        <v>0</v>
      </c>
      <c r="AA602" s="36">
        <f t="shared" si="28"/>
        <v>0</v>
      </c>
      <c r="AB602" s="37">
        <f t="shared" si="29"/>
        <v>0</v>
      </c>
    </row>
    <row r="603" spans="1:28" hidden="1" x14ac:dyDescent="0.25">
      <c r="A603" s="29">
        <v>591</v>
      </c>
      <c r="B603" s="61"/>
      <c r="C603" s="31">
        <v>890680173</v>
      </c>
      <c r="D603" s="31">
        <f>VLOOKUP(C603,ENERO!$D$13:$E$1147,2,0)</f>
        <v>212425524</v>
      </c>
      <c r="E603" s="61" t="s">
        <v>785</v>
      </c>
      <c r="F603" s="61"/>
      <c r="G603" s="61"/>
      <c r="H603" s="3">
        <v>77375536</v>
      </c>
      <c r="I603" s="3">
        <v>203350114</v>
      </c>
      <c r="J603" s="3">
        <f>IFERROR(VLOOKUP(C603,[1]NOMINA!$Y$16:$AC$112,5,0),0)</f>
        <v>0</v>
      </c>
      <c r="K603" s="3">
        <f>IFERROR(VLOOKUP(C603,[1]CANCELACIONES!$Y$16:$AC$43,5,0),0)</f>
        <v>0</v>
      </c>
      <c r="L603" s="3">
        <f>IFERROR(VLOOKUP(C603,'[2]res- 200686'!$K$16:$R$112,8,0),0)</f>
        <v>0</v>
      </c>
      <c r="M603" s="3">
        <f>IFERROR(VLOOKUP(C603,'[2]reduccion calidad '!$K$16:$R$27,8,0),0)*-1</f>
        <v>0</v>
      </c>
      <c r="N603" s="3"/>
      <c r="O603" s="34">
        <f t="shared" si="27"/>
        <v>280725650</v>
      </c>
      <c r="P603" s="35">
        <v>280725650</v>
      </c>
      <c r="Q603" s="3">
        <f>IFERROR(VLOOKUP(C603,[3]ServNOMINA!$F$16:$M$112,8,0)+VLOOKUP(C603,[4]ServNOMINA!$F$16:$M$112,8,0),0)</f>
        <v>0</v>
      </c>
      <c r="R603" s="3">
        <f>IFERROR(VLOOKUP(C603,[3]ServOTROS!$F$16:$M$112,8,0)+VLOOKUP(C603,[4]ServOTROS!$F$16:$M$112,8,0),0)</f>
        <v>0</v>
      </c>
      <c r="S603" s="3"/>
      <c r="T603" s="3">
        <f>IFERROR(VLOOKUP(B603,[3]Aaf_PENSION!$C$16:$M$112,11,0)+VLOOKUP(B603,[4]Aaf_PENSION!$C$16:$M$112,11,0),0)</f>
        <v>0</v>
      </c>
      <c r="U603" s="3">
        <f>IFERROR(VLOOKUP(B603,[3]Aaf_SALUD!$C$16:$M$112,11,0)+VLOOKUP(B603,[4]Aaf_SALUD!$C$16:$M$112,11,0),0)</f>
        <v>0</v>
      </c>
      <c r="V603" s="3"/>
      <c r="W603" s="3"/>
      <c r="X603" s="3">
        <f>IFERROR(VLOOKUP(B603,[3]Ap_CESANTIAS!$C$16:$M$112,11,0)+VLOOKUP(B603,[4]Ap_CESANTIAS!$C$16:$M$112,11,0),0)</f>
        <v>0</v>
      </c>
      <c r="Y603" s="3">
        <f>IFERROR(VLOOKUP(B603,[3]Ap_PENSION!$C$16:$M$112,11,0)+VLOOKUP(B603,[4]Ap_PENSION!$C$16:$M$112,11,0),0)</f>
        <v>0</v>
      </c>
      <c r="Z603" s="3">
        <f>IFERROR(VLOOKUP(B603,[3]Ap_SALUD!$C$16:$M$112,11,0)+VLOOKUP(B603,[4]Ap_SALUD!$C$16:$M$112,11,0),0)</f>
        <v>0</v>
      </c>
      <c r="AA603" s="36">
        <f t="shared" si="28"/>
        <v>0</v>
      </c>
      <c r="AB603" s="37">
        <f t="shared" si="29"/>
        <v>0</v>
      </c>
    </row>
    <row r="604" spans="1:28" hidden="1" x14ac:dyDescent="0.25">
      <c r="A604" s="38">
        <v>592</v>
      </c>
      <c r="B604" s="61"/>
      <c r="C604" s="31">
        <v>800074120</v>
      </c>
      <c r="D604" s="31">
        <f>VLOOKUP(C604,ENERO!$D$13:$E$1147,2,0)</f>
        <v>213025530</v>
      </c>
      <c r="E604" s="61" t="s">
        <v>786</v>
      </c>
      <c r="F604" s="61"/>
      <c r="G604" s="61"/>
      <c r="H604" s="3">
        <v>189692225</v>
      </c>
      <c r="I604" s="3">
        <v>388809678</v>
      </c>
      <c r="J604" s="3">
        <f>IFERROR(VLOOKUP(C604,[1]NOMINA!$Y$16:$AC$112,5,0),0)</f>
        <v>0</v>
      </c>
      <c r="K604" s="3">
        <f>IFERROR(VLOOKUP(C604,[1]CANCELACIONES!$Y$16:$AC$43,5,0),0)</f>
        <v>0</v>
      </c>
      <c r="L604" s="3">
        <f>IFERROR(VLOOKUP(C604,'[2]res- 200686'!$K$16:$R$112,8,0),0)</f>
        <v>0</v>
      </c>
      <c r="M604" s="3">
        <f>IFERROR(VLOOKUP(C604,'[2]reduccion calidad '!$K$16:$R$27,8,0),0)*-1</f>
        <v>0</v>
      </c>
      <c r="N604" s="3"/>
      <c r="O604" s="34">
        <f t="shared" si="27"/>
        <v>578501903</v>
      </c>
      <c r="P604" s="35">
        <v>578501903</v>
      </c>
      <c r="Q604" s="3">
        <f>IFERROR(VLOOKUP(C604,[3]ServNOMINA!$F$16:$M$112,8,0)+VLOOKUP(C604,[4]ServNOMINA!$F$16:$M$112,8,0),0)</f>
        <v>0</v>
      </c>
      <c r="R604" s="3">
        <f>IFERROR(VLOOKUP(C604,[3]ServOTROS!$F$16:$M$112,8,0)+VLOOKUP(C604,[4]ServOTROS!$F$16:$M$112,8,0),0)</f>
        <v>0</v>
      </c>
      <c r="S604" s="3"/>
      <c r="T604" s="3">
        <f>IFERROR(VLOOKUP(B604,[3]Aaf_PENSION!$C$16:$M$112,11,0)+VLOOKUP(B604,[4]Aaf_PENSION!$C$16:$M$112,11,0),0)</f>
        <v>0</v>
      </c>
      <c r="U604" s="3">
        <f>IFERROR(VLOOKUP(B604,[3]Aaf_SALUD!$C$16:$M$112,11,0)+VLOOKUP(B604,[4]Aaf_SALUD!$C$16:$M$112,11,0),0)</f>
        <v>0</v>
      </c>
      <c r="V604" s="3"/>
      <c r="W604" s="3"/>
      <c r="X604" s="3">
        <f>IFERROR(VLOOKUP(B604,[3]Ap_CESANTIAS!$C$16:$M$112,11,0)+VLOOKUP(B604,[4]Ap_CESANTIAS!$C$16:$M$112,11,0),0)</f>
        <v>0</v>
      </c>
      <c r="Y604" s="3">
        <f>IFERROR(VLOOKUP(B604,[3]Ap_PENSION!$C$16:$M$112,11,0)+VLOOKUP(B604,[4]Ap_PENSION!$C$16:$M$112,11,0),0)</f>
        <v>0</v>
      </c>
      <c r="Z604" s="3">
        <f>IFERROR(VLOOKUP(B604,[3]Ap_SALUD!$C$16:$M$112,11,0)+VLOOKUP(B604,[4]Ap_SALUD!$C$16:$M$112,11,0),0)</f>
        <v>0</v>
      </c>
      <c r="AA604" s="36">
        <f t="shared" si="28"/>
        <v>0</v>
      </c>
      <c r="AB604" s="37">
        <f t="shared" si="29"/>
        <v>0</v>
      </c>
    </row>
    <row r="605" spans="1:28" hidden="1" x14ac:dyDescent="0.25">
      <c r="A605" s="29">
        <v>593</v>
      </c>
      <c r="B605" s="61"/>
      <c r="C605" s="31">
        <v>890680154</v>
      </c>
      <c r="D605" s="31">
        <f>VLOOKUP(C605,ENERO!$D$13:$E$1147,2,0)</f>
        <v>213525535</v>
      </c>
      <c r="E605" s="61" t="s">
        <v>787</v>
      </c>
      <c r="F605" s="61"/>
      <c r="G605" s="61"/>
      <c r="H605" s="3">
        <v>176552389</v>
      </c>
      <c r="I605" s="3">
        <v>330880864</v>
      </c>
      <c r="J605" s="3">
        <f>IFERROR(VLOOKUP(C605,[1]NOMINA!$Y$16:$AC$112,5,0),0)</f>
        <v>0</v>
      </c>
      <c r="K605" s="3">
        <f>IFERROR(VLOOKUP(C605,[1]CANCELACIONES!$Y$16:$AC$43,5,0),0)</f>
        <v>0</v>
      </c>
      <c r="L605" s="3">
        <f>IFERROR(VLOOKUP(C605,'[2]res- 200686'!$K$16:$R$112,8,0),0)</f>
        <v>0</v>
      </c>
      <c r="M605" s="3">
        <f>IFERROR(VLOOKUP(C605,'[2]reduccion calidad '!$K$16:$R$27,8,0),0)*-1</f>
        <v>0</v>
      </c>
      <c r="N605" s="3"/>
      <c r="O605" s="34">
        <f t="shared" si="27"/>
        <v>507433253</v>
      </c>
      <c r="P605" s="35">
        <v>507433253</v>
      </c>
      <c r="Q605" s="3">
        <f>IFERROR(VLOOKUP(C605,[3]ServNOMINA!$F$16:$M$112,8,0)+VLOOKUP(C605,[4]ServNOMINA!$F$16:$M$112,8,0),0)</f>
        <v>0</v>
      </c>
      <c r="R605" s="3">
        <f>IFERROR(VLOOKUP(C605,[3]ServOTROS!$F$16:$M$112,8,0)+VLOOKUP(C605,[4]ServOTROS!$F$16:$M$112,8,0),0)</f>
        <v>0</v>
      </c>
      <c r="S605" s="3"/>
      <c r="T605" s="3">
        <f>IFERROR(VLOOKUP(B605,[3]Aaf_PENSION!$C$16:$M$112,11,0)+VLOOKUP(B605,[4]Aaf_PENSION!$C$16:$M$112,11,0),0)</f>
        <v>0</v>
      </c>
      <c r="U605" s="3">
        <f>IFERROR(VLOOKUP(B605,[3]Aaf_SALUD!$C$16:$M$112,11,0)+VLOOKUP(B605,[4]Aaf_SALUD!$C$16:$M$112,11,0),0)</f>
        <v>0</v>
      </c>
      <c r="V605" s="3"/>
      <c r="W605" s="3"/>
      <c r="X605" s="3">
        <f>IFERROR(VLOOKUP(B605,[3]Ap_CESANTIAS!$C$16:$M$112,11,0)+VLOOKUP(B605,[4]Ap_CESANTIAS!$C$16:$M$112,11,0),0)</f>
        <v>0</v>
      </c>
      <c r="Y605" s="3">
        <f>IFERROR(VLOOKUP(B605,[3]Ap_PENSION!$C$16:$M$112,11,0)+VLOOKUP(B605,[4]Ap_PENSION!$C$16:$M$112,11,0),0)</f>
        <v>0</v>
      </c>
      <c r="Z605" s="3">
        <f>IFERROR(VLOOKUP(B605,[3]Ap_SALUD!$C$16:$M$112,11,0)+VLOOKUP(B605,[4]Ap_SALUD!$C$16:$M$112,11,0),0)</f>
        <v>0</v>
      </c>
      <c r="AA605" s="36">
        <f t="shared" si="28"/>
        <v>0</v>
      </c>
      <c r="AB605" s="37">
        <f t="shared" si="29"/>
        <v>0</v>
      </c>
    </row>
    <row r="606" spans="1:28" hidden="1" x14ac:dyDescent="0.25">
      <c r="A606" s="38">
        <v>594</v>
      </c>
      <c r="B606" s="61"/>
      <c r="C606" s="31">
        <v>899999413</v>
      </c>
      <c r="D606" s="31">
        <f>VLOOKUP(C606,ENERO!$D$13:$E$1147,2,0)</f>
        <v>217225572</v>
      </c>
      <c r="E606" s="61" t="s">
        <v>788</v>
      </c>
      <c r="F606" s="61"/>
      <c r="G606" s="61"/>
      <c r="H606" s="3">
        <v>250129035</v>
      </c>
      <c r="I606" s="3">
        <v>499012295</v>
      </c>
      <c r="J606" s="3">
        <f>IFERROR(VLOOKUP(C606,[1]NOMINA!$Y$16:$AC$112,5,0),0)</f>
        <v>0</v>
      </c>
      <c r="K606" s="3">
        <f>IFERROR(VLOOKUP(C606,[1]CANCELACIONES!$Y$16:$AC$43,5,0),0)</f>
        <v>0</v>
      </c>
      <c r="L606" s="3">
        <f>IFERROR(VLOOKUP(C606,'[2]res- 200686'!$K$16:$R$112,8,0),0)</f>
        <v>0</v>
      </c>
      <c r="M606" s="3">
        <f>IFERROR(VLOOKUP(C606,'[2]reduccion calidad '!$K$16:$R$27,8,0),0)*-1</f>
        <v>0</v>
      </c>
      <c r="N606" s="3"/>
      <c r="O606" s="34">
        <f t="shared" si="27"/>
        <v>749141330</v>
      </c>
      <c r="P606" s="35">
        <v>749141330</v>
      </c>
      <c r="Q606" s="3">
        <f>IFERROR(VLOOKUP(C606,[3]ServNOMINA!$F$16:$M$112,8,0)+VLOOKUP(C606,[4]ServNOMINA!$F$16:$M$112,8,0),0)</f>
        <v>0</v>
      </c>
      <c r="R606" s="3">
        <f>IFERROR(VLOOKUP(C606,[3]ServOTROS!$F$16:$M$112,8,0)+VLOOKUP(C606,[4]ServOTROS!$F$16:$M$112,8,0),0)</f>
        <v>0</v>
      </c>
      <c r="S606" s="3"/>
      <c r="T606" s="3">
        <f>IFERROR(VLOOKUP(B606,[3]Aaf_PENSION!$C$16:$M$112,11,0)+VLOOKUP(B606,[4]Aaf_PENSION!$C$16:$M$112,11,0),0)</f>
        <v>0</v>
      </c>
      <c r="U606" s="3">
        <f>IFERROR(VLOOKUP(B606,[3]Aaf_SALUD!$C$16:$M$112,11,0)+VLOOKUP(B606,[4]Aaf_SALUD!$C$16:$M$112,11,0),0)</f>
        <v>0</v>
      </c>
      <c r="V606" s="3"/>
      <c r="W606" s="3"/>
      <c r="X606" s="3">
        <f>IFERROR(VLOOKUP(B606,[3]Ap_CESANTIAS!$C$16:$M$112,11,0)+VLOOKUP(B606,[4]Ap_CESANTIAS!$C$16:$M$112,11,0),0)</f>
        <v>0</v>
      </c>
      <c r="Y606" s="3">
        <f>IFERROR(VLOOKUP(B606,[3]Ap_PENSION!$C$16:$M$112,11,0)+VLOOKUP(B606,[4]Ap_PENSION!$C$16:$M$112,11,0),0)</f>
        <v>0</v>
      </c>
      <c r="Z606" s="3">
        <f>IFERROR(VLOOKUP(B606,[3]Ap_SALUD!$C$16:$M$112,11,0)+VLOOKUP(B606,[4]Ap_SALUD!$C$16:$M$112,11,0),0)</f>
        <v>0</v>
      </c>
      <c r="AA606" s="36">
        <f t="shared" si="28"/>
        <v>0</v>
      </c>
      <c r="AB606" s="37">
        <f t="shared" si="29"/>
        <v>0</v>
      </c>
    </row>
    <row r="607" spans="1:28" hidden="1" x14ac:dyDescent="0.25">
      <c r="A607" s="29">
        <v>595</v>
      </c>
      <c r="B607" s="61"/>
      <c r="C607" s="31">
        <v>800085612</v>
      </c>
      <c r="D607" s="31">
        <f>VLOOKUP(C607,ENERO!$D$13:$E$1147,2,0)</f>
        <v>218025580</v>
      </c>
      <c r="E607" s="61" t="s">
        <v>789</v>
      </c>
      <c r="F607" s="61"/>
      <c r="G607" s="61"/>
      <c r="H607" s="3">
        <v>36861153</v>
      </c>
      <c r="I607" s="3">
        <v>94275638</v>
      </c>
      <c r="J607" s="3">
        <f>IFERROR(VLOOKUP(C607,[1]NOMINA!$Y$16:$AC$112,5,0),0)</f>
        <v>0</v>
      </c>
      <c r="K607" s="3">
        <f>IFERROR(VLOOKUP(C607,[1]CANCELACIONES!$Y$16:$AC$43,5,0),0)</f>
        <v>0</v>
      </c>
      <c r="L607" s="3">
        <f>IFERROR(VLOOKUP(C607,'[2]res- 200686'!$K$16:$R$112,8,0),0)</f>
        <v>0</v>
      </c>
      <c r="M607" s="3">
        <f>IFERROR(VLOOKUP(C607,'[2]reduccion calidad '!$K$16:$R$27,8,0),0)*-1</f>
        <v>0</v>
      </c>
      <c r="N607" s="3"/>
      <c r="O607" s="34">
        <f t="shared" si="27"/>
        <v>131136791</v>
      </c>
      <c r="P607" s="35">
        <v>131136791</v>
      </c>
      <c r="Q607" s="3">
        <f>IFERROR(VLOOKUP(C607,[3]ServNOMINA!$F$16:$M$112,8,0)+VLOOKUP(C607,[4]ServNOMINA!$F$16:$M$112,8,0),0)</f>
        <v>0</v>
      </c>
      <c r="R607" s="3">
        <f>IFERROR(VLOOKUP(C607,[3]ServOTROS!$F$16:$M$112,8,0)+VLOOKUP(C607,[4]ServOTROS!$F$16:$M$112,8,0),0)</f>
        <v>0</v>
      </c>
      <c r="S607" s="3"/>
      <c r="T607" s="3">
        <f>IFERROR(VLOOKUP(B607,[3]Aaf_PENSION!$C$16:$M$112,11,0)+VLOOKUP(B607,[4]Aaf_PENSION!$C$16:$M$112,11,0),0)</f>
        <v>0</v>
      </c>
      <c r="U607" s="3">
        <f>IFERROR(VLOOKUP(B607,[3]Aaf_SALUD!$C$16:$M$112,11,0)+VLOOKUP(B607,[4]Aaf_SALUD!$C$16:$M$112,11,0),0)</f>
        <v>0</v>
      </c>
      <c r="V607" s="3"/>
      <c r="W607" s="3"/>
      <c r="X607" s="3">
        <f>IFERROR(VLOOKUP(B607,[3]Ap_CESANTIAS!$C$16:$M$112,11,0)+VLOOKUP(B607,[4]Ap_CESANTIAS!$C$16:$M$112,11,0),0)</f>
        <v>0</v>
      </c>
      <c r="Y607" s="3">
        <f>IFERROR(VLOOKUP(B607,[3]Ap_PENSION!$C$16:$M$112,11,0)+VLOOKUP(B607,[4]Ap_PENSION!$C$16:$M$112,11,0),0)</f>
        <v>0</v>
      </c>
      <c r="Z607" s="3">
        <f>IFERROR(VLOOKUP(B607,[3]Ap_SALUD!$C$16:$M$112,11,0)+VLOOKUP(B607,[4]Ap_SALUD!$C$16:$M$112,11,0),0)</f>
        <v>0</v>
      </c>
      <c r="AA607" s="36">
        <f t="shared" si="28"/>
        <v>0</v>
      </c>
      <c r="AB607" s="37">
        <f t="shared" si="29"/>
        <v>0</v>
      </c>
    </row>
    <row r="608" spans="1:28" hidden="1" x14ac:dyDescent="0.25">
      <c r="A608" s="38">
        <v>596</v>
      </c>
      <c r="B608" s="61"/>
      <c r="C608" s="31">
        <v>899999432</v>
      </c>
      <c r="D608" s="31">
        <f>VLOOKUP(C608,ENERO!$D$13:$E$1147,2,0)</f>
        <v>219225592</v>
      </c>
      <c r="E608" s="61" t="s">
        <v>790</v>
      </c>
      <c r="F608" s="61"/>
      <c r="G608" s="61"/>
      <c r="H608" s="3">
        <v>74558978</v>
      </c>
      <c r="I608" s="3">
        <v>204472869</v>
      </c>
      <c r="J608" s="3">
        <f>IFERROR(VLOOKUP(C608,[1]NOMINA!$Y$16:$AC$112,5,0),0)</f>
        <v>0</v>
      </c>
      <c r="K608" s="3">
        <f>IFERROR(VLOOKUP(C608,[1]CANCELACIONES!$Y$16:$AC$43,5,0),0)</f>
        <v>0</v>
      </c>
      <c r="L608" s="3">
        <f>IFERROR(VLOOKUP(C608,'[2]res- 200686'!$K$16:$R$112,8,0),0)</f>
        <v>0</v>
      </c>
      <c r="M608" s="3">
        <f>IFERROR(VLOOKUP(C608,'[2]reduccion calidad '!$K$16:$R$27,8,0),0)*-1</f>
        <v>0</v>
      </c>
      <c r="N608" s="3"/>
      <c r="O608" s="34">
        <f t="shared" si="27"/>
        <v>279031847</v>
      </c>
      <c r="P608" s="35">
        <v>279031847</v>
      </c>
      <c r="Q608" s="3">
        <f>IFERROR(VLOOKUP(C608,[3]ServNOMINA!$F$16:$M$112,8,0)+VLOOKUP(C608,[4]ServNOMINA!$F$16:$M$112,8,0),0)</f>
        <v>0</v>
      </c>
      <c r="R608" s="3">
        <f>IFERROR(VLOOKUP(C608,[3]ServOTROS!$F$16:$M$112,8,0)+VLOOKUP(C608,[4]ServOTROS!$F$16:$M$112,8,0),0)</f>
        <v>0</v>
      </c>
      <c r="S608" s="3"/>
      <c r="T608" s="3">
        <f>IFERROR(VLOOKUP(B608,[3]Aaf_PENSION!$C$16:$M$112,11,0)+VLOOKUP(B608,[4]Aaf_PENSION!$C$16:$M$112,11,0),0)</f>
        <v>0</v>
      </c>
      <c r="U608" s="3">
        <f>IFERROR(VLOOKUP(B608,[3]Aaf_SALUD!$C$16:$M$112,11,0)+VLOOKUP(B608,[4]Aaf_SALUD!$C$16:$M$112,11,0),0)</f>
        <v>0</v>
      </c>
      <c r="V608" s="3"/>
      <c r="W608" s="3"/>
      <c r="X608" s="3">
        <f>IFERROR(VLOOKUP(B608,[3]Ap_CESANTIAS!$C$16:$M$112,11,0)+VLOOKUP(B608,[4]Ap_CESANTIAS!$C$16:$M$112,11,0),0)</f>
        <v>0</v>
      </c>
      <c r="Y608" s="3">
        <f>IFERROR(VLOOKUP(B608,[3]Ap_PENSION!$C$16:$M$112,11,0)+VLOOKUP(B608,[4]Ap_PENSION!$C$16:$M$112,11,0),0)</f>
        <v>0</v>
      </c>
      <c r="Z608" s="3">
        <f>IFERROR(VLOOKUP(B608,[3]Ap_SALUD!$C$16:$M$112,11,0)+VLOOKUP(B608,[4]Ap_SALUD!$C$16:$M$112,11,0),0)</f>
        <v>0</v>
      </c>
      <c r="AA608" s="36">
        <f t="shared" si="28"/>
        <v>0</v>
      </c>
      <c r="AB608" s="37">
        <f t="shared" si="29"/>
        <v>0</v>
      </c>
    </row>
    <row r="609" spans="1:28" hidden="1" x14ac:dyDescent="0.25">
      <c r="A609" s="29">
        <v>597</v>
      </c>
      <c r="B609" s="61"/>
      <c r="C609" s="31">
        <v>800094716</v>
      </c>
      <c r="D609" s="31">
        <f>VLOOKUP(C609,ENERO!$D$13:$E$1147,2,0)</f>
        <v>219425594</v>
      </c>
      <c r="E609" s="61" t="s">
        <v>791</v>
      </c>
      <c r="F609" s="61"/>
      <c r="G609" s="61"/>
      <c r="H609" s="3">
        <v>112979167</v>
      </c>
      <c r="I609" s="3">
        <v>253140360</v>
      </c>
      <c r="J609" s="3">
        <f>IFERROR(VLOOKUP(C609,[1]NOMINA!$Y$16:$AC$112,5,0),0)</f>
        <v>0</v>
      </c>
      <c r="K609" s="3">
        <f>IFERROR(VLOOKUP(C609,[1]CANCELACIONES!$Y$16:$AC$43,5,0),0)</f>
        <v>0</v>
      </c>
      <c r="L609" s="3">
        <f>IFERROR(VLOOKUP(C609,'[2]res- 200686'!$K$16:$R$112,8,0),0)</f>
        <v>0</v>
      </c>
      <c r="M609" s="3">
        <f>IFERROR(VLOOKUP(C609,'[2]reduccion calidad '!$K$16:$R$27,8,0),0)*-1</f>
        <v>0</v>
      </c>
      <c r="N609" s="3"/>
      <c r="O609" s="34">
        <f t="shared" si="27"/>
        <v>366119527</v>
      </c>
      <c r="P609" s="35">
        <v>366119527</v>
      </c>
      <c r="Q609" s="3">
        <f>IFERROR(VLOOKUP(C609,[3]ServNOMINA!$F$16:$M$112,8,0)+VLOOKUP(C609,[4]ServNOMINA!$F$16:$M$112,8,0),0)</f>
        <v>0</v>
      </c>
      <c r="R609" s="3">
        <f>IFERROR(VLOOKUP(C609,[3]ServOTROS!$F$16:$M$112,8,0)+VLOOKUP(C609,[4]ServOTROS!$F$16:$M$112,8,0),0)</f>
        <v>0</v>
      </c>
      <c r="S609" s="3"/>
      <c r="T609" s="3">
        <f>IFERROR(VLOOKUP(B609,[3]Aaf_PENSION!$C$16:$M$112,11,0)+VLOOKUP(B609,[4]Aaf_PENSION!$C$16:$M$112,11,0),0)</f>
        <v>0</v>
      </c>
      <c r="U609" s="3">
        <f>IFERROR(VLOOKUP(B609,[3]Aaf_SALUD!$C$16:$M$112,11,0)+VLOOKUP(B609,[4]Aaf_SALUD!$C$16:$M$112,11,0),0)</f>
        <v>0</v>
      </c>
      <c r="V609" s="3"/>
      <c r="W609" s="3"/>
      <c r="X609" s="3">
        <f>IFERROR(VLOOKUP(B609,[3]Ap_CESANTIAS!$C$16:$M$112,11,0)+VLOOKUP(B609,[4]Ap_CESANTIAS!$C$16:$M$112,11,0),0)</f>
        <v>0</v>
      </c>
      <c r="Y609" s="3">
        <f>IFERROR(VLOOKUP(B609,[3]Ap_PENSION!$C$16:$M$112,11,0)+VLOOKUP(B609,[4]Ap_PENSION!$C$16:$M$112,11,0),0)</f>
        <v>0</v>
      </c>
      <c r="Z609" s="3">
        <f>IFERROR(VLOOKUP(B609,[3]Ap_SALUD!$C$16:$M$112,11,0)+VLOOKUP(B609,[4]Ap_SALUD!$C$16:$M$112,11,0),0)</f>
        <v>0</v>
      </c>
      <c r="AA609" s="36">
        <f t="shared" si="28"/>
        <v>0</v>
      </c>
      <c r="AB609" s="37">
        <f t="shared" si="29"/>
        <v>0</v>
      </c>
    </row>
    <row r="610" spans="1:28" hidden="1" x14ac:dyDescent="0.25">
      <c r="A610" s="38">
        <v>598</v>
      </c>
      <c r="B610" s="61"/>
      <c r="C610" s="31">
        <v>899999431</v>
      </c>
      <c r="D610" s="31">
        <f>VLOOKUP(C610,ENERO!$D$13:$E$1147,2,0)</f>
        <v>219625596</v>
      </c>
      <c r="E610" s="61" t="s">
        <v>792</v>
      </c>
      <c r="F610" s="61"/>
      <c r="G610" s="61"/>
      <c r="H610" s="3">
        <v>93269914</v>
      </c>
      <c r="I610" s="3">
        <v>321288165</v>
      </c>
      <c r="J610" s="3">
        <f>IFERROR(VLOOKUP(C610,[1]NOMINA!$Y$16:$AC$112,5,0),0)</f>
        <v>0</v>
      </c>
      <c r="K610" s="3">
        <f>IFERROR(VLOOKUP(C610,[1]CANCELACIONES!$Y$16:$AC$43,5,0),0)</f>
        <v>0</v>
      </c>
      <c r="L610" s="3">
        <f>IFERROR(VLOOKUP(C610,'[2]res- 200686'!$K$16:$R$112,8,0),0)</f>
        <v>0</v>
      </c>
      <c r="M610" s="3">
        <f>IFERROR(VLOOKUP(C610,'[2]reduccion calidad '!$K$16:$R$27,8,0),0)*-1</f>
        <v>0</v>
      </c>
      <c r="N610" s="3"/>
      <c r="O610" s="34">
        <f t="shared" si="27"/>
        <v>414558079</v>
      </c>
      <c r="P610" s="35">
        <v>414558079</v>
      </c>
      <c r="Q610" s="3">
        <f>IFERROR(VLOOKUP(C610,[3]ServNOMINA!$F$16:$M$112,8,0)+VLOOKUP(C610,[4]ServNOMINA!$F$16:$M$112,8,0),0)</f>
        <v>0</v>
      </c>
      <c r="R610" s="3">
        <f>IFERROR(VLOOKUP(C610,[3]ServOTROS!$F$16:$M$112,8,0)+VLOOKUP(C610,[4]ServOTROS!$F$16:$M$112,8,0),0)</f>
        <v>0</v>
      </c>
      <c r="S610" s="3"/>
      <c r="T610" s="3">
        <f>IFERROR(VLOOKUP(B610,[3]Aaf_PENSION!$C$16:$M$112,11,0)+VLOOKUP(B610,[4]Aaf_PENSION!$C$16:$M$112,11,0),0)</f>
        <v>0</v>
      </c>
      <c r="U610" s="3">
        <f>IFERROR(VLOOKUP(B610,[3]Aaf_SALUD!$C$16:$M$112,11,0)+VLOOKUP(B610,[4]Aaf_SALUD!$C$16:$M$112,11,0),0)</f>
        <v>0</v>
      </c>
      <c r="V610" s="3"/>
      <c r="W610" s="3"/>
      <c r="X610" s="3">
        <f>IFERROR(VLOOKUP(B610,[3]Ap_CESANTIAS!$C$16:$M$112,11,0)+VLOOKUP(B610,[4]Ap_CESANTIAS!$C$16:$M$112,11,0),0)</f>
        <v>0</v>
      </c>
      <c r="Y610" s="3">
        <f>IFERROR(VLOOKUP(B610,[3]Ap_PENSION!$C$16:$M$112,11,0)+VLOOKUP(B610,[4]Ap_PENSION!$C$16:$M$112,11,0),0)</f>
        <v>0</v>
      </c>
      <c r="Z610" s="3">
        <f>IFERROR(VLOOKUP(B610,[3]Ap_SALUD!$C$16:$M$112,11,0)+VLOOKUP(B610,[4]Ap_SALUD!$C$16:$M$112,11,0),0)</f>
        <v>0</v>
      </c>
      <c r="AA610" s="36">
        <f t="shared" si="28"/>
        <v>0</v>
      </c>
      <c r="AB610" s="37">
        <f t="shared" si="29"/>
        <v>0</v>
      </c>
    </row>
    <row r="611" spans="1:28" hidden="1" x14ac:dyDescent="0.25">
      <c r="A611" s="29">
        <v>599</v>
      </c>
      <c r="B611" s="61"/>
      <c r="C611" s="31">
        <v>890680236</v>
      </c>
      <c r="D611" s="31">
        <f>VLOOKUP(C611,ENERO!$D$13:$E$1147,2,0)</f>
        <v>219925599</v>
      </c>
      <c r="E611" s="61" t="s">
        <v>793</v>
      </c>
      <c r="F611" s="61"/>
      <c r="G611" s="61"/>
      <c r="H611" s="3">
        <v>119330529</v>
      </c>
      <c r="I611" s="3">
        <v>187302289</v>
      </c>
      <c r="J611" s="3">
        <f>IFERROR(VLOOKUP(C611,[1]NOMINA!$Y$16:$AC$112,5,0),0)</f>
        <v>0</v>
      </c>
      <c r="K611" s="3">
        <f>IFERROR(VLOOKUP(C611,[1]CANCELACIONES!$Y$16:$AC$43,5,0),0)</f>
        <v>0</v>
      </c>
      <c r="L611" s="3">
        <f>IFERROR(VLOOKUP(C611,'[2]res- 200686'!$K$16:$R$112,8,0),0)</f>
        <v>0</v>
      </c>
      <c r="M611" s="3">
        <f>IFERROR(VLOOKUP(C611,'[2]reduccion calidad '!$K$16:$R$27,8,0),0)*-1</f>
        <v>0</v>
      </c>
      <c r="N611" s="3"/>
      <c r="O611" s="34">
        <f t="shared" si="27"/>
        <v>306632818</v>
      </c>
      <c r="P611" s="35">
        <v>306632818</v>
      </c>
      <c r="Q611" s="3">
        <f>IFERROR(VLOOKUP(C611,[3]ServNOMINA!$F$16:$M$112,8,0)+VLOOKUP(C611,[4]ServNOMINA!$F$16:$M$112,8,0),0)</f>
        <v>0</v>
      </c>
      <c r="R611" s="3">
        <f>IFERROR(VLOOKUP(C611,[3]ServOTROS!$F$16:$M$112,8,0)+VLOOKUP(C611,[4]ServOTROS!$F$16:$M$112,8,0),0)</f>
        <v>0</v>
      </c>
      <c r="S611" s="3"/>
      <c r="T611" s="3">
        <f>IFERROR(VLOOKUP(B611,[3]Aaf_PENSION!$C$16:$M$112,11,0)+VLOOKUP(B611,[4]Aaf_PENSION!$C$16:$M$112,11,0),0)</f>
        <v>0</v>
      </c>
      <c r="U611" s="3">
        <f>IFERROR(VLOOKUP(B611,[3]Aaf_SALUD!$C$16:$M$112,11,0)+VLOOKUP(B611,[4]Aaf_SALUD!$C$16:$M$112,11,0),0)</f>
        <v>0</v>
      </c>
      <c r="V611" s="3"/>
      <c r="W611" s="3"/>
      <c r="X611" s="3">
        <f>IFERROR(VLOOKUP(B611,[3]Ap_CESANTIAS!$C$16:$M$112,11,0)+VLOOKUP(B611,[4]Ap_CESANTIAS!$C$16:$M$112,11,0),0)</f>
        <v>0</v>
      </c>
      <c r="Y611" s="3">
        <f>IFERROR(VLOOKUP(B611,[3]Ap_PENSION!$C$16:$M$112,11,0)+VLOOKUP(B611,[4]Ap_PENSION!$C$16:$M$112,11,0),0)</f>
        <v>0</v>
      </c>
      <c r="Z611" s="3">
        <f>IFERROR(VLOOKUP(B611,[3]Ap_SALUD!$C$16:$M$112,11,0)+VLOOKUP(B611,[4]Ap_SALUD!$C$16:$M$112,11,0),0)</f>
        <v>0</v>
      </c>
      <c r="AA611" s="36">
        <f t="shared" si="28"/>
        <v>0</v>
      </c>
      <c r="AB611" s="37">
        <f t="shared" si="29"/>
        <v>0</v>
      </c>
    </row>
    <row r="612" spans="1:28" hidden="1" x14ac:dyDescent="0.25">
      <c r="A612" s="38">
        <v>600</v>
      </c>
      <c r="B612" s="61"/>
      <c r="C612" s="31">
        <v>890680059</v>
      </c>
      <c r="D612" s="31">
        <f>VLOOKUP(C612,ENERO!$D$13:$E$1147,2,0)</f>
        <v>211225612</v>
      </c>
      <c r="E612" s="61" t="s">
        <v>794</v>
      </c>
      <c r="F612" s="61"/>
      <c r="G612" s="61"/>
      <c r="H612" s="3">
        <v>118419983</v>
      </c>
      <c r="I612" s="3">
        <v>222484354</v>
      </c>
      <c r="J612" s="3">
        <f>IFERROR(VLOOKUP(C612,[1]NOMINA!$Y$16:$AC$112,5,0),0)</f>
        <v>0</v>
      </c>
      <c r="K612" s="3">
        <f>IFERROR(VLOOKUP(C612,[1]CANCELACIONES!$Y$16:$AC$43,5,0),0)</f>
        <v>0</v>
      </c>
      <c r="L612" s="3">
        <f>IFERROR(VLOOKUP(C612,'[2]res- 200686'!$K$16:$R$112,8,0),0)</f>
        <v>0</v>
      </c>
      <c r="M612" s="3">
        <f>IFERROR(VLOOKUP(C612,'[2]reduccion calidad '!$K$16:$R$27,8,0),0)*-1</f>
        <v>0</v>
      </c>
      <c r="N612" s="3"/>
      <c r="O612" s="34">
        <f t="shared" si="27"/>
        <v>340904337</v>
      </c>
      <c r="P612" s="35">
        <v>340904337</v>
      </c>
      <c r="Q612" s="3">
        <f>IFERROR(VLOOKUP(C612,[3]ServNOMINA!$F$16:$M$112,8,0)+VLOOKUP(C612,[4]ServNOMINA!$F$16:$M$112,8,0),0)</f>
        <v>0</v>
      </c>
      <c r="R612" s="3">
        <f>IFERROR(VLOOKUP(C612,[3]ServOTROS!$F$16:$M$112,8,0)+VLOOKUP(C612,[4]ServOTROS!$F$16:$M$112,8,0),0)</f>
        <v>0</v>
      </c>
      <c r="S612" s="3"/>
      <c r="T612" s="3">
        <f>IFERROR(VLOOKUP(B612,[3]Aaf_PENSION!$C$16:$M$112,11,0)+VLOOKUP(B612,[4]Aaf_PENSION!$C$16:$M$112,11,0),0)</f>
        <v>0</v>
      </c>
      <c r="U612" s="3">
        <f>IFERROR(VLOOKUP(B612,[3]Aaf_SALUD!$C$16:$M$112,11,0)+VLOOKUP(B612,[4]Aaf_SALUD!$C$16:$M$112,11,0),0)</f>
        <v>0</v>
      </c>
      <c r="V612" s="3"/>
      <c r="W612" s="3"/>
      <c r="X612" s="3">
        <f>IFERROR(VLOOKUP(B612,[3]Ap_CESANTIAS!$C$16:$M$112,11,0)+VLOOKUP(B612,[4]Ap_CESANTIAS!$C$16:$M$112,11,0),0)</f>
        <v>0</v>
      </c>
      <c r="Y612" s="3">
        <f>IFERROR(VLOOKUP(B612,[3]Ap_PENSION!$C$16:$M$112,11,0)+VLOOKUP(B612,[4]Ap_PENSION!$C$16:$M$112,11,0),0)</f>
        <v>0</v>
      </c>
      <c r="Z612" s="3">
        <f>IFERROR(VLOOKUP(B612,[3]Ap_SALUD!$C$16:$M$112,11,0)+VLOOKUP(B612,[4]Ap_SALUD!$C$16:$M$112,11,0),0)</f>
        <v>0</v>
      </c>
      <c r="AA612" s="36">
        <f t="shared" si="28"/>
        <v>0</v>
      </c>
      <c r="AB612" s="37">
        <f t="shared" si="29"/>
        <v>0</v>
      </c>
    </row>
    <row r="613" spans="1:28" hidden="1" x14ac:dyDescent="0.25">
      <c r="A613" s="29">
        <v>601</v>
      </c>
      <c r="B613" s="61"/>
      <c r="C613" s="31">
        <v>860527046</v>
      </c>
      <c r="D613" s="31">
        <f>VLOOKUP(C613,ENERO!$D$13:$E$1147,2,0)</f>
        <v>214525645</v>
      </c>
      <c r="E613" s="61" t="s">
        <v>795</v>
      </c>
      <c r="F613" s="61"/>
      <c r="G613" s="61"/>
      <c r="H613" s="3">
        <v>133261063</v>
      </c>
      <c r="I613" s="3">
        <v>270950106</v>
      </c>
      <c r="J613" s="3">
        <f>IFERROR(VLOOKUP(C613,[1]NOMINA!$Y$16:$AC$112,5,0),0)</f>
        <v>0</v>
      </c>
      <c r="K613" s="3">
        <f>IFERROR(VLOOKUP(C613,[1]CANCELACIONES!$Y$16:$AC$43,5,0),0)</f>
        <v>0</v>
      </c>
      <c r="L613" s="3">
        <f>IFERROR(VLOOKUP(C613,'[2]res- 200686'!$K$16:$R$112,8,0),0)</f>
        <v>0</v>
      </c>
      <c r="M613" s="3">
        <f>IFERROR(VLOOKUP(C613,'[2]reduccion calidad '!$K$16:$R$27,8,0),0)*-1</f>
        <v>0</v>
      </c>
      <c r="N613" s="3"/>
      <c r="O613" s="34">
        <f t="shared" si="27"/>
        <v>404211169</v>
      </c>
      <c r="P613" s="35">
        <v>404211169</v>
      </c>
      <c r="Q613" s="3">
        <f>IFERROR(VLOOKUP(C613,[3]ServNOMINA!$F$16:$M$112,8,0)+VLOOKUP(C613,[4]ServNOMINA!$F$16:$M$112,8,0),0)</f>
        <v>0</v>
      </c>
      <c r="R613" s="3">
        <f>IFERROR(VLOOKUP(C613,[3]ServOTROS!$F$16:$M$112,8,0)+VLOOKUP(C613,[4]ServOTROS!$F$16:$M$112,8,0),0)</f>
        <v>0</v>
      </c>
      <c r="S613" s="3"/>
      <c r="T613" s="3">
        <f>IFERROR(VLOOKUP(B613,[3]Aaf_PENSION!$C$16:$M$112,11,0)+VLOOKUP(B613,[4]Aaf_PENSION!$C$16:$M$112,11,0),0)</f>
        <v>0</v>
      </c>
      <c r="U613" s="3">
        <f>IFERROR(VLOOKUP(B613,[3]Aaf_SALUD!$C$16:$M$112,11,0)+VLOOKUP(B613,[4]Aaf_SALUD!$C$16:$M$112,11,0),0)</f>
        <v>0</v>
      </c>
      <c r="V613" s="3"/>
      <c r="W613" s="3"/>
      <c r="X613" s="3">
        <f>IFERROR(VLOOKUP(B613,[3]Ap_CESANTIAS!$C$16:$M$112,11,0)+VLOOKUP(B613,[4]Ap_CESANTIAS!$C$16:$M$112,11,0),0)</f>
        <v>0</v>
      </c>
      <c r="Y613" s="3">
        <f>IFERROR(VLOOKUP(B613,[3]Ap_PENSION!$C$16:$M$112,11,0)+VLOOKUP(B613,[4]Ap_PENSION!$C$16:$M$112,11,0),0)</f>
        <v>0</v>
      </c>
      <c r="Z613" s="3">
        <f>IFERROR(VLOOKUP(B613,[3]Ap_SALUD!$C$16:$M$112,11,0)+VLOOKUP(B613,[4]Ap_SALUD!$C$16:$M$112,11,0),0)</f>
        <v>0</v>
      </c>
      <c r="AA613" s="36">
        <f t="shared" si="28"/>
        <v>0</v>
      </c>
      <c r="AB613" s="37">
        <f t="shared" si="29"/>
        <v>0</v>
      </c>
    </row>
    <row r="614" spans="1:28" hidden="1" x14ac:dyDescent="0.25">
      <c r="A614" s="38">
        <v>602</v>
      </c>
      <c r="B614" s="61"/>
      <c r="C614" s="31">
        <v>800093437</v>
      </c>
      <c r="D614" s="31">
        <f>VLOOKUP(C614,ENERO!$D$13:$E$1147,2,0)</f>
        <v>214925649</v>
      </c>
      <c r="E614" s="61" t="s">
        <v>796</v>
      </c>
      <c r="F614" s="61"/>
      <c r="G614" s="61"/>
      <c r="H614" s="3">
        <v>130293369</v>
      </c>
      <c r="I614" s="3">
        <v>328722066</v>
      </c>
      <c r="J614" s="3">
        <f>IFERROR(VLOOKUP(C614,[1]NOMINA!$Y$16:$AC$112,5,0),0)</f>
        <v>0</v>
      </c>
      <c r="K614" s="3">
        <f>IFERROR(VLOOKUP(C614,[1]CANCELACIONES!$Y$16:$AC$43,5,0),0)</f>
        <v>0</v>
      </c>
      <c r="L614" s="3">
        <f>IFERROR(VLOOKUP(C614,'[2]res- 200686'!$K$16:$R$112,8,0),0)</f>
        <v>0</v>
      </c>
      <c r="M614" s="3">
        <f>IFERROR(VLOOKUP(C614,'[2]reduccion calidad '!$K$16:$R$27,8,0),0)*-1</f>
        <v>0</v>
      </c>
      <c r="N614" s="3"/>
      <c r="O614" s="34">
        <f t="shared" si="27"/>
        <v>459015435</v>
      </c>
      <c r="P614" s="35">
        <v>459015435</v>
      </c>
      <c r="Q614" s="3">
        <f>IFERROR(VLOOKUP(C614,[3]ServNOMINA!$F$16:$M$112,8,0)+VLOOKUP(C614,[4]ServNOMINA!$F$16:$M$112,8,0),0)</f>
        <v>0</v>
      </c>
      <c r="R614" s="3">
        <f>IFERROR(VLOOKUP(C614,[3]ServOTROS!$F$16:$M$112,8,0)+VLOOKUP(C614,[4]ServOTROS!$F$16:$M$112,8,0),0)</f>
        <v>0</v>
      </c>
      <c r="S614" s="3"/>
      <c r="T614" s="3">
        <f>IFERROR(VLOOKUP(B614,[3]Aaf_PENSION!$C$16:$M$112,11,0)+VLOOKUP(B614,[4]Aaf_PENSION!$C$16:$M$112,11,0),0)</f>
        <v>0</v>
      </c>
      <c r="U614" s="3">
        <f>IFERROR(VLOOKUP(B614,[3]Aaf_SALUD!$C$16:$M$112,11,0)+VLOOKUP(B614,[4]Aaf_SALUD!$C$16:$M$112,11,0),0)</f>
        <v>0</v>
      </c>
      <c r="V614" s="3"/>
      <c r="W614" s="3"/>
      <c r="X614" s="3">
        <f>IFERROR(VLOOKUP(B614,[3]Ap_CESANTIAS!$C$16:$M$112,11,0)+VLOOKUP(B614,[4]Ap_CESANTIAS!$C$16:$M$112,11,0),0)</f>
        <v>0</v>
      </c>
      <c r="Y614" s="3">
        <f>IFERROR(VLOOKUP(B614,[3]Ap_PENSION!$C$16:$M$112,11,0)+VLOOKUP(B614,[4]Ap_PENSION!$C$16:$M$112,11,0),0)</f>
        <v>0</v>
      </c>
      <c r="Z614" s="3">
        <f>IFERROR(VLOOKUP(B614,[3]Ap_SALUD!$C$16:$M$112,11,0)+VLOOKUP(B614,[4]Ap_SALUD!$C$16:$M$112,11,0),0)</f>
        <v>0</v>
      </c>
      <c r="AA614" s="36">
        <f t="shared" si="28"/>
        <v>0</v>
      </c>
      <c r="AB614" s="37">
        <f t="shared" si="29"/>
        <v>0</v>
      </c>
    </row>
    <row r="615" spans="1:28" hidden="1" x14ac:dyDescent="0.25">
      <c r="A615" s="29">
        <v>603</v>
      </c>
      <c r="B615" s="61"/>
      <c r="C615" s="31">
        <v>800094751</v>
      </c>
      <c r="D615" s="31">
        <f>VLOOKUP(C615,ENERO!$D$13:$E$1147,2,0)</f>
        <v>215325653</v>
      </c>
      <c r="E615" s="61" t="s">
        <v>797</v>
      </c>
      <c r="F615" s="61"/>
      <c r="G615" s="61"/>
      <c r="H615" s="3">
        <v>49285240</v>
      </c>
      <c r="I615" s="3">
        <v>203886092</v>
      </c>
      <c r="J615" s="3">
        <f>IFERROR(VLOOKUP(C615,[1]NOMINA!$Y$16:$AC$112,5,0),0)</f>
        <v>0</v>
      </c>
      <c r="K615" s="3">
        <f>IFERROR(VLOOKUP(C615,[1]CANCELACIONES!$Y$16:$AC$43,5,0),0)</f>
        <v>0</v>
      </c>
      <c r="L615" s="3">
        <f>IFERROR(VLOOKUP(C615,'[2]res- 200686'!$K$16:$R$112,8,0),0)</f>
        <v>0</v>
      </c>
      <c r="M615" s="3">
        <f>IFERROR(VLOOKUP(C615,'[2]reduccion calidad '!$K$16:$R$27,8,0),0)*-1</f>
        <v>0</v>
      </c>
      <c r="N615" s="3"/>
      <c r="O615" s="34">
        <f t="shared" si="27"/>
        <v>253171332</v>
      </c>
      <c r="P615" s="35">
        <v>253171332</v>
      </c>
      <c r="Q615" s="3">
        <f>IFERROR(VLOOKUP(C615,[3]ServNOMINA!$F$16:$M$112,8,0)+VLOOKUP(C615,[4]ServNOMINA!$F$16:$M$112,8,0),0)</f>
        <v>0</v>
      </c>
      <c r="R615" s="3">
        <f>IFERROR(VLOOKUP(C615,[3]ServOTROS!$F$16:$M$112,8,0)+VLOOKUP(C615,[4]ServOTROS!$F$16:$M$112,8,0),0)</f>
        <v>0</v>
      </c>
      <c r="S615" s="3"/>
      <c r="T615" s="3">
        <f>IFERROR(VLOOKUP(B615,[3]Aaf_PENSION!$C$16:$M$112,11,0)+VLOOKUP(B615,[4]Aaf_PENSION!$C$16:$M$112,11,0),0)</f>
        <v>0</v>
      </c>
      <c r="U615" s="3">
        <f>IFERROR(VLOOKUP(B615,[3]Aaf_SALUD!$C$16:$M$112,11,0)+VLOOKUP(B615,[4]Aaf_SALUD!$C$16:$M$112,11,0),0)</f>
        <v>0</v>
      </c>
      <c r="V615" s="3"/>
      <c r="W615" s="3"/>
      <c r="X615" s="3">
        <f>IFERROR(VLOOKUP(B615,[3]Ap_CESANTIAS!$C$16:$M$112,11,0)+VLOOKUP(B615,[4]Ap_CESANTIAS!$C$16:$M$112,11,0),0)</f>
        <v>0</v>
      </c>
      <c r="Y615" s="3">
        <f>IFERROR(VLOOKUP(B615,[3]Ap_PENSION!$C$16:$M$112,11,0)+VLOOKUP(B615,[4]Ap_PENSION!$C$16:$M$112,11,0),0)</f>
        <v>0</v>
      </c>
      <c r="Z615" s="3">
        <f>IFERROR(VLOOKUP(B615,[3]Ap_SALUD!$C$16:$M$112,11,0)+VLOOKUP(B615,[4]Ap_SALUD!$C$16:$M$112,11,0),0)</f>
        <v>0</v>
      </c>
      <c r="AA615" s="36">
        <f t="shared" si="28"/>
        <v>0</v>
      </c>
      <c r="AB615" s="37">
        <f t="shared" si="29"/>
        <v>0</v>
      </c>
    </row>
    <row r="616" spans="1:28" hidden="1" x14ac:dyDescent="0.25">
      <c r="A616" s="38">
        <v>604</v>
      </c>
      <c r="B616" s="61"/>
      <c r="C616" s="31">
        <v>899999173</v>
      </c>
      <c r="D616" s="31">
        <f>VLOOKUP(C616,ENERO!$D$13:$E$1147,2,0)</f>
        <v>215825658</v>
      </c>
      <c r="E616" s="61" t="s">
        <v>390</v>
      </c>
      <c r="F616" s="61"/>
      <c r="G616" s="61"/>
      <c r="H616" s="3">
        <v>129167785</v>
      </c>
      <c r="I616" s="3">
        <v>205588310</v>
      </c>
      <c r="J616" s="3">
        <f>IFERROR(VLOOKUP(C616,[1]NOMINA!$Y$16:$AC$112,5,0),0)</f>
        <v>0</v>
      </c>
      <c r="K616" s="3">
        <f>IFERROR(VLOOKUP(C616,[1]CANCELACIONES!$Y$16:$AC$43,5,0),0)</f>
        <v>0</v>
      </c>
      <c r="L616" s="3">
        <f>IFERROR(VLOOKUP(C616,'[2]res- 200686'!$K$16:$R$112,8,0),0)</f>
        <v>0</v>
      </c>
      <c r="M616" s="3">
        <f>IFERROR(VLOOKUP(C616,'[2]reduccion calidad '!$K$16:$R$27,8,0),0)*-1</f>
        <v>0</v>
      </c>
      <c r="N616" s="3"/>
      <c r="O616" s="34">
        <f t="shared" si="27"/>
        <v>334756095</v>
      </c>
      <c r="P616" s="35">
        <v>334756095</v>
      </c>
      <c r="Q616" s="3">
        <f>IFERROR(VLOOKUP(C616,[3]ServNOMINA!$F$16:$M$112,8,0)+VLOOKUP(C616,[4]ServNOMINA!$F$16:$M$112,8,0),0)</f>
        <v>0</v>
      </c>
      <c r="R616" s="3">
        <f>IFERROR(VLOOKUP(C616,[3]ServOTROS!$F$16:$M$112,8,0)+VLOOKUP(C616,[4]ServOTROS!$F$16:$M$112,8,0),0)</f>
        <v>0</v>
      </c>
      <c r="S616" s="3"/>
      <c r="T616" s="3">
        <f>IFERROR(VLOOKUP(B616,[3]Aaf_PENSION!$C$16:$M$112,11,0)+VLOOKUP(B616,[4]Aaf_PENSION!$C$16:$M$112,11,0),0)</f>
        <v>0</v>
      </c>
      <c r="U616" s="3">
        <f>IFERROR(VLOOKUP(B616,[3]Aaf_SALUD!$C$16:$M$112,11,0)+VLOOKUP(B616,[4]Aaf_SALUD!$C$16:$M$112,11,0),0)</f>
        <v>0</v>
      </c>
      <c r="V616" s="3"/>
      <c r="W616" s="3"/>
      <c r="X616" s="3">
        <f>IFERROR(VLOOKUP(B616,[3]Ap_CESANTIAS!$C$16:$M$112,11,0)+VLOOKUP(B616,[4]Ap_CESANTIAS!$C$16:$M$112,11,0),0)</f>
        <v>0</v>
      </c>
      <c r="Y616" s="3">
        <f>IFERROR(VLOOKUP(B616,[3]Ap_PENSION!$C$16:$M$112,11,0)+VLOOKUP(B616,[4]Ap_PENSION!$C$16:$M$112,11,0),0)</f>
        <v>0</v>
      </c>
      <c r="Z616" s="3">
        <f>IFERROR(VLOOKUP(B616,[3]Ap_SALUD!$C$16:$M$112,11,0)+VLOOKUP(B616,[4]Ap_SALUD!$C$16:$M$112,11,0),0)</f>
        <v>0</v>
      </c>
      <c r="AA616" s="36">
        <f t="shared" si="28"/>
        <v>0</v>
      </c>
      <c r="AB616" s="37">
        <f t="shared" si="29"/>
        <v>0</v>
      </c>
    </row>
    <row r="617" spans="1:28" hidden="1" x14ac:dyDescent="0.25">
      <c r="A617" s="29">
        <v>605</v>
      </c>
      <c r="B617" s="61"/>
      <c r="C617" s="31">
        <v>899999422</v>
      </c>
      <c r="D617" s="31">
        <f>VLOOKUP(C617,ENERO!$D$13:$E$1147,2,0)</f>
        <v>216225662</v>
      </c>
      <c r="E617" s="61" t="s">
        <v>798</v>
      </c>
      <c r="F617" s="61"/>
      <c r="G617" s="61"/>
      <c r="H617" s="3">
        <v>144210593</v>
      </c>
      <c r="I617" s="3">
        <v>373035824</v>
      </c>
      <c r="J617" s="3">
        <f>IFERROR(VLOOKUP(C617,[1]NOMINA!$Y$16:$AC$112,5,0),0)</f>
        <v>0</v>
      </c>
      <c r="K617" s="3">
        <f>IFERROR(VLOOKUP(C617,[1]CANCELACIONES!$Y$16:$AC$43,5,0),0)</f>
        <v>0</v>
      </c>
      <c r="L617" s="3">
        <f>IFERROR(VLOOKUP(C617,'[2]res- 200686'!$K$16:$R$112,8,0),0)</f>
        <v>0</v>
      </c>
      <c r="M617" s="3">
        <f>IFERROR(VLOOKUP(C617,'[2]reduccion calidad '!$K$16:$R$27,8,0),0)*-1</f>
        <v>0</v>
      </c>
      <c r="N617" s="3"/>
      <c r="O617" s="34">
        <f t="shared" si="27"/>
        <v>517246417</v>
      </c>
      <c r="P617" s="35">
        <v>517246417</v>
      </c>
      <c r="Q617" s="3">
        <f>IFERROR(VLOOKUP(C617,[3]ServNOMINA!$F$16:$M$112,8,0)+VLOOKUP(C617,[4]ServNOMINA!$F$16:$M$112,8,0),0)</f>
        <v>0</v>
      </c>
      <c r="R617" s="3">
        <f>IFERROR(VLOOKUP(C617,[3]ServOTROS!$F$16:$M$112,8,0)+VLOOKUP(C617,[4]ServOTROS!$F$16:$M$112,8,0),0)</f>
        <v>0</v>
      </c>
      <c r="S617" s="3"/>
      <c r="T617" s="3">
        <f>IFERROR(VLOOKUP(B617,[3]Aaf_PENSION!$C$16:$M$112,11,0)+VLOOKUP(B617,[4]Aaf_PENSION!$C$16:$M$112,11,0),0)</f>
        <v>0</v>
      </c>
      <c r="U617" s="3">
        <f>IFERROR(VLOOKUP(B617,[3]Aaf_SALUD!$C$16:$M$112,11,0)+VLOOKUP(B617,[4]Aaf_SALUD!$C$16:$M$112,11,0),0)</f>
        <v>0</v>
      </c>
      <c r="V617" s="3"/>
      <c r="W617" s="3"/>
      <c r="X617" s="3">
        <f>IFERROR(VLOOKUP(B617,[3]Ap_CESANTIAS!$C$16:$M$112,11,0)+VLOOKUP(B617,[4]Ap_CESANTIAS!$C$16:$M$112,11,0),0)</f>
        <v>0</v>
      </c>
      <c r="Y617" s="3">
        <f>IFERROR(VLOOKUP(B617,[3]Ap_PENSION!$C$16:$M$112,11,0)+VLOOKUP(B617,[4]Ap_PENSION!$C$16:$M$112,11,0),0)</f>
        <v>0</v>
      </c>
      <c r="Z617" s="3">
        <f>IFERROR(VLOOKUP(B617,[3]Ap_SALUD!$C$16:$M$112,11,0)+VLOOKUP(B617,[4]Ap_SALUD!$C$16:$M$112,11,0),0)</f>
        <v>0</v>
      </c>
      <c r="AA617" s="36">
        <f t="shared" si="28"/>
        <v>0</v>
      </c>
      <c r="AB617" s="37">
        <f t="shared" si="29"/>
        <v>0</v>
      </c>
    </row>
    <row r="618" spans="1:28" hidden="1" x14ac:dyDescent="0.25">
      <c r="A618" s="38">
        <v>606</v>
      </c>
      <c r="B618" s="61"/>
      <c r="C618" s="31">
        <v>800094752</v>
      </c>
      <c r="D618" s="31">
        <f>VLOOKUP(C618,ENERO!$D$13:$E$1147,2,0)</f>
        <v>211825718</v>
      </c>
      <c r="E618" s="61" t="s">
        <v>799</v>
      </c>
      <c r="F618" s="61"/>
      <c r="G618" s="61"/>
      <c r="H618" s="3">
        <v>175282745</v>
      </c>
      <c r="I618" s="3">
        <v>381474634</v>
      </c>
      <c r="J618" s="3">
        <f>IFERROR(VLOOKUP(C618,[1]NOMINA!$Y$16:$AC$112,5,0),0)</f>
        <v>0</v>
      </c>
      <c r="K618" s="3">
        <f>IFERROR(VLOOKUP(C618,[1]CANCELACIONES!$Y$16:$AC$43,5,0),0)</f>
        <v>0</v>
      </c>
      <c r="L618" s="3">
        <f>IFERROR(VLOOKUP(C618,'[2]res- 200686'!$K$16:$R$112,8,0),0)</f>
        <v>0</v>
      </c>
      <c r="M618" s="3">
        <f>IFERROR(VLOOKUP(C618,'[2]reduccion calidad '!$K$16:$R$27,8,0),0)*-1</f>
        <v>0</v>
      </c>
      <c r="N618" s="3"/>
      <c r="O618" s="34">
        <f t="shared" si="27"/>
        <v>556757379</v>
      </c>
      <c r="P618" s="35">
        <v>556757379</v>
      </c>
      <c r="Q618" s="3">
        <f>IFERROR(VLOOKUP(C618,[3]ServNOMINA!$F$16:$M$112,8,0)+VLOOKUP(C618,[4]ServNOMINA!$F$16:$M$112,8,0),0)</f>
        <v>0</v>
      </c>
      <c r="R618" s="3">
        <f>IFERROR(VLOOKUP(C618,[3]ServOTROS!$F$16:$M$112,8,0)+VLOOKUP(C618,[4]ServOTROS!$F$16:$M$112,8,0),0)</f>
        <v>0</v>
      </c>
      <c r="S618" s="3"/>
      <c r="T618" s="3">
        <f>IFERROR(VLOOKUP(B618,[3]Aaf_PENSION!$C$16:$M$112,11,0)+VLOOKUP(B618,[4]Aaf_PENSION!$C$16:$M$112,11,0),0)</f>
        <v>0</v>
      </c>
      <c r="U618" s="3">
        <f>IFERROR(VLOOKUP(B618,[3]Aaf_SALUD!$C$16:$M$112,11,0)+VLOOKUP(B618,[4]Aaf_SALUD!$C$16:$M$112,11,0),0)</f>
        <v>0</v>
      </c>
      <c r="V618" s="3"/>
      <c r="W618" s="3"/>
      <c r="X618" s="3">
        <f>IFERROR(VLOOKUP(B618,[3]Ap_CESANTIAS!$C$16:$M$112,11,0)+VLOOKUP(B618,[4]Ap_CESANTIAS!$C$16:$M$112,11,0),0)</f>
        <v>0</v>
      </c>
      <c r="Y618" s="3">
        <f>IFERROR(VLOOKUP(B618,[3]Ap_PENSION!$C$16:$M$112,11,0)+VLOOKUP(B618,[4]Ap_PENSION!$C$16:$M$112,11,0),0)</f>
        <v>0</v>
      </c>
      <c r="Z618" s="3">
        <f>IFERROR(VLOOKUP(B618,[3]Ap_SALUD!$C$16:$M$112,11,0)+VLOOKUP(B618,[4]Ap_SALUD!$C$16:$M$112,11,0),0)</f>
        <v>0</v>
      </c>
      <c r="AA618" s="36">
        <f t="shared" si="28"/>
        <v>0</v>
      </c>
      <c r="AB618" s="37">
        <f t="shared" si="29"/>
        <v>0</v>
      </c>
    </row>
    <row r="619" spans="1:28" hidden="1" x14ac:dyDescent="0.25">
      <c r="A619" s="29">
        <v>607</v>
      </c>
      <c r="B619" s="61"/>
      <c r="C619" s="31">
        <v>899999415</v>
      </c>
      <c r="D619" s="31">
        <f>VLOOKUP(C619,ENERO!$D$13:$E$1147,2,0)</f>
        <v>213625736</v>
      </c>
      <c r="E619" s="61" t="s">
        <v>800</v>
      </c>
      <c r="F619" s="61"/>
      <c r="G619" s="61"/>
      <c r="H619" s="3">
        <v>188650111</v>
      </c>
      <c r="I619" s="3">
        <v>386712672</v>
      </c>
      <c r="J619" s="3">
        <f>IFERROR(VLOOKUP(C619,[1]NOMINA!$Y$16:$AC$112,5,0),0)</f>
        <v>0</v>
      </c>
      <c r="K619" s="3">
        <f>IFERROR(VLOOKUP(C619,[1]CANCELACIONES!$Y$16:$AC$43,5,0),0)</f>
        <v>0</v>
      </c>
      <c r="L619" s="3">
        <f>IFERROR(VLOOKUP(C619,'[2]res- 200686'!$K$16:$R$112,8,0),0)</f>
        <v>0</v>
      </c>
      <c r="M619" s="3">
        <f>IFERROR(VLOOKUP(C619,'[2]reduccion calidad '!$K$16:$R$27,8,0),0)*-1</f>
        <v>0</v>
      </c>
      <c r="N619" s="3"/>
      <c r="O619" s="34">
        <f t="shared" si="27"/>
        <v>575362783</v>
      </c>
      <c r="P619" s="35">
        <v>575362783</v>
      </c>
      <c r="Q619" s="3">
        <f>IFERROR(VLOOKUP(C619,[3]ServNOMINA!$F$16:$M$112,8,0)+VLOOKUP(C619,[4]ServNOMINA!$F$16:$M$112,8,0),0)</f>
        <v>0</v>
      </c>
      <c r="R619" s="3">
        <f>IFERROR(VLOOKUP(C619,[3]ServOTROS!$F$16:$M$112,8,0)+VLOOKUP(C619,[4]ServOTROS!$F$16:$M$112,8,0),0)</f>
        <v>0</v>
      </c>
      <c r="S619" s="3"/>
      <c r="T619" s="3">
        <f>IFERROR(VLOOKUP(B619,[3]Aaf_PENSION!$C$16:$M$112,11,0)+VLOOKUP(B619,[4]Aaf_PENSION!$C$16:$M$112,11,0),0)</f>
        <v>0</v>
      </c>
      <c r="U619" s="3">
        <f>IFERROR(VLOOKUP(B619,[3]Aaf_SALUD!$C$16:$M$112,11,0)+VLOOKUP(B619,[4]Aaf_SALUD!$C$16:$M$112,11,0),0)</f>
        <v>0</v>
      </c>
      <c r="V619" s="3"/>
      <c r="W619" s="3"/>
      <c r="X619" s="3">
        <f>IFERROR(VLOOKUP(B619,[3]Ap_CESANTIAS!$C$16:$M$112,11,0)+VLOOKUP(B619,[4]Ap_CESANTIAS!$C$16:$M$112,11,0),0)</f>
        <v>0</v>
      </c>
      <c r="Y619" s="3">
        <f>IFERROR(VLOOKUP(B619,[3]Ap_PENSION!$C$16:$M$112,11,0)+VLOOKUP(B619,[4]Ap_PENSION!$C$16:$M$112,11,0),0)</f>
        <v>0</v>
      </c>
      <c r="Z619" s="3">
        <f>IFERROR(VLOOKUP(B619,[3]Ap_SALUD!$C$16:$M$112,11,0)+VLOOKUP(B619,[4]Ap_SALUD!$C$16:$M$112,11,0),0)</f>
        <v>0</v>
      </c>
      <c r="AA619" s="36">
        <f t="shared" si="28"/>
        <v>0</v>
      </c>
      <c r="AB619" s="37">
        <f t="shared" si="29"/>
        <v>0</v>
      </c>
    </row>
    <row r="620" spans="1:28" hidden="1" x14ac:dyDescent="0.25">
      <c r="A620" s="38">
        <v>608</v>
      </c>
      <c r="B620" s="61"/>
      <c r="C620" s="31">
        <v>899999372</v>
      </c>
      <c r="D620" s="31">
        <f>VLOOKUP(C620,ENERO!$D$13:$E$1147,2,0)</f>
        <v>214025740</v>
      </c>
      <c r="E620" s="61" t="s">
        <v>801</v>
      </c>
      <c r="F620" s="61"/>
      <c r="G620" s="61"/>
      <c r="H620" s="3">
        <v>372327535</v>
      </c>
      <c r="I620" s="3">
        <v>716295284</v>
      </c>
      <c r="J620" s="3">
        <f>IFERROR(VLOOKUP(C620,[1]NOMINA!$Y$16:$AC$112,5,0),0)</f>
        <v>0</v>
      </c>
      <c r="K620" s="3">
        <f>IFERROR(VLOOKUP(C620,[1]CANCELACIONES!$Y$16:$AC$43,5,0),0)</f>
        <v>0</v>
      </c>
      <c r="L620" s="3">
        <f>IFERROR(VLOOKUP(C620,'[2]res- 200686'!$K$16:$R$112,8,0),0)</f>
        <v>0</v>
      </c>
      <c r="M620" s="3">
        <f>IFERROR(VLOOKUP(C620,'[2]reduccion calidad '!$K$16:$R$27,8,0),0)*-1</f>
        <v>0</v>
      </c>
      <c r="N620" s="3"/>
      <c r="O620" s="34">
        <f t="shared" si="27"/>
        <v>1088622819</v>
      </c>
      <c r="P620" s="35">
        <v>1088622819</v>
      </c>
      <c r="Q620" s="3">
        <f>IFERROR(VLOOKUP(C620,[3]ServNOMINA!$F$16:$M$112,8,0)+VLOOKUP(C620,[4]ServNOMINA!$F$16:$M$112,8,0),0)</f>
        <v>0</v>
      </c>
      <c r="R620" s="3">
        <f>IFERROR(VLOOKUP(C620,[3]ServOTROS!$F$16:$M$112,8,0)+VLOOKUP(C620,[4]ServOTROS!$F$16:$M$112,8,0),0)</f>
        <v>0</v>
      </c>
      <c r="S620" s="3"/>
      <c r="T620" s="3">
        <f>IFERROR(VLOOKUP(B620,[3]Aaf_PENSION!$C$16:$M$112,11,0)+VLOOKUP(B620,[4]Aaf_PENSION!$C$16:$M$112,11,0),0)</f>
        <v>0</v>
      </c>
      <c r="U620" s="3">
        <f>IFERROR(VLOOKUP(B620,[3]Aaf_SALUD!$C$16:$M$112,11,0)+VLOOKUP(B620,[4]Aaf_SALUD!$C$16:$M$112,11,0),0)</f>
        <v>0</v>
      </c>
      <c r="V620" s="3"/>
      <c r="W620" s="3"/>
      <c r="X620" s="3">
        <f>IFERROR(VLOOKUP(B620,[3]Ap_CESANTIAS!$C$16:$M$112,11,0)+VLOOKUP(B620,[4]Ap_CESANTIAS!$C$16:$M$112,11,0),0)</f>
        <v>0</v>
      </c>
      <c r="Y620" s="3">
        <f>IFERROR(VLOOKUP(B620,[3]Ap_PENSION!$C$16:$M$112,11,0)+VLOOKUP(B620,[4]Ap_PENSION!$C$16:$M$112,11,0),0)</f>
        <v>0</v>
      </c>
      <c r="Z620" s="3">
        <f>IFERROR(VLOOKUP(B620,[3]Ap_SALUD!$C$16:$M$112,11,0)+VLOOKUP(B620,[4]Ap_SALUD!$C$16:$M$112,11,0),0)</f>
        <v>0</v>
      </c>
      <c r="AA620" s="36">
        <f t="shared" si="28"/>
        <v>0</v>
      </c>
      <c r="AB620" s="37">
        <f t="shared" si="29"/>
        <v>0</v>
      </c>
    </row>
    <row r="621" spans="1:28" hidden="1" x14ac:dyDescent="0.25">
      <c r="A621" s="29">
        <v>609</v>
      </c>
      <c r="B621" s="61"/>
      <c r="C621" s="31">
        <v>890680437</v>
      </c>
      <c r="D621" s="31">
        <f>VLOOKUP(C621,ENERO!$D$13:$E$1147,2,0)</f>
        <v>214325743</v>
      </c>
      <c r="E621" s="61" t="s">
        <v>802</v>
      </c>
      <c r="F621" s="61"/>
      <c r="G621" s="61"/>
      <c r="H621" s="3">
        <v>291001727</v>
      </c>
      <c r="I621" s="3">
        <v>550780793</v>
      </c>
      <c r="J621" s="3">
        <f>IFERROR(VLOOKUP(C621,[1]NOMINA!$Y$16:$AC$112,5,0),0)</f>
        <v>0</v>
      </c>
      <c r="K621" s="3">
        <f>IFERROR(VLOOKUP(C621,[1]CANCELACIONES!$Y$16:$AC$43,5,0),0)</f>
        <v>0</v>
      </c>
      <c r="L621" s="3">
        <f>IFERROR(VLOOKUP(C621,'[2]res- 200686'!$K$16:$R$112,8,0),0)</f>
        <v>0</v>
      </c>
      <c r="M621" s="3">
        <f>IFERROR(VLOOKUP(C621,'[2]reduccion calidad '!$K$16:$R$27,8,0),0)*-1</f>
        <v>0</v>
      </c>
      <c r="N621" s="3"/>
      <c r="O621" s="34">
        <f t="shared" si="27"/>
        <v>841782520</v>
      </c>
      <c r="P621" s="35">
        <v>841782520</v>
      </c>
      <c r="Q621" s="3">
        <f>IFERROR(VLOOKUP(C621,[3]ServNOMINA!$F$16:$M$112,8,0)+VLOOKUP(C621,[4]ServNOMINA!$F$16:$M$112,8,0),0)</f>
        <v>0</v>
      </c>
      <c r="R621" s="3">
        <f>IFERROR(VLOOKUP(C621,[3]ServOTROS!$F$16:$M$112,8,0)+VLOOKUP(C621,[4]ServOTROS!$F$16:$M$112,8,0),0)</f>
        <v>0</v>
      </c>
      <c r="S621" s="3"/>
      <c r="T621" s="3">
        <f>IFERROR(VLOOKUP(B621,[3]Aaf_PENSION!$C$16:$M$112,11,0)+VLOOKUP(B621,[4]Aaf_PENSION!$C$16:$M$112,11,0),0)</f>
        <v>0</v>
      </c>
      <c r="U621" s="3">
        <f>IFERROR(VLOOKUP(B621,[3]Aaf_SALUD!$C$16:$M$112,11,0)+VLOOKUP(B621,[4]Aaf_SALUD!$C$16:$M$112,11,0),0)</f>
        <v>0</v>
      </c>
      <c r="V621" s="3"/>
      <c r="W621" s="3"/>
      <c r="X621" s="3">
        <f>IFERROR(VLOOKUP(B621,[3]Ap_CESANTIAS!$C$16:$M$112,11,0)+VLOOKUP(B621,[4]Ap_CESANTIAS!$C$16:$M$112,11,0),0)</f>
        <v>0</v>
      </c>
      <c r="Y621" s="3">
        <f>IFERROR(VLOOKUP(B621,[3]Ap_PENSION!$C$16:$M$112,11,0)+VLOOKUP(B621,[4]Ap_PENSION!$C$16:$M$112,11,0),0)</f>
        <v>0</v>
      </c>
      <c r="Z621" s="3">
        <f>IFERROR(VLOOKUP(B621,[3]Ap_SALUD!$C$16:$M$112,11,0)+VLOOKUP(B621,[4]Ap_SALUD!$C$16:$M$112,11,0),0)</f>
        <v>0</v>
      </c>
      <c r="AA621" s="36">
        <f t="shared" si="28"/>
        <v>0</v>
      </c>
      <c r="AB621" s="37">
        <f t="shared" si="29"/>
        <v>0</v>
      </c>
    </row>
    <row r="622" spans="1:28" hidden="1" x14ac:dyDescent="0.25">
      <c r="A622" s="38">
        <v>610</v>
      </c>
      <c r="B622" s="61"/>
      <c r="C622" s="31">
        <v>899999384</v>
      </c>
      <c r="D622" s="31">
        <f>VLOOKUP(C622,ENERO!$D$13:$E$1147,2,0)</f>
        <v>214525745</v>
      </c>
      <c r="E622" s="61" t="s">
        <v>803</v>
      </c>
      <c r="F622" s="61"/>
      <c r="G622" s="61"/>
      <c r="H622" s="3">
        <v>163900623</v>
      </c>
      <c r="I622" s="3">
        <v>274904660</v>
      </c>
      <c r="J622" s="3">
        <f>IFERROR(VLOOKUP(C622,[1]NOMINA!$Y$16:$AC$112,5,0),0)</f>
        <v>0</v>
      </c>
      <c r="K622" s="3">
        <f>IFERROR(VLOOKUP(C622,[1]CANCELACIONES!$Y$16:$AC$43,5,0),0)</f>
        <v>0</v>
      </c>
      <c r="L622" s="3">
        <f>IFERROR(VLOOKUP(C622,'[2]res- 200686'!$K$16:$R$112,8,0),0)</f>
        <v>0</v>
      </c>
      <c r="M622" s="3">
        <f>IFERROR(VLOOKUP(C622,'[2]reduccion calidad '!$K$16:$R$27,8,0),0)*-1</f>
        <v>0</v>
      </c>
      <c r="N622" s="3"/>
      <c r="O622" s="34">
        <f t="shared" si="27"/>
        <v>438805283</v>
      </c>
      <c r="P622" s="35">
        <v>438805283</v>
      </c>
      <c r="Q622" s="3">
        <f>IFERROR(VLOOKUP(C622,[3]ServNOMINA!$F$16:$M$112,8,0)+VLOOKUP(C622,[4]ServNOMINA!$F$16:$M$112,8,0),0)</f>
        <v>0</v>
      </c>
      <c r="R622" s="3">
        <f>IFERROR(VLOOKUP(C622,[3]ServOTROS!$F$16:$M$112,8,0)+VLOOKUP(C622,[4]ServOTROS!$F$16:$M$112,8,0),0)</f>
        <v>0</v>
      </c>
      <c r="S622" s="3"/>
      <c r="T622" s="3">
        <f>IFERROR(VLOOKUP(B622,[3]Aaf_PENSION!$C$16:$M$112,11,0)+VLOOKUP(B622,[4]Aaf_PENSION!$C$16:$M$112,11,0),0)</f>
        <v>0</v>
      </c>
      <c r="U622" s="3">
        <f>IFERROR(VLOOKUP(B622,[3]Aaf_SALUD!$C$16:$M$112,11,0)+VLOOKUP(B622,[4]Aaf_SALUD!$C$16:$M$112,11,0),0)</f>
        <v>0</v>
      </c>
      <c r="V622" s="3"/>
      <c r="W622" s="3"/>
      <c r="X622" s="3">
        <f>IFERROR(VLOOKUP(B622,[3]Ap_CESANTIAS!$C$16:$M$112,11,0)+VLOOKUP(B622,[4]Ap_CESANTIAS!$C$16:$M$112,11,0),0)</f>
        <v>0</v>
      </c>
      <c r="Y622" s="3">
        <f>IFERROR(VLOOKUP(B622,[3]Ap_PENSION!$C$16:$M$112,11,0)+VLOOKUP(B622,[4]Ap_PENSION!$C$16:$M$112,11,0),0)</f>
        <v>0</v>
      </c>
      <c r="Z622" s="3">
        <f>IFERROR(VLOOKUP(B622,[3]Ap_SALUD!$C$16:$M$112,11,0)+VLOOKUP(B622,[4]Ap_SALUD!$C$16:$M$112,11,0),0)</f>
        <v>0</v>
      </c>
      <c r="AA622" s="36">
        <f t="shared" si="28"/>
        <v>0</v>
      </c>
      <c r="AB622" s="37">
        <f t="shared" si="29"/>
        <v>0</v>
      </c>
    </row>
    <row r="623" spans="1:28" hidden="1" x14ac:dyDescent="0.25">
      <c r="A623" s="29">
        <v>611</v>
      </c>
      <c r="B623" s="61"/>
      <c r="C623" s="31">
        <v>899999468</v>
      </c>
      <c r="D623" s="31">
        <f>VLOOKUP(C623,ENERO!$D$13:$E$1147,2,0)</f>
        <v>215825758</v>
      </c>
      <c r="E623" s="61" t="s">
        <v>804</v>
      </c>
      <c r="F623" s="61"/>
      <c r="G623" s="61"/>
      <c r="H623" s="3">
        <v>317816683</v>
      </c>
      <c r="I623" s="3">
        <v>595433185</v>
      </c>
      <c r="J623" s="3">
        <f>IFERROR(VLOOKUP(C623,[1]NOMINA!$Y$16:$AC$112,5,0),0)</f>
        <v>0</v>
      </c>
      <c r="K623" s="3">
        <f>IFERROR(VLOOKUP(C623,[1]CANCELACIONES!$Y$16:$AC$43,5,0),0)</f>
        <v>0</v>
      </c>
      <c r="L623" s="3">
        <f>IFERROR(VLOOKUP(C623,'[2]res- 200686'!$K$16:$R$112,8,0),0)</f>
        <v>0</v>
      </c>
      <c r="M623" s="3">
        <f>IFERROR(VLOOKUP(C623,'[2]reduccion calidad '!$K$16:$R$27,8,0),0)*-1</f>
        <v>0</v>
      </c>
      <c r="N623" s="3"/>
      <c r="O623" s="34">
        <f t="shared" si="27"/>
        <v>913249868</v>
      </c>
      <c r="P623" s="35">
        <v>913249868</v>
      </c>
      <c r="Q623" s="3">
        <f>IFERROR(VLOOKUP(C623,[3]ServNOMINA!$F$16:$M$112,8,0)+VLOOKUP(C623,[4]ServNOMINA!$F$16:$M$112,8,0),0)</f>
        <v>0</v>
      </c>
      <c r="R623" s="3">
        <f>IFERROR(VLOOKUP(C623,[3]ServOTROS!$F$16:$M$112,8,0)+VLOOKUP(C623,[4]ServOTROS!$F$16:$M$112,8,0),0)</f>
        <v>0</v>
      </c>
      <c r="S623" s="3"/>
      <c r="T623" s="3">
        <f>IFERROR(VLOOKUP(B623,[3]Aaf_PENSION!$C$16:$M$112,11,0)+VLOOKUP(B623,[4]Aaf_PENSION!$C$16:$M$112,11,0),0)</f>
        <v>0</v>
      </c>
      <c r="U623" s="3">
        <f>IFERROR(VLOOKUP(B623,[3]Aaf_SALUD!$C$16:$M$112,11,0)+VLOOKUP(B623,[4]Aaf_SALUD!$C$16:$M$112,11,0),0)</f>
        <v>0</v>
      </c>
      <c r="V623" s="3"/>
      <c r="W623" s="3"/>
      <c r="X623" s="3">
        <f>IFERROR(VLOOKUP(B623,[3]Ap_CESANTIAS!$C$16:$M$112,11,0)+VLOOKUP(B623,[4]Ap_CESANTIAS!$C$16:$M$112,11,0),0)</f>
        <v>0</v>
      </c>
      <c r="Y623" s="3">
        <f>IFERROR(VLOOKUP(B623,[3]Ap_PENSION!$C$16:$M$112,11,0)+VLOOKUP(B623,[4]Ap_PENSION!$C$16:$M$112,11,0),0)</f>
        <v>0</v>
      </c>
      <c r="Z623" s="3">
        <f>IFERROR(VLOOKUP(B623,[3]Ap_SALUD!$C$16:$M$112,11,0)+VLOOKUP(B623,[4]Ap_SALUD!$C$16:$M$112,11,0),0)</f>
        <v>0</v>
      </c>
      <c r="AA623" s="36">
        <f t="shared" si="28"/>
        <v>0</v>
      </c>
      <c r="AB623" s="37">
        <f t="shared" si="29"/>
        <v>0</v>
      </c>
    </row>
    <row r="624" spans="1:28" hidden="1" x14ac:dyDescent="0.25">
      <c r="A624" s="38">
        <v>612</v>
      </c>
      <c r="B624" s="61"/>
      <c r="C624" s="31">
        <v>899999314</v>
      </c>
      <c r="D624" s="31">
        <f>VLOOKUP(C624,ENERO!$D$13:$E$1147,2,0)</f>
        <v>216925769</v>
      </c>
      <c r="E624" s="61" t="s">
        <v>805</v>
      </c>
      <c r="F624" s="61"/>
      <c r="G624" s="61"/>
      <c r="H624" s="3">
        <v>170246679</v>
      </c>
      <c r="I624" s="3">
        <v>317584450</v>
      </c>
      <c r="J624" s="3">
        <f>IFERROR(VLOOKUP(C624,[1]NOMINA!$Y$16:$AC$112,5,0),0)</f>
        <v>0</v>
      </c>
      <c r="K624" s="3">
        <f>IFERROR(VLOOKUP(C624,[1]CANCELACIONES!$Y$16:$AC$43,5,0),0)</f>
        <v>0</v>
      </c>
      <c r="L624" s="3">
        <f>IFERROR(VLOOKUP(C624,'[2]res- 200686'!$K$16:$R$112,8,0),0)</f>
        <v>0</v>
      </c>
      <c r="M624" s="3">
        <f>IFERROR(VLOOKUP(C624,'[2]reduccion calidad '!$K$16:$R$27,8,0),0)*-1</f>
        <v>0</v>
      </c>
      <c r="N624" s="3"/>
      <c r="O624" s="34">
        <f t="shared" si="27"/>
        <v>487831129</v>
      </c>
      <c r="P624" s="35">
        <v>487831129</v>
      </c>
      <c r="Q624" s="3">
        <f>IFERROR(VLOOKUP(C624,[3]ServNOMINA!$F$16:$M$112,8,0)+VLOOKUP(C624,[4]ServNOMINA!$F$16:$M$112,8,0),0)</f>
        <v>0</v>
      </c>
      <c r="R624" s="3">
        <f>IFERROR(VLOOKUP(C624,[3]ServOTROS!$F$16:$M$112,8,0)+VLOOKUP(C624,[4]ServOTROS!$F$16:$M$112,8,0),0)</f>
        <v>0</v>
      </c>
      <c r="S624" s="3"/>
      <c r="T624" s="3">
        <f>IFERROR(VLOOKUP(B624,[3]Aaf_PENSION!$C$16:$M$112,11,0)+VLOOKUP(B624,[4]Aaf_PENSION!$C$16:$M$112,11,0),0)</f>
        <v>0</v>
      </c>
      <c r="U624" s="3">
        <f>IFERROR(VLOOKUP(B624,[3]Aaf_SALUD!$C$16:$M$112,11,0)+VLOOKUP(B624,[4]Aaf_SALUD!$C$16:$M$112,11,0),0)</f>
        <v>0</v>
      </c>
      <c r="V624" s="3"/>
      <c r="W624" s="3"/>
      <c r="X624" s="3">
        <f>IFERROR(VLOOKUP(B624,[3]Ap_CESANTIAS!$C$16:$M$112,11,0)+VLOOKUP(B624,[4]Ap_CESANTIAS!$C$16:$M$112,11,0),0)</f>
        <v>0</v>
      </c>
      <c r="Y624" s="3">
        <f>IFERROR(VLOOKUP(B624,[3]Ap_PENSION!$C$16:$M$112,11,0)+VLOOKUP(B624,[4]Ap_PENSION!$C$16:$M$112,11,0),0)</f>
        <v>0</v>
      </c>
      <c r="Z624" s="3">
        <f>IFERROR(VLOOKUP(B624,[3]Ap_SALUD!$C$16:$M$112,11,0)+VLOOKUP(B624,[4]Ap_SALUD!$C$16:$M$112,11,0),0)</f>
        <v>0</v>
      </c>
      <c r="AA624" s="36">
        <f t="shared" si="28"/>
        <v>0</v>
      </c>
      <c r="AB624" s="37">
        <f t="shared" si="29"/>
        <v>0</v>
      </c>
    </row>
    <row r="625" spans="1:28" hidden="1" x14ac:dyDescent="0.25">
      <c r="A625" s="29">
        <v>613</v>
      </c>
      <c r="B625" s="61"/>
      <c r="C625" s="31">
        <v>899999430</v>
      </c>
      <c r="D625" s="31">
        <f>VLOOKUP(C625,ENERO!$D$13:$E$1147,2,0)</f>
        <v>217225772</v>
      </c>
      <c r="E625" s="61" t="s">
        <v>806</v>
      </c>
      <c r="F625" s="61"/>
      <c r="G625" s="61"/>
      <c r="H625" s="3">
        <v>219530647</v>
      </c>
      <c r="I625" s="3">
        <v>499493208</v>
      </c>
      <c r="J625" s="3">
        <f>IFERROR(VLOOKUP(C625,[1]NOMINA!$Y$16:$AC$112,5,0),0)</f>
        <v>0</v>
      </c>
      <c r="K625" s="3">
        <f>IFERROR(VLOOKUP(C625,[1]CANCELACIONES!$Y$16:$AC$43,5,0),0)</f>
        <v>0</v>
      </c>
      <c r="L625" s="3">
        <f>IFERROR(VLOOKUP(C625,'[2]res- 200686'!$K$16:$R$112,8,0),0)</f>
        <v>0</v>
      </c>
      <c r="M625" s="3">
        <f>IFERROR(VLOOKUP(C625,'[2]reduccion calidad '!$K$16:$R$27,8,0),0)*-1</f>
        <v>0</v>
      </c>
      <c r="N625" s="3"/>
      <c r="O625" s="34">
        <f t="shared" si="27"/>
        <v>719023855</v>
      </c>
      <c r="P625" s="35">
        <v>719023855</v>
      </c>
      <c r="Q625" s="3">
        <f>IFERROR(VLOOKUP(C625,[3]ServNOMINA!$F$16:$M$112,8,0)+VLOOKUP(C625,[4]ServNOMINA!$F$16:$M$112,8,0),0)</f>
        <v>0</v>
      </c>
      <c r="R625" s="3">
        <f>IFERROR(VLOOKUP(C625,[3]ServOTROS!$F$16:$M$112,8,0)+VLOOKUP(C625,[4]ServOTROS!$F$16:$M$112,8,0),0)</f>
        <v>0</v>
      </c>
      <c r="S625" s="3"/>
      <c r="T625" s="3">
        <f>IFERROR(VLOOKUP(B625,[3]Aaf_PENSION!$C$16:$M$112,11,0)+VLOOKUP(B625,[4]Aaf_PENSION!$C$16:$M$112,11,0),0)</f>
        <v>0</v>
      </c>
      <c r="U625" s="3">
        <f>IFERROR(VLOOKUP(B625,[3]Aaf_SALUD!$C$16:$M$112,11,0)+VLOOKUP(B625,[4]Aaf_SALUD!$C$16:$M$112,11,0),0)</f>
        <v>0</v>
      </c>
      <c r="V625" s="3"/>
      <c r="W625" s="3"/>
      <c r="X625" s="3">
        <f>IFERROR(VLOOKUP(B625,[3]Ap_CESANTIAS!$C$16:$M$112,11,0)+VLOOKUP(B625,[4]Ap_CESANTIAS!$C$16:$M$112,11,0),0)</f>
        <v>0</v>
      </c>
      <c r="Y625" s="3">
        <f>IFERROR(VLOOKUP(B625,[3]Ap_PENSION!$C$16:$M$112,11,0)+VLOOKUP(B625,[4]Ap_PENSION!$C$16:$M$112,11,0),0)</f>
        <v>0</v>
      </c>
      <c r="Z625" s="3">
        <f>IFERROR(VLOOKUP(B625,[3]Ap_SALUD!$C$16:$M$112,11,0)+VLOOKUP(B625,[4]Ap_SALUD!$C$16:$M$112,11,0),0)</f>
        <v>0</v>
      </c>
      <c r="AA625" s="36">
        <f t="shared" si="28"/>
        <v>0</v>
      </c>
      <c r="AB625" s="37">
        <f t="shared" si="29"/>
        <v>0</v>
      </c>
    </row>
    <row r="626" spans="1:28" hidden="1" x14ac:dyDescent="0.25">
      <c r="A626" s="38">
        <v>614</v>
      </c>
      <c r="B626" s="61"/>
      <c r="C626" s="31">
        <v>899999398</v>
      </c>
      <c r="D626" s="31">
        <f>VLOOKUP(C626,ENERO!$D$13:$E$1147,2,0)</f>
        <v>217725777</v>
      </c>
      <c r="E626" s="61" t="s">
        <v>807</v>
      </c>
      <c r="F626" s="61"/>
      <c r="G626" s="61"/>
      <c r="H626" s="3">
        <v>86468220</v>
      </c>
      <c r="I626" s="3">
        <v>203019511</v>
      </c>
      <c r="J626" s="3">
        <f>IFERROR(VLOOKUP(C626,[1]NOMINA!$Y$16:$AC$112,5,0),0)</f>
        <v>0</v>
      </c>
      <c r="K626" s="3">
        <f>IFERROR(VLOOKUP(C626,[1]CANCELACIONES!$Y$16:$AC$43,5,0),0)</f>
        <v>0</v>
      </c>
      <c r="L626" s="3">
        <f>IFERROR(VLOOKUP(C626,'[2]res- 200686'!$K$16:$R$112,8,0),0)</f>
        <v>0</v>
      </c>
      <c r="M626" s="3">
        <f>IFERROR(VLOOKUP(C626,'[2]reduccion calidad '!$K$16:$R$27,8,0),0)*-1</f>
        <v>0</v>
      </c>
      <c r="N626" s="3"/>
      <c r="O626" s="34">
        <f t="shared" si="27"/>
        <v>289487731</v>
      </c>
      <c r="P626" s="35">
        <v>289487731</v>
      </c>
      <c r="Q626" s="3">
        <f>IFERROR(VLOOKUP(C626,[3]ServNOMINA!$F$16:$M$112,8,0)+VLOOKUP(C626,[4]ServNOMINA!$F$16:$M$112,8,0),0)</f>
        <v>0</v>
      </c>
      <c r="R626" s="3">
        <f>IFERROR(VLOOKUP(C626,[3]ServOTROS!$F$16:$M$112,8,0)+VLOOKUP(C626,[4]ServOTROS!$F$16:$M$112,8,0),0)</f>
        <v>0</v>
      </c>
      <c r="S626" s="3"/>
      <c r="T626" s="3">
        <f>IFERROR(VLOOKUP(B626,[3]Aaf_PENSION!$C$16:$M$112,11,0)+VLOOKUP(B626,[4]Aaf_PENSION!$C$16:$M$112,11,0),0)</f>
        <v>0</v>
      </c>
      <c r="U626" s="3">
        <f>IFERROR(VLOOKUP(B626,[3]Aaf_SALUD!$C$16:$M$112,11,0)+VLOOKUP(B626,[4]Aaf_SALUD!$C$16:$M$112,11,0),0)</f>
        <v>0</v>
      </c>
      <c r="V626" s="3"/>
      <c r="W626" s="3"/>
      <c r="X626" s="3">
        <f>IFERROR(VLOOKUP(B626,[3]Ap_CESANTIAS!$C$16:$M$112,11,0)+VLOOKUP(B626,[4]Ap_CESANTIAS!$C$16:$M$112,11,0),0)</f>
        <v>0</v>
      </c>
      <c r="Y626" s="3">
        <f>IFERROR(VLOOKUP(B626,[3]Ap_PENSION!$C$16:$M$112,11,0)+VLOOKUP(B626,[4]Ap_PENSION!$C$16:$M$112,11,0),0)</f>
        <v>0</v>
      </c>
      <c r="Z626" s="3">
        <f>IFERROR(VLOOKUP(B626,[3]Ap_SALUD!$C$16:$M$112,11,0)+VLOOKUP(B626,[4]Ap_SALUD!$C$16:$M$112,11,0),0)</f>
        <v>0</v>
      </c>
      <c r="AA626" s="36">
        <f t="shared" si="28"/>
        <v>0</v>
      </c>
      <c r="AB626" s="37">
        <f t="shared" si="29"/>
        <v>0</v>
      </c>
    </row>
    <row r="627" spans="1:28" hidden="1" x14ac:dyDescent="0.25">
      <c r="A627" s="29">
        <v>615</v>
      </c>
      <c r="B627" s="61"/>
      <c r="C627" s="31">
        <v>899999700</v>
      </c>
      <c r="D627" s="31">
        <f>VLOOKUP(C627,ENERO!$D$13:$E$1147,2,0)</f>
        <v>217925779</v>
      </c>
      <c r="E627" s="61" t="s">
        <v>808</v>
      </c>
      <c r="F627" s="61"/>
      <c r="G627" s="61"/>
      <c r="H627" s="3">
        <v>90903070</v>
      </c>
      <c r="I627" s="3">
        <v>174267584</v>
      </c>
      <c r="J627" s="3">
        <f>IFERROR(VLOOKUP(C627,[1]NOMINA!$Y$16:$AC$112,5,0),0)</f>
        <v>0</v>
      </c>
      <c r="K627" s="3">
        <f>IFERROR(VLOOKUP(C627,[1]CANCELACIONES!$Y$16:$AC$43,5,0),0)</f>
        <v>0</v>
      </c>
      <c r="L627" s="3">
        <f>IFERROR(VLOOKUP(C627,'[2]res- 200686'!$K$16:$R$112,8,0),0)</f>
        <v>0</v>
      </c>
      <c r="M627" s="3">
        <f>IFERROR(VLOOKUP(C627,'[2]reduccion calidad '!$K$16:$R$27,8,0),0)*-1</f>
        <v>0</v>
      </c>
      <c r="N627" s="3"/>
      <c r="O627" s="34">
        <f t="shared" si="27"/>
        <v>265170654</v>
      </c>
      <c r="P627" s="35">
        <v>265170654</v>
      </c>
      <c r="Q627" s="3">
        <f>IFERROR(VLOOKUP(C627,[3]ServNOMINA!$F$16:$M$112,8,0)+VLOOKUP(C627,[4]ServNOMINA!$F$16:$M$112,8,0),0)</f>
        <v>0</v>
      </c>
      <c r="R627" s="3">
        <f>IFERROR(VLOOKUP(C627,[3]ServOTROS!$F$16:$M$112,8,0)+VLOOKUP(C627,[4]ServOTROS!$F$16:$M$112,8,0),0)</f>
        <v>0</v>
      </c>
      <c r="S627" s="3"/>
      <c r="T627" s="3">
        <f>IFERROR(VLOOKUP(B627,[3]Aaf_PENSION!$C$16:$M$112,11,0)+VLOOKUP(B627,[4]Aaf_PENSION!$C$16:$M$112,11,0),0)</f>
        <v>0</v>
      </c>
      <c r="U627" s="3">
        <f>IFERROR(VLOOKUP(B627,[3]Aaf_SALUD!$C$16:$M$112,11,0)+VLOOKUP(B627,[4]Aaf_SALUD!$C$16:$M$112,11,0),0)</f>
        <v>0</v>
      </c>
      <c r="V627" s="3"/>
      <c r="W627" s="3"/>
      <c r="X627" s="3">
        <f>IFERROR(VLOOKUP(B627,[3]Ap_CESANTIAS!$C$16:$M$112,11,0)+VLOOKUP(B627,[4]Ap_CESANTIAS!$C$16:$M$112,11,0),0)</f>
        <v>0</v>
      </c>
      <c r="Y627" s="3">
        <f>IFERROR(VLOOKUP(B627,[3]Ap_PENSION!$C$16:$M$112,11,0)+VLOOKUP(B627,[4]Ap_PENSION!$C$16:$M$112,11,0),0)</f>
        <v>0</v>
      </c>
      <c r="Z627" s="3">
        <f>IFERROR(VLOOKUP(B627,[3]Ap_SALUD!$C$16:$M$112,11,0)+VLOOKUP(B627,[4]Ap_SALUD!$C$16:$M$112,11,0),0)</f>
        <v>0</v>
      </c>
      <c r="AA627" s="36">
        <f t="shared" si="28"/>
        <v>0</v>
      </c>
      <c r="AB627" s="37">
        <f t="shared" si="29"/>
        <v>0</v>
      </c>
    </row>
    <row r="628" spans="1:28" hidden="1" x14ac:dyDescent="0.25">
      <c r="A628" s="38">
        <v>616</v>
      </c>
      <c r="B628" s="61"/>
      <c r="C628" s="31">
        <v>899999476</v>
      </c>
      <c r="D628" s="31">
        <f>VLOOKUP(C628,ENERO!$D$13:$E$1147,2,0)</f>
        <v>218125781</v>
      </c>
      <c r="E628" s="61" t="s">
        <v>809</v>
      </c>
      <c r="F628" s="61"/>
      <c r="G628" s="61"/>
      <c r="H628" s="3">
        <v>98107477</v>
      </c>
      <c r="I628" s="3">
        <v>177266972</v>
      </c>
      <c r="J628" s="3">
        <f>IFERROR(VLOOKUP(C628,[1]NOMINA!$Y$16:$AC$112,5,0),0)</f>
        <v>0</v>
      </c>
      <c r="K628" s="3">
        <f>IFERROR(VLOOKUP(C628,[1]CANCELACIONES!$Y$16:$AC$43,5,0),0)</f>
        <v>0</v>
      </c>
      <c r="L628" s="3">
        <f>IFERROR(VLOOKUP(C628,'[2]res- 200686'!$K$16:$R$112,8,0),0)</f>
        <v>0</v>
      </c>
      <c r="M628" s="3">
        <f>IFERROR(VLOOKUP(C628,'[2]reduccion calidad '!$K$16:$R$27,8,0),0)*-1</f>
        <v>0</v>
      </c>
      <c r="N628" s="3"/>
      <c r="O628" s="34">
        <f t="shared" si="27"/>
        <v>275374449</v>
      </c>
      <c r="P628" s="35">
        <v>275374449</v>
      </c>
      <c r="Q628" s="3">
        <f>IFERROR(VLOOKUP(C628,[3]ServNOMINA!$F$16:$M$112,8,0)+VLOOKUP(C628,[4]ServNOMINA!$F$16:$M$112,8,0),0)</f>
        <v>0</v>
      </c>
      <c r="R628" s="3">
        <f>IFERROR(VLOOKUP(C628,[3]ServOTROS!$F$16:$M$112,8,0)+VLOOKUP(C628,[4]ServOTROS!$F$16:$M$112,8,0),0)</f>
        <v>0</v>
      </c>
      <c r="S628" s="3"/>
      <c r="T628" s="3">
        <f>IFERROR(VLOOKUP(B628,[3]Aaf_PENSION!$C$16:$M$112,11,0)+VLOOKUP(B628,[4]Aaf_PENSION!$C$16:$M$112,11,0),0)</f>
        <v>0</v>
      </c>
      <c r="U628" s="3">
        <f>IFERROR(VLOOKUP(B628,[3]Aaf_SALUD!$C$16:$M$112,11,0)+VLOOKUP(B628,[4]Aaf_SALUD!$C$16:$M$112,11,0),0)</f>
        <v>0</v>
      </c>
      <c r="V628" s="3"/>
      <c r="W628" s="3"/>
      <c r="X628" s="3">
        <f>IFERROR(VLOOKUP(B628,[3]Ap_CESANTIAS!$C$16:$M$112,11,0)+VLOOKUP(B628,[4]Ap_CESANTIAS!$C$16:$M$112,11,0),0)</f>
        <v>0</v>
      </c>
      <c r="Y628" s="3">
        <f>IFERROR(VLOOKUP(B628,[3]Ap_PENSION!$C$16:$M$112,11,0)+VLOOKUP(B628,[4]Ap_PENSION!$C$16:$M$112,11,0),0)</f>
        <v>0</v>
      </c>
      <c r="Z628" s="3">
        <f>IFERROR(VLOOKUP(B628,[3]Ap_SALUD!$C$16:$M$112,11,0)+VLOOKUP(B628,[4]Ap_SALUD!$C$16:$M$112,11,0),0)</f>
        <v>0</v>
      </c>
      <c r="AA628" s="36">
        <f t="shared" si="28"/>
        <v>0</v>
      </c>
      <c r="AB628" s="37">
        <f t="shared" si="29"/>
        <v>0</v>
      </c>
    </row>
    <row r="629" spans="1:28" hidden="1" x14ac:dyDescent="0.25">
      <c r="A629" s="29">
        <v>617</v>
      </c>
      <c r="B629" s="61"/>
      <c r="C629" s="31">
        <v>899999443</v>
      </c>
      <c r="D629" s="31">
        <f>VLOOKUP(C629,ENERO!$D$13:$E$1147,2,0)</f>
        <v>218525785</v>
      </c>
      <c r="E629" s="61" t="s">
        <v>810</v>
      </c>
      <c r="F629" s="61"/>
      <c r="G629" s="61"/>
      <c r="H629" s="3">
        <v>239894743</v>
      </c>
      <c r="I629" s="3">
        <v>427570558</v>
      </c>
      <c r="J629" s="3">
        <f>IFERROR(VLOOKUP(C629,[1]NOMINA!$Y$16:$AC$112,5,0),0)</f>
        <v>0</v>
      </c>
      <c r="K629" s="3">
        <f>IFERROR(VLOOKUP(C629,[1]CANCELACIONES!$Y$16:$AC$43,5,0),0)</f>
        <v>0</v>
      </c>
      <c r="L629" s="3">
        <f>IFERROR(VLOOKUP(C629,'[2]res- 200686'!$K$16:$R$112,8,0),0)</f>
        <v>0</v>
      </c>
      <c r="M629" s="3">
        <f>IFERROR(VLOOKUP(C629,'[2]reduccion calidad '!$K$16:$R$27,8,0),0)*-1</f>
        <v>0</v>
      </c>
      <c r="N629" s="3"/>
      <c r="O629" s="34">
        <f t="shared" si="27"/>
        <v>667465301</v>
      </c>
      <c r="P629" s="35">
        <v>667465301</v>
      </c>
      <c r="Q629" s="3">
        <f>IFERROR(VLOOKUP(C629,[3]ServNOMINA!$F$16:$M$112,8,0)+VLOOKUP(C629,[4]ServNOMINA!$F$16:$M$112,8,0),0)</f>
        <v>0</v>
      </c>
      <c r="R629" s="3">
        <f>IFERROR(VLOOKUP(C629,[3]ServOTROS!$F$16:$M$112,8,0)+VLOOKUP(C629,[4]ServOTROS!$F$16:$M$112,8,0),0)</f>
        <v>0</v>
      </c>
      <c r="S629" s="3"/>
      <c r="T629" s="3">
        <f>IFERROR(VLOOKUP(B629,[3]Aaf_PENSION!$C$16:$M$112,11,0)+VLOOKUP(B629,[4]Aaf_PENSION!$C$16:$M$112,11,0),0)</f>
        <v>0</v>
      </c>
      <c r="U629" s="3">
        <f>IFERROR(VLOOKUP(B629,[3]Aaf_SALUD!$C$16:$M$112,11,0)+VLOOKUP(B629,[4]Aaf_SALUD!$C$16:$M$112,11,0),0)</f>
        <v>0</v>
      </c>
      <c r="V629" s="3"/>
      <c r="W629" s="3"/>
      <c r="X629" s="3">
        <f>IFERROR(VLOOKUP(B629,[3]Ap_CESANTIAS!$C$16:$M$112,11,0)+VLOOKUP(B629,[4]Ap_CESANTIAS!$C$16:$M$112,11,0),0)</f>
        <v>0</v>
      </c>
      <c r="Y629" s="3">
        <f>IFERROR(VLOOKUP(B629,[3]Ap_PENSION!$C$16:$M$112,11,0)+VLOOKUP(B629,[4]Ap_PENSION!$C$16:$M$112,11,0),0)</f>
        <v>0</v>
      </c>
      <c r="Z629" s="3">
        <f>IFERROR(VLOOKUP(B629,[3]Ap_SALUD!$C$16:$M$112,11,0)+VLOOKUP(B629,[4]Ap_SALUD!$C$16:$M$112,11,0),0)</f>
        <v>0</v>
      </c>
      <c r="AA629" s="36">
        <f t="shared" si="28"/>
        <v>0</v>
      </c>
      <c r="AB629" s="37">
        <f t="shared" si="29"/>
        <v>0</v>
      </c>
    </row>
    <row r="630" spans="1:28" hidden="1" x14ac:dyDescent="0.25">
      <c r="A630" s="38">
        <v>618</v>
      </c>
      <c r="B630" s="61"/>
      <c r="C630" s="31">
        <v>899999481</v>
      </c>
      <c r="D630" s="31">
        <f>VLOOKUP(C630,ENERO!$D$13:$E$1147,2,0)</f>
        <v>219325793</v>
      </c>
      <c r="E630" s="61" t="s">
        <v>811</v>
      </c>
      <c r="F630" s="61"/>
      <c r="G630" s="61"/>
      <c r="H630" s="3">
        <v>159537787</v>
      </c>
      <c r="I630" s="3">
        <v>311925996</v>
      </c>
      <c r="J630" s="3">
        <f>IFERROR(VLOOKUP(C630,[1]NOMINA!$Y$16:$AC$112,5,0),0)</f>
        <v>0</v>
      </c>
      <c r="K630" s="3">
        <f>IFERROR(VLOOKUP(C630,[1]CANCELACIONES!$Y$16:$AC$43,5,0),0)</f>
        <v>0</v>
      </c>
      <c r="L630" s="3">
        <f>IFERROR(VLOOKUP(C630,'[2]res- 200686'!$K$16:$R$112,8,0),0)</f>
        <v>0</v>
      </c>
      <c r="M630" s="3">
        <f>IFERROR(VLOOKUP(C630,'[2]reduccion calidad '!$K$16:$R$27,8,0),0)*-1</f>
        <v>0</v>
      </c>
      <c r="N630" s="3"/>
      <c r="O630" s="34">
        <f t="shared" si="27"/>
        <v>471463783</v>
      </c>
      <c r="P630" s="35">
        <v>471463783</v>
      </c>
      <c r="Q630" s="3">
        <f>IFERROR(VLOOKUP(C630,[3]ServNOMINA!$F$16:$M$112,8,0)+VLOOKUP(C630,[4]ServNOMINA!$F$16:$M$112,8,0),0)</f>
        <v>0</v>
      </c>
      <c r="R630" s="3">
        <f>IFERROR(VLOOKUP(C630,[3]ServOTROS!$F$16:$M$112,8,0)+VLOOKUP(C630,[4]ServOTROS!$F$16:$M$112,8,0),0)</f>
        <v>0</v>
      </c>
      <c r="S630" s="3"/>
      <c r="T630" s="3">
        <f>IFERROR(VLOOKUP(B630,[3]Aaf_PENSION!$C$16:$M$112,11,0)+VLOOKUP(B630,[4]Aaf_PENSION!$C$16:$M$112,11,0),0)</f>
        <v>0</v>
      </c>
      <c r="U630" s="3">
        <f>IFERROR(VLOOKUP(B630,[3]Aaf_SALUD!$C$16:$M$112,11,0)+VLOOKUP(B630,[4]Aaf_SALUD!$C$16:$M$112,11,0),0)</f>
        <v>0</v>
      </c>
      <c r="V630" s="3"/>
      <c r="W630" s="3"/>
      <c r="X630" s="3">
        <f>IFERROR(VLOOKUP(B630,[3]Ap_CESANTIAS!$C$16:$M$112,11,0)+VLOOKUP(B630,[4]Ap_CESANTIAS!$C$16:$M$112,11,0),0)</f>
        <v>0</v>
      </c>
      <c r="Y630" s="3">
        <f>IFERROR(VLOOKUP(B630,[3]Ap_PENSION!$C$16:$M$112,11,0)+VLOOKUP(B630,[4]Ap_PENSION!$C$16:$M$112,11,0),0)</f>
        <v>0</v>
      </c>
      <c r="Z630" s="3">
        <f>IFERROR(VLOOKUP(B630,[3]Ap_SALUD!$C$16:$M$112,11,0)+VLOOKUP(B630,[4]Ap_SALUD!$C$16:$M$112,11,0),0)</f>
        <v>0</v>
      </c>
      <c r="AA630" s="36">
        <f t="shared" si="28"/>
        <v>0</v>
      </c>
      <c r="AB630" s="37">
        <f t="shared" si="29"/>
        <v>0</v>
      </c>
    </row>
    <row r="631" spans="1:28" hidden="1" x14ac:dyDescent="0.25">
      <c r="A631" s="29">
        <v>619</v>
      </c>
      <c r="B631" s="61"/>
      <c r="C631" s="31">
        <v>800004574</v>
      </c>
      <c r="D631" s="31">
        <f>VLOOKUP(C631,ENERO!$D$13:$E$1147,2,0)</f>
        <v>219725797</v>
      </c>
      <c r="E631" s="61" t="s">
        <v>812</v>
      </c>
      <c r="F631" s="61"/>
      <c r="G631" s="61"/>
      <c r="H631" s="3">
        <v>99786377</v>
      </c>
      <c r="I631" s="3">
        <v>260268375</v>
      </c>
      <c r="J631" s="3">
        <f>IFERROR(VLOOKUP(C631,[1]NOMINA!$Y$16:$AC$112,5,0),0)</f>
        <v>0</v>
      </c>
      <c r="K631" s="3">
        <f>IFERROR(VLOOKUP(C631,[1]CANCELACIONES!$Y$16:$AC$43,5,0),0)</f>
        <v>0</v>
      </c>
      <c r="L631" s="3">
        <f>IFERROR(VLOOKUP(C631,'[2]res- 200686'!$K$16:$R$112,8,0),0)</f>
        <v>0</v>
      </c>
      <c r="M631" s="3">
        <f>IFERROR(VLOOKUP(C631,'[2]reduccion calidad '!$K$16:$R$27,8,0),0)*-1</f>
        <v>0</v>
      </c>
      <c r="N631" s="3"/>
      <c r="O631" s="34">
        <f t="shared" si="27"/>
        <v>360054752</v>
      </c>
      <c r="P631" s="35">
        <v>360054752</v>
      </c>
      <c r="Q631" s="3">
        <f>IFERROR(VLOOKUP(C631,[3]ServNOMINA!$F$16:$M$112,8,0)+VLOOKUP(C631,[4]ServNOMINA!$F$16:$M$112,8,0),0)</f>
        <v>0</v>
      </c>
      <c r="R631" s="3">
        <f>IFERROR(VLOOKUP(C631,[3]ServOTROS!$F$16:$M$112,8,0)+VLOOKUP(C631,[4]ServOTROS!$F$16:$M$112,8,0),0)</f>
        <v>0</v>
      </c>
      <c r="S631" s="3"/>
      <c r="T631" s="3">
        <f>IFERROR(VLOOKUP(B631,[3]Aaf_PENSION!$C$16:$M$112,11,0)+VLOOKUP(B631,[4]Aaf_PENSION!$C$16:$M$112,11,0),0)</f>
        <v>0</v>
      </c>
      <c r="U631" s="3">
        <f>IFERROR(VLOOKUP(B631,[3]Aaf_SALUD!$C$16:$M$112,11,0)+VLOOKUP(B631,[4]Aaf_SALUD!$C$16:$M$112,11,0),0)</f>
        <v>0</v>
      </c>
      <c r="V631" s="3"/>
      <c r="W631" s="3"/>
      <c r="X631" s="3">
        <f>IFERROR(VLOOKUP(B631,[3]Ap_CESANTIAS!$C$16:$M$112,11,0)+VLOOKUP(B631,[4]Ap_CESANTIAS!$C$16:$M$112,11,0),0)</f>
        <v>0</v>
      </c>
      <c r="Y631" s="3">
        <f>IFERROR(VLOOKUP(B631,[3]Ap_PENSION!$C$16:$M$112,11,0)+VLOOKUP(B631,[4]Ap_PENSION!$C$16:$M$112,11,0),0)</f>
        <v>0</v>
      </c>
      <c r="Z631" s="3">
        <f>IFERROR(VLOOKUP(B631,[3]Ap_SALUD!$C$16:$M$112,11,0)+VLOOKUP(B631,[4]Ap_SALUD!$C$16:$M$112,11,0),0)</f>
        <v>0</v>
      </c>
      <c r="AA631" s="36">
        <f t="shared" si="28"/>
        <v>0</v>
      </c>
      <c r="AB631" s="37">
        <f t="shared" si="29"/>
        <v>0</v>
      </c>
    </row>
    <row r="632" spans="1:28" hidden="1" x14ac:dyDescent="0.25">
      <c r="A632" s="38">
        <v>620</v>
      </c>
      <c r="B632" s="61"/>
      <c r="C632" s="31">
        <v>800095174</v>
      </c>
      <c r="D632" s="31">
        <f>VLOOKUP(C632,ENERO!$D$13:$E$1147,2,0)</f>
        <v>219925799</v>
      </c>
      <c r="E632" s="61" t="s">
        <v>813</v>
      </c>
      <c r="F632" s="61"/>
      <c r="G632" s="61"/>
      <c r="H632" s="3">
        <v>254808891</v>
      </c>
      <c r="I632" s="3">
        <v>497753511</v>
      </c>
      <c r="J632" s="3">
        <f>IFERROR(VLOOKUP(C632,[1]NOMINA!$Y$16:$AC$112,5,0),0)</f>
        <v>0</v>
      </c>
      <c r="K632" s="3">
        <f>IFERROR(VLOOKUP(C632,[1]CANCELACIONES!$Y$16:$AC$43,5,0),0)</f>
        <v>0</v>
      </c>
      <c r="L632" s="3">
        <f>IFERROR(VLOOKUP(C632,'[2]res- 200686'!$K$16:$R$112,8,0),0)</f>
        <v>0</v>
      </c>
      <c r="M632" s="3">
        <f>IFERROR(VLOOKUP(C632,'[2]reduccion calidad '!$K$16:$R$27,8,0),0)*-1</f>
        <v>0</v>
      </c>
      <c r="N632" s="3"/>
      <c r="O632" s="34">
        <f t="shared" si="27"/>
        <v>752562402</v>
      </c>
      <c r="P632" s="35">
        <v>752562402</v>
      </c>
      <c r="Q632" s="3">
        <f>IFERROR(VLOOKUP(C632,[3]ServNOMINA!$F$16:$M$112,8,0)+VLOOKUP(C632,[4]ServNOMINA!$F$16:$M$112,8,0),0)</f>
        <v>0</v>
      </c>
      <c r="R632" s="3">
        <f>IFERROR(VLOOKUP(C632,[3]ServOTROS!$F$16:$M$112,8,0)+VLOOKUP(C632,[4]ServOTROS!$F$16:$M$112,8,0),0)</f>
        <v>0</v>
      </c>
      <c r="S632" s="3"/>
      <c r="T632" s="3">
        <f>IFERROR(VLOOKUP(B632,[3]Aaf_PENSION!$C$16:$M$112,11,0)+VLOOKUP(B632,[4]Aaf_PENSION!$C$16:$M$112,11,0),0)</f>
        <v>0</v>
      </c>
      <c r="U632" s="3">
        <f>IFERROR(VLOOKUP(B632,[3]Aaf_SALUD!$C$16:$M$112,11,0)+VLOOKUP(B632,[4]Aaf_SALUD!$C$16:$M$112,11,0),0)</f>
        <v>0</v>
      </c>
      <c r="V632" s="3"/>
      <c r="W632" s="3"/>
      <c r="X632" s="3">
        <f>IFERROR(VLOOKUP(B632,[3]Ap_CESANTIAS!$C$16:$M$112,11,0)+VLOOKUP(B632,[4]Ap_CESANTIAS!$C$16:$M$112,11,0),0)</f>
        <v>0</v>
      </c>
      <c r="Y632" s="3">
        <f>IFERROR(VLOOKUP(B632,[3]Ap_PENSION!$C$16:$M$112,11,0)+VLOOKUP(B632,[4]Ap_PENSION!$C$16:$M$112,11,0),0)</f>
        <v>0</v>
      </c>
      <c r="Z632" s="3">
        <f>IFERROR(VLOOKUP(B632,[3]Ap_SALUD!$C$16:$M$112,11,0)+VLOOKUP(B632,[4]Ap_SALUD!$C$16:$M$112,11,0),0)</f>
        <v>0</v>
      </c>
      <c r="AA632" s="36">
        <f t="shared" si="28"/>
        <v>0</v>
      </c>
      <c r="AB632" s="37">
        <f t="shared" si="29"/>
        <v>0</v>
      </c>
    </row>
    <row r="633" spans="1:28" hidden="1" x14ac:dyDescent="0.25">
      <c r="A633" s="29">
        <v>621</v>
      </c>
      <c r="B633" s="61"/>
      <c r="C633" s="31">
        <v>800018689</v>
      </c>
      <c r="D633" s="31">
        <f>VLOOKUP(C633,ENERO!$D$13:$E$1147,2,0)</f>
        <v>210525805</v>
      </c>
      <c r="E633" s="61" t="s">
        <v>814</v>
      </c>
      <c r="F633" s="61"/>
      <c r="G633" s="61"/>
      <c r="H633" s="3">
        <v>64910235</v>
      </c>
      <c r="I633" s="3">
        <v>212097632</v>
      </c>
      <c r="J633" s="3">
        <f>IFERROR(VLOOKUP(C633,[1]NOMINA!$Y$16:$AC$112,5,0),0)</f>
        <v>0</v>
      </c>
      <c r="K633" s="3">
        <f>IFERROR(VLOOKUP(C633,[1]CANCELACIONES!$Y$16:$AC$43,5,0),0)</f>
        <v>0</v>
      </c>
      <c r="L633" s="3">
        <f>IFERROR(VLOOKUP(C633,'[2]res- 200686'!$K$16:$R$112,8,0),0)</f>
        <v>0</v>
      </c>
      <c r="M633" s="3">
        <f>IFERROR(VLOOKUP(C633,'[2]reduccion calidad '!$K$16:$R$27,8,0),0)*-1</f>
        <v>0</v>
      </c>
      <c r="N633" s="3"/>
      <c r="O633" s="34">
        <f t="shared" si="27"/>
        <v>277007867</v>
      </c>
      <c r="P633" s="35">
        <v>277007867</v>
      </c>
      <c r="Q633" s="3">
        <f>IFERROR(VLOOKUP(C633,[3]ServNOMINA!$F$16:$M$112,8,0)+VLOOKUP(C633,[4]ServNOMINA!$F$16:$M$112,8,0),0)</f>
        <v>0</v>
      </c>
      <c r="R633" s="3">
        <f>IFERROR(VLOOKUP(C633,[3]ServOTROS!$F$16:$M$112,8,0)+VLOOKUP(C633,[4]ServOTROS!$F$16:$M$112,8,0),0)</f>
        <v>0</v>
      </c>
      <c r="S633" s="3"/>
      <c r="T633" s="3">
        <f>IFERROR(VLOOKUP(B633,[3]Aaf_PENSION!$C$16:$M$112,11,0)+VLOOKUP(B633,[4]Aaf_PENSION!$C$16:$M$112,11,0),0)</f>
        <v>0</v>
      </c>
      <c r="U633" s="3">
        <f>IFERROR(VLOOKUP(B633,[3]Aaf_SALUD!$C$16:$M$112,11,0)+VLOOKUP(B633,[4]Aaf_SALUD!$C$16:$M$112,11,0),0)</f>
        <v>0</v>
      </c>
      <c r="V633" s="3"/>
      <c r="W633" s="3"/>
      <c r="X633" s="3">
        <f>IFERROR(VLOOKUP(B633,[3]Ap_CESANTIAS!$C$16:$M$112,11,0)+VLOOKUP(B633,[4]Ap_CESANTIAS!$C$16:$M$112,11,0),0)</f>
        <v>0</v>
      </c>
      <c r="Y633" s="3">
        <f>IFERROR(VLOOKUP(B633,[3]Ap_PENSION!$C$16:$M$112,11,0)+VLOOKUP(B633,[4]Ap_PENSION!$C$16:$M$112,11,0),0)</f>
        <v>0</v>
      </c>
      <c r="Z633" s="3">
        <f>IFERROR(VLOOKUP(B633,[3]Ap_SALUD!$C$16:$M$112,11,0)+VLOOKUP(B633,[4]Ap_SALUD!$C$16:$M$112,11,0),0)</f>
        <v>0</v>
      </c>
      <c r="AA633" s="36">
        <f t="shared" si="28"/>
        <v>0</v>
      </c>
      <c r="AB633" s="37">
        <f t="shared" si="29"/>
        <v>0</v>
      </c>
    </row>
    <row r="634" spans="1:28" hidden="1" x14ac:dyDescent="0.25">
      <c r="A634" s="38">
        <v>622</v>
      </c>
      <c r="B634" s="61"/>
      <c r="C634" s="31">
        <v>800094782</v>
      </c>
      <c r="D634" s="31">
        <f>VLOOKUP(C634,ENERO!$D$13:$E$1147,2,0)</f>
        <v>210725807</v>
      </c>
      <c r="E634" s="61" t="s">
        <v>815</v>
      </c>
      <c r="F634" s="61"/>
      <c r="G634" s="61"/>
      <c r="H634" s="3">
        <v>35737463</v>
      </c>
      <c r="I634" s="3">
        <v>93322509</v>
      </c>
      <c r="J634" s="3">
        <f>IFERROR(VLOOKUP(C634,[1]NOMINA!$Y$16:$AC$112,5,0),0)</f>
        <v>0</v>
      </c>
      <c r="K634" s="3">
        <f>IFERROR(VLOOKUP(C634,[1]CANCELACIONES!$Y$16:$AC$43,5,0),0)</f>
        <v>0</v>
      </c>
      <c r="L634" s="3">
        <f>IFERROR(VLOOKUP(C634,'[2]res- 200686'!$K$16:$R$112,8,0),0)</f>
        <v>0</v>
      </c>
      <c r="M634" s="3">
        <f>IFERROR(VLOOKUP(C634,'[2]reduccion calidad '!$K$16:$R$27,8,0),0)*-1</f>
        <v>0</v>
      </c>
      <c r="N634" s="3"/>
      <c r="O634" s="34">
        <f t="shared" si="27"/>
        <v>129059972</v>
      </c>
      <c r="P634" s="35">
        <v>129059972</v>
      </c>
      <c r="Q634" s="3">
        <f>IFERROR(VLOOKUP(C634,[3]ServNOMINA!$F$16:$M$112,8,0)+VLOOKUP(C634,[4]ServNOMINA!$F$16:$M$112,8,0),0)</f>
        <v>0</v>
      </c>
      <c r="R634" s="3">
        <f>IFERROR(VLOOKUP(C634,[3]ServOTROS!$F$16:$M$112,8,0)+VLOOKUP(C634,[4]ServOTROS!$F$16:$M$112,8,0),0)</f>
        <v>0</v>
      </c>
      <c r="S634" s="3"/>
      <c r="T634" s="3">
        <f>IFERROR(VLOOKUP(B634,[3]Aaf_PENSION!$C$16:$M$112,11,0)+VLOOKUP(B634,[4]Aaf_PENSION!$C$16:$M$112,11,0),0)</f>
        <v>0</v>
      </c>
      <c r="U634" s="3">
        <f>IFERROR(VLOOKUP(B634,[3]Aaf_SALUD!$C$16:$M$112,11,0)+VLOOKUP(B634,[4]Aaf_SALUD!$C$16:$M$112,11,0),0)</f>
        <v>0</v>
      </c>
      <c r="V634" s="3"/>
      <c r="W634" s="3"/>
      <c r="X634" s="3">
        <f>IFERROR(VLOOKUP(B634,[3]Ap_CESANTIAS!$C$16:$M$112,11,0)+VLOOKUP(B634,[4]Ap_CESANTIAS!$C$16:$M$112,11,0),0)</f>
        <v>0</v>
      </c>
      <c r="Y634" s="3">
        <f>IFERROR(VLOOKUP(B634,[3]Ap_PENSION!$C$16:$M$112,11,0)+VLOOKUP(B634,[4]Ap_PENSION!$C$16:$M$112,11,0),0)</f>
        <v>0</v>
      </c>
      <c r="Z634" s="3">
        <f>IFERROR(VLOOKUP(B634,[3]Ap_SALUD!$C$16:$M$112,11,0)+VLOOKUP(B634,[4]Ap_SALUD!$C$16:$M$112,11,0),0)</f>
        <v>0</v>
      </c>
      <c r="AA634" s="36">
        <f t="shared" si="28"/>
        <v>0</v>
      </c>
      <c r="AB634" s="37">
        <f t="shared" si="29"/>
        <v>0</v>
      </c>
    </row>
    <row r="635" spans="1:28" hidden="1" x14ac:dyDescent="0.25">
      <c r="A635" s="29">
        <v>623</v>
      </c>
      <c r="B635" s="61"/>
      <c r="C635" s="31">
        <v>800093439</v>
      </c>
      <c r="D635" s="31">
        <f>VLOOKUP(C635,ENERO!$D$13:$E$1147,2,0)</f>
        <v>211525815</v>
      </c>
      <c r="E635" s="61" t="s">
        <v>816</v>
      </c>
      <c r="F635" s="61"/>
      <c r="G635" s="61"/>
      <c r="H635" s="3">
        <v>167638849</v>
      </c>
      <c r="I635" s="3">
        <v>325229299</v>
      </c>
      <c r="J635" s="3">
        <f>IFERROR(VLOOKUP(C635,[1]NOMINA!$Y$16:$AC$112,5,0),0)</f>
        <v>0</v>
      </c>
      <c r="K635" s="3">
        <f>IFERROR(VLOOKUP(C635,[1]CANCELACIONES!$Y$16:$AC$43,5,0),0)</f>
        <v>0</v>
      </c>
      <c r="L635" s="3">
        <f>IFERROR(VLOOKUP(C635,'[2]res- 200686'!$K$16:$R$112,8,0),0)</f>
        <v>0</v>
      </c>
      <c r="M635" s="3">
        <f>IFERROR(VLOOKUP(C635,'[2]reduccion calidad '!$K$16:$R$27,8,0),0)*-1</f>
        <v>0</v>
      </c>
      <c r="N635" s="3"/>
      <c r="O635" s="34">
        <f t="shared" si="27"/>
        <v>492868148</v>
      </c>
      <c r="P635" s="35">
        <v>492868148</v>
      </c>
      <c r="Q635" s="3">
        <f>IFERROR(VLOOKUP(C635,[3]ServNOMINA!$F$16:$M$112,8,0)+VLOOKUP(C635,[4]ServNOMINA!$F$16:$M$112,8,0),0)</f>
        <v>0</v>
      </c>
      <c r="R635" s="3">
        <f>IFERROR(VLOOKUP(C635,[3]ServOTROS!$F$16:$M$112,8,0)+VLOOKUP(C635,[4]ServOTROS!$F$16:$M$112,8,0),0)</f>
        <v>0</v>
      </c>
      <c r="S635" s="3"/>
      <c r="T635" s="3">
        <f>IFERROR(VLOOKUP(B635,[3]Aaf_PENSION!$C$16:$M$112,11,0)+VLOOKUP(B635,[4]Aaf_PENSION!$C$16:$M$112,11,0),0)</f>
        <v>0</v>
      </c>
      <c r="U635" s="3">
        <f>IFERROR(VLOOKUP(B635,[3]Aaf_SALUD!$C$16:$M$112,11,0)+VLOOKUP(B635,[4]Aaf_SALUD!$C$16:$M$112,11,0),0)</f>
        <v>0</v>
      </c>
      <c r="V635" s="3"/>
      <c r="W635" s="3"/>
      <c r="X635" s="3">
        <f>IFERROR(VLOOKUP(B635,[3]Ap_CESANTIAS!$C$16:$M$112,11,0)+VLOOKUP(B635,[4]Ap_CESANTIAS!$C$16:$M$112,11,0),0)</f>
        <v>0</v>
      </c>
      <c r="Y635" s="3">
        <f>IFERROR(VLOOKUP(B635,[3]Ap_PENSION!$C$16:$M$112,11,0)+VLOOKUP(B635,[4]Ap_PENSION!$C$16:$M$112,11,0),0)</f>
        <v>0</v>
      </c>
      <c r="Z635" s="3">
        <f>IFERROR(VLOOKUP(B635,[3]Ap_SALUD!$C$16:$M$112,11,0)+VLOOKUP(B635,[4]Ap_SALUD!$C$16:$M$112,11,0),0)</f>
        <v>0</v>
      </c>
      <c r="AA635" s="36">
        <f t="shared" si="28"/>
        <v>0</v>
      </c>
      <c r="AB635" s="37">
        <f t="shared" si="29"/>
        <v>0</v>
      </c>
    </row>
    <row r="636" spans="1:28" hidden="1" x14ac:dyDescent="0.25">
      <c r="A636" s="38">
        <v>624</v>
      </c>
      <c r="B636" s="61"/>
      <c r="C636" s="31">
        <v>899999428</v>
      </c>
      <c r="D636" s="31">
        <f>VLOOKUP(C636,ENERO!$D$13:$E$1147,2,0)</f>
        <v>211725817</v>
      </c>
      <c r="E636" s="61" t="s">
        <v>817</v>
      </c>
      <c r="F636" s="61"/>
      <c r="G636" s="61"/>
      <c r="H636" s="3">
        <v>746602343</v>
      </c>
      <c r="I636" s="3">
        <v>1084146626</v>
      </c>
      <c r="J636" s="3">
        <f>IFERROR(VLOOKUP(C636,[1]NOMINA!$Y$16:$AC$112,5,0),0)</f>
        <v>0</v>
      </c>
      <c r="K636" s="3">
        <f>IFERROR(VLOOKUP(C636,[1]CANCELACIONES!$Y$16:$AC$43,5,0),0)</f>
        <v>0</v>
      </c>
      <c r="L636" s="3">
        <f>IFERROR(VLOOKUP(C636,'[2]res- 200686'!$K$16:$R$112,8,0),0)</f>
        <v>0</v>
      </c>
      <c r="M636" s="3">
        <f>IFERROR(VLOOKUP(C636,'[2]reduccion calidad '!$K$16:$R$27,8,0),0)*-1</f>
        <v>0</v>
      </c>
      <c r="N636" s="3"/>
      <c r="O636" s="34">
        <f t="shared" si="27"/>
        <v>1830748969</v>
      </c>
      <c r="P636" s="35">
        <v>1830748969</v>
      </c>
      <c r="Q636" s="3">
        <f>IFERROR(VLOOKUP(C636,[3]ServNOMINA!$F$16:$M$112,8,0)+VLOOKUP(C636,[4]ServNOMINA!$F$16:$M$112,8,0),0)</f>
        <v>0</v>
      </c>
      <c r="R636" s="3">
        <f>IFERROR(VLOOKUP(C636,[3]ServOTROS!$F$16:$M$112,8,0)+VLOOKUP(C636,[4]ServOTROS!$F$16:$M$112,8,0),0)</f>
        <v>0</v>
      </c>
      <c r="S636" s="3"/>
      <c r="T636" s="3">
        <f>IFERROR(VLOOKUP(B636,[3]Aaf_PENSION!$C$16:$M$112,11,0)+VLOOKUP(B636,[4]Aaf_PENSION!$C$16:$M$112,11,0),0)</f>
        <v>0</v>
      </c>
      <c r="U636" s="3">
        <f>IFERROR(VLOOKUP(B636,[3]Aaf_SALUD!$C$16:$M$112,11,0)+VLOOKUP(B636,[4]Aaf_SALUD!$C$16:$M$112,11,0),0)</f>
        <v>0</v>
      </c>
      <c r="V636" s="3"/>
      <c r="W636" s="3"/>
      <c r="X636" s="3">
        <f>IFERROR(VLOOKUP(B636,[3]Ap_CESANTIAS!$C$16:$M$112,11,0)+VLOOKUP(B636,[4]Ap_CESANTIAS!$C$16:$M$112,11,0),0)</f>
        <v>0</v>
      </c>
      <c r="Y636" s="3">
        <f>IFERROR(VLOOKUP(B636,[3]Ap_PENSION!$C$16:$M$112,11,0)+VLOOKUP(B636,[4]Ap_PENSION!$C$16:$M$112,11,0),0)</f>
        <v>0</v>
      </c>
      <c r="Z636" s="3">
        <f>IFERROR(VLOOKUP(B636,[3]Ap_SALUD!$C$16:$M$112,11,0)+VLOOKUP(B636,[4]Ap_SALUD!$C$16:$M$112,11,0),0)</f>
        <v>0</v>
      </c>
      <c r="AA636" s="36">
        <f t="shared" si="28"/>
        <v>0</v>
      </c>
      <c r="AB636" s="37">
        <f t="shared" si="29"/>
        <v>0</v>
      </c>
    </row>
    <row r="637" spans="1:28" hidden="1" x14ac:dyDescent="0.25">
      <c r="A637" s="29">
        <v>625</v>
      </c>
      <c r="B637" s="61"/>
      <c r="C637" s="31">
        <v>800072715</v>
      </c>
      <c r="D637" s="31">
        <f>VLOOKUP(C637,ENERO!$D$13:$E$1147,2,0)</f>
        <v>212325823</v>
      </c>
      <c r="E637" s="61" t="s">
        <v>818</v>
      </c>
      <c r="F637" s="61"/>
      <c r="G637" s="61"/>
      <c r="H637" s="3">
        <v>65193022</v>
      </c>
      <c r="I637" s="3">
        <v>231217084</v>
      </c>
      <c r="J637" s="3">
        <f>IFERROR(VLOOKUP(C637,[1]NOMINA!$Y$16:$AC$112,5,0),0)</f>
        <v>0</v>
      </c>
      <c r="K637" s="3">
        <f>IFERROR(VLOOKUP(C637,[1]CANCELACIONES!$Y$16:$AC$43,5,0),0)</f>
        <v>0</v>
      </c>
      <c r="L637" s="3">
        <f>IFERROR(VLOOKUP(C637,'[2]res- 200686'!$K$16:$R$112,8,0),0)</f>
        <v>0</v>
      </c>
      <c r="M637" s="3">
        <f>IFERROR(VLOOKUP(C637,'[2]reduccion calidad '!$K$16:$R$27,8,0),0)*-1</f>
        <v>0</v>
      </c>
      <c r="N637" s="3"/>
      <c r="O637" s="34">
        <f t="shared" si="27"/>
        <v>296410106</v>
      </c>
      <c r="P637" s="35">
        <v>296410106</v>
      </c>
      <c r="Q637" s="3">
        <f>IFERROR(VLOOKUP(C637,[3]ServNOMINA!$F$16:$M$112,8,0)+VLOOKUP(C637,[4]ServNOMINA!$F$16:$M$112,8,0),0)</f>
        <v>0</v>
      </c>
      <c r="R637" s="3">
        <f>IFERROR(VLOOKUP(C637,[3]ServOTROS!$F$16:$M$112,8,0)+VLOOKUP(C637,[4]ServOTROS!$F$16:$M$112,8,0),0)</f>
        <v>0</v>
      </c>
      <c r="S637" s="3"/>
      <c r="T637" s="3">
        <f>IFERROR(VLOOKUP(B637,[3]Aaf_PENSION!$C$16:$M$112,11,0)+VLOOKUP(B637,[4]Aaf_PENSION!$C$16:$M$112,11,0),0)</f>
        <v>0</v>
      </c>
      <c r="U637" s="3">
        <f>IFERROR(VLOOKUP(B637,[3]Aaf_SALUD!$C$16:$M$112,11,0)+VLOOKUP(B637,[4]Aaf_SALUD!$C$16:$M$112,11,0),0)</f>
        <v>0</v>
      </c>
      <c r="V637" s="3"/>
      <c r="W637" s="3"/>
      <c r="X637" s="3">
        <f>IFERROR(VLOOKUP(B637,[3]Ap_CESANTIAS!$C$16:$M$112,11,0)+VLOOKUP(B637,[4]Ap_CESANTIAS!$C$16:$M$112,11,0),0)</f>
        <v>0</v>
      </c>
      <c r="Y637" s="3">
        <f>IFERROR(VLOOKUP(B637,[3]Ap_PENSION!$C$16:$M$112,11,0)+VLOOKUP(B637,[4]Ap_PENSION!$C$16:$M$112,11,0),0)</f>
        <v>0</v>
      </c>
      <c r="Z637" s="3">
        <f>IFERROR(VLOOKUP(B637,[3]Ap_SALUD!$C$16:$M$112,11,0)+VLOOKUP(B637,[4]Ap_SALUD!$C$16:$M$112,11,0),0)</f>
        <v>0</v>
      </c>
      <c r="AA637" s="36">
        <f t="shared" si="28"/>
        <v>0</v>
      </c>
      <c r="AB637" s="37">
        <f t="shared" si="29"/>
        <v>0</v>
      </c>
    </row>
    <row r="638" spans="1:28" hidden="1" x14ac:dyDescent="0.25">
      <c r="A638" s="38">
        <v>626</v>
      </c>
      <c r="B638" s="61"/>
      <c r="C638" s="31">
        <v>899999385</v>
      </c>
      <c r="D638" s="31">
        <f>VLOOKUP(C638,ENERO!$D$13:$E$1147,2,0)</f>
        <v>213925839</v>
      </c>
      <c r="E638" s="61" t="s">
        <v>819</v>
      </c>
      <c r="F638" s="61"/>
      <c r="G638" s="61"/>
      <c r="H638" s="3">
        <v>176669629</v>
      </c>
      <c r="I638" s="3">
        <v>496355402</v>
      </c>
      <c r="J638" s="3">
        <f>IFERROR(VLOOKUP(C638,[1]NOMINA!$Y$16:$AC$112,5,0),0)</f>
        <v>0</v>
      </c>
      <c r="K638" s="3">
        <f>IFERROR(VLOOKUP(C638,[1]CANCELACIONES!$Y$16:$AC$43,5,0),0)</f>
        <v>0</v>
      </c>
      <c r="L638" s="3">
        <f>IFERROR(VLOOKUP(C638,'[2]res- 200686'!$K$16:$R$112,8,0),0)</f>
        <v>0</v>
      </c>
      <c r="M638" s="3">
        <f>IFERROR(VLOOKUP(C638,'[2]reduccion calidad '!$K$16:$R$27,8,0),0)*-1</f>
        <v>0</v>
      </c>
      <c r="N638" s="3"/>
      <c r="O638" s="34">
        <f t="shared" si="27"/>
        <v>673025031</v>
      </c>
      <c r="P638" s="35">
        <v>673025031</v>
      </c>
      <c r="Q638" s="3">
        <f>IFERROR(VLOOKUP(C638,[3]ServNOMINA!$F$16:$M$112,8,0)+VLOOKUP(C638,[4]ServNOMINA!$F$16:$M$112,8,0),0)</f>
        <v>0</v>
      </c>
      <c r="R638" s="3">
        <f>IFERROR(VLOOKUP(C638,[3]ServOTROS!$F$16:$M$112,8,0)+VLOOKUP(C638,[4]ServOTROS!$F$16:$M$112,8,0),0)</f>
        <v>0</v>
      </c>
      <c r="S638" s="3"/>
      <c r="T638" s="3">
        <f>IFERROR(VLOOKUP(B638,[3]Aaf_PENSION!$C$16:$M$112,11,0)+VLOOKUP(B638,[4]Aaf_PENSION!$C$16:$M$112,11,0),0)</f>
        <v>0</v>
      </c>
      <c r="U638" s="3">
        <f>IFERROR(VLOOKUP(B638,[3]Aaf_SALUD!$C$16:$M$112,11,0)+VLOOKUP(B638,[4]Aaf_SALUD!$C$16:$M$112,11,0),0)</f>
        <v>0</v>
      </c>
      <c r="V638" s="3"/>
      <c r="W638" s="3"/>
      <c r="X638" s="3">
        <f>IFERROR(VLOOKUP(B638,[3]Ap_CESANTIAS!$C$16:$M$112,11,0)+VLOOKUP(B638,[4]Ap_CESANTIAS!$C$16:$M$112,11,0),0)</f>
        <v>0</v>
      </c>
      <c r="Y638" s="3">
        <f>IFERROR(VLOOKUP(B638,[3]Ap_PENSION!$C$16:$M$112,11,0)+VLOOKUP(B638,[4]Ap_PENSION!$C$16:$M$112,11,0),0)</f>
        <v>0</v>
      </c>
      <c r="Z638" s="3">
        <f>IFERROR(VLOOKUP(B638,[3]Ap_SALUD!$C$16:$M$112,11,0)+VLOOKUP(B638,[4]Ap_SALUD!$C$16:$M$112,11,0),0)</f>
        <v>0</v>
      </c>
      <c r="AA638" s="36">
        <f t="shared" si="28"/>
        <v>0</v>
      </c>
      <c r="AB638" s="37">
        <f t="shared" si="29"/>
        <v>0</v>
      </c>
    </row>
    <row r="639" spans="1:28" hidden="1" x14ac:dyDescent="0.25">
      <c r="A639" s="29">
        <v>627</v>
      </c>
      <c r="B639" s="61"/>
      <c r="C639" s="31">
        <v>800095568</v>
      </c>
      <c r="D639" s="31">
        <f>VLOOKUP(C639,ENERO!$D$13:$E$1147,2,0)</f>
        <v>214125841</v>
      </c>
      <c r="E639" s="61" t="s">
        <v>820</v>
      </c>
      <c r="F639" s="61"/>
      <c r="G639" s="61"/>
      <c r="H639" s="3">
        <v>104202235</v>
      </c>
      <c r="I639" s="3">
        <v>173583419</v>
      </c>
      <c r="J639" s="3">
        <f>IFERROR(VLOOKUP(C639,[1]NOMINA!$Y$16:$AC$112,5,0),0)</f>
        <v>0</v>
      </c>
      <c r="K639" s="3">
        <f>IFERROR(VLOOKUP(C639,[1]CANCELACIONES!$Y$16:$AC$43,5,0),0)</f>
        <v>0</v>
      </c>
      <c r="L639" s="3">
        <f>IFERROR(VLOOKUP(C639,'[2]res- 200686'!$K$16:$R$112,8,0),0)</f>
        <v>0</v>
      </c>
      <c r="M639" s="3">
        <f>IFERROR(VLOOKUP(C639,'[2]reduccion calidad '!$K$16:$R$27,8,0),0)*-1</f>
        <v>0</v>
      </c>
      <c r="N639" s="3"/>
      <c r="O639" s="34">
        <f t="shared" si="27"/>
        <v>277785654</v>
      </c>
      <c r="P639" s="35">
        <v>277785654</v>
      </c>
      <c r="Q639" s="3">
        <f>IFERROR(VLOOKUP(C639,[3]ServNOMINA!$F$16:$M$112,8,0)+VLOOKUP(C639,[4]ServNOMINA!$F$16:$M$112,8,0),0)</f>
        <v>0</v>
      </c>
      <c r="R639" s="3">
        <f>IFERROR(VLOOKUP(C639,[3]ServOTROS!$F$16:$M$112,8,0)+VLOOKUP(C639,[4]ServOTROS!$F$16:$M$112,8,0),0)</f>
        <v>0</v>
      </c>
      <c r="S639" s="3"/>
      <c r="T639" s="3">
        <f>IFERROR(VLOOKUP(B639,[3]Aaf_PENSION!$C$16:$M$112,11,0)+VLOOKUP(B639,[4]Aaf_PENSION!$C$16:$M$112,11,0),0)</f>
        <v>0</v>
      </c>
      <c r="U639" s="3">
        <f>IFERROR(VLOOKUP(B639,[3]Aaf_SALUD!$C$16:$M$112,11,0)+VLOOKUP(B639,[4]Aaf_SALUD!$C$16:$M$112,11,0),0)</f>
        <v>0</v>
      </c>
      <c r="V639" s="3"/>
      <c r="W639" s="3"/>
      <c r="X639" s="3">
        <f>IFERROR(VLOOKUP(B639,[3]Ap_CESANTIAS!$C$16:$M$112,11,0)+VLOOKUP(B639,[4]Ap_CESANTIAS!$C$16:$M$112,11,0),0)</f>
        <v>0</v>
      </c>
      <c r="Y639" s="3">
        <f>IFERROR(VLOOKUP(B639,[3]Ap_PENSION!$C$16:$M$112,11,0)+VLOOKUP(B639,[4]Ap_PENSION!$C$16:$M$112,11,0),0)</f>
        <v>0</v>
      </c>
      <c r="Z639" s="3">
        <f>IFERROR(VLOOKUP(B639,[3]Ap_SALUD!$C$16:$M$112,11,0)+VLOOKUP(B639,[4]Ap_SALUD!$C$16:$M$112,11,0),0)</f>
        <v>0</v>
      </c>
      <c r="AA639" s="36">
        <f t="shared" si="28"/>
        <v>0</v>
      </c>
      <c r="AB639" s="37">
        <f t="shared" si="29"/>
        <v>0</v>
      </c>
    </row>
    <row r="640" spans="1:28" hidden="1" x14ac:dyDescent="0.25">
      <c r="A640" s="38">
        <v>628</v>
      </c>
      <c r="B640" s="61"/>
      <c r="C640" s="31">
        <v>899999281</v>
      </c>
      <c r="D640" s="31">
        <f>VLOOKUP(C640,ENERO!$D$13:$E$1147,2,0)</f>
        <v>214325843</v>
      </c>
      <c r="E640" s="61" t="s">
        <v>821</v>
      </c>
      <c r="F640" s="61"/>
      <c r="G640" s="61"/>
      <c r="H640" s="3">
        <v>597056999</v>
      </c>
      <c r="I640" s="3">
        <v>937584801</v>
      </c>
      <c r="J640" s="3">
        <f>IFERROR(VLOOKUP(C640,[1]NOMINA!$Y$16:$AC$112,5,0),0)</f>
        <v>0</v>
      </c>
      <c r="K640" s="3">
        <f>IFERROR(VLOOKUP(C640,[1]CANCELACIONES!$Y$16:$AC$43,5,0),0)</f>
        <v>0</v>
      </c>
      <c r="L640" s="3">
        <f>IFERROR(VLOOKUP(C640,'[2]res- 200686'!$K$16:$R$112,8,0),0)</f>
        <v>0</v>
      </c>
      <c r="M640" s="3">
        <f>IFERROR(VLOOKUP(C640,'[2]reduccion calidad '!$K$16:$R$27,8,0),0)*-1</f>
        <v>0</v>
      </c>
      <c r="N640" s="3"/>
      <c r="O640" s="34">
        <f t="shared" si="27"/>
        <v>1534641800</v>
      </c>
      <c r="P640" s="35">
        <v>1534641800</v>
      </c>
      <c r="Q640" s="3">
        <f>IFERROR(VLOOKUP(C640,[3]ServNOMINA!$F$16:$M$112,8,0)+VLOOKUP(C640,[4]ServNOMINA!$F$16:$M$112,8,0),0)</f>
        <v>0</v>
      </c>
      <c r="R640" s="3">
        <f>IFERROR(VLOOKUP(C640,[3]ServOTROS!$F$16:$M$112,8,0)+VLOOKUP(C640,[4]ServOTROS!$F$16:$M$112,8,0),0)</f>
        <v>0</v>
      </c>
      <c r="S640" s="3"/>
      <c r="T640" s="3">
        <f>IFERROR(VLOOKUP(B640,[3]Aaf_PENSION!$C$16:$M$112,11,0)+VLOOKUP(B640,[4]Aaf_PENSION!$C$16:$M$112,11,0),0)</f>
        <v>0</v>
      </c>
      <c r="U640" s="3">
        <f>IFERROR(VLOOKUP(B640,[3]Aaf_SALUD!$C$16:$M$112,11,0)+VLOOKUP(B640,[4]Aaf_SALUD!$C$16:$M$112,11,0),0)</f>
        <v>0</v>
      </c>
      <c r="V640" s="3"/>
      <c r="W640" s="3"/>
      <c r="X640" s="3">
        <f>IFERROR(VLOOKUP(B640,[3]Ap_CESANTIAS!$C$16:$M$112,11,0)+VLOOKUP(B640,[4]Ap_CESANTIAS!$C$16:$M$112,11,0),0)</f>
        <v>0</v>
      </c>
      <c r="Y640" s="3">
        <f>IFERROR(VLOOKUP(B640,[3]Ap_PENSION!$C$16:$M$112,11,0)+VLOOKUP(B640,[4]Ap_PENSION!$C$16:$M$112,11,0),0)</f>
        <v>0</v>
      </c>
      <c r="Z640" s="3">
        <f>IFERROR(VLOOKUP(B640,[3]Ap_SALUD!$C$16:$M$112,11,0)+VLOOKUP(B640,[4]Ap_SALUD!$C$16:$M$112,11,0),0)</f>
        <v>0</v>
      </c>
      <c r="AA640" s="36">
        <f t="shared" si="28"/>
        <v>0</v>
      </c>
      <c r="AB640" s="37">
        <f t="shared" si="29"/>
        <v>0</v>
      </c>
    </row>
    <row r="641" spans="1:28" hidden="1" x14ac:dyDescent="0.25">
      <c r="A641" s="29">
        <v>629</v>
      </c>
      <c r="B641" s="61"/>
      <c r="C641" s="31">
        <v>899999388</v>
      </c>
      <c r="D641" s="31">
        <f>VLOOKUP(C641,ENERO!$D$13:$E$1147,2,0)</f>
        <v>214525845</v>
      </c>
      <c r="E641" s="61" t="s">
        <v>822</v>
      </c>
      <c r="F641" s="61"/>
      <c r="G641" s="61"/>
      <c r="H641" s="3">
        <v>110532484</v>
      </c>
      <c r="I641" s="3">
        <v>168102798</v>
      </c>
      <c r="J641" s="3">
        <f>IFERROR(VLOOKUP(C641,[1]NOMINA!$Y$16:$AC$112,5,0),0)</f>
        <v>0</v>
      </c>
      <c r="K641" s="3">
        <f>IFERROR(VLOOKUP(C641,[1]CANCELACIONES!$Y$16:$AC$43,5,0),0)</f>
        <v>0</v>
      </c>
      <c r="L641" s="3">
        <f>IFERROR(VLOOKUP(C641,'[2]res- 200686'!$K$16:$R$112,8,0),0)</f>
        <v>0</v>
      </c>
      <c r="M641" s="3">
        <f>IFERROR(VLOOKUP(C641,'[2]reduccion calidad '!$K$16:$R$27,8,0),0)*-1</f>
        <v>0</v>
      </c>
      <c r="N641" s="3"/>
      <c r="O641" s="34">
        <f t="shared" si="27"/>
        <v>278635282</v>
      </c>
      <c r="P641" s="35">
        <v>278635282</v>
      </c>
      <c r="Q641" s="3">
        <f>IFERROR(VLOOKUP(C641,[3]ServNOMINA!$F$16:$M$112,8,0)+VLOOKUP(C641,[4]ServNOMINA!$F$16:$M$112,8,0),0)</f>
        <v>0</v>
      </c>
      <c r="R641" s="3">
        <f>IFERROR(VLOOKUP(C641,[3]ServOTROS!$F$16:$M$112,8,0)+VLOOKUP(C641,[4]ServOTROS!$F$16:$M$112,8,0),0)</f>
        <v>0</v>
      </c>
      <c r="S641" s="3"/>
      <c r="T641" s="3">
        <f>IFERROR(VLOOKUP(B641,[3]Aaf_PENSION!$C$16:$M$112,11,0)+VLOOKUP(B641,[4]Aaf_PENSION!$C$16:$M$112,11,0),0)</f>
        <v>0</v>
      </c>
      <c r="U641" s="3">
        <f>IFERROR(VLOOKUP(B641,[3]Aaf_SALUD!$C$16:$M$112,11,0)+VLOOKUP(B641,[4]Aaf_SALUD!$C$16:$M$112,11,0),0)</f>
        <v>0</v>
      </c>
      <c r="V641" s="3"/>
      <c r="W641" s="3"/>
      <c r="X641" s="3">
        <f>IFERROR(VLOOKUP(B641,[3]Ap_CESANTIAS!$C$16:$M$112,11,0)+VLOOKUP(B641,[4]Ap_CESANTIAS!$C$16:$M$112,11,0),0)</f>
        <v>0</v>
      </c>
      <c r="Y641" s="3">
        <f>IFERROR(VLOOKUP(B641,[3]Ap_PENSION!$C$16:$M$112,11,0)+VLOOKUP(B641,[4]Ap_PENSION!$C$16:$M$112,11,0),0)</f>
        <v>0</v>
      </c>
      <c r="Z641" s="3">
        <f>IFERROR(VLOOKUP(B641,[3]Ap_SALUD!$C$16:$M$112,11,0)+VLOOKUP(B641,[4]Ap_SALUD!$C$16:$M$112,11,0),0)</f>
        <v>0</v>
      </c>
      <c r="AA641" s="36">
        <f t="shared" si="28"/>
        <v>0</v>
      </c>
      <c r="AB641" s="37">
        <f t="shared" si="29"/>
        <v>0</v>
      </c>
    </row>
    <row r="642" spans="1:28" hidden="1" x14ac:dyDescent="0.25">
      <c r="A642" s="38">
        <v>630</v>
      </c>
      <c r="B642" s="61"/>
      <c r="C642" s="31">
        <v>899999407</v>
      </c>
      <c r="D642" s="31">
        <f>VLOOKUP(C642,ENERO!$D$13:$E$1147,2,0)</f>
        <v>215125851</v>
      </c>
      <c r="E642" s="61" t="s">
        <v>823</v>
      </c>
      <c r="F642" s="61"/>
      <c r="G642" s="61"/>
      <c r="H642" s="3">
        <v>52830322</v>
      </c>
      <c r="I642" s="3">
        <v>114670831</v>
      </c>
      <c r="J642" s="3">
        <f>IFERROR(VLOOKUP(C642,[1]NOMINA!$Y$16:$AC$112,5,0),0)</f>
        <v>0</v>
      </c>
      <c r="K642" s="3">
        <f>IFERROR(VLOOKUP(C642,[1]CANCELACIONES!$Y$16:$AC$43,5,0),0)</f>
        <v>0</v>
      </c>
      <c r="L642" s="3">
        <f>IFERROR(VLOOKUP(C642,'[2]res- 200686'!$K$16:$R$112,8,0),0)</f>
        <v>0</v>
      </c>
      <c r="M642" s="3">
        <f>IFERROR(VLOOKUP(C642,'[2]reduccion calidad '!$K$16:$R$27,8,0),0)*-1</f>
        <v>0</v>
      </c>
      <c r="N642" s="3"/>
      <c r="O642" s="34">
        <f t="shared" si="27"/>
        <v>167501153</v>
      </c>
      <c r="P642" s="35">
        <v>167501153</v>
      </c>
      <c r="Q642" s="3">
        <f>IFERROR(VLOOKUP(C642,[3]ServNOMINA!$F$16:$M$112,8,0)+VLOOKUP(C642,[4]ServNOMINA!$F$16:$M$112,8,0),0)</f>
        <v>0</v>
      </c>
      <c r="R642" s="3">
        <f>IFERROR(VLOOKUP(C642,[3]ServOTROS!$F$16:$M$112,8,0)+VLOOKUP(C642,[4]ServOTROS!$F$16:$M$112,8,0),0)</f>
        <v>0</v>
      </c>
      <c r="S642" s="3"/>
      <c r="T642" s="3">
        <f>IFERROR(VLOOKUP(B642,[3]Aaf_PENSION!$C$16:$M$112,11,0)+VLOOKUP(B642,[4]Aaf_PENSION!$C$16:$M$112,11,0),0)</f>
        <v>0</v>
      </c>
      <c r="U642" s="3">
        <f>IFERROR(VLOOKUP(B642,[3]Aaf_SALUD!$C$16:$M$112,11,0)+VLOOKUP(B642,[4]Aaf_SALUD!$C$16:$M$112,11,0),0)</f>
        <v>0</v>
      </c>
      <c r="V642" s="3"/>
      <c r="W642" s="3"/>
      <c r="X642" s="3">
        <f>IFERROR(VLOOKUP(B642,[3]Ap_CESANTIAS!$C$16:$M$112,11,0)+VLOOKUP(B642,[4]Ap_CESANTIAS!$C$16:$M$112,11,0),0)</f>
        <v>0</v>
      </c>
      <c r="Y642" s="3">
        <f>IFERROR(VLOOKUP(B642,[3]Ap_PENSION!$C$16:$M$112,11,0)+VLOOKUP(B642,[4]Ap_PENSION!$C$16:$M$112,11,0),0)</f>
        <v>0</v>
      </c>
      <c r="Z642" s="3">
        <f>IFERROR(VLOOKUP(B642,[3]Ap_SALUD!$C$16:$M$112,11,0)+VLOOKUP(B642,[4]Ap_SALUD!$C$16:$M$112,11,0),0)</f>
        <v>0</v>
      </c>
      <c r="AA642" s="36">
        <f t="shared" si="28"/>
        <v>0</v>
      </c>
      <c r="AB642" s="37">
        <f t="shared" si="29"/>
        <v>0</v>
      </c>
    </row>
    <row r="643" spans="1:28" hidden="1" x14ac:dyDescent="0.25">
      <c r="A643" s="29">
        <v>631</v>
      </c>
      <c r="B643" s="61"/>
      <c r="C643" s="31">
        <v>899999448</v>
      </c>
      <c r="D643" s="31">
        <f>VLOOKUP(C643,ENERO!$D$13:$E$1147,2,0)</f>
        <v>216225862</v>
      </c>
      <c r="E643" s="61" t="s">
        <v>824</v>
      </c>
      <c r="F643" s="61"/>
      <c r="G643" s="61"/>
      <c r="H643" s="3">
        <v>124911674</v>
      </c>
      <c r="I643" s="3">
        <v>239762035</v>
      </c>
      <c r="J643" s="3">
        <f>IFERROR(VLOOKUP(C643,[1]NOMINA!$Y$16:$AC$112,5,0),0)</f>
        <v>0</v>
      </c>
      <c r="K643" s="3">
        <f>IFERROR(VLOOKUP(C643,[1]CANCELACIONES!$Y$16:$AC$43,5,0),0)</f>
        <v>0</v>
      </c>
      <c r="L643" s="3">
        <f>IFERROR(VLOOKUP(C643,'[2]res- 200686'!$K$16:$R$112,8,0),0)</f>
        <v>0</v>
      </c>
      <c r="M643" s="3">
        <f>IFERROR(VLOOKUP(C643,'[2]reduccion calidad '!$K$16:$R$27,8,0),0)*-1</f>
        <v>0</v>
      </c>
      <c r="N643" s="3"/>
      <c r="O643" s="34">
        <f t="shared" si="27"/>
        <v>364673709</v>
      </c>
      <c r="P643" s="35">
        <v>364673709</v>
      </c>
      <c r="Q643" s="3">
        <f>IFERROR(VLOOKUP(C643,[3]ServNOMINA!$F$16:$M$112,8,0)+VLOOKUP(C643,[4]ServNOMINA!$F$16:$M$112,8,0),0)</f>
        <v>0</v>
      </c>
      <c r="R643" s="3">
        <f>IFERROR(VLOOKUP(C643,[3]ServOTROS!$F$16:$M$112,8,0)+VLOOKUP(C643,[4]ServOTROS!$F$16:$M$112,8,0),0)</f>
        <v>0</v>
      </c>
      <c r="S643" s="3"/>
      <c r="T643" s="3">
        <f>IFERROR(VLOOKUP(B643,[3]Aaf_PENSION!$C$16:$M$112,11,0)+VLOOKUP(B643,[4]Aaf_PENSION!$C$16:$M$112,11,0),0)</f>
        <v>0</v>
      </c>
      <c r="U643" s="3">
        <f>IFERROR(VLOOKUP(B643,[3]Aaf_SALUD!$C$16:$M$112,11,0)+VLOOKUP(B643,[4]Aaf_SALUD!$C$16:$M$112,11,0),0)</f>
        <v>0</v>
      </c>
      <c r="V643" s="3"/>
      <c r="W643" s="3"/>
      <c r="X643" s="3">
        <f>IFERROR(VLOOKUP(B643,[3]Ap_CESANTIAS!$C$16:$M$112,11,0)+VLOOKUP(B643,[4]Ap_CESANTIAS!$C$16:$M$112,11,0),0)</f>
        <v>0</v>
      </c>
      <c r="Y643" s="3">
        <f>IFERROR(VLOOKUP(B643,[3]Ap_PENSION!$C$16:$M$112,11,0)+VLOOKUP(B643,[4]Ap_PENSION!$C$16:$M$112,11,0),0)</f>
        <v>0</v>
      </c>
      <c r="Z643" s="3">
        <f>IFERROR(VLOOKUP(B643,[3]Ap_SALUD!$C$16:$M$112,11,0)+VLOOKUP(B643,[4]Ap_SALUD!$C$16:$M$112,11,0),0)</f>
        <v>0</v>
      </c>
      <c r="AA643" s="36">
        <f t="shared" si="28"/>
        <v>0</v>
      </c>
      <c r="AB643" s="37">
        <f t="shared" si="29"/>
        <v>0</v>
      </c>
    </row>
    <row r="644" spans="1:28" hidden="1" x14ac:dyDescent="0.25">
      <c r="A644" s="38">
        <v>632</v>
      </c>
      <c r="B644" s="61"/>
      <c r="C644" s="31">
        <v>899999709</v>
      </c>
      <c r="D644" s="31">
        <f>VLOOKUP(C644,ENERO!$D$13:$E$1147,2,0)</f>
        <v>216725867</v>
      </c>
      <c r="E644" s="61" t="s">
        <v>825</v>
      </c>
      <c r="F644" s="61"/>
      <c r="G644" s="61"/>
      <c r="H644" s="3">
        <v>53562754</v>
      </c>
      <c r="I644" s="3">
        <v>114284505</v>
      </c>
      <c r="J644" s="3">
        <f>IFERROR(VLOOKUP(C644,[1]NOMINA!$Y$16:$AC$112,5,0),0)</f>
        <v>0</v>
      </c>
      <c r="K644" s="3">
        <f>IFERROR(VLOOKUP(C644,[1]CANCELACIONES!$Y$16:$AC$43,5,0),0)</f>
        <v>0</v>
      </c>
      <c r="L644" s="3">
        <f>IFERROR(VLOOKUP(C644,'[2]res- 200686'!$K$16:$R$112,8,0),0)</f>
        <v>0</v>
      </c>
      <c r="M644" s="3">
        <f>IFERROR(VLOOKUP(C644,'[2]reduccion calidad '!$K$16:$R$27,8,0),0)*-1</f>
        <v>0</v>
      </c>
      <c r="N644" s="3"/>
      <c r="O644" s="34">
        <f t="shared" si="27"/>
        <v>167847259</v>
      </c>
      <c r="P644" s="35">
        <v>167847259</v>
      </c>
      <c r="Q644" s="3">
        <f>IFERROR(VLOOKUP(C644,[3]ServNOMINA!$F$16:$M$112,8,0)+VLOOKUP(C644,[4]ServNOMINA!$F$16:$M$112,8,0),0)</f>
        <v>0</v>
      </c>
      <c r="R644" s="3">
        <f>IFERROR(VLOOKUP(C644,[3]ServOTROS!$F$16:$M$112,8,0)+VLOOKUP(C644,[4]ServOTROS!$F$16:$M$112,8,0),0)</f>
        <v>0</v>
      </c>
      <c r="S644" s="3"/>
      <c r="T644" s="3">
        <f>IFERROR(VLOOKUP(B644,[3]Aaf_PENSION!$C$16:$M$112,11,0)+VLOOKUP(B644,[4]Aaf_PENSION!$C$16:$M$112,11,0),0)</f>
        <v>0</v>
      </c>
      <c r="U644" s="3">
        <f>IFERROR(VLOOKUP(B644,[3]Aaf_SALUD!$C$16:$M$112,11,0)+VLOOKUP(B644,[4]Aaf_SALUD!$C$16:$M$112,11,0),0)</f>
        <v>0</v>
      </c>
      <c r="V644" s="3"/>
      <c r="W644" s="3"/>
      <c r="X644" s="3">
        <f>IFERROR(VLOOKUP(B644,[3]Ap_CESANTIAS!$C$16:$M$112,11,0)+VLOOKUP(B644,[4]Ap_CESANTIAS!$C$16:$M$112,11,0),0)</f>
        <v>0</v>
      </c>
      <c r="Y644" s="3">
        <f>IFERROR(VLOOKUP(B644,[3]Ap_PENSION!$C$16:$M$112,11,0)+VLOOKUP(B644,[4]Ap_PENSION!$C$16:$M$112,11,0),0)</f>
        <v>0</v>
      </c>
      <c r="Z644" s="3">
        <f>IFERROR(VLOOKUP(B644,[3]Ap_SALUD!$C$16:$M$112,11,0)+VLOOKUP(B644,[4]Ap_SALUD!$C$16:$M$112,11,0),0)</f>
        <v>0</v>
      </c>
      <c r="AA644" s="36">
        <f t="shared" si="28"/>
        <v>0</v>
      </c>
      <c r="AB644" s="37">
        <f t="shared" si="29"/>
        <v>0</v>
      </c>
    </row>
    <row r="645" spans="1:28" hidden="1" x14ac:dyDescent="0.25">
      <c r="A645" s="29">
        <v>633</v>
      </c>
      <c r="B645" s="61"/>
      <c r="C645" s="31">
        <v>899999447</v>
      </c>
      <c r="D645" s="31">
        <f>VLOOKUP(C645,ENERO!$D$13:$E$1147,2,0)</f>
        <v>217125871</v>
      </c>
      <c r="E645" s="61" t="s">
        <v>826</v>
      </c>
      <c r="F645" s="61"/>
      <c r="G645" s="61"/>
      <c r="H645" s="3">
        <v>23773384</v>
      </c>
      <c r="I645" s="3">
        <v>76468617</v>
      </c>
      <c r="J645" s="3">
        <f>IFERROR(VLOOKUP(C645,[1]NOMINA!$Y$16:$AC$112,5,0),0)</f>
        <v>0</v>
      </c>
      <c r="K645" s="3">
        <f>IFERROR(VLOOKUP(C645,[1]CANCELACIONES!$Y$16:$AC$43,5,0),0)</f>
        <v>0</v>
      </c>
      <c r="L645" s="3">
        <f>IFERROR(VLOOKUP(C645,'[2]res- 200686'!$K$16:$R$112,8,0),0)</f>
        <v>0</v>
      </c>
      <c r="M645" s="3">
        <f>IFERROR(VLOOKUP(C645,'[2]reduccion calidad '!$K$16:$R$27,8,0),0)*-1</f>
        <v>0</v>
      </c>
      <c r="N645" s="3"/>
      <c r="O645" s="34">
        <f t="shared" si="27"/>
        <v>100242001</v>
      </c>
      <c r="P645" s="35">
        <v>100242001</v>
      </c>
      <c r="Q645" s="3">
        <f>IFERROR(VLOOKUP(C645,[3]ServNOMINA!$F$16:$M$112,8,0)+VLOOKUP(C645,[4]ServNOMINA!$F$16:$M$112,8,0),0)</f>
        <v>0</v>
      </c>
      <c r="R645" s="3">
        <f>IFERROR(VLOOKUP(C645,[3]ServOTROS!$F$16:$M$112,8,0)+VLOOKUP(C645,[4]ServOTROS!$F$16:$M$112,8,0),0)</f>
        <v>0</v>
      </c>
      <c r="S645" s="3"/>
      <c r="T645" s="3">
        <f>IFERROR(VLOOKUP(B645,[3]Aaf_PENSION!$C$16:$M$112,11,0)+VLOOKUP(B645,[4]Aaf_PENSION!$C$16:$M$112,11,0),0)</f>
        <v>0</v>
      </c>
      <c r="U645" s="3">
        <f>IFERROR(VLOOKUP(B645,[3]Aaf_SALUD!$C$16:$M$112,11,0)+VLOOKUP(B645,[4]Aaf_SALUD!$C$16:$M$112,11,0),0)</f>
        <v>0</v>
      </c>
      <c r="V645" s="3"/>
      <c r="W645" s="3"/>
      <c r="X645" s="3">
        <f>IFERROR(VLOOKUP(B645,[3]Ap_CESANTIAS!$C$16:$M$112,11,0)+VLOOKUP(B645,[4]Ap_CESANTIAS!$C$16:$M$112,11,0),0)</f>
        <v>0</v>
      </c>
      <c r="Y645" s="3">
        <f>IFERROR(VLOOKUP(B645,[3]Ap_PENSION!$C$16:$M$112,11,0)+VLOOKUP(B645,[4]Ap_PENSION!$C$16:$M$112,11,0),0)</f>
        <v>0</v>
      </c>
      <c r="Z645" s="3">
        <f>IFERROR(VLOOKUP(B645,[3]Ap_SALUD!$C$16:$M$112,11,0)+VLOOKUP(B645,[4]Ap_SALUD!$C$16:$M$112,11,0),0)</f>
        <v>0</v>
      </c>
      <c r="AA645" s="36">
        <f t="shared" si="28"/>
        <v>0</v>
      </c>
      <c r="AB645" s="37">
        <f t="shared" si="29"/>
        <v>0</v>
      </c>
    </row>
    <row r="646" spans="1:28" hidden="1" x14ac:dyDescent="0.25">
      <c r="A646" s="38">
        <v>634</v>
      </c>
      <c r="B646" s="61"/>
      <c r="C646" s="31">
        <v>899999445</v>
      </c>
      <c r="D646" s="31">
        <f>VLOOKUP(C646,ENERO!$D$13:$E$1147,2,0)</f>
        <v>217325873</v>
      </c>
      <c r="E646" s="61" t="s">
        <v>827</v>
      </c>
      <c r="F646" s="61"/>
      <c r="G646" s="61"/>
      <c r="H646" s="3">
        <v>255872539</v>
      </c>
      <c r="I646" s="3">
        <v>443684889</v>
      </c>
      <c r="J646" s="3">
        <f>IFERROR(VLOOKUP(C646,[1]NOMINA!$Y$16:$AC$112,5,0),0)</f>
        <v>0</v>
      </c>
      <c r="K646" s="3">
        <f>IFERROR(VLOOKUP(C646,[1]CANCELACIONES!$Y$16:$AC$43,5,0),0)</f>
        <v>0</v>
      </c>
      <c r="L646" s="3">
        <f>IFERROR(VLOOKUP(C646,'[2]res- 200686'!$K$16:$R$112,8,0),0)</f>
        <v>0</v>
      </c>
      <c r="M646" s="3">
        <f>IFERROR(VLOOKUP(C646,'[2]reduccion calidad '!$K$16:$R$27,8,0),0)*-1</f>
        <v>0</v>
      </c>
      <c r="N646" s="3"/>
      <c r="O646" s="34">
        <f t="shared" si="27"/>
        <v>699557428</v>
      </c>
      <c r="P646" s="35">
        <v>699557428</v>
      </c>
      <c r="Q646" s="3">
        <f>IFERROR(VLOOKUP(C646,[3]ServNOMINA!$F$16:$M$112,8,0)+VLOOKUP(C646,[4]ServNOMINA!$F$16:$M$112,8,0),0)</f>
        <v>0</v>
      </c>
      <c r="R646" s="3">
        <f>IFERROR(VLOOKUP(C646,[3]ServOTROS!$F$16:$M$112,8,0)+VLOOKUP(C646,[4]ServOTROS!$F$16:$M$112,8,0),0)</f>
        <v>0</v>
      </c>
      <c r="S646" s="3"/>
      <c r="T646" s="3">
        <f>IFERROR(VLOOKUP(B646,[3]Aaf_PENSION!$C$16:$M$112,11,0)+VLOOKUP(B646,[4]Aaf_PENSION!$C$16:$M$112,11,0),0)</f>
        <v>0</v>
      </c>
      <c r="U646" s="3">
        <f>IFERROR(VLOOKUP(B646,[3]Aaf_SALUD!$C$16:$M$112,11,0)+VLOOKUP(B646,[4]Aaf_SALUD!$C$16:$M$112,11,0),0)</f>
        <v>0</v>
      </c>
      <c r="V646" s="3"/>
      <c r="W646" s="3"/>
      <c r="X646" s="3">
        <f>IFERROR(VLOOKUP(B646,[3]Ap_CESANTIAS!$C$16:$M$112,11,0)+VLOOKUP(B646,[4]Ap_CESANTIAS!$C$16:$M$112,11,0),0)</f>
        <v>0</v>
      </c>
      <c r="Y646" s="3">
        <f>IFERROR(VLOOKUP(B646,[3]Ap_PENSION!$C$16:$M$112,11,0)+VLOOKUP(B646,[4]Ap_PENSION!$C$16:$M$112,11,0),0)</f>
        <v>0</v>
      </c>
      <c r="Z646" s="3">
        <f>IFERROR(VLOOKUP(B646,[3]Ap_SALUD!$C$16:$M$112,11,0)+VLOOKUP(B646,[4]Ap_SALUD!$C$16:$M$112,11,0),0)</f>
        <v>0</v>
      </c>
      <c r="AA646" s="36">
        <f t="shared" si="28"/>
        <v>0</v>
      </c>
      <c r="AB646" s="37">
        <f t="shared" si="29"/>
        <v>0</v>
      </c>
    </row>
    <row r="647" spans="1:28" hidden="1" x14ac:dyDescent="0.25">
      <c r="A647" s="29">
        <v>635</v>
      </c>
      <c r="B647" s="61"/>
      <c r="C647" s="31">
        <v>899999312</v>
      </c>
      <c r="D647" s="31">
        <f>VLOOKUP(C647,ENERO!$D$13:$E$1147,2,0)</f>
        <v>217525875</v>
      </c>
      <c r="E647" s="61" t="s">
        <v>828</v>
      </c>
      <c r="F647" s="61"/>
      <c r="G647" s="61"/>
      <c r="H647" s="3">
        <v>342008483</v>
      </c>
      <c r="I647" s="3">
        <v>625627336</v>
      </c>
      <c r="J647" s="3">
        <f>IFERROR(VLOOKUP(C647,[1]NOMINA!$Y$16:$AC$112,5,0),0)</f>
        <v>0</v>
      </c>
      <c r="K647" s="3">
        <f>IFERROR(VLOOKUP(C647,[1]CANCELACIONES!$Y$16:$AC$43,5,0),0)</f>
        <v>0</v>
      </c>
      <c r="L647" s="3">
        <f>IFERROR(VLOOKUP(C647,'[2]res- 200686'!$K$16:$R$112,8,0),0)</f>
        <v>0</v>
      </c>
      <c r="M647" s="3">
        <f>IFERROR(VLOOKUP(C647,'[2]reduccion calidad '!$K$16:$R$27,8,0),0)*-1</f>
        <v>0</v>
      </c>
      <c r="N647" s="3"/>
      <c r="O647" s="34">
        <f t="shared" si="27"/>
        <v>967635819</v>
      </c>
      <c r="P647" s="35">
        <v>967635819</v>
      </c>
      <c r="Q647" s="3">
        <f>IFERROR(VLOOKUP(C647,[3]ServNOMINA!$F$16:$M$112,8,0)+VLOOKUP(C647,[4]ServNOMINA!$F$16:$M$112,8,0),0)</f>
        <v>0</v>
      </c>
      <c r="R647" s="3">
        <f>IFERROR(VLOOKUP(C647,[3]ServOTROS!$F$16:$M$112,8,0)+VLOOKUP(C647,[4]ServOTROS!$F$16:$M$112,8,0),0)</f>
        <v>0</v>
      </c>
      <c r="S647" s="3"/>
      <c r="T647" s="3">
        <f>IFERROR(VLOOKUP(B647,[3]Aaf_PENSION!$C$16:$M$112,11,0)+VLOOKUP(B647,[4]Aaf_PENSION!$C$16:$M$112,11,0),0)</f>
        <v>0</v>
      </c>
      <c r="U647" s="3">
        <f>IFERROR(VLOOKUP(B647,[3]Aaf_SALUD!$C$16:$M$112,11,0)+VLOOKUP(B647,[4]Aaf_SALUD!$C$16:$M$112,11,0),0)</f>
        <v>0</v>
      </c>
      <c r="V647" s="3"/>
      <c r="W647" s="3"/>
      <c r="X647" s="3">
        <f>IFERROR(VLOOKUP(B647,[3]Ap_CESANTIAS!$C$16:$M$112,11,0)+VLOOKUP(B647,[4]Ap_CESANTIAS!$C$16:$M$112,11,0),0)</f>
        <v>0</v>
      </c>
      <c r="Y647" s="3">
        <f>IFERROR(VLOOKUP(B647,[3]Ap_PENSION!$C$16:$M$112,11,0)+VLOOKUP(B647,[4]Ap_PENSION!$C$16:$M$112,11,0),0)</f>
        <v>0</v>
      </c>
      <c r="Z647" s="3">
        <f>IFERROR(VLOOKUP(B647,[3]Ap_SALUD!$C$16:$M$112,11,0)+VLOOKUP(B647,[4]Ap_SALUD!$C$16:$M$112,11,0),0)</f>
        <v>0</v>
      </c>
      <c r="AA647" s="36">
        <f t="shared" si="28"/>
        <v>0</v>
      </c>
      <c r="AB647" s="37">
        <f t="shared" si="29"/>
        <v>0</v>
      </c>
    </row>
    <row r="648" spans="1:28" hidden="1" x14ac:dyDescent="0.25">
      <c r="A648" s="38">
        <v>636</v>
      </c>
      <c r="B648" s="61"/>
      <c r="C648" s="31">
        <v>890680142</v>
      </c>
      <c r="D648" s="31">
        <f>VLOOKUP(C648,ENERO!$D$13:$E$1147,2,0)</f>
        <v>217825878</v>
      </c>
      <c r="E648" s="61" t="s">
        <v>829</v>
      </c>
      <c r="F648" s="61"/>
      <c r="G648" s="61"/>
      <c r="H648" s="3">
        <v>243185499</v>
      </c>
      <c r="I648" s="3">
        <v>504710949</v>
      </c>
      <c r="J648" s="3">
        <f>IFERROR(VLOOKUP(C648,[1]NOMINA!$Y$16:$AC$112,5,0),0)</f>
        <v>0</v>
      </c>
      <c r="K648" s="3">
        <f>IFERROR(VLOOKUP(C648,[1]CANCELACIONES!$Y$16:$AC$43,5,0),0)</f>
        <v>0</v>
      </c>
      <c r="L648" s="3">
        <f>IFERROR(VLOOKUP(C648,'[2]res- 200686'!$K$16:$R$112,8,0),0)</f>
        <v>0</v>
      </c>
      <c r="M648" s="3">
        <f>IFERROR(VLOOKUP(C648,'[2]reduccion calidad '!$K$16:$R$27,8,0),0)*-1</f>
        <v>0</v>
      </c>
      <c r="N648" s="3"/>
      <c r="O648" s="34">
        <f t="shared" si="27"/>
        <v>747896448</v>
      </c>
      <c r="P648" s="35">
        <v>747896448</v>
      </c>
      <c r="Q648" s="3">
        <f>IFERROR(VLOOKUP(C648,[3]ServNOMINA!$F$16:$M$112,8,0)+VLOOKUP(C648,[4]ServNOMINA!$F$16:$M$112,8,0),0)</f>
        <v>0</v>
      </c>
      <c r="R648" s="3">
        <f>IFERROR(VLOOKUP(C648,[3]ServOTROS!$F$16:$M$112,8,0)+VLOOKUP(C648,[4]ServOTROS!$F$16:$M$112,8,0),0)</f>
        <v>0</v>
      </c>
      <c r="S648" s="3"/>
      <c r="T648" s="3">
        <f>IFERROR(VLOOKUP(B648,[3]Aaf_PENSION!$C$16:$M$112,11,0)+VLOOKUP(B648,[4]Aaf_PENSION!$C$16:$M$112,11,0),0)</f>
        <v>0</v>
      </c>
      <c r="U648" s="3">
        <f>IFERROR(VLOOKUP(B648,[3]Aaf_SALUD!$C$16:$M$112,11,0)+VLOOKUP(B648,[4]Aaf_SALUD!$C$16:$M$112,11,0),0)</f>
        <v>0</v>
      </c>
      <c r="V648" s="3"/>
      <c r="W648" s="3"/>
      <c r="X648" s="3">
        <f>IFERROR(VLOOKUP(B648,[3]Ap_CESANTIAS!$C$16:$M$112,11,0)+VLOOKUP(B648,[4]Ap_CESANTIAS!$C$16:$M$112,11,0),0)</f>
        <v>0</v>
      </c>
      <c r="Y648" s="3">
        <f>IFERROR(VLOOKUP(B648,[3]Ap_PENSION!$C$16:$M$112,11,0)+VLOOKUP(B648,[4]Ap_PENSION!$C$16:$M$112,11,0),0)</f>
        <v>0</v>
      </c>
      <c r="Z648" s="3">
        <f>IFERROR(VLOOKUP(B648,[3]Ap_SALUD!$C$16:$M$112,11,0)+VLOOKUP(B648,[4]Ap_SALUD!$C$16:$M$112,11,0),0)</f>
        <v>0</v>
      </c>
      <c r="AA648" s="36">
        <f t="shared" si="28"/>
        <v>0</v>
      </c>
      <c r="AB648" s="37">
        <f t="shared" si="29"/>
        <v>0</v>
      </c>
    </row>
    <row r="649" spans="1:28" hidden="1" x14ac:dyDescent="0.25">
      <c r="A649" s="29">
        <v>637</v>
      </c>
      <c r="B649" s="61"/>
      <c r="C649" s="31">
        <v>800094776</v>
      </c>
      <c r="D649" s="31">
        <f>VLOOKUP(C649,ENERO!$D$13:$E$1147,2,0)</f>
        <v>218525885</v>
      </c>
      <c r="E649" s="61" t="s">
        <v>830</v>
      </c>
      <c r="F649" s="61"/>
      <c r="G649" s="61"/>
      <c r="H649" s="3">
        <v>306684827</v>
      </c>
      <c r="I649" s="3">
        <v>625470945</v>
      </c>
      <c r="J649" s="3">
        <f>IFERROR(VLOOKUP(C649,[1]NOMINA!$Y$16:$AC$112,5,0),0)</f>
        <v>0</v>
      </c>
      <c r="K649" s="3">
        <f>IFERROR(VLOOKUP(C649,[1]CANCELACIONES!$Y$16:$AC$43,5,0),0)</f>
        <v>0</v>
      </c>
      <c r="L649" s="3">
        <f>IFERROR(VLOOKUP(C649,'[2]res- 200686'!$K$16:$R$112,8,0),0)</f>
        <v>0</v>
      </c>
      <c r="M649" s="3">
        <f>IFERROR(VLOOKUP(C649,'[2]reduccion calidad '!$K$16:$R$27,8,0),0)*-1</f>
        <v>0</v>
      </c>
      <c r="N649" s="3"/>
      <c r="O649" s="34">
        <f t="shared" si="27"/>
        <v>932155772</v>
      </c>
      <c r="P649" s="35">
        <v>932155772</v>
      </c>
      <c r="Q649" s="3">
        <f>IFERROR(VLOOKUP(C649,[3]ServNOMINA!$F$16:$M$112,8,0)+VLOOKUP(C649,[4]ServNOMINA!$F$16:$M$112,8,0),0)</f>
        <v>0</v>
      </c>
      <c r="R649" s="3">
        <f>IFERROR(VLOOKUP(C649,[3]ServOTROS!$F$16:$M$112,8,0)+VLOOKUP(C649,[4]ServOTROS!$F$16:$M$112,8,0),0)</f>
        <v>0</v>
      </c>
      <c r="S649" s="3"/>
      <c r="T649" s="3">
        <f>IFERROR(VLOOKUP(B649,[3]Aaf_PENSION!$C$16:$M$112,11,0)+VLOOKUP(B649,[4]Aaf_PENSION!$C$16:$M$112,11,0),0)</f>
        <v>0</v>
      </c>
      <c r="U649" s="3">
        <f>IFERROR(VLOOKUP(B649,[3]Aaf_SALUD!$C$16:$M$112,11,0)+VLOOKUP(B649,[4]Aaf_SALUD!$C$16:$M$112,11,0),0)</f>
        <v>0</v>
      </c>
      <c r="V649" s="3"/>
      <c r="W649" s="3"/>
      <c r="X649" s="3">
        <f>IFERROR(VLOOKUP(B649,[3]Ap_CESANTIAS!$C$16:$M$112,11,0)+VLOOKUP(B649,[4]Ap_CESANTIAS!$C$16:$M$112,11,0),0)</f>
        <v>0</v>
      </c>
      <c r="Y649" s="3">
        <f>IFERROR(VLOOKUP(B649,[3]Ap_PENSION!$C$16:$M$112,11,0)+VLOOKUP(B649,[4]Ap_PENSION!$C$16:$M$112,11,0),0)</f>
        <v>0</v>
      </c>
      <c r="Z649" s="3">
        <f>IFERROR(VLOOKUP(B649,[3]Ap_SALUD!$C$16:$M$112,11,0)+VLOOKUP(B649,[4]Ap_SALUD!$C$16:$M$112,11,0),0)</f>
        <v>0</v>
      </c>
      <c r="AA649" s="36">
        <f t="shared" si="28"/>
        <v>0</v>
      </c>
      <c r="AB649" s="37">
        <f t="shared" si="29"/>
        <v>0</v>
      </c>
    </row>
    <row r="650" spans="1:28" hidden="1" x14ac:dyDescent="0.25">
      <c r="A650" s="38">
        <v>638</v>
      </c>
      <c r="B650" s="61"/>
      <c r="C650" s="31">
        <v>800094778</v>
      </c>
      <c r="D650" s="31">
        <f>VLOOKUP(C650,ENERO!$D$13:$E$1147,2,0)</f>
        <v>219825898</v>
      </c>
      <c r="E650" s="61" t="s">
        <v>831</v>
      </c>
      <c r="F650" s="61"/>
      <c r="G650" s="61"/>
      <c r="H650" s="3">
        <v>62766121</v>
      </c>
      <c r="I650" s="3">
        <v>183980348</v>
      </c>
      <c r="J650" s="3">
        <f>IFERROR(VLOOKUP(C650,[1]NOMINA!$Y$16:$AC$112,5,0),0)</f>
        <v>0</v>
      </c>
      <c r="K650" s="3">
        <f>IFERROR(VLOOKUP(C650,[1]CANCELACIONES!$Y$16:$AC$43,5,0),0)</f>
        <v>0</v>
      </c>
      <c r="L650" s="3">
        <f>IFERROR(VLOOKUP(C650,'[2]res- 200686'!$K$16:$R$112,8,0),0)</f>
        <v>0</v>
      </c>
      <c r="M650" s="3">
        <f>IFERROR(VLOOKUP(C650,'[2]reduccion calidad '!$K$16:$R$27,8,0),0)*-1</f>
        <v>0</v>
      </c>
      <c r="N650" s="3"/>
      <c r="O650" s="34">
        <f t="shared" si="27"/>
        <v>246746469</v>
      </c>
      <c r="P650" s="35">
        <v>246746469</v>
      </c>
      <c r="Q650" s="3">
        <f>IFERROR(VLOOKUP(C650,[3]ServNOMINA!$F$16:$M$112,8,0)+VLOOKUP(C650,[4]ServNOMINA!$F$16:$M$112,8,0),0)</f>
        <v>0</v>
      </c>
      <c r="R650" s="3">
        <f>IFERROR(VLOOKUP(C650,[3]ServOTROS!$F$16:$M$112,8,0)+VLOOKUP(C650,[4]ServOTROS!$F$16:$M$112,8,0),0)</f>
        <v>0</v>
      </c>
      <c r="S650" s="3"/>
      <c r="T650" s="3">
        <f>IFERROR(VLOOKUP(B650,[3]Aaf_PENSION!$C$16:$M$112,11,0)+VLOOKUP(B650,[4]Aaf_PENSION!$C$16:$M$112,11,0),0)</f>
        <v>0</v>
      </c>
      <c r="U650" s="3">
        <f>IFERROR(VLOOKUP(B650,[3]Aaf_SALUD!$C$16:$M$112,11,0)+VLOOKUP(B650,[4]Aaf_SALUD!$C$16:$M$112,11,0),0)</f>
        <v>0</v>
      </c>
      <c r="V650" s="3"/>
      <c r="W650" s="3"/>
      <c r="X650" s="3">
        <f>IFERROR(VLOOKUP(B650,[3]Ap_CESANTIAS!$C$16:$M$112,11,0)+VLOOKUP(B650,[4]Ap_CESANTIAS!$C$16:$M$112,11,0),0)</f>
        <v>0</v>
      </c>
      <c r="Y650" s="3">
        <f>IFERROR(VLOOKUP(B650,[3]Ap_PENSION!$C$16:$M$112,11,0)+VLOOKUP(B650,[4]Ap_PENSION!$C$16:$M$112,11,0),0)</f>
        <v>0</v>
      </c>
      <c r="Z650" s="3">
        <f>IFERROR(VLOOKUP(B650,[3]Ap_SALUD!$C$16:$M$112,11,0)+VLOOKUP(B650,[4]Ap_SALUD!$C$16:$M$112,11,0),0)</f>
        <v>0</v>
      </c>
      <c r="AA650" s="36">
        <f t="shared" si="28"/>
        <v>0</v>
      </c>
      <c r="AB650" s="37">
        <f t="shared" si="29"/>
        <v>0</v>
      </c>
    </row>
    <row r="651" spans="1:28" hidden="1" x14ac:dyDescent="0.25">
      <c r="A651" s="29">
        <v>639</v>
      </c>
      <c r="B651" s="61"/>
      <c r="C651" s="31">
        <v>891680050</v>
      </c>
      <c r="D651" s="31">
        <f>VLOOKUP(C651,ENERO!$D$13:$E$1147,2,0)</f>
        <v>210627006</v>
      </c>
      <c r="E651" s="61" t="s">
        <v>832</v>
      </c>
      <c r="F651" s="61"/>
      <c r="G651" s="61"/>
      <c r="H651" s="3">
        <v>444765259</v>
      </c>
      <c r="I651" s="3">
        <v>763101452</v>
      </c>
      <c r="J651" s="3">
        <f>IFERROR(VLOOKUP(C651,[1]NOMINA!$Y$16:$AC$112,5,0),0)</f>
        <v>0</v>
      </c>
      <c r="K651" s="3">
        <f>IFERROR(VLOOKUP(C651,[1]CANCELACIONES!$Y$16:$AC$43,5,0),0)</f>
        <v>0</v>
      </c>
      <c r="L651" s="3">
        <f>IFERROR(VLOOKUP(C651,'[2]res- 200686'!$K$16:$R$112,8,0),0)</f>
        <v>0</v>
      </c>
      <c r="M651" s="3">
        <f>IFERROR(VLOOKUP(C651,'[2]reduccion calidad '!$K$16:$R$27,8,0),0)*-1</f>
        <v>0</v>
      </c>
      <c r="N651" s="3"/>
      <c r="O651" s="34">
        <f t="shared" si="27"/>
        <v>1207866711</v>
      </c>
      <c r="P651" s="35">
        <v>1207866711</v>
      </c>
      <c r="Q651" s="3">
        <f>IFERROR(VLOOKUP(C651,[3]ServNOMINA!$F$16:$M$112,8,0)+VLOOKUP(C651,[4]ServNOMINA!$F$16:$M$112,8,0),0)</f>
        <v>0</v>
      </c>
      <c r="R651" s="3">
        <f>IFERROR(VLOOKUP(C651,[3]ServOTROS!$F$16:$M$112,8,0)+VLOOKUP(C651,[4]ServOTROS!$F$16:$M$112,8,0),0)</f>
        <v>0</v>
      </c>
      <c r="S651" s="3"/>
      <c r="T651" s="3">
        <f>IFERROR(VLOOKUP(B651,[3]Aaf_PENSION!$C$16:$M$112,11,0)+VLOOKUP(B651,[4]Aaf_PENSION!$C$16:$M$112,11,0),0)</f>
        <v>0</v>
      </c>
      <c r="U651" s="3">
        <f>IFERROR(VLOOKUP(B651,[3]Aaf_SALUD!$C$16:$M$112,11,0)+VLOOKUP(B651,[4]Aaf_SALUD!$C$16:$M$112,11,0),0)</f>
        <v>0</v>
      </c>
      <c r="V651" s="3"/>
      <c r="W651" s="3"/>
      <c r="X651" s="3">
        <f>IFERROR(VLOOKUP(B651,[3]Ap_CESANTIAS!$C$16:$M$112,11,0)+VLOOKUP(B651,[4]Ap_CESANTIAS!$C$16:$M$112,11,0),0)</f>
        <v>0</v>
      </c>
      <c r="Y651" s="3">
        <f>IFERROR(VLOOKUP(B651,[3]Ap_PENSION!$C$16:$M$112,11,0)+VLOOKUP(B651,[4]Ap_PENSION!$C$16:$M$112,11,0),0)</f>
        <v>0</v>
      </c>
      <c r="Z651" s="3">
        <f>IFERROR(VLOOKUP(B651,[3]Ap_SALUD!$C$16:$M$112,11,0)+VLOOKUP(B651,[4]Ap_SALUD!$C$16:$M$112,11,0),0)</f>
        <v>0</v>
      </c>
      <c r="AA651" s="36">
        <f t="shared" si="28"/>
        <v>0</v>
      </c>
      <c r="AB651" s="37">
        <f t="shared" si="29"/>
        <v>0</v>
      </c>
    </row>
    <row r="652" spans="1:28" hidden="1" x14ac:dyDescent="0.25">
      <c r="A652" s="38">
        <v>640</v>
      </c>
      <c r="B652" s="61"/>
      <c r="C652" s="31">
        <v>891600062</v>
      </c>
      <c r="D652" s="31">
        <f>VLOOKUP(C652,ENERO!$D$13:$E$1147,2,0)</f>
        <v>212527025</v>
      </c>
      <c r="E652" s="61" t="s">
        <v>833</v>
      </c>
      <c r="F652" s="61"/>
      <c r="G652" s="61"/>
      <c r="H652" s="3">
        <v>2338174591</v>
      </c>
      <c r="I652" s="3">
        <v>2962767435</v>
      </c>
      <c r="J652" s="3">
        <f>IFERROR(VLOOKUP(C652,[1]NOMINA!$Y$16:$AC$112,5,0),0)</f>
        <v>0</v>
      </c>
      <c r="K652" s="3">
        <f>IFERROR(VLOOKUP(C652,[1]CANCELACIONES!$Y$16:$AC$43,5,0),0)</f>
        <v>0</v>
      </c>
      <c r="L652" s="3">
        <f>IFERROR(VLOOKUP(C652,'[2]res- 200686'!$K$16:$R$112,8,0),0)</f>
        <v>0</v>
      </c>
      <c r="M652" s="3">
        <f>IFERROR(VLOOKUP(C652,'[2]reduccion calidad '!$K$16:$R$27,8,0),0)*-1</f>
        <v>0</v>
      </c>
      <c r="N652" s="3"/>
      <c r="O652" s="34">
        <f t="shared" si="27"/>
        <v>5300942026</v>
      </c>
      <c r="P652" s="35">
        <v>5300942026</v>
      </c>
      <c r="Q652" s="3">
        <f>IFERROR(VLOOKUP(C652,[3]ServNOMINA!$F$16:$M$112,8,0)+VLOOKUP(C652,[4]ServNOMINA!$F$16:$M$112,8,0),0)</f>
        <v>0</v>
      </c>
      <c r="R652" s="3">
        <f>IFERROR(VLOOKUP(C652,[3]ServOTROS!$F$16:$M$112,8,0)+VLOOKUP(C652,[4]ServOTROS!$F$16:$M$112,8,0),0)</f>
        <v>0</v>
      </c>
      <c r="S652" s="3"/>
      <c r="T652" s="3">
        <f>IFERROR(VLOOKUP(B652,[3]Aaf_PENSION!$C$16:$M$112,11,0)+VLOOKUP(B652,[4]Aaf_PENSION!$C$16:$M$112,11,0),0)</f>
        <v>0</v>
      </c>
      <c r="U652" s="3">
        <f>IFERROR(VLOOKUP(B652,[3]Aaf_SALUD!$C$16:$M$112,11,0)+VLOOKUP(B652,[4]Aaf_SALUD!$C$16:$M$112,11,0),0)</f>
        <v>0</v>
      </c>
      <c r="V652" s="3"/>
      <c r="W652" s="3"/>
      <c r="X652" s="3">
        <f>IFERROR(VLOOKUP(B652,[3]Ap_CESANTIAS!$C$16:$M$112,11,0)+VLOOKUP(B652,[4]Ap_CESANTIAS!$C$16:$M$112,11,0),0)</f>
        <v>0</v>
      </c>
      <c r="Y652" s="3">
        <f>IFERROR(VLOOKUP(B652,[3]Ap_PENSION!$C$16:$M$112,11,0)+VLOOKUP(B652,[4]Ap_PENSION!$C$16:$M$112,11,0),0)</f>
        <v>0</v>
      </c>
      <c r="Z652" s="3">
        <f>IFERROR(VLOOKUP(B652,[3]Ap_SALUD!$C$16:$M$112,11,0)+VLOOKUP(B652,[4]Ap_SALUD!$C$16:$M$112,11,0),0)</f>
        <v>0</v>
      </c>
      <c r="AA652" s="36">
        <f t="shared" si="28"/>
        <v>0</v>
      </c>
      <c r="AB652" s="37">
        <f t="shared" si="29"/>
        <v>0</v>
      </c>
    </row>
    <row r="653" spans="1:28" hidden="1" x14ac:dyDescent="0.25">
      <c r="A653" s="29">
        <v>641</v>
      </c>
      <c r="B653" s="61"/>
      <c r="C653" s="31">
        <v>818000395</v>
      </c>
      <c r="D653" s="31">
        <f>VLOOKUP(C653,ENERO!$D$13:$E$1147,2,0)</f>
        <v>215027050</v>
      </c>
      <c r="E653" s="61" t="s">
        <v>834</v>
      </c>
      <c r="F653" s="61"/>
      <c r="G653" s="61"/>
      <c r="H653" s="3">
        <v>222988451</v>
      </c>
      <c r="I653" s="3">
        <v>366310544</v>
      </c>
      <c r="J653" s="3">
        <f>IFERROR(VLOOKUP(C653,[1]NOMINA!$Y$16:$AC$112,5,0),0)</f>
        <v>0</v>
      </c>
      <c r="K653" s="3">
        <f>IFERROR(VLOOKUP(C653,[1]CANCELACIONES!$Y$16:$AC$43,5,0),0)</f>
        <v>0</v>
      </c>
      <c r="L653" s="3">
        <f>IFERROR(VLOOKUP(C653,'[2]res- 200686'!$K$16:$R$112,8,0),0)</f>
        <v>0</v>
      </c>
      <c r="M653" s="3">
        <f>IFERROR(VLOOKUP(C653,'[2]reduccion calidad '!$K$16:$R$27,8,0),0)*-1</f>
        <v>0</v>
      </c>
      <c r="N653" s="3"/>
      <c r="O653" s="34">
        <f t="shared" si="27"/>
        <v>589298995</v>
      </c>
      <c r="P653" s="35">
        <v>589298995</v>
      </c>
      <c r="Q653" s="3">
        <f>IFERROR(VLOOKUP(C653,[3]ServNOMINA!$F$16:$M$112,8,0)+VLOOKUP(C653,[4]ServNOMINA!$F$16:$M$112,8,0),0)</f>
        <v>0</v>
      </c>
      <c r="R653" s="3">
        <f>IFERROR(VLOOKUP(C653,[3]ServOTROS!$F$16:$M$112,8,0)+VLOOKUP(C653,[4]ServOTROS!$F$16:$M$112,8,0),0)</f>
        <v>0</v>
      </c>
      <c r="S653" s="3"/>
      <c r="T653" s="3">
        <f>IFERROR(VLOOKUP(B653,[3]Aaf_PENSION!$C$16:$M$112,11,0)+VLOOKUP(B653,[4]Aaf_PENSION!$C$16:$M$112,11,0),0)</f>
        <v>0</v>
      </c>
      <c r="U653" s="3">
        <f>IFERROR(VLOOKUP(B653,[3]Aaf_SALUD!$C$16:$M$112,11,0)+VLOOKUP(B653,[4]Aaf_SALUD!$C$16:$M$112,11,0),0)</f>
        <v>0</v>
      </c>
      <c r="V653" s="3"/>
      <c r="W653" s="3"/>
      <c r="X653" s="3">
        <f>IFERROR(VLOOKUP(B653,[3]Ap_CESANTIAS!$C$16:$M$112,11,0)+VLOOKUP(B653,[4]Ap_CESANTIAS!$C$16:$M$112,11,0),0)</f>
        <v>0</v>
      </c>
      <c r="Y653" s="3">
        <f>IFERROR(VLOOKUP(B653,[3]Ap_PENSION!$C$16:$M$112,11,0)+VLOOKUP(B653,[4]Ap_PENSION!$C$16:$M$112,11,0),0)</f>
        <v>0</v>
      </c>
      <c r="Z653" s="3">
        <f>IFERROR(VLOOKUP(B653,[3]Ap_SALUD!$C$16:$M$112,11,0)+VLOOKUP(B653,[4]Ap_SALUD!$C$16:$M$112,11,0),0)</f>
        <v>0</v>
      </c>
      <c r="AA653" s="36">
        <f t="shared" si="28"/>
        <v>0</v>
      </c>
      <c r="AB653" s="37">
        <f t="shared" si="29"/>
        <v>0</v>
      </c>
    </row>
    <row r="654" spans="1:28" hidden="1" x14ac:dyDescent="0.25">
      <c r="A654" s="38">
        <v>642</v>
      </c>
      <c r="B654" s="61"/>
      <c r="C654" s="31">
        <v>891680055</v>
      </c>
      <c r="D654" s="31">
        <f>VLOOKUP(C654,ENERO!$D$13:$E$1147,2,0)</f>
        <v>217327073</v>
      </c>
      <c r="E654" s="61" t="s">
        <v>835</v>
      </c>
      <c r="F654" s="61"/>
      <c r="G654" s="61"/>
      <c r="H654" s="3">
        <v>1169383383</v>
      </c>
      <c r="I654" s="3">
        <v>1504420594</v>
      </c>
      <c r="J654" s="3">
        <f>IFERROR(VLOOKUP(C654,[1]NOMINA!$Y$16:$AC$112,5,0),0)</f>
        <v>0</v>
      </c>
      <c r="K654" s="3">
        <f>IFERROR(VLOOKUP(C654,[1]CANCELACIONES!$Y$16:$AC$43,5,0),0)</f>
        <v>0</v>
      </c>
      <c r="L654" s="3">
        <f>IFERROR(VLOOKUP(C654,'[2]res- 200686'!$K$16:$R$112,8,0),0)</f>
        <v>0</v>
      </c>
      <c r="M654" s="3">
        <f>IFERROR(VLOOKUP(C654,'[2]reduccion calidad '!$K$16:$R$27,8,0),0)*-1</f>
        <v>0</v>
      </c>
      <c r="N654" s="3"/>
      <c r="O654" s="34">
        <f t="shared" ref="O654:O717" si="30">SUM(F654:M654)</f>
        <v>2673803977</v>
      </c>
      <c r="P654" s="35">
        <v>2673803977</v>
      </c>
      <c r="Q654" s="3">
        <f>IFERROR(VLOOKUP(C654,[3]ServNOMINA!$F$16:$M$112,8,0)+VLOOKUP(C654,[4]ServNOMINA!$F$16:$M$112,8,0),0)</f>
        <v>0</v>
      </c>
      <c r="R654" s="3">
        <f>IFERROR(VLOOKUP(C654,[3]ServOTROS!$F$16:$M$112,8,0)+VLOOKUP(C654,[4]ServOTROS!$F$16:$M$112,8,0),0)</f>
        <v>0</v>
      </c>
      <c r="S654" s="3"/>
      <c r="T654" s="3">
        <f>IFERROR(VLOOKUP(B654,[3]Aaf_PENSION!$C$16:$M$112,11,0)+VLOOKUP(B654,[4]Aaf_PENSION!$C$16:$M$112,11,0),0)</f>
        <v>0</v>
      </c>
      <c r="U654" s="3">
        <f>IFERROR(VLOOKUP(B654,[3]Aaf_SALUD!$C$16:$M$112,11,0)+VLOOKUP(B654,[4]Aaf_SALUD!$C$16:$M$112,11,0),0)</f>
        <v>0</v>
      </c>
      <c r="V654" s="3"/>
      <c r="W654" s="3"/>
      <c r="X654" s="3">
        <f>IFERROR(VLOOKUP(B654,[3]Ap_CESANTIAS!$C$16:$M$112,11,0)+VLOOKUP(B654,[4]Ap_CESANTIAS!$C$16:$M$112,11,0),0)</f>
        <v>0</v>
      </c>
      <c r="Y654" s="3">
        <f>IFERROR(VLOOKUP(B654,[3]Ap_PENSION!$C$16:$M$112,11,0)+VLOOKUP(B654,[4]Ap_PENSION!$C$16:$M$112,11,0),0)</f>
        <v>0</v>
      </c>
      <c r="Z654" s="3">
        <f>IFERROR(VLOOKUP(B654,[3]Ap_SALUD!$C$16:$M$112,11,0)+VLOOKUP(B654,[4]Ap_SALUD!$C$16:$M$112,11,0),0)</f>
        <v>0</v>
      </c>
      <c r="AA654" s="36">
        <f t="shared" ref="AA654:AA717" si="31">SUM(Q654:Z654)</f>
        <v>0</v>
      </c>
      <c r="AB654" s="37">
        <f t="shared" ref="AB654:AB717" si="32">+O654-P654-AA654</f>
        <v>0</v>
      </c>
    </row>
    <row r="655" spans="1:28" hidden="1" x14ac:dyDescent="0.25">
      <c r="A655" s="29">
        <v>643</v>
      </c>
      <c r="B655" s="61"/>
      <c r="C655" s="31">
        <v>891680395</v>
      </c>
      <c r="D655" s="31">
        <f>VLOOKUP(C655,ENERO!$D$13:$E$1147,2,0)</f>
        <v>217527075</v>
      </c>
      <c r="E655" s="61" t="s">
        <v>836</v>
      </c>
      <c r="F655" s="61"/>
      <c r="G655" s="61"/>
      <c r="H655" s="3">
        <v>363189799</v>
      </c>
      <c r="I655" s="3">
        <v>713722760</v>
      </c>
      <c r="J655" s="3">
        <f>IFERROR(VLOOKUP(C655,[1]NOMINA!$Y$16:$AC$112,5,0),0)</f>
        <v>0</v>
      </c>
      <c r="K655" s="3">
        <f>IFERROR(VLOOKUP(C655,[1]CANCELACIONES!$Y$16:$AC$43,5,0),0)</f>
        <v>0</v>
      </c>
      <c r="L655" s="3">
        <f>IFERROR(VLOOKUP(C655,'[2]res- 200686'!$K$16:$R$112,8,0),0)</f>
        <v>0</v>
      </c>
      <c r="M655" s="3">
        <f>IFERROR(VLOOKUP(C655,'[2]reduccion calidad '!$K$16:$R$27,8,0),0)*-1</f>
        <v>0</v>
      </c>
      <c r="N655" s="3"/>
      <c r="O655" s="34">
        <f t="shared" si="30"/>
        <v>1076912559</v>
      </c>
      <c r="P655" s="35">
        <v>1076912559</v>
      </c>
      <c r="Q655" s="3">
        <f>IFERROR(VLOOKUP(C655,[3]ServNOMINA!$F$16:$M$112,8,0)+VLOOKUP(C655,[4]ServNOMINA!$F$16:$M$112,8,0),0)</f>
        <v>0</v>
      </c>
      <c r="R655" s="3">
        <f>IFERROR(VLOOKUP(C655,[3]ServOTROS!$F$16:$M$112,8,0)+VLOOKUP(C655,[4]ServOTROS!$F$16:$M$112,8,0),0)</f>
        <v>0</v>
      </c>
      <c r="S655" s="3"/>
      <c r="T655" s="3">
        <f>IFERROR(VLOOKUP(B655,[3]Aaf_PENSION!$C$16:$M$112,11,0)+VLOOKUP(B655,[4]Aaf_PENSION!$C$16:$M$112,11,0),0)</f>
        <v>0</v>
      </c>
      <c r="U655" s="3">
        <f>IFERROR(VLOOKUP(B655,[3]Aaf_SALUD!$C$16:$M$112,11,0)+VLOOKUP(B655,[4]Aaf_SALUD!$C$16:$M$112,11,0),0)</f>
        <v>0</v>
      </c>
      <c r="V655" s="3"/>
      <c r="W655" s="3"/>
      <c r="X655" s="3">
        <f>IFERROR(VLOOKUP(B655,[3]Ap_CESANTIAS!$C$16:$M$112,11,0)+VLOOKUP(B655,[4]Ap_CESANTIAS!$C$16:$M$112,11,0),0)</f>
        <v>0</v>
      </c>
      <c r="Y655" s="3">
        <f>IFERROR(VLOOKUP(B655,[3]Ap_PENSION!$C$16:$M$112,11,0)+VLOOKUP(B655,[4]Ap_PENSION!$C$16:$M$112,11,0),0)</f>
        <v>0</v>
      </c>
      <c r="Z655" s="3">
        <f>IFERROR(VLOOKUP(B655,[3]Ap_SALUD!$C$16:$M$112,11,0)+VLOOKUP(B655,[4]Ap_SALUD!$C$16:$M$112,11,0),0)</f>
        <v>0</v>
      </c>
      <c r="AA655" s="36">
        <f t="shared" si="31"/>
        <v>0</v>
      </c>
      <c r="AB655" s="37">
        <f t="shared" si="32"/>
        <v>0</v>
      </c>
    </row>
    <row r="656" spans="1:28" hidden="1" x14ac:dyDescent="0.25">
      <c r="A656" s="38">
        <v>644</v>
      </c>
      <c r="B656" s="61"/>
      <c r="C656" s="31">
        <v>800095589</v>
      </c>
      <c r="D656" s="31">
        <f>VLOOKUP(C656,ENERO!$D$13:$E$1147,2,0)</f>
        <v>217727077</v>
      </c>
      <c r="E656" s="61" t="s">
        <v>837</v>
      </c>
      <c r="F656" s="61"/>
      <c r="G656" s="61"/>
      <c r="H656" s="3">
        <v>1142129295</v>
      </c>
      <c r="I656" s="3">
        <v>1902570303</v>
      </c>
      <c r="J656" s="3">
        <f>IFERROR(VLOOKUP(C656,[1]NOMINA!$Y$16:$AC$112,5,0),0)</f>
        <v>0</v>
      </c>
      <c r="K656" s="3">
        <f>IFERROR(VLOOKUP(C656,[1]CANCELACIONES!$Y$16:$AC$43,5,0),0)</f>
        <v>0</v>
      </c>
      <c r="L656" s="3">
        <f>IFERROR(VLOOKUP(C656,'[2]res- 200686'!$K$16:$R$112,8,0),0)</f>
        <v>0</v>
      </c>
      <c r="M656" s="3">
        <f>IFERROR(VLOOKUP(C656,'[2]reduccion calidad '!$K$16:$R$27,8,0),0)*-1</f>
        <v>0</v>
      </c>
      <c r="N656" s="3"/>
      <c r="O656" s="34">
        <f t="shared" si="30"/>
        <v>3044699598</v>
      </c>
      <c r="P656" s="35">
        <v>3044699598</v>
      </c>
      <c r="Q656" s="3">
        <f>IFERROR(VLOOKUP(C656,[3]ServNOMINA!$F$16:$M$112,8,0)+VLOOKUP(C656,[4]ServNOMINA!$F$16:$M$112,8,0),0)</f>
        <v>0</v>
      </c>
      <c r="R656" s="3">
        <f>IFERROR(VLOOKUP(C656,[3]ServOTROS!$F$16:$M$112,8,0)+VLOOKUP(C656,[4]ServOTROS!$F$16:$M$112,8,0),0)</f>
        <v>0</v>
      </c>
      <c r="S656" s="3"/>
      <c r="T656" s="3">
        <f>IFERROR(VLOOKUP(B656,[3]Aaf_PENSION!$C$16:$M$112,11,0)+VLOOKUP(B656,[4]Aaf_PENSION!$C$16:$M$112,11,0),0)</f>
        <v>0</v>
      </c>
      <c r="U656" s="3">
        <f>IFERROR(VLOOKUP(B656,[3]Aaf_SALUD!$C$16:$M$112,11,0)+VLOOKUP(B656,[4]Aaf_SALUD!$C$16:$M$112,11,0),0)</f>
        <v>0</v>
      </c>
      <c r="V656" s="3"/>
      <c r="W656" s="3"/>
      <c r="X656" s="3">
        <f>IFERROR(VLOOKUP(B656,[3]Ap_CESANTIAS!$C$16:$M$112,11,0)+VLOOKUP(B656,[4]Ap_CESANTIAS!$C$16:$M$112,11,0),0)</f>
        <v>0</v>
      </c>
      <c r="Y656" s="3">
        <f>IFERROR(VLOOKUP(B656,[3]Ap_PENSION!$C$16:$M$112,11,0)+VLOOKUP(B656,[4]Ap_PENSION!$C$16:$M$112,11,0),0)</f>
        <v>0</v>
      </c>
      <c r="Z656" s="3">
        <f>IFERROR(VLOOKUP(B656,[3]Ap_SALUD!$C$16:$M$112,11,0)+VLOOKUP(B656,[4]Ap_SALUD!$C$16:$M$112,11,0),0)</f>
        <v>0</v>
      </c>
      <c r="AA656" s="36">
        <f t="shared" si="31"/>
        <v>0</v>
      </c>
      <c r="AB656" s="37">
        <f t="shared" si="32"/>
        <v>0</v>
      </c>
    </row>
    <row r="657" spans="1:28" hidden="1" x14ac:dyDescent="0.25">
      <c r="A657" s="29">
        <v>645</v>
      </c>
      <c r="B657" s="61"/>
      <c r="C657" s="31">
        <v>800070375</v>
      </c>
      <c r="D657" s="31">
        <f>VLOOKUP(C657,ENERO!$D$13:$E$1147,2,0)</f>
        <v>219927099</v>
      </c>
      <c r="E657" s="61" t="s">
        <v>838</v>
      </c>
      <c r="F657" s="61"/>
      <c r="G657" s="61"/>
      <c r="H657" s="3">
        <v>1155451263</v>
      </c>
      <c r="I657" s="3">
        <v>1682167537</v>
      </c>
      <c r="J657" s="3">
        <f>IFERROR(VLOOKUP(C657,[1]NOMINA!$Y$16:$AC$112,5,0),0)</f>
        <v>0</v>
      </c>
      <c r="K657" s="3">
        <f>IFERROR(VLOOKUP(C657,[1]CANCELACIONES!$Y$16:$AC$43,5,0),0)</f>
        <v>0</v>
      </c>
      <c r="L657" s="3">
        <f>IFERROR(VLOOKUP(C657,'[2]res- 200686'!$K$16:$R$112,8,0),0)</f>
        <v>0</v>
      </c>
      <c r="M657" s="3">
        <f>IFERROR(VLOOKUP(C657,'[2]reduccion calidad '!$K$16:$R$27,8,0),0)*-1</f>
        <v>0</v>
      </c>
      <c r="N657" s="3"/>
      <c r="O657" s="34">
        <f t="shared" si="30"/>
        <v>2837618800</v>
      </c>
      <c r="P657" s="35">
        <v>2837618800</v>
      </c>
      <c r="Q657" s="3">
        <f>IFERROR(VLOOKUP(C657,[3]ServNOMINA!$F$16:$M$112,8,0)+VLOOKUP(C657,[4]ServNOMINA!$F$16:$M$112,8,0),0)</f>
        <v>0</v>
      </c>
      <c r="R657" s="3">
        <f>IFERROR(VLOOKUP(C657,[3]ServOTROS!$F$16:$M$112,8,0)+VLOOKUP(C657,[4]ServOTROS!$F$16:$M$112,8,0),0)</f>
        <v>0</v>
      </c>
      <c r="S657" s="3"/>
      <c r="T657" s="3">
        <f>IFERROR(VLOOKUP(B657,[3]Aaf_PENSION!$C$16:$M$112,11,0)+VLOOKUP(B657,[4]Aaf_PENSION!$C$16:$M$112,11,0),0)</f>
        <v>0</v>
      </c>
      <c r="U657" s="3">
        <f>IFERROR(VLOOKUP(B657,[3]Aaf_SALUD!$C$16:$M$112,11,0)+VLOOKUP(B657,[4]Aaf_SALUD!$C$16:$M$112,11,0),0)</f>
        <v>0</v>
      </c>
      <c r="V657" s="3"/>
      <c r="W657" s="3"/>
      <c r="X657" s="3">
        <f>IFERROR(VLOOKUP(B657,[3]Ap_CESANTIAS!$C$16:$M$112,11,0)+VLOOKUP(B657,[4]Ap_CESANTIAS!$C$16:$M$112,11,0),0)</f>
        <v>0</v>
      </c>
      <c r="Y657" s="3">
        <f>IFERROR(VLOOKUP(B657,[3]Ap_PENSION!$C$16:$M$112,11,0)+VLOOKUP(B657,[4]Ap_PENSION!$C$16:$M$112,11,0),0)</f>
        <v>0</v>
      </c>
      <c r="Z657" s="3">
        <f>IFERROR(VLOOKUP(B657,[3]Ap_SALUD!$C$16:$M$112,11,0)+VLOOKUP(B657,[4]Ap_SALUD!$C$16:$M$112,11,0),0)</f>
        <v>0</v>
      </c>
      <c r="AA657" s="36">
        <f t="shared" si="31"/>
        <v>0</v>
      </c>
      <c r="AB657" s="37">
        <f t="shared" si="32"/>
        <v>0</v>
      </c>
    </row>
    <row r="658" spans="1:28" hidden="1" x14ac:dyDescent="0.25">
      <c r="A658" s="38">
        <v>646</v>
      </c>
      <c r="B658" s="61"/>
      <c r="C658" s="31">
        <v>800239414</v>
      </c>
      <c r="D658" s="31">
        <f>VLOOKUP(C658,ENERO!$D$13:$E$1147,2,0)</f>
        <v>213527135</v>
      </c>
      <c r="E658" s="61" t="s">
        <v>839</v>
      </c>
      <c r="F658" s="61"/>
      <c r="G658" s="61"/>
      <c r="H658" s="3">
        <v>241898225</v>
      </c>
      <c r="I658" s="3">
        <v>470478585</v>
      </c>
      <c r="J658" s="3">
        <f>IFERROR(VLOOKUP(C658,[1]NOMINA!$Y$16:$AC$112,5,0),0)</f>
        <v>0</v>
      </c>
      <c r="K658" s="3">
        <f>IFERROR(VLOOKUP(C658,[1]CANCELACIONES!$Y$16:$AC$43,5,0),0)</f>
        <v>0</v>
      </c>
      <c r="L658" s="3">
        <f>IFERROR(VLOOKUP(C658,'[2]res- 200686'!$K$16:$R$112,8,0),0)</f>
        <v>0</v>
      </c>
      <c r="M658" s="3">
        <f>IFERROR(VLOOKUP(C658,'[2]reduccion calidad '!$K$16:$R$27,8,0),0)*-1</f>
        <v>0</v>
      </c>
      <c r="N658" s="3"/>
      <c r="O658" s="34">
        <f t="shared" si="30"/>
        <v>712376810</v>
      </c>
      <c r="P658" s="35">
        <v>712376810</v>
      </c>
      <c r="Q658" s="3">
        <f>IFERROR(VLOOKUP(C658,[3]ServNOMINA!$F$16:$M$112,8,0)+VLOOKUP(C658,[4]ServNOMINA!$F$16:$M$112,8,0),0)</f>
        <v>0</v>
      </c>
      <c r="R658" s="3">
        <f>IFERROR(VLOOKUP(C658,[3]ServOTROS!$F$16:$M$112,8,0)+VLOOKUP(C658,[4]ServOTROS!$F$16:$M$112,8,0),0)</f>
        <v>0</v>
      </c>
      <c r="S658" s="3"/>
      <c r="T658" s="3">
        <f>IFERROR(VLOOKUP(B658,[3]Aaf_PENSION!$C$16:$M$112,11,0)+VLOOKUP(B658,[4]Aaf_PENSION!$C$16:$M$112,11,0),0)</f>
        <v>0</v>
      </c>
      <c r="U658" s="3">
        <f>IFERROR(VLOOKUP(B658,[3]Aaf_SALUD!$C$16:$M$112,11,0)+VLOOKUP(B658,[4]Aaf_SALUD!$C$16:$M$112,11,0),0)</f>
        <v>0</v>
      </c>
      <c r="V658" s="3"/>
      <c r="W658" s="3"/>
      <c r="X658" s="3">
        <f>IFERROR(VLOOKUP(B658,[3]Ap_CESANTIAS!$C$16:$M$112,11,0)+VLOOKUP(B658,[4]Ap_CESANTIAS!$C$16:$M$112,11,0),0)</f>
        <v>0</v>
      </c>
      <c r="Y658" s="3">
        <f>IFERROR(VLOOKUP(B658,[3]Ap_PENSION!$C$16:$M$112,11,0)+VLOOKUP(B658,[4]Ap_PENSION!$C$16:$M$112,11,0),0)</f>
        <v>0</v>
      </c>
      <c r="Z658" s="3">
        <f>IFERROR(VLOOKUP(B658,[3]Ap_SALUD!$C$16:$M$112,11,0)+VLOOKUP(B658,[4]Ap_SALUD!$C$16:$M$112,11,0),0)</f>
        <v>0</v>
      </c>
      <c r="AA658" s="36">
        <f t="shared" si="31"/>
        <v>0</v>
      </c>
      <c r="AB658" s="37">
        <f t="shared" si="32"/>
        <v>0</v>
      </c>
    </row>
    <row r="659" spans="1:28" hidden="1" x14ac:dyDescent="0.25">
      <c r="A659" s="29">
        <v>647</v>
      </c>
      <c r="B659" s="61"/>
      <c r="C659" s="31">
        <v>818001341</v>
      </c>
      <c r="D659" s="31">
        <f>VLOOKUP(C659,ENERO!$D$13:$E$1147,2,0)</f>
        <v>215027150</v>
      </c>
      <c r="E659" s="61" t="s">
        <v>840</v>
      </c>
      <c r="F659" s="61"/>
      <c r="G659" s="61"/>
      <c r="H659" s="3">
        <v>937681119</v>
      </c>
      <c r="I659" s="3">
        <v>1168182404</v>
      </c>
      <c r="J659" s="3">
        <f>IFERROR(VLOOKUP(C659,[1]NOMINA!$Y$16:$AC$112,5,0),0)</f>
        <v>0</v>
      </c>
      <c r="K659" s="3">
        <f>IFERROR(VLOOKUP(C659,[1]CANCELACIONES!$Y$16:$AC$43,5,0),0)</f>
        <v>0</v>
      </c>
      <c r="L659" s="3">
        <f>IFERROR(VLOOKUP(C659,'[2]res- 200686'!$K$16:$R$112,8,0),0)</f>
        <v>0</v>
      </c>
      <c r="M659" s="3">
        <f>IFERROR(VLOOKUP(C659,'[2]reduccion calidad '!$K$16:$R$27,8,0),0)*-1</f>
        <v>0</v>
      </c>
      <c r="N659" s="3"/>
      <c r="O659" s="34">
        <f t="shared" si="30"/>
        <v>2105863523</v>
      </c>
      <c r="P659" s="35">
        <v>2105863523</v>
      </c>
      <c r="Q659" s="3">
        <f>IFERROR(VLOOKUP(C659,[3]ServNOMINA!$F$16:$M$112,8,0)+VLOOKUP(C659,[4]ServNOMINA!$F$16:$M$112,8,0),0)</f>
        <v>0</v>
      </c>
      <c r="R659" s="3">
        <f>IFERROR(VLOOKUP(C659,[3]ServOTROS!$F$16:$M$112,8,0)+VLOOKUP(C659,[4]ServOTROS!$F$16:$M$112,8,0),0)</f>
        <v>0</v>
      </c>
      <c r="S659" s="3"/>
      <c r="T659" s="3">
        <f>IFERROR(VLOOKUP(B659,[3]Aaf_PENSION!$C$16:$M$112,11,0)+VLOOKUP(B659,[4]Aaf_PENSION!$C$16:$M$112,11,0),0)</f>
        <v>0</v>
      </c>
      <c r="U659" s="3">
        <f>IFERROR(VLOOKUP(B659,[3]Aaf_SALUD!$C$16:$M$112,11,0)+VLOOKUP(B659,[4]Aaf_SALUD!$C$16:$M$112,11,0),0)</f>
        <v>0</v>
      </c>
      <c r="V659" s="3"/>
      <c r="W659" s="3"/>
      <c r="X659" s="3">
        <f>IFERROR(VLOOKUP(B659,[3]Ap_CESANTIAS!$C$16:$M$112,11,0)+VLOOKUP(B659,[4]Ap_CESANTIAS!$C$16:$M$112,11,0),0)</f>
        <v>0</v>
      </c>
      <c r="Y659" s="3">
        <f>IFERROR(VLOOKUP(B659,[3]Ap_PENSION!$C$16:$M$112,11,0)+VLOOKUP(B659,[4]Ap_PENSION!$C$16:$M$112,11,0),0)</f>
        <v>0</v>
      </c>
      <c r="Z659" s="3">
        <f>IFERROR(VLOOKUP(B659,[3]Ap_SALUD!$C$16:$M$112,11,0)+VLOOKUP(B659,[4]Ap_SALUD!$C$16:$M$112,11,0),0)</f>
        <v>0</v>
      </c>
      <c r="AA659" s="36">
        <f t="shared" si="31"/>
        <v>0</v>
      </c>
      <c r="AB659" s="37">
        <f t="shared" si="32"/>
        <v>0</v>
      </c>
    </row>
    <row r="660" spans="1:28" hidden="1" x14ac:dyDescent="0.25">
      <c r="A660" s="38">
        <v>648</v>
      </c>
      <c r="B660" s="61"/>
      <c r="C660" s="31">
        <v>818001202</v>
      </c>
      <c r="D660" s="31">
        <f>VLOOKUP(C660,ENERO!$D$13:$E$1147,2,0)</f>
        <v>216027160</v>
      </c>
      <c r="E660" s="61" t="s">
        <v>841</v>
      </c>
      <c r="F660" s="61"/>
      <c r="G660" s="61"/>
      <c r="H660" s="3">
        <v>202308811</v>
      </c>
      <c r="I660" s="3">
        <v>303591896</v>
      </c>
      <c r="J660" s="3">
        <f>IFERROR(VLOOKUP(C660,[1]NOMINA!$Y$16:$AC$112,5,0),0)</f>
        <v>0</v>
      </c>
      <c r="K660" s="3">
        <f>IFERROR(VLOOKUP(C660,[1]CANCELACIONES!$Y$16:$AC$43,5,0),0)</f>
        <v>0</v>
      </c>
      <c r="L660" s="3">
        <f>IFERROR(VLOOKUP(C660,'[2]res- 200686'!$K$16:$R$112,8,0),0)</f>
        <v>0</v>
      </c>
      <c r="M660" s="3">
        <f>IFERROR(VLOOKUP(C660,'[2]reduccion calidad '!$K$16:$R$27,8,0),0)*-1</f>
        <v>0</v>
      </c>
      <c r="N660" s="3"/>
      <c r="O660" s="34">
        <f t="shared" si="30"/>
        <v>505900707</v>
      </c>
      <c r="P660" s="35">
        <v>505900707</v>
      </c>
      <c r="Q660" s="3">
        <f>IFERROR(VLOOKUP(C660,[3]ServNOMINA!$F$16:$M$112,8,0)+VLOOKUP(C660,[4]ServNOMINA!$F$16:$M$112,8,0),0)</f>
        <v>0</v>
      </c>
      <c r="R660" s="3">
        <f>IFERROR(VLOOKUP(C660,[3]ServOTROS!$F$16:$M$112,8,0)+VLOOKUP(C660,[4]ServOTROS!$F$16:$M$112,8,0),0)</f>
        <v>0</v>
      </c>
      <c r="S660" s="3"/>
      <c r="T660" s="3">
        <f>IFERROR(VLOOKUP(B660,[3]Aaf_PENSION!$C$16:$M$112,11,0)+VLOOKUP(B660,[4]Aaf_PENSION!$C$16:$M$112,11,0),0)</f>
        <v>0</v>
      </c>
      <c r="U660" s="3">
        <f>IFERROR(VLOOKUP(B660,[3]Aaf_SALUD!$C$16:$M$112,11,0)+VLOOKUP(B660,[4]Aaf_SALUD!$C$16:$M$112,11,0),0)</f>
        <v>0</v>
      </c>
      <c r="V660" s="3"/>
      <c r="W660" s="3"/>
      <c r="X660" s="3">
        <f>IFERROR(VLOOKUP(B660,[3]Ap_CESANTIAS!$C$16:$M$112,11,0)+VLOOKUP(B660,[4]Ap_CESANTIAS!$C$16:$M$112,11,0),0)</f>
        <v>0</v>
      </c>
      <c r="Y660" s="3">
        <f>IFERROR(VLOOKUP(B660,[3]Ap_PENSION!$C$16:$M$112,11,0)+VLOOKUP(B660,[4]Ap_PENSION!$C$16:$M$112,11,0),0)</f>
        <v>0</v>
      </c>
      <c r="Z660" s="3">
        <f>IFERROR(VLOOKUP(B660,[3]Ap_SALUD!$C$16:$M$112,11,0)+VLOOKUP(B660,[4]Ap_SALUD!$C$16:$M$112,11,0),0)</f>
        <v>0</v>
      </c>
      <c r="AA660" s="36">
        <f t="shared" si="31"/>
        <v>0</v>
      </c>
      <c r="AB660" s="37">
        <f t="shared" si="32"/>
        <v>0</v>
      </c>
    </row>
    <row r="661" spans="1:28" hidden="1" x14ac:dyDescent="0.25">
      <c r="A661" s="29">
        <v>649</v>
      </c>
      <c r="B661" s="61"/>
      <c r="C661" s="31">
        <v>891680057</v>
      </c>
      <c r="D661" s="31">
        <f>VLOOKUP(C661,ENERO!$D$13:$E$1147,2,0)</f>
        <v>210527205</v>
      </c>
      <c r="E661" s="61" t="s">
        <v>842</v>
      </c>
      <c r="F661" s="61"/>
      <c r="G661" s="61"/>
      <c r="H661" s="3">
        <v>622596391</v>
      </c>
      <c r="I661" s="3">
        <v>843744328</v>
      </c>
      <c r="J661" s="3">
        <f>IFERROR(VLOOKUP(C661,[1]NOMINA!$Y$16:$AC$112,5,0),0)</f>
        <v>0</v>
      </c>
      <c r="K661" s="3">
        <f>IFERROR(VLOOKUP(C661,[1]CANCELACIONES!$Y$16:$AC$43,5,0),0)</f>
        <v>0</v>
      </c>
      <c r="L661" s="3">
        <f>IFERROR(VLOOKUP(C661,'[2]res- 200686'!$K$16:$R$112,8,0),0)</f>
        <v>0</v>
      </c>
      <c r="M661" s="3">
        <f>IFERROR(VLOOKUP(C661,'[2]reduccion calidad '!$K$16:$R$27,8,0),0)*-1</f>
        <v>0</v>
      </c>
      <c r="N661" s="3"/>
      <c r="O661" s="34">
        <f t="shared" si="30"/>
        <v>1466340719</v>
      </c>
      <c r="P661" s="35">
        <v>1466340719</v>
      </c>
      <c r="Q661" s="3">
        <f>IFERROR(VLOOKUP(C661,[3]ServNOMINA!$F$16:$M$112,8,0)+VLOOKUP(C661,[4]ServNOMINA!$F$16:$M$112,8,0),0)</f>
        <v>0</v>
      </c>
      <c r="R661" s="3">
        <f>IFERROR(VLOOKUP(C661,[3]ServOTROS!$F$16:$M$112,8,0)+VLOOKUP(C661,[4]ServOTROS!$F$16:$M$112,8,0),0)</f>
        <v>0</v>
      </c>
      <c r="S661" s="3"/>
      <c r="T661" s="3">
        <f>IFERROR(VLOOKUP(B661,[3]Aaf_PENSION!$C$16:$M$112,11,0)+VLOOKUP(B661,[4]Aaf_PENSION!$C$16:$M$112,11,0),0)</f>
        <v>0</v>
      </c>
      <c r="U661" s="3">
        <f>IFERROR(VLOOKUP(B661,[3]Aaf_SALUD!$C$16:$M$112,11,0)+VLOOKUP(B661,[4]Aaf_SALUD!$C$16:$M$112,11,0),0)</f>
        <v>0</v>
      </c>
      <c r="V661" s="3"/>
      <c r="W661" s="3"/>
      <c r="X661" s="3">
        <f>IFERROR(VLOOKUP(B661,[3]Ap_CESANTIAS!$C$16:$M$112,11,0)+VLOOKUP(B661,[4]Ap_CESANTIAS!$C$16:$M$112,11,0),0)</f>
        <v>0</v>
      </c>
      <c r="Y661" s="3">
        <f>IFERROR(VLOOKUP(B661,[3]Ap_PENSION!$C$16:$M$112,11,0)+VLOOKUP(B661,[4]Ap_PENSION!$C$16:$M$112,11,0),0)</f>
        <v>0</v>
      </c>
      <c r="Z661" s="3">
        <f>IFERROR(VLOOKUP(B661,[3]Ap_SALUD!$C$16:$M$112,11,0)+VLOOKUP(B661,[4]Ap_SALUD!$C$16:$M$112,11,0),0)</f>
        <v>0</v>
      </c>
      <c r="AA661" s="36">
        <f t="shared" si="31"/>
        <v>0</v>
      </c>
      <c r="AB661" s="37">
        <f t="shared" si="32"/>
        <v>0</v>
      </c>
    </row>
    <row r="662" spans="1:28" hidden="1" x14ac:dyDescent="0.25">
      <c r="A662" s="38">
        <v>650</v>
      </c>
      <c r="B662" s="61"/>
      <c r="C662" s="31">
        <v>891680061</v>
      </c>
      <c r="D662" s="31">
        <f>VLOOKUP(C662,ENERO!$D$13:$E$1147,2,0)</f>
        <v>214527245</v>
      </c>
      <c r="E662" s="61" t="s">
        <v>843</v>
      </c>
      <c r="F662" s="61"/>
      <c r="G662" s="61"/>
      <c r="H662" s="3">
        <v>412487979</v>
      </c>
      <c r="I662" s="3">
        <v>807931071</v>
      </c>
      <c r="J662" s="3">
        <f>IFERROR(VLOOKUP(C662,[1]NOMINA!$Y$16:$AC$112,5,0),0)</f>
        <v>0</v>
      </c>
      <c r="K662" s="3">
        <f>IFERROR(VLOOKUP(C662,[1]CANCELACIONES!$Y$16:$AC$43,5,0),0)</f>
        <v>0</v>
      </c>
      <c r="L662" s="3">
        <f>IFERROR(VLOOKUP(C662,'[2]res- 200686'!$K$16:$R$112,8,0),0)</f>
        <v>0</v>
      </c>
      <c r="M662" s="3">
        <f>IFERROR(VLOOKUP(C662,'[2]reduccion calidad '!$K$16:$R$27,8,0),0)*-1</f>
        <v>0</v>
      </c>
      <c r="N662" s="3"/>
      <c r="O662" s="34">
        <f t="shared" si="30"/>
        <v>1220419050</v>
      </c>
      <c r="P662" s="35">
        <v>1220419050</v>
      </c>
      <c r="Q662" s="3">
        <f>IFERROR(VLOOKUP(C662,[3]ServNOMINA!$F$16:$M$112,8,0)+VLOOKUP(C662,[4]ServNOMINA!$F$16:$M$112,8,0),0)</f>
        <v>0</v>
      </c>
      <c r="R662" s="3">
        <f>IFERROR(VLOOKUP(C662,[3]ServOTROS!$F$16:$M$112,8,0)+VLOOKUP(C662,[4]ServOTROS!$F$16:$M$112,8,0),0)</f>
        <v>0</v>
      </c>
      <c r="S662" s="3"/>
      <c r="T662" s="3">
        <f>IFERROR(VLOOKUP(B662,[3]Aaf_PENSION!$C$16:$M$112,11,0)+VLOOKUP(B662,[4]Aaf_PENSION!$C$16:$M$112,11,0),0)</f>
        <v>0</v>
      </c>
      <c r="U662" s="3">
        <f>IFERROR(VLOOKUP(B662,[3]Aaf_SALUD!$C$16:$M$112,11,0)+VLOOKUP(B662,[4]Aaf_SALUD!$C$16:$M$112,11,0),0)</f>
        <v>0</v>
      </c>
      <c r="V662" s="3"/>
      <c r="W662" s="3"/>
      <c r="X662" s="3">
        <f>IFERROR(VLOOKUP(B662,[3]Ap_CESANTIAS!$C$16:$M$112,11,0)+VLOOKUP(B662,[4]Ap_CESANTIAS!$C$16:$M$112,11,0),0)</f>
        <v>0</v>
      </c>
      <c r="Y662" s="3">
        <f>IFERROR(VLOOKUP(B662,[3]Ap_PENSION!$C$16:$M$112,11,0)+VLOOKUP(B662,[4]Ap_PENSION!$C$16:$M$112,11,0),0)</f>
        <v>0</v>
      </c>
      <c r="Z662" s="3">
        <f>IFERROR(VLOOKUP(B662,[3]Ap_SALUD!$C$16:$M$112,11,0)+VLOOKUP(B662,[4]Ap_SALUD!$C$16:$M$112,11,0),0)</f>
        <v>0</v>
      </c>
      <c r="AA662" s="36">
        <f t="shared" si="31"/>
        <v>0</v>
      </c>
      <c r="AB662" s="37">
        <f t="shared" si="32"/>
        <v>0</v>
      </c>
    </row>
    <row r="663" spans="1:28" hidden="1" x14ac:dyDescent="0.25">
      <c r="A663" s="29">
        <v>651</v>
      </c>
      <c r="B663" s="61"/>
      <c r="C663" s="31">
        <v>818000002</v>
      </c>
      <c r="D663" s="31">
        <f>VLOOKUP(C663,ENERO!$D$13:$E$1147,2,0)</f>
        <v>215027250</v>
      </c>
      <c r="E663" s="61" t="s">
        <v>844</v>
      </c>
      <c r="F663" s="61"/>
      <c r="G663" s="61"/>
      <c r="H663" s="3">
        <v>1003456135</v>
      </c>
      <c r="I663" s="3">
        <v>1479332965</v>
      </c>
      <c r="J663" s="3">
        <f>IFERROR(VLOOKUP(C663,[1]NOMINA!$Y$16:$AC$112,5,0),0)</f>
        <v>0</v>
      </c>
      <c r="K663" s="3">
        <f>IFERROR(VLOOKUP(C663,[1]CANCELACIONES!$Y$16:$AC$43,5,0),0)</f>
        <v>0</v>
      </c>
      <c r="L663" s="3">
        <f>IFERROR(VLOOKUP(C663,'[2]res- 200686'!$K$16:$R$112,8,0),0)</f>
        <v>0</v>
      </c>
      <c r="M663" s="3">
        <f>IFERROR(VLOOKUP(C663,'[2]reduccion calidad '!$K$16:$R$27,8,0),0)*-1</f>
        <v>0</v>
      </c>
      <c r="N663" s="3"/>
      <c r="O663" s="34">
        <f t="shared" si="30"/>
        <v>2482789100</v>
      </c>
      <c r="P663" s="35">
        <v>2482789100</v>
      </c>
      <c r="Q663" s="3">
        <f>IFERROR(VLOOKUP(C663,[3]ServNOMINA!$F$16:$M$112,8,0)+VLOOKUP(C663,[4]ServNOMINA!$F$16:$M$112,8,0),0)</f>
        <v>0</v>
      </c>
      <c r="R663" s="3">
        <f>IFERROR(VLOOKUP(C663,[3]ServOTROS!$F$16:$M$112,8,0)+VLOOKUP(C663,[4]ServOTROS!$F$16:$M$112,8,0),0)</f>
        <v>0</v>
      </c>
      <c r="S663" s="3"/>
      <c r="T663" s="3">
        <f>IFERROR(VLOOKUP(B663,[3]Aaf_PENSION!$C$16:$M$112,11,0)+VLOOKUP(B663,[4]Aaf_PENSION!$C$16:$M$112,11,0),0)</f>
        <v>0</v>
      </c>
      <c r="U663" s="3">
        <f>IFERROR(VLOOKUP(B663,[3]Aaf_SALUD!$C$16:$M$112,11,0)+VLOOKUP(B663,[4]Aaf_SALUD!$C$16:$M$112,11,0),0)</f>
        <v>0</v>
      </c>
      <c r="V663" s="3"/>
      <c r="W663" s="3"/>
      <c r="X663" s="3">
        <f>IFERROR(VLOOKUP(B663,[3]Ap_CESANTIAS!$C$16:$M$112,11,0)+VLOOKUP(B663,[4]Ap_CESANTIAS!$C$16:$M$112,11,0),0)</f>
        <v>0</v>
      </c>
      <c r="Y663" s="3">
        <f>IFERROR(VLOOKUP(B663,[3]Ap_PENSION!$C$16:$M$112,11,0)+VLOOKUP(B663,[4]Ap_PENSION!$C$16:$M$112,11,0),0)</f>
        <v>0</v>
      </c>
      <c r="Z663" s="3">
        <f>IFERROR(VLOOKUP(B663,[3]Ap_SALUD!$C$16:$M$112,11,0)+VLOOKUP(B663,[4]Ap_SALUD!$C$16:$M$112,11,0),0)</f>
        <v>0</v>
      </c>
      <c r="AA663" s="36">
        <f t="shared" si="31"/>
        <v>0</v>
      </c>
      <c r="AB663" s="37">
        <f t="shared" si="32"/>
        <v>0</v>
      </c>
    </row>
    <row r="664" spans="1:28" hidden="1" x14ac:dyDescent="0.25">
      <c r="A664" s="38">
        <v>652</v>
      </c>
      <c r="B664" s="61"/>
      <c r="C664" s="31">
        <v>891680067</v>
      </c>
      <c r="D664" s="31">
        <f>VLOOKUP(C664,ENERO!$D$13:$E$1147,2,0)</f>
        <v>216127361</v>
      </c>
      <c r="E664" s="61" t="s">
        <v>845</v>
      </c>
      <c r="F664" s="61"/>
      <c r="G664" s="61"/>
      <c r="H664" s="3">
        <v>2428667391</v>
      </c>
      <c r="I664" s="3">
        <v>2271688755</v>
      </c>
      <c r="J664" s="3">
        <f>IFERROR(VLOOKUP(C664,[1]NOMINA!$Y$16:$AC$112,5,0),0)</f>
        <v>0</v>
      </c>
      <c r="K664" s="3">
        <f>IFERROR(VLOOKUP(C664,[1]CANCELACIONES!$Y$16:$AC$43,5,0),0)</f>
        <v>0</v>
      </c>
      <c r="L664" s="3">
        <f>IFERROR(VLOOKUP(C664,'[2]res- 200686'!$K$16:$R$112,8,0),0)</f>
        <v>0</v>
      </c>
      <c r="M664" s="3">
        <f>IFERROR(VLOOKUP(C664,'[2]reduccion calidad '!$K$16:$R$27,8,0),0)*-1</f>
        <v>0</v>
      </c>
      <c r="N664" s="3"/>
      <c r="O664" s="34">
        <f t="shared" si="30"/>
        <v>4700356146</v>
      </c>
      <c r="P664" s="35">
        <v>4700356146</v>
      </c>
      <c r="Q664" s="3">
        <f>IFERROR(VLOOKUP(C664,[3]ServNOMINA!$F$16:$M$112,8,0)+VLOOKUP(C664,[4]ServNOMINA!$F$16:$M$112,8,0),0)</f>
        <v>0</v>
      </c>
      <c r="R664" s="3">
        <f>IFERROR(VLOOKUP(C664,[3]ServOTROS!$F$16:$M$112,8,0)+VLOOKUP(C664,[4]ServOTROS!$F$16:$M$112,8,0),0)</f>
        <v>0</v>
      </c>
      <c r="S664" s="3"/>
      <c r="T664" s="3">
        <f>IFERROR(VLOOKUP(B664,[3]Aaf_PENSION!$C$16:$M$112,11,0)+VLOOKUP(B664,[4]Aaf_PENSION!$C$16:$M$112,11,0),0)</f>
        <v>0</v>
      </c>
      <c r="U664" s="3">
        <f>IFERROR(VLOOKUP(B664,[3]Aaf_SALUD!$C$16:$M$112,11,0)+VLOOKUP(B664,[4]Aaf_SALUD!$C$16:$M$112,11,0),0)</f>
        <v>0</v>
      </c>
      <c r="V664" s="3"/>
      <c r="W664" s="3"/>
      <c r="X664" s="3">
        <f>IFERROR(VLOOKUP(B664,[3]Ap_CESANTIAS!$C$16:$M$112,11,0)+VLOOKUP(B664,[4]Ap_CESANTIAS!$C$16:$M$112,11,0),0)</f>
        <v>0</v>
      </c>
      <c r="Y664" s="3">
        <f>IFERROR(VLOOKUP(B664,[3]Ap_PENSION!$C$16:$M$112,11,0)+VLOOKUP(B664,[4]Ap_PENSION!$C$16:$M$112,11,0),0)</f>
        <v>0</v>
      </c>
      <c r="Z664" s="3">
        <f>IFERROR(VLOOKUP(B664,[3]Ap_SALUD!$C$16:$M$112,11,0)+VLOOKUP(B664,[4]Ap_SALUD!$C$16:$M$112,11,0),0)</f>
        <v>0</v>
      </c>
      <c r="AA664" s="36">
        <f t="shared" si="31"/>
        <v>0</v>
      </c>
      <c r="AB664" s="37">
        <f t="shared" si="32"/>
        <v>0</v>
      </c>
    </row>
    <row r="665" spans="1:28" hidden="1" x14ac:dyDescent="0.25">
      <c r="A665" s="29">
        <v>653</v>
      </c>
      <c r="B665" s="61"/>
      <c r="C665" s="31">
        <v>891680402</v>
      </c>
      <c r="D665" s="31">
        <f>VLOOKUP(C665,ENERO!$D$13:$E$1147,2,0)</f>
        <v>217227372</v>
      </c>
      <c r="E665" s="61" t="s">
        <v>846</v>
      </c>
      <c r="F665" s="61"/>
      <c r="G665" s="61"/>
      <c r="H665" s="3">
        <v>235027071</v>
      </c>
      <c r="I665" s="3">
        <v>449658148</v>
      </c>
      <c r="J665" s="3">
        <f>IFERROR(VLOOKUP(C665,[1]NOMINA!$Y$16:$AC$112,5,0),0)</f>
        <v>0</v>
      </c>
      <c r="K665" s="3">
        <f>IFERROR(VLOOKUP(C665,[1]CANCELACIONES!$Y$16:$AC$43,5,0),0)</f>
        <v>0</v>
      </c>
      <c r="L665" s="3">
        <f>IFERROR(VLOOKUP(C665,'[2]res- 200686'!$K$16:$R$112,8,0),0)</f>
        <v>0</v>
      </c>
      <c r="M665" s="3">
        <f>IFERROR(VLOOKUP(C665,'[2]reduccion calidad '!$K$16:$R$27,8,0),0)*-1</f>
        <v>0</v>
      </c>
      <c r="N665" s="3"/>
      <c r="O665" s="34">
        <f t="shared" si="30"/>
        <v>684685219</v>
      </c>
      <c r="P665" s="35">
        <v>684685219</v>
      </c>
      <c r="Q665" s="3">
        <f>IFERROR(VLOOKUP(C665,[3]ServNOMINA!$F$16:$M$112,8,0)+VLOOKUP(C665,[4]ServNOMINA!$F$16:$M$112,8,0),0)</f>
        <v>0</v>
      </c>
      <c r="R665" s="3">
        <f>IFERROR(VLOOKUP(C665,[3]ServOTROS!$F$16:$M$112,8,0)+VLOOKUP(C665,[4]ServOTROS!$F$16:$M$112,8,0),0)</f>
        <v>0</v>
      </c>
      <c r="S665" s="3"/>
      <c r="T665" s="3">
        <f>IFERROR(VLOOKUP(B665,[3]Aaf_PENSION!$C$16:$M$112,11,0)+VLOOKUP(B665,[4]Aaf_PENSION!$C$16:$M$112,11,0),0)</f>
        <v>0</v>
      </c>
      <c r="U665" s="3">
        <f>IFERROR(VLOOKUP(B665,[3]Aaf_SALUD!$C$16:$M$112,11,0)+VLOOKUP(B665,[4]Aaf_SALUD!$C$16:$M$112,11,0),0)</f>
        <v>0</v>
      </c>
      <c r="V665" s="3"/>
      <c r="W665" s="3"/>
      <c r="X665" s="3">
        <f>IFERROR(VLOOKUP(B665,[3]Ap_CESANTIAS!$C$16:$M$112,11,0)+VLOOKUP(B665,[4]Ap_CESANTIAS!$C$16:$M$112,11,0),0)</f>
        <v>0</v>
      </c>
      <c r="Y665" s="3">
        <f>IFERROR(VLOOKUP(B665,[3]Ap_PENSION!$C$16:$M$112,11,0)+VLOOKUP(B665,[4]Ap_PENSION!$C$16:$M$112,11,0),0)</f>
        <v>0</v>
      </c>
      <c r="Z665" s="3">
        <f>IFERROR(VLOOKUP(B665,[3]Ap_SALUD!$C$16:$M$112,11,0)+VLOOKUP(B665,[4]Ap_SALUD!$C$16:$M$112,11,0),0)</f>
        <v>0</v>
      </c>
      <c r="AA665" s="36">
        <f t="shared" si="31"/>
        <v>0</v>
      </c>
      <c r="AB665" s="37">
        <f t="shared" si="32"/>
        <v>0</v>
      </c>
    </row>
    <row r="666" spans="1:28" hidden="1" x14ac:dyDescent="0.25">
      <c r="A666" s="38">
        <v>654</v>
      </c>
      <c r="B666" s="61"/>
      <c r="C666" s="31">
        <v>891680281</v>
      </c>
      <c r="D666" s="31">
        <f>VLOOKUP(C666,ENERO!$D$13:$E$1147,2,0)</f>
        <v>211327413</v>
      </c>
      <c r="E666" s="61" t="s">
        <v>847</v>
      </c>
      <c r="F666" s="61"/>
      <c r="G666" s="61"/>
      <c r="H666" s="3">
        <v>956015711</v>
      </c>
      <c r="I666" s="3">
        <v>1296588767</v>
      </c>
      <c r="J666" s="3">
        <f>IFERROR(VLOOKUP(C666,[1]NOMINA!$Y$16:$AC$112,5,0),0)</f>
        <v>0</v>
      </c>
      <c r="K666" s="3">
        <f>IFERROR(VLOOKUP(C666,[1]CANCELACIONES!$Y$16:$AC$43,5,0),0)</f>
        <v>0</v>
      </c>
      <c r="L666" s="3">
        <f>IFERROR(VLOOKUP(C666,'[2]res- 200686'!$K$16:$R$112,8,0),0)</f>
        <v>0</v>
      </c>
      <c r="M666" s="3">
        <f>IFERROR(VLOOKUP(C666,'[2]reduccion calidad '!$K$16:$R$27,8,0),0)*-1</f>
        <v>0</v>
      </c>
      <c r="N666" s="3"/>
      <c r="O666" s="34">
        <f t="shared" si="30"/>
        <v>2252604478</v>
      </c>
      <c r="P666" s="35">
        <v>2252604478</v>
      </c>
      <c r="Q666" s="3">
        <f>IFERROR(VLOOKUP(C666,[3]ServNOMINA!$F$16:$M$112,8,0)+VLOOKUP(C666,[4]ServNOMINA!$F$16:$M$112,8,0),0)</f>
        <v>0</v>
      </c>
      <c r="R666" s="3">
        <f>IFERROR(VLOOKUP(C666,[3]ServOTROS!$F$16:$M$112,8,0)+VLOOKUP(C666,[4]ServOTROS!$F$16:$M$112,8,0),0)</f>
        <v>0</v>
      </c>
      <c r="S666" s="3"/>
      <c r="T666" s="3">
        <f>IFERROR(VLOOKUP(B666,[3]Aaf_PENSION!$C$16:$M$112,11,0)+VLOOKUP(B666,[4]Aaf_PENSION!$C$16:$M$112,11,0),0)</f>
        <v>0</v>
      </c>
      <c r="U666" s="3">
        <f>IFERROR(VLOOKUP(B666,[3]Aaf_SALUD!$C$16:$M$112,11,0)+VLOOKUP(B666,[4]Aaf_SALUD!$C$16:$M$112,11,0),0)</f>
        <v>0</v>
      </c>
      <c r="V666" s="3"/>
      <c r="W666" s="3"/>
      <c r="X666" s="3">
        <f>IFERROR(VLOOKUP(B666,[3]Ap_CESANTIAS!$C$16:$M$112,11,0)+VLOOKUP(B666,[4]Ap_CESANTIAS!$C$16:$M$112,11,0),0)</f>
        <v>0</v>
      </c>
      <c r="Y666" s="3">
        <f>IFERROR(VLOOKUP(B666,[3]Ap_PENSION!$C$16:$M$112,11,0)+VLOOKUP(B666,[4]Ap_PENSION!$C$16:$M$112,11,0),0)</f>
        <v>0</v>
      </c>
      <c r="Z666" s="3">
        <f>IFERROR(VLOOKUP(B666,[3]Ap_SALUD!$C$16:$M$112,11,0)+VLOOKUP(B666,[4]Ap_SALUD!$C$16:$M$112,11,0),0)</f>
        <v>0</v>
      </c>
      <c r="AA666" s="36">
        <f t="shared" si="31"/>
        <v>0</v>
      </c>
      <c r="AB666" s="37">
        <f t="shared" si="32"/>
        <v>0</v>
      </c>
    </row>
    <row r="667" spans="1:28" hidden="1" x14ac:dyDescent="0.25">
      <c r="A667" s="29">
        <v>655</v>
      </c>
      <c r="B667" s="61"/>
      <c r="C667" s="31">
        <v>818000941</v>
      </c>
      <c r="D667" s="31">
        <f>VLOOKUP(C667,ENERO!$D$13:$E$1147,2,0)</f>
        <v>212527425</v>
      </c>
      <c r="E667" s="61" t="s">
        <v>848</v>
      </c>
      <c r="F667" s="61"/>
      <c r="G667" s="61"/>
      <c r="H667" s="3">
        <v>400644695</v>
      </c>
      <c r="I667" s="3">
        <v>731854824</v>
      </c>
      <c r="J667" s="3">
        <f>IFERROR(VLOOKUP(C667,[1]NOMINA!$Y$16:$AC$112,5,0),0)</f>
        <v>0</v>
      </c>
      <c r="K667" s="3">
        <f>IFERROR(VLOOKUP(C667,[1]CANCELACIONES!$Y$16:$AC$43,5,0),0)</f>
        <v>0</v>
      </c>
      <c r="L667" s="3">
        <f>IFERROR(VLOOKUP(C667,'[2]res- 200686'!$K$16:$R$112,8,0),0)</f>
        <v>0</v>
      </c>
      <c r="M667" s="3">
        <f>IFERROR(VLOOKUP(C667,'[2]reduccion calidad '!$K$16:$R$27,8,0),0)*-1</f>
        <v>0</v>
      </c>
      <c r="N667" s="3"/>
      <c r="O667" s="34">
        <f t="shared" si="30"/>
        <v>1132499519</v>
      </c>
      <c r="P667" s="35">
        <v>1132499519</v>
      </c>
      <c r="Q667" s="3">
        <f>IFERROR(VLOOKUP(C667,[3]ServNOMINA!$F$16:$M$112,8,0)+VLOOKUP(C667,[4]ServNOMINA!$F$16:$M$112,8,0),0)</f>
        <v>0</v>
      </c>
      <c r="R667" s="3">
        <f>IFERROR(VLOOKUP(C667,[3]ServOTROS!$F$16:$M$112,8,0)+VLOOKUP(C667,[4]ServOTROS!$F$16:$M$112,8,0),0)</f>
        <v>0</v>
      </c>
      <c r="S667" s="3"/>
      <c r="T667" s="3">
        <f>IFERROR(VLOOKUP(B667,[3]Aaf_PENSION!$C$16:$M$112,11,0)+VLOOKUP(B667,[4]Aaf_PENSION!$C$16:$M$112,11,0),0)</f>
        <v>0</v>
      </c>
      <c r="U667" s="3">
        <f>IFERROR(VLOOKUP(B667,[3]Aaf_SALUD!$C$16:$M$112,11,0)+VLOOKUP(B667,[4]Aaf_SALUD!$C$16:$M$112,11,0),0)</f>
        <v>0</v>
      </c>
      <c r="V667" s="3"/>
      <c r="W667" s="3"/>
      <c r="X667" s="3">
        <f>IFERROR(VLOOKUP(B667,[3]Ap_CESANTIAS!$C$16:$M$112,11,0)+VLOOKUP(B667,[4]Ap_CESANTIAS!$C$16:$M$112,11,0),0)</f>
        <v>0</v>
      </c>
      <c r="Y667" s="3">
        <f>IFERROR(VLOOKUP(B667,[3]Ap_PENSION!$C$16:$M$112,11,0)+VLOOKUP(B667,[4]Ap_PENSION!$C$16:$M$112,11,0),0)</f>
        <v>0</v>
      </c>
      <c r="Z667" s="3">
        <f>IFERROR(VLOOKUP(B667,[3]Ap_SALUD!$C$16:$M$112,11,0)+VLOOKUP(B667,[4]Ap_SALUD!$C$16:$M$112,11,0),0)</f>
        <v>0</v>
      </c>
      <c r="AA667" s="36">
        <f t="shared" si="31"/>
        <v>0</v>
      </c>
      <c r="AB667" s="37">
        <f t="shared" si="32"/>
        <v>0</v>
      </c>
    </row>
    <row r="668" spans="1:28" hidden="1" x14ac:dyDescent="0.25">
      <c r="A668" s="38">
        <v>656</v>
      </c>
      <c r="B668" s="61"/>
      <c r="C668" s="31">
        <v>818000907</v>
      </c>
      <c r="D668" s="31">
        <f>VLOOKUP(C668,ENERO!$D$13:$E$1147,2,0)</f>
        <v>213027430</v>
      </c>
      <c r="E668" s="61" t="s">
        <v>849</v>
      </c>
      <c r="F668" s="61"/>
      <c r="G668" s="61"/>
      <c r="H668" s="3">
        <v>776378903</v>
      </c>
      <c r="I668" s="3">
        <v>1093630741</v>
      </c>
      <c r="J668" s="3">
        <f>IFERROR(VLOOKUP(C668,[1]NOMINA!$Y$16:$AC$112,5,0),0)</f>
        <v>0</v>
      </c>
      <c r="K668" s="3">
        <f>IFERROR(VLOOKUP(C668,[1]CANCELACIONES!$Y$16:$AC$43,5,0),0)</f>
        <v>0</v>
      </c>
      <c r="L668" s="3">
        <f>IFERROR(VLOOKUP(C668,'[2]res- 200686'!$K$16:$R$112,8,0),0)</f>
        <v>0</v>
      </c>
      <c r="M668" s="3">
        <f>IFERROR(VLOOKUP(C668,'[2]reduccion calidad '!$K$16:$R$27,8,0),0)*-1</f>
        <v>0</v>
      </c>
      <c r="N668" s="3"/>
      <c r="O668" s="34">
        <f t="shared" si="30"/>
        <v>1870009644</v>
      </c>
      <c r="P668" s="35">
        <v>1870009644</v>
      </c>
      <c r="Q668" s="3">
        <f>IFERROR(VLOOKUP(C668,[3]ServNOMINA!$F$16:$M$112,8,0)+VLOOKUP(C668,[4]ServNOMINA!$F$16:$M$112,8,0),0)</f>
        <v>0</v>
      </c>
      <c r="R668" s="3">
        <f>IFERROR(VLOOKUP(C668,[3]ServOTROS!$F$16:$M$112,8,0)+VLOOKUP(C668,[4]ServOTROS!$F$16:$M$112,8,0),0)</f>
        <v>0</v>
      </c>
      <c r="S668" s="3"/>
      <c r="T668" s="3">
        <f>IFERROR(VLOOKUP(B668,[3]Aaf_PENSION!$C$16:$M$112,11,0)+VLOOKUP(B668,[4]Aaf_PENSION!$C$16:$M$112,11,0),0)</f>
        <v>0</v>
      </c>
      <c r="U668" s="3">
        <f>IFERROR(VLOOKUP(B668,[3]Aaf_SALUD!$C$16:$M$112,11,0)+VLOOKUP(B668,[4]Aaf_SALUD!$C$16:$M$112,11,0),0)</f>
        <v>0</v>
      </c>
      <c r="V668" s="3"/>
      <c r="W668" s="3"/>
      <c r="X668" s="3">
        <f>IFERROR(VLOOKUP(B668,[3]Ap_CESANTIAS!$C$16:$M$112,11,0)+VLOOKUP(B668,[4]Ap_CESANTIAS!$C$16:$M$112,11,0),0)</f>
        <v>0</v>
      </c>
      <c r="Y668" s="3">
        <f>IFERROR(VLOOKUP(B668,[3]Ap_PENSION!$C$16:$M$112,11,0)+VLOOKUP(B668,[4]Ap_PENSION!$C$16:$M$112,11,0),0)</f>
        <v>0</v>
      </c>
      <c r="Z668" s="3">
        <f>IFERROR(VLOOKUP(B668,[3]Ap_SALUD!$C$16:$M$112,11,0)+VLOOKUP(B668,[4]Ap_SALUD!$C$16:$M$112,11,0),0)</f>
        <v>0</v>
      </c>
      <c r="AA668" s="36">
        <f t="shared" si="31"/>
        <v>0</v>
      </c>
      <c r="AB668" s="37">
        <f t="shared" si="32"/>
        <v>0</v>
      </c>
    </row>
    <row r="669" spans="1:28" hidden="1" x14ac:dyDescent="0.25">
      <c r="A669" s="29">
        <v>657</v>
      </c>
      <c r="B669" s="61"/>
      <c r="C669" s="31">
        <v>818001206</v>
      </c>
      <c r="D669" s="31">
        <f>VLOOKUP(C669,ENERO!$D$13:$E$1147,2,0)</f>
        <v>215027450</v>
      </c>
      <c r="E669" s="61" t="s">
        <v>850</v>
      </c>
      <c r="F669" s="61"/>
      <c r="G669" s="61"/>
      <c r="H669" s="3">
        <v>535075935</v>
      </c>
      <c r="I669" s="3">
        <v>812704504</v>
      </c>
      <c r="J669" s="3">
        <f>IFERROR(VLOOKUP(C669,[1]NOMINA!$Y$16:$AC$112,5,0),0)</f>
        <v>0</v>
      </c>
      <c r="K669" s="3">
        <f>IFERROR(VLOOKUP(C669,[1]CANCELACIONES!$Y$16:$AC$43,5,0),0)</f>
        <v>0</v>
      </c>
      <c r="L669" s="3">
        <f>IFERROR(VLOOKUP(C669,'[2]res- 200686'!$K$16:$R$112,8,0),0)</f>
        <v>0</v>
      </c>
      <c r="M669" s="3">
        <f>IFERROR(VLOOKUP(C669,'[2]reduccion calidad '!$K$16:$R$27,8,0),0)*-1</f>
        <v>0</v>
      </c>
      <c r="N669" s="3"/>
      <c r="O669" s="34">
        <f t="shared" si="30"/>
        <v>1347780439</v>
      </c>
      <c r="P669" s="35">
        <v>1347780439</v>
      </c>
      <c r="Q669" s="3">
        <f>IFERROR(VLOOKUP(C669,[3]ServNOMINA!$F$16:$M$112,8,0)+VLOOKUP(C669,[4]ServNOMINA!$F$16:$M$112,8,0),0)</f>
        <v>0</v>
      </c>
      <c r="R669" s="3">
        <f>IFERROR(VLOOKUP(C669,[3]ServOTROS!$F$16:$M$112,8,0)+VLOOKUP(C669,[4]ServOTROS!$F$16:$M$112,8,0),0)</f>
        <v>0</v>
      </c>
      <c r="S669" s="3"/>
      <c r="T669" s="3">
        <f>IFERROR(VLOOKUP(B669,[3]Aaf_PENSION!$C$16:$M$112,11,0)+VLOOKUP(B669,[4]Aaf_PENSION!$C$16:$M$112,11,0),0)</f>
        <v>0</v>
      </c>
      <c r="U669" s="3">
        <f>IFERROR(VLOOKUP(B669,[3]Aaf_SALUD!$C$16:$M$112,11,0)+VLOOKUP(B669,[4]Aaf_SALUD!$C$16:$M$112,11,0),0)</f>
        <v>0</v>
      </c>
      <c r="V669" s="3"/>
      <c r="W669" s="3"/>
      <c r="X669" s="3">
        <f>IFERROR(VLOOKUP(B669,[3]Ap_CESANTIAS!$C$16:$M$112,11,0)+VLOOKUP(B669,[4]Ap_CESANTIAS!$C$16:$M$112,11,0),0)</f>
        <v>0</v>
      </c>
      <c r="Y669" s="3">
        <f>IFERROR(VLOOKUP(B669,[3]Ap_PENSION!$C$16:$M$112,11,0)+VLOOKUP(B669,[4]Ap_PENSION!$C$16:$M$112,11,0),0)</f>
        <v>0</v>
      </c>
      <c r="Z669" s="3">
        <f>IFERROR(VLOOKUP(B669,[3]Ap_SALUD!$C$16:$M$112,11,0)+VLOOKUP(B669,[4]Ap_SALUD!$C$16:$M$112,11,0),0)</f>
        <v>0</v>
      </c>
      <c r="AA669" s="36">
        <f t="shared" si="31"/>
        <v>0</v>
      </c>
      <c r="AB669" s="37">
        <f t="shared" si="32"/>
        <v>0</v>
      </c>
    </row>
    <row r="670" spans="1:28" hidden="1" x14ac:dyDescent="0.25">
      <c r="A670" s="38">
        <v>658</v>
      </c>
      <c r="B670" s="61"/>
      <c r="C670" s="31">
        <v>891680075</v>
      </c>
      <c r="D670" s="31">
        <f>VLOOKUP(C670,ENERO!$D$13:$E$1147,2,0)</f>
        <v>219127491</v>
      </c>
      <c r="E670" s="61" t="s">
        <v>851</v>
      </c>
      <c r="F670" s="61"/>
      <c r="G670" s="61"/>
      <c r="H670" s="3">
        <v>325279599</v>
      </c>
      <c r="I670" s="3">
        <v>454847931</v>
      </c>
      <c r="J670" s="3">
        <f>IFERROR(VLOOKUP(C670,[1]NOMINA!$Y$16:$AC$112,5,0),0)</f>
        <v>0</v>
      </c>
      <c r="K670" s="3">
        <f>IFERROR(VLOOKUP(C670,[1]CANCELACIONES!$Y$16:$AC$43,5,0),0)</f>
        <v>0</v>
      </c>
      <c r="L670" s="3">
        <f>IFERROR(VLOOKUP(C670,'[2]res- 200686'!$K$16:$R$112,8,0),0)</f>
        <v>0</v>
      </c>
      <c r="M670" s="3">
        <f>IFERROR(VLOOKUP(C670,'[2]reduccion calidad '!$K$16:$R$27,8,0),0)*-1</f>
        <v>0</v>
      </c>
      <c r="N670" s="3"/>
      <c r="O670" s="34">
        <f t="shared" si="30"/>
        <v>780127530</v>
      </c>
      <c r="P670" s="35">
        <v>780127530</v>
      </c>
      <c r="Q670" s="3">
        <f>IFERROR(VLOOKUP(C670,[3]ServNOMINA!$F$16:$M$112,8,0)+VLOOKUP(C670,[4]ServNOMINA!$F$16:$M$112,8,0),0)</f>
        <v>0</v>
      </c>
      <c r="R670" s="3">
        <f>IFERROR(VLOOKUP(C670,[3]ServOTROS!$F$16:$M$112,8,0)+VLOOKUP(C670,[4]ServOTROS!$F$16:$M$112,8,0),0)</f>
        <v>0</v>
      </c>
      <c r="S670" s="3"/>
      <c r="T670" s="3">
        <f>IFERROR(VLOOKUP(B670,[3]Aaf_PENSION!$C$16:$M$112,11,0)+VLOOKUP(B670,[4]Aaf_PENSION!$C$16:$M$112,11,0),0)</f>
        <v>0</v>
      </c>
      <c r="U670" s="3">
        <f>IFERROR(VLOOKUP(B670,[3]Aaf_SALUD!$C$16:$M$112,11,0)+VLOOKUP(B670,[4]Aaf_SALUD!$C$16:$M$112,11,0),0)</f>
        <v>0</v>
      </c>
      <c r="V670" s="3"/>
      <c r="W670" s="3"/>
      <c r="X670" s="3">
        <f>IFERROR(VLOOKUP(B670,[3]Ap_CESANTIAS!$C$16:$M$112,11,0)+VLOOKUP(B670,[4]Ap_CESANTIAS!$C$16:$M$112,11,0),0)</f>
        <v>0</v>
      </c>
      <c r="Y670" s="3">
        <f>IFERROR(VLOOKUP(B670,[3]Ap_PENSION!$C$16:$M$112,11,0)+VLOOKUP(B670,[4]Ap_PENSION!$C$16:$M$112,11,0),0)</f>
        <v>0</v>
      </c>
      <c r="Z670" s="3">
        <f>IFERROR(VLOOKUP(B670,[3]Ap_SALUD!$C$16:$M$112,11,0)+VLOOKUP(B670,[4]Ap_SALUD!$C$16:$M$112,11,0),0)</f>
        <v>0</v>
      </c>
      <c r="AA670" s="36">
        <f t="shared" si="31"/>
        <v>0</v>
      </c>
      <c r="AB670" s="37">
        <f t="shared" si="32"/>
        <v>0</v>
      </c>
    </row>
    <row r="671" spans="1:28" hidden="1" x14ac:dyDescent="0.25">
      <c r="A671" s="29">
        <v>659</v>
      </c>
      <c r="B671" s="61"/>
      <c r="C671" s="31">
        <v>891680076</v>
      </c>
      <c r="D671" s="31">
        <f>VLOOKUP(C671,ENERO!$D$13:$E$1147,2,0)</f>
        <v>219527495</v>
      </c>
      <c r="E671" s="61" t="s">
        <v>852</v>
      </c>
      <c r="F671" s="61"/>
      <c r="G671" s="61"/>
      <c r="H671" s="3">
        <v>402504347</v>
      </c>
      <c r="I671" s="3">
        <v>687273469</v>
      </c>
      <c r="J671" s="3">
        <f>IFERROR(VLOOKUP(C671,[1]NOMINA!$Y$16:$AC$112,5,0),0)</f>
        <v>0</v>
      </c>
      <c r="K671" s="3">
        <f>IFERROR(VLOOKUP(C671,[1]CANCELACIONES!$Y$16:$AC$43,5,0),0)</f>
        <v>0</v>
      </c>
      <c r="L671" s="3">
        <f>IFERROR(VLOOKUP(C671,'[2]res- 200686'!$K$16:$R$112,8,0),0)</f>
        <v>0</v>
      </c>
      <c r="M671" s="3">
        <f>IFERROR(VLOOKUP(C671,'[2]reduccion calidad '!$K$16:$R$27,8,0),0)*-1</f>
        <v>0</v>
      </c>
      <c r="N671" s="3"/>
      <c r="O671" s="34">
        <f t="shared" si="30"/>
        <v>1089777816</v>
      </c>
      <c r="P671" s="35">
        <v>1089777816</v>
      </c>
      <c r="Q671" s="3">
        <f>IFERROR(VLOOKUP(C671,[3]ServNOMINA!$F$16:$M$112,8,0)+VLOOKUP(C671,[4]ServNOMINA!$F$16:$M$112,8,0),0)</f>
        <v>0</v>
      </c>
      <c r="R671" s="3">
        <f>IFERROR(VLOOKUP(C671,[3]ServOTROS!$F$16:$M$112,8,0)+VLOOKUP(C671,[4]ServOTROS!$F$16:$M$112,8,0),0)</f>
        <v>0</v>
      </c>
      <c r="S671" s="3"/>
      <c r="T671" s="3">
        <f>IFERROR(VLOOKUP(B671,[3]Aaf_PENSION!$C$16:$M$112,11,0)+VLOOKUP(B671,[4]Aaf_PENSION!$C$16:$M$112,11,0),0)</f>
        <v>0</v>
      </c>
      <c r="U671" s="3">
        <f>IFERROR(VLOOKUP(B671,[3]Aaf_SALUD!$C$16:$M$112,11,0)+VLOOKUP(B671,[4]Aaf_SALUD!$C$16:$M$112,11,0),0)</f>
        <v>0</v>
      </c>
      <c r="V671" s="3"/>
      <c r="W671" s="3"/>
      <c r="X671" s="3">
        <f>IFERROR(VLOOKUP(B671,[3]Ap_CESANTIAS!$C$16:$M$112,11,0)+VLOOKUP(B671,[4]Ap_CESANTIAS!$C$16:$M$112,11,0),0)</f>
        <v>0</v>
      </c>
      <c r="Y671" s="3">
        <f>IFERROR(VLOOKUP(B671,[3]Ap_PENSION!$C$16:$M$112,11,0)+VLOOKUP(B671,[4]Ap_PENSION!$C$16:$M$112,11,0),0)</f>
        <v>0</v>
      </c>
      <c r="Z671" s="3">
        <f>IFERROR(VLOOKUP(B671,[3]Ap_SALUD!$C$16:$M$112,11,0)+VLOOKUP(B671,[4]Ap_SALUD!$C$16:$M$112,11,0),0)</f>
        <v>0</v>
      </c>
      <c r="AA671" s="36">
        <f t="shared" si="31"/>
        <v>0</v>
      </c>
      <c r="AB671" s="37">
        <f t="shared" si="32"/>
        <v>0</v>
      </c>
    </row>
    <row r="672" spans="1:28" hidden="1" x14ac:dyDescent="0.25">
      <c r="A672" s="38">
        <v>660</v>
      </c>
      <c r="B672" s="61"/>
      <c r="C672" s="31">
        <v>818001203</v>
      </c>
      <c r="D672" s="31">
        <f>VLOOKUP(C672,ENERO!$D$13:$E$1147,2,0)</f>
        <v>218027580</v>
      </c>
      <c r="E672" s="61" t="s">
        <v>853</v>
      </c>
      <c r="F672" s="61"/>
      <c r="G672" s="61"/>
      <c r="H672" s="3">
        <v>272112615</v>
      </c>
      <c r="I672" s="3">
        <v>478201655</v>
      </c>
      <c r="J672" s="3">
        <f>IFERROR(VLOOKUP(C672,[1]NOMINA!$Y$16:$AC$112,5,0),0)</f>
        <v>0</v>
      </c>
      <c r="K672" s="3">
        <f>IFERROR(VLOOKUP(C672,[1]CANCELACIONES!$Y$16:$AC$43,5,0),0)</f>
        <v>0</v>
      </c>
      <c r="L672" s="3">
        <f>IFERROR(VLOOKUP(C672,'[2]res- 200686'!$K$16:$R$112,8,0),0)</f>
        <v>0</v>
      </c>
      <c r="M672" s="3">
        <f>IFERROR(VLOOKUP(C672,'[2]reduccion calidad '!$K$16:$R$27,8,0),0)*-1</f>
        <v>0</v>
      </c>
      <c r="N672" s="3"/>
      <c r="O672" s="34">
        <f t="shared" si="30"/>
        <v>750314270</v>
      </c>
      <c r="P672" s="35">
        <v>750314270</v>
      </c>
      <c r="Q672" s="3">
        <f>IFERROR(VLOOKUP(C672,[3]ServNOMINA!$F$16:$M$112,8,0)+VLOOKUP(C672,[4]ServNOMINA!$F$16:$M$112,8,0),0)</f>
        <v>0</v>
      </c>
      <c r="R672" s="3">
        <f>IFERROR(VLOOKUP(C672,[3]ServOTROS!$F$16:$M$112,8,0)+VLOOKUP(C672,[4]ServOTROS!$F$16:$M$112,8,0),0)</f>
        <v>0</v>
      </c>
      <c r="S672" s="3"/>
      <c r="T672" s="3">
        <f>IFERROR(VLOOKUP(B672,[3]Aaf_PENSION!$C$16:$M$112,11,0)+VLOOKUP(B672,[4]Aaf_PENSION!$C$16:$M$112,11,0),0)</f>
        <v>0</v>
      </c>
      <c r="U672" s="3">
        <f>IFERROR(VLOOKUP(B672,[3]Aaf_SALUD!$C$16:$M$112,11,0)+VLOOKUP(B672,[4]Aaf_SALUD!$C$16:$M$112,11,0),0)</f>
        <v>0</v>
      </c>
      <c r="V672" s="3"/>
      <c r="W672" s="3"/>
      <c r="X672" s="3">
        <f>IFERROR(VLOOKUP(B672,[3]Ap_CESANTIAS!$C$16:$M$112,11,0)+VLOOKUP(B672,[4]Ap_CESANTIAS!$C$16:$M$112,11,0),0)</f>
        <v>0</v>
      </c>
      <c r="Y672" s="3">
        <f>IFERROR(VLOOKUP(B672,[3]Ap_PENSION!$C$16:$M$112,11,0)+VLOOKUP(B672,[4]Ap_PENSION!$C$16:$M$112,11,0),0)</f>
        <v>0</v>
      </c>
      <c r="Z672" s="3">
        <f>IFERROR(VLOOKUP(B672,[3]Ap_SALUD!$C$16:$M$112,11,0)+VLOOKUP(B672,[4]Ap_SALUD!$C$16:$M$112,11,0),0)</f>
        <v>0</v>
      </c>
      <c r="AA672" s="36">
        <f t="shared" si="31"/>
        <v>0</v>
      </c>
      <c r="AB672" s="37">
        <f t="shared" si="32"/>
        <v>0</v>
      </c>
    </row>
    <row r="673" spans="1:28" hidden="1" x14ac:dyDescent="0.25">
      <c r="A673" s="29">
        <v>661</v>
      </c>
      <c r="B673" s="61"/>
      <c r="C673" s="31">
        <v>818000899</v>
      </c>
      <c r="D673" s="31">
        <f>VLOOKUP(C673,ENERO!$D$13:$E$1147,2,0)</f>
        <v>210027600</v>
      </c>
      <c r="E673" s="61" t="s">
        <v>854</v>
      </c>
      <c r="F673" s="61"/>
      <c r="G673" s="61"/>
      <c r="H673" s="3">
        <v>390306999</v>
      </c>
      <c r="I673" s="3">
        <v>669233610</v>
      </c>
      <c r="J673" s="3">
        <f>IFERROR(VLOOKUP(C673,[1]NOMINA!$Y$16:$AC$112,5,0),0)</f>
        <v>0</v>
      </c>
      <c r="K673" s="3">
        <f>IFERROR(VLOOKUP(C673,[1]CANCELACIONES!$Y$16:$AC$43,5,0),0)</f>
        <v>0</v>
      </c>
      <c r="L673" s="3">
        <f>IFERROR(VLOOKUP(C673,'[2]res- 200686'!$K$16:$R$112,8,0),0)</f>
        <v>0</v>
      </c>
      <c r="M673" s="3">
        <f>IFERROR(VLOOKUP(C673,'[2]reduccion calidad '!$K$16:$R$27,8,0),0)*-1</f>
        <v>0</v>
      </c>
      <c r="N673" s="3"/>
      <c r="O673" s="34">
        <f t="shared" si="30"/>
        <v>1059540609</v>
      </c>
      <c r="P673" s="35">
        <v>1059540609</v>
      </c>
      <c r="Q673" s="3">
        <f>IFERROR(VLOOKUP(C673,[3]ServNOMINA!$F$16:$M$112,8,0)+VLOOKUP(C673,[4]ServNOMINA!$F$16:$M$112,8,0),0)</f>
        <v>0</v>
      </c>
      <c r="R673" s="3">
        <f>IFERROR(VLOOKUP(C673,[3]ServOTROS!$F$16:$M$112,8,0)+VLOOKUP(C673,[4]ServOTROS!$F$16:$M$112,8,0),0)</f>
        <v>0</v>
      </c>
      <c r="S673" s="3"/>
      <c r="T673" s="3">
        <f>IFERROR(VLOOKUP(B673,[3]Aaf_PENSION!$C$16:$M$112,11,0)+VLOOKUP(B673,[4]Aaf_PENSION!$C$16:$M$112,11,0),0)</f>
        <v>0</v>
      </c>
      <c r="U673" s="3">
        <f>IFERROR(VLOOKUP(B673,[3]Aaf_SALUD!$C$16:$M$112,11,0)+VLOOKUP(B673,[4]Aaf_SALUD!$C$16:$M$112,11,0),0)</f>
        <v>0</v>
      </c>
      <c r="V673" s="3"/>
      <c r="W673" s="3"/>
      <c r="X673" s="3">
        <f>IFERROR(VLOOKUP(B673,[3]Ap_CESANTIAS!$C$16:$M$112,11,0)+VLOOKUP(B673,[4]Ap_CESANTIAS!$C$16:$M$112,11,0),0)</f>
        <v>0</v>
      </c>
      <c r="Y673" s="3">
        <f>IFERROR(VLOOKUP(B673,[3]Ap_PENSION!$C$16:$M$112,11,0)+VLOOKUP(B673,[4]Ap_PENSION!$C$16:$M$112,11,0),0)</f>
        <v>0</v>
      </c>
      <c r="Z673" s="3">
        <f>IFERROR(VLOOKUP(B673,[3]Ap_SALUD!$C$16:$M$112,11,0)+VLOOKUP(B673,[4]Ap_SALUD!$C$16:$M$112,11,0),0)</f>
        <v>0</v>
      </c>
      <c r="AA673" s="36">
        <f t="shared" si="31"/>
        <v>0</v>
      </c>
      <c r="AB673" s="37">
        <f t="shared" si="32"/>
        <v>0</v>
      </c>
    </row>
    <row r="674" spans="1:28" hidden="1" x14ac:dyDescent="0.25">
      <c r="A674" s="38">
        <v>662</v>
      </c>
      <c r="B674" s="61"/>
      <c r="C674" s="31">
        <v>891680079</v>
      </c>
      <c r="D674" s="31">
        <f>VLOOKUP(C674,ENERO!$D$13:$E$1147,2,0)</f>
        <v>211527615</v>
      </c>
      <c r="E674" s="61" t="s">
        <v>621</v>
      </c>
      <c r="F674" s="61"/>
      <c r="G674" s="61"/>
      <c r="H674" s="3">
        <v>1918500480</v>
      </c>
      <c r="I674" s="3">
        <v>2039985591</v>
      </c>
      <c r="J674" s="3">
        <f>IFERROR(VLOOKUP(C674,[1]NOMINA!$Y$16:$AC$112,5,0),0)</f>
        <v>0</v>
      </c>
      <c r="K674" s="3">
        <f>IFERROR(VLOOKUP(C674,[1]CANCELACIONES!$Y$16:$AC$43,5,0),0)</f>
        <v>0</v>
      </c>
      <c r="L674" s="3">
        <f>IFERROR(VLOOKUP(C674,'[2]res- 200686'!$K$16:$R$112,8,0),0)</f>
        <v>0</v>
      </c>
      <c r="M674" s="3">
        <f>IFERROR(VLOOKUP(C674,'[2]reduccion calidad '!$K$16:$R$27,8,0),0)*-1</f>
        <v>0</v>
      </c>
      <c r="N674" s="3"/>
      <c r="O674" s="34">
        <f t="shared" si="30"/>
        <v>3958486071</v>
      </c>
      <c r="P674" s="35">
        <v>3958486071</v>
      </c>
      <c r="Q674" s="3">
        <f>IFERROR(VLOOKUP(C674,[3]ServNOMINA!$F$16:$M$112,8,0)+VLOOKUP(C674,[4]ServNOMINA!$F$16:$M$112,8,0),0)</f>
        <v>0</v>
      </c>
      <c r="R674" s="3">
        <f>IFERROR(VLOOKUP(C674,[3]ServOTROS!$F$16:$M$112,8,0)+VLOOKUP(C674,[4]ServOTROS!$F$16:$M$112,8,0),0)</f>
        <v>0</v>
      </c>
      <c r="S674" s="3"/>
      <c r="T674" s="3">
        <f>IFERROR(VLOOKUP(B674,[3]Aaf_PENSION!$C$16:$M$112,11,0)+VLOOKUP(B674,[4]Aaf_PENSION!$C$16:$M$112,11,0),0)</f>
        <v>0</v>
      </c>
      <c r="U674" s="3">
        <f>IFERROR(VLOOKUP(B674,[3]Aaf_SALUD!$C$16:$M$112,11,0)+VLOOKUP(B674,[4]Aaf_SALUD!$C$16:$M$112,11,0),0)</f>
        <v>0</v>
      </c>
      <c r="V674" s="3"/>
      <c r="W674" s="3"/>
      <c r="X674" s="3">
        <f>IFERROR(VLOOKUP(B674,[3]Ap_CESANTIAS!$C$16:$M$112,11,0)+VLOOKUP(B674,[4]Ap_CESANTIAS!$C$16:$M$112,11,0),0)</f>
        <v>0</v>
      </c>
      <c r="Y674" s="3">
        <f>IFERROR(VLOOKUP(B674,[3]Ap_PENSION!$C$16:$M$112,11,0)+VLOOKUP(B674,[4]Ap_PENSION!$C$16:$M$112,11,0),0)</f>
        <v>0</v>
      </c>
      <c r="Z674" s="3">
        <f>IFERROR(VLOOKUP(B674,[3]Ap_SALUD!$C$16:$M$112,11,0)+VLOOKUP(B674,[4]Ap_SALUD!$C$16:$M$112,11,0),0)</f>
        <v>0</v>
      </c>
      <c r="AA674" s="36">
        <f t="shared" si="31"/>
        <v>0</v>
      </c>
      <c r="AB674" s="37">
        <f t="shared" si="32"/>
        <v>0</v>
      </c>
    </row>
    <row r="675" spans="1:28" hidden="1" x14ac:dyDescent="0.25">
      <c r="A675" s="29">
        <v>663</v>
      </c>
      <c r="B675" s="61"/>
      <c r="C675" s="31">
        <v>891680080</v>
      </c>
      <c r="D675" s="31">
        <f>VLOOKUP(C675,ENERO!$D$13:$E$1147,2,0)</f>
        <v>216027660</v>
      </c>
      <c r="E675" s="61" t="s">
        <v>855</v>
      </c>
      <c r="F675" s="61"/>
      <c r="G675" s="61"/>
      <c r="H675" s="3">
        <v>119687253</v>
      </c>
      <c r="I675" s="3">
        <v>283319493</v>
      </c>
      <c r="J675" s="3">
        <f>IFERROR(VLOOKUP(C675,[1]NOMINA!$Y$16:$AC$112,5,0),0)</f>
        <v>0</v>
      </c>
      <c r="K675" s="3">
        <f>IFERROR(VLOOKUP(C675,[1]CANCELACIONES!$Y$16:$AC$43,5,0),0)</f>
        <v>0</v>
      </c>
      <c r="L675" s="3">
        <f>IFERROR(VLOOKUP(C675,'[2]res- 200686'!$K$16:$R$112,8,0),0)</f>
        <v>0</v>
      </c>
      <c r="M675" s="3">
        <f>IFERROR(VLOOKUP(C675,'[2]reduccion calidad '!$K$16:$R$27,8,0),0)*-1</f>
        <v>0</v>
      </c>
      <c r="N675" s="3"/>
      <c r="O675" s="34">
        <f t="shared" si="30"/>
        <v>403006746</v>
      </c>
      <c r="P675" s="35">
        <v>403006746</v>
      </c>
      <c r="Q675" s="3">
        <f>IFERROR(VLOOKUP(C675,[3]ServNOMINA!$F$16:$M$112,8,0)+VLOOKUP(C675,[4]ServNOMINA!$F$16:$M$112,8,0),0)</f>
        <v>0</v>
      </c>
      <c r="R675" s="3">
        <f>IFERROR(VLOOKUP(C675,[3]ServOTROS!$F$16:$M$112,8,0)+VLOOKUP(C675,[4]ServOTROS!$F$16:$M$112,8,0),0)</f>
        <v>0</v>
      </c>
      <c r="S675" s="3"/>
      <c r="T675" s="3">
        <f>IFERROR(VLOOKUP(B675,[3]Aaf_PENSION!$C$16:$M$112,11,0)+VLOOKUP(B675,[4]Aaf_PENSION!$C$16:$M$112,11,0),0)</f>
        <v>0</v>
      </c>
      <c r="U675" s="3">
        <f>IFERROR(VLOOKUP(B675,[3]Aaf_SALUD!$C$16:$M$112,11,0)+VLOOKUP(B675,[4]Aaf_SALUD!$C$16:$M$112,11,0),0)</f>
        <v>0</v>
      </c>
      <c r="V675" s="3"/>
      <c r="W675" s="3"/>
      <c r="X675" s="3">
        <f>IFERROR(VLOOKUP(B675,[3]Ap_CESANTIAS!$C$16:$M$112,11,0)+VLOOKUP(B675,[4]Ap_CESANTIAS!$C$16:$M$112,11,0),0)</f>
        <v>0</v>
      </c>
      <c r="Y675" s="3">
        <f>IFERROR(VLOOKUP(B675,[3]Ap_PENSION!$C$16:$M$112,11,0)+VLOOKUP(B675,[4]Ap_PENSION!$C$16:$M$112,11,0),0)</f>
        <v>0</v>
      </c>
      <c r="Z675" s="3">
        <f>IFERROR(VLOOKUP(B675,[3]Ap_SALUD!$C$16:$M$112,11,0)+VLOOKUP(B675,[4]Ap_SALUD!$C$16:$M$112,11,0),0)</f>
        <v>0</v>
      </c>
      <c r="AA675" s="36">
        <f t="shared" si="31"/>
        <v>0</v>
      </c>
      <c r="AB675" s="37">
        <f t="shared" si="32"/>
        <v>0</v>
      </c>
    </row>
    <row r="676" spans="1:28" hidden="1" x14ac:dyDescent="0.25">
      <c r="A676" s="38">
        <v>664</v>
      </c>
      <c r="B676" s="61"/>
      <c r="C676" s="31">
        <v>800095613</v>
      </c>
      <c r="D676" s="31">
        <f>VLOOKUP(C676,ENERO!$D$13:$E$1147,2,0)</f>
        <v>214527745</v>
      </c>
      <c r="E676" s="61" t="s">
        <v>856</v>
      </c>
      <c r="F676" s="61"/>
      <c r="G676" s="61"/>
      <c r="H676" s="3">
        <v>124219534</v>
      </c>
      <c r="I676" s="3">
        <v>351463169</v>
      </c>
      <c r="J676" s="3">
        <f>IFERROR(VLOOKUP(C676,[1]NOMINA!$Y$16:$AC$112,5,0),0)</f>
        <v>0</v>
      </c>
      <c r="K676" s="3">
        <f>IFERROR(VLOOKUP(C676,[1]CANCELACIONES!$Y$16:$AC$43,5,0),0)</f>
        <v>0</v>
      </c>
      <c r="L676" s="3">
        <f>IFERROR(VLOOKUP(C676,'[2]res- 200686'!$K$16:$R$112,8,0),0)</f>
        <v>0</v>
      </c>
      <c r="M676" s="3">
        <f>IFERROR(VLOOKUP(C676,'[2]reduccion calidad '!$K$16:$R$27,8,0),0)*-1</f>
        <v>0</v>
      </c>
      <c r="N676" s="3"/>
      <c r="O676" s="34">
        <f t="shared" si="30"/>
        <v>475682703</v>
      </c>
      <c r="P676" s="35">
        <v>475682703</v>
      </c>
      <c r="Q676" s="3">
        <f>IFERROR(VLOOKUP(C676,[3]ServNOMINA!$F$16:$M$112,8,0)+VLOOKUP(C676,[4]ServNOMINA!$F$16:$M$112,8,0),0)</f>
        <v>0</v>
      </c>
      <c r="R676" s="3">
        <f>IFERROR(VLOOKUP(C676,[3]ServOTROS!$F$16:$M$112,8,0)+VLOOKUP(C676,[4]ServOTROS!$F$16:$M$112,8,0),0)</f>
        <v>0</v>
      </c>
      <c r="S676" s="3"/>
      <c r="T676" s="3">
        <f>IFERROR(VLOOKUP(B676,[3]Aaf_PENSION!$C$16:$M$112,11,0)+VLOOKUP(B676,[4]Aaf_PENSION!$C$16:$M$112,11,0),0)</f>
        <v>0</v>
      </c>
      <c r="U676" s="3">
        <f>IFERROR(VLOOKUP(B676,[3]Aaf_SALUD!$C$16:$M$112,11,0)+VLOOKUP(B676,[4]Aaf_SALUD!$C$16:$M$112,11,0),0)</f>
        <v>0</v>
      </c>
      <c r="V676" s="3"/>
      <c r="W676" s="3"/>
      <c r="X676" s="3">
        <f>IFERROR(VLOOKUP(B676,[3]Ap_CESANTIAS!$C$16:$M$112,11,0)+VLOOKUP(B676,[4]Ap_CESANTIAS!$C$16:$M$112,11,0),0)</f>
        <v>0</v>
      </c>
      <c r="Y676" s="3">
        <f>IFERROR(VLOOKUP(B676,[3]Ap_PENSION!$C$16:$M$112,11,0)+VLOOKUP(B676,[4]Ap_PENSION!$C$16:$M$112,11,0),0)</f>
        <v>0</v>
      </c>
      <c r="Z676" s="3">
        <f>IFERROR(VLOOKUP(B676,[3]Ap_SALUD!$C$16:$M$112,11,0)+VLOOKUP(B676,[4]Ap_SALUD!$C$16:$M$112,11,0),0)</f>
        <v>0</v>
      </c>
      <c r="AA676" s="36">
        <f t="shared" si="31"/>
        <v>0</v>
      </c>
      <c r="AB676" s="37">
        <f t="shared" si="32"/>
        <v>0</v>
      </c>
    </row>
    <row r="677" spans="1:28" hidden="1" x14ac:dyDescent="0.25">
      <c r="A677" s="29">
        <v>665</v>
      </c>
      <c r="B677" s="61"/>
      <c r="C677" s="31">
        <v>891680081</v>
      </c>
      <c r="D677" s="31">
        <f>VLOOKUP(C677,ENERO!$D$13:$E$1147,2,0)</f>
        <v>218727787</v>
      </c>
      <c r="E677" s="61" t="s">
        <v>857</v>
      </c>
      <c r="F677" s="61"/>
      <c r="G677" s="61"/>
      <c r="H677" s="3">
        <v>1086056143</v>
      </c>
      <c r="I677" s="3">
        <v>1339583371</v>
      </c>
      <c r="J677" s="3">
        <f>IFERROR(VLOOKUP(C677,[1]NOMINA!$Y$16:$AC$112,5,0),0)</f>
        <v>0</v>
      </c>
      <c r="K677" s="3">
        <f>IFERROR(VLOOKUP(C677,[1]CANCELACIONES!$Y$16:$AC$43,5,0),0)</f>
        <v>0</v>
      </c>
      <c r="L677" s="3">
        <f>IFERROR(VLOOKUP(C677,'[2]res- 200686'!$K$16:$R$112,8,0),0)</f>
        <v>0</v>
      </c>
      <c r="M677" s="3">
        <f>IFERROR(VLOOKUP(C677,'[2]reduccion calidad '!$K$16:$R$27,8,0),0)*-1</f>
        <v>0</v>
      </c>
      <c r="N677" s="3"/>
      <c r="O677" s="34">
        <f t="shared" si="30"/>
        <v>2425639514</v>
      </c>
      <c r="P677" s="35">
        <v>2425639514</v>
      </c>
      <c r="Q677" s="3">
        <f>IFERROR(VLOOKUP(C677,[3]ServNOMINA!$F$16:$M$112,8,0)+VLOOKUP(C677,[4]ServNOMINA!$F$16:$M$112,8,0),0)</f>
        <v>0</v>
      </c>
      <c r="R677" s="3">
        <f>IFERROR(VLOOKUP(C677,[3]ServOTROS!$F$16:$M$112,8,0)+VLOOKUP(C677,[4]ServOTROS!$F$16:$M$112,8,0),0)</f>
        <v>0</v>
      </c>
      <c r="S677" s="3"/>
      <c r="T677" s="3">
        <f>IFERROR(VLOOKUP(B677,[3]Aaf_PENSION!$C$16:$M$112,11,0)+VLOOKUP(B677,[4]Aaf_PENSION!$C$16:$M$112,11,0),0)</f>
        <v>0</v>
      </c>
      <c r="U677" s="3">
        <f>IFERROR(VLOOKUP(B677,[3]Aaf_SALUD!$C$16:$M$112,11,0)+VLOOKUP(B677,[4]Aaf_SALUD!$C$16:$M$112,11,0),0)</f>
        <v>0</v>
      </c>
      <c r="V677" s="3"/>
      <c r="W677" s="3"/>
      <c r="X677" s="3">
        <f>IFERROR(VLOOKUP(B677,[3]Ap_CESANTIAS!$C$16:$M$112,11,0)+VLOOKUP(B677,[4]Ap_CESANTIAS!$C$16:$M$112,11,0),0)</f>
        <v>0</v>
      </c>
      <c r="Y677" s="3">
        <f>IFERROR(VLOOKUP(B677,[3]Ap_PENSION!$C$16:$M$112,11,0)+VLOOKUP(B677,[4]Ap_PENSION!$C$16:$M$112,11,0),0)</f>
        <v>0</v>
      </c>
      <c r="Z677" s="3">
        <f>IFERROR(VLOOKUP(B677,[3]Ap_SALUD!$C$16:$M$112,11,0)+VLOOKUP(B677,[4]Ap_SALUD!$C$16:$M$112,11,0),0)</f>
        <v>0</v>
      </c>
      <c r="AA677" s="36">
        <f t="shared" si="31"/>
        <v>0</v>
      </c>
      <c r="AB677" s="37">
        <f t="shared" si="32"/>
        <v>0</v>
      </c>
    </row>
    <row r="678" spans="1:28" hidden="1" x14ac:dyDescent="0.25">
      <c r="A678" s="38">
        <v>666</v>
      </c>
      <c r="B678" s="61"/>
      <c r="C678" s="31">
        <v>891680196</v>
      </c>
      <c r="D678" s="31">
        <f>VLOOKUP(C678,ENERO!$D$13:$E$1147,2,0)</f>
        <v>210027800</v>
      </c>
      <c r="E678" s="61" t="s">
        <v>858</v>
      </c>
      <c r="F678" s="61"/>
      <c r="G678" s="61"/>
      <c r="H678" s="3">
        <v>574100255</v>
      </c>
      <c r="I678" s="3">
        <v>968665677</v>
      </c>
      <c r="J678" s="3">
        <f>IFERROR(VLOOKUP(C678,[1]NOMINA!$Y$16:$AC$112,5,0),0)</f>
        <v>0</v>
      </c>
      <c r="K678" s="3">
        <f>IFERROR(VLOOKUP(C678,[1]CANCELACIONES!$Y$16:$AC$43,5,0),0)</f>
        <v>0</v>
      </c>
      <c r="L678" s="3">
        <f>IFERROR(VLOOKUP(C678,'[2]res- 200686'!$K$16:$R$112,8,0),0)</f>
        <v>0</v>
      </c>
      <c r="M678" s="3">
        <f>IFERROR(VLOOKUP(C678,'[2]reduccion calidad '!$K$16:$R$27,8,0),0)*-1</f>
        <v>0</v>
      </c>
      <c r="N678" s="3"/>
      <c r="O678" s="34">
        <f t="shared" si="30"/>
        <v>1542765932</v>
      </c>
      <c r="P678" s="35">
        <v>1542765932</v>
      </c>
      <c r="Q678" s="3">
        <f>IFERROR(VLOOKUP(C678,[3]ServNOMINA!$F$16:$M$112,8,0)+VLOOKUP(C678,[4]ServNOMINA!$F$16:$M$112,8,0),0)</f>
        <v>0</v>
      </c>
      <c r="R678" s="3">
        <f>IFERROR(VLOOKUP(C678,[3]ServOTROS!$F$16:$M$112,8,0)+VLOOKUP(C678,[4]ServOTROS!$F$16:$M$112,8,0),0)</f>
        <v>0</v>
      </c>
      <c r="S678" s="3"/>
      <c r="T678" s="3">
        <f>IFERROR(VLOOKUP(B678,[3]Aaf_PENSION!$C$16:$M$112,11,0)+VLOOKUP(B678,[4]Aaf_PENSION!$C$16:$M$112,11,0),0)</f>
        <v>0</v>
      </c>
      <c r="U678" s="3">
        <f>IFERROR(VLOOKUP(B678,[3]Aaf_SALUD!$C$16:$M$112,11,0)+VLOOKUP(B678,[4]Aaf_SALUD!$C$16:$M$112,11,0),0)</f>
        <v>0</v>
      </c>
      <c r="V678" s="3"/>
      <c r="W678" s="3"/>
      <c r="X678" s="3">
        <f>IFERROR(VLOOKUP(B678,[3]Ap_CESANTIAS!$C$16:$M$112,11,0)+VLOOKUP(B678,[4]Ap_CESANTIAS!$C$16:$M$112,11,0),0)</f>
        <v>0</v>
      </c>
      <c r="Y678" s="3">
        <f>IFERROR(VLOOKUP(B678,[3]Ap_PENSION!$C$16:$M$112,11,0)+VLOOKUP(B678,[4]Ap_PENSION!$C$16:$M$112,11,0),0)</f>
        <v>0</v>
      </c>
      <c r="Z678" s="3">
        <f>IFERROR(VLOOKUP(B678,[3]Ap_SALUD!$C$16:$M$112,11,0)+VLOOKUP(B678,[4]Ap_SALUD!$C$16:$M$112,11,0),0)</f>
        <v>0</v>
      </c>
      <c r="AA678" s="36">
        <f t="shared" si="31"/>
        <v>0</v>
      </c>
      <c r="AB678" s="37">
        <f t="shared" si="32"/>
        <v>0</v>
      </c>
    </row>
    <row r="679" spans="1:28" hidden="1" x14ac:dyDescent="0.25">
      <c r="A679" s="29">
        <v>667</v>
      </c>
      <c r="B679" s="61"/>
      <c r="C679" s="31">
        <v>818000961</v>
      </c>
      <c r="D679" s="31">
        <f>VLOOKUP(C679,ENERO!$D$13:$E$1147,2,0)</f>
        <v>211027810</v>
      </c>
      <c r="E679" s="61" t="s">
        <v>859</v>
      </c>
      <c r="F679" s="61"/>
      <c r="G679" s="61"/>
      <c r="H679" s="3">
        <v>270215119</v>
      </c>
      <c r="I679" s="3">
        <v>478232720</v>
      </c>
      <c r="J679" s="3">
        <f>IFERROR(VLOOKUP(C679,[1]NOMINA!$Y$16:$AC$112,5,0),0)</f>
        <v>0</v>
      </c>
      <c r="K679" s="3">
        <f>IFERROR(VLOOKUP(C679,[1]CANCELACIONES!$Y$16:$AC$43,5,0),0)</f>
        <v>0</v>
      </c>
      <c r="L679" s="3">
        <f>IFERROR(VLOOKUP(C679,'[2]res- 200686'!$K$16:$R$112,8,0),0)</f>
        <v>0</v>
      </c>
      <c r="M679" s="3">
        <f>IFERROR(VLOOKUP(C679,'[2]reduccion calidad '!$K$16:$R$27,8,0),0)*-1</f>
        <v>0</v>
      </c>
      <c r="N679" s="3"/>
      <c r="O679" s="34">
        <f t="shared" si="30"/>
        <v>748447839</v>
      </c>
      <c r="P679" s="35">
        <v>748447839</v>
      </c>
      <c r="Q679" s="3">
        <f>IFERROR(VLOOKUP(C679,[3]ServNOMINA!$F$16:$M$112,8,0)+VLOOKUP(C679,[4]ServNOMINA!$F$16:$M$112,8,0),0)</f>
        <v>0</v>
      </c>
      <c r="R679" s="3">
        <f>IFERROR(VLOOKUP(C679,[3]ServOTROS!$F$16:$M$112,8,0)+VLOOKUP(C679,[4]ServOTROS!$F$16:$M$112,8,0),0)</f>
        <v>0</v>
      </c>
      <c r="S679" s="3"/>
      <c r="T679" s="3">
        <f>IFERROR(VLOOKUP(B679,[3]Aaf_PENSION!$C$16:$M$112,11,0)+VLOOKUP(B679,[4]Aaf_PENSION!$C$16:$M$112,11,0),0)</f>
        <v>0</v>
      </c>
      <c r="U679" s="3">
        <f>IFERROR(VLOOKUP(B679,[3]Aaf_SALUD!$C$16:$M$112,11,0)+VLOOKUP(B679,[4]Aaf_SALUD!$C$16:$M$112,11,0),0)</f>
        <v>0</v>
      </c>
      <c r="V679" s="3"/>
      <c r="W679" s="3"/>
      <c r="X679" s="3">
        <f>IFERROR(VLOOKUP(B679,[3]Ap_CESANTIAS!$C$16:$M$112,11,0)+VLOOKUP(B679,[4]Ap_CESANTIAS!$C$16:$M$112,11,0),0)</f>
        <v>0</v>
      </c>
      <c r="Y679" s="3">
        <f>IFERROR(VLOOKUP(B679,[3]Ap_PENSION!$C$16:$M$112,11,0)+VLOOKUP(B679,[4]Ap_PENSION!$C$16:$M$112,11,0),0)</f>
        <v>0</v>
      </c>
      <c r="Z679" s="3">
        <f>IFERROR(VLOOKUP(B679,[3]Ap_SALUD!$C$16:$M$112,11,0)+VLOOKUP(B679,[4]Ap_SALUD!$C$16:$M$112,11,0),0)</f>
        <v>0</v>
      </c>
      <c r="AA679" s="36">
        <f t="shared" si="31"/>
        <v>0</v>
      </c>
      <c r="AB679" s="37">
        <f t="shared" si="32"/>
        <v>0</v>
      </c>
    </row>
    <row r="680" spans="1:28" customFormat="1" hidden="1" x14ac:dyDescent="0.25">
      <c r="A680" s="38">
        <v>668</v>
      </c>
      <c r="B680" s="61"/>
      <c r="C680" s="31">
        <v>901671766</v>
      </c>
      <c r="D680" s="31">
        <f>VLOOKUP(C680,ENERO!$D$13:$E$1147,2,0)</f>
        <v>923273478</v>
      </c>
      <c r="E680" s="61" t="s">
        <v>860</v>
      </c>
      <c r="F680" s="61"/>
      <c r="G680" s="61"/>
      <c r="H680" s="44">
        <v>1241915728</v>
      </c>
      <c r="I680" s="44">
        <v>1530817925</v>
      </c>
      <c r="J680" s="3">
        <f>IFERROR(VLOOKUP(C680,[1]NOMINA!$Y$16:$AC$112,5,0),0)</f>
        <v>0</v>
      </c>
      <c r="K680" s="3">
        <f>IFERROR(VLOOKUP(C680,[1]CANCELACIONES!$Y$16:$AC$43,5,0),0)</f>
        <v>0</v>
      </c>
      <c r="L680" s="3">
        <f>IFERROR(VLOOKUP(C680,'[2]res- 200686'!$K$16:$R$112,8,0),0)</f>
        <v>0</v>
      </c>
      <c r="M680" s="3">
        <f>IFERROR(VLOOKUP(C680,'[2]reduccion calidad '!$K$16:$R$27,8,0),0)*-1</f>
        <v>0</v>
      </c>
      <c r="N680" s="3"/>
      <c r="O680" s="34">
        <f t="shared" si="30"/>
        <v>2772733653</v>
      </c>
      <c r="P680" s="35">
        <v>2772733653</v>
      </c>
      <c r="Q680" s="3">
        <f>IFERROR(VLOOKUP(C680,[3]ServNOMINA!$F$16:$M$112,8,0)+VLOOKUP(C680,[4]ServNOMINA!$F$16:$M$112,8,0),0)</f>
        <v>0</v>
      </c>
      <c r="R680" s="3">
        <f>IFERROR(VLOOKUP(C680,[3]ServOTROS!$F$16:$M$112,8,0)+VLOOKUP(C680,[4]ServOTROS!$F$16:$M$112,8,0),0)</f>
        <v>0</v>
      </c>
      <c r="S680" s="3"/>
      <c r="T680" s="3">
        <f>IFERROR(VLOOKUP(B680,[3]Aaf_PENSION!$C$16:$M$112,11,0)+VLOOKUP(B680,[4]Aaf_PENSION!$C$16:$M$112,11,0),0)</f>
        <v>0</v>
      </c>
      <c r="U680" s="3">
        <f>IFERROR(VLOOKUP(B680,[3]Aaf_SALUD!$C$16:$M$112,11,0)+VLOOKUP(B680,[4]Aaf_SALUD!$C$16:$M$112,11,0),0)</f>
        <v>0</v>
      </c>
      <c r="V680" s="3"/>
      <c r="W680" s="3"/>
      <c r="X680" s="3">
        <f>IFERROR(VLOOKUP(B680,[3]Ap_CESANTIAS!$C$16:$M$112,11,0)+VLOOKUP(B680,[4]Ap_CESANTIAS!$C$16:$M$112,11,0),0)</f>
        <v>0</v>
      </c>
      <c r="Y680" s="3">
        <f>IFERROR(VLOOKUP(B680,[3]Ap_PENSION!$C$16:$M$112,11,0)+VLOOKUP(B680,[4]Ap_PENSION!$C$16:$M$112,11,0),0)</f>
        <v>0</v>
      </c>
      <c r="Z680" s="3">
        <f>IFERROR(VLOOKUP(B680,[3]Ap_SALUD!$C$16:$M$112,11,0)+VLOOKUP(B680,[4]Ap_SALUD!$C$16:$M$112,11,0),0)</f>
        <v>0</v>
      </c>
      <c r="AA680" s="36">
        <f t="shared" si="31"/>
        <v>0</v>
      </c>
      <c r="AB680" s="37">
        <f t="shared" si="32"/>
        <v>0</v>
      </c>
    </row>
    <row r="681" spans="1:28" hidden="1" x14ac:dyDescent="0.25">
      <c r="A681" s="29">
        <v>669</v>
      </c>
      <c r="B681" s="61"/>
      <c r="C681" s="31">
        <v>891180069</v>
      </c>
      <c r="D681" s="31">
        <f>VLOOKUP(C681,ENERO!$D$13:$E$1147,2,0)</f>
        <v>210641006</v>
      </c>
      <c r="E681" s="61" t="s">
        <v>861</v>
      </c>
      <c r="F681" s="61"/>
      <c r="G681" s="61"/>
      <c r="H681" s="3">
        <v>731813919</v>
      </c>
      <c r="I681" s="3">
        <v>1420804129</v>
      </c>
      <c r="J681" s="3">
        <f>IFERROR(VLOOKUP(C681,[1]NOMINA!$Y$16:$AC$112,5,0),0)</f>
        <v>0</v>
      </c>
      <c r="K681" s="3">
        <f>IFERROR(VLOOKUP(C681,[1]CANCELACIONES!$Y$16:$AC$43,5,0),0)</f>
        <v>0</v>
      </c>
      <c r="L681" s="3">
        <f>IFERROR(VLOOKUP(C681,'[2]res- 200686'!$K$16:$R$112,8,0),0)</f>
        <v>0</v>
      </c>
      <c r="M681" s="3">
        <f>IFERROR(VLOOKUP(C681,'[2]reduccion calidad '!$K$16:$R$27,8,0),0)*-1</f>
        <v>0</v>
      </c>
      <c r="N681" s="3"/>
      <c r="O681" s="34">
        <f t="shared" si="30"/>
        <v>2152618048</v>
      </c>
      <c r="P681" s="35">
        <v>2152618048</v>
      </c>
      <c r="Q681" s="3">
        <f>IFERROR(VLOOKUP(C681,[3]ServNOMINA!$F$16:$M$112,8,0)+VLOOKUP(C681,[4]ServNOMINA!$F$16:$M$112,8,0),0)</f>
        <v>0</v>
      </c>
      <c r="R681" s="3">
        <f>IFERROR(VLOOKUP(C681,[3]ServOTROS!$F$16:$M$112,8,0)+VLOOKUP(C681,[4]ServOTROS!$F$16:$M$112,8,0),0)</f>
        <v>0</v>
      </c>
      <c r="S681" s="3"/>
      <c r="T681" s="3">
        <f>IFERROR(VLOOKUP(B681,[3]Aaf_PENSION!$C$16:$M$112,11,0)+VLOOKUP(B681,[4]Aaf_PENSION!$C$16:$M$112,11,0),0)</f>
        <v>0</v>
      </c>
      <c r="U681" s="3">
        <f>IFERROR(VLOOKUP(B681,[3]Aaf_SALUD!$C$16:$M$112,11,0)+VLOOKUP(B681,[4]Aaf_SALUD!$C$16:$M$112,11,0),0)</f>
        <v>0</v>
      </c>
      <c r="V681" s="3"/>
      <c r="W681" s="3"/>
      <c r="X681" s="3">
        <f>IFERROR(VLOOKUP(B681,[3]Ap_CESANTIAS!$C$16:$M$112,11,0)+VLOOKUP(B681,[4]Ap_CESANTIAS!$C$16:$M$112,11,0),0)</f>
        <v>0</v>
      </c>
      <c r="Y681" s="3">
        <f>IFERROR(VLOOKUP(B681,[3]Ap_PENSION!$C$16:$M$112,11,0)+VLOOKUP(B681,[4]Ap_PENSION!$C$16:$M$112,11,0),0)</f>
        <v>0</v>
      </c>
      <c r="Z681" s="3">
        <f>IFERROR(VLOOKUP(B681,[3]Ap_SALUD!$C$16:$M$112,11,0)+VLOOKUP(B681,[4]Ap_SALUD!$C$16:$M$112,11,0),0)</f>
        <v>0</v>
      </c>
      <c r="AA681" s="36">
        <f t="shared" si="31"/>
        <v>0</v>
      </c>
      <c r="AB681" s="37">
        <f t="shared" si="32"/>
        <v>0</v>
      </c>
    </row>
    <row r="682" spans="1:28" hidden="1" x14ac:dyDescent="0.25">
      <c r="A682" s="38">
        <v>670</v>
      </c>
      <c r="B682" s="61"/>
      <c r="C682" s="31">
        <v>891180139</v>
      </c>
      <c r="D682" s="31">
        <f>VLOOKUP(C682,ENERO!$D$13:$E$1147,2,0)</f>
        <v>211341013</v>
      </c>
      <c r="E682" s="61" t="s">
        <v>862</v>
      </c>
      <c r="F682" s="61"/>
      <c r="G682" s="61"/>
      <c r="H682" s="3">
        <v>187704915</v>
      </c>
      <c r="I682" s="3">
        <v>377779332</v>
      </c>
      <c r="J682" s="3">
        <f>IFERROR(VLOOKUP(C682,[1]NOMINA!$Y$16:$AC$112,5,0),0)</f>
        <v>0</v>
      </c>
      <c r="K682" s="3">
        <f>IFERROR(VLOOKUP(C682,[1]CANCELACIONES!$Y$16:$AC$43,5,0),0)</f>
        <v>0</v>
      </c>
      <c r="L682" s="3">
        <f>IFERROR(VLOOKUP(C682,'[2]res- 200686'!$K$16:$R$112,8,0),0)</f>
        <v>0</v>
      </c>
      <c r="M682" s="3">
        <f>IFERROR(VLOOKUP(C682,'[2]reduccion calidad '!$K$16:$R$27,8,0),0)*-1</f>
        <v>0</v>
      </c>
      <c r="N682" s="3"/>
      <c r="O682" s="34">
        <f t="shared" si="30"/>
        <v>565484247</v>
      </c>
      <c r="P682" s="35">
        <v>565484247</v>
      </c>
      <c r="Q682" s="3">
        <f>IFERROR(VLOOKUP(C682,[3]ServNOMINA!$F$16:$M$112,8,0)+VLOOKUP(C682,[4]ServNOMINA!$F$16:$M$112,8,0),0)</f>
        <v>0</v>
      </c>
      <c r="R682" s="3">
        <f>IFERROR(VLOOKUP(C682,[3]ServOTROS!$F$16:$M$112,8,0)+VLOOKUP(C682,[4]ServOTROS!$F$16:$M$112,8,0),0)</f>
        <v>0</v>
      </c>
      <c r="S682" s="3"/>
      <c r="T682" s="3">
        <f>IFERROR(VLOOKUP(B682,[3]Aaf_PENSION!$C$16:$M$112,11,0)+VLOOKUP(B682,[4]Aaf_PENSION!$C$16:$M$112,11,0),0)</f>
        <v>0</v>
      </c>
      <c r="U682" s="3">
        <f>IFERROR(VLOOKUP(B682,[3]Aaf_SALUD!$C$16:$M$112,11,0)+VLOOKUP(B682,[4]Aaf_SALUD!$C$16:$M$112,11,0),0)</f>
        <v>0</v>
      </c>
      <c r="V682" s="3"/>
      <c r="W682" s="3"/>
      <c r="X682" s="3">
        <f>IFERROR(VLOOKUP(B682,[3]Ap_CESANTIAS!$C$16:$M$112,11,0)+VLOOKUP(B682,[4]Ap_CESANTIAS!$C$16:$M$112,11,0),0)</f>
        <v>0</v>
      </c>
      <c r="Y682" s="3">
        <f>IFERROR(VLOOKUP(B682,[3]Ap_PENSION!$C$16:$M$112,11,0)+VLOOKUP(B682,[4]Ap_PENSION!$C$16:$M$112,11,0),0)</f>
        <v>0</v>
      </c>
      <c r="Z682" s="3">
        <f>IFERROR(VLOOKUP(B682,[3]Ap_SALUD!$C$16:$M$112,11,0)+VLOOKUP(B682,[4]Ap_SALUD!$C$16:$M$112,11,0),0)</f>
        <v>0</v>
      </c>
      <c r="AA682" s="36">
        <f t="shared" si="31"/>
        <v>0</v>
      </c>
      <c r="AB682" s="37">
        <f t="shared" si="32"/>
        <v>0</v>
      </c>
    </row>
    <row r="683" spans="1:28" hidden="1" x14ac:dyDescent="0.25">
      <c r="A683" s="29">
        <v>671</v>
      </c>
      <c r="B683" s="61"/>
      <c r="C683" s="31">
        <v>891180070</v>
      </c>
      <c r="D683" s="31">
        <f>VLOOKUP(C683,ENERO!$D$13:$E$1147,2,0)</f>
        <v>211641016</v>
      </c>
      <c r="E683" s="61" t="s">
        <v>863</v>
      </c>
      <c r="F683" s="61"/>
      <c r="G683" s="61"/>
      <c r="H683" s="3">
        <v>309639571</v>
      </c>
      <c r="I683" s="3">
        <v>588608977</v>
      </c>
      <c r="J683" s="3">
        <f>IFERROR(VLOOKUP(C683,[1]NOMINA!$Y$16:$AC$112,5,0),0)</f>
        <v>0</v>
      </c>
      <c r="K683" s="3">
        <f>IFERROR(VLOOKUP(C683,[1]CANCELACIONES!$Y$16:$AC$43,5,0),0)</f>
        <v>0</v>
      </c>
      <c r="L683" s="3">
        <f>IFERROR(VLOOKUP(C683,'[2]res- 200686'!$K$16:$R$112,8,0),0)</f>
        <v>0</v>
      </c>
      <c r="M683" s="3">
        <f>IFERROR(VLOOKUP(C683,'[2]reduccion calidad '!$K$16:$R$27,8,0),0)*-1</f>
        <v>0</v>
      </c>
      <c r="N683" s="3"/>
      <c r="O683" s="34">
        <f t="shared" si="30"/>
        <v>898248548</v>
      </c>
      <c r="P683" s="35">
        <v>898248548</v>
      </c>
      <c r="Q683" s="3">
        <f>IFERROR(VLOOKUP(C683,[3]ServNOMINA!$F$16:$M$112,8,0)+VLOOKUP(C683,[4]ServNOMINA!$F$16:$M$112,8,0),0)</f>
        <v>0</v>
      </c>
      <c r="R683" s="3">
        <f>IFERROR(VLOOKUP(C683,[3]ServOTROS!$F$16:$M$112,8,0)+VLOOKUP(C683,[4]ServOTROS!$F$16:$M$112,8,0),0)</f>
        <v>0</v>
      </c>
      <c r="S683" s="3"/>
      <c r="T683" s="3">
        <f>IFERROR(VLOOKUP(B683,[3]Aaf_PENSION!$C$16:$M$112,11,0)+VLOOKUP(B683,[4]Aaf_PENSION!$C$16:$M$112,11,0),0)</f>
        <v>0</v>
      </c>
      <c r="U683" s="3">
        <f>IFERROR(VLOOKUP(B683,[3]Aaf_SALUD!$C$16:$M$112,11,0)+VLOOKUP(B683,[4]Aaf_SALUD!$C$16:$M$112,11,0),0)</f>
        <v>0</v>
      </c>
      <c r="V683" s="3"/>
      <c r="W683" s="3"/>
      <c r="X683" s="3">
        <f>IFERROR(VLOOKUP(B683,[3]Ap_CESANTIAS!$C$16:$M$112,11,0)+VLOOKUP(B683,[4]Ap_CESANTIAS!$C$16:$M$112,11,0),0)</f>
        <v>0</v>
      </c>
      <c r="Y683" s="3">
        <f>IFERROR(VLOOKUP(B683,[3]Ap_PENSION!$C$16:$M$112,11,0)+VLOOKUP(B683,[4]Ap_PENSION!$C$16:$M$112,11,0),0)</f>
        <v>0</v>
      </c>
      <c r="Z683" s="3">
        <f>IFERROR(VLOOKUP(B683,[3]Ap_SALUD!$C$16:$M$112,11,0)+VLOOKUP(B683,[4]Ap_SALUD!$C$16:$M$112,11,0),0)</f>
        <v>0</v>
      </c>
      <c r="AA683" s="36">
        <f t="shared" si="31"/>
        <v>0</v>
      </c>
      <c r="AB683" s="37">
        <f t="shared" si="32"/>
        <v>0</v>
      </c>
    </row>
    <row r="684" spans="1:28" hidden="1" x14ac:dyDescent="0.25">
      <c r="A684" s="38">
        <v>672</v>
      </c>
      <c r="B684" s="61"/>
      <c r="C684" s="31">
        <v>891180024</v>
      </c>
      <c r="D684" s="31">
        <f>VLOOKUP(C684,ENERO!$D$13:$E$1147,2,0)</f>
        <v>212041020</v>
      </c>
      <c r="E684" s="61" t="s">
        <v>864</v>
      </c>
      <c r="F684" s="61"/>
      <c r="G684" s="61"/>
      <c r="H684" s="3">
        <v>528602975</v>
      </c>
      <c r="I684" s="3">
        <v>823548863</v>
      </c>
      <c r="J684" s="3">
        <f>IFERROR(VLOOKUP(C684,[1]NOMINA!$Y$16:$AC$112,5,0),0)</f>
        <v>0</v>
      </c>
      <c r="K684" s="3">
        <f>IFERROR(VLOOKUP(C684,[1]CANCELACIONES!$Y$16:$AC$43,5,0),0)</f>
        <v>0</v>
      </c>
      <c r="L684" s="3">
        <f>IFERROR(VLOOKUP(C684,'[2]res- 200686'!$K$16:$R$112,8,0),0)</f>
        <v>0</v>
      </c>
      <c r="M684" s="3">
        <f>IFERROR(VLOOKUP(C684,'[2]reduccion calidad '!$K$16:$R$27,8,0),0)*-1</f>
        <v>0</v>
      </c>
      <c r="N684" s="3"/>
      <c r="O684" s="34">
        <f t="shared" si="30"/>
        <v>1352151838</v>
      </c>
      <c r="P684" s="35">
        <v>1352151838</v>
      </c>
      <c r="Q684" s="3">
        <f>IFERROR(VLOOKUP(C684,[3]ServNOMINA!$F$16:$M$112,8,0)+VLOOKUP(C684,[4]ServNOMINA!$F$16:$M$112,8,0),0)</f>
        <v>0</v>
      </c>
      <c r="R684" s="3">
        <f>IFERROR(VLOOKUP(C684,[3]ServOTROS!$F$16:$M$112,8,0)+VLOOKUP(C684,[4]ServOTROS!$F$16:$M$112,8,0),0)</f>
        <v>0</v>
      </c>
      <c r="S684" s="3"/>
      <c r="T684" s="3">
        <f>IFERROR(VLOOKUP(B684,[3]Aaf_PENSION!$C$16:$M$112,11,0)+VLOOKUP(B684,[4]Aaf_PENSION!$C$16:$M$112,11,0),0)</f>
        <v>0</v>
      </c>
      <c r="U684" s="3">
        <f>IFERROR(VLOOKUP(B684,[3]Aaf_SALUD!$C$16:$M$112,11,0)+VLOOKUP(B684,[4]Aaf_SALUD!$C$16:$M$112,11,0),0)</f>
        <v>0</v>
      </c>
      <c r="V684" s="3"/>
      <c r="W684" s="3"/>
      <c r="X684" s="3">
        <f>IFERROR(VLOOKUP(B684,[3]Ap_CESANTIAS!$C$16:$M$112,11,0)+VLOOKUP(B684,[4]Ap_CESANTIAS!$C$16:$M$112,11,0),0)</f>
        <v>0</v>
      </c>
      <c r="Y684" s="3">
        <f>IFERROR(VLOOKUP(B684,[3]Ap_PENSION!$C$16:$M$112,11,0)+VLOOKUP(B684,[4]Ap_PENSION!$C$16:$M$112,11,0),0)</f>
        <v>0</v>
      </c>
      <c r="Z684" s="3">
        <f>IFERROR(VLOOKUP(B684,[3]Ap_SALUD!$C$16:$M$112,11,0)+VLOOKUP(B684,[4]Ap_SALUD!$C$16:$M$112,11,0),0)</f>
        <v>0</v>
      </c>
      <c r="AA684" s="36">
        <f t="shared" si="31"/>
        <v>0</v>
      </c>
      <c r="AB684" s="37">
        <f t="shared" si="32"/>
        <v>0</v>
      </c>
    </row>
    <row r="685" spans="1:28" hidden="1" x14ac:dyDescent="0.25">
      <c r="A685" s="29">
        <v>673</v>
      </c>
      <c r="B685" s="61"/>
      <c r="C685" s="31">
        <v>891180118</v>
      </c>
      <c r="D685" s="31">
        <f>VLOOKUP(C685,ENERO!$D$13:$E$1147,2,0)</f>
        <v>212641026</v>
      </c>
      <c r="E685" s="61" t="s">
        <v>865</v>
      </c>
      <c r="F685" s="61"/>
      <c r="G685" s="61"/>
      <c r="H685" s="3">
        <v>50718771</v>
      </c>
      <c r="I685" s="3">
        <v>119599063</v>
      </c>
      <c r="J685" s="3">
        <f>IFERROR(VLOOKUP(C685,[1]NOMINA!$Y$16:$AC$112,5,0),0)</f>
        <v>0</v>
      </c>
      <c r="K685" s="3">
        <f>IFERROR(VLOOKUP(C685,[1]CANCELACIONES!$Y$16:$AC$43,5,0),0)</f>
        <v>0</v>
      </c>
      <c r="L685" s="3">
        <f>IFERROR(VLOOKUP(C685,'[2]res- 200686'!$K$16:$R$112,8,0),0)</f>
        <v>0</v>
      </c>
      <c r="M685" s="3">
        <f>IFERROR(VLOOKUP(C685,'[2]reduccion calidad '!$K$16:$R$27,8,0),0)*-1</f>
        <v>0</v>
      </c>
      <c r="N685" s="3"/>
      <c r="O685" s="34">
        <f t="shared" si="30"/>
        <v>170317834</v>
      </c>
      <c r="P685" s="35">
        <v>170317834</v>
      </c>
      <c r="Q685" s="3">
        <f>IFERROR(VLOOKUP(C685,[3]ServNOMINA!$F$16:$M$112,8,0)+VLOOKUP(C685,[4]ServNOMINA!$F$16:$M$112,8,0),0)</f>
        <v>0</v>
      </c>
      <c r="R685" s="3">
        <f>IFERROR(VLOOKUP(C685,[3]ServOTROS!$F$16:$M$112,8,0)+VLOOKUP(C685,[4]ServOTROS!$F$16:$M$112,8,0),0)</f>
        <v>0</v>
      </c>
      <c r="S685" s="3"/>
      <c r="T685" s="3">
        <f>IFERROR(VLOOKUP(B685,[3]Aaf_PENSION!$C$16:$M$112,11,0)+VLOOKUP(B685,[4]Aaf_PENSION!$C$16:$M$112,11,0),0)</f>
        <v>0</v>
      </c>
      <c r="U685" s="3">
        <f>IFERROR(VLOOKUP(B685,[3]Aaf_SALUD!$C$16:$M$112,11,0)+VLOOKUP(B685,[4]Aaf_SALUD!$C$16:$M$112,11,0),0)</f>
        <v>0</v>
      </c>
      <c r="V685" s="3"/>
      <c r="W685" s="3"/>
      <c r="X685" s="3">
        <f>IFERROR(VLOOKUP(B685,[3]Ap_CESANTIAS!$C$16:$M$112,11,0)+VLOOKUP(B685,[4]Ap_CESANTIAS!$C$16:$M$112,11,0),0)</f>
        <v>0</v>
      </c>
      <c r="Y685" s="3">
        <f>IFERROR(VLOOKUP(B685,[3]Ap_PENSION!$C$16:$M$112,11,0)+VLOOKUP(B685,[4]Ap_PENSION!$C$16:$M$112,11,0),0)</f>
        <v>0</v>
      </c>
      <c r="Z685" s="3">
        <f>IFERROR(VLOOKUP(B685,[3]Ap_SALUD!$C$16:$M$112,11,0)+VLOOKUP(B685,[4]Ap_SALUD!$C$16:$M$112,11,0),0)</f>
        <v>0</v>
      </c>
      <c r="AA685" s="36">
        <f t="shared" si="31"/>
        <v>0</v>
      </c>
      <c r="AB685" s="37">
        <f t="shared" si="32"/>
        <v>0</v>
      </c>
    </row>
    <row r="686" spans="1:28" hidden="1" x14ac:dyDescent="0.25">
      <c r="A686" s="38">
        <v>674</v>
      </c>
      <c r="B686" s="61"/>
      <c r="C686" s="31">
        <v>891180183</v>
      </c>
      <c r="D686" s="31">
        <f>VLOOKUP(C686,ENERO!$D$13:$E$1147,2,0)</f>
        <v>217841078</v>
      </c>
      <c r="E686" s="61" t="s">
        <v>866</v>
      </c>
      <c r="F686" s="61"/>
      <c r="G686" s="61"/>
      <c r="H686" s="3">
        <v>127930629</v>
      </c>
      <c r="I686" s="3">
        <v>320939407</v>
      </c>
      <c r="J686" s="3">
        <f>IFERROR(VLOOKUP(C686,[1]NOMINA!$Y$16:$AC$112,5,0),0)</f>
        <v>0</v>
      </c>
      <c r="K686" s="3">
        <f>IFERROR(VLOOKUP(C686,[1]CANCELACIONES!$Y$16:$AC$43,5,0),0)</f>
        <v>0</v>
      </c>
      <c r="L686" s="3">
        <f>IFERROR(VLOOKUP(C686,'[2]res- 200686'!$K$16:$R$112,8,0),0)</f>
        <v>0</v>
      </c>
      <c r="M686" s="3">
        <f>IFERROR(VLOOKUP(C686,'[2]reduccion calidad '!$K$16:$R$27,8,0),0)*-1</f>
        <v>0</v>
      </c>
      <c r="N686" s="3"/>
      <c r="O686" s="34">
        <f t="shared" si="30"/>
        <v>448870036</v>
      </c>
      <c r="P686" s="35">
        <v>448870036</v>
      </c>
      <c r="Q686" s="3">
        <f>IFERROR(VLOOKUP(C686,[3]ServNOMINA!$F$16:$M$112,8,0)+VLOOKUP(C686,[4]ServNOMINA!$F$16:$M$112,8,0),0)</f>
        <v>0</v>
      </c>
      <c r="R686" s="3">
        <f>IFERROR(VLOOKUP(C686,[3]ServOTROS!$F$16:$M$112,8,0)+VLOOKUP(C686,[4]ServOTROS!$F$16:$M$112,8,0),0)</f>
        <v>0</v>
      </c>
      <c r="S686" s="3"/>
      <c r="T686" s="3">
        <f>IFERROR(VLOOKUP(B686,[3]Aaf_PENSION!$C$16:$M$112,11,0)+VLOOKUP(B686,[4]Aaf_PENSION!$C$16:$M$112,11,0),0)</f>
        <v>0</v>
      </c>
      <c r="U686" s="3">
        <f>IFERROR(VLOOKUP(B686,[3]Aaf_SALUD!$C$16:$M$112,11,0)+VLOOKUP(B686,[4]Aaf_SALUD!$C$16:$M$112,11,0),0)</f>
        <v>0</v>
      </c>
      <c r="V686" s="3"/>
      <c r="W686" s="3"/>
      <c r="X686" s="3">
        <f>IFERROR(VLOOKUP(B686,[3]Ap_CESANTIAS!$C$16:$M$112,11,0)+VLOOKUP(B686,[4]Ap_CESANTIAS!$C$16:$M$112,11,0),0)</f>
        <v>0</v>
      </c>
      <c r="Y686" s="3">
        <f>IFERROR(VLOOKUP(B686,[3]Ap_PENSION!$C$16:$M$112,11,0)+VLOOKUP(B686,[4]Ap_PENSION!$C$16:$M$112,11,0),0)</f>
        <v>0</v>
      </c>
      <c r="Z686" s="3">
        <f>IFERROR(VLOOKUP(B686,[3]Ap_SALUD!$C$16:$M$112,11,0)+VLOOKUP(B686,[4]Ap_SALUD!$C$16:$M$112,11,0),0)</f>
        <v>0</v>
      </c>
      <c r="AA686" s="36">
        <f t="shared" si="31"/>
        <v>0</v>
      </c>
      <c r="AB686" s="37">
        <f t="shared" si="32"/>
        <v>0</v>
      </c>
    </row>
    <row r="687" spans="1:28" hidden="1" x14ac:dyDescent="0.25">
      <c r="A687" s="29">
        <v>675</v>
      </c>
      <c r="B687" s="61"/>
      <c r="C687" s="31">
        <v>891118119</v>
      </c>
      <c r="D687" s="31">
        <f>VLOOKUP(C687,ENERO!$D$13:$E$1147,2,0)</f>
        <v>213241132</v>
      </c>
      <c r="E687" s="61" t="s">
        <v>867</v>
      </c>
      <c r="F687" s="61"/>
      <c r="G687" s="61"/>
      <c r="H687" s="3">
        <v>511933695</v>
      </c>
      <c r="I687" s="3">
        <v>768903475</v>
      </c>
      <c r="J687" s="3">
        <f>IFERROR(VLOOKUP(C687,[1]NOMINA!$Y$16:$AC$112,5,0),0)</f>
        <v>0</v>
      </c>
      <c r="K687" s="3">
        <f>IFERROR(VLOOKUP(C687,[1]CANCELACIONES!$Y$16:$AC$43,5,0),0)</f>
        <v>0</v>
      </c>
      <c r="L687" s="3">
        <f>IFERROR(VLOOKUP(C687,'[2]res- 200686'!$K$16:$R$112,8,0),0)</f>
        <v>0</v>
      </c>
      <c r="M687" s="3">
        <f>IFERROR(VLOOKUP(C687,'[2]reduccion calidad '!$K$16:$R$27,8,0),0)*-1</f>
        <v>0</v>
      </c>
      <c r="N687" s="3"/>
      <c r="O687" s="34">
        <f t="shared" si="30"/>
        <v>1280837170</v>
      </c>
      <c r="P687" s="35">
        <v>1280837170</v>
      </c>
      <c r="Q687" s="3">
        <f>IFERROR(VLOOKUP(C687,[3]ServNOMINA!$F$16:$M$112,8,0)+VLOOKUP(C687,[4]ServNOMINA!$F$16:$M$112,8,0),0)</f>
        <v>0</v>
      </c>
      <c r="R687" s="3">
        <f>IFERROR(VLOOKUP(C687,[3]ServOTROS!$F$16:$M$112,8,0)+VLOOKUP(C687,[4]ServOTROS!$F$16:$M$112,8,0),0)</f>
        <v>0</v>
      </c>
      <c r="S687" s="3"/>
      <c r="T687" s="3">
        <f>IFERROR(VLOOKUP(B687,[3]Aaf_PENSION!$C$16:$M$112,11,0)+VLOOKUP(B687,[4]Aaf_PENSION!$C$16:$M$112,11,0),0)</f>
        <v>0</v>
      </c>
      <c r="U687" s="3">
        <f>IFERROR(VLOOKUP(B687,[3]Aaf_SALUD!$C$16:$M$112,11,0)+VLOOKUP(B687,[4]Aaf_SALUD!$C$16:$M$112,11,0),0)</f>
        <v>0</v>
      </c>
      <c r="V687" s="3"/>
      <c r="W687" s="3"/>
      <c r="X687" s="3">
        <f>IFERROR(VLOOKUP(B687,[3]Ap_CESANTIAS!$C$16:$M$112,11,0)+VLOOKUP(B687,[4]Ap_CESANTIAS!$C$16:$M$112,11,0),0)</f>
        <v>0</v>
      </c>
      <c r="Y687" s="3">
        <f>IFERROR(VLOOKUP(B687,[3]Ap_PENSION!$C$16:$M$112,11,0)+VLOOKUP(B687,[4]Ap_PENSION!$C$16:$M$112,11,0),0)</f>
        <v>0</v>
      </c>
      <c r="Z687" s="3">
        <f>IFERROR(VLOOKUP(B687,[3]Ap_SALUD!$C$16:$M$112,11,0)+VLOOKUP(B687,[4]Ap_SALUD!$C$16:$M$112,11,0),0)</f>
        <v>0</v>
      </c>
      <c r="AA687" s="36">
        <f t="shared" si="31"/>
        <v>0</v>
      </c>
      <c r="AB687" s="37">
        <f t="shared" si="32"/>
        <v>0</v>
      </c>
    </row>
    <row r="688" spans="1:28" hidden="1" x14ac:dyDescent="0.25">
      <c r="A688" s="38">
        <v>676</v>
      </c>
      <c r="B688" s="61"/>
      <c r="C688" s="31">
        <v>891180028</v>
      </c>
      <c r="D688" s="31">
        <f>VLOOKUP(C688,ENERO!$D$13:$E$1147,2,0)</f>
        <v>210641206</v>
      </c>
      <c r="E688" s="61" t="s">
        <v>868</v>
      </c>
      <c r="F688" s="61"/>
      <c r="G688" s="61"/>
      <c r="H688" s="3">
        <v>160763705</v>
      </c>
      <c r="I688" s="3">
        <v>369418244</v>
      </c>
      <c r="J688" s="3">
        <f>IFERROR(VLOOKUP(C688,[1]NOMINA!$Y$16:$AC$112,5,0),0)</f>
        <v>0</v>
      </c>
      <c r="K688" s="3">
        <f>IFERROR(VLOOKUP(C688,[1]CANCELACIONES!$Y$16:$AC$43,5,0),0)</f>
        <v>0</v>
      </c>
      <c r="L688" s="3">
        <f>IFERROR(VLOOKUP(C688,'[2]res- 200686'!$K$16:$R$112,8,0),0)</f>
        <v>0</v>
      </c>
      <c r="M688" s="3">
        <f>IFERROR(VLOOKUP(C688,'[2]reduccion calidad '!$K$16:$R$27,8,0),0)*-1</f>
        <v>0</v>
      </c>
      <c r="N688" s="3"/>
      <c r="O688" s="34">
        <f t="shared" si="30"/>
        <v>530181949</v>
      </c>
      <c r="P688" s="35">
        <v>530181949</v>
      </c>
      <c r="Q688" s="3">
        <f>IFERROR(VLOOKUP(C688,[3]ServNOMINA!$F$16:$M$112,8,0)+VLOOKUP(C688,[4]ServNOMINA!$F$16:$M$112,8,0),0)</f>
        <v>0</v>
      </c>
      <c r="R688" s="3">
        <f>IFERROR(VLOOKUP(C688,[3]ServOTROS!$F$16:$M$112,8,0)+VLOOKUP(C688,[4]ServOTROS!$F$16:$M$112,8,0),0)</f>
        <v>0</v>
      </c>
      <c r="S688" s="3"/>
      <c r="T688" s="3">
        <f>IFERROR(VLOOKUP(B688,[3]Aaf_PENSION!$C$16:$M$112,11,0)+VLOOKUP(B688,[4]Aaf_PENSION!$C$16:$M$112,11,0),0)</f>
        <v>0</v>
      </c>
      <c r="U688" s="3">
        <f>IFERROR(VLOOKUP(B688,[3]Aaf_SALUD!$C$16:$M$112,11,0)+VLOOKUP(B688,[4]Aaf_SALUD!$C$16:$M$112,11,0),0)</f>
        <v>0</v>
      </c>
      <c r="V688" s="3"/>
      <c r="W688" s="3"/>
      <c r="X688" s="3">
        <f>IFERROR(VLOOKUP(B688,[3]Ap_CESANTIAS!$C$16:$M$112,11,0)+VLOOKUP(B688,[4]Ap_CESANTIAS!$C$16:$M$112,11,0),0)</f>
        <v>0</v>
      </c>
      <c r="Y688" s="3">
        <f>IFERROR(VLOOKUP(B688,[3]Ap_PENSION!$C$16:$M$112,11,0)+VLOOKUP(B688,[4]Ap_PENSION!$C$16:$M$112,11,0),0)</f>
        <v>0</v>
      </c>
      <c r="Z688" s="3">
        <f>IFERROR(VLOOKUP(B688,[3]Ap_SALUD!$C$16:$M$112,11,0)+VLOOKUP(B688,[4]Ap_SALUD!$C$16:$M$112,11,0),0)</f>
        <v>0</v>
      </c>
      <c r="AA688" s="36">
        <f t="shared" si="31"/>
        <v>0</v>
      </c>
      <c r="AB688" s="37">
        <f t="shared" si="32"/>
        <v>0</v>
      </c>
    </row>
    <row r="689" spans="1:28" hidden="1" x14ac:dyDescent="0.25">
      <c r="A689" s="29">
        <v>677</v>
      </c>
      <c r="B689" s="61"/>
      <c r="C689" s="31">
        <v>891180132</v>
      </c>
      <c r="D689" s="31">
        <f>VLOOKUP(C689,ENERO!$D$13:$E$1147,2,0)</f>
        <v>214441244</v>
      </c>
      <c r="E689" s="61" t="s">
        <v>869</v>
      </c>
      <c r="F689" s="61"/>
      <c r="G689" s="61"/>
      <c r="H689" s="3">
        <v>58265889</v>
      </c>
      <c r="I689" s="3">
        <v>135017417</v>
      </c>
      <c r="J689" s="3">
        <f>IFERROR(VLOOKUP(C689,[1]NOMINA!$Y$16:$AC$112,5,0),0)</f>
        <v>0</v>
      </c>
      <c r="K689" s="3">
        <f>IFERROR(VLOOKUP(C689,[1]CANCELACIONES!$Y$16:$AC$43,5,0),0)</f>
        <v>0</v>
      </c>
      <c r="L689" s="3">
        <f>IFERROR(VLOOKUP(C689,'[2]res- 200686'!$K$16:$R$112,8,0),0)</f>
        <v>0</v>
      </c>
      <c r="M689" s="3">
        <f>IFERROR(VLOOKUP(C689,'[2]reduccion calidad '!$K$16:$R$27,8,0),0)*-1</f>
        <v>0</v>
      </c>
      <c r="N689" s="3"/>
      <c r="O689" s="34">
        <f t="shared" si="30"/>
        <v>193283306</v>
      </c>
      <c r="P689" s="35">
        <v>193283306</v>
      </c>
      <c r="Q689" s="3">
        <f>IFERROR(VLOOKUP(C689,[3]ServNOMINA!$F$16:$M$112,8,0)+VLOOKUP(C689,[4]ServNOMINA!$F$16:$M$112,8,0),0)</f>
        <v>0</v>
      </c>
      <c r="R689" s="3">
        <f>IFERROR(VLOOKUP(C689,[3]ServOTROS!$F$16:$M$112,8,0)+VLOOKUP(C689,[4]ServOTROS!$F$16:$M$112,8,0),0)</f>
        <v>0</v>
      </c>
      <c r="S689" s="3"/>
      <c r="T689" s="3">
        <f>IFERROR(VLOOKUP(B689,[3]Aaf_PENSION!$C$16:$M$112,11,0)+VLOOKUP(B689,[4]Aaf_PENSION!$C$16:$M$112,11,0),0)</f>
        <v>0</v>
      </c>
      <c r="U689" s="3">
        <f>IFERROR(VLOOKUP(B689,[3]Aaf_SALUD!$C$16:$M$112,11,0)+VLOOKUP(B689,[4]Aaf_SALUD!$C$16:$M$112,11,0),0)</f>
        <v>0</v>
      </c>
      <c r="V689" s="3"/>
      <c r="W689" s="3"/>
      <c r="X689" s="3">
        <f>IFERROR(VLOOKUP(B689,[3]Ap_CESANTIAS!$C$16:$M$112,11,0)+VLOOKUP(B689,[4]Ap_CESANTIAS!$C$16:$M$112,11,0),0)</f>
        <v>0</v>
      </c>
      <c r="Y689" s="3">
        <f>IFERROR(VLOOKUP(B689,[3]Ap_PENSION!$C$16:$M$112,11,0)+VLOOKUP(B689,[4]Ap_PENSION!$C$16:$M$112,11,0),0)</f>
        <v>0</v>
      </c>
      <c r="Z689" s="3">
        <f>IFERROR(VLOOKUP(B689,[3]Ap_SALUD!$C$16:$M$112,11,0)+VLOOKUP(B689,[4]Ap_SALUD!$C$16:$M$112,11,0),0)</f>
        <v>0</v>
      </c>
      <c r="AA689" s="36">
        <f t="shared" si="31"/>
        <v>0</v>
      </c>
      <c r="AB689" s="37">
        <f t="shared" si="32"/>
        <v>0</v>
      </c>
    </row>
    <row r="690" spans="1:28" hidden="1" x14ac:dyDescent="0.25">
      <c r="A690" s="38">
        <v>678</v>
      </c>
      <c r="B690" s="61"/>
      <c r="C690" s="31">
        <v>891180022</v>
      </c>
      <c r="D690" s="31">
        <f>VLOOKUP(C690,ENERO!$D$13:$E$1147,2,0)</f>
        <v>219841298</v>
      </c>
      <c r="E690" s="61" t="s">
        <v>870</v>
      </c>
      <c r="F690" s="61"/>
      <c r="G690" s="61"/>
      <c r="H690" s="3">
        <v>1355372959</v>
      </c>
      <c r="I690" s="3">
        <v>2258324856</v>
      </c>
      <c r="J690" s="3">
        <f>IFERROR(VLOOKUP(C690,[1]NOMINA!$Y$16:$AC$112,5,0),0)</f>
        <v>0</v>
      </c>
      <c r="K690" s="3">
        <f>IFERROR(VLOOKUP(C690,[1]CANCELACIONES!$Y$16:$AC$43,5,0),0)</f>
        <v>0</v>
      </c>
      <c r="L690" s="3">
        <f>IFERROR(VLOOKUP(C690,'[2]res- 200686'!$K$16:$R$112,8,0),0)</f>
        <v>0</v>
      </c>
      <c r="M690" s="3">
        <f>IFERROR(VLOOKUP(C690,'[2]reduccion calidad '!$K$16:$R$27,8,0),0)*-1</f>
        <v>0</v>
      </c>
      <c r="N690" s="3"/>
      <c r="O690" s="34">
        <f t="shared" si="30"/>
        <v>3613697815</v>
      </c>
      <c r="P690" s="35">
        <v>3613697815</v>
      </c>
      <c r="Q690" s="3">
        <f>IFERROR(VLOOKUP(C690,[3]ServNOMINA!$F$16:$M$112,8,0)+VLOOKUP(C690,[4]ServNOMINA!$F$16:$M$112,8,0),0)</f>
        <v>0</v>
      </c>
      <c r="R690" s="3">
        <f>IFERROR(VLOOKUP(C690,[3]ServOTROS!$F$16:$M$112,8,0)+VLOOKUP(C690,[4]ServOTROS!$F$16:$M$112,8,0),0)</f>
        <v>0</v>
      </c>
      <c r="S690" s="3"/>
      <c r="T690" s="3">
        <f>IFERROR(VLOOKUP(B690,[3]Aaf_PENSION!$C$16:$M$112,11,0)+VLOOKUP(B690,[4]Aaf_PENSION!$C$16:$M$112,11,0),0)</f>
        <v>0</v>
      </c>
      <c r="U690" s="3">
        <f>IFERROR(VLOOKUP(B690,[3]Aaf_SALUD!$C$16:$M$112,11,0)+VLOOKUP(B690,[4]Aaf_SALUD!$C$16:$M$112,11,0),0)</f>
        <v>0</v>
      </c>
      <c r="V690" s="3"/>
      <c r="W690" s="3"/>
      <c r="X690" s="3">
        <f>IFERROR(VLOOKUP(B690,[3]Ap_CESANTIAS!$C$16:$M$112,11,0)+VLOOKUP(B690,[4]Ap_CESANTIAS!$C$16:$M$112,11,0),0)</f>
        <v>0</v>
      </c>
      <c r="Y690" s="3">
        <f>IFERROR(VLOOKUP(B690,[3]Ap_PENSION!$C$16:$M$112,11,0)+VLOOKUP(B690,[4]Ap_PENSION!$C$16:$M$112,11,0),0)</f>
        <v>0</v>
      </c>
      <c r="Z690" s="3">
        <f>IFERROR(VLOOKUP(B690,[3]Ap_SALUD!$C$16:$M$112,11,0)+VLOOKUP(B690,[4]Ap_SALUD!$C$16:$M$112,11,0),0)</f>
        <v>0</v>
      </c>
      <c r="AA690" s="36">
        <f t="shared" si="31"/>
        <v>0</v>
      </c>
      <c r="AB690" s="37">
        <f t="shared" si="32"/>
        <v>0</v>
      </c>
    </row>
    <row r="691" spans="1:28" hidden="1" x14ac:dyDescent="0.25">
      <c r="A691" s="29">
        <v>679</v>
      </c>
      <c r="B691" s="61"/>
      <c r="C691" s="31">
        <v>891180176</v>
      </c>
      <c r="D691" s="31">
        <f>VLOOKUP(C691,ENERO!$D$13:$E$1147,2,0)</f>
        <v>210641306</v>
      </c>
      <c r="E691" s="61" t="s">
        <v>871</v>
      </c>
      <c r="F691" s="61"/>
      <c r="G691" s="61"/>
      <c r="H691" s="3">
        <v>534576959</v>
      </c>
      <c r="I691" s="3">
        <v>1060722007</v>
      </c>
      <c r="J691" s="3">
        <f>IFERROR(VLOOKUP(C691,[1]NOMINA!$Y$16:$AC$112,5,0),0)</f>
        <v>0</v>
      </c>
      <c r="K691" s="3">
        <f>IFERROR(VLOOKUP(C691,[1]CANCELACIONES!$Y$16:$AC$43,5,0),0)</f>
        <v>0</v>
      </c>
      <c r="L691" s="3">
        <f>IFERROR(VLOOKUP(C691,'[2]res- 200686'!$K$16:$R$112,8,0),0)</f>
        <v>0</v>
      </c>
      <c r="M691" s="3">
        <f>IFERROR(VLOOKUP(C691,'[2]reduccion calidad '!$K$16:$R$27,8,0),0)*-1</f>
        <v>0</v>
      </c>
      <c r="N691" s="3"/>
      <c r="O691" s="34">
        <f t="shared" si="30"/>
        <v>1595298966</v>
      </c>
      <c r="P691" s="35">
        <v>1595298966</v>
      </c>
      <c r="Q691" s="3">
        <f>IFERROR(VLOOKUP(C691,[3]ServNOMINA!$F$16:$M$112,8,0)+VLOOKUP(C691,[4]ServNOMINA!$F$16:$M$112,8,0),0)</f>
        <v>0</v>
      </c>
      <c r="R691" s="3">
        <f>IFERROR(VLOOKUP(C691,[3]ServOTROS!$F$16:$M$112,8,0)+VLOOKUP(C691,[4]ServOTROS!$F$16:$M$112,8,0),0)</f>
        <v>0</v>
      </c>
      <c r="S691" s="3"/>
      <c r="T691" s="3">
        <f>IFERROR(VLOOKUP(B691,[3]Aaf_PENSION!$C$16:$M$112,11,0)+VLOOKUP(B691,[4]Aaf_PENSION!$C$16:$M$112,11,0),0)</f>
        <v>0</v>
      </c>
      <c r="U691" s="3">
        <f>IFERROR(VLOOKUP(B691,[3]Aaf_SALUD!$C$16:$M$112,11,0)+VLOOKUP(B691,[4]Aaf_SALUD!$C$16:$M$112,11,0),0)</f>
        <v>0</v>
      </c>
      <c r="V691" s="3"/>
      <c r="W691" s="3"/>
      <c r="X691" s="3">
        <f>IFERROR(VLOOKUP(B691,[3]Ap_CESANTIAS!$C$16:$M$112,11,0)+VLOOKUP(B691,[4]Ap_CESANTIAS!$C$16:$M$112,11,0),0)</f>
        <v>0</v>
      </c>
      <c r="Y691" s="3">
        <f>IFERROR(VLOOKUP(B691,[3]Ap_PENSION!$C$16:$M$112,11,0)+VLOOKUP(B691,[4]Ap_PENSION!$C$16:$M$112,11,0),0)</f>
        <v>0</v>
      </c>
      <c r="Z691" s="3">
        <f>IFERROR(VLOOKUP(B691,[3]Ap_SALUD!$C$16:$M$112,11,0)+VLOOKUP(B691,[4]Ap_SALUD!$C$16:$M$112,11,0),0)</f>
        <v>0</v>
      </c>
      <c r="AA691" s="36">
        <f t="shared" si="31"/>
        <v>0</v>
      </c>
      <c r="AB691" s="37">
        <f t="shared" si="32"/>
        <v>0</v>
      </c>
    </row>
    <row r="692" spans="1:28" hidden="1" x14ac:dyDescent="0.25">
      <c r="A692" s="38">
        <v>680</v>
      </c>
      <c r="B692" s="61"/>
      <c r="C692" s="31">
        <v>891180177</v>
      </c>
      <c r="D692" s="31">
        <f>VLOOKUP(C692,ENERO!$D$13:$E$1147,2,0)</f>
        <v>211941319</v>
      </c>
      <c r="E692" s="61" t="s">
        <v>357</v>
      </c>
      <c r="F692" s="61"/>
      <c r="G692" s="61"/>
      <c r="H692" s="3">
        <v>354823119</v>
      </c>
      <c r="I692" s="3">
        <v>568023998</v>
      </c>
      <c r="J692" s="3">
        <f>IFERROR(VLOOKUP(C692,[1]NOMINA!$Y$16:$AC$112,5,0),0)</f>
        <v>0</v>
      </c>
      <c r="K692" s="3">
        <f>IFERROR(VLOOKUP(C692,[1]CANCELACIONES!$Y$16:$AC$43,5,0),0)</f>
        <v>0</v>
      </c>
      <c r="L692" s="3">
        <f>IFERROR(VLOOKUP(C692,'[2]res- 200686'!$K$16:$R$112,8,0),0)</f>
        <v>0</v>
      </c>
      <c r="M692" s="3">
        <f>IFERROR(VLOOKUP(C692,'[2]reduccion calidad '!$K$16:$R$27,8,0),0)*-1</f>
        <v>0</v>
      </c>
      <c r="N692" s="3"/>
      <c r="O692" s="34">
        <f t="shared" si="30"/>
        <v>922847117</v>
      </c>
      <c r="P692" s="35">
        <v>922847117</v>
      </c>
      <c r="Q692" s="3">
        <f>IFERROR(VLOOKUP(C692,[3]ServNOMINA!$F$16:$M$112,8,0)+VLOOKUP(C692,[4]ServNOMINA!$F$16:$M$112,8,0),0)</f>
        <v>0</v>
      </c>
      <c r="R692" s="3">
        <f>IFERROR(VLOOKUP(C692,[3]ServOTROS!$F$16:$M$112,8,0)+VLOOKUP(C692,[4]ServOTROS!$F$16:$M$112,8,0),0)</f>
        <v>0</v>
      </c>
      <c r="S692" s="3"/>
      <c r="T692" s="3">
        <f>IFERROR(VLOOKUP(B692,[3]Aaf_PENSION!$C$16:$M$112,11,0)+VLOOKUP(B692,[4]Aaf_PENSION!$C$16:$M$112,11,0),0)</f>
        <v>0</v>
      </c>
      <c r="U692" s="3">
        <f>IFERROR(VLOOKUP(B692,[3]Aaf_SALUD!$C$16:$M$112,11,0)+VLOOKUP(B692,[4]Aaf_SALUD!$C$16:$M$112,11,0),0)</f>
        <v>0</v>
      </c>
      <c r="V692" s="3"/>
      <c r="W692" s="3"/>
      <c r="X692" s="3">
        <f>IFERROR(VLOOKUP(B692,[3]Ap_CESANTIAS!$C$16:$M$112,11,0)+VLOOKUP(B692,[4]Ap_CESANTIAS!$C$16:$M$112,11,0),0)</f>
        <v>0</v>
      </c>
      <c r="Y692" s="3">
        <f>IFERROR(VLOOKUP(B692,[3]Ap_PENSION!$C$16:$M$112,11,0)+VLOOKUP(B692,[4]Ap_PENSION!$C$16:$M$112,11,0),0)</f>
        <v>0</v>
      </c>
      <c r="Z692" s="3">
        <f>IFERROR(VLOOKUP(B692,[3]Ap_SALUD!$C$16:$M$112,11,0)+VLOOKUP(B692,[4]Ap_SALUD!$C$16:$M$112,11,0),0)</f>
        <v>0</v>
      </c>
      <c r="AA692" s="36">
        <f t="shared" si="31"/>
        <v>0</v>
      </c>
      <c r="AB692" s="37">
        <f t="shared" si="32"/>
        <v>0</v>
      </c>
    </row>
    <row r="693" spans="1:28" hidden="1" x14ac:dyDescent="0.25">
      <c r="A693" s="29">
        <v>681</v>
      </c>
      <c r="B693" s="61"/>
      <c r="C693" s="31">
        <v>891180019</v>
      </c>
      <c r="D693" s="31">
        <f>VLOOKUP(C693,ENERO!$D$13:$E$1147,2,0)</f>
        <v>214941349</v>
      </c>
      <c r="E693" s="61" t="s">
        <v>872</v>
      </c>
      <c r="F693" s="61"/>
      <c r="G693" s="61"/>
      <c r="H693" s="3">
        <v>183635923</v>
      </c>
      <c r="I693" s="3">
        <v>224603853</v>
      </c>
      <c r="J693" s="3">
        <f>IFERROR(VLOOKUP(C693,[1]NOMINA!$Y$16:$AC$112,5,0),0)</f>
        <v>0</v>
      </c>
      <c r="K693" s="3">
        <f>IFERROR(VLOOKUP(C693,[1]CANCELACIONES!$Y$16:$AC$43,5,0),0)</f>
        <v>0</v>
      </c>
      <c r="L693" s="3">
        <f>IFERROR(VLOOKUP(C693,'[2]res- 200686'!$K$16:$R$112,8,0),0)</f>
        <v>0</v>
      </c>
      <c r="M693" s="3">
        <f>IFERROR(VLOOKUP(C693,'[2]reduccion calidad '!$K$16:$R$27,8,0),0)*-1</f>
        <v>0</v>
      </c>
      <c r="N693" s="3"/>
      <c r="O693" s="34">
        <f t="shared" si="30"/>
        <v>408239776</v>
      </c>
      <c r="P693" s="35">
        <v>408239776</v>
      </c>
      <c r="Q693" s="3">
        <f>IFERROR(VLOOKUP(C693,[3]ServNOMINA!$F$16:$M$112,8,0)+VLOOKUP(C693,[4]ServNOMINA!$F$16:$M$112,8,0),0)</f>
        <v>0</v>
      </c>
      <c r="R693" s="3">
        <f>IFERROR(VLOOKUP(C693,[3]ServOTROS!$F$16:$M$112,8,0)+VLOOKUP(C693,[4]ServOTROS!$F$16:$M$112,8,0),0)</f>
        <v>0</v>
      </c>
      <c r="S693" s="3"/>
      <c r="T693" s="3">
        <f>IFERROR(VLOOKUP(B693,[3]Aaf_PENSION!$C$16:$M$112,11,0)+VLOOKUP(B693,[4]Aaf_PENSION!$C$16:$M$112,11,0),0)</f>
        <v>0</v>
      </c>
      <c r="U693" s="3">
        <f>IFERROR(VLOOKUP(B693,[3]Aaf_SALUD!$C$16:$M$112,11,0)+VLOOKUP(B693,[4]Aaf_SALUD!$C$16:$M$112,11,0),0)</f>
        <v>0</v>
      </c>
      <c r="V693" s="3"/>
      <c r="W693" s="3"/>
      <c r="X693" s="3">
        <f>IFERROR(VLOOKUP(B693,[3]Ap_CESANTIAS!$C$16:$M$112,11,0)+VLOOKUP(B693,[4]Ap_CESANTIAS!$C$16:$M$112,11,0),0)</f>
        <v>0</v>
      </c>
      <c r="Y693" s="3">
        <f>IFERROR(VLOOKUP(B693,[3]Ap_PENSION!$C$16:$M$112,11,0)+VLOOKUP(B693,[4]Ap_PENSION!$C$16:$M$112,11,0),0)</f>
        <v>0</v>
      </c>
      <c r="Z693" s="3">
        <f>IFERROR(VLOOKUP(B693,[3]Ap_SALUD!$C$16:$M$112,11,0)+VLOOKUP(B693,[4]Ap_SALUD!$C$16:$M$112,11,0),0)</f>
        <v>0</v>
      </c>
      <c r="AA693" s="36">
        <f t="shared" si="31"/>
        <v>0</v>
      </c>
      <c r="AB693" s="37">
        <f t="shared" si="32"/>
        <v>0</v>
      </c>
    </row>
    <row r="694" spans="1:28" hidden="1" x14ac:dyDescent="0.25">
      <c r="A694" s="38">
        <v>682</v>
      </c>
      <c r="B694" s="61"/>
      <c r="C694" s="31">
        <v>891180131</v>
      </c>
      <c r="D694" s="31">
        <f>VLOOKUP(C694,ENERO!$D$13:$E$1147,2,0)</f>
        <v>215741357</v>
      </c>
      <c r="E694" s="61" t="s">
        <v>873</v>
      </c>
      <c r="F694" s="61"/>
      <c r="G694" s="61"/>
      <c r="H694" s="3">
        <v>243681739</v>
      </c>
      <c r="I694" s="3">
        <v>517610023</v>
      </c>
      <c r="J694" s="3">
        <f>IFERROR(VLOOKUP(C694,[1]NOMINA!$Y$16:$AC$112,5,0),0)</f>
        <v>0</v>
      </c>
      <c r="K694" s="3">
        <f>IFERROR(VLOOKUP(C694,[1]CANCELACIONES!$Y$16:$AC$43,5,0),0)</f>
        <v>0</v>
      </c>
      <c r="L694" s="3">
        <f>IFERROR(VLOOKUP(C694,'[2]res- 200686'!$K$16:$R$112,8,0),0)</f>
        <v>0</v>
      </c>
      <c r="M694" s="3">
        <f>IFERROR(VLOOKUP(C694,'[2]reduccion calidad '!$K$16:$R$27,8,0),0)*-1</f>
        <v>0</v>
      </c>
      <c r="N694" s="3"/>
      <c r="O694" s="34">
        <f t="shared" si="30"/>
        <v>761291762</v>
      </c>
      <c r="P694" s="35">
        <v>761291762</v>
      </c>
      <c r="Q694" s="3">
        <f>IFERROR(VLOOKUP(C694,[3]ServNOMINA!$F$16:$M$112,8,0)+VLOOKUP(C694,[4]ServNOMINA!$F$16:$M$112,8,0),0)</f>
        <v>0</v>
      </c>
      <c r="R694" s="3">
        <f>IFERROR(VLOOKUP(C694,[3]ServOTROS!$F$16:$M$112,8,0)+VLOOKUP(C694,[4]ServOTROS!$F$16:$M$112,8,0),0)</f>
        <v>0</v>
      </c>
      <c r="S694" s="3"/>
      <c r="T694" s="3">
        <f>IFERROR(VLOOKUP(B694,[3]Aaf_PENSION!$C$16:$M$112,11,0)+VLOOKUP(B694,[4]Aaf_PENSION!$C$16:$M$112,11,0),0)</f>
        <v>0</v>
      </c>
      <c r="U694" s="3">
        <f>IFERROR(VLOOKUP(B694,[3]Aaf_SALUD!$C$16:$M$112,11,0)+VLOOKUP(B694,[4]Aaf_SALUD!$C$16:$M$112,11,0),0)</f>
        <v>0</v>
      </c>
      <c r="V694" s="3"/>
      <c r="W694" s="3"/>
      <c r="X694" s="3">
        <f>IFERROR(VLOOKUP(B694,[3]Ap_CESANTIAS!$C$16:$M$112,11,0)+VLOOKUP(B694,[4]Ap_CESANTIAS!$C$16:$M$112,11,0),0)</f>
        <v>0</v>
      </c>
      <c r="Y694" s="3">
        <f>IFERROR(VLOOKUP(B694,[3]Ap_PENSION!$C$16:$M$112,11,0)+VLOOKUP(B694,[4]Ap_PENSION!$C$16:$M$112,11,0),0)</f>
        <v>0</v>
      </c>
      <c r="Z694" s="3">
        <f>IFERROR(VLOOKUP(B694,[3]Ap_SALUD!$C$16:$M$112,11,0)+VLOOKUP(B694,[4]Ap_SALUD!$C$16:$M$112,11,0),0)</f>
        <v>0</v>
      </c>
      <c r="AA694" s="36">
        <f t="shared" si="31"/>
        <v>0</v>
      </c>
      <c r="AB694" s="37">
        <f t="shared" si="32"/>
        <v>0</v>
      </c>
    </row>
    <row r="695" spans="1:28" hidden="1" x14ac:dyDescent="0.25">
      <c r="A695" s="29">
        <v>683</v>
      </c>
      <c r="B695" s="61"/>
      <c r="C695" s="31">
        <v>800097098</v>
      </c>
      <c r="D695" s="31">
        <f>VLOOKUP(C695,ENERO!$D$13:$E$1147,2,0)</f>
        <v>215941359</v>
      </c>
      <c r="E695" s="61" t="s">
        <v>874</v>
      </c>
      <c r="F695" s="61"/>
      <c r="G695" s="61"/>
      <c r="H695" s="3">
        <v>522716823</v>
      </c>
      <c r="I695" s="3">
        <v>1014763013</v>
      </c>
      <c r="J695" s="3">
        <f>IFERROR(VLOOKUP(C695,[1]NOMINA!$Y$16:$AC$112,5,0),0)</f>
        <v>0</v>
      </c>
      <c r="K695" s="3">
        <f>IFERROR(VLOOKUP(C695,[1]CANCELACIONES!$Y$16:$AC$43,5,0),0)</f>
        <v>0</v>
      </c>
      <c r="L695" s="3">
        <f>IFERROR(VLOOKUP(C695,'[2]res- 200686'!$K$16:$R$112,8,0),0)</f>
        <v>0</v>
      </c>
      <c r="M695" s="3">
        <f>IFERROR(VLOOKUP(C695,'[2]reduccion calidad '!$K$16:$R$27,8,0),0)*-1</f>
        <v>0</v>
      </c>
      <c r="N695" s="3"/>
      <c r="O695" s="34">
        <f t="shared" si="30"/>
        <v>1537479836</v>
      </c>
      <c r="P695" s="35">
        <v>1537479836</v>
      </c>
      <c r="Q695" s="3">
        <f>IFERROR(VLOOKUP(C695,[3]ServNOMINA!$F$16:$M$112,8,0)+VLOOKUP(C695,[4]ServNOMINA!$F$16:$M$112,8,0),0)</f>
        <v>0</v>
      </c>
      <c r="R695" s="3">
        <f>IFERROR(VLOOKUP(C695,[3]ServOTROS!$F$16:$M$112,8,0)+VLOOKUP(C695,[4]ServOTROS!$F$16:$M$112,8,0),0)</f>
        <v>0</v>
      </c>
      <c r="S695" s="3"/>
      <c r="T695" s="3">
        <f>IFERROR(VLOOKUP(B695,[3]Aaf_PENSION!$C$16:$M$112,11,0)+VLOOKUP(B695,[4]Aaf_PENSION!$C$16:$M$112,11,0),0)</f>
        <v>0</v>
      </c>
      <c r="U695" s="3">
        <f>IFERROR(VLOOKUP(B695,[3]Aaf_SALUD!$C$16:$M$112,11,0)+VLOOKUP(B695,[4]Aaf_SALUD!$C$16:$M$112,11,0),0)</f>
        <v>0</v>
      </c>
      <c r="V695" s="3"/>
      <c r="W695" s="3"/>
      <c r="X695" s="3">
        <f>IFERROR(VLOOKUP(B695,[3]Ap_CESANTIAS!$C$16:$M$112,11,0)+VLOOKUP(B695,[4]Ap_CESANTIAS!$C$16:$M$112,11,0),0)</f>
        <v>0</v>
      </c>
      <c r="Y695" s="3">
        <f>IFERROR(VLOOKUP(B695,[3]Ap_PENSION!$C$16:$M$112,11,0)+VLOOKUP(B695,[4]Ap_PENSION!$C$16:$M$112,11,0),0)</f>
        <v>0</v>
      </c>
      <c r="Z695" s="3">
        <f>IFERROR(VLOOKUP(B695,[3]Ap_SALUD!$C$16:$M$112,11,0)+VLOOKUP(B695,[4]Ap_SALUD!$C$16:$M$112,11,0),0)</f>
        <v>0</v>
      </c>
      <c r="AA695" s="36">
        <f t="shared" si="31"/>
        <v>0</v>
      </c>
      <c r="AB695" s="37">
        <f t="shared" si="32"/>
        <v>0</v>
      </c>
    </row>
    <row r="696" spans="1:28" hidden="1" x14ac:dyDescent="0.25">
      <c r="A696" s="38">
        <v>684</v>
      </c>
      <c r="B696" s="61"/>
      <c r="C696" s="31">
        <v>891180205</v>
      </c>
      <c r="D696" s="31">
        <f>VLOOKUP(C696,ENERO!$D$13:$E$1147,2,0)</f>
        <v>217841378</v>
      </c>
      <c r="E696" s="61" t="s">
        <v>875</v>
      </c>
      <c r="F696" s="61"/>
      <c r="G696" s="61"/>
      <c r="H696" s="3">
        <v>270580155</v>
      </c>
      <c r="I696" s="3">
        <v>607154078</v>
      </c>
      <c r="J696" s="3">
        <f>IFERROR(VLOOKUP(C696,[1]NOMINA!$Y$16:$AC$112,5,0),0)</f>
        <v>0</v>
      </c>
      <c r="K696" s="3">
        <f>IFERROR(VLOOKUP(C696,[1]CANCELACIONES!$Y$16:$AC$43,5,0),0)</f>
        <v>0</v>
      </c>
      <c r="L696" s="3">
        <f>IFERROR(VLOOKUP(C696,'[2]res- 200686'!$K$16:$R$112,8,0),0)</f>
        <v>0</v>
      </c>
      <c r="M696" s="3">
        <f>IFERROR(VLOOKUP(C696,'[2]reduccion calidad '!$K$16:$R$27,8,0),0)*-1</f>
        <v>0</v>
      </c>
      <c r="N696" s="3"/>
      <c r="O696" s="34">
        <f t="shared" si="30"/>
        <v>877734233</v>
      </c>
      <c r="P696" s="35">
        <v>877734233</v>
      </c>
      <c r="Q696" s="3">
        <f>IFERROR(VLOOKUP(C696,[3]ServNOMINA!$F$16:$M$112,8,0)+VLOOKUP(C696,[4]ServNOMINA!$F$16:$M$112,8,0),0)</f>
        <v>0</v>
      </c>
      <c r="R696" s="3">
        <f>IFERROR(VLOOKUP(C696,[3]ServOTROS!$F$16:$M$112,8,0)+VLOOKUP(C696,[4]ServOTROS!$F$16:$M$112,8,0),0)</f>
        <v>0</v>
      </c>
      <c r="S696" s="3"/>
      <c r="T696" s="3">
        <f>IFERROR(VLOOKUP(B696,[3]Aaf_PENSION!$C$16:$M$112,11,0)+VLOOKUP(B696,[4]Aaf_PENSION!$C$16:$M$112,11,0),0)</f>
        <v>0</v>
      </c>
      <c r="U696" s="3">
        <f>IFERROR(VLOOKUP(B696,[3]Aaf_SALUD!$C$16:$M$112,11,0)+VLOOKUP(B696,[4]Aaf_SALUD!$C$16:$M$112,11,0),0)</f>
        <v>0</v>
      </c>
      <c r="V696" s="3"/>
      <c r="W696" s="3"/>
      <c r="X696" s="3">
        <f>IFERROR(VLOOKUP(B696,[3]Ap_CESANTIAS!$C$16:$M$112,11,0)+VLOOKUP(B696,[4]Ap_CESANTIAS!$C$16:$M$112,11,0),0)</f>
        <v>0</v>
      </c>
      <c r="Y696" s="3">
        <f>IFERROR(VLOOKUP(B696,[3]Ap_PENSION!$C$16:$M$112,11,0)+VLOOKUP(B696,[4]Ap_PENSION!$C$16:$M$112,11,0),0)</f>
        <v>0</v>
      </c>
      <c r="Z696" s="3">
        <f>IFERROR(VLOOKUP(B696,[3]Ap_SALUD!$C$16:$M$112,11,0)+VLOOKUP(B696,[4]Ap_SALUD!$C$16:$M$112,11,0),0)</f>
        <v>0</v>
      </c>
      <c r="AA696" s="36">
        <f t="shared" si="31"/>
        <v>0</v>
      </c>
      <c r="AB696" s="37">
        <f t="shared" si="32"/>
        <v>0</v>
      </c>
    </row>
    <row r="697" spans="1:28" hidden="1" x14ac:dyDescent="0.25">
      <c r="A697" s="29">
        <v>685</v>
      </c>
      <c r="B697" s="61"/>
      <c r="C697" s="31">
        <v>891180155</v>
      </c>
      <c r="D697" s="31">
        <f>VLOOKUP(C697,ENERO!$D$13:$E$1147,2,0)</f>
        <v>219641396</v>
      </c>
      <c r="E697" s="61" t="s">
        <v>876</v>
      </c>
      <c r="F697" s="61"/>
      <c r="G697" s="61"/>
      <c r="H697" s="3">
        <v>1304997951</v>
      </c>
      <c r="I697" s="3">
        <v>2497044697</v>
      </c>
      <c r="J697" s="3">
        <f>IFERROR(VLOOKUP(C697,[1]NOMINA!$Y$16:$AC$112,5,0),0)</f>
        <v>0</v>
      </c>
      <c r="K697" s="3">
        <f>IFERROR(VLOOKUP(C697,[1]CANCELACIONES!$Y$16:$AC$43,5,0),0)</f>
        <v>0</v>
      </c>
      <c r="L697" s="3">
        <f>IFERROR(VLOOKUP(C697,'[2]res- 200686'!$K$16:$R$112,8,0),0)</f>
        <v>0</v>
      </c>
      <c r="M697" s="3">
        <f>IFERROR(VLOOKUP(C697,'[2]reduccion calidad '!$K$16:$R$27,8,0),0)*-1</f>
        <v>0</v>
      </c>
      <c r="N697" s="3"/>
      <c r="O697" s="34">
        <f t="shared" si="30"/>
        <v>3802042648</v>
      </c>
      <c r="P697" s="35">
        <v>3802042648</v>
      </c>
      <c r="Q697" s="3">
        <f>IFERROR(VLOOKUP(C697,[3]ServNOMINA!$F$16:$M$112,8,0)+VLOOKUP(C697,[4]ServNOMINA!$F$16:$M$112,8,0),0)</f>
        <v>0</v>
      </c>
      <c r="R697" s="3">
        <f>IFERROR(VLOOKUP(C697,[3]ServOTROS!$F$16:$M$112,8,0)+VLOOKUP(C697,[4]ServOTROS!$F$16:$M$112,8,0),0)</f>
        <v>0</v>
      </c>
      <c r="S697" s="3"/>
      <c r="T697" s="3">
        <f>IFERROR(VLOOKUP(B697,[3]Aaf_PENSION!$C$16:$M$112,11,0)+VLOOKUP(B697,[4]Aaf_PENSION!$C$16:$M$112,11,0),0)</f>
        <v>0</v>
      </c>
      <c r="U697" s="3">
        <f>IFERROR(VLOOKUP(B697,[3]Aaf_SALUD!$C$16:$M$112,11,0)+VLOOKUP(B697,[4]Aaf_SALUD!$C$16:$M$112,11,0),0)</f>
        <v>0</v>
      </c>
      <c r="V697" s="3"/>
      <c r="W697" s="3"/>
      <c r="X697" s="3">
        <f>IFERROR(VLOOKUP(B697,[3]Ap_CESANTIAS!$C$16:$M$112,11,0)+VLOOKUP(B697,[4]Ap_CESANTIAS!$C$16:$M$112,11,0),0)</f>
        <v>0</v>
      </c>
      <c r="Y697" s="3">
        <f>IFERROR(VLOOKUP(B697,[3]Ap_PENSION!$C$16:$M$112,11,0)+VLOOKUP(B697,[4]Ap_PENSION!$C$16:$M$112,11,0),0)</f>
        <v>0</v>
      </c>
      <c r="Z697" s="3">
        <f>IFERROR(VLOOKUP(B697,[3]Ap_SALUD!$C$16:$M$112,11,0)+VLOOKUP(B697,[4]Ap_SALUD!$C$16:$M$112,11,0),0)</f>
        <v>0</v>
      </c>
      <c r="AA697" s="36">
        <f t="shared" si="31"/>
        <v>0</v>
      </c>
      <c r="AB697" s="37">
        <f t="shared" si="32"/>
        <v>0</v>
      </c>
    </row>
    <row r="698" spans="1:28" hidden="1" x14ac:dyDescent="0.25">
      <c r="A698" s="38">
        <v>686</v>
      </c>
      <c r="B698" s="61"/>
      <c r="C698" s="31">
        <v>891102844</v>
      </c>
      <c r="D698" s="31">
        <f>VLOOKUP(C698,ENERO!$D$13:$E$1147,2,0)</f>
        <v>218341483</v>
      </c>
      <c r="E698" s="61" t="s">
        <v>877</v>
      </c>
      <c r="F698" s="61"/>
      <c r="G698" s="61"/>
      <c r="H698" s="3">
        <v>150056381</v>
      </c>
      <c r="I698" s="3">
        <v>372386358</v>
      </c>
      <c r="J698" s="3">
        <f>IFERROR(VLOOKUP(C698,[1]NOMINA!$Y$16:$AC$112,5,0),0)</f>
        <v>0</v>
      </c>
      <c r="K698" s="3">
        <f>IFERROR(VLOOKUP(C698,[1]CANCELACIONES!$Y$16:$AC$43,5,0),0)</f>
        <v>0</v>
      </c>
      <c r="L698" s="3">
        <f>IFERROR(VLOOKUP(C698,'[2]res- 200686'!$K$16:$R$112,8,0),0)</f>
        <v>0</v>
      </c>
      <c r="M698" s="3">
        <f>IFERROR(VLOOKUP(C698,'[2]reduccion calidad '!$K$16:$R$27,8,0),0)*-1</f>
        <v>0</v>
      </c>
      <c r="N698" s="3"/>
      <c r="O698" s="34">
        <f t="shared" si="30"/>
        <v>522442739</v>
      </c>
      <c r="P698" s="35">
        <v>522442739</v>
      </c>
      <c r="Q698" s="3">
        <f>IFERROR(VLOOKUP(C698,[3]ServNOMINA!$F$16:$M$112,8,0)+VLOOKUP(C698,[4]ServNOMINA!$F$16:$M$112,8,0),0)</f>
        <v>0</v>
      </c>
      <c r="R698" s="3">
        <f>IFERROR(VLOOKUP(C698,[3]ServOTROS!$F$16:$M$112,8,0)+VLOOKUP(C698,[4]ServOTROS!$F$16:$M$112,8,0),0)</f>
        <v>0</v>
      </c>
      <c r="S698" s="3"/>
      <c r="T698" s="3">
        <f>IFERROR(VLOOKUP(B698,[3]Aaf_PENSION!$C$16:$M$112,11,0)+VLOOKUP(B698,[4]Aaf_PENSION!$C$16:$M$112,11,0),0)</f>
        <v>0</v>
      </c>
      <c r="U698" s="3">
        <f>IFERROR(VLOOKUP(B698,[3]Aaf_SALUD!$C$16:$M$112,11,0)+VLOOKUP(B698,[4]Aaf_SALUD!$C$16:$M$112,11,0),0)</f>
        <v>0</v>
      </c>
      <c r="V698" s="3"/>
      <c r="W698" s="3"/>
      <c r="X698" s="3">
        <f>IFERROR(VLOOKUP(B698,[3]Ap_CESANTIAS!$C$16:$M$112,11,0)+VLOOKUP(B698,[4]Ap_CESANTIAS!$C$16:$M$112,11,0),0)</f>
        <v>0</v>
      </c>
      <c r="Y698" s="3">
        <f>IFERROR(VLOOKUP(B698,[3]Ap_PENSION!$C$16:$M$112,11,0)+VLOOKUP(B698,[4]Ap_PENSION!$C$16:$M$112,11,0),0)</f>
        <v>0</v>
      </c>
      <c r="Z698" s="3">
        <f>IFERROR(VLOOKUP(B698,[3]Ap_SALUD!$C$16:$M$112,11,0)+VLOOKUP(B698,[4]Ap_SALUD!$C$16:$M$112,11,0),0)</f>
        <v>0</v>
      </c>
      <c r="AA698" s="36">
        <f t="shared" si="31"/>
        <v>0</v>
      </c>
      <c r="AB698" s="37">
        <f t="shared" si="32"/>
        <v>0</v>
      </c>
    </row>
    <row r="699" spans="1:28" hidden="1" x14ac:dyDescent="0.25">
      <c r="A699" s="29">
        <v>687</v>
      </c>
      <c r="B699" s="61"/>
      <c r="C699" s="31">
        <v>891180179</v>
      </c>
      <c r="D699" s="31">
        <f>VLOOKUP(C699,ENERO!$D$13:$E$1147,2,0)</f>
        <v>210341503</v>
      </c>
      <c r="E699" s="61" t="s">
        <v>878</v>
      </c>
      <c r="F699" s="61"/>
      <c r="G699" s="61"/>
      <c r="H699" s="3">
        <v>239856459</v>
      </c>
      <c r="I699" s="3">
        <v>424507603</v>
      </c>
      <c r="J699" s="3">
        <f>IFERROR(VLOOKUP(C699,[1]NOMINA!$Y$16:$AC$112,5,0),0)</f>
        <v>0</v>
      </c>
      <c r="K699" s="3">
        <f>IFERROR(VLOOKUP(C699,[1]CANCELACIONES!$Y$16:$AC$43,5,0),0)</f>
        <v>0</v>
      </c>
      <c r="L699" s="3">
        <f>IFERROR(VLOOKUP(C699,'[2]res- 200686'!$K$16:$R$112,8,0),0)</f>
        <v>0</v>
      </c>
      <c r="M699" s="3">
        <f>IFERROR(VLOOKUP(C699,'[2]reduccion calidad '!$K$16:$R$27,8,0),0)*-1</f>
        <v>0</v>
      </c>
      <c r="N699" s="3"/>
      <c r="O699" s="34">
        <f t="shared" si="30"/>
        <v>664364062</v>
      </c>
      <c r="P699" s="35">
        <v>664364062</v>
      </c>
      <c r="Q699" s="3">
        <f>IFERROR(VLOOKUP(C699,[3]ServNOMINA!$F$16:$M$112,8,0)+VLOOKUP(C699,[4]ServNOMINA!$F$16:$M$112,8,0),0)</f>
        <v>0</v>
      </c>
      <c r="R699" s="3">
        <f>IFERROR(VLOOKUP(C699,[3]ServOTROS!$F$16:$M$112,8,0)+VLOOKUP(C699,[4]ServOTROS!$F$16:$M$112,8,0),0)</f>
        <v>0</v>
      </c>
      <c r="S699" s="3"/>
      <c r="T699" s="3">
        <f>IFERROR(VLOOKUP(B699,[3]Aaf_PENSION!$C$16:$M$112,11,0)+VLOOKUP(B699,[4]Aaf_PENSION!$C$16:$M$112,11,0),0)</f>
        <v>0</v>
      </c>
      <c r="U699" s="3">
        <f>IFERROR(VLOOKUP(B699,[3]Aaf_SALUD!$C$16:$M$112,11,0)+VLOOKUP(B699,[4]Aaf_SALUD!$C$16:$M$112,11,0),0)</f>
        <v>0</v>
      </c>
      <c r="V699" s="3"/>
      <c r="W699" s="3"/>
      <c r="X699" s="3">
        <f>IFERROR(VLOOKUP(B699,[3]Ap_CESANTIAS!$C$16:$M$112,11,0)+VLOOKUP(B699,[4]Ap_CESANTIAS!$C$16:$M$112,11,0),0)</f>
        <v>0</v>
      </c>
      <c r="Y699" s="3">
        <f>IFERROR(VLOOKUP(B699,[3]Ap_PENSION!$C$16:$M$112,11,0)+VLOOKUP(B699,[4]Ap_PENSION!$C$16:$M$112,11,0),0)</f>
        <v>0</v>
      </c>
      <c r="Z699" s="3">
        <f>IFERROR(VLOOKUP(B699,[3]Ap_SALUD!$C$16:$M$112,11,0)+VLOOKUP(B699,[4]Ap_SALUD!$C$16:$M$112,11,0),0)</f>
        <v>0</v>
      </c>
      <c r="AA699" s="36">
        <f t="shared" si="31"/>
        <v>0</v>
      </c>
      <c r="AB699" s="37">
        <f t="shared" si="32"/>
        <v>0</v>
      </c>
    </row>
    <row r="700" spans="1:28" hidden="1" x14ac:dyDescent="0.25">
      <c r="A700" s="38">
        <v>688</v>
      </c>
      <c r="B700" s="61"/>
      <c r="C700" s="31">
        <v>891180194</v>
      </c>
      <c r="D700" s="31">
        <f>VLOOKUP(C700,ENERO!$D$13:$E$1147,2,0)</f>
        <v>211841518</v>
      </c>
      <c r="E700" s="61" t="s">
        <v>879</v>
      </c>
      <c r="F700" s="61"/>
      <c r="G700" s="61"/>
      <c r="H700" s="3">
        <v>116442447</v>
      </c>
      <c r="I700" s="3">
        <v>195043947</v>
      </c>
      <c r="J700" s="3">
        <f>IFERROR(VLOOKUP(C700,[1]NOMINA!$Y$16:$AC$112,5,0),0)</f>
        <v>0</v>
      </c>
      <c r="K700" s="3">
        <f>IFERROR(VLOOKUP(C700,[1]CANCELACIONES!$Y$16:$AC$43,5,0),0)</f>
        <v>0</v>
      </c>
      <c r="L700" s="3">
        <f>IFERROR(VLOOKUP(C700,'[2]res- 200686'!$K$16:$R$112,8,0),0)</f>
        <v>0</v>
      </c>
      <c r="M700" s="3">
        <f>IFERROR(VLOOKUP(C700,'[2]reduccion calidad '!$K$16:$R$27,8,0),0)*-1</f>
        <v>0</v>
      </c>
      <c r="N700" s="3"/>
      <c r="O700" s="34">
        <f t="shared" si="30"/>
        <v>311486394</v>
      </c>
      <c r="P700" s="35">
        <v>311486394</v>
      </c>
      <c r="Q700" s="3">
        <f>IFERROR(VLOOKUP(C700,[3]ServNOMINA!$F$16:$M$112,8,0)+VLOOKUP(C700,[4]ServNOMINA!$F$16:$M$112,8,0),0)</f>
        <v>0</v>
      </c>
      <c r="R700" s="3">
        <f>IFERROR(VLOOKUP(C700,[3]ServOTROS!$F$16:$M$112,8,0)+VLOOKUP(C700,[4]ServOTROS!$F$16:$M$112,8,0),0)</f>
        <v>0</v>
      </c>
      <c r="S700" s="3"/>
      <c r="T700" s="3">
        <f>IFERROR(VLOOKUP(B700,[3]Aaf_PENSION!$C$16:$M$112,11,0)+VLOOKUP(B700,[4]Aaf_PENSION!$C$16:$M$112,11,0),0)</f>
        <v>0</v>
      </c>
      <c r="U700" s="3">
        <f>IFERROR(VLOOKUP(B700,[3]Aaf_SALUD!$C$16:$M$112,11,0)+VLOOKUP(B700,[4]Aaf_SALUD!$C$16:$M$112,11,0),0)</f>
        <v>0</v>
      </c>
      <c r="V700" s="3"/>
      <c r="W700" s="3"/>
      <c r="X700" s="3">
        <f>IFERROR(VLOOKUP(B700,[3]Ap_CESANTIAS!$C$16:$M$112,11,0)+VLOOKUP(B700,[4]Ap_CESANTIAS!$C$16:$M$112,11,0),0)</f>
        <v>0</v>
      </c>
      <c r="Y700" s="3">
        <f>IFERROR(VLOOKUP(B700,[3]Ap_PENSION!$C$16:$M$112,11,0)+VLOOKUP(B700,[4]Ap_PENSION!$C$16:$M$112,11,0),0)</f>
        <v>0</v>
      </c>
      <c r="Z700" s="3">
        <f>IFERROR(VLOOKUP(B700,[3]Ap_SALUD!$C$16:$M$112,11,0)+VLOOKUP(B700,[4]Ap_SALUD!$C$16:$M$112,11,0),0)</f>
        <v>0</v>
      </c>
      <c r="AA700" s="36">
        <f t="shared" si="31"/>
        <v>0</v>
      </c>
      <c r="AB700" s="37">
        <f t="shared" si="32"/>
        <v>0</v>
      </c>
    </row>
    <row r="701" spans="1:28" hidden="1" x14ac:dyDescent="0.25">
      <c r="A701" s="29">
        <v>689</v>
      </c>
      <c r="B701" s="61"/>
      <c r="C701" s="31">
        <v>891180021</v>
      </c>
      <c r="D701" s="31">
        <f>VLOOKUP(C701,ENERO!$D$13:$E$1147,2,0)</f>
        <v>212441524</v>
      </c>
      <c r="E701" s="61" t="s">
        <v>880</v>
      </c>
      <c r="F701" s="61"/>
      <c r="G701" s="61"/>
      <c r="H701" s="3">
        <v>445857903</v>
      </c>
      <c r="I701" s="3">
        <v>864068320</v>
      </c>
      <c r="J701" s="3">
        <f>IFERROR(VLOOKUP(C701,[1]NOMINA!$Y$16:$AC$112,5,0),0)</f>
        <v>0</v>
      </c>
      <c r="K701" s="3">
        <f>IFERROR(VLOOKUP(C701,[1]CANCELACIONES!$Y$16:$AC$43,5,0),0)</f>
        <v>0</v>
      </c>
      <c r="L701" s="3">
        <f>IFERROR(VLOOKUP(C701,'[2]res- 200686'!$K$16:$R$112,8,0),0)</f>
        <v>0</v>
      </c>
      <c r="M701" s="3">
        <f>IFERROR(VLOOKUP(C701,'[2]reduccion calidad '!$K$16:$R$27,8,0),0)*-1</f>
        <v>0</v>
      </c>
      <c r="N701" s="3"/>
      <c r="O701" s="34">
        <f t="shared" si="30"/>
        <v>1309926223</v>
      </c>
      <c r="P701" s="35">
        <v>1309926223</v>
      </c>
      <c r="Q701" s="3">
        <f>IFERROR(VLOOKUP(C701,[3]ServNOMINA!$F$16:$M$112,8,0)+VLOOKUP(C701,[4]ServNOMINA!$F$16:$M$112,8,0),0)</f>
        <v>0</v>
      </c>
      <c r="R701" s="3">
        <f>IFERROR(VLOOKUP(C701,[3]ServOTROS!$F$16:$M$112,8,0)+VLOOKUP(C701,[4]ServOTROS!$F$16:$M$112,8,0),0)</f>
        <v>0</v>
      </c>
      <c r="S701" s="3"/>
      <c r="T701" s="3">
        <f>IFERROR(VLOOKUP(B701,[3]Aaf_PENSION!$C$16:$M$112,11,0)+VLOOKUP(B701,[4]Aaf_PENSION!$C$16:$M$112,11,0),0)</f>
        <v>0</v>
      </c>
      <c r="U701" s="3">
        <f>IFERROR(VLOOKUP(B701,[3]Aaf_SALUD!$C$16:$M$112,11,0)+VLOOKUP(B701,[4]Aaf_SALUD!$C$16:$M$112,11,0),0)</f>
        <v>0</v>
      </c>
      <c r="V701" s="3"/>
      <c r="W701" s="3"/>
      <c r="X701" s="3">
        <f>IFERROR(VLOOKUP(B701,[3]Ap_CESANTIAS!$C$16:$M$112,11,0)+VLOOKUP(B701,[4]Ap_CESANTIAS!$C$16:$M$112,11,0),0)</f>
        <v>0</v>
      </c>
      <c r="Y701" s="3">
        <f>IFERROR(VLOOKUP(B701,[3]Ap_PENSION!$C$16:$M$112,11,0)+VLOOKUP(B701,[4]Ap_PENSION!$C$16:$M$112,11,0),0)</f>
        <v>0</v>
      </c>
      <c r="Z701" s="3">
        <f>IFERROR(VLOOKUP(B701,[3]Ap_SALUD!$C$16:$M$112,11,0)+VLOOKUP(B701,[4]Ap_SALUD!$C$16:$M$112,11,0),0)</f>
        <v>0</v>
      </c>
      <c r="AA701" s="36">
        <f t="shared" si="31"/>
        <v>0</v>
      </c>
      <c r="AB701" s="37">
        <f t="shared" si="32"/>
        <v>0</v>
      </c>
    </row>
    <row r="702" spans="1:28" hidden="1" x14ac:dyDescent="0.25">
      <c r="A702" s="38">
        <v>690</v>
      </c>
      <c r="B702" s="61"/>
      <c r="C702" s="31">
        <v>891102764</v>
      </c>
      <c r="D702" s="31">
        <f>VLOOKUP(C702,ENERO!$D$13:$E$1147,2,0)</f>
        <v>213041530</v>
      </c>
      <c r="E702" s="61" t="s">
        <v>619</v>
      </c>
      <c r="F702" s="61"/>
      <c r="G702" s="61"/>
      <c r="H702" s="3">
        <v>290543415</v>
      </c>
      <c r="I702" s="3">
        <v>564921356</v>
      </c>
      <c r="J702" s="3">
        <f>IFERROR(VLOOKUP(C702,[1]NOMINA!$Y$16:$AC$112,5,0),0)</f>
        <v>0</v>
      </c>
      <c r="K702" s="3">
        <f>IFERROR(VLOOKUP(C702,[1]CANCELACIONES!$Y$16:$AC$43,5,0),0)</f>
        <v>0</v>
      </c>
      <c r="L702" s="3">
        <f>IFERROR(VLOOKUP(C702,'[2]res- 200686'!$K$16:$R$112,8,0),0)</f>
        <v>0</v>
      </c>
      <c r="M702" s="3">
        <f>IFERROR(VLOOKUP(C702,'[2]reduccion calidad '!$K$16:$R$27,8,0),0)*-1</f>
        <v>0</v>
      </c>
      <c r="N702" s="3"/>
      <c r="O702" s="34">
        <f t="shared" si="30"/>
        <v>855464771</v>
      </c>
      <c r="P702" s="35">
        <v>855464771</v>
      </c>
      <c r="Q702" s="3">
        <f>IFERROR(VLOOKUP(C702,[3]ServNOMINA!$F$16:$M$112,8,0)+VLOOKUP(C702,[4]ServNOMINA!$F$16:$M$112,8,0),0)</f>
        <v>0</v>
      </c>
      <c r="R702" s="3">
        <f>IFERROR(VLOOKUP(C702,[3]ServOTROS!$F$16:$M$112,8,0)+VLOOKUP(C702,[4]ServOTROS!$F$16:$M$112,8,0),0)</f>
        <v>0</v>
      </c>
      <c r="S702" s="3"/>
      <c r="T702" s="3">
        <f>IFERROR(VLOOKUP(B702,[3]Aaf_PENSION!$C$16:$M$112,11,0)+VLOOKUP(B702,[4]Aaf_PENSION!$C$16:$M$112,11,0),0)</f>
        <v>0</v>
      </c>
      <c r="U702" s="3">
        <f>IFERROR(VLOOKUP(B702,[3]Aaf_SALUD!$C$16:$M$112,11,0)+VLOOKUP(B702,[4]Aaf_SALUD!$C$16:$M$112,11,0),0)</f>
        <v>0</v>
      </c>
      <c r="V702" s="3"/>
      <c r="W702" s="3"/>
      <c r="X702" s="3">
        <f>IFERROR(VLOOKUP(B702,[3]Ap_CESANTIAS!$C$16:$M$112,11,0)+VLOOKUP(B702,[4]Ap_CESANTIAS!$C$16:$M$112,11,0),0)</f>
        <v>0</v>
      </c>
      <c r="Y702" s="3">
        <f>IFERROR(VLOOKUP(B702,[3]Ap_PENSION!$C$16:$M$112,11,0)+VLOOKUP(B702,[4]Ap_PENSION!$C$16:$M$112,11,0),0)</f>
        <v>0</v>
      </c>
      <c r="Z702" s="3">
        <f>IFERROR(VLOOKUP(B702,[3]Ap_SALUD!$C$16:$M$112,11,0)+VLOOKUP(B702,[4]Ap_SALUD!$C$16:$M$112,11,0),0)</f>
        <v>0</v>
      </c>
      <c r="AA702" s="36">
        <f t="shared" si="31"/>
        <v>0</v>
      </c>
      <c r="AB702" s="37">
        <f t="shared" si="32"/>
        <v>0</v>
      </c>
    </row>
    <row r="703" spans="1:28" hidden="1" x14ac:dyDescent="0.25">
      <c r="A703" s="29">
        <v>691</v>
      </c>
      <c r="B703" s="61"/>
      <c r="C703" s="31">
        <v>891180199</v>
      </c>
      <c r="D703" s="31">
        <f>VLOOKUP(C703,ENERO!$D$13:$E$1147,2,0)</f>
        <v>214841548</v>
      </c>
      <c r="E703" s="61" t="s">
        <v>881</v>
      </c>
      <c r="F703" s="61"/>
      <c r="G703" s="61"/>
      <c r="H703" s="3">
        <v>292573259</v>
      </c>
      <c r="I703" s="3">
        <v>661564184</v>
      </c>
      <c r="J703" s="3">
        <f>IFERROR(VLOOKUP(C703,[1]NOMINA!$Y$16:$AC$112,5,0),0)</f>
        <v>0</v>
      </c>
      <c r="K703" s="3">
        <f>IFERROR(VLOOKUP(C703,[1]CANCELACIONES!$Y$16:$AC$43,5,0),0)</f>
        <v>0</v>
      </c>
      <c r="L703" s="3">
        <f>IFERROR(VLOOKUP(C703,'[2]res- 200686'!$K$16:$R$112,8,0),0)</f>
        <v>0</v>
      </c>
      <c r="M703" s="3">
        <f>IFERROR(VLOOKUP(C703,'[2]reduccion calidad '!$K$16:$R$27,8,0),0)*-1</f>
        <v>0</v>
      </c>
      <c r="N703" s="3"/>
      <c r="O703" s="34">
        <f t="shared" si="30"/>
        <v>954137443</v>
      </c>
      <c r="P703" s="35">
        <v>954137443</v>
      </c>
      <c r="Q703" s="3">
        <f>IFERROR(VLOOKUP(C703,[3]ServNOMINA!$F$16:$M$112,8,0)+VLOOKUP(C703,[4]ServNOMINA!$F$16:$M$112,8,0),0)</f>
        <v>0</v>
      </c>
      <c r="R703" s="3">
        <f>IFERROR(VLOOKUP(C703,[3]ServOTROS!$F$16:$M$112,8,0)+VLOOKUP(C703,[4]ServOTROS!$F$16:$M$112,8,0),0)</f>
        <v>0</v>
      </c>
      <c r="S703" s="3"/>
      <c r="T703" s="3">
        <f>IFERROR(VLOOKUP(B703,[3]Aaf_PENSION!$C$16:$M$112,11,0)+VLOOKUP(B703,[4]Aaf_PENSION!$C$16:$M$112,11,0),0)</f>
        <v>0</v>
      </c>
      <c r="U703" s="3">
        <f>IFERROR(VLOOKUP(B703,[3]Aaf_SALUD!$C$16:$M$112,11,0)+VLOOKUP(B703,[4]Aaf_SALUD!$C$16:$M$112,11,0),0)</f>
        <v>0</v>
      </c>
      <c r="V703" s="3"/>
      <c r="W703" s="3"/>
      <c r="X703" s="3">
        <f>IFERROR(VLOOKUP(B703,[3]Ap_CESANTIAS!$C$16:$M$112,11,0)+VLOOKUP(B703,[4]Ap_CESANTIAS!$C$16:$M$112,11,0),0)</f>
        <v>0</v>
      </c>
      <c r="Y703" s="3">
        <f>IFERROR(VLOOKUP(B703,[3]Ap_PENSION!$C$16:$M$112,11,0)+VLOOKUP(B703,[4]Ap_PENSION!$C$16:$M$112,11,0),0)</f>
        <v>0</v>
      </c>
      <c r="Z703" s="3">
        <f>IFERROR(VLOOKUP(B703,[3]Ap_SALUD!$C$16:$M$112,11,0)+VLOOKUP(B703,[4]Ap_SALUD!$C$16:$M$112,11,0),0)</f>
        <v>0</v>
      </c>
      <c r="AA703" s="36">
        <f t="shared" si="31"/>
        <v>0</v>
      </c>
      <c r="AB703" s="37">
        <f t="shared" si="32"/>
        <v>0</v>
      </c>
    </row>
    <row r="704" spans="1:28" hidden="1" x14ac:dyDescent="0.25">
      <c r="A704" s="38">
        <v>692</v>
      </c>
      <c r="B704" s="61"/>
      <c r="C704" s="31">
        <v>891180040</v>
      </c>
      <c r="D704" s="31">
        <f>VLOOKUP(C704,ENERO!$D$13:$E$1147,2,0)</f>
        <v>211541615</v>
      </c>
      <c r="E704" s="61" t="s">
        <v>882</v>
      </c>
      <c r="F704" s="61"/>
      <c r="G704" s="61"/>
      <c r="H704" s="3">
        <v>368438395</v>
      </c>
      <c r="I704" s="3">
        <v>663239857</v>
      </c>
      <c r="J704" s="3">
        <f>IFERROR(VLOOKUP(C704,[1]NOMINA!$Y$16:$AC$112,5,0),0)</f>
        <v>0</v>
      </c>
      <c r="K704" s="3">
        <f>IFERROR(VLOOKUP(C704,[1]CANCELACIONES!$Y$16:$AC$43,5,0),0)</f>
        <v>0</v>
      </c>
      <c r="L704" s="3">
        <f>IFERROR(VLOOKUP(C704,'[2]res- 200686'!$K$16:$R$112,8,0),0)</f>
        <v>0</v>
      </c>
      <c r="M704" s="3">
        <f>IFERROR(VLOOKUP(C704,'[2]reduccion calidad '!$K$16:$R$27,8,0),0)*-1</f>
        <v>0</v>
      </c>
      <c r="N704" s="3"/>
      <c r="O704" s="34">
        <f t="shared" si="30"/>
        <v>1031678252</v>
      </c>
      <c r="P704" s="35">
        <v>1031678252</v>
      </c>
      <c r="Q704" s="3">
        <f>IFERROR(VLOOKUP(C704,[3]ServNOMINA!$F$16:$M$112,8,0)+VLOOKUP(C704,[4]ServNOMINA!$F$16:$M$112,8,0),0)</f>
        <v>0</v>
      </c>
      <c r="R704" s="3">
        <f>IFERROR(VLOOKUP(C704,[3]ServOTROS!$F$16:$M$112,8,0)+VLOOKUP(C704,[4]ServOTROS!$F$16:$M$112,8,0),0)</f>
        <v>0</v>
      </c>
      <c r="S704" s="3"/>
      <c r="T704" s="3">
        <f>IFERROR(VLOOKUP(B704,[3]Aaf_PENSION!$C$16:$M$112,11,0)+VLOOKUP(B704,[4]Aaf_PENSION!$C$16:$M$112,11,0),0)</f>
        <v>0</v>
      </c>
      <c r="U704" s="3">
        <f>IFERROR(VLOOKUP(B704,[3]Aaf_SALUD!$C$16:$M$112,11,0)+VLOOKUP(B704,[4]Aaf_SALUD!$C$16:$M$112,11,0),0)</f>
        <v>0</v>
      </c>
      <c r="V704" s="3"/>
      <c r="W704" s="3"/>
      <c r="X704" s="3">
        <f>IFERROR(VLOOKUP(B704,[3]Ap_CESANTIAS!$C$16:$M$112,11,0)+VLOOKUP(B704,[4]Ap_CESANTIAS!$C$16:$M$112,11,0),0)</f>
        <v>0</v>
      </c>
      <c r="Y704" s="3">
        <f>IFERROR(VLOOKUP(B704,[3]Ap_PENSION!$C$16:$M$112,11,0)+VLOOKUP(B704,[4]Ap_PENSION!$C$16:$M$112,11,0),0)</f>
        <v>0</v>
      </c>
      <c r="Z704" s="3">
        <f>IFERROR(VLOOKUP(B704,[3]Ap_SALUD!$C$16:$M$112,11,0)+VLOOKUP(B704,[4]Ap_SALUD!$C$16:$M$112,11,0),0)</f>
        <v>0</v>
      </c>
      <c r="AA704" s="36">
        <f t="shared" si="31"/>
        <v>0</v>
      </c>
      <c r="AB704" s="37">
        <f t="shared" si="32"/>
        <v>0</v>
      </c>
    </row>
    <row r="705" spans="1:28" hidden="1" x14ac:dyDescent="0.25">
      <c r="A705" s="29">
        <v>693</v>
      </c>
      <c r="B705" s="61"/>
      <c r="C705" s="31">
        <v>891180180</v>
      </c>
      <c r="D705" s="31">
        <f>VLOOKUP(C705,ENERO!$D$13:$E$1147,2,0)</f>
        <v>216041660</v>
      </c>
      <c r="E705" s="61" t="s">
        <v>883</v>
      </c>
      <c r="F705" s="61"/>
      <c r="G705" s="61"/>
      <c r="H705" s="3">
        <v>296995383</v>
      </c>
      <c r="I705" s="3">
        <v>419201045</v>
      </c>
      <c r="J705" s="3">
        <f>IFERROR(VLOOKUP(C705,[1]NOMINA!$Y$16:$AC$112,5,0),0)</f>
        <v>0</v>
      </c>
      <c r="K705" s="3">
        <f>IFERROR(VLOOKUP(C705,[1]CANCELACIONES!$Y$16:$AC$43,5,0),0)</f>
        <v>0</v>
      </c>
      <c r="L705" s="3">
        <f>IFERROR(VLOOKUP(C705,'[2]res- 200686'!$K$16:$R$112,8,0),0)</f>
        <v>0</v>
      </c>
      <c r="M705" s="3">
        <f>IFERROR(VLOOKUP(C705,'[2]reduccion calidad '!$K$16:$R$27,8,0),0)*-1</f>
        <v>0</v>
      </c>
      <c r="N705" s="3"/>
      <c r="O705" s="34">
        <f t="shared" si="30"/>
        <v>716196428</v>
      </c>
      <c r="P705" s="35">
        <v>716196428</v>
      </c>
      <c r="Q705" s="3">
        <f>IFERROR(VLOOKUP(C705,[3]ServNOMINA!$F$16:$M$112,8,0)+VLOOKUP(C705,[4]ServNOMINA!$F$16:$M$112,8,0),0)</f>
        <v>0</v>
      </c>
      <c r="R705" s="3">
        <f>IFERROR(VLOOKUP(C705,[3]ServOTROS!$F$16:$M$112,8,0)+VLOOKUP(C705,[4]ServOTROS!$F$16:$M$112,8,0),0)</f>
        <v>0</v>
      </c>
      <c r="S705" s="3"/>
      <c r="T705" s="3">
        <f>IFERROR(VLOOKUP(B705,[3]Aaf_PENSION!$C$16:$M$112,11,0)+VLOOKUP(B705,[4]Aaf_PENSION!$C$16:$M$112,11,0),0)</f>
        <v>0</v>
      </c>
      <c r="U705" s="3">
        <f>IFERROR(VLOOKUP(B705,[3]Aaf_SALUD!$C$16:$M$112,11,0)+VLOOKUP(B705,[4]Aaf_SALUD!$C$16:$M$112,11,0),0)</f>
        <v>0</v>
      </c>
      <c r="V705" s="3"/>
      <c r="W705" s="3"/>
      <c r="X705" s="3">
        <f>IFERROR(VLOOKUP(B705,[3]Ap_CESANTIAS!$C$16:$M$112,11,0)+VLOOKUP(B705,[4]Ap_CESANTIAS!$C$16:$M$112,11,0),0)</f>
        <v>0</v>
      </c>
      <c r="Y705" s="3">
        <f>IFERROR(VLOOKUP(B705,[3]Ap_PENSION!$C$16:$M$112,11,0)+VLOOKUP(B705,[4]Ap_PENSION!$C$16:$M$112,11,0),0)</f>
        <v>0</v>
      </c>
      <c r="Z705" s="3">
        <f>IFERROR(VLOOKUP(B705,[3]Ap_SALUD!$C$16:$M$112,11,0)+VLOOKUP(B705,[4]Ap_SALUD!$C$16:$M$112,11,0),0)</f>
        <v>0</v>
      </c>
      <c r="AA705" s="36">
        <f t="shared" si="31"/>
        <v>0</v>
      </c>
      <c r="AB705" s="37">
        <f t="shared" si="32"/>
        <v>0</v>
      </c>
    </row>
    <row r="706" spans="1:28" hidden="1" x14ac:dyDescent="0.25">
      <c r="A706" s="38">
        <v>694</v>
      </c>
      <c r="B706" s="61"/>
      <c r="C706" s="31">
        <v>891180056</v>
      </c>
      <c r="D706" s="31">
        <f>VLOOKUP(C706,ENERO!$D$13:$E$1147,2,0)</f>
        <v>216841668</v>
      </c>
      <c r="E706" s="61" t="s">
        <v>884</v>
      </c>
      <c r="F706" s="61"/>
      <c r="G706" s="61"/>
      <c r="H706" s="3">
        <v>585046263</v>
      </c>
      <c r="I706" s="3">
        <v>1152939523</v>
      </c>
      <c r="J706" s="3">
        <f>IFERROR(VLOOKUP(C706,[1]NOMINA!$Y$16:$AC$112,5,0),0)</f>
        <v>0</v>
      </c>
      <c r="K706" s="3">
        <f>IFERROR(VLOOKUP(C706,[1]CANCELACIONES!$Y$16:$AC$43,5,0),0)</f>
        <v>0</v>
      </c>
      <c r="L706" s="3">
        <f>IFERROR(VLOOKUP(C706,'[2]res- 200686'!$K$16:$R$112,8,0),0)</f>
        <v>0</v>
      </c>
      <c r="M706" s="3">
        <f>IFERROR(VLOOKUP(C706,'[2]reduccion calidad '!$K$16:$R$27,8,0),0)*-1</f>
        <v>0</v>
      </c>
      <c r="N706" s="3"/>
      <c r="O706" s="34">
        <f t="shared" si="30"/>
        <v>1737985786</v>
      </c>
      <c r="P706" s="35">
        <v>1737985786</v>
      </c>
      <c r="Q706" s="3">
        <f>IFERROR(VLOOKUP(C706,[3]ServNOMINA!$F$16:$M$112,8,0)+VLOOKUP(C706,[4]ServNOMINA!$F$16:$M$112,8,0),0)</f>
        <v>0</v>
      </c>
      <c r="R706" s="3">
        <f>IFERROR(VLOOKUP(C706,[3]ServOTROS!$F$16:$M$112,8,0)+VLOOKUP(C706,[4]ServOTROS!$F$16:$M$112,8,0),0)</f>
        <v>0</v>
      </c>
      <c r="S706" s="3"/>
      <c r="T706" s="3">
        <f>IFERROR(VLOOKUP(B706,[3]Aaf_PENSION!$C$16:$M$112,11,0)+VLOOKUP(B706,[4]Aaf_PENSION!$C$16:$M$112,11,0),0)</f>
        <v>0</v>
      </c>
      <c r="U706" s="3">
        <f>IFERROR(VLOOKUP(B706,[3]Aaf_SALUD!$C$16:$M$112,11,0)+VLOOKUP(B706,[4]Aaf_SALUD!$C$16:$M$112,11,0),0)</f>
        <v>0</v>
      </c>
      <c r="V706" s="3"/>
      <c r="W706" s="3"/>
      <c r="X706" s="3">
        <f>IFERROR(VLOOKUP(B706,[3]Ap_CESANTIAS!$C$16:$M$112,11,0)+VLOOKUP(B706,[4]Ap_CESANTIAS!$C$16:$M$112,11,0),0)</f>
        <v>0</v>
      </c>
      <c r="Y706" s="3">
        <f>IFERROR(VLOOKUP(B706,[3]Ap_PENSION!$C$16:$M$112,11,0)+VLOOKUP(B706,[4]Ap_PENSION!$C$16:$M$112,11,0),0)</f>
        <v>0</v>
      </c>
      <c r="Z706" s="3">
        <f>IFERROR(VLOOKUP(B706,[3]Ap_SALUD!$C$16:$M$112,11,0)+VLOOKUP(B706,[4]Ap_SALUD!$C$16:$M$112,11,0),0)</f>
        <v>0</v>
      </c>
      <c r="AA706" s="36">
        <f t="shared" si="31"/>
        <v>0</v>
      </c>
      <c r="AB706" s="37">
        <f t="shared" si="32"/>
        <v>0</v>
      </c>
    </row>
    <row r="707" spans="1:28" hidden="1" x14ac:dyDescent="0.25">
      <c r="A707" s="29">
        <v>695</v>
      </c>
      <c r="B707" s="61"/>
      <c r="C707" s="31">
        <v>891180076</v>
      </c>
      <c r="D707" s="31">
        <f>VLOOKUP(C707,ENERO!$D$13:$E$1147,2,0)</f>
        <v>217641676</v>
      </c>
      <c r="E707" s="61" t="s">
        <v>570</v>
      </c>
      <c r="F707" s="61"/>
      <c r="G707" s="61"/>
      <c r="H707" s="3">
        <v>258205191</v>
      </c>
      <c r="I707" s="3">
        <v>458026842</v>
      </c>
      <c r="J707" s="3">
        <f>IFERROR(VLOOKUP(C707,[1]NOMINA!$Y$16:$AC$112,5,0),0)</f>
        <v>0</v>
      </c>
      <c r="K707" s="3">
        <f>IFERROR(VLOOKUP(C707,[1]CANCELACIONES!$Y$16:$AC$43,5,0),0)</f>
        <v>0</v>
      </c>
      <c r="L707" s="3">
        <f>IFERROR(VLOOKUP(C707,'[2]res- 200686'!$K$16:$R$112,8,0),0)</f>
        <v>0</v>
      </c>
      <c r="M707" s="3">
        <f>IFERROR(VLOOKUP(C707,'[2]reduccion calidad '!$K$16:$R$27,8,0),0)*-1</f>
        <v>0</v>
      </c>
      <c r="N707" s="3"/>
      <c r="O707" s="34">
        <f t="shared" si="30"/>
        <v>716232033</v>
      </c>
      <c r="P707" s="35">
        <v>716232033</v>
      </c>
      <c r="Q707" s="3">
        <f>IFERROR(VLOOKUP(C707,[3]ServNOMINA!$F$16:$M$112,8,0)+VLOOKUP(C707,[4]ServNOMINA!$F$16:$M$112,8,0),0)</f>
        <v>0</v>
      </c>
      <c r="R707" s="3">
        <f>IFERROR(VLOOKUP(C707,[3]ServOTROS!$F$16:$M$112,8,0)+VLOOKUP(C707,[4]ServOTROS!$F$16:$M$112,8,0),0)</f>
        <v>0</v>
      </c>
      <c r="S707" s="3"/>
      <c r="T707" s="3">
        <f>IFERROR(VLOOKUP(B707,[3]Aaf_PENSION!$C$16:$M$112,11,0)+VLOOKUP(B707,[4]Aaf_PENSION!$C$16:$M$112,11,0),0)</f>
        <v>0</v>
      </c>
      <c r="U707" s="3">
        <f>IFERROR(VLOOKUP(B707,[3]Aaf_SALUD!$C$16:$M$112,11,0)+VLOOKUP(B707,[4]Aaf_SALUD!$C$16:$M$112,11,0),0)</f>
        <v>0</v>
      </c>
      <c r="V707" s="3"/>
      <c r="W707" s="3"/>
      <c r="X707" s="3">
        <f>IFERROR(VLOOKUP(B707,[3]Ap_CESANTIAS!$C$16:$M$112,11,0)+VLOOKUP(B707,[4]Ap_CESANTIAS!$C$16:$M$112,11,0),0)</f>
        <v>0</v>
      </c>
      <c r="Y707" s="3">
        <f>IFERROR(VLOOKUP(B707,[3]Ap_PENSION!$C$16:$M$112,11,0)+VLOOKUP(B707,[4]Ap_PENSION!$C$16:$M$112,11,0),0)</f>
        <v>0</v>
      </c>
      <c r="Z707" s="3">
        <f>IFERROR(VLOOKUP(B707,[3]Ap_SALUD!$C$16:$M$112,11,0)+VLOOKUP(B707,[4]Ap_SALUD!$C$16:$M$112,11,0),0)</f>
        <v>0</v>
      </c>
      <c r="AA707" s="36">
        <f t="shared" si="31"/>
        <v>0</v>
      </c>
      <c r="AB707" s="37">
        <f t="shared" si="32"/>
        <v>0</v>
      </c>
    </row>
    <row r="708" spans="1:28" hidden="1" x14ac:dyDescent="0.25">
      <c r="A708" s="38">
        <v>696</v>
      </c>
      <c r="B708" s="61"/>
      <c r="C708" s="31">
        <v>891180191</v>
      </c>
      <c r="D708" s="31">
        <f>VLOOKUP(C708,ENERO!$D$13:$E$1147,2,0)</f>
        <v>217041770</v>
      </c>
      <c r="E708" s="61" t="s">
        <v>885</v>
      </c>
      <c r="F708" s="61"/>
      <c r="G708" s="61"/>
      <c r="H708" s="3">
        <v>480956175</v>
      </c>
      <c r="I708" s="3">
        <v>1049968523</v>
      </c>
      <c r="J708" s="3">
        <f>IFERROR(VLOOKUP(C708,[1]NOMINA!$Y$16:$AC$112,5,0),0)</f>
        <v>0</v>
      </c>
      <c r="K708" s="3">
        <f>IFERROR(VLOOKUP(C708,[1]CANCELACIONES!$Y$16:$AC$43,5,0),0)</f>
        <v>0</v>
      </c>
      <c r="L708" s="3">
        <f>IFERROR(VLOOKUP(C708,'[2]res- 200686'!$K$16:$R$112,8,0),0)</f>
        <v>0</v>
      </c>
      <c r="M708" s="3">
        <f>IFERROR(VLOOKUP(C708,'[2]reduccion calidad '!$K$16:$R$27,8,0),0)*-1</f>
        <v>0</v>
      </c>
      <c r="N708" s="3"/>
      <c r="O708" s="34">
        <f t="shared" si="30"/>
        <v>1530924698</v>
      </c>
      <c r="P708" s="35">
        <v>1530924698</v>
      </c>
      <c r="Q708" s="3">
        <f>IFERROR(VLOOKUP(C708,[3]ServNOMINA!$F$16:$M$112,8,0)+VLOOKUP(C708,[4]ServNOMINA!$F$16:$M$112,8,0),0)</f>
        <v>0</v>
      </c>
      <c r="R708" s="3">
        <f>IFERROR(VLOOKUP(C708,[3]ServOTROS!$F$16:$M$112,8,0)+VLOOKUP(C708,[4]ServOTROS!$F$16:$M$112,8,0),0)</f>
        <v>0</v>
      </c>
      <c r="S708" s="3"/>
      <c r="T708" s="3">
        <f>IFERROR(VLOOKUP(B708,[3]Aaf_PENSION!$C$16:$M$112,11,0)+VLOOKUP(B708,[4]Aaf_PENSION!$C$16:$M$112,11,0),0)</f>
        <v>0</v>
      </c>
      <c r="U708" s="3">
        <f>IFERROR(VLOOKUP(B708,[3]Aaf_SALUD!$C$16:$M$112,11,0)+VLOOKUP(B708,[4]Aaf_SALUD!$C$16:$M$112,11,0),0)</f>
        <v>0</v>
      </c>
      <c r="V708" s="3"/>
      <c r="W708" s="3"/>
      <c r="X708" s="3">
        <f>IFERROR(VLOOKUP(B708,[3]Ap_CESANTIAS!$C$16:$M$112,11,0)+VLOOKUP(B708,[4]Ap_CESANTIAS!$C$16:$M$112,11,0),0)</f>
        <v>0</v>
      </c>
      <c r="Y708" s="3">
        <f>IFERROR(VLOOKUP(B708,[3]Ap_PENSION!$C$16:$M$112,11,0)+VLOOKUP(B708,[4]Ap_PENSION!$C$16:$M$112,11,0),0)</f>
        <v>0</v>
      </c>
      <c r="Z708" s="3">
        <f>IFERROR(VLOOKUP(B708,[3]Ap_SALUD!$C$16:$M$112,11,0)+VLOOKUP(B708,[4]Ap_SALUD!$C$16:$M$112,11,0),0)</f>
        <v>0</v>
      </c>
      <c r="AA708" s="36">
        <f t="shared" si="31"/>
        <v>0</v>
      </c>
      <c r="AB708" s="37">
        <f t="shared" si="32"/>
        <v>0</v>
      </c>
    </row>
    <row r="709" spans="1:28" hidden="1" x14ac:dyDescent="0.25">
      <c r="A709" s="29">
        <v>697</v>
      </c>
      <c r="B709" s="61"/>
      <c r="C709" s="31">
        <v>891180211</v>
      </c>
      <c r="D709" s="31">
        <f>VLOOKUP(C709,ENERO!$D$13:$E$1147,2,0)</f>
        <v>219141791</v>
      </c>
      <c r="E709" s="61" t="s">
        <v>886</v>
      </c>
      <c r="F709" s="61"/>
      <c r="G709" s="61"/>
      <c r="H709" s="3">
        <v>328096735</v>
      </c>
      <c r="I709" s="3">
        <v>708063133</v>
      </c>
      <c r="J709" s="3">
        <f>IFERROR(VLOOKUP(C709,[1]NOMINA!$Y$16:$AC$112,5,0),0)</f>
        <v>0</v>
      </c>
      <c r="K709" s="3">
        <f>IFERROR(VLOOKUP(C709,[1]CANCELACIONES!$Y$16:$AC$43,5,0),0)</f>
        <v>0</v>
      </c>
      <c r="L709" s="3">
        <f>IFERROR(VLOOKUP(C709,'[2]res- 200686'!$K$16:$R$112,8,0),0)</f>
        <v>0</v>
      </c>
      <c r="M709" s="3">
        <f>IFERROR(VLOOKUP(C709,'[2]reduccion calidad '!$K$16:$R$27,8,0),0)*-1</f>
        <v>0</v>
      </c>
      <c r="N709" s="3"/>
      <c r="O709" s="34">
        <f t="shared" si="30"/>
        <v>1036159868</v>
      </c>
      <c r="P709" s="35">
        <v>1036159868</v>
      </c>
      <c r="Q709" s="3">
        <f>IFERROR(VLOOKUP(C709,[3]ServNOMINA!$F$16:$M$112,8,0)+VLOOKUP(C709,[4]ServNOMINA!$F$16:$M$112,8,0),0)</f>
        <v>0</v>
      </c>
      <c r="R709" s="3">
        <f>IFERROR(VLOOKUP(C709,[3]ServOTROS!$F$16:$M$112,8,0)+VLOOKUP(C709,[4]ServOTROS!$F$16:$M$112,8,0),0)</f>
        <v>0</v>
      </c>
      <c r="S709" s="3"/>
      <c r="T709" s="3">
        <f>IFERROR(VLOOKUP(B709,[3]Aaf_PENSION!$C$16:$M$112,11,0)+VLOOKUP(B709,[4]Aaf_PENSION!$C$16:$M$112,11,0),0)</f>
        <v>0</v>
      </c>
      <c r="U709" s="3">
        <f>IFERROR(VLOOKUP(B709,[3]Aaf_SALUD!$C$16:$M$112,11,0)+VLOOKUP(B709,[4]Aaf_SALUD!$C$16:$M$112,11,0),0)</f>
        <v>0</v>
      </c>
      <c r="V709" s="3"/>
      <c r="W709" s="3"/>
      <c r="X709" s="3">
        <f>IFERROR(VLOOKUP(B709,[3]Ap_CESANTIAS!$C$16:$M$112,11,0)+VLOOKUP(B709,[4]Ap_CESANTIAS!$C$16:$M$112,11,0),0)</f>
        <v>0</v>
      </c>
      <c r="Y709" s="3">
        <f>IFERROR(VLOOKUP(B709,[3]Ap_PENSION!$C$16:$M$112,11,0)+VLOOKUP(B709,[4]Ap_PENSION!$C$16:$M$112,11,0),0)</f>
        <v>0</v>
      </c>
      <c r="Z709" s="3">
        <f>IFERROR(VLOOKUP(B709,[3]Ap_SALUD!$C$16:$M$112,11,0)+VLOOKUP(B709,[4]Ap_SALUD!$C$16:$M$112,11,0),0)</f>
        <v>0</v>
      </c>
      <c r="AA709" s="36">
        <f t="shared" si="31"/>
        <v>0</v>
      </c>
      <c r="AB709" s="37">
        <f t="shared" si="32"/>
        <v>0</v>
      </c>
    </row>
    <row r="710" spans="1:28" hidden="1" x14ac:dyDescent="0.25">
      <c r="A710" s="38">
        <v>698</v>
      </c>
      <c r="B710" s="61"/>
      <c r="C710" s="31">
        <v>800097176</v>
      </c>
      <c r="D710" s="31">
        <f>VLOOKUP(C710,ENERO!$D$13:$E$1147,2,0)</f>
        <v>219741797</v>
      </c>
      <c r="E710" s="61" t="s">
        <v>887</v>
      </c>
      <c r="F710" s="61"/>
      <c r="G710" s="61"/>
      <c r="H710" s="3">
        <v>194726703</v>
      </c>
      <c r="I710" s="3">
        <v>365037256</v>
      </c>
      <c r="J710" s="3">
        <f>IFERROR(VLOOKUP(C710,[1]NOMINA!$Y$16:$AC$112,5,0),0)</f>
        <v>0</v>
      </c>
      <c r="K710" s="3">
        <f>IFERROR(VLOOKUP(C710,[1]CANCELACIONES!$Y$16:$AC$43,5,0),0)</f>
        <v>0</v>
      </c>
      <c r="L710" s="3">
        <f>IFERROR(VLOOKUP(C710,'[2]res- 200686'!$K$16:$R$112,8,0),0)</f>
        <v>0</v>
      </c>
      <c r="M710" s="3">
        <f>IFERROR(VLOOKUP(C710,'[2]reduccion calidad '!$K$16:$R$27,8,0),0)*-1</f>
        <v>0</v>
      </c>
      <c r="N710" s="3"/>
      <c r="O710" s="34">
        <f t="shared" si="30"/>
        <v>559763959</v>
      </c>
      <c r="P710" s="35">
        <v>559763959</v>
      </c>
      <c r="Q710" s="3">
        <f>IFERROR(VLOOKUP(C710,[3]ServNOMINA!$F$16:$M$112,8,0)+VLOOKUP(C710,[4]ServNOMINA!$F$16:$M$112,8,0),0)</f>
        <v>0</v>
      </c>
      <c r="R710" s="3">
        <f>IFERROR(VLOOKUP(C710,[3]ServOTROS!$F$16:$M$112,8,0)+VLOOKUP(C710,[4]ServOTROS!$F$16:$M$112,8,0),0)</f>
        <v>0</v>
      </c>
      <c r="S710" s="3"/>
      <c r="T710" s="3">
        <f>IFERROR(VLOOKUP(B710,[3]Aaf_PENSION!$C$16:$M$112,11,0)+VLOOKUP(B710,[4]Aaf_PENSION!$C$16:$M$112,11,0),0)</f>
        <v>0</v>
      </c>
      <c r="U710" s="3">
        <f>IFERROR(VLOOKUP(B710,[3]Aaf_SALUD!$C$16:$M$112,11,0)+VLOOKUP(B710,[4]Aaf_SALUD!$C$16:$M$112,11,0),0)</f>
        <v>0</v>
      </c>
      <c r="V710" s="3"/>
      <c r="W710" s="3"/>
      <c r="X710" s="3">
        <f>IFERROR(VLOOKUP(B710,[3]Ap_CESANTIAS!$C$16:$M$112,11,0)+VLOOKUP(B710,[4]Ap_CESANTIAS!$C$16:$M$112,11,0),0)</f>
        <v>0</v>
      </c>
      <c r="Y710" s="3">
        <f>IFERROR(VLOOKUP(B710,[3]Ap_PENSION!$C$16:$M$112,11,0)+VLOOKUP(B710,[4]Ap_PENSION!$C$16:$M$112,11,0),0)</f>
        <v>0</v>
      </c>
      <c r="Z710" s="3">
        <f>IFERROR(VLOOKUP(B710,[3]Ap_SALUD!$C$16:$M$112,11,0)+VLOOKUP(B710,[4]Ap_SALUD!$C$16:$M$112,11,0),0)</f>
        <v>0</v>
      </c>
      <c r="AA710" s="36">
        <f t="shared" si="31"/>
        <v>0</v>
      </c>
      <c r="AB710" s="37">
        <f t="shared" si="32"/>
        <v>0</v>
      </c>
    </row>
    <row r="711" spans="1:28" hidden="1" x14ac:dyDescent="0.25">
      <c r="A711" s="29">
        <v>699</v>
      </c>
      <c r="B711" s="61"/>
      <c r="C711" s="31">
        <v>891180127</v>
      </c>
      <c r="D711" s="31">
        <f>VLOOKUP(C711,ENERO!$D$13:$E$1147,2,0)</f>
        <v>219941799</v>
      </c>
      <c r="E711" s="61" t="s">
        <v>888</v>
      </c>
      <c r="F711" s="61"/>
      <c r="G711" s="61"/>
      <c r="H711" s="3">
        <v>220633927</v>
      </c>
      <c r="I711" s="3">
        <v>448305537</v>
      </c>
      <c r="J711" s="3">
        <f>IFERROR(VLOOKUP(C711,[1]NOMINA!$Y$16:$AC$112,5,0),0)</f>
        <v>0</v>
      </c>
      <c r="K711" s="3">
        <f>IFERROR(VLOOKUP(C711,[1]CANCELACIONES!$Y$16:$AC$43,5,0),0)</f>
        <v>0</v>
      </c>
      <c r="L711" s="3">
        <f>IFERROR(VLOOKUP(C711,'[2]res- 200686'!$K$16:$R$112,8,0),0)</f>
        <v>0</v>
      </c>
      <c r="M711" s="3">
        <f>IFERROR(VLOOKUP(C711,'[2]reduccion calidad '!$K$16:$R$27,8,0),0)*-1</f>
        <v>0</v>
      </c>
      <c r="N711" s="3"/>
      <c r="O711" s="34">
        <f t="shared" si="30"/>
        <v>668939464</v>
      </c>
      <c r="P711" s="35">
        <v>668939464</v>
      </c>
      <c r="Q711" s="3">
        <f>IFERROR(VLOOKUP(C711,[3]ServNOMINA!$F$16:$M$112,8,0)+VLOOKUP(C711,[4]ServNOMINA!$F$16:$M$112,8,0),0)</f>
        <v>0</v>
      </c>
      <c r="R711" s="3">
        <f>IFERROR(VLOOKUP(C711,[3]ServOTROS!$F$16:$M$112,8,0)+VLOOKUP(C711,[4]ServOTROS!$F$16:$M$112,8,0),0)</f>
        <v>0</v>
      </c>
      <c r="S711" s="3"/>
      <c r="T711" s="3">
        <f>IFERROR(VLOOKUP(B711,[3]Aaf_PENSION!$C$16:$M$112,11,0)+VLOOKUP(B711,[4]Aaf_PENSION!$C$16:$M$112,11,0),0)</f>
        <v>0</v>
      </c>
      <c r="U711" s="3">
        <f>IFERROR(VLOOKUP(B711,[3]Aaf_SALUD!$C$16:$M$112,11,0)+VLOOKUP(B711,[4]Aaf_SALUD!$C$16:$M$112,11,0),0)</f>
        <v>0</v>
      </c>
      <c r="V711" s="3"/>
      <c r="W711" s="3"/>
      <c r="X711" s="3">
        <f>IFERROR(VLOOKUP(B711,[3]Ap_CESANTIAS!$C$16:$M$112,11,0)+VLOOKUP(B711,[4]Ap_CESANTIAS!$C$16:$M$112,11,0),0)</f>
        <v>0</v>
      </c>
      <c r="Y711" s="3">
        <f>IFERROR(VLOOKUP(B711,[3]Ap_PENSION!$C$16:$M$112,11,0)+VLOOKUP(B711,[4]Ap_PENSION!$C$16:$M$112,11,0),0)</f>
        <v>0</v>
      </c>
      <c r="Z711" s="3">
        <f>IFERROR(VLOOKUP(B711,[3]Ap_SALUD!$C$16:$M$112,11,0)+VLOOKUP(B711,[4]Ap_SALUD!$C$16:$M$112,11,0),0)</f>
        <v>0</v>
      </c>
      <c r="AA711" s="36">
        <f t="shared" si="31"/>
        <v>0</v>
      </c>
      <c r="AB711" s="37">
        <f t="shared" si="32"/>
        <v>0</v>
      </c>
    </row>
    <row r="712" spans="1:28" hidden="1" x14ac:dyDescent="0.25">
      <c r="A712" s="38">
        <v>700</v>
      </c>
      <c r="B712" s="61"/>
      <c r="C712" s="31">
        <v>891180181</v>
      </c>
      <c r="D712" s="31">
        <f>VLOOKUP(C712,ENERO!$D$13:$E$1147,2,0)</f>
        <v>210141801</v>
      </c>
      <c r="E712" s="61" t="s">
        <v>889</v>
      </c>
      <c r="F712" s="61"/>
      <c r="G712" s="61"/>
      <c r="H712" s="3">
        <v>122390175</v>
      </c>
      <c r="I712" s="3">
        <v>266273475</v>
      </c>
      <c r="J712" s="3">
        <f>IFERROR(VLOOKUP(C712,[1]NOMINA!$Y$16:$AC$112,5,0),0)</f>
        <v>0</v>
      </c>
      <c r="K712" s="3">
        <f>IFERROR(VLOOKUP(C712,[1]CANCELACIONES!$Y$16:$AC$43,5,0),0)</f>
        <v>0</v>
      </c>
      <c r="L712" s="3">
        <f>IFERROR(VLOOKUP(C712,'[2]res- 200686'!$K$16:$R$112,8,0),0)</f>
        <v>0</v>
      </c>
      <c r="M712" s="3">
        <f>IFERROR(VLOOKUP(C712,'[2]reduccion calidad '!$K$16:$R$27,8,0),0)*-1</f>
        <v>0</v>
      </c>
      <c r="N712" s="3"/>
      <c r="O712" s="34">
        <f t="shared" si="30"/>
        <v>388663650</v>
      </c>
      <c r="P712" s="35">
        <v>388663650</v>
      </c>
      <c r="Q712" s="3">
        <f>IFERROR(VLOOKUP(C712,[3]ServNOMINA!$F$16:$M$112,8,0)+VLOOKUP(C712,[4]ServNOMINA!$F$16:$M$112,8,0),0)</f>
        <v>0</v>
      </c>
      <c r="R712" s="3">
        <f>IFERROR(VLOOKUP(C712,[3]ServOTROS!$F$16:$M$112,8,0)+VLOOKUP(C712,[4]ServOTROS!$F$16:$M$112,8,0),0)</f>
        <v>0</v>
      </c>
      <c r="S712" s="3"/>
      <c r="T712" s="3">
        <f>IFERROR(VLOOKUP(B712,[3]Aaf_PENSION!$C$16:$M$112,11,0)+VLOOKUP(B712,[4]Aaf_PENSION!$C$16:$M$112,11,0),0)</f>
        <v>0</v>
      </c>
      <c r="U712" s="3">
        <f>IFERROR(VLOOKUP(B712,[3]Aaf_SALUD!$C$16:$M$112,11,0)+VLOOKUP(B712,[4]Aaf_SALUD!$C$16:$M$112,11,0),0)</f>
        <v>0</v>
      </c>
      <c r="V712" s="3"/>
      <c r="W712" s="3"/>
      <c r="X712" s="3">
        <f>IFERROR(VLOOKUP(B712,[3]Ap_CESANTIAS!$C$16:$M$112,11,0)+VLOOKUP(B712,[4]Ap_CESANTIAS!$C$16:$M$112,11,0),0)</f>
        <v>0</v>
      </c>
      <c r="Y712" s="3">
        <f>IFERROR(VLOOKUP(B712,[3]Ap_PENSION!$C$16:$M$112,11,0)+VLOOKUP(B712,[4]Ap_PENSION!$C$16:$M$112,11,0),0)</f>
        <v>0</v>
      </c>
      <c r="Z712" s="3">
        <f>IFERROR(VLOOKUP(B712,[3]Ap_SALUD!$C$16:$M$112,11,0)+VLOOKUP(B712,[4]Ap_SALUD!$C$16:$M$112,11,0),0)</f>
        <v>0</v>
      </c>
      <c r="AA712" s="36">
        <f t="shared" si="31"/>
        <v>0</v>
      </c>
      <c r="AB712" s="37">
        <f t="shared" si="32"/>
        <v>0</v>
      </c>
    </row>
    <row r="713" spans="1:28" hidden="1" x14ac:dyDescent="0.25">
      <c r="A713" s="29">
        <v>701</v>
      </c>
      <c r="B713" s="61"/>
      <c r="C713" s="31">
        <v>891180182</v>
      </c>
      <c r="D713" s="31">
        <f>VLOOKUP(C713,ENERO!$D$13:$E$1147,2,0)</f>
        <v>210741807</v>
      </c>
      <c r="E713" s="61" t="s">
        <v>890</v>
      </c>
      <c r="F713" s="61"/>
      <c r="G713" s="61"/>
      <c r="H713" s="3">
        <v>379205771</v>
      </c>
      <c r="I713" s="3">
        <v>752972008</v>
      </c>
      <c r="J713" s="3">
        <f>IFERROR(VLOOKUP(C713,[1]NOMINA!$Y$16:$AC$112,5,0),0)</f>
        <v>0</v>
      </c>
      <c r="K713" s="3">
        <f>IFERROR(VLOOKUP(C713,[1]CANCELACIONES!$Y$16:$AC$43,5,0),0)</f>
        <v>0</v>
      </c>
      <c r="L713" s="3">
        <f>IFERROR(VLOOKUP(C713,'[2]res- 200686'!$K$16:$R$112,8,0),0)</f>
        <v>0</v>
      </c>
      <c r="M713" s="3">
        <f>IFERROR(VLOOKUP(C713,'[2]reduccion calidad '!$K$16:$R$27,8,0),0)*-1</f>
        <v>0</v>
      </c>
      <c r="N713" s="3"/>
      <c r="O713" s="34">
        <f t="shared" si="30"/>
        <v>1132177779</v>
      </c>
      <c r="P713" s="35">
        <v>1132177779</v>
      </c>
      <c r="Q713" s="3">
        <f>IFERROR(VLOOKUP(C713,[3]ServNOMINA!$F$16:$M$112,8,0)+VLOOKUP(C713,[4]ServNOMINA!$F$16:$M$112,8,0),0)</f>
        <v>0</v>
      </c>
      <c r="R713" s="3">
        <f>IFERROR(VLOOKUP(C713,[3]ServOTROS!$F$16:$M$112,8,0)+VLOOKUP(C713,[4]ServOTROS!$F$16:$M$112,8,0),0)</f>
        <v>0</v>
      </c>
      <c r="S713" s="3"/>
      <c r="T713" s="3">
        <f>IFERROR(VLOOKUP(B713,[3]Aaf_PENSION!$C$16:$M$112,11,0)+VLOOKUP(B713,[4]Aaf_PENSION!$C$16:$M$112,11,0),0)</f>
        <v>0</v>
      </c>
      <c r="U713" s="3">
        <f>IFERROR(VLOOKUP(B713,[3]Aaf_SALUD!$C$16:$M$112,11,0)+VLOOKUP(B713,[4]Aaf_SALUD!$C$16:$M$112,11,0),0)</f>
        <v>0</v>
      </c>
      <c r="V713" s="3"/>
      <c r="W713" s="3"/>
      <c r="X713" s="3">
        <f>IFERROR(VLOOKUP(B713,[3]Ap_CESANTIAS!$C$16:$M$112,11,0)+VLOOKUP(B713,[4]Ap_CESANTIAS!$C$16:$M$112,11,0),0)</f>
        <v>0</v>
      </c>
      <c r="Y713" s="3">
        <f>IFERROR(VLOOKUP(B713,[3]Ap_PENSION!$C$16:$M$112,11,0)+VLOOKUP(B713,[4]Ap_PENSION!$C$16:$M$112,11,0),0)</f>
        <v>0</v>
      </c>
      <c r="Z713" s="3">
        <f>IFERROR(VLOOKUP(B713,[3]Ap_SALUD!$C$16:$M$112,11,0)+VLOOKUP(B713,[4]Ap_SALUD!$C$16:$M$112,11,0),0)</f>
        <v>0</v>
      </c>
      <c r="AA713" s="36">
        <f t="shared" si="31"/>
        <v>0</v>
      </c>
      <c r="AB713" s="37">
        <f t="shared" si="32"/>
        <v>0</v>
      </c>
    </row>
    <row r="714" spans="1:28" hidden="1" x14ac:dyDescent="0.25">
      <c r="A714" s="38">
        <v>702</v>
      </c>
      <c r="B714" s="61"/>
      <c r="C714" s="31">
        <v>891180187</v>
      </c>
      <c r="D714" s="31">
        <f>VLOOKUP(C714,ENERO!$D$13:$E$1147,2,0)</f>
        <v>217241872</v>
      </c>
      <c r="E714" s="61" t="s">
        <v>891</v>
      </c>
      <c r="F714" s="61"/>
      <c r="G714" s="61"/>
      <c r="H714" s="3">
        <v>120365865</v>
      </c>
      <c r="I714" s="3">
        <v>328499244</v>
      </c>
      <c r="J714" s="3">
        <f>IFERROR(VLOOKUP(C714,[1]NOMINA!$Y$16:$AC$112,5,0),0)</f>
        <v>0</v>
      </c>
      <c r="K714" s="3">
        <f>IFERROR(VLOOKUP(C714,[1]CANCELACIONES!$Y$16:$AC$43,5,0),0)</f>
        <v>0</v>
      </c>
      <c r="L714" s="3">
        <f>IFERROR(VLOOKUP(C714,'[2]res- 200686'!$K$16:$R$112,8,0),0)</f>
        <v>0</v>
      </c>
      <c r="M714" s="3">
        <f>IFERROR(VLOOKUP(C714,'[2]reduccion calidad '!$K$16:$R$27,8,0),0)*-1</f>
        <v>0</v>
      </c>
      <c r="N714" s="3"/>
      <c r="O714" s="34">
        <f t="shared" si="30"/>
        <v>448865109</v>
      </c>
      <c r="P714" s="35">
        <v>448865109</v>
      </c>
      <c r="Q714" s="3">
        <f>IFERROR(VLOOKUP(C714,[3]ServNOMINA!$F$16:$M$112,8,0)+VLOOKUP(C714,[4]ServNOMINA!$F$16:$M$112,8,0),0)</f>
        <v>0</v>
      </c>
      <c r="R714" s="3">
        <f>IFERROR(VLOOKUP(C714,[3]ServOTROS!$F$16:$M$112,8,0)+VLOOKUP(C714,[4]ServOTROS!$F$16:$M$112,8,0),0)</f>
        <v>0</v>
      </c>
      <c r="S714" s="3"/>
      <c r="T714" s="3">
        <f>IFERROR(VLOOKUP(B714,[3]Aaf_PENSION!$C$16:$M$112,11,0)+VLOOKUP(B714,[4]Aaf_PENSION!$C$16:$M$112,11,0),0)</f>
        <v>0</v>
      </c>
      <c r="U714" s="3">
        <f>IFERROR(VLOOKUP(B714,[3]Aaf_SALUD!$C$16:$M$112,11,0)+VLOOKUP(B714,[4]Aaf_SALUD!$C$16:$M$112,11,0),0)</f>
        <v>0</v>
      </c>
      <c r="V714" s="3"/>
      <c r="W714" s="3"/>
      <c r="X714" s="3">
        <f>IFERROR(VLOOKUP(B714,[3]Ap_CESANTIAS!$C$16:$M$112,11,0)+VLOOKUP(B714,[4]Ap_CESANTIAS!$C$16:$M$112,11,0),0)</f>
        <v>0</v>
      </c>
      <c r="Y714" s="3">
        <f>IFERROR(VLOOKUP(B714,[3]Ap_PENSION!$C$16:$M$112,11,0)+VLOOKUP(B714,[4]Ap_PENSION!$C$16:$M$112,11,0),0)</f>
        <v>0</v>
      </c>
      <c r="Z714" s="3">
        <f>IFERROR(VLOOKUP(B714,[3]Ap_SALUD!$C$16:$M$112,11,0)+VLOOKUP(B714,[4]Ap_SALUD!$C$16:$M$112,11,0),0)</f>
        <v>0</v>
      </c>
      <c r="AA714" s="36">
        <f t="shared" si="31"/>
        <v>0</v>
      </c>
      <c r="AB714" s="37">
        <f t="shared" si="32"/>
        <v>0</v>
      </c>
    </row>
    <row r="715" spans="1:28" hidden="1" x14ac:dyDescent="0.25">
      <c r="A715" s="29">
        <v>703</v>
      </c>
      <c r="B715" s="61"/>
      <c r="C715" s="31">
        <v>800097180</v>
      </c>
      <c r="D715" s="31">
        <f>VLOOKUP(C715,ENERO!$D$13:$E$1147,2,0)</f>
        <v>218541885</v>
      </c>
      <c r="E715" s="61" t="s">
        <v>892</v>
      </c>
      <c r="F715" s="61"/>
      <c r="G715" s="61"/>
      <c r="H715" s="3">
        <v>113727679</v>
      </c>
      <c r="I715" s="3">
        <v>181357923</v>
      </c>
      <c r="J715" s="3">
        <f>IFERROR(VLOOKUP(C715,[1]NOMINA!$Y$16:$AC$112,5,0),0)</f>
        <v>0</v>
      </c>
      <c r="K715" s="3">
        <f>IFERROR(VLOOKUP(C715,[1]CANCELACIONES!$Y$16:$AC$43,5,0),0)</f>
        <v>0</v>
      </c>
      <c r="L715" s="3">
        <f>IFERROR(VLOOKUP(C715,'[2]res- 200686'!$K$16:$R$112,8,0),0)</f>
        <v>0</v>
      </c>
      <c r="M715" s="3">
        <f>IFERROR(VLOOKUP(C715,'[2]reduccion calidad '!$K$16:$R$27,8,0),0)*-1</f>
        <v>0</v>
      </c>
      <c r="N715" s="3"/>
      <c r="O715" s="34">
        <f t="shared" si="30"/>
        <v>295085602</v>
      </c>
      <c r="P715" s="35">
        <v>295085602</v>
      </c>
      <c r="Q715" s="3">
        <f>IFERROR(VLOOKUP(C715,[3]ServNOMINA!$F$16:$M$112,8,0)+VLOOKUP(C715,[4]ServNOMINA!$F$16:$M$112,8,0),0)</f>
        <v>0</v>
      </c>
      <c r="R715" s="3">
        <f>IFERROR(VLOOKUP(C715,[3]ServOTROS!$F$16:$M$112,8,0)+VLOOKUP(C715,[4]ServOTROS!$F$16:$M$112,8,0),0)</f>
        <v>0</v>
      </c>
      <c r="S715" s="3"/>
      <c r="T715" s="3">
        <f>IFERROR(VLOOKUP(B715,[3]Aaf_PENSION!$C$16:$M$112,11,0)+VLOOKUP(B715,[4]Aaf_PENSION!$C$16:$M$112,11,0),0)</f>
        <v>0</v>
      </c>
      <c r="U715" s="3">
        <f>IFERROR(VLOOKUP(B715,[3]Aaf_SALUD!$C$16:$M$112,11,0)+VLOOKUP(B715,[4]Aaf_SALUD!$C$16:$M$112,11,0),0)</f>
        <v>0</v>
      </c>
      <c r="V715" s="3"/>
      <c r="W715" s="3"/>
      <c r="X715" s="3">
        <f>IFERROR(VLOOKUP(B715,[3]Ap_CESANTIAS!$C$16:$M$112,11,0)+VLOOKUP(B715,[4]Ap_CESANTIAS!$C$16:$M$112,11,0),0)</f>
        <v>0</v>
      </c>
      <c r="Y715" s="3">
        <f>IFERROR(VLOOKUP(B715,[3]Ap_PENSION!$C$16:$M$112,11,0)+VLOOKUP(B715,[4]Ap_PENSION!$C$16:$M$112,11,0),0)</f>
        <v>0</v>
      </c>
      <c r="Z715" s="3">
        <f>IFERROR(VLOOKUP(B715,[3]Ap_SALUD!$C$16:$M$112,11,0)+VLOOKUP(B715,[4]Ap_SALUD!$C$16:$M$112,11,0),0)</f>
        <v>0</v>
      </c>
      <c r="AA715" s="36">
        <f t="shared" si="31"/>
        <v>0</v>
      </c>
      <c r="AB715" s="37">
        <f t="shared" si="32"/>
        <v>0</v>
      </c>
    </row>
    <row r="716" spans="1:28" hidden="1" x14ac:dyDescent="0.25">
      <c r="A716" s="38">
        <v>704</v>
      </c>
      <c r="B716" s="61"/>
      <c r="C716" s="31">
        <v>839000360</v>
      </c>
      <c r="D716" s="31">
        <f>VLOOKUP(C716,ENERO!$D$13:$E$1147,2,0)</f>
        <v>213544035</v>
      </c>
      <c r="E716" s="61" t="s">
        <v>630</v>
      </c>
      <c r="F716" s="61"/>
      <c r="G716" s="61"/>
      <c r="H716" s="3">
        <v>896767855</v>
      </c>
      <c r="I716" s="3">
        <v>1358215810</v>
      </c>
      <c r="J716" s="3">
        <f>IFERROR(VLOOKUP(C716,[1]NOMINA!$Y$16:$AC$112,5,0),0)</f>
        <v>0</v>
      </c>
      <c r="K716" s="3">
        <f>IFERROR(VLOOKUP(C716,[1]CANCELACIONES!$Y$16:$AC$43,5,0),0)</f>
        <v>0</v>
      </c>
      <c r="L716" s="3">
        <f>IFERROR(VLOOKUP(C716,'[2]res- 200686'!$K$16:$R$112,8,0),0)</f>
        <v>0</v>
      </c>
      <c r="M716" s="3">
        <f>IFERROR(VLOOKUP(C716,'[2]reduccion calidad '!$K$16:$R$27,8,0),0)*-1</f>
        <v>0</v>
      </c>
      <c r="N716" s="3"/>
      <c r="O716" s="34">
        <f t="shared" si="30"/>
        <v>2254983665</v>
      </c>
      <c r="P716" s="35">
        <v>2254983665</v>
      </c>
      <c r="Q716" s="3">
        <f>IFERROR(VLOOKUP(C716,[3]ServNOMINA!$F$16:$M$112,8,0)+VLOOKUP(C716,[4]ServNOMINA!$F$16:$M$112,8,0),0)</f>
        <v>0</v>
      </c>
      <c r="R716" s="3">
        <f>IFERROR(VLOOKUP(C716,[3]ServOTROS!$F$16:$M$112,8,0)+VLOOKUP(C716,[4]ServOTROS!$F$16:$M$112,8,0),0)</f>
        <v>0</v>
      </c>
      <c r="S716" s="3"/>
      <c r="T716" s="3">
        <f>IFERROR(VLOOKUP(B716,[3]Aaf_PENSION!$C$16:$M$112,11,0)+VLOOKUP(B716,[4]Aaf_PENSION!$C$16:$M$112,11,0),0)</f>
        <v>0</v>
      </c>
      <c r="U716" s="3">
        <f>IFERROR(VLOOKUP(B716,[3]Aaf_SALUD!$C$16:$M$112,11,0)+VLOOKUP(B716,[4]Aaf_SALUD!$C$16:$M$112,11,0),0)</f>
        <v>0</v>
      </c>
      <c r="V716" s="3"/>
      <c r="W716" s="3"/>
      <c r="X716" s="3">
        <f>IFERROR(VLOOKUP(B716,[3]Ap_CESANTIAS!$C$16:$M$112,11,0)+VLOOKUP(B716,[4]Ap_CESANTIAS!$C$16:$M$112,11,0),0)</f>
        <v>0</v>
      </c>
      <c r="Y716" s="3">
        <f>IFERROR(VLOOKUP(B716,[3]Ap_PENSION!$C$16:$M$112,11,0)+VLOOKUP(B716,[4]Ap_PENSION!$C$16:$M$112,11,0),0)</f>
        <v>0</v>
      </c>
      <c r="Z716" s="3">
        <f>IFERROR(VLOOKUP(B716,[3]Ap_SALUD!$C$16:$M$112,11,0)+VLOOKUP(B716,[4]Ap_SALUD!$C$16:$M$112,11,0),0)</f>
        <v>0</v>
      </c>
      <c r="AA716" s="36">
        <f t="shared" si="31"/>
        <v>0</v>
      </c>
      <c r="AB716" s="37">
        <f t="shared" si="32"/>
        <v>0</v>
      </c>
    </row>
    <row r="717" spans="1:28" hidden="1" x14ac:dyDescent="0.25">
      <c r="A717" s="29">
        <v>705</v>
      </c>
      <c r="B717" s="61"/>
      <c r="C717" s="31">
        <v>800099223</v>
      </c>
      <c r="D717" s="31">
        <f>VLOOKUP(C717,ENERO!$D$13:$E$1147,2,0)</f>
        <v>217844078</v>
      </c>
      <c r="E717" s="61" t="s">
        <v>893</v>
      </c>
      <c r="F717" s="61"/>
      <c r="G717" s="61"/>
      <c r="H717" s="3">
        <v>1155603535</v>
      </c>
      <c r="I717" s="3">
        <v>1511661865</v>
      </c>
      <c r="J717" s="3">
        <f>IFERROR(VLOOKUP(C717,[1]NOMINA!$Y$16:$AC$112,5,0),0)</f>
        <v>0</v>
      </c>
      <c r="K717" s="3">
        <f>IFERROR(VLOOKUP(C717,[1]CANCELACIONES!$Y$16:$AC$43,5,0),0)</f>
        <v>0</v>
      </c>
      <c r="L717" s="3">
        <f>IFERROR(VLOOKUP(C717,'[2]res- 200686'!$K$16:$R$112,8,0),0)</f>
        <v>0</v>
      </c>
      <c r="M717" s="3">
        <f>IFERROR(VLOOKUP(C717,'[2]reduccion calidad '!$K$16:$R$27,8,0),0)*-1</f>
        <v>0</v>
      </c>
      <c r="N717" s="3"/>
      <c r="O717" s="34">
        <f t="shared" si="30"/>
        <v>2667265400</v>
      </c>
      <c r="P717" s="35">
        <v>2667265400</v>
      </c>
      <c r="Q717" s="3">
        <f>IFERROR(VLOOKUP(C717,[3]ServNOMINA!$F$16:$M$112,8,0)+VLOOKUP(C717,[4]ServNOMINA!$F$16:$M$112,8,0),0)</f>
        <v>0</v>
      </c>
      <c r="R717" s="3">
        <f>IFERROR(VLOOKUP(C717,[3]ServOTROS!$F$16:$M$112,8,0)+VLOOKUP(C717,[4]ServOTROS!$F$16:$M$112,8,0),0)</f>
        <v>0</v>
      </c>
      <c r="S717" s="3"/>
      <c r="T717" s="3">
        <f>IFERROR(VLOOKUP(B717,[3]Aaf_PENSION!$C$16:$M$112,11,0)+VLOOKUP(B717,[4]Aaf_PENSION!$C$16:$M$112,11,0),0)</f>
        <v>0</v>
      </c>
      <c r="U717" s="3">
        <f>IFERROR(VLOOKUP(B717,[3]Aaf_SALUD!$C$16:$M$112,11,0)+VLOOKUP(B717,[4]Aaf_SALUD!$C$16:$M$112,11,0),0)</f>
        <v>0</v>
      </c>
      <c r="V717" s="3"/>
      <c r="W717" s="3"/>
      <c r="X717" s="3">
        <f>IFERROR(VLOOKUP(B717,[3]Ap_CESANTIAS!$C$16:$M$112,11,0)+VLOOKUP(B717,[4]Ap_CESANTIAS!$C$16:$M$112,11,0),0)</f>
        <v>0</v>
      </c>
      <c r="Y717" s="3">
        <f>IFERROR(VLOOKUP(B717,[3]Ap_PENSION!$C$16:$M$112,11,0)+VLOOKUP(B717,[4]Ap_PENSION!$C$16:$M$112,11,0),0)</f>
        <v>0</v>
      </c>
      <c r="Z717" s="3">
        <f>IFERROR(VLOOKUP(B717,[3]Ap_SALUD!$C$16:$M$112,11,0)+VLOOKUP(B717,[4]Ap_SALUD!$C$16:$M$112,11,0),0)</f>
        <v>0</v>
      </c>
      <c r="AA717" s="36">
        <f t="shared" si="31"/>
        <v>0</v>
      </c>
      <c r="AB717" s="37">
        <f t="shared" si="32"/>
        <v>0</v>
      </c>
    </row>
    <row r="718" spans="1:28" hidden="1" x14ac:dyDescent="0.25">
      <c r="A718" s="38">
        <v>706</v>
      </c>
      <c r="B718" s="61"/>
      <c r="C718" s="31">
        <v>825000134</v>
      </c>
      <c r="D718" s="31">
        <f>VLOOKUP(C718,ENERO!$D$13:$E$1147,2,0)</f>
        <v>219044090</v>
      </c>
      <c r="E718" s="61" t="s">
        <v>894</v>
      </c>
      <c r="F718" s="61"/>
      <c r="G718" s="61"/>
      <c r="H718" s="3">
        <v>1398576863</v>
      </c>
      <c r="I718" s="3">
        <v>1936276345</v>
      </c>
      <c r="J718" s="3">
        <f>IFERROR(VLOOKUP(C718,[1]NOMINA!$Y$16:$AC$112,5,0),0)</f>
        <v>0</v>
      </c>
      <c r="K718" s="3">
        <f>IFERROR(VLOOKUP(C718,[1]CANCELACIONES!$Y$16:$AC$43,5,0),0)</f>
        <v>0</v>
      </c>
      <c r="L718" s="3">
        <f>IFERROR(VLOOKUP(C718,'[2]res- 200686'!$K$16:$R$112,8,0),0)</f>
        <v>0</v>
      </c>
      <c r="M718" s="3">
        <f>IFERROR(VLOOKUP(C718,'[2]reduccion calidad '!$K$16:$R$27,8,0),0)*-1</f>
        <v>0</v>
      </c>
      <c r="N718" s="3"/>
      <c r="O718" s="34">
        <f t="shared" ref="O718:O781" si="33">SUM(F718:M718)</f>
        <v>3334853208</v>
      </c>
      <c r="P718" s="35">
        <v>3334853208</v>
      </c>
      <c r="Q718" s="3">
        <f>IFERROR(VLOOKUP(C718,[3]ServNOMINA!$F$16:$M$112,8,0)+VLOOKUP(C718,[4]ServNOMINA!$F$16:$M$112,8,0),0)</f>
        <v>0</v>
      </c>
      <c r="R718" s="3">
        <f>IFERROR(VLOOKUP(C718,[3]ServOTROS!$F$16:$M$112,8,0)+VLOOKUP(C718,[4]ServOTROS!$F$16:$M$112,8,0),0)</f>
        <v>0</v>
      </c>
      <c r="S718" s="3"/>
      <c r="T718" s="3">
        <f>IFERROR(VLOOKUP(B718,[3]Aaf_PENSION!$C$16:$M$112,11,0)+VLOOKUP(B718,[4]Aaf_PENSION!$C$16:$M$112,11,0),0)</f>
        <v>0</v>
      </c>
      <c r="U718" s="3">
        <f>IFERROR(VLOOKUP(B718,[3]Aaf_SALUD!$C$16:$M$112,11,0)+VLOOKUP(B718,[4]Aaf_SALUD!$C$16:$M$112,11,0),0)</f>
        <v>0</v>
      </c>
      <c r="V718" s="3"/>
      <c r="W718" s="3"/>
      <c r="X718" s="3">
        <f>IFERROR(VLOOKUP(B718,[3]Ap_CESANTIAS!$C$16:$M$112,11,0)+VLOOKUP(B718,[4]Ap_CESANTIAS!$C$16:$M$112,11,0),0)</f>
        <v>0</v>
      </c>
      <c r="Y718" s="3">
        <f>IFERROR(VLOOKUP(B718,[3]Ap_PENSION!$C$16:$M$112,11,0)+VLOOKUP(B718,[4]Ap_PENSION!$C$16:$M$112,11,0),0)</f>
        <v>0</v>
      </c>
      <c r="Z718" s="3">
        <f>IFERROR(VLOOKUP(B718,[3]Ap_SALUD!$C$16:$M$112,11,0)+VLOOKUP(B718,[4]Ap_SALUD!$C$16:$M$112,11,0),0)</f>
        <v>0</v>
      </c>
      <c r="AA718" s="36">
        <f t="shared" ref="AA718:AA781" si="34">SUM(Q718:Z718)</f>
        <v>0</v>
      </c>
      <c r="AB718" s="37">
        <f t="shared" ref="AB718:AB781" si="35">+O718-P718-AA718</f>
        <v>0</v>
      </c>
    </row>
    <row r="719" spans="1:28" hidden="1" x14ac:dyDescent="0.25">
      <c r="A719" s="29">
        <v>707</v>
      </c>
      <c r="B719" s="61"/>
      <c r="C719" s="31">
        <v>825000166</v>
      </c>
      <c r="D719" s="31">
        <f>VLOOKUP(C719,ENERO!$D$13:$E$1147,2,0)</f>
        <v>219844098</v>
      </c>
      <c r="E719" s="61" t="s">
        <v>895</v>
      </c>
      <c r="F719" s="61"/>
      <c r="G719" s="61"/>
      <c r="H719" s="3">
        <v>333470547</v>
      </c>
      <c r="I719" s="3">
        <v>619317491</v>
      </c>
      <c r="J719" s="3">
        <f>IFERROR(VLOOKUP(C719,[1]NOMINA!$Y$16:$AC$112,5,0),0)</f>
        <v>0</v>
      </c>
      <c r="K719" s="3">
        <f>IFERROR(VLOOKUP(C719,[1]CANCELACIONES!$Y$16:$AC$43,5,0),0)</f>
        <v>0</v>
      </c>
      <c r="L719" s="3">
        <f>IFERROR(VLOOKUP(C719,'[2]res- 200686'!$K$16:$R$112,8,0),0)</f>
        <v>0</v>
      </c>
      <c r="M719" s="3">
        <f>IFERROR(VLOOKUP(C719,'[2]reduccion calidad '!$K$16:$R$27,8,0),0)*-1</f>
        <v>0</v>
      </c>
      <c r="N719" s="3"/>
      <c r="O719" s="34">
        <f t="shared" si="33"/>
        <v>952788038</v>
      </c>
      <c r="P719" s="35">
        <v>952788038</v>
      </c>
      <c r="Q719" s="3">
        <f>IFERROR(VLOOKUP(C719,[3]ServNOMINA!$F$16:$M$112,8,0)+VLOOKUP(C719,[4]ServNOMINA!$F$16:$M$112,8,0),0)</f>
        <v>0</v>
      </c>
      <c r="R719" s="3">
        <f>IFERROR(VLOOKUP(C719,[3]ServOTROS!$F$16:$M$112,8,0)+VLOOKUP(C719,[4]ServOTROS!$F$16:$M$112,8,0),0)</f>
        <v>0</v>
      </c>
      <c r="S719" s="3"/>
      <c r="T719" s="3">
        <f>IFERROR(VLOOKUP(B719,[3]Aaf_PENSION!$C$16:$M$112,11,0)+VLOOKUP(B719,[4]Aaf_PENSION!$C$16:$M$112,11,0),0)</f>
        <v>0</v>
      </c>
      <c r="U719" s="3">
        <f>IFERROR(VLOOKUP(B719,[3]Aaf_SALUD!$C$16:$M$112,11,0)+VLOOKUP(B719,[4]Aaf_SALUD!$C$16:$M$112,11,0),0)</f>
        <v>0</v>
      </c>
      <c r="V719" s="3"/>
      <c r="W719" s="3"/>
      <c r="X719" s="3">
        <f>IFERROR(VLOOKUP(B719,[3]Ap_CESANTIAS!$C$16:$M$112,11,0)+VLOOKUP(B719,[4]Ap_CESANTIAS!$C$16:$M$112,11,0),0)</f>
        <v>0</v>
      </c>
      <c r="Y719" s="3">
        <f>IFERROR(VLOOKUP(B719,[3]Ap_PENSION!$C$16:$M$112,11,0)+VLOOKUP(B719,[4]Ap_PENSION!$C$16:$M$112,11,0),0)</f>
        <v>0</v>
      </c>
      <c r="Z719" s="3">
        <f>IFERROR(VLOOKUP(B719,[3]Ap_SALUD!$C$16:$M$112,11,0)+VLOOKUP(B719,[4]Ap_SALUD!$C$16:$M$112,11,0),0)</f>
        <v>0</v>
      </c>
      <c r="AA719" s="36">
        <f t="shared" si="34"/>
        <v>0</v>
      </c>
      <c r="AB719" s="37">
        <f t="shared" si="35"/>
        <v>0</v>
      </c>
    </row>
    <row r="720" spans="1:28" hidden="1" x14ac:dyDescent="0.25">
      <c r="A720" s="38">
        <v>708</v>
      </c>
      <c r="B720" s="61"/>
      <c r="C720" s="31">
        <v>800092788</v>
      </c>
      <c r="D720" s="31">
        <f>VLOOKUP(C720,ENERO!$D$13:$E$1147,2,0)</f>
        <v>211044110</v>
      </c>
      <c r="E720" s="61" t="s">
        <v>896</v>
      </c>
      <c r="F720" s="61"/>
      <c r="G720" s="61"/>
      <c r="H720" s="3">
        <v>153557189</v>
      </c>
      <c r="I720" s="3">
        <v>288085591</v>
      </c>
      <c r="J720" s="3">
        <f>IFERROR(VLOOKUP(C720,[1]NOMINA!$Y$16:$AC$112,5,0),0)</f>
        <v>0</v>
      </c>
      <c r="K720" s="3">
        <f>IFERROR(VLOOKUP(C720,[1]CANCELACIONES!$Y$16:$AC$43,5,0),0)</f>
        <v>0</v>
      </c>
      <c r="L720" s="3">
        <f>IFERROR(VLOOKUP(C720,'[2]res- 200686'!$K$16:$R$112,8,0),0)</f>
        <v>0</v>
      </c>
      <c r="M720" s="3">
        <f>IFERROR(VLOOKUP(C720,'[2]reduccion calidad '!$K$16:$R$27,8,0),0)*-1</f>
        <v>0</v>
      </c>
      <c r="N720" s="3"/>
      <c r="O720" s="34">
        <f t="shared" si="33"/>
        <v>441642780</v>
      </c>
      <c r="P720" s="35">
        <v>441642780</v>
      </c>
      <c r="Q720" s="3">
        <f>IFERROR(VLOOKUP(C720,[3]ServNOMINA!$F$16:$M$112,8,0)+VLOOKUP(C720,[4]ServNOMINA!$F$16:$M$112,8,0),0)</f>
        <v>0</v>
      </c>
      <c r="R720" s="3">
        <f>IFERROR(VLOOKUP(C720,[3]ServOTROS!$F$16:$M$112,8,0)+VLOOKUP(C720,[4]ServOTROS!$F$16:$M$112,8,0),0)</f>
        <v>0</v>
      </c>
      <c r="S720" s="3"/>
      <c r="T720" s="3">
        <f>IFERROR(VLOOKUP(B720,[3]Aaf_PENSION!$C$16:$M$112,11,0)+VLOOKUP(B720,[4]Aaf_PENSION!$C$16:$M$112,11,0),0)</f>
        <v>0</v>
      </c>
      <c r="U720" s="3">
        <f>IFERROR(VLOOKUP(B720,[3]Aaf_SALUD!$C$16:$M$112,11,0)+VLOOKUP(B720,[4]Aaf_SALUD!$C$16:$M$112,11,0),0)</f>
        <v>0</v>
      </c>
      <c r="V720" s="3"/>
      <c r="W720" s="3"/>
      <c r="X720" s="3">
        <f>IFERROR(VLOOKUP(B720,[3]Ap_CESANTIAS!$C$16:$M$112,11,0)+VLOOKUP(B720,[4]Ap_CESANTIAS!$C$16:$M$112,11,0),0)</f>
        <v>0</v>
      </c>
      <c r="Y720" s="3">
        <f>IFERROR(VLOOKUP(B720,[3]Ap_PENSION!$C$16:$M$112,11,0)+VLOOKUP(B720,[4]Ap_PENSION!$C$16:$M$112,11,0),0)</f>
        <v>0</v>
      </c>
      <c r="Z720" s="3">
        <f>IFERROR(VLOOKUP(B720,[3]Ap_SALUD!$C$16:$M$112,11,0)+VLOOKUP(B720,[4]Ap_SALUD!$C$16:$M$112,11,0),0)</f>
        <v>0</v>
      </c>
      <c r="AA720" s="36">
        <f t="shared" si="34"/>
        <v>0</v>
      </c>
      <c r="AB720" s="37">
        <f t="shared" si="35"/>
        <v>0</v>
      </c>
    </row>
    <row r="721" spans="1:28" hidden="1" x14ac:dyDescent="0.25">
      <c r="A721" s="29">
        <v>709</v>
      </c>
      <c r="B721" s="61"/>
      <c r="C721" s="31">
        <v>892170008</v>
      </c>
      <c r="D721" s="31">
        <f>VLOOKUP(C721,ENERO!$D$13:$E$1147,2,0)</f>
        <v>217944279</v>
      </c>
      <c r="E721" s="61" t="s">
        <v>897</v>
      </c>
      <c r="F721" s="61"/>
      <c r="G721" s="61"/>
      <c r="H721" s="3">
        <v>1002357359</v>
      </c>
      <c r="I721" s="3">
        <v>1572261876</v>
      </c>
      <c r="J721" s="3">
        <f>IFERROR(VLOOKUP(C721,[1]NOMINA!$Y$16:$AC$112,5,0),0)</f>
        <v>0</v>
      </c>
      <c r="K721" s="3">
        <f>IFERROR(VLOOKUP(C721,[1]CANCELACIONES!$Y$16:$AC$43,5,0),0)</f>
        <v>0</v>
      </c>
      <c r="L721" s="3">
        <f>IFERROR(VLOOKUP(C721,'[2]res- 200686'!$K$16:$R$112,8,0),0)</f>
        <v>0</v>
      </c>
      <c r="M721" s="3">
        <f>IFERROR(VLOOKUP(C721,'[2]reduccion calidad '!$K$16:$R$27,8,0),0)*-1</f>
        <v>0</v>
      </c>
      <c r="N721" s="3"/>
      <c r="O721" s="34">
        <f t="shared" si="33"/>
        <v>2574619235</v>
      </c>
      <c r="P721" s="35">
        <v>2574619235</v>
      </c>
      <c r="Q721" s="3">
        <f>IFERROR(VLOOKUP(C721,[3]ServNOMINA!$F$16:$M$112,8,0)+VLOOKUP(C721,[4]ServNOMINA!$F$16:$M$112,8,0),0)</f>
        <v>0</v>
      </c>
      <c r="R721" s="3">
        <f>IFERROR(VLOOKUP(C721,[3]ServOTROS!$F$16:$M$112,8,0)+VLOOKUP(C721,[4]ServOTROS!$F$16:$M$112,8,0),0)</f>
        <v>0</v>
      </c>
      <c r="S721" s="3"/>
      <c r="T721" s="3">
        <f>IFERROR(VLOOKUP(B721,[3]Aaf_PENSION!$C$16:$M$112,11,0)+VLOOKUP(B721,[4]Aaf_PENSION!$C$16:$M$112,11,0),0)</f>
        <v>0</v>
      </c>
      <c r="U721" s="3">
        <f>IFERROR(VLOOKUP(B721,[3]Aaf_SALUD!$C$16:$M$112,11,0)+VLOOKUP(B721,[4]Aaf_SALUD!$C$16:$M$112,11,0),0)</f>
        <v>0</v>
      </c>
      <c r="V721" s="3"/>
      <c r="W721" s="3"/>
      <c r="X721" s="3">
        <f>IFERROR(VLOOKUP(B721,[3]Ap_CESANTIAS!$C$16:$M$112,11,0)+VLOOKUP(B721,[4]Ap_CESANTIAS!$C$16:$M$112,11,0),0)</f>
        <v>0</v>
      </c>
      <c r="Y721" s="3">
        <f>IFERROR(VLOOKUP(B721,[3]Ap_PENSION!$C$16:$M$112,11,0)+VLOOKUP(B721,[4]Ap_PENSION!$C$16:$M$112,11,0),0)</f>
        <v>0</v>
      </c>
      <c r="Z721" s="3">
        <f>IFERROR(VLOOKUP(B721,[3]Ap_SALUD!$C$16:$M$112,11,0)+VLOOKUP(B721,[4]Ap_SALUD!$C$16:$M$112,11,0),0)</f>
        <v>0</v>
      </c>
      <c r="AA721" s="36">
        <f t="shared" si="34"/>
        <v>0</v>
      </c>
      <c r="AB721" s="37">
        <f t="shared" si="35"/>
        <v>0</v>
      </c>
    </row>
    <row r="722" spans="1:28" hidden="1" x14ac:dyDescent="0.25">
      <c r="A722" s="38">
        <v>710</v>
      </c>
      <c r="B722" s="61"/>
      <c r="C722" s="31">
        <v>800255101</v>
      </c>
      <c r="D722" s="31">
        <f>VLOOKUP(C722,ENERO!$D$13:$E$1147,2,0)</f>
        <v>217844378</v>
      </c>
      <c r="E722" s="61" t="s">
        <v>898</v>
      </c>
      <c r="F722" s="61"/>
      <c r="G722" s="61"/>
      <c r="H722" s="3">
        <v>614195055</v>
      </c>
      <c r="I722" s="3">
        <v>815311519</v>
      </c>
      <c r="J722" s="3">
        <f>IFERROR(VLOOKUP(C722,[1]NOMINA!$Y$16:$AC$112,5,0),0)</f>
        <v>0</v>
      </c>
      <c r="K722" s="3">
        <f>IFERROR(VLOOKUP(C722,[1]CANCELACIONES!$Y$16:$AC$43,5,0),0)</f>
        <v>0</v>
      </c>
      <c r="L722" s="3">
        <f>IFERROR(VLOOKUP(C722,'[2]res- 200686'!$K$16:$R$112,8,0),0)</f>
        <v>0</v>
      </c>
      <c r="M722" s="3">
        <f>IFERROR(VLOOKUP(C722,'[2]reduccion calidad '!$K$16:$R$27,8,0),0)*-1</f>
        <v>0</v>
      </c>
      <c r="N722" s="3"/>
      <c r="O722" s="34">
        <f t="shared" si="33"/>
        <v>1429506574</v>
      </c>
      <c r="P722" s="35">
        <v>1429506574</v>
      </c>
      <c r="Q722" s="3">
        <f>IFERROR(VLOOKUP(C722,[3]ServNOMINA!$F$16:$M$112,8,0)+VLOOKUP(C722,[4]ServNOMINA!$F$16:$M$112,8,0),0)</f>
        <v>0</v>
      </c>
      <c r="R722" s="3">
        <f>IFERROR(VLOOKUP(C722,[3]ServOTROS!$F$16:$M$112,8,0)+VLOOKUP(C722,[4]ServOTROS!$F$16:$M$112,8,0),0)</f>
        <v>0</v>
      </c>
      <c r="S722" s="3"/>
      <c r="T722" s="3">
        <f>IFERROR(VLOOKUP(B722,[3]Aaf_PENSION!$C$16:$M$112,11,0)+VLOOKUP(B722,[4]Aaf_PENSION!$C$16:$M$112,11,0),0)</f>
        <v>0</v>
      </c>
      <c r="U722" s="3">
        <f>IFERROR(VLOOKUP(B722,[3]Aaf_SALUD!$C$16:$M$112,11,0)+VLOOKUP(B722,[4]Aaf_SALUD!$C$16:$M$112,11,0),0)</f>
        <v>0</v>
      </c>
      <c r="V722" s="3"/>
      <c r="W722" s="3"/>
      <c r="X722" s="3">
        <f>IFERROR(VLOOKUP(B722,[3]Ap_CESANTIAS!$C$16:$M$112,11,0)+VLOOKUP(B722,[4]Ap_CESANTIAS!$C$16:$M$112,11,0),0)</f>
        <v>0</v>
      </c>
      <c r="Y722" s="3">
        <f>IFERROR(VLOOKUP(B722,[3]Ap_PENSION!$C$16:$M$112,11,0)+VLOOKUP(B722,[4]Ap_PENSION!$C$16:$M$112,11,0),0)</f>
        <v>0</v>
      </c>
      <c r="Z722" s="3">
        <f>IFERROR(VLOOKUP(B722,[3]Ap_SALUD!$C$16:$M$112,11,0)+VLOOKUP(B722,[4]Ap_SALUD!$C$16:$M$112,11,0),0)</f>
        <v>0</v>
      </c>
      <c r="AA722" s="36">
        <f t="shared" si="34"/>
        <v>0</v>
      </c>
      <c r="AB722" s="37">
        <f t="shared" si="35"/>
        <v>0</v>
      </c>
    </row>
    <row r="723" spans="1:28" hidden="1" x14ac:dyDescent="0.25">
      <c r="A723" s="29">
        <v>711</v>
      </c>
      <c r="B723" s="61"/>
      <c r="C723" s="31">
        <v>825000676</v>
      </c>
      <c r="D723" s="31">
        <f>VLOOKUP(C723,ENERO!$D$13:$E$1147,2,0)</f>
        <v>212044420</v>
      </c>
      <c r="E723" s="61" t="s">
        <v>899</v>
      </c>
      <c r="F723" s="61"/>
      <c r="G723" s="61"/>
      <c r="H723" s="3">
        <v>83295825</v>
      </c>
      <c r="I723" s="3">
        <v>189334338</v>
      </c>
      <c r="J723" s="3">
        <f>IFERROR(VLOOKUP(C723,[1]NOMINA!$Y$16:$AC$112,5,0),0)</f>
        <v>0</v>
      </c>
      <c r="K723" s="3">
        <f>IFERROR(VLOOKUP(C723,[1]CANCELACIONES!$Y$16:$AC$43,5,0),0)</f>
        <v>0</v>
      </c>
      <c r="L723" s="3">
        <f>IFERROR(VLOOKUP(C723,'[2]res- 200686'!$K$16:$R$112,8,0),0)</f>
        <v>0</v>
      </c>
      <c r="M723" s="3">
        <f>IFERROR(VLOOKUP(C723,'[2]reduccion calidad '!$K$16:$R$27,8,0),0)*-1</f>
        <v>0</v>
      </c>
      <c r="N723" s="3"/>
      <c r="O723" s="34">
        <f t="shared" si="33"/>
        <v>272630163</v>
      </c>
      <c r="P723" s="35">
        <v>272630163</v>
      </c>
      <c r="Q723" s="3">
        <f>IFERROR(VLOOKUP(C723,[3]ServNOMINA!$F$16:$M$112,8,0)+VLOOKUP(C723,[4]ServNOMINA!$F$16:$M$112,8,0),0)</f>
        <v>0</v>
      </c>
      <c r="R723" s="3">
        <f>IFERROR(VLOOKUP(C723,[3]ServOTROS!$F$16:$M$112,8,0)+VLOOKUP(C723,[4]ServOTROS!$F$16:$M$112,8,0),0)</f>
        <v>0</v>
      </c>
      <c r="S723" s="3"/>
      <c r="T723" s="3">
        <f>IFERROR(VLOOKUP(B723,[3]Aaf_PENSION!$C$16:$M$112,11,0)+VLOOKUP(B723,[4]Aaf_PENSION!$C$16:$M$112,11,0),0)</f>
        <v>0</v>
      </c>
      <c r="U723" s="3">
        <f>IFERROR(VLOOKUP(B723,[3]Aaf_SALUD!$C$16:$M$112,11,0)+VLOOKUP(B723,[4]Aaf_SALUD!$C$16:$M$112,11,0),0)</f>
        <v>0</v>
      </c>
      <c r="V723" s="3"/>
      <c r="W723" s="3"/>
      <c r="X723" s="3">
        <f>IFERROR(VLOOKUP(B723,[3]Ap_CESANTIAS!$C$16:$M$112,11,0)+VLOOKUP(B723,[4]Ap_CESANTIAS!$C$16:$M$112,11,0),0)</f>
        <v>0</v>
      </c>
      <c r="Y723" s="3">
        <f>IFERROR(VLOOKUP(B723,[3]Ap_PENSION!$C$16:$M$112,11,0)+VLOOKUP(B723,[4]Ap_PENSION!$C$16:$M$112,11,0),0)</f>
        <v>0</v>
      </c>
      <c r="Z723" s="3">
        <f>IFERROR(VLOOKUP(B723,[3]Ap_SALUD!$C$16:$M$112,11,0)+VLOOKUP(B723,[4]Ap_SALUD!$C$16:$M$112,11,0),0)</f>
        <v>0</v>
      </c>
      <c r="AA723" s="36">
        <f t="shared" si="34"/>
        <v>0</v>
      </c>
      <c r="AB723" s="37">
        <f t="shared" si="35"/>
        <v>0</v>
      </c>
    </row>
    <row r="724" spans="1:28" hidden="1" x14ac:dyDescent="0.25">
      <c r="A724" s="38">
        <v>712</v>
      </c>
      <c r="B724" s="61"/>
      <c r="C724" s="31">
        <v>892115024</v>
      </c>
      <c r="D724" s="31">
        <f>VLOOKUP(C724,ENERO!$D$13:$E$1147,2,0)</f>
        <v>216044560</v>
      </c>
      <c r="E724" s="61" t="s">
        <v>695</v>
      </c>
      <c r="F724" s="61"/>
      <c r="G724" s="61"/>
      <c r="H724" s="3">
        <v>8536611135</v>
      </c>
      <c r="I724" s="3">
        <v>7431383373</v>
      </c>
      <c r="J724" s="3">
        <f>IFERROR(VLOOKUP(C724,[1]NOMINA!$Y$16:$AC$112,5,0),0)</f>
        <v>0</v>
      </c>
      <c r="K724" s="3">
        <f>IFERROR(VLOOKUP(C724,[1]CANCELACIONES!$Y$16:$AC$43,5,0),0)</f>
        <v>0</v>
      </c>
      <c r="L724" s="3">
        <f>IFERROR(VLOOKUP(C724,'[2]res- 200686'!$K$16:$R$112,8,0),0)</f>
        <v>0</v>
      </c>
      <c r="M724" s="3">
        <f>IFERROR(VLOOKUP(C724,'[2]reduccion calidad '!$K$16:$R$27,8,0),0)*-1</f>
        <v>0</v>
      </c>
      <c r="N724" s="3"/>
      <c r="O724" s="34">
        <f t="shared" si="33"/>
        <v>15967994508</v>
      </c>
      <c r="P724" s="35">
        <v>15967994508</v>
      </c>
      <c r="Q724" s="3">
        <f>IFERROR(VLOOKUP(C724,[3]ServNOMINA!$F$16:$M$112,8,0)+VLOOKUP(C724,[4]ServNOMINA!$F$16:$M$112,8,0),0)</f>
        <v>0</v>
      </c>
      <c r="R724" s="3">
        <f>IFERROR(VLOOKUP(C724,[3]ServOTROS!$F$16:$M$112,8,0)+VLOOKUP(C724,[4]ServOTROS!$F$16:$M$112,8,0),0)</f>
        <v>0</v>
      </c>
      <c r="S724" s="3"/>
      <c r="T724" s="3">
        <f>IFERROR(VLOOKUP(B724,[3]Aaf_PENSION!$C$16:$M$112,11,0)+VLOOKUP(B724,[4]Aaf_PENSION!$C$16:$M$112,11,0),0)</f>
        <v>0</v>
      </c>
      <c r="U724" s="3">
        <f>IFERROR(VLOOKUP(B724,[3]Aaf_SALUD!$C$16:$M$112,11,0)+VLOOKUP(B724,[4]Aaf_SALUD!$C$16:$M$112,11,0),0)</f>
        <v>0</v>
      </c>
      <c r="V724" s="3"/>
      <c r="W724" s="3"/>
      <c r="X724" s="3">
        <f>IFERROR(VLOOKUP(B724,[3]Ap_CESANTIAS!$C$16:$M$112,11,0)+VLOOKUP(B724,[4]Ap_CESANTIAS!$C$16:$M$112,11,0),0)</f>
        <v>0</v>
      </c>
      <c r="Y724" s="3">
        <f>IFERROR(VLOOKUP(B724,[3]Ap_PENSION!$C$16:$M$112,11,0)+VLOOKUP(B724,[4]Ap_PENSION!$C$16:$M$112,11,0),0)</f>
        <v>0</v>
      </c>
      <c r="Z724" s="3">
        <f>IFERROR(VLOOKUP(B724,[3]Ap_SALUD!$C$16:$M$112,11,0)+VLOOKUP(B724,[4]Ap_SALUD!$C$16:$M$112,11,0),0)</f>
        <v>0</v>
      </c>
      <c r="AA724" s="36">
        <f t="shared" si="34"/>
        <v>0</v>
      </c>
      <c r="AB724" s="37">
        <f t="shared" si="35"/>
        <v>0</v>
      </c>
    </row>
    <row r="725" spans="1:28" hidden="1" x14ac:dyDescent="0.25">
      <c r="A725" s="29">
        <v>713</v>
      </c>
      <c r="B725" s="61"/>
      <c r="C725" s="31">
        <v>892115179</v>
      </c>
      <c r="D725" s="31">
        <f>VLOOKUP(C725,ENERO!$D$13:$E$1147,2,0)</f>
        <v>215044650</v>
      </c>
      <c r="E725" s="61" t="s">
        <v>900</v>
      </c>
      <c r="F725" s="61"/>
      <c r="G725" s="61"/>
      <c r="H725" s="3">
        <v>1240300463</v>
      </c>
      <c r="I725" s="3">
        <v>2000143331</v>
      </c>
      <c r="J725" s="3">
        <f>IFERROR(VLOOKUP(C725,[1]NOMINA!$Y$16:$AC$112,5,0),0)</f>
        <v>0</v>
      </c>
      <c r="K725" s="3">
        <f>IFERROR(VLOOKUP(C725,[1]CANCELACIONES!$Y$16:$AC$43,5,0),0)</f>
        <v>0</v>
      </c>
      <c r="L725" s="3">
        <f>IFERROR(VLOOKUP(C725,'[2]res- 200686'!$K$16:$R$112,8,0),0)</f>
        <v>0</v>
      </c>
      <c r="M725" s="3">
        <f>IFERROR(VLOOKUP(C725,'[2]reduccion calidad '!$K$16:$R$27,8,0),0)*-1</f>
        <v>0</v>
      </c>
      <c r="N725" s="3"/>
      <c r="O725" s="34">
        <f t="shared" si="33"/>
        <v>3240443794</v>
      </c>
      <c r="P725" s="35">
        <v>3240443794</v>
      </c>
      <c r="Q725" s="3">
        <f>IFERROR(VLOOKUP(C725,[3]ServNOMINA!$F$16:$M$112,8,0)+VLOOKUP(C725,[4]ServNOMINA!$F$16:$M$112,8,0),0)</f>
        <v>0</v>
      </c>
      <c r="R725" s="3">
        <f>IFERROR(VLOOKUP(C725,[3]ServOTROS!$F$16:$M$112,8,0)+VLOOKUP(C725,[4]ServOTROS!$F$16:$M$112,8,0),0)</f>
        <v>0</v>
      </c>
      <c r="S725" s="3"/>
      <c r="T725" s="3">
        <f>IFERROR(VLOOKUP(B725,[3]Aaf_PENSION!$C$16:$M$112,11,0)+VLOOKUP(B725,[4]Aaf_PENSION!$C$16:$M$112,11,0),0)</f>
        <v>0</v>
      </c>
      <c r="U725" s="3">
        <f>IFERROR(VLOOKUP(B725,[3]Aaf_SALUD!$C$16:$M$112,11,0)+VLOOKUP(B725,[4]Aaf_SALUD!$C$16:$M$112,11,0),0)</f>
        <v>0</v>
      </c>
      <c r="V725" s="3"/>
      <c r="W725" s="3"/>
      <c r="X725" s="3">
        <f>IFERROR(VLOOKUP(B725,[3]Ap_CESANTIAS!$C$16:$M$112,11,0)+VLOOKUP(B725,[4]Ap_CESANTIAS!$C$16:$M$112,11,0),0)</f>
        <v>0</v>
      </c>
      <c r="Y725" s="3">
        <f>IFERROR(VLOOKUP(B725,[3]Ap_PENSION!$C$16:$M$112,11,0)+VLOOKUP(B725,[4]Ap_PENSION!$C$16:$M$112,11,0),0)</f>
        <v>0</v>
      </c>
      <c r="Z725" s="3">
        <f>IFERROR(VLOOKUP(B725,[3]Ap_SALUD!$C$16:$M$112,11,0)+VLOOKUP(B725,[4]Ap_SALUD!$C$16:$M$112,11,0),0)</f>
        <v>0</v>
      </c>
      <c r="AA725" s="36">
        <f t="shared" si="34"/>
        <v>0</v>
      </c>
      <c r="AB725" s="37">
        <f t="shared" si="35"/>
        <v>0</v>
      </c>
    </row>
    <row r="726" spans="1:28" hidden="1" x14ac:dyDescent="0.25">
      <c r="A726" s="38">
        <v>714</v>
      </c>
      <c r="B726" s="61"/>
      <c r="C726" s="31">
        <v>800059405</v>
      </c>
      <c r="D726" s="31">
        <f>VLOOKUP(C726,ENERO!$D$13:$E$1147,2,0)</f>
        <v>215544855</v>
      </c>
      <c r="E726" s="61" t="s">
        <v>901</v>
      </c>
      <c r="F726" s="61"/>
      <c r="G726" s="61"/>
      <c r="H726" s="3">
        <v>237479419</v>
      </c>
      <c r="I726" s="3">
        <v>390315440</v>
      </c>
      <c r="J726" s="3">
        <f>IFERROR(VLOOKUP(C726,[1]NOMINA!$Y$16:$AC$112,5,0),0)</f>
        <v>0</v>
      </c>
      <c r="K726" s="3">
        <f>IFERROR(VLOOKUP(C726,[1]CANCELACIONES!$Y$16:$AC$43,5,0),0)</f>
        <v>0</v>
      </c>
      <c r="L726" s="3">
        <f>IFERROR(VLOOKUP(C726,'[2]res- 200686'!$K$16:$R$112,8,0),0)</f>
        <v>0</v>
      </c>
      <c r="M726" s="3">
        <f>IFERROR(VLOOKUP(C726,'[2]reduccion calidad '!$K$16:$R$27,8,0),0)*-1</f>
        <v>0</v>
      </c>
      <c r="N726" s="3"/>
      <c r="O726" s="34">
        <f t="shared" si="33"/>
        <v>627794859</v>
      </c>
      <c r="P726" s="35">
        <v>627794859</v>
      </c>
      <c r="Q726" s="3">
        <f>IFERROR(VLOOKUP(C726,[3]ServNOMINA!$F$16:$M$112,8,0)+VLOOKUP(C726,[4]ServNOMINA!$F$16:$M$112,8,0),0)</f>
        <v>0</v>
      </c>
      <c r="R726" s="3">
        <f>IFERROR(VLOOKUP(C726,[3]ServOTROS!$F$16:$M$112,8,0)+VLOOKUP(C726,[4]ServOTROS!$F$16:$M$112,8,0),0)</f>
        <v>0</v>
      </c>
      <c r="S726" s="3"/>
      <c r="T726" s="3">
        <f>IFERROR(VLOOKUP(B726,[3]Aaf_PENSION!$C$16:$M$112,11,0)+VLOOKUP(B726,[4]Aaf_PENSION!$C$16:$M$112,11,0),0)</f>
        <v>0</v>
      </c>
      <c r="U726" s="3">
        <f>IFERROR(VLOOKUP(B726,[3]Aaf_SALUD!$C$16:$M$112,11,0)+VLOOKUP(B726,[4]Aaf_SALUD!$C$16:$M$112,11,0),0)</f>
        <v>0</v>
      </c>
      <c r="V726" s="3"/>
      <c r="W726" s="3"/>
      <c r="X726" s="3">
        <f>IFERROR(VLOOKUP(B726,[3]Ap_CESANTIAS!$C$16:$M$112,11,0)+VLOOKUP(B726,[4]Ap_CESANTIAS!$C$16:$M$112,11,0),0)</f>
        <v>0</v>
      </c>
      <c r="Y726" s="3">
        <f>IFERROR(VLOOKUP(B726,[3]Ap_PENSION!$C$16:$M$112,11,0)+VLOOKUP(B726,[4]Ap_PENSION!$C$16:$M$112,11,0),0)</f>
        <v>0</v>
      </c>
      <c r="Z726" s="3">
        <f>IFERROR(VLOOKUP(B726,[3]Ap_SALUD!$C$16:$M$112,11,0)+VLOOKUP(B726,[4]Ap_SALUD!$C$16:$M$112,11,0),0)</f>
        <v>0</v>
      </c>
      <c r="AA726" s="36">
        <f t="shared" si="34"/>
        <v>0</v>
      </c>
      <c r="AB726" s="37">
        <f t="shared" si="35"/>
        <v>0</v>
      </c>
    </row>
    <row r="727" spans="1:28" hidden="1" x14ac:dyDescent="0.25">
      <c r="A727" s="29">
        <v>715</v>
      </c>
      <c r="B727" s="61"/>
      <c r="C727" s="31">
        <v>892115198</v>
      </c>
      <c r="D727" s="31">
        <f>VLOOKUP(C727,ENERO!$D$13:$E$1147,2,0)</f>
        <v>217444874</v>
      </c>
      <c r="E727" s="61" t="s">
        <v>485</v>
      </c>
      <c r="F727" s="61"/>
      <c r="G727" s="61"/>
      <c r="H727" s="3">
        <v>461814223</v>
      </c>
      <c r="I727" s="3">
        <v>859184445</v>
      </c>
      <c r="J727" s="3">
        <f>IFERROR(VLOOKUP(C727,[1]NOMINA!$Y$16:$AC$112,5,0),0)</f>
        <v>0</v>
      </c>
      <c r="K727" s="3">
        <f>IFERROR(VLOOKUP(C727,[1]CANCELACIONES!$Y$16:$AC$43,5,0),0)</f>
        <v>0</v>
      </c>
      <c r="L727" s="3">
        <f>IFERROR(VLOOKUP(C727,'[2]res- 200686'!$K$16:$R$112,8,0),0)</f>
        <v>0</v>
      </c>
      <c r="M727" s="3">
        <f>IFERROR(VLOOKUP(C727,'[2]reduccion calidad '!$K$16:$R$27,8,0),0)*-1</f>
        <v>0</v>
      </c>
      <c r="N727" s="3"/>
      <c r="O727" s="34">
        <f t="shared" si="33"/>
        <v>1320998668</v>
      </c>
      <c r="P727" s="35">
        <v>1320998668</v>
      </c>
      <c r="Q727" s="3">
        <f>IFERROR(VLOOKUP(C727,[3]ServNOMINA!$F$16:$M$112,8,0)+VLOOKUP(C727,[4]ServNOMINA!$F$16:$M$112,8,0),0)</f>
        <v>0</v>
      </c>
      <c r="R727" s="3">
        <f>IFERROR(VLOOKUP(C727,[3]ServOTROS!$F$16:$M$112,8,0)+VLOOKUP(C727,[4]ServOTROS!$F$16:$M$112,8,0),0)</f>
        <v>0</v>
      </c>
      <c r="S727" s="3"/>
      <c r="T727" s="3">
        <f>IFERROR(VLOOKUP(B727,[3]Aaf_PENSION!$C$16:$M$112,11,0)+VLOOKUP(B727,[4]Aaf_PENSION!$C$16:$M$112,11,0),0)</f>
        <v>0</v>
      </c>
      <c r="U727" s="3">
        <f>IFERROR(VLOOKUP(B727,[3]Aaf_SALUD!$C$16:$M$112,11,0)+VLOOKUP(B727,[4]Aaf_SALUD!$C$16:$M$112,11,0),0)</f>
        <v>0</v>
      </c>
      <c r="V727" s="3"/>
      <c r="W727" s="3"/>
      <c r="X727" s="3">
        <f>IFERROR(VLOOKUP(B727,[3]Ap_CESANTIAS!$C$16:$M$112,11,0)+VLOOKUP(B727,[4]Ap_CESANTIAS!$C$16:$M$112,11,0),0)</f>
        <v>0</v>
      </c>
      <c r="Y727" s="3">
        <f>IFERROR(VLOOKUP(B727,[3]Ap_PENSION!$C$16:$M$112,11,0)+VLOOKUP(B727,[4]Ap_PENSION!$C$16:$M$112,11,0),0)</f>
        <v>0</v>
      </c>
      <c r="Z727" s="3">
        <f>IFERROR(VLOOKUP(B727,[3]Ap_SALUD!$C$16:$M$112,11,0)+VLOOKUP(B727,[4]Ap_SALUD!$C$16:$M$112,11,0),0)</f>
        <v>0</v>
      </c>
      <c r="AA727" s="36">
        <f t="shared" si="34"/>
        <v>0</v>
      </c>
      <c r="AB727" s="37">
        <f t="shared" si="35"/>
        <v>0</v>
      </c>
    </row>
    <row r="728" spans="1:28" hidden="1" x14ac:dyDescent="0.25">
      <c r="A728" s="38">
        <v>716</v>
      </c>
      <c r="B728" s="61"/>
      <c r="C728" s="31">
        <v>819003219</v>
      </c>
      <c r="D728" s="31">
        <f>VLOOKUP(C728,ENERO!$D$13:$E$1147,2,0)</f>
        <v>213047030</v>
      </c>
      <c r="E728" s="61" t="s">
        <v>902</v>
      </c>
      <c r="F728" s="61"/>
      <c r="G728" s="61"/>
      <c r="H728" s="3">
        <v>447008067</v>
      </c>
      <c r="I728" s="3">
        <v>696402540</v>
      </c>
      <c r="J728" s="3">
        <f>IFERROR(VLOOKUP(C728,[1]NOMINA!$Y$16:$AC$112,5,0),0)</f>
        <v>0</v>
      </c>
      <c r="K728" s="3">
        <f>IFERROR(VLOOKUP(C728,[1]CANCELACIONES!$Y$16:$AC$43,5,0),0)</f>
        <v>0</v>
      </c>
      <c r="L728" s="3">
        <f>IFERROR(VLOOKUP(C728,'[2]res- 200686'!$K$16:$R$112,8,0),0)</f>
        <v>0</v>
      </c>
      <c r="M728" s="3">
        <f>IFERROR(VLOOKUP(C728,'[2]reduccion calidad '!$K$16:$R$27,8,0),0)*-1</f>
        <v>0</v>
      </c>
      <c r="N728" s="3"/>
      <c r="O728" s="34">
        <f t="shared" si="33"/>
        <v>1143410607</v>
      </c>
      <c r="P728" s="35">
        <v>1143410607</v>
      </c>
      <c r="Q728" s="3">
        <f>IFERROR(VLOOKUP(C728,[3]ServNOMINA!$F$16:$M$112,8,0)+VLOOKUP(C728,[4]ServNOMINA!$F$16:$M$112,8,0),0)</f>
        <v>0</v>
      </c>
      <c r="R728" s="3">
        <f>IFERROR(VLOOKUP(C728,[3]ServOTROS!$F$16:$M$112,8,0)+VLOOKUP(C728,[4]ServOTROS!$F$16:$M$112,8,0),0)</f>
        <v>0</v>
      </c>
      <c r="S728" s="3"/>
      <c r="T728" s="3">
        <f>IFERROR(VLOOKUP(B728,[3]Aaf_PENSION!$C$16:$M$112,11,0)+VLOOKUP(B728,[4]Aaf_PENSION!$C$16:$M$112,11,0),0)</f>
        <v>0</v>
      </c>
      <c r="U728" s="3">
        <f>IFERROR(VLOOKUP(B728,[3]Aaf_SALUD!$C$16:$M$112,11,0)+VLOOKUP(B728,[4]Aaf_SALUD!$C$16:$M$112,11,0),0)</f>
        <v>0</v>
      </c>
      <c r="V728" s="3"/>
      <c r="W728" s="3"/>
      <c r="X728" s="3">
        <f>IFERROR(VLOOKUP(B728,[3]Ap_CESANTIAS!$C$16:$M$112,11,0)+VLOOKUP(B728,[4]Ap_CESANTIAS!$C$16:$M$112,11,0),0)</f>
        <v>0</v>
      </c>
      <c r="Y728" s="3">
        <f>IFERROR(VLOOKUP(B728,[3]Ap_PENSION!$C$16:$M$112,11,0)+VLOOKUP(B728,[4]Ap_PENSION!$C$16:$M$112,11,0),0)</f>
        <v>0</v>
      </c>
      <c r="Z728" s="3">
        <f>IFERROR(VLOOKUP(B728,[3]Ap_SALUD!$C$16:$M$112,11,0)+VLOOKUP(B728,[4]Ap_SALUD!$C$16:$M$112,11,0),0)</f>
        <v>0</v>
      </c>
      <c r="AA728" s="36">
        <f t="shared" si="34"/>
        <v>0</v>
      </c>
      <c r="AB728" s="37">
        <f t="shared" si="35"/>
        <v>0</v>
      </c>
    </row>
    <row r="729" spans="1:28" hidden="1" x14ac:dyDescent="0.25">
      <c r="A729" s="29">
        <v>717</v>
      </c>
      <c r="B729" s="61"/>
      <c r="C729" s="31">
        <v>891780041</v>
      </c>
      <c r="D729" s="31">
        <f>VLOOKUP(C729,ENERO!$D$13:$E$1147,2,0)</f>
        <v>215347053</v>
      </c>
      <c r="E729" s="61" t="s">
        <v>903</v>
      </c>
      <c r="F729" s="61"/>
      <c r="G729" s="61"/>
      <c r="H729" s="3">
        <v>940368735</v>
      </c>
      <c r="I729" s="3">
        <v>1446975314</v>
      </c>
      <c r="J729" s="3">
        <f>IFERROR(VLOOKUP(C729,[1]NOMINA!$Y$16:$AC$112,5,0),0)</f>
        <v>0</v>
      </c>
      <c r="K729" s="3">
        <f>IFERROR(VLOOKUP(C729,[1]CANCELACIONES!$Y$16:$AC$43,5,0),0)</f>
        <v>0</v>
      </c>
      <c r="L729" s="3">
        <f>IFERROR(VLOOKUP(C729,'[2]res- 200686'!$K$16:$R$112,8,0),0)</f>
        <v>0</v>
      </c>
      <c r="M729" s="3">
        <f>IFERROR(VLOOKUP(C729,'[2]reduccion calidad '!$K$16:$R$27,8,0),0)*-1</f>
        <v>0</v>
      </c>
      <c r="N729" s="3"/>
      <c r="O729" s="34">
        <f t="shared" si="33"/>
        <v>2387344049</v>
      </c>
      <c r="P729" s="35">
        <v>2387344049</v>
      </c>
      <c r="Q729" s="3">
        <f>IFERROR(VLOOKUP(C729,[3]ServNOMINA!$F$16:$M$112,8,0)+VLOOKUP(C729,[4]ServNOMINA!$F$16:$M$112,8,0),0)</f>
        <v>0</v>
      </c>
      <c r="R729" s="3">
        <f>IFERROR(VLOOKUP(C729,[3]ServOTROS!$F$16:$M$112,8,0)+VLOOKUP(C729,[4]ServOTROS!$F$16:$M$112,8,0),0)</f>
        <v>0</v>
      </c>
      <c r="S729" s="3"/>
      <c r="T729" s="3">
        <f>IFERROR(VLOOKUP(B729,[3]Aaf_PENSION!$C$16:$M$112,11,0)+VLOOKUP(B729,[4]Aaf_PENSION!$C$16:$M$112,11,0),0)</f>
        <v>0</v>
      </c>
      <c r="U729" s="3">
        <f>IFERROR(VLOOKUP(B729,[3]Aaf_SALUD!$C$16:$M$112,11,0)+VLOOKUP(B729,[4]Aaf_SALUD!$C$16:$M$112,11,0),0)</f>
        <v>0</v>
      </c>
      <c r="V729" s="3"/>
      <c r="W729" s="3"/>
      <c r="X729" s="3">
        <f>IFERROR(VLOOKUP(B729,[3]Ap_CESANTIAS!$C$16:$M$112,11,0)+VLOOKUP(B729,[4]Ap_CESANTIAS!$C$16:$M$112,11,0),0)</f>
        <v>0</v>
      </c>
      <c r="Y729" s="3">
        <f>IFERROR(VLOOKUP(B729,[3]Ap_PENSION!$C$16:$M$112,11,0)+VLOOKUP(B729,[4]Ap_PENSION!$C$16:$M$112,11,0),0)</f>
        <v>0</v>
      </c>
      <c r="Z729" s="3">
        <f>IFERROR(VLOOKUP(B729,[3]Ap_SALUD!$C$16:$M$112,11,0)+VLOOKUP(B729,[4]Ap_SALUD!$C$16:$M$112,11,0),0)</f>
        <v>0</v>
      </c>
      <c r="AA729" s="36">
        <f t="shared" si="34"/>
        <v>0</v>
      </c>
      <c r="AB729" s="37">
        <f t="shared" si="35"/>
        <v>0</v>
      </c>
    </row>
    <row r="730" spans="1:28" hidden="1" x14ac:dyDescent="0.25">
      <c r="A730" s="38">
        <v>718</v>
      </c>
      <c r="B730" s="61"/>
      <c r="C730" s="31">
        <v>891702186</v>
      </c>
      <c r="D730" s="31">
        <f>VLOOKUP(C730,ENERO!$D$13:$E$1147,2,0)</f>
        <v>215847058</v>
      </c>
      <c r="E730" s="61" t="s">
        <v>904</v>
      </c>
      <c r="F730" s="61"/>
      <c r="G730" s="61"/>
      <c r="H730" s="3">
        <v>1348344927</v>
      </c>
      <c r="I730" s="3">
        <v>1385915338</v>
      </c>
      <c r="J730" s="3">
        <f>IFERROR(VLOOKUP(C730,[1]NOMINA!$Y$16:$AC$112,5,0),0)</f>
        <v>0</v>
      </c>
      <c r="K730" s="3">
        <f>IFERROR(VLOOKUP(C730,[1]CANCELACIONES!$Y$16:$AC$43,5,0),0)</f>
        <v>0</v>
      </c>
      <c r="L730" s="3">
        <f>IFERROR(VLOOKUP(C730,'[2]res- 200686'!$K$16:$R$112,8,0),0)</f>
        <v>0</v>
      </c>
      <c r="M730" s="3">
        <f>IFERROR(VLOOKUP(C730,'[2]reduccion calidad '!$K$16:$R$27,8,0),0)*-1</f>
        <v>0</v>
      </c>
      <c r="N730" s="3"/>
      <c r="O730" s="34">
        <f t="shared" si="33"/>
        <v>2734260265</v>
      </c>
      <c r="P730" s="35">
        <v>2734260265</v>
      </c>
      <c r="Q730" s="3">
        <f>IFERROR(VLOOKUP(C730,[3]ServNOMINA!$F$16:$M$112,8,0)+VLOOKUP(C730,[4]ServNOMINA!$F$16:$M$112,8,0),0)</f>
        <v>0</v>
      </c>
      <c r="R730" s="3">
        <f>IFERROR(VLOOKUP(C730,[3]ServOTROS!$F$16:$M$112,8,0)+VLOOKUP(C730,[4]ServOTROS!$F$16:$M$112,8,0),0)</f>
        <v>0</v>
      </c>
      <c r="S730" s="3"/>
      <c r="T730" s="3">
        <f>IFERROR(VLOOKUP(B730,[3]Aaf_PENSION!$C$16:$M$112,11,0)+VLOOKUP(B730,[4]Aaf_PENSION!$C$16:$M$112,11,0),0)</f>
        <v>0</v>
      </c>
      <c r="U730" s="3">
        <f>IFERROR(VLOOKUP(B730,[3]Aaf_SALUD!$C$16:$M$112,11,0)+VLOOKUP(B730,[4]Aaf_SALUD!$C$16:$M$112,11,0),0)</f>
        <v>0</v>
      </c>
      <c r="V730" s="3"/>
      <c r="W730" s="3"/>
      <c r="X730" s="3">
        <f>IFERROR(VLOOKUP(B730,[3]Ap_CESANTIAS!$C$16:$M$112,11,0)+VLOOKUP(B730,[4]Ap_CESANTIAS!$C$16:$M$112,11,0),0)</f>
        <v>0</v>
      </c>
      <c r="Y730" s="3">
        <f>IFERROR(VLOOKUP(B730,[3]Ap_PENSION!$C$16:$M$112,11,0)+VLOOKUP(B730,[4]Ap_PENSION!$C$16:$M$112,11,0),0)</f>
        <v>0</v>
      </c>
      <c r="Z730" s="3">
        <f>IFERROR(VLOOKUP(B730,[3]Ap_SALUD!$C$16:$M$112,11,0)+VLOOKUP(B730,[4]Ap_SALUD!$C$16:$M$112,11,0),0)</f>
        <v>0</v>
      </c>
      <c r="AA730" s="36">
        <f t="shared" si="34"/>
        <v>0</v>
      </c>
      <c r="AB730" s="37">
        <f t="shared" si="35"/>
        <v>0</v>
      </c>
    </row>
    <row r="731" spans="1:28" hidden="1" x14ac:dyDescent="0.25">
      <c r="A731" s="29">
        <v>719</v>
      </c>
      <c r="B731" s="61"/>
      <c r="C731" s="31">
        <v>891780042</v>
      </c>
      <c r="D731" s="31">
        <f>VLOOKUP(C731,ENERO!$D$13:$E$1147,2,0)</f>
        <v>216147161</v>
      </c>
      <c r="E731" s="61" t="s">
        <v>905</v>
      </c>
      <c r="F731" s="61"/>
      <c r="G731" s="61"/>
      <c r="H731" s="3">
        <v>256122607</v>
      </c>
      <c r="I731" s="3">
        <v>366843538</v>
      </c>
      <c r="J731" s="3">
        <f>IFERROR(VLOOKUP(C731,[1]NOMINA!$Y$16:$AC$112,5,0),0)</f>
        <v>0</v>
      </c>
      <c r="K731" s="3">
        <f>IFERROR(VLOOKUP(C731,[1]CANCELACIONES!$Y$16:$AC$43,5,0),0)</f>
        <v>0</v>
      </c>
      <c r="L731" s="3">
        <f>IFERROR(VLOOKUP(C731,'[2]res- 200686'!$K$16:$R$112,8,0),0)</f>
        <v>0</v>
      </c>
      <c r="M731" s="3">
        <f>IFERROR(VLOOKUP(C731,'[2]reduccion calidad '!$K$16:$R$27,8,0),0)*-1</f>
        <v>0</v>
      </c>
      <c r="N731" s="3"/>
      <c r="O731" s="34">
        <f t="shared" si="33"/>
        <v>622966145</v>
      </c>
      <c r="P731" s="35">
        <v>622966145</v>
      </c>
      <c r="Q731" s="3">
        <f>IFERROR(VLOOKUP(C731,[3]ServNOMINA!$F$16:$M$112,8,0)+VLOOKUP(C731,[4]ServNOMINA!$F$16:$M$112,8,0),0)</f>
        <v>0</v>
      </c>
      <c r="R731" s="3">
        <f>IFERROR(VLOOKUP(C731,[3]ServOTROS!$F$16:$M$112,8,0)+VLOOKUP(C731,[4]ServOTROS!$F$16:$M$112,8,0),0)</f>
        <v>0</v>
      </c>
      <c r="S731" s="3"/>
      <c r="T731" s="3">
        <f>IFERROR(VLOOKUP(B731,[3]Aaf_PENSION!$C$16:$M$112,11,0)+VLOOKUP(B731,[4]Aaf_PENSION!$C$16:$M$112,11,0),0)</f>
        <v>0</v>
      </c>
      <c r="U731" s="3">
        <f>IFERROR(VLOOKUP(B731,[3]Aaf_SALUD!$C$16:$M$112,11,0)+VLOOKUP(B731,[4]Aaf_SALUD!$C$16:$M$112,11,0),0)</f>
        <v>0</v>
      </c>
      <c r="V731" s="3"/>
      <c r="W731" s="3"/>
      <c r="X731" s="3">
        <f>IFERROR(VLOOKUP(B731,[3]Ap_CESANTIAS!$C$16:$M$112,11,0)+VLOOKUP(B731,[4]Ap_CESANTIAS!$C$16:$M$112,11,0),0)</f>
        <v>0</v>
      </c>
      <c r="Y731" s="3">
        <f>IFERROR(VLOOKUP(B731,[3]Ap_PENSION!$C$16:$M$112,11,0)+VLOOKUP(B731,[4]Ap_PENSION!$C$16:$M$112,11,0),0)</f>
        <v>0</v>
      </c>
      <c r="Z731" s="3">
        <f>IFERROR(VLOOKUP(B731,[3]Ap_SALUD!$C$16:$M$112,11,0)+VLOOKUP(B731,[4]Ap_SALUD!$C$16:$M$112,11,0),0)</f>
        <v>0</v>
      </c>
      <c r="AA731" s="36">
        <f t="shared" si="34"/>
        <v>0</v>
      </c>
      <c r="AB731" s="37">
        <f t="shared" si="35"/>
        <v>0</v>
      </c>
    </row>
    <row r="732" spans="1:28" hidden="1" x14ac:dyDescent="0.25">
      <c r="A732" s="38">
        <v>720</v>
      </c>
      <c r="B732" s="61"/>
      <c r="C732" s="31">
        <v>800071934</v>
      </c>
      <c r="D732" s="31">
        <f>VLOOKUP(C732,ENERO!$D$13:$E$1147,2,0)</f>
        <v>217047170</v>
      </c>
      <c r="E732" s="61" t="s">
        <v>906</v>
      </c>
      <c r="F732" s="61"/>
      <c r="G732" s="61"/>
      <c r="H732" s="3">
        <v>856883279</v>
      </c>
      <c r="I732" s="3">
        <v>999721656</v>
      </c>
      <c r="J732" s="3">
        <f>IFERROR(VLOOKUP(C732,[1]NOMINA!$Y$16:$AC$112,5,0),0)</f>
        <v>0</v>
      </c>
      <c r="K732" s="3">
        <f>IFERROR(VLOOKUP(C732,[1]CANCELACIONES!$Y$16:$AC$43,5,0),0)</f>
        <v>0</v>
      </c>
      <c r="L732" s="3">
        <f>IFERROR(VLOOKUP(C732,'[2]res- 200686'!$K$16:$R$112,8,0),0)</f>
        <v>0</v>
      </c>
      <c r="M732" s="3">
        <f>IFERROR(VLOOKUP(C732,'[2]reduccion calidad '!$K$16:$R$27,8,0),0)*-1</f>
        <v>0</v>
      </c>
      <c r="N732" s="3"/>
      <c r="O732" s="34">
        <f t="shared" si="33"/>
        <v>1856604935</v>
      </c>
      <c r="P732" s="35">
        <v>1856604935</v>
      </c>
      <c r="Q732" s="3">
        <f>IFERROR(VLOOKUP(C732,[3]ServNOMINA!$F$16:$M$112,8,0)+VLOOKUP(C732,[4]ServNOMINA!$F$16:$M$112,8,0),0)</f>
        <v>0</v>
      </c>
      <c r="R732" s="3">
        <f>IFERROR(VLOOKUP(C732,[3]ServOTROS!$F$16:$M$112,8,0)+VLOOKUP(C732,[4]ServOTROS!$F$16:$M$112,8,0),0)</f>
        <v>0</v>
      </c>
      <c r="S732" s="3"/>
      <c r="T732" s="3">
        <f>IFERROR(VLOOKUP(B732,[3]Aaf_PENSION!$C$16:$M$112,11,0)+VLOOKUP(B732,[4]Aaf_PENSION!$C$16:$M$112,11,0),0)</f>
        <v>0</v>
      </c>
      <c r="U732" s="3">
        <f>IFERROR(VLOOKUP(B732,[3]Aaf_SALUD!$C$16:$M$112,11,0)+VLOOKUP(B732,[4]Aaf_SALUD!$C$16:$M$112,11,0),0)</f>
        <v>0</v>
      </c>
      <c r="V732" s="3"/>
      <c r="W732" s="3"/>
      <c r="X732" s="3">
        <f>IFERROR(VLOOKUP(B732,[3]Ap_CESANTIAS!$C$16:$M$112,11,0)+VLOOKUP(B732,[4]Ap_CESANTIAS!$C$16:$M$112,11,0),0)</f>
        <v>0</v>
      </c>
      <c r="Y732" s="3">
        <f>IFERROR(VLOOKUP(B732,[3]Ap_PENSION!$C$16:$M$112,11,0)+VLOOKUP(B732,[4]Ap_PENSION!$C$16:$M$112,11,0),0)</f>
        <v>0</v>
      </c>
      <c r="Z732" s="3">
        <f>IFERROR(VLOOKUP(B732,[3]Ap_SALUD!$C$16:$M$112,11,0)+VLOOKUP(B732,[4]Ap_SALUD!$C$16:$M$112,11,0),0)</f>
        <v>0</v>
      </c>
      <c r="AA732" s="36">
        <f t="shared" si="34"/>
        <v>0</v>
      </c>
      <c r="AB732" s="37">
        <f t="shared" si="35"/>
        <v>0</v>
      </c>
    </row>
    <row r="733" spans="1:28" hidden="1" x14ac:dyDescent="0.25">
      <c r="A733" s="29">
        <v>721</v>
      </c>
      <c r="B733" s="61"/>
      <c r="C733" s="31">
        <v>819003225</v>
      </c>
      <c r="D733" s="31">
        <f>VLOOKUP(C733,ENERO!$D$13:$E$1147,2,0)</f>
        <v>210547205</v>
      </c>
      <c r="E733" s="61" t="s">
        <v>344</v>
      </c>
      <c r="F733" s="61"/>
      <c r="G733" s="61"/>
      <c r="H733" s="3">
        <v>292524187</v>
      </c>
      <c r="I733" s="3">
        <v>543753051</v>
      </c>
      <c r="J733" s="3">
        <f>IFERROR(VLOOKUP(C733,[1]NOMINA!$Y$16:$AC$112,5,0),0)</f>
        <v>0</v>
      </c>
      <c r="K733" s="3">
        <f>IFERROR(VLOOKUP(C733,[1]CANCELACIONES!$Y$16:$AC$43,5,0),0)</f>
        <v>0</v>
      </c>
      <c r="L733" s="3">
        <f>IFERROR(VLOOKUP(C733,'[2]res- 200686'!$K$16:$R$112,8,0),0)</f>
        <v>0</v>
      </c>
      <c r="M733" s="3">
        <f>IFERROR(VLOOKUP(C733,'[2]reduccion calidad '!$K$16:$R$27,8,0),0)*-1</f>
        <v>0</v>
      </c>
      <c r="N733" s="3"/>
      <c r="O733" s="34">
        <f t="shared" si="33"/>
        <v>836277238</v>
      </c>
      <c r="P733" s="35">
        <v>836277238</v>
      </c>
      <c r="Q733" s="3">
        <f>IFERROR(VLOOKUP(C733,[3]ServNOMINA!$F$16:$M$112,8,0)+VLOOKUP(C733,[4]ServNOMINA!$F$16:$M$112,8,0),0)</f>
        <v>0</v>
      </c>
      <c r="R733" s="3">
        <f>IFERROR(VLOOKUP(C733,[3]ServOTROS!$F$16:$M$112,8,0)+VLOOKUP(C733,[4]ServOTROS!$F$16:$M$112,8,0),0)</f>
        <v>0</v>
      </c>
      <c r="S733" s="3"/>
      <c r="T733" s="3">
        <f>IFERROR(VLOOKUP(B733,[3]Aaf_PENSION!$C$16:$M$112,11,0)+VLOOKUP(B733,[4]Aaf_PENSION!$C$16:$M$112,11,0),0)</f>
        <v>0</v>
      </c>
      <c r="U733" s="3">
        <f>IFERROR(VLOOKUP(B733,[3]Aaf_SALUD!$C$16:$M$112,11,0)+VLOOKUP(B733,[4]Aaf_SALUD!$C$16:$M$112,11,0),0)</f>
        <v>0</v>
      </c>
      <c r="V733" s="3"/>
      <c r="W733" s="3"/>
      <c r="X733" s="3">
        <f>IFERROR(VLOOKUP(B733,[3]Ap_CESANTIAS!$C$16:$M$112,11,0)+VLOOKUP(B733,[4]Ap_CESANTIAS!$C$16:$M$112,11,0),0)</f>
        <v>0</v>
      </c>
      <c r="Y733" s="3">
        <f>IFERROR(VLOOKUP(B733,[3]Ap_PENSION!$C$16:$M$112,11,0)+VLOOKUP(B733,[4]Ap_PENSION!$C$16:$M$112,11,0),0)</f>
        <v>0</v>
      </c>
      <c r="Z733" s="3">
        <f>IFERROR(VLOOKUP(B733,[3]Ap_SALUD!$C$16:$M$112,11,0)+VLOOKUP(B733,[4]Ap_SALUD!$C$16:$M$112,11,0),0)</f>
        <v>0</v>
      </c>
      <c r="AA733" s="36">
        <f t="shared" si="34"/>
        <v>0</v>
      </c>
      <c r="AB733" s="37">
        <f t="shared" si="35"/>
        <v>0</v>
      </c>
    </row>
    <row r="734" spans="1:28" hidden="1" x14ac:dyDescent="0.25">
      <c r="A734" s="38">
        <v>722</v>
      </c>
      <c r="B734" s="61"/>
      <c r="C734" s="31">
        <v>891780044</v>
      </c>
      <c r="D734" s="31">
        <f>VLOOKUP(C734,ENERO!$D$13:$E$1147,2,0)</f>
        <v>214547245</v>
      </c>
      <c r="E734" s="61" t="s">
        <v>907</v>
      </c>
      <c r="F734" s="61"/>
      <c r="G734" s="61"/>
      <c r="H734" s="3">
        <v>2221571487</v>
      </c>
      <c r="I734" s="3">
        <v>3145729041</v>
      </c>
      <c r="J734" s="3">
        <f>IFERROR(VLOOKUP(C734,[1]NOMINA!$Y$16:$AC$112,5,0),0)</f>
        <v>0</v>
      </c>
      <c r="K734" s="3">
        <f>IFERROR(VLOOKUP(C734,[1]CANCELACIONES!$Y$16:$AC$43,5,0),0)</f>
        <v>0</v>
      </c>
      <c r="L734" s="3">
        <f>IFERROR(VLOOKUP(C734,'[2]res- 200686'!$K$16:$R$112,8,0),0)</f>
        <v>0</v>
      </c>
      <c r="M734" s="3">
        <f>IFERROR(VLOOKUP(C734,'[2]reduccion calidad '!$K$16:$R$27,8,0),0)*-1</f>
        <v>0</v>
      </c>
      <c r="N734" s="3"/>
      <c r="O734" s="34">
        <f t="shared" si="33"/>
        <v>5367300528</v>
      </c>
      <c r="P734" s="35">
        <v>5367300528</v>
      </c>
      <c r="Q734" s="3">
        <f>IFERROR(VLOOKUP(C734,[3]ServNOMINA!$F$16:$M$112,8,0)+VLOOKUP(C734,[4]ServNOMINA!$F$16:$M$112,8,0),0)</f>
        <v>0</v>
      </c>
      <c r="R734" s="3">
        <f>IFERROR(VLOOKUP(C734,[3]ServOTROS!$F$16:$M$112,8,0)+VLOOKUP(C734,[4]ServOTROS!$F$16:$M$112,8,0),0)</f>
        <v>0</v>
      </c>
      <c r="S734" s="3"/>
      <c r="T734" s="3">
        <f>IFERROR(VLOOKUP(B734,[3]Aaf_PENSION!$C$16:$M$112,11,0)+VLOOKUP(B734,[4]Aaf_PENSION!$C$16:$M$112,11,0),0)</f>
        <v>0</v>
      </c>
      <c r="U734" s="3">
        <f>IFERROR(VLOOKUP(B734,[3]Aaf_SALUD!$C$16:$M$112,11,0)+VLOOKUP(B734,[4]Aaf_SALUD!$C$16:$M$112,11,0),0)</f>
        <v>0</v>
      </c>
      <c r="V734" s="3"/>
      <c r="W734" s="3"/>
      <c r="X734" s="3">
        <f>IFERROR(VLOOKUP(B734,[3]Ap_CESANTIAS!$C$16:$M$112,11,0)+VLOOKUP(B734,[4]Ap_CESANTIAS!$C$16:$M$112,11,0),0)</f>
        <v>0</v>
      </c>
      <c r="Y734" s="3">
        <f>IFERROR(VLOOKUP(B734,[3]Ap_PENSION!$C$16:$M$112,11,0)+VLOOKUP(B734,[4]Ap_PENSION!$C$16:$M$112,11,0),0)</f>
        <v>0</v>
      </c>
      <c r="Z734" s="3">
        <f>IFERROR(VLOOKUP(B734,[3]Ap_SALUD!$C$16:$M$112,11,0)+VLOOKUP(B734,[4]Ap_SALUD!$C$16:$M$112,11,0),0)</f>
        <v>0</v>
      </c>
      <c r="AA734" s="36">
        <f t="shared" si="34"/>
        <v>0</v>
      </c>
      <c r="AB734" s="37">
        <f t="shared" si="35"/>
        <v>0</v>
      </c>
    </row>
    <row r="735" spans="1:28" hidden="1" x14ac:dyDescent="0.25">
      <c r="A735" s="29">
        <v>723</v>
      </c>
      <c r="B735" s="61"/>
      <c r="C735" s="31">
        <v>891780049</v>
      </c>
      <c r="D735" s="31">
        <f>VLOOKUP(C735,ENERO!$D$13:$E$1147,2,0)</f>
        <v>215847258</v>
      </c>
      <c r="E735" s="61" t="s">
        <v>908</v>
      </c>
      <c r="F735" s="61"/>
      <c r="G735" s="61"/>
      <c r="H735" s="3">
        <v>484034559</v>
      </c>
      <c r="I735" s="3">
        <v>742066913</v>
      </c>
      <c r="J735" s="3">
        <f>IFERROR(VLOOKUP(C735,[1]NOMINA!$Y$16:$AC$112,5,0),0)</f>
        <v>0</v>
      </c>
      <c r="K735" s="3">
        <f>IFERROR(VLOOKUP(C735,[1]CANCELACIONES!$Y$16:$AC$43,5,0),0)</f>
        <v>0</v>
      </c>
      <c r="L735" s="3">
        <f>IFERROR(VLOOKUP(C735,'[2]res- 200686'!$K$16:$R$112,8,0),0)</f>
        <v>0</v>
      </c>
      <c r="M735" s="3">
        <f>IFERROR(VLOOKUP(C735,'[2]reduccion calidad '!$K$16:$R$27,8,0),0)*-1</f>
        <v>0</v>
      </c>
      <c r="N735" s="3"/>
      <c r="O735" s="34">
        <f t="shared" si="33"/>
        <v>1226101472</v>
      </c>
      <c r="P735" s="35">
        <v>1226101472</v>
      </c>
      <c r="Q735" s="3">
        <f>IFERROR(VLOOKUP(C735,[3]ServNOMINA!$F$16:$M$112,8,0)+VLOOKUP(C735,[4]ServNOMINA!$F$16:$M$112,8,0),0)</f>
        <v>0</v>
      </c>
      <c r="R735" s="3">
        <f>IFERROR(VLOOKUP(C735,[3]ServOTROS!$F$16:$M$112,8,0)+VLOOKUP(C735,[4]ServOTROS!$F$16:$M$112,8,0),0)</f>
        <v>0</v>
      </c>
      <c r="S735" s="3"/>
      <c r="T735" s="3">
        <f>IFERROR(VLOOKUP(B735,[3]Aaf_PENSION!$C$16:$M$112,11,0)+VLOOKUP(B735,[4]Aaf_PENSION!$C$16:$M$112,11,0),0)</f>
        <v>0</v>
      </c>
      <c r="U735" s="3">
        <f>IFERROR(VLOOKUP(B735,[3]Aaf_SALUD!$C$16:$M$112,11,0)+VLOOKUP(B735,[4]Aaf_SALUD!$C$16:$M$112,11,0),0)</f>
        <v>0</v>
      </c>
      <c r="V735" s="3"/>
      <c r="W735" s="3"/>
      <c r="X735" s="3">
        <f>IFERROR(VLOOKUP(B735,[3]Ap_CESANTIAS!$C$16:$M$112,11,0)+VLOOKUP(B735,[4]Ap_CESANTIAS!$C$16:$M$112,11,0),0)</f>
        <v>0</v>
      </c>
      <c r="Y735" s="3">
        <f>IFERROR(VLOOKUP(B735,[3]Ap_PENSION!$C$16:$M$112,11,0)+VLOOKUP(B735,[4]Ap_PENSION!$C$16:$M$112,11,0),0)</f>
        <v>0</v>
      </c>
      <c r="Z735" s="3">
        <f>IFERROR(VLOOKUP(B735,[3]Ap_SALUD!$C$16:$M$112,11,0)+VLOOKUP(B735,[4]Ap_SALUD!$C$16:$M$112,11,0),0)</f>
        <v>0</v>
      </c>
      <c r="AA735" s="36">
        <f t="shared" si="34"/>
        <v>0</v>
      </c>
      <c r="AB735" s="37">
        <f t="shared" si="35"/>
        <v>0</v>
      </c>
    </row>
    <row r="736" spans="1:28" hidden="1" x14ac:dyDescent="0.25">
      <c r="A736" s="38">
        <v>724</v>
      </c>
      <c r="B736" s="61"/>
      <c r="C736" s="31">
        <v>819000925</v>
      </c>
      <c r="D736" s="31">
        <f>VLOOKUP(C736,ENERO!$D$13:$E$1147,2,0)</f>
        <v>216847268</v>
      </c>
      <c r="E736" s="61" t="s">
        <v>909</v>
      </c>
      <c r="F736" s="61"/>
      <c r="G736" s="61"/>
      <c r="H736" s="3">
        <v>765388279</v>
      </c>
      <c r="I736" s="3">
        <v>955821686</v>
      </c>
      <c r="J736" s="3">
        <f>IFERROR(VLOOKUP(C736,[1]NOMINA!$Y$16:$AC$112,5,0),0)</f>
        <v>0</v>
      </c>
      <c r="K736" s="3">
        <f>IFERROR(VLOOKUP(C736,[1]CANCELACIONES!$Y$16:$AC$43,5,0),0)</f>
        <v>0</v>
      </c>
      <c r="L736" s="3">
        <f>IFERROR(VLOOKUP(C736,'[2]res- 200686'!$K$16:$R$112,8,0),0)</f>
        <v>0</v>
      </c>
      <c r="M736" s="3">
        <f>IFERROR(VLOOKUP(C736,'[2]reduccion calidad '!$K$16:$R$27,8,0),0)*-1</f>
        <v>0</v>
      </c>
      <c r="N736" s="3"/>
      <c r="O736" s="34">
        <f t="shared" si="33"/>
        <v>1721209965</v>
      </c>
      <c r="P736" s="35">
        <v>1721209965</v>
      </c>
      <c r="Q736" s="3">
        <f>IFERROR(VLOOKUP(C736,[3]ServNOMINA!$F$16:$M$112,8,0)+VLOOKUP(C736,[4]ServNOMINA!$F$16:$M$112,8,0),0)</f>
        <v>0</v>
      </c>
      <c r="R736" s="3">
        <f>IFERROR(VLOOKUP(C736,[3]ServOTROS!$F$16:$M$112,8,0)+VLOOKUP(C736,[4]ServOTROS!$F$16:$M$112,8,0),0)</f>
        <v>0</v>
      </c>
      <c r="S736" s="3"/>
      <c r="T736" s="3">
        <f>IFERROR(VLOOKUP(B736,[3]Aaf_PENSION!$C$16:$M$112,11,0)+VLOOKUP(B736,[4]Aaf_PENSION!$C$16:$M$112,11,0),0)</f>
        <v>0</v>
      </c>
      <c r="U736" s="3">
        <f>IFERROR(VLOOKUP(B736,[3]Aaf_SALUD!$C$16:$M$112,11,0)+VLOOKUP(B736,[4]Aaf_SALUD!$C$16:$M$112,11,0),0)</f>
        <v>0</v>
      </c>
      <c r="V736" s="3"/>
      <c r="W736" s="3"/>
      <c r="X736" s="3">
        <f>IFERROR(VLOOKUP(B736,[3]Ap_CESANTIAS!$C$16:$M$112,11,0)+VLOOKUP(B736,[4]Ap_CESANTIAS!$C$16:$M$112,11,0),0)</f>
        <v>0</v>
      </c>
      <c r="Y736" s="3">
        <f>IFERROR(VLOOKUP(B736,[3]Ap_PENSION!$C$16:$M$112,11,0)+VLOOKUP(B736,[4]Ap_PENSION!$C$16:$M$112,11,0),0)</f>
        <v>0</v>
      </c>
      <c r="Z736" s="3">
        <f>IFERROR(VLOOKUP(B736,[3]Ap_SALUD!$C$16:$M$112,11,0)+VLOOKUP(B736,[4]Ap_SALUD!$C$16:$M$112,11,0),0)</f>
        <v>0</v>
      </c>
      <c r="AA736" s="36">
        <f t="shared" si="34"/>
        <v>0</v>
      </c>
      <c r="AB736" s="37">
        <f t="shared" si="35"/>
        <v>0</v>
      </c>
    </row>
    <row r="737" spans="1:28" hidden="1" x14ac:dyDescent="0.25">
      <c r="A737" s="29">
        <v>725</v>
      </c>
      <c r="B737" s="61"/>
      <c r="C737" s="31">
        <v>891780045</v>
      </c>
      <c r="D737" s="31">
        <f>VLOOKUP(C737,ENERO!$D$13:$E$1147,2,0)</f>
        <v>218847288</v>
      </c>
      <c r="E737" s="61" t="s">
        <v>910</v>
      </c>
      <c r="F737" s="61"/>
      <c r="G737" s="61"/>
      <c r="H737" s="3">
        <v>1998369167</v>
      </c>
      <c r="I737" s="3">
        <v>2374326851</v>
      </c>
      <c r="J737" s="3">
        <f>IFERROR(VLOOKUP(C737,[1]NOMINA!$Y$16:$AC$112,5,0),0)</f>
        <v>0</v>
      </c>
      <c r="K737" s="3">
        <f>IFERROR(VLOOKUP(C737,[1]CANCELACIONES!$Y$16:$AC$43,5,0),0)</f>
        <v>0</v>
      </c>
      <c r="L737" s="3">
        <f>IFERROR(VLOOKUP(C737,'[2]res- 200686'!$K$16:$R$112,8,0),0)</f>
        <v>0</v>
      </c>
      <c r="M737" s="3">
        <f>IFERROR(VLOOKUP(C737,'[2]reduccion calidad '!$K$16:$R$27,8,0),0)*-1</f>
        <v>0</v>
      </c>
      <c r="N737" s="3"/>
      <c r="O737" s="34">
        <f t="shared" si="33"/>
        <v>4372696018</v>
      </c>
      <c r="P737" s="35">
        <v>4372696018</v>
      </c>
      <c r="Q737" s="3">
        <f>IFERROR(VLOOKUP(C737,[3]ServNOMINA!$F$16:$M$112,8,0)+VLOOKUP(C737,[4]ServNOMINA!$F$16:$M$112,8,0),0)</f>
        <v>0</v>
      </c>
      <c r="R737" s="3">
        <f>IFERROR(VLOOKUP(C737,[3]ServOTROS!$F$16:$M$112,8,0)+VLOOKUP(C737,[4]ServOTROS!$F$16:$M$112,8,0),0)</f>
        <v>0</v>
      </c>
      <c r="S737" s="3"/>
      <c r="T737" s="3">
        <f>IFERROR(VLOOKUP(B737,[3]Aaf_PENSION!$C$16:$M$112,11,0)+VLOOKUP(B737,[4]Aaf_PENSION!$C$16:$M$112,11,0),0)</f>
        <v>0</v>
      </c>
      <c r="U737" s="3">
        <f>IFERROR(VLOOKUP(B737,[3]Aaf_SALUD!$C$16:$M$112,11,0)+VLOOKUP(B737,[4]Aaf_SALUD!$C$16:$M$112,11,0),0)</f>
        <v>0</v>
      </c>
      <c r="V737" s="3"/>
      <c r="W737" s="3"/>
      <c r="X737" s="3">
        <f>IFERROR(VLOOKUP(B737,[3]Ap_CESANTIAS!$C$16:$M$112,11,0)+VLOOKUP(B737,[4]Ap_CESANTIAS!$C$16:$M$112,11,0),0)</f>
        <v>0</v>
      </c>
      <c r="Y737" s="3">
        <f>IFERROR(VLOOKUP(B737,[3]Ap_PENSION!$C$16:$M$112,11,0)+VLOOKUP(B737,[4]Ap_PENSION!$C$16:$M$112,11,0),0)</f>
        <v>0</v>
      </c>
      <c r="Z737" s="3">
        <f>IFERROR(VLOOKUP(B737,[3]Ap_SALUD!$C$16:$M$112,11,0)+VLOOKUP(B737,[4]Ap_SALUD!$C$16:$M$112,11,0),0)</f>
        <v>0</v>
      </c>
      <c r="AA737" s="36">
        <f t="shared" si="34"/>
        <v>0</v>
      </c>
      <c r="AB737" s="37">
        <f t="shared" si="35"/>
        <v>0</v>
      </c>
    </row>
    <row r="738" spans="1:28" hidden="1" x14ac:dyDescent="0.25">
      <c r="A738" s="38">
        <v>726</v>
      </c>
      <c r="B738" s="61"/>
      <c r="C738" s="31">
        <v>891780047</v>
      </c>
      <c r="D738" s="31">
        <f>VLOOKUP(C738,ENERO!$D$13:$E$1147,2,0)</f>
        <v>211847318</v>
      </c>
      <c r="E738" s="61" t="s">
        <v>911</v>
      </c>
      <c r="F738" s="61"/>
      <c r="G738" s="61"/>
      <c r="H738" s="3">
        <v>961515807</v>
      </c>
      <c r="I738" s="3">
        <v>1469903123</v>
      </c>
      <c r="J738" s="3">
        <f>IFERROR(VLOOKUP(C738,[1]NOMINA!$Y$16:$AC$112,5,0),0)</f>
        <v>0</v>
      </c>
      <c r="K738" s="3">
        <f>IFERROR(VLOOKUP(C738,[1]CANCELACIONES!$Y$16:$AC$43,5,0),0)</f>
        <v>0</v>
      </c>
      <c r="L738" s="3">
        <f>IFERROR(VLOOKUP(C738,'[2]res- 200686'!$K$16:$R$112,8,0),0)</f>
        <v>0</v>
      </c>
      <c r="M738" s="3">
        <f>IFERROR(VLOOKUP(C738,'[2]reduccion calidad '!$K$16:$R$27,8,0),0)*-1</f>
        <v>0</v>
      </c>
      <c r="N738" s="3"/>
      <c r="O738" s="34">
        <f t="shared" si="33"/>
        <v>2431418930</v>
      </c>
      <c r="P738" s="35">
        <v>2431418930</v>
      </c>
      <c r="Q738" s="3">
        <f>IFERROR(VLOOKUP(C738,[3]ServNOMINA!$F$16:$M$112,8,0)+VLOOKUP(C738,[4]ServNOMINA!$F$16:$M$112,8,0),0)</f>
        <v>0</v>
      </c>
      <c r="R738" s="3">
        <f>IFERROR(VLOOKUP(C738,[3]ServOTROS!$F$16:$M$112,8,0)+VLOOKUP(C738,[4]ServOTROS!$F$16:$M$112,8,0),0)</f>
        <v>0</v>
      </c>
      <c r="S738" s="3"/>
      <c r="T738" s="3">
        <f>IFERROR(VLOOKUP(B738,[3]Aaf_PENSION!$C$16:$M$112,11,0)+VLOOKUP(B738,[4]Aaf_PENSION!$C$16:$M$112,11,0),0)</f>
        <v>0</v>
      </c>
      <c r="U738" s="3">
        <f>IFERROR(VLOOKUP(B738,[3]Aaf_SALUD!$C$16:$M$112,11,0)+VLOOKUP(B738,[4]Aaf_SALUD!$C$16:$M$112,11,0),0)</f>
        <v>0</v>
      </c>
      <c r="V738" s="3"/>
      <c r="W738" s="3"/>
      <c r="X738" s="3">
        <f>IFERROR(VLOOKUP(B738,[3]Ap_CESANTIAS!$C$16:$M$112,11,0)+VLOOKUP(B738,[4]Ap_CESANTIAS!$C$16:$M$112,11,0),0)</f>
        <v>0</v>
      </c>
      <c r="Y738" s="3">
        <f>IFERROR(VLOOKUP(B738,[3]Ap_PENSION!$C$16:$M$112,11,0)+VLOOKUP(B738,[4]Ap_PENSION!$C$16:$M$112,11,0),0)</f>
        <v>0</v>
      </c>
      <c r="Z738" s="3">
        <f>IFERROR(VLOOKUP(B738,[3]Ap_SALUD!$C$16:$M$112,11,0)+VLOOKUP(B738,[4]Ap_SALUD!$C$16:$M$112,11,0),0)</f>
        <v>0</v>
      </c>
      <c r="AA738" s="36">
        <f t="shared" si="34"/>
        <v>0</v>
      </c>
      <c r="AB738" s="37">
        <f t="shared" si="35"/>
        <v>0</v>
      </c>
    </row>
    <row r="739" spans="1:28" hidden="1" x14ac:dyDescent="0.25">
      <c r="A739" s="29">
        <v>727</v>
      </c>
      <c r="B739" s="61"/>
      <c r="C739" s="31">
        <v>819003849</v>
      </c>
      <c r="D739" s="31">
        <f>VLOOKUP(C739,ENERO!$D$13:$E$1147,2,0)</f>
        <v>216047460</v>
      </c>
      <c r="E739" s="61" t="s">
        <v>912</v>
      </c>
      <c r="F739" s="61"/>
      <c r="G739" s="61"/>
      <c r="H739" s="3">
        <v>1304062287</v>
      </c>
      <c r="I739" s="3">
        <v>1185047065</v>
      </c>
      <c r="J739" s="3">
        <f>IFERROR(VLOOKUP(C739,[1]NOMINA!$Y$16:$AC$112,5,0),0)</f>
        <v>0</v>
      </c>
      <c r="K739" s="3">
        <f>IFERROR(VLOOKUP(C739,[1]CANCELACIONES!$Y$16:$AC$43,5,0),0)</f>
        <v>0</v>
      </c>
      <c r="L739" s="3">
        <f>IFERROR(VLOOKUP(C739,'[2]res- 200686'!$K$16:$R$112,8,0),0)</f>
        <v>0</v>
      </c>
      <c r="M739" s="3">
        <f>IFERROR(VLOOKUP(C739,'[2]reduccion calidad '!$K$16:$R$27,8,0),0)*-1</f>
        <v>0</v>
      </c>
      <c r="N739" s="3"/>
      <c r="O739" s="34">
        <f t="shared" si="33"/>
        <v>2489109352</v>
      </c>
      <c r="P739" s="35">
        <v>2489109352</v>
      </c>
      <c r="Q739" s="3">
        <f>IFERROR(VLOOKUP(C739,[3]ServNOMINA!$F$16:$M$112,8,0)+VLOOKUP(C739,[4]ServNOMINA!$F$16:$M$112,8,0),0)</f>
        <v>0</v>
      </c>
      <c r="R739" s="3">
        <f>IFERROR(VLOOKUP(C739,[3]ServOTROS!$F$16:$M$112,8,0)+VLOOKUP(C739,[4]ServOTROS!$F$16:$M$112,8,0),0)</f>
        <v>0</v>
      </c>
      <c r="S739" s="3"/>
      <c r="T739" s="3">
        <f>IFERROR(VLOOKUP(B739,[3]Aaf_PENSION!$C$16:$M$112,11,0)+VLOOKUP(B739,[4]Aaf_PENSION!$C$16:$M$112,11,0),0)</f>
        <v>0</v>
      </c>
      <c r="U739" s="3">
        <f>IFERROR(VLOOKUP(B739,[3]Aaf_SALUD!$C$16:$M$112,11,0)+VLOOKUP(B739,[4]Aaf_SALUD!$C$16:$M$112,11,0),0)</f>
        <v>0</v>
      </c>
      <c r="V739" s="3"/>
      <c r="W739" s="3"/>
      <c r="X739" s="3">
        <f>IFERROR(VLOOKUP(B739,[3]Ap_CESANTIAS!$C$16:$M$112,11,0)+VLOOKUP(B739,[4]Ap_CESANTIAS!$C$16:$M$112,11,0),0)</f>
        <v>0</v>
      </c>
      <c r="Y739" s="3">
        <f>IFERROR(VLOOKUP(B739,[3]Ap_PENSION!$C$16:$M$112,11,0)+VLOOKUP(B739,[4]Ap_PENSION!$C$16:$M$112,11,0),0)</f>
        <v>0</v>
      </c>
      <c r="Z739" s="3">
        <f>IFERROR(VLOOKUP(B739,[3]Ap_SALUD!$C$16:$M$112,11,0)+VLOOKUP(B739,[4]Ap_SALUD!$C$16:$M$112,11,0),0)</f>
        <v>0</v>
      </c>
      <c r="AA739" s="36">
        <f t="shared" si="34"/>
        <v>0</v>
      </c>
      <c r="AB739" s="37">
        <f t="shared" si="35"/>
        <v>0</v>
      </c>
    </row>
    <row r="740" spans="1:28" hidden="1" x14ac:dyDescent="0.25">
      <c r="A740" s="38">
        <v>728</v>
      </c>
      <c r="B740" s="61"/>
      <c r="C740" s="31">
        <v>891780048</v>
      </c>
      <c r="D740" s="31">
        <f>VLOOKUP(C740,ENERO!$D$13:$E$1147,2,0)</f>
        <v>214147541</v>
      </c>
      <c r="E740" s="61" t="s">
        <v>913</v>
      </c>
      <c r="F740" s="61"/>
      <c r="G740" s="61"/>
      <c r="H740" s="3">
        <v>282293467</v>
      </c>
      <c r="I740" s="3">
        <v>537318505</v>
      </c>
      <c r="J740" s="3">
        <f>IFERROR(VLOOKUP(C740,[1]NOMINA!$Y$16:$AC$112,5,0),0)</f>
        <v>0</v>
      </c>
      <c r="K740" s="3">
        <f>IFERROR(VLOOKUP(C740,[1]CANCELACIONES!$Y$16:$AC$43,5,0),0)</f>
        <v>0</v>
      </c>
      <c r="L740" s="3">
        <f>IFERROR(VLOOKUP(C740,'[2]res- 200686'!$K$16:$R$112,8,0),0)</f>
        <v>0</v>
      </c>
      <c r="M740" s="3">
        <f>IFERROR(VLOOKUP(C740,'[2]reduccion calidad '!$K$16:$R$27,8,0),0)*-1</f>
        <v>0</v>
      </c>
      <c r="N740" s="3"/>
      <c r="O740" s="34">
        <f t="shared" si="33"/>
        <v>819611972</v>
      </c>
      <c r="P740" s="35">
        <v>819611972</v>
      </c>
      <c r="Q740" s="3">
        <f>IFERROR(VLOOKUP(C740,[3]ServNOMINA!$F$16:$M$112,8,0)+VLOOKUP(C740,[4]ServNOMINA!$F$16:$M$112,8,0),0)</f>
        <v>0</v>
      </c>
      <c r="R740" s="3">
        <f>IFERROR(VLOOKUP(C740,[3]ServOTROS!$F$16:$M$112,8,0)+VLOOKUP(C740,[4]ServOTROS!$F$16:$M$112,8,0),0)</f>
        <v>0</v>
      </c>
      <c r="S740" s="3"/>
      <c r="T740" s="3">
        <f>IFERROR(VLOOKUP(B740,[3]Aaf_PENSION!$C$16:$M$112,11,0)+VLOOKUP(B740,[4]Aaf_PENSION!$C$16:$M$112,11,0),0)</f>
        <v>0</v>
      </c>
      <c r="U740" s="3">
        <f>IFERROR(VLOOKUP(B740,[3]Aaf_SALUD!$C$16:$M$112,11,0)+VLOOKUP(B740,[4]Aaf_SALUD!$C$16:$M$112,11,0),0)</f>
        <v>0</v>
      </c>
      <c r="V740" s="3"/>
      <c r="W740" s="3"/>
      <c r="X740" s="3">
        <f>IFERROR(VLOOKUP(B740,[3]Ap_CESANTIAS!$C$16:$M$112,11,0)+VLOOKUP(B740,[4]Ap_CESANTIAS!$C$16:$M$112,11,0),0)</f>
        <v>0</v>
      </c>
      <c r="Y740" s="3">
        <f>IFERROR(VLOOKUP(B740,[3]Ap_PENSION!$C$16:$M$112,11,0)+VLOOKUP(B740,[4]Ap_PENSION!$C$16:$M$112,11,0),0)</f>
        <v>0</v>
      </c>
      <c r="Z740" s="3">
        <f>IFERROR(VLOOKUP(B740,[3]Ap_SALUD!$C$16:$M$112,11,0)+VLOOKUP(B740,[4]Ap_SALUD!$C$16:$M$112,11,0),0)</f>
        <v>0</v>
      </c>
      <c r="AA740" s="36">
        <f t="shared" si="34"/>
        <v>0</v>
      </c>
      <c r="AB740" s="37">
        <f t="shared" si="35"/>
        <v>0</v>
      </c>
    </row>
    <row r="741" spans="1:28" hidden="1" x14ac:dyDescent="0.25">
      <c r="A741" s="29">
        <v>729</v>
      </c>
      <c r="B741" s="61"/>
      <c r="C741" s="31">
        <v>819000985</v>
      </c>
      <c r="D741" s="31">
        <f>VLOOKUP(C741,ENERO!$D$13:$E$1147,2,0)</f>
        <v>214547545</v>
      </c>
      <c r="E741" s="61" t="s">
        <v>914</v>
      </c>
      <c r="F741" s="61"/>
      <c r="G741" s="61"/>
      <c r="H741" s="3">
        <v>669266847</v>
      </c>
      <c r="I741" s="3">
        <v>926438610</v>
      </c>
      <c r="J741" s="3">
        <f>IFERROR(VLOOKUP(C741,[1]NOMINA!$Y$16:$AC$112,5,0),0)</f>
        <v>0</v>
      </c>
      <c r="K741" s="3">
        <f>IFERROR(VLOOKUP(C741,[1]CANCELACIONES!$Y$16:$AC$43,5,0),0)</f>
        <v>0</v>
      </c>
      <c r="L741" s="3">
        <f>IFERROR(VLOOKUP(C741,'[2]res- 200686'!$K$16:$R$112,8,0),0)</f>
        <v>0</v>
      </c>
      <c r="M741" s="3">
        <f>IFERROR(VLOOKUP(C741,'[2]reduccion calidad '!$K$16:$R$27,8,0),0)*-1</f>
        <v>0</v>
      </c>
      <c r="N741" s="3"/>
      <c r="O741" s="34">
        <f t="shared" si="33"/>
        <v>1595705457</v>
      </c>
      <c r="P741" s="35">
        <v>1595705457</v>
      </c>
      <c r="Q741" s="3">
        <f>IFERROR(VLOOKUP(C741,[3]ServNOMINA!$F$16:$M$112,8,0)+VLOOKUP(C741,[4]ServNOMINA!$F$16:$M$112,8,0),0)</f>
        <v>0</v>
      </c>
      <c r="R741" s="3">
        <f>IFERROR(VLOOKUP(C741,[3]ServOTROS!$F$16:$M$112,8,0)+VLOOKUP(C741,[4]ServOTROS!$F$16:$M$112,8,0),0)</f>
        <v>0</v>
      </c>
      <c r="S741" s="3"/>
      <c r="T741" s="3">
        <f>IFERROR(VLOOKUP(B741,[3]Aaf_PENSION!$C$16:$M$112,11,0)+VLOOKUP(B741,[4]Aaf_PENSION!$C$16:$M$112,11,0),0)</f>
        <v>0</v>
      </c>
      <c r="U741" s="3">
        <f>IFERROR(VLOOKUP(B741,[3]Aaf_SALUD!$C$16:$M$112,11,0)+VLOOKUP(B741,[4]Aaf_SALUD!$C$16:$M$112,11,0),0)</f>
        <v>0</v>
      </c>
      <c r="V741" s="3"/>
      <c r="W741" s="3"/>
      <c r="X741" s="3">
        <f>IFERROR(VLOOKUP(B741,[3]Ap_CESANTIAS!$C$16:$M$112,11,0)+VLOOKUP(B741,[4]Ap_CESANTIAS!$C$16:$M$112,11,0),0)</f>
        <v>0</v>
      </c>
      <c r="Y741" s="3">
        <f>IFERROR(VLOOKUP(B741,[3]Ap_PENSION!$C$16:$M$112,11,0)+VLOOKUP(B741,[4]Ap_PENSION!$C$16:$M$112,11,0),0)</f>
        <v>0</v>
      </c>
      <c r="Z741" s="3">
        <f>IFERROR(VLOOKUP(B741,[3]Ap_SALUD!$C$16:$M$112,11,0)+VLOOKUP(B741,[4]Ap_SALUD!$C$16:$M$112,11,0),0)</f>
        <v>0</v>
      </c>
      <c r="AA741" s="36">
        <f t="shared" si="34"/>
        <v>0</v>
      </c>
      <c r="AB741" s="37">
        <f t="shared" si="35"/>
        <v>0</v>
      </c>
    </row>
    <row r="742" spans="1:28" hidden="1" x14ac:dyDescent="0.25">
      <c r="A742" s="38">
        <v>730</v>
      </c>
      <c r="B742" s="61"/>
      <c r="C742" s="31">
        <v>891780050</v>
      </c>
      <c r="D742" s="31">
        <f>VLOOKUP(C742,ENERO!$D$13:$E$1147,2,0)</f>
        <v>215147551</v>
      </c>
      <c r="E742" s="61" t="s">
        <v>915</v>
      </c>
      <c r="F742" s="61"/>
      <c r="G742" s="61"/>
      <c r="H742" s="3">
        <v>966776415</v>
      </c>
      <c r="I742" s="3">
        <v>1456900089</v>
      </c>
      <c r="J742" s="3">
        <f>IFERROR(VLOOKUP(C742,[1]NOMINA!$Y$16:$AC$112,5,0),0)</f>
        <v>0</v>
      </c>
      <c r="K742" s="3">
        <f>IFERROR(VLOOKUP(C742,[1]CANCELACIONES!$Y$16:$AC$43,5,0),0)</f>
        <v>0</v>
      </c>
      <c r="L742" s="3">
        <f>IFERROR(VLOOKUP(C742,'[2]res- 200686'!$K$16:$R$112,8,0),0)</f>
        <v>0</v>
      </c>
      <c r="M742" s="3">
        <f>IFERROR(VLOOKUP(C742,'[2]reduccion calidad '!$K$16:$R$27,8,0),0)*-1</f>
        <v>0</v>
      </c>
      <c r="N742" s="3"/>
      <c r="O742" s="34">
        <f t="shared" si="33"/>
        <v>2423676504</v>
      </c>
      <c r="P742" s="35">
        <v>2423676504</v>
      </c>
      <c r="Q742" s="3">
        <f>IFERROR(VLOOKUP(C742,[3]ServNOMINA!$F$16:$M$112,8,0)+VLOOKUP(C742,[4]ServNOMINA!$F$16:$M$112,8,0),0)</f>
        <v>0</v>
      </c>
      <c r="R742" s="3">
        <f>IFERROR(VLOOKUP(C742,[3]ServOTROS!$F$16:$M$112,8,0)+VLOOKUP(C742,[4]ServOTROS!$F$16:$M$112,8,0),0)</f>
        <v>0</v>
      </c>
      <c r="S742" s="3"/>
      <c r="T742" s="3">
        <f>IFERROR(VLOOKUP(B742,[3]Aaf_PENSION!$C$16:$M$112,11,0)+VLOOKUP(B742,[4]Aaf_PENSION!$C$16:$M$112,11,0),0)</f>
        <v>0</v>
      </c>
      <c r="U742" s="3">
        <f>IFERROR(VLOOKUP(B742,[3]Aaf_SALUD!$C$16:$M$112,11,0)+VLOOKUP(B742,[4]Aaf_SALUD!$C$16:$M$112,11,0),0)</f>
        <v>0</v>
      </c>
      <c r="V742" s="3"/>
      <c r="W742" s="3"/>
      <c r="X742" s="3">
        <f>IFERROR(VLOOKUP(B742,[3]Ap_CESANTIAS!$C$16:$M$112,11,0)+VLOOKUP(B742,[4]Ap_CESANTIAS!$C$16:$M$112,11,0),0)</f>
        <v>0</v>
      </c>
      <c r="Y742" s="3">
        <f>IFERROR(VLOOKUP(B742,[3]Ap_PENSION!$C$16:$M$112,11,0)+VLOOKUP(B742,[4]Ap_PENSION!$C$16:$M$112,11,0),0)</f>
        <v>0</v>
      </c>
      <c r="Z742" s="3">
        <f>IFERROR(VLOOKUP(B742,[3]Ap_SALUD!$C$16:$M$112,11,0)+VLOOKUP(B742,[4]Ap_SALUD!$C$16:$M$112,11,0),0)</f>
        <v>0</v>
      </c>
      <c r="AA742" s="36">
        <f t="shared" si="34"/>
        <v>0</v>
      </c>
      <c r="AB742" s="37">
        <f t="shared" si="35"/>
        <v>0</v>
      </c>
    </row>
    <row r="743" spans="1:28" hidden="1" x14ac:dyDescent="0.25">
      <c r="A743" s="29">
        <v>731</v>
      </c>
      <c r="B743" s="61"/>
      <c r="C743" s="31">
        <v>891780051</v>
      </c>
      <c r="D743" s="31">
        <f>VLOOKUP(C743,ENERO!$D$13:$E$1147,2,0)</f>
        <v>215547555</v>
      </c>
      <c r="E743" s="61" t="s">
        <v>916</v>
      </c>
      <c r="F743" s="61"/>
      <c r="G743" s="61"/>
      <c r="H743" s="3">
        <v>1861077263</v>
      </c>
      <c r="I743" s="3">
        <v>2168301521</v>
      </c>
      <c r="J743" s="3">
        <f>IFERROR(VLOOKUP(C743,[1]NOMINA!$Y$16:$AC$112,5,0),0)</f>
        <v>0</v>
      </c>
      <c r="K743" s="3">
        <f>IFERROR(VLOOKUP(C743,[1]CANCELACIONES!$Y$16:$AC$43,5,0),0)</f>
        <v>0</v>
      </c>
      <c r="L743" s="3">
        <f>IFERROR(VLOOKUP(C743,'[2]res- 200686'!$K$16:$R$112,8,0),0)</f>
        <v>0</v>
      </c>
      <c r="M743" s="3">
        <f>IFERROR(VLOOKUP(C743,'[2]reduccion calidad '!$K$16:$R$27,8,0),0)*-1</f>
        <v>0</v>
      </c>
      <c r="N743" s="3"/>
      <c r="O743" s="34">
        <f t="shared" si="33"/>
        <v>4029378784</v>
      </c>
      <c r="P743" s="35">
        <v>4029378784</v>
      </c>
      <c r="Q743" s="3">
        <f>IFERROR(VLOOKUP(C743,[3]ServNOMINA!$F$16:$M$112,8,0)+VLOOKUP(C743,[4]ServNOMINA!$F$16:$M$112,8,0),0)</f>
        <v>0</v>
      </c>
      <c r="R743" s="3">
        <f>IFERROR(VLOOKUP(C743,[3]ServOTROS!$F$16:$M$112,8,0)+VLOOKUP(C743,[4]ServOTROS!$F$16:$M$112,8,0),0)</f>
        <v>0</v>
      </c>
      <c r="S743" s="3"/>
      <c r="T743" s="3">
        <f>IFERROR(VLOOKUP(B743,[3]Aaf_PENSION!$C$16:$M$112,11,0)+VLOOKUP(B743,[4]Aaf_PENSION!$C$16:$M$112,11,0),0)</f>
        <v>0</v>
      </c>
      <c r="U743" s="3">
        <f>IFERROR(VLOOKUP(B743,[3]Aaf_SALUD!$C$16:$M$112,11,0)+VLOOKUP(B743,[4]Aaf_SALUD!$C$16:$M$112,11,0),0)</f>
        <v>0</v>
      </c>
      <c r="V743" s="3"/>
      <c r="W743" s="3"/>
      <c r="X743" s="3">
        <f>IFERROR(VLOOKUP(B743,[3]Ap_CESANTIAS!$C$16:$M$112,11,0)+VLOOKUP(B743,[4]Ap_CESANTIAS!$C$16:$M$112,11,0),0)</f>
        <v>0</v>
      </c>
      <c r="Y743" s="3">
        <f>IFERROR(VLOOKUP(B743,[3]Ap_PENSION!$C$16:$M$112,11,0)+VLOOKUP(B743,[4]Ap_PENSION!$C$16:$M$112,11,0),0)</f>
        <v>0</v>
      </c>
      <c r="Z743" s="3">
        <f>IFERROR(VLOOKUP(B743,[3]Ap_SALUD!$C$16:$M$112,11,0)+VLOOKUP(B743,[4]Ap_SALUD!$C$16:$M$112,11,0),0)</f>
        <v>0</v>
      </c>
      <c r="AA743" s="36">
        <f t="shared" si="34"/>
        <v>0</v>
      </c>
      <c r="AB743" s="37">
        <f t="shared" si="35"/>
        <v>0</v>
      </c>
    </row>
    <row r="744" spans="1:28" hidden="1" x14ac:dyDescent="0.25">
      <c r="A744" s="38">
        <v>732</v>
      </c>
      <c r="B744" s="61"/>
      <c r="C744" s="31">
        <v>891703045</v>
      </c>
      <c r="D744" s="31">
        <f>VLOOKUP(C744,ENERO!$D$13:$E$1147,2,0)</f>
        <v>217047570</v>
      </c>
      <c r="E744" s="61" t="s">
        <v>917</v>
      </c>
      <c r="F744" s="61"/>
      <c r="G744" s="61"/>
      <c r="H744" s="3">
        <v>962312983</v>
      </c>
      <c r="I744" s="3">
        <v>1259325623</v>
      </c>
      <c r="J744" s="3">
        <f>IFERROR(VLOOKUP(C744,[1]NOMINA!$Y$16:$AC$112,5,0),0)</f>
        <v>0</v>
      </c>
      <c r="K744" s="3">
        <f>IFERROR(VLOOKUP(C744,[1]CANCELACIONES!$Y$16:$AC$43,5,0),0)</f>
        <v>0</v>
      </c>
      <c r="L744" s="3">
        <f>IFERROR(VLOOKUP(C744,'[2]res- 200686'!$K$16:$R$112,8,0),0)</f>
        <v>0</v>
      </c>
      <c r="M744" s="3">
        <f>IFERROR(VLOOKUP(C744,'[2]reduccion calidad '!$K$16:$R$27,8,0),0)*-1</f>
        <v>0</v>
      </c>
      <c r="N744" s="3"/>
      <c r="O744" s="34">
        <f t="shared" si="33"/>
        <v>2221638606</v>
      </c>
      <c r="P744" s="35">
        <v>2221638606</v>
      </c>
      <c r="Q744" s="3">
        <f>IFERROR(VLOOKUP(C744,[3]ServNOMINA!$F$16:$M$112,8,0)+VLOOKUP(C744,[4]ServNOMINA!$F$16:$M$112,8,0),0)</f>
        <v>0</v>
      </c>
      <c r="R744" s="3">
        <f>IFERROR(VLOOKUP(C744,[3]ServOTROS!$F$16:$M$112,8,0)+VLOOKUP(C744,[4]ServOTROS!$F$16:$M$112,8,0),0)</f>
        <v>0</v>
      </c>
      <c r="S744" s="3"/>
      <c r="T744" s="3">
        <f>IFERROR(VLOOKUP(B744,[3]Aaf_PENSION!$C$16:$M$112,11,0)+VLOOKUP(B744,[4]Aaf_PENSION!$C$16:$M$112,11,0),0)</f>
        <v>0</v>
      </c>
      <c r="U744" s="3">
        <f>IFERROR(VLOOKUP(B744,[3]Aaf_SALUD!$C$16:$M$112,11,0)+VLOOKUP(B744,[4]Aaf_SALUD!$C$16:$M$112,11,0),0)</f>
        <v>0</v>
      </c>
      <c r="V744" s="3"/>
      <c r="W744" s="3"/>
      <c r="X744" s="3">
        <f>IFERROR(VLOOKUP(B744,[3]Ap_CESANTIAS!$C$16:$M$112,11,0)+VLOOKUP(B744,[4]Ap_CESANTIAS!$C$16:$M$112,11,0),0)</f>
        <v>0</v>
      </c>
      <c r="Y744" s="3">
        <f>IFERROR(VLOOKUP(B744,[3]Ap_PENSION!$C$16:$M$112,11,0)+VLOOKUP(B744,[4]Ap_PENSION!$C$16:$M$112,11,0),0)</f>
        <v>0</v>
      </c>
      <c r="Z744" s="3">
        <f>IFERROR(VLOOKUP(B744,[3]Ap_SALUD!$C$16:$M$112,11,0)+VLOOKUP(B744,[4]Ap_SALUD!$C$16:$M$112,11,0),0)</f>
        <v>0</v>
      </c>
      <c r="AA744" s="36">
        <f t="shared" si="34"/>
        <v>0</v>
      </c>
      <c r="AB744" s="37">
        <f t="shared" si="35"/>
        <v>0</v>
      </c>
    </row>
    <row r="745" spans="1:28" hidden="1" x14ac:dyDescent="0.25">
      <c r="A745" s="29">
        <v>733</v>
      </c>
      <c r="B745" s="61"/>
      <c r="C745" s="31">
        <v>891780052</v>
      </c>
      <c r="D745" s="31">
        <f>VLOOKUP(C745,ENERO!$D$13:$E$1147,2,0)</f>
        <v>210547605</v>
      </c>
      <c r="E745" s="61" t="s">
        <v>918</v>
      </c>
      <c r="F745" s="61"/>
      <c r="G745" s="61"/>
      <c r="H745" s="3">
        <v>185915913</v>
      </c>
      <c r="I745" s="3">
        <v>328576382</v>
      </c>
      <c r="J745" s="3">
        <f>IFERROR(VLOOKUP(C745,[1]NOMINA!$Y$16:$AC$112,5,0),0)</f>
        <v>0</v>
      </c>
      <c r="K745" s="3">
        <f>IFERROR(VLOOKUP(C745,[1]CANCELACIONES!$Y$16:$AC$43,5,0),0)</f>
        <v>0</v>
      </c>
      <c r="L745" s="3">
        <f>IFERROR(VLOOKUP(C745,'[2]res- 200686'!$K$16:$R$112,8,0),0)</f>
        <v>0</v>
      </c>
      <c r="M745" s="3">
        <f>IFERROR(VLOOKUP(C745,'[2]reduccion calidad '!$K$16:$R$27,8,0),0)*-1</f>
        <v>0</v>
      </c>
      <c r="N745" s="3"/>
      <c r="O745" s="34">
        <f t="shared" si="33"/>
        <v>514492295</v>
      </c>
      <c r="P745" s="35">
        <v>514492295</v>
      </c>
      <c r="Q745" s="3">
        <f>IFERROR(VLOOKUP(C745,[3]ServNOMINA!$F$16:$M$112,8,0)+VLOOKUP(C745,[4]ServNOMINA!$F$16:$M$112,8,0),0)</f>
        <v>0</v>
      </c>
      <c r="R745" s="3">
        <f>IFERROR(VLOOKUP(C745,[3]ServOTROS!$F$16:$M$112,8,0)+VLOOKUP(C745,[4]ServOTROS!$F$16:$M$112,8,0),0)</f>
        <v>0</v>
      </c>
      <c r="S745" s="3"/>
      <c r="T745" s="3">
        <f>IFERROR(VLOOKUP(B745,[3]Aaf_PENSION!$C$16:$M$112,11,0)+VLOOKUP(B745,[4]Aaf_PENSION!$C$16:$M$112,11,0),0)</f>
        <v>0</v>
      </c>
      <c r="U745" s="3">
        <f>IFERROR(VLOOKUP(B745,[3]Aaf_SALUD!$C$16:$M$112,11,0)+VLOOKUP(B745,[4]Aaf_SALUD!$C$16:$M$112,11,0),0)</f>
        <v>0</v>
      </c>
      <c r="V745" s="3"/>
      <c r="W745" s="3"/>
      <c r="X745" s="3">
        <f>IFERROR(VLOOKUP(B745,[3]Ap_CESANTIAS!$C$16:$M$112,11,0)+VLOOKUP(B745,[4]Ap_CESANTIAS!$C$16:$M$112,11,0),0)</f>
        <v>0</v>
      </c>
      <c r="Y745" s="3">
        <f>IFERROR(VLOOKUP(B745,[3]Ap_PENSION!$C$16:$M$112,11,0)+VLOOKUP(B745,[4]Ap_PENSION!$C$16:$M$112,11,0),0)</f>
        <v>0</v>
      </c>
      <c r="Z745" s="3">
        <f>IFERROR(VLOOKUP(B745,[3]Ap_SALUD!$C$16:$M$112,11,0)+VLOOKUP(B745,[4]Ap_SALUD!$C$16:$M$112,11,0),0)</f>
        <v>0</v>
      </c>
      <c r="AA745" s="36">
        <f t="shared" si="34"/>
        <v>0</v>
      </c>
      <c r="AB745" s="37">
        <f t="shared" si="35"/>
        <v>0</v>
      </c>
    </row>
    <row r="746" spans="1:28" hidden="1" x14ac:dyDescent="0.25">
      <c r="A746" s="38">
        <v>734</v>
      </c>
      <c r="B746" s="61"/>
      <c r="C746" s="31">
        <v>819003224</v>
      </c>
      <c r="D746" s="31">
        <f>VLOOKUP(C746,ENERO!$D$13:$E$1147,2,0)</f>
        <v>216047660</v>
      </c>
      <c r="E746" s="61" t="s">
        <v>919</v>
      </c>
      <c r="F746" s="61"/>
      <c r="G746" s="61"/>
      <c r="H746" s="3">
        <v>819620719</v>
      </c>
      <c r="I746" s="3">
        <v>1104316686</v>
      </c>
      <c r="J746" s="3">
        <f>IFERROR(VLOOKUP(C746,[1]NOMINA!$Y$16:$AC$112,5,0),0)</f>
        <v>0</v>
      </c>
      <c r="K746" s="3">
        <f>IFERROR(VLOOKUP(C746,[1]CANCELACIONES!$Y$16:$AC$43,5,0),0)</f>
        <v>0</v>
      </c>
      <c r="L746" s="3">
        <f>IFERROR(VLOOKUP(C746,'[2]res- 200686'!$K$16:$R$112,8,0),0)</f>
        <v>0</v>
      </c>
      <c r="M746" s="3">
        <f>IFERROR(VLOOKUP(C746,'[2]reduccion calidad '!$K$16:$R$27,8,0),0)*-1</f>
        <v>0</v>
      </c>
      <c r="N746" s="3"/>
      <c r="O746" s="34">
        <f t="shared" si="33"/>
        <v>1923937405</v>
      </c>
      <c r="P746" s="35">
        <v>1923937405</v>
      </c>
      <c r="Q746" s="3">
        <f>IFERROR(VLOOKUP(C746,[3]ServNOMINA!$F$16:$M$112,8,0)+VLOOKUP(C746,[4]ServNOMINA!$F$16:$M$112,8,0),0)</f>
        <v>0</v>
      </c>
      <c r="R746" s="3">
        <f>IFERROR(VLOOKUP(C746,[3]ServOTROS!$F$16:$M$112,8,0)+VLOOKUP(C746,[4]ServOTROS!$F$16:$M$112,8,0),0)</f>
        <v>0</v>
      </c>
      <c r="S746" s="3"/>
      <c r="T746" s="3">
        <f>IFERROR(VLOOKUP(B746,[3]Aaf_PENSION!$C$16:$M$112,11,0)+VLOOKUP(B746,[4]Aaf_PENSION!$C$16:$M$112,11,0),0)</f>
        <v>0</v>
      </c>
      <c r="U746" s="3">
        <f>IFERROR(VLOOKUP(B746,[3]Aaf_SALUD!$C$16:$M$112,11,0)+VLOOKUP(B746,[4]Aaf_SALUD!$C$16:$M$112,11,0),0)</f>
        <v>0</v>
      </c>
      <c r="V746" s="3"/>
      <c r="W746" s="3"/>
      <c r="X746" s="3">
        <f>IFERROR(VLOOKUP(B746,[3]Ap_CESANTIAS!$C$16:$M$112,11,0)+VLOOKUP(B746,[4]Ap_CESANTIAS!$C$16:$M$112,11,0),0)</f>
        <v>0</v>
      </c>
      <c r="Y746" s="3">
        <f>IFERROR(VLOOKUP(B746,[3]Ap_PENSION!$C$16:$M$112,11,0)+VLOOKUP(B746,[4]Ap_PENSION!$C$16:$M$112,11,0),0)</f>
        <v>0</v>
      </c>
      <c r="Z746" s="3">
        <f>IFERROR(VLOOKUP(B746,[3]Ap_SALUD!$C$16:$M$112,11,0)+VLOOKUP(B746,[4]Ap_SALUD!$C$16:$M$112,11,0),0)</f>
        <v>0</v>
      </c>
      <c r="AA746" s="36">
        <f t="shared" si="34"/>
        <v>0</v>
      </c>
      <c r="AB746" s="37">
        <f t="shared" si="35"/>
        <v>0</v>
      </c>
    </row>
    <row r="747" spans="1:28" hidden="1" x14ac:dyDescent="0.25">
      <c r="A747" s="29">
        <v>735</v>
      </c>
      <c r="B747" s="61"/>
      <c r="C747" s="31">
        <v>891780053</v>
      </c>
      <c r="D747" s="31">
        <f>VLOOKUP(C747,ENERO!$D$13:$E$1147,2,0)</f>
        <v>217547675</v>
      </c>
      <c r="E747" s="61" t="s">
        <v>623</v>
      </c>
      <c r="F747" s="61"/>
      <c r="G747" s="61"/>
      <c r="H747" s="3">
        <v>229826595</v>
      </c>
      <c r="I747" s="3">
        <v>385769487</v>
      </c>
      <c r="J747" s="3">
        <f>IFERROR(VLOOKUP(C747,[1]NOMINA!$Y$16:$AC$112,5,0),0)</f>
        <v>0</v>
      </c>
      <c r="K747" s="3">
        <f>IFERROR(VLOOKUP(C747,[1]CANCELACIONES!$Y$16:$AC$43,5,0),0)</f>
        <v>0</v>
      </c>
      <c r="L747" s="3">
        <f>IFERROR(VLOOKUP(C747,'[2]res- 200686'!$K$16:$R$112,8,0),0)</f>
        <v>0</v>
      </c>
      <c r="M747" s="3">
        <f>IFERROR(VLOOKUP(C747,'[2]reduccion calidad '!$K$16:$R$27,8,0),0)*-1</f>
        <v>0</v>
      </c>
      <c r="N747" s="3"/>
      <c r="O747" s="34">
        <f t="shared" si="33"/>
        <v>615596082</v>
      </c>
      <c r="P747" s="35">
        <v>615596082</v>
      </c>
      <c r="Q747" s="3">
        <f>IFERROR(VLOOKUP(C747,[3]ServNOMINA!$F$16:$M$112,8,0)+VLOOKUP(C747,[4]ServNOMINA!$F$16:$M$112,8,0),0)</f>
        <v>0</v>
      </c>
      <c r="R747" s="3">
        <f>IFERROR(VLOOKUP(C747,[3]ServOTROS!$F$16:$M$112,8,0)+VLOOKUP(C747,[4]ServOTROS!$F$16:$M$112,8,0),0)</f>
        <v>0</v>
      </c>
      <c r="S747" s="3"/>
      <c r="T747" s="3">
        <f>IFERROR(VLOOKUP(B747,[3]Aaf_PENSION!$C$16:$M$112,11,0)+VLOOKUP(B747,[4]Aaf_PENSION!$C$16:$M$112,11,0),0)</f>
        <v>0</v>
      </c>
      <c r="U747" s="3">
        <f>IFERROR(VLOOKUP(B747,[3]Aaf_SALUD!$C$16:$M$112,11,0)+VLOOKUP(B747,[4]Aaf_SALUD!$C$16:$M$112,11,0),0)</f>
        <v>0</v>
      </c>
      <c r="V747" s="3"/>
      <c r="W747" s="3"/>
      <c r="X747" s="3">
        <f>IFERROR(VLOOKUP(B747,[3]Ap_CESANTIAS!$C$16:$M$112,11,0)+VLOOKUP(B747,[4]Ap_CESANTIAS!$C$16:$M$112,11,0),0)</f>
        <v>0</v>
      </c>
      <c r="Y747" s="3">
        <f>IFERROR(VLOOKUP(B747,[3]Ap_PENSION!$C$16:$M$112,11,0)+VLOOKUP(B747,[4]Ap_PENSION!$C$16:$M$112,11,0),0)</f>
        <v>0</v>
      </c>
      <c r="Z747" s="3">
        <f>IFERROR(VLOOKUP(B747,[3]Ap_SALUD!$C$16:$M$112,11,0)+VLOOKUP(B747,[4]Ap_SALUD!$C$16:$M$112,11,0),0)</f>
        <v>0</v>
      </c>
      <c r="AA747" s="36">
        <f t="shared" si="34"/>
        <v>0</v>
      </c>
      <c r="AB747" s="37">
        <f t="shared" si="35"/>
        <v>0</v>
      </c>
    </row>
    <row r="748" spans="1:28" hidden="1" x14ac:dyDescent="0.25">
      <c r="A748" s="38">
        <v>736</v>
      </c>
      <c r="B748" s="61"/>
      <c r="C748" s="31">
        <v>891780054</v>
      </c>
      <c r="D748" s="31">
        <f>VLOOKUP(C748,ENERO!$D$13:$E$1147,2,0)</f>
        <v>219247692</v>
      </c>
      <c r="E748" s="61" t="s">
        <v>670</v>
      </c>
      <c r="F748" s="61"/>
      <c r="G748" s="61"/>
      <c r="H748" s="3">
        <v>974455135</v>
      </c>
      <c r="I748" s="3">
        <v>1467415584</v>
      </c>
      <c r="J748" s="3">
        <f>IFERROR(VLOOKUP(C748,[1]NOMINA!$Y$16:$AC$112,5,0),0)</f>
        <v>0</v>
      </c>
      <c r="K748" s="3">
        <f>IFERROR(VLOOKUP(C748,[1]CANCELACIONES!$Y$16:$AC$43,5,0),0)</f>
        <v>0</v>
      </c>
      <c r="L748" s="3">
        <f>IFERROR(VLOOKUP(C748,'[2]res- 200686'!$K$16:$R$112,8,0),0)</f>
        <v>0</v>
      </c>
      <c r="M748" s="3">
        <f>IFERROR(VLOOKUP(C748,'[2]reduccion calidad '!$K$16:$R$27,8,0),0)*-1</f>
        <v>0</v>
      </c>
      <c r="N748" s="3"/>
      <c r="O748" s="34">
        <f t="shared" si="33"/>
        <v>2441870719</v>
      </c>
      <c r="P748" s="35">
        <v>2441870719</v>
      </c>
      <c r="Q748" s="3">
        <f>IFERROR(VLOOKUP(C748,[3]ServNOMINA!$F$16:$M$112,8,0)+VLOOKUP(C748,[4]ServNOMINA!$F$16:$M$112,8,0),0)</f>
        <v>0</v>
      </c>
      <c r="R748" s="3">
        <f>IFERROR(VLOOKUP(C748,[3]ServOTROS!$F$16:$M$112,8,0)+VLOOKUP(C748,[4]ServOTROS!$F$16:$M$112,8,0),0)</f>
        <v>0</v>
      </c>
      <c r="S748" s="3"/>
      <c r="T748" s="3">
        <f>IFERROR(VLOOKUP(B748,[3]Aaf_PENSION!$C$16:$M$112,11,0)+VLOOKUP(B748,[4]Aaf_PENSION!$C$16:$M$112,11,0),0)</f>
        <v>0</v>
      </c>
      <c r="U748" s="3">
        <f>IFERROR(VLOOKUP(B748,[3]Aaf_SALUD!$C$16:$M$112,11,0)+VLOOKUP(B748,[4]Aaf_SALUD!$C$16:$M$112,11,0),0)</f>
        <v>0</v>
      </c>
      <c r="V748" s="3"/>
      <c r="W748" s="3"/>
      <c r="X748" s="3">
        <f>IFERROR(VLOOKUP(B748,[3]Ap_CESANTIAS!$C$16:$M$112,11,0)+VLOOKUP(B748,[4]Ap_CESANTIAS!$C$16:$M$112,11,0),0)</f>
        <v>0</v>
      </c>
      <c r="Y748" s="3">
        <f>IFERROR(VLOOKUP(B748,[3]Ap_PENSION!$C$16:$M$112,11,0)+VLOOKUP(B748,[4]Ap_PENSION!$C$16:$M$112,11,0),0)</f>
        <v>0</v>
      </c>
      <c r="Z748" s="3">
        <f>IFERROR(VLOOKUP(B748,[3]Ap_SALUD!$C$16:$M$112,11,0)+VLOOKUP(B748,[4]Ap_SALUD!$C$16:$M$112,11,0),0)</f>
        <v>0</v>
      </c>
      <c r="AA748" s="36">
        <f t="shared" si="34"/>
        <v>0</v>
      </c>
      <c r="AB748" s="37">
        <f t="shared" si="35"/>
        <v>0</v>
      </c>
    </row>
    <row r="749" spans="1:28" hidden="1" x14ac:dyDescent="0.25">
      <c r="A749" s="29">
        <v>737</v>
      </c>
      <c r="B749" s="61"/>
      <c r="C749" s="31">
        <v>891780055</v>
      </c>
      <c r="D749" s="31">
        <f>VLOOKUP(C749,ENERO!$D$13:$E$1147,2,0)</f>
        <v>210347703</v>
      </c>
      <c r="E749" s="61" t="s">
        <v>920</v>
      </c>
      <c r="F749" s="61"/>
      <c r="G749" s="61"/>
      <c r="H749" s="3">
        <v>381331767</v>
      </c>
      <c r="I749" s="3">
        <v>784503685</v>
      </c>
      <c r="J749" s="3">
        <f>IFERROR(VLOOKUP(C749,[1]NOMINA!$Y$16:$AC$112,5,0),0)</f>
        <v>0</v>
      </c>
      <c r="K749" s="3">
        <f>IFERROR(VLOOKUP(C749,[1]CANCELACIONES!$Y$16:$AC$43,5,0),0)</f>
        <v>0</v>
      </c>
      <c r="L749" s="3">
        <f>IFERROR(VLOOKUP(C749,'[2]res- 200686'!$K$16:$R$112,8,0),0)</f>
        <v>0</v>
      </c>
      <c r="M749" s="3">
        <f>IFERROR(VLOOKUP(C749,'[2]reduccion calidad '!$K$16:$R$27,8,0),0)*-1</f>
        <v>0</v>
      </c>
      <c r="N749" s="3"/>
      <c r="O749" s="34">
        <f t="shared" si="33"/>
        <v>1165835452</v>
      </c>
      <c r="P749" s="35">
        <v>1165835452</v>
      </c>
      <c r="Q749" s="3">
        <f>IFERROR(VLOOKUP(C749,[3]ServNOMINA!$F$16:$M$112,8,0)+VLOOKUP(C749,[4]ServNOMINA!$F$16:$M$112,8,0),0)</f>
        <v>0</v>
      </c>
      <c r="R749" s="3">
        <f>IFERROR(VLOOKUP(C749,[3]ServOTROS!$F$16:$M$112,8,0)+VLOOKUP(C749,[4]ServOTROS!$F$16:$M$112,8,0),0)</f>
        <v>0</v>
      </c>
      <c r="S749" s="3"/>
      <c r="T749" s="3">
        <f>IFERROR(VLOOKUP(B749,[3]Aaf_PENSION!$C$16:$M$112,11,0)+VLOOKUP(B749,[4]Aaf_PENSION!$C$16:$M$112,11,0),0)</f>
        <v>0</v>
      </c>
      <c r="U749" s="3">
        <f>IFERROR(VLOOKUP(B749,[3]Aaf_SALUD!$C$16:$M$112,11,0)+VLOOKUP(B749,[4]Aaf_SALUD!$C$16:$M$112,11,0),0)</f>
        <v>0</v>
      </c>
      <c r="V749" s="3"/>
      <c r="W749" s="3"/>
      <c r="X749" s="3">
        <f>IFERROR(VLOOKUP(B749,[3]Ap_CESANTIAS!$C$16:$M$112,11,0)+VLOOKUP(B749,[4]Ap_CESANTIAS!$C$16:$M$112,11,0),0)</f>
        <v>0</v>
      </c>
      <c r="Y749" s="3">
        <f>IFERROR(VLOOKUP(B749,[3]Ap_PENSION!$C$16:$M$112,11,0)+VLOOKUP(B749,[4]Ap_PENSION!$C$16:$M$112,11,0),0)</f>
        <v>0</v>
      </c>
      <c r="Z749" s="3">
        <f>IFERROR(VLOOKUP(B749,[3]Ap_SALUD!$C$16:$M$112,11,0)+VLOOKUP(B749,[4]Ap_SALUD!$C$16:$M$112,11,0),0)</f>
        <v>0</v>
      </c>
      <c r="AA749" s="36">
        <f t="shared" si="34"/>
        <v>0</v>
      </c>
      <c r="AB749" s="37">
        <f t="shared" si="35"/>
        <v>0</v>
      </c>
    </row>
    <row r="750" spans="1:28" hidden="1" x14ac:dyDescent="0.25">
      <c r="A750" s="38">
        <v>738</v>
      </c>
      <c r="B750" s="61"/>
      <c r="C750" s="31">
        <v>891780056</v>
      </c>
      <c r="D750" s="31">
        <f>VLOOKUP(C750,ENERO!$D$13:$E$1147,2,0)</f>
        <v>210747707</v>
      </c>
      <c r="E750" s="61" t="s">
        <v>921</v>
      </c>
      <c r="F750" s="61"/>
      <c r="G750" s="61"/>
      <c r="H750" s="3">
        <v>894440503</v>
      </c>
      <c r="I750" s="3">
        <v>1162804690</v>
      </c>
      <c r="J750" s="3">
        <f>IFERROR(VLOOKUP(C750,[1]NOMINA!$Y$16:$AC$112,5,0),0)</f>
        <v>0</v>
      </c>
      <c r="K750" s="3">
        <f>IFERROR(VLOOKUP(C750,[1]CANCELACIONES!$Y$16:$AC$43,5,0),0)</f>
        <v>0</v>
      </c>
      <c r="L750" s="3">
        <f>IFERROR(VLOOKUP(C750,'[2]res- 200686'!$K$16:$R$112,8,0),0)</f>
        <v>0</v>
      </c>
      <c r="M750" s="3">
        <f>IFERROR(VLOOKUP(C750,'[2]reduccion calidad '!$K$16:$R$27,8,0),0)*-1</f>
        <v>0</v>
      </c>
      <c r="N750" s="3"/>
      <c r="O750" s="34">
        <f t="shared" si="33"/>
        <v>2057245193</v>
      </c>
      <c r="P750" s="35">
        <v>2057245193</v>
      </c>
      <c r="Q750" s="3">
        <f>IFERROR(VLOOKUP(C750,[3]ServNOMINA!$F$16:$M$112,8,0)+VLOOKUP(C750,[4]ServNOMINA!$F$16:$M$112,8,0),0)</f>
        <v>0</v>
      </c>
      <c r="R750" s="3">
        <f>IFERROR(VLOOKUP(C750,[3]ServOTROS!$F$16:$M$112,8,0)+VLOOKUP(C750,[4]ServOTROS!$F$16:$M$112,8,0),0)</f>
        <v>0</v>
      </c>
      <c r="S750" s="3"/>
      <c r="T750" s="3">
        <f>IFERROR(VLOOKUP(B750,[3]Aaf_PENSION!$C$16:$M$112,11,0)+VLOOKUP(B750,[4]Aaf_PENSION!$C$16:$M$112,11,0),0)</f>
        <v>0</v>
      </c>
      <c r="U750" s="3">
        <f>IFERROR(VLOOKUP(B750,[3]Aaf_SALUD!$C$16:$M$112,11,0)+VLOOKUP(B750,[4]Aaf_SALUD!$C$16:$M$112,11,0),0)</f>
        <v>0</v>
      </c>
      <c r="V750" s="3"/>
      <c r="W750" s="3"/>
      <c r="X750" s="3">
        <f>IFERROR(VLOOKUP(B750,[3]Ap_CESANTIAS!$C$16:$M$112,11,0)+VLOOKUP(B750,[4]Ap_CESANTIAS!$C$16:$M$112,11,0),0)</f>
        <v>0</v>
      </c>
      <c r="Y750" s="3">
        <f>IFERROR(VLOOKUP(B750,[3]Ap_PENSION!$C$16:$M$112,11,0)+VLOOKUP(B750,[4]Ap_PENSION!$C$16:$M$112,11,0),0)</f>
        <v>0</v>
      </c>
      <c r="Z750" s="3">
        <f>IFERROR(VLOOKUP(B750,[3]Ap_SALUD!$C$16:$M$112,11,0)+VLOOKUP(B750,[4]Ap_SALUD!$C$16:$M$112,11,0),0)</f>
        <v>0</v>
      </c>
      <c r="AA750" s="36">
        <f t="shared" si="34"/>
        <v>0</v>
      </c>
      <c r="AB750" s="37">
        <f t="shared" si="35"/>
        <v>0</v>
      </c>
    </row>
    <row r="751" spans="1:28" hidden="1" x14ac:dyDescent="0.25">
      <c r="A751" s="29">
        <v>739</v>
      </c>
      <c r="B751" s="61"/>
      <c r="C751" s="31">
        <v>819003762</v>
      </c>
      <c r="D751" s="31">
        <f>VLOOKUP(C751,ENERO!$D$13:$E$1147,2,0)</f>
        <v>212047720</v>
      </c>
      <c r="E751" s="61" t="s">
        <v>922</v>
      </c>
      <c r="F751" s="61"/>
      <c r="G751" s="61"/>
      <c r="H751" s="3">
        <v>390390111</v>
      </c>
      <c r="I751" s="3">
        <v>713447981</v>
      </c>
      <c r="J751" s="3">
        <f>IFERROR(VLOOKUP(C751,[1]NOMINA!$Y$16:$AC$112,5,0),0)</f>
        <v>0</v>
      </c>
      <c r="K751" s="3">
        <f>IFERROR(VLOOKUP(C751,[1]CANCELACIONES!$Y$16:$AC$43,5,0),0)</f>
        <v>0</v>
      </c>
      <c r="L751" s="3">
        <f>IFERROR(VLOOKUP(C751,'[2]res- 200686'!$K$16:$R$112,8,0),0)</f>
        <v>0</v>
      </c>
      <c r="M751" s="3">
        <f>IFERROR(VLOOKUP(C751,'[2]reduccion calidad '!$K$16:$R$27,8,0),0)*-1</f>
        <v>0</v>
      </c>
      <c r="N751" s="3"/>
      <c r="O751" s="34">
        <f t="shared" si="33"/>
        <v>1103838092</v>
      </c>
      <c r="P751" s="35">
        <v>1103838092</v>
      </c>
      <c r="Q751" s="3">
        <f>IFERROR(VLOOKUP(C751,[3]ServNOMINA!$F$16:$M$112,8,0)+VLOOKUP(C751,[4]ServNOMINA!$F$16:$M$112,8,0),0)</f>
        <v>0</v>
      </c>
      <c r="R751" s="3">
        <f>IFERROR(VLOOKUP(C751,[3]ServOTROS!$F$16:$M$112,8,0)+VLOOKUP(C751,[4]ServOTROS!$F$16:$M$112,8,0),0)</f>
        <v>0</v>
      </c>
      <c r="S751" s="3"/>
      <c r="T751" s="3">
        <f>IFERROR(VLOOKUP(B751,[3]Aaf_PENSION!$C$16:$M$112,11,0)+VLOOKUP(B751,[4]Aaf_PENSION!$C$16:$M$112,11,0),0)</f>
        <v>0</v>
      </c>
      <c r="U751" s="3">
        <f>IFERROR(VLOOKUP(B751,[3]Aaf_SALUD!$C$16:$M$112,11,0)+VLOOKUP(B751,[4]Aaf_SALUD!$C$16:$M$112,11,0),0)</f>
        <v>0</v>
      </c>
      <c r="V751" s="3"/>
      <c r="W751" s="3"/>
      <c r="X751" s="3">
        <f>IFERROR(VLOOKUP(B751,[3]Ap_CESANTIAS!$C$16:$M$112,11,0)+VLOOKUP(B751,[4]Ap_CESANTIAS!$C$16:$M$112,11,0),0)</f>
        <v>0</v>
      </c>
      <c r="Y751" s="3">
        <f>IFERROR(VLOOKUP(B751,[3]Ap_PENSION!$C$16:$M$112,11,0)+VLOOKUP(B751,[4]Ap_PENSION!$C$16:$M$112,11,0),0)</f>
        <v>0</v>
      </c>
      <c r="Z751" s="3">
        <f>IFERROR(VLOOKUP(B751,[3]Ap_SALUD!$C$16:$M$112,11,0)+VLOOKUP(B751,[4]Ap_SALUD!$C$16:$M$112,11,0),0)</f>
        <v>0</v>
      </c>
      <c r="AA751" s="36">
        <f t="shared" si="34"/>
        <v>0</v>
      </c>
      <c r="AB751" s="37">
        <f t="shared" si="35"/>
        <v>0</v>
      </c>
    </row>
    <row r="752" spans="1:28" hidden="1" x14ac:dyDescent="0.25">
      <c r="A752" s="38">
        <v>740</v>
      </c>
      <c r="B752" s="61"/>
      <c r="C752" s="31">
        <v>891780103</v>
      </c>
      <c r="D752" s="31">
        <f>VLOOKUP(C752,ENERO!$D$13:$E$1147,2,0)</f>
        <v>214547745</v>
      </c>
      <c r="E752" s="61" t="s">
        <v>923</v>
      </c>
      <c r="F752" s="61"/>
      <c r="G752" s="61"/>
      <c r="H752" s="3">
        <v>902451679</v>
      </c>
      <c r="I752" s="3">
        <v>946962985</v>
      </c>
      <c r="J752" s="3">
        <f>IFERROR(VLOOKUP(C752,[1]NOMINA!$Y$16:$AC$112,5,0),0)</f>
        <v>0</v>
      </c>
      <c r="K752" s="3">
        <f>IFERROR(VLOOKUP(C752,[1]CANCELACIONES!$Y$16:$AC$43,5,0),0)</f>
        <v>0</v>
      </c>
      <c r="L752" s="3">
        <f>IFERROR(VLOOKUP(C752,'[2]res- 200686'!$K$16:$R$112,8,0),0)</f>
        <v>0</v>
      </c>
      <c r="M752" s="3">
        <f>IFERROR(VLOOKUP(C752,'[2]reduccion calidad '!$K$16:$R$27,8,0),0)*-1</f>
        <v>0</v>
      </c>
      <c r="N752" s="3"/>
      <c r="O752" s="34">
        <f t="shared" si="33"/>
        <v>1849414664</v>
      </c>
      <c r="P752" s="35">
        <v>1849414664</v>
      </c>
      <c r="Q752" s="3">
        <f>IFERROR(VLOOKUP(C752,[3]ServNOMINA!$F$16:$M$112,8,0)+VLOOKUP(C752,[4]ServNOMINA!$F$16:$M$112,8,0),0)</f>
        <v>0</v>
      </c>
      <c r="R752" s="3">
        <f>IFERROR(VLOOKUP(C752,[3]ServOTROS!$F$16:$M$112,8,0)+VLOOKUP(C752,[4]ServOTROS!$F$16:$M$112,8,0),0)</f>
        <v>0</v>
      </c>
      <c r="S752" s="3"/>
      <c r="T752" s="3">
        <f>IFERROR(VLOOKUP(B752,[3]Aaf_PENSION!$C$16:$M$112,11,0)+VLOOKUP(B752,[4]Aaf_PENSION!$C$16:$M$112,11,0),0)</f>
        <v>0</v>
      </c>
      <c r="U752" s="3">
        <f>IFERROR(VLOOKUP(B752,[3]Aaf_SALUD!$C$16:$M$112,11,0)+VLOOKUP(B752,[4]Aaf_SALUD!$C$16:$M$112,11,0),0)</f>
        <v>0</v>
      </c>
      <c r="V752" s="3"/>
      <c r="W752" s="3"/>
      <c r="X752" s="3">
        <f>IFERROR(VLOOKUP(B752,[3]Ap_CESANTIAS!$C$16:$M$112,11,0)+VLOOKUP(B752,[4]Ap_CESANTIAS!$C$16:$M$112,11,0),0)</f>
        <v>0</v>
      </c>
      <c r="Y752" s="3">
        <f>IFERROR(VLOOKUP(B752,[3]Ap_PENSION!$C$16:$M$112,11,0)+VLOOKUP(B752,[4]Ap_PENSION!$C$16:$M$112,11,0),0)</f>
        <v>0</v>
      </c>
      <c r="Z752" s="3">
        <f>IFERROR(VLOOKUP(B752,[3]Ap_SALUD!$C$16:$M$112,11,0)+VLOOKUP(B752,[4]Ap_SALUD!$C$16:$M$112,11,0),0)</f>
        <v>0</v>
      </c>
      <c r="AA752" s="36">
        <f t="shared" si="34"/>
        <v>0</v>
      </c>
      <c r="AB752" s="37">
        <f t="shared" si="35"/>
        <v>0</v>
      </c>
    </row>
    <row r="753" spans="1:28" hidden="1" x14ac:dyDescent="0.25">
      <c r="A753" s="29">
        <v>741</v>
      </c>
      <c r="B753" s="61"/>
      <c r="C753" s="31">
        <v>891780057</v>
      </c>
      <c r="D753" s="31">
        <f>VLOOKUP(C753,ENERO!$D$13:$E$1147,2,0)</f>
        <v>219847798</v>
      </c>
      <c r="E753" s="61" t="s">
        <v>924</v>
      </c>
      <c r="F753" s="61"/>
      <c r="G753" s="61"/>
      <c r="H753" s="3">
        <v>546379799</v>
      </c>
      <c r="I753" s="3">
        <v>904504477</v>
      </c>
      <c r="J753" s="3">
        <f>IFERROR(VLOOKUP(C753,[1]NOMINA!$Y$16:$AC$112,5,0),0)</f>
        <v>0</v>
      </c>
      <c r="K753" s="3">
        <f>IFERROR(VLOOKUP(C753,[1]CANCELACIONES!$Y$16:$AC$43,5,0),0)</f>
        <v>0</v>
      </c>
      <c r="L753" s="3">
        <f>IFERROR(VLOOKUP(C753,'[2]res- 200686'!$K$16:$R$112,8,0),0)</f>
        <v>0</v>
      </c>
      <c r="M753" s="3">
        <f>IFERROR(VLOOKUP(C753,'[2]reduccion calidad '!$K$16:$R$27,8,0),0)*-1</f>
        <v>0</v>
      </c>
      <c r="N753" s="3"/>
      <c r="O753" s="34">
        <f t="shared" si="33"/>
        <v>1450884276</v>
      </c>
      <c r="P753" s="35">
        <v>1450884276</v>
      </c>
      <c r="Q753" s="3">
        <f>IFERROR(VLOOKUP(C753,[3]ServNOMINA!$F$16:$M$112,8,0)+VLOOKUP(C753,[4]ServNOMINA!$F$16:$M$112,8,0),0)</f>
        <v>0</v>
      </c>
      <c r="R753" s="3">
        <f>IFERROR(VLOOKUP(C753,[3]ServOTROS!$F$16:$M$112,8,0)+VLOOKUP(C753,[4]ServOTROS!$F$16:$M$112,8,0),0)</f>
        <v>0</v>
      </c>
      <c r="S753" s="3"/>
      <c r="T753" s="3">
        <f>IFERROR(VLOOKUP(B753,[3]Aaf_PENSION!$C$16:$M$112,11,0)+VLOOKUP(B753,[4]Aaf_PENSION!$C$16:$M$112,11,0),0)</f>
        <v>0</v>
      </c>
      <c r="U753" s="3">
        <f>IFERROR(VLOOKUP(B753,[3]Aaf_SALUD!$C$16:$M$112,11,0)+VLOOKUP(B753,[4]Aaf_SALUD!$C$16:$M$112,11,0),0)</f>
        <v>0</v>
      </c>
      <c r="V753" s="3"/>
      <c r="W753" s="3"/>
      <c r="X753" s="3">
        <f>IFERROR(VLOOKUP(B753,[3]Ap_CESANTIAS!$C$16:$M$112,11,0)+VLOOKUP(B753,[4]Ap_CESANTIAS!$C$16:$M$112,11,0),0)</f>
        <v>0</v>
      </c>
      <c r="Y753" s="3">
        <f>IFERROR(VLOOKUP(B753,[3]Ap_PENSION!$C$16:$M$112,11,0)+VLOOKUP(B753,[4]Ap_PENSION!$C$16:$M$112,11,0),0)</f>
        <v>0</v>
      </c>
      <c r="Z753" s="3">
        <f>IFERROR(VLOOKUP(B753,[3]Ap_SALUD!$C$16:$M$112,11,0)+VLOOKUP(B753,[4]Ap_SALUD!$C$16:$M$112,11,0),0)</f>
        <v>0</v>
      </c>
      <c r="AA753" s="36">
        <f t="shared" si="34"/>
        <v>0</v>
      </c>
      <c r="AB753" s="37">
        <f t="shared" si="35"/>
        <v>0</v>
      </c>
    </row>
    <row r="754" spans="1:28" hidden="1" x14ac:dyDescent="0.25">
      <c r="A754" s="38">
        <v>742</v>
      </c>
      <c r="B754" s="61"/>
      <c r="C754" s="31">
        <v>819003760</v>
      </c>
      <c r="D754" s="31">
        <f>VLOOKUP(C754,ENERO!$D$13:$E$1147,2,0)</f>
        <v>216047960</v>
      </c>
      <c r="E754" s="61" t="s">
        <v>925</v>
      </c>
      <c r="F754" s="61"/>
      <c r="G754" s="61"/>
      <c r="H754" s="3">
        <v>409711223</v>
      </c>
      <c r="I754" s="3">
        <v>546906556</v>
      </c>
      <c r="J754" s="3">
        <f>IFERROR(VLOOKUP(C754,[1]NOMINA!$Y$16:$AC$112,5,0),0)</f>
        <v>0</v>
      </c>
      <c r="K754" s="3">
        <f>IFERROR(VLOOKUP(C754,[1]CANCELACIONES!$Y$16:$AC$43,5,0),0)</f>
        <v>0</v>
      </c>
      <c r="L754" s="3">
        <f>IFERROR(VLOOKUP(C754,'[2]res- 200686'!$K$16:$R$112,8,0),0)</f>
        <v>0</v>
      </c>
      <c r="M754" s="3">
        <f>IFERROR(VLOOKUP(C754,'[2]reduccion calidad '!$K$16:$R$27,8,0),0)*-1</f>
        <v>0</v>
      </c>
      <c r="N754" s="3"/>
      <c r="O754" s="34">
        <f t="shared" si="33"/>
        <v>956617779</v>
      </c>
      <c r="P754" s="35">
        <v>956617779</v>
      </c>
      <c r="Q754" s="3">
        <f>IFERROR(VLOOKUP(C754,[3]ServNOMINA!$F$16:$M$112,8,0)+VLOOKUP(C754,[4]ServNOMINA!$F$16:$M$112,8,0),0)</f>
        <v>0</v>
      </c>
      <c r="R754" s="3">
        <f>IFERROR(VLOOKUP(C754,[3]ServOTROS!$F$16:$M$112,8,0)+VLOOKUP(C754,[4]ServOTROS!$F$16:$M$112,8,0),0)</f>
        <v>0</v>
      </c>
      <c r="S754" s="3"/>
      <c r="T754" s="3">
        <f>IFERROR(VLOOKUP(B754,[3]Aaf_PENSION!$C$16:$M$112,11,0)+VLOOKUP(B754,[4]Aaf_PENSION!$C$16:$M$112,11,0),0)</f>
        <v>0</v>
      </c>
      <c r="U754" s="3">
        <f>IFERROR(VLOOKUP(B754,[3]Aaf_SALUD!$C$16:$M$112,11,0)+VLOOKUP(B754,[4]Aaf_SALUD!$C$16:$M$112,11,0),0)</f>
        <v>0</v>
      </c>
      <c r="V754" s="3"/>
      <c r="W754" s="3"/>
      <c r="X754" s="3">
        <f>IFERROR(VLOOKUP(B754,[3]Ap_CESANTIAS!$C$16:$M$112,11,0)+VLOOKUP(B754,[4]Ap_CESANTIAS!$C$16:$M$112,11,0),0)</f>
        <v>0</v>
      </c>
      <c r="Y754" s="3">
        <f>IFERROR(VLOOKUP(B754,[3]Ap_PENSION!$C$16:$M$112,11,0)+VLOOKUP(B754,[4]Ap_PENSION!$C$16:$M$112,11,0),0)</f>
        <v>0</v>
      </c>
      <c r="Z754" s="3">
        <f>IFERROR(VLOOKUP(B754,[3]Ap_SALUD!$C$16:$M$112,11,0)+VLOOKUP(B754,[4]Ap_SALUD!$C$16:$M$112,11,0),0)</f>
        <v>0</v>
      </c>
      <c r="AA754" s="36">
        <f t="shared" si="34"/>
        <v>0</v>
      </c>
      <c r="AB754" s="37">
        <f t="shared" si="35"/>
        <v>0</v>
      </c>
    </row>
    <row r="755" spans="1:28" hidden="1" x14ac:dyDescent="0.25">
      <c r="A755" s="29">
        <v>743</v>
      </c>
      <c r="B755" s="61"/>
      <c r="C755" s="31">
        <v>819003297</v>
      </c>
      <c r="D755" s="31">
        <f>VLOOKUP(C755,ENERO!$D$13:$E$1147,2,0)</f>
        <v>218047980</v>
      </c>
      <c r="E755" s="61" t="s">
        <v>926</v>
      </c>
      <c r="F755" s="61"/>
      <c r="G755" s="61"/>
      <c r="H755" s="3">
        <v>2228275359</v>
      </c>
      <c r="I755" s="3">
        <v>3540298609</v>
      </c>
      <c r="J755" s="3">
        <f>IFERROR(VLOOKUP(C755,[1]NOMINA!$Y$16:$AC$112,5,0),0)</f>
        <v>0</v>
      </c>
      <c r="K755" s="3">
        <f>IFERROR(VLOOKUP(C755,[1]CANCELACIONES!$Y$16:$AC$43,5,0),0)</f>
        <v>0</v>
      </c>
      <c r="L755" s="3">
        <f>IFERROR(VLOOKUP(C755,'[2]res- 200686'!$K$16:$R$112,8,0),0)</f>
        <v>0</v>
      </c>
      <c r="M755" s="3">
        <f>IFERROR(VLOOKUP(C755,'[2]reduccion calidad '!$K$16:$R$27,8,0),0)*-1</f>
        <v>0</v>
      </c>
      <c r="N755" s="3"/>
      <c r="O755" s="34">
        <f t="shared" si="33"/>
        <v>5768573968</v>
      </c>
      <c r="P755" s="35">
        <v>5768573968</v>
      </c>
      <c r="Q755" s="3">
        <f>IFERROR(VLOOKUP(C755,[3]ServNOMINA!$F$16:$M$112,8,0)+VLOOKUP(C755,[4]ServNOMINA!$F$16:$M$112,8,0),0)</f>
        <v>0</v>
      </c>
      <c r="R755" s="3">
        <f>IFERROR(VLOOKUP(C755,[3]ServOTROS!$F$16:$M$112,8,0)+VLOOKUP(C755,[4]ServOTROS!$F$16:$M$112,8,0),0)</f>
        <v>0</v>
      </c>
      <c r="S755" s="3"/>
      <c r="T755" s="3">
        <f>IFERROR(VLOOKUP(B755,[3]Aaf_PENSION!$C$16:$M$112,11,0)+VLOOKUP(B755,[4]Aaf_PENSION!$C$16:$M$112,11,0),0)</f>
        <v>0</v>
      </c>
      <c r="U755" s="3">
        <f>IFERROR(VLOOKUP(B755,[3]Aaf_SALUD!$C$16:$M$112,11,0)+VLOOKUP(B755,[4]Aaf_SALUD!$C$16:$M$112,11,0),0)</f>
        <v>0</v>
      </c>
      <c r="V755" s="3"/>
      <c r="W755" s="3"/>
      <c r="X755" s="3">
        <f>IFERROR(VLOOKUP(B755,[3]Ap_CESANTIAS!$C$16:$M$112,11,0)+VLOOKUP(B755,[4]Ap_CESANTIAS!$C$16:$M$112,11,0),0)</f>
        <v>0</v>
      </c>
      <c r="Y755" s="3">
        <f>IFERROR(VLOOKUP(B755,[3]Ap_PENSION!$C$16:$M$112,11,0)+VLOOKUP(B755,[4]Ap_PENSION!$C$16:$M$112,11,0),0)</f>
        <v>0</v>
      </c>
      <c r="Z755" s="3">
        <f>IFERROR(VLOOKUP(B755,[3]Ap_SALUD!$C$16:$M$112,11,0)+VLOOKUP(B755,[4]Ap_SALUD!$C$16:$M$112,11,0),0)</f>
        <v>0</v>
      </c>
      <c r="AA755" s="36">
        <f t="shared" si="34"/>
        <v>0</v>
      </c>
      <c r="AB755" s="37">
        <f t="shared" si="35"/>
        <v>0</v>
      </c>
    </row>
    <row r="756" spans="1:28" hidden="1" x14ac:dyDescent="0.25">
      <c r="A756" s="38">
        <v>744</v>
      </c>
      <c r="B756" s="61"/>
      <c r="C756" s="31">
        <v>892001457</v>
      </c>
      <c r="D756" s="31">
        <f>VLOOKUP(C756,ENERO!$D$13:$E$1147,2,0)</f>
        <v>210650006</v>
      </c>
      <c r="E756" s="61" t="s">
        <v>927</v>
      </c>
      <c r="F756" s="61"/>
      <c r="G756" s="61"/>
      <c r="H756" s="3">
        <v>1156701423</v>
      </c>
      <c r="I756" s="3">
        <v>1971114659</v>
      </c>
      <c r="J756" s="3">
        <f>IFERROR(VLOOKUP(C756,[1]NOMINA!$Y$16:$AC$112,5,0),0)</f>
        <v>0</v>
      </c>
      <c r="K756" s="3">
        <f>IFERROR(VLOOKUP(C756,[1]CANCELACIONES!$Y$16:$AC$43,5,0),0)</f>
        <v>0</v>
      </c>
      <c r="L756" s="3">
        <f>IFERROR(VLOOKUP(C756,'[2]res- 200686'!$K$16:$R$112,8,0),0)</f>
        <v>0</v>
      </c>
      <c r="M756" s="3">
        <f>IFERROR(VLOOKUP(C756,'[2]reduccion calidad '!$K$16:$R$27,8,0),0)*-1</f>
        <v>0</v>
      </c>
      <c r="N756" s="3"/>
      <c r="O756" s="34">
        <f t="shared" si="33"/>
        <v>3127816082</v>
      </c>
      <c r="P756" s="35">
        <v>3127816082</v>
      </c>
      <c r="Q756" s="3">
        <f>IFERROR(VLOOKUP(C756,[3]ServNOMINA!$F$16:$M$112,8,0)+VLOOKUP(C756,[4]ServNOMINA!$F$16:$M$112,8,0),0)</f>
        <v>0</v>
      </c>
      <c r="R756" s="3">
        <f>IFERROR(VLOOKUP(C756,[3]ServOTROS!$F$16:$M$112,8,0)+VLOOKUP(C756,[4]ServOTROS!$F$16:$M$112,8,0),0)</f>
        <v>0</v>
      </c>
      <c r="S756" s="3"/>
      <c r="T756" s="3">
        <f>IFERROR(VLOOKUP(B756,[3]Aaf_PENSION!$C$16:$M$112,11,0)+VLOOKUP(B756,[4]Aaf_PENSION!$C$16:$M$112,11,0),0)</f>
        <v>0</v>
      </c>
      <c r="U756" s="3">
        <f>IFERROR(VLOOKUP(B756,[3]Aaf_SALUD!$C$16:$M$112,11,0)+VLOOKUP(B756,[4]Aaf_SALUD!$C$16:$M$112,11,0),0)</f>
        <v>0</v>
      </c>
      <c r="V756" s="3"/>
      <c r="W756" s="3"/>
      <c r="X756" s="3">
        <f>IFERROR(VLOOKUP(B756,[3]Ap_CESANTIAS!$C$16:$M$112,11,0)+VLOOKUP(B756,[4]Ap_CESANTIAS!$C$16:$M$112,11,0),0)</f>
        <v>0</v>
      </c>
      <c r="Y756" s="3">
        <f>IFERROR(VLOOKUP(B756,[3]Ap_PENSION!$C$16:$M$112,11,0)+VLOOKUP(B756,[4]Ap_PENSION!$C$16:$M$112,11,0),0)</f>
        <v>0</v>
      </c>
      <c r="Z756" s="3">
        <f>IFERROR(VLOOKUP(B756,[3]Ap_SALUD!$C$16:$M$112,11,0)+VLOOKUP(B756,[4]Ap_SALUD!$C$16:$M$112,11,0),0)</f>
        <v>0</v>
      </c>
      <c r="AA756" s="36">
        <f t="shared" si="34"/>
        <v>0</v>
      </c>
      <c r="AB756" s="37">
        <f t="shared" si="35"/>
        <v>0</v>
      </c>
    </row>
    <row r="757" spans="1:28" hidden="1" x14ac:dyDescent="0.25">
      <c r="A757" s="29">
        <v>745</v>
      </c>
      <c r="B757" s="61"/>
      <c r="C757" s="31">
        <v>800152577</v>
      </c>
      <c r="D757" s="31">
        <f>VLOOKUP(C757,ENERO!$D$13:$E$1147,2,0)</f>
        <v>211050110</v>
      </c>
      <c r="E757" s="61" t="s">
        <v>928</v>
      </c>
      <c r="F757" s="61"/>
      <c r="G757" s="61"/>
      <c r="H757" s="3">
        <v>151351891</v>
      </c>
      <c r="I757" s="3">
        <v>255595057</v>
      </c>
      <c r="J757" s="3">
        <f>IFERROR(VLOOKUP(C757,[1]NOMINA!$Y$16:$AC$112,5,0),0)</f>
        <v>0</v>
      </c>
      <c r="K757" s="3">
        <f>IFERROR(VLOOKUP(C757,[1]CANCELACIONES!$Y$16:$AC$43,5,0),0)</f>
        <v>0</v>
      </c>
      <c r="L757" s="3">
        <f>IFERROR(VLOOKUP(C757,'[2]res- 200686'!$K$16:$R$112,8,0),0)</f>
        <v>0</v>
      </c>
      <c r="M757" s="3">
        <f>IFERROR(VLOOKUP(C757,'[2]reduccion calidad '!$K$16:$R$27,8,0),0)*-1</f>
        <v>0</v>
      </c>
      <c r="N757" s="3"/>
      <c r="O757" s="34">
        <f t="shared" si="33"/>
        <v>406946948</v>
      </c>
      <c r="P757" s="35">
        <v>406946948</v>
      </c>
      <c r="Q757" s="3">
        <f>IFERROR(VLOOKUP(C757,[3]ServNOMINA!$F$16:$M$112,8,0)+VLOOKUP(C757,[4]ServNOMINA!$F$16:$M$112,8,0),0)</f>
        <v>0</v>
      </c>
      <c r="R757" s="3">
        <f>IFERROR(VLOOKUP(C757,[3]ServOTROS!$F$16:$M$112,8,0)+VLOOKUP(C757,[4]ServOTROS!$F$16:$M$112,8,0),0)</f>
        <v>0</v>
      </c>
      <c r="S757" s="3"/>
      <c r="T757" s="3">
        <f>IFERROR(VLOOKUP(B757,[3]Aaf_PENSION!$C$16:$M$112,11,0)+VLOOKUP(B757,[4]Aaf_PENSION!$C$16:$M$112,11,0),0)</f>
        <v>0</v>
      </c>
      <c r="U757" s="3">
        <f>IFERROR(VLOOKUP(B757,[3]Aaf_SALUD!$C$16:$M$112,11,0)+VLOOKUP(B757,[4]Aaf_SALUD!$C$16:$M$112,11,0),0)</f>
        <v>0</v>
      </c>
      <c r="V757" s="3"/>
      <c r="W757" s="3"/>
      <c r="X757" s="3">
        <f>IFERROR(VLOOKUP(B757,[3]Ap_CESANTIAS!$C$16:$M$112,11,0)+VLOOKUP(B757,[4]Ap_CESANTIAS!$C$16:$M$112,11,0),0)</f>
        <v>0</v>
      </c>
      <c r="Y757" s="3">
        <f>IFERROR(VLOOKUP(B757,[3]Ap_PENSION!$C$16:$M$112,11,0)+VLOOKUP(B757,[4]Ap_PENSION!$C$16:$M$112,11,0),0)</f>
        <v>0</v>
      </c>
      <c r="Z757" s="3">
        <f>IFERROR(VLOOKUP(B757,[3]Ap_SALUD!$C$16:$M$112,11,0)+VLOOKUP(B757,[4]Ap_SALUD!$C$16:$M$112,11,0),0)</f>
        <v>0</v>
      </c>
      <c r="AA757" s="36">
        <f t="shared" si="34"/>
        <v>0</v>
      </c>
      <c r="AB757" s="37">
        <f t="shared" si="35"/>
        <v>0</v>
      </c>
    </row>
    <row r="758" spans="1:28" hidden="1" x14ac:dyDescent="0.25">
      <c r="A758" s="38">
        <v>746</v>
      </c>
      <c r="B758" s="61"/>
      <c r="C758" s="31">
        <v>892099232</v>
      </c>
      <c r="D758" s="31">
        <f>VLOOKUP(C758,ENERO!$D$13:$E$1147,2,0)</f>
        <v>212450124</v>
      </c>
      <c r="E758" s="61" t="s">
        <v>929</v>
      </c>
      <c r="F758" s="61"/>
      <c r="G758" s="61"/>
      <c r="H758" s="3">
        <v>157929319</v>
      </c>
      <c r="I758" s="3">
        <v>334633307</v>
      </c>
      <c r="J758" s="3">
        <f>IFERROR(VLOOKUP(C758,[1]NOMINA!$Y$16:$AC$112,5,0),0)</f>
        <v>0</v>
      </c>
      <c r="K758" s="3">
        <f>IFERROR(VLOOKUP(C758,[1]CANCELACIONES!$Y$16:$AC$43,5,0),0)</f>
        <v>0</v>
      </c>
      <c r="L758" s="3">
        <f>IFERROR(VLOOKUP(C758,'[2]res- 200686'!$K$16:$R$112,8,0),0)</f>
        <v>0</v>
      </c>
      <c r="M758" s="3">
        <f>IFERROR(VLOOKUP(C758,'[2]reduccion calidad '!$K$16:$R$27,8,0),0)*-1</f>
        <v>0</v>
      </c>
      <c r="N758" s="3"/>
      <c r="O758" s="34">
        <f t="shared" si="33"/>
        <v>492562626</v>
      </c>
      <c r="P758" s="35">
        <v>492562626</v>
      </c>
      <c r="Q758" s="3">
        <f>IFERROR(VLOOKUP(C758,[3]ServNOMINA!$F$16:$M$112,8,0)+VLOOKUP(C758,[4]ServNOMINA!$F$16:$M$112,8,0),0)</f>
        <v>0</v>
      </c>
      <c r="R758" s="3">
        <f>IFERROR(VLOOKUP(C758,[3]ServOTROS!$F$16:$M$112,8,0)+VLOOKUP(C758,[4]ServOTROS!$F$16:$M$112,8,0),0)</f>
        <v>0</v>
      </c>
      <c r="S758" s="3"/>
      <c r="T758" s="3">
        <f>IFERROR(VLOOKUP(B758,[3]Aaf_PENSION!$C$16:$M$112,11,0)+VLOOKUP(B758,[4]Aaf_PENSION!$C$16:$M$112,11,0),0)</f>
        <v>0</v>
      </c>
      <c r="U758" s="3">
        <f>IFERROR(VLOOKUP(B758,[3]Aaf_SALUD!$C$16:$M$112,11,0)+VLOOKUP(B758,[4]Aaf_SALUD!$C$16:$M$112,11,0),0)</f>
        <v>0</v>
      </c>
      <c r="V758" s="3"/>
      <c r="W758" s="3"/>
      <c r="X758" s="3">
        <f>IFERROR(VLOOKUP(B758,[3]Ap_CESANTIAS!$C$16:$M$112,11,0)+VLOOKUP(B758,[4]Ap_CESANTIAS!$C$16:$M$112,11,0),0)</f>
        <v>0</v>
      </c>
      <c r="Y758" s="3">
        <f>IFERROR(VLOOKUP(B758,[3]Ap_PENSION!$C$16:$M$112,11,0)+VLOOKUP(B758,[4]Ap_PENSION!$C$16:$M$112,11,0),0)</f>
        <v>0</v>
      </c>
      <c r="Z758" s="3">
        <f>IFERROR(VLOOKUP(B758,[3]Ap_SALUD!$C$16:$M$112,11,0)+VLOOKUP(B758,[4]Ap_SALUD!$C$16:$M$112,11,0),0)</f>
        <v>0</v>
      </c>
      <c r="AA758" s="36">
        <f t="shared" si="34"/>
        <v>0</v>
      </c>
      <c r="AB758" s="37">
        <f t="shared" si="35"/>
        <v>0</v>
      </c>
    </row>
    <row r="759" spans="1:28" hidden="1" x14ac:dyDescent="0.25">
      <c r="A759" s="29">
        <v>747</v>
      </c>
      <c r="B759" s="61"/>
      <c r="C759" s="31">
        <v>800098190</v>
      </c>
      <c r="D759" s="31">
        <f>VLOOKUP(C759,ENERO!$D$13:$E$1147,2,0)</f>
        <v>215050150</v>
      </c>
      <c r="E759" s="61" t="s">
        <v>930</v>
      </c>
      <c r="F759" s="61"/>
      <c r="G759" s="61"/>
      <c r="H759" s="3">
        <v>220755175</v>
      </c>
      <c r="I759" s="3">
        <v>495003214</v>
      </c>
      <c r="J759" s="3">
        <f>IFERROR(VLOOKUP(C759,[1]NOMINA!$Y$16:$AC$112,5,0),0)</f>
        <v>0</v>
      </c>
      <c r="K759" s="3">
        <f>IFERROR(VLOOKUP(C759,[1]CANCELACIONES!$Y$16:$AC$43,5,0),0)</f>
        <v>0</v>
      </c>
      <c r="L759" s="3">
        <f>IFERROR(VLOOKUP(C759,'[2]res- 200686'!$K$16:$R$112,8,0),0)</f>
        <v>0</v>
      </c>
      <c r="M759" s="3">
        <f>IFERROR(VLOOKUP(C759,'[2]reduccion calidad '!$K$16:$R$27,8,0),0)*-1</f>
        <v>0</v>
      </c>
      <c r="N759" s="3"/>
      <c r="O759" s="34">
        <f t="shared" si="33"/>
        <v>715758389</v>
      </c>
      <c r="P759" s="35">
        <v>715758389</v>
      </c>
      <c r="Q759" s="3">
        <f>IFERROR(VLOOKUP(C759,[3]ServNOMINA!$F$16:$M$112,8,0)+VLOOKUP(C759,[4]ServNOMINA!$F$16:$M$112,8,0),0)</f>
        <v>0</v>
      </c>
      <c r="R759" s="3">
        <f>IFERROR(VLOOKUP(C759,[3]ServOTROS!$F$16:$M$112,8,0)+VLOOKUP(C759,[4]ServOTROS!$F$16:$M$112,8,0),0)</f>
        <v>0</v>
      </c>
      <c r="S759" s="3"/>
      <c r="T759" s="3">
        <f>IFERROR(VLOOKUP(B759,[3]Aaf_PENSION!$C$16:$M$112,11,0)+VLOOKUP(B759,[4]Aaf_PENSION!$C$16:$M$112,11,0),0)</f>
        <v>0</v>
      </c>
      <c r="U759" s="3">
        <f>IFERROR(VLOOKUP(B759,[3]Aaf_SALUD!$C$16:$M$112,11,0)+VLOOKUP(B759,[4]Aaf_SALUD!$C$16:$M$112,11,0),0)</f>
        <v>0</v>
      </c>
      <c r="V759" s="3"/>
      <c r="W759" s="3"/>
      <c r="X759" s="3">
        <f>IFERROR(VLOOKUP(B759,[3]Ap_CESANTIAS!$C$16:$M$112,11,0)+VLOOKUP(B759,[4]Ap_CESANTIAS!$C$16:$M$112,11,0),0)</f>
        <v>0</v>
      </c>
      <c r="Y759" s="3">
        <f>IFERROR(VLOOKUP(B759,[3]Ap_PENSION!$C$16:$M$112,11,0)+VLOOKUP(B759,[4]Ap_PENSION!$C$16:$M$112,11,0),0)</f>
        <v>0</v>
      </c>
      <c r="Z759" s="3">
        <f>IFERROR(VLOOKUP(B759,[3]Ap_SALUD!$C$16:$M$112,11,0)+VLOOKUP(B759,[4]Ap_SALUD!$C$16:$M$112,11,0),0)</f>
        <v>0</v>
      </c>
      <c r="AA759" s="36">
        <f t="shared" si="34"/>
        <v>0</v>
      </c>
      <c r="AB759" s="37">
        <f t="shared" si="35"/>
        <v>0</v>
      </c>
    </row>
    <row r="760" spans="1:28" hidden="1" x14ac:dyDescent="0.25">
      <c r="A760" s="38">
        <v>748</v>
      </c>
      <c r="B760" s="61"/>
      <c r="C760" s="31">
        <v>892000812</v>
      </c>
      <c r="D760" s="31">
        <f>VLOOKUP(C760,ENERO!$D$13:$E$1147,2,0)</f>
        <v>212350223</v>
      </c>
      <c r="E760" s="61" t="s">
        <v>931</v>
      </c>
      <c r="F760" s="61"/>
      <c r="G760" s="61"/>
      <c r="H760" s="3">
        <v>92753777</v>
      </c>
      <c r="I760" s="3">
        <v>215947522</v>
      </c>
      <c r="J760" s="3">
        <f>IFERROR(VLOOKUP(C760,[1]NOMINA!$Y$16:$AC$112,5,0),0)</f>
        <v>0</v>
      </c>
      <c r="K760" s="3">
        <f>IFERROR(VLOOKUP(C760,[1]CANCELACIONES!$Y$16:$AC$43,5,0),0)</f>
        <v>0</v>
      </c>
      <c r="L760" s="3">
        <f>IFERROR(VLOOKUP(C760,'[2]res- 200686'!$K$16:$R$112,8,0),0)</f>
        <v>0</v>
      </c>
      <c r="M760" s="3">
        <f>IFERROR(VLOOKUP(C760,'[2]reduccion calidad '!$K$16:$R$27,8,0),0)*-1</f>
        <v>0</v>
      </c>
      <c r="N760" s="3"/>
      <c r="O760" s="34">
        <f t="shared" si="33"/>
        <v>308701299</v>
      </c>
      <c r="P760" s="35">
        <v>308701299</v>
      </c>
      <c r="Q760" s="3">
        <f>IFERROR(VLOOKUP(C760,[3]ServNOMINA!$F$16:$M$112,8,0)+VLOOKUP(C760,[4]ServNOMINA!$F$16:$M$112,8,0),0)</f>
        <v>0</v>
      </c>
      <c r="R760" s="3">
        <f>IFERROR(VLOOKUP(C760,[3]ServOTROS!$F$16:$M$112,8,0)+VLOOKUP(C760,[4]ServOTROS!$F$16:$M$112,8,0),0)</f>
        <v>0</v>
      </c>
      <c r="S760" s="3"/>
      <c r="T760" s="3">
        <f>IFERROR(VLOOKUP(B760,[3]Aaf_PENSION!$C$16:$M$112,11,0)+VLOOKUP(B760,[4]Aaf_PENSION!$C$16:$M$112,11,0),0)</f>
        <v>0</v>
      </c>
      <c r="U760" s="3">
        <f>IFERROR(VLOOKUP(B760,[3]Aaf_SALUD!$C$16:$M$112,11,0)+VLOOKUP(B760,[4]Aaf_SALUD!$C$16:$M$112,11,0),0)</f>
        <v>0</v>
      </c>
      <c r="V760" s="3"/>
      <c r="W760" s="3"/>
      <c r="X760" s="3">
        <f>IFERROR(VLOOKUP(B760,[3]Ap_CESANTIAS!$C$16:$M$112,11,0)+VLOOKUP(B760,[4]Ap_CESANTIAS!$C$16:$M$112,11,0),0)</f>
        <v>0</v>
      </c>
      <c r="Y760" s="3">
        <f>IFERROR(VLOOKUP(B760,[3]Ap_PENSION!$C$16:$M$112,11,0)+VLOOKUP(B760,[4]Ap_PENSION!$C$16:$M$112,11,0),0)</f>
        <v>0</v>
      </c>
      <c r="Z760" s="3">
        <f>IFERROR(VLOOKUP(B760,[3]Ap_SALUD!$C$16:$M$112,11,0)+VLOOKUP(B760,[4]Ap_SALUD!$C$16:$M$112,11,0),0)</f>
        <v>0</v>
      </c>
      <c r="AA760" s="36">
        <f t="shared" si="34"/>
        <v>0</v>
      </c>
      <c r="AB760" s="37">
        <f t="shared" si="35"/>
        <v>0</v>
      </c>
    </row>
    <row r="761" spans="1:28" hidden="1" x14ac:dyDescent="0.25">
      <c r="A761" s="29">
        <v>749</v>
      </c>
      <c r="B761" s="61"/>
      <c r="C761" s="31">
        <v>892099184</v>
      </c>
      <c r="D761" s="31">
        <f>VLOOKUP(C761,ENERO!$D$13:$E$1147,2,0)</f>
        <v>212650226</v>
      </c>
      <c r="E761" s="61" t="s">
        <v>932</v>
      </c>
      <c r="F761" s="61"/>
      <c r="G761" s="61"/>
      <c r="H761" s="3">
        <v>375724703</v>
      </c>
      <c r="I761" s="3">
        <v>738025099</v>
      </c>
      <c r="J761" s="3">
        <f>IFERROR(VLOOKUP(C761,[1]NOMINA!$Y$16:$AC$112,5,0),0)</f>
        <v>0</v>
      </c>
      <c r="K761" s="3">
        <f>IFERROR(VLOOKUP(C761,[1]CANCELACIONES!$Y$16:$AC$43,5,0),0)</f>
        <v>0</v>
      </c>
      <c r="L761" s="3">
        <f>IFERROR(VLOOKUP(C761,'[2]res- 200686'!$K$16:$R$112,8,0),0)</f>
        <v>0</v>
      </c>
      <c r="M761" s="3">
        <f>IFERROR(VLOOKUP(C761,'[2]reduccion calidad '!$K$16:$R$27,8,0),0)*-1</f>
        <v>0</v>
      </c>
      <c r="N761" s="3"/>
      <c r="O761" s="34">
        <f t="shared" si="33"/>
        <v>1113749802</v>
      </c>
      <c r="P761" s="35">
        <v>1113749802</v>
      </c>
      <c r="Q761" s="3">
        <f>IFERROR(VLOOKUP(C761,[3]ServNOMINA!$F$16:$M$112,8,0)+VLOOKUP(C761,[4]ServNOMINA!$F$16:$M$112,8,0),0)</f>
        <v>0</v>
      </c>
      <c r="R761" s="3">
        <f>IFERROR(VLOOKUP(C761,[3]ServOTROS!$F$16:$M$112,8,0)+VLOOKUP(C761,[4]ServOTROS!$F$16:$M$112,8,0),0)</f>
        <v>0</v>
      </c>
      <c r="S761" s="3"/>
      <c r="T761" s="3">
        <f>IFERROR(VLOOKUP(B761,[3]Aaf_PENSION!$C$16:$M$112,11,0)+VLOOKUP(B761,[4]Aaf_PENSION!$C$16:$M$112,11,0),0)</f>
        <v>0</v>
      </c>
      <c r="U761" s="3">
        <f>IFERROR(VLOOKUP(B761,[3]Aaf_SALUD!$C$16:$M$112,11,0)+VLOOKUP(B761,[4]Aaf_SALUD!$C$16:$M$112,11,0),0)</f>
        <v>0</v>
      </c>
      <c r="V761" s="3"/>
      <c r="W761" s="3"/>
      <c r="X761" s="3">
        <f>IFERROR(VLOOKUP(B761,[3]Ap_CESANTIAS!$C$16:$M$112,11,0)+VLOOKUP(B761,[4]Ap_CESANTIAS!$C$16:$M$112,11,0),0)</f>
        <v>0</v>
      </c>
      <c r="Y761" s="3">
        <f>IFERROR(VLOOKUP(B761,[3]Ap_PENSION!$C$16:$M$112,11,0)+VLOOKUP(B761,[4]Ap_PENSION!$C$16:$M$112,11,0),0)</f>
        <v>0</v>
      </c>
      <c r="Z761" s="3">
        <f>IFERROR(VLOOKUP(B761,[3]Ap_SALUD!$C$16:$M$112,11,0)+VLOOKUP(B761,[4]Ap_SALUD!$C$16:$M$112,11,0),0)</f>
        <v>0</v>
      </c>
      <c r="AA761" s="36">
        <f t="shared" si="34"/>
        <v>0</v>
      </c>
      <c r="AB761" s="37">
        <f t="shared" si="35"/>
        <v>0</v>
      </c>
    </row>
    <row r="762" spans="1:28" hidden="1" x14ac:dyDescent="0.25">
      <c r="A762" s="38">
        <v>750</v>
      </c>
      <c r="B762" s="61"/>
      <c r="C762" s="31">
        <v>892099001</v>
      </c>
      <c r="D762" s="31">
        <f>VLOOKUP(C762,ENERO!$D$13:$E$1147,2,0)</f>
        <v>214550245</v>
      </c>
      <c r="E762" s="61" t="s">
        <v>933</v>
      </c>
      <c r="F762" s="61"/>
      <c r="G762" s="61"/>
      <c r="H762" s="3">
        <v>29445579</v>
      </c>
      <c r="I762" s="3">
        <v>132145152</v>
      </c>
      <c r="J762" s="3">
        <f>IFERROR(VLOOKUP(C762,[1]NOMINA!$Y$16:$AC$112,5,0),0)</f>
        <v>0</v>
      </c>
      <c r="K762" s="3">
        <f>IFERROR(VLOOKUP(C762,[1]CANCELACIONES!$Y$16:$AC$43,5,0),0)</f>
        <v>0</v>
      </c>
      <c r="L762" s="3">
        <f>IFERROR(VLOOKUP(C762,'[2]res- 200686'!$K$16:$R$112,8,0),0)</f>
        <v>0</v>
      </c>
      <c r="M762" s="3">
        <f>IFERROR(VLOOKUP(C762,'[2]reduccion calidad '!$K$16:$R$27,8,0),0)*-1</f>
        <v>0</v>
      </c>
      <c r="N762" s="3"/>
      <c r="O762" s="34">
        <f t="shared" si="33"/>
        <v>161590731</v>
      </c>
      <c r="P762" s="35">
        <v>161590731</v>
      </c>
      <c r="Q762" s="3">
        <f>IFERROR(VLOOKUP(C762,[3]ServNOMINA!$F$16:$M$112,8,0)+VLOOKUP(C762,[4]ServNOMINA!$F$16:$M$112,8,0),0)</f>
        <v>0</v>
      </c>
      <c r="R762" s="3">
        <f>IFERROR(VLOOKUP(C762,[3]ServOTROS!$F$16:$M$112,8,0)+VLOOKUP(C762,[4]ServOTROS!$F$16:$M$112,8,0),0)</f>
        <v>0</v>
      </c>
      <c r="S762" s="3"/>
      <c r="T762" s="3">
        <f>IFERROR(VLOOKUP(B762,[3]Aaf_PENSION!$C$16:$M$112,11,0)+VLOOKUP(B762,[4]Aaf_PENSION!$C$16:$M$112,11,0),0)</f>
        <v>0</v>
      </c>
      <c r="U762" s="3">
        <f>IFERROR(VLOOKUP(B762,[3]Aaf_SALUD!$C$16:$M$112,11,0)+VLOOKUP(B762,[4]Aaf_SALUD!$C$16:$M$112,11,0),0)</f>
        <v>0</v>
      </c>
      <c r="V762" s="3"/>
      <c r="W762" s="3"/>
      <c r="X762" s="3">
        <f>IFERROR(VLOOKUP(B762,[3]Ap_CESANTIAS!$C$16:$M$112,11,0)+VLOOKUP(B762,[4]Ap_CESANTIAS!$C$16:$M$112,11,0),0)</f>
        <v>0</v>
      </c>
      <c r="Y762" s="3">
        <f>IFERROR(VLOOKUP(B762,[3]Ap_PENSION!$C$16:$M$112,11,0)+VLOOKUP(B762,[4]Ap_PENSION!$C$16:$M$112,11,0),0)</f>
        <v>0</v>
      </c>
      <c r="Z762" s="3">
        <f>IFERROR(VLOOKUP(B762,[3]Ap_SALUD!$C$16:$M$112,11,0)+VLOOKUP(B762,[4]Ap_SALUD!$C$16:$M$112,11,0),0)</f>
        <v>0</v>
      </c>
      <c r="AA762" s="36">
        <f t="shared" si="34"/>
        <v>0</v>
      </c>
      <c r="AB762" s="37">
        <f t="shared" si="35"/>
        <v>0</v>
      </c>
    </row>
    <row r="763" spans="1:28" hidden="1" x14ac:dyDescent="0.25">
      <c r="A763" s="29">
        <v>751</v>
      </c>
      <c r="B763" s="61"/>
      <c r="C763" s="31">
        <v>892099278</v>
      </c>
      <c r="D763" s="31">
        <f>VLOOKUP(C763,ENERO!$D$13:$E$1147,2,0)</f>
        <v>215150251</v>
      </c>
      <c r="E763" s="61" t="s">
        <v>934</v>
      </c>
      <c r="F763" s="61"/>
      <c r="G763" s="61"/>
      <c r="H763" s="3">
        <v>188552533</v>
      </c>
      <c r="I763" s="3">
        <v>340680084</v>
      </c>
      <c r="J763" s="3">
        <f>IFERROR(VLOOKUP(C763,[1]NOMINA!$Y$16:$AC$112,5,0),0)</f>
        <v>0</v>
      </c>
      <c r="K763" s="3">
        <f>IFERROR(VLOOKUP(C763,[1]CANCELACIONES!$Y$16:$AC$43,5,0),0)</f>
        <v>0</v>
      </c>
      <c r="L763" s="3">
        <f>IFERROR(VLOOKUP(C763,'[2]res- 200686'!$K$16:$R$112,8,0),0)</f>
        <v>0</v>
      </c>
      <c r="M763" s="3">
        <f>IFERROR(VLOOKUP(C763,'[2]reduccion calidad '!$K$16:$R$27,8,0),0)*-1</f>
        <v>0</v>
      </c>
      <c r="N763" s="3"/>
      <c r="O763" s="34">
        <f t="shared" si="33"/>
        <v>529232617</v>
      </c>
      <c r="P763" s="35">
        <v>529232617</v>
      </c>
      <c r="Q763" s="3">
        <f>IFERROR(VLOOKUP(C763,[3]ServNOMINA!$F$16:$M$112,8,0)+VLOOKUP(C763,[4]ServNOMINA!$F$16:$M$112,8,0),0)</f>
        <v>0</v>
      </c>
      <c r="R763" s="3">
        <f>IFERROR(VLOOKUP(C763,[3]ServOTROS!$F$16:$M$112,8,0)+VLOOKUP(C763,[4]ServOTROS!$F$16:$M$112,8,0),0)</f>
        <v>0</v>
      </c>
      <c r="S763" s="3"/>
      <c r="T763" s="3">
        <f>IFERROR(VLOOKUP(B763,[3]Aaf_PENSION!$C$16:$M$112,11,0)+VLOOKUP(B763,[4]Aaf_PENSION!$C$16:$M$112,11,0),0)</f>
        <v>0</v>
      </c>
      <c r="U763" s="3">
        <f>IFERROR(VLOOKUP(B763,[3]Aaf_SALUD!$C$16:$M$112,11,0)+VLOOKUP(B763,[4]Aaf_SALUD!$C$16:$M$112,11,0),0)</f>
        <v>0</v>
      </c>
      <c r="V763" s="3"/>
      <c r="W763" s="3"/>
      <c r="X763" s="3">
        <f>IFERROR(VLOOKUP(B763,[3]Ap_CESANTIAS!$C$16:$M$112,11,0)+VLOOKUP(B763,[4]Ap_CESANTIAS!$C$16:$M$112,11,0),0)</f>
        <v>0</v>
      </c>
      <c r="Y763" s="3">
        <f>IFERROR(VLOOKUP(B763,[3]Ap_PENSION!$C$16:$M$112,11,0)+VLOOKUP(B763,[4]Ap_PENSION!$C$16:$M$112,11,0),0)</f>
        <v>0</v>
      </c>
      <c r="Z763" s="3">
        <f>IFERROR(VLOOKUP(B763,[3]Ap_SALUD!$C$16:$M$112,11,0)+VLOOKUP(B763,[4]Ap_SALUD!$C$16:$M$112,11,0),0)</f>
        <v>0</v>
      </c>
      <c r="AA763" s="36">
        <f t="shared" si="34"/>
        <v>0</v>
      </c>
      <c r="AB763" s="37">
        <f t="shared" si="35"/>
        <v>0</v>
      </c>
    </row>
    <row r="764" spans="1:28" hidden="1" x14ac:dyDescent="0.25">
      <c r="A764" s="38">
        <v>752</v>
      </c>
      <c r="B764" s="61"/>
      <c r="C764" s="31">
        <v>800255443</v>
      </c>
      <c r="D764" s="31">
        <f>VLOOKUP(C764,ENERO!$D$13:$E$1147,2,0)</f>
        <v>217050270</v>
      </c>
      <c r="E764" s="61" t="s">
        <v>935</v>
      </c>
      <c r="F764" s="61"/>
      <c r="G764" s="61"/>
      <c r="H764" s="3">
        <v>70384938</v>
      </c>
      <c r="I764" s="3">
        <v>141129323</v>
      </c>
      <c r="J764" s="3">
        <f>IFERROR(VLOOKUP(C764,[1]NOMINA!$Y$16:$AC$112,5,0),0)</f>
        <v>0</v>
      </c>
      <c r="K764" s="3">
        <f>IFERROR(VLOOKUP(C764,[1]CANCELACIONES!$Y$16:$AC$43,5,0),0)</f>
        <v>0</v>
      </c>
      <c r="L764" s="3">
        <f>IFERROR(VLOOKUP(C764,'[2]res- 200686'!$K$16:$R$112,8,0),0)</f>
        <v>0</v>
      </c>
      <c r="M764" s="3">
        <f>IFERROR(VLOOKUP(C764,'[2]reduccion calidad '!$K$16:$R$27,8,0),0)*-1</f>
        <v>0</v>
      </c>
      <c r="N764" s="3"/>
      <c r="O764" s="34">
        <f t="shared" si="33"/>
        <v>211514261</v>
      </c>
      <c r="P764" s="35">
        <v>211514261</v>
      </c>
      <c r="Q764" s="3">
        <f>IFERROR(VLOOKUP(C764,[3]ServNOMINA!$F$16:$M$112,8,0)+VLOOKUP(C764,[4]ServNOMINA!$F$16:$M$112,8,0),0)</f>
        <v>0</v>
      </c>
      <c r="R764" s="3">
        <f>IFERROR(VLOOKUP(C764,[3]ServOTROS!$F$16:$M$112,8,0)+VLOOKUP(C764,[4]ServOTROS!$F$16:$M$112,8,0),0)</f>
        <v>0</v>
      </c>
      <c r="S764" s="3"/>
      <c r="T764" s="3">
        <f>IFERROR(VLOOKUP(B764,[3]Aaf_PENSION!$C$16:$M$112,11,0)+VLOOKUP(B764,[4]Aaf_PENSION!$C$16:$M$112,11,0),0)</f>
        <v>0</v>
      </c>
      <c r="U764" s="3">
        <f>IFERROR(VLOOKUP(B764,[3]Aaf_SALUD!$C$16:$M$112,11,0)+VLOOKUP(B764,[4]Aaf_SALUD!$C$16:$M$112,11,0),0)</f>
        <v>0</v>
      </c>
      <c r="V764" s="3"/>
      <c r="W764" s="3"/>
      <c r="X764" s="3">
        <f>IFERROR(VLOOKUP(B764,[3]Ap_CESANTIAS!$C$16:$M$112,11,0)+VLOOKUP(B764,[4]Ap_CESANTIAS!$C$16:$M$112,11,0),0)</f>
        <v>0</v>
      </c>
      <c r="Y764" s="3">
        <f>IFERROR(VLOOKUP(B764,[3]Ap_PENSION!$C$16:$M$112,11,0)+VLOOKUP(B764,[4]Ap_PENSION!$C$16:$M$112,11,0),0)</f>
        <v>0</v>
      </c>
      <c r="Z764" s="3">
        <f>IFERROR(VLOOKUP(B764,[3]Ap_SALUD!$C$16:$M$112,11,0)+VLOOKUP(B764,[4]Ap_SALUD!$C$16:$M$112,11,0),0)</f>
        <v>0</v>
      </c>
      <c r="AA764" s="36">
        <f t="shared" si="34"/>
        <v>0</v>
      </c>
      <c r="AB764" s="37">
        <f t="shared" si="35"/>
        <v>0</v>
      </c>
    </row>
    <row r="765" spans="1:28" hidden="1" x14ac:dyDescent="0.25">
      <c r="A765" s="29">
        <v>753</v>
      </c>
      <c r="B765" s="61"/>
      <c r="C765" s="31">
        <v>892099183</v>
      </c>
      <c r="D765" s="31">
        <f>VLOOKUP(C765,ENERO!$D$13:$E$1147,2,0)</f>
        <v>218750287</v>
      </c>
      <c r="E765" s="61" t="s">
        <v>936</v>
      </c>
      <c r="F765" s="61"/>
      <c r="G765" s="61"/>
      <c r="H765" s="3">
        <v>231682375</v>
      </c>
      <c r="I765" s="3">
        <v>464912408</v>
      </c>
      <c r="J765" s="3">
        <f>IFERROR(VLOOKUP(C765,[1]NOMINA!$Y$16:$AC$112,5,0),0)</f>
        <v>0</v>
      </c>
      <c r="K765" s="3">
        <f>IFERROR(VLOOKUP(C765,[1]CANCELACIONES!$Y$16:$AC$43,5,0),0)</f>
        <v>0</v>
      </c>
      <c r="L765" s="3">
        <f>IFERROR(VLOOKUP(C765,'[2]res- 200686'!$K$16:$R$112,8,0),0)</f>
        <v>0</v>
      </c>
      <c r="M765" s="3">
        <f>IFERROR(VLOOKUP(C765,'[2]reduccion calidad '!$K$16:$R$27,8,0),0)*-1</f>
        <v>0</v>
      </c>
      <c r="N765" s="3"/>
      <c r="O765" s="34">
        <f t="shared" si="33"/>
        <v>696594783</v>
      </c>
      <c r="P765" s="35">
        <v>696594783</v>
      </c>
      <c r="Q765" s="3">
        <f>IFERROR(VLOOKUP(C765,[3]ServNOMINA!$F$16:$M$112,8,0)+VLOOKUP(C765,[4]ServNOMINA!$F$16:$M$112,8,0),0)</f>
        <v>0</v>
      </c>
      <c r="R765" s="3">
        <f>IFERROR(VLOOKUP(C765,[3]ServOTROS!$F$16:$M$112,8,0)+VLOOKUP(C765,[4]ServOTROS!$F$16:$M$112,8,0),0)</f>
        <v>0</v>
      </c>
      <c r="S765" s="3"/>
      <c r="T765" s="3">
        <f>IFERROR(VLOOKUP(B765,[3]Aaf_PENSION!$C$16:$M$112,11,0)+VLOOKUP(B765,[4]Aaf_PENSION!$C$16:$M$112,11,0),0)</f>
        <v>0</v>
      </c>
      <c r="U765" s="3">
        <f>IFERROR(VLOOKUP(B765,[3]Aaf_SALUD!$C$16:$M$112,11,0)+VLOOKUP(B765,[4]Aaf_SALUD!$C$16:$M$112,11,0),0)</f>
        <v>0</v>
      </c>
      <c r="V765" s="3"/>
      <c r="W765" s="3"/>
      <c r="X765" s="3">
        <f>IFERROR(VLOOKUP(B765,[3]Ap_CESANTIAS!$C$16:$M$112,11,0)+VLOOKUP(B765,[4]Ap_CESANTIAS!$C$16:$M$112,11,0),0)</f>
        <v>0</v>
      </c>
      <c r="Y765" s="3">
        <f>IFERROR(VLOOKUP(B765,[3]Ap_PENSION!$C$16:$M$112,11,0)+VLOOKUP(B765,[4]Ap_PENSION!$C$16:$M$112,11,0),0)</f>
        <v>0</v>
      </c>
      <c r="Z765" s="3">
        <f>IFERROR(VLOOKUP(B765,[3]Ap_SALUD!$C$16:$M$112,11,0)+VLOOKUP(B765,[4]Ap_SALUD!$C$16:$M$112,11,0),0)</f>
        <v>0</v>
      </c>
      <c r="AA765" s="36">
        <f t="shared" si="34"/>
        <v>0</v>
      </c>
      <c r="AB765" s="37">
        <f t="shared" si="35"/>
        <v>0</v>
      </c>
    </row>
    <row r="766" spans="1:28" hidden="1" x14ac:dyDescent="0.25">
      <c r="A766" s="38">
        <v>754</v>
      </c>
      <c r="B766" s="61"/>
      <c r="C766" s="31">
        <v>892099243</v>
      </c>
      <c r="D766" s="31">
        <f>VLOOKUP(C766,ENERO!$D$13:$E$1147,2,0)</f>
        <v>211350313</v>
      </c>
      <c r="E766" s="61" t="s">
        <v>356</v>
      </c>
      <c r="F766" s="61"/>
      <c r="G766" s="61"/>
      <c r="H766" s="3">
        <v>1434217103</v>
      </c>
      <c r="I766" s="3">
        <v>1646733887</v>
      </c>
      <c r="J766" s="3">
        <f>IFERROR(VLOOKUP(C766,[1]NOMINA!$Y$16:$AC$112,5,0),0)</f>
        <v>0</v>
      </c>
      <c r="K766" s="3">
        <f>IFERROR(VLOOKUP(C766,[1]CANCELACIONES!$Y$16:$AC$43,5,0),0)</f>
        <v>0</v>
      </c>
      <c r="L766" s="3">
        <f>IFERROR(VLOOKUP(C766,'[2]res- 200686'!$K$16:$R$112,8,0),0)</f>
        <v>0</v>
      </c>
      <c r="M766" s="3">
        <f>IFERROR(VLOOKUP(C766,'[2]reduccion calidad '!$K$16:$R$27,8,0),0)*-1</f>
        <v>0</v>
      </c>
      <c r="N766" s="3"/>
      <c r="O766" s="34">
        <f t="shared" si="33"/>
        <v>3080950990</v>
      </c>
      <c r="P766" s="35">
        <v>3080950990</v>
      </c>
      <c r="Q766" s="3">
        <f>IFERROR(VLOOKUP(C766,[3]ServNOMINA!$F$16:$M$112,8,0)+VLOOKUP(C766,[4]ServNOMINA!$F$16:$M$112,8,0),0)</f>
        <v>0</v>
      </c>
      <c r="R766" s="3">
        <f>IFERROR(VLOOKUP(C766,[3]ServOTROS!$F$16:$M$112,8,0)+VLOOKUP(C766,[4]ServOTROS!$F$16:$M$112,8,0),0)</f>
        <v>0</v>
      </c>
      <c r="S766" s="3"/>
      <c r="T766" s="3">
        <f>IFERROR(VLOOKUP(B766,[3]Aaf_PENSION!$C$16:$M$112,11,0)+VLOOKUP(B766,[4]Aaf_PENSION!$C$16:$M$112,11,0),0)</f>
        <v>0</v>
      </c>
      <c r="U766" s="3">
        <f>IFERROR(VLOOKUP(B766,[3]Aaf_SALUD!$C$16:$M$112,11,0)+VLOOKUP(B766,[4]Aaf_SALUD!$C$16:$M$112,11,0),0)</f>
        <v>0</v>
      </c>
      <c r="V766" s="3"/>
      <c r="W766" s="3"/>
      <c r="X766" s="3">
        <f>IFERROR(VLOOKUP(B766,[3]Ap_CESANTIAS!$C$16:$M$112,11,0)+VLOOKUP(B766,[4]Ap_CESANTIAS!$C$16:$M$112,11,0),0)</f>
        <v>0</v>
      </c>
      <c r="Y766" s="3">
        <f>IFERROR(VLOOKUP(B766,[3]Ap_PENSION!$C$16:$M$112,11,0)+VLOOKUP(B766,[4]Ap_PENSION!$C$16:$M$112,11,0),0)</f>
        <v>0</v>
      </c>
      <c r="Z766" s="3">
        <f>IFERROR(VLOOKUP(B766,[3]Ap_SALUD!$C$16:$M$112,11,0)+VLOOKUP(B766,[4]Ap_SALUD!$C$16:$M$112,11,0),0)</f>
        <v>0</v>
      </c>
      <c r="AA766" s="36">
        <f t="shared" si="34"/>
        <v>0</v>
      </c>
      <c r="AB766" s="37">
        <f t="shared" si="35"/>
        <v>0</v>
      </c>
    </row>
    <row r="767" spans="1:28" hidden="1" x14ac:dyDescent="0.25">
      <c r="A767" s="29">
        <v>755</v>
      </c>
      <c r="B767" s="61"/>
      <c r="C767" s="31">
        <v>800098193</v>
      </c>
      <c r="D767" s="31">
        <f>VLOOKUP(C767,ENERO!$D$13:$E$1147,2,0)</f>
        <v>211850318</v>
      </c>
      <c r="E767" s="61" t="s">
        <v>911</v>
      </c>
      <c r="F767" s="61"/>
      <c r="G767" s="61"/>
      <c r="H767" s="3">
        <v>189172061</v>
      </c>
      <c r="I767" s="3">
        <v>298199524</v>
      </c>
      <c r="J767" s="3">
        <f>IFERROR(VLOOKUP(C767,[1]NOMINA!$Y$16:$AC$112,5,0),0)</f>
        <v>0</v>
      </c>
      <c r="K767" s="3">
        <f>IFERROR(VLOOKUP(C767,[1]CANCELACIONES!$Y$16:$AC$43,5,0),0)</f>
        <v>0</v>
      </c>
      <c r="L767" s="3">
        <f>IFERROR(VLOOKUP(C767,'[2]res- 200686'!$K$16:$R$112,8,0),0)</f>
        <v>0</v>
      </c>
      <c r="M767" s="3">
        <f>IFERROR(VLOOKUP(C767,'[2]reduccion calidad '!$K$16:$R$27,8,0),0)*-1</f>
        <v>0</v>
      </c>
      <c r="N767" s="3"/>
      <c r="O767" s="34">
        <f t="shared" si="33"/>
        <v>487371585</v>
      </c>
      <c r="P767" s="35">
        <v>487371585</v>
      </c>
      <c r="Q767" s="3">
        <f>IFERROR(VLOOKUP(C767,[3]ServNOMINA!$F$16:$M$112,8,0)+VLOOKUP(C767,[4]ServNOMINA!$F$16:$M$112,8,0),0)</f>
        <v>0</v>
      </c>
      <c r="R767" s="3">
        <f>IFERROR(VLOOKUP(C767,[3]ServOTROS!$F$16:$M$112,8,0)+VLOOKUP(C767,[4]ServOTROS!$F$16:$M$112,8,0),0)</f>
        <v>0</v>
      </c>
      <c r="S767" s="3"/>
      <c r="T767" s="3">
        <f>IFERROR(VLOOKUP(B767,[3]Aaf_PENSION!$C$16:$M$112,11,0)+VLOOKUP(B767,[4]Aaf_PENSION!$C$16:$M$112,11,0),0)</f>
        <v>0</v>
      </c>
      <c r="U767" s="3">
        <f>IFERROR(VLOOKUP(B767,[3]Aaf_SALUD!$C$16:$M$112,11,0)+VLOOKUP(B767,[4]Aaf_SALUD!$C$16:$M$112,11,0),0)</f>
        <v>0</v>
      </c>
      <c r="V767" s="3"/>
      <c r="W767" s="3"/>
      <c r="X767" s="3">
        <f>IFERROR(VLOOKUP(B767,[3]Ap_CESANTIAS!$C$16:$M$112,11,0)+VLOOKUP(B767,[4]Ap_CESANTIAS!$C$16:$M$112,11,0),0)</f>
        <v>0</v>
      </c>
      <c r="Y767" s="3">
        <f>IFERROR(VLOOKUP(B767,[3]Ap_PENSION!$C$16:$M$112,11,0)+VLOOKUP(B767,[4]Ap_PENSION!$C$16:$M$112,11,0),0)</f>
        <v>0</v>
      </c>
      <c r="Z767" s="3">
        <f>IFERROR(VLOOKUP(B767,[3]Ap_SALUD!$C$16:$M$112,11,0)+VLOOKUP(B767,[4]Ap_SALUD!$C$16:$M$112,11,0),0)</f>
        <v>0</v>
      </c>
      <c r="AA767" s="36">
        <f t="shared" si="34"/>
        <v>0</v>
      </c>
      <c r="AB767" s="37">
        <f t="shared" si="35"/>
        <v>0</v>
      </c>
    </row>
    <row r="768" spans="1:28" hidden="1" x14ac:dyDescent="0.25">
      <c r="A768" s="38">
        <v>756</v>
      </c>
      <c r="B768" s="61"/>
      <c r="C768" s="31">
        <v>800136458</v>
      </c>
      <c r="D768" s="31">
        <f>VLOOKUP(C768,ENERO!$D$13:$E$1147,2,0)</f>
        <v>212550325</v>
      </c>
      <c r="E768" s="61" t="s">
        <v>937</v>
      </c>
      <c r="F768" s="61"/>
      <c r="G768" s="61"/>
      <c r="H768" s="3">
        <v>316557271</v>
      </c>
      <c r="I768" s="3">
        <v>253533773</v>
      </c>
      <c r="J768" s="3">
        <f>IFERROR(VLOOKUP(C768,[1]NOMINA!$Y$16:$AC$112,5,0),0)</f>
        <v>0</v>
      </c>
      <c r="K768" s="3">
        <f>IFERROR(VLOOKUP(C768,[1]CANCELACIONES!$Y$16:$AC$43,5,0),0)</f>
        <v>0</v>
      </c>
      <c r="L768" s="3">
        <f>IFERROR(VLOOKUP(C768,'[2]res- 200686'!$K$16:$R$112,8,0),0)</f>
        <v>0</v>
      </c>
      <c r="M768" s="3">
        <f>IFERROR(VLOOKUP(C768,'[2]reduccion calidad '!$K$16:$R$27,8,0),0)*-1</f>
        <v>0</v>
      </c>
      <c r="N768" s="3"/>
      <c r="O768" s="34">
        <f t="shared" si="33"/>
        <v>570091044</v>
      </c>
      <c r="P768" s="35">
        <v>570091044</v>
      </c>
      <c r="Q768" s="3">
        <f>IFERROR(VLOOKUP(C768,[3]ServNOMINA!$F$16:$M$112,8,0)+VLOOKUP(C768,[4]ServNOMINA!$F$16:$M$112,8,0),0)</f>
        <v>0</v>
      </c>
      <c r="R768" s="3">
        <f>IFERROR(VLOOKUP(C768,[3]ServOTROS!$F$16:$M$112,8,0)+VLOOKUP(C768,[4]ServOTROS!$F$16:$M$112,8,0),0)</f>
        <v>0</v>
      </c>
      <c r="S768" s="3"/>
      <c r="T768" s="3">
        <f>IFERROR(VLOOKUP(B768,[3]Aaf_PENSION!$C$16:$M$112,11,0)+VLOOKUP(B768,[4]Aaf_PENSION!$C$16:$M$112,11,0),0)</f>
        <v>0</v>
      </c>
      <c r="U768" s="3">
        <f>IFERROR(VLOOKUP(B768,[3]Aaf_SALUD!$C$16:$M$112,11,0)+VLOOKUP(B768,[4]Aaf_SALUD!$C$16:$M$112,11,0),0)</f>
        <v>0</v>
      </c>
      <c r="V768" s="3"/>
      <c r="W768" s="3"/>
      <c r="X768" s="3">
        <f>IFERROR(VLOOKUP(B768,[3]Ap_CESANTIAS!$C$16:$M$112,11,0)+VLOOKUP(B768,[4]Ap_CESANTIAS!$C$16:$M$112,11,0),0)</f>
        <v>0</v>
      </c>
      <c r="Y768" s="3">
        <f>IFERROR(VLOOKUP(B768,[3]Ap_PENSION!$C$16:$M$112,11,0)+VLOOKUP(B768,[4]Ap_PENSION!$C$16:$M$112,11,0),0)</f>
        <v>0</v>
      </c>
      <c r="Z768" s="3">
        <f>IFERROR(VLOOKUP(B768,[3]Ap_SALUD!$C$16:$M$112,11,0)+VLOOKUP(B768,[4]Ap_SALUD!$C$16:$M$112,11,0),0)</f>
        <v>0</v>
      </c>
      <c r="AA768" s="36">
        <f t="shared" si="34"/>
        <v>0</v>
      </c>
      <c r="AB768" s="37">
        <f t="shared" si="35"/>
        <v>0</v>
      </c>
    </row>
    <row r="769" spans="1:28" hidden="1" x14ac:dyDescent="0.25">
      <c r="A769" s="29">
        <v>757</v>
      </c>
      <c r="B769" s="61"/>
      <c r="C769" s="31">
        <v>892099317</v>
      </c>
      <c r="D769" s="31">
        <f>VLOOKUP(C769,ENERO!$D$13:$E$1147,2,0)</f>
        <v>213050330</v>
      </c>
      <c r="E769" s="61" t="s">
        <v>938</v>
      </c>
      <c r="F769" s="61"/>
      <c r="G769" s="61"/>
      <c r="H769" s="3">
        <v>270660379</v>
      </c>
      <c r="I769" s="3">
        <v>434356944</v>
      </c>
      <c r="J769" s="3">
        <f>IFERROR(VLOOKUP(C769,[1]NOMINA!$Y$16:$AC$112,5,0),0)</f>
        <v>0</v>
      </c>
      <c r="K769" s="3">
        <f>IFERROR(VLOOKUP(C769,[1]CANCELACIONES!$Y$16:$AC$43,5,0),0)</f>
        <v>0</v>
      </c>
      <c r="L769" s="3">
        <f>IFERROR(VLOOKUP(C769,'[2]res- 200686'!$K$16:$R$112,8,0),0)</f>
        <v>0</v>
      </c>
      <c r="M769" s="3">
        <f>IFERROR(VLOOKUP(C769,'[2]reduccion calidad '!$K$16:$R$27,8,0),0)*-1</f>
        <v>0</v>
      </c>
      <c r="N769" s="3"/>
      <c r="O769" s="34">
        <f t="shared" si="33"/>
        <v>705017323</v>
      </c>
      <c r="P769" s="35">
        <v>705017323</v>
      </c>
      <c r="Q769" s="3">
        <f>IFERROR(VLOOKUP(C769,[3]ServNOMINA!$F$16:$M$112,8,0)+VLOOKUP(C769,[4]ServNOMINA!$F$16:$M$112,8,0),0)</f>
        <v>0</v>
      </c>
      <c r="R769" s="3">
        <f>IFERROR(VLOOKUP(C769,[3]ServOTROS!$F$16:$M$112,8,0)+VLOOKUP(C769,[4]ServOTROS!$F$16:$M$112,8,0),0)</f>
        <v>0</v>
      </c>
      <c r="S769" s="3"/>
      <c r="T769" s="3">
        <f>IFERROR(VLOOKUP(B769,[3]Aaf_PENSION!$C$16:$M$112,11,0)+VLOOKUP(B769,[4]Aaf_PENSION!$C$16:$M$112,11,0),0)</f>
        <v>0</v>
      </c>
      <c r="U769" s="3">
        <f>IFERROR(VLOOKUP(B769,[3]Aaf_SALUD!$C$16:$M$112,11,0)+VLOOKUP(B769,[4]Aaf_SALUD!$C$16:$M$112,11,0),0)</f>
        <v>0</v>
      </c>
      <c r="V769" s="3"/>
      <c r="W769" s="3"/>
      <c r="X769" s="3">
        <f>IFERROR(VLOOKUP(B769,[3]Ap_CESANTIAS!$C$16:$M$112,11,0)+VLOOKUP(B769,[4]Ap_CESANTIAS!$C$16:$M$112,11,0),0)</f>
        <v>0</v>
      </c>
      <c r="Y769" s="3">
        <f>IFERROR(VLOOKUP(B769,[3]Ap_PENSION!$C$16:$M$112,11,0)+VLOOKUP(B769,[4]Ap_PENSION!$C$16:$M$112,11,0),0)</f>
        <v>0</v>
      </c>
      <c r="Z769" s="3">
        <f>IFERROR(VLOOKUP(B769,[3]Ap_SALUD!$C$16:$M$112,11,0)+VLOOKUP(B769,[4]Ap_SALUD!$C$16:$M$112,11,0),0)</f>
        <v>0</v>
      </c>
      <c r="AA769" s="36">
        <f t="shared" si="34"/>
        <v>0</v>
      </c>
      <c r="AB769" s="37">
        <f t="shared" si="35"/>
        <v>0</v>
      </c>
    </row>
    <row r="770" spans="1:28" hidden="1" x14ac:dyDescent="0.25">
      <c r="A770" s="38">
        <v>758</v>
      </c>
      <c r="B770" s="61"/>
      <c r="C770" s="31">
        <v>892099234</v>
      </c>
      <c r="D770" s="31">
        <f>VLOOKUP(C770,ENERO!$D$13:$E$1147,2,0)</f>
        <v>215050350</v>
      </c>
      <c r="E770" s="61" t="s">
        <v>939</v>
      </c>
      <c r="F770" s="61"/>
      <c r="G770" s="61"/>
      <c r="H770" s="3">
        <v>636829439</v>
      </c>
      <c r="I770" s="3">
        <v>753484396</v>
      </c>
      <c r="J770" s="3">
        <f>IFERROR(VLOOKUP(C770,[1]NOMINA!$Y$16:$AC$112,5,0),0)</f>
        <v>0</v>
      </c>
      <c r="K770" s="3">
        <f>IFERROR(VLOOKUP(C770,[1]CANCELACIONES!$Y$16:$AC$43,5,0),0)</f>
        <v>0</v>
      </c>
      <c r="L770" s="3">
        <f>IFERROR(VLOOKUP(C770,'[2]res- 200686'!$K$16:$R$112,8,0),0)</f>
        <v>0</v>
      </c>
      <c r="M770" s="3">
        <f>IFERROR(VLOOKUP(C770,'[2]reduccion calidad '!$K$16:$R$27,8,0),0)*-1</f>
        <v>0</v>
      </c>
      <c r="N770" s="3"/>
      <c r="O770" s="34">
        <f t="shared" si="33"/>
        <v>1390313835</v>
      </c>
      <c r="P770" s="35">
        <v>1390313835</v>
      </c>
      <c r="Q770" s="3">
        <f>IFERROR(VLOOKUP(C770,[3]ServNOMINA!$F$16:$M$112,8,0)+VLOOKUP(C770,[4]ServNOMINA!$F$16:$M$112,8,0),0)</f>
        <v>0</v>
      </c>
      <c r="R770" s="3">
        <f>IFERROR(VLOOKUP(C770,[3]ServOTROS!$F$16:$M$112,8,0)+VLOOKUP(C770,[4]ServOTROS!$F$16:$M$112,8,0),0)</f>
        <v>0</v>
      </c>
      <c r="S770" s="3"/>
      <c r="T770" s="3">
        <f>IFERROR(VLOOKUP(B770,[3]Aaf_PENSION!$C$16:$M$112,11,0)+VLOOKUP(B770,[4]Aaf_PENSION!$C$16:$M$112,11,0),0)</f>
        <v>0</v>
      </c>
      <c r="U770" s="3">
        <f>IFERROR(VLOOKUP(B770,[3]Aaf_SALUD!$C$16:$M$112,11,0)+VLOOKUP(B770,[4]Aaf_SALUD!$C$16:$M$112,11,0),0)</f>
        <v>0</v>
      </c>
      <c r="V770" s="3"/>
      <c r="W770" s="3"/>
      <c r="X770" s="3">
        <f>IFERROR(VLOOKUP(B770,[3]Ap_CESANTIAS!$C$16:$M$112,11,0)+VLOOKUP(B770,[4]Ap_CESANTIAS!$C$16:$M$112,11,0),0)</f>
        <v>0</v>
      </c>
      <c r="Y770" s="3">
        <f>IFERROR(VLOOKUP(B770,[3]Ap_PENSION!$C$16:$M$112,11,0)+VLOOKUP(B770,[4]Ap_PENSION!$C$16:$M$112,11,0),0)</f>
        <v>0</v>
      </c>
      <c r="Z770" s="3">
        <f>IFERROR(VLOOKUP(B770,[3]Ap_SALUD!$C$16:$M$112,11,0)+VLOOKUP(B770,[4]Ap_SALUD!$C$16:$M$112,11,0),0)</f>
        <v>0</v>
      </c>
      <c r="AA770" s="36">
        <f t="shared" si="34"/>
        <v>0</v>
      </c>
      <c r="AB770" s="37">
        <f t="shared" si="35"/>
        <v>0</v>
      </c>
    </row>
    <row r="771" spans="1:28" hidden="1" x14ac:dyDescent="0.25">
      <c r="A771" s="29">
        <v>759</v>
      </c>
      <c r="B771" s="61"/>
      <c r="C771" s="31">
        <v>800128428</v>
      </c>
      <c r="D771" s="31">
        <f>VLOOKUP(C771,ENERO!$D$13:$E$1147,2,0)</f>
        <v>217050370</v>
      </c>
      <c r="E771" s="61" t="s">
        <v>940</v>
      </c>
      <c r="F771" s="61"/>
      <c r="G771" s="61"/>
      <c r="H771" s="3">
        <v>436808011</v>
      </c>
      <c r="I771" s="3">
        <v>193986786</v>
      </c>
      <c r="J771" s="3">
        <f>IFERROR(VLOOKUP(C771,[1]NOMINA!$Y$16:$AC$112,5,0),0)</f>
        <v>0</v>
      </c>
      <c r="K771" s="3">
        <f>IFERROR(VLOOKUP(C771,[1]CANCELACIONES!$Y$16:$AC$43,5,0),0)</f>
        <v>0</v>
      </c>
      <c r="L771" s="3">
        <f>IFERROR(VLOOKUP(C771,'[2]res- 200686'!$K$16:$R$112,8,0),0)</f>
        <v>0</v>
      </c>
      <c r="M771" s="3">
        <f>IFERROR(VLOOKUP(C771,'[2]reduccion calidad '!$K$16:$R$27,8,0),0)*-1</f>
        <v>0</v>
      </c>
      <c r="N771" s="3"/>
      <c r="O771" s="34">
        <f t="shared" si="33"/>
        <v>630794797</v>
      </c>
      <c r="P771" s="35">
        <v>630794797</v>
      </c>
      <c r="Q771" s="3">
        <f>IFERROR(VLOOKUP(C771,[3]ServNOMINA!$F$16:$M$112,8,0)+VLOOKUP(C771,[4]ServNOMINA!$F$16:$M$112,8,0),0)</f>
        <v>0</v>
      </c>
      <c r="R771" s="3">
        <f>IFERROR(VLOOKUP(C771,[3]ServOTROS!$F$16:$M$112,8,0)+VLOOKUP(C771,[4]ServOTROS!$F$16:$M$112,8,0),0)</f>
        <v>0</v>
      </c>
      <c r="S771" s="3"/>
      <c r="T771" s="3">
        <f>IFERROR(VLOOKUP(B771,[3]Aaf_PENSION!$C$16:$M$112,11,0)+VLOOKUP(B771,[4]Aaf_PENSION!$C$16:$M$112,11,0),0)</f>
        <v>0</v>
      </c>
      <c r="U771" s="3">
        <f>IFERROR(VLOOKUP(B771,[3]Aaf_SALUD!$C$16:$M$112,11,0)+VLOOKUP(B771,[4]Aaf_SALUD!$C$16:$M$112,11,0),0)</f>
        <v>0</v>
      </c>
      <c r="V771" s="3"/>
      <c r="W771" s="3"/>
      <c r="X771" s="3">
        <f>IFERROR(VLOOKUP(B771,[3]Ap_CESANTIAS!$C$16:$M$112,11,0)+VLOOKUP(B771,[4]Ap_CESANTIAS!$C$16:$M$112,11,0),0)</f>
        <v>0</v>
      </c>
      <c r="Y771" s="3">
        <f>IFERROR(VLOOKUP(B771,[3]Ap_PENSION!$C$16:$M$112,11,0)+VLOOKUP(B771,[4]Ap_PENSION!$C$16:$M$112,11,0),0)</f>
        <v>0</v>
      </c>
      <c r="Z771" s="3">
        <f>IFERROR(VLOOKUP(B771,[3]Ap_SALUD!$C$16:$M$112,11,0)+VLOOKUP(B771,[4]Ap_SALUD!$C$16:$M$112,11,0),0)</f>
        <v>0</v>
      </c>
      <c r="AA771" s="36">
        <f t="shared" si="34"/>
        <v>0</v>
      </c>
      <c r="AB771" s="37">
        <f t="shared" si="35"/>
        <v>0</v>
      </c>
    </row>
    <row r="772" spans="1:28" hidden="1" x14ac:dyDescent="0.25">
      <c r="A772" s="38">
        <v>760</v>
      </c>
      <c r="B772" s="61"/>
      <c r="C772" s="31">
        <v>892099242</v>
      </c>
      <c r="D772" s="31">
        <f>VLOOKUP(C772,ENERO!$D$13:$E$1147,2,0)</f>
        <v>210050400</v>
      </c>
      <c r="E772" s="61" t="s">
        <v>941</v>
      </c>
      <c r="F772" s="61"/>
      <c r="G772" s="61"/>
      <c r="H772" s="3">
        <v>274766283</v>
      </c>
      <c r="I772" s="3">
        <v>462771199</v>
      </c>
      <c r="J772" s="3">
        <f>IFERROR(VLOOKUP(C772,[1]NOMINA!$Y$16:$AC$112,5,0),0)</f>
        <v>0</v>
      </c>
      <c r="K772" s="3">
        <f>IFERROR(VLOOKUP(C772,[1]CANCELACIONES!$Y$16:$AC$43,5,0),0)</f>
        <v>0</v>
      </c>
      <c r="L772" s="3">
        <f>IFERROR(VLOOKUP(C772,'[2]res- 200686'!$K$16:$R$112,8,0),0)</f>
        <v>0</v>
      </c>
      <c r="M772" s="3">
        <f>IFERROR(VLOOKUP(C772,'[2]reduccion calidad '!$K$16:$R$27,8,0),0)*-1</f>
        <v>0</v>
      </c>
      <c r="N772" s="3"/>
      <c r="O772" s="34">
        <f t="shared" si="33"/>
        <v>737537482</v>
      </c>
      <c r="P772" s="35">
        <v>737537482</v>
      </c>
      <c r="Q772" s="3">
        <f>IFERROR(VLOOKUP(C772,[3]ServNOMINA!$F$16:$M$112,8,0)+VLOOKUP(C772,[4]ServNOMINA!$F$16:$M$112,8,0),0)</f>
        <v>0</v>
      </c>
      <c r="R772" s="3">
        <f>IFERROR(VLOOKUP(C772,[3]ServOTROS!$F$16:$M$112,8,0)+VLOOKUP(C772,[4]ServOTROS!$F$16:$M$112,8,0),0)</f>
        <v>0</v>
      </c>
      <c r="S772" s="3"/>
      <c r="T772" s="3">
        <f>IFERROR(VLOOKUP(B772,[3]Aaf_PENSION!$C$16:$M$112,11,0)+VLOOKUP(B772,[4]Aaf_PENSION!$C$16:$M$112,11,0),0)</f>
        <v>0</v>
      </c>
      <c r="U772" s="3">
        <f>IFERROR(VLOOKUP(B772,[3]Aaf_SALUD!$C$16:$M$112,11,0)+VLOOKUP(B772,[4]Aaf_SALUD!$C$16:$M$112,11,0),0)</f>
        <v>0</v>
      </c>
      <c r="V772" s="3"/>
      <c r="W772" s="3"/>
      <c r="X772" s="3">
        <f>IFERROR(VLOOKUP(B772,[3]Ap_CESANTIAS!$C$16:$M$112,11,0)+VLOOKUP(B772,[4]Ap_CESANTIAS!$C$16:$M$112,11,0),0)</f>
        <v>0</v>
      </c>
      <c r="Y772" s="3">
        <f>IFERROR(VLOOKUP(B772,[3]Ap_PENSION!$C$16:$M$112,11,0)+VLOOKUP(B772,[4]Ap_PENSION!$C$16:$M$112,11,0),0)</f>
        <v>0</v>
      </c>
      <c r="Z772" s="3">
        <f>IFERROR(VLOOKUP(B772,[3]Ap_SALUD!$C$16:$M$112,11,0)+VLOOKUP(B772,[4]Ap_SALUD!$C$16:$M$112,11,0),0)</f>
        <v>0</v>
      </c>
      <c r="AA772" s="36">
        <f t="shared" si="34"/>
        <v>0</v>
      </c>
      <c r="AB772" s="37">
        <f t="shared" si="35"/>
        <v>0</v>
      </c>
    </row>
    <row r="773" spans="1:28" hidden="1" x14ac:dyDescent="0.25">
      <c r="A773" s="29">
        <v>761</v>
      </c>
      <c r="B773" s="61"/>
      <c r="C773" s="31">
        <v>800172206</v>
      </c>
      <c r="D773" s="31">
        <f>VLOOKUP(C773,ENERO!$D$13:$E$1147,2,0)</f>
        <v>215050450</v>
      </c>
      <c r="E773" s="61" t="s">
        <v>942</v>
      </c>
      <c r="F773" s="61"/>
      <c r="G773" s="61"/>
      <c r="H773" s="3">
        <v>361586443</v>
      </c>
      <c r="I773" s="3">
        <v>512972309</v>
      </c>
      <c r="J773" s="3">
        <f>IFERROR(VLOOKUP(C773,[1]NOMINA!$Y$16:$AC$112,5,0),0)</f>
        <v>0</v>
      </c>
      <c r="K773" s="3">
        <f>IFERROR(VLOOKUP(C773,[1]CANCELACIONES!$Y$16:$AC$43,5,0),0)</f>
        <v>0</v>
      </c>
      <c r="L773" s="3">
        <f>IFERROR(VLOOKUP(C773,'[2]res- 200686'!$K$16:$R$112,8,0),0)</f>
        <v>0</v>
      </c>
      <c r="M773" s="3">
        <f>IFERROR(VLOOKUP(C773,'[2]reduccion calidad '!$K$16:$R$27,8,0),0)*-1</f>
        <v>0</v>
      </c>
      <c r="N773" s="3"/>
      <c r="O773" s="34">
        <f t="shared" si="33"/>
        <v>874558752</v>
      </c>
      <c r="P773" s="35">
        <v>874558752</v>
      </c>
      <c r="Q773" s="3">
        <f>IFERROR(VLOOKUP(C773,[3]ServNOMINA!$F$16:$M$112,8,0)+VLOOKUP(C773,[4]ServNOMINA!$F$16:$M$112,8,0),0)</f>
        <v>0</v>
      </c>
      <c r="R773" s="3">
        <f>IFERROR(VLOOKUP(C773,[3]ServOTROS!$F$16:$M$112,8,0)+VLOOKUP(C773,[4]ServOTROS!$F$16:$M$112,8,0),0)</f>
        <v>0</v>
      </c>
      <c r="S773" s="3"/>
      <c r="T773" s="3">
        <f>IFERROR(VLOOKUP(B773,[3]Aaf_PENSION!$C$16:$M$112,11,0)+VLOOKUP(B773,[4]Aaf_PENSION!$C$16:$M$112,11,0),0)</f>
        <v>0</v>
      </c>
      <c r="U773" s="3">
        <f>IFERROR(VLOOKUP(B773,[3]Aaf_SALUD!$C$16:$M$112,11,0)+VLOOKUP(B773,[4]Aaf_SALUD!$C$16:$M$112,11,0),0)</f>
        <v>0</v>
      </c>
      <c r="V773" s="3"/>
      <c r="W773" s="3"/>
      <c r="X773" s="3">
        <f>IFERROR(VLOOKUP(B773,[3]Ap_CESANTIAS!$C$16:$M$112,11,0)+VLOOKUP(B773,[4]Ap_CESANTIAS!$C$16:$M$112,11,0),0)</f>
        <v>0</v>
      </c>
      <c r="Y773" s="3">
        <f>IFERROR(VLOOKUP(B773,[3]Ap_PENSION!$C$16:$M$112,11,0)+VLOOKUP(B773,[4]Ap_PENSION!$C$16:$M$112,11,0),0)</f>
        <v>0</v>
      </c>
      <c r="Z773" s="3">
        <f>IFERROR(VLOOKUP(B773,[3]Ap_SALUD!$C$16:$M$112,11,0)+VLOOKUP(B773,[4]Ap_SALUD!$C$16:$M$112,11,0),0)</f>
        <v>0</v>
      </c>
      <c r="AA773" s="36">
        <f t="shared" si="34"/>
        <v>0</v>
      </c>
      <c r="AB773" s="37">
        <f t="shared" si="35"/>
        <v>0</v>
      </c>
    </row>
    <row r="774" spans="1:28" hidden="1" x14ac:dyDescent="0.25">
      <c r="A774" s="38">
        <v>762</v>
      </c>
      <c r="B774" s="61"/>
      <c r="C774" s="31">
        <v>800079035</v>
      </c>
      <c r="D774" s="31">
        <f>VLOOKUP(C774,ENERO!$D$13:$E$1147,2,0)</f>
        <v>216850568</v>
      </c>
      <c r="E774" s="61" t="s">
        <v>943</v>
      </c>
      <c r="F774" s="61"/>
      <c r="G774" s="61"/>
      <c r="H774" s="3">
        <v>2188459871</v>
      </c>
      <c r="I774" s="3">
        <v>2571402871</v>
      </c>
      <c r="J774" s="3">
        <f>IFERROR(VLOOKUP(C774,[1]NOMINA!$Y$16:$AC$112,5,0),0)</f>
        <v>0</v>
      </c>
      <c r="K774" s="3">
        <f>IFERROR(VLOOKUP(C774,[1]CANCELACIONES!$Y$16:$AC$43,5,0),0)</f>
        <v>0</v>
      </c>
      <c r="L774" s="3">
        <f>IFERROR(VLOOKUP(C774,'[2]res- 200686'!$K$16:$R$112,8,0),0)</f>
        <v>0</v>
      </c>
      <c r="M774" s="3">
        <f>IFERROR(VLOOKUP(C774,'[2]reduccion calidad '!$K$16:$R$27,8,0),0)*-1</f>
        <v>0</v>
      </c>
      <c r="N774" s="3"/>
      <c r="O774" s="34">
        <f t="shared" si="33"/>
        <v>4759862742</v>
      </c>
      <c r="P774" s="35">
        <v>4759862742</v>
      </c>
      <c r="Q774" s="3">
        <f>IFERROR(VLOOKUP(C774,[3]ServNOMINA!$F$16:$M$112,8,0)+VLOOKUP(C774,[4]ServNOMINA!$F$16:$M$112,8,0),0)</f>
        <v>0</v>
      </c>
      <c r="R774" s="3">
        <f>IFERROR(VLOOKUP(C774,[3]ServOTROS!$F$16:$M$112,8,0)+VLOOKUP(C774,[4]ServOTROS!$F$16:$M$112,8,0),0)</f>
        <v>0</v>
      </c>
      <c r="S774" s="3"/>
      <c r="T774" s="3">
        <f>IFERROR(VLOOKUP(B774,[3]Aaf_PENSION!$C$16:$M$112,11,0)+VLOOKUP(B774,[4]Aaf_PENSION!$C$16:$M$112,11,0),0)</f>
        <v>0</v>
      </c>
      <c r="U774" s="3">
        <f>IFERROR(VLOOKUP(B774,[3]Aaf_SALUD!$C$16:$M$112,11,0)+VLOOKUP(B774,[4]Aaf_SALUD!$C$16:$M$112,11,0),0)</f>
        <v>0</v>
      </c>
      <c r="V774" s="3"/>
      <c r="W774" s="3"/>
      <c r="X774" s="3">
        <f>IFERROR(VLOOKUP(B774,[3]Ap_CESANTIAS!$C$16:$M$112,11,0)+VLOOKUP(B774,[4]Ap_CESANTIAS!$C$16:$M$112,11,0),0)</f>
        <v>0</v>
      </c>
      <c r="Y774" s="3">
        <f>IFERROR(VLOOKUP(B774,[3]Ap_PENSION!$C$16:$M$112,11,0)+VLOOKUP(B774,[4]Ap_PENSION!$C$16:$M$112,11,0),0)</f>
        <v>0</v>
      </c>
      <c r="Z774" s="3">
        <f>IFERROR(VLOOKUP(B774,[3]Ap_SALUD!$C$16:$M$112,11,0)+VLOOKUP(B774,[4]Ap_SALUD!$C$16:$M$112,11,0),0)</f>
        <v>0</v>
      </c>
      <c r="AA774" s="36">
        <f t="shared" si="34"/>
        <v>0</v>
      </c>
      <c r="AB774" s="37">
        <f t="shared" si="35"/>
        <v>0</v>
      </c>
    </row>
    <row r="775" spans="1:28" hidden="1" x14ac:dyDescent="0.25">
      <c r="A775" s="29">
        <v>763</v>
      </c>
      <c r="B775" s="61"/>
      <c r="C775" s="31">
        <v>892099325</v>
      </c>
      <c r="D775" s="31">
        <f>VLOOKUP(C775,ENERO!$D$13:$E$1147,2,0)</f>
        <v>217350573</v>
      </c>
      <c r="E775" s="61" t="s">
        <v>944</v>
      </c>
      <c r="F775" s="61"/>
      <c r="G775" s="61"/>
      <c r="H775" s="3">
        <v>713144463</v>
      </c>
      <c r="I775" s="3">
        <v>1488333132</v>
      </c>
      <c r="J775" s="3">
        <f>IFERROR(VLOOKUP(C775,[1]NOMINA!$Y$16:$AC$112,5,0),0)</f>
        <v>0</v>
      </c>
      <c r="K775" s="3">
        <f>IFERROR(VLOOKUP(C775,[1]CANCELACIONES!$Y$16:$AC$43,5,0),0)</f>
        <v>0</v>
      </c>
      <c r="L775" s="3">
        <f>IFERROR(VLOOKUP(C775,'[2]res- 200686'!$K$16:$R$112,8,0),0)</f>
        <v>0</v>
      </c>
      <c r="M775" s="3">
        <f>IFERROR(VLOOKUP(C775,'[2]reduccion calidad '!$K$16:$R$27,8,0),0)*-1</f>
        <v>0</v>
      </c>
      <c r="N775" s="3"/>
      <c r="O775" s="34">
        <f t="shared" si="33"/>
        <v>2201477595</v>
      </c>
      <c r="P775" s="35">
        <v>2201477595</v>
      </c>
      <c r="Q775" s="3">
        <f>IFERROR(VLOOKUP(C775,[3]ServNOMINA!$F$16:$M$112,8,0)+VLOOKUP(C775,[4]ServNOMINA!$F$16:$M$112,8,0),0)</f>
        <v>0</v>
      </c>
      <c r="R775" s="3">
        <f>IFERROR(VLOOKUP(C775,[3]ServOTROS!$F$16:$M$112,8,0)+VLOOKUP(C775,[4]ServOTROS!$F$16:$M$112,8,0),0)</f>
        <v>0</v>
      </c>
      <c r="S775" s="3"/>
      <c r="T775" s="3">
        <f>IFERROR(VLOOKUP(B775,[3]Aaf_PENSION!$C$16:$M$112,11,0)+VLOOKUP(B775,[4]Aaf_PENSION!$C$16:$M$112,11,0),0)</f>
        <v>0</v>
      </c>
      <c r="U775" s="3">
        <f>IFERROR(VLOOKUP(B775,[3]Aaf_SALUD!$C$16:$M$112,11,0)+VLOOKUP(B775,[4]Aaf_SALUD!$C$16:$M$112,11,0),0)</f>
        <v>0</v>
      </c>
      <c r="V775" s="3"/>
      <c r="W775" s="3"/>
      <c r="X775" s="3">
        <f>IFERROR(VLOOKUP(B775,[3]Ap_CESANTIAS!$C$16:$M$112,11,0)+VLOOKUP(B775,[4]Ap_CESANTIAS!$C$16:$M$112,11,0),0)</f>
        <v>0</v>
      </c>
      <c r="Y775" s="3">
        <f>IFERROR(VLOOKUP(B775,[3]Ap_PENSION!$C$16:$M$112,11,0)+VLOOKUP(B775,[4]Ap_PENSION!$C$16:$M$112,11,0),0)</f>
        <v>0</v>
      </c>
      <c r="Z775" s="3">
        <f>IFERROR(VLOOKUP(B775,[3]Ap_SALUD!$C$16:$M$112,11,0)+VLOOKUP(B775,[4]Ap_SALUD!$C$16:$M$112,11,0),0)</f>
        <v>0</v>
      </c>
      <c r="AA775" s="36">
        <f t="shared" si="34"/>
        <v>0</v>
      </c>
      <c r="AB775" s="37">
        <f t="shared" si="35"/>
        <v>0</v>
      </c>
    </row>
    <row r="776" spans="1:28" hidden="1" x14ac:dyDescent="0.25">
      <c r="A776" s="38">
        <v>764</v>
      </c>
      <c r="B776" s="61"/>
      <c r="C776" s="31">
        <v>892099309</v>
      </c>
      <c r="D776" s="31">
        <f>VLOOKUP(C776,ENERO!$D$13:$E$1147,2,0)</f>
        <v>217750577</v>
      </c>
      <c r="E776" s="61" t="s">
        <v>945</v>
      </c>
      <c r="F776" s="61"/>
      <c r="G776" s="61"/>
      <c r="H776" s="3">
        <v>230672469</v>
      </c>
      <c r="I776" s="3">
        <v>421489610</v>
      </c>
      <c r="J776" s="3">
        <f>IFERROR(VLOOKUP(C776,[1]NOMINA!$Y$16:$AC$112,5,0),0)</f>
        <v>0</v>
      </c>
      <c r="K776" s="3">
        <f>IFERROR(VLOOKUP(C776,[1]CANCELACIONES!$Y$16:$AC$43,5,0),0)</f>
        <v>0</v>
      </c>
      <c r="L776" s="3">
        <f>IFERROR(VLOOKUP(C776,'[2]res- 200686'!$K$16:$R$112,8,0),0)</f>
        <v>0</v>
      </c>
      <c r="M776" s="3">
        <f>IFERROR(VLOOKUP(C776,'[2]reduccion calidad '!$K$16:$R$27,8,0),0)*-1</f>
        <v>0</v>
      </c>
      <c r="N776" s="3"/>
      <c r="O776" s="34">
        <f t="shared" si="33"/>
        <v>652162079</v>
      </c>
      <c r="P776" s="35">
        <v>652162079</v>
      </c>
      <c r="Q776" s="3">
        <f>IFERROR(VLOOKUP(C776,[3]ServNOMINA!$F$16:$M$112,8,0)+VLOOKUP(C776,[4]ServNOMINA!$F$16:$M$112,8,0),0)</f>
        <v>0</v>
      </c>
      <c r="R776" s="3">
        <f>IFERROR(VLOOKUP(C776,[3]ServOTROS!$F$16:$M$112,8,0)+VLOOKUP(C776,[4]ServOTROS!$F$16:$M$112,8,0),0)</f>
        <v>0</v>
      </c>
      <c r="S776" s="3"/>
      <c r="T776" s="3">
        <f>IFERROR(VLOOKUP(B776,[3]Aaf_PENSION!$C$16:$M$112,11,0)+VLOOKUP(B776,[4]Aaf_PENSION!$C$16:$M$112,11,0),0)</f>
        <v>0</v>
      </c>
      <c r="U776" s="3">
        <f>IFERROR(VLOOKUP(B776,[3]Aaf_SALUD!$C$16:$M$112,11,0)+VLOOKUP(B776,[4]Aaf_SALUD!$C$16:$M$112,11,0),0)</f>
        <v>0</v>
      </c>
      <c r="V776" s="3"/>
      <c r="W776" s="3"/>
      <c r="X776" s="3">
        <f>IFERROR(VLOOKUP(B776,[3]Ap_CESANTIAS!$C$16:$M$112,11,0)+VLOOKUP(B776,[4]Ap_CESANTIAS!$C$16:$M$112,11,0),0)</f>
        <v>0</v>
      </c>
      <c r="Y776" s="3">
        <f>IFERROR(VLOOKUP(B776,[3]Ap_PENSION!$C$16:$M$112,11,0)+VLOOKUP(B776,[4]Ap_PENSION!$C$16:$M$112,11,0),0)</f>
        <v>0</v>
      </c>
      <c r="Z776" s="3">
        <f>IFERROR(VLOOKUP(B776,[3]Ap_SALUD!$C$16:$M$112,11,0)+VLOOKUP(B776,[4]Ap_SALUD!$C$16:$M$112,11,0),0)</f>
        <v>0</v>
      </c>
      <c r="AA776" s="36">
        <f t="shared" si="34"/>
        <v>0</v>
      </c>
      <c r="AB776" s="37">
        <f t="shared" si="35"/>
        <v>0</v>
      </c>
    </row>
    <row r="777" spans="1:28" hidden="1" x14ac:dyDescent="0.25">
      <c r="A777" s="29">
        <v>765</v>
      </c>
      <c r="B777" s="61"/>
      <c r="C777" s="31">
        <v>800098195</v>
      </c>
      <c r="D777" s="31">
        <f>VLOOKUP(C777,ENERO!$D$13:$E$1147,2,0)</f>
        <v>219050590</v>
      </c>
      <c r="E777" s="61" t="s">
        <v>639</v>
      </c>
      <c r="F777" s="61"/>
      <c r="G777" s="61"/>
      <c r="H777" s="3">
        <v>334427843</v>
      </c>
      <c r="I777" s="3">
        <v>491970820</v>
      </c>
      <c r="J777" s="3">
        <f>IFERROR(VLOOKUP(C777,[1]NOMINA!$Y$16:$AC$112,5,0),0)</f>
        <v>0</v>
      </c>
      <c r="K777" s="3">
        <f>IFERROR(VLOOKUP(C777,[1]CANCELACIONES!$Y$16:$AC$43,5,0),0)</f>
        <v>0</v>
      </c>
      <c r="L777" s="3">
        <f>IFERROR(VLOOKUP(C777,'[2]res- 200686'!$K$16:$R$112,8,0),0)</f>
        <v>0</v>
      </c>
      <c r="M777" s="3">
        <f>IFERROR(VLOOKUP(C777,'[2]reduccion calidad '!$K$16:$R$27,8,0),0)*-1</f>
        <v>0</v>
      </c>
      <c r="N777" s="3"/>
      <c r="O777" s="34">
        <f t="shared" si="33"/>
        <v>826398663</v>
      </c>
      <c r="P777" s="35">
        <v>826398663</v>
      </c>
      <c r="Q777" s="3">
        <f>IFERROR(VLOOKUP(C777,[3]ServNOMINA!$F$16:$M$112,8,0)+VLOOKUP(C777,[4]ServNOMINA!$F$16:$M$112,8,0),0)</f>
        <v>0</v>
      </c>
      <c r="R777" s="3">
        <f>IFERROR(VLOOKUP(C777,[3]ServOTROS!$F$16:$M$112,8,0)+VLOOKUP(C777,[4]ServOTROS!$F$16:$M$112,8,0),0)</f>
        <v>0</v>
      </c>
      <c r="S777" s="3"/>
      <c r="T777" s="3">
        <f>IFERROR(VLOOKUP(B777,[3]Aaf_PENSION!$C$16:$M$112,11,0)+VLOOKUP(B777,[4]Aaf_PENSION!$C$16:$M$112,11,0),0)</f>
        <v>0</v>
      </c>
      <c r="U777" s="3">
        <f>IFERROR(VLOOKUP(B777,[3]Aaf_SALUD!$C$16:$M$112,11,0)+VLOOKUP(B777,[4]Aaf_SALUD!$C$16:$M$112,11,0),0)</f>
        <v>0</v>
      </c>
      <c r="V777" s="3"/>
      <c r="W777" s="3"/>
      <c r="X777" s="3">
        <f>IFERROR(VLOOKUP(B777,[3]Ap_CESANTIAS!$C$16:$M$112,11,0)+VLOOKUP(B777,[4]Ap_CESANTIAS!$C$16:$M$112,11,0),0)</f>
        <v>0</v>
      </c>
      <c r="Y777" s="3">
        <f>IFERROR(VLOOKUP(B777,[3]Ap_PENSION!$C$16:$M$112,11,0)+VLOOKUP(B777,[4]Ap_PENSION!$C$16:$M$112,11,0),0)</f>
        <v>0</v>
      </c>
      <c r="Z777" s="3">
        <f>IFERROR(VLOOKUP(B777,[3]Ap_SALUD!$C$16:$M$112,11,0)+VLOOKUP(B777,[4]Ap_SALUD!$C$16:$M$112,11,0),0)</f>
        <v>0</v>
      </c>
      <c r="AA777" s="36">
        <f t="shared" si="34"/>
        <v>0</v>
      </c>
      <c r="AB777" s="37">
        <f t="shared" si="35"/>
        <v>0</v>
      </c>
    </row>
    <row r="778" spans="1:28" hidden="1" x14ac:dyDescent="0.25">
      <c r="A778" s="38">
        <v>766</v>
      </c>
      <c r="B778" s="61"/>
      <c r="C778" s="31">
        <v>800098199</v>
      </c>
      <c r="D778" s="31">
        <f>VLOOKUP(C778,ENERO!$D$13:$E$1147,2,0)</f>
        <v>210650606</v>
      </c>
      <c r="E778" s="61" t="s">
        <v>946</v>
      </c>
      <c r="F778" s="61"/>
      <c r="G778" s="61"/>
      <c r="H778" s="3">
        <v>274744531</v>
      </c>
      <c r="I778" s="3">
        <v>476842954</v>
      </c>
      <c r="J778" s="3">
        <f>IFERROR(VLOOKUP(C778,[1]NOMINA!$Y$16:$AC$112,5,0),0)</f>
        <v>0</v>
      </c>
      <c r="K778" s="3">
        <f>IFERROR(VLOOKUP(C778,[1]CANCELACIONES!$Y$16:$AC$43,5,0),0)</f>
        <v>0</v>
      </c>
      <c r="L778" s="3">
        <f>IFERROR(VLOOKUP(C778,'[2]res- 200686'!$K$16:$R$112,8,0),0)</f>
        <v>0</v>
      </c>
      <c r="M778" s="3">
        <f>IFERROR(VLOOKUP(C778,'[2]reduccion calidad '!$K$16:$R$27,8,0),0)*-1</f>
        <v>0</v>
      </c>
      <c r="N778" s="3"/>
      <c r="O778" s="34">
        <f t="shared" si="33"/>
        <v>751587485</v>
      </c>
      <c r="P778" s="35">
        <v>751587485</v>
      </c>
      <c r="Q778" s="3">
        <f>IFERROR(VLOOKUP(C778,[3]ServNOMINA!$F$16:$M$112,8,0)+VLOOKUP(C778,[4]ServNOMINA!$F$16:$M$112,8,0),0)</f>
        <v>0</v>
      </c>
      <c r="R778" s="3">
        <f>IFERROR(VLOOKUP(C778,[3]ServOTROS!$F$16:$M$112,8,0)+VLOOKUP(C778,[4]ServOTROS!$F$16:$M$112,8,0),0)</f>
        <v>0</v>
      </c>
      <c r="S778" s="3"/>
      <c r="T778" s="3">
        <f>IFERROR(VLOOKUP(B778,[3]Aaf_PENSION!$C$16:$M$112,11,0)+VLOOKUP(B778,[4]Aaf_PENSION!$C$16:$M$112,11,0),0)</f>
        <v>0</v>
      </c>
      <c r="U778" s="3">
        <f>IFERROR(VLOOKUP(B778,[3]Aaf_SALUD!$C$16:$M$112,11,0)+VLOOKUP(B778,[4]Aaf_SALUD!$C$16:$M$112,11,0),0)</f>
        <v>0</v>
      </c>
      <c r="V778" s="3"/>
      <c r="W778" s="3"/>
      <c r="X778" s="3">
        <f>IFERROR(VLOOKUP(B778,[3]Ap_CESANTIAS!$C$16:$M$112,11,0)+VLOOKUP(B778,[4]Ap_CESANTIAS!$C$16:$M$112,11,0),0)</f>
        <v>0</v>
      </c>
      <c r="Y778" s="3">
        <f>IFERROR(VLOOKUP(B778,[3]Ap_PENSION!$C$16:$M$112,11,0)+VLOOKUP(B778,[4]Ap_PENSION!$C$16:$M$112,11,0),0)</f>
        <v>0</v>
      </c>
      <c r="Z778" s="3">
        <f>IFERROR(VLOOKUP(B778,[3]Ap_SALUD!$C$16:$M$112,11,0)+VLOOKUP(B778,[4]Ap_SALUD!$C$16:$M$112,11,0),0)</f>
        <v>0</v>
      </c>
      <c r="AA778" s="36">
        <f t="shared" si="34"/>
        <v>0</v>
      </c>
      <c r="AB778" s="37">
        <f t="shared" si="35"/>
        <v>0</v>
      </c>
    </row>
    <row r="779" spans="1:28" hidden="1" x14ac:dyDescent="0.25">
      <c r="A779" s="29">
        <v>767</v>
      </c>
      <c r="B779" s="61"/>
      <c r="C779" s="31">
        <v>800098203</v>
      </c>
      <c r="D779" s="31">
        <f>VLOOKUP(C779,ENERO!$D$13:$E$1147,2,0)</f>
        <v>218050680</v>
      </c>
      <c r="E779" s="61" t="s">
        <v>947</v>
      </c>
      <c r="F779" s="61"/>
      <c r="G779" s="61"/>
      <c r="H779" s="3">
        <v>247549807</v>
      </c>
      <c r="I779" s="3">
        <v>434931898</v>
      </c>
      <c r="J779" s="3">
        <f>IFERROR(VLOOKUP(C779,[1]NOMINA!$Y$16:$AC$112,5,0),0)</f>
        <v>0</v>
      </c>
      <c r="K779" s="3">
        <f>IFERROR(VLOOKUP(C779,[1]CANCELACIONES!$Y$16:$AC$43,5,0),0)</f>
        <v>0</v>
      </c>
      <c r="L779" s="3">
        <f>IFERROR(VLOOKUP(C779,'[2]res- 200686'!$K$16:$R$112,8,0),0)</f>
        <v>0</v>
      </c>
      <c r="M779" s="3">
        <f>IFERROR(VLOOKUP(C779,'[2]reduccion calidad '!$K$16:$R$27,8,0),0)*-1</f>
        <v>0</v>
      </c>
      <c r="N779" s="3"/>
      <c r="O779" s="34">
        <f t="shared" si="33"/>
        <v>682481705</v>
      </c>
      <c r="P779" s="35">
        <v>682481705</v>
      </c>
      <c r="Q779" s="3">
        <f>IFERROR(VLOOKUP(C779,[3]ServNOMINA!$F$16:$M$112,8,0)+VLOOKUP(C779,[4]ServNOMINA!$F$16:$M$112,8,0),0)</f>
        <v>0</v>
      </c>
      <c r="R779" s="3">
        <f>IFERROR(VLOOKUP(C779,[3]ServOTROS!$F$16:$M$112,8,0)+VLOOKUP(C779,[4]ServOTROS!$F$16:$M$112,8,0),0)</f>
        <v>0</v>
      </c>
      <c r="S779" s="3"/>
      <c r="T779" s="3">
        <f>IFERROR(VLOOKUP(B779,[3]Aaf_PENSION!$C$16:$M$112,11,0)+VLOOKUP(B779,[4]Aaf_PENSION!$C$16:$M$112,11,0),0)</f>
        <v>0</v>
      </c>
      <c r="U779" s="3">
        <f>IFERROR(VLOOKUP(B779,[3]Aaf_SALUD!$C$16:$M$112,11,0)+VLOOKUP(B779,[4]Aaf_SALUD!$C$16:$M$112,11,0),0)</f>
        <v>0</v>
      </c>
      <c r="V779" s="3"/>
      <c r="W779" s="3"/>
      <c r="X779" s="3">
        <f>IFERROR(VLOOKUP(B779,[3]Ap_CESANTIAS!$C$16:$M$112,11,0)+VLOOKUP(B779,[4]Ap_CESANTIAS!$C$16:$M$112,11,0),0)</f>
        <v>0</v>
      </c>
      <c r="Y779" s="3">
        <f>IFERROR(VLOOKUP(B779,[3]Ap_PENSION!$C$16:$M$112,11,0)+VLOOKUP(B779,[4]Ap_PENSION!$C$16:$M$112,11,0),0)</f>
        <v>0</v>
      </c>
      <c r="Z779" s="3">
        <f>IFERROR(VLOOKUP(B779,[3]Ap_SALUD!$C$16:$M$112,11,0)+VLOOKUP(B779,[4]Ap_SALUD!$C$16:$M$112,11,0),0)</f>
        <v>0</v>
      </c>
      <c r="AA779" s="36">
        <f t="shared" si="34"/>
        <v>0</v>
      </c>
      <c r="AB779" s="37">
        <f t="shared" si="35"/>
        <v>0</v>
      </c>
    </row>
    <row r="780" spans="1:28" hidden="1" x14ac:dyDescent="0.25">
      <c r="A780" s="38">
        <v>768</v>
      </c>
      <c r="B780" s="61"/>
      <c r="C780" s="31">
        <v>800098205</v>
      </c>
      <c r="D780" s="31">
        <f>VLOOKUP(C780,ENERO!$D$13:$E$1147,2,0)</f>
        <v>218350683</v>
      </c>
      <c r="E780" s="61" t="s">
        <v>948</v>
      </c>
      <c r="F780" s="61"/>
      <c r="G780" s="61"/>
      <c r="H780" s="3">
        <v>159154901</v>
      </c>
      <c r="I780" s="3">
        <v>318547072</v>
      </c>
      <c r="J780" s="3">
        <f>IFERROR(VLOOKUP(C780,[1]NOMINA!$Y$16:$AC$112,5,0),0)</f>
        <v>0</v>
      </c>
      <c r="K780" s="3">
        <f>IFERROR(VLOOKUP(C780,[1]CANCELACIONES!$Y$16:$AC$43,5,0),0)</f>
        <v>0</v>
      </c>
      <c r="L780" s="3">
        <f>IFERROR(VLOOKUP(C780,'[2]res- 200686'!$K$16:$R$112,8,0),0)</f>
        <v>0</v>
      </c>
      <c r="M780" s="3">
        <f>IFERROR(VLOOKUP(C780,'[2]reduccion calidad '!$K$16:$R$27,8,0),0)*-1</f>
        <v>0</v>
      </c>
      <c r="N780" s="3"/>
      <c r="O780" s="34">
        <f t="shared" si="33"/>
        <v>477701973</v>
      </c>
      <c r="P780" s="35">
        <v>477701973</v>
      </c>
      <c r="Q780" s="3">
        <f>IFERROR(VLOOKUP(C780,[3]ServNOMINA!$F$16:$M$112,8,0)+VLOOKUP(C780,[4]ServNOMINA!$F$16:$M$112,8,0),0)</f>
        <v>0</v>
      </c>
      <c r="R780" s="3">
        <f>IFERROR(VLOOKUP(C780,[3]ServOTROS!$F$16:$M$112,8,0)+VLOOKUP(C780,[4]ServOTROS!$F$16:$M$112,8,0),0)</f>
        <v>0</v>
      </c>
      <c r="S780" s="3"/>
      <c r="T780" s="3">
        <f>IFERROR(VLOOKUP(B780,[3]Aaf_PENSION!$C$16:$M$112,11,0)+VLOOKUP(B780,[4]Aaf_PENSION!$C$16:$M$112,11,0),0)</f>
        <v>0</v>
      </c>
      <c r="U780" s="3">
        <f>IFERROR(VLOOKUP(B780,[3]Aaf_SALUD!$C$16:$M$112,11,0)+VLOOKUP(B780,[4]Aaf_SALUD!$C$16:$M$112,11,0),0)</f>
        <v>0</v>
      </c>
      <c r="V780" s="3"/>
      <c r="W780" s="3"/>
      <c r="X780" s="3">
        <f>IFERROR(VLOOKUP(B780,[3]Ap_CESANTIAS!$C$16:$M$112,11,0)+VLOOKUP(B780,[4]Ap_CESANTIAS!$C$16:$M$112,11,0),0)</f>
        <v>0</v>
      </c>
      <c r="Y780" s="3">
        <f>IFERROR(VLOOKUP(B780,[3]Ap_PENSION!$C$16:$M$112,11,0)+VLOOKUP(B780,[4]Ap_PENSION!$C$16:$M$112,11,0),0)</f>
        <v>0</v>
      </c>
      <c r="Z780" s="3">
        <f>IFERROR(VLOOKUP(B780,[3]Ap_SALUD!$C$16:$M$112,11,0)+VLOOKUP(B780,[4]Ap_SALUD!$C$16:$M$112,11,0),0)</f>
        <v>0</v>
      </c>
      <c r="AA780" s="36">
        <f t="shared" si="34"/>
        <v>0</v>
      </c>
      <c r="AB780" s="37">
        <f t="shared" si="35"/>
        <v>0</v>
      </c>
    </row>
    <row r="781" spans="1:28" hidden="1" x14ac:dyDescent="0.25">
      <c r="A781" s="29">
        <v>769</v>
      </c>
      <c r="B781" s="61"/>
      <c r="C781" s="31">
        <v>892099246</v>
      </c>
      <c r="D781" s="31">
        <f>VLOOKUP(C781,ENERO!$D$13:$E$1147,2,0)</f>
        <v>218650686</v>
      </c>
      <c r="E781" s="61" t="s">
        <v>949</v>
      </c>
      <c r="F781" s="61"/>
      <c r="G781" s="61"/>
      <c r="H781" s="3">
        <v>34926541</v>
      </c>
      <c r="I781" s="3">
        <v>81400485</v>
      </c>
      <c r="J781" s="3">
        <f>IFERROR(VLOOKUP(C781,[1]NOMINA!$Y$16:$AC$112,5,0),0)</f>
        <v>0</v>
      </c>
      <c r="K781" s="3">
        <f>IFERROR(VLOOKUP(C781,[1]CANCELACIONES!$Y$16:$AC$43,5,0),0)</f>
        <v>0</v>
      </c>
      <c r="L781" s="3">
        <f>IFERROR(VLOOKUP(C781,'[2]res- 200686'!$K$16:$R$112,8,0),0)</f>
        <v>0</v>
      </c>
      <c r="M781" s="3">
        <f>IFERROR(VLOOKUP(C781,'[2]reduccion calidad '!$K$16:$R$27,8,0),0)*-1</f>
        <v>0</v>
      </c>
      <c r="N781" s="3"/>
      <c r="O781" s="34">
        <f t="shared" si="33"/>
        <v>116327026</v>
      </c>
      <c r="P781" s="35">
        <v>116327026</v>
      </c>
      <c r="Q781" s="3">
        <f>IFERROR(VLOOKUP(C781,[3]ServNOMINA!$F$16:$M$112,8,0)+VLOOKUP(C781,[4]ServNOMINA!$F$16:$M$112,8,0),0)</f>
        <v>0</v>
      </c>
      <c r="R781" s="3">
        <f>IFERROR(VLOOKUP(C781,[3]ServOTROS!$F$16:$M$112,8,0)+VLOOKUP(C781,[4]ServOTROS!$F$16:$M$112,8,0),0)</f>
        <v>0</v>
      </c>
      <c r="S781" s="3"/>
      <c r="T781" s="3">
        <f>IFERROR(VLOOKUP(B781,[3]Aaf_PENSION!$C$16:$M$112,11,0)+VLOOKUP(B781,[4]Aaf_PENSION!$C$16:$M$112,11,0),0)</f>
        <v>0</v>
      </c>
      <c r="U781" s="3">
        <f>IFERROR(VLOOKUP(B781,[3]Aaf_SALUD!$C$16:$M$112,11,0)+VLOOKUP(B781,[4]Aaf_SALUD!$C$16:$M$112,11,0),0)</f>
        <v>0</v>
      </c>
      <c r="V781" s="3"/>
      <c r="W781" s="3"/>
      <c r="X781" s="3">
        <f>IFERROR(VLOOKUP(B781,[3]Ap_CESANTIAS!$C$16:$M$112,11,0)+VLOOKUP(B781,[4]Ap_CESANTIAS!$C$16:$M$112,11,0),0)</f>
        <v>0</v>
      </c>
      <c r="Y781" s="3">
        <f>IFERROR(VLOOKUP(B781,[3]Ap_PENSION!$C$16:$M$112,11,0)+VLOOKUP(B781,[4]Ap_PENSION!$C$16:$M$112,11,0),0)</f>
        <v>0</v>
      </c>
      <c r="Z781" s="3">
        <f>IFERROR(VLOOKUP(B781,[3]Ap_SALUD!$C$16:$M$112,11,0)+VLOOKUP(B781,[4]Ap_SALUD!$C$16:$M$112,11,0),0)</f>
        <v>0</v>
      </c>
      <c r="AA781" s="36">
        <f t="shared" si="34"/>
        <v>0</v>
      </c>
      <c r="AB781" s="37">
        <f t="shared" si="35"/>
        <v>0</v>
      </c>
    </row>
    <row r="782" spans="1:28" hidden="1" x14ac:dyDescent="0.25">
      <c r="A782" s="38">
        <v>770</v>
      </c>
      <c r="B782" s="61"/>
      <c r="C782" s="31">
        <v>892099548</v>
      </c>
      <c r="D782" s="31">
        <f>VLOOKUP(C782,ENERO!$D$13:$E$1147,2,0)</f>
        <v>218950689</v>
      </c>
      <c r="E782" s="61" t="s">
        <v>703</v>
      </c>
      <c r="F782" s="61"/>
      <c r="G782" s="61"/>
      <c r="H782" s="3">
        <v>416545999</v>
      </c>
      <c r="I782" s="3">
        <v>681154186</v>
      </c>
      <c r="J782" s="3">
        <f>IFERROR(VLOOKUP(C782,[1]NOMINA!$Y$16:$AC$112,5,0),0)</f>
        <v>0</v>
      </c>
      <c r="K782" s="3">
        <f>IFERROR(VLOOKUP(C782,[1]CANCELACIONES!$Y$16:$AC$43,5,0),0)</f>
        <v>0</v>
      </c>
      <c r="L782" s="3">
        <f>IFERROR(VLOOKUP(C782,'[2]res- 200686'!$K$16:$R$112,8,0),0)</f>
        <v>0</v>
      </c>
      <c r="M782" s="3">
        <f>IFERROR(VLOOKUP(C782,'[2]reduccion calidad '!$K$16:$R$27,8,0),0)*-1</f>
        <v>0</v>
      </c>
      <c r="N782" s="3"/>
      <c r="O782" s="34">
        <f t="shared" ref="O782:O845" si="36">SUM(F782:M782)</f>
        <v>1097700185</v>
      </c>
      <c r="P782" s="35">
        <v>1097700185</v>
      </c>
      <c r="Q782" s="3">
        <f>IFERROR(VLOOKUP(C782,[3]ServNOMINA!$F$16:$M$112,8,0)+VLOOKUP(C782,[4]ServNOMINA!$F$16:$M$112,8,0),0)</f>
        <v>0</v>
      </c>
      <c r="R782" s="3">
        <f>IFERROR(VLOOKUP(C782,[3]ServOTROS!$F$16:$M$112,8,0)+VLOOKUP(C782,[4]ServOTROS!$F$16:$M$112,8,0),0)</f>
        <v>0</v>
      </c>
      <c r="S782" s="3"/>
      <c r="T782" s="3">
        <f>IFERROR(VLOOKUP(B782,[3]Aaf_PENSION!$C$16:$M$112,11,0)+VLOOKUP(B782,[4]Aaf_PENSION!$C$16:$M$112,11,0),0)</f>
        <v>0</v>
      </c>
      <c r="U782" s="3">
        <f>IFERROR(VLOOKUP(B782,[3]Aaf_SALUD!$C$16:$M$112,11,0)+VLOOKUP(B782,[4]Aaf_SALUD!$C$16:$M$112,11,0),0)</f>
        <v>0</v>
      </c>
      <c r="V782" s="3"/>
      <c r="W782" s="3"/>
      <c r="X782" s="3">
        <f>IFERROR(VLOOKUP(B782,[3]Ap_CESANTIAS!$C$16:$M$112,11,0)+VLOOKUP(B782,[4]Ap_CESANTIAS!$C$16:$M$112,11,0),0)</f>
        <v>0</v>
      </c>
      <c r="Y782" s="3">
        <f>IFERROR(VLOOKUP(B782,[3]Ap_PENSION!$C$16:$M$112,11,0)+VLOOKUP(B782,[4]Ap_PENSION!$C$16:$M$112,11,0),0)</f>
        <v>0</v>
      </c>
      <c r="Z782" s="3">
        <f>IFERROR(VLOOKUP(B782,[3]Ap_SALUD!$C$16:$M$112,11,0)+VLOOKUP(B782,[4]Ap_SALUD!$C$16:$M$112,11,0),0)</f>
        <v>0</v>
      </c>
      <c r="AA782" s="36">
        <f t="shared" ref="AA782:AA845" si="37">SUM(Q782:Z782)</f>
        <v>0</v>
      </c>
      <c r="AB782" s="37">
        <f t="shared" ref="AB782:AB845" si="38">+O782-P782-AA782</f>
        <v>0</v>
      </c>
    </row>
    <row r="783" spans="1:28" hidden="1" x14ac:dyDescent="0.25">
      <c r="A783" s="29">
        <v>771</v>
      </c>
      <c r="B783" s="61"/>
      <c r="C783" s="31">
        <v>892099173</v>
      </c>
      <c r="D783" s="31">
        <f>VLOOKUP(C783,ENERO!$D$13:$E$1147,2,0)</f>
        <v>211150711</v>
      </c>
      <c r="E783" s="61" t="s">
        <v>950</v>
      </c>
      <c r="F783" s="61"/>
      <c r="G783" s="61"/>
      <c r="H783" s="3">
        <v>453604823</v>
      </c>
      <c r="I783" s="3">
        <v>760468915</v>
      </c>
      <c r="J783" s="3">
        <f>IFERROR(VLOOKUP(C783,[1]NOMINA!$Y$16:$AC$112,5,0),0)</f>
        <v>0</v>
      </c>
      <c r="K783" s="3">
        <f>IFERROR(VLOOKUP(C783,[1]CANCELACIONES!$Y$16:$AC$43,5,0),0)</f>
        <v>0</v>
      </c>
      <c r="L783" s="3">
        <f>IFERROR(VLOOKUP(C783,'[2]res- 200686'!$K$16:$R$112,8,0),0)</f>
        <v>0</v>
      </c>
      <c r="M783" s="3">
        <f>IFERROR(VLOOKUP(C783,'[2]reduccion calidad '!$K$16:$R$27,8,0),0)*-1</f>
        <v>0</v>
      </c>
      <c r="N783" s="3"/>
      <c r="O783" s="34">
        <f t="shared" si="36"/>
        <v>1214073738</v>
      </c>
      <c r="P783" s="35">
        <v>1214073738</v>
      </c>
      <c r="Q783" s="3">
        <f>IFERROR(VLOOKUP(C783,[3]ServNOMINA!$F$16:$M$112,8,0)+VLOOKUP(C783,[4]ServNOMINA!$F$16:$M$112,8,0),0)</f>
        <v>0</v>
      </c>
      <c r="R783" s="3">
        <f>IFERROR(VLOOKUP(C783,[3]ServOTROS!$F$16:$M$112,8,0)+VLOOKUP(C783,[4]ServOTROS!$F$16:$M$112,8,0),0)</f>
        <v>0</v>
      </c>
      <c r="S783" s="3"/>
      <c r="T783" s="3">
        <f>IFERROR(VLOOKUP(B783,[3]Aaf_PENSION!$C$16:$M$112,11,0)+VLOOKUP(B783,[4]Aaf_PENSION!$C$16:$M$112,11,0),0)</f>
        <v>0</v>
      </c>
      <c r="U783" s="3">
        <f>IFERROR(VLOOKUP(B783,[3]Aaf_SALUD!$C$16:$M$112,11,0)+VLOOKUP(B783,[4]Aaf_SALUD!$C$16:$M$112,11,0),0)</f>
        <v>0</v>
      </c>
      <c r="V783" s="3"/>
      <c r="W783" s="3"/>
      <c r="X783" s="3">
        <f>IFERROR(VLOOKUP(B783,[3]Ap_CESANTIAS!$C$16:$M$112,11,0)+VLOOKUP(B783,[4]Ap_CESANTIAS!$C$16:$M$112,11,0),0)</f>
        <v>0</v>
      </c>
      <c r="Y783" s="3">
        <f>IFERROR(VLOOKUP(B783,[3]Ap_PENSION!$C$16:$M$112,11,0)+VLOOKUP(B783,[4]Ap_PENSION!$C$16:$M$112,11,0),0)</f>
        <v>0</v>
      </c>
      <c r="Z783" s="3">
        <f>IFERROR(VLOOKUP(B783,[3]Ap_SALUD!$C$16:$M$112,11,0)+VLOOKUP(B783,[4]Ap_SALUD!$C$16:$M$112,11,0),0)</f>
        <v>0</v>
      </c>
      <c r="AA783" s="36">
        <f t="shared" si="37"/>
        <v>0</v>
      </c>
      <c r="AB783" s="37">
        <f t="shared" si="38"/>
        <v>0</v>
      </c>
    </row>
    <row r="784" spans="1:28" hidden="1" x14ac:dyDescent="0.25">
      <c r="A784" s="38">
        <v>772</v>
      </c>
      <c r="B784" s="61"/>
      <c r="C784" s="31">
        <v>800099054</v>
      </c>
      <c r="D784" s="31">
        <f>VLOOKUP(C784,ENERO!$D$13:$E$1147,2,0)</f>
        <v>211952019</v>
      </c>
      <c r="E784" s="61" t="s">
        <v>731</v>
      </c>
      <c r="F784" s="61"/>
      <c r="G784" s="61"/>
      <c r="H784" s="3">
        <v>117833263</v>
      </c>
      <c r="I784" s="3">
        <v>299700642</v>
      </c>
      <c r="J784" s="3">
        <f>IFERROR(VLOOKUP(C784,[1]NOMINA!$Y$16:$AC$112,5,0),0)</f>
        <v>0</v>
      </c>
      <c r="K784" s="3">
        <f>IFERROR(VLOOKUP(C784,[1]CANCELACIONES!$Y$16:$AC$43,5,0),0)</f>
        <v>0</v>
      </c>
      <c r="L784" s="3">
        <f>IFERROR(VLOOKUP(C784,'[2]res- 200686'!$K$16:$R$112,8,0),0)</f>
        <v>0</v>
      </c>
      <c r="M784" s="3">
        <f>IFERROR(VLOOKUP(C784,'[2]reduccion calidad '!$K$16:$R$27,8,0),0)*-1</f>
        <v>0</v>
      </c>
      <c r="N784" s="3"/>
      <c r="O784" s="34">
        <f t="shared" si="36"/>
        <v>417533905</v>
      </c>
      <c r="P784" s="35">
        <v>417533905</v>
      </c>
      <c r="Q784" s="3">
        <f>IFERROR(VLOOKUP(C784,[3]ServNOMINA!$F$16:$M$112,8,0)+VLOOKUP(C784,[4]ServNOMINA!$F$16:$M$112,8,0),0)</f>
        <v>0</v>
      </c>
      <c r="R784" s="3">
        <f>IFERROR(VLOOKUP(C784,[3]ServOTROS!$F$16:$M$112,8,0)+VLOOKUP(C784,[4]ServOTROS!$F$16:$M$112,8,0),0)</f>
        <v>0</v>
      </c>
      <c r="S784" s="3"/>
      <c r="T784" s="3">
        <f>IFERROR(VLOOKUP(B784,[3]Aaf_PENSION!$C$16:$M$112,11,0)+VLOOKUP(B784,[4]Aaf_PENSION!$C$16:$M$112,11,0),0)</f>
        <v>0</v>
      </c>
      <c r="U784" s="3">
        <f>IFERROR(VLOOKUP(B784,[3]Aaf_SALUD!$C$16:$M$112,11,0)+VLOOKUP(B784,[4]Aaf_SALUD!$C$16:$M$112,11,0),0)</f>
        <v>0</v>
      </c>
      <c r="V784" s="3"/>
      <c r="W784" s="3"/>
      <c r="X784" s="3">
        <f>IFERROR(VLOOKUP(B784,[3]Ap_CESANTIAS!$C$16:$M$112,11,0)+VLOOKUP(B784,[4]Ap_CESANTIAS!$C$16:$M$112,11,0),0)</f>
        <v>0</v>
      </c>
      <c r="Y784" s="3">
        <f>IFERROR(VLOOKUP(B784,[3]Ap_PENSION!$C$16:$M$112,11,0)+VLOOKUP(B784,[4]Ap_PENSION!$C$16:$M$112,11,0),0)</f>
        <v>0</v>
      </c>
      <c r="Z784" s="3">
        <f>IFERROR(VLOOKUP(B784,[3]Ap_SALUD!$C$16:$M$112,11,0)+VLOOKUP(B784,[4]Ap_SALUD!$C$16:$M$112,11,0),0)</f>
        <v>0</v>
      </c>
      <c r="AA784" s="36">
        <f t="shared" si="37"/>
        <v>0</v>
      </c>
      <c r="AB784" s="37">
        <f t="shared" si="38"/>
        <v>0</v>
      </c>
    </row>
    <row r="785" spans="1:28" hidden="1" x14ac:dyDescent="0.25">
      <c r="A785" s="29">
        <v>773</v>
      </c>
      <c r="B785" s="61"/>
      <c r="C785" s="31">
        <v>800099052</v>
      </c>
      <c r="D785" s="31">
        <f>VLOOKUP(C785,ENERO!$D$13:$E$1147,2,0)</f>
        <v>212252022</v>
      </c>
      <c r="E785" s="61" t="s">
        <v>951</v>
      </c>
      <c r="F785" s="61"/>
      <c r="G785" s="61"/>
      <c r="H785" s="3">
        <v>125503027</v>
      </c>
      <c r="I785" s="3">
        <v>265227705</v>
      </c>
      <c r="J785" s="3">
        <f>IFERROR(VLOOKUP(C785,[1]NOMINA!$Y$16:$AC$112,5,0),0)</f>
        <v>0</v>
      </c>
      <c r="K785" s="3">
        <f>IFERROR(VLOOKUP(C785,[1]CANCELACIONES!$Y$16:$AC$43,5,0),0)</f>
        <v>0</v>
      </c>
      <c r="L785" s="3">
        <f>IFERROR(VLOOKUP(C785,'[2]res- 200686'!$K$16:$R$112,8,0),0)</f>
        <v>0</v>
      </c>
      <c r="M785" s="3">
        <f>IFERROR(VLOOKUP(C785,'[2]reduccion calidad '!$K$16:$R$27,8,0),0)*-1</f>
        <v>0</v>
      </c>
      <c r="N785" s="3"/>
      <c r="O785" s="34">
        <f t="shared" si="36"/>
        <v>390730732</v>
      </c>
      <c r="P785" s="35">
        <v>390730732</v>
      </c>
      <c r="Q785" s="3">
        <f>IFERROR(VLOOKUP(C785,[3]ServNOMINA!$F$16:$M$112,8,0)+VLOOKUP(C785,[4]ServNOMINA!$F$16:$M$112,8,0),0)</f>
        <v>0</v>
      </c>
      <c r="R785" s="3">
        <f>IFERROR(VLOOKUP(C785,[3]ServOTROS!$F$16:$M$112,8,0)+VLOOKUP(C785,[4]ServOTROS!$F$16:$M$112,8,0),0)</f>
        <v>0</v>
      </c>
      <c r="S785" s="3"/>
      <c r="T785" s="3">
        <f>IFERROR(VLOOKUP(B785,[3]Aaf_PENSION!$C$16:$M$112,11,0)+VLOOKUP(B785,[4]Aaf_PENSION!$C$16:$M$112,11,0),0)</f>
        <v>0</v>
      </c>
      <c r="U785" s="3">
        <f>IFERROR(VLOOKUP(B785,[3]Aaf_SALUD!$C$16:$M$112,11,0)+VLOOKUP(B785,[4]Aaf_SALUD!$C$16:$M$112,11,0),0)</f>
        <v>0</v>
      </c>
      <c r="V785" s="3"/>
      <c r="W785" s="3"/>
      <c r="X785" s="3">
        <f>IFERROR(VLOOKUP(B785,[3]Ap_CESANTIAS!$C$16:$M$112,11,0)+VLOOKUP(B785,[4]Ap_CESANTIAS!$C$16:$M$112,11,0),0)</f>
        <v>0</v>
      </c>
      <c r="Y785" s="3">
        <f>IFERROR(VLOOKUP(B785,[3]Ap_PENSION!$C$16:$M$112,11,0)+VLOOKUP(B785,[4]Ap_PENSION!$C$16:$M$112,11,0),0)</f>
        <v>0</v>
      </c>
      <c r="Z785" s="3">
        <f>IFERROR(VLOOKUP(B785,[3]Ap_SALUD!$C$16:$M$112,11,0)+VLOOKUP(B785,[4]Ap_SALUD!$C$16:$M$112,11,0),0)</f>
        <v>0</v>
      </c>
      <c r="AA785" s="36">
        <f t="shared" si="37"/>
        <v>0</v>
      </c>
      <c r="AB785" s="37">
        <f t="shared" si="38"/>
        <v>0</v>
      </c>
    </row>
    <row r="786" spans="1:28" hidden="1" x14ac:dyDescent="0.25">
      <c r="A786" s="38">
        <v>774</v>
      </c>
      <c r="B786" s="61"/>
      <c r="C786" s="31">
        <v>800099055</v>
      </c>
      <c r="D786" s="31">
        <f>VLOOKUP(C786,ENERO!$D$13:$E$1147,2,0)</f>
        <v>213652036</v>
      </c>
      <c r="E786" s="61" t="s">
        <v>952</v>
      </c>
      <c r="F786" s="61"/>
      <c r="G786" s="61"/>
      <c r="H786" s="3">
        <v>87054867</v>
      </c>
      <c r="I786" s="3">
        <v>229516391</v>
      </c>
      <c r="J786" s="3">
        <f>IFERROR(VLOOKUP(C786,[1]NOMINA!$Y$16:$AC$112,5,0),0)</f>
        <v>0</v>
      </c>
      <c r="K786" s="3">
        <f>IFERROR(VLOOKUP(C786,[1]CANCELACIONES!$Y$16:$AC$43,5,0),0)</f>
        <v>0</v>
      </c>
      <c r="L786" s="3">
        <f>IFERROR(VLOOKUP(C786,'[2]res- 200686'!$K$16:$R$112,8,0),0)</f>
        <v>0</v>
      </c>
      <c r="M786" s="3">
        <f>IFERROR(VLOOKUP(C786,'[2]reduccion calidad '!$K$16:$R$27,8,0),0)*-1</f>
        <v>0</v>
      </c>
      <c r="N786" s="3"/>
      <c r="O786" s="34">
        <f t="shared" si="36"/>
        <v>316571258</v>
      </c>
      <c r="P786" s="35">
        <v>316571258</v>
      </c>
      <c r="Q786" s="3">
        <f>IFERROR(VLOOKUP(C786,[3]ServNOMINA!$F$16:$M$112,8,0)+VLOOKUP(C786,[4]ServNOMINA!$F$16:$M$112,8,0),0)</f>
        <v>0</v>
      </c>
      <c r="R786" s="3">
        <f>IFERROR(VLOOKUP(C786,[3]ServOTROS!$F$16:$M$112,8,0)+VLOOKUP(C786,[4]ServOTROS!$F$16:$M$112,8,0),0)</f>
        <v>0</v>
      </c>
      <c r="S786" s="3"/>
      <c r="T786" s="3">
        <f>IFERROR(VLOOKUP(B786,[3]Aaf_PENSION!$C$16:$M$112,11,0)+VLOOKUP(B786,[4]Aaf_PENSION!$C$16:$M$112,11,0),0)</f>
        <v>0</v>
      </c>
      <c r="U786" s="3">
        <f>IFERROR(VLOOKUP(B786,[3]Aaf_SALUD!$C$16:$M$112,11,0)+VLOOKUP(B786,[4]Aaf_SALUD!$C$16:$M$112,11,0),0)</f>
        <v>0</v>
      </c>
      <c r="V786" s="3"/>
      <c r="W786" s="3"/>
      <c r="X786" s="3">
        <f>IFERROR(VLOOKUP(B786,[3]Ap_CESANTIAS!$C$16:$M$112,11,0)+VLOOKUP(B786,[4]Ap_CESANTIAS!$C$16:$M$112,11,0),0)</f>
        <v>0</v>
      </c>
      <c r="Y786" s="3">
        <f>IFERROR(VLOOKUP(B786,[3]Ap_PENSION!$C$16:$M$112,11,0)+VLOOKUP(B786,[4]Ap_PENSION!$C$16:$M$112,11,0),0)</f>
        <v>0</v>
      </c>
      <c r="Z786" s="3">
        <f>IFERROR(VLOOKUP(B786,[3]Ap_SALUD!$C$16:$M$112,11,0)+VLOOKUP(B786,[4]Ap_SALUD!$C$16:$M$112,11,0),0)</f>
        <v>0</v>
      </c>
      <c r="AA786" s="36">
        <f t="shared" si="37"/>
        <v>0</v>
      </c>
      <c r="AB786" s="37">
        <f t="shared" si="38"/>
        <v>0</v>
      </c>
    </row>
    <row r="787" spans="1:28" hidden="1" x14ac:dyDescent="0.25">
      <c r="A787" s="29">
        <v>775</v>
      </c>
      <c r="B787" s="61"/>
      <c r="C787" s="31">
        <v>800099058</v>
      </c>
      <c r="D787" s="31">
        <f>VLOOKUP(C787,ENERO!$D$13:$E$1147,2,0)</f>
        <v>215152051</v>
      </c>
      <c r="E787" s="61" t="s">
        <v>953</v>
      </c>
      <c r="F787" s="61"/>
      <c r="G787" s="61"/>
      <c r="H787" s="3">
        <v>131469363</v>
      </c>
      <c r="I787" s="3">
        <v>309393779</v>
      </c>
      <c r="J787" s="3">
        <f>IFERROR(VLOOKUP(C787,[1]NOMINA!$Y$16:$AC$112,5,0),0)</f>
        <v>0</v>
      </c>
      <c r="K787" s="3">
        <f>IFERROR(VLOOKUP(C787,[1]CANCELACIONES!$Y$16:$AC$43,5,0),0)</f>
        <v>0</v>
      </c>
      <c r="L787" s="3">
        <f>IFERROR(VLOOKUP(C787,'[2]res- 200686'!$K$16:$R$112,8,0),0)</f>
        <v>0</v>
      </c>
      <c r="M787" s="3">
        <f>IFERROR(VLOOKUP(C787,'[2]reduccion calidad '!$K$16:$R$27,8,0),0)*-1</f>
        <v>0</v>
      </c>
      <c r="N787" s="3"/>
      <c r="O787" s="34">
        <f t="shared" si="36"/>
        <v>440863142</v>
      </c>
      <c r="P787" s="35">
        <v>440863142</v>
      </c>
      <c r="Q787" s="3">
        <f>IFERROR(VLOOKUP(C787,[3]ServNOMINA!$F$16:$M$112,8,0)+VLOOKUP(C787,[4]ServNOMINA!$F$16:$M$112,8,0),0)</f>
        <v>0</v>
      </c>
      <c r="R787" s="3">
        <f>IFERROR(VLOOKUP(C787,[3]ServOTROS!$F$16:$M$112,8,0)+VLOOKUP(C787,[4]ServOTROS!$F$16:$M$112,8,0),0)</f>
        <v>0</v>
      </c>
      <c r="S787" s="3"/>
      <c r="T787" s="3">
        <f>IFERROR(VLOOKUP(B787,[3]Aaf_PENSION!$C$16:$M$112,11,0)+VLOOKUP(B787,[4]Aaf_PENSION!$C$16:$M$112,11,0),0)</f>
        <v>0</v>
      </c>
      <c r="U787" s="3">
        <f>IFERROR(VLOOKUP(B787,[3]Aaf_SALUD!$C$16:$M$112,11,0)+VLOOKUP(B787,[4]Aaf_SALUD!$C$16:$M$112,11,0),0)</f>
        <v>0</v>
      </c>
      <c r="V787" s="3"/>
      <c r="W787" s="3"/>
      <c r="X787" s="3">
        <f>IFERROR(VLOOKUP(B787,[3]Ap_CESANTIAS!$C$16:$M$112,11,0)+VLOOKUP(B787,[4]Ap_CESANTIAS!$C$16:$M$112,11,0),0)</f>
        <v>0</v>
      </c>
      <c r="Y787" s="3">
        <f>IFERROR(VLOOKUP(B787,[3]Ap_PENSION!$C$16:$M$112,11,0)+VLOOKUP(B787,[4]Ap_PENSION!$C$16:$M$112,11,0),0)</f>
        <v>0</v>
      </c>
      <c r="Z787" s="3">
        <f>IFERROR(VLOOKUP(B787,[3]Ap_SALUD!$C$16:$M$112,11,0)+VLOOKUP(B787,[4]Ap_SALUD!$C$16:$M$112,11,0),0)</f>
        <v>0</v>
      </c>
      <c r="AA787" s="36">
        <f t="shared" si="37"/>
        <v>0</v>
      </c>
      <c r="AB787" s="37">
        <f t="shared" si="38"/>
        <v>0</v>
      </c>
    </row>
    <row r="788" spans="1:28" hidden="1" x14ac:dyDescent="0.25">
      <c r="A788" s="38">
        <v>776</v>
      </c>
      <c r="B788" s="61"/>
      <c r="C788" s="31">
        <v>800099061</v>
      </c>
      <c r="D788" s="31">
        <f>VLOOKUP(C788,ENERO!$D$13:$E$1147,2,0)</f>
        <v>217952079</v>
      </c>
      <c r="E788" s="61" t="s">
        <v>954</v>
      </c>
      <c r="F788" s="61"/>
      <c r="G788" s="61"/>
      <c r="H788" s="3">
        <v>2188136159</v>
      </c>
      <c r="I788" s="3">
        <v>2477428830</v>
      </c>
      <c r="J788" s="3">
        <f>IFERROR(VLOOKUP(C788,[1]NOMINA!$Y$16:$AC$112,5,0),0)</f>
        <v>0</v>
      </c>
      <c r="K788" s="3">
        <f>IFERROR(VLOOKUP(C788,[1]CANCELACIONES!$Y$16:$AC$43,5,0),0)</f>
        <v>0</v>
      </c>
      <c r="L788" s="3">
        <f>IFERROR(VLOOKUP(C788,'[2]res- 200686'!$K$16:$R$112,8,0),0)</f>
        <v>0</v>
      </c>
      <c r="M788" s="3">
        <f>IFERROR(VLOOKUP(C788,'[2]reduccion calidad '!$K$16:$R$27,8,0),0)*-1</f>
        <v>0</v>
      </c>
      <c r="N788" s="3"/>
      <c r="O788" s="34">
        <f t="shared" si="36"/>
        <v>4665564989</v>
      </c>
      <c r="P788" s="35">
        <v>4665564989</v>
      </c>
      <c r="Q788" s="3">
        <f>IFERROR(VLOOKUP(C788,[3]ServNOMINA!$F$16:$M$112,8,0)+VLOOKUP(C788,[4]ServNOMINA!$F$16:$M$112,8,0),0)</f>
        <v>0</v>
      </c>
      <c r="R788" s="3">
        <f>IFERROR(VLOOKUP(C788,[3]ServOTROS!$F$16:$M$112,8,0)+VLOOKUP(C788,[4]ServOTROS!$F$16:$M$112,8,0),0)</f>
        <v>0</v>
      </c>
      <c r="S788" s="3"/>
      <c r="T788" s="3">
        <f>IFERROR(VLOOKUP(B788,[3]Aaf_PENSION!$C$16:$M$112,11,0)+VLOOKUP(B788,[4]Aaf_PENSION!$C$16:$M$112,11,0),0)</f>
        <v>0</v>
      </c>
      <c r="U788" s="3">
        <f>IFERROR(VLOOKUP(B788,[3]Aaf_SALUD!$C$16:$M$112,11,0)+VLOOKUP(B788,[4]Aaf_SALUD!$C$16:$M$112,11,0),0)</f>
        <v>0</v>
      </c>
      <c r="V788" s="3"/>
      <c r="W788" s="3"/>
      <c r="X788" s="3">
        <f>IFERROR(VLOOKUP(B788,[3]Ap_CESANTIAS!$C$16:$M$112,11,0)+VLOOKUP(B788,[4]Ap_CESANTIAS!$C$16:$M$112,11,0),0)</f>
        <v>0</v>
      </c>
      <c r="Y788" s="3">
        <f>IFERROR(VLOOKUP(B788,[3]Ap_PENSION!$C$16:$M$112,11,0)+VLOOKUP(B788,[4]Ap_PENSION!$C$16:$M$112,11,0),0)</f>
        <v>0</v>
      </c>
      <c r="Z788" s="3">
        <f>IFERROR(VLOOKUP(B788,[3]Ap_SALUD!$C$16:$M$112,11,0)+VLOOKUP(B788,[4]Ap_SALUD!$C$16:$M$112,11,0),0)</f>
        <v>0</v>
      </c>
      <c r="AA788" s="36">
        <f t="shared" si="37"/>
        <v>0</v>
      </c>
      <c r="AB788" s="37">
        <f t="shared" si="38"/>
        <v>0</v>
      </c>
    </row>
    <row r="789" spans="1:28" hidden="1" x14ac:dyDescent="0.25">
      <c r="A789" s="29">
        <v>777</v>
      </c>
      <c r="B789" s="61"/>
      <c r="C789" s="31">
        <v>800035482</v>
      </c>
      <c r="D789" s="31">
        <f>VLOOKUP(C789,ENERO!$D$13:$E$1147,2,0)</f>
        <v>218352083</v>
      </c>
      <c r="E789" s="61" t="s">
        <v>490</v>
      </c>
      <c r="F789" s="61"/>
      <c r="G789" s="61"/>
      <c r="H789" s="3">
        <v>79891348</v>
      </c>
      <c r="I789" s="3">
        <v>230193015</v>
      </c>
      <c r="J789" s="3">
        <f>IFERROR(VLOOKUP(C789,[1]NOMINA!$Y$16:$AC$112,5,0),0)</f>
        <v>0</v>
      </c>
      <c r="K789" s="3">
        <f>IFERROR(VLOOKUP(C789,[1]CANCELACIONES!$Y$16:$AC$43,5,0),0)</f>
        <v>0</v>
      </c>
      <c r="L789" s="3">
        <f>IFERROR(VLOOKUP(C789,'[2]res- 200686'!$K$16:$R$112,8,0),0)</f>
        <v>0</v>
      </c>
      <c r="M789" s="3">
        <f>IFERROR(VLOOKUP(C789,'[2]reduccion calidad '!$K$16:$R$27,8,0),0)*-1</f>
        <v>0</v>
      </c>
      <c r="N789" s="3"/>
      <c r="O789" s="34">
        <f t="shared" si="36"/>
        <v>310084363</v>
      </c>
      <c r="P789" s="35">
        <v>310084363</v>
      </c>
      <c r="Q789" s="3">
        <f>IFERROR(VLOOKUP(C789,[3]ServNOMINA!$F$16:$M$112,8,0)+VLOOKUP(C789,[4]ServNOMINA!$F$16:$M$112,8,0),0)</f>
        <v>0</v>
      </c>
      <c r="R789" s="3">
        <f>IFERROR(VLOOKUP(C789,[3]ServOTROS!$F$16:$M$112,8,0)+VLOOKUP(C789,[4]ServOTROS!$F$16:$M$112,8,0),0)</f>
        <v>0</v>
      </c>
      <c r="S789" s="3"/>
      <c r="T789" s="3">
        <f>IFERROR(VLOOKUP(B789,[3]Aaf_PENSION!$C$16:$M$112,11,0)+VLOOKUP(B789,[4]Aaf_PENSION!$C$16:$M$112,11,0),0)</f>
        <v>0</v>
      </c>
      <c r="U789" s="3">
        <f>IFERROR(VLOOKUP(B789,[3]Aaf_SALUD!$C$16:$M$112,11,0)+VLOOKUP(B789,[4]Aaf_SALUD!$C$16:$M$112,11,0),0)</f>
        <v>0</v>
      </c>
      <c r="V789" s="3"/>
      <c r="W789" s="3"/>
      <c r="X789" s="3">
        <f>IFERROR(VLOOKUP(B789,[3]Ap_CESANTIAS!$C$16:$M$112,11,0)+VLOOKUP(B789,[4]Ap_CESANTIAS!$C$16:$M$112,11,0),0)</f>
        <v>0</v>
      </c>
      <c r="Y789" s="3">
        <f>IFERROR(VLOOKUP(B789,[3]Ap_PENSION!$C$16:$M$112,11,0)+VLOOKUP(B789,[4]Ap_PENSION!$C$16:$M$112,11,0),0)</f>
        <v>0</v>
      </c>
      <c r="Z789" s="3">
        <f>IFERROR(VLOOKUP(B789,[3]Ap_SALUD!$C$16:$M$112,11,0)+VLOOKUP(B789,[4]Ap_SALUD!$C$16:$M$112,11,0),0)</f>
        <v>0</v>
      </c>
      <c r="AA789" s="36">
        <f t="shared" si="37"/>
        <v>0</v>
      </c>
      <c r="AB789" s="37">
        <f t="shared" si="38"/>
        <v>0</v>
      </c>
    </row>
    <row r="790" spans="1:28" hidden="1" x14ac:dyDescent="0.25">
      <c r="A790" s="38">
        <v>778</v>
      </c>
      <c r="B790" s="61"/>
      <c r="C790" s="31">
        <v>800099062</v>
      </c>
      <c r="D790" s="31">
        <f>VLOOKUP(C790,ENERO!$D$13:$E$1147,2,0)</f>
        <v>211052110</v>
      </c>
      <c r="E790" s="61" t="s">
        <v>955</v>
      </c>
      <c r="F790" s="61"/>
      <c r="G790" s="61"/>
      <c r="H790" s="3">
        <v>317660611</v>
      </c>
      <c r="I790" s="3">
        <v>770414710</v>
      </c>
      <c r="J790" s="3">
        <f>IFERROR(VLOOKUP(C790,[1]NOMINA!$Y$16:$AC$112,5,0),0)</f>
        <v>0</v>
      </c>
      <c r="K790" s="3">
        <f>IFERROR(VLOOKUP(C790,[1]CANCELACIONES!$Y$16:$AC$43,5,0),0)</f>
        <v>0</v>
      </c>
      <c r="L790" s="3">
        <f>IFERROR(VLOOKUP(C790,'[2]res- 200686'!$K$16:$R$112,8,0),0)</f>
        <v>0</v>
      </c>
      <c r="M790" s="3">
        <f>IFERROR(VLOOKUP(C790,'[2]reduccion calidad '!$K$16:$R$27,8,0),0)*-1</f>
        <v>0</v>
      </c>
      <c r="N790" s="3"/>
      <c r="O790" s="34">
        <f t="shared" si="36"/>
        <v>1088075321</v>
      </c>
      <c r="P790" s="35">
        <v>1088075321</v>
      </c>
      <c r="Q790" s="3">
        <f>IFERROR(VLOOKUP(C790,[3]ServNOMINA!$F$16:$M$112,8,0)+VLOOKUP(C790,[4]ServNOMINA!$F$16:$M$112,8,0),0)</f>
        <v>0</v>
      </c>
      <c r="R790" s="3">
        <f>IFERROR(VLOOKUP(C790,[3]ServOTROS!$F$16:$M$112,8,0)+VLOOKUP(C790,[4]ServOTROS!$F$16:$M$112,8,0),0)</f>
        <v>0</v>
      </c>
      <c r="S790" s="3"/>
      <c r="T790" s="3">
        <f>IFERROR(VLOOKUP(B790,[3]Aaf_PENSION!$C$16:$M$112,11,0)+VLOOKUP(B790,[4]Aaf_PENSION!$C$16:$M$112,11,0),0)</f>
        <v>0</v>
      </c>
      <c r="U790" s="3">
        <f>IFERROR(VLOOKUP(B790,[3]Aaf_SALUD!$C$16:$M$112,11,0)+VLOOKUP(B790,[4]Aaf_SALUD!$C$16:$M$112,11,0),0)</f>
        <v>0</v>
      </c>
      <c r="V790" s="3"/>
      <c r="W790" s="3"/>
      <c r="X790" s="3">
        <f>IFERROR(VLOOKUP(B790,[3]Ap_CESANTIAS!$C$16:$M$112,11,0)+VLOOKUP(B790,[4]Ap_CESANTIAS!$C$16:$M$112,11,0),0)</f>
        <v>0</v>
      </c>
      <c r="Y790" s="3">
        <f>IFERROR(VLOOKUP(B790,[3]Ap_PENSION!$C$16:$M$112,11,0)+VLOOKUP(B790,[4]Ap_PENSION!$C$16:$M$112,11,0),0)</f>
        <v>0</v>
      </c>
      <c r="Z790" s="3">
        <f>IFERROR(VLOOKUP(B790,[3]Ap_SALUD!$C$16:$M$112,11,0)+VLOOKUP(B790,[4]Ap_SALUD!$C$16:$M$112,11,0),0)</f>
        <v>0</v>
      </c>
      <c r="AA790" s="36">
        <f t="shared" si="37"/>
        <v>0</v>
      </c>
      <c r="AB790" s="37">
        <f t="shared" si="38"/>
        <v>0</v>
      </c>
    </row>
    <row r="791" spans="1:28" hidden="1" x14ac:dyDescent="0.25">
      <c r="A791" s="29">
        <v>779</v>
      </c>
      <c r="B791" s="61"/>
      <c r="C791" s="31">
        <v>800019816</v>
      </c>
      <c r="D791" s="31">
        <f>VLOOKUP(C791,ENERO!$D$13:$E$1147,2,0)</f>
        <v>210352203</v>
      </c>
      <c r="E791" s="61" t="s">
        <v>956</v>
      </c>
      <c r="F791" s="61"/>
      <c r="G791" s="61"/>
      <c r="H791" s="3">
        <v>107723736</v>
      </c>
      <c r="I791" s="3">
        <v>308481616</v>
      </c>
      <c r="J791" s="3">
        <f>IFERROR(VLOOKUP(C791,[1]NOMINA!$Y$16:$AC$112,5,0),0)</f>
        <v>0</v>
      </c>
      <c r="K791" s="3">
        <f>IFERROR(VLOOKUP(C791,[1]CANCELACIONES!$Y$16:$AC$43,5,0),0)</f>
        <v>0</v>
      </c>
      <c r="L791" s="3">
        <f>IFERROR(VLOOKUP(C791,'[2]res- 200686'!$K$16:$R$112,8,0),0)</f>
        <v>0</v>
      </c>
      <c r="M791" s="3">
        <f>IFERROR(VLOOKUP(C791,'[2]reduccion calidad '!$K$16:$R$27,8,0),0)*-1</f>
        <v>0</v>
      </c>
      <c r="N791" s="3"/>
      <c r="O791" s="34">
        <f t="shared" si="36"/>
        <v>416205352</v>
      </c>
      <c r="P791" s="35">
        <v>416205352</v>
      </c>
      <c r="Q791" s="3">
        <f>IFERROR(VLOOKUP(C791,[3]ServNOMINA!$F$16:$M$112,8,0)+VLOOKUP(C791,[4]ServNOMINA!$F$16:$M$112,8,0),0)</f>
        <v>0</v>
      </c>
      <c r="R791" s="3">
        <f>IFERROR(VLOOKUP(C791,[3]ServOTROS!$F$16:$M$112,8,0)+VLOOKUP(C791,[4]ServOTROS!$F$16:$M$112,8,0),0)</f>
        <v>0</v>
      </c>
      <c r="S791" s="3"/>
      <c r="T791" s="3">
        <f>IFERROR(VLOOKUP(B791,[3]Aaf_PENSION!$C$16:$M$112,11,0)+VLOOKUP(B791,[4]Aaf_PENSION!$C$16:$M$112,11,0),0)</f>
        <v>0</v>
      </c>
      <c r="U791" s="3">
        <f>IFERROR(VLOOKUP(B791,[3]Aaf_SALUD!$C$16:$M$112,11,0)+VLOOKUP(B791,[4]Aaf_SALUD!$C$16:$M$112,11,0),0)</f>
        <v>0</v>
      </c>
      <c r="V791" s="3"/>
      <c r="W791" s="3"/>
      <c r="X791" s="3">
        <f>IFERROR(VLOOKUP(B791,[3]Ap_CESANTIAS!$C$16:$M$112,11,0)+VLOOKUP(B791,[4]Ap_CESANTIAS!$C$16:$M$112,11,0),0)</f>
        <v>0</v>
      </c>
      <c r="Y791" s="3">
        <f>IFERROR(VLOOKUP(B791,[3]Ap_PENSION!$C$16:$M$112,11,0)+VLOOKUP(B791,[4]Ap_PENSION!$C$16:$M$112,11,0),0)</f>
        <v>0</v>
      </c>
      <c r="Z791" s="3">
        <f>IFERROR(VLOOKUP(B791,[3]Ap_SALUD!$C$16:$M$112,11,0)+VLOOKUP(B791,[4]Ap_SALUD!$C$16:$M$112,11,0),0)</f>
        <v>0</v>
      </c>
      <c r="AA791" s="36">
        <f t="shared" si="37"/>
        <v>0</v>
      </c>
      <c r="AB791" s="37">
        <f t="shared" si="38"/>
        <v>0</v>
      </c>
    </row>
    <row r="792" spans="1:28" hidden="1" x14ac:dyDescent="0.25">
      <c r="A792" s="38">
        <v>780</v>
      </c>
      <c r="B792" s="61"/>
      <c r="C792" s="31">
        <v>800019000</v>
      </c>
      <c r="D792" s="31">
        <f>VLOOKUP(C792,ENERO!$D$13:$E$1147,2,0)</f>
        <v>210752207</v>
      </c>
      <c r="E792" s="61" t="s">
        <v>957</v>
      </c>
      <c r="F792" s="61"/>
      <c r="G792" s="61"/>
      <c r="H792" s="3">
        <v>124343527</v>
      </c>
      <c r="I792" s="3">
        <v>272797654</v>
      </c>
      <c r="J792" s="3">
        <f>IFERROR(VLOOKUP(C792,[1]NOMINA!$Y$16:$AC$112,5,0),0)</f>
        <v>0</v>
      </c>
      <c r="K792" s="3">
        <f>IFERROR(VLOOKUP(C792,[1]CANCELACIONES!$Y$16:$AC$43,5,0),0)</f>
        <v>0</v>
      </c>
      <c r="L792" s="3">
        <f>IFERROR(VLOOKUP(C792,'[2]res- 200686'!$K$16:$R$112,8,0),0)</f>
        <v>0</v>
      </c>
      <c r="M792" s="3">
        <f>IFERROR(VLOOKUP(C792,'[2]reduccion calidad '!$K$16:$R$27,8,0),0)*-1</f>
        <v>0</v>
      </c>
      <c r="N792" s="3"/>
      <c r="O792" s="34">
        <f t="shared" si="36"/>
        <v>397141181</v>
      </c>
      <c r="P792" s="35">
        <v>397141181</v>
      </c>
      <c r="Q792" s="3">
        <f>IFERROR(VLOOKUP(C792,[3]ServNOMINA!$F$16:$M$112,8,0)+VLOOKUP(C792,[4]ServNOMINA!$F$16:$M$112,8,0),0)</f>
        <v>0</v>
      </c>
      <c r="R792" s="3">
        <f>IFERROR(VLOOKUP(C792,[3]ServOTROS!$F$16:$M$112,8,0)+VLOOKUP(C792,[4]ServOTROS!$F$16:$M$112,8,0),0)</f>
        <v>0</v>
      </c>
      <c r="S792" s="3"/>
      <c r="T792" s="3">
        <f>IFERROR(VLOOKUP(B792,[3]Aaf_PENSION!$C$16:$M$112,11,0)+VLOOKUP(B792,[4]Aaf_PENSION!$C$16:$M$112,11,0),0)</f>
        <v>0</v>
      </c>
      <c r="U792" s="3">
        <f>IFERROR(VLOOKUP(B792,[3]Aaf_SALUD!$C$16:$M$112,11,0)+VLOOKUP(B792,[4]Aaf_SALUD!$C$16:$M$112,11,0),0)</f>
        <v>0</v>
      </c>
      <c r="V792" s="3"/>
      <c r="W792" s="3"/>
      <c r="X792" s="3">
        <f>IFERROR(VLOOKUP(B792,[3]Ap_CESANTIAS!$C$16:$M$112,11,0)+VLOOKUP(B792,[4]Ap_CESANTIAS!$C$16:$M$112,11,0),0)</f>
        <v>0</v>
      </c>
      <c r="Y792" s="3">
        <f>IFERROR(VLOOKUP(B792,[3]Ap_PENSION!$C$16:$M$112,11,0)+VLOOKUP(B792,[4]Ap_PENSION!$C$16:$M$112,11,0),0)</f>
        <v>0</v>
      </c>
      <c r="Z792" s="3">
        <f>IFERROR(VLOOKUP(B792,[3]Ap_SALUD!$C$16:$M$112,11,0)+VLOOKUP(B792,[4]Ap_SALUD!$C$16:$M$112,11,0),0)</f>
        <v>0</v>
      </c>
      <c r="AA792" s="36">
        <f t="shared" si="37"/>
        <v>0</v>
      </c>
      <c r="AB792" s="37">
        <f t="shared" si="38"/>
        <v>0</v>
      </c>
    </row>
    <row r="793" spans="1:28" hidden="1" x14ac:dyDescent="0.25">
      <c r="A793" s="29">
        <v>781</v>
      </c>
      <c r="B793" s="61"/>
      <c r="C793" s="31">
        <v>800099064</v>
      </c>
      <c r="D793" s="31">
        <f>VLOOKUP(C793,ENERO!$D$13:$E$1147,2,0)</f>
        <v>211052210</v>
      </c>
      <c r="E793" s="61" t="s">
        <v>958</v>
      </c>
      <c r="F793" s="61"/>
      <c r="G793" s="61"/>
      <c r="H793" s="3">
        <v>66494008</v>
      </c>
      <c r="I793" s="3">
        <v>241237655</v>
      </c>
      <c r="J793" s="3">
        <f>IFERROR(VLOOKUP(C793,[1]NOMINA!$Y$16:$AC$112,5,0),0)</f>
        <v>0</v>
      </c>
      <c r="K793" s="3">
        <f>IFERROR(VLOOKUP(C793,[1]CANCELACIONES!$Y$16:$AC$43,5,0),0)</f>
        <v>0</v>
      </c>
      <c r="L793" s="3">
        <f>IFERROR(VLOOKUP(C793,'[2]res- 200686'!$K$16:$R$112,8,0),0)</f>
        <v>0</v>
      </c>
      <c r="M793" s="3">
        <f>IFERROR(VLOOKUP(C793,'[2]reduccion calidad '!$K$16:$R$27,8,0),0)*-1</f>
        <v>0</v>
      </c>
      <c r="N793" s="3"/>
      <c r="O793" s="34">
        <f t="shared" si="36"/>
        <v>307731663</v>
      </c>
      <c r="P793" s="35">
        <v>307731663</v>
      </c>
      <c r="Q793" s="3">
        <f>IFERROR(VLOOKUP(C793,[3]ServNOMINA!$F$16:$M$112,8,0)+VLOOKUP(C793,[4]ServNOMINA!$F$16:$M$112,8,0),0)</f>
        <v>0</v>
      </c>
      <c r="R793" s="3">
        <f>IFERROR(VLOOKUP(C793,[3]ServOTROS!$F$16:$M$112,8,0)+VLOOKUP(C793,[4]ServOTROS!$F$16:$M$112,8,0),0)</f>
        <v>0</v>
      </c>
      <c r="S793" s="3"/>
      <c r="T793" s="3">
        <f>IFERROR(VLOOKUP(B793,[3]Aaf_PENSION!$C$16:$M$112,11,0)+VLOOKUP(B793,[4]Aaf_PENSION!$C$16:$M$112,11,0),0)</f>
        <v>0</v>
      </c>
      <c r="U793" s="3">
        <f>IFERROR(VLOOKUP(B793,[3]Aaf_SALUD!$C$16:$M$112,11,0)+VLOOKUP(B793,[4]Aaf_SALUD!$C$16:$M$112,11,0),0)</f>
        <v>0</v>
      </c>
      <c r="V793" s="3"/>
      <c r="W793" s="3"/>
      <c r="X793" s="3">
        <f>IFERROR(VLOOKUP(B793,[3]Ap_CESANTIAS!$C$16:$M$112,11,0)+VLOOKUP(B793,[4]Ap_CESANTIAS!$C$16:$M$112,11,0),0)</f>
        <v>0</v>
      </c>
      <c r="Y793" s="3">
        <f>IFERROR(VLOOKUP(B793,[3]Ap_PENSION!$C$16:$M$112,11,0)+VLOOKUP(B793,[4]Ap_PENSION!$C$16:$M$112,11,0),0)</f>
        <v>0</v>
      </c>
      <c r="Z793" s="3">
        <f>IFERROR(VLOOKUP(B793,[3]Ap_SALUD!$C$16:$M$112,11,0)+VLOOKUP(B793,[4]Ap_SALUD!$C$16:$M$112,11,0),0)</f>
        <v>0</v>
      </c>
      <c r="AA793" s="36">
        <f t="shared" si="37"/>
        <v>0</v>
      </c>
      <c r="AB793" s="37">
        <f t="shared" si="38"/>
        <v>0</v>
      </c>
    </row>
    <row r="794" spans="1:28" hidden="1" x14ac:dyDescent="0.25">
      <c r="A794" s="38">
        <v>782</v>
      </c>
      <c r="B794" s="61"/>
      <c r="C794" s="31">
        <v>800035024</v>
      </c>
      <c r="D794" s="31">
        <f>VLOOKUP(C794,ENERO!$D$13:$E$1147,2,0)</f>
        <v>211552215</v>
      </c>
      <c r="E794" s="61" t="s">
        <v>452</v>
      </c>
      <c r="F794" s="61"/>
      <c r="G794" s="61"/>
      <c r="H794" s="3">
        <v>229933415</v>
      </c>
      <c r="I794" s="3">
        <v>1320118612</v>
      </c>
      <c r="J794" s="3">
        <f>IFERROR(VLOOKUP(C794,[1]NOMINA!$Y$16:$AC$112,5,0),0)</f>
        <v>0</v>
      </c>
      <c r="K794" s="3">
        <f>IFERROR(VLOOKUP(C794,[1]CANCELACIONES!$Y$16:$AC$43,5,0),0)</f>
        <v>0</v>
      </c>
      <c r="L794" s="3">
        <f>IFERROR(VLOOKUP(C794,'[2]res- 200686'!$K$16:$R$112,8,0),0)</f>
        <v>0</v>
      </c>
      <c r="M794" s="3">
        <f>IFERROR(VLOOKUP(C794,'[2]reduccion calidad '!$K$16:$R$27,8,0),0)*-1</f>
        <v>0</v>
      </c>
      <c r="N794" s="3"/>
      <c r="O794" s="34">
        <f t="shared" si="36"/>
        <v>1550052027</v>
      </c>
      <c r="P794" s="35">
        <v>1550052027</v>
      </c>
      <c r="Q794" s="3">
        <f>IFERROR(VLOOKUP(C794,[3]ServNOMINA!$F$16:$M$112,8,0)+VLOOKUP(C794,[4]ServNOMINA!$F$16:$M$112,8,0),0)</f>
        <v>0</v>
      </c>
      <c r="R794" s="3">
        <f>IFERROR(VLOOKUP(C794,[3]ServOTROS!$F$16:$M$112,8,0)+VLOOKUP(C794,[4]ServOTROS!$F$16:$M$112,8,0),0)</f>
        <v>0</v>
      </c>
      <c r="S794" s="3"/>
      <c r="T794" s="3">
        <f>IFERROR(VLOOKUP(B794,[3]Aaf_PENSION!$C$16:$M$112,11,0)+VLOOKUP(B794,[4]Aaf_PENSION!$C$16:$M$112,11,0),0)</f>
        <v>0</v>
      </c>
      <c r="U794" s="3">
        <f>IFERROR(VLOOKUP(B794,[3]Aaf_SALUD!$C$16:$M$112,11,0)+VLOOKUP(B794,[4]Aaf_SALUD!$C$16:$M$112,11,0),0)</f>
        <v>0</v>
      </c>
      <c r="V794" s="3"/>
      <c r="W794" s="3"/>
      <c r="X794" s="3">
        <f>IFERROR(VLOOKUP(B794,[3]Ap_CESANTIAS!$C$16:$M$112,11,0)+VLOOKUP(B794,[4]Ap_CESANTIAS!$C$16:$M$112,11,0),0)</f>
        <v>0</v>
      </c>
      <c r="Y794" s="3">
        <f>IFERROR(VLOOKUP(B794,[3]Ap_PENSION!$C$16:$M$112,11,0)+VLOOKUP(B794,[4]Ap_PENSION!$C$16:$M$112,11,0),0)</f>
        <v>0</v>
      </c>
      <c r="Z794" s="3">
        <f>IFERROR(VLOOKUP(B794,[3]Ap_SALUD!$C$16:$M$112,11,0)+VLOOKUP(B794,[4]Ap_SALUD!$C$16:$M$112,11,0),0)</f>
        <v>0</v>
      </c>
      <c r="AA794" s="36">
        <f t="shared" si="37"/>
        <v>0</v>
      </c>
      <c r="AB794" s="37">
        <f t="shared" si="38"/>
        <v>0</v>
      </c>
    </row>
    <row r="795" spans="1:28" hidden="1" x14ac:dyDescent="0.25">
      <c r="A795" s="29">
        <v>783</v>
      </c>
      <c r="B795" s="61"/>
      <c r="C795" s="31">
        <v>800099070</v>
      </c>
      <c r="D795" s="31">
        <f>VLOOKUP(C795,ENERO!$D$13:$E$1147,2,0)</f>
        <v>212452224</v>
      </c>
      <c r="E795" s="61" t="s">
        <v>959</v>
      </c>
      <c r="F795" s="61"/>
      <c r="G795" s="61"/>
      <c r="H795" s="3">
        <v>135799293</v>
      </c>
      <c r="I795" s="3">
        <v>524808694</v>
      </c>
      <c r="J795" s="3">
        <f>IFERROR(VLOOKUP(C795,[1]NOMINA!$Y$16:$AC$112,5,0),0)</f>
        <v>0</v>
      </c>
      <c r="K795" s="3">
        <f>IFERROR(VLOOKUP(C795,[1]CANCELACIONES!$Y$16:$AC$43,5,0),0)</f>
        <v>0</v>
      </c>
      <c r="L795" s="3">
        <f>IFERROR(VLOOKUP(C795,'[2]res- 200686'!$K$16:$R$112,8,0),0)</f>
        <v>0</v>
      </c>
      <c r="M795" s="3">
        <f>IFERROR(VLOOKUP(C795,'[2]reduccion calidad '!$K$16:$R$27,8,0),0)*-1</f>
        <v>0</v>
      </c>
      <c r="N795" s="3"/>
      <c r="O795" s="34">
        <f t="shared" si="36"/>
        <v>660607987</v>
      </c>
      <c r="P795" s="35">
        <v>660607987</v>
      </c>
      <c r="Q795" s="3">
        <f>IFERROR(VLOOKUP(C795,[3]ServNOMINA!$F$16:$M$112,8,0)+VLOOKUP(C795,[4]ServNOMINA!$F$16:$M$112,8,0),0)</f>
        <v>0</v>
      </c>
      <c r="R795" s="3">
        <f>IFERROR(VLOOKUP(C795,[3]ServOTROS!$F$16:$M$112,8,0)+VLOOKUP(C795,[4]ServOTROS!$F$16:$M$112,8,0),0)</f>
        <v>0</v>
      </c>
      <c r="S795" s="3"/>
      <c r="T795" s="3">
        <f>IFERROR(VLOOKUP(B795,[3]Aaf_PENSION!$C$16:$M$112,11,0)+VLOOKUP(B795,[4]Aaf_PENSION!$C$16:$M$112,11,0),0)</f>
        <v>0</v>
      </c>
      <c r="U795" s="3">
        <f>IFERROR(VLOOKUP(B795,[3]Aaf_SALUD!$C$16:$M$112,11,0)+VLOOKUP(B795,[4]Aaf_SALUD!$C$16:$M$112,11,0),0)</f>
        <v>0</v>
      </c>
      <c r="V795" s="3"/>
      <c r="W795" s="3"/>
      <c r="X795" s="3">
        <f>IFERROR(VLOOKUP(B795,[3]Ap_CESANTIAS!$C$16:$M$112,11,0)+VLOOKUP(B795,[4]Ap_CESANTIAS!$C$16:$M$112,11,0),0)</f>
        <v>0</v>
      </c>
      <c r="Y795" s="3">
        <f>IFERROR(VLOOKUP(B795,[3]Ap_PENSION!$C$16:$M$112,11,0)+VLOOKUP(B795,[4]Ap_PENSION!$C$16:$M$112,11,0),0)</f>
        <v>0</v>
      </c>
      <c r="Z795" s="3">
        <f>IFERROR(VLOOKUP(B795,[3]Ap_SALUD!$C$16:$M$112,11,0)+VLOOKUP(B795,[4]Ap_SALUD!$C$16:$M$112,11,0),0)</f>
        <v>0</v>
      </c>
      <c r="AA795" s="36">
        <f t="shared" si="37"/>
        <v>0</v>
      </c>
      <c r="AB795" s="37">
        <f t="shared" si="38"/>
        <v>0</v>
      </c>
    </row>
    <row r="796" spans="1:28" hidden="1" x14ac:dyDescent="0.25">
      <c r="A796" s="38">
        <v>784</v>
      </c>
      <c r="B796" s="61"/>
      <c r="C796" s="31">
        <v>800099066</v>
      </c>
      <c r="D796" s="31">
        <f>VLOOKUP(C796,ENERO!$D$13:$E$1147,2,0)</f>
        <v>212752227</v>
      </c>
      <c r="E796" s="61" t="s">
        <v>960</v>
      </c>
      <c r="F796" s="61"/>
      <c r="G796" s="61"/>
      <c r="H796" s="3">
        <v>593105103</v>
      </c>
      <c r="I796" s="3">
        <v>2780745455</v>
      </c>
      <c r="J796" s="3">
        <f>IFERROR(VLOOKUP(C796,[1]NOMINA!$Y$16:$AC$112,5,0),0)</f>
        <v>0</v>
      </c>
      <c r="K796" s="3">
        <f>IFERROR(VLOOKUP(C796,[1]CANCELACIONES!$Y$16:$AC$43,5,0),0)</f>
        <v>0</v>
      </c>
      <c r="L796" s="3">
        <f>IFERROR(VLOOKUP(C796,'[2]res- 200686'!$K$16:$R$112,8,0),0)</f>
        <v>0</v>
      </c>
      <c r="M796" s="3">
        <f>IFERROR(VLOOKUP(C796,'[2]reduccion calidad '!$K$16:$R$27,8,0),0)*-1</f>
        <v>0</v>
      </c>
      <c r="N796" s="3"/>
      <c r="O796" s="34">
        <f t="shared" si="36"/>
        <v>3373850558</v>
      </c>
      <c r="P796" s="35">
        <v>3373850558</v>
      </c>
      <c r="Q796" s="3">
        <f>IFERROR(VLOOKUP(C796,[3]ServNOMINA!$F$16:$M$112,8,0)+VLOOKUP(C796,[4]ServNOMINA!$F$16:$M$112,8,0),0)</f>
        <v>0</v>
      </c>
      <c r="R796" s="3">
        <f>IFERROR(VLOOKUP(C796,[3]ServOTROS!$F$16:$M$112,8,0)+VLOOKUP(C796,[4]ServOTROS!$F$16:$M$112,8,0),0)</f>
        <v>0</v>
      </c>
      <c r="S796" s="3"/>
      <c r="T796" s="3">
        <f>IFERROR(VLOOKUP(B796,[3]Aaf_PENSION!$C$16:$M$112,11,0)+VLOOKUP(B796,[4]Aaf_PENSION!$C$16:$M$112,11,0),0)</f>
        <v>0</v>
      </c>
      <c r="U796" s="3">
        <f>IFERROR(VLOOKUP(B796,[3]Aaf_SALUD!$C$16:$M$112,11,0)+VLOOKUP(B796,[4]Aaf_SALUD!$C$16:$M$112,11,0),0)</f>
        <v>0</v>
      </c>
      <c r="V796" s="3"/>
      <c r="W796" s="3"/>
      <c r="X796" s="3">
        <f>IFERROR(VLOOKUP(B796,[3]Ap_CESANTIAS!$C$16:$M$112,11,0)+VLOOKUP(B796,[4]Ap_CESANTIAS!$C$16:$M$112,11,0),0)</f>
        <v>0</v>
      </c>
      <c r="Y796" s="3">
        <f>IFERROR(VLOOKUP(B796,[3]Ap_PENSION!$C$16:$M$112,11,0)+VLOOKUP(B796,[4]Ap_PENSION!$C$16:$M$112,11,0),0)</f>
        <v>0</v>
      </c>
      <c r="Z796" s="3">
        <f>IFERROR(VLOOKUP(B796,[3]Ap_SALUD!$C$16:$M$112,11,0)+VLOOKUP(B796,[4]Ap_SALUD!$C$16:$M$112,11,0),0)</f>
        <v>0</v>
      </c>
      <c r="AA796" s="36">
        <f t="shared" si="37"/>
        <v>0</v>
      </c>
      <c r="AB796" s="37">
        <f t="shared" si="38"/>
        <v>0</v>
      </c>
    </row>
    <row r="797" spans="1:28" hidden="1" x14ac:dyDescent="0.25">
      <c r="A797" s="29">
        <v>785</v>
      </c>
      <c r="B797" s="61"/>
      <c r="C797" s="31">
        <v>800099072</v>
      </c>
      <c r="D797" s="31">
        <f>VLOOKUP(C797,ENERO!$D$13:$E$1147,2,0)</f>
        <v>213352233</v>
      </c>
      <c r="E797" s="61" t="s">
        <v>961</v>
      </c>
      <c r="F797" s="61"/>
      <c r="G797" s="61"/>
      <c r="H797" s="3">
        <v>164703235</v>
      </c>
      <c r="I797" s="3">
        <v>374654586</v>
      </c>
      <c r="J797" s="3">
        <f>IFERROR(VLOOKUP(C797,[1]NOMINA!$Y$16:$AC$112,5,0),0)</f>
        <v>0</v>
      </c>
      <c r="K797" s="3">
        <f>IFERROR(VLOOKUP(C797,[1]CANCELACIONES!$Y$16:$AC$43,5,0),0)</f>
        <v>0</v>
      </c>
      <c r="L797" s="3">
        <f>IFERROR(VLOOKUP(C797,'[2]res- 200686'!$K$16:$R$112,8,0),0)</f>
        <v>0</v>
      </c>
      <c r="M797" s="3">
        <f>IFERROR(VLOOKUP(C797,'[2]reduccion calidad '!$K$16:$R$27,8,0),0)*-1</f>
        <v>0</v>
      </c>
      <c r="N797" s="3"/>
      <c r="O797" s="34">
        <f t="shared" si="36"/>
        <v>539357821</v>
      </c>
      <c r="P797" s="35">
        <v>539357821</v>
      </c>
      <c r="Q797" s="3">
        <f>IFERROR(VLOOKUP(C797,[3]ServNOMINA!$F$16:$M$112,8,0)+VLOOKUP(C797,[4]ServNOMINA!$F$16:$M$112,8,0),0)</f>
        <v>0</v>
      </c>
      <c r="R797" s="3">
        <f>IFERROR(VLOOKUP(C797,[3]ServOTROS!$F$16:$M$112,8,0)+VLOOKUP(C797,[4]ServOTROS!$F$16:$M$112,8,0),0)</f>
        <v>0</v>
      </c>
      <c r="S797" s="3"/>
      <c r="T797" s="3">
        <f>IFERROR(VLOOKUP(B797,[3]Aaf_PENSION!$C$16:$M$112,11,0)+VLOOKUP(B797,[4]Aaf_PENSION!$C$16:$M$112,11,0),0)</f>
        <v>0</v>
      </c>
      <c r="U797" s="3">
        <f>IFERROR(VLOOKUP(B797,[3]Aaf_SALUD!$C$16:$M$112,11,0)+VLOOKUP(B797,[4]Aaf_SALUD!$C$16:$M$112,11,0),0)</f>
        <v>0</v>
      </c>
      <c r="V797" s="3"/>
      <c r="W797" s="3"/>
      <c r="X797" s="3">
        <f>IFERROR(VLOOKUP(B797,[3]Ap_CESANTIAS!$C$16:$M$112,11,0)+VLOOKUP(B797,[4]Ap_CESANTIAS!$C$16:$M$112,11,0),0)</f>
        <v>0</v>
      </c>
      <c r="Y797" s="3">
        <f>IFERROR(VLOOKUP(B797,[3]Ap_PENSION!$C$16:$M$112,11,0)+VLOOKUP(B797,[4]Ap_PENSION!$C$16:$M$112,11,0),0)</f>
        <v>0</v>
      </c>
      <c r="Z797" s="3">
        <f>IFERROR(VLOOKUP(B797,[3]Ap_SALUD!$C$16:$M$112,11,0)+VLOOKUP(B797,[4]Ap_SALUD!$C$16:$M$112,11,0),0)</f>
        <v>0</v>
      </c>
      <c r="AA797" s="36">
        <f t="shared" si="37"/>
        <v>0</v>
      </c>
      <c r="AB797" s="37">
        <f t="shared" si="38"/>
        <v>0</v>
      </c>
    </row>
    <row r="798" spans="1:28" hidden="1" x14ac:dyDescent="0.25">
      <c r="A798" s="38">
        <v>786</v>
      </c>
      <c r="B798" s="61"/>
      <c r="C798" s="31">
        <v>800199959</v>
      </c>
      <c r="D798" s="31">
        <f>VLOOKUP(C798,ENERO!$D$13:$E$1147,2,0)</f>
        <v>214052240</v>
      </c>
      <c r="E798" s="61" t="s">
        <v>962</v>
      </c>
      <c r="F798" s="61"/>
      <c r="G798" s="61"/>
      <c r="H798" s="3">
        <v>198671635</v>
      </c>
      <c r="I798" s="3">
        <v>315776206</v>
      </c>
      <c r="J798" s="3">
        <f>IFERROR(VLOOKUP(C798,[1]NOMINA!$Y$16:$AC$112,5,0),0)</f>
        <v>0</v>
      </c>
      <c r="K798" s="3">
        <f>IFERROR(VLOOKUP(C798,[1]CANCELACIONES!$Y$16:$AC$43,5,0),0)</f>
        <v>0</v>
      </c>
      <c r="L798" s="3">
        <f>IFERROR(VLOOKUP(C798,'[2]res- 200686'!$K$16:$R$112,8,0),0)</f>
        <v>0</v>
      </c>
      <c r="M798" s="3">
        <f>IFERROR(VLOOKUP(C798,'[2]reduccion calidad '!$K$16:$R$27,8,0),0)*-1</f>
        <v>0</v>
      </c>
      <c r="N798" s="3"/>
      <c r="O798" s="34">
        <f t="shared" si="36"/>
        <v>514447841</v>
      </c>
      <c r="P798" s="35">
        <v>514447841</v>
      </c>
      <c r="Q798" s="3">
        <f>IFERROR(VLOOKUP(C798,[3]ServNOMINA!$F$16:$M$112,8,0)+VLOOKUP(C798,[4]ServNOMINA!$F$16:$M$112,8,0),0)</f>
        <v>0</v>
      </c>
      <c r="R798" s="3">
        <f>IFERROR(VLOOKUP(C798,[3]ServOTROS!$F$16:$M$112,8,0)+VLOOKUP(C798,[4]ServOTROS!$F$16:$M$112,8,0),0)</f>
        <v>0</v>
      </c>
      <c r="S798" s="3"/>
      <c r="T798" s="3">
        <f>IFERROR(VLOOKUP(B798,[3]Aaf_PENSION!$C$16:$M$112,11,0)+VLOOKUP(B798,[4]Aaf_PENSION!$C$16:$M$112,11,0),0)</f>
        <v>0</v>
      </c>
      <c r="U798" s="3">
        <f>IFERROR(VLOOKUP(B798,[3]Aaf_SALUD!$C$16:$M$112,11,0)+VLOOKUP(B798,[4]Aaf_SALUD!$C$16:$M$112,11,0),0)</f>
        <v>0</v>
      </c>
      <c r="V798" s="3"/>
      <c r="W798" s="3"/>
      <c r="X798" s="3">
        <f>IFERROR(VLOOKUP(B798,[3]Ap_CESANTIAS!$C$16:$M$112,11,0)+VLOOKUP(B798,[4]Ap_CESANTIAS!$C$16:$M$112,11,0),0)</f>
        <v>0</v>
      </c>
      <c r="Y798" s="3">
        <f>IFERROR(VLOOKUP(B798,[3]Ap_PENSION!$C$16:$M$112,11,0)+VLOOKUP(B798,[4]Ap_PENSION!$C$16:$M$112,11,0),0)</f>
        <v>0</v>
      </c>
      <c r="Z798" s="3">
        <f>IFERROR(VLOOKUP(B798,[3]Ap_SALUD!$C$16:$M$112,11,0)+VLOOKUP(B798,[4]Ap_SALUD!$C$16:$M$112,11,0),0)</f>
        <v>0</v>
      </c>
      <c r="AA798" s="36">
        <f t="shared" si="37"/>
        <v>0</v>
      </c>
      <c r="AB798" s="37">
        <f t="shared" si="38"/>
        <v>0</v>
      </c>
    </row>
    <row r="799" spans="1:28" hidden="1" x14ac:dyDescent="0.25">
      <c r="A799" s="29">
        <v>787</v>
      </c>
      <c r="B799" s="61"/>
      <c r="C799" s="31">
        <v>800099076</v>
      </c>
      <c r="D799" s="31">
        <f>VLOOKUP(C799,ENERO!$D$13:$E$1147,2,0)</f>
        <v>215052250</v>
      </c>
      <c r="E799" s="61" t="s">
        <v>963</v>
      </c>
      <c r="F799" s="61"/>
      <c r="G799" s="61"/>
      <c r="H799" s="3">
        <v>1025959423</v>
      </c>
      <c r="I799" s="3">
        <v>1699229650</v>
      </c>
      <c r="J799" s="3">
        <f>IFERROR(VLOOKUP(C799,[1]NOMINA!$Y$16:$AC$112,5,0),0)</f>
        <v>0</v>
      </c>
      <c r="K799" s="3">
        <f>IFERROR(VLOOKUP(C799,[1]CANCELACIONES!$Y$16:$AC$43,5,0),0)</f>
        <v>0</v>
      </c>
      <c r="L799" s="3">
        <f>IFERROR(VLOOKUP(C799,'[2]res- 200686'!$K$16:$R$112,8,0),0)</f>
        <v>0</v>
      </c>
      <c r="M799" s="3">
        <f>IFERROR(VLOOKUP(C799,'[2]reduccion calidad '!$K$16:$R$27,8,0),0)*-1</f>
        <v>0</v>
      </c>
      <c r="N799" s="3"/>
      <c r="O799" s="34">
        <f t="shared" si="36"/>
        <v>2725189073</v>
      </c>
      <c r="P799" s="35">
        <v>2725189073</v>
      </c>
      <c r="Q799" s="3">
        <f>IFERROR(VLOOKUP(C799,[3]ServNOMINA!$F$16:$M$112,8,0)+VLOOKUP(C799,[4]ServNOMINA!$F$16:$M$112,8,0),0)</f>
        <v>0</v>
      </c>
      <c r="R799" s="3">
        <f>IFERROR(VLOOKUP(C799,[3]ServOTROS!$F$16:$M$112,8,0)+VLOOKUP(C799,[4]ServOTROS!$F$16:$M$112,8,0),0)</f>
        <v>0</v>
      </c>
      <c r="S799" s="3"/>
      <c r="T799" s="3">
        <f>IFERROR(VLOOKUP(B799,[3]Aaf_PENSION!$C$16:$M$112,11,0)+VLOOKUP(B799,[4]Aaf_PENSION!$C$16:$M$112,11,0),0)</f>
        <v>0</v>
      </c>
      <c r="U799" s="3">
        <f>IFERROR(VLOOKUP(B799,[3]Aaf_SALUD!$C$16:$M$112,11,0)+VLOOKUP(B799,[4]Aaf_SALUD!$C$16:$M$112,11,0),0)</f>
        <v>0</v>
      </c>
      <c r="V799" s="3"/>
      <c r="W799" s="3"/>
      <c r="X799" s="3">
        <f>IFERROR(VLOOKUP(B799,[3]Ap_CESANTIAS!$C$16:$M$112,11,0)+VLOOKUP(B799,[4]Ap_CESANTIAS!$C$16:$M$112,11,0),0)</f>
        <v>0</v>
      </c>
      <c r="Y799" s="3">
        <f>IFERROR(VLOOKUP(B799,[3]Ap_PENSION!$C$16:$M$112,11,0)+VLOOKUP(B799,[4]Ap_PENSION!$C$16:$M$112,11,0),0)</f>
        <v>0</v>
      </c>
      <c r="Z799" s="3">
        <f>IFERROR(VLOOKUP(B799,[3]Ap_SALUD!$C$16:$M$112,11,0)+VLOOKUP(B799,[4]Ap_SALUD!$C$16:$M$112,11,0),0)</f>
        <v>0</v>
      </c>
      <c r="AA799" s="36">
        <f t="shared" si="37"/>
        <v>0</v>
      </c>
      <c r="AB799" s="37">
        <f t="shared" si="38"/>
        <v>0</v>
      </c>
    </row>
    <row r="800" spans="1:28" hidden="1" x14ac:dyDescent="0.25">
      <c r="A800" s="38">
        <v>788</v>
      </c>
      <c r="B800" s="61"/>
      <c r="C800" s="31">
        <v>814002243</v>
      </c>
      <c r="D800" s="31">
        <f>VLOOKUP(C800,ENERO!$D$13:$E$1147,2,0)</f>
        <v>215452254</v>
      </c>
      <c r="E800" s="61" t="s">
        <v>964</v>
      </c>
      <c r="F800" s="61"/>
      <c r="G800" s="61"/>
      <c r="H800" s="3">
        <v>76572117</v>
      </c>
      <c r="I800" s="3">
        <v>180043246</v>
      </c>
      <c r="J800" s="3">
        <f>IFERROR(VLOOKUP(C800,[1]NOMINA!$Y$16:$AC$112,5,0),0)</f>
        <v>0</v>
      </c>
      <c r="K800" s="3">
        <f>IFERROR(VLOOKUP(C800,[1]CANCELACIONES!$Y$16:$AC$43,5,0),0)</f>
        <v>0</v>
      </c>
      <c r="L800" s="3">
        <f>IFERROR(VLOOKUP(C800,'[2]res- 200686'!$K$16:$R$112,8,0),0)</f>
        <v>0</v>
      </c>
      <c r="M800" s="3">
        <f>IFERROR(VLOOKUP(C800,'[2]reduccion calidad '!$K$16:$R$27,8,0),0)*-1</f>
        <v>0</v>
      </c>
      <c r="N800" s="3"/>
      <c r="O800" s="34">
        <f t="shared" si="36"/>
        <v>256615363</v>
      </c>
      <c r="P800" s="35">
        <v>256615363</v>
      </c>
      <c r="Q800" s="3">
        <f>IFERROR(VLOOKUP(C800,[3]ServNOMINA!$F$16:$M$112,8,0)+VLOOKUP(C800,[4]ServNOMINA!$F$16:$M$112,8,0),0)</f>
        <v>0</v>
      </c>
      <c r="R800" s="3">
        <f>IFERROR(VLOOKUP(C800,[3]ServOTROS!$F$16:$M$112,8,0)+VLOOKUP(C800,[4]ServOTROS!$F$16:$M$112,8,0),0)</f>
        <v>0</v>
      </c>
      <c r="S800" s="3"/>
      <c r="T800" s="3">
        <f>IFERROR(VLOOKUP(B800,[3]Aaf_PENSION!$C$16:$M$112,11,0)+VLOOKUP(B800,[4]Aaf_PENSION!$C$16:$M$112,11,0),0)</f>
        <v>0</v>
      </c>
      <c r="U800" s="3">
        <f>IFERROR(VLOOKUP(B800,[3]Aaf_SALUD!$C$16:$M$112,11,0)+VLOOKUP(B800,[4]Aaf_SALUD!$C$16:$M$112,11,0),0)</f>
        <v>0</v>
      </c>
      <c r="V800" s="3"/>
      <c r="W800" s="3"/>
      <c r="X800" s="3">
        <f>IFERROR(VLOOKUP(B800,[3]Ap_CESANTIAS!$C$16:$M$112,11,0)+VLOOKUP(B800,[4]Ap_CESANTIAS!$C$16:$M$112,11,0),0)</f>
        <v>0</v>
      </c>
      <c r="Y800" s="3">
        <f>IFERROR(VLOOKUP(B800,[3]Ap_PENSION!$C$16:$M$112,11,0)+VLOOKUP(B800,[4]Ap_PENSION!$C$16:$M$112,11,0),0)</f>
        <v>0</v>
      </c>
      <c r="Z800" s="3">
        <f>IFERROR(VLOOKUP(B800,[3]Ap_SALUD!$C$16:$M$112,11,0)+VLOOKUP(B800,[4]Ap_SALUD!$C$16:$M$112,11,0),0)</f>
        <v>0</v>
      </c>
      <c r="AA800" s="36">
        <f t="shared" si="37"/>
        <v>0</v>
      </c>
      <c r="AB800" s="37">
        <f t="shared" si="38"/>
        <v>0</v>
      </c>
    </row>
    <row r="801" spans="1:28" hidden="1" x14ac:dyDescent="0.25">
      <c r="A801" s="29">
        <v>789</v>
      </c>
      <c r="B801" s="61"/>
      <c r="C801" s="31">
        <v>800099079</v>
      </c>
      <c r="D801" s="31">
        <f>VLOOKUP(C801,ENERO!$D$13:$E$1147,2,0)</f>
        <v>215652256</v>
      </c>
      <c r="E801" s="61" t="s">
        <v>965</v>
      </c>
      <c r="F801" s="61"/>
      <c r="G801" s="61"/>
      <c r="H801" s="3">
        <v>121094777</v>
      </c>
      <c r="I801" s="3">
        <v>303881202</v>
      </c>
      <c r="J801" s="3">
        <f>IFERROR(VLOOKUP(C801,[1]NOMINA!$Y$16:$AC$112,5,0),0)</f>
        <v>0</v>
      </c>
      <c r="K801" s="3">
        <f>IFERROR(VLOOKUP(C801,[1]CANCELACIONES!$Y$16:$AC$43,5,0),0)</f>
        <v>0</v>
      </c>
      <c r="L801" s="3">
        <f>IFERROR(VLOOKUP(C801,'[2]res- 200686'!$K$16:$R$112,8,0),0)</f>
        <v>0</v>
      </c>
      <c r="M801" s="3">
        <f>IFERROR(VLOOKUP(C801,'[2]reduccion calidad '!$K$16:$R$27,8,0),0)*-1</f>
        <v>0</v>
      </c>
      <c r="N801" s="3"/>
      <c r="O801" s="34">
        <f t="shared" si="36"/>
        <v>424975979</v>
      </c>
      <c r="P801" s="35">
        <v>424975979</v>
      </c>
      <c r="Q801" s="3">
        <f>IFERROR(VLOOKUP(C801,[3]ServNOMINA!$F$16:$M$112,8,0)+VLOOKUP(C801,[4]ServNOMINA!$F$16:$M$112,8,0),0)</f>
        <v>0</v>
      </c>
      <c r="R801" s="3">
        <f>IFERROR(VLOOKUP(C801,[3]ServOTROS!$F$16:$M$112,8,0)+VLOOKUP(C801,[4]ServOTROS!$F$16:$M$112,8,0),0)</f>
        <v>0</v>
      </c>
      <c r="S801" s="3"/>
      <c r="T801" s="3">
        <f>IFERROR(VLOOKUP(B801,[3]Aaf_PENSION!$C$16:$M$112,11,0)+VLOOKUP(B801,[4]Aaf_PENSION!$C$16:$M$112,11,0),0)</f>
        <v>0</v>
      </c>
      <c r="U801" s="3">
        <f>IFERROR(VLOOKUP(B801,[3]Aaf_SALUD!$C$16:$M$112,11,0)+VLOOKUP(B801,[4]Aaf_SALUD!$C$16:$M$112,11,0),0)</f>
        <v>0</v>
      </c>
      <c r="V801" s="3"/>
      <c r="W801" s="3"/>
      <c r="X801" s="3">
        <f>IFERROR(VLOOKUP(B801,[3]Ap_CESANTIAS!$C$16:$M$112,11,0)+VLOOKUP(B801,[4]Ap_CESANTIAS!$C$16:$M$112,11,0),0)</f>
        <v>0</v>
      </c>
      <c r="Y801" s="3">
        <f>IFERROR(VLOOKUP(B801,[3]Ap_PENSION!$C$16:$M$112,11,0)+VLOOKUP(B801,[4]Ap_PENSION!$C$16:$M$112,11,0),0)</f>
        <v>0</v>
      </c>
      <c r="Z801" s="3">
        <f>IFERROR(VLOOKUP(B801,[3]Ap_SALUD!$C$16:$M$112,11,0)+VLOOKUP(B801,[4]Ap_SALUD!$C$16:$M$112,11,0),0)</f>
        <v>0</v>
      </c>
      <c r="AA801" s="36">
        <f t="shared" si="37"/>
        <v>0</v>
      </c>
      <c r="AB801" s="37">
        <f t="shared" si="38"/>
        <v>0</v>
      </c>
    </row>
    <row r="802" spans="1:28" hidden="1" x14ac:dyDescent="0.25">
      <c r="A802" s="38">
        <v>790</v>
      </c>
      <c r="B802" s="61"/>
      <c r="C802" s="31">
        <v>800099080</v>
      </c>
      <c r="D802" s="31">
        <f>VLOOKUP(C802,ENERO!$D$13:$E$1147,2,0)</f>
        <v>215852258</v>
      </c>
      <c r="E802" s="61" t="s">
        <v>966</v>
      </c>
      <c r="F802" s="61"/>
      <c r="G802" s="61"/>
      <c r="H802" s="3">
        <v>247349023</v>
      </c>
      <c r="I802" s="3">
        <v>572686932</v>
      </c>
      <c r="J802" s="3">
        <f>IFERROR(VLOOKUP(C802,[1]NOMINA!$Y$16:$AC$112,5,0),0)</f>
        <v>0</v>
      </c>
      <c r="K802" s="3">
        <f>IFERROR(VLOOKUP(C802,[1]CANCELACIONES!$Y$16:$AC$43,5,0),0)</f>
        <v>0</v>
      </c>
      <c r="L802" s="3">
        <f>IFERROR(VLOOKUP(C802,'[2]res- 200686'!$K$16:$R$112,8,0),0)</f>
        <v>0</v>
      </c>
      <c r="M802" s="3">
        <f>IFERROR(VLOOKUP(C802,'[2]reduccion calidad '!$K$16:$R$27,8,0),0)*-1</f>
        <v>0</v>
      </c>
      <c r="N802" s="3"/>
      <c r="O802" s="34">
        <f t="shared" si="36"/>
        <v>820035955</v>
      </c>
      <c r="P802" s="35">
        <v>820035955</v>
      </c>
      <c r="Q802" s="3">
        <f>IFERROR(VLOOKUP(C802,[3]ServNOMINA!$F$16:$M$112,8,0)+VLOOKUP(C802,[4]ServNOMINA!$F$16:$M$112,8,0),0)</f>
        <v>0</v>
      </c>
      <c r="R802" s="3">
        <f>IFERROR(VLOOKUP(C802,[3]ServOTROS!$F$16:$M$112,8,0)+VLOOKUP(C802,[4]ServOTROS!$F$16:$M$112,8,0),0)</f>
        <v>0</v>
      </c>
      <c r="S802" s="3"/>
      <c r="T802" s="3">
        <f>IFERROR(VLOOKUP(B802,[3]Aaf_PENSION!$C$16:$M$112,11,0)+VLOOKUP(B802,[4]Aaf_PENSION!$C$16:$M$112,11,0),0)</f>
        <v>0</v>
      </c>
      <c r="U802" s="3">
        <f>IFERROR(VLOOKUP(B802,[3]Aaf_SALUD!$C$16:$M$112,11,0)+VLOOKUP(B802,[4]Aaf_SALUD!$C$16:$M$112,11,0),0)</f>
        <v>0</v>
      </c>
      <c r="V802" s="3"/>
      <c r="W802" s="3"/>
      <c r="X802" s="3">
        <f>IFERROR(VLOOKUP(B802,[3]Ap_CESANTIAS!$C$16:$M$112,11,0)+VLOOKUP(B802,[4]Ap_CESANTIAS!$C$16:$M$112,11,0),0)</f>
        <v>0</v>
      </c>
      <c r="Y802" s="3">
        <f>IFERROR(VLOOKUP(B802,[3]Ap_PENSION!$C$16:$M$112,11,0)+VLOOKUP(B802,[4]Ap_PENSION!$C$16:$M$112,11,0),0)</f>
        <v>0</v>
      </c>
      <c r="Z802" s="3">
        <f>IFERROR(VLOOKUP(B802,[3]Ap_SALUD!$C$16:$M$112,11,0)+VLOOKUP(B802,[4]Ap_SALUD!$C$16:$M$112,11,0),0)</f>
        <v>0</v>
      </c>
      <c r="AA802" s="36">
        <f t="shared" si="37"/>
        <v>0</v>
      </c>
      <c r="AB802" s="37">
        <f t="shared" si="38"/>
        <v>0</v>
      </c>
    </row>
    <row r="803" spans="1:28" hidden="1" x14ac:dyDescent="0.25">
      <c r="A803" s="29">
        <v>791</v>
      </c>
      <c r="B803" s="61"/>
      <c r="C803" s="31">
        <v>800099084</v>
      </c>
      <c r="D803" s="31">
        <f>VLOOKUP(C803,ENERO!$D$13:$E$1147,2,0)</f>
        <v>216052260</v>
      </c>
      <c r="E803" s="61" t="s">
        <v>652</v>
      </c>
      <c r="F803" s="61"/>
      <c r="G803" s="61"/>
      <c r="H803" s="3">
        <v>184068517</v>
      </c>
      <c r="I803" s="3">
        <v>215556453</v>
      </c>
      <c r="J803" s="3">
        <f>IFERROR(VLOOKUP(C803,[1]NOMINA!$Y$16:$AC$112,5,0),0)</f>
        <v>0</v>
      </c>
      <c r="K803" s="3">
        <f>IFERROR(VLOOKUP(C803,[1]CANCELACIONES!$Y$16:$AC$43,5,0),0)</f>
        <v>0</v>
      </c>
      <c r="L803" s="3">
        <f>IFERROR(VLOOKUP(C803,'[2]res- 200686'!$K$16:$R$112,8,0),0)</f>
        <v>0</v>
      </c>
      <c r="M803" s="3">
        <f>IFERROR(VLOOKUP(C803,'[2]reduccion calidad '!$K$16:$R$27,8,0),0)*-1</f>
        <v>0</v>
      </c>
      <c r="N803" s="3"/>
      <c r="O803" s="34">
        <f t="shared" si="36"/>
        <v>399624970</v>
      </c>
      <c r="P803" s="35">
        <v>399624970</v>
      </c>
      <c r="Q803" s="3">
        <f>IFERROR(VLOOKUP(C803,[3]ServNOMINA!$F$16:$M$112,8,0)+VLOOKUP(C803,[4]ServNOMINA!$F$16:$M$112,8,0),0)</f>
        <v>0</v>
      </c>
      <c r="R803" s="3">
        <f>IFERROR(VLOOKUP(C803,[3]ServOTROS!$F$16:$M$112,8,0)+VLOOKUP(C803,[4]ServOTROS!$F$16:$M$112,8,0),0)</f>
        <v>0</v>
      </c>
      <c r="S803" s="3"/>
      <c r="T803" s="3">
        <f>IFERROR(VLOOKUP(B803,[3]Aaf_PENSION!$C$16:$M$112,11,0)+VLOOKUP(B803,[4]Aaf_PENSION!$C$16:$M$112,11,0),0)</f>
        <v>0</v>
      </c>
      <c r="U803" s="3">
        <f>IFERROR(VLOOKUP(B803,[3]Aaf_SALUD!$C$16:$M$112,11,0)+VLOOKUP(B803,[4]Aaf_SALUD!$C$16:$M$112,11,0),0)</f>
        <v>0</v>
      </c>
      <c r="V803" s="3"/>
      <c r="W803" s="3"/>
      <c r="X803" s="3">
        <f>IFERROR(VLOOKUP(B803,[3]Ap_CESANTIAS!$C$16:$M$112,11,0)+VLOOKUP(B803,[4]Ap_CESANTIAS!$C$16:$M$112,11,0),0)</f>
        <v>0</v>
      </c>
      <c r="Y803" s="3">
        <f>IFERROR(VLOOKUP(B803,[3]Ap_PENSION!$C$16:$M$112,11,0)+VLOOKUP(B803,[4]Ap_PENSION!$C$16:$M$112,11,0),0)</f>
        <v>0</v>
      </c>
      <c r="Z803" s="3">
        <f>IFERROR(VLOOKUP(B803,[3]Ap_SALUD!$C$16:$M$112,11,0)+VLOOKUP(B803,[4]Ap_SALUD!$C$16:$M$112,11,0),0)</f>
        <v>0</v>
      </c>
      <c r="AA803" s="36">
        <f t="shared" si="37"/>
        <v>0</v>
      </c>
      <c r="AB803" s="37">
        <f t="shared" si="38"/>
        <v>0</v>
      </c>
    </row>
    <row r="804" spans="1:28" hidden="1" x14ac:dyDescent="0.25">
      <c r="A804" s="38">
        <v>792</v>
      </c>
      <c r="B804" s="61"/>
      <c r="C804" s="31">
        <v>800099089</v>
      </c>
      <c r="D804" s="31">
        <f>VLOOKUP(C804,ENERO!$D$13:$E$1147,2,0)</f>
        <v>218752287</v>
      </c>
      <c r="E804" s="61" t="s">
        <v>967</v>
      </c>
      <c r="F804" s="61"/>
      <c r="G804" s="61"/>
      <c r="H804" s="3">
        <v>110718259</v>
      </c>
      <c r="I804" s="3">
        <v>233020686</v>
      </c>
      <c r="J804" s="3">
        <f>IFERROR(VLOOKUP(C804,[1]NOMINA!$Y$16:$AC$112,5,0),0)</f>
        <v>0</v>
      </c>
      <c r="K804" s="3">
        <f>IFERROR(VLOOKUP(C804,[1]CANCELACIONES!$Y$16:$AC$43,5,0),0)</f>
        <v>0</v>
      </c>
      <c r="L804" s="3">
        <f>IFERROR(VLOOKUP(C804,'[2]res- 200686'!$K$16:$R$112,8,0),0)</f>
        <v>0</v>
      </c>
      <c r="M804" s="3">
        <f>IFERROR(VLOOKUP(C804,'[2]reduccion calidad '!$K$16:$R$27,8,0),0)*-1</f>
        <v>0</v>
      </c>
      <c r="N804" s="3"/>
      <c r="O804" s="34">
        <f t="shared" si="36"/>
        <v>343738945</v>
      </c>
      <c r="P804" s="35">
        <v>343738945</v>
      </c>
      <c r="Q804" s="3">
        <f>IFERROR(VLOOKUP(C804,[3]ServNOMINA!$F$16:$M$112,8,0)+VLOOKUP(C804,[4]ServNOMINA!$F$16:$M$112,8,0),0)</f>
        <v>0</v>
      </c>
      <c r="R804" s="3">
        <f>IFERROR(VLOOKUP(C804,[3]ServOTROS!$F$16:$M$112,8,0)+VLOOKUP(C804,[4]ServOTROS!$F$16:$M$112,8,0),0)</f>
        <v>0</v>
      </c>
      <c r="S804" s="3"/>
      <c r="T804" s="3">
        <f>IFERROR(VLOOKUP(B804,[3]Aaf_PENSION!$C$16:$M$112,11,0)+VLOOKUP(B804,[4]Aaf_PENSION!$C$16:$M$112,11,0),0)</f>
        <v>0</v>
      </c>
      <c r="U804" s="3">
        <f>IFERROR(VLOOKUP(B804,[3]Aaf_SALUD!$C$16:$M$112,11,0)+VLOOKUP(B804,[4]Aaf_SALUD!$C$16:$M$112,11,0),0)</f>
        <v>0</v>
      </c>
      <c r="V804" s="3"/>
      <c r="W804" s="3"/>
      <c r="X804" s="3">
        <f>IFERROR(VLOOKUP(B804,[3]Ap_CESANTIAS!$C$16:$M$112,11,0)+VLOOKUP(B804,[4]Ap_CESANTIAS!$C$16:$M$112,11,0),0)</f>
        <v>0</v>
      </c>
      <c r="Y804" s="3">
        <f>IFERROR(VLOOKUP(B804,[3]Ap_PENSION!$C$16:$M$112,11,0)+VLOOKUP(B804,[4]Ap_PENSION!$C$16:$M$112,11,0),0)</f>
        <v>0</v>
      </c>
      <c r="Z804" s="3">
        <f>IFERROR(VLOOKUP(B804,[3]Ap_SALUD!$C$16:$M$112,11,0)+VLOOKUP(B804,[4]Ap_SALUD!$C$16:$M$112,11,0),0)</f>
        <v>0</v>
      </c>
      <c r="AA804" s="36">
        <f t="shared" si="37"/>
        <v>0</v>
      </c>
      <c r="AB804" s="37">
        <f t="shared" si="38"/>
        <v>0</v>
      </c>
    </row>
    <row r="805" spans="1:28" hidden="1" x14ac:dyDescent="0.25">
      <c r="A805" s="29">
        <v>793</v>
      </c>
      <c r="B805" s="61"/>
      <c r="C805" s="31">
        <v>800015689</v>
      </c>
      <c r="D805" s="31">
        <f>VLOOKUP(C805,ENERO!$D$13:$E$1147,2,0)</f>
        <v>211752317</v>
      </c>
      <c r="E805" s="61" t="s">
        <v>968</v>
      </c>
      <c r="F805" s="61"/>
      <c r="G805" s="61"/>
      <c r="H805" s="3">
        <v>253748515</v>
      </c>
      <c r="I805" s="3">
        <v>1035265296</v>
      </c>
      <c r="J805" s="3">
        <f>IFERROR(VLOOKUP(C805,[1]NOMINA!$Y$16:$AC$112,5,0),0)</f>
        <v>0</v>
      </c>
      <c r="K805" s="3">
        <f>IFERROR(VLOOKUP(C805,[1]CANCELACIONES!$Y$16:$AC$43,5,0),0)</f>
        <v>0</v>
      </c>
      <c r="L805" s="3">
        <f>IFERROR(VLOOKUP(C805,'[2]res- 200686'!$K$16:$R$112,8,0),0)</f>
        <v>0</v>
      </c>
      <c r="M805" s="3">
        <f>IFERROR(VLOOKUP(C805,'[2]reduccion calidad '!$K$16:$R$27,8,0),0)*-1</f>
        <v>0</v>
      </c>
      <c r="N805" s="3"/>
      <c r="O805" s="34">
        <f t="shared" si="36"/>
        <v>1289013811</v>
      </c>
      <c r="P805" s="35">
        <v>1289013811</v>
      </c>
      <c r="Q805" s="3">
        <f>IFERROR(VLOOKUP(C805,[3]ServNOMINA!$F$16:$M$112,8,0)+VLOOKUP(C805,[4]ServNOMINA!$F$16:$M$112,8,0),0)</f>
        <v>0</v>
      </c>
      <c r="R805" s="3">
        <f>IFERROR(VLOOKUP(C805,[3]ServOTROS!$F$16:$M$112,8,0)+VLOOKUP(C805,[4]ServOTROS!$F$16:$M$112,8,0),0)</f>
        <v>0</v>
      </c>
      <c r="S805" s="3"/>
      <c r="T805" s="3">
        <f>IFERROR(VLOOKUP(B805,[3]Aaf_PENSION!$C$16:$M$112,11,0)+VLOOKUP(B805,[4]Aaf_PENSION!$C$16:$M$112,11,0),0)</f>
        <v>0</v>
      </c>
      <c r="U805" s="3">
        <f>IFERROR(VLOOKUP(B805,[3]Aaf_SALUD!$C$16:$M$112,11,0)+VLOOKUP(B805,[4]Aaf_SALUD!$C$16:$M$112,11,0),0)</f>
        <v>0</v>
      </c>
      <c r="V805" s="3"/>
      <c r="W805" s="3"/>
      <c r="X805" s="3">
        <f>IFERROR(VLOOKUP(B805,[3]Ap_CESANTIAS!$C$16:$M$112,11,0)+VLOOKUP(B805,[4]Ap_CESANTIAS!$C$16:$M$112,11,0),0)</f>
        <v>0</v>
      </c>
      <c r="Y805" s="3">
        <f>IFERROR(VLOOKUP(B805,[3]Ap_PENSION!$C$16:$M$112,11,0)+VLOOKUP(B805,[4]Ap_PENSION!$C$16:$M$112,11,0),0)</f>
        <v>0</v>
      </c>
      <c r="Z805" s="3">
        <f>IFERROR(VLOOKUP(B805,[3]Ap_SALUD!$C$16:$M$112,11,0)+VLOOKUP(B805,[4]Ap_SALUD!$C$16:$M$112,11,0),0)</f>
        <v>0</v>
      </c>
      <c r="AA805" s="36">
        <f t="shared" si="37"/>
        <v>0</v>
      </c>
      <c r="AB805" s="37">
        <f t="shared" si="38"/>
        <v>0</v>
      </c>
    </row>
    <row r="806" spans="1:28" hidden="1" x14ac:dyDescent="0.25">
      <c r="A806" s="38">
        <v>794</v>
      </c>
      <c r="B806" s="61"/>
      <c r="C806" s="31">
        <v>800099090</v>
      </c>
      <c r="D806" s="31">
        <f>VLOOKUP(C806,ENERO!$D$13:$E$1147,2,0)</f>
        <v>212052320</v>
      </c>
      <c r="E806" s="61" t="s">
        <v>969</v>
      </c>
      <c r="F806" s="61"/>
      <c r="G806" s="61"/>
      <c r="H806" s="3">
        <v>140698795</v>
      </c>
      <c r="I806" s="3">
        <v>295696500</v>
      </c>
      <c r="J806" s="3">
        <f>IFERROR(VLOOKUP(C806,[1]NOMINA!$Y$16:$AC$112,5,0),0)</f>
        <v>0</v>
      </c>
      <c r="K806" s="3">
        <f>IFERROR(VLOOKUP(C806,[1]CANCELACIONES!$Y$16:$AC$43,5,0),0)</f>
        <v>0</v>
      </c>
      <c r="L806" s="3">
        <f>IFERROR(VLOOKUP(C806,'[2]res- 200686'!$K$16:$R$112,8,0),0)</f>
        <v>0</v>
      </c>
      <c r="M806" s="3">
        <f>IFERROR(VLOOKUP(C806,'[2]reduccion calidad '!$K$16:$R$27,8,0),0)*-1</f>
        <v>0</v>
      </c>
      <c r="N806" s="3"/>
      <c r="O806" s="34">
        <f t="shared" si="36"/>
        <v>436395295</v>
      </c>
      <c r="P806" s="35">
        <v>436395295</v>
      </c>
      <c r="Q806" s="3">
        <f>IFERROR(VLOOKUP(C806,[3]ServNOMINA!$F$16:$M$112,8,0)+VLOOKUP(C806,[4]ServNOMINA!$F$16:$M$112,8,0),0)</f>
        <v>0</v>
      </c>
      <c r="R806" s="3">
        <f>IFERROR(VLOOKUP(C806,[3]ServOTROS!$F$16:$M$112,8,0)+VLOOKUP(C806,[4]ServOTROS!$F$16:$M$112,8,0),0)</f>
        <v>0</v>
      </c>
      <c r="S806" s="3"/>
      <c r="T806" s="3">
        <f>IFERROR(VLOOKUP(B806,[3]Aaf_PENSION!$C$16:$M$112,11,0)+VLOOKUP(B806,[4]Aaf_PENSION!$C$16:$M$112,11,0),0)</f>
        <v>0</v>
      </c>
      <c r="U806" s="3">
        <f>IFERROR(VLOOKUP(B806,[3]Aaf_SALUD!$C$16:$M$112,11,0)+VLOOKUP(B806,[4]Aaf_SALUD!$C$16:$M$112,11,0),0)</f>
        <v>0</v>
      </c>
      <c r="V806" s="3"/>
      <c r="W806" s="3"/>
      <c r="X806" s="3">
        <f>IFERROR(VLOOKUP(B806,[3]Ap_CESANTIAS!$C$16:$M$112,11,0)+VLOOKUP(B806,[4]Ap_CESANTIAS!$C$16:$M$112,11,0),0)</f>
        <v>0</v>
      </c>
      <c r="Y806" s="3">
        <f>IFERROR(VLOOKUP(B806,[3]Ap_PENSION!$C$16:$M$112,11,0)+VLOOKUP(B806,[4]Ap_PENSION!$C$16:$M$112,11,0),0)</f>
        <v>0</v>
      </c>
      <c r="Z806" s="3">
        <f>IFERROR(VLOOKUP(B806,[3]Ap_SALUD!$C$16:$M$112,11,0)+VLOOKUP(B806,[4]Ap_SALUD!$C$16:$M$112,11,0),0)</f>
        <v>0</v>
      </c>
      <c r="AA806" s="36">
        <f t="shared" si="37"/>
        <v>0</v>
      </c>
      <c r="AB806" s="37">
        <f t="shared" si="38"/>
        <v>0</v>
      </c>
    </row>
    <row r="807" spans="1:28" hidden="1" x14ac:dyDescent="0.25">
      <c r="A807" s="29">
        <v>795</v>
      </c>
      <c r="B807" s="61"/>
      <c r="C807" s="31">
        <v>800083672</v>
      </c>
      <c r="D807" s="31">
        <f>VLOOKUP(C807,ENERO!$D$13:$E$1147,2,0)</f>
        <v>212352323</v>
      </c>
      <c r="E807" s="61" t="s">
        <v>970</v>
      </c>
      <c r="F807" s="61"/>
      <c r="G807" s="61"/>
      <c r="H807" s="3">
        <v>97089637</v>
      </c>
      <c r="I807" s="3">
        <v>244716102</v>
      </c>
      <c r="J807" s="3">
        <f>IFERROR(VLOOKUP(C807,[1]NOMINA!$Y$16:$AC$112,5,0),0)</f>
        <v>0</v>
      </c>
      <c r="K807" s="3">
        <f>IFERROR(VLOOKUP(C807,[1]CANCELACIONES!$Y$16:$AC$43,5,0),0)</f>
        <v>0</v>
      </c>
      <c r="L807" s="3">
        <f>IFERROR(VLOOKUP(C807,'[2]res- 200686'!$K$16:$R$112,8,0),0)</f>
        <v>0</v>
      </c>
      <c r="M807" s="3">
        <f>IFERROR(VLOOKUP(C807,'[2]reduccion calidad '!$K$16:$R$27,8,0),0)*-1</f>
        <v>0</v>
      </c>
      <c r="N807" s="3"/>
      <c r="O807" s="34">
        <f t="shared" si="36"/>
        <v>341805739</v>
      </c>
      <c r="P807" s="35">
        <v>341805739</v>
      </c>
      <c r="Q807" s="3">
        <f>IFERROR(VLOOKUP(C807,[3]ServNOMINA!$F$16:$M$112,8,0)+VLOOKUP(C807,[4]ServNOMINA!$F$16:$M$112,8,0),0)</f>
        <v>0</v>
      </c>
      <c r="R807" s="3">
        <f>IFERROR(VLOOKUP(C807,[3]ServOTROS!$F$16:$M$112,8,0)+VLOOKUP(C807,[4]ServOTROS!$F$16:$M$112,8,0),0)</f>
        <v>0</v>
      </c>
      <c r="S807" s="3"/>
      <c r="T807" s="3">
        <f>IFERROR(VLOOKUP(B807,[3]Aaf_PENSION!$C$16:$M$112,11,0)+VLOOKUP(B807,[4]Aaf_PENSION!$C$16:$M$112,11,0),0)</f>
        <v>0</v>
      </c>
      <c r="U807" s="3">
        <f>IFERROR(VLOOKUP(B807,[3]Aaf_SALUD!$C$16:$M$112,11,0)+VLOOKUP(B807,[4]Aaf_SALUD!$C$16:$M$112,11,0),0)</f>
        <v>0</v>
      </c>
      <c r="V807" s="3"/>
      <c r="W807" s="3"/>
      <c r="X807" s="3">
        <f>IFERROR(VLOOKUP(B807,[3]Ap_CESANTIAS!$C$16:$M$112,11,0)+VLOOKUP(B807,[4]Ap_CESANTIAS!$C$16:$M$112,11,0),0)</f>
        <v>0</v>
      </c>
      <c r="Y807" s="3">
        <f>IFERROR(VLOOKUP(B807,[3]Ap_PENSION!$C$16:$M$112,11,0)+VLOOKUP(B807,[4]Ap_PENSION!$C$16:$M$112,11,0),0)</f>
        <v>0</v>
      </c>
      <c r="Z807" s="3">
        <f>IFERROR(VLOOKUP(B807,[3]Ap_SALUD!$C$16:$M$112,11,0)+VLOOKUP(B807,[4]Ap_SALUD!$C$16:$M$112,11,0),0)</f>
        <v>0</v>
      </c>
      <c r="AA807" s="36">
        <f t="shared" si="37"/>
        <v>0</v>
      </c>
      <c r="AB807" s="37">
        <f t="shared" si="38"/>
        <v>0</v>
      </c>
    </row>
    <row r="808" spans="1:28" hidden="1" x14ac:dyDescent="0.25">
      <c r="A808" s="38">
        <v>796</v>
      </c>
      <c r="B808" s="61"/>
      <c r="C808" s="31">
        <v>800099092</v>
      </c>
      <c r="D808" s="31">
        <f>VLOOKUP(C808,ENERO!$D$13:$E$1147,2,0)</f>
        <v>215252352</v>
      </c>
      <c r="E808" s="61" t="s">
        <v>971</v>
      </c>
      <c r="F808" s="61"/>
      <c r="G808" s="61"/>
      <c r="H808" s="3">
        <v>135692971</v>
      </c>
      <c r="I808" s="3">
        <v>289554933</v>
      </c>
      <c r="J808" s="3">
        <f>IFERROR(VLOOKUP(C808,[1]NOMINA!$Y$16:$AC$112,5,0),0)</f>
        <v>0</v>
      </c>
      <c r="K808" s="3">
        <f>IFERROR(VLOOKUP(C808,[1]CANCELACIONES!$Y$16:$AC$43,5,0),0)</f>
        <v>0</v>
      </c>
      <c r="L808" s="3">
        <f>IFERROR(VLOOKUP(C808,'[2]res- 200686'!$K$16:$R$112,8,0),0)</f>
        <v>0</v>
      </c>
      <c r="M808" s="3">
        <f>IFERROR(VLOOKUP(C808,'[2]reduccion calidad '!$K$16:$R$27,8,0),0)*-1</f>
        <v>0</v>
      </c>
      <c r="N808" s="3"/>
      <c r="O808" s="34">
        <f t="shared" si="36"/>
        <v>425247904</v>
      </c>
      <c r="P808" s="35">
        <v>425247904</v>
      </c>
      <c r="Q808" s="3">
        <f>IFERROR(VLOOKUP(C808,[3]ServNOMINA!$F$16:$M$112,8,0)+VLOOKUP(C808,[4]ServNOMINA!$F$16:$M$112,8,0),0)</f>
        <v>0</v>
      </c>
      <c r="R808" s="3">
        <f>IFERROR(VLOOKUP(C808,[3]ServOTROS!$F$16:$M$112,8,0)+VLOOKUP(C808,[4]ServOTROS!$F$16:$M$112,8,0),0)</f>
        <v>0</v>
      </c>
      <c r="S808" s="3"/>
      <c r="T808" s="3">
        <f>IFERROR(VLOOKUP(B808,[3]Aaf_PENSION!$C$16:$M$112,11,0)+VLOOKUP(B808,[4]Aaf_PENSION!$C$16:$M$112,11,0),0)</f>
        <v>0</v>
      </c>
      <c r="U808" s="3">
        <f>IFERROR(VLOOKUP(B808,[3]Aaf_SALUD!$C$16:$M$112,11,0)+VLOOKUP(B808,[4]Aaf_SALUD!$C$16:$M$112,11,0),0)</f>
        <v>0</v>
      </c>
      <c r="V808" s="3"/>
      <c r="W808" s="3"/>
      <c r="X808" s="3">
        <f>IFERROR(VLOOKUP(B808,[3]Ap_CESANTIAS!$C$16:$M$112,11,0)+VLOOKUP(B808,[4]Ap_CESANTIAS!$C$16:$M$112,11,0),0)</f>
        <v>0</v>
      </c>
      <c r="Y808" s="3">
        <f>IFERROR(VLOOKUP(B808,[3]Ap_PENSION!$C$16:$M$112,11,0)+VLOOKUP(B808,[4]Ap_PENSION!$C$16:$M$112,11,0),0)</f>
        <v>0</v>
      </c>
      <c r="Z808" s="3">
        <f>IFERROR(VLOOKUP(B808,[3]Ap_SALUD!$C$16:$M$112,11,0)+VLOOKUP(B808,[4]Ap_SALUD!$C$16:$M$112,11,0),0)</f>
        <v>0</v>
      </c>
      <c r="AA808" s="36">
        <f t="shared" si="37"/>
        <v>0</v>
      </c>
      <c r="AB808" s="37">
        <f t="shared" si="38"/>
        <v>0</v>
      </c>
    </row>
    <row r="809" spans="1:28" hidden="1" x14ac:dyDescent="0.25">
      <c r="A809" s="29">
        <v>797</v>
      </c>
      <c r="B809" s="61"/>
      <c r="C809" s="31">
        <v>800019005</v>
      </c>
      <c r="D809" s="31">
        <f>VLOOKUP(C809,ENERO!$D$13:$E$1147,2,0)</f>
        <v>215452354</v>
      </c>
      <c r="E809" s="61" t="s">
        <v>972</v>
      </c>
      <c r="F809" s="61"/>
      <c r="G809" s="61"/>
      <c r="H809" s="3">
        <v>97522639</v>
      </c>
      <c r="I809" s="3">
        <v>265177974</v>
      </c>
      <c r="J809" s="3">
        <f>IFERROR(VLOOKUP(C809,[1]NOMINA!$Y$16:$AC$112,5,0),0)</f>
        <v>0</v>
      </c>
      <c r="K809" s="3">
        <f>IFERROR(VLOOKUP(C809,[1]CANCELACIONES!$Y$16:$AC$43,5,0),0)</f>
        <v>0</v>
      </c>
      <c r="L809" s="3">
        <f>IFERROR(VLOOKUP(C809,'[2]res- 200686'!$K$16:$R$112,8,0),0)</f>
        <v>0</v>
      </c>
      <c r="M809" s="3">
        <f>IFERROR(VLOOKUP(C809,'[2]reduccion calidad '!$K$16:$R$27,8,0),0)*-1</f>
        <v>0</v>
      </c>
      <c r="N809" s="3"/>
      <c r="O809" s="34">
        <f t="shared" si="36"/>
        <v>362700613</v>
      </c>
      <c r="P809" s="35">
        <v>362700613</v>
      </c>
      <c r="Q809" s="3">
        <f>IFERROR(VLOOKUP(C809,[3]ServNOMINA!$F$16:$M$112,8,0)+VLOOKUP(C809,[4]ServNOMINA!$F$16:$M$112,8,0),0)</f>
        <v>0</v>
      </c>
      <c r="R809" s="3">
        <f>IFERROR(VLOOKUP(C809,[3]ServOTROS!$F$16:$M$112,8,0)+VLOOKUP(C809,[4]ServOTROS!$F$16:$M$112,8,0),0)</f>
        <v>0</v>
      </c>
      <c r="S809" s="3"/>
      <c r="T809" s="3">
        <f>IFERROR(VLOOKUP(B809,[3]Aaf_PENSION!$C$16:$M$112,11,0)+VLOOKUP(B809,[4]Aaf_PENSION!$C$16:$M$112,11,0),0)</f>
        <v>0</v>
      </c>
      <c r="U809" s="3">
        <f>IFERROR(VLOOKUP(B809,[3]Aaf_SALUD!$C$16:$M$112,11,0)+VLOOKUP(B809,[4]Aaf_SALUD!$C$16:$M$112,11,0),0)</f>
        <v>0</v>
      </c>
      <c r="V809" s="3"/>
      <c r="W809" s="3"/>
      <c r="X809" s="3">
        <f>IFERROR(VLOOKUP(B809,[3]Ap_CESANTIAS!$C$16:$M$112,11,0)+VLOOKUP(B809,[4]Ap_CESANTIAS!$C$16:$M$112,11,0),0)</f>
        <v>0</v>
      </c>
      <c r="Y809" s="3">
        <f>IFERROR(VLOOKUP(B809,[3]Ap_PENSION!$C$16:$M$112,11,0)+VLOOKUP(B809,[4]Ap_PENSION!$C$16:$M$112,11,0),0)</f>
        <v>0</v>
      </c>
      <c r="Z809" s="3">
        <f>IFERROR(VLOOKUP(B809,[3]Ap_SALUD!$C$16:$M$112,11,0)+VLOOKUP(B809,[4]Ap_SALUD!$C$16:$M$112,11,0),0)</f>
        <v>0</v>
      </c>
      <c r="AA809" s="36">
        <f t="shared" si="37"/>
        <v>0</v>
      </c>
      <c r="AB809" s="37">
        <f t="shared" si="38"/>
        <v>0</v>
      </c>
    </row>
    <row r="810" spans="1:28" hidden="1" x14ac:dyDescent="0.25">
      <c r="A810" s="38">
        <v>798</v>
      </c>
      <c r="B810" s="61"/>
      <c r="C810" s="31">
        <v>800099098</v>
      </c>
      <c r="D810" s="31">
        <f>VLOOKUP(C810,ENERO!$D$13:$E$1147,2,0)</f>
        <v>217852378</v>
      </c>
      <c r="E810" s="61" t="s">
        <v>973</v>
      </c>
      <c r="F810" s="61"/>
      <c r="G810" s="61"/>
      <c r="H810" s="3">
        <v>252364179</v>
      </c>
      <c r="I810" s="3">
        <v>557761497</v>
      </c>
      <c r="J810" s="3">
        <f>IFERROR(VLOOKUP(C810,[1]NOMINA!$Y$16:$AC$112,5,0),0)</f>
        <v>0</v>
      </c>
      <c r="K810" s="3">
        <f>IFERROR(VLOOKUP(C810,[1]CANCELACIONES!$Y$16:$AC$43,5,0),0)</f>
        <v>0</v>
      </c>
      <c r="L810" s="3">
        <f>IFERROR(VLOOKUP(C810,'[2]res- 200686'!$K$16:$R$112,8,0),0)</f>
        <v>0</v>
      </c>
      <c r="M810" s="3">
        <f>IFERROR(VLOOKUP(C810,'[2]reduccion calidad '!$K$16:$R$27,8,0),0)*-1</f>
        <v>0</v>
      </c>
      <c r="N810" s="3"/>
      <c r="O810" s="34">
        <f t="shared" si="36"/>
        <v>810125676</v>
      </c>
      <c r="P810" s="35">
        <v>810125676</v>
      </c>
      <c r="Q810" s="3">
        <f>IFERROR(VLOOKUP(C810,[3]ServNOMINA!$F$16:$M$112,8,0)+VLOOKUP(C810,[4]ServNOMINA!$F$16:$M$112,8,0),0)</f>
        <v>0</v>
      </c>
      <c r="R810" s="3">
        <f>IFERROR(VLOOKUP(C810,[3]ServOTROS!$F$16:$M$112,8,0)+VLOOKUP(C810,[4]ServOTROS!$F$16:$M$112,8,0),0)</f>
        <v>0</v>
      </c>
      <c r="S810" s="3"/>
      <c r="T810" s="3">
        <f>IFERROR(VLOOKUP(B810,[3]Aaf_PENSION!$C$16:$M$112,11,0)+VLOOKUP(B810,[4]Aaf_PENSION!$C$16:$M$112,11,0),0)</f>
        <v>0</v>
      </c>
      <c r="U810" s="3">
        <f>IFERROR(VLOOKUP(B810,[3]Aaf_SALUD!$C$16:$M$112,11,0)+VLOOKUP(B810,[4]Aaf_SALUD!$C$16:$M$112,11,0),0)</f>
        <v>0</v>
      </c>
      <c r="V810" s="3"/>
      <c r="W810" s="3"/>
      <c r="X810" s="3">
        <f>IFERROR(VLOOKUP(B810,[3]Ap_CESANTIAS!$C$16:$M$112,11,0)+VLOOKUP(B810,[4]Ap_CESANTIAS!$C$16:$M$112,11,0),0)</f>
        <v>0</v>
      </c>
      <c r="Y810" s="3">
        <f>IFERROR(VLOOKUP(B810,[3]Ap_PENSION!$C$16:$M$112,11,0)+VLOOKUP(B810,[4]Ap_PENSION!$C$16:$M$112,11,0),0)</f>
        <v>0</v>
      </c>
      <c r="Z810" s="3">
        <f>IFERROR(VLOOKUP(B810,[3]Ap_SALUD!$C$16:$M$112,11,0)+VLOOKUP(B810,[4]Ap_SALUD!$C$16:$M$112,11,0),0)</f>
        <v>0</v>
      </c>
      <c r="AA810" s="36">
        <f t="shared" si="37"/>
        <v>0</v>
      </c>
      <c r="AB810" s="37">
        <f t="shared" si="38"/>
        <v>0</v>
      </c>
    </row>
    <row r="811" spans="1:28" hidden="1" x14ac:dyDescent="0.25">
      <c r="A811" s="29">
        <v>799</v>
      </c>
      <c r="B811" s="61"/>
      <c r="C811" s="31">
        <v>800099100</v>
      </c>
      <c r="D811" s="31">
        <f>VLOOKUP(C811,ENERO!$D$13:$E$1147,2,0)</f>
        <v>218152381</v>
      </c>
      <c r="E811" s="61" t="s">
        <v>974</v>
      </c>
      <c r="F811" s="61"/>
      <c r="G811" s="61"/>
      <c r="H811" s="3">
        <v>164875923</v>
      </c>
      <c r="I811" s="3">
        <v>408368032</v>
      </c>
      <c r="J811" s="3">
        <f>IFERROR(VLOOKUP(C811,[1]NOMINA!$Y$16:$AC$112,5,0),0)</f>
        <v>0</v>
      </c>
      <c r="K811" s="3">
        <f>IFERROR(VLOOKUP(C811,[1]CANCELACIONES!$Y$16:$AC$43,5,0),0)</f>
        <v>0</v>
      </c>
      <c r="L811" s="3">
        <f>IFERROR(VLOOKUP(C811,'[2]res- 200686'!$K$16:$R$112,8,0),0)</f>
        <v>0</v>
      </c>
      <c r="M811" s="3">
        <f>IFERROR(VLOOKUP(C811,'[2]reduccion calidad '!$K$16:$R$27,8,0),0)*-1</f>
        <v>0</v>
      </c>
      <c r="N811" s="3"/>
      <c r="O811" s="34">
        <f t="shared" si="36"/>
        <v>573243955</v>
      </c>
      <c r="P811" s="35">
        <v>573243955</v>
      </c>
      <c r="Q811" s="3">
        <f>IFERROR(VLOOKUP(C811,[3]ServNOMINA!$F$16:$M$112,8,0)+VLOOKUP(C811,[4]ServNOMINA!$F$16:$M$112,8,0),0)</f>
        <v>0</v>
      </c>
      <c r="R811" s="3">
        <f>IFERROR(VLOOKUP(C811,[3]ServOTROS!$F$16:$M$112,8,0)+VLOOKUP(C811,[4]ServOTROS!$F$16:$M$112,8,0),0)</f>
        <v>0</v>
      </c>
      <c r="S811" s="3"/>
      <c r="T811" s="3">
        <f>IFERROR(VLOOKUP(B811,[3]Aaf_PENSION!$C$16:$M$112,11,0)+VLOOKUP(B811,[4]Aaf_PENSION!$C$16:$M$112,11,0),0)</f>
        <v>0</v>
      </c>
      <c r="U811" s="3">
        <f>IFERROR(VLOOKUP(B811,[3]Aaf_SALUD!$C$16:$M$112,11,0)+VLOOKUP(B811,[4]Aaf_SALUD!$C$16:$M$112,11,0),0)</f>
        <v>0</v>
      </c>
      <c r="V811" s="3"/>
      <c r="W811" s="3"/>
      <c r="X811" s="3">
        <f>IFERROR(VLOOKUP(B811,[3]Ap_CESANTIAS!$C$16:$M$112,11,0)+VLOOKUP(B811,[4]Ap_CESANTIAS!$C$16:$M$112,11,0),0)</f>
        <v>0</v>
      </c>
      <c r="Y811" s="3">
        <f>IFERROR(VLOOKUP(B811,[3]Ap_PENSION!$C$16:$M$112,11,0)+VLOOKUP(B811,[4]Ap_PENSION!$C$16:$M$112,11,0),0)</f>
        <v>0</v>
      </c>
      <c r="Z811" s="3">
        <f>IFERROR(VLOOKUP(B811,[3]Ap_SALUD!$C$16:$M$112,11,0)+VLOOKUP(B811,[4]Ap_SALUD!$C$16:$M$112,11,0),0)</f>
        <v>0</v>
      </c>
      <c r="AA811" s="36">
        <f t="shared" si="37"/>
        <v>0</v>
      </c>
      <c r="AB811" s="37">
        <f t="shared" si="38"/>
        <v>0</v>
      </c>
    </row>
    <row r="812" spans="1:28" hidden="1" x14ac:dyDescent="0.25">
      <c r="A812" s="38">
        <v>800</v>
      </c>
      <c r="B812" s="61"/>
      <c r="C812" s="31">
        <v>800149894</v>
      </c>
      <c r="D812" s="31">
        <f>VLOOKUP(C812,ENERO!$D$13:$E$1147,2,0)</f>
        <v>218552385</v>
      </c>
      <c r="E812" s="61" t="s">
        <v>975</v>
      </c>
      <c r="F812" s="61"/>
      <c r="G812" s="61"/>
      <c r="H812" s="3">
        <v>86526341</v>
      </c>
      <c r="I812" s="3">
        <v>205507650</v>
      </c>
      <c r="J812" s="3">
        <f>IFERROR(VLOOKUP(C812,[1]NOMINA!$Y$16:$AC$112,5,0),0)</f>
        <v>0</v>
      </c>
      <c r="K812" s="3">
        <f>IFERROR(VLOOKUP(C812,[1]CANCELACIONES!$Y$16:$AC$43,5,0),0)</f>
        <v>0</v>
      </c>
      <c r="L812" s="3">
        <f>IFERROR(VLOOKUP(C812,'[2]res- 200686'!$K$16:$R$112,8,0),0)</f>
        <v>0</v>
      </c>
      <c r="M812" s="3">
        <f>IFERROR(VLOOKUP(C812,'[2]reduccion calidad '!$K$16:$R$27,8,0),0)*-1</f>
        <v>0</v>
      </c>
      <c r="N812" s="3"/>
      <c r="O812" s="34">
        <f t="shared" si="36"/>
        <v>292033991</v>
      </c>
      <c r="P812" s="35">
        <v>292033991</v>
      </c>
      <c r="Q812" s="3">
        <f>IFERROR(VLOOKUP(C812,[3]ServNOMINA!$F$16:$M$112,8,0)+VLOOKUP(C812,[4]ServNOMINA!$F$16:$M$112,8,0),0)</f>
        <v>0</v>
      </c>
      <c r="R812" s="3">
        <f>IFERROR(VLOOKUP(C812,[3]ServOTROS!$F$16:$M$112,8,0)+VLOOKUP(C812,[4]ServOTROS!$F$16:$M$112,8,0),0)</f>
        <v>0</v>
      </c>
      <c r="S812" s="3"/>
      <c r="T812" s="3">
        <f>IFERROR(VLOOKUP(B812,[3]Aaf_PENSION!$C$16:$M$112,11,0)+VLOOKUP(B812,[4]Aaf_PENSION!$C$16:$M$112,11,0),0)</f>
        <v>0</v>
      </c>
      <c r="U812" s="3">
        <f>IFERROR(VLOOKUP(B812,[3]Aaf_SALUD!$C$16:$M$112,11,0)+VLOOKUP(B812,[4]Aaf_SALUD!$C$16:$M$112,11,0),0)</f>
        <v>0</v>
      </c>
      <c r="V812" s="3"/>
      <c r="W812" s="3"/>
      <c r="X812" s="3">
        <f>IFERROR(VLOOKUP(B812,[3]Ap_CESANTIAS!$C$16:$M$112,11,0)+VLOOKUP(B812,[4]Ap_CESANTIAS!$C$16:$M$112,11,0),0)</f>
        <v>0</v>
      </c>
      <c r="Y812" s="3">
        <f>IFERROR(VLOOKUP(B812,[3]Ap_PENSION!$C$16:$M$112,11,0)+VLOOKUP(B812,[4]Ap_PENSION!$C$16:$M$112,11,0),0)</f>
        <v>0</v>
      </c>
      <c r="Z812" s="3">
        <f>IFERROR(VLOOKUP(B812,[3]Ap_SALUD!$C$16:$M$112,11,0)+VLOOKUP(B812,[4]Ap_SALUD!$C$16:$M$112,11,0),0)</f>
        <v>0</v>
      </c>
      <c r="AA812" s="36">
        <f t="shared" si="37"/>
        <v>0</v>
      </c>
      <c r="AB812" s="37">
        <f t="shared" si="38"/>
        <v>0</v>
      </c>
    </row>
    <row r="813" spans="1:28" hidden="1" x14ac:dyDescent="0.25">
      <c r="A813" s="29">
        <v>801</v>
      </c>
      <c r="B813" s="61"/>
      <c r="C813" s="31">
        <v>800222502</v>
      </c>
      <c r="D813" s="31">
        <f>VLOOKUP(C813,ENERO!$D$13:$E$1147,2,0)</f>
        <v>219052390</v>
      </c>
      <c r="E813" s="61" t="s">
        <v>976</v>
      </c>
      <c r="F813" s="61"/>
      <c r="G813" s="61"/>
      <c r="H813" s="3">
        <v>417108115</v>
      </c>
      <c r="I813" s="3">
        <v>497039793</v>
      </c>
      <c r="J813" s="3">
        <f>IFERROR(VLOOKUP(C813,[1]NOMINA!$Y$16:$AC$112,5,0),0)</f>
        <v>0</v>
      </c>
      <c r="K813" s="3">
        <f>IFERROR(VLOOKUP(C813,[1]CANCELACIONES!$Y$16:$AC$43,5,0),0)</f>
        <v>0</v>
      </c>
      <c r="L813" s="3">
        <f>IFERROR(VLOOKUP(C813,'[2]res- 200686'!$K$16:$R$112,8,0),0)</f>
        <v>0</v>
      </c>
      <c r="M813" s="3">
        <f>IFERROR(VLOOKUP(C813,'[2]reduccion calidad '!$K$16:$R$27,8,0),0)*-1</f>
        <v>0</v>
      </c>
      <c r="N813" s="3"/>
      <c r="O813" s="34">
        <f t="shared" si="36"/>
        <v>914147908</v>
      </c>
      <c r="P813" s="35">
        <v>914147908</v>
      </c>
      <c r="Q813" s="3">
        <f>IFERROR(VLOOKUP(C813,[3]ServNOMINA!$F$16:$M$112,8,0)+VLOOKUP(C813,[4]ServNOMINA!$F$16:$M$112,8,0),0)</f>
        <v>0</v>
      </c>
      <c r="R813" s="3">
        <f>IFERROR(VLOOKUP(C813,[3]ServOTROS!$F$16:$M$112,8,0)+VLOOKUP(C813,[4]ServOTROS!$F$16:$M$112,8,0),0)</f>
        <v>0</v>
      </c>
      <c r="S813" s="3"/>
      <c r="T813" s="3">
        <f>IFERROR(VLOOKUP(B813,[3]Aaf_PENSION!$C$16:$M$112,11,0)+VLOOKUP(B813,[4]Aaf_PENSION!$C$16:$M$112,11,0),0)</f>
        <v>0</v>
      </c>
      <c r="U813" s="3">
        <f>IFERROR(VLOOKUP(B813,[3]Aaf_SALUD!$C$16:$M$112,11,0)+VLOOKUP(B813,[4]Aaf_SALUD!$C$16:$M$112,11,0),0)</f>
        <v>0</v>
      </c>
      <c r="V813" s="3"/>
      <c r="W813" s="3"/>
      <c r="X813" s="3">
        <f>IFERROR(VLOOKUP(B813,[3]Ap_CESANTIAS!$C$16:$M$112,11,0)+VLOOKUP(B813,[4]Ap_CESANTIAS!$C$16:$M$112,11,0),0)</f>
        <v>0</v>
      </c>
      <c r="Y813" s="3">
        <f>IFERROR(VLOOKUP(B813,[3]Ap_PENSION!$C$16:$M$112,11,0)+VLOOKUP(B813,[4]Ap_PENSION!$C$16:$M$112,11,0),0)</f>
        <v>0</v>
      </c>
      <c r="Z813" s="3">
        <f>IFERROR(VLOOKUP(B813,[3]Ap_SALUD!$C$16:$M$112,11,0)+VLOOKUP(B813,[4]Ap_SALUD!$C$16:$M$112,11,0),0)</f>
        <v>0</v>
      </c>
      <c r="AA813" s="36">
        <f t="shared" si="37"/>
        <v>0</v>
      </c>
      <c r="AB813" s="37">
        <f t="shared" si="38"/>
        <v>0</v>
      </c>
    </row>
    <row r="814" spans="1:28" hidden="1" x14ac:dyDescent="0.25">
      <c r="A814" s="38">
        <v>802</v>
      </c>
      <c r="B814" s="61"/>
      <c r="C814" s="31">
        <v>800099102</v>
      </c>
      <c r="D814" s="31">
        <f>VLOOKUP(C814,ENERO!$D$13:$E$1147,2,0)</f>
        <v>219952399</v>
      </c>
      <c r="E814" s="61" t="s">
        <v>367</v>
      </c>
      <c r="F814" s="61"/>
      <c r="G814" s="61"/>
      <c r="H814" s="3">
        <v>444884751</v>
      </c>
      <c r="I814" s="3">
        <v>776497550</v>
      </c>
      <c r="J814" s="3">
        <f>IFERROR(VLOOKUP(C814,[1]NOMINA!$Y$16:$AC$112,5,0),0)</f>
        <v>0</v>
      </c>
      <c r="K814" s="3">
        <f>IFERROR(VLOOKUP(C814,[1]CANCELACIONES!$Y$16:$AC$43,5,0),0)</f>
        <v>0</v>
      </c>
      <c r="L814" s="3">
        <f>IFERROR(VLOOKUP(C814,'[2]res- 200686'!$K$16:$R$112,8,0),0)</f>
        <v>0</v>
      </c>
      <c r="M814" s="3">
        <f>IFERROR(VLOOKUP(C814,'[2]reduccion calidad '!$K$16:$R$27,8,0),0)*-1</f>
        <v>0</v>
      </c>
      <c r="N814" s="3"/>
      <c r="O814" s="34">
        <f t="shared" si="36"/>
        <v>1221382301</v>
      </c>
      <c r="P814" s="35">
        <v>1221382301</v>
      </c>
      <c r="Q814" s="3">
        <f>IFERROR(VLOOKUP(C814,[3]ServNOMINA!$F$16:$M$112,8,0)+VLOOKUP(C814,[4]ServNOMINA!$F$16:$M$112,8,0),0)</f>
        <v>0</v>
      </c>
      <c r="R814" s="3">
        <f>IFERROR(VLOOKUP(C814,[3]ServOTROS!$F$16:$M$112,8,0)+VLOOKUP(C814,[4]ServOTROS!$F$16:$M$112,8,0),0)</f>
        <v>0</v>
      </c>
      <c r="S814" s="3"/>
      <c r="T814" s="3">
        <f>IFERROR(VLOOKUP(B814,[3]Aaf_PENSION!$C$16:$M$112,11,0)+VLOOKUP(B814,[4]Aaf_PENSION!$C$16:$M$112,11,0),0)</f>
        <v>0</v>
      </c>
      <c r="U814" s="3">
        <f>IFERROR(VLOOKUP(B814,[3]Aaf_SALUD!$C$16:$M$112,11,0)+VLOOKUP(B814,[4]Aaf_SALUD!$C$16:$M$112,11,0),0)</f>
        <v>0</v>
      </c>
      <c r="V814" s="3"/>
      <c r="W814" s="3"/>
      <c r="X814" s="3">
        <f>IFERROR(VLOOKUP(B814,[3]Ap_CESANTIAS!$C$16:$M$112,11,0)+VLOOKUP(B814,[4]Ap_CESANTIAS!$C$16:$M$112,11,0),0)</f>
        <v>0</v>
      </c>
      <c r="Y814" s="3">
        <f>IFERROR(VLOOKUP(B814,[3]Ap_PENSION!$C$16:$M$112,11,0)+VLOOKUP(B814,[4]Ap_PENSION!$C$16:$M$112,11,0),0)</f>
        <v>0</v>
      </c>
      <c r="Z814" s="3">
        <f>IFERROR(VLOOKUP(B814,[3]Ap_SALUD!$C$16:$M$112,11,0)+VLOOKUP(B814,[4]Ap_SALUD!$C$16:$M$112,11,0),0)</f>
        <v>0</v>
      </c>
      <c r="AA814" s="36">
        <f t="shared" si="37"/>
        <v>0</v>
      </c>
      <c r="AB814" s="37">
        <f t="shared" si="38"/>
        <v>0</v>
      </c>
    </row>
    <row r="815" spans="1:28" hidden="1" x14ac:dyDescent="0.25">
      <c r="A815" s="29">
        <v>803</v>
      </c>
      <c r="B815" s="61"/>
      <c r="C815" s="31">
        <v>800019111</v>
      </c>
      <c r="D815" s="31">
        <f>VLOOKUP(C815,ENERO!$D$13:$E$1147,2,0)</f>
        <v>210552405</v>
      </c>
      <c r="E815" s="61" t="s">
        <v>977</v>
      </c>
      <c r="F815" s="61"/>
      <c r="G815" s="61"/>
      <c r="H815" s="3">
        <v>188851719</v>
      </c>
      <c r="I815" s="3">
        <v>376846645</v>
      </c>
      <c r="J815" s="3">
        <f>IFERROR(VLOOKUP(C815,[1]NOMINA!$Y$16:$AC$112,5,0),0)</f>
        <v>0</v>
      </c>
      <c r="K815" s="3">
        <f>IFERROR(VLOOKUP(C815,[1]CANCELACIONES!$Y$16:$AC$43,5,0),0)</f>
        <v>0</v>
      </c>
      <c r="L815" s="3">
        <f>IFERROR(VLOOKUP(C815,'[2]res- 200686'!$K$16:$R$112,8,0),0)</f>
        <v>0</v>
      </c>
      <c r="M815" s="3">
        <f>IFERROR(VLOOKUP(C815,'[2]reduccion calidad '!$K$16:$R$27,8,0),0)*-1</f>
        <v>0</v>
      </c>
      <c r="N815" s="3"/>
      <c r="O815" s="34">
        <f t="shared" si="36"/>
        <v>565698364</v>
      </c>
      <c r="P815" s="35">
        <v>565698364</v>
      </c>
      <c r="Q815" s="3">
        <f>IFERROR(VLOOKUP(C815,[3]ServNOMINA!$F$16:$M$112,8,0)+VLOOKUP(C815,[4]ServNOMINA!$F$16:$M$112,8,0),0)</f>
        <v>0</v>
      </c>
      <c r="R815" s="3">
        <f>IFERROR(VLOOKUP(C815,[3]ServOTROS!$F$16:$M$112,8,0)+VLOOKUP(C815,[4]ServOTROS!$F$16:$M$112,8,0),0)</f>
        <v>0</v>
      </c>
      <c r="S815" s="3"/>
      <c r="T815" s="3">
        <f>IFERROR(VLOOKUP(B815,[3]Aaf_PENSION!$C$16:$M$112,11,0)+VLOOKUP(B815,[4]Aaf_PENSION!$C$16:$M$112,11,0),0)</f>
        <v>0</v>
      </c>
      <c r="U815" s="3">
        <f>IFERROR(VLOOKUP(B815,[3]Aaf_SALUD!$C$16:$M$112,11,0)+VLOOKUP(B815,[4]Aaf_SALUD!$C$16:$M$112,11,0),0)</f>
        <v>0</v>
      </c>
      <c r="V815" s="3"/>
      <c r="W815" s="3"/>
      <c r="X815" s="3">
        <f>IFERROR(VLOOKUP(B815,[3]Ap_CESANTIAS!$C$16:$M$112,11,0)+VLOOKUP(B815,[4]Ap_CESANTIAS!$C$16:$M$112,11,0),0)</f>
        <v>0</v>
      </c>
      <c r="Y815" s="3">
        <f>IFERROR(VLOOKUP(B815,[3]Ap_PENSION!$C$16:$M$112,11,0)+VLOOKUP(B815,[4]Ap_PENSION!$C$16:$M$112,11,0),0)</f>
        <v>0</v>
      </c>
      <c r="Z815" s="3">
        <f>IFERROR(VLOOKUP(B815,[3]Ap_SALUD!$C$16:$M$112,11,0)+VLOOKUP(B815,[4]Ap_SALUD!$C$16:$M$112,11,0),0)</f>
        <v>0</v>
      </c>
      <c r="AA815" s="36">
        <f t="shared" si="37"/>
        <v>0</v>
      </c>
      <c r="AB815" s="37">
        <f t="shared" si="38"/>
        <v>0</v>
      </c>
    </row>
    <row r="816" spans="1:28" hidden="1" x14ac:dyDescent="0.25">
      <c r="A816" s="38">
        <v>804</v>
      </c>
      <c r="B816" s="61"/>
      <c r="C816" s="31">
        <v>800099105</v>
      </c>
      <c r="D816" s="31">
        <f>VLOOKUP(C816,ENERO!$D$13:$E$1147,2,0)</f>
        <v>211152411</v>
      </c>
      <c r="E816" s="61" t="s">
        <v>978</v>
      </c>
      <c r="F816" s="61"/>
      <c r="G816" s="61"/>
      <c r="H816" s="3">
        <v>109024605</v>
      </c>
      <c r="I816" s="3">
        <v>265350016</v>
      </c>
      <c r="J816" s="3">
        <f>IFERROR(VLOOKUP(C816,[1]NOMINA!$Y$16:$AC$112,5,0),0)</f>
        <v>0</v>
      </c>
      <c r="K816" s="3">
        <f>IFERROR(VLOOKUP(C816,[1]CANCELACIONES!$Y$16:$AC$43,5,0),0)</f>
        <v>0</v>
      </c>
      <c r="L816" s="3">
        <f>IFERROR(VLOOKUP(C816,'[2]res- 200686'!$K$16:$R$112,8,0),0)</f>
        <v>0</v>
      </c>
      <c r="M816" s="3">
        <f>IFERROR(VLOOKUP(C816,'[2]reduccion calidad '!$K$16:$R$27,8,0),0)*-1</f>
        <v>0</v>
      </c>
      <c r="N816" s="3"/>
      <c r="O816" s="34">
        <f t="shared" si="36"/>
        <v>374374621</v>
      </c>
      <c r="P816" s="35">
        <v>374374621</v>
      </c>
      <c r="Q816" s="3">
        <f>IFERROR(VLOOKUP(C816,[3]ServNOMINA!$F$16:$M$112,8,0)+VLOOKUP(C816,[4]ServNOMINA!$F$16:$M$112,8,0),0)</f>
        <v>0</v>
      </c>
      <c r="R816" s="3">
        <f>IFERROR(VLOOKUP(C816,[3]ServOTROS!$F$16:$M$112,8,0)+VLOOKUP(C816,[4]ServOTROS!$F$16:$M$112,8,0),0)</f>
        <v>0</v>
      </c>
      <c r="S816" s="3"/>
      <c r="T816" s="3">
        <f>IFERROR(VLOOKUP(B816,[3]Aaf_PENSION!$C$16:$M$112,11,0)+VLOOKUP(B816,[4]Aaf_PENSION!$C$16:$M$112,11,0),0)</f>
        <v>0</v>
      </c>
      <c r="U816" s="3">
        <f>IFERROR(VLOOKUP(B816,[3]Aaf_SALUD!$C$16:$M$112,11,0)+VLOOKUP(B816,[4]Aaf_SALUD!$C$16:$M$112,11,0),0)</f>
        <v>0</v>
      </c>
      <c r="V816" s="3"/>
      <c r="W816" s="3"/>
      <c r="X816" s="3">
        <f>IFERROR(VLOOKUP(B816,[3]Ap_CESANTIAS!$C$16:$M$112,11,0)+VLOOKUP(B816,[4]Ap_CESANTIAS!$C$16:$M$112,11,0),0)</f>
        <v>0</v>
      </c>
      <c r="Y816" s="3">
        <f>IFERROR(VLOOKUP(B816,[3]Ap_PENSION!$C$16:$M$112,11,0)+VLOOKUP(B816,[4]Ap_PENSION!$C$16:$M$112,11,0),0)</f>
        <v>0</v>
      </c>
      <c r="Z816" s="3">
        <f>IFERROR(VLOOKUP(B816,[3]Ap_SALUD!$C$16:$M$112,11,0)+VLOOKUP(B816,[4]Ap_SALUD!$C$16:$M$112,11,0),0)</f>
        <v>0</v>
      </c>
      <c r="AA816" s="36">
        <f t="shared" si="37"/>
        <v>0</v>
      </c>
      <c r="AB816" s="37">
        <f t="shared" si="38"/>
        <v>0</v>
      </c>
    </row>
    <row r="817" spans="1:28" hidden="1" x14ac:dyDescent="0.25">
      <c r="A817" s="29">
        <v>805</v>
      </c>
      <c r="B817" s="61"/>
      <c r="C817" s="31">
        <v>800019112</v>
      </c>
      <c r="D817" s="31">
        <f>VLOOKUP(C817,ENERO!$D$13:$E$1147,2,0)</f>
        <v>211852418</v>
      </c>
      <c r="E817" s="61" t="s">
        <v>979</v>
      </c>
      <c r="F817" s="61"/>
      <c r="G817" s="61"/>
      <c r="H817" s="3">
        <v>168095587</v>
      </c>
      <c r="I817" s="3">
        <v>341695659</v>
      </c>
      <c r="J817" s="3">
        <f>IFERROR(VLOOKUP(C817,[1]NOMINA!$Y$16:$AC$112,5,0),0)</f>
        <v>0</v>
      </c>
      <c r="K817" s="3">
        <f>IFERROR(VLOOKUP(C817,[1]CANCELACIONES!$Y$16:$AC$43,5,0),0)</f>
        <v>0</v>
      </c>
      <c r="L817" s="3">
        <f>IFERROR(VLOOKUP(C817,'[2]res- 200686'!$K$16:$R$112,8,0),0)</f>
        <v>0</v>
      </c>
      <c r="M817" s="3">
        <f>IFERROR(VLOOKUP(C817,'[2]reduccion calidad '!$K$16:$R$27,8,0),0)*-1</f>
        <v>0</v>
      </c>
      <c r="N817" s="3"/>
      <c r="O817" s="34">
        <f t="shared" si="36"/>
        <v>509791246</v>
      </c>
      <c r="P817" s="35">
        <v>509791246</v>
      </c>
      <c r="Q817" s="3">
        <f>IFERROR(VLOOKUP(C817,[3]ServNOMINA!$F$16:$M$112,8,0)+VLOOKUP(C817,[4]ServNOMINA!$F$16:$M$112,8,0),0)</f>
        <v>0</v>
      </c>
      <c r="R817" s="3">
        <f>IFERROR(VLOOKUP(C817,[3]ServOTROS!$F$16:$M$112,8,0)+VLOOKUP(C817,[4]ServOTROS!$F$16:$M$112,8,0),0)</f>
        <v>0</v>
      </c>
      <c r="S817" s="3"/>
      <c r="T817" s="3">
        <f>IFERROR(VLOOKUP(B817,[3]Aaf_PENSION!$C$16:$M$112,11,0)+VLOOKUP(B817,[4]Aaf_PENSION!$C$16:$M$112,11,0),0)</f>
        <v>0</v>
      </c>
      <c r="U817" s="3">
        <f>IFERROR(VLOOKUP(B817,[3]Aaf_SALUD!$C$16:$M$112,11,0)+VLOOKUP(B817,[4]Aaf_SALUD!$C$16:$M$112,11,0),0)</f>
        <v>0</v>
      </c>
      <c r="V817" s="3"/>
      <c r="W817" s="3"/>
      <c r="X817" s="3">
        <f>IFERROR(VLOOKUP(B817,[3]Ap_CESANTIAS!$C$16:$M$112,11,0)+VLOOKUP(B817,[4]Ap_CESANTIAS!$C$16:$M$112,11,0),0)</f>
        <v>0</v>
      </c>
      <c r="Y817" s="3">
        <f>IFERROR(VLOOKUP(B817,[3]Ap_PENSION!$C$16:$M$112,11,0)+VLOOKUP(B817,[4]Ap_PENSION!$C$16:$M$112,11,0),0)</f>
        <v>0</v>
      </c>
      <c r="Z817" s="3">
        <f>IFERROR(VLOOKUP(B817,[3]Ap_SALUD!$C$16:$M$112,11,0)+VLOOKUP(B817,[4]Ap_SALUD!$C$16:$M$112,11,0),0)</f>
        <v>0</v>
      </c>
      <c r="AA817" s="36">
        <f t="shared" si="37"/>
        <v>0</v>
      </c>
      <c r="AB817" s="37">
        <f t="shared" si="38"/>
        <v>0</v>
      </c>
    </row>
    <row r="818" spans="1:28" hidden="1" x14ac:dyDescent="0.25">
      <c r="A818" s="38">
        <v>806</v>
      </c>
      <c r="B818" s="61"/>
      <c r="C818" s="31">
        <v>800099106</v>
      </c>
      <c r="D818" s="31">
        <f>VLOOKUP(C818,ENERO!$D$13:$E$1147,2,0)</f>
        <v>212752427</v>
      </c>
      <c r="E818" s="61" t="s">
        <v>980</v>
      </c>
      <c r="F818" s="61"/>
      <c r="G818" s="61"/>
      <c r="H818" s="3">
        <v>632279727</v>
      </c>
      <c r="I818" s="3">
        <v>579557465</v>
      </c>
      <c r="J818" s="3">
        <f>IFERROR(VLOOKUP(C818,[1]NOMINA!$Y$16:$AC$112,5,0),0)</f>
        <v>0</v>
      </c>
      <c r="K818" s="3">
        <f>IFERROR(VLOOKUP(C818,[1]CANCELACIONES!$Y$16:$AC$43,5,0),0)</f>
        <v>0</v>
      </c>
      <c r="L818" s="3">
        <f>IFERROR(VLOOKUP(C818,'[2]res- 200686'!$K$16:$R$112,8,0),0)</f>
        <v>0</v>
      </c>
      <c r="M818" s="3">
        <f>IFERROR(VLOOKUP(C818,'[2]reduccion calidad '!$K$16:$R$27,8,0),0)*-1</f>
        <v>0</v>
      </c>
      <c r="N818" s="3"/>
      <c r="O818" s="34">
        <f t="shared" si="36"/>
        <v>1211837192</v>
      </c>
      <c r="P818" s="35">
        <v>1211837192</v>
      </c>
      <c r="Q818" s="3">
        <f>IFERROR(VLOOKUP(C818,[3]ServNOMINA!$F$16:$M$112,8,0)+VLOOKUP(C818,[4]ServNOMINA!$F$16:$M$112,8,0),0)</f>
        <v>0</v>
      </c>
      <c r="R818" s="3">
        <f>IFERROR(VLOOKUP(C818,[3]ServOTROS!$F$16:$M$112,8,0)+VLOOKUP(C818,[4]ServOTROS!$F$16:$M$112,8,0),0)</f>
        <v>0</v>
      </c>
      <c r="S818" s="3"/>
      <c r="T818" s="3">
        <f>IFERROR(VLOOKUP(B818,[3]Aaf_PENSION!$C$16:$M$112,11,0)+VLOOKUP(B818,[4]Aaf_PENSION!$C$16:$M$112,11,0),0)</f>
        <v>0</v>
      </c>
      <c r="U818" s="3">
        <f>IFERROR(VLOOKUP(B818,[3]Aaf_SALUD!$C$16:$M$112,11,0)+VLOOKUP(B818,[4]Aaf_SALUD!$C$16:$M$112,11,0),0)</f>
        <v>0</v>
      </c>
      <c r="V818" s="3"/>
      <c r="W818" s="3"/>
      <c r="X818" s="3">
        <f>IFERROR(VLOOKUP(B818,[3]Ap_CESANTIAS!$C$16:$M$112,11,0)+VLOOKUP(B818,[4]Ap_CESANTIAS!$C$16:$M$112,11,0),0)</f>
        <v>0</v>
      </c>
      <c r="Y818" s="3">
        <f>IFERROR(VLOOKUP(B818,[3]Ap_PENSION!$C$16:$M$112,11,0)+VLOOKUP(B818,[4]Ap_PENSION!$C$16:$M$112,11,0),0)</f>
        <v>0</v>
      </c>
      <c r="Z818" s="3">
        <f>IFERROR(VLOOKUP(B818,[3]Ap_SALUD!$C$16:$M$112,11,0)+VLOOKUP(B818,[4]Ap_SALUD!$C$16:$M$112,11,0),0)</f>
        <v>0</v>
      </c>
      <c r="AA818" s="36">
        <f t="shared" si="37"/>
        <v>0</v>
      </c>
      <c r="AB818" s="37">
        <f t="shared" si="38"/>
        <v>0</v>
      </c>
    </row>
    <row r="819" spans="1:28" hidden="1" x14ac:dyDescent="0.25">
      <c r="A819" s="29">
        <v>807</v>
      </c>
      <c r="B819" s="61"/>
      <c r="C819" s="31">
        <v>800099108</v>
      </c>
      <c r="D819" s="31">
        <f>VLOOKUP(C819,ENERO!$D$13:$E$1147,2,0)</f>
        <v>213552435</v>
      </c>
      <c r="E819" s="61" t="s">
        <v>981</v>
      </c>
      <c r="F819" s="61"/>
      <c r="G819" s="61"/>
      <c r="H819" s="3">
        <v>131368987</v>
      </c>
      <c r="I819" s="3">
        <v>866632394</v>
      </c>
      <c r="J819" s="3">
        <f>IFERROR(VLOOKUP(C819,[1]NOMINA!$Y$16:$AC$112,5,0),0)</f>
        <v>0</v>
      </c>
      <c r="K819" s="3">
        <f>IFERROR(VLOOKUP(C819,[1]CANCELACIONES!$Y$16:$AC$43,5,0),0)</f>
        <v>0</v>
      </c>
      <c r="L819" s="3">
        <f>IFERROR(VLOOKUP(C819,'[2]res- 200686'!$K$16:$R$112,8,0),0)</f>
        <v>0</v>
      </c>
      <c r="M819" s="3">
        <f>IFERROR(VLOOKUP(C819,'[2]reduccion calidad '!$K$16:$R$27,8,0),0)*-1</f>
        <v>0</v>
      </c>
      <c r="N819" s="3"/>
      <c r="O819" s="34">
        <f t="shared" si="36"/>
        <v>998001381</v>
      </c>
      <c r="P819" s="35">
        <v>998001381</v>
      </c>
      <c r="Q819" s="3">
        <f>IFERROR(VLOOKUP(C819,[3]ServNOMINA!$F$16:$M$112,8,0)+VLOOKUP(C819,[4]ServNOMINA!$F$16:$M$112,8,0),0)</f>
        <v>0</v>
      </c>
      <c r="R819" s="3">
        <f>IFERROR(VLOOKUP(C819,[3]ServOTROS!$F$16:$M$112,8,0)+VLOOKUP(C819,[4]ServOTROS!$F$16:$M$112,8,0),0)</f>
        <v>0</v>
      </c>
      <c r="S819" s="3"/>
      <c r="T819" s="3">
        <f>IFERROR(VLOOKUP(B819,[3]Aaf_PENSION!$C$16:$M$112,11,0)+VLOOKUP(B819,[4]Aaf_PENSION!$C$16:$M$112,11,0),0)</f>
        <v>0</v>
      </c>
      <c r="U819" s="3">
        <f>IFERROR(VLOOKUP(B819,[3]Aaf_SALUD!$C$16:$M$112,11,0)+VLOOKUP(B819,[4]Aaf_SALUD!$C$16:$M$112,11,0),0)</f>
        <v>0</v>
      </c>
      <c r="V819" s="3"/>
      <c r="W819" s="3"/>
      <c r="X819" s="3">
        <f>IFERROR(VLOOKUP(B819,[3]Ap_CESANTIAS!$C$16:$M$112,11,0)+VLOOKUP(B819,[4]Ap_CESANTIAS!$C$16:$M$112,11,0),0)</f>
        <v>0</v>
      </c>
      <c r="Y819" s="3">
        <f>IFERROR(VLOOKUP(B819,[3]Ap_PENSION!$C$16:$M$112,11,0)+VLOOKUP(B819,[4]Ap_PENSION!$C$16:$M$112,11,0),0)</f>
        <v>0</v>
      </c>
      <c r="Z819" s="3">
        <f>IFERROR(VLOOKUP(B819,[3]Ap_SALUD!$C$16:$M$112,11,0)+VLOOKUP(B819,[4]Ap_SALUD!$C$16:$M$112,11,0),0)</f>
        <v>0</v>
      </c>
      <c r="AA819" s="36">
        <f t="shared" si="37"/>
        <v>0</v>
      </c>
      <c r="AB819" s="37">
        <f t="shared" si="38"/>
        <v>0</v>
      </c>
    </row>
    <row r="820" spans="1:28" hidden="1" x14ac:dyDescent="0.25">
      <c r="A820" s="38">
        <v>808</v>
      </c>
      <c r="B820" s="61"/>
      <c r="C820" s="31">
        <v>800099111</v>
      </c>
      <c r="D820" s="31">
        <f>VLOOKUP(C820,ENERO!$D$13:$E$1147,2,0)</f>
        <v>217352473</v>
      </c>
      <c r="E820" s="61" t="s">
        <v>982</v>
      </c>
      <c r="F820" s="61"/>
      <c r="G820" s="61"/>
      <c r="H820" s="3">
        <v>398143943</v>
      </c>
      <c r="I820" s="3">
        <v>556466895</v>
      </c>
      <c r="J820" s="3">
        <f>IFERROR(VLOOKUP(C820,[1]NOMINA!$Y$16:$AC$112,5,0),0)</f>
        <v>0</v>
      </c>
      <c r="K820" s="3">
        <f>IFERROR(VLOOKUP(C820,[1]CANCELACIONES!$Y$16:$AC$43,5,0),0)</f>
        <v>0</v>
      </c>
      <c r="L820" s="3">
        <f>IFERROR(VLOOKUP(C820,'[2]res- 200686'!$K$16:$R$112,8,0),0)</f>
        <v>0</v>
      </c>
      <c r="M820" s="3">
        <f>IFERROR(VLOOKUP(C820,'[2]reduccion calidad '!$K$16:$R$27,8,0),0)*-1</f>
        <v>0</v>
      </c>
      <c r="N820" s="3"/>
      <c r="O820" s="34">
        <f t="shared" si="36"/>
        <v>954610838</v>
      </c>
      <c r="P820" s="35">
        <v>954610838</v>
      </c>
      <c r="Q820" s="3">
        <f>IFERROR(VLOOKUP(C820,[3]ServNOMINA!$F$16:$M$112,8,0)+VLOOKUP(C820,[4]ServNOMINA!$F$16:$M$112,8,0),0)</f>
        <v>0</v>
      </c>
      <c r="R820" s="3">
        <f>IFERROR(VLOOKUP(C820,[3]ServOTROS!$F$16:$M$112,8,0)+VLOOKUP(C820,[4]ServOTROS!$F$16:$M$112,8,0),0)</f>
        <v>0</v>
      </c>
      <c r="S820" s="3"/>
      <c r="T820" s="3">
        <f>IFERROR(VLOOKUP(B820,[3]Aaf_PENSION!$C$16:$M$112,11,0)+VLOOKUP(B820,[4]Aaf_PENSION!$C$16:$M$112,11,0),0)</f>
        <v>0</v>
      </c>
      <c r="U820" s="3">
        <f>IFERROR(VLOOKUP(B820,[3]Aaf_SALUD!$C$16:$M$112,11,0)+VLOOKUP(B820,[4]Aaf_SALUD!$C$16:$M$112,11,0),0)</f>
        <v>0</v>
      </c>
      <c r="V820" s="3"/>
      <c r="W820" s="3"/>
      <c r="X820" s="3">
        <f>IFERROR(VLOOKUP(B820,[3]Ap_CESANTIAS!$C$16:$M$112,11,0)+VLOOKUP(B820,[4]Ap_CESANTIAS!$C$16:$M$112,11,0),0)</f>
        <v>0</v>
      </c>
      <c r="Y820" s="3">
        <f>IFERROR(VLOOKUP(B820,[3]Ap_PENSION!$C$16:$M$112,11,0)+VLOOKUP(B820,[4]Ap_PENSION!$C$16:$M$112,11,0),0)</f>
        <v>0</v>
      </c>
      <c r="Z820" s="3">
        <f>IFERROR(VLOOKUP(B820,[3]Ap_SALUD!$C$16:$M$112,11,0)+VLOOKUP(B820,[4]Ap_SALUD!$C$16:$M$112,11,0),0)</f>
        <v>0</v>
      </c>
      <c r="AA820" s="36">
        <f t="shared" si="37"/>
        <v>0</v>
      </c>
      <c r="AB820" s="37">
        <f t="shared" si="38"/>
        <v>0</v>
      </c>
    </row>
    <row r="821" spans="1:28" hidden="1" x14ac:dyDescent="0.25">
      <c r="A821" s="29">
        <v>809</v>
      </c>
      <c r="B821" s="61"/>
      <c r="C821" s="31">
        <v>814003734</v>
      </c>
      <c r="D821" s="31">
        <f>VLOOKUP(C821,ENERO!$D$13:$E$1147,2,0)</f>
        <v>218052480</v>
      </c>
      <c r="E821" s="61" t="s">
        <v>374</v>
      </c>
      <c r="F821" s="61"/>
      <c r="G821" s="61"/>
      <c r="H821" s="3">
        <v>59003551</v>
      </c>
      <c r="I821" s="3">
        <v>102831068</v>
      </c>
      <c r="J821" s="3">
        <f>IFERROR(VLOOKUP(C821,[1]NOMINA!$Y$16:$AC$112,5,0),0)</f>
        <v>0</v>
      </c>
      <c r="K821" s="3">
        <f>IFERROR(VLOOKUP(C821,[1]CANCELACIONES!$Y$16:$AC$43,5,0),0)</f>
        <v>0</v>
      </c>
      <c r="L821" s="3">
        <f>IFERROR(VLOOKUP(C821,'[2]res- 200686'!$K$16:$R$112,8,0),0)</f>
        <v>0</v>
      </c>
      <c r="M821" s="3">
        <f>IFERROR(VLOOKUP(C821,'[2]reduccion calidad '!$K$16:$R$27,8,0),0)*-1</f>
        <v>0</v>
      </c>
      <c r="N821" s="3"/>
      <c r="O821" s="34">
        <f t="shared" si="36"/>
        <v>161834619</v>
      </c>
      <c r="P821" s="35">
        <v>161834619</v>
      </c>
      <c r="Q821" s="3">
        <f>IFERROR(VLOOKUP(C821,[3]ServNOMINA!$F$16:$M$112,8,0)+VLOOKUP(C821,[4]ServNOMINA!$F$16:$M$112,8,0),0)</f>
        <v>0</v>
      </c>
      <c r="R821" s="3">
        <f>IFERROR(VLOOKUP(C821,[3]ServOTROS!$F$16:$M$112,8,0)+VLOOKUP(C821,[4]ServOTROS!$F$16:$M$112,8,0),0)</f>
        <v>0</v>
      </c>
      <c r="S821" s="3"/>
      <c r="T821" s="3">
        <f>IFERROR(VLOOKUP(B821,[3]Aaf_PENSION!$C$16:$M$112,11,0)+VLOOKUP(B821,[4]Aaf_PENSION!$C$16:$M$112,11,0),0)</f>
        <v>0</v>
      </c>
      <c r="U821" s="3">
        <f>IFERROR(VLOOKUP(B821,[3]Aaf_SALUD!$C$16:$M$112,11,0)+VLOOKUP(B821,[4]Aaf_SALUD!$C$16:$M$112,11,0),0)</f>
        <v>0</v>
      </c>
      <c r="V821" s="3"/>
      <c r="W821" s="3"/>
      <c r="X821" s="3">
        <f>IFERROR(VLOOKUP(B821,[3]Ap_CESANTIAS!$C$16:$M$112,11,0)+VLOOKUP(B821,[4]Ap_CESANTIAS!$C$16:$M$112,11,0),0)</f>
        <v>0</v>
      </c>
      <c r="Y821" s="3">
        <f>IFERROR(VLOOKUP(B821,[3]Ap_PENSION!$C$16:$M$112,11,0)+VLOOKUP(B821,[4]Ap_PENSION!$C$16:$M$112,11,0),0)</f>
        <v>0</v>
      </c>
      <c r="Z821" s="3">
        <f>IFERROR(VLOOKUP(B821,[3]Ap_SALUD!$C$16:$M$112,11,0)+VLOOKUP(B821,[4]Ap_SALUD!$C$16:$M$112,11,0),0)</f>
        <v>0</v>
      </c>
      <c r="AA821" s="36">
        <f t="shared" si="37"/>
        <v>0</v>
      </c>
      <c r="AB821" s="37">
        <f t="shared" si="38"/>
        <v>0</v>
      </c>
    </row>
    <row r="822" spans="1:28" hidden="1" x14ac:dyDescent="0.25">
      <c r="A822" s="38">
        <v>810</v>
      </c>
      <c r="B822" s="61"/>
      <c r="C822" s="31">
        <v>800099113</v>
      </c>
      <c r="D822" s="31">
        <f>VLOOKUP(C822,ENERO!$D$13:$E$1147,2,0)</f>
        <v>219052490</v>
      </c>
      <c r="E822" s="61" t="s">
        <v>983</v>
      </c>
      <c r="F822" s="61"/>
      <c r="G822" s="61"/>
      <c r="H822" s="3">
        <v>1165482607</v>
      </c>
      <c r="I822" s="3">
        <v>1299219068</v>
      </c>
      <c r="J822" s="3">
        <f>IFERROR(VLOOKUP(C822,[1]NOMINA!$Y$16:$AC$112,5,0),0)</f>
        <v>0</v>
      </c>
      <c r="K822" s="3">
        <f>IFERROR(VLOOKUP(C822,[1]CANCELACIONES!$Y$16:$AC$43,5,0),0)</f>
        <v>0</v>
      </c>
      <c r="L822" s="3">
        <f>IFERROR(VLOOKUP(C822,'[2]res- 200686'!$K$16:$R$112,8,0),0)</f>
        <v>0</v>
      </c>
      <c r="M822" s="3">
        <f>IFERROR(VLOOKUP(C822,'[2]reduccion calidad '!$K$16:$R$27,8,0),0)*-1</f>
        <v>0</v>
      </c>
      <c r="N822" s="3"/>
      <c r="O822" s="34">
        <f t="shared" si="36"/>
        <v>2464701675</v>
      </c>
      <c r="P822" s="35">
        <v>2464701675</v>
      </c>
      <c r="Q822" s="3">
        <f>IFERROR(VLOOKUP(C822,[3]ServNOMINA!$F$16:$M$112,8,0)+VLOOKUP(C822,[4]ServNOMINA!$F$16:$M$112,8,0),0)</f>
        <v>0</v>
      </c>
      <c r="R822" s="3">
        <f>IFERROR(VLOOKUP(C822,[3]ServOTROS!$F$16:$M$112,8,0)+VLOOKUP(C822,[4]ServOTROS!$F$16:$M$112,8,0),0)</f>
        <v>0</v>
      </c>
      <c r="S822" s="3"/>
      <c r="T822" s="3">
        <f>IFERROR(VLOOKUP(B822,[3]Aaf_PENSION!$C$16:$M$112,11,0)+VLOOKUP(B822,[4]Aaf_PENSION!$C$16:$M$112,11,0),0)</f>
        <v>0</v>
      </c>
      <c r="U822" s="3">
        <f>IFERROR(VLOOKUP(B822,[3]Aaf_SALUD!$C$16:$M$112,11,0)+VLOOKUP(B822,[4]Aaf_SALUD!$C$16:$M$112,11,0),0)</f>
        <v>0</v>
      </c>
      <c r="V822" s="3"/>
      <c r="W822" s="3"/>
      <c r="X822" s="3">
        <f>IFERROR(VLOOKUP(B822,[3]Ap_CESANTIAS!$C$16:$M$112,11,0)+VLOOKUP(B822,[4]Ap_CESANTIAS!$C$16:$M$112,11,0),0)</f>
        <v>0</v>
      </c>
      <c r="Y822" s="3">
        <f>IFERROR(VLOOKUP(B822,[3]Ap_PENSION!$C$16:$M$112,11,0)+VLOOKUP(B822,[4]Ap_PENSION!$C$16:$M$112,11,0),0)</f>
        <v>0</v>
      </c>
      <c r="Z822" s="3">
        <f>IFERROR(VLOOKUP(B822,[3]Ap_SALUD!$C$16:$M$112,11,0)+VLOOKUP(B822,[4]Ap_SALUD!$C$16:$M$112,11,0),0)</f>
        <v>0</v>
      </c>
      <c r="AA822" s="36">
        <f t="shared" si="37"/>
        <v>0</v>
      </c>
      <c r="AB822" s="37">
        <f t="shared" si="38"/>
        <v>0</v>
      </c>
    </row>
    <row r="823" spans="1:28" hidden="1" x14ac:dyDescent="0.25">
      <c r="A823" s="29">
        <v>811</v>
      </c>
      <c r="B823" s="61"/>
      <c r="C823" s="31">
        <v>800099115</v>
      </c>
      <c r="D823" s="31">
        <f>VLOOKUP(C823,ENERO!$D$13:$E$1147,2,0)</f>
        <v>210652506</v>
      </c>
      <c r="E823" s="61" t="s">
        <v>984</v>
      </c>
      <c r="F823" s="61"/>
      <c r="G823" s="61"/>
      <c r="H823" s="3">
        <v>87099539</v>
      </c>
      <c r="I823" s="3">
        <v>229234471</v>
      </c>
      <c r="J823" s="3">
        <f>IFERROR(VLOOKUP(C823,[1]NOMINA!$Y$16:$AC$112,5,0),0)</f>
        <v>0</v>
      </c>
      <c r="K823" s="3">
        <f>IFERROR(VLOOKUP(C823,[1]CANCELACIONES!$Y$16:$AC$43,5,0),0)</f>
        <v>0</v>
      </c>
      <c r="L823" s="3">
        <f>IFERROR(VLOOKUP(C823,'[2]res- 200686'!$K$16:$R$112,8,0),0)</f>
        <v>0</v>
      </c>
      <c r="M823" s="3">
        <f>IFERROR(VLOOKUP(C823,'[2]reduccion calidad '!$K$16:$R$27,8,0),0)*-1</f>
        <v>0</v>
      </c>
      <c r="N823" s="3"/>
      <c r="O823" s="34">
        <f t="shared" si="36"/>
        <v>316334010</v>
      </c>
      <c r="P823" s="35">
        <v>316334010</v>
      </c>
      <c r="Q823" s="3">
        <f>IFERROR(VLOOKUP(C823,[3]ServNOMINA!$F$16:$M$112,8,0)+VLOOKUP(C823,[4]ServNOMINA!$F$16:$M$112,8,0),0)</f>
        <v>0</v>
      </c>
      <c r="R823" s="3">
        <f>IFERROR(VLOOKUP(C823,[3]ServOTROS!$F$16:$M$112,8,0)+VLOOKUP(C823,[4]ServOTROS!$F$16:$M$112,8,0),0)</f>
        <v>0</v>
      </c>
      <c r="S823" s="3"/>
      <c r="T823" s="3">
        <f>IFERROR(VLOOKUP(B823,[3]Aaf_PENSION!$C$16:$M$112,11,0)+VLOOKUP(B823,[4]Aaf_PENSION!$C$16:$M$112,11,0),0)</f>
        <v>0</v>
      </c>
      <c r="U823" s="3">
        <f>IFERROR(VLOOKUP(B823,[3]Aaf_SALUD!$C$16:$M$112,11,0)+VLOOKUP(B823,[4]Aaf_SALUD!$C$16:$M$112,11,0),0)</f>
        <v>0</v>
      </c>
      <c r="V823" s="3"/>
      <c r="W823" s="3"/>
      <c r="X823" s="3">
        <f>IFERROR(VLOOKUP(B823,[3]Ap_CESANTIAS!$C$16:$M$112,11,0)+VLOOKUP(B823,[4]Ap_CESANTIAS!$C$16:$M$112,11,0),0)</f>
        <v>0</v>
      </c>
      <c r="Y823" s="3">
        <f>IFERROR(VLOOKUP(B823,[3]Ap_PENSION!$C$16:$M$112,11,0)+VLOOKUP(B823,[4]Ap_PENSION!$C$16:$M$112,11,0),0)</f>
        <v>0</v>
      </c>
      <c r="Z823" s="3">
        <f>IFERROR(VLOOKUP(B823,[3]Ap_SALUD!$C$16:$M$112,11,0)+VLOOKUP(B823,[4]Ap_SALUD!$C$16:$M$112,11,0),0)</f>
        <v>0</v>
      </c>
      <c r="AA823" s="36">
        <f t="shared" si="37"/>
        <v>0</v>
      </c>
      <c r="AB823" s="37">
        <f t="shared" si="38"/>
        <v>0</v>
      </c>
    </row>
    <row r="824" spans="1:28" hidden="1" x14ac:dyDescent="0.25">
      <c r="A824" s="38">
        <v>812</v>
      </c>
      <c r="B824" s="61"/>
      <c r="C824" s="31">
        <v>800099085</v>
      </c>
      <c r="D824" s="31">
        <f>VLOOKUP(C824,ENERO!$D$13:$E$1147,2,0)</f>
        <v>212052520</v>
      </c>
      <c r="E824" s="61" t="s">
        <v>985</v>
      </c>
      <c r="F824" s="61"/>
      <c r="G824" s="61"/>
      <c r="H824" s="3">
        <v>283245795</v>
      </c>
      <c r="I824" s="3">
        <v>441755201</v>
      </c>
      <c r="J824" s="3">
        <f>IFERROR(VLOOKUP(C824,[1]NOMINA!$Y$16:$AC$112,5,0),0)</f>
        <v>0</v>
      </c>
      <c r="K824" s="3">
        <f>IFERROR(VLOOKUP(C824,[1]CANCELACIONES!$Y$16:$AC$43,5,0),0)</f>
        <v>0</v>
      </c>
      <c r="L824" s="3">
        <f>IFERROR(VLOOKUP(C824,'[2]res- 200686'!$K$16:$R$112,8,0),0)</f>
        <v>0</v>
      </c>
      <c r="M824" s="3">
        <f>IFERROR(VLOOKUP(C824,'[2]reduccion calidad '!$K$16:$R$27,8,0),0)*-1</f>
        <v>0</v>
      </c>
      <c r="N824" s="3"/>
      <c r="O824" s="34">
        <f t="shared" si="36"/>
        <v>725000996</v>
      </c>
      <c r="P824" s="35">
        <v>725000996</v>
      </c>
      <c r="Q824" s="3">
        <f>IFERROR(VLOOKUP(C824,[3]ServNOMINA!$F$16:$M$112,8,0)+VLOOKUP(C824,[4]ServNOMINA!$F$16:$M$112,8,0),0)</f>
        <v>0</v>
      </c>
      <c r="R824" s="3">
        <f>IFERROR(VLOOKUP(C824,[3]ServOTROS!$F$16:$M$112,8,0)+VLOOKUP(C824,[4]ServOTROS!$F$16:$M$112,8,0),0)</f>
        <v>0</v>
      </c>
      <c r="S824" s="3"/>
      <c r="T824" s="3">
        <f>IFERROR(VLOOKUP(B824,[3]Aaf_PENSION!$C$16:$M$112,11,0)+VLOOKUP(B824,[4]Aaf_PENSION!$C$16:$M$112,11,0),0)</f>
        <v>0</v>
      </c>
      <c r="U824" s="3">
        <f>IFERROR(VLOOKUP(B824,[3]Aaf_SALUD!$C$16:$M$112,11,0)+VLOOKUP(B824,[4]Aaf_SALUD!$C$16:$M$112,11,0),0)</f>
        <v>0</v>
      </c>
      <c r="V824" s="3"/>
      <c r="W824" s="3"/>
      <c r="X824" s="3">
        <f>IFERROR(VLOOKUP(B824,[3]Ap_CESANTIAS!$C$16:$M$112,11,0)+VLOOKUP(B824,[4]Ap_CESANTIAS!$C$16:$M$112,11,0),0)</f>
        <v>0</v>
      </c>
      <c r="Y824" s="3">
        <f>IFERROR(VLOOKUP(B824,[3]Ap_PENSION!$C$16:$M$112,11,0)+VLOOKUP(B824,[4]Ap_PENSION!$C$16:$M$112,11,0),0)</f>
        <v>0</v>
      </c>
      <c r="Z824" s="3">
        <f>IFERROR(VLOOKUP(B824,[3]Ap_SALUD!$C$16:$M$112,11,0)+VLOOKUP(B824,[4]Ap_SALUD!$C$16:$M$112,11,0),0)</f>
        <v>0</v>
      </c>
      <c r="AA824" s="36">
        <f t="shared" si="37"/>
        <v>0</v>
      </c>
      <c r="AB824" s="37">
        <f t="shared" si="38"/>
        <v>0</v>
      </c>
    </row>
    <row r="825" spans="1:28" hidden="1" x14ac:dyDescent="0.25">
      <c r="A825" s="29">
        <v>813</v>
      </c>
      <c r="B825" s="61"/>
      <c r="C825" s="31">
        <v>800020324</v>
      </c>
      <c r="D825" s="31">
        <f>VLOOKUP(C825,ENERO!$D$13:$E$1147,2,0)</f>
        <v>214052540</v>
      </c>
      <c r="E825" s="61" t="s">
        <v>986</v>
      </c>
      <c r="F825" s="61"/>
      <c r="G825" s="61"/>
      <c r="H825" s="3">
        <v>229296019</v>
      </c>
      <c r="I825" s="3">
        <v>633643521</v>
      </c>
      <c r="J825" s="3">
        <f>IFERROR(VLOOKUP(C825,[1]NOMINA!$Y$16:$AC$112,5,0),0)</f>
        <v>0</v>
      </c>
      <c r="K825" s="3">
        <f>IFERROR(VLOOKUP(C825,[1]CANCELACIONES!$Y$16:$AC$43,5,0),0)</f>
        <v>0</v>
      </c>
      <c r="L825" s="3">
        <f>IFERROR(VLOOKUP(C825,'[2]res- 200686'!$K$16:$R$112,8,0),0)</f>
        <v>0</v>
      </c>
      <c r="M825" s="3">
        <f>IFERROR(VLOOKUP(C825,'[2]reduccion calidad '!$K$16:$R$27,8,0),0)*-1</f>
        <v>0</v>
      </c>
      <c r="N825" s="3"/>
      <c r="O825" s="34">
        <f t="shared" si="36"/>
        <v>862939540</v>
      </c>
      <c r="P825" s="35">
        <v>862939540</v>
      </c>
      <c r="Q825" s="3">
        <f>IFERROR(VLOOKUP(C825,[3]ServNOMINA!$F$16:$M$112,8,0)+VLOOKUP(C825,[4]ServNOMINA!$F$16:$M$112,8,0),0)</f>
        <v>0</v>
      </c>
      <c r="R825" s="3">
        <f>IFERROR(VLOOKUP(C825,[3]ServOTROS!$F$16:$M$112,8,0)+VLOOKUP(C825,[4]ServOTROS!$F$16:$M$112,8,0),0)</f>
        <v>0</v>
      </c>
      <c r="S825" s="3"/>
      <c r="T825" s="3">
        <f>IFERROR(VLOOKUP(B825,[3]Aaf_PENSION!$C$16:$M$112,11,0)+VLOOKUP(B825,[4]Aaf_PENSION!$C$16:$M$112,11,0),0)</f>
        <v>0</v>
      </c>
      <c r="U825" s="3">
        <f>IFERROR(VLOOKUP(B825,[3]Aaf_SALUD!$C$16:$M$112,11,0)+VLOOKUP(B825,[4]Aaf_SALUD!$C$16:$M$112,11,0),0)</f>
        <v>0</v>
      </c>
      <c r="V825" s="3"/>
      <c r="W825" s="3"/>
      <c r="X825" s="3">
        <f>IFERROR(VLOOKUP(B825,[3]Ap_CESANTIAS!$C$16:$M$112,11,0)+VLOOKUP(B825,[4]Ap_CESANTIAS!$C$16:$M$112,11,0),0)</f>
        <v>0</v>
      </c>
      <c r="Y825" s="3">
        <f>IFERROR(VLOOKUP(B825,[3]Ap_PENSION!$C$16:$M$112,11,0)+VLOOKUP(B825,[4]Ap_PENSION!$C$16:$M$112,11,0),0)</f>
        <v>0</v>
      </c>
      <c r="Z825" s="3">
        <f>IFERROR(VLOOKUP(B825,[3]Ap_SALUD!$C$16:$M$112,11,0)+VLOOKUP(B825,[4]Ap_SALUD!$C$16:$M$112,11,0),0)</f>
        <v>0</v>
      </c>
      <c r="AA825" s="36">
        <f t="shared" si="37"/>
        <v>0</v>
      </c>
      <c r="AB825" s="37">
        <f t="shared" si="38"/>
        <v>0</v>
      </c>
    </row>
    <row r="826" spans="1:28" hidden="1" x14ac:dyDescent="0.25">
      <c r="A826" s="38">
        <v>814</v>
      </c>
      <c r="B826" s="61"/>
      <c r="C826" s="31">
        <v>800037232</v>
      </c>
      <c r="D826" s="31">
        <f>VLOOKUP(C826,ENERO!$D$13:$E$1147,2,0)</f>
        <v>216052560</v>
      </c>
      <c r="E826" s="61" t="s">
        <v>987</v>
      </c>
      <c r="F826" s="61"/>
      <c r="G826" s="61"/>
      <c r="H826" s="3">
        <v>188657383</v>
      </c>
      <c r="I826" s="3">
        <v>446180411</v>
      </c>
      <c r="J826" s="3">
        <f>IFERROR(VLOOKUP(C826,[1]NOMINA!$Y$16:$AC$112,5,0),0)</f>
        <v>0</v>
      </c>
      <c r="K826" s="3">
        <f>IFERROR(VLOOKUP(C826,[1]CANCELACIONES!$Y$16:$AC$43,5,0),0)</f>
        <v>0</v>
      </c>
      <c r="L826" s="3">
        <f>IFERROR(VLOOKUP(C826,'[2]res- 200686'!$K$16:$R$112,8,0),0)</f>
        <v>0</v>
      </c>
      <c r="M826" s="3">
        <f>IFERROR(VLOOKUP(C826,'[2]reduccion calidad '!$K$16:$R$27,8,0),0)*-1</f>
        <v>0</v>
      </c>
      <c r="N826" s="3"/>
      <c r="O826" s="34">
        <f t="shared" si="36"/>
        <v>634837794</v>
      </c>
      <c r="P826" s="35">
        <v>634837794</v>
      </c>
      <c r="Q826" s="3">
        <f>IFERROR(VLOOKUP(C826,[3]ServNOMINA!$F$16:$M$112,8,0)+VLOOKUP(C826,[4]ServNOMINA!$F$16:$M$112,8,0),0)</f>
        <v>0</v>
      </c>
      <c r="R826" s="3">
        <f>IFERROR(VLOOKUP(C826,[3]ServOTROS!$F$16:$M$112,8,0)+VLOOKUP(C826,[4]ServOTROS!$F$16:$M$112,8,0),0)</f>
        <v>0</v>
      </c>
      <c r="S826" s="3"/>
      <c r="T826" s="3">
        <f>IFERROR(VLOOKUP(B826,[3]Aaf_PENSION!$C$16:$M$112,11,0)+VLOOKUP(B826,[4]Aaf_PENSION!$C$16:$M$112,11,0),0)</f>
        <v>0</v>
      </c>
      <c r="U826" s="3">
        <f>IFERROR(VLOOKUP(B826,[3]Aaf_SALUD!$C$16:$M$112,11,0)+VLOOKUP(B826,[4]Aaf_SALUD!$C$16:$M$112,11,0),0)</f>
        <v>0</v>
      </c>
      <c r="V826" s="3"/>
      <c r="W826" s="3"/>
      <c r="X826" s="3">
        <f>IFERROR(VLOOKUP(B826,[3]Ap_CESANTIAS!$C$16:$M$112,11,0)+VLOOKUP(B826,[4]Ap_CESANTIAS!$C$16:$M$112,11,0),0)</f>
        <v>0</v>
      </c>
      <c r="Y826" s="3">
        <f>IFERROR(VLOOKUP(B826,[3]Ap_PENSION!$C$16:$M$112,11,0)+VLOOKUP(B826,[4]Ap_PENSION!$C$16:$M$112,11,0),0)</f>
        <v>0</v>
      </c>
      <c r="Z826" s="3">
        <f>IFERROR(VLOOKUP(B826,[3]Ap_SALUD!$C$16:$M$112,11,0)+VLOOKUP(B826,[4]Ap_SALUD!$C$16:$M$112,11,0),0)</f>
        <v>0</v>
      </c>
      <c r="AA826" s="36">
        <f t="shared" si="37"/>
        <v>0</v>
      </c>
      <c r="AB826" s="37">
        <f t="shared" si="38"/>
        <v>0</v>
      </c>
    </row>
    <row r="827" spans="1:28" hidden="1" x14ac:dyDescent="0.25">
      <c r="A827" s="29">
        <v>815</v>
      </c>
      <c r="B827" s="61"/>
      <c r="C827" s="31">
        <v>800222498</v>
      </c>
      <c r="D827" s="31">
        <f>VLOOKUP(C827,ENERO!$D$13:$E$1147,2,0)</f>
        <v>216552565</v>
      </c>
      <c r="E827" s="61" t="s">
        <v>988</v>
      </c>
      <c r="F827" s="61"/>
      <c r="G827" s="61"/>
      <c r="H827" s="3">
        <v>85903321</v>
      </c>
      <c r="I827" s="3">
        <v>130825996</v>
      </c>
      <c r="J827" s="3">
        <f>IFERROR(VLOOKUP(C827,[1]NOMINA!$Y$16:$AC$112,5,0),0)</f>
        <v>0</v>
      </c>
      <c r="K827" s="3">
        <f>IFERROR(VLOOKUP(C827,[1]CANCELACIONES!$Y$16:$AC$43,5,0),0)</f>
        <v>0</v>
      </c>
      <c r="L827" s="3">
        <f>IFERROR(VLOOKUP(C827,'[2]res- 200686'!$K$16:$R$112,8,0),0)</f>
        <v>0</v>
      </c>
      <c r="M827" s="3">
        <f>IFERROR(VLOOKUP(C827,'[2]reduccion calidad '!$K$16:$R$27,8,0),0)*-1</f>
        <v>0</v>
      </c>
      <c r="N827" s="3"/>
      <c r="O827" s="34">
        <f t="shared" si="36"/>
        <v>216729317</v>
      </c>
      <c r="P827" s="35">
        <v>216729317</v>
      </c>
      <c r="Q827" s="3">
        <f>IFERROR(VLOOKUP(C827,[3]ServNOMINA!$F$16:$M$112,8,0)+VLOOKUP(C827,[4]ServNOMINA!$F$16:$M$112,8,0),0)</f>
        <v>0</v>
      </c>
      <c r="R827" s="3">
        <f>IFERROR(VLOOKUP(C827,[3]ServOTROS!$F$16:$M$112,8,0)+VLOOKUP(C827,[4]ServOTROS!$F$16:$M$112,8,0),0)</f>
        <v>0</v>
      </c>
      <c r="S827" s="3"/>
      <c r="T827" s="3">
        <f>IFERROR(VLOOKUP(B827,[3]Aaf_PENSION!$C$16:$M$112,11,0)+VLOOKUP(B827,[4]Aaf_PENSION!$C$16:$M$112,11,0),0)</f>
        <v>0</v>
      </c>
      <c r="U827" s="3">
        <f>IFERROR(VLOOKUP(B827,[3]Aaf_SALUD!$C$16:$M$112,11,0)+VLOOKUP(B827,[4]Aaf_SALUD!$C$16:$M$112,11,0),0)</f>
        <v>0</v>
      </c>
      <c r="V827" s="3"/>
      <c r="W827" s="3"/>
      <c r="X827" s="3">
        <f>IFERROR(VLOOKUP(B827,[3]Ap_CESANTIAS!$C$16:$M$112,11,0)+VLOOKUP(B827,[4]Ap_CESANTIAS!$C$16:$M$112,11,0),0)</f>
        <v>0</v>
      </c>
      <c r="Y827" s="3">
        <f>IFERROR(VLOOKUP(B827,[3]Ap_PENSION!$C$16:$M$112,11,0)+VLOOKUP(B827,[4]Ap_PENSION!$C$16:$M$112,11,0),0)</f>
        <v>0</v>
      </c>
      <c r="Z827" s="3">
        <f>IFERROR(VLOOKUP(B827,[3]Ap_SALUD!$C$16:$M$112,11,0)+VLOOKUP(B827,[4]Ap_SALUD!$C$16:$M$112,11,0),0)</f>
        <v>0</v>
      </c>
      <c r="AA827" s="36">
        <f t="shared" si="37"/>
        <v>0</v>
      </c>
      <c r="AB827" s="37">
        <f t="shared" si="38"/>
        <v>0</v>
      </c>
    </row>
    <row r="828" spans="1:28" hidden="1" x14ac:dyDescent="0.25">
      <c r="A828" s="38">
        <v>816</v>
      </c>
      <c r="B828" s="61"/>
      <c r="C828" s="31">
        <v>800099118</v>
      </c>
      <c r="D828" s="31">
        <f>VLOOKUP(C828,ENERO!$D$13:$E$1147,2,0)</f>
        <v>217352573</v>
      </c>
      <c r="E828" s="61" t="s">
        <v>989</v>
      </c>
      <c r="F828" s="61"/>
      <c r="G828" s="61"/>
      <c r="H828" s="3">
        <v>120127973</v>
      </c>
      <c r="I828" s="3">
        <v>267351103</v>
      </c>
      <c r="J828" s="3">
        <f>IFERROR(VLOOKUP(C828,[1]NOMINA!$Y$16:$AC$112,5,0),0)</f>
        <v>0</v>
      </c>
      <c r="K828" s="3">
        <f>IFERROR(VLOOKUP(C828,[1]CANCELACIONES!$Y$16:$AC$43,5,0),0)</f>
        <v>0</v>
      </c>
      <c r="L828" s="3">
        <f>IFERROR(VLOOKUP(C828,'[2]res- 200686'!$K$16:$R$112,8,0),0)</f>
        <v>0</v>
      </c>
      <c r="M828" s="3">
        <f>IFERROR(VLOOKUP(C828,'[2]reduccion calidad '!$K$16:$R$27,8,0),0)*-1</f>
        <v>0</v>
      </c>
      <c r="N828" s="3"/>
      <c r="O828" s="34">
        <f t="shared" si="36"/>
        <v>387479076</v>
      </c>
      <c r="P828" s="35">
        <v>387479076</v>
      </c>
      <c r="Q828" s="3">
        <f>IFERROR(VLOOKUP(C828,[3]ServNOMINA!$F$16:$M$112,8,0)+VLOOKUP(C828,[4]ServNOMINA!$F$16:$M$112,8,0),0)</f>
        <v>0</v>
      </c>
      <c r="R828" s="3">
        <f>IFERROR(VLOOKUP(C828,[3]ServOTROS!$F$16:$M$112,8,0)+VLOOKUP(C828,[4]ServOTROS!$F$16:$M$112,8,0),0)</f>
        <v>0</v>
      </c>
      <c r="S828" s="3"/>
      <c r="T828" s="3">
        <f>IFERROR(VLOOKUP(B828,[3]Aaf_PENSION!$C$16:$M$112,11,0)+VLOOKUP(B828,[4]Aaf_PENSION!$C$16:$M$112,11,0),0)</f>
        <v>0</v>
      </c>
      <c r="U828" s="3">
        <f>IFERROR(VLOOKUP(B828,[3]Aaf_SALUD!$C$16:$M$112,11,0)+VLOOKUP(B828,[4]Aaf_SALUD!$C$16:$M$112,11,0),0)</f>
        <v>0</v>
      </c>
      <c r="V828" s="3"/>
      <c r="W828" s="3"/>
      <c r="X828" s="3">
        <f>IFERROR(VLOOKUP(B828,[3]Ap_CESANTIAS!$C$16:$M$112,11,0)+VLOOKUP(B828,[4]Ap_CESANTIAS!$C$16:$M$112,11,0),0)</f>
        <v>0</v>
      </c>
      <c r="Y828" s="3">
        <f>IFERROR(VLOOKUP(B828,[3]Ap_PENSION!$C$16:$M$112,11,0)+VLOOKUP(B828,[4]Ap_PENSION!$C$16:$M$112,11,0),0)</f>
        <v>0</v>
      </c>
      <c r="Z828" s="3">
        <f>IFERROR(VLOOKUP(B828,[3]Ap_SALUD!$C$16:$M$112,11,0)+VLOOKUP(B828,[4]Ap_SALUD!$C$16:$M$112,11,0),0)</f>
        <v>0</v>
      </c>
      <c r="AA828" s="36">
        <f t="shared" si="37"/>
        <v>0</v>
      </c>
      <c r="AB828" s="37">
        <f t="shared" si="38"/>
        <v>0</v>
      </c>
    </row>
    <row r="829" spans="1:28" hidden="1" x14ac:dyDescent="0.25">
      <c r="A829" s="29">
        <v>817</v>
      </c>
      <c r="B829" s="61"/>
      <c r="C829" s="31">
        <v>800099122</v>
      </c>
      <c r="D829" s="31">
        <f>VLOOKUP(C829,ENERO!$D$13:$E$1147,2,0)</f>
        <v>218552585</v>
      </c>
      <c r="E829" s="61" t="s">
        <v>990</v>
      </c>
      <c r="F829" s="61"/>
      <c r="G829" s="61"/>
      <c r="H829" s="3">
        <v>301219995</v>
      </c>
      <c r="I829" s="3">
        <v>497487946</v>
      </c>
      <c r="J829" s="3">
        <f>IFERROR(VLOOKUP(C829,[1]NOMINA!$Y$16:$AC$112,5,0),0)</f>
        <v>0</v>
      </c>
      <c r="K829" s="3">
        <f>IFERROR(VLOOKUP(C829,[1]CANCELACIONES!$Y$16:$AC$43,5,0),0)</f>
        <v>0</v>
      </c>
      <c r="L829" s="3">
        <f>IFERROR(VLOOKUP(C829,'[2]res- 200686'!$K$16:$R$112,8,0),0)</f>
        <v>0</v>
      </c>
      <c r="M829" s="3">
        <f>IFERROR(VLOOKUP(C829,'[2]reduccion calidad '!$K$16:$R$27,8,0),0)*-1</f>
        <v>0</v>
      </c>
      <c r="N829" s="3"/>
      <c r="O829" s="34">
        <f t="shared" si="36"/>
        <v>798707941</v>
      </c>
      <c r="P829" s="35">
        <v>798707941</v>
      </c>
      <c r="Q829" s="3">
        <f>IFERROR(VLOOKUP(C829,[3]ServNOMINA!$F$16:$M$112,8,0)+VLOOKUP(C829,[4]ServNOMINA!$F$16:$M$112,8,0),0)</f>
        <v>0</v>
      </c>
      <c r="R829" s="3">
        <f>IFERROR(VLOOKUP(C829,[3]ServOTROS!$F$16:$M$112,8,0)+VLOOKUP(C829,[4]ServOTROS!$F$16:$M$112,8,0),0)</f>
        <v>0</v>
      </c>
      <c r="S829" s="3"/>
      <c r="T829" s="3">
        <f>IFERROR(VLOOKUP(B829,[3]Aaf_PENSION!$C$16:$M$112,11,0)+VLOOKUP(B829,[4]Aaf_PENSION!$C$16:$M$112,11,0),0)</f>
        <v>0</v>
      </c>
      <c r="U829" s="3">
        <f>IFERROR(VLOOKUP(B829,[3]Aaf_SALUD!$C$16:$M$112,11,0)+VLOOKUP(B829,[4]Aaf_SALUD!$C$16:$M$112,11,0),0)</f>
        <v>0</v>
      </c>
      <c r="V829" s="3"/>
      <c r="W829" s="3"/>
      <c r="X829" s="3">
        <f>IFERROR(VLOOKUP(B829,[3]Ap_CESANTIAS!$C$16:$M$112,11,0)+VLOOKUP(B829,[4]Ap_CESANTIAS!$C$16:$M$112,11,0),0)</f>
        <v>0</v>
      </c>
      <c r="Y829" s="3">
        <f>IFERROR(VLOOKUP(B829,[3]Ap_PENSION!$C$16:$M$112,11,0)+VLOOKUP(B829,[4]Ap_PENSION!$C$16:$M$112,11,0),0)</f>
        <v>0</v>
      </c>
      <c r="Z829" s="3">
        <f>IFERROR(VLOOKUP(B829,[3]Ap_SALUD!$C$16:$M$112,11,0)+VLOOKUP(B829,[4]Ap_SALUD!$C$16:$M$112,11,0),0)</f>
        <v>0</v>
      </c>
      <c r="AA829" s="36">
        <f t="shared" si="37"/>
        <v>0</v>
      </c>
      <c r="AB829" s="37">
        <f t="shared" si="38"/>
        <v>0</v>
      </c>
    </row>
    <row r="830" spans="1:28" hidden="1" x14ac:dyDescent="0.25">
      <c r="A830" s="38">
        <v>818</v>
      </c>
      <c r="B830" s="61"/>
      <c r="C830" s="31">
        <v>800099127</v>
      </c>
      <c r="D830" s="31">
        <f>VLOOKUP(C830,ENERO!$D$13:$E$1147,2,0)</f>
        <v>211252612</v>
      </c>
      <c r="E830" s="61" t="s">
        <v>794</v>
      </c>
      <c r="F830" s="61"/>
      <c r="G830" s="61"/>
      <c r="H830" s="3">
        <v>778275471</v>
      </c>
      <c r="I830" s="3">
        <v>1878214803</v>
      </c>
      <c r="J830" s="3">
        <f>IFERROR(VLOOKUP(C830,[1]NOMINA!$Y$16:$AC$112,5,0),0)</f>
        <v>0</v>
      </c>
      <c r="K830" s="3">
        <f>IFERROR(VLOOKUP(C830,[1]CANCELACIONES!$Y$16:$AC$43,5,0),0)</f>
        <v>0</v>
      </c>
      <c r="L830" s="3">
        <f>IFERROR(VLOOKUP(C830,'[2]res- 200686'!$K$16:$R$112,8,0),0)</f>
        <v>0</v>
      </c>
      <c r="M830" s="46">
        <f>IFERROR(VLOOKUP(C830,'[2]reduccion calidad '!$K$16:$R$27,8,0),0)*-1</f>
        <v>-881397694</v>
      </c>
      <c r="N830" s="46"/>
      <c r="O830" s="34">
        <f t="shared" si="36"/>
        <v>1775092580</v>
      </c>
      <c r="P830" s="35">
        <v>1775092580</v>
      </c>
      <c r="Q830" s="3">
        <f>IFERROR(VLOOKUP(C830,[3]ServNOMINA!$F$16:$M$112,8,0)+VLOOKUP(C830,[4]ServNOMINA!$F$16:$M$112,8,0),0)</f>
        <v>0</v>
      </c>
      <c r="R830" s="3">
        <f>IFERROR(VLOOKUP(C830,[3]ServOTROS!$F$16:$M$112,8,0)+VLOOKUP(C830,[4]ServOTROS!$F$16:$M$112,8,0),0)</f>
        <v>0</v>
      </c>
      <c r="S830" s="3"/>
      <c r="T830" s="3">
        <f>IFERROR(VLOOKUP(B830,[3]Aaf_PENSION!$C$16:$M$112,11,0)+VLOOKUP(B830,[4]Aaf_PENSION!$C$16:$M$112,11,0),0)</f>
        <v>0</v>
      </c>
      <c r="U830" s="3">
        <f>IFERROR(VLOOKUP(B830,[3]Aaf_SALUD!$C$16:$M$112,11,0)+VLOOKUP(B830,[4]Aaf_SALUD!$C$16:$M$112,11,0),0)</f>
        <v>0</v>
      </c>
      <c r="V830" s="3"/>
      <c r="W830" s="3"/>
      <c r="X830" s="3">
        <f>IFERROR(VLOOKUP(B830,[3]Ap_CESANTIAS!$C$16:$M$112,11,0)+VLOOKUP(B830,[4]Ap_CESANTIAS!$C$16:$M$112,11,0),0)</f>
        <v>0</v>
      </c>
      <c r="Y830" s="3">
        <f>IFERROR(VLOOKUP(B830,[3]Ap_PENSION!$C$16:$M$112,11,0)+VLOOKUP(B830,[4]Ap_PENSION!$C$16:$M$112,11,0),0)</f>
        <v>0</v>
      </c>
      <c r="Z830" s="3">
        <f>IFERROR(VLOOKUP(B830,[3]Ap_SALUD!$C$16:$M$112,11,0)+VLOOKUP(B830,[4]Ap_SALUD!$C$16:$M$112,11,0),0)</f>
        <v>0</v>
      </c>
      <c r="AA830" s="36">
        <f t="shared" si="37"/>
        <v>0</v>
      </c>
      <c r="AB830" s="37">
        <f t="shared" si="38"/>
        <v>0</v>
      </c>
    </row>
    <row r="831" spans="1:28" hidden="1" x14ac:dyDescent="0.25">
      <c r="A831" s="29">
        <v>819</v>
      </c>
      <c r="B831" s="61"/>
      <c r="C831" s="31">
        <v>800099132</v>
      </c>
      <c r="D831" s="31">
        <f>VLOOKUP(C831,ENERO!$D$13:$E$1147,2,0)</f>
        <v>212152621</v>
      </c>
      <c r="E831" s="61" t="s">
        <v>991</v>
      </c>
      <c r="F831" s="61"/>
      <c r="G831" s="61"/>
      <c r="H831" s="3">
        <v>458158503</v>
      </c>
      <c r="I831" s="3">
        <v>674096690</v>
      </c>
      <c r="J831" s="3">
        <f>IFERROR(VLOOKUP(C831,[1]NOMINA!$Y$16:$AC$112,5,0),0)</f>
        <v>0</v>
      </c>
      <c r="K831" s="3">
        <f>IFERROR(VLOOKUP(C831,[1]CANCELACIONES!$Y$16:$AC$43,5,0),0)</f>
        <v>0</v>
      </c>
      <c r="L831" s="3">
        <f>IFERROR(VLOOKUP(C831,'[2]res- 200686'!$K$16:$R$112,8,0),0)</f>
        <v>0</v>
      </c>
      <c r="M831" s="3">
        <f>IFERROR(VLOOKUP(C831,'[2]reduccion calidad '!$K$16:$R$27,8,0),0)*-1</f>
        <v>0</v>
      </c>
      <c r="N831" s="3"/>
      <c r="O831" s="34">
        <f t="shared" si="36"/>
        <v>1132255193</v>
      </c>
      <c r="P831" s="35">
        <v>1132255193</v>
      </c>
      <c r="Q831" s="3">
        <f>IFERROR(VLOOKUP(C831,[3]ServNOMINA!$F$16:$M$112,8,0)+VLOOKUP(C831,[4]ServNOMINA!$F$16:$M$112,8,0),0)</f>
        <v>0</v>
      </c>
      <c r="R831" s="3">
        <f>IFERROR(VLOOKUP(C831,[3]ServOTROS!$F$16:$M$112,8,0)+VLOOKUP(C831,[4]ServOTROS!$F$16:$M$112,8,0),0)</f>
        <v>0</v>
      </c>
      <c r="S831" s="3"/>
      <c r="T831" s="3">
        <f>IFERROR(VLOOKUP(B831,[3]Aaf_PENSION!$C$16:$M$112,11,0)+VLOOKUP(B831,[4]Aaf_PENSION!$C$16:$M$112,11,0),0)</f>
        <v>0</v>
      </c>
      <c r="U831" s="3">
        <f>IFERROR(VLOOKUP(B831,[3]Aaf_SALUD!$C$16:$M$112,11,0)+VLOOKUP(B831,[4]Aaf_SALUD!$C$16:$M$112,11,0),0)</f>
        <v>0</v>
      </c>
      <c r="V831" s="3"/>
      <c r="W831" s="3"/>
      <c r="X831" s="3">
        <f>IFERROR(VLOOKUP(B831,[3]Ap_CESANTIAS!$C$16:$M$112,11,0)+VLOOKUP(B831,[4]Ap_CESANTIAS!$C$16:$M$112,11,0),0)</f>
        <v>0</v>
      </c>
      <c r="Y831" s="3">
        <f>IFERROR(VLOOKUP(B831,[3]Ap_PENSION!$C$16:$M$112,11,0)+VLOOKUP(B831,[4]Ap_PENSION!$C$16:$M$112,11,0),0)</f>
        <v>0</v>
      </c>
      <c r="Z831" s="3">
        <f>IFERROR(VLOOKUP(B831,[3]Ap_SALUD!$C$16:$M$112,11,0)+VLOOKUP(B831,[4]Ap_SALUD!$C$16:$M$112,11,0),0)</f>
        <v>0</v>
      </c>
      <c r="AA831" s="36">
        <f t="shared" si="37"/>
        <v>0</v>
      </c>
      <c r="AB831" s="37">
        <f t="shared" si="38"/>
        <v>0</v>
      </c>
    </row>
    <row r="832" spans="1:28" hidden="1" x14ac:dyDescent="0.25">
      <c r="A832" s="38">
        <v>820</v>
      </c>
      <c r="B832" s="61"/>
      <c r="C832" s="31">
        <v>800099136</v>
      </c>
      <c r="D832" s="31">
        <f>VLOOKUP(C832,ENERO!$D$13:$E$1147,2,0)</f>
        <v>217852678</v>
      </c>
      <c r="E832" s="61" t="s">
        <v>992</v>
      </c>
      <c r="F832" s="61"/>
      <c r="G832" s="61"/>
      <c r="H832" s="3">
        <v>505707039</v>
      </c>
      <c r="I832" s="3">
        <v>749585260</v>
      </c>
      <c r="J832" s="3">
        <f>IFERROR(VLOOKUP(C832,[1]NOMINA!$Y$16:$AC$112,5,0),0)</f>
        <v>0</v>
      </c>
      <c r="K832" s="3">
        <f>IFERROR(VLOOKUP(C832,[1]CANCELACIONES!$Y$16:$AC$43,5,0),0)</f>
        <v>0</v>
      </c>
      <c r="L832" s="3">
        <f>IFERROR(VLOOKUP(C832,'[2]res- 200686'!$K$16:$R$112,8,0),0)</f>
        <v>0</v>
      </c>
      <c r="M832" s="3">
        <f>IFERROR(VLOOKUP(C832,'[2]reduccion calidad '!$K$16:$R$27,8,0),0)*-1</f>
        <v>0</v>
      </c>
      <c r="N832" s="3"/>
      <c r="O832" s="34">
        <f t="shared" si="36"/>
        <v>1255292299</v>
      </c>
      <c r="P832" s="35">
        <v>1255292299</v>
      </c>
      <c r="Q832" s="3">
        <f>IFERROR(VLOOKUP(C832,[3]ServNOMINA!$F$16:$M$112,8,0)+VLOOKUP(C832,[4]ServNOMINA!$F$16:$M$112,8,0),0)</f>
        <v>0</v>
      </c>
      <c r="R832" s="3">
        <f>IFERROR(VLOOKUP(C832,[3]ServOTROS!$F$16:$M$112,8,0)+VLOOKUP(C832,[4]ServOTROS!$F$16:$M$112,8,0),0)</f>
        <v>0</v>
      </c>
      <c r="S832" s="3"/>
      <c r="T832" s="3">
        <f>IFERROR(VLOOKUP(B832,[3]Aaf_PENSION!$C$16:$M$112,11,0)+VLOOKUP(B832,[4]Aaf_PENSION!$C$16:$M$112,11,0),0)</f>
        <v>0</v>
      </c>
      <c r="U832" s="3">
        <f>IFERROR(VLOOKUP(B832,[3]Aaf_SALUD!$C$16:$M$112,11,0)+VLOOKUP(B832,[4]Aaf_SALUD!$C$16:$M$112,11,0),0)</f>
        <v>0</v>
      </c>
      <c r="V832" s="3"/>
      <c r="W832" s="3"/>
      <c r="X832" s="3">
        <f>IFERROR(VLOOKUP(B832,[3]Ap_CESANTIAS!$C$16:$M$112,11,0)+VLOOKUP(B832,[4]Ap_CESANTIAS!$C$16:$M$112,11,0),0)</f>
        <v>0</v>
      </c>
      <c r="Y832" s="3">
        <f>IFERROR(VLOOKUP(B832,[3]Ap_PENSION!$C$16:$M$112,11,0)+VLOOKUP(B832,[4]Ap_PENSION!$C$16:$M$112,11,0),0)</f>
        <v>0</v>
      </c>
      <c r="Z832" s="3">
        <f>IFERROR(VLOOKUP(B832,[3]Ap_SALUD!$C$16:$M$112,11,0)+VLOOKUP(B832,[4]Ap_SALUD!$C$16:$M$112,11,0),0)</f>
        <v>0</v>
      </c>
      <c r="AA832" s="36">
        <f t="shared" si="37"/>
        <v>0</v>
      </c>
      <c r="AB832" s="37">
        <f t="shared" si="38"/>
        <v>0</v>
      </c>
    </row>
    <row r="833" spans="1:28" hidden="1" x14ac:dyDescent="0.25">
      <c r="A833" s="29">
        <v>821</v>
      </c>
      <c r="B833" s="61"/>
      <c r="C833" s="31">
        <v>800099138</v>
      </c>
      <c r="D833" s="31">
        <f>VLOOKUP(C833,ENERO!$D$13:$E$1147,2,0)</f>
        <v>218352683</v>
      </c>
      <c r="E833" s="61" t="s">
        <v>993</v>
      </c>
      <c r="F833" s="61"/>
      <c r="G833" s="61"/>
      <c r="H833" s="3">
        <v>274228727</v>
      </c>
      <c r="I833" s="3">
        <v>529550764</v>
      </c>
      <c r="J833" s="3">
        <f>IFERROR(VLOOKUP(C833,[1]NOMINA!$Y$16:$AC$112,5,0),0)</f>
        <v>0</v>
      </c>
      <c r="K833" s="3">
        <f>IFERROR(VLOOKUP(C833,[1]CANCELACIONES!$Y$16:$AC$43,5,0),0)</f>
        <v>0</v>
      </c>
      <c r="L833" s="3">
        <f>IFERROR(VLOOKUP(C833,'[2]res- 200686'!$K$16:$R$112,8,0),0)</f>
        <v>0</v>
      </c>
      <c r="M833" s="3">
        <f>IFERROR(VLOOKUP(C833,'[2]reduccion calidad '!$K$16:$R$27,8,0),0)*-1</f>
        <v>0</v>
      </c>
      <c r="N833" s="3"/>
      <c r="O833" s="34">
        <f t="shared" si="36"/>
        <v>803779491</v>
      </c>
      <c r="P833" s="35">
        <v>803779491</v>
      </c>
      <c r="Q833" s="3">
        <f>IFERROR(VLOOKUP(C833,[3]ServNOMINA!$F$16:$M$112,8,0)+VLOOKUP(C833,[4]ServNOMINA!$F$16:$M$112,8,0),0)</f>
        <v>0</v>
      </c>
      <c r="R833" s="3">
        <f>IFERROR(VLOOKUP(C833,[3]ServOTROS!$F$16:$M$112,8,0)+VLOOKUP(C833,[4]ServOTROS!$F$16:$M$112,8,0),0)</f>
        <v>0</v>
      </c>
      <c r="S833" s="3"/>
      <c r="T833" s="3">
        <f>IFERROR(VLOOKUP(B833,[3]Aaf_PENSION!$C$16:$M$112,11,0)+VLOOKUP(B833,[4]Aaf_PENSION!$C$16:$M$112,11,0),0)</f>
        <v>0</v>
      </c>
      <c r="U833" s="3">
        <f>IFERROR(VLOOKUP(B833,[3]Aaf_SALUD!$C$16:$M$112,11,0)+VLOOKUP(B833,[4]Aaf_SALUD!$C$16:$M$112,11,0),0)</f>
        <v>0</v>
      </c>
      <c r="V833" s="3"/>
      <c r="W833" s="3"/>
      <c r="X833" s="3">
        <f>IFERROR(VLOOKUP(B833,[3]Ap_CESANTIAS!$C$16:$M$112,11,0)+VLOOKUP(B833,[4]Ap_CESANTIAS!$C$16:$M$112,11,0),0)</f>
        <v>0</v>
      </c>
      <c r="Y833" s="3">
        <f>IFERROR(VLOOKUP(B833,[3]Ap_PENSION!$C$16:$M$112,11,0)+VLOOKUP(B833,[4]Ap_PENSION!$C$16:$M$112,11,0),0)</f>
        <v>0</v>
      </c>
      <c r="Z833" s="3">
        <f>IFERROR(VLOOKUP(B833,[3]Ap_SALUD!$C$16:$M$112,11,0)+VLOOKUP(B833,[4]Ap_SALUD!$C$16:$M$112,11,0),0)</f>
        <v>0</v>
      </c>
      <c r="AA833" s="36">
        <f t="shared" si="37"/>
        <v>0</v>
      </c>
      <c r="AB833" s="37">
        <f t="shared" si="38"/>
        <v>0</v>
      </c>
    </row>
    <row r="834" spans="1:28" hidden="1" x14ac:dyDescent="0.25">
      <c r="A834" s="38">
        <v>822</v>
      </c>
      <c r="B834" s="61"/>
      <c r="C834" s="31">
        <v>800193031</v>
      </c>
      <c r="D834" s="31">
        <f>VLOOKUP(C834,ENERO!$D$13:$E$1147,2,0)</f>
        <v>218552685</v>
      </c>
      <c r="E834" s="61" t="s">
        <v>796</v>
      </c>
      <c r="F834" s="61"/>
      <c r="G834" s="61"/>
      <c r="H834" s="3">
        <v>141211081</v>
      </c>
      <c r="I834" s="3">
        <v>231451840</v>
      </c>
      <c r="J834" s="3">
        <f>IFERROR(VLOOKUP(C834,[1]NOMINA!$Y$16:$AC$112,5,0),0)</f>
        <v>0</v>
      </c>
      <c r="K834" s="3">
        <f>IFERROR(VLOOKUP(C834,[1]CANCELACIONES!$Y$16:$AC$43,5,0),0)</f>
        <v>0</v>
      </c>
      <c r="L834" s="3">
        <f>IFERROR(VLOOKUP(C834,'[2]res- 200686'!$K$16:$R$112,8,0),0)</f>
        <v>0</v>
      </c>
      <c r="M834" s="3">
        <f>IFERROR(VLOOKUP(C834,'[2]reduccion calidad '!$K$16:$R$27,8,0),0)*-1</f>
        <v>0</v>
      </c>
      <c r="N834" s="3"/>
      <c r="O834" s="34">
        <f t="shared" si="36"/>
        <v>372662921</v>
      </c>
      <c r="P834" s="35">
        <v>372662921</v>
      </c>
      <c r="Q834" s="3">
        <f>IFERROR(VLOOKUP(C834,[3]ServNOMINA!$F$16:$M$112,8,0)+VLOOKUP(C834,[4]ServNOMINA!$F$16:$M$112,8,0),0)</f>
        <v>0</v>
      </c>
      <c r="R834" s="3">
        <f>IFERROR(VLOOKUP(C834,[3]ServOTROS!$F$16:$M$112,8,0)+VLOOKUP(C834,[4]ServOTROS!$F$16:$M$112,8,0),0)</f>
        <v>0</v>
      </c>
      <c r="S834" s="3"/>
      <c r="T834" s="3">
        <f>IFERROR(VLOOKUP(B834,[3]Aaf_PENSION!$C$16:$M$112,11,0)+VLOOKUP(B834,[4]Aaf_PENSION!$C$16:$M$112,11,0),0)</f>
        <v>0</v>
      </c>
      <c r="U834" s="3">
        <f>IFERROR(VLOOKUP(B834,[3]Aaf_SALUD!$C$16:$M$112,11,0)+VLOOKUP(B834,[4]Aaf_SALUD!$C$16:$M$112,11,0),0)</f>
        <v>0</v>
      </c>
      <c r="V834" s="3"/>
      <c r="W834" s="3"/>
      <c r="X834" s="3">
        <f>IFERROR(VLOOKUP(B834,[3]Ap_CESANTIAS!$C$16:$M$112,11,0)+VLOOKUP(B834,[4]Ap_CESANTIAS!$C$16:$M$112,11,0),0)</f>
        <v>0</v>
      </c>
      <c r="Y834" s="3">
        <f>IFERROR(VLOOKUP(B834,[3]Ap_PENSION!$C$16:$M$112,11,0)+VLOOKUP(B834,[4]Ap_PENSION!$C$16:$M$112,11,0),0)</f>
        <v>0</v>
      </c>
      <c r="Z834" s="3">
        <f>IFERROR(VLOOKUP(B834,[3]Ap_SALUD!$C$16:$M$112,11,0)+VLOOKUP(B834,[4]Ap_SALUD!$C$16:$M$112,11,0),0)</f>
        <v>0</v>
      </c>
      <c r="AA834" s="36">
        <f t="shared" si="37"/>
        <v>0</v>
      </c>
      <c r="AB834" s="37">
        <f t="shared" si="38"/>
        <v>0</v>
      </c>
    </row>
    <row r="835" spans="1:28" hidden="1" x14ac:dyDescent="0.25">
      <c r="A835" s="29">
        <v>823</v>
      </c>
      <c r="B835" s="61"/>
      <c r="C835" s="31">
        <v>800099142</v>
      </c>
      <c r="D835" s="31">
        <f>VLOOKUP(C835,ENERO!$D$13:$E$1147,2,0)</f>
        <v>218752687</v>
      </c>
      <c r="E835" s="61" t="s">
        <v>994</v>
      </c>
      <c r="F835" s="61"/>
      <c r="G835" s="61"/>
      <c r="H835" s="3">
        <v>297435391</v>
      </c>
      <c r="I835" s="3">
        <v>668639119</v>
      </c>
      <c r="J835" s="3">
        <f>IFERROR(VLOOKUP(C835,[1]NOMINA!$Y$16:$AC$112,5,0),0)</f>
        <v>0</v>
      </c>
      <c r="K835" s="3">
        <f>IFERROR(VLOOKUP(C835,[1]CANCELACIONES!$Y$16:$AC$43,5,0),0)</f>
        <v>0</v>
      </c>
      <c r="L835" s="3">
        <f>IFERROR(VLOOKUP(C835,'[2]res- 200686'!$K$16:$R$112,8,0),0)</f>
        <v>0</v>
      </c>
      <c r="M835" s="3">
        <f>IFERROR(VLOOKUP(C835,'[2]reduccion calidad '!$K$16:$R$27,8,0),0)*-1</f>
        <v>0</v>
      </c>
      <c r="N835" s="3"/>
      <c r="O835" s="34">
        <f t="shared" si="36"/>
        <v>966074510</v>
      </c>
      <c r="P835" s="35">
        <v>966074510</v>
      </c>
      <c r="Q835" s="3">
        <f>IFERROR(VLOOKUP(C835,[3]ServNOMINA!$F$16:$M$112,8,0)+VLOOKUP(C835,[4]ServNOMINA!$F$16:$M$112,8,0),0)</f>
        <v>0</v>
      </c>
      <c r="R835" s="3">
        <f>IFERROR(VLOOKUP(C835,[3]ServOTROS!$F$16:$M$112,8,0)+VLOOKUP(C835,[4]ServOTROS!$F$16:$M$112,8,0),0)</f>
        <v>0</v>
      </c>
      <c r="S835" s="3"/>
      <c r="T835" s="3">
        <f>IFERROR(VLOOKUP(B835,[3]Aaf_PENSION!$C$16:$M$112,11,0)+VLOOKUP(B835,[4]Aaf_PENSION!$C$16:$M$112,11,0),0)</f>
        <v>0</v>
      </c>
      <c r="U835" s="3">
        <f>IFERROR(VLOOKUP(B835,[3]Aaf_SALUD!$C$16:$M$112,11,0)+VLOOKUP(B835,[4]Aaf_SALUD!$C$16:$M$112,11,0),0)</f>
        <v>0</v>
      </c>
      <c r="V835" s="3"/>
      <c r="W835" s="3"/>
      <c r="X835" s="3">
        <f>IFERROR(VLOOKUP(B835,[3]Ap_CESANTIAS!$C$16:$M$112,11,0)+VLOOKUP(B835,[4]Ap_CESANTIAS!$C$16:$M$112,11,0),0)</f>
        <v>0</v>
      </c>
      <c r="Y835" s="3">
        <f>IFERROR(VLOOKUP(B835,[3]Ap_PENSION!$C$16:$M$112,11,0)+VLOOKUP(B835,[4]Ap_PENSION!$C$16:$M$112,11,0),0)</f>
        <v>0</v>
      </c>
      <c r="Z835" s="3">
        <f>IFERROR(VLOOKUP(B835,[3]Ap_SALUD!$C$16:$M$112,11,0)+VLOOKUP(B835,[4]Ap_SALUD!$C$16:$M$112,11,0),0)</f>
        <v>0</v>
      </c>
      <c r="AA835" s="36">
        <f t="shared" si="37"/>
        <v>0</v>
      </c>
      <c r="AB835" s="37">
        <f t="shared" si="38"/>
        <v>0</v>
      </c>
    </row>
    <row r="836" spans="1:28" hidden="1" x14ac:dyDescent="0.25">
      <c r="A836" s="38">
        <v>824</v>
      </c>
      <c r="B836" s="61"/>
      <c r="C836" s="31">
        <v>800099143</v>
      </c>
      <c r="D836" s="31">
        <f>VLOOKUP(C836,ENERO!$D$13:$E$1147,2,0)</f>
        <v>219352693</v>
      </c>
      <c r="E836" s="61" t="s">
        <v>475</v>
      </c>
      <c r="F836" s="61"/>
      <c r="G836" s="61"/>
      <c r="H836" s="3">
        <v>213017623</v>
      </c>
      <c r="I836" s="3">
        <v>366054333</v>
      </c>
      <c r="J836" s="3">
        <f>IFERROR(VLOOKUP(C836,[1]NOMINA!$Y$16:$AC$112,5,0),0)</f>
        <v>0</v>
      </c>
      <c r="K836" s="3">
        <f>IFERROR(VLOOKUP(C836,[1]CANCELACIONES!$Y$16:$AC$43,5,0),0)</f>
        <v>0</v>
      </c>
      <c r="L836" s="3">
        <f>IFERROR(VLOOKUP(C836,'[2]res- 200686'!$K$16:$R$112,8,0),0)</f>
        <v>0</v>
      </c>
      <c r="M836" s="3">
        <f>IFERROR(VLOOKUP(C836,'[2]reduccion calidad '!$K$16:$R$27,8,0),0)*-1</f>
        <v>0</v>
      </c>
      <c r="N836" s="3"/>
      <c r="O836" s="34">
        <f t="shared" si="36"/>
        <v>579071956</v>
      </c>
      <c r="P836" s="35">
        <v>579071956</v>
      </c>
      <c r="Q836" s="3">
        <f>IFERROR(VLOOKUP(C836,[3]ServNOMINA!$F$16:$M$112,8,0)+VLOOKUP(C836,[4]ServNOMINA!$F$16:$M$112,8,0),0)</f>
        <v>0</v>
      </c>
      <c r="R836" s="3">
        <f>IFERROR(VLOOKUP(C836,[3]ServOTROS!$F$16:$M$112,8,0)+VLOOKUP(C836,[4]ServOTROS!$F$16:$M$112,8,0),0)</f>
        <v>0</v>
      </c>
      <c r="S836" s="3"/>
      <c r="T836" s="3">
        <f>IFERROR(VLOOKUP(B836,[3]Aaf_PENSION!$C$16:$M$112,11,0)+VLOOKUP(B836,[4]Aaf_PENSION!$C$16:$M$112,11,0),0)</f>
        <v>0</v>
      </c>
      <c r="U836" s="3">
        <f>IFERROR(VLOOKUP(B836,[3]Aaf_SALUD!$C$16:$M$112,11,0)+VLOOKUP(B836,[4]Aaf_SALUD!$C$16:$M$112,11,0),0)</f>
        <v>0</v>
      </c>
      <c r="V836" s="3"/>
      <c r="W836" s="3"/>
      <c r="X836" s="3">
        <f>IFERROR(VLOOKUP(B836,[3]Ap_CESANTIAS!$C$16:$M$112,11,0)+VLOOKUP(B836,[4]Ap_CESANTIAS!$C$16:$M$112,11,0),0)</f>
        <v>0</v>
      </c>
      <c r="Y836" s="3">
        <f>IFERROR(VLOOKUP(B836,[3]Ap_PENSION!$C$16:$M$112,11,0)+VLOOKUP(B836,[4]Ap_PENSION!$C$16:$M$112,11,0),0)</f>
        <v>0</v>
      </c>
      <c r="Z836" s="3">
        <f>IFERROR(VLOOKUP(B836,[3]Ap_SALUD!$C$16:$M$112,11,0)+VLOOKUP(B836,[4]Ap_SALUD!$C$16:$M$112,11,0),0)</f>
        <v>0</v>
      </c>
      <c r="AA836" s="36">
        <f t="shared" si="37"/>
        <v>0</v>
      </c>
      <c r="AB836" s="37">
        <f t="shared" si="38"/>
        <v>0</v>
      </c>
    </row>
    <row r="837" spans="1:28" hidden="1" x14ac:dyDescent="0.25">
      <c r="A837" s="29">
        <v>825</v>
      </c>
      <c r="B837" s="61"/>
      <c r="C837" s="31">
        <v>800148720</v>
      </c>
      <c r="D837" s="31">
        <f>VLOOKUP(C837,ENERO!$D$13:$E$1147,2,0)</f>
        <v>219452694</v>
      </c>
      <c r="E837" s="61" t="s">
        <v>995</v>
      </c>
      <c r="F837" s="61"/>
      <c r="G837" s="61"/>
      <c r="H837" s="3">
        <v>97479671</v>
      </c>
      <c r="I837" s="3">
        <v>204769649</v>
      </c>
      <c r="J837" s="3">
        <f>IFERROR(VLOOKUP(C837,[1]NOMINA!$Y$16:$AC$112,5,0),0)</f>
        <v>0</v>
      </c>
      <c r="K837" s="3">
        <f>IFERROR(VLOOKUP(C837,[1]CANCELACIONES!$Y$16:$AC$43,5,0),0)</f>
        <v>0</v>
      </c>
      <c r="L837" s="3">
        <f>IFERROR(VLOOKUP(C837,'[2]res- 200686'!$K$16:$R$112,8,0),0)</f>
        <v>0</v>
      </c>
      <c r="M837" s="3">
        <f>IFERROR(VLOOKUP(C837,'[2]reduccion calidad '!$K$16:$R$27,8,0),0)*-1</f>
        <v>0</v>
      </c>
      <c r="N837" s="3"/>
      <c r="O837" s="34">
        <f t="shared" si="36"/>
        <v>302249320</v>
      </c>
      <c r="P837" s="35">
        <v>302249320</v>
      </c>
      <c r="Q837" s="3">
        <f>IFERROR(VLOOKUP(C837,[3]ServNOMINA!$F$16:$M$112,8,0)+VLOOKUP(C837,[4]ServNOMINA!$F$16:$M$112,8,0),0)</f>
        <v>0</v>
      </c>
      <c r="R837" s="3">
        <f>IFERROR(VLOOKUP(C837,[3]ServOTROS!$F$16:$M$112,8,0)+VLOOKUP(C837,[4]ServOTROS!$F$16:$M$112,8,0),0)</f>
        <v>0</v>
      </c>
      <c r="S837" s="3"/>
      <c r="T837" s="3">
        <f>IFERROR(VLOOKUP(B837,[3]Aaf_PENSION!$C$16:$M$112,11,0)+VLOOKUP(B837,[4]Aaf_PENSION!$C$16:$M$112,11,0),0)</f>
        <v>0</v>
      </c>
      <c r="U837" s="3">
        <f>IFERROR(VLOOKUP(B837,[3]Aaf_SALUD!$C$16:$M$112,11,0)+VLOOKUP(B837,[4]Aaf_SALUD!$C$16:$M$112,11,0),0)</f>
        <v>0</v>
      </c>
      <c r="V837" s="3"/>
      <c r="W837" s="3"/>
      <c r="X837" s="3">
        <f>IFERROR(VLOOKUP(B837,[3]Ap_CESANTIAS!$C$16:$M$112,11,0)+VLOOKUP(B837,[4]Ap_CESANTIAS!$C$16:$M$112,11,0),0)</f>
        <v>0</v>
      </c>
      <c r="Y837" s="3">
        <f>IFERROR(VLOOKUP(B837,[3]Ap_PENSION!$C$16:$M$112,11,0)+VLOOKUP(B837,[4]Ap_PENSION!$C$16:$M$112,11,0),0)</f>
        <v>0</v>
      </c>
      <c r="Z837" s="3">
        <f>IFERROR(VLOOKUP(B837,[3]Ap_SALUD!$C$16:$M$112,11,0)+VLOOKUP(B837,[4]Ap_SALUD!$C$16:$M$112,11,0),0)</f>
        <v>0</v>
      </c>
      <c r="AA837" s="36">
        <f t="shared" si="37"/>
        <v>0</v>
      </c>
      <c r="AB837" s="37">
        <f t="shared" si="38"/>
        <v>0</v>
      </c>
    </row>
    <row r="838" spans="1:28" hidden="1" x14ac:dyDescent="0.25">
      <c r="A838" s="38">
        <v>826</v>
      </c>
      <c r="B838" s="61"/>
      <c r="C838" s="31">
        <v>800099147</v>
      </c>
      <c r="D838" s="31">
        <f>VLOOKUP(C838,ENERO!$D$13:$E$1147,2,0)</f>
        <v>219652696</v>
      </c>
      <c r="E838" s="61" t="s">
        <v>400</v>
      </c>
      <c r="F838" s="61"/>
      <c r="G838" s="61"/>
      <c r="H838" s="3">
        <v>543981051</v>
      </c>
      <c r="I838" s="3">
        <v>595577276</v>
      </c>
      <c r="J838" s="3">
        <f>IFERROR(VLOOKUP(C838,[1]NOMINA!$Y$16:$AC$112,5,0),0)</f>
        <v>0</v>
      </c>
      <c r="K838" s="3">
        <f>IFERROR(VLOOKUP(C838,[1]CANCELACIONES!$Y$16:$AC$43,5,0),0)</f>
        <v>0</v>
      </c>
      <c r="L838" s="3">
        <f>IFERROR(VLOOKUP(C838,'[2]res- 200686'!$K$16:$R$112,8,0),0)</f>
        <v>0</v>
      </c>
      <c r="M838" s="3">
        <f>IFERROR(VLOOKUP(C838,'[2]reduccion calidad '!$K$16:$R$27,8,0),0)*-1</f>
        <v>0</v>
      </c>
      <c r="N838" s="3"/>
      <c r="O838" s="34">
        <f t="shared" si="36"/>
        <v>1139558327</v>
      </c>
      <c r="P838" s="35">
        <v>1139558327</v>
      </c>
      <c r="Q838" s="3">
        <f>IFERROR(VLOOKUP(C838,[3]ServNOMINA!$F$16:$M$112,8,0)+VLOOKUP(C838,[4]ServNOMINA!$F$16:$M$112,8,0),0)</f>
        <v>0</v>
      </c>
      <c r="R838" s="3">
        <f>IFERROR(VLOOKUP(C838,[3]ServOTROS!$F$16:$M$112,8,0)+VLOOKUP(C838,[4]ServOTROS!$F$16:$M$112,8,0),0)</f>
        <v>0</v>
      </c>
      <c r="S838" s="3"/>
      <c r="T838" s="3">
        <f>IFERROR(VLOOKUP(B838,[3]Aaf_PENSION!$C$16:$M$112,11,0)+VLOOKUP(B838,[4]Aaf_PENSION!$C$16:$M$112,11,0),0)</f>
        <v>0</v>
      </c>
      <c r="U838" s="3">
        <f>IFERROR(VLOOKUP(B838,[3]Aaf_SALUD!$C$16:$M$112,11,0)+VLOOKUP(B838,[4]Aaf_SALUD!$C$16:$M$112,11,0),0)</f>
        <v>0</v>
      </c>
      <c r="V838" s="3"/>
      <c r="W838" s="3"/>
      <c r="X838" s="3">
        <f>IFERROR(VLOOKUP(B838,[3]Ap_CESANTIAS!$C$16:$M$112,11,0)+VLOOKUP(B838,[4]Ap_CESANTIAS!$C$16:$M$112,11,0),0)</f>
        <v>0</v>
      </c>
      <c r="Y838" s="3">
        <f>IFERROR(VLOOKUP(B838,[3]Ap_PENSION!$C$16:$M$112,11,0)+VLOOKUP(B838,[4]Ap_PENSION!$C$16:$M$112,11,0),0)</f>
        <v>0</v>
      </c>
      <c r="Z838" s="3">
        <f>IFERROR(VLOOKUP(B838,[3]Ap_SALUD!$C$16:$M$112,11,0)+VLOOKUP(B838,[4]Ap_SALUD!$C$16:$M$112,11,0),0)</f>
        <v>0</v>
      </c>
      <c r="AA838" s="36">
        <f t="shared" si="37"/>
        <v>0</v>
      </c>
      <c r="AB838" s="37">
        <f t="shared" si="38"/>
        <v>0</v>
      </c>
    </row>
    <row r="839" spans="1:28" hidden="1" x14ac:dyDescent="0.25">
      <c r="A839" s="29">
        <v>827</v>
      </c>
      <c r="B839" s="61"/>
      <c r="C839" s="31">
        <v>800019685</v>
      </c>
      <c r="D839" s="31">
        <f>VLOOKUP(C839,ENERO!$D$13:$E$1147,2,0)</f>
        <v>219952699</v>
      </c>
      <c r="E839" s="61" t="s">
        <v>996</v>
      </c>
      <c r="F839" s="61"/>
      <c r="G839" s="61"/>
      <c r="H839" s="3">
        <v>210234879</v>
      </c>
      <c r="I839" s="3">
        <v>1922084937</v>
      </c>
      <c r="J839" s="3">
        <f>IFERROR(VLOOKUP(C839,[1]NOMINA!$Y$16:$AC$112,5,0),0)</f>
        <v>0</v>
      </c>
      <c r="K839" s="3">
        <f>IFERROR(VLOOKUP(C839,[1]CANCELACIONES!$Y$16:$AC$43,5,0),0)</f>
        <v>0</v>
      </c>
      <c r="L839" s="3">
        <f>IFERROR(VLOOKUP(C839,'[2]res- 200686'!$K$16:$R$112,8,0),0)</f>
        <v>0</v>
      </c>
      <c r="M839" s="3">
        <f>IFERROR(VLOOKUP(C839,'[2]reduccion calidad '!$K$16:$R$27,8,0),0)*-1</f>
        <v>0</v>
      </c>
      <c r="N839" s="3"/>
      <c r="O839" s="34">
        <f t="shared" si="36"/>
        <v>2132319816</v>
      </c>
      <c r="P839" s="35">
        <v>2132319816</v>
      </c>
      <c r="Q839" s="3">
        <f>IFERROR(VLOOKUP(C839,[3]ServNOMINA!$F$16:$M$112,8,0)+VLOOKUP(C839,[4]ServNOMINA!$F$16:$M$112,8,0),0)</f>
        <v>0</v>
      </c>
      <c r="R839" s="3">
        <f>IFERROR(VLOOKUP(C839,[3]ServOTROS!$F$16:$M$112,8,0)+VLOOKUP(C839,[4]ServOTROS!$F$16:$M$112,8,0),0)</f>
        <v>0</v>
      </c>
      <c r="S839" s="3"/>
      <c r="T839" s="3">
        <f>IFERROR(VLOOKUP(B839,[3]Aaf_PENSION!$C$16:$M$112,11,0)+VLOOKUP(B839,[4]Aaf_PENSION!$C$16:$M$112,11,0),0)</f>
        <v>0</v>
      </c>
      <c r="U839" s="3">
        <f>IFERROR(VLOOKUP(B839,[3]Aaf_SALUD!$C$16:$M$112,11,0)+VLOOKUP(B839,[4]Aaf_SALUD!$C$16:$M$112,11,0),0)</f>
        <v>0</v>
      </c>
      <c r="V839" s="3"/>
      <c r="W839" s="3"/>
      <c r="X839" s="3">
        <f>IFERROR(VLOOKUP(B839,[3]Ap_CESANTIAS!$C$16:$M$112,11,0)+VLOOKUP(B839,[4]Ap_CESANTIAS!$C$16:$M$112,11,0),0)</f>
        <v>0</v>
      </c>
      <c r="Y839" s="3">
        <f>IFERROR(VLOOKUP(B839,[3]Ap_PENSION!$C$16:$M$112,11,0)+VLOOKUP(B839,[4]Ap_PENSION!$C$16:$M$112,11,0),0)</f>
        <v>0</v>
      </c>
      <c r="Z839" s="3">
        <f>IFERROR(VLOOKUP(B839,[3]Ap_SALUD!$C$16:$M$112,11,0)+VLOOKUP(B839,[4]Ap_SALUD!$C$16:$M$112,11,0),0)</f>
        <v>0</v>
      </c>
      <c r="AA839" s="36">
        <f t="shared" si="37"/>
        <v>0</v>
      </c>
      <c r="AB839" s="37">
        <f t="shared" si="38"/>
        <v>0</v>
      </c>
    </row>
    <row r="840" spans="1:28" hidden="1" x14ac:dyDescent="0.25">
      <c r="A840" s="38">
        <v>828</v>
      </c>
      <c r="B840" s="61"/>
      <c r="C840" s="31">
        <v>800099149</v>
      </c>
      <c r="D840" s="31">
        <f>VLOOKUP(C840,ENERO!$D$13:$E$1147,2,0)</f>
        <v>212052720</v>
      </c>
      <c r="E840" s="61" t="s">
        <v>997</v>
      </c>
      <c r="F840" s="61"/>
      <c r="G840" s="61"/>
      <c r="H840" s="3">
        <v>101740468</v>
      </c>
      <c r="I840" s="3">
        <v>261686675</v>
      </c>
      <c r="J840" s="3">
        <f>IFERROR(VLOOKUP(C840,[1]NOMINA!$Y$16:$AC$112,5,0),0)</f>
        <v>0</v>
      </c>
      <c r="K840" s="3">
        <f>IFERROR(VLOOKUP(C840,[1]CANCELACIONES!$Y$16:$AC$43,5,0),0)</f>
        <v>0</v>
      </c>
      <c r="L840" s="3">
        <f>IFERROR(VLOOKUP(C840,'[2]res- 200686'!$K$16:$R$112,8,0),0)</f>
        <v>0</v>
      </c>
      <c r="M840" s="3">
        <f>IFERROR(VLOOKUP(C840,'[2]reduccion calidad '!$K$16:$R$27,8,0),0)*-1</f>
        <v>0</v>
      </c>
      <c r="N840" s="3"/>
      <c r="O840" s="34">
        <f t="shared" si="36"/>
        <v>363427143</v>
      </c>
      <c r="P840" s="35">
        <v>363427143</v>
      </c>
      <c r="Q840" s="3">
        <f>IFERROR(VLOOKUP(C840,[3]ServNOMINA!$F$16:$M$112,8,0)+VLOOKUP(C840,[4]ServNOMINA!$F$16:$M$112,8,0),0)</f>
        <v>0</v>
      </c>
      <c r="R840" s="3">
        <f>IFERROR(VLOOKUP(C840,[3]ServOTROS!$F$16:$M$112,8,0)+VLOOKUP(C840,[4]ServOTROS!$F$16:$M$112,8,0),0)</f>
        <v>0</v>
      </c>
      <c r="S840" s="3"/>
      <c r="T840" s="3">
        <f>IFERROR(VLOOKUP(B840,[3]Aaf_PENSION!$C$16:$M$112,11,0)+VLOOKUP(B840,[4]Aaf_PENSION!$C$16:$M$112,11,0),0)</f>
        <v>0</v>
      </c>
      <c r="U840" s="3">
        <f>IFERROR(VLOOKUP(B840,[3]Aaf_SALUD!$C$16:$M$112,11,0)+VLOOKUP(B840,[4]Aaf_SALUD!$C$16:$M$112,11,0),0)</f>
        <v>0</v>
      </c>
      <c r="V840" s="3"/>
      <c r="W840" s="3"/>
      <c r="X840" s="3">
        <f>IFERROR(VLOOKUP(B840,[3]Ap_CESANTIAS!$C$16:$M$112,11,0)+VLOOKUP(B840,[4]Ap_CESANTIAS!$C$16:$M$112,11,0),0)</f>
        <v>0</v>
      </c>
      <c r="Y840" s="3">
        <f>IFERROR(VLOOKUP(B840,[3]Ap_PENSION!$C$16:$M$112,11,0)+VLOOKUP(B840,[4]Ap_PENSION!$C$16:$M$112,11,0),0)</f>
        <v>0</v>
      </c>
      <c r="Z840" s="3">
        <f>IFERROR(VLOOKUP(B840,[3]Ap_SALUD!$C$16:$M$112,11,0)+VLOOKUP(B840,[4]Ap_SALUD!$C$16:$M$112,11,0),0)</f>
        <v>0</v>
      </c>
      <c r="AA840" s="36">
        <f t="shared" si="37"/>
        <v>0</v>
      </c>
      <c r="AB840" s="37">
        <f t="shared" si="38"/>
        <v>0</v>
      </c>
    </row>
    <row r="841" spans="1:28" hidden="1" x14ac:dyDescent="0.25">
      <c r="A841" s="29">
        <v>829</v>
      </c>
      <c r="B841" s="61"/>
      <c r="C841" s="31">
        <v>800024977</v>
      </c>
      <c r="D841" s="31">
        <f>VLOOKUP(C841,ENERO!$D$13:$E$1147,2,0)</f>
        <v>218652786</v>
      </c>
      <c r="E841" s="61" t="s">
        <v>998</v>
      </c>
      <c r="F841" s="61"/>
      <c r="G841" s="61"/>
      <c r="H841" s="3">
        <v>262276915</v>
      </c>
      <c r="I841" s="3">
        <v>653107666</v>
      </c>
      <c r="J841" s="3">
        <f>IFERROR(VLOOKUP(C841,[1]NOMINA!$Y$16:$AC$112,5,0),0)</f>
        <v>0</v>
      </c>
      <c r="K841" s="3">
        <f>IFERROR(VLOOKUP(C841,[1]CANCELACIONES!$Y$16:$AC$43,5,0),0)</f>
        <v>0</v>
      </c>
      <c r="L841" s="3">
        <f>IFERROR(VLOOKUP(C841,'[2]res- 200686'!$K$16:$R$112,8,0),0)</f>
        <v>0</v>
      </c>
      <c r="M841" s="3">
        <f>IFERROR(VLOOKUP(C841,'[2]reduccion calidad '!$K$16:$R$27,8,0),0)*-1</f>
        <v>0</v>
      </c>
      <c r="N841" s="3"/>
      <c r="O841" s="34">
        <f t="shared" si="36"/>
        <v>915384581</v>
      </c>
      <c r="P841" s="35">
        <v>915384581</v>
      </c>
      <c r="Q841" s="3">
        <f>IFERROR(VLOOKUP(C841,[3]ServNOMINA!$F$16:$M$112,8,0)+VLOOKUP(C841,[4]ServNOMINA!$F$16:$M$112,8,0),0)</f>
        <v>0</v>
      </c>
      <c r="R841" s="3">
        <f>IFERROR(VLOOKUP(C841,[3]ServOTROS!$F$16:$M$112,8,0)+VLOOKUP(C841,[4]ServOTROS!$F$16:$M$112,8,0),0)</f>
        <v>0</v>
      </c>
      <c r="S841" s="3"/>
      <c r="T841" s="3">
        <f>IFERROR(VLOOKUP(B841,[3]Aaf_PENSION!$C$16:$M$112,11,0)+VLOOKUP(B841,[4]Aaf_PENSION!$C$16:$M$112,11,0),0)</f>
        <v>0</v>
      </c>
      <c r="U841" s="3">
        <f>IFERROR(VLOOKUP(B841,[3]Aaf_SALUD!$C$16:$M$112,11,0)+VLOOKUP(B841,[4]Aaf_SALUD!$C$16:$M$112,11,0),0)</f>
        <v>0</v>
      </c>
      <c r="V841" s="3"/>
      <c r="W841" s="3"/>
      <c r="X841" s="3">
        <f>IFERROR(VLOOKUP(B841,[3]Ap_CESANTIAS!$C$16:$M$112,11,0)+VLOOKUP(B841,[4]Ap_CESANTIAS!$C$16:$M$112,11,0),0)</f>
        <v>0</v>
      </c>
      <c r="Y841" s="3">
        <f>IFERROR(VLOOKUP(B841,[3]Ap_PENSION!$C$16:$M$112,11,0)+VLOOKUP(B841,[4]Ap_PENSION!$C$16:$M$112,11,0),0)</f>
        <v>0</v>
      </c>
      <c r="Z841" s="3">
        <f>IFERROR(VLOOKUP(B841,[3]Ap_SALUD!$C$16:$M$112,11,0)+VLOOKUP(B841,[4]Ap_SALUD!$C$16:$M$112,11,0),0)</f>
        <v>0</v>
      </c>
      <c r="AA841" s="36">
        <f t="shared" si="37"/>
        <v>0</v>
      </c>
      <c r="AB841" s="37">
        <f t="shared" si="38"/>
        <v>0</v>
      </c>
    </row>
    <row r="842" spans="1:28" hidden="1" x14ac:dyDescent="0.25">
      <c r="A842" s="38">
        <v>830</v>
      </c>
      <c r="B842" s="61"/>
      <c r="C842" s="31">
        <v>800099151</v>
      </c>
      <c r="D842" s="31">
        <f>VLOOKUP(C842,ENERO!$D$13:$E$1147,2,0)</f>
        <v>218852788</v>
      </c>
      <c r="E842" s="61" t="s">
        <v>999</v>
      </c>
      <c r="F842" s="61"/>
      <c r="G842" s="61"/>
      <c r="H842" s="3">
        <v>164793177</v>
      </c>
      <c r="I842" s="3">
        <v>348495109</v>
      </c>
      <c r="J842" s="3">
        <f>IFERROR(VLOOKUP(C842,[1]NOMINA!$Y$16:$AC$112,5,0),0)</f>
        <v>0</v>
      </c>
      <c r="K842" s="3">
        <f>IFERROR(VLOOKUP(C842,[1]CANCELACIONES!$Y$16:$AC$43,5,0),0)</f>
        <v>0</v>
      </c>
      <c r="L842" s="3">
        <f>IFERROR(VLOOKUP(C842,'[2]res- 200686'!$K$16:$R$112,8,0),0)</f>
        <v>0</v>
      </c>
      <c r="M842" s="3">
        <f>IFERROR(VLOOKUP(C842,'[2]reduccion calidad '!$K$16:$R$27,8,0),0)*-1</f>
        <v>0</v>
      </c>
      <c r="N842" s="3"/>
      <c r="O842" s="34">
        <f t="shared" si="36"/>
        <v>513288286</v>
      </c>
      <c r="P842" s="35">
        <v>513288286</v>
      </c>
      <c r="Q842" s="3">
        <f>IFERROR(VLOOKUP(C842,[3]ServNOMINA!$F$16:$M$112,8,0)+VLOOKUP(C842,[4]ServNOMINA!$F$16:$M$112,8,0),0)</f>
        <v>0</v>
      </c>
      <c r="R842" s="3">
        <f>IFERROR(VLOOKUP(C842,[3]ServOTROS!$F$16:$M$112,8,0)+VLOOKUP(C842,[4]ServOTROS!$F$16:$M$112,8,0),0)</f>
        <v>0</v>
      </c>
      <c r="S842" s="3"/>
      <c r="T842" s="3">
        <f>IFERROR(VLOOKUP(B842,[3]Aaf_PENSION!$C$16:$M$112,11,0)+VLOOKUP(B842,[4]Aaf_PENSION!$C$16:$M$112,11,0),0)</f>
        <v>0</v>
      </c>
      <c r="U842" s="3">
        <f>IFERROR(VLOOKUP(B842,[3]Aaf_SALUD!$C$16:$M$112,11,0)+VLOOKUP(B842,[4]Aaf_SALUD!$C$16:$M$112,11,0),0)</f>
        <v>0</v>
      </c>
      <c r="V842" s="3"/>
      <c r="W842" s="3"/>
      <c r="X842" s="3">
        <f>IFERROR(VLOOKUP(B842,[3]Ap_CESANTIAS!$C$16:$M$112,11,0)+VLOOKUP(B842,[4]Ap_CESANTIAS!$C$16:$M$112,11,0),0)</f>
        <v>0</v>
      </c>
      <c r="Y842" s="3">
        <f>IFERROR(VLOOKUP(B842,[3]Ap_PENSION!$C$16:$M$112,11,0)+VLOOKUP(B842,[4]Ap_PENSION!$C$16:$M$112,11,0),0)</f>
        <v>0</v>
      </c>
      <c r="Z842" s="3">
        <f>IFERROR(VLOOKUP(B842,[3]Ap_SALUD!$C$16:$M$112,11,0)+VLOOKUP(B842,[4]Ap_SALUD!$C$16:$M$112,11,0),0)</f>
        <v>0</v>
      </c>
      <c r="AA842" s="36">
        <f t="shared" si="37"/>
        <v>0</v>
      </c>
      <c r="AB842" s="37">
        <f t="shared" si="38"/>
        <v>0</v>
      </c>
    </row>
    <row r="843" spans="1:28" hidden="1" x14ac:dyDescent="0.25">
      <c r="A843" s="29">
        <v>831</v>
      </c>
      <c r="B843" s="61"/>
      <c r="C843" s="31">
        <v>800099152</v>
      </c>
      <c r="D843" s="31">
        <f>VLOOKUP(C843,ENERO!$D$13:$E$1147,2,0)</f>
        <v>213852838</v>
      </c>
      <c r="E843" s="61" t="s">
        <v>1000</v>
      </c>
      <c r="F843" s="61"/>
      <c r="G843" s="61"/>
      <c r="H843" s="3">
        <v>632147887</v>
      </c>
      <c r="I843" s="3">
        <v>1745874873</v>
      </c>
      <c r="J843" s="3">
        <f>IFERROR(VLOOKUP(C843,[1]NOMINA!$Y$16:$AC$112,5,0),0)</f>
        <v>0</v>
      </c>
      <c r="K843" s="3">
        <f>IFERROR(VLOOKUP(C843,[1]CANCELACIONES!$Y$16:$AC$43,5,0),0)</f>
        <v>0</v>
      </c>
      <c r="L843" s="3">
        <f>IFERROR(VLOOKUP(C843,'[2]res- 200686'!$K$16:$R$112,8,0),0)</f>
        <v>0</v>
      </c>
      <c r="M843" s="3">
        <f>IFERROR(VLOOKUP(C843,'[2]reduccion calidad '!$K$16:$R$27,8,0),0)*-1</f>
        <v>0</v>
      </c>
      <c r="N843" s="3"/>
      <c r="O843" s="34">
        <f t="shared" si="36"/>
        <v>2378022760</v>
      </c>
      <c r="P843" s="35">
        <v>2378022760</v>
      </c>
      <c r="Q843" s="3">
        <f>IFERROR(VLOOKUP(C843,[3]ServNOMINA!$F$16:$M$112,8,0)+VLOOKUP(C843,[4]ServNOMINA!$F$16:$M$112,8,0),0)</f>
        <v>0</v>
      </c>
      <c r="R843" s="3">
        <f>IFERROR(VLOOKUP(C843,[3]ServOTROS!$F$16:$M$112,8,0)+VLOOKUP(C843,[4]ServOTROS!$F$16:$M$112,8,0),0)</f>
        <v>0</v>
      </c>
      <c r="S843" s="3"/>
      <c r="T843" s="3">
        <f>IFERROR(VLOOKUP(B843,[3]Aaf_PENSION!$C$16:$M$112,11,0)+VLOOKUP(B843,[4]Aaf_PENSION!$C$16:$M$112,11,0),0)</f>
        <v>0</v>
      </c>
      <c r="U843" s="3">
        <f>IFERROR(VLOOKUP(B843,[3]Aaf_SALUD!$C$16:$M$112,11,0)+VLOOKUP(B843,[4]Aaf_SALUD!$C$16:$M$112,11,0),0)</f>
        <v>0</v>
      </c>
      <c r="V843" s="3"/>
      <c r="W843" s="3"/>
      <c r="X843" s="3">
        <f>IFERROR(VLOOKUP(B843,[3]Ap_CESANTIAS!$C$16:$M$112,11,0)+VLOOKUP(B843,[4]Ap_CESANTIAS!$C$16:$M$112,11,0),0)</f>
        <v>0</v>
      </c>
      <c r="Y843" s="3">
        <f>IFERROR(VLOOKUP(B843,[3]Ap_PENSION!$C$16:$M$112,11,0)+VLOOKUP(B843,[4]Ap_PENSION!$C$16:$M$112,11,0),0)</f>
        <v>0</v>
      </c>
      <c r="Z843" s="3">
        <f>IFERROR(VLOOKUP(B843,[3]Ap_SALUD!$C$16:$M$112,11,0)+VLOOKUP(B843,[4]Ap_SALUD!$C$16:$M$112,11,0),0)</f>
        <v>0</v>
      </c>
      <c r="AA843" s="36">
        <f t="shared" si="37"/>
        <v>0</v>
      </c>
      <c r="AB843" s="37">
        <f t="shared" si="38"/>
        <v>0</v>
      </c>
    </row>
    <row r="844" spans="1:28" hidden="1" x14ac:dyDescent="0.25">
      <c r="A844" s="38">
        <v>832</v>
      </c>
      <c r="B844" s="61"/>
      <c r="C844" s="31">
        <v>800099153</v>
      </c>
      <c r="D844" s="31">
        <f>VLOOKUP(C844,ENERO!$D$13:$E$1147,2,0)</f>
        <v>218552885</v>
      </c>
      <c r="E844" s="61" t="s">
        <v>1001</v>
      </c>
      <c r="F844" s="61"/>
      <c r="G844" s="61"/>
      <c r="H844" s="3">
        <v>135478877</v>
      </c>
      <c r="I844" s="3">
        <v>325835567</v>
      </c>
      <c r="J844" s="3">
        <f>IFERROR(VLOOKUP(C844,[1]NOMINA!$Y$16:$AC$112,5,0),0)</f>
        <v>0</v>
      </c>
      <c r="K844" s="3">
        <f>IFERROR(VLOOKUP(C844,[1]CANCELACIONES!$Y$16:$AC$43,5,0),0)</f>
        <v>0</v>
      </c>
      <c r="L844" s="3">
        <f>IFERROR(VLOOKUP(C844,'[2]res- 200686'!$K$16:$R$112,8,0),0)</f>
        <v>0</v>
      </c>
      <c r="M844" s="3">
        <f>IFERROR(VLOOKUP(C844,'[2]reduccion calidad '!$K$16:$R$27,8,0),0)*-1</f>
        <v>0</v>
      </c>
      <c r="N844" s="3"/>
      <c r="O844" s="34">
        <f t="shared" si="36"/>
        <v>461314444</v>
      </c>
      <c r="P844" s="35">
        <v>461314444</v>
      </c>
      <c r="Q844" s="3">
        <f>IFERROR(VLOOKUP(C844,[3]ServNOMINA!$F$16:$M$112,8,0)+VLOOKUP(C844,[4]ServNOMINA!$F$16:$M$112,8,0),0)</f>
        <v>0</v>
      </c>
      <c r="R844" s="3">
        <f>IFERROR(VLOOKUP(C844,[3]ServOTROS!$F$16:$M$112,8,0)+VLOOKUP(C844,[4]ServOTROS!$F$16:$M$112,8,0),0)</f>
        <v>0</v>
      </c>
      <c r="S844" s="3"/>
      <c r="T844" s="3">
        <f>IFERROR(VLOOKUP(B844,[3]Aaf_PENSION!$C$16:$M$112,11,0)+VLOOKUP(B844,[4]Aaf_PENSION!$C$16:$M$112,11,0),0)</f>
        <v>0</v>
      </c>
      <c r="U844" s="3">
        <f>IFERROR(VLOOKUP(B844,[3]Aaf_SALUD!$C$16:$M$112,11,0)+VLOOKUP(B844,[4]Aaf_SALUD!$C$16:$M$112,11,0),0)</f>
        <v>0</v>
      </c>
      <c r="V844" s="3"/>
      <c r="W844" s="3"/>
      <c r="X844" s="3">
        <f>IFERROR(VLOOKUP(B844,[3]Ap_CESANTIAS!$C$16:$M$112,11,0)+VLOOKUP(B844,[4]Ap_CESANTIAS!$C$16:$M$112,11,0),0)</f>
        <v>0</v>
      </c>
      <c r="Y844" s="3">
        <f>IFERROR(VLOOKUP(B844,[3]Ap_PENSION!$C$16:$M$112,11,0)+VLOOKUP(B844,[4]Ap_PENSION!$C$16:$M$112,11,0),0)</f>
        <v>0</v>
      </c>
      <c r="Z844" s="3">
        <f>IFERROR(VLOOKUP(B844,[3]Ap_SALUD!$C$16:$M$112,11,0)+VLOOKUP(B844,[4]Ap_SALUD!$C$16:$M$112,11,0),0)</f>
        <v>0</v>
      </c>
      <c r="AA844" s="36">
        <f t="shared" si="37"/>
        <v>0</v>
      </c>
      <c r="AB844" s="37">
        <f t="shared" si="38"/>
        <v>0</v>
      </c>
    </row>
    <row r="845" spans="1:28" hidden="1" x14ac:dyDescent="0.25">
      <c r="A845" s="29">
        <v>833</v>
      </c>
      <c r="B845" s="61"/>
      <c r="C845" s="31">
        <v>890504612</v>
      </c>
      <c r="D845" s="31">
        <f>VLOOKUP(C845,ENERO!$D$13:$E$1147,2,0)</f>
        <v>210354003</v>
      </c>
      <c r="E845" s="61" t="s">
        <v>1002</v>
      </c>
      <c r="F845" s="61"/>
      <c r="G845" s="61"/>
      <c r="H845" s="3">
        <v>842403567</v>
      </c>
      <c r="I845" s="3">
        <v>1550434291</v>
      </c>
      <c r="J845" s="3">
        <f>IFERROR(VLOOKUP(C845,[1]NOMINA!$Y$16:$AC$112,5,0),0)</f>
        <v>0</v>
      </c>
      <c r="K845" s="3">
        <f>IFERROR(VLOOKUP(C845,[1]CANCELACIONES!$Y$16:$AC$43,5,0),0)</f>
        <v>0</v>
      </c>
      <c r="L845" s="3">
        <f>IFERROR(VLOOKUP(C845,'[2]res- 200686'!$K$16:$R$112,8,0),0)</f>
        <v>0</v>
      </c>
      <c r="M845" s="3">
        <f>IFERROR(VLOOKUP(C845,'[2]reduccion calidad '!$K$16:$R$27,8,0),0)*-1</f>
        <v>0</v>
      </c>
      <c r="N845" s="3"/>
      <c r="O845" s="34">
        <f t="shared" si="36"/>
        <v>2392837858</v>
      </c>
      <c r="P845" s="35">
        <v>2392837858</v>
      </c>
      <c r="Q845" s="3">
        <f>IFERROR(VLOOKUP(C845,[3]ServNOMINA!$F$16:$M$112,8,0)+VLOOKUP(C845,[4]ServNOMINA!$F$16:$M$112,8,0),0)</f>
        <v>0</v>
      </c>
      <c r="R845" s="3">
        <f>IFERROR(VLOOKUP(C845,[3]ServOTROS!$F$16:$M$112,8,0)+VLOOKUP(C845,[4]ServOTROS!$F$16:$M$112,8,0),0)</f>
        <v>0</v>
      </c>
      <c r="S845" s="3"/>
      <c r="T845" s="3">
        <f>IFERROR(VLOOKUP(B845,[3]Aaf_PENSION!$C$16:$M$112,11,0)+VLOOKUP(B845,[4]Aaf_PENSION!$C$16:$M$112,11,0),0)</f>
        <v>0</v>
      </c>
      <c r="U845" s="3">
        <f>IFERROR(VLOOKUP(B845,[3]Aaf_SALUD!$C$16:$M$112,11,0)+VLOOKUP(B845,[4]Aaf_SALUD!$C$16:$M$112,11,0),0)</f>
        <v>0</v>
      </c>
      <c r="V845" s="3"/>
      <c r="W845" s="3"/>
      <c r="X845" s="3">
        <f>IFERROR(VLOOKUP(B845,[3]Ap_CESANTIAS!$C$16:$M$112,11,0)+VLOOKUP(B845,[4]Ap_CESANTIAS!$C$16:$M$112,11,0),0)</f>
        <v>0</v>
      </c>
      <c r="Y845" s="3">
        <f>IFERROR(VLOOKUP(B845,[3]Ap_PENSION!$C$16:$M$112,11,0)+VLOOKUP(B845,[4]Ap_PENSION!$C$16:$M$112,11,0),0)</f>
        <v>0</v>
      </c>
      <c r="Z845" s="3">
        <f>IFERROR(VLOOKUP(B845,[3]Ap_SALUD!$C$16:$M$112,11,0)+VLOOKUP(B845,[4]Ap_SALUD!$C$16:$M$112,11,0),0)</f>
        <v>0</v>
      </c>
      <c r="AA845" s="36">
        <f t="shared" si="37"/>
        <v>0</v>
      </c>
      <c r="AB845" s="37">
        <f t="shared" si="38"/>
        <v>0</v>
      </c>
    </row>
    <row r="846" spans="1:28" hidden="1" x14ac:dyDescent="0.25">
      <c r="A846" s="38">
        <v>834</v>
      </c>
      <c r="B846" s="61"/>
      <c r="C846" s="31">
        <v>890501436</v>
      </c>
      <c r="D846" s="31">
        <f>VLOOKUP(C846,ENERO!$D$13:$E$1147,2,0)</f>
        <v>215154051</v>
      </c>
      <c r="E846" s="61" t="s">
        <v>1003</v>
      </c>
      <c r="F846" s="61"/>
      <c r="G846" s="61"/>
      <c r="H846" s="3">
        <v>201621261</v>
      </c>
      <c r="I846" s="3">
        <v>415267551</v>
      </c>
      <c r="J846" s="3">
        <f>IFERROR(VLOOKUP(C846,[1]NOMINA!$Y$16:$AC$112,5,0),0)</f>
        <v>0</v>
      </c>
      <c r="K846" s="3">
        <f>IFERROR(VLOOKUP(C846,[1]CANCELACIONES!$Y$16:$AC$43,5,0),0)</f>
        <v>0</v>
      </c>
      <c r="L846" s="3">
        <f>IFERROR(VLOOKUP(C846,'[2]res- 200686'!$K$16:$R$112,8,0),0)</f>
        <v>0</v>
      </c>
      <c r="M846" s="3">
        <f>IFERROR(VLOOKUP(C846,'[2]reduccion calidad '!$K$16:$R$27,8,0),0)*-1</f>
        <v>0</v>
      </c>
      <c r="N846" s="3"/>
      <c r="O846" s="34">
        <f t="shared" ref="O846:O909" si="39">SUM(F846:M846)</f>
        <v>616888812</v>
      </c>
      <c r="P846" s="35">
        <v>616888812</v>
      </c>
      <c r="Q846" s="3">
        <f>IFERROR(VLOOKUP(C846,[3]ServNOMINA!$F$16:$M$112,8,0)+VLOOKUP(C846,[4]ServNOMINA!$F$16:$M$112,8,0),0)</f>
        <v>0</v>
      </c>
      <c r="R846" s="3">
        <f>IFERROR(VLOOKUP(C846,[3]ServOTROS!$F$16:$M$112,8,0)+VLOOKUP(C846,[4]ServOTROS!$F$16:$M$112,8,0),0)</f>
        <v>0</v>
      </c>
      <c r="S846" s="3"/>
      <c r="T846" s="3">
        <f>IFERROR(VLOOKUP(B846,[3]Aaf_PENSION!$C$16:$M$112,11,0)+VLOOKUP(B846,[4]Aaf_PENSION!$C$16:$M$112,11,0),0)</f>
        <v>0</v>
      </c>
      <c r="U846" s="3">
        <f>IFERROR(VLOOKUP(B846,[3]Aaf_SALUD!$C$16:$M$112,11,0)+VLOOKUP(B846,[4]Aaf_SALUD!$C$16:$M$112,11,0),0)</f>
        <v>0</v>
      </c>
      <c r="V846" s="3"/>
      <c r="W846" s="3"/>
      <c r="X846" s="3">
        <f>IFERROR(VLOOKUP(B846,[3]Ap_CESANTIAS!$C$16:$M$112,11,0)+VLOOKUP(B846,[4]Ap_CESANTIAS!$C$16:$M$112,11,0),0)</f>
        <v>0</v>
      </c>
      <c r="Y846" s="3">
        <f>IFERROR(VLOOKUP(B846,[3]Ap_PENSION!$C$16:$M$112,11,0)+VLOOKUP(B846,[4]Ap_PENSION!$C$16:$M$112,11,0),0)</f>
        <v>0</v>
      </c>
      <c r="Z846" s="3">
        <f>IFERROR(VLOOKUP(B846,[3]Ap_SALUD!$C$16:$M$112,11,0)+VLOOKUP(B846,[4]Ap_SALUD!$C$16:$M$112,11,0),0)</f>
        <v>0</v>
      </c>
      <c r="AA846" s="36">
        <f t="shared" ref="AA846:AA909" si="40">SUM(Q846:Z846)</f>
        <v>0</v>
      </c>
      <c r="AB846" s="37">
        <f t="shared" ref="AB846:AB909" si="41">+O846-P846-AA846</f>
        <v>0</v>
      </c>
    </row>
    <row r="847" spans="1:28" hidden="1" x14ac:dyDescent="0.25">
      <c r="A847" s="29">
        <v>835</v>
      </c>
      <c r="B847" s="61"/>
      <c r="C847" s="31">
        <v>890505662</v>
      </c>
      <c r="D847" s="31">
        <f>VLOOKUP(C847,ENERO!$D$13:$E$1147,2,0)</f>
        <v>219954099</v>
      </c>
      <c r="E847" s="61" t="s">
        <v>1004</v>
      </c>
      <c r="F847" s="61"/>
      <c r="G847" s="61"/>
      <c r="H847" s="3">
        <v>138625131</v>
      </c>
      <c r="I847" s="3">
        <v>285219638</v>
      </c>
      <c r="J847" s="3">
        <f>IFERROR(VLOOKUP(C847,[1]NOMINA!$Y$16:$AC$112,5,0),0)</f>
        <v>0</v>
      </c>
      <c r="K847" s="3">
        <f>IFERROR(VLOOKUP(C847,[1]CANCELACIONES!$Y$16:$AC$43,5,0),0)</f>
        <v>0</v>
      </c>
      <c r="L847" s="3">
        <f>IFERROR(VLOOKUP(C847,'[2]res- 200686'!$K$16:$R$112,8,0),0)</f>
        <v>0</v>
      </c>
      <c r="M847" s="3">
        <f>IFERROR(VLOOKUP(C847,'[2]reduccion calidad '!$K$16:$R$27,8,0),0)*-1</f>
        <v>0</v>
      </c>
      <c r="N847" s="3"/>
      <c r="O847" s="34">
        <f t="shared" si="39"/>
        <v>423844769</v>
      </c>
      <c r="P847" s="35">
        <v>423844769</v>
      </c>
      <c r="Q847" s="3">
        <f>IFERROR(VLOOKUP(C847,[3]ServNOMINA!$F$16:$M$112,8,0)+VLOOKUP(C847,[4]ServNOMINA!$F$16:$M$112,8,0),0)</f>
        <v>0</v>
      </c>
      <c r="R847" s="3">
        <f>IFERROR(VLOOKUP(C847,[3]ServOTROS!$F$16:$M$112,8,0)+VLOOKUP(C847,[4]ServOTROS!$F$16:$M$112,8,0),0)</f>
        <v>0</v>
      </c>
      <c r="S847" s="3"/>
      <c r="T847" s="3">
        <f>IFERROR(VLOOKUP(B847,[3]Aaf_PENSION!$C$16:$M$112,11,0)+VLOOKUP(B847,[4]Aaf_PENSION!$C$16:$M$112,11,0),0)</f>
        <v>0</v>
      </c>
      <c r="U847" s="3">
        <f>IFERROR(VLOOKUP(B847,[3]Aaf_SALUD!$C$16:$M$112,11,0)+VLOOKUP(B847,[4]Aaf_SALUD!$C$16:$M$112,11,0),0)</f>
        <v>0</v>
      </c>
      <c r="V847" s="3"/>
      <c r="W847" s="3"/>
      <c r="X847" s="3">
        <f>IFERROR(VLOOKUP(B847,[3]Ap_CESANTIAS!$C$16:$M$112,11,0)+VLOOKUP(B847,[4]Ap_CESANTIAS!$C$16:$M$112,11,0),0)</f>
        <v>0</v>
      </c>
      <c r="Y847" s="3">
        <f>IFERROR(VLOOKUP(B847,[3]Ap_PENSION!$C$16:$M$112,11,0)+VLOOKUP(B847,[4]Ap_PENSION!$C$16:$M$112,11,0),0)</f>
        <v>0</v>
      </c>
      <c r="Z847" s="3">
        <f>IFERROR(VLOOKUP(B847,[3]Ap_SALUD!$C$16:$M$112,11,0)+VLOOKUP(B847,[4]Ap_SALUD!$C$16:$M$112,11,0),0)</f>
        <v>0</v>
      </c>
      <c r="AA847" s="36">
        <f t="shared" si="40"/>
        <v>0</v>
      </c>
      <c r="AB847" s="37">
        <f t="shared" si="41"/>
        <v>0</v>
      </c>
    </row>
    <row r="848" spans="1:28" hidden="1" x14ac:dyDescent="0.25">
      <c r="A848" s="38">
        <v>836</v>
      </c>
      <c r="B848" s="61"/>
      <c r="C848" s="31">
        <v>890503483</v>
      </c>
      <c r="D848" s="31">
        <f>VLOOKUP(C848,ENERO!$D$13:$E$1147,2,0)</f>
        <v>210954109</v>
      </c>
      <c r="E848" s="61" t="s">
        <v>1005</v>
      </c>
      <c r="F848" s="61"/>
      <c r="G848" s="61"/>
      <c r="H848" s="3">
        <v>142241919</v>
      </c>
      <c r="I848" s="3">
        <v>356890502</v>
      </c>
      <c r="J848" s="3">
        <f>IFERROR(VLOOKUP(C848,[1]NOMINA!$Y$16:$AC$112,5,0),0)</f>
        <v>0</v>
      </c>
      <c r="K848" s="3">
        <f>IFERROR(VLOOKUP(C848,[1]CANCELACIONES!$Y$16:$AC$43,5,0),0)</f>
        <v>0</v>
      </c>
      <c r="L848" s="3">
        <f>IFERROR(VLOOKUP(C848,'[2]res- 200686'!$K$16:$R$112,8,0),0)</f>
        <v>0</v>
      </c>
      <c r="M848" s="3">
        <f>IFERROR(VLOOKUP(C848,'[2]reduccion calidad '!$K$16:$R$27,8,0),0)*-1</f>
        <v>0</v>
      </c>
      <c r="N848" s="3"/>
      <c r="O848" s="34">
        <f t="shared" si="39"/>
        <v>499132421</v>
      </c>
      <c r="P848" s="35">
        <v>499132421</v>
      </c>
      <c r="Q848" s="3">
        <f>IFERROR(VLOOKUP(C848,[3]ServNOMINA!$F$16:$M$112,8,0)+VLOOKUP(C848,[4]ServNOMINA!$F$16:$M$112,8,0),0)</f>
        <v>0</v>
      </c>
      <c r="R848" s="3">
        <f>IFERROR(VLOOKUP(C848,[3]ServOTROS!$F$16:$M$112,8,0)+VLOOKUP(C848,[4]ServOTROS!$F$16:$M$112,8,0),0)</f>
        <v>0</v>
      </c>
      <c r="S848" s="3"/>
      <c r="T848" s="3">
        <f>IFERROR(VLOOKUP(B848,[3]Aaf_PENSION!$C$16:$M$112,11,0)+VLOOKUP(B848,[4]Aaf_PENSION!$C$16:$M$112,11,0),0)</f>
        <v>0</v>
      </c>
      <c r="U848" s="3">
        <f>IFERROR(VLOOKUP(B848,[3]Aaf_SALUD!$C$16:$M$112,11,0)+VLOOKUP(B848,[4]Aaf_SALUD!$C$16:$M$112,11,0),0)</f>
        <v>0</v>
      </c>
      <c r="V848" s="3"/>
      <c r="W848" s="3"/>
      <c r="X848" s="3">
        <f>IFERROR(VLOOKUP(B848,[3]Ap_CESANTIAS!$C$16:$M$112,11,0)+VLOOKUP(B848,[4]Ap_CESANTIAS!$C$16:$M$112,11,0),0)</f>
        <v>0</v>
      </c>
      <c r="Y848" s="3">
        <f>IFERROR(VLOOKUP(B848,[3]Ap_PENSION!$C$16:$M$112,11,0)+VLOOKUP(B848,[4]Ap_PENSION!$C$16:$M$112,11,0),0)</f>
        <v>0</v>
      </c>
      <c r="Z848" s="3">
        <f>IFERROR(VLOOKUP(B848,[3]Ap_SALUD!$C$16:$M$112,11,0)+VLOOKUP(B848,[4]Ap_SALUD!$C$16:$M$112,11,0),0)</f>
        <v>0</v>
      </c>
      <c r="AA848" s="36">
        <f t="shared" si="40"/>
        <v>0</v>
      </c>
      <c r="AB848" s="37">
        <f t="shared" si="41"/>
        <v>0</v>
      </c>
    </row>
    <row r="849" spans="1:28" hidden="1" x14ac:dyDescent="0.25">
      <c r="A849" s="29">
        <v>837</v>
      </c>
      <c r="B849" s="61"/>
      <c r="C849" s="31">
        <v>800099234</v>
      </c>
      <c r="D849" s="31">
        <f>VLOOKUP(C849,ENERO!$D$13:$E$1147,2,0)</f>
        <v>212554125</v>
      </c>
      <c r="E849" s="61" t="s">
        <v>1006</v>
      </c>
      <c r="F849" s="61"/>
      <c r="G849" s="61"/>
      <c r="H849" s="3">
        <v>57011551</v>
      </c>
      <c r="I849" s="3">
        <v>143158021</v>
      </c>
      <c r="J849" s="3">
        <f>IFERROR(VLOOKUP(C849,[1]NOMINA!$Y$16:$AC$112,5,0),0)</f>
        <v>0</v>
      </c>
      <c r="K849" s="3">
        <f>IFERROR(VLOOKUP(C849,[1]CANCELACIONES!$Y$16:$AC$43,5,0),0)</f>
        <v>0</v>
      </c>
      <c r="L849" s="3">
        <f>IFERROR(VLOOKUP(C849,'[2]res- 200686'!$K$16:$R$112,8,0),0)</f>
        <v>0</v>
      </c>
      <c r="M849" s="3">
        <f>IFERROR(VLOOKUP(C849,'[2]reduccion calidad '!$K$16:$R$27,8,0),0)*-1</f>
        <v>0</v>
      </c>
      <c r="N849" s="3"/>
      <c r="O849" s="34">
        <f t="shared" si="39"/>
        <v>200169572</v>
      </c>
      <c r="P849" s="35">
        <v>200169572</v>
      </c>
      <c r="Q849" s="3">
        <f>IFERROR(VLOOKUP(C849,[3]ServNOMINA!$F$16:$M$112,8,0)+VLOOKUP(C849,[4]ServNOMINA!$F$16:$M$112,8,0),0)</f>
        <v>0</v>
      </c>
      <c r="R849" s="3">
        <f>IFERROR(VLOOKUP(C849,[3]ServOTROS!$F$16:$M$112,8,0)+VLOOKUP(C849,[4]ServOTROS!$F$16:$M$112,8,0),0)</f>
        <v>0</v>
      </c>
      <c r="S849" s="3"/>
      <c r="T849" s="3">
        <f>IFERROR(VLOOKUP(B849,[3]Aaf_PENSION!$C$16:$M$112,11,0)+VLOOKUP(B849,[4]Aaf_PENSION!$C$16:$M$112,11,0),0)</f>
        <v>0</v>
      </c>
      <c r="U849" s="3">
        <f>IFERROR(VLOOKUP(B849,[3]Aaf_SALUD!$C$16:$M$112,11,0)+VLOOKUP(B849,[4]Aaf_SALUD!$C$16:$M$112,11,0),0)</f>
        <v>0</v>
      </c>
      <c r="V849" s="3"/>
      <c r="W849" s="3"/>
      <c r="X849" s="3">
        <f>IFERROR(VLOOKUP(B849,[3]Ap_CESANTIAS!$C$16:$M$112,11,0)+VLOOKUP(B849,[4]Ap_CESANTIAS!$C$16:$M$112,11,0),0)</f>
        <v>0</v>
      </c>
      <c r="Y849" s="3">
        <f>IFERROR(VLOOKUP(B849,[3]Ap_PENSION!$C$16:$M$112,11,0)+VLOOKUP(B849,[4]Ap_PENSION!$C$16:$M$112,11,0),0)</f>
        <v>0</v>
      </c>
      <c r="Z849" s="3">
        <f>IFERROR(VLOOKUP(B849,[3]Ap_SALUD!$C$16:$M$112,11,0)+VLOOKUP(B849,[4]Ap_SALUD!$C$16:$M$112,11,0),0)</f>
        <v>0</v>
      </c>
      <c r="AA849" s="36">
        <f t="shared" si="40"/>
        <v>0</v>
      </c>
      <c r="AB849" s="37">
        <f t="shared" si="41"/>
        <v>0</v>
      </c>
    </row>
    <row r="850" spans="1:28" hidden="1" x14ac:dyDescent="0.25">
      <c r="A850" s="38">
        <v>838</v>
      </c>
      <c r="B850" s="61"/>
      <c r="C850" s="31">
        <v>890501776</v>
      </c>
      <c r="D850" s="31">
        <f>VLOOKUP(C850,ENERO!$D$13:$E$1147,2,0)</f>
        <v>212854128</v>
      </c>
      <c r="E850" s="61" t="s">
        <v>1007</v>
      </c>
      <c r="F850" s="61"/>
      <c r="G850" s="61"/>
      <c r="H850" s="3">
        <v>215678183</v>
      </c>
      <c r="I850" s="3">
        <v>482019008</v>
      </c>
      <c r="J850" s="3">
        <f>IFERROR(VLOOKUP(C850,[1]NOMINA!$Y$16:$AC$112,5,0),0)</f>
        <v>0</v>
      </c>
      <c r="K850" s="3">
        <f>IFERROR(VLOOKUP(C850,[1]CANCELACIONES!$Y$16:$AC$43,5,0),0)</f>
        <v>0</v>
      </c>
      <c r="L850" s="3">
        <f>IFERROR(VLOOKUP(C850,'[2]res- 200686'!$K$16:$R$112,8,0),0)</f>
        <v>0</v>
      </c>
      <c r="M850" s="3">
        <f>IFERROR(VLOOKUP(C850,'[2]reduccion calidad '!$K$16:$R$27,8,0),0)*-1</f>
        <v>0</v>
      </c>
      <c r="N850" s="3"/>
      <c r="O850" s="34">
        <f t="shared" si="39"/>
        <v>697697191</v>
      </c>
      <c r="P850" s="35">
        <v>697697191</v>
      </c>
      <c r="Q850" s="3">
        <f>IFERROR(VLOOKUP(C850,[3]ServNOMINA!$F$16:$M$112,8,0)+VLOOKUP(C850,[4]ServNOMINA!$F$16:$M$112,8,0),0)</f>
        <v>0</v>
      </c>
      <c r="R850" s="3">
        <f>IFERROR(VLOOKUP(C850,[3]ServOTROS!$F$16:$M$112,8,0)+VLOOKUP(C850,[4]ServOTROS!$F$16:$M$112,8,0),0)</f>
        <v>0</v>
      </c>
      <c r="S850" s="3"/>
      <c r="T850" s="3">
        <f>IFERROR(VLOOKUP(B850,[3]Aaf_PENSION!$C$16:$M$112,11,0)+VLOOKUP(B850,[4]Aaf_PENSION!$C$16:$M$112,11,0),0)</f>
        <v>0</v>
      </c>
      <c r="U850" s="3">
        <f>IFERROR(VLOOKUP(B850,[3]Aaf_SALUD!$C$16:$M$112,11,0)+VLOOKUP(B850,[4]Aaf_SALUD!$C$16:$M$112,11,0),0)</f>
        <v>0</v>
      </c>
      <c r="V850" s="3"/>
      <c r="W850" s="3"/>
      <c r="X850" s="3">
        <f>IFERROR(VLOOKUP(B850,[3]Ap_CESANTIAS!$C$16:$M$112,11,0)+VLOOKUP(B850,[4]Ap_CESANTIAS!$C$16:$M$112,11,0),0)</f>
        <v>0</v>
      </c>
      <c r="Y850" s="3">
        <f>IFERROR(VLOOKUP(B850,[3]Ap_PENSION!$C$16:$M$112,11,0)+VLOOKUP(B850,[4]Ap_PENSION!$C$16:$M$112,11,0),0)</f>
        <v>0</v>
      </c>
      <c r="Z850" s="3">
        <f>IFERROR(VLOOKUP(B850,[3]Ap_SALUD!$C$16:$M$112,11,0)+VLOOKUP(B850,[4]Ap_SALUD!$C$16:$M$112,11,0),0)</f>
        <v>0</v>
      </c>
      <c r="AA850" s="36">
        <f t="shared" si="40"/>
        <v>0</v>
      </c>
      <c r="AB850" s="37">
        <f t="shared" si="41"/>
        <v>0</v>
      </c>
    </row>
    <row r="851" spans="1:28" hidden="1" x14ac:dyDescent="0.25">
      <c r="A851" s="29">
        <v>839</v>
      </c>
      <c r="B851" s="61"/>
      <c r="C851" s="31">
        <v>890503106</v>
      </c>
      <c r="D851" s="31">
        <f>VLOOKUP(C851,ENERO!$D$13:$E$1147,2,0)</f>
        <v>217254172</v>
      </c>
      <c r="E851" s="61" t="s">
        <v>1008</v>
      </c>
      <c r="F851" s="61"/>
      <c r="G851" s="61"/>
      <c r="H851" s="3">
        <v>324345695</v>
      </c>
      <c r="I851" s="3">
        <v>648912971</v>
      </c>
      <c r="J851" s="3">
        <f>IFERROR(VLOOKUP(C851,[1]NOMINA!$Y$16:$AC$112,5,0),0)</f>
        <v>0</v>
      </c>
      <c r="K851" s="3">
        <f>IFERROR(VLOOKUP(C851,[1]CANCELACIONES!$Y$16:$AC$43,5,0),0)</f>
        <v>0</v>
      </c>
      <c r="L851" s="3">
        <f>IFERROR(VLOOKUP(C851,'[2]res- 200686'!$K$16:$R$112,8,0),0)</f>
        <v>0</v>
      </c>
      <c r="M851" s="3">
        <f>IFERROR(VLOOKUP(C851,'[2]reduccion calidad '!$K$16:$R$27,8,0),0)*-1</f>
        <v>0</v>
      </c>
      <c r="N851" s="3"/>
      <c r="O851" s="34">
        <f t="shared" si="39"/>
        <v>973258666</v>
      </c>
      <c r="P851" s="35">
        <v>973258666</v>
      </c>
      <c r="Q851" s="3">
        <f>IFERROR(VLOOKUP(C851,[3]ServNOMINA!$F$16:$M$112,8,0)+VLOOKUP(C851,[4]ServNOMINA!$F$16:$M$112,8,0),0)</f>
        <v>0</v>
      </c>
      <c r="R851" s="3">
        <f>IFERROR(VLOOKUP(C851,[3]ServOTROS!$F$16:$M$112,8,0)+VLOOKUP(C851,[4]ServOTROS!$F$16:$M$112,8,0),0)</f>
        <v>0</v>
      </c>
      <c r="S851" s="3"/>
      <c r="T851" s="3">
        <f>IFERROR(VLOOKUP(B851,[3]Aaf_PENSION!$C$16:$M$112,11,0)+VLOOKUP(B851,[4]Aaf_PENSION!$C$16:$M$112,11,0),0)</f>
        <v>0</v>
      </c>
      <c r="U851" s="3">
        <f>IFERROR(VLOOKUP(B851,[3]Aaf_SALUD!$C$16:$M$112,11,0)+VLOOKUP(B851,[4]Aaf_SALUD!$C$16:$M$112,11,0),0)</f>
        <v>0</v>
      </c>
      <c r="V851" s="3"/>
      <c r="W851" s="3"/>
      <c r="X851" s="3">
        <f>IFERROR(VLOOKUP(B851,[3]Ap_CESANTIAS!$C$16:$M$112,11,0)+VLOOKUP(B851,[4]Ap_CESANTIAS!$C$16:$M$112,11,0),0)</f>
        <v>0</v>
      </c>
      <c r="Y851" s="3">
        <f>IFERROR(VLOOKUP(B851,[3]Ap_PENSION!$C$16:$M$112,11,0)+VLOOKUP(B851,[4]Ap_PENSION!$C$16:$M$112,11,0),0)</f>
        <v>0</v>
      </c>
      <c r="Z851" s="3">
        <f>IFERROR(VLOOKUP(B851,[3]Ap_SALUD!$C$16:$M$112,11,0)+VLOOKUP(B851,[4]Ap_SALUD!$C$16:$M$112,11,0),0)</f>
        <v>0</v>
      </c>
      <c r="AA851" s="36">
        <f t="shared" si="40"/>
        <v>0</v>
      </c>
      <c r="AB851" s="37">
        <f t="shared" si="41"/>
        <v>0</v>
      </c>
    </row>
    <row r="852" spans="1:28" hidden="1" x14ac:dyDescent="0.25">
      <c r="A852" s="38">
        <v>840</v>
      </c>
      <c r="B852" s="61"/>
      <c r="C852" s="31">
        <v>890501422</v>
      </c>
      <c r="D852" s="31">
        <f>VLOOKUP(C852,ENERO!$D$13:$E$1147,2,0)</f>
        <v>217454174</v>
      </c>
      <c r="E852" s="61" t="s">
        <v>1009</v>
      </c>
      <c r="F852" s="61"/>
      <c r="G852" s="61"/>
      <c r="H852" s="3">
        <v>281237439</v>
      </c>
      <c r="I852" s="3">
        <v>556677662</v>
      </c>
      <c r="J852" s="3">
        <f>IFERROR(VLOOKUP(C852,[1]NOMINA!$Y$16:$AC$112,5,0),0)</f>
        <v>0</v>
      </c>
      <c r="K852" s="3">
        <f>IFERROR(VLOOKUP(C852,[1]CANCELACIONES!$Y$16:$AC$43,5,0),0)</f>
        <v>0</v>
      </c>
      <c r="L852" s="3">
        <f>IFERROR(VLOOKUP(C852,'[2]res- 200686'!$K$16:$R$112,8,0),0)</f>
        <v>0</v>
      </c>
      <c r="M852" s="3">
        <f>IFERROR(VLOOKUP(C852,'[2]reduccion calidad '!$K$16:$R$27,8,0),0)*-1</f>
        <v>0</v>
      </c>
      <c r="N852" s="3"/>
      <c r="O852" s="34">
        <f t="shared" si="39"/>
        <v>837915101</v>
      </c>
      <c r="P852" s="35">
        <v>837915101</v>
      </c>
      <c r="Q852" s="3">
        <f>IFERROR(VLOOKUP(C852,[3]ServNOMINA!$F$16:$M$112,8,0)+VLOOKUP(C852,[4]ServNOMINA!$F$16:$M$112,8,0),0)</f>
        <v>0</v>
      </c>
      <c r="R852" s="3">
        <f>IFERROR(VLOOKUP(C852,[3]ServOTROS!$F$16:$M$112,8,0)+VLOOKUP(C852,[4]ServOTROS!$F$16:$M$112,8,0),0)</f>
        <v>0</v>
      </c>
      <c r="S852" s="3"/>
      <c r="T852" s="3">
        <f>IFERROR(VLOOKUP(B852,[3]Aaf_PENSION!$C$16:$M$112,11,0)+VLOOKUP(B852,[4]Aaf_PENSION!$C$16:$M$112,11,0),0)</f>
        <v>0</v>
      </c>
      <c r="U852" s="3">
        <f>IFERROR(VLOOKUP(B852,[3]Aaf_SALUD!$C$16:$M$112,11,0)+VLOOKUP(B852,[4]Aaf_SALUD!$C$16:$M$112,11,0),0)</f>
        <v>0</v>
      </c>
      <c r="V852" s="3"/>
      <c r="W852" s="3"/>
      <c r="X852" s="3">
        <f>IFERROR(VLOOKUP(B852,[3]Ap_CESANTIAS!$C$16:$M$112,11,0)+VLOOKUP(B852,[4]Ap_CESANTIAS!$C$16:$M$112,11,0),0)</f>
        <v>0</v>
      </c>
      <c r="Y852" s="3">
        <f>IFERROR(VLOOKUP(B852,[3]Ap_PENSION!$C$16:$M$112,11,0)+VLOOKUP(B852,[4]Ap_PENSION!$C$16:$M$112,11,0),0)</f>
        <v>0</v>
      </c>
      <c r="Z852" s="3">
        <f>IFERROR(VLOOKUP(B852,[3]Ap_SALUD!$C$16:$M$112,11,0)+VLOOKUP(B852,[4]Ap_SALUD!$C$16:$M$112,11,0),0)</f>
        <v>0</v>
      </c>
      <c r="AA852" s="36">
        <f t="shared" si="40"/>
        <v>0</v>
      </c>
      <c r="AB852" s="37">
        <f t="shared" si="41"/>
        <v>0</v>
      </c>
    </row>
    <row r="853" spans="1:28" hidden="1" x14ac:dyDescent="0.25">
      <c r="A853" s="29">
        <v>841</v>
      </c>
      <c r="B853" s="61"/>
      <c r="C853" s="31">
        <v>800099236</v>
      </c>
      <c r="D853" s="31">
        <f>VLOOKUP(C853,ENERO!$D$13:$E$1147,2,0)</f>
        <v>210654206</v>
      </c>
      <c r="E853" s="61" t="s">
        <v>1010</v>
      </c>
      <c r="F853" s="61"/>
      <c r="G853" s="61"/>
      <c r="H853" s="3">
        <v>674526983</v>
      </c>
      <c r="I853" s="3">
        <v>1114411907</v>
      </c>
      <c r="J853" s="3">
        <f>IFERROR(VLOOKUP(C853,[1]NOMINA!$Y$16:$AC$112,5,0),0)</f>
        <v>0</v>
      </c>
      <c r="K853" s="3">
        <f>IFERROR(VLOOKUP(C853,[1]CANCELACIONES!$Y$16:$AC$43,5,0),0)</f>
        <v>0</v>
      </c>
      <c r="L853" s="3">
        <f>IFERROR(VLOOKUP(C853,'[2]res- 200686'!$K$16:$R$112,8,0),0)</f>
        <v>0</v>
      </c>
      <c r="M853" s="3">
        <f>IFERROR(VLOOKUP(C853,'[2]reduccion calidad '!$K$16:$R$27,8,0),0)*-1</f>
        <v>0</v>
      </c>
      <c r="N853" s="3"/>
      <c r="O853" s="34">
        <f t="shared" si="39"/>
        <v>1788938890</v>
      </c>
      <c r="P853" s="35">
        <v>1788938890</v>
      </c>
      <c r="Q853" s="3">
        <f>IFERROR(VLOOKUP(C853,[3]ServNOMINA!$F$16:$M$112,8,0)+VLOOKUP(C853,[4]ServNOMINA!$F$16:$M$112,8,0),0)</f>
        <v>0</v>
      </c>
      <c r="R853" s="3">
        <f>IFERROR(VLOOKUP(C853,[3]ServOTROS!$F$16:$M$112,8,0)+VLOOKUP(C853,[4]ServOTROS!$F$16:$M$112,8,0),0)</f>
        <v>0</v>
      </c>
      <c r="S853" s="3"/>
      <c r="T853" s="3">
        <f>IFERROR(VLOOKUP(B853,[3]Aaf_PENSION!$C$16:$M$112,11,0)+VLOOKUP(B853,[4]Aaf_PENSION!$C$16:$M$112,11,0),0)</f>
        <v>0</v>
      </c>
      <c r="U853" s="3">
        <f>IFERROR(VLOOKUP(B853,[3]Aaf_SALUD!$C$16:$M$112,11,0)+VLOOKUP(B853,[4]Aaf_SALUD!$C$16:$M$112,11,0),0)</f>
        <v>0</v>
      </c>
      <c r="V853" s="3"/>
      <c r="W853" s="3"/>
      <c r="X853" s="3">
        <f>IFERROR(VLOOKUP(B853,[3]Ap_CESANTIAS!$C$16:$M$112,11,0)+VLOOKUP(B853,[4]Ap_CESANTIAS!$C$16:$M$112,11,0),0)</f>
        <v>0</v>
      </c>
      <c r="Y853" s="3">
        <f>IFERROR(VLOOKUP(B853,[3]Ap_PENSION!$C$16:$M$112,11,0)+VLOOKUP(B853,[4]Ap_PENSION!$C$16:$M$112,11,0),0)</f>
        <v>0</v>
      </c>
      <c r="Z853" s="3">
        <f>IFERROR(VLOOKUP(B853,[3]Ap_SALUD!$C$16:$M$112,11,0)+VLOOKUP(B853,[4]Ap_SALUD!$C$16:$M$112,11,0),0)</f>
        <v>0</v>
      </c>
      <c r="AA853" s="36">
        <f t="shared" si="40"/>
        <v>0</v>
      </c>
      <c r="AB853" s="37">
        <f t="shared" si="41"/>
        <v>0</v>
      </c>
    </row>
    <row r="854" spans="1:28" hidden="1" x14ac:dyDescent="0.25">
      <c r="A854" s="38">
        <v>842</v>
      </c>
      <c r="B854" s="61"/>
      <c r="C854" s="31">
        <v>800013237</v>
      </c>
      <c r="D854" s="31">
        <f>VLOOKUP(C854,ENERO!$D$13:$E$1147,2,0)</f>
        <v>212354223</v>
      </c>
      <c r="E854" s="61" t="s">
        <v>1011</v>
      </c>
      <c r="F854" s="61"/>
      <c r="G854" s="61"/>
      <c r="H854" s="3">
        <v>171929123</v>
      </c>
      <c r="I854" s="3">
        <v>425083308</v>
      </c>
      <c r="J854" s="3">
        <f>IFERROR(VLOOKUP(C854,[1]NOMINA!$Y$16:$AC$112,5,0),0)</f>
        <v>0</v>
      </c>
      <c r="K854" s="3">
        <f>IFERROR(VLOOKUP(C854,[1]CANCELACIONES!$Y$16:$AC$43,5,0),0)</f>
        <v>0</v>
      </c>
      <c r="L854" s="3">
        <f>IFERROR(VLOOKUP(C854,'[2]res- 200686'!$K$16:$R$112,8,0),0)</f>
        <v>0</v>
      </c>
      <c r="M854" s="3">
        <f>IFERROR(VLOOKUP(C854,'[2]reduccion calidad '!$K$16:$R$27,8,0),0)*-1</f>
        <v>0</v>
      </c>
      <c r="N854" s="3"/>
      <c r="O854" s="34">
        <f t="shared" si="39"/>
        <v>597012431</v>
      </c>
      <c r="P854" s="35">
        <v>597012431</v>
      </c>
      <c r="Q854" s="3">
        <f>IFERROR(VLOOKUP(C854,[3]ServNOMINA!$F$16:$M$112,8,0)+VLOOKUP(C854,[4]ServNOMINA!$F$16:$M$112,8,0),0)</f>
        <v>0</v>
      </c>
      <c r="R854" s="3">
        <f>IFERROR(VLOOKUP(C854,[3]ServOTROS!$F$16:$M$112,8,0)+VLOOKUP(C854,[4]ServOTROS!$F$16:$M$112,8,0),0)</f>
        <v>0</v>
      </c>
      <c r="S854" s="3"/>
      <c r="T854" s="3">
        <f>IFERROR(VLOOKUP(B854,[3]Aaf_PENSION!$C$16:$M$112,11,0)+VLOOKUP(B854,[4]Aaf_PENSION!$C$16:$M$112,11,0),0)</f>
        <v>0</v>
      </c>
      <c r="U854" s="3">
        <f>IFERROR(VLOOKUP(B854,[3]Aaf_SALUD!$C$16:$M$112,11,0)+VLOOKUP(B854,[4]Aaf_SALUD!$C$16:$M$112,11,0),0)</f>
        <v>0</v>
      </c>
      <c r="V854" s="3"/>
      <c r="W854" s="3"/>
      <c r="X854" s="3">
        <f>IFERROR(VLOOKUP(B854,[3]Ap_CESANTIAS!$C$16:$M$112,11,0)+VLOOKUP(B854,[4]Ap_CESANTIAS!$C$16:$M$112,11,0),0)</f>
        <v>0</v>
      </c>
      <c r="Y854" s="3">
        <f>IFERROR(VLOOKUP(B854,[3]Ap_PENSION!$C$16:$M$112,11,0)+VLOOKUP(B854,[4]Ap_PENSION!$C$16:$M$112,11,0),0)</f>
        <v>0</v>
      </c>
      <c r="Z854" s="3">
        <f>IFERROR(VLOOKUP(B854,[3]Ap_SALUD!$C$16:$M$112,11,0)+VLOOKUP(B854,[4]Ap_SALUD!$C$16:$M$112,11,0),0)</f>
        <v>0</v>
      </c>
      <c r="AA854" s="36">
        <f t="shared" si="40"/>
        <v>0</v>
      </c>
      <c r="AB854" s="37">
        <f t="shared" si="41"/>
        <v>0</v>
      </c>
    </row>
    <row r="855" spans="1:28" hidden="1" x14ac:dyDescent="0.25">
      <c r="A855" s="29">
        <v>843</v>
      </c>
      <c r="B855" s="61"/>
      <c r="C855" s="31">
        <v>800099237</v>
      </c>
      <c r="D855" s="31">
        <f>VLOOKUP(C855,ENERO!$D$13:$E$1147,2,0)</f>
        <v>213954239</v>
      </c>
      <c r="E855" s="61" t="s">
        <v>1012</v>
      </c>
      <c r="F855" s="61"/>
      <c r="G855" s="61"/>
      <c r="H855" s="3">
        <v>103283137</v>
      </c>
      <c r="I855" s="3">
        <v>198492178</v>
      </c>
      <c r="J855" s="3">
        <f>IFERROR(VLOOKUP(C855,[1]NOMINA!$Y$16:$AC$112,5,0),0)</f>
        <v>0</v>
      </c>
      <c r="K855" s="3">
        <f>IFERROR(VLOOKUP(C855,[1]CANCELACIONES!$Y$16:$AC$43,5,0),0)</f>
        <v>0</v>
      </c>
      <c r="L855" s="3">
        <f>IFERROR(VLOOKUP(C855,'[2]res- 200686'!$K$16:$R$112,8,0),0)</f>
        <v>0</v>
      </c>
      <c r="M855" s="3">
        <f>IFERROR(VLOOKUP(C855,'[2]reduccion calidad '!$K$16:$R$27,8,0),0)*-1</f>
        <v>0</v>
      </c>
      <c r="N855" s="3"/>
      <c r="O855" s="34">
        <f t="shared" si="39"/>
        <v>301775315</v>
      </c>
      <c r="P855" s="35">
        <v>301775315</v>
      </c>
      <c r="Q855" s="3">
        <f>IFERROR(VLOOKUP(C855,[3]ServNOMINA!$F$16:$M$112,8,0)+VLOOKUP(C855,[4]ServNOMINA!$F$16:$M$112,8,0),0)</f>
        <v>0</v>
      </c>
      <c r="R855" s="3">
        <f>IFERROR(VLOOKUP(C855,[3]ServOTROS!$F$16:$M$112,8,0)+VLOOKUP(C855,[4]ServOTROS!$F$16:$M$112,8,0),0)</f>
        <v>0</v>
      </c>
      <c r="S855" s="3"/>
      <c r="T855" s="3">
        <f>IFERROR(VLOOKUP(B855,[3]Aaf_PENSION!$C$16:$M$112,11,0)+VLOOKUP(B855,[4]Aaf_PENSION!$C$16:$M$112,11,0),0)</f>
        <v>0</v>
      </c>
      <c r="U855" s="3">
        <f>IFERROR(VLOOKUP(B855,[3]Aaf_SALUD!$C$16:$M$112,11,0)+VLOOKUP(B855,[4]Aaf_SALUD!$C$16:$M$112,11,0),0)</f>
        <v>0</v>
      </c>
      <c r="V855" s="3"/>
      <c r="W855" s="3"/>
      <c r="X855" s="3">
        <f>IFERROR(VLOOKUP(B855,[3]Ap_CESANTIAS!$C$16:$M$112,11,0)+VLOOKUP(B855,[4]Ap_CESANTIAS!$C$16:$M$112,11,0),0)</f>
        <v>0</v>
      </c>
      <c r="Y855" s="3">
        <f>IFERROR(VLOOKUP(B855,[3]Ap_PENSION!$C$16:$M$112,11,0)+VLOOKUP(B855,[4]Ap_PENSION!$C$16:$M$112,11,0),0)</f>
        <v>0</v>
      </c>
      <c r="Z855" s="3">
        <f>IFERROR(VLOOKUP(B855,[3]Ap_SALUD!$C$16:$M$112,11,0)+VLOOKUP(B855,[4]Ap_SALUD!$C$16:$M$112,11,0),0)</f>
        <v>0</v>
      </c>
      <c r="AA855" s="36">
        <f t="shared" si="40"/>
        <v>0</v>
      </c>
      <c r="AB855" s="37">
        <f t="shared" si="41"/>
        <v>0</v>
      </c>
    </row>
    <row r="856" spans="1:28" hidden="1" x14ac:dyDescent="0.25">
      <c r="A856" s="38">
        <v>844</v>
      </c>
      <c r="B856" s="61"/>
      <c r="C856" s="31">
        <v>800099238</v>
      </c>
      <c r="D856" s="31">
        <f>VLOOKUP(C856,ENERO!$D$13:$E$1147,2,0)</f>
        <v>214554245</v>
      </c>
      <c r="E856" s="61" t="s">
        <v>1013</v>
      </c>
      <c r="F856" s="61"/>
      <c r="G856" s="61"/>
      <c r="H856" s="3">
        <v>459312327</v>
      </c>
      <c r="I856" s="3">
        <v>884376626</v>
      </c>
      <c r="J856" s="3">
        <f>IFERROR(VLOOKUP(C856,[1]NOMINA!$Y$16:$AC$112,5,0),0)</f>
        <v>0</v>
      </c>
      <c r="K856" s="3">
        <f>IFERROR(VLOOKUP(C856,[1]CANCELACIONES!$Y$16:$AC$43,5,0),0)</f>
        <v>0</v>
      </c>
      <c r="L856" s="3">
        <f>IFERROR(VLOOKUP(C856,'[2]res- 200686'!$K$16:$R$112,8,0),0)</f>
        <v>0</v>
      </c>
      <c r="M856" s="3">
        <f>IFERROR(VLOOKUP(C856,'[2]reduccion calidad '!$K$16:$R$27,8,0),0)*-1</f>
        <v>0</v>
      </c>
      <c r="N856" s="3"/>
      <c r="O856" s="34">
        <f t="shared" si="39"/>
        <v>1343688953</v>
      </c>
      <c r="P856" s="35">
        <v>1343688953</v>
      </c>
      <c r="Q856" s="3">
        <f>IFERROR(VLOOKUP(C856,[3]ServNOMINA!$F$16:$M$112,8,0)+VLOOKUP(C856,[4]ServNOMINA!$F$16:$M$112,8,0),0)</f>
        <v>0</v>
      </c>
      <c r="R856" s="3">
        <f>IFERROR(VLOOKUP(C856,[3]ServOTROS!$F$16:$M$112,8,0)+VLOOKUP(C856,[4]ServOTROS!$F$16:$M$112,8,0),0)</f>
        <v>0</v>
      </c>
      <c r="S856" s="3"/>
      <c r="T856" s="3">
        <f>IFERROR(VLOOKUP(B856,[3]Aaf_PENSION!$C$16:$M$112,11,0)+VLOOKUP(B856,[4]Aaf_PENSION!$C$16:$M$112,11,0),0)</f>
        <v>0</v>
      </c>
      <c r="U856" s="3">
        <f>IFERROR(VLOOKUP(B856,[3]Aaf_SALUD!$C$16:$M$112,11,0)+VLOOKUP(B856,[4]Aaf_SALUD!$C$16:$M$112,11,0),0)</f>
        <v>0</v>
      </c>
      <c r="V856" s="3"/>
      <c r="W856" s="3"/>
      <c r="X856" s="3">
        <f>IFERROR(VLOOKUP(B856,[3]Ap_CESANTIAS!$C$16:$M$112,11,0)+VLOOKUP(B856,[4]Ap_CESANTIAS!$C$16:$M$112,11,0),0)</f>
        <v>0</v>
      </c>
      <c r="Y856" s="3">
        <f>IFERROR(VLOOKUP(B856,[3]Ap_PENSION!$C$16:$M$112,11,0)+VLOOKUP(B856,[4]Ap_PENSION!$C$16:$M$112,11,0),0)</f>
        <v>0</v>
      </c>
      <c r="Z856" s="3">
        <f>IFERROR(VLOOKUP(B856,[3]Ap_SALUD!$C$16:$M$112,11,0)+VLOOKUP(B856,[4]Ap_SALUD!$C$16:$M$112,11,0),0)</f>
        <v>0</v>
      </c>
      <c r="AA856" s="36">
        <f t="shared" si="40"/>
        <v>0</v>
      </c>
      <c r="AB856" s="37">
        <f t="shared" si="41"/>
        <v>0</v>
      </c>
    </row>
    <row r="857" spans="1:28" hidden="1" x14ac:dyDescent="0.25">
      <c r="A857" s="29">
        <v>845</v>
      </c>
      <c r="B857" s="61"/>
      <c r="C857" s="31">
        <v>800138959</v>
      </c>
      <c r="D857" s="31">
        <f>VLOOKUP(C857,ENERO!$D$13:$E$1147,2,0)</f>
        <v>215054250</v>
      </c>
      <c r="E857" s="61" t="s">
        <v>1014</v>
      </c>
      <c r="F857" s="61"/>
      <c r="G857" s="61"/>
      <c r="H857" s="3">
        <v>1254538079</v>
      </c>
      <c r="I857" s="3">
        <v>1356404805</v>
      </c>
      <c r="J857" s="3">
        <f>IFERROR(VLOOKUP(C857,[1]NOMINA!$Y$16:$AC$112,5,0),0)</f>
        <v>0</v>
      </c>
      <c r="K857" s="3">
        <f>IFERROR(VLOOKUP(C857,[1]CANCELACIONES!$Y$16:$AC$43,5,0),0)</f>
        <v>0</v>
      </c>
      <c r="L857" s="3">
        <f>IFERROR(VLOOKUP(C857,'[2]res- 200686'!$K$16:$R$112,8,0),0)</f>
        <v>0</v>
      </c>
      <c r="M857" s="3">
        <f>IFERROR(VLOOKUP(C857,'[2]reduccion calidad '!$K$16:$R$27,8,0),0)*-1</f>
        <v>0</v>
      </c>
      <c r="N857" s="3"/>
      <c r="O857" s="34">
        <f t="shared" si="39"/>
        <v>2610942884</v>
      </c>
      <c r="P857" s="35">
        <v>2610942884</v>
      </c>
      <c r="Q857" s="3">
        <f>IFERROR(VLOOKUP(C857,[3]ServNOMINA!$F$16:$M$112,8,0)+VLOOKUP(C857,[4]ServNOMINA!$F$16:$M$112,8,0),0)</f>
        <v>0</v>
      </c>
      <c r="R857" s="3">
        <f>IFERROR(VLOOKUP(C857,[3]ServOTROS!$F$16:$M$112,8,0)+VLOOKUP(C857,[4]ServOTROS!$F$16:$M$112,8,0),0)</f>
        <v>0</v>
      </c>
      <c r="S857" s="3"/>
      <c r="T857" s="3">
        <f>IFERROR(VLOOKUP(B857,[3]Aaf_PENSION!$C$16:$M$112,11,0)+VLOOKUP(B857,[4]Aaf_PENSION!$C$16:$M$112,11,0),0)</f>
        <v>0</v>
      </c>
      <c r="U857" s="3">
        <f>IFERROR(VLOOKUP(B857,[3]Aaf_SALUD!$C$16:$M$112,11,0)+VLOOKUP(B857,[4]Aaf_SALUD!$C$16:$M$112,11,0),0)</f>
        <v>0</v>
      </c>
      <c r="V857" s="3"/>
      <c r="W857" s="3"/>
      <c r="X857" s="3">
        <f>IFERROR(VLOOKUP(B857,[3]Ap_CESANTIAS!$C$16:$M$112,11,0)+VLOOKUP(B857,[4]Ap_CESANTIAS!$C$16:$M$112,11,0),0)</f>
        <v>0</v>
      </c>
      <c r="Y857" s="3">
        <f>IFERROR(VLOOKUP(B857,[3]Ap_PENSION!$C$16:$M$112,11,0)+VLOOKUP(B857,[4]Ap_PENSION!$C$16:$M$112,11,0),0)</f>
        <v>0</v>
      </c>
      <c r="Z857" s="3">
        <f>IFERROR(VLOOKUP(B857,[3]Ap_SALUD!$C$16:$M$112,11,0)+VLOOKUP(B857,[4]Ap_SALUD!$C$16:$M$112,11,0),0)</f>
        <v>0</v>
      </c>
      <c r="AA857" s="36">
        <f t="shared" si="40"/>
        <v>0</v>
      </c>
      <c r="AB857" s="37">
        <f t="shared" si="41"/>
        <v>0</v>
      </c>
    </row>
    <row r="858" spans="1:28" hidden="1" x14ac:dyDescent="0.25">
      <c r="A858" s="38">
        <v>846</v>
      </c>
      <c r="B858" s="61"/>
      <c r="C858" s="31">
        <v>800039803</v>
      </c>
      <c r="D858" s="31">
        <f>VLOOKUP(C858,ENERO!$D$13:$E$1147,2,0)</f>
        <v>216154261</v>
      </c>
      <c r="E858" s="61" t="s">
        <v>1015</v>
      </c>
      <c r="F858" s="61"/>
      <c r="G858" s="61"/>
      <c r="H858" s="3">
        <v>715389407</v>
      </c>
      <c r="I858" s="3">
        <v>1070390357</v>
      </c>
      <c r="J858" s="3">
        <f>IFERROR(VLOOKUP(C858,[1]NOMINA!$Y$16:$AC$112,5,0),0)</f>
        <v>0</v>
      </c>
      <c r="K858" s="3">
        <f>IFERROR(VLOOKUP(C858,[1]CANCELACIONES!$Y$16:$AC$43,5,0),0)</f>
        <v>0</v>
      </c>
      <c r="L858" s="3">
        <f>IFERROR(VLOOKUP(C858,'[2]res- 200686'!$K$16:$R$112,8,0),0)</f>
        <v>0</v>
      </c>
      <c r="M858" s="3">
        <f>IFERROR(VLOOKUP(C858,'[2]reduccion calidad '!$K$16:$R$27,8,0),0)*-1</f>
        <v>0</v>
      </c>
      <c r="N858" s="3"/>
      <c r="O858" s="34">
        <f t="shared" si="39"/>
        <v>1785779764</v>
      </c>
      <c r="P858" s="35">
        <v>1785779764</v>
      </c>
      <c r="Q858" s="3">
        <f>IFERROR(VLOOKUP(C858,[3]ServNOMINA!$F$16:$M$112,8,0)+VLOOKUP(C858,[4]ServNOMINA!$F$16:$M$112,8,0),0)</f>
        <v>0</v>
      </c>
      <c r="R858" s="3">
        <f>IFERROR(VLOOKUP(C858,[3]ServOTROS!$F$16:$M$112,8,0)+VLOOKUP(C858,[4]ServOTROS!$F$16:$M$112,8,0),0)</f>
        <v>0</v>
      </c>
      <c r="S858" s="3"/>
      <c r="T858" s="3">
        <f>IFERROR(VLOOKUP(B858,[3]Aaf_PENSION!$C$16:$M$112,11,0)+VLOOKUP(B858,[4]Aaf_PENSION!$C$16:$M$112,11,0),0)</f>
        <v>0</v>
      </c>
      <c r="U858" s="3">
        <f>IFERROR(VLOOKUP(B858,[3]Aaf_SALUD!$C$16:$M$112,11,0)+VLOOKUP(B858,[4]Aaf_SALUD!$C$16:$M$112,11,0),0)</f>
        <v>0</v>
      </c>
      <c r="V858" s="3"/>
      <c r="W858" s="3"/>
      <c r="X858" s="3">
        <f>IFERROR(VLOOKUP(B858,[3]Ap_CESANTIAS!$C$16:$M$112,11,0)+VLOOKUP(B858,[4]Ap_CESANTIAS!$C$16:$M$112,11,0),0)</f>
        <v>0</v>
      </c>
      <c r="Y858" s="3">
        <f>IFERROR(VLOOKUP(B858,[3]Ap_PENSION!$C$16:$M$112,11,0)+VLOOKUP(B858,[4]Ap_PENSION!$C$16:$M$112,11,0),0)</f>
        <v>0</v>
      </c>
      <c r="Z858" s="3">
        <f>IFERROR(VLOOKUP(B858,[3]Ap_SALUD!$C$16:$M$112,11,0)+VLOOKUP(B858,[4]Ap_SALUD!$C$16:$M$112,11,0),0)</f>
        <v>0</v>
      </c>
      <c r="AA858" s="36">
        <f t="shared" si="40"/>
        <v>0</v>
      </c>
      <c r="AB858" s="37">
        <f t="shared" si="41"/>
        <v>0</v>
      </c>
    </row>
    <row r="859" spans="1:28" hidden="1" x14ac:dyDescent="0.25">
      <c r="A859" s="29">
        <v>847</v>
      </c>
      <c r="B859" s="61"/>
      <c r="C859" s="31">
        <v>890501404</v>
      </c>
      <c r="D859" s="31">
        <f>VLOOKUP(C859,ENERO!$D$13:$E$1147,2,0)</f>
        <v>211354313</v>
      </c>
      <c r="E859" s="61" t="s">
        <v>1016</v>
      </c>
      <c r="F859" s="61"/>
      <c r="G859" s="61"/>
      <c r="H859" s="3">
        <v>103483775</v>
      </c>
      <c r="I859" s="3">
        <v>266051318</v>
      </c>
      <c r="J859" s="3">
        <f>IFERROR(VLOOKUP(C859,[1]NOMINA!$Y$16:$AC$112,5,0),0)</f>
        <v>0</v>
      </c>
      <c r="K859" s="3">
        <f>IFERROR(VLOOKUP(C859,[1]CANCELACIONES!$Y$16:$AC$43,5,0),0)</f>
        <v>0</v>
      </c>
      <c r="L859" s="3">
        <f>IFERROR(VLOOKUP(C859,'[2]res- 200686'!$K$16:$R$112,8,0),0)</f>
        <v>0</v>
      </c>
      <c r="M859" s="3">
        <f>IFERROR(VLOOKUP(C859,'[2]reduccion calidad '!$K$16:$R$27,8,0),0)*-1</f>
        <v>0</v>
      </c>
      <c r="N859" s="3"/>
      <c r="O859" s="34">
        <f t="shared" si="39"/>
        <v>369535093</v>
      </c>
      <c r="P859" s="35">
        <v>369535093</v>
      </c>
      <c r="Q859" s="3">
        <f>IFERROR(VLOOKUP(C859,[3]ServNOMINA!$F$16:$M$112,8,0)+VLOOKUP(C859,[4]ServNOMINA!$F$16:$M$112,8,0),0)</f>
        <v>0</v>
      </c>
      <c r="R859" s="3">
        <f>IFERROR(VLOOKUP(C859,[3]ServOTROS!$F$16:$M$112,8,0)+VLOOKUP(C859,[4]ServOTROS!$F$16:$M$112,8,0),0)</f>
        <v>0</v>
      </c>
      <c r="S859" s="3"/>
      <c r="T859" s="3">
        <f>IFERROR(VLOOKUP(B859,[3]Aaf_PENSION!$C$16:$M$112,11,0)+VLOOKUP(B859,[4]Aaf_PENSION!$C$16:$M$112,11,0),0)</f>
        <v>0</v>
      </c>
      <c r="U859" s="3">
        <f>IFERROR(VLOOKUP(B859,[3]Aaf_SALUD!$C$16:$M$112,11,0)+VLOOKUP(B859,[4]Aaf_SALUD!$C$16:$M$112,11,0),0)</f>
        <v>0</v>
      </c>
      <c r="V859" s="3"/>
      <c r="W859" s="3"/>
      <c r="X859" s="3">
        <f>IFERROR(VLOOKUP(B859,[3]Ap_CESANTIAS!$C$16:$M$112,11,0)+VLOOKUP(B859,[4]Ap_CESANTIAS!$C$16:$M$112,11,0),0)</f>
        <v>0</v>
      </c>
      <c r="Y859" s="3">
        <f>IFERROR(VLOOKUP(B859,[3]Ap_PENSION!$C$16:$M$112,11,0)+VLOOKUP(B859,[4]Ap_PENSION!$C$16:$M$112,11,0),0)</f>
        <v>0</v>
      </c>
      <c r="Z859" s="3">
        <f>IFERROR(VLOOKUP(B859,[3]Ap_SALUD!$C$16:$M$112,11,0)+VLOOKUP(B859,[4]Ap_SALUD!$C$16:$M$112,11,0),0)</f>
        <v>0</v>
      </c>
      <c r="AA859" s="36">
        <f t="shared" si="40"/>
        <v>0</v>
      </c>
      <c r="AB859" s="37">
        <f t="shared" si="41"/>
        <v>0</v>
      </c>
    </row>
    <row r="860" spans="1:28" hidden="1" x14ac:dyDescent="0.25">
      <c r="A860" s="38">
        <v>848</v>
      </c>
      <c r="B860" s="61"/>
      <c r="C860" s="31">
        <v>800099241</v>
      </c>
      <c r="D860" s="31">
        <f>VLOOKUP(C860,ENERO!$D$13:$E$1147,2,0)</f>
        <v>214454344</v>
      </c>
      <c r="E860" s="61" t="s">
        <v>1017</v>
      </c>
      <c r="F860" s="61"/>
      <c r="G860" s="61"/>
      <c r="H860" s="3">
        <v>439420723</v>
      </c>
      <c r="I860" s="3">
        <v>610572347</v>
      </c>
      <c r="J860" s="3">
        <f>IFERROR(VLOOKUP(C860,[1]NOMINA!$Y$16:$AC$112,5,0),0)</f>
        <v>0</v>
      </c>
      <c r="K860" s="3">
        <f>IFERROR(VLOOKUP(C860,[1]CANCELACIONES!$Y$16:$AC$43,5,0),0)</f>
        <v>0</v>
      </c>
      <c r="L860" s="3">
        <f>IFERROR(VLOOKUP(C860,'[2]res- 200686'!$K$16:$R$112,8,0),0)</f>
        <v>0</v>
      </c>
      <c r="M860" s="3">
        <f>IFERROR(VLOOKUP(C860,'[2]reduccion calidad '!$K$16:$R$27,8,0),0)*-1</f>
        <v>0</v>
      </c>
      <c r="N860" s="3"/>
      <c r="O860" s="34">
        <f t="shared" si="39"/>
        <v>1049993070</v>
      </c>
      <c r="P860" s="35">
        <v>1049993070</v>
      </c>
      <c r="Q860" s="3">
        <f>IFERROR(VLOOKUP(C860,[3]ServNOMINA!$F$16:$M$112,8,0)+VLOOKUP(C860,[4]ServNOMINA!$F$16:$M$112,8,0),0)</f>
        <v>0</v>
      </c>
      <c r="R860" s="3">
        <f>IFERROR(VLOOKUP(C860,[3]ServOTROS!$F$16:$M$112,8,0)+VLOOKUP(C860,[4]ServOTROS!$F$16:$M$112,8,0),0)</f>
        <v>0</v>
      </c>
      <c r="S860" s="3"/>
      <c r="T860" s="3">
        <f>IFERROR(VLOOKUP(B860,[3]Aaf_PENSION!$C$16:$M$112,11,0)+VLOOKUP(B860,[4]Aaf_PENSION!$C$16:$M$112,11,0),0)</f>
        <v>0</v>
      </c>
      <c r="U860" s="3">
        <f>IFERROR(VLOOKUP(B860,[3]Aaf_SALUD!$C$16:$M$112,11,0)+VLOOKUP(B860,[4]Aaf_SALUD!$C$16:$M$112,11,0),0)</f>
        <v>0</v>
      </c>
      <c r="V860" s="3"/>
      <c r="W860" s="3"/>
      <c r="X860" s="3">
        <f>IFERROR(VLOOKUP(B860,[3]Ap_CESANTIAS!$C$16:$M$112,11,0)+VLOOKUP(B860,[4]Ap_CESANTIAS!$C$16:$M$112,11,0),0)</f>
        <v>0</v>
      </c>
      <c r="Y860" s="3">
        <f>IFERROR(VLOOKUP(B860,[3]Ap_PENSION!$C$16:$M$112,11,0)+VLOOKUP(B860,[4]Ap_PENSION!$C$16:$M$112,11,0),0)</f>
        <v>0</v>
      </c>
      <c r="Z860" s="3">
        <f>IFERROR(VLOOKUP(B860,[3]Ap_SALUD!$C$16:$M$112,11,0)+VLOOKUP(B860,[4]Ap_SALUD!$C$16:$M$112,11,0),0)</f>
        <v>0</v>
      </c>
      <c r="AA860" s="36">
        <f t="shared" si="40"/>
        <v>0</v>
      </c>
      <c r="AB860" s="37">
        <f t="shared" si="41"/>
        <v>0</v>
      </c>
    </row>
    <row r="861" spans="1:28" hidden="1" x14ac:dyDescent="0.25">
      <c r="A861" s="29">
        <v>849</v>
      </c>
      <c r="B861" s="61"/>
      <c r="C861" s="31">
        <v>800005292</v>
      </c>
      <c r="D861" s="31">
        <f>VLOOKUP(C861,ENERO!$D$13:$E$1147,2,0)</f>
        <v>214754347</v>
      </c>
      <c r="E861" s="61" t="s">
        <v>1018</v>
      </c>
      <c r="F861" s="61"/>
      <c r="G861" s="61"/>
      <c r="H861" s="3">
        <v>70855073</v>
      </c>
      <c r="I861" s="3">
        <v>132144577</v>
      </c>
      <c r="J861" s="3">
        <f>IFERROR(VLOOKUP(C861,[1]NOMINA!$Y$16:$AC$112,5,0),0)</f>
        <v>0</v>
      </c>
      <c r="K861" s="3">
        <f>IFERROR(VLOOKUP(C861,[1]CANCELACIONES!$Y$16:$AC$43,5,0),0)</f>
        <v>0</v>
      </c>
      <c r="L861" s="3">
        <f>IFERROR(VLOOKUP(C861,'[2]res- 200686'!$K$16:$R$112,8,0),0)</f>
        <v>0</v>
      </c>
      <c r="M861" s="3">
        <f>IFERROR(VLOOKUP(C861,'[2]reduccion calidad '!$K$16:$R$27,8,0),0)*-1</f>
        <v>0</v>
      </c>
      <c r="N861" s="3"/>
      <c r="O861" s="34">
        <f t="shared" si="39"/>
        <v>202999650</v>
      </c>
      <c r="P861" s="35">
        <v>202999650</v>
      </c>
      <c r="Q861" s="3">
        <f>IFERROR(VLOOKUP(C861,[3]ServNOMINA!$F$16:$M$112,8,0)+VLOOKUP(C861,[4]ServNOMINA!$F$16:$M$112,8,0),0)</f>
        <v>0</v>
      </c>
      <c r="R861" s="3">
        <f>IFERROR(VLOOKUP(C861,[3]ServOTROS!$F$16:$M$112,8,0)+VLOOKUP(C861,[4]ServOTROS!$F$16:$M$112,8,0),0)</f>
        <v>0</v>
      </c>
      <c r="S861" s="3"/>
      <c r="T861" s="3">
        <f>IFERROR(VLOOKUP(B861,[3]Aaf_PENSION!$C$16:$M$112,11,0)+VLOOKUP(B861,[4]Aaf_PENSION!$C$16:$M$112,11,0),0)</f>
        <v>0</v>
      </c>
      <c r="U861" s="3">
        <f>IFERROR(VLOOKUP(B861,[3]Aaf_SALUD!$C$16:$M$112,11,0)+VLOOKUP(B861,[4]Aaf_SALUD!$C$16:$M$112,11,0),0)</f>
        <v>0</v>
      </c>
      <c r="V861" s="3"/>
      <c r="W861" s="3"/>
      <c r="X861" s="3">
        <f>IFERROR(VLOOKUP(B861,[3]Ap_CESANTIAS!$C$16:$M$112,11,0)+VLOOKUP(B861,[4]Ap_CESANTIAS!$C$16:$M$112,11,0),0)</f>
        <v>0</v>
      </c>
      <c r="Y861" s="3">
        <f>IFERROR(VLOOKUP(B861,[3]Ap_PENSION!$C$16:$M$112,11,0)+VLOOKUP(B861,[4]Ap_PENSION!$C$16:$M$112,11,0),0)</f>
        <v>0</v>
      </c>
      <c r="Z861" s="3">
        <f>IFERROR(VLOOKUP(B861,[3]Ap_SALUD!$C$16:$M$112,11,0)+VLOOKUP(B861,[4]Ap_SALUD!$C$16:$M$112,11,0),0)</f>
        <v>0</v>
      </c>
      <c r="AA861" s="36">
        <f t="shared" si="40"/>
        <v>0</v>
      </c>
      <c r="AB861" s="37">
        <f t="shared" si="41"/>
        <v>0</v>
      </c>
    </row>
    <row r="862" spans="1:28" hidden="1" x14ac:dyDescent="0.25">
      <c r="A862" s="38">
        <v>850</v>
      </c>
      <c r="B862" s="61"/>
      <c r="C862" s="31">
        <v>890503680</v>
      </c>
      <c r="D862" s="31">
        <f>VLOOKUP(C862,ENERO!$D$13:$E$1147,2,0)</f>
        <v>217754377</v>
      </c>
      <c r="E862" s="61" t="s">
        <v>1019</v>
      </c>
      <c r="F862" s="61"/>
      <c r="G862" s="61"/>
      <c r="H862" s="3">
        <v>97045084</v>
      </c>
      <c r="I862" s="3">
        <v>257212084</v>
      </c>
      <c r="J862" s="3">
        <f>IFERROR(VLOOKUP(C862,[1]NOMINA!$Y$16:$AC$112,5,0),0)</f>
        <v>0</v>
      </c>
      <c r="K862" s="3">
        <f>IFERROR(VLOOKUP(C862,[1]CANCELACIONES!$Y$16:$AC$43,5,0),0)</f>
        <v>0</v>
      </c>
      <c r="L862" s="3">
        <f>IFERROR(VLOOKUP(C862,'[2]res- 200686'!$K$16:$R$112,8,0),0)</f>
        <v>0</v>
      </c>
      <c r="M862" s="3">
        <f>IFERROR(VLOOKUP(C862,'[2]reduccion calidad '!$K$16:$R$27,8,0),0)*-1</f>
        <v>0</v>
      </c>
      <c r="N862" s="3"/>
      <c r="O862" s="34">
        <f t="shared" si="39"/>
        <v>354257168</v>
      </c>
      <c r="P862" s="35">
        <v>354257168</v>
      </c>
      <c r="Q862" s="3">
        <f>IFERROR(VLOOKUP(C862,[3]ServNOMINA!$F$16:$M$112,8,0)+VLOOKUP(C862,[4]ServNOMINA!$F$16:$M$112,8,0),0)</f>
        <v>0</v>
      </c>
      <c r="R862" s="3">
        <f>IFERROR(VLOOKUP(C862,[3]ServOTROS!$F$16:$M$112,8,0)+VLOOKUP(C862,[4]ServOTROS!$F$16:$M$112,8,0),0)</f>
        <v>0</v>
      </c>
      <c r="S862" s="3"/>
      <c r="T862" s="3">
        <f>IFERROR(VLOOKUP(B862,[3]Aaf_PENSION!$C$16:$M$112,11,0)+VLOOKUP(B862,[4]Aaf_PENSION!$C$16:$M$112,11,0),0)</f>
        <v>0</v>
      </c>
      <c r="U862" s="3">
        <f>IFERROR(VLOOKUP(B862,[3]Aaf_SALUD!$C$16:$M$112,11,0)+VLOOKUP(B862,[4]Aaf_SALUD!$C$16:$M$112,11,0),0)</f>
        <v>0</v>
      </c>
      <c r="V862" s="3"/>
      <c r="W862" s="3"/>
      <c r="X862" s="3">
        <f>IFERROR(VLOOKUP(B862,[3]Ap_CESANTIAS!$C$16:$M$112,11,0)+VLOOKUP(B862,[4]Ap_CESANTIAS!$C$16:$M$112,11,0),0)</f>
        <v>0</v>
      </c>
      <c r="Y862" s="3">
        <f>IFERROR(VLOOKUP(B862,[3]Ap_PENSION!$C$16:$M$112,11,0)+VLOOKUP(B862,[4]Ap_PENSION!$C$16:$M$112,11,0),0)</f>
        <v>0</v>
      </c>
      <c r="Z862" s="3">
        <f>IFERROR(VLOOKUP(B862,[3]Ap_SALUD!$C$16:$M$112,11,0)+VLOOKUP(B862,[4]Ap_SALUD!$C$16:$M$112,11,0),0)</f>
        <v>0</v>
      </c>
      <c r="AA862" s="36">
        <f t="shared" si="40"/>
        <v>0</v>
      </c>
      <c r="AB862" s="37">
        <f t="shared" si="41"/>
        <v>0</v>
      </c>
    </row>
    <row r="863" spans="1:28" hidden="1" x14ac:dyDescent="0.25">
      <c r="A863" s="29">
        <v>851</v>
      </c>
      <c r="B863" s="61"/>
      <c r="C863" s="31">
        <v>800245021</v>
      </c>
      <c r="D863" s="31">
        <f>VLOOKUP(C863,ENERO!$D$13:$E$1147,2,0)</f>
        <v>218554385</v>
      </c>
      <c r="E863" s="61" t="s">
        <v>1020</v>
      </c>
      <c r="F863" s="61"/>
      <c r="G863" s="61"/>
      <c r="H863" s="3">
        <v>372889359</v>
      </c>
      <c r="I863" s="3">
        <v>799244842</v>
      </c>
      <c r="J863" s="3">
        <f>IFERROR(VLOOKUP(C863,[1]NOMINA!$Y$16:$AC$112,5,0),0)</f>
        <v>0</v>
      </c>
      <c r="K863" s="3">
        <f>IFERROR(VLOOKUP(C863,[1]CANCELACIONES!$Y$16:$AC$43,5,0),0)</f>
        <v>0</v>
      </c>
      <c r="L863" s="3">
        <f>IFERROR(VLOOKUP(C863,'[2]res- 200686'!$K$16:$R$112,8,0),0)</f>
        <v>0</v>
      </c>
      <c r="M863" s="3">
        <f>IFERROR(VLOOKUP(C863,'[2]reduccion calidad '!$K$16:$R$27,8,0),0)*-1</f>
        <v>0</v>
      </c>
      <c r="N863" s="3"/>
      <c r="O863" s="34">
        <f t="shared" si="39"/>
        <v>1172134201</v>
      </c>
      <c r="P863" s="35">
        <v>1172134201</v>
      </c>
      <c r="Q863" s="3">
        <f>IFERROR(VLOOKUP(C863,[3]ServNOMINA!$F$16:$M$112,8,0)+VLOOKUP(C863,[4]ServNOMINA!$F$16:$M$112,8,0),0)</f>
        <v>0</v>
      </c>
      <c r="R863" s="3">
        <f>IFERROR(VLOOKUP(C863,[3]ServOTROS!$F$16:$M$112,8,0)+VLOOKUP(C863,[4]ServOTROS!$F$16:$M$112,8,0),0)</f>
        <v>0</v>
      </c>
      <c r="S863" s="3"/>
      <c r="T863" s="3">
        <f>IFERROR(VLOOKUP(B863,[3]Aaf_PENSION!$C$16:$M$112,11,0)+VLOOKUP(B863,[4]Aaf_PENSION!$C$16:$M$112,11,0),0)</f>
        <v>0</v>
      </c>
      <c r="U863" s="3">
        <f>IFERROR(VLOOKUP(B863,[3]Aaf_SALUD!$C$16:$M$112,11,0)+VLOOKUP(B863,[4]Aaf_SALUD!$C$16:$M$112,11,0),0)</f>
        <v>0</v>
      </c>
      <c r="V863" s="3"/>
      <c r="W863" s="3"/>
      <c r="X863" s="3">
        <f>IFERROR(VLOOKUP(B863,[3]Ap_CESANTIAS!$C$16:$M$112,11,0)+VLOOKUP(B863,[4]Ap_CESANTIAS!$C$16:$M$112,11,0),0)</f>
        <v>0</v>
      </c>
      <c r="Y863" s="3">
        <f>IFERROR(VLOOKUP(B863,[3]Ap_PENSION!$C$16:$M$112,11,0)+VLOOKUP(B863,[4]Ap_PENSION!$C$16:$M$112,11,0),0)</f>
        <v>0</v>
      </c>
      <c r="Z863" s="3">
        <f>IFERROR(VLOOKUP(B863,[3]Ap_SALUD!$C$16:$M$112,11,0)+VLOOKUP(B863,[4]Ap_SALUD!$C$16:$M$112,11,0),0)</f>
        <v>0</v>
      </c>
      <c r="AA863" s="36">
        <f t="shared" si="40"/>
        <v>0</v>
      </c>
      <c r="AB863" s="37">
        <f t="shared" si="41"/>
        <v>0</v>
      </c>
    </row>
    <row r="864" spans="1:28" hidden="1" x14ac:dyDescent="0.25">
      <c r="A864" s="38">
        <v>852</v>
      </c>
      <c r="B864" s="61"/>
      <c r="C864" s="31">
        <v>800000681</v>
      </c>
      <c r="D864" s="31">
        <f>VLOOKUP(C864,ENERO!$D$13:$E$1147,2,0)</f>
        <v>219854398</v>
      </c>
      <c r="E864" s="61" t="s">
        <v>1021</v>
      </c>
      <c r="F864" s="61"/>
      <c r="G864" s="61"/>
      <c r="H864" s="3">
        <v>203104233</v>
      </c>
      <c r="I864" s="3">
        <v>489178981</v>
      </c>
      <c r="J864" s="3">
        <f>IFERROR(VLOOKUP(C864,[1]NOMINA!$Y$16:$AC$112,5,0),0)</f>
        <v>0</v>
      </c>
      <c r="K864" s="3">
        <f>IFERROR(VLOOKUP(C864,[1]CANCELACIONES!$Y$16:$AC$43,5,0),0)</f>
        <v>0</v>
      </c>
      <c r="L864" s="3">
        <f>IFERROR(VLOOKUP(C864,'[2]res- 200686'!$K$16:$R$112,8,0),0)</f>
        <v>0</v>
      </c>
      <c r="M864" s="3">
        <f>IFERROR(VLOOKUP(C864,'[2]reduccion calidad '!$K$16:$R$27,8,0),0)*-1</f>
        <v>0</v>
      </c>
      <c r="N864" s="3"/>
      <c r="O864" s="34">
        <f t="shared" si="39"/>
        <v>692283214</v>
      </c>
      <c r="P864" s="35">
        <v>692283214</v>
      </c>
      <c r="Q864" s="3">
        <f>IFERROR(VLOOKUP(C864,[3]ServNOMINA!$F$16:$M$112,8,0)+VLOOKUP(C864,[4]ServNOMINA!$F$16:$M$112,8,0),0)</f>
        <v>0</v>
      </c>
      <c r="R864" s="3">
        <f>IFERROR(VLOOKUP(C864,[3]ServOTROS!$F$16:$M$112,8,0)+VLOOKUP(C864,[4]ServOTROS!$F$16:$M$112,8,0),0)</f>
        <v>0</v>
      </c>
      <c r="S864" s="3"/>
      <c r="T864" s="3">
        <f>IFERROR(VLOOKUP(B864,[3]Aaf_PENSION!$C$16:$M$112,11,0)+VLOOKUP(B864,[4]Aaf_PENSION!$C$16:$M$112,11,0),0)</f>
        <v>0</v>
      </c>
      <c r="U864" s="3">
        <f>IFERROR(VLOOKUP(B864,[3]Aaf_SALUD!$C$16:$M$112,11,0)+VLOOKUP(B864,[4]Aaf_SALUD!$C$16:$M$112,11,0),0)</f>
        <v>0</v>
      </c>
      <c r="V864" s="3"/>
      <c r="W864" s="3"/>
      <c r="X864" s="3">
        <f>IFERROR(VLOOKUP(B864,[3]Ap_CESANTIAS!$C$16:$M$112,11,0)+VLOOKUP(B864,[4]Ap_CESANTIAS!$C$16:$M$112,11,0),0)</f>
        <v>0</v>
      </c>
      <c r="Y864" s="3">
        <f>IFERROR(VLOOKUP(B864,[3]Ap_PENSION!$C$16:$M$112,11,0)+VLOOKUP(B864,[4]Ap_PENSION!$C$16:$M$112,11,0),0)</f>
        <v>0</v>
      </c>
      <c r="Z864" s="3">
        <f>IFERROR(VLOOKUP(B864,[3]Ap_SALUD!$C$16:$M$112,11,0)+VLOOKUP(B864,[4]Ap_SALUD!$C$16:$M$112,11,0),0)</f>
        <v>0</v>
      </c>
      <c r="AA864" s="36">
        <f t="shared" si="40"/>
        <v>0</v>
      </c>
      <c r="AB864" s="37">
        <f t="shared" si="41"/>
        <v>0</v>
      </c>
    </row>
    <row r="865" spans="1:28" hidden="1" x14ac:dyDescent="0.25">
      <c r="A865" s="29">
        <v>853</v>
      </c>
      <c r="B865" s="61"/>
      <c r="C865" s="31">
        <v>800044113</v>
      </c>
      <c r="D865" s="31">
        <f>VLOOKUP(C865,ENERO!$D$13:$E$1147,2,0)</f>
        <v>210554405</v>
      </c>
      <c r="E865" s="61" t="s">
        <v>1022</v>
      </c>
      <c r="F865" s="61"/>
      <c r="G865" s="61"/>
      <c r="H865" s="3">
        <v>977848319</v>
      </c>
      <c r="I865" s="3">
        <v>1244935722</v>
      </c>
      <c r="J865" s="3">
        <f>IFERROR(VLOOKUP(C865,[1]NOMINA!$Y$16:$AC$112,5,0),0)</f>
        <v>0</v>
      </c>
      <c r="K865" s="3">
        <f>IFERROR(VLOOKUP(C865,[1]CANCELACIONES!$Y$16:$AC$43,5,0),0)</f>
        <v>0</v>
      </c>
      <c r="L865" s="3">
        <f>IFERROR(VLOOKUP(C865,'[2]res- 200686'!$K$16:$R$112,8,0),0)</f>
        <v>0</v>
      </c>
      <c r="M865" s="3">
        <f>IFERROR(VLOOKUP(C865,'[2]reduccion calidad '!$K$16:$R$27,8,0),0)*-1</f>
        <v>0</v>
      </c>
      <c r="N865" s="3"/>
      <c r="O865" s="34">
        <f t="shared" si="39"/>
        <v>2222784041</v>
      </c>
      <c r="P865" s="35">
        <v>2222784041</v>
      </c>
      <c r="Q865" s="3">
        <f>IFERROR(VLOOKUP(C865,[3]ServNOMINA!$F$16:$M$112,8,0)+VLOOKUP(C865,[4]ServNOMINA!$F$16:$M$112,8,0),0)</f>
        <v>0</v>
      </c>
      <c r="R865" s="3">
        <f>IFERROR(VLOOKUP(C865,[3]ServOTROS!$F$16:$M$112,8,0)+VLOOKUP(C865,[4]ServOTROS!$F$16:$M$112,8,0),0)</f>
        <v>0</v>
      </c>
      <c r="S865" s="3"/>
      <c r="T865" s="3">
        <f>IFERROR(VLOOKUP(B865,[3]Aaf_PENSION!$C$16:$M$112,11,0)+VLOOKUP(B865,[4]Aaf_PENSION!$C$16:$M$112,11,0),0)</f>
        <v>0</v>
      </c>
      <c r="U865" s="3">
        <f>IFERROR(VLOOKUP(B865,[3]Aaf_SALUD!$C$16:$M$112,11,0)+VLOOKUP(B865,[4]Aaf_SALUD!$C$16:$M$112,11,0),0)</f>
        <v>0</v>
      </c>
      <c r="V865" s="3"/>
      <c r="W865" s="3"/>
      <c r="X865" s="3">
        <f>IFERROR(VLOOKUP(B865,[3]Ap_CESANTIAS!$C$16:$M$112,11,0)+VLOOKUP(B865,[4]Ap_CESANTIAS!$C$16:$M$112,11,0),0)</f>
        <v>0</v>
      </c>
      <c r="Y865" s="3">
        <f>IFERROR(VLOOKUP(B865,[3]Ap_PENSION!$C$16:$M$112,11,0)+VLOOKUP(B865,[4]Ap_PENSION!$C$16:$M$112,11,0),0)</f>
        <v>0</v>
      </c>
      <c r="Z865" s="3">
        <f>IFERROR(VLOOKUP(B865,[3]Ap_SALUD!$C$16:$M$112,11,0)+VLOOKUP(B865,[4]Ap_SALUD!$C$16:$M$112,11,0),0)</f>
        <v>0</v>
      </c>
      <c r="AA865" s="36">
        <f t="shared" si="40"/>
        <v>0</v>
      </c>
      <c r="AB865" s="37">
        <f t="shared" si="41"/>
        <v>0</v>
      </c>
    </row>
    <row r="866" spans="1:28" hidden="1" x14ac:dyDescent="0.25">
      <c r="A866" s="38">
        <v>854</v>
      </c>
      <c r="B866" s="61"/>
      <c r="C866" s="31">
        <v>890502611</v>
      </c>
      <c r="D866" s="31">
        <f>VLOOKUP(C866,ENERO!$D$13:$E$1147,2,0)</f>
        <v>211854418</v>
      </c>
      <c r="E866" s="61" t="s">
        <v>1023</v>
      </c>
      <c r="F866" s="61"/>
      <c r="G866" s="61"/>
      <c r="H866" s="3">
        <v>82666486</v>
      </c>
      <c r="I866" s="3">
        <v>154161663</v>
      </c>
      <c r="J866" s="3">
        <f>IFERROR(VLOOKUP(C866,[1]NOMINA!$Y$16:$AC$112,5,0),0)</f>
        <v>0</v>
      </c>
      <c r="K866" s="3">
        <f>IFERROR(VLOOKUP(C866,[1]CANCELACIONES!$Y$16:$AC$43,5,0),0)</f>
        <v>0</v>
      </c>
      <c r="L866" s="3">
        <f>IFERROR(VLOOKUP(C866,'[2]res- 200686'!$K$16:$R$112,8,0),0)</f>
        <v>0</v>
      </c>
      <c r="M866" s="3">
        <f>IFERROR(VLOOKUP(C866,'[2]reduccion calidad '!$K$16:$R$27,8,0),0)*-1</f>
        <v>0</v>
      </c>
      <c r="N866" s="3"/>
      <c r="O866" s="34">
        <f t="shared" si="39"/>
        <v>236828149</v>
      </c>
      <c r="P866" s="35">
        <v>236828149</v>
      </c>
      <c r="Q866" s="3">
        <f>IFERROR(VLOOKUP(C866,[3]ServNOMINA!$F$16:$M$112,8,0)+VLOOKUP(C866,[4]ServNOMINA!$F$16:$M$112,8,0),0)</f>
        <v>0</v>
      </c>
      <c r="R866" s="3">
        <f>IFERROR(VLOOKUP(C866,[3]ServOTROS!$F$16:$M$112,8,0)+VLOOKUP(C866,[4]ServOTROS!$F$16:$M$112,8,0),0)</f>
        <v>0</v>
      </c>
      <c r="S866" s="3"/>
      <c r="T866" s="3">
        <f>IFERROR(VLOOKUP(B866,[3]Aaf_PENSION!$C$16:$M$112,11,0)+VLOOKUP(B866,[4]Aaf_PENSION!$C$16:$M$112,11,0),0)</f>
        <v>0</v>
      </c>
      <c r="U866" s="3">
        <f>IFERROR(VLOOKUP(B866,[3]Aaf_SALUD!$C$16:$M$112,11,0)+VLOOKUP(B866,[4]Aaf_SALUD!$C$16:$M$112,11,0),0)</f>
        <v>0</v>
      </c>
      <c r="V866" s="3"/>
      <c r="W866" s="3"/>
      <c r="X866" s="3">
        <f>IFERROR(VLOOKUP(B866,[3]Ap_CESANTIAS!$C$16:$M$112,11,0)+VLOOKUP(B866,[4]Ap_CESANTIAS!$C$16:$M$112,11,0),0)</f>
        <v>0</v>
      </c>
      <c r="Y866" s="3">
        <f>IFERROR(VLOOKUP(B866,[3]Ap_PENSION!$C$16:$M$112,11,0)+VLOOKUP(B866,[4]Ap_PENSION!$C$16:$M$112,11,0),0)</f>
        <v>0</v>
      </c>
      <c r="Z866" s="3">
        <f>IFERROR(VLOOKUP(B866,[3]Ap_SALUD!$C$16:$M$112,11,0)+VLOOKUP(B866,[4]Ap_SALUD!$C$16:$M$112,11,0),0)</f>
        <v>0</v>
      </c>
      <c r="AA866" s="36">
        <f t="shared" si="40"/>
        <v>0</v>
      </c>
      <c r="AB866" s="37">
        <f t="shared" si="41"/>
        <v>0</v>
      </c>
    </row>
    <row r="867" spans="1:28" hidden="1" x14ac:dyDescent="0.25">
      <c r="A867" s="29">
        <v>855</v>
      </c>
      <c r="B867" s="61"/>
      <c r="C867" s="31">
        <v>890503233</v>
      </c>
      <c r="D867" s="31">
        <f>VLOOKUP(C867,ENERO!$D$13:$E$1147,2,0)</f>
        <v>218054480</v>
      </c>
      <c r="E867" s="61" t="s">
        <v>1024</v>
      </c>
      <c r="F867" s="61"/>
      <c r="G867" s="61"/>
      <c r="H867" s="3">
        <v>70961410</v>
      </c>
      <c r="I867" s="3">
        <v>188062016</v>
      </c>
      <c r="J867" s="3">
        <f>IFERROR(VLOOKUP(C867,[1]NOMINA!$Y$16:$AC$112,5,0),0)</f>
        <v>0</v>
      </c>
      <c r="K867" s="3">
        <f>IFERROR(VLOOKUP(C867,[1]CANCELACIONES!$Y$16:$AC$43,5,0),0)</f>
        <v>0</v>
      </c>
      <c r="L867" s="3">
        <f>IFERROR(VLOOKUP(C867,'[2]res- 200686'!$K$16:$R$112,8,0),0)</f>
        <v>0</v>
      </c>
      <c r="M867" s="3">
        <f>IFERROR(VLOOKUP(C867,'[2]reduccion calidad '!$K$16:$R$27,8,0),0)*-1</f>
        <v>0</v>
      </c>
      <c r="N867" s="3"/>
      <c r="O867" s="34">
        <f t="shared" si="39"/>
        <v>259023426</v>
      </c>
      <c r="P867" s="35">
        <v>259023426</v>
      </c>
      <c r="Q867" s="3">
        <f>IFERROR(VLOOKUP(C867,[3]ServNOMINA!$F$16:$M$112,8,0)+VLOOKUP(C867,[4]ServNOMINA!$F$16:$M$112,8,0),0)</f>
        <v>0</v>
      </c>
      <c r="R867" s="3">
        <f>IFERROR(VLOOKUP(C867,[3]ServOTROS!$F$16:$M$112,8,0)+VLOOKUP(C867,[4]ServOTROS!$F$16:$M$112,8,0),0)</f>
        <v>0</v>
      </c>
      <c r="S867" s="3"/>
      <c r="T867" s="3">
        <f>IFERROR(VLOOKUP(B867,[3]Aaf_PENSION!$C$16:$M$112,11,0)+VLOOKUP(B867,[4]Aaf_PENSION!$C$16:$M$112,11,0),0)</f>
        <v>0</v>
      </c>
      <c r="U867" s="3">
        <f>IFERROR(VLOOKUP(B867,[3]Aaf_SALUD!$C$16:$M$112,11,0)+VLOOKUP(B867,[4]Aaf_SALUD!$C$16:$M$112,11,0),0)</f>
        <v>0</v>
      </c>
      <c r="V867" s="3"/>
      <c r="W867" s="3"/>
      <c r="X867" s="3">
        <f>IFERROR(VLOOKUP(B867,[3]Ap_CESANTIAS!$C$16:$M$112,11,0)+VLOOKUP(B867,[4]Ap_CESANTIAS!$C$16:$M$112,11,0),0)</f>
        <v>0</v>
      </c>
      <c r="Y867" s="3">
        <f>IFERROR(VLOOKUP(B867,[3]Ap_PENSION!$C$16:$M$112,11,0)+VLOOKUP(B867,[4]Ap_PENSION!$C$16:$M$112,11,0),0)</f>
        <v>0</v>
      </c>
      <c r="Z867" s="3">
        <f>IFERROR(VLOOKUP(B867,[3]Ap_SALUD!$C$16:$M$112,11,0)+VLOOKUP(B867,[4]Ap_SALUD!$C$16:$M$112,11,0),0)</f>
        <v>0</v>
      </c>
      <c r="AA867" s="36">
        <f t="shared" si="40"/>
        <v>0</v>
      </c>
      <c r="AB867" s="37">
        <f t="shared" si="41"/>
        <v>0</v>
      </c>
    </row>
    <row r="868" spans="1:28" hidden="1" x14ac:dyDescent="0.25">
      <c r="A868" s="38">
        <v>856</v>
      </c>
      <c r="B868" s="61"/>
      <c r="C868" s="31">
        <v>890501102</v>
      </c>
      <c r="D868" s="31">
        <f>VLOOKUP(C868,ENERO!$D$13:$E$1147,2,0)</f>
        <v>219854498</v>
      </c>
      <c r="E868" s="61" t="s">
        <v>1025</v>
      </c>
      <c r="F868" s="61"/>
      <c r="G868" s="61"/>
      <c r="H868" s="3">
        <v>2009311231</v>
      </c>
      <c r="I868" s="3">
        <v>2702856474</v>
      </c>
      <c r="J868" s="3">
        <f>IFERROR(VLOOKUP(C868,[1]NOMINA!$Y$16:$AC$112,5,0),0)</f>
        <v>0</v>
      </c>
      <c r="K868" s="3">
        <f>IFERROR(VLOOKUP(C868,[1]CANCELACIONES!$Y$16:$AC$43,5,0),0)</f>
        <v>0</v>
      </c>
      <c r="L868" s="3">
        <f>IFERROR(VLOOKUP(C868,'[2]res- 200686'!$K$16:$R$112,8,0),0)</f>
        <v>0</v>
      </c>
      <c r="M868" s="3">
        <f>IFERROR(VLOOKUP(C868,'[2]reduccion calidad '!$K$16:$R$27,8,0),0)*-1</f>
        <v>0</v>
      </c>
      <c r="N868" s="3"/>
      <c r="O868" s="34">
        <f t="shared" si="39"/>
        <v>4712167705</v>
      </c>
      <c r="P868" s="35">
        <v>4712167705</v>
      </c>
      <c r="Q868" s="3">
        <f>IFERROR(VLOOKUP(C868,[3]ServNOMINA!$F$16:$M$112,8,0)+VLOOKUP(C868,[4]ServNOMINA!$F$16:$M$112,8,0),0)</f>
        <v>0</v>
      </c>
      <c r="R868" s="3">
        <f>IFERROR(VLOOKUP(C868,[3]ServOTROS!$F$16:$M$112,8,0)+VLOOKUP(C868,[4]ServOTROS!$F$16:$M$112,8,0),0)</f>
        <v>0</v>
      </c>
      <c r="S868" s="3"/>
      <c r="T868" s="3">
        <f>IFERROR(VLOOKUP(B868,[3]Aaf_PENSION!$C$16:$M$112,11,0)+VLOOKUP(B868,[4]Aaf_PENSION!$C$16:$M$112,11,0),0)</f>
        <v>0</v>
      </c>
      <c r="U868" s="3">
        <f>IFERROR(VLOOKUP(B868,[3]Aaf_SALUD!$C$16:$M$112,11,0)+VLOOKUP(B868,[4]Aaf_SALUD!$C$16:$M$112,11,0),0)</f>
        <v>0</v>
      </c>
      <c r="V868" s="3"/>
      <c r="W868" s="3"/>
      <c r="X868" s="3">
        <f>IFERROR(VLOOKUP(B868,[3]Ap_CESANTIAS!$C$16:$M$112,11,0)+VLOOKUP(B868,[4]Ap_CESANTIAS!$C$16:$M$112,11,0),0)</f>
        <v>0</v>
      </c>
      <c r="Y868" s="3">
        <f>IFERROR(VLOOKUP(B868,[3]Ap_PENSION!$C$16:$M$112,11,0)+VLOOKUP(B868,[4]Ap_PENSION!$C$16:$M$112,11,0),0)</f>
        <v>0</v>
      </c>
      <c r="Z868" s="3">
        <f>IFERROR(VLOOKUP(B868,[3]Ap_SALUD!$C$16:$M$112,11,0)+VLOOKUP(B868,[4]Ap_SALUD!$C$16:$M$112,11,0),0)</f>
        <v>0</v>
      </c>
      <c r="AA868" s="36">
        <f t="shared" si="40"/>
        <v>0</v>
      </c>
      <c r="AB868" s="37">
        <f t="shared" si="41"/>
        <v>0</v>
      </c>
    </row>
    <row r="869" spans="1:28" hidden="1" x14ac:dyDescent="0.25">
      <c r="A869" s="29">
        <v>857</v>
      </c>
      <c r="B869" s="61"/>
      <c r="C869" s="31">
        <v>800007652</v>
      </c>
      <c r="D869" s="31">
        <f>VLOOKUP(C869,ENERO!$D$13:$E$1147,2,0)</f>
        <v>211854518</v>
      </c>
      <c r="E869" s="61" t="s">
        <v>1026</v>
      </c>
      <c r="F869" s="61"/>
      <c r="G869" s="61"/>
      <c r="H869" s="3">
        <v>577607167</v>
      </c>
      <c r="I869" s="3">
        <v>993457557</v>
      </c>
      <c r="J869" s="3">
        <f>IFERROR(VLOOKUP(C869,[1]NOMINA!$Y$16:$AC$112,5,0),0)</f>
        <v>0</v>
      </c>
      <c r="K869" s="3">
        <f>IFERROR(VLOOKUP(C869,[1]CANCELACIONES!$Y$16:$AC$43,5,0),0)</f>
        <v>0</v>
      </c>
      <c r="L869" s="3">
        <f>IFERROR(VLOOKUP(C869,'[2]res- 200686'!$K$16:$R$112,8,0),0)</f>
        <v>0</v>
      </c>
      <c r="M869" s="3">
        <f>IFERROR(VLOOKUP(C869,'[2]reduccion calidad '!$K$16:$R$27,8,0),0)*-1</f>
        <v>0</v>
      </c>
      <c r="N869" s="3"/>
      <c r="O869" s="34">
        <f t="shared" si="39"/>
        <v>1571064724</v>
      </c>
      <c r="P869" s="35">
        <v>1571064724</v>
      </c>
      <c r="Q869" s="3">
        <f>IFERROR(VLOOKUP(C869,[3]ServNOMINA!$F$16:$M$112,8,0)+VLOOKUP(C869,[4]ServNOMINA!$F$16:$M$112,8,0),0)</f>
        <v>0</v>
      </c>
      <c r="R869" s="3">
        <f>IFERROR(VLOOKUP(C869,[3]ServOTROS!$F$16:$M$112,8,0)+VLOOKUP(C869,[4]ServOTROS!$F$16:$M$112,8,0),0)</f>
        <v>0</v>
      </c>
      <c r="S869" s="3"/>
      <c r="T869" s="3">
        <f>IFERROR(VLOOKUP(B869,[3]Aaf_PENSION!$C$16:$M$112,11,0)+VLOOKUP(B869,[4]Aaf_PENSION!$C$16:$M$112,11,0),0)</f>
        <v>0</v>
      </c>
      <c r="U869" s="3">
        <f>IFERROR(VLOOKUP(B869,[3]Aaf_SALUD!$C$16:$M$112,11,0)+VLOOKUP(B869,[4]Aaf_SALUD!$C$16:$M$112,11,0),0)</f>
        <v>0</v>
      </c>
      <c r="V869" s="3"/>
      <c r="W869" s="3"/>
      <c r="X869" s="3">
        <f>IFERROR(VLOOKUP(B869,[3]Ap_CESANTIAS!$C$16:$M$112,11,0)+VLOOKUP(B869,[4]Ap_CESANTIAS!$C$16:$M$112,11,0),0)</f>
        <v>0</v>
      </c>
      <c r="Y869" s="3">
        <f>IFERROR(VLOOKUP(B869,[3]Ap_PENSION!$C$16:$M$112,11,0)+VLOOKUP(B869,[4]Ap_PENSION!$C$16:$M$112,11,0),0)</f>
        <v>0</v>
      </c>
      <c r="Z869" s="3">
        <f>IFERROR(VLOOKUP(B869,[3]Ap_SALUD!$C$16:$M$112,11,0)+VLOOKUP(B869,[4]Ap_SALUD!$C$16:$M$112,11,0),0)</f>
        <v>0</v>
      </c>
      <c r="AA869" s="36">
        <f t="shared" si="40"/>
        <v>0</v>
      </c>
      <c r="AB869" s="37">
        <f t="shared" si="41"/>
        <v>0</v>
      </c>
    </row>
    <row r="870" spans="1:28" hidden="1" x14ac:dyDescent="0.25">
      <c r="A870" s="38">
        <v>858</v>
      </c>
      <c r="B870" s="61"/>
      <c r="C870" s="31">
        <v>890506116</v>
      </c>
      <c r="D870" s="31">
        <f>VLOOKUP(C870,ENERO!$D$13:$E$1147,2,0)</f>
        <v>212054520</v>
      </c>
      <c r="E870" s="61" t="s">
        <v>1027</v>
      </c>
      <c r="F870" s="61"/>
      <c r="G870" s="61"/>
      <c r="H870" s="3">
        <v>100113131</v>
      </c>
      <c r="I870" s="3">
        <v>261624288</v>
      </c>
      <c r="J870" s="3">
        <f>IFERROR(VLOOKUP(C870,[1]NOMINA!$Y$16:$AC$112,5,0),0)</f>
        <v>0</v>
      </c>
      <c r="K870" s="3">
        <f>IFERROR(VLOOKUP(C870,[1]CANCELACIONES!$Y$16:$AC$43,5,0),0)</f>
        <v>0</v>
      </c>
      <c r="L870" s="3">
        <f>IFERROR(VLOOKUP(C870,'[2]res- 200686'!$K$16:$R$112,8,0),0)</f>
        <v>0</v>
      </c>
      <c r="M870" s="3">
        <f>IFERROR(VLOOKUP(C870,'[2]reduccion calidad '!$K$16:$R$27,8,0),0)*-1</f>
        <v>0</v>
      </c>
      <c r="N870" s="3"/>
      <c r="O870" s="34">
        <f t="shared" si="39"/>
        <v>361737419</v>
      </c>
      <c r="P870" s="35">
        <v>361737419</v>
      </c>
      <c r="Q870" s="3">
        <f>IFERROR(VLOOKUP(C870,[3]ServNOMINA!$F$16:$M$112,8,0)+VLOOKUP(C870,[4]ServNOMINA!$F$16:$M$112,8,0),0)</f>
        <v>0</v>
      </c>
      <c r="R870" s="3">
        <f>IFERROR(VLOOKUP(C870,[3]ServOTROS!$F$16:$M$112,8,0)+VLOOKUP(C870,[4]ServOTROS!$F$16:$M$112,8,0),0)</f>
        <v>0</v>
      </c>
      <c r="S870" s="3"/>
      <c r="T870" s="3">
        <f>IFERROR(VLOOKUP(B870,[3]Aaf_PENSION!$C$16:$M$112,11,0)+VLOOKUP(B870,[4]Aaf_PENSION!$C$16:$M$112,11,0),0)</f>
        <v>0</v>
      </c>
      <c r="U870" s="3">
        <f>IFERROR(VLOOKUP(B870,[3]Aaf_SALUD!$C$16:$M$112,11,0)+VLOOKUP(B870,[4]Aaf_SALUD!$C$16:$M$112,11,0),0)</f>
        <v>0</v>
      </c>
      <c r="V870" s="3"/>
      <c r="W870" s="3"/>
      <c r="X870" s="3">
        <f>IFERROR(VLOOKUP(B870,[3]Ap_CESANTIAS!$C$16:$M$112,11,0)+VLOOKUP(B870,[4]Ap_CESANTIAS!$C$16:$M$112,11,0),0)</f>
        <v>0</v>
      </c>
      <c r="Y870" s="3">
        <f>IFERROR(VLOOKUP(B870,[3]Ap_PENSION!$C$16:$M$112,11,0)+VLOOKUP(B870,[4]Ap_PENSION!$C$16:$M$112,11,0),0)</f>
        <v>0</v>
      </c>
      <c r="Z870" s="3">
        <f>IFERROR(VLOOKUP(B870,[3]Ap_SALUD!$C$16:$M$112,11,0)+VLOOKUP(B870,[4]Ap_SALUD!$C$16:$M$112,11,0),0)</f>
        <v>0</v>
      </c>
      <c r="AA870" s="36">
        <f t="shared" si="40"/>
        <v>0</v>
      </c>
      <c r="AB870" s="37">
        <f t="shared" si="41"/>
        <v>0</v>
      </c>
    </row>
    <row r="871" spans="1:28" hidden="1" x14ac:dyDescent="0.25">
      <c r="A871" s="29">
        <v>859</v>
      </c>
      <c r="B871" s="61"/>
      <c r="C871" s="31">
        <v>800250853</v>
      </c>
      <c r="D871" s="31">
        <f>VLOOKUP(C871,ENERO!$D$13:$E$1147,2,0)</f>
        <v>215354553</v>
      </c>
      <c r="E871" s="61" t="s">
        <v>1028</v>
      </c>
      <c r="F871" s="61"/>
      <c r="G871" s="61"/>
      <c r="H871" s="3">
        <v>190693637</v>
      </c>
      <c r="I871" s="3">
        <v>268029879</v>
      </c>
      <c r="J871" s="3">
        <f>IFERROR(VLOOKUP(C871,[1]NOMINA!$Y$16:$AC$112,5,0),0)</f>
        <v>0</v>
      </c>
      <c r="K871" s="3">
        <f>IFERROR(VLOOKUP(C871,[1]CANCELACIONES!$Y$16:$AC$43,5,0),0)</f>
        <v>0</v>
      </c>
      <c r="L871" s="3">
        <f>IFERROR(VLOOKUP(C871,'[2]res- 200686'!$K$16:$R$112,8,0),0)</f>
        <v>0</v>
      </c>
      <c r="M871" s="3">
        <f>IFERROR(VLOOKUP(C871,'[2]reduccion calidad '!$K$16:$R$27,8,0),0)*-1</f>
        <v>0</v>
      </c>
      <c r="N871" s="3"/>
      <c r="O871" s="34">
        <f t="shared" si="39"/>
        <v>458723516</v>
      </c>
      <c r="P871" s="35">
        <v>458723516</v>
      </c>
      <c r="Q871" s="3">
        <f>IFERROR(VLOOKUP(C871,[3]ServNOMINA!$F$16:$M$112,8,0)+VLOOKUP(C871,[4]ServNOMINA!$F$16:$M$112,8,0),0)</f>
        <v>0</v>
      </c>
      <c r="R871" s="3">
        <f>IFERROR(VLOOKUP(C871,[3]ServOTROS!$F$16:$M$112,8,0)+VLOOKUP(C871,[4]ServOTROS!$F$16:$M$112,8,0),0)</f>
        <v>0</v>
      </c>
      <c r="S871" s="3"/>
      <c r="T871" s="3">
        <f>IFERROR(VLOOKUP(B871,[3]Aaf_PENSION!$C$16:$M$112,11,0)+VLOOKUP(B871,[4]Aaf_PENSION!$C$16:$M$112,11,0),0)</f>
        <v>0</v>
      </c>
      <c r="U871" s="3">
        <f>IFERROR(VLOOKUP(B871,[3]Aaf_SALUD!$C$16:$M$112,11,0)+VLOOKUP(B871,[4]Aaf_SALUD!$C$16:$M$112,11,0),0)</f>
        <v>0</v>
      </c>
      <c r="V871" s="3"/>
      <c r="W871" s="3"/>
      <c r="X871" s="3">
        <f>IFERROR(VLOOKUP(B871,[3]Ap_CESANTIAS!$C$16:$M$112,11,0)+VLOOKUP(B871,[4]Ap_CESANTIAS!$C$16:$M$112,11,0),0)</f>
        <v>0</v>
      </c>
      <c r="Y871" s="3">
        <f>IFERROR(VLOOKUP(B871,[3]Ap_PENSION!$C$16:$M$112,11,0)+VLOOKUP(B871,[4]Ap_PENSION!$C$16:$M$112,11,0),0)</f>
        <v>0</v>
      </c>
      <c r="Z871" s="3">
        <f>IFERROR(VLOOKUP(B871,[3]Ap_SALUD!$C$16:$M$112,11,0)+VLOOKUP(B871,[4]Ap_SALUD!$C$16:$M$112,11,0),0)</f>
        <v>0</v>
      </c>
      <c r="AA871" s="36">
        <f t="shared" si="40"/>
        <v>0</v>
      </c>
      <c r="AB871" s="37">
        <f t="shared" si="41"/>
        <v>0</v>
      </c>
    </row>
    <row r="872" spans="1:28" hidden="1" x14ac:dyDescent="0.25">
      <c r="A872" s="38">
        <v>860</v>
      </c>
      <c r="B872" s="61"/>
      <c r="C872" s="31">
        <v>800099251</v>
      </c>
      <c r="D872" s="31">
        <f>VLOOKUP(C872,ENERO!$D$13:$E$1147,2,0)</f>
        <v>219954599</v>
      </c>
      <c r="E872" s="61" t="s">
        <v>1029</v>
      </c>
      <c r="F872" s="61"/>
      <c r="G872" s="61"/>
      <c r="H872" s="3">
        <v>105727404</v>
      </c>
      <c r="I872" s="3">
        <v>251476909</v>
      </c>
      <c r="J872" s="3">
        <f>IFERROR(VLOOKUP(C872,[1]NOMINA!$Y$16:$AC$112,5,0),0)</f>
        <v>0</v>
      </c>
      <c r="K872" s="3">
        <f>IFERROR(VLOOKUP(C872,[1]CANCELACIONES!$Y$16:$AC$43,5,0),0)</f>
        <v>0</v>
      </c>
      <c r="L872" s="3">
        <f>IFERROR(VLOOKUP(C872,'[2]res- 200686'!$K$16:$R$112,8,0),0)</f>
        <v>0</v>
      </c>
      <c r="M872" s="3">
        <f>IFERROR(VLOOKUP(C872,'[2]reduccion calidad '!$K$16:$R$27,8,0),0)*-1</f>
        <v>0</v>
      </c>
      <c r="N872" s="3"/>
      <c r="O872" s="34">
        <f t="shared" si="39"/>
        <v>357204313</v>
      </c>
      <c r="P872" s="35">
        <v>357204313</v>
      </c>
      <c r="Q872" s="3">
        <f>IFERROR(VLOOKUP(C872,[3]ServNOMINA!$F$16:$M$112,8,0)+VLOOKUP(C872,[4]ServNOMINA!$F$16:$M$112,8,0),0)</f>
        <v>0</v>
      </c>
      <c r="R872" s="3">
        <f>IFERROR(VLOOKUP(C872,[3]ServOTROS!$F$16:$M$112,8,0)+VLOOKUP(C872,[4]ServOTROS!$F$16:$M$112,8,0),0)</f>
        <v>0</v>
      </c>
      <c r="S872" s="3"/>
      <c r="T872" s="3">
        <f>IFERROR(VLOOKUP(B872,[3]Aaf_PENSION!$C$16:$M$112,11,0)+VLOOKUP(B872,[4]Aaf_PENSION!$C$16:$M$112,11,0),0)</f>
        <v>0</v>
      </c>
      <c r="U872" s="3">
        <f>IFERROR(VLOOKUP(B872,[3]Aaf_SALUD!$C$16:$M$112,11,0)+VLOOKUP(B872,[4]Aaf_SALUD!$C$16:$M$112,11,0),0)</f>
        <v>0</v>
      </c>
      <c r="V872" s="3"/>
      <c r="W872" s="3"/>
      <c r="X872" s="3">
        <f>IFERROR(VLOOKUP(B872,[3]Ap_CESANTIAS!$C$16:$M$112,11,0)+VLOOKUP(B872,[4]Ap_CESANTIAS!$C$16:$M$112,11,0),0)</f>
        <v>0</v>
      </c>
      <c r="Y872" s="3">
        <f>IFERROR(VLOOKUP(B872,[3]Ap_PENSION!$C$16:$M$112,11,0)+VLOOKUP(B872,[4]Ap_PENSION!$C$16:$M$112,11,0),0)</f>
        <v>0</v>
      </c>
      <c r="Z872" s="3">
        <f>IFERROR(VLOOKUP(B872,[3]Ap_SALUD!$C$16:$M$112,11,0)+VLOOKUP(B872,[4]Ap_SALUD!$C$16:$M$112,11,0),0)</f>
        <v>0</v>
      </c>
      <c r="AA872" s="36">
        <f t="shared" si="40"/>
        <v>0</v>
      </c>
      <c r="AB872" s="37">
        <f t="shared" si="41"/>
        <v>0</v>
      </c>
    </row>
    <row r="873" spans="1:28" hidden="1" x14ac:dyDescent="0.25">
      <c r="A873" s="29">
        <v>861</v>
      </c>
      <c r="B873" s="61"/>
      <c r="C873" s="31">
        <v>890501549</v>
      </c>
      <c r="D873" s="31">
        <f>VLOOKUP(C873,ENERO!$D$13:$E$1147,2,0)</f>
        <v>216054660</v>
      </c>
      <c r="E873" s="61" t="s">
        <v>1030</v>
      </c>
      <c r="F873" s="61"/>
      <c r="G873" s="61"/>
      <c r="H873" s="3">
        <v>174655711</v>
      </c>
      <c r="I873" s="3">
        <v>450553125</v>
      </c>
      <c r="J873" s="3">
        <f>IFERROR(VLOOKUP(C873,[1]NOMINA!$Y$16:$AC$112,5,0),0)</f>
        <v>0</v>
      </c>
      <c r="K873" s="3">
        <f>IFERROR(VLOOKUP(C873,[1]CANCELACIONES!$Y$16:$AC$43,5,0),0)</f>
        <v>0</v>
      </c>
      <c r="L873" s="3">
        <f>IFERROR(VLOOKUP(C873,'[2]res- 200686'!$K$16:$R$112,8,0),0)</f>
        <v>0</v>
      </c>
      <c r="M873" s="3">
        <f>IFERROR(VLOOKUP(C873,'[2]reduccion calidad '!$K$16:$R$27,8,0),0)*-1</f>
        <v>0</v>
      </c>
      <c r="N873" s="3"/>
      <c r="O873" s="34">
        <f t="shared" si="39"/>
        <v>625208836</v>
      </c>
      <c r="P873" s="35">
        <v>625208836</v>
      </c>
      <c r="Q873" s="3">
        <f>IFERROR(VLOOKUP(C873,[3]ServNOMINA!$F$16:$M$112,8,0)+VLOOKUP(C873,[4]ServNOMINA!$F$16:$M$112,8,0),0)</f>
        <v>0</v>
      </c>
      <c r="R873" s="3">
        <f>IFERROR(VLOOKUP(C873,[3]ServOTROS!$F$16:$M$112,8,0)+VLOOKUP(C873,[4]ServOTROS!$F$16:$M$112,8,0),0)</f>
        <v>0</v>
      </c>
      <c r="S873" s="3"/>
      <c r="T873" s="3">
        <f>IFERROR(VLOOKUP(B873,[3]Aaf_PENSION!$C$16:$M$112,11,0)+VLOOKUP(B873,[4]Aaf_PENSION!$C$16:$M$112,11,0),0)</f>
        <v>0</v>
      </c>
      <c r="U873" s="3">
        <f>IFERROR(VLOOKUP(B873,[3]Aaf_SALUD!$C$16:$M$112,11,0)+VLOOKUP(B873,[4]Aaf_SALUD!$C$16:$M$112,11,0),0)</f>
        <v>0</v>
      </c>
      <c r="V873" s="3"/>
      <c r="W873" s="3"/>
      <c r="X873" s="3">
        <f>IFERROR(VLOOKUP(B873,[3]Ap_CESANTIAS!$C$16:$M$112,11,0)+VLOOKUP(B873,[4]Ap_CESANTIAS!$C$16:$M$112,11,0),0)</f>
        <v>0</v>
      </c>
      <c r="Y873" s="3">
        <f>IFERROR(VLOOKUP(B873,[3]Ap_PENSION!$C$16:$M$112,11,0)+VLOOKUP(B873,[4]Ap_PENSION!$C$16:$M$112,11,0),0)</f>
        <v>0</v>
      </c>
      <c r="Z873" s="3">
        <f>IFERROR(VLOOKUP(B873,[3]Ap_SALUD!$C$16:$M$112,11,0)+VLOOKUP(B873,[4]Ap_SALUD!$C$16:$M$112,11,0),0)</f>
        <v>0</v>
      </c>
      <c r="AA873" s="36">
        <f t="shared" si="40"/>
        <v>0</v>
      </c>
      <c r="AB873" s="37">
        <f t="shared" si="41"/>
        <v>0</v>
      </c>
    </row>
    <row r="874" spans="1:28" hidden="1" x14ac:dyDescent="0.25">
      <c r="A874" s="38">
        <v>862</v>
      </c>
      <c r="B874" s="61"/>
      <c r="C874" s="31">
        <v>800099260</v>
      </c>
      <c r="D874" s="31">
        <f>VLOOKUP(C874,ENERO!$D$13:$E$1147,2,0)</f>
        <v>217054670</v>
      </c>
      <c r="E874" s="61" t="s">
        <v>1031</v>
      </c>
      <c r="F874" s="61"/>
      <c r="G874" s="61"/>
      <c r="H874" s="3">
        <v>351946331</v>
      </c>
      <c r="I874" s="3">
        <v>697947154</v>
      </c>
      <c r="J874" s="3">
        <f>IFERROR(VLOOKUP(C874,[1]NOMINA!$Y$16:$AC$112,5,0),0)</f>
        <v>0</v>
      </c>
      <c r="K874" s="3">
        <f>IFERROR(VLOOKUP(C874,[1]CANCELACIONES!$Y$16:$AC$43,5,0),0)</f>
        <v>0</v>
      </c>
      <c r="L874" s="3">
        <f>IFERROR(VLOOKUP(C874,'[2]res- 200686'!$K$16:$R$112,8,0),0)</f>
        <v>0</v>
      </c>
      <c r="M874" s="3">
        <f>IFERROR(VLOOKUP(C874,'[2]reduccion calidad '!$K$16:$R$27,8,0),0)*-1</f>
        <v>0</v>
      </c>
      <c r="N874" s="3"/>
      <c r="O874" s="34">
        <f t="shared" si="39"/>
        <v>1049893485</v>
      </c>
      <c r="P874" s="35">
        <v>1049893485</v>
      </c>
      <c r="Q874" s="3">
        <f>IFERROR(VLOOKUP(C874,[3]ServNOMINA!$F$16:$M$112,8,0)+VLOOKUP(C874,[4]ServNOMINA!$F$16:$M$112,8,0),0)</f>
        <v>0</v>
      </c>
      <c r="R874" s="3">
        <f>IFERROR(VLOOKUP(C874,[3]ServOTROS!$F$16:$M$112,8,0)+VLOOKUP(C874,[4]ServOTROS!$F$16:$M$112,8,0),0)</f>
        <v>0</v>
      </c>
      <c r="S874" s="3"/>
      <c r="T874" s="3">
        <f>IFERROR(VLOOKUP(B874,[3]Aaf_PENSION!$C$16:$M$112,11,0)+VLOOKUP(B874,[4]Aaf_PENSION!$C$16:$M$112,11,0),0)</f>
        <v>0</v>
      </c>
      <c r="U874" s="3">
        <f>IFERROR(VLOOKUP(B874,[3]Aaf_SALUD!$C$16:$M$112,11,0)+VLOOKUP(B874,[4]Aaf_SALUD!$C$16:$M$112,11,0),0)</f>
        <v>0</v>
      </c>
      <c r="V874" s="3"/>
      <c r="W874" s="3"/>
      <c r="X874" s="3">
        <f>IFERROR(VLOOKUP(B874,[3]Ap_CESANTIAS!$C$16:$M$112,11,0)+VLOOKUP(B874,[4]Ap_CESANTIAS!$C$16:$M$112,11,0),0)</f>
        <v>0</v>
      </c>
      <c r="Y874" s="3">
        <f>IFERROR(VLOOKUP(B874,[3]Ap_PENSION!$C$16:$M$112,11,0)+VLOOKUP(B874,[4]Ap_PENSION!$C$16:$M$112,11,0),0)</f>
        <v>0</v>
      </c>
      <c r="Z874" s="3">
        <f>IFERROR(VLOOKUP(B874,[3]Ap_SALUD!$C$16:$M$112,11,0)+VLOOKUP(B874,[4]Ap_SALUD!$C$16:$M$112,11,0),0)</f>
        <v>0</v>
      </c>
      <c r="AA874" s="36">
        <f t="shared" si="40"/>
        <v>0</v>
      </c>
      <c r="AB874" s="37">
        <f t="shared" si="41"/>
        <v>0</v>
      </c>
    </row>
    <row r="875" spans="1:28" hidden="1" x14ac:dyDescent="0.25">
      <c r="A875" s="29">
        <v>863</v>
      </c>
      <c r="B875" s="61"/>
      <c r="C875" s="31">
        <v>890501876</v>
      </c>
      <c r="D875" s="31">
        <f>VLOOKUP(C875,ENERO!$D$13:$E$1147,2,0)</f>
        <v>217354673</v>
      </c>
      <c r="E875" s="61" t="s">
        <v>797</v>
      </c>
      <c r="F875" s="61"/>
      <c r="G875" s="61"/>
      <c r="H875" s="3">
        <v>174453029</v>
      </c>
      <c r="I875" s="3">
        <v>296581882</v>
      </c>
      <c r="J875" s="3">
        <f>IFERROR(VLOOKUP(C875,[1]NOMINA!$Y$16:$AC$112,5,0),0)</f>
        <v>0</v>
      </c>
      <c r="K875" s="3">
        <f>IFERROR(VLOOKUP(C875,[1]CANCELACIONES!$Y$16:$AC$43,5,0),0)</f>
        <v>0</v>
      </c>
      <c r="L875" s="3">
        <f>IFERROR(VLOOKUP(C875,'[2]res- 200686'!$K$16:$R$112,8,0),0)</f>
        <v>0</v>
      </c>
      <c r="M875" s="3">
        <f>IFERROR(VLOOKUP(C875,'[2]reduccion calidad '!$K$16:$R$27,8,0),0)*-1</f>
        <v>0</v>
      </c>
      <c r="N875" s="3"/>
      <c r="O875" s="34">
        <f t="shared" si="39"/>
        <v>471034911</v>
      </c>
      <c r="P875" s="35">
        <v>471034911</v>
      </c>
      <c r="Q875" s="3">
        <f>IFERROR(VLOOKUP(C875,[3]ServNOMINA!$F$16:$M$112,8,0)+VLOOKUP(C875,[4]ServNOMINA!$F$16:$M$112,8,0),0)</f>
        <v>0</v>
      </c>
      <c r="R875" s="3">
        <f>IFERROR(VLOOKUP(C875,[3]ServOTROS!$F$16:$M$112,8,0)+VLOOKUP(C875,[4]ServOTROS!$F$16:$M$112,8,0),0)</f>
        <v>0</v>
      </c>
      <c r="S875" s="3"/>
      <c r="T875" s="3">
        <f>IFERROR(VLOOKUP(B875,[3]Aaf_PENSION!$C$16:$M$112,11,0)+VLOOKUP(B875,[4]Aaf_PENSION!$C$16:$M$112,11,0),0)</f>
        <v>0</v>
      </c>
      <c r="U875" s="3">
        <f>IFERROR(VLOOKUP(B875,[3]Aaf_SALUD!$C$16:$M$112,11,0)+VLOOKUP(B875,[4]Aaf_SALUD!$C$16:$M$112,11,0),0)</f>
        <v>0</v>
      </c>
      <c r="V875" s="3"/>
      <c r="W875" s="3"/>
      <c r="X875" s="3">
        <f>IFERROR(VLOOKUP(B875,[3]Ap_CESANTIAS!$C$16:$M$112,11,0)+VLOOKUP(B875,[4]Ap_CESANTIAS!$C$16:$M$112,11,0),0)</f>
        <v>0</v>
      </c>
      <c r="Y875" s="3">
        <f>IFERROR(VLOOKUP(B875,[3]Ap_PENSION!$C$16:$M$112,11,0)+VLOOKUP(B875,[4]Ap_PENSION!$C$16:$M$112,11,0),0)</f>
        <v>0</v>
      </c>
      <c r="Z875" s="3">
        <f>IFERROR(VLOOKUP(B875,[3]Ap_SALUD!$C$16:$M$112,11,0)+VLOOKUP(B875,[4]Ap_SALUD!$C$16:$M$112,11,0),0)</f>
        <v>0</v>
      </c>
      <c r="AA875" s="36">
        <f t="shared" si="40"/>
        <v>0</v>
      </c>
      <c r="AB875" s="37">
        <f t="shared" si="41"/>
        <v>0</v>
      </c>
    </row>
    <row r="876" spans="1:28" hidden="1" x14ac:dyDescent="0.25">
      <c r="A876" s="38">
        <v>864</v>
      </c>
      <c r="B876" s="61"/>
      <c r="C876" s="31">
        <v>800099262</v>
      </c>
      <c r="D876" s="31">
        <f>VLOOKUP(C876,ENERO!$D$13:$E$1147,2,0)</f>
        <v>218054680</v>
      </c>
      <c r="E876" s="61" t="s">
        <v>1032</v>
      </c>
      <c r="F876" s="61"/>
      <c r="G876" s="61"/>
      <c r="H876" s="3">
        <v>52431483</v>
      </c>
      <c r="I876" s="3">
        <v>150612600</v>
      </c>
      <c r="J876" s="3">
        <f>IFERROR(VLOOKUP(C876,[1]NOMINA!$Y$16:$AC$112,5,0),0)</f>
        <v>0</v>
      </c>
      <c r="K876" s="3">
        <f>IFERROR(VLOOKUP(C876,[1]CANCELACIONES!$Y$16:$AC$43,5,0),0)</f>
        <v>0</v>
      </c>
      <c r="L876" s="3">
        <f>IFERROR(VLOOKUP(C876,'[2]res- 200686'!$K$16:$R$112,8,0),0)</f>
        <v>0</v>
      </c>
      <c r="M876" s="3">
        <f>IFERROR(VLOOKUP(C876,'[2]reduccion calidad '!$K$16:$R$27,8,0),0)*-1</f>
        <v>0</v>
      </c>
      <c r="N876" s="3"/>
      <c r="O876" s="34">
        <f t="shared" si="39"/>
        <v>203044083</v>
      </c>
      <c r="P876" s="35">
        <v>203044083</v>
      </c>
      <c r="Q876" s="3">
        <f>IFERROR(VLOOKUP(C876,[3]ServNOMINA!$F$16:$M$112,8,0)+VLOOKUP(C876,[4]ServNOMINA!$F$16:$M$112,8,0),0)</f>
        <v>0</v>
      </c>
      <c r="R876" s="3">
        <f>IFERROR(VLOOKUP(C876,[3]ServOTROS!$F$16:$M$112,8,0)+VLOOKUP(C876,[4]ServOTROS!$F$16:$M$112,8,0),0)</f>
        <v>0</v>
      </c>
      <c r="S876" s="3"/>
      <c r="T876" s="3">
        <f>IFERROR(VLOOKUP(B876,[3]Aaf_PENSION!$C$16:$M$112,11,0)+VLOOKUP(B876,[4]Aaf_PENSION!$C$16:$M$112,11,0),0)</f>
        <v>0</v>
      </c>
      <c r="U876" s="3">
        <f>IFERROR(VLOOKUP(B876,[3]Aaf_SALUD!$C$16:$M$112,11,0)+VLOOKUP(B876,[4]Aaf_SALUD!$C$16:$M$112,11,0),0)</f>
        <v>0</v>
      </c>
      <c r="V876" s="3"/>
      <c r="W876" s="3"/>
      <c r="X876" s="3">
        <f>IFERROR(VLOOKUP(B876,[3]Ap_CESANTIAS!$C$16:$M$112,11,0)+VLOOKUP(B876,[4]Ap_CESANTIAS!$C$16:$M$112,11,0),0)</f>
        <v>0</v>
      </c>
      <c r="Y876" s="3">
        <f>IFERROR(VLOOKUP(B876,[3]Ap_PENSION!$C$16:$M$112,11,0)+VLOOKUP(B876,[4]Ap_PENSION!$C$16:$M$112,11,0),0)</f>
        <v>0</v>
      </c>
      <c r="Z876" s="3">
        <f>IFERROR(VLOOKUP(B876,[3]Ap_SALUD!$C$16:$M$112,11,0)+VLOOKUP(B876,[4]Ap_SALUD!$C$16:$M$112,11,0),0)</f>
        <v>0</v>
      </c>
      <c r="AA876" s="36">
        <f t="shared" si="40"/>
        <v>0</v>
      </c>
      <c r="AB876" s="37">
        <f t="shared" si="41"/>
        <v>0</v>
      </c>
    </row>
    <row r="877" spans="1:28" hidden="1" x14ac:dyDescent="0.25">
      <c r="A877" s="29">
        <v>865</v>
      </c>
      <c r="B877" s="61"/>
      <c r="C877" s="31">
        <v>800099263</v>
      </c>
      <c r="D877" s="31">
        <f>VLOOKUP(C877,ENERO!$D$13:$E$1147,2,0)</f>
        <v>212054720</v>
      </c>
      <c r="E877" s="61" t="s">
        <v>1033</v>
      </c>
      <c r="F877" s="61"/>
      <c r="G877" s="61"/>
      <c r="H877" s="3">
        <v>852427767</v>
      </c>
      <c r="I877" s="3">
        <v>1404718483</v>
      </c>
      <c r="J877" s="3">
        <f>IFERROR(VLOOKUP(C877,[1]NOMINA!$Y$16:$AC$112,5,0),0)</f>
        <v>0</v>
      </c>
      <c r="K877" s="3">
        <f>IFERROR(VLOOKUP(C877,[1]CANCELACIONES!$Y$16:$AC$43,5,0),0)</f>
        <v>0</v>
      </c>
      <c r="L877" s="3">
        <f>IFERROR(VLOOKUP(C877,'[2]res- 200686'!$K$16:$R$112,8,0),0)</f>
        <v>0</v>
      </c>
      <c r="M877" s="3">
        <f>IFERROR(VLOOKUP(C877,'[2]reduccion calidad '!$K$16:$R$27,8,0),0)*-1</f>
        <v>0</v>
      </c>
      <c r="N877" s="3"/>
      <c r="O877" s="34">
        <f t="shared" si="39"/>
        <v>2257146250</v>
      </c>
      <c r="P877" s="35">
        <v>2257146250</v>
      </c>
      <c r="Q877" s="3">
        <f>IFERROR(VLOOKUP(C877,[3]ServNOMINA!$F$16:$M$112,8,0)+VLOOKUP(C877,[4]ServNOMINA!$F$16:$M$112,8,0),0)</f>
        <v>0</v>
      </c>
      <c r="R877" s="3">
        <f>IFERROR(VLOOKUP(C877,[3]ServOTROS!$F$16:$M$112,8,0)+VLOOKUP(C877,[4]ServOTROS!$F$16:$M$112,8,0),0)</f>
        <v>0</v>
      </c>
      <c r="S877" s="3"/>
      <c r="T877" s="3">
        <f>IFERROR(VLOOKUP(B877,[3]Aaf_PENSION!$C$16:$M$112,11,0)+VLOOKUP(B877,[4]Aaf_PENSION!$C$16:$M$112,11,0),0)</f>
        <v>0</v>
      </c>
      <c r="U877" s="3">
        <f>IFERROR(VLOOKUP(B877,[3]Aaf_SALUD!$C$16:$M$112,11,0)+VLOOKUP(B877,[4]Aaf_SALUD!$C$16:$M$112,11,0),0)</f>
        <v>0</v>
      </c>
      <c r="V877" s="3"/>
      <c r="W877" s="3"/>
      <c r="X877" s="3">
        <f>IFERROR(VLOOKUP(B877,[3]Ap_CESANTIAS!$C$16:$M$112,11,0)+VLOOKUP(B877,[4]Ap_CESANTIAS!$C$16:$M$112,11,0),0)</f>
        <v>0</v>
      </c>
      <c r="Y877" s="3">
        <f>IFERROR(VLOOKUP(B877,[3]Ap_PENSION!$C$16:$M$112,11,0)+VLOOKUP(B877,[4]Ap_PENSION!$C$16:$M$112,11,0),0)</f>
        <v>0</v>
      </c>
      <c r="Z877" s="3">
        <f>IFERROR(VLOOKUP(B877,[3]Ap_SALUD!$C$16:$M$112,11,0)+VLOOKUP(B877,[4]Ap_SALUD!$C$16:$M$112,11,0),0)</f>
        <v>0</v>
      </c>
      <c r="AA877" s="36">
        <f t="shared" si="40"/>
        <v>0</v>
      </c>
      <c r="AB877" s="37">
        <f t="shared" si="41"/>
        <v>0</v>
      </c>
    </row>
    <row r="878" spans="1:28" hidden="1" x14ac:dyDescent="0.25">
      <c r="A878" s="38">
        <v>866</v>
      </c>
      <c r="B878" s="61"/>
      <c r="C878" s="31">
        <v>890506128</v>
      </c>
      <c r="D878" s="31">
        <f>VLOOKUP(C878,ENERO!$D$13:$E$1147,2,0)</f>
        <v>214354743</v>
      </c>
      <c r="E878" s="61" t="s">
        <v>1034</v>
      </c>
      <c r="F878" s="61"/>
      <c r="G878" s="61"/>
      <c r="H878" s="3">
        <v>111338759</v>
      </c>
      <c r="I878" s="3">
        <v>279128309</v>
      </c>
      <c r="J878" s="3">
        <f>IFERROR(VLOOKUP(C878,[1]NOMINA!$Y$16:$AC$112,5,0),0)</f>
        <v>0</v>
      </c>
      <c r="K878" s="3">
        <f>IFERROR(VLOOKUP(C878,[1]CANCELACIONES!$Y$16:$AC$43,5,0),0)</f>
        <v>0</v>
      </c>
      <c r="L878" s="3">
        <f>IFERROR(VLOOKUP(C878,'[2]res- 200686'!$K$16:$R$112,8,0),0)</f>
        <v>0</v>
      </c>
      <c r="M878" s="3">
        <f>IFERROR(VLOOKUP(C878,'[2]reduccion calidad '!$K$16:$R$27,8,0),0)*-1</f>
        <v>0</v>
      </c>
      <c r="N878" s="3"/>
      <c r="O878" s="34">
        <f t="shared" si="39"/>
        <v>390467068</v>
      </c>
      <c r="P878" s="35">
        <v>390467068</v>
      </c>
      <c r="Q878" s="3">
        <f>IFERROR(VLOOKUP(C878,[3]ServNOMINA!$F$16:$M$112,8,0)+VLOOKUP(C878,[4]ServNOMINA!$F$16:$M$112,8,0),0)</f>
        <v>0</v>
      </c>
      <c r="R878" s="3">
        <f>IFERROR(VLOOKUP(C878,[3]ServOTROS!$F$16:$M$112,8,0)+VLOOKUP(C878,[4]ServOTROS!$F$16:$M$112,8,0),0)</f>
        <v>0</v>
      </c>
      <c r="S878" s="3"/>
      <c r="T878" s="3">
        <f>IFERROR(VLOOKUP(B878,[3]Aaf_PENSION!$C$16:$M$112,11,0)+VLOOKUP(B878,[4]Aaf_PENSION!$C$16:$M$112,11,0),0)</f>
        <v>0</v>
      </c>
      <c r="U878" s="3">
        <f>IFERROR(VLOOKUP(B878,[3]Aaf_SALUD!$C$16:$M$112,11,0)+VLOOKUP(B878,[4]Aaf_SALUD!$C$16:$M$112,11,0),0)</f>
        <v>0</v>
      </c>
      <c r="V878" s="3"/>
      <c r="W878" s="3"/>
      <c r="X878" s="3">
        <f>IFERROR(VLOOKUP(B878,[3]Ap_CESANTIAS!$C$16:$M$112,11,0)+VLOOKUP(B878,[4]Ap_CESANTIAS!$C$16:$M$112,11,0),0)</f>
        <v>0</v>
      </c>
      <c r="Y878" s="3">
        <f>IFERROR(VLOOKUP(B878,[3]Ap_PENSION!$C$16:$M$112,11,0)+VLOOKUP(B878,[4]Ap_PENSION!$C$16:$M$112,11,0),0)</f>
        <v>0</v>
      </c>
      <c r="Z878" s="3">
        <f>IFERROR(VLOOKUP(B878,[3]Ap_SALUD!$C$16:$M$112,11,0)+VLOOKUP(B878,[4]Ap_SALUD!$C$16:$M$112,11,0),0)</f>
        <v>0</v>
      </c>
      <c r="AA878" s="36">
        <f t="shared" si="40"/>
        <v>0</v>
      </c>
      <c r="AB878" s="37">
        <f t="shared" si="41"/>
        <v>0</v>
      </c>
    </row>
    <row r="879" spans="1:28" hidden="1" x14ac:dyDescent="0.25">
      <c r="A879" s="29">
        <v>867</v>
      </c>
      <c r="B879" s="61"/>
      <c r="C879" s="31">
        <v>800017022</v>
      </c>
      <c r="D879" s="31">
        <f>VLOOKUP(C879,ENERO!$D$13:$E$1147,2,0)</f>
        <v>210054800</v>
      </c>
      <c r="E879" s="61" t="s">
        <v>1035</v>
      </c>
      <c r="F879" s="61"/>
      <c r="G879" s="61"/>
      <c r="H879" s="3">
        <v>669822103</v>
      </c>
      <c r="I879" s="3">
        <v>1157995197</v>
      </c>
      <c r="J879" s="3">
        <f>IFERROR(VLOOKUP(C879,[1]NOMINA!$Y$16:$AC$112,5,0),0)</f>
        <v>0</v>
      </c>
      <c r="K879" s="3">
        <f>IFERROR(VLOOKUP(C879,[1]CANCELACIONES!$Y$16:$AC$43,5,0),0)</f>
        <v>0</v>
      </c>
      <c r="L879" s="3">
        <f>IFERROR(VLOOKUP(C879,'[2]res- 200686'!$K$16:$R$112,8,0),0)</f>
        <v>0</v>
      </c>
      <c r="M879" s="3">
        <f>IFERROR(VLOOKUP(C879,'[2]reduccion calidad '!$K$16:$R$27,8,0),0)*-1</f>
        <v>0</v>
      </c>
      <c r="N879" s="3"/>
      <c r="O879" s="34">
        <f t="shared" si="39"/>
        <v>1827817300</v>
      </c>
      <c r="P879" s="35">
        <v>1827817300</v>
      </c>
      <c r="Q879" s="3">
        <f>IFERROR(VLOOKUP(C879,[3]ServNOMINA!$F$16:$M$112,8,0)+VLOOKUP(C879,[4]ServNOMINA!$F$16:$M$112,8,0),0)</f>
        <v>0</v>
      </c>
      <c r="R879" s="3">
        <f>IFERROR(VLOOKUP(C879,[3]ServOTROS!$F$16:$M$112,8,0)+VLOOKUP(C879,[4]ServOTROS!$F$16:$M$112,8,0),0)</f>
        <v>0</v>
      </c>
      <c r="S879" s="3"/>
      <c r="T879" s="3">
        <f>IFERROR(VLOOKUP(B879,[3]Aaf_PENSION!$C$16:$M$112,11,0)+VLOOKUP(B879,[4]Aaf_PENSION!$C$16:$M$112,11,0),0)</f>
        <v>0</v>
      </c>
      <c r="U879" s="3">
        <f>IFERROR(VLOOKUP(B879,[3]Aaf_SALUD!$C$16:$M$112,11,0)+VLOOKUP(B879,[4]Aaf_SALUD!$C$16:$M$112,11,0),0)</f>
        <v>0</v>
      </c>
      <c r="V879" s="3"/>
      <c r="W879" s="3"/>
      <c r="X879" s="3">
        <f>IFERROR(VLOOKUP(B879,[3]Ap_CESANTIAS!$C$16:$M$112,11,0)+VLOOKUP(B879,[4]Ap_CESANTIAS!$C$16:$M$112,11,0),0)</f>
        <v>0</v>
      </c>
      <c r="Y879" s="3">
        <f>IFERROR(VLOOKUP(B879,[3]Ap_PENSION!$C$16:$M$112,11,0)+VLOOKUP(B879,[4]Ap_PENSION!$C$16:$M$112,11,0),0)</f>
        <v>0</v>
      </c>
      <c r="Z879" s="3">
        <f>IFERROR(VLOOKUP(B879,[3]Ap_SALUD!$C$16:$M$112,11,0)+VLOOKUP(B879,[4]Ap_SALUD!$C$16:$M$112,11,0),0)</f>
        <v>0</v>
      </c>
      <c r="AA879" s="36">
        <f t="shared" si="40"/>
        <v>0</v>
      </c>
      <c r="AB879" s="37">
        <f t="shared" si="41"/>
        <v>0</v>
      </c>
    </row>
    <row r="880" spans="1:28" hidden="1" x14ac:dyDescent="0.25">
      <c r="A880" s="38">
        <v>868</v>
      </c>
      <c r="B880" s="61"/>
      <c r="C880" s="31">
        <v>800070682</v>
      </c>
      <c r="D880" s="31">
        <f>VLOOKUP(C880,ENERO!$D$13:$E$1147,2,0)</f>
        <v>211054810</v>
      </c>
      <c r="E880" s="61" t="s">
        <v>1036</v>
      </c>
      <c r="F880" s="61"/>
      <c r="G880" s="61"/>
      <c r="H880" s="3">
        <v>3043471071</v>
      </c>
      <c r="I880" s="3">
        <v>3359192643</v>
      </c>
      <c r="J880" s="3">
        <f>IFERROR(VLOOKUP(C880,[1]NOMINA!$Y$16:$AC$112,5,0),0)</f>
        <v>0</v>
      </c>
      <c r="K880" s="3">
        <f>IFERROR(VLOOKUP(C880,[1]CANCELACIONES!$Y$16:$AC$43,5,0),0)</f>
        <v>0</v>
      </c>
      <c r="L880" s="3">
        <f>IFERROR(VLOOKUP(C880,'[2]res- 200686'!$K$16:$R$112,8,0),0)</f>
        <v>0</v>
      </c>
      <c r="M880" s="3">
        <f>IFERROR(VLOOKUP(C880,'[2]reduccion calidad '!$K$16:$R$27,8,0),0)*-1</f>
        <v>0</v>
      </c>
      <c r="N880" s="3"/>
      <c r="O880" s="34">
        <f t="shared" si="39"/>
        <v>6402663714</v>
      </c>
      <c r="P880" s="35">
        <v>6402663714</v>
      </c>
      <c r="Q880" s="3">
        <f>IFERROR(VLOOKUP(C880,[3]ServNOMINA!$F$16:$M$112,8,0)+VLOOKUP(C880,[4]ServNOMINA!$F$16:$M$112,8,0),0)</f>
        <v>0</v>
      </c>
      <c r="R880" s="3">
        <f>IFERROR(VLOOKUP(C880,[3]ServOTROS!$F$16:$M$112,8,0)+VLOOKUP(C880,[4]ServOTROS!$F$16:$M$112,8,0),0)</f>
        <v>0</v>
      </c>
      <c r="S880" s="3"/>
      <c r="T880" s="3">
        <f>IFERROR(VLOOKUP(B880,[3]Aaf_PENSION!$C$16:$M$112,11,0)+VLOOKUP(B880,[4]Aaf_PENSION!$C$16:$M$112,11,0),0)</f>
        <v>0</v>
      </c>
      <c r="U880" s="3">
        <f>IFERROR(VLOOKUP(B880,[3]Aaf_SALUD!$C$16:$M$112,11,0)+VLOOKUP(B880,[4]Aaf_SALUD!$C$16:$M$112,11,0),0)</f>
        <v>0</v>
      </c>
      <c r="V880" s="3"/>
      <c r="W880" s="3"/>
      <c r="X880" s="3">
        <f>IFERROR(VLOOKUP(B880,[3]Ap_CESANTIAS!$C$16:$M$112,11,0)+VLOOKUP(B880,[4]Ap_CESANTIAS!$C$16:$M$112,11,0),0)</f>
        <v>0</v>
      </c>
      <c r="Y880" s="3">
        <f>IFERROR(VLOOKUP(B880,[3]Ap_PENSION!$C$16:$M$112,11,0)+VLOOKUP(B880,[4]Ap_PENSION!$C$16:$M$112,11,0),0)</f>
        <v>0</v>
      </c>
      <c r="Z880" s="3">
        <f>IFERROR(VLOOKUP(B880,[3]Ap_SALUD!$C$16:$M$112,11,0)+VLOOKUP(B880,[4]Ap_SALUD!$C$16:$M$112,11,0),0)</f>
        <v>0</v>
      </c>
      <c r="AA880" s="36">
        <f t="shared" si="40"/>
        <v>0</v>
      </c>
      <c r="AB880" s="37">
        <f t="shared" si="41"/>
        <v>0</v>
      </c>
    </row>
    <row r="881" spans="1:28" hidden="1" x14ac:dyDescent="0.25">
      <c r="A881" s="29">
        <v>869</v>
      </c>
      <c r="B881" s="61"/>
      <c r="C881" s="31">
        <v>890501362</v>
      </c>
      <c r="D881" s="31">
        <f>VLOOKUP(C881,ENERO!$D$13:$E$1147,2,0)</f>
        <v>212054820</v>
      </c>
      <c r="E881" s="61" t="s">
        <v>411</v>
      </c>
      <c r="F881" s="61"/>
      <c r="G881" s="61"/>
      <c r="H881" s="3">
        <v>480541479</v>
      </c>
      <c r="I881" s="3">
        <v>1000055102</v>
      </c>
      <c r="J881" s="3">
        <f>IFERROR(VLOOKUP(C881,[1]NOMINA!$Y$16:$AC$112,5,0),0)</f>
        <v>0</v>
      </c>
      <c r="K881" s="3">
        <f>IFERROR(VLOOKUP(C881,[1]CANCELACIONES!$Y$16:$AC$43,5,0),0)</f>
        <v>0</v>
      </c>
      <c r="L881" s="3">
        <f>IFERROR(VLOOKUP(C881,'[2]res- 200686'!$K$16:$R$112,8,0),0)</f>
        <v>0</v>
      </c>
      <c r="M881" s="3">
        <f>IFERROR(VLOOKUP(C881,'[2]reduccion calidad '!$K$16:$R$27,8,0),0)*-1</f>
        <v>0</v>
      </c>
      <c r="N881" s="3"/>
      <c r="O881" s="34">
        <f t="shared" si="39"/>
        <v>1480596581</v>
      </c>
      <c r="P881" s="35">
        <v>1480596581</v>
      </c>
      <c r="Q881" s="3">
        <f>IFERROR(VLOOKUP(C881,[3]ServNOMINA!$F$16:$M$112,8,0)+VLOOKUP(C881,[4]ServNOMINA!$F$16:$M$112,8,0),0)</f>
        <v>0</v>
      </c>
      <c r="R881" s="3">
        <f>IFERROR(VLOOKUP(C881,[3]ServOTROS!$F$16:$M$112,8,0)+VLOOKUP(C881,[4]ServOTROS!$F$16:$M$112,8,0),0)</f>
        <v>0</v>
      </c>
      <c r="S881" s="3"/>
      <c r="T881" s="3">
        <f>IFERROR(VLOOKUP(B881,[3]Aaf_PENSION!$C$16:$M$112,11,0)+VLOOKUP(B881,[4]Aaf_PENSION!$C$16:$M$112,11,0),0)</f>
        <v>0</v>
      </c>
      <c r="U881" s="3">
        <f>IFERROR(VLOOKUP(B881,[3]Aaf_SALUD!$C$16:$M$112,11,0)+VLOOKUP(B881,[4]Aaf_SALUD!$C$16:$M$112,11,0),0)</f>
        <v>0</v>
      </c>
      <c r="V881" s="3"/>
      <c r="W881" s="3"/>
      <c r="X881" s="3">
        <f>IFERROR(VLOOKUP(B881,[3]Ap_CESANTIAS!$C$16:$M$112,11,0)+VLOOKUP(B881,[4]Ap_CESANTIAS!$C$16:$M$112,11,0),0)</f>
        <v>0</v>
      </c>
      <c r="Y881" s="3">
        <f>IFERROR(VLOOKUP(B881,[3]Ap_PENSION!$C$16:$M$112,11,0)+VLOOKUP(B881,[4]Ap_PENSION!$C$16:$M$112,11,0),0)</f>
        <v>0</v>
      </c>
      <c r="Z881" s="3">
        <f>IFERROR(VLOOKUP(B881,[3]Ap_SALUD!$C$16:$M$112,11,0)+VLOOKUP(B881,[4]Ap_SALUD!$C$16:$M$112,11,0),0)</f>
        <v>0</v>
      </c>
      <c r="AA881" s="36">
        <f t="shared" si="40"/>
        <v>0</v>
      </c>
      <c r="AB881" s="37">
        <f t="shared" si="41"/>
        <v>0</v>
      </c>
    </row>
    <row r="882" spans="1:28" hidden="1" x14ac:dyDescent="0.25">
      <c r="A882" s="38">
        <v>870</v>
      </c>
      <c r="B882" s="61"/>
      <c r="C882" s="31">
        <v>890501981</v>
      </c>
      <c r="D882" s="31">
        <f>VLOOKUP(C882,ENERO!$D$13:$E$1147,2,0)</f>
        <v>217154871</v>
      </c>
      <c r="E882" s="61" t="s">
        <v>1037</v>
      </c>
      <c r="F882" s="61"/>
      <c r="G882" s="61"/>
      <c r="H882" s="3">
        <v>134600233</v>
      </c>
      <c r="I882" s="3">
        <v>218468114</v>
      </c>
      <c r="J882" s="3">
        <f>IFERROR(VLOOKUP(C882,[1]NOMINA!$Y$16:$AC$112,5,0),0)</f>
        <v>0</v>
      </c>
      <c r="K882" s="3">
        <f>IFERROR(VLOOKUP(C882,[1]CANCELACIONES!$Y$16:$AC$43,5,0),0)</f>
        <v>0</v>
      </c>
      <c r="L882" s="3">
        <f>IFERROR(VLOOKUP(C882,'[2]res- 200686'!$K$16:$R$112,8,0),0)</f>
        <v>0</v>
      </c>
      <c r="M882" s="3">
        <f>IFERROR(VLOOKUP(C882,'[2]reduccion calidad '!$K$16:$R$27,8,0),0)*-1</f>
        <v>0</v>
      </c>
      <c r="N882" s="3"/>
      <c r="O882" s="34">
        <f t="shared" si="39"/>
        <v>353068347</v>
      </c>
      <c r="P882" s="35">
        <v>353068347</v>
      </c>
      <c r="Q882" s="3">
        <f>IFERROR(VLOOKUP(C882,[3]ServNOMINA!$F$16:$M$112,8,0)+VLOOKUP(C882,[4]ServNOMINA!$F$16:$M$112,8,0),0)</f>
        <v>0</v>
      </c>
      <c r="R882" s="3">
        <f>IFERROR(VLOOKUP(C882,[3]ServOTROS!$F$16:$M$112,8,0)+VLOOKUP(C882,[4]ServOTROS!$F$16:$M$112,8,0),0)</f>
        <v>0</v>
      </c>
      <c r="S882" s="3"/>
      <c r="T882" s="3">
        <f>IFERROR(VLOOKUP(B882,[3]Aaf_PENSION!$C$16:$M$112,11,0)+VLOOKUP(B882,[4]Aaf_PENSION!$C$16:$M$112,11,0),0)</f>
        <v>0</v>
      </c>
      <c r="U882" s="3">
        <f>IFERROR(VLOOKUP(B882,[3]Aaf_SALUD!$C$16:$M$112,11,0)+VLOOKUP(B882,[4]Aaf_SALUD!$C$16:$M$112,11,0),0)</f>
        <v>0</v>
      </c>
      <c r="V882" s="3"/>
      <c r="W882" s="3"/>
      <c r="X882" s="3">
        <f>IFERROR(VLOOKUP(B882,[3]Ap_CESANTIAS!$C$16:$M$112,11,0)+VLOOKUP(B882,[4]Ap_CESANTIAS!$C$16:$M$112,11,0),0)</f>
        <v>0</v>
      </c>
      <c r="Y882" s="3">
        <f>IFERROR(VLOOKUP(B882,[3]Ap_PENSION!$C$16:$M$112,11,0)+VLOOKUP(B882,[4]Ap_PENSION!$C$16:$M$112,11,0),0)</f>
        <v>0</v>
      </c>
      <c r="Z882" s="3">
        <f>IFERROR(VLOOKUP(B882,[3]Ap_SALUD!$C$16:$M$112,11,0)+VLOOKUP(B882,[4]Ap_SALUD!$C$16:$M$112,11,0),0)</f>
        <v>0</v>
      </c>
      <c r="AA882" s="36">
        <f t="shared" si="40"/>
        <v>0</v>
      </c>
      <c r="AB882" s="37">
        <f t="shared" si="41"/>
        <v>0</v>
      </c>
    </row>
    <row r="883" spans="1:28" hidden="1" x14ac:dyDescent="0.25">
      <c r="A883" s="29">
        <v>871</v>
      </c>
      <c r="B883" s="61"/>
      <c r="C883" s="31">
        <v>890503373</v>
      </c>
      <c r="D883" s="31">
        <f>VLOOKUP(C883,ENERO!$D$13:$E$1147,2,0)</f>
        <v>217454874</v>
      </c>
      <c r="E883" s="61" t="s">
        <v>1038</v>
      </c>
      <c r="F883" s="61"/>
      <c r="G883" s="61"/>
      <c r="H883" s="3">
        <v>1426656431</v>
      </c>
      <c r="I883" s="3">
        <v>1922472278</v>
      </c>
      <c r="J883" s="3">
        <f>IFERROR(VLOOKUP(C883,[1]NOMINA!$Y$16:$AC$112,5,0),0)</f>
        <v>0</v>
      </c>
      <c r="K883" s="3">
        <f>IFERROR(VLOOKUP(C883,[1]CANCELACIONES!$Y$16:$AC$43,5,0),0)</f>
        <v>0</v>
      </c>
      <c r="L883" s="3">
        <f>IFERROR(VLOOKUP(C883,'[2]res- 200686'!$K$16:$R$112,8,0),0)</f>
        <v>0</v>
      </c>
      <c r="M883" s="3">
        <f>IFERROR(VLOOKUP(C883,'[2]reduccion calidad '!$K$16:$R$27,8,0),0)*-1</f>
        <v>0</v>
      </c>
      <c r="N883" s="3"/>
      <c r="O883" s="34">
        <f t="shared" si="39"/>
        <v>3349128709</v>
      </c>
      <c r="P883" s="35">
        <v>3349128709</v>
      </c>
      <c r="Q883" s="3">
        <f>IFERROR(VLOOKUP(C883,[3]ServNOMINA!$F$16:$M$112,8,0)+VLOOKUP(C883,[4]ServNOMINA!$F$16:$M$112,8,0),0)</f>
        <v>0</v>
      </c>
      <c r="R883" s="3">
        <f>IFERROR(VLOOKUP(C883,[3]ServOTROS!$F$16:$M$112,8,0)+VLOOKUP(C883,[4]ServOTROS!$F$16:$M$112,8,0),0)</f>
        <v>0</v>
      </c>
      <c r="S883" s="3"/>
      <c r="T883" s="3">
        <f>IFERROR(VLOOKUP(B883,[3]Aaf_PENSION!$C$16:$M$112,11,0)+VLOOKUP(B883,[4]Aaf_PENSION!$C$16:$M$112,11,0),0)</f>
        <v>0</v>
      </c>
      <c r="U883" s="3">
        <f>IFERROR(VLOOKUP(B883,[3]Aaf_SALUD!$C$16:$M$112,11,0)+VLOOKUP(B883,[4]Aaf_SALUD!$C$16:$M$112,11,0),0)</f>
        <v>0</v>
      </c>
      <c r="V883" s="3"/>
      <c r="W883" s="3"/>
      <c r="X883" s="3">
        <f>IFERROR(VLOOKUP(B883,[3]Ap_CESANTIAS!$C$16:$M$112,11,0)+VLOOKUP(B883,[4]Ap_CESANTIAS!$C$16:$M$112,11,0),0)</f>
        <v>0</v>
      </c>
      <c r="Y883" s="3">
        <f>IFERROR(VLOOKUP(B883,[3]Ap_PENSION!$C$16:$M$112,11,0)+VLOOKUP(B883,[4]Ap_PENSION!$C$16:$M$112,11,0),0)</f>
        <v>0</v>
      </c>
      <c r="Z883" s="3">
        <f>IFERROR(VLOOKUP(B883,[3]Ap_SALUD!$C$16:$M$112,11,0)+VLOOKUP(B883,[4]Ap_SALUD!$C$16:$M$112,11,0),0)</f>
        <v>0</v>
      </c>
      <c r="AA883" s="36">
        <f t="shared" si="40"/>
        <v>0</v>
      </c>
      <c r="AB883" s="37">
        <f t="shared" si="41"/>
        <v>0</v>
      </c>
    </row>
    <row r="884" spans="1:28" hidden="1" x14ac:dyDescent="0.25">
      <c r="A884" s="38">
        <v>872</v>
      </c>
      <c r="B884" s="61"/>
      <c r="C884" s="31">
        <v>890001879</v>
      </c>
      <c r="D884" s="31">
        <f>VLOOKUP(C884,ENERO!$D$13:$E$1147,2,0)</f>
        <v>211163111</v>
      </c>
      <c r="E884" s="61" t="s">
        <v>495</v>
      </c>
      <c r="F884" s="61"/>
      <c r="G884" s="61"/>
      <c r="H884" s="3">
        <v>42720096</v>
      </c>
      <c r="I884" s="3">
        <v>141072920</v>
      </c>
      <c r="J884" s="3">
        <f>IFERROR(VLOOKUP(C884,[1]NOMINA!$Y$16:$AC$112,5,0),0)</f>
        <v>0</v>
      </c>
      <c r="K884" s="3">
        <f>IFERROR(VLOOKUP(C884,[1]CANCELACIONES!$Y$16:$AC$43,5,0),0)</f>
        <v>0</v>
      </c>
      <c r="L884" s="3">
        <f>IFERROR(VLOOKUP(C884,'[2]res- 200686'!$K$16:$R$112,8,0),0)</f>
        <v>0</v>
      </c>
      <c r="M884" s="3">
        <f>IFERROR(VLOOKUP(C884,'[2]reduccion calidad '!$K$16:$R$27,8,0),0)*-1</f>
        <v>0</v>
      </c>
      <c r="N884" s="3"/>
      <c r="O884" s="34">
        <f t="shared" si="39"/>
        <v>183793016</v>
      </c>
      <c r="P884" s="35">
        <v>183793016</v>
      </c>
      <c r="Q884" s="3">
        <f>IFERROR(VLOOKUP(C884,[3]ServNOMINA!$F$16:$M$112,8,0)+VLOOKUP(C884,[4]ServNOMINA!$F$16:$M$112,8,0),0)</f>
        <v>0</v>
      </c>
      <c r="R884" s="3">
        <f>IFERROR(VLOOKUP(C884,[3]ServOTROS!$F$16:$M$112,8,0)+VLOOKUP(C884,[4]ServOTROS!$F$16:$M$112,8,0),0)</f>
        <v>0</v>
      </c>
      <c r="S884" s="3"/>
      <c r="T884" s="3">
        <f>IFERROR(VLOOKUP(B884,[3]Aaf_PENSION!$C$16:$M$112,11,0)+VLOOKUP(B884,[4]Aaf_PENSION!$C$16:$M$112,11,0),0)</f>
        <v>0</v>
      </c>
      <c r="U884" s="3">
        <f>IFERROR(VLOOKUP(B884,[3]Aaf_SALUD!$C$16:$M$112,11,0)+VLOOKUP(B884,[4]Aaf_SALUD!$C$16:$M$112,11,0),0)</f>
        <v>0</v>
      </c>
      <c r="V884" s="3"/>
      <c r="W884" s="3"/>
      <c r="X884" s="3">
        <f>IFERROR(VLOOKUP(B884,[3]Ap_CESANTIAS!$C$16:$M$112,11,0)+VLOOKUP(B884,[4]Ap_CESANTIAS!$C$16:$M$112,11,0),0)</f>
        <v>0</v>
      </c>
      <c r="Y884" s="3">
        <f>IFERROR(VLOOKUP(B884,[3]Ap_PENSION!$C$16:$M$112,11,0)+VLOOKUP(B884,[4]Ap_PENSION!$C$16:$M$112,11,0),0)</f>
        <v>0</v>
      </c>
      <c r="Z884" s="3">
        <f>IFERROR(VLOOKUP(B884,[3]Ap_SALUD!$C$16:$M$112,11,0)+VLOOKUP(B884,[4]Ap_SALUD!$C$16:$M$112,11,0),0)</f>
        <v>0</v>
      </c>
      <c r="AA884" s="36">
        <f t="shared" si="40"/>
        <v>0</v>
      </c>
      <c r="AB884" s="37">
        <f t="shared" si="41"/>
        <v>0</v>
      </c>
    </row>
    <row r="885" spans="1:28" hidden="1" x14ac:dyDescent="0.25">
      <c r="A885" s="29">
        <v>873</v>
      </c>
      <c r="B885" s="61"/>
      <c r="C885" s="31">
        <v>890000441</v>
      </c>
      <c r="D885" s="31">
        <f>VLOOKUP(C885,ENERO!$D$13:$E$1147,2,0)</f>
        <v>213063130</v>
      </c>
      <c r="E885" s="61" t="s">
        <v>1039</v>
      </c>
      <c r="F885" s="61"/>
      <c r="G885" s="61"/>
      <c r="H885" s="3">
        <v>809812767</v>
      </c>
      <c r="I885" s="3">
        <v>1687167116</v>
      </c>
      <c r="J885" s="3">
        <f>IFERROR(VLOOKUP(C885,[1]NOMINA!$Y$16:$AC$112,5,0),0)</f>
        <v>0</v>
      </c>
      <c r="K885" s="3">
        <f>IFERROR(VLOOKUP(C885,[1]CANCELACIONES!$Y$16:$AC$43,5,0),0)</f>
        <v>0</v>
      </c>
      <c r="L885" s="3">
        <f>IFERROR(VLOOKUP(C885,'[2]res- 200686'!$K$16:$R$112,8,0),0)</f>
        <v>0</v>
      </c>
      <c r="M885" s="3">
        <f>IFERROR(VLOOKUP(C885,'[2]reduccion calidad '!$K$16:$R$27,8,0),0)*-1</f>
        <v>0</v>
      </c>
      <c r="N885" s="3"/>
      <c r="O885" s="34">
        <f t="shared" si="39"/>
        <v>2496979883</v>
      </c>
      <c r="P885" s="35">
        <v>2496979883</v>
      </c>
      <c r="Q885" s="3">
        <f>IFERROR(VLOOKUP(C885,[3]ServNOMINA!$F$16:$M$112,8,0)+VLOOKUP(C885,[4]ServNOMINA!$F$16:$M$112,8,0),0)</f>
        <v>0</v>
      </c>
      <c r="R885" s="3">
        <f>IFERROR(VLOOKUP(C885,[3]ServOTROS!$F$16:$M$112,8,0)+VLOOKUP(C885,[4]ServOTROS!$F$16:$M$112,8,0),0)</f>
        <v>0</v>
      </c>
      <c r="S885" s="3"/>
      <c r="T885" s="3">
        <f>IFERROR(VLOOKUP(B885,[3]Aaf_PENSION!$C$16:$M$112,11,0)+VLOOKUP(B885,[4]Aaf_PENSION!$C$16:$M$112,11,0),0)</f>
        <v>0</v>
      </c>
      <c r="U885" s="3">
        <f>IFERROR(VLOOKUP(B885,[3]Aaf_SALUD!$C$16:$M$112,11,0)+VLOOKUP(B885,[4]Aaf_SALUD!$C$16:$M$112,11,0),0)</f>
        <v>0</v>
      </c>
      <c r="V885" s="3"/>
      <c r="W885" s="3"/>
      <c r="X885" s="3">
        <f>IFERROR(VLOOKUP(B885,[3]Ap_CESANTIAS!$C$16:$M$112,11,0)+VLOOKUP(B885,[4]Ap_CESANTIAS!$C$16:$M$112,11,0),0)</f>
        <v>0</v>
      </c>
      <c r="Y885" s="3">
        <f>IFERROR(VLOOKUP(B885,[3]Ap_PENSION!$C$16:$M$112,11,0)+VLOOKUP(B885,[4]Ap_PENSION!$C$16:$M$112,11,0),0)</f>
        <v>0</v>
      </c>
      <c r="Z885" s="3">
        <f>IFERROR(VLOOKUP(B885,[3]Ap_SALUD!$C$16:$M$112,11,0)+VLOOKUP(B885,[4]Ap_SALUD!$C$16:$M$112,11,0),0)</f>
        <v>0</v>
      </c>
      <c r="AA885" s="36">
        <f t="shared" si="40"/>
        <v>0</v>
      </c>
      <c r="AB885" s="37">
        <f t="shared" si="41"/>
        <v>0</v>
      </c>
    </row>
    <row r="886" spans="1:28" hidden="1" x14ac:dyDescent="0.25">
      <c r="A886" s="38">
        <v>874</v>
      </c>
      <c r="B886" s="61"/>
      <c r="C886" s="31">
        <v>890001044</v>
      </c>
      <c r="D886" s="31">
        <f>VLOOKUP(C886,ENERO!$D$13:$E$1147,2,0)</f>
        <v>219063190</v>
      </c>
      <c r="E886" s="61" t="s">
        <v>1040</v>
      </c>
      <c r="F886" s="61"/>
      <c r="G886" s="61"/>
      <c r="H886" s="3">
        <v>287053303</v>
      </c>
      <c r="I886" s="3">
        <v>559095994</v>
      </c>
      <c r="J886" s="3">
        <f>IFERROR(VLOOKUP(C886,[1]NOMINA!$Y$16:$AC$112,5,0),0)</f>
        <v>0</v>
      </c>
      <c r="K886" s="3">
        <f>IFERROR(VLOOKUP(C886,[1]CANCELACIONES!$Y$16:$AC$43,5,0),0)</f>
        <v>0</v>
      </c>
      <c r="L886" s="3">
        <f>IFERROR(VLOOKUP(C886,'[2]res- 200686'!$K$16:$R$112,8,0),0)</f>
        <v>0</v>
      </c>
      <c r="M886" s="3">
        <f>IFERROR(VLOOKUP(C886,'[2]reduccion calidad '!$K$16:$R$27,8,0),0)*-1</f>
        <v>0</v>
      </c>
      <c r="N886" s="3"/>
      <c r="O886" s="34">
        <f t="shared" si="39"/>
        <v>846149297</v>
      </c>
      <c r="P886" s="35">
        <v>846149297</v>
      </c>
      <c r="Q886" s="3">
        <f>IFERROR(VLOOKUP(C886,[3]ServNOMINA!$F$16:$M$112,8,0)+VLOOKUP(C886,[4]ServNOMINA!$F$16:$M$112,8,0),0)</f>
        <v>0</v>
      </c>
      <c r="R886" s="3">
        <f>IFERROR(VLOOKUP(C886,[3]ServOTROS!$F$16:$M$112,8,0)+VLOOKUP(C886,[4]ServOTROS!$F$16:$M$112,8,0),0)</f>
        <v>0</v>
      </c>
      <c r="S886" s="3"/>
      <c r="T886" s="3">
        <f>IFERROR(VLOOKUP(B886,[3]Aaf_PENSION!$C$16:$M$112,11,0)+VLOOKUP(B886,[4]Aaf_PENSION!$C$16:$M$112,11,0),0)</f>
        <v>0</v>
      </c>
      <c r="U886" s="3">
        <f>IFERROR(VLOOKUP(B886,[3]Aaf_SALUD!$C$16:$M$112,11,0)+VLOOKUP(B886,[4]Aaf_SALUD!$C$16:$M$112,11,0),0)</f>
        <v>0</v>
      </c>
      <c r="V886" s="3"/>
      <c r="W886" s="3"/>
      <c r="X886" s="3">
        <f>IFERROR(VLOOKUP(B886,[3]Ap_CESANTIAS!$C$16:$M$112,11,0)+VLOOKUP(B886,[4]Ap_CESANTIAS!$C$16:$M$112,11,0),0)</f>
        <v>0</v>
      </c>
      <c r="Y886" s="3">
        <f>IFERROR(VLOOKUP(B886,[3]Ap_PENSION!$C$16:$M$112,11,0)+VLOOKUP(B886,[4]Ap_PENSION!$C$16:$M$112,11,0),0)</f>
        <v>0</v>
      </c>
      <c r="Z886" s="3">
        <f>IFERROR(VLOOKUP(B886,[3]Ap_SALUD!$C$16:$M$112,11,0)+VLOOKUP(B886,[4]Ap_SALUD!$C$16:$M$112,11,0),0)</f>
        <v>0</v>
      </c>
      <c r="AA886" s="36">
        <f t="shared" si="40"/>
        <v>0</v>
      </c>
      <c r="AB886" s="37">
        <f t="shared" si="41"/>
        <v>0</v>
      </c>
    </row>
    <row r="887" spans="1:28" hidden="1" x14ac:dyDescent="0.25">
      <c r="A887" s="29">
        <v>875</v>
      </c>
      <c r="B887" s="61"/>
      <c r="C887" s="31">
        <v>890001061</v>
      </c>
      <c r="D887" s="31">
        <f>VLOOKUP(C887,ENERO!$D$13:$E$1147,2,0)</f>
        <v>211263212</v>
      </c>
      <c r="E887" s="61" t="s">
        <v>452</v>
      </c>
      <c r="F887" s="61"/>
      <c r="G887" s="61"/>
      <c r="H887" s="3">
        <v>83135179</v>
      </c>
      <c r="I887" s="3">
        <v>151950975</v>
      </c>
      <c r="J887" s="3">
        <f>IFERROR(VLOOKUP(C887,[1]NOMINA!$Y$16:$AC$112,5,0),0)</f>
        <v>0</v>
      </c>
      <c r="K887" s="3">
        <f>IFERROR(VLOOKUP(C887,[1]CANCELACIONES!$Y$16:$AC$43,5,0),0)</f>
        <v>0</v>
      </c>
      <c r="L887" s="3">
        <f>IFERROR(VLOOKUP(C887,'[2]res- 200686'!$K$16:$R$112,8,0),0)</f>
        <v>0</v>
      </c>
      <c r="M887" s="3">
        <f>IFERROR(VLOOKUP(C887,'[2]reduccion calidad '!$K$16:$R$27,8,0),0)*-1</f>
        <v>0</v>
      </c>
      <c r="N887" s="3"/>
      <c r="O887" s="34">
        <f t="shared" si="39"/>
        <v>235086154</v>
      </c>
      <c r="P887" s="35">
        <v>235086154</v>
      </c>
      <c r="Q887" s="3">
        <f>IFERROR(VLOOKUP(C887,[3]ServNOMINA!$F$16:$M$112,8,0)+VLOOKUP(C887,[4]ServNOMINA!$F$16:$M$112,8,0),0)</f>
        <v>0</v>
      </c>
      <c r="R887" s="3">
        <f>IFERROR(VLOOKUP(C887,[3]ServOTROS!$F$16:$M$112,8,0)+VLOOKUP(C887,[4]ServOTROS!$F$16:$M$112,8,0),0)</f>
        <v>0</v>
      </c>
      <c r="S887" s="3"/>
      <c r="T887" s="3">
        <f>IFERROR(VLOOKUP(B887,[3]Aaf_PENSION!$C$16:$M$112,11,0)+VLOOKUP(B887,[4]Aaf_PENSION!$C$16:$M$112,11,0),0)</f>
        <v>0</v>
      </c>
      <c r="U887" s="3">
        <f>IFERROR(VLOOKUP(B887,[3]Aaf_SALUD!$C$16:$M$112,11,0)+VLOOKUP(B887,[4]Aaf_SALUD!$C$16:$M$112,11,0),0)</f>
        <v>0</v>
      </c>
      <c r="V887" s="3"/>
      <c r="W887" s="3"/>
      <c r="X887" s="3">
        <f>IFERROR(VLOOKUP(B887,[3]Ap_CESANTIAS!$C$16:$M$112,11,0)+VLOOKUP(B887,[4]Ap_CESANTIAS!$C$16:$M$112,11,0),0)</f>
        <v>0</v>
      </c>
      <c r="Y887" s="3">
        <f>IFERROR(VLOOKUP(B887,[3]Ap_PENSION!$C$16:$M$112,11,0)+VLOOKUP(B887,[4]Ap_PENSION!$C$16:$M$112,11,0),0)</f>
        <v>0</v>
      </c>
      <c r="Z887" s="3">
        <f>IFERROR(VLOOKUP(B887,[3]Ap_SALUD!$C$16:$M$112,11,0)+VLOOKUP(B887,[4]Ap_SALUD!$C$16:$M$112,11,0),0)</f>
        <v>0</v>
      </c>
      <c r="AA887" s="36">
        <f t="shared" si="40"/>
        <v>0</v>
      </c>
      <c r="AB887" s="37">
        <f t="shared" si="41"/>
        <v>0</v>
      </c>
    </row>
    <row r="888" spans="1:28" hidden="1" x14ac:dyDescent="0.25">
      <c r="A888" s="38">
        <v>876</v>
      </c>
      <c r="B888" s="61"/>
      <c r="C888" s="31">
        <v>890001339</v>
      </c>
      <c r="D888" s="31">
        <f>VLOOKUP(C888,ENERO!$D$13:$E$1147,2,0)</f>
        <v>217263272</v>
      </c>
      <c r="E888" s="61" t="s">
        <v>1041</v>
      </c>
      <c r="F888" s="61"/>
      <c r="G888" s="61"/>
      <c r="H888" s="3">
        <v>141770896</v>
      </c>
      <c r="I888" s="3">
        <v>358140003</v>
      </c>
      <c r="J888" s="3">
        <f>IFERROR(VLOOKUP(C888,[1]NOMINA!$Y$16:$AC$112,5,0),0)</f>
        <v>0</v>
      </c>
      <c r="K888" s="3">
        <f>IFERROR(VLOOKUP(C888,[1]CANCELACIONES!$Y$16:$AC$43,5,0),0)</f>
        <v>0</v>
      </c>
      <c r="L888" s="3">
        <f>IFERROR(VLOOKUP(C888,'[2]res- 200686'!$K$16:$R$112,8,0),0)</f>
        <v>0</v>
      </c>
      <c r="M888" s="3">
        <f>IFERROR(VLOOKUP(C888,'[2]reduccion calidad '!$K$16:$R$27,8,0),0)*-1</f>
        <v>0</v>
      </c>
      <c r="N888" s="3"/>
      <c r="O888" s="34">
        <f t="shared" si="39"/>
        <v>499910899</v>
      </c>
      <c r="P888" s="35">
        <v>499910899</v>
      </c>
      <c r="Q888" s="3">
        <f>IFERROR(VLOOKUP(C888,[3]ServNOMINA!$F$16:$M$112,8,0)+VLOOKUP(C888,[4]ServNOMINA!$F$16:$M$112,8,0),0)</f>
        <v>0</v>
      </c>
      <c r="R888" s="3">
        <f>IFERROR(VLOOKUP(C888,[3]ServOTROS!$F$16:$M$112,8,0)+VLOOKUP(C888,[4]ServOTROS!$F$16:$M$112,8,0),0)</f>
        <v>0</v>
      </c>
      <c r="S888" s="3"/>
      <c r="T888" s="3">
        <f>IFERROR(VLOOKUP(B888,[3]Aaf_PENSION!$C$16:$M$112,11,0)+VLOOKUP(B888,[4]Aaf_PENSION!$C$16:$M$112,11,0),0)</f>
        <v>0</v>
      </c>
      <c r="U888" s="3">
        <f>IFERROR(VLOOKUP(B888,[3]Aaf_SALUD!$C$16:$M$112,11,0)+VLOOKUP(B888,[4]Aaf_SALUD!$C$16:$M$112,11,0),0)</f>
        <v>0</v>
      </c>
      <c r="V888" s="3"/>
      <c r="W888" s="3"/>
      <c r="X888" s="3">
        <f>IFERROR(VLOOKUP(B888,[3]Ap_CESANTIAS!$C$16:$M$112,11,0)+VLOOKUP(B888,[4]Ap_CESANTIAS!$C$16:$M$112,11,0),0)</f>
        <v>0</v>
      </c>
      <c r="Y888" s="3">
        <f>IFERROR(VLOOKUP(B888,[3]Ap_PENSION!$C$16:$M$112,11,0)+VLOOKUP(B888,[4]Ap_PENSION!$C$16:$M$112,11,0),0)</f>
        <v>0</v>
      </c>
      <c r="Z888" s="3">
        <f>IFERROR(VLOOKUP(B888,[3]Ap_SALUD!$C$16:$M$112,11,0)+VLOOKUP(B888,[4]Ap_SALUD!$C$16:$M$112,11,0),0)</f>
        <v>0</v>
      </c>
      <c r="AA888" s="36">
        <f t="shared" si="40"/>
        <v>0</v>
      </c>
      <c r="AB888" s="37">
        <f t="shared" si="41"/>
        <v>0</v>
      </c>
    </row>
    <row r="889" spans="1:28" hidden="1" x14ac:dyDescent="0.25">
      <c r="A889" s="29">
        <v>877</v>
      </c>
      <c r="B889" s="61"/>
      <c r="C889" s="31">
        <v>890000864</v>
      </c>
      <c r="D889" s="31">
        <f>VLOOKUP(C889,ENERO!$D$13:$E$1147,2,0)</f>
        <v>210263302</v>
      </c>
      <c r="E889" s="61" t="s">
        <v>1042</v>
      </c>
      <c r="F889" s="61"/>
      <c r="G889" s="61"/>
      <c r="H889" s="3">
        <v>97131158</v>
      </c>
      <c r="I889" s="3">
        <v>217980933</v>
      </c>
      <c r="J889" s="3">
        <f>IFERROR(VLOOKUP(C889,[1]NOMINA!$Y$16:$AC$112,5,0),0)</f>
        <v>0</v>
      </c>
      <c r="K889" s="3">
        <f>IFERROR(VLOOKUP(C889,[1]CANCELACIONES!$Y$16:$AC$43,5,0),0)</f>
        <v>0</v>
      </c>
      <c r="L889" s="3">
        <f>IFERROR(VLOOKUP(C889,'[2]res- 200686'!$K$16:$R$112,8,0),0)</f>
        <v>0</v>
      </c>
      <c r="M889" s="3">
        <f>IFERROR(VLOOKUP(C889,'[2]reduccion calidad '!$K$16:$R$27,8,0),0)*-1</f>
        <v>0</v>
      </c>
      <c r="N889" s="3"/>
      <c r="O889" s="34">
        <f t="shared" si="39"/>
        <v>315112091</v>
      </c>
      <c r="P889" s="35">
        <v>315112091</v>
      </c>
      <c r="Q889" s="3">
        <f>IFERROR(VLOOKUP(C889,[3]ServNOMINA!$F$16:$M$112,8,0)+VLOOKUP(C889,[4]ServNOMINA!$F$16:$M$112,8,0),0)</f>
        <v>0</v>
      </c>
      <c r="R889" s="3">
        <f>IFERROR(VLOOKUP(C889,[3]ServOTROS!$F$16:$M$112,8,0)+VLOOKUP(C889,[4]ServOTROS!$F$16:$M$112,8,0),0)</f>
        <v>0</v>
      </c>
      <c r="S889" s="3"/>
      <c r="T889" s="3">
        <f>IFERROR(VLOOKUP(B889,[3]Aaf_PENSION!$C$16:$M$112,11,0)+VLOOKUP(B889,[4]Aaf_PENSION!$C$16:$M$112,11,0),0)</f>
        <v>0</v>
      </c>
      <c r="U889" s="3">
        <f>IFERROR(VLOOKUP(B889,[3]Aaf_SALUD!$C$16:$M$112,11,0)+VLOOKUP(B889,[4]Aaf_SALUD!$C$16:$M$112,11,0),0)</f>
        <v>0</v>
      </c>
      <c r="V889" s="3"/>
      <c r="W889" s="3"/>
      <c r="X889" s="3">
        <f>IFERROR(VLOOKUP(B889,[3]Ap_CESANTIAS!$C$16:$M$112,11,0)+VLOOKUP(B889,[4]Ap_CESANTIAS!$C$16:$M$112,11,0),0)</f>
        <v>0</v>
      </c>
      <c r="Y889" s="3">
        <f>IFERROR(VLOOKUP(B889,[3]Ap_PENSION!$C$16:$M$112,11,0)+VLOOKUP(B889,[4]Ap_PENSION!$C$16:$M$112,11,0),0)</f>
        <v>0</v>
      </c>
      <c r="Z889" s="3">
        <f>IFERROR(VLOOKUP(B889,[3]Ap_SALUD!$C$16:$M$112,11,0)+VLOOKUP(B889,[4]Ap_SALUD!$C$16:$M$112,11,0),0)</f>
        <v>0</v>
      </c>
      <c r="AA889" s="36">
        <f t="shared" si="40"/>
        <v>0</v>
      </c>
      <c r="AB889" s="37">
        <f t="shared" si="41"/>
        <v>0</v>
      </c>
    </row>
    <row r="890" spans="1:28" hidden="1" x14ac:dyDescent="0.25">
      <c r="A890" s="38">
        <v>878</v>
      </c>
      <c r="B890" s="61"/>
      <c r="C890" s="31">
        <v>890000564</v>
      </c>
      <c r="D890" s="31">
        <f>VLOOKUP(C890,ENERO!$D$13:$E$1147,2,0)</f>
        <v>210163401</v>
      </c>
      <c r="E890" s="61" t="s">
        <v>1043</v>
      </c>
      <c r="F890" s="61"/>
      <c r="G890" s="61"/>
      <c r="H890" s="3">
        <v>452718336</v>
      </c>
      <c r="I890" s="3">
        <v>871697527</v>
      </c>
      <c r="J890" s="3">
        <f>IFERROR(VLOOKUP(C890,[1]NOMINA!$Y$16:$AC$112,5,0),0)</f>
        <v>0</v>
      </c>
      <c r="K890" s="3">
        <f>IFERROR(VLOOKUP(C890,[1]CANCELACIONES!$Y$16:$AC$43,5,0),0)</f>
        <v>0</v>
      </c>
      <c r="L890" s="3">
        <f>IFERROR(VLOOKUP(C890,'[2]res- 200686'!$K$16:$R$112,8,0),0)</f>
        <v>0</v>
      </c>
      <c r="M890" s="3">
        <f>IFERROR(VLOOKUP(C890,'[2]reduccion calidad '!$K$16:$R$27,8,0),0)*-1</f>
        <v>0</v>
      </c>
      <c r="N890" s="3"/>
      <c r="O890" s="34">
        <f t="shared" si="39"/>
        <v>1324415863</v>
      </c>
      <c r="P890" s="35">
        <v>1324415863</v>
      </c>
      <c r="Q890" s="3">
        <f>IFERROR(VLOOKUP(C890,[3]ServNOMINA!$F$16:$M$112,8,0)+VLOOKUP(C890,[4]ServNOMINA!$F$16:$M$112,8,0),0)</f>
        <v>0</v>
      </c>
      <c r="R890" s="3">
        <f>IFERROR(VLOOKUP(C890,[3]ServOTROS!$F$16:$M$112,8,0)+VLOOKUP(C890,[4]ServOTROS!$F$16:$M$112,8,0),0)</f>
        <v>0</v>
      </c>
      <c r="S890" s="3"/>
      <c r="T890" s="3">
        <f>IFERROR(VLOOKUP(B890,[3]Aaf_PENSION!$C$16:$M$112,11,0)+VLOOKUP(B890,[4]Aaf_PENSION!$C$16:$M$112,11,0),0)</f>
        <v>0</v>
      </c>
      <c r="U890" s="3">
        <f>IFERROR(VLOOKUP(B890,[3]Aaf_SALUD!$C$16:$M$112,11,0)+VLOOKUP(B890,[4]Aaf_SALUD!$C$16:$M$112,11,0),0)</f>
        <v>0</v>
      </c>
      <c r="V890" s="3"/>
      <c r="W890" s="3"/>
      <c r="X890" s="3">
        <f>IFERROR(VLOOKUP(B890,[3]Ap_CESANTIAS!$C$16:$M$112,11,0)+VLOOKUP(B890,[4]Ap_CESANTIAS!$C$16:$M$112,11,0),0)</f>
        <v>0</v>
      </c>
      <c r="Y890" s="3">
        <f>IFERROR(VLOOKUP(B890,[3]Ap_PENSION!$C$16:$M$112,11,0)+VLOOKUP(B890,[4]Ap_PENSION!$C$16:$M$112,11,0),0)</f>
        <v>0</v>
      </c>
      <c r="Z890" s="3">
        <f>IFERROR(VLOOKUP(B890,[3]Ap_SALUD!$C$16:$M$112,11,0)+VLOOKUP(B890,[4]Ap_SALUD!$C$16:$M$112,11,0),0)</f>
        <v>0</v>
      </c>
      <c r="AA890" s="36">
        <f t="shared" si="40"/>
        <v>0</v>
      </c>
      <c r="AB890" s="37">
        <f t="shared" si="41"/>
        <v>0</v>
      </c>
    </row>
    <row r="891" spans="1:28" hidden="1" x14ac:dyDescent="0.25">
      <c r="A891" s="29">
        <v>879</v>
      </c>
      <c r="B891" s="61"/>
      <c r="C891" s="31">
        <v>890000858</v>
      </c>
      <c r="D891" s="31">
        <f>VLOOKUP(C891,ENERO!$D$13:$E$1147,2,0)</f>
        <v>217063470</v>
      </c>
      <c r="E891" s="61" t="s">
        <v>1044</v>
      </c>
      <c r="F891" s="61"/>
      <c r="G891" s="61"/>
      <c r="H891" s="3">
        <v>543088760</v>
      </c>
      <c r="I891" s="3">
        <v>923356253</v>
      </c>
      <c r="J891" s="3">
        <f>IFERROR(VLOOKUP(C891,[1]NOMINA!$Y$16:$AC$112,5,0),0)</f>
        <v>0</v>
      </c>
      <c r="K891" s="3">
        <f>IFERROR(VLOOKUP(C891,[1]CANCELACIONES!$Y$16:$AC$43,5,0),0)</f>
        <v>0</v>
      </c>
      <c r="L891" s="3">
        <f>IFERROR(VLOOKUP(C891,'[2]res- 200686'!$K$16:$R$112,8,0),0)</f>
        <v>0</v>
      </c>
      <c r="M891" s="3">
        <f>IFERROR(VLOOKUP(C891,'[2]reduccion calidad '!$K$16:$R$27,8,0),0)*-1</f>
        <v>0</v>
      </c>
      <c r="N891" s="3"/>
      <c r="O891" s="34">
        <f t="shared" si="39"/>
        <v>1466445013</v>
      </c>
      <c r="P891" s="35">
        <v>1466445013</v>
      </c>
      <c r="Q891" s="3">
        <f>IFERROR(VLOOKUP(C891,[3]ServNOMINA!$F$16:$M$112,8,0)+VLOOKUP(C891,[4]ServNOMINA!$F$16:$M$112,8,0),0)</f>
        <v>0</v>
      </c>
      <c r="R891" s="3">
        <f>IFERROR(VLOOKUP(C891,[3]ServOTROS!$F$16:$M$112,8,0)+VLOOKUP(C891,[4]ServOTROS!$F$16:$M$112,8,0),0)</f>
        <v>0</v>
      </c>
      <c r="S891" s="3"/>
      <c r="T891" s="3">
        <f>IFERROR(VLOOKUP(B891,[3]Aaf_PENSION!$C$16:$M$112,11,0)+VLOOKUP(B891,[4]Aaf_PENSION!$C$16:$M$112,11,0),0)</f>
        <v>0</v>
      </c>
      <c r="U891" s="3">
        <f>IFERROR(VLOOKUP(B891,[3]Aaf_SALUD!$C$16:$M$112,11,0)+VLOOKUP(B891,[4]Aaf_SALUD!$C$16:$M$112,11,0),0)</f>
        <v>0</v>
      </c>
      <c r="V891" s="3"/>
      <c r="W891" s="3"/>
      <c r="X891" s="3">
        <f>IFERROR(VLOOKUP(B891,[3]Ap_CESANTIAS!$C$16:$M$112,11,0)+VLOOKUP(B891,[4]Ap_CESANTIAS!$C$16:$M$112,11,0),0)</f>
        <v>0</v>
      </c>
      <c r="Y891" s="3">
        <f>IFERROR(VLOOKUP(B891,[3]Ap_PENSION!$C$16:$M$112,11,0)+VLOOKUP(B891,[4]Ap_PENSION!$C$16:$M$112,11,0),0)</f>
        <v>0</v>
      </c>
      <c r="Z891" s="3">
        <f>IFERROR(VLOOKUP(B891,[3]Ap_SALUD!$C$16:$M$112,11,0)+VLOOKUP(B891,[4]Ap_SALUD!$C$16:$M$112,11,0),0)</f>
        <v>0</v>
      </c>
      <c r="AA891" s="36">
        <f t="shared" si="40"/>
        <v>0</v>
      </c>
      <c r="AB891" s="37">
        <f t="shared" si="41"/>
        <v>0</v>
      </c>
    </row>
    <row r="892" spans="1:28" hidden="1" x14ac:dyDescent="0.25">
      <c r="A892" s="38">
        <v>880</v>
      </c>
      <c r="B892" s="61"/>
      <c r="C892" s="31">
        <v>890001181</v>
      </c>
      <c r="D892" s="31">
        <f>VLOOKUP(C892,ENERO!$D$13:$E$1147,2,0)</f>
        <v>214863548</v>
      </c>
      <c r="E892" s="61" t="s">
        <v>1045</v>
      </c>
      <c r="F892" s="61"/>
      <c r="G892" s="61"/>
      <c r="H892" s="3">
        <v>77513205</v>
      </c>
      <c r="I892" s="3">
        <v>299041387</v>
      </c>
      <c r="J892" s="3">
        <f>IFERROR(VLOOKUP(C892,[1]NOMINA!$Y$16:$AC$112,5,0),0)</f>
        <v>0</v>
      </c>
      <c r="K892" s="3">
        <f>IFERROR(VLOOKUP(C892,[1]CANCELACIONES!$Y$16:$AC$43,5,0),0)</f>
        <v>0</v>
      </c>
      <c r="L892" s="3">
        <f>IFERROR(VLOOKUP(C892,'[2]res- 200686'!$K$16:$R$112,8,0),0)</f>
        <v>0</v>
      </c>
      <c r="M892" s="3">
        <f>IFERROR(VLOOKUP(C892,'[2]reduccion calidad '!$K$16:$R$27,8,0),0)*-1</f>
        <v>0</v>
      </c>
      <c r="N892" s="3"/>
      <c r="O892" s="34">
        <f t="shared" si="39"/>
        <v>376554592</v>
      </c>
      <c r="P892" s="35">
        <v>376554592</v>
      </c>
      <c r="Q892" s="3">
        <f>IFERROR(VLOOKUP(C892,[3]ServNOMINA!$F$16:$M$112,8,0)+VLOOKUP(C892,[4]ServNOMINA!$F$16:$M$112,8,0),0)</f>
        <v>0</v>
      </c>
      <c r="R892" s="3">
        <f>IFERROR(VLOOKUP(C892,[3]ServOTROS!$F$16:$M$112,8,0)+VLOOKUP(C892,[4]ServOTROS!$F$16:$M$112,8,0),0)</f>
        <v>0</v>
      </c>
      <c r="S892" s="3"/>
      <c r="T892" s="3">
        <f>IFERROR(VLOOKUP(B892,[3]Aaf_PENSION!$C$16:$M$112,11,0)+VLOOKUP(B892,[4]Aaf_PENSION!$C$16:$M$112,11,0),0)</f>
        <v>0</v>
      </c>
      <c r="U892" s="3">
        <f>IFERROR(VLOOKUP(B892,[3]Aaf_SALUD!$C$16:$M$112,11,0)+VLOOKUP(B892,[4]Aaf_SALUD!$C$16:$M$112,11,0),0)</f>
        <v>0</v>
      </c>
      <c r="V892" s="3"/>
      <c r="W892" s="3"/>
      <c r="X892" s="3">
        <f>IFERROR(VLOOKUP(B892,[3]Ap_CESANTIAS!$C$16:$M$112,11,0)+VLOOKUP(B892,[4]Ap_CESANTIAS!$C$16:$M$112,11,0),0)</f>
        <v>0</v>
      </c>
      <c r="Y892" s="3">
        <f>IFERROR(VLOOKUP(B892,[3]Ap_PENSION!$C$16:$M$112,11,0)+VLOOKUP(B892,[4]Ap_PENSION!$C$16:$M$112,11,0),0)</f>
        <v>0</v>
      </c>
      <c r="Z892" s="3">
        <f>IFERROR(VLOOKUP(B892,[3]Ap_SALUD!$C$16:$M$112,11,0)+VLOOKUP(B892,[4]Ap_SALUD!$C$16:$M$112,11,0),0)</f>
        <v>0</v>
      </c>
      <c r="AA892" s="36">
        <f t="shared" si="40"/>
        <v>0</v>
      </c>
      <c r="AB892" s="37">
        <f t="shared" si="41"/>
        <v>0</v>
      </c>
    </row>
    <row r="893" spans="1:28" hidden="1" x14ac:dyDescent="0.25">
      <c r="A893" s="29">
        <v>881</v>
      </c>
      <c r="B893" s="61"/>
      <c r="C893" s="31">
        <v>890000613</v>
      </c>
      <c r="D893" s="31">
        <f>VLOOKUP(C893,ENERO!$D$13:$E$1147,2,0)</f>
        <v>219463594</v>
      </c>
      <c r="E893" s="61" t="s">
        <v>1046</v>
      </c>
      <c r="F893" s="61"/>
      <c r="G893" s="61"/>
      <c r="H893" s="3">
        <v>379740800</v>
      </c>
      <c r="I893" s="3">
        <v>788188672</v>
      </c>
      <c r="J893" s="3">
        <f>IFERROR(VLOOKUP(C893,[1]NOMINA!$Y$16:$AC$112,5,0),0)</f>
        <v>0</v>
      </c>
      <c r="K893" s="3">
        <f>IFERROR(VLOOKUP(C893,[1]CANCELACIONES!$Y$16:$AC$43,5,0),0)</f>
        <v>0</v>
      </c>
      <c r="L893" s="3">
        <f>IFERROR(VLOOKUP(C893,'[2]res- 200686'!$K$16:$R$112,8,0),0)</f>
        <v>0</v>
      </c>
      <c r="M893" s="3">
        <f>IFERROR(VLOOKUP(C893,'[2]reduccion calidad '!$K$16:$R$27,8,0),0)*-1</f>
        <v>0</v>
      </c>
      <c r="N893" s="3"/>
      <c r="O893" s="34">
        <f t="shared" si="39"/>
        <v>1167929472</v>
      </c>
      <c r="P893" s="35">
        <v>1167929472</v>
      </c>
      <c r="Q893" s="3">
        <f>IFERROR(VLOOKUP(C893,[3]ServNOMINA!$F$16:$M$112,8,0)+VLOOKUP(C893,[4]ServNOMINA!$F$16:$M$112,8,0),0)</f>
        <v>0</v>
      </c>
      <c r="R893" s="3">
        <f>IFERROR(VLOOKUP(C893,[3]ServOTROS!$F$16:$M$112,8,0)+VLOOKUP(C893,[4]ServOTROS!$F$16:$M$112,8,0),0)</f>
        <v>0</v>
      </c>
      <c r="S893" s="3"/>
      <c r="T893" s="3">
        <f>IFERROR(VLOOKUP(B893,[3]Aaf_PENSION!$C$16:$M$112,11,0)+VLOOKUP(B893,[4]Aaf_PENSION!$C$16:$M$112,11,0),0)</f>
        <v>0</v>
      </c>
      <c r="U893" s="3">
        <f>IFERROR(VLOOKUP(B893,[3]Aaf_SALUD!$C$16:$M$112,11,0)+VLOOKUP(B893,[4]Aaf_SALUD!$C$16:$M$112,11,0),0)</f>
        <v>0</v>
      </c>
      <c r="V893" s="3"/>
      <c r="W893" s="3"/>
      <c r="X893" s="3">
        <f>IFERROR(VLOOKUP(B893,[3]Ap_CESANTIAS!$C$16:$M$112,11,0)+VLOOKUP(B893,[4]Ap_CESANTIAS!$C$16:$M$112,11,0),0)</f>
        <v>0</v>
      </c>
      <c r="Y893" s="3">
        <f>IFERROR(VLOOKUP(B893,[3]Ap_PENSION!$C$16:$M$112,11,0)+VLOOKUP(B893,[4]Ap_PENSION!$C$16:$M$112,11,0),0)</f>
        <v>0</v>
      </c>
      <c r="Z893" s="3">
        <f>IFERROR(VLOOKUP(B893,[3]Ap_SALUD!$C$16:$M$112,11,0)+VLOOKUP(B893,[4]Ap_SALUD!$C$16:$M$112,11,0),0)</f>
        <v>0</v>
      </c>
      <c r="AA893" s="36">
        <f t="shared" si="40"/>
        <v>0</v>
      </c>
      <c r="AB893" s="37">
        <f t="shared" si="41"/>
        <v>0</v>
      </c>
    </row>
    <row r="894" spans="1:28" hidden="1" x14ac:dyDescent="0.25">
      <c r="A894" s="38">
        <v>882</v>
      </c>
      <c r="B894" s="61"/>
      <c r="C894" s="31">
        <v>890001127</v>
      </c>
      <c r="D894" s="31">
        <f>VLOOKUP(C894,ENERO!$D$13:$E$1147,2,0)</f>
        <v>219063690</v>
      </c>
      <c r="E894" s="61" t="s">
        <v>1047</v>
      </c>
      <c r="F894" s="61"/>
      <c r="G894" s="61"/>
      <c r="H894" s="3">
        <v>70022177</v>
      </c>
      <c r="I894" s="3">
        <v>194025986</v>
      </c>
      <c r="J894" s="3">
        <f>IFERROR(VLOOKUP(C894,[1]NOMINA!$Y$16:$AC$112,5,0),0)</f>
        <v>0</v>
      </c>
      <c r="K894" s="3">
        <f>IFERROR(VLOOKUP(C894,[1]CANCELACIONES!$Y$16:$AC$43,5,0),0)</f>
        <v>0</v>
      </c>
      <c r="L894" s="3">
        <f>IFERROR(VLOOKUP(C894,'[2]res- 200686'!$K$16:$R$112,8,0),0)</f>
        <v>0</v>
      </c>
      <c r="M894" s="3">
        <f>IFERROR(VLOOKUP(C894,'[2]reduccion calidad '!$K$16:$R$27,8,0),0)*-1</f>
        <v>0</v>
      </c>
      <c r="N894" s="3"/>
      <c r="O894" s="34">
        <f t="shared" si="39"/>
        <v>264048163</v>
      </c>
      <c r="P894" s="35">
        <v>264048163</v>
      </c>
      <c r="Q894" s="3">
        <f>IFERROR(VLOOKUP(C894,[3]ServNOMINA!$F$16:$M$112,8,0)+VLOOKUP(C894,[4]ServNOMINA!$F$16:$M$112,8,0),0)</f>
        <v>0</v>
      </c>
      <c r="R894" s="3">
        <f>IFERROR(VLOOKUP(C894,[3]ServOTROS!$F$16:$M$112,8,0)+VLOOKUP(C894,[4]ServOTROS!$F$16:$M$112,8,0),0)</f>
        <v>0</v>
      </c>
      <c r="S894" s="3"/>
      <c r="T894" s="3">
        <f>IFERROR(VLOOKUP(B894,[3]Aaf_PENSION!$C$16:$M$112,11,0)+VLOOKUP(B894,[4]Aaf_PENSION!$C$16:$M$112,11,0),0)</f>
        <v>0</v>
      </c>
      <c r="U894" s="3">
        <f>IFERROR(VLOOKUP(B894,[3]Aaf_SALUD!$C$16:$M$112,11,0)+VLOOKUP(B894,[4]Aaf_SALUD!$C$16:$M$112,11,0),0)</f>
        <v>0</v>
      </c>
      <c r="V894" s="3"/>
      <c r="W894" s="3"/>
      <c r="X894" s="3">
        <f>IFERROR(VLOOKUP(B894,[3]Ap_CESANTIAS!$C$16:$M$112,11,0)+VLOOKUP(B894,[4]Ap_CESANTIAS!$C$16:$M$112,11,0),0)</f>
        <v>0</v>
      </c>
      <c r="Y894" s="3">
        <f>IFERROR(VLOOKUP(B894,[3]Ap_PENSION!$C$16:$M$112,11,0)+VLOOKUP(B894,[4]Ap_PENSION!$C$16:$M$112,11,0),0)</f>
        <v>0</v>
      </c>
      <c r="Z894" s="3">
        <f>IFERROR(VLOOKUP(B894,[3]Ap_SALUD!$C$16:$M$112,11,0)+VLOOKUP(B894,[4]Ap_SALUD!$C$16:$M$112,11,0),0)</f>
        <v>0</v>
      </c>
      <c r="AA894" s="36">
        <f t="shared" si="40"/>
        <v>0</v>
      </c>
      <c r="AB894" s="37">
        <f t="shared" si="41"/>
        <v>0</v>
      </c>
    </row>
    <row r="895" spans="1:28" hidden="1" x14ac:dyDescent="0.25">
      <c r="A895" s="29">
        <v>883</v>
      </c>
      <c r="B895" s="61"/>
      <c r="C895" s="31">
        <v>891480022</v>
      </c>
      <c r="D895" s="31">
        <f>VLOOKUP(C895,ENERO!$D$13:$E$1147,2,0)</f>
        <v>214566045</v>
      </c>
      <c r="E895" s="61" t="s">
        <v>1048</v>
      </c>
      <c r="F895" s="61"/>
      <c r="G895" s="61"/>
      <c r="H895" s="3">
        <v>142393488</v>
      </c>
      <c r="I895" s="3">
        <v>435008808</v>
      </c>
      <c r="J895" s="3">
        <f>IFERROR(VLOOKUP(C895,[1]NOMINA!$Y$16:$AC$112,5,0),0)</f>
        <v>0</v>
      </c>
      <c r="K895" s="3">
        <f>IFERROR(VLOOKUP(C895,[1]CANCELACIONES!$Y$16:$AC$43,5,0),0)</f>
        <v>0</v>
      </c>
      <c r="L895" s="3">
        <f>IFERROR(VLOOKUP(C895,'[2]res- 200686'!$K$16:$R$112,8,0),0)</f>
        <v>0</v>
      </c>
      <c r="M895" s="3">
        <f>IFERROR(VLOOKUP(C895,'[2]reduccion calidad '!$K$16:$R$27,8,0),0)*-1</f>
        <v>0</v>
      </c>
      <c r="N895" s="3"/>
      <c r="O895" s="34">
        <f t="shared" si="39"/>
        <v>577402296</v>
      </c>
      <c r="P895" s="35">
        <v>577402296</v>
      </c>
      <c r="Q895" s="3">
        <f>IFERROR(VLOOKUP(C895,[3]ServNOMINA!$F$16:$M$112,8,0)+VLOOKUP(C895,[4]ServNOMINA!$F$16:$M$112,8,0),0)</f>
        <v>0</v>
      </c>
      <c r="R895" s="3">
        <f>IFERROR(VLOOKUP(C895,[3]ServOTROS!$F$16:$M$112,8,0)+VLOOKUP(C895,[4]ServOTROS!$F$16:$M$112,8,0),0)</f>
        <v>0</v>
      </c>
      <c r="S895" s="3"/>
      <c r="T895" s="3">
        <f>IFERROR(VLOOKUP(B895,[3]Aaf_PENSION!$C$16:$M$112,11,0)+VLOOKUP(B895,[4]Aaf_PENSION!$C$16:$M$112,11,0),0)</f>
        <v>0</v>
      </c>
      <c r="U895" s="3">
        <f>IFERROR(VLOOKUP(B895,[3]Aaf_SALUD!$C$16:$M$112,11,0)+VLOOKUP(B895,[4]Aaf_SALUD!$C$16:$M$112,11,0),0)</f>
        <v>0</v>
      </c>
      <c r="V895" s="3"/>
      <c r="W895" s="3"/>
      <c r="X895" s="3">
        <f>IFERROR(VLOOKUP(B895,[3]Ap_CESANTIAS!$C$16:$M$112,11,0)+VLOOKUP(B895,[4]Ap_CESANTIAS!$C$16:$M$112,11,0),0)</f>
        <v>0</v>
      </c>
      <c r="Y895" s="3">
        <f>IFERROR(VLOOKUP(B895,[3]Ap_PENSION!$C$16:$M$112,11,0)+VLOOKUP(B895,[4]Ap_PENSION!$C$16:$M$112,11,0),0)</f>
        <v>0</v>
      </c>
      <c r="Z895" s="3">
        <f>IFERROR(VLOOKUP(B895,[3]Ap_SALUD!$C$16:$M$112,11,0)+VLOOKUP(B895,[4]Ap_SALUD!$C$16:$M$112,11,0),0)</f>
        <v>0</v>
      </c>
      <c r="AA895" s="36">
        <f t="shared" si="40"/>
        <v>0</v>
      </c>
      <c r="AB895" s="37">
        <f t="shared" si="41"/>
        <v>0</v>
      </c>
    </row>
    <row r="896" spans="1:28" hidden="1" x14ac:dyDescent="0.25">
      <c r="A896" s="38">
        <v>884</v>
      </c>
      <c r="B896" s="61"/>
      <c r="C896" s="31">
        <v>890801143</v>
      </c>
      <c r="D896" s="31">
        <f>VLOOKUP(C896,ENERO!$D$13:$E$1147,2,0)</f>
        <v>217566075</v>
      </c>
      <c r="E896" s="61" t="s">
        <v>645</v>
      </c>
      <c r="F896" s="61"/>
      <c r="G896" s="61"/>
      <c r="H896" s="3">
        <v>75192399</v>
      </c>
      <c r="I896" s="3">
        <v>245298083</v>
      </c>
      <c r="J896" s="3">
        <f>IFERROR(VLOOKUP(C896,[1]NOMINA!$Y$16:$AC$112,5,0),0)</f>
        <v>0</v>
      </c>
      <c r="K896" s="3">
        <f>IFERROR(VLOOKUP(C896,[1]CANCELACIONES!$Y$16:$AC$43,5,0),0)</f>
        <v>0</v>
      </c>
      <c r="L896" s="3">
        <f>IFERROR(VLOOKUP(C896,'[2]res- 200686'!$K$16:$R$112,8,0),0)</f>
        <v>0</v>
      </c>
      <c r="M896" s="3">
        <f>IFERROR(VLOOKUP(C896,'[2]reduccion calidad '!$K$16:$R$27,8,0),0)*-1</f>
        <v>0</v>
      </c>
      <c r="N896" s="3"/>
      <c r="O896" s="34">
        <f t="shared" si="39"/>
        <v>320490482</v>
      </c>
      <c r="P896" s="35">
        <v>320490482</v>
      </c>
      <c r="Q896" s="3">
        <f>IFERROR(VLOOKUP(C896,[3]ServNOMINA!$F$16:$M$112,8,0)+VLOOKUP(C896,[4]ServNOMINA!$F$16:$M$112,8,0),0)</f>
        <v>0</v>
      </c>
      <c r="R896" s="3">
        <f>IFERROR(VLOOKUP(C896,[3]ServOTROS!$F$16:$M$112,8,0)+VLOOKUP(C896,[4]ServOTROS!$F$16:$M$112,8,0),0)</f>
        <v>0</v>
      </c>
      <c r="S896" s="3"/>
      <c r="T896" s="3">
        <f>IFERROR(VLOOKUP(B896,[3]Aaf_PENSION!$C$16:$M$112,11,0)+VLOOKUP(B896,[4]Aaf_PENSION!$C$16:$M$112,11,0),0)</f>
        <v>0</v>
      </c>
      <c r="U896" s="3">
        <f>IFERROR(VLOOKUP(B896,[3]Aaf_SALUD!$C$16:$M$112,11,0)+VLOOKUP(B896,[4]Aaf_SALUD!$C$16:$M$112,11,0),0)</f>
        <v>0</v>
      </c>
      <c r="V896" s="3"/>
      <c r="W896" s="3"/>
      <c r="X896" s="3">
        <f>IFERROR(VLOOKUP(B896,[3]Ap_CESANTIAS!$C$16:$M$112,11,0)+VLOOKUP(B896,[4]Ap_CESANTIAS!$C$16:$M$112,11,0),0)</f>
        <v>0</v>
      </c>
      <c r="Y896" s="3">
        <f>IFERROR(VLOOKUP(B896,[3]Ap_PENSION!$C$16:$M$112,11,0)+VLOOKUP(B896,[4]Ap_PENSION!$C$16:$M$112,11,0),0)</f>
        <v>0</v>
      </c>
      <c r="Z896" s="3">
        <f>IFERROR(VLOOKUP(B896,[3]Ap_SALUD!$C$16:$M$112,11,0)+VLOOKUP(B896,[4]Ap_SALUD!$C$16:$M$112,11,0),0)</f>
        <v>0</v>
      </c>
      <c r="AA896" s="36">
        <f t="shared" si="40"/>
        <v>0</v>
      </c>
      <c r="AB896" s="37">
        <f t="shared" si="41"/>
        <v>0</v>
      </c>
    </row>
    <row r="897" spans="1:28" hidden="1" x14ac:dyDescent="0.25">
      <c r="A897" s="29">
        <v>885</v>
      </c>
      <c r="B897" s="61"/>
      <c r="C897" s="31">
        <v>891480024</v>
      </c>
      <c r="D897" s="31">
        <f>VLOOKUP(C897,ENERO!$D$13:$E$1147,2,0)</f>
        <v>218866088</v>
      </c>
      <c r="E897" s="61" t="s">
        <v>1049</v>
      </c>
      <c r="F897" s="61"/>
      <c r="G897" s="61"/>
      <c r="H897" s="3">
        <v>373674420</v>
      </c>
      <c r="I897" s="3">
        <v>701524012</v>
      </c>
      <c r="J897" s="3">
        <f>IFERROR(VLOOKUP(C897,[1]NOMINA!$Y$16:$AC$112,5,0),0)</f>
        <v>0</v>
      </c>
      <c r="K897" s="3">
        <f>IFERROR(VLOOKUP(C897,[1]CANCELACIONES!$Y$16:$AC$43,5,0),0)</f>
        <v>0</v>
      </c>
      <c r="L897" s="3">
        <f>IFERROR(VLOOKUP(C897,'[2]res- 200686'!$K$16:$R$112,8,0),0)</f>
        <v>0</v>
      </c>
      <c r="M897" s="3">
        <f>IFERROR(VLOOKUP(C897,'[2]reduccion calidad '!$K$16:$R$27,8,0),0)*-1</f>
        <v>0</v>
      </c>
      <c r="N897" s="3"/>
      <c r="O897" s="34">
        <f t="shared" si="39"/>
        <v>1075198432</v>
      </c>
      <c r="P897" s="35">
        <v>1075198432</v>
      </c>
      <c r="Q897" s="3">
        <f>IFERROR(VLOOKUP(C897,[3]ServNOMINA!$F$16:$M$112,8,0)+VLOOKUP(C897,[4]ServNOMINA!$F$16:$M$112,8,0),0)</f>
        <v>0</v>
      </c>
      <c r="R897" s="3">
        <f>IFERROR(VLOOKUP(C897,[3]ServOTROS!$F$16:$M$112,8,0)+VLOOKUP(C897,[4]ServOTROS!$F$16:$M$112,8,0),0)</f>
        <v>0</v>
      </c>
      <c r="S897" s="3"/>
      <c r="T897" s="3">
        <f>IFERROR(VLOOKUP(B897,[3]Aaf_PENSION!$C$16:$M$112,11,0)+VLOOKUP(B897,[4]Aaf_PENSION!$C$16:$M$112,11,0),0)</f>
        <v>0</v>
      </c>
      <c r="U897" s="3">
        <f>IFERROR(VLOOKUP(B897,[3]Aaf_SALUD!$C$16:$M$112,11,0)+VLOOKUP(B897,[4]Aaf_SALUD!$C$16:$M$112,11,0),0)</f>
        <v>0</v>
      </c>
      <c r="V897" s="3"/>
      <c r="W897" s="3"/>
      <c r="X897" s="3">
        <f>IFERROR(VLOOKUP(B897,[3]Ap_CESANTIAS!$C$16:$M$112,11,0)+VLOOKUP(B897,[4]Ap_CESANTIAS!$C$16:$M$112,11,0),0)</f>
        <v>0</v>
      </c>
      <c r="Y897" s="3">
        <f>IFERROR(VLOOKUP(B897,[3]Ap_PENSION!$C$16:$M$112,11,0)+VLOOKUP(B897,[4]Ap_PENSION!$C$16:$M$112,11,0),0)</f>
        <v>0</v>
      </c>
      <c r="Z897" s="3">
        <f>IFERROR(VLOOKUP(B897,[3]Ap_SALUD!$C$16:$M$112,11,0)+VLOOKUP(B897,[4]Ap_SALUD!$C$16:$M$112,11,0),0)</f>
        <v>0</v>
      </c>
      <c r="AA897" s="36">
        <f t="shared" si="40"/>
        <v>0</v>
      </c>
      <c r="AB897" s="37">
        <f t="shared" si="41"/>
        <v>0</v>
      </c>
    </row>
    <row r="898" spans="1:28" hidden="1" x14ac:dyDescent="0.25">
      <c r="A898" s="38">
        <v>886</v>
      </c>
      <c r="B898" s="61"/>
      <c r="C898" s="31">
        <v>891480025</v>
      </c>
      <c r="D898" s="31">
        <f>VLOOKUP(C898,ENERO!$D$13:$E$1147,2,0)</f>
        <v>211866318</v>
      </c>
      <c r="E898" s="61" t="s">
        <v>1050</v>
      </c>
      <c r="F898" s="61"/>
      <c r="G898" s="61"/>
      <c r="H898" s="3">
        <v>175781760</v>
      </c>
      <c r="I898" s="3">
        <v>487827207</v>
      </c>
      <c r="J898" s="3">
        <f>IFERROR(VLOOKUP(C898,[1]NOMINA!$Y$16:$AC$112,5,0),0)</f>
        <v>0</v>
      </c>
      <c r="K898" s="3">
        <f>IFERROR(VLOOKUP(C898,[1]CANCELACIONES!$Y$16:$AC$43,5,0),0)</f>
        <v>0</v>
      </c>
      <c r="L898" s="3">
        <f>IFERROR(VLOOKUP(C898,'[2]res- 200686'!$K$16:$R$112,8,0),0)</f>
        <v>0</v>
      </c>
      <c r="M898" s="3">
        <f>IFERROR(VLOOKUP(C898,'[2]reduccion calidad '!$K$16:$R$27,8,0),0)*-1</f>
        <v>0</v>
      </c>
      <c r="N898" s="3"/>
      <c r="O898" s="34">
        <f t="shared" si="39"/>
        <v>663608967</v>
      </c>
      <c r="P898" s="35">
        <v>663608967</v>
      </c>
      <c r="Q898" s="3">
        <f>IFERROR(VLOOKUP(C898,[3]ServNOMINA!$F$16:$M$112,8,0)+VLOOKUP(C898,[4]ServNOMINA!$F$16:$M$112,8,0),0)</f>
        <v>0</v>
      </c>
      <c r="R898" s="3">
        <f>IFERROR(VLOOKUP(C898,[3]ServOTROS!$F$16:$M$112,8,0)+VLOOKUP(C898,[4]ServOTROS!$F$16:$M$112,8,0),0)</f>
        <v>0</v>
      </c>
      <c r="S898" s="3"/>
      <c r="T898" s="3">
        <f>IFERROR(VLOOKUP(B898,[3]Aaf_PENSION!$C$16:$M$112,11,0)+VLOOKUP(B898,[4]Aaf_PENSION!$C$16:$M$112,11,0),0)</f>
        <v>0</v>
      </c>
      <c r="U898" s="3">
        <f>IFERROR(VLOOKUP(B898,[3]Aaf_SALUD!$C$16:$M$112,11,0)+VLOOKUP(B898,[4]Aaf_SALUD!$C$16:$M$112,11,0),0)</f>
        <v>0</v>
      </c>
      <c r="V898" s="3"/>
      <c r="W898" s="3"/>
      <c r="X898" s="3">
        <f>IFERROR(VLOOKUP(B898,[3]Ap_CESANTIAS!$C$16:$M$112,11,0)+VLOOKUP(B898,[4]Ap_CESANTIAS!$C$16:$M$112,11,0),0)</f>
        <v>0</v>
      </c>
      <c r="Y898" s="3">
        <f>IFERROR(VLOOKUP(B898,[3]Ap_PENSION!$C$16:$M$112,11,0)+VLOOKUP(B898,[4]Ap_PENSION!$C$16:$M$112,11,0),0)</f>
        <v>0</v>
      </c>
      <c r="Z898" s="3">
        <f>IFERROR(VLOOKUP(B898,[3]Ap_SALUD!$C$16:$M$112,11,0)+VLOOKUP(B898,[4]Ap_SALUD!$C$16:$M$112,11,0),0)</f>
        <v>0</v>
      </c>
      <c r="AA898" s="36">
        <f t="shared" si="40"/>
        <v>0</v>
      </c>
      <c r="AB898" s="37">
        <f t="shared" si="41"/>
        <v>0</v>
      </c>
    </row>
    <row r="899" spans="1:28" hidden="1" x14ac:dyDescent="0.25">
      <c r="A899" s="29">
        <v>887</v>
      </c>
      <c r="B899" s="61"/>
      <c r="C899" s="31">
        <v>891480026</v>
      </c>
      <c r="D899" s="31">
        <f>VLOOKUP(C899,ENERO!$D$13:$E$1147,2,0)</f>
        <v>218366383</v>
      </c>
      <c r="E899" s="61" t="s">
        <v>1051</v>
      </c>
      <c r="F899" s="61"/>
      <c r="G899" s="61"/>
      <c r="H899" s="3">
        <v>112413412</v>
      </c>
      <c r="I899" s="3">
        <v>286462589</v>
      </c>
      <c r="J899" s="3">
        <f>IFERROR(VLOOKUP(C899,[1]NOMINA!$Y$16:$AC$112,5,0),0)</f>
        <v>0</v>
      </c>
      <c r="K899" s="3">
        <f>IFERROR(VLOOKUP(C899,[1]CANCELACIONES!$Y$16:$AC$43,5,0),0)</f>
        <v>0</v>
      </c>
      <c r="L899" s="3">
        <f>IFERROR(VLOOKUP(C899,'[2]res- 200686'!$K$16:$R$112,8,0),0)</f>
        <v>0</v>
      </c>
      <c r="M899" s="3">
        <f>IFERROR(VLOOKUP(C899,'[2]reduccion calidad '!$K$16:$R$27,8,0),0)*-1</f>
        <v>0</v>
      </c>
      <c r="N899" s="3"/>
      <c r="O899" s="34">
        <f t="shared" si="39"/>
        <v>398876001</v>
      </c>
      <c r="P899" s="35">
        <v>398876001</v>
      </c>
      <c r="Q899" s="3">
        <f>IFERROR(VLOOKUP(C899,[3]ServNOMINA!$F$16:$M$112,8,0)+VLOOKUP(C899,[4]ServNOMINA!$F$16:$M$112,8,0),0)</f>
        <v>0</v>
      </c>
      <c r="R899" s="3">
        <f>IFERROR(VLOOKUP(C899,[3]ServOTROS!$F$16:$M$112,8,0)+VLOOKUP(C899,[4]ServOTROS!$F$16:$M$112,8,0),0)</f>
        <v>0</v>
      </c>
      <c r="S899" s="3"/>
      <c r="T899" s="3">
        <f>IFERROR(VLOOKUP(B899,[3]Aaf_PENSION!$C$16:$M$112,11,0)+VLOOKUP(B899,[4]Aaf_PENSION!$C$16:$M$112,11,0),0)</f>
        <v>0</v>
      </c>
      <c r="U899" s="3">
        <f>IFERROR(VLOOKUP(B899,[3]Aaf_SALUD!$C$16:$M$112,11,0)+VLOOKUP(B899,[4]Aaf_SALUD!$C$16:$M$112,11,0),0)</f>
        <v>0</v>
      </c>
      <c r="V899" s="3"/>
      <c r="W899" s="3"/>
      <c r="X899" s="3">
        <f>IFERROR(VLOOKUP(B899,[3]Ap_CESANTIAS!$C$16:$M$112,11,0)+VLOOKUP(B899,[4]Ap_CESANTIAS!$C$16:$M$112,11,0),0)</f>
        <v>0</v>
      </c>
      <c r="Y899" s="3">
        <f>IFERROR(VLOOKUP(B899,[3]Ap_PENSION!$C$16:$M$112,11,0)+VLOOKUP(B899,[4]Ap_PENSION!$C$16:$M$112,11,0),0)</f>
        <v>0</v>
      </c>
      <c r="Z899" s="3">
        <f>IFERROR(VLOOKUP(B899,[3]Ap_SALUD!$C$16:$M$112,11,0)+VLOOKUP(B899,[4]Ap_SALUD!$C$16:$M$112,11,0),0)</f>
        <v>0</v>
      </c>
      <c r="AA899" s="36">
        <f t="shared" si="40"/>
        <v>0</v>
      </c>
      <c r="AB899" s="37">
        <f t="shared" si="41"/>
        <v>0</v>
      </c>
    </row>
    <row r="900" spans="1:28" hidden="1" x14ac:dyDescent="0.25">
      <c r="A900" s="38">
        <v>888</v>
      </c>
      <c r="B900" s="61"/>
      <c r="C900" s="31">
        <v>891480027</v>
      </c>
      <c r="D900" s="31">
        <f>VLOOKUP(C900,ENERO!$D$13:$E$1147,2,0)</f>
        <v>210066400</v>
      </c>
      <c r="E900" s="61" t="s">
        <v>1052</v>
      </c>
      <c r="F900" s="61"/>
      <c r="G900" s="61"/>
      <c r="H900" s="3">
        <v>391798760</v>
      </c>
      <c r="I900" s="3">
        <v>713274324</v>
      </c>
      <c r="J900" s="3">
        <f>IFERROR(VLOOKUP(C900,[1]NOMINA!$Y$16:$AC$112,5,0),0)</f>
        <v>0</v>
      </c>
      <c r="K900" s="3">
        <f>IFERROR(VLOOKUP(C900,[1]CANCELACIONES!$Y$16:$AC$43,5,0),0)</f>
        <v>0</v>
      </c>
      <c r="L900" s="3">
        <f>IFERROR(VLOOKUP(C900,'[2]res- 200686'!$K$16:$R$112,8,0),0)</f>
        <v>0</v>
      </c>
      <c r="M900" s="3">
        <f>IFERROR(VLOOKUP(C900,'[2]reduccion calidad '!$K$16:$R$27,8,0),0)*-1</f>
        <v>0</v>
      </c>
      <c r="N900" s="3"/>
      <c r="O900" s="34">
        <f t="shared" si="39"/>
        <v>1105073084</v>
      </c>
      <c r="P900" s="35">
        <v>1105073084</v>
      </c>
      <c r="Q900" s="3">
        <f>IFERROR(VLOOKUP(C900,[3]ServNOMINA!$F$16:$M$112,8,0)+VLOOKUP(C900,[4]ServNOMINA!$F$16:$M$112,8,0),0)</f>
        <v>0</v>
      </c>
      <c r="R900" s="3">
        <f>IFERROR(VLOOKUP(C900,[3]ServOTROS!$F$16:$M$112,8,0)+VLOOKUP(C900,[4]ServOTROS!$F$16:$M$112,8,0),0)</f>
        <v>0</v>
      </c>
      <c r="S900" s="3"/>
      <c r="T900" s="3">
        <f>IFERROR(VLOOKUP(B900,[3]Aaf_PENSION!$C$16:$M$112,11,0)+VLOOKUP(B900,[4]Aaf_PENSION!$C$16:$M$112,11,0),0)</f>
        <v>0</v>
      </c>
      <c r="U900" s="3">
        <f>IFERROR(VLOOKUP(B900,[3]Aaf_SALUD!$C$16:$M$112,11,0)+VLOOKUP(B900,[4]Aaf_SALUD!$C$16:$M$112,11,0),0)</f>
        <v>0</v>
      </c>
      <c r="V900" s="3"/>
      <c r="W900" s="3"/>
      <c r="X900" s="3">
        <f>IFERROR(VLOOKUP(B900,[3]Ap_CESANTIAS!$C$16:$M$112,11,0)+VLOOKUP(B900,[4]Ap_CESANTIAS!$C$16:$M$112,11,0),0)</f>
        <v>0</v>
      </c>
      <c r="Y900" s="3">
        <f>IFERROR(VLOOKUP(B900,[3]Ap_PENSION!$C$16:$M$112,11,0)+VLOOKUP(B900,[4]Ap_PENSION!$C$16:$M$112,11,0),0)</f>
        <v>0</v>
      </c>
      <c r="Z900" s="3">
        <f>IFERROR(VLOOKUP(B900,[3]Ap_SALUD!$C$16:$M$112,11,0)+VLOOKUP(B900,[4]Ap_SALUD!$C$16:$M$112,11,0),0)</f>
        <v>0</v>
      </c>
      <c r="AA900" s="36">
        <f t="shared" si="40"/>
        <v>0</v>
      </c>
      <c r="AB900" s="37">
        <f t="shared" si="41"/>
        <v>0</v>
      </c>
    </row>
    <row r="901" spans="1:28" hidden="1" x14ac:dyDescent="0.25">
      <c r="A901" s="29">
        <v>889</v>
      </c>
      <c r="B901" s="61"/>
      <c r="C901" s="31">
        <v>800099317</v>
      </c>
      <c r="D901" s="31">
        <f>VLOOKUP(C901,ENERO!$D$13:$E$1147,2,0)</f>
        <v>214066440</v>
      </c>
      <c r="E901" s="61" t="s">
        <v>1053</v>
      </c>
      <c r="F901" s="61"/>
      <c r="G901" s="61"/>
      <c r="H901" s="3">
        <v>256361600</v>
      </c>
      <c r="I901" s="3">
        <v>553825945</v>
      </c>
      <c r="J901" s="3">
        <f>IFERROR(VLOOKUP(C901,[1]NOMINA!$Y$16:$AC$112,5,0),0)</f>
        <v>0</v>
      </c>
      <c r="K901" s="3">
        <f>IFERROR(VLOOKUP(C901,[1]CANCELACIONES!$Y$16:$AC$43,5,0),0)</f>
        <v>0</v>
      </c>
      <c r="L901" s="3">
        <f>IFERROR(VLOOKUP(C901,'[2]res- 200686'!$K$16:$R$112,8,0),0)</f>
        <v>0</v>
      </c>
      <c r="M901" s="3">
        <f>IFERROR(VLOOKUP(C901,'[2]reduccion calidad '!$K$16:$R$27,8,0),0)*-1</f>
        <v>0</v>
      </c>
      <c r="N901" s="3"/>
      <c r="O901" s="34">
        <f t="shared" si="39"/>
        <v>810187545</v>
      </c>
      <c r="P901" s="35">
        <v>810187545</v>
      </c>
      <c r="Q901" s="3">
        <f>IFERROR(VLOOKUP(C901,[3]ServNOMINA!$F$16:$M$112,8,0)+VLOOKUP(C901,[4]ServNOMINA!$F$16:$M$112,8,0),0)</f>
        <v>0</v>
      </c>
      <c r="R901" s="3">
        <f>IFERROR(VLOOKUP(C901,[3]ServOTROS!$F$16:$M$112,8,0)+VLOOKUP(C901,[4]ServOTROS!$F$16:$M$112,8,0),0)</f>
        <v>0</v>
      </c>
      <c r="S901" s="3"/>
      <c r="T901" s="3">
        <f>IFERROR(VLOOKUP(B901,[3]Aaf_PENSION!$C$16:$M$112,11,0)+VLOOKUP(B901,[4]Aaf_PENSION!$C$16:$M$112,11,0),0)</f>
        <v>0</v>
      </c>
      <c r="U901" s="3">
        <f>IFERROR(VLOOKUP(B901,[3]Aaf_SALUD!$C$16:$M$112,11,0)+VLOOKUP(B901,[4]Aaf_SALUD!$C$16:$M$112,11,0),0)</f>
        <v>0</v>
      </c>
      <c r="V901" s="3"/>
      <c r="W901" s="3"/>
      <c r="X901" s="3">
        <f>IFERROR(VLOOKUP(B901,[3]Ap_CESANTIAS!$C$16:$M$112,11,0)+VLOOKUP(B901,[4]Ap_CESANTIAS!$C$16:$M$112,11,0),0)</f>
        <v>0</v>
      </c>
      <c r="Y901" s="3">
        <f>IFERROR(VLOOKUP(B901,[3]Ap_PENSION!$C$16:$M$112,11,0)+VLOOKUP(B901,[4]Ap_PENSION!$C$16:$M$112,11,0),0)</f>
        <v>0</v>
      </c>
      <c r="Z901" s="3">
        <f>IFERROR(VLOOKUP(B901,[3]Ap_SALUD!$C$16:$M$112,11,0)+VLOOKUP(B901,[4]Ap_SALUD!$C$16:$M$112,11,0),0)</f>
        <v>0</v>
      </c>
      <c r="AA901" s="36">
        <f t="shared" si="40"/>
        <v>0</v>
      </c>
      <c r="AB901" s="37">
        <f t="shared" si="41"/>
        <v>0</v>
      </c>
    </row>
    <row r="902" spans="1:28" hidden="1" x14ac:dyDescent="0.25">
      <c r="A902" s="38">
        <v>890</v>
      </c>
      <c r="B902" s="61"/>
      <c r="C902" s="31">
        <v>800031075</v>
      </c>
      <c r="D902" s="31">
        <f>VLOOKUP(C902,ENERO!$D$13:$E$1147,2,0)</f>
        <v>215666456</v>
      </c>
      <c r="E902" s="61" t="s">
        <v>1054</v>
      </c>
      <c r="F902" s="61"/>
      <c r="G902" s="61"/>
      <c r="H902" s="3">
        <v>626435296</v>
      </c>
      <c r="I902" s="3">
        <v>899032136</v>
      </c>
      <c r="J902" s="3">
        <f>IFERROR(VLOOKUP(C902,[1]NOMINA!$Y$16:$AC$112,5,0),0)</f>
        <v>0</v>
      </c>
      <c r="K902" s="3">
        <f>IFERROR(VLOOKUP(C902,[1]CANCELACIONES!$Y$16:$AC$43,5,0),0)</f>
        <v>0</v>
      </c>
      <c r="L902" s="3">
        <f>IFERROR(VLOOKUP(C902,'[2]res- 200686'!$K$16:$R$112,8,0),0)</f>
        <v>0</v>
      </c>
      <c r="M902" s="3">
        <f>IFERROR(VLOOKUP(C902,'[2]reduccion calidad '!$K$16:$R$27,8,0),0)*-1</f>
        <v>0</v>
      </c>
      <c r="N902" s="3"/>
      <c r="O902" s="34">
        <f t="shared" si="39"/>
        <v>1525467432</v>
      </c>
      <c r="P902" s="35">
        <v>1525467432</v>
      </c>
      <c r="Q902" s="3">
        <f>IFERROR(VLOOKUP(C902,[3]ServNOMINA!$F$16:$M$112,8,0)+VLOOKUP(C902,[4]ServNOMINA!$F$16:$M$112,8,0),0)</f>
        <v>0</v>
      </c>
      <c r="R902" s="3">
        <f>IFERROR(VLOOKUP(C902,[3]ServOTROS!$F$16:$M$112,8,0)+VLOOKUP(C902,[4]ServOTROS!$F$16:$M$112,8,0),0)</f>
        <v>0</v>
      </c>
      <c r="S902" s="3"/>
      <c r="T902" s="3">
        <f>IFERROR(VLOOKUP(B902,[3]Aaf_PENSION!$C$16:$M$112,11,0)+VLOOKUP(B902,[4]Aaf_PENSION!$C$16:$M$112,11,0),0)</f>
        <v>0</v>
      </c>
      <c r="U902" s="3">
        <f>IFERROR(VLOOKUP(B902,[3]Aaf_SALUD!$C$16:$M$112,11,0)+VLOOKUP(B902,[4]Aaf_SALUD!$C$16:$M$112,11,0),0)</f>
        <v>0</v>
      </c>
      <c r="V902" s="3"/>
      <c r="W902" s="3"/>
      <c r="X902" s="3">
        <f>IFERROR(VLOOKUP(B902,[3]Ap_CESANTIAS!$C$16:$M$112,11,0)+VLOOKUP(B902,[4]Ap_CESANTIAS!$C$16:$M$112,11,0),0)</f>
        <v>0</v>
      </c>
      <c r="Y902" s="3">
        <f>IFERROR(VLOOKUP(B902,[3]Ap_PENSION!$C$16:$M$112,11,0)+VLOOKUP(B902,[4]Ap_PENSION!$C$16:$M$112,11,0),0)</f>
        <v>0</v>
      </c>
      <c r="Z902" s="3">
        <f>IFERROR(VLOOKUP(B902,[3]Ap_SALUD!$C$16:$M$112,11,0)+VLOOKUP(B902,[4]Ap_SALUD!$C$16:$M$112,11,0),0)</f>
        <v>0</v>
      </c>
      <c r="AA902" s="36">
        <f t="shared" si="40"/>
        <v>0</v>
      </c>
      <c r="AB902" s="37">
        <f t="shared" si="41"/>
        <v>0</v>
      </c>
    </row>
    <row r="903" spans="1:28" hidden="1" x14ac:dyDescent="0.25">
      <c r="A903" s="29">
        <v>891</v>
      </c>
      <c r="B903" s="61"/>
      <c r="C903" s="31">
        <v>891480031</v>
      </c>
      <c r="D903" s="31">
        <f>VLOOKUP(C903,ENERO!$D$13:$E$1147,2,0)</f>
        <v>217266572</v>
      </c>
      <c r="E903" s="61" t="s">
        <v>1055</v>
      </c>
      <c r="F903" s="61"/>
      <c r="G903" s="61"/>
      <c r="H903" s="3">
        <v>1069821800</v>
      </c>
      <c r="I903" s="3">
        <v>1428429715</v>
      </c>
      <c r="J903" s="3">
        <f>IFERROR(VLOOKUP(C903,[1]NOMINA!$Y$16:$AC$112,5,0),0)</f>
        <v>0</v>
      </c>
      <c r="K903" s="3">
        <f>IFERROR(VLOOKUP(C903,[1]CANCELACIONES!$Y$16:$AC$43,5,0),0)</f>
        <v>0</v>
      </c>
      <c r="L903" s="3">
        <f>IFERROR(VLOOKUP(C903,'[2]res- 200686'!$K$16:$R$112,8,0),0)</f>
        <v>0</v>
      </c>
      <c r="M903" s="3">
        <f>IFERROR(VLOOKUP(C903,'[2]reduccion calidad '!$K$16:$R$27,8,0),0)*-1</f>
        <v>0</v>
      </c>
      <c r="N903" s="3"/>
      <c r="O903" s="34">
        <f t="shared" si="39"/>
        <v>2498251515</v>
      </c>
      <c r="P903" s="35">
        <v>2498251515</v>
      </c>
      <c r="Q903" s="3">
        <f>IFERROR(VLOOKUP(C903,[3]ServNOMINA!$F$16:$M$112,8,0)+VLOOKUP(C903,[4]ServNOMINA!$F$16:$M$112,8,0),0)</f>
        <v>0</v>
      </c>
      <c r="R903" s="3">
        <f>IFERROR(VLOOKUP(C903,[3]ServOTROS!$F$16:$M$112,8,0)+VLOOKUP(C903,[4]ServOTROS!$F$16:$M$112,8,0),0)</f>
        <v>0</v>
      </c>
      <c r="S903" s="3"/>
      <c r="T903" s="3">
        <f>IFERROR(VLOOKUP(B903,[3]Aaf_PENSION!$C$16:$M$112,11,0)+VLOOKUP(B903,[4]Aaf_PENSION!$C$16:$M$112,11,0),0)</f>
        <v>0</v>
      </c>
      <c r="U903" s="3">
        <f>IFERROR(VLOOKUP(B903,[3]Aaf_SALUD!$C$16:$M$112,11,0)+VLOOKUP(B903,[4]Aaf_SALUD!$C$16:$M$112,11,0),0)</f>
        <v>0</v>
      </c>
      <c r="V903" s="3"/>
      <c r="W903" s="3"/>
      <c r="X903" s="3">
        <f>IFERROR(VLOOKUP(B903,[3]Ap_CESANTIAS!$C$16:$M$112,11,0)+VLOOKUP(B903,[4]Ap_CESANTIAS!$C$16:$M$112,11,0),0)</f>
        <v>0</v>
      </c>
      <c r="Y903" s="3">
        <f>IFERROR(VLOOKUP(B903,[3]Ap_PENSION!$C$16:$M$112,11,0)+VLOOKUP(B903,[4]Ap_PENSION!$C$16:$M$112,11,0),0)</f>
        <v>0</v>
      </c>
      <c r="Z903" s="3">
        <f>IFERROR(VLOOKUP(B903,[3]Ap_SALUD!$C$16:$M$112,11,0)+VLOOKUP(B903,[4]Ap_SALUD!$C$16:$M$112,11,0),0)</f>
        <v>0</v>
      </c>
      <c r="AA903" s="36">
        <f t="shared" si="40"/>
        <v>0</v>
      </c>
      <c r="AB903" s="37">
        <f t="shared" si="41"/>
        <v>0</v>
      </c>
    </row>
    <row r="904" spans="1:28" hidden="1" x14ac:dyDescent="0.25">
      <c r="A904" s="38">
        <v>892</v>
      </c>
      <c r="B904" s="61"/>
      <c r="C904" s="31">
        <v>891480032</v>
      </c>
      <c r="D904" s="31">
        <f>VLOOKUP(C904,ENERO!$D$13:$E$1147,2,0)</f>
        <v>219466594</v>
      </c>
      <c r="E904" s="61" t="s">
        <v>1056</v>
      </c>
      <c r="F904" s="61"/>
      <c r="G904" s="61"/>
      <c r="H904" s="3">
        <v>486939488</v>
      </c>
      <c r="I904" s="3">
        <v>1143555039</v>
      </c>
      <c r="J904" s="3">
        <f>IFERROR(VLOOKUP(C904,[1]NOMINA!$Y$16:$AC$112,5,0),0)</f>
        <v>0</v>
      </c>
      <c r="K904" s="3">
        <f>IFERROR(VLOOKUP(C904,[1]CANCELACIONES!$Y$16:$AC$43,5,0),0)</f>
        <v>0</v>
      </c>
      <c r="L904" s="3">
        <f>IFERROR(VLOOKUP(C904,'[2]res- 200686'!$K$16:$R$112,8,0),0)</f>
        <v>0</v>
      </c>
      <c r="M904" s="3">
        <f>IFERROR(VLOOKUP(C904,'[2]reduccion calidad '!$K$16:$R$27,8,0),0)*-1</f>
        <v>0</v>
      </c>
      <c r="N904" s="3"/>
      <c r="O904" s="34">
        <f t="shared" si="39"/>
        <v>1630494527</v>
      </c>
      <c r="P904" s="35">
        <v>1630494527</v>
      </c>
      <c r="Q904" s="3">
        <f>IFERROR(VLOOKUP(C904,[3]ServNOMINA!$F$16:$M$112,8,0)+VLOOKUP(C904,[4]ServNOMINA!$F$16:$M$112,8,0),0)</f>
        <v>0</v>
      </c>
      <c r="R904" s="3">
        <f>IFERROR(VLOOKUP(C904,[3]ServOTROS!$F$16:$M$112,8,0)+VLOOKUP(C904,[4]ServOTROS!$F$16:$M$112,8,0),0)</f>
        <v>0</v>
      </c>
      <c r="S904" s="3"/>
      <c r="T904" s="3">
        <f>IFERROR(VLOOKUP(B904,[3]Aaf_PENSION!$C$16:$M$112,11,0)+VLOOKUP(B904,[4]Aaf_PENSION!$C$16:$M$112,11,0),0)</f>
        <v>0</v>
      </c>
      <c r="U904" s="3">
        <f>IFERROR(VLOOKUP(B904,[3]Aaf_SALUD!$C$16:$M$112,11,0)+VLOOKUP(B904,[4]Aaf_SALUD!$C$16:$M$112,11,0),0)</f>
        <v>0</v>
      </c>
      <c r="V904" s="3"/>
      <c r="W904" s="3"/>
      <c r="X904" s="3">
        <f>IFERROR(VLOOKUP(B904,[3]Ap_CESANTIAS!$C$16:$M$112,11,0)+VLOOKUP(B904,[4]Ap_CESANTIAS!$C$16:$M$112,11,0),0)</f>
        <v>0</v>
      </c>
      <c r="Y904" s="3">
        <f>IFERROR(VLOOKUP(B904,[3]Ap_PENSION!$C$16:$M$112,11,0)+VLOOKUP(B904,[4]Ap_PENSION!$C$16:$M$112,11,0),0)</f>
        <v>0</v>
      </c>
      <c r="Z904" s="3">
        <f>IFERROR(VLOOKUP(B904,[3]Ap_SALUD!$C$16:$M$112,11,0)+VLOOKUP(B904,[4]Ap_SALUD!$C$16:$M$112,11,0),0)</f>
        <v>0</v>
      </c>
      <c r="AA904" s="36">
        <f t="shared" si="40"/>
        <v>0</v>
      </c>
      <c r="AB904" s="37">
        <f t="shared" si="41"/>
        <v>0</v>
      </c>
    </row>
    <row r="905" spans="1:28" hidden="1" x14ac:dyDescent="0.25">
      <c r="A905" s="29">
        <v>893</v>
      </c>
      <c r="B905" s="61"/>
      <c r="C905" s="31">
        <v>891480033</v>
      </c>
      <c r="D905" s="31">
        <f>VLOOKUP(C905,ENERO!$D$13:$E$1147,2,0)</f>
        <v>218266682</v>
      </c>
      <c r="E905" s="61" t="s">
        <v>1057</v>
      </c>
      <c r="F905" s="61"/>
      <c r="G905" s="61"/>
      <c r="H905" s="3">
        <v>867793736</v>
      </c>
      <c r="I905" s="3">
        <v>1556134099</v>
      </c>
      <c r="J905" s="3">
        <f>IFERROR(VLOOKUP(C905,[1]NOMINA!$Y$16:$AC$112,5,0),0)</f>
        <v>0</v>
      </c>
      <c r="K905" s="3">
        <f>IFERROR(VLOOKUP(C905,[1]CANCELACIONES!$Y$16:$AC$43,5,0),0)</f>
        <v>0</v>
      </c>
      <c r="L905" s="3">
        <f>IFERROR(VLOOKUP(C905,'[2]res- 200686'!$K$16:$R$112,8,0),0)</f>
        <v>0</v>
      </c>
      <c r="M905" s="3">
        <f>IFERROR(VLOOKUP(C905,'[2]reduccion calidad '!$K$16:$R$27,8,0),0)*-1</f>
        <v>0</v>
      </c>
      <c r="N905" s="3"/>
      <c r="O905" s="34">
        <f t="shared" si="39"/>
        <v>2423927835</v>
      </c>
      <c r="P905" s="35">
        <v>2423927835</v>
      </c>
      <c r="Q905" s="3">
        <f>IFERROR(VLOOKUP(C905,[3]ServNOMINA!$F$16:$M$112,8,0)+VLOOKUP(C905,[4]ServNOMINA!$F$16:$M$112,8,0),0)</f>
        <v>0</v>
      </c>
      <c r="R905" s="3">
        <f>IFERROR(VLOOKUP(C905,[3]ServOTROS!$F$16:$M$112,8,0)+VLOOKUP(C905,[4]ServOTROS!$F$16:$M$112,8,0),0)</f>
        <v>0</v>
      </c>
      <c r="S905" s="3"/>
      <c r="T905" s="3">
        <f>IFERROR(VLOOKUP(B905,[3]Aaf_PENSION!$C$16:$M$112,11,0)+VLOOKUP(B905,[4]Aaf_PENSION!$C$16:$M$112,11,0),0)</f>
        <v>0</v>
      </c>
      <c r="U905" s="3">
        <f>IFERROR(VLOOKUP(B905,[3]Aaf_SALUD!$C$16:$M$112,11,0)+VLOOKUP(B905,[4]Aaf_SALUD!$C$16:$M$112,11,0),0)</f>
        <v>0</v>
      </c>
      <c r="V905" s="3"/>
      <c r="W905" s="3"/>
      <c r="X905" s="3">
        <f>IFERROR(VLOOKUP(B905,[3]Ap_CESANTIAS!$C$16:$M$112,11,0)+VLOOKUP(B905,[4]Ap_CESANTIAS!$C$16:$M$112,11,0),0)</f>
        <v>0</v>
      </c>
      <c r="Y905" s="3">
        <f>IFERROR(VLOOKUP(B905,[3]Ap_PENSION!$C$16:$M$112,11,0)+VLOOKUP(B905,[4]Ap_PENSION!$C$16:$M$112,11,0),0)</f>
        <v>0</v>
      </c>
      <c r="Z905" s="3">
        <f>IFERROR(VLOOKUP(B905,[3]Ap_SALUD!$C$16:$M$112,11,0)+VLOOKUP(B905,[4]Ap_SALUD!$C$16:$M$112,11,0),0)</f>
        <v>0</v>
      </c>
      <c r="AA905" s="36">
        <f t="shared" si="40"/>
        <v>0</v>
      </c>
      <c r="AB905" s="37">
        <f t="shared" si="41"/>
        <v>0</v>
      </c>
    </row>
    <row r="906" spans="1:28" hidden="1" x14ac:dyDescent="0.25">
      <c r="A906" s="38">
        <v>894</v>
      </c>
      <c r="B906" s="61"/>
      <c r="C906" s="31">
        <v>891480034</v>
      </c>
      <c r="D906" s="31">
        <f>VLOOKUP(C906,ENERO!$D$13:$E$1147,2,0)</f>
        <v>218766687</v>
      </c>
      <c r="E906" s="61" t="s">
        <v>1058</v>
      </c>
      <c r="F906" s="61"/>
      <c r="G906" s="61"/>
      <c r="H906" s="3">
        <v>174202488</v>
      </c>
      <c r="I906" s="3">
        <v>441511173</v>
      </c>
      <c r="J906" s="3">
        <f>IFERROR(VLOOKUP(C906,[1]NOMINA!$Y$16:$AC$112,5,0),0)</f>
        <v>0</v>
      </c>
      <c r="K906" s="3">
        <f>IFERROR(VLOOKUP(C906,[1]CANCELACIONES!$Y$16:$AC$43,5,0),0)</f>
        <v>0</v>
      </c>
      <c r="L906" s="3">
        <f>IFERROR(VLOOKUP(C906,'[2]res- 200686'!$K$16:$R$112,8,0),0)</f>
        <v>0</v>
      </c>
      <c r="M906" s="3">
        <f>IFERROR(VLOOKUP(C906,'[2]reduccion calidad '!$K$16:$R$27,8,0),0)*-1</f>
        <v>0</v>
      </c>
      <c r="N906" s="3"/>
      <c r="O906" s="34">
        <f t="shared" si="39"/>
        <v>615713661</v>
      </c>
      <c r="P906" s="35">
        <v>615713661</v>
      </c>
      <c r="Q906" s="3">
        <f>IFERROR(VLOOKUP(C906,[3]ServNOMINA!$F$16:$M$112,8,0)+VLOOKUP(C906,[4]ServNOMINA!$F$16:$M$112,8,0),0)</f>
        <v>0</v>
      </c>
      <c r="R906" s="3">
        <f>IFERROR(VLOOKUP(C906,[3]ServOTROS!$F$16:$M$112,8,0)+VLOOKUP(C906,[4]ServOTROS!$F$16:$M$112,8,0),0)</f>
        <v>0</v>
      </c>
      <c r="S906" s="3"/>
      <c r="T906" s="3">
        <f>IFERROR(VLOOKUP(B906,[3]Aaf_PENSION!$C$16:$M$112,11,0)+VLOOKUP(B906,[4]Aaf_PENSION!$C$16:$M$112,11,0),0)</f>
        <v>0</v>
      </c>
      <c r="U906" s="3">
        <f>IFERROR(VLOOKUP(B906,[3]Aaf_SALUD!$C$16:$M$112,11,0)+VLOOKUP(B906,[4]Aaf_SALUD!$C$16:$M$112,11,0),0)</f>
        <v>0</v>
      </c>
      <c r="V906" s="3"/>
      <c r="W906" s="3"/>
      <c r="X906" s="3">
        <f>IFERROR(VLOOKUP(B906,[3]Ap_CESANTIAS!$C$16:$M$112,11,0)+VLOOKUP(B906,[4]Ap_CESANTIAS!$C$16:$M$112,11,0),0)</f>
        <v>0</v>
      </c>
      <c r="Y906" s="3">
        <f>IFERROR(VLOOKUP(B906,[3]Ap_PENSION!$C$16:$M$112,11,0)+VLOOKUP(B906,[4]Ap_PENSION!$C$16:$M$112,11,0),0)</f>
        <v>0</v>
      </c>
      <c r="Z906" s="3">
        <f>IFERROR(VLOOKUP(B906,[3]Ap_SALUD!$C$16:$M$112,11,0)+VLOOKUP(B906,[4]Ap_SALUD!$C$16:$M$112,11,0),0)</f>
        <v>0</v>
      </c>
      <c r="AA906" s="36">
        <f t="shared" si="40"/>
        <v>0</v>
      </c>
      <c r="AB906" s="37">
        <f t="shared" si="41"/>
        <v>0</v>
      </c>
    </row>
    <row r="907" spans="1:28" hidden="1" x14ac:dyDescent="0.25">
      <c r="A907" s="29">
        <v>895</v>
      </c>
      <c r="B907" s="61"/>
      <c r="C907" s="31">
        <v>890210928</v>
      </c>
      <c r="D907" s="31">
        <f>VLOOKUP(C907,ENERO!$D$13:$E$1147,2,0)</f>
        <v>211368013</v>
      </c>
      <c r="E907" s="61" t="s">
        <v>1059</v>
      </c>
      <c r="F907" s="61"/>
      <c r="G907" s="61"/>
      <c r="H907" s="3">
        <v>22872431</v>
      </c>
      <c r="I907" s="3">
        <v>66710138</v>
      </c>
      <c r="J907" s="3">
        <f>IFERROR(VLOOKUP(C907,[1]NOMINA!$Y$16:$AC$112,5,0),0)</f>
        <v>0</v>
      </c>
      <c r="K907" s="3">
        <f>IFERROR(VLOOKUP(C907,[1]CANCELACIONES!$Y$16:$AC$43,5,0),0)</f>
        <v>0</v>
      </c>
      <c r="L907" s="3">
        <f>IFERROR(VLOOKUP(C907,'[2]res- 200686'!$K$16:$R$112,8,0),0)</f>
        <v>0</v>
      </c>
      <c r="M907" s="3">
        <f>IFERROR(VLOOKUP(C907,'[2]reduccion calidad '!$K$16:$R$27,8,0),0)*-1</f>
        <v>0</v>
      </c>
      <c r="N907" s="3"/>
      <c r="O907" s="34">
        <f t="shared" si="39"/>
        <v>89582569</v>
      </c>
      <c r="P907" s="35">
        <v>89582569</v>
      </c>
      <c r="Q907" s="3">
        <f>IFERROR(VLOOKUP(C907,[3]ServNOMINA!$F$16:$M$112,8,0)+VLOOKUP(C907,[4]ServNOMINA!$F$16:$M$112,8,0),0)</f>
        <v>0</v>
      </c>
      <c r="R907" s="3">
        <f>IFERROR(VLOOKUP(C907,[3]ServOTROS!$F$16:$M$112,8,0)+VLOOKUP(C907,[4]ServOTROS!$F$16:$M$112,8,0),0)</f>
        <v>0</v>
      </c>
      <c r="S907" s="3"/>
      <c r="T907" s="3">
        <f>IFERROR(VLOOKUP(B907,[3]Aaf_PENSION!$C$16:$M$112,11,0)+VLOOKUP(B907,[4]Aaf_PENSION!$C$16:$M$112,11,0),0)</f>
        <v>0</v>
      </c>
      <c r="U907" s="3">
        <f>IFERROR(VLOOKUP(B907,[3]Aaf_SALUD!$C$16:$M$112,11,0)+VLOOKUP(B907,[4]Aaf_SALUD!$C$16:$M$112,11,0),0)</f>
        <v>0</v>
      </c>
      <c r="V907" s="3"/>
      <c r="W907" s="3"/>
      <c r="X907" s="3">
        <f>IFERROR(VLOOKUP(B907,[3]Ap_CESANTIAS!$C$16:$M$112,11,0)+VLOOKUP(B907,[4]Ap_CESANTIAS!$C$16:$M$112,11,0),0)</f>
        <v>0</v>
      </c>
      <c r="Y907" s="3">
        <f>IFERROR(VLOOKUP(B907,[3]Ap_PENSION!$C$16:$M$112,11,0)+VLOOKUP(B907,[4]Ap_PENSION!$C$16:$M$112,11,0),0)</f>
        <v>0</v>
      </c>
      <c r="Z907" s="3">
        <f>IFERROR(VLOOKUP(B907,[3]Ap_SALUD!$C$16:$M$112,11,0)+VLOOKUP(B907,[4]Ap_SALUD!$C$16:$M$112,11,0),0)</f>
        <v>0</v>
      </c>
      <c r="AA907" s="36">
        <f t="shared" si="40"/>
        <v>0</v>
      </c>
      <c r="AB907" s="37">
        <f t="shared" si="41"/>
        <v>0</v>
      </c>
    </row>
    <row r="908" spans="1:28" hidden="1" x14ac:dyDescent="0.25">
      <c r="A908" s="38">
        <v>896</v>
      </c>
      <c r="B908" s="61"/>
      <c r="C908" s="31">
        <v>800099455</v>
      </c>
      <c r="D908" s="31">
        <f>VLOOKUP(C908,ENERO!$D$13:$E$1147,2,0)</f>
        <v>212068020</v>
      </c>
      <c r="E908" s="61" t="s">
        <v>630</v>
      </c>
      <c r="F908" s="61"/>
      <c r="G908" s="61"/>
      <c r="H908" s="3">
        <v>53494280</v>
      </c>
      <c r="I908" s="3">
        <v>196389090</v>
      </c>
      <c r="J908" s="3">
        <f>IFERROR(VLOOKUP(C908,[1]NOMINA!$Y$16:$AC$112,5,0),0)</f>
        <v>0</v>
      </c>
      <c r="K908" s="3">
        <f>IFERROR(VLOOKUP(C908,[1]CANCELACIONES!$Y$16:$AC$43,5,0),0)</f>
        <v>0</v>
      </c>
      <c r="L908" s="3">
        <f>IFERROR(VLOOKUP(C908,'[2]res- 200686'!$K$16:$R$112,8,0),0)</f>
        <v>0</v>
      </c>
      <c r="M908" s="3">
        <f>IFERROR(VLOOKUP(C908,'[2]reduccion calidad '!$K$16:$R$27,8,0),0)*-1</f>
        <v>0</v>
      </c>
      <c r="N908" s="3"/>
      <c r="O908" s="34">
        <f t="shared" si="39"/>
        <v>249883370</v>
      </c>
      <c r="P908" s="35">
        <v>249883370</v>
      </c>
      <c r="Q908" s="3">
        <f>IFERROR(VLOOKUP(C908,[3]ServNOMINA!$F$16:$M$112,8,0)+VLOOKUP(C908,[4]ServNOMINA!$F$16:$M$112,8,0),0)</f>
        <v>0</v>
      </c>
      <c r="R908" s="3">
        <f>IFERROR(VLOOKUP(C908,[3]ServOTROS!$F$16:$M$112,8,0)+VLOOKUP(C908,[4]ServOTROS!$F$16:$M$112,8,0),0)</f>
        <v>0</v>
      </c>
      <c r="S908" s="3"/>
      <c r="T908" s="3">
        <f>IFERROR(VLOOKUP(B908,[3]Aaf_PENSION!$C$16:$M$112,11,0)+VLOOKUP(B908,[4]Aaf_PENSION!$C$16:$M$112,11,0),0)</f>
        <v>0</v>
      </c>
      <c r="U908" s="3">
        <f>IFERROR(VLOOKUP(B908,[3]Aaf_SALUD!$C$16:$M$112,11,0)+VLOOKUP(B908,[4]Aaf_SALUD!$C$16:$M$112,11,0),0)</f>
        <v>0</v>
      </c>
      <c r="V908" s="3"/>
      <c r="W908" s="3"/>
      <c r="X908" s="3">
        <f>IFERROR(VLOOKUP(B908,[3]Ap_CESANTIAS!$C$16:$M$112,11,0)+VLOOKUP(B908,[4]Ap_CESANTIAS!$C$16:$M$112,11,0),0)</f>
        <v>0</v>
      </c>
      <c r="Y908" s="3">
        <f>IFERROR(VLOOKUP(B908,[3]Ap_PENSION!$C$16:$M$112,11,0)+VLOOKUP(B908,[4]Ap_PENSION!$C$16:$M$112,11,0),0)</f>
        <v>0</v>
      </c>
      <c r="Z908" s="3">
        <f>IFERROR(VLOOKUP(B908,[3]Ap_SALUD!$C$16:$M$112,11,0)+VLOOKUP(B908,[4]Ap_SALUD!$C$16:$M$112,11,0),0)</f>
        <v>0</v>
      </c>
      <c r="AA908" s="36">
        <f t="shared" si="40"/>
        <v>0</v>
      </c>
      <c r="AB908" s="37">
        <f t="shared" si="41"/>
        <v>0</v>
      </c>
    </row>
    <row r="909" spans="1:28" hidden="1" x14ac:dyDescent="0.25">
      <c r="A909" s="29">
        <v>897</v>
      </c>
      <c r="B909" s="61"/>
      <c r="C909" s="31">
        <v>890205334</v>
      </c>
      <c r="D909" s="31">
        <f>VLOOKUP(C909,ENERO!$D$13:$E$1147,2,0)</f>
        <v>215168051</v>
      </c>
      <c r="E909" s="61" t="s">
        <v>1060</v>
      </c>
      <c r="F909" s="61"/>
      <c r="G909" s="61"/>
      <c r="H909" s="3">
        <v>181511310</v>
      </c>
      <c r="I909" s="3">
        <v>325548736</v>
      </c>
      <c r="J909" s="3">
        <f>IFERROR(VLOOKUP(C909,[1]NOMINA!$Y$16:$AC$112,5,0),0)</f>
        <v>0</v>
      </c>
      <c r="K909" s="3">
        <f>IFERROR(VLOOKUP(C909,[1]CANCELACIONES!$Y$16:$AC$43,5,0),0)</f>
        <v>0</v>
      </c>
      <c r="L909" s="3">
        <f>IFERROR(VLOOKUP(C909,'[2]res- 200686'!$K$16:$R$112,8,0),0)</f>
        <v>0</v>
      </c>
      <c r="M909" s="3">
        <f>IFERROR(VLOOKUP(C909,'[2]reduccion calidad '!$K$16:$R$27,8,0),0)*-1</f>
        <v>0</v>
      </c>
      <c r="N909" s="3"/>
      <c r="O909" s="34">
        <f t="shared" si="39"/>
        <v>507060046</v>
      </c>
      <c r="P909" s="35">
        <v>507060046</v>
      </c>
      <c r="Q909" s="3">
        <f>IFERROR(VLOOKUP(C909,[3]ServNOMINA!$F$16:$M$112,8,0)+VLOOKUP(C909,[4]ServNOMINA!$F$16:$M$112,8,0),0)</f>
        <v>0</v>
      </c>
      <c r="R909" s="3">
        <f>IFERROR(VLOOKUP(C909,[3]ServOTROS!$F$16:$M$112,8,0)+VLOOKUP(C909,[4]ServOTROS!$F$16:$M$112,8,0),0)</f>
        <v>0</v>
      </c>
      <c r="S909" s="3"/>
      <c r="T909" s="3">
        <f>IFERROR(VLOOKUP(B909,[3]Aaf_PENSION!$C$16:$M$112,11,0)+VLOOKUP(B909,[4]Aaf_PENSION!$C$16:$M$112,11,0),0)</f>
        <v>0</v>
      </c>
      <c r="U909" s="3">
        <f>IFERROR(VLOOKUP(B909,[3]Aaf_SALUD!$C$16:$M$112,11,0)+VLOOKUP(B909,[4]Aaf_SALUD!$C$16:$M$112,11,0),0)</f>
        <v>0</v>
      </c>
      <c r="V909" s="3"/>
      <c r="W909" s="3"/>
      <c r="X909" s="3">
        <f>IFERROR(VLOOKUP(B909,[3]Ap_CESANTIAS!$C$16:$M$112,11,0)+VLOOKUP(B909,[4]Ap_CESANTIAS!$C$16:$M$112,11,0),0)</f>
        <v>0</v>
      </c>
      <c r="Y909" s="3">
        <f>IFERROR(VLOOKUP(B909,[3]Ap_PENSION!$C$16:$M$112,11,0)+VLOOKUP(B909,[4]Ap_PENSION!$C$16:$M$112,11,0),0)</f>
        <v>0</v>
      </c>
      <c r="Z909" s="3">
        <f>IFERROR(VLOOKUP(B909,[3]Ap_SALUD!$C$16:$M$112,11,0)+VLOOKUP(B909,[4]Ap_SALUD!$C$16:$M$112,11,0),0)</f>
        <v>0</v>
      </c>
      <c r="AA909" s="36">
        <f t="shared" si="40"/>
        <v>0</v>
      </c>
      <c r="AB909" s="37">
        <f t="shared" si="41"/>
        <v>0</v>
      </c>
    </row>
    <row r="910" spans="1:28" hidden="1" x14ac:dyDescent="0.25">
      <c r="A910" s="38">
        <v>898</v>
      </c>
      <c r="B910" s="61"/>
      <c r="C910" s="31">
        <v>890206033</v>
      </c>
      <c r="D910" s="31">
        <f>VLOOKUP(C910,ENERO!$D$13:$E$1147,2,0)</f>
        <v>217768077</v>
      </c>
      <c r="E910" s="61" t="s">
        <v>322</v>
      </c>
      <c r="F910" s="61"/>
      <c r="G910" s="61"/>
      <c r="H910" s="3">
        <v>343863528</v>
      </c>
      <c r="I910" s="3">
        <v>491543125</v>
      </c>
      <c r="J910" s="3">
        <f>IFERROR(VLOOKUP(C910,[1]NOMINA!$Y$16:$AC$112,5,0),0)</f>
        <v>0</v>
      </c>
      <c r="K910" s="3">
        <f>IFERROR(VLOOKUP(C910,[1]CANCELACIONES!$Y$16:$AC$43,5,0),0)</f>
        <v>0</v>
      </c>
      <c r="L910" s="3">
        <f>IFERROR(VLOOKUP(C910,'[2]res- 200686'!$K$16:$R$112,8,0),0)</f>
        <v>0</v>
      </c>
      <c r="M910" s="3">
        <f>IFERROR(VLOOKUP(C910,'[2]reduccion calidad '!$K$16:$R$27,8,0),0)*-1</f>
        <v>0</v>
      </c>
      <c r="N910" s="3"/>
      <c r="O910" s="34">
        <f t="shared" ref="O910:O973" si="42">SUM(F910:M910)</f>
        <v>835406653</v>
      </c>
      <c r="P910" s="35">
        <v>835406653</v>
      </c>
      <c r="Q910" s="3">
        <f>IFERROR(VLOOKUP(C910,[3]ServNOMINA!$F$16:$M$112,8,0)+VLOOKUP(C910,[4]ServNOMINA!$F$16:$M$112,8,0),0)</f>
        <v>0</v>
      </c>
      <c r="R910" s="3">
        <f>IFERROR(VLOOKUP(C910,[3]ServOTROS!$F$16:$M$112,8,0)+VLOOKUP(C910,[4]ServOTROS!$F$16:$M$112,8,0),0)</f>
        <v>0</v>
      </c>
      <c r="S910" s="3"/>
      <c r="T910" s="3">
        <f>IFERROR(VLOOKUP(B910,[3]Aaf_PENSION!$C$16:$M$112,11,0)+VLOOKUP(B910,[4]Aaf_PENSION!$C$16:$M$112,11,0),0)</f>
        <v>0</v>
      </c>
      <c r="U910" s="3">
        <f>IFERROR(VLOOKUP(B910,[3]Aaf_SALUD!$C$16:$M$112,11,0)+VLOOKUP(B910,[4]Aaf_SALUD!$C$16:$M$112,11,0),0)</f>
        <v>0</v>
      </c>
      <c r="V910" s="3"/>
      <c r="W910" s="3"/>
      <c r="X910" s="3">
        <f>IFERROR(VLOOKUP(B910,[3]Ap_CESANTIAS!$C$16:$M$112,11,0)+VLOOKUP(B910,[4]Ap_CESANTIAS!$C$16:$M$112,11,0),0)</f>
        <v>0</v>
      </c>
      <c r="Y910" s="3">
        <f>IFERROR(VLOOKUP(B910,[3]Ap_PENSION!$C$16:$M$112,11,0)+VLOOKUP(B910,[4]Ap_PENSION!$C$16:$M$112,11,0),0)</f>
        <v>0</v>
      </c>
      <c r="Z910" s="3">
        <f>IFERROR(VLOOKUP(B910,[3]Ap_SALUD!$C$16:$M$112,11,0)+VLOOKUP(B910,[4]Ap_SALUD!$C$16:$M$112,11,0),0)</f>
        <v>0</v>
      </c>
      <c r="AA910" s="36">
        <f t="shared" ref="AA910:AA973" si="43">SUM(Q910:Z910)</f>
        <v>0</v>
      </c>
      <c r="AB910" s="37">
        <f t="shared" ref="AB910:AB973" si="44">+O910-P910-AA910</f>
        <v>0</v>
      </c>
    </row>
    <row r="911" spans="1:28" hidden="1" x14ac:dyDescent="0.25">
      <c r="A911" s="29">
        <v>899</v>
      </c>
      <c r="B911" s="61"/>
      <c r="C911" s="31">
        <v>890210932</v>
      </c>
      <c r="D911" s="31">
        <f>VLOOKUP(C911,ENERO!$D$13:$E$1147,2,0)</f>
        <v>217968079</v>
      </c>
      <c r="E911" s="61" t="s">
        <v>1061</v>
      </c>
      <c r="F911" s="61"/>
      <c r="G911" s="61"/>
      <c r="H911" s="3">
        <v>131339354</v>
      </c>
      <c r="I911" s="3">
        <v>279910951</v>
      </c>
      <c r="J911" s="3">
        <f>IFERROR(VLOOKUP(C911,[1]NOMINA!$Y$16:$AC$112,5,0),0)</f>
        <v>0</v>
      </c>
      <c r="K911" s="3">
        <f>IFERROR(VLOOKUP(C911,[1]CANCELACIONES!$Y$16:$AC$43,5,0),0)</f>
        <v>0</v>
      </c>
      <c r="L911" s="3">
        <f>IFERROR(VLOOKUP(C911,'[2]res- 200686'!$K$16:$R$112,8,0),0)</f>
        <v>0</v>
      </c>
      <c r="M911" s="3">
        <f>IFERROR(VLOOKUP(C911,'[2]reduccion calidad '!$K$16:$R$27,8,0),0)*-1</f>
        <v>0</v>
      </c>
      <c r="N911" s="3"/>
      <c r="O911" s="34">
        <f t="shared" si="42"/>
        <v>411250305</v>
      </c>
      <c r="P911" s="35">
        <v>411250305</v>
      </c>
      <c r="Q911" s="3">
        <f>IFERROR(VLOOKUP(C911,[3]ServNOMINA!$F$16:$M$112,8,0)+VLOOKUP(C911,[4]ServNOMINA!$F$16:$M$112,8,0),0)</f>
        <v>0</v>
      </c>
      <c r="R911" s="3">
        <f>IFERROR(VLOOKUP(C911,[3]ServOTROS!$F$16:$M$112,8,0)+VLOOKUP(C911,[4]ServOTROS!$F$16:$M$112,8,0),0)</f>
        <v>0</v>
      </c>
      <c r="S911" s="3"/>
      <c r="T911" s="3">
        <f>IFERROR(VLOOKUP(B911,[3]Aaf_PENSION!$C$16:$M$112,11,0)+VLOOKUP(B911,[4]Aaf_PENSION!$C$16:$M$112,11,0),0)</f>
        <v>0</v>
      </c>
      <c r="U911" s="3">
        <f>IFERROR(VLOOKUP(B911,[3]Aaf_SALUD!$C$16:$M$112,11,0)+VLOOKUP(B911,[4]Aaf_SALUD!$C$16:$M$112,11,0),0)</f>
        <v>0</v>
      </c>
      <c r="V911" s="3"/>
      <c r="W911" s="3"/>
      <c r="X911" s="3">
        <f>IFERROR(VLOOKUP(B911,[3]Ap_CESANTIAS!$C$16:$M$112,11,0)+VLOOKUP(B911,[4]Ap_CESANTIAS!$C$16:$M$112,11,0),0)</f>
        <v>0</v>
      </c>
      <c r="Y911" s="3">
        <f>IFERROR(VLOOKUP(B911,[3]Ap_PENSION!$C$16:$M$112,11,0)+VLOOKUP(B911,[4]Ap_PENSION!$C$16:$M$112,11,0),0)</f>
        <v>0</v>
      </c>
      <c r="Z911" s="3">
        <f>IFERROR(VLOOKUP(B911,[3]Ap_SALUD!$C$16:$M$112,11,0)+VLOOKUP(B911,[4]Ap_SALUD!$C$16:$M$112,11,0),0)</f>
        <v>0</v>
      </c>
      <c r="AA911" s="36">
        <f t="shared" si="43"/>
        <v>0</v>
      </c>
      <c r="AB911" s="37">
        <f t="shared" si="44"/>
        <v>0</v>
      </c>
    </row>
    <row r="912" spans="1:28" hidden="1" x14ac:dyDescent="0.25">
      <c r="A912" s="38">
        <v>900</v>
      </c>
      <c r="B912" s="61"/>
      <c r="C912" s="31">
        <v>890208119</v>
      </c>
      <c r="D912" s="31">
        <f>VLOOKUP(C912,ENERO!$D$13:$E$1147,2,0)</f>
        <v>219268092</v>
      </c>
      <c r="E912" s="61" t="s">
        <v>325</v>
      </c>
      <c r="F912" s="61"/>
      <c r="G912" s="61"/>
      <c r="H912" s="3">
        <v>125801228</v>
      </c>
      <c r="I912" s="3">
        <v>252258530</v>
      </c>
      <c r="J912" s="3">
        <f>IFERROR(VLOOKUP(C912,[1]NOMINA!$Y$16:$AC$112,5,0),0)</f>
        <v>0</v>
      </c>
      <c r="K912" s="3">
        <f>IFERROR(VLOOKUP(C912,[1]CANCELACIONES!$Y$16:$AC$43,5,0),0)</f>
        <v>0</v>
      </c>
      <c r="L912" s="3">
        <f>IFERROR(VLOOKUP(C912,'[2]res- 200686'!$K$16:$R$112,8,0),0)</f>
        <v>0</v>
      </c>
      <c r="M912" s="3">
        <f>IFERROR(VLOOKUP(C912,'[2]reduccion calidad '!$K$16:$R$27,8,0),0)*-1</f>
        <v>0</v>
      </c>
      <c r="N912" s="3"/>
      <c r="O912" s="34">
        <f t="shared" si="42"/>
        <v>378059758</v>
      </c>
      <c r="P912" s="35">
        <v>378059758</v>
      </c>
      <c r="Q912" s="3">
        <f>IFERROR(VLOOKUP(C912,[3]ServNOMINA!$F$16:$M$112,8,0)+VLOOKUP(C912,[4]ServNOMINA!$F$16:$M$112,8,0),0)</f>
        <v>0</v>
      </c>
      <c r="R912" s="3">
        <f>IFERROR(VLOOKUP(C912,[3]ServOTROS!$F$16:$M$112,8,0)+VLOOKUP(C912,[4]ServOTROS!$F$16:$M$112,8,0),0)</f>
        <v>0</v>
      </c>
      <c r="S912" s="3"/>
      <c r="T912" s="3">
        <f>IFERROR(VLOOKUP(B912,[3]Aaf_PENSION!$C$16:$M$112,11,0)+VLOOKUP(B912,[4]Aaf_PENSION!$C$16:$M$112,11,0),0)</f>
        <v>0</v>
      </c>
      <c r="U912" s="3">
        <f>IFERROR(VLOOKUP(B912,[3]Aaf_SALUD!$C$16:$M$112,11,0)+VLOOKUP(B912,[4]Aaf_SALUD!$C$16:$M$112,11,0),0)</f>
        <v>0</v>
      </c>
      <c r="V912" s="3"/>
      <c r="W912" s="3"/>
      <c r="X912" s="3">
        <f>IFERROR(VLOOKUP(B912,[3]Ap_CESANTIAS!$C$16:$M$112,11,0)+VLOOKUP(B912,[4]Ap_CESANTIAS!$C$16:$M$112,11,0),0)</f>
        <v>0</v>
      </c>
      <c r="Y912" s="3">
        <f>IFERROR(VLOOKUP(B912,[3]Ap_PENSION!$C$16:$M$112,11,0)+VLOOKUP(B912,[4]Ap_PENSION!$C$16:$M$112,11,0),0)</f>
        <v>0</v>
      </c>
      <c r="Z912" s="3">
        <f>IFERROR(VLOOKUP(B912,[3]Ap_SALUD!$C$16:$M$112,11,0)+VLOOKUP(B912,[4]Ap_SALUD!$C$16:$M$112,11,0),0)</f>
        <v>0</v>
      </c>
      <c r="AA912" s="36">
        <f t="shared" si="43"/>
        <v>0</v>
      </c>
      <c r="AB912" s="37">
        <f t="shared" si="44"/>
        <v>0</v>
      </c>
    </row>
    <row r="913" spans="1:28" hidden="1" x14ac:dyDescent="0.25">
      <c r="A913" s="29">
        <v>901</v>
      </c>
      <c r="B913" s="61"/>
      <c r="C913" s="31">
        <v>890210890</v>
      </c>
      <c r="D913" s="31">
        <f>VLOOKUP(C913,ENERO!$D$13:$E$1147,2,0)</f>
        <v>210168101</v>
      </c>
      <c r="E913" s="61" t="s">
        <v>646</v>
      </c>
      <c r="F913" s="61"/>
      <c r="G913" s="61"/>
      <c r="H913" s="3">
        <v>219977636</v>
      </c>
      <c r="I913" s="3">
        <v>591662758</v>
      </c>
      <c r="J913" s="3">
        <f>IFERROR(VLOOKUP(C913,[1]NOMINA!$Y$16:$AC$112,5,0),0)</f>
        <v>0</v>
      </c>
      <c r="K913" s="3">
        <f>IFERROR(VLOOKUP(C913,[1]CANCELACIONES!$Y$16:$AC$43,5,0),0)</f>
        <v>0</v>
      </c>
      <c r="L913" s="3">
        <f>IFERROR(VLOOKUP(C913,'[2]res- 200686'!$K$16:$R$112,8,0),0)</f>
        <v>0</v>
      </c>
      <c r="M913" s="3">
        <f>IFERROR(VLOOKUP(C913,'[2]reduccion calidad '!$K$16:$R$27,8,0),0)*-1</f>
        <v>0</v>
      </c>
      <c r="N913" s="3"/>
      <c r="O913" s="34">
        <f t="shared" si="42"/>
        <v>811640394</v>
      </c>
      <c r="P913" s="35">
        <v>811640394</v>
      </c>
      <c r="Q913" s="3">
        <f>IFERROR(VLOOKUP(C913,[3]ServNOMINA!$F$16:$M$112,8,0)+VLOOKUP(C913,[4]ServNOMINA!$F$16:$M$112,8,0),0)</f>
        <v>0</v>
      </c>
      <c r="R913" s="3">
        <f>IFERROR(VLOOKUP(C913,[3]ServOTROS!$F$16:$M$112,8,0)+VLOOKUP(C913,[4]ServOTROS!$F$16:$M$112,8,0),0)</f>
        <v>0</v>
      </c>
      <c r="S913" s="3"/>
      <c r="T913" s="3">
        <f>IFERROR(VLOOKUP(B913,[3]Aaf_PENSION!$C$16:$M$112,11,0)+VLOOKUP(B913,[4]Aaf_PENSION!$C$16:$M$112,11,0),0)</f>
        <v>0</v>
      </c>
      <c r="U913" s="3">
        <f>IFERROR(VLOOKUP(B913,[3]Aaf_SALUD!$C$16:$M$112,11,0)+VLOOKUP(B913,[4]Aaf_SALUD!$C$16:$M$112,11,0),0)</f>
        <v>0</v>
      </c>
      <c r="V913" s="3"/>
      <c r="W913" s="3"/>
      <c r="X913" s="3">
        <f>IFERROR(VLOOKUP(B913,[3]Ap_CESANTIAS!$C$16:$M$112,11,0)+VLOOKUP(B913,[4]Ap_CESANTIAS!$C$16:$M$112,11,0),0)</f>
        <v>0</v>
      </c>
      <c r="Y913" s="3">
        <f>IFERROR(VLOOKUP(B913,[3]Ap_PENSION!$C$16:$M$112,11,0)+VLOOKUP(B913,[4]Ap_PENSION!$C$16:$M$112,11,0),0)</f>
        <v>0</v>
      </c>
      <c r="Z913" s="3">
        <f>IFERROR(VLOOKUP(B913,[3]Ap_SALUD!$C$16:$M$112,11,0)+VLOOKUP(B913,[4]Ap_SALUD!$C$16:$M$112,11,0),0)</f>
        <v>0</v>
      </c>
      <c r="AA913" s="36">
        <f t="shared" si="43"/>
        <v>0</v>
      </c>
      <c r="AB913" s="37">
        <f t="shared" si="44"/>
        <v>0</v>
      </c>
    </row>
    <row r="914" spans="1:28" hidden="1" x14ac:dyDescent="0.25">
      <c r="A914" s="38">
        <v>902</v>
      </c>
      <c r="B914" s="61"/>
      <c r="C914" s="31">
        <v>890205575</v>
      </c>
      <c r="D914" s="31">
        <f>VLOOKUP(C914,ENERO!$D$13:$E$1147,2,0)</f>
        <v>212168121</v>
      </c>
      <c r="E914" s="61" t="s">
        <v>738</v>
      </c>
      <c r="F914" s="61"/>
      <c r="G914" s="61"/>
      <c r="H914" s="3">
        <v>25630093</v>
      </c>
      <c r="I914" s="3">
        <v>72205930</v>
      </c>
      <c r="J914" s="3">
        <f>IFERROR(VLOOKUP(C914,[1]NOMINA!$Y$16:$AC$112,5,0),0)</f>
        <v>0</v>
      </c>
      <c r="K914" s="3">
        <f>IFERROR(VLOOKUP(C914,[1]CANCELACIONES!$Y$16:$AC$43,5,0),0)</f>
        <v>0</v>
      </c>
      <c r="L914" s="3">
        <f>IFERROR(VLOOKUP(C914,'[2]res- 200686'!$K$16:$R$112,8,0),0)</f>
        <v>0</v>
      </c>
      <c r="M914" s="3">
        <f>IFERROR(VLOOKUP(C914,'[2]reduccion calidad '!$K$16:$R$27,8,0),0)*-1</f>
        <v>0</v>
      </c>
      <c r="N914" s="3"/>
      <c r="O914" s="34">
        <f t="shared" si="42"/>
        <v>97836023</v>
      </c>
      <c r="P914" s="35">
        <v>97836023</v>
      </c>
      <c r="Q914" s="3">
        <f>IFERROR(VLOOKUP(C914,[3]ServNOMINA!$F$16:$M$112,8,0)+VLOOKUP(C914,[4]ServNOMINA!$F$16:$M$112,8,0),0)</f>
        <v>0</v>
      </c>
      <c r="R914" s="3">
        <f>IFERROR(VLOOKUP(C914,[3]ServOTROS!$F$16:$M$112,8,0)+VLOOKUP(C914,[4]ServOTROS!$F$16:$M$112,8,0),0)</f>
        <v>0</v>
      </c>
      <c r="S914" s="3"/>
      <c r="T914" s="3">
        <f>IFERROR(VLOOKUP(B914,[3]Aaf_PENSION!$C$16:$M$112,11,0)+VLOOKUP(B914,[4]Aaf_PENSION!$C$16:$M$112,11,0),0)</f>
        <v>0</v>
      </c>
      <c r="U914" s="3">
        <f>IFERROR(VLOOKUP(B914,[3]Aaf_SALUD!$C$16:$M$112,11,0)+VLOOKUP(B914,[4]Aaf_SALUD!$C$16:$M$112,11,0),0)</f>
        <v>0</v>
      </c>
      <c r="V914" s="3"/>
      <c r="W914" s="3"/>
      <c r="X914" s="3">
        <f>IFERROR(VLOOKUP(B914,[3]Ap_CESANTIAS!$C$16:$M$112,11,0)+VLOOKUP(B914,[4]Ap_CESANTIAS!$C$16:$M$112,11,0),0)</f>
        <v>0</v>
      </c>
      <c r="Y914" s="3">
        <f>IFERROR(VLOOKUP(B914,[3]Ap_PENSION!$C$16:$M$112,11,0)+VLOOKUP(B914,[4]Ap_PENSION!$C$16:$M$112,11,0),0)</f>
        <v>0</v>
      </c>
      <c r="Z914" s="3">
        <f>IFERROR(VLOOKUP(B914,[3]Ap_SALUD!$C$16:$M$112,11,0)+VLOOKUP(B914,[4]Ap_SALUD!$C$16:$M$112,11,0),0)</f>
        <v>0</v>
      </c>
      <c r="AA914" s="36">
        <f t="shared" si="43"/>
        <v>0</v>
      </c>
      <c r="AB914" s="37">
        <f t="shared" si="44"/>
        <v>0</v>
      </c>
    </row>
    <row r="915" spans="1:28" hidden="1" x14ac:dyDescent="0.25">
      <c r="A915" s="29">
        <v>903</v>
      </c>
      <c r="B915" s="61"/>
      <c r="C915" s="31">
        <v>890210967</v>
      </c>
      <c r="D915" s="31">
        <f>VLOOKUP(C915,ENERO!$D$13:$E$1147,2,0)</f>
        <v>213268132</v>
      </c>
      <c r="E915" s="61" t="s">
        <v>1062</v>
      </c>
      <c r="F915" s="61"/>
      <c r="G915" s="61"/>
      <c r="H915" s="3">
        <v>34887386</v>
      </c>
      <c r="I915" s="3">
        <v>84260162</v>
      </c>
      <c r="J915" s="3">
        <f>IFERROR(VLOOKUP(C915,[1]NOMINA!$Y$16:$AC$112,5,0),0)</f>
        <v>0</v>
      </c>
      <c r="K915" s="3">
        <f>IFERROR(VLOOKUP(C915,[1]CANCELACIONES!$Y$16:$AC$43,5,0),0)</f>
        <v>0</v>
      </c>
      <c r="L915" s="3">
        <f>IFERROR(VLOOKUP(C915,'[2]res- 200686'!$K$16:$R$112,8,0),0)</f>
        <v>0</v>
      </c>
      <c r="M915" s="3">
        <f>IFERROR(VLOOKUP(C915,'[2]reduccion calidad '!$K$16:$R$27,8,0),0)*-1</f>
        <v>0</v>
      </c>
      <c r="N915" s="3"/>
      <c r="O915" s="34">
        <f t="shared" si="42"/>
        <v>119147548</v>
      </c>
      <c r="P915" s="35">
        <v>119147548</v>
      </c>
      <c r="Q915" s="3">
        <f>IFERROR(VLOOKUP(C915,[3]ServNOMINA!$F$16:$M$112,8,0)+VLOOKUP(C915,[4]ServNOMINA!$F$16:$M$112,8,0),0)</f>
        <v>0</v>
      </c>
      <c r="R915" s="3">
        <f>IFERROR(VLOOKUP(C915,[3]ServOTROS!$F$16:$M$112,8,0)+VLOOKUP(C915,[4]ServOTROS!$F$16:$M$112,8,0),0)</f>
        <v>0</v>
      </c>
      <c r="S915" s="3"/>
      <c r="T915" s="3">
        <f>IFERROR(VLOOKUP(B915,[3]Aaf_PENSION!$C$16:$M$112,11,0)+VLOOKUP(B915,[4]Aaf_PENSION!$C$16:$M$112,11,0),0)</f>
        <v>0</v>
      </c>
      <c r="U915" s="3">
        <f>IFERROR(VLOOKUP(B915,[3]Aaf_SALUD!$C$16:$M$112,11,0)+VLOOKUP(B915,[4]Aaf_SALUD!$C$16:$M$112,11,0),0)</f>
        <v>0</v>
      </c>
      <c r="V915" s="3"/>
      <c r="W915" s="3"/>
      <c r="X915" s="3">
        <f>IFERROR(VLOOKUP(B915,[3]Ap_CESANTIAS!$C$16:$M$112,11,0)+VLOOKUP(B915,[4]Ap_CESANTIAS!$C$16:$M$112,11,0),0)</f>
        <v>0</v>
      </c>
      <c r="Y915" s="3">
        <f>IFERROR(VLOOKUP(B915,[3]Ap_PENSION!$C$16:$M$112,11,0)+VLOOKUP(B915,[4]Ap_PENSION!$C$16:$M$112,11,0),0)</f>
        <v>0</v>
      </c>
      <c r="Z915" s="3">
        <f>IFERROR(VLOOKUP(B915,[3]Ap_SALUD!$C$16:$M$112,11,0)+VLOOKUP(B915,[4]Ap_SALUD!$C$16:$M$112,11,0),0)</f>
        <v>0</v>
      </c>
      <c r="AA915" s="36">
        <f t="shared" si="43"/>
        <v>0</v>
      </c>
      <c r="AB915" s="37">
        <f t="shared" si="44"/>
        <v>0</v>
      </c>
    </row>
    <row r="916" spans="1:28" hidden="1" x14ac:dyDescent="0.25">
      <c r="A916" s="38">
        <v>904</v>
      </c>
      <c r="B916" s="61"/>
      <c r="C916" s="31">
        <v>890205119</v>
      </c>
      <c r="D916" s="31">
        <f>VLOOKUP(C916,ENERO!$D$13:$E$1147,2,0)</f>
        <v>214768147</v>
      </c>
      <c r="E916" s="61" t="s">
        <v>1063</v>
      </c>
      <c r="F916" s="61"/>
      <c r="G916" s="61"/>
      <c r="H916" s="3">
        <v>83007641</v>
      </c>
      <c r="I916" s="3">
        <v>177069679</v>
      </c>
      <c r="J916" s="3">
        <f>IFERROR(VLOOKUP(C916,[1]NOMINA!$Y$16:$AC$112,5,0),0)</f>
        <v>0</v>
      </c>
      <c r="K916" s="3">
        <f>IFERROR(VLOOKUP(C916,[1]CANCELACIONES!$Y$16:$AC$43,5,0),0)</f>
        <v>0</v>
      </c>
      <c r="L916" s="3">
        <f>IFERROR(VLOOKUP(C916,'[2]res- 200686'!$K$16:$R$112,8,0),0)</f>
        <v>0</v>
      </c>
      <c r="M916" s="3">
        <f>IFERROR(VLOOKUP(C916,'[2]reduccion calidad '!$K$16:$R$27,8,0),0)*-1</f>
        <v>0</v>
      </c>
      <c r="N916" s="3"/>
      <c r="O916" s="34">
        <f t="shared" si="42"/>
        <v>260077320</v>
      </c>
      <c r="P916" s="35">
        <v>260077320</v>
      </c>
      <c r="Q916" s="3">
        <f>IFERROR(VLOOKUP(C916,[3]ServNOMINA!$F$16:$M$112,8,0)+VLOOKUP(C916,[4]ServNOMINA!$F$16:$M$112,8,0),0)</f>
        <v>0</v>
      </c>
      <c r="R916" s="3">
        <f>IFERROR(VLOOKUP(C916,[3]ServOTROS!$F$16:$M$112,8,0)+VLOOKUP(C916,[4]ServOTROS!$F$16:$M$112,8,0),0)</f>
        <v>0</v>
      </c>
      <c r="S916" s="3"/>
      <c r="T916" s="3">
        <f>IFERROR(VLOOKUP(B916,[3]Aaf_PENSION!$C$16:$M$112,11,0)+VLOOKUP(B916,[4]Aaf_PENSION!$C$16:$M$112,11,0),0)</f>
        <v>0</v>
      </c>
      <c r="U916" s="3">
        <f>IFERROR(VLOOKUP(B916,[3]Aaf_SALUD!$C$16:$M$112,11,0)+VLOOKUP(B916,[4]Aaf_SALUD!$C$16:$M$112,11,0),0)</f>
        <v>0</v>
      </c>
      <c r="V916" s="3"/>
      <c r="W916" s="3"/>
      <c r="X916" s="3">
        <f>IFERROR(VLOOKUP(B916,[3]Ap_CESANTIAS!$C$16:$M$112,11,0)+VLOOKUP(B916,[4]Ap_CESANTIAS!$C$16:$M$112,11,0),0)</f>
        <v>0</v>
      </c>
      <c r="Y916" s="3">
        <f>IFERROR(VLOOKUP(B916,[3]Ap_PENSION!$C$16:$M$112,11,0)+VLOOKUP(B916,[4]Ap_PENSION!$C$16:$M$112,11,0),0)</f>
        <v>0</v>
      </c>
      <c r="Z916" s="3">
        <f>IFERROR(VLOOKUP(B916,[3]Ap_SALUD!$C$16:$M$112,11,0)+VLOOKUP(B916,[4]Ap_SALUD!$C$16:$M$112,11,0),0)</f>
        <v>0</v>
      </c>
      <c r="AA916" s="36">
        <f t="shared" si="43"/>
        <v>0</v>
      </c>
      <c r="AB916" s="37">
        <f t="shared" si="44"/>
        <v>0</v>
      </c>
    </row>
    <row r="917" spans="1:28" hidden="1" x14ac:dyDescent="0.25">
      <c r="A917" s="29">
        <v>905</v>
      </c>
      <c r="B917" s="61"/>
      <c r="C917" s="31">
        <v>890210933</v>
      </c>
      <c r="D917" s="31">
        <f>VLOOKUP(C917,ENERO!$D$13:$E$1147,2,0)</f>
        <v>215268152</v>
      </c>
      <c r="E917" s="61" t="s">
        <v>1064</v>
      </c>
      <c r="F917" s="61"/>
      <c r="G917" s="61"/>
      <c r="H917" s="3">
        <v>86315048</v>
      </c>
      <c r="I917" s="3">
        <v>249693091</v>
      </c>
      <c r="J917" s="3">
        <f>IFERROR(VLOOKUP(C917,[1]NOMINA!$Y$16:$AC$112,5,0),0)</f>
        <v>0</v>
      </c>
      <c r="K917" s="3">
        <f>IFERROR(VLOOKUP(C917,[1]CANCELACIONES!$Y$16:$AC$43,5,0),0)</f>
        <v>0</v>
      </c>
      <c r="L917" s="3">
        <f>IFERROR(VLOOKUP(C917,'[2]res- 200686'!$K$16:$R$112,8,0),0)</f>
        <v>0</v>
      </c>
      <c r="M917" s="3">
        <f>IFERROR(VLOOKUP(C917,'[2]reduccion calidad '!$K$16:$R$27,8,0),0)*-1</f>
        <v>0</v>
      </c>
      <c r="N917" s="3"/>
      <c r="O917" s="34">
        <f t="shared" si="42"/>
        <v>336008139</v>
      </c>
      <c r="P917" s="35">
        <v>336008139</v>
      </c>
      <c r="Q917" s="3">
        <f>IFERROR(VLOOKUP(C917,[3]ServNOMINA!$F$16:$M$112,8,0)+VLOOKUP(C917,[4]ServNOMINA!$F$16:$M$112,8,0),0)</f>
        <v>0</v>
      </c>
      <c r="R917" s="3">
        <f>IFERROR(VLOOKUP(C917,[3]ServOTROS!$F$16:$M$112,8,0)+VLOOKUP(C917,[4]ServOTROS!$F$16:$M$112,8,0),0)</f>
        <v>0</v>
      </c>
      <c r="S917" s="3"/>
      <c r="T917" s="3">
        <f>IFERROR(VLOOKUP(B917,[3]Aaf_PENSION!$C$16:$M$112,11,0)+VLOOKUP(B917,[4]Aaf_PENSION!$C$16:$M$112,11,0),0)</f>
        <v>0</v>
      </c>
      <c r="U917" s="3">
        <f>IFERROR(VLOOKUP(B917,[3]Aaf_SALUD!$C$16:$M$112,11,0)+VLOOKUP(B917,[4]Aaf_SALUD!$C$16:$M$112,11,0),0)</f>
        <v>0</v>
      </c>
      <c r="V917" s="3"/>
      <c r="W917" s="3"/>
      <c r="X917" s="3">
        <f>IFERROR(VLOOKUP(B917,[3]Ap_CESANTIAS!$C$16:$M$112,11,0)+VLOOKUP(B917,[4]Ap_CESANTIAS!$C$16:$M$112,11,0),0)</f>
        <v>0</v>
      </c>
      <c r="Y917" s="3">
        <f>IFERROR(VLOOKUP(B917,[3]Ap_PENSION!$C$16:$M$112,11,0)+VLOOKUP(B917,[4]Ap_PENSION!$C$16:$M$112,11,0),0)</f>
        <v>0</v>
      </c>
      <c r="Z917" s="3">
        <f>IFERROR(VLOOKUP(B917,[3]Ap_SALUD!$C$16:$M$112,11,0)+VLOOKUP(B917,[4]Ap_SALUD!$C$16:$M$112,11,0),0)</f>
        <v>0</v>
      </c>
      <c r="AA917" s="36">
        <f t="shared" si="43"/>
        <v>0</v>
      </c>
      <c r="AB917" s="37">
        <f t="shared" si="44"/>
        <v>0</v>
      </c>
    </row>
    <row r="918" spans="1:28" hidden="1" x14ac:dyDescent="0.25">
      <c r="A918" s="38">
        <v>906</v>
      </c>
      <c r="B918" s="61"/>
      <c r="C918" s="31">
        <v>890204699</v>
      </c>
      <c r="D918" s="31">
        <f>VLOOKUP(C918,ENERO!$D$13:$E$1147,2,0)</f>
        <v>216068160</v>
      </c>
      <c r="E918" s="61" t="s">
        <v>1065</v>
      </c>
      <c r="F918" s="61"/>
      <c r="G918" s="61"/>
      <c r="H918" s="3">
        <v>30617315</v>
      </c>
      <c r="I918" s="3">
        <v>119528908</v>
      </c>
      <c r="J918" s="3">
        <f>IFERROR(VLOOKUP(C918,[1]NOMINA!$Y$16:$AC$112,5,0),0)</f>
        <v>0</v>
      </c>
      <c r="K918" s="3">
        <f>IFERROR(VLOOKUP(C918,[1]CANCELACIONES!$Y$16:$AC$43,5,0),0)</f>
        <v>0</v>
      </c>
      <c r="L918" s="3">
        <f>IFERROR(VLOOKUP(C918,'[2]res- 200686'!$K$16:$R$112,8,0),0)</f>
        <v>0</v>
      </c>
      <c r="M918" s="3">
        <f>IFERROR(VLOOKUP(C918,'[2]reduccion calidad '!$K$16:$R$27,8,0),0)*-1</f>
        <v>0</v>
      </c>
      <c r="N918" s="3"/>
      <c r="O918" s="34">
        <f t="shared" si="42"/>
        <v>150146223</v>
      </c>
      <c r="P918" s="35">
        <v>150146223</v>
      </c>
      <c r="Q918" s="3">
        <f>IFERROR(VLOOKUP(C918,[3]ServNOMINA!$F$16:$M$112,8,0)+VLOOKUP(C918,[4]ServNOMINA!$F$16:$M$112,8,0),0)</f>
        <v>0</v>
      </c>
      <c r="R918" s="3">
        <f>IFERROR(VLOOKUP(C918,[3]ServOTROS!$F$16:$M$112,8,0)+VLOOKUP(C918,[4]ServOTROS!$F$16:$M$112,8,0),0)</f>
        <v>0</v>
      </c>
      <c r="S918" s="3"/>
      <c r="T918" s="3">
        <f>IFERROR(VLOOKUP(B918,[3]Aaf_PENSION!$C$16:$M$112,11,0)+VLOOKUP(B918,[4]Aaf_PENSION!$C$16:$M$112,11,0),0)</f>
        <v>0</v>
      </c>
      <c r="U918" s="3">
        <f>IFERROR(VLOOKUP(B918,[3]Aaf_SALUD!$C$16:$M$112,11,0)+VLOOKUP(B918,[4]Aaf_SALUD!$C$16:$M$112,11,0),0)</f>
        <v>0</v>
      </c>
      <c r="V918" s="3"/>
      <c r="W918" s="3"/>
      <c r="X918" s="3">
        <f>IFERROR(VLOOKUP(B918,[3]Ap_CESANTIAS!$C$16:$M$112,11,0)+VLOOKUP(B918,[4]Ap_CESANTIAS!$C$16:$M$112,11,0),0)</f>
        <v>0</v>
      </c>
      <c r="Y918" s="3">
        <f>IFERROR(VLOOKUP(B918,[3]Ap_PENSION!$C$16:$M$112,11,0)+VLOOKUP(B918,[4]Ap_PENSION!$C$16:$M$112,11,0),0)</f>
        <v>0</v>
      </c>
      <c r="Z918" s="3">
        <f>IFERROR(VLOOKUP(B918,[3]Ap_SALUD!$C$16:$M$112,11,0)+VLOOKUP(B918,[4]Ap_SALUD!$C$16:$M$112,11,0),0)</f>
        <v>0</v>
      </c>
      <c r="AA918" s="36">
        <f t="shared" si="43"/>
        <v>0</v>
      </c>
      <c r="AB918" s="37">
        <f t="shared" si="44"/>
        <v>0</v>
      </c>
    </row>
    <row r="919" spans="1:28" hidden="1" x14ac:dyDescent="0.25">
      <c r="A919" s="29">
        <v>907</v>
      </c>
      <c r="B919" s="61"/>
      <c r="C919" s="31">
        <v>890209889</v>
      </c>
      <c r="D919" s="31">
        <f>VLOOKUP(C919,ENERO!$D$13:$E$1147,2,0)</f>
        <v>216268162</v>
      </c>
      <c r="E919" s="61" t="s">
        <v>1066</v>
      </c>
      <c r="F919" s="61"/>
      <c r="G919" s="61"/>
      <c r="H919" s="3">
        <v>133118472</v>
      </c>
      <c r="I919" s="3">
        <v>267136992</v>
      </c>
      <c r="J919" s="3">
        <f>IFERROR(VLOOKUP(C919,[1]NOMINA!$Y$16:$AC$112,5,0),0)</f>
        <v>0</v>
      </c>
      <c r="K919" s="3">
        <f>IFERROR(VLOOKUP(C919,[1]CANCELACIONES!$Y$16:$AC$43,5,0),0)</f>
        <v>0</v>
      </c>
      <c r="L919" s="3">
        <f>IFERROR(VLOOKUP(C919,'[2]res- 200686'!$K$16:$R$112,8,0),0)</f>
        <v>0</v>
      </c>
      <c r="M919" s="3">
        <f>IFERROR(VLOOKUP(C919,'[2]reduccion calidad '!$K$16:$R$27,8,0),0)*-1</f>
        <v>0</v>
      </c>
      <c r="N919" s="3"/>
      <c r="O919" s="34">
        <f t="shared" si="42"/>
        <v>400255464</v>
      </c>
      <c r="P919" s="35">
        <v>400255464</v>
      </c>
      <c r="Q919" s="3">
        <f>IFERROR(VLOOKUP(C919,[3]ServNOMINA!$F$16:$M$112,8,0)+VLOOKUP(C919,[4]ServNOMINA!$F$16:$M$112,8,0),0)</f>
        <v>0</v>
      </c>
      <c r="R919" s="3">
        <f>IFERROR(VLOOKUP(C919,[3]ServOTROS!$F$16:$M$112,8,0)+VLOOKUP(C919,[4]ServOTROS!$F$16:$M$112,8,0),0)</f>
        <v>0</v>
      </c>
      <c r="S919" s="3"/>
      <c r="T919" s="3">
        <f>IFERROR(VLOOKUP(B919,[3]Aaf_PENSION!$C$16:$M$112,11,0)+VLOOKUP(B919,[4]Aaf_PENSION!$C$16:$M$112,11,0),0)</f>
        <v>0</v>
      </c>
      <c r="U919" s="3">
        <f>IFERROR(VLOOKUP(B919,[3]Aaf_SALUD!$C$16:$M$112,11,0)+VLOOKUP(B919,[4]Aaf_SALUD!$C$16:$M$112,11,0),0)</f>
        <v>0</v>
      </c>
      <c r="V919" s="3"/>
      <c r="W919" s="3"/>
      <c r="X919" s="3">
        <f>IFERROR(VLOOKUP(B919,[3]Ap_CESANTIAS!$C$16:$M$112,11,0)+VLOOKUP(B919,[4]Ap_CESANTIAS!$C$16:$M$112,11,0),0)</f>
        <v>0</v>
      </c>
      <c r="Y919" s="3">
        <f>IFERROR(VLOOKUP(B919,[3]Ap_PENSION!$C$16:$M$112,11,0)+VLOOKUP(B919,[4]Ap_PENSION!$C$16:$M$112,11,0),0)</f>
        <v>0</v>
      </c>
      <c r="Z919" s="3">
        <f>IFERROR(VLOOKUP(B919,[3]Ap_SALUD!$C$16:$M$112,11,0)+VLOOKUP(B919,[4]Ap_SALUD!$C$16:$M$112,11,0),0)</f>
        <v>0</v>
      </c>
      <c r="AA919" s="36">
        <f t="shared" si="43"/>
        <v>0</v>
      </c>
      <c r="AB919" s="37">
        <f t="shared" si="44"/>
        <v>0</v>
      </c>
    </row>
    <row r="920" spans="1:28" hidden="1" x14ac:dyDescent="0.25">
      <c r="A920" s="38">
        <v>908</v>
      </c>
      <c r="B920" s="61"/>
      <c r="C920" s="31">
        <v>890205063</v>
      </c>
      <c r="D920" s="31">
        <f>VLOOKUP(C920,ENERO!$D$13:$E$1147,2,0)</f>
        <v>216768167</v>
      </c>
      <c r="E920" s="61" t="s">
        <v>1067</v>
      </c>
      <c r="F920" s="61"/>
      <c r="G920" s="61"/>
      <c r="H920" s="3">
        <v>196815180</v>
      </c>
      <c r="I920" s="3">
        <v>549251483</v>
      </c>
      <c r="J920" s="3">
        <f>IFERROR(VLOOKUP(C920,[1]NOMINA!$Y$16:$AC$112,5,0),0)</f>
        <v>0</v>
      </c>
      <c r="K920" s="3">
        <f>IFERROR(VLOOKUP(C920,[1]CANCELACIONES!$Y$16:$AC$43,5,0),0)</f>
        <v>0</v>
      </c>
      <c r="L920" s="3">
        <f>IFERROR(VLOOKUP(C920,'[2]res- 200686'!$K$16:$R$112,8,0),0)</f>
        <v>0</v>
      </c>
      <c r="M920" s="3">
        <f>IFERROR(VLOOKUP(C920,'[2]reduccion calidad '!$K$16:$R$27,8,0),0)*-1</f>
        <v>0</v>
      </c>
      <c r="N920" s="3"/>
      <c r="O920" s="34">
        <f t="shared" si="42"/>
        <v>746066663</v>
      </c>
      <c r="P920" s="35">
        <v>746066663</v>
      </c>
      <c r="Q920" s="3">
        <f>IFERROR(VLOOKUP(C920,[3]ServNOMINA!$F$16:$M$112,8,0)+VLOOKUP(C920,[4]ServNOMINA!$F$16:$M$112,8,0),0)</f>
        <v>0</v>
      </c>
      <c r="R920" s="3">
        <f>IFERROR(VLOOKUP(C920,[3]ServOTROS!$F$16:$M$112,8,0)+VLOOKUP(C920,[4]ServOTROS!$F$16:$M$112,8,0),0)</f>
        <v>0</v>
      </c>
      <c r="S920" s="3"/>
      <c r="T920" s="3">
        <f>IFERROR(VLOOKUP(B920,[3]Aaf_PENSION!$C$16:$M$112,11,0)+VLOOKUP(B920,[4]Aaf_PENSION!$C$16:$M$112,11,0),0)</f>
        <v>0</v>
      </c>
      <c r="U920" s="3">
        <f>IFERROR(VLOOKUP(B920,[3]Aaf_SALUD!$C$16:$M$112,11,0)+VLOOKUP(B920,[4]Aaf_SALUD!$C$16:$M$112,11,0),0)</f>
        <v>0</v>
      </c>
      <c r="V920" s="3"/>
      <c r="W920" s="3"/>
      <c r="X920" s="3">
        <f>IFERROR(VLOOKUP(B920,[3]Ap_CESANTIAS!$C$16:$M$112,11,0)+VLOOKUP(B920,[4]Ap_CESANTIAS!$C$16:$M$112,11,0),0)</f>
        <v>0</v>
      </c>
      <c r="Y920" s="3">
        <f>IFERROR(VLOOKUP(B920,[3]Ap_PENSION!$C$16:$M$112,11,0)+VLOOKUP(B920,[4]Ap_PENSION!$C$16:$M$112,11,0),0)</f>
        <v>0</v>
      </c>
      <c r="Z920" s="3">
        <f>IFERROR(VLOOKUP(B920,[3]Ap_SALUD!$C$16:$M$112,11,0)+VLOOKUP(B920,[4]Ap_SALUD!$C$16:$M$112,11,0),0)</f>
        <v>0</v>
      </c>
      <c r="AA920" s="36">
        <f t="shared" si="43"/>
        <v>0</v>
      </c>
      <c r="AB920" s="37">
        <f t="shared" si="44"/>
        <v>0</v>
      </c>
    </row>
    <row r="921" spans="1:28" hidden="1" x14ac:dyDescent="0.25">
      <c r="A921" s="29">
        <v>909</v>
      </c>
      <c r="B921" s="61"/>
      <c r="C921" s="31">
        <v>890206724</v>
      </c>
      <c r="D921" s="31">
        <f>VLOOKUP(C921,ENERO!$D$13:$E$1147,2,0)</f>
        <v>216968169</v>
      </c>
      <c r="E921" s="61" t="s">
        <v>1068</v>
      </c>
      <c r="F921" s="61"/>
      <c r="G921" s="61"/>
      <c r="H921" s="3">
        <v>36709038</v>
      </c>
      <c r="I921" s="3">
        <v>99825613</v>
      </c>
      <c r="J921" s="3">
        <f>IFERROR(VLOOKUP(C921,[1]NOMINA!$Y$16:$AC$112,5,0),0)</f>
        <v>0</v>
      </c>
      <c r="K921" s="3">
        <f>IFERROR(VLOOKUP(C921,[1]CANCELACIONES!$Y$16:$AC$43,5,0),0)</f>
        <v>0</v>
      </c>
      <c r="L921" s="3">
        <f>IFERROR(VLOOKUP(C921,'[2]res- 200686'!$K$16:$R$112,8,0),0)</f>
        <v>0</v>
      </c>
      <c r="M921" s="3">
        <f>IFERROR(VLOOKUP(C921,'[2]reduccion calidad '!$K$16:$R$27,8,0),0)*-1</f>
        <v>0</v>
      </c>
      <c r="N921" s="3"/>
      <c r="O921" s="34">
        <f t="shared" si="42"/>
        <v>136534651</v>
      </c>
      <c r="P921" s="35">
        <v>136534651</v>
      </c>
      <c r="Q921" s="3">
        <f>IFERROR(VLOOKUP(C921,[3]ServNOMINA!$F$16:$M$112,8,0)+VLOOKUP(C921,[4]ServNOMINA!$F$16:$M$112,8,0),0)</f>
        <v>0</v>
      </c>
      <c r="R921" s="3">
        <f>IFERROR(VLOOKUP(C921,[3]ServOTROS!$F$16:$M$112,8,0)+VLOOKUP(C921,[4]ServOTROS!$F$16:$M$112,8,0),0)</f>
        <v>0</v>
      </c>
      <c r="S921" s="3"/>
      <c r="T921" s="3">
        <f>IFERROR(VLOOKUP(B921,[3]Aaf_PENSION!$C$16:$M$112,11,0)+VLOOKUP(B921,[4]Aaf_PENSION!$C$16:$M$112,11,0),0)</f>
        <v>0</v>
      </c>
      <c r="U921" s="3">
        <f>IFERROR(VLOOKUP(B921,[3]Aaf_SALUD!$C$16:$M$112,11,0)+VLOOKUP(B921,[4]Aaf_SALUD!$C$16:$M$112,11,0),0)</f>
        <v>0</v>
      </c>
      <c r="V921" s="3"/>
      <c r="W921" s="3"/>
      <c r="X921" s="3">
        <f>IFERROR(VLOOKUP(B921,[3]Ap_CESANTIAS!$C$16:$M$112,11,0)+VLOOKUP(B921,[4]Ap_CESANTIAS!$C$16:$M$112,11,0),0)</f>
        <v>0</v>
      </c>
      <c r="Y921" s="3">
        <f>IFERROR(VLOOKUP(B921,[3]Ap_PENSION!$C$16:$M$112,11,0)+VLOOKUP(B921,[4]Ap_PENSION!$C$16:$M$112,11,0),0)</f>
        <v>0</v>
      </c>
      <c r="Z921" s="3">
        <f>IFERROR(VLOOKUP(B921,[3]Ap_SALUD!$C$16:$M$112,11,0)+VLOOKUP(B921,[4]Ap_SALUD!$C$16:$M$112,11,0),0)</f>
        <v>0</v>
      </c>
      <c r="AA921" s="36">
        <f t="shared" si="43"/>
        <v>0</v>
      </c>
      <c r="AB921" s="37">
        <f t="shared" si="44"/>
        <v>0</v>
      </c>
    </row>
    <row r="922" spans="1:28" hidden="1" x14ac:dyDescent="0.25">
      <c r="A922" s="38">
        <v>910</v>
      </c>
      <c r="B922" s="61"/>
      <c r="C922" s="31">
        <v>890206290</v>
      </c>
      <c r="D922" s="31">
        <f>VLOOKUP(C922,ENERO!$D$13:$E$1147,2,0)</f>
        <v>217668176</v>
      </c>
      <c r="E922" s="61" t="s">
        <v>708</v>
      </c>
      <c r="F922" s="61"/>
      <c r="G922" s="61"/>
      <c r="H922" s="3">
        <v>40267879</v>
      </c>
      <c r="I922" s="3">
        <v>96050743</v>
      </c>
      <c r="J922" s="3">
        <f>IFERROR(VLOOKUP(C922,[1]NOMINA!$Y$16:$AC$112,5,0),0)</f>
        <v>0</v>
      </c>
      <c r="K922" s="3">
        <f>IFERROR(VLOOKUP(C922,[1]CANCELACIONES!$Y$16:$AC$43,5,0),0)</f>
        <v>0</v>
      </c>
      <c r="L922" s="3">
        <f>IFERROR(VLOOKUP(C922,'[2]res- 200686'!$K$16:$R$112,8,0),0)</f>
        <v>0</v>
      </c>
      <c r="M922" s="3">
        <f>IFERROR(VLOOKUP(C922,'[2]reduccion calidad '!$K$16:$R$27,8,0),0)*-1</f>
        <v>0</v>
      </c>
      <c r="N922" s="3"/>
      <c r="O922" s="34">
        <f t="shared" si="42"/>
        <v>136318622</v>
      </c>
      <c r="P922" s="35">
        <v>136318622</v>
      </c>
      <c r="Q922" s="3">
        <f>IFERROR(VLOOKUP(C922,[3]ServNOMINA!$F$16:$M$112,8,0)+VLOOKUP(C922,[4]ServNOMINA!$F$16:$M$112,8,0),0)</f>
        <v>0</v>
      </c>
      <c r="R922" s="3">
        <f>IFERROR(VLOOKUP(C922,[3]ServOTROS!$F$16:$M$112,8,0)+VLOOKUP(C922,[4]ServOTROS!$F$16:$M$112,8,0),0)</f>
        <v>0</v>
      </c>
      <c r="S922" s="3"/>
      <c r="T922" s="3">
        <f>IFERROR(VLOOKUP(B922,[3]Aaf_PENSION!$C$16:$M$112,11,0)+VLOOKUP(B922,[4]Aaf_PENSION!$C$16:$M$112,11,0),0)</f>
        <v>0</v>
      </c>
      <c r="U922" s="3">
        <f>IFERROR(VLOOKUP(B922,[3]Aaf_SALUD!$C$16:$M$112,11,0)+VLOOKUP(B922,[4]Aaf_SALUD!$C$16:$M$112,11,0),0)</f>
        <v>0</v>
      </c>
      <c r="V922" s="3"/>
      <c r="W922" s="3"/>
      <c r="X922" s="3">
        <f>IFERROR(VLOOKUP(B922,[3]Ap_CESANTIAS!$C$16:$M$112,11,0)+VLOOKUP(B922,[4]Ap_CESANTIAS!$C$16:$M$112,11,0),0)</f>
        <v>0</v>
      </c>
      <c r="Y922" s="3">
        <f>IFERROR(VLOOKUP(B922,[3]Ap_PENSION!$C$16:$M$112,11,0)+VLOOKUP(B922,[4]Ap_PENSION!$C$16:$M$112,11,0),0)</f>
        <v>0</v>
      </c>
      <c r="Z922" s="3">
        <f>IFERROR(VLOOKUP(B922,[3]Ap_SALUD!$C$16:$M$112,11,0)+VLOOKUP(B922,[4]Ap_SALUD!$C$16:$M$112,11,0),0)</f>
        <v>0</v>
      </c>
      <c r="AA922" s="36">
        <f t="shared" si="43"/>
        <v>0</v>
      </c>
      <c r="AB922" s="37">
        <f t="shared" si="44"/>
        <v>0</v>
      </c>
    </row>
    <row r="923" spans="1:28" hidden="1" x14ac:dyDescent="0.25">
      <c r="A923" s="29">
        <v>911</v>
      </c>
      <c r="B923" s="61"/>
      <c r="C923" s="31">
        <v>890208098</v>
      </c>
      <c r="D923" s="31">
        <f>VLOOKUP(C923,ENERO!$D$13:$E$1147,2,0)</f>
        <v>217968179</v>
      </c>
      <c r="E923" s="61" t="s">
        <v>1069</v>
      </c>
      <c r="F923" s="61"/>
      <c r="G923" s="61"/>
      <c r="H923" s="3">
        <v>52088908</v>
      </c>
      <c r="I923" s="3">
        <v>152330504</v>
      </c>
      <c r="J923" s="3">
        <f>IFERROR(VLOOKUP(C923,[1]NOMINA!$Y$16:$AC$112,5,0),0)</f>
        <v>0</v>
      </c>
      <c r="K923" s="3">
        <f>IFERROR(VLOOKUP(C923,[1]CANCELACIONES!$Y$16:$AC$43,5,0),0)</f>
        <v>0</v>
      </c>
      <c r="L923" s="3">
        <f>IFERROR(VLOOKUP(C923,'[2]res- 200686'!$K$16:$R$112,8,0),0)</f>
        <v>0</v>
      </c>
      <c r="M923" s="3">
        <f>IFERROR(VLOOKUP(C923,'[2]reduccion calidad '!$K$16:$R$27,8,0),0)*-1</f>
        <v>0</v>
      </c>
      <c r="N923" s="3"/>
      <c r="O923" s="34">
        <f t="shared" si="42"/>
        <v>204419412</v>
      </c>
      <c r="P923" s="35">
        <v>204419412</v>
      </c>
      <c r="Q923" s="3">
        <f>IFERROR(VLOOKUP(C923,[3]ServNOMINA!$F$16:$M$112,8,0)+VLOOKUP(C923,[4]ServNOMINA!$F$16:$M$112,8,0),0)</f>
        <v>0</v>
      </c>
      <c r="R923" s="3">
        <f>IFERROR(VLOOKUP(C923,[3]ServOTROS!$F$16:$M$112,8,0)+VLOOKUP(C923,[4]ServOTROS!$F$16:$M$112,8,0),0)</f>
        <v>0</v>
      </c>
      <c r="S923" s="3"/>
      <c r="T923" s="3">
        <f>IFERROR(VLOOKUP(B923,[3]Aaf_PENSION!$C$16:$M$112,11,0)+VLOOKUP(B923,[4]Aaf_PENSION!$C$16:$M$112,11,0),0)</f>
        <v>0</v>
      </c>
      <c r="U923" s="3">
        <f>IFERROR(VLOOKUP(B923,[3]Aaf_SALUD!$C$16:$M$112,11,0)+VLOOKUP(B923,[4]Aaf_SALUD!$C$16:$M$112,11,0),0)</f>
        <v>0</v>
      </c>
      <c r="V923" s="3"/>
      <c r="W923" s="3"/>
      <c r="X923" s="3">
        <f>IFERROR(VLOOKUP(B923,[3]Ap_CESANTIAS!$C$16:$M$112,11,0)+VLOOKUP(B923,[4]Ap_CESANTIAS!$C$16:$M$112,11,0),0)</f>
        <v>0</v>
      </c>
      <c r="Y923" s="3">
        <f>IFERROR(VLOOKUP(B923,[3]Ap_PENSION!$C$16:$M$112,11,0)+VLOOKUP(B923,[4]Ap_PENSION!$C$16:$M$112,11,0),0)</f>
        <v>0</v>
      </c>
      <c r="Z923" s="3">
        <f>IFERROR(VLOOKUP(B923,[3]Ap_SALUD!$C$16:$M$112,11,0)+VLOOKUP(B923,[4]Ap_SALUD!$C$16:$M$112,11,0),0)</f>
        <v>0</v>
      </c>
      <c r="AA923" s="36">
        <f t="shared" si="43"/>
        <v>0</v>
      </c>
      <c r="AB923" s="37">
        <f t="shared" si="44"/>
        <v>0</v>
      </c>
    </row>
    <row r="924" spans="1:28" hidden="1" x14ac:dyDescent="0.25">
      <c r="A924" s="38">
        <v>912</v>
      </c>
      <c r="B924" s="61"/>
      <c r="C924" s="31">
        <v>890208363</v>
      </c>
      <c r="D924" s="31">
        <f>VLOOKUP(C924,ENERO!$D$13:$E$1147,2,0)</f>
        <v>219068190</v>
      </c>
      <c r="E924" s="61" t="s">
        <v>1070</v>
      </c>
      <c r="F924" s="61"/>
      <c r="G924" s="61"/>
      <c r="H924" s="3">
        <v>623100768</v>
      </c>
      <c r="I924" s="3">
        <v>1420060500</v>
      </c>
      <c r="J924" s="3">
        <f>IFERROR(VLOOKUP(C924,[1]NOMINA!$Y$16:$AC$112,5,0),0)</f>
        <v>0</v>
      </c>
      <c r="K924" s="3">
        <f>IFERROR(VLOOKUP(C924,[1]CANCELACIONES!$Y$16:$AC$43,5,0),0)</f>
        <v>0</v>
      </c>
      <c r="L924" s="3">
        <f>IFERROR(VLOOKUP(C924,'[2]res- 200686'!$K$16:$R$112,8,0),0)</f>
        <v>0</v>
      </c>
      <c r="M924" s="3">
        <f>IFERROR(VLOOKUP(C924,'[2]reduccion calidad '!$K$16:$R$27,8,0),0)*-1</f>
        <v>0</v>
      </c>
      <c r="N924" s="3"/>
      <c r="O924" s="34">
        <f t="shared" si="42"/>
        <v>2043161268</v>
      </c>
      <c r="P924" s="35">
        <v>2043161268</v>
      </c>
      <c r="Q924" s="3">
        <f>IFERROR(VLOOKUP(C924,[3]ServNOMINA!$F$16:$M$112,8,0)+VLOOKUP(C924,[4]ServNOMINA!$F$16:$M$112,8,0),0)</f>
        <v>0</v>
      </c>
      <c r="R924" s="3">
        <f>IFERROR(VLOOKUP(C924,[3]ServOTROS!$F$16:$M$112,8,0)+VLOOKUP(C924,[4]ServOTROS!$F$16:$M$112,8,0),0)</f>
        <v>0</v>
      </c>
      <c r="S924" s="3"/>
      <c r="T924" s="3">
        <f>IFERROR(VLOOKUP(B924,[3]Aaf_PENSION!$C$16:$M$112,11,0)+VLOOKUP(B924,[4]Aaf_PENSION!$C$16:$M$112,11,0),0)</f>
        <v>0</v>
      </c>
      <c r="U924" s="3">
        <f>IFERROR(VLOOKUP(B924,[3]Aaf_SALUD!$C$16:$M$112,11,0)+VLOOKUP(B924,[4]Aaf_SALUD!$C$16:$M$112,11,0),0)</f>
        <v>0</v>
      </c>
      <c r="V924" s="3"/>
      <c r="W924" s="3"/>
      <c r="X924" s="3">
        <f>IFERROR(VLOOKUP(B924,[3]Ap_CESANTIAS!$C$16:$M$112,11,0)+VLOOKUP(B924,[4]Ap_CESANTIAS!$C$16:$M$112,11,0),0)</f>
        <v>0</v>
      </c>
      <c r="Y924" s="3">
        <f>IFERROR(VLOOKUP(B924,[3]Ap_PENSION!$C$16:$M$112,11,0)+VLOOKUP(B924,[4]Ap_PENSION!$C$16:$M$112,11,0),0)</f>
        <v>0</v>
      </c>
      <c r="Z924" s="3">
        <f>IFERROR(VLOOKUP(B924,[3]Ap_SALUD!$C$16:$M$112,11,0)+VLOOKUP(B924,[4]Ap_SALUD!$C$16:$M$112,11,0),0)</f>
        <v>0</v>
      </c>
      <c r="AA924" s="36">
        <f t="shared" si="43"/>
        <v>0</v>
      </c>
      <c r="AB924" s="37">
        <f t="shared" si="44"/>
        <v>0</v>
      </c>
    </row>
    <row r="925" spans="1:28" hidden="1" x14ac:dyDescent="0.25">
      <c r="A925" s="29">
        <v>913</v>
      </c>
      <c r="B925" s="61"/>
      <c r="C925" s="31">
        <v>800104060</v>
      </c>
      <c r="D925" s="31">
        <f>VLOOKUP(C925,ENERO!$D$13:$E$1147,2,0)</f>
        <v>210768207</v>
      </c>
      <c r="E925" s="61" t="s">
        <v>343</v>
      </c>
      <c r="F925" s="61"/>
      <c r="G925" s="61"/>
      <c r="H925" s="3">
        <v>87549069</v>
      </c>
      <c r="I925" s="3">
        <v>229723166</v>
      </c>
      <c r="J925" s="3">
        <f>IFERROR(VLOOKUP(C925,[1]NOMINA!$Y$16:$AC$112,5,0),0)</f>
        <v>0</v>
      </c>
      <c r="K925" s="3">
        <f>IFERROR(VLOOKUP(C925,[1]CANCELACIONES!$Y$16:$AC$43,5,0),0)</f>
        <v>0</v>
      </c>
      <c r="L925" s="3">
        <f>IFERROR(VLOOKUP(C925,'[2]res- 200686'!$K$16:$R$112,8,0),0)</f>
        <v>0</v>
      </c>
      <c r="M925" s="3">
        <f>IFERROR(VLOOKUP(C925,'[2]reduccion calidad '!$K$16:$R$27,8,0),0)*-1</f>
        <v>0</v>
      </c>
      <c r="N925" s="3"/>
      <c r="O925" s="34">
        <f t="shared" si="42"/>
        <v>317272235</v>
      </c>
      <c r="P925" s="35">
        <v>317272235</v>
      </c>
      <c r="Q925" s="3">
        <f>IFERROR(VLOOKUP(C925,[3]ServNOMINA!$F$16:$M$112,8,0)+VLOOKUP(C925,[4]ServNOMINA!$F$16:$M$112,8,0),0)</f>
        <v>0</v>
      </c>
      <c r="R925" s="3">
        <f>IFERROR(VLOOKUP(C925,[3]ServOTROS!$F$16:$M$112,8,0)+VLOOKUP(C925,[4]ServOTROS!$F$16:$M$112,8,0),0)</f>
        <v>0</v>
      </c>
      <c r="S925" s="3"/>
      <c r="T925" s="3">
        <f>IFERROR(VLOOKUP(B925,[3]Aaf_PENSION!$C$16:$M$112,11,0)+VLOOKUP(B925,[4]Aaf_PENSION!$C$16:$M$112,11,0),0)</f>
        <v>0</v>
      </c>
      <c r="U925" s="3">
        <f>IFERROR(VLOOKUP(B925,[3]Aaf_SALUD!$C$16:$M$112,11,0)+VLOOKUP(B925,[4]Aaf_SALUD!$C$16:$M$112,11,0),0)</f>
        <v>0</v>
      </c>
      <c r="V925" s="3"/>
      <c r="W925" s="3"/>
      <c r="X925" s="3">
        <f>IFERROR(VLOOKUP(B925,[3]Ap_CESANTIAS!$C$16:$M$112,11,0)+VLOOKUP(B925,[4]Ap_CESANTIAS!$C$16:$M$112,11,0),0)</f>
        <v>0</v>
      </c>
      <c r="Y925" s="3">
        <f>IFERROR(VLOOKUP(B925,[3]Ap_PENSION!$C$16:$M$112,11,0)+VLOOKUP(B925,[4]Ap_PENSION!$C$16:$M$112,11,0),0)</f>
        <v>0</v>
      </c>
      <c r="Z925" s="3">
        <f>IFERROR(VLOOKUP(B925,[3]Ap_SALUD!$C$16:$M$112,11,0)+VLOOKUP(B925,[4]Ap_SALUD!$C$16:$M$112,11,0),0)</f>
        <v>0</v>
      </c>
      <c r="AA925" s="36">
        <f t="shared" si="43"/>
        <v>0</v>
      </c>
      <c r="AB925" s="37">
        <f t="shared" si="44"/>
        <v>0</v>
      </c>
    </row>
    <row r="926" spans="1:28" hidden="1" x14ac:dyDescent="0.25">
      <c r="A926" s="38">
        <v>914</v>
      </c>
      <c r="B926" s="61"/>
      <c r="C926" s="31">
        <v>890208947</v>
      </c>
      <c r="D926" s="31">
        <f>VLOOKUP(C926,ENERO!$D$13:$E$1147,2,0)</f>
        <v>210968209</v>
      </c>
      <c r="E926" s="61" t="s">
        <v>1071</v>
      </c>
      <c r="F926" s="61"/>
      <c r="G926" s="61"/>
      <c r="H926" s="3">
        <v>54167144</v>
      </c>
      <c r="I926" s="3">
        <v>112909428</v>
      </c>
      <c r="J926" s="3">
        <f>IFERROR(VLOOKUP(C926,[1]NOMINA!$Y$16:$AC$112,5,0),0)</f>
        <v>0</v>
      </c>
      <c r="K926" s="3">
        <f>IFERROR(VLOOKUP(C926,[1]CANCELACIONES!$Y$16:$AC$43,5,0),0)</f>
        <v>0</v>
      </c>
      <c r="L926" s="3">
        <f>IFERROR(VLOOKUP(C926,'[2]res- 200686'!$K$16:$R$112,8,0),0)</f>
        <v>0</v>
      </c>
      <c r="M926" s="3">
        <f>IFERROR(VLOOKUP(C926,'[2]reduccion calidad '!$K$16:$R$27,8,0),0)*-1</f>
        <v>0</v>
      </c>
      <c r="N926" s="3"/>
      <c r="O926" s="34">
        <f t="shared" si="42"/>
        <v>167076572</v>
      </c>
      <c r="P926" s="35">
        <v>167076572</v>
      </c>
      <c r="Q926" s="3">
        <f>IFERROR(VLOOKUP(C926,[3]ServNOMINA!$F$16:$M$112,8,0)+VLOOKUP(C926,[4]ServNOMINA!$F$16:$M$112,8,0),0)</f>
        <v>0</v>
      </c>
      <c r="R926" s="3">
        <f>IFERROR(VLOOKUP(C926,[3]ServOTROS!$F$16:$M$112,8,0)+VLOOKUP(C926,[4]ServOTROS!$F$16:$M$112,8,0),0)</f>
        <v>0</v>
      </c>
      <c r="S926" s="3"/>
      <c r="T926" s="3">
        <f>IFERROR(VLOOKUP(B926,[3]Aaf_PENSION!$C$16:$M$112,11,0)+VLOOKUP(B926,[4]Aaf_PENSION!$C$16:$M$112,11,0),0)</f>
        <v>0</v>
      </c>
      <c r="U926" s="3">
        <f>IFERROR(VLOOKUP(B926,[3]Aaf_SALUD!$C$16:$M$112,11,0)+VLOOKUP(B926,[4]Aaf_SALUD!$C$16:$M$112,11,0),0)</f>
        <v>0</v>
      </c>
      <c r="V926" s="3"/>
      <c r="W926" s="3"/>
      <c r="X926" s="3">
        <f>IFERROR(VLOOKUP(B926,[3]Ap_CESANTIAS!$C$16:$M$112,11,0)+VLOOKUP(B926,[4]Ap_CESANTIAS!$C$16:$M$112,11,0),0)</f>
        <v>0</v>
      </c>
      <c r="Y926" s="3">
        <f>IFERROR(VLOOKUP(B926,[3]Ap_PENSION!$C$16:$M$112,11,0)+VLOOKUP(B926,[4]Ap_PENSION!$C$16:$M$112,11,0),0)</f>
        <v>0</v>
      </c>
      <c r="Z926" s="3">
        <f>IFERROR(VLOOKUP(B926,[3]Ap_SALUD!$C$16:$M$112,11,0)+VLOOKUP(B926,[4]Ap_SALUD!$C$16:$M$112,11,0),0)</f>
        <v>0</v>
      </c>
      <c r="AA926" s="36">
        <f t="shared" si="43"/>
        <v>0</v>
      </c>
      <c r="AB926" s="37">
        <f t="shared" si="44"/>
        <v>0</v>
      </c>
    </row>
    <row r="927" spans="1:28" hidden="1" x14ac:dyDescent="0.25">
      <c r="A927" s="29">
        <v>915</v>
      </c>
      <c r="B927" s="61"/>
      <c r="C927" s="31">
        <v>890206058</v>
      </c>
      <c r="D927" s="31">
        <f>VLOOKUP(C927,ENERO!$D$13:$E$1147,2,0)</f>
        <v>211168211</v>
      </c>
      <c r="E927" s="61" t="s">
        <v>1072</v>
      </c>
      <c r="F927" s="61"/>
      <c r="G927" s="61"/>
      <c r="H927" s="3">
        <v>48205506</v>
      </c>
      <c r="I927" s="3">
        <v>0</v>
      </c>
      <c r="J927" s="3">
        <f>IFERROR(VLOOKUP(C927,[1]NOMINA!$Y$16:$AC$112,5,0),0)</f>
        <v>0</v>
      </c>
      <c r="K927" s="3">
        <f>IFERROR(VLOOKUP(C927,[1]CANCELACIONES!$Y$16:$AC$43,5,0),0)</f>
        <v>0</v>
      </c>
      <c r="L927" s="3">
        <f>IFERROR(VLOOKUP(C927,'[2]res- 200686'!$K$16:$R$112,8,0),0)</f>
        <v>0</v>
      </c>
      <c r="M927" s="3">
        <f>IFERROR(VLOOKUP(C927,'[2]reduccion calidad '!$K$16:$R$27,8,0),0)*-1</f>
        <v>0</v>
      </c>
      <c r="N927" s="3"/>
      <c r="O927" s="34">
        <f t="shared" si="42"/>
        <v>48205506</v>
      </c>
      <c r="P927" s="35">
        <v>48205506</v>
      </c>
      <c r="Q927" s="3">
        <f>IFERROR(VLOOKUP(C927,[3]ServNOMINA!$F$16:$M$112,8,0)+VLOOKUP(C927,[4]ServNOMINA!$F$16:$M$112,8,0),0)</f>
        <v>0</v>
      </c>
      <c r="R927" s="3">
        <f>IFERROR(VLOOKUP(C927,[3]ServOTROS!$F$16:$M$112,8,0)+VLOOKUP(C927,[4]ServOTROS!$F$16:$M$112,8,0),0)</f>
        <v>0</v>
      </c>
      <c r="S927" s="3"/>
      <c r="T927" s="3">
        <f>IFERROR(VLOOKUP(B927,[3]Aaf_PENSION!$C$16:$M$112,11,0)+VLOOKUP(B927,[4]Aaf_PENSION!$C$16:$M$112,11,0),0)</f>
        <v>0</v>
      </c>
      <c r="U927" s="3">
        <f>IFERROR(VLOOKUP(B927,[3]Aaf_SALUD!$C$16:$M$112,11,0)+VLOOKUP(B927,[4]Aaf_SALUD!$C$16:$M$112,11,0),0)</f>
        <v>0</v>
      </c>
      <c r="V927" s="3"/>
      <c r="W927" s="3"/>
      <c r="X927" s="3">
        <f>IFERROR(VLOOKUP(B927,[3]Ap_CESANTIAS!$C$16:$M$112,11,0)+VLOOKUP(B927,[4]Ap_CESANTIAS!$C$16:$M$112,11,0),0)</f>
        <v>0</v>
      </c>
      <c r="Y927" s="3">
        <f>IFERROR(VLOOKUP(B927,[3]Ap_PENSION!$C$16:$M$112,11,0)+VLOOKUP(B927,[4]Ap_PENSION!$C$16:$M$112,11,0),0)</f>
        <v>0</v>
      </c>
      <c r="Z927" s="3">
        <f>IFERROR(VLOOKUP(B927,[3]Ap_SALUD!$C$16:$M$112,11,0)+VLOOKUP(B927,[4]Ap_SALUD!$C$16:$M$112,11,0),0)</f>
        <v>0</v>
      </c>
      <c r="AA927" s="36">
        <f t="shared" si="43"/>
        <v>0</v>
      </c>
      <c r="AB927" s="37">
        <f t="shared" si="44"/>
        <v>0</v>
      </c>
    </row>
    <row r="928" spans="1:28" hidden="1" x14ac:dyDescent="0.25">
      <c r="A928" s="38">
        <v>916</v>
      </c>
      <c r="B928" s="61"/>
      <c r="C928" s="31">
        <v>890205058</v>
      </c>
      <c r="D928" s="31">
        <f>VLOOKUP(C928,ENERO!$D$13:$E$1147,2,0)</f>
        <v>211768217</v>
      </c>
      <c r="E928" s="61" t="s">
        <v>1073</v>
      </c>
      <c r="F928" s="61"/>
      <c r="G928" s="61"/>
      <c r="H928" s="3">
        <v>109364130</v>
      </c>
      <c r="I928" s="3">
        <v>268508864</v>
      </c>
      <c r="J928" s="3">
        <f>IFERROR(VLOOKUP(C928,[1]NOMINA!$Y$16:$AC$112,5,0),0)</f>
        <v>0</v>
      </c>
      <c r="K928" s="3">
        <f>IFERROR(VLOOKUP(C928,[1]CANCELACIONES!$Y$16:$AC$43,5,0),0)</f>
        <v>0</v>
      </c>
      <c r="L928" s="3">
        <f>IFERROR(VLOOKUP(C928,'[2]res- 200686'!$K$16:$R$112,8,0),0)</f>
        <v>0</v>
      </c>
      <c r="M928" s="3">
        <f>IFERROR(VLOOKUP(C928,'[2]reduccion calidad '!$K$16:$R$27,8,0),0)*-1</f>
        <v>0</v>
      </c>
      <c r="N928" s="3"/>
      <c r="O928" s="34">
        <f t="shared" si="42"/>
        <v>377872994</v>
      </c>
      <c r="P928" s="35">
        <v>377872994</v>
      </c>
      <c r="Q928" s="3">
        <f>IFERROR(VLOOKUP(C928,[3]ServNOMINA!$F$16:$M$112,8,0)+VLOOKUP(C928,[4]ServNOMINA!$F$16:$M$112,8,0),0)</f>
        <v>0</v>
      </c>
      <c r="R928" s="3">
        <f>IFERROR(VLOOKUP(C928,[3]ServOTROS!$F$16:$M$112,8,0)+VLOOKUP(C928,[4]ServOTROS!$F$16:$M$112,8,0),0)</f>
        <v>0</v>
      </c>
      <c r="S928" s="3"/>
      <c r="T928" s="3">
        <f>IFERROR(VLOOKUP(B928,[3]Aaf_PENSION!$C$16:$M$112,11,0)+VLOOKUP(B928,[4]Aaf_PENSION!$C$16:$M$112,11,0),0)</f>
        <v>0</v>
      </c>
      <c r="U928" s="3">
        <f>IFERROR(VLOOKUP(B928,[3]Aaf_SALUD!$C$16:$M$112,11,0)+VLOOKUP(B928,[4]Aaf_SALUD!$C$16:$M$112,11,0),0)</f>
        <v>0</v>
      </c>
      <c r="V928" s="3"/>
      <c r="W928" s="3"/>
      <c r="X928" s="3">
        <f>IFERROR(VLOOKUP(B928,[3]Ap_CESANTIAS!$C$16:$M$112,11,0)+VLOOKUP(B928,[4]Ap_CESANTIAS!$C$16:$M$112,11,0),0)</f>
        <v>0</v>
      </c>
      <c r="Y928" s="3">
        <f>IFERROR(VLOOKUP(B928,[3]Ap_PENSION!$C$16:$M$112,11,0)+VLOOKUP(B928,[4]Ap_PENSION!$C$16:$M$112,11,0),0)</f>
        <v>0</v>
      </c>
      <c r="Z928" s="3">
        <f>IFERROR(VLOOKUP(B928,[3]Ap_SALUD!$C$16:$M$112,11,0)+VLOOKUP(B928,[4]Ap_SALUD!$C$16:$M$112,11,0),0)</f>
        <v>0</v>
      </c>
      <c r="AA928" s="36">
        <f t="shared" si="43"/>
        <v>0</v>
      </c>
      <c r="AB928" s="37">
        <f t="shared" si="44"/>
        <v>0</v>
      </c>
    </row>
    <row r="929" spans="1:28" hidden="1" x14ac:dyDescent="0.25">
      <c r="A929" s="29">
        <v>917</v>
      </c>
      <c r="B929" s="61"/>
      <c r="C929" s="31">
        <v>800099489</v>
      </c>
      <c r="D929" s="31">
        <f>VLOOKUP(C929,ENERO!$D$13:$E$1147,2,0)</f>
        <v>212968229</v>
      </c>
      <c r="E929" s="61" t="s">
        <v>1074</v>
      </c>
      <c r="F929" s="61"/>
      <c r="G929" s="61"/>
      <c r="H929" s="3">
        <v>192077818</v>
      </c>
      <c r="I929" s="3">
        <v>364241250</v>
      </c>
      <c r="J929" s="3">
        <f>IFERROR(VLOOKUP(C929,[1]NOMINA!$Y$16:$AC$112,5,0),0)</f>
        <v>0</v>
      </c>
      <c r="K929" s="3">
        <f>IFERROR(VLOOKUP(C929,[1]CANCELACIONES!$Y$16:$AC$43,5,0),0)</f>
        <v>0</v>
      </c>
      <c r="L929" s="3">
        <f>IFERROR(VLOOKUP(C929,'[2]res- 200686'!$K$16:$R$112,8,0),0)</f>
        <v>0</v>
      </c>
      <c r="M929" s="3">
        <f>IFERROR(VLOOKUP(C929,'[2]reduccion calidad '!$K$16:$R$27,8,0),0)*-1</f>
        <v>0</v>
      </c>
      <c r="N929" s="3"/>
      <c r="O929" s="34">
        <f t="shared" si="42"/>
        <v>556319068</v>
      </c>
      <c r="P929" s="35">
        <v>556319068</v>
      </c>
      <c r="Q929" s="3">
        <f>IFERROR(VLOOKUP(C929,[3]ServNOMINA!$F$16:$M$112,8,0)+VLOOKUP(C929,[4]ServNOMINA!$F$16:$M$112,8,0),0)</f>
        <v>0</v>
      </c>
      <c r="R929" s="3">
        <f>IFERROR(VLOOKUP(C929,[3]ServOTROS!$F$16:$M$112,8,0)+VLOOKUP(C929,[4]ServOTROS!$F$16:$M$112,8,0),0)</f>
        <v>0</v>
      </c>
      <c r="S929" s="3"/>
      <c r="T929" s="3">
        <f>IFERROR(VLOOKUP(B929,[3]Aaf_PENSION!$C$16:$M$112,11,0)+VLOOKUP(B929,[4]Aaf_PENSION!$C$16:$M$112,11,0),0)</f>
        <v>0</v>
      </c>
      <c r="U929" s="3">
        <f>IFERROR(VLOOKUP(B929,[3]Aaf_SALUD!$C$16:$M$112,11,0)+VLOOKUP(B929,[4]Aaf_SALUD!$C$16:$M$112,11,0),0)</f>
        <v>0</v>
      </c>
      <c r="V929" s="3"/>
      <c r="W929" s="3"/>
      <c r="X929" s="3">
        <f>IFERROR(VLOOKUP(B929,[3]Ap_CESANTIAS!$C$16:$M$112,11,0)+VLOOKUP(B929,[4]Ap_CESANTIAS!$C$16:$M$112,11,0),0)</f>
        <v>0</v>
      </c>
      <c r="Y929" s="3">
        <f>IFERROR(VLOOKUP(B929,[3]Ap_PENSION!$C$16:$M$112,11,0)+VLOOKUP(B929,[4]Ap_PENSION!$C$16:$M$112,11,0),0)</f>
        <v>0</v>
      </c>
      <c r="Z929" s="3">
        <f>IFERROR(VLOOKUP(B929,[3]Ap_SALUD!$C$16:$M$112,11,0)+VLOOKUP(B929,[4]Ap_SALUD!$C$16:$M$112,11,0),0)</f>
        <v>0</v>
      </c>
      <c r="AA929" s="36">
        <f t="shared" si="43"/>
        <v>0</v>
      </c>
      <c r="AB929" s="37">
        <f t="shared" si="44"/>
        <v>0</v>
      </c>
    </row>
    <row r="930" spans="1:28" hidden="1" x14ac:dyDescent="0.25">
      <c r="A930" s="38">
        <v>918</v>
      </c>
      <c r="B930" s="61"/>
      <c r="C930" s="31">
        <v>890270859</v>
      </c>
      <c r="D930" s="31">
        <f>VLOOKUP(C930,ENERO!$D$13:$E$1147,2,0)</f>
        <v>213568235</v>
      </c>
      <c r="E930" s="61" t="s">
        <v>1013</v>
      </c>
      <c r="F930" s="61"/>
      <c r="G930" s="61"/>
      <c r="H930" s="3">
        <v>502985368</v>
      </c>
      <c r="I930" s="3">
        <v>847735712</v>
      </c>
      <c r="J930" s="3">
        <f>IFERROR(VLOOKUP(C930,[1]NOMINA!$Y$16:$AC$112,5,0),0)</f>
        <v>0</v>
      </c>
      <c r="K930" s="3">
        <f>IFERROR(VLOOKUP(C930,[1]CANCELACIONES!$Y$16:$AC$43,5,0),0)</f>
        <v>0</v>
      </c>
      <c r="L930" s="3">
        <f>IFERROR(VLOOKUP(C930,'[2]res- 200686'!$K$16:$R$112,8,0),0)</f>
        <v>0</v>
      </c>
      <c r="M930" s="3">
        <f>IFERROR(VLOOKUP(C930,'[2]reduccion calidad '!$K$16:$R$27,8,0),0)*-1</f>
        <v>0</v>
      </c>
      <c r="N930" s="3"/>
      <c r="O930" s="34">
        <f t="shared" si="42"/>
        <v>1350721080</v>
      </c>
      <c r="P930" s="35">
        <v>1350721080</v>
      </c>
      <c r="Q930" s="3">
        <f>IFERROR(VLOOKUP(C930,[3]ServNOMINA!$F$16:$M$112,8,0)+VLOOKUP(C930,[4]ServNOMINA!$F$16:$M$112,8,0),0)</f>
        <v>0</v>
      </c>
      <c r="R930" s="3">
        <f>IFERROR(VLOOKUP(C930,[3]ServOTROS!$F$16:$M$112,8,0)+VLOOKUP(C930,[4]ServOTROS!$F$16:$M$112,8,0),0)</f>
        <v>0</v>
      </c>
      <c r="S930" s="3"/>
      <c r="T930" s="3">
        <f>IFERROR(VLOOKUP(B930,[3]Aaf_PENSION!$C$16:$M$112,11,0)+VLOOKUP(B930,[4]Aaf_PENSION!$C$16:$M$112,11,0),0)</f>
        <v>0</v>
      </c>
      <c r="U930" s="3">
        <f>IFERROR(VLOOKUP(B930,[3]Aaf_SALUD!$C$16:$M$112,11,0)+VLOOKUP(B930,[4]Aaf_SALUD!$C$16:$M$112,11,0),0)</f>
        <v>0</v>
      </c>
      <c r="V930" s="3"/>
      <c r="W930" s="3"/>
      <c r="X930" s="3">
        <f>IFERROR(VLOOKUP(B930,[3]Ap_CESANTIAS!$C$16:$M$112,11,0)+VLOOKUP(B930,[4]Ap_CESANTIAS!$C$16:$M$112,11,0),0)</f>
        <v>0</v>
      </c>
      <c r="Y930" s="3">
        <f>IFERROR(VLOOKUP(B930,[3]Ap_PENSION!$C$16:$M$112,11,0)+VLOOKUP(B930,[4]Ap_PENSION!$C$16:$M$112,11,0),0)</f>
        <v>0</v>
      </c>
      <c r="Z930" s="3">
        <f>IFERROR(VLOOKUP(B930,[3]Ap_SALUD!$C$16:$M$112,11,0)+VLOOKUP(B930,[4]Ap_SALUD!$C$16:$M$112,11,0),0)</f>
        <v>0</v>
      </c>
      <c r="AA930" s="36">
        <f t="shared" si="43"/>
        <v>0</v>
      </c>
      <c r="AB930" s="37">
        <f t="shared" si="44"/>
        <v>0</v>
      </c>
    </row>
    <row r="931" spans="1:28" hidden="1" x14ac:dyDescent="0.25">
      <c r="A931" s="29">
        <v>919</v>
      </c>
      <c r="B931" s="61"/>
      <c r="C931" s="31">
        <v>890205439</v>
      </c>
      <c r="D931" s="31">
        <f>VLOOKUP(C931,ENERO!$D$13:$E$1147,2,0)</f>
        <v>214568245</v>
      </c>
      <c r="E931" s="61" t="s">
        <v>1075</v>
      </c>
      <c r="F931" s="61"/>
      <c r="G931" s="61"/>
      <c r="H931" s="3">
        <v>24250921</v>
      </c>
      <c r="I931" s="3">
        <v>117580371</v>
      </c>
      <c r="J931" s="3">
        <f>IFERROR(VLOOKUP(C931,[1]NOMINA!$Y$16:$AC$112,5,0),0)</f>
        <v>0</v>
      </c>
      <c r="K931" s="3">
        <f>IFERROR(VLOOKUP(C931,[1]CANCELACIONES!$Y$16:$AC$43,5,0),0)</f>
        <v>0</v>
      </c>
      <c r="L931" s="3">
        <f>IFERROR(VLOOKUP(C931,'[2]res- 200686'!$K$16:$R$112,8,0),0)</f>
        <v>0</v>
      </c>
      <c r="M931" s="3">
        <f>IFERROR(VLOOKUP(C931,'[2]reduccion calidad '!$K$16:$R$27,8,0),0)*-1</f>
        <v>0</v>
      </c>
      <c r="N931" s="3"/>
      <c r="O931" s="34">
        <f t="shared" si="42"/>
        <v>141831292</v>
      </c>
      <c r="P931" s="35">
        <v>141831292</v>
      </c>
      <c r="Q931" s="3">
        <f>IFERROR(VLOOKUP(C931,[3]ServNOMINA!$F$16:$M$112,8,0)+VLOOKUP(C931,[4]ServNOMINA!$F$16:$M$112,8,0),0)</f>
        <v>0</v>
      </c>
      <c r="R931" s="3">
        <f>IFERROR(VLOOKUP(C931,[3]ServOTROS!$F$16:$M$112,8,0)+VLOOKUP(C931,[4]ServOTROS!$F$16:$M$112,8,0),0)</f>
        <v>0</v>
      </c>
      <c r="S931" s="3"/>
      <c r="T931" s="3">
        <f>IFERROR(VLOOKUP(B931,[3]Aaf_PENSION!$C$16:$M$112,11,0)+VLOOKUP(B931,[4]Aaf_PENSION!$C$16:$M$112,11,0),0)</f>
        <v>0</v>
      </c>
      <c r="U931" s="3">
        <f>IFERROR(VLOOKUP(B931,[3]Aaf_SALUD!$C$16:$M$112,11,0)+VLOOKUP(B931,[4]Aaf_SALUD!$C$16:$M$112,11,0),0)</f>
        <v>0</v>
      </c>
      <c r="V931" s="3"/>
      <c r="W931" s="3"/>
      <c r="X931" s="3">
        <f>IFERROR(VLOOKUP(B931,[3]Ap_CESANTIAS!$C$16:$M$112,11,0)+VLOOKUP(B931,[4]Ap_CESANTIAS!$C$16:$M$112,11,0),0)</f>
        <v>0</v>
      </c>
      <c r="Y931" s="3">
        <f>IFERROR(VLOOKUP(B931,[3]Ap_PENSION!$C$16:$M$112,11,0)+VLOOKUP(B931,[4]Ap_PENSION!$C$16:$M$112,11,0),0)</f>
        <v>0</v>
      </c>
      <c r="Z931" s="3">
        <f>IFERROR(VLOOKUP(B931,[3]Ap_SALUD!$C$16:$M$112,11,0)+VLOOKUP(B931,[4]Ap_SALUD!$C$16:$M$112,11,0),0)</f>
        <v>0</v>
      </c>
      <c r="AA931" s="36">
        <f t="shared" si="43"/>
        <v>0</v>
      </c>
      <c r="AB931" s="37">
        <f t="shared" si="44"/>
        <v>0</v>
      </c>
    </row>
    <row r="932" spans="1:28" hidden="1" x14ac:dyDescent="0.25">
      <c r="A932" s="38">
        <v>920</v>
      </c>
      <c r="B932" s="61"/>
      <c r="C932" s="31">
        <v>800213967</v>
      </c>
      <c r="D932" s="31">
        <f>VLOOKUP(C932,ENERO!$D$13:$E$1147,2,0)</f>
        <v>215068250</v>
      </c>
      <c r="E932" s="61" t="s">
        <v>456</v>
      </c>
      <c r="F932" s="61"/>
      <c r="G932" s="61"/>
      <c r="H932" s="3">
        <v>105458816</v>
      </c>
      <c r="I932" s="3">
        <v>258823369</v>
      </c>
      <c r="J932" s="3">
        <f>IFERROR(VLOOKUP(C932,[1]NOMINA!$Y$16:$AC$112,5,0),0)</f>
        <v>0</v>
      </c>
      <c r="K932" s="3">
        <f>IFERROR(VLOOKUP(C932,[1]CANCELACIONES!$Y$16:$AC$43,5,0),0)</f>
        <v>0</v>
      </c>
      <c r="L932" s="3">
        <f>IFERROR(VLOOKUP(C932,'[2]res- 200686'!$K$16:$R$112,8,0),0)</f>
        <v>0</v>
      </c>
      <c r="M932" s="3">
        <f>IFERROR(VLOOKUP(C932,'[2]reduccion calidad '!$K$16:$R$27,8,0),0)*-1</f>
        <v>0</v>
      </c>
      <c r="N932" s="3"/>
      <c r="O932" s="34">
        <f t="shared" si="42"/>
        <v>364282185</v>
      </c>
      <c r="P932" s="35">
        <v>364282185</v>
      </c>
      <c r="Q932" s="3">
        <f>IFERROR(VLOOKUP(C932,[3]ServNOMINA!$F$16:$M$112,8,0)+VLOOKUP(C932,[4]ServNOMINA!$F$16:$M$112,8,0),0)</f>
        <v>0</v>
      </c>
      <c r="R932" s="3">
        <f>IFERROR(VLOOKUP(C932,[3]ServOTROS!$F$16:$M$112,8,0)+VLOOKUP(C932,[4]ServOTROS!$F$16:$M$112,8,0),0)</f>
        <v>0</v>
      </c>
      <c r="S932" s="3"/>
      <c r="T932" s="3">
        <f>IFERROR(VLOOKUP(B932,[3]Aaf_PENSION!$C$16:$M$112,11,0)+VLOOKUP(B932,[4]Aaf_PENSION!$C$16:$M$112,11,0),0)</f>
        <v>0</v>
      </c>
      <c r="U932" s="3">
        <f>IFERROR(VLOOKUP(B932,[3]Aaf_SALUD!$C$16:$M$112,11,0)+VLOOKUP(B932,[4]Aaf_SALUD!$C$16:$M$112,11,0),0)</f>
        <v>0</v>
      </c>
      <c r="V932" s="3"/>
      <c r="W932" s="3"/>
      <c r="X932" s="3">
        <f>IFERROR(VLOOKUP(B932,[3]Ap_CESANTIAS!$C$16:$M$112,11,0)+VLOOKUP(B932,[4]Ap_CESANTIAS!$C$16:$M$112,11,0),0)</f>
        <v>0</v>
      </c>
      <c r="Y932" s="3">
        <f>IFERROR(VLOOKUP(B932,[3]Ap_PENSION!$C$16:$M$112,11,0)+VLOOKUP(B932,[4]Ap_PENSION!$C$16:$M$112,11,0),0)</f>
        <v>0</v>
      </c>
      <c r="Z932" s="3">
        <f>IFERROR(VLOOKUP(B932,[3]Ap_SALUD!$C$16:$M$112,11,0)+VLOOKUP(B932,[4]Ap_SALUD!$C$16:$M$112,11,0),0)</f>
        <v>0</v>
      </c>
      <c r="AA932" s="36">
        <f t="shared" si="43"/>
        <v>0</v>
      </c>
      <c r="AB932" s="37">
        <f t="shared" si="44"/>
        <v>0</v>
      </c>
    </row>
    <row r="933" spans="1:28" hidden="1" x14ac:dyDescent="0.25">
      <c r="A933" s="29">
        <v>921</v>
      </c>
      <c r="B933" s="61"/>
      <c r="C933" s="31">
        <v>890208199</v>
      </c>
      <c r="D933" s="31">
        <f>VLOOKUP(C933,ENERO!$D$13:$E$1147,2,0)</f>
        <v>215568255</v>
      </c>
      <c r="E933" s="61" t="s">
        <v>1076</v>
      </c>
      <c r="F933" s="61"/>
      <c r="G933" s="61"/>
      <c r="H933" s="3">
        <v>318103192</v>
      </c>
      <c r="I933" s="3">
        <v>597326840</v>
      </c>
      <c r="J933" s="3">
        <f>IFERROR(VLOOKUP(C933,[1]NOMINA!$Y$16:$AC$112,5,0),0)</f>
        <v>0</v>
      </c>
      <c r="K933" s="3">
        <f>IFERROR(VLOOKUP(C933,[1]CANCELACIONES!$Y$16:$AC$43,5,0),0)</f>
        <v>0</v>
      </c>
      <c r="L933" s="3">
        <f>IFERROR(VLOOKUP(C933,'[2]res- 200686'!$K$16:$R$112,8,0),0)</f>
        <v>0</v>
      </c>
      <c r="M933" s="3">
        <f>IFERROR(VLOOKUP(C933,'[2]reduccion calidad '!$K$16:$R$27,8,0),0)*-1</f>
        <v>0</v>
      </c>
      <c r="N933" s="3"/>
      <c r="O933" s="34">
        <f t="shared" si="42"/>
        <v>915430032</v>
      </c>
      <c r="P933" s="35">
        <v>915430032</v>
      </c>
      <c r="Q933" s="3">
        <f>IFERROR(VLOOKUP(C933,[3]ServNOMINA!$F$16:$M$112,8,0)+VLOOKUP(C933,[4]ServNOMINA!$F$16:$M$112,8,0),0)</f>
        <v>0</v>
      </c>
      <c r="R933" s="3">
        <f>IFERROR(VLOOKUP(C933,[3]ServOTROS!$F$16:$M$112,8,0)+VLOOKUP(C933,[4]ServOTROS!$F$16:$M$112,8,0),0)</f>
        <v>0</v>
      </c>
      <c r="S933" s="3"/>
      <c r="T933" s="3">
        <f>IFERROR(VLOOKUP(B933,[3]Aaf_PENSION!$C$16:$M$112,11,0)+VLOOKUP(B933,[4]Aaf_PENSION!$C$16:$M$112,11,0),0)</f>
        <v>0</v>
      </c>
      <c r="U933" s="3">
        <f>IFERROR(VLOOKUP(B933,[3]Aaf_SALUD!$C$16:$M$112,11,0)+VLOOKUP(B933,[4]Aaf_SALUD!$C$16:$M$112,11,0),0)</f>
        <v>0</v>
      </c>
      <c r="V933" s="3"/>
      <c r="W933" s="3"/>
      <c r="X933" s="3">
        <f>IFERROR(VLOOKUP(B933,[3]Ap_CESANTIAS!$C$16:$M$112,11,0)+VLOOKUP(B933,[4]Ap_CESANTIAS!$C$16:$M$112,11,0),0)</f>
        <v>0</v>
      </c>
      <c r="Y933" s="3">
        <f>IFERROR(VLOOKUP(B933,[3]Ap_PENSION!$C$16:$M$112,11,0)+VLOOKUP(B933,[4]Ap_PENSION!$C$16:$M$112,11,0),0)</f>
        <v>0</v>
      </c>
      <c r="Z933" s="3">
        <f>IFERROR(VLOOKUP(B933,[3]Ap_SALUD!$C$16:$M$112,11,0)+VLOOKUP(B933,[4]Ap_SALUD!$C$16:$M$112,11,0),0)</f>
        <v>0</v>
      </c>
      <c r="AA933" s="36">
        <f t="shared" si="43"/>
        <v>0</v>
      </c>
      <c r="AB933" s="37">
        <f t="shared" si="44"/>
        <v>0</v>
      </c>
    </row>
    <row r="934" spans="1:28" hidden="1" x14ac:dyDescent="0.25">
      <c r="A934" s="38">
        <v>922</v>
      </c>
      <c r="B934" s="61"/>
      <c r="C934" s="31">
        <v>890205114</v>
      </c>
      <c r="D934" s="31">
        <f>VLOOKUP(C934,ENERO!$D$13:$E$1147,2,0)</f>
        <v>216468264</v>
      </c>
      <c r="E934" s="61" t="s">
        <v>1077</v>
      </c>
      <c r="F934" s="61"/>
      <c r="G934" s="61"/>
      <c r="H934" s="3">
        <v>28027381</v>
      </c>
      <c r="I934" s="3">
        <v>87035402</v>
      </c>
      <c r="J934" s="3">
        <f>IFERROR(VLOOKUP(C934,[1]NOMINA!$Y$16:$AC$112,5,0),0)</f>
        <v>0</v>
      </c>
      <c r="K934" s="3">
        <f>IFERROR(VLOOKUP(C934,[1]CANCELACIONES!$Y$16:$AC$43,5,0),0)</f>
        <v>0</v>
      </c>
      <c r="L934" s="3">
        <f>IFERROR(VLOOKUP(C934,'[2]res- 200686'!$K$16:$R$112,8,0),0)</f>
        <v>0</v>
      </c>
      <c r="M934" s="3">
        <f>IFERROR(VLOOKUP(C934,'[2]reduccion calidad '!$K$16:$R$27,8,0),0)*-1</f>
        <v>0</v>
      </c>
      <c r="N934" s="3"/>
      <c r="O934" s="34">
        <f t="shared" si="42"/>
        <v>115062783</v>
      </c>
      <c r="P934" s="35">
        <v>115062783</v>
      </c>
      <c r="Q934" s="3">
        <f>IFERROR(VLOOKUP(C934,[3]ServNOMINA!$F$16:$M$112,8,0)+VLOOKUP(C934,[4]ServNOMINA!$F$16:$M$112,8,0),0)</f>
        <v>0</v>
      </c>
      <c r="R934" s="3">
        <f>IFERROR(VLOOKUP(C934,[3]ServOTROS!$F$16:$M$112,8,0)+VLOOKUP(C934,[4]ServOTROS!$F$16:$M$112,8,0),0)</f>
        <v>0</v>
      </c>
      <c r="S934" s="3"/>
      <c r="T934" s="3">
        <f>IFERROR(VLOOKUP(B934,[3]Aaf_PENSION!$C$16:$M$112,11,0)+VLOOKUP(B934,[4]Aaf_PENSION!$C$16:$M$112,11,0),0)</f>
        <v>0</v>
      </c>
      <c r="U934" s="3">
        <f>IFERROR(VLOOKUP(B934,[3]Aaf_SALUD!$C$16:$M$112,11,0)+VLOOKUP(B934,[4]Aaf_SALUD!$C$16:$M$112,11,0),0)</f>
        <v>0</v>
      </c>
      <c r="V934" s="3"/>
      <c r="W934" s="3"/>
      <c r="X934" s="3">
        <f>IFERROR(VLOOKUP(B934,[3]Ap_CESANTIAS!$C$16:$M$112,11,0)+VLOOKUP(B934,[4]Ap_CESANTIAS!$C$16:$M$112,11,0),0)</f>
        <v>0</v>
      </c>
      <c r="Y934" s="3">
        <f>IFERROR(VLOOKUP(B934,[3]Ap_PENSION!$C$16:$M$112,11,0)+VLOOKUP(B934,[4]Ap_PENSION!$C$16:$M$112,11,0),0)</f>
        <v>0</v>
      </c>
      <c r="Z934" s="3">
        <f>IFERROR(VLOOKUP(B934,[3]Ap_SALUD!$C$16:$M$112,11,0)+VLOOKUP(B934,[4]Ap_SALUD!$C$16:$M$112,11,0),0)</f>
        <v>0</v>
      </c>
      <c r="AA934" s="36">
        <f t="shared" si="43"/>
        <v>0</v>
      </c>
      <c r="AB934" s="37">
        <f t="shared" si="44"/>
        <v>0</v>
      </c>
    </row>
    <row r="935" spans="1:28" hidden="1" x14ac:dyDescent="0.25">
      <c r="A935" s="29">
        <v>923</v>
      </c>
      <c r="B935" s="61"/>
      <c r="C935" s="31">
        <v>890209666</v>
      </c>
      <c r="D935" s="31">
        <f>VLOOKUP(C935,ENERO!$D$13:$E$1147,2,0)</f>
        <v>216668266</v>
      </c>
      <c r="E935" s="61" t="s">
        <v>1078</v>
      </c>
      <c r="F935" s="61"/>
      <c r="G935" s="61"/>
      <c r="H935" s="3">
        <v>59222780</v>
      </c>
      <c r="I935" s="3">
        <v>167565377</v>
      </c>
      <c r="J935" s="3">
        <f>IFERROR(VLOOKUP(C935,[1]NOMINA!$Y$16:$AC$112,5,0),0)</f>
        <v>0</v>
      </c>
      <c r="K935" s="3">
        <f>IFERROR(VLOOKUP(C935,[1]CANCELACIONES!$Y$16:$AC$43,5,0),0)</f>
        <v>0</v>
      </c>
      <c r="L935" s="3">
        <f>IFERROR(VLOOKUP(C935,'[2]res- 200686'!$K$16:$R$112,8,0),0)</f>
        <v>0</v>
      </c>
      <c r="M935" s="3">
        <f>IFERROR(VLOOKUP(C935,'[2]reduccion calidad '!$K$16:$R$27,8,0),0)*-1</f>
        <v>0</v>
      </c>
      <c r="N935" s="3"/>
      <c r="O935" s="34">
        <f t="shared" si="42"/>
        <v>226788157</v>
      </c>
      <c r="P935" s="35">
        <v>226788157</v>
      </c>
      <c r="Q935" s="3">
        <f>IFERROR(VLOOKUP(C935,[3]ServNOMINA!$F$16:$M$112,8,0)+VLOOKUP(C935,[4]ServNOMINA!$F$16:$M$112,8,0),0)</f>
        <v>0</v>
      </c>
      <c r="R935" s="3">
        <f>IFERROR(VLOOKUP(C935,[3]ServOTROS!$F$16:$M$112,8,0)+VLOOKUP(C935,[4]ServOTROS!$F$16:$M$112,8,0),0)</f>
        <v>0</v>
      </c>
      <c r="S935" s="3"/>
      <c r="T935" s="3">
        <f>IFERROR(VLOOKUP(B935,[3]Aaf_PENSION!$C$16:$M$112,11,0)+VLOOKUP(B935,[4]Aaf_PENSION!$C$16:$M$112,11,0),0)</f>
        <v>0</v>
      </c>
      <c r="U935" s="3">
        <f>IFERROR(VLOOKUP(B935,[3]Aaf_SALUD!$C$16:$M$112,11,0)+VLOOKUP(B935,[4]Aaf_SALUD!$C$16:$M$112,11,0),0)</f>
        <v>0</v>
      </c>
      <c r="V935" s="3"/>
      <c r="W935" s="3"/>
      <c r="X935" s="3">
        <f>IFERROR(VLOOKUP(B935,[3]Ap_CESANTIAS!$C$16:$M$112,11,0)+VLOOKUP(B935,[4]Ap_CESANTIAS!$C$16:$M$112,11,0),0)</f>
        <v>0</v>
      </c>
      <c r="Y935" s="3">
        <f>IFERROR(VLOOKUP(B935,[3]Ap_PENSION!$C$16:$M$112,11,0)+VLOOKUP(B935,[4]Ap_PENSION!$C$16:$M$112,11,0),0)</f>
        <v>0</v>
      </c>
      <c r="Z935" s="3">
        <f>IFERROR(VLOOKUP(B935,[3]Ap_SALUD!$C$16:$M$112,11,0)+VLOOKUP(B935,[4]Ap_SALUD!$C$16:$M$112,11,0),0)</f>
        <v>0</v>
      </c>
      <c r="AA935" s="36">
        <f t="shared" si="43"/>
        <v>0</v>
      </c>
      <c r="AB935" s="37">
        <f t="shared" si="44"/>
        <v>0</v>
      </c>
    </row>
    <row r="936" spans="1:28" hidden="1" x14ac:dyDescent="0.25">
      <c r="A936" s="38">
        <v>924</v>
      </c>
      <c r="B936" s="61"/>
      <c r="C936" s="31">
        <v>890209640</v>
      </c>
      <c r="D936" s="31">
        <f>VLOOKUP(C936,ENERO!$D$13:$E$1147,2,0)</f>
        <v>217168271</v>
      </c>
      <c r="E936" s="61" t="s">
        <v>1079</v>
      </c>
      <c r="F936" s="61"/>
      <c r="G936" s="61"/>
      <c r="H936" s="3">
        <v>105563832</v>
      </c>
      <c r="I936" s="3">
        <v>258875502</v>
      </c>
      <c r="J936" s="3">
        <f>IFERROR(VLOOKUP(C936,[1]NOMINA!$Y$16:$AC$112,5,0),0)</f>
        <v>0</v>
      </c>
      <c r="K936" s="3">
        <f>IFERROR(VLOOKUP(C936,[1]CANCELACIONES!$Y$16:$AC$43,5,0),0)</f>
        <v>0</v>
      </c>
      <c r="L936" s="3">
        <f>IFERROR(VLOOKUP(C936,'[2]res- 200686'!$K$16:$R$112,8,0),0)</f>
        <v>0</v>
      </c>
      <c r="M936" s="3">
        <f>IFERROR(VLOOKUP(C936,'[2]reduccion calidad '!$K$16:$R$27,8,0),0)*-1</f>
        <v>0</v>
      </c>
      <c r="N936" s="3"/>
      <c r="O936" s="34">
        <f t="shared" si="42"/>
        <v>364439334</v>
      </c>
      <c r="P936" s="35">
        <v>364439334</v>
      </c>
      <c r="Q936" s="3">
        <f>IFERROR(VLOOKUP(C936,[3]ServNOMINA!$F$16:$M$112,8,0)+VLOOKUP(C936,[4]ServNOMINA!$F$16:$M$112,8,0),0)</f>
        <v>0</v>
      </c>
      <c r="R936" s="3">
        <f>IFERROR(VLOOKUP(C936,[3]ServOTROS!$F$16:$M$112,8,0)+VLOOKUP(C936,[4]ServOTROS!$F$16:$M$112,8,0),0)</f>
        <v>0</v>
      </c>
      <c r="S936" s="3"/>
      <c r="T936" s="3">
        <f>IFERROR(VLOOKUP(B936,[3]Aaf_PENSION!$C$16:$M$112,11,0)+VLOOKUP(B936,[4]Aaf_PENSION!$C$16:$M$112,11,0),0)</f>
        <v>0</v>
      </c>
      <c r="U936" s="3">
        <f>IFERROR(VLOOKUP(B936,[3]Aaf_SALUD!$C$16:$M$112,11,0)+VLOOKUP(B936,[4]Aaf_SALUD!$C$16:$M$112,11,0),0)</f>
        <v>0</v>
      </c>
      <c r="V936" s="3"/>
      <c r="W936" s="3"/>
      <c r="X936" s="3">
        <f>IFERROR(VLOOKUP(B936,[3]Ap_CESANTIAS!$C$16:$M$112,11,0)+VLOOKUP(B936,[4]Ap_CESANTIAS!$C$16:$M$112,11,0),0)</f>
        <v>0</v>
      </c>
      <c r="Y936" s="3">
        <f>IFERROR(VLOOKUP(B936,[3]Ap_PENSION!$C$16:$M$112,11,0)+VLOOKUP(B936,[4]Ap_PENSION!$C$16:$M$112,11,0),0)</f>
        <v>0</v>
      </c>
      <c r="Z936" s="3">
        <f>IFERROR(VLOOKUP(B936,[3]Ap_SALUD!$C$16:$M$112,11,0)+VLOOKUP(B936,[4]Ap_SALUD!$C$16:$M$112,11,0),0)</f>
        <v>0</v>
      </c>
      <c r="AA936" s="36">
        <f t="shared" si="43"/>
        <v>0</v>
      </c>
      <c r="AB936" s="37">
        <f t="shared" si="44"/>
        <v>0</v>
      </c>
    </row>
    <row r="937" spans="1:28" hidden="1" x14ac:dyDescent="0.25">
      <c r="A937" s="29">
        <v>925</v>
      </c>
      <c r="B937" s="61"/>
      <c r="C937" s="31">
        <v>890206722</v>
      </c>
      <c r="D937" s="31">
        <f>VLOOKUP(C937,ENERO!$D$13:$E$1147,2,0)</f>
        <v>219668296</v>
      </c>
      <c r="E937" s="61" t="s">
        <v>1080</v>
      </c>
      <c r="F937" s="61"/>
      <c r="G937" s="61"/>
      <c r="H937" s="3">
        <v>51622408</v>
      </c>
      <c r="I937" s="3">
        <v>167453803</v>
      </c>
      <c r="J937" s="3">
        <f>IFERROR(VLOOKUP(C937,[1]NOMINA!$Y$16:$AC$112,5,0),0)</f>
        <v>0</v>
      </c>
      <c r="K937" s="3">
        <f>IFERROR(VLOOKUP(C937,[1]CANCELACIONES!$Y$16:$AC$43,5,0),0)</f>
        <v>0</v>
      </c>
      <c r="L937" s="3">
        <f>IFERROR(VLOOKUP(C937,'[2]res- 200686'!$K$16:$R$112,8,0),0)</f>
        <v>0</v>
      </c>
      <c r="M937" s="3">
        <f>IFERROR(VLOOKUP(C937,'[2]reduccion calidad '!$K$16:$R$27,8,0),0)*-1</f>
        <v>0</v>
      </c>
      <c r="N937" s="3"/>
      <c r="O937" s="34">
        <f t="shared" si="42"/>
        <v>219076211</v>
      </c>
      <c r="P937" s="35">
        <v>219076211</v>
      </c>
      <c r="Q937" s="3">
        <f>IFERROR(VLOOKUP(C937,[3]ServNOMINA!$F$16:$M$112,8,0)+VLOOKUP(C937,[4]ServNOMINA!$F$16:$M$112,8,0),0)</f>
        <v>0</v>
      </c>
      <c r="R937" s="3">
        <f>IFERROR(VLOOKUP(C937,[3]ServOTROS!$F$16:$M$112,8,0)+VLOOKUP(C937,[4]ServOTROS!$F$16:$M$112,8,0),0)</f>
        <v>0</v>
      </c>
      <c r="S937" s="3"/>
      <c r="T937" s="3">
        <f>IFERROR(VLOOKUP(B937,[3]Aaf_PENSION!$C$16:$M$112,11,0)+VLOOKUP(B937,[4]Aaf_PENSION!$C$16:$M$112,11,0),0)</f>
        <v>0</v>
      </c>
      <c r="U937" s="3">
        <f>IFERROR(VLOOKUP(B937,[3]Aaf_SALUD!$C$16:$M$112,11,0)+VLOOKUP(B937,[4]Aaf_SALUD!$C$16:$M$112,11,0),0)</f>
        <v>0</v>
      </c>
      <c r="V937" s="3"/>
      <c r="W937" s="3"/>
      <c r="X937" s="3">
        <f>IFERROR(VLOOKUP(B937,[3]Ap_CESANTIAS!$C$16:$M$112,11,0)+VLOOKUP(B937,[4]Ap_CESANTIAS!$C$16:$M$112,11,0),0)</f>
        <v>0</v>
      </c>
      <c r="Y937" s="3">
        <f>IFERROR(VLOOKUP(B937,[3]Ap_PENSION!$C$16:$M$112,11,0)+VLOOKUP(B937,[4]Ap_PENSION!$C$16:$M$112,11,0),0)</f>
        <v>0</v>
      </c>
      <c r="Z937" s="3">
        <f>IFERROR(VLOOKUP(B937,[3]Ap_SALUD!$C$16:$M$112,11,0)+VLOOKUP(B937,[4]Ap_SALUD!$C$16:$M$112,11,0),0)</f>
        <v>0</v>
      </c>
      <c r="AA937" s="36">
        <f t="shared" si="43"/>
        <v>0</v>
      </c>
      <c r="AB937" s="37">
        <f t="shared" si="44"/>
        <v>0</v>
      </c>
    </row>
    <row r="938" spans="1:28" hidden="1" x14ac:dyDescent="0.25">
      <c r="A938" s="38">
        <v>926</v>
      </c>
      <c r="B938" s="61"/>
      <c r="C938" s="31">
        <v>800099691</v>
      </c>
      <c r="D938" s="31">
        <f>VLOOKUP(C938,ENERO!$D$13:$E$1147,2,0)</f>
        <v>219868298</v>
      </c>
      <c r="E938" s="61" t="s">
        <v>1081</v>
      </c>
      <c r="F938" s="61"/>
      <c r="G938" s="61"/>
      <c r="H938" s="3">
        <v>81063837</v>
      </c>
      <c r="I938" s="3">
        <v>220887081</v>
      </c>
      <c r="J938" s="3">
        <f>IFERROR(VLOOKUP(C938,[1]NOMINA!$Y$16:$AC$112,5,0),0)</f>
        <v>0</v>
      </c>
      <c r="K938" s="3">
        <f>IFERROR(VLOOKUP(C938,[1]CANCELACIONES!$Y$16:$AC$43,5,0),0)</f>
        <v>0</v>
      </c>
      <c r="L938" s="3">
        <f>IFERROR(VLOOKUP(C938,'[2]res- 200686'!$K$16:$R$112,8,0),0)</f>
        <v>0</v>
      </c>
      <c r="M938" s="3">
        <f>IFERROR(VLOOKUP(C938,'[2]reduccion calidad '!$K$16:$R$27,8,0),0)*-1</f>
        <v>0</v>
      </c>
      <c r="N938" s="3"/>
      <c r="O938" s="34">
        <f t="shared" si="42"/>
        <v>301950918</v>
      </c>
      <c r="P938" s="35">
        <v>301950918</v>
      </c>
      <c r="Q938" s="3">
        <f>IFERROR(VLOOKUP(C938,[3]ServNOMINA!$F$16:$M$112,8,0)+VLOOKUP(C938,[4]ServNOMINA!$F$16:$M$112,8,0),0)</f>
        <v>0</v>
      </c>
      <c r="R938" s="3">
        <f>IFERROR(VLOOKUP(C938,[3]ServOTROS!$F$16:$M$112,8,0)+VLOOKUP(C938,[4]ServOTROS!$F$16:$M$112,8,0),0)</f>
        <v>0</v>
      </c>
      <c r="S938" s="3"/>
      <c r="T938" s="3">
        <f>IFERROR(VLOOKUP(B938,[3]Aaf_PENSION!$C$16:$M$112,11,0)+VLOOKUP(B938,[4]Aaf_PENSION!$C$16:$M$112,11,0),0)</f>
        <v>0</v>
      </c>
      <c r="U938" s="3">
        <f>IFERROR(VLOOKUP(B938,[3]Aaf_SALUD!$C$16:$M$112,11,0)+VLOOKUP(B938,[4]Aaf_SALUD!$C$16:$M$112,11,0),0)</f>
        <v>0</v>
      </c>
      <c r="V938" s="3"/>
      <c r="W938" s="3"/>
      <c r="X938" s="3">
        <f>IFERROR(VLOOKUP(B938,[3]Ap_CESANTIAS!$C$16:$M$112,11,0)+VLOOKUP(B938,[4]Ap_CESANTIAS!$C$16:$M$112,11,0),0)</f>
        <v>0</v>
      </c>
      <c r="Y938" s="3">
        <f>IFERROR(VLOOKUP(B938,[3]Ap_PENSION!$C$16:$M$112,11,0)+VLOOKUP(B938,[4]Ap_PENSION!$C$16:$M$112,11,0),0)</f>
        <v>0</v>
      </c>
      <c r="Z938" s="3">
        <f>IFERROR(VLOOKUP(B938,[3]Ap_SALUD!$C$16:$M$112,11,0)+VLOOKUP(B938,[4]Ap_SALUD!$C$16:$M$112,11,0),0)</f>
        <v>0</v>
      </c>
      <c r="AA938" s="36">
        <f t="shared" si="43"/>
        <v>0</v>
      </c>
      <c r="AB938" s="37">
        <f t="shared" si="44"/>
        <v>0</v>
      </c>
    </row>
    <row r="939" spans="1:28" hidden="1" x14ac:dyDescent="0.25">
      <c r="A939" s="29">
        <v>927</v>
      </c>
      <c r="B939" s="61"/>
      <c r="C939" s="31">
        <v>890208360</v>
      </c>
      <c r="D939" s="31">
        <f>VLOOKUP(C939,ENERO!$D$13:$E$1147,2,0)</f>
        <v>211868318</v>
      </c>
      <c r="E939" s="61" t="s">
        <v>1082</v>
      </c>
      <c r="F939" s="61"/>
      <c r="G939" s="61"/>
      <c r="H939" s="3">
        <v>89016817</v>
      </c>
      <c r="I939" s="3">
        <v>268508517</v>
      </c>
      <c r="J939" s="3">
        <f>IFERROR(VLOOKUP(C939,[1]NOMINA!$Y$16:$AC$112,5,0),0)</f>
        <v>0</v>
      </c>
      <c r="K939" s="3">
        <f>IFERROR(VLOOKUP(C939,[1]CANCELACIONES!$Y$16:$AC$43,5,0),0)</f>
        <v>0</v>
      </c>
      <c r="L939" s="3">
        <f>IFERROR(VLOOKUP(C939,'[2]res- 200686'!$K$16:$R$112,8,0),0)</f>
        <v>0</v>
      </c>
      <c r="M939" s="3">
        <f>IFERROR(VLOOKUP(C939,'[2]reduccion calidad '!$K$16:$R$27,8,0),0)*-1</f>
        <v>0</v>
      </c>
      <c r="N939" s="3"/>
      <c r="O939" s="34">
        <f t="shared" si="42"/>
        <v>357525334</v>
      </c>
      <c r="P939" s="35">
        <v>357525334</v>
      </c>
      <c r="Q939" s="3">
        <f>IFERROR(VLOOKUP(C939,[3]ServNOMINA!$F$16:$M$112,8,0)+VLOOKUP(C939,[4]ServNOMINA!$F$16:$M$112,8,0),0)</f>
        <v>0</v>
      </c>
      <c r="R939" s="3">
        <f>IFERROR(VLOOKUP(C939,[3]ServOTROS!$F$16:$M$112,8,0)+VLOOKUP(C939,[4]ServOTROS!$F$16:$M$112,8,0),0)</f>
        <v>0</v>
      </c>
      <c r="S939" s="3"/>
      <c r="T939" s="3">
        <f>IFERROR(VLOOKUP(B939,[3]Aaf_PENSION!$C$16:$M$112,11,0)+VLOOKUP(B939,[4]Aaf_PENSION!$C$16:$M$112,11,0),0)</f>
        <v>0</v>
      </c>
      <c r="U939" s="3">
        <f>IFERROR(VLOOKUP(B939,[3]Aaf_SALUD!$C$16:$M$112,11,0)+VLOOKUP(B939,[4]Aaf_SALUD!$C$16:$M$112,11,0),0)</f>
        <v>0</v>
      </c>
      <c r="V939" s="3"/>
      <c r="W939" s="3"/>
      <c r="X939" s="3">
        <f>IFERROR(VLOOKUP(B939,[3]Ap_CESANTIAS!$C$16:$M$112,11,0)+VLOOKUP(B939,[4]Ap_CESANTIAS!$C$16:$M$112,11,0),0)</f>
        <v>0</v>
      </c>
      <c r="Y939" s="3">
        <f>IFERROR(VLOOKUP(B939,[3]Ap_PENSION!$C$16:$M$112,11,0)+VLOOKUP(B939,[4]Ap_PENSION!$C$16:$M$112,11,0),0)</f>
        <v>0</v>
      </c>
      <c r="Z939" s="3">
        <f>IFERROR(VLOOKUP(B939,[3]Ap_SALUD!$C$16:$M$112,11,0)+VLOOKUP(B939,[4]Ap_SALUD!$C$16:$M$112,11,0),0)</f>
        <v>0</v>
      </c>
      <c r="AA939" s="36">
        <f t="shared" si="43"/>
        <v>0</v>
      </c>
      <c r="AB939" s="37">
        <f t="shared" si="44"/>
        <v>0</v>
      </c>
    </row>
    <row r="940" spans="1:28" hidden="1" x14ac:dyDescent="0.25">
      <c r="A940" s="38">
        <v>928</v>
      </c>
      <c r="B940" s="61"/>
      <c r="C940" s="31">
        <v>800099694</v>
      </c>
      <c r="D940" s="31">
        <f>VLOOKUP(C940,ENERO!$D$13:$E$1147,2,0)</f>
        <v>212068320</v>
      </c>
      <c r="E940" s="61" t="s">
        <v>357</v>
      </c>
      <c r="F940" s="61"/>
      <c r="G940" s="61"/>
      <c r="H940" s="3">
        <v>82845006</v>
      </c>
      <c r="I940" s="3">
        <v>78696434</v>
      </c>
      <c r="J940" s="3">
        <f>IFERROR(VLOOKUP(C940,[1]NOMINA!$Y$16:$AC$112,5,0),0)</f>
        <v>0</v>
      </c>
      <c r="K940" s="3">
        <f>IFERROR(VLOOKUP(C940,[1]CANCELACIONES!$Y$16:$AC$43,5,0),0)</f>
        <v>0</v>
      </c>
      <c r="L940" s="3">
        <f>IFERROR(VLOOKUP(C940,'[2]res- 200686'!$K$16:$R$112,8,0),0)</f>
        <v>0</v>
      </c>
      <c r="M940" s="3">
        <f>IFERROR(VLOOKUP(C940,'[2]reduccion calidad '!$K$16:$R$27,8,0),0)*-1</f>
        <v>0</v>
      </c>
      <c r="N940" s="3"/>
      <c r="O940" s="34">
        <f t="shared" si="42"/>
        <v>161541440</v>
      </c>
      <c r="P940" s="35">
        <v>161541440</v>
      </c>
      <c r="Q940" s="3">
        <f>IFERROR(VLOOKUP(C940,[3]ServNOMINA!$F$16:$M$112,8,0)+VLOOKUP(C940,[4]ServNOMINA!$F$16:$M$112,8,0),0)</f>
        <v>0</v>
      </c>
      <c r="R940" s="3">
        <f>IFERROR(VLOOKUP(C940,[3]ServOTROS!$F$16:$M$112,8,0)+VLOOKUP(C940,[4]ServOTROS!$F$16:$M$112,8,0),0)</f>
        <v>0</v>
      </c>
      <c r="S940" s="3"/>
      <c r="T940" s="3">
        <f>IFERROR(VLOOKUP(B940,[3]Aaf_PENSION!$C$16:$M$112,11,0)+VLOOKUP(B940,[4]Aaf_PENSION!$C$16:$M$112,11,0),0)</f>
        <v>0</v>
      </c>
      <c r="U940" s="3">
        <f>IFERROR(VLOOKUP(B940,[3]Aaf_SALUD!$C$16:$M$112,11,0)+VLOOKUP(B940,[4]Aaf_SALUD!$C$16:$M$112,11,0),0)</f>
        <v>0</v>
      </c>
      <c r="V940" s="3"/>
      <c r="W940" s="3"/>
      <c r="X940" s="3">
        <f>IFERROR(VLOOKUP(B940,[3]Ap_CESANTIAS!$C$16:$M$112,11,0)+VLOOKUP(B940,[4]Ap_CESANTIAS!$C$16:$M$112,11,0),0)</f>
        <v>0</v>
      </c>
      <c r="Y940" s="3">
        <f>IFERROR(VLOOKUP(B940,[3]Ap_PENSION!$C$16:$M$112,11,0)+VLOOKUP(B940,[4]Ap_PENSION!$C$16:$M$112,11,0),0)</f>
        <v>0</v>
      </c>
      <c r="Z940" s="3">
        <f>IFERROR(VLOOKUP(B940,[3]Ap_SALUD!$C$16:$M$112,11,0)+VLOOKUP(B940,[4]Ap_SALUD!$C$16:$M$112,11,0),0)</f>
        <v>0</v>
      </c>
      <c r="AA940" s="36">
        <f t="shared" si="43"/>
        <v>0</v>
      </c>
      <c r="AB940" s="37">
        <f t="shared" si="44"/>
        <v>0</v>
      </c>
    </row>
    <row r="941" spans="1:28" hidden="1" x14ac:dyDescent="0.25">
      <c r="A941" s="29">
        <v>929</v>
      </c>
      <c r="B941" s="61"/>
      <c r="C941" s="31">
        <v>890204979</v>
      </c>
      <c r="D941" s="31">
        <f>VLOOKUP(C941,ENERO!$D$13:$E$1147,2,0)</f>
        <v>212268322</v>
      </c>
      <c r="E941" s="61" t="s">
        <v>1083</v>
      </c>
      <c r="F941" s="61"/>
      <c r="G941" s="61"/>
      <c r="H941" s="3">
        <v>37939387</v>
      </c>
      <c r="I941" s="3">
        <v>119289668</v>
      </c>
      <c r="J941" s="3">
        <f>IFERROR(VLOOKUP(C941,[1]NOMINA!$Y$16:$AC$112,5,0),0)</f>
        <v>0</v>
      </c>
      <c r="K941" s="3">
        <f>IFERROR(VLOOKUP(C941,[1]CANCELACIONES!$Y$16:$AC$43,5,0),0)</f>
        <v>0</v>
      </c>
      <c r="L941" s="3">
        <f>IFERROR(VLOOKUP(C941,'[2]res- 200686'!$K$16:$R$112,8,0),0)</f>
        <v>0</v>
      </c>
      <c r="M941" s="3">
        <f>IFERROR(VLOOKUP(C941,'[2]reduccion calidad '!$K$16:$R$27,8,0),0)*-1</f>
        <v>0</v>
      </c>
      <c r="N941" s="3"/>
      <c r="O941" s="34">
        <f t="shared" si="42"/>
        <v>157229055</v>
      </c>
      <c r="P941" s="35">
        <v>157229055</v>
      </c>
      <c r="Q941" s="3">
        <f>IFERROR(VLOOKUP(C941,[3]ServNOMINA!$F$16:$M$112,8,0)+VLOOKUP(C941,[4]ServNOMINA!$F$16:$M$112,8,0),0)</f>
        <v>0</v>
      </c>
      <c r="R941" s="3">
        <f>IFERROR(VLOOKUP(C941,[3]ServOTROS!$F$16:$M$112,8,0)+VLOOKUP(C941,[4]ServOTROS!$F$16:$M$112,8,0),0)</f>
        <v>0</v>
      </c>
      <c r="S941" s="3"/>
      <c r="T941" s="3">
        <f>IFERROR(VLOOKUP(B941,[3]Aaf_PENSION!$C$16:$M$112,11,0)+VLOOKUP(B941,[4]Aaf_PENSION!$C$16:$M$112,11,0),0)</f>
        <v>0</v>
      </c>
      <c r="U941" s="3">
        <f>IFERROR(VLOOKUP(B941,[3]Aaf_SALUD!$C$16:$M$112,11,0)+VLOOKUP(B941,[4]Aaf_SALUD!$C$16:$M$112,11,0),0)</f>
        <v>0</v>
      </c>
      <c r="V941" s="3"/>
      <c r="W941" s="3"/>
      <c r="X941" s="3">
        <f>IFERROR(VLOOKUP(B941,[3]Ap_CESANTIAS!$C$16:$M$112,11,0)+VLOOKUP(B941,[4]Ap_CESANTIAS!$C$16:$M$112,11,0),0)</f>
        <v>0</v>
      </c>
      <c r="Y941" s="3">
        <f>IFERROR(VLOOKUP(B941,[3]Ap_PENSION!$C$16:$M$112,11,0)+VLOOKUP(B941,[4]Ap_PENSION!$C$16:$M$112,11,0),0)</f>
        <v>0</v>
      </c>
      <c r="Z941" s="3">
        <f>IFERROR(VLOOKUP(B941,[3]Ap_SALUD!$C$16:$M$112,11,0)+VLOOKUP(B941,[4]Ap_SALUD!$C$16:$M$112,11,0),0)</f>
        <v>0</v>
      </c>
      <c r="AA941" s="36">
        <f t="shared" si="43"/>
        <v>0</v>
      </c>
      <c r="AB941" s="37">
        <f t="shared" si="44"/>
        <v>0</v>
      </c>
    </row>
    <row r="942" spans="1:28" hidden="1" x14ac:dyDescent="0.25">
      <c r="A942" s="38">
        <v>930</v>
      </c>
      <c r="B942" s="61"/>
      <c r="C942" s="31">
        <v>890210945</v>
      </c>
      <c r="D942" s="31">
        <f>VLOOKUP(C942,ENERO!$D$13:$E$1147,2,0)</f>
        <v>212468324</v>
      </c>
      <c r="E942" s="61" t="s">
        <v>1084</v>
      </c>
      <c r="F942" s="61"/>
      <c r="G942" s="61"/>
      <c r="H942" s="3">
        <v>39587502</v>
      </c>
      <c r="I942" s="3">
        <v>132941452</v>
      </c>
      <c r="J942" s="3">
        <f>IFERROR(VLOOKUP(C942,[1]NOMINA!$Y$16:$AC$112,5,0),0)</f>
        <v>0</v>
      </c>
      <c r="K942" s="3">
        <f>IFERROR(VLOOKUP(C942,[1]CANCELACIONES!$Y$16:$AC$43,5,0),0)</f>
        <v>0</v>
      </c>
      <c r="L942" s="3">
        <f>IFERROR(VLOOKUP(C942,'[2]res- 200686'!$K$16:$R$112,8,0),0)</f>
        <v>0</v>
      </c>
      <c r="M942" s="3">
        <f>IFERROR(VLOOKUP(C942,'[2]reduccion calidad '!$K$16:$R$27,8,0),0)*-1</f>
        <v>0</v>
      </c>
      <c r="N942" s="3"/>
      <c r="O942" s="34">
        <f t="shared" si="42"/>
        <v>172528954</v>
      </c>
      <c r="P942" s="35">
        <v>172528954</v>
      </c>
      <c r="Q942" s="3">
        <f>IFERROR(VLOOKUP(C942,[3]ServNOMINA!$F$16:$M$112,8,0)+VLOOKUP(C942,[4]ServNOMINA!$F$16:$M$112,8,0),0)</f>
        <v>0</v>
      </c>
      <c r="R942" s="3">
        <f>IFERROR(VLOOKUP(C942,[3]ServOTROS!$F$16:$M$112,8,0)+VLOOKUP(C942,[4]ServOTROS!$F$16:$M$112,8,0),0)</f>
        <v>0</v>
      </c>
      <c r="S942" s="3"/>
      <c r="T942" s="3">
        <f>IFERROR(VLOOKUP(B942,[3]Aaf_PENSION!$C$16:$M$112,11,0)+VLOOKUP(B942,[4]Aaf_PENSION!$C$16:$M$112,11,0),0)</f>
        <v>0</v>
      </c>
      <c r="U942" s="3">
        <f>IFERROR(VLOOKUP(B942,[3]Aaf_SALUD!$C$16:$M$112,11,0)+VLOOKUP(B942,[4]Aaf_SALUD!$C$16:$M$112,11,0),0)</f>
        <v>0</v>
      </c>
      <c r="V942" s="3"/>
      <c r="W942" s="3"/>
      <c r="X942" s="3">
        <f>IFERROR(VLOOKUP(B942,[3]Ap_CESANTIAS!$C$16:$M$112,11,0)+VLOOKUP(B942,[4]Ap_CESANTIAS!$C$16:$M$112,11,0),0)</f>
        <v>0</v>
      </c>
      <c r="Y942" s="3">
        <f>IFERROR(VLOOKUP(B942,[3]Ap_PENSION!$C$16:$M$112,11,0)+VLOOKUP(B942,[4]Ap_PENSION!$C$16:$M$112,11,0),0)</f>
        <v>0</v>
      </c>
      <c r="Z942" s="3">
        <f>IFERROR(VLOOKUP(B942,[3]Ap_SALUD!$C$16:$M$112,11,0)+VLOOKUP(B942,[4]Ap_SALUD!$C$16:$M$112,11,0),0)</f>
        <v>0</v>
      </c>
      <c r="AA942" s="36">
        <f t="shared" si="43"/>
        <v>0</v>
      </c>
      <c r="AB942" s="37">
        <f t="shared" si="44"/>
        <v>0</v>
      </c>
    </row>
    <row r="943" spans="1:28" hidden="1" x14ac:dyDescent="0.25">
      <c r="A943" s="29">
        <v>931</v>
      </c>
      <c r="B943" s="61"/>
      <c r="C943" s="31">
        <v>890207790</v>
      </c>
      <c r="D943" s="31">
        <f>VLOOKUP(C943,ENERO!$D$13:$E$1147,2,0)</f>
        <v>212768327</v>
      </c>
      <c r="E943" s="61" t="s">
        <v>1085</v>
      </c>
      <c r="F943" s="61"/>
      <c r="G943" s="61"/>
      <c r="H943" s="3">
        <v>79136951</v>
      </c>
      <c r="I943" s="3">
        <v>132561046</v>
      </c>
      <c r="J943" s="3">
        <f>IFERROR(VLOOKUP(C943,[1]NOMINA!$Y$16:$AC$112,5,0),0)</f>
        <v>0</v>
      </c>
      <c r="K943" s="3">
        <f>IFERROR(VLOOKUP(C943,[1]CANCELACIONES!$Y$16:$AC$43,5,0),0)</f>
        <v>0</v>
      </c>
      <c r="L943" s="3">
        <f>IFERROR(VLOOKUP(C943,'[2]res- 200686'!$K$16:$R$112,8,0),0)</f>
        <v>0</v>
      </c>
      <c r="M943" s="3">
        <f>IFERROR(VLOOKUP(C943,'[2]reduccion calidad '!$K$16:$R$27,8,0),0)*-1</f>
        <v>0</v>
      </c>
      <c r="N943" s="3"/>
      <c r="O943" s="34">
        <f t="shared" si="42"/>
        <v>211697997</v>
      </c>
      <c r="P943" s="35">
        <v>211697997</v>
      </c>
      <c r="Q943" s="3">
        <f>IFERROR(VLOOKUP(C943,[3]ServNOMINA!$F$16:$M$112,8,0)+VLOOKUP(C943,[4]ServNOMINA!$F$16:$M$112,8,0),0)</f>
        <v>0</v>
      </c>
      <c r="R943" s="3">
        <f>IFERROR(VLOOKUP(C943,[3]ServOTROS!$F$16:$M$112,8,0)+VLOOKUP(C943,[4]ServOTROS!$F$16:$M$112,8,0),0)</f>
        <v>0</v>
      </c>
      <c r="S943" s="3"/>
      <c r="T943" s="3">
        <f>IFERROR(VLOOKUP(B943,[3]Aaf_PENSION!$C$16:$M$112,11,0)+VLOOKUP(B943,[4]Aaf_PENSION!$C$16:$M$112,11,0),0)</f>
        <v>0</v>
      </c>
      <c r="U943" s="3">
        <f>IFERROR(VLOOKUP(B943,[3]Aaf_SALUD!$C$16:$M$112,11,0)+VLOOKUP(B943,[4]Aaf_SALUD!$C$16:$M$112,11,0),0)</f>
        <v>0</v>
      </c>
      <c r="V943" s="3"/>
      <c r="W943" s="3"/>
      <c r="X943" s="3">
        <f>IFERROR(VLOOKUP(B943,[3]Ap_CESANTIAS!$C$16:$M$112,11,0)+VLOOKUP(B943,[4]Ap_CESANTIAS!$C$16:$M$112,11,0),0)</f>
        <v>0</v>
      </c>
      <c r="Y943" s="3">
        <f>IFERROR(VLOOKUP(B943,[3]Ap_PENSION!$C$16:$M$112,11,0)+VLOOKUP(B943,[4]Ap_PENSION!$C$16:$M$112,11,0),0)</f>
        <v>0</v>
      </c>
      <c r="Z943" s="3">
        <f>IFERROR(VLOOKUP(B943,[3]Ap_SALUD!$C$16:$M$112,11,0)+VLOOKUP(B943,[4]Ap_SALUD!$C$16:$M$112,11,0),0)</f>
        <v>0</v>
      </c>
      <c r="AA943" s="36">
        <f t="shared" si="43"/>
        <v>0</v>
      </c>
      <c r="AB943" s="37">
        <f t="shared" si="44"/>
        <v>0</v>
      </c>
    </row>
    <row r="944" spans="1:28" hidden="1" x14ac:dyDescent="0.25">
      <c r="A944" s="38">
        <v>932</v>
      </c>
      <c r="B944" s="61"/>
      <c r="C944" s="31">
        <v>890210438</v>
      </c>
      <c r="D944" s="31">
        <f>VLOOKUP(C944,ENERO!$D$13:$E$1147,2,0)</f>
        <v>214468344</v>
      </c>
      <c r="E944" s="61" t="s">
        <v>1086</v>
      </c>
      <c r="F944" s="61"/>
      <c r="G944" s="61"/>
      <c r="H944" s="3">
        <v>35420770</v>
      </c>
      <c r="I944" s="3">
        <v>100042999</v>
      </c>
      <c r="J944" s="3">
        <f>IFERROR(VLOOKUP(C944,[1]NOMINA!$Y$16:$AC$112,5,0),0)</f>
        <v>0</v>
      </c>
      <c r="K944" s="3">
        <f>IFERROR(VLOOKUP(C944,[1]CANCELACIONES!$Y$16:$AC$43,5,0),0)</f>
        <v>0</v>
      </c>
      <c r="L944" s="3">
        <f>IFERROR(VLOOKUP(C944,'[2]res- 200686'!$K$16:$R$112,8,0),0)</f>
        <v>0</v>
      </c>
      <c r="M944" s="3">
        <f>IFERROR(VLOOKUP(C944,'[2]reduccion calidad '!$K$16:$R$27,8,0),0)*-1</f>
        <v>0</v>
      </c>
      <c r="N944" s="3"/>
      <c r="O944" s="34">
        <f t="shared" si="42"/>
        <v>135463769</v>
      </c>
      <c r="P944" s="35">
        <v>135463769</v>
      </c>
      <c r="Q944" s="3">
        <f>IFERROR(VLOOKUP(C944,[3]ServNOMINA!$F$16:$M$112,8,0)+VLOOKUP(C944,[4]ServNOMINA!$F$16:$M$112,8,0),0)</f>
        <v>0</v>
      </c>
      <c r="R944" s="3">
        <f>IFERROR(VLOOKUP(C944,[3]ServOTROS!$F$16:$M$112,8,0)+VLOOKUP(C944,[4]ServOTROS!$F$16:$M$112,8,0),0)</f>
        <v>0</v>
      </c>
      <c r="S944" s="3"/>
      <c r="T944" s="3">
        <f>IFERROR(VLOOKUP(B944,[3]Aaf_PENSION!$C$16:$M$112,11,0)+VLOOKUP(B944,[4]Aaf_PENSION!$C$16:$M$112,11,0),0)</f>
        <v>0</v>
      </c>
      <c r="U944" s="3">
        <f>IFERROR(VLOOKUP(B944,[3]Aaf_SALUD!$C$16:$M$112,11,0)+VLOOKUP(B944,[4]Aaf_SALUD!$C$16:$M$112,11,0),0)</f>
        <v>0</v>
      </c>
      <c r="V944" s="3"/>
      <c r="W944" s="3"/>
      <c r="X944" s="3">
        <f>IFERROR(VLOOKUP(B944,[3]Ap_CESANTIAS!$C$16:$M$112,11,0)+VLOOKUP(B944,[4]Ap_CESANTIAS!$C$16:$M$112,11,0),0)</f>
        <v>0</v>
      </c>
      <c r="Y944" s="3">
        <f>IFERROR(VLOOKUP(B944,[3]Ap_PENSION!$C$16:$M$112,11,0)+VLOOKUP(B944,[4]Ap_PENSION!$C$16:$M$112,11,0),0)</f>
        <v>0</v>
      </c>
      <c r="Z944" s="3">
        <f>IFERROR(VLOOKUP(B944,[3]Ap_SALUD!$C$16:$M$112,11,0)+VLOOKUP(B944,[4]Ap_SALUD!$C$16:$M$112,11,0),0)</f>
        <v>0</v>
      </c>
      <c r="AA944" s="36">
        <f t="shared" si="43"/>
        <v>0</v>
      </c>
      <c r="AB944" s="37">
        <f t="shared" si="44"/>
        <v>0</v>
      </c>
    </row>
    <row r="945" spans="1:28" hidden="1" x14ac:dyDescent="0.25">
      <c r="A945" s="29">
        <v>933</v>
      </c>
      <c r="B945" s="61"/>
      <c r="C945" s="31">
        <v>890210946</v>
      </c>
      <c r="D945" s="31">
        <f>VLOOKUP(C945,ENERO!$D$13:$E$1147,2,0)</f>
        <v>216868368</v>
      </c>
      <c r="E945" s="61" t="s">
        <v>1087</v>
      </c>
      <c r="F945" s="61"/>
      <c r="G945" s="61"/>
      <c r="H945" s="3">
        <v>45894580</v>
      </c>
      <c r="I945" s="3">
        <v>125891106</v>
      </c>
      <c r="J945" s="3">
        <f>IFERROR(VLOOKUP(C945,[1]NOMINA!$Y$16:$AC$112,5,0),0)</f>
        <v>0</v>
      </c>
      <c r="K945" s="3">
        <f>IFERROR(VLOOKUP(C945,[1]CANCELACIONES!$Y$16:$AC$43,5,0),0)</f>
        <v>0</v>
      </c>
      <c r="L945" s="3">
        <f>IFERROR(VLOOKUP(C945,'[2]res- 200686'!$K$16:$R$112,8,0),0)</f>
        <v>0</v>
      </c>
      <c r="M945" s="3">
        <f>IFERROR(VLOOKUP(C945,'[2]reduccion calidad '!$K$16:$R$27,8,0),0)*-1</f>
        <v>0</v>
      </c>
      <c r="N945" s="3"/>
      <c r="O945" s="34">
        <f t="shared" si="42"/>
        <v>171785686</v>
      </c>
      <c r="P945" s="35">
        <v>171785686</v>
      </c>
      <c r="Q945" s="3">
        <f>IFERROR(VLOOKUP(C945,[3]ServNOMINA!$F$16:$M$112,8,0)+VLOOKUP(C945,[4]ServNOMINA!$F$16:$M$112,8,0),0)</f>
        <v>0</v>
      </c>
      <c r="R945" s="3">
        <f>IFERROR(VLOOKUP(C945,[3]ServOTROS!$F$16:$M$112,8,0)+VLOOKUP(C945,[4]ServOTROS!$F$16:$M$112,8,0),0)</f>
        <v>0</v>
      </c>
      <c r="S945" s="3"/>
      <c r="T945" s="3">
        <f>IFERROR(VLOOKUP(B945,[3]Aaf_PENSION!$C$16:$M$112,11,0)+VLOOKUP(B945,[4]Aaf_PENSION!$C$16:$M$112,11,0),0)</f>
        <v>0</v>
      </c>
      <c r="U945" s="3">
        <f>IFERROR(VLOOKUP(B945,[3]Aaf_SALUD!$C$16:$M$112,11,0)+VLOOKUP(B945,[4]Aaf_SALUD!$C$16:$M$112,11,0),0)</f>
        <v>0</v>
      </c>
      <c r="V945" s="3"/>
      <c r="W945" s="3"/>
      <c r="X945" s="3">
        <f>IFERROR(VLOOKUP(B945,[3]Ap_CESANTIAS!$C$16:$M$112,11,0)+VLOOKUP(B945,[4]Ap_CESANTIAS!$C$16:$M$112,11,0),0)</f>
        <v>0</v>
      </c>
      <c r="Y945" s="3">
        <f>IFERROR(VLOOKUP(B945,[3]Ap_PENSION!$C$16:$M$112,11,0)+VLOOKUP(B945,[4]Ap_PENSION!$C$16:$M$112,11,0),0)</f>
        <v>0</v>
      </c>
      <c r="Z945" s="3">
        <f>IFERROR(VLOOKUP(B945,[3]Ap_SALUD!$C$16:$M$112,11,0)+VLOOKUP(B945,[4]Ap_SALUD!$C$16:$M$112,11,0),0)</f>
        <v>0</v>
      </c>
      <c r="AA945" s="36">
        <f t="shared" si="43"/>
        <v>0</v>
      </c>
      <c r="AB945" s="37">
        <f t="shared" si="44"/>
        <v>0</v>
      </c>
    </row>
    <row r="946" spans="1:28" hidden="1" x14ac:dyDescent="0.25">
      <c r="A946" s="38">
        <v>934</v>
      </c>
      <c r="B946" s="61"/>
      <c r="C946" s="31">
        <v>800124166</v>
      </c>
      <c r="D946" s="31">
        <f>VLOOKUP(C946,ENERO!$D$13:$E$1147,2,0)</f>
        <v>217068370</v>
      </c>
      <c r="E946" s="61" t="s">
        <v>1088</v>
      </c>
      <c r="F946" s="61"/>
      <c r="G946" s="61"/>
      <c r="H946" s="3">
        <v>39105182</v>
      </c>
      <c r="I946" s="3">
        <v>99892215</v>
      </c>
      <c r="J946" s="3">
        <f>IFERROR(VLOOKUP(C946,[1]NOMINA!$Y$16:$AC$112,5,0),0)</f>
        <v>0</v>
      </c>
      <c r="K946" s="3">
        <f>IFERROR(VLOOKUP(C946,[1]CANCELACIONES!$Y$16:$AC$43,5,0),0)</f>
        <v>0</v>
      </c>
      <c r="L946" s="3">
        <f>IFERROR(VLOOKUP(C946,'[2]res- 200686'!$K$16:$R$112,8,0),0)</f>
        <v>0</v>
      </c>
      <c r="M946" s="3">
        <f>IFERROR(VLOOKUP(C946,'[2]reduccion calidad '!$K$16:$R$27,8,0),0)*-1</f>
        <v>0</v>
      </c>
      <c r="N946" s="3"/>
      <c r="O946" s="34">
        <f t="shared" si="42"/>
        <v>138997397</v>
      </c>
      <c r="P946" s="35">
        <v>138997397</v>
      </c>
      <c r="Q946" s="3">
        <f>IFERROR(VLOOKUP(C946,[3]ServNOMINA!$F$16:$M$112,8,0)+VLOOKUP(C946,[4]ServNOMINA!$F$16:$M$112,8,0),0)</f>
        <v>0</v>
      </c>
      <c r="R946" s="3">
        <f>IFERROR(VLOOKUP(C946,[3]ServOTROS!$F$16:$M$112,8,0)+VLOOKUP(C946,[4]ServOTROS!$F$16:$M$112,8,0),0)</f>
        <v>0</v>
      </c>
      <c r="S946" s="3"/>
      <c r="T946" s="3">
        <f>IFERROR(VLOOKUP(B946,[3]Aaf_PENSION!$C$16:$M$112,11,0)+VLOOKUP(B946,[4]Aaf_PENSION!$C$16:$M$112,11,0),0)</f>
        <v>0</v>
      </c>
      <c r="U946" s="3">
        <f>IFERROR(VLOOKUP(B946,[3]Aaf_SALUD!$C$16:$M$112,11,0)+VLOOKUP(B946,[4]Aaf_SALUD!$C$16:$M$112,11,0),0)</f>
        <v>0</v>
      </c>
      <c r="V946" s="3"/>
      <c r="W946" s="3"/>
      <c r="X946" s="3">
        <f>IFERROR(VLOOKUP(B946,[3]Ap_CESANTIAS!$C$16:$M$112,11,0)+VLOOKUP(B946,[4]Ap_CESANTIAS!$C$16:$M$112,11,0),0)</f>
        <v>0</v>
      </c>
      <c r="Y946" s="3">
        <f>IFERROR(VLOOKUP(B946,[3]Ap_PENSION!$C$16:$M$112,11,0)+VLOOKUP(B946,[4]Ap_PENSION!$C$16:$M$112,11,0),0)</f>
        <v>0</v>
      </c>
      <c r="Z946" s="3">
        <f>IFERROR(VLOOKUP(B946,[3]Ap_SALUD!$C$16:$M$112,11,0)+VLOOKUP(B946,[4]Ap_SALUD!$C$16:$M$112,11,0),0)</f>
        <v>0</v>
      </c>
      <c r="AA946" s="36">
        <f t="shared" si="43"/>
        <v>0</v>
      </c>
      <c r="AB946" s="37">
        <f t="shared" si="44"/>
        <v>0</v>
      </c>
    </row>
    <row r="947" spans="1:28" hidden="1" x14ac:dyDescent="0.25">
      <c r="A947" s="29">
        <v>935</v>
      </c>
      <c r="B947" s="61"/>
      <c r="C947" s="31">
        <v>890210617</v>
      </c>
      <c r="D947" s="31">
        <f>VLOOKUP(C947,ENERO!$D$13:$E$1147,2,0)</f>
        <v>217768377</v>
      </c>
      <c r="E947" s="61" t="s">
        <v>1089</v>
      </c>
      <c r="F947" s="61"/>
      <c r="G947" s="61"/>
      <c r="H947" s="3">
        <v>101447090</v>
      </c>
      <c r="I947" s="3">
        <v>250218293</v>
      </c>
      <c r="J947" s="3">
        <f>IFERROR(VLOOKUP(C947,[1]NOMINA!$Y$16:$AC$112,5,0),0)</f>
        <v>0</v>
      </c>
      <c r="K947" s="3">
        <f>IFERROR(VLOOKUP(C947,[1]CANCELACIONES!$Y$16:$AC$43,5,0),0)</f>
        <v>0</v>
      </c>
      <c r="L947" s="3">
        <f>IFERROR(VLOOKUP(C947,'[2]res- 200686'!$K$16:$R$112,8,0),0)</f>
        <v>0</v>
      </c>
      <c r="M947" s="3">
        <f>IFERROR(VLOOKUP(C947,'[2]reduccion calidad '!$K$16:$R$27,8,0),0)*-1</f>
        <v>0</v>
      </c>
      <c r="N947" s="3"/>
      <c r="O947" s="34">
        <f t="shared" si="42"/>
        <v>351665383</v>
      </c>
      <c r="P947" s="35">
        <v>351665383</v>
      </c>
      <c r="Q947" s="3">
        <f>IFERROR(VLOOKUP(C947,[3]ServNOMINA!$F$16:$M$112,8,0)+VLOOKUP(C947,[4]ServNOMINA!$F$16:$M$112,8,0),0)</f>
        <v>0</v>
      </c>
      <c r="R947" s="3">
        <f>IFERROR(VLOOKUP(C947,[3]ServOTROS!$F$16:$M$112,8,0)+VLOOKUP(C947,[4]ServOTROS!$F$16:$M$112,8,0),0)</f>
        <v>0</v>
      </c>
      <c r="S947" s="3"/>
      <c r="T947" s="3">
        <f>IFERROR(VLOOKUP(B947,[3]Aaf_PENSION!$C$16:$M$112,11,0)+VLOOKUP(B947,[4]Aaf_PENSION!$C$16:$M$112,11,0),0)</f>
        <v>0</v>
      </c>
      <c r="U947" s="3">
        <f>IFERROR(VLOOKUP(B947,[3]Aaf_SALUD!$C$16:$M$112,11,0)+VLOOKUP(B947,[4]Aaf_SALUD!$C$16:$M$112,11,0),0)</f>
        <v>0</v>
      </c>
      <c r="V947" s="3"/>
      <c r="W947" s="3"/>
      <c r="X947" s="3">
        <f>IFERROR(VLOOKUP(B947,[3]Ap_CESANTIAS!$C$16:$M$112,11,0)+VLOOKUP(B947,[4]Ap_CESANTIAS!$C$16:$M$112,11,0),0)</f>
        <v>0</v>
      </c>
      <c r="Y947" s="3">
        <f>IFERROR(VLOOKUP(B947,[3]Ap_PENSION!$C$16:$M$112,11,0)+VLOOKUP(B947,[4]Ap_PENSION!$C$16:$M$112,11,0),0)</f>
        <v>0</v>
      </c>
      <c r="Z947" s="3">
        <f>IFERROR(VLOOKUP(B947,[3]Ap_SALUD!$C$16:$M$112,11,0)+VLOOKUP(B947,[4]Ap_SALUD!$C$16:$M$112,11,0),0)</f>
        <v>0</v>
      </c>
      <c r="AA947" s="36">
        <f t="shared" si="43"/>
        <v>0</v>
      </c>
      <c r="AB947" s="37">
        <f t="shared" si="44"/>
        <v>0</v>
      </c>
    </row>
    <row r="948" spans="1:28" hidden="1" x14ac:dyDescent="0.25">
      <c r="A948" s="38">
        <v>936</v>
      </c>
      <c r="B948" s="61"/>
      <c r="C948" s="31">
        <v>890210704</v>
      </c>
      <c r="D948" s="31">
        <f>VLOOKUP(C948,ENERO!$D$13:$E$1147,2,0)</f>
        <v>218568385</v>
      </c>
      <c r="E948" s="61" t="s">
        <v>1090</v>
      </c>
      <c r="F948" s="61"/>
      <c r="G948" s="61"/>
      <c r="H948" s="3">
        <v>192480578</v>
      </c>
      <c r="I948" s="3">
        <v>473933613</v>
      </c>
      <c r="J948" s="3">
        <f>IFERROR(VLOOKUP(C948,[1]NOMINA!$Y$16:$AC$112,5,0),0)</f>
        <v>0</v>
      </c>
      <c r="K948" s="3">
        <f>IFERROR(VLOOKUP(C948,[1]CANCELACIONES!$Y$16:$AC$43,5,0),0)</f>
        <v>0</v>
      </c>
      <c r="L948" s="3">
        <f>IFERROR(VLOOKUP(C948,'[2]res- 200686'!$K$16:$R$112,8,0),0)</f>
        <v>0</v>
      </c>
      <c r="M948" s="3">
        <f>IFERROR(VLOOKUP(C948,'[2]reduccion calidad '!$K$16:$R$27,8,0),0)*-1</f>
        <v>0</v>
      </c>
      <c r="N948" s="3"/>
      <c r="O948" s="34">
        <f t="shared" si="42"/>
        <v>666414191</v>
      </c>
      <c r="P948" s="35">
        <v>666414191</v>
      </c>
      <c r="Q948" s="3">
        <f>IFERROR(VLOOKUP(C948,[3]ServNOMINA!$F$16:$M$112,8,0)+VLOOKUP(C948,[4]ServNOMINA!$F$16:$M$112,8,0),0)</f>
        <v>0</v>
      </c>
      <c r="R948" s="3">
        <f>IFERROR(VLOOKUP(C948,[3]ServOTROS!$F$16:$M$112,8,0)+VLOOKUP(C948,[4]ServOTROS!$F$16:$M$112,8,0),0)</f>
        <v>0</v>
      </c>
      <c r="S948" s="3"/>
      <c r="T948" s="3">
        <f>IFERROR(VLOOKUP(B948,[3]Aaf_PENSION!$C$16:$M$112,11,0)+VLOOKUP(B948,[4]Aaf_PENSION!$C$16:$M$112,11,0),0)</f>
        <v>0</v>
      </c>
      <c r="U948" s="3">
        <f>IFERROR(VLOOKUP(B948,[3]Aaf_SALUD!$C$16:$M$112,11,0)+VLOOKUP(B948,[4]Aaf_SALUD!$C$16:$M$112,11,0),0)</f>
        <v>0</v>
      </c>
      <c r="V948" s="3"/>
      <c r="W948" s="3"/>
      <c r="X948" s="3">
        <f>IFERROR(VLOOKUP(B948,[3]Ap_CESANTIAS!$C$16:$M$112,11,0)+VLOOKUP(B948,[4]Ap_CESANTIAS!$C$16:$M$112,11,0),0)</f>
        <v>0</v>
      </c>
      <c r="Y948" s="3">
        <f>IFERROR(VLOOKUP(B948,[3]Ap_PENSION!$C$16:$M$112,11,0)+VLOOKUP(B948,[4]Ap_PENSION!$C$16:$M$112,11,0),0)</f>
        <v>0</v>
      </c>
      <c r="Z948" s="3">
        <f>IFERROR(VLOOKUP(B948,[3]Ap_SALUD!$C$16:$M$112,11,0)+VLOOKUP(B948,[4]Ap_SALUD!$C$16:$M$112,11,0),0)</f>
        <v>0</v>
      </c>
      <c r="AA948" s="36">
        <f t="shared" si="43"/>
        <v>0</v>
      </c>
      <c r="AB948" s="37">
        <f t="shared" si="44"/>
        <v>0</v>
      </c>
    </row>
    <row r="949" spans="1:28" hidden="1" x14ac:dyDescent="0.25">
      <c r="A949" s="29">
        <v>937</v>
      </c>
      <c r="B949" s="61"/>
      <c r="C949" s="31">
        <v>890205308</v>
      </c>
      <c r="D949" s="31">
        <f>VLOOKUP(C949,ENERO!$D$13:$E$1147,2,0)</f>
        <v>219768397</v>
      </c>
      <c r="E949" s="61" t="s">
        <v>700</v>
      </c>
      <c r="F949" s="61"/>
      <c r="G949" s="61"/>
      <c r="H949" s="3">
        <v>41958595</v>
      </c>
      <c r="I949" s="3">
        <v>191072800</v>
      </c>
      <c r="J949" s="3">
        <f>IFERROR(VLOOKUP(C949,[1]NOMINA!$Y$16:$AC$112,5,0),0)</f>
        <v>0</v>
      </c>
      <c r="K949" s="3">
        <f>IFERROR(VLOOKUP(C949,[1]CANCELACIONES!$Y$16:$AC$43,5,0),0)</f>
        <v>0</v>
      </c>
      <c r="L949" s="3">
        <f>IFERROR(VLOOKUP(C949,'[2]res- 200686'!$K$16:$R$112,8,0),0)</f>
        <v>0</v>
      </c>
      <c r="M949" s="3">
        <f>IFERROR(VLOOKUP(C949,'[2]reduccion calidad '!$K$16:$R$27,8,0),0)*-1</f>
        <v>0</v>
      </c>
      <c r="N949" s="3"/>
      <c r="O949" s="34">
        <f t="shared" si="42"/>
        <v>233031395</v>
      </c>
      <c r="P949" s="35">
        <v>233031395</v>
      </c>
      <c r="Q949" s="3">
        <f>IFERROR(VLOOKUP(C949,[3]ServNOMINA!$F$16:$M$112,8,0)+VLOOKUP(C949,[4]ServNOMINA!$F$16:$M$112,8,0),0)</f>
        <v>0</v>
      </c>
      <c r="R949" s="3">
        <f>IFERROR(VLOOKUP(C949,[3]ServOTROS!$F$16:$M$112,8,0)+VLOOKUP(C949,[4]ServOTROS!$F$16:$M$112,8,0),0)</f>
        <v>0</v>
      </c>
      <c r="S949" s="3"/>
      <c r="T949" s="3">
        <f>IFERROR(VLOOKUP(B949,[3]Aaf_PENSION!$C$16:$M$112,11,0)+VLOOKUP(B949,[4]Aaf_PENSION!$C$16:$M$112,11,0),0)</f>
        <v>0</v>
      </c>
      <c r="U949" s="3">
        <f>IFERROR(VLOOKUP(B949,[3]Aaf_SALUD!$C$16:$M$112,11,0)+VLOOKUP(B949,[4]Aaf_SALUD!$C$16:$M$112,11,0),0)</f>
        <v>0</v>
      </c>
      <c r="V949" s="3"/>
      <c r="W949" s="3"/>
      <c r="X949" s="3">
        <f>IFERROR(VLOOKUP(B949,[3]Ap_CESANTIAS!$C$16:$M$112,11,0)+VLOOKUP(B949,[4]Ap_CESANTIAS!$C$16:$M$112,11,0),0)</f>
        <v>0</v>
      </c>
      <c r="Y949" s="3">
        <f>IFERROR(VLOOKUP(B949,[3]Ap_PENSION!$C$16:$M$112,11,0)+VLOOKUP(B949,[4]Ap_PENSION!$C$16:$M$112,11,0),0)</f>
        <v>0</v>
      </c>
      <c r="Z949" s="3">
        <f>IFERROR(VLOOKUP(B949,[3]Ap_SALUD!$C$16:$M$112,11,0)+VLOOKUP(B949,[4]Ap_SALUD!$C$16:$M$112,11,0),0)</f>
        <v>0</v>
      </c>
      <c r="AA949" s="36">
        <f t="shared" si="43"/>
        <v>0</v>
      </c>
      <c r="AB949" s="37">
        <f t="shared" si="44"/>
        <v>0</v>
      </c>
    </row>
    <row r="950" spans="1:28" hidden="1" x14ac:dyDescent="0.25">
      <c r="A950" s="38">
        <v>938</v>
      </c>
      <c r="B950" s="61"/>
      <c r="C950" s="31">
        <v>890206110</v>
      </c>
      <c r="D950" s="31">
        <f>VLOOKUP(C950,ENERO!$D$13:$E$1147,2,0)</f>
        <v>210668406</v>
      </c>
      <c r="E950" s="61" t="s">
        <v>1091</v>
      </c>
      <c r="F950" s="61"/>
      <c r="G950" s="61"/>
      <c r="H950" s="3">
        <v>604911456</v>
      </c>
      <c r="I950" s="3">
        <v>926603361</v>
      </c>
      <c r="J950" s="3">
        <f>IFERROR(VLOOKUP(C950,[1]NOMINA!$Y$16:$AC$112,5,0),0)</f>
        <v>0</v>
      </c>
      <c r="K950" s="3">
        <f>IFERROR(VLOOKUP(C950,[1]CANCELACIONES!$Y$16:$AC$43,5,0),0)</f>
        <v>0</v>
      </c>
      <c r="L950" s="3">
        <f>IFERROR(VLOOKUP(C950,'[2]res- 200686'!$K$16:$R$112,8,0),0)</f>
        <v>0</v>
      </c>
      <c r="M950" s="3">
        <f>IFERROR(VLOOKUP(C950,'[2]reduccion calidad '!$K$16:$R$27,8,0),0)*-1</f>
        <v>0</v>
      </c>
      <c r="N950" s="3"/>
      <c r="O950" s="34">
        <f t="shared" si="42"/>
        <v>1531514817</v>
      </c>
      <c r="P950" s="35">
        <v>1531514817</v>
      </c>
      <c r="Q950" s="3">
        <f>IFERROR(VLOOKUP(C950,[3]ServNOMINA!$F$16:$M$112,8,0)+VLOOKUP(C950,[4]ServNOMINA!$F$16:$M$112,8,0),0)</f>
        <v>0</v>
      </c>
      <c r="R950" s="3">
        <f>IFERROR(VLOOKUP(C950,[3]ServOTROS!$F$16:$M$112,8,0)+VLOOKUP(C950,[4]ServOTROS!$F$16:$M$112,8,0),0)</f>
        <v>0</v>
      </c>
      <c r="S950" s="3"/>
      <c r="T950" s="3">
        <f>IFERROR(VLOOKUP(B950,[3]Aaf_PENSION!$C$16:$M$112,11,0)+VLOOKUP(B950,[4]Aaf_PENSION!$C$16:$M$112,11,0),0)</f>
        <v>0</v>
      </c>
      <c r="U950" s="3">
        <f>IFERROR(VLOOKUP(B950,[3]Aaf_SALUD!$C$16:$M$112,11,0)+VLOOKUP(B950,[4]Aaf_SALUD!$C$16:$M$112,11,0),0)</f>
        <v>0</v>
      </c>
      <c r="V950" s="3"/>
      <c r="W950" s="3"/>
      <c r="X950" s="3">
        <f>IFERROR(VLOOKUP(B950,[3]Ap_CESANTIAS!$C$16:$M$112,11,0)+VLOOKUP(B950,[4]Ap_CESANTIAS!$C$16:$M$112,11,0),0)</f>
        <v>0</v>
      </c>
      <c r="Y950" s="3">
        <f>IFERROR(VLOOKUP(B950,[3]Ap_PENSION!$C$16:$M$112,11,0)+VLOOKUP(B950,[4]Ap_PENSION!$C$16:$M$112,11,0),0)</f>
        <v>0</v>
      </c>
      <c r="Z950" s="3">
        <f>IFERROR(VLOOKUP(B950,[3]Ap_SALUD!$C$16:$M$112,11,0)+VLOOKUP(B950,[4]Ap_SALUD!$C$16:$M$112,11,0),0)</f>
        <v>0</v>
      </c>
      <c r="AA950" s="36">
        <f t="shared" si="43"/>
        <v>0</v>
      </c>
      <c r="AB950" s="37">
        <f t="shared" si="44"/>
        <v>0</v>
      </c>
    </row>
    <row r="951" spans="1:28" hidden="1" x14ac:dyDescent="0.25">
      <c r="A951" s="29">
        <v>939</v>
      </c>
      <c r="B951" s="61"/>
      <c r="C951" s="31">
        <v>890204537</v>
      </c>
      <c r="D951" s="31">
        <f>VLOOKUP(C951,ENERO!$D$13:$E$1147,2,0)</f>
        <v>211868418</v>
      </c>
      <c r="E951" s="61" t="s">
        <v>1092</v>
      </c>
      <c r="F951" s="61"/>
      <c r="G951" s="61"/>
      <c r="H951" s="3">
        <v>325292152</v>
      </c>
      <c r="I951" s="3">
        <v>549705100</v>
      </c>
      <c r="J951" s="3">
        <f>IFERROR(VLOOKUP(C951,[1]NOMINA!$Y$16:$AC$112,5,0),0)</f>
        <v>0</v>
      </c>
      <c r="K951" s="3">
        <f>IFERROR(VLOOKUP(C951,[1]CANCELACIONES!$Y$16:$AC$43,5,0),0)</f>
        <v>0</v>
      </c>
      <c r="L951" s="3">
        <f>IFERROR(VLOOKUP(C951,'[2]res- 200686'!$K$16:$R$112,8,0),0)</f>
        <v>0</v>
      </c>
      <c r="M951" s="3">
        <f>IFERROR(VLOOKUP(C951,'[2]reduccion calidad '!$K$16:$R$27,8,0),0)*-1</f>
        <v>0</v>
      </c>
      <c r="N951" s="3"/>
      <c r="O951" s="34">
        <f t="shared" si="42"/>
        <v>874997252</v>
      </c>
      <c r="P951" s="35">
        <v>874997252</v>
      </c>
      <c r="Q951" s="3">
        <f>IFERROR(VLOOKUP(C951,[3]ServNOMINA!$F$16:$M$112,8,0)+VLOOKUP(C951,[4]ServNOMINA!$F$16:$M$112,8,0),0)</f>
        <v>0</v>
      </c>
      <c r="R951" s="3">
        <f>IFERROR(VLOOKUP(C951,[3]ServOTROS!$F$16:$M$112,8,0)+VLOOKUP(C951,[4]ServOTROS!$F$16:$M$112,8,0),0)</f>
        <v>0</v>
      </c>
      <c r="S951" s="3"/>
      <c r="T951" s="3">
        <f>IFERROR(VLOOKUP(B951,[3]Aaf_PENSION!$C$16:$M$112,11,0)+VLOOKUP(B951,[4]Aaf_PENSION!$C$16:$M$112,11,0),0)</f>
        <v>0</v>
      </c>
      <c r="U951" s="3">
        <f>IFERROR(VLOOKUP(B951,[3]Aaf_SALUD!$C$16:$M$112,11,0)+VLOOKUP(B951,[4]Aaf_SALUD!$C$16:$M$112,11,0),0)</f>
        <v>0</v>
      </c>
      <c r="V951" s="3"/>
      <c r="W951" s="3"/>
      <c r="X951" s="3">
        <f>IFERROR(VLOOKUP(B951,[3]Ap_CESANTIAS!$C$16:$M$112,11,0)+VLOOKUP(B951,[4]Ap_CESANTIAS!$C$16:$M$112,11,0),0)</f>
        <v>0</v>
      </c>
      <c r="Y951" s="3">
        <f>IFERROR(VLOOKUP(B951,[3]Ap_PENSION!$C$16:$M$112,11,0)+VLOOKUP(B951,[4]Ap_PENSION!$C$16:$M$112,11,0),0)</f>
        <v>0</v>
      </c>
      <c r="Z951" s="3">
        <f>IFERROR(VLOOKUP(B951,[3]Ap_SALUD!$C$16:$M$112,11,0)+VLOOKUP(B951,[4]Ap_SALUD!$C$16:$M$112,11,0),0)</f>
        <v>0</v>
      </c>
      <c r="AA951" s="36">
        <f t="shared" si="43"/>
        <v>0</v>
      </c>
      <c r="AB951" s="37">
        <f t="shared" si="44"/>
        <v>0</v>
      </c>
    </row>
    <row r="952" spans="1:28" hidden="1" x14ac:dyDescent="0.25">
      <c r="A952" s="38">
        <v>940</v>
      </c>
      <c r="B952" s="61"/>
      <c r="C952" s="31">
        <v>890210947</v>
      </c>
      <c r="D952" s="31">
        <f>VLOOKUP(C952,ENERO!$D$13:$E$1147,2,0)</f>
        <v>212568425</v>
      </c>
      <c r="E952" s="61" t="s">
        <v>1093</v>
      </c>
      <c r="F952" s="61"/>
      <c r="G952" s="61"/>
      <c r="H952" s="3">
        <v>41926998</v>
      </c>
      <c r="I952" s="3">
        <v>88669084</v>
      </c>
      <c r="J952" s="3">
        <f>IFERROR(VLOOKUP(C952,[1]NOMINA!$Y$16:$AC$112,5,0),0)</f>
        <v>0</v>
      </c>
      <c r="K952" s="3">
        <f>IFERROR(VLOOKUP(C952,[1]CANCELACIONES!$Y$16:$AC$43,5,0),0)</f>
        <v>0</v>
      </c>
      <c r="L952" s="3">
        <f>IFERROR(VLOOKUP(C952,'[2]res- 200686'!$K$16:$R$112,8,0),0)</f>
        <v>0</v>
      </c>
      <c r="M952" s="3">
        <f>IFERROR(VLOOKUP(C952,'[2]reduccion calidad '!$K$16:$R$27,8,0),0)*-1</f>
        <v>0</v>
      </c>
      <c r="N952" s="3"/>
      <c r="O952" s="34">
        <f t="shared" si="42"/>
        <v>130596082</v>
      </c>
      <c r="P952" s="35">
        <v>130596082</v>
      </c>
      <c r="Q952" s="3">
        <f>IFERROR(VLOOKUP(C952,[3]ServNOMINA!$F$16:$M$112,8,0)+VLOOKUP(C952,[4]ServNOMINA!$F$16:$M$112,8,0),0)</f>
        <v>0</v>
      </c>
      <c r="R952" s="3">
        <f>IFERROR(VLOOKUP(C952,[3]ServOTROS!$F$16:$M$112,8,0)+VLOOKUP(C952,[4]ServOTROS!$F$16:$M$112,8,0),0)</f>
        <v>0</v>
      </c>
      <c r="S952" s="3"/>
      <c r="T952" s="3">
        <f>IFERROR(VLOOKUP(B952,[3]Aaf_PENSION!$C$16:$M$112,11,0)+VLOOKUP(B952,[4]Aaf_PENSION!$C$16:$M$112,11,0),0)</f>
        <v>0</v>
      </c>
      <c r="U952" s="3">
        <f>IFERROR(VLOOKUP(B952,[3]Aaf_SALUD!$C$16:$M$112,11,0)+VLOOKUP(B952,[4]Aaf_SALUD!$C$16:$M$112,11,0),0)</f>
        <v>0</v>
      </c>
      <c r="V952" s="3"/>
      <c r="W952" s="3"/>
      <c r="X952" s="3">
        <f>IFERROR(VLOOKUP(B952,[3]Ap_CESANTIAS!$C$16:$M$112,11,0)+VLOOKUP(B952,[4]Ap_CESANTIAS!$C$16:$M$112,11,0),0)</f>
        <v>0</v>
      </c>
      <c r="Y952" s="3">
        <f>IFERROR(VLOOKUP(B952,[3]Ap_PENSION!$C$16:$M$112,11,0)+VLOOKUP(B952,[4]Ap_PENSION!$C$16:$M$112,11,0),0)</f>
        <v>0</v>
      </c>
      <c r="Z952" s="3">
        <f>IFERROR(VLOOKUP(B952,[3]Ap_SALUD!$C$16:$M$112,11,0)+VLOOKUP(B952,[4]Ap_SALUD!$C$16:$M$112,11,0),0)</f>
        <v>0</v>
      </c>
      <c r="AA952" s="36">
        <f t="shared" si="43"/>
        <v>0</v>
      </c>
      <c r="AB952" s="37">
        <f t="shared" si="44"/>
        <v>0</v>
      </c>
    </row>
    <row r="953" spans="1:28" hidden="1" x14ac:dyDescent="0.25">
      <c r="A953" s="29">
        <v>941</v>
      </c>
      <c r="B953" s="61"/>
      <c r="C953" s="31">
        <v>890205229</v>
      </c>
      <c r="D953" s="31">
        <f>VLOOKUP(C953,ENERO!$D$13:$E$1147,2,0)</f>
        <v>213268432</v>
      </c>
      <c r="E953" s="61" t="s">
        <v>1094</v>
      </c>
      <c r="F953" s="61"/>
      <c r="G953" s="61"/>
      <c r="H953" s="3">
        <v>369603152</v>
      </c>
      <c r="I953" s="3">
        <v>657813077</v>
      </c>
      <c r="J953" s="3">
        <f>IFERROR(VLOOKUP(C953,[1]NOMINA!$Y$16:$AC$112,5,0),0)</f>
        <v>0</v>
      </c>
      <c r="K953" s="3">
        <f>IFERROR(VLOOKUP(C953,[1]CANCELACIONES!$Y$16:$AC$43,5,0),0)</f>
        <v>0</v>
      </c>
      <c r="L953" s="3">
        <f>IFERROR(VLOOKUP(C953,'[2]res- 200686'!$K$16:$R$112,8,0),0)</f>
        <v>0</v>
      </c>
      <c r="M953" s="3">
        <f>IFERROR(VLOOKUP(C953,'[2]reduccion calidad '!$K$16:$R$27,8,0),0)*-1</f>
        <v>0</v>
      </c>
      <c r="N953" s="3"/>
      <c r="O953" s="34">
        <f t="shared" si="42"/>
        <v>1027416229</v>
      </c>
      <c r="P953" s="35">
        <v>1027416229</v>
      </c>
      <c r="Q953" s="3">
        <f>IFERROR(VLOOKUP(C953,[3]ServNOMINA!$F$16:$M$112,8,0)+VLOOKUP(C953,[4]ServNOMINA!$F$16:$M$112,8,0),0)</f>
        <v>0</v>
      </c>
      <c r="R953" s="3">
        <f>IFERROR(VLOOKUP(C953,[3]ServOTROS!$F$16:$M$112,8,0)+VLOOKUP(C953,[4]ServOTROS!$F$16:$M$112,8,0),0)</f>
        <v>0</v>
      </c>
      <c r="S953" s="3"/>
      <c r="T953" s="3">
        <f>IFERROR(VLOOKUP(B953,[3]Aaf_PENSION!$C$16:$M$112,11,0)+VLOOKUP(B953,[4]Aaf_PENSION!$C$16:$M$112,11,0),0)</f>
        <v>0</v>
      </c>
      <c r="U953" s="3">
        <f>IFERROR(VLOOKUP(B953,[3]Aaf_SALUD!$C$16:$M$112,11,0)+VLOOKUP(B953,[4]Aaf_SALUD!$C$16:$M$112,11,0),0)</f>
        <v>0</v>
      </c>
      <c r="V953" s="3"/>
      <c r="W953" s="3"/>
      <c r="X953" s="3">
        <f>IFERROR(VLOOKUP(B953,[3]Ap_CESANTIAS!$C$16:$M$112,11,0)+VLOOKUP(B953,[4]Ap_CESANTIAS!$C$16:$M$112,11,0),0)</f>
        <v>0</v>
      </c>
      <c r="Y953" s="3">
        <f>IFERROR(VLOOKUP(B953,[3]Ap_PENSION!$C$16:$M$112,11,0)+VLOOKUP(B953,[4]Ap_PENSION!$C$16:$M$112,11,0),0)</f>
        <v>0</v>
      </c>
      <c r="Z953" s="3">
        <f>IFERROR(VLOOKUP(B953,[3]Ap_SALUD!$C$16:$M$112,11,0)+VLOOKUP(B953,[4]Ap_SALUD!$C$16:$M$112,11,0),0)</f>
        <v>0</v>
      </c>
      <c r="AA953" s="36">
        <f t="shared" si="43"/>
        <v>0</v>
      </c>
      <c r="AB953" s="37">
        <f t="shared" si="44"/>
        <v>0</v>
      </c>
    </row>
    <row r="954" spans="1:28" hidden="1" x14ac:dyDescent="0.25">
      <c r="A954" s="38">
        <v>942</v>
      </c>
      <c r="B954" s="61"/>
      <c r="C954" s="31">
        <v>890206696</v>
      </c>
      <c r="D954" s="31">
        <f>VLOOKUP(C954,ENERO!$D$13:$E$1147,2,0)</f>
        <v>214468444</v>
      </c>
      <c r="E954" s="61" t="s">
        <v>1095</v>
      </c>
      <c r="F954" s="61"/>
      <c r="G954" s="61"/>
      <c r="H954" s="3">
        <v>112199336</v>
      </c>
      <c r="I954" s="3">
        <v>285527982</v>
      </c>
      <c r="J954" s="3">
        <f>IFERROR(VLOOKUP(C954,[1]NOMINA!$Y$16:$AC$112,5,0),0)</f>
        <v>0</v>
      </c>
      <c r="K954" s="3">
        <f>IFERROR(VLOOKUP(C954,[1]CANCELACIONES!$Y$16:$AC$43,5,0),0)</f>
        <v>0</v>
      </c>
      <c r="L954" s="3">
        <f>IFERROR(VLOOKUP(C954,'[2]res- 200686'!$K$16:$R$112,8,0),0)</f>
        <v>0</v>
      </c>
      <c r="M954" s="3">
        <f>IFERROR(VLOOKUP(C954,'[2]reduccion calidad '!$K$16:$R$27,8,0),0)*-1</f>
        <v>0</v>
      </c>
      <c r="N954" s="3"/>
      <c r="O954" s="34">
        <f t="shared" si="42"/>
        <v>397727318</v>
      </c>
      <c r="P954" s="35">
        <v>397727318</v>
      </c>
      <c r="Q954" s="3">
        <f>IFERROR(VLOOKUP(C954,[3]ServNOMINA!$F$16:$M$112,8,0)+VLOOKUP(C954,[4]ServNOMINA!$F$16:$M$112,8,0),0)</f>
        <v>0</v>
      </c>
      <c r="R954" s="3">
        <f>IFERROR(VLOOKUP(C954,[3]ServOTROS!$F$16:$M$112,8,0)+VLOOKUP(C954,[4]ServOTROS!$F$16:$M$112,8,0),0)</f>
        <v>0</v>
      </c>
      <c r="S954" s="3"/>
      <c r="T954" s="3">
        <f>IFERROR(VLOOKUP(B954,[3]Aaf_PENSION!$C$16:$M$112,11,0)+VLOOKUP(B954,[4]Aaf_PENSION!$C$16:$M$112,11,0),0)</f>
        <v>0</v>
      </c>
      <c r="U954" s="3">
        <f>IFERROR(VLOOKUP(B954,[3]Aaf_SALUD!$C$16:$M$112,11,0)+VLOOKUP(B954,[4]Aaf_SALUD!$C$16:$M$112,11,0),0)</f>
        <v>0</v>
      </c>
      <c r="V954" s="3"/>
      <c r="W954" s="3"/>
      <c r="X954" s="3">
        <f>IFERROR(VLOOKUP(B954,[3]Ap_CESANTIAS!$C$16:$M$112,11,0)+VLOOKUP(B954,[4]Ap_CESANTIAS!$C$16:$M$112,11,0),0)</f>
        <v>0</v>
      </c>
      <c r="Y954" s="3">
        <f>IFERROR(VLOOKUP(B954,[3]Ap_PENSION!$C$16:$M$112,11,0)+VLOOKUP(B954,[4]Ap_PENSION!$C$16:$M$112,11,0),0)</f>
        <v>0</v>
      </c>
      <c r="Z954" s="3">
        <f>IFERROR(VLOOKUP(B954,[3]Ap_SALUD!$C$16:$M$112,11,0)+VLOOKUP(B954,[4]Ap_SALUD!$C$16:$M$112,11,0),0)</f>
        <v>0</v>
      </c>
      <c r="AA954" s="36">
        <f t="shared" si="43"/>
        <v>0</v>
      </c>
      <c r="AB954" s="37">
        <f t="shared" si="44"/>
        <v>0</v>
      </c>
    </row>
    <row r="955" spans="1:28" hidden="1" x14ac:dyDescent="0.25">
      <c r="A955" s="29">
        <v>943</v>
      </c>
      <c r="B955" s="61"/>
      <c r="C955" s="31">
        <v>890205632</v>
      </c>
      <c r="D955" s="31">
        <f>VLOOKUP(C955,ENERO!$D$13:$E$1147,2,0)</f>
        <v>216468464</v>
      </c>
      <c r="E955" s="61" t="s">
        <v>1096</v>
      </c>
      <c r="F955" s="61"/>
      <c r="G955" s="61"/>
      <c r="H955" s="3">
        <v>261504576</v>
      </c>
      <c r="I955" s="3">
        <v>534886599</v>
      </c>
      <c r="J955" s="3">
        <f>IFERROR(VLOOKUP(C955,[1]NOMINA!$Y$16:$AC$112,5,0),0)</f>
        <v>0</v>
      </c>
      <c r="K955" s="3">
        <f>IFERROR(VLOOKUP(C955,[1]CANCELACIONES!$Y$16:$AC$43,5,0),0)</f>
        <v>0</v>
      </c>
      <c r="L955" s="3">
        <f>IFERROR(VLOOKUP(C955,'[2]res- 200686'!$K$16:$R$112,8,0),0)</f>
        <v>0</v>
      </c>
      <c r="M955" s="3">
        <f>IFERROR(VLOOKUP(C955,'[2]reduccion calidad '!$K$16:$R$27,8,0),0)*-1</f>
        <v>0</v>
      </c>
      <c r="N955" s="3"/>
      <c r="O955" s="34">
        <f t="shared" si="42"/>
        <v>796391175</v>
      </c>
      <c r="P955" s="35">
        <v>796391175</v>
      </c>
      <c r="Q955" s="3">
        <f>IFERROR(VLOOKUP(C955,[3]ServNOMINA!$F$16:$M$112,8,0)+VLOOKUP(C955,[4]ServNOMINA!$F$16:$M$112,8,0),0)</f>
        <v>0</v>
      </c>
      <c r="R955" s="3">
        <f>IFERROR(VLOOKUP(C955,[3]ServOTROS!$F$16:$M$112,8,0)+VLOOKUP(C955,[4]ServOTROS!$F$16:$M$112,8,0),0)</f>
        <v>0</v>
      </c>
      <c r="S955" s="3"/>
      <c r="T955" s="3">
        <f>IFERROR(VLOOKUP(B955,[3]Aaf_PENSION!$C$16:$M$112,11,0)+VLOOKUP(B955,[4]Aaf_PENSION!$C$16:$M$112,11,0),0)</f>
        <v>0</v>
      </c>
      <c r="U955" s="3">
        <f>IFERROR(VLOOKUP(B955,[3]Aaf_SALUD!$C$16:$M$112,11,0)+VLOOKUP(B955,[4]Aaf_SALUD!$C$16:$M$112,11,0),0)</f>
        <v>0</v>
      </c>
      <c r="V955" s="3"/>
      <c r="W955" s="3"/>
      <c r="X955" s="3">
        <f>IFERROR(VLOOKUP(B955,[3]Ap_CESANTIAS!$C$16:$M$112,11,0)+VLOOKUP(B955,[4]Ap_CESANTIAS!$C$16:$M$112,11,0),0)</f>
        <v>0</v>
      </c>
      <c r="Y955" s="3">
        <f>IFERROR(VLOOKUP(B955,[3]Ap_PENSION!$C$16:$M$112,11,0)+VLOOKUP(B955,[4]Ap_PENSION!$C$16:$M$112,11,0),0)</f>
        <v>0</v>
      </c>
      <c r="Z955" s="3">
        <f>IFERROR(VLOOKUP(B955,[3]Ap_SALUD!$C$16:$M$112,11,0)+VLOOKUP(B955,[4]Ap_SALUD!$C$16:$M$112,11,0),0)</f>
        <v>0</v>
      </c>
      <c r="AA955" s="36">
        <f t="shared" si="43"/>
        <v>0</v>
      </c>
      <c r="AB955" s="37">
        <f t="shared" si="44"/>
        <v>0</v>
      </c>
    </row>
    <row r="956" spans="1:28" hidden="1" x14ac:dyDescent="0.25">
      <c r="A956" s="38">
        <v>944</v>
      </c>
      <c r="B956" s="61"/>
      <c r="C956" s="31">
        <v>890205326</v>
      </c>
      <c r="D956" s="31">
        <f>VLOOKUP(C956,ENERO!$D$13:$E$1147,2,0)</f>
        <v>216868468</v>
      </c>
      <c r="E956" s="61" t="s">
        <v>1097</v>
      </c>
      <c r="F956" s="61"/>
      <c r="G956" s="61"/>
      <c r="H956" s="3">
        <v>56563308</v>
      </c>
      <c r="I956" s="3">
        <v>196423117</v>
      </c>
      <c r="J956" s="3">
        <f>IFERROR(VLOOKUP(C956,[1]NOMINA!$Y$16:$AC$112,5,0),0)</f>
        <v>0</v>
      </c>
      <c r="K956" s="3">
        <f>IFERROR(VLOOKUP(C956,[1]CANCELACIONES!$Y$16:$AC$43,5,0),0)</f>
        <v>0</v>
      </c>
      <c r="L956" s="3">
        <f>IFERROR(VLOOKUP(C956,'[2]res- 200686'!$K$16:$R$112,8,0),0)</f>
        <v>0</v>
      </c>
      <c r="M956" s="3">
        <f>IFERROR(VLOOKUP(C956,'[2]reduccion calidad '!$K$16:$R$27,8,0),0)*-1</f>
        <v>0</v>
      </c>
      <c r="N956" s="3"/>
      <c r="O956" s="34">
        <f t="shared" si="42"/>
        <v>252986425</v>
      </c>
      <c r="P956" s="35">
        <v>252986425</v>
      </c>
      <c r="Q956" s="3">
        <f>IFERROR(VLOOKUP(C956,[3]ServNOMINA!$F$16:$M$112,8,0)+VLOOKUP(C956,[4]ServNOMINA!$F$16:$M$112,8,0),0)</f>
        <v>0</v>
      </c>
      <c r="R956" s="3">
        <f>IFERROR(VLOOKUP(C956,[3]ServOTROS!$F$16:$M$112,8,0)+VLOOKUP(C956,[4]ServOTROS!$F$16:$M$112,8,0),0)</f>
        <v>0</v>
      </c>
      <c r="S956" s="3"/>
      <c r="T956" s="3">
        <f>IFERROR(VLOOKUP(B956,[3]Aaf_PENSION!$C$16:$M$112,11,0)+VLOOKUP(B956,[4]Aaf_PENSION!$C$16:$M$112,11,0),0)</f>
        <v>0</v>
      </c>
      <c r="U956" s="3">
        <f>IFERROR(VLOOKUP(B956,[3]Aaf_SALUD!$C$16:$M$112,11,0)+VLOOKUP(B956,[4]Aaf_SALUD!$C$16:$M$112,11,0),0)</f>
        <v>0</v>
      </c>
      <c r="V956" s="3"/>
      <c r="W956" s="3"/>
      <c r="X956" s="3">
        <f>IFERROR(VLOOKUP(B956,[3]Ap_CESANTIAS!$C$16:$M$112,11,0)+VLOOKUP(B956,[4]Ap_CESANTIAS!$C$16:$M$112,11,0),0)</f>
        <v>0</v>
      </c>
      <c r="Y956" s="3">
        <f>IFERROR(VLOOKUP(B956,[3]Ap_PENSION!$C$16:$M$112,11,0)+VLOOKUP(B956,[4]Ap_PENSION!$C$16:$M$112,11,0),0)</f>
        <v>0</v>
      </c>
      <c r="Z956" s="3">
        <f>IFERROR(VLOOKUP(B956,[3]Ap_SALUD!$C$16:$M$112,11,0)+VLOOKUP(B956,[4]Ap_SALUD!$C$16:$M$112,11,0),0)</f>
        <v>0</v>
      </c>
      <c r="AA956" s="36">
        <f t="shared" si="43"/>
        <v>0</v>
      </c>
      <c r="AB956" s="37">
        <f t="shared" si="44"/>
        <v>0</v>
      </c>
    </row>
    <row r="957" spans="1:28" hidden="1" x14ac:dyDescent="0.25">
      <c r="A957" s="29">
        <v>945</v>
      </c>
      <c r="B957" s="61"/>
      <c r="C957" s="31">
        <v>890205124</v>
      </c>
      <c r="D957" s="31">
        <f>VLOOKUP(C957,ENERO!$D$13:$E$1147,2,0)</f>
        <v>219868498</v>
      </c>
      <c r="E957" s="61" t="s">
        <v>1098</v>
      </c>
      <c r="F957" s="61"/>
      <c r="G957" s="61"/>
      <c r="H957" s="3">
        <v>75507482</v>
      </c>
      <c r="I957" s="3">
        <v>181485110</v>
      </c>
      <c r="J957" s="3">
        <f>IFERROR(VLOOKUP(C957,[1]NOMINA!$Y$16:$AC$112,5,0),0)</f>
        <v>0</v>
      </c>
      <c r="K957" s="3">
        <f>IFERROR(VLOOKUP(C957,[1]CANCELACIONES!$Y$16:$AC$43,5,0),0)</f>
        <v>0</v>
      </c>
      <c r="L957" s="3">
        <f>IFERROR(VLOOKUP(C957,'[2]res- 200686'!$K$16:$R$112,8,0),0)</f>
        <v>0</v>
      </c>
      <c r="M957" s="3">
        <f>IFERROR(VLOOKUP(C957,'[2]reduccion calidad '!$K$16:$R$27,8,0),0)*-1</f>
        <v>0</v>
      </c>
      <c r="N957" s="3"/>
      <c r="O957" s="34">
        <f t="shared" si="42"/>
        <v>256992592</v>
      </c>
      <c r="P957" s="35">
        <v>256992592</v>
      </c>
      <c r="Q957" s="3">
        <f>IFERROR(VLOOKUP(C957,[3]ServNOMINA!$F$16:$M$112,8,0)+VLOOKUP(C957,[4]ServNOMINA!$F$16:$M$112,8,0),0)</f>
        <v>0</v>
      </c>
      <c r="R957" s="3">
        <f>IFERROR(VLOOKUP(C957,[3]ServOTROS!$F$16:$M$112,8,0)+VLOOKUP(C957,[4]ServOTROS!$F$16:$M$112,8,0),0)</f>
        <v>0</v>
      </c>
      <c r="S957" s="3"/>
      <c r="T957" s="3">
        <f>IFERROR(VLOOKUP(B957,[3]Aaf_PENSION!$C$16:$M$112,11,0)+VLOOKUP(B957,[4]Aaf_PENSION!$C$16:$M$112,11,0),0)</f>
        <v>0</v>
      </c>
      <c r="U957" s="3">
        <f>IFERROR(VLOOKUP(B957,[3]Aaf_SALUD!$C$16:$M$112,11,0)+VLOOKUP(B957,[4]Aaf_SALUD!$C$16:$M$112,11,0),0)</f>
        <v>0</v>
      </c>
      <c r="V957" s="3"/>
      <c r="W957" s="3"/>
      <c r="X957" s="3">
        <f>IFERROR(VLOOKUP(B957,[3]Ap_CESANTIAS!$C$16:$M$112,11,0)+VLOOKUP(B957,[4]Ap_CESANTIAS!$C$16:$M$112,11,0),0)</f>
        <v>0</v>
      </c>
      <c r="Y957" s="3">
        <f>IFERROR(VLOOKUP(B957,[3]Ap_PENSION!$C$16:$M$112,11,0)+VLOOKUP(B957,[4]Ap_PENSION!$C$16:$M$112,11,0),0)</f>
        <v>0</v>
      </c>
      <c r="Z957" s="3">
        <f>IFERROR(VLOOKUP(B957,[3]Ap_SALUD!$C$16:$M$112,11,0)+VLOOKUP(B957,[4]Ap_SALUD!$C$16:$M$112,11,0),0)</f>
        <v>0</v>
      </c>
      <c r="AA957" s="36">
        <f t="shared" si="43"/>
        <v>0</v>
      </c>
      <c r="AB957" s="37">
        <f t="shared" si="44"/>
        <v>0</v>
      </c>
    </row>
    <row r="958" spans="1:28" hidden="1" x14ac:dyDescent="0.25">
      <c r="A958" s="38">
        <v>946</v>
      </c>
      <c r="B958" s="61"/>
      <c r="C958" s="31">
        <v>890210948</v>
      </c>
      <c r="D958" s="31">
        <f>VLOOKUP(C958,ENERO!$D$13:$E$1147,2,0)</f>
        <v>210068500</v>
      </c>
      <c r="E958" s="61" t="s">
        <v>1099</v>
      </c>
      <c r="F958" s="61"/>
      <c r="G958" s="61"/>
      <c r="H958" s="3">
        <v>207696138</v>
      </c>
      <c r="I958" s="3">
        <v>394041908</v>
      </c>
      <c r="J958" s="3">
        <f>IFERROR(VLOOKUP(C958,[1]NOMINA!$Y$16:$AC$112,5,0),0)</f>
        <v>0</v>
      </c>
      <c r="K958" s="3">
        <f>IFERROR(VLOOKUP(C958,[1]CANCELACIONES!$Y$16:$AC$43,5,0),0)</f>
        <v>0</v>
      </c>
      <c r="L958" s="3">
        <f>IFERROR(VLOOKUP(C958,'[2]res- 200686'!$K$16:$R$112,8,0),0)</f>
        <v>0</v>
      </c>
      <c r="M958" s="3">
        <f>IFERROR(VLOOKUP(C958,'[2]reduccion calidad '!$K$16:$R$27,8,0),0)*-1</f>
        <v>0</v>
      </c>
      <c r="N958" s="3"/>
      <c r="O958" s="34">
        <f t="shared" si="42"/>
        <v>601738046</v>
      </c>
      <c r="P958" s="35">
        <v>601738046</v>
      </c>
      <c r="Q958" s="3">
        <f>IFERROR(VLOOKUP(C958,[3]ServNOMINA!$F$16:$M$112,8,0)+VLOOKUP(C958,[4]ServNOMINA!$F$16:$M$112,8,0),0)</f>
        <v>0</v>
      </c>
      <c r="R958" s="3">
        <f>IFERROR(VLOOKUP(C958,[3]ServOTROS!$F$16:$M$112,8,0)+VLOOKUP(C958,[4]ServOTROS!$F$16:$M$112,8,0),0)</f>
        <v>0</v>
      </c>
      <c r="S958" s="3"/>
      <c r="T958" s="3">
        <f>IFERROR(VLOOKUP(B958,[3]Aaf_PENSION!$C$16:$M$112,11,0)+VLOOKUP(B958,[4]Aaf_PENSION!$C$16:$M$112,11,0),0)</f>
        <v>0</v>
      </c>
      <c r="U958" s="3">
        <f>IFERROR(VLOOKUP(B958,[3]Aaf_SALUD!$C$16:$M$112,11,0)+VLOOKUP(B958,[4]Aaf_SALUD!$C$16:$M$112,11,0),0)</f>
        <v>0</v>
      </c>
      <c r="V958" s="3"/>
      <c r="W958" s="3"/>
      <c r="X958" s="3">
        <f>IFERROR(VLOOKUP(B958,[3]Ap_CESANTIAS!$C$16:$M$112,11,0)+VLOOKUP(B958,[4]Ap_CESANTIAS!$C$16:$M$112,11,0),0)</f>
        <v>0</v>
      </c>
      <c r="Y958" s="3">
        <f>IFERROR(VLOOKUP(B958,[3]Ap_PENSION!$C$16:$M$112,11,0)+VLOOKUP(B958,[4]Ap_PENSION!$C$16:$M$112,11,0),0)</f>
        <v>0</v>
      </c>
      <c r="Z958" s="3">
        <f>IFERROR(VLOOKUP(B958,[3]Ap_SALUD!$C$16:$M$112,11,0)+VLOOKUP(B958,[4]Ap_SALUD!$C$16:$M$112,11,0),0)</f>
        <v>0</v>
      </c>
      <c r="AA958" s="36">
        <f t="shared" si="43"/>
        <v>0</v>
      </c>
      <c r="AB958" s="37">
        <f t="shared" si="44"/>
        <v>0</v>
      </c>
    </row>
    <row r="959" spans="1:28" hidden="1" x14ac:dyDescent="0.25">
      <c r="A959" s="29">
        <v>947</v>
      </c>
      <c r="B959" s="61"/>
      <c r="C959" s="31">
        <v>890208148</v>
      </c>
      <c r="D959" s="31">
        <f>VLOOKUP(C959,ENERO!$D$13:$E$1147,2,0)</f>
        <v>210268502</v>
      </c>
      <c r="E959" s="61" t="s">
        <v>1100</v>
      </c>
      <c r="F959" s="61"/>
      <c r="G959" s="61"/>
      <c r="H959" s="3">
        <v>74278538</v>
      </c>
      <c r="I959" s="3">
        <v>211022977</v>
      </c>
      <c r="J959" s="3">
        <f>IFERROR(VLOOKUP(C959,[1]NOMINA!$Y$16:$AC$112,5,0),0)</f>
        <v>0</v>
      </c>
      <c r="K959" s="3">
        <f>IFERROR(VLOOKUP(C959,[1]CANCELACIONES!$Y$16:$AC$43,5,0),0)</f>
        <v>0</v>
      </c>
      <c r="L959" s="3">
        <f>IFERROR(VLOOKUP(C959,'[2]res- 200686'!$K$16:$R$112,8,0),0)</f>
        <v>0</v>
      </c>
      <c r="M959" s="3">
        <f>IFERROR(VLOOKUP(C959,'[2]reduccion calidad '!$K$16:$R$27,8,0),0)*-1</f>
        <v>0</v>
      </c>
      <c r="N959" s="3"/>
      <c r="O959" s="34">
        <f t="shared" si="42"/>
        <v>285301515</v>
      </c>
      <c r="P959" s="35">
        <v>285301515</v>
      </c>
      <c r="Q959" s="3">
        <f>IFERROR(VLOOKUP(C959,[3]ServNOMINA!$F$16:$M$112,8,0)+VLOOKUP(C959,[4]ServNOMINA!$F$16:$M$112,8,0),0)</f>
        <v>0</v>
      </c>
      <c r="R959" s="3">
        <f>IFERROR(VLOOKUP(C959,[3]ServOTROS!$F$16:$M$112,8,0)+VLOOKUP(C959,[4]ServOTROS!$F$16:$M$112,8,0),0)</f>
        <v>0</v>
      </c>
      <c r="S959" s="3"/>
      <c r="T959" s="3">
        <f>IFERROR(VLOOKUP(B959,[3]Aaf_PENSION!$C$16:$M$112,11,0)+VLOOKUP(B959,[4]Aaf_PENSION!$C$16:$M$112,11,0),0)</f>
        <v>0</v>
      </c>
      <c r="U959" s="3">
        <f>IFERROR(VLOOKUP(B959,[3]Aaf_SALUD!$C$16:$M$112,11,0)+VLOOKUP(B959,[4]Aaf_SALUD!$C$16:$M$112,11,0),0)</f>
        <v>0</v>
      </c>
      <c r="V959" s="3"/>
      <c r="W959" s="3"/>
      <c r="X959" s="3">
        <f>IFERROR(VLOOKUP(B959,[3]Ap_CESANTIAS!$C$16:$M$112,11,0)+VLOOKUP(B959,[4]Ap_CESANTIAS!$C$16:$M$112,11,0),0)</f>
        <v>0</v>
      </c>
      <c r="Y959" s="3">
        <f>IFERROR(VLOOKUP(B959,[3]Ap_PENSION!$C$16:$M$112,11,0)+VLOOKUP(B959,[4]Ap_PENSION!$C$16:$M$112,11,0),0)</f>
        <v>0</v>
      </c>
      <c r="Z959" s="3">
        <f>IFERROR(VLOOKUP(B959,[3]Ap_SALUD!$C$16:$M$112,11,0)+VLOOKUP(B959,[4]Ap_SALUD!$C$16:$M$112,11,0),0)</f>
        <v>0</v>
      </c>
      <c r="AA959" s="36">
        <f t="shared" si="43"/>
        <v>0</v>
      </c>
      <c r="AB959" s="37">
        <f t="shared" si="44"/>
        <v>0</v>
      </c>
    </row>
    <row r="960" spans="1:28" hidden="1" x14ac:dyDescent="0.25">
      <c r="A960" s="38">
        <v>948</v>
      </c>
      <c r="B960" s="61"/>
      <c r="C960" s="31">
        <v>800099818</v>
      </c>
      <c r="D960" s="31">
        <f>VLOOKUP(C960,ENERO!$D$13:$E$1147,2,0)</f>
        <v>212268522</v>
      </c>
      <c r="E960" s="61" t="s">
        <v>1101</v>
      </c>
      <c r="F960" s="61"/>
      <c r="G960" s="61"/>
      <c r="H960" s="3">
        <v>22797648</v>
      </c>
      <c r="I960" s="3">
        <v>71174182</v>
      </c>
      <c r="J960" s="3">
        <f>IFERROR(VLOOKUP(C960,[1]NOMINA!$Y$16:$AC$112,5,0),0)</f>
        <v>0</v>
      </c>
      <c r="K960" s="3">
        <f>IFERROR(VLOOKUP(C960,[1]CANCELACIONES!$Y$16:$AC$43,5,0),0)</f>
        <v>0</v>
      </c>
      <c r="L960" s="3">
        <f>IFERROR(VLOOKUP(C960,'[2]res- 200686'!$K$16:$R$112,8,0),0)</f>
        <v>0</v>
      </c>
      <c r="M960" s="3">
        <f>IFERROR(VLOOKUP(C960,'[2]reduccion calidad '!$K$16:$R$27,8,0),0)*-1</f>
        <v>0</v>
      </c>
      <c r="N960" s="3"/>
      <c r="O960" s="34">
        <f t="shared" si="42"/>
        <v>93971830</v>
      </c>
      <c r="P960" s="35">
        <v>93971830</v>
      </c>
      <c r="Q960" s="3">
        <f>IFERROR(VLOOKUP(C960,[3]ServNOMINA!$F$16:$M$112,8,0)+VLOOKUP(C960,[4]ServNOMINA!$F$16:$M$112,8,0),0)</f>
        <v>0</v>
      </c>
      <c r="R960" s="3">
        <f>IFERROR(VLOOKUP(C960,[3]ServOTROS!$F$16:$M$112,8,0)+VLOOKUP(C960,[4]ServOTROS!$F$16:$M$112,8,0),0)</f>
        <v>0</v>
      </c>
      <c r="S960" s="3"/>
      <c r="T960" s="3">
        <f>IFERROR(VLOOKUP(B960,[3]Aaf_PENSION!$C$16:$M$112,11,0)+VLOOKUP(B960,[4]Aaf_PENSION!$C$16:$M$112,11,0),0)</f>
        <v>0</v>
      </c>
      <c r="U960" s="3">
        <f>IFERROR(VLOOKUP(B960,[3]Aaf_SALUD!$C$16:$M$112,11,0)+VLOOKUP(B960,[4]Aaf_SALUD!$C$16:$M$112,11,0),0)</f>
        <v>0</v>
      </c>
      <c r="V960" s="3"/>
      <c r="W960" s="3"/>
      <c r="X960" s="3">
        <f>IFERROR(VLOOKUP(B960,[3]Ap_CESANTIAS!$C$16:$M$112,11,0)+VLOOKUP(B960,[4]Ap_CESANTIAS!$C$16:$M$112,11,0),0)</f>
        <v>0</v>
      </c>
      <c r="Y960" s="3">
        <f>IFERROR(VLOOKUP(B960,[3]Ap_PENSION!$C$16:$M$112,11,0)+VLOOKUP(B960,[4]Ap_PENSION!$C$16:$M$112,11,0),0)</f>
        <v>0</v>
      </c>
      <c r="Z960" s="3">
        <f>IFERROR(VLOOKUP(B960,[3]Ap_SALUD!$C$16:$M$112,11,0)+VLOOKUP(B960,[4]Ap_SALUD!$C$16:$M$112,11,0),0)</f>
        <v>0</v>
      </c>
      <c r="AA960" s="36">
        <f t="shared" si="43"/>
        <v>0</v>
      </c>
      <c r="AB960" s="37">
        <f t="shared" si="44"/>
        <v>0</v>
      </c>
    </row>
    <row r="961" spans="1:28" hidden="1" x14ac:dyDescent="0.25">
      <c r="A961" s="29">
        <v>949</v>
      </c>
      <c r="B961" s="61"/>
      <c r="C961" s="31">
        <v>800003253</v>
      </c>
      <c r="D961" s="31">
        <f>VLOOKUP(C961,ENERO!$D$13:$E$1147,2,0)</f>
        <v>212468524</v>
      </c>
      <c r="E961" s="61" t="s">
        <v>1102</v>
      </c>
      <c r="F961" s="61"/>
      <c r="G961" s="61"/>
      <c r="H961" s="3">
        <v>47074838</v>
      </c>
      <c r="I961" s="3">
        <v>125351503</v>
      </c>
      <c r="J961" s="3">
        <f>IFERROR(VLOOKUP(C961,[1]NOMINA!$Y$16:$AC$112,5,0),0)</f>
        <v>0</v>
      </c>
      <c r="K961" s="3">
        <f>IFERROR(VLOOKUP(C961,[1]CANCELACIONES!$Y$16:$AC$43,5,0),0)</f>
        <v>0</v>
      </c>
      <c r="L961" s="3">
        <f>IFERROR(VLOOKUP(C961,'[2]res- 200686'!$K$16:$R$112,8,0),0)</f>
        <v>0</v>
      </c>
      <c r="M961" s="3">
        <f>IFERROR(VLOOKUP(C961,'[2]reduccion calidad '!$K$16:$R$27,8,0),0)*-1</f>
        <v>0</v>
      </c>
      <c r="N961" s="3"/>
      <c r="O961" s="34">
        <f t="shared" si="42"/>
        <v>172426341</v>
      </c>
      <c r="P961" s="35">
        <v>172426341</v>
      </c>
      <c r="Q961" s="3">
        <f>IFERROR(VLOOKUP(C961,[3]ServNOMINA!$F$16:$M$112,8,0)+VLOOKUP(C961,[4]ServNOMINA!$F$16:$M$112,8,0),0)</f>
        <v>0</v>
      </c>
      <c r="R961" s="3">
        <f>IFERROR(VLOOKUP(C961,[3]ServOTROS!$F$16:$M$112,8,0)+VLOOKUP(C961,[4]ServOTROS!$F$16:$M$112,8,0),0)</f>
        <v>0</v>
      </c>
      <c r="S961" s="3"/>
      <c r="T961" s="3">
        <f>IFERROR(VLOOKUP(B961,[3]Aaf_PENSION!$C$16:$M$112,11,0)+VLOOKUP(B961,[4]Aaf_PENSION!$C$16:$M$112,11,0),0)</f>
        <v>0</v>
      </c>
      <c r="U961" s="3">
        <f>IFERROR(VLOOKUP(B961,[3]Aaf_SALUD!$C$16:$M$112,11,0)+VLOOKUP(B961,[4]Aaf_SALUD!$C$16:$M$112,11,0),0)</f>
        <v>0</v>
      </c>
      <c r="V961" s="3"/>
      <c r="W961" s="3"/>
      <c r="X961" s="3">
        <f>IFERROR(VLOOKUP(B961,[3]Ap_CESANTIAS!$C$16:$M$112,11,0)+VLOOKUP(B961,[4]Ap_CESANTIAS!$C$16:$M$112,11,0),0)</f>
        <v>0</v>
      </c>
      <c r="Y961" s="3">
        <f>IFERROR(VLOOKUP(B961,[3]Ap_PENSION!$C$16:$M$112,11,0)+VLOOKUP(B961,[4]Ap_PENSION!$C$16:$M$112,11,0),0)</f>
        <v>0</v>
      </c>
      <c r="Z961" s="3">
        <f>IFERROR(VLOOKUP(B961,[3]Ap_SALUD!$C$16:$M$112,11,0)+VLOOKUP(B961,[4]Ap_SALUD!$C$16:$M$112,11,0),0)</f>
        <v>0</v>
      </c>
      <c r="AA961" s="36">
        <f t="shared" si="43"/>
        <v>0</v>
      </c>
      <c r="AB961" s="37">
        <f t="shared" si="44"/>
        <v>0</v>
      </c>
    </row>
    <row r="962" spans="1:28" hidden="1" x14ac:dyDescent="0.25">
      <c r="A962" s="38">
        <v>950</v>
      </c>
      <c r="B962" s="61"/>
      <c r="C962" s="31">
        <v>800099819</v>
      </c>
      <c r="D962" s="31">
        <f>VLOOKUP(C962,ENERO!$D$13:$E$1147,2,0)</f>
        <v>213368533</v>
      </c>
      <c r="E962" s="61" t="s">
        <v>1103</v>
      </c>
      <c r="F962" s="61"/>
      <c r="G962" s="61"/>
      <c r="H962" s="3">
        <v>86467804</v>
      </c>
      <c r="I962" s="3">
        <v>178169801</v>
      </c>
      <c r="J962" s="3">
        <f>IFERROR(VLOOKUP(C962,[1]NOMINA!$Y$16:$AC$112,5,0),0)</f>
        <v>0</v>
      </c>
      <c r="K962" s="3">
        <f>IFERROR(VLOOKUP(C962,[1]CANCELACIONES!$Y$16:$AC$43,5,0),0)</f>
        <v>0</v>
      </c>
      <c r="L962" s="3">
        <f>IFERROR(VLOOKUP(C962,'[2]res- 200686'!$K$16:$R$112,8,0),0)</f>
        <v>0</v>
      </c>
      <c r="M962" s="3">
        <f>IFERROR(VLOOKUP(C962,'[2]reduccion calidad '!$K$16:$R$27,8,0),0)*-1</f>
        <v>0</v>
      </c>
      <c r="N962" s="3"/>
      <c r="O962" s="34">
        <f t="shared" si="42"/>
        <v>264637605</v>
      </c>
      <c r="P962" s="35">
        <v>264637605</v>
      </c>
      <c r="Q962" s="3">
        <f>IFERROR(VLOOKUP(C962,[3]ServNOMINA!$F$16:$M$112,8,0)+VLOOKUP(C962,[4]ServNOMINA!$F$16:$M$112,8,0),0)</f>
        <v>0</v>
      </c>
      <c r="R962" s="3">
        <f>IFERROR(VLOOKUP(C962,[3]ServOTROS!$F$16:$M$112,8,0)+VLOOKUP(C962,[4]ServOTROS!$F$16:$M$112,8,0),0)</f>
        <v>0</v>
      </c>
      <c r="S962" s="3"/>
      <c r="T962" s="3">
        <f>IFERROR(VLOOKUP(B962,[3]Aaf_PENSION!$C$16:$M$112,11,0)+VLOOKUP(B962,[4]Aaf_PENSION!$C$16:$M$112,11,0),0)</f>
        <v>0</v>
      </c>
      <c r="U962" s="3">
        <f>IFERROR(VLOOKUP(B962,[3]Aaf_SALUD!$C$16:$M$112,11,0)+VLOOKUP(B962,[4]Aaf_SALUD!$C$16:$M$112,11,0),0)</f>
        <v>0</v>
      </c>
      <c r="V962" s="3"/>
      <c r="W962" s="3"/>
      <c r="X962" s="3">
        <f>IFERROR(VLOOKUP(B962,[3]Ap_CESANTIAS!$C$16:$M$112,11,0)+VLOOKUP(B962,[4]Ap_CESANTIAS!$C$16:$M$112,11,0),0)</f>
        <v>0</v>
      </c>
      <c r="Y962" s="3">
        <f>IFERROR(VLOOKUP(B962,[3]Ap_PENSION!$C$16:$M$112,11,0)+VLOOKUP(B962,[4]Ap_PENSION!$C$16:$M$112,11,0),0)</f>
        <v>0</v>
      </c>
      <c r="Z962" s="3">
        <f>IFERROR(VLOOKUP(B962,[3]Ap_SALUD!$C$16:$M$112,11,0)+VLOOKUP(B962,[4]Ap_SALUD!$C$16:$M$112,11,0),0)</f>
        <v>0</v>
      </c>
      <c r="AA962" s="36">
        <f t="shared" si="43"/>
        <v>0</v>
      </c>
      <c r="AB962" s="37">
        <f t="shared" si="44"/>
        <v>0</v>
      </c>
    </row>
    <row r="963" spans="1:28" hidden="1" x14ac:dyDescent="0.25">
      <c r="A963" s="29">
        <v>951</v>
      </c>
      <c r="B963" s="61"/>
      <c r="C963" s="31">
        <v>890204265</v>
      </c>
      <c r="D963" s="31">
        <f>VLOOKUP(C963,ENERO!$D$13:$E$1147,2,0)</f>
        <v>214968549</v>
      </c>
      <c r="E963" s="61" t="s">
        <v>1104</v>
      </c>
      <c r="F963" s="61"/>
      <c r="G963" s="61"/>
      <c r="H963" s="3">
        <v>53642673</v>
      </c>
      <c r="I963" s="3">
        <v>111158654</v>
      </c>
      <c r="J963" s="3">
        <f>IFERROR(VLOOKUP(C963,[1]NOMINA!$Y$16:$AC$112,5,0),0)</f>
        <v>0</v>
      </c>
      <c r="K963" s="3">
        <f>IFERROR(VLOOKUP(C963,[1]CANCELACIONES!$Y$16:$AC$43,5,0),0)</f>
        <v>0</v>
      </c>
      <c r="L963" s="3">
        <f>IFERROR(VLOOKUP(C963,'[2]res- 200686'!$K$16:$R$112,8,0),0)</f>
        <v>0</v>
      </c>
      <c r="M963" s="3">
        <f>IFERROR(VLOOKUP(C963,'[2]reduccion calidad '!$K$16:$R$27,8,0),0)*-1</f>
        <v>0</v>
      </c>
      <c r="N963" s="3"/>
      <c r="O963" s="34">
        <f t="shared" si="42"/>
        <v>164801327</v>
      </c>
      <c r="P963" s="35">
        <v>164801327</v>
      </c>
      <c r="Q963" s="3">
        <f>IFERROR(VLOOKUP(C963,[3]ServNOMINA!$F$16:$M$112,8,0)+VLOOKUP(C963,[4]ServNOMINA!$F$16:$M$112,8,0),0)</f>
        <v>0</v>
      </c>
      <c r="R963" s="3">
        <f>IFERROR(VLOOKUP(C963,[3]ServOTROS!$F$16:$M$112,8,0)+VLOOKUP(C963,[4]ServOTROS!$F$16:$M$112,8,0),0)</f>
        <v>0</v>
      </c>
      <c r="S963" s="3"/>
      <c r="T963" s="3">
        <f>IFERROR(VLOOKUP(B963,[3]Aaf_PENSION!$C$16:$M$112,11,0)+VLOOKUP(B963,[4]Aaf_PENSION!$C$16:$M$112,11,0),0)</f>
        <v>0</v>
      </c>
      <c r="U963" s="3">
        <f>IFERROR(VLOOKUP(B963,[3]Aaf_SALUD!$C$16:$M$112,11,0)+VLOOKUP(B963,[4]Aaf_SALUD!$C$16:$M$112,11,0),0)</f>
        <v>0</v>
      </c>
      <c r="V963" s="3"/>
      <c r="W963" s="3"/>
      <c r="X963" s="3">
        <f>IFERROR(VLOOKUP(B963,[3]Ap_CESANTIAS!$C$16:$M$112,11,0)+VLOOKUP(B963,[4]Ap_CESANTIAS!$C$16:$M$112,11,0),0)</f>
        <v>0</v>
      </c>
      <c r="Y963" s="3">
        <f>IFERROR(VLOOKUP(B963,[3]Ap_PENSION!$C$16:$M$112,11,0)+VLOOKUP(B963,[4]Ap_PENSION!$C$16:$M$112,11,0),0)</f>
        <v>0</v>
      </c>
      <c r="Z963" s="3">
        <f>IFERROR(VLOOKUP(B963,[3]Ap_SALUD!$C$16:$M$112,11,0)+VLOOKUP(B963,[4]Ap_SALUD!$C$16:$M$112,11,0),0)</f>
        <v>0</v>
      </c>
      <c r="AA963" s="36">
        <f t="shared" si="43"/>
        <v>0</v>
      </c>
      <c r="AB963" s="37">
        <f t="shared" si="44"/>
        <v>0</v>
      </c>
    </row>
    <row r="964" spans="1:28" hidden="1" x14ac:dyDescent="0.25">
      <c r="A964" s="38">
        <v>952</v>
      </c>
      <c r="B964" s="61"/>
      <c r="C964" s="31">
        <v>890209299</v>
      </c>
      <c r="D964" s="31">
        <f>VLOOKUP(C964,ENERO!$D$13:$E$1147,2,0)</f>
        <v>217268572</v>
      </c>
      <c r="E964" s="61" t="s">
        <v>1105</v>
      </c>
      <c r="F964" s="61"/>
      <c r="G964" s="61"/>
      <c r="H964" s="3">
        <v>259889820</v>
      </c>
      <c r="I964" s="3">
        <v>399081714</v>
      </c>
      <c r="J964" s="3">
        <f>IFERROR(VLOOKUP(C964,[1]NOMINA!$Y$16:$AC$112,5,0),0)</f>
        <v>0</v>
      </c>
      <c r="K964" s="3">
        <f>IFERROR(VLOOKUP(C964,[1]CANCELACIONES!$Y$16:$AC$43,5,0),0)</f>
        <v>0</v>
      </c>
      <c r="L964" s="3">
        <f>IFERROR(VLOOKUP(C964,'[2]res- 200686'!$K$16:$R$112,8,0),0)</f>
        <v>0</v>
      </c>
      <c r="M964" s="3">
        <f>IFERROR(VLOOKUP(C964,'[2]reduccion calidad '!$K$16:$R$27,8,0),0)*-1</f>
        <v>0</v>
      </c>
      <c r="N964" s="3"/>
      <c r="O964" s="34">
        <f t="shared" si="42"/>
        <v>658971534</v>
      </c>
      <c r="P964" s="35">
        <v>658971534</v>
      </c>
      <c r="Q964" s="3">
        <f>IFERROR(VLOOKUP(C964,[3]ServNOMINA!$F$16:$M$112,8,0)+VLOOKUP(C964,[4]ServNOMINA!$F$16:$M$112,8,0),0)</f>
        <v>0</v>
      </c>
      <c r="R964" s="3">
        <f>IFERROR(VLOOKUP(C964,[3]ServOTROS!$F$16:$M$112,8,0)+VLOOKUP(C964,[4]ServOTROS!$F$16:$M$112,8,0),0)</f>
        <v>0</v>
      </c>
      <c r="S964" s="3"/>
      <c r="T964" s="3">
        <f>IFERROR(VLOOKUP(B964,[3]Aaf_PENSION!$C$16:$M$112,11,0)+VLOOKUP(B964,[4]Aaf_PENSION!$C$16:$M$112,11,0),0)</f>
        <v>0</v>
      </c>
      <c r="U964" s="3">
        <f>IFERROR(VLOOKUP(B964,[3]Aaf_SALUD!$C$16:$M$112,11,0)+VLOOKUP(B964,[4]Aaf_SALUD!$C$16:$M$112,11,0),0)</f>
        <v>0</v>
      </c>
      <c r="V964" s="3"/>
      <c r="W964" s="3"/>
      <c r="X964" s="3">
        <f>IFERROR(VLOOKUP(B964,[3]Ap_CESANTIAS!$C$16:$M$112,11,0)+VLOOKUP(B964,[4]Ap_CESANTIAS!$C$16:$M$112,11,0),0)</f>
        <v>0</v>
      </c>
      <c r="Y964" s="3">
        <f>IFERROR(VLOOKUP(B964,[3]Ap_PENSION!$C$16:$M$112,11,0)+VLOOKUP(B964,[4]Ap_PENSION!$C$16:$M$112,11,0),0)</f>
        <v>0</v>
      </c>
      <c r="Z964" s="3">
        <f>IFERROR(VLOOKUP(B964,[3]Ap_SALUD!$C$16:$M$112,11,0)+VLOOKUP(B964,[4]Ap_SALUD!$C$16:$M$112,11,0),0)</f>
        <v>0</v>
      </c>
      <c r="AA964" s="36">
        <f t="shared" si="43"/>
        <v>0</v>
      </c>
      <c r="AB964" s="37">
        <f t="shared" si="44"/>
        <v>0</v>
      </c>
    </row>
    <row r="965" spans="1:28" hidden="1" x14ac:dyDescent="0.25">
      <c r="A965" s="29">
        <v>953</v>
      </c>
      <c r="B965" s="61"/>
      <c r="C965" s="31">
        <v>800060525</v>
      </c>
      <c r="D965" s="31">
        <f>VLOOKUP(C965,ENERO!$D$13:$E$1147,2,0)</f>
        <v>217368573</v>
      </c>
      <c r="E965" s="61" t="s">
        <v>1106</v>
      </c>
      <c r="F965" s="61"/>
      <c r="G965" s="61"/>
      <c r="H965" s="3">
        <v>167129182</v>
      </c>
      <c r="I965" s="3">
        <v>354973960</v>
      </c>
      <c r="J965" s="3">
        <f>IFERROR(VLOOKUP(C965,[1]NOMINA!$Y$16:$AC$112,5,0),0)</f>
        <v>0</v>
      </c>
      <c r="K965" s="3">
        <f>IFERROR(VLOOKUP(C965,[1]CANCELACIONES!$Y$16:$AC$43,5,0),0)</f>
        <v>0</v>
      </c>
      <c r="L965" s="3">
        <f>IFERROR(VLOOKUP(C965,'[2]res- 200686'!$K$16:$R$112,8,0),0)</f>
        <v>0</v>
      </c>
      <c r="M965" s="3">
        <f>IFERROR(VLOOKUP(C965,'[2]reduccion calidad '!$K$16:$R$27,8,0),0)*-1</f>
        <v>0</v>
      </c>
      <c r="N965" s="3"/>
      <c r="O965" s="34">
        <f t="shared" si="42"/>
        <v>522103142</v>
      </c>
      <c r="P965" s="35">
        <v>522103142</v>
      </c>
      <c r="Q965" s="3">
        <f>IFERROR(VLOOKUP(C965,[3]ServNOMINA!$F$16:$M$112,8,0)+VLOOKUP(C965,[4]ServNOMINA!$F$16:$M$112,8,0),0)</f>
        <v>0</v>
      </c>
      <c r="R965" s="3">
        <f>IFERROR(VLOOKUP(C965,[3]ServOTROS!$F$16:$M$112,8,0)+VLOOKUP(C965,[4]ServOTROS!$F$16:$M$112,8,0),0)</f>
        <v>0</v>
      </c>
      <c r="S965" s="3"/>
      <c r="T965" s="3">
        <f>IFERROR(VLOOKUP(B965,[3]Aaf_PENSION!$C$16:$M$112,11,0)+VLOOKUP(B965,[4]Aaf_PENSION!$C$16:$M$112,11,0),0)</f>
        <v>0</v>
      </c>
      <c r="U965" s="3">
        <f>IFERROR(VLOOKUP(B965,[3]Aaf_SALUD!$C$16:$M$112,11,0)+VLOOKUP(B965,[4]Aaf_SALUD!$C$16:$M$112,11,0),0)</f>
        <v>0</v>
      </c>
      <c r="V965" s="3"/>
      <c r="W965" s="3"/>
      <c r="X965" s="3">
        <f>IFERROR(VLOOKUP(B965,[3]Ap_CESANTIAS!$C$16:$M$112,11,0)+VLOOKUP(B965,[4]Ap_CESANTIAS!$C$16:$M$112,11,0),0)</f>
        <v>0</v>
      </c>
      <c r="Y965" s="3">
        <f>IFERROR(VLOOKUP(B965,[3]Ap_PENSION!$C$16:$M$112,11,0)+VLOOKUP(B965,[4]Ap_PENSION!$C$16:$M$112,11,0),0)</f>
        <v>0</v>
      </c>
      <c r="Z965" s="3">
        <f>IFERROR(VLOOKUP(B965,[3]Ap_SALUD!$C$16:$M$112,11,0)+VLOOKUP(B965,[4]Ap_SALUD!$C$16:$M$112,11,0),0)</f>
        <v>0</v>
      </c>
      <c r="AA965" s="36">
        <f t="shared" si="43"/>
        <v>0</v>
      </c>
      <c r="AB965" s="37">
        <f t="shared" si="44"/>
        <v>0</v>
      </c>
    </row>
    <row r="966" spans="1:28" hidden="1" x14ac:dyDescent="0.25">
      <c r="A966" s="38">
        <v>954</v>
      </c>
      <c r="B966" s="61"/>
      <c r="C966" s="31">
        <v>890201190</v>
      </c>
      <c r="D966" s="31">
        <f>VLOOKUP(C966,ENERO!$D$13:$E$1147,2,0)</f>
        <v>217568575</v>
      </c>
      <c r="E966" s="61" t="s">
        <v>1107</v>
      </c>
      <c r="F966" s="61"/>
      <c r="G966" s="61"/>
      <c r="H966" s="3">
        <v>1090075568</v>
      </c>
      <c r="I966" s="3">
        <v>1507438525</v>
      </c>
      <c r="J966" s="3">
        <f>IFERROR(VLOOKUP(C966,[1]NOMINA!$Y$16:$AC$112,5,0),0)</f>
        <v>0</v>
      </c>
      <c r="K966" s="3">
        <f>IFERROR(VLOOKUP(C966,[1]CANCELACIONES!$Y$16:$AC$43,5,0),0)</f>
        <v>0</v>
      </c>
      <c r="L966" s="3">
        <f>IFERROR(VLOOKUP(C966,'[2]res- 200686'!$K$16:$R$112,8,0),0)</f>
        <v>0</v>
      </c>
      <c r="M966" s="3">
        <f>IFERROR(VLOOKUP(C966,'[2]reduccion calidad '!$K$16:$R$27,8,0),0)*-1</f>
        <v>0</v>
      </c>
      <c r="N966" s="3"/>
      <c r="O966" s="34">
        <f t="shared" si="42"/>
        <v>2597514093</v>
      </c>
      <c r="P966" s="35">
        <v>2597514093</v>
      </c>
      <c r="Q966" s="3">
        <f>IFERROR(VLOOKUP(C966,[3]ServNOMINA!$F$16:$M$112,8,0)+VLOOKUP(C966,[4]ServNOMINA!$F$16:$M$112,8,0),0)</f>
        <v>0</v>
      </c>
      <c r="R966" s="3">
        <f>IFERROR(VLOOKUP(C966,[3]ServOTROS!$F$16:$M$112,8,0)+VLOOKUP(C966,[4]ServOTROS!$F$16:$M$112,8,0),0)</f>
        <v>0</v>
      </c>
      <c r="S966" s="3"/>
      <c r="T966" s="3">
        <f>IFERROR(VLOOKUP(B966,[3]Aaf_PENSION!$C$16:$M$112,11,0)+VLOOKUP(B966,[4]Aaf_PENSION!$C$16:$M$112,11,0),0)</f>
        <v>0</v>
      </c>
      <c r="U966" s="3">
        <f>IFERROR(VLOOKUP(B966,[3]Aaf_SALUD!$C$16:$M$112,11,0)+VLOOKUP(B966,[4]Aaf_SALUD!$C$16:$M$112,11,0),0)</f>
        <v>0</v>
      </c>
      <c r="V966" s="3"/>
      <c r="W966" s="3"/>
      <c r="X966" s="3">
        <f>IFERROR(VLOOKUP(B966,[3]Ap_CESANTIAS!$C$16:$M$112,11,0)+VLOOKUP(B966,[4]Ap_CESANTIAS!$C$16:$M$112,11,0),0)</f>
        <v>0</v>
      </c>
      <c r="Y966" s="3">
        <f>IFERROR(VLOOKUP(B966,[3]Ap_PENSION!$C$16:$M$112,11,0)+VLOOKUP(B966,[4]Ap_PENSION!$C$16:$M$112,11,0),0)</f>
        <v>0</v>
      </c>
      <c r="Z966" s="3">
        <f>IFERROR(VLOOKUP(B966,[3]Ap_SALUD!$C$16:$M$112,11,0)+VLOOKUP(B966,[4]Ap_SALUD!$C$16:$M$112,11,0),0)</f>
        <v>0</v>
      </c>
      <c r="AA966" s="36">
        <f t="shared" si="43"/>
        <v>0</v>
      </c>
      <c r="AB966" s="37">
        <f t="shared" si="44"/>
        <v>0</v>
      </c>
    </row>
    <row r="967" spans="1:28" hidden="1" x14ac:dyDescent="0.25">
      <c r="A967" s="29">
        <v>955</v>
      </c>
      <c r="B967" s="61"/>
      <c r="C967" s="31">
        <v>890204646</v>
      </c>
      <c r="D967" s="31">
        <f>VLOOKUP(C967,ENERO!$D$13:$E$1147,2,0)</f>
        <v>211568615</v>
      </c>
      <c r="E967" s="61" t="s">
        <v>1108</v>
      </c>
      <c r="F967" s="61"/>
      <c r="G967" s="61"/>
      <c r="H967" s="3">
        <v>525945592</v>
      </c>
      <c r="I967" s="3">
        <v>1164089034</v>
      </c>
      <c r="J967" s="3">
        <f>IFERROR(VLOOKUP(C967,[1]NOMINA!$Y$16:$AC$112,5,0),0)</f>
        <v>0</v>
      </c>
      <c r="K967" s="3">
        <f>IFERROR(VLOOKUP(C967,[1]CANCELACIONES!$Y$16:$AC$43,5,0),0)</f>
        <v>0</v>
      </c>
      <c r="L967" s="3">
        <f>IFERROR(VLOOKUP(C967,'[2]res- 200686'!$K$16:$R$112,8,0),0)</f>
        <v>0</v>
      </c>
      <c r="M967" s="3">
        <f>IFERROR(VLOOKUP(C967,'[2]reduccion calidad '!$K$16:$R$27,8,0),0)*-1</f>
        <v>0</v>
      </c>
      <c r="N967" s="3"/>
      <c r="O967" s="34">
        <f t="shared" si="42"/>
        <v>1690034626</v>
      </c>
      <c r="P967" s="35">
        <v>1690034626</v>
      </c>
      <c r="Q967" s="3">
        <f>IFERROR(VLOOKUP(C967,[3]ServNOMINA!$F$16:$M$112,8,0)+VLOOKUP(C967,[4]ServNOMINA!$F$16:$M$112,8,0),0)</f>
        <v>0</v>
      </c>
      <c r="R967" s="3">
        <f>IFERROR(VLOOKUP(C967,[3]ServOTROS!$F$16:$M$112,8,0)+VLOOKUP(C967,[4]ServOTROS!$F$16:$M$112,8,0),0)</f>
        <v>0</v>
      </c>
      <c r="S967" s="3"/>
      <c r="T967" s="3">
        <f>IFERROR(VLOOKUP(B967,[3]Aaf_PENSION!$C$16:$M$112,11,0)+VLOOKUP(B967,[4]Aaf_PENSION!$C$16:$M$112,11,0),0)</f>
        <v>0</v>
      </c>
      <c r="U967" s="3">
        <f>IFERROR(VLOOKUP(B967,[3]Aaf_SALUD!$C$16:$M$112,11,0)+VLOOKUP(B967,[4]Aaf_SALUD!$C$16:$M$112,11,0),0)</f>
        <v>0</v>
      </c>
      <c r="V967" s="3"/>
      <c r="W967" s="3"/>
      <c r="X967" s="3">
        <f>IFERROR(VLOOKUP(B967,[3]Ap_CESANTIAS!$C$16:$M$112,11,0)+VLOOKUP(B967,[4]Ap_CESANTIAS!$C$16:$M$112,11,0),0)</f>
        <v>0</v>
      </c>
      <c r="Y967" s="3">
        <f>IFERROR(VLOOKUP(B967,[3]Ap_PENSION!$C$16:$M$112,11,0)+VLOOKUP(B967,[4]Ap_PENSION!$C$16:$M$112,11,0),0)</f>
        <v>0</v>
      </c>
      <c r="Z967" s="3">
        <f>IFERROR(VLOOKUP(B967,[3]Ap_SALUD!$C$16:$M$112,11,0)+VLOOKUP(B967,[4]Ap_SALUD!$C$16:$M$112,11,0),0)</f>
        <v>0</v>
      </c>
      <c r="AA967" s="36">
        <f t="shared" si="43"/>
        <v>0</v>
      </c>
      <c r="AB967" s="37">
        <f t="shared" si="44"/>
        <v>0</v>
      </c>
    </row>
    <row r="968" spans="1:28" hidden="1" x14ac:dyDescent="0.25">
      <c r="A968" s="38">
        <v>956</v>
      </c>
      <c r="B968" s="61"/>
      <c r="C968" s="31">
        <v>890204643</v>
      </c>
      <c r="D968" s="31">
        <f>VLOOKUP(C968,ENERO!$D$13:$E$1147,2,0)</f>
        <v>215568655</v>
      </c>
      <c r="E968" s="61" t="s">
        <v>1109</v>
      </c>
      <c r="F968" s="61"/>
      <c r="G968" s="61"/>
      <c r="H968" s="3">
        <v>840374632</v>
      </c>
      <c r="I968" s="3">
        <v>1056849592</v>
      </c>
      <c r="J968" s="3">
        <f>IFERROR(VLOOKUP(C968,[1]NOMINA!$Y$16:$AC$112,5,0),0)</f>
        <v>0</v>
      </c>
      <c r="K968" s="3">
        <f>IFERROR(VLOOKUP(C968,[1]CANCELACIONES!$Y$16:$AC$43,5,0),0)</f>
        <v>0</v>
      </c>
      <c r="L968" s="3">
        <f>IFERROR(VLOOKUP(C968,'[2]res- 200686'!$K$16:$R$112,8,0),0)</f>
        <v>0</v>
      </c>
      <c r="M968" s="3">
        <f>IFERROR(VLOOKUP(C968,'[2]reduccion calidad '!$K$16:$R$27,8,0),0)*-1</f>
        <v>0</v>
      </c>
      <c r="N968" s="3"/>
      <c r="O968" s="34">
        <f t="shared" si="42"/>
        <v>1897224224</v>
      </c>
      <c r="P968" s="35">
        <v>1897224224</v>
      </c>
      <c r="Q968" s="3">
        <f>IFERROR(VLOOKUP(C968,[3]ServNOMINA!$F$16:$M$112,8,0)+VLOOKUP(C968,[4]ServNOMINA!$F$16:$M$112,8,0),0)</f>
        <v>0</v>
      </c>
      <c r="R968" s="3">
        <f>IFERROR(VLOOKUP(C968,[3]ServOTROS!$F$16:$M$112,8,0)+VLOOKUP(C968,[4]ServOTROS!$F$16:$M$112,8,0),0)</f>
        <v>0</v>
      </c>
      <c r="S968" s="3"/>
      <c r="T968" s="3">
        <f>IFERROR(VLOOKUP(B968,[3]Aaf_PENSION!$C$16:$M$112,11,0)+VLOOKUP(B968,[4]Aaf_PENSION!$C$16:$M$112,11,0),0)</f>
        <v>0</v>
      </c>
      <c r="U968" s="3">
        <f>IFERROR(VLOOKUP(B968,[3]Aaf_SALUD!$C$16:$M$112,11,0)+VLOOKUP(B968,[4]Aaf_SALUD!$C$16:$M$112,11,0),0)</f>
        <v>0</v>
      </c>
      <c r="V968" s="3"/>
      <c r="W968" s="3"/>
      <c r="X968" s="3">
        <f>IFERROR(VLOOKUP(B968,[3]Ap_CESANTIAS!$C$16:$M$112,11,0)+VLOOKUP(B968,[4]Ap_CESANTIAS!$C$16:$M$112,11,0),0)</f>
        <v>0</v>
      </c>
      <c r="Y968" s="3">
        <f>IFERROR(VLOOKUP(B968,[3]Ap_PENSION!$C$16:$M$112,11,0)+VLOOKUP(B968,[4]Ap_PENSION!$C$16:$M$112,11,0),0)</f>
        <v>0</v>
      </c>
      <c r="Z968" s="3">
        <f>IFERROR(VLOOKUP(B968,[3]Ap_SALUD!$C$16:$M$112,11,0)+VLOOKUP(B968,[4]Ap_SALUD!$C$16:$M$112,11,0),0)</f>
        <v>0</v>
      </c>
      <c r="AA968" s="36">
        <f t="shared" si="43"/>
        <v>0</v>
      </c>
      <c r="AB968" s="37">
        <f t="shared" si="44"/>
        <v>0</v>
      </c>
    </row>
    <row r="969" spans="1:28" hidden="1" x14ac:dyDescent="0.25">
      <c r="A969" s="29">
        <v>957</v>
      </c>
      <c r="B969" s="61"/>
      <c r="C969" s="31">
        <v>890207022</v>
      </c>
      <c r="D969" s="31">
        <f>VLOOKUP(C969,ENERO!$D$13:$E$1147,2,0)</f>
        <v>216968669</v>
      </c>
      <c r="E969" s="61" t="s">
        <v>1110</v>
      </c>
      <c r="F969" s="61"/>
      <c r="G969" s="61"/>
      <c r="H969" s="3">
        <v>151746922</v>
      </c>
      <c r="I969" s="3">
        <v>239059358</v>
      </c>
      <c r="J969" s="3">
        <f>IFERROR(VLOOKUP(C969,[1]NOMINA!$Y$16:$AC$112,5,0),0)</f>
        <v>0</v>
      </c>
      <c r="K969" s="3">
        <f>IFERROR(VLOOKUP(C969,[1]CANCELACIONES!$Y$16:$AC$43,5,0),0)</f>
        <v>0</v>
      </c>
      <c r="L969" s="3">
        <f>IFERROR(VLOOKUP(C969,'[2]res- 200686'!$K$16:$R$112,8,0),0)</f>
        <v>0</v>
      </c>
      <c r="M969" s="3">
        <f>IFERROR(VLOOKUP(C969,'[2]reduccion calidad '!$K$16:$R$27,8,0),0)*-1</f>
        <v>0</v>
      </c>
      <c r="N969" s="3"/>
      <c r="O969" s="34">
        <f t="shared" si="42"/>
        <v>390806280</v>
      </c>
      <c r="P969" s="35">
        <v>390806280</v>
      </c>
      <c r="Q969" s="3">
        <f>IFERROR(VLOOKUP(C969,[3]ServNOMINA!$F$16:$M$112,8,0)+VLOOKUP(C969,[4]ServNOMINA!$F$16:$M$112,8,0),0)</f>
        <v>0</v>
      </c>
      <c r="R969" s="3">
        <f>IFERROR(VLOOKUP(C969,[3]ServOTROS!$F$16:$M$112,8,0)+VLOOKUP(C969,[4]ServOTROS!$F$16:$M$112,8,0),0)</f>
        <v>0</v>
      </c>
      <c r="S969" s="3"/>
      <c r="T969" s="3">
        <f>IFERROR(VLOOKUP(B969,[3]Aaf_PENSION!$C$16:$M$112,11,0)+VLOOKUP(B969,[4]Aaf_PENSION!$C$16:$M$112,11,0),0)</f>
        <v>0</v>
      </c>
      <c r="U969" s="3">
        <f>IFERROR(VLOOKUP(B969,[3]Aaf_SALUD!$C$16:$M$112,11,0)+VLOOKUP(B969,[4]Aaf_SALUD!$C$16:$M$112,11,0),0)</f>
        <v>0</v>
      </c>
      <c r="V969" s="3"/>
      <c r="W969" s="3"/>
      <c r="X969" s="3">
        <f>IFERROR(VLOOKUP(B969,[3]Ap_CESANTIAS!$C$16:$M$112,11,0)+VLOOKUP(B969,[4]Ap_CESANTIAS!$C$16:$M$112,11,0),0)</f>
        <v>0</v>
      </c>
      <c r="Y969" s="3">
        <f>IFERROR(VLOOKUP(B969,[3]Ap_PENSION!$C$16:$M$112,11,0)+VLOOKUP(B969,[4]Ap_PENSION!$C$16:$M$112,11,0),0)</f>
        <v>0</v>
      </c>
      <c r="Z969" s="3">
        <f>IFERROR(VLOOKUP(B969,[3]Ap_SALUD!$C$16:$M$112,11,0)+VLOOKUP(B969,[4]Ap_SALUD!$C$16:$M$112,11,0),0)</f>
        <v>0</v>
      </c>
      <c r="AA969" s="36">
        <f t="shared" si="43"/>
        <v>0</v>
      </c>
      <c r="AB969" s="37">
        <f t="shared" si="44"/>
        <v>0</v>
      </c>
    </row>
    <row r="970" spans="1:28" hidden="1" x14ac:dyDescent="0.25">
      <c r="A970" s="38">
        <v>958</v>
      </c>
      <c r="B970" s="61"/>
      <c r="C970" s="31">
        <v>890210227</v>
      </c>
      <c r="D970" s="31">
        <f>VLOOKUP(C970,ENERO!$D$13:$E$1147,2,0)</f>
        <v>217368673</v>
      </c>
      <c r="E970" s="61" t="s">
        <v>1111</v>
      </c>
      <c r="F970" s="61"/>
      <c r="G970" s="61"/>
      <c r="H970" s="3">
        <v>28697113</v>
      </c>
      <c r="I970" s="3">
        <v>113649409</v>
      </c>
      <c r="J970" s="3">
        <f>IFERROR(VLOOKUP(C970,[1]NOMINA!$Y$16:$AC$112,5,0),0)</f>
        <v>0</v>
      </c>
      <c r="K970" s="3">
        <f>IFERROR(VLOOKUP(C970,[1]CANCELACIONES!$Y$16:$AC$43,5,0),0)</f>
        <v>0</v>
      </c>
      <c r="L970" s="3">
        <f>IFERROR(VLOOKUP(C970,'[2]res- 200686'!$K$16:$R$112,8,0),0)</f>
        <v>0</v>
      </c>
      <c r="M970" s="3">
        <f>IFERROR(VLOOKUP(C970,'[2]reduccion calidad '!$K$16:$R$27,8,0),0)*-1</f>
        <v>0</v>
      </c>
      <c r="N970" s="3"/>
      <c r="O970" s="34">
        <f t="shared" si="42"/>
        <v>142346522</v>
      </c>
      <c r="P970" s="35">
        <v>142346522</v>
      </c>
      <c r="Q970" s="3">
        <f>IFERROR(VLOOKUP(C970,[3]ServNOMINA!$F$16:$M$112,8,0)+VLOOKUP(C970,[4]ServNOMINA!$F$16:$M$112,8,0),0)</f>
        <v>0</v>
      </c>
      <c r="R970" s="3">
        <f>IFERROR(VLOOKUP(C970,[3]ServOTROS!$F$16:$M$112,8,0)+VLOOKUP(C970,[4]ServOTROS!$F$16:$M$112,8,0),0)</f>
        <v>0</v>
      </c>
      <c r="S970" s="3"/>
      <c r="T970" s="3">
        <f>IFERROR(VLOOKUP(B970,[3]Aaf_PENSION!$C$16:$M$112,11,0)+VLOOKUP(B970,[4]Aaf_PENSION!$C$16:$M$112,11,0),0)</f>
        <v>0</v>
      </c>
      <c r="U970" s="3">
        <f>IFERROR(VLOOKUP(B970,[3]Aaf_SALUD!$C$16:$M$112,11,0)+VLOOKUP(B970,[4]Aaf_SALUD!$C$16:$M$112,11,0),0)</f>
        <v>0</v>
      </c>
      <c r="V970" s="3"/>
      <c r="W970" s="3"/>
      <c r="X970" s="3">
        <f>IFERROR(VLOOKUP(B970,[3]Ap_CESANTIAS!$C$16:$M$112,11,0)+VLOOKUP(B970,[4]Ap_CESANTIAS!$C$16:$M$112,11,0),0)</f>
        <v>0</v>
      </c>
      <c r="Y970" s="3">
        <f>IFERROR(VLOOKUP(B970,[3]Ap_PENSION!$C$16:$M$112,11,0)+VLOOKUP(B970,[4]Ap_PENSION!$C$16:$M$112,11,0),0)</f>
        <v>0</v>
      </c>
      <c r="Z970" s="3">
        <f>IFERROR(VLOOKUP(B970,[3]Ap_SALUD!$C$16:$M$112,11,0)+VLOOKUP(B970,[4]Ap_SALUD!$C$16:$M$112,11,0),0)</f>
        <v>0</v>
      </c>
      <c r="AA970" s="36">
        <f t="shared" si="43"/>
        <v>0</v>
      </c>
      <c r="AB970" s="37">
        <f t="shared" si="44"/>
        <v>0</v>
      </c>
    </row>
    <row r="971" spans="1:28" hidden="1" x14ac:dyDescent="0.25">
      <c r="A971" s="29">
        <v>959</v>
      </c>
      <c r="B971" s="61"/>
      <c r="C971" s="31">
        <v>800099824</v>
      </c>
      <c r="D971" s="31">
        <f>VLOOKUP(C971,ENERO!$D$13:$E$1147,2,0)</f>
        <v>217968679</v>
      </c>
      <c r="E971" s="61" t="s">
        <v>1112</v>
      </c>
      <c r="F971" s="61"/>
      <c r="G971" s="61"/>
      <c r="H971" s="3">
        <v>708296568</v>
      </c>
      <c r="I971" s="3">
        <v>1180564512</v>
      </c>
      <c r="J971" s="3">
        <f>IFERROR(VLOOKUP(C971,[1]NOMINA!$Y$16:$AC$112,5,0),0)</f>
        <v>0</v>
      </c>
      <c r="K971" s="3">
        <f>IFERROR(VLOOKUP(C971,[1]CANCELACIONES!$Y$16:$AC$43,5,0),0)</f>
        <v>0</v>
      </c>
      <c r="L971" s="3">
        <f>IFERROR(VLOOKUP(C971,'[2]res- 200686'!$K$16:$R$112,8,0),0)</f>
        <v>0</v>
      </c>
      <c r="M971" s="3">
        <f>IFERROR(VLOOKUP(C971,'[2]reduccion calidad '!$K$16:$R$27,8,0),0)*-1</f>
        <v>0</v>
      </c>
      <c r="N971" s="3"/>
      <c r="O971" s="34">
        <f t="shared" si="42"/>
        <v>1888861080</v>
      </c>
      <c r="P971" s="35">
        <v>1888861080</v>
      </c>
      <c r="Q971" s="3">
        <f>IFERROR(VLOOKUP(C971,[3]ServNOMINA!$F$16:$M$112,8,0)+VLOOKUP(C971,[4]ServNOMINA!$F$16:$M$112,8,0),0)</f>
        <v>0</v>
      </c>
      <c r="R971" s="3">
        <f>IFERROR(VLOOKUP(C971,[3]ServOTROS!$F$16:$M$112,8,0)+VLOOKUP(C971,[4]ServOTROS!$F$16:$M$112,8,0),0)</f>
        <v>0</v>
      </c>
      <c r="S971" s="3"/>
      <c r="T971" s="3">
        <f>IFERROR(VLOOKUP(B971,[3]Aaf_PENSION!$C$16:$M$112,11,0)+VLOOKUP(B971,[4]Aaf_PENSION!$C$16:$M$112,11,0),0)</f>
        <v>0</v>
      </c>
      <c r="U971" s="3">
        <f>IFERROR(VLOOKUP(B971,[3]Aaf_SALUD!$C$16:$M$112,11,0)+VLOOKUP(B971,[4]Aaf_SALUD!$C$16:$M$112,11,0),0)</f>
        <v>0</v>
      </c>
      <c r="V971" s="3"/>
      <c r="W971" s="3"/>
      <c r="X971" s="3">
        <f>IFERROR(VLOOKUP(B971,[3]Ap_CESANTIAS!$C$16:$M$112,11,0)+VLOOKUP(B971,[4]Ap_CESANTIAS!$C$16:$M$112,11,0),0)</f>
        <v>0</v>
      </c>
      <c r="Y971" s="3">
        <f>IFERROR(VLOOKUP(B971,[3]Ap_PENSION!$C$16:$M$112,11,0)+VLOOKUP(B971,[4]Ap_PENSION!$C$16:$M$112,11,0),0)</f>
        <v>0</v>
      </c>
      <c r="Z971" s="3">
        <f>IFERROR(VLOOKUP(B971,[3]Ap_SALUD!$C$16:$M$112,11,0)+VLOOKUP(B971,[4]Ap_SALUD!$C$16:$M$112,11,0),0)</f>
        <v>0</v>
      </c>
      <c r="AA971" s="36">
        <f t="shared" si="43"/>
        <v>0</v>
      </c>
      <c r="AB971" s="37">
        <f t="shared" si="44"/>
        <v>0</v>
      </c>
    </row>
    <row r="972" spans="1:28" hidden="1" x14ac:dyDescent="0.25">
      <c r="A972" s="38">
        <v>960</v>
      </c>
      <c r="B972" s="61"/>
      <c r="C972" s="31">
        <v>890208676</v>
      </c>
      <c r="D972" s="31">
        <f>VLOOKUP(C972,ENERO!$D$13:$E$1147,2,0)</f>
        <v>218268682</v>
      </c>
      <c r="E972" s="61" t="s">
        <v>1113</v>
      </c>
      <c r="F972" s="61"/>
      <c r="G972" s="61"/>
      <c r="H972" s="3">
        <v>36896703</v>
      </c>
      <c r="I972" s="3">
        <v>127026034</v>
      </c>
      <c r="J972" s="3">
        <f>IFERROR(VLOOKUP(C972,[1]NOMINA!$Y$16:$AC$112,5,0),0)</f>
        <v>0</v>
      </c>
      <c r="K972" s="3">
        <f>IFERROR(VLOOKUP(C972,[1]CANCELACIONES!$Y$16:$AC$43,5,0),0)</f>
        <v>0</v>
      </c>
      <c r="L972" s="3">
        <f>IFERROR(VLOOKUP(C972,'[2]res- 200686'!$K$16:$R$112,8,0),0)</f>
        <v>0</v>
      </c>
      <c r="M972" s="3">
        <f>IFERROR(VLOOKUP(C972,'[2]reduccion calidad '!$K$16:$R$27,8,0),0)*-1</f>
        <v>0</v>
      </c>
      <c r="N972" s="3"/>
      <c r="O972" s="34">
        <f t="shared" si="42"/>
        <v>163922737</v>
      </c>
      <c r="P972" s="35">
        <v>163922737</v>
      </c>
      <c r="Q972" s="3">
        <f>IFERROR(VLOOKUP(C972,[3]ServNOMINA!$F$16:$M$112,8,0)+VLOOKUP(C972,[4]ServNOMINA!$F$16:$M$112,8,0),0)</f>
        <v>0</v>
      </c>
      <c r="R972" s="3">
        <f>IFERROR(VLOOKUP(C972,[3]ServOTROS!$F$16:$M$112,8,0)+VLOOKUP(C972,[4]ServOTROS!$F$16:$M$112,8,0),0)</f>
        <v>0</v>
      </c>
      <c r="S972" s="3"/>
      <c r="T972" s="3">
        <f>IFERROR(VLOOKUP(B972,[3]Aaf_PENSION!$C$16:$M$112,11,0)+VLOOKUP(B972,[4]Aaf_PENSION!$C$16:$M$112,11,0),0)</f>
        <v>0</v>
      </c>
      <c r="U972" s="3">
        <f>IFERROR(VLOOKUP(B972,[3]Aaf_SALUD!$C$16:$M$112,11,0)+VLOOKUP(B972,[4]Aaf_SALUD!$C$16:$M$112,11,0),0)</f>
        <v>0</v>
      </c>
      <c r="V972" s="3"/>
      <c r="W972" s="3"/>
      <c r="X972" s="3">
        <f>IFERROR(VLOOKUP(B972,[3]Ap_CESANTIAS!$C$16:$M$112,11,0)+VLOOKUP(B972,[4]Ap_CESANTIAS!$C$16:$M$112,11,0),0)</f>
        <v>0</v>
      </c>
      <c r="Y972" s="3">
        <f>IFERROR(VLOOKUP(B972,[3]Ap_PENSION!$C$16:$M$112,11,0)+VLOOKUP(B972,[4]Ap_PENSION!$C$16:$M$112,11,0),0)</f>
        <v>0</v>
      </c>
      <c r="Z972" s="3">
        <f>IFERROR(VLOOKUP(B972,[3]Ap_SALUD!$C$16:$M$112,11,0)+VLOOKUP(B972,[4]Ap_SALUD!$C$16:$M$112,11,0),0)</f>
        <v>0</v>
      </c>
      <c r="AA972" s="36">
        <f t="shared" si="43"/>
        <v>0</v>
      </c>
      <c r="AB972" s="37">
        <f t="shared" si="44"/>
        <v>0</v>
      </c>
    </row>
    <row r="973" spans="1:28" hidden="1" x14ac:dyDescent="0.25">
      <c r="A973" s="29">
        <v>961</v>
      </c>
      <c r="B973" s="61"/>
      <c r="C973" s="31">
        <v>890204890</v>
      </c>
      <c r="D973" s="31">
        <f>VLOOKUP(C973,ENERO!$D$13:$E$1147,2,0)</f>
        <v>218468684</v>
      </c>
      <c r="E973" s="61" t="s">
        <v>1114</v>
      </c>
      <c r="F973" s="61"/>
      <c r="G973" s="61"/>
      <c r="H973" s="3">
        <v>65664570</v>
      </c>
      <c r="I973" s="3">
        <v>192110385</v>
      </c>
      <c r="J973" s="3">
        <f>IFERROR(VLOOKUP(C973,[1]NOMINA!$Y$16:$AC$112,5,0),0)</f>
        <v>0</v>
      </c>
      <c r="K973" s="3">
        <f>IFERROR(VLOOKUP(C973,[1]CANCELACIONES!$Y$16:$AC$43,5,0),0)</f>
        <v>0</v>
      </c>
      <c r="L973" s="3">
        <f>IFERROR(VLOOKUP(C973,'[2]res- 200686'!$K$16:$R$112,8,0),0)</f>
        <v>0</v>
      </c>
      <c r="M973" s="3">
        <f>IFERROR(VLOOKUP(C973,'[2]reduccion calidad '!$K$16:$R$27,8,0),0)*-1</f>
        <v>0</v>
      </c>
      <c r="N973" s="3"/>
      <c r="O973" s="34">
        <f t="shared" si="42"/>
        <v>257774955</v>
      </c>
      <c r="P973" s="35">
        <v>257774955</v>
      </c>
      <c r="Q973" s="3">
        <f>IFERROR(VLOOKUP(C973,[3]ServNOMINA!$F$16:$M$112,8,0)+VLOOKUP(C973,[4]ServNOMINA!$F$16:$M$112,8,0),0)</f>
        <v>0</v>
      </c>
      <c r="R973" s="3">
        <f>IFERROR(VLOOKUP(C973,[3]ServOTROS!$F$16:$M$112,8,0)+VLOOKUP(C973,[4]ServOTROS!$F$16:$M$112,8,0),0)</f>
        <v>0</v>
      </c>
      <c r="S973" s="3"/>
      <c r="T973" s="3">
        <f>IFERROR(VLOOKUP(B973,[3]Aaf_PENSION!$C$16:$M$112,11,0)+VLOOKUP(B973,[4]Aaf_PENSION!$C$16:$M$112,11,0),0)</f>
        <v>0</v>
      </c>
      <c r="U973" s="3">
        <f>IFERROR(VLOOKUP(B973,[3]Aaf_SALUD!$C$16:$M$112,11,0)+VLOOKUP(B973,[4]Aaf_SALUD!$C$16:$M$112,11,0),0)</f>
        <v>0</v>
      </c>
      <c r="V973" s="3"/>
      <c r="W973" s="3"/>
      <c r="X973" s="3">
        <f>IFERROR(VLOOKUP(B973,[3]Ap_CESANTIAS!$C$16:$M$112,11,0)+VLOOKUP(B973,[4]Ap_CESANTIAS!$C$16:$M$112,11,0),0)</f>
        <v>0</v>
      </c>
      <c r="Y973" s="3">
        <f>IFERROR(VLOOKUP(B973,[3]Ap_PENSION!$C$16:$M$112,11,0)+VLOOKUP(B973,[4]Ap_PENSION!$C$16:$M$112,11,0),0)</f>
        <v>0</v>
      </c>
      <c r="Z973" s="3">
        <f>IFERROR(VLOOKUP(B973,[3]Ap_SALUD!$C$16:$M$112,11,0)+VLOOKUP(B973,[4]Ap_SALUD!$C$16:$M$112,11,0),0)</f>
        <v>0</v>
      </c>
      <c r="AA973" s="36">
        <f t="shared" si="43"/>
        <v>0</v>
      </c>
      <c r="AB973" s="37">
        <f t="shared" si="44"/>
        <v>0</v>
      </c>
    </row>
    <row r="974" spans="1:28" hidden="1" x14ac:dyDescent="0.25">
      <c r="A974" s="38">
        <v>962</v>
      </c>
      <c r="B974" s="61"/>
      <c r="C974" s="31">
        <v>890210950</v>
      </c>
      <c r="D974" s="31">
        <f>VLOOKUP(C974,ENERO!$D$13:$E$1147,2,0)</f>
        <v>218668686</v>
      </c>
      <c r="E974" s="61" t="s">
        <v>1115</v>
      </c>
      <c r="F974" s="61"/>
      <c r="G974" s="61"/>
      <c r="H974" s="3">
        <v>37504310</v>
      </c>
      <c r="I974" s="3">
        <v>86226523</v>
      </c>
      <c r="J974" s="3">
        <f>IFERROR(VLOOKUP(C974,[1]NOMINA!$Y$16:$AC$112,5,0),0)</f>
        <v>0</v>
      </c>
      <c r="K974" s="3">
        <f>IFERROR(VLOOKUP(C974,[1]CANCELACIONES!$Y$16:$AC$43,5,0),0)</f>
        <v>0</v>
      </c>
      <c r="L974" s="3">
        <f>IFERROR(VLOOKUP(C974,'[2]res- 200686'!$K$16:$R$112,8,0),0)</f>
        <v>0</v>
      </c>
      <c r="M974" s="3">
        <f>IFERROR(VLOOKUP(C974,'[2]reduccion calidad '!$K$16:$R$27,8,0),0)*-1</f>
        <v>0</v>
      </c>
      <c r="N974" s="3"/>
      <c r="O974" s="34">
        <f t="shared" ref="O974:O1037" si="45">SUM(F974:M974)</f>
        <v>123730833</v>
      </c>
      <c r="P974" s="35">
        <v>123730833</v>
      </c>
      <c r="Q974" s="3">
        <f>IFERROR(VLOOKUP(C974,[3]ServNOMINA!$F$16:$M$112,8,0)+VLOOKUP(C974,[4]ServNOMINA!$F$16:$M$112,8,0),0)</f>
        <v>0</v>
      </c>
      <c r="R974" s="3">
        <f>IFERROR(VLOOKUP(C974,[3]ServOTROS!$F$16:$M$112,8,0)+VLOOKUP(C974,[4]ServOTROS!$F$16:$M$112,8,0),0)</f>
        <v>0</v>
      </c>
      <c r="S974" s="3"/>
      <c r="T974" s="3">
        <f>IFERROR(VLOOKUP(B974,[3]Aaf_PENSION!$C$16:$M$112,11,0)+VLOOKUP(B974,[4]Aaf_PENSION!$C$16:$M$112,11,0),0)</f>
        <v>0</v>
      </c>
      <c r="U974" s="3">
        <f>IFERROR(VLOOKUP(B974,[3]Aaf_SALUD!$C$16:$M$112,11,0)+VLOOKUP(B974,[4]Aaf_SALUD!$C$16:$M$112,11,0),0)</f>
        <v>0</v>
      </c>
      <c r="V974" s="3"/>
      <c r="W974" s="3"/>
      <c r="X974" s="3">
        <f>IFERROR(VLOOKUP(B974,[3]Ap_CESANTIAS!$C$16:$M$112,11,0)+VLOOKUP(B974,[4]Ap_CESANTIAS!$C$16:$M$112,11,0),0)</f>
        <v>0</v>
      </c>
      <c r="Y974" s="3">
        <f>IFERROR(VLOOKUP(B974,[3]Ap_PENSION!$C$16:$M$112,11,0)+VLOOKUP(B974,[4]Ap_PENSION!$C$16:$M$112,11,0),0)</f>
        <v>0</v>
      </c>
      <c r="Z974" s="3">
        <f>IFERROR(VLOOKUP(B974,[3]Ap_SALUD!$C$16:$M$112,11,0)+VLOOKUP(B974,[4]Ap_SALUD!$C$16:$M$112,11,0),0)</f>
        <v>0</v>
      </c>
      <c r="AA974" s="36">
        <f t="shared" ref="AA974:AA1037" si="46">SUM(Q974:Z974)</f>
        <v>0</v>
      </c>
      <c r="AB974" s="37">
        <f t="shared" ref="AB974:AB1037" si="47">+O974-P974-AA974</f>
        <v>0</v>
      </c>
    </row>
    <row r="975" spans="1:28" hidden="1" x14ac:dyDescent="0.25">
      <c r="A975" s="29">
        <v>963</v>
      </c>
      <c r="B975" s="61"/>
      <c r="C975" s="31">
        <v>800099829</v>
      </c>
      <c r="D975" s="31">
        <f>VLOOKUP(C975,ENERO!$D$13:$E$1147,2,0)</f>
        <v>218968689</v>
      </c>
      <c r="E975" s="61" t="s">
        <v>1116</v>
      </c>
      <c r="F975" s="61"/>
      <c r="G975" s="61"/>
      <c r="H975" s="3">
        <v>751289504</v>
      </c>
      <c r="I975" s="3">
        <v>1355004659</v>
      </c>
      <c r="J975" s="3">
        <f>IFERROR(VLOOKUP(C975,[1]NOMINA!$Y$16:$AC$112,5,0),0)</f>
        <v>0</v>
      </c>
      <c r="K975" s="3">
        <f>IFERROR(VLOOKUP(C975,[1]CANCELACIONES!$Y$16:$AC$43,5,0),0)</f>
        <v>0</v>
      </c>
      <c r="L975" s="3">
        <f>IFERROR(VLOOKUP(C975,'[2]res- 200686'!$K$16:$R$112,8,0),0)</f>
        <v>0</v>
      </c>
      <c r="M975" s="3">
        <f>IFERROR(VLOOKUP(C975,'[2]reduccion calidad '!$K$16:$R$27,8,0),0)*-1</f>
        <v>0</v>
      </c>
      <c r="N975" s="3"/>
      <c r="O975" s="34">
        <f t="shared" si="45"/>
        <v>2106294163</v>
      </c>
      <c r="P975" s="35">
        <v>2106294163</v>
      </c>
      <c r="Q975" s="3">
        <f>IFERROR(VLOOKUP(C975,[3]ServNOMINA!$F$16:$M$112,8,0)+VLOOKUP(C975,[4]ServNOMINA!$F$16:$M$112,8,0),0)</f>
        <v>0</v>
      </c>
      <c r="R975" s="3">
        <f>IFERROR(VLOOKUP(C975,[3]ServOTROS!$F$16:$M$112,8,0)+VLOOKUP(C975,[4]ServOTROS!$F$16:$M$112,8,0),0)</f>
        <v>0</v>
      </c>
      <c r="S975" s="3"/>
      <c r="T975" s="3">
        <f>IFERROR(VLOOKUP(B975,[3]Aaf_PENSION!$C$16:$M$112,11,0)+VLOOKUP(B975,[4]Aaf_PENSION!$C$16:$M$112,11,0),0)</f>
        <v>0</v>
      </c>
      <c r="U975" s="3">
        <f>IFERROR(VLOOKUP(B975,[3]Aaf_SALUD!$C$16:$M$112,11,0)+VLOOKUP(B975,[4]Aaf_SALUD!$C$16:$M$112,11,0),0)</f>
        <v>0</v>
      </c>
      <c r="V975" s="3"/>
      <c r="W975" s="3"/>
      <c r="X975" s="3">
        <f>IFERROR(VLOOKUP(B975,[3]Ap_CESANTIAS!$C$16:$M$112,11,0)+VLOOKUP(B975,[4]Ap_CESANTIAS!$C$16:$M$112,11,0),0)</f>
        <v>0</v>
      </c>
      <c r="Y975" s="3">
        <f>IFERROR(VLOOKUP(B975,[3]Ap_PENSION!$C$16:$M$112,11,0)+VLOOKUP(B975,[4]Ap_PENSION!$C$16:$M$112,11,0),0)</f>
        <v>0</v>
      </c>
      <c r="Z975" s="3">
        <f>IFERROR(VLOOKUP(B975,[3]Ap_SALUD!$C$16:$M$112,11,0)+VLOOKUP(B975,[4]Ap_SALUD!$C$16:$M$112,11,0),0)</f>
        <v>0</v>
      </c>
      <c r="AA975" s="36">
        <f t="shared" si="46"/>
        <v>0</v>
      </c>
      <c r="AB975" s="37">
        <f t="shared" si="47"/>
        <v>0</v>
      </c>
    </row>
    <row r="976" spans="1:28" hidden="1" x14ac:dyDescent="0.25">
      <c r="A976" s="38">
        <v>964</v>
      </c>
      <c r="B976" s="61"/>
      <c r="C976" s="31">
        <v>890205973</v>
      </c>
      <c r="D976" s="31">
        <f>VLOOKUP(C976,ENERO!$D$13:$E$1147,2,0)</f>
        <v>210568705</v>
      </c>
      <c r="E976" s="61" t="s">
        <v>400</v>
      </c>
      <c r="F976" s="61"/>
      <c r="G976" s="61"/>
      <c r="H976" s="3">
        <v>39191166</v>
      </c>
      <c r="I976" s="3">
        <v>99593384</v>
      </c>
      <c r="J976" s="3">
        <f>IFERROR(VLOOKUP(C976,[1]NOMINA!$Y$16:$AC$112,5,0),0)</f>
        <v>0</v>
      </c>
      <c r="K976" s="3">
        <f>IFERROR(VLOOKUP(C976,[1]CANCELACIONES!$Y$16:$AC$43,5,0),0)</f>
        <v>0</v>
      </c>
      <c r="L976" s="3">
        <f>IFERROR(VLOOKUP(C976,'[2]res- 200686'!$K$16:$R$112,8,0),0)</f>
        <v>0</v>
      </c>
      <c r="M976" s="3">
        <f>IFERROR(VLOOKUP(C976,'[2]reduccion calidad '!$K$16:$R$27,8,0),0)*-1</f>
        <v>0</v>
      </c>
      <c r="N976" s="3"/>
      <c r="O976" s="34">
        <f t="shared" si="45"/>
        <v>138784550</v>
      </c>
      <c r="P976" s="35">
        <v>138784550</v>
      </c>
      <c r="Q976" s="3">
        <f>IFERROR(VLOOKUP(C976,[3]ServNOMINA!$F$16:$M$112,8,0)+VLOOKUP(C976,[4]ServNOMINA!$F$16:$M$112,8,0),0)</f>
        <v>0</v>
      </c>
      <c r="R976" s="3">
        <f>IFERROR(VLOOKUP(C976,[3]ServOTROS!$F$16:$M$112,8,0)+VLOOKUP(C976,[4]ServOTROS!$F$16:$M$112,8,0),0)</f>
        <v>0</v>
      </c>
      <c r="S976" s="3"/>
      <c r="T976" s="3">
        <f>IFERROR(VLOOKUP(B976,[3]Aaf_PENSION!$C$16:$M$112,11,0)+VLOOKUP(B976,[4]Aaf_PENSION!$C$16:$M$112,11,0),0)</f>
        <v>0</v>
      </c>
      <c r="U976" s="3">
        <f>IFERROR(VLOOKUP(B976,[3]Aaf_SALUD!$C$16:$M$112,11,0)+VLOOKUP(B976,[4]Aaf_SALUD!$C$16:$M$112,11,0),0)</f>
        <v>0</v>
      </c>
      <c r="V976" s="3"/>
      <c r="W976" s="3"/>
      <c r="X976" s="3">
        <f>IFERROR(VLOOKUP(B976,[3]Ap_CESANTIAS!$C$16:$M$112,11,0)+VLOOKUP(B976,[4]Ap_CESANTIAS!$C$16:$M$112,11,0),0)</f>
        <v>0</v>
      </c>
      <c r="Y976" s="3">
        <f>IFERROR(VLOOKUP(B976,[3]Ap_PENSION!$C$16:$M$112,11,0)+VLOOKUP(B976,[4]Ap_PENSION!$C$16:$M$112,11,0),0)</f>
        <v>0</v>
      </c>
      <c r="Z976" s="3">
        <f>IFERROR(VLOOKUP(B976,[3]Ap_SALUD!$C$16:$M$112,11,0)+VLOOKUP(B976,[4]Ap_SALUD!$C$16:$M$112,11,0),0)</f>
        <v>0</v>
      </c>
      <c r="AA976" s="36">
        <f t="shared" si="46"/>
        <v>0</v>
      </c>
      <c r="AB976" s="37">
        <f t="shared" si="47"/>
        <v>0</v>
      </c>
    </row>
    <row r="977" spans="1:28" hidden="1" x14ac:dyDescent="0.25">
      <c r="A977" s="29">
        <v>965</v>
      </c>
      <c r="B977" s="61"/>
      <c r="C977" s="31">
        <v>800099832</v>
      </c>
      <c r="D977" s="31">
        <f>VLOOKUP(C977,ENERO!$D$13:$E$1147,2,0)</f>
        <v>212068720</v>
      </c>
      <c r="E977" s="61" t="s">
        <v>1117</v>
      </c>
      <c r="F977" s="61"/>
      <c r="G977" s="61"/>
      <c r="H977" s="3">
        <v>69913588</v>
      </c>
      <c r="I977" s="3">
        <v>173027111</v>
      </c>
      <c r="J977" s="3">
        <f>IFERROR(VLOOKUP(C977,[1]NOMINA!$Y$16:$AC$112,5,0),0)</f>
        <v>0</v>
      </c>
      <c r="K977" s="3">
        <f>IFERROR(VLOOKUP(C977,[1]CANCELACIONES!$Y$16:$AC$43,5,0),0)</f>
        <v>0</v>
      </c>
      <c r="L977" s="3">
        <f>IFERROR(VLOOKUP(C977,'[2]res- 200686'!$K$16:$R$112,8,0),0)</f>
        <v>0</v>
      </c>
      <c r="M977" s="3">
        <f>IFERROR(VLOOKUP(C977,'[2]reduccion calidad '!$K$16:$R$27,8,0),0)*-1</f>
        <v>0</v>
      </c>
      <c r="N977" s="3"/>
      <c r="O977" s="34">
        <f t="shared" si="45"/>
        <v>242940699</v>
      </c>
      <c r="P977" s="35">
        <v>242940699</v>
      </c>
      <c r="Q977" s="3">
        <f>IFERROR(VLOOKUP(C977,[3]ServNOMINA!$F$16:$M$112,8,0)+VLOOKUP(C977,[4]ServNOMINA!$F$16:$M$112,8,0),0)</f>
        <v>0</v>
      </c>
      <c r="R977" s="3">
        <f>IFERROR(VLOOKUP(C977,[3]ServOTROS!$F$16:$M$112,8,0)+VLOOKUP(C977,[4]ServOTROS!$F$16:$M$112,8,0),0)</f>
        <v>0</v>
      </c>
      <c r="S977" s="3"/>
      <c r="T977" s="3">
        <f>IFERROR(VLOOKUP(B977,[3]Aaf_PENSION!$C$16:$M$112,11,0)+VLOOKUP(B977,[4]Aaf_PENSION!$C$16:$M$112,11,0),0)</f>
        <v>0</v>
      </c>
      <c r="U977" s="3">
        <f>IFERROR(VLOOKUP(B977,[3]Aaf_SALUD!$C$16:$M$112,11,0)+VLOOKUP(B977,[4]Aaf_SALUD!$C$16:$M$112,11,0),0)</f>
        <v>0</v>
      </c>
      <c r="V977" s="3"/>
      <c r="W977" s="3"/>
      <c r="X977" s="3">
        <f>IFERROR(VLOOKUP(B977,[3]Ap_CESANTIAS!$C$16:$M$112,11,0)+VLOOKUP(B977,[4]Ap_CESANTIAS!$C$16:$M$112,11,0),0)</f>
        <v>0</v>
      </c>
      <c r="Y977" s="3">
        <f>IFERROR(VLOOKUP(B977,[3]Ap_PENSION!$C$16:$M$112,11,0)+VLOOKUP(B977,[4]Ap_PENSION!$C$16:$M$112,11,0),0)</f>
        <v>0</v>
      </c>
      <c r="Z977" s="3">
        <f>IFERROR(VLOOKUP(B977,[3]Ap_SALUD!$C$16:$M$112,11,0)+VLOOKUP(B977,[4]Ap_SALUD!$C$16:$M$112,11,0),0)</f>
        <v>0</v>
      </c>
      <c r="AA977" s="36">
        <f t="shared" si="46"/>
        <v>0</v>
      </c>
      <c r="AB977" s="37">
        <f t="shared" si="47"/>
        <v>0</v>
      </c>
    </row>
    <row r="978" spans="1:28" hidden="1" x14ac:dyDescent="0.25">
      <c r="A978" s="38">
        <v>966</v>
      </c>
      <c r="B978" s="61"/>
      <c r="C978" s="31">
        <v>890208807</v>
      </c>
      <c r="D978" s="31">
        <f>VLOOKUP(C978,ENERO!$D$13:$E$1147,2,0)</f>
        <v>214568745</v>
      </c>
      <c r="E978" s="61" t="s">
        <v>1118</v>
      </c>
      <c r="F978" s="61"/>
      <c r="G978" s="61"/>
      <c r="H978" s="3">
        <v>201790296</v>
      </c>
      <c r="I978" s="3">
        <v>560923167</v>
      </c>
      <c r="J978" s="3">
        <f>IFERROR(VLOOKUP(C978,[1]NOMINA!$Y$16:$AC$112,5,0),0)</f>
        <v>0</v>
      </c>
      <c r="K978" s="3">
        <f>IFERROR(VLOOKUP(C978,[1]CANCELACIONES!$Y$16:$AC$43,5,0),0)</f>
        <v>0</v>
      </c>
      <c r="L978" s="3">
        <f>IFERROR(VLOOKUP(C978,'[2]res- 200686'!$K$16:$R$112,8,0),0)</f>
        <v>0</v>
      </c>
      <c r="M978" s="3">
        <f>IFERROR(VLOOKUP(C978,'[2]reduccion calidad '!$K$16:$R$27,8,0),0)*-1</f>
        <v>0</v>
      </c>
      <c r="N978" s="3"/>
      <c r="O978" s="34">
        <f t="shared" si="45"/>
        <v>762713463</v>
      </c>
      <c r="P978" s="35">
        <v>762713463</v>
      </c>
      <c r="Q978" s="3">
        <f>IFERROR(VLOOKUP(C978,[3]ServNOMINA!$F$16:$M$112,8,0)+VLOOKUP(C978,[4]ServNOMINA!$F$16:$M$112,8,0),0)</f>
        <v>0</v>
      </c>
      <c r="R978" s="3">
        <f>IFERROR(VLOOKUP(C978,[3]ServOTROS!$F$16:$M$112,8,0)+VLOOKUP(C978,[4]ServOTROS!$F$16:$M$112,8,0),0)</f>
        <v>0</v>
      </c>
      <c r="S978" s="3"/>
      <c r="T978" s="3">
        <f>IFERROR(VLOOKUP(B978,[3]Aaf_PENSION!$C$16:$M$112,11,0)+VLOOKUP(B978,[4]Aaf_PENSION!$C$16:$M$112,11,0),0)</f>
        <v>0</v>
      </c>
      <c r="U978" s="3">
        <f>IFERROR(VLOOKUP(B978,[3]Aaf_SALUD!$C$16:$M$112,11,0)+VLOOKUP(B978,[4]Aaf_SALUD!$C$16:$M$112,11,0),0)</f>
        <v>0</v>
      </c>
      <c r="V978" s="3"/>
      <c r="W978" s="3"/>
      <c r="X978" s="3">
        <f>IFERROR(VLOOKUP(B978,[3]Ap_CESANTIAS!$C$16:$M$112,11,0)+VLOOKUP(B978,[4]Ap_CESANTIAS!$C$16:$M$112,11,0),0)</f>
        <v>0</v>
      </c>
      <c r="Y978" s="3">
        <f>IFERROR(VLOOKUP(B978,[3]Ap_PENSION!$C$16:$M$112,11,0)+VLOOKUP(B978,[4]Ap_PENSION!$C$16:$M$112,11,0),0)</f>
        <v>0</v>
      </c>
      <c r="Z978" s="3">
        <f>IFERROR(VLOOKUP(B978,[3]Ap_SALUD!$C$16:$M$112,11,0)+VLOOKUP(B978,[4]Ap_SALUD!$C$16:$M$112,11,0),0)</f>
        <v>0</v>
      </c>
      <c r="AA978" s="36">
        <f t="shared" si="46"/>
        <v>0</v>
      </c>
      <c r="AB978" s="37">
        <f t="shared" si="47"/>
        <v>0</v>
      </c>
    </row>
    <row r="979" spans="1:28" hidden="1" x14ac:dyDescent="0.25">
      <c r="A979" s="29">
        <v>967</v>
      </c>
      <c r="B979" s="61"/>
      <c r="C979" s="31">
        <v>890203688</v>
      </c>
      <c r="D979" s="31">
        <f>VLOOKUP(C979,ENERO!$D$13:$E$1147,2,0)</f>
        <v>215568755</v>
      </c>
      <c r="E979" s="61" t="s">
        <v>1119</v>
      </c>
      <c r="F979" s="61"/>
      <c r="G979" s="61"/>
      <c r="H979" s="3">
        <v>363894568</v>
      </c>
      <c r="I979" s="3">
        <v>712851856</v>
      </c>
      <c r="J979" s="3">
        <f>IFERROR(VLOOKUP(C979,[1]NOMINA!$Y$16:$AC$112,5,0),0)</f>
        <v>0</v>
      </c>
      <c r="K979" s="3">
        <f>IFERROR(VLOOKUP(C979,[1]CANCELACIONES!$Y$16:$AC$43,5,0),0)</f>
        <v>0</v>
      </c>
      <c r="L979" s="3">
        <f>IFERROR(VLOOKUP(C979,'[2]res- 200686'!$K$16:$R$112,8,0),0)</f>
        <v>0</v>
      </c>
      <c r="M979" s="3">
        <f>IFERROR(VLOOKUP(C979,'[2]reduccion calidad '!$K$16:$R$27,8,0),0)*-1</f>
        <v>0</v>
      </c>
      <c r="N979" s="3"/>
      <c r="O979" s="34">
        <f t="shared" si="45"/>
        <v>1076746424</v>
      </c>
      <c r="P979" s="35">
        <v>1076746424</v>
      </c>
      <c r="Q979" s="3">
        <f>IFERROR(VLOOKUP(C979,[3]ServNOMINA!$F$16:$M$112,8,0)+VLOOKUP(C979,[4]ServNOMINA!$F$16:$M$112,8,0),0)</f>
        <v>0</v>
      </c>
      <c r="R979" s="3">
        <f>IFERROR(VLOOKUP(C979,[3]ServOTROS!$F$16:$M$112,8,0)+VLOOKUP(C979,[4]ServOTROS!$F$16:$M$112,8,0),0)</f>
        <v>0</v>
      </c>
      <c r="S979" s="3"/>
      <c r="T979" s="3">
        <f>IFERROR(VLOOKUP(B979,[3]Aaf_PENSION!$C$16:$M$112,11,0)+VLOOKUP(B979,[4]Aaf_PENSION!$C$16:$M$112,11,0),0)</f>
        <v>0</v>
      </c>
      <c r="U979" s="3">
        <f>IFERROR(VLOOKUP(B979,[3]Aaf_SALUD!$C$16:$M$112,11,0)+VLOOKUP(B979,[4]Aaf_SALUD!$C$16:$M$112,11,0),0)</f>
        <v>0</v>
      </c>
      <c r="V979" s="3"/>
      <c r="W979" s="3"/>
      <c r="X979" s="3">
        <f>IFERROR(VLOOKUP(B979,[3]Ap_CESANTIAS!$C$16:$M$112,11,0)+VLOOKUP(B979,[4]Ap_CESANTIAS!$C$16:$M$112,11,0),0)</f>
        <v>0</v>
      </c>
      <c r="Y979" s="3">
        <f>IFERROR(VLOOKUP(B979,[3]Ap_PENSION!$C$16:$M$112,11,0)+VLOOKUP(B979,[4]Ap_PENSION!$C$16:$M$112,11,0),0)</f>
        <v>0</v>
      </c>
      <c r="Z979" s="3">
        <f>IFERROR(VLOOKUP(B979,[3]Ap_SALUD!$C$16:$M$112,11,0)+VLOOKUP(B979,[4]Ap_SALUD!$C$16:$M$112,11,0),0)</f>
        <v>0</v>
      </c>
      <c r="AA979" s="36">
        <f t="shared" si="46"/>
        <v>0</v>
      </c>
      <c r="AB979" s="37">
        <f t="shared" si="47"/>
        <v>0</v>
      </c>
    </row>
    <row r="980" spans="1:28" hidden="1" x14ac:dyDescent="0.25">
      <c r="A980" s="38">
        <v>968</v>
      </c>
      <c r="B980" s="61"/>
      <c r="C980" s="31">
        <v>890204985</v>
      </c>
      <c r="D980" s="31">
        <f>VLOOKUP(C980,ENERO!$D$13:$E$1147,2,0)</f>
        <v>217068770</v>
      </c>
      <c r="E980" s="61" t="s">
        <v>1120</v>
      </c>
      <c r="F980" s="61"/>
      <c r="G980" s="61"/>
      <c r="H980" s="3">
        <v>178972230</v>
      </c>
      <c r="I980" s="3">
        <v>425847857</v>
      </c>
      <c r="J980" s="3">
        <f>IFERROR(VLOOKUP(C980,[1]NOMINA!$Y$16:$AC$112,5,0),0)</f>
        <v>0</v>
      </c>
      <c r="K980" s="3">
        <f>IFERROR(VLOOKUP(C980,[1]CANCELACIONES!$Y$16:$AC$43,5,0),0)</f>
        <v>0</v>
      </c>
      <c r="L980" s="3">
        <f>IFERROR(VLOOKUP(C980,'[2]res- 200686'!$K$16:$R$112,8,0),0)</f>
        <v>0</v>
      </c>
      <c r="M980" s="3">
        <f>IFERROR(VLOOKUP(C980,'[2]reduccion calidad '!$K$16:$R$27,8,0),0)*-1</f>
        <v>0</v>
      </c>
      <c r="N980" s="3"/>
      <c r="O980" s="34">
        <f t="shared" si="45"/>
        <v>604820087</v>
      </c>
      <c r="P980" s="35">
        <v>604820087</v>
      </c>
      <c r="Q980" s="3">
        <f>IFERROR(VLOOKUP(C980,[3]ServNOMINA!$F$16:$M$112,8,0)+VLOOKUP(C980,[4]ServNOMINA!$F$16:$M$112,8,0),0)</f>
        <v>0</v>
      </c>
      <c r="R980" s="3">
        <f>IFERROR(VLOOKUP(C980,[3]ServOTROS!$F$16:$M$112,8,0)+VLOOKUP(C980,[4]ServOTROS!$F$16:$M$112,8,0),0)</f>
        <v>0</v>
      </c>
      <c r="S980" s="3"/>
      <c r="T980" s="3">
        <f>IFERROR(VLOOKUP(B980,[3]Aaf_PENSION!$C$16:$M$112,11,0)+VLOOKUP(B980,[4]Aaf_PENSION!$C$16:$M$112,11,0),0)</f>
        <v>0</v>
      </c>
      <c r="U980" s="3">
        <f>IFERROR(VLOOKUP(B980,[3]Aaf_SALUD!$C$16:$M$112,11,0)+VLOOKUP(B980,[4]Aaf_SALUD!$C$16:$M$112,11,0),0)</f>
        <v>0</v>
      </c>
      <c r="V980" s="3"/>
      <c r="W980" s="3"/>
      <c r="X980" s="3">
        <f>IFERROR(VLOOKUP(B980,[3]Ap_CESANTIAS!$C$16:$M$112,11,0)+VLOOKUP(B980,[4]Ap_CESANTIAS!$C$16:$M$112,11,0),0)</f>
        <v>0</v>
      </c>
      <c r="Y980" s="3">
        <f>IFERROR(VLOOKUP(B980,[3]Ap_PENSION!$C$16:$M$112,11,0)+VLOOKUP(B980,[4]Ap_PENSION!$C$16:$M$112,11,0),0)</f>
        <v>0</v>
      </c>
      <c r="Z980" s="3">
        <f>IFERROR(VLOOKUP(B980,[3]Ap_SALUD!$C$16:$M$112,11,0)+VLOOKUP(B980,[4]Ap_SALUD!$C$16:$M$112,11,0),0)</f>
        <v>0</v>
      </c>
      <c r="AA980" s="36">
        <f t="shared" si="46"/>
        <v>0</v>
      </c>
      <c r="AB980" s="37">
        <f t="shared" si="47"/>
        <v>0</v>
      </c>
    </row>
    <row r="981" spans="1:28" hidden="1" x14ac:dyDescent="0.25">
      <c r="A981" s="29">
        <v>969</v>
      </c>
      <c r="B981" s="61"/>
      <c r="C981" s="31">
        <v>890210883</v>
      </c>
      <c r="D981" s="31">
        <f>VLOOKUP(C981,ENERO!$D$13:$E$1147,2,0)</f>
        <v>217368773</v>
      </c>
      <c r="E981" s="61" t="s">
        <v>675</v>
      </c>
      <c r="F981" s="61"/>
      <c r="G981" s="61"/>
      <c r="H981" s="3">
        <v>90290466</v>
      </c>
      <c r="I981" s="3">
        <v>390065703</v>
      </c>
      <c r="J981" s="3">
        <f>IFERROR(VLOOKUP(C981,[1]NOMINA!$Y$16:$AC$112,5,0),0)</f>
        <v>0</v>
      </c>
      <c r="K981" s="3">
        <f>IFERROR(VLOOKUP(C981,[1]CANCELACIONES!$Y$16:$AC$43,5,0),0)</f>
        <v>0</v>
      </c>
      <c r="L981" s="3">
        <f>IFERROR(VLOOKUP(C981,'[2]res- 200686'!$K$16:$R$112,8,0),0)</f>
        <v>0</v>
      </c>
      <c r="M981" s="3">
        <f>IFERROR(VLOOKUP(C981,'[2]reduccion calidad '!$K$16:$R$27,8,0),0)*-1</f>
        <v>0</v>
      </c>
      <c r="N981" s="3"/>
      <c r="O981" s="34">
        <f t="shared" si="45"/>
        <v>480356169</v>
      </c>
      <c r="P981" s="35">
        <v>480356169</v>
      </c>
      <c r="Q981" s="3">
        <f>IFERROR(VLOOKUP(C981,[3]ServNOMINA!$F$16:$M$112,8,0)+VLOOKUP(C981,[4]ServNOMINA!$F$16:$M$112,8,0),0)</f>
        <v>0</v>
      </c>
      <c r="R981" s="3">
        <f>IFERROR(VLOOKUP(C981,[3]ServOTROS!$F$16:$M$112,8,0)+VLOOKUP(C981,[4]ServOTROS!$F$16:$M$112,8,0),0)</f>
        <v>0</v>
      </c>
      <c r="S981" s="3"/>
      <c r="T981" s="3">
        <f>IFERROR(VLOOKUP(B981,[3]Aaf_PENSION!$C$16:$M$112,11,0)+VLOOKUP(B981,[4]Aaf_PENSION!$C$16:$M$112,11,0),0)</f>
        <v>0</v>
      </c>
      <c r="U981" s="3">
        <f>IFERROR(VLOOKUP(B981,[3]Aaf_SALUD!$C$16:$M$112,11,0)+VLOOKUP(B981,[4]Aaf_SALUD!$C$16:$M$112,11,0),0)</f>
        <v>0</v>
      </c>
      <c r="V981" s="3"/>
      <c r="W981" s="3"/>
      <c r="X981" s="3">
        <f>IFERROR(VLOOKUP(B981,[3]Ap_CESANTIAS!$C$16:$M$112,11,0)+VLOOKUP(B981,[4]Ap_CESANTIAS!$C$16:$M$112,11,0),0)</f>
        <v>0</v>
      </c>
      <c r="Y981" s="3">
        <f>IFERROR(VLOOKUP(B981,[3]Ap_PENSION!$C$16:$M$112,11,0)+VLOOKUP(B981,[4]Ap_PENSION!$C$16:$M$112,11,0),0)</f>
        <v>0</v>
      </c>
      <c r="Z981" s="3">
        <f>IFERROR(VLOOKUP(B981,[3]Ap_SALUD!$C$16:$M$112,11,0)+VLOOKUP(B981,[4]Ap_SALUD!$C$16:$M$112,11,0),0)</f>
        <v>0</v>
      </c>
      <c r="AA981" s="36">
        <f t="shared" si="46"/>
        <v>0</v>
      </c>
      <c r="AB981" s="37">
        <f t="shared" si="47"/>
        <v>0</v>
      </c>
    </row>
    <row r="982" spans="1:28" hidden="1" x14ac:dyDescent="0.25">
      <c r="A982" s="38">
        <v>970</v>
      </c>
      <c r="B982" s="61"/>
      <c r="C982" s="31">
        <v>890205051</v>
      </c>
      <c r="D982" s="31">
        <f>VLOOKUP(C982,ENERO!$D$13:$E$1147,2,0)</f>
        <v>218068780</v>
      </c>
      <c r="E982" s="61" t="s">
        <v>1121</v>
      </c>
      <c r="F982" s="61"/>
      <c r="G982" s="61"/>
      <c r="H982" s="3">
        <v>67085297</v>
      </c>
      <c r="I982" s="3">
        <v>208595918</v>
      </c>
      <c r="J982" s="3">
        <f>IFERROR(VLOOKUP(C982,[1]NOMINA!$Y$16:$AC$112,5,0),0)</f>
        <v>0</v>
      </c>
      <c r="K982" s="3">
        <f>IFERROR(VLOOKUP(C982,[1]CANCELACIONES!$Y$16:$AC$43,5,0),0)</f>
        <v>0</v>
      </c>
      <c r="L982" s="3">
        <f>IFERROR(VLOOKUP(C982,'[2]res- 200686'!$K$16:$R$112,8,0),0)</f>
        <v>0</v>
      </c>
      <c r="M982" s="3">
        <f>IFERROR(VLOOKUP(C982,'[2]reduccion calidad '!$K$16:$R$27,8,0),0)*-1</f>
        <v>0</v>
      </c>
      <c r="N982" s="3"/>
      <c r="O982" s="34">
        <f t="shared" si="45"/>
        <v>275681215</v>
      </c>
      <c r="P982" s="35">
        <v>275681215</v>
      </c>
      <c r="Q982" s="3">
        <f>IFERROR(VLOOKUP(C982,[3]ServNOMINA!$F$16:$M$112,8,0)+VLOOKUP(C982,[4]ServNOMINA!$F$16:$M$112,8,0),0)</f>
        <v>0</v>
      </c>
      <c r="R982" s="3">
        <f>IFERROR(VLOOKUP(C982,[3]ServOTROS!$F$16:$M$112,8,0)+VLOOKUP(C982,[4]ServOTROS!$F$16:$M$112,8,0),0)</f>
        <v>0</v>
      </c>
      <c r="S982" s="3"/>
      <c r="T982" s="3">
        <f>IFERROR(VLOOKUP(B982,[3]Aaf_PENSION!$C$16:$M$112,11,0)+VLOOKUP(B982,[4]Aaf_PENSION!$C$16:$M$112,11,0),0)</f>
        <v>0</v>
      </c>
      <c r="U982" s="3">
        <f>IFERROR(VLOOKUP(B982,[3]Aaf_SALUD!$C$16:$M$112,11,0)+VLOOKUP(B982,[4]Aaf_SALUD!$C$16:$M$112,11,0),0)</f>
        <v>0</v>
      </c>
      <c r="V982" s="3"/>
      <c r="W982" s="3"/>
      <c r="X982" s="3">
        <f>IFERROR(VLOOKUP(B982,[3]Ap_CESANTIAS!$C$16:$M$112,11,0)+VLOOKUP(B982,[4]Ap_CESANTIAS!$C$16:$M$112,11,0),0)</f>
        <v>0</v>
      </c>
      <c r="Y982" s="3">
        <f>IFERROR(VLOOKUP(B982,[3]Ap_PENSION!$C$16:$M$112,11,0)+VLOOKUP(B982,[4]Ap_PENSION!$C$16:$M$112,11,0),0)</f>
        <v>0</v>
      </c>
      <c r="Z982" s="3">
        <f>IFERROR(VLOOKUP(B982,[3]Ap_SALUD!$C$16:$M$112,11,0)+VLOOKUP(B982,[4]Ap_SALUD!$C$16:$M$112,11,0),0)</f>
        <v>0</v>
      </c>
      <c r="AA982" s="36">
        <f t="shared" si="46"/>
        <v>0</v>
      </c>
      <c r="AB982" s="37">
        <f t="shared" si="47"/>
        <v>0</v>
      </c>
    </row>
    <row r="983" spans="1:28" hidden="1" x14ac:dyDescent="0.25">
      <c r="A983" s="29">
        <v>971</v>
      </c>
      <c r="B983" s="61"/>
      <c r="C983" s="31">
        <v>890205581</v>
      </c>
      <c r="D983" s="31">
        <f>VLOOKUP(C983,ENERO!$D$13:$E$1147,2,0)</f>
        <v>212068820</v>
      </c>
      <c r="E983" s="61" t="s">
        <v>1122</v>
      </c>
      <c r="F983" s="61"/>
      <c r="G983" s="61"/>
      <c r="H983" s="3">
        <v>121327206</v>
      </c>
      <c r="I983" s="3">
        <v>245683123</v>
      </c>
      <c r="J983" s="3">
        <f>IFERROR(VLOOKUP(C983,[1]NOMINA!$Y$16:$AC$112,5,0),0)</f>
        <v>0</v>
      </c>
      <c r="K983" s="3">
        <f>IFERROR(VLOOKUP(C983,[1]CANCELACIONES!$Y$16:$AC$43,5,0),0)</f>
        <v>0</v>
      </c>
      <c r="L983" s="3">
        <f>IFERROR(VLOOKUP(C983,'[2]res- 200686'!$K$16:$R$112,8,0),0)</f>
        <v>0</v>
      </c>
      <c r="M983" s="3">
        <f>IFERROR(VLOOKUP(C983,'[2]reduccion calidad '!$K$16:$R$27,8,0),0)*-1</f>
        <v>0</v>
      </c>
      <c r="N983" s="3"/>
      <c r="O983" s="34">
        <f t="shared" si="45"/>
        <v>367010329</v>
      </c>
      <c r="P983" s="35">
        <v>367010329</v>
      </c>
      <c r="Q983" s="3">
        <f>IFERROR(VLOOKUP(C983,[3]ServNOMINA!$F$16:$M$112,8,0)+VLOOKUP(C983,[4]ServNOMINA!$F$16:$M$112,8,0),0)</f>
        <v>0</v>
      </c>
      <c r="R983" s="3">
        <f>IFERROR(VLOOKUP(C983,[3]ServOTROS!$F$16:$M$112,8,0)+VLOOKUP(C983,[4]ServOTROS!$F$16:$M$112,8,0),0)</f>
        <v>0</v>
      </c>
      <c r="S983" s="3"/>
      <c r="T983" s="3">
        <f>IFERROR(VLOOKUP(B983,[3]Aaf_PENSION!$C$16:$M$112,11,0)+VLOOKUP(B983,[4]Aaf_PENSION!$C$16:$M$112,11,0),0)</f>
        <v>0</v>
      </c>
      <c r="U983" s="3">
        <f>IFERROR(VLOOKUP(B983,[3]Aaf_SALUD!$C$16:$M$112,11,0)+VLOOKUP(B983,[4]Aaf_SALUD!$C$16:$M$112,11,0),0)</f>
        <v>0</v>
      </c>
      <c r="V983" s="3"/>
      <c r="W983" s="3"/>
      <c r="X983" s="3">
        <f>IFERROR(VLOOKUP(B983,[3]Ap_CESANTIAS!$C$16:$M$112,11,0)+VLOOKUP(B983,[4]Ap_CESANTIAS!$C$16:$M$112,11,0),0)</f>
        <v>0</v>
      </c>
      <c r="Y983" s="3">
        <f>IFERROR(VLOOKUP(B983,[3]Ap_PENSION!$C$16:$M$112,11,0)+VLOOKUP(B983,[4]Ap_PENSION!$C$16:$M$112,11,0),0)</f>
        <v>0</v>
      </c>
      <c r="Z983" s="3">
        <f>IFERROR(VLOOKUP(B983,[3]Ap_SALUD!$C$16:$M$112,11,0)+VLOOKUP(B983,[4]Ap_SALUD!$C$16:$M$112,11,0),0)</f>
        <v>0</v>
      </c>
      <c r="AA983" s="36">
        <f t="shared" si="46"/>
        <v>0</v>
      </c>
      <c r="AB983" s="37">
        <f t="shared" si="47"/>
        <v>0</v>
      </c>
    </row>
    <row r="984" spans="1:28" hidden="1" x14ac:dyDescent="0.25">
      <c r="A984" s="38">
        <v>972</v>
      </c>
      <c r="B984" s="61"/>
      <c r="C984" s="31">
        <v>890205460</v>
      </c>
      <c r="D984" s="31">
        <f>VLOOKUP(C984,ENERO!$D$13:$E$1147,2,0)</f>
        <v>215568855</v>
      </c>
      <c r="E984" s="61" t="s">
        <v>1123</v>
      </c>
      <c r="F984" s="61"/>
      <c r="G984" s="61"/>
      <c r="H984" s="3">
        <v>78827159</v>
      </c>
      <c r="I984" s="3">
        <v>241508397</v>
      </c>
      <c r="J984" s="3">
        <f>IFERROR(VLOOKUP(C984,[1]NOMINA!$Y$16:$AC$112,5,0),0)</f>
        <v>0</v>
      </c>
      <c r="K984" s="3">
        <f>IFERROR(VLOOKUP(C984,[1]CANCELACIONES!$Y$16:$AC$43,5,0),0)</f>
        <v>0</v>
      </c>
      <c r="L984" s="3">
        <f>IFERROR(VLOOKUP(C984,'[2]res- 200686'!$K$16:$R$112,8,0),0)</f>
        <v>0</v>
      </c>
      <c r="M984" s="3">
        <f>IFERROR(VLOOKUP(C984,'[2]reduccion calidad '!$K$16:$R$27,8,0),0)*-1</f>
        <v>0</v>
      </c>
      <c r="N984" s="3"/>
      <c r="O984" s="34">
        <f t="shared" si="45"/>
        <v>320335556</v>
      </c>
      <c r="P984" s="35">
        <v>320335556</v>
      </c>
      <c r="Q984" s="3">
        <f>IFERROR(VLOOKUP(C984,[3]ServNOMINA!$F$16:$M$112,8,0)+VLOOKUP(C984,[4]ServNOMINA!$F$16:$M$112,8,0),0)</f>
        <v>0</v>
      </c>
      <c r="R984" s="3">
        <f>IFERROR(VLOOKUP(C984,[3]ServOTROS!$F$16:$M$112,8,0)+VLOOKUP(C984,[4]ServOTROS!$F$16:$M$112,8,0),0)</f>
        <v>0</v>
      </c>
      <c r="S984" s="3"/>
      <c r="T984" s="3">
        <f>IFERROR(VLOOKUP(B984,[3]Aaf_PENSION!$C$16:$M$112,11,0)+VLOOKUP(B984,[4]Aaf_PENSION!$C$16:$M$112,11,0),0)</f>
        <v>0</v>
      </c>
      <c r="U984" s="3">
        <f>IFERROR(VLOOKUP(B984,[3]Aaf_SALUD!$C$16:$M$112,11,0)+VLOOKUP(B984,[4]Aaf_SALUD!$C$16:$M$112,11,0),0)</f>
        <v>0</v>
      </c>
      <c r="V984" s="3"/>
      <c r="W984" s="3"/>
      <c r="X984" s="3">
        <f>IFERROR(VLOOKUP(B984,[3]Ap_CESANTIAS!$C$16:$M$112,11,0)+VLOOKUP(B984,[4]Ap_CESANTIAS!$C$16:$M$112,11,0),0)</f>
        <v>0</v>
      </c>
      <c r="Y984" s="3">
        <f>IFERROR(VLOOKUP(B984,[3]Ap_PENSION!$C$16:$M$112,11,0)+VLOOKUP(B984,[4]Ap_PENSION!$C$16:$M$112,11,0),0)</f>
        <v>0</v>
      </c>
      <c r="Z984" s="3">
        <f>IFERROR(VLOOKUP(B984,[3]Ap_SALUD!$C$16:$M$112,11,0)+VLOOKUP(B984,[4]Ap_SALUD!$C$16:$M$112,11,0),0)</f>
        <v>0</v>
      </c>
      <c r="AA984" s="36">
        <f t="shared" si="46"/>
        <v>0</v>
      </c>
      <c r="AB984" s="37">
        <f t="shared" si="47"/>
        <v>0</v>
      </c>
    </row>
    <row r="985" spans="1:28" hidden="1" x14ac:dyDescent="0.25">
      <c r="A985" s="29">
        <v>973</v>
      </c>
      <c r="B985" s="61"/>
      <c r="C985" s="31">
        <v>890205677</v>
      </c>
      <c r="D985" s="31">
        <f>VLOOKUP(C985,ENERO!$D$13:$E$1147,2,0)</f>
        <v>216168861</v>
      </c>
      <c r="E985" s="61" t="s">
        <v>1124</v>
      </c>
      <c r="F985" s="61"/>
      <c r="G985" s="61"/>
      <c r="H985" s="3">
        <v>273970376</v>
      </c>
      <c r="I985" s="3">
        <v>599669263</v>
      </c>
      <c r="J985" s="3">
        <f>IFERROR(VLOOKUP(C985,[1]NOMINA!$Y$16:$AC$112,5,0),0)</f>
        <v>0</v>
      </c>
      <c r="K985" s="3">
        <f>IFERROR(VLOOKUP(C985,[1]CANCELACIONES!$Y$16:$AC$43,5,0),0)</f>
        <v>0</v>
      </c>
      <c r="L985" s="3">
        <f>IFERROR(VLOOKUP(C985,'[2]res- 200686'!$K$16:$R$112,8,0),0)</f>
        <v>0</v>
      </c>
      <c r="M985" s="3">
        <f>IFERROR(VLOOKUP(C985,'[2]reduccion calidad '!$K$16:$R$27,8,0),0)*-1</f>
        <v>0</v>
      </c>
      <c r="N985" s="3"/>
      <c r="O985" s="34">
        <f t="shared" si="45"/>
        <v>873639639</v>
      </c>
      <c r="P985" s="35">
        <v>873639639</v>
      </c>
      <c r="Q985" s="3">
        <f>IFERROR(VLOOKUP(C985,[3]ServNOMINA!$F$16:$M$112,8,0)+VLOOKUP(C985,[4]ServNOMINA!$F$16:$M$112,8,0),0)</f>
        <v>0</v>
      </c>
      <c r="R985" s="3">
        <f>IFERROR(VLOOKUP(C985,[3]ServOTROS!$F$16:$M$112,8,0)+VLOOKUP(C985,[4]ServOTROS!$F$16:$M$112,8,0),0)</f>
        <v>0</v>
      </c>
      <c r="S985" s="3"/>
      <c r="T985" s="3">
        <f>IFERROR(VLOOKUP(B985,[3]Aaf_PENSION!$C$16:$M$112,11,0)+VLOOKUP(B985,[4]Aaf_PENSION!$C$16:$M$112,11,0),0)</f>
        <v>0</v>
      </c>
      <c r="U985" s="3">
        <f>IFERROR(VLOOKUP(B985,[3]Aaf_SALUD!$C$16:$M$112,11,0)+VLOOKUP(B985,[4]Aaf_SALUD!$C$16:$M$112,11,0),0)</f>
        <v>0</v>
      </c>
      <c r="V985" s="3"/>
      <c r="W985" s="3"/>
      <c r="X985" s="3">
        <f>IFERROR(VLOOKUP(B985,[3]Ap_CESANTIAS!$C$16:$M$112,11,0)+VLOOKUP(B985,[4]Ap_CESANTIAS!$C$16:$M$112,11,0),0)</f>
        <v>0</v>
      </c>
      <c r="Y985" s="3">
        <f>IFERROR(VLOOKUP(B985,[3]Ap_PENSION!$C$16:$M$112,11,0)+VLOOKUP(B985,[4]Ap_PENSION!$C$16:$M$112,11,0),0)</f>
        <v>0</v>
      </c>
      <c r="Z985" s="3">
        <f>IFERROR(VLOOKUP(B985,[3]Ap_SALUD!$C$16:$M$112,11,0)+VLOOKUP(B985,[4]Ap_SALUD!$C$16:$M$112,11,0),0)</f>
        <v>0</v>
      </c>
      <c r="AA985" s="36">
        <f t="shared" si="46"/>
        <v>0</v>
      </c>
      <c r="AB985" s="37">
        <f t="shared" si="47"/>
        <v>0</v>
      </c>
    </row>
    <row r="986" spans="1:28" hidden="1" x14ac:dyDescent="0.25">
      <c r="A986" s="38">
        <v>974</v>
      </c>
      <c r="B986" s="61"/>
      <c r="C986" s="31">
        <v>890210951</v>
      </c>
      <c r="D986" s="31">
        <f>VLOOKUP(C986,ENERO!$D$13:$E$1147,2,0)</f>
        <v>216768867</v>
      </c>
      <c r="E986" s="61" t="s">
        <v>1125</v>
      </c>
      <c r="F986" s="61"/>
      <c r="G986" s="61"/>
      <c r="H986" s="3">
        <v>23031487</v>
      </c>
      <c r="I986" s="3">
        <v>71712338</v>
      </c>
      <c r="J986" s="3">
        <f>IFERROR(VLOOKUP(C986,[1]NOMINA!$Y$16:$AC$112,5,0),0)</f>
        <v>0</v>
      </c>
      <c r="K986" s="3">
        <f>IFERROR(VLOOKUP(C986,[1]CANCELACIONES!$Y$16:$AC$43,5,0),0)</f>
        <v>0</v>
      </c>
      <c r="L986" s="3">
        <f>IFERROR(VLOOKUP(C986,'[2]res- 200686'!$K$16:$R$112,8,0),0)</f>
        <v>0</v>
      </c>
      <c r="M986" s="3">
        <f>IFERROR(VLOOKUP(C986,'[2]reduccion calidad '!$K$16:$R$27,8,0),0)*-1</f>
        <v>0</v>
      </c>
      <c r="N986" s="3"/>
      <c r="O986" s="34">
        <f t="shared" si="45"/>
        <v>94743825</v>
      </c>
      <c r="P986" s="35">
        <v>94743825</v>
      </c>
      <c r="Q986" s="3">
        <f>IFERROR(VLOOKUP(C986,[3]ServNOMINA!$F$16:$M$112,8,0)+VLOOKUP(C986,[4]ServNOMINA!$F$16:$M$112,8,0),0)</f>
        <v>0</v>
      </c>
      <c r="R986" s="3">
        <f>IFERROR(VLOOKUP(C986,[3]ServOTROS!$F$16:$M$112,8,0)+VLOOKUP(C986,[4]ServOTROS!$F$16:$M$112,8,0),0)</f>
        <v>0</v>
      </c>
      <c r="S986" s="3"/>
      <c r="T986" s="3">
        <f>IFERROR(VLOOKUP(B986,[3]Aaf_PENSION!$C$16:$M$112,11,0)+VLOOKUP(B986,[4]Aaf_PENSION!$C$16:$M$112,11,0),0)</f>
        <v>0</v>
      </c>
      <c r="U986" s="3">
        <f>IFERROR(VLOOKUP(B986,[3]Aaf_SALUD!$C$16:$M$112,11,0)+VLOOKUP(B986,[4]Aaf_SALUD!$C$16:$M$112,11,0),0)</f>
        <v>0</v>
      </c>
      <c r="V986" s="3"/>
      <c r="W986" s="3"/>
      <c r="X986" s="3">
        <f>IFERROR(VLOOKUP(B986,[3]Ap_CESANTIAS!$C$16:$M$112,11,0)+VLOOKUP(B986,[4]Ap_CESANTIAS!$C$16:$M$112,11,0),0)</f>
        <v>0</v>
      </c>
      <c r="Y986" s="3">
        <f>IFERROR(VLOOKUP(B986,[3]Ap_PENSION!$C$16:$M$112,11,0)+VLOOKUP(B986,[4]Ap_PENSION!$C$16:$M$112,11,0),0)</f>
        <v>0</v>
      </c>
      <c r="Z986" s="3">
        <f>IFERROR(VLOOKUP(B986,[3]Ap_SALUD!$C$16:$M$112,11,0)+VLOOKUP(B986,[4]Ap_SALUD!$C$16:$M$112,11,0),0)</f>
        <v>0</v>
      </c>
      <c r="AA986" s="36">
        <f t="shared" si="46"/>
        <v>0</v>
      </c>
      <c r="AB986" s="37">
        <f t="shared" si="47"/>
        <v>0</v>
      </c>
    </row>
    <row r="987" spans="1:28" hidden="1" x14ac:dyDescent="0.25">
      <c r="A987" s="29">
        <v>975</v>
      </c>
      <c r="B987" s="61"/>
      <c r="C987" s="31">
        <v>890206250</v>
      </c>
      <c r="D987" s="31">
        <f>VLOOKUP(C987,ENERO!$D$13:$E$1147,2,0)</f>
        <v>217268872</v>
      </c>
      <c r="E987" s="61" t="s">
        <v>485</v>
      </c>
      <c r="F987" s="61"/>
      <c r="G987" s="61"/>
      <c r="H987" s="3">
        <v>90727887</v>
      </c>
      <c r="I987" s="3">
        <v>173502758</v>
      </c>
      <c r="J987" s="3">
        <f>IFERROR(VLOOKUP(C987,[1]NOMINA!$Y$16:$AC$112,5,0),0)</f>
        <v>0</v>
      </c>
      <c r="K987" s="3">
        <f>IFERROR(VLOOKUP(C987,[1]CANCELACIONES!$Y$16:$AC$43,5,0),0)</f>
        <v>0</v>
      </c>
      <c r="L987" s="3">
        <f>IFERROR(VLOOKUP(C987,'[2]res- 200686'!$K$16:$R$112,8,0),0)</f>
        <v>0</v>
      </c>
      <c r="M987" s="3">
        <f>IFERROR(VLOOKUP(C987,'[2]reduccion calidad '!$K$16:$R$27,8,0),0)*-1</f>
        <v>0</v>
      </c>
      <c r="N987" s="3"/>
      <c r="O987" s="34">
        <f t="shared" si="45"/>
        <v>264230645</v>
      </c>
      <c r="P987" s="35">
        <v>264230645</v>
      </c>
      <c r="Q987" s="3">
        <f>IFERROR(VLOOKUP(C987,[3]ServNOMINA!$F$16:$M$112,8,0)+VLOOKUP(C987,[4]ServNOMINA!$F$16:$M$112,8,0),0)</f>
        <v>0</v>
      </c>
      <c r="R987" s="3">
        <f>IFERROR(VLOOKUP(C987,[3]ServOTROS!$F$16:$M$112,8,0)+VLOOKUP(C987,[4]ServOTROS!$F$16:$M$112,8,0),0)</f>
        <v>0</v>
      </c>
      <c r="S987" s="3"/>
      <c r="T987" s="3">
        <f>IFERROR(VLOOKUP(B987,[3]Aaf_PENSION!$C$16:$M$112,11,0)+VLOOKUP(B987,[4]Aaf_PENSION!$C$16:$M$112,11,0),0)</f>
        <v>0</v>
      </c>
      <c r="U987" s="3">
        <f>IFERROR(VLOOKUP(B987,[3]Aaf_SALUD!$C$16:$M$112,11,0)+VLOOKUP(B987,[4]Aaf_SALUD!$C$16:$M$112,11,0),0)</f>
        <v>0</v>
      </c>
      <c r="V987" s="3"/>
      <c r="W987" s="3"/>
      <c r="X987" s="3">
        <f>IFERROR(VLOOKUP(B987,[3]Ap_CESANTIAS!$C$16:$M$112,11,0)+VLOOKUP(B987,[4]Ap_CESANTIAS!$C$16:$M$112,11,0),0)</f>
        <v>0</v>
      </c>
      <c r="Y987" s="3">
        <f>IFERROR(VLOOKUP(B987,[3]Ap_PENSION!$C$16:$M$112,11,0)+VLOOKUP(B987,[4]Ap_PENSION!$C$16:$M$112,11,0),0)</f>
        <v>0</v>
      </c>
      <c r="Z987" s="3">
        <f>IFERROR(VLOOKUP(B987,[3]Ap_SALUD!$C$16:$M$112,11,0)+VLOOKUP(B987,[4]Ap_SALUD!$C$16:$M$112,11,0),0)</f>
        <v>0</v>
      </c>
      <c r="AA987" s="36">
        <f t="shared" si="46"/>
        <v>0</v>
      </c>
      <c r="AB987" s="37">
        <f t="shared" si="47"/>
        <v>0</v>
      </c>
    </row>
    <row r="988" spans="1:28" hidden="1" x14ac:dyDescent="0.25">
      <c r="A988" s="38">
        <v>976</v>
      </c>
      <c r="B988" s="61"/>
      <c r="C988" s="31">
        <v>890204138</v>
      </c>
      <c r="D988" s="31">
        <f>VLOOKUP(C988,ENERO!$D$13:$E$1147,2,0)</f>
        <v>219568895</v>
      </c>
      <c r="E988" s="61" t="s">
        <v>1126</v>
      </c>
      <c r="F988" s="61"/>
      <c r="G988" s="61"/>
      <c r="H988" s="3">
        <v>124672550</v>
      </c>
      <c r="I988" s="3">
        <v>320763214</v>
      </c>
      <c r="J988" s="3">
        <f>IFERROR(VLOOKUP(C988,[1]NOMINA!$Y$16:$AC$112,5,0),0)</f>
        <v>0</v>
      </c>
      <c r="K988" s="3">
        <f>IFERROR(VLOOKUP(C988,[1]CANCELACIONES!$Y$16:$AC$43,5,0),0)</f>
        <v>0</v>
      </c>
      <c r="L988" s="3">
        <f>IFERROR(VLOOKUP(C988,'[2]res- 200686'!$K$16:$R$112,8,0),0)</f>
        <v>0</v>
      </c>
      <c r="M988" s="3">
        <f>IFERROR(VLOOKUP(C988,'[2]reduccion calidad '!$K$16:$R$27,8,0),0)*-1</f>
        <v>0</v>
      </c>
      <c r="N988" s="3"/>
      <c r="O988" s="34">
        <f t="shared" si="45"/>
        <v>445435764</v>
      </c>
      <c r="P988" s="35">
        <v>445435764</v>
      </c>
      <c r="Q988" s="3">
        <f>IFERROR(VLOOKUP(C988,[3]ServNOMINA!$F$16:$M$112,8,0)+VLOOKUP(C988,[4]ServNOMINA!$F$16:$M$112,8,0),0)</f>
        <v>0</v>
      </c>
      <c r="R988" s="3">
        <f>IFERROR(VLOOKUP(C988,[3]ServOTROS!$F$16:$M$112,8,0)+VLOOKUP(C988,[4]ServOTROS!$F$16:$M$112,8,0),0)</f>
        <v>0</v>
      </c>
      <c r="S988" s="3"/>
      <c r="T988" s="3">
        <f>IFERROR(VLOOKUP(B988,[3]Aaf_PENSION!$C$16:$M$112,11,0)+VLOOKUP(B988,[4]Aaf_PENSION!$C$16:$M$112,11,0),0)</f>
        <v>0</v>
      </c>
      <c r="U988" s="3">
        <f>IFERROR(VLOOKUP(B988,[3]Aaf_SALUD!$C$16:$M$112,11,0)+VLOOKUP(B988,[4]Aaf_SALUD!$C$16:$M$112,11,0),0)</f>
        <v>0</v>
      </c>
      <c r="V988" s="3"/>
      <c r="W988" s="3"/>
      <c r="X988" s="3">
        <f>IFERROR(VLOOKUP(B988,[3]Ap_CESANTIAS!$C$16:$M$112,11,0)+VLOOKUP(B988,[4]Ap_CESANTIAS!$C$16:$M$112,11,0),0)</f>
        <v>0</v>
      </c>
      <c r="Y988" s="3">
        <f>IFERROR(VLOOKUP(B988,[3]Ap_PENSION!$C$16:$M$112,11,0)+VLOOKUP(B988,[4]Ap_PENSION!$C$16:$M$112,11,0),0)</f>
        <v>0</v>
      </c>
      <c r="Z988" s="3">
        <f>IFERROR(VLOOKUP(B988,[3]Ap_SALUD!$C$16:$M$112,11,0)+VLOOKUP(B988,[4]Ap_SALUD!$C$16:$M$112,11,0),0)</f>
        <v>0</v>
      </c>
      <c r="AA988" s="36">
        <f t="shared" si="46"/>
        <v>0</v>
      </c>
      <c r="AB988" s="37">
        <f t="shared" si="47"/>
        <v>0</v>
      </c>
    </row>
    <row r="989" spans="1:28" hidden="1" x14ac:dyDescent="0.25">
      <c r="A989" s="29">
        <v>977</v>
      </c>
      <c r="B989" s="61"/>
      <c r="C989" s="31">
        <v>892201286</v>
      </c>
      <c r="D989" s="31">
        <f>VLOOKUP(C989,ENERO!$D$13:$E$1147,2,0)</f>
        <v>211070110</v>
      </c>
      <c r="E989" s="61" t="s">
        <v>495</v>
      </c>
      <c r="F989" s="61"/>
      <c r="G989" s="61"/>
      <c r="H989" s="3">
        <v>265455744</v>
      </c>
      <c r="I989" s="3">
        <v>342608758</v>
      </c>
      <c r="J989" s="3">
        <f>IFERROR(VLOOKUP(C989,[1]NOMINA!$Y$16:$AC$112,5,0),0)</f>
        <v>0</v>
      </c>
      <c r="K989" s="3">
        <f>IFERROR(VLOOKUP(C989,[1]CANCELACIONES!$Y$16:$AC$43,5,0),0)</f>
        <v>0</v>
      </c>
      <c r="L989" s="3">
        <f>IFERROR(VLOOKUP(C989,'[2]res- 200686'!$K$16:$R$112,8,0),0)</f>
        <v>0</v>
      </c>
      <c r="M989" s="3">
        <f>IFERROR(VLOOKUP(C989,'[2]reduccion calidad '!$K$16:$R$27,8,0),0)*-1</f>
        <v>0</v>
      </c>
      <c r="N989" s="3"/>
      <c r="O989" s="34">
        <f t="shared" si="45"/>
        <v>608064502</v>
      </c>
      <c r="P989" s="35">
        <v>608064502</v>
      </c>
      <c r="Q989" s="3">
        <f>IFERROR(VLOOKUP(C989,[3]ServNOMINA!$F$16:$M$112,8,0)+VLOOKUP(C989,[4]ServNOMINA!$F$16:$M$112,8,0),0)</f>
        <v>0</v>
      </c>
      <c r="R989" s="3">
        <f>IFERROR(VLOOKUP(C989,[3]ServOTROS!$F$16:$M$112,8,0)+VLOOKUP(C989,[4]ServOTROS!$F$16:$M$112,8,0),0)</f>
        <v>0</v>
      </c>
      <c r="S989" s="3"/>
      <c r="T989" s="3">
        <f>IFERROR(VLOOKUP(B989,[3]Aaf_PENSION!$C$16:$M$112,11,0)+VLOOKUP(B989,[4]Aaf_PENSION!$C$16:$M$112,11,0),0)</f>
        <v>0</v>
      </c>
      <c r="U989" s="3">
        <f>IFERROR(VLOOKUP(B989,[3]Aaf_SALUD!$C$16:$M$112,11,0)+VLOOKUP(B989,[4]Aaf_SALUD!$C$16:$M$112,11,0),0)</f>
        <v>0</v>
      </c>
      <c r="V989" s="3"/>
      <c r="W989" s="3"/>
      <c r="X989" s="3">
        <f>IFERROR(VLOOKUP(B989,[3]Ap_CESANTIAS!$C$16:$M$112,11,0)+VLOOKUP(B989,[4]Ap_CESANTIAS!$C$16:$M$112,11,0),0)</f>
        <v>0</v>
      </c>
      <c r="Y989" s="3">
        <f>IFERROR(VLOOKUP(B989,[3]Ap_PENSION!$C$16:$M$112,11,0)+VLOOKUP(B989,[4]Ap_PENSION!$C$16:$M$112,11,0),0)</f>
        <v>0</v>
      </c>
      <c r="Z989" s="3">
        <f>IFERROR(VLOOKUP(B989,[3]Ap_SALUD!$C$16:$M$112,11,0)+VLOOKUP(B989,[4]Ap_SALUD!$C$16:$M$112,11,0),0)</f>
        <v>0</v>
      </c>
      <c r="AA989" s="36">
        <f t="shared" si="46"/>
        <v>0</v>
      </c>
      <c r="AB989" s="37">
        <f t="shared" si="47"/>
        <v>0</v>
      </c>
    </row>
    <row r="990" spans="1:28" hidden="1" x14ac:dyDescent="0.25">
      <c r="A990" s="38">
        <v>978</v>
      </c>
      <c r="B990" s="61"/>
      <c r="C990" s="31">
        <v>892200058</v>
      </c>
      <c r="D990" s="31">
        <f>VLOOKUP(C990,ENERO!$D$13:$E$1147,2,0)</f>
        <v>212470124</v>
      </c>
      <c r="E990" s="61" t="s">
        <v>1127</v>
      </c>
      <c r="F990" s="61"/>
      <c r="G990" s="61"/>
      <c r="H990" s="3">
        <v>355786120</v>
      </c>
      <c r="I990" s="3">
        <v>803696778</v>
      </c>
      <c r="J990" s="3">
        <f>IFERROR(VLOOKUP(C990,[1]NOMINA!$Y$16:$AC$112,5,0),0)</f>
        <v>0</v>
      </c>
      <c r="K990" s="3">
        <f>IFERROR(VLOOKUP(C990,[1]CANCELACIONES!$Y$16:$AC$43,5,0),0)</f>
        <v>0</v>
      </c>
      <c r="L990" s="3">
        <f>IFERROR(VLOOKUP(C990,'[2]res- 200686'!$K$16:$R$112,8,0),0)</f>
        <v>0</v>
      </c>
      <c r="M990" s="3">
        <f>IFERROR(VLOOKUP(C990,'[2]reduccion calidad '!$K$16:$R$27,8,0),0)*-1</f>
        <v>0</v>
      </c>
      <c r="N990" s="3"/>
      <c r="O990" s="34">
        <f t="shared" si="45"/>
        <v>1159482898</v>
      </c>
      <c r="P990" s="35">
        <v>1159482898</v>
      </c>
      <c r="Q990" s="3">
        <f>IFERROR(VLOOKUP(C990,[3]ServNOMINA!$F$16:$M$112,8,0)+VLOOKUP(C990,[4]ServNOMINA!$F$16:$M$112,8,0),0)</f>
        <v>0</v>
      </c>
      <c r="R990" s="3">
        <f>IFERROR(VLOOKUP(C990,[3]ServOTROS!$F$16:$M$112,8,0)+VLOOKUP(C990,[4]ServOTROS!$F$16:$M$112,8,0),0)</f>
        <v>0</v>
      </c>
      <c r="S990" s="3"/>
      <c r="T990" s="3">
        <f>IFERROR(VLOOKUP(B990,[3]Aaf_PENSION!$C$16:$M$112,11,0)+VLOOKUP(B990,[4]Aaf_PENSION!$C$16:$M$112,11,0),0)</f>
        <v>0</v>
      </c>
      <c r="U990" s="3">
        <f>IFERROR(VLOOKUP(B990,[3]Aaf_SALUD!$C$16:$M$112,11,0)+VLOOKUP(B990,[4]Aaf_SALUD!$C$16:$M$112,11,0),0)</f>
        <v>0</v>
      </c>
      <c r="V990" s="3"/>
      <c r="W990" s="3"/>
      <c r="X990" s="3">
        <f>IFERROR(VLOOKUP(B990,[3]Ap_CESANTIAS!$C$16:$M$112,11,0)+VLOOKUP(B990,[4]Ap_CESANTIAS!$C$16:$M$112,11,0),0)</f>
        <v>0</v>
      </c>
      <c r="Y990" s="3">
        <f>IFERROR(VLOOKUP(B990,[3]Ap_PENSION!$C$16:$M$112,11,0)+VLOOKUP(B990,[4]Ap_PENSION!$C$16:$M$112,11,0),0)</f>
        <v>0</v>
      </c>
      <c r="Z990" s="3">
        <f>IFERROR(VLOOKUP(B990,[3]Ap_SALUD!$C$16:$M$112,11,0)+VLOOKUP(B990,[4]Ap_SALUD!$C$16:$M$112,11,0),0)</f>
        <v>0</v>
      </c>
      <c r="AA990" s="36">
        <f t="shared" si="46"/>
        <v>0</v>
      </c>
      <c r="AB990" s="37">
        <f t="shared" si="47"/>
        <v>0</v>
      </c>
    </row>
    <row r="991" spans="1:28" hidden="1" x14ac:dyDescent="0.25">
      <c r="A991" s="29">
        <v>979</v>
      </c>
      <c r="B991" s="61"/>
      <c r="C991" s="31">
        <v>892280053</v>
      </c>
      <c r="D991" s="31">
        <f>VLOOKUP(C991,ENERO!$D$13:$E$1147,2,0)</f>
        <v>210470204</v>
      </c>
      <c r="E991" s="61" t="s">
        <v>1128</v>
      </c>
      <c r="F991" s="61"/>
      <c r="G991" s="61"/>
      <c r="H991" s="3">
        <v>384646188</v>
      </c>
      <c r="I991" s="3">
        <v>531008109</v>
      </c>
      <c r="J991" s="3">
        <f>IFERROR(VLOOKUP(C991,[1]NOMINA!$Y$16:$AC$112,5,0),0)</f>
        <v>0</v>
      </c>
      <c r="K991" s="3">
        <f>IFERROR(VLOOKUP(C991,[1]CANCELACIONES!$Y$16:$AC$43,5,0),0)</f>
        <v>0</v>
      </c>
      <c r="L991" s="3">
        <f>IFERROR(VLOOKUP(C991,'[2]res- 200686'!$K$16:$R$112,8,0),0)</f>
        <v>0</v>
      </c>
      <c r="M991" s="3">
        <f>IFERROR(VLOOKUP(C991,'[2]reduccion calidad '!$K$16:$R$27,8,0),0)*-1</f>
        <v>0</v>
      </c>
      <c r="N991" s="3"/>
      <c r="O991" s="34">
        <f t="shared" si="45"/>
        <v>915654297</v>
      </c>
      <c r="P991" s="35">
        <v>915654297</v>
      </c>
      <c r="Q991" s="3">
        <f>IFERROR(VLOOKUP(C991,[3]ServNOMINA!$F$16:$M$112,8,0)+VLOOKUP(C991,[4]ServNOMINA!$F$16:$M$112,8,0),0)</f>
        <v>0</v>
      </c>
      <c r="R991" s="3">
        <f>IFERROR(VLOOKUP(C991,[3]ServOTROS!$F$16:$M$112,8,0)+VLOOKUP(C991,[4]ServOTROS!$F$16:$M$112,8,0),0)</f>
        <v>0</v>
      </c>
      <c r="S991" s="3"/>
      <c r="T991" s="3">
        <f>IFERROR(VLOOKUP(B991,[3]Aaf_PENSION!$C$16:$M$112,11,0)+VLOOKUP(B991,[4]Aaf_PENSION!$C$16:$M$112,11,0),0)</f>
        <v>0</v>
      </c>
      <c r="U991" s="3">
        <f>IFERROR(VLOOKUP(B991,[3]Aaf_SALUD!$C$16:$M$112,11,0)+VLOOKUP(B991,[4]Aaf_SALUD!$C$16:$M$112,11,0),0)</f>
        <v>0</v>
      </c>
      <c r="V991" s="3"/>
      <c r="W991" s="3"/>
      <c r="X991" s="3">
        <f>IFERROR(VLOOKUP(B991,[3]Ap_CESANTIAS!$C$16:$M$112,11,0)+VLOOKUP(B991,[4]Ap_CESANTIAS!$C$16:$M$112,11,0),0)</f>
        <v>0</v>
      </c>
      <c r="Y991" s="3">
        <f>IFERROR(VLOOKUP(B991,[3]Ap_PENSION!$C$16:$M$112,11,0)+VLOOKUP(B991,[4]Ap_PENSION!$C$16:$M$112,11,0),0)</f>
        <v>0</v>
      </c>
      <c r="Z991" s="3">
        <f>IFERROR(VLOOKUP(B991,[3]Ap_SALUD!$C$16:$M$112,11,0)+VLOOKUP(B991,[4]Ap_SALUD!$C$16:$M$112,11,0),0)</f>
        <v>0</v>
      </c>
      <c r="AA991" s="36">
        <f t="shared" si="46"/>
        <v>0</v>
      </c>
      <c r="AB991" s="37">
        <f t="shared" si="47"/>
        <v>0</v>
      </c>
    </row>
    <row r="992" spans="1:28" hidden="1" x14ac:dyDescent="0.25">
      <c r="A992" s="38">
        <v>980</v>
      </c>
      <c r="B992" s="61"/>
      <c r="C992" s="31">
        <v>892280032</v>
      </c>
      <c r="D992" s="31">
        <f>VLOOKUP(C992,ENERO!$D$13:$E$1147,2,0)</f>
        <v>211570215</v>
      </c>
      <c r="E992" s="61" t="s">
        <v>1129</v>
      </c>
      <c r="F992" s="61"/>
      <c r="G992" s="61"/>
      <c r="H992" s="3">
        <v>1224660352</v>
      </c>
      <c r="I992" s="3">
        <v>1913619850</v>
      </c>
      <c r="J992" s="3">
        <f>IFERROR(VLOOKUP(C992,[1]NOMINA!$Y$16:$AC$112,5,0),0)</f>
        <v>0</v>
      </c>
      <c r="K992" s="3">
        <f>IFERROR(VLOOKUP(C992,[1]CANCELACIONES!$Y$16:$AC$43,5,0),0)</f>
        <v>0</v>
      </c>
      <c r="L992" s="3">
        <f>IFERROR(VLOOKUP(C992,'[2]res- 200686'!$K$16:$R$112,8,0),0)</f>
        <v>0</v>
      </c>
      <c r="M992" s="3">
        <f>IFERROR(VLOOKUP(C992,'[2]reduccion calidad '!$K$16:$R$27,8,0),0)*-1</f>
        <v>0</v>
      </c>
      <c r="N992" s="3"/>
      <c r="O992" s="34">
        <f t="shared" si="45"/>
        <v>3138280202</v>
      </c>
      <c r="P992" s="35">
        <v>3138280202</v>
      </c>
      <c r="Q992" s="3">
        <f>IFERROR(VLOOKUP(C992,[3]ServNOMINA!$F$16:$M$112,8,0)+VLOOKUP(C992,[4]ServNOMINA!$F$16:$M$112,8,0),0)</f>
        <v>0</v>
      </c>
      <c r="R992" s="3">
        <f>IFERROR(VLOOKUP(C992,[3]ServOTROS!$F$16:$M$112,8,0)+VLOOKUP(C992,[4]ServOTROS!$F$16:$M$112,8,0),0)</f>
        <v>0</v>
      </c>
      <c r="S992" s="3"/>
      <c r="T992" s="3">
        <f>IFERROR(VLOOKUP(B992,[3]Aaf_PENSION!$C$16:$M$112,11,0)+VLOOKUP(B992,[4]Aaf_PENSION!$C$16:$M$112,11,0),0)</f>
        <v>0</v>
      </c>
      <c r="U992" s="3">
        <f>IFERROR(VLOOKUP(B992,[3]Aaf_SALUD!$C$16:$M$112,11,0)+VLOOKUP(B992,[4]Aaf_SALUD!$C$16:$M$112,11,0),0)</f>
        <v>0</v>
      </c>
      <c r="V992" s="3"/>
      <c r="W992" s="3"/>
      <c r="X992" s="3">
        <f>IFERROR(VLOOKUP(B992,[3]Ap_CESANTIAS!$C$16:$M$112,11,0)+VLOOKUP(B992,[4]Ap_CESANTIAS!$C$16:$M$112,11,0),0)</f>
        <v>0</v>
      </c>
      <c r="Y992" s="3">
        <f>IFERROR(VLOOKUP(B992,[3]Ap_PENSION!$C$16:$M$112,11,0)+VLOOKUP(B992,[4]Ap_PENSION!$C$16:$M$112,11,0),0)</f>
        <v>0</v>
      </c>
      <c r="Z992" s="3">
        <f>IFERROR(VLOOKUP(B992,[3]Ap_SALUD!$C$16:$M$112,11,0)+VLOOKUP(B992,[4]Ap_SALUD!$C$16:$M$112,11,0),0)</f>
        <v>0</v>
      </c>
      <c r="AA992" s="36">
        <f t="shared" si="46"/>
        <v>0</v>
      </c>
      <c r="AB992" s="37">
        <f t="shared" si="47"/>
        <v>0</v>
      </c>
    </row>
    <row r="993" spans="1:28" hidden="1" x14ac:dyDescent="0.25">
      <c r="A993" s="29">
        <v>981</v>
      </c>
      <c r="B993" s="61"/>
      <c r="C993" s="31">
        <v>823003543</v>
      </c>
      <c r="D993" s="31">
        <f>VLOOKUP(C993,ENERO!$D$13:$E$1147,2,0)</f>
        <v>89970221</v>
      </c>
      <c r="E993" s="61" t="s">
        <v>1130</v>
      </c>
      <c r="F993" s="61"/>
      <c r="G993" s="61"/>
      <c r="H993" s="3">
        <v>465054912</v>
      </c>
      <c r="I993" s="3">
        <v>811197587</v>
      </c>
      <c r="J993" s="3">
        <f>IFERROR(VLOOKUP(C993,[1]NOMINA!$Y$16:$AC$112,5,0),0)</f>
        <v>0</v>
      </c>
      <c r="K993" s="3">
        <f>IFERROR(VLOOKUP(C993,[1]CANCELACIONES!$Y$16:$AC$43,5,0),0)</f>
        <v>0</v>
      </c>
      <c r="L993" s="3">
        <f>IFERROR(VLOOKUP(C993,'[2]res- 200686'!$K$16:$R$112,8,0),0)</f>
        <v>0</v>
      </c>
      <c r="M993" s="3">
        <f>IFERROR(VLOOKUP(C993,'[2]reduccion calidad '!$K$16:$R$27,8,0),0)*-1</f>
        <v>0</v>
      </c>
      <c r="N993" s="3"/>
      <c r="O993" s="34">
        <f t="shared" si="45"/>
        <v>1276252499</v>
      </c>
      <c r="P993" s="35">
        <v>1276252499</v>
      </c>
      <c r="Q993" s="3">
        <f>IFERROR(VLOOKUP(C993,[3]ServNOMINA!$F$16:$M$112,8,0)+VLOOKUP(C993,[4]ServNOMINA!$F$16:$M$112,8,0),0)</f>
        <v>0</v>
      </c>
      <c r="R993" s="3">
        <f>IFERROR(VLOOKUP(C993,[3]ServOTROS!$F$16:$M$112,8,0)+VLOOKUP(C993,[4]ServOTROS!$F$16:$M$112,8,0),0)</f>
        <v>0</v>
      </c>
      <c r="S993" s="3"/>
      <c r="T993" s="3">
        <f>IFERROR(VLOOKUP(B993,[3]Aaf_PENSION!$C$16:$M$112,11,0)+VLOOKUP(B993,[4]Aaf_PENSION!$C$16:$M$112,11,0),0)</f>
        <v>0</v>
      </c>
      <c r="U993" s="3">
        <f>IFERROR(VLOOKUP(B993,[3]Aaf_SALUD!$C$16:$M$112,11,0)+VLOOKUP(B993,[4]Aaf_SALUD!$C$16:$M$112,11,0),0)</f>
        <v>0</v>
      </c>
      <c r="V993" s="3"/>
      <c r="W993" s="3"/>
      <c r="X993" s="3">
        <f>IFERROR(VLOOKUP(B993,[3]Ap_CESANTIAS!$C$16:$M$112,11,0)+VLOOKUP(B993,[4]Ap_CESANTIAS!$C$16:$M$112,11,0),0)</f>
        <v>0</v>
      </c>
      <c r="Y993" s="3">
        <f>IFERROR(VLOOKUP(B993,[3]Ap_PENSION!$C$16:$M$112,11,0)+VLOOKUP(B993,[4]Ap_PENSION!$C$16:$M$112,11,0),0)</f>
        <v>0</v>
      </c>
      <c r="Z993" s="3">
        <f>IFERROR(VLOOKUP(B993,[3]Ap_SALUD!$C$16:$M$112,11,0)+VLOOKUP(B993,[4]Ap_SALUD!$C$16:$M$112,11,0),0)</f>
        <v>0</v>
      </c>
      <c r="AA993" s="36">
        <f t="shared" si="46"/>
        <v>0</v>
      </c>
      <c r="AB993" s="37">
        <f t="shared" si="47"/>
        <v>0</v>
      </c>
    </row>
    <row r="994" spans="1:28" hidden="1" x14ac:dyDescent="0.25">
      <c r="A994" s="38">
        <v>982</v>
      </c>
      <c r="B994" s="61"/>
      <c r="C994" s="31">
        <v>892200740</v>
      </c>
      <c r="D994" s="31">
        <f>VLOOKUP(C994,ENERO!$D$13:$E$1147,2,0)</f>
        <v>213070230</v>
      </c>
      <c r="E994" s="61" t="s">
        <v>1131</v>
      </c>
      <c r="F994" s="61"/>
      <c r="G994" s="61"/>
      <c r="H994" s="3">
        <v>195042754</v>
      </c>
      <c r="I994" s="3">
        <v>238163958</v>
      </c>
      <c r="J994" s="3">
        <f>IFERROR(VLOOKUP(C994,[1]NOMINA!$Y$16:$AC$112,5,0),0)</f>
        <v>0</v>
      </c>
      <c r="K994" s="3">
        <f>IFERROR(VLOOKUP(C994,[1]CANCELACIONES!$Y$16:$AC$43,5,0),0)</f>
        <v>0</v>
      </c>
      <c r="L994" s="3">
        <f>IFERROR(VLOOKUP(C994,'[2]res- 200686'!$K$16:$R$112,8,0),0)</f>
        <v>0</v>
      </c>
      <c r="M994" s="3">
        <f>IFERROR(VLOOKUP(C994,'[2]reduccion calidad '!$K$16:$R$27,8,0),0)*-1</f>
        <v>0</v>
      </c>
      <c r="N994" s="3"/>
      <c r="O994" s="34">
        <f t="shared" si="45"/>
        <v>433206712</v>
      </c>
      <c r="P994" s="35">
        <v>433206712</v>
      </c>
      <c r="Q994" s="3">
        <f>IFERROR(VLOOKUP(C994,[3]ServNOMINA!$F$16:$M$112,8,0)+VLOOKUP(C994,[4]ServNOMINA!$F$16:$M$112,8,0),0)</f>
        <v>0</v>
      </c>
      <c r="R994" s="3">
        <f>IFERROR(VLOOKUP(C994,[3]ServOTROS!$F$16:$M$112,8,0)+VLOOKUP(C994,[4]ServOTROS!$F$16:$M$112,8,0),0)</f>
        <v>0</v>
      </c>
      <c r="S994" s="3"/>
      <c r="T994" s="3">
        <f>IFERROR(VLOOKUP(B994,[3]Aaf_PENSION!$C$16:$M$112,11,0)+VLOOKUP(B994,[4]Aaf_PENSION!$C$16:$M$112,11,0),0)</f>
        <v>0</v>
      </c>
      <c r="U994" s="3">
        <f>IFERROR(VLOOKUP(B994,[3]Aaf_SALUD!$C$16:$M$112,11,0)+VLOOKUP(B994,[4]Aaf_SALUD!$C$16:$M$112,11,0),0)</f>
        <v>0</v>
      </c>
      <c r="V994" s="3"/>
      <c r="W994" s="3"/>
      <c r="X994" s="3">
        <f>IFERROR(VLOOKUP(B994,[3]Ap_CESANTIAS!$C$16:$M$112,11,0)+VLOOKUP(B994,[4]Ap_CESANTIAS!$C$16:$M$112,11,0),0)</f>
        <v>0</v>
      </c>
      <c r="Y994" s="3">
        <f>IFERROR(VLOOKUP(B994,[3]Ap_PENSION!$C$16:$M$112,11,0)+VLOOKUP(B994,[4]Ap_PENSION!$C$16:$M$112,11,0),0)</f>
        <v>0</v>
      </c>
      <c r="Z994" s="3">
        <f>IFERROR(VLOOKUP(B994,[3]Ap_SALUD!$C$16:$M$112,11,0)+VLOOKUP(B994,[4]Ap_SALUD!$C$16:$M$112,11,0),0)</f>
        <v>0</v>
      </c>
      <c r="AA994" s="36">
        <f t="shared" si="46"/>
        <v>0</v>
      </c>
      <c r="AB994" s="37">
        <f t="shared" si="47"/>
        <v>0</v>
      </c>
    </row>
    <row r="995" spans="1:28" hidden="1" x14ac:dyDescent="0.25">
      <c r="A995" s="29">
        <v>983</v>
      </c>
      <c r="B995" s="61"/>
      <c r="C995" s="31">
        <v>823002595</v>
      </c>
      <c r="D995" s="31">
        <f>VLOOKUP(C995,ENERO!$D$13:$E$1147,2,0)</f>
        <v>213370233</v>
      </c>
      <c r="E995" s="61" t="s">
        <v>1132</v>
      </c>
      <c r="F995" s="61"/>
      <c r="G995" s="61"/>
      <c r="H995" s="3">
        <v>304465136</v>
      </c>
      <c r="I995" s="3">
        <v>575368548</v>
      </c>
      <c r="J995" s="3">
        <f>IFERROR(VLOOKUP(C995,[1]NOMINA!$Y$16:$AC$112,5,0),0)</f>
        <v>0</v>
      </c>
      <c r="K995" s="3">
        <f>IFERROR(VLOOKUP(C995,[1]CANCELACIONES!$Y$16:$AC$43,5,0),0)</f>
        <v>0</v>
      </c>
      <c r="L995" s="3">
        <f>IFERROR(VLOOKUP(C995,'[2]res- 200686'!$K$16:$R$112,8,0),0)</f>
        <v>0</v>
      </c>
      <c r="M995" s="3">
        <f>IFERROR(VLOOKUP(C995,'[2]reduccion calidad '!$K$16:$R$27,8,0),0)*-1</f>
        <v>0</v>
      </c>
      <c r="N995" s="3"/>
      <c r="O995" s="34">
        <f t="shared" si="45"/>
        <v>879833684</v>
      </c>
      <c r="P995" s="35">
        <v>879833684</v>
      </c>
      <c r="Q995" s="3">
        <f>IFERROR(VLOOKUP(C995,[3]ServNOMINA!$F$16:$M$112,8,0)+VLOOKUP(C995,[4]ServNOMINA!$F$16:$M$112,8,0),0)</f>
        <v>0</v>
      </c>
      <c r="R995" s="3">
        <f>IFERROR(VLOOKUP(C995,[3]ServOTROS!$F$16:$M$112,8,0)+VLOOKUP(C995,[4]ServOTROS!$F$16:$M$112,8,0),0)</f>
        <v>0</v>
      </c>
      <c r="S995" s="3"/>
      <c r="T995" s="3">
        <f>IFERROR(VLOOKUP(B995,[3]Aaf_PENSION!$C$16:$M$112,11,0)+VLOOKUP(B995,[4]Aaf_PENSION!$C$16:$M$112,11,0),0)</f>
        <v>0</v>
      </c>
      <c r="U995" s="3">
        <f>IFERROR(VLOOKUP(B995,[3]Aaf_SALUD!$C$16:$M$112,11,0)+VLOOKUP(B995,[4]Aaf_SALUD!$C$16:$M$112,11,0),0)</f>
        <v>0</v>
      </c>
      <c r="V995" s="3"/>
      <c r="W995" s="3"/>
      <c r="X995" s="3">
        <f>IFERROR(VLOOKUP(B995,[3]Ap_CESANTIAS!$C$16:$M$112,11,0)+VLOOKUP(B995,[4]Ap_CESANTIAS!$C$16:$M$112,11,0),0)</f>
        <v>0</v>
      </c>
      <c r="Y995" s="3">
        <f>IFERROR(VLOOKUP(B995,[3]Ap_PENSION!$C$16:$M$112,11,0)+VLOOKUP(B995,[4]Ap_PENSION!$C$16:$M$112,11,0),0)</f>
        <v>0</v>
      </c>
      <c r="Z995" s="3">
        <f>IFERROR(VLOOKUP(B995,[3]Ap_SALUD!$C$16:$M$112,11,0)+VLOOKUP(B995,[4]Ap_SALUD!$C$16:$M$112,11,0),0)</f>
        <v>0</v>
      </c>
      <c r="AA995" s="36">
        <f t="shared" si="46"/>
        <v>0</v>
      </c>
      <c r="AB995" s="37">
        <f t="shared" si="47"/>
        <v>0</v>
      </c>
    </row>
    <row r="996" spans="1:28" hidden="1" x14ac:dyDescent="0.25">
      <c r="A996" s="38">
        <v>984</v>
      </c>
      <c r="B996" s="61"/>
      <c r="C996" s="31">
        <v>800049826</v>
      </c>
      <c r="D996" s="31">
        <f>VLOOKUP(C996,ENERO!$D$13:$E$1147,2,0)</f>
        <v>213570235</v>
      </c>
      <c r="E996" s="61" t="s">
        <v>1133</v>
      </c>
      <c r="F996" s="61"/>
      <c r="G996" s="61"/>
      <c r="H996" s="3">
        <v>544946536</v>
      </c>
      <c r="I996" s="3">
        <v>1018990435</v>
      </c>
      <c r="J996" s="3">
        <f>IFERROR(VLOOKUP(C996,[1]NOMINA!$Y$16:$AC$112,5,0),0)</f>
        <v>0</v>
      </c>
      <c r="K996" s="3">
        <f>IFERROR(VLOOKUP(C996,[1]CANCELACIONES!$Y$16:$AC$43,5,0),0)</f>
        <v>0</v>
      </c>
      <c r="L996" s="3">
        <f>IFERROR(VLOOKUP(C996,'[2]res- 200686'!$K$16:$R$112,8,0),0)</f>
        <v>0</v>
      </c>
      <c r="M996" s="3">
        <f>IFERROR(VLOOKUP(C996,'[2]reduccion calidad '!$K$16:$R$27,8,0),0)*-1</f>
        <v>0</v>
      </c>
      <c r="N996" s="3"/>
      <c r="O996" s="34">
        <f t="shared" si="45"/>
        <v>1563936971</v>
      </c>
      <c r="P996" s="35">
        <v>1563936971</v>
      </c>
      <c r="Q996" s="3">
        <f>IFERROR(VLOOKUP(C996,[3]ServNOMINA!$F$16:$M$112,8,0)+VLOOKUP(C996,[4]ServNOMINA!$F$16:$M$112,8,0),0)</f>
        <v>0</v>
      </c>
      <c r="R996" s="3">
        <f>IFERROR(VLOOKUP(C996,[3]ServOTROS!$F$16:$M$112,8,0)+VLOOKUP(C996,[4]ServOTROS!$F$16:$M$112,8,0),0)</f>
        <v>0</v>
      </c>
      <c r="S996" s="3"/>
      <c r="T996" s="3">
        <f>IFERROR(VLOOKUP(B996,[3]Aaf_PENSION!$C$16:$M$112,11,0)+VLOOKUP(B996,[4]Aaf_PENSION!$C$16:$M$112,11,0),0)</f>
        <v>0</v>
      </c>
      <c r="U996" s="3">
        <f>IFERROR(VLOOKUP(B996,[3]Aaf_SALUD!$C$16:$M$112,11,0)+VLOOKUP(B996,[4]Aaf_SALUD!$C$16:$M$112,11,0),0)</f>
        <v>0</v>
      </c>
      <c r="V996" s="3"/>
      <c r="W996" s="3"/>
      <c r="X996" s="3">
        <f>IFERROR(VLOOKUP(B996,[3]Ap_CESANTIAS!$C$16:$M$112,11,0)+VLOOKUP(B996,[4]Ap_CESANTIAS!$C$16:$M$112,11,0),0)</f>
        <v>0</v>
      </c>
      <c r="Y996" s="3">
        <f>IFERROR(VLOOKUP(B996,[3]Ap_PENSION!$C$16:$M$112,11,0)+VLOOKUP(B996,[4]Ap_PENSION!$C$16:$M$112,11,0),0)</f>
        <v>0</v>
      </c>
      <c r="Z996" s="3">
        <f>IFERROR(VLOOKUP(B996,[3]Ap_SALUD!$C$16:$M$112,11,0)+VLOOKUP(B996,[4]Ap_SALUD!$C$16:$M$112,11,0),0)</f>
        <v>0</v>
      </c>
      <c r="AA996" s="36">
        <f t="shared" si="46"/>
        <v>0</v>
      </c>
      <c r="AB996" s="37">
        <f t="shared" si="47"/>
        <v>0</v>
      </c>
    </row>
    <row r="997" spans="1:28" hidden="1" x14ac:dyDescent="0.25">
      <c r="A997" s="29">
        <v>985</v>
      </c>
      <c r="B997" s="61"/>
      <c r="C997" s="31">
        <v>800061313</v>
      </c>
      <c r="D997" s="31">
        <f>VLOOKUP(C997,ENERO!$D$13:$E$1147,2,0)</f>
        <v>216570265</v>
      </c>
      <c r="E997" s="61" t="s">
        <v>1134</v>
      </c>
      <c r="F997" s="61"/>
      <c r="G997" s="61"/>
      <c r="H997" s="3">
        <v>697904136</v>
      </c>
      <c r="I997" s="3">
        <v>1258440909</v>
      </c>
      <c r="J997" s="3">
        <f>IFERROR(VLOOKUP(C997,[1]NOMINA!$Y$16:$AC$112,5,0),0)</f>
        <v>0</v>
      </c>
      <c r="K997" s="3">
        <f>IFERROR(VLOOKUP(C997,[1]CANCELACIONES!$Y$16:$AC$43,5,0),0)</f>
        <v>0</v>
      </c>
      <c r="L997" s="3">
        <f>IFERROR(VLOOKUP(C997,'[2]res- 200686'!$K$16:$R$112,8,0),0)</f>
        <v>0</v>
      </c>
      <c r="M997" s="3">
        <f>IFERROR(VLOOKUP(C997,'[2]reduccion calidad '!$K$16:$R$27,8,0),0)*-1</f>
        <v>0</v>
      </c>
      <c r="N997" s="3"/>
      <c r="O997" s="34">
        <f t="shared" si="45"/>
        <v>1956345045</v>
      </c>
      <c r="P997" s="35">
        <v>1956345045</v>
      </c>
      <c r="Q997" s="3">
        <f>IFERROR(VLOOKUP(C997,[3]ServNOMINA!$F$16:$M$112,8,0)+VLOOKUP(C997,[4]ServNOMINA!$F$16:$M$112,8,0),0)</f>
        <v>0</v>
      </c>
      <c r="R997" s="3">
        <f>IFERROR(VLOOKUP(C997,[3]ServOTROS!$F$16:$M$112,8,0)+VLOOKUP(C997,[4]ServOTROS!$F$16:$M$112,8,0),0)</f>
        <v>0</v>
      </c>
      <c r="S997" s="3"/>
      <c r="T997" s="3">
        <f>IFERROR(VLOOKUP(B997,[3]Aaf_PENSION!$C$16:$M$112,11,0)+VLOOKUP(B997,[4]Aaf_PENSION!$C$16:$M$112,11,0),0)</f>
        <v>0</v>
      </c>
      <c r="U997" s="3">
        <f>IFERROR(VLOOKUP(B997,[3]Aaf_SALUD!$C$16:$M$112,11,0)+VLOOKUP(B997,[4]Aaf_SALUD!$C$16:$M$112,11,0),0)</f>
        <v>0</v>
      </c>
      <c r="V997" s="3"/>
      <c r="W997" s="3"/>
      <c r="X997" s="3">
        <f>IFERROR(VLOOKUP(B997,[3]Ap_CESANTIAS!$C$16:$M$112,11,0)+VLOOKUP(B997,[4]Ap_CESANTIAS!$C$16:$M$112,11,0),0)</f>
        <v>0</v>
      </c>
      <c r="Y997" s="3">
        <f>IFERROR(VLOOKUP(B997,[3]Ap_PENSION!$C$16:$M$112,11,0)+VLOOKUP(B997,[4]Ap_PENSION!$C$16:$M$112,11,0),0)</f>
        <v>0</v>
      </c>
      <c r="Z997" s="3">
        <f>IFERROR(VLOOKUP(B997,[3]Ap_SALUD!$C$16:$M$112,11,0)+VLOOKUP(B997,[4]Ap_SALUD!$C$16:$M$112,11,0),0)</f>
        <v>0</v>
      </c>
      <c r="AA997" s="36">
        <f t="shared" si="46"/>
        <v>0</v>
      </c>
      <c r="AB997" s="37">
        <f t="shared" si="47"/>
        <v>0</v>
      </c>
    </row>
    <row r="998" spans="1:28" hidden="1" x14ac:dyDescent="0.25">
      <c r="A998" s="38">
        <v>986</v>
      </c>
      <c r="B998" s="61"/>
      <c r="C998" s="31">
        <v>800050331</v>
      </c>
      <c r="D998" s="31">
        <f>VLOOKUP(C998,ENERO!$D$13:$E$1147,2,0)</f>
        <v>210070400</v>
      </c>
      <c r="E998" s="61" t="s">
        <v>367</v>
      </c>
      <c r="F998" s="61"/>
      <c r="G998" s="61"/>
      <c r="H998" s="3">
        <v>346333980</v>
      </c>
      <c r="I998" s="3">
        <v>648674624</v>
      </c>
      <c r="J998" s="3">
        <f>IFERROR(VLOOKUP(C998,[1]NOMINA!$Y$16:$AC$112,5,0),0)</f>
        <v>0</v>
      </c>
      <c r="K998" s="3">
        <f>IFERROR(VLOOKUP(C998,[1]CANCELACIONES!$Y$16:$AC$43,5,0),0)</f>
        <v>0</v>
      </c>
      <c r="L998" s="3">
        <f>IFERROR(VLOOKUP(C998,'[2]res- 200686'!$K$16:$R$112,8,0),0)</f>
        <v>0</v>
      </c>
      <c r="M998" s="3">
        <f>IFERROR(VLOOKUP(C998,'[2]reduccion calidad '!$K$16:$R$27,8,0),0)*-1</f>
        <v>0</v>
      </c>
      <c r="N998" s="3"/>
      <c r="O998" s="34">
        <f t="shared" si="45"/>
        <v>995008604</v>
      </c>
      <c r="P998" s="35">
        <v>995008604</v>
      </c>
      <c r="Q998" s="3">
        <f>IFERROR(VLOOKUP(C998,[3]ServNOMINA!$F$16:$M$112,8,0)+VLOOKUP(C998,[4]ServNOMINA!$F$16:$M$112,8,0),0)</f>
        <v>0</v>
      </c>
      <c r="R998" s="3">
        <f>IFERROR(VLOOKUP(C998,[3]ServOTROS!$F$16:$M$112,8,0)+VLOOKUP(C998,[4]ServOTROS!$F$16:$M$112,8,0),0)</f>
        <v>0</v>
      </c>
      <c r="S998" s="3"/>
      <c r="T998" s="3">
        <f>IFERROR(VLOOKUP(B998,[3]Aaf_PENSION!$C$16:$M$112,11,0)+VLOOKUP(B998,[4]Aaf_PENSION!$C$16:$M$112,11,0),0)</f>
        <v>0</v>
      </c>
      <c r="U998" s="3">
        <f>IFERROR(VLOOKUP(B998,[3]Aaf_SALUD!$C$16:$M$112,11,0)+VLOOKUP(B998,[4]Aaf_SALUD!$C$16:$M$112,11,0),0)</f>
        <v>0</v>
      </c>
      <c r="V998" s="3"/>
      <c r="W998" s="3"/>
      <c r="X998" s="3">
        <f>IFERROR(VLOOKUP(B998,[3]Ap_CESANTIAS!$C$16:$M$112,11,0)+VLOOKUP(B998,[4]Ap_CESANTIAS!$C$16:$M$112,11,0),0)</f>
        <v>0</v>
      </c>
      <c r="Y998" s="3">
        <f>IFERROR(VLOOKUP(B998,[3]Ap_PENSION!$C$16:$M$112,11,0)+VLOOKUP(B998,[4]Ap_PENSION!$C$16:$M$112,11,0),0)</f>
        <v>0</v>
      </c>
      <c r="Z998" s="3">
        <f>IFERROR(VLOOKUP(B998,[3]Ap_SALUD!$C$16:$M$112,11,0)+VLOOKUP(B998,[4]Ap_SALUD!$C$16:$M$112,11,0),0)</f>
        <v>0</v>
      </c>
      <c r="AA998" s="36">
        <f t="shared" si="46"/>
        <v>0</v>
      </c>
      <c r="AB998" s="37">
        <f t="shared" si="47"/>
        <v>0</v>
      </c>
    </row>
    <row r="999" spans="1:28" hidden="1" x14ac:dyDescent="0.25">
      <c r="A999" s="29">
        <v>987</v>
      </c>
      <c r="B999" s="61"/>
      <c r="C999" s="31">
        <v>892201287</v>
      </c>
      <c r="D999" s="31">
        <f>VLOOKUP(C999,ENERO!$D$13:$E$1147,2,0)</f>
        <v>211870418</v>
      </c>
      <c r="E999" s="61" t="s">
        <v>1135</v>
      </c>
      <c r="F999" s="61"/>
      <c r="G999" s="61"/>
      <c r="H999" s="3">
        <v>550696856</v>
      </c>
      <c r="I999" s="3">
        <v>1016214566</v>
      </c>
      <c r="J999" s="3">
        <f>IFERROR(VLOOKUP(C999,[1]NOMINA!$Y$16:$AC$112,5,0),0)</f>
        <v>0</v>
      </c>
      <c r="K999" s="3">
        <f>IFERROR(VLOOKUP(C999,[1]CANCELACIONES!$Y$16:$AC$43,5,0),0)</f>
        <v>0</v>
      </c>
      <c r="L999" s="3">
        <f>IFERROR(VLOOKUP(C999,'[2]res- 200686'!$K$16:$R$112,8,0),0)</f>
        <v>0</v>
      </c>
      <c r="M999" s="3">
        <f>IFERROR(VLOOKUP(C999,'[2]reduccion calidad '!$K$16:$R$27,8,0),0)*-1</f>
        <v>0</v>
      </c>
      <c r="N999" s="3"/>
      <c r="O999" s="34">
        <f t="shared" si="45"/>
        <v>1566911422</v>
      </c>
      <c r="P999" s="35">
        <v>1566911422</v>
      </c>
      <c r="Q999" s="3">
        <f>IFERROR(VLOOKUP(C999,[3]ServNOMINA!$F$16:$M$112,8,0)+VLOOKUP(C999,[4]ServNOMINA!$F$16:$M$112,8,0),0)</f>
        <v>0</v>
      </c>
      <c r="R999" s="3">
        <f>IFERROR(VLOOKUP(C999,[3]ServOTROS!$F$16:$M$112,8,0)+VLOOKUP(C999,[4]ServOTROS!$F$16:$M$112,8,0),0)</f>
        <v>0</v>
      </c>
      <c r="S999" s="3"/>
      <c r="T999" s="3">
        <f>IFERROR(VLOOKUP(B999,[3]Aaf_PENSION!$C$16:$M$112,11,0)+VLOOKUP(B999,[4]Aaf_PENSION!$C$16:$M$112,11,0),0)</f>
        <v>0</v>
      </c>
      <c r="U999" s="3">
        <f>IFERROR(VLOOKUP(B999,[3]Aaf_SALUD!$C$16:$M$112,11,0)+VLOOKUP(B999,[4]Aaf_SALUD!$C$16:$M$112,11,0),0)</f>
        <v>0</v>
      </c>
      <c r="V999" s="3"/>
      <c r="W999" s="3"/>
      <c r="X999" s="3">
        <f>IFERROR(VLOOKUP(B999,[3]Ap_CESANTIAS!$C$16:$M$112,11,0)+VLOOKUP(B999,[4]Ap_CESANTIAS!$C$16:$M$112,11,0),0)</f>
        <v>0</v>
      </c>
      <c r="Y999" s="3">
        <f>IFERROR(VLOOKUP(B999,[3]Ap_PENSION!$C$16:$M$112,11,0)+VLOOKUP(B999,[4]Ap_PENSION!$C$16:$M$112,11,0),0)</f>
        <v>0</v>
      </c>
      <c r="Z999" s="3">
        <f>IFERROR(VLOOKUP(B999,[3]Ap_SALUD!$C$16:$M$112,11,0)+VLOOKUP(B999,[4]Ap_SALUD!$C$16:$M$112,11,0),0)</f>
        <v>0</v>
      </c>
      <c r="AA999" s="36">
        <f t="shared" si="46"/>
        <v>0</v>
      </c>
      <c r="AB999" s="37">
        <f t="shared" si="47"/>
        <v>0</v>
      </c>
    </row>
    <row r="1000" spans="1:28" hidden="1" x14ac:dyDescent="0.25">
      <c r="A1000" s="38">
        <v>988</v>
      </c>
      <c r="B1000" s="61"/>
      <c r="C1000" s="31">
        <v>892280057</v>
      </c>
      <c r="D1000" s="31">
        <f>VLOOKUP(C1000,ENERO!$D$13:$E$1147,2,0)</f>
        <v>212970429</v>
      </c>
      <c r="E1000" s="61" t="s">
        <v>1136</v>
      </c>
      <c r="F1000" s="61"/>
      <c r="G1000" s="61"/>
      <c r="H1000" s="3">
        <v>1652923408</v>
      </c>
      <c r="I1000" s="3">
        <v>2931998351</v>
      </c>
      <c r="J1000" s="3">
        <f>IFERROR(VLOOKUP(C1000,[1]NOMINA!$Y$16:$AC$112,5,0),0)</f>
        <v>0</v>
      </c>
      <c r="K1000" s="3">
        <f>IFERROR(VLOOKUP(C1000,[1]CANCELACIONES!$Y$16:$AC$43,5,0),0)</f>
        <v>0</v>
      </c>
      <c r="L1000" s="3">
        <f>IFERROR(VLOOKUP(C1000,'[2]res- 200686'!$K$16:$R$112,8,0),0)</f>
        <v>0</v>
      </c>
      <c r="M1000" s="3">
        <f>IFERROR(VLOOKUP(C1000,'[2]reduccion calidad '!$K$16:$R$27,8,0),0)*-1</f>
        <v>0</v>
      </c>
      <c r="N1000" s="3"/>
      <c r="O1000" s="34">
        <f t="shared" si="45"/>
        <v>4584921759</v>
      </c>
      <c r="P1000" s="35">
        <v>4584921759</v>
      </c>
      <c r="Q1000" s="3">
        <f>IFERROR(VLOOKUP(C1000,[3]ServNOMINA!$F$16:$M$112,8,0)+VLOOKUP(C1000,[4]ServNOMINA!$F$16:$M$112,8,0),0)</f>
        <v>0</v>
      </c>
      <c r="R1000" s="3">
        <f>IFERROR(VLOOKUP(C1000,[3]ServOTROS!$F$16:$M$112,8,0)+VLOOKUP(C1000,[4]ServOTROS!$F$16:$M$112,8,0),0)</f>
        <v>0</v>
      </c>
      <c r="S1000" s="3"/>
      <c r="T1000" s="3">
        <f>IFERROR(VLOOKUP(B1000,[3]Aaf_PENSION!$C$16:$M$112,11,0)+VLOOKUP(B1000,[4]Aaf_PENSION!$C$16:$M$112,11,0),0)</f>
        <v>0</v>
      </c>
      <c r="U1000" s="3">
        <f>IFERROR(VLOOKUP(B1000,[3]Aaf_SALUD!$C$16:$M$112,11,0)+VLOOKUP(B1000,[4]Aaf_SALUD!$C$16:$M$112,11,0),0)</f>
        <v>0</v>
      </c>
      <c r="V1000" s="3"/>
      <c r="W1000" s="3"/>
      <c r="X1000" s="3">
        <f>IFERROR(VLOOKUP(B1000,[3]Ap_CESANTIAS!$C$16:$M$112,11,0)+VLOOKUP(B1000,[4]Ap_CESANTIAS!$C$16:$M$112,11,0),0)</f>
        <v>0</v>
      </c>
      <c r="Y1000" s="3">
        <f>IFERROR(VLOOKUP(B1000,[3]Ap_PENSION!$C$16:$M$112,11,0)+VLOOKUP(B1000,[4]Ap_PENSION!$C$16:$M$112,11,0),0)</f>
        <v>0</v>
      </c>
      <c r="Z1000" s="3">
        <f>IFERROR(VLOOKUP(B1000,[3]Ap_SALUD!$C$16:$M$112,11,0)+VLOOKUP(B1000,[4]Ap_SALUD!$C$16:$M$112,11,0),0)</f>
        <v>0</v>
      </c>
      <c r="AA1000" s="36">
        <f t="shared" si="46"/>
        <v>0</v>
      </c>
      <c r="AB1000" s="37">
        <f t="shared" si="47"/>
        <v>0</v>
      </c>
    </row>
    <row r="1001" spans="1:28" hidden="1" x14ac:dyDescent="0.25">
      <c r="A1001" s="29">
        <v>989</v>
      </c>
      <c r="B1001" s="61"/>
      <c r="C1001" s="31">
        <v>892201296</v>
      </c>
      <c r="D1001" s="31">
        <f>VLOOKUP(C1001,ENERO!$D$13:$E$1147,2,0)</f>
        <v>217370473</v>
      </c>
      <c r="E1001" s="61" t="s">
        <v>1137</v>
      </c>
      <c r="F1001" s="61"/>
      <c r="G1001" s="61"/>
      <c r="H1001" s="3">
        <v>316493424</v>
      </c>
      <c r="I1001" s="3">
        <v>590501029</v>
      </c>
      <c r="J1001" s="3">
        <f>IFERROR(VLOOKUP(C1001,[1]NOMINA!$Y$16:$AC$112,5,0),0)</f>
        <v>0</v>
      </c>
      <c r="K1001" s="3">
        <f>IFERROR(VLOOKUP(C1001,[1]CANCELACIONES!$Y$16:$AC$43,5,0),0)</f>
        <v>0</v>
      </c>
      <c r="L1001" s="3">
        <f>IFERROR(VLOOKUP(C1001,'[2]res- 200686'!$K$16:$R$112,8,0),0)</f>
        <v>0</v>
      </c>
      <c r="M1001" s="3">
        <f>IFERROR(VLOOKUP(C1001,'[2]reduccion calidad '!$K$16:$R$27,8,0),0)*-1</f>
        <v>0</v>
      </c>
      <c r="N1001" s="3"/>
      <c r="O1001" s="34">
        <f t="shared" si="45"/>
        <v>906994453</v>
      </c>
      <c r="P1001" s="35">
        <v>906994453</v>
      </c>
      <c r="Q1001" s="3">
        <f>IFERROR(VLOOKUP(C1001,[3]ServNOMINA!$F$16:$M$112,8,0)+VLOOKUP(C1001,[4]ServNOMINA!$F$16:$M$112,8,0),0)</f>
        <v>0</v>
      </c>
      <c r="R1001" s="3">
        <f>IFERROR(VLOOKUP(C1001,[3]ServOTROS!$F$16:$M$112,8,0)+VLOOKUP(C1001,[4]ServOTROS!$F$16:$M$112,8,0),0)</f>
        <v>0</v>
      </c>
      <c r="S1001" s="3"/>
      <c r="T1001" s="3">
        <f>IFERROR(VLOOKUP(B1001,[3]Aaf_PENSION!$C$16:$M$112,11,0)+VLOOKUP(B1001,[4]Aaf_PENSION!$C$16:$M$112,11,0),0)</f>
        <v>0</v>
      </c>
      <c r="U1001" s="3">
        <f>IFERROR(VLOOKUP(B1001,[3]Aaf_SALUD!$C$16:$M$112,11,0)+VLOOKUP(B1001,[4]Aaf_SALUD!$C$16:$M$112,11,0),0)</f>
        <v>0</v>
      </c>
      <c r="V1001" s="3"/>
      <c r="W1001" s="3"/>
      <c r="X1001" s="3">
        <f>IFERROR(VLOOKUP(B1001,[3]Ap_CESANTIAS!$C$16:$M$112,11,0)+VLOOKUP(B1001,[4]Ap_CESANTIAS!$C$16:$M$112,11,0),0)</f>
        <v>0</v>
      </c>
      <c r="Y1001" s="3">
        <f>IFERROR(VLOOKUP(B1001,[3]Ap_PENSION!$C$16:$M$112,11,0)+VLOOKUP(B1001,[4]Ap_PENSION!$C$16:$M$112,11,0),0)</f>
        <v>0</v>
      </c>
      <c r="Z1001" s="3">
        <f>IFERROR(VLOOKUP(B1001,[3]Ap_SALUD!$C$16:$M$112,11,0)+VLOOKUP(B1001,[4]Ap_SALUD!$C$16:$M$112,11,0),0)</f>
        <v>0</v>
      </c>
      <c r="AA1001" s="36">
        <f t="shared" si="46"/>
        <v>0</v>
      </c>
      <c r="AB1001" s="37">
        <f t="shared" si="47"/>
        <v>0</v>
      </c>
    </row>
    <row r="1002" spans="1:28" hidden="1" x14ac:dyDescent="0.25">
      <c r="A1002" s="38">
        <v>990</v>
      </c>
      <c r="B1002" s="61"/>
      <c r="C1002" s="31">
        <v>800100729</v>
      </c>
      <c r="D1002" s="31">
        <f>VLOOKUP(C1002,ENERO!$D$13:$E$1147,2,0)</f>
        <v>210870508</v>
      </c>
      <c r="E1002" s="61" t="s">
        <v>1138</v>
      </c>
      <c r="F1002" s="61"/>
      <c r="G1002" s="61"/>
      <c r="H1002" s="3">
        <v>568561344</v>
      </c>
      <c r="I1002" s="3">
        <v>1240679128</v>
      </c>
      <c r="J1002" s="3">
        <f>IFERROR(VLOOKUP(C1002,[1]NOMINA!$Y$16:$AC$112,5,0),0)</f>
        <v>0</v>
      </c>
      <c r="K1002" s="3">
        <f>IFERROR(VLOOKUP(C1002,[1]CANCELACIONES!$Y$16:$AC$43,5,0),0)</f>
        <v>0</v>
      </c>
      <c r="L1002" s="3">
        <f>IFERROR(VLOOKUP(C1002,'[2]res- 200686'!$K$16:$R$112,8,0),0)</f>
        <v>0</v>
      </c>
      <c r="M1002" s="3">
        <f>IFERROR(VLOOKUP(C1002,'[2]reduccion calidad '!$K$16:$R$27,8,0),0)*-1</f>
        <v>0</v>
      </c>
      <c r="N1002" s="3"/>
      <c r="O1002" s="34">
        <f t="shared" si="45"/>
        <v>1809240472</v>
      </c>
      <c r="P1002" s="35">
        <v>1809240472</v>
      </c>
      <c r="Q1002" s="3">
        <f>IFERROR(VLOOKUP(C1002,[3]ServNOMINA!$F$16:$M$112,8,0)+VLOOKUP(C1002,[4]ServNOMINA!$F$16:$M$112,8,0),0)</f>
        <v>0</v>
      </c>
      <c r="R1002" s="3">
        <f>IFERROR(VLOOKUP(C1002,[3]ServOTROS!$F$16:$M$112,8,0)+VLOOKUP(C1002,[4]ServOTROS!$F$16:$M$112,8,0),0)</f>
        <v>0</v>
      </c>
      <c r="S1002" s="3"/>
      <c r="T1002" s="3">
        <f>IFERROR(VLOOKUP(B1002,[3]Aaf_PENSION!$C$16:$M$112,11,0)+VLOOKUP(B1002,[4]Aaf_PENSION!$C$16:$M$112,11,0),0)</f>
        <v>0</v>
      </c>
      <c r="U1002" s="3">
        <f>IFERROR(VLOOKUP(B1002,[3]Aaf_SALUD!$C$16:$M$112,11,0)+VLOOKUP(B1002,[4]Aaf_SALUD!$C$16:$M$112,11,0),0)</f>
        <v>0</v>
      </c>
      <c r="V1002" s="3"/>
      <c r="W1002" s="3"/>
      <c r="X1002" s="3">
        <f>IFERROR(VLOOKUP(B1002,[3]Ap_CESANTIAS!$C$16:$M$112,11,0)+VLOOKUP(B1002,[4]Ap_CESANTIAS!$C$16:$M$112,11,0),0)</f>
        <v>0</v>
      </c>
      <c r="Y1002" s="3">
        <f>IFERROR(VLOOKUP(B1002,[3]Ap_PENSION!$C$16:$M$112,11,0)+VLOOKUP(B1002,[4]Ap_PENSION!$C$16:$M$112,11,0),0)</f>
        <v>0</v>
      </c>
      <c r="Z1002" s="3">
        <f>IFERROR(VLOOKUP(B1002,[3]Ap_SALUD!$C$16:$M$112,11,0)+VLOOKUP(B1002,[4]Ap_SALUD!$C$16:$M$112,11,0),0)</f>
        <v>0</v>
      </c>
      <c r="AA1002" s="36">
        <f t="shared" si="46"/>
        <v>0</v>
      </c>
      <c r="AB1002" s="37">
        <f t="shared" si="47"/>
        <v>0</v>
      </c>
    </row>
    <row r="1003" spans="1:28" hidden="1" x14ac:dyDescent="0.25">
      <c r="A1003" s="29">
        <v>991</v>
      </c>
      <c r="B1003" s="61"/>
      <c r="C1003" s="31">
        <v>892200312</v>
      </c>
      <c r="D1003" s="31">
        <f>VLOOKUP(C1003,ENERO!$D$13:$E$1147,2,0)</f>
        <v>212370523</v>
      </c>
      <c r="E1003" s="61" t="s">
        <v>1139</v>
      </c>
      <c r="F1003" s="61"/>
      <c r="G1003" s="61"/>
      <c r="H1003" s="3">
        <v>527391648</v>
      </c>
      <c r="I1003" s="3">
        <v>882762997</v>
      </c>
      <c r="J1003" s="3">
        <f>IFERROR(VLOOKUP(C1003,[1]NOMINA!$Y$16:$AC$112,5,0),0)</f>
        <v>0</v>
      </c>
      <c r="K1003" s="3">
        <f>IFERROR(VLOOKUP(C1003,[1]CANCELACIONES!$Y$16:$AC$43,5,0),0)</f>
        <v>0</v>
      </c>
      <c r="L1003" s="3">
        <f>IFERROR(VLOOKUP(C1003,'[2]res- 200686'!$K$16:$R$112,8,0),0)</f>
        <v>0</v>
      </c>
      <c r="M1003" s="3">
        <f>IFERROR(VLOOKUP(C1003,'[2]reduccion calidad '!$K$16:$R$27,8,0),0)*-1</f>
        <v>0</v>
      </c>
      <c r="N1003" s="3"/>
      <c r="O1003" s="34">
        <f t="shared" si="45"/>
        <v>1410154645</v>
      </c>
      <c r="P1003" s="35">
        <v>1410154645</v>
      </c>
      <c r="Q1003" s="3">
        <f>IFERROR(VLOOKUP(C1003,[3]ServNOMINA!$F$16:$M$112,8,0)+VLOOKUP(C1003,[4]ServNOMINA!$F$16:$M$112,8,0),0)</f>
        <v>0</v>
      </c>
      <c r="R1003" s="3">
        <f>IFERROR(VLOOKUP(C1003,[3]ServOTROS!$F$16:$M$112,8,0)+VLOOKUP(C1003,[4]ServOTROS!$F$16:$M$112,8,0),0)</f>
        <v>0</v>
      </c>
      <c r="S1003" s="3"/>
      <c r="T1003" s="3">
        <f>IFERROR(VLOOKUP(B1003,[3]Aaf_PENSION!$C$16:$M$112,11,0)+VLOOKUP(B1003,[4]Aaf_PENSION!$C$16:$M$112,11,0),0)</f>
        <v>0</v>
      </c>
      <c r="U1003" s="3">
        <f>IFERROR(VLOOKUP(B1003,[3]Aaf_SALUD!$C$16:$M$112,11,0)+VLOOKUP(B1003,[4]Aaf_SALUD!$C$16:$M$112,11,0),0)</f>
        <v>0</v>
      </c>
      <c r="V1003" s="3"/>
      <c r="W1003" s="3"/>
      <c r="X1003" s="3">
        <f>IFERROR(VLOOKUP(B1003,[3]Ap_CESANTIAS!$C$16:$M$112,11,0)+VLOOKUP(B1003,[4]Ap_CESANTIAS!$C$16:$M$112,11,0),0)</f>
        <v>0</v>
      </c>
      <c r="Y1003" s="3">
        <f>IFERROR(VLOOKUP(B1003,[3]Ap_PENSION!$C$16:$M$112,11,0)+VLOOKUP(B1003,[4]Ap_PENSION!$C$16:$M$112,11,0),0)</f>
        <v>0</v>
      </c>
      <c r="Z1003" s="3">
        <f>IFERROR(VLOOKUP(B1003,[3]Ap_SALUD!$C$16:$M$112,11,0)+VLOOKUP(B1003,[4]Ap_SALUD!$C$16:$M$112,11,0),0)</f>
        <v>0</v>
      </c>
      <c r="AA1003" s="36">
        <f t="shared" si="46"/>
        <v>0</v>
      </c>
      <c r="AB1003" s="37">
        <f t="shared" si="47"/>
        <v>0</v>
      </c>
    </row>
    <row r="1004" spans="1:28" hidden="1" x14ac:dyDescent="0.25">
      <c r="A1004" s="38">
        <v>992</v>
      </c>
      <c r="B1004" s="61"/>
      <c r="C1004" s="31">
        <v>892280055</v>
      </c>
      <c r="D1004" s="31">
        <f>VLOOKUP(C1004,ENERO!$D$13:$E$1147,2,0)</f>
        <v>217070670</v>
      </c>
      <c r="E1004" s="61" t="s">
        <v>1140</v>
      </c>
      <c r="F1004" s="61"/>
      <c r="G1004" s="61"/>
      <c r="H1004" s="3">
        <v>1605881392</v>
      </c>
      <c r="I1004" s="3">
        <v>2369340448</v>
      </c>
      <c r="J1004" s="3">
        <f>IFERROR(VLOOKUP(C1004,[1]NOMINA!$Y$16:$AC$112,5,0),0)</f>
        <v>0</v>
      </c>
      <c r="K1004" s="3">
        <f>IFERROR(VLOOKUP(C1004,[1]CANCELACIONES!$Y$16:$AC$43,5,0),0)</f>
        <v>0</v>
      </c>
      <c r="L1004" s="3">
        <f>IFERROR(VLOOKUP(C1004,'[2]res- 200686'!$K$16:$R$112,8,0),0)</f>
        <v>0</v>
      </c>
      <c r="M1004" s="3">
        <f>IFERROR(VLOOKUP(C1004,'[2]reduccion calidad '!$K$16:$R$27,8,0),0)*-1</f>
        <v>0</v>
      </c>
      <c r="N1004" s="3"/>
      <c r="O1004" s="34">
        <f t="shared" si="45"/>
        <v>3975221840</v>
      </c>
      <c r="P1004" s="35">
        <v>3975221840</v>
      </c>
      <c r="Q1004" s="3">
        <f>IFERROR(VLOOKUP(C1004,[3]ServNOMINA!$F$16:$M$112,8,0)+VLOOKUP(C1004,[4]ServNOMINA!$F$16:$M$112,8,0),0)</f>
        <v>0</v>
      </c>
      <c r="R1004" s="3">
        <f>IFERROR(VLOOKUP(C1004,[3]ServOTROS!$F$16:$M$112,8,0)+VLOOKUP(C1004,[4]ServOTROS!$F$16:$M$112,8,0),0)</f>
        <v>0</v>
      </c>
      <c r="S1004" s="3"/>
      <c r="T1004" s="3">
        <f>IFERROR(VLOOKUP(B1004,[3]Aaf_PENSION!$C$16:$M$112,11,0)+VLOOKUP(B1004,[4]Aaf_PENSION!$C$16:$M$112,11,0),0)</f>
        <v>0</v>
      </c>
      <c r="U1004" s="3">
        <f>IFERROR(VLOOKUP(B1004,[3]Aaf_SALUD!$C$16:$M$112,11,0)+VLOOKUP(B1004,[4]Aaf_SALUD!$C$16:$M$112,11,0),0)</f>
        <v>0</v>
      </c>
      <c r="V1004" s="3"/>
      <c r="W1004" s="3"/>
      <c r="X1004" s="3">
        <f>IFERROR(VLOOKUP(B1004,[3]Ap_CESANTIAS!$C$16:$M$112,11,0)+VLOOKUP(B1004,[4]Ap_CESANTIAS!$C$16:$M$112,11,0),0)</f>
        <v>0</v>
      </c>
      <c r="Y1004" s="3">
        <f>IFERROR(VLOOKUP(B1004,[3]Ap_PENSION!$C$16:$M$112,11,0)+VLOOKUP(B1004,[4]Ap_PENSION!$C$16:$M$112,11,0),0)</f>
        <v>0</v>
      </c>
      <c r="Z1004" s="3">
        <f>IFERROR(VLOOKUP(B1004,[3]Ap_SALUD!$C$16:$M$112,11,0)+VLOOKUP(B1004,[4]Ap_SALUD!$C$16:$M$112,11,0),0)</f>
        <v>0</v>
      </c>
      <c r="AA1004" s="36">
        <f t="shared" si="46"/>
        <v>0</v>
      </c>
      <c r="AB1004" s="37">
        <f t="shared" si="47"/>
        <v>0</v>
      </c>
    </row>
    <row r="1005" spans="1:28" hidden="1" x14ac:dyDescent="0.25">
      <c r="A1005" s="29">
        <v>993</v>
      </c>
      <c r="B1005" s="61"/>
      <c r="C1005" s="31">
        <v>892280054</v>
      </c>
      <c r="D1005" s="31">
        <f>VLOOKUP(C1005,ENERO!$D$13:$E$1147,2,0)</f>
        <v>217870678</v>
      </c>
      <c r="E1005" s="61" t="s">
        <v>1141</v>
      </c>
      <c r="F1005" s="61"/>
      <c r="G1005" s="61"/>
      <c r="H1005" s="3">
        <v>711062240</v>
      </c>
      <c r="I1005" s="3">
        <v>1631150316</v>
      </c>
      <c r="J1005" s="3">
        <f>IFERROR(VLOOKUP(C1005,[1]NOMINA!$Y$16:$AC$112,5,0),0)</f>
        <v>0</v>
      </c>
      <c r="K1005" s="3">
        <f>IFERROR(VLOOKUP(C1005,[1]CANCELACIONES!$Y$16:$AC$43,5,0),0)</f>
        <v>0</v>
      </c>
      <c r="L1005" s="3">
        <f>IFERROR(VLOOKUP(C1005,'[2]res- 200686'!$K$16:$R$112,8,0),0)</f>
        <v>0</v>
      </c>
      <c r="M1005" s="3">
        <f>IFERROR(VLOOKUP(C1005,'[2]reduccion calidad '!$K$16:$R$27,8,0),0)*-1</f>
        <v>0</v>
      </c>
      <c r="N1005" s="3"/>
      <c r="O1005" s="34">
        <f t="shared" si="45"/>
        <v>2342212556</v>
      </c>
      <c r="P1005" s="35">
        <v>2342212556</v>
      </c>
      <c r="Q1005" s="3">
        <f>IFERROR(VLOOKUP(C1005,[3]ServNOMINA!$F$16:$M$112,8,0)+VLOOKUP(C1005,[4]ServNOMINA!$F$16:$M$112,8,0),0)</f>
        <v>0</v>
      </c>
      <c r="R1005" s="3">
        <f>IFERROR(VLOOKUP(C1005,[3]ServOTROS!$F$16:$M$112,8,0)+VLOOKUP(C1005,[4]ServOTROS!$F$16:$M$112,8,0),0)</f>
        <v>0</v>
      </c>
      <c r="S1005" s="3"/>
      <c r="T1005" s="3">
        <f>IFERROR(VLOOKUP(B1005,[3]Aaf_PENSION!$C$16:$M$112,11,0)+VLOOKUP(B1005,[4]Aaf_PENSION!$C$16:$M$112,11,0),0)</f>
        <v>0</v>
      </c>
      <c r="U1005" s="3">
        <f>IFERROR(VLOOKUP(B1005,[3]Aaf_SALUD!$C$16:$M$112,11,0)+VLOOKUP(B1005,[4]Aaf_SALUD!$C$16:$M$112,11,0),0)</f>
        <v>0</v>
      </c>
      <c r="V1005" s="3"/>
      <c r="W1005" s="3"/>
      <c r="X1005" s="3">
        <f>IFERROR(VLOOKUP(B1005,[3]Ap_CESANTIAS!$C$16:$M$112,11,0)+VLOOKUP(B1005,[4]Ap_CESANTIAS!$C$16:$M$112,11,0),0)</f>
        <v>0</v>
      </c>
      <c r="Y1005" s="3">
        <f>IFERROR(VLOOKUP(B1005,[3]Ap_PENSION!$C$16:$M$112,11,0)+VLOOKUP(B1005,[4]Ap_PENSION!$C$16:$M$112,11,0),0)</f>
        <v>0</v>
      </c>
      <c r="Z1005" s="3">
        <f>IFERROR(VLOOKUP(B1005,[3]Ap_SALUD!$C$16:$M$112,11,0)+VLOOKUP(B1005,[4]Ap_SALUD!$C$16:$M$112,11,0),0)</f>
        <v>0</v>
      </c>
      <c r="AA1005" s="36">
        <f t="shared" si="46"/>
        <v>0</v>
      </c>
      <c r="AB1005" s="37">
        <f t="shared" si="47"/>
        <v>0</v>
      </c>
    </row>
    <row r="1006" spans="1:28" hidden="1" x14ac:dyDescent="0.25">
      <c r="A1006" s="38">
        <v>994</v>
      </c>
      <c r="B1006" s="61"/>
      <c r="C1006" s="31">
        <v>892201282</v>
      </c>
      <c r="D1006" s="31">
        <f>VLOOKUP(C1006,ENERO!$D$13:$E$1147,2,0)</f>
        <v>210270702</v>
      </c>
      <c r="E1006" s="61" t="s">
        <v>1142</v>
      </c>
      <c r="F1006" s="61"/>
      <c r="G1006" s="61"/>
      <c r="H1006" s="3">
        <v>286245608</v>
      </c>
      <c r="I1006" s="3">
        <v>578703301</v>
      </c>
      <c r="J1006" s="3">
        <f>IFERROR(VLOOKUP(C1006,[1]NOMINA!$Y$16:$AC$112,5,0),0)</f>
        <v>0</v>
      </c>
      <c r="K1006" s="3">
        <f>IFERROR(VLOOKUP(C1006,[1]CANCELACIONES!$Y$16:$AC$43,5,0),0)</f>
        <v>0</v>
      </c>
      <c r="L1006" s="3">
        <f>IFERROR(VLOOKUP(C1006,'[2]res- 200686'!$K$16:$R$112,8,0),0)</f>
        <v>0</v>
      </c>
      <c r="M1006" s="3">
        <f>IFERROR(VLOOKUP(C1006,'[2]reduccion calidad '!$K$16:$R$27,8,0),0)*-1</f>
        <v>0</v>
      </c>
      <c r="N1006" s="3"/>
      <c r="O1006" s="34">
        <f t="shared" si="45"/>
        <v>864948909</v>
      </c>
      <c r="P1006" s="35">
        <v>864948909</v>
      </c>
      <c r="Q1006" s="3">
        <f>IFERROR(VLOOKUP(C1006,[3]ServNOMINA!$F$16:$M$112,8,0)+VLOOKUP(C1006,[4]ServNOMINA!$F$16:$M$112,8,0),0)</f>
        <v>0</v>
      </c>
      <c r="R1006" s="3">
        <f>IFERROR(VLOOKUP(C1006,[3]ServOTROS!$F$16:$M$112,8,0)+VLOOKUP(C1006,[4]ServOTROS!$F$16:$M$112,8,0),0)</f>
        <v>0</v>
      </c>
      <c r="S1006" s="3"/>
      <c r="T1006" s="3">
        <f>IFERROR(VLOOKUP(B1006,[3]Aaf_PENSION!$C$16:$M$112,11,0)+VLOOKUP(B1006,[4]Aaf_PENSION!$C$16:$M$112,11,0),0)</f>
        <v>0</v>
      </c>
      <c r="U1006" s="3">
        <f>IFERROR(VLOOKUP(B1006,[3]Aaf_SALUD!$C$16:$M$112,11,0)+VLOOKUP(B1006,[4]Aaf_SALUD!$C$16:$M$112,11,0),0)</f>
        <v>0</v>
      </c>
      <c r="V1006" s="3"/>
      <c r="W1006" s="3"/>
      <c r="X1006" s="3">
        <f>IFERROR(VLOOKUP(B1006,[3]Ap_CESANTIAS!$C$16:$M$112,11,0)+VLOOKUP(B1006,[4]Ap_CESANTIAS!$C$16:$M$112,11,0),0)</f>
        <v>0</v>
      </c>
      <c r="Y1006" s="3">
        <f>IFERROR(VLOOKUP(B1006,[3]Ap_PENSION!$C$16:$M$112,11,0)+VLOOKUP(B1006,[4]Ap_PENSION!$C$16:$M$112,11,0),0)</f>
        <v>0</v>
      </c>
      <c r="Z1006" s="3">
        <f>IFERROR(VLOOKUP(B1006,[3]Ap_SALUD!$C$16:$M$112,11,0)+VLOOKUP(B1006,[4]Ap_SALUD!$C$16:$M$112,11,0),0)</f>
        <v>0</v>
      </c>
      <c r="AA1006" s="36">
        <f t="shared" si="46"/>
        <v>0</v>
      </c>
      <c r="AB1006" s="37">
        <f t="shared" si="47"/>
        <v>0</v>
      </c>
    </row>
    <row r="1007" spans="1:28" hidden="1" x14ac:dyDescent="0.25">
      <c r="A1007" s="29">
        <v>995</v>
      </c>
      <c r="B1007" s="61"/>
      <c r="C1007" s="31">
        <v>892200591</v>
      </c>
      <c r="D1007" s="31">
        <f>VLOOKUP(C1007,ENERO!$D$13:$E$1147,2,0)</f>
        <v>210870708</v>
      </c>
      <c r="E1007" s="61" t="s">
        <v>1143</v>
      </c>
      <c r="F1007" s="61"/>
      <c r="G1007" s="61"/>
      <c r="H1007" s="3">
        <v>1576601440</v>
      </c>
      <c r="I1007" s="3">
        <v>2471944103</v>
      </c>
      <c r="J1007" s="3">
        <f>IFERROR(VLOOKUP(C1007,[1]NOMINA!$Y$16:$AC$112,5,0),0)</f>
        <v>0</v>
      </c>
      <c r="K1007" s="3">
        <f>IFERROR(VLOOKUP(C1007,[1]CANCELACIONES!$Y$16:$AC$43,5,0),0)</f>
        <v>0</v>
      </c>
      <c r="L1007" s="3">
        <f>IFERROR(VLOOKUP(C1007,'[2]res- 200686'!$K$16:$R$112,8,0),0)</f>
        <v>0</v>
      </c>
      <c r="M1007" s="3">
        <f>IFERROR(VLOOKUP(C1007,'[2]reduccion calidad '!$K$16:$R$27,8,0),0)*-1</f>
        <v>0</v>
      </c>
      <c r="N1007" s="3"/>
      <c r="O1007" s="34">
        <f t="shared" si="45"/>
        <v>4048545543</v>
      </c>
      <c r="P1007" s="35">
        <v>4048545543</v>
      </c>
      <c r="Q1007" s="3">
        <f>IFERROR(VLOOKUP(C1007,[3]ServNOMINA!$F$16:$M$112,8,0)+VLOOKUP(C1007,[4]ServNOMINA!$F$16:$M$112,8,0),0)</f>
        <v>0</v>
      </c>
      <c r="R1007" s="3">
        <f>IFERROR(VLOOKUP(C1007,[3]ServOTROS!$F$16:$M$112,8,0)+VLOOKUP(C1007,[4]ServOTROS!$F$16:$M$112,8,0),0)</f>
        <v>0</v>
      </c>
      <c r="S1007" s="3"/>
      <c r="T1007" s="3">
        <f>IFERROR(VLOOKUP(B1007,[3]Aaf_PENSION!$C$16:$M$112,11,0)+VLOOKUP(B1007,[4]Aaf_PENSION!$C$16:$M$112,11,0),0)</f>
        <v>0</v>
      </c>
      <c r="U1007" s="3">
        <f>IFERROR(VLOOKUP(B1007,[3]Aaf_SALUD!$C$16:$M$112,11,0)+VLOOKUP(B1007,[4]Aaf_SALUD!$C$16:$M$112,11,0),0)</f>
        <v>0</v>
      </c>
      <c r="V1007" s="3"/>
      <c r="W1007" s="3"/>
      <c r="X1007" s="3">
        <f>IFERROR(VLOOKUP(B1007,[3]Ap_CESANTIAS!$C$16:$M$112,11,0)+VLOOKUP(B1007,[4]Ap_CESANTIAS!$C$16:$M$112,11,0),0)</f>
        <v>0</v>
      </c>
      <c r="Y1007" s="3">
        <f>IFERROR(VLOOKUP(B1007,[3]Ap_PENSION!$C$16:$M$112,11,0)+VLOOKUP(B1007,[4]Ap_PENSION!$C$16:$M$112,11,0),0)</f>
        <v>0</v>
      </c>
      <c r="Z1007" s="3">
        <f>IFERROR(VLOOKUP(B1007,[3]Ap_SALUD!$C$16:$M$112,11,0)+VLOOKUP(B1007,[4]Ap_SALUD!$C$16:$M$112,11,0),0)</f>
        <v>0</v>
      </c>
      <c r="AA1007" s="36">
        <f t="shared" si="46"/>
        <v>0</v>
      </c>
      <c r="AB1007" s="37">
        <f t="shared" si="47"/>
        <v>0</v>
      </c>
    </row>
    <row r="1008" spans="1:28" hidden="1" x14ac:dyDescent="0.25">
      <c r="A1008" s="38">
        <v>996</v>
      </c>
      <c r="B1008" s="61"/>
      <c r="C1008" s="31">
        <v>892200592</v>
      </c>
      <c r="D1008" s="31">
        <f>VLOOKUP(C1008,ENERO!$D$13:$E$1147,2,0)</f>
        <v>211370713</v>
      </c>
      <c r="E1008" s="61" t="s">
        <v>1144</v>
      </c>
      <c r="F1008" s="61"/>
      <c r="G1008" s="61"/>
      <c r="H1008" s="3">
        <v>1869067392</v>
      </c>
      <c r="I1008" s="3">
        <v>3060980078</v>
      </c>
      <c r="J1008" s="3">
        <f>IFERROR(VLOOKUP(C1008,[1]NOMINA!$Y$16:$AC$112,5,0),0)</f>
        <v>0</v>
      </c>
      <c r="K1008" s="3">
        <f>IFERROR(VLOOKUP(C1008,[1]CANCELACIONES!$Y$16:$AC$43,5,0),0)</f>
        <v>0</v>
      </c>
      <c r="L1008" s="3">
        <f>IFERROR(VLOOKUP(C1008,'[2]res- 200686'!$K$16:$R$112,8,0),0)</f>
        <v>0</v>
      </c>
      <c r="M1008" s="3">
        <f>IFERROR(VLOOKUP(C1008,'[2]reduccion calidad '!$K$16:$R$27,8,0),0)*-1</f>
        <v>0</v>
      </c>
      <c r="N1008" s="3"/>
      <c r="O1008" s="34">
        <f t="shared" si="45"/>
        <v>4930047470</v>
      </c>
      <c r="P1008" s="35">
        <v>4930047470</v>
      </c>
      <c r="Q1008" s="3">
        <f>IFERROR(VLOOKUP(C1008,[3]ServNOMINA!$F$16:$M$112,8,0)+VLOOKUP(C1008,[4]ServNOMINA!$F$16:$M$112,8,0),0)</f>
        <v>0</v>
      </c>
      <c r="R1008" s="3">
        <f>IFERROR(VLOOKUP(C1008,[3]ServOTROS!$F$16:$M$112,8,0)+VLOOKUP(C1008,[4]ServOTROS!$F$16:$M$112,8,0),0)</f>
        <v>0</v>
      </c>
      <c r="S1008" s="3"/>
      <c r="T1008" s="3">
        <f>IFERROR(VLOOKUP(B1008,[3]Aaf_PENSION!$C$16:$M$112,11,0)+VLOOKUP(B1008,[4]Aaf_PENSION!$C$16:$M$112,11,0),0)</f>
        <v>0</v>
      </c>
      <c r="U1008" s="3">
        <f>IFERROR(VLOOKUP(B1008,[3]Aaf_SALUD!$C$16:$M$112,11,0)+VLOOKUP(B1008,[4]Aaf_SALUD!$C$16:$M$112,11,0),0)</f>
        <v>0</v>
      </c>
      <c r="V1008" s="3"/>
      <c r="W1008" s="3"/>
      <c r="X1008" s="3">
        <f>IFERROR(VLOOKUP(B1008,[3]Ap_CESANTIAS!$C$16:$M$112,11,0)+VLOOKUP(B1008,[4]Ap_CESANTIAS!$C$16:$M$112,11,0),0)</f>
        <v>0</v>
      </c>
      <c r="Y1008" s="3">
        <f>IFERROR(VLOOKUP(B1008,[3]Ap_PENSION!$C$16:$M$112,11,0)+VLOOKUP(B1008,[4]Ap_PENSION!$C$16:$M$112,11,0),0)</f>
        <v>0</v>
      </c>
      <c r="Z1008" s="3">
        <f>IFERROR(VLOOKUP(B1008,[3]Ap_SALUD!$C$16:$M$112,11,0)+VLOOKUP(B1008,[4]Ap_SALUD!$C$16:$M$112,11,0),0)</f>
        <v>0</v>
      </c>
      <c r="AA1008" s="36">
        <f t="shared" si="46"/>
        <v>0</v>
      </c>
      <c r="AB1008" s="37">
        <f t="shared" si="47"/>
        <v>0</v>
      </c>
    </row>
    <row r="1009" spans="1:28" hidden="1" x14ac:dyDescent="0.25">
      <c r="A1009" s="29">
        <v>997</v>
      </c>
      <c r="B1009" s="61"/>
      <c r="C1009" s="31">
        <v>892280063</v>
      </c>
      <c r="D1009" s="31">
        <f>VLOOKUP(C1009,ENERO!$D$13:$E$1147,2,0)</f>
        <v>211770717</v>
      </c>
      <c r="E1009" s="61" t="s">
        <v>395</v>
      </c>
      <c r="F1009" s="61"/>
      <c r="G1009" s="61"/>
      <c r="H1009" s="3">
        <v>562468912</v>
      </c>
      <c r="I1009" s="3">
        <v>766770348</v>
      </c>
      <c r="J1009" s="3">
        <f>IFERROR(VLOOKUP(C1009,[1]NOMINA!$Y$16:$AC$112,5,0),0)</f>
        <v>0</v>
      </c>
      <c r="K1009" s="3">
        <f>IFERROR(VLOOKUP(C1009,[1]CANCELACIONES!$Y$16:$AC$43,5,0),0)</f>
        <v>0</v>
      </c>
      <c r="L1009" s="3">
        <f>IFERROR(VLOOKUP(C1009,'[2]res- 200686'!$K$16:$R$112,8,0),0)</f>
        <v>0</v>
      </c>
      <c r="M1009" s="3">
        <f>IFERROR(VLOOKUP(C1009,'[2]reduccion calidad '!$K$16:$R$27,8,0),0)*-1</f>
        <v>0</v>
      </c>
      <c r="N1009" s="3"/>
      <c r="O1009" s="34">
        <f t="shared" si="45"/>
        <v>1329239260</v>
      </c>
      <c r="P1009" s="35">
        <v>1329239260</v>
      </c>
      <c r="Q1009" s="3">
        <f>IFERROR(VLOOKUP(C1009,[3]ServNOMINA!$F$16:$M$112,8,0)+VLOOKUP(C1009,[4]ServNOMINA!$F$16:$M$112,8,0),0)</f>
        <v>0</v>
      </c>
      <c r="R1009" s="3">
        <f>IFERROR(VLOOKUP(C1009,[3]ServOTROS!$F$16:$M$112,8,0)+VLOOKUP(C1009,[4]ServOTROS!$F$16:$M$112,8,0),0)</f>
        <v>0</v>
      </c>
      <c r="S1009" s="3"/>
      <c r="T1009" s="3">
        <f>IFERROR(VLOOKUP(B1009,[3]Aaf_PENSION!$C$16:$M$112,11,0)+VLOOKUP(B1009,[4]Aaf_PENSION!$C$16:$M$112,11,0),0)</f>
        <v>0</v>
      </c>
      <c r="U1009" s="3">
        <f>IFERROR(VLOOKUP(B1009,[3]Aaf_SALUD!$C$16:$M$112,11,0)+VLOOKUP(B1009,[4]Aaf_SALUD!$C$16:$M$112,11,0),0)</f>
        <v>0</v>
      </c>
      <c r="V1009" s="3"/>
      <c r="W1009" s="3"/>
      <c r="X1009" s="3">
        <f>IFERROR(VLOOKUP(B1009,[3]Ap_CESANTIAS!$C$16:$M$112,11,0)+VLOOKUP(B1009,[4]Ap_CESANTIAS!$C$16:$M$112,11,0),0)</f>
        <v>0</v>
      </c>
      <c r="Y1009" s="3">
        <f>IFERROR(VLOOKUP(B1009,[3]Ap_PENSION!$C$16:$M$112,11,0)+VLOOKUP(B1009,[4]Ap_PENSION!$C$16:$M$112,11,0),0)</f>
        <v>0</v>
      </c>
      <c r="Z1009" s="3">
        <f>IFERROR(VLOOKUP(B1009,[3]Ap_SALUD!$C$16:$M$112,11,0)+VLOOKUP(B1009,[4]Ap_SALUD!$C$16:$M$112,11,0),0)</f>
        <v>0</v>
      </c>
      <c r="AA1009" s="36">
        <f t="shared" si="46"/>
        <v>0</v>
      </c>
      <c r="AB1009" s="37">
        <f t="shared" si="47"/>
        <v>0</v>
      </c>
    </row>
    <row r="1010" spans="1:28" hidden="1" x14ac:dyDescent="0.25">
      <c r="A1010" s="38">
        <v>998</v>
      </c>
      <c r="B1010" s="61"/>
      <c r="C1010" s="31">
        <v>800100747</v>
      </c>
      <c r="D1010" s="31">
        <f>VLOOKUP(C1010,ENERO!$D$13:$E$1147,2,0)</f>
        <v>214270742</v>
      </c>
      <c r="E1010" s="61" t="s">
        <v>1145</v>
      </c>
      <c r="F1010" s="61"/>
      <c r="G1010" s="61"/>
      <c r="H1010" s="3">
        <v>683349264</v>
      </c>
      <c r="I1010" s="3">
        <v>969726172</v>
      </c>
      <c r="J1010" s="3">
        <f>IFERROR(VLOOKUP(C1010,[1]NOMINA!$Y$16:$AC$112,5,0),0)</f>
        <v>0</v>
      </c>
      <c r="K1010" s="3">
        <f>IFERROR(VLOOKUP(C1010,[1]CANCELACIONES!$Y$16:$AC$43,5,0),0)</f>
        <v>0</v>
      </c>
      <c r="L1010" s="3">
        <f>IFERROR(VLOOKUP(C1010,'[2]res- 200686'!$K$16:$R$112,8,0),0)</f>
        <v>0</v>
      </c>
      <c r="M1010" s="3">
        <f>IFERROR(VLOOKUP(C1010,'[2]reduccion calidad '!$K$16:$R$27,8,0),0)*-1</f>
        <v>0</v>
      </c>
      <c r="N1010" s="3"/>
      <c r="O1010" s="34">
        <f t="shared" si="45"/>
        <v>1653075436</v>
      </c>
      <c r="P1010" s="35">
        <v>1653075436</v>
      </c>
      <c r="Q1010" s="3">
        <f>IFERROR(VLOOKUP(C1010,[3]ServNOMINA!$F$16:$M$112,8,0)+VLOOKUP(C1010,[4]ServNOMINA!$F$16:$M$112,8,0),0)</f>
        <v>0</v>
      </c>
      <c r="R1010" s="3">
        <f>IFERROR(VLOOKUP(C1010,[3]ServOTROS!$F$16:$M$112,8,0)+VLOOKUP(C1010,[4]ServOTROS!$F$16:$M$112,8,0),0)</f>
        <v>0</v>
      </c>
      <c r="S1010" s="3"/>
      <c r="T1010" s="3">
        <f>IFERROR(VLOOKUP(B1010,[3]Aaf_PENSION!$C$16:$M$112,11,0)+VLOOKUP(B1010,[4]Aaf_PENSION!$C$16:$M$112,11,0),0)</f>
        <v>0</v>
      </c>
      <c r="U1010" s="3">
        <f>IFERROR(VLOOKUP(B1010,[3]Aaf_SALUD!$C$16:$M$112,11,0)+VLOOKUP(B1010,[4]Aaf_SALUD!$C$16:$M$112,11,0),0)</f>
        <v>0</v>
      </c>
      <c r="V1010" s="3"/>
      <c r="W1010" s="3"/>
      <c r="X1010" s="3">
        <f>IFERROR(VLOOKUP(B1010,[3]Ap_CESANTIAS!$C$16:$M$112,11,0)+VLOOKUP(B1010,[4]Ap_CESANTIAS!$C$16:$M$112,11,0),0)</f>
        <v>0</v>
      </c>
      <c r="Y1010" s="3">
        <f>IFERROR(VLOOKUP(B1010,[3]Ap_PENSION!$C$16:$M$112,11,0)+VLOOKUP(B1010,[4]Ap_PENSION!$C$16:$M$112,11,0),0)</f>
        <v>0</v>
      </c>
      <c r="Z1010" s="3">
        <f>IFERROR(VLOOKUP(B1010,[3]Ap_SALUD!$C$16:$M$112,11,0)+VLOOKUP(B1010,[4]Ap_SALUD!$C$16:$M$112,11,0),0)</f>
        <v>0</v>
      </c>
      <c r="AA1010" s="36">
        <f t="shared" si="46"/>
        <v>0</v>
      </c>
      <c r="AB1010" s="37">
        <f t="shared" si="47"/>
        <v>0</v>
      </c>
    </row>
    <row r="1011" spans="1:28" hidden="1" x14ac:dyDescent="0.25">
      <c r="A1011" s="29">
        <v>999</v>
      </c>
      <c r="B1011" s="61"/>
      <c r="C1011" s="31">
        <v>892280061</v>
      </c>
      <c r="D1011" s="31">
        <f>VLOOKUP(C1011,ENERO!$D$13:$E$1147,2,0)</f>
        <v>217170771</v>
      </c>
      <c r="E1011" s="61" t="s">
        <v>675</v>
      </c>
      <c r="F1011" s="61"/>
      <c r="G1011" s="61"/>
      <c r="H1011" s="3">
        <v>786103616</v>
      </c>
      <c r="I1011" s="3">
        <v>1665584574</v>
      </c>
      <c r="J1011" s="3">
        <f>IFERROR(VLOOKUP(C1011,[1]NOMINA!$Y$16:$AC$112,5,0),0)</f>
        <v>0</v>
      </c>
      <c r="K1011" s="3">
        <f>IFERROR(VLOOKUP(C1011,[1]CANCELACIONES!$Y$16:$AC$43,5,0),0)</f>
        <v>0</v>
      </c>
      <c r="L1011" s="3">
        <f>IFERROR(VLOOKUP(C1011,'[2]res- 200686'!$K$16:$R$112,8,0),0)</f>
        <v>0</v>
      </c>
      <c r="M1011" s="3">
        <f>IFERROR(VLOOKUP(C1011,'[2]reduccion calidad '!$K$16:$R$27,8,0),0)*-1</f>
        <v>0</v>
      </c>
      <c r="N1011" s="3"/>
      <c r="O1011" s="34">
        <f t="shared" si="45"/>
        <v>2451688190</v>
      </c>
      <c r="P1011" s="35">
        <v>2451688190</v>
      </c>
      <c r="Q1011" s="3">
        <f>IFERROR(VLOOKUP(C1011,[3]ServNOMINA!$F$16:$M$112,8,0)+VLOOKUP(C1011,[4]ServNOMINA!$F$16:$M$112,8,0),0)</f>
        <v>0</v>
      </c>
      <c r="R1011" s="3">
        <f>IFERROR(VLOOKUP(C1011,[3]ServOTROS!$F$16:$M$112,8,0)+VLOOKUP(C1011,[4]ServOTROS!$F$16:$M$112,8,0),0)</f>
        <v>0</v>
      </c>
      <c r="S1011" s="3"/>
      <c r="T1011" s="3">
        <f>IFERROR(VLOOKUP(B1011,[3]Aaf_PENSION!$C$16:$M$112,11,0)+VLOOKUP(B1011,[4]Aaf_PENSION!$C$16:$M$112,11,0),0)</f>
        <v>0</v>
      </c>
      <c r="U1011" s="3">
        <f>IFERROR(VLOOKUP(B1011,[3]Aaf_SALUD!$C$16:$M$112,11,0)+VLOOKUP(B1011,[4]Aaf_SALUD!$C$16:$M$112,11,0),0)</f>
        <v>0</v>
      </c>
      <c r="V1011" s="3"/>
      <c r="W1011" s="3"/>
      <c r="X1011" s="3">
        <f>IFERROR(VLOOKUP(B1011,[3]Ap_CESANTIAS!$C$16:$M$112,11,0)+VLOOKUP(B1011,[4]Ap_CESANTIAS!$C$16:$M$112,11,0),0)</f>
        <v>0</v>
      </c>
      <c r="Y1011" s="3">
        <f>IFERROR(VLOOKUP(B1011,[3]Ap_PENSION!$C$16:$M$112,11,0)+VLOOKUP(B1011,[4]Ap_PENSION!$C$16:$M$112,11,0),0)</f>
        <v>0</v>
      </c>
      <c r="Z1011" s="3">
        <f>IFERROR(VLOOKUP(B1011,[3]Ap_SALUD!$C$16:$M$112,11,0)+VLOOKUP(B1011,[4]Ap_SALUD!$C$16:$M$112,11,0),0)</f>
        <v>0</v>
      </c>
      <c r="AA1011" s="36">
        <f t="shared" si="46"/>
        <v>0</v>
      </c>
      <c r="AB1011" s="37">
        <f t="shared" si="47"/>
        <v>0</v>
      </c>
    </row>
    <row r="1012" spans="1:28" hidden="1" x14ac:dyDescent="0.25">
      <c r="A1012" s="38">
        <v>1000</v>
      </c>
      <c r="B1012" s="61"/>
      <c r="C1012" s="31">
        <v>892200839</v>
      </c>
      <c r="D1012" s="31">
        <f>VLOOKUP(C1012,ENERO!$D$13:$E$1147,2,0)</f>
        <v>212070820</v>
      </c>
      <c r="E1012" s="61" t="s">
        <v>1146</v>
      </c>
      <c r="F1012" s="61"/>
      <c r="G1012" s="61"/>
      <c r="H1012" s="3">
        <v>753798920</v>
      </c>
      <c r="I1012" s="3">
        <v>1095023108</v>
      </c>
      <c r="J1012" s="3">
        <f>IFERROR(VLOOKUP(C1012,[1]NOMINA!$Y$16:$AC$112,5,0),0)</f>
        <v>0</v>
      </c>
      <c r="K1012" s="3">
        <f>IFERROR(VLOOKUP(C1012,[1]CANCELACIONES!$Y$16:$AC$43,5,0),0)</f>
        <v>0</v>
      </c>
      <c r="L1012" s="3">
        <f>IFERROR(VLOOKUP(C1012,'[2]res- 200686'!$K$16:$R$112,8,0),0)</f>
        <v>0</v>
      </c>
      <c r="M1012" s="3">
        <f>IFERROR(VLOOKUP(C1012,'[2]reduccion calidad '!$K$16:$R$27,8,0),0)*-1</f>
        <v>0</v>
      </c>
      <c r="N1012" s="3"/>
      <c r="O1012" s="34">
        <f t="shared" si="45"/>
        <v>1848822028</v>
      </c>
      <c r="P1012" s="35">
        <v>1848822028</v>
      </c>
      <c r="Q1012" s="3">
        <f>IFERROR(VLOOKUP(C1012,[3]ServNOMINA!$F$16:$M$112,8,0)+VLOOKUP(C1012,[4]ServNOMINA!$F$16:$M$112,8,0),0)</f>
        <v>0</v>
      </c>
      <c r="R1012" s="3">
        <f>IFERROR(VLOOKUP(C1012,[3]ServOTROS!$F$16:$M$112,8,0)+VLOOKUP(C1012,[4]ServOTROS!$F$16:$M$112,8,0),0)</f>
        <v>0</v>
      </c>
      <c r="S1012" s="3"/>
      <c r="T1012" s="3">
        <f>IFERROR(VLOOKUP(B1012,[3]Aaf_PENSION!$C$16:$M$112,11,0)+VLOOKUP(B1012,[4]Aaf_PENSION!$C$16:$M$112,11,0),0)</f>
        <v>0</v>
      </c>
      <c r="U1012" s="3">
        <f>IFERROR(VLOOKUP(B1012,[3]Aaf_SALUD!$C$16:$M$112,11,0)+VLOOKUP(B1012,[4]Aaf_SALUD!$C$16:$M$112,11,0),0)</f>
        <v>0</v>
      </c>
      <c r="V1012" s="3"/>
      <c r="W1012" s="3"/>
      <c r="X1012" s="3">
        <f>IFERROR(VLOOKUP(B1012,[3]Ap_CESANTIAS!$C$16:$M$112,11,0)+VLOOKUP(B1012,[4]Ap_CESANTIAS!$C$16:$M$112,11,0),0)</f>
        <v>0</v>
      </c>
      <c r="Y1012" s="3">
        <f>IFERROR(VLOOKUP(B1012,[3]Ap_PENSION!$C$16:$M$112,11,0)+VLOOKUP(B1012,[4]Ap_PENSION!$C$16:$M$112,11,0),0)</f>
        <v>0</v>
      </c>
      <c r="Z1012" s="3">
        <f>IFERROR(VLOOKUP(B1012,[3]Ap_SALUD!$C$16:$M$112,11,0)+VLOOKUP(B1012,[4]Ap_SALUD!$C$16:$M$112,11,0),0)</f>
        <v>0</v>
      </c>
      <c r="AA1012" s="36">
        <f t="shared" si="46"/>
        <v>0</v>
      </c>
      <c r="AB1012" s="37">
        <f t="shared" si="47"/>
        <v>0</v>
      </c>
    </row>
    <row r="1013" spans="1:28" hidden="1" x14ac:dyDescent="0.25">
      <c r="A1013" s="29">
        <v>1001</v>
      </c>
      <c r="B1013" s="61"/>
      <c r="C1013" s="31">
        <v>800100751</v>
      </c>
      <c r="D1013" s="31">
        <f>VLOOKUP(C1013,ENERO!$D$13:$E$1147,2,0)</f>
        <v>212370823</v>
      </c>
      <c r="E1013" s="61" t="s">
        <v>1147</v>
      </c>
      <c r="F1013" s="61"/>
      <c r="G1013" s="61"/>
      <c r="H1013" s="3">
        <v>641939240</v>
      </c>
      <c r="I1013" s="3">
        <v>1109488834</v>
      </c>
      <c r="J1013" s="3">
        <f>IFERROR(VLOOKUP(C1013,[1]NOMINA!$Y$16:$AC$112,5,0),0)</f>
        <v>0</v>
      </c>
      <c r="K1013" s="3">
        <f>IFERROR(VLOOKUP(C1013,[1]CANCELACIONES!$Y$16:$AC$43,5,0),0)</f>
        <v>0</v>
      </c>
      <c r="L1013" s="3">
        <f>IFERROR(VLOOKUP(C1013,'[2]res- 200686'!$K$16:$R$112,8,0),0)</f>
        <v>0</v>
      </c>
      <c r="M1013" s="3">
        <f>IFERROR(VLOOKUP(C1013,'[2]reduccion calidad '!$K$16:$R$27,8,0),0)*-1</f>
        <v>0</v>
      </c>
      <c r="N1013" s="3"/>
      <c r="O1013" s="34">
        <f t="shared" si="45"/>
        <v>1751428074</v>
      </c>
      <c r="P1013" s="35">
        <v>1751428074</v>
      </c>
      <c r="Q1013" s="3">
        <f>IFERROR(VLOOKUP(C1013,[3]ServNOMINA!$F$16:$M$112,8,0)+VLOOKUP(C1013,[4]ServNOMINA!$F$16:$M$112,8,0),0)</f>
        <v>0</v>
      </c>
      <c r="R1013" s="3">
        <f>IFERROR(VLOOKUP(C1013,[3]ServOTROS!$F$16:$M$112,8,0)+VLOOKUP(C1013,[4]ServOTROS!$F$16:$M$112,8,0),0)</f>
        <v>0</v>
      </c>
      <c r="S1013" s="3"/>
      <c r="T1013" s="3">
        <f>IFERROR(VLOOKUP(B1013,[3]Aaf_PENSION!$C$16:$M$112,11,0)+VLOOKUP(B1013,[4]Aaf_PENSION!$C$16:$M$112,11,0),0)</f>
        <v>0</v>
      </c>
      <c r="U1013" s="3">
        <f>IFERROR(VLOOKUP(B1013,[3]Aaf_SALUD!$C$16:$M$112,11,0)+VLOOKUP(B1013,[4]Aaf_SALUD!$C$16:$M$112,11,0),0)</f>
        <v>0</v>
      </c>
      <c r="V1013" s="3"/>
      <c r="W1013" s="3"/>
      <c r="X1013" s="3">
        <f>IFERROR(VLOOKUP(B1013,[3]Ap_CESANTIAS!$C$16:$M$112,11,0)+VLOOKUP(B1013,[4]Ap_CESANTIAS!$C$16:$M$112,11,0),0)</f>
        <v>0</v>
      </c>
      <c r="Y1013" s="3">
        <f>IFERROR(VLOOKUP(B1013,[3]Ap_PENSION!$C$16:$M$112,11,0)+VLOOKUP(B1013,[4]Ap_PENSION!$C$16:$M$112,11,0),0)</f>
        <v>0</v>
      </c>
      <c r="Z1013" s="3">
        <f>IFERROR(VLOOKUP(B1013,[3]Ap_SALUD!$C$16:$M$112,11,0)+VLOOKUP(B1013,[4]Ap_SALUD!$C$16:$M$112,11,0),0)</f>
        <v>0</v>
      </c>
      <c r="AA1013" s="36">
        <f t="shared" si="46"/>
        <v>0</v>
      </c>
      <c r="AB1013" s="37">
        <f t="shared" si="47"/>
        <v>0</v>
      </c>
    </row>
    <row r="1014" spans="1:28" hidden="1" x14ac:dyDescent="0.25">
      <c r="A1014" s="38">
        <v>1002</v>
      </c>
      <c r="B1014" s="61"/>
      <c r="C1014" s="31">
        <v>890702017</v>
      </c>
      <c r="D1014" s="31">
        <f>VLOOKUP(C1014,ENERO!$D$13:$E$1147,2,0)</f>
        <v>212473024</v>
      </c>
      <c r="E1014" s="61" t="s">
        <v>1148</v>
      </c>
      <c r="F1014" s="61"/>
      <c r="G1014" s="61"/>
      <c r="H1014" s="3">
        <v>63092444</v>
      </c>
      <c r="I1014" s="3">
        <v>175643299</v>
      </c>
      <c r="J1014" s="3">
        <f>IFERROR(VLOOKUP(C1014,[1]NOMINA!$Y$16:$AC$112,5,0),0)</f>
        <v>0</v>
      </c>
      <c r="K1014" s="3">
        <f>IFERROR(VLOOKUP(C1014,[1]CANCELACIONES!$Y$16:$AC$43,5,0),0)</f>
        <v>0</v>
      </c>
      <c r="L1014" s="3">
        <f>IFERROR(VLOOKUP(C1014,'[2]res- 200686'!$K$16:$R$112,8,0),0)</f>
        <v>0</v>
      </c>
      <c r="M1014" s="3">
        <f>IFERROR(VLOOKUP(C1014,'[2]reduccion calidad '!$K$16:$R$27,8,0),0)*-1</f>
        <v>0</v>
      </c>
      <c r="N1014" s="3"/>
      <c r="O1014" s="34">
        <f t="shared" si="45"/>
        <v>238735743</v>
      </c>
      <c r="P1014" s="35">
        <v>238735743</v>
      </c>
      <c r="Q1014" s="3">
        <f>IFERROR(VLOOKUP(C1014,[3]ServNOMINA!$F$16:$M$112,8,0)+VLOOKUP(C1014,[4]ServNOMINA!$F$16:$M$112,8,0),0)</f>
        <v>0</v>
      </c>
      <c r="R1014" s="3">
        <f>IFERROR(VLOOKUP(C1014,[3]ServOTROS!$F$16:$M$112,8,0)+VLOOKUP(C1014,[4]ServOTROS!$F$16:$M$112,8,0),0)</f>
        <v>0</v>
      </c>
      <c r="S1014" s="3"/>
      <c r="T1014" s="3">
        <f>IFERROR(VLOOKUP(B1014,[3]Aaf_PENSION!$C$16:$M$112,11,0)+VLOOKUP(B1014,[4]Aaf_PENSION!$C$16:$M$112,11,0),0)</f>
        <v>0</v>
      </c>
      <c r="U1014" s="3">
        <f>IFERROR(VLOOKUP(B1014,[3]Aaf_SALUD!$C$16:$M$112,11,0)+VLOOKUP(B1014,[4]Aaf_SALUD!$C$16:$M$112,11,0),0)</f>
        <v>0</v>
      </c>
      <c r="V1014" s="3"/>
      <c r="W1014" s="3"/>
      <c r="X1014" s="3">
        <f>IFERROR(VLOOKUP(B1014,[3]Ap_CESANTIAS!$C$16:$M$112,11,0)+VLOOKUP(B1014,[4]Ap_CESANTIAS!$C$16:$M$112,11,0),0)</f>
        <v>0</v>
      </c>
      <c r="Y1014" s="3">
        <f>IFERROR(VLOOKUP(B1014,[3]Ap_PENSION!$C$16:$M$112,11,0)+VLOOKUP(B1014,[4]Ap_PENSION!$C$16:$M$112,11,0),0)</f>
        <v>0</v>
      </c>
      <c r="Z1014" s="3">
        <f>IFERROR(VLOOKUP(B1014,[3]Ap_SALUD!$C$16:$M$112,11,0)+VLOOKUP(B1014,[4]Ap_SALUD!$C$16:$M$112,11,0),0)</f>
        <v>0</v>
      </c>
      <c r="AA1014" s="36">
        <f t="shared" si="46"/>
        <v>0</v>
      </c>
      <c r="AB1014" s="37">
        <f t="shared" si="47"/>
        <v>0</v>
      </c>
    </row>
    <row r="1015" spans="1:28" hidden="1" x14ac:dyDescent="0.25">
      <c r="A1015" s="29">
        <v>1003</v>
      </c>
      <c r="B1015" s="61"/>
      <c r="C1015" s="31">
        <v>890700961</v>
      </c>
      <c r="D1015" s="31">
        <f>VLOOKUP(C1015,ENERO!$D$13:$E$1147,2,0)</f>
        <v>212673026</v>
      </c>
      <c r="E1015" s="61" t="s">
        <v>1149</v>
      </c>
      <c r="F1015" s="61"/>
      <c r="G1015" s="61"/>
      <c r="H1015" s="3">
        <v>122650240</v>
      </c>
      <c r="I1015" s="3">
        <v>291942165</v>
      </c>
      <c r="J1015" s="3">
        <f>IFERROR(VLOOKUP(C1015,[1]NOMINA!$Y$16:$AC$112,5,0),0)</f>
        <v>0</v>
      </c>
      <c r="K1015" s="3">
        <f>IFERROR(VLOOKUP(C1015,[1]CANCELACIONES!$Y$16:$AC$43,5,0),0)</f>
        <v>0</v>
      </c>
      <c r="L1015" s="3">
        <f>IFERROR(VLOOKUP(C1015,'[2]res- 200686'!$K$16:$R$112,8,0),0)</f>
        <v>0</v>
      </c>
      <c r="M1015" s="3">
        <f>IFERROR(VLOOKUP(C1015,'[2]reduccion calidad '!$K$16:$R$27,8,0),0)*-1</f>
        <v>0</v>
      </c>
      <c r="N1015" s="3"/>
      <c r="O1015" s="34">
        <f t="shared" si="45"/>
        <v>414592405</v>
      </c>
      <c r="P1015" s="35">
        <v>414592405</v>
      </c>
      <c r="Q1015" s="3">
        <f>IFERROR(VLOOKUP(C1015,[3]ServNOMINA!$F$16:$M$112,8,0)+VLOOKUP(C1015,[4]ServNOMINA!$F$16:$M$112,8,0),0)</f>
        <v>0</v>
      </c>
      <c r="R1015" s="3">
        <f>IFERROR(VLOOKUP(C1015,[3]ServOTROS!$F$16:$M$112,8,0)+VLOOKUP(C1015,[4]ServOTROS!$F$16:$M$112,8,0),0)</f>
        <v>0</v>
      </c>
      <c r="S1015" s="3"/>
      <c r="T1015" s="3">
        <f>IFERROR(VLOOKUP(B1015,[3]Aaf_PENSION!$C$16:$M$112,11,0)+VLOOKUP(B1015,[4]Aaf_PENSION!$C$16:$M$112,11,0),0)</f>
        <v>0</v>
      </c>
      <c r="U1015" s="3">
        <f>IFERROR(VLOOKUP(B1015,[3]Aaf_SALUD!$C$16:$M$112,11,0)+VLOOKUP(B1015,[4]Aaf_SALUD!$C$16:$M$112,11,0),0)</f>
        <v>0</v>
      </c>
      <c r="V1015" s="3"/>
      <c r="W1015" s="3"/>
      <c r="X1015" s="3">
        <f>IFERROR(VLOOKUP(B1015,[3]Ap_CESANTIAS!$C$16:$M$112,11,0)+VLOOKUP(B1015,[4]Ap_CESANTIAS!$C$16:$M$112,11,0),0)</f>
        <v>0</v>
      </c>
      <c r="Y1015" s="3">
        <f>IFERROR(VLOOKUP(B1015,[3]Ap_PENSION!$C$16:$M$112,11,0)+VLOOKUP(B1015,[4]Ap_PENSION!$C$16:$M$112,11,0),0)</f>
        <v>0</v>
      </c>
      <c r="Z1015" s="3">
        <f>IFERROR(VLOOKUP(B1015,[3]Ap_SALUD!$C$16:$M$112,11,0)+VLOOKUP(B1015,[4]Ap_SALUD!$C$16:$M$112,11,0),0)</f>
        <v>0</v>
      </c>
      <c r="AA1015" s="36">
        <f t="shared" si="46"/>
        <v>0</v>
      </c>
      <c r="AB1015" s="37">
        <f t="shared" si="47"/>
        <v>0</v>
      </c>
    </row>
    <row r="1016" spans="1:28" hidden="1" x14ac:dyDescent="0.25">
      <c r="A1016" s="38">
        <v>1004</v>
      </c>
      <c r="B1016" s="61"/>
      <c r="C1016" s="31">
        <v>800100048</v>
      </c>
      <c r="D1016" s="31">
        <f>VLOOKUP(C1016,ENERO!$D$13:$E$1147,2,0)</f>
        <v>213073030</v>
      </c>
      <c r="E1016" s="61" t="s">
        <v>1150</v>
      </c>
      <c r="F1016" s="61"/>
      <c r="G1016" s="61"/>
      <c r="H1016" s="3">
        <v>79676141</v>
      </c>
      <c r="I1016" s="3">
        <v>187876085</v>
      </c>
      <c r="J1016" s="3">
        <f>IFERROR(VLOOKUP(C1016,[1]NOMINA!$Y$16:$AC$112,5,0),0)</f>
        <v>0</v>
      </c>
      <c r="K1016" s="3">
        <f>IFERROR(VLOOKUP(C1016,[1]CANCELACIONES!$Y$16:$AC$43,5,0),0)</f>
        <v>0</v>
      </c>
      <c r="L1016" s="3">
        <f>IFERROR(VLOOKUP(C1016,'[2]res- 200686'!$K$16:$R$112,8,0),0)</f>
        <v>0</v>
      </c>
      <c r="M1016" s="3">
        <f>IFERROR(VLOOKUP(C1016,'[2]reduccion calidad '!$K$16:$R$27,8,0),0)*-1</f>
        <v>0</v>
      </c>
      <c r="N1016" s="3"/>
      <c r="O1016" s="34">
        <f t="shared" si="45"/>
        <v>267552226</v>
      </c>
      <c r="P1016" s="35">
        <v>267552226</v>
      </c>
      <c r="Q1016" s="3">
        <f>IFERROR(VLOOKUP(C1016,[3]ServNOMINA!$F$16:$M$112,8,0)+VLOOKUP(C1016,[4]ServNOMINA!$F$16:$M$112,8,0),0)</f>
        <v>0</v>
      </c>
      <c r="R1016" s="3">
        <f>IFERROR(VLOOKUP(C1016,[3]ServOTROS!$F$16:$M$112,8,0)+VLOOKUP(C1016,[4]ServOTROS!$F$16:$M$112,8,0),0)</f>
        <v>0</v>
      </c>
      <c r="S1016" s="3"/>
      <c r="T1016" s="3">
        <f>IFERROR(VLOOKUP(B1016,[3]Aaf_PENSION!$C$16:$M$112,11,0)+VLOOKUP(B1016,[4]Aaf_PENSION!$C$16:$M$112,11,0),0)</f>
        <v>0</v>
      </c>
      <c r="U1016" s="3">
        <f>IFERROR(VLOOKUP(B1016,[3]Aaf_SALUD!$C$16:$M$112,11,0)+VLOOKUP(B1016,[4]Aaf_SALUD!$C$16:$M$112,11,0),0)</f>
        <v>0</v>
      </c>
      <c r="V1016" s="3"/>
      <c r="W1016" s="3"/>
      <c r="X1016" s="3">
        <f>IFERROR(VLOOKUP(B1016,[3]Ap_CESANTIAS!$C$16:$M$112,11,0)+VLOOKUP(B1016,[4]Ap_CESANTIAS!$C$16:$M$112,11,0),0)</f>
        <v>0</v>
      </c>
      <c r="Y1016" s="3">
        <f>IFERROR(VLOOKUP(B1016,[3]Ap_PENSION!$C$16:$M$112,11,0)+VLOOKUP(B1016,[4]Ap_PENSION!$C$16:$M$112,11,0),0)</f>
        <v>0</v>
      </c>
      <c r="Z1016" s="3">
        <f>IFERROR(VLOOKUP(B1016,[3]Ap_SALUD!$C$16:$M$112,11,0)+VLOOKUP(B1016,[4]Ap_SALUD!$C$16:$M$112,11,0),0)</f>
        <v>0</v>
      </c>
      <c r="AA1016" s="36">
        <f t="shared" si="46"/>
        <v>0</v>
      </c>
      <c r="AB1016" s="37">
        <f t="shared" si="47"/>
        <v>0</v>
      </c>
    </row>
    <row r="1017" spans="1:28" hidden="1" x14ac:dyDescent="0.25">
      <c r="A1017" s="29">
        <v>1005</v>
      </c>
      <c r="B1017" s="61"/>
      <c r="C1017" s="31">
        <v>890702018</v>
      </c>
      <c r="D1017" s="31">
        <f>VLOOKUP(C1017,ENERO!$D$13:$E$1147,2,0)</f>
        <v>214373043</v>
      </c>
      <c r="E1017" s="61" t="s">
        <v>1151</v>
      </c>
      <c r="F1017" s="61"/>
      <c r="G1017" s="61"/>
      <c r="H1017" s="3">
        <v>213260284</v>
      </c>
      <c r="I1017" s="3">
        <v>378950317</v>
      </c>
      <c r="J1017" s="3">
        <f>IFERROR(VLOOKUP(C1017,[1]NOMINA!$Y$16:$AC$112,5,0),0)</f>
        <v>0</v>
      </c>
      <c r="K1017" s="3">
        <f>IFERROR(VLOOKUP(C1017,[1]CANCELACIONES!$Y$16:$AC$43,5,0),0)</f>
        <v>0</v>
      </c>
      <c r="L1017" s="3">
        <f>IFERROR(VLOOKUP(C1017,'[2]res- 200686'!$K$16:$R$112,8,0),0)</f>
        <v>0</v>
      </c>
      <c r="M1017" s="3">
        <f>IFERROR(VLOOKUP(C1017,'[2]reduccion calidad '!$K$16:$R$27,8,0),0)*-1</f>
        <v>0</v>
      </c>
      <c r="N1017" s="3"/>
      <c r="O1017" s="34">
        <f t="shared" si="45"/>
        <v>592210601</v>
      </c>
      <c r="P1017" s="35">
        <v>592210601</v>
      </c>
      <c r="Q1017" s="3">
        <f>IFERROR(VLOOKUP(C1017,[3]ServNOMINA!$F$16:$M$112,8,0)+VLOOKUP(C1017,[4]ServNOMINA!$F$16:$M$112,8,0),0)</f>
        <v>0</v>
      </c>
      <c r="R1017" s="3">
        <f>IFERROR(VLOOKUP(C1017,[3]ServOTROS!$F$16:$M$112,8,0)+VLOOKUP(C1017,[4]ServOTROS!$F$16:$M$112,8,0),0)</f>
        <v>0</v>
      </c>
      <c r="S1017" s="3"/>
      <c r="T1017" s="3">
        <f>IFERROR(VLOOKUP(B1017,[3]Aaf_PENSION!$C$16:$M$112,11,0)+VLOOKUP(B1017,[4]Aaf_PENSION!$C$16:$M$112,11,0),0)</f>
        <v>0</v>
      </c>
      <c r="U1017" s="3">
        <f>IFERROR(VLOOKUP(B1017,[3]Aaf_SALUD!$C$16:$M$112,11,0)+VLOOKUP(B1017,[4]Aaf_SALUD!$C$16:$M$112,11,0),0)</f>
        <v>0</v>
      </c>
      <c r="V1017" s="3"/>
      <c r="W1017" s="3"/>
      <c r="X1017" s="3">
        <f>IFERROR(VLOOKUP(B1017,[3]Ap_CESANTIAS!$C$16:$M$112,11,0)+VLOOKUP(B1017,[4]Ap_CESANTIAS!$C$16:$M$112,11,0),0)</f>
        <v>0</v>
      </c>
      <c r="Y1017" s="3">
        <f>IFERROR(VLOOKUP(B1017,[3]Ap_PENSION!$C$16:$M$112,11,0)+VLOOKUP(B1017,[4]Ap_PENSION!$C$16:$M$112,11,0),0)</f>
        <v>0</v>
      </c>
      <c r="Z1017" s="3">
        <f>IFERROR(VLOOKUP(B1017,[3]Ap_SALUD!$C$16:$M$112,11,0)+VLOOKUP(B1017,[4]Ap_SALUD!$C$16:$M$112,11,0),0)</f>
        <v>0</v>
      </c>
      <c r="AA1017" s="36">
        <f t="shared" si="46"/>
        <v>0</v>
      </c>
      <c r="AB1017" s="37">
        <f t="shared" si="47"/>
        <v>0</v>
      </c>
    </row>
    <row r="1018" spans="1:28" hidden="1" x14ac:dyDescent="0.25">
      <c r="A1018" s="38">
        <v>1006</v>
      </c>
      <c r="B1018" s="61"/>
      <c r="C1018" s="31">
        <v>890700982</v>
      </c>
      <c r="D1018" s="31">
        <f>VLOOKUP(C1018,ENERO!$D$13:$E$1147,2,0)</f>
        <v>215573055</v>
      </c>
      <c r="E1018" s="61" t="s">
        <v>1152</v>
      </c>
      <c r="F1018" s="61"/>
      <c r="G1018" s="61"/>
      <c r="H1018" s="3">
        <v>205544466</v>
      </c>
      <c r="I1018" s="3">
        <v>412133797</v>
      </c>
      <c r="J1018" s="3">
        <f>IFERROR(VLOOKUP(C1018,[1]NOMINA!$Y$16:$AC$112,5,0),0)</f>
        <v>0</v>
      </c>
      <c r="K1018" s="3">
        <f>IFERROR(VLOOKUP(C1018,[1]CANCELACIONES!$Y$16:$AC$43,5,0),0)</f>
        <v>0</v>
      </c>
      <c r="L1018" s="3">
        <f>IFERROR(VLOOKUP(C1018,'[2]res- 200686'!$K$16:$R$112,8,0),0)</f>
        <v>0</v>
      </c>
      <c r="M1018" s="3">
        <f>IFERROR(VLOOKUP(C1018,'[2]reduccion calidad '!$K$16:$R$27,8,0),0)*-1</f>
        <v>0</v>
      </c>
      <c r="N1018" s="3"/>
      <c r="O1018" s="34">
        <f t="shared" si="45"/>
        <v>617678263</v>
      </c>
      <c r="P1018" s="35">
        <v>617678263</v>
      </c>
      <c r="Q1018" s="3">
        <f>IFERROR(VLOOKUP(C1018,[3]ServNOMINA!$F$16:$M$112,8,0)+VLOOKUP(C1018,[4]ServNOMINA!$F$16:$M$112,8,0),0)</f>
        <v>0</v>
      </c>
      <c r="R1018" s="3">
        <f>IFERROR(VLOOKUP(C1018,[3]ServOTROS!$F$16:$M$112,8,0)+VLOOKUP(C1018,[4]ServOTROS!$F$16:$M$112,8,0),0)</f>
        <v>0</v>
      </c>
      <c r="S1018" s="3"/>
      <c r="T1018" s="3">
        <f>IFERROR(VLOOKUP(B1018,[3]Aaf_PENSION!$C$16:$M$112,11,0)+VLOOKUP(B1018,[4]Aaf_PENSION!$C$16:$M$112,11,0),0)</f>
        <v>0</v>
      </c>
      <c r="U1018" s="3">
        <f>IFERROR(VLOOKUP(B1018,[3]Aaf_SALUD!$C$16:$M$112,11,0)+VLOOKUP(B1018,[4]Aaf_SALUD!$C$16:$M$112,11,0),0)</f>
        <v>0</v>
      </c>
      <c r="V1018" s="3"/>
      <c r="W1018" s="3"/>
      <c r="X1018" s="3">
        <f>IFERROR(VLOOKUP(B1018,[3]Ap_CESANTIAS!$C$16:$M$112,11,0)+VLOOKUP(B1018,[4]Ap_CESANTIAS!$C$16:$M$112,11,0),0)</f>
        <v>0</v>
      </c>
      <c r="Y1018" s="3">
        <f>IFERROR(VLOOKUP(B1018,[3]Ap_PENSION!$C$16:$M$112,11,0)+VLOOKUP(B1018,[4]Ap_PENSION!$C$16:$M$112,11,0),0)</f>
        <v>0</v>
      </c>
      <c r="Z1018" s="3">
        <f>IFERROR(VLOOKUP(B1018,[3]Ap_SALUD!$C$16:$M$112,11,0)+VLOOKUP(B1018,[4]Ap_SALUD!$C$16:$M$112,11,0),0)</f>
        <v>0</v>
      </c>
      <c r="AA1018" s="36">
        <f t="shared" si="46"/>
        <v>0</v>
      </c>
      <c r="AB1018" s="37">
        <f t="shared" si="47"/>
        <v>0</v>
      </c>
    </row>
    <row r="1019" spans="1:28" hidden="1" x14ac:dyDescent="0.25">
      <c r="A1019" s="29">
        <v>1007</v>
      </c>
      <c r="B1019" s="61"/>
      <c r="C1019" s="31">
        <v>800100049</v>
      </c>
      <c r="D1019" s="31">
        <f>VLOOKUP(C1019,ENERO!$D$13:$E$1147,2,0)</f>
        <v>216773067</v>
      </c>
      <c r="E1019" s="61" t="s">
        <v>1153</v>
      </c>
      <c r="F1019" s="61"/>
      <c r="G1019" s="61"/>
      <c r="H1019" s="3">
        <v>608635952</v>
      </c>
      <c r="I1019" s="3">
        <v>945947280</v>
      </c>
      <c r="J1019" s="3">
        <f>IFERROR(VLOOKUP(C1019,[1]NOMINA!$Y$16:$AC$112,5,0),0)</f>
        <v>0</v>
      </c>
      <c r="K1019" s="3">
        <f>IFERROR(VLOOKUP(C1019,[1]CANCELACIONES!$Y$16:$AC$43,5,0),0)</f>
        <v>0</v>
      </c>
      <c r="L1019" s="3">
        <f>IFERROR(VLOOKUP(C1019,'[2]res- 200686'!$K$16:$R$112,8,0),0)</f>
        <v>0</v>
      </c>
      <c r="M1019" s="3">
        <f>IFERROR(VLOOKUP(C1019,'[2]reduccion calidad '!$K$16:$R$27,8,0),0)*-1</f>
        <v>0</v>
      </c>
      <c r="N1019" s="3"/>
      <c r="O1019" s="34">
        <f t="shared" si="45"/>
        <v>1554583232</v>
      </c>
      <c r="P1019" s="35">
        <v>1554583232</v>
      </c>
      <c r="Q1019" s="3">
        <f>IFERROR(VLOOKUP(C1019,[3]ServNOMINA!$F$16:$M$112,8,0)+VLOOKUP(C1019,[4]ServNOMINA!$F$16:$M$112,8,0),0)</f>
        <v>0</v>
      </c>
      <c r="R1019" s="3">
        <f>IFERROR(VLOOKUP(C1019,[3]ServOTROS!$F$16:$M$112,8,0)+VLOOKUP(C1019,[4]ServOTROS!$F$16:$M$112,8,0),0)</f>
        <v>0</v>
      </c>
      <c r="S1019" s="3"/>
      <c r="T1019" s="3">
        <f>IFERROR(VLOOKUP(B1019,[3]Aaf_PENSION!$C$16:$M$112,11,0)+VLOOKUP(B1019,[4]Aaf_PENSION!$C$16:$M$112,11,0),0)</f>
        <v>0</v>
      </c>
      <c r="U1019" s="3">
        <f>IFERROR(VLOOKUP(B1019,[3]Aaf_SALUD!$C$16:$M$112,11,0)+VLOOKUP(B1019,[4]Aaf_SALUD!$C$16:$M$112,11,0),0)</f>
        <v>0</v>
      </c>
      <c r="V1019" s="3"/>
      <c r="W1019" s="3"/>
      <c r="X1019" s="3">
        <f>IFERROR(VLOOKUP(B1019,[3]Ap_CESANTIAS!$C$16:$M$112,11,0)+VLOOKUP(B1019,[4]Ap_CESANTIAS!$C$16:$M$112,11,0),0)</f>
        <v>0</v>
      </c>
      <c r="Y1019" s="3">
        <f>IFERROR(VLOOKUP(B1019,[3]Ap_PENSION!$C$16:$M$112,11,0)+VLOOKUP(B1019,[4]Ap_PENSION!$C$16:$M$112,11,0),0)</f>
        <v>0</v>
      </c>
      <c r="Z1019" s="3">
        <f>IFERROR(VLOOKUP(B1019,[3]Ap_SALUD!$C$16:$M$112,11,0)+VLOOKUP(B1019,[4]Ap_SALUD!$C$16:$M$112,11,0),0)</f>
        <v>0</v>
      </c>
      <c r="AA1019" s="36">
        <f t="shared" si="46"/>
        <v>0</v>
      </c>
      <c r="AB1019" s="37">
        <f t="shared" si="47"/>
        <v>0</v>
      </c>
    </row>
    <row r="1020" spans="1:28" hidden="1" x14ac:dyDescent="0.25">
      <c r="A1020" s="38">
        <v>1008</v>
      </c>
      <c r="B1020" s="61"/>
      <c r="C1020" s="31">
        <v>890700859</v>
      </c>
      <c r="D1020" s="31">
        <f>VLOOKUP(C1020,ENERO!$D$13:$E$1147,2,0)</f>
        <v>212473124</v>
      </c>
      <c r="E1020" s="61" t="s">
        <v>1154</v>
      </c>
      <c r="F1020" s="61"/>
      <c r="G1020" s="61"/>
      <c r="H1020" s="3">
        <v>298663008</v>
      </c>
      <c r="I1020" s="3">
        <v>618402757</v>
      </c>
      <c r="J1020" s="3">
        <f>IFERROR(VLOOKUP(C1020,[1]NOMINA!$Y$16:$AC$112,5,0),0)</f>
        <v>0</v>
      </c>
      <c r="K1020" s="3">
        <f>IFERROR(VLOOKUP(C1020,[1]CANCELACIONES!$Y$16:$AC$43,5,0),0)</f>
        <v>0</v>
      </c>
      <c r="L1020" s="3">
        <f>IFERROR(VLOOKUP(C1020,'[2]res- 200686'!$K$16:$R$112,8,0),0)</f>
        <v>0</v>
      </c>
      <c r="M1020" s="3">
        <f>IFERROR(VLOOKUP(C1020,'[2]reduccion calidad '!$K$16:$R$27,8,0),0)*-1</f>
        <v>0</v>
      </c>
      <c r="N1020" s="3"/>
      <c r="O1020" s="34">
        <f t="shared" si="45"/>
        <v>917065765</v>
      </c>
      <c r="P1020" s="35">
        <v>917065765</v>
      </c>
      <c r="Q1020" s="3">
        <f>IFERROR(VLOOKUP(C1020,[3]ServNOMINA!$F$16:$M$112,8,0)+VLOOKUP(C1020,[4]ServNOMINA!$F$16:$M$112,8,0),0)</f>
        <v>0</v>
      </c>
      <c r="R1020" s="3">
        <f>IFERROR(VLOOKUP(C1020,[3]ServOTROS!$F$16:$M$112,8,0)+VLOOKUP(C1020,[4]ServOTROS!$F$16:$M$112,8,0),0)</f>
        <v>0</v>
      </c>
      <c r="S1020" s="3"/>
      <c r="T1020" s="3">
        <f>IFERROR(VLOOKUP(B1020,[3]Aaf_PENSION!$C$16:$M$112,11,0)+VLOOKUP(B1020,[4]Aaf_PENSION!$C$16:$M$112,11,0),0)</f>
        <v>0</v>
      </c>
      <c r="U1020" s="3">
        <f>IFERROR(VLOOKUP(B1020,[3]Aaf_SALUD!$C$16:$M$112,11,0)+VLOOKUP(B1020,[4]Aaf_SALUD!$C$16:$M$112,11,0),0)</f>
        <v>0</v>
      </c>
      <c r="V1020" s="3"/>
      <c r="W1020" s="3"/>
      <c r="X1020" s="3">
        <f>IFERROR(VLOOKUP(B1020,[3]Ap_CESANTIAS!$C$16:$M$112,11,0)+VLOOKUP(B1020,[4]Ap_CESANTIAS!$C$16:$M$112,11,0),0)</f>
        <v>0</v>
      </c>
      <c r="Y1020" s="3">
        <f>IFERROR(VLOOKUP(B1020,[3]Ap_PENSION!$C$16:$M$112,11,0)+VLOOKUP(B1020,[4]Ap_PENSION!$C$16:$M$112,11,0),0)</f>
        <v>0</v>
      </c>
      <c r="Z1020" s="3">
        <f>IFERROR(VLOOKUP(B1020,[3]Ap_SALUD!$C$16:$M$112,11,0)+VLOOKUP(B1020,[4]Ap_SALUD!$C$16:$M$112,11,0),0)</f>
        <v>0</v>
      </c>
      <c r="AA1020" s="36">
        <f t="shared" si="46"/>
        <v>0</v>
      </c>
      <c r="AB1020" s="37">
        <f t="shared" si="47"/>
        <v>0</v>
      </c>
    </row>
    <row r="1021" spans="1:28" hidden="1" x14ac:dyDescent="0.25">
      <c r="A1021" s="29">
        <v>1009</v>
      </c>
      <c r="B1021" s="61"/>
      <c r="C1021" s="31">
        <v>800100050</v>
      </c>
      <c r="D1021" s="31">
        <f>VLOOKUP(C1021,ENERO!$D$13:$E$1147,2,0)</f>
        <v>214873148</v>
      </c>
      <c r="E1021" s="61" t="s">
        <v>1155</v>
      </c>
      <c r="F1021" s="61"/>
      <c r="G1021" s="61"/>
      <c r="H1021" s="3">
        <v>127749240</v>
      </c>
      <c r="I1021" s="3">
        <v>244874664</v>
      </c>
      <c r="J1021" s="3">
        <f>IFERROR(VLOOKUP(C1021,[1]NOMINA!$Y$16:$AC$112,5,0),0)</f>
        <v>0</v>
      </c>
      <c r="K1021" s="3">
        <f>IFERROR(VLOOKUP(C1021,[1]CANCELACIONES!$Y$16:$AC$43,5,0),0)</f>
        <v>0</v>
      </c>
      <c r="L1021" s="3">
        <f>IFERROR(VLOOKUP(C1021,'[2]res- 200686'!$K$16:$R$112,8,0),0)</f>
        <v>0</v>
      </c>
      <c r="M1021" s="3">
        <f>IFERROR(VLOOKUP(C1021,'[2]reduccion calidad '!$K$16:$R$27,8,0),0)*-1</f>
        <v>0</v>
      </c>
      <c r="N1021" s="3"/>
      <c r="O1021" s="34">
        <f t="shared" si="45"/>
        <v>372623904</v>
      </c>
      <c r="P1021" s="35">
        <v>372623904</v>
      </c>
      <c r="Q1021" s="3">
        <f>IFERROR(VLOOKUP(C1021,[3]ServNOMINA!$F$16:$M$112,8,0)+VLOOKUP(C1021,[4]ServNOMINA!$F$16:$M$112,8,0),0)</f>
        <v>0</v>
      </c>
      <c r="R1021" s="3">
        <f>IFERROR(VLOOKUP(C1021,[3]ServOTROS!$F$16:$M$112,8,0)+VLOOKUP(C1021,[4]ServOTROS!$F$16:$M$112,8,0),0)</f>
        <v>0</v>
      </c>
      <c r="S1021" s="3"/>
      <c r="T1021" s="3">
        <f>IFERROR(VLOOKUP(B1021,[3]Aaf_PENSION!$C$16:$M$112,11,0)+VLOOKUP(B1021,[4]Aaf_PENSION!$C$16:$M$112,11,0),0)</f>
        <v>0</v>
      </c>
      <c r="U1021" s="3">
        <f>IFERROR(VLOOKUP(B1021,[3]Aaf_SALUD!$C$16:$M$112,11,0)+VLOOKUP(B1021,[4]Aaf_SALUD!$C$16:$M$112,11,0),0)</f>
        <v>0</v>
      </c>
      <c r="V1021" s="3"/>
      <c r="W1021" s="3"/>
      <c r="X1021" s="3">
        <f>IFERROR(VLOOKUP(B1021,[3]Ap_CESANTIAS!$C$16:$M$112,11,0)+VLOOKUP(B1021,[4]Ap_CESANTIAS!$C$16:$M$112,11,0),0)</f>
        <v>0</v>
      </c>
      <c r="Y1021" s="3">
        <f>IFERROR(VLOOKUP(B1021,[3]Ap_PENSION!$C$16:$M$112,11,0)+VLOOKUP(B1021,[4]Ap_PENSION!$C$16:$M$112,11,0),0)</f>
        <v>0</v>
      </c>
      <c r="Z1021" s="3">
        <f>IFERROR(VLOOKUP(B1021,[3]Ap_SALUD!$C$16:$M$112,11,0)+VLOOKUP(B1021,[4]Ap_SALUD!$C$16:$M$112,11,0),0)</f>
        <v>0</v>
      </c>
      <c r="AA1021" s="36">
        <f t="shared" si="46"/>
        <v>0</v>
      </c>
      <c r="AB1021" s="37">
        <f t="shared" si="47"/>
        <v>0</v>
      </c>
    </row>
    <row r="1022" spans="1:28" hidden="1" x14ac:dyDescent="0.25">
      <c r="A1022" s="38">
        <v>1010</v>
      </c>
      <c r="B1022" s="61"/>
      <c r="C1022" s="31">
        <v>890702021</v>
      </c>
      <c r="D1022" s="31">
        <f>VLOOKUP(C1022,ENERO!$D$13:$E$1147,2,0)</f>
        <v>215273152</v>
      </c>
      <c r="E1022" s="61" t="s">
        <v>1156</v>
      </c>
      <c r="F1022" s="61"/>
      <c r="G1022" s="61"/>
      <c r="H1022" s="3">
        <v>102382962</v>
      </c>
      <c r="I1022" s="3">
        <v>270718501</v>
      </c>
      <c r="J1022" s="3">
        <f>IFERROR(VLOOKUP(C1022,[1]NOMINA!$Y$16:$AC$112,5,0),0)</f>
        <v>0</v>
      </c>
      <c r="K1022" s="3">
        <f>IFERROR(VLOOKUP(C1022,[1]CANCELACIONES!$Y$16:$AC$43,5,0),0)</f>
        <v>0</v>
      </c>
      <c r="L1022" s="3">
        <f>IFERROR(VLOOKUP(C1022,'[2]res- 200686'!$K$16:$R$112,8,0),0)</f>
        <v>0</v>
      </c>
      <c r="M1022" s="3">
        <f>IFERROR(VLOOKUP(C1022,'[2]reduccion calidad '!$K$16:$R$27,8,0),0)*-1</f>
        <v>0</v>
      </c>
      <c r="N1022" s="3"/>
      <c r="O1022" s="34">
        <f t="shared" si="45"/>
        <v>373101463</v>
      </c>
      <c r="P1022" s="35">
        <v>373101463</v>
      </c>
      <c r="Q1022" s="3">
        <f>IFERROR(VLOOKUP(C1022,[3]ServNOMINA!$F$16:$M$112,8,0)+VLOOKUP(C1022,[4]ServNOMINA!$F$16:$M$112,8,0),0)</f>
        <v>0</v>
      </c>
      <c r="R1022" s="3">
        <f>IFERROR(VLOOKUP(C1022,[3]ServOTROS!$F$16:$M$112,8,0)+VLOOKUP(C1022,[4]ServOTROS!$F$16:$M$112,8,0),0)</f>
        <v>0</v>
      </c>
      <c r="S1022" s="3"/>
      <c r="T1022" s="3">
        <f>IFERROR(VLOOKUP(B1022,[3]Aaf_PENSION!$C$16:$M$112,11,0)+VLOOKUP(B1022,[4]Aaf_PENSION!$C$16:$M$112,11,0),0)</f>
        <v>0</v>
      </c>
      <c r="U1022" s="3">
        <f>IFERROR(VLOOKUP(B1022,[3]Aaf_SALUD!$C$16:$M$112,11,0)+VLOOKUP(B1022,[4]Aaf_SALUD!$C$16:$M$112,11,0),0)</f>
        <v>0</v>
      </c>
      <c r="V1022" s="3"/>
      <c r="W1022" s="3"/>
      <c r="X1022" s="3">
        <f>IFERROR(VLOOKUP(B1022,[3]Ap_CESANTIAS!$C$16:$M$112,11,0)+VLOOKUP(B1022,[4]Ap_CESANTIAS!$C$16:$M$112,11,0),0)</f>
        <v>0</v>
      </c>
      <c r="Y1022" s="3">
        <f>IFERROR(VLOOKUP(B1022,[3]Ap_PENSION!$C$16:$M$112,11,0)+VLOOKUP(B1022,[4]Ap_PENSION!$C$16:$M$112,11,0),0)</f>
        <v>0</v>
      </c>
      <c r="Z1022" s="3">
        <f>IFERROR(VLOOKUP(B1022,[3]Ap_SALUD!$C$16:$M$112,11,0)+VLOOKUP(B1022,[4]Ap_SALUD!$C$16:$M$112,11,0),0)</f>
        <v>0</v>
      </c>
      <c r="AA1022" s="36">
        <f t="shared" si="46"/>
        <v>0</v>
      </c>
      <c r="AB1022" s="37">
        <f t="shared" si="47"/>
        <v>0</v>
      </c>
    </row>
    <row r="1023" spans="1:28" hidden="1" x14ac:dyDescent="0.25">
      <c r="A1023" s="29">
        <v>1011</v>
      </c>
      <c r="B1023" s="61"/>
      <c r="C1023" s="31">
        <v>800100053</v>
      </c>
      <c r="D1023" s="31">
        <f>VLOOKUP(C1023,ENERO!$D$13:$E$1147,2,0)</f>
        <v>216873168</v>
      </c>
      <c r="E1023" s="61" t="s">
        <v>1157</v>
      </c>
      <c r="F1023" s="61"/>
      <c r="G1023" s="61"/>
      <c r="H1023" s="3">
        <v>1110743616</v>
      </c>
      <c r="I1023" s="3">
        <v>1628955089</v>
      </c>
      <c r="J1023" s="3">
        <f>IFERROR(VLOOKUP(C1023,[1]NOMINA!$Y$16:$AC$112,5,0),0)</f>
        <v>0</v>
      </c>
      <c r="K1023" s="3">
        <f>IFERROR(VLOOKUP(C1023,[1]CANCELACIONES!$Y$16:$AC$43,5,0),0)</f>
        <v>0</v>
      </c>
      <c r="L1023" s="3">
        <f>IFERROR(VLOOKUP(C1023,'[2]res- 200686'!$K$16:$R$112,8,0),0)</f>
        <v>0</v>
      </c>
      <c r="M1023" s="3">
        <f>IFERROR(VLOOKUP(C1023,'[2]reduccion calidad '!$K$16:$R$27,8,0),0)*-1</f>
        <v>0</v>
      </c>
      <c r="N1023" s="3"/>
      <c r="O1023" s="34">
        <f t="shared" si="45"/>
        <v>2739698705</v>
      </c>
      <c r="P1023" s="35">
        <v>2739698705</v>
      </c>
      <c r="Q1023" s="3">
        <f>IFERROR(VLOOKUP(C1023,[3]ServNOMINA!$F$16:$M$112,8,0)+VLOOKUP(C1023,[4]ServNOMINA!$F$16:$M$112,8,0),0)</f>
        <v>0</v>
      </c>
      <c r="R1023" s="3">
        <f>IFERROR(VLOOKUP(C1023,[3]ServOTROS!$F$16:$M$112,8,0)+VLOOKUP(C1023,[4]ServOTROS!$F$16:$M$112,8,0),0)</f>
        <v>0</v>
      </c>
      <c r="S1023" s="3"/>
      <c r="T1023" s="3">
        <f>IFERROR(VLOOKUP(B1023,[3]Aaf_PENSION!$C$16:$M$112,11,0)+VLOOKUP(B1023,[4]Aaf_PENSION!$C$16:$M$112,11,0),0)</f>
        <v>0</v>
      </c>
      <c r="U1023" s="3">
        <f>IFERROR(VLOOKUP(B1023,[3]Aaf_SALUD!$C$16:$M$112,11,0)+VLOOKUP(B1023,[4]Aaf_SALUD!$C$16:$M$112,11,0),0)</f>
        <v>0</v>
      </c>
      <c r="V1023" s="3"/>
      <c r="W1023" s="3"/>
      <c r="X1023" s="3">
        <f>IFERROR(VLOOKUP(B1023,[3]Ap_CESANTIAS!$C$16:$M$112,11,0)+VLOOKUP(B1023,[4]Ap_CESANTIAS!$C$16:$M$112,11,0),0)</f>
        <v>0</v>
      </c>
      <c r="Y1023" s="3">
        <f>IFERROR(VLOOKUP(B1023,[3]Ap_PENSION!$C$16:$M$112,11,0)+VLOOKUP(B1023,[4]Ap_PENSION!$C$16:$M$112,11,0),0)</f>
        <v>0</v>
      </c>
      <c r="Z1023" s="3">
        <f>IFERROR(VLOOKUP(B1023,[3]Ap_SALUD!$C$16:$M$112,11,0)+VLOOKUP(B1023,[4]Ap_SALUD!$C$16:$M$112,11,0),0)</f>
        <v>0</v>
      </c>
      <c r="AA1023" s="36">
        <f t="shared" si="46"/>
        <v>0</v>
      </c>
      <c r="AB1023" s="37">
        <f t="shared" si="47"/>
        <v>0</v>
      </c>
    </row>
    <row r="1024" spans="1:28" hidden="1" x14ac:dyDescent="0.25">
      <c r="A1024" s="38">
        <v>1012</v>
      </c>
      <c r="B1024" s="61"/>
      <c r="C1024" s="31">
        <v>800100051</v>
      </c>
      <c r="D1024" s="31">
        <f>VLOOKUP(C1024,ENERO!$D$13:$E$1147,2,0)</f>
        <v>210073200</v>
      </c>
      <c r="E1024" s="61" t="s">
        <v>1158</v>
      </c>
      <c r="F1024" s="61"/>
      <c r="G1024" s="61"/>
      <c r="H1024" s="3">
        <v>121263340</v>
      </c>
      <c r="I1024" s="3">
        <v>369024060</v>
      </c>
      <c r="J1024" s="3">
        <f>IFERROR(VLOOKUP(C1024,[1]NOMINA!$Y$16:$AC$112,5,0),0)</f>
        <v>0</v>
      </c>
      <c r="K1024" s="3">
        <f>IFERROR(VLOOKUP(C1024,[1]CANCELACIONES!$Y$16:$AC$43,5,0),0)</f>
        <v>0</v>
      </c>
      <c r="L1024" s="3">
        <f>IFERROR(VLOOKUP(C1024,'[2]res- 200686'!$K$16:$R$112,8,0),0)</f>
        <v>0</v>
      </c>
      <c r="M1024" s="3">
        <f>IFERROR(VLOOKUP(C1024,'[2]reduccion calidad '!$K$16:$R$27,8,0),0)*-1</f>
        <v>0</v>
      </c>
      <c r="N1024" s="3"/>
      <c r="O1024" s="34">
        <f t="shared" si="45"/>
        <v>490287400</v>
      </c>
      <c r="P1024" s="35">
        <v>490287400</v>
      </c>
      <c r="Q1024" s="3">
        <f>IFERROR(VLOOKUP(C1024,[3]ServNOMINA!$F$16:$M$112,8,0)+VLOOKUP(C1024,[4]ServNOMINA!$F$16:$M$112,8,0),0)</f>
        <v>0</v>
      </c>
      <c r="R1024" s="3">
        <f>IFERROR(VLOOKUP(C1024,[3]ServOTROS!$F$16:$M$112,8,0)+VLOOKUP(C1024,[4]ServOTROS!$F$16:$M$112,8,0),0)</f>
        <v>0</v>
      </c>
      <c r="S1024" s="3"/>
      <c r="T1024" s="3">
        <f>IFERROR(VLOOKUP(B1024,[3]Aaf_PENSION!$C$16:$M$112,11,0)+VLOOKUP(B1024,[4]Aaf_PENSION!$C$16:$M$112,11,0),0)</f>
        <v>0</v>
      </c>
      <c r="U1024" s="3">
        <f>IFERROR(VLOOKUP(B1024,[3]Aaf_SALUD!$C$16:$M$112,11,0)+VLOOKUP(B1024,[4]Aaf_SALUD!$C$16:$M$112,11,0),0)</f>
        <v>0</v>
      </c>
      <c r="V1024" s="3"/>
      <c r="W1024" s="3"/>
      <c r="X1024" s="3">
        <f>IFERROR(VLOOKUP(B1024,[3]Ap_CESANTIAS!$C$16:$M$112,11,0)+VLOOKUP(B1024,[4]Ap_CESANTIAS!$C$16:$M$112,11,0),0)</f>
        <v>0</v>
      </c>
      <c r="Y1024" s="3">
        <f>IFERROR(VLOOKUP(B1024,[3]Ap_PENSION!$C$16:$M$112,11,0)+VLOOKUP(B1024,[4]Ap_PENSION!$C$16:$M$112,11,0),0)</f>
        <v>0</v>
      </c>
      <c r="Z1024" s="3">
        <f>IFERROR(VLOOKUP(B1024,[3]Ap_SALUD!$C$16:$M$112,11,0)+VLOOKUP(B1024,[4]Ap_SALUD!$C$16:$M$112,11,0),0)</f>
        <v>0</v>
      </c>
      <c r="AA1024" s="36">
        <f t="shared" si="46"/>
        <v>0</v>
      </c>
      <c r="AB1024" s="37">
        <f t="shared" si="47"/>
        <v>0</v>
      </c>
    </row>
    <row r="1025" spans="1:28" hidden="1" x14ac:dyDescent="0.25">
      <c r="A1025" s="29">
        <v>1013</v>
      </c>
      <c r="B1025" s="61"/>
      <c r="C1025" s="31">
        <v>890702023</v>
      </c>
      <c r="D1025" s="31">
        <f>VLOOKUP(C1025,ENERO!$D$13:$E$1147,2,0)</f>
        <v>211773217</v>
      </c>
      <c r="E1025" s="61" t="s">
        <v>1159</v>
      </c>
      <c r="F1025" s="61"/>
      <c r="G1025" s="61"/>
      <c r="H1025" s="3">
        <v>670137552</v>
      </c>
      <c r="I1025" s="3">
        <v>1433598292</v>
      </c>
      <c r="J1025" s="3">
        <f>IFERROR(VLOOKUP(C1025,[1]NOMINA!$Y$16:$AC$112,5,0),0)</f>
        <v>0</v>
      </c>
      <c r="K1025" s="3">
        <f>IFERROR(VLOOKUP(C1025,[1]CANCELACIONES!$Y$16:$AC$43,5,0),0)</f>
        <v>0</v>
      </c>
      <c r="L1025" s="3">
        <f>IFERROR(VLOOKUP(C1025,'[2]res- 200686'!$K$16:$R$112,8,0),0)</f>
        <v>0</v>
      </c>
      <c r="M1025" s="3">
        <f>IFERROR(VLOOKUP(C1025,'[2]reduccion calidad '!$K$16:$R$27,8,0),0)*-1</f>
        <v>0</v>
      </c>
      <c r="N1025" s="3"/>
      <c r="O1025" s="34">
        <f t="shared" si="45"/>
        <v>2103735844</v>
      </c>
      <c r="P1025" s="35">
        <v>2103735844</v>
      </c>
      <c r="Q1025" s="3">
        <f>IFERROR(VLOOKUP(C1025,[3]ServNOMINA!$F$16:$M$112,8,0)+VLOOKUP(C1025,[4]ServNOMINA!$F$16:$M$112,8,0),0)</f>
        <v>0</v>
      </c>
      <c r="R1025" s="3">
        <f>IFERROR(VLOOKUP(C1025,[3]ServOTROS!$F$16:$M$112,8,0)+VLOOKUP(C1025,[4]ServOTROS!$F$16:$M$112,8,0),0)</f>
        <v>0</v>
      </c>
      <c r="S1025" s="3"/>
      <c r="T1025" s="3">
        <f>IFERROR(VLOOKUP(B1025,[3]Aaf_PENSION!$C$16:$M$112,11,0)+VLOOKUP(B1025,[4]Aaf_PENSION!$C$16:$M$112,11,0),0)</f>
        <v>0</v>
      </c>
      <c r="U1025" s="3">
        <f>IFERROR(VLOOKUP(B1025,[3]Aaf_SALUD!$C$16:$M$112,11,0)+VLOOKUP(B1025,[4]Aaf_SALUD!$C$16:$M$112,11,0),0)</f>
        <v>0</v>
      </c>
      <c r="V1025" s="3"/>
      <c r="W1025" s="3"/>
      <c r="X1025" s="3">
        <f>IFERROR(VLOOKUP(B1025,[3]Ap_CESANTIAS!$C$16:$M$112,11,0)+VLOOKUP(B1025,[4]Ap_CESANTIAS!$C$16:$M$112,11,0),0)</f>
        <v>0</v>
      </c>
      <c r="Y1025" s="3">
        <f>IFERROR(VLOOKUP(B1025,[3]Ap_PENSION!$C$16:$M$112,11,0)+VLOOKUP(B1025,[4]Ap_PENSION!$C$16:$M$112,11,0),0)</f>
        <v>0</v>
      </c>
      <c r="Z1025" s="3">
        <f>IFERROR(VLOOKUP(B1025,[3]Ap_SALUD!$C$16:$M$112,11,0)+VLOOKUP(B1025,[4]Ap_SALUD!$C$16:$M$112,11,0),0)</f>
        <v>0</v>
      </c>
      <c r="AA1025" s="36">
        <f t="shared" si="46"/>
        <v>0</v>
      </c>
      <c r="AB1025" s="37">
        <f t="shared" si="47"/>
        <v>0</v>
      </c>
    </row>
    <row r="1026" spans="1:28" hidden="1" x14ac:dyDescent="0.25">
      <c r="A1026" s="38">
        <v>1014</v>
      </c>
      <c r="B1026" s="61"/>
      <c r="C1026" s="31">
        <v>800100052</v>
      </c>
      <c r="D1026" s="31">
        <f>VLOOKUP(C1026,ENERO!$D$13:$E$1147,2,0)</f>
        <v>212673226</v>
      </c>
      <c r="E1026" s="61" t="s">
        <v>1160</v>
      </c>
      <c r="F1026" s="61"/>
      <c r="G1026" s="61"/>
      <c r="H1026" s="3">
        <v>140042450</v>
      </c>
      <c r="I1026" s="3">
        <v>396164437</v>
      </c>
      <c r="J1026" s="3">
        <f>IFERROR(VLOOKUP(C1026,[1]NOMINA!$Y$16:$AC$112,5,0),0)</f>
        <v>0</v>
      </c>
      <c r="K1026" s="3">
        <f>IFERROR(VLOOKUP(C1026,[1]CANCELACIONES!$Y$16:$AC$43,5,0),0)</f>
        <v>0</v>
      </c>
      <c r="L1026" s="3">
        <f>IFERROR(VLOOKUP(C1026,'[2]res- 200686'!$K$16:$R$112,8,0),0)</f>
        <v>0</v>
      </c>
      <c r="M1026" s="3">
        <f>IFERROR(VLOOKUP(C1026,'[2]reduccion calidad '!$K$16:$R$27,8,0),0)*-1</f>
        <v>0</v>
      </c>
      <c r="N1026" s="3"/>
      <c r="O1026" s="34">
        <f t="shared" si="45"/>
        <v>536206887</v>
      </c>
      <c r="P1026" s="35">
        <v>536206887</v>
      </c>
      <c r="Q1026" s="3">
        <f>IFERROR(VLOOKUP(C1026,[3]ServNOMINA!$F$16:$M$112,8,0)+VLOOKUP(C1026,[4]ServNOMINA!$F$16:$M$112,8,0),0)</f>
        <v>0</v>
      </c>
      <c r="R1026" s="3">
        <f>IFERROR(VLOOKUP(C1026,[3]ServOTROS!$F$16:$M$112,8,0)+VLOOKUP(C1026,[4]ServOTROS!$F$16:$M$112,8,0),0)</f>
        <v>0</v>
      </c>
      <c r="S1026" s="3"/>
      <c r="T1026" s="3">
        <f>IFERROR(VLOOKUP(B1026,[3]Aaf_PENSION!$C$16:$M$112,11,0)+VLOOKUP(B1026,[4]Aaf_PENSION!$C$16:$M$112,11,0),0)</f>
        <v>0</v>
      </c>
      <c r="U1026" s="3">
        <f>IFERROR(VLOOKUP(B1026,[3]Aaf_SALUD!$C$16:$M$112,11,0)+VLOOKUP(B1026,[4]Aaf_SALUD!$C$16:$M$112,11,0),0)</f>
        <v>0</v>
      </c>
      <c r="V1026" s="3"/>
      <c r="W1026" s="3"/>
      <c r="X1026" s="3">
        <f>IFERROR(VLOOKUP(B1026,[3]Ap_CESANTIAS!$C$16:$M$112,11,0)+VLOOKUP(B1026,[4]Ap_CESANTIAS!$C$16:$M$112,11,0),0)</f>
        <v>0</v>
      </c>
      <c r="Y1026" s="3">
        <f>IFERROR(VLOOKUP(B1026,[3]Ap_PENSION!$C$16:$M$112,11,0)+VLOOKUP(B1026,[4]Ap_PENSION!$C$16:$M$112,11,0),0)</f>
        <v>0</v>
      </c>
      <c r="Z1026" s="3">
        <f>IFERROR(VLOOKUP(B1026,[3]Ap_SALUD!$C$16:$M$112,11,0)+VLOOKUP(B1026,[4]Ap_SALUD!$C$16:$M$112,11,0),0)</f>
        <v>0</v>
      </c>
      <c r="AA1026" s="36">
        <f t="shared" si="46"/>
        <v>0</v>
      </c>
      <c r="AB1026" s="37">
        <f t="shared" si="47"/>
        <v>0</v>
      </c>
    </row>
    <row r="1027" spans="1:28" hidden="1" x14ac:dyDescent="0.25">
      <c r="A1027" s="29">
        <v>1015</v>
      </c>
      <c r="B1027" s="61"/>
      <c r="C1027" s="31">
        <v>890702026</v>
      </c>
      <c r="D1027" s="31">
        <f>VLOOKUP(C1027,ENERO!$D$13:$E$1147,2,0)</f>
        <v>213673236</v>
      </c>
      <c r="E1027" s="61" t="s">
        <v>1161</v>
      </c>
      <c r="F1027" s="61"/>
      <c r="G1027" s="61"/>
      <c r="H1027" s="3">
        <v>142300800</v>
      </c>
      <c r="I1027" s="3">
        <v>398482980</v>
      </c>
      <c r="J1027" s="3">
        <f>IFERROR(VLOOKUP(C1027,[1]NOMINA!$Y$16:$AC$112,5,0),0)</f>
        <v>0</v>
      </c>
      <c r="K1027" s="3">
        <f>IFERROR(VLOOKUP(C1027,[1]CANCELACIONES!$Y$16:$AC$43,5,0),0)</f>
        <v>0</v>
      </c>
      <c r="L1027" s="3">
        <f>IFERROR(VLOOKUP(C1027,'[2]res- 200686'!$K$16:$R$112,8,0),0)</f>
        <v>0</v>
      </c>
      <c r="M1027" s="3">
        <f>IFERROR(VLOOKUP(C1027,'[2]reduccion calidad '!$K$16:$R$27,8,0),0)*-1</f>
        <v>0</v>
      </c>
      <c r="N1027" s="3"/>
      <c r="O1027" s="34">
        <f t="shared" si="45"/>
        <v>540783780</v>
      </c>
      <c r="P1027" s="35">
        <v>540783780</v>
      </c>
      <c r="Q1027" s="3">
        <f>IFERROR(VLOOKUP(C1027,[3]ServNOMINA!$F$16:$M$112,8,0)+VLOOKUP(C1027,[4]ServNOMINA!$F$16:$M$112,8,0),0)</f>
        <v>0</v>
      </c>
      <c r="R1027" s="3">
        <f>IFERROR(VLOOKUP(C1027,[3]ServOTROS!$F$16:$M$112,8,0)+VLOOKUP(C1027,[4]ServOTROS!$F$16:$M$112,8,0),0)</f>
        <v>0</v>
      </c>
      <c r="S1027" s="3"/>
      <c r="T1027" s="3">
        <f>IFERROR(VLOOKUP(B1027,[3]Aaf_PENSION!$C$16:$M$112,11,0)+VLOOKUP(B1027,[4]Aaf_PENSION!$C$16:$M$112,11,0),0)</f>
        <v>0</v>
      </c>
      <c r="U1027" s="3">
        <f>IFERROR(VLOOKUP(B1027,[3]Aaf_SALUD!$C$16:$M$112,11,0)+VLOOKUP(B1027,[4]Aaf_SALUD!$C$16:$M$112,11,0),0)</f>
        <v>0</v>
      </c>
      <c r="V1027" s="3"/>
      <c r="W1027" s="3"/>
      <c r="X1027" s="3">
        <f>IFERROR(VLOOKUP(B1027,[3]Ap_CESANTIAS!$C$16:$M$112,11,0)+VLOOKUP(B1027,[4]Ap_CESANTIAS!$C$16:$M$112,11,0),0)</f>
        <v>0</v>
      </c>
      <c r="Y1027" s="3">
        <f>IFERROR(VLOOKUP(B1027,[3]Ap_PENSION!$C$16:$M$112,11,0)+VLOOKUP(B1027,[4]Ap_PENSION!$C$16:$M$112,11,0),0)</f>
        <v>0</v>
      </c>
      <c r="Z1027" s="3">
        <f>IFERROR(VLOOKUP(B1027,[3]Ap_SALUD!$C$16:$M$112,11,0)+VLOOKUP(B1027,[4]Ap_SALUD!$C$16:$M$112,11,0),0)</f>
        <v>0</v>
      </c>
      <c r="AA1027" s="36">
        <f t="shared" si="46"/>
        <v>0</v>
      </c>
      <c r="AB1027" s="37">
        <f t="shared" si="47"/>
        <v>0</v>
      </c>
    </row>
    <row r="1028" spans="1:28" hidden="1" x14ac:dyDescent="0.25">
      <c r="A1028" s="38">
        <v>1016</v>
      </c>
      <c r="B1028" s="61"/>
      <c r="C1028" s="31">
        <v>890702027</v>
      </c>
      <c r="D1028" s="31">
        <f>VLOOKUP(C1028,ENERO!$D$13:$E$1147,2,0)</f>
        <v>216873268</v>
      </c>
      <c r="E1028" s="61" t="s">
        <v>1162</v>
      </c>
      <c r="F1028" s="61"/>
      <c r="G1028" s="61"/>
      <c r="H1028" s="3">
        <v>729932800</v>
      </c>
      <c r="I1028" s="3">
        <v>1350167176</v>
      </c>
      <c r="J1028" s="3">
        <f>IFERROR(VLOOKUP(C1028,[1]NOMINA!$Y$16:$AC$112,5,0),0)</f>
        <v>0</v>
      </c>
      <c r="K1028" s="3">
        <f>IFERROR(VLOOKUP(C1028,[1]CANCELACIONES!$Y$16:$AC$43,5,0),0)</f>
        <v>0</v>
      </c>
      <c r="L1028" s="3">
        <f>IFERROR(VLOOKUP(C1028,'[2]res- 200686'!$K$16:$R$112,8,0),0)</f>
        <v>0</v>
      </c>
      <c r="M1028" s="3">
        <f>IFERROR(VLOOKUP(C1028,'[2]reduccion calidad '!$K$16:$R$27,8,0),0)*-1</f>
        <v>0</v>
      </c>
      <c r="N1028" s="3"/>
      <c r="O1028" s="34">
        <f t="shared" si="45"/>
        <v>2080099976</v>
      </c>
      <c r="P1028" s="35">
        <v>2080099976</v>
      </c>
      <c r="Q1028" s="3">
        <f>IFERROR(VLOOKUP(C1028,[3]ServNOMINA!$F$16:$M$112,8,0)+VLOOKUP(C1028,[4]ServNOMINA!$F$16:$M$112,8,0),0)</f>
        <v>0</v>
      </c>
      <c r="R1028" s="3">
        <f>IFERROR(VLOOKUP(C1028,[3]ServOTROS!$F$16:$M$112,8,0)+VLOOKUP(C1028,[4]ServOTROS!$F$16:$M$112,8,0),0)</f>
        <v>0</v>
      </c>
      <c r="S1028" s="3"/>
      <c r="T1028" s="3">
        <f>IFERROR(VLOOKUP(B1028,[3]Aaf_PENSION!$C$16:$M$112,11,0)+VLOOKUP(B1028,[4]Aaf_PENSION!$C$16:$M$112,11,0),0)</f>
        <v>0</v>
      </c>
      <c r="U1028" s="3">
        <f>IFERROR(VLOOKUP(B1028,[3]Aaf_SALUD!$C$16:$M$112,11,0)+VLOOKUP(B1028,[4]Aaf_SALUD!$C$16:$M$112,11,0),0)</f>
        <v>0</v>
      </c>
      <c r="V1028" s="3"/>
      <c r="W1028" s="3"/>
      <c r="X1028" s="3">
        <f>IFERROR(VLOOKUP(B1028,[3]Ap_CESANTIAS!$C$16:$M$112,11,0)+VLOOKUP(B1028,[4]Ap_CESANTIAS!$C$16:$M$112,11,0),0)</f>
        <v>0</v>
      </c>
      <c r="Y1028" s="3">
        <f>IFERROR(VLOOKUP(B1028,[3]Ap_PENSION!$C$16:$M$112,11,0)+VLOOKUP(B1028,[4]Ap_PENSION!$C$16:$M$112,11,0),0)</f>
        <v>0</v>
      </c>
      <c r="Z1028" s="3">
        <f>IFERROR(VLOOKUP(B1028,[3]Ap_SALUD!$C$16:$M$112,11,0)+VLOOKUP(B1028,[4]Ap_SALUD!$C$16:$M$112,11,0),0)</f>
        <v>0</v>
      </c>
      <c r="AA1028" s="36">
        <f t="shared" si="46"/>
        <v>0</v>
      </c>
      <c r="AB1028" s="37">
        <f t="shared" si="47"/>
        <v>0</v>
      </c>
    </row>
    <row r="1029" spans="1:28" hidden="1" x14ac:dyDescent="0.25">
      <c r="A1029" s="29">
        <v>1017</v>
      </c>
      <c r="B1029" s="61"/>
      <c r="C1029" s="31">
        <v>800100054</v>
      </c>
      <c r="D1029" s="31">
        <f>VLOOKUP(C1029,ENERO!$D$13:$E$1147,2,0)</f>
        <v>217073270</v>
      </c>
      <c r="E1029" s="61" t="s">
        <v>1163</v>
      </c>
      <c r="F1029" s="61"/>
      <c r="G1029" s="61"/>
      <c r="H1029" s="3">
        <v>156334082</v>
      </c>
      <c r="I1029" s="3">
        <v>340350339</v>
      </c>
      <c r="J1029" s="3">
        <f>IFERROR(VLOOKUP(C1029,[1]NOMINA!$Y$16:$AC$112,5,0),0)</f>
        <v>0</v>
      </c>
      <c r="K1029" s="3">
        <f>IFERROR(VLOOKUP(C1029,[1]CANCELACIONES!$Y$16:$AC$43,5,0),0)</f>
        <v>0</v>
      </c>
      <c r="L1029" s="3">
        <f>IFERROR(VLOOKUP(C1029,'[2]res- 200686'!$K$16:$R$112,8,0),0)</f>
        <v>0</v>
      </c>
      <c r="M1029" s="3">
        <f>IFERROR(VLOOKUP(C1029,'[2]reduccion calidad '!$K$16:$R$27,8,0),0)*-1</f>
        <v>0</v>
      </c>
      <c r="N1029" s="3"/>
      <c r="O1029" s="34">
        <f t="shared" si="45"/>
        <v>496684421</v>
      </c>
      <c r="P1029" s="35">
        <v>496684421</v>
      </c>
      <c r="Q1029" s="3">
        <f>IFERROR(VLOOKUP(C1029,[3]ServNOMINA!$F$16:$M$112,8,0)+VLOOKUP(C1029,[4]ServNOMINA!$F$16:$M$112,8,0),0)</f>
        <v>0</v>
      </c>
      <c r="R1029" s="3">
        <f>IFERROR(VLOOKUP(C1029,[3]ServOTROS!$F$16:$M$112,8,0)+VLOOKUP(C1029,[4]ServOTROS!$F$16:$M$112,8,0),0)</f>
        <v>0</v>
      </c>
      <c r="S1029" s="3"/>
      <c r="T1029" s="3">
        <f>IFERROR(VLOOKUP(B1029,[3]Aaf_PENSION!$C$16:$M$112,11,0)+VLOOKUP(B1029,[4]Aaf_PENSION!$C$16:$M$112,11,0),0)</f>
        <v>0</v>
      </c>
      <c r="U1029" s="3">
        <f>IFERROR(VLOOKUP(B1029,[3]Aaf_SALUD!$C$16:$M$112,11,0)+VLOOKUP(B1029,[4]Aaf_SALUD!$C$16:$M$112,11,0),0)</f>
        <v>0</v>
      </c>
      <c r="V1029" s="3"/>
      <c r="W1029" s="3"/>
      <c r="X1029" s="3">
        <f>IFERROR(VLOOKUP(B1029,[3]Ap_CESANTIAS!$C$16:$M$112,11,0)+VLOOKUP(B1029,[4]Ap_CESANTIAS!$C$16:$M$112,11,0),0)</f>
        <v>0</v>
      </c>
      <c r="Y1029" s="3">
        <f>IFERROR(VLOOKUP(B1029,[3]Ap_PENSION!$C$16:$M$112,11,0)+VLOOKUP(B1029,[4]Ap_PENSION!$C$16:$M$112,11,0),0)</f>
        <v>0</v>
      </c>
      <c r="Z1029" s="3">
        <f>IFERROR(VLOOKUP(B1029,[3]Ap_SALUD!$C$16:$M$112,11,0)+VLOOKUP(B1029,[4]Ap_SALUD!$C$16:$M$112,11,0),0)</f>
        <v>0</v>
      </c>
      <c r="AA1029" s="36">
        <f t="shared" si="46"/>
        <v>0</v>
      </c>
      <c r="AB1029" s="37">
        <f t="shared" si="47"/>
        <v>0</v>
      </c>
    </row>
    <row r="1030" spans="1:28" hidden="1" x14ac:dyDescent="0.25">
      <c r="A1030" s="38">
        <v>1018</v>
      </c>
      <c r="B1030" s="61"/>
      <c r="C1030" s="31">
        <v>800100055</v>
      </c>
      <c r="D1030" s="31">
        <f>VLOOKUP(C1030,ENERO!$D$13:$E$1147,2,0)</f>
        <v>217573275</v>
      </c>
      <c r="E1030" s="61" t="s">
        <v>1164</v>
      </c>
      <c r="F1030" s="61"/>
      <c r="G1030" s="61"/>
      <c r="H1030" s="3">
        <v>265727272</v>
      </c>
      <c r="I1030" s="3">
        <v>518098510</v>
      </c>
      <c r="J1030" s="3">
        <f>IFERROR(VLOOKUP(C1030,[1]NOMINA!$Y$16:$AC$112,5,0),0)</f>
        <v>0</v>
      </c>
      <c r="K1030" s="3">
        <f>IFERROR(VLOOKUP(C1030,[1]CANCELACIONES!$Y$16:$AC$43,5,0),0)</f>
        <v>0</v>
      </c>
      <c r="L1030" s="3">
        <f>IFERROR(VLOOKUP(C1030,'[2]res- 200686'!$K$16:$R$112,8,0),0)</f>
        <v>0</v>
      </c>
      <c r="M1030" s="3">
        <f>IFERROR(VLOOKUP(C1030,'[2]reduccion calidad '!$K$16:$R$27,8,0),0)*-1</f>
        <v>0</v>
      </c>
      <c r="N1030" s="3"/>
      <c r="O1030" s="34">
        <f t="shared" si="45"/>
        <v>783825782</v>
      </c>
      <c r="P1030" s="35">
        <v>783825782</v>
      </c>
      <c r="Q1030" s="3">
        <f>IFERROR(VLOOKUP(C1030,[3]ServNOMINA!$F$16:$M$112,8,0)+VLOOKUP(C1030,[4]ServNOMINA!$F$16:$M$112,8,0),0)</f>
        <v>0</v>
      </c>
      <c r="R1030" s="3">
        <f>IFERROR(VLOOKUP(C1030,[3]ServOTROS!$F$16:$M$112,8,0)+VLOOKUP(C1030,[4]ServOTROS!$F$16:$M$112,8,0),0)</f>
        <v>0</v>
      </c>
      <c r="S1030" s="3"/>
      <c r="T1030" s="3">
        <f>IFERROR(VLOOKUP(B1030,[3]Aaf_PENSION!$C$16:$M$112,11,0)+VLOOKUP(B1030,[4]Aaf_PENSION!$C$16:$M$112,11,0),0)</f>
        <v>0</v>
      </c>
      <c r="U1030" s="3">
        <f>IFERROR(VLOOKUP(B1030,[3]Aaf_SALUD!$C$16:$M$112,11,0)+VLOOKUP(B1030,[4]Aaf_SALUD!$C$16:$M$112,11,0),0)</f>
        <v>0</v>
      </c>
      <c r="V1030" s="3"/>
      <c r="W1030" s="3"/>
      <c r="X1030" s="3">
        <f>IFERROR(VLOOKUP(B1030,[3]Ap_CESANTIAS!$C$16:$M$112,11,0)+VLOOKUP(B1030,[4]Ap_CESANTIAS!$C$16:$M$112,11,0),0)</f>
        <v>0</v>
      </c>
      <c r="Y1030" s="3">
        <f>IFERROR(VLOOKUP(B1030,[3]Ap_PENSION!$C$16:$M$112,11,0)+VLOOKUP(B1030,[4]Ap_PENSION!$C$16:$M$112,11,0),0)</f>
        <v>0</v>
      </c>
      <c r="Z1030" s="3">
        <f>IFERROR(VLOOKUP(B1030,[3]Ap_SALUD!$C$16:$M$112,11,0)+VLOOKUP(B1030,[4]Ap_SALUD!$C$16:$M$112,11,0),0)</f>
        <v>0</v>
      </c>
      <c r="AA1030" s="36">
        <f t="shared" si="46"/>
        <v>0</v>
      </c>
      <c r="AB1030" s="37">
        <f t="shared" si="47"/>
        <v>0</v>
      </c>
    </row>
    <row r="1031" spans="1:28" hidden="1" x14ac:dyDescent="0.25">
      <c r="A1031" s="29">
        <v>1019</v>
      </c>
      <c r="B1031" s="61"/>
      <c r="C1031" s="31">
        <v>800100056</v>
      </c>
      <c r="D1031" s="31">
        <f>VLOOKUP(C1031,ENERO!$D$13:$E$1147,2,0)</f>
        <v>218373283</v>
      </c>
      <c r="E1031" s="61" t="s">
        <v>1165</v>
      </c>
      <c r="F1031" s="61"/>
      <c r="G1031" s="61"/>
      <c r="H1031" s="3">
        <v>531885624</v>
      </c>
      <c r="I1031" s="3">
        <v>1070362200</v>
      </c>
      <c r="J1031" s="3">
        <f>IFERROR(VLOOKUP(C1031,[1]NOMINA!$Y$16:$AC$112,5,0),0)</f>
        <v>0</v>
      </c>
      <c r="K1031" s="3">
        <f>IFERROR(VLOOKUP(C1031,[1]CANCELACIONES!$Y$16:$AC$43,5,0),0)</f>
        <v>0</v>
      </c>
      <c r="L1031" s="3">
        <f>IFERROR(VLOOKUP(C1031,'[2]res- 200686'!$K$16:$R$112,8,0),0)</f>
        <v>0</v>
      </c>
      <c r="M1031" s="3">
        <f>IFERROR(VLOOKUP(C1031,'[2]reduccion calidad '!$K$16:$R$27,8,0),0)*-1</f>
        <v>0</v>
      </c>
      <c r="N1031" s="3"/>
      <c r="O1031" s="34">
        <f t="shared" si="45"/>
        <v>1602247824</v>
      </c>
      <c r="P1031" s="35">
        <v>1602247824</v>
      </c>
      <c r="Q1031" s="3">
        <f>IFERROR(VLOOKUP(C1031,[3]ServNOMINA!$F$16:$M$112,8,0)+VLOOKUP(C1031,[4]ServNOMINA!$F$16:$M$112,8,0),0)</f>
        <v>0</v>
      </c>
      <c r="R1031" s="3">
        <f>IFERROR(VLOOKUP(C1031,[3]ServOTROS!$F$16:$M$112,8,0)+VLOOKUP(C1031,[4]ServOTROS!$F$16:$M$112,8,0),0)</f>
        <v>0</v>
      </c>
      <c r="S1031" s="3"/>
      <c r="T1031" s="3">
        <f>IFERROR(VLOOKUP(B1031,[3]Aaf_PENSION!$C$16:$M$112,11,0)+VLOOKUP(B1031,[4]Aaf_PENSION!$C$16:$M$112,11,0),0)</f>
        <v>0</v>
      </c>
      <c r="U1031" s="3">
        <f>IFERROR(VLOOKUP(B1031,[3]Aaf_SALUD!$C$16:$M$112,11,0)+VLOOKUP(B1031,[4]Aaf_SALUD!$C$16:$M$112,11,0),0)</f>
        <v>0</v>
      </c>
      <c r="V1031" s="3"/>
      <c r="W1031" s="3"/>
      <c r="X1031" s="3">
        <f>IFERROR(VLOOKUP(B1031,[3]Ap_CESANTIAS!$C$16:$M$112,11,0)+VLOOKUP(B1031,[4]Ap_CESANTIAS!$C$16:$M$112,11,0),0)</f>
        <v>0</v>
      </c>
      <c r="Y1031" s="3">
        <f>IFERROR(VLOOKUP(B1031,[3]Ap_PENSION!$C$16:$M$112,11,0)+VLOOKUP(B1031,[4]Ap_PENSION!$C$16:$M$112,11,0),0)</f>
        <v>0</v>
      </c>
      <c r="Z1031" s="3">
        <f>IFERROR(VLOOKUP(B1031,[3]Ap_SALUD!$C$16:$M$112,11,0)+VLOOKUP(B1031,[4]Ap_SALUD!$C$16:$M$112,11,0),0)</f>
        <v>0</v>
      </c>
      <c r="AA1031" s="36">
        <f t="shared" si="46"/>
        <v>0</v>
      </c>
      <c r="AB1031" s="37">
        <f t="shared" si="47"/>
        <v>0</v>
      </c>
    </row>
    <row r="1032" spans="1:28" hidden="1" x14ac:dyDescent="0.25">
      <c r="A1032" s="38">
        <v>1020</v>
      </c>
      <c r="B1032" s="61"/>
      <c r="C1032" s="31">
        <v>890702015</v>
      </c>
      <c r="D1032" s="31">
        <f>VLOOKUP(C1032,ENERO!$D$13:$E$1147,2,0)</f>
        <v>211973319</v>
      </c>
      <c r="E1032" s="61" t="s">
        <v>1166</v>
      </c>
      <c r="F1032" s="61"/>
      <c r="G1032" s="61"/>
      <c r="H1032" s="3">
        <v>438687776</v>
      </c>
      <c r="I1032" s="3">
        <v>934776513</v>
      </c>
      <c r="J1032" s="3">
        <f>IFERROR(VLOOKUP(C1032,[1]NOMINA!$Y$16:$AC$112,5,0),0)</f>
        <v>0</v>
      </c>
      <c r="K1032" s="3">
        <f>IFERROR(VLOOKUP(C1032,[1]CANCELACIONES!$Y$16:$AC$43,5,0),0)</f>
        <v>0</v>
      </c>
      <c r="L1032" s="3">
        <f>IFERROR(VLOOKUP(C1032,'[2]res- 200686'!$K$16:$R$112,8,0),0)</f>
        <v>0</v>
      </c>
      <c r="M1032" s="3">
        <f>IFERROR(VLOOKUP(C1032,'[2]reduccion calidad '!$K$16:$R$27,8,0),0)*-1</f>
        <v>0</v>
      </c>
      <c r="N1032" s="3"/>
      <c r="O1032" s="34">
        <f t="shared" si="45"/>
        <v>1373464289</v>
      </c>
      <c r="P1032" s="35">
        <v>1373464289</v>
      </c>
      <c r="Q1032" s="3">
        <f>IFERROR(VLOOKUP(C1032,[3]ServNOMINA!$F$16:$M$112,8,0)+VLOOKUP(C1032,[4]ServNOMINA!$F$16:$M$112,8,0),0)</f>
        <v>0</v>
      </c>
      <c r="R1032" s="3">
        <f>IFERROR(VLOOKUP(C1032,[3]ServOTROS!$F$16:$M$112,8,0)+VLOOKUP(C1032,[4]ServOTROS!$F$16:$M$112,8,0),0)</f>
        <v>0</v>
      </c>
      <c r="S1032" s="3"/>
      <c r="T1032" s="3">
        <f>IFERROR(VLOOKUP(B1032,[3]Aaf_PENSION!$C$16:$M$112,11,0)+VLOOKUP(B1032,[4]Aaf_PENSION!$C$16:$M$112,11,0),0)</f>
        <v>0</v>
      </c>
      <c r="U1032" s="3">
        <f>IFERROR(VLOOKUP(B1032,[3]Aaf_SALUD!$C$16:$M$112,11,0)+VLOOKUP(B1032,[4]Aaf_SALUD!$C$16:$M$112,11,0),0)</f>
        <v>0</v>
      </c>
      <c r="V1032" s="3"/>
      <c r="W1032" s="3"/>
      <c r="X1032" s="3">
        <f>IFERROR(VLOOKUP(B1032,[3]Ap_CESANTIAS!$C$16:$M$112,11,0)+VLOOKUP(B1032,[4]Ap_CESANTIAS!$C$16:$M$112,11,0),0)</f>
        <v>0</v>
      </c>
      <c r="Y1032" s="3">
        <f>IFERROR(VLOOKUP(B1032,[3]Ap_PENSION!$C$16:$M$112,11,0)+VLOOKUP(B1032,[4]Ap_PENSION!$C$16:$M$112,11,0),0)</f>
        <v>0</v>
      </c>
      <c r="Z1032" s="3">
        <f>IFERROR(VLOOKUP(B1032,[3]Ap_SALUD!$C$16:$M$112,11,0)+VLOOKUP(B1032,[4]Ap_SALUD!$C$16:$M$112,11,0),0)</f>
        <v>0</v>
      </c>
      <c r="AA1032" s="36">
        <f t="shared" si="46"/>
        <v>0</v>
      </c>
      <c r="AB1032" s="37">
        <f t="shared" si="47"/>
        <v>0</v>
      </c>
    </row>
    <row r="1033" spans="1:28" hidden="1" x14ac:dyDescent="0.25">
      <c r="A1033" s="29">
        <v>1021</v>
      </c>
      <c r="B1033" s="61"/>
      <c r="C1033" s="31">
        <v>800100057</v>
      </c>
      <c r="D1033" s="31">
        <f>VLOOKUP(C1033,ENERO!$D$13:$E$1147,2,0)</f>
        <v>214773347</v>
      </c>
      <c r="E1033" s="61" t="s">
        <v>1167</v>
      </c>
      <c r="F1033" s="61"/>
      <c r="G1033" s="61"/>
      <c r="H1033" s="3">
        <v>111188990</v>
      </c>
      <c r="I1033" s="3">
        <v>300894522</v>
      </c>
      <c r="J1033" s="3">
        <f>IFERROR(VLOOKUP(C1033,[1]NOMINA!$Y$16:$AC$112,5,0),0)</f>
        <v>0</v>
      </c>
      <c r="K1033" s="3">
        <f>IFERROR(VLOOKUP(C1033,[1]CANCELACIONES!$Y$16:$AC$43,5,0),0)</f>
        <v>0</v>
      </c>
      <c r="L1033" s="3">
        <f>IFERROR(VLOOKUP(C1033,'[2]res- 200686'!$K$16:$R$112,8,0),0)</f>
        <v>0</v>
      </c>
      <c r="M1033" s="3">
        <f>IFERROR(VLOOKUP(C1033,'[2]reduccion calidad '!$K$16:$R$27,8,0),0)*-1</f>
        <v>0</v>
      </c>
      <c r="N1033" s="3"/>
      <c r="O1033" s="34">
        <f t="shared" si="45"/>
        <v>412083512</v>
      </c>
      <c r="P1033" s="35">
        <v>412083512</v>
      </c>
      <c r="Q1033" s="3">
        <f>IFERROR(VLOOKUP(C1033,[3]ServNOMINA!$F$16:$M$112,8,0)+VLOOKUP(C1033,[4]ServNOMINA!$F$16:$M$112,8,0),0)</f>
        <v>0</v>
      </c>
      <c r="R1033" s="3">
        <f>IFERROR(VLOOKUP(C1033,[3]ServOTROS!$F$16:$M$112,8,0)+VLOOKUP(C1033,[4]ServOTROS!$F$16:$M$112,8,0),0)</f>
        <v>0</v>
      </c>
      <c r="S1033" s="3"/>
      <c r="T1033" s="3">
        <f>IFERROR(VLOOKUP(B1033,[3]Aaf_PENSION!$C$16:$M$112,11,0)+VLOOKUP(B1033,[4]Aaf_PENSION!$C$16:$M$112,11,0),0)</f>
        <v>0</v>
      </c>
      <c r="U1033" s="3">
        <f>IFERROR(VLOOKUP(B1033,[3]Aaf_SALUD!$C$16:$M$112,11,0)+VLOOKUP(B1033,[4]Aaf_SALUD!$C$16:$M$112,11,0),0)</f>
        <v>0</v>
      </c>
      <c r="V1033" s="3"/>
      <c r="W1033" s="3"/>
      <c r="X1033" s="3">
        <f>IFERROR(VLOOKUP(B1033,[3]Ap_CESANTIAS!$C$16:$M$112,11,0)+VLOOKUP(B1033,[4]Ap_CESANTIAS!$C$16:$M$112,11,0),0)</f>
        <v>0</v>
      </c>
      <c r="Y1033" s="3">
        <f>IFERROR(VLOOKUP(B1033,[3]Ap_PENSION!$C$16:$M$112,11,0)+VLOOKUP(B1033,[4]Ap_PENSION!$C$16:$M$112,11,0),0)</f>
        <v>0</v>
      </c>
      <c r="Z1033" s="3">
        <f>IFERROR(VLOOKUP(B1033,[3]Ap_SALUD!$C$16:$M$112,11,0)+VLOOKUP(B1033,[4]Ap_SALUD!$C$16:$M$112,11,0),0)</f>
        <v>0</v>
      </c>
      <c r="AA1033" s="36">
        <f t="shared" si="46"/>
        <v>0</v>
      </c>
      <c r="AB1033" s="37">
        <f t="shared" si="47"/>
        <v>0</v>
      </c>
    </row>
    <row r="1034" spans="1:28" hidden="1" x14ac:dyDescent="0.25">
      <c r="A1034" s="38">
        <v>1022</v>
      </c>
      <c r="B1034" s="61"/>
      <c r="C1034" s="31">
        <v>800100058</v>
      </c>
      <c r="D1034" s="31">
        <f>VLOOKUP(C1034,ENERO!$D$13:$E$1147,2,0)</f>
        <v>214973349</v>
      </c>
      <c r="E1034" s="61" t="s">
        <v>1168</v>
      </c>
      <c r="F1034" s="61"/>
      <c r="G1034" s="61"/>
      <c r="H1034" s="3">
        <v>277085244</v>
      </c>
      <c r="I1034" s="3">
        <v>561507426</v>
      </c>
      <c r="J1034" s="3">
        <f>IFERROR(VLOOKUP(C1034,[1]NOMINA!$Y$16:$AC$112,5,0),0)</f>
        <v>0</v>
      </c>
      <c r="K1034" s="3">
        <f>IFERROR(VLOOKUP(C1034,[1]CANCELACIONES!$Y$16:$AC$43,5,0),0)</f>
        <v>0</v>
      </c>
      <c r="L1034" s="3">
        <f>IFERROR(VLOOKUP(C1034,'[2]res- 200686'!$K$16:$R$112,8,0),0)</f>
        <v>0</v>
      </c>
      <c r="M1034" s="3">
        <f>IFERROR(VLOOKUP(C1034,'[2]reduccion calidad '!$K$16:$R$27,8,0),0)*-1</f>
        <v>0</v>
      </c>
      <c r="N1034" s="3"/>
      <c r="O1034" s="34">
        <f t="shared" si="45"/>
        <v>838592670</v>
      </c>
      <c r="P1034" s="35">
        <v>838592670</v>
      </c>
      <c r="Q1034" s="3">
        <f>IFERROR(VLOOKUP(C1034,[3]ServNOMINA!$F$16:$M$112,8,0)+VLOOKUP(C1034,[4]ServNOMINA!$F$16:$M$112,8,0),0)</f>
        <v>0</v>
      </c>
      <c r="R1034" s="3">
        <f>IFERROR(VLOOKUP(C1034,[3]ServOTROS!$F$16:$M$112,8,0)+VLOOKUP(C1034,[4]ServOTROS!$F$16:$M$112,8,0),0)</f>
        <v>0</v>
      </c>
      <c r="S1034" s="3"/>
      <c r="T1034" s="3">
        <f>IFERROR(VLOOKUP(B1034,[3]Aaf_PENSION!$C$16:$M$112,11,0)+VLOOKUP(B1034,[4]Aaf_PENSION!$C$16:$M$112,11,0),0)</f>
        <v>0</v>
      </c>
      <c r="U1034" s="3">
        <f>IFERROR(VLOOKUP(B1034,[3]Aaf_SALUD!$C$16:$M$112,11,0)+VLOOKUP(B1034,[4]Aaf_SALUD!$C$16:$M$112,11,0),0)</f>
        <v>0</v>
      </c>
      <c r="V1034" s="3"/>
      <c r="W1034" s="3"/>
      <c r="X1034" s="3">
        <f>IFERROR(VLOOKUP(B1034,[3]Ap_CESANTIAS!$C$16:$M$112,11,0)+VLOOKUP(B1034,[4]Ap_CESANTIAS!$C$16:$M$112,11,0),0)</f>
        <v>0</v>
      </c>
      <c r="Y1034" s="3">
        <f>IFERROR(VLOOKUP(B1034,[3]Ap_PENSION!$C$16:$M$112,11,0)+VLOOKUP(B1034,[4]Ap_PENSION!$C$16:$M$112,11,0),0)</f>
        <v>0</v>
      </c>
      <c r="Z1034" s="3">
        <f>IFERROR(VLOOKUP(B1034,[3]Ap_SALUD!$C$16:$M$112,11,0)+VLOOKUP(B1034,[4]Ap_SALUD!$C$16:$M$112,11,0),0)</f>
        <v>0</v>
      </c>
      <c r="AA1034" s="36">
        <f t="shared" si="46"/>
        <v>0</v>
      </c>
      <c r="AB1034" s="37">
        <f t="shared" si="47"/>
        <v>0</v>
      </c>
    </row>
    <row r="1035" spans="1:28" hidden="1" x14ac:dyDescent="0.25">
      <c r="A1035" s="29">
        <v>1023</v>
      </c>
      <c r="B1035" s="61"/>
      <c r="C1035" s="31">
        <v>800100059</v>
      </c>
      <c r="D1035" s="31">
        <f>VLOOKUP(C1035,ENERO!$D$13:$E$1147,2,0)</f>
        <v>215273352</v>
      </c>
      <c r="E1035" s="61" t="s">
        <v>1169</v>
      </c>
      <c r="F1035" s="61"/>
      <c r="G1035" s="61"/>
      <c r="H1035" s="3">
        <v>218868944</v>
      </c>
      <c r="I1035" s="3">
        <v>543426090</v>
      </c>
      <c r="J1035" s="3">
        <f>IFERROR(VLOOKUP(C1035,[1]NOMINA!$Y$16:$AC$112,5,0),0)</f>
        <v>0</v>
      </c>
      <c r="K1035" s="3">
        <f>IFERROR(VLOOKUP(C1035,[1]CANCELACIONES!$Y$16:$AC$43,5,0),0)</f>
        <v>0</v>
      </c>
      <c r="L1035" s="3">
        <f>IFERROR(VLOOKUP(C1035,'[2]res- 200686'!$K$16:$R$112,8,0),0)</f>
        <v>0</v>
      </c>
      <c r="M1035" s="3">
        <f>IFERROR(VLOOKUP(C1035,'[2]reduccion calidad '!$K$16:$R$27,8,0),0)*-1</f>
        <v>0</v>
      </c>
      <c r="N1035" s="3"/>
      <c r="O1035" s="34">
        <f t="shared" si="45"/>
        <v>762295034</v>
      </c>
      <c r="P1035" s="35">
        <v>762295034</v>
      </c>
      <c r="Q1035" s="3">
        <f>IFERROR(VLOOKUP(C1035,[3]ServNOMINA!$F$16:$M$112,8,0)+VLOOKUP(C1035,[4]ServNOMINA!$F$16:$M$112,8,0),0)</f>
        <v>0</v>
      </c>
      <c r="R1035" s="3">
        <f>IFERROR(VLOOKUP(C1035,[3]ServOTROS!$F$16:$M$112,8,0)+VLOOKUP(C1035,[4]ServOTROS!$F$16:$M$112,8,0),0)</f>
        <v>0</v>
      </c>
      <c r="S1035" s="3"/>
      <c r="T1035" s="3">
        <f>IFERROR(VLOOKUP(B1035,[3]Aaf_PENSION!$C$16:$M$112,11,0)+VLOOKUP(B1035,[4]Aaf_PENSION!$C$16:$M$112,11,0),0)</f>
        <v>0</v>
      </c>
      <c r="U1035" s="3">
        <f>IFERROR(VLOOKUP(B1035,[3]Aaf_SALUD!$C$16:$M$112,11,0)+VLOOKUP(B1035,[4]Aaf_SALUD!$C$16:$M$112,11,0),0)</f>
        <v>0</v>
      </c>
      <c r="V1035" s="3"/>
      <c r="W1035" s="3"/>
      <c r="X1035" s="3">
        <f>IFERROR(VLOOKUP(B1035,[3]Ap_CESANTIAS!$C$16:$M$112,11,0)+VLOOKUP(B1035,[4]Ap_CESANTIAS!$C$16:$M$112,11,0),0)</f>
        <v>0</v>
      </c>
      <c r="Y1035" s="3">
        <f>IFERROR(VLOOKUP(B1035,[3]Ap_PENSION!$C$16:$M$112,11,0)+VLOOKUP(B1035,[4]Ap_PENSION!$C$16:$M$112,11,0),0)</f>
        <v>0</v>
      </c>
      <c r="Z1035" s="3">
        <f>IFERROR(VLOOKUP(B1035,[3]Ap_SALUD!$C$16:$M$112,11,0)+VLOOKUP(B1035,[4]Ap_SALUD!$C$16:$M$112,11,0),0)</f>
        <v>0</v>
      </c>
      <c r="AA1035" s="36">
        <f t="shared" si="46"/>
        <v>0</v>
      </c>
      <c r="AB1035" s="37">
        <f t="shared" si="47"/>
        <v>0</v>
      </c>
    </row>
    <row r="1036" spans="1:28" hidden="1" x14ac:dyDescent="0.25">
      <c r="A1036" s="38">
        <v>1024</v>
      </c>
      <c r="B1036" s="61"/>
      <c r="C1036" s="31">
        <v>890702034</v>
      </c>
      <c r="D1036" s="31">
        <f>VLOOKUP(C1036,ENERO!$D$13:$E$1147,2,0)</f>
        <v>210873408</v>
      </c>
      <c r="E1036" s="61" t="s">
        <v>1170</v>
      </c>
      <c r="F1036" s="61"/>
      <c r="G1036" s="61"/>
      <c r="H1036" s="3">
        <v>256939556</v>
      </c>
      <c r="I1036" s="3">
        <v>512265693</v>
      </c>
      <c r="J1036" s="3">
        <f>IFERROR(VLOOKUP(C1036,[1]NOMINA!$Y$16:$AC$112,5,0),0)</f>
        <v>0</v>
      </c>
      <c r="K1036" s="3">
        <f>IFERROR(VLOOKUP(C1036,[1]CANCELACIONES!$Y$16:$AC$43,5,0),0)</f>
        <v>0</v>
      </c>
      <c r="L1036" s="3">
        <f>IFERROR(VLOOKUP(C1036,'[2]res- 200686'!$K$16:$R$112,8,0),0)</f>
        <v>0</v>
      </c>
      <c r="M1036" s="3">
        <f>IFERROR(VLOOKUP(C1036,'[2]reduccion calidad '!$K$16:$R$27,8,0),0)*-1</f>
        <v>0</v>
      </c>
      <c r="N1036" s="3"/>
      <c r="O1036" s="34">
        <f t="shared" si="45"/>
        <v>769205249</v>
      </c>
      <c r="P1036" s="35">
        <v>769205249</v>
      </c>
      <c r="Q1036" s="3">
        <f>IFERROR(VLOOKUP(C1036,[3]ServNOMINA!$F$16:$M$112,8,0)+VLOOKUP(C1036,[4]ServNOMINA!$F$16:$M$112,8,0),0)</f>
        <v>0</v>
      </c>
      <c r="R1036" s="3">
        <f>IFERROR(VLOOKUP(C1036,[3]ServOTROS!$F$16:$M$112,8,0)+VLOOKUP(C1036,[4]ServOTROS!$F$16:$M$112,8,0),0)</f>
        <v>0</v>
      </c>
      <c r="S1036" s="3"/>
      <c r="T1036" s="3">
        <f>IFERROR(VLOOKUP(B1036,[3]Aaf_PENSION!$C$16:$M$112,11,0)+VLOOKUP(B1036,[4]Aaf_PENSION!$C$16:$M$112,11,0),0)</f>
        <v>0</v>
      </c>
      <c r="U1036" s="3">
        <f>IFERROR(VLOOKUP(B1036,[3]Aaf_SALUD!$C$16:$M$112,11,0)+VLOOKUP(B1036,[4]Aaf_SALUD!$C$16:$M$112,11,0),0)</f>
        <v>0</v>
      </c>
      <c r="V1036" s="3"/>
      <c r="W1036" s="3"/>
      <c r="X1036" s="3">
        <f>IFERROR(VLOOKUP(B1036,[3]Ap_CESANTIAS!$C$16:$M$112,11,0)+VLOOKUP(B1036,[4]Ap_CESANTIAS!$C$16:$M$112,11,0),0)</f>
        <v>0</v>
      </c>
      <c r="Y1036" s="3">
        <f>IFERROR(VLOOKUP(B1036,[3]Ap_PENSION!$C$16:$M$112,11,0)+VLOOKUP(B1036,[4]Ap_PENSION!$C$16:$M$112,11,0),0)</f>
        <v>0</v>
      </c>
      <c r="Z1036" s="3">
        <f>IFERROR(VLOOKUP(B1036,[3]Ap_SALUD!$C$16:$M$112,11,0)+VLOOKUP(B1036,[4]Ap_SALUD!$C$16:$M$112,11,0),0)</f>
        <v>0</v>
      </c>
      <c r="AA1036" s="36">
        <f t="shared" si="46"/>
        <v>0</v>
      </c>
      <c r="AB1036" s="37">
        <f t="shared" si="47"/>
        <v>0</v>
      </c>
    </row>
    <row r="1037" spans="1:28" hidden="1" x14ac:dyDescent="0.25">
      <c r="A1037" s="29">
        <v>1025</v>
      </c>
      <c r="B1037" s="61"/>
      <c r="C1037" s="31">
        <v>800100061</v>
      </c>
      <c r="D1037" s="31">
        <f>VLOOKUP(C1037,ENERO!$D$13:$E$1147,2,0)</f>
        <v>211173411</v>
      </c>
      <c r="E1037" s="61" t="s">
        <v>1171</v>
      </c>
      <c r="F1037" s="61"/>
      <c r="G1037" s="61"/>
      <c r="H1037" s="3">
        <v>598195064</v>
      </c>
      <c r="I1037" s="3">
        <v>1233576359</v>
      </c>
      <c r="J1037" s="3">
        <f>IFERROR(VLOOKUP(C1037,[1]NOMINA!$Y$16:$AC$112,5,0),0)</f>
        <v>0</v>
      </c>
      <c r="K1037" s="3">
        <f>IFERROR(VLOOKUP(C1037,[1]CANCELACIONES!$Y$16:$AC$43,5,0),0)</f>
        <v>0</v>
      </c>
      <c r="L1037" s="3">
        <f>IFERROR(VLOOKUP(C1037,'[2]res- 200686'!$K$16:$R$112,8,0),0)</f>
        <v>0</v>
      </c>
      <c r="M1037" s="3">
        <f>IFERROR(VLOOKUP(C1037,'[2]reduccion calidad '!$K$16:$R$27,8,0),0)*-1</f>
        <v>0</v>
      </c>
      <c r="N1037" s="3"/>
      <c r="O1037" s="34">
        <f t="shared" si="45"/>
        <v>1831771423</v>
      </c>
      <c r="P1037" s="35">
        <v>1831771423</v>
      </c>
      <c r="Q1037" s="3">
        <f>IFERROR(VLOOKUP(C1037,[3]ServNOMINA!$F$16:$M$112,8,0)+VLOOKUP(C1037,[4]ServNOMINA!$F$16:$M$112,8,0),0)</f>
        <v>0</v>
      </c>
      <c r="R1037" s="3">
        <f>IFERROR(VLOOKUP(C1037,[3]ServOTROS!$F$16:$M$112,8,0)+VLOOKUP(C1037,[4]ServOTROS!$F$16:$M$112,8,0),0)</f>
        <v>0</v>
      </c>
      <c r="S1037" s="3"/>
      <c r="T1037" s="3">
        <f>IFERROR(VLOOKUP(B1037,[3]Aaf_PENSION!$C$16:$M$112,11,0)+VLOOKUP(B1037,[4]Aaf_PENSION!$C$16:$M$112,11,0),0)</f>
        <v>0</v>
      </c>
      <c r="U1037" s="3">
        <f>IFERROR(VLOOKUP(B1037,[3]Aaf_SALUD!$C$16:$M$112,11,0)+VLOOKUP(B1037,[4]Aaf_SALUD!$C$16:$M$112,11,0),0)</f>
        <v>0</v>
      </c>
      <c r="V1037" s="3"/>
      <c r="W1037" s="3"/>
      <c r="X1037" s="3">
        <f>IFERROR(VLOOKUP(B1037,[3]Ap_CESANTIAS!$C$16:$M$112,11,0)+VLOOKUP(B1037,[4]Ap_CESANTIAS!$C$16:$M$112,11,0),0)</f>
        <v>0</v>
      </c>
      <c r="Y1037" s="3">
        <f>IFERROR(VLOOKUP(B1037,[3]Ap_PENSION!$C$16:$M$112,11,0)+VLOOKUP(B1037,[4]Ap_PENSION!$C$16:$M$112,11,0),0)</f>
        <v>0</v>
      </c>
      <c r="Z1037" s="3">
        <f>IFERROR(VLOOKUP(B1037,[3]Ap_SALUD!$C$16:$M$112,11,0)+VLOOKUP(B1037,[4]Ap_SALUD!$C$16:$M$112,11,0),0)</f>
        <v>0</v>
      </c>
      <c r="AA1037" s="36">
        <f t="shared" si="46"/>
        <v>0</v>
      </c>
      <c r="AB1037" s="37">
        <f t="shared" si="47"/>
        <v>0</v>
      </c>
    </row>
    <row r="1038" spans="1:28" hidden="1" x14ac:dyDescent="0.25">
      <c r="A1038" s="38">
        <v>1026</v>
      </c>
      <c r="B1038" s="61"/>
      <c r="C1038" s="31">
        <v>890701342</v>
      </c>
      <c r="D1038" s="31">
        <f>VLOOKUP(C1038,ENERO!$D$13:$E$1147,2,0)</f>
        <v>214373443</v>
      </c>
      <c r="E1038" s="61" t="s">
        <v>1172</v>
      </c>
      <c r="F1038" s="61"/>
      <c r="G1038" s="61"/>
      <c r="H1038" s="3">
        <v>570762200</v>
      </c>
      <c r="I1038" s="3">
        <v>832401383</v>
      </c>
      <c r="J1038" s="3">
        <f>IFERROR(VLOOKUP(C1038,[1]NOMINA!$Y$16:$AC$112,5,0),0)</f>
        <v>0</v>
      </c>
      <c r="K1038" s="3">
        <f>IFERROR(VLOOKUP(C1038,[1]CANCELACIONES!$Y$16:$AC$43,5,0),0)</f>
        <v>0</v>
      </c>
      <c r="L1038" s="3">
        <f>IFERROR(VLOOKUP(C1038,'[2]res- 200686'!$K$16:$R$112,8,0),0)</f>
        <v>0</v>
      </c>
      <c r="M1038" s="3">
        <f>IFERROR(VLOOKUP(C1038,'[2]reduccion calidad '!$K$16:$R$27,8,0),0)*-1</f>
        <v>0</v>
      </c>
      <c r="N1038" s="3"/>
      <c r="O1038" s="34">
        <f t="shared" ref="O1038:O1101" si="48">SUM(F1038:M1038)</f>
        <v>1403163583</v>
      </c>
      <c r="P1038" s="35">
        <v>1403163583</v>
      </c>
      <c r="Q1038" s="3">
        <f>IFERROR(VLOOKUP(C1038,[3]ServNOMINA!$F$16:$M$112,8,0)+VLOOKUP(C1038,[4]ServNOMINA!$F$16:$M$112,8,0),0)</f>
        <v>0</v>
      </c>
      <c r="R1038" s="3">
        <f>IFERROR(VLOOKUP(C1038,[3]ServOTROS!$F$16:$M$112,8,0)+VLOOKUP(C1038,[4]ServOTROS!$F$16:$M$112,8,0),0)</f>
        <v>0</v>
      </c>
      <c r="S1038" s="3"/>
      <c r="T1038" s="3">
        <f>IFERROR(VLOOKUP(B1038,[3]Aaf_PENSION!$C$16:$M$112,11,0)+VLOOKUP(B1038,[4]Aaf_PENSION!$C$16:$M$112,11,0),0)</f>
        <v>0</v>
      </c>
      <c r="U1038" s="3">
        <f>IFERROR(VLOOKUP(B1038,[3]Aaf_SALUD!$C$16:$M$112,11,0)+VLOOKUP(B1038,[4]Aaf_SALUD!$C$16:$M$112,11,0),0)</f>
        <v>0</v>
      </c>
      <c r="V1038" s="3"/>
      <c r="W1038" s="3"/>
      <c r="X1038" s="3">
        <f>IFERROR(VLOOKUP(B1038,[3]Ap_CESANTIAS!$C$16:$M$112,11,0)+VLOOKUP(B1038,[4]Ap_CESANTIAS!$C$16:$M$112,11,0),0)</f>
        <v>0</v>
      </c>
      <c r="Y1038" s="3">
        <f>IFERROR(VLOOKUP(B1038,[3]Ap_PENSION!$C$16:$M$112,11,0)+VLOOKUP(B1038,[4]Ap_PENSION!$C$16:$M$112,11,0),0)</f>
        <v>0</v>
      </c>
      <c r="Z1038" s="3">
        <f>IFERROR(VLOOKUP(B1038,[3]Ap_SALUD!$C$16:$M$112,11,0)+VLOOKUP(B1038,[4]Ap_SALUD!$C$16:$M$112,11,0),0)</f>
        <v>0</v>
      </c>
      <c r="AA1038" s="36">
        <f t="shared" ref="AA1038:AA1101" si="49">SUM(Q1038:Z1038)</f>
        <v>0</v>
      </c>
      <c r="AB1038" s="37">
        <f t="shared" ref="AB1038:AB1101" si="50">+O1038-P1038-AA1038</f>
        <v>0</v>
      </c>
    </row>
    <row r="1039" spans="1:28" hidden="1" x14ac:dyDescent="0.25">
      <c r="A1039" s="29">
        <v>1027</v>
      </c>
      <c r="B1039" s="61"/>
      <c r="C1039" s="31">
        <v>890701933</v>
      </c>
      <c r="D1039" s="31">
        <f>VLOOKUP(C1039,ENERO!$D$13:$E$1147,2,0)</f>
        <v>214973449</v>
      </c>
      <c r="E1039" s="61" t="s">
        <v>1173</v>
      </c>
      <c r="F1039" s="61"/>
      <c r="G1039" s="61"/>
      <c r="H1039" s="3">
        <v>436069640</v>
      </c>
      <c r="I1039" s="3">
        <v>758095355</v>
      </c>
      <c r="J1039" s="3">
        <f>IFERROR(VLOOKUP(C1039,[1]NOMINA!$Y$16:$AC$112,5,0),0)</f>
        <v>0</v>
      </c>
      <c r="K1039" s="3">
        <f>IFERROR(VLOOKUP(C1039,[1]CANCELACIONES!$Y$16:$AC$43,5,0),0)</f>
        <v>0</v>
      </c>
      <c r="L1039" s="3">
        <f>IFERROR(VLOOKUP(C1039,'[2]res- 200686'!$K$16:$R$112,8,0),0)</f>
        <v>0</v>
      </c>
      <c r="M1039" s="3">
        <f>IFERROR(VLOOKUP(C1039,'[2]reduccion calidad '!$K$16:$R$27,8,0),0)*-1</f>
        <v>0</v>
      </c>
      <c r="N1039" s="3"/>
      <c r="O1039" s="34">
        <f t="shared" si="48"/>
        <v>1194164995</v>
      </c>
      <c r="P1039" s="35">
        <v>1194164995</v>
      </c>
      <c r="Q1039" s="3">
        <f>IFERROR(VLOOKUP(C1039,[3]ServNOMINA!$F$16:$M$112,8,0)+VLOOKUP(C1039,[4]ServNOMINA!$F$16:$M$112,8,0),0)</f>
        <v>0</v>
      </c>
      <c r="R1039" s="3">
        <f>IFERROR(VLOOKUP(C1039,[3]ServOTROS!$F$16:$M$112,8,0)+VLOOKUP(C1039,[4]ServOTROS!$F$16:$M$112,8,0),0)</f>
        <v>0</v>
      </c>
      <c r="S1039" s="3"/>
      <c r="T1039" s="3">
        <f>IFERROR(VLOOKUP(B1039,[3]Aaf_PENSION!$C$16:$M$112,11,0)+VLOOKUP(B1039,[4]Aaf_PENSION!$C$16:$M$112,11,0),0)</f>
        <v>0</v>
      </c>
      <c r="U1039" s="3">
        <f>IFERROR(VLOOKUP(B1039,[3]Aaf_SALUD!$C$16:$M$112,11,0)+VLOOKUP(B1039,[4]Aaf_SALUD!$C$16:$M$112,11,0),0)</f>
        <v>0</v>
      </c>
      <c r="V1039" s="3"/>
      <c r="W1039" s="3"/>
      <c r="X1039" s="3">
        <f>IFERROR(VLOOKUP(B1039,[3]Ap_CESANTIAS!$C$16:$M$112,11,0)+VLOOKUP(B1039,[4]Ap_CESANTIAS!$C$16:$M$112,11,0),0)</f>
        <v>0</v>
      </c>
      <c r="Y1039" s="3">
        <f>IFERROR(VLOOKUP(B1039,[3]Ap_PENSION!$C$16:$M$112,11,0)+VLOOKUP(B1039,[4]Ap_PENSION!$C$16:$M$112,11,0),0)</f>
        <v>0</v>
      </c>
      <c r="Z1039" s="3">
        <f>IFERROR(VLOOKUP(B1039,[3]Ap_SALUD!$C$16:$M$112,11,0)+VLOOKUP(B1039,[4]Ap_SALUD!$C$16:$M$112,11,0),0)</f>
        <v>0</v>
      </c>
      <c r="AA1039" s="36">
        <f t="shared" si="49"/>
        <v>0</v>
      </c>
      <c r="AB1039" s="37">
        <f t="shared" si="50"/>
        <v>0</v>
      </c>
    </row>
    <row r="1040" spans="1:28" hidden="1" x14ac:dyDescent="0.25">
      <c r="A1040" s="38">
        <v>1028</v>
      </c>
      <c r="B1040" s="61"/>
      <c r="C1040" s="31">
        <v>800010350</v>
      </c>
      <c r="D1040" s="31">
        <f>VLOOKUP(C1040,ENERO!$D$13:$E$1147,2,0)</f>
        <v>216173461</v>
      </c>
      <c r="E1040" s="61" t="s">
        <v>1174</v>
      </c>
      <c r="F1040" s="61"/>
      <c r="G1040" s="61"/>
      <c r="H1040" s="3">
        <v>52627475</v>
      </c>
      <c r="I1040" s="3">
        <v>163133670</v>
      </c>
      <c r="J1040" s="3">
        <f>IFERROR(VLOOKUP(C1040,[1]NOMINA!$Y$16:$AC$112,5,0),0)</f>
        <v>0</v>
      </c>
      <c r="K1040" s="3">
        <f>IFERROR(VLOOKUP(C1040,[1]CANCELACIONES!$Y$16:$AC$43,5,0),0)</f>
        <v>0</v>
      </c>
      <c r="L1040" s="3">
        <f>IFERROR(VLOOKUP(C1040,'[2]res- 200686'!$K$16:$R$112,8,0),0)</f>
        <v>0</v>
      </c>
      <c r="M1040" s="3">
        <f>IFERROR(VLOOKUP(C1040,'[2]reduccion calidad '!$K$16:$R$27,8,0),0)*-1</f>
        <v>0</v>
      </c>
      <c r="N1040" s="3"/>
      <c r="O1040" s="34">
        <f t="shared" si="48"/>
        <v>215761145</v>
      </c>
      <c r="P1040" s="35">
        <v>215761145</v>
      </c>
      <c r="Q1040" s="3">
        <f>IFERROR(VLOOKUP(C1040,[3]ServNOMINA!$F$16:$M$112,8,0)+VLOOKUP(C1040,[4]ServNOMINA!$F$16:$M$112,8,0),0)</f>
        <v>0</v>
      </c>
      <c r="R1040" s="3">
        <f>IFERROR(VLOOKUP(C1040,[3]ServOTROS!$F$16:$M$112,8,0)+VLOOKUP(C1040,[4]ServOTROS!$F$16:$M$112,8,0),0)</f>
        <v>0</v>
      </c>
      <c r="S1040" s="3"/>
      <c r="T1040" s="3">
        <f>IFERROR(VLOOKUP(B1040,[3]Aaf_PENSION!$C$16:$M$112,11,0)+VLOOKUP(B1040,[4]Aaf_PENSION!$C$16:$M$112,11,0),0)</f>
        <v>0</v>
      </c>
      <c r="U1040" s="3">
        <f>IFERROR(VLOOKUP(B1040,[3]Aaf_SALUD!$C$16:$M$112,11,0)+VLOOKUP(B1040,[4]Aaf_SALUD!$C$16:$M$112,11,0),0)</f>
        <v>0</v>
      </c>
      <c r="V1040" s="3"/>
      <c r="W1040" s="3"/>
      <c r="X1040" s="3">
        <f>IFERROR(VLOOKUP(B1040,[3]Ap_CESANTIAS!$C$16:$M$112,11,0)+VLOOKUP(B1040,[4]Ap_CESANTIAS!$C$16:$M$112,11,0),0)</f>
        <v>0</v>
      </c>
      <c r="Y1040" s="3">
        <f>IFERROR(VLOOKUP(B1040,[3]Ap_PENSION!$C$16:$M$112,11,0)+VLOOKUP(B1040,[4]Ap_PENSION!$C$16:$M$112,11,0),0)</f>
        <v>0</v>
      </c>
      <c r="Z1040" s="3">
        <f>IFERROR(VLOOKUP(B1040,[3]Ap_SALUD!$C$16:$M$112,11,0)+VLOOKUP(B1040,[4]Ap_SALUD!$C$16:$M$112,11,0),0)</f>
        <v>0</v>
      </c>
      <c r="AA1040" s="36">
        <f t="shared" si="49"/>
        <v>0</v>
      </c>
      <c r="AB1040" s="37">
        <f t="shared" si="50"/>
        <v>0</v>
      </c>
    </row>
    <row r="1041" spans="1:28" hidden="1" x14ac:dyDescent="0.25">
      <c r="A1041" s="29">
        <v>1029</v>
      </c>
      <c r="B1041" s="61"/>
      <c r="C1041" s="31">
        <v>800100134</v>
      </c>
      <c r="D1041" s="31">
        <f>VLOOKUP(C1041,ENERO!$D$13:$E$1147,2,0)</f>
        <v>218373483</v>
      </c>
      <c r="E1041" s="61" t="s">
        <v>1175</v>
      </c>
      <c r="F1041" s="61"/>
      <c r="G1041" s="61"/>
      <c r="H1041" s="3">
        <v>277682528</v>
      </c>
      <c r="I1041" s="3">
        <v>537373353</v>
      </c>
      <c r="J1041" s="3">
        <f>IFERROR(VLOOKUP(C1041,[1]NOMINA!$Y$16:$AC$112,5,0),0)</f>
        <v>0</v>
      </c>
      <c r="K1041" s="3">
        <f>IFERROR(VLOOKUP(C1041,[1]CANCELACIONES!$Y$16:$AC$43,5,0),0)</f>
        <v>0</v>
      </c>
      <c r="L1041" s="3">
        <f>IFERROR(VLOOKUP(C1041,'[2]res- 200686'!$K$16:$R$112,8,0),0)</f>
        <v>0</v>
      </c>
      <c r="M1041" s="3">
        <f>IFERROR(VLOOKUP(C1041,'[2]reduccion calidad '!$K$16:$R$27,8,0),0)*-1</f>
        <v>0</v>
      </c>
      <c r="N1041" s="3"/>
      <c r="O1041" s="34">
        <f t="shared" si="48"/>
        <v>815055881</v>
      </c>
      <c r="P1041" s="35">
        <v>815055881</v>
      </c>
      <c r="Q1041" s="3">
        <f>IFERROR(VLOOKUP(C1041,[3]ServNOMINA!$F$16:$M$112,8,0)+VLOOKUP(C1041,[4]ServNOMINA!$F$16:$M$112,8,0),0)</f>
        <v>0</v>
      </c>
      <c r="R1041" s="3">
        <f>IFERROR(VLOOKUP(C1041,[3]ServOTROS!$F$16:$M$112,8,0)+VLOOKUP(C1041,[4]ServOTROS!$F$16:$M$112,8,0),0)</f>
        <v>0</v>
      </c>
      <c r="S1041" s="3"/>
      <c r="T1041" s="3">
        <f>IFERROR(VLOOKUP(B1041,[3]Aaf_PENSION!$C$16:$M$112,11,0)+VLOOKUP(B1041,[4]Aaf_PENSION!$C$16:$M$112,11,0),0)</f>
        <v>0</v>
      </c>
      <c r="U1041" s="3">
        <f>IFERROR(VLOOKUP(B1041,[3]Aaf_SALUD!$C$16:$M$112,11,0)+VLOOKUP(B1041,[4]Aaf_SALUD!$C$16:$M$112,11,0),0)</f>
        <v>0</v>
      </c>
      <c r="V1041" s="3"/>
      <c r="W1041" s="3"/>
      <c r="X1041" s="3">
        <f>IFERROR(VLOOKUP(B1041,[3]Ap_CESANTIAS!$C$16:$M$112,11,0)+VLOOKUP(B1041,[4]Ap_CESANTIAS!$C$16:$M$112,11,0),0)</f>
        <v>0</v>
      </c>
      <c r="Y1041" s="3">
        <f>IFERROR(VLOOKUP(B1041,[3]Ap_PENSION!$C$16:$M$112,11,0)+VLOOKUP(B1041,[4]Ap_PENSION!$C$16:$M$112,11,0),0)</f>
        <v>0</v>
      </c>
      <c r="Z1041" s="3">
        <f>IFERROR(VLOOKUP(B1041,[3]Ap_SALUD!$C$16:$M$112,11,0)+VLOOKUP(B1041,[4]Ap_SALUD!$C$16:$M$112,11,0),0)</f>
        <v>0</v>
      </c>
      <c r="AA1041" s="36">
        <f t="shared" si="49"/>
        <v>0</v>
      </c>
      <c r="AB1041" s="37">
        <f t="shared" si="50"/>
        <v>0</v>
      </c>
    </row>
    <row r="1042" spans="1:28" hidden="1" x14ac:dyDescent="0.25">
      <c r="A1042" s="38">
        <v>1030</v>
      </c>
      <c r="B1042" s="61"/>
      <c r="C1042" s="31">
        <v>890700942</v>
      </c>
      <c r="D1042" s="31">
        <f>VLOOKUP(C1042,ENERO!$D$13:$E$1147,2,0)</f>
        <v>210473504</v>
      </c>
      <c r="E1042" s="61" t="s">
        <v>1176</v>
      </c>
      <c r="F1042" s="61"/>
      <c r="G1042" s="61"/>
      <c r="H1042" s="3">
        <v>664302608</v>
      </c>
      <c r="I1042" s="3">
        <v>1223463065</v>
      </c>
      <c r="J1042" s="3">
        <f>IFERROR(VLOOKUP(C1042,[1]NOMINA!$Y$16:$AC$112,5,0),0)</f>
        <v>0</v>
      </c>
      <c r="K1042" s="3">
        <f>IFERROR(VLOOKUP(C1042,[1]CANCELACIONES!$Y$16:$AC$43,5,0),0)</f>
        <v>0</v>
      </c>
      <c r="L1042" s="3">
        <f>IFERROR(VLOOKUP(C1042,'[2]res- 200686'!$K$16:$R$112,8,0),0)</f>
        <v>0</v>
      </c>
      <c r="M1042" s="3">
        <f>IFERROR(VLOOKUP(C1042,'[2]reduccion calidad '!$K$16:$R$27,8,0),0)*-1</f>
        <v>0</v>
      </c>
      <c r="N1042" s="3"/>
      <c r="O1042" s="34">
        <f t="shared" si="48"/>
        <v>1887765673</v>
      </c>
      <c r="P1042" s="35">
        <v>1887765673</v>
      </c>
      <c r="Q1042" s="3">
        <f>IFERROR(VLOOKUP(C1042,[3]ServNOMINA!$F$16:$M$112,8,0)+VLOOKUP(C1042,[4]ServNOMINA!$F$16:$M$112,8,0),0)</f>
        <v>0</v>
      </c>
      <c r="R1042" s="3">
        <f>IFERROR(VLOOKUP(C1042,[3]ServOTROS!$F$16:$M$112,8,0)+VLOOKUP(C1042,[4]ServOTROS!$F$16:$M$112,8,0),0)</f>
        <v>0</v>
      </c>
      <c r="S1042" s="3"/>
      <c r="T1042" s="3">
        <f>IFERROR(VLOOKUP(B1042,[3]Aaf_PENSION!$C$16:$M$112,11,0)+VLOOKUP(B1042,[4]Aaf_PENSION!$C$16:$M$112,11,0),0)</f>
        <v>0</v>
      </c>
      <c r="U1042" s="3">
        <f>IFERROR(VLOOKUP(B1042,[3]Aaf_SALUD!$C$16:$M$112,11,0)+VLOOKUP(B1042,[4]Aaf_SALUD!$C$16:$M$112,11,0),0)</f>
        <v>0</v>
      </c>
      <c r="V1042" s="3"/>
      <c r="W1042" s="3"/>
      <c r="X1042" s="3">
        <f>IFERROR(VLOOKUP(B1042,[3]Ap_CESANTIAS!$C$16:$M$112,11,0)+VLOOKUP(B1042,[4]Ap_CESANTIAS!$C$16:$M$112,11,0),0)</f>
        <v>0</v>
      </c>
      <c r="Y1042" s="3">
        <f>IFERROR(VLOOKUP(B1042,[3]Ap_PENSION!$C$16:$M$112,11,0)+VLOOKUP(B1042,[4]Ap_PENSION!$C$16:$M$112,11,0),0)</f>
        <v>0</v>
      </c>
      <c r="Z1042" s="3">
        <f>IFERROR(VLOOKUP(B1042,[3]Ap_SALUD!$C$16:$M$112,11,0)+VLOOKUP(B1042,[4]Ap_SALUD!$C$16:$M$112,11,0),0)</f>
        <v>0</v>
      </c>
      <c r="AA1042" s="36">
        <f t="shared" si="49"/>
        <v>0</v>
      </c>
      <c r="AB1042" s="37">
        <f t="shared" si="50"/>
        <v>0</v>
      </c>
    </row>
    <row r="1043" spans="1:28" hidden="1" x14ac:dyDescent="0.25">
      <c r="A1043" s="29">
        <v>1031</v>
      </c>
      <c r="B1043" s="61"/>
      <c r="C1043" s="31">
        <v>809002637</v>
      </c>
      <c r="D1043" s="31">
        <f>VLOOKUP(C1043,ENERO!$D$13:$E$1147,2,0)</f>
        <v>212073520</v>
      </c>
      <c r="E1043" s="61" t="s">
        <v>1177</v>
      </c>
      <c r="F1043" s="61"/>
      <c r="G1043" s="61"/>
      <c r="H1043" s="3">
        <v>141153664</v>
      </c>
      <c r="I1043" s="3">
        <v>273946928</v>
      </c>
      <c r="J1043" s="3">
        <f>IFERROR(VLOOKUP(C1043,[1]NOMINA!$Y$16:$AC$112,5,0),0)</f>
        <v>0</v>
      </c>
      <c r="K1043" s="3">
        <f>IFERROR(VLOOKUP(C1043,[1]CANCELACIONES!$Y$16:$AC$43,5,0),0)</f>
        <v>0</v>
      </c>
      <c r="L1043" s="3">
        <f>IFERROR(VLOOKUP(C1043,'[2]res- 200686'!$K$16:$R$112,8,0),0)</f>
        <v>0</v>
      </c>
      <c r="M1043" s="3">
        <f>IFERROR(VLOOKUP(C1043,'[2]reduccion calidad '!$K$16:$R$27,8,0),0)*-1</f>
        <v>0</v>
      </c>
      <c r="N1043" s="3"/>
      <c r="O1043" s="34">
        <f t="shared" si="48"/>
        <v>415100592</v>
      </c>
      <c r="P1043" s="35">
        <v>415100592</v>
      </c>
      <c r="Q1043" s="3">
        <f>IFERROR(VLOOKUP(C1043,[3]ServNOMINA!$F$16:$M$112,8,0)+VLOOKUP(C1043,[4]ServNOMINA!$F$16:$M$112,8,0),0)</f>
        <v>0</v>
      </c>
      <c r="R1043" s="3">
        <f>IFERROR(VLOOKUP(C1043,[3]ServOTROS!$F$16:$M$112,8,0)+VLOOKUP(C1043,[4]ServOTROS!$F$16:$M$112,8,0),0)</f>
        <v>0</v>
      </c>
      <c r="S1043" s="3"/>
      <c r="T1043" s="3">
        <f>IFERROR(VLOOKUP(B1043,[3]Aaf_PENSION!$C$16:$M$112,11,0)+VLOOKUP(B1043,[4]Aaf_PENSION!$C$16:$M$112,11,0),0)</f>
        <v>0</v>
      </c>
      <c r="U1043" s="3">
        <f>IFERROR(VLOOKUP(B1043,[3]Aaf_SALUD!$C$16:$M$112,11,0)+VLOOKUP(B1043,[4]Aaf_SALUD!$C$16:$M$112,11,0),0)</f>
        <v>0</v>
      </c>
      <c r="V1043" s="3"/>
      <c r="W1043" s="3"/>
      <c r="X1043" s="3">
        <f>IFERROR(VLOOKUP(B1043,[3]Ap_CESANTIAS!$C$16:$M$112,11,0)+VLOOKUP(B1043,[4]Ap_CESANTIAS!$C$16:$M$112,11,0),0)</f>
        <v>0</v>
      </c>
      <c r="Y1043" s="3">
        <f>IFERROR(VLOOKUP(B1043,[3]Ap_PENSION!$C$16:$M$112,11,0)+VLOOKUP(B1043,[4]Ap_PENSION!$C$16:$M$112,11,0),0)</f>
        <v>0</v>
      </c>
      <c r="Z1043" s="3">
        <f>IFERROR(VLOOKUP(B1043,[3]Ap_SALUD!$C$16:$M$112,11,0)+VLOOKUP(B1043,[4]Ap_SALUD!$C$16:$M$112,11,0),0)</f>
        <v>0</v>
      </c>
      <c r="AA1043" s="36">
        <f t="shared" si="49"/>
        <v>0</v>
      </c>
      <c r="AB1043" s="37">
        <f t="shared" si="50"/>
        <v>0</v>
      </c>
    </row>
    <row r="1044" spans="1:28" hidden="1" x14ac:dyDescent="0.25">
      <c r="A1044" s="38">
        <v>1032</v>
      </c>
      <c r="B1044" s="61"/>
      <c r="C1044" s="31">
        <v>800100136</v>
      </c>
      <c r="D1044" s="31">
        <f>VLOOKUP(C1044,ENERO!$D$13:$E$1147,2,0)</f>
        <v>214773547</v>
      </c>
      <c r="E1044" s="61" t="s">
        <v>1178</v>
      </c>
      <c r="F1044" s="61"/>
      <c r="G1044" s="61"/>
      <c r="H1044" s="3">
        <v>85146861</v>
      </c>
      <c r="I1044" s="3">
        <v>204942413</v>
      </c>
      <c r="J1044" s="3">
        <f>IFERROR(VLOOKUP(C1044,[1]NOMINA!$Y$16:$AC$112,5,0),0)</f>
        <v>0</v>
      </c>
      <c r="K1044" s="3">
        <f>IFERROR(VLOOKUP(C1044,[1]CANCELACIONES!$Y$16:$AC$43,5,0),0)</f>
        <v>0</v>
      </c>
      <c r="L1044" s="3">
        <f>IFERROR(VLOOKUP(C1044,'[2]res- 200686'!$K$16:$R$112,8,0),0)</f>
        <v>0</v>
      </c>
      <c r="M1044" s="3">
        <f>IFERROR(VLOOKUP(C1044,'[2]reduccion calidad '!$K$16:$R$27,8,0),0)*-1</f>
        <v>0</v>
      </c>
      <c r="N1044" s="3"/>
      <c r="O1044" s="34">
        <f t="shared" si="48"/>
        <v>290089274</v>
      </c>
      <c r="P1044" s="35">
        <v>290089274</v>
      </c>
      <c r="Q1044" s="3">
        <f>IFERROR(VLOOKUP(C1044,[3]ServNOMINA!$F$16:$M$112,8,0)+VLOOKUP(C1044,[4]ServNOMINA!$F$16:$M$112,8,0),0)</f>
        <v>0</v>
      </c>
      <c r="R1044" s="3">
        <f>IFERROR(VLOOKUP(C1044,[3]ServOTROS!$F$16:$M$112,8,0)+VLOOKUP(C1044,[4]ServOTROS!$F$16:$M$112,8,0),0)</f>
        <v>0</v>
      </c>
      <c r="S1044" s="3"/>
      <c r="T1044" s="3">
        <f>IFERROR(VLOOKUP(B1044,[3]Aaf_PENSION!$C$16:$M$112,11,0)+VLOOKUP(B1044,[4]Aaf_PENSION!$C$16:$M$112,11,0),0)</f>
        <v>0</v>
      </c>
      <c r="U1044" s="3">
        <f>IFERROR(VLOOKUP(B1044,[3]Aaf_SALUD!$C$16:$M$112,11,0)+VLOOKUP(B1044,[4]Aaf_SALUD!$C$16:$M$112,11,0),0)</f>
        <v>0</v>
      </c>
      <c r="V1044" s="3"/>
      <c r="W1044" s="3"/>
      <c r="X1044" s="3">
        <f>IFERROR(VLOOKUP(B1044,[3]Ap_CESANTIAS!$C$16:$M$112,11,0)+VLOOKUP(B1044,[4]Ap_CESANTIAS!$C$16:$M$112,11,0),0)</f>
        <v>0</v>
      </c>
      <c r="Y1044" s="3">
        <f>IFERROR(VLOOKUP(B1044,[3]Ap_PENSION!$C$16:$M$112,11,0)+VLOOKUP(B1044,[4]Ap_PENSION!$C$16:$M$112,11,0),0)</f>
        <v>0</v>
      </c>
      <c r="Z1044" s="3">
        <f>IFERROR(VLOOKUP(B1044,[3]Ap_SALUD!$C$16:$M$112,11,0)+VLOOKUP(B1044,[4]Ap_SALUD!$C$16:$M$112,11,0),0)</f>
        <v>0</v>
      </c>
      <c r="AA1044" s="36">
        <f t="shared" si="49"/>
        <v>0</v>
      </c>
      <c r="AB1044" s="37">
        <f t="shared" si="50"/>
        <v>0</v>
      </c>
    </row>
    <row r="1045" spans="1:28" hidden="1" x14ac:dyDescent="0.25">
      <c r="A1045" s="29">
        <v>1033</v>
      </c>
      <c r="B1045" s="61"/>
      <c r="C1045" s="31">
        <v>800100137</v>
      </c>
      <c r="D1045" s="31">
        <f>VLOOKUP(C1045,ENERO!$D$13:$E$1147,2,0)</f>
        <v>215573555</v>
      </c>
      <c r="E1045" s="61" t="s">
        <v>1179</v>
      </c>
      <c r="F1045" s="61"/>
      <c r="G1045" s="61"/>
      <c r="H1045" s="3">
        <v>918889120</v>
      </c>
      <c r="I1045" s="3">
        <v>1388978111</v>
      </c>
      <c r="J1045" s="3">
        <f>IFERROR(VLOOKUP(C1045,[1]NOMINA!$Y$16:$AC$112,5,0),0)</f>
        <v>0</v>
      </c>
      <c r="K1045" s="3">
        <f>IFERROR(VLOOKUP(C1045,[1]CANCELACIONES!$Y$16:$AC$43,5,0),0)</f>
        <v>0</v>
      </c>
      <c r="L1045" s="3">
        <f>IFERROR(VLOOKUP(C1045,'[2]res- 200686'!$K$16:$R$112,8,0),0)</f>
        <v>0</v>
      </c>
      <c r="M1045" s="3">
        <f>IFERROR(VLOOKUP(C1045,'[2]reduccion calidad '!$K$16:$R$27,8,0),0)*-1</f>
        <v>0</v>
      </c>
      <c r="N1045" s="3"/>
      <c r="O1045" s="34">
        <f t="shared" si="48"/>
        <v>2307867231</v>
      </c>
      <c r="P1045" s="35">
        <v>2307867231</v>
      </c>
      <c r="Q1045" s="3">
        <f>IFERROR(VLOOKUP(C1045,[3]ServNOMINA!$F$16:$M$112,8,0)+VLOOKUP(C1045,[4]ServNOMINA!$F$16:$M$112,8,0),0)</f>
        <v>0</v>
      </c>
      <c r="R1045" s="3">
        <f>IFERROR(VLOOKUP(C1045,[3]ServOTROS!$F$16:$M$112,8,0)+VLOOKUP(C1045,[4]ServOTROS!$F$16:$M$112,8,0),0)</f>
        <v>0</v>
      </c>
      <c r="S1045" s="3"/>
      <c r="T1045" s="3">
        <f>IFERROR(VLOOKUP(B1045,[3]Aaf_PENSION!$C$16:$M$112,11,0)+VLOOKUP(B1045,[4]Aaf_PENSION!$C$16:$M$112,11,0),0)</f>
        <v>0</v>
      </c>
      <c r="U1045" s="3">
        <f>IFERROR(VLOOKUP(B1045,[3]Aaf_SALUD!$C$16:$M$112,11,0)+VLOOKUP(B1045,[4]Aaf_SALUD!$C$16:$M$112,11,0),0)</f>
        <v>0</v>
      </c>
      <c r="V1045" s="3"/>
      <c r="W1045" s="3"/>
      <c r="X1045" s="3">
        <f>IFERROR(VLOOKUP(B1045,[3]Ap_CESANTIAS!$C$16:$M$112,11,0)+VLOOKUP(B1045,[4]Ap_CESANTIAS!$C$16:$M$112,11,0),0)</f>
        <v>0</v>
      </c>
      <c r="Y1045" s="3">
        <f>IFERROR(VLOOKUP(B1045,[3]Ap_PENSION!$C$16:$M$112,11,0)+VLOOKUP(B1045,[4]Ap_PENSION!$C$16:$M$112,11,0),0)</f>
        <v>0</v>
      </c>
      <c r="Z1045" s="3">
        <f>IFERROR(VLOOKUP(B1045,[3]Ap_SALUD!$C$16:$M$112,11,0)+VLOOKUP(B1045,[4]Ap_SALUD!$C$16:$M$112,11,0),0)</f>
        <v>0</v>
      </c>
      <c r="AA1045" s="36">
        <f t="shared" si="49"/>
        <v>0</v>
      </c>
      <c r="AB1045" s="37">
        <f t="shared" si="50"/>
        <v>0</v>
      </c>
    </row>
    <row r="1046" spans="1:28" hidden="1" x14ac:dyDescent="0.25">
      <c r="A1046" s="38">
        <v>1034</v>
      </c>
      <c r="B1046" s="61"/>
      <c r="C1046" s="31">
        <v>890702038</v>
      </c>
      <c r="D1046" s="31">
        <f>VLOOKUP(C1046,ENERO!$D$13:$E$1147,2,0)</f>
        <v>216373563</v>
      </c>
      <c r="E1046" s="61" t="s">
        <v>1180</v>
      </c>
      <c r="F1046" s="61"/>
      <c r="G1046" s="61"/>
      <c r="H1046" s="3">
        <v>153139424</v>
      </c>
      <c r="I1046" s="3">
        <v>315531617</v>
      </c>
      <c r="J1046" s="3">
        <f>IFERROR(VLOOKUP(C1046,[1]NOMINA!$Y$16:$AC$112,5,0),0)</f>
        <v>0</v>
      </c>
      <c r="K1046" s="3">
        <f>IFERROR(VLOOKUP(C1046,[1]CANCELACIONES!$Y$16:$AC$43,5,0),0)</f>
        <v>0</v>
      </c>
      <c r="L1046" s="3">
        <f>IFERROR(VLOOKUP(C1046,'[2]res- 200686'!$K$16:$R$112,8,0),0)</f>
        <v>0</v>
      </c>
      <c r="M1046" s="3">
        <f>IFERROR(VLOOKUP(C1046,'[2]reduccion calidad '!$K$16:$R$27,8,0),0)*-1</f>
        <v>0</v>
      </c>
      <c r="N1046" s="3"/>
      <c r="O1046" s="34">
        <f t="shared" si="48"/>
        <v>468671041</v>
      </c>
      <c r="P1046" s="35">
        <v>468671041</v>
      </c>
      <c r="Q1046" s="3">
        <f>IFERROR(VLOOKUP(C1046,[3]ServNOMINA!$F$16:$M$112,8,0)+VLOOKUP(C1046,[4]ServNOMINA!$F$16:$M$112,8,0),0)</f>
        <v>0</v>
      </c>
      <c r="R1046" s="3">
        <f>IFERROR(VLOOKUP(C1046,[3]ServOTROS!$F$16:$M$112,8,0)+VLOOKUP(C1046,[4]ServOTROS!$F$16:$M$112,8,0),0)</f>
        <v>0</v>
      </c>
      <c r="S1046" s="3"/>
      <c r="T1046" s="3">
        <f>IFERROR(VLOOKUP(B1046,[3]Aaf_PENSION!$C$16:$M$112,11,0)+VLOOKUP(B1046,[4]Aaf_PENSION!$C$16:$M$112,11,0),0)</f>
        <v>0</v>
      </c>
      <c r="U1046" s="3">
        <f>IFERROR(VLOOKUP(B1046,[3]Aaf_SALUD!$C$16:$M$112,11,0)+VLOOKUP(B1046,[4]Aaf_SALUD!$C$16:$M$112,11,0),0)</f>
        <v>0</v>
      </c>
      <c r="V1046" s="3"/>
      <c r="W1046" s="3"/>
      <c r="X1046" s="3">
        <f>IFERROR(VLOOKUP(B1046,[3]Ap_CESANTIAS!$C$16:$M$112,11,0)+VLOOKUP(B1046,[4]Ap_CESANTIAS!$C$16:$M$112,11,0),0)</f>
        <v>0</v>
      </c>
      <c r="Y1046" s="3">
        <f>IFERROR(VLOOKUP(B1046,[3]Ap_PENSION!$C$16:$M$112,11,0)+VLOOKUP(B1046,[4]Ap_PENSION!$C$16:$M$112,11,0),0)</f>
        <v>0</v>
      </c>
      <c r="Z1046" s="3">
        <f>IFERROR(VLOOKUP(B1046,[3]Ap_SALUD!$C$16:$M$112,11,0)+VLOOKUP(B1046,[4]Ap_SALUD!$C$16:$M$112,11,0),0)</f>
        <v>0</v>
      </c>
      <c r="AA1046" s="36">
        <f t="shared" si="49"/>
        <v>0</v>
      </c>
      <c r="AB1046" s="37">
        <f t="shared" si="50"/>
        <v>0</v>
      </c>
    </row>
    <row r="1047" spans="1:28" hidden="1" x14ac:dyDescent="0.25">
      <c r="A1047" s="29">
        <v>1035</v>
      </c>
      <c r="B1047" s="61"/>
      <c r="C1047" s="31">
        <v>890701077</v>
      </c>
      <c r="D1047" s="31">
        <f>VLOOKUP(C1047,ENERO!$D$13:$E$1147,2,0)</f>
        <v>218573585</v>
      </c>
      <c r="E1047" s="61" t="s">
        <v>1181</v>
      </c>
      <c r="F1047" s="61"/>
      <c r="G1047" s="61"/>
      <c r="H1047" s="3">
        <v>322081296</v>
      </c>
      <c r="I1047" s="3">
        <v>635158319</v>
      </c>
      <c r="J1047" s="3">
        <f>IFERROR(VLOOKUP(C1047,[1]NOMINA!$Y$16:$AC$112,5,0),0)</f>
        <v>0</v>
      </c>
      <c r="K1047" s="3">
        <f>IFERROR(VLOOKUP(C1047,[1]CANCELACIONES!$Y$16:$AC$43,5,0),0)</f>
        <v>0</v>
      </c>
      <c r="L1047" s="3">
        <f>IFERROR(VLOOKUP(C1047,'[2]res- 200686'!$K$16:$R$112,8,0),0)</f>
        <v>0</v>
      </c>
      <c r="M1047" s="3">
        <f>IFERROR(VLOOKUP(C1047,'[2]reduccion calidad '!$K$16:$R$27,8,0),0)*-1</f>
        <v>0</v>
      </c>
      <c r="N1047" s="3"/>
      <c r="O1047" s="34">
        <f t="shared" si="48"/>
        <v>957239615</v>
      </c>
      <c r="P1047" s="35">
        <v>957239615</v>
      </c>
      <c r="Q1047" s="3">
        <f>IFERROR(VLOOKUP(C1047,[3]ServNOMINA!$F$16:$M$112,8,0)+VLOOKUP(C1047,[4]ServNOMINA!$F$16:$M$112,8,0),0)</f>
        <v>0</v>
      </c>
      <c r="R1047" s="3">
        <f>IFERROR(VLOOKUP(C1047,[3]ServOTROS!$F$16:$M$112,8,0)+VLOOKUP(C1047,[4]ServOTROS!$F$16:$M$112,8,0),0)</f>
        <v>0</v>
      </c>
      <c r="S1047" s="3"/>
      <c r="T1047" s="3">
        <f>IFERROR(VLOOKUP(B1047,[3]Aaf_PENSION!$C$16:$M$112,11,0)+VLOOKUP(B1047,[4]Aaf_PENSION!$C$16:$M$112,11,0),0)</f>
        <v>0</v>
      </c>
      <c r="U1047" s="3">
        <f>IFERROR(VLOOKUP(B1047,[3]Aaf_SALUD!$C$16:$M$112,11,0)+VLOOKUP(B1047,[4]Aaf_SALUD!$C$16:$M$112,11,0),0)</f>
        <v>0</v>
      </c>
      <c r="V1047" s="3"/>
      <c r="W1047" s="3"/>
      <c r="X1047" s="3">
        <f>IFERROR(VLOOKUP(B1047,[3]Ap_CESANTIAS!$C$16:$M$112,11,0)+VLOOKUP(B1047,[4]Ap_CESANTIAS!$C$16:$M$112,11,0),0)</f>
        <v>0</v>
      </c>
      <c r="Y1047" s="3">
        <f>IFERROR(VLOOKUP(B1047,[3]Ap_PENSION!$C$16:$M$112,11,0)+VLOOKUP(B1047,[4]Ap_PENSION!$C$16:$M$112,11,0),0)</f>
        <v>0</v>
      </c>
      <c r="Z1047" s="3">
        <f>IFERROR(VLOOKUP(B1047,[3]Ap_SALUD!$C$16:$M$112,11,0)+VLOOKUP(B1047,[4]Ap_SALUD!$C$16:$M$112,11,0),0)</f>
        <v>0</v>
      </c>
      <c r="AA1047" s="36">
        <f t="shared" si="49"/>
        <v>0</v>
      </c>
      <c r="AB1047" s="37">
        <f t="shared" si="50"/>
        <v>0</v>
      </c>
    </row>
    <row r="1048" spans="1:28" hidden="1" x14ac:dyDescent="0.25">
      <c r="A1048" s="38">
        <v>1036</v>
      </c>
      <c r="B1048" s="61"/>
      <c r="C1048" s="31">
        <v>890702040</v>
      </c>
      <c r="D1048" s="31">
        <f>VLOOKUP(C1048,ENERO!$D$13:$E$1147,2,0)</f>
        <v>211673616</v>
      </c>
      <c r="E1048" s="61" t="s">
        <v>1182</v>
      </c>
      <c r="F1048" s="61"/>
      <c r="G1048" s="61"/>
      <c r="H1048" s="3">
        <v>625900432</v>
      </c>
      <c r="I1048" s="3">
        <v>1131071088</v>
      </c>
      <c r="J1048" s="3">
        <f>IFERROR(VLOOKUP(C1048,[1]NOMINA!$Y$16:$AC$112,5,0),0)</f>
        <v>0</v>
      </c>
      <c r="K1048" s="3">
        <f>IFERROR(VLOOKUP(C1048,[1]CANCELACIONES!$Y$16:$AC$43,5,0),0)</f>
        <v>0</v>
      </c>
      <c r="L1048" s="3">
        <f>IFERROR(VLOOKUP(C1048,'[2]res- 200686'!$K$16:$R$112,8,0),0)</f>
        <v>0</v>
      </c>
      <c r="M1048" s="3">
        <f>IFERROR(VLOOKUP(C1048,'[2]reduccion calidad '!$K$16:$R$27,8,0),0)*-1</f>
        <v>0</v>
      </c>
      <c r="N1048" s="3"/>
      <c r="O1048" s="34">
        <f t="shared" si="48"/>
        <v>1756971520</v>
      </c>
      <c r="P1048" s="35">
        <v>1756971520</v>
      </c>
      <c r="Q1048" s="3">
        <f>IFERROR(VLOOKUP(C1048,[3]ServNOMINA!$F$16:$M$112,8,0)+VLOOKUP(C1048,[4]ServNOMINA!$F$16:$M$112,8,0),0)</f>
        <v>0</v>
      </c>
      <c r="R1048" s="3">
        <f>IFERROR(VLOOKUP(C1048,[3]ServOTROS!$F$16:$M$112,8,0)+VLOOKUP(C1048,[4]ServOTROS!$F$16:$M$112,8,0),0)</f>
        <v>0</v>
      </c>
      <c r="S1048" s="3"/>
      <c r="T1048" s="3">
        <f>IFERROR(VLOOKUP(B1048,[3]Aaf_PENSION!$C$16:$M$112,11,0)+VLOOKUP(B1048,[4]Aaf_PENSION!$C$16:$M$112,11,0),0)</f>
        <v>0</v>
      </c>
      <c r="U1048" s="3">
        <f>IFERROR(VLOOKUP(B1048,[3]Aaf_SALUD!$C$16:$M$112,11,0)+VLOOKUP(B1048,[4]Aaf_SALUD!$C$16:$M$112,11,0),0)</f>
        <v>0</v>
      </c>
      <c r="V1048" s="3"/>
      <c r="W1048" s="3"/>
      <c r="X1048" s="3">
        <f>IFERROR(VLOOKUP(B1048,[3]Ap_CESANTIAS!$C$16:$M$112,11,0)+VLOOKUP(B1048,[4]Ap_CESANTIAS!$C$16:$M$112,11,0),0)</f>
        <v>0</v>
      </c>
      <c r="Y1048" s="3">
        <f>IFERROR(VLOOKUP(B1048,[3]Ap_PENSION!$C$16:$M$112,11,0)+VLOOKUP(B1048,[4]Ap_PENSION!$C$16:$M$112,11,0),0)</f>
        <v>0</v>
      </c>
      <c r="Z1048" s="3">
        <f>IFERROR(VLOOKUP(B1048,[3]Ap_SALUD!$C$16:$M$112,11,0)+VLOOKUP(B1048,[4]Ap_SALUD!$C$16:$M$112,11,0),0)</f>
        <v>0</v>
      </c>
      <c r="AA1048" s="36">
        <f t="shared" si="49"/>
        <v>0</v>
      </c>
      <c r="AB1048" s="37">
        <f t="shared" si="50"/>
        <v>0</v>
      </c>
    </row>
    <row r="1049" spans="1:28" hidden="1" x14ac:dyDescent="0.25">
      <c r="A1049" s="29">
        <v>1037</v>
      </c>
      <c r="B1049" s="61"/>
      <c r="C1049" s="31">
        <v>890700911</v>
      </c>
      <c r="D1049" s="31">
        <f>VLOOKUP(C1049,ENERO!$D$13:$E$1147,2,0)</f>
        <v>212273622</v>
      </c>
      <c r="E1049" s="61" t="s">
        <v>1183</v>
      </c>
      <c r="F1049" s="61"/>
      <c r="G1049" s="61"/>
      <c r="H1049" s="3">
        <v>93417216</v>
      </c>
      <c r="I1049" s="3">
        <v>225222457</v>
      </c>
      <c r="J1049" s="3">
        <f>IFERROR(VLOOKUP(C1049,[1]NOMINA!$Y$16:$AC$112,5,0),0)</f>
        <v>0</v>
      </c>
      <c r="K1049" s="3">
        <f>IFERROR(VLOOKUP(C1049,[1]CANCELACIONES!$Y$16:$AC$43,5,0),0)</f>
        <v>0</v>
      </c>
      <c r="L1049" s="3">
        <f>IFERROR(VLOOKUP(C1049,'[2]res- 200686'!$K$16:$R$112,8,0),0)</f>
        <v>0</v>
      </c>
      <c r="M1049" s="3">
        <f>IFERROR(VLOOKUP(C1049,'[2]reduccion calidad '!$K$16:$R$27,8,0),0)*-1</f>
        <v>0</v>
      </c>
      <c r="N1049" s="3"/>
      <c r="O1049" s="34">
        <f t="shared" si="48"/>
        <v>318639673</v>
      </c>
      <c r="P1049" s="35">
        <v>318639673</v>
      </c>
      <c r="Q1049" s="3">
        <f>IFERROR(VLOOKUP(C1049,[3]ServNOMINA!$F$16:$M$112,8,0)+VLOOKUP(C1049,[4]ServNOMINA!$F$16:$M$112,8,0),0)</f>
        <v>0</v>
      </c>
      <c r="R1049" s="3">
        <f>IFERROR(VLOOKUP(C1049,[3]ServOTROS!$F$16:$M$112,8,0)+VLOOKUP(C1049,[4]ServOTROS!$F$16:$M$112,8,0),0)</f>
        <v>0</v>
      </c>
      <c r="S1049" s="3"/>
      <c r="T1049" s="3">
        <f>IFERROR(VLOOKUP(B1049,[3]Aaf_PENSION!$C$16:$M$112,11,0)+VLOOKUP(B1049,[4]Aaf_PENSION!$C$16:$M$112,11,0),0)</f>
        <v>0</v>
      </c>
      <c r="U1049" s="3">
        <f>IFERROR(VLOOKUP(B1049,[3]Aaf_SALUD!$C$16:$M$112,11,0)+VLOOKUP(B1049,[4]Aaf_SALUD!$C$16:$M$112,11,0),0)</f>
        <v>0</v>
      </c>
      <c r="V1049" s="3"/>
      <c r="W1049" s="3"/>
      <c r="X1049" s="3">
        <f>IFERROR(VLOOKUP(B1049,[3]Ap_CESANTIAS!$C$16:$M$112,11,0)+VLOOKUP(B1049,[4]Ap_CESANTIAS!$C$16:$M$112,11,0),0)</f>
        <v>0</v>
      </c>
      <c r="Y1049" s="3">
        <f>IFERROR(VLOOKUP(B1049,[3]Ap_PENSION!$C$16:$M$112,11,0)+VLOOKUP(B1049,[4]Ap_PENSION!$C$16:$M$112,11,0),0)</f>
        <v>0</v>
      </c>
      <c r="Z1049" s="3">
        <f>IFERROR(VLOOKUP(B1049,[3]Ap_SALUD!$C$16:$M$112,11,0)+VLOOKUP(B1049,[4]Ap_SALUD!$C$16:$M$112,11,0),0)</f>
        <v>0</v>
      </c>
      <c r="AA1049" s="36">
        <f t="shared" si="49"/>
        <v>0</v>
      </c>
      <c r="AB1049" s="37">
        <f t="shared" si="50"/>
        <v>0</v>
      </c>
    </row>
    <row r="1050" spans="1:28" hidden="1" x14ac:dyDescent="0.25">
      <c r="A1050" s="38">
        <v>1038</v>
      </c>
      <c r="B1050" s="61"/>
      <c r="C1050" s="31">
        <v>800100138</v>
      </c>
      <c r="D1050" s="31">
        <f>VLOOKUP(C1050,ENERO!$D$13:$E$1147,2,0)</f>
        <v>212473624</v>
      </c>
      <c r="E1050" s="61" t="s">
        <v>1184</v>
      </c>
      <c r="F1050" s="61"/>
      <c r="G1050" s="61"/>
      <c r="H1050" s="3">
        <v>548093936</v>
      </c>
      <c r="I1050" s="3">
        <v>1014388487</v>
      </c>
      <c r="J1050" s="3">
        <f>IFERROR(VLOOKUP(C1050,[1]NOMINA!$Y$16:$AC$112,5,0),0)</f>
        <v>0</v>
      </c>
      <c r="K1050" s="3">
        <f>IFERROR(VLOOKUP(C1050,[1]CANCELACIONES!$Y$16:$AC$43,5,0),0)</f>
        <v>0</v>
      </c>
      <c r="L1050" s="3">
        <f>IFERROR(VLOOKUP(C1050,'[2]res- 200686'!$K$16:$R$112,8,0),0)</f>
        <v>0</v>
      </c>
      <c r="M1050" s="3">
        <f>IFERROR(VLOOKUP(C1050,'[2]reduccion calidad '!$K$16:$R$27,8,0),0)*-1</f>
        <v>0</v>
      </c>
      <c r="N1050" s="3"/>
      <c r="O1050" s="34">
        <f t="shared" si="48"/>
        <v>1562482423</v>
      </c>
      <c r="P1050" s="35">
        <v>1562482423</v>
      </c>
      <c r="Q1050" s="3">
        <f>IFERROR(VLOOKUP(C1050,[3]ServNOMINA!$F$16:$M$112,8,0)+VLOOKUP(C1050,[4]ServNOMINA!$F$16:$M$112,8,0),0)</f>
        <v>0</v>
      </c>
      <c r="R1050" s="3">
        <f>IFERROR(VLOOKUP(C1050,[3]ServOTROS!$F$16:$M$112,8,0)+VLOOKUP(C1050,[4]ServOTROS!$F$16:$M$112,8,0),0)</f>
        <v>0</v>
      </c>
      <c r="S1050" s="3"/>
      <c r="T1050" s="3">
        <f>IFERROR(VLOOKUP(B1050,[3]Aaf_PENSION!$C$16:$M$112,11,0)+VLOOKUP(B1050,[4]Aaf_PENSION!$C$16:$M$112,11,0),0)</f>
        <v>0</v>
      </c>
      <c r="U1050" s="3">
        <f>IFERROR(VLOOKUP(B1050,[3]Aaf_SALUD!$C$16:$M$112,11,0)+VLOOKUP(B1050,[4]Aaf_SALUD!$C$16:$M$112,11,0),0)</f>
        <v>0</v>
      </c>
      <c r="V1050" s="3"/>
      <c r="W1050" s="3"/>
      <c r="X1050" s="3">
        <f>IFERROR(VLOOKUP(B1050,[3]Ap_CESANTIAS!$C$16:$M$112,11,0)+VLOOKUP(B1050,[4]Ap_CESANTIAS!$C$16:$M$112,11,0),0)</f>
        <v>0</v>
      </c>
      <c r="Y1050" s="3">
        <f>IFERROR(VLOOKUP(B1050,[3]Ap_PENSION!$C$16:$M$112,11,0)+VLOOKUP(B1050,[4]Ap_PENSION!$C$16:$M$112,11,0),0)</f>
        <v>0</v>
      </c>
      <c r="Z1050" s="3">
        <f>IFERROR(VLOOKUP(B1050,[3]Ap_SALUD!$C$16:$M$112,11,0)+VLOOKUP(B1050,[4]Ap_SALUD!$C$16:$M$112,11,0),0)</f>
        <v>0</v>
      </c>
      <c r="AA1050" s="36">
        <f t="shared" si="49"/>
        <v>0</v>
      </c>
      <c r="AB1050" s="37">
        <f t="shared" si="50"/>
        <v>0</v>
      </c>
    </row>
    <row r="1051" spans="1:28" hidden="1" x14ac:dyDescent="0.25">
      <c r="A1051" s="29">
        <v>1039</v>
      </c>
      <c r="B1051" s="61"/>
      <c r="C1051" s="31">
        <v>800100140</v>
      </c>
      <c r="D1051" s="31">
        <f>VLOOKUP(C1051,ENERO!$D$13:$E$1147,2,0)</f>
        <v>217173671</v>
      </c>
      <c r="E1051" s="61" t="s">
        <v>1185</v>
      </c>
      <c r="F1051" s="61"/>
      <c r="G1051" s="61"/>
      <c r="H1051" s="3">
        <v>200095972</v>
      </c>
      <c r="I1051" s="3">
        <v>434684676</v>
      </c>
      <c r="J1051" s="3">
        <f>IFERROR(VLOOKUP(C1051,[1]NOMINA!$Y$16:$AC$112,5,0),0)</f>
        <v>0</v>
      </c>
      <c r="K1051" s="3">
        <f>IFERROR(VLOOKUP(C1051,[1]CANCELACIONES!$Y$16:$AC$43,5,0),0)</f>
        <v>0</v>
      </c>
      <c r="L1051" s="3">
        <f>IFERROR(VLOOKUP(C1051,'[2]res- 200686'!$K$16:$R$112,8,0),0)</f>
        <v>0</v>
      </c>
      <c r="M1051" s="3">
        <f>IFERROR(VLOOKUP(C1051,'[2]reduccion calidad '!$K$16:$R$27,8,0),0)*-1</f>
        <v>0</v>
      </c>
      <c r="N1051" s="3"/>
      <c r="O1051" s="34">
        <f t="shared" si="48"/>
        <v>634780648</v>
      </c>
      <c r="P1051" s="35">
        <v>634780648</v>
      </c>
      <c r="Q1051" s="3">
        <f>IFERROR(VLOOKUP(C1051,[3]ServNOMINA!$F$16:$M$112,8,0)+VLOOKUP(C1051,[4]ServNOMINA!$F$16:$M$112,8,0),0)</f>
        <v>0</v>
      </c>
      <c r="R1051" s="3">
        <f>IFERROR(VLOOKUP(C1051,[3]ServOTROS!$F$16:$M$112,8,0)+VLOOKUP(C1051,[4]ServOTROS!$F$16:$M$112,8,0),0)</f>
        <v>0</v>
      </c>
      <c r="S1051" s="3"/>
      <c r="T1051" s="3">
        <f>IFERROR(VLOOKUP(B1051,[3]Aaf_PENSION!$C$16:$M$112,11,0)+VLOOKUP(B1051,[4]Aaf_PENSION!$C$16:$M$112,11,0),0)</f>
        <v>0</v>
      </c>
      <c r="U1051" s="3">
        <f>IFERROR(VLOOKUP(B1051,[3]Aaf_SALUD!$C$16:$M$112,11,0)+VLOOKUP(B1051,[4]Aaf_SALUD!$C$16:$M$112,11,0),0)</f>
        <v>0</v>
      </c>
      <c r="V1051" s="3"/>
      <c r="W1051" s="3"/>
      <c r="X1051" s="3">
        <f>IFERROR(VLOOKUP(B1051,[3]Ap_CESANTIAS!$C$16:$M$112,11,0)+VLOOKUP(B1051,[4]Ap_CESANTIAS!$C$16:$M$112,11,0),0)</f>
        <v>0</v>
      </c>
      <c r="Y1051" s="3">
        <f>IFERROR(VLOOKUP(B1051,[3]Ap_PENSION!$C$16:$M$112,11,0)+VLOOKUP(B1051,[4]Ap_PENSION!$C$16:$M$112,11,0),0)</f>
        <v>0</v>
      </c>
      <c r="Z1051" s="3">
        <f>IFERROR(VLOOKUP(B1051,[3]Ap_SALUD!$C$16:$M$112,11,0)+VLOOKUP(B1051,[4]Ap_SALUD!$C$16:$M$112,11,0),0)</f>
        <v>0</v>
      </c>
      <c r="AA1051" s="36">
        <f t="shared" si="49"/>
        <v>0</v>
      </c>
      <c r="AB1051" s="37">
        <f t="shared" si="50"/>
        <v>0</v>
      </c>
    </row>
    <row r="1052" spans="1:28" hidden="1" x14ac:dyDescent="0.25">
      <c r="A1052" s="38">
        <v>1040</v>
      </c>
      <c r="B1052" s="61"/>
      <c r="C1052" s="31">
        <v>800100141</v>
      </c>
      <c r="D1052" s="31">
        <f>VLOOKUP(C1052,ENERO!$D$13:$E$1147,2,0)</f>
        <v>217573675</v>
      </c>
      <c r="E1052" s="61" t="s">
        <v>1186</v>
      </c>
      <c r="F1052" s="61"/>
      <c r="G1052" s="61"/>
      <c r="H1052" s="3">
        <v>310621792</v>
      </c>
      <c r="I1052" s="3">
        <v>538221634</v>
      </c>
      <c r="J1052" s="3">
        <f>IFERROR(VLOOKUP(C1052,[1]NOMINA!$Y$16:$AC$112,5,0),0)</f>
        <v>0</v>
      </c>
      <c r="K1052" s="3">
        <f>IFERROR(VLOOKUP(C1052,[1]CANCELACIONES!$Y$16:$AC$43,5,0),0)</f>
        <v>0</v>
      </c>
      <c r="L1052" s="3">
        <f>IFERROR(VLOOKUP(C1052,'[2]res- 200686'!$K$16:$R$112,8,0),0)</f>
        <v>0</v>
      </c>
      <c r="M1052" s="3">
        <f>IFERROR(VLOOKUP(C1052,'[2]reduccion calidad '!$K$16:$R$27,8,0),0)*-1</f>
        <v>0</v>
      </c>
      <c r="N1052" s="3"/>
      <c r="O1052" s="34">
        <f t="shared" si="48"/>
        <v>848843426</v>
      </c>
      <c r="P1052" s="35">
        <v>848843426</v>
      </c>
      <c r="Q1052" s="3">
        <f>IFERROR(VLOOKUP(C1052,[3]ServNOMINA!$F$16:$M$112,8,0)+VLOOKUP(C1052,[4]ServNOMINA!$F$16:$M$112,8,0),0)</f>
        <v>0</v>
      </c>
      <c r="R1052" s="3">
        <f>IFERROR(VLOOKUP(C1052,[3]ServOTROS!$F$16:$M$112,8,0)+VLOOKUP(C1052,[4]ServOTROS!$F$16:$M$112,8,0),0)</f>
        <v>0</v>
      </c>
      <c r="S1052" s="3"/>
      <c r="T1052" s="3">
        <f>IFERROR(VLOOKUP(B1052,[3]Aaf_PENSION!$C$16:$M$112,11,0)+VLOOKUP(B1052,[4]Aaf_PENSION!$C$16:$M$112,11,0),0)</f>
        <v>0</v>
      </c>
      <c r="U1052" s="3">
        <f>IFERROR(VLOOKUP(B1052,[3]Aaf_SALUD!$C$16:$M$112,11,0)+VLOOKUP(B1052,[4]Aaf_SALUD!$C$16:$M$112,11,0),0)</f>
        <v>0</v>
      </c>
      <c r="V1052" s="3"/>
      <c r="W1052" s="3"/>
      <c r="X1052" s="3">
        <f>IFERROR(VLOOKUP(B1052,[3]Ap_CESANTIAS!$C$16:$M$112,11,0)+VLOOKUP(B1052,[4]Ap_CESANTIAS!$C$16:$M$112,11,0),0)</f>
        <v>0</v>
      </c>
      <c r="Y1052" s="3">
        <f>IFERROR(VLOOKUP(B1052,[3]Ap_PENSION!$C$16:$M$112,11,0)+VLOOKUP(B1052,[4]Ap_PENSION!$C$16:$M$112,11,0),0)</f>
        <v>0</v>
      </c>
      <c r="Z1052" s="3">
        <f>IFERROR(VLOOKUP(B1052,[3]Ap_SALUD!$C$16:$M$112,11,0)+VLOOKUP(B1052,[4]Ap_SALUD!$C$16:$M$112,11,0),0)</f>
        <v>0</v>
      </c>
      <c r="AA1052" s="36">
        <f t="shared" si="49"/>
        <v>0</v>
      </c>
      <c r="AB1052" s="37">
        <f t="shared" si="50"/>
        <v>0</v>
      </c>
    </row>
    <row r="1053" spans="1:28" hidden="1" x14ac:dyDescent="0.25">
      <c r="A1053" s="29">
        <v>1041</v>
      </c>
      <c r="B1053" s="61"/>
      <c r="C1053" s="31">
        <v>890700842</v>
      </c>
      <c r="D1053" s="31">
        <f>VLOOKUP(C1053,ENERO!$D$13:$E$1147,2,0)</f>
        <v>217873678</v>
      </c>
      <c r="E1053" s="61" t="s">
        <v>394</v>
      </c>
      <c r="F1053" s="61"/>
      <c r="G1053" s="61"/>
      <c r="H1053" s="3">
        <v>213133016</v>
      </c>
      <c r="I1053" s="3">
        <v>494883240</v>
      </c>
      <c r="J1053" s="3">
        <f>IFERROR(VLOOKUP(C1053,[1]NOMINA!$Y$16:$AC$112,5,0),0)</f>
        <v>0</v>
      </c>
      <c r="K1053" s="3">
        <f>IFERROR(VLOOKUP(C1053,[1]CANCELACIONES!$Y$16:$AC$43,5,0),0)</f>
        <v>0</v>
      </c>
      <c r="L1053" s="3">
        <f>IFERROR(VLOOKUP(C1053,'[2]res- 200686'!$K$16:$R$112,8,0),0)</f>
        <v>0</v>
      </c>
      <c r="M1053" s="3">
        <f>IFERROR(VLOOKUP(C1053,'[2]reduccion calidad '!$K$16:$R$27,8,0),0)*-1</f>
        <v>0</v>
      </c>
      <c r="N1053" s="3"/>
      <c r="O1053" s="34">
        <f t="shared" si="48"/>
        <v>708016256</v>
      </c>
      <c r="P1053" s="35">
        <v>708016256</v>
      </c>
      <c r="Q1053" s="3">
        <f>IFERROR(VLOOKUP(C1053,[3]ServNOMINA!$F$16:$M$112,8,0)+VLOOKUP(C1053,[4]ServNOMINA!$F$16:$M$112,8,0),0)</f>
        <v>0</v>
      </c>
      <c r="R1053" s="3">
        <f>IFERROR(VLOOKUP(C1053,[3]ServOTROS!$F$16:$M$112,8,0)+VLOOKUP(C1053,[4]ServOTROS!$F$16:$M$112,8,0),0)</f>
        <v>0</v>
      </c>
      <c r="S1053" s="3"/>
      <c r="T1053" s="3">
        <f>IFERROR(VLOOKUP(B1053,[3]Aaf_PENSION!$C$16:$M$112,11,0)+VLOOKUP(B1053,[4]Aaf_PENSION!$C$16:$M$112,11,0),0)</f>
        <v>0</v>
      </c>
      <c r="U1053" s="3">
        <f>IFERROR(VLOOKUP(B1053,[3]Aaf_SALUD!$C$16:$M$112,11,0)+VLOOKUP(B1053,[4]Aaf_SALUD!$C$16:$M$112,11,0),0)</f>
        <v>0</v>
      </c>
      <c r="V1053" s="3"/>
      <c r="W1053" s="3"/>
      <c r="X1053" s="3">
        <f>IFERROR(VLOOKUP(B1053,[3]Ap_CESANTIAS!$C$16:$M$112,11,0)+VLOOKUP(B1053,[4]Ap_CESANTIAS!$C$16:$M$112,11,0),0)</f>
        <v>0</v>
      </c>
      <c r="Y1053" s="3">
        <f>IFERROR(VLOOKUP(B1053,[3]Ap_PENSION!$C$16:$M$112,11,0)+VLOOKUP(B1053,[4]Ap_PENSION!$C$16:$M$112,11,0),0)</f>
        <v>0</v>
      </c>
      <c r="Z1053" s="3">
        <f>IFERROR(VLOOKUP(B1053,[3]Ap_SALUD!$C$16:$M$112,11,0)+VLOOKUP(B1053,[4]Ap_SALUD!$C$16:$M$112,11,0),0)</f>
        <v>0</v>
      </c>
      <c r="AA1053" s="36">
        <f t="shared" si="49"/>
        <v>0</v>
      </c>
      <c r="AB1053" s="37">
        <f t="shared" si="50"/>
        <v>0</v>
      </c>
    </row>
    <row r="1054" spans="1:28" hidden="1" x14ac:dyDescent="0.25">
      <c r="A1054" s="38">
        <v>1042</v>
      </c>
      <c r="B1054" s="61"/>
      <c r="C1054" s="31">
        <v>890072044</v>
      </c>
      <c r="D1054" s="31">
        <f>VLOOKUP(C1054,ENERO!$D$13:$E$1147,2,0)</f>
        <v>218673686</v>
      </c>
      <c r="E1054" s="61" t="s">
        <v>1187</v>
      </c>
      <c r="F1054" s="61"/>
      <c r="G1054" s="61"/>
      <c r="H1054" s="3">
        <v>97491025</v>
      </c>
      <c r="I1054" s="3">
        <v>272019571</v>
      </c>
      <c r="J1054" s="3">
        <f>IFERROR(VLOOKUP(C1054,[1]NOMINA!$Y$16:$AC$112,5,0),0)</f>
        <v>0</v>
      </c>
      <c r="K1054" s="3">
        <f>IFERROR(VLOOKUP(C1054,[1]CANCELACIONES!$Y$16:$AC$43,5,0),0)</f>
        <v>0</v>
      </c>
      <c r="L1054" s="3">
        <f>IFERROR(VLOOKUP(C1054,'[2]res- 200686'!$K$16:$R$112,8,0),0)</f>
        <v>0</v>
      </c>
      <c r="M1054" s="3">
        <f>IFERROR(VLOOKUP(C1054,'[2]reduccion calidad '!$K$16:$R$27,8,0),0)*-1</f>
        <v>0</v>
      </c>
      <c r="N1054" s="3"/>
      <c r="O1054" s="34">
        <f t="shared" si="48"/>
        <v>369510596</v>
      </c>
      <c r="P1054" s="35">
        <v>369510596</v>
      </c>
      <c r="Q1054" s="3">
        <f>IFERROR(VLOOKUP(C1054,[3]ServNOMINA!$F$16:$M$112,8,0)+VLOOKUP(C1054,[4]ServNOMINA!$F$16:$M$112,8,0),0)</f>
        <v>0</v>
      </c>
      <c r="R1054" s="3">
        <f>IFERROR(VLOOKUP(C1054,[3]ServOTROS!$F$16:$M$112,8,0)+VLOOKUP(C1054,[4]ServOTROS!$F$16:$M$112,8,0),0)</f>
        <v>0</v>
      </c>
      <c r="S1054" s="3"/>
      <c r="T1054" s="3">
        <f>IFERROR(VLOOKUP(B1054,[3]Aaf_PENSION!$C$16:$M$112,11,0)+VLOOKUP(B1054,[4]Aaf_PENSION!$C$16:$M$112,11,0),0)</f>
        <v>0</v>
      </c>
      <c r="U1054" s="3">
        <f>IFERROR(VLOOKUP(B1054,[3]Aaf_SALUD!$C$16:$M$112,11,0)+VLOOKUP(B1054,[4]Aaf_SALUD!$C$16:$M$112,11,0),0)</f>
        <v>0</v>
      </c>
      <c r="V1054" s="3"/>
      <c r="W1054" s="3"/>
      <c r="X1054" s="3">
        <f>IFERROR(VLOOKUP(B1054,[3]Ap_CESANTIAS!$C$16:$M$112,11,0)+VLOOKUP(B1054,[4]Ap_CESANTIAS!$C$16:$M$112,11,0),0)</f>
        <v>0</v>
      </c>
      <c r="Y1054" s="3">
        <f>IFERROR(VLOOKUP(B1054,[3]Ap_PENSION!$C$16:$M$112,11,0)+VLOOKUP(B1054,[4]Ap_PENSION!$C$16:$M$112,11,0),0)</f>
        <v>0</v>
      </c>
      <c r="Z1054" s="3">
        <f>IFERROR(VLOOKUP(B1054,[3]Ap_SALUD!$C$16:$M$112,11,0)+VLOOKUP(B1054,[4]Ap_SALUD!$C$16:$M$112,11,0),0)</f>
        <v>0</v>
      </c>
      <c r="AA1054" s="36">
        <f t="shared" si="49"/>
        <v>0</v>
      </c>
      <c r="AB1054" s="37">
        <f t="shared" si="50"/>
        <v>0</v>
      </c>
    </row>
    <row r="1055" spans="1:28" hidden="1" x14ac:dyDescent="0.25">
      <c r="A1055" s="29">
        <v>1043</v>
      </c>
      <c r="B1055" s="61"/>
      <c r="C1055" s="31">
        <v>890700978</v>
      </c>
      <c r="D1055" s="31">
        <f>VLOOKUP(C1055,ENERO!$D$13:$E$1147,2,0)</f>
        <v>217073770</v>
      </c>
      <c r="E1055" s="61" t="s">
        <v>674</v>
      </c>
      <c r="F1055" s="61"/>
      <c r="G1055" s="61"/>
      <c r="H1055" s="3">
        <v>55260929</v>
      </c>
      <c r="I1055" s="3">
        <v>119506121</v>
      </c>
      <c r="J1055" s="3">
        <f>IFERROR(VLOOKUP(C1055,[1]NOMINA!$Y$16:$AC$112,5,0),0)</f>
        <v>0</v>
      </c>
      <c r="K1055" s="3">
        <f>IFERROR(VLOOKUP(C1055,[1]CANCELACIONES!$Y$16:$AC$43,5,0),0)</f>
        <v>0</v>
      </c>
      <c r="L1055" s="3">
        <f>IFERROR(VLOOKUP(C1055,'[2]res- 200686'!$K$16:$R$112,8,0),0)</f>
        <v>0</v>
      </c>
      <c r="M1055" s="3">
        <f>IFERROR(VLOOKUP(C1055,'[2]reduccion calidad '!$K$16:$R$27,8,0),0)*-1</f>
        <v>0</v>
      </c>
      <c r="N1055" s="3"/>
      <c r="O1055" s="34">
        <f t="shared" si="48"/>
        <v>174767050</v>
      </c>
      <c r="P1055" s="35">
        <v>174767050</v>
      </c>
      <c r="Q1055" s="3">
        <f>IFERROR(VLOOKUP(C1055,[3]ServNOMINA!$F$16:$M$112,8,0)+VLOOKUP(C1055,[4]ServNOMINA!$F$16:$M$112,8,0),0)</f>
        <v>0</v>
      </c>
      <c r="R1055" s="3">
        <f>IFERROR(VLOOKUP(C1055,[3]ServOTROS!$F$16:$M$112,8,0)+VLOOKUP(C1055,[4]ServOTROS!$F$16:$M$112,8,0),0)</f>
        <v>0</v>
      </c>
      <c r="S1055" s="3"/>
      <c r="T1055" s="3">
        <f>IFERROR(VLOOKUP(B1055,[3]Aaf_PENSION!$C$16:$M$112,11,0)+VLOOKUP(B1055,[4]Aaf_PENSION!$C$16:$M$112,11,0),0)</f>
        <v>0</v>
      </c>
      <c r="U1055" s="3">
        <f>IFERROR(VLOOKUP(B1055,[3]Aaf_SALUD!$C$16:$M$112,11,0)+VLOOKUP(B1055,[4]Aaf_SALUD!$C$16:$M$112,11,0),0)</f>
        <v>0</v>
      </c>
      <c r="V1055" s="3"/>
      <c r="W1055" s="3"/>
      <c r="X1055" s="3">
        <f>IFERROR(VLOOKUP(B1055,[3]Ap_CESANTIAS!$C$16:$M$112,11,0)+VLOOKUP(B1055,[4]Ap_CESANTIAS!$C$16:$M$112,11,0),0)</f>
        <v>0</v>
      </c>
      <c r="Y1055" s="3">
        <f>IFERROR(VLOOKUP(B1055,[3]Ap_PENSION!$C$16:$M$112,11,0)+VLOOKUP(B1055,[4]Ap_PENSION!$C$16:$M$112,11,0),0)</f>
        <v>0</v>
      </c>
      <c r="Z1055" s="3">
        <f>IFERROR(VLOOKUP(B1055,[3]Ap_SALUD!$C$16:$M$112,11,0)+VLOOKUP(B1055,[4]Ap_SALUD!$C$16:$M$112,11,0),0)</f>
        <v>0</v>
      </c>
      <c r="AA1055" s="36">
        <f t="shared" si="49"/>
        <v>0</v>
      </c>
      <c r="AB1055" s="37">
        <f t="shared" si="50"/>
        <v>0</v>
      </c>
    </row>
    <row r="1056" spans="1:28" hidden="1" x14ac:dyDescent="0.25">
      <c r="A1056" s="38">
        <v>1044</v>
      </c>
      <c r="B1056" s="61"/>
      <c r="C1056" s="31">
        <v>800100143</v>
      </c>
      <c r="D1056" s="31">
        <f>VLOOKUP(C1056,ENERO!$D$13:$E$1147,2,0)</f>
        <v>215473854</v>
      </c>
      <c r="E1056" s="61" t="s">
        <v>1188</v>
      </c>
      <c r="F1056" s="61"/>
      <c r="G1056" s="61"/>
      <c r="H1056" s="3">
        <v>86615237</v>
      </c>
      <c r="I1056" s="3">
        <v>208258503</v>
      </c>
      <c r="J1056" s="3">
        <f>IFERROR(VLOOKUP(C1056,[1]NOMINA!$Y$16:$AC$112,5,0),0)</f>
        <v>0</v>
      </c>
      <c r="K1056" s="3">
        <f>IFERROR(VLOOKUP(C1056,[1]CANCELACIONES!$Y$16:$AC$43,5,0),0)</f>
        <v>0</v>
      </c>
      <c r="L1056" s="3">
        <f>IFERROR(VLOOKUP(C1056,'[2]res- 200686'!$K$16:$R$112,8,0),0)</f>
        <v>0</v>
      </c>
      <c r="M1056" s="3">
        <f>IFERROR(VLOOKUP(C1056,'[2]reduccion calidad '!$K$16:$R$27,8,0),0)*-1</f>
        <v>0</v>
      </c>
      <c r="N1056" s="3"/>
      <c r="O1056" s="34">
        <f t="shared" si="48"/>
        <v>294873740</v>
      </c>
      <c r="P1056" s="35">
        <v>294873740</v>
      </c>
      <c r="Q1056" s="3">
        <f>IFERROR(VLOOKUP(C1056,[3]ServNOMINA!$F$16:$M$112,8,0)+VLOOKUP(C1056,[4]ServNOMINA!$F$16:$M$112,8,0),0)</f>
        <v>0</v>
      </c>
      <c r="R1056" s="3">
        <f>IFERROR(VLOOKUP(C1056,[3]ServOTROS!$F$16:$M$112,8,0)+VLOOKUP(C1056,[4]ServOTROS!$F$16:$M$112,8,0),0)</f>
        <v>0</v>
      </c>
      <c r="S1056" s="3"/>
      <c r="T1056" s="3">
        <f>IFERROR(VLOOKUP(B1056,[3]Aaf_PENSION!$C$16:$M$112,11,0)+VLOOKUP(B1056,[4]Aaf_PENSION!$C$16:$M$112,11,0),0)</f>
        <v>0</v>
      </c>
      <c r="U1056" s="3">
        <f>IFERROR(VLOOKUP(B1056,[3]Aaf_SALUD!$C$16:$M$112,11,0)+VLOOKUP(B1056,[4]Aaf_SALUD!$C$16:$M$112,11,0),0)</f>
        <v>0</v>
      </c>
      <c r="V1056" s="3"/>
      <c r="W1056" s="3"/>
      <c r="X1056" s="3">
        <f>IFERROR(VLOOKUP(B1056,[3]Ap_CESANTIAS!$C$16:$M$112,11,0)+VLOOKUP(B1056,[4]Ap_CESANTIAS!$C$16:$M$112,11,0),0)</f>
        <v>0</v>
      </c>
      <c r="Y1056" s="3">
        <f>IFERROR(VLOOKUP(B1056,[3]Ap_PENSION!$C$16:$M$112,11,0)+VLOOKUP(B1056,[4]Ap_PENSION!$C$16:$M$112,11,0),0)</f>
        <v>0</v>
      </c>
      <c r="Z1056" s="3">
        <f>IFERROR(VLOOKUP(B1056,[3]Ap_SALUD!$C$16:$M$112,11,0)+VLOOKUP(B1056,[4]Ap_SALUD!$C$16:$M$112,11,0),0)</f>
        <v>0</v>
      </c>
      <c r="AA1056" s="36">
        <f t="shared" si="49"/>
        <v>0</v>
      </c>
      <c r="AB1056" s="37">
        <f t="shared" si="50"/>
        <v>0</v>
      </c>
    </row>
    <row r="1057" spans="1:28" hidden="1" x14ac:dyDescent="0.25">
      <c r="A1057" s="29">
        <v>1045</v>
      </c>
      <c r="B1057" s="61"/>
      <c r="C1057" s="31">
        <v>800100144</v>
      </c>
      <c r="D1057" s="31">
        <f>VLOOKUP(C1057,ENERO!$D$13:$E$1147,2,0)</f>
        <v>216173861</v>
      </c>
      <c r="E1057" s="61" t="s">
        <v>1189</v>
      </c>
      <c r="F1057" s="61"/>
      <c r="G1057" s="61"/>
      <c r="H1057" s="3">
        <v>221309504</v>
      </c>
      <c r="I1057" s="3">
        <v>485722822</v>
      </c>
      <c r="J1057" s="3">
        <f>IFERROR(VLOOKUP(C1057,[1]NOMINA!$Y$16:$AC$112,5,0),0)</f>
        <v>0</v>
      </c>
      <c r="K1057" s="3">
        <f>IFERROR(VLOOKUP(C1057,[1]CANCELACIONES!$Y$16:$AC$43,5,0),0)</f>
        <v>0</v>
      </c>
      <c r="L1057" s="3">
        <f>IFERROR(VLOOKUP(C1057,'[2]res- 200686'!$K$16:$R$112,8,0),0)</f>
        <v>0</v>
      </c>
      <c r="M1057" s="3">
        <f>IFERROR(VLOOKUP(C1057,'[2]reduccion calidad '!$K$16:$R$27,8,0),0)*-1</f>
        <v>0</v>
      </c>
      <c r="N1057" s="3"/>
      <c r="O1057" s="34">
        <f t="shared" si="48"/>
        <v>707032326</v>
      </c>
      <c r="P1057" s="35">
        <v>707032326</v>
      </c>
      <c r="Q1057" s="3">
        <f>IFERROR(VLOOKUP(C1057,[3]ServNOMINA!$F$16:$M$112,8,0)+VLOOKUP(C1057,[4]ServNOMINA!$F$16:$M$112,8,0),0)</f>
        <v>0</v>
      </c>
      <c r="R1057" s="3">
        <f>IFERROR(VLOOKUP(C1057,[3]ServOTROS!$F$16:$M$112,8,0)+VLOOKUP(C1057,[4]ServOTROS!$F$16:$M$112,8,0),0)</f>
        <v>0</v>
      </c>
      <c r="S1057" s="3"/>
      <c r="T1057" s="3">
        <f>IFERROR(VLOOKUP(B1057,[3]Aaf_PENSION!$C$16:$M$112,11,0)+VLOOKUP(B1057,[4]Aaf_PENSION!$C$16:$M$112,11,0),0)</f>
        <v>0</v>
      </c>
      <c r="U1057" s="3">
        <f>IFERROR(VLOOKUP(B1057,[3]Aaf_SALUD!$C$16:$M$112,11,0)+VLOOKUP(B1057,[4]Aaf_SALUD!$C$16:$M$112,11,0),0)</f>
        <v>0</v>
      </c>
      <c r="V1057" s="3"/>
      <c r="W1057" s="3"/>
      <c r="X1057" s="3">
        <f>IFERROR(VLOOKUP(B1057,[3]Ap_CESANTIAS!$C$16:$M$112,11,0)+VLOOKUP(B1057,[4]Ap_CESANTIAS!$C$16:$M$112,11,0),0)</f>
        <v>0</v>
      </c>
      <c r="Y1057" s="3">
        <f>IFERROR(VLOOKUP(B1057,[3]Ap_PENSION!$C$16:$M$112,11,0)+VLOOKUP(B1057,[4]Ap_PENSION!$C$16:$M$112,11,0),0)</f>
        <v>0</v>
      </c>
      <c r="Z1057" s="3">
        <f>IFERROR(VLOOKUP(B1057,[3]Ap_SALUD!$C$16:$M$112,11,0)+VLOOKUP(B1057,[4]Ap_SALUD!$C$16:$M$112,11,0),0)</f>
        <v>0</v>
      </c>
      <c r="AA1057" s="36">
        <f t="shared" si="49"/>
        <v>0</v>
      </c>
      <c r="AB1057" s="37">
        <f t="shared" si="50"/>
        <v>0</v>
      </c>
    </row>
    <row r="1058" spans="1:28" hidden="1" x14ac:dyDescent="0.25">
      <c r="A1058" s="38">
        <v>1046</v>
      </c>
      <c r="B1058" s="61"/>
      <c r="C1058" s="31">
        <v>800100145</v>
      </c>
      <c r="D1058" s="31">
        <f>VLOOKUP(C1058,ENERO!$D$13:$E$1147,2,0)</f>
        <v>217073870</v>
      </c>
      <c r="E1058" s="61" t="s">
        <v>1190</v>
      </c>
      <c r="F1058" s="61"/>
      <c r="G1058" s="61"/>
      <c r="H1058" s="3">
        <v>149214720</v>
      </c>
      <c r="I1058" s="3">
        <v>398950431</v>
      </c>
      <c r="J1058" s="3">
        <f>IFERROR(VLOOKUP(C1058,[1]NOMINA!$Y$16:$AC$112,5,0),0)</f>
        <v>0</v>
      </c>
      <c r="K1058" s="3">
        <f>IFERROR(VLOOKUP(C1058,[1]CANCELACIONES!$Y$16:$AC$43,5,0),0)</f>
        <v>0</v>
      </c>
      <c r="L1058" s="3">
        <f>IFERROR(VLOOKUP(C1058,'[2]res- 200686'!$K$16:$R$112,8,0),0)</f>
        <v>0</v>
      </c>
      <c r="M1058" s="3">
        <f>IFERROR(VLOOKUP(C1058,'[2]reduccion calidad '!$K$16:$R$27,8,0),0)*-1</f>
        <v>0</v>
      </c>
      <c r="N1058" s="3"/>
      <c r="O1058" s="34">
        <f t="shared" si="48"/>
        <v>548165151</v>
      </c>
      <c r="P1058" s="35">
        <v>548165151</v>
      </c>
      <c r="Q1058" s="3">
        <f>IFERROR(VLOOKUP(C1058,[3]ServNOMINA!$F$16:$M$112,8,0)+VLOOKUP(C1058,[4]ServNOMINA!$F$16:$M$112,8,0),0)</f>
        <v>0</v>
      </c>
      <c r="R1058" s="3">
        <f>IFERROR(VLOOKUP(C1058,[3]ServOTROS!$F$16:$M$112,8,0)+VLOOKUP(C1058,[4]ServOTROS!$F$16:$M$112,8,0),0)</f>
        <v>0</v>
      </c>
      <c r="S1058" s="3"/>
      <c r="T1058" s="3">
        <f>IFERROR(VLOOKUP(B1058,[3]Aaf_PENSION!$C$16:$M$112,11,0)+VLOOKUP(B1058,[4]Aaf_PENSION!$C$16:$M$112,11,0),0)</f>
        <v>0</v>
      </c>
      <c r="U1058" s="3">
        <f>IFERROR(VLOOKUP(B1058,[3]Aaf_SALUD!$C$16:$M$112,11,0)+VLOOKUP(B1058,[4]Aaf_SALUD!$C$16:$M$112,11,0),0)</f>
        <v>0</v>
      </c>
      <c r="V1058" s="3"/>
      <c r="W1058" s="3"/>
      <c r="X1058" s="3">
        <f>IFERROR(VLOOKUP(B1058,[3]Ap_CESANTIAS!$C$16:$M$112,11,0)+VLOOKUP(B1058,[4]Ap_CESANTIAS!$C$16:$M$112,11,0),0)</f>
        <v>0</v>
      </c>
      <c r="Y1058" s="3">
        <f>IFERROR(VLOOKUP(B1058,[3]Ap_PENSION!$C$16:$M$112,11,0)+VLOOKUP(B1058,[4]Ap_PENSION!$C$16:$M$112,11,0),0)</f>
        <v>0</v>
      </c>
      <c r="Z1058" s="3">
        <f>IFERROR(VLOOKUP(B1058,[3]Ap_SALUD!$C$16:$M$112,11,0)+VLOOKUP(B1058,[4]Ap_SALUD!$C$16:$M$112,11,0),0)</f>
        <v>0</v>
      </c>
      <c r="AA1058" s="36">
        <f t="shared" si="49"/>
        <v>0</v>
      </c>
      <c r="AB1058" s="37">
        <f t="shared" si="50"/>
        <v>0</v>
      </c>
    </row>
    <row r="1059" spans="1:28" hidden="1" x14ac:dyDescent="0.25">
      <c r="A1059" s="29">
        <v>1047</v>
      </c>
      <c r="B1059" s="61"/>
      <c r="C1059" s="31">
        <v>800100147</v>
      </c>
      <c r="D1059" s="31">
        <f>VLOOKUP(C1059,ENERO!$D$13:$E$1147,2,0)</f>
        <v>217373873</v>
      </c>
      <c r="E1059" s="61" t="s">
        <v>1191</v>
      </c>
      <c r="F1059" s="61"/>
      <c r="G1059" s="61"/>
      <c r="H1059" s="3">
        <v>74928095</v>
      </c>
      <c r="I1059" s="3">
        <v>219127253</v>
      </c>
      <c r="J1059" s="3">
        <f>IFERROR(VLOOKUP(C1059,[1]NOMINA!$Y$16:$AC$112,5,0),0)</f>
        <v>0</v>
      </c>
      <c r="K1059" s="3">
        <f>IFERROR(VLOOKUP(C1059,[1]CANCELACIONES!$Y$16:$AC$43,5,0),0)</f>
        <v>0</v>
      </c>
      <c r="L1059" s="3">
        <f>IFERROR(VLOOKUP(C1059,'[2]res- 200686'!$K$16:$R$112,8,0),0)</f>
        <v>0</v>
      </c>
      <c r="M1059" s="3">
        <f>IFERROR(VLOOKUP(C1059,'[2]reduccion calidad '!$K$16:$R$27,8,0),0)*-1</f>
        <v>0</v>
      </c>
      <c r="N1059" s="3"/>
      <c r="O1059" s="34">
        <f t="shared" si="48"/>
        <v>294055348</v>
      </c>
      <c r="P1059" s="35">
        <v>294055348</v>
      </c>
      <c r="Q1059" s="3">
        <f>IFERROR(VLOOKUP(C1059,[3]ServNOMINA!$F$16:$M$112,8,0)+VLOOKUP(C1059,[4]ServNOMINA!$F$16:$M$112,8,0),0)</f>
        <v>0</v>
      </c>
      <c r="R1059" s="3">
        <f>IFERROR(VLOOKUP(C1059,[3]ServOTROS!$F$16:$M$112,8,0)+VLOOKUP(C1059,[4]ServOTROS!$F$16:$M$112,8,0),0)</f>
        <v>0</v>
      </c>
      <c r="S1059" s="3"/>
      <c r="T1059" s="3">
        <f>IFERROR(VLOOKUP(B1059,[3]Aaf_PENSION!$C$16:$M$112,11,0)+VLOOKUP(B1059,[4]Aaf_PENSION!$C$16:$M$112,11,0),0)</f>
        <v>0</v>
      </c>
      <c r="U1059" s="3">
        <f>IFERROR(VLOOKUP(B1059,[3]Aaf_SALUD!$C$16:$M$112,11,0)+VLOOKUP(B1059,[4]Aaf_SALUD!$C$16:$M$112,11,0),0)</f>
        <v>0</v>
      </c>
      <c r="V1059" s="3"/>
      <c r="W1059" s="3"/>
      <c r="X1059" s="3">
        <f>IFERROR(VLOOKUP(B1059,[3]Ap_CESANTIAS!$C$16:$M$112,11,0)+VLOOKUP(B1059,[4]Ap_CESANTIAS!$C$16:$M$112,11,0),0)</f>
        <v>0</v>
      </c>
      <c r="Y1059" s="3">
        <f>IFERROR(VLOOKUP(B1059,[3]Ap_PENSION!$C$16:$M$112,11,0)+VLOOKUP(B1059,[4]Ap_PENSION!$C$16:$M$112,11,0),0)</f>
        <v>0</v>
      </c>
      <c r="Z1059" s="3">
        <f>IFERROR(VLOOKUP(B1059,[3]Ap_SALUD!$C$16:$M$112,11,0)+VLOOKUP(B1059,[4]Ap_SALUD!$C$16:$M$112,11,0),0)</f>
        <v>0</v>
      </c>
      <c r="AA1059" s="36">
        <f t="shared" si="49"/>
        <v>0</v>
      </c>
      <c r="AB1059" s="37">
        <f t="shared" si="50"/>
        <v>0</v>
      </c>
    </row>
    <row r="1060" spans="1:28" hidden="1" x14ac:dyDescent="0.25">
      <c r="A1060" s="38">
        <v>1048</v>
      </c>
      <c r="B1060" s="61"/>
      <c r="C1060" s="31">
        <v>891901079</v>
      </c>
      <c r="D1060" s="31">
        <f>VLOOKUP(C1060,ENERO!$D$13:$E$1147,2,0)</f>
        <v>212076020</v>
      </c>
      <c r="E1060" s="61" t="s">
        <v>1192</v>
      </c>
      <c r="F1060" s="61"/>
      <c r="G1060" s="61"/>
      <c r="H1060" s="3">
        <v>180681334</v>
      </c>
      <c r="I1060" s="3">
        <v>322197693</v>
      </c>
      <c r="J1060" s="3">
        <f>IFERROR(VLOOKUP(C1060,[1]NOMINA!$Y$16:$AC$112,5,0),0)</f>
        <v>0</v>
      </c>
      <c r="K1060" s="3">
        <f>IFERROR(VLOOKUP(C1060,[1]CANCELACIONES!$Y$16:$AC$43,5,0),0)</f>
        <v>0</v>
      </c>
      <c r="L1060" s="3">
        <f>IFERROR(VLOOKUP(C1060,'[2]res- 200686'!$K$16:$R$112,8,0),0)</f>
        <v>0</v>
      </c>
      <c r="M1060" s="3">
        <f>IFERROR(VLOOKUP(C1060,'[2]reduccion calidad '!$K$16:$R$27,8,0),0)*-1</f>
        <v>0</v>
      </c>
      <c r="N1060" s="3"/>
      <c r="O1060" s="34">
        <f t="shared" si="48"/>
        <v>502879027</v>
      </c>
      <c r="P1060" s="35">
        <v>502879027</v>
      </c>
      <c r="Q1060" s="3">
        <f>IFERROR(VLOOKUP(C1060,[3]ServNOMINA!$F$16:$M$112,8,0)+VLOOKUP(C1060,[4]ServNOMINA!$F$16:$M$112,8,0),0)</f>
        <v>0</v>
      </c>
      <c r="R1060" s="3">
        <f>IFERROR(VLOOKUP(C1060,[3]ServOTROS!$F$16:$M$112,8,0)+VLOOKUP(C1060,[4]ServOTROS!$F$16:$M$112,8,0),0)</f>
        <v>0</v>
      </c>
      <c r="S1060" s="3"/>
      <c r="T1060" s="3">
        <f>IFERROR(VLOOKUP(B1060,[3]Aaf_PENSION!$C$16:$M$112,11,0)+VLOOKUP(B1060,[4]Aaf_PENSION!$C$16:$M$112,11,0),0)</f>
        <v>0</v>
      </c>
      <c r="U1060" s="3">
        <f>IFERROR(VLOOKUP(B1060,[3]Aaf_SALUD!$C$16:$M$112,11,0)+VLOOKUP(B1060,[4]Aaf_SALUD!$C$16:$M$112,11,0),0)</f>
        <v>0</v>
      </c>
      <c r="V1060" s="3"/>
      <c r="W1060" s="3"/>
      <c r="X1060" s="3">
        <f>IFERROR(VLOOKUP(B1060,[3]Ap_CESANTIAS!$C$16:$M$112,11,0)+VLOOKUP(B1060,[4]Ap_CESANTIAS!$C$16:$M$112,11,0),0)</f>
        <v>0</v>
      </c>
      <c r="Y1060" s="3">
        <f>IFERROR(VLOOKUP(B1060,[3]Ap_PENSION!$C$16:$M$112,11,0)+VLOOKUP(B1060,[4]Ap_PENSION!$C$16:$M$112,11,0),0)</f>
        <v>0</v>
      </c>
      <c r="Z1060" s="3">
        <f>IFERROR(VLOOKUP(B1060,[3]Ap_SALUD!$C$16:$M$112,11,0)+VLOOKUP(B1060,[4]Ap_SALUD!$C$16:$M$112,11,0),0)</f>
        <v>0</v>
      </c>
      <c r="AA1060" s="36">
        <f t="shared" si="49"/>
        <v>0</v>
      </c>
      <c r="AB1060" s="37">
        <f t="shared" si="50"/>
        <v>0</v>
      </c>
    </row>
    <row r="1061" spans="1:28" hidden="1" x14ac:dyDescent="0.25">
      <c r="A1061" s="29">
        <v>1049</v>
      </c>
      <c r="B1061" s="61"/>
      <c r="C1061" s="31">
        <v>891900443</v>
      </c>
      <c r="D1061" s="31">
        <f>VLOOKUP(C1061,ENERO!$D$13:$E$1147,2,0)</f>
        <v>213676036</v>
      </c>
      <c r="E1061" s="61" t="s">
        <v>1193</v>
      </c>
      <c r="F1061" s="61"/>
      <c r="G1061" s="61"/>
      <c r="H1061" s="3">
        <v>195964294</v>
      </c>
      <c r="I1061" s="3">
        <v>323554294</v>
      </c>
      <c r="J1061" s="3">
        <f>IFERROR(VLOOKUP(C1061,[1]NOMINA!$Y$16:$AC$112,5,0),0)</f>
        <v>0</v>
      </c>
      <c r="K1061" s="3">
        <f>IFERROR(VLOOKUP(C1061,[1]CANCELACIONES!$Y$16:$AC$43,5,0),0)</f>
        <v>0</v>
      </c>
      <c r="L1061" s="3">
        <f>IFERROR(VLOOKUP(C1061,'[2]res- 200686'!$K$16:$R$112,8,0),0)</f>
        <v>0</v>
      </c>
      <c r="M1061" s="3">
        <f>IFERROR(VLOOKUP(C1061,'[2]reduccion calidad '!$K$16:$R$27,8,0),0)*-1</f>
        <v>0</v>
      </c>
      <c r="N1061" s="3"/>
      <c r="O1061" s="34">
        <f t="shared" si="48"/>
        <v>519518588</v>
      </c>
      <c r="P1061" s="35">
        <v>519518588</v>
      </c>
      <c r="Q1061" s="3">
        <f>IFERROR(VLOOKUP(C1061,[3]ServNOMINA!$F$16:$M$112,8,0)+VLOOKUP(C1061,[4]ServNOMINA!$F$16:$M$112,8,0),0)</f>
        <v>0</v>
      </c>
      <c r="R1061" s="3">
        <f>IFERROR(VLOOKUP(C1061,[3]ServOTROS!$F$16:$M$112,8,0)+VLOOKUP(C1061,[4]ServOTROS!$F$16:$M$112,8,0),0)</f>
        <v>0</v>
      </c>
      <c r="S1061" s="3"/>
      <c r="T1061" s="3">
        <f>IFERROR(VLOOKUP(B1061,[3]Aaf_PENSION!$C$16:$M$112,11,0)+VLOOKUP(B1061,[4]Aaf_PENSION!$C$16:$M$112,11,0),0)</f>
        <v>0</v>
      </c>
      <c r="U1061" s="3">
        <f>IFERROR(VLOOKUP(B1061,[3]Aaf_SALUD!$C$16:$M$112,11,0)+VLOOKUP(B1061,[4]Aaf_SALUD!$C$16:$M$112,11,0),0)</f>
        <v>0</v>
      </c>
      <c r="V1061" s="3"/>
      <c r="W1061" s="3"/>
      <c r="X1061" s="3">
        <f>IFERROR(VLOOKUP(B1061,[3]Ap_CESANTIAS!$C$16:$M$112,11,0)+VLOOKUP(B1061,[4]Ap_CESANTIAS!$C$16:$M$112,11,0),0)</f>
        <v>0</v>
      </c>
      <c r="Y1061" s="3">
        <f>IFERROR(VLOOKUP(B1061,[3]Ap_PENSION!$C$16:$M$112,11,0)+VLOOKUP(B1061,[4]Ap_PENSION!$C$16:$M$112,11,0),0)</f>
        <v>0</v>
      </c>
      <c r="Z1061" s="3">
        <f>IFERROR(VLOOKUP(B1061,[3]Ap_SALUD!$C$16:$M$112,11,0)+VLOOKUP(B1061,[4]Ap_SALUD!$C$16:$M$112,11,0),0)</f>
        <v>0</v>
      </c>
      <c r="AA1061" s="36">
        <f t="shared" si="49"/>
        <v>0</v>
      </c>
      <c r="AB1061" s="37">
        <f t="shared" si="50"/>
        <v>0</v>
      </c>
    </row>
    <row r="1062" spans="1:28" hidden="1" x14ac:dyDescent="0.25">
      <c r="A1062" s="38">
        <v>1050</v>
      </c>
      <c r="B1062" s="61"/>
      <c r="C1062" s="31">
        <v>800100532</v>
      </c>
      <c r="D1062" s="31">
        <f>VLOOKUP(C1062,ENERO!$D$13:$E$1147,2,0)</f>
        <v>214176041</v>
      </c>
      <c r="E1062" s="61" t="s">
        <v>1194</v>
      </c>
      <c r="F1062" s="61"/>
      <c r="G1062" s="61"/>
      <c r="H1062" s="3">
        <v>242657884</v>
      </c>
      <c r="I1062" s="3">
        <v>469260452</v>
      </c>
      <c r="J1062" s="3">
        <f>IFERROR(VLOOKUP(C1062,[1]NOMINA!$Y$16:$AC$112,5,0),0)</f>
        <v>0</v>
      </c>
      <c r="K1062" s="3">
        <f>IFERROR(VLOOKUP(C1062,[1]CANCELACIONES!$Y$16:$AC$43,5,0),0)</f>
        <v>0</v>
      </c>
      <c r="L1062" s="3">
        <f>IFERROR(VLOOKUP(C1062,'[2]res- 200686'!$K$16:$R$112,8,0),0)</f>
        <v>0</v>
      </c>
      <c r="M1062" s="3">
        <f>IFERROR(VLOOKUP(C1062,'[2]reduccion calidad '!$K$16:$R$27,8,0),0)*-1</f>
        <v>0</v>
      </c>
      <c r="N1062" s="3"/>
      <c r="O1062" s="34">
        <f t="shared" si="48"/>
        <v>711918336</v>
      </c>
      <c r="P1062" s="35">
        <v>711918336</v>
      </c>
      <c r="Q1062" s="3">
        <f>IFERROR(VLOOKUP(C1062,[3]ServNOMINA!$F$16:$M$112,8,0)+VLOOKUP(C1062,[4]ServNOMINA!$F$16:$M$112,8,0),0)</f>
        <v>0</v>
      </c>
      <c r="R1062" s="3">
        <f>IFERROR(VLOOKUP(C1062,[3]ServOTROS!$F$16:$M$112,8,0)+VLOOKUP(C1062,[4]ServOTROS!$F$16:$M$112,8,0),0)</f>
        <v>0</v>
      </c>
      <c r="S1062" s="3"/>
      <c r="T1062" s="3">
        <f>IFERROR(VLOOKUP(B1062,[3]Aaf_PENSION!$C$16:$M$112,11,0)+VLOOKUP(B1062,[4]Aaf_PENSION!$C$16:$M$112,11,0),0)</f>
        <v>0</v>
      </c>
      <c r="U1062" s="3">
        <f>IFERROR(VLOOKUP(B1062,[3]Aaf_SALUD!$C$16:$M$112,11,0)+VLOOKUP(B1062,[4]Aaf_SALUD!$C$16:$M$112,11,0),0)</f>
        <v>0</v>
      </c>
      <c r="V1062" s="3"/>
      <c r="W1062" s="3"/>
      <c r="X1062" s="3">
        <f>IFERROR(VLOOKUP(B1062,[3]Ap_CESANTIAS!$C$16:$M$112,11,0)+VLOOKUP(B1062,[4]Ap_CESANTIAS!$C$16:$M$112,11,0),0)</f>
        <v>0</v>
      </c>
      <c r="Y1062" s="3">
        <f>IFERROR(VLOOKUP(B1062,[3]Ap_PENSION!$C$16:$M$112,11,0)+VLOOKUP(B1062,[4]Ap_PENSION!$C$16:$M$112,11,0),0)</f>
        <v>0</v>
      </c>
      <c r="Z1062" s="3">
        <f>IFERROR(VLOOKUP(B1062,[3]Ap_SALUD!$C$16:$M$112,11,0)+VLOOKUP(B1062,[4]Ap_SALUD!$C$16:$M$112,11,0),0)</f>
        <v>0</v>
      </c>
      <c r="AA1062" s="36">
        <f t="shared" si="49"/>
        <v>0</v>
      </c>
      <c r="AB1062" s="37">
        <f t="shared" si="50"/>
        <v>0</v>
      </c>
    </row>
    <row r="1063" spans="1:28" hidden="1" x14ac:dyDescent="0.25">
      <c r="A1063" s="29">
        <v>1051</v>
      </c>
      <c r="B1063" s="61"/>
      <c r="C1063" s="31">
        <v>891901019</v>
      </c>
      <c r="D1063" s="31">
        <f>VLOOKUP(C1063,ENERO!$D$13:$E$1147,2,0)</f>
        <v>215476054</v>
      </c>
      <c r="E1063" s="61" t="s">
        <v>320</v>
      </c>
      <c r="F1063" s="61"/>
      <c r="G1063" s="61"/>
      <c r="H1063" s="3">
        <v>83022800</v>
      </c>
      <c r="I1063" s="3">
        <v>204705733</v>
      </c>
      <c r="J1063" s="3">
        <f>IFERROR(VLOOKUP(C1063,[1]NOMINA!$Y$16:$AC$112,5,0),0)</f>
        <v>0</v>
      </c>
      <c r="K1063" s="3">
        <f>IFERROR(VLOOKUP(C1063,[1]CANCELACIONES!$Y$16:$AC$43,5,0),0)</f>
        <v>0</v>
      </c>
      <c r="L1063" s="3">
        <f>IFERROR(VLOOKUP(C1063,'[2]res- 200686'!$K$16:$R$112,8,0),0)</f>
        <v>0</v>
      </c>
      <c r="M1063" s="3">
        <f>IFERROR(VLOOKUP(C1063,'[2]reduccion calidad '!$K$16:$R$27,8,0),0)*-1</f>
        <v>0</v>
      </c>
      <c r="N1063" s="3"/>
      <c r="O1063" s="34">
        <f t="shared" si="48"/>
        <v>287728533</v>
      </c>
      <c r="P1063" s="35">
        <v>287728533</v>
      </c>
      <c r="Q1063" s="3">
        <f>IFERROR(VLOOKUP(C1063,[3]ServNOMINA!$F$16:$M$112,8,0)+VLOOKUP(C1063,[4]ServNOMINA!$F$16:$M$112,8,0),0)</f>
        <v>0</v>
      </c>
      <c r="R1063" s="3">
        <f>IFERROR(VLOOKUP(C1063,[3]ServOTROS!$F$16:$M$112,8,0)+VLOOKUP(C1063,[4]ServOTROS!$F$16:$M$112,8,0),0)</f>
        <v>0</v>
      </c>
      <c r="S1063" s="3"/>
      <c r="T1063" s="3">
        <f>IFERROR(VLOOKUP(B1063,[3]Aaf_PENSION!$C$16:$M$112,11,0)+VLOOKUP(B1063,[4]Aaf_PENSION!$C$16:$M$112,11,0),0)</f>
        <v>0</v>
      </c>
      <c r="U1063" s="3">
        <f>IFERROR(VLOOKUP(B1063,[3]Aaf_SALUD!$C$16:$M$112,11,0)+VLOOKUP(B1063,[4]Aaf_SALUD!$C$16:$M$112,11,0),0)</f>
        <v>0</v>
      </c>
      <c r="V1063" s="3"/>
      <c r="W1063" s="3"/>
      <c r="X1063" s="3">
        <f>IFERROR(VLOOKUP(B1063,[3]Ap_CESANTIAS!$C$16:$M$112,11,0)+VLOOKUP(B1063,[4]Ap_CESANTIAS!$C$16:$M$112,11,0),0)</f>
        <v>0</v>
      </c>
      <c r="Y1063" s="3">
        <f>IFERROR(VLOOKUP(B1063,[3]Ap_PENSION!$C$16:$M$112,11,0)+VLOOKUP(B1063,[4]Ap_PENSION!$C$16:$M$112,11,0),0)</f>
        <v>0</v>
      </c>
      <c r="Z1063" s="3">
        <f>IFERROR(VLOOKUP(B1063,[3]Ap_SALUD!$C$16:$M$112,11,0)+VLOOKUP(B1063,[4]Ap_SALUD!$C$16:$M$112,11,0),0)</f>
        <v>0</v>
      </c>
      <c r="AA1063" s="36">
        <f t="shared" si="49"/>
        <v>0</v>
      </c>
      <c r="AB1063" s="37">
        <f t="shared" si="50"/>
        <v>0</v>
      </c>
    </row>
    <row r="1064" spans="1:28" hidden="1" x14ac:dyDescent="0.25">
      <c r="A1064" s="38">
        <v>1052</v>
      </c>
      <c r="B1064" s="61"/>
      <c r="C1064" s="31">
        <v>891900945</v>
      </c>
      <c r="D1064" s="31">
        <f>VLOOKUP(C1064,ENERO!$D$13:$E$1147,2,0)</f>
        <v>210076100</v>
      </c>
      <c r="E1064" s="61" t="s">
        <v>646</v>
      </c>
      <c r="F1064" s="61"/>
      <c r="G1064" s="61"/>
      <c r="H1064" s="3">
        <v>234495768</v>
      </c>
      <c r="I1064" s="3">
        <v>575326761</v>
      </c>
      <c r="J1064" s="3">
        <f>IFERROR(VLOOKUP(C1064,[1]NOMINA!$Y$16:$AC$112,5,0),0)</f>
        <v>0</v>
      </c>
      <c r="K1064" s="3">
        <f>IFERROR(VLOOKUP(C1064,[1]CANCELACIONES!$Y$16:$AC$43,5,0),0)</f>
        <v>0</v>
      </c>
      <c r="L1064" s="3">
        <f>IFERROR(VLOOKUP(C1064,'[2]res- 200686'!$K$16:$R$112,8,0),0)</f>
        <v>0</v>
      </c>
      <c r="M1064" s="3">
        <f>IFERROR(VLOOKUP(C1064,'[2]reduccion calidad '!$K$16:$R$27,8,0),0)*-1</f>
        <v>0</v>
      </c>
      <c r="N1064" s="3"/>
      <c r="O1064" s="34">
        <f t="shared" si="48"/>
        <v>809822529</v>
      </c>
      <c r="P1064" s="35">
        <v>809822529</v>
      </c>
      <c r="Q1064" s="3">
        <f>IFERROR(VLOOKUP(C1064,[3]ServNOMINA!$F$16:$M$112,8,0)+VLOOKUP(C1064,[4]ServNOMINA!$F$16:$M$112,8,0),0)</f>
        <v>0</v>
      </c>
      <c r="R1064" s="3">
        <f>IFERROR(VLOOKUP(C1064,[3]ServOTROS!$F$16:$M$112,8,0)+VLOOKUP(C1064,[4]ServOTROS!$F$16:$M$112,8,0),0)</f>
        <v>0</v>
      </c>
      <c r="S1064" s="3"/>
      <c r="T1064" s="3">
        <f>IFERROR(VLOOKUP(B1064,[3]Aaf_PENSION!$C$16:$M$112,11,0)+VLOOKUP(B1064,[4]Aaf_PENSION!$C$16:$M$112,11,0),0)</f>
        <v>0</v>
      </c>
      <c r="U1064" s="3">
        <f>IFERROR(VLOOKUP(B1064,[3]Aaf_SALUD!$C$16:$M$112,11,0)+VLOOKUP(B1064,[4]Aaf_SALUD!$C$16:$M$112,11,0),0)</f>
        <v>0</v>
      </c>
      <c r="V1064" s="3"/>
      <c r="W1064" s="3"/>
      <c r="X1064" s="3">
        <f>IFERROR(VLOOKUP(B1064,[3]Ap_CESANTIAS!$C$16:$M$112,11,0)+VLOOKUP(B1064,[4]Ap_CESANTIAS!$C$16:$M$112,11,0),0)</f>
        <v>0</v>
      </c>
      <c r="Y1064" s="3">
        <f>IFERROR(VLOOKUP(B1064,[3]Ap_PENSION!$C$16:$M$112,11,0)+VLOOKUP(B1064,[4]Ap_PENSION!$C$16:$M$112,11,0),0)</f>
        <v>0</v>
      </c>
      <c r="Z1064" s="3">
        <f>IFERROR(VLOOKUP(B1064,[3]Ap_SALUD!$C$16:$M$112,11,0)+VLOOKUP(B1064,[4]Ap_SALUD!$C$16:$M$112,11,0),0)</f>
        <v>0</v>
      </c>
      <c r="AA1064" s="36">
        <f t="shared" si="49"/>
        <v>0</v>
      </c>
      <c r="AB1064" s="37">
        <f t="shared" si="50"/>
        <v>0</v>
      </c>
    </row>
    <row r="1065" spans="1:28" hidden="1" x14ac:dyDescent="0.25">
      <c r="A1065" s="29">
        <v>1053</v>
      </c>
      <c r="B1065" s="61"/>
      <c r="C1065" s="31">
        <v>891900353</v>
      </c>
      <c r="D1065" s="31">
        <f>VLOOKUP(C1065,ENERO!$D$13:$E$1147,2,0)</f>
        <v>211376113</v>
      </c>
      <c r="E1065" s="61" t="s">
        <v>1195</v>
      </c>
      <c r="F1065" s="61"/>
      <c r="G1065" s="61"/>
      <c r="H1065" s="3">
        <v>276439168</v>
      </c>
      <c r="I1065" s="3">
        <v>540960491</v>
      </c>
      <c r="J1065" s="3">
        <f>IFERROR(VLOOKUP(C1065,[1]NOMINA!$Y$16:$AC$112,5,0),0)</f>
        <v>0</v>
      </c>
      <c r="K1065" s="3">
        <f>IFERROR(VLOOKUP(C1065,[1]CANCELACIONES!$Y$16:$AC$43,5,0),0)</f>
        <v>0</v>
      </c>
      <c r="L1065" s="3">
        <f>IFERROR(VLOOKUP(C1065,'[2]res- 200686'!$K$16:$R$112,8,0),0)</f>
        <v>0</v>
      </c>
      <c r="M1065" s="3">
        <f>IFERROR(VLOOKUP(C1065,'[2]reduccion calidad '!$K$16:$R$27,8,0),0)*-1</f>
        <v>0</v>
      </c>
      <c r="N1065" s="3"/>
      <c r="O1065" s="34">
        <f t="shared" si="48"/>
        <v>817399659</v>
      </c>
      <c r="P1065" s="35">
        <v>817399659</v>
      </c>
      <c r="Q1065" s="3">
        <f>IFERROR(VLOOKUP(C1065,[3]ServNOMINA!$F$16:$M$112,8,0)+VLOOKUP(C1065,[4]ServNOMINA!$F$16:$M$112,8,0),0)</f>
        <v>0</v>
      </c>
      <c r="R1065" s="3">
        <f>IFERROR(VLOOKUP(C1065,[3]ServOTROS!$F$16:$M$112,8,0)+VLOOKUP(C1065,[4]ServOTROS!$F$16:$M$112,8,0),0)</f>
        <v>0</v>
      </c>
      <c r="S1065" s="3"/>
      <c r="T1065" s="3">
        <f>IFERROR(VLOOKUP(B1065,[3]Aaf_PENSION!$C$16:$M$112,11,0)+VLOOKUP(B1065,[4]Aaf_PENSION!$C$16:$M$112,11,0),0)</f>
        <v>0</v>
      </c>
      <c r="U1065" s="3">
        <f>IFERROR(VLOOKUP(B1065,[3]Aaf_SALUD!$C$16:$M$112,11,0)+VLOOKUP(B1065,[4]Aaf_SALUD!$C$16:$M$112,11,0),0)</f>
        <v>0</v>
      </c>
      <c r="V1065" s="3"/>
      <c r="W1065" s="3"/>
      <c r="X1065" s="3">
        <f>IFERROR(VLOOKUP(B1065,[3]Ap_CESANTIAS!$C$16:$M$112,11,0)+VLOOKUP(B1065,[4]Ap_CESANTIAS!$C$16:$M$112,11,0),0)</f>
        <v>0</v>
      </c>
      <c r="Y1065" s="3">
        <f>IFERROR(VLOOKUP(B1065,[3]Ap_PENSION!$C$16:$M$112,11,0)+VLOOKUP(B1065,[4]Ap_PENSION!$C$16:$M$112,11,0),0)</f>
        <v>0</v>
      </c>
      <c r="Z1065" s="3">
        <f>IFERROR(VLOOKUP(B1065,[3]Ap_SALUD!$C$16:$M$112,11,0)+VLOOKUP(B1065,[4]Ap_SALUD!$C$16:$M$112,11,0),0)</f>
        <v>0</v>
      </c>
      <c r="AA1065" s="36">
        <f t="shared" si="49"/>
        <v>0</v>
      </c>
      <c r="AB1065" s="37">
        <f t="shared" si="50"/>
        <v>0</v>
      </c>
    </row>
    <row r="1066" spans="1:28" hidden="1" x14ac:dyDescent="0.25">
      <c r="A1066" s="38">
        <v>1054</v>
      </c>
      <c r="B1066" s="61"/>
      <c r="C1066" s="31">
        <v>891900660</v>
      </c>
      <c r="D1066" s="31">
        <f>VLOOKUP(C1066,ENERO!$D$13:$E$1147,2,0)</f>
        <v>212276122</v>
      </c>
      <c r="E1066" s="61" t="s">
        <v>1196</v>
      </c>
      <c r="F1066" s="61"/>
      <c r="G1066" s="61"/>
      <c r="H1066" s="3">
        <v>270309156</v>
      </c>
      <c r="I1066" s="3">
        <v>593083551</v>
      </c>
      <c r="J1066" s="3">
        <f>IFERROR(VLOOKUP(C1066,[1]NOMINA!$Y$16:$AC$112,5,0),0)</f>
        <v>0</v>
      </c>
      <c r="K1066" s="3">
        <f>IFERROR(VLOOKUP(C1066,[1]CANCELACIONES!$Y$16:$AC$43,5,0),0)</f>
        <v>0</v>
      </c>
      <c r="L1066" s="3">
        <f>IFERROR(VLOOKUP(C1066,'[2]res- 200686'!$K$16:$R$112,8,0),0)</f>
        <v>0</v>
      </c>
      <c r="M1066" s="3">
        <f>IFERROR(VLOOKUP(C1066,'[2]reduccion calidad '!$K$16:$R$27,8,0),0)*-1</f>
        <v>0</v>
      </c>
      <c r="N1066" s="3"/>
      <c r="O1066" s="34">
        <f t="shared" si="48"/>
        <v>863392707</v>
      </c>
      <c r="P1066" s="35">
        <v>863392707</v>
      </c>
      <c r="Q1066" s="3">
        <f>IFERROR(VLOOKUP(C1066,[3]ServNOMINA!$F$16:$M$112,8,0)+VLOOKUP(C1066,[4]ServNOMINA!$F$16:$M$112,8,0),0)</f>
        <v>0</v>
      </c>
      <c r="R1066" s="3">
        <f>IFERROR(VLOOKUP(C1066,[3]ServOTROS!$F$16:$M$112,8,0)+VLOOKUP(C1066,[4]ServOTROS!$F$16:$M$112,8,0),0)</f>
        <v>0</v>
      </c>
      <c r="S1066" s="3"/>
      <c r="T1066" s="3">
        <f>IFERROR(VLOOKUP(B1066,[3]Aaf_PENSION!$C$16:$M$112,11,0)+VLOOKUP(B1066,[4]Aaf_PENSION!$C$16:$M$112,11,0),0)</f>
        <v>0</v>
      </c>
      <c r="U1066" s="3">
        <f>IFERROR(VLOOKUP(B1066,[3]Aaf_SALUD!$C$16:$M$112,11,0)+VLOOKUP(B1066,[4]Aaf_SALUD!$C$16:$M$112,11,0),0)</f>
        <v>0</v>
      </c>
      <c r="V1066" s="3"/>
      <c r="W1066" s="3"/>
      <c r="X1066" s="3">
        <f>IFERROR(VLOOKUP(B1066,[3]Ap_CESANTIAS!$C$16:$M$112,11,0)+VLOOKUP(B1066,[4]Ap_CESANTIAS!$C$16:$M$112,11,0),0)</f>
        <v>0</v>
      </c>
      <c r="Y1066" s="3">
        <f>IFERROR(VLOOKUP(B1066,[3]Ap_PENSION!$C$16:$M$112,11,0)+VLOOKUP(B1066,[4]Ap_PENSION!$C$16:$M$112,11,0),0)</f>
        <v>0</v>
      </c>
      <c r="Z1066" s="3">
        <f>IFERROR(VLOOKUP(B1066,[3]Ap_SALUD!$C$16:$M$112,11,0)+VLOOKUP(B1066,[4]Ap_SALUD!$C$16:$M$112,11,0),0)</f>
        <v>0</v>
      </c>
      <c r="AA1066" s="36">
        <f t="shared" si="49"/>
        <v>0</v>
      </c>
      <c r="AB1066" s="37">
        <f t="shared" si="50"/>
        <v>0</v>
      </c>
    </row>
    <row r="1067" spans="1:28" hidden="1" x14ac:dyDescent="0.25">
      <c r="A1067" s="29">
        <v>1055</v>
      </c>
      <c r="B1067" s="61"/>
      <c r="C1067" s="31">
        <v>890309611</v>
      </c>
      <c r="D1067" s="31">
        <f>VLOOKUP(C1067,ENERO!$D$13:$E$1147,2,0)</f>
        <v>212676126</v>
      </c>
      <c r="E1067" s="61" t="s">
        <v>1197</v>
      </c>
      <c r="F1067" s="61"/>
      <c r="G1067" s="61"/>
      <c r="H1067" s="3">
        <v>218424200</v>
      </c>
      <c r="I1067" s="3">
        <v>461915225</v>
      </c>
      <c r="J1067" s="3">
        <f>IFERROR(VLOOKUP(C1067,[1]NOMINA!$Y$16:$AC$112,5,0),0)</f>
        <v>0</v>
      </c>
      <c r="K1067" s="3">
        <f>IFERROR(VLOOKUP(C1067,[1]CANCELACIONES!$Y$16:$AC$43,5,0),0)</f>
        <v>0</v>
      </c>
      <c r="L1067" s="3">
        <f>IFERROR(VLOOKUP(C1067,'[2]res- 200686'!$K$16:$R$112,8,0),0)</f>
        <v>0</v>
      </c>
      <c r="M1067" s="3">
        <f>IFERROR(VLOOKUP(C1067,'[2]reduccion calidad '!$K$16:$R$27,8,0),0)*-1</f>
        <v>0</v>
      </c>
      <c r="N1067" s="3"/>
      <c r="O1067" s="34">
        <f t="shared" si="48"/>
        <v>680339425</v>
      </c>
      <c r="P1067" s="35">
        <v>680339425</v>
      </c>
      <c r="Q1067" s="3">
        <f>IFERROR(VLOOKUP(C1067,[3]ServNOMINA!$F$16:$M$112,8,0)+VLOOKUP(C1067,[4]ServNOMINA!$F$16:$M$112,8,0),0)</f>
        <v>0</v>
      </c>
      <c r="R1067" s="3">
        <f>IFERROR(VLOOKUP(C1067,[3]ServOTROS!$F$16:$M$112,8,0)+VLOOKUP(C1067,[4]ServOTROS!$F$16:$M$112,8,0),0)</f>
        <v>0</v>
      </c>
      <c r="S1067" s="3"/>
      <c r="T1067" s="3">
        <f>IFERROR(VLOOKUP(B1067,[3]Aaf_PENSION!$C$16:$M$112,11,0)+VLOOKUP(B1067,[4]Aaf_PENSION!$C$16:$M$112,11,0),0)</f>
        <v>0</v>
      </c>
      <c r="U1067" s="3">
        <f>IFERROR(VLOOKUP(B1067,[3]Aaf_SALUD!$C$16:$M$112,11,0)+VLOOKUP(B1067,[4]Aaf_SALUD!$C$16:$M$112,11,0),0)</f>
        <v>0</v>
      </c>
      <c r="V1067" s="3"/>
      <c r="W1067" s="3"/>
      <c r="X1067" s="3">
        <f>IFERROR(VLOOKUP(B1067,[3]Ap_CESANTIAS!$C$16:$M$112,11,0)+VLOOKUP(B1067,[4]Ap_CESANTIAS!$C$16:$M$112,11,0),0)</f>
        <v>0</v>
      </c>
      <c r="Y1067" s="3">
        <f>IFERROR(VLOOKUP(B1067,[3]Ap_PENSION!$C$16:$M$112,11,0)+VLOOKUP(B1067,[4]Ap_PENSION!$C$16:$M$112,11,0),0)</f>
        <v>0</v>
      </c>
      <c r="Z1067" s="3">
        <f>IFERROR(VLOOKUP(B1067,[3]Ap_SALUD!$C$16:$M$112,11,0)+VLOOKUP(B1067,[4]Ap_SALUD!$C$16:$M$112,11,0),0)</f>
        <v>0</v>
      </c>
      <c r="AA1067" s="36">
        <f t="shared" si="49"/>
        <v>0</v>
      </c>
      <c r="AB1067" s="37">
        <f t="shared" si="50"/>
        <v>0</v>
      </c>
    </row>
    <row r="1068" spans="1:28" hidden="1" x14ac:dyDescent="0.25">
      <c r="A1068" s="38">
        <v>1056</v>
      </c>
      <c r="B1068" s="61"/>
      <c r="C1068" s="31">
        <v>891380038</v>
      </c>
      <c r="D1068" s="31">
        <f>VLOOKUP(C1068,ENERO!$D$13:$E$1147,2,0)</f>
        <v>213076130</v>
      </c>
      <c r="E1068" s="61" t="s">
        <v>426</v>
      </c>
      <c r="F1068" s="61"/>
      <c r="G1068" s="61"/>
      <c r="H1068" s="3">
        <v>1289241424</v>
      </c>
      <c r="I1068" s="3">
        <v>1908641375</v>
      </c>
      <c r="J1068" s="3">
        <f>IFERROR(VLOOKUP(C1068,[1]NOMINA!$Y$16:$AC$112,5,0),0)</f>
        <v>0</v>
      </c>
      <c r="K1068" s="3">
        <f>IFERROR(VLOOKUP(C1068,[1]CANCELACIONES!$Y$16:$AC$43,5,0),0)</f>
        <v>0</v>
      </c>
      <c r="L1068" s="3">
        <f>IFERROR(VLOOKUP(C1068,'[2]res- 200686'!$K$16:$R$112,8,0),0)</f>
        <v>0</v>
      </c>
      <c r="M1068" s="3">
        <f>IFERROR(VLOOKUP(C1068,'[2]reduccion calidad '!$K$16:$R$27,8,0),0)*-1</f>
        <v>0</v>
      </c>
      <c r="N1068" s="3"/>
      <c r="O1068" s="34">
        <f t="shared" si="48"/>
        <v>3197882799</v>
      </c>
      <c r="P1068" s="35">
        <v>3197882799</v>
      </c>
      <c r="Q1068" s="3">
        <f>IFERROR(VLOOKUP(C1068,[3]ServNOMINA!$F$16:$M$112,8,0)+VLOOKUP(C1068,[4]ServNOMINA!$F$16:$M$112,8,0),0)</f>
        <v>0</v>
      </c>
      <c r="R1068" s="3">
        <f>IFERROR(VLOOKUP(C1068,[3]ServOTROS!$F$16:$M$112,8,0)+VLOOKUP(C1068,[4]ServOTROS!$F$16:$M$112,8,0),0)</f>
        <v>0</v>
      </c>
      <c r="S1068" s="3"/>
      <c r="T1068" s="3">
        <f>IFERROR(VLOOKUP(B1068,[3]Aaf_PENSION!$C$16:$M$112,11,0)+VLOOKUP(B1068,[4]Aaf_PENSION!$C$16:$M$112,11,0),0)</f>
        <v>0</v>
      </c>
      <c r="U1068" s="3">
        <f>IFERROR(VLOOKUP(B1068,[3]Aaf_SALUD!$C$16:$M$112,11,0)+VLOOKUP(B1068,[4]Aaf_SALUD!$C$16:$M$112,11,0),0)</f>
        <v>0</v>
      </c>
      <c r="V1068" s="3"/>
      <c r="W1068" s="3"/>
      <c r="X1068" s="3">
        <f>IFERROR(VLOOKUP(B1068,[3]Ap_CESANTIAS!$C$16:$M$112,11,0)+VLOOKUP(B1068,[4]Ap_CESANTIAS!$C$16:$M$112,11,0),0)</f>
        <v>0</v>
      </c>
      <c r="Y1068" s="3">
        <f>IFERROR(VLOOKUP(B1068,[3]Ap_PENSION!$C$16:$M$112,11,0)+VLOOKUP(B1068,[4]Ap_PENSION!$C$16:$M$112,11,0),0)</f>
        <v>0</v>
      </c>
      <c r="Z1068" s="3">
        <f>IFERROR(VLOOKUP(B1068,[3]Ap_SALUD!$C$16:$M$112,11,0)+VLOOKUP(B1068,[4]Ap_SALUD!$C$16:$M$112,11,0),0)</f>
        <v>0</v>
      </c>
      <c r="AA1068" s="36">
        <f t="shared" si="49"/>
        <v>0</v>
      </c>
      <c r="AB1068" s="37">
        <f t="shared" si="50"/>
        <v>0</v>
      </c>
    </row>
    <row r="1069" spans="1:28" hidden="1" x14ac:dyDescent="0.25">
      <c r="A1069" s="29">
        <v>1057</v>
      </c>
      <c r="B1069" s="61"/>
      <c r="C1069" s="31">
        <v>800100514</v>
      </c>
      <c r="D1069" s="31">
        <f>VLOOKUP(C1069,ENERO!$D$13:$E$1147,2,0)</f>
        <v>213376233</v>
      </c>
      <c r="E1069" s="61" t="s">
        <v>1198</v>
      </c>
      <c r="F1069" s="61"/>
      <c r="G1069" s="61"/>
      <c r="H1069" s="3">
        <v>560293536</v>
      </c>
      <c r="I1069" s="3">
        <v>1246528391</v>
      </c>
      <c r="J1069" s="3">
        <f>IFERROR(VLOOKUP(C1069,[1]NOMINA!$Y$16:$AC$112,5,0),0)</f>
        <v>0</v>
      </c>
      <c r="K1069" s="3">
        <f>IFERROR(VLOOKUP(C1069,[1]CANCELACIONES!$Y$16:$AC$43,5,0),0)</f>
        <v>0</v>
      </c>
      <c r="L1069" s="3">
        <f>IFERROR(VLOOKUP(C1069,'[2]res- 200686'!$K$16:$R$112,8,0),0)</f>
        <v>0</v>
      </c>
      <c r="M1069" s="3">
        <f>IFERROR(VLOOKUP(C1069,'[2]reduccion calidad '!$K$16:$R$27,8,0),0)*-1</f>
        <v>0</v>
      </c>
      <c r="N1069" s="3"/>
      <c r="O1069" s="34">
        <f t="shared" si="48"/>
        <v>1806821927</v>
      </c>
      <c r="P1069" s="35">
        <v>1806821927</v>
      </c>
      <c r="Q1069" s="3">
        <f>IFERROR(VLOOKUP(C1069,[3]ServNOMINA!$F$16:$M$112,8,0)+VLOOKUP(C1069,[4]ServNOMINA!$F$16:$M$112,8,0),0)</f>
        <v>0</v>
      </c>
      <c r="R1069" s="3">
        <f>IFERROR(VLOOKUP(C1069,[3]ServOTROS!$F$16:$M$112,8,0)+VLOOKUP(C1069,[4]ServOTROS!$F$16:$M$112,8,0),0)</f>
        <v>0</v>
      </c>
      <c r="S1069" s="3"/>
      <c r="T1069" s="3">
        <f>IFERROR(VLOOKUP(B1069,[3]Aaf_PENSION!$C$16:$M$112,11,0)+VLOOKUP(B1069,[4]Aaf_PENSION!$C$16:$M$112,11,0),0)</f>
        <v>0</v>
      </c>
      <c r="U1069" s="3">
        <f>IFERROR(VLOOKUP(B1069,[3]Aaf_SALUD!$C$16:$M$112,11,0)+VLOOKUP(B1069,[4]Aaf_SALUD!$C$16:$M$112,11,0),0)</f>
        <v>0</v>
      </c>
      <c r="V1069" s="3"/>
      <c r="W1069" s="3"/>
      <c r="X1069" s="3">
        <f>IFERROR(VLOOKUP(B1069,[3]Ap_CESANTIAS!$C$16:$M$112,11,0)+VLOOKUP(B1069,[4]Ap_CESANTIAS!$C$16:$M$112,11,0),0)</f>
        <v>0</v>
      </c>
      <c r="Y1069" s="3">
        <f>IFERROR(VLOOKUP(B1069,[3]Ap_PENSION!$C$16:$M$112,11,0)+VLOOKUP(B1069,[4]Ap_PENSION!$C$16:$M$112,11,0),0)</f>
        <v>0</v>
      </c>
      <c r="Z1069" s="3">
        <f>IFERROR(VLOOKUP(B1069,[3]Ap_SALUD!$C$16:$M$112,11,0)+VLOOKUP(B1069,[4]Ap_SALUD!$C$16:$M$112,11,0),0)</f>
        <v>0</v>
      </c>
      <c r="AA1069" s="36">
        <f t="shared" si="49"/>
        <v>0</v>
      </c>
      <c r="AB1069" s="37">
        <f t="shared" si="50"/>
        <v>0</v>
      </c>
    </row>
    <row r="1070" spans="1:28" hidden="1" x14ac:dyDescent="0.25">
      <c r="A1070" s="38">
        <v>1058</v>
      </c>
      <c r="B1070" s="61"/>
      <c r="C1070" s="31">
        <v>800100518</v>
      </c>
      <c r="D1070" s="31">
        <f>VLOOKUP(C1070,ENERO!$D$13:$E$1147,2,0)</f>
        <v>214376243</v>
      </c>
      <c r="E1070" s="61" t="s">
        <v>1199</v>
      </c>
      <c r="F1070" s="61"/>
      <c r="G1070" s="61"/>
      <c r="H1070" s="3">
        <v>121634142</v>
      </c>
      <c r="I1070" s="3">
        <v>307718675</v>
      </c>
      <c r="J1070" s="3">
        <f>IFERROR(VLOOKUP(C1070,[1]NOMINA!$Y$16:$AC$112,5,0),0)</f>
        <v>0</v>
      </c>
      <c r="K1070" s="3">
        <f>IFERROR(VLOOKUP(C1070,[1]CANCELACIONES!$Y$16:$AC$43,5,0),0)</f>
        <v>0</v>
      </c>
      <c r="L1070" s="3">
        <f>IFERROR(VLOOKUP(C1070,'[2]res- 200686'!$K$16:$R$112,8,0),0)</f>
        <v>0</v>
      </c>
      <c r="M1070" s="3">
        <f>IFERROR(VLOOKUP(C1070,'[2]reduccion calidad '!$K$16:$R$27,8,0),0)*-1</f>
        <v>0</v>
      </c>
      <c r="N1070" s="3"/>
      <c r="O1070" s="34">
        <f t="shared" si="48"/>
        <v>429352817</v>
      </c>
      <c r="P1070" s="35">
        <v>429352817</v>
      </c>
      <c r="Q1070" s="3">
        <f>IFERROR(VLOOKUP(C1070,[3]ServNOMINA!$F$16:$M$112,8,0)+VLOOKUP(C1070,[4]ServNOMINA!$F$16:$M$112,8,0),0)</f>
        <v>0</v>
      </c>
      <c r="R1070" s="3">
        <f>IFERROR(VLOOKUP(C1070,[3]ServOTROS!$F$16:$M$112,8,0)+VLOOKUP(C1070,[4]ServOTROS!$F$16:$M$112,8,0),0)</f>
        <v>0</v>
      </c>
      <c r="S1070" s="3"/>
      <c r="T1070" s="3">
        <f>IFERROR(VLOOKUP(B1070,[3]Aaf_PENSION!$C$16:$M$112,11,0)+VLOOKUP(B1070,[4]Aaf_PENSION!$C$16:$M$112,11,0),0)</f>
        <v>0</v>
      </c>
      <c r="U1070" s="3">
        <f>IFERROR(VLOOKUP(B1070,[3]Aaf_SALUD!$C$16:$M$112,11,0)+VLOOKUP(B1070,[4]Aaf_SALUD!$C$16:$M$112,11,0),0)</f>
        <v>0</v>
      </c>
      <c r="V1070" s="3"/>
      <c r="W1070" s="3"/>
      <c r="X1070" s="3">
        <f>IFERROR(VLOOKUP(B1070,[3]Ap_CESANTIAS!$C$16:$M$112,11,0)+VLOOKUP(B1070,[4]Ap_CESANTIAS!$C$16:$M$112,11,0),0)</f>
        <v>0</v>
      </c>
      <c r="Y1070" s="3">
        <f>IFERROR(VLOOKUP(B1070,[3]Ap_PENSION!$C$16:$M$112,11,0)+VLOOKUP(B1070,[4]Ap_PENSION!$C$16:$M$112,11,0),0)</f>
        <v>0</v>
      </c>
      <c r="Z1070" s="3">
        <f>IFERROR(VLOOKUP(B1070,[3]Ap_SALUD!$C$16:$M$112,11,0)+VLOOKUP(B1070,[4]Ap_SALUD!$C$16:$M$112,11,0),0)</f>
        <v>0</v>
      </c>
      <c r="AA1070" s="36">
        <f t="shared" si="49"/>
        <v>0</v>
      </c>
      <c r="AB1070" s="37">
        <f t="shared" si="50"/>
        <v>0</v>
      </c>
    </row>
    <row r="1071" spans="1:28" hidden="1" x14ac:dyDescent="0.25">
      <c r="A1071" s="29">
        <v>1059</v>
      </c>
      <c r="B1071" s="61"/>
      <c r="C1071" s="31">
        <v>800100515</v>
      </c>
      <c r="D1071" s="31">
        <f>VLOOKUP(C1071,ENERO!$D$13:$E$1147,2,0)</f>
        <v>214676246</v>
      </c>
      <c r="E1071" s="61" t="s">
        <v>1200</v>
      </c>
      <c r="F1071" s="61"/>
      <c r="G1071" s="61"/>
      <c r="H1071" s="3">
        <v>93541136</v>
      </c>
      <c r="I1071" s="3">
        <v>222589293</v>
      </c>
      <c r="J1071" s="3">
        <f>IFERROR(VLOOKUP(C1071,[1]NOMINA!$Y$16:$AC$112,5,0),0)</f>
        <v>0</v>
      </c>
      <c r="K1071" s="3">
        <f>IFERROR(VLOOKUP(C1071,[1]CANCELACIONES!$Y$16:$AC$43,5,0),0)</f>
        <v>0</v>
      </c>
      <c r="L1071" s="3">
        <f>IFERROR(VLOOKUP(C1071,'[2]res- 200686'!$K$16:$R$112,8,0),0)</f>
        <v>0</v>
      </c>
      <c r="M1071" s="3">
        <f>IFERROR(VLOOKUP(C1071,'[2]reduccion calidad '!$K$16:$R$27,8,0),0)*-1</f>
        <v>0</v>
      </c>
      <c r="N1071" s="3"/>
      <c r="O1071" s="34">
        <f t="shared" si="48"/>
        <v>316130429</v>
      </c>
      <c r="P1071" s="35">
        <v>316130429</v>
      </c>
      <c r="Q1071" s="3">
        <f>IFERROR(VLOOKUP(C1071,[3]ServNOMINA!$F$16:$M$112,8,0)+VLOOKUP(C1071,[4]ServNOMINA!$F$16:$M$112,8,0),0)</f>
        <v>0</v>
      </c>
      <c r="R1071" s="3">
        <f>IFERROR(VLOOKUP(C1071,[3]ServOTROS!$F$16:$M$112,8,0)+VLOOKUP(C1071,[4]ServOTROS!$F$16:$M$112,8,0),0)</f>
        <v>0</v>
      </c>
      <c r="S1071" s="3"/>
      <c r="T1071" s="3">
        <f>IFERROR(VLOOKUP(B1071,[3]Aaf_PENSION!$C$16:$M$112,11,0)+VLOOKUP(B1071,[4]Aaf_PENSION!$C$16:$M$112,11,0),0)</f>
        <v>0</v>
      </c>
      <c r="U1071" s="3">
        <f>IFERROR(VLOOKUP(B1071,[3]Aaf_SALUD!$C$16:$M$112,11,0)+VLOOKUP(B1071,[4]Aaf_SALUD!$C$16:$M$112,11,0),0)</f>
        <v>0</v>
      </c>
      <c r="V1071" s="3"/>
      <c r="W1071" s="3"/>
      <c r="X1071" s="3">
        <f>IFERROR(VLOOKUP(B1071,[3]Ap_CESANTIAS!$C$16:$M$112,11,0)+VLOOKUP(B1071,[4]Ap_CESANTIAS!$C$16:$M$112,11,0),0)</f>
        <v>0</v>
      </c>
      <c r="Y1071" s="3">
        <f>IFERROR(VLOOKUP(B1071,[3]Ap_PENSION!$C$16:$M$112,11,0)+VLOOKUP(B1071,[4]Ap_PENSION!$C$16:$M$112,11,0),0)</f>
        <v>0</v>
      </c>
      <c r="Z1071" s="3">
        <f>IFERROR(VLOOKUP(B1071,[3]Ap_SALUD!$C$16:$M$112,11,0)+VLOOKUP(B1071,[4]Ap_SALUD!$C$16:$M$112,11,0),0)</f>
        <v>0</v>
      </c>
      <c r="AA1071" s="36">
        <f t="shared" si="49"/>
        <v>0</v>
      </c>
      <c r="AB1071" s="37">
        <f t="shared" si="50"/>
        <v>0</v>
      </c>
    </row>
    <row r="1072" spans="1:28" hidden="1" x14ac:dyDescent="0.25">
      <c r="A1072" s="38">
        <v>1060</v>
      </c>
      <c r="B1072" s="61"/>
      <c r="C1072" s="31">
        <v>800100533</v>
      </c>
      <c r="D1072" s="31">
        <f>VLOOKUP(C1072,ENERO!$D$13:$E$1147,2,0)</f>
        <v>214876248</v>
      </c>
      <c r="E1072" s="61" t="s">
        <v>1201</v>
      </c>
      <c r="F1072" s="61"/>
      <c r="G1072" s="61"/>
      <c r="H1072" s="3">
        <v>535419312</v>
      </c>
      <c r="I1072" s="3">
        <v>953817553</v>
      </c>
      <c r="J1072" s="3">
        <f>IFERROR(VLOOKUP(C1072,[1]NOMINA!$Y$16:$AC$112,5,0),0)</f>
        <v>0</v>
      </c>
      <c r="K1072" s="3">
        <f>IFERROR(VLOOKUP(C1072,[1]CANCELACIONES!$Y$16:$AC$43,5,0),0)</f>
        <v>0</v>
      </c>
      <c r="L1072" s="3">
        <f>IFERROR(VLOOKUP(C1072,'[2]res- 200686'!$K$16:$R$112,8,0),0)</f>
        <v>0</v>
      </c>
      <c r="M1072" s="3">
        <f>IFERROR(VLOOKUP(C1072,'[2]reduccion calidad '!$K$16:$R$27,8,0),0)*-1</f>
        <v>0</v>
      </c>
      <c r="N1072" s="3"/>
      <c r="O1072" s="34">
        <f t="shared" si="48"/>
        <v>1489236865</v>
      </c>
      <c r="P1072" s="35">
        <v>1489236865</v>
      </c>
      <c r="Q1072" s="3">
        <f>IFERROR(VLOOKUP(C1072,[3]ServNOMINA!$F$16:$M$112,8,0)+VLOOKUP(C1072,[4]ServNOMINA!$F$16:$M$112,8,0),0)</f>
        <v>0</v>
      </c>
      <c r="R1072" s="3">
        <f>IFERROR(VLOOKUP(C1072,[3]ServOTROS!$F$16:$M$112,8,0)+VLOOKUP(C1072,[4]ServOTROS!$F$16:$M$112,8,0),0)</f>
        <v>0</v>
      </c>
      <c r="S1072" s="3"/>
      <c r="T1072" s="3">
        <f>IFERROR(VLOOKUP(B1072,[3]Aaf_PENSION!$C$16:$M$112,11,0)+VLOOKUP(B1072,[4]Aaf_PENSION!$C$16:$M$112,11,0),0)</f>
        <v>0</v>
      </c>
      <c r="U1072" s="3">
        <f>IFERROR(VLOOKUP(B1072,[3]Aaf_SALUD!$C$16:$M$112,11,0)+VLOOKUP(B1072,[4]Aaf_SALUD!$C$16:$M$112,11,0),0)</f>
        <v>0</v>
      </c>
      <c r="V1072" s="3"/>
      <c r="W1072" s="3"/>
      <c r="X1072" s="3">
        <f>IFERROR(VLOOKUP(B1072,[3]Ap_CESANTIAS!$C$16:$M$112,11,0)+VLOOKUP(B1072,[4]Ap_CESANTIAS!$C$16:$M$112,11,0),0)</f>
        <v>0</v>
      </c>
      <c r="Y1072" s="3">
        <f>IFERROR(VLOOKUP(B1072,[3]Ap_PENSION!$C$16:$M$112,11,0)+VLOOKUP(B1072,[4]Ap_PENSION!$C$16:$M$112,11,0),0)</f>
        <v>0</v>
      </c>
      <c r="Z1072" s="3">
        <f>IFERROR(VLOOKUP(B1072,[3]Ap_SALUD!$C$16:$M$112,11,0)+VLOOKUP(B1072,[4]Ap_SALUD!$C$16:$M$112,11,0),0)</f>
        <v>0</v>
      </c>
      <c r="AA1072" s="36">
        <f t="shared" si="49"/>
        <v>0</v>
      </c>
      <c r="AB1072" s="37">
        <f t="shared" si="50"/>
        <v>0</v>
      </c>
    </row>
    <row r="1073" spans="1:28" hidden="1" x14ac:dyDescent="0.25">
      <c r="A1073" s="29">
        <v>1061</v>
      </c>
      <c r="B1073" s="61"/>
      <c r="C1073" s="31">
        <v>891901223</v>
      </c>
      <c r="D1073" s="31">
        <f>VLOOKUP(C1073,ENERO!$D$13:$E$1147,2,0)</f>
        <v>215076250</v>
      </c>
      <c r="E1073" s="61" t="s">
        <v>1202</v>
      </c>
      <c r="F1073" s="61"/>
      <c r="G1073" s="61"/>
      <c r="H1073" s="3">
        <v>176677384</v>
      </c>
      <c r="I1073" s="3">
        <v>323233904</v>
      </c>
      <c r="J1073" s="3">
        <f>IFERROR(VLOOKUP(C1073,[1]NOMINA!$Y$16:$AC$112,5,0),0)</f>
        <v>0</v>
      </c>
      <c r="K1073" s="3">
        <f>IFERROR(VLOOKUP(C1073,[1]CANCELACIONES!$Y$16:$AC$43,5,0),0)</f>
        <v>0</v>
      </c>
      <c r="L1073" s="3">
        <f>IFERROR(VLOOKUP(C1073,'[2]res- 200686'!$K$16:$R$112,8,0),0)</f>
        <v>0</v>
      </c>
      <c r="M1073" s="3">
        <f>IFERROR(VLOOKUP(C1073,'[2]reduccion calidad '!$K$16:$R$27,8,0),0)*-1</f>
        <v>0</v>
      </c>
      <c r="N1073" s="3"/>
      <c r="O1073" s="34">
        <f t="shared" si="48"/>
        <v>499911288</v>
      </c>
      <c r="P1073" s="35">
        <v>499911288</v>
      </c>
      <c r="Q1073" s="3">
        <f>IFERROR(VLOOKUP(C1073,[3]ServNOMINA!$F$16:$M$112,8,0)+VLOOKUP(C1073,[4]ServNOMINA!$F$16:$M$112,8,0),0)</f>
        <v>0</v>
      </c>
      <c r="R1073" s="3">
        <f>IFERROR(VLOOKUP(C1073,[3]ServOTROS!$F$16:$M$112,8,0)+VLOOKUP(C1073,[4]ServOTROS!$F$16:$M$112,8,0),0)</f>
        <v>0</v>
      </c>
      <c r="S1073" s="3"/>
      <c r="T1073" s="3">
        <f>IFERROR(VLOOKUP(B1073,[3]Aaf_PENSION!$C$16:$M$112,11,0)+VLOOKUP(B1073,[4]Aaf_PENSION!$C$16:$M$112,11,0),0)</f>
        <v>0</v>
      </c>
      <c r="U1073" s="3">
        <f>IFERROR(VLOOKUP(B1073,[3]Aaf_SALUD!$C$16:$M$112,11,0)+VLOOKUP(B1073,[4]Aaf_SALUD!$C$16:$M$112,11,0),0)</f>
        <v>0</v>
      </c>
      <c r="V1073" s="3"/>
      <c r="W1073" s="3"/>
      <c r="X1073" s="3">
        <f>IFERROR(VLOOKUP(B1073,[3]Ap_CESANTIAS!$C$16:$M$112,11,0)+VLOOKUP(B1073,[4]Ap_CESANTIAS!$C$16:$M$112,11,0),0)</f>
        <v>0</v>
      </c>
      <c r="Y1073" s="3">
        <f>IFERROR(VLOOKUP(B1073,[3]Ap_PENSION!$C$16:$M$112,11,0)+VLOOKUP(B1073,[4]Ap_PENSION!$C$16:$M$112,11,0),0)</f>
        <v>0</v>
      </c>
      <c r="Z1073" s="3">
        <f>IFERROR(VLOOKUP(B1073,[3]Ap_SALUD!$C$16:$M$112,11,0)+VLOOKUP(B1073,[4]Ap_SALUD!$C$16:$M$112,11,0),0)</f>
        <v>0</v>
      </c>
      <c r="AA1073" s="36">
        <f t="shared" si="49"/>
        <v>0</v>
      </c>
      <c r="AB1073" s="37">
        <f t="shared" si="50"/>
        <v>0</v>
      </c>
    </row>
    <row r="1074" spans="1:28" hidden="1" x14ac:dyDescent="0.25">
      <c r="A1074" s="38">
        <v>1062</v>
      </c>
      <c r="B1074" s="61"/>
      <c r="C1074" s="31">
        <v>800100519</v>
      </c>
      <c r="D1074" s="31">
        <f>VLOOKUP(C1074,ENERO!$D$13:$E$1147,2,0)</f>
        <v>217576275</v>
      </c>
      <c r="E1074" s="61" t="s">
        <v>1203</v>
      </c>
      <c r="F1074" s="61"/>
      <c r="G1074" s="61"/>
      <c r="H1074" s="3">
        <v>628869832</v>
      </c>
      <c r="I1074" s="3">
        <v>1167129895</v>
      </c>
      <c r="J1074" s="3">
        <f>IFERROR(VLOOKUP(C1074,[1]NOMINA!$Y$16:$AC$112,5,0),0)</f>
        <v>0</v>
      </c>
      <c r="K1074" s="3">
        <f>IFERROR(VLOOKUP(C1074,[1]CANCELACIONES!$Y$16:$AC$43,5,0),0)</f>
        <v>0</v>
      </c>
      <c r="L1074" s="3">
        <f>IFERROR(VLOOKUP(C1074,'[2]res- 200686'!$K$16:$R$112,8,0),0)</f>
        <v>0</v>
      </c>
      <c r="M1074" s="3">
        <f>IFERROR(VLOOKUP(C1074,'[2]reduccion calidad '!$K$16:$R$27,8,0),0)*-1</f>
        <v>0</v>
      </c>
      <c r="N1074" s="3"/>
      <c r="O1074" s="34">
        <f t="shared" si="48"/>
        <v>1795999727</v>
      </c>
      <c r="P1074" s="35">
        <v>1795999727</v>
      </c>
      <c r="Q1074" s="3">
        <f>IFERROR(VLOOKUP(C1074,[3]ServNOMINA!$F$16:$M$112,8,0)+VLOOKUP(C1074,[4]ServNOMINA!$F$16:$M$112,8,0),0)</f>
        <v>0</v>
      </c>
      <c r="R1074" s="3">
        <f>IFERROR(VLOOKUP(C1074,[3]ServOTROS!$F$16:$M$112,8,0)+VLOOKUP(C1074,[4]ServOTROS!$F$16:$M$112,8,0),0)</f>
        <v>0</v>
      </c>
      <c r="S1074" s="3"/>
      <c r="T1074" s="3">
        <f>IFERROR(VLOOKUP(B1074,[3]Aaf_PENSION!$C$16:$M$112,11,0)+VLOOKUP(B1074,[4]Aaf_PENSION!$C$16:$M$112,11,0),0)</f>
        <v>0</v>
      </c>
      <c r="U1074" s="3">
        <f>IFERROR(VLOOKUP(B1074,[3]Aaf_SALUD!$C$16:$M$112,11,0)+VLOOKUP(B1074,[4]Aaf_SALUD!$C$16:$M$112,11,0),0)</f>
        <v>0</v>
      </c>
      <c r="V1074" s="3"/>
      <c r="W1074" s="3"/>
      <c r="X1074" s="3">
        <f>IFERROR(VLOOKUP(B1074,[3]Ap_CESANTIAS!$C$16:$M$112,11,0)+VLOOKUP(B1074,[4]Ap_CESANTIAS!$C$16:$M$112,11,0),0)</f>
        <v>0</v>
      </c>
      <c r="Y1074" s="3">
        <f>IFERROR(VLOOKUP(B1074,[3]Ap_PENSION!$C$16:$M$112,11,0)+VLOOKUP(B1074,[4]Ap_PENSION!$C$16:$M$112,11,0),0)</f>
        <v>0</v>
      </c>
      <c r="Z1074" s="3">
        <f>IFERROR(VLOOKUP(B1074,[3]Ap_SALUD!$C$16:$M$112,11,0)+VLOOKUP(B1074,[4]Ap_SALUD!$C$16:$M$112,11,0),0)</f>
        <v>0</v>
      </c>
      <c r="AA1074" s="36">
        <f t="shared" si="49"/>
        <v>0</v>
      </c>
      <c r="AB1074" s="37">
        <f t="shared" si="50"/>
        <v>0</v>
      </c>
    </row>
    <row r="1075" spans="1:28" hidden="1" x14ac:dyDescent="0.25">
      <c r="A1075" s="29">
        <v>1063</v>
      </c>
      <c r="B1075" s="61"/>
      <c r="C1075" s="31">
        <v>800100520</v>
      </c>
      <c r="D1075" s="31">
        <f>VLOOKUP(C1075,ENERO!$D$13:$E$1147,2,0)</f>
        <v>210676306</v>
      </c>
      <c r="E1075" s="61" t="s">
        <v>1204</v>
      </c>
      <c r="F1075" s="61"/>
      <c r="G1075" s="61"/>
      <c r="H1075" s="3">
        <v>285992208</v>
      </c>
      <c r="I1075" s="3">
        <v>554506666</v>
      </c>
      <c r="J1075" s="3">
        <f>IFERROR(VLOOKUP(C1075,[1]NOMINA!$Y$16:$AC$112,5,0),0)</f>
        <v>0</v>
      </c>
      <c r="K1075" s="3">
        <f>IFERROR(VLOOKUP(C1075,[1]CANCELACIONES!$Y$16:$AC$43,5,0),0)</f>
        <v>0</v>
      </c>
      <c r="L1075" s="3">
        <f>IFERROR(VLOOKUP(C1075,'[2]res- 200686'!$K$16:$R$112,8,0),0)</f>
        <v>0</v>
      </c>
      <c r="M1075" s="3">
        <f>IFERROR(VLOOKUP(C1075,'[2]reduccion calidad '!$K$16:$R$27,8,0),0)*-1</f>
        <v>0</v>
      </c>
      <c r="N1075" s="3"/>
      <c r="O1075" s="34">
        <f t="shared" si="48"/>
        <v>840498874</v>
      </c>
      <c r="P1075" s="35">
        <v>840498874</v>
      </c>
      <c r="Q1075" s="3">
        <f>IFERROR(VLOOKUP(C1075,[3]ServNOMINA!$F$16:$M$112,8,0)+VLOOKUP(C1075,[4]ServNOMINA!$F$16:$M$112,8,0),0)</f>
        <v>0</v>
      </c>
      <c r="R1075" s="3">
        <f>IFERROR(VLOOKUP(C1075,[3]ServOTROS!$F$16:$M$112,8,0)+VLOOKUP(C1075,[4]ServOTROS!$F$16:$M$112,8,0),0)</f>
        <v>0</v>
      </c>
      <c r="S1075" s="3"/>
      <c r="T1075" s="3">
        <f>IFERROR(VLOOKUP(B1075,[3]Aaf_PENSION!$C$16:$M$112,11,0)+VLOOKUP(B1075,[4]Aaf_PENSION!$C$16:$M$112,11,0),0)</f>
        <v>0</v>
      </c>
      <c r="U1075" s="3">
        <f>IFERROR(VLOOKUP(B1075,[3]Aaf_SALUD!$C$16:$M$112,11,0)+VLOOKUP(B1075,[4]Aaf_SALUD!$C$16:$M$112,11,0),0)</f>
        <v>0</v>
      </c>
      <c r="V1075" s="3"/>
      <c r="W1075" s="3"/>
      <c r="X1075" s="3">
        <f>IFERROR(VLOOKUP(B1075,[3]Ap_CESANTIAS!$C$16:$M$112,11,0)+VLOOKUP(B1075,[4]Ap_CESANTIAS!$C$16:$M$112,11,0),0)</f>
        <v>0</v>
      </c>
      <c r="Y1075" s="3">
        <f>IFERROR(VLOOKUP(B1075,[3]Ap_PENSION!$C$16:$M$112,11,0)+VLOOKUP(B1075,[4]Ap_PENSION!$C$16:$M$112,11,0),0)</f>
        <v>0</v>
      </c>
      <c r="Z1075" s="3">
        <f>IFERROR(VLOOKUP(B1075,[3]Ap_SALUD!$C$16:$M$112,11,0)+VLOOKUP(B1075,[4]Ap_SALUD!$C$16:$M$112,11,0),0)</f>
        <v>0</v>
      </c>
      <c r="AA1075" s="36">
        <f t="shared" si="49"/>
        <v>0</v>
      </c>
      <c r="AB1075" s="37">
        <f t="shared" si="50"/>
        <v>0</v>
      </c>
    </row>
    <row r="1076" spans="1:28" hidden="1" x14ac:dyDescent="0.25">
      <c r="A1076" s="38">
        <v>1064</v>
      </c>
      <c r="B1076" s="61"/>
      <c r="C1076" s="31">
        <v>891380089</v>
      </c>
      <c r="D1076" s="31">
        <f>VLOOKUP(C1076,ENERO!$D$13:$E$1147,2,0)</f>
        <v>211876318</v>
      </c>
      <c r="E1076" s="61" t="s">
        <v>1205</v>
      </c>
      <c r="F1076" s="61"/>
      <c r="G1076" s="61"/>
      <c r="H1076" s="3">
        <v>380321960</v>
      </c>
      <c r="I1076" s="3">
        <v>782590813</v>
      </c>
      <c r="J1076" s="3">
        <f>IFERROR(VLOOKUP(C1076,[1]NOMINA!$Y$16:$AC$112,5,0),0)</f>
        <v>0</v>
      </c>
      <c r="K1076" s="3">
        <f>IFERROR(VLOOKUP(C1076,[1]CANCELACIONES!$Y$16:$AC$43,5,0),0)</f>
        <v>0</v>
      </c>
      <c r="L1076" s="3">
        <f>IFERROR(VLOOKUP(C1076,'[2]res- 200686'!$K$16:$R$112,8,0),0)</f>
        <v>0</v>
      </c>
      <c r="M1076" s="3">
        <f>IFERROR(VLOOKUP(C1076,'[2]reduccion calidad '!$K$16:$R$27,8,0),0)*-1</f>
        <v>0</v>
      </c>
      <c r="N1076" s="3"/>
      <c r="O1076" s="34">
        <f t="shared" si="48"/>
        <v>1162912773</v>
      </c>
      <c r="P1076" s="35">
        <v>1162912773</v>
      </c>
      <c r="Q1076" s="3">
        <f>IFERROR(VLOOKUP(C1076,[3]ServNOMINA!$F$16:$M$112,8,0)+VLOOKUP(C1076,[4]ServNOMINA!$F$16:$M$112,8,0),0)</f>
        <v>0</v>
      </c>
      <c r="R1076" s="3">
        <f>IFERROR(VLOOKUP(C1076,[3]ServOTROS!$F$16:$M$112,8,0)+VLOOKUP(C1076,[4]ServOTROS!$F$16:$M$112,8,0),0)</f>
        <v>0</v>
      </c>
      <c r="S1076" s="3"/>
      <c r="T1076" s="3">
        <f>IFERROR(VLOOKUP(B1076,[3]Aaf_PENSION!$C$16:$M$112,11,0)+VLOOKUP(B1076,[4]Aaf_PENSION!$C$16:$M$112,11,0),0)</f>
        <v>0</v>
      </c>
      <c r="U1076" s="3">
        <f>IFERROR(VLOOKUP(B1076,[3]Aaf_SALUD!$C$16:$M$112,11,0)+VLOOKUP(B1076,[4]Aaf_SALUD!$C$16:$M$112,11,0),0)</f>
        <v>0</v>
      </c>
      <c r="V1076" s="3"/>
      <c r="W1076" s="3"/>
      <c r="X1076" s="3">
        <f>IFERROR(VLOOKUP(B1076,[3]Ap_CESANTIAS!$C$16:$M$112,11,0)+VLOOKUP(B1076,[4]Ap_CESANTIAS!$C$16:$M$112,11,0),0)</f>
        <v>0</v>
      </c>
      <c r="Y1076" s="3">
        <f>IFERROR(VLOOKUP(B1076,[3]Ap_PENSION!$C$16:$M$112,11,0)+VLOOKUP(B1076,[4]Ap_PENSION!$C$16:$M$112,11,0),0)</f>
        <v>0</v>
      </c>
      <c r="Z1076" s="3">
        <f>IFERROR(VLOOKUP(B1076,[3]Ap_SALUD!$C$16:$M$112,11,0)+VLOOKUP(B1076,[4]Ap_SALUD!$C$16:$M$112,11,0),0)</f>
        <v>0</v>
      </c>
      <c r="AA1076" s="36">
        <f t="shared" si="49"/>
        <v>0</v>
      </c>
      <c r="AB1076" s="37">
        <f t="shared" si="50"/>
        <v>0</v>
      </c>
    </row>
    <row r="1077" spans="1:28" hidden="1" x14ac:dyDescent="0.25">
      <c r="A1077" s="29">
        <v>1065</v>
      </c>
      <c r="B1077" s="61"/>
      <c r="C1077" s="31">
        <v>800100521</v>
      </c>
      <c r="D1077" s="31">
        <f>VLOOKUP(C1077,ENERO!$D$13:$E$1147,2,0)</f>
        <v>217776377</v>
      </c>
      <c r="E1077" s="61" t="s">
        <v>1206</v>
      </c>
      <c r="F1077" s="61"/>
      <c r="G1077" s="61"/>
      <c r="H1077" s="3">
        <v>168855898</v>
      </c>
      <c r="I1077" s="3">
        <v>471697511</v>
      </c>
      <c r="J1077" s="3">
        <f>IFERROR(VLOOKUP(C1077,[1]NOMINA!$Y$16:$AC$112,5,0),0)</f>
        <v>0</v>
      </c>
      <c r="K1077" s="3">
        <f>IFERROR(VLOOKUP(C1077,[1]CANCELACIONES!$Y$16:$AC$43,5,0),0)</f>
        <v>0</v>
      </c>
      <c r="L1077" s="3">
        <f>IFERROR(VLOOKUP(C1077,'[2]res- 200686'!$K$16:$R$112,8,0),0)</f>
        <v>0</v>
      </c>
      <c r="M1077" s="3">
        <f>IFERROR(VLOOKUP(C1077,'[2]reduccion calidad '!$K$16:$R$27,8,0),0)*-1</f>
        <v>0</v>
      </c>
      <c r="N1077" s="3"/>
      <c r="O1077" s="34">
        <f t="shared" si="48"/>
        <v>640553409</v>
      </c>
      <c r="P1077" s="35">
        <v>640553409</v>
      </c>
      <c r="Q1077" s="3">
        <f>IFERROR(VLOOKUP(C1077,[3]ServNOMINA!$F$16:$M$112,8,0)+VLOOKUP(C1077,[4]ServNOMINA!$F$16:$M$112,8,0),0)</f>
        <v>0</v>
      </c>
      <c r="R1077" s="3">
        <f>IFERROR(VLOOKUP(C1077,[3]ServOTROS!$F$16:$M$112,8,0)+VLOOKUP(C1077,[4]ServOTROS!$F$16:$M$112,8,0),0)</f>
        <v>0</v>
      </c>
      <c r="S1077" s="3"/>
      <c r="T1077" s="3">
        <f>IFERROR(VLOOKUP(B1077,[3]Aaf_PENSION!$C$16:$M$112,11,0)+VLOOKUP(B1077,[4]Aaf_PENSION!$C$16:$M$112,11,0),0)</f>
        <v>0</v>
      </c>
      <c r="U1077" s="3">
        <f>IFERROR(VLOOKUP(B1077,[3]Aaf_SALUD!$C$16:$M$112,11,0)+VLOOKUP(B1077,[4]Aaf_SALUD!$C$16:$M$112,11,0),0)</f>
        <v>0</v>
      </c>
      <c r="V1077" s="3"/>
      <c r="W1077" s="3"/>
      <c r="X1077" s="3">
        <f>IFERROR(VLOOKUP(B1077,[3]Ap_CESANTIAS!$C$16:$M$112,11,0)+VLOOKUP(B1077,[4]Ap_CESANTIAS!$C$16:$M$112,11,0),0)</f>
        <v>0</v>
      </c>
      <c r="Y1077" s="3">
        <f>IFERROR(VLOOKUP(B1077,[3]Ap_PENSION!$C$16:$M$112,11,0)+VLOOKUP(B1077,[4]Ap_PENSION!$C$16:$M$112,11,0),0)</f>
        <v>0</v>
      </c>
      <c r="Z1077" s="3">
        <f>IFERROR(VLOOKUP(B1077,[3]Ap_SALUD!$C$16:$M$112,11,0)+VLOOKUP(B1077,[4]Ap_SALUD!$C$16:$M$112,11,0),0)</f>
        <v>0</v>
      </c>
      <c r="AA1077" s="36">
        <f t="shared" si="49"/>
        <v>0</v>
      </c>
      <c r="AB1077" s="37">
        <f t="shared" si="50"/>
        <v>0</v>
      </c>
    </row>
    <row r="1078" spans="1:28" hidden="1" x14ac:dyDescent="0.25">
      <c r="A1078" s="38">
        <v>1066</v>
      </c>
      <c r="B1078" s="61"/>
      <c r="C1078" s="31">
        <v>891901109</v>
      </c>
      <c r="D1078" s="31">
        <f>VLOOKUP(C1078,ENERO!$D$13:$E$1147,2,0)</f>
        <v>210076400</v>
      </c>
      <c r="E1078" s="61" t="s">
        <v>367</v>
      </c>
      <c r="F1078" s="61"/>
      <c r="G1078" s="61"/>
      <c r="H1078" s="3">
        <v>371828544</v>
      </c>
      <c r="I1078" s="3">
        <v>697090177</v>
      </c>
      <c r="J1078" s="3">
        <f>IFERROR(VLOOKUP(C1078,[1]NOMINA!$Y$16:$AC$112,5,0),0)</f>
        <v>0</v>
      </c>
      <c r="K1078" s="3">
        <f>IFERROR(VLOOKUP(C1078,[1]CANCELACIONES!$Y$16:$AC$43,5,0),0)</f>
        <v>0</v>
      </c>
      <c r="L1078" s="3">
        <f>IFERROR(VLOOKUP(C1078,'[2]res- 200686'!$K$16:$R$112,8,0),0)</f>
        <v>0</v>
      </c>
      <c r="M1078" s="3">
        <f>IFERROR(VLOOKUP(C1078,'[2]reduccion calidad '!$K$16:$R$27,8,0),0)*-1</f>
        <v>0</v>
      </c>
      <c r="N1078" s="3"/>
      <c r="O1078" s="34">
        <f t="shared" si="48"/>
        <v>1068918721</v>
      </c>
      <c r="P1078" s="35">
        <v>1068918721</v>
      </c>
      <c r="Q1078" s="3">
        <f>IFERROR(VLOOKUP(C1078,[3]ServNOMINA!$F$16:$M$112,8,0)+VLOOKUP(C1078,[4]ServNOMINA!$F$16:$M$112,8,0),0)</f>
        <v>0</v>
      </c>
      <c r="R1078" s="3">
        <f>IFERROR(VLOOKUP(C1078,[3]ServOTROS!$F$16:$M$112,8,0)+VLOOKUP(C1078,[4]ServOTROS!$F$16:$M$112,8,0),0)</f>
        <v>0</v>
      </c>
      <c r="S1078" s="3"/>
      <c r="T1078" s="3">
        <f>IFERROR(VLOOKUP(B1078,[3]Aaf_PENSION!$C$16:$M$112,11,0)+VLOOKUP(B1078,[4]Aaf_PENSION!$C$16:$M$112,11,0),0)</f>
        <v>0</v>
      </c>
      <c r="U1078" s="3">
        <f>IFERROR(VLOOKUP(B1078,[3]Aaf_SALUD!$C$16:$M$112,11,0)+VLOOKUP(B1078,[4]Aaf_SALUD!$C$16:$M$112,11,0),0)</f>
        <v>0</v>
      </c>
      <c r="V1078" s="3"/>
      <c r="W1078" s="3"/>
      <c r="X1078" s="3">
        <f>IFERROR(VLOOKUP(B1078,[3]Ap_CESANTIAS!$C$16:$M$112,11,0)+VLOOKUP(B1078,[4]Ap_CESANTIAS!$C$16:$M$112,11,0),0)</f>
        <v>0</v>
      </c>
      <c r="Y1078" s="3">
        <f>IFERROR(VLOOKUP(B1078,[3]Ap_PENSION!$C$16:$M$112,11,0)+VLOOKUP(B1078,[4]Ap_PENSION!$C$16:$M$112,11,0),0)</f>
        <v>0</v>
      </c>
      <c r="Z1078" s="3">
        <f>IFERROR(VLOOKUP(B1078,[3]Ap_SALUD!$C$16:$M$112,11,0)+VLOOKUP(B1078,[4]Ap_SALUD!$C$16:$M$112,11,0),0)</f>
        <v>0</v>
      </c>
      <c r="AA1078" s="36">
        <f t="shared" si="49"/>
        <v>0</v>
      </c>
      <c r="AB1078" s="37">
        <f t="shared" si="50"/>
        <v>0</v>
      </c>
    </row>
    <row r="1079" spans="1:28" hidden="1" x14ac:dyDescent="0.25">
      <c r="A1079" s="29">
        <v>1067</v>
      </c>
      <c r="B1079" s="61"/>
      <c r="C1079" s="31">
        <v>800100524</v>
      </c>
      <c r="D1079" s="31">
        <f>VLOOKUP(C1079,ENERO!$D$13:$E$1147,2,0)</f>
        <v>210376403</v>
      </c>
      <c r="E1079" s="61" t="s">
        <v>530</v>
      </c>
      <c r="F1079" s="61"/>
      <c r="G1079" s="61"/>
      <c r="H1079" s="3">
        <v>133764120</v>
      </c>
      <c r="I1079" s="3">
        <v>353120511</v>
      </c>
      <c r="J1079" s="3">
        <f>IFERROR(VLOOKUP(C1079,[1]NOMINA!$Y$16:$AC$112,5,0),0)</f>
        <v>0</v>
      </c>
      <c r="K1079" s="3">
        <f>IFERROR(VLOOKUP(C1079,[1]CANCELACIONES!$Y$16:$AC$43,5,0),0)</f>
        <v>0</v>
      </c>
      <c r="L1079" s="3">
        <f>IFERROR(VLOOKUP(C1079,'[2]res- 200686'!$K$16:$R$112,8,0),0)</f>
        <v>0</v>
      </c>
      <c r="M1079" s="3">
        <f>IFERROR(VLOOKUP(C1079,'[2]reduccion calidad '!$K$16:$R$27,8,0),0)*-1</f>
        <v>0</v>
      </c>
      <c r="N1079" s="3"/>
      <c r="O1079" s="34">
        <f t="shared" si="48"/>
        <v>486884631</v>
      </c>
      <c r="P1079" s="35">
        <v>486884631</v>
      </c>
      <c r="Q1079" s="3">
        <f>IFERROR(VLOOKUP(C1079,[3]ServNOMINA!$F$16:$M$112,8,0)+VLOOKUP(C1079,[4]ServNOMINA!$F$16:$M$112,8,0),0)</f>
        <v>0</v>
      </c>
      <c r="R1079" s="3">
        <f>IFERROR(VLOOKUP(C1079,[3]ServOTROS!$F$16:$M$112,8,0)+VLOOKUP(C1079,[4]ServOTROS!$F$16:$M$112,8,0),0)</f>
        <v>0</v>
      </c>
      <c r="S1079" s="3"/>
      <c r="T1079" s="3">
        <f>IFERROR(VLOOKUP(B1079,[3]Aaf_PENSION!$C$16:$M$112,11,0)+VLOOKUP(B1079,[4]Aaf_PENSION!$C$16:$M$112,11,0),0)</f>
        <v>0</v>
      </c>
      <c r="U1079" s="3">
        <f>IFERROR(VLOOKUP(B1079,[3]Aaf_SALUD!$C$16:$M$112,11,0)+VLOOKUP(B1079,[4]Aaf_SALUD!$C$16:$M$112,11,0),0)</f>
        <v>0</v>
      </c>
      <c r="V1079" s="3"/>
      <c r="W1079" s="3"/>
      <c r="X1079" s="3">
        <f>IFERROR(VLOOKUP(B1079,[3]Ap_CESANTIAS!$C$16:$M$112,11,0)+VLOOKUP(B1079,[4]Ap_CESANTIAS!$C$16:$M$112,11,0),0)</f>
        <v>0</v>
      </c>
      <c r="Y1079" s="3">
        <f>IFERROR(VLOOKUP(B1079,[3]Ap_PENSION!$C$16:$M$112,11,0)+VLOOKUP(B1079,[4]Ap_PENSION!$C$16:$M$112,11,0),0)</f>
        <v>0</v>
      </c>
      <c r="Z1079" s="3">
        <f>IFERROR(VLOOKUP(B1079,[3]Ap_SALUD!$C$16:$M$112,11,0)+VLOOKUP(B1079,[4]Ap_SALUD!$C$16:$M$112,11,0),0)</f>
        <v>0</v>
      </c>
      <c r="AA1079" s="36">
        <f t="shared" si="49"/>
        <v>0</v>
      </c>
      <c r="AB1079" s="37">
        <f t="shared" si="50"/>
        <v>0</v>
      </c>
    </row>
    <row r="1080" spans="1:28" hidden="1" x14ac:dyDescent="0.25">
      <c r="A1080" s="38">
        <v>1068</v>
      </c>
      <c r="B1080" s="61"/>
      <c r="C1080" s="31">
        <v>891900902</v>
      </c>
      <c r="D1080" s="31">
        <f>VLOOKUP(C1080,ENERO!$D$13:$E$1147,2,0)</f>
        <v>219776497</v>
      </c>
      <c r="E1080" s="61" t="s">
        <v>1207</v>
      </c>
      <c r="F1080" s="61"/>
      <c r="G1080" s="61"/>
      <c r="H1080" s="3">
        <v>128100952</v>
      </c>
      <c r="I1080" s="3">
        <v>295710688</v>
      </c>
      <c r="J1080" s="3">
        <f>IFERROR(VLOOKUP(C1080,[1]NOMINA!$Y$16:$AC$112,5,0),0)</f>
        <v>0</v>
      </c>
      <c r="K1080" s="3">
        <f>IFERROR(VLOOKUP(C1080,[1]CANCELACIONES!$Y$16:$AC$43,5,0),0)</f>
        <v>0</v>
      </c>
      <c r="L1080" s="3">
        <f>IFERROR(VLOOKUP(C1080,'[2]res- 200686'!$K$16:$R$112,8,0),0)</f>
        <v>0</v>
      </c>
      <c r="M1080" s="3">
        <f>IFERROR(VLOOKUP(C1080,'[2]reduccion calidad '!$K$16:$R$27,8,0),0)*-1</f>
        <v>0</v>
      </c>
      <c r="N1080" s="3"/>
      <c r="O1080" s="34">
        <f t="shared" si="48"/>
        <v>423811640</v>
      </c>
      <c r="P1080" s="35">
        <v>423811640</v>
      </c>
      <c r="Q1080" s="3">
        <f>IFERROR(VLOOKUP(C1080,[3]ServNOMINA!$F$16:$M$112,8,0)+VLOOKUP(C1080,[4]ServNOMINA!$F$16:$M$112,8,0),0)</f>
        <v>0</v>
      </c>
      <c r="R1080" s="3">
        <f>IFERROR(VLOOKUP(C1080,[3]ServOTROS!$F$16:$M$112,8,0)+VLOOKUP(C1080,[4]ServOTROS!$F$16:$M$112,8,0),0)</f>
        <v>0</v>
      </c>
      <c r="S1080" s="3"/>
      <c r="T1080" s="3">
        <f>IFERROR(VLOOKUP(B1080,[3]Aaf_PENSION!$C$16:$M$112,11,0)+VLOOKUP(B1080,[4]Aaf_PENSION!$C$16:$M$112,11,0),0)</f>
        <v>0</v>
      </c>
      <c r="U1080" s="3">
        <f>IFERROR(VLOOKUP(B1080,[3]Aaf_SALUD!$C$16:$M$112,11,0)+VLOOKUP(B1080,[4]Aaf_SALUD!$C$16:$M$112,11,0),0)</f>
        <v>0</v>
      </c>
      <c r="V1080" s="3"/>
      <c r="W1080" s="3"/>
      <c r="X1080" s="3">
        <f>IFERROR(VLOOKUP(B1080,[3]Ap_CESANTIAS!$C$16:$M$112,11,0)+VLOOKUP(B1080,[4]Ap_CESANTIAS!$C$16:$M$112,11,0),0)</f>
        <v>0</v>
      </c>
      <c r="Y1080" s="3">
        <f>IFERROR(VLOOKUP(B1080,[3]Ap_PENSION!$C$16:$M$112,11,0)+VLOOKUP(B1080,[4]Ap_PENSION!$C$16:$M$112,11,0),0)</f>
        <v>0</v>
      </c>
      <c r="Z1080" s="3">
        <f>IFERROR(VLOOKUP(B1080,[3]Ap_SALUD!$C$16:$M$112,11,0)+VLOOKUP(B1080,[4]Ap_SALUD!$C$16:$M$112,11,0),0)</f>
        <v>0</v>
      </c>
      <c r="AA1080" s="36">
        <f t="shared" si="49"/>
        <v>0</v>
      </c>
      <c r="AB1080" s="37">
        <f t="shared" si="50"/>
        <v>0</v>
      </c>
    </row>
    <row r="1081" spans="1:28" hidden="1" x14ac:dyDescent="0.25">
      <c r="A1081" s="29">
        <v>1069</v>
      </c>
      <c r="B1081" s="61"/>
      <c r="C1081" s="31">
        <v>891380115</v>
      </c>
      <c r="D1081" s="31">
        <f>VLOOKUP(C1081,ENERO!$D$13:$E$1147,2,0)</f>
        <v>216376563</v>
      </c>
      <c r="E1081" s="61" t="s">
        <v>1208</v>
      </c>
      <c r="F1081" s="61"/>
      <c r="G1081" s="61"/>
      <c r="H1081" s="3">
        <v>654657288</v>
      </c>
      <c r="I1081" s="3">
        <v>947238732</v>
      </c>
      <c r="J1081" s="3">
        <f>IFERROR(VLOOKUP(C1081,[1]NOMINA!$Y$16:$AC$112,5,0),0)</f>
        <v>0</v>
      </c>
      <c r="K1081" s="3">
        <f>IFERROR(VLOOKUP(C1081,[1]CANCELACIONES!$Y$16:$AC$43,5,0),0)</f>
        <v>0</v>
      </c>
      <c r="L1081" s="3">
        <f>IFERROR(VLOOKUP(C1081,'[2]res- 200686'!$K$16:$R$112,8,0),0)</f>
        <v>0</v>
      </c>
      <c r="M1081" s="3">
        <f>IFERROR(VLOOKUP(C1081,'[2]reduccion calidad '!$K$16:$R$27,8,0),0)*-1</f>
        <v>0</v>
      </c>
      <c r="N1081" s="3"/>
      <c r="O1081" s="34">
        <f t="shared" si="48"/>
        <v>1601896020</v>
      </c>
      <c r="P1081" s="35">
        <v>1601896020</v>
      </c>
      <c r="Q1081" s="3">
        <f>IFERROR(VLOOKUP(C1081,[3]ServNOMINA!$F$16:$M$112,8,0)+VLOOKUP(C1081,[4]ServNOMINA!$F$16:$M$112,8,0),0)</f>
        <v>0</v>
      </c>
      <c r="R1081" s="3">
        <f>IFERROR(VLOOKUP(C1081,[3]ServOTROS!$F$16:$M$112,8,0)+VLOOKUP(C1081,[4]ServOTROS!$F$16:$M$112,8,0),0)</f>
        <v>0</v>
      </c>
      <c r="S1081" s="3"/>
      <c r="T1081" s="3">
        <f>IFERROR(VLOOKUP(B1081,[3]Aaf_PENSION!$C$16:$M$112,11,0)+VLOOKUP(B1081,[4]Aaf_PENSION!$C$16:$M$112,11,0),0)</f>
        <v>0</v>
      </c>
      <c r="U1081" s="3">
        <f>IFERROR(VLOOKUP(B1081,[3]Aaf_SALUD!$C$16:$M$112,11,0)+VLOOKUP(B1081,[4]Aaf_SALUD!$C$16:$M$112,11,0),0)</f>
        <v>0</v>
      </c>
      <c r="V1081" s="3"/>
      <c r="W1081" s="3"/>
      <c r="X1081" s="3">
        <f>IFERROR(VLOOKUP(B1081,[3]Ap_CESANTIAS!$C$16:$M$112,11,0)+VLOOKUP(B1081,[4]Ap_CESANTIAS!$C$16:$M$112,11,0),0)</f>
        <v>0</v>
      </c>
      <c r="Y1081" s="3">
        <f>IFERROR(VLOOKUP(B1081,[3]Ap_PENSION!$C$16:$M$112,11,0)+VLOOKUP(B1081,[4]Ap_PENSION!$C$16:$M$112,11,0),0)</f>
        <v>0</v>
      </c>
      <c r="Z1081" s="3">
        <f>IFERROR(VLOOKUP(B1081,[3]Ap_SALUD!$C$16:$M$112,11,0)+VLOOKUP(B1081,[4]Ap_SALUD!$C$16:$M$112,11,0),0)</f>
        <v>0</v>
      </c>
      <c r="AA1081" s="36">
        <f t="shared" si="49"/>
        <v>0</v>
      </c>
      <c r="AB1081" s="37">
        <f t="shared" si="50"/>
        <v>0</v>
      </c>
    </row>
    <row r="1082" spans="1:28" hidden="1" x14ac:dyDescent="0.25">
      <c r="A1082" s="38">
        <v>1070</v>
      </c>
      <c r="B1082" s="61"/>
      <c r="C1082" s="31">
        <v>891902191</v>
      </c>
      <c r="D1082" s="31">
        <f>VLOOKUP(C1082,ENERO!$D$13:$E$1147,2,0)</f>
        <v>210676606</v>
      </c>
      <c r="E1082" s="61" t="s">
        <v>946</v>
      </c>
      <c r="F1082" s="61"/>
      <c r="G1082" s="61"/>
      <c r="H1082" s="3">
        <v>247140592</v>
      </c>
      <c r="I1082" s="3">
        <v>541856716</v>
      </c>
      <c r="J1082" s="3">
        <f>IFERROR(VLOOKUP(C1082,[1]NOMINA!$Y$16:$AC$112,5,0),0)</f>
        <v>0</v>
      </c>
      <c r="K1082" s="3">
        <f>IFERROR(VLOOKUP(C1082,[1]CANCELACIONES!$Y$16:$AC$43,5,0),0)</f>
        <v>0</v>
      </c>
      <c r="L1082" s="3">
        <f>IFERROR(VLOOKUP(C1082,'[2]res- 200686'!$K$16:$R$112,8,0),0)</f>
        <v>0</v>
      </c>
      <c r="M1082" s="3">
        <f>IFERROR(VLOOKUP(C1082,'[2]reduccion calidad '!$K$16:$R$27,8,0),0)*-1</f>
        <v>0</v>
      </c>
      <c r="N1082" s="3"/>
      <c r="O1082" s="34">
        <f t="shared" si="48"/>
        <v>788997308</v>
      </c>
      <c r="P1082" s="35">
        <v>788997308</v>
      </c>
      <c r="Q1082" s="3">
        <f>IFERROR(VLOOKUP(C1082,[3]ServNOMINA!$F$16:$M$112,8,0)+VLOOKUP(C1082,[4]ServNOMINA!$F$16:$M$112,8,0),0)</f>
        <v>0</v>
      </c>
      <c r="R1082" s="3">
        <f>IFERROR(VLOOKUP(C1082,[3]ServOTROS!$F$16:$M$112,8,0)+VLOOKUP(C1082,[4]ServOTROS!$F$16:$M$112,8,0),0)</f>
        <v>0</v>
      </c>
      <c r="S1082" s="3"/>
      <c r="T1082" s="3">
        <f>IFERROR(VLOOKUP(B1082,[3]Aaf_PENSION!$C$16:$M$112,11,0)+VLOOKUP(B1082,[4]Aaf_PENSION!$C$16:$M$112,11,0),0)</f>
        <v>0</v>
      </c>
      <c r="U1082" s="3">
        <f>IFERROR(VLOOKUP(B1082,[3]Aaf_SALUD!$C$16:$M$112,11,0)+VLOOKUP(B1082,[4]Aaf_SALUD!$C$16:$M$112,11,0),0)</f>
        <v>0</v>
      </c>
      <c r="V1082" s="3"/>
      <c r="W1082" s="3"/>
      <c r="X1082" s="3">
        <f>IFERROR(VLOOKUP(B1082,[3]Ap_CESANTIAS!$C$16:$M$112,11,0)+VLOOKUP(B1082,[4]Ap_CESANTIAS!$C$16:$M$112,11,0),0)</f>
        <v>0</v>
      </c>
      <c r="Y1082" s="3">
        <f>IFERROR(VLOOKUP(B1082,[3]Ap_PENSION!$C$16:$M$112,11,0)+VLOOKUP(B1082,[4]Ap_PENSION!$C$16:$M$112,11,0),0)</f>
        <v>0</v>
      </c>
      <c r="Z1082" s="3">
        <f>IFERROR(VLOOKUP(B1082,[3]Ap_SALUD!$C$16:$M$112,11,0)+VLOOKUP(B1082,[4]Ap_SALUD!$C$16:$M$112,11,0),0)</f>
        <v>0</v>
      </c>
      <c r="AA1082" s="36">
        <f t="shared" si="49"/>
        <v>0</v>
      </c>
      <c r="AB1082" s="37">
        <f t="shared" si="50"/>
        <v>0</v>
      </c>
    </row>
    <row r="1083" spans="1:28" hidden="1" x14ac:dyDescent="0.25">
      <c r="A1083" s="29">
        <v>1071</v>
      </c>
      <c r="B1083" s="61"/>
      <c r="C1083" s="31">
        <v>891900357</v>
      </c>
      <c r="D1083" s="31">
        <f>VLOOKUP(C1083,ENERO!$D$13:$E$1147,2,0)</f>
        <v>211676616</v>
      </c>
      <c r="E1083" s="61" t="s">
        <v>1209</v>
      </c>
      <c r="F1083" s="61"/>
      <c r="G1083" s="61"/>
      <c r="H1083" s="3">
        <v>185697098</v>
      </c>
      <c r="I1083" s="3">
        <v>550628838</v>
      </c>
      <c r="J1083" s="3">
        <f>IFERROR(VLOOKUP(C1083,[1]NOMINA!$Y$16:$AC$112,5,0),0)</f>
        <v>0</v>
      </c>
      <c r="K1083" s="3">
        <f>IFERROR(VLOOKUP(C1083,[1]CANCELACIONES!$Y$16:$AC$43,5,0),0)</f>
        <v>0</v>
      </c>
      <c r="L1083" s="3">
        <f>IFERROR(VLOOKUP(C1083,'[2]res- 200686'!$K$16:$R$112,8,0),0)</f>
        <v>0</v>
      </c>
      <c r="M1083" s="3">
        <f>IFERROR(VLOOKUP(C1083,'[2]reduccion calidad '!$K$16:$R$27,8,0),0)*-1</f>
        <v>0</v>
      </c>
      <c r="N1083" s="3"/>
      <c r="O1083" s="34">
        <f t="shared" si="48"/>
        <v>736325936</v>
      </c>
      <c r="P1083" s="35">
        <v>736325936</v>
      </c>
      <c r="Q1083" s="3">
        <f>IFERROR(VLOOKUP(C1083,[3]ServNOMINA!$F$16:$M$112,8,0)+VLOOKUP(C1083,[4]ServNOMINA!$F$16:$M$112,8,0),0)</f>
        <v>0</v>
      </c>
      <c r="R1083" s="3">
        <f>IFERROR(VLOOKUP(C1083,[3]ServOTROS!$F$16:$M$112,8,0)+VLOOKUP(C1083,[4]ServOTROS!$F$16:$M$112,8,0),0)</f>
        <v>0</v>
      </c>
      <c r="S1083" s="3"/>
      <c r="T1083" s="3">
        <f>IFERROR(VLOOKUP(B1083,[3]Aaf_PENSION!$C$16:$M$112,11,0)+VLOOKUP(B1083,[4]Aaf_PENSION!$C$16:$M$112,11,0),0)</f>
        <v>0</v>
      </c>
      <c r="U1083" s="3">
        <f>IFERROR(VLOOKUP(B1083,[3]Aaf_SALUD!$C$16:$M$112,11,0)+VLOOKUP(B1083,[4]Aaf_SALUD!$C$16:$M$112,11,0),0)</f>
        <v>0</v>
      </c>
      <c r="V1083" s="3"/>
      <c r="W1083" s="3"/>
      <c r="X1083" s="3">
        <f>IFERROR(VLOOKUP(B1083,[3]Ap_CESANTIAS!$C$16:$M$112,11,0)+VLOOKUP(B1083,[4]Ap_CESANTIAS!$C$16:$M$112,11,0),0)</f>
        <v>0</v>
      </c>
      <c r="Y1083" s="3">
        <f>IFERROR(VLOOKUP(B1083,[3]Ap_PENSION!$C$16:$M$112,11,0)+VLOOKUP(B1083,[4]Ap_PENSION!$C$16:$M$112,11,0),0)</f>
        <v>0</v>
      </c>
      <c r="Z1083" s="3">
        <f>IFERROR(VLOOKUP(B1083,[3]Ap_SALUD!$C$16:$M$112,11,0)+VLOOKUP(B1083,[4]Ap_SALUD!$C$16:$M$112,11,0),0)</f>
        <v>0</v>
      </c>
      <c r="AA1083" s="36">
        <f t="shared" si="49"/>
        <v>0</v>
      </c>
      <c r="AB1083" s="37">
        <f t="shared" si="50"/>
        <v>0</v>
      </c>
    </row>
    <row r="1084" spans="1:28" hidden="1" x14ac:dyDescent="0.25">
      <c r="A1084" s="38">
        <v>1072</v>
      </c>
      <c r="B1084" s="61"/>
      <c r="C1084" s="31">
        <v>891900289</v>
      </c>
      <c r="D1084" s="31">
        <f>VLOOKUP(C1084,ENERO!$D$13:$E$1147,2,0)</f>
        <v>212276622</v>
      </c>
      <c r="E1084" s="61" t="s">
        <v>1210</v>
      </c>
      <c r="F1084" s="61"/>
      <c r="G1084" s="61"/>
      <c r="H1084" s="3">
        <v>368275972</v>
      </c>
      <c r="I1084" s="3">
        <v>673569521</v>
      </c>
      <c r="J1084" s="3">
        <f>IFERROR(VLOOKUP(C1084,[1]NOMINA!$Y$16:$AC$112,5,0),0)</f>
        <v>0</v>
      </c>
      <c r="K1084" s="3">
        <f>IFERROR(VLOOKUP(C1084,[1]CANCELACIONES!$Y$16:$AC$43,5,0),0)</f>
        <v>0</v>
      </c>
      <c r="L1084" s="3">
        <f>IFERROR(VLOOKUP(C1084,'[2]res- 200686'!$K$16:$R$112,8,0),0)</f>
        <v>0</v>
      </c>
      <c r="M1084" s="3">
        <f>IFERROR(VLOOKUP(C1084,'[2]reduccion calidad '!$K$16:$R$27,8,0),0)*-1</f>
        <v>0</v>
      </c>
      <c r="N1084" s="3"/>
      <c r="O1084" s="34">
        <f t="shared" si="48"/>
        <v>1041845493</v>
      </c>
      <c r="P1084" s="35">
        <v>1041845493</v>
      </c>
      <c r="Q1084" s="3">
        <f>IFERROR(VLOOKUP(C1084,[3]ServNOMINA!$F$16:$M$112,8,0)+VLOOKUP(C1084,[4]ServNOMINA!$F$16:$M$112,8,0),0)</f>
        <v>0</v>
      </c>
      <c r="R1084" s="3">
        <f>IFERROR(VLOOKUP(C1084,[3]ServOTROS!$F$16:$M$112,8,0)+VLOOKUP(C1084,[4]ServOTROS!$F$16:$M$112,8,0),0)</f>
        <v>0</v>
      </c>
      <c r="S1084" s="3"/>
      <c r="T1084" s="3">
        <f>IFERROR(VLOOKUP(B1084,[3]Aaf_PENSION!$C$16:$M$112,11,0)+VLOOKUP(B1084,[4]Aaf_PENSION!$C$16:$M$112,11,0),0)</f>
        <v>0</v>
      </c>
      <c r="U1084" s="3">
        <f>IFERROR(VLOOKUP(B1084,[3]Aaf_SALUD!$C$16:$M$112,11,0)+VLOOKUP(B1084,[4]Aaf_SALUD!$C$16:$M$112,11,0),0)</f>
        <v>0</v>
      </c>
      <c r="V1084" s="3"/>
      <c r="W1084" s="3"/>
      <c r="X1084" s="3">
        <f>IFERROR(VLOOKUP(B1084,[3]Ap_CESANTIAS!$C$16:$M$112,11,0)+VLOOKUP(B1084,[4]Ap_CESANTIAS!$C$16:$M$112,11,0),0)</f>
        <v>0</v>
      </c>
      <c r="Y1084" s="3">
        <f>IFERROR(VLOOKUP(B1084,[3]Ap_PENSION!$C$16:$M$112,11,0)+VLOOKUP(B1084,[4]Ap_PENSION!$C$16:$M$112,11,0),0)</f>
        <v>0</v>
      </c>
      <c r="Z1084" s="3">
        <f>IFERROR(VLOOKUP(B1084,[3]Ap_SALUD!$C$16:$M$112,11,0)+VLOOKUP(B1084,[4]Ap_SALUD!$C$16:$M$112,11,0),0)</f>
        <v>0</v>
      </c>
      <c r="AA1084" s="36">
        <f t="shared" si="49"/>
        <v>0</v>
      </c>
      <c r="AB1084" s="37">
        <f t="shared" si="50"/>
        <v>0</v>
      </c>
    </row>
    <row r="1085" spans="1:28" hidden="1" x14ac:dyDescent="0.25">
      <c r="A1085" s="29">
        <v>1073</v>
      </c>
      <c r="B1085" s="61"/>
      <c r="C1085" s="31">
        <v>800100526</v>
      </c>
      <c r="D1085" s="31">
        <f>VLOOKUP(C1085,ENERO!$D$13:$E$1147,2,0)</f>
        <v>217076670</v>
      </c>
      <c r="E1085" s="61" t="s">
        <v>395</v>
      </c>
      <c r="F1085" s="61"/>
      <c r="G1085" s="61"/>
      <c r="H1085" s="3">
        <v>189833508</v>
      </c>
      <c r="I1085" s="3">
        <v>385535552</v>
      </c>
      <c r="J1085" s="3">
        <f>IFERROR(VLOOKUP(C1085,[1]NOMINA!$Y$16:$AC$112,5,0),0)</f>
        <v>0</v>
      </c>
      <c r="K1085" s="3">
        <f>IFERROR(VLOOKUP(C1085,[1]CANCELACIONES!$Y$16:$AC$43,5,0),0)</f>
        <v>0</v>
      </c>
      <c r="L1085" s="3">
        <f>IFERROR(VLOOKUP(C1085,'[2]res- 200686'!$K$16:$R$112,8,0),0)</f>
        <v>0</v>
      </c>
      <c r="M1085" s="3">
        <f>IFERROR(VLOOKUP(C1085,'[2]reduccion calidad '!$K$16:$R$27,8,0),0)*-1</f>
        <v>0</v>
      </c>
      <c r="N1085" s="3"/>
      <c r="O1085" s="34">
        <f t="shared" si="48"/>
        <v>575369060</v>
      </c>
      <c r="P1085" s="35">
        <v>575369060</v>
      </c>
      <c r="Q1085" s="3">
        <f>IFERROR(VLOOKUP(C1085,[3]ServNOMINA!$F$16:$M$112,8,0)+VLOOKUP(C1085,[4]ServNOMINA!$F$16:$M$112,8,0),0)</f>
        <v>0</v>
      </c>
      <c r="R1085" s="3">
        <f>IFERROR(VLOOKUP(C1085,[3]ServOTROS!$F$16:$M$112,8,0)+VLOOKUP(C1085,[4]ServOTROS!$F$16:$M$112,8,0),0)</f>
        <v>0</v>
      </c>
      <c r="S1085" s="3"/>
      <c r="T1085" s="3">
        <f>IFERROR(VLOOKUP(B1085,[3]Aaf_PENSION!$C$16:$M$112,11,0)+VLOOKUP(B1085,[4]Aaf_PENSION!$C$16:$M$112,11,0),0)</f>
        <v>0</v>
      </c>
      <c r="U1085" s="3">
        <f>IFERROR(VLOOKUP(B1085,[3]Aaf_SALUD!$C$16:$M$112,11,0)+VLOOKUP(B1085,[4]Aaf_SALUD!$C$16:$M$112,11,0),0)</f>
        <v>0</v>
      </c>
      <c r="V1085" s="3"/>
      <c r="W1085" s="3"/>
      <c r="X1085" s="3">
        <f>IFERROR(VLOOKUP(B1085,[3]Ap_CESANTIAS!$C$16:$M$112,11,0)+VLOOKUP(B1085,[4]Ap_CESANTIAS!$C$16:$M$112,11,0),0)</f>
        <v>0</v>
      </c>
      <c r="Y1085" s="3">
        <f>IFERROR(VLOOKUP(B1085,[3]Ap_PENSION!$C$16:$M$112,11,0)+VLOOKUP(B1085,[4]Ap_PENSION!$C$16:$M$112,11,0),0)</f>
        <v>0</v>
      </c>
      <c r="Z1085" s="3">
        <f>IFERROR(VLOOKUP(B1085,[3]Ap_SALUD!$C$16:$M$112,11,0)+VLOOKUP(B1085,[4]Ap_SALUD!$C$16:$M$112,11,0),0)</f>
        <v>0</v>
      </c>
      <c r="AA1085" s="36">
        <f t="shared" si="49"/>
        <v>0</v>
      </c>
      <c r="AB1085" s="37">
        <f t="shared" si="50"/>
        <v>0</v>
      </c>
    </row>
    <row r="1086" spans="1:28" hidden="1" x14ac:dyDescent="0.25">
      <c r="A1086" s="38">
        <v>1074</v>
      </c>
      <c r="B1086" s="61"/>
      <c r="C1086" s="31">
        <v>800100527</v>
      </c>
      <c r="D1086" s="31">
        <f>VLOOKUP(C1086,ENERO!$D$13:$E$1147,2,0)</f>
        <v>213676736</v>
      </c>
      <c r="E1086" s="61" t="s">
        <v>1211</v>
      </c>
      <c r="F1086" s="61"/>
      <c r="G1086" s="61"/>
      <c r="H1086" s="3">
        <v>439210072</v>
      </c>
      <c r="I1086" s="3">
        <v>813198970</v>
      </c>
      <c r="J1086" s="3">
        <f>IFERROR(VLOOKUP(C1086,[1]NOMINA!$Y$16:$AC$112,5,0),0)</f>
        <v>0</v>
      </c>
      <c r="K1086" s="3">
        <f>IFERROR(VLOOKUP(C1086,[1]CANCELACIONES!$Y$16:$AC$43,5,0),0)</f>
        <v>0</v>
      </c>
      <c r="L1086" s="3">
        <f>IFERROR(VLOOKUP(C1086,'[2]res- 200686'!$K$16:$R$112,8,0),0)</f>
        <v>0</v>
      </c>
      <c r="M1086" s="3">
        <f>IFERROR(VLOOKUP(C1086,'[2]reduccion calidad '!$K$16:$R$27,8,0),0)*-1</f>
        <v>0</v>
      </c>
      <c r="N1086" s="3"/>
      <c r="O1086" s="34">
        <f t="shared" si="48"/>
        <v>1252409042</v>
      </c>
      <c r="P1086" s="35">
        <v>1252409042</v>
      </c>
      <c r="Q1086" s="3">
        <f>IFERROR(VLOOKUP(C1086,[3]ServNOMINA!$F$16:$M$112,8,0)+VLOOKUP(C1086,[4]ServNOMINA!$F$16:$M$112,8,0),0)</f>
        <v>0</v>
      </c>
      <c r="R1086" s="3">
        <f>IFERROR(VLOOKUP(C1086,[3]ServOTROS!$F$16:$M$112,8,0)+VLOOKUP(C1086,[4]ServOTROS!$F$16:$M$112,8,0),0)</f>
        <v>0</v>
      </c>
      <c r="S1086" s="3"/>
      <c r="T1086" s="3">
        <f>IFERROR(VLOOKUP(B1086,[3]Aaf_PENSION!$C$16:$M$112,11,0)+VLOOKUP(B1086,[4]Aaf_PENSION!$C$16:$M$112,11,0),0)</f>
        <v>0</v>
      </c>
      <c r="U1086" s="3">
        <f>IFERROR(VLOOKUP(B1086,[3]Aaf_SALUD!$C$16:$M$112,11,0)+VLOOKUP(B1086,[4]Aaf_SALUD!$C$16:$M$112,11,0),0)</f>
        <v>0</v>
      </c>
      <c r="V1086" s="3"/>
      <c r="W1086" s="3"/>
      <c r="X1086" s="3">
        <f>IFERROR(VLOOKUP(B1086,[3]Ap_CESANTIAS!$C$16:$M$112,11,0)+VLOOKUP(B1086,[4]Ap_CESANTIAS!$C$16:$M$112,11,0),0)</f>
        <v>0</v>
      </c>
      <c r="Y1086" s="3">
        <f>IFERROR(VLOOKUP(B1086,[3]Ap_PENSION!$C$16:$M$112,11,0)+VLOOKUP(B1086,[4]Ap_PENSION!$C$16:$M$112,11,0),0)</f>
        <v>0</v>
      </c>
      <c r="Z1086" s="3">
        <f>IFERROR(VLOOKUP(B1086,[3]Ap_SALUD!$C$16:$M$112,11,0)+VLOOKUP(B1086,[4]Ap_SALUD!$C$16:$M$112,11,0),0)</f>
        <v>0</v>
      </c>
      <c r="AA1086" s="36">
        <f t="shared" si="49"/>
        <v>0</v>
      </c>
      <c r="AB1086" s="37">
        <f t="shared" si="50"/>
        <v>0</v>
      </c>
    </row>
    <row r="1087" spans="1:28" hidden="1" x14ac:dyDescent="0.25">
      <c r="A1087" s="29">
        <v>1075</v>
      </c>
      <c r="B1087" s="61"/>
      <c r="C1087" s="31">
        <v>891900985</v>
      </c>
      <c r="D1087" s="31">
        <f>VLOOKUP(C1087,ENERO!$D$13:$E$1147,2,0)</f>
        <v>212376823</v>
      </c>
      <c r="E1087" s="61" t="s">
        <v>1212</v>
      </c>
      <c r="F1087" s="61"/>
      <c r="G1087" s="61"/>
      <c r="H1087" s="3">
        <v>188262928</v>
      </c>
      <c r="I1087" s="3">
        <v>345686292</v>
      </c>
      <c r="J1087" s="3">
        <f>IFERROR(VLOOKUP(C1087,[1]NOMINA!$Y$16:$AC$112,5,0),0)</f>
        <v>0</v>
      </c>
      <c r="K1087" s="3">
        <f>IFERROR(VLOOKUP(C1087,[1]CANCELACIONES!$Y$16:$AC$43,5,0),0)</f>
        <v>0</v>
      </c>
      <c r="L1087" s="3">
        <f>IFERROR(VLOOKUP(C1087,'[2]res- 200686'!$K$16:$R$112,8,0),0)</f>
        <v>0</v>
      </c>
      <c r="M1087" s="3">
        <f>IFERROR(VLOOKUP(C1087,'[2]reduccion calidad '!$K$16:$R$27,8,0),0)*-1</f>
        <v>0</v>
      </c>
      <c r="N1087" s="3"/>
      <c r="O1087" s="34">
        <f t="shared" si="48"/>
        <v>533949220</v>
      </c>
      <c r="P1087" s="35">
        <v>533949220</v>
      </c>
      <c r="Q1087" s="3">
        <f>IFERROR(VLOOKUP(C1087,[3]ServNOMINA!$F$16:$M$112,8,0)+VLOOKUP(C1087,[4]ServNOMINA!$F$16:$M$112,8,0),0)</f>
        <v>0</v>
      </c>
      <c r="R1087" s="3">
        <f>IFERROR(VLOOKUP(C1087,[3]ServOTROS!$F$16:$M$112,8,0)+VLOOKUP(C1087,[4]ServOTROS!$F$16:$M$112,8,0),0)</f>
        <v>0</v>
      </c>
      <c r="S1087" s="3"/>
      <c r="T1087" s="3">
        <f>IFERROR(VLOOKUP(B1087,[3]Aaf_PENSION!$C$16:$M$112,11,0)+VLOOKUP(B1087,[4]Aaf_PENSION!$C$16:$M$112,11,0),0)</f>
        <v>0</v>
      </c>
      <c r="U1087" s="3">
        <f>IFERROR(VLOOKUP(B1087,[3]Aaf_SALUD!$C$16:$M$112,11,0)+VLOOKUP(B1087,[4]Aaf_SALUD!$C$16:$M$112,11,0),0)</f>
        <v>0</v>
      </c>
      <c r="V1087" s="3"/>
      <c r="W1087" s="3"/>
      <c r="X1087" s="3">
        <f>IFERROR(VLOOKUP(B1087,[3]Ap_CESANTIAS!$C$16:$M$112,11,0)+VLOOKUP(B1087,[4]Ap_CESANTIAS!$C$16:$M$112,11,0),0)</f>
        <v>0</v>
      </c>
      <c r="Y1087" s="3">
        <f>IFERROR(VLOOKUP(B1087,[3]Ap_PENSION!$C$16:$M$112,11,0)+VLOOKUP(B1087,[4]Ap_PENSION!$C$16:$M$112,11,0),0)</f>
        <v>0</v>
      </c>
      <c r="Z1087" s="3">
        <f>IFERROR(VLOOKUP(B1087,[3]Ap_SALUD!$C$16:$M$112,11,0)+VLOOKUP(B1087,[4]Ap_SALUD!$C$16:$M$112,11,0),0)</f>
        <v>0</v>
      </c>
      <c r="AA1087" s="36">
        <f t="shared" si="49"/>
        <v>0</v>
      </c>
      <c r="AB1087" s="37">
        <f t="shared" si="50"/>
        <v>0</v>
      </c>
    </row>
    <row r="1088" spans="1:28" hidden="1" x14ac:dyDescent="0.25">
      <c r="A1088" s="38">
        <v>1076</v>
      </c>
      <c r="B1088" s="61"/>
      <c r="C1088" s="31">
        <v>891900764</v>
      </c>
      <c r="D1088" s="31">
        <f>VLOOKUP(C1088,ENERO!$D$13:$E$1147,2,0)</f>
        <v>212876828</v>
      </c>
      <c r="E1088" s="61" t="s">
        <v>1213</v>
      </c>
      <c r="F1088" s="61"/>
      <c r="G1088" s="61"/>
      <c r="H1088" s="3">
        <v>279925652</v>
      </c>
      <c r="I1088" s="3">
        <v>633673438</v>
      </c>
      <c r="J1088" s="3">
        <f>IFERROR(VLOOKUP(C1088,[1]NOMINA!$Y$16:$AC$112,5,0),0)</f>
        <v>0</v>
      </c>
      <c r="K1088" s="3">
        <f>IFERROR(VLOOKUP(C1088,[1]CANCELACIONES!$Y$16:$AC$43,5,0),0)</f>
        <v>0</v>
      </c>
      <c r="L1088" s="3">
        <f>IFERROR(VLOOKUP(C1088,'[2]res- 200686'!$K$16:$R$112,8,0),0)</f>
        <v>0</v>
      </c>
      <c r="M1088" s="3">
        <f>IFERROR(VLOOKUP(C1088,'[2]reduccion calidad '!$K$16:$R$27,8,0),0)*-1</f>
        <v>0</v>
      </c>
      <c r="N1088" s="3"/>
      <c r="O1088" s="34">
        <f t="shared" si="48"/>
        <v>913599090</v>
      </c>
      <c r="P1088" s="35">
        <v>913599090</v>
      </c>
      <c r="Q1088" s="3">
        <f>IFERROR(VLOOKUP(C1088,[3]ServNOMINA!$F$16:$M$112,8,0)+VLOOKUP(C1088,[4]ServNOMINA!$F$16:$M$112,8,0),0)</f>
        <v>0</v>
      </c>
      <c r="R1088" s="3">
        <f>IFERROR(VLOOKUP(C1088,[3]ServOTROS!$F$16:$M$112,8,0)+VLOOKUP(C1088,[4]ServOTROS!$F$16:$M$112,8,0),0)</f>
        <v>0</v>
      </c>
      <c r="S1088" s="3"/>
      <c r="T1088" s="3">
        <f>IFERROR(VLOOKUP(B1088,[3]Aaf_PENSION!$C$16:$M$112,11,0)+VLOOKUP(B1088,[4]Aaf_PENSION!$C$16:$M$112,11,0),0)</f>
        <v>0</v>
      </c>
      <c r="U1088" s="3">
        <f>IFERROR(VLOOKUP(B1088,[3]Aaf_SALUD!$C$16:$M$112,11,0)+VLOOKUP(B1088,[4]Aaf_SALUD!$C$16:$M$112,11,0),0)</f>
        <v>0</v>
      </c>
      <c r="V1088" s="3"/>
      <c r="W1088" s="3"/>
      <c r="X1088" s="3">
        <f>IFERROR(VLOOKUP(B1088,[3]Ap_CESANTIAS!$C$16:$M$112,11,0)+VLOOKUP(B1088,[4]Ap_CESANTIAS!$C$16:$M$112,11,0),0)</f>
        <v>0</v>
      </c>
      <c r="Y1088" s="3">
        <f>IFERROR(VLOOKUP(B1088,[3]Ap_PENSION!$C$16:$M$112,11,0)+VLOOKUP(B1088,[4]Ap_PENSION!$C$16:$M$112,11,0),0)</f>
        <v>0</v>
      </c>
      <c r="Z1088" s="3">
        <f>IFERROR(VLOOKUP(B1088,[3]Ap_SALUD!$C$16:$M$112,11,0)+VLOOKUP(B1088,[4]Ap_SALUD!$C$16:$M$112,11,0),0)</f>
        <v>0</v>
      </c>
      <c r="AA1088" s="36">
        <f t="shared" si="49"/>
        <v>0</v>
      </c>
      <c r="AB1088" s="37">
        <f t="shared" si="50"/>
        <v>0</v>
      </c>
    </row>
    <row r="1089" spans="1:28" hidden="1" x14ac:dyDescent="0.25">
      <c r="A1089" s="29">
        <v>1077</v>
      </c>
      <c r="B1089" s="61"/>
      <c r="C1089" s="31">
        <v>800100529</v>
      </c>
      <c r="D1089" s="31">
        <f>VLOOKUP(C1089,ENERO!$D$13:$E$1147,2,0)</f>
        <v>214576845</v>
      </c>
      <c r="E1089" s="61" t="s">
        <v>1214</v>
      </c>
      <c r="F1089" s="61"/>
      <c r="G1089" s="61"/>
      <c r="H1089" s="3">
        <v>59850966</v>
      </c>
      <c r="I1089" s="3">
        <v>173427829</v>
      </c>
      <c r="J1089" s="3">
        <f>IFERROR(VLOOKUP(C1089,[1]NOMINA!$Y$16:$AC$112,5,0),0)</f>
        <v>0</v>
      </c>
      <c r="K1089" s="3">
        <f>IFERROR(VLOOKUP(C1089,[1]CANCELACIONES!$Y$16:$AC$43,5,0),0)</f>
        <v>0</v>
      </c>
      <c r="L1089" s="3">
        <f>IFERROR(VLOOKUP(C1089,'[2]res- 200686'!$K$16:$R$112,8,0),0)</f>
        <v>0</v>
      </c>
      <c r="M1089" s="3">
        <f>IFERROR(VLOOKUP(C1089,'[2]reduccion calidad '!$K$16:$R$27,8,0),0)*-1</f>
        <v>0</v>
      </c>
      <c r="N1089" s="3"/>
      <c r="O1089" s="34">
        <f t="shared" si="48"/>
        <v>233278795</v>
      </c>
      <c r="P1089" s="35">
        <v>233278795</v>
      </c>
      <c r="Q1089" s="3">
        <f>IFERROR(VLOOKUP(C1089,[3]ServNOMINA!$F$16:$M$112,8,0)+VLOOKUP(C1089,[4]ServNOMINA!$F$16:$M$112,8,0),0)</f>
        <v>0</v>
      </c>
      <c r="R1089" s="3">
        <f>IFERROR(VLOOKUP(C1089,[3]ServOTROS!$F$16:$M$112,8,0)+VLOOKUP(C1089,[4]ServOTROS!$F$16:$M$112,8,0),0)</f>
        <v>0</v>
      </c>
      <c r="S1089" s="3"/>
      <c r="T1089" s="3">
        <f>IFERROR(VLOOKUP(B1089,[3]Aaf_PENSION!$C$16:$M$112,11,0)+VLOOKUP(B1089,[4]Aaf_PENSION!$C$16:$M$112,11,0),0)</f>
        <v>0</v>
      </c>
      <c r="U1089" s="3">
        <f>IFERROR(VLOOKUP(B1089,[3]Aaf_SALUD!$C$16:$M$112,11,0)+VLOOKUP(B1089,[4]Aaf_SALUD!$C$16:$M$112,11,0),0)</f>
        <v>0</v>
      </c>
      <c r="V1089" s="3"/>
      <c r="W1089" s="3"/>
      <c r="X1089" s="3">
        <f>IFERROR(VLOOKUP(B1089,[3]Ap_CESANTIAS!$C$16:$M$112,11,0)+VLOOKUP(B1089,[4]Ap_CESANTIAS!$C$16:$M$112,11,0),0)</f>
        <v>0</v>
      </c>
      <c r="Y1089" s="3">
        <f>IFERROR(VLOOKUP(B1089,[3]Ap_PENSION!$C$16:$M$112,11,0)+VLOOKUP(B1089,[4]Ap_PENSION!$C$16:$M$112,11,0),0)</f>
        <v>0</v>
      </c>
      <c r="Z1089" s="3">
        <f>IFERROR(VLOOKUP(B1089,[3]Ap_SALUD!$C$16:$M$112,11,0)+VLOOKUP(B1089,[4]Ap_SALUD!$C$16:$M$112,11,0),0)</f>
        <v>0</v>
      </c>
      <c r="AA1089" s="36">
        <f t="shared" si="49"/>
        <v>0</v>
      </c>
      <c r="AB1089" s="37">
        <f t="shared" si="50"/>
        <v>0</v>
      </c>
    </row>
    <row r="1090" spans="1:28" hidden="1" x14ac:dyDescent="0.25">
      <c r="A1090" s="38">
        <v>1078</v>
      </c>
      <c r="B1090" s="61"/>
      <c r="C1090" s="31">
        <v>891901155</v>
      </c>
      <c r="D1090" s="31">
        <f>VLOOKUP(C1090,ENERO!$D$13:$E$1147,2,0)</f>
        <v>216376863</v>
      </c>
      <c r="E1090" s="61" t="s">
        <v>1215</v>
      </c>
      <c r="F1090" s="61"/>
      <c r="G1090" s="61"/>
      <c r="H1090" s="3">
        <v>100226108</v>
      </c>
      <c r="I1090" s="3">
        <v>217417225</v>
      </c>
      <c r="J1090" s="3">
        <f>IFERROR(VLOOKUP(C1090,[1]NOMINA!$Y$16:$AC$112,5,0),0)</f>
        <v>0</v>
      </c>
      <c r="K1090" s="3">
        <f>IFERROR(VLOOKUP(C1090,[1]CANCELACIONES!$Y$16:$AC$43,5,0),0)</f>
        <v>0</v>
      </c>
      <c r="L1090" s="3">
        <f>IFERROR(VLOOKUP(C1090,'[2]res- 200686'!$K$16:$R$112,8,0),0)</f>
        <v>0</v>
      </c>
      <c r="M1090" s="3">
        <f>IFERROR(VLOOKUP(C1090,'[2]reduccion calidad '!$K$16:$R$27,8,0),0)*-1</f>
        <v>0</v>
      </c>
      <c r="N1090" s="3"/>
      <c r="O1090" s="34">
        <f t="shared" si="48"/>
        <v>317643333</v>
      </c>
      <c r="P1090" s="35">
        <v>317643333</v>
      </c>
      <c r="Q1090" s="3">
        <f>IFERROR(VLOOKUP(C1090,[3]ServNOMINA!$F$16:$M$112,8,0)+VLOOKUP(C1090,[4]ServNOMINA!$F$16:$M$112,8,0),0)</f>
        <v>0</v>
      </c>
      <c r="R1090" s="3">
        <f>IFERROR(VLOOKUP(C1090,[3]ServOTROS!$F$16:$M$112,8,0)+VLOOKUP(C1090,[4]ServOTROS!$F$16:$M$112,8,0),0)</f>
        <v>0</v>
      </c>
      <c r="S1090" s="3"/>
      <c r="T1090" s="3">
        <f>IFERROR(VLOOKUP(B1090,[3]Aaf_PENSION!$C$16:$M$112,11,0)+VLOOKUP(B1090,[4]Aaf_PENSION!$C$16:$M$112,11,0),0)</f>
        <v>0</v>
      </c>
      <c r="U1090" s="3">
        <f>IFERROR(VLOOKUP(B1090,[3]Aaf_SALUD!$C$16:$M$112,11,0)+VLOOKUP(B1090,[4]Aaf_SALUD!$C$16:$M$112,11,0),0)</f>
        <v>0</v>
      </c>
      <c r="V1090" s="3"/>
      <c r="W1090" s="3"/>
      <c r="X1090" s="3">
        <f>IFERROR(VLOOKUP(B1090,[3]Ap_CESANTIAS!$C$16:$M$112,11,0)+VLOOKUP(B1090,[4]Ap_CESANTIAS!$C$16:$M$112,11,0),0)</f>
        <v>0</v>
      </c>
      <c r="Y1090" s="3">
        <f>IFERROR(VLOOKUP(B1090,[3]Ap_PENSION!$C$16:$M$112,11,0)+VLOOKUP(B1090,[4]Ap_PENSION!$C$16:$M$112,11,0),0)</f>
        <v>0</v>
      </c>
      <c r="Z1090" s="3">
        <f>IFERROR(VLOOKUP(B1090,[3]Ap_SALUD!$C$16:$M$112,11,0)+VLOOKUP(B1090,[4]Ap_SALUD!$C$16:$M$112,11,0),0)</f>
        <v>0</v>
      </c>
      <c r="AA1090" s="36">
        <f t="shared" si="49"/>
        <v>0</v>
      </c>
      <c r="AB1090" s="37">
        <f t="shared" si="50"/>
        <v>0</v>
      </c>
    </row>
    <row r="1091" spans="1:28" hidden="1" x14ac:dyDescent="0.25">
      <c r="A1091" s="29">
        <v>1079</v>
      </c>
      <c r="B1091" s="61"/>
      <c r="C1091" s="31">
        <v>800243022</v>
      </c>
      <c r="D1091" s="31">
        <f>VLOOKUP(C1091,ENERO!$D$13:$E$1147,2,0)</f>
        <v>216976869</v>
      </c>
      <c r="E1091" s="61" t="s">
        <v>1216</v>
      </c>
      <c r="F1091" s="61"/>
      <c r="G1091" s="61"/>
      <c r="H1091" s="3">
        <v>132721458</v>
      </c>
      <c r="I1091" s="3">
        <v>330509706</v>
      </c>
      <c r="J1091" s="3">
        <f>IFERROR(VLOOKUP(C1091,[1]NOMINA!$Y$16:$AC$112,5,0),0)</f>
        <v>0</v>
      </c>
      <c r="K1091" s="3">
        <f>IFERROR(VLOOKUP(C1091,[1]CANCELACIONES!$Y$16:$AC$43,5,0),0)</f>
        <v>0</v>
      </c>
      <c r="L1091" s="3">
        <f>IFERROR(VLOOKUP(C1091,'[2]res- 200686'!$K$16:$R$112,8,0),0)</f>
        <v>0</v>
      </c>
      <c r="M1091" s="3">
        <f>IFERROR(VLOOKUP(C1091,'[2]reduccion calidad '!$K$16:$R$27,8,0),0)*-1</f>
        <v>0</v>
      </c>
      <c r="N1091" s="3"/>
      <c r="O1091" s="34">
        <f t="shared" si="48"/>
        <v>463231164</v>
      </c>
      <c r="P1091" s="35">
        <v>463231164</v>
      </c>
      <c r="Q1091" s="3">
        <f>IFERROR(VLOOKUP(C1091,[3]ServNOMINA!$F$16:$M$112,8,0)+VLOOKUP(C1091,[4]ServNOMINA!$F$16:$M$112,8,0),0)</f>
        <v>0</v>
      </c>
      <c r="R1091" s="3">
        <f>IFERROR(VLOOKUP(C1091,[3]ServOTROS!$F$16:$M$112,8,0)+VLOOKUP(C1091,[4]ServOTROS!$F$16:$M$112,8,0),0)</f>
        <v>0</v>
      </c>
      <c r="S1091" s="3"/>
      <c r="T1091" s="3">
        <f>IFERROR(VLOOKUP(B1091,[3]Aaf_PENSION!$C$16:$M$112,11,0)+VLOOKUP(B1091,[4]Aaf_PENSION!$C$16:$M$112,11,0),0)</f>
        <v>0</v>
      </c>
      <c r="U1091" s="3">
        <f>IFERROR(VLOOKUP(B1091,[3]Aaf_SALUD!$C$16:$M$112,11,0)+VLOOKUP(B1091,[4]Aaf_SALUD!$C$16:$M$112,11,0),0)</f>
        <v>0</v>
      </c>
      <c r="V1091" s="3"/>
      <c r="W1091" s="3"/>
      <c r="X1091" s="3">
        <f>IFERROR(VLOOKUP(B1091,[3]Ap_CESANTIAS!$C$16:$M$112,11,0)+VLOOKUP(B1091,[4]Ap_CESANTIAS!$C$16:$M$112,11,0),0)</f>
        <v>0</v>
      </c>
      <c r="Y1091" s="3">
        <f>IFERROR(VLOOKUP(B1091,[3]Ap_PENSION!$C$16:$M$112,11,0)+VLOOKUP(B1091,[4]Ap_PENSION!$C$16:$M$112,11,0),0)</f>
        <v>0</v>
      </c>
      <c r="Z1091" s="3">
        <f>IFERROR(VLOOKUP(B1091,[3]Ap_SALUD!$C$16:$M$112,11,0)+VLOOKUP(B1091,[4]Ap_SALUD!$C$16:$M$112,11,0),0)</f>
        <v>0</v>
      </c>
      <c r="AA1091" s="36">
        <f t="shared" si="49"/>
        <v>0</v>
      </c>
      <c r="AB1091" s="37">
        <f t="shared" si="50"/>
        <v>0</v>
      </c>
    </row>
    <row r="1092" spans="1:28" hidden="1" x14ac:dyDescent="0.25">
      <c r="A1092" s="38">
        <v>1080</v>
      </c>
      <c r="B1092" s="61"/>
      <c r="C1092" s="31">
        <v>800100531</v>
      </c>
      <c r="D1092" s="31">
        <f>VLOOKUP(C1092,ENERO!$D$13:$E$1147,2,0)</f>
        <v>219076890</v>
      </c>
      <c r="E1092" s="61" t="s">
        <v>1217</v>
      </c>
      <c r="F1092" s="61"/>
      <c r="G1092" s="61"/>
      <c r="H1092" s="3">
        <v>191855052</v>
      </c>
      <c r="I1092" s="3">
        <v>426393353</v>
      </c>
      <c r="J1092" s="3">
        <f>IFERROR(VLOOKUP(C1092,[1]NOMINA!$Y$16:$AC$112,5,0),0)</f>
        <v>0</v>
      </c>
      <c r="K1092" s="3">
        <f>IFERROR(VLOOKUP(C1092,[1]CANCELACIONES!$Y$16:$AC$43,5,0),0)</f>
        <v>0</v>
      </c>
      <c r="L1092" s="3">
        <f>IFERROR(VLOOKUP(C1092,'[2]res- 200686'!$K$16:$R$112,8,0),0)</f>
        <v>0</v>
      </c>
      <c r="M1092" s="3">
        <f>IFERROR(VLOOKUP(C1092,'[2]reduccion calidad '!$K$16:$R$27,8,0),0)*-1</f>
        <v>0</v>
      </c>
      <c r="N1092" s="3"/>
      <c r="O1092" s="34">
        <f t="shared" si="48"/>
        <v>618248405</v>
      </c>
      <c r="P1092" s="35">
        <v>618248405</v>
      </c>
      <c r="Q1092" s="3">
        <f>IFERROR(VLOOKUP(C1092,[3]ServNOMINA!$F$16:$M$112,8,0)+VLOOKUP(C1092,[4]ServNOMINA!$F$16:$M$112,8,0),0)</f>
        <v>0</v>
      </c>
      <c r="R1092" s="3">
        <f>IFERROR(VLOOKUP(C1092,[3]ServOTROS!$F$16:$M$112,8,0)+VLOOKUP(C1092,[4]ServOTROS!$F$16:$M$112,8,0),0)</f>
        <v>0</v>
      </c>
      <c r="S1092" s="3"/>
      <c r="T1092" s="3">
        <f>IFERROR(VLOOKUP(B1092,[3]Aaf_PENSION!$C$16:$M$112,11,0)+VLOOKUP(B1092,[4]Aaf_PENSION!$C$16:$M$112,11,0),0)</f>
        <v>0</v>
      </c>
      <c r="U1092" s="3">
        <f>IFERROR(VLOOKUP(B1092,[3]Aaf_SALUD!$C$16:$M$112,11,0)+VLOOKUP(B1092,[4]Aaf_SALUD!$C$16:$M$112,11,0),0)</f>
        <v>0</v>
      </c>
      <c r="V1092" s="3"/>
      <c r="W1092" s="3"/>
      <c r="X1092" s="3">
        <f>IFERROR(VLOOKUP(B1092,[3]Ap_CESANTIAS!$C$16:$M$112,11,0)+VLOOKUP(B1092,[4]Ap_CESANTIAS!$C$16:$M$112,11,0),0)</f>
        <v>0</v>
      </c>
      <c r="Y1092" s="3">
        <f>IFERROR(VLOOKUP(B1092,[3]Ap_PENSION!$C$16:$M$112,11,0)+VLOOKUP(B1092,[4]Ap_PENSION!$C$16:$M$112,11,0),0)</f>
        <v>0</v>
      </c>
      <c r="Z1092" s="3">
        <f>IFERROR(VLOOKUP(B1092,[3]Ap_SALUD!$C$16:$M$112,11,0)+VLOOKUP(B1092,[4]Ap_SALUD!$C$16:$M$112,11,0),0)</f>
        <v>0</v>
      </c>
      <c r="AA1092" s="36">
        <f t="shared" si="49"/>
        <v>0</v>
      </c>
      <c r="AB1092" s="37">
        <f t="shared" si="50"/>
        <v>0</v>
      </c>
    </row>
    <row r="1093" spans="1:28" hidden="1" x14ac:dyDescent="0.25">
      <c r="A1093" s="29">
        <v>1081</v>
      </c>
      <c r="B1093" s="61"/>
      <c r="C1093" s="31">
        <v>891900624</v>
      </c>
      <c r="D1093" s="31">
        <f>VLOOKUP(C1093,ENERO!$D$13:$E$1147,2,0)</f>
        <v>219576895</v>
      </c>
      <c r="E1093" s="61" t="s">
        <v>1218</v>
      </c>
      <c r="F1093" s="61"/>
      <c r="G1093" s="61"/>
      <c r="H1093" s="3">
        <v>490623584</v>
      </c>
      <c r="I1093" s="3">
        <v>812067500</v>
      </c>
      <c r="J1093" s="3">
        <f>IFERROR(VLOOKUP(C1093,[1]NOMINA!$Y$16:$AC$112,5,0),0)</f>
        <v>0</v>
      </c>
      <c r="K1093" s="3">
        <f>IFERROR(VLOOKUP(C1093,[1]CANCELACIONES!$Y$16:$AC$43,5,0),0)</f>
        <v>0</v>
      </c>
      <c r="L1093" s="3">
        <f>IFERROR(VLOOKUP(C1093,'[2]res- 200686'!$K$16:$R$112,8,0),0)</f>
        <v>0</v>
      </c>
      <c r="M1093" s="3">
        <f>IFERROR(VLOOKUP(C1093,'[2]reduccion calidad '!$K$16:$R$27,8,0),0)*-1</f>
        <v>0</v>
      </c>
      <c r="N1093" s="3"/>
      <c r="O1093" s="34">
        <f t="shared" si="48"/>
        <v>1302691084</v>
      </c>
      <c r="P1093" s="35">
        <v>1302691084</v>
      </c>
      <c r="Q1093" s="3">
        <f>IFERROR(VLOOKUP(C1093,[3]ServNOMINA!$F$16:$M$112,8,0)+VLOOKUP(C1093,[4]ServNOMINA!$F$16:$M$112,8,0),0)</f>
        <v>0</v>
      </c>
      <c r="R1093" s="3">
        <f>IFERROR(VLOOKUP(C1093,[3]ServOTROS!$F$16:$M$112,8,0)+VLOOKUP(C1093,[4]ServOTROS!$F$16:$M$112,8,0),0)</f>
        <v>0</v>
      </c>
      <c r="S1093" s="3"/>
      <c r="T1093" s="3">
        <f>IFERROR(VLOOKUP(B1093,[3]Aaf_PENSION!$C$16:$M$112,11,0)+VLOOKUP(B1093,[4]Aaf_PENSION!$C$16:$M$112,11,0),0)</f>
        <v>0</v>
      </c>
      <c r="U1093" s="3">
        <f>IFERROR(VLOOKUP(B1093,[3]Aaf_SALUD!$C$16:$M$112,11,0)+VLOOKUP(B1093,[4]Aaf_SALUD!$C$16:$M$112,11,0),0)</f>
        <v>0</v>
      </c>
      <c r="V1093" s="3"/>
      <c r="W1093" s="3"/>
      <c r="X1093" s="3">
        <f>IFERROR(VLOOKUP(B1093,[3]Ap_CESANTIAS!$C$16:$M$112,11,0)+VLOOKUP(B1093,[4]Ap_CESANTIAS!$C$16:$M$112,11,0),0)</f>
        <v>0</v>
      </c>
      <c r="Y1093" s="3">
        <f>IFERROR(VLOOKUP(B1093,[3]Ap_PENSION!$C$16:$M$112,11,0)+VLOOKUP(B1093,[4]Ap_PENSION!$C$16:$M$112,11,0),0)</f>
        <v>0</v>
      </c>
      <c r="Z1093" s="3">
        <f>IFERROR(VLOOKUP(B1093,[3]Ap_SALUD!$C$16:$M$112,11,0)+VLOOKUP(B1093,[4]Ap_SALUD!$C$16:$M$112,11,0),0)</f>
        <v>0</v>
      </c>
      <c r="AA1093" s="36">
        <f t="shared" si="49"/>
        <v>0</v>
      </c>
      <c r="AB1093" s="37">
        <f t="shared" si="50"/>
        <v>0</v>
      </c>
    </row>
    <row r="1094" spans="1:28" hidden="1" x14ac:dyDescent="0.25">
      <c r="A1094" s="38">
        <v>1082</v>
      </c>
      <c r="B1094" s="61"/>
      <c r="C1094" s="31">
        <v>800102504</v>
      </c>
      <c r="D1094" s="31">
        <f>VLOOKUP(C1094,ENERO!$D$13:$E$1147,2,0)</f>
        <v>210181001</v>
      </c>
      <c r="E1094" s="61" t="s">
        <v>1219</v>
      </c>
      <c r="F1094" s="61"/>
      <c r="G1094" s="61"/>
      <c r="H1094" s="3">
        <v>2473154591</v>
      </c>
      <c r="I1094" s="3">
        <v>2978019627</v>
      </c>
      <c r="J1094" s="3">
        <f>IFERROR(VLOOKUP(C1094,[1]NOMINA!$Y$16:$AC$112,5,0),0)</f>
        <v>0</v>
      </c>
      <c r="K1094" s="3">
        <f>IFERROR(VLOOKUP(C1094,[1]CANCELACIONES!$Y$16:$AC$43,5,0),0)</f>
        <v>0</v>
      </c>
      <c r="L1094" s="3">
        <f>IFERROR(VLOOKUP(C1094,'[2]res- 200686'!$K$16:$R$112,8,0),0)</f>
        <v>0</v>
      </c>
      <c r="M1094" s="3">
        <f>IFERROR(VLOOKUP(C1094,'[2]reduccion calidad '!$K$16:$R$27,8,0),0)*-1</f>
        <v>0</v>
      </c>
      <c r="N1094" s="3"/>
      <c r="O1094" s="34">
        <f t="shared" si="48"/>
        <v>5451174218</v>
      </c>
      <c r="P1094" s="35">
        <v>5451174218</v>
      </c>
      <c r="Q1094" s="3">
        <f>IFERROR(VLOOKUP(C1094,[3]ServNOMINA!$F$16:$M$112,8,0)+VLOOKUP(C1094,[4]ServNOMINA!$F$16:$M$112,8,0),0)</f>
        <v>0</v>
      </c>
      <c r="R1094" s="3">
        <f>IFERROR(VLOOKUP(C1094,[3]ServOTROS!$F$16:$M$112,8,0)+VLOOKUP(C1094,[4]ServOTROS!$F$16:$M$112,8,0),0)</f>
        <v>0</v>
      </c>
      <c r="S1094" s="3"/>
      <c r="T1094" s="3">
        <f>IFERROR(VLOOKUP(B1094,[3]Aaf_PENSION!$C$16:$M$112,11,0)+VLOOKUP(B1094,[4]Aaf_PENSION!$C$16:$M$112,11,0),0)</f>
        <v>0</v>
      </c>
      <c r="U1094" s="3">
        <f>IFERROR(VLOOKUP(B1094,[3]Aaf_SALUD!$C$16:$M$112,11,0)+VLOOKUP(B1094,[4]Aaf_SALUD!$C$16:$M$112,11,0),0)</f>
        <v>0</v>
      </c>
      <c r="V1094" s="3"/>
      <c r="W1094" s="3"/>
      <c r="X1094" s="3">
        <f>IFERROR(VLOOKUP(B1094,[3]Ap_CESANTIAS!$C$16:$M$112,11,0)+VLOOKUP(B1094,[4]Ap_CESANTIAS!$C$16:$M$112,11,0),0)</f>
        <v>0</v>
      </c>
      <c r="Y1094" s="3">
        <f>IFERROR(VLOOKUP(B1094,[3]Ap_PENSION!$C$16:$M$112,11,0)+VLOOKUP(B1094,[4]Ap_PENSION!$C$16:$M$112,11,0),0)</f>
        <v>0</v>
      </c>
      <c r="Z1094" s="3">
        <f>IFERROR(VLOOKUP(B1094,[3]Ap_SALUD!$C$16:$M$112,11,0)+VLOOKUP(B1094,[4]Ap_SALUD!$C$16:$M$112,11,0),0)</f>
        <v>0</v>
      </c>
      <c r="AA1094" s="36">
        <f t="shared" si="49"/>
        <v>0</v>
      </c>
      <c r="AB1094" s="37">
        <f t="shared" si="50"/>
        <v>0</v>
      </c>
    </row>
    <row r="1095" spans="1:28" hidden="1" x14ac:dyDescent="0.25">
      <c r="A1095" s="29">
        <v>1083</v>
      </c>
      <c r="B1095" s="61"/>
      <c r="C1095" s="31">
        <v>892099494</v>
      </c>
      <c r="D1095" s="31">
        <f>VLOOKUP(C1095,ENERO!$D$13:$E$1147,2,0)</f>
        <v>216581065</v>
      </c>
      <c r="E1095" s="61" t="s">
        <v>1220</v>
      </c>
      <c r="F1095" s="61"/>
      <c r="G1095" s="61"/>
      <c r="H1095" s="3">
        <v>1646734991</v>
      </c>
      <c r="I1095" s="3">
        <v>2328202025</v>
      </c>
      <c r="J1095" s="3">
        <f>IFERROR(VLOOKUP(C1095,[1]NOMINA!$Y$16:$AC$112,5,0),0)</f>
        <v>0</v>
      </c>
      <c r="K1095" s="3">
        <f>IFERROR(VLOOKUP(C1095,[1]CANCELACIONES!$Y$16:$AC$43,5,0),0)</f>
        <v>0</v>
      </c>
      <c r="L1095" s="3">
        <f>IFERROR(VLOOKUP(C1095,'[2]res- 200686'!$K$16:$R$112,8,0),0)</f>
        <v>0</v>
      </c>
      <c r="M1095" s="3">
        <f>IFERROR(VLOOKUP(C1095,'[2]reduccion calidad '!$K$16:$R$27,8,0),0)*-1</f>
        <v>0</v>
      </c>
      <c r="N1095" s="3"/>
      <c r="O1095" s="34">
        <f t="shared" si="48"/>
        <v>3974937016</v>
      </c>
      <c r="P1095" s="35">
        <v>3974937016</v>
      </c>
      <c r="Q1095" s="3">
        <f>IFERROR(VLOOKUP(C1095,[3]ServNOMINA!$F$16:$M$112,8,0)+VLOOKUP(C1095,[4]ServNOMINA!$F$16:$M$112,8,0),0)</f>
        <v>0</v>
      </c>
      <c r="R1095" s="3">
        <f>IFERROR(VLOOKUP(C1095,[3]ServOTROS!$F$16:$M$112,8,0)+VLOOKUP(C1095,[4]ServOTROS!$F$16:$M$112,8,0),0)</f>
        <v>0</v>
      </c>
      <c r="S1095" s="3"/>
      <c r="T1095" s="3">
        <f>IFERROR(VLOOKUP(B1095,[3]Aaf_PENSION!$C$16:$M$112,11,0)+VLOOKUP(B1095,[4]Aaf_PENSION!$C$16:$M$112,11,0),0)</f>
        <v>0</v>
      </c>
      <c r="U1095" s="3">
        <f>IFERROR(VLOOKUP(B1095,[3]Aaf_SALUD!$C$16:$M$112,11,0)+VLOOKUP(B1095,[4]Aaf_SALUD!$C$16:$M$112,11,0),0)</f>
        <v>0</v>
      </c>
      <c r="V1095" s="3"/>
      <c r="W1095" s="3"/>
      <c r="X1095" s="3">
        <f>IFERROR(VLOOKUP(B1095,[3]Ap_CESANTIAS!$C$16:$M$112,11,0)+VLOOKUP(B1095,[4]Ap_CESANTIAS!$C$16:$M$112,11,0),0)</f>
        <v>0</v>
      </c>
      <c r="Y1095" s="3">
        <f>IFERROR(VLOOKUP(B1095,[3]Ap_PENSION!$C$16:$M$112,11,0)+VLOOKUP(B1095,[4]Ap_PENSION!$C$16:$M$112,11,0),0)</f>
        <v>0</v>
      </c>
      <c r="Z1095" s="3">
        <f>IFERROR(VLOOKUP(B1095,[3]Ap_SALUD!$C$16:$M$112,11,0)+VLOOKUP(B1095,[4]Ap_SALUD!$C$16:$M$112,11,0),0)</f>
        <v>0</v>
      </c>
      <c r="AA1095" s="36">
        <f t="shared" si="49"/>
        <v>0</v>
      </c>
      <c r="AB1095" s="37">
        <f t="shared" si="50"/>
        <v>0</v>
      </c>
    </row>
    <row r="1096" spans="1:28" hidden="1" x14ac:dyDescent="0.25">
      <c r="A1096" s="38">
        <v>1084</v>
      </c>
      <c r="B1096" s="61"/>
      <c r="C1096" s="31">
        <v>800014434</v>
      </c>
      <c r="D1096" s="31">
        <f>VLOOKUP(C1096,ENERO!$D$13:$E$1147,2,0)</f>
        <v>212081220</v>
      </c>
      <c r="E1096" s="61" t="s">
        <v>1221</v>
      </c>
      <c r="F1096" s="61"/>
      <c r="G1096" s="61"/>
      <c r="H1096" s="3">
        <v>96289479</v>
      </c>
      <c r="I1096" s="3">
        <v>191243006</v>
      </c>
      <c r="J1096" s="3">
        <f>IFERROR(VLOOKUP(C1096,[1]NOMINA!$Y$16:$AC$112,5,0),0)</f>
        <v>0</v>
      </c>
      <c r="K1096" s="3">
        <f>IFERROR(VLOOKUP(C1096,[1]CANCELACIONES!$Y$16:$AC$43,5,0),0)</f>
        <v>0</v>
      </c>
      <c r="L1096" s="3">
        <f>IFERROR(VLOOKUP(C1096,'[2]res- 200686'!$K$16:$R$112,8,0),0)</f>
        <v>0</v>
      </c>
      <c r="M1096" s="3">
        <f>IFERROR(VLOOKUP(C1096,'[2]reduccion calidad '!$K$16:$R$27,8,0),0)*-1</f>
        <v>0</v>
      </c>
      <c r="N1096" s="3"/>
      <c r="O1096" s="34">
        <f t="shared" si="48"/>
        <v>287532485</v>
      </c>
      <c r="P1096" s="35">
        <v>287532485</v>
      </c>
      <c r="Q1096" s="3">
        <f>IFERROR(VLOOKUP(C1096,[3]ServNOMINA!$F$16:$M$112,8,0)+VLOOKUP(C1096,[4]ServNOMINA!$F$16:$M$112,8,0),0)</f>
        <v>0</v>
      </c>
      <c r="R1096" s="3">
        <f>IFERROR(VLOOKUP(C1096,[3]ServOTROS!$F$16:$M$112,8,0)+VLOOKUP(C1096,[4]ServOTROS!$F$16:$M$112,8,0),0)</f>
        <v>0</v>
      </c>
      <c r="S1096" s="3"/>
      <c r="T1096" s="3">
        <f>IFERROR(VLOOKUP(B1096,[3]Aaf_PENSION!$C$16:$M$112,11,0)+VLOOKUP(B1096,[4]Aaf_PENSION!$C$16:$M$112,11,0),0)</f>
        <v>0</v>
      </c>
      <c r="U1096" s="3">
        <f>IFERROR(VLOOKUP(B1096,[3]Aaf_SALUD!$C$16:$M$112,11,0)+VLOOKUP(B1096,[4]Aaf_SALUD!$C$16:$M$112,11,0),0)</f>
        <v>0</v>
      </c>
      <c r="V1096" s="3"/>
      <c r="W1096" s="3"/>
      <c r="X1096" s="3">
        <f>IFERROR(VLOOKUP(B1096,[3]Ap_CESANTIAS!$C$16:$M$112,11,0)+VLOOKUP(B1096,[4]Ap_CESANTIAS!$C$16:$M$112,11,0),0)</f>
        <v>0</v>
      </c>
      <c r="Y1096" s="3">
        <f>IFERROR(VLOOKUP(B1096,[3]Ap_PENSION!$C$16:$M$112,11,0)+VLOOKUP(B1096,[4]Ap_PENSION!$C$16:$M$112,11,0),0)</f>
        <v>0</v>
      </c>
      <c r="Z1096" s="3">
        <f>IFERROR(VLOOKUP(B1096,[3]Ap_SALUD!$C$16:$M$112,11,0)+VLOOKUP(B1096,[4]Ap_SALUD!$C$16:$M$112,11,0),0)</f>
        <v>0</v>
      </c>
      <c r="AA1096" s="36">
        <f t="shared" si="49"/>
        <v>0</v>
      </c>
      <c r="AB1096" s="37">
        <f t="shared" si="50"/>
        <v>0</v>
      </c>
    </row>
    <row r="1097" spans="1:28" hidden="1" x14ac:dyDescent="0.25">
      <c r="A1097" s="29">
        <v>1085</v>
      </c>
      <c r="B1097" s="61"/>
      <c r="C1097" s="31">
        <v>800136069</v>
      </c>
      <c r="D1097" s="31">
        <f>VLOOKUP(C1097,ENERO!$D$13:$E$1147,2,0)</f>
        <v>210081300</v>
      </c>
      <c r="E1097" s="61" t="s">
        <v>1222</v>
      </c>
      <c r="F1097" s="61"/>
      <c r="G1097" s="61"/>
      <c r="H1097" s="3">
        <v>686971551</v>
      </c>
      <c r="I1097" s="3">
        <v>1086163637</v>
      </c>
      <c r="J1097" s="3">
        <f>IFERROR(VLOOKUP(C1097,[1]NOMINA!$Y$16:$AC$112,5,0),0)</f>
        <v>0</v>
      </c>
      <c r="K1097" s="3">
        <f>IFERROR(VLOOKUP(C1097,[1]CANCELACIONES!$Y$16:$AC$43,5,0),0)</f>
        <v>0</v>
      </c>
      <c r="L1097" s="3">
        <f>IFERROR(VLOOKUP(C1097,'[2]res- 200686'!$K$16:$R$112,8,0),0)</f>
        <v>0</v>
      </c>
      <c r="M1097" s="3">
        <f>IFERROR(VLOOKUP(C1097,'[2]reduccion calidad '!$K$16:$R$27,8,0),0)*-1</f>
        <v>0</v>
      </c>
      <c r="N1097" s="3"/>
      <c r="O1097" s="34">
        <f t="shared" si="48"/>
        <v>1773135188</v>
      </c>
      <c r="P1097" s="35">
        <v>1773135188</v>
      </c>
      <c r="Q1097" s="3">
        <f>IFERROR(VLOOKUP(C1097,[3]ServNOMINA!$F$16:$M$112,8,0)+VLOOKUP(C1097,[4]ServNOMINA!$F$16:$M$112,8,0),0)</f>
        <v>0</v>
      </c>
      <c r="R1097" s="3">
        <f>IFERROR(VLOOKUP(C1097,[3]ServOTROS!$F$16:$M$112,8,0)+VLOOKUP(C1097,[4]ServOTROS!$F$16:$M$112,8,0),0)</f>
        <v>0</v>
      </c>
      <c r="S1097" s="3"/>
      <c r="T1097" s="3">
        <f>IFERROR(VLOOKUP(B1097,[3]Aaf_PENSION!$C$16:$M$112,11,0)+VLOOKUP(B1097,[4]Aaf_PENSION!$C$16:$M$112,11,0),0)</f>
        <v>0</v>
      </c>
      <c r="U1097" s="3">
        <f>IFERROR(VLOOKUP(B1097,[3]Aaf_SALUD!$C$16:$M$112,11,0)+VLOOKUP(B1097,[4]Aaf_SALUD!$C$16:$M$112,11,0),0)</f>
        <v>0</v>
      </c>
      <c r="V1097" s="3"/>
      <c r="W1097" s="3"/>
      <c r="X1097" s="3">
        <f>IFERROR(VLOOKUP(B1097,[3]Ap_CESANTIAS!$C$16:$M$112,11,0)+VLOOKUP(B1097,[4]Ap_CESANTIAS!$C$16:$M$112,11,0),0)</f>
        <v>0</v>
      </c>
      <c r="Y1097" s="3">
        <f>IFERROR(VLOOKUP(B1097,[3]Ap_PENSION!$C$16:$M$112,11,0)+VLOOKUP(B1097,[4]Ap_PENSION!$C$16:$M$112,11,0),0)</f>
        <v>0</v>
      </c>
      <c r="Z1097" s="3">
        <f>IFERROR(VLOOKUP(B1097,[3]Ap_SALUD!$C$16:$M$112,11,0)+VLOOKUP(B1097,[4]Ap_SALUD!$C$16:$M$112,11,0),0)</f>
        <v>0</v>
      </c>
      <c r="AA1097" s="36">
        <f t="shared" si="49"/>
        <v>0</v>
      </c>
      <c r="AB1097" s="37">
        <f t="shared" si="50"/>
        <v>0</v>
      </c>
    </row>
    <row r="1098" spans="1:28" hidden="1" x14ac:dyDescent="0.25">
      <c r="A1098" s="38">
        <v>1086</v>
      </c>
      <c r="B1098" s="61"/>
      <c r="C1098" s="31">
        <v>800102798</v>
      </c>
      <c r="D1098" s="31">
        <f>VLOOKUP(C1098,ENERO!$D$13:$E$1147,2,0)</f>
        <v>219181591</v>
      </c>
      <c r="E1098" s="61" t="s">
        <v>1223</v>
      </c>
      <c r="F1098" s="61"/>
      <c r="G1098" s="61"/>
      <c r="H1098" s="3">
        <v>92838685</v>
      </c>
      <c r="I1098" s="3">
        <v>134348571</v>
      </c>
      <c r="J1098" s="3">
        <f>IFERROR(VLOOKUP(C1098,[1]NOMINA!$Y$16:$AC$112,5,0),0)</f>
        <v>0</v>
      </c>
      <c r="K1098" s="3">
        <f>IFERROR(VLOOKUP(C1098,[1]CANCELACIONES!$Y$16:$AC$43,5,0),0)</f>
        <v>0</v>
      </c>
      <c r="L1098" s="3">
        <f>IFERROR(VLOOKUP(C1098,'[2]res- 200686'!$K$16:$R$112,8,0),0)</f>
        <v>0</v>
      </c>
      <c r="M1098" s="3">
        <f>IFERROR(VLOOKUP(C1098,'[2]reduccion calidad '!$K$16:$R$27,8,0),0)*-1</f>
        <v>0</v>
      </c>
      <c r="N1098" s="3"/>
      <c r="O1098" s="34">
        <f t="shared" si="48"/>
        <v>227187256</v>
      </c>
      <c r="P1098" s="35">
        <v>227187256</v>
      </c>
      <c r="Q1098" s="3">
        <f>IFERROR(VLOOKUP(C1098,[3]ServNOMINA!$F$16:$M$112,8,0)+VLOOKUP(C1098,[4]ServNOMINA!$F$16:$M$112,8,0),0)</f>
        <v>0</v>
      </c>
      <c r="R1098" s="3">
        <f>IFERROR(VLOOKUP(C1098,[3]ServOTROS!$F$16:$M$112,8,0)+VLOOKUP(C1098,[4]ServOTROS!$F$16:$M$112,8,0),0)</f>
        <v>0</v>
      </c>
      <c r="S1098" s="3"/>
      <c r="T1098" s="3">
        <f>IFERROR(VLOOKUP(B1098,[3]Aaf_PENSION!$C$16:$M$112,11,0)+VLOOKUP(B1098,[4]Aaf_PENSION!$C$16:$M$112,11,0),0)</f>
        <v>0</v>
      </c>
      <c r="U1098" s="3">
        <f>IFERROR(VLOOKUP(B1098,[3]Aaf_SALUD!$C$16:$M$112,11,0)+VLOOKUP(B1098,[4]Aaf_SALUD!$C$16:$M$112,11,0),0)</f>
        <v>0</v>
      </c>
      <c r="V1098" s="3"/>
      <c r="W1098" s="3"/>
      <c r="X1098" s="3">
        <f>IFERROR(VLOOKUP(B1098,[3]Ap_CESANTIAS!$C$16:$M$112,11,0)+VLOOKUP(B1098,[4]Ap_CESANTIAS!$C$16:$M$112,11,0),0)</f>
        <v>0</v>
      </c>
      <c r="Y1098" s="3">
        <f>IFERROR(VLOOKUP(B1098,[3]Ap_PENSION!$C$16:$M$112,11,0)+VLOOKUP(B1098,[4]Ap_PENSION!$C$16:$M$112,11,0),0)</f>
        <v>0</v>
      </c>
      <c r="Z1098" s="3">
        <f>IFERROR(VLOOKUP(B1098,[3]Ap_SALUD!$C$16:$M$112,11,0)+VLOOKUP(B1098,[4]Ap_SALUD!$C$16:$M$112,11,0),0)</f>
        <v>0</v>
      </c>
      <c r="AA1098" s="36">
        <f t="shared" si="49"/>
        <v>0</v>
      </c>
      <c r="AB1098" s="37">
        <f t="shared" si="50"/>
        <v>0</v>
      </c>
    </row>
    <row r="1099" spans="1:28" hidden="1" x14ac:dyDescent="0.25">
      <c r="A1099" s="29">
        <v>1087</v>
      </c>
      <c r="B1099" s="61"/>
      <c r="C1099" s="31">
        <v>800102799</v>
      </c>
      <c r="D1099" s="31">
        <f>VLOOKUP(C1099,ENERO!$D$13:$E$1147,2,0)</f>
        <v>213681736</v>
      </c>
      <c r="E1099" s="61" t="s">
        <v>1224</v>
      </c>
      <c r="F1099" s="61"/>
      <c r="G1099" s="61"/>
      <c r="H1099" s="3">
        <v>1522639615</v>
      </c>
      <c r="I1099" s="3">
        <v>2061207925</v>
      </c>
      <c r="J1099" s="3">
        <f>IFERROR(VLOOKUP(C1099,[1]NOMINA!$Y$16:$AC$112,5,0),0)</f>
        <v>0</v>
      </c>
      <c r="K1099" s="3">
        <f>IFERROR(VLOOKUP(C1099,[1]CANCELACIONES!$Y$16:$AC$43,5,0),0)</f>
        <v>0</v>
      </c>
      <c r="L1099" s="3">
        <f>IFERROR(VLOOKUP(C1099,'[2]res- 200686'!$K$16:$R$112,8,0),0)</f>
        <v>0</v>
      </c>
      <c r="M1099" s="3">
        <f>IFERROR(VLOOKUP(C1099,'[2]reduccion calidad '!$K$16:$R$27,8,0),0)*-1</f>
        <v>0</v>
      </c>
      <c r="N1099" s="3"/>
      <c r="O1099" s="34">
        <f t="shared" si="48"/>
        <v>3583847540</v>
      </c>
      <c r="P1099" s="35">
        <v>3583847540</v>
      </c>
      <c r="Q1099" s="3">
        <f>IFERROR(VLOOKUP(C1099,[3]ServNOMINA!$F$16:$M$112,8,0)+VLOOKUP(C1099,[4]ServNOMINA!$F$16:$M$112,8,0),0)</f>
        <v>0</v>
      </c>
      <c r="R1099" s="3">
        <f>IFERROR(VLOOKUP(C1099,[3]ServOTROS!$F$16:$M$112,8,0)+VLOOKUP(C1099,[4]ServOTROS!$F$16:$M$112,8,0),0)</f>
        <v>0</v>
      </c>
      <c r="S1099" s="3"/>
      <c r="T1099" s="3">
        <f>IFERROR(VLOOKUP(B1099,[3]Aaf_PENSION!$C$16:$M$112,11,0)+VLOOKUP(B1099,[4]Aaf_PENSION!$C$16:$M$112,11,0),0)</f>
        <v>0</v>
      </c>
      <c r="U1099" s="3">
        <f>IFERROR(VLOOKUP(B1099,[3]Aaf_SALUD!$C$16:$M$112,11,0)+VLOOKUP(B1099,[4]Aaf_SALUD!$C$16:$M$112,11,0),0)</f>
        <v>0</v>
      </c>
      <c r="V1099" s="3"/>
      <c r="W1099" s="3"/>
      <c r="X1099" s="3">
        <f>IFERROR(VLOOKUP(B1099,[3]Ap_CESANTIAS!$C$16:$M$112,11,0)+VLOOKUP(B1099,[4]Ap_CESANTIAS!$C$16:$M$112,11,0),0)</f>
        <v>0</v>
      </c>
      <c r="Y1099" s="3">
        <f>IFERROR(VLOOKUP(B1099,[3]Ap_PENSION!$C$16:$M$112,11,0)+VLOOKUP(B1099,[4]Ap_PENSION!$C$16:$M$112,11,0),0)</f>
        <v>0</v>
      </c>
      <c r="Z1099" s="3">
        <f>IFERROR(VLOOKUP(B1099,[3]Ap_SALUD!$C$16:$M$112,11,0)+VLOOKUP(B1099,[4]Ap_SALUD!$C$16:$M$112,11,0),0)</f>
        <v>0</v>
      </c>
      <c r="AA1099" s="36">
        <f t="shared" si="49"/>
        <v>0</v>
      </c>
      <c r="AB1099" s="37">
        <f t="shared" si="50"/>
        <v>0</v>
      </c>
    </row>
    <row r="1100" spans="1:28" hidden="1" x14ac:dyDescent="0.25">
      <c r="A1100" s="38">
        <v>1088</v>
      </c>
      <c r="B1100" s="61"/>
      <c r="C1100" s="31">
        <v>800102801</v>
      </c>
      <c r="D1100" s="31">
        <f>VLOOKUP(C1100,ENERO!$D$13:$E$1147,2,0)</f>
        <v>219481794</v>
      </c>
      <c r="E1100" s="61" t="s">
        <v>1225</v>
      </c>
      <c r="F1100" s="61"/>
      <c r="G1100" s="61"/>
      <c r="H1100" s="3">
        <v>1894245311</v>
      </c>
      <c r="I1100" s="3">
        <v>2582080901</v>
      </c>
      <c r="J1100" s="3">
        <f>IFERROR(VLOOKUP(C1100,[1]NOMINA!$Y$16:$AC$112,5,0),0)</f>
        <v>0</v>
      </c>
      <c r="K1100" s="3">
        <f>IFERROR(VLOOKUP(C1100,[1]CANCELACIONES!$Y$16:$AC$43,5,0),0)</f>
        <v>0</v>
      </c>
      <c r="L1100" s="3">
        <f>IFERROR(VLOOKUP(C1100,'[2]res- 200686'!$K$16:$R$112,8,0),0)</f>
        <v>0</v>
      </c>
      <c r="M1100" s="3">
        <f>IFERROR(VLOOKUP(C1100,'[2]reduccion calidad '!$K$16:$R$27,8,0),0)*-1</f>
        <v>0</v>
      </c>
      <c r="N1100" s="3"/>
      <c r="O1100" s="34">
        <f t="shared" si="48"/>
        <v>4476326212</v>
      </c>
      <c r="P1100" s="35">
        <v>4476326212</v>
      </c>
      <c r="Q1100" s="3">
        <f>IFERROR(VLOOKUP(C1100,[3]ServNOMINA!$F$16:$M$112,8,0)+VLOOKUP(C1100,[4]ServNOMINA!$F$16:$M$112,8,0),0)</f>
        <v>0</v>
      </c>
      <c r="R1100" s="3">
        <f>IFERROR(VLOOKUP(C1100,[3]ServOTROS!$F$16:$M$112,8,0)+VLOOKUP(C1100,[4]ServOTROS!$F$16:$M$112,8,0),0)</f>
        <v>0</v>
      </c>
      <c r="S1100" s="3"/>
      <c r="T1100" s="3">
        <f>IFERROR(VLOOKUP(B1100,[3]Aaf_PENSION!$C$16:$M$112,11,0)+VLOOKUP(B1100,[4]Aaf_PENSION!$C$16:$M$112,11,0),0)</f>
        <v>0</v>
      </c>
      <c r="U1100" s="3">
        <f>IFERROR(VLOOKUP(B1100,[3]Aaf_SALUD!$C$16:$M$112,11,0)+VLOOKUP(B1100,[4]Aaf_SALUD!$C$16:$M$112,11,0),0)</f>
        <v>0</v>
      </c>
      <c r="V1100" s="3"/>
      <c r="W1100" s="3"/>
      <c r="X1100" s="3">
        <f>IFERROR(VLOOKUP(B1100,[3]Ap_CESANTIAS!$C$16:$M$112,11,0)+VLOOKUP(B1100,[4]Ap_CESANTIAS!$C$16:$M$112,11,0),0)</f>
        <v>0</v>
      </c>
      <c r="Y1100" s="3">
        <f>IFERROR(VLOOKUP(B1100,[3]Ap_PENSION!$C$16:$M$112,11,0)+VLOOKUP(B1100,[4]Ap_PENSION!$C$16:$M$112,11,0),0)</f>
        <v>0</v>
      </c>
      <c r="Z1100" s="3">
        <f>IFERROR(VLOOKUP(B1100,[3]Ap_SALUD!$C$16:$M$112,11,0)+VLOOKUP(B1100,[4]Ap_SALUD!$C$16:$M$112,11,0),0)</f>
        <v>0</v>
      </c>
      <c r="AA1100" s="36">
        <f t="shared" si="49"/>
        <v>0</v>
      </c>
      <c r="AB1100" s="37">
        <f t="shared" si="50"/>
        <v>0</v>
      </c>
    </row>
    <row r="1101" spans="1:28" hidden="1" x14ac:dyDescent="0.25">
      <c r="A1101" s="29">
        <v>1089</v>
      </c>
      <c r="B1101" s="61"/>
      <c r="C1101" s="31">
        <v>891855200</v>
      </c>
      <c r="D1101" s="31">
        <f>VLOOKUP(C1101,ENERO!$D$13:$E$1147,2,0)</f>
        <v>211085010</v>
      </c>
      <c r="E1101" s="61" t="s">
        <v>1226</v>
      </c>
      <c r="F1101" s="61"/>
      <c r="G1101" s="61"/>
      <c r="H1101" s="3">
        <v>700175743</v>
      </c>
      <c r="I1101" s="3">
        <v>1115720239</v>
      </c>
      <c r="J1101" s="3">
        <f>IFERROR(VLOOKUP(C1101,[1]NOMINA!$Y$16:$AC$112,5,0),0)</f>
        <v>0</v>
      </c>
      <c r="K1101" s="3">
        <f>IFERROR(VLOOKUP(C1101,[1]CANCELACIONES!$Y$16:$AC$43,5,0),0)</f>
        <v>0</v>
      </c>
      <c r="L1101" s="3">
        <f>IFERROR(VLOOKUP(C1101,'[2]res- 200686'!$K$16:$R$112,8,0),0)</f>
        <v>0</v>
      </c>
      <c r="M1101" s="3">
        <f>IFERROR(VLOOKUP(C1101,'[2]reduccion calidad '!$K$16:$R$27,8,0),0)*-1</f>
        <v>0</v>
      </c>
      <c r="N1101" s="3"/>
      <c r="O1101" s="34">
        <f t="shared" si="48"/>
        <v>1815895982</v>
      </c>
      <c r="P1101" s="35">
        <v>1815895982</v>
      </c>
      <c r="Q1101" s="3">
        <f>IFERROR(VLOOKUP(C1101,[3]ServNOMINA!$F$16:$M$112,8,0)+VLOOKUP(C1101,[4]ServNOMINA!$F$16:$M$112,8,0),0)</f>
        <v>0</v>
      </c>
      <c r="R1101" s="3">
        <f>IFERROR(VLOOKUP(C1101,[3]ServOTROS!$F$16:$M$112,8,0)+VLOOKUP(C1101,[4]ServOTROS!$F$16:$M$112,8,0),0)</f>
        <v>0</v>
      </c>
      <c r="S1101" s="3"/>
      <c r="T1101" s="3">
        <f>IFERROR(VLOOKUP(B1101,[3]Aaf_PENSION!$C$16:$M$112,11,0)+VLOOKUP(B1101,[4]Aaf_PENSION!$C$16:$M$112,11,0),0)</f>
        <v>0</v>
      </c>
      <c r="U1101" s="3">
        <f>IFERROR(VLOOKUP(B1101,[3]Aaf_SALUD!$C$16:$M$112,11,0)+VLOOKUP(B1101,[4]Aaf_SALUD!$C$16:$M$112,11,0),0)</f>
        <v>0</v>
      </c>
      <c r="V1101" s="3"/>
      <c r="W1101" s="3"/>
      <c r="X1101" s="3">
        <f>IFERROR(VLOOKUP(B1101,[3]Ap_CESANTIAS!$C$16:$M$112,11,0)+VLOOKUP(B1101,[4]Ap_CESANTIAS!$C$16:$M$112,11,0),0)</f>
        <v>0</v>
      </c>
      <c r="Y1101" s="3">
        <f>IFERROR(VLOOKUP(B1101,[3]Ap_PENSION!$C$16:$M$112,11,0)+VLOOKUP(B1101,[4]Ap_PENSION!$C$16:$M$112,11,0),0)</f>
        <v>0</v>
      </c>
      <c r="Z1101" s="3">
        <f>IFERROR(VLOOKUP(B1101,[3]Ap_SALUD!$C$16:$M$112,11,0)+VLOOKUP(B1101,[4]Ap_SALUD!$C$16:$M$112,11,0),0)</f>
        <v>0</v>
      </c>
      <c r="AA1101" s="36">
        <f t="shared" si="49"/>
        <v>0</v>
      </c>
      <c r="AB1101" s="37">
        <f t="shared" si="50"/>
        <v>0</v>
      </c>
    </row>
    <row r="1102" spans="1:28" hidden="1" x14ac:dyDescent="0.25">
      <c r="A1102" s="38">
        <v>1090</v>
      </c>
      <c r="B1102" s="61"/>
      <c r="C1102" s="31">
        <v>800086017</v>
      </c>
      <c r="D1102" s="31">
        <f>VLOOKUP(C1102,ENERO!$D$13:$E$1147,2,0)</f>
        <v>211585015</v>
      </c>
      <c r="E1102" s="61" t="s">
        <v>1227</v>
      </c>
      <c r="F1102" s="61"/>
      <c r="G1102" s="61"/>
      <c r="H1102" s="3">
        <v>35685061</v>
      </c>
      <c r="I1102" s="3">
        <v>98406881</v>
      </c>
      <c r="J1102" s="3">
        <f>IFERROR(VLOOKUP(C1102,[1]NOMINA!$Y$16:$AC$112,5,0),0)</f>
        <v>0</v>
      </c>
      <c r="K1102" s="3">
        <f>IFERROR(VLOOKUP(C1102,[1]CANCELACIONES!$Y$16:$AC$43,5,0),0)</f>
        <v>0</v>
      </c>
      <c r="L1102" s="3">
        <f>IFERROR(VLOOKUP(C1102,'[2]res- 200686'!$K$16:$R$112,8,0),0)</f>
        <v>0</v>
      </c>
      <c r="M1102" s="3">
        <f>IFERROR(VLOOKUP(C1102,'[2]reduccion calidad '!$K$16:$R$27,8,0),0)*-1</f>
        <v>0</v>
      </c>
      <c r="N1102" s="3"/>
      <c r="O1102" s="34">
        <f t="shared" ref="O1102:O1147" si="51">SUM(F1102:M1102)</f>
        <v>134091942</v>
      </c>
      <c r="P1102" s="35">
        <v>134091942</v>
      </c>
      <c r="Q1102" s="3">
        <f>IFERROR(VLOOKUP(C1102,[3]ServNOMINA!$F$16:$M$112,8,0)+VLOOKUP(C1102,[4]ServNOMINA!$F$16:$M$112,8,0),0)</f>
        <v>0</v>
      </c>
      <c r="R1102" s="3">
        <f>IFERROR(VLOOKUP(C1102,[3]ServOTROS!$F$16:$M$112,8,0)+VLOOKUP(C1102,[4]ServOTROS!$F$16:$M$112,8,0),0)</f>
        <v>0</v>
      </c>
      <c r="S1102" s="3"/>
      <c r="T1102" s="3">
        <f>IFERROR(VLOOKUP(B1102,[3]Aaf_PENSION!$C$16:$M$112,11,0)+VLOOKUP(B1102,[4]Aaf_PENSION!$C$16:$M$112,11,0),0)</f>
        <v>0</v>
      </c>
      <c r="U1102" s="3">
        <f>IFERROR(VLOOKUP(B1102,[3]Aaf_SALUD!$C$16:$M$112,11,0)+VLOOKUP(B1102,[4]Aaf_SALUD!$C$16:$M$112,11,0),0)</f>
        <v>0</v>
      </c>
      <c r="V1102" s="3"/>
      <c r="W1102" s="3"/>
      <c r="X1102" s="3">
        <f>IFERROR(VLOOKUP(B1102,[3]Ap_CESANTIAS!$C$16:$M$112,11,0)+VLOOKUP(B1102,[4]Ap_CESANTIAS!$C$16:$M$112,11,0),0)</f>
        <v>0</v>
      </c>
      <c r="Y1102" s="3">
        <f>IFERROR(VLOOKUP(B1102,[3]Ap_PENSION!$C$16:$M$112,11,0)+VLOOKUP(B1102,[4]Ap_PENSION!$C$16:$M$112,11,0),0)</f>
        <v>0</v>
      </c>
      <c r="Z1102" s="3">
        <f>IFERROR(VLOOKUP(B1102,[3]Ap_SALUD!$C$16:$M$112,11,0)+VLOOKUP(B1102,[4]Ap_SALUD!$C$16:$M$112,11,0),0)</f>
        <v>0</v>
      </c>
      <c r="AA1102" s="36">
        <f t="shared" ref="AA1102:AA1147" si="52">SUM(Q1102:Z1102)</f>
        <v>0</v>
      </c>
      <c r="AB1102" s="37">
        <f t="shared" ref="AB1102:AB1147" si="53">+O1102-P1102-AA1102</f>
        <v>0</v>
      </c>
    </row>
    <row r="1103" spans="1:28" hidden="1" x14ac:dyDescent="0.25">
      <c r="A1103" s="29">
        <v>1091</v>
      </c>
      <c r="B1103" s="61"/>
      <c r="C1103" s="31">
        <v>800012638</v>
      </c>
      <c r="D1103" s="31">
        <f>VLOOKUP(C1103,ENERO!$D$13:$E$1147,2,0)</f>
        <v>212585125</v>
      </c>
      <c r="E1103" s="61" t="s">
        <v>1228</v>
      </c>
      <c r="F1103" s="61"/>
      <c r="G1103" s="61"/>
      <c r="H1103" s="3">
        <v>482087799</v>
      </c>
      <c r="I1103" s="3">
        <v>985862664</v>
      </c>
      <c r="J1103" s="3">
        <f>IFERROR(VLOOKUP(C1103,[1]NOMINA!$Y$16:$AC$112,5,0),0)</f>
        <v>0</v>
      </c>
      <c r="K1103" s="3">
        <f>IFERROR(VLOOKUP(C1103,[1]CANCELACIONES!$Y$16:$AC$43,5,0),0)</f>
        <v>0</v>
      </c>
      <c r="L1103" s="3">
        <f>IFERROR(VLOOKUP(C1103,'[2]res- 200686'!$K$16:$R$112,8,0),0)</f>
        <v>0</v>
      </c>
      <c r="M1103" s="3">
        <f>IFERROR(VLOOKUP(C1103,'[2]reduccion calidad '!$K$16:$R$27,8,0),0)*-1</f>
        <v>0</v>
      </c>
      <c r="N1103" s="3"/>
      <c r="O1103" s="34">
        <f t="shared" si="51"/>
        <v>1467950463</v>
      </c>
      <c r="P1103" s="35">
        <v>1467950463</v>
      </c>
      <c r="Q1103" s="3">
        <f>IFERROR(VLOOKUP(C1103,[3]ServNOMINA!$F$16:$M$112,8,0)+VLOOKUP(C1103,[4]ServNOMINA!$F$16:$M$112,8,0),0)</f>
        <v>0</v>
      </c>
      <c r="R1103" s="3">
        <f>IFERROR(VLOOKUP(C1103,[3]ServOTROS!$F$16:$M$112,8,0)+VLOOKUP(C1103,[4]ServOTROS!$F$16:$M$112,8,0),0)</f>
        <v>0</v>
      </c>
      <c r="S1103" s="3"/>
      <c r="T1103" s="3">
        <f>IFERROR(VLOOKUP(B1103,[3]Aaf_PENSION!$C$16:$M$112,11,0)+VLOOKUP(B1103,[4]Aaf_PENSION!$C$16:$M$112,11,0),0)</f>
        <v>0</v>
      </c>
      <c r="U1103" s="3">
        <f>IFERROR(VLOOKUP(B1103,[3]Aaf_SALUD!$C$16:$M$112,11,0)+VLOOKUP(B1103,[4]Aaf_SALUD!$C$16:$M$112,11,0),0)</f>
        <v>0</v>
      </c>
      <c r="V1103" s="3"/>
      <c r="W1103" s="3"/>
      <c r="X1103" s="3">
        <f>IFERROR(VLOOKUP(B1103,[3]Ap_CESANTIAS!$C$16:$M$112,11,0)+VLOOKUP(B1103,[4]Ap_CESANTIAS!$C$16:$M$112,11,0),0)</f>
        <v>0</v>
      </c>
      <c r="Y1103" s="3">
        <f>IFERROR(VLOOKUP(B1103,[3]Ap_PENSION!$C$16:$M$112,11,0)+VLOOKUP(B1103,[4]Ap_PENSION!$C$16:$M$112,11,0),0)</f>
        <v>0</v>
      </c>
      <c r="Z1103" s="3">
        <f>IFERROR(VLOOKUP(B1103,[3]Ap_SALUD!$C$16:$M$112,11,0)+VLOOKUP(B1103,[4]Ap_SALUD!$C$16:$M$112,11,0),0)</f>
        <v>0</v>
      </c>
      <c r="AA1103" s="36">
        <f t="shared" si="52"/>
        <v>0</v>
      </c>
      <c r="AB1103" s="37">
        <f t="shared" si="53"/>
        <v>0</v>
      </c>
    </row>
    <row r="1104" spans="1:28" hidden="1" x14ac:dyDescent="0.25">
      <c r="A1104" s="38">
        <v>1092</v>
      </c>
      <c r="B1104" s="61"/>
      <c r="C1104" s="31">
        <v>800103657</v>
      </c>
      <c r="D1104" s="31">
        <f>VLOOKUP(C1104,ENERO!$D$13:$E$1147,2,0)</f>
        <v>213685136</v>
      </c>
      <c r="E1104" s="61" t="s">
        <v>1229</v>
      </c>
      <c r="F1104" s="61"/>
      <c r="G1104" s="61"/>
      <c r="H1104" s="3">
        <v>25586107</v>
      </c>
      <c r="I1104" s="3">
        <v>84828554</v>
      </c>
      <c r="J1104" s="3">
        <f>IFERROR(VLOOKUP(C1104,[1]NOMINA!$Y$16:$AC$112,5,0),0)</f>
        <v>0</v>
      </c>
      <c r="K1104" s="3">
        <f>IFERROR(VLOOKUP(C1104,[1]CANCELACIONES!$Y$16:$AC$43,5,0),0)</f>
        <v>0</v>
      </c>
      <c r="L1104" s="3">
        <f>IFERROR(VLOOKUP(C1104,'[2]res- 200686'!$K$16:$R$112,8,0),0)</f>
        <v>0</v>
      </c>
      <c r="M1104" s="3">
        <f>IFERROR(VLOOKUP(C1104,'[2]reduccion calidad '!$K$16:$R$27,8,0),0)*-1</f>
        <v>0</v>
      </c>
      <c r="N1104" s="3"/>
      <c r="O1104" s="34">
        <f t="shared" si="51"/>
        <v>110414661</v>
      </c>
      <c r="P1104" s="35">
        <v>110414661</v>
      </c>
      <c r="Q1104" s="3">
        <f>IFERROR(VLOOKUP(C1104,[3]ServNOMINA!$F$16:$M$112,8,0)+VLOOKUP(C1104,[4]ServNOMINA!$F$16:$M$112,8,0),0)</f>
        <v>0</v>
      </c>
      <c r="R1104" s="3">
        <f>IFERROR(VLOOKUP(C1104,[3]ServOTROS!$F$16:$M$112,8,0)+VLOOKUP(C1104,[4]ServOTROS!$F$16:$M$112,8,0),0)</f>
        <v>0</v>
      </c>
      <c r="S1104" s="3"/>
      <c r="T1104" s="3">
        <f>IFERROR(VLOOKUP(B1104,[3]Aaf_PENSION!$C$16:$M$112,11,0)+VLOOKUP(B1104,[4]Aaf_PENSION!$C$16:$M$112,11,0),0)</f>
        <v>0</v>
      </c>
      <c r="U1104" s="3">
        <f>IFERROR(VLOOKUP(B1104,[3]Aaf_SALUD!$C$16:$M$112,11,0)+VLOOKUP(B1104,[4]Aaf_SALUD!$C$16:$M$112,11,0),0)</f>
        <v>0</v>
      </c>
      <c r="V1104" s="3"/>
      <c r="W1104" s="3"/>
      <c r="X1104" s="3">
        <f>IFERROR(VLOOKUP(B1104,[3]Ap_CESANTIAS!$C$16:$M$112,11,0)+VLOOKUP(B1104,[4]Ap_CESANTIAS!$C$16:$M$112,11,0),0)</f>
        <v>0</v>
      </c>
      <c r="Y1104" s="3">
        <f>IFERROR(VLOOKUP(B1104,[3]Ap_PENSION!$C$16:$M$112,11,0)+VLOOKUP(B1104,[4]Ap_PENSION!$C$16:$M$112,11,0),0)</f>
        <v>0</v>
      </c>
      <c r="Z1104" s="3">
        <f>IFERROR(VLOOKUP(B1104,[3]Ap_SALUD!$C$16:$M$112,11,0)+VLOOKUP(B1104,[4]Ap_SALUD!$C$16:$M$112,11,0),0)</f>
        <v>0</v>
      </c>
      <c r="AA1104" s="36">
        <f t="shared" si="52"/>
        <v>0</v>
      </c>
      <c r="AB1104" s="37">
        <f t="shared" si="53"/>
        <v>0</v>
      </c>
    </row>
    <row r="1105" spans="1:28" hidden="1" x14ac:dyDescent="0.25">
      <c r="A1105" s="29">
        <v>1093</v>
      </c>
      <c r="B1105" s="61"/>
      <c r="C1105" s="31">
        <v>800008456</v>
      </c>
      <c r="D1105" s="31">
        <f>VLOOKUP(C1105,ENERO!$D$13:$E$1147,2,0)</f>
        <v>213985139</v>
      </c>
      <c r="E1105" s="61" t="s">
        <v>1230</v>
      </c>
      <c r="F1105" s="61"/>
      <c r="G1105" s="61"/>
      <c r="H1105" s="3">
        <v>337198715</v>
      </c>
      <c r="I1105" s="3">
        <v>605890974</v>
      </c>
      <c r="J1105" s="3">
        <f>IFERROR(VLOOKUP(C1105,[1]NOMINA!$Y$16:$AC$112,5,0),0)</f>
        <v>0</v>
      </c>
      <c r="K1105" s="3">
        <f>IFERROR(VLOOKUP(C1105,[1]CANCELACIONES!$Y$16:$AC$43,5,0),0)</f>
        <v>0</v>
      </c>
      <c r="L1105" s="3">
        <f>IFERROR(VLOOKUP(C1105,'[2]res- 200686'!$K$16:$R$112,8,0),0)</f>
        <v>0</v>
      </c>
      <c r="M1105" s="3">
        <f>IFERROR(VLOOKUP(C1105,'[2]reduccion calidad '!$K$16:$R$27,8,0),0)*-1</f>
        <v>0</v>
      </c>
      <c r="N1105" s="3"/>
      <c r="O1105" s="34">
        <f t="shared" si="51"/>
        <v>943089689</v>
      </c>
      <c r="P1105" s="35">
        <v>943089689</v>
      </c>
      <c r="Q1105" s="3">
        <f>IFERROR(VLOOKUP(C1105,[3]ServNOMINA!$F$16:$M$112,8,0)+VLOOKUP(C1105,[4]ServNOMINA!$F$16:$M$112,8,0),0)</f>
        <v>0</v>
      </c>
      <c r="R1105" s="3">
        <f>IFERROR(VLOOKUP(C1105,[3]ServOTROS!$F$16:$M$112,8,0)+VLOOKUP(C1105,[4]ServOTROS!$F$16:$M$112,8,0),0)</f>
        <v>0</v>
      </c>
      <c r="S1105" s="3"/>
      <c r="T1105" s="3">
        <f>IFERROR(VLOOKUP(B1105,[3]Aaf_PENSION!$C$16:$M$112,11,0)+VLOOKUP(B1105,[4]Aaf_PENSION!$C$16:$M$112,11,0),0)</f>
        <v>0</v>
      </c>
      <c r="U1105" s="3">
        <f>IFERROR(VLOOKUP(B1105,[3]Aaf_SALUD!$C$16:$M$112,11,0)+VLOOKUP(B1105,[4]Aaf_SALUD!$C$16:$M$112,11,0),0)</f>
        <v>0</v>
      </c>
      <c r="V1105" s="3"/>
      <c r="W1105" s="3"/>
      <c r="X1105" s="3">
        <f>IFERROR(VLOOKUP(B1105,[3]Ap_CESANTIAS!$C$16:$M$112,11,0)+VLOOKUP(B1105,[4]Ap_CESANTIAS!$C$16:$M$112,11,0),0)</f>
        <v>0</v>
      </c>
      <c r="Y1105" s="3">
        <f>IFERROR(VLOOKUP(B1105,[3]Ap_PENSION!$C$16:$M$112,11,0)+VLOOKUP(B1105,[4]Ap_PENSION!$C$16:$M$112,11,0),0)</f>
        <v>0</v>
      </c>
      <c r="Z1105" s="3">
        <f>IFERROR(VLOOKUP(B1105,[3]Ap_SALUD!$C$16:$M$112,11,0)+VLOOKUP(B1105,[4]Ap_SALUD!$C$16:$M$112,11,0),0)</f>
        <v>0</v>
      </c>
      <c r="AA1105" s="36">
        <f t="shared" si="52"/>
        <v>0</v>
      </c>
      <c r="AB1105" s="37">
        <f t="shared" si="53"/>
        <v>0</v>
      </c>
    </row>
    <row r="1106" spans="1:28" hidden="1" x14ac:dyDescent="0.25">
      <c r="A1106" s="38">
        <v>1094</v>
      </c>
      <c r="B1106" s="61"/>
      <c r="C1106" s="31">
        <v>891857824</v>
      </c>
      <c r="D1106" s="31">
        <f>VLOOKUP(C1106,ENERO!$D$13:$E$1147,2,0)</f>
        <v>216285162</v>
      </c>
      <c r="E1106" s="61" t="s">
        <v>1231</v>
      </c>
      <c r="F1106" s="61"/>
      <c r="G1106" s="61"/>
      <c r="H1106" s="3">
        <v>293592751</v>
      </c>
      <c r="I1106" s="3">
        <v>424858539</v>
      </c>
      <c r="J1106" s="3">
        <f>IFERROR(VLOOKUP(C1106,[1]NOMINA!$Y$16:$AC$112,5,0),0)</f>
        <v>0</v>
      </c>
      <c r="K1106" s="3">
        <f>IFERROR(VLOOKUP(C1106,[1]CANCELACIONES!$Y$16:$AC$43,5,0),0)</f>
        <v>0</v>
      </c>
      <c r="L1106" s="3">
        <f>IFERROR(VLOOKUP(C1106,'[2]res- 200686'!$K$16:$R$112,8,0),0)</f>
        <v>0</v>
      </c>
      <c r="M1106" s="3">
        <f>IFERROR(VLOOKUP(C1106,'[2]reduccion calidad '!$K$16:$R$27,8,0),0)*-1</f>
        <v>0</v>
      </c>
      <c r="N1106" s="3"/>
      <c r="O1106" s="34">
        <f t="shared" si="51"/>
        <v>718451290</v>
      </c>
      <c r="P1106" s="35">
        <v>718451290</v>
      </c>
      <c r="Q1106" s="3">
        <f>IFERROR(VLOOKUP(C1106,[3]ServNOMINA!$F$16:$M$112,8,0)+VLOOKUP(C1106,[4]ServNOMINA!$F$16:$M$112,8,0),0)</f>
        <v>0</v>
      </c>
      <c r="R1106" s="3">
        <f>IFERROR(VLOOKUP(C1106,[3]ServOTROS!$F$16:$M$112,8,0)+VLOOKUP(C1106,[4]ServOTROS!$F$16:$M$112,8,0),0)</f>
        <v>0</v>
      </c>
      <c r="S1106" s="3"/>
      <c r="T1106" s="3">
        <f>IFERROR(VLOOKUP(B1106,[3]Aaf_PENSION!$C$16:$M$112,11,0)+VLOOKUP(B1106,[4]Aaf_PENSION!$C$16:$M$112,11,0),0)</f>
        <v>0</v>
      </c>
      <c r="U1106" s="3">
        <f>IFERROR(VLOOKUP(B1106,[3]Aaf_SALUD!$C$16:$M$112,11,0)+VLOOKUP(B1106,[4]Aaf_SALUD!$C$16:$M$112,11,0),0)</f>
        <v>0</v>
      </c>
      <c r="V1106" s="3"/>
      <c r="W1106" s="3"/>
      <c r="X1106" s="3">
        <f>IFERROR(VLOOKUP(B1106,[3]Ap_CESANTIAS!$C$16:$M$112,11,0)+VLOOKUP(B1106,[4]Ap_CESANTIAS!$C$16:$M$112,11,0),0)</f>
        <v>0</v>
      </c>
      <c r="Y1106" s="3">
        <f>IFERROR(VLOOKUP(B1106,[3]Ap_PENSION!$C$16:$M$112,11,0)+VLOOKUP(B1106,[4]Ap_PENSION!$C$16:$M$112,11,0),0)</f>
        <v>0</v>
      </c>
      <c r="Z1106" s="3">
        <f>IFERROR(VLOOKUP(B1106,[3]Ap_SALUD!$C$16:$M$112,11,0)+VLOOKUP(B1106,[4]Ap_SALUD!$C$16:$M$112,11,0),0)</f>
        <v>0</v>
      </c>
      <c r="AA1106" s="36">
        <f t="shared" si="52"/>
        <v>0</v>
      </c>
      <c r="AB1106" s="37">
        <f t="shared" si="53"/>
        <v>0</v>
      </c>
    </row>
    <row r="1107" spans="1:28" hidden="1" x14ac:dyDescent="0.25">
      <c r="A1107" s="29">
        <v>1095</v>
      </c>
      <c r="B1107" s="61"/>
      <c r="C1107" s="31">
        <v>800099425</v>
      </c>
      <c r="D1107" s="31">
        <f>VLOOKUP(C1107,ENERO!$D$13:$E$1147,2,0)</f>
        <v>212585225</v>
      </c>
      <c r="E1107" s="61" t="s">
        <v>1232</v>
      </c>
      <c r="F1107" s="61"/>
      <c r="G1107" s="61"/>
      <c r="H1107" s="3">
        <v>213216831</v>
      </c>
      <c r="I1107" s="3">
        <v>413289222</v>
      </c>
      <c r="J1107" s="3">
        <f>IFERROR(VLOOKUP(C1107,[1]NOMINA!$Y$16:$AC$112,5,0),0)</f>
        <v>0</v>
      </c>
      <c r="K1107" s="3">
        <f>IFERROR(VLOOKUP(C1107,[1]CANCELACIONES!$Y$16:$AC$43,5,0),0)</f>
        <v>0</v>
      </c>
      <c r="L1107" s="3">
        <f>IFERROR(VLOOKUP(C1107,'[2]res- 200686'!$K$16:$R$112,8,0),0)</f>
        <v>0</v>
      </c>
      <c r="M1107" s="3">
        <f>IFERROR(VLOOKUP(C1107,'[2]reduccion calidad '!$K$16:$R$27,8,0),0)*-1</f>
        <v>0</v>
      </c>
      <c r="N1107" s="3"/>
      <c r="O1107" s="34">
        <f t="shared" si="51"/>
        <v>626506053</v>
      </c>
      <c r="P1107" s="35">
        <v>626506053</v>
      </c>
      <c r="Q1107" s="3">
        <f>IFERROR(VLOOKUP(C1107,[3]ServNOMINA!$F$16:$M$112,8,0)+VLOOKUP(C1107,[4]ServNOMINA!$F$16:$M$112,8,0),0)</f>
        <v>0</v>
      </c>
      <c r="R1107" s="3">
        <f>IFERROR(VLOOKUP(C1107,[3]ServOTROS!$F$16:$M$112,8,0)+VLOOKUP(C1107,[4]ServOTROS!$F$16:$M$112,8,0),0)</f>
        <v>0</v>
      </c>
      <c r="S1107" s="3"/>
      <c r="T1107" s="3">
        <f>IFERROR(VLOOKUP(B1107,[3]Aaf_PENSION!$C$16:$M$112,11,0)+VLOOKUP(B1107,[4]Aaf_PENSION!$C$16:$M$112,11,0),0)</f>
        <v>0</v>
      </c>
      <c r="U1107" s="3">
        <f>IFERROR(VLOOKUP(B1107,[3]Aaf_SALUD!$C$16:$M$112,11,0)+VLOOKUP(B1107,[4]Aaf_SALUD!$C$16:$M$112,11,0),0)</f>
        <v>0</v>
      </c>
      <c r="V1107" s="3"/>
      <c r="W1107" s="3"/>
      <c r="X1107" s="3">
        <f>IFERROR(VLOOKUP(B1107,[3]Ap_CESANTIAS!$C$16:$M$112,11,0)+VLOOKUP(B1107,[4]Ap_CESANTIAS!$C$16:$M$112,11,0),0)</f>
        <v>0</v>
      </c>
      <c r="Y1107" s="3">
        <f>IFERROR(VLOOKUP(B1107,[3]Ap_PENSION!$C$16:$M$112,11,0)+VLOOKUP(B1107,[4]Ap_PENSION!$C$16:$M$112,11,0),0)</f>
        <v>0</v>
      </c>
      <c r="Z1107" s="3">
        <f>IFERROR(VLOOKUP(B1107,[3]Ap_SALUD!$C$16:$M$112,11,0)+VLOOKUP(B1107,[4]Ap_SALUD!$C$16:$M$112,11,0),0)</f>
        <v>0</v>
      </c>
      <c r="AA1107" s="36">
        <f t="shared" si="52"/>
        <v>0</v>
      </c>
      <c r="AB1107" s="37">
        <f t="shared" si="53"/>
        <v>0</v>
      </c>
    </row>
    <row r="1108" spans="1:28" hidden="1" x14ac:dyDescent="0.25">
      <c r="A1108" s="38">
        <v>1096</v>
      </c>
      <c r="B1108" s="61"/>
      <c r="C1108" s="31">
        <v>892099392</v>
      </c>
      <c r="D1108" s="31">
        <f>VLOOKUP(C1108,ENERO!$D$13:$E$1147,2,0)</f>
        <v>213085230</v>
      </c>
      <c r="E1108" s="61" t="s">
        <v>1233</v>
      </c>
      <c r="F1108" s="61"/>
      <c r="G1108" s="61"/>
      <c r="H1108" s="3">
        <v>327718359</v>
      </c>
      <c r="I1108" s="3">
        <v>591363649</v>
      </c>
      <c r="J1108" s="3">
        <f>IFERROR(VLOOKUP(C1108,[1]NOMINA!$Y$16:$AC$112,5,0),0)</f>
        <v>0</v>
      </c>
      <c r="K1108" s="3">
        <f>IFERROR(VLOOKUP(C1108,[1]CANCELACIONES!$Y$16:$AC$43,5,0),0)</f>
        <v>0</v>
      </c>
      <c r="L1108" s="3">
        <f>IFERROR(VLOOKUP(C1108,'[2]res- 200686'!$K$16:$R$112,8,0),0)</f>
        <v>0</v>
      </c>
      <c r="M1108" s="3">
        <f>IFERROR(VLOOKUP(C1108,'[2]reduccion calidad '!$K$16:$R$27,8,0),0)*-1</f>
        <v>0</v>
      </c>
      <c r="N1108" s="3"/>
      <c r="O1108" s="34">
        <f t="shared" si="51"/>
        <v>919082008</v>
      </c>
      <c r="P1108" s="35">
        <v>919082008</v>
      </c>
      <c r="Q1108" s="3">
        <f>IFERROR(VLOOKUP(C1108,[3]ServNOMINA!$F$16:$M$112,8,0)+VLOOKUP(C1108,[4]ServNOMINA!$F$16:$M$112,8,0),0)</f>
        <v>0</v>
      </c>
      <c r="R1108" s="3">
        <f>IFERROR(VLOOKUP(C1108,[3]ServOTROS!$F$16:$M$112,8,0)+VLOOKUP(C1108,[4]ServOTROS!$F$16:$M$112,8,0),0)</f>
        <v>0</v>
      </c>
      <c r="S1108" s="3"/>
      <c r="T1108" s="3">
        <f>IFERROR(VLOOKUP(B1108,[3]Aaf_PENSION!$C$16:$M$112,11,0)+VLOOKUP(B1108,[4]Aaf_PENSION!$C$16:$M$112,11,0),0)</f>
        <v>0</v>
      </c>
      <c r="U1108" s="3">
        <f>IFERROR(VLOOKUP(B1108,[3]Aaf_SALUD!$C$16:$M$112,11,0)+VLOOKUP(B1108,[4]Aaf_SALUD!$C$16:$M$112,11,0),0)</f>
        <v>0</v>
      </c>
      <c r="V1108" s="3"/>
      <c r="W1108" s="3"/>
      <c r="X1108" s="3">
        <f>IFERROR(VLOOKUP(B1108,[3]Ap_CESANTIAS!$C$16:$M$112,11,0)+VLOOKUP(B1108,[4]Ap_CESANTIAS!$C$16:$M$112,11,0),0)</f>
        <v>0</v>
      </c>
      <c r="Y1108" s="3">
        <f>IFERROR(VLOOKUP(B1108,[3]Ap_PENSION!$C$16:$M$112,11,0)+VLOOKUP(B1108,[4]Ap_PENSION!$C$16:$M$112,11,0),0)</f>
        <v>0</v>
      </c>
      <c r="Z1108" s="3">
        <f>IFERROR(VLOOKUP(B1108,[3]Ap_SALUD!$C$16:$M$112,11,0)+VLOOKUP(B1108,[4]Ap_SALUD!$C$16:$M$112,11,0),0)</f>
        <v>0</v>
      </c>
      <c r="AA1108" s="36">
        <f t="shared" si="52"/>
        <v>0</v>
      </c>
      <c r="AB1108" s="37">
        <f t="shared" si="53"/>
        <v>0</v>
      </c>
    </row>
    <row r="1109" spans="1:28" hidden="1" x14ac:dyDescent="0.25">
      <c r="A1109" s="29">
        <v>1097</v>
      </c>
      <c r="B1109" s="61"/>
      <c r="C1109" s="31">
        <v>800103659</v>
      </c>
      <c r="D1109" s="31">
        <f>VLOOKUP(C1109,ENERO!$D$13:$E$1147,2,0)</f>
        <v>215085250</v>
      </c>
      <c r="E1109" s="61" t="s">
        <v>1234</v>
      </c>
      <c r="F1109" s="61"/>
      <c r="G1109" s="61"/>
      <c r="H1109" s="3">
        <v>1080604959</v>
      </c>
      <c r="I1109" s="3">
        <v>1542961441</v>
      </c>
      <c r="J1109" s="3">
        <f>IFERROR(VLOOKUP(C1109,[1]NOMINA!$Y$16:$AC$112,5,0),0)</f>
        <v>0</v>
      </c>
      <c r="K1109" s="3">
        <f>IFERROR(VLOOKUP(C1109,[1]CANCELACIONES!$Y$16:$AC$43,5,0),0)</f>
        <v>0</v>
      </c>
      <c r="L1109" s="3">
        <f>IFERROR(VLOOKUP(C1109,'[2]res- 200686'!$K$16:$R$112,8,0),0)</f>
        <v>0</v>
      </c>
      <c r="M1109" s="3">
        <f>IFERROR(VLOOKUP(C1109,'[2]reduccion calidad '!$K$16:$R$27,8,0),0)*-1</f>
        <v>0</v>
      </c>
      <c r="N1109" s="3"/>
      <c r="O1109" s="34">
        <f t="shared" si="51"/>
        <v>2623566400</v>
      </c>
      <c r="P1109" s="35">
        <v>2623566400</v>
      </c>
      <c r="Q1109" s="3">
        <f>IFERROR(VLOOKUP(C1109,[3]ServNOMINA!$F$16:$M$112,8,0)+VLOOKUP(C1109,[4]ServNOMINA!$F$16:$M$112,8,0),0)</f>
        <v>0</v>
      </c>
      <c r="R1109" s="3">
        <f>IFERROR(VLOOKUP(C1109,[3]ServOTROS!$F$16:$M$112,8,0)+VLOOKUP(C1109,[4]ServOTROS!$F$16:$M$112,8,0),0)</f>
        <v>0</v>
      </c>
      <c r="S1109" s="3"/>
      <c r="T1109" s="3">
        <f>IFERROR(VLOOKUP(B1109,[3]Aaf_PENSION!$C$16:$M$112,11,0)+VLOOKUP(B1109,[4]Aaf_PENSION!$C$16:$M$112,11,0),0)</f>
        <v>0</v>
      </c>
      <c r="U1109" s="3">
        <f>IFERROR(VLOOKUP(B1109,[3]Aaf_SALUD!$C$16:$M$112,11,0)+VLOOKUP(B1109,[4]Aaf_SALUD!$C$16:$M$112,11,0),0)</f>
        <v>0</v>
      </c>
      <c r="V1109" s="3"/>
      <c r="W1109" s="3"/>
      <c r="X1109" s="3">
        <f>IFERROR(VLOOKUP(B1109,[3]Ap_CESANTIAS!$C$16:$M$112,11,0)+VLOOKUP(B1109,[4]Ap_CESANTIAS!$C$16:$M$112,11,0),0)</f>
        <v>0</v>
      </c>
      <c r="Y1109" s="3">
        <f>IFERROR(VLOOKUP(B1109,[3]Ap_PENSION!$C$16:$M$112,11,0)+VLOOKUP(B1109,[4]Ap_PENSION!$C$16:$M$112,11,0),0)</f>
        <v>0</v>
      </c>
      <c r="Z1109" s="3">
        <f>IFERROR(VLOOKUP(B1109,[3]Ap_SALUD!$C$16:$M$112,11,0)+VLOOKUP(B1109,[4]Ap_SALUD!$C$16:$M$112,11,0),0)</f>
        <v>0</v>
      </c>
      <c r="AA1109" s="36">
        <f t="shared" si="52"/>
        <v>0</v>
      </c>
      <c r="AB1109" s="37">
        <f t="shared" si="53"/>
        <v>0</v>
      </c>
    </row>
    <row r="1110" spans="1:28" hidden="1" x14ac:dyDescent="0.25">
      <c r="A1110" s="38">
        <v>1098</v>
      </c>
      <c r="B1110" s="61"/>
      <c r="C1110" s="31">
        <v>800099429</v>
      </c>
      <c r="D1110" s="31">
        <f>VLOOKUP(C1110,ENERO!$D$13:$E$1147,2,0)</f>
        <v>216385263</v>
      </c>
      <c r="E1110" s="61" t="s">
        <v>1235</v>
      </c>
      <c r="F1110" s="61"/>
      <c r="G1110" s="61"/>
      <c r="H1110" s="3">
        <v>308396027</v>
      </c>
      <c r="I1110" s="3">
        <v>474887363</v>
      </c>
      <c r="J1110" s="3">
        <f>IFERROR(VLOOKUP(C1110,[1]NOMINA!$Y$16:$AC$112,5,0),0)</f>
        <v>0</v>
      </c>
      <c r="K1110" s="3">
        <f>IFERROR(VLOOKUP(C1110,[1]CANCELACIONES!$Y$16:$AC$43,5,0),0)</f>
        <v>0</v>
      </c>
      <c r="L1110" s="3">
        <f>IFERROR(VLOOKUP(C1110,'[2]res- 200686'!$K$16:$R$112,8,0),0)</f>
        <v>0</v>
      </c>
      <c r="M1110" s="3">
        <f>IFERROR(VLOOKUP(C1110,'[2]reduccion calidad '!$K$16:$R$27,8,0),0)*-1</f>
        <v>0</v>
      </c>
      <c r="N1110" s="3"/>
      <c r="O1110" s="34">
        <f t="shared" si="51"/>
        <v>783283390</v>
      </c>
      <c r="P1110" s="35">
        <v>783283390</v>
      </c>
      <c r="Q1110" s="3">
        <f>IFERROR(VLOOKUP(C1110,[3]ServNOMINA!$F$16:$M$112,8,0)+VLOOKUP(C1110,[4]ServNOMINA!$F$16:$M$112,8,0),0)</f>
        <v>0</v>
      </c>
      <c r="R1110" s="3">
        <f>IFERROR(VLOOKUP(C1110,[3]ServOTROS!$F$16:$M$112,8,0)+VLOOKUP(C1110,[4]ServOTROS!$F$16:$M$112,8,0),0)</f>
        <v>0</v>
      </c>
      <c r="S1110" s="3"/>
      <c r="T1110" s="3">
        <f>IFERROR(VLOOKUP(B1110,[3]Aaf_PENSION!$C$16:$M$112,11,0)+VLOOKUP(B1110,[4]Aaf_PENSION!$C$16:$M$112,11,0),0)</f>
        <v>0</v>
      </c>
      <c r="U1110" s="3">
        <f>IFERROR(VLOOKUP(B1110,[3]Aaf_SALUD!$C$16:$M$112,11,0)+VLOOKUP(B1110,[4]Aaf_SALUD!$C$16:$M$112,11,0),0)</f>
        <v>0</v>
      </c>
      <c r="V1110" s="3"/>
      <c r="W1110" s="3"/>
      <c r="X1110" s="3">
        <f>IFERROR(VLOOKUP(B1110,[3]Ap_CESANTIAS!$C$16:$M$112,11,0)+VLOOKUP(B1110,[4]Ap_CESANTIAS!$C$16:$M$112,11,0),0)</f>
        <v>0</v>
      </c>
      <c r="Y1110" s="3">
        <f>IFERROR(VLOOKUP(B1110,[3]Ap_PENSION!$C$16:$M$112,11,0)+VLOOKUP(B1110,[4]Ap_PENSION!$C$16:$M$112,11,0),0)</f>
        <v>0</v>
      </c>
      <c r="Z1110" s="3">
        <f>IFERROR(VLOOKUP(B1110,[3]Ap_SALUD!$C$16:$M$112,11,0)+VLOOKUP(B1110,[4]Ap_SALUD!$C$16:$M$112,11,0),0)</f>
        <v>0</v>
      </c>
      <c r="AA1110" s="36">
        <f t="shared" si="52"/>
        <v>0</v>
      </c>
      <c r="AB1110" s="37">
        <f t="shared" si="53"/>
        <v>0</v>
      </c>
    </row>
    <row r="1111" spans="1:28" hidden="1" x14ac:dyDescent="0.25">
      <c r="A1111" s="29">
        <v>1099</v>
      </c>
      <c r="B1111" s="61"/>
      <c r="C1111" s="31">
        <v>800103661</v>
      </c>
      <c r="D1111" s="31">
        <f>VLOOKUP(C1111,ENERO!$D$13:$E$1147,2,0)</f>
        <v>217985279</v>
      </c>
      <c r="E1111" s="61" t="s">
        <v>1236</v>
      </c>
      <c r="F1111" s="61"/>
      <c r="G1111" s="61"/>
      <c r="H1111" s="3">
        <v>18944069</v>
      </c>
      <c r="I1111" s="3">
        <v>69892213</v>
      </c>
      <c r="J1111" s="3">
        <f>IFERROR(VLOOKUP(C1111,[1]NOMINA!$Y$16:$AC$112,5,0),0)</f>
        <v>0</v>
      </c>
      <c r="K1111" s="3">
        <f>IFERROR(VLOOKUP(C1111,[1]CANCELACIONES!$Y$16:$AC$43,5,0),0)</f>
        <v>0</v>
      </c>
      <c r="L1111" s="3">
        <f>IFERROR(VLOOKUP(C1111,'[2]res- 200686'!$K$16:$R$112,8,0),0)</f>
        <v>0</v>
      </c>
      <c r="M1111" s="3">
        <f>IFERROR(VLOOKUP(C1111,'[2]reduccion calidad '!$K$16:$R$27,8,0),0)*-1</f>
        <v>0</v>
      </c>
      <c r="N1111" s="3"/>
      <c r="O1111" s="34">
        <f t="shared" si="51"/>
        <v>88836282</v>
      </c>
      <c r="P1111" s="35">
        <v>88836282</v>
      </c>
      <c r="Q1111" s="3">
        <f>IFERROR(VLOOKUP(C1111,[3]ServNOMINA!$F$16:$M$112,8,0)+VLOOKUP(C1111,[4]ServNOMINA!$F$16:$M$112,8,0),0)</f>
        <v>0</v>
      </c>
      <c r="R1111" s="3">
        <f>IFERROR(VLOOKUP(C1111,[3]ServOTROS!$F$16:$M$112,8,0)+VLOOKUP(C1111,[4]ServOTROS!$F$16:$M$112,8,0),0)</f>
        <v>0</v>
      </c>
      <c r="S1111" s="3"/>
      <c r="T1111" s="3">
        <f>IFERROR(VLOOKUP(B1111,[3]Aaf_PENSION!$C$16:$M$112,11,0)+VLOOKUP(B1111,[4]Aaf_PENSION!$C$16:$M$112,11,0),0)</f>
        <v>0</v>
      </c>
      <c r="U1111" s="3">
        <f>IFERROR(VLOOKUP(B1111,[3]Aaf_SALUD!$C$16:$M$112,11,0)+VLOOKUP(B1111,[4]Aaf_SALUD!$C$16:$M$112,11,0),0)</f>
        <v>0</v>
      </c>
      <c r="V1111" s="3"/>
      <c r="W1111" s="3"/>
      <c r="X1111" s="3">
        <f>IFERROR(VLOOKUP(B1111,[3]Ap_CESANTIAS!$C$16:$M$112,11,0)+VLOOKUP(B1111,[4]Ap_CESANTIAS!$C$16:$M$112,11,0),0)</f>
        <v>0</v>
      </c>
      <c r="Y1111" s="3">
        <f>IFERROR(VLOOKUP(B1111,[3]Ap_PENSION!$C$16:$M$112,11,0)+VLOOKUP(B1111,[4]Ap_PENSION!$C$16:$M$112,11,0),0)</f>
        <v>0</v>
      </c>
      <c r="Z1111" s="3">
        <f>IFERROR(VLOOKUP(B1111,[3]Ap_SALUD!$C$16:$M$112,11,0)+VLOOKUP(B1111,[4]Ap_SALUD!$C$16:$M$112,11,0),0)</f>
        <v>0</v>
      </c>
      <c r="AA1111" s="36">
        <f t="shared" si="52"/>
        <v>0</v>
      </c>
      <c r="AB1111" s="37">
        <f t="shared" si="53"/>
        <v>0</v>
      </c>
    </row>
    <row r="1112" spans="1:28" hidden="1" x14ac:dyDescent="0.25">
      <c r="A1112" s="38">
        <v>1100</v>
      </c>
      <c r="B1112" s="61"/>
      <c r="C1112" s="31">
        <v>891857823</v>
      </c>
      <c r="D1112" s="31">
        <f>VLOOKUP(C1112,ENERO!$D$13:$E$1147,2,0)</f>
        <v>210085300</v>
      </c>
      <c r="E1112" s="61" t="s">
        <v>386</v>
      </c>
      <c r="F1112" s="61"/>
      <c r="G1112" s="61"/>
      <c r="H1112" s="3">
        <v>56705056</v>
      </c>
      <c r="I1112" s="3">
        <v>167573026</v>
      </c>
      <c r="J1112" s="3">
        <f>IFERROR(VLOOKUP(C1112,[1]NOMINA!$Y$16:$AC$112,5,0),0)</f>
        <v>0</v>
      </c>
      <c r="K1112" s="3">
        <f>IFERROR(VLOOKUP(C1112,[1]CANCELACIONES!$Y$16:$AC$43,5,0),0)</f>
        <v>0</v>
      </c>
      <c r="L1112" s="3">
        <f>IFERROR(VLOOKUP(C1112,'[2]res- 200686'!$K$16:$R$112,8,0),0)</f>
        <v>0</v>
      </c>
      <c r="M1112" s="3">
        <f>IFERROR(VLOOKUP(C1112,'[2]reduccion calidad '!$K$16:$R$27,8,0),0)*-1</f>
        <v>0</v>
      </c>
      <c r="N1112" s="3"/>
      <c r="O1112" s="34">
        <f t="shared" si="51"/>
        <v>224278082</v>
      </c>
      <c r="P1112" s="35">
        <v>224278082</v>
      </c>
      <c r="Q1112" s="3">
        <f>IFERROR(VLOOKUP(C1112,[3]ServNOMINA!$F$16:$M$112,8,0)+VLOOKUP(C1112,[4]ServNOMINA!$F$16:$M$112,8,0),0)</f>
        <v>0</v>
      </c>
      <c r="R1112" s="3">
        <f>IFERROR(VLOOKUP(C1112,[3]ServOTROS!$F$16:$M$112,8,0)+VLOOKUP(C1112,[4]ServOTROS!$F$16:$M$112,8,0),0)</f>
        <v>0</v>
      </c>
      <c r="S1112" s="3"/>
      <c r="T1112" s="3">
        <f>IFERROR(VLOOKUP(B1112,[3]Aaf_PENSION!$C$16:$M$112,11,0)+VLOOKUP(B1112,[4]Aaf_PENSION!$C$16:$M$112,11,0),0)</f>
        <v>0</v>
      </c>
      <c r="U1112" s="3">
        <f>IFERROR(VLOOKUP(B1112,[3]Aaf_SALUD!$C$16:$M$112,11,0)+VLOOKUP(B1112,[4]Aaf_SALUD!$C$16:$M$112,11,0),0)</f>
        <v>0</v>
      </c>
      <c r="V1112" s="3"/>
      <c r="W1112" s="3"/>
      <c r="X1112" s="3">
        <f>IFERROR(VLOOKUP(B1112,[3]Ap_CESANTIAS!$C$16:$M$112,11,0)+VLOOKUP(B1112,[4]Ap_CESANTIAS!$C$16:$M$112,11,0),0)</f>
        <v>0</v>
      </c>
      <c r="Y1112" s="3">
        <f>IFERROR(VLOOKUP(B1112,[3]Ap_PENSION!$C$16:$M$112,11,0)+VLOOKUP(B1112,[4]Ap_PENSION!$C$16:$M$112,11,0),0)</f>
        <v>0</v>
      </c>
      <c r="Z1112" s="3">
        <f>IFERROR(VLOOKUP(B1112,[3]Ap_SALUD!$C$16:$M$112,11,0)+VLOOKUP(B1112,[4]Ap_SALUD!$C$16:$M$112,11,0),0)</f>
        <v>0</v>
      </c>
      <c r="AA1112" s="36">
        <f t="shared" si="52"/>
        <v>0</v>
      </c>
      <c r="AB1112" s="37">
        <f t="shared" si="53"/>
        <v>0</v>
      </c>
    </row>
    <row r="1113" spans="1:28" hidden="1" x14ac:dyDescent="0.25">
      <c r="A1113" s="29">
        <v>1101</v>
      </c>
      <c r="B1113" s="61"/>
      <c r="C1113" s="31">
        <v>800103663</v>
      </c>
      <c r="D1113" s="31">
        <f>VLOOKUP(C1113,ENERO!$D$13:$E$1147,2,0)</f>
        <v>211585315</v>
      </c>
      <c r="E1113" s="61" t="s">
        <v>1237</v>
      </c>
      <c r="F1113" s="61"/>
      <c r="G1113" s="61"/>
      <c r="H1113" s="3">
        <v>40615592</v>
      </c>
      <c r="I1113" s="3">
        <v>93472729</v>
      </c>
      <c r="J1113" s="3">
        <f>IFERROR(VLOOKUP(C1113,[1]NOMINA!$Y$16:$AC$112,5,0),0)</f>
        <v>0</v>
      </c>
      <c r="K1113" s="3">
        <f>IFERROR(VLOOKUP(C1113,[1]CANCELACIONES!$Y$16:$AC$43,5,0),0)</f>
        <v>0</v>
      </c>
      <c r="L1113" s="3">
        <f>IFERROR(VLOOKUP(C1113,'[2]res- 200686'!$K$16:$R$112,8,0),0)</f>
        <v>0</v>
      </c>
      <c r="M1113" s="3">
        <f>IFERROR(VLOOKUP(C1113,'[2]reduccion calidad '!$K$16:$R$27,8,0),0)*-1</f>
        <v>0</v>
      </c>
      <c r="N1113" s="3"/>
      <c r="O1113" s="34">
        <f t="shared" si="51"/>
        <v>134088321</v>
      </c>
      <c r="P1113" s="35">
        <v>134088321</v>
      </c>
      <c r="Q1113" s="3">
        <f>IFERROR(VLOOKUP(C1113,[3]ServNOMINA!$F$16:$M$112,8,0)+VLOOKUP(C1113,[4]ServNOMINA!$F$16:$M$112,8,0),0)</f>
        <v>0</v>
      </c>
      <c r="R1113" s="3">
        <f>IFERROR(VLOOKUP(C1113,[3]ServOTROS!$F$16:$M$112,8,0)+VLOOKUP(C1113,[4]ServOTROS!$F$16:$M$112,8,0),0)</f>
        <v>0</v>
      </c>
      <c r="S1113" s="3"/>
      <c r="T1113" s="3">
        <f>IFERROR(VLOOKUP(B1113,[3]Aaf_PENSION!$C$16:$M$112,11,0)+VLOOKUP(B1113,[4]Aaf_PENSION!$C$16:$M$112,11,0),0)</f>
        <v>0</v>
      </c>
      <c r="U1113" s="3">
        <f>IFERROR(VLOOKUP(B1113,[3]Aaf_SALUD!$C$16:$M$112,11,0)+VLOOKUP(B1113,[4]Aaf_SALUD!$C$16:$M$112,11,0),0)</f>
        <v>0</v>
      </c>
      <c r="V1113" s="3"/>
      <c r="W1113" s="3"/>
      <c r="X1113" s="3">
        <f>IFERROR(VLOOKUP(B1113,[3]Ap_CESANTIAS!$C$16:$M$112,11,0)+VLOOKUP(B1113,[4]Ap_CESANTIAS!$C$16:$M$112,11,0),0)</f>
        <v>0</v>
      </c>
      <c r="Y1113" s="3">
        <f>IFERROR(VLOOKUP(B1113,[3]Ap_PENSION!$C$16:$M$112,11,0)+VLOOKUP(B1113,[4]Ap_PENSION!$C$16:$M$112,11,0),0)</f>
        <v>0</v>
      </c>
      <c r="Z1113" s="3">
        <f>IFERROR(VLOOKUP(B1113,[3]Ap_SALUD!$C$16:$M$112,11,0)+VLOOKUP(B1113,[4]Ap_SALUD!$C$16:$M$112,11,0),0)</f>
        <v>0</v>
      </c>
      <c r="AA1113" s="36">
        <f t="shared" si="52"/>
        <v>0</v>
      </c>
      <c r="AB1113" s="37">
        <f t="shared" si="53"/>
        <v>0</v>
      </c>
    </row>
    <row r="1114" spans="1:28" hidden="1" x14ac:dyDescent="0.25">
      <c r="A1114" s="38">
        <v>1102</v>
      </c>
      <c r="B1114" s="61"/>
      <c r="C1114" s="31">
        <v>800103720</v>
      </c>
      <c r="D1114" s="31">
        <f>VLOOKUP(C1114,ENERO!$D$13:$E$1147,2,0)</f>
        <v>212585325</v>
      </c>
      <c r="E1114" s="61" t="s">
        <v>1238</v>
      </c>
      <c r="F1114" s="61"/>
      <c r="G1114" s="61"/>
      <c r="H1114" s="3">
        <v>154770321</v>
      </c>
      <c r="I1114" s="3">
        <v>244608913</v>
      </c>
      <c r="J1114" s="3">
        <f>IFERROR(VLOOKUP(C1114,[1]NOMINA!$Y$16:$AC$112,5,0),0)</f>
        <v>0</v>
      </c>
      <c r="K1114" s="3">
        <f>IFERROR(VLOOKUP(C1114,[1]CANCELACIONES!$Y$16:$AC$43,5,0),0)</f>
        <v>0</v>
      </c>
      <c r="L1114" s="3">
        <f>IFERROR(VLOOKUP(C1114,'[2]res- 200686'!$K$16:$R$112,8,0),0)</f>
        <v>0</v>
      </c>
      <c r="M1114" s="3">
        <f>IFERROR(VLOOKUP(C1114,'[2]reduccion calidad '!$K$16:$R$27,8,0),0)*-1</f>
        <v>0</v>
      </c>
      <c r="N1114" s="3"/>
      <c r="O1114" s="34">
        <f t="shared" si="51"/>
        <v>399379234</v>
      </c>
      <c r="P1114" s="35">
        <v>399379234</v>
      </c>
      <c r="Q1114" s="3">
        <f>IFERROR(VLOOKUP(C1114,[3]ServNOMINA!$F$16:$M$112,8,0)+VLOOKUP(C1114,[4]ServNOMINA!$F$16:$M$112,8,0),0)</f>
        <v>0</v>
      </c>
      <c r="R1114" s="3">
        <f>IFERROR(VLOOKUP(C1114,[3]ServOTROS!$F$16:$M$112,8,0)+VLOOKUP(C1114,[4]ServOTROS!$F$16:$M$112,8,0),0)</f>
        <v>0</v>
      </c>
      <c r="S1114" s="3"/>
      <c r="T1114" s="3">
        <f>IFERROR(VLOOKUP(B1114,[3]Aaf_PENSION!$C$16:$M$112,11,0)+VLOOKUP(B1114,[4]Aaf_PENSION!$C$16:$M$112,11,0),0)</f>
        <v>0</v>
      </c>
      <c r="U1114" s="3">
        <f>IFERROR(VLOOKUP(B1114,[3]Aaf_SALUD!$C$16:$M$112,11,0)+VLOOKUP(B1114,[4]Aaf_SALUD!$C$16:$M$112,11,0),0)</f>
        <v>0</v>
      </c>
      <c r="V1114" s="3"/>
      <c r="W1114" s="3"/>
      <c r="X1114" s="3">
        <f>IFERROR(VLOOKUP(B1114,[3]Ap_CESANTIAS!$C$16:$M$112,11,0)+VLOOKUP(B1114,[4]Ap_CESANTIAS!$C$16:$M$112,11,0),0)</f>
        <v>0</v>
      </c>
      <c r="Y1114" s="3">
        <f>IFERROR(VLOOKUP(B1114,[3]Ap_PENSION!$C$16:$M$112,11,0)+VLOOKUP(B1114,[4]Ap_PENSION!$C$16:$M$112,11,0),0)</f>
        <v>0</v>
      </c>
      <c r="Z1114" s="3">
        <f>IFERROR(VLOOKUP(B1114,[3]Ap_SALUD!$C$16:$M$112,11,0)+VLOOKUP(B1114,[4]Ap_SALUD!$C$16:$M$112,11,0),0)</f>
        <v>0</v>
      </c>
      <c r="AA1114" s="36">
        <f t="shared" si="52"/>
        <v>0</v>
      </c>
      <c r="AB1114" s="37">
        <f t="shared" si="53"/>
        <v>0</v>
      </c>
    </row>
    <row r="1115" spans="1:28" hidden="1" x14ac:dyDescent="0.25">
      <c r="A1115" s="29">
        <v>1103</v>
      </c>
      <c r="B1115" s="61"/>
      <c r="C1115" s="31">
        <v>800099431</v>
      </c>
      <c r="D1115" s="31">
        <f>VLOOKUP(C1115,ENERO!$D$13:$E$1147,2,0)</f>
        <v>210085400</v>
      </c>
      <c r="E1115" s="61" t="s">
        <v>1239</v>
      </c>
      <c r="F1115" s="61"/>
      <c r="G1115" s="61"/>
      <c r="H1115" s="3">
        <v>187406879</v>
      </c>
      <c r="I1115" s="3">
        <v>357757706</v>
      </c>
      <c r="J1115" s="3">
        <f>IFERROR(VLOOKUP(C1115,[1]NOMINA!$Y$16:$AC$112,5,0),0)</f>
        <v>0</v>
      </c>
      <c r="K1115" s="3">
        <f>IFERROR(VLOOKUP(C1115,[1]CANCELACIONES!$Y$16:$AC$43,5,0),0)</f>
        <v>0</v>
      </c>
      <c r="L1115" s="3">
        <f>IFERROR(VLOOKUP(C1115,'[2]res- 200686'!$K$16:$R$112,8,0),0)</f>
        <v>0</v>
      </c>
      <c r="M1115" s="3">
        <f>IFERROR(VLOOKUP(C1115,'[2]reduccion calidad '!$K$16:$R$27,8,0),0)*-1</f>
        <v>0</v>
      </c>
      <c r="N1115" s="3"/>
      <c r="O1115" s="34">
        <f t="shared" si="51"/>
        <v>545164585</v>
      </c>
      <c r="P1115" s="35">
        <v>545164585</v>
      </c>
      <c r="Q1115" s="3">
        <f>IFERROR(VLOOKUP(C1115,[3]ServNOMINA!$F$16:$M$112,8,0)+VLOOKUP(C1115,[4]ServNOMINA!$F$16:$M$112,8,0),0)</f>
        <v>0</v>
      </c>
      <c r="R1115" s="3">
        <f>IFERROR(VLOOKUP(C1115,[3]ServOTROS!$F$16:$M$112,8,0)+VLOOKUP(C1115,[4]ServOTROS!$F$16:$M$112,8,0),0)</f>
        <v>0</v>
      </c>
      <c r="S1115" s="3"/>
      <c r="T1115" s="3">
        <f>IFERROR(VLOOKUP(B1115,[3]Aaf_PENSION!$C$16:$M$112,11,0)+VLOOKUP(B1115,[4]Aaf_PENSION!$C$16:$M$112,11,0),0)</f>
        <v>0</v>
      </c>
      <c r="U1115" s="3">
        <f>IFERROR(VLOOKUP(B1115,[3]Aaf_SALUD!$C$16:$M$112,11,0)+VLOOKUP(B1115,[4]Aaf_SALUD!$C$16:$M$112,11,0),0)</f>
        <v>0</v>
      </c>
      <c r="V1115" s="3"/>
      <c r="W1115" s="3"/>
      <c r="X1115" s="3">
        <f>IFERROR(VLOOKUP(B1115,[3]Ap_CESANTIAS!$C$16:$M$112,11,0)+VLOOKUP(B1115,[4]Ap_CESANTIAS!$C$16:$M$112,11,0),0)</f>
        <v>0</v>
      </c>
      <c r="Y1115" s="3">
        <f>IFERROR(VLOOKUP(B1115,[3]Ap_PENSION!$C$16:$M$112,11,0)+VLOOKUP(B1115,[4]Ap_PENSION!$C$16:$M$112,11,0),0)</f>
        <v>0</v>
      </c>
      <c r="Z1115" s="3">
        <f>IFERROR(VLOOKUP(B1115,[3]Ap_SALUD!$C$16:$M$112,11,0)+VLOOKUP(B1115,[4]Ap_SALUD!$C$16:$M$112,11,0),0)</f>
        <v>0</v>
      </c>
      <c r="AA1115" s="36">
        <f t="shared" si="52"/>
        <v>0</v>
      </c>
      <c r="AB1115" s="37">
        <f t="shared" si="53"/>
        <v>0</v>
      </c>
    </row>
    <row r="1116" spans="1:28" hidden="1" x14ac:dyDescent="0.25">
      <c r="A1116" s="38">
        <v>1104</v>
      </c>
      <c r="B1116" s="61"/>
      <c r="C1116" s="31">
        <v>800012873</v>
      </c>
      <c r="D1116" s="31">
        <f>VLOOKUP(C1116,ENERO!$D$13:$E$1147,2,0)</f>
        <v>211085410</v>
      </c>
      <c r="E1116" s="61" t="s">
        <v>1240</v>
      </c>
      <c r="F1116" s="61"/>
      <c r="G1116" s="61"/>
      <c r="H1116" s="3">
        <v>548416791</v>
      </c>
      <c r="I1116" s="3">
        <v>846573683</v>
      </c>
      <c r="J1116" s="3">
        <f>IFERROR(VLOOKUP(C1116,[1]NOMINA!$Y$16:$AC$112,5,0),0)</f>
        <v>0</v>
      </c>
      <c r="K1116" s="3">
        <f>IFERROR(VLOOKUP(C1116,[1]CANCELACIONES!$Y$16:$AC$43,5,0),0)</f>
        <v>0</v>
      </c>
      <c r="L1116" s="3">
        <f>IFERROR(VLOOKUP(C1116,'[2]res- 200686'!$K$16:$R$112,8,0),0)</f>
        <v>0</v>
      </c>
      <c r="M1116" s="3">
        <f>IFERROR(VLOOKUP(C1116,'[2]reduccion calidad '!$K$16:$R$27,8,0),0)*-1</f>
        <v>0</v>
      </c>
      <c r="N1116" s="3"/>
      <c r="O1116" s="34">
        <f t="shared" si="51"/>
        <v>1394990474</v>
      </c>
      <c r="P1116" s="35">
        <v>1394990474</v>
      </c>
      <c r="Q1116" s="3">
        <f>IFERROR(VLOOKUP(C1116,[3]ServNOMINA!$F$16:$M$112,8,0)+VLOOKUP(C1116,[4]ServNOMINA!$F$16:$M$112,8,0),0)</f>
        <v>0</v>
      </c>
      <c r="R1116" s="3">
        <f>IFERROR(VLOOKUP(C1116,[3]ServOTROS!$F$16:$M$112,8,0)+VLOOKUP(C1116,[4]ServOTROS!$F$16:$M$112,8,0),0)</f>
        <v>0</v>
      </c>
      <c r="S1116" s="3"/>
      <c r="T1116" s="3">
        <f>IFERROR(VLOOKUP(B1116,[3]Aaf_PENSION!$C$16:$M$112,11,0)+VLOOKUP(B1116,[4]Aaf_PENSION!$C$16:$M$112,11,0),0)</f>
        <v>0</v>
      </c>
      <c r="U1116" s="3">
        <f>IFERROR(VLOOKUP(B1116,[3]Aaf_SALUD!$C$16:$M$112,11,0)+VLOOKUP(B1116,[4]Aaf_SALUD!$C$16:$M$112,11,0),0)</f>
        <v>0</v>
      </c>
      <c r="V1116" s="3"/>
      <c r="W1116" s="3"/>
      <c r="X1116" s="3">
        <f>IFERROR(VLOOKUP(B1116,[3]Ap_CESANTIAS!$C$16:$M$112,11,0)+VLOOKUP(B1116,[4]Ap_CESANTIAS!$C$16:$M$112,11,0),0)</f>
        <v>0</v>
      </c>
      <c r="Y1116" s="3">
        <f>IFERROR(VLOOKUP(B1116,[3]Ap_PENSION!$C$16:$M$112,11,0)+VLOOKUP(B1116,[4]Ap_PENSION!$C$16:$M$112,11,0),0)</f>
        <v>0</v>
      </c>
      <c r="Z1116" s="3">
        <f>IFERROR(VLOOKUP(B1116,[3]Ap_SALUD!$C$16:$M$112,11,0)+VLOOKUP(B1116,[4]Ap_SALUD!$C$16:$M$112,11,0),0)</f>
        <v>0</v>
      </c>
      <c r="AA1116" s="36">
        <f t="shared" si="52"/>
        <v>0</v>
      </c>
      <c r="AB1116" s="37">
        <f t="shared" si="53"/>
        <v>0</v>
      </c>
    </row>
    <row r="1117" spans="1:28" hidden="1" x14ac:dyDescent="0.25">
      <c r="A1117" s="29">
        <v>1105</v>
      </c>
      <c r="B1117" s="61"/>
      <c r="C1117" s="31">
        <v>891857861</v>
      </c>
      <c r="D1117" s="31">
        <f>VLOOKUP(C1117,ENERO!$D$13:$E$1147,2,0)</f>
        <v>213085430</v>
      </c>
      <c r="E1117" s="61" t="s">
        <v>1241</v>
      </c>
      <c r="F1117" s="61"/>
      <c r="G1117" s="61"/>
      <c r="H1117" s="3">
        <v>359824827</v>
      </c>
      <c r="I1117" s="3">
        <v>653563474</v>
      </c>
      <c r="J1117" s="3">
        <f>IFERROR(VLOOKUP(C1117,[1]NOMINA!$Y$16:$AC$112,5,0),0)</f>
        <v>0</v>
      </c>
      <c r="K1117" s="3">
        <f>IFERROR(VLOOKUP(C1117,[1]CANCELACIONES!$Y$16:$AC$43,5,0),0)</f>
        <v>0</v>
      </c>
      <c r="L1117" s="3">
        <f>IFERROR(VLOOKUP(C1117,'[2]res- 200686'!$K$16:$R$112,8,0),0)</f>
        <v>0</v>
      </c>
      <c r="M1117" s="3">
        <f>IFERROR(VLOOKUP(C1117,'[2]reduccion calidad '!$K$16:$R$27,8,0),0)*-1</f>
        <v>0</v>
      </c>
      <c r="N1117" s="3"/>
      <c r="O1117" s="34">
        <f t="shared" si="51"/>
        <v>1013388301</v>
      </c>
      <c r="P1117" s="35">
        <v>1013388301</v>
      </c>
      <c r="Q1117" s="3">
        <f>IFERROR(VLOOKUP(C1117,[3]ServNOMINA!$F$16:$M$112,8,0)+VLOOKUP(C1117,[4]ServNOMINA!$F$16:$M$112,8,0),0)</f>
        <v>0</v>
      </c>
      <c r="R1117" s="3">
        <f>IFERROR(VLOOKUP(C1117,[3]ServOTROS!$F$16:$M$112,8,0)+VLOOKUP(C1117,[4]ServOTROS!$F$16:$M$112,8,0),0)</f>
        <v>0</v>
      </c>
      <c r="S1117" s="3"/>
      <c r="T1117" s="3">
        <f>IFERROR(VLOOKUP(B1117,[3]Aaf_PENSION!$C$16:$M$112,11,0)+VLOOKUP(B1117,[4]Aaf_PENSION!$C$16:$M$112,11,0),0)</f>
        <v>0</v>
      </c>
      <c r="U1117" s="3">
        <f>IFERROR(VLOOKUP(B1117,[3]Aaf_SALUD!$C$16:$M$112,11,0)+VLOOKUP(B1117,[4]Aaf_SALUD!$C$16:$M$112,11,0),0)</f>
        <v>0</v>
      </c>
      <c r="V1117" s="3"/>
      <c r="W1117" s="3"/>
      <c r="X1117" s="3">
        <f>IFERROR(VLOOKUP(B1117,[3]Ap_CESANTIAS!$C$16:$M$112,11,0)+VLOOKUP(B1117,[4]Ap_CESANTIAS!$C$16:$M$112,11,0),0)</f>
        <v>0</v>
      </c>
      <c r="Y1117" s="3">
        <f>IFERROR(VLOOKUP(B1117,[3]Ap_PENSION!$C$16:$M$112,11,0)+VLOOKUP(B1117,[4]Ap_PENSION!$C$16:$M$112,11,0),0)</f>
        <v>0</v>
      </c>
      <c r="Z1117" s="3">
        <f>IFERROR(VLOOKUP(B1117,[3]Ap_SALUD!$C$16:$M$112,11,0)+VLOOKUP(B1117,[4]Ap_SALUD!$C$16:$M$112,11,0),0)</f>
        <v>0</v>
      </c>
      <c r="AA1117" s="36">
        <f t="shared" si="52"/>
        <v>0</v>
      </c>
      <c r="AB1117" s="37">
        <f t="shared" si="53"/>
        <v>0</v>
      </c>
    </row>
    <row r="1118" spans="1:28" hidden="1" x14ac:dyDescent="0.25">
      <c r="A1118" s="38">
        <v>1106</v>
      </c>
      <c r="B1118" s="61"/>
      <c r="C1118" s="31">
        <v>892099475</v>
      </c>
      <c r="D1118" s="31">
        <f>VLOOKUP(C1118,ENERO!$D$13:$E$1147,2,0)</f>
        <v>214085440</v>
      </c>
      <c r="E1118" s="61" t="s">
        <v>485</v>
      </c>
      <c r="F1118" s="61"/>
      <c r="G1118" s="61"/>
      <c r="H1118" s="3">
        <v>752339639</v>
      </c>
      <c r="I1118" s="3">
        <v>966382427</v>
      </c>
      <c r="J1118" s="3">
        <f>IFERROR(VLOOKUP(C1118,[1]NOMINA!$Y$16:$AC$112,5,0),0)</f>
        <v>0</v>
      </c>
      <c r="K1118" s="3">
        <f>IFERROR(VLOOKUP(C1118,[1]CANCELACIONES!$Y$16:$AC$43,5,0),0)</f>
        <v>0</v>
      </c>
      <c r="L1118" s="3">
        <f>IFERROR(VLOOKUP(C1118,'[2]res- 200686'!$K$16:$R$112,8,0),0)</f>
        <v>0</v>
      </c>
      <c r="M1118" s="3">
        <f>IFERROR(VLOOKUP(C1118,'[2]reduccion calidad '!$K$16:$R$27,8,0),0)*-1</f>
        <v>0</v>
      </c>
      <c r="N1118" s="3"/>
      <c r="O1118" s="34">
        <f t="shared" si="51"/>
        <v>1718722066</v>
      </c>
      <c r="P1118" s="35">
        <v>1718722066</v>
      </c>
      <c r="Q1118" s="3">
        <f>IFERROR(VLOOKUP(C1118,[3]ServNOMINA!$F$16:$M$112,8,0)+VLOOKUP(C1118,[4]ServNOMINA!$F$16:$M$112,8,0),0)</f>
        <v>0</v>
      </c>
      <c r="R1118" s="3">
        <f>IFERROR(VLOOKUP(C1118,[3]ServOTROS!$F$16:$M$112,8,0)+VLOOKUP(C1118,[4]ServOTROS!$F$16:$M$112,8,0),0)</f>
        <v>0</v>
      </c>
      <c r="S1118" s="3"/>
      <c r="T1118" s="3">
        <f>IFERROR(VLOOKUP(B1118,[3]Aaf_PENSION!$C$16:$M$112,11,0)+VLOOKUP(B1118,[4]Aaf_PENSION!$C$16:$M$112,11,0),0)</f>
        <v>0</v>
      </c>
      <c r="U1118" s="3">
        <f>IFERROR(VLOOKUP(B1118,[3]Aaf_SALUD!$C$16:$M$112,11,0)+VLOOKUP(B1118,[4]Aaf_SALUD!$C$16:$M$112,11,0),0)</f>
        <v>0</v>
      </c>
      <c r="V1118" s="3"/>
      <c r="W1118" s="3"/>
      <c r="X1118" s="3">
        <f>IFERROR(VLOOKUP(B1118,[3]Ap_CESANTIAS!$C$16:$M$112,11,0)+VLOOKUP(B1118,[4]Ap_CESANTIAS!$C$16:$M$112,11,0),0)</f>
        <v>0</v>
      </c>
      <c r="Y1118" s="3">
        <f>IFERROR(VLOOKUP(B1118,[3]Ap_PENSION!$C$16:$M$112,11,0)+VLOOKUP(B1118,[4]Ap_PENSION!$C$16:$M$112,11,0),0)</f>
        <v>0</v>
      </c>
      <c r="Z1118" s="3">
        <f>IFERROR(VLOOKUP(B1118,[3]Ap_SALUD!$C$16:$M$112,11,0)+VLOOKUP(B1118,[4]Ap_SALUD!$C$16:$M$112,11,0),0)</f>
        <v>0</v>
      </c>
      <c r="AA1118" s="36">
        <f t="shared" si="52"/>
        <v>0</v>
      </c>
      <c r="AB1118" s="37">
        <f t="shared" si="53"/>
        <v>0</v>
      </c>
    </row>
    <row r="1119" spans="1:28" hidden="1" x14ac:dyDescent="0.25">
      <c r="A1119" s="29">
        <v>1107</v>
      </c>
      <c r="B1119" s="61"/>
      <c r="C1119" s="31">
        <v>800102891</v>
      </c>
      <c r="D1119" s="31">
        <f>VLOOKUP(C1119,ENERO!$D$13:$E$1147,2,0)</f>
        <v>210186001</v>
      </c>
      <c r="E1119" s="61" t="s">
        <v>1242</v>
      </c>
      <c r="F1119" s="61"/>
      <c r="G1119" s="61"/>
      <c r="H1119" s="3">
        <v>1028550687</v>
      </c>
      <c r="I1119" s="3">
        <v>1749583719</v>
      </c>
      <c r="J1119" s="3">
        <f>IFERROR(VLOOKUP(C1119,[1]NOMINA!$Y$16:$AC$112,5,0),0)</f>
        <v>0</v>
      </c>
      <c r="K1119" s="3">
        <f>IFERROR(VLOOKUP(C1119,[1]CANCELACIONES!$Y$16:$AC$43,5,0),0)</f>
        <v>0</v>
      </c>
      <c r="L1119" s="3">
        <f>IFERROR(VLOOKUP(C1119,'[2]res- 200686'!$K$16:$R$112,8,0),0)</f>
        <v>0</v>
      </c>
      <c r="M1119" s="3">
        <f>IFERROR(VLOOKUP(C1119,'[2]reduccion calidad '!$K$16:$R$27,8,0),0)*-1</f>
        <v>0</v>
      </c>
      <c r="N1119" s="3"/>
      <c r="O1119" s="34">
        <f t="shared" si="51"/>
        <v>2778134406</v>
      </c>
      <c r="P1119" s="35">
        <v>2778134406</v>
      </c>
      <c r="Q1119" s="3">
        <f>IFERROR(VLOOKUP(C1119,[3]ServNOMINA!$F$16:$M$112,8,0)+VLOOKUP(C1119,[4]ServNOMINA!$F$16:$M$112,8,0),0)</f>
        <v>0</v>
      </c>
      <c r="R1119" s="3">
        <f>IFERROR(VLOOKUP(C1119,[3]ServOTROS!$F$16:$M$112,8,0)+VLOOKUP(C1119,[4]ServOTROS!$F$16:$M$112,8,0),0)</f>
        <v>0</v>
      </c>
      <c r="S1119" s="3"/>
      <c r="T1119" s="3">
        <f>IFERROR(VLOOKUP(B1119,[3]Aaf_PENSION!$C$16:$M$112,11,0)+VLOOKUP(B1119,[4]Aaf_PENSION!$C$16:$M$112,11,0),0)</f>
        <v>0</v>
      </c>
      <c r="U1119" s="3">
        <f>IFERROR(VLOOKUP(B1119,[3]Aaf_SALUD!$C$16:$M$112,11,0)+VLOOKUP(B1119,[4]Aaf_SALUD!$C$16:$M$112,11,0),0)</f>
        <v>0</v>
      </c>
      <c r="V1119" s="3"/>
      <c r="W1119" s="3"/>
      <c r="X1119" s="3">
        <f>IFERROR(VLOOKUP(B1119,[3]Ap_CESANTIAS!$C$16:$M$112,11,0)+VLOOKUP(B1119,[4]Ap_CESANTIAS!$C$16:$M$112,11,0),0)</f>
        <v>0</v>
      </c>
      <c r="Y1119" s="3">
        <f>IFERROR(VLOOKUP(B1119,[3]Ap_PENSION!$C$16:$M$112,11,0)+VLOOKUP(B1119,[4]Ap_PENSION!$C$16:$M$112,11,0),0)</f>
        <v>0</v>
      </c>
      <c r="Z1119" s="3">
        <f>IFERROR(VLOOKUP(B1119,[3]Ap_SALUD!$C$16:$M$112,11,0)+VLOOKUP(B1119,[4]Ap_SALUD!$C$16:$M$112,11,0),0)</f>
        <v>0</v>
      </c>
      <c r="AA1119" s="36">
        <f t="shared" si="52"/>
        <v>0</v>
      </c>
      <c r="AB1119" s="37">
        <f t="shared" si="53"/>
        <v>0</v>
      </c>
    </row>
    <row r="1120" spans="1:28" hidden="1" x14ac:dyDescent="0.25">
      <c r="A1120" s="38">
        <v>1108</v>
      </c>
      <c r="B1120" s="61"/>
      <c r="C1120" s="31">
        <v>800018650</v>
      </c>
      <c r="D1120" s="31">
        <f>VLOOKUP(C1120,ENERO!$D$13:$E$1147,2,0)</f>
        <v>211986219</v>
      </c>
      <c r="E1120" s="61" t="s">
        <v>1243</v>
      </c>
      <c r="F1120" s="61"/>
      <c r="G1120" s="61"/>
      <c r="H1120" s="3">
        <v>69600916</v>
      </c>
      <c r="I1120" s="3">
        <v>220764594</v>
      </c>
      <c r="J1120" s="3">
        <f>IFERROR(VLOOKUP(C1120,[1]NOMINA!$Y$16:$AC$112,5,0),0)</f>
        <v>0</v>
      </c>
      <c r="K1120" s="3">
        <f>IFERROR(VLOOKUP(C1120,[1]CANCELACIONES!$Y$16:$AC$43,5,0),0)</f>
        <v>0</v>
      </c>
      <c r="L1120" s="3">
        <f>IFERROR(VLOOKUP(C1120,'[2]res- 200686'!$K$16:$R$112,8,0),0)</f>
        <v>0</v>
      </c>
      <c r="M1120" s="3">
        <f>IFERROR(VLOOKUP(C1120,'[2]reduccion calidad '!$K$16:$R$27,8,0),0)*-1</f>
        <v>0</v>
      </c>
      <c r="N1120" s="3"/>
      <c r="O1120" s="34">
        <f t="shared" si="51"/>
        <v>290365510</v>
      </c>
      <c r="P1120" s="35">
        <v>290365510</v>
      </c>
      <c r="Q1120" s="3">
        <f>IFERROR(VLOOKUP(C1120,[3]ServNOMINA!$F$16:$M$112,8,0)+VLOOKUP(C1120,[4]ServNOMINA!$F$16:$M$112,8,0),0)</f>
        <v>0</v>
      </c>
      <c r="R1120" s="3">
        <f>IFERROR(VLOOKUP(C1120,[3]ServOTROS!$F$16:$M$112,8,0)+VLOOKUP(C1120,[4]ServOTROS!$F$16:$M$112,8,0),0)</f>
        <v>0</v>
      </c>
      <c r="S1120" s="3"/>
      <c r="T1120" s="3">
        <f>IFERROR(VLOOKUP(B1120,[3]Aaf_PENSION!$C$16:$M$112,11,0)+VLOOKUP(B1120,[4]Aaf_PENSION!$C$16:$M$112,11,0),0)</f>
        <v>0</v>
      </c>
      <c r="U1120" s="3">
        <f>IFERROR(VLOOKUP(B1120,[3]Aaf_SALUD!$C$16:$M$112,11,0)+VLOOKUP(B1120,[4]Aaf_SALUD!$C$16:$M$112,11,0),0)</f>
        <v>0</v>
      </c>
      <c r="V1120" s="3"/>
      <c r="W1120" s="3"/>
      <c r="X1120" s="3">
        <f>IFERROR(VLOOKUP(B1120,[3]Ap_CESANTIAS!$C$16:$M$112,11,0)+VLOOKUP(B1120,[4]Ap_CESANTIAS!$C$16:$M$112,11,0),0)</f>
        <v>0</v>
      </c>
      <c r="Y1120" s="3">
        <f>IFERROR(VLOOKUP(B1120,[3]Ap_PENSION!$C$16:$M$112,11,0)+VLOOKUP(B1120,[4]Ap_PENSION!$C$16:$M$112,11,0),0)</f>
        <v>0</v>
      </c>
      <c r="Z1120" s="3">
        <f>IFERROR(VLOOKUP(B1120,[3]Ap_SALUD!$C$16:$M$112,11,0)+VLOOKUP(B1120,[4]Ap_SALUD!$C$16:$M$112,11,0),0)</f>
        <v>0</v>
      </c>
      <c r="AA1120" s="36">
        <f t="shared" si="52"/>
        <v>0</v>
      </c>
      <c r="AB1120" s="37">
        <f t="shared" si="53"/>
        <v>0</v>
      </c>
    </row>
    <row r="1121" spans="1:28" hidden="1" x14ac:dyDescent="0.25">
      <c r="A1121" s="29">
        <v>1109</v>
      </c>
      <c r="B1121" s="61"/>
      <c r="C1121" s="31">
        <v>800102896</v>
      </c>
      <c r="D1121" s="31">
        <f>VLOOKUP(C1121,ENERO!$D$13:$E$1147,2,0)</f>
        <v>212086320</v>
      </c>
      <c r="E1121" s="61" t="s">
        <v>1244</v>
      </c>
      <c r="F1121" s="61"/>
      <c r="G1121" s="61"/>
      <c r="H1121" s="3">
        <v>1035595391</v>
      </c>
      <c r="I1121" s="3">
        <v>1945036786</v>
      </c>
      <c r="J1121" s="3">
        <f>IFERROR(VLOOKUP(C1121,[1]NOMINA!$Y$16:$AC$112,5,0),0)</f>
        <v>0</v>
      </c>
      <c r="K1121" s="3">
        <f>IFERROR(VLOOKUP(C1121,[1]CANCELACIONES!$Y$16:$AC$43,5,0),0)</f>
        <v>0</v>
      </c>
      <c r="L1121" s="3">
        <f>IFERROR(VLOOKUP(C1121,'[2]res- 200686'!$K$16:$R$112,8,0),0)</f>
        <v>0</v>
      </c>
      <c r="M1121" s="3">
        <f>IFERROR(VLOOKUP(C1121,'[2]reduccion calidad '!$K$16:$R$27,8,0),0)*-1</f>
        <v>0</v>
      </c>
      <c r="N1121" s="3"/>
      <c r="O1121" s="34">
        <f t="shared" si="51"/>
        <v>2980632177</v>
      </c>
      <c r="P1121" s="35">
        <v>2980632177</v>
      </c>
      <c r="Q1121" s="3">
        <f>IFERROR(VLOOKUP(C1121,[3]ServNOMINA!$F$16:$M$112,8,0)+VLOOKUP(C1121,[4]ServNOMINA!$F$16:$M$112,8,0),0)</f>
        <v>0</v>
      </c>
      <c r="R1121" s="3">
        <f>IFERROR(VLOOKUP(C1121,[3]ServOTROS!$F$16:$M$112,8,0)+VLOOKUP(C1121,[4]ServOTROS!$F$16:$M$112,8,0),0)</f>
        <v>0</v>
      </c>
      <c r="S1121" s="3"/>
      <c r="T1121" s="3">
        <f>IFERROR(VLOOKUP(B1121,[3]Aaf_PENSION!$C$16:$M$112,11,0)+VLOOKUP(B1121,[4]Aaf_PENSION!$C$16:$M$112,11,0),0)</f>
        <v>0</v>
      </c>
      <c r="U1121" s="3">
        <f>IFERROR(VLOOKUP(B1121,[3]Aaf_SALUD!$C$16:$M$112,11,0)+VLOOKUP(B1121,[4]Aaf_SALUD!$C$16:$M$112,11,0),0)</f>
        <v>0</v>
      </c>
      <c r="V1121" s="3"/>
      <c r="W1121" s="3"/>
      <c r="X1121" s="3">
        <f>IFERROR(VLOOKUP(B1121,[3]Ap_CESANTIAS!$C$16:$M$112,11,0)+VLOOKUP(B1121,[4]Ap_CESANTIAS!$C$16:$M$112,11,0),0)</f>
        <v>0</v>
      </c>
      <c r="Y1121" s="3">
        <f>IFERROR(VLOOKUP(B1121,[3]Ap_PENSION!$C$16:$M$112,11,0)+VLOOKUP(B1121,[4]Ap_PENSION!$C$16:$M$112,11,0),0)</f>
        <v>0</v>
      </c>
      <c r="Z1121" s="3">
        <f>IFERROR(VLOOKUP(B1121,[3]Ap_SALUD!$C$16:$M$112,11,0)+VLOOKUP(B1121,[4]Ap_SALUD!$C$16:$M$112,11,0),0)</f>
        <v>0</v>
      </c>
      <c r="AA1121" s="36">
        <f t="shared" si="52"/>
        <v>0</v>
      </c>
      <c r="AB1121" s="37">
        <f t="shared" si="53"/>
        <v>0</v>
      </c>
    </row>
    <row r="1122" spans="1:28" hidden="1" x14ac:dyDescent="0.25">
      <c r="A1122" s="38">
        <v>1110</v>
      </c>
      <c r="B1122" s="61"/>
      <c r="C1122" s="31">
        <v>891200461</v>
      </c>
      <c r="D1122" s="31">
        <f>VLOOKUP(C1122,ENERO!$D$13:$E$1147,2,0)</f>
        <v>216886568</v>
      </c>
      <c r="E1122" s="61" t="s">
        <v>1245</v>
      </c>
      <c r="F1122" s="61"/>
      <c r="G1122" s="61"/>
      <c r="H1122" s="3">
        <v>1285406879</v>
      </c>
      <c r="I1122" s="3">
        <v>2652870628</v>
      </c>
      <c r="J1122" s="3">
        <f>IFERROR(VLOOKUP(C1122,[1]NOMINA!$Y$16:$AC$112,5,0),0)</f>
        <v>0</v>
      </c>
      <c r="K1122" s="3">
        <f>IFERROR(VLOOKUP(C1122,[1]CANCELACIONES!$Y$16:$AC$43,5,0),0)</f>
        <v>0</v>
      </c>
      <c r="L1122" s="3">
        <f>IFERROR(VLOOKUP(C1122,'[2]res- 200686'!$K$16:$R$112,8,0),0)</f>
        <v>0</v>
      </c>
      <c r="M1122" s="3">
        <f>IFERROR(VLOOKUP(C1122,'[2]reduccion calidad '!$K$16:$R$27,8,0),0)*-1</f>
        <v>0</v>
      </c>
      <c r="N1122" s="3"/>
      <c r="O1122" s="34">
        <f t="shared" si="51"/>
        <v>3938277507</v>
      </c>
      <c r="P1122" s="35">
        <v>3938277507</v>
      </c>
      <c r="Q1122" s="3">
        <f>IFERROR(VLOOKUP(C1122,[3]ServNOMINA!$F$16:$M$112,8,0)+VLOOKUP(C1122,[4]ServNOMINA!$F$16:$M$112,8,0),0)</f>
        <v>0</v>
      </c>
      <c r="R1122" s="3">
        <f>IFERROR(VLOOKUP(C1122,[3]ServOTROS!$F$16:$M$112,8,0)+VLOOKUP(C1122,[4]ServOTROS!$F$16:$M$112,8,0),0)</f>
        <v>0</v>
      </c>
      <c r="S1122" s="3"/>
      <c r="T1122" s="3">
        <f>IFERROR(VLOOKUP(B1122,[3]Aaf_PENSION!$C$16:$M$112,11,0)+VLOOKUP(B1122,[4]Aaf_PENSION!$C$16:$M$112,11,0),0)</f>
        <v>0</v>
      </c>
      <c r="U1122" s="3">
        <f>IFERROR(VLOOKUP(B1122,[3]Aaf_SALUD!$C$16:$M$112,11,0)+VLOOKUP(B1122,[4]Aaf_SALUD!$C$16:$M$112,11,0),0)</f>
        <v>0</v>
      </c>
      <c r="V1122" s="3"/>
      <c r="W1122" s="3"/>
      <c r="X1122" s="3">
        <f>IFERROR(VLOOKUP(B1122,[3]Ap_CESANTIAS!$C$16:$M$112,11,0)+VLOOKUP(B1122,[4]Ap_CESANTIAS!$C$16:$M$112,11,0),0)</f>
        <v>0</v>
      </c>
      <c r="Y1122" s="3">
        <f>IFERROR(VLOOKUP(B1122,[3]Ap_PENSION!$C$16:$M$112,11,0)+VLOOKUP(B1122,[4]Ap_PENSION!$C$16:$M$112,11,0),0)</f>
        <v>0</v>
      </c>
      <c r="Z1122" s="3">
        <f>IFERROR(VLOOKUP(B1122,[3]Ap_SALUD!$C$16:$M$112,11,0)+VLOOKUP(B1122,[4]Ap_SALUD!$C$16:$M$112,11,0),0)</f>
        <v>0</v>
      </c>
      <c r="AA1122" s="36">
        <f t="shared" si="52"/>
        <v>0</v>
      </c>
      <c r="AB1122" s="37">
        <f t="shared" si="53"/>
        <v>0</v>
      </c>
    </row>
    <row r="1123" spans="1:28" hidden="1" x14ac:dyDescent="0.25">
      <c r="A1123" s="29">
        <v>1111</v>
      </c>
      <c r="B1123" s="61"/>
      <c r="C1123" s="31">
        <v>800229887</v>
      </c>
      <c r="D1123" s="31">
        <f>VLOOKUP(C1123,ENERO!$D$13:$E$1147,2,0)</f>
        <v>216986569</v>
      </c>
      <c r="E1123" s="61" t="s">
        <v>1246</v>
      </c>
      <c r="F1123" s="61"/>
      <c r="G1123" s="61"/>
      <c r="H1123" s="3">
        <v>222110817</v>
      </c>
      <c r="I1123" s="3">
        <v>646656478</v>
      </c>
      <c r="J1123" s="3">
        <f>IFERROR(VLOOKUP(C1123,[1]NOMINA!$Y$16:$AC$112,5,0),0)</f>
        <v>0</v>
      </c>
      <c r="K1123" s="3">
        <f>IFERROR(VLOOKUP(C1123,[1]CANCELACIONES!$Y$16:$AC$43,5,0),0)</f>
        <v>0</v>
      </c>
      <c r="L1123" s="3">
        <f>IFERROR(VLOOKUP(C1123,'[2]res- 200686'!$K$16:$R$112,8,0),0)</f>
        <v>0</v>
      </c>
      <c r="M1123" s="3">
        <f>IFERROR(VLOOKUP(C1123,'[2]reduccion calidad '!$K$16:$R$27,8,0),0)*-1</f>
        <v>0</v>
      </c>
      <c r="N1123" s="3"/>
      <c r="O1123" s="34">
        <f t="shared" si="51"/>
        <v>868767295</v>
      </c>
      <c r="P1123" s="35">
        <v>868767295</v>
      </c>
      <c r="Q1123" s="3">
        <f>IFERROR(VLOOKUP(C1123,[3]ServNOMINA!$F$16:$M$112,8,0)+VLOOKUP(C1123,[4]ServNOMINA!$F$16:$M$112,8,0),0)</f>
        <v>0</v>
      </c>
      <c r="R1123" s="3">
        <f>IFERROR(VLOOKUP(C1123,[3]ServOTROS!$F$16:$M$112,8,0)+VLOOKUP(C1123,[4]ServOTROS!$F$16:$M$112,8,0),0)</f>
        <v>0</v>
      </c>
      <c r="S1123" s="3"/>
      <c r="T1123" s="3">
        <f>IFERROR(VLOOKUP(B1123,[3]Aaf_PENSION!$C$16:$M$112,11,0)+VLOOKUP(B1123,[4]Aaf_PENSION!$C$16:$M$112,11,0),0)</f>
        <v>0</v>
      </c>
      <c r="U1123" s="3">
        <f>IFERROR(VLOOKUP(B1123,[3]Aaf_SALUD!$C$16:$M$112,11,0)+VLOOKUP(B1123,[4]Aaf_SALUD!$C$16:$M$112,11,0),0)</f>
        <v>0</v>
      </c>
      <c r="V1123" s="3"/>
      <c r="W1123" s="3"/>
      <c r="X1123" s="3">
        <f>IFERROR(VLOOKUP(B1123,[3]Ap_CESANTIAS!$C$16:$M$112,11,0)+VLOOKUP(B1123,[4]Ap_CESANTIAS!$C$16:$M$112,11,0),0)</f>
        <v>0</v>
      </c>
      <c r="Y1123" s="3">
        <f>IFERROR(VLOOKUP(B1123,[3]Ap_PENSION!$C$16:$M$112,11,0)+VLOOKUP(B1123,[4]Ap_PENSION!$C$16:$M$112,11,0),0)</f>
        <v>0</v>
      </c>
      <c r="Z1123" s="3">
        <f>IFERROR(VLOOKUP(B1123,[3]Ap_SALUD!$C$16:$M$112,11,0)+VLOOKUP(B1123,[4]Ap_SALUD!$C$16:$M$112,11,0),0)</f>
        <v>0</v>
      </c>
      <c r="AA1123" s="36">
        <f t="shared" si="52"/>
        <v>0</v>
      </c>
      <c r="AB1123" s="37">
        <f t="shared" si="53"/>
        <v>0</v>
      </c>
    </row>
    <row r="1124" spans="1:28" hidden="1" x14ac:dyDescent="0.25">
      <c r="A1124" s="38">
        <v>1112</v>
      </c>
      <c r="B1124" s="61"/>
      <c r="C1124" s="31">
        <v>800222489</v>
      </c>
      <c r="D1124" s="31">
        <f>VLOOKUP(C1124,ENERO!$D$13:$E$1147,2,0)</f>
        <v>217186571</v>
      </c>
      <c r="E1124" s="61" t="s">
        <v>1247</v>
      </c>
      <c r="F1124" s="61"/>
      <c r="G1124" s="61"/>
      <c r="H1124" s="3">
        <v>625154711</v>
      </c>
      <c r="I1124" s="3">
        <v>1571434926</v>
      </c>
      <c r="J1124" s="3">
        <f>IFERROR(VLOOKUP(C1124,[1]NOMINA!$Y$16:$AC$112,5,0),0)</f>
        <v>0</v>
      </c>
      <c r="K1124" s="3">
        <f>IFERROR(VLOOKUP(C1124,[1]CANCELACIONES!$Y$16:$AC$43,5,0),0)</f>
        <v>0</v>
      </c>
      <c r="L1124" s="3">
        <f>IFERROR(VLOOKUP(C1124,'[2]res- 200686'!$K$16:$R$112,8,0),0)</f>
        <v>0</v>
      </c>
      <c r="M1124" s="3">
        <f>IFERROR(VLOOKUP(C1124,'[2]reduccion calidad '!$K$16:$R$27,8,0),0)*-1</f>
        <v>0</v>
      </c>
      <c r="N1124" s="3"/>
      <c r="O1124" s="34">
        <f t="shared" si="51"/>
        <v>2196589637</v>
      </c>
      <c r="P1124" s="35">
        <v>2196589637</v>
      </c>
      <c r="Q1124" s="3">
        <f>IFERROR(VLOOKUP(C1124,[3]ServNOMINA!$F$16:$M$112,8,0)+VLOOKUP(C1124,[4]ServNOMINA!$F$16:$M$112,8,0),0)</f>
        <v>0</v>
      </c>
      <c r="R1124" s="3">
        <f>IFERROR(VLOOKUP(C1124,[3]ServOTROS!$F$16:$M$112,8,0)+VLOOKUP(C1124,[4]ServOTROS!$F$16:$M$112,8,0),0)</f>
        <v>0</v>
      </c>
      <c r="S1124" s="3"/>
      <c r="T1124" s="3">
        <f>IFERROR(VLOOKUP(B1124,[3]Aaf_PENSION!$C$16:$M$112,11,0)+VLOOKUP(B1124,[4]Aaf_PENSION!$C$16:$M$112,11,0),0)</f>
        <v>0</v>
      </c>
      <c r="U1124" s="3">
        <f>IFERROR(VLOOKUP(B1124,[3]Aaf_SALUD!$C$16:$M$112,11,0)+VLOOKUP(B1124,[4]Aaf_SALUD!$C$16:$M$112,11,0),0)</f>
        <v>0</v>
      </c>
      <c r="V1124" s="3"/>
      <c r="W1124" s="3"/>
      <c r="X1124" s="3">
        <f>IFERROR(VLOOKUP(B1124,[3]Ap_CESANTIAS!$C$16:$M$112,11,0)+VLOOKUP(B1124,[4]Ap_CESANTIAS!$C$16:$M$112,11,0),0)</f>
        <v>0</v>
      </c>
      <c r="Y1124" s="3">
        <f>IFERROR(VLOOKUP(B1124,[3]Ap_PENSION!$C$16:$M$112,11,0)+VLOOKUP(B1124,[4]Ap_PENSION!$C$16:$M$112,11,0),0)</f>
        <v>0</v>
      </c>
      <c r="Z1124" s="3">
        <f>IFERROR(VLOOKUP(B1124,[3]Ap_SALUD!$C$16:$M$112,11,0)+VLOOKUP(B1124,[4]Ap_SALUD!$C$16:$M$112,11,0),0)</f>
        <v>0</v>
      </c>
      <c r="AA1124" s="36">
        <f t="shared" si="52"/>
        <v>0</v>
      </c>
      <c r="AB1124" s="37">
        <f t="shared" si="53"/>
        <v>0</v>
      </c>
    </row>
    <row r="1125" spans="1:28" hidden="1" x14ac:dyDescent="0.25">
      <c r="A1125" s="29">
        <v>1113</v>
      </c>
      <c r="B1125" s="61"/>
      <c r="C1125" s="31">
        <v>891200513</v>
      </c>
      <c r="D1125" s="31">
        <f>VLOOKUP(C1125,ENERO!$D$13:$E$1147,2,0)</f>
        <v>217386573</v>
      </c>
      <c r="E1125" s="61" t="s">
        <v>1248</v>
      </c>
      <c r="F1125" s="61"/>
      <c r="G1125" s="61"/>
      <c r="H1125" s="3">
        <v>665249471</v>
      </c>
      <c r="I1125" s="3">
        <v>1475114851</v>
      </c>
      <c r="J1125" s="3">
        <f>IFERROR(VLOOKUP(C1125,[1]NOMINA!$Y$16:$AC$112,5,0),0)</f>
        <v>0</v>
      </c>
      <c r="K1125" s="3">
        <f>IFERROR(VLOOKUP(C1125,[1]CANCELACIONES!$Y$16:$AC$43,5,0),0)</f>
        <v>0</v>
      </c>
      <c r="L1125" s="3">
        <f>IFERROR(VLOOKUP(C1125,'[2]res- 200686'!$K$16:$R$112,8,0),0)</f>
        <v>0</v>
      </c>
      <c r="M1125" s="3">
        <f>IFERROR(VLOOKUP(C1125,'[2]reduccion calidad '!$K$16:$R$27,8,0),0)*-1</f>
        <v>0</v>
      </c>
      <c r="N1125" s="3"/>
      <c r="O1125" s="34">
        <f t="shared" si="51"/>
        <v>2140364322</v>
      </c>
      <c r="P1125" s="35">
        <v>2140364322</v>
      </c>
      <c r="Q1125" s="3">
        <f>IFERROR(VLOOKUP(C1125,[3]ServNOMINA!$F$16:$M$112,8,0)+VLOOKUP(C1125,[4]ServNOMINA!$F$16:$M$112,8,0),0)</f>
        <v>0</v>
      </c>
      <c r="R1125" s="3">
        <f>IFERROR(VLOOKUP(C1125,[3]ServOTROS!$F$16:$M$112,8,0)+VLOOKUP(C1125,[4]ServOTROS!$F$16:$M$112,8,0),0)</f>
        <v>0</v>
      </c>
      <c r="S1125" s="3"/>
      <c r="T1125" s="3">
        <f>IFERROR(VLOOKUP(B1125,[3]Aaf_PENSION!$C$16:$M$112,11,0)+VLOOKUP(B1125,[4]Aaf_PENSION!$C$16:$M$112,11,0),0)</f>
        <v>0</v>
      </c>
      <c r="U1125" s="3">
        <f>IFERROR(VLOOKUP(B1125,[3]Aaf_SALUD!$C$16:$M$112,11,0)+VLOOKUP(B1125,[4]Aaf_SALUD!$C$16:$M$112,11,0),0)</f>
        <v>0</v>
      </c>
      <c r="V1125" s="3"/>
      <c r="W1125" s="3"/>
      <c r="X1125" s="3">
        <f>IFERROR(VLOOKUP(B1125,[3]Ap_CESANTIAS!$C$16:$M$112,11,0)+VLOOKUP(B1125,[4]Ap_CESANTIAS!$C$16:$M$112,11,0),0)</f>
        <v>0</v>
      </c>
      <c r="Y1125" s="3">
        <f>IFERROR(VLOOKUP(B1125,[3]Ap_PENSION!$C$16:$M$112,11,0)+VLOOKUP(B1125,[4]Ap_PENSION!$C$16:$M$112,11,0),0)</f>
        <v>0</v>
      </c>
      <c r="Z1125" s="3">
        <f>IFERROR(VLOOKUP(B1125,[3]Ap_SALUD!$C$16:$M$112,11,0)+VLOOKUP(B1125,[4]Ap_SALUD!$C$16:$M$112,11,0),0)</f>
        <v>0</v>
      </c>
      <c r="AA1125" s="36">
        <f t="shared" si="52"/>
        <v>0</v>
      </c>
      <c r="AB1125" s="37">
        <f t="shared" si="53"/>
        <v>0</v>
      </c>
    </row>
    <row r="1126" spans="1:28" hidden="1" x14ac:dyDescent="0.25">
      <c r="A1126" s="38">
        <v>1114</v>
      </c>
      <c r="B1126" s="61"/>
      <c r="C1126" s="31">
        <v>891201645</v>
      </c>
      <c r="D1126" s="31">
        <f>VLOOKUP(C1126,ENERO!$D$13:$E$1147,2,0)</f>
        <v>214986749</v>
      </c>
      <c r="E1126" s="61" t="s">
        <v>1249</v>
      </c>
      <c r="F1126" s="61"/>
      <c r="G1126" s="61"/>
      <c r="H1126" s="3">
        <v>246975752</v>
      </c>
      <c r="I1126" s="3">
        <v>532993667</v>
      </c>
      <c r="J1126" s="3">
        <f>IFERROR(VLOOKUP(C1126,[1]NOMINA!$Y$16:$AC$112,5,0),0)</f>
        <v>0</v>
      </c>
      <c r="K1126" s="3">
        <f>IFERROR(VLOOKUP(C1126,[1]CANCELACIONES!$Y$16:$AC$43,5,0),0)</f>
        <v>0</v>
      </c>
      <c r="L1126" s="3">
        <f>IFERROR(VLOOKUP(C1126,'[2]res- 200686'!$K$16:$R$112,8,0),0)</f>
        <v>0</v>
      </c>
      <c r="M1126" s="3">
        <f>IFERROR(VLOOKUP(C1126,'[2]reduccion calidad '!$K$16:$R$27,8,0),0)*-1</f>
        <v>0</v>
      </c>
      <c r="N1126" s="3"/>
      <c r="O1126" s="34">
        <f t="shared" si="51"/>
        <v>779969419</v>
      </c>
      <c r="P1126" s="35">
        <v>779969419</v>
      </c>
      <c r="Q1126" s="3">
        <f>IFERROR(VLOOKUP(C1126,[3]ServNOMINA!$F$16:$M$112,8,0)+VLOOKUP(C1126,[4]ServNOMINA!$F$16:$M$112,8,0),0)</f>
        <v>0</v>
      </c>
      <c r="R1126" s="3">
        <f>IFERROR(VLOOKUP(C1126,[3]ServOTROS!$F$16:$M$112,8,0)+VLOOKUP(C1126,[4]ServOTROS!$F$16:$M$112,8,0),0)</f>
        <v>0</v>
      </c>
      <c r="S1126" s="3"/>
      <c r="T1126" s="3">
        <f>IFERROR(VLOOKUP(B1126,[3]Aaf_PENSION!$C$16:$M$112,11,0)+VLOOKUP(B1126,[4]Aaf_PENSION!$C$16:$M$112,11,0),0)</f>
        <v>0</v>
      </c>
      <c r="U1126" s="3">
        <f>IFERROR(VLOOKUP(B1126,[3]Aaf_SALUD!$C$16:$M$112,11,0)+VLOOKUP(B1126,[4]Aaf_SALUD!$C$16:$M$112,11,0),0)</f>
        <v>0</v>
      </c>
      <c r="V1126" s="3"/>
      <c r="W1126" s="3"/>
      <c r="X1126" s="3">
        <f>IFERROR(VLOOKUP(B1126,[3]Ap_CESANTIAS!$C$16:$M$112,11,0)+VLOOKUP(B1126,[4]Ap_CESANTIAS!$C$16:$M$112,11,0),0)</f>
        <v>0</v>
      </c>
      <c r="Y1126" s="3">
        <f>IFERROR(VLOOKUP(B1126,[3]Ap_PENSION!$C$16:$M$112,11,0)+VLOOKUP(B1126,[4]Ap_PENSION!$C$16:$M$112,11,0),0)</f>
        <v>0</v>
      </c>
      <c r="Z1126" s="3">
        <f>IFERROR(VLOOKUP(B1126,[3]Ap_SALUD!$C$16:$M$112,11,0)+VLOOKUP(B1126,[4]Ap_SALUD!$C$16:$M$112,11,0),0)</f>
        <v>0</v>
      </c>
      <c r="AA1126" s="36">
        <f t="shared" si="52"/>
        <v>0</v>
      </c>
      <c r="AB1126" s="37">
        <f t="shared" si="53"/>
        <v>0</v>
      </c>
    </row>
    <row r="1127" spans="1:28" hidden="1" x14ac:dyDescent="0.25">
      <c r="A1127" s="29">
        <v>1115</v>
      </c>
      <c r="B1127" s="61"/>
      <c r="C1127" s="31">
        <v>800102903</v>
      </c>
      <c r="D1127" s="31">
        <f>VLOOKUP(C1127,ENERO!$D$13:$E$1147,2,0)</f>
        <v>215586755</v>
      </c>
      <c r="E1127" s="61" t="s">
        <v>390</v>
      </c>
      <c r="F1127" s="61"/>
      <c r="G1127" s="61"/>
      <c r="H1127" s="3">
        <v>63137320</v>
      </c>
      <c r="I1127" s="3">
        <v>182699941</v>
      </c>
      <c r="J1127" s="3">
        <f>IFERROR(VLOOKUP(C1127,[1]NOMINA!$Y$16:$AC$112,5,0),0)</f>
        <v>0</v>
      </c>
      <c r="K1127" s="3">
        <f>IFERROR(VLOOKUP(C1127,[1]CANCELACIONES!$Y$16:$AC$43,5,0),0)</f>
        <v>0</v>
      </c>
      <c r="L1127" s="3">
        <f>IFERROR(VLOOKUP(C1127,'[2]res- 200686'!$K$16:$R$112,8,0),0)</f>
        <v>0</v>
      </c>
      <c r="M1127" s="3">
        <f>IFERROR(VLOOKUP(C1127,'[2]reduccion calidad '!$K$16:$R$27,8,0),0)*-1</f>
        <v>0</v>
      </c>
      <c r="N1127" s="3"/>
      <c r="O1127" s="34">
        <f t="shared" si="51"/>
        <v>245837261</v>
      </c>
      <c r="P1127" s="35">
        <v>245837261</v>
      </c>
      <c r="Q1127" s="3">
        <f>IFERROR(VLOOKUP(C1127,[3]ServNOMINA!$F$16:$M$112,8,0)+VLOOKUP(C1127,[4]ServNOMINA!$F$16:$M$112,8,0),0)</f>
        <v>0</v>
      </c>
      <c r="R1127" s="3">
        <f>IFERROR(VLOOKUP(C1127,[3]ServOTROS!$F$16:$M$112,8,0)+VLOOKUP(C1127,[4]ServOTROS!$F$16:$M$112,8,0),0)</f>
        <v>0</v>
      </c>
      <c r="S1127" s="3"/>
      <c r="T1127" s="3">
        <f>IFERROR(VLOOKUP(B1127,[3]Aaf_PENSION!$C$16:$M$112,11,0)+VLOOKUP(B1127,[4]Aaf_PENSION!$C$16:$M$112,11,0),0)</f>
        <v>0</v>
      </c>
      <c r="U1127" s="3">
        <f>IFERROR(VLOOKUP(B1127,[3]Aaf_SALUD!$C$16:$M$112,11,0)+VLOOKUP(B1127,[4]Aaf_SALUD!$C$16:$M$112,11,0),0)</f>
        <v>0</v>
      </c>
      <c r="V1127" s="3"/>
      <c r="W1127" s="3"/>
      <c r="X1127" s="3">
        <f>IFERROR(VLOOKUP(B1127,[3]Ap_CESANTIAS!$C$16:$M$112,11,0)+VLOOKUP(B1127,[4]Ap_CESANTIAS!$C$16:$M$112,11,0),0)</f>
        <v>0</v>
      </c>
      <c r="Y1127" s="3">
        <f>IFERROR(VLOOKUP(B1127,[3]Ap_PENSION!$C$16:$M$112,11,0)+VLOOKUP(B1127,[4]Ap_PENSION!$C$16:$M$112,11,0),0)</f>
        <v>0</v>
      </c>
      <c r="Z1127" s="3">
        <f>IFERROR(VLOOKUP(B1127,[3]Ap_SALUD!$C$16:$M$112,11,0)+VLOOKUP(B1127,[4]Ap_SALUD!$C$16:$M$112,11,0),0)</f>
        <v>0</v>
      </c>
      <c r="AA1127" s="36">
        <f t="shared" si="52"/>
        <v>0</v>
      </c>
      <c r="AB1127" s="37">
        <f t="shared" si="53"/>
        <v>0</v>
      </c>
    </row>
    <row r="1128" spans="1:28" hidden="1" x14ac:dyDescent="0.25">
      <c r="A1128" s="38">
        <v>1116</v>
      </c>
      <c r="B1128" s="61"/>
      <c r="C1128" s="31">
        <v>800252922</v>
      </c>
      <c r="D1128" s="31">
        <f>VLOOKUP(C1128,ENERO!$D$13:$E$1147,2,0)</f>
        <v>215786757</v>
      </c>
      <c r="E1128" s="61" t="s">
        <v>1115</v>
      </c>
      <c r="F1128" s="61"/>
      <c r="G1128" s="61"/>
      <c r="H1128" s="3">
        <v>548506024</v>
      </c>
      <c r="I1128" s="3">
        <v>1233954830</v>
      </c>
      <c r="J1128" s="3">
        <f>IFERROR(VLOOKUP(C1128,[1]NOMINA!$Y$16:$AC$112,5,0),0)</f>
        <v>0</v>
      </c>
      <c r="K1128" s="3">
        <f>IFERROR(VLOOKUP(C1128,[1]CANCELACIONES!$Y$16:$AC$43,5,0),0)</f>
        <v>0</v>
      </c>
      <c r="L1128" s="3">
        <f>IFERROR(VLOOKUP(C1128,'[2]res- 200686'!$K$16:$R$112,8,0),0)</f>
        <v>0</v>
      </c>
      <c r="M1128" s="3">
        <f>IFERROR(VLOOKUP(C1128,'[2]reduccion calidad '!$K$16:$R$27,8,0),0)*-1</f>
        <v>0</v>
      </c>
      <c r="N1128" s="3"/>
      <c r="O1128" s="34">
        <f t="shared" si="51"/>
        <v>1782460854</v>
      </c>
      <c r="P1128" s="35">
        <v>1782460854</v>
      </c>
      <c r="Q1128" s="3">
        <f>IFERROR(VLOOKUP(C1128,[3]ServNOMINA!$F$16:$M$112,8,0)+VLOOKUP(C1128,[4]ServNOMINA!$F$16:$M$112,8,0),0)</f>
        <v>0</v>
      </c>
      <c r="R1128" s="3">
        <f>IFERROR(VLOOKUP(C1128,[3]ServOTROS!$F$16:$M$112,8,0)+VLOOKUP(C1128,[4]ServOTROS!$F$16:$M$112,8,0),0)</f>
        <v>0</v>
      </c>
      <c r="S1128" s="3"/>
      <c r="T1128" s="3">
        <f>IFERROR(VLOOKUP(B1128,[3]Aaf_PENSION!$C$16:$M$112,11,0)+VLOOKUP(B1128,[4]Aaf_PENSION!$C$16:$M$112,11,0),0)</f>
        <v>0</v>
      </c>
      <c r="U1128" s="3">
        <f>IFERROR(VLOOKUP(B1128,[3]Aaf_SALUD!$C$16:$M$112,11,0)+VLOOKUP(B1128,[4]Aaf_SALUD!$C$16:$M$112,11,0),0)</f>
        <v>0</v>
      </c>
      <c r="V1128" s="3"/>
      <c r="W1128" s="3"/>
      <c r="X1128" s="3">
        <f>IFERROR(VLOOKUP(B1128,[3]Ap_CESANTIAS!$C$16:$M$112,11,0)+VLOOKUP(B1128,[4]Ap_CESANTIAS!$C$16:$M$112,11,0),0)</f>
        <v>0</v>
      </c>
      <c r="Y1128" s="3">
        <f>IFERROR(VLOOKUP(B1128,[3]Ap_PENSION!$C$16:$M$112,11,0)+VLOOKUP(B1128,[4]Ap_PENSION!$C$16:$M$112,11,0),0)</f>
        <v>0</v>
      </c>
      <c r="Z1128" s="3">
        <f>IFERROR(VLOOKUP(B1128,[3]Ap_SALUD!$C$16:$M$112,11,0)+VLOOKUP(B1128,[4]Ap_SALUD!$C$16:$M$112,11,0),0)</f>
        <v>0</v>
      </c>
      <c r="AA1128" s="36">
        <f t="shared" si="52"/>
        <v>0</v>
      </c>
      <c r="AB1128" s="37">
        <f t="shared" si="53"/>
        <v>0</v>
      </c>
    </row>
    <row r="1129" spans="1:28" hidden="1" x14ac:dyDescent="0.25">
      <c r="A1129" s="29">
        <v>1117</v>
      </c>
      <c r="B1129" s="61"/>
      <c r="C1129" s="31">
        <v>800102906</v>
      </c>
      <c r="D1129" s="31">
        <f>VLOOKUP(C1129,ENERO!$D$13:$E$1147,2,0)</f>
        <v>216086760</v>
      </c>
      <c r="E1129" s="61" t="s">
        <v>1032</v>
      </c>
      <c r="F1129" s="61"/>
      <c r="G1129" s="61"/>
      <c r="H1129" s="3">
        <v>146653584</v>
      </c>
      <c r="I1129" s="3">
        <v>332546759</v>
      </c>
      <c r="J1129" s="3">
        <f>IFERROR(VLOOKUP(C1129,[1]NOMINA!$Y$16:$AC$112,5,0),0)</f>
        <v>0</v>
      </c>
      <c r="K1129" s="3">
        <f>IFERROR(VLOOKUP(C1129,[1]CANCELACIONES!$Y$16:$AC$43,5,0),0)</f>
        <v>0</v>
      </c>
      <c r="L1129" s="3">
        <f>IFERROR(VLOOKUP(C1129,'[2]res- 200686'!$K$16:$R$112,8,0),0)</f>
        <v>0</v>
      </c>
      <c r="M1129" s="3">
        <f>IFERROR(VLOOKUP(C1129,'[2]reduccion calidad '!$K$16:$R$27,8,0),0)*-1</f>
        <v>0</v>
      </c>
      <c r="N1129" s="3"/>
      <c r="O1129" s="34">
        <f t="shared" si="51"/>
        <v>479200343</v>
      </c>
      <c r="P1129" s="35">
        <v>479200343</v>
      </c>
      <c r="Q1129" s="3">
        <f>IFERROR(VLOOKUP(C1129,[3]ServNOMINA!$F$16:$M$112,8,0)+VLOOKUP(C1129,[4]ServNOMINA!$F$16:$M$112,8,0),0)</f>
        <v>0</v>
      </c>
      <c r="R1129" s="3">
        <f>IFERROR(VLOOKUP(C1129,[3]ServOTROS!$F$16:$M$112,8,0)+VLOOKUP(C1129,[4]ServOTROS!$F$16:$M$112,8,0),0)</f>
        <v>0</v>
      </c>
      <c r="S1129" s="3"/>
      <c r="T1129" s="3">
        <f>IFERROR(VLOOKUP(B1129,[3]Aaf_PENSION!$C$16:$M$112,11,0)+VLOOKUP(B1129,[4]Aaf_PENSION!$C$16:$M$112,11,0),0)</f>
        <v>0</v>
      </c>
      <c r="U1129" s="3">
        <f>IFERROR(VLOOKUP(B1129,[3]Aaf_SALUD!$C$16:$M$112,11,0)+VLOOKUP(B1129,[4]Aaf_SALUD!$C$16:$M$112,11,0),0)</f>
        <v>0</v>
      </c>
      <c r="V1129" s="3"/>
      <c r="W1129" s="3"/>
      <c r="X1129" s="3">
        <f>IFERROR(VLOOKUP(B1129,[3]Ap_CESANTIAS!$C$16:$M$112,11,0)+VLOOKUP(B1129,[4]Ap_CESANTIAS!$C$16:$M$112,11,0),0)</f>
        <v>0</v>
      </c>
      <c r="Y1129" s="3">
        <f>IFERROR(VLOOKUP(B1129,[3]Ap_PENSION!$C$16:$M$112,11,0)+VLOOKUP(B1129,[4]Ap_PENSION!$C$16:$M$112,11,0),0)</f>
        <v>0</v>
      </c>
      <c r="Z1129" s="3">
        <f>IFERROR(VLOOKUP(B1129,[3]Ap_SALUD!$C$16:$M$112,11,0)+VLOOKUP(B1129,[4]Ap_SALUD!$C$16:$M$112,11,0),0)</f>
        <v>0</v>
      </c>
      <c r="AA1129" s="36">
        <f t="shared" si="52"/>
        <v>0</v>
      </c>
      <c r="AB1129" s="37">
        <f t="shared" si="53"/>
        <v>0</v>
      </c>
    </row>
    <row r="1130" spans="1:28" hidden="1" x14ac:dyDescent="0.25">
      <c r="A1130" s="38">
        <v>1118</v>
      </c>
      <c r="B1130" s="61"/>
      <c r="C1130" s="31">
        <v>800102912</v>
      </c>
      <c r="D1130" s="31">
        <f>VLOOKUP(C1130,ENERO!$D$13:$E$1147,2,0)</f>
        <v>216586865</v>
      </c>
      <c r="E1130" s="61" t="s">
        <v>1250</v>
      </c>
      <c r="F1130" s="61"/>
      <c r="G1130" s="61"/>
      <c r="H1130" s="3">
        <v>729039704</v>
      </c>
      <c r="I1130" s="3">
        <v>1668900260</v>
      </c>
      <c r="J1130" s="3">
        <f>IFERROR(VLOOKUP(C1130,[1]NOMINA!$Y$16:$AC$112,5,0),0)</f>
        <v>0</v>
      </c>
      <c r="K1130" s="3">
        <f>IFERROR(VLOOKUP(C1130,[1]CANCELACIONES!$Y$16:$AC$43,5,0),0)</f>
        <v>0</v>
      </c>
      <c r="L1130" s="3">
        <f>IFERROR(VLOOKUP(C1130,'[2]res- 200686'!$K$16:$R$112,8,0),0)</f>
        <v>0</v>
      </c>
      <c r="M1130" s="3">
        <f>IFERROR(VLOOKUP(C1130,'[2]reduccion calidad '!$K$16:$R$27,8,0),0)*-1</f>
        <v>0</v>
      </c>
      <c r="N1130" s="3"/>
      <c r="O1130" s="34">
        <f t="shared" si="51"/>
        <v>2397939964</v>
      </c>
      <c r="P1130" s="35">
        <v>2397939964</v>
      </c>
      <c r="Q1130" s="3">
        <f>IFERROR(VLOOKUP(C1130,[3]ServNOMINA!$F$16:$M$112,8,0)+VLOOKUP(C1130,[4]ServNOMINA!$F$16:$M$112,8,0),0)</f>
        <v>0</v>
      </c>
      <c r="R1130" s="3">
        <f>IFERROR(VLOOKUP(C1130,[3]ServOTROS!$F$16:$M$112,8,0)+VLOOKUP(C1130,[4]ServOTROS!$F$16:$M$112,8,0),0)</f>
        <v>0</v>
      </c>
      <c r="S1130" s="3"/>
      <c r="T1130" s="3">
        <f>IFERROR(VLOOKUP(B1130,[3]Aaf_PENSION!$C$16:$M$112,11,0)+VLOOKUP(B1130,[4]Aaf_PENSION!$C$16:$M$112,11,0),0)</f>
        <v>0</v>
      </c>
      <c r="U1130" s="3">
        <f>IFERROR(VLOOKUP(B1130,[3]Aaf_SALUD!$C$16:$M$112,11,0)+VLOOKUP(B1130,[4]Aaf_SALUD!$C$16:$M$112,11,0),0)</f>
        <v>0</v>
      </c>
      <c r="V1130" s="3"/>
      <c r="W1130" s="3"/>
      <c r="X1130" s="3">
        <f>IFERROR(VLOOKUP(B1130,[3]Ap_CESANTIAS!$C$16:$M$112,11,0)+VLOOKUP(B1130,[4]Ap_CESANTIAS!$C$16:$M$112,11,0),0)</f>
        <v>0</v>
      </c>
      <c r="Y1130" s="3">
        <f>IFERROR(VLOOKUP(B1130,[3]Ap_PENSION!$C$16:$M$112,11,0)+VLOOKUP(B1130,[4]Ap_PENSION!$C$16:$M$112,11,0),0)</f>
        <v>0</v>
      </c>
      <c r="Z1130" s="3">
        <f>IFERROR(VLOOKUP(B1130,[3]Ap_SALUD!$C$16:$M$112,11,0)+VLOOKUP(B1130,[4]Ap_SALUD!$C$16:$M$112,11,0),0)</f>
        <v>0</v>
      </c>
      <c r="AA1130" s="36">
        <f t="shared" si="52"/>
        <v>0</v>
      </c>
      <c r="AB1130" s="37">
        <f t="shared" si="53"/>
        <v>0</v>
      </c>
    </row>
    <row r="1131" spans="1:28" hidden="1" x14ac:dyDescent="0.25">
      <c r="A1131" s="29">
        <v>1119</v>
      </c>
      <c r="B1131" s="61"/>
      <c r="C1131" s="31">
        <v>800054249</v>
      </c>
      <c r="D1131" s="31">
        <f>VLOOKUP(C1131,ENERO!$D$13:$E$1147,2,0)</f>
        <v>218586885</v>
      </c>
      <c r="E1131" s="61" t="s">
        <v>1251</v>
      </c>
      <c r="F1131" s="61"/>
      <c r="G1131" s="61"/>
      <c r="H1131" s="3">
        <v>556359512</v>
      </c>
      <c r="I1131" s="3">
        <v>1159539805</v>
      </c>
      <c r="J1131" s="3">
        <f>IFERROR(VLOOKUP(C1131,[1]NOMINA!$Y$16:$AC$112,5,0),0)</f>
        <v>0</v>
      </c>
      <c r="K1131" s="3">
        <f>IFERROR(VLOOKUP(C1131,[1]CANCELACIONES!$Y$16:$AC$43,5,0),0)</f>
        <v>0</v>
      </c>
      <c r="L1131" s="3">
        <f>IFERROR(VLOOKUP(C1131,'[2]res- 200686'!$K$16:$R$112,8,0),0)</f>
        <v>0</v>
      </c>
      <c r="M1131" s="3">
        <f>IFERROR(VLOOKUP(C1131,'[2]reduccion calidad '!$K$16:$R$27,8,0),0)*-1</f>
        <v>0</v>
      </c>
      <c r="N1131" s="3"/>
      <c r="O1131" s="34">
        <f t="shared" si="51"/>
        <v>1715899317</v>
      </c>
      <c r="P1131" s="35">
        <v>1715899317</v>
      </c>
      <c r="Q1131" s="3">
        <f>IFERROR(VLOOKUP(C1131,[3]ServNOMINA!$F$16:$M$112,8,0)+VLOOKUP(C1131,[4]ServNOMINA!$F$16:$M$112,8,0),0)</f>
        <v>0</v>
      </c>
      <c r="R1131" s="3">
        <f>IFERROR(VLOOKUP(C1131,[3]ServOTROS!$F$16:$M$112,8,0)+VLOOKUP(C1131,[4]ServOTROS!$F$16:$M$112,8,0),0)</f>
        <v>0</v>
      </c>
      <c r="S1131" s="3"/>
      <c r="T1131" s="3">
        <f>IFERROR(VLOOKUP(B1131,[3]Aaf_PENSION!$C$16:$M$112,11,0)+VLOOKUP(B1131,[4]Aaf_PENSION!$C$16:$M$112,11,0),0)</f>
        <v>0</v>
      </c>
      <c r="U1131" s="3">
        <f>IFERROR(VLOOKUP(B1131,[3]Aaf_SALUD!$C$16:$M$112,11,0)+VLOOKUP(B1131,[4]Aaf_SALUD!$C$16:$M$112,11,0),0)</f>
        <v>0</v>
      </c>
      <c r="V1131" s="3"/>
      <c r="W1131" s="3"/>
      <c r="X1131" s="3">
        <f>IFERROR(VLOOKUP(B1131,[3]Ap_CESANTIAS!$C$16:$M$112,11,0)+VLOOKUP(B1131,[4]Ap_CESANTIAS!$C$16:$M$112,11,0),0)</f>
        <v>0</v>
      </c>
      <c r="Y1131" s="3">
        <f>IFERROR(VLOOKUP(B1131,[3]Ap_PENSION!$C$16:$M$112,11,0)+VLOOKUP(B1131,[4]Ap_PENSION!$C$16:$M$112,11,0),0)</f>
        <v>0</v>
      </c>
      <c r="Z1131" s="3">
        <f>IFERROR(VLOOKUP(B1131,[3]Ap_SALUD!$C$16:$M$112,11,0)+VLOOKUP(B1131,[4]Ap_SALUD!$C$16:$M$112,11,0),0)</f>
        <v>0</v>
      </c>
      <c r="AA1131" s="36">
        <f t="shared" si="52"/>
        <v>0</v>
      </c>
      <c r="AB1131" s="37">
        <f t="shared" si="53"/>
        <v>0</v>
      </c>
    </row>
    <row r="1132" spans="1:28" hidden="1" x14ac:dyDescent="0.25">
      <c r="A1132" s="38">
        <v>1120</v>
      </c>
      <c r="B1132" s="61"/>
      <c r="C1132" s="31">
        <v>800103021</v>
      </c>
      <c r="D1132" s="31">
        <f>VLOOKUP(C1132,ENERO!$D$13:$E$1147,2,0)</f>
        <v>216488564</v>
      </c>
      <c r="E1132" s="61" t="s">
        <v>1252</v>
      </c>
      <c r="F1132" s="61"/>
      <c r="G1132" s="61"/>
      <c r="H1132" s="3">
        <v>70078163</v>
      </c>
      <c r="I1132" s="3">
        <v>164002483</v>
      </c>
      <c r="J1132" s="3">
        <f>IFERROR(VLOOKUP(C1132,[1]NOMINA!$Y$16:$AC$112,5,0),0)</f>
        <v>0</v>
      </c>
      <c r="K1132" s="3">
        <f>IFERROR(VLOOKUP(C1132,[1]CANCELACIONES!$Y$16:$AC$43,5,0),0)</f>
        <v>0</v>
      </c>
      <c r="L1132" s="3">
        <f>IFERROR(VLOOKUP(C1132,'[2]res- 200686'!$K$16:$R$112,8,0),0)</f>
        <v>0</v>
      </c>
      <c r="M1132" s="3">
        <f>IFERROR(VLOOKUP(C1132,'[2]reduccion calidad '!$K$16:$R$27,8,0),0)*-1</f>
        <v>0</v>
      </c>
      <c r="N1132" s="3"/>
      <c r="O1132" s="34">
        <f t="shared" si="51"/>
        <v>234080646</v>
      </c>
      <c r="P1132" s="35">
        <v>234080646</v>
      </c>
      <c r="Q1132" s="3">
        <f>IFERROR(VLOOKUP(C1132,[3]ServNOMINA!$F$16:$M$112,8,0)+VLOOKUP(C1132,[4]ServNOMINA!$F$16:$M$112,8,0),0)</f>
        <v>0</v>
      </c>
      <c r="R1132" s="3">
        <f>IFERROR(VLOOKUP(C1132,[3]ServOTROS!$F$16:$M$112,8,0)+VLOOKUP(C1132,[4]ServOTROS!$F$16:$M$112,8,0),0)</f>
        <v>0</v>
      </c>
      <c r="S1132" s="3"/>
      <c r="T1132" s="3">
        <f>IFERROR(VLOOKUP(B1132,[3]Aaf_PENSION!$C$16:$M$112,11,0)+VLOOKUP(B1132,[4]Aaf_PENSION!$C$16:$M$112,11,0),0)</f>
        <v>0</v>
      </c>
      <c r="U1132" s="3">
        <f>IFERROR(VLOOKUP(B1132,[3]Aaf_SALUD!$C$16:$M$112,11,0)+VLOOKUP(B1132,[4]Aaf_SALUD!$C$16:$M$112,11,0),0)</f>
        <v>0</v>
      </c>
      <c r="V1132" s="3"/>
      <c r="W1132" s="3"/>
      <c r="X1132" s="3">
        <f>IFERROR(VLOOKUP(B1132,[3]Ap_CESANTIAS!$C$16:$M$112,11,0)+VLOOKUP(B1132,[4]Ap_CESANTIAS!$C$16:$M$112,11,0),0)</f>
        <v>0</v>
      </c>
      <c r="Y1132" s="3">
        <f>IFERROR(VLOOKUP(B1132,[3]Ap_PENSION!$C$16:$M$112,11,0)+VLOOKUP(B1132,[4]Ap_PENSION!$C$16:$M$112,11,0),0)</f>
        <v>0</v>
      </c>
      <c r="Z1132" s="3">
        <f>IFERROR(VLOOKUP(B1132,[3]Ap_SALUD!$C$16:$M$112,11,0)+VLOOKUP(B1132,[4]Ap_SALUD!$C$16:$M$112,11,0),0)</f>
        <v>0</v>
      </c>
      <c r="AA1132" s="36">
        <f t="shared" si="52"/>
        <v>0</v>
      </c>
      <c r="AB1132" s="37">
        <f t="shared" si="53"/>
        <v>0</v>
      </c>
    </row>
    <row r="1133" spans="1:28" hidden="1" x14ac:dyDescent="0.25">
      <c r="A1133" s="29">
        <v>1121</v>
      </c>
      <c r="B1133" s="61"/>
      <c r="C1133" s="31">
        <v>899999302</v>
      </c>
      <c r="D1133" s="31">
        <f>VLOOKUP(C1133,ENERO!$D$13:$E$1147,2,0)</f>
        <v>210191001</v>
      </c>
      <c r="E1133" s="61" t="s">
        <v>1253</v>
      </c>
      <c r="F1133" s="61"/>
      <c r="G1133" s="61"/>
      <c r="H1133" s="3">
        <v>1476397456</v>
      </c>
      <c r="I1133" s="3">
        <v>1898627572</v>
      </c>
      <c r="J1133" s="3">
        <f>IFERROR(VLOOKUP(C1133,[1]NOMINA!$Y$16:$AC$112,5,0),0)</f>
        <v>0</v>
      </c>
      <c r="K1133" s="3">
        <f>IFERROR(VLOOKUP(C1133,[1]CANCELACIONES!$Y$16:$AC$43,5,0),0)</f>
        <v>0</v>
      </c>
      <c r="L1133" s="3">
        <f>IFERROR(VLOOKUP(C1133,'[2]res- 200686'!$K$16:$R$112,8,0),0)</f>
        <v>0</v>
      </c>
      <c r="M1133" s="3">
        <f>IFERROR(VLOOKUP(C1133,'[2]reduccion calidad '!$K$16:$R$27,8,0),0)*-1</f>
        <v>0</v>
      </c>
      <c r="N1133" s="3"/>
      <c r="O1133" s="34">
        <f t="shared" si="51"/>
        <v>3375025028</v>
      </c>
      <c r="P1133" s="35">
        <v>3375025028</v>
      </c>
      <c r="Q1133" s="3">
        <f>IFERROR(VLOOKUP(C1133,[3]ServNOMINA!$F$16:$M$112,8,0)+VLOOKUP(C1133,[4]ServNOMINA!$F$16:$M$112,8,0),0)</f>
        <v>0</v>
      </c>
      <c r="R1133" s="3">
        <f>IFERROR(VLOOKUP(C1133,[3]ServOTROS!$F$16:$M$112,8,0)+VLOOKUP(C1133,[4]ServOTROS!$F$16:$M$112,8,0),0)</f>
        <v>0</v>
      </c>
      <c r="S1133" s="3"/>
      <c r="T1133" s="3">
        <f>IFERROR(VLOOKUP(B1133,[3]Aaf_PENSION!$C$16:$M$112,11,0)+VLOOKUP(B1133,[4]Aaf_PENSION!$C$16:$M$112,11,0),0)</f>
        <v>0</v>
      </c>
      <c r="U1133" s="3">
        <f>IFERROR(VLOOKUP(B1133,[3]Aaf_SALUD!$C$16:$M$112,11,0)+VLOOKUP(B1133,[4]Aaf_SALUD!$C$16:$M$112,11,0),0)</f>
        <v>0</v>
      </c>
      <c r="V1133" s="3"/>
      <c r="W1133" s="3"/>
      <c r="X1133" s="3">
        <f>IFERROR(VLOOKUP(B1133,[3]Ap_CESANTIAS!$C$16:$M$112,11,0)+VLOOKUP(B1133,[4]Ap_CESANTIAS!$C$16:$M$112,11,0),0)</f>
        <v>0</v>
      </c>
      <c r="Y1133" s="3">
        <f>IFERROR(VLOOKUP(B1133,[3]Ap_PENSION!$C$16:$M$112,11,0)+VLOOKUP(B1133,[4]Ap_PENSION!$C$16:$M$112,11,0),0)</f>
        <v>0</v>
      </c>
      <c r="Z1133" s="3">
        <f>IFERROR(VLOOKUP(B1133,[3]Ap_SALUD!$C$16:$M$112,11,0)+VLOOKUP(B1133,[4]Ap_SALUD!$C$16:$M$112,11,0),0)</f>
        <v>0</v>
      </c>
      <c r="AA1133" s="36">
        <f t="shared" si="52"/>
        <v>0</v>
      </c>
      <c r="AB1133" s="37">
        <f t="shared" si="53"/>
        <v>0</v>
      </c>
    </row>
    <row r="1134" spans="1:28" hidden="1" x14ac:dyDescent="0.25">
      <c r="A1134" s="38">
        <v>1122</v>
      </c>
      <c r="B1134" s="61"/>
      <c r="C1134" s="31">
        <v>800103161</v>
      </c>
      <c r="D1134" s="31">
        <f>VLOOKUP(C1134,ENERO!$D$13:$E$1147,2,0)</f>
        <v>214091540</v>
      </c>
      <c r="E1134" s="61" t="s">
        <v>1254</v>
      </c>
      <c r="F1134" s="61"/>
      <c r="G1134" s="61"/>
      <c r="H1134" s="3">
        <v>310962784</v>
      </c>
      <c r="I1134" s="3">
        <v>395485983</v>
      </c>
      <c r="J1134" s="3">
        <f>IFERROR(VLOOKUP(C1134,[1]NOMINA!$Y$16:$AC$112,5,0),0)</f>
        <v>0</v>
      </c>
      <c r="K1134" s="3">
        <f>IFERROR(VLOOKUP(C1134,[1]CANCELACIONES!$Y$16:$AC$43,5,0),0)</f>
        <v>0</v>
      </c>
      <c r="L1134" s="3">
        <f>IFERROR(VLOOKUP(C1134,'[2]res- 200686'!$K$16:$R$112,8,0),0)</f>
        <v>0</v>
      </c>
      <c r="M1134" s="3">
        <f>IFERROR(VLOOKUP(C1134,'[2]reduccion calidad '!$K$16:$R$27,8,0),0)*-1</f>
        <v>0</v>
      </c>
      <c r="N1134" s="3"/>
      <c r="O1134" s="34">
        <f t="shared" si="51"/>
        <v>706448767</v>
      </c>
      <c r="P1134" s="35">
        <v>706448767</v>
      </c>
      <c r="Q1134" s="3">
        <f>IFERROR(VLOOKUP(C1134,[3]ServNOMINA!$F$16:$M$112,8,0)+VLOOKUP(C1134,[4]ServNOMINA!$F$16:$M$112,8,0),0)</f>
        <v>0</v>
      </c>
      <c r="R1134" s="3">
        <f>IFERROR(VLOOKUP(C1134,[3]ServOTROS!$F$16:$M$112,8,0)+VLOOKUP(C1134,[4]ServOTROS!$F$16:$M$112,8,0),0)</f>
        <v>0</v>
      </c>
      <c r="S1134" s="3"/>
      <c r="T1134" s="3">
        <f>IFERROR(VLOOKUP(B1134,[3]Aaf_PENSION!$C$16:$M$112,11,0)+VLOOKUP(B1134,[4]Aaf_PENSION!$C$16:$M$112,11,0),0)</f>
        <v>0</v>
      </c>
      <c r="U1134" s="3">
        <f>IFERROR(VLOOKUP(B1134,[3]Aaf_SALUD!$C$16:$M$112,11,0)+VLOOKUP(B1134,[4]Aaf_SALUD!$C$16:$M$112,11,0),0)</f>
        <v>0</v>
      </c>
      <c r="V1134" s="3"/>
      <c r="W1134" s="3"/>
      <c r="X1134" s="3">
        <f>IFERROR(VLOOKUP(B1134,[3]Ap_CESANTIAS!$C$16:$M$112,11,0)+VLOOKUP(B1134,[4]Ap_CESANTIAS!$C$16:$M$112,11,0),0)</f>
        <v>0</v>
      </c>
      <c r="Y1134" s="3">
        <f>IFERROR(VLOOKUP(B1134,[3]Ap_PENSION!$C$16:$M$112,11,0)+VLOOKUP(B1134,[4]Ap_PENSION!$C$16:$M$112,11,0),0)</f>
        <v>0</v>
      </c>
      <c r="Z1134" s="3">
        <f>IFERROR(VLOOKUP(B1134,[3]Ap_SALUD!$C$16:$M$112,11,0)+VLOOKUP(B1134,[4]Ap_SALUD!$C$16:$M$112,11,0),0)</f>
        <v>0</v>
      </c>
      <c r="AA1134" s="36">
        <f t="shared" si="52"/>
        <v>0</v>
      </c>
      <c r="AB1134" s="37">
        <f t="shared" si="53"/>
        <v>0</v>
      </c>
    </row>
    <row r="1135" spans="1:28" hidden="1" x14ac:dyDescent="0.25">
      <c r="A1135" s="29">
        <v>1123</v>
      </c>
      <c r="B1135" s="61"/>
      <c r="C1135" s="31">
        <v>892099105</v>
      </c>
      <c r="D1135" s="31">
        <f>VLOOKUP(C1135,ENERO!$D$13:$E$1147,2,0)</f>
        <v>210194001</v>
      </c>
      <c r="E1135" s="61" t="s">
        <v>1255</v>
      </c>
      <c r="F1135" s="61"/>
      <c r="G1135" s="61"/>
      <c r="H1135" s="3">
        <v>1411755456</v>
      </c>
      <c r="I1135" s="3">
        <v>1919798332</v>
      </c>
      <c r="J1135" s="3">
        <f>IFERROR(VLOOKUP(C1135,[1]NOMINA!$Y$16:$AC$112,5,0),0)</f>
        <v>0</v>
      </c>
      <c r="K1135" s="3">
        <f>IFERROR(VLOOKUP(C1135,[1]CANCELACIONES!$Y$16:$AC$43,5,0),0)</f>
        <v>0</v>
      </c>
      <c r="L1135" s="3">
        <f>IFERROR(VLOOKUP(C1135,'[2]res- 200686'!$K$16:$R$112,8,0),0)</f>
        <v>0</v>
      </c>
      <c r="M1135" s="3">
        <f>IFERROR(VLOOKUP(C1135,'[2]reduccion calidad '!$K$16:$R$27,8,0),0)*-1</f>
        <v>0</v>
      </c>
      <c r="N1135" s="3"/>
      <c r="O1135" s="34">
        <f t="shared" si="51"/>
        <v>3331553788</v>
      </c>
      <c r="P1135" s="35">
        <v>3331553788</v>
      </c>
      <c r="Q1135" s="3">
        <f>IFERROR(VLOOKUP(C1135,[3]ServNOMINA!$F$16:$M$112,8,0)+VLOOKUP(C1135,[4]ServNOMINA!$F$16:$M$112,8,0),0)</f>
        <v>0</v>
      </c>
      <c r="R1135" s="3">
        <f>IFERROR(VLOOKUP(C1135,[3]ServOTROS!$F$16:$M$112,8,0)+VLOOKUP(C1135,[4]ServOTROS!$F$16:$M$112,8,0),0)</f>
        <v>0</v>
      </c>
      <c r="S1135" s="3"/>
      <c r="T1135" s="3">
        <f>IFERROR(VLOOKUP(B1135,[3]Aaf_PENSION!$C$16:$M$112,11,0)+VLOOKUP(B1135,[4]Aaf_PENSION!$C$16:$M$112,11,0),0)</f>
        <v>0</v>
      </c>
      <c r="U1135" s="3">
        <f>IFERROR(VLOOKUP(B1135,[3]Aaf_SALUD!$C$16:$M$112,11,0)+VLOOKUP(B1135,[4]Aaf_SALUD!$C$16:$M$112,11,0),0)</f>
        <v>0</v>
      </c>
      <c r="V1135" s="3"/>
      <c r="W1135" s="3"/>
      <c r="X1135" s="3">
        <f>IFERROR(VLOOKUP(B1135,[3]Ap_CESANTIAS!$C$16:$M$112,11,0)+VLOOKUP(B1135,[4]Ap_CESANTIAS!$C$16:$M$112,11,0),0)</f>
        <v>0</v>
      </c>
      <c r="Y1135" s="3">
        <f>IFERROR(VLOOKUP(B1135,[3]Ap_PENSION!$C$16:$M$112,11,0)+VLOOKUP(B1135,[4]Ap_PENSION!$C$16:$M$112,11,0),0)</f>
        <v>0</v>
      </c>
      <c r="Z1135" s="3">
        <f>IFERROR(VLOOKUP(B1135,[3]Ap_SALUD!$C$16:$M$112,11,0)+VLOOKUP(B1135,[4]Ap_SALUD!$C$16:$M$112,11,0),0)</f>
        <v>0</v>
      </c>
      <c r="AA1135" s="36">
        <f t="shared" si="52"/>
        <v>0</v>
      </c>
      <c r="AB1135" s="37">
        <f t="shared" si="53"/>
        <v>0</v>
      </c>
    </row>
    <row r="1136" spans="1:28" hidden="1" x14ac:dyDescent="0.25">
      <c r="A1136" s="38">
        <v>1124</v>
      </c>
      <c r="B1136" s="61"/>
      <c r="C1136" s="31">
        <v>901362662</v>
      </c>
      <c r="D1136" s="31">
        <f>VLOOKUP(C1136,ENERO!$D$13:$E$1147,2,0)</f>
        <v>923272927</v>
      </c>
      <c r="E1136" s="61" t="s">
        <v>1256</v>
      </c>
      <c r="F1136" s="61"/>
      <c r="G1136" s="61"/>
      <c r="H1136" s="3">
        <v>745456552</v>
      </c>
      <c r="I1136" s="3">
        <v>0</v>
      </c>
      <c r="J1136" s="3">
        <f>IFERROR(VLOOKUP(C1136,[1]NOMINA!$Y$16:$AC$112,5,0),0)</f>
        <v>0</v>
      </c>
      <c r="K1136" s="3">
        <f>IFERROR(VLOOKUP(C1136,[1]CANCELACIONES!$Y$16:$AC$43,5,0),0)</f>
        <v>0</v>
      </c>
      <c r="L1136" s="3">
        <f>IFERROR(VLOOKUP(C1136,'[2]res- 200686'!$K$16:$R$112,8,0),0)</f>
        <v>0</v>
      </c>
      <c r="M1136" s="3">
        <f>IFERROR(VLOOKUP(C1136,'[2]reduccion calidad '!$K$16:$R$27,8,0),0)*-1</f>
        <v>0</v>
      </c>
      <c r="N1136" s="3"/>
      <c r="O1136" s="34">
        <f t="shared" si="51"/>
        <v>745456552</v>
      </c>
      <c r="P1136" s="35">
        <v>745456552</v>
      </c>
      <c r="Q1136" s="3">
        <f>IFERROR(VLOOKUP(C1136,[3]ServNOMINA!$F$16:$M$112,8,0)+VLOOKUP(C1136,[4]ServNOMINA!$F$16:$M$112,8,0),0)</f>
        <v>0</v>
      </c>
      <c r="R1136" s="3">
        <f>IFERROR(VLOOKUP(C1136,[3]ServOTROS!$F$16:$M$112,8,0)+VLOOKUP(C1136,[4]ServOTROS!$F$16:$M$112,8,0),0)</f>
        <v>0</v>
      </c>
      <c r="S1136" s="3"/>
      <c r="T1136" s="3">
        <f>IFERROR(VLOOKUP(B1136,[3]Aaf_PENSION!$C$16:$M$112,11,0)+VLOOKUP(B1136,[4]Aaf_PENSION!$C$16:$M$112,11,0),0)</f>
        <v>0</v>
      </c>
      <c r="U1136" s="3">
        <f>IFERROR(VLOOKUP(B1136,[3]Aaf_SALUD!$C$16:$M$112,11,0)+VLOOKUP(B1136,[4]Aaf_SALUD!$C$16:$M$112,11,0),0)</f>
        <v>0</v>
      </c>
      <c r="V1136" s="3"/>
      <c r="W1136" s="3"/>
      <c r="X1136" s="3">
        <f>IFERROR(VLOOKUP(B1136,[3]Ap_CESANTIAS!$C$16:$M$112,11,0)+VLOOKUP(B1136,[4]Ap_CESANTIAS!$C$16:$M$112,11,0),0)</f>
        <v>0</v>
      </c>
      <c r="Y1136" s="3">
        <f>IFERROR(VLOOKUP(B1136,[3]Ap_PENSION!$C$16:$M$112,11,0)+VLOOKUP(B1136,[4]Ap_PENSION!$C$16:$M$112,11,0),0)</f>
        <v>0</v>
      </c>
      <c r="Z1136" s="3">
        <f>IFERROR(VLOOKUP(B1136,[3]Ap_SALUD!$C$16:$M$112,11,0)+VLOOKUP(B1136,[4]Ap_SALUD!$C$16:$M$112,11,0),0)</f>
        <v>0</v>
      </c>
      <c r="AA1136" s="36">
        <f t="shared" si="52"/>
        <v>0</v>
      </c>
      <c r="AB1136" s="37">
        <f t="shared" si="53"/>
        <v>0</v>
      </c>
    </row>
    <row r="1137" spans="1:28" hidden="1" x14ac:dyDescent="0.25">
      <c r="A1137" s="29">
        <v>1125</v>
      </c>
      <c r="B1137" s="61"/>
      <c r="C1137" s="31">
        <v>800103180</v>
      </c>
      <c r="D1137" s="31">
        <f>VLOOKUP(C1137,ENERO!$D$13:$E$1147,2,0)</f>
        <v>210195001</v>
      </c>
      <c r="E1137" s="61" t="s">
        <v>1257</v>
      </c>
      <c r="F1137" s="61"/>
      <c r="G1137" s="61"/>
      <c r="H1137" s="3">
        <v>1438204576</v>
      </c>
      <c r="I1137" s="3">
        <v>2626539694</v>
      </c>
      <c r="J1137" s="3">
        <f>IFERROR(VLOOKUP(C1137,[1]NOMINA!$Y$16:$AC$112,5,0),0)</f>
        <v>0</v>
      </c>
      <c r="K1137" s="3">
        <f>IFERROR(VLOOKUP(C1137,[1]CANCELACIONES!$Y$16:$AC$43,5,0),0)</f>
        <v>0</v>
      </c>
      <c r="L1137" s="3">
        <f>IFERROR(VLOOKUP(C1137,'[2]res- 200686'!$K$16:$R$112,8,0),0)</f>
        <v>0</v>
      </c>
      <c r="M1137" s="46">
        <f>IFERROR(VLOOKUP(C1137,'[2]reduccion calidad '!$K$16:$R$27,8,0),0)*-1</f>
        <v>-143074342</v>
      </c>
      <c r="N1137" s="46"/>
      <c r="O1137" s="34">
        <f t="shared" si="51"/>
        <v>3921669928</v>
      </c>
      <c r="P1137" s="35">
        <v>3921669928</v>
      </c>
      <c r="Q1137" s="3">
        <f>IFERROR(VLOOKUP(C1137,[3]ServNOMINA!$F$16:$M$112,8,0)+VLOOKUP(C1137,[4]ServNOMINA!$F$16:$M$112,8,0),0)</f>
        <v>0</v>
      </c>
      <c r="R1137" s="3">
        <f>IFERROR(VLOOKUP(C1137,[3]ServOTROS!$F$16:$M$112,8,0)+VLOOKUP(C1137,[4]ServOTROS!$F$16:$M$112,8,0),0)</f>
        <v>0</v>
      </c>
      <c r="S1137" s="3"/>
      <c r="T1137" s="3">
        <f>IFERROR(VLOOKUP(B1137,[3]Aaf_PENSION!$C$16:$M$112,11,0)+VLOOKUP(B1137,[4]Aaf_PENSION!$C$16:$M$112,11,0),0)</f>
        <v>0</v>
      </c>
      <c r="U1137" s="3">
        <f>IFERROR(VLOOKUP(B1137,[3]Aaf_SALUD!$C$16:$M$112,11,0)+VLOOKUP(B1137,[4]Aaf_SALUD!$C$16:$M$112,11,0),0)</f>
        <v>0</v>
      </c>
      <c r="V1137" s="3"/>
      <c r="W1137" s="3"/>
      <c r="X1137" s="3">
        <f>IFERROR(VLOOKUP(B1137,[3]Ap_CESANTIAS!$C$16:$M$112,11,0)+VLOOKUP(B1137,[4]Ap_CESANTIAS!$C$16:$M$112,11,0),0)</f>
        <v>0</v>
      </c>
      <c r="Y1137" s="3">
        <f>IFERROR(VLOOKUP(B1137,[3]Ap_PENSION!$C$16:$M$112,11,0)+VLOOKUP(B1137,[4]Ap_PENSION!$C$16:$M$112,11,0),0)</f>
        <v>0</v>
      </c>
      <c r="Z1137" s="3">
        <f>IFERROR(VLOOKUP(B1137,[3]Ap_SALUD!$C$16:$M$112,11,0)+VLOOKUP(B1137,[4]Ap_SALUD!$C$16:$M$112,11,0),0)</f>
        <v>0</v>
      </c>
      <c r="AA1137" s="36">
        <f t="shared" si="52"/>
        <v>0</v>
      </c>
      <c r="AB1137" s="37">
        <f t="shared" si="53"/>
        <v>0</v>
      </c>
    </row>
    <row r="1138" spans="1:28" hidden="1" x14ac:dyDescent="0.25">
      <c r="A1138" s="38">
        <v>1126</v>
      </c>
      <c r="B1138" s="61"/>
      <c r="C1138" s="31">
        <v>800191431</v>
      </c>
      <c r="D1138" s="31">
        <f>VLOOKUP(C1138,ENERO!$D$13:$E$1147,2,0)</f>
        <v>211595015</v>
      </c>
      <c r="E1138" s="61" t="s">
        <v>449</v>
      </c>
      <c r="F1138" s="61"/>
      <c r="G1138" s="61"/>
      <c r="H1138" s="3">
        <v>335454612</v>
      </c>
      <c r="I1138" s="3">
        <v>446935577</v>
      </c>
      <c r="J1138" s="3">
        <f>IFERROR(VLOOKUP(C1138,[1]NOMINA!$Y$16:$AC$112,5,0),0)</f>
        <v>0</v>
      </c>
      <c r="K1138" s="3">
        <f>IFERROR(VLOOKUP(C1138,[1]CANCELACIONES!$Y$16:$AC$43,5,0),0)</f>
        <v>0</v>
      </c>
      <c r="L1138" s="3">
        <f>IFERROR(VLOOKUP(C1138,'[2]res- 200686'!$K$16:$R$112,8,0),0)</f>
        <v>0</v>
      </c>
      <c r="M1138" s="3">
        <f>IFERROR(VLOOKUP(C1138,'[2]reduccion calidad '!$K$16:$R$27,8,0),0)*-1</f>
        <v>0</v>
      </c>
      <c r="N1138" s="3"/>
      <c r="O1138" s="34">
        <f t="shared" si="51"/>
        <v>782390189</v>
      </c>
      <c r="P1138" s="35">
        <v>782390189</v>
      </c>
      <c r="Q1138" s="3">
        <f>IFERROR(VLOOKUP(C1138,[3]ServNOMINA!$F$16:$M$112,8,0)+VLOOKUP(C1138,[4]ServNOMINA!$F$16:$M$112,8,0),0)</f>
        <v>0</v>
      </c>
      <c r="R1138" s="3">
        <f>IFERROR(VLOOKUP(C1138,[3]ServOTROS!$F$16:$M$112,8,0)+VLOOKUP(C1138,[4]ServOTROS!$F$16:$M$112,8,0),0)</f>
        <v>0</v>
      </c>
      <c r="S1138" s="3"/>
      <c r="T1138" s="3">
        <f>IFERROR(VLOOKUP(B1138,[3]Aaf_PENSION!$C$16:$M$112,11,0)+VLOOKUP(B1138,[4]Aaf_PENSION!$C$16:$M$112,11,0),0)</f>
        <v>0</v>
      </c>
      <c r="U1138" s="3">
        <f>IFERROR(VLOOKUP(B1138,[3]Aaf_SALUD!$C$16:$M$112,11,0)+VLOOKUP(B1138,[4]Aaf_SALUD!$C$16:$M$112,11,0),0)</f>
        <v>0</v>
      </c>
      <c r="V1138" s="3"/>
      <c r="W1138" s="3"/>
      <c r="X1138" s="3">
        <f>IFERROR(VLOOKUP(B1138,[3]Ap_CESANTIAS!$C$16:$M$112,11,0)+VLOOKUP(B1138,[4]Ap_CESANTIAS!$C$16:$M$112,11,0),0)</f>
        <v>0</v>
      </c>
      <c r="Y1138" s="3">
        <f>IFERROR(VLOOKUP(B1138,[3]Ap_PENSION!$C$16:$M$112,11,0)+VLOOKUP(B1138,[4]Ap_PENSION!$C$16:$M$112,11,0),0)</f>
        <v>0</v>
      </c>
      <c r="Z1138" s="3">
        <f>IFERROR(VLOOKUP(B1138,[3]Ap_SALUD!$C$16:$M$112,11,0)+VLOOKUP(B1138,[4]Ap_SALUD!$C$16:$M$112,11,0),0)</f>
        <v>0</v>
      </c>
      <c r="AA1138" s="36">
        <f t="shared" si="52"/>
        <v>0</v>
      </c>
      <c r="AB1138" s="37">
        <f t="shared" si="53"/>
        <v>0</v>
      </c>
    </row>
    <row r="1139" spans="1:28" hidden="1" x14ac:dyDescent="0.25">
      <c r="A1139" s="29">
        <v>1127</v>
      </c>
      <c r="B1139" s="61"/>
      <c r="C1139" s="31">
        <v>800191427</v>
      </c>
      <c r="D1139" s="31">
        <f>VLOOKUP(C1139,ENERO!$D$13:$E$1147,2,0)</f>
        <v>212595025</v>
      </c>
      <c r="E1139" s="61" t="s">
        <v>1258</v>
      </c>
      <c r="F1139" s="61"/>
      <c r="G1139" s="61"/>
      <c r="H1139" s="3">
        <v>316389596</v>
      </c>
      <c r="I1139" s="3">
        <v>655437757</v>
      </c>
      <c r="J1139" s="3">
        <f>IFERROR(VLOOKUP(C1139,[1]NOMINA!$Y$16:$AC$112,5,0),0)</f>
        <v>0</v>
      </c>
      <c r="K1139" s="3">
        <f>IFERROR(VLOOKUP(C1139,[1]CANCELACIONES!$Y$16:$AC$43,5,0),0)</f>
        <v>0</v>
      </c>
      <c r="L1139" s="3">
        <f>IFERROR(VLOOKUP(C1139,'[2]res- 200686'!$K$16:$R$112,8,0),0)</f>
        <v>0</v>
      </c>
      <c r="M1139" s="3">
        <f>IFERROR(VLOOKUP(C1139,'[2]reduccion calidad '!$K$16:$R$27,8,0),0)*-1</f>
        <v>0</v>
      </c>
      <c r="N1139" s="3"/>
      <c r="O1139" s="34">
        <f t="shared" si="51"/>
        <v>971827353</v>
      </c>
      <c r="P1139" s="35">
        <v>971827353</v>
      </c>
      <c r="Q1139" s="3">
        <f>IFERROR(VLOOKUP(C1139,[3]ServNOMINA!$F$16:$M$112,8,0)+VLOOKUP(C1139,[4]ServNOMINA!$F$16:$M$112,8,0),0)</f>
        <v>0</v>
      </c>
      <c r="R1139" s="3">
        <f>IFERROR(VLOOKUP(C1139,[3]ServOTROS!$F$16:$M$112,8,0)+VLOOKUP(C1139,[4]ServOTROS!$F$16:$M$112,8,0),0)</f>
        <v>0</v>
      </c>
      <c r="S1139" s="3"/>
      <c r="T1139" s="3">
        <f>IFERROR(VLOOKUP(B1139,[3]Aaf_PENSION!$C$16:$M$112,11,0)+VLOOKUP(B1139,[4]Aaf_PENSION!$C$16:$M$112,11,0),0)</f>
        <v>0</v>
      </c>
      <c r="U1139" s="3">
        <f>IFERROR(VLOOKUP(B1139,[3]Aaf_SALUD!$C$16:$M$112,11,0)+VLOOKUP(B1139,[4]Aaf_SALUD!$C$16:$M$112,11,0),0)</f>
        <v>0</v>
      </c>
      <c r="V1139" s="3"/>
      <c r="W1139" s="3"/>
      <c r="X1139" s="3">
        <f>IFERROR(VLOOKUP(B1139,[3]Ap_CESANTIAS!$C$16:$M$112,11,0)+VLOOKUP(B1139,[4]Ap_CESANTIAS!$C$16:$M$112,11,0),0)</f>
        <v>0</v>
      </c>
      <c r="Y1139" s="3">
        <f>IFERROR(VLOOKUP(B1139,[3]Ap_PENSION!$C$16:$M$112,11,0)+VLOOKUP(B1139,[4]Ap_PENSION!$C$16:$M$112,11,0),0)</f>
        <v>0</v>
      </c>
      <c r="Z1139" s="3">
        <f>IFERROR(VLOOKUP(B1139,[3]Ap_SALUD!$C$16:$M$112,11,0)+VLOOKUP(B1139,[4]Ap_SALUD!$C$16:$M$112,11,0),0)</f>
        <v>0</v>
      </c>
      <c r="AA1139" s="36">
        <f t="shared" si="52"/>
        <v>0</v>
      </c>
      <c r="AB1139" s="37">
        <f t="shared" si="53"/>
        <v>0</v>
      </c>
    </row>
    <row r="1140" spans="1:28" hidden="1" x14ac:dyDescent="0.25">
      <c r="A1140" s="38">
        <v>1128</v>
      </c>
      <c r="B1140" s="61"/>
      <c r="C1140" s="31">
        <v>800103198</v>
      </c>
      <c r="D1140" s="31">
        <f>VLOOKUP(C1140,ENERO!$D$13:$E$1147,2,0)</f>
        <v>210095200</v>
      </c>
      <c r="E1140" s="61" t="s">
        <v>535</v>
      </c>
      <c r="F1140" s="61"/>
      <c r="G1140" s="61"/>
      <c r="H1140" s="3">
        <v>107209215</v>
      </c>
      <c r="I1140" s="3">
        <v>212473663</v>
      </c>
      <c r="J1140" s="3">
        <f>IFERROR(VLOOKUP(C1140,[1]NOMINA!$Y$16:$AC$112,5,0),0)</f>
        <v>0</v>
      </c>
      <c r="K1140" s="3">
        <f>IFERROR(VLOOKUP(C1140,[1]CANCELACIONES!$Y$16:$AC$43,5,0),0)</f>
        <v>0</v>
      </c>
      <c r="L1140" s="3">
        <f>IFERROR(VLOOKUP(C1140,'[2]res- 200686'!$K$16:$R$112,8,0),0)</f>
        <v>0</v>
      </c>
      <c r="M1140" s="3">
        <f>IFERROR(VLOOKUP(C1140,'[2]reduccion calidad '!$K$16:$R$27,8,0),0)*-1</f>
        <v>0</v>
      </c>
      <c r="N1140" s="3"/>
      <c r="O1140" s="34">
        <f t="shared" si="51"/>
        <v>319682878</v>
      </c>
      <c r="P1140" s="35">
        <v>319682878</v>
      </c>
      <c r="Q1140" s="3">
        <f>IFERROR(VLOOKUP(C1140,[3]ServNOMINA!$F$16:$M$112,8,0)+VLOOKUP(C1140,[4]ServNOMINA!$F$16:$M$112,8,0),0)</f>
        <v>0</v>
      </c>
      <c r="R1140" s="3">
        <f>IFERROR(VLOOKUP(C1140,[3]ServOTROS!$F$16:$M$112,8,0)+VLOOKUP(C1140,[4]ServOTROS!$F$16:$M$112,8,0),0)</f>
        <v>0</v>
      </c>
      <c r="S1140" s="3"/>
      <c r="T1140" s="3">
        <f>IFERROR(VLOOKUP(B1140,[3]Aaf_PENSION!$C$16:$M$112,11,0)+VLOOKUP(B1140,[4]Aaf_PENSION!$C$16:$M$112,11,0),0)</f>
        <v>0</v>
      </c>
      <c r="U1140" s="3">
        <f>IFERROR(VLOOKUP(B1140,[3]Aaf_SALUD!$C$16:$M$112,11,0)+VLOOKUP(B1140,[4]Aaf_SALUD!$C$16:$M$112,11,0),0)</f>
        <v>0</v>
      </c>
      <c r="V1140" s="3"/>
      <c r="W1140" s="3"/>
      <c r="X1140" s="3">
        <f>IFERROR(VLOOKUP(B1140,[3]Ap_CESANTIAS!$C$16:$M$112,11,0)+VLOOKUP(B1140,[4]Ap_CESANTIAS!$C$16:$M$112,11,0),0)</f>
        <v>0</v>
      </c>
      <c r="Y1140" s="3">
        <f>IFERROR(VLOOKUP(B1140,[3]Ap_PENSION!$C$16:$M$112,11,0)+VLOOKUP(B1140,[4]Ap_PENSION!$C$16:$M$112,11,0),0)</f>
        <v>0</v>
      </c>
      <c r="Z1140" s="3">
        <f>IFERROR(VLOOKUP(B1140,[3]Ap_SALUD!$C$16:$M$112,11,0)+VLOOKUP(B1140,[4]Ap_SALUD!$C$16:$M$112,11,0),0)</f>
        <v>0</v>
      </c>
      <c r="AA1140" s="36">
        <f t="shared" si="52"/>
        <v>0</v>
      </c>
      <c r="AB1140" s="37">
        <f t="shared" si="53"/>
        <v>0</v>
      </c>
    </row>
    <row r="1141" spans="1:28" hidden="1" x14ac:dyDescent="0.25">
      <c r="A1141" s="29">
        <v>1129</v>
      </c>
      <c r="B1141" s="61"/>
      <c r="C1141" s="31">
        <v>892099233</v>
      </c>
      <c r="D1141" s="31">
        <f>VLOOKUP(C1141,ENERO!$D$13:$E$1147,2,0)</f>
        <v>210197001</v>
      </c>
      <c r="E1141" s="61" t="s">
        <v>1259</v>
      </c>
      <c r="F1141" s="61"/>
      <c r="G1141" s="61"/>
      <c r="H1141" s="3">
        <v>1470253648</v>
      </c>
      <c r="I1141" s="3">
        <v>1904050032</v>
      </c>
      <c r="J1141" s="3">
        <f>IFERROR(VLOOKUP(C1141,[1]NOMINA!$Y$16:$AC$112,5,0),0)</f>
        <v>0</v>
      </c>
      <c r="K1141" s="3">
        <f>IFERROR(VLOOKUP(C1141,[1]CANCELACIONES!$Y$16:$AC$43,5,0),0)</f>
        <v>0</v>
      </c>
      <c r="L1141" s="3">
        <f>IFERROR(VLOOKUP(C1141,'[2]res- 200686'!$K$16:$R$112,8,0),0)</f>
        <v>0</v>
      </c>
      <c r="M1141" s="3">
        <f>IFERROR(VLOOKUP(C1141,'[2]reduccion calidad '!$K$16:$R$27,8,0),0)*-1</f>
        <v>0</v>
      </c>
      <c r="N1141" s="3"/>
      <c r="O1141" s="34">
        <f t="shared" si="51"/>
        <v>3374303680</v>
      </c>
      <c r="P1141" s="35">
        <v>3374303680</v>
      </c>
      <c r="Q1141" s="3">
        <f>IFERROR(VLOOKUP(C1141,[3]ServNOMINA!$F$16:$M$112,8,0)+VLOOKUP(C1141,[4]ServNOMINA!$F$16:$M$112,8,0),0)</f>
        <v>0</v>
      </c>
      <c r="R1141" s="3">
        <f>IFERROR(VLOOKUP(C1141,[3]ServOTROS!$F$16:$M$112,8,0)+VLOOKUP(C1141,[4]ServOTROS!$F$16:$M$112,8,0),0)</f>
        <v>0</v>
      </c>
      <c r="S1141" s="3"/>
      <c r="T1141" s="3">
        <f>IFERROR(VLOOKUP(B1141,[3]Aaf_PENSION!$C$16:$M$112,11,0)+VLOOKUP(B1141,[4]Aaf_PENSION!$C$16:$M$112,11,0),0)</f>
        <v>0</v>
      </c>
      <c r="U1141" s="3">
        <f>IFERROR(VLOOKUP(B1141,[3]Aaf_SALUD!$C$16:$M$112,11,0)+VLOOKUP(B1141,[4]Aaf_SALUD!$C$16:$M$112,11,0),0)</f>
        <v>0</v>
      </c>
      <c r="V1141" s="3"/>
      <c r="W1141" s="3"/>
      <c r="X1141" s="3">
        <f>IFERROR(VLOOKUP(B1141,[3]Ap_CESANTIAS!$C$16:$M$112,11,0)+VLOOKUP(B1141,[4]Ap_CESANTIAS!$C$16:$M$112,11,0),0)</f>
        <v>0</v>
      </c>
      <c r="Y1141" s="3">
        <f>IFERROR(VLOOKUP(B1141,[3]Ap_PENSION!$C$16:$M$112,11,0)+VLOOKUP(B1141,[4]Ap_PENSION!$C$16:$M$112,11,0),0)</f>
        <v>0</v>
      </c>
      <c r="Z1141" s="3">
        <f>IFERROR(VLOOKUP(B1141,[3]Ap_SALUD!$C$16:$M$112,11,0)+VLOOKUP(B1141,[4]Ap_SALUD!$C$16:$M$112,11,0),0)</f>
        <v>0</v>
      </c>
      <c r="AA1141" s="36">
        <f t="shared" si="52"/>
        <v>0</v>
      </c>
      <c r="AB1141" s="37">
        <f t="shared" si="53"/>
        <v>0</v>
      </c>
    </row>
    <row r="1142" spans="1:28" hidden="1" x14ac:dyDescent="0.25">
      <c r="A1142" s="38">
        <v>1130</v>
      </c>
      <c r="B1142" s="61"/>
      <c r="C1142" s="31">
        <v>832000605</v>
      </c>
      <c r="D1142" s="31">
        <f>VLOOKUP(C1142,ENERO!$D$13:$E$1147,2,0)</f>
        <v>216197161</v>
      </c>
      <c r="E1142" s="61" t="s">
        <v>1260</v>
      </c>
      <c r="F1142" s="61"/>
      <c r="G1142" s="61"/>
      <c r="H1142" s="3">
        <v>107019505</v>
      </c>
      <c r="I1142" s="3">
        <v>154633852</v>
      </c>
      <c r="J1142" s="3">
        <f>IFERROR(VLOOKUP(C1142,[1]NOMINA!$Y$16:$AC$112,5,0),0)</f>
        <v>0</v>
      </c>
      <c r="K1142" s="3">
        <f>IFERROR(VLOOKUP(C1142,[1]CANCELACIONES!$Y$16:$AC$43,5,0),0)</f>
        <v>0</v>
      </c>
      <c r="L1142" s="3">
        <f>IFERROR(VLOOKUP(C1142,'[2]res- 200686'!$K$16:$R$112,8,0),0)</f>
        <v>0</v>
      </c>
      <c r="M1142" s="3">
        <f>IFERROR(VLOOKUP(C1142,'[2]reduccion calidad '!$K$16:$R$27,8,0),0)*-1</f>
        <v>0</v>
      </c>
      <c r="N1142" s="3"/>
      <c r="O1142" s="34">
        <f t="shared" si="51"/>
        <v>261653357</v>
      </c>
      <c r="P1142" s="35">
        <v>261653357</v>
      </c>
      <c r="Q1142" s="3">
        <f>IFERROR(VLOOKUP(C1142,[3]ServNOMINA!$F$16:$M$112,8,0)+VLOOKUP(C1142,[4]ServNOMINA!$F$16:$M$112,8,0),0)</f>
        <v>0</v>
      </c>
      <c r="R1142" s="3">
        <f>IFERROR(VLOOKUP(C1142,[3]ServOTROS!$F$16:$M$112,8,0)+VLOOKUP(C1142,[4]ServOTROS!$F$16:$M$112,8,0),0)</f>
        <v>0</v>
      </c>
      <c r="S1142" s="3"/>
      <c r="T1142" s="3">
        <f>IFERROR(VLOOKUP(B1142,[3]Aaf_PENSION!$C$16:$M$112,11,0)+VLOOKUP(B1142,[4]Aaf_PENSION!$C$16:$M$112,11,0),0)</f>
        <v>0</v>
      </c>
      <c r="U1142" s="3">
        <f>IFERROR(VLOOKUP(B1142,[3]Aaf_SALUD!$C$16:$M$112,11,0)+VLOOKUP(B1142,[4]Aaf_SALUD!$C$16:$M$112,11,0),0)</f>
        <v>0</v>
      </c>
      <c r="V1142" s="3"/>
      <c r="W1142" s="3"/>
      <c r="X1142" s="3">
        <f>IFERROR(VLOOKUP(B1142,[3]Ap_CESANTIAS!$C$16:$M$112,11,0)+VLOOKUP(B1142,[4]Ap_CESANTIAS!$C$16:$M$112,11,0),0)</f>
        <v>0</v>
      </c>
      <c r="Y1142" s="3">
        <f>IFERROR(VLOOKUP(B1142,[3]Ap_PENSION!$C$16:$M$112,11,0)+VLOOKUP(B1142,[4]Ap_PENSION!$C$16:$M$112,11,0),0)</f>
        <v>0</v>
      </c>
      <c r="Z1142" s="3">
        <f>IFERROR(VLOOKUP(B1142,[3]Ap_SALUD!$C$16:$M$112,11,0)+VLOOKUP(B1142,[4]Ap_SALUD!$C$16:$M$112,11,0),0)</f>
        <v>0</v>
      </c>
      <c r="AA1142" s="36">
        <f t="shared" si="52"/>
        <v>0</v>
      </c>
      <c r="AB1142" s="37">
        <f t="shared" si="53"/>
        <v>0</v>
      </c>
    </row>
    <row r="1143" spans="1:28" hidden="1" x14ac:dyDescent="0.25">
      <c r="A1143" s="29">
        <v>1131</v>
      </c>
      <c r="B1143" s="61"/>
      <c r="C1143" s="31">
        <v>832000219</v>
      </c>
      <c r="D1143" s="31">
        <f>VLOOKUP(C1143,ENERO!$D$13:$E$1147,2,0)</f>
        <v>216697666</v>
      </c>
      <c r="E1143" s="61" t="s">
        <v>1261</v>
      </c>
      <c r="F1143" s="61"/>
      <c r="G1143" s="61"/>
      <c r="H1143" s="3">
        <v>45553593</v>
      </c>
      <c r="I1143" s="3">
        <v>64029216</v>
      </c>
      <c r="J1143" s="3">
        <f>IFERROR(VLOOKUP(C1143,[1]NOMINA!$Y$16:$AC$112,5,0),0)</f>
        <v>0</v>
      </c>
      <c r="K1143" s="3">
        <f>IFERROR(VLOOKUP(C1143,[1]CANCELACIONES!$Y$16:$AC$43,5,0),0)</f>
        <v>0</v>
      </c>
      <c r="L1143" s="3">
        <f>IFERROR(VLOOKUP(C1143,'[2]res- 200686'!$K$16:$R$112,8,0),0)</f>
        <v>0</v>
      </c>
      <c r="M1143" s="3">
        <f>IFERROR(VLOOKUP(C1143,'[2]reduccion calidad '!$K$16:$R$27,8,0),0)*-1</f>
        <v>0</v>
      </c>
      <c r="N1143" s="3"/>
      <c r="O1143" s="34">
        <f t="shared" si="51"/>
        <v>109582809</v>
      </c>
      <c r="P1143" s="35">
        <v>109582809</v>
      </c>
      <c r="Q1143" s="3">
        <f>IFERROR(VLOOKUP(C1143,[3]ServNOMINA!$F$16:$M$112,8,0)+VLOOKUP(C1143,[4]ServNOMINA!$F$16:$M$112,8,0),0)</f>
        <v>0</v>
      </c>
      <c r="R1143" s="3">
        <f>IFERROR(VLOOKUP(C1143,[3]ServOTROS!$F$16:$M$112,8,0)+VLOOKUP(C1143,[4]ServOTROS!$F$16:$M$112,8,0),0)</f>
        <v>0</v>
      </c>
      <c r="S1143" s="3"/>
      <c r="T1143" s="3">
        <f>IFERROR(VLOOKUP(B1143,[3]Aaf_PENSION!$C$16:$M$112,11,0)+VLOOKUP(B1143,[4]Aaf_PENSION!$C$16:$M$112,11,0),0)</f>
        <v>0</v>
      </c>
      <c r="U1143" s="3">
        <f>IFERROR(VLOOKUP(B1143,[3]Aaf_SALUD!$C$16:$M$112,11,0)+VLOOKUP(B1143,[4]Aaf_SALUD!$C$16:$M$112,11,0),0)</f>
        <v>0</v>
      </c>
      <c r="V1143" s="3"/>
      <c r="W1143" s="3"/>
      <c r="X1143" s="3">
        <f>IFERROR(VLOOKUP(B1143,[3]Ap_CESANTIAS!$C$16:$M$112,11,0)+VLOOKUP(B1143,[4]Ap_CESANTIAS!$C$16:$M$112,11,0),0)</f>
        <v>0</v>
      </c>
      <c r="Y1143" s="3">
        <f>IFERROR(VLOOKUP(B1143,[3]Ap_PENSION!$C$16:$M$112,11,0)+VLOOKUP(B1143,[4]Ap_PENSION!$C$16:$M$112,11,0),0)</f>
        <v>0</v>
      </c>
      <c r="Z1143" s="3">
        <f>IFERROR(VLOOKUP(B1143,[3]Ap_SALUD!$C$16:$M$112,11,0)+VLOOKUP(B1143,[4]Ap_SALUD!$C$16:$M$112,11,0),0)</f>
        <v>0</v>
      </c>
      <c r="AA1143" s="36">
        <f t="shared" si="52"/>
        <v>0</v>
      </c>
      <c r="AB1143" s="37">
        <f t="shared" si="53"/>
        <v>0</v>
      </c>
    </row>
    <row r="1144" spans="1:28" hidden="1" x14ac:dyDescent="0.25">
      <c r="A1144" s="38">
        <v>1132</v>
      </c>
      <c r="B1144" s="61"/>
      <c r="C1144" s="31">
        <v>892099305</v>
      </c>
      <c r="D1144" s="31">
        <f>VLOOKUP(C1144,ENERO!$D$13:$E$1147,2,0)</f>
        <v>210199001</v>
      </c>
      <c r="E1144" s="61" t="s">
        <v>1262</v>
      </c>
      <c r="F1144" s="61"/>
      <c r="G1144" s="61"/>
      <c r="H1144" s="3">
        <v>1094839392</v>
      </c>
      <c r="I1144" s="3">
        <v>1115681503</v>
      </c>
      <c r="J1144" s="3">
        <f>IFERROR(VLOOKUP(C1144,[1]NOMINA!$Y$16:$AC$112,5,0),0)</f>
        <v>0</v>
      </c>
      <c r="K1144" s="3">
        <f>IFERROR(VLOOKUP(C1144,[1]CANCELACIONES!$Y$16:$AC$43,5,0),0)</f>
        <v>0</v>
      </c>
      <c r="L1144" s="3">
        <f>IFERROR(VLOOKUP(C1144,'[2]res- 200686'!$K$16:$R$112,8,0),0)</f>
        <v>0</v>
      </c>
      <c r="M1144" s="3">
        <f>IFERROR(VLOOKUP(C1144,'[2]reduccion calidad '!$K$16:$R$27,8,0),0)*-1</f>
        <v>0</v>
      </c>
      <c r="N1144" s="3"/>
      <c r="O1144" s="34">
        <f t="shared" si="51"/>
        <v>2210520895</v>
      </c>
      <c r="P1144" s="35">
        <v>2210520895</v>
      </c>
      <c r="Q1144" s="3">
        <f>IFERROR(VLOOKUP(C1144,[3]ServNOMINA!$F$16:$M$112,8,0)+VLOOKUP(C1144,[4]ServNOMINA!$F$16:$M$112,8,0),0)</f>
        <v>0</v>
      </c>
      <c r="R1144" s="3">
        <f>IFERROR(VLOOKUP(C1144,[3]ServOTROS!$F$16:$M$112,8,0)+VLOOKUP(C1144,[4]ServOTROS!$F$16:$M$112,8,0),0)</f>
        <v>0</v>
      </c>
      <c r="S1144" s="3"/>
      <c r="T1144" s="3">
        <f>IFERROR(VLOOKUP(B1144,[3]Aaf_PENSION!$C$16:$M$112,11,0)+VLOOKUP(B1144,[4]Aaf_PENSION!$C$16:$M$112,11,0),0)</f>
        <v>0</v>
      </c>
      <c r="U1144" s="3">
        <f>IFERROR(VLOOKUP(B1144,[3]Aaf_SALUD!$C$16:$M$112,11,0)+VLOOKUP(B1144,[4]Aaf_SALUD!$C$16:$M$112,11,0),0)</f>
        <v>0</v>
      </c>
      <c r="V1144" s="3"/>
      <c r="W1144" s="3"/>
      <c r="X1144" s="3">
        <f>IFERROR(VLOOKUP(B1144,[3]Ap_CESANTIAS!$C$16:$M$112,11,0)+VLOOKUP(B1144,[4]Ap_CESANTIAS!$C$16:$M$112,11,0),0)</f>
        <v>0</v>
      </c>
      <c r="Y1144" s="3">
        <f>IFERROR(VLOOKUP(B1144,[3]Ap_PENSION!$C$16:$M$112,11,0)+VLOOKUP(B1144,[4]Ap_PENSION!$C$16:$M$112,11,0),0)</f>
        <v>0</v>
      </c>
      <c r="Z1144" s="3">
        <f>IFERROR(VLOOKUP(B1144,[3]Ap_SALUD!$C$16:$M$112,11,0)+VLOOKUP(B1144,[4]Ap_SALUD!$C$16:$M$112,11,0),0)</f>
        <v>0</v>
      </c>
      <c r="AA1144" s="36">
        <f t="shared" si="52"/>
        <v>0</v>
      </c>
      <c r="AB1144" s="37">
        <f t="shared" si="53"/>
        <v>0</v>
      </c>
    </row>
    <row r="1145" spans="1:28" hidden="1" x14ac:dyDescent="0.25">
      <c r="A1145" s="29">
        <v>1133</v>
      </c>
      <c r="B1145" s="61"/>
      <c r="C1145" s="31">
        <v>800103308</v>
      </c>
      <c r="D1145" s="31">
        <f>VLOOKUP(C1145,ENERO!$D$13:$E$1147,2,0)</f>
        <v>212499524</v>
      </c>
      <c r="E1145" s="61" t="s">
        <v>1263</v>
      </c>
      <c r="F1145" s="61"/>
      <c r="G1145" s="61"/>
      <c r="H1145" s="3">
        <v>421599004</v>
      </c>
      <c r="I1145" s="3">
        <v>728902436</v>
      </c>
      <c r="J1145" s="3">
        <f>IFERROR(VLOOKUP(C1145,[1]NOMINA!$Y$16:$AC$112,5,0),0)</f>
        <v>0</v>
      </c>
      <c r="K1145" s="3">
        <f>IFERROR(VLOOKUP(C1145,[1]CANCELACIONES!$Y$16:$AC$43,5,0),0)</f>
        <v>0</v>
      </c>
      <c r="L1145" s="3">
        <f>IFERROR(VLOOKUP(C1145,'[2]res- 200686'!$K$16:$R$112,8,0),0)</f>
        <v>0</v>
      </c>
      <c r="M1145" s="3">
        <f>IFERROR(VLOOKUP(C1145,'[2]reduccion calidad '!$K$16:$R$27,8,0),0)*-1</f>
        <v>0</v>
      </c>
      <c r="N1145" s="3"/>
      <c r="O1145" s="34">
        <f t="shared" si="51"/>
        <v>1150501440</v>
      </c>
      <c r="P1145" s="35">
        <v>1150501440</v>
      </c>
      <c r="Q1145" s="3">
        <f>IFERROR(VLOOKUP(C1145,[3]ServNOMINA!$F$16:$M$112,8,0)+VLOOKUP(C1145,[4]ServNOMINA!$F$16:$M$112,8,0),0)</f>
        <v>0</v>
      </c>
      <c r="R1145" s="3">
        <f>IFERROR(VLOOKUP(C1145,[3]ServOTROS!$F$16:$M$112,8,0)+VLOOKUP(C1145,[4]ServOTROS!$F$16:$M$112,8,0),0)</f>
        <v>0</v>
      </c>
      <c r="S1145" s="3"/>
      <c r="T1145" s="3">
        <f>IFERROR(VLOOKUP(B1145,[3]Aaf_PENSION!$C$16:$M$112,11,0)+VLOOKUP(B1145,[4]Aaf_PENSION!$C$16:$M$112,11,0),0)</f>
        <v>0</v>
      </c>
      <c r="U1145" s="3">
        <f>IFERROR(VLOOKUP(B1145,[3]Aaf_SALUD!$C$16:$M$112,11,0)+VLOOKUP(B1145,[4]Aaf_SALUD!$C$16:$M$112,11,0),0)</f>
        <v>0</v>
      </c>
      <c r="V1145" s="3"/>
      <c r="W1145" s="3"/>
      <c r="X1145" s="3">
        <f>IFERROR(VLOOKUP(B1145,[3]Ap_CESANTIAS!$C$16:$M$112,11,0)+VLOOKUP(B1145,[4]Ap_CESANTIAS!$C$16:$M$112,11,0),0)</f>
        <v>0</v>
      </c>
      <c r="Y1145" s="3">
        <f>IFERROR(VLOOKUP(B1145,[3]Ap_PENSION!$C$16:$M$112,11,0)+VLOOKUP(B1145,[4]Ap_PENSION!$C$16:$M$112,11,0),0)</f>
        <v>0</v>
      </c>
      <c r="Z1145" s="3">
        <f>IFERROR(VLOOKUP(B1145,[3]Ap_SALUD!$C$16:$M$112,11,0)+VLOOKUP(B1145,[4]Ap_SALUD!$C$16:$M$112,11,0),0)</f>
        <v>0</v>
      </c>
      <c r="AA1145" s="36">
        <f t="shared" si="52"/>
        <v>0</v>
      </c>
      <c r="AB1145" s="37">
        <f t="shared" si="53"/>
        <v>0</v>
      </c>
    </row>
    <row r="1146" spans="1:28" hidden="1" x14ac:dyDescent="0.25">
      <c r="A1146" s="38">
        <v>1134</v>
      </c>
      <c r="B1146" s="61"/>
      <c r="C1146" s="31">
        <v>800103318</v>
      </c>
      <c r="D1146" s="31">
        <f>VLOOKUP(C1146,ENERO!$D$13:$E$1147,2,0)</f>
        <v>212499624</v>
      </c>
      <c r="E1146" s="61" t="s">
        <v>1264</v>
      </c>
      <c r="F1146" s="61"/>
      <c r="G1146" s="61"/>
      <c r="H1146" s="3">
        <v>139427248</v>
      </c>
      <c r="I1146" s="3">
        <v>292310479</v>
      </c>
      <c r="J1146" s="3">
        <f>IFERROR(VLOOKUP(C1146,[1]NOMINA!$Y$16:$AC$112,5,0),0)</f>
        <v>0</v>
      </c>
      <c r="K1146" s="3">
        <f>IFERROR(VLOOKUP(C1146,[1]CANCELACIONES!$Y$16:$AC$43,5,0),0)</f>
        <v>0</v>
      </c>
      <c r="L1146" s="3">
        <f>IFERROR(VLOOKUP(C1146,'[2]res- 200686'!$K$16:$R$112,8,0),0)</f>
        <v>0</v>
      </c>
      <c r="M1146" s="3">
        <f>IFERROR(VLOOKUP(C1146,'[2]reduccion calidad '!$K$16:$R$27,8,0),0)*-1</f>
        <v>0</v>
      </c>
      <c r="N1146" s="3"/>
      <c r="O1146" s="34">
        <f t="shared" si="51"/>
        <v>431737727</v>
      </c>
      <c r="P1146" s="35">
        <v>431737727</v>
      </c>
      <c r="Q1146" s="3">
        <f>IFERROR(VLOOKUP(C1146,[3]ServNOMINA!$F$16:$M$112,8,0)+VLOOKUP(C1146,[4]ServNOMINA!$F$16:$M$112,8,0),0)</f>
        <v>0</v>
      </c>
      <c r="R1146" s="3">
        <f>IFERROR(VLOOKUP(C1146,[3]ServOTROS!$F$16:$M$112,8,0)+VLOOKUP(C1146,[4]ServOTROS!$F$16:$M$112,8,0),0)</f>
        <v>0</v>
      </c>
      <c r="S1146" s="3"/>
      <c r="T1146" s="3">
        <f>IFERROR(VLOOKUP(B1146,[3]Aaf_PENSION!$C$16:$M$112,11,0)+VLOOKUP(B1146,[4]Aaf_PENSION!$C$16:$M$112,11,0),0)</f>
        <v>0</v>
      </c>
      <c r="U1146" s="3">
        <f>IFERROR(VLOOKUP(B1146,[3]Aaf_SALUD!$C$16:$M$112,11,0)+VLOOKUP(B1146,[4]Aaf_SALUD!$C$16:$M$112,11,0),0)</f>
        <v>0</v>
      </c>
      <c r="V1146" s="3"/>
      <c r="W1146" s="3"/>
      <c r="X1146" s="3">
        <f>IFERROR(VLOOKUP(B1146,[3]Ap_CESANTIAS!$C$16:$M$112,11,0)+VLOOKUP(B1146,[4]Ap_CESANTIAS!$C$16:$M$112,11,0),0)</f>
        <v>0</v>
      </c>
      <c r="Y1146" s="3">
        <f>IFERROR(VLOOKUP(B1146,[3]Ap_PENSION!$C$16:$M$112,11,0)+VLOOKUP(B1146,[4]Ap_PENSION!$C$16:$M$112,11,0),0)</f>
        <v>0</v>
      </c>
      <c r="Z1146" s="3">
        <f>IFERROR(VLOOKUP(B1146,[3]Ap_SALUD!$C$16:$M$112,11,0)+VLOOKUP(B1146,[4]Ap_SALUD!$C$16:$M$112,11,0),0)</f>
        <v>0</v>
      </c>
      <c r="AA1146" s="36">
        <f t="shared" si="52"/>
        <v>0</v>
      </c>
      <c r="AB1146" s="37">
        <f t="shared" si="53"/>
        <v>0</v>
      </c>
    </row>
    <row r="1147" spans="1:28" hidden="1" x14ac:dyDescent="0.25">
      <c r="A1147" s="63">
        <v>1135</v>
      </c>
      <c r="B1147" s="64"/>
      <c r="C1147" s="65">
        <v>842000017</v>
      </c>
      <c r="D1147" s="31">
        <f>VLOOKUP(C1147,ENERO!$D$13:$E$1147,2,0)</f>
        <v>217399773</v>
      </c>
      <c r="E1147" s="64" t="s">
        <v>1265</v>
      </c>
      <c r="F1147" s="64"/>
      <c r="G1147" s="64"/>
      <c r="H1147" s="66">
        <v>3816062191</v>
      </c>
      <c r="I1147" s="66">
        <v>3196286971</v>
      </c>
      <c r="J1147" s="66">
        <f>IFERROR(VLOOKUP(C1147,[1]NOMINA!$Y$16:$AC$112,5,0),0)</f>
        <v>0</v>
      </c>
      <c r="K1147" s="66">
        <f>IFERROR(VLOOKUP(C1147,[1]CANCELACIONES!$Y$16:$AC$43,5,0),0)</f>
        <v>0</v>
      </c>
      <c r="L1147" s="66">
        <f>IFERROR(VLOOKUP(C1147,'[2]res- 200686'!$K$16:$R$112,8,0),0)</f>
        <v>0</v>
      </c>
      <c r="M1147" s="66">
        <f>IFERROR(VLOOKUP(C1147,'[2]reduccion calidad '!$K$16:$R$27,8,0),0)*-1</f>
        <v>0</v>
      </c>
      <c r="N1147" s="66"/>
      <c r="O1147" s="67">
        <f t="shared" si="51"/>
        <v>7012349162</v>
      </c>
      <c r="P1147" s="68">
        <v>7012349162</v>
      </c>
      <c r="Q1147" s="66">
        <f>IFERROR(VLOOKUP(C1147,[3]ServNOMINA!$F$16:$M$112,8,0)+VLOOKUP(C1147,[4]ServNOMINA!$F$16:$M$112,8,0),0)</f>
        <v>0</v>
      </c>
      <c r="R1147" s="66">
        <f>IFERROR(VLOOKUP(C1147,[3]ServOTROS!$F$16:$M$112,8,0)+VLOOKUP(C1147,[4]ServOTROS!$F$16:$M$112,8,0),0)</f>
        <v>0</v>
      </c>
      <c r="S1147" s="66"/>
      <c r="T1147" s="66">
        <f>IFERROR(VLOOKUP(B1147,[3]Aaf_PENSION!$C$16:$M$112,11,0)+VLOOKUP(B1147,[4]Aaf_PENSION!$C$16:$M$112,11,0),0)</f>
        <v>0</v>
      </c>
      <c r="U1147" s="66">
        <f>IFERROR(VLOOKUP(B1147,[3]Aaf_SALUD!$C$16:$M$112,11,0)+VLOOKUP(B1147,[4]Aaf_SALUD!$C$16:$M$112,11,0),0)</f>
        <v>0</v>
      </c>
      <c r="V1147" s="66"/>
      <c r="W1147" s="66"/>
      <c r="X1147" s="66">
        <f>IFERROR(VLOOKUP(B1147,[3]Ap_CESANTIAS!$C$16:$M$112,11,0)+VLOOKUP(B1147,[4]Ap_CESANTIAS!$C$16:$M$112,11,0),0)</f>
        <v>0</v>
      </c>
      <c r="Y1147" s="66">
        <f>IFERROR(VLOOKUP(B1147,[3]Ap_PENSION!$C$16:$M$112,11,0)+VLOOKUP(B1147,[4]Ap_PENSION!$C$16:$M$112,11,0),0)</f>
        <v>0</v>
      </c>
      <c r="Z1147" s="66">
        <f>IFERROR(VLOOKUP(B1147,[3]Ap_SALUD!$C$16:$M$112,11,0)+VLOOKUP(B1147,[4]Ap_SALUD!$C$16:$M$112,11,0),0)</f>
        <v>0</v>
      </c>
      <c r="AA1147" s="69">
        <f t="shared" si="52"/>
        <v>0</v>
      </c>
      <c r="AB1147" s="70">
        <f t="shared" si="53"/>
        <v>0</v>
      </c>
    </row>
    <row r="1148" spans="1:28" ht="15.75" hidden="1" thickBot="1" x14ac:dyDescent="0.3">
      <c r="A1148" s="71" t="s">
        <v>5</v>
      </c>
      <c r="B1148" s="72"/>
      <c r="C1148" s="72"/>
      <c r="D1148" s="72"/>
      <c r="E1148" s="72"/>
      <c r="F1148" s="73">
        <f t="shared" ref="F1148:AB1148" si="54">SUM(F13:F1147)</f>
        <v>27920742261720</v>
      </c>
      <c r="G1148" s="73">
        <f t="shared" si="54"/>
        <v>320432614457</v>
      </c>
      <c r="H1148" s="73">
        <f t="shared" si="54"/>
        <v>770568615010</v>
      </c>
      <c r="I1148" s="73">
        <f t="shared" si="54"/>
        <v>1191192736497</v>
      </c>
      <c r="J1148" s="73">
        <f>SUM(J13:J1147)</f>
        <v>14000000000000</v>
      </c>
      <c r="K1148" s="73">
        <f>SUM(K13:K1147)</f>
        <v>116127145924</v>
      </c>
      <c r="L1148" s="73">
        <f>SUM(L13:L1147)</f>
        <v>1842218471185</v>
      </c>
      <c r="M1148" s="74">
        <f>SUM(M13:M1147)</f>
        <v>-2691489065</v>
      </c>
      <c r="N1148" s="75">
        <f>SUM(N13:N1147)</f>
        <v>5135451895</v>
      </c>
      <c r="O1148" s="76">
        <f t="shared" si="54"/>
        <v>46163725807623</v>
      </c>
      <c r="P1148" s="77">
        <v>37953841692760</v>
      </c>
      <c r="Q1148" s="73">
        <f t="shared" si="54"/>
        <v>1741251296792</v>
      </c>
      <c r="R1148" s="73">
        <f>SUM(R13:R1147)</f>
        <v>379156150549</v>
      </c>
      <c r="S1148" s="73">
        <f t="shared" si="54"/>
        <v>0</v>
      </c>
      <c r="T1148" s="78">
        <f>IFERROR(VLOOKUP(B1148,[3]Aaf_PENSION!$C$16:$M$112,11,0)+VLOOKUP(B1148,[4]Aaf_PENSION!$C$16:$M$112,11,0),0)</f>
        <v>0</v>
      </c>
      <c r="U1148" s="73">
        <f>SUM(U13:U1147)</f>
        <v>161606852291</v>
      </c>
      <c r="V1148" s="73">
        <f t="shared" si="54"/>
        <v>1158642806</v>
      </c>
      <c r="W1148" s="73">
        <f t="shared" si="54"/>
        <v>0</v>
      </c>
      <c r="X1148" s="73">
        <f t="shared" si="54"/>
        <v>1220872754943</v>
      </c>
      <c r="Y1148" s="79">
        <f>SUM(Y13:Y1147)</f>
        <v>201316407529</v>
      </c>
      <c r="Z1148" s="73">
        <f>SUM(Z13:Z1147)</f>
        <v>142573186988</v>
      </c>
      <c r="AA1148" s="80">
        <f>SUM(AA13:AA1147)</f>
        <v>4009542144191</v>
      </c>
      <c r="AB1148" s="81">
        <f t="shared" si="54"/>
        <v>201500613478</v>
      </c>
    </row>
    <row r="1149" spans="1:28" customFormat="1" x14ac:dyDescent="0.25">
      <c r="M1149" s="82"/>
      <c r="N1149" s="82"/>
      <c r="O1149" s="83"/>
      <c r="P1149" s="83"/>
      <c r="Q1149" s="82"/>
      <c r="R1149" s="84"/>
      <c r="S1149" s="85"/>
      <c r="T1149" s="85"/>
      <c r="U1149" s="85"/>
      <c r="V1149" s="86"/>
      <c r="W1149" s="84"/>
      <c r="X1149" s="84"/>
      <c r="Y1149" s="84"/>
      <c r="Z1149" s="84"/>
      <c r="AA1149" s="87"/>
      <c r="AB1149" s="83"/>
    </row>
    <row r="1150" spans="1:28" x14ac:dyDescent="0.25">
      <c r="F1150" s="83"/>
      <c r="G1150" s="4"/>
      <c r="H1150" s="84"/>
      <c r="I1150" s="83"/>
      <c r="M1150" s="84"/>
      <c r="N1150" s="84"/>
      <c r="O1150" s="83"/>
      <c r="P1150" s="83"/>
      <c r="T1150" s="83"/>
      <c r="U1150" s="85"/>
      <c r="X1150" s="85"/>
      <c r="Y1150" s="86"/>
      <c r="Z1150" s="86"/>
      <c r="AB1150" s="4"/>
    </row>
    <row r="1151" spans="1:28" x14ac:dyDescent="0.25">
      <c r="I1151" s="4"/>
      <c r="P1151" s="83"/>
      <c r="AB1151" s="84"/>
    </row>
    <row r="1152" spans="1:28" x14ac:dyDescent="0.25">
      <c r="I1152" s="83"/>
      <c r="AB1152" s="83"/>
    </row>
  </sheetData>
  <protectedRanges>
    <protectedRange sqref="F13:F110" name="Rango2_1"/>
  </protectedRanges>
  <autoFilter ref="A12:AB1148" xr:uid="{F4CC2E3E-7EEE-4791-B01B-4C9E744A00F0}">
    <filterColumn colId="4">
      <filters>
        <filter val="DEPARTAMENTO DE ANTIOQUIA"/>
      </filters>
    </filterColumn>
  </autoFilter>
  <mergeCells count="7">
    <mergeCell ref="E6:O6"/>
    <mergeCell ref="S6:T6"/>
    <mergeCell ref="E8:O8"/>
    <mergeCell ref="A11:A12"/>
    <mergeCell ref="B11:B12"/>
    <mergeCell ref="C11:C12"/>
    <mergeCell ref="E11:E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2B3D-6CA8-4FDF-81F4-00D4D9AC67F7}">
  <sheetPr filterMode="1"/>
  <dimension ref="A1:AD1152"/>
  <sheetViews>
    <sheetView workbookViewId="0">
      <selection activeCell="E45" sqref="E45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0.85546875" customWidth="1"/>
    <col min="30" max="30" width="25" customWidth="1"/>
    <col min="31" max="16384" width="11.42578125" style="19"/>
  </cols>
  <sheetData>
    <row r="1" spans="1:30" s="15" customFormat="1" x14ac:dyDescent="0.25">
      <c r="A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s="15" customFormat="1" x14ac:dyDescent="0.25">
      <c r="A2" s="14"/>
      <c r="B2" s="1" t="s">
        <v>0</v>
      </c>
      <c r="C2" s="1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s="15" customFormat="1" x14ac:dyDescent="0.25">
      <c r="A3" s="14"/>
      <c r="B3" s="2" t="s">
        <v>1</v>
      </c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s="15" customFormat="1" x14ac:dyDescent="0.25">
      <c r="A4" s="14"/>
      <c r="B4" s="2" t="s">
        <v>2</v>
      </c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0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s="15" customFormat="1" ht="33" customHeight="1" thickBot="1" x14ac:dyDescent="0.3">
      <c r="A6" s="14"/>
      <c r="B6" s="14"/>
      <c r="C6" s="14"/>
      <c r="D6" s="14" t="s">
        <v>59</v>
      </c>
      <c r="E6" s="14"/>
      <c r="F6" s="175" t="s">
        <v>60</v>
      </c>
      <c r="G6" s="176"/>
      <c r="H6" s="176"/>
      <c r="I6" s="176"/>
      <c r="J6" s="176"/>
      <c r="K6" s="176"/>
      <c r="L6" s="176"/>
      <c r="M6" s="176"/>
      <c r="N6" s="176"/>
      <c r="O6" s="176"/>
      <c r="P6" s="177"/>
      <c r="Q6" s="16"/>
      <c r="R6" s="2"/>
      <c r="S6" s="2" t="s">
        <v>3</v>
      </c>
      <c r="T6" s="178" t="s">
        <v>61</v>
      </c>
      <c r="U6" s="179"/>
      <c r="V6" s="14"/>
      <c r="W6" s="14"/>
      <c r="X6" s="14"/>
      <c r="Y6" s="14"/>
      <c r="Z6" s="14"/>
      <c r="AA6" s="14"/>
      <c r="AB6" s="14"/>
      <c r="AC6" s="14"/>
      <c r="AD6" s="14"/>
    </row>
    <row r="7" spans="1:30" s="15" customFormat="1" ht="15.75" thickBot="1" x14ac:dyDescent="0.3">
      <c r="A7" s="14"/>
      <c r="B7" s="14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4"/>
      <c r="W7" s="14"/>
      <c r="X7" s="14"/>
      <c r="Y7" s="14"/>
      <c r="Z7" s="14"/>
      <c r="AA7" s="14"/>
      <c r="AB7" s="14"/>
      <c r="AC7" s="14"/>
      <c r="AD7" s="14"/>
    </row>
    <row r="8" spans="1:30" s="15" customFormat="1" ht="15.75" thickBot="1" x14ac:dyDescent="0.3">
      <c r="A8" s="14"/>
      <c r="B8" s="14"/>
      <c r="C8" s="14"/>
      <c r="D8" s="17" t="s">
        <v>62</v>
      </c>
      <c r="E8" s="17"/>
      <c r="F8" s="180" t="s">
        <v>63</v>
      </c>
      <c r="G8" s="181"/>
      <c r="H8" s="181"/>
      <c r="I8" s="181"/>
      <c r="J8" s="181"/>
      <c r="K8" s="181"/>
      <c r="L8" s="181"/>
      <c r="M8" s="181"/>
      <c r="N8" s="181"/>
      <c r="O8" s="181"/>
      <c r="P8" s="182"/>
      <c r="Q8" s="18"/>
      <c r="R8" s="2"/>
      <c r="S8" s="2"/>
      <c r="T8" s="2"/>
      <c r="U8" s="2"/>
      <c r="V8" s="14"/>
      <c r="W8" s="14"/>
      <c r="X8" s="14"/>
      <c r="Y8" s="14"/>
      <c r="Z8" s="14"/>
      <c r="AA8" s="14"/>
      <c r="AB8" s="14"/>
      <c r="AC8" s="14"/>
      <c r="AD8" s="14"/>
    </row>
    <row r="9" spans="1:30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0" ht="45" x14ac:dyDescent="0.25">
      <c r="A11" s="183" t="s">
        <v>64</v>
      </c>
      <c r="B11" s="185" t="s">
        <v>65</v>
      </c>
      <c r="C11" s="21" t="s">
        <v>1277</v>
      </c>
      <c r="D11" s="185" t="s">
        <v>66</v>
      </c>
      <c r="E11" s="21" t="s">
        <v>1270</v>
      </c>
      <c r="F11" s="187" t="s">
        <v>67</v>
      </c>
      <c r="G11" s="22" t="s">
        <v>1267</v>
      </c>
      <c r="H11" s="22" t="s">
        <v>1268</v>
      </c>
      <c r="I11" s="22" t="s">
        <v>70</v>
      </c>
      <c r="J11" s="22" t="s">
        <v>71</v>
      </c>
      <c r="K11" s="22" t="s">
        <v>72</v>
      </c>
      <c r="L11" s="22" t="s">
        <v>73</v>
      </c>
      <c r="M11" s="22" t="s">
        <v>74</v>
      </c>
      <c r="N11" s="22" t="s">
        <v>75</v>
      </c>
      <c r="O11" s="22" t="s">
        <v>76</v>
      </c>
      <c r="P11" s="23" t="s">
        <v>77</v>
      </c>
      <c r="Q11" s="24" t="s">
        <v>1269</v>
      </c>
      <c r="R11" s="25" t="s">
        <v>79</v>
      </c>
      <c r="S11" s="24" t="s">
        <v>80</v>
      </c>
      <c r="T11" s="24" t="s">
        <v>81</v>
      </c>
      <c r="U11" s="24" t="s">
        <v>82</v>
      </c>
      <c r="V11" s="24" t="s">
        <v>83</v>
      </c>
      <c r="W11" s="26" t="s">
        <v>84</v>
      </c>
      <c r="X11" s="26" t="s">
        <v>85</v>
      </c>
      <c r="Y11" s="26" t="s">
        <v>86</v>
      </c>
      <c r="Z11" s="26" t="s">
        <v>87</v>
      </c>
      <c r="AA11" s="26" t="s">
        <v>88</v>
      </c>
      <c r="AB11" s="26" t="s">
        <v>1388</v>
      </c>
      <c r="AC11" s="24" t="s">
        <v>1394</v>
      </c>
      <c r="AD11" s="27" t="s">
        <v>1395</v>
      </c>
    </row>
    <row r="12" spans="1:30" ht="30" x14ac:dyDescent="0.25">
      <c r="A12" s="184"/>
      <c r="B12" s="186"/>
      <c r="C12" s="28"/>
      <c r="D12" s="186"/>
      <c r="E12" s="28"/>
      <c r="F12" s="188"/>
      <c r="G12" s="22" t="s">
        <v>91</v>
      </c>
      <c r="H12" s="22" t="s">
        <v>92</v>
      </c>
      <c r="I12" s="22" t="s">
        <v>93</v>
      </c>
      <c r="J12" s="22" t="s">
        <v>94</v>
      </c>
      <c r="K12" s="22" t="s">
        <v>95</v>
      </c>
      <c r="L12" s="22" t="s">
        <v>96</v>
      </c>
      <c r="M12" s="22" t="s">
        <v>97</v>
      </c>
      <c r="N12" s="22" t="s">
        <v>98</v>
      </c>
      <c r="O12" s="22" t="s">
        <v>99</v>
      </c>
      <c r="P12" s="23" t="s">
        <v>100</v>
      </c>
      <c r="Q12" s="24" t="s">
        <v>101</v>
      </c>
      <c r="R12" s="24" t="s">
        <v>102</v>
      </c>
      <c r="S12" s="24" t="s">
        <v>103</v>
      </c>
      <c r="T12" s="26" t="s">
        <v>104</v>
      </c>
      <c r="U12" s="26" t="s">
        <v>105</v>
      </c>
      <c r="V12" s="26" t="s">
        <v>106</v>
      </c>
      <c r="W12" s="26" t="s">
        <v>107</v>
      </c>
      <c r="X12" s="26" t="s">
        <v>108</v>
      </c>
      <c r="Y12" s="26" t="s">
        <v>109</v>
      </c>
      <c r="Z12" s="26" t="s">
        <v>110</v>
      </c>
      <c r="AA12" s="26" t="s">
        <v>111</v>
      </c>
      <c r="AB12" s="26" t="s">
        <v>1391</v>
      </c>
      <c r="AC12" s="24" t="s">
        <v>1392</v>
      </c>
      <c r="AD12" s="27" t="s">
        <v>1393</v>
      </c>
    </row>
    <row r="13" spans="1:30" hidden="1" x14ac:dyDescent="0.25">
      <c r="A13" s="29">
        <v>1</v>
      </c>
      <c r="B13" s="30" t="s">
        <v>114</v>
      </c>
      <c r="C13" s="30" t="s">
        <v>1308</v>
      </c>
      <c r="D13" s="31">
        <v>899999336</v>
      </c>
      <c r="E13" s="31">
        <v>119191000</v>
      </c>
      <c r="F13" s="32" t="s">
        <v>115</v>
      </c>
      <c r="G13" s="33">
        <v>117959067371</v>
      </c>
      <c r="H13" s="33">
        <v>0</v>
      </c>
      <c r="I13" s="3"/>
      <c r="J13" s="3"/>
      <c r="K13" s="3"/>
      <c r="L13" s="3"/>
      <c r="M13" s="3"/>
      <c r="N13" s="3"/>
      <c r="O13" s="3"/>
      <c r="P13" s="34">
        <f>SUM(G13:N13)</f>
        <v>117959067371</v>
      </c>
      <c r="Q13" s="35">
        <v>0</v>
      </c>
      <c r="R13" s="3">
        <v>5784095256</v>
      </c>
      <c r="S13" s="3">
        <v>3489238739</v>
      </c>
      <c r="T13" s="3">
        <v>0</v>
      </c>
      <c r="U13" s="3">
        <v>160321575</v>
      </c>
      <c r="V13" s="3">
        <v>160321575</v>
      </c>
      <c r="W13" s="3"/>
      <c r="X13" s="3"/>
      <c r="Y13" s="3">
        <v>342561906</v>
      </c>
      <c r="Z13" s="3">
        <v>199578347</v>
      </c>
      <c r="AA13" s="3">
        <v>141342285</v>
      </c>
      <c r="AB13" s="3">
        <v>0</v>
      </c>
      <c r="AC13" s="36">
        <f>SUM(R13:AB13)</f>
        <v>10277459683</v>
      </c>
      <c r="AD13" s="37">
        <f>+P13+Q13-AC13</f>
        <v>107681607688</v>
      </c>
    </row>
    <row r="14" spans="1:30" x14ac:dyDescent="0.25">
      <c r="A14" s="29">
        <v>2</v>
      </c>
      <c r="B14" s="30" t="s">
        <v>116</v>
      </c>
      <c r="C14" s="88" t="s">
        <v>1278</v>
      </c>
      <c r="D14" s="31">
        <v>890900286</v>
      </c>
      <c r="E14" s="31">
        <v>110505000</v>
      </c>
      <c r="F14" s="32" t="s">
        <v>117</v>
      </c>
      <c r="G14" s="33">
        <v>1425966878206</v>
      </c>
      <c r="H14" s="33">
        <v>32122525525</v>
      </c>
      <c r="I14" s="3"/>
      <c r="J14" s="3"/>
      <c r="K14" s="3"/>
      <c r="L14" s="3"/>
      <c r="M14" s="3"/>
      <c r="N14" s="3"/>
      <c r="O14" s="3"/>
      <c r="P14" s="34">
        <f t="shared" ref="P14:P77" si="0">SUM(G14:N14)</f>
        <v>1458089403731</v>
      </c>
      <c r="Q14" s="35">
        <v>69376439229</v>
      </c>
      <c r="R14" s="3">
        <v>136197418461</v>
      </c>
      <c r="S14" s="3">
        <v>8994367305</v>
      </c>
      <c r="T14" s="3">
        <v>3212252553</v>
      </c>
      <c r="U14" s="3">
        <v>4593444063</v>
      </c>
      <c r="V14" s="3">
        <v>4593444062</v>
      </c>
      <c r="W14" s="3"/>
      <c r="X14" s="3"/>
      <c r="Y14" s="3">
        <v>9535371597</v>
      </c>
      <c r="Z14" s="3">
        <v>5713511583</v>
      </c>
      <c r="AA14" s="3">
        <v>4046334650</v>
      </c>
      <c r="AB14" s="3">
        <v>69376439229</v>
      </c>
      <c r="AC14" s="36">
        <f>SUM(R14:AA14)</f>
        <v>176886144274</v>
      </c>
      <c r="AD14" s="37">
        <f t="shared" ref="AD14:AD77" si="1">+P14+Q14-AC14</f>
        <v>1350579698686</v>
      </c>
    </row>
    <row r="15" spans="1:30" hidden="1" x14ac:dyDescent="0.25">
      <c r="A15" s="29">
        <v>3</v>
      </c>
      <c r="B15" s="30" t="s">
        <v>118</v>
      </c>
      <c r="C15" s="30" t="s">
        <v>1304</v>
      </c>
      <c r="D15" s="31">
        <v>800102838</v>
      </c>
      <c r="E15" s="31">
        <v>118181000</v>
      </c>
      <c r="F15" s="32" t="s">
        <v>119</v>
      </c>
      <c r="G15" s="33">
        <v>345099755138</v>
      </c>
      <c r="H15" s="33">
        <v>413039616</v>
      </c>
      <c r="I15" s="3"/>
      <c r="J15" s="3"/>
      <c r="K15" s="3"/>
      <c r="L15" s="3"/>
      <c r="M15" s="3"/>
      <c r="N15" s="3"/>
      <c r="O15" s="3"/>
      <c r="P15" s="34">
        <f t="shared" si="0"/>
        <v>345512794754</v>
      </c>
      <c r="Q15" s="35">
        <v>0</v>
      </c>
      <c r="R15" s="3">
        <v>22991019921</v>
      </c>
      <c r="S15" s="3">
        <v>1057780469</v>
      </c>
      <c r="T15" s="3">
        <v>41303962</v>
      </c>
      <c r="U15" s="3">
        <v>713514771</v>
      </c>
      <c r="V15" s="3">
        <v>713514770</v>
      </c>
      <c r="W15" s="3"/>
      <c r="X15" s="3"/>
      <c r="Y15" s="3">
        <v>1497032855</v>
      </c>
      <c r="Z15" s="3">
        <v>887609608</v>
      </c>
      <c r="AA15" s="3">
        <v>628609125</v>
      </c>
      <c r="AB15" s="3">
        <v>0</v>
      </c>
      <c r="AC15" s="36">
        <f t="shared" ref="AC15:AC77" si="2">SUM(R15:AB15)</f>
        <v>28530385481</v>
      </c>
      <c r="AD15" s="37">
        <f t="shared" si="1"/>
        <v>316982409273</v>
      </c>
    </row>
    <row r="16" spans="1:30" hidden="1" x14ac:dyDescent="0.25">
      <c r="A16" s="38">
        <v>4</v>
      </c>
      <c r="B16" s="30" t="s">
        <v>120</v>
      </c>
      <c r="C16" s="30" t="s">
        <v>1279</v>
      </c>
      <c r="D16" s="31">
        <v>890102006</v>
      </c>
      <c r="E16" s="31">
        <v>110808000</v>
      </c>
      <c r="F16" s="32" t="s">
        <v>121</v>
      </c>
      <c r="G16" s="33">
        <v>383238250312</v>
      </c>
      <c r="H16" s="33">
        <v>12474279028</v>
      </c>
      <c r="I16" s="3"/>
      <c r="J16" s="3"/>
      <c r="K16" s="3"/>
      <c r="L16" s="3"/>
      <c r="M16" s="3"/>
      <c r="N16" s="3"/>
      <c r="O16" s="3"/>
      <c r="P16" s="34">
        <f t="shared" si="0"/>
        <v>395712529340</v>
      </c>
      <c r="Q16" s="35">
        <v>0</v>
      </c>
      <c r="R16" s="3">
        <v>35289592031</v>
      </c>
      <c r="S16" s="3">
        <v>1355358272</v>
      </c>
      <c r="T16" s="3">
        <v>1247427903</v>
      </c>
      <c r="U16" s="3">
        <v>1133286281</v>
      </c>
      <c r="V16" s="3">
        <v>1133286280</v>
      </c>
      <c r="W16" s="3"/>
      <c r="X16" s="3"/>
      <c r="Y16" s="3">
        <v>2396393762</v>
      </c>
      <c r="Z16" s="3">
        <v>1409804227</v>
      </c>
      <c r="AA16" s="3">
        <v>998429707</v>
      </c>
      <c r="AB16" s="3">
        <v>0</v>
      </c>
      <c r="AC16" s="36">
        <f t="shared" si="2"/>
        <v>44963578463</v>
      </c>
      <c r="AD16" s="37">
        <f t="shared" si="1"/>
        <v>350748950877</v>
      </c>
    </row>
    <row r="17" spans="1:30" x14ac:dyDescent="0.25">
      <c r="A17" s="29">
        <v>5</v>
      </c>
      <c r="B17" s="30" t="s">
        <v>122</v>
      </c>
      <c r="C17" s="30" t="s">
        <v>1280</v>
      </c>
      <c r="D17" s="31">
        <v>890480059</v>
      </c>
      <c r="E17" s="31">
        <v>111313000</v>
      </c>
      <c r="F17" s="32" t="s">
        <v>123</v>
      </c>
      <c r="G17" s="33">
        <v>873747229967</v>
      </c>
      <c r="H17" s="33">
        <v>9893940338</v>
      </c>
      <c r="I17" s="3"/>
      <c r="J17" s="3"/>
      <c r="K17" s="3"/>
      <c r="L17" s="3"/>
      <c r="M17" s="3"/>
      <c r="N17" s="3"/>
      <c r="O17" s="3"/>
      <c r="P17" s="34">
        <f t="shared" si="0"/>
        <v>883641170305</v>
      </c>
      <c r="Q17" s="35">
        <v>38785699133</v>
      </c>
      <c r="R17" s="3">
        <v>77846214566</v>
      </c>
      <c r="S17" s="3">
        <v>1301985440</v>
      </c>
      <c r="T17" s="3">
        <v>989394034</v>
      </c>
      <c r="U17" s="3">
        <v>2408132363</v>
      </c>
      <c r="V17" s="3">
        <v>2408132363</v>
      </c>
      <c r="W17" s="3"/>
      <c r="X17" s="3"/>
      <c r="Y17" s="3">
        <v>5063280761</v>
      </c>
      <c r="Z17" s="3">
        <v>2996458525</v>
      </c>
      <c r="AA17" s="3">
        <v>2122105431</v>
      </c>
      <c r="AB17" s="3">
        <v>38785699133</v>
      </c>
      <c r="AC17" s="36">
        <f>SUM(R17:AA17)</f>
        <v>95135703483</v>
      </c>
      <c r="AD17" s="37">
        <f t="shared" si="1"/>
        <v>827291165955</v>
      </c>
    </row>
    <row r="18" spans="1:30" hidden="1" x14ac:dyDescent="0.25">
      <c r="A18" s="38">
        <v>6</v>
      </c>
      <c r="B18" s="30" t="s">
        <v>124</v>
      </c>
      <c r="C18" s="30" t="s">
        <v>1281</v>
      </c>
      <c r="D18" s="31">
        <v>891800498</v>
      </c>
      <c r="E18" s="31">
        <v>111515000</v>
      </c>
      <c r="F18" s="32" t="s">
        <v>125</v>
      </c>
      <c r="G18" s="33">
        <v>632093314227</v>
      </c>
      <c r="H18" s="33">
        <v>19907346640</v>
      </c>
      <c r="I18" s="3"/>
      <c r="J18" s="3"/>
      <c r="K18" s="3"/>
      <c r="L18" s="3"/>
      <c r="M18" s="3"/>
      <c r="N18" s="3"/>
      <c r="O18" s="3"/>
      <c r="P18" s="34">
        <f t="shared" si="0"/>
        <v>652000660867</v>
      </c>
      <c r="Q18" s="35">
        <v>0</v>
      </c>
      <c r="R18" s="3">
        <v>66848458433</v>
      </c>
      <c r="S18" s="3">
        <v>1219054493</v>
      </c>
      <c r="T18" s="3">
        <v>1990734664</v>
      </c>
      <c r="U18" s="3">
        <v>2097049303</v>
      </c>
      <c r="V18" s="3">
        <v>2097049303</v>
      </c>
      <c r="W18" s="3"/>
      <c r="X18" s="3"/>
      <c r="Y18" s="3">
        <v>4391804376</v>
      </c>
      <c r="Z18" s="3">
        <v>2608718982</v>
      </c>
      <c r="AA18" s="3">
        <v>1847506539</v>
      </c>
      <c r="AB18" s="3">
        <v>0</v>
      </c>
      <c r="AC18" s="36">
        <f t="shared" si="2"/>
        <v>83100376093</v>
      </c>
      <c r="AD18" s="37">
        <f t="shared" si="1"/>
        <v>568900284774</v>
      </c>
    </row>
    <row r="19" spans="1:30" hidden="1" x14ac:dyDescent="0.25">
      <c r="A19" s="29">
        <v>7</v>
      </c>
      <c r="B19" s="30" t="s">
        <v>126</v>
      </c>
      <c r="C19" s="30" t="s">
        <v>1282</v>
      </c>
      <c r="D19" s="31">
        <v>890801052</v>
      </c>
      <c r="E19" s="31">
        <v>111717000</v>
      </c>
      <c r="F19" s="32" t="s">
        <v>127</v>
      </c>
      <c r="G19" s="33">
        <v>349026330246</v>
      </c>
      <c r="H19" s="33">
        <v>0</v>
      </c>
      <c r="I19" s="3"/>
      <c r="J19" s="3"/>
      <c r="K19" s="3"/>
      <c r="L19" s="3"/>
      <c r="M19" s="3"/>
      <c r="N19" s="3"/>
      <c r="O19" s="3"/>
      <c r="P19" s="34">
        <f t="shared" si="0"/>
        <v>349026330246</v>
      </c>
      <c r="Q19" s="35">
        <v>0</v>
      </c>
      <c r="R19" s="3">
        <v>35048727193</v>
      </c>
      <c r="S19" s="3">
        <v>1204347287</v>
      </c>
      <c r="T19" s="3">
        <v>0</v>
      </c>
      <c r="U19" s="3">
        <v>1185387009</v>
      </c>
      <c r="V19" s="3">
        <v>1185387008</v>
      </c>
      <c r="W19" s="3"/>
      <c r="X19" s="3"/>
      <c r="Y19" s="3">
        <v>2485527827</v>
      </c>
      <c r="Z19" s="3">
        <v>1475854900</v>
      </c>
      <c r="AA19" s="3">
        <v>1045207090</v>
      </c>
      <c r="AB19" s="3">
        <v>0</v>
      </c>
      <c r="AC19" s="36">
        <f t="shared" si="2"/>
        <v>43630438314</v>
      </c>
      <c r="AD19" s="37">
        <f t="shared" si="1"/>
        <v>305395891932</v>
      </c>
    </row>
    <row r="20" spans="1:30" hidden="1" x14ac:dyDescent="0.25">
      <c r="A20" s="38">
        <v>8</v>
      </c>
      <c r="B20" s="30" t="s">
        <v>128</v>
      </c>
      <c r="C20" s="30" t="s">
        <v>1283</v>
      </c>
      <c r="D20" s="31">
        <v>800091594</v>
      </c>
      <c r="E20" s="31">
        <v>111818000</v>
      </c>
      <c r="F20" s="32" t="s">
        <v>129</v>
      </c>
      <c r="G20" s="33">
        <v>209007160756</v>
      </c>
      <c r="H20" s="33">
        <v>0</v>
      </c>
      <c r="I20" s="3"/>
      <c r="J20" s="3"/>
      <c r="K20" s="3"/>
      <c r="L20" s="3"/>
      <c r="M20" s="3"/>
      <c r="N20" s="3"/>
      <c r="O20" s="3"/>
      <c r="P20" s="34">
        <f t="shared" si="0"/>
        <v>209007160756</v>
      </c>
      <c r="Q20" s="35">
        <v>0</v>
      </c>
      <c r="R20" s="3">
        <v>23149783706</v>
      </c>
      <c r="S20" s="3">
        <v>874919411</v>
      </c>
      <c r="T20" s="3">
        <v>0</v>
      </c>
      <c r="U20" s="3">
        <v>717378123</v>
      </c>
      <c r="V20" s="3">
        <v>717378123</v>
      </c>
      <c r="W20" s="3"/>
      <c r="X20" s="3"/>
      <c r="Y20" s="3">
        <v>1512106883</v>
      </c>
      <c r="Z20" s="3">
        <v>895230585</v>
      </c>
      <c r="AA20" s="3">
        <v>634006335</v>
      </c>
      <c r="AB20" s="3">
        <v>0</v>
      </c>
      <c r="AC20" s="36">
        <f t="shared" si="2"/>
        <v>28500803166</v>
      </c>
      <c r="AD20" s="37">
        <f t="shared" si="1"/>
        <v>180506357590</v>
      </c>
    </row>
    <row r="21" spans="1:30" hidden="1" x14ac:dyDescent="0.25">
      <c r="A21" s="39">
        <v>9</v>
      </c>
      <c r="B21" s="40" t="s">
        <v>130</v>
      </c>
      <c r="C21" s="40" t="s">
        <v>1284</v>
      </c>
      <c r="D21" s="31">
        <v>892099216</v>
      </c>
      <c r="E21" s="31">
        <v>118585000</v>
      </c>
      <c r="F21" s="32" t="s">
        <v>131</v>
      </c>
      <c r="G21" s="33">
        <v>304997913053</v>
      </c>
      <c r="H21" s="33">
        <v>671751447</v>
      </c>
      <c r="I21" s="3"/>
      <c r="J21" s="3"/>
      <c r="K21" s="3"/>
      <c r="L21" s="3"/>
      <c r="M21" s="3"/>
      <c r="N21" s="3"/>
      <c r="O21" s="3"/>
      <c r="P21" s="34">
        <f t="shared" si="0"/>
        <v>305669664500</v>
      </c>
      <c r="Q21" s="35">
        <v>0</v>
      </c>
      <c r="R21" s="3">
        <v>18995209419</v>
      </c>
      <c r="S21" s="3">
        <v>1683225901</v>
      </c>
      <c r="T21" s="3">
        <v>67175145</v>
      </c>
      <c r="U21" s="3">
        <v>627371771</v>
      </c>
      <c r="V21" s="3">
        <v>627371770</v>
      </c>
      <c r="W21" s="3"/>
      <c r="X21" s="3"/>
      <c r="Y21" s="3">
        <v>1895882298</v>
      </c>
      <c r="Z21" s="3">
        <v>780448322</v>
      </c>
      <c r="AA21" s="3">
        <v>552717019</v>
      </c>
      <c r="AB21" s="3">
        <v>0</v>
      </c>
      <c r="AC21" s="36">
        <f t="shared" si="2"/>
        <v>25229401645</v>
      </c>
      <c r="AD21" s="37">
        <f t="shared" si="1"/>
        <v>280440262855</v>
      </c>
    </row>
    <row r="22" spans="1:30" x14ac:dyDescent="0.25">
      <c r="A22" s="38">
        <v>10</v>
      </c>
      <c r="B22" s="30" t="s">
        <v>132</v>
      </c>
      <c r="C22" s="30" t="s">
        <v>1285</v>
      </c>
      <c r="D22" s="31">
        <v>891580016</v>
      </c>
      <c r="E22" s="31">
        <v>111919000</v>
      </c>
      <c r="F22" s="32" t="s">
        <v>133</v>
      </c>
      <c r="G22" s="33">
        <v>979501836286</v>
      </c>
      <c r="H22" s="33">
        <v>9777216692</v>
      </c>
      <c r="I22" s="3"/>
      <c r="J22" s="3"/>
      <c r="K22" s="3"/>
      <c r="L22" s="3"/>
      <c r="M22" s="3"/>
      <c r="N22" s="3"/>
      <c r="O22" s="3"/>
      <c r="P22" s="34">
        <f t="shared" si="0"/>
        <v>989279052978</v>
      </c>
      <c r="Q22" s="35">
        <v>41559750885</v>
      </c>
      <c r="R22" s="3">
        <v>91806861162</v>
      </c>
      <c r="S22" s="3">
        <v>22491419790</v>
      </c>
      <c r="T22" s="3">
        <v>979359411</v>
      </c>
      <c r="U22" s="3">
        <v>2817677831</v>
      </c>
      <c r="V22" s="3">
        <v>2817677831</v>
      </c>
      <c r="W22" s="3"/>
      <c r="X22" s="3"/>
      <c r="Y22" s="3">
        <v>5947061002</v>
      </c>
      <c r="Z22" s="3">
        <v>3507049640</v>
      </c>
      <c r="AA22" s="3">
        <v>2483708358</v>
      </c>
      <c r="AB22" s="3">
        <v>41559750885</v>
      </c>
      <c r="AC22" s="36">
        <f>SUM(R22:AA22)</f>
        <v>132850815025</v>
      </c>
      <c r="AD22" s="37">
        <f t="shared" si="1"/>
        <v>897987988838</v>
      </c>
    </row>
    <row r="23" spans="1:30" hidden="1" x14ac:dyDescent="0.25">
      <c r="A23" s="29">
        <v>11</v>
      </c>
      <c r="B23" s="30" t="s">
        <v>134</v>
      </c>
      <c r="C23" s="30" t="s">
        <v>1286</v>
      </c>
      <c r="D23" s="31">
        <v>892399999</v>
      </c>
      <c r="E23" s="31">
        <v>112020000</v>
      </c>
      <c r="F23" s="32" t="s">
        <v>135</v>
      </c>
      <c r="G23" s="33">
        <v>569949845307</v>
      </c>
      <c r="H23" s="33">
        <v>2529537108</v>
      </c>
      <c r="I23" s="3"/>
      <c r="J23" s="3"/>
      <c r="K23" s="3"/>
      <c r="L23" s="3"/>
      <c r="M23" s="3"/>
      <c r="N23" s="3"/>
      <c r="O23" s="3"/>
      <c r="P23" s="34">
        <f t="shared" si="0"/>
        <v>572479382415</v>
      </c>
      <c r="Q23" s="35">
        <v>0</v>
      </c>
      <c r="R23" s="3">
        <v>46833165405</v>
      </c>
      <c r="S23" s="3">
        <v>4337391949</v>
      </c>
      <c r="T23" s="3">
        <v>252953711</v>
      </c>
      <c r="U23" s="3">
        <v>1489212257</v>
      </c>
      <c r="V23" s="3">
        <v>1489212257</v>
      </c>
      <c r="W23" s="3"/>
      <c r="X23" s="3"/>
      <c r="Y23" s="3">
        <v>3138855030</v>
      </c>
      <c r="Z23" s="3">
        <v>1852930418</v>
      </c>
      <c r="AA23" s="3">
        <v>1312253672</v>
      </c>
      <c r="AB23" s="3">
        <v>0</v>
      </c>
      <c r="AC23" s="36">
        <f t="shared" si="2"/>
        <v>60705974699</v>
      </c>
      <c r="AD23" s="37">
        <f t="shared" si="1"/>
        <v>511773407716</v>
      </c>
    </row>
    <row r="24" spans="1:30" hidden="1" x14ac:dyDescent="0.25">
      <c r="A24" s="38">
        <v>12</v>
      </c>
      <c r="B24" s="30" t="s">
        <v>136</v>
      </c>
      <c r="C24" s="30" t="s">
        <v>1287</v>
      </c>
      <c r="D24" s="31">
        <v>891680010</v>
      </c>
      <c r="E24" s="31">
        <v>112727000</v>
      </c>
      <c r="F24" s="32" t="s">
        <v>137</v>
      </c>
      <c r="G24" s="33">
        <v>500282553945</v>
      </c>
      <c r="H24" s="33">
        <v>6599703419</v>
      </c>
      <c r="I24" s="3"/>
      <c r="J24" s="3"/>
      <c r="K24" s="3"/>
      <c r="L24" s="3"/>
      <c r="M24" s="3"/>
      <c r="N24" s="3"/>
      <c r="O24" s="3"/>
      <c r="P24" s="34">
        <f t="shared" si="0"/>
        <v>506882257364</v>
      </c>
      <c r="Q24" s="35">
        <v>0</v>
      </c>
      <c r="R24" s="3">
        <v>29000000000</v>
      </c>
      <c r="S24" s="3">
        <v>0</v>
      </c>
      <c r="T24" s="3">
        <v>659970342</v>
      </c>
      <c r="U24" s="3">
        <v>951695072</v>
      </c>
      <c r="V24" s="3">
        <v>951695072</v>
      </c>
      <c r="W24" s="3"/>
      <c r="X24" s="3"/>
      <c r="Y24" s="3">
        <v>2005411731</v>
      </c>
      <c r="Z24" s="3">
        <v>1183905768</v>
      </c>
      <c r="AA24" s="3">
        <v>838447400</v>
      </c>
      <c r="AB24" s="3">
        <v>0</v>
      </c>
      <c r="AC24" s="36">
        <f t="shared" si="2"/>
        <v>35591125385</v>
      </c>
      <c r="AD24" s="37">
        <f t="shared" si="1"/>
        <v>471291131979</v>
      </c>
    </row>
    <row r="25" spans="1:30" x14ac:dyDescent="0.25">
      <c r="A25" s="29">
        <v>13</v>
      </c>
      <c r="B25" s="30" t="s">
        <v>138</v>
      </c>
      <c r="C25" s="30" t="s">
        <v>1288</v>
      </c>
      <c r="D25" s="31">
        <v>800103935</v>
      </c>
      <c r="E25" s="31">
        <v>112323000</v>
      </c>
      <c r="F25" s="32" t="s">
        <v>139</v>
      </c>
      <c r="G25" s="33">
        <v>871199492223</v>
      </c>
      <c r="H25" s="33">
        <v>5809992105</v>
      </c>
      <c r="I25" s="3"/>
      <c r="J25" s="3"/>
      <c r="K25" s="3"/>
      <c r="L25" s="3"/>
      <c r="M25" s="3"/>
      <c r="N25" s="3"/>
      <c r="O25" s="3"/>
      <c r="P25" s="34">
        <f t="shared" si="0"/>
        <v>877009484328</v>
      </c>
      <c r="Q25" s="35">
        <v>37012484708</v>
      </c>
      <c r="R25" s="3">
        <v>83637256406</v>
      </c>
      <c r="S25" s="3">
        <v>2277253322</v>
      </c>
      <c r="T25" s="3">
        <v>580999211</v>
      </c>
      <c r="U25" s="3">
        <v>2626084488</v>
      </c>
      <c r="V25" s="3">
        <v>2626084487</v>
      </c>
      <c r="W25" s="3"/>
      <c r="X25" s="3"/>
      <c r="Y25" s="3">
        <v>5521609003</v>
      </c>
      <c r="Z25" s="3">
        <v>3266614092</v>
      </c>
      <c r="AA25" s="3">
        <v>2313430820</v>
      </c>
      <c r="AB25" s="3">
        <v>37012484708</v>
      </c>
      <c r="AC25" s="36">
        <f>SUM(R25:AA25)</f>
        <v>102849331829</v>
      </c>
      <c r="AD25" s="37">
        <f t="shared" si="1"/>
        <v>811172637207</v>
      </c>
    </row>
    <row r="26" spans="1:30" hidden="1" x14ac:dyDescent="0.25">
      <c r="A26" s="38">
        <v>14</v>
      </c>
      <c r="B26" s="30" t="s">
        <v>140</v>
      </c>
      <c r="C26" s="30" t="s">
        <v>1289</v>
      </c>
      <c r="D26" s="31">
        <v>899999114</v>
      </c>
      <c r="E26" s="31">
        <v>112525000</v>
      </c>
      <c r="F26" s="32" t="s">
        <v>141</v>
      </c>
      <c r="G26" s="33">
        <v>795386893835</v>
      </c>
      <c r="H26" s="33">
        <v>38299742284</v>
      </c>
      <c r="I26" s="3"/>
      <c r="J26" s="3"/>
      <c r="K26" s="3"/>
      <c r="L26" s="3"/>
      <c r="M26" s="3"/>
      <c r="N26" s="3"/>
      <c r="O26" s="3"/>
      <c r="P26" s="34">
        <f t="shared" si="0"/>
        <v>833686636119</v>
      </c>
      <c r="Q26" s="35">
        <v>0</v>
      </c>
      <c r="R26" s="3">
        <v>90085002924</v>
      </c>
      <c r="S26" s="3">
        <v>1584520299</v>
      </c>
      <c r="T26" s="3">
        <v>3829974228</v>
      </c>
      <c r="U26" s="3">
        <v>2906654238</v>
      </c>
      <c r="V26" s="3">
        <v>2906654238</v>
      </c>
      <c r="W26" s="3"/>
      <c r="X26" s="3"/>
      <c r="Y26" s="3">
        <v>6090474092</v>
      </c>
      <c r="Z26" s="3">
        <v>3617662771</v>
      </c>
      <c r="AA26" s="3">
        <v>2562045076</v>
      </c>
      <c r="AB26" s="3">
        <v>0</v>
      </c>
      <c r="AC26" s="36">
        <f t="shared" si="2"/>
        <v>113582987866</v>
      </c>
      <c r="AD26" s="37">
        <f t="shared" si="1"/>
        <v>720103648253</v>
      </c>
    </row>
    <row r="27" spans="1:30" hidden="1" x14ac:dyDescent="0.25">
      <c r="A27" s="29">
        <v>15</v>
      </c>
      <c r="B27" s="30" t="s">
        <v>142</v>
      </c>
      <c r="C27" s="30" t="s">
        <v>1290</v>
      </c>
      <c r="D27" s="31">
        <v>892099149</v>
      </c>
      <c r="E27" s="31">
        <v>119494000</v>
      </c>
      <c r="F27" s="32" t="s">
        <v>143</v>
      </c>
      <c r="G27" s="33">
        <v>99788088031</v>
      </c>
      <c r="H27" s="33">
        <v>173747895</v>
      </c>
      <c r="I27" s="3"/>
      <c r="J27" s="3"/>
      <c r="K27" s="3"/>
      <c r="L27" s="3"/>
      <c r="M27" s="3"/>
      <c r="N27" s="3"/>
      <c r="O27" s="3"/>
      <c r="P27" s="34">
        <f t="shared" si="0"/>
        <v>99961835926</v>
      </c>
      <c r="Q27" s="35">
        <v>0</v>
      </c>
      <c r="R27" s="3">
        <v>3588174440</v>
      </c>
      <c r="S27" s="3">
        <v>6112838289</v>
      </c>
      <c r="T27" s="3">
        <v>18006201</v>
      </c>
      <c r="U27" s="3">
        <v>89489336</v>
      </c>
      <c r="V27" s="3">
        <v>89489336</v>
      </c>
      <c r="W27" s="3"/>
      <c r="X27" s="3"/>
      <c r="Y27" s="3">
        <v>191603506</v>
      </c>
      <c r="Z27" s="3">
        <v>111324378</v>
      </c>
      <c r="AA27" s="3">
        <v>78840426</v>
      </c>
      <c r="AB27" s="3">
        <v>0</v>
      </c>
      <c r="AC27" s="36">
        <f t="shared" si="2"/>
        <v>10279765912</v>
      </c>
      <c r="AD27" s="37">
        <f t="shared" si="1"/>
        <v>89682070014</v>
      </c>
    </row>
    <row r="28" spans="1:30" hidden="1" x14ac:dyDescent="0.25">
      <c r="A28" s="38">
        <v>16</v>
      </c>
      <c r="B28" s="30" t="s">
        <v>144</v>
      </c>
      <c r="C28" s="30" t="s">
        <v>1291</v>
      </c>
      <c r="D28" s="31">
        <v>800103196</v>
      </c>
      <c r="E28" s="31">
        <v>119595000</v>
      </c>
      <c r="F28" s="32" t="s">
        <v>145</v>
      </c>
      <c r="G28" s="33">
        <v>111151950912</v>
      </c>
      <c r="H28" s="33">
        <v>66705834</v>
      </c>
      <c r="I28" s="3"/>
      <c r="J28" s="3"/>
      <c r="K28" s="3"/>
      <c r="L28" s="3"/>
      <c r="M28" s="3"/>
      <c r="N28" s="3"/>
      <c r="O28" s="3"/>
      <c r="P28" s="34">
        <f t="shared" si="0"/>
        <v>111218656746</v>
      </c>
      <c r="Q28" s="35">
        <v>0</v>
      </c>
      <c r="R28" s="3">
        <v>7618377094</v>
      </c>
      <c r="S28" s="3">
        <v>3450358694</v>
      </c>
      <c r="T28" s="3">
        <v>6924755</v>
      </c>
      <c r="U28" s="3">
        <v>218975453</v>
      </c>
      <c r="V28" s="3">
        <v>218975453</v>
      </c>
      <c r="W28" s="3"/>
      <c r="X28" s="3"/>
      <c r="Y28" s="3">
        <v>465804937</v>
      </c>
      <c r="Z28" s="3">
        <v>272404694</v>
      </c>
      <c r="AA28" s="3">
        <v>192918232</v>
      </c>
      <c r="AB28" s="3">
        <v>0</v>
      </c>
      <c r="AC28" s="36">
        <f t="shared" si="2"/>
        <v>12444739312</v>
      </c>
      <c r="AD28" s="37">
        <f t="shared" si="1"/>
        <v>98773917434</v>
      </c>
    </row>
    <row r="29" spans="1:30" hidden="1" x14ac:dyDescent="0.25">
      <c r="A29" s="29">
        <v>17</v>
      </c>
      <c r="B29" s="30" t="s">
        <v>146</v>
      </c>
      <c r="C29" s="30" t="s">
        <v>1292</v>
      </c>
      <c r="D29" s="31">
        <v>800103913</v>
      </c>
      <c r="E29" s="31">
        <v>114141000</v>
      </c>
      <c r="F29" s="32" t="s">
        <v>147</v>
      </c>
      <c r="G29" s="33">
        <v>481912060029</v>
      </c>
      <c r="H29" s="33">
        <v>5381242681</v>
      </c>
      <c r="I29" s="3"/>
      <c r="J29" s="3"/>
      <c r="K29" s="3"/>
      <c r="L29" s="3"/>
      <c r="M29" s="3"/>
      <c r="N29" s="3"/>
      <c r="O29" s="3"/>
      <c r="P29" s="34">
        <f t="shared" si="0"/>
        <v>487293302710</v>
      </c>
      <c r="Q29" s="35">
        <v>0</v>
      </c>
      <c r="R29" s="3">
        <v>49714898804</v>
      </c>
      <c r="S29" s="3">
        <v>1099463948</v>
      </c>
      <c r="T29" s="3">
        <v>538124268</v>
      </c>
      <c r="U29" s="3">
        <v>1588811805</v>
      </c>
      <c r="V29" s="3">
        <v>1588811804</v>
      </c>
      <c r="W29" s="3"/>
      <c r="X29" s="3"/>
      <c r="Y29" s="3">
        <v>3341117302</v>
      </c>
      <c r="Z29" s="3">
        <v>1976638812</v>
      </c>
      <c r="AA29" s="3">
        <v>1399864514</v>
      </c>
      <c r="AB29" s="3">
        <v>0</v>
      </c>
      <c r="AC29" s="36">
        <f t="shared" si="2"/>
        <v>61247731257</v>
      </c>
      <c r="AD29" s="37">
        <f t="shared" si="1"/>
        <v>426045571453</v>
      </c>
    </row>
    <row r="30" spans="1:30" hidden="1" x14ac:dyDescent="0.25">
      <c r="A30" s="41">
        <v>18</v>
      </c>
      <c r="B30" s="42" t="s">
        <v>148</v>
      </c>
      <c r="C30" s="42" t="s">
        <v>1293</v>
      </c>
      <c r="D30" s="31">
        <v>892115015</v>
      </c>
      <c r="E30" s="31">
        <v>114444000</v>
      </c>
      <c r="F30" s="32" t="s">
        <v>149</v>
      </c>
      <c r="G30" s="33">
        <v>430076750958</v>
      </c>
      <c r="H30" s="33">
        <v>1687258495</v>
      </c>
      <c r="I30" s="3"/>
      <c r="J30" s="3"/>
      <c r="K30" s="3"/>
      <c r="L30" s="3"/>
      <c r="M30" s="3"/>
      <c r="N30" s="3"/>
      <c r="O30" s="3"/>
      <c r="P30" s="34">
        <f t="shared" si="0"/>
        <v>431764009453</v>
      </c>
      <c r="Q30" s="35">
        <v>0</v>
      </c>
      <c r="R30" s="3">
        <v>27806363625</v>
      </c>
      <c r="S30" s="3">
        <v>6976715363</v>
      </c>
      <c r="T30" s="3">
        <v>168896269</v>
      </c>
      <c r="U30" s="3">
        <v>858236211</v>
      </c>
      <c r="V30" s="3">
        <v>858236211</v>
      </c>
      <c r="W30" s="3"/>
      <c r="X30" s="3"/>
      <c r="Y30" s="3">
        <v>1823247839</v>
      </c>
      <c r="Z30" s="3">
        <v>1067642627</v>
      </c>
      <c r="AA30" s="3">
        <v>756109319</v>
      </c>
      <c r="AB30" s="3">
        <v>0</v>
      </c>
      <c r="AC30" s="36">
        <f t="shared" si="2"/>
        <v>40315447464</v>
      </c>
      <c r="AD30" s="37">
        <f t="shared" si="1"/>
        <v>391448561989</v>
      </c>
    </row>
    <row r="31" spans="1:30" s="154" customFormat="1" hidden="1" x14ac:dyDescent="0.25">
      <c r="A31" s="147">
        <v>19</v>
      </c>
      <c r="B31" s="148" t="s">
        <v>150</v>
      </c>
      <c r="C31" s="148" t="s">
        <v>1294</v>
      </c>
      <c r="D31" s="149">
        <v>800103920</v>
      </c>
      <c r="E31" s="149">
        <v>114747000</v>
      </c>
      <c r="F31" s="150" t="s">
        <v>151</v>
      </c>
      <c r="G31" s="151">
        <v>725855153125</v>
      </c>
      <c r="H31" s="151">
        <v>5378993605</v>
      </c>
      <c r="I31" s="152"/>
      <c r="J31" s="152"/>
      <c r="K31" s="152"/>
      <c r="L31" s="152"/>
      <c r="M31" s="152"/>
      <c r="N31" s="152"/>
      <c r="O31" s="152"/>
      <c r="P31" s="152">
        <f t="shared" si="0"/>
        <v>731234146730</v>
      </c>
      <c r="Q31" s="153">
        <v>6539276207</v>
      </c>
      <c r="R31" s="152">
        <v>59906434479</v>
      </c>
      <c r="S31" s="152">
        <v>0</v>
      </c>
      <c r="T31" s="152">
        <v>753488035</v>
      </c>
      <c r="U31" s="152">
        <v>1849610950</v>
      </c>
      <c r="V31" s="152">
        <v>1849610950</v>
      </c>
      <c r="W31" s="152"/>
      <c r="X31" s="152"/>
      <c r="Y31" s="152">
        <v>3921382000</v>
      </c>
      <c r="Z31" s="152">
        <v>2300771474</v>
      </c>
      <c r="AA31" s="152">
        <v>1629416726</v>
      </c>
      <c r="AB31" s="152">
        <v>0</v>
      </c>
      <c r="AC31" s="152">
        <f>SUM(R31:AA31)</f>
        <v>72210714614</v>
      </c>
      <c r="AD31" s="152">
        <f t="shared" si="1"/>
        <v>665562708323</v>
      </c>
    </row>
    <row r="32" spans="1:30" hidden="1" x14ac:dyDescent="0.25">
      <c r="A32" s="38">
        <v>20</v>
      </c>
      <c r="B32" s="30" t="s">
        <v>152</v>
      </c>
      <c r="C32" s="30" t="s">
        <v>1295</v>
      </c>
      <c r="D32" s="31">
        <v>892000148</v>
      </c>
      <c r="E32" s="31">
        <v>115050000</v>
      </c>
      <c r="F32" s="32" t="s">
        <v>153</v>
      </c>
      <c r="G32" s="33">
        <v>348335062751</v>
      </c>
      <c r="H32" s="33">
        <v>2879381033</v>
      </c>
      <c r="I32" s="3"/>
      <c r="J32" s="3"/>
      <c r="K32" s="3"/>
      <c r="L32" s="3"/>
      <c r="M32" s="3"/>
      <c r="N32" s="3"/>
      <c r="O32" s="3"/>
      <c r="P32" s="34">
        <f t="shared" si="0"/>
        <v>351214443784</v>
      </c>
      <c r="Q32" s="35">
        <v>0</v>
      </c>
      <c r="R32" s="3">
        <v>29762818849</v>
      </c>
      <c r="S32" s="3">
        <v>3365245044</v>
      </c>
      <c r="T32" s="3">
        <v>287938103</v>
      </c>
      <c r="U32" s="3">
        <v>974973784</v>
      </c>
      <c r="V32" s="3">
        <v>974973783</v>
      </c>
      <c r="W32" s="3"/>
      <c r="X32" s="3"/>
      <c r="Y32" s="3">
        <v>2054099462</v>
      </c>
      <c r="Z32" s="3">
        <v>1212864020</v>
      </c>
      <c r="AA32" s="3">
        <v>858955765</v>
      </c>
      <c r="AB32" s="3">
        <v>0</v>
      </c>
      <c r="AC32" s="36">
        <f t="shared" si="2"/>
        <v>39491868810</v>
      </c>
      <c r="AD32" s="37">
        <f t="shared" si="1"/>
        <v>311722574974</v>
      </c>
    </row>
    <row r="33" spans="1:30" hidden="1" x14ac:dyDescent="0.25">
      <c r="A33" s="29">
        <v>21</v>
      </c>
      <c r="B33" s="30" t="s">
        <v>154</v>
      </c>
      <c r="C33" s="30" t="s">
        <v>1296</v>
      </c>
      <c r="D33" s="31">
        <v>800103923</v>
      </c>
      <c r="E33" s="31">
        <v>115252000</v>
      </c>
      <c r="F33" s="32" t="s">
        <v>155</v>
      </c>
      <c r="G33" s="33">
        <v>619234293243</v>
      </c>
      <c r="H33" s="33">
        <v>9685468647</v>
      </c>
      <c r="I33" s="3"/>
      <c r="J33" s="3"/>
      <c r="K33" s="3"/>
      <c r="L33" s="3"/>
      <c r="M33" s="3"/>
      <c r="N33" s="3"/>
      <c r="O33" s="3"/>
      <c r="P33" s="34">
        <f t="shared" si="0"/>
        <v>628919761890</v>
      </c>
      <c r="Q33" s="35">
        <v>0</v>
      </c>
      <c r="R33" s="3">
        <v>73232733774</v>
      </c>
      <c r="S33" s="3">
        <v>1957439144</v>
      </c>
      <c r="T33" s="3">
        <v>1061528218</v>
      </c>
      <c r="U33" s="3">
        <v>2149795790</v>
      </c>
      <c r="V33" s="3">
        <v>2149795789</v>
      </c>
      <c r="W33" s="3"/>
      <c r="X33" s="3"/>
      <c r="Y33" s="3">
        <v>4513603388</v>
      </c>
      <c r="Z33" s="3">
        <v>2673937875</v>
      </c>
      <c r="AA33" s="3">
        <v>1893694853</v>
      </c>
      <c r="AB33" s="3">
        <v>0</v>
      </c>
      <c r="AC33" s="36">
        <f t="shared" si="2"/>
        <v>89632528831</v>
      </c>
      <c r="AD33" s="37">
        <f t="shared" si="1"/>
        <v>539287233059</v>
      </c>
    </row>
    <row r="34" spans="1:30" hidden="1" x14ac:dyDescent="0.25">
      <c r="A34" s="38">
        <v>22</v>
      </c>
      <c r="B34" s="30" t="s">
        <v>156</v>
      </c>
      <c r="C34" s="30" t="s">
        <v>1297</v>
      </c>
      <c r="D34" s="31">
        <v>800103927</v>
      </c>
      <c r="E34" s="31">
        <v>115454000</v>
      </c>
      <c r="F34" s="32" t="s">
        <v>157</v>
      </c>
      <c r="G34" s="33">
        <v>719783741876</v>
      </c>
      <c r="H34" s="33">
        <v>11577794204</v>
      </c>
      <c r="I34" s="3"/>
      <c r="J34" s="3"/>
      <c r="K34" s="3"/>
      <c r="L34" s="3"/>
      <c r="M34" s="3"/>
      <c r="N34" s="3"/>
      <c r="O34" s="3"/>
      <c r="P34" s="34">
        <f t="shared" si="0"/>
        <v>731361536080</v>
      </c>
      <c r="Q34" s="35">
        <v>0</v>
      </c>
      <c r="R34" s="3">
        <v>56242243203</v>
      </c>
      <c r="S34" s="3">
        <v>1412983857</v>
      </c>
      <c r="T34" s="3">
        <v>1157779420</v>
      </c>
      <c r="U34" s="3">
        <v>1739558417</v>
      </c>
      <c r="V34" s="3">
        <v>1739558417</v>
      </c>
      <c r="W34" s="3"/>
      <c r="X34" s="3"/>
      <c r="Y34" s="3">
        <v>3677545587</v>
      </c>
      <c r="Z34" s="3">
        <v>2164103292</v>
      </c>
      <c r="AA34" s="3">
        <v>1532627704</v>
      </c>
      <c r="AB34" s="3">
        <v>0</v>
      </c>
      <c r="AC34" s="36">
        <f t="shared" si="2"/>
        <v>69666399897</v>
      </c>
      <c r="AD34" s="37">
        <f t="shared" si="1"/>
        <v>661695136183</v>
      </c>
    </row>
    <row r="35" spans="1:30" hidden="1" x14ac:dyDescent="0.25">
      <c r="A35" s="45">
        <v>23</v>
      </c>
      <c r="B35" s="42" t="s">
        <v>158</v>
      </c>
      <c r="C35" s="42" t="s">
        <v>1305</v>
      </c>
      <c r="D35" s="31">
        <v>800094164</v>
      </c>
      <c r="E35" s="31">
        <v>118686000</v>
      </c>
      <c r="F35" s="32" t="s">
        <v>159</v>
      </c>
      <c r="G35" s="33">
        <v>397678721214</v>
      </c>
      <c r="H35" s="33">
        <v>1243368838</v>
      </c>
      <c r="I35" s="3"/>
      <c r="J35" s="3"/>
      <c r="K35" s="3"/>
      <c r="L35" s="3"/>
      <c r="M35" s="3"/>
      <c r="N35" s="3"/>
      <c r="O35" s="3"/>
      <c r="P35" s="34">
        <f t="shared" si="0"/>
        <v>398922090052</v>
      </c>
      <c r="Q35" s="35">
        <v>0</v>
      </c>
      <c r="R35" s="3">
        <v>31635906130</v>
      </c>
      <c r="S35" s="134">
        <v>4155984828</v>
      </c>
      <c r="T35" s="135">
        <v>131572655</v>
      </c>
      <c r="U35" s="136">
        <v>981623001</v>
      </c>
      <c r="V35" s="136">
        <v>981623000</v>
      </c>
      <c r="W35" s="137"/>
      <c r="X35" s="137"/>
      <c r="Y35" s="137">
        <v>2076772809</v>
      </c>
      <c r="Z35" s="137">
        <v>1221135507</v>
      </c>
      <c r="AA35" s="138">
        <v>864813669</v>
      </c>
      <c r="AB35" s="3">
        <v>0</v>
      </c>
      <c r="AC35" s="36">
        <f t="shared" si="2"/>
        <v>42049431599</v>
      </c>
      <c r="AD35" s="37">
        <f t="shared" si="1"/>
        <v>356872658453</v>
      </c>
    </row>
    <row r="36" spans="1:30" hidden="1" x14ac:dyDescent="0.25">
      <c r="A36" s="38">
        <v>24</v>
      </c>
      <c r="B36" s="30" t="s">
        <v>160</v>
      </c>
      <c r="C36" s="30" t="s">
        <v>1298</v>
      </c>
      <c r="D36" s="31">
        <v>890001639</v>
      </c>
      <c r="E36" s="31">
        <v>116363000</v>
      </c>
      <c r="F36" s="32" t="s">
        <v>161</v>
      </c>
      <c r="G36" s="33">
        <v>153286087975</v>
      </c>
      <c r="H36" s="33">
        <v>0</v>
      </c>
      <c r="I36" s="3"/>
      <c r="J36" s="3"/>
      <c r="K36" s="3"/>
      <c r="L36" s="3"/>
      <c r="M36" s="3"/>
      <c r="N36" s="3"/>
      <c r="O36" s="3"/>
      <c r="P36" s="34">
        <f t="shared" si="0"/>
        <v>153286087975</v>
      </c>
      <c r="Q36" s="35">
        <v>0</v>
      </c>
      <c r="R36" s="3">
        <v>16862560247</v>
      </c>
      <c r="S36" s="3">
        <v>638854770</v>
      </c>
      <c r="T36" s="3">
        <v>0</v>
      </c>
      <c r="U36" s="3">
        <v>539889000</v>
      </c>
      <c r="V36" s="3">
        <v>539889000</v>
      </c>
      <c r="W36" s="3"/>
      <c r="X36" s="3"/>
      <c r="Y36" s="3">
        <v>1132800951</v>
      </c>
      <c r="Z36" s="3">
        <v>672379889</v>
      </c>
      <c r="AA36" s="3">
        <v>476182467</v>
      </c>
      <c r="AB36" s="3">
        <v>0</v>
      </c>
      <c r="AC36" s="36">
        <f t="shared" si="2"/>
        <v>20862556324</v>
      </c>
      <c r="AD36" s="37">
        <f t="shared" si="1"/>
        <v>132423531651</v>
      </c>
    </row>
    <row r="37" spans="1:30" hidden="1" x14ac:dyDescent="0.25">
      <c r="A37" s="39">
        <v>25</v>
      </c>
      <c r="B37" s="40" t="s">
        <v>162</v>
      </c>
      <c r="C37" s="40" t="s">
        <v>1299</v>
      </c>
      <c r="D37" s="31">
        <v>891480085</v>
      </c>
      <c r="E37" s="31">
        <v>116666000</v>
      </c>
      <c r="F37" s="32" t="s">
        <v>163</v>
      </c>
      <c r="G37" s="33">
        <v>180215090519</v>
      </c>
      <c r="H37" s="33">
        <v>5398749532</v>
      </c>
      <c r="I37" s="3"/>
      <c r="J37" s="3"/>
      <c r="K37" s="3"/>
      <c r="L37" s="3"/>
      <c r="M37" s="3"/>
      <c r="N37" s="3"/>
      <c r="O37" s="3"/>
      <c r="P37" s="34">
        <f t="shared" si="0"/>
        <v>185613840051</v>
      </c>
      <c r="Q37" s="35">
        <v>0</v>
      </c>
      <c r="R37" s="3">
        <v>18427533124</v>
      </c>
      <c r="S37" s="3">
        <v>596200945</v>
      </c>
      <c r="T37" s="3">
        <v>539874953</v>
      </c>
      <c r="U37" s="3">
        <v>583364963</v>
      </c>
      <c r="V37" s="3">
        <v>583364962</v>
      </c>
      <c r="W37" s="3"/>
      <c r="X37" s="3"/>
      <c r="Y37" s="3">
        <v>1228241329</v>
      </c>
      <c r="Z37" s="3">
        <v>725821059</v>
      </c>
      <c r="AA37" s="3">
        <v>514029744</v>
      </c>
      <c r="AB37" s="3">
        <v>0</v>
      </c>
      <c r="AC37" s="36">
        <f t="shared" si="2"/>
        <v>23198431079</v>
      </c>
      <c r="AD37" s="37">
        <f t="shared" si="1"/>
        <v>162415408972</v>
      </c>
    </row>
    <row r="38" spans="1:30" hidden="1" x14ac:dyDescent="0.25">
      <c r="A38" s="38">
        <v>26</v>
      </c>
      <c r="B38" s="30" t="s">
        <v>164</v>
      </c>
      <c r="C38" s="30" t="s">
        <v>1306</v>
      </c>
      <c r="D38" s="31">
        <v>892400038</v>
      </c>
      <c r="E38" s="31">
        <v>118888000</v>
      </c>
      <c r="F38" s="32" t="s">
        <v>1307</v>
      </c>
      <c r="G38" s="33">
        <v>50465461246</v>
      </c>
      <c r="H38" s="33">
        <v>946927273</v>
      </c>
      <c r="I38" s="3"/>
      <c r="J38" s="3"/>
      <c r="K38" s="3"/>
      <c r="L38" s="3"/>
      <c r="M38" s="3"/>
      <c r="N38" s="3"/>
      <c r="O38" s="3"/>
      <c r="P38" s="34">
        <f t="shared" si="0"/>
        <v>51412388519</v>
      </c>
      <c r="Q38" s="35">
        <v>0</v>
      </c>
      <c r="R38" s="3">
        <v>2806274387</v>
      </c>
      <c r="S38" s="3">
        <v>234052613</v>
      </c>
      <c r="T38" s="3">
        <v>94692727</v>
      </c>
      <c r="U38" s="3">
        <v>84079416</v>
      </c>
      <c r="V38" s="3">
        <v>84079416</v>
      </c>
      <c r="W38" s="3"/>
      <c r="X38" s="3"/>
      <c r="Y38" s="3">
        <v>175819913</v>
      </c>
      <c r="Z38" s="3">
        <v>104594479</v>
      </c>
      <c r="AA38" s="3">
        <v>74074282</v>
      </c>
      <c r="AB38" s="3">
        <v>0</v>
      </c>
      <c r="AC38" s="36">
        <f t="shared" si="2"/>
        <v>3657667233</v>
      </c>
      <c r="AD38" s="37">
        <f t="shared" si="1"/>
        <v>47754721286</v>
      </c>
    </row>
    <row r="39" spans="1:30" hidden="1" x14ac:dyDescent="0.25">
      <c r="A39" s="29">
        <v>27</v>
      </c>
      <c r="B39" s="30" t="s">
        <v>166</v>
      </c>
      <c r="C39" s="30" t="s">
        <v>1300</v>
      </c>
      <c r="D39" s="31">
        <v>890201235</v>
      </c>
      <c r="E39" s="31">
        <v>116868000</v>
      </c>
      <c r="F39" s="32" t="s">
        <v>167</v>
      </c>
      <c r="G39" s="33">
        <v>631913078383</v>
      </c>
      <c r="H39" s="33">
        <v>17434044527</v>
      </c>
      <c r="I39" s="3"/>
      <c r="J39" s="3"/>
      <c r="K39" s="3"/>
      <c r="L39" s="3"/>
      <c r="M39" s="3"/>
      <c r="N39" s="3"/>
      <c r="O39" s="3"/>
      <c r="P39" s="34">
        <f t="shared" si="0"/>
        <v>649347122910</v>
      </c>
      <c r="Q39" s="35">
        <v>0</v>
      </c>
      <c r="R39" s="3">
        <v>66092330276</v>
      </c>
      <c r="S39" s="3">
        <v>1580904408</v>
      </c>
      <c r="T39" s="3">
        <v>1743404453</v>
      </c>
      <c r="U39" s="3">
        <v>2011115203</v>
      </c>
      <c r="V39" s="3">
        <v>2011115202</v>
      </c>
      <c r="W39" s="3"/>
      <c r="X39" s="3"/>
      <c r="Y39" s="3">
        <v>4238535646</v>
      </c>
      <c r="Z39" s="3">
        <v>2501820433</v>
      </c>
      <c r="AA39" s="3">
        <v>1771800504</v>
      </c>
      <c r="AB39" s="3">
        <v>0</v>
      </c>
      <c r="AC39" s="36">
        <f t="shared" si="2"/>
        <v>81951026125</v>
      </c>
      <c r="AD39" s="37">
        <f t="shared" si="1"/>
        <v>567396096785</v>
      </c>
    </row>
    <row r="40" spans="1:30" hidden="1" x14ac:dyDescent="0.25">
      <c r="A40" s="38">
        <v>28</v>
      </c>
      <c r="B40" s="30" t="s">
        <v>168</v>
      </c>
      <c r="C40" s="30" t="s">
        <v>1301</v>
      </c>
      <c r="D40" s="31">
        <v>892280021</v>
      </c>
      <c r="E40" s="31">
        <v>117070000</v>
      </c>
      <c r="F40" s="32" t="s">
        <v>169</v>
      </c>
      <c r="G40" s="33">
        <v>570567668529</v>
      </c>
      <c r="H40" s="33">
        <v>0</v>
      </c>
      <c r="I40" s="3"/>
      <c r="J40" s="3"/>
      <c r="K40" s="3"/>
      <c r="L40" s="3"/>
      <c r="M40" s="3"/>
      <c r="N40" s="3"/>
      <c r="O40" s="3"/>
      <c r="P40" s="34">
        <f t="shared" si="0"/>
        <v>570567668529</v>
      </c>
      <c r="Q40" s="35">
        <v>0</v>
      </c>
      <c r="R40" s="3">
        <v>54046926321</v>
      </c>
      <c r="S40" s="3">
        <v>976077461</v>
      </c>
      <c r="T40" s="3">
        <v>0</v>
      </c>
      <c r="U40" s="3">
        <v>1664280968</v>
      </c>
      <c r="V40" s="3">
        <v>1664280967</v>
      </c>
      <c r="W40" s="3"/>
      <c r="X40" s="3"/>
      <c r="Y40" s="3">
        <v>3498667908</v>
      </c>
      <c r="Z40" s="3">
        <v>2071051899</v>
      </c>
      <c r="AA40" s="3">
        <v>1466728288</v>
      </c>
      <c r="AB40" s="3">
        <v>0</v>
      </c>
      <c r="AC40" s="36">
        <f t="shared" si="2"/>
        <v>65388013812</v>
      </c>
      <c r="AD40" s="37">
        <f t="shared" si="1"/>
        <v>505179654717</v>
      </c>
    </row>
    <row r="41" spans="1:30" hidden="1" x14ac:dyDescent="0.25">
      <c r="A41" s="29">
        <v>29</v>
      </c>
      <c r="B41" s="30" t="s">
        <v>170</v>
      </c>
      <c r="C41" s="30" t="s">
        <v>1302</v>
      </c>
      <c r="D41" s="31">
        <v>800113672</v>
      </c>
      <c r="E41" s="31">
        <v>117373000</v>
      </c>
      <c r="F41" s="32" t="s">
        <v>171</v>
      </c>
      <c r="G41" s="33">
        <v>564040606938</v>
      </c>
      <c r="H41" s="33">
        <v>35369785402</v>
      </c>
      <c r="I41" s="3"/>
      <c r="J41" s="3"/>
      <c r="K41" s="3"/>
      <c r="L41" s="3"/>
      <c r="M41" s="3"/>
      <c r="N41" s="3"/>
      <c r="O41" s="3"/>
      <c r="P41" s="34">
        <f t="shared" si="0"/>
        <v>599410392340</v>
      </c>
      <c r="Q41" s="35">
        <v>0</v>
      </c>
      <c r="R41" s="3">
        <v>60308175708</v>
      </c>
      <c r="S41" s="3">
        <v>1066071992</v>
      </c>
      <c r="T41" s="3">
        <v>3536978540</v>
      </c>
      <c r="U41" s="3">
        <v>1912060650</v>
      </c>
      <c r="V41" s="3">
        <v>1912060649</v>
      </c>
      <c r="W41" s="3"/>
      <c r="X41" s="3"/>
      <c r="Y41" s="3">
        <v>4014864241</v>
      </c>
      <c r="Z41" s="3">
        <v>2375419395</v>
      </c>
      <c r="AA41" s="3">
        <v>1682282720</v>
      </c>
      <c r="AB41" s="3">
        <v>0</v>
      </c>
      <c r="AC41" s="36">
        <f t="shared" si="2"/>
        <v>76807913895</v>
      </c>
      <c r="AD41" s="37">
        <f t="shared" si="1"/>
        <v>522602478445</v>
      </c>
    </row>
    <row r="42" spans="1:30" hidden="1" x14ac:dyDescent="0.25">
      <c r="A42" s="38">
        <v>30</v>
      </c>
      <c r="B42" s="30" t="s">
        <v>172</v>
      </c>
      <c r="C42" s="30" t="s">
        <v>1303</v>
      </c>
      <c r="D42" s="31">
        <v>890399029</v>
      </c>
      <c r="E42" s="31">
        <v>117676000</v>
      </c>
      <c r="F42" s="32" t="s">
        <v>173</v>
      </c>
      <c r="G42" s="33">
        <v>511531827507</v>
      </c>
      <c r="H42" s="33">
        <v>39610092490</v>
      </c>
      <c r="I42" s="3"/>
      <c r="J42" s="3"/>
      <c r="K42" s="3"/>
      <c r="L42" s="3"/>
      <c r="M42" s="3"/>
      <c r="N42" s="3"/>
      <c r="O42" s="3"/>
      <c r="P42" s="34">
        <f t="shared" si="0"/>
        <v>551141919997</v>
      </c>
      <c r="Q42" s="35">
        <v>0</v>
      </c>
      <c r="R42" s="3">
        <v>50592872930</v>
      </c>
      <c r="S42" s="3">
        <v>873291049</v>
      </c>
      <c r="T42" s="3">
        <v>4055117563</v>
      </c>
      <c r="U42" s="3">
        <v>1487595994</v>
      </c>
      <c r="V42" s="3">
        <v>1487595994</v>
      </c>
      <c r="W42" s="3"/>
      <c r="X42" s="3"/>
      <c r="Y42" s="3">
        <v>3118347956</v>
      </c>
      <c r="Z42" s="3">
        <v>1850563839</v>
      </c>
      <c r="AA42" s="3">
        <v>1310577650</v>
      </c>
      <c r="AB42" s="3">
        <v>0</v>
      </c>
      <c r="AC42" s="36">
        <f t="shared" si="2"/>
        <v>64775962975</v>
      </c>
      <c r="AD42" s="37">
        <f t="shared" si="1"/>
        <v>486365957022</v>
      </c>
    </row>
    <row r="43" spans="1:30" hidden="1" x14ac:dyDescent="0.25">
      <c r="A43" s="29">
        <v>31</v>
      </c>
      <c r="B43" s="30" t="s">
        <v>174</v>
      </c>
      <c r="C43" s="30" t="s">
        <v>1309</v>
      </c>
      <c r="D43" s="31">
        <v>845000021</v>
      </c>
      <c r="E43" s="31">
        <v>119797000</v>
      </c>
      <c r="F43" s="32" t="s">
        <v>175</v>
      </c>
      <c r="G43" s="33">
        <v>82178648286</v>
      </c>
      <c r="H43" s="33">
        <v>105883685</v>
      </c>
      <c r="I43" s="3"/>
      <c r="J43" s="3"/>
      <c r="K43" s="3"/>
      <c r="L43" s="3"/>
      <c r="M43" s="3"/>
      <c r="N43" s="3"/>
      <c r="O43" s="3"/>
      <c r="P43" s="34">
        <f t="shared" si="0"/>
        <v>82284531971</v>
      </c>
      <c r="Q43" s="35">
        <v>0</v>
      </c>
      <c r="R43" s="3">
        <v>3308228238</v>
      </c>
      <c r="S43" s="3">
        <v>6564752609</v>
      </c>
      <c r="T43" s="3">
        <v>11097502</v>
      </c>
      <c r="U43" s="3">
        <v>80880451</v>
      </c>
      <c r="V43" s="3">
        <v>80880451</v>
      </c>
      <c r="W43" s="3"/>
      <c r="X43" s="3"/>
      <c r="Y43" s="3">
        <v>173339049</v>
      </c>
      <c r="Z43" s="3">
        <v>100614977</v>
      </c>
      <c r="AA43" s="3">
        <v>71255980</v>
      </c>
      <c r="AB43" s="3">
        <v>0</v>
      </c>
      <c r="AC43" s="36">
        <f t="shared" si="2"/>
        <v>10391049257</v>
      </c>
      <c r="AD43" s="37">
        <f t="shared" si="1"/>
        <v>71893482714</v>
      </c>
    </row>
    <row r="44" spans="1:30" hidden="1" x14ac:dyDescent="0.25">
      <c r="A44" s="38">
        <v>32</v>
      </c>
      <c r="B44" s="30" t="s">
        <v>176</v>
      </c>
      <c r="C44" s="30" t="s">
        <v>1310</v>
      </c>
      <c r="D44" s="31">
        <v>800094067</v>
      </c>
      <c r="E44" s="31">
        <v>119999000</v>
      </c>
      <c r="F44" s="32" t="s">
        <v>177</v>
      </c>
      <c r="G44" s="33">
        <v>164063999066</v>
      </c>
      <c r="H44" s="33">
        <v>348614493</v>
      </c>
      <c r="I44" s="3"/>
      <c r="J44" s="3"/>
      <c r="K44" s="3"/>
      <c r="L44" s="3"/>
      <c r="M44" s="3"/>
      <c r="N44" s="3"/>
      <c r="O44" s="3"/>
      <c r="P44" s="34">
        <f t="shared" si="0"/>
        <v>164412613559</v>
      </c>
      <c r="Q44" s="35">
        <v>0</v>
      </c>
      <c r="R44" s="3">
        <v>4760556978</v>
      </c>
      <c r="S44" s="3">
        <v>3890149243</v>
      </c>
      <c r="T44" s="3">
        <v>38180574</v>
      </c>
      <c r="U44" s="3">
        <v>136101406</v>
      </c>
      <c r="V44" s="3">
        <v>136101406</v>
      </c>
      <c r="W44" s="3"/>
      <c r="X44" s="3"/>
      <c r="Y44" s="3">
        <v>291906247</v>
      </c>
      <c r="Z44" s="3">
        <v>169309656</v>
      </c>
      <c r="AA44" s="3">
        <v>119905862</v>
      </c>
      <c r="AB44" s="3">
        <v>0</v>
      </c>
      <c r="AC44" s="36">
        <f t="shared" si="2"/>
        <v>9542211372</v>
      </c>
      <c r="AD44" s="37">
        <f t="shared" si="1"/>
        <v>154870402187</v>
      </c>
    </row>
    <row r="45" spans="1:30" ht="15.75" thickBot="1" x14ac:dyDescent="0.3">
      <c r="A45" s="29">
        <v>33</v>
      </c>
      <c r="B45" s="30" t="s">
        <v>178</v>
      </c>
      <c r="C45" s="30" t="s">
        <v>1322</v>
      </c>
      <c r="D45" s="31">
        <v>899999061</v>
      </c>
      <c r="E45" s="31">
        <v>210111001</v>
      </c>
      <c r="F45" s="32" t="s">
        <v>179</v>
      </c>
      <c r="G45" s="33">
        <v>2590533167730</v>
      </c>
      <c r="H45" s="33">
        <v>44150597070</v>
      </c>
      <c r="I45" s="3"/>
      <c r="J45" s="3"/>
      <c r="K45" s="3"/>
      <c r="L45" s="3"/>
      <c r="M45" s="3"/>
      <c r="N45" s="3"/>
      <c r="O45" s="3"/>
      <c r="P45" s="34">
        <f t="shared" si="0"/>
        <v>2634683764800</v>
      </c>
      <c r="Q45" s="35">
        <v>232261475</v>
      </c>
      <c r="R45" s="3">
        <v>229793933763</v>
      </c>
      <c r="S45" s="3">
        <v>34016229801</v>
      </c>
      <c r="T45" s="3">
        <v>4415059707</v>
      </c>
      <c r="U45" s="3">
        <v>8611702100</v>
      </c>
      <c r="V45" s="3">
        <v>8611702100</v>
      </c>
      <c r="W45" s="3"/>
      <c r="X45" s="3"/>
      <c r="Y45" s="3">
        <v>291906247</v>
      </c>
      <c r="Z45" s="3">
        <v>9537646072</v>
      </c>
      <c r="AA45" s="3">
        <v>6754603928</v>
      </c>
      <c r="AB45" s="3">
        <v>232261475</v>
      </c>
      <c r="AC45" s="36">
        <f>SUM(R45:AA45)</f>
        <v>302032783718</v>
      </c>
      <c r="AD45" s="37">
        <f t="shared" si="1"/>
        <v>2332883242557</v>
      </c>
    </row>
    <row r="46" spans="1:30" hidden="1" x14ac:dyDescent="0.25">
      <c r="A46" s="38">
        <v>34</v>
      </c>
      <c r="B46" s="30" t="s">
        <v>180</v>
      </c>
      <c r="C46" s="30" t="s">
        <v>1319</v>
      </c>
      <c r="D46" s="31">
        <v>890102018</v>
      </c>
      <c r="E46" s="31">
        <v>210108001</v>
      </c>
      <c r="F46" s="32" t="s">
        <v>181</v>
      </c>
      <c r="G46" s="33">
        <v>695709508123</v>
      </c>
      <c r="H46" s="33">
        <v>0</v>
      </c>
      <c r="I46" s="3"/>
      <c r="J46" s="3"/>
      <c r="K46" s="3"/>
      <c r="L46" s="3"/>
      <c r="M46" s="3"/>
      <c r="N46" s="3"/>
      <c r="O46" s="3"/>
      <c r="P46" s="34">
        <f t="shared" si="0"/>
        <v>695709508123</v>
      </c>
      <c r="Q46" s="35">
        <v>0</v>
      </c>
      <c r="R46" s="3">
        <v>55463348491</v>
      </c>
      <c r="S46" s="3">
        <v>4830286610</v>
      </c>
      <c r="T46" s="3">
        <v>0</v>
      </c>
      <c r="U46" s="3">
        <v>1907196910</v>
      </c>
      <c r="V46" s="3">
        <v>1907196909</v>
      </c>
      <c r="W46" s="3"/>
      <c r="X46" s="3"/>
      <c r="Y46" s="3">
        <v>4000527636</v>
      </c>
      <c r="Z46" s="3">
        <v>2372065441</v>
      </c>
      <c r="AA46" s="3">
        <v>1679907434</v>
      </c>
      <c r="AB46" s="3">
        <v>0</v>
      </c>
      <c r="AC46" s="36">
        <f t="shared" si="2"/>
        <v>72160529431</v>
      </c>
      <c r="AD46" s="37">
        <f t="shared" si="1"/>
        <v>623548978692</v>
      </c>
    </row>
    <row r="47" spans="1:30" hidden="1" x14ac:dyDescent="0.25">
      <c r="A47" s="29">
        <v>35</v>
      </c>
      <c r="B47" s="30" t="s">
        <v>182</v>
      </c>
      <c r="C47" s="30" t="s">
        <v>1323</v>
      </c>
      <c r="D47" s="31">
        <v>890480184</v>
      </c>
      <c r="E47" s="31">
        <v>210113001</v>
      </c>
      <c r="F47" s="32" t="s">
        <v>183</v>
      </c>
      <c r="G47" s="33">
        <v>623273625716</v>
      </c>
      <c r="H47" s="33">
        <v>0</v>
      </c>
      <c r="I47" s="3"/>
      <c r="J47" s="3"/>
      <c r="K47" s="3"/>
      <c r="L47" s="3"/>
      <c r="M47" s="3"/>
      <c r="N47" s="3"/>
      <c r="O47" s="3"/>
      <c r="P47" s="34">
        <f t="shared" si="0"/>
        <v>623273625716</v>
      </c>
      <c r="Q47" s="35">
        <v>0</v>
      </c>
      <c r="R47" s="3">
        <v>43872535744</v>
      </c>
      <c r="S47" s="3">
        <v>10501765675</v>
      </c>
      <c r="T47" s="3">
        <v>0</v>
      </c>
      <c r="U47" s="3">
        <v>1341006659</v>
      </c>
      <c r="V47" s="3">
        <v>1341006658</v>
      </c>
      <c r="W47" s="3"/>
      <c r="X47" s="3"/>
      <c r="Y47" s="3">
        <v>2833689485</v>
      </c>
      <c r="Z47" s="3">
        <v>1668242073</v>
      </c>
      <c r="AA47" s="3">
        <v>1181456553</v>
      </c>
      <c r="AB47" s="3">
        <v>0</v>
      </c>
      <c r="AC47" s="36">
        <f t="shared" si="2"/>
        <v>62739702847</v>
      </c>
      <c r="AD47" s="37">
        <f t="shared" si="1"/>
        <v>560533922869</v>
      </c>
    </row>
    <row r="48" spans="1:30" hidden="1" x14ac:dyDescent="0.25">
      <c r="A48" s="38">
        <v>36</v>
      </c>
      <c r="B48" s="30" t="s">
        <v>184</v>
      </c>
      <c r="C48" s="30" t="s">
        <v>1349</v>
      </c>
      <c r="D48" s="31">
        <v>891780009</v>
      </c>
      <c r="E48" s="31">
        <v>210147001</v>
      </c>
      <c r="F48" s="32" t="s">
        <v>185</v>
      </c>
      <c r="G48" s="33">
        <v>336243977668</v>
      </c>
      <c r="H48" s="33">
        <v>0</v>
      </c>
      <c r="I48" s="3"/>
      <c r="J48" s="3"/>
      <c r="K48" s="3"/>
      <c r="L48" s="3"/>
      <c r="M48" s="3"/>
      <c r="N48" s="3"/>
      <c r="O48" s="3"/>
      <c r="P48" s="34">
        <f t="shared" si="0"/>
        <v>336243977668</v>
      </c>
      <c r="Q48" s="35">
        <v>0</v>
      </c>
      <c r="R48" s="3">
        <v>29950833864</v>
      </c>
      <c r="S48" s="3">
        <v>2550481475</v>
      </c>
      <c r="T48" s="3">
        <v>0</v>
      </c>
      <c r="U48" s="3">
        <v>921703150</v>
      </c>
      <c r="V48" s="3">
        <v>921703150</v>
      </c>
      <c r="W48" s="3"/>
      <c r="X48" s="3"/>
      <c r="Y48" s="3">
        <v>1997863571</v>
      </c>
      <c r="Z48" s="3">
        <v>1146568278</v>
      </c>
      <c r="AA48" s="3">
        <v>812004822</v>
      </c>
      <c r="AB48" s="3">
        <v>0</v>
      </c>
      <c r="AC48" s="36">
        <f t="shared" si="2"/>
        <v>38301158310</v>
      </c>
      <c r="AD48" s="37">
        <f t="shared" si="1"/>
        <v>297942819358</v>
      </c>
    </row>
    <row r="49" spans="1:30" hidden="1" x14ac:dyDescent="0.25">
      <c r="A49" s="29">
        <v>37</v>
      </c>
      <c r="B49" s="30" t="s">
        <v>186</v>
      </c>
      <c r="C49" s="30" t="s">
        <v>1356</v>
      </c>
      <c r="D49" s="31">
        <v>890000464</v>
      </c>
      <c r="E49" s="31">
        <v>210163001</v>
      </c>
      <c r="F49" s="32" t="s">
        <v>187</v>
      </c>
      <c r="G49" s="33">
        <v>129103754486</v>
      </c>
      <c r="H49" s="33">
        <v>0</v>
      </c>
      <c r="I49" s="3"/>
      <c r="J49" s="3"/>
      <c r="K49" s="3"/>
      <c r="L49" s="3"/>
      <c r="M49" s="3"/>
      <c r="N49" s="3"/>
      <c r="O49" s="3"/>
      <c r="P49" s="34">
        <f t="shared" si="0"/>
        <v>129103754486</v>
      </c>
      <c r="Q49" s="35">
        <v>0</v>
      </c>
      <c r="R49" s="3">
        <v>14382971805</v>
      </c>
      <c r="S49" s="3">
        <v>512767566</v>
      </c>
      <c r="T49" s="3">
        <v>0</v>
      </c>
      <c r="U49" s="3">
        <v>461610954</v>
      </c>
      <c r="V49" s="3">
        <v>461610953</v>
      </c>
      <c r="W49" s="3"/>
      <c r="X49" s="3"/>
      <c r="Y49" s="3">
        <v>965100188</v>
      </c>
      <c r="Z49" s="3">
        <v>574876782</v>
      </c>
      <c r="AA49" s="3">
        <v>407130327</v>
      </c>
      <c r="AB49" s="3">
        <v>0</v>
      </c>
      <c r="AC49" s="36">
        <f t="shared" si="2"/>
        <v>17766068575</v>
      </c>
      <c r="AD49" s="37">
        <f t="shared" si="1"/>
        <v>111337685911</v>
      </c>
    </row>
    <row r="50" spans="1:30" hidden="1" x14ac:dyDescent="0.25">
      <c r="A50" s="38">
        <v>38</v>
      </c>
      <c r="B50" s="30" t="s">
        <v>188</v>
      </c>
      <c r="C50" s="30" t="s">
        <v>1361</v>
      </c>
      <c r="D50" s="31">
        <v>890201900</v>
      </c>
      <c r="E50" s="31">
        <v>218168081</v>
      </c>
      <c r="F50" s="32" t="s">
        <v>189</v>
      </c>
      <c r="G50" s="33">
        <v>133643771285</v>
      </c>
      <c r="H50" s="33">
        <v>0</v>
      </c>
      <c r="I50" s="3"/>
      <c r="J50" s="3"/>
      <c r="K50" s="3"/>
      <c r="L50" s="3"/>
      <c r="M50" s="3"/>
      <c r="N50" s="3"/>
      <c r="O50" s="3"/>
      <c r="P50" s="34">
        <f t="shared" si="0"/>
        <v>133643771285</v>
      </c>
      <c r="Q50" s="35">
        <v>0</v>
      </c>
      <c r="R50" s="3">
        <v>11084982692</v>
      </c>
      <c r="S50" s="3">
        <v>823088336</v>
      </c>
      <c r="T50" s="3">
        <v>0</v>
      </c>
      <c r="U50" s="3">
        <v>361136669</v>
      </c>
      <c r="V50" s="3">
        <v>361136668</v>
      </c>
      <c r="W50" s="3"/>
      <c r="X50" s="3"/>
      <c r="Y50" s="3">
        <v>758286409</v>
      </c>
      <c r="Z50" s="3">
        <v>449252779</v>
      </c>
      <c r="AA50" s="3">
        <v>318162842</v>
      </c>
      <c r="AB50" s="3">
        <v>0</v>
      </c>
      <c r="AC50" s="36">
        <f t="shared" si="2"/>
        <v>14156046395</v>
      </c>
      <c r="AD50" s="37">
        <f t="shared" si="1"/>
        <v>119487724890</v>
      </c>
    </row>
    <row r="51" spans="1:30" hidden="1" x14ac:dyDescent="0.25">
      <c r="A51" s="29">
        <v>39</v>
      </c>
      <c r="B51" s="30" t="s">
        <v>190</v>
      </c>
      <c r="C51" s="30" t="s">
        <v>1313</v>
      </c>
      <c r="D51" s="31">
        <v>890980112</v>
      </c>
      <c r="E51" s="31">
        <v>218805088</v>
      </c>
      <c r="F51" s="32" t="s">
        <v>191</v>
      </c>
      <c r="G51" s="33">
        <v>197619833309</v>
      </c>
      <c r="H51" s="33">
        <v>0</v>
      </c>
      <c r="I51" s="3"/>
      <c r="J51" s="3"/>
      <c r="K51" s="3"/>
      <c r="L51" s="3"/>
      <c r="M51" s="3"/>
      <c r="N51" s="3"/>
      <c r="O51" s="3"/>
      <c r="P51" s="34">
        <f t="shared" si="0"/>
        <v>197619833309</v>
      </c>
      <c r="Q51" s="35">
        <v>0</v>
      </c>
      <c r="R51" s="3">
        <v>13930007103</v>
      </c>
      <c r="S51" s="3">
        <v>2237518788</v>
      </c>
      <c r="T51" s="3">
        <v>0</v>
      </c>
      <c r="U51" s="3">
        <v>479445684</v>
      </c>
      <c r="V51" s="3">
        <v>479445684</v>
      </c>
      <c r="W51" s="3"/>
      <c r="X51" s="3"/>
      <c r="Y51" s="3">
        <v>1004185635</v>
      </c>
      <c r="Z51" s="3">
        <v>597388989</v>
      </c>
      <c r="AA51" s="3">
        <v>423073574</v>
      </c>
      <c r="AB51" s="3">
        <v>0</v>
      </c>
      <c r="AC51" s="36">
        <f t="shared" si="2"/>
        <v>19151065457</v>
      </c>
      <c r="AD51" s="37">
        <f t="shared" si="1"/>
        <v>178468767852</v>
      </c>
    </row>
    <row r="52" spans="1:30" hidden="1" x14ac:dyDescent="0.25">
      <c r="A52" s="41">
        <v>40</v>
      </c>
      <c r="B52" s="42" t="s">
        <v>192</v>
      </c>
      <c r="C52" s="42" t="s">
        <v>1359</v>
      </c>
      <c r="D52" s="31">
        <v>890201222</v>
      </c>
      <c r="E52" s="31">
        <v>210168001</v>
      </c>
      <c r="F52" s="32" t="s">
        <v>193</v>
      </c>
      <c r="G52" s="33">
        <v>271709440605</v>
      </c>
      <c r="H52" s="33">
        <v>0</v>
      </c>
      <c r="I52" s="3"/>
      <c r="J52" s="3"/>
      <c r="K52" s="3"/>
      <c r="L52" s="3"/>
      <c r="M52" s="3"/>
      <c r="N52" s="46"/>
      <c r="O52" s="46"/>
      <c r="P52" s="34">
        <f t="shared" si="0"/>
        <v>271709440605</v>
      </c>
      <c r="Q52" s="35">
        <v>0</v>
      </c>
      <c r="R52" s="3">
        <v>23012538865</v>
      </c>
      <c r="S52" s="3">
        <v>1955249641</v>
      </c>
      <c r="T52" s="3">
        <v>0</v>
      </c>
      <c r="U52" s="3">
        <v>760700109</v>
      </c>
      <c r="V52" s="3">
        <v>760700109</v>
      </c>
      <c r="W52" s="3"/>
      <c r="X52" s="3"/>
      <c r="Y52" s="3">
        <v>1596109855</v>
      </c>
      <c r="Z52" s="3">
        <v>946469632</v>
      </c>
      <c r="AA52" s="3">
        <v>670294059</v>
      </c>
      <c r="AB52" s="3">
        <v>0</v>
      </c>
      <c r="AC52" s="36">
        <f t="shared" si="2"/>
        <v>29702062270</v>
      </c>
      <c r="AD52" s="37">
        <f t="shared" si="1"/>
        <v>242007378335</v>
      </c>
    </row>
    <row r="53" spans="1:30" s="161" customFormat="1" hidden="1" x14ac:dyDescent="0.25">
      <c r="A53" s="155">
        <v>41</v>
      </c>
      <c r="B53" s="156" t="s">
        <v>194</v>
      </c>
      <c r="C53" s="156" t="s">
        <v>1367</v>
      </c>
      <c r="D53" s="157">
        <v>890399045</v>
      </c>
      <c r="E53" s="149">
        <v>210976109</v>
      </c>
      <c r="F53" s="158" t="s">
        <v>195</v>
      </c>
      <c r="G53" s="151">
        <v>206274643895</v>
      </c>
      <c r="H53" s="151">
        <v>0</v>
      </c>
      <c r="I53" s="159"/>
      <c r="J53" s="159"/>
      <c r="K53" s="159"/>
      <c r="L53" s="159"/>
      <c r="M53" s="159"/>
      <c r="N53" s="159"/>
      <c r="O53" s="160"/>
      <c r="P53" s="159">
        <f>SUM(G53:O53)</f>
        <v>206274643895</v>
      </c>
      <c r="Q53" s="153">
        <v>5485320822</v>
      </c>
      <c r="R53" s="152">
        <v>17317312822</v>
      </c>
      <c r="S53" s="152">
        <v>1058384930</v>
      </c>
      <c r="T53" s="152">
        <v>0</v>
      </c>
      <c r="U53" s="152">
        <v>548460384</v>
      </c>
      <c r="V53" s="152">
        <v>548460383</v>
      </c>
      <c r="W53" s="160"/>
      <c r="X53" s="159"/>
      <c r="Y53" s="152">
        <v>1149967652</v>
      </c>
      <c r="Z53" s="152">
        <v>682282721</v>
      </c>
      <c r="AA53" s="152">
        <v>483195697</v>
      </c>
      <c r="AB53" s="152">
        <v>0</v>
      </c>
      <c r="AC53" s="152">
        <f>SUM(R53:AA53)</f>
        <v>21788064589</v>
      </c>
      <c r="AD53" s="152">
        <f t="shared" si="1"/>
        <v>189971900128</v>
      </c>
    </row>
    <row r="54" spans="1:30" hidden="1" x14ac:dyDescent="0.25">
      <c r="A54" s="38">
        <v>42</v>
      </c>
      <c r="B54" s="30" t="s">
        <v>196</v>
      </c>
      <c r="C54" s="30" t="s">
        <v>1368</v>
      </c>
      <c r="D54" s="31">
        <v>891380033</v>
      </c>
      <c r="E54" s="31">
        <v>211176111</v>
      </c>
      <c r="F54" s="32" t="s">
        <v>197</v>
      </c>
      <c r="G54" s="33">
        <v>45154824533</v>
      </c>
      <c r="H54" s="33">
        <v>0</v>
      </c>
      <c r="I54" s="3"/>
      <c r="J54" s="3"/>
      <c r="K54" s="3"/>
      <c r="L54" s="3"/>
      <c r="M54" s="3"/>
      <c r="N54" s="3"/>
      <c r="O54" s="3"/>
      <c r="P54" s="34">
        <f t="shared" si="0"/>
        <v>45154824533</v>
      </c>
      <c r="Q54" s="35">
        <v>0</v>
      </c>
      <c r="R54" s="3">
        <v>5501589294</v>
      </c>
      <c r="S54" s="3">
        <v>132058592</v>
      </c>
      <c r="T54" s="3">
        <v>0</v>
      </c>
      <c r="U54" s="3">
        <v>175707582</v>
      </c>
      <c r="V54" s="3">
        <v>175707581</v>
      </c>
      <c r="W54" s="3"/>
      <c r="X54" s="3"/>
      <c r="Y54" s="3">
        <v>367530370</v>
      </c>
      <c r="Z54" s="3">
        <v>218579596</v>
      </c>
      <c r="AA54" s="3">
        <v>154799055</v>
      </c>
      <c r="AB54" s="3">
        <v>0</v>
      </c>
      <c r="AC54" s="36">
        <f t="shared" si="2"/>
        <v>6725972070</v>
      </c>
      <c r="AD54" s="37">
        <f t="shared" si="1"/>
        <v>38428852463</v>
      </c>
    </row>
    <row r="55" spans="1:30" hidden="1" x14ac:dyDescent="0.25">
      <c r="A55" s="29">
        <v>43</v>
      </c>
      <c r="B55" s="30" t="s">
        <v>198</v>
      </c>
      <c r="C55" s="30" t="s">
        <v>1366</v>
      </c>
      <c r="D55" s="31">
        <v>890399011</v>
      </c>
      <c r="E55" s="31">
        <v>210176001</v>
      </c>
      <c r="F55" s="32" t="s">
        <v>199</v>
      </c>
      <c r="G55" s="33">
        <v>724287246992</v>
      </c>
      <c r="H55" s="33">
        <v>0</v>
      </c>
      <c r="I55" s="3"/>
      <c r="J55" s="3"/>
      <c r="K55" s="3"/>
      <c r="L55" s="3"/>
      <c r="M55" s="3"/>
      <c r="N55" s="3"/>
      <c r="O55" s="3"/>
      <c r="P55" s="34">
        <f t="shared" si="0"/>
        <v>724287246992</v>
      </c>
      <c r="Q55" s="35">
        <v>0</v>
      </c>
      <c r="R55" s="3">
        <v>54681064671</v>
      </c>
      <c r="S55" s="3">
        <v>14153435602</v>
      </c>
      <c r="T55" s="3">
        <v>0</v>
      </c>
      <c r="U55" s="3">
        <v>1700933051</v>
      </c>
      <c r="V55" s="3">
        <v>1700933050</v>
      </c>
      <c r="W55" s="3"/>
      <c r="X55" s="3"/>
      <c r="Y55" s="3">
        <v>3573641760</v>
      </c>
      <c r="Z55" s="3">
        <v>2116435128</v>
      </c>
      <c r="AA55" s="3">
        <v>1498868895</v>
      </c>
      <c r="AB55" s="3">
        <v>0</v>
      </c>
      <c r="AC55" s="36">
        <f t="shared" si="2"/>
        <v>79425312157</v>
      </c>
      <c r="AD55" s="37">
        <f t="shared" si="1"/>
        <v>644861934835</v>
      </c>
    </row>
    <row r="56" spans="1:30" hidden="1" x14ac:dyDescent="0.25">
      <c r="A56" s="38">
        <v>44</v>
      </c>
      <c r="B56" s="30" t="s">
        <v>200</v>
      </c>
      <c r="C56" s="30" t="s">
        <v>1369</v>
      </c>
      <c r="D56" s="31">
        <v>891900493</v>
      </c>
      <c r="E56" s="31">
        <v>214776147</v>
      </c>
      <c r="F56" s="32" t="s">
        <v>201</v>
      </c>
      <c r="G56" s="33">
        <v>54971951184</v>
      </c>
      <c r="H56" s="33">
        <v>0</v>
      </c>
      <c r="I56" s="3"/>
      <c r="J56" s="3"/>
      <c r="K56" s="3"/>
      <c r="L56" s="3"/>
      <c r="M56" s="3"/>
      <c r="N56" s="3"/>
      <c r="O56" s="3"/>
      <c r="P56" s="34">
        <f t="shared" si="0"/>
        <v>54971951184</v>
      </c>
      <c r="Q56" s="35">
        <v>0</v>
      </c>
      <c r="R56" s="3">
        <v>5673337891</v>
      </c>
      <c r="S56" s="3">
        <v>238895333</v>
      </c>
      <c r="T56" s="3">
        <v>0</v>
      </c>
      <c r="U56" s="3">
        <v>176836251</v>
      </c>
      <c r="V56" s="3">
        <v>176836251</v>
      </c>
      <c r="W56" s="3"/>
      <c r="X56" s="3"/>
      <c r="Y56" s="3">
        <v>369730571</v>
      </c>
      <c r="Z56" s="3">
        <v>220308630</v>
      </c>
      <c r="AA56" s="3">
        <v>156023564</v>
      </c>
      <c r="AB56" s="3">
        <v>0</v>
      </c>
      <c r="AC56" s="36">
        <f t="shared" si="2"/>
        <v>7011968491</v>
      </c>
      <c r="AD56" s="37">
        <f t="shared" si="1"/>
        <v>47959982693</v>
      </c>
    </row>
    <row r="57" spans="1:30" hidden="1" x14ac:dyDescent="0.25">
      <c r="A57" s="29">
        <v>45</v>
      </c>
      <c r="B57" s="30" t="s">
        <v>202</v>
      </c>
      <c r="C57" s="30" t="s">
        <v>1350</v>
      </c>
      <c r="D57" s="31">
        <v>891780043</v>
      </c>
      <c r="E57" s="31">
        <v>218947189</v>
      </c>
      <c r="F57" s="32" t="s">
        <v>203</v>
      </c>
      <c r="G57" s="33">
        <v>97846041752</v>
      </c>
      <c r="H57" s="33">
        <v>0</v>
      </c>
      <c r="I57" s="3"/>
      <c r="J57" s="3"/>
      <c r="K57" s="3"/>
      <c r="L57" s="3"/>
      <c r="M57" s="3"/>
      <c r="N57" s="3"/>
      <c r="O57" s="3"/>
      <c r="P57" s="34">
        <f t="shared" si="0"/>
        <v>97846041752</v>
      </c>
      <c r="Q57" s="35">
        <v>0</v>
      </c>
      <c r="R57" s="3">
        <v>8533371251</v>
      </c>
      <c r="S57" s="3">
        <v>394978899</v>
      </c>
      <c r="T57" s="3">
        <v>0</v>
      </c>
      <c r="U57" s="3">
        <v>245087498</v>
      </c>
      <c r="V57" s="3">
        <v>245087497</v>
      </c>
      <c r="W57" s="3"/>
      <c r="X57" s="3"/>
      <c r="Y57" s="3">
        <v>530143658</v>
      </c>
      <c r="Z57" s="3">
        <v>304888004</v>
      </c>
      <c r="AA57" s="3">
        <v>215923058</v>
      </c>
      <c r="AB57" s="3">
        <v>0</v>
      </c>
      <c r="AC57" s="36">
        <f t="shared" si="2"/>
        <v>10469479865</v>
      </c>
      <c r="AD57" s="37">
        <f t="shared" si="1"/>
        <v>87376561887</v>
      </c>
    </row>
    <row r="58" spans="1:30" hidden="1" x14ac:dyDescent="0.25">
      <c r="A58" s="38">
        <v>46</v>
      </c>
      <c r="B58" s="30" t="s">
        <v>204</v>
      </c>
      <c r="C58" s="30" t="s">
        <v>1355</v>
      </c>
      <c r="D58" s="31">
        <v>890501434</v>
      </c>
      <c r="E58" s="31">
        <v>210154001</v>
      </c>
      <c r="F58" s="32" t="s">
        <v>205</v>
      </c>
      <c r="G58" s="33">
        <v>408252155792</v>
      </c>
      <c r="H58" s="33">
        <v>0</v>
      </c>
      <c r="I58" s="3"/>
      <c r="J58" s="3"/>
      <c r="K58" s="3"/>
      <c r="L58" s="3"/>
      <c r="M58" s="3"/>
      <c r="N58" s="46"/>
      <c r="O58" s="46"/>
      <c r="P58" s="34">
        <f t="shared" si="0"/>
        <v>408252155792</v>
      </c>
      <c r="Q58" s="35">
        <v>0</v>
      </c>
      <c r="R58" s="3">
        <v>33365865515</v>
      </c>
      <c r="S58" s="3">
        <v>3942723976</v>
      </c>
      <c r="T58" s="3">
        <v>0</v>
      </c>
      <c r="U58" s="3">
        <v>1096468322</v>
      </c>
      <c r="V58" s="3">
        <v>1096468322</v>
      </c>
      <c r="W58" s="3"/>
      <c r="X58" s="3"/>
      <c r="Y58" s="3">
        <v>2298376540</v>
      </c>
      <c r="Z58" s="3">
        <v>1359380107</v>
      </c>
      <c r="AA58" s="3">
        <v>962719117</v>
      </c>
      <c r="AB58" s="3">
        <v>0</v>
      </c>
      <c r="AC58" s="36">
        <f t="shared" si="2"/>
        <v>44122001899</v>
      </c>
      <c r="AD58" s="37">
        <f t="shared" si="1"/>
        <v>364130153893</v>
      </c>
    </row>
    <row r="59" spans="1:30" hidden="1" x14ac:dyDescent="0.25">
      <c r="A59" s="29">
        <v>47</v>
      </c>
      <c r="B59" s="30" t="s">
        <v>206</v>
      </c>
      <c r="C59" s="30" t="s">
        <v>1358</v>
      </c>
      <c r="D59" s="31">
        <v>800099310</v>
      </c>
      <c r="E59" s="31">
        <v>217066170</v>
      </c>
      <c r="F59" s="32" t="s">
        <v>207</v>
      </c>
      <c r="G59" s="33">
        <v>87802015628</v>
      </c>
      <c r="H59" s="33">
        <v>0</v>
      </c>
      <c r="I59" s="3"/>
      <c r="J59" s="3"/>
      <c r="K59" s="3"/>
      <c r="L59" s="3"/>
      <c r="M59" s="3"/>
      <c r="N59" s="3"/>
      <c r="O59" s="3"/>
      <c r="P59" s="34">
        <f t="shared" si="0"/>
        <v>87802015628</v>
      </c>
      <c r="Q59" s="35">
        <v>0</v>
      </c>
      <c r="R59" s="3">
        <v>8654717080</v>
      </c>
      <c r="S59" s="3">
        <v>604234032</v>
      </c>
      <c r="T59" s="3">
        <v>0</v>
      </c>
      <c r="U59" s="3">
        <v>299760031</v>
      </c>
      <c r="V59" s="3">
        <v>299760030</v>
      </c>
      <c r="W59" s="3"/>
      <c r="X59" s="3"/>
      <c r="Y59" s="3">
        <v>625155336</v>
      </c>
      <c r="Z59" s="3">
        <v>372900434</v>
      </c>
      <c r="AA59" s="3">
        <v>264089768</v>
      </c>
      <c r="AB59" s="3">
        <v>0</v>
      </c>
      <c r="AC59" s="36">
        <f t="shared" si="2"/>
        <v>11120616711</v>
      </c>
      <c r="AD59" s="37">
        <f t="shared" si="1"/>
        <v>76681398917</v>
      </c>
    </row>
    <row r="60" spans="1:30" hidden="1" x14ac:dyDescent="0.25">
      <c r="A60" s="38">
        <v>48</v>
      </c>
      <c r="B60" s="30" t="s">
        <v>208</v>
      </c>
      <c r="C60" s="30" t="s">
        <v>1326</v>
      </c>
      <c r="D60" s="31">
        <v>891855138</v>
      </c>
      <c r="E60" s="31">
        <v>213815238</v>
      </c>
      <c r="F60" s="32" t="s">
        <v>209</v>
      </c>
      <c r="G60" s="33">
        <v>63918290383</v>
      </c>
      <c r="H60" s="33">
        <v>0</v>
      </c>
      <c r="I60" s="3"/>
      <c r="J60" s="3"/>
      <c r="K60" s="3"/>
      <c r="L60" s="3"/>
      <c r="M60" s="3"/>
      <c r="N60" s="3"/>
      <c r="O60" s="3"/>
      <c r="P60" s="34">
        <f t="shared" si="0"/>
        <v>63918290383</v>
      </c>
      <c r="Q60" s="35">
        <v>0</v>
      </c>
      <c r="R60" s="3">
        <v>6589735159</v>
      </c>
      <c r="S60" s="3">
        <v>256387436</v>
      </c>
      <c r="T60" s="3">
        <v>0</v>
      </c>
      <c r="U60" s="3">
        <v>214164173</v>
      </c>
      <c r="V60" s="3">
        <v>214164173</v>
      </c>
      <c r="W60" s="3"/>
      <c r="X60" s="3"/>
      <c r="Y60" s="3">
        <v>448574043</v>
      </c>
      <c r="Z60" s="3">
        <v>266419458</v>
      </c>
      <c r="AA60" s="3">
        <v>188679460</v>
      </c>
      <c r="AB60" s="3">
        <v>0</v>
      </c>
      <c r="AC60" s="36">
        <f t="shared" si="2"/>
        <v>8178123902</v>
      </c>
      <c r="AD60" s="37">
        <f t="shared" si="1"/>
        <v>55740166481</v>
      </c>
    </row>
    <row r="61" spans="1:30" hidden="1" x14ac:dyDescent="0.25">
      <c r="A61" s="29">
        <v>49</v>
      </c>
      <c r="B61" s="30" t="s">
        <v>210</v>
      </c>
      <c r="C61" s="30" t="s">
        <v>1314</v>
      </c>
      <c r="D61" s="31">
        <v>890907106</v>
      </c>
      <c r="E61" s="31">
        <v>216605266</v>
      </c>
      <c r="F61" s="32" t="s">
        <v>211</v>
      </c>
      <c r="G61" s="33">
        <v>41557965314</v>
      </c>
      <c r="H61" s="33">
        <v>0</v>
      </c>
      <c r="I61" s="3"/>
      <c r="J61" s="3"/>
      <c r="K61" s="3"/>
      <c r="L61" s="3"/>
      <c r="M61" s="3"/>
      <c r="N61" s="3"/>
      <c r="O61" s="3"/>
      <c r="P61" s="34">
        <f t="shared" si="0"/>
        <v>41557965314</v>
      </c>
      <c r="Q61" s="35">
        <v>0</v>
      </c>
      <c r="R61" s="3">
        <v>5373512807</v>
      </c>
      <c r="S61" s="3">
        <v>183954829</v>
      </c>
      <c r="T61" s="3">
        <v>0</v>
      </c>
      <c r="U61" s="3">
        <v>191904987</v>
      </c>
      <c r="V61" s="3">
        <v>191904986</v>
      </c>
      <c r="W61" s="3"/>
      <c r="X61" s="3"/>
      <c r="Y61" s="3">
        <v>401158412</v>
      </c>
      <c r="Z61" s="3">
        <v>238729119</v>
      </c>
      <c r="AA61" s="3">
        <v>169069038</v>
      </c>
      <c r="AB61" s="3">
        <v>0</v>
      </c>
      <c r="AC61" s="36">
        <f t="shared" si="2"/>
        <v>6750234178</v>
      </c>
      <c r="AD61" s="37">
        <f t="shared" si="1"/>
        <v>34807731136</v>
      </c>
    </row>
    <row r="62" spans="1:30" hidden="1" x14ac:dyDescent="0.25">
      <c r="A62" s="38">
        <v>50</v>
      </c>
      <c r="B62" s="30" t="s">
        <v>212</v>
      </c>
      <c r="C62" s="30" t="s">
        <v>1329</v>
      </c>
      <c r="D62" s="31">
        <v>800095728</v>
      </c>
      <c r="E62" s="31">
        <v>210118001</v>
      </c>
      <c r="F62" s="32" t="s">
        <v>213</v>
      </c>
      <c r="G62" s="33">
        <v>114070559242</v>
      </c>
      <c r="H62" s="33">
        <v>0</v>
      </c>
      <c r="I62" s="3"/>
      <c r="J62" s="3"/>
      <c r="K62" s="3"/>
      <c r="L62" s="3"/>
      <c r="M62" s="3"/>
      <c r="N62" s="3"/>
      <c r="O62" s="3"/>
      <c r="P62" s="34">
        <f t="shared" si="0"/>
        <v>114070559242</v>
      </c>
      <c r="Q62" s="35">
        <v>0</v>
      </c>
      <c r="R62" s="3">
        <v>10695327990</v>
      </c>
      <c r="S62" s="3">
        <v>907964935</v>
      </c>
      <c r="T62" s="3">
        <v>0</v>
      </c>
      <c r="U62" s="3">
        <v>336403000</v>
      </c>
      <c r="V62" s="3">
        <v>336403000</v>
      </c>
      <c r="W62" s="3"/>
      <c r="X62" s="3"/>
      <c r="Y62" s="3">
        <v>709025983</v>
      </c>
      <c r="Z62" s="3">
        <v>418474925</v>
      </c>
      <c r="AA62" s="3">
        <v>296365827</v>
      </c>
      <c r="AB62" s="3">
        <v>0</v>
      </c>
      <c r="AC62" s="36">
        <f t="shared" si="2"/>
        <v>13699965660</v>
      </c>
      <c r="AD62" s="37">
        <f t="shared" si="1"/>
        <v>100370593582</v>
      </c>
    </row>
    <row r="63" spans="1:30" hidden="1" x14ac:dyDescent="0.25">
      <c r="A63" s="29">
        <v>51</v>
      </c>
      <c r="B63" s="30" t="s">
        <v>214</v>
      </c>
      <c r="C63" s="30" t="s">
        <v>1360</v>
      </c>
      <c r="D63" s="31">
        <v>890205176</v>
      </c>
      <c r="E63" s="31">
        <v>217668276</v>
      </c>
      <c r="F63" s="32" t="s">
        <v>215</v>
      </c>
      <c r="G63" s="33">
        <v>102446445193</v>
      </c>
      <c r="H63" s="33">
        <v>0</v>
      </c>
      <c r="I63" s="3"/>
      <c r="J63" s="3"/>
      <c r="K63" s="3"/>
      <c r="L63" s="3"/>
      <c r="M63" s="3"/>
      <c r="N63" s="3"/>
      <c r="O63" s="3"/>
      <c r="P63" s="34">
        <f t="shared" si="0"/>
        <v>102446445193</v>
      </c>
      <c r="Q63" s="35">
        <v>0</v>
      </c>
      <c r="R63" s="3">
        <v>9937117107</v>
      </c>
      <c r="S63" s="3">
        <v>294700195</v>
      </c>
      <c r="T63" s="3">
        <v>0</v>
      </c>
      <c r="U63" s="3">
        <v>341218738</v>
      </c>
      <c r="V63" s="3">
        <v>341218738</v>
      </c>
      <c r="W63" s="3"/>
      <c r="X63" s="3"/>
      <c r="Y63" s="3">
        <v>725685638</v>
      </c>
      <c r="Z63" s="3">
        <v>424390206</v>
      </c>
      <c r="AA63" s="3">
        <v>300555057</v>
      </c>
      <c r="AB63" s="3">
        <v>0</v>
      </c>
      <c r="AC63" s="36">
        <f t="shared" si="2"/>
        <v>12364885679</v>
      </c>
      <c r="AD63" s="37">
        <f t="shared" si="1"/>
        <v>90081559514</v>
      </c>
    </row>
    <row r="64" spans="1:30" hidden="1" x14ac:dyDescent="0.25">
      <c r="A64" s="38">
        <v>52</v>
      </c>
      <c r="B64" s="30" t="s">
        <v>216</v>
      </c>
      <c r="C64" s="30" t="s">
        <v>1338</v>
      </c>
      <c r="D64" s="31">
        <v>890680008</v>
      </c>
      <c r="E64" s="31">
        <v>219025290</v>
      </c>
      <c r="F64" s="32" t="s">
        <v>217</v>
      </c>
      <c r="G64" s="33">
        <v>61859503587</v>
      </c>
      <c r="H64" s="33">
        <v>0</v>
      </c>
      <c r="I64" s="3"/>
      <c r="J64" s="3"/>
      <c r="K64" s="3"/>
      <c r="L64" s="3"/>
      <c r="M64" s="3"/>
      <c r="N64" s="3"/>
      <c r="O64" s="3"/>
      <c r="P64" s="34">
        <f t="shared" si="0"/>
        <v>61859503587</v>
      </c>
      <c r="Q64" s="35">
        <v>0</v>
      </c>
      <c r="R64" s="3">
        <v>6371748070</v>
      </c>
      <c r="S64" s="3">
        <v>296637100</v>
      </c>
      <c r="T64" s="3">
        <v>0</v>
      </c>
      <c r="U64" s="3">
        <v>214714094</v>
      </c>
      <c r="V64" s="3">
        <v>214714094</v>
      </c>
      <c r="W64" s="3"/>
      <c r="X64" s="3"/>
      <c r="Y64" s="3">
        <v>449077716</v>
      </c>
      <c r="Z64" s="3">
        <v>267103598</v>
      </c>
      <c r="AA64" s="3">
        <v>189163971</v>
      </c>
      <c r="AB64" s="3">
        <v>0</v>
      </c>
      <c r="AC64" s="36">
        <f t="shared" si="2"/>
        <v>8003158643</v>
      </c>
      <c r="AD64" s="37">
        <f t="shared" si="1"/>
        <v>53856344944</v>
      </c>
    </row>
    <row r="65" spans="1:30" hidden="1" x14ac:dyDescent="0.25">
      <c r="A65" s="29">
        <v>53</v>
      </c>
      <c r="B65" s="30" t="s">
        <v>218</v>
      </c>
      <c r="C65" s="30" t="s">
        <v>1339</v>
      </c>
      <c r="D65" s="31">
        <v>890680378</v>
      </c>
      <c r="E65" s="31">
        <v>210725307</v>
      </c>
      <c r="F65" s="32" t="s">
        <v>219</v>
      </c>
      <c r="G65" s="33">
        <v>39072483676</v>
      </c>
      <c r="H65" s="33">
        <v>0</v>
      </c>
      <c r="I65" s="3"/>
      <c r="J65" s="3"/>
      <c r="K65" s="3"/>
      <c r="L65" s="3"/>
      <c r="M65" s="3"/>
      <c r="N65" s="3"/>
      <c r="O65" s="3"/>
      <c r="P65" s="34">
        <f t="shared" si="0"/>
        <v>39072483676</v>
      </c>
      <c r="Q65" s="35">
        <v>0</v>
      </c>
      <c r="R65" s="3">
        <v>4217888274</v>
      </c>
      <c r="S65" s="3">
        <v>184716246</v>
      </c>
      <c r="T65" s="3">
        <v>0</v>
      </c>
      <c r="U65" s="3">
        <v>135456281</v>
      </c>
      <c r="V65" s="3">
        <v>135456280</v>
      </c>
      <c r="W65" s="3"/>
      <c r="X65" s="3"/>
      <c r="Y65" s="3">
        <v>283962834</v>
      </c>
      <c r="Z65" s="3">
        <v>168530541</v>
      </c>
      <c r="AA65" s="3">
        <v>119354088</v>
      </c>
      <c r="AB65" s="3">
        <v>0</v>
      </c>
      <c r="AC65" s="36">
        <f t="shared" si="2"/>
        <v>5245364544</v>
      </c>
      <c r="AD65" s="37">
        <f t="shared" si="1"/>
        <v>33827119132</v>
      </c>
    </row>
    <row r="66" spans="1:30" hidden="1" x14ac:dyDescent="0.25">
      <c r="A66" s="58">
        <v>54</v>
      </c>
      <c r="B66" s="40" t="s">
        <v>220</v>
      </c>
      <c r="C66" s="40" t="s">
        <v>1362</v>
      </c>
      <c r="D66" s="31">
        <v>890204802</v>
      </c>
      <c r="E66" s="31">
        <v>210768307</v>
      </c>
      <c r="F66" s="32" t="s">
        <v>221</v>
      </c>
      <c r="G66" s="33">
        <v>94327802531</v>
      </c>
      <c r="H66" s="33">
        <v>0</v>
      </c>
      <c r="I66" s="3"/>
      <c r="J66" s="3"/>
      <c r="K66" s="3"/>
      <c r="L66" s="3"/>
      <c r="M66" s="3"/>
      <c r="N66" s="3"/>
      <c r="O66" s="3"/>
      <c r="P66" s="34">
        <f t="shared" si="0"/>
        <v>94327802531</v>
      </c>
      <c r="Q66" s="35">
        <v>0</v>
      </c>
      <c r="R66" s="3">
        <v>7705661986</v>
      </c>
      <c r="S66" s="3">
        <v>1434283181</v>
      </c>
      <c r="T66" s="3">
        <v>0</v>
      </c>
      <c r="U66" s="3">
        <v>259000949</v>
      </c>
      <c r="V66" s="3">
        <v>259000949</v>
      </c>
      <c r="W66" s="3"/>
      <c r="X66" s="3"/>
      <c r="Y66" s="3">
        <v>543379378</v>
      </c>
      <c r="Z66" s="3">
        <v>322273428</v>
      </c>
      <c r="AA66" s="3">
        <v>228235494</v>
      </c>
      <c r="AB66" s="3">
        <v>0</v>
      </c>
      <c r="AC66" s="36">
        <f t="shared" si="2"/>
        <v>10751835365</v>
      </c>
      <c r="AD66" s="37">
        <f t="shared" si="1"/>
        <v>83575967166</v>
      </c>
    </row>
    <row r="67" spans="1:30" hidden="1" x14ac:dyDescent="0.25">
      <c r="A67" s="29">
        <v>55</v>
      </c>
      <c r="B67" s="30" t="s">
        <v>222</v>
      </c>
      <c r="C67" s="30" t="s">
        <v>1365</v>
      </c>
      <c r="D67" s="31">
        <v>800113389</v>
      </c>
      <c r="E67" s="31">
        <v>210173001</v>
      </c>
      <c r="F67" s="32" t="s">
        <v>223</v>
      </c>
      <c r="G67" s="33">
        <v>284617745015</v>
      </c>
      <c r="H67" s="33">
        <v>0</v>
      </c>
      <c r="I67" s="3"/>
      <c r="J67" s="3"/>
      <c r="K67" s="3"/>
      <c r="L67" s="3"/>
      <c r="M67" s="3"/>
      <c r="N67" s="3"/>
      <c r="O67" s="3"/>
      <c r="P67" s="34">
        <f t="shared" si="0"/>
        <v>284617745015</v>
      </c>
      <c r="Q67" s="35">
        <v>0</v>
      </c>
      <c r="R67" s="3">
        <v>27992528090</v>
      </c>
      <c r="S67" s="3">
        <v>1943254566</v>
      </c>
      <c r="T67" s="3">
        <v>0</v>
      </c>
      <c r="U67" s="3">
        <v>915830399</v>
      </c>
      <c r="V67" s="3">
        <v>915830399</v>
      </c>
      <c r="W67" s="3"/>
      <c r="X67" s="3"/>
      <c r="Y67" s="3">
        <v>1915814255</v>
      </c>
      <c r="Z67" s="3">
        <v>1139299255</v>
      </c>
      <c r="AA67" s="3">
        <v>806856866</v>
      </c>
      <c r="AB67" s="3">
        <v>0</v>
      </c>
      <c r="AC67" s="36">
        <f t="shared" si="2"/>
        <v>35629413830</v>
      </c>
      <c r="AD67" s="37">
        <f t="shared" si="1"/>
        <v>248988331185</v>
      </c>
    </row>
    <row r="68" spans="1:30" hidden="1" x14ac:dyDescent="0.25">
      <c r="A68" s="38">
        <v>56</v>
      </c>
      <c r="B68" s="30" t="s">
        <v>224</v>
      </c>
      <c r="C68" s="30" t="s">
        <v>27</v>
      </c>
      <c r="D68" s="31">
        <v>890980093</v>
      </c>
      <c r="E68" s="31">
        <v>216005360</v>
      </c>
      <c r="F68" s="32" t="s">
        <v>225</v>
      </c>
      <c r="G68" s="33">
        <v>92613812091</v>
      </c>
      <c r="H68" s="33">
        <v>0</v>
      </c>
      <c r="I68" s="3"/>
      <c r="J68" s="3"/>
      <c r="K68" s="3"/>
      <c r="L68" s="3"/>
      <c r="M68" s="3"/>
      <c r="N68" s="3"/>
      <c r="O68" s="3"/>
      <c r="P68" s="34">
        <f t="shared" si="0"/>
        <v>92613812091</v>
      </c>
      <c r="Q68" s="35">
        <v>0</v>
      </c>
      <c r="R68" s="3">
        <v>9123624089</v>
      </c>
      <c r="S68" s="3">
        <v>294908327</v>
      </c>
      <c r="T68" s="3">
        <v>0</v>
      </c>
      <c r="U68" s="3">
        <v>328521388</v>
      </c>
      <c r="V68" s="3">
        <v>328521387</v>
      </c>
      <c r="W68" s="3"/>
      <c r="X68" s="3"/>
      <c r="Y68" s="3">
        <v>688445472</v>
      </c>
      <c r="Z68" s="3">
        <v>407907791</v>
      </c>
      <c r="AA68" s="3">
        <v>288882136</v>
      </c>
      <c r="AB68" s="3">
        <v>0</v>
      </c>
      <c r="AC68" s="36">
        <f t="shared" si="2"/>
        <v>11460810590</v>
      </c>
      <c r="AD68" s="37">
        <f t="shared" si="1"/>
        <v>81153001501</v>
      </c>
    </row>
    <row r="69" spans="1:30" hidden="1" x14ac:dyDescent="0.25">
      <c r="A69" s="29">
        <v>57</v>
      </c>
      <c r="B69" s="30" t="s">
        <v>226</v>
      </c>
      <c r="C69" s="30" t="s">
        <v>1333</v>
      </c>
      <c r="D69" s="31">
        <v>800096758</v>
      </c>
      <c r="E69" s="31">
        <v>211723417</v>
      </c>
      <c r="F69" s="32" t="s">
        <v>227</v>
      </c>
      <c r="G69" s="33">
        <v>95213254183</v>
      </c>
      <c r="H69" s="33">
        <v>0</v>
      </c>
      <c r="I69" s="3"/>
      <c r="J69" s="3"/>
      <c r="K69" s="3"/>
      <c r="L69" s="3"/>
      <c r="M69" s="3"/>
      <c r="N69" s="3"/>
      <c r="O69" s="3"/>
      <c r="P69" s="34">
        <f t="shared" si="0"/>
        <v>95213254183</v>
      </c>
      <c r="Q69" s="35">
        <v>0</v>
      </c>
      <c r="R69" s="3">
        <v>10790153288</v>
      </c>
      <c r="S69" s="3">
        <v>622125815</v>
      </c>
      <c r="T69" s="3">
        <v>0</v>
      </c>
      <c r="U69" s="3">
        <v>316263818</v>
      </c>
      <c r="V69" s="3">
        <v>316263818</v>
      </c>
      <c r="W69" s="3"/>
      <c r="X69" s="3"/>
      <c r="Y69" s="3">
        <v>666933384</v>
      </c>
      <c r="Z69" s="3">
        <v>393431098</v>
      </c>
      <c r="AA69" s="3">
        <v>278629676</v>
      </c>
      <c r="AB69" s="3">
        <v>0</v>
      </c>
      <c r="AC69" s="36">
        <f t="shared" si="2"/>
        <v>13383800897</v>
      </c>
      <c r="AD69" s="37">
        <f t="shared" si="1"/>
        <v>81829453286</v>
      </c>
    </row>
    <row r="70" spans="1:30" hidden="1" x14ac:dyDescent="0.25">
      <c r="A70" s="38">
        <v>58</v>
      </c>
      <c r="B70" s="30" t="s">
        <v>228</v>
      </c>
      <c r="C70" s="30" t="s">
        <v>1324</v>
      </c>
      <c r="D70" s="31">
        <v>800028432</v>
      </c>
      <c r="E70" s="31">
        <v>213013430</v>
      </c>
      <c r="F70" s="32" t="s">
        <v>229</v>
      </c>
      <c r="G70" s="33">
        <v>95831409409</v>
      </c>
      <c r="H70" s="33">
        <v>0</v>
      </c>
      <c r="I70" s="3"/>
      <c r="J70" s="3"/>
      <c r="K70" s="3"/>
      <c r="L70" s="3"/>
      <c r="M70" s="3"/>
      <c r="N70" s="3"/>
      <c r="O70" s="3"/>
      <c r="P70" s="34">
        <f t="shared" si="0"/>
        <v>95831409409</v>
      </c>
      <c r="Q70" s="35">
        <v>0</v>
      </c>
      <c r="R70" s="3">
        <v>8998096872</v>
      </c>
      <c r="S70" s="3">
        <v>269531889</v>
      </c>
      <c r="T70" s="3">
        <v>0</v>
      </c>
      <c r="U70" s="3">
        <v>288019010</v>
      </c>
      <c r="V70" s="3">
        <v>288019009</v>
      </c>
      <c r="W70" s="3"/>
      <c r="X70" s="3"/>
      <c r="Y70" s="3">
        <v>606108271</v>
      </c>
      <c r="Z70" s="3">
        <v>358294692</v>
      </c>
      <c r="AA70" s="3">
        <v>253745915</v>
      </c>
      <c r="AB70" s="3">
        <v>0</v>
      </c>
      <c r="AC70" s="36">
        <f t="shared" si="2"/>
        <v>11061815658</v>
      </c>
      <c r="AD70" s="37">
        <f t="shared" si="1"/>
        <v>84769593751</v>
      </c>
    </row>
    <row r="71" spans="1:30" hidden="1" x14ac:dyDescent="0.25">
      <c r="A71" s="29">
        <v>59</v>
      </c>
      <c r="B71" s="30" t="s">
        <v>230</v>
      </c>
      <c r="C71" s="30" t="s">
        <v>1347</v>
      </c>
      <c r="D71" s="31">
        <v>892120020</v>
      </c>
      <c r="E71" s="31">
        <v>213044430</v>
      </c>
      <c r="F71" s="32" t="s">
        <v>231</v>
      </c>
      <c r="G71" s="33">
        <v>232822004003</v>
      </c>
      <c r="H71" s="33">
        <v>0</v>
      </c>
      <c r="I71" s="3"/>
      <c r="J71" s="3"/>
      <c r="K71" s="3"/>
      <c r="L71" s="3"/>
      <c r="M71" s="3"/>
      <c r="N71" s="3"/>
      <c r="O71" s="3"/>
      <c r="P71" s="34">
        <f t="shared" si="0"/>
        <v>232822004003</v>
      </c>
      <c r="Q71" s="35">
        <v>0</v>
      </c>
      <c r="R71" s="3">
        <v>12961138633</v>
      </c>
      <c r="S71" s="3">
        <v>5510192606</v>
      </c>
      <c r="T71" s="3">
        <v>0</v>
      </c>
      <c r="U71" s="3">
        <v>431771497</v>
      </c>
      <c r="V71" s="3">
        <v>431771497</v>
      </c>
      <c r="W71" s="3"/>
      <c r="X71" s="3"/>
      <c r="Y71" s="3">
        <v>920411618</v>
      </c>
      <c r="Z71" s="3">
        <v>537122102</v>
      </c>
      <c r="AA71" s="3">
        <v>380392293</v>
      </c>
      <c r="AB71" s="3">
        <v>0</v>
      </c>
      <c r="AC71" s="36">
        <f t="shared" si="2"/>
        <v>21172800246</v>
      </c>
      <c r="AD71" s="37">
        <f t="shared" si="1"/>
        <v>211649203757</v>
      </c>
    </row>
    <row r="72" spans="1:30" hidden="1" x14ac:dyDescent="0.25">
      <c r="A72" s="38">
        <v>60</v>
      </c>
      <c r="B72" s="30" t="s">
        <v>232</v>
      </c>
      <c r="C72" s="30" t="s">
        <v>1328</v>
      </c>
      <c r="D72" s="31">
        <v>890801053</v>
      </c>
      <c r="E72" s="31">
        <v>210117001</v>
      </c>
      <c r="F72" s="32" t="s">
        <v>233</v>
      </c>
      <c r="G72" s="33">
        <v>162845115215</v>
      </c>
      <c r="H72" s="33">
        <v>0</v>
      </c>
      <c r="I72" s="3"/>
      <c r="J72" s="3"/>
      <c r="K72" s="3"/>
      <c r="L72" s="3"/>
      <c r="M72" s="3"/>
      <c r="N72" s="3"/>
      <c r="O72" s="3"/>
      <c r="P72" s="34">
        <f t="shared" si="0"/>
        <v>162845115215</v>
      </c>
      <c r="Q72" s="35">
        <v>0</v>
      </c>
      <c r="R72" s="3">
        <v>16416922822</v>
      </c>
      <c r="S72" s="3">
        <v>899435821</v>
      </c>
      <c r="T72" s="3">
        <v>0</v>
      </c>
      <c r="U72" s="3">
        <v>541248673</v>
      </c>
      <c r="V72" s="3">
        <v>541248672</v>
      </c>
      <c r="W72" s="3"/>
      <c r="X72" s="3"/>
      <c r="Y72" s="3">
        <v>1131165772</v>
      </c>
      <c r="Z72" s="3">
        <v>673385465</v>
      </c>
      <c r="AA72" s="3">
        <v>476894620</v>
      </c>
      <c r="AB72" s="3">
        <v>0</v>
      </c>
      <c r="AC72" s="36">
        <f t="shared" si="2"/>
        <v>20680301845</v>
      </c>
      <c r="AD72" s="37">
        <f t="shared" si="1"/>
        <v>142164813370</v>
      </c>
    </row>
    <row r="73" spans="1:30" hidden="1" x14ac:dyDescent="0.25">
      <c r="A73" s="38">
        <v>61</v>
      </c>
      <c r="B73" s="30" t="s">
        <v>234</v>
      </c>
      <c r="C73" s="30" t="s">
        <v>1311</v>
      </c>
      <c r="D73" s="31">
        <v>890905211</v>
      </c>
      <c r="E73" s="31">
        <v>210105001</v>
      </c>
      <c r="F73" s="32" t="s">
        <v>235</v>
      </c>
      <c r="G73" s="33">
        <v>937887139464</v>
      </c>
      <c r="H73" s="33">
        <v>0</v>
      </c>
      <c r="I73" s="3"/>
      <c r="J73" s="3"/>
      <c r="K73" s="3"/>
      <c r="L73" s="3"/>
      <c r="M73" s="3"/>
      <c r="N73" s="3"/>
      <c r="O73" s="3"/>
      <c r="P73" s="34">
        <f t="shared" si="0"/>
        <v>937887139464</v>
      </c>
      <c r="Q73" s="35">
        <v>0</v>
      </c>
      <c r="R73" s="3">
        <v>87582897740</v>
      </c>
      <c r="S73" s="3">
        <v>5079109084</v>
      </c>
      <c r="T73" s="3">
        <v>0</v>
      </c>
      <c r="U73" s="3">
        <v>3061225815</v>
      </c>
      <c r="V73" s="3">
        <v>3061225815</v>
      </c>
      <c r="W73" s="3"/>
      <c r="X73" s="3"/>
      <c r="Y73" s="3">
        <v>6468336959</v>
      </c>
      <c r="Z73" s="3">
        <v>3809558726</v>
      </c>
      <c r="AA73" s="3">
        <v>2697946657</v>
      </c>
      <c r="AB73" s="3">
        <v>0</v>
      </c>
      <c r="AC73" s="36">
        <f t="shared" si="2"/>
        <v>111760300796</v>
      </c>
      <c r="AD73" s="37">
        <f t="shared" si="1"/>
        <v>826126838668</v>
      </c>
    </row>
    <row r="74" spans="1:30" hidden="1" x14ac:dyDescent="0.25">
      <c r="A74" s="38">
        <v>62</v>
      </c>
      <c r="B74" s="30" t="s">
        <v>236</v>
      </c>
      <c r="C74" s="30" t="s">
        <v>1332</v>
      </c>
      <c r="D74" s="31">
        <v>800096734</v>
      </c>
      <c r="E74" s="31">
        <v>210123001</v>
      </c>
      <c r="F74" s="32" t="s">
        <v>237</v>
      </c>
      <c r="G74" s="33">
        <v>299569338465</v>
      </c>
      <c r="H74" s="33">
        <v>0</v>
      </c>
      <c r="I74" s="3"/>
      <c r="J74" s="3"/>
      <c r="K74" s="3"/>
      <c r="L74" s="3"/>
      <c r="M74" s="3"/>
      <c r="N74" s="3"/>
      <c r="O74" s="3"/>
      <c r="P74" s="34">
        <f t="shared" si="0"/>
        <v>299569338465</v>
      </c>
      <c r="Q74" s="35">
        <v>0</v>
      </c>
      <c r="R74" s="3">
        <v>29905228509</v>
      </c>
      <c r="S74" s="3">
        <v>1880881747</v>
      </c>
      <c r="T74" s="3">
        <v>0</v>
      </c>
      <c r="U74" s="3">
        <v>914007741</v>
      </c>
      <c r="V74" s="3">
        <v>914007741</v>
      </c>
      <c r="W74" s="3"/>
      <c r="X74" s="3"/>
      <c r="Y74" s="3">
        <v>1914836178</v>
      </c>
      <c r="Z74" s="3">
        <v>1137022531</v>
      </c>
      <c r="AA74" s="3">
        <v>805244480</v>
      </c>
      <c r="AB74" s="3">
        <v>0</v>
      </c>
      <c r="AC74" s="36">
        <f t="shared" si="2"/>
        <v>37471228927</v>
      </c>
      <c r="AD74" s="37">
        <f t="shared" si="1"/>
        <v>262098109538</v>
      </c>
    </row>
    <row r="75" spans="1:30" hidden="1" x14ac:dyDescent="0.25">
      <c r="A75" s="29">
        <v>63</v>
      </c>
      <c r="B75" s="30" t="s">
        <v>238</v>
      </c>
      <c r="C75" s="30" t="s">
        <v>1344</v>
      </c>
      <c r="D75" s="31">
        <v>891180009</v>
      </c>
      <c r="E75" s="31">
        <v>210141001</v>
      </c>
      <c r="F75" s="32" t="s">
        <v>239</v>
      </c>
      <c r="G75" s="33">
        <v>209942892096</v>
      </c>
      <c r="H75" s="33">
        <v>0</v>
      </c>
      <c r="I75" s="3"/>
      <c r="J75" s="3"/>
      <c r="K75" s="3"/>
      <c r="L75" s="3"/>
      <c r="M75" s="3"/>
      <c r="N75" s="46"/>
      <c r="O75" s="46"/>
      <c r="P75" s="34">
        <f t="shared" si="0"/>
        <v>209942892096</v>
      </c>
      <c r="Q75" s="35">
        <v>0</v>
      </c>
      <c r="R75" s="3">
        <v>20846741994</v>
      </c>
      <c r="S75" s="3">
        <v>443850185</v>
      </c>
      <c r="T75" s="3">
        <v>0</v>
      </c>
      <c r="U75" s="3">
        <v>653771024</v>
      </c>
      <c r="V75" s="3">
        <v>653771024</v>
      </c>
      <c r="W75" s="3"/>
      <c r="X75" s="3"/>
      <c r="Y75" s="3">
        <v>1370811438</v>
      </c>
      <c r="Z75" s="3">
        <v>816549974</v>
      </c>
      <c r="AA75" s="3">
        <v>578284371</v>
      </c>
      <c r="AB75" s="3">
        <v>0</v>
      </c>
      <c r="AC75" s="36">
        <f t="shared" si="2"/>
        <v>25363780010</v>
      </c>
      <c r="AD75" s="37">
        <f t="shared" si="1"/>
        <v>184579112086</v>
      </c>
    </row>
    <row r="76" spans="1:30" hidden="1" x14ac:dyDescent="0.25">
      <c r="A76" s="38">
        <v>64</v>
      </c>
      <c r="B76" s="30" t="s">
        <v>240</v>
      </c>
      <c r="C76" s="30" t="s">
        <v>1371</v>
      </c>
      <c r="D76" s="31">
        <v>891380007</v>
      </c>
      <c r="E76" s="31">
        <v>212076520</v>
      </c>
      <c r="F76" s="32" t="s">
        <v>241</v>
      </c>
      <c r="G76" s="33">
        <v>128910940173</v>
      </c>
      <c r="H76" s="33">
        <v>0</v>
      </c>
      <c r="I76" s="3"/>
      <c r="J76" s="3"/>
      <c r="K76" s="3"/>
      <c r="L76" s="3"/>
      <c r="M76" s="3"/>
      <c r="N76" s="3"/>
      <c r="O76" s="3"/>
      <c r="P76" s="34">
        <f t="shared" si="0"/>
        <v>128910940173</v>
      </c>
      <c r="Q76" s="35">
        <v>0</v>
      </c>
      <c r="R76" s="3">
        <v>13548841492</v>
      </c>
      <c r="S76" s="3">
        <v>263760410</v>
      </c>
      <c r="T76" s="3">
        <v>0</v>
      </c>
      <c r="U76" s="3">
        <v>451543204</v>
      </c>
      <c r="V76" s="3">
        <v>451543204</v>
      </c>
      <c r="W76" s="3"/>
      <c r="X76" s="3"/>
      <c r="Y76" s="3">
        <v>946100313</v>
      </c>
      <c r="Z76" s="3">
        <v>561717539</v>
      </c>
      <c r="AA76" s="3">
        <v>397810892</v>
      </c>
      <c r="AB76" s="3">
        <v>0</v>
      </c>
      <c r="AC76" s="36">
        <f t="shared" si="2"/>
        <v>16621317054</v>
      </c>
      <c r="AD76" s="37">
        <f t="shared" si="1"/>
        <v>112289623119</v>
      </c>
    </row>
    <row r="77" spans="1:30" hidden="1" x14ac:dyDescent="0.25">
      <c r="A77" s="29">
        <v>65</v>
      </c>
      <c r="B77" s="30" t="s">
        <v>242</v>
      </c>
      <c r="C77" s="30" t="s">
        <v>1352</v>
      </c>
      <c r="D77" s="31">
        <v>891280000</v>
      </c>
      <c r="E77" s="31">
        <v>210152001</v>
      </c>
      <c r="F77" s="32" t="s">
        <v>243</v>
      </c>
      <c r="G77" s="33">
        <v>211898810140</v>
      </c>
      <c r="H77" s="33">
        <v>0</v>
      </c>
      <c r="I77" s="3"/>
      <c r="J77" s="3"/>
      <c r="K77" s="3"/>
      <c r="L77" s="3"/>
      <c r="M77" s="3"/>
      <c r="N77" s="3"/>
      <c r="O77" s="3"/>
      <c r="P77" s="34">
        <f t="shared" si="0"/>
        <v>211898810140</v>
      </c>
      <c r="Q77" s="35">
        <v>0</v>
      </c>
      <c r="R77" s="3">
        <v>21519279302</v>
      </c>
      <c r="S77" s="3">
        <v>1309000237</v>
      </c>
      <c r="T77" s="3">
        <v>0</v>
      </c>
      <c r="U77" s="3">
        <v>669955962</v>
      </c>
      <c r="V77" s="3">
        <v>669955962</v>
      </c>
      <c r="W77" s="3"/>
      <c r="X77" s="3"/>
      <c r="Y77" s="3">
        <v>1404860918</v>
      </c>
      <c r="Z77" s="3">
        <v>833422891</v>
      </c>
      <c r="AA77" s="3">
        <v>590233847</v>
      </c>
      <c r="AB77" s="3">
        <v>0</v>
      </c>
      <c r="AC77" s="36">
        <f t="shared" si="2"/>
        <v>26996709119</v>
      </c>
      <c r="AD77" s="37">
        <f t="shared" si="1"/>
        <v>184902101021</v>
      </c>
    </row>
    <row r="78" spans="1:30" hidden="1" x14ac:dyDescent="0.25">
      <c r="A78" s="38">
        <v>66</v>
      </c>
      <c r="B78" s="30" t="s">
        <v>244</v>
      </c>
      <c r="C78" s="30" t="s">
        <v>1357</v>
      </c>
      <c r="D78" s="31">
        <v>891480030</v>
      </c>
      <c r="E78" s="31">
        <v>210166001</v>
      </c>
      <c r="F78" s="32" t="s">
        <v>245</v>
      </c>
      <c r="G78" s="33">
        <v>243529801268</v>
      </c>
      <c r="H78" s="33">
        <v>0</v>
      </c>
      <c r="I78" s="3"/>
      <c r="J78" s="3"/>
      <c r="K78" s="3"/>
      <c r="L78" s="3"/>
      <c r="M78" s="3"/>
      <c r="N78" s="3"/>
      <c r="O78" s="3"/>
      <c r="P78" s="34">
        <f t="shared" ref="P78:P141" si="3">SUM(G78:N78)</f>
        <v>243529801268</v>
      </c>
      <c r="Q78" s="35">
        <v>0</v>
      </c>
      <c r="R78" s="3">
        <v>23270786581</v>
      </c>
      <c r="S78" s="3">
        <v>2910941149</v>
      </c>
      <c r="T78" s="3">
        <v>0</v>
      </c>
      <c r="U78" s="3">
        <v>802846170</v>
      </c>
      <c r="V78" s="3">
        <v>802846170</v>
      </c>
      <c r="W78" s="3"/>
      <c r="X78" s="3"/>
      <c r="Y78" s="3">
        <v>1686889038</v>
      </c>
      <c r="Z78" s="3">
        <v>998736743</v>
      </c>
      <c r="AA78" s="3">
        <v>707309862</v>
      </c>
      <c r="AB78" s="3">
        <v>0</v>
      </c>
      <c r="AC78" s="36">
        <f t="shared" ref="AC78:AC141" si="4">SUM(R78:AB78)</f>
        <v>31180355713</v>
      </c>
      <c r="AD78" s="37">
        <f t="shared" ref="AD78:AD141" si="5">+P78+Q78-AC78</f>
        <v>212349445555</v>
      </c>
    </row>
    <row r="79" spans="1:30" hidden="1" x14ac:dyDescent="0.25">
      <c r="A79" s="29">
        <v>67</v>
      </c>
      <c r="B79" s="30" t="s">
        <v>246</v>
      </c>
      <c r="C79" s="30" t="s">
        <v>1330</v>
      </c>
      <c r="D79" s="31">
        <v>891580006</v>
      </c>
      <c r="E79" s="31">
        <v>210119001</v>
      </c>
      <c r="F79" s="32" t="s">
        <v>247</v>
      </c>
      <c r="G79" s="33">
        <v>175682389093</v>
      </c>
      <c r="H79" s="33">
        <v>0</v>
      </c>
      <c r="I79" s="3"/>
      <c r="J79" s="3"/>
      <c r="K79" s="3"/>
      <c r="L79" s="3"/>
      <c r="M79" s="3"/>
      <c r="N79" s="46"/>
      <c r="O79" s="46"/>
      <c r="P79" s="34">
        <f t="shared" si="3"/>
        <v>175682389093</v>
      </c>
      <c r="Q79" s="35">
        <v>0</v>
      </c>
      <c r="R79" s="3">
        <v>14763505837</v>
      </c>
      <c r="S79" s="3">
        <v>1792140419</v>
      </c>
      <c r="T79" s="3">
        <v>0</v>
      </c>
      <c r="U79" s="3">
        <v>463127454</v>
      </c>
      <c r="V79" s="3">
        <v>463127453</v>
      </c>
      <c r="W79" s="3"/>
      <c r="X79" s="3"/>
      <c r="Y79" s="3">
        <v>975415226</v>
      </c>
      <c r="Z79" s="3">
        <v>576128994</v>
      </c>
      <c r="AA79" s="3">
        <v>408017149</v>
      </c>
      <c r="AB79" s="3">
        <v>0</v>
      </c>
      <c r="AC79" s="36">
        <f t="shared" si="4"/>
        <v>19441462532</v>
      </c>
      <c r="AD79" s="37">
        <f t="shared" si="5"/>
        <v>156240926561</v>
      </c>
    </row>
    <row r="80" spans="1:30" hidden="1" x14ac:dyDescent="0.25">
      <c r="A80" s="38">
        <v>68</v>
      </c>
      <c r="B80" s="30" t="s">
        <v>248</v>
      </c>
      <c r="C80" s="30" t="s">
        <v>1334</v>
      </c>
      <c r="D80" s="31">
        <v>800096777</v>
      </c>
      <c r="E80" s="31">
        <v>216023660</v>
      </c>
      <c r="F80" s="32" t="s">
        <v>249</v>
      </c>
      <c r="G80" s="33">
        <v>78206646184</v>
      </c>
      <c r="H80" s="33">
        <v>0</v>
      </c>
      <c r="I80" s="3"/>
      <c r="J80" s="3"/>
      <c r="K80" s="3"/>
      <c r="L80" s="3"/>
      <c r="M80" s="3"/>
      <c r="N80" s="3"/>
      <c r="O80" s="3"/>
      <c r="P80" s="34">
        <f t="shared" si="3"/>
        <v>78206646184</v>
      </c>
      <c r="Q80" s="35">
        <v>0</v>
      </c>
      <c r="R80" s="3">
        <v>7524102301</v>
      </c>
      <c r="S80" s="3">
        <v>258211183</v>
      </c>
      <c r="T80" s="3">
        <v>0</v>
      </c>
      <c r="U80" s="3">
        <v>240419336</v>
      </c>
      <c r="V80" s="3">
        <v>240419336</v>
      </c>
      <c r="W80" s="3"/>
      <c r="X80" s="3"/>
      <c r="Y80" s="3">
        <v>507885981</v>
      </c>
      <c r="Z80" s="3">
        <v>299080857</v>
      </c>
      <c r="AA80" s="3">
        <v>211810410</v>
      </c>
      <c r="AB80" s="3">
        <v>0</v>
      </c>
      <c r="AC80" s="36">
        <f t="shared" si="4"/>
        <v>9281929404</v>
      </c>
      <c r="AD80" s="37">
        <f t="shared" si="5"/>
        <v>68924716780</v>
      </c>
    </row>
    <row r="81" spans="1:30" hidden="1" x14ac:dyDescent="0.25">
      <c r="A81" s="29">
        <v>69</v>
      </c>
      <c r="B81" s="30" t="s">
        <v>250</v>
      </c>
      <c r="C81" s="30" t="s">
        <v>1364</v>
      </c>
      <c r="D81" s="31">
        <v>800104062</v>
      </c>
      <c r="E81" s="31">
        <v>210170001</v>
      </c>
      <c r="F81" s="32" t="s">
        <v>251</v>
      </c>
      <c r="G81" s="33">
        <v>188772480245</v>
      </c>
      <c r="H81" s="33">
        <v>0</v>
      </c>
      <c r="I81" s="3"/>
      <c r="J81" s="3"/>
      <c r="K81" s="3"/>
      <c r="L81" s="3"/>
      <c r="M81" s="3"/>
      <c r="N81" s="3"/>
      <c r="O81" s="3"/>
      <c r="P81" s="34">
        <f t="shared" si="3"/>
        <v>188772480245</v>
      </c>
      <c r="Q81" s="35">
        <v>0</v>
      </c>
      <c r="R81" s="3">
        <v>17742551071</v>
      </c>
      <c r="S81" s="3">
        <v>509062324</v>
      </c>
      <c r="T81" s="3">
        <v>0</v>
      </c>
      <c r="U81" s="3">
        <v>557401977</v>
      </c>
      <c r="V81" s="3">
        <v>557401976</v>
      </c>
      <c r="W81" s="3"/>
      <c r="X81" s="3"/>
      <c r="Y81" s="3">
        <v>1171939736</v>
      </c>
      <c r="Z81" s="3">
        <v>693406096</v>
      </c>
      <c r="AA81" s="3">
        <v>491073321</v>
      </c>
      <c r="AB81" s="3">
        <v>0</v>
      </c>
      <c r="AC81" s="36">
        <f t="shared" si="4"/>
        <v>21722836501</v>
      </c>
      <c r="AD81" s="37">
        <f t="shared" si="5"/>
        <v>167049643744</v>
      </c>
    </row>
    <row r="82" spans="1:30" hidden="1" x14ac:dyDescent="0.25">
      <c r="A82" s="38">
        <v>70</v>
      </c>
      <c r="B82" s="30" t="s">
        <v>252</v>
      </c>
      <c r="C82" s="30" t="s">
        <v>1341</v>
      </c>
      <c r="D82" s="31">
        <v>800094755</v>
      </c>
      <c r="E82" s="31">
        <v>215425754</v>
      </c>
      <c r="F82" s="32" t="s">
        <v>253</v>
      </c>
      <c r="G82" s="33">
        <v>249772389649</v>
      </c>
      <c r="H82" s="33">
        <v>0</v>
      </c>
      <c r="I82" s="3"/>
      <c r="J82" s="3"/>
      <c r="K82" s="3"/>
      <c r="L82" s="3"/>
      <c r="M82" s="3"/>
      <c r="N82" s="3"/>
      <c r="O82" s="3"/>
      <c r="P82" s="34">
        <f t="shared" si="3"/>
        <v>249772389649</v>
      </c>
      <c r="Q82" s="35">
        <v>0</v>
      </c>
      <c r="R82" s="3">
        <v>15883297946</v>
      </c>
      <c r="S82" s="3">
        <v>7294835396</v>
      </c>
      <c r="T82" s="3">
        <v>0</v>
      </c>
      <c r="U82" s="3">
        <v>561996640</v>
      </c>
      <c r="V82" s="3">
        <v>561996639</v>
      </c>
      <c r="W82" s="3"/>
      <c r="X82" s="3"/>
      <c r="Y82" s="3">
        <v>1174917961</v>
      </c>
      <c r="Z82" s="3">
        <v>699121860</v>
      </c>
      <c r="AA82" s="3">
        <v>495121251</v>
      </c>
      <c r="AB82" s="3">
        <v>0</v>
      </c>
      <c r="AC82" s="36">
        <f t="shared" si="4"/>
        <v>26671287693</v>
      </c>
      <c r="AD82" s="37">
        <f t="shared" si="5"/>
        <v>223101101956</v>
      </c>
    </row>
    <row r="83" spans="1:30" hidden="1" x14ac:dyDescent="0.25">
      <c r="A83" s="29">
        <v>71</v>
      </c>
      <c r="B83" s="30" t="s">
        <v>254</v>
      </c>
      <c r="C83" s="30" t="s">
        <v>1327</v>
      </c>
      <c r="D83" s="31">
        <v>891855130</v>
      </c>
      <c r="E83" s="31">
        <v>215915759</v>
      </c>
      <c r="F83" s="32" t="s">
        <v>255</v>
      </c>
      <c r="G83" s="33">
        <v>70058297396</v>
      </c>
      <c r="H83" s="33">
        <v>0</v>
      </c>
      <c r="I83" s="3"/>
      <c r="J83" s="3"/>
      <c r="K83" s="3"/>
      <c r="L83" s="3"/>
      <c r="M83" s="3"/>
      <c r="N83" s="3"/>
      <c r="O83" s="3"/>
      <c r="P83" s="34">
        <f t="shared" si="3"/>
        <v>70058297396</v>
      </c>
      <c r="Q83" s="35">
        <v>0</v>
      </c>
      <c r="R83" s="3">
        <v>6672540191</v>
      </c>
      <c r="S83" s="3">
        <v>202243132</v>
      </c>
      <c r="T83" s="3">
        <v>0</v>
      </c>
      <c r="U83" s="3">
        <v>228440250</v>
      </c>
      <c r="V83" s="3">
        <v>228440250</v>
      </c>
      <c r="W83" s="3"/>
      <c r="X83" s="3"/>
      <c r="Y83" s="3">
        <v>480040100</v>
      </c>
      <c r="Z83" s="3">
        <v>284174347</v>
      </c>
      <c r="AA83" s="3">
        <v>201253553</v>
      </c>
      <c r="AB83" s="3">
        <v>0</v>
      </c>
      <c r="AC83" s="36">
        <f t="shared" si="4"/>
        <v>8297131823</v>
      </c>
      <c r="AD83" s="37">
        <f t="shared" si="5"/>
        <v>61761165573</v>
      </c>
    </row>
    <row r="84" spans="1:30" hidden="1" x14ac:dyDescent="0.25">
      <c r="A84" s="38">
        <v>72</v>
      </c>
      <c r="B84" s="30" t="s">
        <v>256</v>
      </c>
      <c r="C84" s="30" t="s">
        <v>1321</v>
      </c>
      <c r="D84" s="31">
        <v>890106291</v>
      </c>
      <c r="E84" s="31">
        <v>215808758</v>
      </c>
      <c r="F84" s="32" t="s">
        <v>257</v>
      </c>
      <c r="G84" s="33">
        <v>258544825501</v>
      </c>
      <c r="H84" s="33">
        <v>0</v>
      </c>
      <c r="I84" s="3"/>
      <c r="J84" s="3"/>
      <c r="K84" s="3"/>
      <c r="L84" s="3"/>
      <c r="M84" s="3"/>
      <c r="N84" s="3"/>
      <c r="O84" s="3"/>
      <c r="P84" s="34">
        <f t="shared" si="3"/>
        <v>258544825501</v>
      </c>
      <c r="Q84" s="35">
        <v>0</v>
      </c>
      <c r="R84" s="3">
        <v>15615531726</v>
      </c>
      <c r="S84" s="3">
        <v>8687057127</v>
      </c>
      <c r="T84" s="3">
        <v>0</v>
      </c>
      <c r="U84" s="3">
        <v>518739005</v>
      </c>
      <c r="V84" s="3">
        <v>518739004</v>
      </c>
      <c r="W84" s="3"/>
      <c r="X84" s="3"/>
      <c r="Y84" s="3">
        <v>1095232198</v>
      </c>
      <c r="Z84" s="3">
        <v>645309436</v>
      </c>
      <c r="AA84" s="3">
        <v>457011050</v>
      </c>
      <c r="AB84" s="3">
        <v>0</v>
      </c>
      <c r="AC84" s="36">
        <f t="shared" si="4"/>
        <v>27537619546</v>
      </c>
      <c r="AD84" s="37">
        <f t="shared" si="5"/>
        <v>231007205955</v>
      </c>
    </row>
    <row r="85" spans="1:30" hidden="1" x14ac:dyDescent="0.25">
      <c r="A85" s="29">
        <v>73</v>
      </c>
      <c r="B85" s="30" t="s">
        <v>258</v>
      </c>
      <c r="C85" s="30" t="s">
        <v>1372</v>
      </c>
      <c r="D85" s="31">
        <v>891900272</v>
      </c>
      <c r="E85" s="31">
        <v>213476834</v>
      </c>
      <c r="F85" s="32" t="s">
        <v>259</v>
      </c>
      <c r="G85" s="33">
        <v>72200310641</v>
      </c>
      <c r="H85" s="33">
        <v>0</v>
      </c>
      <c r="I85" s="3"/>
      <c r="J85" s="3"/>
      <c r="K85" s="3"/>
      <c r="L85" s="3"/>
      <c r="M85" s="3"/>
      <c r="N85" s="3"/>
      <c r="O85" s="3"/>
      <c r="P85" s="34">
        <f t="shared" si="3"/>
        <v>72200310641</v>
      </c>
      <c r="Q85" s="35">
        <v>0</v>
      </c>
      <c r="R85" s="3">
        <v>8170941623</v>
      </c>
      <c r="S85" s="3">
        <v>229660296</v>
      </c>
      <c r="T85" s="3">
        <v>0</v>
      </c>
      <c r="U85" s="3">
        <v>264315688</v>
      </c>
      <c r="V85" s="3">
        <v>264315688</v>
      </c>
      <c r="W85" s="3"/>
      <c r="X85" s="3"/>
      <c r="Y85" s="3">
        <v>551882940</v>
      </c>
      <c r="Z85" s="3">
        <v>328807772</v>
      </c>
      <c r="AA85" s="3">
        <v>232863145</v>
      </c>
      <c r="AB85" s="3">
        <v>0</v>
      </c>
      <c r="AC85" s="36">
        <f t="shared" si="4"/>
        <v>10042787152</v>
      </c>
      <c r="AD85" s="37">
        <f t="shared" si="5"/>
        <v>62157523489</v>
      </c>
    </row>
    <row r="86" spans="1:30" hidden="1" x14ac:dyDescent="0.25">
      <c r="A86" s="38">
        <v>74</v>
      </c>
      <c r="B86" s="30" t="s">
        <v>260</v>
      </c>
      <c r="C86" s="30" t="s">
        <v>1354</v>
      </c>
      <c r="D86" s="31">
        <v>891200916</v>
      </c>
      <c r="E86" s="31">
        <v>213552835</v>
      </c>
      <c r="F86" s="32" t="s">
        <v>261</v>
      </c>
      <c r="G86" s="33">
        <v>152948336402</v>
      </c>
      <c r="H86" s="33">
        <v>0</v>
      </c>
      <c r="I86" s="3"/>
      <c r="J86" s="3"/>
      <c r="K86" s="3"/>
      <c r="L86" s="3"/>
      <c r="M86" s="3"/>
      <c r="N86" s="3"/>
      <c r="O86" s="3"/>
      <c r="P86" s="34">
        <f t="shared" si="3"/>
        <v>152948336402</v>
      </c>
      <c r="Q86" s="35">
        <v>0</v>
      </c>
      <c r="R86" s="3">
        <v>12877695697</v>
      </c>
      <c r="S86" s="3">
        <v>1408628877</v>
      </c>
      <c r="T86" s="3">
        <v>0</v>
      </c>
      <c r="U86" s="3">
        <v>420339386</v>
      </c>
      <c r="V86" s="3">
        <v>420339385</v>
      </c>
      <c r="W86" s="3"/>
      <c r="X86" s="3"/>
      <c r="Y86" s="3">
        <v>886329215</v>
      </c>
      <c r="Z86" s="3">
        <v>522900681</v>
      </c>
      <c r="AA86" s="3">
        <v>370320619</v>
      </c>
      <c r="AB86" s="3">
        <v>0</v>
      </c>
      <c r="AC86" s="36">
        <f t="shared" si="4"/>
        <v>16906553860</v>
      </c>
      <c r="AD86" s="37">
        <f t="shared" si="5"/>
        <v>136041782542</v>
      </c>
    </row>
    <row r="87" spans="1:30" hidden="1" x14ac:dyDescent="0.25">
      <c r="A87" s="29">
        <v>75</v>
      </c>
      <c r="B87" s="30" t="s">
        <v>262</v>
      </c>
      <c r="C87" s="30" t="s">
        <v>1325</v>
      </c>
      <c r="D87" s="31">
        <v>891800846</v>
      </c>
      <c r="E87" s="31">
        <v>210115001</v>
      </c>
      <c r="F87" s="32" t="s">
        <v>263</v>
      </c>
      <c r="G87" s="33">
        <v>86802228849</v>
      </c>
      <c r="H87" s="33">
        <v>0</v>
      </c>
      <c r="I87" s="3"/>
      <c r="J87" s="3"/>
      <c r="K87" s="3"/>
      <c r="L87" s="3"/>
      <c r="M87" s="3"/>
      <c r="N87" s="3"/>
      <c r="O87" s="3"/>
      <c r="P87" s="34">
        <f t="shared" si="3"/>
        <v>86802228849</v>
      </c>
      <c r="Q87" s="35">
        <v>0</v>
      </c>
      <c r="R87" s="3">
        <v>7779424277</v>
      </c>
      <c r="S87" s="3">
        <v>500306085</v>
      </c>
      <c r="T87" s="3">
        <v>0</v>
      </c>
      <c r="U87" s="3">
        <v>246701265</v>
      </c>
      <c r="V87" s="3">
        <v>246701264</v>
      </c>
      <c r="W87" s="3"/>
      <c r="X87" s="3"/>
      <c r="Y87" s="3">
        <v>519004569</v>
      </c>
      <c r="Z87" s="3">
        <v>306895563</v>
      </c>
      <c r="AA87" s="3">
        <v>217344820</v>
      </c>
      <c r="AB87" s="3">
        <v>0</v>
      </c>
      <c r="AC87" s="36">
        <f t="shared" si="4"/>
        <v>9816377843</v>
      </c>
      <c r="AD87" s="37">
        <f t="shared" si="5"/>
        <v>76985851006</v>
      </c>
    </row>
    <row r="88" spans="1:30" s="161" customFormat="1" hidden="1" x14ac:dyDescent="0.25">
      <c r="A88" s="162">
        <v>76</v>
      </c>
      <c r="B88" s="156" t="s">
        <v>264</v>
      </c>
      <c r="C88" s="156" t="s">
        <v>1318</v>
      </c>
      <c r="D88" s="157">
        <v>890981138</v>
      </c>
      <c r="E88" s="149">
        <v>213705837</v>
      </c>
      <c r="F88" s="158" t="s">
        <v>265</v>
      </c>
      <c r="G88" s="151">
        <v>123401006427</v>
      </c>
      <c r="H88" s="151">
        <v>0</v>
      </c>
      <c r="I88" s="159"/>
      <c r="J88" s="159"/>
      <c r="K88" s="159"/>
      <c r="L88" s="159"/>
      <c r="M88" s="159"/>
      <c r="N88" s="159"/>
      <c r="O88" s="159"/>
      <c r="P88" s="159">
        <f>SUM(G88:O88)</f>
        <v>123401006427</v>
      </c>
      <c r="Q88" s="153">
        <v>2509381019</v>
      </c>
      <c r="R88" s="152">
        <v>11000952237</v>
      </c>
      <c r="S88" s="152">
        <v>820047522</v>
      </c>
      <c r="T88" s="152">
        <v>0</v>
      </c>
      <c r="U88" s="152">
        <v>360818111</v>
      </c>
      <c r="V88" s="152">
        <v>360818110</v>
      </c>
      <c r="W88" s="159"/>
      <c r="X88" s="159"/>
      <c r="Y88" s="152">
        <v>761598289</v>
      </c>
      <c r="Z88" s="152">
        <v>448856467</v>
      </c>
      <c r="AA88" s="152">
        <v>317882172</v>
      </c>
      <c r="AB88" s="152">
        <v>0</v>
      </c>
      <c r="AC88" s="152">
        <f>SUM(R88:AA88)</f>
        <v>14070972908</v>
      </c>
      <c r="AD88" s="152">
        <f t="shared" si="5"/>
        <v>111839414538</v>
      </c>
    </row>
    <row r="89" spans="1:30" hidden="1" x14ac:dyDescent="0.25">
      <c r="A89" s="29">
        <v>77</v>
      </c>
      <c r="B89" s="30" t="s">
        <v>266</v>
      </c>
      <c r="C89" s="30" t="s">
        <v>1331</v>
      </c>
      <c r="D89" s="31">
        <v>800098911</v>
      </c>
      <c r="E89" s="31">
        <v>210120001</v>
      </c>
      <c r="F89" s="32" t="s">
        <v>267</v>
      </c>
      <c r="G89" s="33">
        <v>303871242789</v>
      </c>
      <c r="H89" s="33">
        <v>0</v>
      </c>
      <c r="I89" s="3"/>
      <c r="J89" s="3"/>
      <c r="K89" s="3"/>
      <c r="L89" s="3"/>
      <c r="M89" s="3"/>
      <c r="N89" s="3"/>
      <c r="O89" s="3"/>
      <c r="P89" s="34">
        <f t="shared" si="3"/>
        <v>303871242789</v>
      </c>
      <c r="Q89" s="35">
        <v>0</v>
      </c>
      <c r="R89" s="3">
        <v>22132069808</v>
      </c>
      <c r="S89" s="3">
        <v>2749805409</v>
      </c>
      <c r="T89" s="3">
        <v>0</v>
      </c>
      <c r="U89" s="3">
        <v>706687514</v>
      </c>
      <c r="V89" s="3">
        <v>706687514</v>
      </c>
      <c r="W89" s="3"/>
      <c r="X89" s="3"/>
      <c r="Y89" s="3">
        <v>1487093254</v>
      </c>
      <c r="Z89" s="3">
        <v>879116817</v>
      </c>
      <c r="AA89" s="3">
        <v>622594491</v>
      </c>
      <c r="AB89" s="3">
        <v>0</v>
      </c>
      <c r="AC89" s="36">
        <f t="shared" si="4"/>
        <v>29284054807</v>
      </c>
      <c r="AD89" s="37">
        <f t="shared" si="5"/>
        <v>274587187982</v>
      </c>
    </row>
    <row r="90" spans="1:30" hidden="1" x14ac:dyDescent="0.25">
      <c r="A90" s="38">
        <v>78</v>
      </c>
      <c r="B90" s="30" t="s">
        <v>268</v>
      </c>
      <c r="C90" s="30" t="s">
        <v>1351</v>
      </c>
      <c r="D90" s="31">
        <v>892099324</v>
      </c>
      <c r="E90" s="31">
        <v>210150001</v>
      </c>
      <c r="F90" s="32" t="s">
        <v>269</v>
      </c>
      <c r="G90" s="33">
        <v>254858516852</v>
      </c>
      <c r="H90" s="33">
        <v>0</v>
      </c>
      <c r="I90" s="3"/>
      <c r="J90" s="3"/>
      <c r="K90" s="3"/>
      <c r="L90" s="3"/>
      <c r="M90" s="3"/>
      <c r="N90" s="46"/>
      <c r="O90" s="46"/>
      <c r="P90" s="34">
        <f t="shared" si="3"/>
        <v>254858516852</v>
      </c>
      <c r="Q90" s="35">
        <v>0</v>
      </c>
      <c r="R90" s="3">
        <v>22576543308</v>
      </c>
      <c r="S90" s="3">
        <v>1333589690</v>
      </c>
      <c r="T90" s="3">
        <v>0</v>
      </c>
      <c r="U90" s="3">
        <v>755283971</v>
      </c>
      <c r="V90" s="3">
        <v>755283970</v>
      </c>
      <c r="W90" s="3"/>
      <c r="X90" s="3"/>
      <c r="Y90" s="3">
        <v>1604978998</v>
      </c>
      <c r="Z90" s="3">
        <v>925284412</v>
      </c>
      <c r="AA90" s="3">
        <v>655290590</v>
      </c>
      <c r="AB90" s="3">
        <v>0</v>
      </c>
      <c r="AC90" s="36">
        <f t="shared" si="4"/>
        <v>28606254939</v>
      </c>
      <c r="AD90" s="37">
        <f t="shared" si="5"/>
        <v>226252261913</v>
      </c>
    </row>
    <row r="91" spans="1:30" hidden="1" x14ac:dyDescent="0.25">
      <c r="A91" s="29">
        <v>79</v>
      </c>
      <c r="B91" s="30" t="s">
        <v>270</v>
      </c>
      <c r="C91" s="30" t="s">
        <v>1343</v>
      </c>
      <c r="D91" s="31">
        <v>891680011</v>
      </c>
      <c r="E91" s="31">
        <v>210127001</v>
      </c>
      <c r="F91" s="32" t="s">
        <v>271</v>
      </c>
      <c r="G91" s="33">
        <v>142887723601</v>
      </c>
      <c r="H91" s="33">
        <v>0</v>
      </c>
      <c r="I91" s="3"/>
      <c r="J91" s="3"/>
      <c r="K91" s="3"/>
      <c r="L91" s="3"/>
      <c r="M91" s="3"/>
      <c r="N91" s="3"/>
      <c r="O91" s="3"/>
      <c r="P91" s="34">
        <f t="shared" si="3"/>
        <v>142887723601</v>
      </c>
      <c r="Q91" s="35">
        <v>0</v>
      </c>
      <c r="R91" s="3">
        <v>11826141648</v>
      </c>
      <c r="S91" s="3">
        <v>1135932381</v>
      </c>
      <c r="T91" s="3">
        <v>0</v>
      </c>
      <c r="U91" s="3">
        <v>374831097</v>
      </c>
      <c r="V91" s="3">
        <v>374831096</v>
      </c>
      <c r="W91" s="3"/>
      <c r="X91" s="3"/>
      <c r="Y91" s="3">
        <v>775181201</v>
      </c>
      <c r="Z91" s="3">
        <v>466288654</v>
      </c>
      <c r="AA91" s="3">
        <v>330227726</v>
      </c>
      <c r="AB91" s="3">
        <v>0</v>
      </c>
      <c r="AC91" s="36">
        <f t="shared" si="4"/>
        <v>15283433803</v>
      </c>
      <c r="AD91" s="37">
        <f t="shared" si="5"/>
        <v>127604289798</v>
      </c>
    </row>
    <row r="92" spans="1:30" hidden="1" x14ac:dyDescent="0.25">
      <c r="A92" s="38">
        <v>80</v>
      </c>
      <c r="B92" s="30" t="s">
        <v>272</v>
      </c>
      <c r="C92" s="30" t="s">
        <v>1348</v>
      </c>
      <c r="D92" s="31">
        <v>892115155</v>
      </c>
      <c r="E92" s="31">
        <v>214744847</v>
      </c>
      <c r="F92" s="32" t="s">
        <v>273</v>
      </c>
      <c r="G92" s="33">
        <v>260140754069</v>
      </c>
      <c r="H92" s="33">
        <v>0</v>
      </c>
      <c r="I92" s="3"/>
      <c r="J92" s="3"/>
      <c r="K92" s="3"/>
      <c r="L92" s="3"/>
      <c r="M92" s="3"/>
      <c r="N92" s="3"/>
      <c r="O92" s="3"/>
      <c r="P92" s="34">
        <f t="shared" si="3"/>
        <v>260140754069</v>
      </c>
      <c r="Q92" s="35">
        <v>0</v>
      </c>
      <c r="R92" s="3">
        <v>6538393405</v>
      </c>
      <c r="S92" s="3">
        <v>15116276245</v>
      </c>
      <c r="T92" s="3">
        <v>0</v>
      </c>
      <c r="U92" s="3">
        <v>201489547</v>
      </c>
      <c r="V92" s="3">
        <v>201489547</v>
      </c>
      <c r="W92" s="3"/>
      <c r="X92" s="3"/>
      <c r="Y92" s="3">
        <v>441932178</v>
      </c>
      <c r="Z92" s="3">
        <v>250652166</v>
      </c>
      <c r="AA92" s="3">
        <v>177512993</v>
      </c>
      <c r="AB92" s="3">
        <v>0</v>
      </c>
      <c r="AC92" s="36">
        <f t="shared" si="4"/>
        <v>22927746081</v>
      </c>
      <c r="AD92" s="37">
        <f t="shared" si="5"/>
        <v>237213007988</v>
      </c>
    </row>
    <row r="93" spans="1:30" hidden="1" x14ac:dyDescent="0.25">
      <c r="A93" s="29">
        <v>81</v>
      </c>
      <c r="B93" s="30" t="s">
        <v>274</v>
      </c>
      <c r="C93" s="30" t="s">
        <v>1312</v>
      </c>
      <c r="D93" s="31">
        <v>890980095</v>
      </c>
      <c r="E93" s="31">
        <v>214505045</v>
      </c>
      <c r="F93" s="32" t="s">
        <v>275</v>
      </c>
      <c r="G93" s="33">
        <v>79684048262</v>
      </c>
      <c r="H93" s="33">
        <v>0</v>
      </c>
      <c r="I93" s="3"/>
      <c r="J93" s="3"/>
      <c r="K93" s="3"/>
      <c r="L93" s="3"/>
      <c r="M93" s="3"/>
      <c r="N93" s="3"/>
      <c r="O93" s="3"/>
      <c r="P93" s="34">
        <f t="shared" si="3"/>
        <v>79684048262</v>
      </c>
      <c r="Q93" s="35">
        <v>0</v>
      </c>
      <c r="R93" s="3">
        <v>6857305209</v>
      </c>
      <c r="S93" s="3">
        <v>279603112</v>
      </c>
      <c r="T93" s="3">
        <v>0</v>
      </c>
      <c r="U93" s="3">
        <v>234641076</v>
      </c>
      <c r="V93" s="3">
        <v>234641075</v>
      </c>
      <c r="W93" s="3"/>
      <c r="X93" s="3"/>
      <c r="Y93" s="3">
        <v>501177497</v>
      </c>
      <c r="Z93" s="3">
        <v>292194743</v>
      </c>
      <c r="AA93" s="3">
        <v>206933634</v>
      </c>
      <c r="AB93" s="3">
        <v>0</v>
      </c>
      <c r="AC93" s="36">
        <f t="shared" si="4"/>
        <v>8606496346</v>
      </c>
      <c r="AD93" s="37">
        <f t="shared" si="5"/>
        <v>71077551916</v>
      </c>
    </row>
    <row r="94" spans="1:30" hidden="1" x14ac:dyDescent="0.25">
      <c r="A94" s="38">
        <v>82</v>
      </c>
      <c r="B94" s="30" t="s">
        <v>276</v>
      </c>
      <c r="C94" s="30" t="s">
        <v>1336</v>
      </c>
      <c r="D94" s="31">
        <v>899999328</v>
      </c>
      <c r="E94" s="31">
        <v>216925269</v>
      </c>
      <c r="F94" s="32" t="s">
        <v>277</v>
      </c>
      <c r="G94" s="33">
        <v>56571326957</v>
      </c>
      <c r="H94" s="33">
        <v>0</v>
      </c>
      <c r="I94" s="3"/>
      <c r="J94" s="3"/>
      <c r="K94" s="3"/>
      <c r="L94" s="3"/>
      <c r="M94" s="3"/>
      <c r="N94" s="3"/>
      <c r="O94" s="3"/>
      <c r="P94" s="34">
        <f t="shared" si="3"/>
        <v>56571326957</v>
      </c>
      <c r="Q94" s="35">
        <v>0</v>
      </c>
      <c r="R94" s="3">
        <v>5668958814</v>
      </c>
      <c r="S94" s="3">
        <v>151954877</v>
      </c>
      <c r="T94" s="3">
        <v>0</v>
      </c>
      <c r="U94" s="3">
        <v>190631613</v>
      </c>
      <c r="V94" s="3">
        <v>190631612</v>
      </c>
      <c r="W94" s="3"/>
      <c r="X94" s="3"/>
      <c r="Y94" s="3">
        <v>398745544</v>
      </c>
      <c r="Z94" s="3">
        <v>237215888</v>
      </c>
      <c r="AA94" s="3">
        <v>167997361</v>
      </c>
      <c r="AB94" s="3">
        <v>0</v>
      </c>
      <c r="AC94" s="36">
        <f t="shared" si="4"/>
        <v>7006135709</v>
      </c>
      <c r="AD94" s="37">
        <f t="shared" si="5"/>
        <v>49565191248</v>
      </c>
    </row>
    <row r="95" spans="1:30" hidden="1" x14ac:dyDescent="0.25">
      <c r="A95" s="29">
        <v>83</v>
      </c>
      <c r="B95" s="30" t="s">
        <v>278</v>
      </c>
      <c r="C95" s="30" t="s">
        <v>1346</v>
      </c>
      <c r="D95" s="31">
        <v>892115007</v>
      </c>
      <c r="E95" s="31">
        <v>210144001</v>
      </c>
      <c r="F95" s="32" t="s">
        <v>279</v>
      </c>
      <c r="G95" s="33">
        <v>284960271252</v>
      </c>
      <c r="H95" s="33">
        <v>0</v>
      </c>
      <c r="I95" s="3"/>
      <c r="J95" s="3"/>
      <c r="K95" s="3"/>
      <c r="L95" s="3"/>
      <c r="M95" s="3"/>
      <c r="N95" s="3"/>
      <c r="O95" s="3"/>
      <c r="P95" s="34">
        <f t="shared" si="3"/>
        <v>284960271252</v>
      </c>
      <c r="Q95" s="35">
        <v>0</v>
      </c>
      <c r="R95" s="3">
        <v>15181190708</v>
      </c>
      <c r="S95" s="3">
        <v>3521819321</v>
      </c>
      <c r="T95" s="3">
        <v>0</v>
      </c>
      <c r="U95" s="3">
        <v>474439996</v>
      </c>
      <c r="V95" s="3">
        <v>474439996</v>
      </c>
      <c r="W95" s="3"/>
      <c r="X95" s="3"/>
      <c r="Y95" s="3">
        <v>1005138482</v>
      </c>
      <c r="Z95" s="3">
        <v>590201577</v>
      </c>
      <c r="AA95" s="3">
        <v>417983417</v>
      </c>
      <c r="AB95" s="3">
        <v>0</v>
      </c>
      <c r="AC95" s="36">
        <f t="shared" si="4"/>
        <v>21665213497</v>
      </c>
      <c r="AD95" s="37">
        <f t="shared" si="5"/>
        <v>263295057755</v>
      </c>
    </row>
    <row r="96" spans="1:30" hidden="1" x14ac:dyDescent="0.25">
      <c r="A96" s="38">
        <v>84</v>
      </c>
      <c r="B96" s="30" t="s">
        <v>280</v>
      </c>
      <c r="C96" s="30" t="s">
        <v>1316</v>
      </c>
      <c r="D96" s="31">
        <v>890907317</v>
      </c>
      <c r="E96" s="31">
        <v>211505615</v>
      </c>
      <c r="F96" s="32" t="s">
        <v>281</v>
      </c>
      <c r="G96" s="33">
        <v>60212689534</v>
      </c>
      <c r="H96" s="33">
        <v>0</v>
      </c>
      <c r="I96" s="3"/>
      <c r="J96" s="3"/>
      <c r="K96" s="3"/>
      <c r="L96" s="3"/>
      <c r="M96" s="3"/>
      <c r="N96" s="3"/>
      <c r="O96" s="3"/>
      <c r="P96" s="34">
        <f t="shared" si="3"/>
        <v>60212689534</v>
      </c>
      <c r="Q96" s="35">
        <v>0</v>
      </c>
      <c r="R96" s="3">
        <v>5594245691</v>
      </c>
      <c r="S96" s="3">
        <v>203439010</v>
      </c>
      <c r="T96" s="3">
        <v>0</v>
      </c>
      <c r="U96" s="3">
        <v>201005999</v>
      </c>
      <c r="V96" s="3">
        <v>201005999</v>
      </c>
      <c r="W96" s="3"/>
      <c r="X96" s="3"/>
      <c r="Y96" s="3">
        <v>422747687</v>
      </c>
      <c r="Z96" s="3">
        <v>250734296</v>
      </c>
      <c r="AA96" s="3">
        <v>177571159</v>
      </c>
      <c r="AB96" s="3">
        <v>0</v>
      </c>
      <c r="AC96" s="36">
        <f t="shared" si="4"/>
        <v>7050749841</v>
      </c>
      <c r="AD96" s="37">
        <f t="shared" si="5"/>
        <v>53161939693</v>
      </c>
    </row>
    <row r="97" spans="1:30" hidden="1" x14ac:dyDescent="0.25">
      <c r="A97" s="29">
        <v>85</v>
      </c>
      <c r="B97" s="30" t="s">
        <v>282</v>
      </c>
      <c r="C97" s="30" t="s">
        <v>1335</v>
      </c>
      <c r="D97" s="31">
        <v>899999172</v>
      </c>
      <c r="E97" s="31">
        <v>217525175</v>
      </c>
      <c r="F97" s="32" t="s">
        <v>283</v>
      </c>
      <c r="G97" s="33">
        <v>53224173240</v>
      </c>
      <c r="H97" s="33">
        <v>0</v>
      </c>
      <c r="I97" s="3"/>
      <c r="J97" s="3"/>
      <c r="K97" s="3"/>
      <c r="L97" s="3"/>
      <c r="M97" s="3"/>
      <c r="N97" s="3"/>
      <c r="O97" s="3"/>
      <c r="P97" s="34">
        <f t="shared" si="3"/>
        <v>53224173240</v>
      </c>
      <c r="Q97" s="35">
        <v>0</v>
      </c>
      <c r="R97" s="3">
        <v>5025136361</v>
      </c>
      <c r="S97" s="3">
        <v>131184946</v>
      </c>
      <c r="T97" s="3">
        <v>0</v>
      </c>
      <c r="U97" s="3">
        <v>177490865</v>
      </c>
      <c r="V97" s="3">
        <v>177490865</v>
      </c>
      <c r="W97" s="3"/>
      <c r="X97" s="3"/>
      <c r="Y97" s="3">
        <v>370020165</v>
      </c>
      <c r="Z97" s="3">
        <v>220797996</v>
      </c>
      <c r="AA97" s="3">
        <v>156370136</v>
      </c>
      <c r="AB97" s="3">
        <v>0</v>
      </c>
      <c r="AC97" s="36">
        <f t="shared" si="4"/>
        <v>6258491334</v>
      </c>
      <c r="AD97" s="37">
        <f t="shared" si="5"/>
        <v>46965681906</v>
      </c>
    </row>
    <row r="98" spans="1:30" hidden="1" x14ac:dyDescent="0.25">
      <c r="A98" s="38">
        <v>86</v>
      </c>
      <c r="B98" s="30" t="s">
        <v>284</v>
      </c>
      <c r="C98" s="30" t="s">
        <v>1353</v>
      </c>
      <c r="D98" s="31">
        <v>800099095</v>
      </c>
      <c r="E98" s="31">
        <v>215652356</v>
      </c>
      <c r="F98" s="32" t="s">
        <v>285</v>
      </c>
      <c r="G98" s="33">
        <v>72506355873</v>
      </c>
      <c r="H98" s="33">
        <v>0</v>
      </c>
      <c r="I98" s="3"/>
      <c r="J98" s="3"/>
      <c r="K98" s="3"/>
      <c r="L98" s="3"/>
      <c r="M98" s="3"/>
      <c r="N98" s="3"/>
      <c r="O98" s="3"/>
      <c r="P98" s="34">
        <f t="shared" si="3"/>
        <v>72506355873</v>
      </c>
      <c r="Q98" s="35">
        <v>0</v>
      </c>
      <c r="R98" s="3">
        <v>8302386975</v>
      </c>
      <c r="S98" s="3">
        <v>353160232</v>
      </c>
      <c r="T98" s="3">
        <v>0</v>
      </c>
      <c r="U98" s="3">
        <v>261880140</v>
      </c>
      <c r="V98" s="3">
        <v>261880139</v>
      </c>
      <c r="W98" s="3"/>
      <c r="X98" s="3"/>
      <c r="Y98" s="3">
        <v>547401045</v>
      </c>
      <c r="Z98" s="3">
        <v>325777983</v>
      </c>
      <c r="AA98" s="3">
        <v>230717435</v>
      </c>
      <c r="AB98" s="3">
        <v>0</v>
      </c>
      <c r="AC98" s="36">
        <f t="shared" si="4"/>
        <v>10283203949</v>
      </c>
      <c r="AD98" s="37">
        <f t="shared" si="5"/>
        <v>62223151924</v>
      </c>
    </row>
    <row r="99" spans="1:30" hidden="1" x14ac:dyDescent="0.25">
      <c r="A99" s="29">
        <v>87</v>
      </c>
      <c r="B99" s="30" t="s">
        <v>286</v>
      </c>
      <c r="C99" s="30" t="s">
        <v>1370</v>
      </c>
      <c r="D99" s="31">
        <v>890399046</v>
      </c>
      <c r="E99" s="31">
        <v>216476364</v>
      </c>
      <c r="F99" s="32" t="s">
        <v>287</v>
      </c>
      <c r="G99" s="33">
        <v>66266713610</v>
      </c>
      <c r="H99" s="33">
        <v>0</v>
      </c>
      <c r="I99" s="3"/>
      <c r="J99" s="3"/>
      <c r="K99" s="3"/>
      <c r="L99" s="3"/>
      <c r="M99" s="3"/>
      <c r="N99" s="3"/>
      <c r="O99" s="3"/>
      <c r="P99" s="34">
        <f t="shared" si="3"/>
        <v>66266713610</v>
      </c>
      <c r="Q99" s="35">
        <v>0</v>
      </c>
      <c r="R99" s="3">
        <v>6175465579</v>
      </c>
      <c r="S99" s="3">
        <v>191500359</v>
      </c>
      <c r="T99" s="3">
        <v>0</v>
      </c>
      <c r="U99" s="3">
        <v>195608958</v>
      </c>
      <c r="V99" s="3">
        <v>195608957</v>
      </c>
      <c r="W99" s="3"/>
      <c r="X99" s="3"/>
      <c r="Y99" s="3">
        <v>409815181</v>
      </c>
      <c r="Z99" s="3">
        <v>243451181</v>
      </c>
      <c r="AA99" s="3">
        <v>172413223</v>
      </c>
      <c r="AB99" s="3">
        <v>0</v>
      </c>
      <c r="AC99" s="36">
        <f t="shared" si="4"/>
        <v>7583863438</v>
      </c>
      <c r="AD99" s="37">
        <f t="shared" si="5"/>
        <v>58682850172</v>
      </c>
    </row>
    <row r="100" spans="1:30" hidden="1" x14ac:dyDescent="0.25">
      <c r="A100" s="38">
        <v>88</v>
      </c>
      <c r="B100" s="30" t="s">
        <v>288</v>
      </c>
      <c r="C100" s="30" t="s">
        <v>1320</v>
      </c>
      <c r="D100" s="31">
        <v>890114335</v>
      </c>
      <c r="E100" s="31">
        <v>213308433</v>
      </c>
      <c r="F100" s="32" t="s">
        <v>289</v>
      </c>
      <c r="G100" s="33">
        <v>72862150966</v>
      </c>
      <c r="H100" s="33">
        <v>0</v>
      </c>
      <c r="I100" s="3"/>
      <c r="J100" s="3"/>
      <c r="K100" s="3"/>
      <c r="L100" s="3"/>
      <c r="M100" s="3"/>
      <c r="N100" s="3"/>
      <c r="O100" s="3"/>
      <c r="P100" s="34">
        <f t="shared" si="3"/>
        <v>72862150966</v>
      </c>
      <c r="Q100" s="35">
        <v>0</v>
      </c>
      <c r="R100" s="3">
        <v>4858576825</v>
      </c>
      <c r="S100" s="3">
        <v>2085463263</v>
      </c>
      <c r="T100" s="3">
        <v>0</v>
      </c>
      <c r="U100" s="3">
        <v>158256247</v>
      </c>
      <c r="V100" s="3">
        <v>158256247</v>
      </c>
      <c r="W100" s="3"/>
      <c r="X100" s="3"/>
      <c r="Y100" s="3">
        <v>334280828</v>
      </c>
      <c r="Z100" s="3">
        <v>196859160</v>
      </c>
      <c r="AA100" s="3">
        <v>139416544</v>
      </c>
      <c r="AB100" s="3">
        <v>0</v>
      </c>
      <c r="AC100" s="36">
        <f t="shared" si="4"/>
        <v>7931109114</v>
      </c>
      <c r="AD100" s="37">
        <f t="shared" si="5"/>
        <v>64931041852</v>
      </c>
    </row>
    <row r="101" spans="1:30" hidden="1" x14ac:dyDescent="0.25">
      <c r="A101" s="29">
        <v>89</v>
      </c>
      <c r="B101" s="30" t="s">
        <v>290</v>
      </c>
      <c r="C101" s="30" t="s">
        <v>1340</v>
      </c>
      <c r="D101" s="31">
        <v>899999342</v>
      </c>
      <c r="E101" s="31">
        <v>217325473</v>
      </c>
      <c r="F101" s="32" t="s">
        <v>291</v>
      </c>
      <c r="G101" s="33">
        <v>46632544968</v>
      </c>
      <c r="H101" s="33">
        <v>0</v>
      </c>
      <c r="I101" s="3"/>
      <c r="J101" s="3"/>
      <c r="K101" s="3"/>
      <c r="L101" s="3"/>
      <c r="M101" s="3"/>
      <c r="N101" s="3"/>
      <c r="O101" s="3"/>
      <c r="P101" s="34">
        <f t="shared" si="3"/>
        <v>46632544968</v>
      </c>
      <c r="Q101" s="35">
        <v>0</v>
      </c>
      <c r="R101" s="3">
        <v>4284481367</v>
      </c>
      <c r="S101" s="3">
        <v>647682450</v>
      </c>
      <c r="T101" s="3">
        <v>0</v>
      </c>
      <c r="U101" s="3">
        <v>146800355</v>
      </c>
      <c r="V101" s="3">
        <v>146800355</v>
      </c>
      <c r="W101" s="3"/>
      <c r="X101" s="3"/>
      <c r="Y101" s="3">
        <v>309128594</v>
      </c>
      <c r="Z101" s="3">
        <v>182619107</v>
      </c>
      <c r="AA101" s="3">
        <v>129331675</v>
      </c>
      <c r="AB101" s="3">
        <v>0</v>
      </c>
      <c r="AC101" s="36">
        <f t="shared" si="4"/>
        <v>5846843903</v>
      </c>
      <c r="AD101" s="37">
        <f t="shared" si="5"/>
        <v>40785701065</v>
      </c>
    </row>
    <row r="102" spans="1:30" hidden="1" x14ac:dyDescent="0.25">
      <c r="A102" s="38">
        <v>90</v>
      </c>
      <c r="B102" s="30" t="s">
        <v>292</v>
      </c>
      <c r="C102" s="30" t="s">
        <v>1363</v>
      </c>
      <c r="D102" s="31">
        <v>890205383</v>
      </c>
      <c r="E102" s="31">
        <v>214768547</v>
      </c>
      <c r="F102" s="32" t="s">
        <v>293</v>
      </c>
      <c r="G102" s="33">
        <v>106347520508</v>
      </c>
      <c r="H102" s="33">
        <v>0</v>
      </c>
      <c r="I102" s="3"/>
      <c r="J102" s="3"/>
      <c r="K102" s="3"/>
      <c r="L102" s="3"/>
      <c r="M102" s="3"/>
      <c r="N102" s="3"/>
      <c r="O102" s="3"/>
      <c r="P102" s="34">
        <f t="shared" si="3"/>
        <v>106347520508</v>
      </c>
      <c r="Q102" s="35">
        <v>0</v>
      </c>
      <c r="R102" s="3">
        <v>9832235776</v>
      </c>
      <c r="S102" s="3">
        <v>856500435</v>
      </c>
      <c r="T102" s="3">
        <v>0</v>
      </c>
      <c r="U102" s="3">
        <v>307181732</v>
      </c>
      <c r="V102" s="3">
        <v>307181732</v>
      </c>
      <c r="W102" s="3"/>
      <c r="X102" s="3"/>
      <c r="Y102" s="3">
        <v>645567469</v>
      </c>
      <c r="Z102" s="3">
        <v>382133027</v>
      </c>
      <c r="AA102" s="3">
        <v>270628331</v>
      </c>
      <c r="AB102" s="3">
        <v>0</v>
      </c>
      <c r="AC102" s="36">
        <f t="shared" si="4"/>
        <v>12601428502</v>
      </c>
      <c r="AD102" s="37">
        <f t="shared" si="5"/>
        <v>93746092006</v>
      </c>
    </row>
    <row r="103" spans="1:30" hidden="1" x14ac:dyDescent="0.25">
      <c r="A103" s="29">
        <v>91</v>
      </c>
      <c r="B103" s="30" t="s">
        <v>294</v>
      </c>
      <c r="C103" s="30" t="s">
        <v>1345</v>
      </c>
      <c r="D103" s="31">
        <v>891180077</v>
      </c>
      <c r="E103" s="31">
        <v>215141551</v>
      </c>
      <c r="F103" s="32" t="s">
        <v>295</v>
      </c>
      <c r="G103" s="33">
        <v>96058021339</v>
      </c>
      <c r="H103" s="33">
        <v>0</v>
      </c>
      <c r="I103" s="3"/>
      <c r="J103" s="3"/>
      <c r="K103" s="3"/>
      <c r="L103" s="3"/>
      <c r="M103" s="3"/>
      <c r="N103" s="3"/>
      <c r="O103" s="3"/>
      <c r="P103" s="34">
        <f t="shared" si="3"/>
        <v>96058021339</v>
      </c>
      <c r="Q103" s="35">
        <v>0</v>
      </c>
      <c r="R103" s="3">
        <v>8866565846</v>
      </c>
      <c r="S103" s="3">
        <v>266845097</v>
      </c>
      <c r="T103" s="3">
        <v>0</v>
      </c>
      <c r="U103" s="3">
        <v>302245237</v>
      </c>
      <c r="V103" s="3">
        <v>302245236</v>
      </c>
      <c r="W103" s="3"/>
      <c r="X103" s="3"/>
      <c r="Y103" s="3">
        <v>631423716</v>
      </c>
      <c r="Z103" s="3">
        <v>375992727</v>
      </c>
      <c r="AA103" s="3">
        <v>266279744</v>
      </c>
      <c r="AB103" s="3">
        <v>0</v>
      </c>
      <c r="AC103" s="36">
        <f t="shared" si="4"/>
        <v>11011597603</v>
      </c>
      <c r="AD103" s="37">
        <f t="shared" si="5"/>
        <v>85046423736</v>
      </c>
    </row>
    <row r="104" spans="1:30" hidden="1" x14ac:dyDescent="0.25">
      <c r="A104" s="38">
        <v>92</v>
      </c>
      <c r="B104" s="30" t="s">
        <v>296</v>
      </c>
      <c r="C104" s="30" t="s">
        <v>1317</v>
      </c>
      <c r="D104" s="31">
        <v>890980331</v>
      </c>
      <c r="E104" s="31">
        <v>213105631</v>
      </c>
      <c r="F104" s="32" t="s">
        <v>297</v>
      </c>
      <c r="G104" s="33">
        <v>29665300264</v>
      </c>
      <c r="H104" s="33">
        <v>0</v>
      </c>
      <c r="I104" s="3"/>
      <c r="J104" s="3"/>
      <c r="K104" s="3"/>
      <c r="L104" s="3"/>
      <c r="M104" s="3"/>
      <c r="N104" s="3"/>
      <c r="O104" s="3"/>
      <c r="P104" s="34">
        <f t="shared" si="3"/>
        <v>29665300264</v>
      </c>
      <c r="Q104" s="35">
        <v>0</v>
      </c>
      <c r="R104" s="3">
        <v>2159796605</v>
      </c>
      <c r="S104" s="3">
        <v>149311834</v>
      </c>
      <c r="T104" s="3">
        <v>0</v>
      </c>
      <c r="U104" s="3">
        <v>76269492</v>
      </c>
      <c r="V104" s="3">
        <v>76269491</v>
      </c>
      <c r="W104" s="3"/>
      <c r="X104" s="3"/>
      <c r="Y104" s="3">
        <v>159861601</v>
      </c>
      <c r="Z104" s="3">
        <v>95060523</v>
      </c>
      <c r="AA104" s="3">
        <v>67322291</v>
      </c>
      <c r="AB104" s="3">
        <v>0</v>
      </c>
      <c r="AC104" s="36">
        <f t="shared" si="4"/>
        <v>2783891837</v>
      </c>
      <c r="AD104" s="37">
        <f t="shared" si="5"/>
        <v>26881408427</v>
      </c>
    </row>
    <row r="105" spans="1:30" hidden="1" x14ac:dyDescent="0.25">
      <c r="A105" s="29">
        <v>93</v>
      </c>
      <c r="B105" s="30" t="s">
        <v>298</v>
      </c>
      <c r="C105" s="30" t="s">
        <v>1374</v>
      </c>
      <c r="D105" s="31">
        <v>891855017</v>
      </c>
      <c r="E105" s="31">
        <v>210185001</v>
      </c>
      <c r="F105" s="32" t="s">
        <v>299</v>
      </c>
      <c r="G105" s="33">
        <v>123792438868</v>
      </c>
      <c r="H105" s="33">
        <v>0</v>
      </c>
      <c r="I105" s="3"/>
      <c r="J105" s="3"/>
      <c r="K105" s="3"/>
      <c r="L105" s="3"/>
      <c r="M105" s="3"/>
      <c r="N105" s="3"/>
      <c r="O105" s="3"/>
      <c r="P105" s="34">
        <f t="shared" si="3"/>
        <v>123792438868</v>
      </c>
      <c r="Q105" s="35">
        <v>0</v>
      </c>
      <c r="R105" s="3">
        <v>10527655345</v>
      </c>
      <c r="S105" s="3">
        <v>329689800</v>
      </c>
      <c r="T105" s="3">
        <v>0</v>
      </c>
      <c r="U105" s="3">
        <v>353043447</v>
      </c>
      <c r="V105" s="3">
        <v>353043447</v>
      </c>
      <c r="W105" s="3"/>
      <c r="X105" s="3"/>
      <c r="Y105" s="3">
        <v>740967305</v>
      </c>
      <c r="Z105" s="3">
        <v>439184816</v>
      </c>
      <c r="AA105" s="3">
        <v>311032665</v>
      </c>
      <c r="AB105" s="3">
        <v>0</v>
      </c>
      <c r="AC105" s="36">
        <f t="shared" si="4"/>
        <v>13054616825</v>
      </c>
      <c r="AD105" s="37">
        <f t="shared" si="5"/>
        <v>110737822043</v>
      </c>
    </row>
    <row r="106" spans="1:30" hidden="1" x14ac:dyDescent="0.25">
      <c r="A106" s="38">
        <v>94</v>
      </c>
      <c r="B106" s="30" t="s">
        <v>300</v>
      </c>
      <c r="C106" s="30" t="s">
        <v>1342</v>
      </c>
      <c r="D106" s="31">
        <v>899999318</v>
      </c>
      <c r="E106" s="31">
        <v>219925899</v>
      </c>
      <c r="F106" s="32" t="s">
        <v>301</v>
      </c>
      <c r="G106" s="33">
        <v>57322725421</v>
      </c>
      <c r="H106" s="33">
        <v>0</v>
      </c>
      <c r="I106" s="3"/>
      <c r="J106" s="3"/>
      <c r="K106" s="3"/>
      <c r="L106" s="3"/>
      <c r="M106" s="3"/>
      <c r="N106" s="3"/>
      <c r="O106" s="3"/>
      <c r="P106" s="34">
        <f t="shared" si="3"/>
        <v>57322725421</v>
      </c>
      <c r="Q106" s="35">
        <v>0</v>
      </c>
      <c r="R106" s="3">
        <v>5357970581</v>
      </c>
      <c r="S106" s="3">
        <v>161593602</v>
      </c>
      <c r="T106" s="3">
        <v>0</v>
      </c>
      <c r="U106" s="3">
        <v>184504516</v>
      </c>
      <c r="V106" s="3">
        <v>184504516</v>
      </c>
      <c r="W106" s="3"/>
      <c r="X106" s="3"/>
      <c r="Y106" s="3">
        <v>385001905</v>
      </c>
      <c r="Z106" s="3">
        <v>229522974</v>
      </c>
      <c r="AA106" s="3">
        <v>162549205</v>
      </c>
      <c r="AB106" s="3">
        <v>0</v>
      </c>
      <c r="AC106" s="36">
        <f t="shared" si="4"/>
        <v>6665647299</v>
      </c>
      <c r="AD106" s="37">
        <f t="shared" si="5"/>
        <v>50657078122</v>
      </c>
    </row>
    <row r="107" spans="1:30" hidden="1" x14ac:dyDescent="0.25">
      <c r="A107" s="29">
        <v>95</v>
      </c>
      <c r="B107" s="30" t="s">
        <v>302</v>
      </c>
      <c r="C107" s="30" t="s">
        <v>1373</v>
      </c>
      <c r="D107" s="31">
        <v>890399025</v>
      </c>
      <c r="E107" s="31">
        <v>219276892</v>
      </c>
      <c r="F107" s="32" t="s">
        <v>303</v>
      </c>
      <c r="G107" s="33">
        <v>57763485823</v>
      </c>
      <c r="H107" s="33">
        <v>0</v>
      </c>
      <c r="I107" s="3"/>
      <c r="J107" s="3"/>
      <c r="K107" s="3"/>
      <c r="L107" s="3"/>
      <c r="M107" s="3"/>
      <c r="N107" s="3"/>
      <c r="O107" s="3"/>
      <c r="P107" s="34">
        <f t="shared" si="3"/>
        <v>57763485823</v>
      </c>
      <c r="Q107" s="35">
        <v>0</v>
      </c>
      <c r="R107" s="3">
        <v>5305297110</v>
      </c>
      <c r="S107" s="3">
        <v>179532164</v>
      </c>
      <c r="T107" s="3">
        <v>0</v>
      </c>
      <c r="U107" s="3">
        <v>176207316</v>
      </c>
      <c r="V107" s="3">
        <v>176207315</v>
      </c>
      <c r="W107" s="3"/>
      <c r="X107" s="3"/>
      <c r="Y107" s="3">
        <v>370706167</v>
      </c>
      <c r="Z107" s="3">
        <v>219201286</v>
      </c>
      <c r="AA107" s="3">
        <v>155239338</v>
      </c>
      <c r="AB107" s="3">
        <v>0</v>
      </c>
      <c r="AC107" s="36">
        <f t="shared" si="4"/>
        <v>6582390696</v>
      </c>
      <c r="AD107" s="37">
        <f t="shared" si="5"/>
        <v>51181095127</v>
      </c>
    </row>
    <row r="108" spans="1:30" hidden="1" x14ac:dyDescent="0.25">
      <c r="A108" s="38">
        <v>96</v>
      </c>
      <c r="B108" s="30" t="s">
        <v>304</v>
      </c>
      <c r="C108" s="30" t="s">
        <v>1337</v>
      </c>
      <c r="D108" s="31">
        <v>899999433</v>
      </c>
      <c r="E108" s="31">
        <v>218625286</v>
      </c>
      <c r="F108" s="32" t="s">
        <v>305</v>
      </c>
      <c r="G108" s="33">
        <v>38695647684</v>
      </c>
      <c r="H108" s="33">
        <v>0</v>
      </c>
      <c r="I108" s="3"/>
      <c r="J108" s="3"/>
      <c r="K108" s="3"/>
      <c r="L108" s="3"/>
      <c r="M108" s="3"/>
      <c r="N108" s="3"/>
      <c r="O108" s="3"/>
      <c r="P108" s="34">
        <f t="shared" si="3"/>
        <v>38695647684</v>
      </c>
      <c r="Q108" s="35">
        <v>0</v>
      </c>
      <c r="R108" s="3">
        <v>2871883974</v>
      </c>
      <c r="S108" s="3">
        <v>313129069</v>
      </c>
      <c r="T108" s="3">
        <v>0</v>
      </c>
      <c r="U108" s="3">
        <v>101542229</v>
      </c>
      <c r="V108" s="3">
        <v>101542229</v>
      </c>
      <c r="W108" s="3"/>
      <c r="X108" s="3"/>
      <c r="Y108" s="3">
        <v>212136078</v>
      </c>
      <c r="Z108" s="3">
        <v>126318166</v>
      </c>
      <c r="AA108" s="3">
        <v>89459095</v>
      </c>
      <c r="AB108" s="3">
        <v>0</v>
      </c>
      <c r="AC108" s="36">
        <f t="shared" si="4"/>
        <v>3816010840</v>
      </c>
      <c r="AD108" s="37">
        <f t="shared" si="5"/>
        <v>34879636844</v>
      </c>
    </row>
    <row r="109" spans="1:30" hidden="1" x14ac:dyDescent="0.25">
      <c r="A109" s="29">
        <v>97</v>
      </c>
      <c r="B109" s="30" t="s">
        <v>306</v>
      </c>
      <c r="C109" s="30" t="s">
        <v>1315</v>
      </c>
      <c r="D109" s="31">
        <v>890980782</v>
      </c>
      <c r="E109" s="31">
        <v>218005380</v>
      </c>
      <c r="F109" s="32" t="s">
        <v>307</v>
      </c>
      <c r="G109" s="33">
        <v>21866876998</v>
      </c>
      <c r="H109" s="33">
        <v>0</v>
      </c>
      <c r="I109" s="3"/>
      <c r="J109" s="3"/>
      <c r="K109" s="3"/>
      <c r="L109" s="3"/>
      <c r="M109" s="3"/>
      <c r="N109" s="3"/>
      <c r="O109" s="3"/>
      <c r="P109" s="34">
        <f t="shared" si="3"/>
        <v>21866876998</v>
      </c>
      <c r="Q109" s="35">
        <v>0</v>
      </c>
      <c r="R109" s="3">
        <v>1906550347</v>
      </c>
      <c r="S109" s="3">
        <v>86090941</v>
      </c>
      <c r="T109" s="3">
        <v>0</v>
      </c>
      <c r="U109" s="3">
        <v>67468021</v>
      </c>
      <c r="V109" s="3">
        <v>67468020</v>
      </c>
      <c r="W109" s="3"/>
      <c r="X109" s="3"/>
      <c r="Y109" s="3">
        <v>140662315</v>
      </c>
      <c r="Z109" s="3">
        <v>83929987</v>
      </c>
      <c r="AA109" s="3">
        <v>59439595</v>
      </c>
      <c r="AB109" s="3">
        <v>0</v>
      </c>
      <c r="AC109" s="36">
        <f t="shared" si="4"/>
        <v>2411609226</v>
      </c>
      <c r="AD109" s="37">
        <f t="shared" si="5"/>
        <v>19455267772</v>
      </c>
    </row>
    <row r="110" spans="1:30" hidden="1" x14ac:dyDescent="0.25">
      <c r="A110" s="38">
        <v>98</v>
      </c>
      <c r="B110" s="30"/>
      <c r="C110" s="30"/>
      <c r="D110" s="31">
        <v>890981195</v>
      </c>
      <c r="E110" s="31">
        <v>210205002</v>
      </c>
      <c r="F110" s="32" t="s">
        <v>308</v>
      </c>
      <c r="G110" s="33">
        <v>0</v>
      </c>
      <c r="H110" s="33">
        <v>0</v>
      </c>
      <c r="I110" s="3"/>
      <c r="J110" s="3"/>
      <c r="K110" s="3"/>
      <c r="L110" s="3"/>
      <c r="M110" s="3"/>
      <c r="N110" s="3"/>
      <c r="O110" s="3"/>
      <c r="P110" s="34">
        <f t="shared" si="3"/>
        <v>0</v>
      </c>
      <c r="Q110" s="35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/>
      <c r="X110" s="3"/>
      <c r="Y110" s="3">
        <v>0</v>
      </c>
      <c r="Z110" s="3">
        <v>0</v>
      </c>
      <c r="AA110" s="3">
        <v>0</v>
      </c>
      <c r="AB110" s="3">
        <v>0</v>
      </c>
      <c r="AC110" s="36">
        <f t="shared" si="4"/>
        <v>0</v>
      </c>
      <c r="AD110" s="37">
        <f t="shared" si="5"/>
        <v>0</v>
      </c>
    </row>
    <row r="111" spans="1:30" hidden="1" x14ac:dyDescent="0.25">
      <c r="A111" s="29">
        <v>99</v>
      </c>
      <c r="B111" s="61"/>
      <c r="C111" s="61"/>
      <c r="D111" s="31">
        <v>890981251</v>
      </c>
      <c r="E111" s="31">
        <v>210405004</v>
      </c>
      <c r="F111" s="61" t="s">
        <v>309</v>
      </c>
      <c r="G111" s="33">
        <v>0</v>
      </c>
      <c r="H111" s="33">
        <v>0</v>
      </c>
      <c r="I111" s="3"/>
      <c r="J111" s="3"/>
      <c r="K111" s="3"/>
      <c r="L111" s="3"/>
      <c r="M111" s="3"/>
      <c r="N111" s="3"/>
      <c r="O111" s="3"/>
      <c r="P111" s="34">
        <f t="shared" si="3"/>
        <v>0</v>
      </c>
      <c r="Q111" s="35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/>
      <c r="X111" s="3"/>
      <c r="Y111" s="3">
        <v>0</v>
      </c>
      <c r="Z111" s="3">
        <v>0</v>
      </c>
      <c r="AA111" s="3">
        <v>0</v>
      </c>
      <c r="AB111" s="3">
        <v>0</v>
      </c>
      <c r="AC111" s="36">
        <f t="shared" si="4"/>
        <v>0</v>
      </c>
      <c r="AD111" s="37">
        <f t="shared" si="5"/>
        <v>0</v>
      </c>
    </row>
    <row r="112" spans="1:30" hidden="1" x14ac:dyDescent="0.25">
      <c r="A112" s="38">
        <v>100</v>
      </c>
      <c r="B112" s="61"/>
      <c r="C112" s="61"/>
      <c r="D112" s="31">
        <v>890983701</v>
      </c>
      <c r="E112" s="31">
        <v>212105021</v>
      </c>
      <c r="F112" s="61" t="s">
        <v>310</v>
      </c>
      <c r="G112" s="33">
        <v>0</v>
      </c>
      <c r="H112" s="33">
        <v>0</v>
      </c>
      <c r="I112" s="3"/>
      <c r="J112" s="3"/>
      <c r="K112" s="3"/>
      <c r="L112" s="3"/>
      <c r="M112" s="3"/>
      <c r="N112" s="3"/>
      <c r="O112" s="3"/>
      <c r="P112" s="34">
        <f t="shared" si="3"/>
        <v>0</v>
      </c>
      <c r="Q112" s="35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/>
      <c r="X112" s="3"/>
      <c r="Y112" s="3">
        <v>0</v>
      </c>
      <c r="Z112" s="3">
        <v>0</v>
      </c>
      <c r="AA112" s="3">
        <v>0</v>
      </c>
      <c r="AB112" s="3">
        <v>0</v>
      </c>
      <c r="AC112" s="36">
        <f t="shared" si="4"/>
        <v>0</v>
      </c>
      <c r="AD112" s="37">
        <f t="shared" si="5"/>
        <v>0</v>
      </c>
    </row>
    <row r="113" spans="1:30" hidden="1" x14ac:dyDescent="0.25">
      <c r="A113" s="29">
        <v>101</v>
      </c>
      <c r="B113" s="61"/>
      <c r="C113" s="61"/>
      <c r="D113" s="31">
        <v>890981732</v>
      </c>
      <c r="E113" s="31">
        <v>213005030</v>
      </c>
      <c r="F113" s="61" t="s">
        <v>311</v>
      </c>
      <c r="G113" s="33">
        <v>0</v>
      </c>
      <c r="H113" s="33">
        <v>0</v>
      </c>
      <c r="I113" s="3"/>
      <c r="J113" s="3"/>
      <c r="K113" s="3"/>
      <c r="L113" s="3"/>
      <c r="M113" s="3"/>
      <c r="N113" s="3"/>
      <c r="O113" s="3"/>
      <c r="P113" s="34">
        <f t="shared" si="3"/>
        <v>0</v>
      </c>
      <c r="Q113" s="35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/>
      <c r="X113" s="3"/>
      <c r="Y113" s="3">
        <v>0</v>
      </c>
      <c r="Z113" s="3">
        <v>0</v>
      </c>
      <c r="AA113" s="3">
        <v>0</v>
      </c>
      <c r="AB113" s="3">
        <v>0</v>
      </c>
      <c r="AC113" s="36">
        <f t="shared" si="4"/>
        <v>0</v>
      </c>
      <c r="AD113" s="37">
        <f t="shared" si="5"/>
        <v>0</v>
      </c>
    </row>
    <row r="114" spans="1:30" hidden="1" x14ac:dyDescent="0.25">
      <c r="A114" s="38">
        <v>102</v>
      </c>
      <c r="B114" s="61"/>
      <c r="C114" s="61"/>
      <c r="D114" s="31">
        <v>890981518</v>
      </c>
      <c r="E114" s="31">
        <v>213105031</v>
      </c>
      <c r="F114" s="61" t="s">
        <v>312</v>
      </c>
      <c r="G114" s="33">
        <v>0</v>
      </c>
      <c r="H114" s="33">
        <v>0</v>
      </c>
      <c r="I114" s="3"/>
      <c r="J114" s="3"/>
      <c r="K114" s="3"/>
      <c r="L114" s="3"/>
      <c r="M114" s="3"/>
      <c r="N114" s="3"/>
      <c r="O114" s="3"/>
      <c r="P114" s="34">
        <f t="shared" si="3"/>
        <v>0</v>
      </c>
      <c r="Q114" s="35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/>
      <c r="X114" s="3"/>
      <c r="Y114" s="3">
        <v>0</v>
      </c>
      <c r="Z114" s="3">
        <v>0</v>
      </c>
      <c r="AA114" s="3">
        <v>0</v>
      </c>
      <c r="AB114" s="3">
        <v>0</v>
      </c>
      <c r="AC114" s="36">
        <f t="shared" si="4"/>
        <v>0</v>
      </c>
      <c r="AD114" s="37">
        <f t="shared" si="5"/>
        <v>0</v>
      </c>
    </row>
    <row r="115" spans="1:30" hidden="1" x14ac:dyDescent="0.25">
      <c r="A115" s="29">
        <v>103</v>
      </c>
      <c r="B115" s="61"/>
      <c r="C115" s="61"/>
      <c r="D115" s="31">
        <v>890980342</v>
      </c>
      <c r="E115" s="31">
        <v>213405034</v>
      </c>
      <c r="F115" s="61" t="s">
        <v>313</v>
      </c>
      <c r="G115" s="33">
        <v>0</v>
      </c>
      <c r="H115" s="33">
        <v>0</v>
      </c>
      <c r="I115" s="3"/>
      <c r="J115" s="3"/>
      <c r="K115" s="3"/>
      <c r="L115" s="3"/>
      <c r="M115" s="3"/>
      <c r="N115" s="3"/>
      <c r="O115" s="3"/>
      <c r="P115" s="34">
        <f t="shared" si="3"/>
        <v>0</v>
      </c>
      <c r="Q115" s="35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/>
      <c r="X115" s="3"/>
      <c r="Y115" s="3">
        <v>0</v>
      </c>
      <c r="Z115" s="3">
        <v>0</v>
      </c>
      <c r="AA115" s="3">
        <v>0</v>
      </c>
      <c r="AB115" s="3">
        <v>0</v>
      </c>
      <c r="AC115" s="36">
        <f t="shared" si="4"/>
        <v>0</v>
      </c>
      <c r="AD115" s="37">
        <f t="shared" si="5"/>
        <v>0</v>
      </c>
    </row>
    <row r="116" spans="1:30" hidden="1" x14ac:dyDescent="0.25">
      <c r="A116" s="38">
        <v>104</v>
      </c>
      <c r="B116" s="61"/>
      <c r="C116" s="61"/>
      <c r="D116" s="31">
        <v>890981493</v>
      </c>
      <c r="E116" s="31">
        <v>213605036</v>
      </c>
      <c r="F116" s="61" t="s">
        <v>314</v>
      </c>
      <c r="G116" s="33">
        <v>0</v>
      </c>
      <c r="H116" s="33">
        <v>0</v>
      </c>
      <c r="I116" s="3"/>
      <c r="J116" s="3"/>
      <c r="K116" s="3"/>
      <c r="L116" s="3"/>
      <c r="M116" s="3"/>
      <c r="N116" s="3"/>
      <c r="O116" s="3"/>
      <c r="P116" s="34">
        <f t="shared" si="3"/>
        <v>0</v>
      </c>
      <c r="Q116" s="35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/>
      <c r="X116" s="3"/>
      <c r="Y116" s="3">
        <v>0</v>
      </c>
      <c r="Z116" s="3">
        <v>0</v>
      </c>
      <c r="AA116" s="3">
        <v>0</v>
      </c>
      <c r="AB116" s="3">
        <v>0</v>
      </c>
      <c r="AC116" s="36">
        <f t="shared" si="4"/>
        <v>0</v>
      </c>
      <c r="AD116" s="37">
        <f t="shared" si="5"/>
        <v>0</v>
      </c>
    </row>
    <row r="117" spans="1:30" hidden="1" x14ac:dyDescent="0.25">
      <c r="A117" s="29">
        <v>105</v>
      </c>
      <c r="B117" s="61"/>
      <c r="C117" s="61"/>
      <c r="D117" s="31">
        <v>890982141</v>
      </c>
      <c r="E117" s="31">
        <v>213805038</v>
      </c>
      <c r="F117" s="61" t="s">
        <v>315</v>
      </c>
      <c r="G117" s="33">
        <v>0</v>
      </c>
      <c r="H117" s="33">
        <v>0</v>
      </c>
      <c r="I117" s="3"/>
      <c r="J117" s="3"/>
      <c r="K117" s="3"/>
      <c r="L117" s="3"/>
      <c r="M117" s="3"/>
      <c r="N117" s="3"/>
      <c r="O117" s="3"/>
      <c r="P117" s="34">
        <f t="shared" si="3"/>
        <v>0</v>
      </c>
      <c r="Q117" s="35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/>
      <c r="X117" s="3"/>
      <c r="Y117" s="3">
        <v>0</v>
      </c>
      <c r="Z117" s="3">
        <v>0</v>
      </c>
      <c r="AA117" s="3">
        <v>0</v>
      </c>
      <c r="AB117" s="3">
        <v>0</v>
      </c>
      <c r="AC117" s="36">
        <f t="shared" si="4"/>
        <v>0</v>
      </c>
      <c r="AD117" s="37">
        <f t="shared" si="5"/>
        <v>0</v>
      </c>
    </row>
    <row r="118" spans="1:30" hidden="1" x14ac:dyDescent="0.25">
      <c r="A118" s="38">
        <v>106</v>
      </c>
      <c r="B118" s="61"/>
      <c r="C118" s="61"/>
      <c r="D118" s="31">
        <v>890982489</v>
      </c>
      <c r="E118" s="31">
        <v>214005040</v>
      </c>
      <c r="F118" s="61" t="s">
        <v>316</v>
      </c>
      <c r="G118" s="33">
        <v>0</v>
      </c>
      <c r="H118" s="33">
        <v>0</v>
      </c>
      <c r="I118" s="3"/>
      <c r="J118" s="3"/>
      <c r="K118" s="3"/>
      <c r="L118" s="3"/>
      <c r="M118" s="3"/>
      <c r="N118" s="3"/>
      <c r="O118" s="3"/>
      <c r="P118" s="34">
        <f t="shared" si="3"/>
        <v>0</v>
      </c>
      <c r="Q118" s="35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/>
      <c r="X118" s="3"/>
      <c r="Y118" s="3">
        <v>0</v>
      </c>
      <c r="Z118" s="3">
        <v>0</v>
      </c>
      <c r="AA118" s="3">
        <v>0</v>
      </c>
      <c r="AB118" s="3">
        <v>0</v>
      </c>
      <c r="AC118" s="36">
        <f t="shared" si="4"/>
        <v>0</v>
      </c>
      <c r="AD118" s="37">
        <f t="shared" si="5"/>
        <v>0</v>
      </c>
    </row>
    <row r="119" spans="1:30" hidden="1" x14ac:dyDescent="0.25">
      <c r="A119" s="29">
        <v>107</v>
      </c>
      <c r="B119" s="61"/>
      <c r="C119" s="61"/>
      <c r="D119" s="31">
        <v>890907569</v>
      </c>
      <c r="E119" s="31">
        <v>214205042</v>
      </c>
      <c r="F119" s="61" t="s">
        <v>317</v>
      </c>
      <c r="G119" s="33">
        <v>0</v>
      </c>
      <c r="H119" s="33">
        <v>0</v>
      </c>
      <c r="I119" s="3"/>
      <c r="J119" s="3"/>
      <c r="K119" s="3"/>
      <c r="L119" s="3"/>
      <c r="M119" s="3"/>
      <c r="N119" s="3"/>
      <c r="O119" s="3"/>
      <c r="P119" s="34">
        <f t="shared" si="3"/>
        <v>0</v>
      </c>
      <c r="Q119" s="35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/>
      <c r="X119" s="3"/>
      <c r="Y119" s="3">
        <v>0</v>
      </c>
      <c r="Z119" s="3">
        <v>0</v>
      </c>
      <c r="AA119" s="3">
        <v>0</v>
      </c>
      <c r="AB119" s="3">
        <v>0</v>
      </c>
      <c r="AC119" s="36">
        <f t="shared" si="4"/>
        <v>0</v>
      </c>
      <c r="AD119" s="37">
        <f t="shared" si="5"/>
        <v>0</v>
      </c>
    </row>
    <row r="120" spans="1:30" hidden="1" x14ac:dyDescent="0.25">
      <c r="A120" s="38">
        <v>108</v>
      </c>
      <c r="B120" s="61"/>
      <c r="C120" s="61"/>
      <c r="D120" s="31">
        <v>890983824</v>
      </c>
      <c r="E120" s="31">
        <v>214405044</v>
      </c>
      <c r="F120" s="61" t="s">
        <v>318</v>
      </c>
      <c r="G120" s="33">
        <v>0</v>
      </c>
      <c r="H120" s="33">
        <v>0</v>
      </c>
      <c r="I120" s="3"/>
      <c r="J120" s="3"/>
      <c r="K120" s="3"/>
      <c r="L120" s="3"/>
      <c r="M120" s="3"/>
      <c r="N120" s="3"/>
      <c r="O120" s="3"/>
      <c r="P120" s="34">
        <f t="shared" si="3"/>
        <v>0</v>
      </c>
      <c r="Q120" s="35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/>
      <c r="X120" s="3"/>
      <c r="Y120" s="3">
        <v>0</v>
      </c>
      <c r="Z120" s="3">
        <v>0</v>
      </c>
      <c r="AA120" s="3">
        <v>0</v>
      </c>
      <c r="AB120" s="3">
        <v>0</v>
      </c>
      <c r="AC120" s="36">
        <f t="shared" si="4"/>
        <v>0</v>
      </c>
      <c r="AD120" s="37">
        <f t="shared" si="5"/>
        <v>0</v>
      </c>
    </row>
    <row r="121" spans="1:30" hidden="1" x14ac:dyDescent="0.25">
      <c r="A121" s="29">
        <v>109</v>
      </c>
      <c r="B121" s="61"/>
      <c r="C121" s="61"/>
      <c r="D121" s="31">
        <v>890985623</v>
      </c>
      <c r="E121" s="31">
        <v>215105051</v>
      </c>
      <c r="F121" s="61" t="s">
        <v>319</v>
      </c>
      <c r="G121" s="33">
        <v>0</v>
      </c>
      <c r="H121" s="33">
        <v>0</v>
      </c>
      <c r="I121" s="3"/>
      <c r="J121" s="3"/>
      <c r="K121" s="3"/>
      <c r="L121" s="3"/>
      <c r="M121" s="3"/>
      <c r="N121" s="3"/>
      <c r="O121" s="3"/>
      <c r="P121" s="34">
        <f t="shared" si="3"/>
        <v>0</v>
      </c>
      <c r="Q121" s="35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/>
      <c r="X121" s="3"/>
      <c r="Y121" s="3">
        <v>0</v>
      </c>
      <c r="Z121" s="3">
        <v>0</v>
      </c>
      <c r="AA121" s="3">
        <v>0</v>
      </c>
      <c r="AB121" s="3">
        <v>0</v>
      </c>
      <c r="AC121" s="36">
        <f t="shared" si="4"/>
        <v>0</v>
      </c>
      <c r="AD121" s="37">
        <f t="shared" si="5"/>
        <v>0</v>
      </c>
    </row>
    <row r="122" spans="1:30" hidden="1" x14ac:dyDescent="0.25">
      <c r="A122" s="38">
        <v>110</v>
      </c>
      <c r="B122" s="61"/>
      <c r="C122" s="61"/>
      <c r="D122" s="31">
        <v>890981786</v>
      </c>
      <c r="E122" s="31">
        <v>215505055</v>
      </c>
      <c r="F122" s="61" t="s">
        <v>320</v>
      </c>
      <c r="G122" s="33">
        <v>0</v>
      </c>
      <c r="H122" s="33">
        <v>0</v>
      </c>
      <c r="I122" s="3"/>
      <c r="J122" s="3"/>
      <c r="K122" s="3"/>
      <c r="L122" s="3"/>
      <c r="M122" s="3"/>
      <c r="N122" s="3"/>
      <c r="O122" s="3"/>
      <c r="P122" s="34">
        <f t="shared" si="3"/>
        <v>0</v>
      </c>
      <c r="Q122" s="35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/>
      <c r="X122" s="3"/>
      <c r="Y122" s="3">
        <v>0</v>
      </c>
      <c r="Z122" s="3">
        <v>0</v>
      </c>
      <c r="AA122" s="3">
        <v>0</v>
      </c>
      <c r="AB122" s="3">
        <v>0</v>
      </c>
      <c r="AC122" s="36">
        <f t="shared" si="4"/>
        <v>0</v>
      </c>
      <c r="AD122" s="37">
        <f t="shared" si="5"/>
        <v>0</v>
      </c>
    </row>
    <row r="123" spans="1:30" hidden="1" x14ac:dyDescent="0.25">
      <c r="A123" s="29">
        <v>111</v>
      </c>
      <c r="B123" s="61"/>
      <c r="C123" s="61"/>
      <c r="D123" s="31">
        <v>890983763</v>
      </c>
      <c r="E123" s="31">
        <v>215905059</v>
      </c>
      <c r="F123" s="61" t="s">
        <v>321</v>
      </c>
      <c r="G123" s="33">
        <v>0</v>
      </c>
      <c r="H123" s="33">
        <v>0</v>
      </c>
      <c r="I123" s="3"/>
      <c r="J123" s="3"/>
      <c r="K123" s="3"/>
      <c r="L123" s="3"/>
      <c r="M123" s="3"/>
      <c r="N123" s="3"/>
      <c r="O123" s="3"/>
      <c r="P123" s="34">
        <f t="shared" si="3"/>
        <v>0</v>
      </c>
      <c r="Q123" s="35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/>
      <c r="X123" s="3"/>
      <c r="Y123" s="3">
        <v>0</v>
      </c>
      <c r="Z123" s="3">
        <v>0</v>
      </c>
      <c r="AA123" s="3">
        <v>0</v>
      </c>
      <c r="AB123" s="3">
        <v>0</v>
      </c>
      <c r="AC123" s="36">
        <f t="shared" si="4"/>
        <v>0</v>
      </c>
      <c r="AD123" s="37">
        <f t="shared" si="5"/>
        <v>0</v>
      </c>
    </row>
    <row r="124" spans="1:30" hidden="1" x14ac:dyDescent="0.25">
      <c r="A124" s="38">
        <v>112</v>
      </c>
      <c r="B124" s="61"/>
      <c r="C124" s="61"/>
      <c r="D124" s="31">
        <v>890980445</v>
      </c>
      <c r="E124" s="31">
        <v>217905079</v>
      </c>
      <c r="F124" s="61" t="s">
        <v>322</v>
      </c>
      <c r="G124" s="33">
        <v>0</v>
      </c>
      <c r="H124" s="33">
        <v>0</v>
      </c>
      <c r="I124" s="3"/>
      <c r="J124" s="3"/>
      <c r="K124" s="3"/>
      <c r="L124" s="3"/>
      <c r="M124" s="3"/>
      <c r="N124" s="3"/>
      <c r="O124" s="3"/>
      <c r="P124" s="34">
        <f t="shared" si="3"/>
        <v>0</v>
      </c>
      <c r="Q124" s="35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/>
      <c r="X124" s="3"/>
      <c r="Y124" s="3">
        <v>0</v>
      </c>
      <c r="Z124" s="3">
        <v>0</v>
      </c>
      <c r="AA124" s="3">
        <v>0</v>
      </c>
      <c r="AB124" s="3">
        <v>0</v>
      </c>
      <c r="AC124" s="36">
        <f t="shared" si="4"/>
        <v>0</v>
      </c>
      <c r="AD124" s="37">
        <f t="shared" si="5"/>
        <v>0</v>
      </c>
    </row>
    <row r="125" spans="1:30" hidden="1" x14ac:dyDescent="0.25">
      <c r="A125" s="29">
        <v>113</v>
      </c>
      <c r="B125" s="61"/>
      <c r="C125" s="61"/>
      <c r="D125" s="31">
        <v>890981880</v>
      </c>
      <c r="E125" s="31">
        <v>218605086</v>
      </c>
      <c r="F125" s="61" t="s">
        <v>323</v>
      </c>
      <c r="G125" s="33">
        <v>0</v>
      </c>
      <c r="H125" s="33">
        <v>0</v>
      </c>
      <c r="I125" s="3"/>
      <c r="J125" s="3"/>
      <c r="K125" s="3"/>
      <c r="L125" s="3"/>
      <c r="M125" s="3"/>
      <c r="N125" s="3"/>
      <c r="O125" s="3"/>
      <c r="P125" s="34">
        <f t="shared" si="3"/>
        <v>0</v>
      </c>
      <c r="Q125" s="35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/>
      <c r="X125" s="3"/>
      <c r="Y125" s="3">
        <v>0</v>
      </c>
      <c r="Z125" s="3">
        <v>0</v>
      </c>
      <c r="AA125" s="3">
        <v>0</v>
      </c>
      <c r="AB125" s="3">
        <v>0</v>
      </c>
      <c r="AC125" s="36">
        <f t="shared" si="4"/>
        <v>0</v>
      </c>
      <c r="AD125" s="37">
        <f t="shared" si="5"/>
        <v>0</v>
      </c>
    </row>
    <row r="126" spans="1:30" hidden="1" x14ac:dyDescent="0.25">
      <c r="A126" s="38">
        <v>114</v>
      </c>
      <c r="B126" s="61"/>
      <c r="C126" s="61"/>
      <c r="D126" s="31">
        <v>890980802</v>
      </c>
      <c r="E126" s="31">
        <v>219105091</v>
      </c>
      <c r="F126" s="61" t="s">
        <v>324</v>
      </c>
      <c r="G126" s="33">
        <v>0</v>
      </c>
      <c r="H126" s="33">
        <v>0</v>
      </c>
      <c r="I126" s="3"/>
      <c r="J126" s="3"/>
      <c r="K126" s="3"/>
      <c r="L126" s="3"/>
      <c r="M126" s="3"/>
      <c r="N126" s="3"/>
      <c r="O126" s="3"/>
      <c r="P126" s="34">
        <f t="shared" si="3"/>
        <v>0</v>
      </c>
      <c r="Q126" s="35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/>
      <c r="X126" s="3"/>
      <c r="Y126" s="3">
        <v>0</v>
      </c>
      <c r="Z126" s="3">
        <v>0</v>
      </c>
      <c r="AA126" s="3">
        <v>0</v>
      </c>
      <c r="AB126" s="3">
        <v>0</v>
      </c>
      <c r="AC126" s="36">
        <f t="shared" si="4"/>
        <v>0</v>
      </c>
      <c r="AD126" s="37">
        <f t="shared" si="5"/>
        <v>0</v>
      </c>
    </row>
    <row r="127" spans="1:30" hidden="1" x14ac:dyDescent="0.25">
      <c r="A127" s="29">
        <v>115</v>
      </c>
      <c r="B127" s="61"/>
      <c r="C127" s="61"/>
      <c r="D127" s="31">
        <v>890982321</v>
      </c>
      <c r="E127" s="31">
        <v>219305093</v>
      </c>
      <c r="F127" s="61" t="s">
        <v>325</v>
      </c>
      <c r="G127" s="33">
        <v>0</v>
      </c>
      <c r="H127" s="33">
        <v>0</v>
      </c>
      <c r="I127" s="3"/>
      <c r="J127" s="3"/>
      <c r="K127" s="3"/>
      <c r="L127" s="3"/>
      <c r="M127" s="3"/>
      <c r="N127" s="3"/>
      <c r="O127" s="3"/>
      <c r="P127" s="34">
        <f t="shared" si="3"/>
        <v>0</v>
      </c>
      <c r="Q127" s="35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/>
      <c r="X127" s="3"/>
      <c r="Y127" s="3">
        <v>0</v>
      </c>
      <c r="Z127" s="3">
        <v>0</v>
      </c>
      <c r="AA127" s="3">
        <v>0</v>
      </c>
      <c r="AB127" s="3">
        <v>0</v>
      </c>
      <c r="AC127" s="36">
        <f t="shared" si="4"/>
        <v>0</v>
      </c>
      <c r="AD127" s="37">
        <f t="shared" si="5"/>
        <v>0</v>
      </c>
    </row>
    <row r="128" spans="1:30" hidden="1" x14ac:dyDescent="0.25">
      <c r="A128" s="38">
        <v>116</v>
      </c>
      <c r="B128" s="61"/>
      <c r="C128" s="61"/>
      <c r="D128" s="31">
        <v>890980330</v>
      </c>
      <c r="E128" s="31">
        <v>210105101</v>
      </c>
      <c r="F128" s="61" t="s">
        <v>326</v>
      </c>
      <c r="G128" s="33">
        <v>0</v>
      </c>
      <c r="H128" s="33">
        <v>0</v>
      </c>
      <c r="I128" s="3"/>
      <c r="J128" s="3"/>
      <c r="K128" s="3"/>
      <c r="L128" s="3"/>
      <c r="M128" s="3"/>
      <c r="N128" s="3"/>
      <c r="O128" s="3"/>
      <c r="P128" s="34">
        <f t="shared" si="3"/>
        <v>0</v>
      </c>
      <c r="Q128" s="35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/>
      <c r="X128" s="3"/>
      <c r="Y128" s="3">
        <v>0</v>
      </c>
      <c r="Z128" s="3">
        <v>0</v>
      </c>
      <c r="AA128" s="3">
        <v>0</v>
      </c>
      <c r="AB128" s="3">
        <v>0</v>
      </c>
      <c r="AC128" s="36">
        <f t="shared" si="4"/>
        <v>0</v>
      </c>
      <c r="AD128" s="37">
        <f t="shared" si="5"/>
        <v>0</v>
      </c>
    </row>
    <row r="129" spans="1:30" hidden="1" x14ac:dyDescent="0.25">
      <c r="A129" s="29">
        <v>117</v>
      </c>
      <c r="B129" s="61"/>
      <c r="C129" s="61"/>
      <c r="D129" s="31">
        <v>890984415</v>
      </c>
      <c r="E129" s="31">
        <v>210705107</v>
      </c>
      <c r="F129" s="61" t="s">
        <v>327</v>
      </c>
      <c r="G129" s="33">
        <v>0</v>
      </c>
      <c r="H129" s="33">
        <v>0</v>
      </c>
      <c r="I129" s="3"/>
      <c r="J129" s="3"/>
      <c r="K129" s="3"/>
      <c r="L129" s="3"/>
      <c r="M129" s="3"/>
      <c r="N129" s="3"/>
      <c r="O129" s="3"/>
      <c r="P129" s="34">
        <f t="shared" si="3"/>
        <v>0</v>
      </c>
      <c r="Q129" s="35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/>
      <c r="X129" s="3"/>
      <c r="Y129" s="3">
        <v>0</v>
      </c>
      <c r="Z129" s="3">
        <v>0</v>
      </c>
      <c r="AA129" s="3">
        <v>0</v>
      </c>
      <c r="AB129" s="3">
        <v>0</v>
      </c>
      <c r="AC129" s="36">
        <f t="shared" si="4"/>
        <v>0</v>
      </c>
      <c r="AD129" s="37">
        <f t="shared" si="5"/>
        <v>0</v>
      </c>
    </row>
    <row r="130" spans="1:30" hidden="1" x14ac:dyDescent="0.25">
      <c r="A130" s="38">
        <v>118</v>
      </c>
      <c r="B130" s="61"/>
      <c r="C130" s="61"/>
      <c r="D130" s="31">
        <v>890983808</v>
      </c>
      <c r="E130" s="31">
        <v>211305113</v>
      </c>
      <c r="F130" s="61" t="s">
        <v>328</v>
      </c>
      <c r="G130" s="33">
        <v>0</v>
      </c>
      <c r="H130" s="33">
        <v>0</v>
      </c>
      <c r="I130" s="3"/>
      <c r="J130" s="3"/>
      <c r="K130" s="3"/>
      <c r="L130" s="3"/>
      <c r="M130" s="3"/>
      <c r="N130" s="3"/>
      <c r="O130" s="3"/>
      <c r="P130" s="34">
        <f t="shared" si="3"/>
        <v>0</v>
      </c>
      <c r="Q130" s="35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/>
      <c r="X130" s="3"/>
      <c r="Y130" s="3">
        <v>0</v>
      </c>
      <c r="Z130" s="3">
        <v>0</v>
      </c>
      <c r="AA130" s="3">
        <v>0</v>
      </c>
      <c r="AB130" s="3">
        <v>0</v>
      </c>
      <c r="AC130" s="36">
        <f t="shared" si="4"/>
        <v>0</v>
      </c>
      <c r="AD130" s="37">
        <f t="shared" si="5"/>
        <v>0</v>
      </c>
    </row>
    <row r="131" spans="1:30" hidden="1" x14ac:dyDescent="0.25">
      <c r="A131" s="29">
        <v>119</v>
      </c>
      <c r="B131" s="61"/>
      <c r="C131" s="61"/>
      <c r="D131" s="31">
        <v>890981567</v>
      </c>
      <c r="E131" s="31">
        <v>212005120</v>
      </c>
      <c r="F131" s="61" t="s">
        <v>329</v>
      </c>
      <c r="G131" s="33">
        <v>0</v>
      </c>
      <c r="H131" s="33">
        <v>0</v>
      </c>
      <c r="I131" s="3"/>
      <c r="J131" s="3"/>
      <c r="K131" s="3"/>
      <c r="L131" s="3"/>
      <c r="M131" s="3"/>
      <c r="N131" s="3"/>
      <c r="O131" s="3"/>
      <c r="P131" s="34">
        <f t="shared" si="3"/>
        <v>0</v>
      </c>
      <c r="Q131" s="35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/>
      <c r="X131" s="3"/>
      <c r="Y131" s="3">
        <v>0</v>
      </c>
      <c r="Z131" s="3">
        <v>0</v>
      </c>
      <c r="AA131" s="3">
        <v>0</v>
      </c>
      <c r="AB131" s="3">
        <v>0</v>
      </c>
      <c r="AC131" s="36">
        <f t="shared" si="4"/>
        <v>0</v>
      </c>
      <c r="AD131" s="37">
        <f t="shared" si="5"/>
        <v>0</v>
      </c>
    </row>
    <row r="132" spans="1:30" hidden="1" x14ac:dyDescent="0.25">
      <c r="A132" s="38">
        <v>120</v>
      </c>
      <c r="B132" s="61"/>
      <c r="C132" s="61"/>
      <c r="D132" s="31">
        <v>890984224</v>
      </c>
      <c r="E132" s="31">
        <v>212505125</v>
      </c>
      <c r="F132" s="61" t="s">
        <v>330</v>
      </c>
      <c r="G132" s="33">
        <v>0</v>
      </c>
      <c r="H132" s="33">
        <v>0</v>
      </c>
      <c r="I132" s="3"/>
      <c r="J132" s="3"/>
      <c r="K132" s="3"/>
      <c r="L132" s="3"/>
      <c r="M132" s="3"/>
      <c r="N132" s="3"/>
      <c r="O132" s="3"/>
      <c r="P132" s="34">
        <f t="shared" si="3"/>
        <v>0</v>
      </c>
      <c r="Q132" s="35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/>
      <c r="X132" s="3"/>
      <c r="Y132" s="3">
        <v>0</v>
      </c>
      <c r="Z132" s="3">
        <v>0</v>
      </c>
      <c r="AA132" s="3">
        <v>0</v>
      </c>
      <c r="AB132" s="3">
        <v>0</v>
      </c>
      <c r="AC132" s="36">
        <f t="shared" si="4"/>
        <v>0</v>
      </c>
      <c r="AD132" s="37">
        <f t="shared" si="5"/>
        <v>0</v>
      </c>
    </row>
    <row r="133" spans="1:30" hidden="1" x14ac:dyDescent="0.25">
      <c r="A133" s="29">
        <v>121</v>
      </c>
      <c r="B133" s="61"/>
      <c r="C133" s="61"/>
      <c r="D133" s="31">
        <v>890980447</v>
      </c>
      <c r="E133" s="31">
        <v>212905129</v>
      </c>
      <c r="F133" s="61" t="s">
        <v>331</v>
      </c>
      <c r="G133" s="33">
        <v>0</v>
      </c>
      <c r="H133" s="33">
        <v>0</v>
      </c>
      <c r="I133" s="3"/>
      <c r="J133" s="3"/>
      <c r="K133" s="3"/>
      <c r="L133" s="3"/>
      <c r="M133" s="3"/>
      <c r="N133" s="3"/>
      <c r="O133" s="3"/>
      <c r="P133" s="34">
        <f t="shared" si="3"/>
        <v>0</v>
      </c>
      <c r="Q133" s="35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/>
      <c r="X133" s="3"/>
      <c r="Y133" s="3">
        <v>0</v>
      </c>
      <c r="Z133" s="3">
        <v>0</v>
      </c>
      <c r="AA133" s="3">
        <v>0</v>
      </c>
      <c r="AB133" s="3">
        <v>0</v>
      </c>
      <c r="AC133" s="36">
        <f t="shared" si="4"/>
        <v>0</v>
      </c>
      <c r="AD133" s="37">
        <f t="shared" si="5"/>
        <v>0</v>
      </c>
    </row>
    <row r="134" spans="1:30" hidden="1" x14ac:dyDescent="0.25">
      <c r="A134" s="38">
        <v>122</v>
      </c>
      <c r="B134" s="61"/>
      <c r="C134" s="61"/>
      <c r="D134" s="31">
        <v>890982147</v>
      </c>
      <c r="E134" s="31">
        <v>213405134</v>
      </c>
      <c r="F134" s="61" t="s">
        <v>332</v>
      </c>
      <c r="G134" s="33">
        <v>0</v>
      </c>
      <c r="H134" s="33">
        <v>0</v>
      </c>
      <c r="I134" s="3"/>
      <c r="J134" s="3"/>
      <c r="K134" s="3"/>
      <c r="L134" s="3"/>
      <c r="M134" s="3"/>
      <c r="N134" s="3"/>
      <c r="O134" s="3"/>
      <c r="P134" s="34">
        <f t="shared" si="3"/>
        <v>0</v>
      </c>
      <c r="Q134" s="35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/>
      <c r="X134" s="3"/>
      <c r="Y134" s="3">
        <v>0</v>
      </c>
      <c r="Z134" s="3">
        <v>0</v>
      </c>
      <c r="AA134" s="3">
        <v>0</v>
      </c>
      <c r="AB134" s="3">
        <v>0</v>
      </c>
      <c r="AC134" s="36">
        <f t="shared" si="4"/>
        <v>0</v>
      </c>
      <c r="AD134" s="37">
        <f t="shared" si="5"/>
        <v>0</v>
      </c>
    </row>
    <row r="135" spans="1:30" hidden="1" x14ac:dyDescent="0.25">
      <c r="A135" s="29">
        <v>123</v>
      </c>
      <c r="B135" s="61"/>
      <c r="C135" s="61"/>
      <c r="D135" s="31">
        <v>890982238</v>
      </c>
      <c r="E135" s="31">
        <v>213805138</v>
      </c>
      <c r="F135" s="61" t="s">
        <v>333</v>
      </c>
      <c r="G135" s="33">
        <v>0</v>
      </c>
      <c r="H135" s="33">
        <v>0</v>
      </c>
      <c r="I135" s="3"/>
      <c r="J135" s="3"/>
      <c r="K135" s="3"/>
      <c r="L135" s="3"/>
      <c r="M135" s="3"/>
      <c r="N135" s="3"/>
      <c r="O135" s="3"/>
      <c r="P135" s="34">
        <f t="shared" si="3"/>
        <v>0</v>
      </c>
      <c r="Q135" s="35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/>
      <c r="X135" s="3"/>
      <c r="Y135" s="3">
        <v>0</v>
      </c>
      <c r="Z135" s="3">
        <v>0</v>
      </c>
      <c r="AA135" s="3">
        <v>0</v>
      </c>
      <c r="AB135" s="3">
        <v>0</v>
      </c>
      <c r="AC135" s="36">
        <f t="shared" si="4"/>
        <v>0</v>
      </c>
      <c r="AD135" s="37">
        <f t="shared" si="5"/>
        <v>0</v>
      </c>
    </row>
    <row r="136" spans="1:30" hidden="1" x14ac:dyDescent="0.25">
      <c r="A136" s="38">
        <v>124</v>
      </c>
      <c r="B136" s="61"/>
      <c r="C136" s="61"/>
      <c r="D136" s="31">
        <v>890981107</v>
      </c>
      <c r="E136" s="31">
        <v>214205142</v>
      </c>
      <c r="F136" s="61" t="s">
        <v>334</v>
      </c>
      <c r="G136" s="33">
        <v>0</v>
      </c>
      <c r="H136" s="33">
        <v>0</v>
      </c>
      <c r="I136" s="3"/>
      <c r="J136" s="3"/>
      <c r="K136" s="3"/>
      <c r="L136" s="3"/>
      <c r="M136" s="3"/>
      <c r="N136" s="3"/>
      <c r="O136" s="3"/>
      <c r="P136" s="34">
        <f t="shared" si="3"/>
        <v>0</v>
      </c>
      <c r="Q136" s="35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/>
      <c r="X136" s="3"/>
      <c r="Y136" s="3">
        <v>0</v>
      </c>
      <c r="Z136" s="3">
        <v>0</v>
      </c>
      <c r="AA136" s="3">
        <v>0</v>
      </c>
      <c r="AB136" s="3">
        <v>0</v>
      </c>
      <c r="AC136" s="36">
        <f t="shared" si="4"/>
        <v>0</v>
      </c>
      <c r="AD136" s="37">
        <f t="shared" si="5"/>
        <v>0</v>
      </c>
    </row>
    <row r="137" spans="1:30" hidden="1" x14ac:dyDescent="0.25">
      <c r="A137" s="29">
        <v>125</v>
      </c>
      <c r="B137" s="61"/>
      <c r="C137" s="61"/>
      <c r="D137" s="31">
        <v>890984132</v>
      </c>
      <c r="E137" s="31">
        <v>214505145</v>
      </c>
      <c r="F137" s="61" t="s">
        <v>335</v>
      </c>
      <c r="G137" s="33">
        <v>0</v>
      </c>
      <c r="H137" s="33">
        <v>0</v>
      </c>
      <c r="I137" s="3"/>
      <c r="J137" s="3"/>
      <c r="K137" s="3"/>
      <c r="L137" s="3"/>
      <c r="M137" s="3"/>
      <c r="N137" s="3"/>
      <c r="O137" s="3"/>
      <c r="P137" s="34">
        <f t="shared" si="3"/>
        <v>0</v>
      </c>
      <c r="Q137" s="35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/>
      <c r="X137" s="3"/>
      <c r="Y137" s="3">
        <v>0</v>
      </c>
      <c r="Z137" s="3">
        <v>0</v>
      </c>
      <c r="AA137" s="3">
        <v>0</v>
      </c>
      <c r="AB137" s="3">
        <v>0</v>
      </c>
      <c r="AC137" s="36">
        <f t="shared" si="4"/>
        <v>0</v>
      </c>
      <c r="AD137" s="37">
        <f t="shared" si="5"/>
        <v>0</v>
      </c>
    </row>
    <row r="138" spans="1:30" hidden="1" x14ac:dyDescent="0.25">
      <c r="A138" s="38">
        <v>126</v>
      </c>
      <c r="B138" s="61"/>
      <c r="C138" s="61"/>
      <c r="D138" s="31">
        <v>890985316</v>
      </c>
      <c r="E138" s="31">
        <v>214705147</v>
      </c>
      <c r="F138" s="61" t="s">
        <v>336</v>
      </c>
      <c r="G138" s="33">
        <v>0</v>
      </c>
      <c r="H138" s="33">
        <v>0</v>
      </c>
      <c r="I138" s="3"/>
      <c r="J138" s="3"/>
      <c r="K138" s="3"/>
      <c r="L138" s="3"/>
      <c r="M138" s="3"/>
      <c r="N138" s="3"/>
      <c r="O138" s="3"/>
      <c r="P138" s="34">
        <f t="shared" si="3"/>
        <v>0</v>
      </c>
      <c r="Q138" s="35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/>
      <c r="X138" s="3"/>
      <c r="Y138" s="3">
        <v>0</v>
      </c>
      <c r="Z138" s="3">
        <v>0</v>
      </c>
      <c r="AA138" s="3">
        <v>0</v>
      </c>
      <c r="AB138" s="3">
        <v>0</v>
      </c>
      <c r="AC138" s="36">
        <f t="shared" si="4"/>
        <v>0</v>
      </c>
      <c r="AD138" s="37">
        <f t="shared" si="5"/>
        <v>0</v>
      </c>
    </row>
    <row r="139" spans="1:30" hidden="1" x14ac:dyDescent="0.25">
      <c r="A139" s="29">
        <v>127</v>
      </c>
      <c r="B139" s="61"/>
      <c r="C139" s="61"/>
      <c r="D139" s="31">
        <v>890982616</v>
      </c>
      <c r="E139" s="31">
        <v>214805148</v>
      </c>
      <c r="F139" s="61" t="s">
        <v>337</v>
      </c>
      <c r="G139" s="33">
        <v>0</v>
      </c>
      <c r="H139" s="33">
        <v>0</v>
      </c>
      <c r="I139" s="3"/>
      <c r="J139" s="3"/>
      <c r="K139" s="3"/>
      <c r="L139" s="3"/>
      <c r="M139" s="3"/>
      <c r="N139" s="3"/>
      <c r="O139" s="3"/>
      <c r="P139" s="34">
        <f t="shared" si="3"/>
        <v>0</v>
      </c>
      <c r="Q139" s="35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/>
      <c r="X139" s="3"/>
      <c r="Y139" s="3">
        <v>0</v>
      </c>
      <c r="Z139" s="3">
        <v>0</v>
      </c>
      <c r="AA139" s="3">
        <v>0</v>
      </c>
      <c r="AB139" s="3">
        <v>0</v>
      </c>
      <c r="AC139" s="36">
        <f t="shared" si="4"/>
        <v>0</v>
      </c>
      <c r="AD139" s="37">
        <f t="shared" si="5"/>
        <v>0</v>
      </c>
    </row>
    <row r="140" spans="1:30" hidden="1" x14ac:dyDescent="0.25">
      <c r="A140" s="38">
        <v>128</v>
      </c>
      <c r="B140" s="61"/>
      <c r="C140" s="61"/>
      <c r="D140" s="31">
        <v>890984068</v>
      </c>
      <c r="E140" s="31">
        <v>215005150</v>
      </c>
      <c r="F140" s="61" t="s">
        <v>338</v>
      </c>
      <c r="G140" s="33">
        <v>0</v>
      </c>
      <c r="H140" s="33">
        <v>0</v>
      </c>
      <c r="I140" s="3"/>
      <c r="J140" s="3"/>
      <c r="K140" s="3"/>
      <c r="L140" s="3"/>
      <c r="M140" s="3"/>
      <c r="N140" s="3"/>
      <c r="O140" s="3"/>
      <c r="P140" s="34">
        <f t="shared" si="3"/>
        <v>0</v>
      </c>
      <c r="Q140" s="35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/>
      <c r="X140" s="3"/>
      <c r="Y140" s="3">
        <v>0</v>
      </c>
      <c r="Z140" s="3">
        <v>0</v>
      </c>
      <c r="AA140" s="3">
        <v>0</v>
      </c>
      <c r="AB140" s="3">
        <v>0</v>
      </c>
      <c r="AC140" s="36">
        <f t="shared" si="4"/>
        <v>0</v>
      </c>
      <c r="AD140" s="37">
        <f t="shared" si="5"/>
        <v>0</v>
      </c>
    </row>
    <row r="141" spans="1:30" hidden="1" x14ac:dyDescent="0.25">
      <c r="A141" s="29">
        <v>129</v>
      </c>
      <c r="B141" s="61"/>
      <c r="C141" s="61"/>
      <c r="D141" s="31">
        <v>890906445</v>
      </c>
      <c r="E141" s="31">
        <v>215405154</v>
      </c>
      <c r="F141" s="61" t="s">
        <v>339</v>
      </c>
      <c r="G141" s="33">
        <v>0</v>
      </c>
      <c r="H141" s="33">
        <v>0</v>
      </c>
      <c r="I141" s="3"/>
      <c r="J141" s="3"/>
      <c r="K141" s="3"/>
      <c r="L141" s="3"/>
      <c r="M141" s="3"/>
      <c r="N141" s="3"/>
      <c r="O141" s="3"/>
      <c r="P141" s="34">
        <f t="shared" si="3"/>
        <v>0</v>
      </c>
      <c r="Q141" s="35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/>
      <c r="X141" s="3"/>
      <c r="Y141" s="3">
        <v>0</v>
      </c>
      <c r="Z141" s="3">
        <v>0</v>
      </c>
      <c r="AA141" s="3">
        <v>0</v>
      </c>
      <c r="AB141" s="3">
        <v>0</v>
      </c>
      <c r="AC141" s="36">
        <f t="shared" si="4"/>
        <v>0</v>
      </c>
      <c r="AD141" s="37">
        <f t="shared" si="5"/>
        <v>0</v>
      </c>
    </row>
    <row r="142" spans="1:30" hidden="1" x14ac:dyDescent="0.25">
      <c r="A142" s="38">
        <v>130</v>
      </c>
      <c r="B142" s="61"/>
      <c r="C142" s="61"/>
      <c r="D142" s="31">
        <v>890980998</v>
      </c>
      <c r="E142" s="31">
        <v>217205172</v>
      </c>
      <c r="F142" s="61" t="s">
        <v>340</v>
      </c>
      <c r="G142" s="33">
        <v>0</v>
      </c>
      <c r="H142" s="33">
        <v>0</v>
      </c>
      <c r="I142" s="3"/>
      <c r="J142" s="3"/>
      <c r="K142" s="3"/>
      <c r="L142" s="3"/>
      <c r="M142" s="3"/>
      <c r="N142" s="3"/>
      <c r="O142" s="3"/>
      <c r="P142" s="34">
        <f t="shared" ref="P142:P205" si="6">SUM(G142:N142)</f>
        <v>0</v>
      </c>
      <c r="Q142" s="35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/>
      <c r="X142" s="3"/>
      <c r="Y142" s="3">
        <v>0</v>
      </c>
      <c r="Z142" s="3">
        <v>0</v>
      </c>
      <c r="AA142" s="3">
        <v>0</v>
      </c>
      <c r="AB142" s="3">
        <v>0</v>
      </c>
      <c r="AC142" s="36">
        <f t="shared" ref="AC142:AC205" si="7">SUM(R142:AB142)</f>
        <v>0</v>
      </c>
      <c r="AD142" s="37">
        <f t="shared" ref="AD142:AD205" si="8">+P142+Q142-AC142</f>
        <v>0</v>
      </c>
    </row>
    <row r="143" spans="1:30" hidden="1" x14ac:dyDescent="0.25">
      <c r="A143" s="29">
        <v>131</v>
      </c>
      <c r="B143" s="61"/>
      <c r="C143" s="61"/>
      <c r="D143" s="31">
        <v>890910913</v>
      </c>
      <c r="E143" s="31">
        <v>219005190</v>
      </c>
      <c r="F143" s="61" t="s">
        <v>341</v>
      </c>
      <c r="G143" s="33">
        <v>0</v>
      </c>
      <c r="H143" s="33">
        <v>0</v>
      </c>
      <c r="I143" s="3"/>
      <c r="J143" s="3"/>
      <c r="K143" s="3"/>
      <c r="L143" s="3"/>
      <c r="M143" s="3"/>
      <c r="N143" s="3"/>
      <c r="O143" s="3"/>
      <c r="P143" s="34">
        <f t="shared" si="6"/>
        <v>0</v>
      </c>
      <c r="Q143" s="35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/>
      <c r="X143" s="3"/>
      <c r="Y143" s="3">
        <v>0</v>
      </c>
      <c r="Z143" s="3">
        <v>0</v>
      </c>
      <c r="AA143" s="3">
        <v>0</v>
      </c>
      <c r="AB143" s="3">
        <v>0</v>
      </c>
      <c r="AC143" s="36">
        <f t="shared" si="7"/>
        <v>0</v>
      </c>
      <c r="AD143" s="37">
        <f t="shared" si="8"/>
        <v>0</v>
      </c>
    </row>
    <row r="144" spans="1:30" hidden="1" x14ac:dyDescent="0.25">
      <c r="A144" s="38">
        <v>132</v>
      </c>
      <c r="B144" s="61"/>
      <c r="C144" s="61"/>
      <c r="D144" s="31">
        <v>890984634</v>
      </c>
      <c r="E144" s="31">
        <v>219705197</v>
      </c>
      <c r="F144" s="61" t="s">
        <v>342</v>
      </c>
      <c r="G144" s="33">
        <v>0</v>
      </c>
      <c r="H144" s="33">
        <v>0</v>
      </c>
      <c r="I144" s="3"/>
      <c r="J144" s="3"/>
      <c r="K144" s="3"/>
      <c r="L144" s="3"/>
      <c r="M144" s="3"/>
      <c r="N144" s="3"/>
      <c r="O144" s="3"/>
      <c r="P144" s="34">
        <f t="shared" si="6"/>
        <v>0</v>
      </c>
      <c r="Q144" s="35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/>
      <c r="X144" s="3"/>
      <c r="Y144" s="3">
        <v>0</v>
      </c>
      <c r="Z144" s="3">
        <v>0</v>
      </c>
      <c r="AA144" s="3">
        <v>0</v>
      </c>
      <c r="AB144" s="3">
        <v>0</v>
      </c>
      <c r="AC144" s="36">
        <f t="shared" si="7"/>
        <v>0</v>
      </c>
      <c r="AD144" s="37">
        <f t="shared" si="8"/>
        <v>0</v>
      </c>
    </row>
    <row r="145" spans="1:30" hidden="1" x14ac:dyDescent="0.25">
      <c r="A145" s="29">
        <v>133</v>
      </c>
      <c r="B145" s="61"/>
      <c r="C145" s="61"/>
      <c r="D145" s="31">
        <v>890983718</v>
      </c>
      <c r="E145" s="31">
        <v>210605206</v>
      </c>
      <c r="F145" s="61" t="s">
        <v>343</v>
      </c>
      <c r="G145" s="33">
        <v>0</v>
      </c>
      <c r="H145" s="33">
        <v>0</v>
      </c>
      <c r="I145" s="3"/>
      <c r="J145" s="3"/>
      <c r="K145" s="3"/>
      <c r="L145" s="3"/>
      <c r="M145" s="3"/>
      <c r="N145" s="3"/>
      <c r="O145" s="3"/>
      <c r="P145" s="34">
        <f t="shared" si="6"/>
        <v>0</v>
      </c>
      <c r="Q145" s="35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/>
      <c r="X145" s="3"/>
      <c r="Y145" s="3">
        <v>0</v>
      </c>
      <c r="Z145" s="3">
        <v>0</v>
      </c>
      <c r="AA145" s="3">
        <v>0</v>
      </c>
      <c r="AB145" s="3">
        <v>0</v>
      </c>
      <c r="AC145" s="36">
        <f t="shared" si="7"/>
        <v>0</v>
      </c>
      <c r="AD145" s="37">
        <f t="shared" si="8"/>
        <v>0</v>
      </c>
    </row>
    <row r="146" spans="1:30" hidden="1" x14ac:dyDescent="0.25">
      <c r="A146" s="38">
        <v>134</v>
      </c>
      <c r="B146" s="61"/>
      <c r="C146" s="61"/>
      <c r="D146" s="31">
        <v>890982261</v>
      </c>
      <c r="E146" s="31">
        <v>210905209</v>
      </c>
      <c r="F146" s="61" t="s">
        <v>344</v>
      </c>
      <c r="G146" s="33">
        <v>0</v>
      </c>
      <c r="H146" s="33">
        <v>0</v>
      </c>
      <c r="I146" s="3"/>
      <c r="J146" s="3"/>
      <c r="K146" s="3"/>
      <c r="L146" s="3"/>
      <c r="M146" s="3"/>
      <c r="N146" s="3"/>
      <c r="O146" s="3"/>
      <c r="P146" s="34">
        <f t="shared" si="6"/>
        <v>0</v>
      </c>
      <c r="Q146" s="35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/>
      <c r="X146" s="3"/>
      <c r="Y146" s="3">
        <v>0</v>
      </c>
      <c r="Z146" s="3">
        <v>0</v>
      </c>
      <c r="AA146" s="3">
        <v>0</v>
      </c>
      <c r="AB146" s="3">
        <v>0</v>
      </c>
      <c r="AC146" s="36">
        <f t="shared" si="7"/>
        <v>0</v>
      </c>
      <c r="AD146" s="37">
        <f t="shared" si="8"/>
        <v>0</v>
      </c>
    </row>
    <row r="147" spans="1:30" hidden="1" x14ac:dyDescent="0.25">
      <c r="A147" s="29">
        <v>135</v>
      </c>
      <c r="B147" s="61"/>
      <c r="C147" s="61"/>
      <c r="D147" s="31">
        <v>890980767</v>
      </c>
      <c r="E147" s="31">
        <v>211205212</v>
      </c>
      <c r="F147" s="61" t="s">
        <v>345</v>
      </c>
      <c r="G147" s="33">
        <v>0</v>
      </c>
      <c r="H147" s="33">
        <v>0</v>
      </c>
      <c r="I147" s="3"/>
      <c r="J147" s="3"/>
      <c r="K147" s="3"/>
      <c r="L147" s="3"/>
      <c r="M147" s="3"/>
      <c r="N147" s="3"/>
      <c r="O147" s="3"/>
      <c r="P147" s="34">
        <f t="shared" si="6"/>
        <v>0</v>
      </c>
      <c r="Q147" s="35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/>
      <c r="X147" s="3"/>
      <c r="Y147" s="3">
        <v>0</v>
      </c>
      <c r="Z147" s="3">
        <v>0</v>
      </c>
      <c r="AA147" s="3">
        <v>0</v>
      </c>
      <c r="AB147" s="3">
        <v>0</v>
      </c>
      <c r="AC147" s="36">
        <f t="shared" si="7"/>
        <v>0</v>
      </c>
      <c r="AD147" s="37">
        <f t="shared" si="8"/>
        <v>0</v>
      </c>
    </row>
    <row r="148" spans="1:30" hidden="1" x14ac:dyDescent="0.25">
      <c r="A148" s="38">
        <v>136</v>
      </c>
      <c r="B148" s="61"/>
      <c r="C148" s="61"/>
      <c r="D148" s="31">
        <v>890980094</v>
      </c>
      <c r="E148" s="31">
        <v>213405234</v>
      </c>
      <c r="F148" s="61" t="s">
        <v>346</v>
      </c>
      <c r="G148" s="33">
        <v>0</v>
      </c>
      <c r="H148" s="33">
        <v>0</v>
      </c>
      <c r="I148" s="3"/>
      <c r="J148" s="3"/>
      <c r="K148" s="3"/>
      <c r="L148" s="3"/>
      <c r="M148" s="3"/>
      <c r="N148" s="3"/>
      <c r="O148" s="3"/>
      <c r="P148" s="34">
        <f t="shared" si="6"/>
        <v>0</v>
      </c>
      <c r="Q148" s="35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/>
      <c r="X148" s="3"/>
      <c r="Y148" s="3">
        <v>0</v>
      </c>
      <c r="Z148" s="3">
        <v>0</v>
      </c>
      <c r="AA148" s="3">
        <v>0</v>
      </c>
      <c r="AB148" s="3">
        <v>0</v>
      </c>
      <c r="AC148" s="36">
        <f t="shared" si="7"/>
        <v>0</v>
      </c>
      <c r="AD148" s="37">
        <f t="shared" si="8"/>
        <v>0</v>
      </c>
    </row>
    <row r="149" spans="1:30" hidden="1" x14ac:dyDescent="0.25">
      <c r="A149" s="29">
        <v>137</v>
      </c>
      <c r="B149" s="61"/>
      <c r="C149" s="61"/>
      <c r="D149" s="31">
        <v>890984043</v>
      </c>
      <c r="E149" s="31">
        <v>213705237</v>
      </c>
      <c r="F149" s="61" t="s">
        <v>347</v>
      </c>
      <c r="G149" s="33">
        <v>0</v>
      </c>
      <c r="H149" s="33">
        <v>0</v>
      </c>
      <c r="I149" s="3"/>
      <c r="J149" s="3"/>
      <c r="K149" s="3"/>
      <c r="L149" s="3"/>
      <c r="M149" s="3"/>
      <c r="N149" s="3"/>
      <c r="O149" s="3"/>
      <c r="P149" s="34">
        <f t="shared" si="6"/>
        <v>0</v>
      </c>
      <c r="Q149" s="35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/>
      <c r="X149" s="3"/>
      <c r="Y149" s="3">
        <v>0</v>
      </c>
      <c r="Z149" s="3">
        <v>0</v>
      </c>
      <c r="AA149" s="3">
        <v>0</v>
      </c>
      <c r="AB149" s="3">
        <v>0</v>
      </c>
      <c r="AC149" s="36">
        <f t="shared" si="7"/>
        <v>0</v>
      </c>
      <c r="AD149" s="37">
        <f t="shared" si="8"/>
        <v>0</v>
      </c>
    </row>
    <row r="150" spans="1:30" hidden="1" x14ac:dyDescent="0.25">
      <c r="A150" s="38">
        <v>138</v>
      </c>
      <c r="B150" s="61"/>
      <c r="C150" s="61"/>
      <c r="D150" s="31">
        <v>890983664</v>
      </c>
      <c r="E150" s="31">
        <v>214005240</v>
      </c>
      <c r="F150" s="61" t="s">
        <v>348</v>
      </c>
      <c r="G150" s="33">
        <v>0</v>
      </c>
      <c r="H150" s="33">
        <v>0</v>
      </c>
      <c r="I150" s="3"/>
      <c r="J150" s="3"/>
      <c r="K150" s="3"/>
      <c r="L150" s="3"/>
      <c r="M150" s="3"/>
      <c r="N150" s="3"/>
      <c r="O150" s="3"/>
      <c r="P150" s="34">
        <f t="shared" si="6"/>
        <v>0</v>
      </c>
      <c r="Q150" s="35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/>
      <c r="X150" s="3"/>
      <c r="Y150" s="3">
        <v>0</v>
      </c>
      <c r="Z150" s="3">
        <v>0</v>
      </c>
      <c r="AA150" s="3">
        <v>0</v>
      </c>
      <c r="AB150" s="3">
        <v>0</v>
      </c>
      <c r="AC150" s="36">
        <f t="shared" si="7"/>
        <v>0</v>
      </c>
      <c r="AD150" s="37">
        <f t="shared" si="8"/>
        <v>0</v>
      </c>
    </row>
    <row r="151" spans="1:30" hidden="1" x14ac:dyDescent="0.25">
      <c r="A151" s="29">
        <v>139</v>
      </c>
      <c r="B151" s="61"/>
      <c r="C151" s="61"/>
      <c r="D151" s="31">
        <v>890984221</v>
      </c>
      <c r="E151" s="31">
        <v>215005250</v>
      </c>
      <c r="F151" s="61" t="s">
        <v>349</v>
      </c>
      <c r="G151" s="33">
        <v>0</v>
      </c>
      <c r="H151" s="33">
        <v>0</v>
      </c>
      <c r="I151" s="3"/>
      <c r="J151" s="3"/>
      <c r="K151" s="3"/>
      <c r="L151" s="3"/>
      <c r="M151" s="3"/>
      <c r="N151" s="3"/>
      <c r="O151" s="3"/>
      <c r="P151" s="34">
        <f t="shared" si="6"/>
        <v>0</v>
      </c>
      <c r="Q151" s="35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/>
      <c r="X151" s="3"/>
      <c r="Y151" s="3">
        <v>0</v>
      </c>
      <c r="Z151" s="3">
        <v>0</v>
      </c>
      <c r="AA151" s="3">
        <v>0</v>
      </c>
      <c r="AB151" s="3">
        <v>0</v>
      </c>
      <c r="AC151" s="36">
        <f t="shared" si="7"/>
        <v>0</v>
      </c>
      <c r="AD151" s="37">
        <f t="shared" si="8"/>
        <v>0</v>
      </c>
    </row>
    <row r="152" spans="1:30" hidden="1" x14ac:dyDescent="0.25">
      <c r="A152" s="38">
        <v>140</v>
      </c>
      <c r="B152" s="61"/>
      <c r="C152" s="61"/>
      <c r="D152" s="31">
        <v>890982068</v>
      </c>
      <c r="E152" s="31">
        <v>216405264</v>
      </c>
      <c r="F152" s="61" t="s">
        <v>350</v>
      </c>
      <c r="G152" s="33">
        <v>0</v>
      </c>
      <c r="H152" s="33">
        <v>0</v>
      </c>
      <c r="I152" s="3"/>
      <c r="J152" s="3"/>
      <c r="K152" s="3"/>
      <c r="L152" s="3"/>
      <c r="M152" s="3"/>
      <c r="N152" s="3"/>
      <c r="O152" s="3"/>
      <c r="P152" s="34">
        <f t="shared" si="6"/>
        <v>0</v>
      </c>
      <c r="Q152" s="35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/>
      <c r="X152" s="3"/>
      <c r="Y152" s="3">
        <v>0</v>
      </c>
      <c r="Z152" s="3">
        <v>0</v>
      </c>
      <c r="AA152" s="3">
        <v>0</v>
      </c>
      <c r="AB152" s="3">
        <v>0</v>
      </c>
      <c r="AC152" s="36">
        <f t="shared" si="7"/>
        <v>0</v>
      </c>
      <c r="AD152" s="37">
        <f t="shared" si="8"/>
        <v>0</v>
      </c>
    </row>
    <row r="153" spans="1:30" hidden="1" x14ac:dyDescent="0.25">
      <c r="A153" s="29">
        <v>141</v>
      </c>
      <c r="B153" s="61"/>
      <c r="C153" s="61"/>
      <c r="D153" s="31">
        <v>890980848</v>
      </c>
      <c r="E153" s="31">
        <v>218205282</v>
      </c>
      <c r="F153" s="61" t="s">
        <v>351</v>
      </c>
      <c r="G153" s="33">
        <v>0</v>
      </c>
      <c r="H153" s="33">
        <v>0</v>
      </c>
      <c r="I153" s="3"/>
      <c r="J153" s="3"/>
      <c r="K153" s="3"/>
      <c r="L153" s="3"/>
      <c r="M153" s="3"/>
      <c r="N153" s="3"/>
      <c r="O153" s="3"/>
      <c r="P153" s="34">
        <f t="shared" si="6"/>
        <v>0</v>
      </c>
      <c r="Q153" s="35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/>
      <c r="X153" s="3"/>
      <c r="Y153" s="3">
        <v>0</v>
      </c>
      <c r="Z153" s="3">
        <v>0</v>
      </c>
      <c r="AA153" s="3">
        <v>0</v>
      </c>
      <c r="AB153" s="3">
        <v>0</v>
      </c>
      <c r="AC153" s="36">
        <f t="shared" si="7"/>
        <v>0</v>
      </c>
      <c r="AD153" s="37">
        <f t="shared" si="8"/>
        <v>0</v>
      </c>
    </row>
    <row r="154" spans="1:30" hidden="1" x14ac:dyDescent="0.25">
      <c r="A154" s="38">
        <v>142</v>
      </c>
      <c r="B154" s="61"/>
      <c r="C154" s="61"/>
      <c r="D154" s="31">
        <v>890983706</v>
      </c>
      <c r="E154" s="31">
        <v>218405284</v>
      </c>
      <c r="F154" s="61" t="s">
        <v>352</v>
      </c>
      <c r="G154" s="33">
        <v>0</v>
      </c>
      <c r="H154" s="33">
        <v>0</v>
      </c>
      <c r="I154" s="3"/>
      <c r="J154" s="3"/>
      <c r="K154" s="3"/>
      <c r="L154" s="3"/>
      <c r="M154" s="3"/>
      <c r="N154" s="3"/>
      <c r="O154" s="3"/>
      <c r="P154" s="34">
        <f t="shared" si="6"/>
        <v>0</v>
      </c>
      <c r="Q154" s="35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/>
      <c r="X154" s="3"/>
      <c r="Y154" s="3">
        <v>0</v>
      </c>
      <c r="Z154" s="3">
        <v>0</v>
      </c>
      <c r="AA154" s="3">
        <v>0</v>
      </c>
      <c r="AB154" s="3">
        <v>0</v>
      </c>
      <c r="AC154" s="36">
        <f t="shared" si="7"/>
        <v>0</v>
      </c>
      <c r="AD154" s="37">
        <f t="shared" si="8"/>
        <v>0</v>
      </c>
    </row>
    <row r="155" spans="1:30" hidden="1" x14ac:dyDescent="0.25">
      <c r="A155" s="29">
        <v>143</v>
      </c>
      <c r="B155" s="61"/>
      <c r="C155" s="61"/>
      <c r="D155" s="31">
        <v>890983786</v>
      </c>
      <c r="E155" s="31">
        <v>210605306</v>
      </c>
      <c r="F155" s="61" t="s">
        <v>353</v>
      </c>
      <c r="G155" s="33">
        <v>0</v>
      </c>
      <c r="H155" s="33">
        <v>0</v>
      </c>
      <c r="I155" s="3"/>
      <c r="J155" s="3"/>
      <c r="K155" s="3"/>
      <c r="L155" s="3"/>
      <c r="M155" s="3"/>
      <c r="N155" s="3"/>
      <c r="O155" s="3"/>
      <c r="P155" s="34">
        <f t="shared" si="6"/>
        <v>0</v>
      </c>
      <c r="Q155" s="35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/>
      <c r="X155" s="3"/>
      <c r="Y155" s="3">
        <v>0</v>
      </c>
      <c r="Z155" s="3">
        <v>0</v>
      </c>
      <c r="AA155" s="3">
        <v>0</v>
      </c>
      <c r="AB155" s="3">
        <v>0</v>
      </c>
      <c r="AC155" s="36">
        <f t="shared" si="7"/>
        <v>0</v>
      </c>
      <c r="AD155" s="37">
        <f t="shared" si="8"/>
        <v>0</v>
      </c>
    </row>
    <row r="156" spans="1:30" hidden="1" x14ac:dyDescent="0.25">
      <c r="A156" s="38">
        <v>144</v>
      </c>
      <c r="B156" s="61"/>
      <c r="C156" s="61"/>
      <c r="D156" s="31">
        <v>890980807</v>
      </c>
      <c r="E156" s="31">
        <v>210805308</v>
      </c>
      <c r="F156" s="61" t="s">
        <v>354</v>
      </c>
      <c r="G156" s="33">
        <v>0</v>
      </c>
      <c r="H156" s="33">
        <v>0</v>
      </c>
      <c r="I156" s="3"/>
      <c r="J156" s="3"/>
      <c r="K156" s="3"/>
      <c r="L156" s="3"/>
      <c r="M156" s="3"/>
      <c r="N156" s="3"/>
      <c r="O156" s="3"/>
      <c r="P156" s="34">
        <f t="shared" si="6"/>
        <v>0</v>
      </c>
      <c r="Q156" s="35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/>
      <c r="X156" s="3"/>
      <c r="Y156" s="3">
        <v>0</v>
      </c>
      <c r="Z156" s="3">
        <v>0</v>
      </c>
      <c r="AA156" s="3">
        <v>0</v>
      </c>
      <c r="AB156" s="3">
        <v>0</v>
      </c>
      <c r="AC156" s="36">
        <f t="shared" si="7"/>
        <v>0</v>
      </c>
      <c r="AD156" s="37">
        <f t="shared" si="8"/>
        <v>0</v>
      </c>
    </row>
    <row r="157" spans="1:30" hidden="1" x14ac:dyDescent="0.25">
      <c r="A157" s="29">
        <v>145</v>
      </c>
      <c r="B157" s="61"/>
      <c r="C157" s="61"/>
      <c r="D157" s="31">
        <v>890983938</v>
      </c>
      <c r="E157" s="31">
        <v>211005310</v>
      </c>
      <c r="F157" s="61" t="s">
        <v>355</v>
      </c>
      <c r="G157" s="33">
        <v>0</v>
      </c>
      <c r="H157" s="33">
        <v>0</v>
      </c>
      <c r="I157" s="3"/>
      <c r="J157" s="3"/>
      <c r="K157" s="3"/>
      <c r="L157" s="3"/>
      <c r="M157" s="3"/>
      <c r="N157" s="3"/>
      <c r="O157" s="3"/>
      <c r="P157" s="34">
        <f t="shared" si="6"/>
        <v>0</v>
      </c>
      <c r="Q157" s="35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/>
      <c r="X157" s="3"/>
      <c r="Y157" s="3">
        <v>0</v>
      </c>
      <c r="Z157" s="3">
        <v>0</v>
      </c>
      <c r="AA157" s="3">
        <v>0</v>
      </c>
      <c r="AB157" s="3">
        <v>0</v>
      </c>
      <c r="AC157" s="36">
        <f t="shared" si="7"/>
        <v>0</v>
      </c>
      <c r="AD157" s="37">
        <f t="shared" si="8"/>
        <v>0</v>
      </c>
    </row>
    <row r="158" spans="1:30" hidden="1" x14ac:dyDescent="0.25">
      <c r="A158" s="38">
        <v>146</v>
      </c>
      <c r="B158" s="61"/>
      <c r="C158" s="61"/>
      <c r="D158" s="31">
        <v>890983728</v>
      </c>
      <c r="E158" s="31">
        <v>211305313</v>
      </c>
      <c r="F158" s="61" t="s">
        <v>356</v>
      </c>
      <c r="G158" s="33">
        <v>0</v>
      </c>
      <c r="H158" s="33">
        <v>0</v>
      </c>
      <c r="I158" s="3"/>
      <c r="J158" s="3"/>
      <c r="K158" s="3"/>
      <c r="L158" s="3"/>
      <c r="M158" s="3"/>
      <c r="N158" s="3"/>
      <c r="O158" s="3"/>
      <c r="P158" s="34">
        <f t="shared" si="6"/>
        <v>0</v>
      </c>
      <c r="Q158" s="35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/>
      <c r="X158" s="3"/>
      <c r="Y158" s="3">
        <v>0</v>
      </c>
      <c r="Z158" s="3">
        <v>0</v>
      </c>
      <c r="AA158" s="3">
        <v>0</v>
      </c>
      <c r="AB158" s="3">
        <v>0</v>
      </c>
      <c r="AC158" s="36">
        <f t="shared" si="7"/>
        <v>0</v>
      </c>
      <c r="AD158" s="37">
        <f t="shared" si="8"/>
        <v>0</v>
      </c>
    </row>
    <row r="159" spans="1:30" hidden="1" x14ac:dyDescent="0.25">
      <c r="A159" s="29">
        <v>147</v>
      </c>
      <c r="B159" s="61"/>
      <c r="C159" s="61"/>
      <c r="D159" s="31">
        <v>890981162</v>
      </c>
      <c r="E159" s="31">
        <v>211505315</v>
      </c>
      <c r="F159" s="61" t="s">
        <v>357</v>
      </c>
      <c r="G159" s="33">
        <v>0</v>
      </c>
      <c r="H159" s="33">
        <v>0</v>
      </c>
      <c r="I159" s="3"/>
      <c r="J159" s="3"/>
      <c r="K159" s="3"/>
      <c r="L159" s="3"/>
      <c r="M159" s="3"/>
      <c r="N159" s="3"/>
      <c r="O159" s="3"/>
      <c r="P159" s="34">
        <f t="shared" si="6"/>
        <v>0</v>
      </c>
      <c r="Q159" s="35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/>
      <c r="X159" s="3"/>
      <c r="Y159" s="3">
        <v>0</v>
      </c>
      <c r="Z159" s="3">
        <v>0</v>
      </c>
      <c r="AA159" s="3">
        <v>0</v>
      </c>
      <c r="AB159" s="3">
        <v>0</v>
      </c>
      <c r="AC159" s="36">
        <f t="shared" si="7"/>
        <v>0</v>
      </c>
      <c r="AD159" s="37">
        <f t="shared" si="8"/>
        <v>0</v>
      </c>
    </row>
    <row r="160" spans="1:30" hidden="1" x14ac:dyDescent="0.25">
      <c r="A160" s="38">
        <v>148</v>
      </c>
      <c r="B160" s="61"/>
      <c r="C160" s="61"/>
      <c r="D160" s="31">
        <v>890982055</v>
      </c>
      <c r="E160" s="31">
        <v>211805318</v>
      </c>
      <c r="F160" s="61" t="s">
        <v>358</v>
      </c>
      <c r="G160" s="33">
        <v>0</v>
      </c>
      <c r="H160" s="33">
        <v>0</v>
      </c>
      <c r="I160" s="3"/>
      <c r="J160" s="3"/>
      <c r="K160" s="3"/>
      <c r="L160" s="3"/>
      <c r="M160" s="3"/>
      <c r="N160" s="3"/>
      <c r="O160" s="3"/>
      <c r="P160" s="34">
        <f t="shared" si="6"/>
        <v>0</v>
      </c>
      <c r="Q160" s="35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/>
      <c r="X160" s="3"/>
      <c r="Y160" s="3">
        <v>0</v>
      </c>
      <c r="Z160" s="3">
        <v>0</v>
      </c>
      <c r="AA160" s="3">
        <v>0</v>
      </c>
      <c r="AB160" s="3">
        <v>0</v>
      </c>
      <c r="AC160" s="36">
        <f t="shared" si="7"/>
        <v>0</v>
      </c>
      <c r="AD160" s="37">
        <f t="shared" si="8"/>
        <v>0</v>
      </c>
    </row>
    <row r="161" spans="1:30" hidden="1" x14ac:dyDescent="0.25">
      <c r="A161" s="29">
        <v>149</v>
      </c>
      <c r="B161" s="61"/>
      <c r="C161" s="61"/>
      <c r="D161" s="31">
        <v>890983830</v>
      </c>
      <c r="E161" s="31">
        <v>212105321</v>
      </c>
      <c r="F161" s="61" t="s">
        <v>359</v>
      </c>
      <c r="G161" s="33">
        <v>0</v>
      </c>
      <c r="H161" s="33">
        <v>0</v>
      </c>
      <c r="I161" s="3"/>
      <c r="J161" s="3"/>
      <c r="K161" s="3"/>
      <c r="L161" s="3"/>
      <c r="M161" s="3"/>
      <c r="N161" s="3"/>
      <c r="O161" s="3"/>
      <c r="P161" s="34">
        <f t="shared" si="6"/>
        <v>0</v>
      </c>
      <c r="Q161" s="35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/>
      <c r="X161" s="3"/>
      <c r="Y161" s="3">
        <v>0</v>
      </c>
      <c r="Z161" s="3">
        <v>0</v>
      </c>
      <c r="AA161" s="3">
        <v>0</v>
      </c>
      <c r="AB161" s="3">
        <v>0</v>
      </c>
      <c r="AC161" s="36">
        <f t="shared" si="7"/>
        <v>0</v>
      </c>
      <c r="AD161" s="37">
        <f t="shared" si="8"/>
        <v>0</v>
      </c>
    </row>
    <row r="162" spans="1:30" hidden="1" x14ac:dyDescent="0.25">
      <c r="A162" s="38">
        <v>150</v>
      </c>
      <c r="B162" s="61"/>
      <c r="C162" s="61"/>
      <c r="D162" s="31">
        <v>890982494</v>
      </c>
      <c r="E162" s="31">
        <v>214705347</v>
      </c>
      <c r="F162" s="61" t="s">
        <v>360</v>
      </c>
      <c r="G162" s="33">
        <v>0</v>
      </c>
      <c r="H162" s="33">
        <v>0</v>
      </c>
      <c r="I162" s="3"/>
      <c r="J162" s="3"/>
      <c r="K162" s="3"/>
      <c r="L162" s="3"/>
      <c r="M162" s="3"/>
      <c r="N162" s="3"/>
      <c r="O162" s="3"/>
      <c r="P162" s="34">
        <f t="shared" si="6"/>
        <v>0</v>
      </c>
      <c r="Q162" s="35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/>
      <c r="X162" s="3"/>
      <c r="Y162" s="3">
        <v>0</v>
      </c>
      <c r="Z162" s="3">
        <v>0</v>
      </c>
      <c r="AA162" s="3">
        <v>0</v>
      </c>
      <c r="AB162" s="3">
        <v>0</v>
      </c>
      <c r="AC162" s="36">
        <f t="shared" si="7"/>
        <v>0</v>
      </c>
      <c r="AD162" s="37">
        <f t="shared" si="8"/>
        <v>0</v>
      </c>
    </row>
    <row r="163" spans="1:30" hidden="1" x14ac:dyDescent="0.25">
      <c r="A163" s="29">
        <v>151</v>
      </c>
      <c r="B163" s="61"/>
      <c r="C163" s="61"/>
      <c r="D163" s="31">
        <v>890984986</v>
      </c>
      <c r="E163" s="31">
        <v>215305353</v>
      </c>
      <c r="F163" s="61" t="s">
        <v>361</v>
      </c>
      <c r="G163" s="33">
        <v>0</v>
      </c>
      <c r="H163" s="33">
        <v>0</v>
      </c>
      <c r="I163" s="3"/>
      <c r="J163" s="3"/>
      <c r="K163" s="3"/>
      <c r="L163" s="3"/>
      <c r="M163" s="3"/>
      <c r="N163" s="3"/>
      <c r="O163" s="3"/>
      <c r="P163" s="34">
        <f t="shared" si="6"/>
        <v>0</v>
      </c>
      <c r="Q163" s="35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/>
      <c r="X163" s="3"/>
      <c r="Y163" s="3">
        <v>0</v>
      </c>
      <c r="Z163" s="3">
        <v>0</v>
      </c>
      <c r="AA163" s="3">
        <v>0</v>
      </c>
      <c r="AB163" s="3">
        <v>0</v>
      </c>
      <c r="AC163" s="36">
        <f t="shared" si="7"/>
        <v>0</v>
      </c>
      <c r="AD163" s="37">
        <f t="shared" si="8"/>
        <v>0</v>
      </c>
    </row>
    <row r="164" spans="1:30" hidden="1" x14ac:dyDescent="0.25">
      <c r="A164" s="38">
        <v>152</v>
      </c>
      <c r="B164" s="61"/>
      <c r="C164" s="61"/>
      <c r="D164" s="31">
        <v>890982278</v>
      </c>
      <c r="E164" s="31">
        <v>216105361</v>
      </c>
      <c r="F164" s="61" t="s">
        <v>362</v>
      </c>
      <c r="G164" s="33">
        <v>0</v>
      </c>
      <c r="H164" s="33">
        <v>0</v>
      </c>
      <c r="I164" s="3"/>
      <c r="J164" s="3"/>
      <c r="K164" s="3"/>
      <c r="L164" s="3"/>
      <c r="M164" s="3"/>
      <c r="N164" s="3"/>
      <c r="O164" s="3"/>
      <c r="P164" s="34">
        <f t="shared" si="6"/>
        <v>0</v>
      </c>
      <c r="Q164" s="35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/>
      <c r="X164" s="3"/>
      <c r="Y164" s="3">
        <v>0</v>
      </c>
      <c r="Z164" s="3">
        <v>0</v>
      </c>
      <c r="AA164" s="3">
        <v>0</v>
      </c>
      <c r="AB164" s="3">
        <v>0</v>
      </c>
      <c r="AC164" s="36">
        <f t="shared" si="7"/>
        <v>0</v>
      </c>
      <c r="AD164" s="37">
        <f t="shared" si="8"/>
        <v>0</v>
      </c>
    </row>
    <row r="165" spans="1:30" hidden="1" x14ac:dyDescent="0.25">
      <c r="A165" s="29">
        <v>153</v>
      </c>
      <c r="B165" s="61"/>
      <c r="C165" s="61"/>
      <c r="D165" s="31">
        <v>890982294</v>
      </c>
      <c r="E165" s="31">
        <v>216405364</v>
      </c>
      <c r="F165" s="61" t="s">
        <v>363</v>
      </c>
      <c r="G165" s="33">
        <v>0</v>
      </c>
      <c r="H165" s="33">
        <v>0</v>
      </c>
      <c r="I165" s="3"/>
      <c r="J165" s="3"/>
      <c r="K165" s="3"/>
      <c r="L165" s="3"/>
      <c r="M165" s="3"/>
      <c r="N165" s="3"/>
      <c r="O165" s="3"/>
      <c r="P165" s="34">
        <f t="shared" si="6"/>
        <v>0</v>
      </c>
      <c r="Q165" s="35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/>
      <c r="X165" s="3"/>
      <c r="Y165" s="3">
        <v>0</v>
      </c>
      <c r="Z165" s="3">
        <v>0</v>
      </c>
      <c r="AA165" s="3">
        <v>0</v>
      </c>
      <c r="AB165" s="3">
        <v>0</v>
      </c>
      <c r="AC165" s="36">
        <f t="shared" si="7"/>
        <v>0</v>
      </c>
      <c r="AD165" s="37">
        <f t="shared" si="8"/>
        <v>0</v>
      </c>
    </row>
    <row r="166" spans="1:30" hidden="1" x14ac:dyDescent="0.25">
      <c r="A166" s="38">
        <v>154</v>
      </c>
      <c r="B166" s="61"/>
      <c r="C166" s="61"/>
      <c r="D166" s="31">
        <v>890981069</v>
      </c>
      <c r="E166" s="31">
        <v>216805368</v>
      </c>
      <c r="F166" s="61" t="s">
        <v>364</v>
      </c>
      <c r="G166" s="33">
        <v>0</v>
      </c>
      <c r="H166" s="33">
        <v>0</v>
      </c>
      <c r="I166" s="3"/>
      <c r="J166" s="3"/>
      <c r="K166" s="3"/>
      <c r="L166" s="3"/>
      <c r="M166" s="3"/>
      <c r="N166" s="3"/>
      <c r="O166" s="3"/>
      <c r="P166" s="34">
        <f t="shared" si="6"/>
        <v>0</v>
      </c>
      <c r="Q166" s="35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/>
      <c r="X166" s="3"/>
      <c r="Y166" s="3">
        <v>0</v>
      </c>
      <c r="Z166" s="3">
        <v>0</v>
      </c>
      <c r="AA166" s="3">
        <v>0</v>
      </c>
      <c r="AB166" s="3">
        <v>0</v>
      </c>
      <c r="AC166" s="36">
        <f t="shared" si="7"/>
        <v>0</v>
      </c>
      <c r="AD166" s="37">
        <f t="shared" si="8"/>
        <v>0</v>
      </c>
    </row>
    <row r="167" spans="1:30" hidden="1" x14ac:dyDescent="0.25">
      <c r="A167" s="29">
        <v>155</v>
      </c>
      <c r="B167" s="61"/>
      <c r="C167" s="61"/>
      <c r="D167" s="31">
        <v>890981207</v>
      </c>
      <c r="E167" s="31">
        <v>217605376</v>
      </c>
      <c r="F167" s="61" t="s">
        <v>365</v>
      </c>
      <c r="G167" s="33">
        <v>0</v>
      </c>
      <c r="H167" s="33">
        <v>0</v>
      </c>
      <c r="I167" s="3"/>
      <c r="J167" s="3"/>
      <c r="K167" s="3"/>
      <c r="L167" s="3"/>
      <c r="M167" s="3"/>
      <c r="N167" s="3"/>
      <c r="O167" s="3"/>
      <c r="P167" s="34">
        <f t="shared" si="6"/>
        <v>0</v>
      </c>
      <c r="Q167" s="35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/>
      <c r="X167" s="3"/>
      <c r="Y167" s="3">
        <v>0</v>
      </c>
      <c r="Z167" s="3">
        <v>0</v>
      </c>
      <c r="AA167" s="3">
        <v>0</v>
      </c>
      <c r="AB167" s="3">
        <v>0</v>
      </c>
      <c r="AC167" s="36">
        <f t="shared" si="7"/>
        <v>0</v>
      </c>
      <c r="AD167" s="37">
        <f t="shared" si="8"/>
        <v>0</v>
      </c>
    </row>
    <row r="168" spans="1:30" hidden="1" x14ac:dyDescent="0.25">
      <c r="A168" s="38">
        <v>156</v>
      </c>
      <c r="B168" s="61"/>
      <c r="C168" s="61"/>
      <c r="D168" s="31">
        <v>811009017</v>
      </c>
      <c r="E168" s="31">
        <v>219005390</v>
      </c>
      <c r="F168" s="61" t="s">
        <v>366</v>
      </c>
      <c r="G168" s="33">
        <v>0</v>
      </c>
      <c r="H168" s="33">
        <v>0</v>
      </c>
      <c r="I168" s="3"/>
      <c r="J168" s="3"/>
      <c r="K168" s="3"/>
      <c r="L168" s="3"/>
      <c r="M168" s="3"/>
      <c r="N168" s="3"/>
      <c r="O168" s="3"/>
      <c r="P168" s="34">
        <f t="shared" si="6"/>
        <v>0</v>
      </c>
      <c r="Q168" s="35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/>
      <c r="X168" s="3"/>
      <c r="Y168" s="3">
        <v>0</v>
      </c>
      <c r="Z168" s="3">
        <v>0</v>
      </c>
      <c r="AA168" s="3">
        <v>0</v>
      </c>
      <c r="AB168" s="3">
        <v>0</v>
      </c>
      <c r="AC168" s="36">
        <f t="shared" si="7"/>
        <v>0</v>
      </c>
      <c r="AD168" s="37">
        <f t="shared" si="8"/>
        <v>0</v>
      </c>
    </row>
    <row r="169" spans="1:30" hidden="1" x14ac:dyDescent="0.25">
      <c r="A169" s="29">
        <v>157</v>
      </c>
      <c r="B169" s="61"/>
      <c r="C169" s="61"/>
      <c r="D169" s="31">
        <v>890981995</v>
      </c>
      <c r="E169" s="31">
        <v>210005400</v>
      </c>
      <c r="F169" s="61" t="s">
        <v>367</v>
      </c>
      <c r="G169" s="33">
        <v>0</v>
      </c>
      <c r="H169" s="33">
        <v>0</v>
      </c>
      <c r="I169" s="3"/>
      <c r="J169" s="3"/>
      <c r="K169" s="3"/>
      <c r="L169" s="3"/>
      <c r="M169" s="3"/>
      <c r="N169" s="3"/>
      <c r="O169" s="3"/>
      <c r="P169" s="34">
        <f t="shared" si="6"/>
        <v>0</v>
      </c>
      <c r="Q169" s="35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/>
      <c r="X169" s="3"/>
      <c r="Y169" s="3">
        <v>0</v>
      </c>
      <c r="Z169" s="3">
        <v>0</v>
      </c>
      <c r="AA169" s="3">
        <v>0</v>
      </c>
      <c r="AB169" s="3">
        <v>0</v>
      </c>
      <c r="AC169" s="36">
        <f t="shared" si="7"/>
        <v>0</v>
      </c>
      <c r="AD169" s="37">
        <f t="shared" si="8"/>
        <v>0</v>
      </c>
    </row>
    <row r="170" spans="1:30" hidden="1" x14ac:dyDescent="0.25">
      <c r="A170" s="38">
        <v>158</v>
      </c>
      <c r="B170" s="61"/>
      <c r="C170" s="61"/>
      <c r="D170" s="31">
        <v>890983672</v>
      </c>
      <c r="E170" s="31">
        <v>211105411</v>
      </c>
      <c r="F170" s="61" t="s">
        <v>368</v>
      </c>
      <c r="G170" s="33">
        <v>0</v>
      </c>
      <c r="H170" s="33">
        <v>0</v>
      </c>
      <c r="I170" s="3"/>
      <c r="J170" s="3"/>
      <c r="K170" s="3"/>
      <c r="L170" s="3"/>
      <c r="M170" s="3"/>
      <c r="N170" s="3"/>
      <c r="O170" s="3"/>
      <c r="P170" s="34">
        <f t="shared" si="6"/>
        <v>0</v>
      </c>
      <c r="Q170" s="35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/>
      <c r="X170" s="3"/>
      <c r="Y170" s="3">
        <v>0</v>
      </c>
      <c r="Z170" s="3">
        <v>0</v>
      </c>
      <c r="AA170" s="3">
        <v>0</v>
      </c>
      <c r="AB170" s="3">
        <v>0</v>
      </c>
      <c r="AC170" s="36">
        <f t="shared" si="7"/>
        <v>0</v>
      </c>
      <c r="AD170" s="37">
        <f t="shared" si="8"/>
        <v>0</v>
      </c>
    </row>
    <row r="171" spans="1:30" hidden="1" x14ac:dyDescent="0.25">
      <c r="A171" s="29">
        <v>159</v>
      </c>
      <c r="B171" s="61"/>
      <c r="C171" s="61"/>
      <c r="D171" s="31">
        <v>890980958</v>
      </c>
      <c r="E171" s="31">
        <v>212505425</v>
      </c>
      <c r="F171" s="61" t="s">
        <v>369</v>
      </c>
      <c r="G171" s="33">
        <v>0</v>
      </c>
      <c r="H171" s="33">
        <v>0</v>
      </c>
      <c r="I171" s="3"/>
      <c r="J171" s="3"/>
      <c r="K171" s="3"/>
      <c r="L171" s="3"/>
      <c r="M171" s="3"/>
      <c r="N171" s="3"/>
      <c r="O171" s="3"/>
      <c r="P171" s="34">
        <f t="shared" si="6"/>
        <v>0</v>
      </c>
      <c r="Q171" s="35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/>
      <c r="X171" s="3"/>
      <c r="Y171" s="3">
        <v>0</v>
      </c>
      <c r="Z171" s="3">
        <v>0</v>
      </c>
      <c r="AA171" s="3">
        <v>0</v>
      </c>
      <c r="AB171" s="3">
        <v>0</v>
      </c>
      <c r="AC171" s="36">
        <f t="shared" si="7"/>
        <v>0</v>
      </c>
      <c r="AD171" s="37">
        <f t="shared" si="8"/>
        <v>0</v>
      </c>
    </row>
    <row r="172" spans="1:30" hidden="1" x14ac:dyDescent="0.25">
      <c r="A172" s="38">
        <v>160</v>
      </c>
      <c r="B172" s="61"/>
      <c r="C172" s="61"/>
      <c r="D172" s="31">
        <v>890983716</v>
      </c>
      <c r="E172" s="31">
        <v>214005440</v>
      </c>
      <c r="F172" s="61" t="s">
        <v>370</v>
      </c>
      <c r="G172" s="33">
        <v>0</v>
      </c>
      <c r="H172" s="33">
        <v>0</v>
      </c>
      <c r="I172" s="3"/>
      <c r="J172" s="3"/>
      <c r="K172" s="3"/>
      <c r="L172" s="3"/>
      <c r="M172" s="3"/>
      <c r="N172" s="3"/>
      <c r="O172" s="3"/>
      <c r="P172" s="34">
        <f t="shared" si="6"/>
        <v>0</v>
      </c>
      <c r="Q172" s="35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/>
      <c r="X172" s="3"/>
      <c r="Y172" s="3">
        <v>0</v>
      </c>
      <c r="Z172" s="3">
        <v>0</v>
      </c>
      <c r="AA172" s="3">
        <v>0</v>
      </c>
      <c r="AB172" s="3">
        <v>0</v>
      </c>
      <c r="AC172" s="36">
        <f t="shared" si="7"/>
        <v>0</v>
      </c>
      <c r="AD172" s="37">
        <f t="shared" si="8"/>
        <v>0</v>
      </c>
    </row>
    <row r="173" spans="1:30" hidden="1" x14ac:dyDescent="0.25">
      <c r="A173" s="29">
        <v>161</v>
      </c>
      <c r="B173" s="61"/>
      <c r="C173" s="61"/>
      <c r="D173" s="31">
        <v>890981115</v>
      </c>
      <c r="E173" s="31">
        <v>216705467</v>
      </c>
      <c r="F173" s="61" t="s">
        <v>371</v>
      </c>
      <c r="G173" s="33">
        <v>0</v>
      </c>
      <c r="H173" s="33">
        <v>0</v>
      </c>
      <c r="I173" s="3"/>
      <c r="J173" s="3"/>
      <c r="K173" s="3"/>
      <c r="L173" s="3"/>
      <c r="M173" s="3"/>
      <c r="N173" s="3"/>
      <c r="O173" s="3"/>
      <c r="P173" s="34">
        <f t="shared" si="6"/>
        <v>0</v>
      </c>
      <c r="Q173" s="35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/>
      <c r="X173" s="3"/>
      <c r="Y173" s="3">
        <v>0</v>
      </c>
      <c r="Z173" s="3">
        <v>0</v>
      </c>
      <c r="AA173" s="3">
        <v>0</v>
      </c>
      <c r="AB173" s="3">
        <v>0</v>
      </c>
      <c r="AC173" s="36">
        <f t="shared" si="7"/>
        <v>0</v>
      </c>
      <c r="AD173" s="37">
        <f t="shared" si="8"/>
        <v>0</v>
      </c>
    </row>
    <row r="174" spans="1:30" hidden="1" x14ac:dyDescent="0.25">
      <c r="A174" s="38">
        <v>162</v>
      </c>
      <c r="B174" s="61"/>
      <c r="C174" s="61"/>
      <c r="D174" s="31">
        <v>890984882</v>
      </c>
      <c r="E174" s="31">
        <v>217505475</v>
      </c>
      <c r="F174" s="61" t="s">
        <v>372</v>
      </c>
      <c r="G174" s="33">
        <v>0</v>
      </c>
      <c r="H174" s="33">
        <v>0</v>
      </c>
      <c r="I174" s="3"/>
      <c r="J174" s="3"/>
      <c r="K174" s="3"/>
      <c r="L174" s="3"/>
      <c r="M174" s="3"/>
      <c r="N174" s="3"/>
      <c r="O174" s="3"/>
      <c r="P174" s="34">
        <f t="shared" si="6"/>
        <v>0</v>
      </c>
      <c r="Q174" s="35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/>
      <c r="X174" s="3"/>
      <c r="Y174" s="3">
        <v>0</v>
      </c>
      <c r="Z174" s="3">
        <v>0</v>
      </c>
      <c r="AA174" s="3">
        <v>0</v>
      </c>
      <c r="AB174" s="3">
        <v>0</v>
      </c>
      <c r="AC174" s="36">
        <f t="shared" si="7"/>
        <v>0</v>
      </c>
      <c r="AD174" s="37">
        <f t="shared" si="8"/>
        <v>0</v>
      </c>
    </row>
    <row r="175" spans="1:30" hidden="1" x14ac:dyDescent="0.25">
      <c r="A175" s="29">
        <v>163</v>
      </c>
      <c r="B175" s="61"/>
      <c r="C175" s="61"/>
      <c r="D175" s="31">
        <v>890980950</v>
      </c>
      <c r="E175" s="31">
        <v>218005480</v>
      </c>
      <c r="F175" s="61" t="s">
        <v>373</v>
      </c>
      <c r="G175" s="33">
        <v>0</v>
      </c>
      <c r="H175" s="33">
        <v>0</v>
      </c>
      <c r="I175" s="3"/>
      <c r="J175" s="3"/>
      <c r="K175" s="3"/>
      <c r="L175" s="3"/>
      <c r="M175" s="3"/>
      <c r="N175" s="3"/>
      <c r="O175" s="3"/>
      <c r="P175" s="34">
        <f t="shared" si="6"/>
        <v>0</v>
      </c>
      <c r="Q175" s="35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/>
      <c r="X175" s="3"/>
      <c r="Y175" s="3">
        <v>0</v>
      </c>
      <c r="Z175" s="3">
        <v>0</v>
      </c>
      <c r="AA175" s="3">
        <v>0</v>
      </c>
      <c r="AB175" s="3">
        <v>0</v>
      </c>
      <c r="AC175" s="36">
        <f t="shared" si="7"/>
        <v>0</v>
      </c>
      <c r="AD175" s="37">
        <f t="shared" si="8"/>
        <v>0</v>
      </c>
    </row>
    <row r="176" spans="1:30" hidden="1" x14ac:dyDescent="0.25">
      <c r="A176" s="38">
        <v>164</v>
      </c>
      <c r="B176" s="61"/>
      <c r="C176" s="61"/>
      <c r="D176" s="31">
        <v>890982566</v>
      </c>
      <c r="E176" s="31">
        <v>218305483</v>
      </c>
      <c r="F176" s="61" t="s">
        <v>374</v>
      </c>
      <c r="G176" s="33">
        <v>0</v>
      </c>
      <c r="H176" s="33">
        <v>0</v>
      </c>
      <c r="I176" s="3"/>
      <c r="J176" s="3"/>
      <c r="K176" s="3"/>
      <c r="L176" s="3"/>
      <c r="M176" s="3"/>
      <c r="N176" s="3"/>
      <c r="O176" s="3"/>
      <c r="P176" s="34">
        <f t="shared" si="6"/>
        <v>0</v>
      </c>
      <c r="Q176" s="35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/>
      <c r="X176" s="3"/>
      <c r="Y176" s="3">
        <v>0</v>
      </c>
      <c r="Z176" s="3">
        <v>0</v>
      </c>
      <c r="AA176" s="3">
        <v>0</v>
      </c>
      <c r="AB176" s="3">
        <v>0</v>
      </c>
      <c r="AC176" s="36">
        <f t="shared" si="7"/>
        <v>0</v>
      </c>
      <c r="AD176" s="37">
        <f t="shared" si="8"/>
        <v>0</v>
      </c>
    </row>
    <row r="177" spans="1:30" hidden="1" x14ac:dyDescent="0.25">
      <c r="A177" s="29">
        <v>165</v>
      </c>
      <c r="B177" s="61"/>
      <c r="C177" s="61"/>
      <c r="D177" s="31">
        <v>890983873</v>
      </c>
      <c r="E177" s="31">
        <v>219005490</v>
      </c>
      <c r="F177" s="61" t="s">
        <v>375</v>
      </c>
      <c r="G177" s="33">
        <v>0</v>
      </c>
      <c r="H177" s="33">
        <v>0</v>
      </c>
      <c r="I177" s="3"/>
      <c r="J177" s="3"/>
      <c r="K177" s="3"/>
      <c r="L177" s="3"/>
      <c r="M177" s="3"/>
      <c r="N177" s="3"/>
      <c r="O177" s="3"/>
      <c r="P177" s="34">
        <f t="shared" si="6"/>
        <v>0</v>
      </c>
      <c r="Q177" s="35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/>
      <c r="X177" s="3"/>
      <c r="Y177" s="3">
        <v>0</v>
      </c>
      <c r="Z177" s="3">
        <v>0</v>
      </c>
      <c r="AA177" s="3">
        <v>0</v>
      </c>
      <c r="AB177" s="3">
        <v>0</v>
      </c>
      <c r="AC177" s="36">
        <f t="shared" si="7"/>
        <v>0</v>
      </c>
      <c r="AD177" s="37">
        <f t="shared" si="8"/>
        <v>0</v>
      </c>
    </row>
    <row r="178" spans="1:30" hidden="1" x14ac:dyDescent="0.25">
      <c r="A178" s="38">
        <v>166</v>
      </c>
      <c r="B178" s="61"/>
      <c r="C178" s="61"/>
      <c r="D178" s="31">
        <v>890985354</v>
      </c>
      <c r="E178" s="31">
        <v>219505495</v>
      </c>
      <c r="F178" s="61" t="s">
        <v>376</v>
      </c>
      <c r="G178" s="33">
        <v>0</v>
      </c>
      <c r="H178" s="33">
        <v>0</v>
      </c>
      <c r="I178" s="3"/>
      <c r="J178" s="3"/>
      <c r="K178" s="3"/>
      <c r="L178" s="3"/>
      <c r="M178" s="3"/>
      <c r="N178" s="3"/>
      <c r="O178" s="3"/>
      <c r="P178" s="34">
        <f t="shared" si="6"/>
        <v>0</v>
      </c>
      <c r="Q178" s="35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/>
      <c r="X178" s="3"/>
      <c r="Y178" s="3">
        <v>0</v>
      </c>
      <c r="Z178" s="3">
        <v>0</v>
      </c>
      <c r="AA178" s="3">
        <v>0</v>
      </c>
      <c r="AB178" s="3">
        <v>0</v>
      </c>
      <c r="AC178" s="36">
        <f t="shared" si="7"/>
        <v>0</v>
      </c>
      <c r="AD178" s="37">
        <f t="shared" si="8"/>
        <v>0</v>
      </c>
    </row>
    <row r="179" spans="1:30" hidden="1" x14ac:dyDescent="0.25">
      <c r="A179" s="29">
        <v>167</v>
      </c>
      <c r="B179" s="61"/>
      <c r="C179" s="61"/>
      <c r="D179" s="31">
        <v>890984161</v>
      </c>
      <c r="E179" s="31">
        <v>210105501</v>
      </c>
      <c r="F179" s="61" t="s">
        <v>377</v>
      </c>
      <c r="G179" s="33">
        <v>0</v>
      </c>
      <c r="H179" s="33">
        <v>0</v>
      </c>
      <c r="I179" s="3"/>
      <c r="J179" s="3"/>
      <c r="K179" s="3"/>
      <c r="L179" s="3"/>
      <c r="M179" s="3"/>
      <c r="N179" s="3"/>
      <c r="O179" s="3"/>
      <c r="P179" s="34">
        <f t="shared" si="6"/>
        <v>0</v>
      </c>
      <c r="Q179" s="35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/>
      <c r="X179" s="3"/>
      <c r="Y179" s="3">
        <v>0</v>
      </c>
      <c r="Z179" s="3">
        <v>0</v>
      </c>
      <c r="AA179" s="3">
        <v>0</v>
      </c>
      <c r="AB179" s="3">
        <v>0</v>
      </c>
      <c r="AC179" s="36">
        <f t="shared" si="7"/>
        <v>0</v>
      </c>
      <c r="AD179" s="37">
        <f t="shared" si="8"/>
        <v>0</v>
      </c>
    </row>
    <row r="180" spans="1:30" hidden="1" x14ac:dyDescent="0.25">
      <c r="A180" s="38">
        <v>168</v>
      </c>
      <c r="B180" s="61"/>
      <c r="C180" s="61"/>
      <c r="D180" s="31">
        <v>890980917</v>
      </c>
      <c r="E180" s="31">
        <v>214105541</v>
      </c>
      <c r="F180" s="61" t="s">
        <v>378</v>
      </c>
      <c r="G180" s="33">
        <v>0</v>
      </c>
      <c r="H180" s="33">
        <v>0</v>
      </c>
      <c r="I180" s="3"/>
      <c r="J180" s="3"/>
      <c r="K180" s="3"/>
      <c r="L180" s="3"/>
      <c r="M180" s="3"/>
      <c r="N180" s="3"/>
      <c r="O180" s="3"/>
      <c r="P180" s="34">
        <f t="shared" si="6"/>
        <v>0</v>
      </c>
      <c r="Q180" s="35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/>
      <c r="X180" s="3"/>
      <c r="Y180" s="3">
        <v>0</v>
      </c>
      <c r="Z180" s="3">
        <v>0</v>
      </c>
      <c r="AA180" s="3">
        <v>0</v>
      </c>
      <c r="AB180" s="3">
        <v>0</v>
      </c>
      <c r="AC180" s="36">
        <f t="shared" si="7"/>
        <v>0</v>
      </c>
      <c r="AD180" s="37">
        <f t="shared" si="8"/>
        <v>0</v>
      </c>
    </row>
    <row r="181" spans="1:30" hidden="1" x14ac:dyDescent="0.25">
      <c r="A181" s="29">
        <v>169</v>
      </c>
      <c r="B181" s="61"/>
      <c r="C181" s="61"/>
      <c r="D181" s="31">
        <v>890982301</v>
      </c>
      <c r="E181" s="31">
        <v>214305543</v>
      </c>
      <c r="F181" s="61" t="s">
        <v>379</v>
      </c>
      <c r="G181" s="33">
        <v>0</v>
      </c>
      <c r="H181" s="33">
        <v>0</v>
      </c>
      <c r="I181" s="3"/>
      <c r="J181" s="3"/>
      <c r="K181" s="3"/>
      <c r="L181" s="3"/>
      <c r="M181" s="3"/>
      <c r="N181" s="3"/>
      <c r="O181" s="3"/>
      <c r="P181" s="34">
        <f t="shared" si="6"/>
        <v>0</v>
      </c>
      <c r="Q181" s="35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/>
      <c r="X181" s="3"/>
      <c r="Y181" s="3">
        <v>0</v>
      </c>
      <c r="Z181" s="3">
        <v>0</v>
      </c>
      <c r="AA181" s="3">
        <v>0</v>
      </c>
      <c r="AB181" s="3">
        <v>0</v>
      </c>
      <c r="AC181" s="36">
        <f t="shared" si="7"/>
        <v>0</v>
      </c>
      <c r="AD181" s="37">
        <f t="shared" si="8"/>
        <v>0</v>
      </c>
    </row>
    <row r="182" spans="1:30" hidden="1" x14ac:dyDescent="0.25">
      <c r="A182" s="38">
        <v>170</v>
      </c>
      <c r="B182" s="61"/>
      <c r="C182" s="61"/>
      <c r="D182" s="31">
        <v>890981105</v>
      </c>
      <c r="E182" s="31">
        <v>217605576</v>
      </c>
      <c r="F182" s="61" t="s">
        <v>380</v>
      </c>
      <c r="G182" s="33">
        <v>0</v>
      </c>
      <c r="H182" s="33">
        <v>0</v>
      </c>
      <c r="I182" s="3"/>
      <c r="J182" s="3"/>
      <c r="K182" s="3"/>
      <c r="L182" s="3"/>
      <c r="M182" s="3"/>
      <c r="N182" s="3"/>
      <c r="O182" s="3"/>
      <c r="P182" s="34">
        <f t="shared" si="6"/>
        <v>0</v>
      </c>
      <c r="Q182" s="35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/>
      <c r="X182" s="3"/>
      <c r="Y182" s="3">
        <v>0</v>
      </c>
      <c r="Z182" s="3">
        <v>0</v>
      </c>
      <c r="AA182" s="3">
        <v>0</v>
      </c>
      <c r="AB182" s="3">
        <v>0</v>
      </c>
      <c r="AC182" s="36">
        <f t="shared" si="7"/>
        <v>0</v>
      </c>
      <c r="AD182" s="37">
        <f t="shared" si="8"/>
        <v>0</v>
      </c>
    </row>
    <row r="183" spans="1:30" hidden="1" x14ac:dyDescent="0.25">
      <c r="A183" s="29">
        <v>171</v>
      </c>
      <c r="B183" s="61"/>
      <c r="C183" s="61"/>
      <c r="D183" s="31">
        <v>890980049</v>
      </c>
      <c r="E183" s="31">
        <v>217905579</v>
      </c>
      <c r="F183" s="61" t="s">
        <v>381</v>
      </c>
      <c r="G183" s="33">
        <v>0</v>
      </c>
      <c r="H183" s="33">
        <v>0</v>
      </c>
      <c r="I183" s="3"/>
      <c r="J183" s="3"/>
      <c r="K183" s="3"/>
      <c r="L183" s="3"/>
      <c r="M183" s="3"/>
      <c r="N183" s="3"/>
      <c r="O183" s="3"/>
      <c r="P183" s="34">
        <f t="shared" si="6"/>
        <v>0</v>
      </c>
      <c r="Q183" s="35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/>
      <c r="X183" s="3"/>
      <c r="Y183" s="3">
        <v>0</v>
      </c>
      <c r="Z183" s="3">
        <v>0</v>
      </c>
      <c r="AA183" s="3">
        <v>0</v>
      </c>
      <c r="AB183" s="3">
        <v>0</v>
      </c>
      <c r="AC183" s="36">
        <f t="shared" si="7"/>
        <v>0</v>
      </c>
      <c r="AD183" s="37">
        <f t="shared" si="8"/>
        <v>0</v>
      </c>
    </row>
    <row r="184" spans="1:30" hidden="1" x14ac:dyDescent="0.25">
      <c r="A184" s="38">
        <v>172</v>
      </c>
      <c r="B184" s="61"/>
      <c r="C184" s="61"/>
      <c r="D184" s="31">
        <v>890981000</v>
      </c>
      <c r="E184" s="31">
        <v>218505585</v>
      </c>
      <c r="F184" s="61" t="s">
        <v>382</v>
      </c>
      <c r="G184" s="33">
        <v>0</v>
      </c>
      <c r="H184" s="33">
        <v>0</v>
      </c>
      <c r="I184" s="3"/>
      <c r="J184" s="3"/>
      <c r="K184" s="3"/>
      <c r="L184" s="3"/>
      <c r="M184" s="3"/>
      <c r="N184" s="3"/>
      <c r="O184" s="3"/>
      <c r="P184" s="34">
        <f t="shared" si="6"/>
        <v>0</v>
      </c>
      <c r="Q184" s="35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/>
      <c r="X184" s="3"/>
      <c r="Y184" s="3">
        <v>0</v>
      </c>
      <c r="Z184" s="3">
        <v>0</v>
      </c>
      <c r="AA184" s="3">
        <v>0</v>
      </c>
      <c r="AB184" s="3">
        <v>0</v>
      </c>
      <c r="AC184" s="36">
        <f t="shared" si="7"/>
        <v>0</v>
      </c>
      <c r="AD184" s="37">
        <f t="shared" si="8"/>
        <v>0</v>
      </c>
    </row>
    <row r="185" spans="1:30" hidden="1" x14ac:dyDescent="0.25">
      <c r="A185" s="29">
        <v>173</v>
      </c>
      <c r="B185" s="61"/>
      <c r="C185" s="61"/>
      <c r="D185" s="31">
        <v>890983906</v>
      </c>
      <c r="E185" s="31">
        <v>219105591</v>
      </c>
      <c r="F185" s="61" t="s">
        <v>383</v>
      </c>
      <c r="G185" s="33">
        <v>0</v>
      </c>
      <c r="H185" s="33">
        <v>0</v>
      </c>
      <c r="I185" s="3"/>
      <c r="J185" s="3"/>
      <c r="K185" s="3"/>
      <c r="L185" s="3"/>
      <c r="M185" s="3"/>
      <c r="N185" s="3"/>
      <c r="O185" s="3"/>
      <c r="P185" s="34">
        <f t="shared" si="6"/>
        <v>0</v>
      </c>
      <c r="Q185" s="35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/>
      <c r="X185" s="3"/>
      <c r="Y185" s="3">
        <v>0</v>
      </c>
      <c r="Z185" s="3">
        <v>0</v>
      </c>
      <c r="AA185" s="3">
        <v>0</v>
      </c>
      <c r="AB185" s="3">
        <v>0</v>
      </c>
      <c r="AC185" s="36">
        <f t="shared" si="7"/>
        <v>0</v>
      </c>
      <c r="AD185" s="37">
        <f t="shared" si="8"/>
        <v>0</v>
      </c>
    </row>
    <row r="186" spans="1:30" hidden="1" x14ac:dyDescent="0.25">
      <c r="A186" s="38">
        <v>174</v>
      </c>
      <c r="B186" s="61"/>
      <c r="C186" s="61"/>
      <c r="D186" s="31">
        <v>890984312</v>
      </c>
      <c r="E186" s="31">
        <v>210405604</v>
      </c>
      <c r="F186" s="61" t="s">
        <v>384</v>
      </c>
      <c r="G186" s="33">
        <v>0</v>
      </c>
      <c r="H186" s="33">
        <v>0</v>
      </c>
      <c r="I186" s="3"/>
      <c r="J186" s="3"/>
      <c r="K186" s="3"/>
      <c r="L186" s="3"/>
      <c r="M186" s="3"/>
      <c r="N186" s="3"/>
      <c r="O186" s="3"/>
      <c r="P186" s="34">
        <f t="shared" si="6"/>
        <v>0</v>
      </c>
      <c r="Q186" s="35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/>
      <c r="X186" s="3"/>
      <c r="Y186" s="3">
        <v>0</v>
      </c>
      <c r="Z186" s="3">
        <v>0</v>
      </c>
      <c r="AA186" s="3">
        <v>0</v>
      </c>
      <c r="AB186" s="3">
        <v>0</v>
      </c>
      <c r="AC186" s="36">
        <f t="shared" si="7"/>
        <v>0</v>
      </c>
      <c r="AD186" s="37">
        <f t="shared" si="8"/>
        <v>0</v>
      </c>
    </row>
    <row r="187" spans="1:30" hidden="1" x14ac:dyDescent="0.25">
      <c r="A187" s="29">
        <v>175</v>
      </c>
      <c r="B187" s="61"/>
      <c r="C187" s="61"/>
      <c r="D187" s="31">
        <v>890983674</v>
      </c>
      <c r="E187" s="31">
        <v>210705607</v>
      </c>
      <c r="F187" s="61" t="s">
        <v>385</v>
      </c>
      <c r="G187" s="33">
        <v>0</v>
      </c>
      <c r="H187" s="33">
        <v>0</v>
      </c>
      <c r="I187" s="3"/>
      <c r="J187" s="3"/>
      <c r="K187" s="3"/>
      <c r="L187" s="3"/>
      <c r="M187" s="3"/>
      <c r="N187" s="3"/>
      <c r="O187" s="3"/>
      <c r="P187" s="34">
        <f t="shared" si="6"/>
        <v>0</v>
      </c>
      <c r="Q187" s="35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/>
      <c r="X187" s="3"/>
      <c r="Y187" s="3">
        <v>0</v>
      </c>
      <c r="Z187" s="3">
        <v>0</v>
      </c>
      <c r="AA187" s="3">
        <v>0</v>
      </c>
      <c r="AB187" s="3">
        <v>0</v>
      </c>
      <c r="AC187" s="36">
        <f t="shared" si="7"/>
        <v>0</v>
      </c>
      <c r="AD187" s="37">
        <f t="shared" si="8"/>
        <v>0</v>
      </c>
    </row>
    <row r="188" spans="1:30" hidden="1" x14ac:dyDescent="0.25">
      <c r="A188" s="38">
        <v>176</v>
      </c>
      <c r="B188" s="61"/>
      <c r="C188" s="61"/>
      <c r="D188" s="31">
        <v>890983736</v>
      </c>
      <c r="E188" s="31">
        <v>212805628</v>
      </c>
      <c r="F188" s="61" t="s">
        <v>386</v>
      </c>
      <c r="G188" s="33">
        <v>0</v>
      </c>
      <c r="H188" s="33">
        <v>0</v>
      </c>
      <c r="I188" s="3"/>
      <c r="J188" s="3"/>
      <c r="K188" s="3"/>
      <c r="L188" s="3"/>
      <c r="M188" s="3"/>
      <c r="N188" s="3"/>
      <c r="O188" s="3"/>
      <c r="P188" s="34">
        <f t="shared" si="6"/>
        <v>0</v>
      </c>
      <c r="Q188" s="35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/>
      <c r="X188" s="3"/>
      <c r="Y188" s="3">
        <v>0</v>
      </c>
      <c r="Z188" s="3">
        <v>0</v>
      </c>
      <c r="AA188" s="3">
        <v>0</v>
      </c>
      <c r="AB188" s="3">
        <v>0</v>
      </c>
      <c r="AC188" s="36">
        <f t="shared" si="7"/>
        <v>0</v>
      </c>
      <c r="AD188" s="37">
        <f t="shared" si="8"/>
        <v>0</v>
      </c>
    </row>
    <row r="189" spans="1:30" hidden="1" x14ac:dyDescent="0.25">
      <c r="A189" s="29">
        <v>177</v>
      </c>
      <c r="B189" s="61"/>
      <c r="C189" s="61"/>
      <c r="D189" s="31">
        <v>890980577</v>
      </c>
      <c r="E189" s="31">
        <v>214205642</v>
      </c>
      <c r="F189" s="61" t="s">
        <v>387</v>
      </c>
      <c r="G189" s="33">
        <v>0</v>
      </c>
      <c r="H189" s="33">
        <v>0</v>
      </c>
      <c r="I189" s="3"/>
      <c r="J189" s="3"/>
      <c r="K189" s="3"/>
      <c r="L189" s="3"/>
      <c r="M189" s="3"/>
      <c r="N189" s="3"/>
      <c r="O189" s="3"/>
      <c r="P189" s="34">
        <f t="shared" si="6"/>
        <v>0</v>
      </c>
      <c r="Q189" s="35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/>
      <c r="X189" s="3"/>
      <c r="Y189" s="3">
        <v>0</v>
      </c>
      <c r="Z189" s="3">
        <v>0</v>
      </c>
      <c r="AA189" s="3">
        <v>0</v>
      </c>
      <c r="AB189" s="3">
        <v>0</v>
      </c>
      <c r="AC189" s="36">
        <f t="shared" si="7"/>
        <v>0</v>
      </c>
      <c r="AD189" s="37">
        <f t="shared" si="8"/>
        <v>0</v>
      </c>
    </row>
    <row r="190" spans="1:30" hidden="1" x14ac:dyDescent="0.25">
      <c r="A190" s="38">
        <v>178</v>
      </c>
      <c r="B190" s="61"/>
      <c r="C190" s="61"/>
      <c r="D190" s="31">
        <v>890981868</v>
      </c>
      <c r="E190" s="31">
        <v>214705647</v>
      </c>
      <c r="F190" s="61" t="s">
        <v>388</v>
      </c>
      <c r="G190" s="33">
        <v>0</v>
      </c>
      <c r="H190" s="33">
        <v>0</v>
      </c>
      <c r="I190" s="3"/>
      <c r="J190" s="3"/>
      <c r="K190" s="3"/>
      <c r="L190" s="3"/>
      <c r="M190" s="3"/>
      <c r="N190" s="3"/>
      <c r="O190" s="3"/>
      <c r="P190" s="34">
        <f t="shared" si="6"/>
        <v>0</v>
      </c>
      <c r="Q190" s="35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/>
      <c r="X190" s="3"/>
      <c r="Y190" s="3">
        <v>0</v>
      </c>
      <c r="Z190" s="3">
        <v>0</v>
      </c>
      <c r="AA190" s="3">
        <v>0</v>
      </c>
      <c r="AB190" s="3">
        <v>0</v>
      </c>
      <c r="AC190" s="36">
        <f t="shared" si="7"/>
        <v>0</v>
      </c>
      <c r="AD190" s="37">
        <f t="shared" si="8"/>
        <v>0</v>
      </c>
    </row>
    <row r="191" spans="1:30" hidden="1" x14ac:dyDescent="0.25">
      <c r="A191" s="29">
        <v>179</v>
      </c>
      <c r="B191" s="61"/>
      <c r="C191" s="61"/>
      <c r="D191" s="31">
        <v>890983740</v>
      </c>
      <c r="E191" s="31">
        <v>214905649</v>
      </c>
      <c r="F191" s="61" t="s">
        <v>389</v>
      </c>
      <c r="G191" s="33">
        <v>0</v>
      </c>
      <c r="H191" s="33">
        <v>0</v>
      </c>
      <c r="I191" s="3"/>
      <c r="J191" s="3"/>
      <c r="K191" s="3"/>
      <c r="L191" s="3"/>
      <c r="M191" s="3"/>
      <c r="N191" s="3"/>
      <c r="O191" s="3"/>
      <c r="P191" s="34">
        <f t="shared" si="6"/>
        <v>0</v>
      </c>
      <c r="Q191" s="35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/>
      <c r="X191" s="3"/>
      <c r="Y191" s="3">
        <v>0</v>
      </c>
      <c r="Z191" s="3">
        <v>0</v>
      </c>
      <c r="AA191" s="3">
        <v>0</v>
      </c>
      <c r="AB191" s="3">
        <v>0</v>
      </c>
      <c r="AC191" s="36">
        <f t="shared" si="7"/>
        <v>0</v>
      </c>
      <c r="AD191" s="37">
        <f t="shared" si="8"/>
        <v>0</v>
      </c>
    </row>
    <row r="192" spans="1:30" hidden="1" x14ac:dyDescent="0.25">
      <c r="A192" s="38">
        <v>180</v>
      </c>
      <c r="B192" s="61"/>
      <c r="C192" s="61"/>
      <c r="D192" s="31">
        <v>800022791</v>
      </c>
      <c r="E192" s="31">
        <v>215205652</v>
      </c>
      <c r="F192" s="61" t="s">
        <v>390</v>
      </c>
      <c r="G192" s="33">
        <v>0</v>
      </c>
      <c r="H192" s="33">
        <v>0</v>
      </c>
      <c r="I192" s="3"/>
      <c r="J192" s="3"/>
      <c r="K192" s="3"/>
      <c r="L192" s="3"/>
      <c r="M192" s="3"/>
      <c r="N192" s="3"/>
      <c r="O192" s="3"/>
      <c r="P192" s="34">
        <f t="shared" si="6"/>
        <v>0</v>
      </c>
      <c r="Q192" s="35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/>
      <c r="X192" s="3"/>
      <c r="Y192" s="3">
        <v>0</v>
      </c>
      <c r="Z192" s="3">
        <v>0</v>
      </c>
      <c r="AA192" s="3">
        <v>0</v>
      </c>
      <c r="AB192" s="3">
        <v>0</v>
      </c>
      <c r="AC192" s="36">
        <f t="shared" si="7"/>
        <v>0</v>
      </c>
      <c r="AD192" s="37">
        <f t="shared" si="8"/>
        <v>0</v>
      </c>
    </row>
    <row r="193" spans="1:30" hidden="1" x14ac:dyDescent="0.25">
      <c r="A193" s="29">
        <v>181</v>
      </c>
      <c r="B193" s="61"/>
      <c r="C193" s="61"/>
      <c r="D193" s="31">
        <v>890920814</v>
      </c>
      <c r="E193" s="31">
        <v>215605656</v>
      </c>
      <c r="F193" s="61" t="s">
        <v>391</v>
      </c>
      <c r="G193" s="33">
        <v>0</v>
      </c>
      <c r="H193" s="33">
        <v>0</v>
      </c>
      <c r="I193" s="3"/>
      <c r="J193" s="3"/>
      <c r="K193" s="3"/>
      <c r="L193" s="3"/>
      <c r="M193" s="3"/>
      <c r="N193" s="3"/>
      <c r="O193" s="3"/>
      <c r="P193" s="34">
        <f t="shared" si="6"/>
        <v>0</v>
      </c>
      <c r="Q193" s="35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/>
      <c r="X193" s="3"/>
      <c r="Y193" s="3">
        <v>0</v>
      </c>
      <c r="Z193" s="3">
        <v>0</v>
      </c>
      <c r="AA193" s="3">
        <v>0</v>
      </c>
      <c r="AB193" s="3">
        <v>0</v>
      </c>
      <c r="AC193" s="36">
        <f t="shared" si="7"/>
        <v>0</v>
      </c>
      <c r="AD193" s="37">
        <f t="shared" si="8"/>
        <v>0</v>
      </c>
    </row>
    <row r="194" spans="1:30" hidden="1" x14ac:dyDescent="0.25">
      <c r="A194" s="38">
        <v>182</v>
      </c>
      <c r="B194" s="61"/>
      <c r="C194" s="61"/>
      <c r="D194" s="31">
        <v>800022618</v>
      </c>
      <c r="E194" s="31">
        <v>215805658</v>
      </c>
      <c r="F194" s="61" t="s">
        <v>392</v>
      </c>
      <c r="G194" s="33">
        <v>0</v>
      </c>
      <c r="H194" s="33">
        <v>0</v>
      </c>
      <c r="I194" s="3"/>
      <c r="J194" s="3"/>
      <c r="K194" s="3"/>
      <c r="L194" s="3"/>
      <c r="M194" s="3"/>
      <c r="N194" s="3"/>
      <c r="O194" s="3"/>
      <c r="P194" s="34">
        <f t="shared" si="6"/>
        <v>0</v>
      </c>
      <c r="Q194" s="35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/>
      <c r="X194" s="3"/>
      <c r="Y194" s="3">
        <v>0</v>
      </c>
      <c r="Z194" s="3">
        <v>0</v>
      </c>
      <c r="AA194" s="3">
        <v>0</v>
      </c>
      <c r="AB194" s="3">
        <v>0</v>
      </c>
      <c r="AC194" s="36">
        <f t="shared" si="7"/>
        <v>0</v>
      </c>
      <c r="AD194" s="37">
        <f t="shared" si="8"/>
        <v>0</v>
      </c>
    </row>
    <row r="195" spans="1:30" hidden="1" x14ac:dyDescent="0.25">
      <c r="A195" s="29">
        <v>183</v>
      </c>
      <c r="B195" s="61"/>
      <c r="C195" s="61"/>
      <c r="D195" s="31">
        <v>800013676</v>
      </c>
      <c r="E195" s="31">
        <v>215905659</v>
      </c>
      <c r="F195" s="61" t="s">
        <v>393</v>
      </c>
      <c r="G195" s="33">
        <v>0</v>
      </c>
      <c r="H195" s="33">
        <v>0</v>
      </c>
      <c r="I195" s="3"/>
      <c r="J195" s="3"/>
      <c r="K195" s="3"/>
      <c r="L195" s="3"/>
      <c r="M195" s="3"/>
      <c r="N195" s="3"/>
      <c r="O195" s="3"/>
      <c r="P195" s="34">
        <f t="shared" si="6"/>
        <v>0</v>
      </c>
      <c r="Q195" s="35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/>
      <c r="X195" s="3"/>
      <c r="Y195" s="3">
        <v>0</v>
      </c>
      <c r="Z195" s="3">
        <v>0</v>
      </c>
      <c r="AA195" s="3">
        <v>0</v>
      </c>
      <c r="AB195" s="3">
        <v>0</v>
      </c>
      <c r="AC195" s="36">
        <f t="shared" si="7"/>
        <v>0</v>
      </c>
      <c r="AD195" s="37">
        <f t="shared" si="8"/>
        <v>0</v>
      </c>
    </row>
    <row r="196" spans="1:30" hidden="1" x14ac:dyDescent="0.25">
      <c r="A196" s="38">
        <v>184</v>
      </c>
      <c r="B196" s="61"/>
      <c r="C196" s="61"/>
      <c r="D196" s="31">
        <v>890984376</v>
      </c>
      <c r="E196" s="31">
        <v>216005660</v>
      </c>
      <c r="F196" s="61" t="s">
        <v>394</v>
      </c>
      <c r="G196" s="33">
        <v>0</v>
      </c>
      <c r="H196" s="33">
        <v>0</v>
      </c>
      <c r="I196" s="3"/>
      <c r="J196" s="3"/>
      <c r="K196" s="3"/>
      <c r="L196" s="3"/>
      <c r="M196" s="3"/>
      <c r="N196" s="3"/>
      <c r="O196" s="3"/>
      <c r="P196" s="34">
        <f t="shared" si="6"/>
        <v>0</v>
      </c>
      <c r="Q196" s="35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/>
      <c r="X196" s="3"/>
      <c r="Y196" s="3">
        <v>0</v>
      </c>
      <c r="Z196" s="3">
        <v>0</v>
      </c>
      <c r="AA196" s="3">
        <v>0</v>
      </c>
      <c r="AB196" s="3">
        <v>0</v>
      </c>
      <c r="AC196" s="36">
        <f t="shared" si="7"/>
        <v>0</v>
      </c>
      <c r="AD196" s="37">
        <f t="shared" si="8"/>
        <v>0</v>
      </c>
    </row>
    <row r="197" spans="1:30" hidden="1" x14ac:dyDescent="0.25">
      <c r="A197" s="29">
        <v>185</v>
      </c>
      <c r="B197" s="61"/>
      <c r="C197" s="61"/>
      <c r="D197" s="31">
        <v>890983922</v>
      </c>
      <c r="E197" s="31">
        <v>216405664</v>
      </c>
      <c r="F197" s="61" t="s">
        <v>395</v>
      </c>
      <c r="G197" s="33">
        <v>0</v>
      </c>
      <c r="H197" s="33">
        <v>0</v>
      </c>
      <c r="I197" s="3"/>
      <c r="J197" s="3"/>
      <c r="K197" s="3"/>
      <c r="L197" s="3"/>
      <c r="M197" s="3"/>
      <c r="N197" s="3"/>
      <c r="O197" s="3"/>
      <c r="P197" s="34">
        <f t="shared" si="6"/>
        <v>0</v>
      </c>
      <c r="Q197" s="35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/>
      <c r="X197" s="3"/>
      <c r="Y197" s="3">
        <v>0</v>
      </c>
      <c r="Z197" s="3">
        <v>0</v>
      </c>
      <c r="AA197" s="3">
        <v>0</v>
      </c>
      <c r="AB197" s="3">
        <v>0</v>
      </c>
      <c r="AC197" s="36">
        <f t="shared" si="7"/>
        <v>0</v>
      </c>
      <c r="AD197" s="37">
        <f t="shared" si="8"/>
        <v>0</v>
      </c>
    </row>
    <row r="198" spans="1:30" hidden="1" x14ac:dyDescent="0.25">
      <c r="A198" s="38">
        <v>186</v>
      </c>
      <c r="B198" s="61"/>
      <c r="C198" s="61"/>
      <c r="D198" s="31">
        <v>890983814</v>
      </c>
      <c r="E198" s="31">
        <v>216505665</v>
      </c>
      <c r="F198" s="61" t="s">
        <v>396</v>
      </c>
      <c r="G198" s="33">
        <v>0</v>
      </c>
      <c r="H198" s="33">
        <v>0</v>
      </c>
      <c r="I198" s="3"/>
      <c r="J198" s="3"/>
      <c r="K198" s="3"/>
      <c r="L198" s="3"/>
      <c r="M198" s="3"/>
      <c r="N198" s="3"/>
      <c r="O198" s="3"/>
      <c r="P198" s="34">
        <f t="shared" si="6"/>
        <v>0</v>
      </c>
      <c r="Q198" s="35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/>
      <c r="X198" s="3"/>
      <c r="Y198" s="3">
        <v>0</v>
      </c>
      <c r="Z198" s="3">
        <v>0</v>
      </c>
      <c r="AA198" s="3">
        <v>0</v>
      </c>
      <c r="AB198" s="3">
        <v>0</v>
      </c>
      <c r="AC198" s="36">
        <f t="shared" si="7"/>
        <v>0</v>
      </c>
      <c r="AD198" s="37">
        <f t="shared" si="8"/>
        <v>0</v>
      </c>
    </row>
    <row r="199" spans="1:30" hidden="1" x14ac:dyDescent="0.25">
      <c r="A199" s="29">
        <v>187</v>
      </c>
      <c r="B199" s="61"/>
      <c r="C199" s="61"/>
      <c r="D199" s="31">
        <v>890982123</v>
      </c>
      <c r="E199" s="31">
        <v>216705667</v>
      </c>
      <c r="F199" s="61" t="s">
        <v>397</v>
      </c>
      <c r="G199" s="33">
        <v>0</v>
      </c>
      <c r="H199" s="33">
        <v>0</v>
      </c>
      <c r="I199" s="3"/>
      <c r="J199" s="3"/>
      <c r="K199" s="3"/>
      <c r="L199" s="3"/>
      <c r="M199" s="3"/>
      <c r="N199" s="3"/>
      <c r="O199" s="3"/>
      <c r="P199" s="34">
        <f t="shared" si="6"/>
        <v>0</v>
      </c>
      <c r="Q199" s="35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/>
      <c r="X199" s="3"/>
      <c r="Y199" s="3">
        <v>0</v>
      </c>
      <c r="Z199" s="3">
        <v>0</v>
      </c>
      <c r="AA199" s="3">
        <v>0</v>
      </c>
      <c r="AB199" s="3">
        <v>0</v>
      </c>
      <c r="AC199" s="36">
        <f t="shared" si="7"/>
        <v>0</v>
      </c>
      <c r="AD199" s="37">
        <f t="shared" si="8"/>
        <v>0</v>
      </c>
    </row>
    <row r="200" spans="1:30" hidden="1" x14ac:dyDescent="0.25">
      <c r="A200" s="38">
        <v>188</v>
      </c>
      <c r="B200" s="61"/>
      <c r="C200" s="61"/>
      <c r="D200" s="31">
        <v>890980850</v>
      </c>
      <c r="E200" s="31">
        <v>217005670</v>
      </c>
      <c r="F200" s="61" t="s">
        <v>398</v>
      </c>
      <c r="G200" s="33">
        <v>0</v>
      </c>
      <c r="H200" s="33">
        <v>0</v>
      </c>
      <c r="I200" s="3"/>
      <c r="J200" s="3"/>
      <c r="K200" s="3"/>
      <c r="L200" s="3"/>
      <c r="M200" s="3"/>
      <c r="N200" s="3"/>
      <c r="O200" s="3"/>
      <c r="P200" s="34">
        <f t="shared" si="6"/>
        <v>0</v>
      </c>
      <c r="Q200" s="35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/>
      <c r="X200" s="3"/>
      <c r="Y200" s="3">
        <v>0</v>
      </c>
      <c r="Z200" s="3">
        <v>0</v>
      </c>
      <c r="AA200" s="3">
        <v>0</v>
      </c>
      <c r="AB200" s="3">
        <v>0</v>
      </c>
      <c r="AC200" s="36">
        <f t="shared" si="7"/>
        <v>0</v>
      </c>
      <c r="AD200" s="37">
        <f t="shared" si="8"/>
        <v>0</v>
      </c>
    </row>
    <row r="201" spans="1:30" hidden="1" x14ac:dyDescent="0.25">
      <c r="A201" s="29">
        <v>189</v>
      </c>
      <c r="B201" s="61"/>
      <c r="C201" s="61"/>
      <c r="D201" s="31">
        <v>890982506</v>
      </c>
      <c r="E201" s="31">
        <v>217405674</v>
      </c>
      <c r="F201" s="61" t="s">
        <v>399</v>
      </c>
      <c r="G201" s="33">
        <v>0</v>
      </c>
      <c r="H201" s="33">
        <v>0</v>
      </c>
      <c r="I201" s="3"/>
      <c r="J201" s="3"/>
      <c r="K201" s="3"/>
      <c r="L201" s="3"/>
      <c r="M201" s="3"/>
      <c r="N201" s="3"/>
      <c r="O201" s="3"/>
      <c r="P201" s="34">
        <f t="shared" si="6"/>
        <v>0</v>
      </c>
      <c r="Q201" s="35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/>
      <c r="X201" s="3"/>
      <c r="Y201" s="3">
        <v>0</v>
      </c>
      <c r="Z201" s="3">
        <v>0</v>
      </c>
      <c r="AA201" s="3">
        <v>0</v>
      </c>
      <c r="AB201" s="3">
        <v>0</v>
      </c>
      <c r="AC201" s="36">
        <f t="shared" si="7"/>
        <v>0</v>
      </c>
      <c r="AD201" s="37">
        <f t="shared" si="8"/>
        <v>0</v>
      </c>
    </row>
    <row r="202" spans="1:30" hidden="1" x14ac:dyDescent="0.25">
      <c r="A202" s="38">
        <v>190</v>
      </c>
      <c r="B202" s="61"/>
      <c r="C202" s="61"/>
      <c r="D202" s="31">
        <v>890980344</v>
      </c>
      <c r="E202" s="31">
        <v>217905679</v>
      </c>
      <c r="F202" s="61" t="s">
        <v>400</v>
      </c>
      <c r="G202" s="33">
        <v>0</v>
      </c>
      <c r="H202" s="33">
        <v>0</v>
      </c>
      <c r="I202" s="3"/>
      <c r="J202" s="3"/>
      <c r="K202" s="3"/>
      <c r="L202" s="3"/>
      <c r="M202" s="3"/>
      <c r="N202" s="3"/>
      <c r="O202" s="3"/>
      <c r="P202" s="34">
        <f t="shared" si="6"/>
        <v>0</v>
      </c>
      <c r="Q202" s="35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/>
      <c r="X202" s="3"/>
      <c r="Y202" s="3">
        <v>0</v>
      </c>
      <c r="Z202" s="3">
        <v>0</v>
      </c>
      <c r="AA202" s="3">
        <v>0</v>
      </c>
      <c r="AB202" s="3">
        <v>0</v>
      </c>
      <c r="AC202" s="36">
        <f t="shared" si="7"/>
        <v>0</v>
      </c>
      <c r="AD202" s="37">
        <f t="shared" si="8"/>
        <v>0</v>
      </c>
    </row>
    <row r="203" spans="1:30" hidden="1" x14ac:dyDescent="0.25">
      <c r="A203" s="29">
        <v>191</v>
      </c>
      <c r="B203" s="61"/>
      <c r="C203" s="61"/>
      <c r="D203" s="31">
        <v>890981554</v>
      </c>
      <c r="E203" s="31">
        <v>218605686</v>
      </c>
      <c r="F203" s="61" t="s">
        <v>401</v>
      </c>
      <c r="G203" s="33">
        <v>0</v>
      </c>
      <c r="H203" s="33">
        <v>0</v>
      </c>
      <c r="I203" s="3"/>
      <c r="J203" s="3"/>
      <c r="K203" s="3"/>
      <c r="L203" s="3"/>
      <c r="M203" s="3"/>
      <c r="N203" s="3"/>
      <c r="O203" s="3"/>
      <c r="P203" s="34">
        <f t="shared" si="6"/>
        <v>0</v>
      </c>
      <c r="Q203" s="35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/>
      <c r="X203" s="3"/>
      <c r="Y203" s="3">
        <v>0</v>
      </c>
      <c r="Z203" s="3">
        <v>0</v>
      </c>
      <c r="AA203" s="3">
        <v>0</v>
      </c>
      <c r="AB203" s="3">
        <v>0</v>
      </c>
      <c r="AC203" s="36">
        <f t="shared" si="7"/>
        <v>0</v>
      </c>
      <c r="AD203" s="37">
        <f t="shared" si="8"/>
        <v>0</v>
      </c>
    </row>
    <row r="204" spans="1:30" hidden="1" x14ac:dyDescent="0.25">
      <c r="A204" s="38">
        <v>192</v>
      </c>
      <c r="B204" s="61"/>
      <c r="C204" s="61"/>
      <c r="D204" s="31">
        <v>890983803</v>
      </c>
      <c r="E204" s="31">
        <v>219005690</v>
      </c>
      <c r="F204" s="61" t="s">
        <v>402</v>
      </c>
      <c r="G204" s="33">
        <v>0</v>
      </c>
      <c r="H204" s="33">
        <v>0</v>
      </c>
      <c r="I204" s="3"/>
      <c r="J204" s="3"/>
      <c r="K204" s="3"/>
      <c r="L204" s="3"/>
      <c r="M204" s="3"/>
      <c r="N204" s="3"/>
      <c r="O204" s="3"/>
      <c r="P204" s="34">
        <f t="shared" si="6"/>
        <v>0</v>
      </c>
      <c r="Q204" s="35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/>
      <c r="X204" s="3"/>
      <c r="Y204" s="3">
        <v>0</v>
      </c>
      <c r="Z204" s="3">
        <v>0</v>
      </c>
      <c r="AA204" s="3">
        <v>0</v>
      </c>
      <c r="AB204" s="3">
        <v>0</v>
      </c>
      <c r="AC204" s="36">
        <f t="shared" si="7"/>
        <v>0</v>
      </c>
      <c r="AD204" s="37">
        <f t="shared" si="8"/>
        <v>0</v>
      </c>
    </row>
    <row r="205" spans="1:30" hidden="1" x14ac:dyDescent="0.25">
      <c r="A205" s="29">
        <v>193</v>
      </c>
      <c r="B205" s="61"/>
      <c r="C205" s="61"/>
      <c r="D205" s="31">
        <v>890983813</v>
      </c>
      <c r="E205" s="31">
        <v>219705697</v>
      </c>
      <c r="F205" s="61" t="s">
        <v>403</v>
      </c>
      <c r="G205" s="33">
        <v>0</v>
      </c>
      <c r="H205" s="33">
        <v>0</v>
      </c>
      <c r="I205" s="3"/>
      <c r="J205" s="3"/>
      <c r="K205" s="3"/>
      <c r="L205" s="3"/>
      <c r="M205" s="3"/>
      <c r="N205" s="3"/>
      <c r="O205" s="3"/>
      <c r="P205" s="34">
        <f t="shared" si="6"/>
        <v>0</v>
      </c>
      <c r="Q205" s="35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/>
      <c r="X205" s="3"/>
      <c r="Y205" s="3">
        <v>0</v>
      </c>
      <c r="Z205" s="3">
        <v>0</v>
      </c>
      <c r="AA205" s="3">
        <v>0</v>
      </c>
      <c r="AB205" s="3">
        <v>0</v>
      </c>
      <c r="AC205" s="36">
        <f t="shared" si="7"/>
        <v>0</v>
      </c>
      <c r="AD205" s="37">
        <f t="shared" si="8"/>
        <v>0</v>
      </c>
    </row>
    <row r="206" spans="1:30" hidden="1" x14ac:dyDescent="0.25">
      <c r="A206" s="38">
        <v>194</v>
      </c>
      <c r="B206" s="61"/>
      <c r="C206" s="61"/>
      <c r="D206" s="31">
        <v>890981391</v>
      </c>
      <c r="E206" s="31">
        <v>213605736</v>
      </c>
      <c r="F206" s="61" t="s">
        <v>404</v>
      </c>
      <c r="G206" s="33">
        <v>0</v>
      </c>
      <c r="H206" s="33">
        <v>0</v>
      </c>
      <c r="I206" s="3"/>
      <c r="J206" s="3"/>
      <c r="K206" s="3"/>
      <c r="L206" s="3"/>
      <c r="M206" s="3"/>
      <c r="N206" s="3"/>
      <c r="O206" s="3"/>
      <c r="P206" s="34">
        <f t="shared" ref="P206:P269" si="9">SUM(G206:N206)</f>
        <v>0</v>
      </c>
      <c r="Q206" s="35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/>
      <c r="X206" s="3"/>
      <c r="Y206" s="3">
        <v>0</v>
      </c>
      <c r="Z206" s="3">
        <v>0</v>
      </c>
      <c r="AA206" s="3">
        <v>0</v>
      </c>
      <c r="AB206" s="3">
        <v>0</v>
      </c>
      <c r="AC206" s="36">
        <f t="shared" ref="AC206:AC269" si="10">SUM(R206:AB206)</f>
        <v>0</v>
      </c>
      <c r="AD206" s="37">
        <f t="shared" ref="AD206:AD269" si="11">+P206+Q206-AC206</f>
        <v>0</v>
      </c>
    </row>
    <row r="207" spans="1:30" hidden="1" x14ac:dyDescent="0.25">
      <c r="A207" s="29">
        <v>195</v>
      </c>
      <c r="B207" s="61"/>
      <c r="C207" s="61"/>
      <c r="D207" s="31">
        <v>890980357</v>
      </c>
      <c r="E207" s="31">
        <v>215605756</v>
      </c>
      <c r="F207" s="61" t="s">
        <v>405</v>
      </c>
      <c r="G207" s="33">
        <v>0</v>
      </c>
      <c r="H207" s="33">
        <v>0</v>
      </c>
      <c r="I207" s="3"/>
      <c r="J207" s="3"/>
      <c r="K207" s="3"/>
      <c r="L207" s="3"/>
      <c r="M207" s="3"/>
      <c r="N207" s="3"/>
      <c r="O207" s="3"/>
      <c r="P207" s="34">
        <f t="shared" si="9"/>
        <v>0</v>
      </c>
      <c r="Q207" s="35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/>
      <c r="X207" s="3"/>
      <c r="Y207" s="3">
        <v>0</v>
      </c>
      <c r="Z207" s="3">
        <v>0</v>
      </c>
      <c r="AA207" s="3">
        <v>0</v>
      </c>
      <c r="AB207" s="3">
        <v>0</v>
      </c>
      <c r="AC207" s="36">
        <f t="shared" si="10"/>
        <v>0</v>
      </c>
      <c r="AD207" s="37">
        <f t="shared" si="11"/>
        <v>0</v>
      </c>
    </row>
    <row r="208" spans="1:30" hidden="1" x14ac:dyDescent="0.25">
      <c r="A208" s="38">
        <v>196</v>
      </c>
      <c r="B208" s="61"/>
      <c r="C208" s="61"/>
      <c r="D208" s="31">
        <v>890981080</v>
      </c>
      <c r="E208" s="31">
        <v>216105761</v>
      </c>
      <c r="F208" s="61" t="s">
        <v>406</v>
      </c>
      <c r="G208" s="33">
        <v>0</v>
      </c>
      <c r="H208" s="33">
        <v>0</v>
      </c>
      <c r="I208" s="3"/>
      <c r="J208" s="3"/>
      <c r="K208" s="3"/>
      <c r="L208" s="3"/>
      <c r="M208" s="3"/>
      <c r="N208" s="3"/>
      <c r="O208" s="3"/>
      <c r="P208" s="34">
        <f t="shared" si="9"/>
        <v>0</v>
      </c>
      <c r="Q208" s="35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/>
      <c r="X208" s="3"/>
      <c r="Y208" s="3">
        <v>0</v>
      </c>
      <c r="Z208" s="3">
        <v>0</v>
      </c>
      <c r="AA208" s="3">
        <v>0</v>
      </c>
      <c r="AB208" s="3">
        <v>0</v>
      </c>
      <c r="AC208" s="36">
        <f t="shared" si="10"/>
        <v>0</v>
      </c>
      <c r="AD208" s="37">
        <f t="shared" si="11"/>
        <v>0</v>
      </c>
    </row>
    <row r="209" spans="1:30" hidden="1" x14ac:dyDescent="0.25">
      <c r="A209" s="29">
        <v>197</v>
      </c>
      <c r="B209" s="61"/>
      <c r="C209" s="61"/>
      <c r="D209" s="31">
        <v>890981238</v>
      </c>
      <c r="E209" s="31">
        <v>218905789</v>
      </c>
      <c r="F209" s="61" t="s">
        <v>407</v>
      </c>
      <c r="G209" s="33">
        <v>0</v>
      </c>
      <c r="H209" s="33">
        <v>0</v>
      </c>
      <c r="I209" s="3"/>
      <c r="J209" s="3"/>
      <c r="K209" s="3"/>
      <c r="L209" s="3"/>
      <c r="M209" s="3"/>
      <c r="N209" s="3"/>
      <c r="O209" s="3"/>
      <c r="P209" s="34">
        <f t="shared" si="9"/>
        <v>0</v>
      </c>
      <c r="Q209" s="35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/>
      <c r="X209" s="3"/>
      <c r="Y209" s="3">
        <v>0</v>
      </c>
      <c r="Z209" s="3">
        <v>0</v>
      </c>
      <c r="AA209" s="3">
        <v>0</v>
      </c>
      <c r="AB209" s="3">
        <v>0</v>
      </c>
      <c r="AC209" s="36">
        <f t="shared" si="10"/>
        <v>0</v>
      </c>
      <c r="AD209" s="37">
        <f t="shared" si="11"/>
        <v>0</v>
      </c>
    </row>
    <row r="210" spans="1:30" hidden="1" x14ac:dyDescent="0.25">
      <c r="A210" s="38">
        <v>198</v>
      </c>
      <c r="B210" s="61"/>
      <c r="C210" s="61"/>
      <c r="D210" s="31">
        <v>890984295</v>
      </c>
      <c r="E210" s="31">
        <v>219005790</v>
      </c>
      <c r="F210" s="61" t="s">
        <v>408</v>
      </c>
      <c r="G210" s="33">
        <v>0</v>
      </c>
      <c r="H210" s="33">
        <v>0</v>
      </c>
      <c r="I210" s="3"/>
      <c r="J210" s="3"/>
      <c r="K210" s="3"/>
      <c r="L210" s="3"/>
      <c r="M210" s="3"/>
      <c r="N210" s="3"/>
      <c r="O210" s="3"/>
      <c r="P210" s="34">
        <f t="shared" si="9"/>
        <v>0</v>
      </c>
      <c r="Q210" s="35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/>
      <c r="X210" s="3"/>
      <c r="Y210" s="3">
        <v>0</v>
      </c>
      <c r="Z210" s="3">
        <v>0</v>
      </c>
      <c r="AA210" s="3">
        <v>0</v>
      </c>
      <c r="AB210" s="3">
        <v>0</v>
      </c>
      <c r="AC210" s="36">
        <f t="shared" si="10"/>
        <v>0</v>
      </c>
      <c r="AD210" s="37">
        <f t="shared" si="11"/>
        <v>0</v>
      </c>
    </row>
    <row r="211" spans="1:30" hidden="1" x14ac:dyDescent="0.25">
      <c r="A211" s="29">
        <v>199</v>
      </c>
      <c r="B211" s="61"/>
      <c r="C211" s="61"/>
      <c r="D211" s="31">
        <v>890982583</v>
      </c>
      <c r="E211" s="31">
        <v>219205792</v>
      </c>
      <c r="F211" s="61" t="s">
        <v>409</v>
      </c>
      <c r="G211" s="33">
        <v>0</v>
      </c>
      <c r="H211" s="33">
        <v>0</v>
      </c>
      <c r="I211" s="3"/>
      <c r="J211" s="3"/>
      <c r="K211" s="3"/>
      <c r="L211" s="3"/>
      <c r="M211" s="3"/>
      <c r="N211" s="3"/>
      <c r="O211" s="3"/>
      <c r="P211" s="34">
        <f t="shared" si="9"/>
        <v>0</v>
      </c>
      <c r="Q211" s="35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/>
      <c r="X211" s="3"/>
      <c r="Y211" s="3">
        <v>0</v>
      </c>
      <c r="Z211" s="3">
        <v>0</v>
      </c>
      <c r="AA211" s="3">
        <v>0</v>
      </c>
      <c r="AB211" s="3">
        <v>0</v>
      </c>
      <c r="AC211" s="36">
        <f t="shared" si="10"/>
        <v>0</v>
      </c>
      <c r="AD211" s="37">
        <f t="shared" si="11"/>
        <v>0</v>
      </c>
    </row>
    <row r="212" spans="1:30" hidden="1" x14ac:dyDescent="0.25">
      <c r="A212" s="38">
        <v>200</v>
      </c>
      <c r="B212" s="61"/>
      <c r="C212" s="61"/>
      <c r="D212" s="31">
        <v>890980781</v>
      </c>
      <c r="E212" s="31">
        <v>210905809</v>
      </c>
      <c r="F212" s="61" t="s">
        <v>410</v>
      </c>
      <c r="G212" s="33">
        <v>0</v>
      </c>
      <c r="H212" s="33">
        <v>0</v>
      </c>
      <c r="I212" s="3"/>
      <c r="J212" s="3"/>
      <c r="K212" s="3"/>
      <c r="L212" s="3"/>
      <c r="M212" s="3"/>
      <c r="N212" s="3"/>
      <c r="O212" s="3"/>
      <c r="P212" s="34">
        <f t="shared" si="9"/>
        <v>0</v>
      </c>
      <c r="Q212" s="35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/>
      <c r="X212" s="3"/>
      <c r="Y212" s="3">
        <v>0</v>
      </c>
      <c r="Z212" s="3">
        <v>0</v>
      </c>
      <c r="AA212" s="3">
        <v>0</v>
      </c>
      <c r="AB212" s="3">
        <v>0</v>
      </c>
      <c r="AC212" s="36">
        <f t="shared" si="10"/>
        <v>0</v>
      </c>
      <c r="AD212" s="37">
        <f t="shared" si="11"/>
        <v>0</v>
      </c>
    </row>
    <row r="213" spans="1:30" hidden="1" x14ac:dyDescent="0.25">
      <c r="A213" s="29">
        <v>201</v>
      </c>
      <c r="B213" s="61"/>
      <c r="C213" s="61"/>
      <c r="D213" s="31">
        <v>890981367</v>
      </c>
      <c r="E213" s="31">
        <v>211905819</v>
      </c>
      <c r="F213" s="61" t="s">
        <v>411</v>
      </c>
      <c r="G213" s="33">
        <v>0</v>
      </c>
      <c r="H213" s="33">
        <v>0</v>
      </c>
      <c r="I213" s="3"/>
      <c r="J213" s="3"/>
      <c r="K213" s="3"/>
      <c r="L213" s="3"/>
      <c r="M213" s="3"/>
      <c r="N213" s="3"/>
      <c r="O213" s="3"/>
      <c r="P213" s="34">
        <f t="shared" si="9"/>
        <v>0</v>
      </c>
      <c r="Q213" s="35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/>
      <c r="X213" s="3"/>
      <c r="Y213" s="3">
        <v>0</v>
      </c>
      <c r="Z213" s="3">
        <v>0</v>
      </c>
      <c r="AA213" s="3">
        <v>0</v>
      </c>
      <c r="AB213" s="3">
        <v>0</v>
      </c>
      <c r="AC213" s="36">
        <f t="shared" si="10"/>
        <v>0</v>
      </c>
      <c r="AD213" s="37">
        <f t="shared" si="11"/>
        <v>0</v>
      </c>
    </row>
    <row r="214" spans="1:30" hidden="1" x14ac:dyDescent="0.25">
      <c r="A214" s="38">
        <v>202</v>
      </c>
      <c r="B214" s="61"/>
      <c r="C214" s="61"/>
      <c r="D214" s="31">
        <v>890984575</v>
      </c>
      <c r="E214" s="31">
        <v>214205842</v>
      </c>
      <c r="F214" s="61" t="s">
        <v>412</v>
      </c>
      <c r="G214" s="33">
        <v>0</v>
      </c>
      <c r="H214" s="33">
        <v>0</v>
      </c>
      <c r="I214" s="3"/>
      <c r="J214" s="3"/>
      <c r="K214" s="3"/>
      <c r="L214" s="3"/>
      <c r="M214" s="3"/>
      <c r="N214" s="3"/>
      <c r="O214" s="3"/>
      <c r="P214" s="34">
        <f t="shared" si="9"/>
        <v>0</v>
      </c>
      <c r="Q214" s="35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/>
      <c r="X214" s="3"/>
      <c r="Y214" s="3">
        <v>0</v>
      </c>
      <c r="Z214" s="3">
        <v>0</v>
      </c>
      <c r="AA214" s="3">
        <v>0</v>
      </c>
      <c r="AB214" s="3">
        <v>0</v>
      </c>
      <c r="AC214" s="36">
        <f t="shared" si="10"/>
        <v>0</v>
      </c>
      <c r="AD214" s="37">
        <f t="shared" si="11"/>
        <v>0</v>
      </c>
    </row>
    <row r="215" spans="1:30" hidden="1" x14ac:dyDescent="0.25">
      <c r="A215" s="29">
        <v>203</v>
      </c>
      <c r="B215" s="61"/>
      <c r="C215" s="61"/>
      <c r="D215" s="31">
        <v>890907515</v>
      </c>
      <c r="E215" s="31">
        <v>214705847</v>
      </c>
      <c r="F215" s="61" t="s">
        <v>413</v>
      </c>
      <c r="G215" s="33">
        <v>0</v>
      </c>
      <c r="H215" s="33">
        <v>0</v>
      </c>
      <c r="I215" s="3"/>
      <c r="J215" s="3"/>
      <c r="K215" s="3"/>
      <c r="L215" s="3"/>
      <c r="M215" s="3"/>
      <c r="N215" s="3"/>
      <c r="O215" s="3"/>
      <c r="P215" s="34">
        <f t="shared" si="9"/>
        <v>0</v>
      </c>
      <c r="Q215" s="35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/>
      <c r="X215" s="3"/>
      <c r="Y215" s="3">
        <v>0</v>
      </c>
      <c r="Z215" s="3">
        <v>0</v>
      </c>
      <c r="AA215" s="3">
        <v>0</v>
      </c>
      <c r="AB215" s="3">
        <v>0</v>
      </c>
      <c r="AC215" s="36">
        <f t="shared" si="10"/>
        <v>0</v>
      </c>
      <c r="AD215" s="37">
        <f t="shared" si="11"/>
        <v>0</v>
      </c>
    </row>
    <row r="216" spans="1:30" hidden="1" x14ac:dyDescent="0.25">
      <c r="A216" s="38">
        <v>204</v>
      </c>
      <c r="B216" s="61"/>
      <c r="C216" s="61"/>
      <c r="D216" s="31">
        <v>890981106</v>
      </c>
      <c r="E216" s="31">
        <v>215405854</v>
      </c>
      <c r="F216" s="61" t="s">
        <v>414</v>
      </c>
      <c r="G216" s="33">
        <v>0</v>
      </c>
      <c r="H216" s="33">
        <v>0</v>
      </c>
      <c r="I216" s="3"/>
      <c r="J216" s="3"/>
      <c r="K216" s="3"/>
      <c r="L216" s="3"/>
      <c r="M216" s="3"/>
      <c r="N216" s="3"/>
      <c r="O216" s="3"/>
      <c r="P216" s="34">
        <f t="shared" si="9"/>
        <v>0</v>
      </c>
      <c r="Q216" s="35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/>
      <c r="X216" s="3"/>
      <c r="Y216" s="3">
        <v>0</v>
      </c>
      <c r="Z216" s="3">
        <v>0</v>
      </c>
      <c r="AA216" s="3">
        <v>0</v>
      </c>
      <c r="AB216" s="3">
        <v>0</v>
      </c>
      <c r="AC216" s="36">
        <f t="shared" si="10"/>
        <v>0</v>
      </c>
      <c r="AD216" s="37">
        <f t="shared" si="11"/>
        <v>0</v>
      </c>
    </row>
    <row r="217" spans="1:30" hidden="1" x14ac:dyDescent="0.25">
      <c r="A217" s="29">
        <v>205</v>
      </c>
      <c r="B217" s="61"/>
      <c r="C217" s="61"/>
      <c r="D217" s="31">
        <v>890984186</v>
      </c>
      <c r="E217" s="31">
        <v>215605856</v>
      </c>
      <c r="F217" s="61" t="s">
        <v>415</v>
      </c>
      <c r="G217" s="33">
        <v>0</v>
      </c>
      <c r="H217" s="33">
        <v>0</v>
      </c>
      <c r="I217" s="3"/>
      <c r="J217" s="3"/>
      <c r="K217" s="3"/>
      <c r="L217" s="3"/>
      <c r="M217" s="3"/>
      <c r="N217" s="3"/>
      <c r="O217" s="3"/>
      <c r="P217" s="34">
        <f t="shared" si="9"/>
        <v>0</v>
      </c>
      <c r="Q217" s="35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/>
      <c r="X217" s="3"/>
      <c r="Y217" s="3">
        <v>0</v>
      </c>
      <c r="Z217" s="3">
        <v>0</v>
      </c>
      <c r="AA217" s="3">
        <v>0</v>
      </c>
      <c r="AB217" s="3">
        <v>0</v>
      </c>
      <c r="AC217" s="36">
        <f t="shared" si="10"/>
        <v>0</v>
      </c>
      <c r="AD217" s="37">
        <f t="shared" si="11"/>
        <v>0</v>
      </c>
    </row>
    <row r="218" spans="1:30" hidden="1" x14ac:dyDescent="0.25">
      <c r="A218" s="38">
        <v>206</v>
      </c>
      <c r="B218" s="61"/>
      <c r="C218" s="61"/>
      <c r="D218" s="31">
        <v>890985285</v>
      </c>
      <c r="E218" s="31">
        <v>215805858</v>
      </c>
      <c r="F218" s="61" t="s">
        <v>416</v>
      </c>
      <c r="G218" s="33">
        <v>0</v>
      </c>
      <c r="H218" s="33">
        <v>0</v>
      </c>
      <c r="I218" s="3"/>
      <c r="J218" s="3"/>
      <c r="K218" s="3"/>
      <c r="L218" s="3"/>
      <c r="M218" s="3"/>
      <c r="N218" s="3"/>
      <c r="O218" s="3"/>
      <c r="P218" s="34">
        <f t="shared" si="9"/>
        <v>0</v>
      </c>
      <c r="Q218" s="35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/>
      <c r="X218" s="3"/>
      <c r="Y218" s="3">
        <v>0</v>
      </c>
      <c r="Z218" s="3">
        <v>0</v>
      </c>
      <c r="AA218" s="3">
        <v>0</v>
      </c>
      <c r="AB218" s="3">
        <v>0</v>
      </c>
      <c r="AC218" s="36">
        <f t="shared" si="10"/>
        <v>0</v>
      </c>
      <c r="AD218" s="37">
        <f t="shared" si="11"/>
        <v>0</v>
      </c>
    </row>
    <row r="219" spans="1:30" hidden="1" x14ac:dyDescent="0.25">
      <c r="A219" s="29">
        <v>207</v>
      </c>
      <c r="B219" s="61"/>
      <c r="C219" s="61"/>
      <c r="D219" s="31">
        <v>890980764</v>
      </c>
      <c r="E219" s="31">
        <v>216105861</v>
      </c>
      <c r="F219" s="61" t="s">
        <v>417</v>
      </c>
      <c r="G219" s="33">
        <v>0</v>
      </c>
      <c r="H219" s="33">
        <v>0</v>
      </c>
      <c r="I219" s="3"/>
      <c r="J219" s="3"/>
      <c r="K219" s="3"/>
      <c r="L219" s="3"/>
      <c r="M219" s="3"/>
      <c r="N219" s="3"/>
      <c r="O219" s="3"/>
      <c r="P219" s="34">
        <f t="shared" si="9"/>
        <v>0</v>
      </c>
      <c r="Q219" s="35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/>
      <c r="X219" s="3"/>
      <c r="Y219" s="3">
        <v>0</v>
      </c>
      <c r="Z219" s="3">
        <v>0</v>
      </c>
      <c r="AA219" s="3">
        <v>0</v>
      </c>
      <c r="AB219" s="3">
        <v>0</v>
      </c>
      <c r="AC219" s="36">
        <f t="shared" si="10"/>
        <v>0</v>
      </c>
      <c r="AD219" s="37">
        <f t="shared" si="11"/>
        <v>0</v>
      </c>
    </row>
    <row r="220" spans="1:30" hidden="1" x14ac:dyDescent="0.25">
      <c r="A220" s="38">
        <v>208</v>
      </c>
      <c r="B220" s="61"/>
      <c r="C220" s="61"/>
      <c r="D220" s="31">
        <v>800020665</v>
      </c>
      <c r="E220" s="31">
        <v>217305873</v>
      </c>
      <c r="F220" s="61" t="s">
        <v>418</v>
      </c>
      <c r="G220" s="33">
        <v>0</v>
      </c>
      <c r="H220" s="33">
        <v>0</v>
      </c>
      <c r="I220" s="3"/>
      <c r="J220" s="3"/>
      <c r="K220" s="3"/>
      <c r="L220" s="3"/>
      <c r="M220" s="3"/>
      <c r="N220" s="3"/>
      <c r="O220" s="3"/>
      <c r="P220" s="34">
        <f t="shared" si="9"/>
        <v>0</v>
      </c>
      <c r="Q220" s="35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/>
      <c r="X220" s="3"/>
      <c r="Y220" s="3">
        <v>0</v>
      </c>
      <c r="Z220" s="3">
        <v>0</v>
      </c>
      <c r="AA220" s="3">
        <v>0</v>
      </c>
      <c r="AB220" s="3">
        <v>0</v>
      </c>
      <c r="AC220" s="36">
        <f t="shared" si="10"/>
        <v>0</v>
      </c>
      <c r="AD220" s="37">
        <f t="shared" si="11"/>
        <v>0</v>
      </c>
    </row>
    <row r="221" spans="1:30" hidden="1" x14ac:dyDescent="0.25">
      <c r="A221" s="29">
        <v>209</v>
      </c>
      <c r="B221" s="61"/>
      <c r="C221" s="61"/>
      <c r="D221" s="31">
        <v>890980964</v>
      </c>
      <c r="E221" s="31">
        <v>218505885</v>
      </c>
      <c r="F221" s="61" t="s">
        <v>419</v>
      </c>
      <c r="G221" s="33">
        <v>0</v>
      </c>
      <c r="H221" s="33">
        <v>0</v>
      </c>
      <c r="I221" s="3"/>
      <c r="J221" s="3"/>
      <c r="K221" s="3"/>
      <c r="L221" s="3"/>
      <c r="M221" s="3"/>
      <c r="N221" s="3"/>
      <c r="O221" s="3"/>
      <c r="P221" s="34">
        <f t="shared" si="9"/>
        <v>0</v>
      </c>
      <c r="Q221" s="35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/>
      <c r="X221" s="3"/>
      <c r="Y221" s="3">
        <v>0</v>
      </c>
      <c r="Z221" s="3">
        <v>0</v>
      </c>
      <c r="AA221" s="3">
        <v>0</v>
      </c>
      <c r="AB221" s="3">
        <v>0</v>
      </c>
      <c r="AC221" s="36">
        <f t="shared" si="10"/>
        <v>0</v>
      </c>
      <c r="AD221" s="37">
        <f t="shared" si="11"/>
        <v>0</v>
      </c>
    </row>
    <row r="222" spans="1:30" hidden="1" x14ac:dyDescent="0.25">
      <c r="A222" s="38">
        <v>210</v>
      </c>
      <c r="B222" s="61"/>
      <c r="C222" s="61"/>
      <c r="D222" s="31">
        <v>890980096</v>
      </c>
      <c r="E222" s="31">
        <v>218705887</v>
      </c>
      <c r="F222" s="61" t="s">
        <v>420</v>
      </c>
      <c r="G222" s="33">
        <v>0</v>
      </c>
      <c r="H222" s="33">
        <v>0</v>
      </c>
      <c r="I222" s="3"/>
      <c r="J222" s="3"/>
      <c r="K222" s="3"/>
      <c r="L222" s="3"/>
      <c r="M222" s="3"/>
      <c r="N222" s="3"/>
      <c r="O222" s="3"/>
      <c r="P222" s="34">
        <f t="shared" si="9"/>
        <v>0</v>
      </c>
      <c r="Q222" s="35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/>
      <c r="X222" s="3"/>
      <c r="Y222" s="3">
        <v>0</v>
      </c>
      <c r="Z222" s="3">
        <v>0</v>
      </c>
      <c r="AA222" s="3">
        <v>0</v>
      </c>
      <c r="AB222" s="3">
        <v>0</v>
      </c>
      <c r="AC222" s="36">
        <f t="shared" si="10"/>
        <v>0</v>
      </c>
      <c r="AD222" s="37">
        <f t="shared" si="11"/>
        <v>0</v>
      </c>
    </row>
    <row r="223" spans="1:30" hidden="1" x14ac:dyDescent="0.25">
      <c r="A223" s="29">
        <v>211</v>
      </c>
      <c r="B223" s="61"/>
      <c r="C223" s="61"/>
      <c r="D223" s="31">
        <v>890984030</v>
      </c>
      <c r="E223" s="31">
        <v>219005890</v>
      </c>
      <c r="F223" s="61" t="s">
        <v>421</v>
      </c>
      <c r="G223" s="33">
        <v>0</v>
      </c>
      <c r="H223" s="33">
        <v>0</v>
      </c>
      <c r="I223" s="3"/>
      <c r="J223" s="3"/>
      <c r="K223" s="3"/>
      <c r="L223" s="3"/>
      <c r="M223" s="3"/>
      <c r="N223" s="3"/>
      <c r="O223" s="3"/>
      <c r="P223" s="34">
        <f t="shared" si="9"/>
        <v>0</v>
      </c>
      <c r="Q223" s="35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/>
      <c r="X223" s="3"/>
      <c r="Y223" s="3">
        <v>0</v>
      </c>
      <c r="Z223" s="3">
        <v>0</v>
      </c>
      <c r="AA223" s="3">
        <v>0</v>
      </c>
      <c r="AB223" s="3">
        <v>0</v>
      </c>
      <c r="AC223" s="36">
        <f t="shared" si="10"/>
        <v>0</v>
      </c>
      <c r="AD223" s="37">
        <f t="shared" si="11"/>
        <v>0</v>
      </c>
    </row>
    <row r="224" spans="1:30" hidden="1" x14ac:dyDescent="0.25">
      <c r="A224" s="38">
        <v>212</v>
      </c>
      <c r="B224" s="61"/>
      <c r="C224" s="61"/>
      <c r="D224" s="31">
        <v>890984265</v>
      </c>
      <c r="E224" s="31">
        <v>219305893</v>
      </c>
      <c r="F224" s="61" t="s">
        <v>422</v>
      </c>
      <c r="G224" s="33">
        <v>0</v>
      </c>
      <c r="H224" s="33">
        <v>0</v>
      </c>
      <c r="I224" s="3"/>
      <c r="J224" s="3"/>
      <c r="K224" s="3"/>
      <c r="L224" s="3"/>
      <c r="M224" s="3"/>
      <c r="N224" s="3"/>
      <c r="O224" s="3"/>
      <c r="P224" s="34">
        <f t="shared" si="9"/>
        <v>0</v>
      </c>
      <c r="Q224" s="35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/>
      <c r="X224" s="3"/>
      <c r="Y224" s="3">
        <v>0</v>
      </c>
      <c r="Z224" s="3">
        <v>0</v>
      </c>
      <c r="AA224" s="3">
        <v>0</v>
      </c>
      <c r="AB224" s="3">
        <v>0</v>
      </c>
      <c r="AC224" s="36">
        <f t="shared" si="10"/>
        <v>0</v>
      </c>
      <c r="AD224" s="37">
        <f t="shared" si="11"/>
        <v>0</v>
      </c>
    </row>
    <row r="225" spans="1:30" hidden="1" x14ac:dyDescent="0.25">
      <c r="A225" s="29">
        <v>213</v>
      </c>
      <c r="B225" s="61"/>
      <c r="C225" s="61"/>
      <c r="D225" s="31">
        <v>890981150</v>
      </c>
      <c r="E225" s="31">
        <v>219505895</v>
      </c>
      <c r="F225" s="61" t="s">
        <v>423</v>
      </c>
      <c r="G225" s="33">
        <v>0</v>
      </c>
      <c r="H225" s="33">
        <v>0</v>
      </c>
      <c r="I225" s="3"/>
      <c r="J225" s="3"/>
      <c r="K225" s="3"/>
      <c r="L225" s="3"/>
      <c r="M225" s="3"/>
      <c r="N225" s="3"/>
      <c r="O225" s="3"/>
      <c r="P225" s="34">
        <f t="shared" si="9"/>
        <v>0</v>
      </c>
      <c r="Q225" s="35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/>
      <c r="X225" s="3"/>
      <c r="Y225" s="3">
        <v>0</v>
      </c>
      <c r="Z225" s="3">
        <v>0</v>
      </c>
      <c r="AA225" s="3">
        <v>0</v>
      </c>
      <c r="AB225" s="3">
        <v>0</v>
      </c>
      <c r="AC225" s="36">
        <f t="shared" si="10"/>
        <v>0</v>
      </c>
      <c r="AD225" s="37">
        <f t="shared" si="11"/>
        <v>0</v>
      </c>
    </row>
    <row r="226" spans="1:30" hidden="1" x14ac:dyDescent="0.25">
      <c r="A226" s="38">
        <v>214</v>
      </c>
      <c r="B226" s="61"/>
      <c r="C226" s="61"/>
      <c r="D226" s="31">
        <v>890112371</v>
      </c>
      <c r="E226" s="31">
        <v>217808078</v>
      </c>
      <c r="F226" s="61" t="s">
        <v>424</v>
      </c>
      <c r="G226" s="33">
        <v>0</v>
      </c>
      <c r="H226" s="33">
        <v>0</v>
      </c>
      <c r="I226" s="3"/>
      <c r="J226" s="3"/>
      <c r="K226" s="3"/>
      <c r="L226" s="3"/>
      <c r="M226" s="3"/>
      <c r="N226" s="3"/>
      <c r="O226" s="3"/>
      <c r="P226" s="34">
        <f t="shared" si="9"/>
        <v>0</v>
      </c>
      <c r="Q226" s="35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/>
      <c r="X226" s="3"/>
      <c r="Y226" s="3">
        <v>0</v>
      </c>
      <c r="Z226" s="3">
        <v>0</v>
      </c>
      <c r="AA226" s="3">
        <v>0</v>
      </c>
      <c r="AB226" s="3">
        <v>0</v>
      </c>
      <c r="AC226" s="36">
        <f t="shared" si="10"/>
        <v>0</v>
      </c>
      <c r="AD226" s="37">
        <f t="shared" si="11"/>
        <v>0</v>
      </c>
    </row>
    <row r="227" spans="1:30" hidden="1" x14ac:dyDescent="0.25">
      <c r="A227" s="29">
        <v>215</v>
      </c>
      <c r="B227" s="61"/>
      <c r="C227" s="61"/>
      <c r="D227" s="31">
        <v>800094462</v>
      </c>
      <c r="E227" s="31">
        <v>213708137</v>
      </c>
      <c r="F227" s="61" t="s">
        <v>425</v>
      </c>
      <c r="G227" s="33">
        <v>0</v>
      </c>
      <c r="H227" s="33">
        <v>0</v>
      </c>
      <c r="I227" s="3"/>
      <c r="J227" s="3"/>
      <c r="K227" s="3"/>
      <c r="L227" s="3"/>
      <c r="M227" s="3"/>
      <c r="N227" s="3"/>
      <c r="O227" s="3"/>
      <c r="P227" s="34">
        <f t="shared" si="9"/>
        <v>0</v>
      </c>
      <c r="Q227" s="35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/>
      <c r="X227" s="3"/>
      <c r="Y227" s="3">
        <v>0</v>
      </c>
      <c r="Z227" s="3">
        <v>0</v>
      </c>
      <c r="AA227" s="3">
        <v>0</v>
      </c>
      <c r="AB227" s="3">
        <v>0</v>
      </c>
      <c r="AC227" s="36">
        <f t="shared" si="10"/>
        <v>0</v>
      </c>
      <c r="AD227" s="37">
        <f t="shared" si="11"/>
        <v>0</v>
      </c>
    </row>
    <row r="228" spans="1:30" hidden="1" x14ac:dyDescent="0.25">
      <c r="A228" s="38">
        <v>216</v>
      </c>
      <c r="B228" s="61"/>
      <c r="C228" s="61"/>
      <c r="D228" s="31">
        <v>800094466</v>
      </c>
      <c r="E228" s="31">
        <v>214108141</v>
      </c>
      <c r="F228" s="61" t="s">
        <v>426</v>
      </c>
      <c r="G228" s="33">
        <v>0</v>
      </c>
      <c r="H228" s="33">
        <v>0</v>
      </c>
      <c r="I228" s="3"/>
      <c r="J228" s="3"/>
      <c r="K228" s="3"/>
      <c r="L228" s="3"/>
      <c r="M228" s="3"/>
      <c r="N228" s="3"/>
      <c r="O228" s="3"/>
      <c r="P228" s="34">
        <f t="shared" si="9"/>
        <v>0</v>
      </c>
      <c r="Q228" s="35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/>
      <c r="X228" s="3"/>
      <c r="Y228" s="3">
        <v>0</v>
      </c>
      <c r="Z228" s="3">
        <v>0</v>
      </c>
      <c r="AA228" s="3">
        <v>0</v>
      </c>
      <c r="AB228" s="3">
        <v>0</v>
      </c>
      <c r="AC228" s="36">
        <f t="shared" si="10"/>
        <v>0</v>
      </c>
      <c r="AD228" s="37">
        <f t="shared" si="11"/>
        <v>0</v>
      </c>
    </row>
    <row r="229" spans="1:30" hidden="1" x14ac:dyDescent="0.25">
      <c r="A229" s="29">
        <v>217</v>
      </c>
      <c r="B229" s="61"/>
      <c r="C229" s="61"/>
      <c r="D229" s="31">
        <v>890102472</v>
      </c>
      <c r="E229" s="31">
        <v>219608296</v>
      </c>
      <c r="F229" s="61" t="s">
        <v>427</v>
      </c>
      <c r="G229" s="33">
        <v>0</v>
      </c>
      <c r="H229" s="33">
        <v>0</v>
      </c>
      <c r="I229" s="3"/>
      <c r="J229" s="3"/>
      <c r="K229" s="3"/>
      <c r="L229" s="3"/>
      <c r="M229" s="3"/>
      <c r="N229" s="3"/>
      <c r="O229" s="3"/>
      <c r="P229" s="34">
        <f t="shared" si="9"/>
        <v>0</v>
      </c>
      <c r="Q229" s="35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/>
      <c r="X229" s="3"/>
      <c r="Y229" s="3">
        <v>0</v>
      </c>
      <c r="Z229" s="3">
        <v>0</v>
      </c>
      <c r="AA229" s="3">
        <v>0</v>
      </c>
      <c r="AB229" s="3">
        <v>0</v>
      </c>
      <c r="AC229" s="36">
        <f t="shared" si="10"/>
        <v>0</v>
      </c>
      <c r="AD229" s="37">
        <f t="shared" si="11"/>
        <v>0</v>
      </c>
    </row>
    <row r="230" spans="1:30" hidden="1" x14ac:dyDescent="0.25">
      <c r="A230" s="38">
        <v>218</v>
      </c>
      <c r="B230" s="61"/>
      <c r="C230" s="61"/>
      <c r="D230" s="31">
        <v>800069901</v>
      </c>
      <c r="E230" s="31">
        <v>217208372</v>
      </c>
      <c r="F230" s="61" t="s">
        <v>428</v>
      </c>
      <c r="G230" s="33">
        <v>0</v>
      </c>
      <c r="H230" s="33">
        <v>0</v>
      </c>
      <c r="I230" s="3"/>
      <c r="J230" s="3"/>
      <c r="K230" s="3"/>
      <c r="L230" s="3"/>
      <c r="M230" s="3"/>
      <c r="N230" s="3"/>
      <c r="O230" s="3"/>
      <c r="P230" s="34">
        <f t="shared" si="9"/>
        <v>0</v>
      </c>
      <c r="Q230" s="35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/>
      <c r="X230" s="3"/>
      <c r="Y230" s="3">
        <v>0</v>
      </c>
      <c r="Z230" s="3">
        <v>0</v>
      </c>
      <c r="AA230" s="3">
        <v>0</v>
      </c>
      <c r="AB230" s="3">
        <v>0</v>
      </c>
      <c r="AC230" s="36">
        <f t="shared" si="10"/>
        <v>0</v>
      </c>
      <c r="AD230" s="37">
        <f t="shared" si="11"/>
        <v>0</v>
      </c>
    </row>
    <row r="231" spans="1:30" hidden="1" x14ac:dyDescent="0.25">
      <c r="A231" s="29">
        <v>219</v>
      </c>
      <c r="B231" s="61"/>
      <c r="C231" s="61"/>
      <c r="D231" s="31">
        <v>890103003</v>
      </c>
      <c r="E231" s="31">
        <v>212108421</v>
      </c>
      <c r="F231" s="61" t="s">
        <v>429</v>
      </c>
      <c r="G231" s="33">
        <v>0</v>
      </c>
      <c r="H231" s="33">
        <v>0</v>
      </c>
      <c r="I231" s="3"/>
      <c r="J231" s="3"/>
      <c r="K231" s="3"/>
      <c r="L231" s="3"/>
      <c r="M231" s="3"/>
      <c r="N231" s="3"/>
      <c r="O231" s="3"/>
      <c r="P231" s="34">
        <f t="shared" si="9"/>
        <v>0</v>
      </c>
      <c r="Q231" s="35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/>
      <c r="X231" s="3"/>
      <c r="Y231" s="3">
        <v>0</v>
      </c>
      <c r="Z231" s="3">
        <v>0</v>
      </c>
      <c r="AA231" s="3">
        <v>0</v>
      </c>
      <c r="AB231" s="3">
        <v>0</v>
      </c>
      <c r="AC231" s="36">
        <f t="shared" si="10"/>
        <v>0</v>
      </c>
      <c r="AD231" s="37">
        <f t="shared" si="11"/>
        <v>0</v>
      </c>
    </row>
    <row r="232" spans="1:30" hidden="1" x14ac:dyDescent="0.25">
      <c r="A232" s="38">
        <v>220</v>
      </c>
      <c r="B232" s="61"/>
      <c r="C232" s="61"/>
      <c r="D232" s="31">
        <v>800019218</v>
      </c>
      <c r="E232" s="31">
        <v>213608436</v>
      </c>
      <c r="F232" s="61" t="s">
        <v>430</v>
      </c>
      <c r="G232" s="33">
        <v>0</v>
      </c>
      <c r="H232" s="33">
        <v>0</v>
      </c>
      <c r="I232" s="3"/>
      <c r="J232" s="3"/>
      <c r="K232" s="3"/>
      <c r="L232" s="3"/>
      <c r="M232" s="3"/>
      <c r="N232" s="3"/>
      <c r="O232" s="3"/>
      <c r="P232" s="34">
        <f t="shared" si="9"/>
        <v>0</v>
      </c>
      <c r="Q232" s="35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/>
      <c r="X232" s="3"/>
      <c r="Y232" s="3">
        <v>0</v>
      </c>
      <c r="Z232" s="3">
        <v>0</v>
      </c>
      <c r="AA232" s="3">
        <v>0</v>
      </c>
      <c r="AB232" s="3">
        <v>0</v>
      </c>
      <c r="AC232" s="36">
        <f t="shared" si="10"/>
        <v>0</v>
      </c>
      <c r="AD232" s="37">
        <f t="shared" si="11"/>
        <v>0</v>
      </c>
    </row>
    <row r="233" spans="1:30" hidden="1" x14ac:dyDescent="0.25">
      <c r="A233" s="29">
        <v>221</v>
      </c>
      <c r="B233" s="61"/>
      <c r="C233" s="61"/>
      <c r="D233" s="31">
        <v>800094449</v>
      </c>
      <c r="E233" s="31">
        <v>212008520</v>
      </c>
      <c r="F233" s="61" t="s">
        <v>431</v>
      </c>
      <c r="G233" s="33">
        <v>0</v>
      </c>
      <c r="H233" s="33">
        <v>0</v>
      </c>
      <c r="I233" s="3"/>
      <c r="J233" s="3"/>
      <c r="K233" s="3"/>
      <c r="L233" s="3"/>
      <c r="M233" s="3"/>
      <c r="N233" s="3"/>
      <c r="O233" s="3"/>
      <c r="P233" s="34">
        <f t="shared" si="9"/>
        <v>0</v>
      </c>
      <c r="Q233" s="35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/>
      <c r="X233" s="3"/>
      <c r="Y233" s="3">
        <v>0</v>
      </c>
      <c r="Z233" s="3">
        <v>0</v>
      </c>
      <c r="AA233" s="3">
        <v>0</v>
      </c>
      <c r="AB233" s="3">
        <v>0</v>
      </c>
      <c r="AC233" s="36">
        <f t="shared" si="10"/>
        <v>0</v>
      </c>
      <c r="AD233" s="37">
        <f t="shared" si="11"/>
        <v>0</v>
      </c>
    </row>
    <row r="234" spans="1:30" hidden="1" x14ac:dyDescent="0.25">
      <c r="A234" s="38">
        <v>222</v>
      </c>
      <c r="B234" s="61"/>
      <c r="C234" s="61"/>
      <c r="D234" s="31">
        <v>800094457</v>
      </c>
      <c r="E234" s="31">
        <v>214908549</v>
      </c>
      <c r="F234" s="61" t="s">
        <v>432</v>
      </c>
      <c r="G234" s="33">
        <v>0</v>
      </c>
      <c r="H234" s="33">
        <v>0</v>
      </c>
      <c r="I234" s="3"/>
      <c r="J234" s="3"/>
      <c r="K234" s="3"/>
      <c r="L234" s="3"/>
      <c r="M234" s="3"/>
      <c r="N234" s="3"/>
      <c r="O234" s="3"/>
      <c r="P234" s="34">
        <f t="shared" si="9"/>
        <v>0</v>
      </c>
      <c r="Q234" s="35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/>
      <c r="X234" s="3"/>
      <c r="Y234" s="3">
        <v>0</v>
      </c>
      <c r="Z234" s="3">
        <v>0</v>
      </c>
      <c r="AA234" s="3">
        <v>0</v>
      </c>
      <c r="AB234" s="3">
        <v>0</v>
      </c>
      <c r="AC234" s="36">
        <f t="shared" si="10"/>
        <v>0</v>
      </c>
      <c r="AD234" s="37">
        <f t="shared" si="11"/>
        <v>0</v>
      </c>
    </row>
    <row r="235" spans="1:30" hidden="1" x14ac:dyDescent="0.25">
      <c r="A235" s="29">
        <v>223</v>
      </c>
      <c r="B235" s="61"/>
      <c r="C235" s="61"/>
      <c r="D235" s="31">
        <v>800076751</v>
      </c>
      <c r="E235" s="31">
        <v>215808558</v>
      </c>
      <c r="F235" s="61" t="s">
        <v>433</v>
      </c>
      <c r="G235" s="33">
        <v>0</v>
      </c>
      <c r="H235" s="33">
        <v>0</v>
      </c>
      <c r="I235" s="3"/>
      <c r="J235" s="3"/>
      <c r="K235" s="3"/>
      <c r="L235" s="3"/>
      <c r="M235" s="3"/>
      <c r="N235" s="3"/>
      <c r="O235" s="3"/>
      <c r="P235" s="34">
        <f t="shared" si="9"/>
        <v>0</v>
      </c>
      <c r="Q235" s="35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/>
      <c r="X235" s="3"/>
      <c r="Y235" s="3">
        <v>0</v>
      </c>
      <c r="Z235" s="3">
        <v>0</v>
      </c>
      <c r="AA235" s="3">
        <v>0</v>
      </c>
      <c r="AB235" s="3">
        <v>0</v>
      </c>
      <c r="AC235" s="36">
        <f t="shared" si="10"/>
        <v>0</v>
      </c>
      <c r="AD235" s="37">
        <f t="shared" si="11"/>
        <v>0</v>
      </c>
    </row>
    <row r="236" spans="1:30" hidden="1" x14ac:dyDescent="0.25">
      <c r="A236" s="38">
        <v>224</v>
      </c>
      <c r="B236" s="61"/>
      <c r="C236" s="61"/>
      <c r="D236" s="31">
        <v>890116278</v>
      </c>
      <c r="E236" s="31">
        <v>216008560</v>
      </c>
      <c r="F236" s="61" t="s">
        <v>434</v>
      </c>
      <c r="G236" s="33">
        <v>0</v>
      </c>
      <c r="H236" s="33">
        <v>0</v>
      </c>
      <c r="I236" s="3"/>
      <c r="J236" s="3"/>
      <c r="K236" s="3"/>
      <c r="L236" s="3"/>
      <c r="M236" s="3"/>
      <c r="N236" s="3"/>
      <c r="O236" s="3"/>
      <c r="P236" s="34">
        <f t="shared" si="9"/>
        <v>0</v>
      </c>
      <c r="Q236" s="35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/>
      <c r="X236" s="3"/>
      <c r="Y236" s="3">
        <v>0</v>
      </c>
      <c r="Z236" s="3">
        <v>0</v>
      </c>
      <c r="AA236" s="3">
        <v>0</v>
      </c>
      <c r="AB236" s="3">
        <v>0</v>
      </c>
      <c r="AC236" s="36">
        <f t="shared" si="10"/>
        <v>0</v>
      </c>
      <c r="AD236" s="37">
        <f t="shared" si="11"/>
        <v>0</v>
      </c>
    </row>
    <row r="237" spans="1:30" hidden="1" x14ac:dyDescent="0.25">
      <c r="A237" s="29">
        <v>225</v>
      </c>
      <c r="B237" s="61"/>
      <c r="C237" s="61"/>
      <c r="D237" s="31">
        <v>800094386</v>
      </c>
      <c r="E237" s="31">
        <v>217308573</v>
      </c>
      <c r="F237" s="61" t="s">
        <v>435</v>
      </c>
      <c r="G237" s="33">
        <v>0</v>
      </c>
      <c r="H237" s="33">
        <v>0</v>
      </c>
      <c r="I237" s="3"/>
      <c r="J237" s="3"/>
      <c r="K237" s="3"/>
      <c r="L237" s="3"/>
      <c r="M237" s="3"/>
      <c r="N237" s="3"/>
      <c r="O237" s="3"/>
      <c r="P237" s="34">
        <f t="shared" si="9"/>
        <v>0</v>
      </c>
      <c r="Q237" s="35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/>
      <c r="X237" s="3"/>
      <c r="Y237" s="3">
        <v>0</v>
      </c>
      <c r="Z237" s="3">
        <v>0</v>
      </c>
      <c r="AA237" s="3">
        <v>0</v>
      </c>
      <c r="AB237" s="3">
        <v>0</v>
      </c>
      <c r="AC237" s="36">
        <f t="shared" si="10"/>
        <v>0</v>
      </c>
      <c r="AD237" s="37">
        <f t="shared" si="11"/>
        <v>0</v>
      </c>
    </row>
    <row r="238" spans="1:30" hidden="1" x14ac:dyDescent="0.25">
      <c r="A238" s="38">
        <v>226</v>
      </c>
      <c r="B238" s="61"/>
      <c r="C238" s="61"/>
      <c r="D238" s="31">
        <v>890103962</v>
      </c>
      <c r="E238" s="31">
        <v>210608606</v>
      </c>
      <c r="F238" s="61" t="s">
        <v>436</v>
      </c>
      <c r="G238" s="33">
        <v>0</v>
      </c>
      <c r="H238" s="33">
        <v>0</v>
      </c>
      <c r="I238" s="3"/>
      <c r="J238" s="3"/>
      <c r="K238" s="3"/>
      <c r="L238" s="3"/>
      <c r="M238" s="3"/>
      <c r="N238" s="3"/>
      <c r="O238" s="3"/>
      <c r="P238" s="34">
        <f t="shared" si="9"/>
        <v>0</v>
      </c>
      <c r="Q238" s="35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/>
      <c r="X238" s="3"/>
      <c r="Y238" s="3">
        <v>0</v>
      </c>
      <c r="Z238" s="3">
        <v>0</v>
      </c>
      <c r="AA238" s="3">
        <v>0</v>
      </c>
      <c r="AB238" s="3">
        <v>0</v>
      </c>
      <c r="AC238" s="36">
        <f t="shared" si="10"/>
        <v>0</v>
      </c>
      <c r="AD238" s="37">
        <f t="shared" si="11"/>
        <v>0</v>
      </c>
    </row>
    <row r="239" spans="1:30" hidden="1" x14ac:dyDescent="0.25">
      <c r="A239" s="29">
        <v>227</v>
      </c>
      <c r="B239" s="61"/>
      <c r="C239" s="61"/>
      <c r="D239" s="31">
        <v>890115982</v>
      </c>
      <c r="E239" s="31">
        <v>213408634</v>
      </c>
      <c r="F239" s="61" t="s">
        <v>437</v>
      </c>
      <c r="G239" s="33">
        <v>0</v>
      </c>
      <c r="H239" s="33">
        <v>0</v>
      </c>
      <c r="I239" s="3"/>
      <c r="J239" s="3"/>
      <c r="K239" s="3"/>
      <c r="L239" s="3"/>
      <c r="M239" s="3"/>
      <c r="N239" s="3"/>
      <c r="O239" s="3"/>
      <c r="P239" s="34">
        <f t="shared" si="9"/>
        <v>0</v>
      </c>
      <c r="Q239" s="35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/>
      <c r="X239" s="3"/>
      <c r="Y239" s="3">
        <v>0</v>
      </c>
      <c r="Z239" s="3">
        <v>0</v>
      </c>
      <c r="AA239" s="3">
        <v>0</v>
      </c>
      <c r="AB239" s="3">
        <v>0</v>
      </c>
      <c r="AC239" s="36">
        <f t="shared" si="10"/>
        <v>0</v>
      </c>
      <c r="AD239" s="37">
        <f t="shared" si="11"/>
        <v>0</v>
      </c>
    </row>
    <row r="240" spans="1:30" hidden="1" x14ac:dyDescent="0.25">
      <c r="A240" s="38">
        <v>228</v>
      </c>
      <c r="B240" s="61"/>
      <c r="C240" s="61"/>
      <c r="D240" s="31">
        <v>800094844</v>
      </c>
      <c r="E240" s="31">
        <v>213808638</v>
      </c>
      <c r="F240" s="61" t="s">
        <v>386</v>
      </c>
      <c r="G240" s="33">
        <v>0</v>
      </c>
      <c r="H240" s="33">
        <v>0</v>
      </c>
      <c r="I240" s="3"/>
      <c r="J240" s="3"/>
      <c r="K240" s="3"/>
      <c r="L240" s="3"/>
      <c r="M240" s="3"/>
      <c r="N240" s="3"/>
      <c r="O240" s="3"/>
      <c r="P240" s="34">
        <f t="shared" si="9"/>
        <v>0</v>
      </c>
      <c r="Q240" s="35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/>
      <c r="X240" s="3"/>
      <c r="Y240" s="3">
        <v>0</v>
      </c>
      <c r="Z240" s="3">
        <v>0</v>
      </c>
      <c r="AA240" s="3">
        <v>0</v>
      </c>
      <c r="AB240" s="3">
        <v>0</v>
      </c>
      <c r="AC240" s="36">
        <f t="shared" si="10"/>
        <v>0</v>
      </c>
      <c r="AD240" s="37">
        <f t="shared" si="11"/>
        <v>0</v>
      </c>
    </row>
    <row r="241" spans="1:30" hidden="1" x14ac:dyDescent="0.25">
      <c r="A241" s="29">
        <v>229</v>
      </c>
      <c r="B241" s="61"/>
      <c r="C241" s="61"/>
      <c r="D241" s="31">
        <v>800019254</v>
      </c>
      <c r="E241" s="31">
        <v>217508675</v>
      </c>
      <c r="F241" s="61" t="s">
        <v>438</v>
      </c>
      <c r="G241" s="33">
        <v>0</v>
      </c>
      <c r="H241" s="33">
        <v>0</v>
      </c>
      <c r="I241" s="3"/>
      <c r="J241" s="3"/>
      <c r="K241" s="3"/>
      <c r="L241" s="3"/>
      <c r="M241" s="3"/>
      <c r="N241" s="3"/>
      <c r="O241" s="3"/>
      <c r="P241" s="34">
        <f t="shared" si="9"/>
        <v>0</v>
      </c>
      <c r="Q241" s="35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/>
      <c r="X241" s="3"/>
      <c r="Y241" s="3">
        <v>0</v>
      </c>
      <c r="Z241" s="3">
        <v>0</v>
      </c>
      <c r="AA241" s="3">
        <v>0</v>
      </c>
      <c r="AB241" s="3">
        <v>0</v>
      </c>
      <c r="AC241" s="36">
        <f t="shared" si="10"/>
        <v>0</v>
      </c>
      <c r="AD241" s="37">
        <f t="shared" si="11"/>
        <v>0</v>
      </c>
    </row>
    <row r="242" spans="1:30" hidden="1" x14ac:dyDescent="0.25">
      <c r="A242" s="38">
        <v>230</v>
      </c>
      <c r="B242" s="61"/>
      <c r="C242" s="61"/>
      <c r="D242" s="31">
        <v>800116284</v>
      </c>
      <c r="E242" s="31">
        <v>218508685</v>
      </c>
      <c r="F242" s="61" t="s">
        <v>439</v>
      </c>
      <c r="G242" s="33">
        <v>0</v>
      </c>
      <c r="H242" s="33">
        <v>0</v>
      </c>
      <c r="I242" s="3"/>
      <c r="J242" s="3"/>
      <c r="K242" s="3"/>
      <c r="L242" s="3"/>
      <c r="M242" s="3"/>
      <c r="N242" s="3"/>
      <c r="O242" s="3"/>
      <c r="P242" s="34">
        <f t="shared" si="9"/>
        <v>0</v>
      </c>
      <c r="Q242" s="35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/>
      <c r="X242" s="3"/>
      <c r="Y242" s="3">
        <v>0</v>
      </c>
      <c r="Z242" s="3">
        <v>0</v>
      </c>
      <c r="AA242" s="3">
        <v>0</v>
      </c>
      <c r="AB242" s="3">
        <v>0</v>
      </c>
      <c r="AC242" s="36">
        <f t="shared" si="10"/>
        <v>0</v>
      </c>
      <c r="AD242" s="37">
        <f t="shared" si="11"/>
        <v>0</v>
      </c>
    </row>
    <row r="243" spans="1:30" hidden="1" x14ac:dyDescent="0.25">
      <c r="A243" s="29">
        <v>231</v>
      </c>
      <c r="B243" s="61"/>
      <c r="C243" s="61"/>
      <c r="D243" s="31">
        <v>890116159</v>
      </c>
      <c r="E243" s="31">
        <v>217008770</v>
      </c>
      <c r="F243" s="61" t="s">
        <v>440</v>
      </c>
      <c r="G243" s="33">
        <v>0</v>
      </c>
      <c r="H243" s="33">
        <v>0</v>
      </c>
      <c r="I243" s="3"/>
      <c r="J243" s="3"/>
      <c r="K243" s="3"/>
      <c r="L243" s="3"/>
      <c r="M243" s="3"/>
      <c r="N243" s="3"/>
      <c r="O243" s="3"/>
      <c r="P243" s="34">
        <f t="shared" si="9"/>
        <v>0</v>
      </c>
      <c r="Q243" s="35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/>
      <c r="X243" s="3"/>
      <c r="Y243" s="3">
        <v>0</v>
      </c>
      <c r="Z243" s="3">
        <v>0</v>
      </c>
      <c r="AA243" s="3">
        <v>0</v>
      </c>
      <c r="AB243" s="3">
        <v>0</v>
      </c>
      <c r="AC243" s="36">
        <f t="shared" si="10"/>
        <v>0</v>
      </c>
      <c r="AD243" s="37">
        <f t="shared" si="11"/>
        <v>0</v>
      </c>
    </row>
    <row r="244" spans="1:30" hidden="1" x14ac:dyDescent="0.25">
      <c r="A244" s="38">
        <v>232</v>
      </c>
      <c r="B244" s="61"/>
      <c r="C244" s="61"/>
      <c r="D244" s="31">
        <v>800053552</v>
      </c>
      <c r="E244" s="31">
        <v>213208832</v>
      </c>
      <c r="F244" s="61" t="s">
        <v>441</v>
      </c>
      <c r="G244" s="33">
        <v>0</v>
      </c>
      <c r="H244" s="33">
        <v>0</v>
      </c>
      <c r="I244" s="3"/>
      <c r="J244" s="3"/>
      <c r="K244" s="3"/>
      <c r="L244" s="3"/>
      <c r="M244" s="3"/>
      <c r="N244" s="3"/>
      <c r="O244" s="3"/>
      <c r="P244" s="34">
        <f t="shared" si="9"/>
        <v>0</v>
      </c>
      <c r="Q244" s="35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/>
      <c r="X244" s="3"/>
      <c r="Y244" s="3">
        <v>0</v>
      </c>
      <c r="Z244" s="3">
        <v>0</v>
      </c>
      <c r="AA244" s="3">
        <v>0</v>
      </c>
      <c r="AB244" s="3">
        <v>0</v>
      </c>
      <c r="AC244" s="36">
        <f t="shared" si="10"/>
        <v>0</v>
      </c>
      <c r="AD244" s="37">
        <f t="shared" si="11"/>
        <v>0</v>
      </c>
    </row>
    <row r="245" spans="1:30" hidden="1" x14ac:dyDescent="0.25">
      <c r="A245" s="29">
        <v>233</v>
      </c>
      <c r="B245" s="61"/>
      <c r="C245" s="61"/>
      <c r="D245" s="31">
        <v>800094378</v>
      </c>
      <c r="E245" s="31">
        <v>214908849</v>
      </c>
      <c r="F245" s="61" t="s">
        <v>442</v>
      </c>
      <c r="G245" s="33">
        <v>0</v>
      </c>
      <c r="H245" s="33">
        <v>0</v>
      </c>
      <c r="I245" s="3"/>
      <c r="J245" s="3"/>
      <c r="K245" s="3"/>
      <c r="L245" s="3"/>
      <c r="M245" s="3"/>
      <c r="N245" s="3"/>
      <c r="O245" s="3"/>
      <c r="P245" s="34">
        <f t="shared" si="9"/>
        <v>0</v>
      </c>
      <c r="Q245" s="35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/>
      <c r="X245" s="3"/>
      <c r="Y245" s="3">
        <v>0</v>
      </c>
      <c r="Z245" s="3">
        <v>0</v>
      </c>
      <c r="AA245" s="3">
        <v>0</v>
      </c>
      <c r="AB245" s="3">
        <v>0</v>
      </c>
      <c r="AC245" s="36">
        <f t="shared" si="10"/>
        <v>0</v>
      </c>
      <c r="AD245" s="37">
        <f t="shared" si="11"/>
        <v>0</v>
      </c>
    </row>
    <row r="246" spans="1:30" hidden="1" x14ac:dyDescent="0.25">
      <c r="A246" s="38">
        <v>234</v>
      </c>
      <c r="B246" s="61"/>
      <c r="C246" s="61"/>
      <c r="D246" s="31">
        <v>800037371</v>
      </c>
      <c r="E246" s="31">
        <v>210613006</v>
      </c>
      <c r="F246" s="61" t="s">
        <v>443</v>
      </c>
      <c r="G246" s="33">
        <v>0</v>
      </c>
      <c r="H246" s="33">
        <v>0</v>
      </c>
      <c r="I246" s="3"/>
      <c r="J246" s="3"/>
      <c r="K246" s="3"/>
      <c r="L246" s="3"/>
      <c r="M246" s="3"/>
      <c r="N246" s="3"/>
      <c r="O246" s="3"/>
      <c r="P246" s="34">
        <f t="shared" si="9"/>
        <v>0</v>
      </c>
      <c r="Q246" s="35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/>
      <c r="X246" s="3"/>
      <c r="Y246" s="3">
        <v>0</v>
      </c>
      <c r="Z246" s="3">
        <v>0</v>
      </c>
      <c r="AA246" s="3">
        <v>0</v>
      </c>
      <c r="AB246" s="3">
        <v>0</v>
      </c>
      <c r="AC246" s="36">
        <f t="shared" si="10"/>
        <v>0</v>
      </c>
      <c r="AD246" s="37">
        <f t="shared" si="11"/>
        <v>0</v>
      </c>
    </row>
    <row r="247" spans="1:30" hidden="1" x14ac:dyDescent="0.25">
      <c r="A247" s="29">
        <v>235</v>
      </c>
      <c r="B247" s="61"/>
      <c r="C247" s="61"/>
      <c r="D247" s="31">
        <v>800254879</v>
      </c>
      <c r="E247" s="31">
        <v>213013030</v>
      </c>
      <c r="F247" s="61" t="s">
        <v>444</v>
      </c>
      <c r="G247" s="33">
        <v>0</v>
      </c>
      <c r="H247" s="33">
        <v>0</v>
      </c>
      <c r="I247" s="3"/>
      <c r="J247" s="3"/>
      <c r="K247" s="3"/>
      <c r="L247" s="3"/>
      <c r="M247" s="3"/>
      <c r="N247" s="3"/>
      <c r="O247" s="3"/>
      <c r="P247" s="34">
        <f t="shared" si="9"/>
        <v>0</v>
      </c>
      <c r="Q247" s="35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/>
      <c r="X247" s="3"/>
      <c r="Y247" s="3">
        <v>0</v>
      </c>
      <c r="Z247" s="3">
        <v>0</v>
      </c>
      <c r="AA247" s="3">
        <v>0</v>
      </c>
      <c r="AB247" s="3">
        <v>0</v>
      </c>
      <c r="AC247" s="36">
        <f t="shared" si="10"/>
        <v>0</v>
      </c>
      <c r="AD247" s="37">
        <f t="shared" si="11"/>
        <v>0</v>
      </c>
    </row>
    <row r="248" spans="1:30" hidden="1" x14ac:dyDescent="0.25">
      <c r="A248" s="38">
        <v>236</v>
      </c>
      <c r="B248" s="61"/>
      <c r="C248" s="61"/>
      <c r="D248" s="31">
        <v>806001937</v>
      </c>
      <c r="E248" s="31">
        <v>214213042</v>
      </c>
      <c r="F248" s="61" t="s">
        <v>445</v>
      </c>
      <c r="G248" s="33">
        <v>0</v>
      </c>
      <c r="H248" s="33">
        <v>0</v>
      </c>
      <c r="I248" s="3"/>
      <c r="J248" s="3"/>
      <c r="K248" s="3"/>
      <c r="L248" s="3"/>
      <c r="M248" s="3"/>
      <c r="N248" s="3"/>
      <c r="O248" s="3"/>
      <c r="P248" s="34">
        <f t="shared" si="9"/>
        <v>0</v>
      </c>
      <c r="Q248" s="35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/>
      <c r="X248" s="3"/>
      <c r="Y248" s="3">
        <v>0</v>
      </c>
      <c r="Z248" s="3">
        <v>0</v>
      </c>
      <c r="AA248" s="3">
        <v>0</v>
      </c>
      <c r="AB248" s="3">
        <v>0</v>
      </c>
      <c r="AC248" s="36">
        <f t="shared" si="10"/>
        <v>0</v>
      </c>
      <c r="AD248" s="37">
        <f t="shared" si="11"/>
        <v>0</v>
      </c>
    </row>
    <row r="249" spans="1:30" hidden="1" x14ac:dyDescent="0.25">
      <c r="A249" s="29">
        <v>237</v>
      </c>
      <c r="B249" s="61"/>
      <c r="C249" s="61"/>
      <c r="D249" s="31">
        <v>890480254</v>
      </c>
      <c r="E249" s="31">
        <v>215213052</v>
      </c>
      <c r="F249" s="61" t="s">
        <v>446</v>
      </c>
      <c r="G249" s="33">
        <v>0</v>
      </c>
      <c r="H249" s="33">
        <v>0</v>
      </c>
      <c r="I249" s="3"/>
      <c r="J249" s="3"/>
      <c r="K249" s="3"/>
      <c r="L249" s="3"/>
      <c r="M249" s="3"/>
      <c r="N249" s="3"/>
      <c r="O249" s="3"/>
      <c r="P249" s="34">
        <f t="shared" si="9"/>
        <v>0</v>
      </c>
      <c r="Q249" s="35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/>
      <c r="X249" s="3"/>
      <c r="Y249" s="3">
        <v>0</v>
      </c>
      <c r="Z249" s="3">
        <v>0</v>
      </c>
      <c r="AA249" s="3">
        <v>0</v>
      </c>
      <c r="AB249" s="3">
        <v>0</v>
      </c>
      <c r="AC249" s="36">
        <f t="shared" si="10"/>
        <v>0</v>
      </c>
      <c r="AD249" s="37">
        <f t="shared" si="11"/>
        <v>0</v>
      </c>
    </row>
    <row r="250" spans="1:30" hidden="1" x14ac:dyDescent="0.25">
      <c r="A250" s="38">
        <v>238</v>
      </c>
      <c r="B250" s="61"/>
      <c r="C250" s="61"/>
      <c r="D250" s="31">
        <v>806004900</v>
      </c>
      <c r="E250" s="31">
        <v>216213062</v>
      </c>
      <c r="F250" s="61" t="s">
        <v>447</v>
      </c>
      <c r="G250" s="33">
        <v>0</v>
      </c>
      <c r="H250" s="33">
        <v>0</v>
      </c>
      <c r="I250" s="3"/>
      <c r="J250" s="3"/>
      <c r="K250" s="3"/>
      <c r="L250" s="3"/>
      <c r="M250" s="3"/>
      <c r="N250" s="3"/>
      <c r="O250" s="3"/>
      <c r="P250" s="34">
        <f t="shared" si="9"/>
        <v>0</v>
      </c>
      <c r="Q250" s="35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/>
      <c r="X250" s="3"/>
      <c r="Y250" s="3">
        <v>0</v>
      </c>
      <c r="Z250" s="3">
        <v>0</v>
      </c>
      <c r="AA250" s="3">
        <v>0</v>
      </c>
      <c r="AB250" s="3">
        <v>0</v>
      </c>
      <c r="AC250" s="36">
        <f t="shared" si="10"/>
        <v>0</v>
      </c>
      <c r="AD250" s="37">
        <f t="shared" si="11"/>
        <v>0</v>
      </c>
    </row>
    <row r="251" spans="1:30" hidden="1" x14ac:dyDescent="0.25">
      <c r="A251" s="29">
        <v>239</v>
      </c>
      <c r="B251" s="61"/>
      <c r="C251" s="61"/>
      <c r="D251" s="31">
        <v>800015991</v>
      </c>
      <c r="E251" s="31">
        <v>217413074</v>
      </c>
      <c r="F251" s="61" t="s">
        <v>448</v>
      </c>
      <c r="G251" s="33">
        <v>0</v>
      </c>
      <c r="H251" s="33">
        <v>0</v>
      </c>
      <c r="I251" s="3"/>
      <c r="J251" s="3"/>
      <c r="K251" s="3"/>
      <c r="L251" s="3"/>
      <c r="M251" s="3"/>
      <c r="N251" s="3"/>
      <c r="O251" s="3"/>
      <c r="P251" s="34">
        <f t="shared" si="9"/>
        <v>0</v>
      </c>
      <c r="Q251" s="35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/>
      <c r="X251" s="3"/>
      <c r="Y251" s="3">
        <v>0</v>
      </c>
      <c r="Z251" s="3">
        <v>0</v>
      </c>
      <c r="AA251" s="3">
        <v>0</v>
      </c>
      <c r="AB251" s="3">
        <v>0</v>
      </c>
      <c r="AC251" s="36">
        <f t="shared" si="10"/>
        <v>0</v>
      </c>
      <c r="AD251" s="37">
        <f t="shared" si="11"/>
        <v>0</v>
      </c>
    </row>
    <row r="252" spans="1:30" hidden="1" x14ac:dyDescent="0.25">
      <c r="A252" s="38">
        <v>240</v>
      </c>
      <c r="B252" s="61"/>
      <c r="C252" s="61"/>
      <c r="D252" s="31">
        <v>890481362</v>
      </c>
      <c r="E252" s="31">
        <v>214013140</v>
      </c>
      <c r="F252" s="61" t="s">
        <v>449</v>
      </c>
      <c r="G252" s="33">
        <v>0</v>
      </c>
      <c r="H252" s="33">
        <v>0</v>
      </c>
      <c r="I252" s="3"/>
      <c r="J252" s="3"/>
      <c r="K252" s="3"/>
      <c r="L252" s="3"/>
      <c r="M252" s="3"/>
      <c r="N252" s="3"/>
      <c r="O252" s="3"/>
      <c r="P252" s="34">
        <f t="shared" si="9"/>
        <v>0</v>
      </c>
      <c r="Q252" s="35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/>
      <c r="X252" s="3"/>
      <c r="Y252" s="3">
        <v>0</v>
      </c>
      <c r="Z252" s="3">
        <v>0</v>
      </c>
      <c r="AA252" s="3">
        <v>0</v>
      </c>
      <c r="AB252" s="3">
        <v>0</v>
      </c>
      <c r="AC252" s="36">
        <f t="shared" si="10"/>
        <v>0</v>
      </c>
      <c r="AD252" s="37">
        <f t="shared" si="11"/>
        <v>0</v>
      </c>
    </row>
    <row r="253" spans="1:30" hidden="1" x14ac:dyDescent="0.25">
      <c r="A253" s="29">
        <v>241</v>
      </c>
      <c r="B253" s="61"/>
      <c r="C253" s="61"/>
      <c r="D253" s="31">
        <v>800253526</v>
      </c>
      <c r="E253" s="31">
        <v>216013160</v>
      </c>
      <c r="F253" s="61" t="s">
        <v>450</v>
      </c>
      <c r="G253" s="33">
        <v>0</v>
      </c>
      <c r="H253" s="33">
        <v>0</v>
      </c>
      <c r="I253" s="3"/>
      <c r="J253" s="3"/>
      <c r="K253" s="3"/>
      <c r="L253" s="3"/>
      <c r="M253" s="3"/>
      <c r="N253" s="3"/>
      <c r="O253" s="3"/>
      <c r="P253" s="34">
        <f t="shared" si="9"/>
        <v>0</v>
      </c>
      <c r="Q253" s="35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/>
      <c r="X253" s="3"/>
      <c r="Y253" s="3">
        <v>0</v>
      </c>
      <c r="Z253" s="3">
        <v>0</v>
      </c>
      <c r="AA253" s="3">
        <v>0</v>
      </c>
      <c r="AB253" s="3">
        <v>0</v>
      </c>
      <c r="AC253" s="36">
        <f t="shared" si="10"/>
        <v>0</v>
      </c>
      <c r="AD253" s="37">
        <f t="shared" si="11"/>
        <v>0</v>
      </c>
    </row>
    <row r="254" spans="1:30" hidden="1" x14ac:dyDescent="0.25">
      <c r="A254" s="38">
        <v>242</v>
      </c>
      <c r="B254" s="61"/>
      <c r="C254" s="61"/>
      <c r="D254" s="31">
        <v>800254481</v>
      </c>
      <c r="E254" s="31">
        <v>218813188</v>
      </c>
      <c r="F254" s="61" t="s">
        <v>451</v>
      </c>
      <c r="G254" s="33">
        <v>0</v>
      </c>
      <c r="H254" s="33">
        <v>0</v>
      </c>
      <c r="I254" s="3"/>
      <c r="J254" s="3"/>
      <c r="K254" s="3"/>
      <c r="L254" s="3"/>
      <c r="M254" s="3"/>
      <c r="N254" s="3"/>
      <c r="O254" s="3"/>
      <c r="P254" s="34">
        <f t="shared" si="9"/>
        <v>0</v>
      </c>
      <c r="Q254" s="35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/>
      <c r="X254" s="3"/>
      <c r="Y254" s="3">
        <v>0</v>
      </c>
      <c r="Z254" s="3">
        <v>0</v>
      </c>
      <c r="AA254" s="3">
        <v>0</v>
      </c>
      <c r="AB254" s="3">
        <v>0</v>
      </c>
      <c r="AC254" s="36">
        <f t="shared" si="10"/>
        <v>0</v>
      </c>
      <c r="AD254" s="37">
        <f t="shared" si="11"/>
        <v>0</v>
      </c>
    </row>
    <row r="255" spans="1:30" hidden="1" x14ac:dyDescent="0.25">
      <c r="A255" s="29">
        <v>243</v>
      </c>
      <c r="B255" s="61"/>
      <c r="C255" s="61"/>
      <c r="D255" s="31">
        <v>800038613</v>
      </c>
      <c r="E255" s="31">
        <v>211213212</v>
      </c>
      <c r="F255" s="61" t="s">
        <v>452</v>
      </c>
      <c r="G255" s="33">
        <v>0</v>
      </c>
      <c r="H255" s="33">
        <v>0</v>
      </c>
      <c r="I255" s="3"/>
      <c r="J255" s="3"/>
      <c r="K255" s="3"/>
      <c r="L255" s="3"/>
      <c r="M255" s="3"/>
      <c r="N255" s="3"/>
      <c r="O255" s="3"/>
      <c r="P255" s="34">
        <f t="shared" si="9"/>
        <v>0</v>
      </c>
      <c r="Q255" s="35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/>
      <c r="X255" s="3"/>
      <c r="Y255" s="3">
        <v>0</v>
      </c>
      <c r="Z255" s="3">
        <v>0</v>
      </c>
      <c r="AA255" s="3">
        <v>0</v>
      </c>
      <c r="AB255" s="3">
        <v>0</v>
      </c>
      <c r="AC255" s="36">
        <f t="shared" si="10"/>
        <v>0</v>
      </c>
      <c r="AD255" s="37">
        <f t="shared" si="11"/>
        <v>0</v>
      </c>
    </row>
    <row r="256" spans="1:30" hidden="1" x14ac:dyDescent="0.25">
      <c r="A256" s="38">
        <v>244</v>
      </c>
      <c r="B256" s="61"/>
      <c r="C256" s="61"/>
      <c r="D256" s="31">
        <v>806000701</v>
      </c>
      <c r="E256" s="31">
        <v>212213222</v>
      </c>
      <c r="F256" s="61" t="s">
        <v>453</v>
      </c>
      <c r="G256" s="33">
        <v>0</v>
      </c>
      <c r="H256" s="33">
        <v>0</v>
      </c>
      <c r="I256" s="3"/>
      <c r="J256" s="3"/>
      <c r="K256" s="3"/>
      <c r="L256" s="3"/>
      <c r="M256" s="3"/>
      <c r="N256" s="3"/>
      <c r="O256" s="3"/>
      <c r="P256" s="34">
        <f t="shared" si="9"/>
        <v>0</v>
      </c>
      <c r="Q256" s="35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/>
      <c r="X256" s="3"/>
      <c r="Y256" s="3">
        <v>0</v>
      </c>
      <c r="Z256" s="3">
        <v>0</v>
      </c>
      <c r="AA256" s="3">
        <v>0</v>
      </c>
      <c r="AB256" s="3">
        <v>0</v>
      </c>
      <c r="AC256" s="36">
        <f t="shared" si="10"/>
        <v>0</v>
      </c>
      <c r="AD256" s="37">
        <f t="shared" si="11"/>
        <v>0</v>
      </c>
    </row>
    <row r="257" spans="1:30" hidden="1" x14ac:dyDescent="0.25">
      <c r="A257" s="29">
        <v>245</v>
      </c>
      <c r="B257" s="61"/>
      <c r="C257" s="61"/>
      <c r="D257" s="31">
        <v>890480022</v>
      </c>
      <c r="E257" s="31">
        <v>214413244</v>
      </c>
      <c r="F257" s="61" t="s">
        <v>454</v>
      </c>
      <c r="G257" s="33">
        <v>0</v>
      </c>
      <c r="H257" s="33">
        <v>0</v>
      </c>
      <c r="I257" s="3"/>
      <c r="J257" s="3"/>
      <c r="K257" s="3"/>
      <c r="L257" s="3"/>
      <c r="M257" s="3"/>
      <c r="N257" s="3"/>
      <c r="O257" s="3"/>
      <c r="P257" s="34">
        <f t="shared" si="9"/>
        <v>0</v>
      </c>
      <c r="Q257" s="35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/>
      <c r="X257" s="3"/>
      <c r="Y257" s="3">
        <v>0</v>
      </c>
      <c r="Z257" s="3">
        <v>0</v>
      </c>
      <c r="AA257" s="3">
        <v>0</v>
      </c>
      <c r="AB257" s="3">
        <v>0</v>
      </c>
      <c r="AC257" s="36">
        <f t="shared" si="10"/>
        <v>0</v>
      </c>
      <c r="AD257" s="37">
        <f t="shared" si="11"/>
        <v>0</v>
      </c>
    </row>
    <row r="258" spans="1:30" hidden="1" x14ac:dyDescent="0.25">
      <c r="A258" s="38">
        <v>246</v>
      </c>
      <c r="B258" s="61"/>
      <c r="C258" s="61"/>
      <c r="D258" s="31">
        <v>890481295</v>
      </c>
      <c r="E258" s="31">
        <v>214813248</v>
      </c>
      <c r="F258" s="61" t="s">
        <v>455</v>
      </c>
      <c r="G258" s="33">
        <v>0</v>
      </c>
      <c r="H258" s="33">
        <v>0</v>
      </c>
      <c r="I258" s="3"/>
      <c r="J258" s="3"/>
      <c r="K258" s="3"/>
      <c r="L258" s="3"/>
      <c r="M258" s="3"/>
      <c r="N258" s="3"/>
      <c r="O258" s="3"/>
      <c r="P258" s="34">
        <f t="shared" si="9"/>
        <v>0</v>
      </c>
      <c r="Q258" s="35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/>
      <c r="X258" s="3"/>
      <c r="Y258" s="3">
        <v>0</v>
      </c>
      <c r="Z258" s="3">
        <v>0</v>
      </c>
      <c r="AA258" s="3">
        <v>0</v>
      </c>
      <c r="AB258" s="3">
        <v>0</v>
      </c>
      <c r="AC258" s="36">
        <f t="shared" si="10"/>
        <v>0</v>
      </c>
      <c r="AD258" s="37">
        <f t="shared" si="11"/>
        <v>0</v>
      </c>
    </row>
    <row r="259" spans="1:30" hidden="1" x14ac:dyDescent="0.25">
      <c r="A259" s="29">
        <v>247</v>
      </c>
      <c r="B259" s="61"/>
      <c r="C259" s="61"/>
      <c r="D259" s="31">
        <v>806001439</v>
      </c>
      <c r="E259" s="31">
        <v>216813268</v>
      </c>
      <c r="F259" s="61" t="s">
        <v>456</v>
      </c>
      <c r="G259" s="33">
        <v>0</v>
      </c>
      <c r="H259" s="33">
        <v>0</v>
      </c>
      <c r="I259" s="3"/>
      <c r="J259" s="3"/>
      <c r="K259" s="3"/>
      <c r="L259" s="3"/>
      <c r="M259" s="3"/>
      <c r="N259" s="3"/>
      <c r="O259" s="3"/>
      <c r="P259" s="34">
        <f t="shared" si="9"/>
        <v>0</v>
      </c>
      <c r="Q259" s="35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/>
      <c r="X259" s="3"/>
      <c r="Y259" s="3">
        <v>0</v>
      </c>
      <c r="Z259" s="3">
        <v>0</v>
      </c>
      <c r="AA259" s="3">
        <v>0</v>
      </c>
      <c r="AB259" s="3">
        <v>0</v>
      </c>
      <c r="AC259" s="36">
        <f t="shared" si="10"/>
        <v>0</v>
      </c>
      <c r="AD259" s="37">
        <f t="shared" si="11"/>
        <v>0</v>
      </c>
    </row>
    <row r="260" spans="1:30" hidden="1" x14ac:dyDescent="0.25">
      <c r="A260" s="38">
        <v>248</v>
      </c>
      <c r="B260" s="61"/>
      <c r="C260" s="61"/>
      <c r="D260" s="31">
        <v>800255214</v>
      </c>
      <c r="E260" s="31">
        <v>210013300</v>
      </c>
      <c r="F260" s="61" t="s">
        <v>457</v>
      </c>
      <c r="G260" s="33">
        <v>0</v>
      </c>
      <c r="H260" s="33">
        <v>0</v>
      </c>
      <c r="I260" s="3"/>
      <c r="J260" s="3"/>
      <c r="K260" s="3"/>
      <c r="L260" s="3"/>
      <c r="M260" s="3"/>
      <c r="N260" s="3"/>
      <c r="O260" s="3"/>
      <c r="P260" s="34">
        <f t="shared" si="9"/>
        <v>0</v>
      </c>
      <c r="Q260" s="35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/>
      <c r="X260" s="3"/>
      <c r="Y260" s="3">
        <v>0</v>
      </c>
      <c r="Z260" s="3">
        <v>0</v>
      </c>
      <c r="AA260" s="3">
        <v>0</v>
      </c>
      <c r="AB260" s="3">
        <v>0</v>
      </c>
      <c r="AC260" s="36">
        <f t="shared" si="10"/>
        <v>0</v>
      </c>
      <c r="AD260" s="37">
        <f t="shared" si="11"/>
        <v>0</v>
      </c>
    </row>
    <row r="261" spans="1:30" hidden="1" x14ac:dyDescent="0.25">
      <c r="A261" s="29">
        <v>249</v>
      </c>
      <c r="B261" s="61"/>
      <c r="C261" s="61"/>
      <c r="D261" s="31">
        <v>800095514</v>
      </c>
      <c r="E261" s="31">
        <v>213313433</v>
      </c>
      <c r="F261" s="61" t="s">
        <v>458</v>
      </c>
      <c r="G261" s="33">
        <v>0</v>
      </c>
      <c r="H261" s="33">
        <v>0</v>
      </c>
      <c r="I261" s="3"/>
      <c r="J261" s="3"/>
      <c r="K261" s="3"/>
      <c r="L261" s="3"/>
      <c r="M261" s="3"/>
      <c r="N261" s="3"/>
      <c r="O261" s="3"/>
      <c r="P261" s="34">
        <f t="shared" si="9"/>
        <v>0</v>
      </c>
      <c r="Q261" s="35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/>
      <c r="X261" s="3"/>
      <c r="Y261" s="3">
        <v>0</v>
      </c>
      <c r="Z261" s="3">
        <v>0</v>
      </c>
      <c r="AA261" s="3">
        <v>0</v>
      </c>
      <c r="AB261" s="3">
        <v>0</v>
      </c>
      <c r="AC261" s="36">
        <f t="shared" si="10"/>
        <v>0</v>
      </c>
      <c r="AD261" s="37">
        <f t="shared" si="11"/>
        <v>0</v>
      </c>
    </row>
    <row r="262" spans="1:30" hidden="1" x14ac:dyDescent="0.25">
      <c r="A262" s="38">
        <v>250</v>
      </c>
      <c r="B262" s="61"/>
      <c r="C262" s="61"/>
      <c r="D262" s="31">
        <v>800095511</v>
      </c>
      <c r="E262" s="31">
        <v>214013440</v>
      </c>
      <c r="F262" s="61" t="s">
        <v>459</v>
      </c>
      <c r="G262" s="33">
        <v>0</v>
      </c>
      <c r="H262" s="33">
        <v>0</v>
      </c>
      <c r="I262" s="3"/>
      <c r="J262" s="3"/>
      <c r="K262" s="3"/>
      <c r="L262" s="3"/>
      <c r="M262" s="3"/>
      <c r="N262" s="3"/>
      <c r="O262" s="3"/>
      <c r="P262" s="34">
        <f t="shared" si="9"/>
        <v>0</v>
      </c>
      <c r="Q262" s="35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/>
      <c r="X262" s="3"/>
      <c r="Y262" s="3">
        <v>0</v>
      </c>
      <c r="Z262" s="3">
        <v>0</v>
      </c>
      <c r="AA262" s="3">
        <v>0</v>
      </c>
      <c r="AB262" s="3">
        <v>0</v>
      </c>
      <c r="AC262" s="36">
        <f t="shared" si="10"/>
        <v>0</v>
      </c>
      <c r="AD262" s="37">
        <f t="shared" si="11"/>
        <v>0</v>
      </c>
    </row>
    <row r="263" spans="1:30" hidden="1" x14ac:dyDescent="0.25">
      <c r="A263" s="29">
        <v>251</v>
      </c>
      <c r="B263" s="61"/>
      <c r="C263" s="61"/>
      <c r="D263" s="31">
        <v>800095466</v>
      </c>
      <c r="E263" s="31">
        <v>214213442</v>
      </c>
      <c r="F263" s="61" t="s">
        <v>460</v>
      </c>
      <c r="G263" s="33">
        <v>0</v>
      </c>
      <c r="H263" s="33">
        <v>0</v>
      </c>
      <c r="I263" s="3"/>
      <c r="J263" s="3"/>
      <c r="K263" s="3"/>
      <c r="L263" s="3"/>
      <c r="M263" s="3"/>
      <c r="N263" s="3"/>
      <c r="O263" s="3"/>
      <c r="P263" s="34">
        <f t="shared" si="9"/>
        <v>0</v>
      </c>
      <c r="Q263" s="35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/>
      <c r="X263" s="3"/>
      <c r="Y263" s="3">
        <v>0</v>
      </c>
      <c r="Z263" s="3">
        <v>0</v>
      </c>
      <c r="AA263" s="3">
        <v>0</v>
      </c>
      <c r="AB263" s="3">
        <v>0</v>
      </c>
      <c r="AC263" s="36">
        <f t="shared" si="10"/>
        <v>0</v>
      </c>
      <c r="AD263" s="37">
        <f t="shared" si="11"/>
        <v>0</v>
      </c>
    </row>
    <row r="264" spans="1:30" hidden="1" x14ac:dyDescent="0.25">
      <c r="A264" s="38">
        <v>252</v>
      </c>
      <c r="B264" s="61"/>
      <c r="C264" s="61"/>
      <c r="D264" s="31">
        <v>800254722</v>
      </c>
      <c r="E264" s="31">
        <v>215813458</v>
      </c>
      <c r="F264" s="61" t="s">
        <v>461</v>
      </c>
      <c r="G264" s="33">
        <v>0</v>
      </c>
      <c r="H264" s="33">
        <v>0</v>
      </c>
      <c r="I264" s="3"/>
      <c r="J264" s="3"/>
      <c r="K264" s="3"/>
      <c r="L264" s="3"/>
      <c r="M264" s="3"/>
      <c r="N264" s="3"/>
      <c r="O264" s="3"/>
      <c r="P264" s="34">
        <f t="shared" si="9"/>
        <v>0</v>
      </c>
      <c r="Q264" s="35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/>
      <c r="X264" s="3"/>
      <c r="Y264" s="3">
        <v>0</v>
      </c>
      <c r="Z264" s="3">
        <v>0</v>
      </c>
      <c r="AA264" s="3">
        <v>0</v>
      </c>
      <c r="AB264" s="3">
        <v>0</v>
      </c>
      <c r="AC264" s="36">
        <f t="shared" si="10"/>
        <v>0</v>
      </c>
      <c r="AD264" s="37">
        <f t="shared" si="11"/>
        <v>0</v>
      </c>
    </row>
    <row r="265" spans="1:30" hidden="1" x14ac:dyDescent="0.25">
      <c r="A265" s="29">
        <v>253</v>
      </c>
      <c r="B265" s="61"/>
      <c r="C265" s="61"/>
      <c r="D265" s="31">
        <v>890480643</v>
      </c>
      <c r="E265" s="31">
        <v>216813468</v>
      </c>
      <c r="F265" s="61" t="s">
        <v>462</v>
      </c>
      <c r="G265" s="33">
        <v>0</v>
      </c>
      <c r="H265" s="33">
        <v>0</v>
      </c>
      <c r="I265" s="3"/>
      <c r="J265" s="3"/>
      <c r="K265" s="3"/>
      <c r="L265" s="3"/>
      <c r="M265" s="3"/>
      <c r="N265" s="3"/>
      <c r="O265" s="3"/>
      <c r="P265" s="34">
        <f t="shared" si="9"/>
        <v>0</v>
      </c>
      <c r="Q265" s="35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/>
      <c r="X265" s="3"/>
      <c r="Y265" s="3">
        <v>0</v>
      </c>
      <c r="Z265" s="3">
        <v>0</v>
      </c>
      <c r="AA265" s="3">
        <v>0</v>
      </c>
      <c r="AB265" s="3">
        <v>0</v>
      </c>
      <c r="AC265" s="36">
        <f t="shared" si="10"/>
        <v>0</v>
      </c>
      <c r="AD265" s="37">
        <f t="shared" si="11"/>
        <v>0</v>
      </c>
    </row>
    <row r="266" spans="1:30" hidden="1" x14ac:dyDescent="0.25">
      <c r="A266" s="38">
        <v>254</v>
      </c>
      <c r="B266" s="61"/>
      <c r="C266" s="61"/>
      <c r="D266" s="31">
        <v>890480431</v>
      </c>
      <c r="E266" s="31">
        <v>217313473</v>
      </c>
      <c r="F266" s="61" t="s">
        <v>463</v>
      </c>
      <c r="G266" s="33">
        <v>0</v>
      </c>
      <c r="H266" s="33">
        <v>0</v>
      </c>
      <c r="I266" s="3"/>
      <c r="J266" s="3"/>
      <c r="K266" s="3"/>
      <c r="L266" s="3"/>
      <c r="M266" s="3"/>
      <c r="N266" s="3"/>
      <c r="O266" s="3"/>
      <c r="P266" s="34">
        <f t="shared" si="9"/>
        <v>0</v>
      </c>
      <c r="Q266" s="35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/>
      <c r="X266" s="3"/>
      <c r="Y266" s="3">
        <v>0</v>
      </c>
      <c r="Z266" s="3">
        <v>0</v>
      </c>
      <c r="AA266" s="3">
        <v>0</v>
      </c>
      <c r="AB266" s="3">
        <v>0</v>
      </c>
      <c r="AC266" s="36">
        <f t="shared" si="10"/>
        <v>0</v>
      </c>
      <c r="AD266" s="37">
        <f t="shared" si="11"/>
        <v>0</v>
      </c>
    </row>
    <row r="267" spans="1:30" hidden="1" x14ac:dyDescent="0.25">
      <c r="A267" s="29">
        <v>255</v>
      </c>
      <c r="B267" s="61"/>
      <c r="C267" s="61"/>
      <c r="D267" s="31">
        <v>900192833</v>
      </c>
      <c r="E267" s="31">
        <v>923271489</v>
      </c>
      <c r="F267" s="61" t="s">
        <v>464</v>
      </c>
      <c r="G267" s="33">
        <v>0</v>
      </c>
      <c r="H267" s="33">
        <v>0</v>
      </c>
      <c r="I267" s="3"/>
      <c r="J267" s="3"/>
      <c r="K267" s="3"/>
      <c r="L267" s="3"/>
      <c r="M267" s="3"/>
      <c r="N267" s="3"/>
      <c r="O267" s="3"/>
      <c r="P267" s="34">
        <f t="shared" si="9"/>
        <v>0</v>
      </c>
      <c r="Q267" s="35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/>
      <c r="X267" s="3"/>
      <c r="Y267" s="3">
        <v>0</v>
      </c>
      <c r="Z267" s="3">
        <v>0</v>
      </c>
      <c r="AA267" s="3">
        <v>0</v>
      </c>
      <c r="AB267" s="3">
        <v>0</v>
      </c>
      <c r="AC267" s="36">
        <f t="shared" si="10"/>
        <v>0</v>
      </c>
      <c r="AD267" s="37">
        <f t="shared" si="11"/>
        <v>0</v>
      </c>
    </row>
    <row r="268" spans="1:30" hidden="1" x14ac:dyDescent="0.25">
      <c r="A268" s="38">
        <v>256</v>
      </c>
      <c r="B268" s="61"/>
      <c r="C268" s="61"/>
      <c r="D268" s="31">
        <v>800042974</v>
      </c>
      <c r="E268" s="31">
        <v>214913549</v>
      </c>
      <c r="F268" s="61" t="s">
        <v>465</v>
      </c>
      <c r="G268" s="33">
        <v>0</v>
      </c>
      <c r="H268" s="33">
        <v>0</v>
      </c>
      <c r="I268" s="3"/>
      <c r="J268" s="3"/>
      <c r="K268" s="3"/>
      <c r="L268" s="3"/>
      <c r="M268" s="3"/>
      <c r="N268" s="3"/>
      <c r="O268" s="3"/>
      <c r="P268" s="34">
        <f t="shared" si="9"/>
        <v>0</v>
      </c>
      <c r="Q268" s="35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/>
      <c r="X268" s="3"/>
      <c r="Y268" s="3">
        <v>0</v>
      </c>
      <c r="Z268" s="3">
        <v>0</v>
      </c>
      <c r="AA268" s="3">
        <v>0</v>
      </c>
      <c r="AB268" s="3">
        <v>0</v>
      </c>
      <c r="AC268" s="36">
        <f t="shared" si="10"/>
        <v>0</v>
      </c>
      <c r="AD268" s="37">
        <f t="shared" si="11"/>
        <v>0</v>
      </c>
    </row>
    <row r="269" spans="1:30" hidden="1" x14ac:dyDescent="0.25">
      <c r="A269" s="29">
        <v>257</v>
      </c>
      <c r="B269" s="61"/>
      <c r="C269" s="61"/>
      <c r="D269" s="31">
        <v>806001274</v>
      </c>
      <c r="E269" s="31">
        <v>218013580</v>
      </c>
      <c r="F269" s="61" t="s">
        <v>466</v>
      </c>
      <c r="G269" s="33">
        <v>0</v>
      </c>
      <c r="H269" s="33">
        <v>0</v>
      </c>
      <c r="I269" s="3"/>
      <c r="J269" s="3"/>
      <c r="K269" s="3"/>
      <c r="L269" s="3"/>
      <c r="M269" s="3"/>
      <c r="N269" s="3"/>
      <c r="O269" s="3"/>
      <c r="P269" s="34">
        <f t="shared" si="9"/>
        <v>0</v>
      </c>
      <c r="Q269" s="35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/>
      <c r="X269" s="3"/>
      <c r="Y269" s="3">
        <v>0</v>
      </c>
      <c r="Z269" s="3">
        <v>0</v>
      </c>
      <c r="AA269" s="3">
        <v>0</v>
      </c>
      <c r="AB269" s="3">
        <v>0</v>
      </c>
      <c r="AC269" s="36">
        <f t="shared" si="10"/>
        <v>0</v>
      </c>
      <c r="AD269" s="37">
        <f t="shared" si="11"/>
        <v>0</v>
      </c>
    </row>
    <row r="270" spans="1:30" hidden="1" x14ac:dyDescent="0.25">
      <c r="A270" s="38">
        <v>258</v>
      </c>
      <c r="B270" s="61"/>
      <c r="C270" s="61"/>
      <c r="D270" s="31">
        <v>890481447</v>
      </c>
      <c r="E270" s="31">
        <v>210013600</v>
      </c>
      <c r="F270" s="61" t="s">
        <v>467</v>
      </c>
      <c r="G270" s="33">
        <v>0</v>
      </c>
      <c r="H270" s="33">
        <v>0</v>
      </c>
      <c r="I270" s="3"/>
      <c r="J270" s="3"/>
      <c r="K270" s="3"/>
      <c r="L270" s="3"/>
      <c r="M270" s="3"/>
      <c r="N270" s="3"/>
      <c r="O270" s="3"/>
      <c r="P270" s="34">
        <f t="shared" ref="P270:P333" si="12">SUM(G270:N270)</f>
        <v>0</v>
      </c>
      <c r="Q270" s="35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/>
      <c r="X270" s="3"/>
      <c r="Y270" s="3">
        <v>0</v>
      </c>
      <c r="Z270" s="3">
        <v>0</v>
      </c>
      <c r="AA270" s="3">
        <v>0</v>
      </c>
      <c r="AB270" s="3">
        <v>0</v>
      </c>
      <c r="AC270" s="36">
        <f t="shared" ref="AC270:AC333" si="13">SUM(R270:AB270)</f>
        <v>0</v>
      </c>
      <c r="AD270" s="37">
        <f t="shared" ref="AD270:AD333" si="14">+P270+Q270-AC270</f>
        <v>0</v>
      </c>
    </row>
    <row r="271" spans="1:30" hidden="1" x14ac:dyDescent="0.25">
      <c r="A271" s="29">
        <v>259</v>
      </c>
      <c r="B271" s="61"/>
      <c r="C271" s="61"/>
      <c r="D271" s="31">
        <v>806001278</v>
      </c>
      <c r="E271" s="31">
        <v>212013620</v>
      </c>
      <c r="F271" s="61" t="s">
        <v>468</v>
      </c>
      <c r="G271" s="33">
        <v>0</v>
      </c>
      <c r="H271" s="33">
        <v>0</v>
      </c>
      <c r="I271" s="3"/>
      <c r="J271" s="3"/>
      <c r="K271" s="3"/>
      <c r="L271" s="3"/>
      <c r="M271" s="3"/>
      <c r="N271" s="3"/>
      <c r="O271" s="3"/>
      <c r="P271" s="34">
        <f t="shared" si="12"/>
        <v>0</v>
      </c>
      <c r="Q271" s="35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/>
      <c r="X271" s="3"/>
      <c r="Y271" s="3">
        <v>0</v>
      </c>
      <c r="Z271" s="3">
        <v>0</v>
      </c>
      <c r="AA271" s="3">
        <v>0</v>
      </c>
      <c r="AB271" s="3">
        <v>0</v>
      </c>
      <c r="AC271" s="36">
        <f t="shared" si="13"/>
        <v>0</v>
      </c>
      <c r="AD271" s="37">
        <f t="shared" si="14"/>
        <v>0</v>
      </c>
    </row>
    <row r="272" spans="1:30" hidden="1" x14ac:dyDescent="0.25">
      <c r="A272" s="38">
        <v>260</v>
      </c>
      <c r="B272" s="61"/>
      <c r="C272" s="61"/>
      <c r="D272" s="31">
        <v>890481310</v>
      </c>
      <c r="E272" s="31">
        <v>214713647</v>
      </c>
      <c r="F272" s="61" t="s">
        <v>469</v>
      </c>
      <c r="G272" s="33">
        <v>0</v>
      </c>
      <c r="H272" s="33">
        <v>0</v>
      </c>
      <c r="I272" s="3"/>
      <c r="J272" s="3"/>
      <c r="K272" s="3"/>
      <c r="L272" s="3"/>
      <c r="M272" s="3"/>
      <c r="N272" s="3"/>
      <c r="O272" s="3"/>
      <c r="P272" s="34">
        <f t="shared" si="12"/>
        <v>0</v>
      </c>
      <c r="Q272" s="35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/>
      <c r="X272" s="3"/>
      <c r="Y272" s="3">
        <v>0</v>
      </c>
      <c r="Z272" s="3">
        <v>0</v>
      </c>
      <c r="AA272" s="3">
        <v>0</v>
      </c>
      <c r="AB272" s="3">
        <v>0</v>
      </c>
      <c r="AC272" s="36">
        <f t="shared" si="13"/>
        <v>0</v>
      </c>
      <c r="AD272" s="37">
        <f t="shared" si="14"/>
        <v>0</v>
      </c>
    </row>
    <row r="273" spans="1:30" hidden="1" x14ac:dyDescent="0.25">
      <c r="A273" s="29">
        <v>261</v>
      </c>
      <c r="B273" s="61"/>
      <c r="C273" s="61"/>
      <c r="D273" s="31">
        <v>800037166</v>
      </c>
      <c r="E273" s="31">
        <v>215013650</v>
      </c>
      <c r="F273" s="61" t="s">
        <v>470</v>
      </c>
      <c r="G273" s="33">
        <v>0</v>
      </c>
      <c r="H273" s="33">
        <v>0</v>
      </c>
      <c r="I273" s="3"/>
      <c r="J273" s="3"/>
      <c r="K273" s="3"/>
      <c r="L273" s="3"/>
      <c r="M273" s="3"/>
      <c r="N273" s="3"/>
      <c r="O273" s="3"/>
      <c r="P273" s="34">
        <f t="shared" si="12"/>
        <v>0</v>
      </c>
      <c r="Q273" s="35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/>
      <c r="X273" s="3"/>
      <c r="Y273" s="3">
        <v>0</v>
      </c>
      <c r="Z273" s="3">
        <v>0</v>
      </c>
      <c r="AA273" s="3">
        <v>0</v>
      </c>
      <c r="AB273" s="3">
        <v>0</v>
      </c>
      <c r="AC273" s="36">
        <f t="shared" si="13"/>
        <v>0</v>
      </c>
      <c r="AD273" s="37">
        <f t="shared" si="14"/>
        <v>0</v>
      </c>
    </row>
    <row r="274" spans="1:30" hidden="1" x14ac:dyDescent="0.25">
      <c r="A274" s="38">
        <v>262</v>
      </c>
      <c r="B274" s="61"/>
      <c r="C274" s="61"/>
      <c r="D274" s="31">
        <v>800026685</v>
      </c>
      <c r="E274" s="31">
        <v>215413654</v>
      </c>
      <c r="F274" s="61" t="s">
        <v>471</v>
      </c>
      <c r="G274" s="33">
        <v>0</v>
      </c>
      <c r="H274" s="33">
        <v>0</v>
      </c>
      <c r="I274" s="3"/>
      <c r="J274" s="3"/>
      <c r="K274" s="3"/>
      <c r="L274" s="3"/>
      <c r="M274" s="3"/>
      <c r="N274" s="3"/>
      <c r="O274" s="3"/>
      <c r="P274" s="34">
        <f t="shared" si="12"/>
        <v>0</v>
      </c>
      <c r="Q274" s="35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/>
      <c r="X274" s="3"/>
      <c r="Y274" s="3">
        <v>0</v>
      </c>
      <c r="Z274" s="3">
        <v>0</v>
      </c>
      <c r="AA274" s="3">
        <v>0</v>
      </c>
      <c r="AB274" s="3">
        <v>0</v>
      </c>
      <c r="AC274" s="36">
        <f t="shared" si="13"/>
        <v>0</v>
      </c>
      <c r="AD274" s="37">
        <f t="shared" si="14"/>
        <v>0</v>
      </c>
    </row>
    <row r="275" spans="1:30" hidden="1" x14ac:dyDescent="0.25">
      <c r="A275" s="29">
        <v>263</v>
      </c>
      <c r="B275" s="61"/>
      <c r="C275" s="61"/>
      <c r="D275" s="31">
        <v>806003884</v>
      </c>
      <c r="E275" s="31">
        <v>215513655</v>
      </c>
      <c r="F275" s="61" t="s">
        <v>472</v>
      </c>
      <c r="G275" s="33">
        <v>0</v>
      </c>
      <c r="H275" s="33">
        <v>0</v>
      </c>
      <c r="I275" s="3"/>
      <c r="J275" s="3"/>
      <c r="K275" s="3"/>
      <c r="L275" s="3"/>
      <c r="M275" s="3"/>
      <c r="N275" s="3"/>
      <c r="O275" s="3"/>
      <c r="P275" s="34">
        <f t="shared" si="12"/>
        <v>0</v>
      </c>
      <c r="Q275" s="35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/>
      <c r="X275" s="3"/>
      <c r="Y275" s="3">
        <v>0</v>
      </c>
      <c r="Z275" s="3">
        <v>0</v>
      </c>
      <c r="AA275" s="3">
        <v>0</v>
      </c>
      <c r="AB275" s="3">
        <v>0</v>
      </c>
      <c r="AC275" s="36">
        <f t="shared" si="13"/>
        <v>0</v>
      </c>
      <c r="AD275" s="37">
        <f t="shared" si="14"/>
        <v>0</v>
      </c>
    </row>
    <row r="276" spans="1:30" hidden="1" x14ac:dyDescent="0.25">
      <c r="A276" s="38">
        <v>264</v>
      </c>
      <c r="B276" s="61"/>
      <c r="C276" s="61"/>
      <c r="D276" s="31">
        <v>800037175</v>
      </c>
      <c r="E276" s="31">
        <v>215713657</v>
      </c>
      <c r="F276" s="61" t="s">
        <v>473</v>
      </c>
      <c r="G276" s="33">
        <v>0</v>
      </c>
      <c r="H276" s="33">
        <v>0</v>
      </c>
      <c r="I276" s="3"/>
      <c r="J276" s="3"/>
      <c r="K276" s="3"/>
      <c r="L276" s="3"/>
      <c r="M276" s="3"/>
      <c r="N276" s="3"/>
      <c r="O276" s="3"/>
      <c r="P276" s="34">
        <f t="shared" si="12"/>
        <v>0</v>
      </c>
      <c r="Q276" s="35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/>
      <c r="X276" s="3"/>
      <c r="Y276" s="3">
        <v>0</v>
      </c>
      <c r="Z276" s="3">
        <v>0</v>
      </c>
      <c r="AA276" s="3">
        <v>0</v>
      </c>
      <c r="AB276" s="3">
        <v>0</v>
      </c>
      <c r="AC276" s="36">
        <f t="shared" si="13"/>
        <v>0</v>
      </c>
      <c r="AD276" s="37">
        <f t="shared" si="14"/>
        <v>0</v>
      </c>
    </row>
    <row r="277" spans="1:30" hidden="1" x14ac:dyDescent="0.25">
      <c r="A277" s="29">
        <v>265</v>
      </c>
      <c r="B277" s="61"/>
      <c r="C277" s="61"/>
      <c r="D277" s="31">
        <v>800043486</v>
      </c>
      <c r="E277" s="31">
        <v>216713667</v>
      </c>
      <c r="F277" s="61" t="s">
        <v>474</v>
      </c>
      <c r="G277" s="33">
        <v>0</v>
      </c>
      <c r="H277" s="33">
        <v>0</v>
      </c>
      <c r="I277" s="3"/>
      <c r="J277" s="3"/>
      <c r="K277" s="3"/>
      <c r="L277" s="3"/>
      <c r="M277" s="3"/>
      <c r="N277" s="3"/>
      <c r="O277" s="3"/>
      <c r="P277" s="34">
        <f t="shared" si="12"/>
        <v>0</v>
      </c>
      <c r="Q277" s="35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/>
      <c r="X277" s="3"/>
      <c r="Y277" s="3">
        <v>0</v>
      </c>
      <c r="Z277" s="3">
        <v>0</v>
      </c>
      <c r="AA277" s="3">
        <v>0</v>
      </c>
      <c r="AB277" s="3">
        <v>0</v>
      </c>
      <c r="AC277" s="36">
        <f t="shared" si="13"/>
        <v>0</v>
      </c>
      <c r="AD277" s="37">
        <f t="shared" si="14"/>
        <v>0</v>
      </c>
    </row>
    <row r="278" spans="1:30" hidden="1" x14ac:dyDescent="0.25">
      <c r="A278" s="38">
        <v>266</v>
      </c>
      <c r="B278" s="61"/>
      <c r="C278" s="61"/>
      <c r="D278" s="31">
        <v>890480203</v>
      </c>
      <c r="E278" s="31">
        <v>217013670</v>
      </c>
      <c r="F278" s="61" t="s">
        <v>475</v>
      </c>
      <c r="G278" s="33">
        <v>0</v>
      </c>
      <c r="H278" s="33">
        <v>0</v>
      </c>
      <c r="I278" s="3"/>
      <c r="J278" s="3"/>
      <c r="K278" s="3"/>
      <c r="L278" s="3"/>
      <c r="M278" s="3"/>
      <c r="N278" s="3"/>
      <c r="O278" s="3"/>
      <c r="P278" s="34">
        <f t="shared" si="12"/>
        <v>0</v>
      </c>
      <c r="Q278" s="35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/>
      <c r="X278" s="3"/>
      <c r="Y278" s="3">
        <v>0</v>
      </c>
      <c r="Z278" s="3">
        <v>0</v>
      </c>
      <c r="AA278" s="3">
        <v>0</v>
      </c>
      <c r="AB278" s="3">
        <v>0</v>
      </c>
      <c r="AC278" s="36">
        <f t="shared" si="13"/>
        <v>0</v>
      </c>
      <c r="AD278" s="37">
        <f t="shared" si="14"/>
        <v>0</v>
      </c>
    </row>
    <row r="279" spans="1:30" hidden="1" x14ac:dyDescent="0.25">
      <c r="A279" s="29">
        <v>267</v>
      </c>
      <c r="B279" s="61"/>
      <c r="C279" s="61"/>
      <c r="D279" s="31">
        <v>890480069</v>
      </c>
      <c r="E279" s="31">
        <v>217313673</v>
      </c>
      <c r="F279" s="61" t="s">
        <v>476</v>
      </c>
      <c r="G279" s="33">
        <v>0</v>
      </c>
      <c r="H279" s="33">
        <v>0</v>
      </c>
      <c r="I279" s="3"/>
      <c r="J279" s="3"/>
      <c r="K279" s="3"/>
      <c r="L279" s="3"/>
      <c r="M279" s="3"/>
      <c r="N279" s="3"/>
      <c r="O279" s="3"/>
      <c r="P279" s="34">
        <f t="shared" si="12"/>
        <v>0</v>
      </c>
      <c r="Q279" s="35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/>
      <c r="X279" s="3"/>
      <c r="Y279" s="3">
        <v>0</v>
      </c>
      <c r="Z279" s="3">
        <v>0</v>
      </c>
      <c r="AA279" s="3">
        <v>0</v>
      </c>
      <c r="AB279" s="3">
        <v>0</v>
      </c>
      <c r="AC279" s="36">
        <f t="shared" si="13"/>
        <v>0</v>
      </c>
      <c r="AD279" s="37">
        <f t="shared" si="14"/>
        <v>0</v>
      </c>
    </row>
    <row r="280" spans="1:30" hidden="1" x14ac:dyDescent="0.25">
      <c r="A280" s="38">
        <v>268</v>
      </c>
      <c r="B280" s="61"/>
      <c r="C280" s="61"/>
      <c r="D280" s="31">
        <v>890481343</v>
      </c>
      <c r="E280" s="31">
        <v>218313683</v>
      </c>
      <c r="F280" s="61" t="s">
        <v>477</v>
      </c>
      <c r="G280" s="33">
        <v>0</v>
      </c>
      <c r="H280" s="33">
        <v>0</v>
      </c>
      <c r="I280" s="3"/>
      <c r="J280" s="3"/>
      <c r="K280" s="3"/>
      <c r="L280" s="3"/>
      <c r="M280" s="3"/>
      <c r="N280" s="3"/>
      <c r="O280" s="3"/>
      <c r="P280" s="34">
        <f t="shared" si="12"/>
        <v>0</v>
      </c>
      <c r="Q280" s="35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/>
      <c r="X280" s="3"/>
      <c r="Y280" s="3">
        <v>0</v>
      </c>
      <c r="Z280" s="3">
        <v>0</v>
      </c>
      <c r="AA280" s="3">
        <v>0</v>
      </c>
      <c r="AB280" s="3">
        <v>0</v>
      </c>
      <c r="AC280" s="36">
        <f t="shared" si="13"/>
        <v>0</v>
      </c>
      <c r="AD280" s="37">
        <f t="shared" si="14"/>
        <v>0</v>
      </c>
    </row>
    <row r="281" spans="1:30" hidden="1" x14ac:dyDescent="0.25">
      <c r="A281" s="29">
        <v>269</v>
      </c>
      <c r="B281" s="61"/>
      <c r="C281" s="61"/>
      <c r="D281" s="31">
        <v>800049017</v>
      </c>
      <c r="E281" s="31">
        <v>218813688</v>
      </c>
      <c r="F281" s="61" t="s">
        <v>478</v>
      </c>
      <c r="G281" s="33">
        <v>0</v>
      </c>
      <c r="H281" s="33">
        <v>0</v>
      </c>
      <c r="I281" s="3"/>
      <c r="J281" s="3"/>
      <c r="K281" s="3"/>
      <c r="L281" s="3"/>
      <c r="M281" s="3"/>
      <c r="N281" s="3"/>
      <c r="O281" s="3"/>
      <c r="P281" s="34">
        <f t="shared" si="12"/>
        <v>0</v>
      </c>
      <c r="Q281" s="35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/>
      <c r="X281" s="3"/>
      <c r="Y281" s="3">
        <v>0</v>
      </c>
      <c r="Z281" s="3">
        <v>0</v>
      </c>
      <c r="AA281" s="3">
        <v>0</v>
      </c>
      <c r="AB281" s="3">
        <v>0</v>
      </c>
      <c r="AC281" s="36">
        <f t="shared" si="13"/>
        <v>0</v>
      </c>
      <c r="AD281" s="37">
        <f t="shared" si="14"/>
        <v>0</v>
      </c>
    </row>
    <row r="282" spans="1:30" hidden="1" x14ac:dyDescent="0.25">
      <c r="A282" s="38">
        <v>270</v>
      </c>
      <c r="B282" s="61"/>
      <c r="C282" s="61"/>
      <c r="D282" s="31">
        <v>890480006</v>
      </c>
      <c r="E282" s="31">
        <v>214413744</v>
      </c>
      <c r="F282" s="61" t="s">
        <v>479</v>
      </c>
      <c r="G282" s="33">
        <v>0</v>
      </c>
      <c r="H282" s="33">
        <v>0</v>
      </c>
      <c r="I282" s="3"/>
      <c r="J282" s="3"/>
      <c r="K282" s="3"/>
      <c r="L282" s="3"/>
      <c r="M282" s="3"/>
      <c r="N282" s="3"/>
      <c r="O282" s="3"/>
      <c r="P282" s="34">
        <f t="shared" si="12"/>
        <v>0</v>
      </c>
      <c r="Q282" s="35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/>
      <c r="X282" s="3"/>
      <c r="Y282" s="3">
        <v>0</v>
      </c>
      <c r="Z282" s="3">
        <v>0</v>
      </c>
      <c r="AA282" s="3">
        <v>0</v>
      </c>
      <c r="AB282" s="3">
        <v>0</v>
      </c>
      <c r="AC282" s="36">
        <f t="shared" si="13"/>
        <v>0</v>
      </c>
      <c r="AD282" s="37">
        <f t="shared" si="14"/>
        <v>0</v>
      </c>
    </row>
    <row r="283" spans="1:30" hidden="1" x14ac:dyDescent="0.25">
      <c r="A283" s="29">
        <v>271</v>
      </c>
      <c r="B283" s="61"/>
      <c r="C283" s="61"/>
      <c r="D283" s="31">
        <v>800035677</v>
      </c>
      <c r="E283" s="31">
        <v>216013760</v>
      </c>
      <c r="F283" s="61" t="s">
        <v>480</v>
      </c>
      <c r="G283" s="33">
        <v>0</v>
      </c>
      <c r="H283" s="33">
        <v>0</v>
      </c>
      <c r="I283" s="3"/>
      <c r="J283" s="3"/>
      <c r="K283" s="3"/>
      <c r="L283" s="3"/>
      <c r="M283" s="3"/>
      <c r="N283" s="3"/>
      <c r="O283" s="3"/>
      <c r="P283" s="34">
        <f t="shared" si="12"/>
        <v>0</v>
      </c>
      <c r="Q283" s="35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/>
      <c r="X283" s="3"/>
      <c r="Y283" s="3">
        <v>0</v>
      </c>
      <c r="Z283" s="3">
        <v>0</v>
      </c>
      <c r="AA283" s="3">
        <v>0</v>
      </c>
      <c r="AB283" s="3">
        <v>0</v>
      </c>
      <c r="AC283" s="36">
        <f t="shared" si="13"/>
        <v>0</v>
      </c>
      <c r="AD283" s="37">
        <f t="shared" si="14"/>
        <v>0</v>
      </c>
    </row>
    <row r="284" spans="1:30" hidden="1" x14ac:dyDescent="0.25">
      <c r="A284" s="38">
        <v>272</v>
      </c>
      <c r="B284" s="61"/>
      <c r="C284" s="61"/>
      <c r="D284" s="31">
        <v>800095530</v>
      </c>
      <c r="E284" s="31">
        <v>218013780</v>
      </c>
      <c r="F284" s="61" t="s">
        <v>481</v>
      </c>
      <c r="G284" s="33">
        <v>0</v>
      </c>
      <c r="H284" s="33">
        <v>0</v>
      </c>
      <c r="I284" s="3"/>
      <c r="J284" s="3"/>
      <c r="K284" s="3"/>
      <c r="L284" s="3"/>
      <c r="M284" s="3"/>
      <c r="N284" s="3"/>
      <c r="O284" s="3"/>
      <c r="P284" s="34">
        <f t="shared" si="12"/>
        <v>0</v>
      </c>
      <c r="Q284" s="35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/>
      <c r="X284" s="3"/>
      <c r="Y284" s="3">
        <v>0</v>
      </c>
      <c r="Z284" s="3">
        <v>0</v>
      </c>
      <c r="AA284" s="3">
        <v>0</v>
      </c>
      <c r="AB284" s="3">
        <v>0</v>
      </c>
      <c r="AC284" s="36">
        <f t="shared" si="13"/>
        <v>0</v>
      </c>
      <c r="AD284" s="37">
        <f t="shared" si="14"/>
        <v>0</v>
      </c>
    </row>
    <row r="285" spans="1:30" hidden="1" x14ac:dyDescent="0.25">
      <c r="A285" s="29">
        <v>273</v>
      </c>
      <c r="B285" s="61"/>
      <c r="C285" s="61"/>
      <c r="D285" s="31">
        <v>800255213</v>
      </c>
      <c r="E285" s="31">
        <v>211013810</v>
      </c>
      <c r="F285" s="61" t="s">
        <v>482</v>
      </c>
      <c r="G285" s="33">
        <v>0</v>
      </c>
      <c r="H285" s="33">
        <v>0</v>
      </c>
      <c r="I285" s="3"/>
      <c r="J285" s="3"/>
      <c r="K285" s="3"/>
      <c r="L285" s="3"/>
      <c r="M285" s="3"/>
      <c r="N285" s="3"/>
      <c r="O285" s="3"/>
      <c r="P285" s="34">
        <f t="shared" si="12"/>
        <v>0</v>
      </c>
      <c r="Q285" s="35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/>
      <c r="X285" s="3"/>
      <c r="Y285" s="3">
        <v>0</v>
      </c>
      <c r="Z285" s="3">
        <v>0</v>
      </c>
      <c r="AA285" s="3">
        <v>0</v>
      </c>
      <c r="AB285" s="3">
        <v>0</v>
      </c>
      <c r="AC285" s="36">
        <f t="shared" si="13"/>
        <v>0</v>
      </c>
      <c r="AD285" s="37">
        <f t="shared" si="14"/>
        <v>0</v>
      </c>
    </row>
    <row r="286" spans="1:30" hidden="1" x14ac:dyDescent="0.25">
      <c r="A286" s="38">
        <v>274</v>
      </c>
      <c r="B286" s="61"/>
      <c r="C286" s="61"/>
      <c r="D286" s="31">
        <v>890481149</v>
      </c>
      <c r="E286" s="31">
        <v>213613836</v>
      </c>
      <c r="F286" s="61" t="s">
        <v>483</v>
      </c>
      <c r="G286" s="33">
        <v>0</v>
      </c>
      <c r="H286" s="33">
        <v>0</v>
      </c>
      <c r="I286" s="3"/>
      <c r="J286" s="3"/>
      <c r="K286" s="3"/>
      <c r="L286" s="3"/>
      <c r="M286" s="3"/>
      <c r="N286" s="3"/>
      <c r="O286" s="3"/>
      <c r="P286" s="34">
        <f t="shared" si="12"/>
        <v>0</v>
      </c>
      <c r="Q286" s="35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/>
      <c r="X286" s="3"/>
      <c r="Y286" s="3">
        <v>0</v>
      </c>
      <c r="Z286" s="3">
        <v>0</v>
      </c>
      <c r="AA286" s="3">
        <v>0</v>
      </c>
      <c r="AB286" s="3">
        <v>0</v>
      </c>
      <c r="AC286" s="36">
        <f t="shared" si="13"/>
        <v>0</v>
      </c>
      <c r="AD286" s="37">
        <f t="shared" si="14"/>
        <v>0</v>
      </c>
    </row>
    <row r="287" spans="1:30" hidden="1" x14ac:dyDescent="0.25">
      <c r="A287" s="29">
        <v>275</v>
      </c>
      <c r="B287" s="61"/>
      <c r="C287" s="61"/>
      <c r="D287" s="31">
        <v>890481324</v>
      </c>
      <c r="E287" s="31">
        <v>213813838</v>
      </c>
      <c r="F287" s="61" t="s">
        <v>484</v>
      </c>
      <c r="G287" s="33">
        <v>0</v>
      </c>
      <c r="H287" s="33">
        <v>0</v>
      </c>
      <c r="I287" s="3"/>
      <c r="J287" s="3"/>
      <c r="K287" s="3"/>
      <c r="L287" s="3"/>
      <c r="M287" s="3"/>
      <c r="N287" s="3"/>
      <c r="O287" s="3"/>
      <c r="P287" s="34">
        <f t="shared" si="12"/>
        <v>0</v>
      </c>
      <c r="Q287" s="35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/>
      <c r="X287" s="3"/>
      <c r="Y287" s="3">
        <v>0</v>
      </c>
      <c r="Z287" s="3">
        <v>0</v>
      </c>
      <c r="AA287" s="3">
        <v>0</v>
      </c>
      <c r="AB287" s="3">
        <v>0</v>
      </c>
      <c r="AC287" s="36">
        <f t="shared" si="13"/>
        <v>0</v>
      </c>
      <c r="AD287" s="37">
        <f t="shared" si="14"/>
        <v>0</v>
      </c>
    </row>
    <row r="288" spans="1:30" hidden="1" x14ac:dyDescent="0.25">
      <c r="A288" s="38">
        <v>276</v>
      </c>
      <c r="B288" s="61"/>
      <c r="C288" s="61"/>
      <c r="D288" s="31">
        <v>890481192</v>
      </c>
      <c r="E288" s="31">
        <v>217313873</v>
      </c>
      <c r="F288" s="61" t="s">
        <v>485</v>
      </c>
      <c r="G288" s="33">
        <v>0</v>
      </c>
      <c r="H288" s="33">
        <v>0</v>
      </c>
      <c r="I288" s="3"/>
      <c r="J288" s="3"/>
      <c r="K288" s="3"/>
      <c r="L288" s="3"/>
      <c r="M288" s="3"/>
      <c r="N288" s="3"/>
      <c r="O288" s="3"/>
      <c r="P288" s="34">
        <f t="shared" si="12"/>
        <v>0</v>
      </c>
      <c r="Q288" s="35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/>
      <c r="X288" s="3"/>
      <c r="Y288" s="3">
        <v>0</v>
      </c>
      <c r="Z288" s="3">
        <v>0</v>
      </c>
      <c r="AA288" s="3">
        <v>0</v>
      </c>
      <c r="AB288" s="3">
        <v>0</v>
      </c>
      <c r="AC288" s="36">
        <f t="shared" si="13"/>
        <v>0</v>
      </c>
      <c r="AD288" s="37">
        <f t="shared" si="14"/>
        <v>0</v>
      </c>
    </row>
    <row r="289" spans="1:30" hidden="1" x14ac:dyDescent="0.25">
      <c r="A289" s="29">
        <v>277</v>
      </c>
      <c r="B289" s="61"/>
      <c r="C289" s="61"/>
      <c r="D289" s="31">
        <v>890481177</v>
      </c>
      <c r="E289" s="31">
        <v>219413894</v>
      </c>
      <c r="F289" s="61" t="s">
        <v>486</v>
      </c>
      <c r="G289" s="33">
        <v>0</v>
      </c>
      <c r="H289" s="33">
        <v>0</v>
      </c>
      <c r="I289" s="3"/>
      <c r="J289" s="3"/>
      <c r="K289" s="3"/>
      <c r="L289" s="3"/>
      <c r="M289" s="3"/>
      <c r="N289" s="3"/>
      <c r="O289" s="3"/>
      <c r="P289" s="34">
        <f t="shared" si="12"/>
        <v>0</v>
      </c>
      <c r="Q289" s="35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/>
      <c r="X289" s="3"/>
      <c r="Y289" s="3">
        <v>0</v>
      </c>
      <c r="Z289" s="3">
        <v>0</v>
      </c>
      <c r="AA289" s="3">
        <v>0</v>
      </c>
      <c r="AB289" s="3">
        <v>0</v>
      </c>
      <c r="AC289" s="36">
        <f t="shared" si="13"/>
        <v>0</v>
      </c>
      <c r="AD289" s="37">
        <f t="shared" si="14"/>
        <v>0</v>
      </c>
    </row>
    <row r="290" spans="1:30" hidden="1" x14ac:dyDescent="0.25">
      <c r="A290" s="38">
        <v>278</v>
      </c>
      <c r="B290" s="61"/>
      <c r="C290" s="61"/>
      <c r="D290" s="31">
        <v>891801281</v>
      </c>
      <c r="E290" s="31">
        <v>212215022</v>
      </c>
      <c r="F290" s="61" t="s">
        <v>487</v>
      </c>
      <c r="G290" s="33">
        <v>0</v>
      </c>
      <c r="H290" s="33">
        <v>0</v>
      </c>
      <c r="I290" s="3"/>
      <c r="J290" s="3"/>
      <c r="K290" s="3"/>
      <c r="L290" s="3"/>
      <c r="M290" s="3"/>
      <c r="N290" s="3"/>
      <c r="O290" s="3"/>
      <c r="P290" s="34">
        <f t="shared" si="12"/>
        <v>0</v>
      </c>
      <c r="Q290" s="35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/>
      <c r="X290" s="3"/>
      <c r="Y290" s="3">
        <v>0</v>
      </c>
      <c r="Z290" s="3">
        <v>0</v>
      </c>
      <c r="AA290" s="3">
        <v>0</v>
      </c>
      <c r="AB290" s="3">
        <v>0</v>
      </c>
      <c r="AC290" s="36">
        <f t="shared" si="13"/>
        <v>0</v>
      </c>
      <c r="AD290" s="37">
        <f t="shared" si="14"/>
        <v>0</v>
      </c>
    </row>
    <row r="291" spans="1:30" hidden="1" x14ac:dyDescent="0.25">
      <c r="A291" s="29">
        <v>279</v>
      </c>
      <c r="B291" s="61"/>
      <c r="C291" s="61"/>
      <c r="D291" s="31">
        <v>800077545</v>
      </c>
      <c r="E291" s="31">
        <v>214715047</v>
      </c>
      <c r="F291" s="61" t="s">
        <v>488</v>
      </c>
      <c r="G291" s="33">
        <v>0</v>
      </c>
      <c r="H291" s="33">
        <v>0</v>
      </c>
      <c r="I291" s="3"/>
      <c r="J291" s="3"/>
      <c r="K291" s="3"/>
      <c r="L291" s="3"/>
      <c r="M291" s="3"/>
      <c r="N291" s="3"/>
      <c r="O291" s="3"/>
      <c r="P291" s="34">
        <f t="shared" si="12"/>
        <v>0</v>
      </c>
      <c r="Q291" s="35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/>
      <c r="X291" s="3"/>
      <c r="Y291" s="3">
        <v>0</v>
      </c>
      <c r="Z291" s="3">
        <v>0</v>
      </c>
      <c r="AA291" s="3">
        <v>0</v>
      </c>
      <c r="AB291" s="3">
        <v>0</v>
      </c>
      <c r="AC291" s="36">
        <f t="shared" si="13"/>
        <v>0</v>
      </c>
      <c r="AD291" s="37">
        <f t="shared" si="14"/>
        <v>0</v>
      </c>
    </row>
    <row r="292" spans="1:30" hidden="1" x14ac:dyDescent="0.25">
      <c r="A292" s="38">
        <v>280</v>
      </c>
      <c r="B292" s="61"/>
      <c r="C292" s="61"/>
      <c r="D292" s="31">
        <v>800063791</v>
      </c>
      <c r="E292" s="31">
        <v>215115051</v>
      </c>
      <c r="F292" s="61" t="s">
        <v>489</v>
      </c>
      <c r="G292" s="33">
        <v>0</v>
      </c>
      <c r="H292" s="33">
        <v>0</v>
      </c>
      <c r="I292" s="3"/>
      <c r="J292" s="3"/>
      <c r="K292" s="3"/>
      <c r="L292" s="3"/>
      <c r="M292" s="3"/>
      <c r="N292" s="3"/>
      <c r="O292" s="3"/>
      <c r="P292" s="34">
        <f t="shared" si="12"/>
        <v>0</v>
      </c>
      <c r="Q292" s="35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/>
      <c r="X292" s="3"/>
      <c r="Y292" s="3">
        <v>0</v>
      </c>
      <c r="Z292" s="3">
        <v>0</v>
      </c>
      <c r="AA292" s="3">
        <v>0</v>
      </c>
      <c r="AB292" s="3">
        <v>0</v>
      </c>
      <c r="AC292" s="36">
        <f t="shared" si="13"/>
        <v>0</v>
      </c>
      <c r="AD292" s="37">
        <f t="shared" si="14"/>
        <v>0</v>
      </c>
    </row>
    <row r="293" spans="1:30" hidden="1" x14ac:dyDescent="0.25">
      <c r="A293" s="29">
        <v>281</v>
      </c>
      <c r="B293" s="61"/>
      <c r="C293" s="61"/>
      <c r="D293" s="31">
        <v>800099199</v>
      </c>
      <c r="E293" s="31">
        <v>218715087</v>
      </c>
      <c r="F293" s="61" t="s">
        <v>490</v>
      </c>
      <c r="G293" s="33">
        <v>0</v>
      </c>
      <c r="H293" s="33">
        <v>0</v>
      </c>
      <c r="I293" s="3"/>
      <c r="J293" s="3"/>
      <c r="K293" s="3"/>
      <c r="L293" s="3"/>
      <c r="M293" s="3"/>
      <c r="N293" s="3"/>
      <c r="O293" s="3"/>
      <c r="P293" s="34">
        <f t="shared" si="12"/>
        <v>0</v>
      </c>
      <c r="Q293" s="35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/>
      <c r="X293" s="3"/>
      <c r="Y293" s="3">
        <v>0</v>
      </c>
      <c r="Z293" s="3">
        <v>0</v>
      </c>
      <c r="AA293" s="3">
        <v>0</v>
      </c>
      <c r="AB293" s="3">
        <v>0</v>
      </c>
      <c r="AC293" s="36">
        <f t="shared" si="13"/>
        <v>0</v>
      </c>
      <c r="AD293" s="37">
        <f t="shared" si="14"/>
        <v>0</v>
      </c>
    </row>
    <row r="294" spans="1:30" hidden="1" x14ac:dyDescent="0.25">
      <c r="A294" s="38">
        <v>282</v>
      </c>
      <c r="B294" s="61"/>
      <c r="C294" s="61"/>
      <c r="D294" s="31">
        <v>800099390</v>
      </c>
      <c r="E294" s="31">
        <v>219015090</v>
      </c>
      <c r="F294" s="61" t="s">
        <v>491</v>
      </c>
      <c r="G294" s="33">
        <v>0</v>
      </c>
      <c r="H294" s="33">
        <v>0</v>
      </c>
      <c r="I294" s="3"/>
      <c r="J294" s="3"/>
      <c r="K294" s="3"/>
      <c r="L294" s="3"/>
      <c r="M294" s="3"/>
      <c r="N294" s="3"/>
      <c r="O294" s="3"/>
      <c r="P294" s="34">
        <f t="shared" si="12"/>
        <v>0</v>
      </c>
      <c r="Q294" s="35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/>
      <c r="X294" s="3"/>
      <c r="Y294" s="3">
        <v>0</v>
      </c>
      <c r="Z294" s="3">
        <v>0</v>
      </c>
      <c r="AA294" s="3">
        <v>0</v>
      </c>
      <c r="AB294" s="3">
        <v>0</v>
      </c>
      <c r="AC294" s="36">
        <f t="shared" si="13"/>
        <v>0</v>
      </c>
      <c r="AD294" s="37">
        <f t="shared" si="14"/>
        <v>0</v>
      </c>
    </row>
    <row r="295" spans="1:30" hidden="1" x14ac:dyDescent="0.25">
      <c r="A295" s="29">
        <v>283</v>
      </c>
      <c r="B295" s="61"/>
      <c r="C295" s="61"/>
      <c r="D295" s="31">
        <v>800017288</v>
      </c>
      <c r="E295" s="31">
        <v>219215092</v>
      </c>
      <c r="F295" s="61" t="s">
        <v>492</v>
      </c>
      <c r="G295" s="33">
        <v>0</v>
      </c>
      <c r="H295" s="33">
        <v>0</v>
      </c>
      <c r="I295" s="3"/>
      <c r="J295" s="3"/>
      <c r="K295" s="3"/>
      <c r="L295" s="3"/>
      <c r="M295" s="3"/>
      <c r="N295" s="3"/>
      <c r="O295" s="3"/>
      <c r="P295" s="34">
        <f t="shared" si="12"/>
        <v>0</v>
      </c>
      <c r="Q295" s="35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/>
      <c r="X295" s="3"/>
      <c r="Y295" s="3">
        <v>0</v>
      </c>
      <c r="Z295" s="3">
        <v>0</v>
      </c>
      <c r="AA295" s="3">
        <v>0</v>
      </c>
      <c r="AB295" s="3">
        <v>0</v>
      </c>
      <c r="AC295" s="36">
        <f t="shared" si="13"/>
        <v>0</v>
      </c>
      <c r="AD295" s="37">
        <f t="shared" si="14"/>
        <v>0</v>
      </c>
    </row>
    <row r="296" spans="1:30" hidden="1" x14ac:dyDescent="0.25">
      <c r="A296" s="38">
        <v>284</v>
      </c>
      <c r="B296" s="61"/>
      <c r="C296" s="61"/>
      <c r="D296" s="31">
        <v>891856294</v>
      </c>
      <c r="E296" s="31">
        <v>219715097</v>
      </c>
      <c r="F296" s="61" t="s">
        <v>493</v>
      </c>
      <c r="G296" s="33">
        <v>0</v>
      </c>
      <c r="H296" s="33">
        <v>0</v>
      </c>
      <c r="I296" s="3"/>
      <c r="J296" s="3"/>
      <c r="K296" s="3"/>
      <c r="L296" s="3"/>
      <c r="M296" s="3"/>
      <c r="N296" s="3"/>
      <c r="O296" s="3"/>
      <c r="P296" s="34">
        <f t="shared" si="12"/>
        <v>0</v>
      </c>
      <c r="Q296" s="35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/>
      <c r="X296" s="3"/>
      <c r="Y296" s="3">
        <v>0</v>
      </c>
      <c r="Z296" s="3">
        <v>0</v>
      </c>
      <c r="AA296" s="3">
        <v>0</v>
      </c>
      <c r="AB296" s="3">
        <v>0</v>
      </c>
      <c r="AC296" s="36">
        <f t="shared" si="13"/>
        <v>0</v>
      </c>
      <c r="AD296" s="37">
        <f t="shared" si="14"/>
        <v>0</v>
      </c>
    </row>
    <row r="297" spans="1:30" hidden="1" x14ac:dyDescent="0.25">
      <c r="A297" s="29">
        <v>285</v>
      </c>
      <c r="B297" s="61"/>
      <c r="C297" s="61"/>
      <c r="D297" s="31">
        <v>800023383</v>
      </c>
      <c r="E297" s="31">
        <v>210415104</v>
      </c>
      <c r="F297" s="61" t="s">
        <v>494</v>
      </c>
      <c r="G297" s="33">
        <v>0</v>
      </c>
      <c r="H297" s="33">
        <v>0</v>
      </c>
      <c r="I297" s="3"/>
      <c r="J297" s="3"/>
      <c r="K297" s="3"/>
      <c r="L297" s="3"/>
      <c r="M297" s="3"/>
      <c r="N297" s="3"/>
      <c r="O297" s="3"/>
      <c r="P297" s="34">
        <f t="shared" si="12"/>
        <v>0</v>
      </c>
      <c r="Q297" s="35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/>
      <c r="X297" s="3"/>
      <c r="Y297" s="3">
        <v>0</v>
      </c>
      <c r="Z297" s="3">
        <v>0</v>
      </c>
      <c r="AA297" s="3">
        <v>0</v>
      </c>
      <c r="AB297" s="3">
        <v>0</v>
      </c>
      <c r="AC297" s="36">
        <f t="shared" si="13"/>
        <v>0</v>
      </c>
      <c r="AD297" s="37">
        <f t="shared" si="14"/>
        <v>0</v>
      </c>
    </row>
    <row r="298" spans="1:30" hidden="1" x14ac:dyDescent="0.25">
      <c r="A298" s="38">
        <v>286</v>
      </c>
      <c r="B298" s="61"/>
      <c r="C298" s="61"/>
      <c r="D298" s="31">
        <v>800099721</v>
      </c>
      <c r="E298" s="31">
        <v>210615106</v>
      </c>
      <c r="F298" s="61" t="s">
        <v>327</v>
      </c>
      <c r="G298" s="33">
        <v>0</v>
      </c>
      <c r="H298" s="33">
        <v>0</v>
      </c>
      <c r="I298" s="3"/>
      <c r="J298" s="3"/>
      <c r="K298" s="3"/>
      <c r="L298" s="3"/>
      <c r="M298" s="3"/>
      <c r="N298" s="3"/>
      <c r="O298" s="3"/>
      <c r="P298" s="34">
        <f t="shared" si="12"/>
        <v>0</v>
      </c>
      <c r="Q298" s="35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/>
      <c r="X298" s="3"/>
      <c r="Y298" s="3">
        <v>0</v>
      </c>
      <c r="Z298" s="3">
        <v>0</v>
      </c>
      <c r="AA298" s="3">
        <v>0</v>
      </c>
      <c r="AB298" s="3">
        <v>0</v>
      </c>
      <c r="AC298" s="36">
        <f t="shared" si="13"/>
        <v>0</v>
      </c>
      <c r="AD298" s="37">
        <f t="shared" si="14"/>
        <v>0</v>
      </c>
    </row>
    <row r="299" spans="1:30" hidden="1" x14ac:dyDescent="0.25">
      <c r="A299" s="29">
        <v>287</v>
      </c>
      <c r="B299" s="61"/>
      <c r="C299" s="61"/>
      <c r="D299" s="31">
        <v>891808260</v>
      </c>
      <c r="E299" s="31">
        <v>210915109</v>
      </c>
      <c r="F299" s="61" t="s">
        <v>495</v>
      </c>
      <c r="G299" s="33">
        <v>0</v>
      </c>
      <c r="H299" s="33">
        <v>0</v>
      </c>
      <c r="I299" s="3"/>
      <c r="J299" s="3"/>
      <c r="K299" s="3"/>
      <c r="L299" s="3"/>
      <c r="M299" s="3"/>
      <c r="N299" s="3"/>
      <c r="O299" s="3"/>
      <c r="P299" s="34">
        <f t="shared" si="12"/>
        <v>0</v>
      </c>
      <c r="Q299" s="35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/>
      <c r="X299" s="3"/>
      <c r="Y299" s="3">
        <v>0</v>
      </c>
      <c r="Z299" s="3">
        <v>0</v>
      </c>
      <c r="AA299" s="3">
        <v>0</v>
      </c>
      <c r="AB299" s="3">
        <v>0</v>
      </c>
      <c r="AC299" s="36">
        <f t="shared" si="13"/>
        <v>0</v>
      </c>
      <c r="AD299" s="37">
        <f t="shared" si="14"/>
        <v>0</v>
      </c>
    </row>
    <row r="300" spans="1:30" hidden="1" x14ac:dyDescent="0.25">
      <c r="A300" s="38">
        <v>288</v>
      </c>
      <c r="B300" s="61"/>
      <c r="C300" s="61"/>
      <c r="D300" s="31">
        <v>800099714</v>
      </c>
      <c r="E300" s="31">
        <v>211415114</v>
      </c>
      <c r="F300" s="61" t="s">
        <v>496</v>
      </c>
      <c r="G300" s="33">
        <v>0</v>
      </c>
      <c r="H300" s="33">
        <v>0</v>
      </c>
      <c r="I300" s="3"/>
      <c r="J300" s="3"/>
      <c r="K300" s="3"/>
      <c r="L300" s="3"/>
      <c r="M300" s="3"/>
      <c r="N300" s="3"/>
      <c r="O300" s="3"/>
      <c r="P300" s="34">
        <f t="shared" si="12"/>
        <v>0</v>
      </c>
      <c r="Q300" s="35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/>
      <c r="X300" s="3"/>
      <c r="Y300" s="3">
        <v>0</v>
      </c>
      <c r="Z300" s="3">
        <v>0</v>
      </c>
      <c r="AA300" s="3">
        <v>0</v>
      </c>
      <c r="AB300" s="3">
        <v>0</v>
      </c>
      <c r="AC300" s="36">
        <f t="shared" si="13"/>
        <v>0</v>
      </c>
      <c r="AD300" s="37">
        <f t="shared" si="14"/>
        <v>0</v>
      </c>
    </row>
    <row r="301" spans="1:30" hidden="1" x14ac:dyDescent="0.25">
      <c r="A301" s="29">
        <v>289</v>
      </c>
      <c r="B301" s="61"/>
      <c r="C301" s="61"/>
      <c r="D301" s="31">
        <v>891801796</v>
      </c>
      <c r="E301" s="31">
        <v>213115131</v>
      </c>
      <c r="F301" s="61" t="s">
        <v>331</v>
      </c>
      <c r="G301" s="33">
        <v>0</v>
      </c>
      <c r="H301" s="33">
        <v>0</v>
      </c>
      <c r="I301" s="3"/>
      <c r="J301" s="3"/>
      <c r="K301" s="3"/>
      <c r="L301" s="3"/>
      <c r="M301" s="3"/>
      <c r="N301" s="3"/>
      <c r="O301" s="3"/>
      <c r="P301" s="34">
        <f t="shared" si="12"/>
        <v>0</v>
      </c>
      <c r="Q301" s="35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/>
      <c r="X301" s="3"/>
      <c r="Y301" s="3">
        <v>0</v>
      </c>
      <c r="Z301" s="3">
        <v>0</v>
      </c>
      <c r="AA301" s="3">
        <v>0</v>
      </c>
      <c r="AB301" s="3">
        <v>0</v>
      </c>
      <c r="AC301" s="36">
        <f t="shared" si="13"/>
        <v>0</v>
      </c>
      <c r="AD301" s="37">
        <f t="shared" si="14"/>
        <v>0</v>
      </c>
    </row>
    <row r="302" spans="1:30" hidden="1" x14ac:dyDescent="0.25">
      <c r="A302" s="38">
        <v>290</v>
      </c>
      <c r="B302" s="61"/>
      <c r="C302" s="61"/>
      <c r="D302" s="31">
        <v>800028393</v>
      </c>
      <c r="E302" s="31">
        <v>213515135</v>
      </c>
      <c r="F302" s="61" t="s">
        <v>497</v>
      </c>
      <c r="G302" s="33">
        <v>0</v>
      </c>
      <c r="H302" s="33">
        <v>0</v>
      </c>
      <c r="I302" s="3"/>
      <c r="J302" s="3"/>
      <c r="K302" s="3"/>
      <c r="L302" s="3"/>
      <c r="M302" s="3"/>
      <c r="N302" s="3"/>
      <c r="O302" s="3"/>
      <c r="P302" s="34">
        <f t="shared" si="12"/>
        <v>0</v>
      </c>
      <c r="Q302" s="35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/>
      <c r="X302" s="3"/>
      <c r="Y302" s="3">
        <v>0</v>
      </c>
      <c r="Z302" s="3">
        <v>0</v>
      </c>
      <c r="AA302" s="3">
        <v>0</v>
      </c>
      <c r="AB302" s="3">
        <v>0</v>
      </c>
      <c r="AC302" s="36">
        <f t="shared" si="13"/>
        <v>0</v>
      </c>
      <c r="AD302" s="37">
        <f t="shared" si="14"/>
        <v>0</v>
      </c>
    </row>
    <row r="303" spans="1:30" hidden="1" x14ac:dyDescent="0.25">
      <c r="A303" s="29">
        <v>291</v>
      </c>
      <c r="B303" s="61"/>
      <c r="C303" s="61"/>
      <c r="D303" s="31">
        <v>891857805</v>
      </c>
      <c r="E303" s="31">
        <v>216215162</v>
      </c>
      <c r="F303" s="61" t="s">
        <v>498</v>
      </c>
      <c r="G303" s="33">
        <v>0</v>
      </c>
      <c r="H303" s="33">
        <v>0</v>
      </c>
      <c r="I303" s="3"/>
      <c r="J303" s="3"/>
      <c r="K303" s="3"/>
      <c r="L303" s="3"/>
      <c r="M303" s="3"/>
      <c r="N303" s="3"/>
      <c r="O303" s="3"/>
      <c r="P303" s="34">
        <f t="shared" si="12"/>
        <v>0</v>
      </c>
      <c r="Q303" s="35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/>
      <c r="X303" s="3"/>
      <c r="Y303" s="3">
        <v>0</v>
      </c>
      <c r="Z303" s="3">
        <v>0</v>
      </c>
      <c r="AA303" s="3">
        <v>0</v>
      </c>
      <c r="AB303" s="3">
        <v>0</v>
      </c>
      <c r="AC303" s="36">
        <f t="shared" si="13"/>
        <v>0</v>
      </c>
      <c r="AD303" s="37">
        <f t="shared" si="14"/>
        <v>0</v>
      </c>
    </row>
    <row r="304" spans="1:30" hidden="1" x14ac:dyDescent="0.25">
      <c r="A304" s="38">
        <v>292</v>
      </c>
      <c r="B304" s="61"/>
      <c r="C304" s="61"/>
      <c r="D304" s="31">
        <v>891801357</v>
      </c>
      <c r="E304" s="31">
        <v>217215172</v>
      </c>
      <c r="F304" s="61" t="s">
        <v>499</v>
      </c>
      <c r="G304" s="33">
        <v>0</v>
      </c>
      <c r="H304" s="33">
        <v>0</v>
      </c>
      <c r="I304" s="3"/>
      <c r="J304" s="3"/>
      <c r="K304" s="3"/>
      <c r="L304" s="3"/>
      <c r="M304" s="3"/>
      <c r="N304" s="3"/>
      <c r="O304" s="3"/>
      <c r="P304" s="34">
        <f t="shared" si="12"/>
        <v>0</v>
      </c>
      <c r="Q304" s="35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/>
      <c r="X304" s="3"/>
      <c r="Y304" s="3">
        <v>0</v>
      </c>
      <c r="Z304" s="3">
        <v>0</v>
      </c>
      <c r="AA304" s="3">
        <v>0</v>
      </c>
      <c r="AB304" s="3">
        <v>0</v>
      </c>
      <c r="AC304" s="36">
        <f t="shared" si="13"/>
        <v>0</v>
      </c>
      <c r="AD304" s="37">
        <f t="shared" si="14"/>
        <v>0</v>
      </c>
    </row>
    <row r="305" spans="1:30" hidden="1" x14ac:dyDescent="0.25">
      <c r="A305" s="29">
        <v>293</v>
      </c>
      <c r="B305" s="61"/>
      <c r="C305" s="61"/>
      <c r="D305" s="31">
        <v>891800475</v>
      </c>
      <c r="E305" s="31">
        <v>217615176</v>
      </c>
      <c r="F305" s="61" t="s">
        <v>500</v>
      </c>
      <c r="G305" s="33">
        <v>0</v>
      </c>
      <c r="H305" s="33">
        <v>0</v>
      </c>
      <c r="I305" s="3"/>
      <c r="J305" s="3"/>
      <c r="K305" s="3"/>
      <c r="L305" s="3"/>
      <c r="M305" s="3"/>
      <c r="N305" s="3"/>
      <c r="O305" s="3"/>
      <c r="P305" s="34">
        <f t="shared" si="12"/>
        <v>0</v>
      </c>
      <c r="Q305" s="35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/>
      <c r="X305" s="3"/>
      <c r="Y305" s="3">
        <v>0</v>
      </c>
      <c r="Z305" s="3">
        <v>0</v>
      </c>
      <c r="AA305" s="3">
        <v>0</v>
      </c>
      <c r="AB305" s="3">
        <v>0</v>
      </c>
      <c r="AC305" s="36">
        <f t="shared" si="13"/>
        <v>0</v>
      </c>
      <c r="AD305" s="37">
        <f t="shared" si="14"/>
        <v>0</v>
      </c>
    </row>
    <row r="306" spans="1:30" hidden="1" x14ac:dyDescent="0.25">
      <c r="A306" s="38">
        <v>294</v>
      </c>
      <c r="B306" s="61"/>
      <c r="C306" s="61"/>
      <c r="D306" s="31">
        <v>800074859</v>
      </c>
      <c r="E306" s="31">
        <v>218015180</v>
      </c>
      <c r="F306" s="61" t="s">
        <v>501</v>
      </c>
      <c r="G306" s="33">
        <v>0</v>
      </c>
      <c r="H306" s="33">
        <v>0</v>
      </c>
      <c r="I306" s="3"/>
      <c r="J306" s="3"/>
      <c r="K306" s="3"/>
      <c r="L306" s="3"/>
      <c r="M306" s="3"/>
      <c r="N306" s="3"/>
      <c r="O306" s="3"/>
      <c r="P306" s="34">
        <f t="shared" si="12"/>
        <v>0</v>
      </c>
      <c r="Q306" s="35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/>
      <c r="X306" s="3"/>
      <c r="Y306" s="3">
        <v>0</v>
      </c>
      <c r="Z306" s="3">
        <v>0</v>
      </c>
      <c r="AA306" s="3">
        <v>0</v>
      </c>
      <c r="AB306" s="3">
        <v>0</v>
      </c>
      <c r="AC306" s="36">
        <f t="shared" si="13"/>
        <v>0</v>
      </c>
      <c r="AD306" s="37">
        <f t="shared" si="14"/>
        <v>0</v>
      </c>
    </row>
    <row r="307" spans="1:30" hidden="1" x14ac:dyDescent="0.25">
      <c r="A307" s="29">
        <v>295</v>
      </c>
      <c r="B307" s="61"/>
      <c r="C307" s="61"/>
      <c r="D307" s="31">
        <v>891801962</v>
      </c>
      <c r="E307" s="31">
        <v>218315183</v>
      </c>
      <c r="F307" s="61" t="s">
        <v>502</v>
      </c>
      <c r="G307" s="33">
        <v>0</v>
      </c>
      <c r="H307" s="33">
        <v>0</v>
      </c>
      <c r="I307" s="3"/>
      <c r="J307" s="3"/>
      <c r="K307" s="3"/>
      <c r="L307" s="3"/>
      <c r="M307" s="3"/>
      <c r="N307" s="3"/>
      <c r="O307" s="3"/>
      <c r="P307" s="34">
        <f t="shared" si="12"/>
        <v>0</v>
      </c>
      <c r="Q307" s="35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/>
      <c r="X307" s="3"/>
      <c r="Y307" s="3">
        <v>0</v>
      </c>
      <c r="Z307" s="3">
        <v>0</v>
      </c>
      <c r="AA307" s="3">
        <v>0</v>
      </c>
      <c r="AB307" s="3">
        <v>0</v>
      </c>
      <c r="AC307" s="36">
        <f t="shared" si="13"/>
        <v>0</v>
      </c>
      <c r="AD307" s="37">
        <f t="shared" si="14"/>
        <v>0</v>
      </c>
    </row>
    <row r="308" spans="1:30" hidden="1" x14ac:dyDescent="0.25">
      <c r="A308" s="38">
        <v>296</v>
      </c>
      <c r="B308" s="61"/>
      <c r="C308" s="61"/>
      <c r="D308" s="31">
        <v>800034476</v>
      </c>
      <c r="E308" s="31">
        <v>218515185</v>
      </c>
      <c r="F308" s="61" t="s">
        <v>503</v>
      </c>
      <c r="G308" s="33">
        <v>0</v>
      </c>
      <c r="H308" s="33">
        <v>0</v>
      </c>
      <c r="I308" s="3"/>
      <c r="J308" s="3"/>
      <c r="K308" s="3"/>
      <c r="L308" s="3"/>
      <c r="M308" s="3"/>
      <c r="N308" s="3"/>
      <c r="O308" s="3"/>
      <c r="P308" s="34">
        <f t="shared" si="12"/>
        <v>0</v>
      </c>
      <c r="Q308" s="35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/>
      <c r="X308" s="3"/>
      <c r="Y308" s="3">
        <v>0</v>
      </c>
      <c r="Z308" s="3">
        <v>0</v>
      </c>
      <c r="AA308" s="3">
        <v>0</v>
      </c>
      <c r="AB308" s="3">
        <v>0</v>
      </c>
      <c r="AC308" s="36">
        <f t="shared" si="13"/>
        <v>0</v>
      </c>
      <c r="AD308" s="37">
        <f t="shared" si="14"/>
        <v>0</v>
      </c>
    </row>
    <row r="309" spans="1:30" hidden="1" x14ac:dyDescent="0.25">
      <c r="A309" s="29">
        <v>297</v>
      </c>
      <c r="B309" s="61"/>
      <c r="C309" s="61"/>
      <c r="D309" s="31">
        <v>800014989</v>
      </c>
      <c r="E309" s="31">
        <v>218715187</v>
      </c>
      <c r="F309" s="61" t="s">
        <v>504</v>
      </c>
      <c r="G309" s="33">
        <v>0</v>
      </c>
      <c r="H309" s="33">
        <v>0</v>
      </c>
      <c r="I309" s="3"/>
      <c r="J309" s="3"/>
      <c r="K309" s="3"/>
      <c r="L309" s="3"/>
      <c r="M309" s="3"/>
      <c r="N309" s="3"/>
      <c r="O309" s="3"/>
      <c r="P309" s="34">
        <f t="shared" si="12"/>
        <v>0</v>
      </c>
      <c r="Q309" s="35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/>
      <c r="X309" s="3"/>
      <c r="Y309" s="3">
        <v>0</v>
      </c>
      <c r="Z309" s="3">
        <v>0</v>
      </c>
      <c r="AA309" s="3">
        <v>0</v>
      </c>
      <c r="AB309" s="3">
        <v>0</v>
      </c>
      <c r="AC309" s="36">
        <f t="shared" si="13"/>
        <v>0</v>
      </c>
      <c r="AD309" s="37">
        <f t="shared" si="14"/>
        <v>0</v>
      </c>
    </row>
    <row r="310" spans="1:30" hidden="1" x14ac:dyDescent="0.25">
      <c r="A310" s="38">
        <v>298</v>
      </c>
      <c r="B310" s="61"/>
      <c r="C310" s="61"/>
      <c r="D310" s="31">
        <v>891801988</v>
      </c>
      <c r="E310" s="31">
        <v>218915189</v>
      </c>
      <c r="F310" s="61" t="s">
        <v>505</v>
      </c>
      <c r="G310" s="33">
        <v>0</v>
      </c>
      <c r="H310" s="33">
        <v>0</v>
      </c>
      <c r="I310" s="3"/>
      <c r="J310" s="3"/>
      <c r="K310" s="3"/>
      <c r="L310" s="3"/>
      <c r="M310" s="3"/>
      <c r="N310" s="3"/>
      <c r="O310" s="3"/>
      <c r="P310" s="34">
        <f t="shared" si="12"/>
        <v>0</v>
      </c>
      <c r="Q310" s="35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/>
      <c r="X310" s="3"/>
      <c r="Y310" s="3">
        <v>0</v>
      </c>
      <c r="Z310" s="3">
        <v>0</v>
      </c>
      <c r="AA310" s="3">
        <v>0</v>
      </c>
      <c r="AB310" s="3">
        <v>0</v>
      </c>
      <c r="AC310" s="36">
        <f t="shared" si="13"/>
        <v>0</v>
      </c>
      <c r="AD310" s="37">
        <f t="shared" si="14"/>
        <v>0</v>
      </c>
    </row>
    <row r="311" spans="1:30" hidden="1" x14ac:dyDescent="0.25">
      <c r="A311" s="29">
        <v>299</v>
      </c>
      <c r="B311" s="61"/>
      <c r="C311" s="61"/>
      <c r="D311" s="31">
        <v>891801932</v>
      </c>
      <c r="E311" s="31">
        <v>210415204</v>
      </c>
      <c r="F311" s="61" t="s">
        <v>506</v>
      </c>
      <c r="G311" s="33">
        <v>0</v>
      </c>
      <c r="H311" s="33">
        <v>0</v>
      </c>
      <c r="I311" s="3"/>
      <c r="J311" s="3"/>
      <c r="K311" s="3"/>
      <c r="L311" s="3"/>
      <c r="M311" s="3"/>
      <c r="N311" s="3"/>
      <c r="O311" s="3"/>
      <c r="P311" s="34">
        <f t="shared" si="12"/>
        <v>0</v>
      </c>
      <c r="Q311" s="35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/>
      <c r="X311" s="3"/>
      <c r="Y311" s="3">
        <v>0</v>
      </c>
      <c r="Z311" s="3">
        <v>0</v>
      </c>
      <c r="AA311" s="3">
        <v>0</v>
      </c>
      <c r="AB311" s="3">
        <v>0</v>
      </c>
      <c r="AC311" s="36">
        <f t="shared" si="13"/>
        <v>0</v>
      </c>
      <c r="AD311" s="37">
        <f t="shared" si="14"/>
        <v>0</v>
      </c>
    </row>
    <row r="312" spans="1:30" hidden="1" x14ac:dyDescent="0.25">
      <c r="A312" s="38">
        <v>300</v>
      </c>
      <c r="B312" s="61"/>
      <c r="C312" s="61"/>
      <c r="D312" s="31">
        <v>891801363</v>
      </c>
      <c r="E312" s="31">
        <v>211215212</v>
      </c>
      <c r="F312" s="61" t="s">
        <v>507</v>
      </c>
      <c r="G312" s="33">
        <v>0</v>
      </c>
      <c r="H312" s="33">
        <v>0</v>
      </c>
      <c r="I312" s="3"/>
      <c r="J312" s="3"/>
      <c r="K312" s="3"/>
      <c r="L312" s="3"/>
      <c r="M312" s="3"/>
      <c r="N312" s="3"/>
      <c r="O312" s="3"/>
      <c r="P312" s="34">
        <f t="shared" si="12"/>
        <v>0</v>
      </c>
      <c r="Q312" s="35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/>
      <c r="X312" s="3"/>
      <c r="Y312" s="3">
        <v>0</v>
      </c>
      <c r="Z312" s="3">
        <v>0</v>
      </c>
      <c r="AA312" s="3">
        <v>0</v>
      </c>
      <c r="AB312" s="3">
        <v>0</v>
      </c>
      <c r="AC312" s="36">
        <f t="shared" si="13"/>
        <v>0</v>
      </c>
      <c r="AD312" s="37">
        <f t="shared" si="14"/>
        <v>0</v>
      </c>
    </row>
    <row r="313" spans="1:30" hidden="1" x14ac:dyDescent="0.25">
      <c r="A313" s="29">
        <v>301</v>
      </c>
      <c r="B313" s="61"/>
      <c r="C313" s="61"/>
      <c r="D313" s="31">
        <v>891855748</v>
      </c>
      <c r="E313" s="31">
        <v>211515215</v>
      </c>
      <c r="F313" s="61" t="s">
        <v>508</v>
      </c>
      <c r="G313" s="33">
        <v>0</v>
      </c>
      <c r="H313" s="33">
        <v>0</v>
      </c>
      <c r="I313" s="3"/>
      <c r="J313" s="3"/>
      <c r="K313" s="3"/>
      <c r="L313" s="3"/>
      <c r="M313" s="3"/>
      <c r="N313" s="3"/>
      <c r="O313" s="3"/>
      <c r="P313" s="34">
        <f t="shared" si="12"/>
        <v>0</v>
      </c>
      <c r="Q313" s="35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/>
      <c r="X313" s="3"/>
      <c r="Y313" s="3">
        <v>0</v>
      </c>
      <c r="Z313" s="3">
        <v>0</v>
      </c>
      <c r="AA313" s="3">
        <v>0</v>
      </c>
      <c r="AB313" s="3">
        <v>0</v>
      </c>
      <c r="AC313" s="36">
        <f t="shared" si="13"/>
        <v>0</v>
      </c>
      <c r="AD313" s="37">
        <f t="shared" si="14"/>
        <v>0</v>
      </c>
    </row>
    <row r="314" spans="1:30" hidden="1" x14ac:dyDescent="0.25">
      <c r="A314" s="38">
        <v>302</v>
      </c>
      <c r="B314" s="61"/>
      <c r="C314" s="61"/>
      <c r="D314" s="31">
        <v>891857920</v>
      </c>
      <c r="E314" s="31">
        <v>211815218</v>
      </c>
      <c r="F314" s="61" t="s">
        <v>509</v>
      </c>
      <c r="G314" s="33">
        <v>0</v>
      </c>
      <c r="H314" s="33">
        <v>0</v>
      </c>
      <c r="I314" s="3"/>
      <c r="J314" s="3"/>
      <c r="K314" s="3"/>
      <c r="L314" s="3"/>
      <c r="M314" s="3"/>
      <c r="N314" s="3"/>
      <c r="O314" s="3"/>
      <c r="P314" s="34">
        <f t="shared" si="12"/>
        <v>0</v>
      </c>
      <c r="Q314" s="35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/>
      <c r="X314" s="3"/>
      <c r="Y314" s="3">
        <v>0</v>
      </c>
      <c r="Z314" s="3">
        <v>0</v>
      </c>
      <c r="AA314" s="3">
        <v>0</v>
      </c>
      <c r="AB314" s="3">
        <v>0</v>
      </c>
      <c r="AC314" s="36">
        <f t="shared" si="13"/>
        <v>0</v>
      </c>
      <c r="AD314" s="37">
        <f t="shared" si="14"/>
        <v>0</v>
      </c>
    </row>
    <row r="315" spans="1:30" hidden="1" x14ac:dyDescent="0.25">
      <c r="A315" s="29">
        <v>303</v>
      </c>
      <c r="B315" s="61"/>
      <c r="C315" s="61"/>
      <c r="D315" s="31">
        <v>800099196</v>
      </c>
      <c r="E315" s="31">
        <v>212315223</v>
      </c>
      <c r="F315" s="61" t="s">
        <v>510</v>
      </c>
      <c r="G315" s="33">
        <v>0</v>
      </c>
      <c r="H315" s="33">
        <v>0</v>
      </c>
      <c r="I315" s="3"/>
      <c r="J315" s="3"/>
      <c r="K315" s="3"/>
      <c r="L315" s="3"/>
      <c r="M315" s="3"/>
      <c r="N315" s="3"/>
      <c r="O315" s="3"/>
      <c r="P315" s="34">
        <f t="shared" si="12"/>
        <v>0</v>
      </c>
      <c r="Q315" s="35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/>
      <c r="X315" s="3"/>
      <c r="Y315" s="3">
        <v>0</v>
      </c>
      <c r="Z315" s="3">
        <v>0</v>
      </c>
      <c r="AA315" s="3">
        <v>0</v>
      </c>
      <c r="AB315" s="3">
        <v>0</v>
      </c>
      <c r="AC315" s="36">
        <f t="shared" si="13"/>
        <v>0</v>
      </c>
      <c r="AD315" s="37">
        <f t="shared" si="14"/>
        <v>0</v>
      </c>
    </row>
    <row r="316" spans="1:30" hidden="1" x14ac:dyDescent="0.25">
      <c r="A316" s="38">
        <v>304</v>
      </c>
      <c r="B316" s="61"/>
      <c r="C316" s="61"/>
      <c r="D316" s="31">
        <v>891802089</v>
      </c>
      <c r="E316" s="31">
        <v>212415224</v>
      </c>
      <c r="F316" s="61" t="s">
        <v>511</v>
      </c>
      <c r="G316" s="33">
        <v>0</v>
      </c>
      <c r="H316" s="33">
        <v>0</v>
      </c>
      <c r="I316" s="3"/>
      <c r="J316" s="3"/>
      <c r="K316" s="3"/>
      <c r="L316" s="3"/>
      <c r="M316" s="3"/>
      <c r="N316" s="3"/>
      <c r="O316" s="3"/>
      <c r="P316" s="34">
        <f t="shared" si="12"/>
        <v>0</v>
      </c>
      <c r="Q316" s="35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/>
      <c r="X316" s="3"/>
      <c r="Y316" s="3">
        <v>0</v>
      </c>
      <c r="Z316" s="3">
        <v>0</v>
      </c>
      <c r="AA316" s="3">
        <v>0</v>
      </c>
      <c r="AB316" s="3">
        <v>0</v>
      </c>
      <c r="AC316" s="36">
        <f t="shared" si="13"/>
        <v>0</v>
      </c>
      <c r="AD316" s="37">
        <f t="shared" si="14"/>
        <v>0</v>
      </c>
    </row>
    <row r="317" spans="1:30" hidden="1" x14ac:dyDescent="0.25">
      <c r="A317" s="29">
        <v>305</v>
      </c>
      <c r="B317" s="61"/>
      <c r="C317" s="61"/>
      <c r="D317" s="31">
        <v>891855769</v>
      </c>
      <c r="E317" s="31">
        <v>212615226</v>
      </c>
      <c r="F317" s="61" t="s">
        <v>512</v>
      </c>
      <c r="G317" s="33">
        <v>0</v>
      </c>
      <c r="H317" s="33">
        <v>0</v>
      </c>
      <c r="I317" s="3"/>
      <c r="J317" s="3"/>
      <c r="K317" s="3"/>
      <c r="L317" s="3"/>
      <c r="M317" s="3"/>
      <c r="N317" s="3"/>
      <c r="O317" s="3"/>
      <c r="P317" s="34">
        <f t="shared" si="12"/>
        <v>0</v>
      </c>
      <c r="Q317" s="35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/>
      <c r="X317" s="3"/>
      <c r="Y317" s="3">
        <v>0</v>
      </c>
      <c r="Z317" s="3">
        <v>0</v>
      </c>
      <c r="AA317" s="3">
        <v>0</v>
      </c>
      <c r="AB317" s="3">
        <v>0</v>
      </c>
      <c r="AC317" s="36">
        <f t="shared" si="13"/>
        <v>0</v>
      </c>
      <c r="AD317" s="37">
        <f t="shared" si="14"/>
        <v>0</v>
      </c>
    </row>
    <row r="318" spans="1:30" hidden="1" x14ac:dyDescent="0.25">
      <c r="A318" s="38">
        <v>306</v>
      </c>
      <c r="B318" s="61"/>
      <c r="C318" s="61"/>
      <c r="D318" s="31">
        <v>800099723</v>
      </c>
      <c r="E318" s="31">
        <v>213215232</v>
      </c>
      <c r="F318" s="61" t="s">
        <v>513</v>
      </c>
      <c r="G318" s="33">
        <v>0</v>
      </c>
      <c r="H318" s="33">
        <v>0</v>
      </c>
      <c r="I318" s="3"/>
      <c r="J318" s="3"/>
      <c r="K318" s="3"/>
      <c r="L318" s="3"/>
      <c r="M318" s="3"/>
      <c r="N318" s="3"/>
      <c r="O318" s="3"/>
      <c r="P318" s="34">
        <f t="shared" si="12"/>
        <v>0</v>
      </c>
      <c r="Q318" s="35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/>
      <c r="X318" s="3"/>
      <c r="Y318" s="3">
        <v>0</v>
      </c>
      <c r="Z318" s="3">
        <v>0</v>
      </c>
      <c r="AA318" s="3">
        <v>0</v>
      </c>
      <c r="AB318" s="3">
        <v>0</v>
      </c>
      <c r="AC318" s="36">
        <f t="shared" si="13"/>
        <v>0</v>
      </c>
      <c r="AD318" s="37">
        <f t="shared" si="14"/>
        <v>0</v>
      </c>
    </row>
    <row r="319" spans="1:30" hidden="1" x14ac:dyDescent="0.25">
      <c r="A319" s="29">
        <v>307</v>
      </c>
      <c r="B319" s="61"/>
      <c r="C319" s="61"/>
      <c r="D319" s="31">
        <v>800131177</v>
      </c>
      <c r="E319" s="31">
        <v>213615236</v>
      </c>
      <c r="F319" s="61" t="s">
        <v>514</v>
      </c>
      <c r="G319" s="33">
        <v>0</v>
      </c>
      <c r="H319" s="33">
        <v>0</v>
      </c>
      <c r="I319" s="3"/>
      <c r="J319" s="3"/>
      <c r="K319" s="3"/>
      <c r="L319" s="3"/>
      <c r="M319" s="3"/>
      <c r="N319" s="3"/>
      <c r="O319" s="3"/>
      <c r="P319" s="34">
        <f t="shared" si="12"/>
        <v>0</v>
      </c>
      <c r="Q319" s="35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/>
      <c r="X319" s="3"/>
      <c r="Y319" s="3">
        <v>0</v>
      </c>
      <c r="Z319" s="3">
        <v>0</v>
      </c>
      <c r="AA319" s="3">
        <v>0</v>
      </c>
      <c r="AB319" s="3">
        <v>0</v>
      </c>
      <c r="AC319" s="36">
        <f t="shared" si="13"/>
        <v>0</v>
      </c>
      <c r="AD319" s="37">
        <f t="shared" si="14"/>
        <v>0</v>
      </c>
    </row>
    <row r="320" spans="1:30" hidden="1" x14ac:dyDescent="0.25">
      <c r="A320" s="38">
        <v>308</v>
      </c>
      <c r="B320" s="61"/>
      <c r="C320" s="61"/>
      <c r="D320" s="31">
        <v>891857844</v>
      </c>
      <c r="E320" s="31">
        <v>214415244</v>
      </c>
      <c r="F320" s="61" t="s">
        <v>515</v>
      </c>
      <c r="G320" s="33">
        <v>0</v>
      </c>
      <c r="H320" s="33">
        <v>0</v>
      </c>
      <c r="I320" s="3"/>
      <c r="J320" s="3"/>
      <c r="K320" s="3"/>
      <c r="L320" s="3"/>
      <c r="M320" s="3"/>
      <c r="N320" s="3"/>
      <c r="O320" s="3"/>
      <c r="P320" s="34">
        <f t="shared" si="12"/>
        <v>0</v>
      </c>
      <c r="Q320" s="35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/>
      <c r="X320" s="3"/>
      <c r="Y320" s="3">
        <v>0</v>
      </c>
      <c r="Z320" s="3">
        <v>0</v>
      </c>
      <c r="AA320" s="3">
        <v>0</v>
      </c>
      <c r="AB320" s="3">
        <v>0</v>
      </c>
      <c r="AC320" s="36">
        <f t="shared" si="13"/>
        <v>0</v>
      </c>
      <c r="AD320" s="37">
        <f t="shared" si="14"/>
        <v>0</v>
      </c>
    </row>
    <row r="321" spans="1:30" hidden="1" x14ac:dyDescent="0.25">
      <c r="A321" s="29">
        <v>309</v>
      </c>
      <c r="B321" s="61"/>
      <c r="C321" s="61"/>
      <c r="D321" s="31">
        <v>800031073</v>
      </c>
      <c r="E321" s="31">
        <v>214815248</v>
      </c>
      <c r="F321" s="61" t="s">
        <v>516</v>
      </c>
      <c r="G321" s="33">
        <v>0</v>
      </c>
      <c r="H321" s="33">
        <v>0</v>
      </c>
      <c r="I321" s="3"/>
      <c r="J321" s="3"/>
      <c r="K321" s="3"/>
      <c r="L321" s="3"/>
      <c r="M321" s="3"/>
      <c r="N321" s="3"/>
      <c r="O321" s="3"/>
      <c r="P321" s="34">
        <f t="shared" si="12"/>
        <v>0</v>
      </c>
      <c r="Q321" s="35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/>
      <c r="X321" s="3"/>
      <c r="Y321" s="3">
        <v>0</v>
      </c>
      <c r="Z321" s="3">
        <v>0</v>
      </c>
      <c r="AA321" s="3">
        <v>0</v>
      </c>
      <c r="AB321" s="3">
        <v>0</v>
      </c>
      <c r="AC321" s="36">
        <f t="shared" si="13"/>
        <v>0</v>
      </c>
      <c r="AD321" s="37">
        <f t="shared" si="14"/>
        <v>0</v>
      </c>
    </row>
    <row r="322" spans="1:30" hidden="1" x14ac:dyDescent="0.25">
      <c r="A322" s="38">
        <v>310</v>
      </c>
      <c r="B322" s="61"/>
      <c r="C322" s="61"/>
      <c r="D322" s="31">
        <v>891856288</v>
      </c>
      <c r="E322" s="31">
        <v>217215272</v>
      </c>
      <c r="F322" s="61" t="s">
        <v>517</v>
      </c>
      <c r="G322" s="33">
        <v>0</v>
      </c>
      <c r="H322" s="33">
        <v>0</v>
      </c>
      <c r="I322" s="3"/>
      <c r="J322" s="3"/>
      <c r="K322" s="3"/>
      <c r="L322" s="3"/>
      <c r="M322" s="3"/>
      <c r="N322" s="3"/>
      <c r="O322" s="3"/>
      <c r="P322" s="34">
        <f t="shared" si="12"/>
        <v>0</v>
      </c>
      <c r="Q322" s="35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/>
      <c r="X322" s="3"/>
      <c r="Y322" s="3">
        <v>0</v>
      </c>
      <c r="Z322" s="3">
        <v>0</v>
      </c>
      <c r="AA322" s="3">
        <v>0</v>
      </c>
      <c r="AB322" s="3">
        <v>0</v>
      </c>
      <c r="AC322" s="36">
        <f t="shared" si="13"/>
        <v>0</v>
      </c>
      <c r="AD322" s="37">
        <f t="shared" si="14"/>
        <v>0</v>
      </c>
    </row>
    <row r="323" spans="1:30" hidden="1" x14ac:dyDescent="0.25">
      <c r="A323" s="29">
        <v>311</v>
      </c>
      <c r="B323" s="61"/>
      <c r="C323" s="61"/>
      <c r="D323" s="31">
        <v>800026368</v>
      </c>
      <c r="E323" s="31">
        <v>217615276</v>
      </c>
      <c r="F323" s="61" t="s">
        <v>518</v>
      </c>
      <c r="G323" s="33">
        <v>0</v>
      </c>
      <c r="H323" s="33">
        <v>0</v>
      </c>
      <c r="I323" s="3"/>
      <c r="J323" s="3"/>
      <c r="K323" s="3"/>
      <c r="L323" s="3"/>
      <c r="M323" s="3"/>
      <c r="N323" s="3"/>
      <c r="O323" s="3"/>
      <c r="P323" s="34">
        <f t="shared" si="12"/>
        <v>0</v>
      </c>
      <c r="Q323" s="35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/>
      <c r="X323" s="3"/>
      <c r="Y323" s="3">
        <v>0</v>
      </c>
      <c r="Z323" s="3">
        <v>0</v>
      </c>
      <c r="AA323" s="3">
        <v>0</v>
      </c>
      <c r="AB323" s="3">
        <v>0</v>
      </c>
      <c r="AC323" s="36">
        <f t="shared" si="13"/>
        <v>0</v>
      </c>
      <c r="AD323" s="37">
        <f t="shared" si="14"/>
        <v>0</v>
      </c>
    </row>
    <row r="324" spans="1:30" hidden="1" x14ac:dyDescent="0.25">
      <c r="A324" s="38">
        <v>312</v>
      </c>
      <c r="B324" s="61"/>
      <c r="C324" s="61"/>
      <c r="D324" s="31">
        <v>800020045</v>
      </c>
      <c r="E324" s="31">
        <v>219315293</v>
      </c>
      <c r="F324" s="61" t="s">
        <v>519</v>
      </c>
      <c r="G324" s="33">
        <v>0</v>
      </c>
      <c r="H324" s="33">
        <v>0</v>
      </c>
      <c r="I324" s="3"/>
      <c r="J324" s="3"/>
      <c r="K324" s="3"/>
      <c r="L324" s="3"/>
      <c r="M324" s="3"/>
      <c r="N324" s="3"/>
      <c r="O324" s="3"/>
      <c r="P324" s="34">
        <f t="shared" si="12"/>
        <v>0</v>
      </c>
      <c r="Q324" s="35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/>
      <c r="X324" s="3"/>
      <c r="Y324" s="3">
        <v>0</v>
      </c>
      <c r="Z324" s="3">
        <v>0</v>
      </c>
      <c r="AA324" s="3">
        <v>0</v>
      </c>
      <c r="AB324" s="3">
        <v>0</v>
      </c>
      <c r="AC324" s="36">
        <f t="shared" si="13"/>
        <v>0</v>
      </c>
      <c r="AD324" s="37">
        <f t="shared" si="14"/>
        <v>0</v>
      </c>
    </row>
    <row r="325" spans="1:30" hidden="1" x14ac:dyDescent="0.25">
      <c r="A325" s="29">
        <v>313</v>
      </c>
      <c r="B325" s="61"/>
      <c r="C325" s="61"/>
      <c r="D325" s="31">
        <v>891857764</v>
      </c>
      <c r="E325" s="31">
        <v>219615296</v>
      </c>
      <c r="F325" s="61" t="s">
        <v>520</v>
      </c>
      <c r="G325" s="33">
        <v>0</v>
      </c>
      <c r="H325" s="33">
        <v>0</v>
      </c>
      <c r="I325" s="3"/>
      <c r="J325" s="3"/>
      <c r="K325" s="3"/>
      <c r="L325" s="3"/>
      <c r="M325" s="3"/>
      <c r="N325" s="3"/>
      <c r="O325" s="3"/>
      <c r="P325" s="34">
        <f t="shared" si="12"/>
        <v>0</v>
      </c>
      <c r="Q325" s="35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/>
      <c r="X325" s="3"/>
      <c r="Y325" s="3">
        <v>0</v>
      </c>
      <c r="Z325" s="3">
        <v>0</v>
      </c>
      <c r="AA325" s="3">
        <v>0</v>
      </c>
      <c r="AB325" s="3">
        <v>0</v>
      </c>
      <c r="AC325" s="36">
        <f t="shared" si="13"/>
        <v>0</v>
      </c>
      <c r="AD325" s="37">
        <f t="shared" si="14"/>
        <v>0</v>
      </c>
    </row>
    <row r="326" spans="1:30" hidden="1" x14ac:dyDescent="0.25">
      <c r="A326" s="38">
        <v>314</v>
      </c>
      <c r="B326" s="61"/>
      <c r="C326" s="61"/>
      <c r="D326" s="31">
        <v>800025608</v>
      </c>
      <c r="E326" s="31">
        <v>219915299</v>
      </c>
      <c r="F326" s="61" t="s">
        <v>521</v>
      </c>
      <c r="G326" s="33">
        <v>0</v>
      </c>
      <c r="H326" s="33">
        <v>0</v>
      </c>
      <c r="I326" s="3"/>
      <c r="J326" s="3"/>
      <c r="K326" s="3"/>
      <c r="L326" s="3"/>
      <c r="M326" s="3"/>
      <c r="N326" s="3"/>
      <c r="O326" s="3"/>
      <c r="P326" s="34">
        <f t="shared" si="12"/>
        <v>0</v>
      </c>
      <c r="Q326" s="35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/>
      <c r="X326" s="3"/>
      <c r="Y326" s="3">
        <v>0</v>
      </c>
      <c r="Z326" s="3">
        <v>0</v>
      </c>
      <c r="AA326" s="3">
        <v>0</v>
      </c>
      <c r="AB326" s="3">
        <v>0</v>
      </c>
      <c r="AC326" s="36">
        <f t="shared" si="13"/>
        <v>0</v>
      </c>
      <c r="AD326" s="37">
        <f t="shared" si="14"/>
        <v>0</v>
      </c>
    </row>
    <row r="327" spans="1:30" hidden="1" x14ac:dyDescent="0.25">
      <c r="A327" s="29">
        <v>315</v>
      </c>
      <c r="B327" s="61"/>
      <c r="C327" s="61"/>
      <c r="D327" s="31">
        <v>800012631</v>
      </c>
      <c r="E327" s="31">
        <v>211715317</v>
      </c>
      <c r="F327" s="61" t="s">
        <v>522</v>
      </c>
      <c r="G327" s="33">
        <v>0</v>
      </c>
      <c r="H327" s="33">
        <v>0</v>
      </c>
      <c r="I327" s="3"/>
      <c r="J327" s="3"/>
      <c r="K327" s="3"/>
      <c r="L327" s="3"/>
      <c r="M327" s="3"/>
      <c r="N327" s="3"/>
      <c r="O327" s="3"/>
      <c r="P327" s="34">
        <f t="shared" si="12"/>
        <v>0</v>
      </c>
      <c r="Q327" s="35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/>
      <c r="X327" s="3"/>
      <c r="Y327" s="3">
        <v>0</v>
      </c>
      <c r="Z327" s="3">
        <v>0</v>
      </c>
      <c r="AA327" s="3">
        <v>0</v>
      </c>
      <c r="AB327" s="3">
        <v>0</v>
      </c>
      <c r="AC327" s="36">
        <f t="shared" si="13"/>
        <v>0</v>
      </c>
      <c r="AD327" s="37">
        <f t="shared" si="14"/>
        <v>0</v>
      </c>
    </row>
    <row r="328" spans="1:30" hidden="1" x14ac:dyDescent="0.25">
      <c r="A328" s="38">
        <v>316</v>
      </c>
      <c r="B328" s="61"/>
      <c r="C328" s="61"/>
      <c r="D328" s="31">
        <v>800013683</v>
      </c>
      <c r="E328" s="31">
        <v>212215322</v>
      </c>
      <c r="F328" s="61" t="s">
        <v>523</v>
      </c>
      <c r="G328" s="33">
        <v>0</v>
      </c>
      <c r="H328" s="33">
        <v>0</v>
      </c>
      <c r="I328" s="3"/>
      <c r="J328" s="3"/>
      <c r="K328" s="3"/>
      <c r="L328" s="3"/>
      <c r="M328" s="3"/>
      <c r="N328" s="3"/>
      <c r="O328" s="3"/>
      <c r="P328" s="34">
        <f t="shared" si="12"/>
        <v>0</v>
      </c>
      <c r="Q328" s="35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/>
      <c r="X328" s="3"/>
      <c r="Y328" s="3">
        <v>0</v>
      </c>
      <c r="Z328" s="3">
        <v>0</v>
      </c>
      <c r="AA328" s="3">
        <v>0</v>
      </c>
      <c r="AB328" s="3">
        <v>0</v>
      </c>
      <c r="AC328" s="36">
        <f t="shared" si="13"/>
        <v>0</v>
      </c>
      <c r="AD328" s="37">
        <f t="shared" si="14"/>
        <v>0</v>
      </c>
    </row>
    <row r="329" spans="1:30" hidden="1" x14ac:dyDescent="0.25">
      <c r="A329" s="29">
        <v>317</v>
      </c>
      <c r="B329" s="61"/>
      <c r="C329" s="61"/>
      <c r="D329" s="31">
        <v>891800896</v>
      </c>
      <c r="E329" s="31">
        <v>212515325</v>
      </c>
      <c r="F329" s="61" t="s">
        <v>524</v>
      </c>
      <c r="G329" s="33">
        <v>0</v>
      </c>
      <c r="H329" s="33">
        <v>0</v>
      </c>
      <c r="I329" s="3"/>
      <c r="J329" s="3"/>
      <c r="K329" s="3"/>
      <c r="L329" s="3"/>
      <c r="M329" s="3"/>
      <c r="N329" s="3"/>
      <c r="O329" s="3"/>
      <c r="P329" s="34">
        <f t="shared" si="12"/>
        <v>0</v>
      </c>
      <c r="Q329" s="35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/>
      <c r="X329" s="3"/>
      <c r="Y329" s="3">
        <v>0</v>
      </c>
      <c r="Z329" s="3">
        <v>0</v>
      </c>
      <c r="AA329" s="3">
        <v>0</v>
      </c>
      <c r="AB329" s="3">
        <v>0</v>
      </c>
      <c r="AC329" s="36">
        <f t="shared" si="13"/>
        <v>0</v>
      </c>
      <c r="AD329" s="37">
        <f t="shared" si="14"/>
        <v>0</v>
      </c>
    </row>
    <row r="330" spans="1:30" hidden="1" x14ac:dyDescent="0.25">
      <c r="A330" s="38">
        <v>318</v>
      </c>
      <c r="B330" s="61"/>
      <c r="C330" s="61"/>
      <c r="D330" s="31">
        <v>800099202</v>
      </c>
      <c r="E330" s="31">
        <v>213215332</v>
      </c>
      <c r="F330" s="61" t="s">
        <v>525</v>
      </c>
      <c r="G330" s="33">
        <v>0</v>
      </c>
      <c r="H330" s="33">
        <v>0</v>
      </c>
      <c r="I330" s="3"/>
      <c r="J330" s="3"/>
      <c r="K330" s="3"/>
      <c r="L330" s="3"/>
      <c r="M330" s="3"/>
      <c r="N330" s="3"/>
      <c r="O330" s="3"/>
      <c r="P330" s="34">
        <f t="shared" si="12"/>
        <v>0</v>
      </c>
      <c r="Q330" s="35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/>
      <c r="X330" s="3"/>
      <c r="Y330" s="3">
        <v>0</v>
      </c>
      <c r="Z330" s="3">
        <v>0</v>
      </c>
      <c r="AA330" s="3">
        <v>0</v>
      </c>
      <c r="AB330" s="3">
        <v>0</v>
      </c>
      <c r="AC330" s="36">
        <f t="shared" si="13"/>
        <v>0</v>
      </c>
      <c r="AD330" s="37">
        <f t="shared" si="14"/>
        <v>0</v>
      </c>
    </row>
    <row r="331" spans="1:30" hidden="1" x14ac:dyDescent="0.25">
      <c r="A331" s="29">
        <v>319</v>
      </c>
      <c r="B331" s="61"/>
      <c r="C331" s="61"/>
      <c r="D331" s="31">
        <v>891856077</v>
      </c>
      <c r="E331" s="31">
        <v>216215362</v>
      </c>
      <c r="F331" s="61" t="s">
        <v>526</v>
      </c>
      <c r="G331" s="33">
        <v>0</v>
      </c>
      <c r="H331" s="33">
        <v>0</v>
      </c>
      <c r="I331" s="3"/>
      <c r="J331" s="3"/>
      <c r="K331" s="3"/>
      <c r="L331" s="3"/>
      <c r="M331" s="3"/>
      <c r="N331" s="3"/>
      <c r="O331" s="3"/>
      <c r="P331" s="34">
        <f t="shared" si="12"/>
        <v>0</v>
      </c>
      <c r="Q331" s="35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/>
      <c r="X331" s="3"/>
      <c r="Y331" s="3">
        <v>0</v>
      </c>
      <c r="Z331" s="3">
        <v>0</v>
      </c>
      <c r="AA331" s="3">
        <v>0</v>
      </c>
      <c r="AB331" s="3">
        <v>0</v>
      </c>
      <c r="AC331" s="36">
        <f t="shared" si="13"/>
        <v>0</v>
      </c>
      <c r="AD331" s="37">
        <f t="shared" si="14"/>
        <v>0</v>
      </c>
    </row>
    <row r="332" spans="1:30" hidden="1" x14ac:dyDescent="0.25">
      <c r="A332" s="38">
        <v>320</v>
      </c>
      <c r="B332" s="61"/>
      <c r="C332" s="61"/>
      <c r="D332" s="31">
        <v>891801376</v>
      </c>
      <c r="E332" s="31">
        <v>216715367</v>
      </c>
      <c r="F332" s="61" t="s">
        <v>527</v>
      </c>
      <c r="G332" s="33">
        <v>0</v>
      </c>
      <c r="H332" s="33">
        <v>0</v>
      </c>
      <c r="I332" s="3"/>
      <c r="J332" s="3"/>
      <c r="K332" s="3"/>
      <c r="L332" s="3"/>
      <c r="M332" s="3"/>
      <c r="N332" s="3"/>
      <c r="O332" s="3"/>
      <c r="P332" s="34">
        <f t="shared" si="12"/>
        <v>0</v>
      </c>
      <c r="Q332" s="35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/>
      <c r="X332" s="3"/>
      <c r="Y332" s="3">
        <v>0</v>
      </c>
      <c r="Z332" s="3">
        <v>0</v>
      </c>
      <c r="AA332" s="3">
        <v>0</v>
      </c>
      <c r="AB332" s="3">
        <v>0</v>
      </c>
      <c r="AC332" s="36">
        <f t="shared" si="13"/>
        <v>0</v>
      </c>
      <c r="AD332" s="37">
        <f t="shared" si="14"/>
        <v>0</v>
      </c>
    </row>
    <row r="333" spans="1:30" hidden="1" x14ac:dyDescent="0.25">
      <c r="A333" s="29">
        <v>321</v>
      </c>
      <c r="B333" s="61"/>
      <c r="C333" s="61"/>
      <c r="D333" s="31">
        <v>891856593</v>
      </c>
      <c r="E333" s="31">
        <v>216815368</v>
      </c>
      <c r="F333" s="61" t="s">
        <v>364</v>
      </c>
      <c r="G333" s="33">
        <v>0</v>
      </c>
      <c r="H333" s="33">
        <v>0</v>
      </c>
      <c r="I333" s="3"/>
      <c r="J333" s="3"/>
      <c r="K333" s="3"/>
      <c r="L333" s="3"/>
      <c r="M333" s="3"/>
      <c r="N333" s="3"/>
      <c r="O333" s="3"/>
      <c r="P333" s="34">
        <f t="shared" si="12"/>
        <v>0</v>
      </c>
      <c r="Q333" s="35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/>
      <c r="X333" s="3"/>
      <c r="Y333" s="3">
        <v>0</v>
      </c>
      <c r="Z333" s="3">
        <v>0</v>
      </c>
      <c r="AA333" s="3">
        <v>0</v>
      </c>
      <c r="AB333" s="3">
        <v>0</v>
      </c>
      <c r="AC333" s="36">
        <f t="shared" si="13"/>
        <v>0</v>
      </c>
      <c r="AD333" s="37">
        <f t="shared" si="14"/>
        <v>0</v>
      </c>
    </row>
    <row r="334" spans="1:30" hidden="1" x14ac:dyDescent="0.25">
      <c r="A334" s="38">
        <v>322</v>
      </c>
      <c r="B334" s="61"/>
      <c r="C334" s="61"/>
      <c r="D334" s="31">
        <v>800099206</v>
      </c>
      <c r="E334" s="31">
        <v>217715377</v>
      </c>
      <c r="F334" s="61" t="s">
        <v>528</v>
      </c>
      <c r="G334" s="33">
        <v>0</v>
      </c>
      <c r="H334" s="33">
        <v>0</v>
      </c>
      <c r="I334" s="3"/>
      <c r="J334" s="3"/>
      <c r="K334" s="3"/>
      <c r="L334" s="3"/>
      <c r="M334" s="3"/>
      <c r="N334" s="3"/>
      <c r="O334" s="3"/>
      <c r="P334" s="34">
        <f t="shared" ref="P334:P397" si="15">SUM(G334:N334)</f>
        <v>0</v>
      </c>
      <c r="Q334" s="35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/>
      <c r="X334" s="3"/>
      <c r="Y334" s="3">
        <v>0</v>
      </c>
      <c r="Z334" s="3">
        <v>0</v>
      </c>
      <c r="AA334" s="3">
        <v>0</v>
      </c>
      <c r="AB334" s="3">
        <v>0</v>
      </c>
      <c r="AC334" s="36">
        <f t="shared" ref="AC334:AC397" si="16">SUM(R334:AB334)</f>
        <v>0</v>
      </c>
      <c r="AD334" s="37">
        <f t="shared" ref="AD334:AD397" si="17">+P334+Q334-AC334</f>
        <v>0</v>
      </c>
    </row>
    <row r="335" spans="1:30" hidden="1" x14ac:dyDescent="0.25">
      <c r="A335" s="29">
        <v>323</v>
      </c>
      <c r="B335" s="61"/>
      <c r="C335" s="61"/>
      <c r="D335" s="31">
        <v>800099665</v>
      </c>
      <c r="E335" s="31">
        <v>218015380</v>
      </c>
      <c r="F335" s="61" t="s">
        <v>529</v>
      </c>
      <c r="G335" s="33">
        <v>0</v>
      </c>
      <c r="H335" s="33">
        <v>0</v>
      </c>
      <c r="I335" s="3"/>
      <c r="J335" s="3"/>
      <c r="K335" s="3"/>
      <c r="L335" s="3"/>
      <c r="M335" s="3"/>
      <c r="N335" s="3"/>
      <c r="O335" s="3"/>
      <c r="P335" s="34">
        <f t="shared" si="15"/>
        <v>0</v>
      </c>
      <c r="Q335" s="35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/>
      <c r="X335" s="3"/>
      <c r="Y335" s="3">
        <v>0</v>
      </c>
      <c r="Z335" s="3">
        <v>0</v>
      </c>
      <c r="AA335" s="3">
        <v>0</v>
      </c>
      <c r="AB335" s="3">
        <v>0</v>
      </c>
      <c r="AC335" s="36">
        <f t="shared" si="16"/>
        <v>0</v>
      </c>
      <c r="AD335" s="37">
        <f t="shared" si="17"/>
        <v>0</v>
      </c>
    </row>
    <row r="336" spans="1:30" hidden="1" x14ac:dyDescent="0.25">
      <c r="A336" s="38">
        <v>324</v>
      </c>
      <c r="B336" s="61"/>
      <c r="C336" s="61"/>
      <c r="D336" s="31">
        <v>800006541</v>
      </c>
      <c r="E336" s="31">
        <v>210115401</v>
      </c>
      <c r="F336" s="61" t="s">
        <v>530</v>
      </c>
      <c r="G336" s="33">
        <v>0</v>
      </c>
      <c r="H336" s="33">
        <v>0</v>
      </c>
      <c r="I336" s="3"/>
      <c r="J336" s="3"/>
      <c r="K336" s="3"/>
      <c r="L336" s="3"/>
      <c r="M336" s="3"/>
      <c r="N336" s="3"/>
      <c r="O336" s="3"/>
      <c r="P336" s="34">
        <f t="shared" si="15"/>
        <v>0</v>
      </c>
      <c r="Q336" s="35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/>
      <c r="X336" s="3"/>
      <c r="Y336" s="3">
        <v>0</v>
      </c>
      <c r="Z336" s="3">
        <v>0</v>
      </c>
      <c r="AA336" s="3">
        <v>0</v>
      </c>
      <c r="AB336" s="3">
        <v>0</v>
      </c>
      <c r="AC336" s="36">
        <f t="shared" si="16"/>
        <v>0</v>
      </c>
      <c r="AD336" s="37">
        <f t="shared" si="17"/>
        <v>0</v>
      </c>
    </row>
    <row r="337" spans="1:30" hidden="1" x14ac:dyDescent="0.25">
      <c r="A337" s="29">
        <v>325</v>
      </c>
      <c r="B337" s="61"/>
      <c r="C337" s="61"/>
      <c r="D337" s="31">
        <v>891856257</v>
      </c>
      <c r="E337" s="31">
        <v>210315403</v>
      </c>
      <c r="F337" s="61" t="s">
        <v>531</v>
      </c>
      <c r="G337" s="33">
        <v>0</v>
      </c>
      <c r="H337" s="33">
        <v>0</v>
      </c>
      <c r="I337" s="3"/>
      <c r="J337" s="3"/>
      <c r="K337" s="3"/>
      <c r="L337" s="3"/>
      <c r="M337" s="3"/>
      <c r="N337" s="3"/>
      <c r="O337" s="3"/>
      <c r="P337" s="34">
        <f t="shared" si="15"/>
        <v>0</v>
      </c>
      <c r="Q337" s="35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/>
      <c r="X337" s="3"/>
      <c r="Y337" s="3">
        <v>0</v>
      </c>
      <c r="Z337" s="3">
        <v>0</v>
      </c>
      <c r="AA337" s="3">
        <v>0</v>
      </c>
      <c r="AB337" s="3">
        <v>0</v>
      </c>
      <c r="AC337" s="36">
        <f t="shared" si="16"/>
        <v>0</v>
      </c>
      <c r="AD337" s="37">
        <f t="shared" si="17"/>
        <v>0</v>
      </c>
    </row>
    <row r="338" spans="1:30" hidden="1" x14ac:dyDescent="0.25">
      <c r="A338" s="38">
        <v>326</v>
      </c>
      <c r="B338" s="61"/>
      <c r="C338" s="61"/>
      <c r="D338" s="31">
        <v>891801268</v>
      </c>
      <c r="E338" s="31">
        <v>210715407</v>
      </c>
      <c r="F338" s="61" t="s">
        <v>532</v>
      </c>
      <c r="G338" s="33">
        <v>0</v>
      </c>
      <c r="H338" s="33">
        <v>0</v>
      </c>
      <c r="I338" s="3"/>
      <c r="J338" s="3"/>
      <c r="K338" s="3"/>
      <c r="L338" s="3"/>
      <c r="M338" s="3"/>
      <c r="N338" s="3"/>
      <c r="O338" s="3"/>
      <c r="P338" s="34">
        <f t="shared" si="15"/>
        <v>0</v>
      </c>
      <c r="Q338" s="35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/>
      <c r="X338" s="3"/>
      <c r="Y338" s="3">
        <v>0</v>
      </c>
      <c r="Z338" s="3">
        <v>0</v>
      </c>
      <c r="AA338" s="3">
        <v>0</v>
      </c>
      <c r="AB338" s="3">
        <v>0</v>
      </c>
      <c r="AC338" s="36">
        <f t="shared" si="16"/>
        <v>0</v>
      </c>
      <c r="AD338" s="37">
        <f t="shared" si="17"/>
        <v>0</v>
      </c>
    </row>
    <row r="339" spans="1:30" hidden="1" x14ac:dyDescent="0.25">
      <c r="A339" s="29">
        <v>327</v>
      </c>
      <c r="B339" s="61"/>
      <c r="C339" s="61"/>
      <c r="D339" s="31">
        <v>891801129</v>
      </c>
      <c r="E339" s="31">
        <v>212515425</v>
      </c>
      <c r="F339" s="61" t="s">
        <v>533</v>
      </c>
      <c r="G339" s="33">
        <v>0</v>
      </c>
      <c r="H339" s="33">
        <v>0</v>
      </c>
      <c r="I339" s="3"/>
      <c r="J339" s="3"/>
      <c r="K339" s="3"/>
      <c r="L339" s="3"/>
      <c r="M339" s="3"/>
      <c r="N339" s="3"/>
      <c r="O339" s="3"/>
      <c r="P339" s="34">
        <f t="shared" si="15"/>
        <v>0</v>
      </c>
      <c r="Q339" s="35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/>
      <c r="X339" s="3"/>
      <c r="Y339" s="3">
        <v>0</v>
      </c>
      <c r="Z339" s="3">
        <v>0</v>
      </c>
      <c r="AA339" s="3">
        <v>0</v>
      </c>
      <c r="AB339" s="3">
        <v>0</v>
      </c>
      <c r="AC339" s="36">
        <f t="shared" si="16"/>
        <v>0</v>
      </c>
      <c r="AD339" s="37">
        <f t="shared" si="17"/>
        <v>0</v>
      </c>
    </row>
    <row r="340" spans="1:30" hidden="1" x14ac:dyDescent="0.25">
      <c r="A340" s="38">
        <v>328</v>
      </c>
      <c r="B340" s="61"/>
      <c r="C340" s="61"/>
      <c r="D340" s="31">
        <v>800024789</v>
      </c>
      <c r="E340" s="31">
        <v>214215442</v>
      </c>
      <c r="F340" s="61" t="s">
        <v>534</v>
      </c>
      <c r="G340" s="33">
        <v>0</v>
      </c>
      <c r="H340" s="33">
        <v>0</v>
      </c>
      <c r="I340" s="3"/>
      <c r="J340" s="3"/>
      <c r="K340" s="3"/>
      <c r="L340" s="3"/>
      <c r="M340" s="3"/>
      <c r="N340" s="3"/>
      <c r="O340" s="3"/>
      <c r="P340" s="34">
        <f t="shared" si="15"/>
        <v>0</v>
      </c>
      <c r="Q340" s="35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/>
      <c r="X340" s="3"/>
      <c r="Y340" s="3">
        <v>0</v>
      </c>
      <c r="Z340" s="3">
        <v>0</v>
      </c>
      <c r="AA340" s="3">
        <v>0</v>
      </c>
      <c r="AB340" s="3">
        <v>0</v>
      </c>
      <c r="AC340" s="36">
        <f t="shared" si="16"/>
        <v>0</v>
      </c>
      <c r="AD340" s="37">
        <f t="shared" si="17"/>
        <v>0</v>
      </c>
    </row>
    <row r="341" spans="1:30" hidden="1" x14ac:dyDescent="0.25">
      <c r="A341" s="29">
        <v>329</v>
      </c>
      <c r="B341" s="61"/>
      <c r="C341" s="61"/>
      <c r="D341" s="31">
        <v>800029660</v>
      </c>
      <c r="E341" s="31">
        <v>215515455</v>
      </c>
      <c r="F341" s="61" t="s">
        <v>535</v>
      </c>
      <c r="G341" s="33">
        <v>0</v>
      </c>
      <c r="H341" s="33">
        <v>0</v>
      </c>
      <c r="I341" s="3"/>
      <c r="J341" s="3"/>
      <c r="K341" s="3"/>
      <c r="L341" s="3"/>
      <c r="M341" s="3"/>
      <c r="N341" s="3"/>
      <c r="O341" s="3"/>
      <c r="P341" s="34">
        <f t="shared" si="15"/>
        <v>0</v>
      </c>
      <c r="Q341" s="35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/>
      <c r="X341" s="3"/>
      <c r="Y341" s="3">
        <v>0</v>
      </c>
      <c r="Z341" s="3">
        <v>0</v>
      </c>
      <c r="AA341" s="3">
        <v>0</v>
      </c>
      <c r="AB341" s="3">
        <v>0</v>
      </c>
      <c r="AC341" s="36">
        <f t="shared" si="16"/>
        <v>0</v>
      </c>
      <c r="AD341" s="37">
        <f t="shared" si="17"/>
        <v>0</v>
      </c>
    </row>
    <row r="342" spans="1:30" hidden="1" x14ac:dyDescent="0.25">
      <c r="A342" s="38">
        <v>330</v>
      </c>
      <c r="B342" s="61"/>
      <c r="C342" s="61"/>
      <c r="D342" s="31">
        <v>891855735</v>
      </c>
      <c r="E342" s="31">
        <v>216415464</v>
      </c>
      <c r="F342" s="61" t="s">
        <v>536</v>
      </c>
      <c r="G342" s="33">
        <v>0</v>
      </c>
      <c r="H342" s="33">
        <v>0</v>
      </c>
      <c r="I342" s="3"/>
      <c r="J342" s="3"/>
      <c r="K342" s="3"/>
      <c r="L342" s="3"/>
      <c r="M342" s="3"/>
      <c r="N342" s="3"/>
      <c r="O342" s="3"/>
      <c r="P342" s="34">
        <f t="shared" si="15"/>
        <v>0</v>
      </c>
      <c r="Q342" s="35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/>
      <c r="X342" s="3"/>
      <c r="Y342" s="3">
        <v>0</v>
      </c>
      <c r="Z342" s="3">
        <v>0</v>
      </c>
      <c r="AA342" s="3">
        <v>0</v>
      </c>
      <c r="AB342" s="3">
        <v>0</v>
      </c>
      <c r="AC342" s="36">
        <f t="shared" si="16"/>
        <v>0</v>
      </c>
      <c r="AD342" s="37">
        <f t="shared" si="17"/>
        <v>0</v>
      </c>
    </row>
    <row r="343" spans="1:30" hidden="1" x14ac:dyDescent="0.25">
      <c r="A343" s="29">
        <v>331</v>
      </c>
      <c r="B343" s="61"/>
      <c r="C343" s="61"/>
      <c r="D343" s="31">
        <v>891856555</v>
      </c>
      <c r="E343" s="31">
        <v>216615466</v>
      </c>
      <c r="F343" s="61" t="s">
        <v>537</v>
      </c>
      <c r="G343" s="33">
        <v>0</v>
      </c>
      <c r="H343" s="33">
        <v>0</v>
      </c>
      <c r="I343" s="3"/>
      <c r="J343" s="3"/>
      <c r="K343" s="3"/>
      <c r="L343" s="3"/>
      <c r="M343" s="3"/>
      <c r="N343" s="3"/>
      <c r="O343" s="3"/>
      <c r="P343" s="34">
        <f t="shared" si="15"/>
        <v>0</v>
      </c>
      <c r="Q343" s="35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/>
      <c r="X343" s="3"/>
      <c r="Y343" s="3">
        <v>0</v>
      </c>
      <c r="Z343" s="3">
        <v>0</v>
      </c>
      <c r="AA343" s="3">
        <v>0</v>
      </c>
      <c r="AB343" s="3">
        <v>0</v>
      </c>
      <c r="AC343" s="36">
        <f t="shared" si="16"/>
        <v>0</v>
      </c>
      <c r="AD343" s="37">
        <f t="shared" si="17"/>
        <v>0</v>
      </c>
    </row>
    <row r="344" spans="1:30" hidden="1" x14ac:dyDescent="0.25">
      <c r="A344" s="38">
        <v>332</v>
      </c>
      <c r="B344" s="61"/>
      <c r="C344" s="61"/>
      <c r="D344" s="31">
        <v>800099662</v>
      </c>
      <c r="E344" s="31">
        <v>216915469</v>
      </c>
      <c r="F344" s="61" t="s">
        <v>538</v>
      </c>
      <c r="G344" s="33">
        <v>0</v>
      </c>
      <c r="H344" s="33">
        <v>0</v>
      </c>
      <c r="I344" s="3"/>
      <c r="J344" s="3"/>
      <c r="K344" s="3"/>
      <c r="L344" s="3"/>
      <c r="M344" s="3"/>
      <c r="N344" s="3"/>
      <c r="O344" s="3"/>
      <c r="P344" s="34">
        <f t="shared" si="15"/>
        <v>0</v>
      </c>
      <c r="Q344" s="35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/>
      <c r="X344" s="3"/>
      <c r="Y344" s="3">
        <v>0</v>
      </c>
      <c r="Z344" s="3">
        <v>0</v>
      </c>
      <c r="AA344" s="3">
        <v>0</v>
      </c>
      <c r="AB344" s="3">
        <v>0</v>
      </c>
      <c r="AC344" s="36">
        <f t="shared" si="16"/>
        <v>0</v>
      </c>
      <c r="AD344" s="37">
        <f t="shared" si="17"/>
        <v>0</v>
      </c>
    </row>
    <row r="345" spans="1:30" hidden="1" x14ac:dyDescent="0.25">
      <c r="A345" s="29">
        <v>333</v>
      </c>
      <c r="B345" s="61"/>
      <c r="C345" s="61"/>
      <c r="D345" s="31">
        <v>891801994</v>
      </c>
      <c r="E345" s="31">
        <v>217615476</v>
      </c>
      <c r="F345" s="61" t="s">
        <v>539</v>
      </c>
      <c r="G345" s="33">
        <v>0</v>
      </c>
      <c r="H345" s="33">
        <v>0</v>
      </c>
      <c r="I345" s="3"/>
      <c r="J345" s="3"/>
      <c r="K345" s="3"/>
      <c r="L345" s="3"/>
      <c r="M345" s="3"/>
      <c r="N345" s="3"/>
      <c r="O345" s="3"/>
      <c r="P345" s="34">
        <f t="shared" si="15"/>
        <v>0</v>
      </c>
      <c r="Q345" s="35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/>
      <c r="X345" s="3"/>
      <c r="Y345" s="3">
        <v>0</v>
      </c>
      <c r="Z345" s="3">
        <v>0</v>
      </c>
      <c r="AA345" s="3">
        <v>0</v>
      </c>
      <c r="AB345" s="3">
        <v>0</v>
      </c>
      <c r="AC345" s="36">
        <f t="shared" si="16"/>
        <v>0</v>
      </c>
      <c r="AD345" s="37">
        <f t="shared" si="17"/>
        <v>0</v>
      </c>
    </row>
    <row r="346" spans="1:30" hidden="1" x14ac:dyDescent="0.25">
      <c r="A346" s="38">
        <v>334</v>
      </c>
      <c r="B346" s="61"/>
      <c r="C346" s="61"/>
      <c r="D346" s="31">
        <v>800077808</v>
      </c>
      <c r="E346" s="31">
        <v>218015480</v>
      </c>
      <c r="F346" s="61" t="s">
        <v>540</v>
      </c>
      <c r="G346" s="33">
        <v>0</v>
      </c>
      <c r="H346" s="33">
        <v>0</v>
      </c>
      <c r="I346" s="3"/>
      <c r="J346" s="3"/>
      <c r="K346" s="3"/>
      <c r="L346" s="3"/>
      <c r="M346" s="3"/>
      <c r="N346" s="3"/>
      <c r="O346" s="3"/>
      <c r="P346" s="34">
        <f t="shared" si="15"/>
        <v>0</v>
      </c>
      <c r="Q346" s="35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/>
      <c r="X346" s="3"/>
      <c r="Y346" s="3">
        <v>0</v>
      </c>
      <c r="Z346" s="3">
        <v>0</v>
      </c>
      <c r="AA346" s="3">
        <v>0</v>
      </c>
      <c r="AB346" s="3">
        <v>0</v>
      </c>
      <c r="AC346" s="36">
        <f t="shared" si="16"/>
        <v>0</v>
      </c>
      <c r="AD346" s="37">
        <f t="shared" si="17"/>
        <v>0</v>
      </c>
    </row>
    <row r="347" spans="1:30" hidden="1" x14ac:dyDescent="0.25">
      <c r="A347" s="29">
        <v>335</v>
      </c>
      <c r="B347" s="61"/>
      <c r="C347" s="61"/>
      <c r="D347" s="31">
        <v>891855222</v>
      </c>
      <c r="E347" s="31">
        <v>219115491</v>
      </c>
      <c r="F347" s="61" t="s">
        <v>541</v>
      </c>
      <c r="G347" s="33">
        <v>0</v>
      </c>
      <c r="H347" s="33">
        <v>0</v>
      </c>
      <c r="I347" s="3"/>
      <c r="J347" s="3"/>
      <c r="K347" s="3"/>
      <c r="L347" s="3"/>
      <c r="M347" s="3"/>
      <c r="N347" s="3"/>
      <c r="O347" s="3"/>
      <c r="P347" s="34">
        <f t="shared" si="15"/>
        <v>0</v>
      </c>
      <c r="Q347" s="35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/>
      <c r="X347" s="3"/>
      <c r="Y347" s="3">
        <v>0</v>
      </c>
      <c r="Z347" s="3">
        <v>0</v>
      </c>
      <c r="AA347" s="3">
        <v>0</v>
      </c>
      <c r="AB347" s="3">
        <v>0</v>
      </c>
      <c r="AC347" s="36">
        <f t="shared" si="16"/>
        <v>0</v>
      </c>
      <c r="AD347" s="37">
        <f t="shared" si="17"/>
        <v>0</v>
      </c>
    </row>
    <row r="348" spans="1:30" hidden="1" x14ac:dyDescent="0.25">
      <c r="A348" s="38">
        <v>336</v>
      </c>
      <c r="B348" s="61"/>
      <c r="C348" s="61"/>
      <c r="D348" s="31">
        <v>800033062</v>
      </c>
      <c r="E348" s="31">
        <v>219415494</v>
      </c>
      <c r="F348" s="61" t="s">
        <v>542</v>
      </c>
      <c r="G348" s="33">
        <v>0</v>
      </c>
      <c r="H348" s="33">
        <v>0</v>
      </c>
      <c r="I348" s="3"/>
      <c r="J348" s="3"/>
      <c r="K348" s="3"/>
      <c r="L348" s="3"/>
      <c r="M348" s="3"/>
      <c r="N348" s="3"/>
      <c r="O348" s="3"/>
      <c r="P348" s="34">
        <f t="shared" si="15"/>
        <v>0</v>
      </c>
      <c r="Q348" s="35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/>
      <c r="X348" s="3"/>
      <c r="Y348" s="3">
        <v>0</v>
      </c>
      <c r="Z348" s="3">
        <v>0</v>
      </c>
      <c r="AA348" s="3">
        <v>0</v>
      </c>
      <c r="AB348" s="3">
        <v>0</v>
      </c>
      <c r="AC348" s="36">
        <f t="shared" si="16"/>
        <v>0</v>
      </c>
      <c r="AD348" s="37">
        <f t="shared" si="17"/>
        <v>0</v>
      </c>
    </row>
    <row r="349" spans="1:30" hidden="1" x14ac:dyDescent="0.25">
      <c r="A349" s="29">
        <v>337</v>
      </c>
      <c r="B349" s="61"/>
      <c r="C349" s="61"/>
      <c r="D349" s="31">
        <v>800026156</v>
      </c>
      <c r="E349" s="31">
        <v>210015500</v>
      </c>
      <c r="F349" s="61" t="s">
        <v>543</v>
      </c>
      <c r="G349" s="33">
        <v>0</v>
      </c>
      <c r="H349" s="33">
        <v>0</v>
      </c>
      <c r="I349" s="3"/>
      <c r="J349" s="3"/>
      <c r="K349" s="3"/>
      <c r="L349" s="3"/>
      <c r="M349" s="3"/>
      <c r="N349" s="3"/>
      <c r="O349" s="3"/>
      <c r="P349" s="34">
        <f t="shared" si="15"/>
        <v>0</v>
      </c>
      <c r="Q349" s="35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/>
      <c r="X349" s="3"/>
      <c r="Y349" s="3">
        <v>0</v>
      </c>
      <c r="Z349" s="3">
        <v>0</v>
      </c>
      <c r="AA349" s="3">
        <v>0</v>
      </c>
      <c r="AB349" s="3">
        <v>0</v>
      </c>
      <c r="AC349" s="36">
        <f t="shared" si="16"/>
        <v>0</v>
      </c>
      <c r="AD349" s="37">
        <f t="shared" si="17"/>
        <v>0</v>
      </c>
    </row>
    <row r="350" spans="1:30" hidden="1" x14ac:dyDescent="0.25">
      <c r="A350" s="38">
        <v>338</v>
      </c>
      <c r="B350" s="61"/>
      <c r="C350" s="61"/>
      <c r="D350" s="31">
        <v>891801362</v>
      </c>
      <c r="E350" s="31">
        <v>210715507</v>
      </c>
      <c r="F350" s="61" t="s">
        <v>544</v>
      </c>
      <c r="G350" s="33">
        <v>0</v>
      </c>
      <c r="H350" s="33">
        <v>0</v>
      </c>
      <c r="I350" s="3"/>
      <c r="J350" s="3"/>
      <c r="K350" s="3"/>
      <c r="L350" s="3"/>
      <c r="M350" s="3"/>
      <c r="N350" s="3"/>
      <c r="O350" s="3"/>
      <c r="P350" s="34">
        <f t="shared" si="15"/>
        <v>0</v>
      </c>
      <c r="Q350" s="35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/>
      <c r="X350" s="3"/>
      <c r="Y350" s="3">
        <v>0</v>
      </c>
      <c r="Z350" s="3">
        <v>0</v>
      </c>
      <c r="AA350" s="3">
        <v>0</v>
      </c>
      <c r="AB350" s="3">
        <v>0</v>
      </c>
      <c r="AC350" s="36">
        <f t="shared" si="16"/>
        <v>0</v>
      </c>
      <c r="AD350" s="37">
        <f t="shared" si="17"/>
        <v>0</v>
      </c>
    </row>
    <row r="351" spans="1:30" hidden="1" x14ac:dyDescent="0.25">
      <c r="A351" s="29">
        <v>339</v>
      </c>
      <c r="B351" s="61"/>
      <c r="C351" s="61"/>
      <c r="D351" s="31">
        <v>800028461</v>
      </c>
      <c r="E351" s="31">
        <v>211115511</v>
      </c>
      <c r="F351" s="61" t="s">
        <v>545</v>
      </c>
      <c r="G351" s="33">
        <v>0</v>
      </c>
      <c r="H351" s="33">
        <v>0</v>
      </c>
      <c r="I351" s="3"/>
      <c r="J351" s="3"/>
      <c r="K351" s="3"/>
      <c r="L351" s="3"/>
      <c r="M351" s="3"/>
      <c r="N351" s="3"/>
      <c r="O351" s="3"/>
      <c r="P351" s="34">
        <f t="shared" si="15"/>
        <v>0</v>
      </c>
      <c r="Q351" s="35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/>
      <c r="X351" s="3"/>
      <c r="Y351" s="3">
        <v>0</v>
      </c>
      <c r="Z351" s="3">
        <v>0</v>
      </c>
      <c r="AA351" s="3">
        <v>0</v>
      </c>
      <c r="AB351" s="3">
        <v>0</v>
      </c>
      <c r="AC351" s="36">
        <f t="shared" si="16"/>
        <v>0</v>
      </c>
      <c r="AD351" s="37">
        <f t="shared" si="17"/>
        <v>0</v>
      </c>
    </row>
    <row r="352" spans="1:30" hidden="1" x14ac:dyDescent="0.25">
      <c r="A352" s="38">
        <v>340</v>
      </c>
      <c r="B352" s="61"/>
      <c r="C352" s="61"/>
      <c r="D352" s="31">
        <v>800049508</v>
      </c>
      <c r="E352" s="31">
        <v>211415514</v>
      </c>
      <c r="F352" s="61" t="s">
        <v>546</v>
      </c>
      <c r="G352" s="33">
        <v>0</v>
      </c>
      <c r="H352" s="33">
        <v>0</v>
      </c>
      <c r="I352" s="3"/>
      <c r="J352" s="3"/>
      <c r="K352" s="3"/>
      <c r="L352" s="3"/>
      <c r="M352" s="3"/>
      <c r="N352" s="3"/>
      <c r="O352" s="3"/>
      <c r="P352" s="34">
        <f t="shared" si="15"/>
        <v>0</v>
      </c>
      <c r="Q352" s="35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/>
      <c r="X352" s="3"/>
      <c r="Y352" s="3">
        <v>0</v>
      </c>
      <c r="Z352" s="3">
        <v>0</v>
      </c>
      <c r="AA352" s="3">
        <v>0</v>
      </c>
      <c r="AB352" s="3">
        <v>0</v>
      </c>
      <c r="AC352" s="36">
        <f t="shared" si="16"/>
        <v>0</v>
      </c>
      <c r="AD352" s="37">
        <f t="shared" si="17"/>
        <v>0</v>
      </c>
    </row>
    <row r="353" spans="1:30" hidden="1" x14ac:dyDescent="0.25">
      <c r="A353" s="29">
        <v>341</v>
      </c>
      <c r="B353" s="61"/>
      <c r="C353" s="61"/>
      <c r="D353" s="31">
        <v>891801240</v>
      </c>
      <c r="E353" s="31">
        <v>211615516</v>
      </c>
      <c r="F353" s="61" t="s">
        <v>547</v>
      </c>
      <c r="G353" s="33">
        <v>0</v>
      </c>
      <c r="H353" s="33">
        <v>0</v>
      </c>
      <c r="I353" s="3"/>
      <c r="J353" s="3"/>
      <c r="K353" s="3"/>
      <c r="L353" s="3"/>
      <c r="M353" s="3"/>
      <c r="N353" s="3"/>
      <c r="O353" s="3"/>
      <c r="P353" s="34">
        <f t="shared" si="15"/>
        <v>0</v>
      </c>
      <c r="Q353" s="35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/>
      <c r="X353" s="3"/>
      <c r="Y353" s="3">
        <v>0</v>
      </c>
      <c r="Z353" s="3">
        <v>0</v>
      </c>
      <c r="AA353" s="3">
        <v>0</v>
      </c>
      <c r="AB353" s="3">
        <v>0</v>
      </c>
      <c r="AC353" s="36">
        <f t="shared" si="16"/>
        <v>0</v>
      </c>
      <c r="AD353" s="37">
        <f t="shared" si="17"/>
        <v>0</v>
      </c>
    </row>
    <row r="354" spans="1:30" hidden="1" x14ac:dyDescent="0.25">
      <c r="A354" s="38">
        <v>342</v>
      </c>
      <c r="B354" s="61"/>
      <c r="C354" s="61"/>
      <c r="D354" s="31">
        <v>800065593</v>
      </c>
      <c r="E354" s="31">
        <v>211815518</v>
      </c>
      <c r="F354" s="61" t="s">
        <v>548</v>
      </c>
      <c r="G354" s="33">
        <v>0</v>
      </c>
      <c r="H354" s="33">
        <v>0</v>
      </c>
      <c r="I354" s="3"/>
      <c r="J354" s="3"/>
      <c r="K354" s="3"/>
      <c r="L354" s="3"/>
      <c r="M354" s="3"/>
      <c r="N354" s="3"/>
      <c r="O354" s="3"/>
      <c r="P354" s="34">
        <f t="shared" si="15"/>
        <v>0</v>
      </c>
      <c r="Q354" s="35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/>
      <c r="X354" s="3"/>
      <c r="Y354" s="3">
        <v>0</v>
      </c>
      <c r="Z354" s="3">
        <v>0</v>
      </c>
      <c r="AA354" s="3">
        <v>0</v>
      </c>
      <c r="AB354" s="3">
        <v>0</v>
      </c>
      <c r="AC354" s="36">
        <f t="shared" si="16"/>
        <v>0</v>
      </c>
      <c r="AD354" s="37">
        <f t="shared" si="17"/>
        <v>0</v>
      </c>
    </row>
    <row r="355" spans="1:30" hidden="1" x14ac:dyDescent="0.25">
      <c r="A355" s="29">
        <v>343</v>
      </c>
      <c r="B355" s="61"/>
      <c r="C355" s="61"/>
      <c r="D355" s="31">
        <v>800012628</v>
      </c>
      <c r="E355" s="31">
        <v>212215522</v>
      </c>
      <c r="F355" s="61" t="s">
        <v>549</v>
      </c>
      <c r="G355" s="33">
        <v>0</v>
      </c>
      <c r="H355" s="33">
        <v>0</v>
      </c>
      <c r="I355" s="3"/>
      <c r="J355" s="3"/>
      <c r="K355" s="3"/>
      <c r="L355" s="3"/>
      <c r="M355" s="3"/>
      <c r="N355" s="3"/>
      <c r="O355" s="3"/>
      <c r="P355" s="34">
        <f t="shared" si="15"/>
        <v>0</v>
      </c>
      <c r="Q355" s="35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/>
      <c r="X355" s="3"/>
      <c r="Y355" s="3">
        <v>0</v>
      </c>
      <c r="Z355" s="3">
        <v>0</v>
      </c>
      <c r="AA355" s="3">
        <v>0</v>
      </c>
      <c r="AB355" s="3">
        <v>0</v>
      </c>
      <c r="AC355" s="36">
        <f t="shared" si="16"/>
        <v>0</v>
      </c>
      <c r="AD355" s="37">
        <f t="shared" si="17"/>
        <v>0</v>
      </c>
    </row>
    <row r="356" spans="1:30" hidden="1" x14ac:dyDescent="0.25">
      <c r="A356" s="38">
        <v>344</v>
      </c>
      <c r="B356" s="61"/>
      <c r="C356" s="61"/>
      <c r="D356" s="31">
        <v>891801368</v>
      </c>
      <c r="E356" s="31">
        <v>213115531</v>
      </c>
      <c r="F356" s="61" t="s">
        <v>550</v>
      </c>
      <c r="G356" s="33">
        <v>0</v>
      </c>
      <c r="H356" s="33">
        <v>0</v>
      </c>
      <c r="I356" s="3"/>
      <c r="J356" s="3"/>
      <c r="K356" s="3"/>
      <c r="L356" s="3"/>
      <c r="M356" s="3"/>
      <c r="N356" s="3"/>
      <c r="O356" s="3"/>
      <c r="P356" s="34">
        <f t="shared" si="15"/>
        <v>0</v>
      </c>
      <c r="Q356" s="35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/>
      <c r="X356" s="3"/>
      <c r="Y356" s="3">
        <v>0</v>
      </c>
      <c r="Z356" s="3">
        <v>0</v>
      </c>
      <c r="AA356" s="3">
        <v>0</v>
      </c>
      <c r="AB356" s="3">
        <v>0</v>
      </c>
      <c r="AC356" s="36">
        <f t="shared" si="16"/>
        <v>0</v>
      </c>
      <c r="AD356" s="37">
        <f t="shared" si="17"/>
        <v>0</v>
      </c>
    </row>
    <row r="357" spans="1:30" hidden="1" x14ac:dyDescent="0.25">
      <c r="A357" s="29">
        <v>345</v>
      </c>
      <c r="B357" s="61"/>
      <c r="C357" s="61"/>
      <c r="D357" s="31">
        <v>800065411</v>
      </c>
      <c r="E357" s="31">
        <v>213315533</v>
      </c>
      <c r="F357" s="61" t="s">
        <v>551</v>
      </c>
      <c r="G357" s="33">
        <v>0</v>
      </c>
      <c r="H357" s="33">
        <v>0</v>
      </c>
      <c r="I357" s="3"/>
      <c r="J357" s="3"/>
      <c r="K357" s="3"/>
      <c r="L357" s="3"/>
      <c r="M357" s="3"/>
      <c r="N357" s="3"/>
      <c r="O357" s="3"/>
      <c r="P357" s="34">
        <f t="shared" si="15"/>
        <v>0</v>
      </c>
      <c r="Q357" s="35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/>
      <c r="X357" s="3"/>
      <c r="Y357" s="3">
        <v>0</v>
      </c>
      <c r="Z357" s="3">
        <v>0</v>
      </c>
      <c r="AA357" s="3">
        <v>0</v>
      </c>
      <c r="AB357" s="3">
        <v>0</v>
      </c>
      <c r="AC357" s="36">
        <f t="shared" si="16"/>
        <v>0</v>
      </c>
      <c r="AD357" s="37">
        <f t="shared" si="17"/>
        <v>0</v>
      </c>
    </row>
    <row r="358" spans="1:30" hidden="1" x14ac:dyDescent="0.25">
      <c r="A358" s="38">
        <v>346</v>
      </c>
      <c r="B358" s="61"/>
      <c r="C358" s="61"/>
      <c r="D358" s="31">
        <v>891855015</v>
      </c>
      <c r="E358" s="31">
        <v>213715537</v>
      </c>
      <c r="F358" s="61" t="s">
        <v>552</v>
      </c>
      <c r="G358" s="33">
        <v>0</v>
      </c>
      <c r="H358" s="33">
        <v>0</v>
      </c>
      <c r="I358" s="3"/>
      <c r="J358" s="3"/>
      <c r="K358" s="3"/>
      <c r="L358" s="3"/>
      <c r="M358" s="3"/>
      <c r="N358" s="3"/>
      <c r="O358" s="3"/>
      <c r="P358" s="34">
        <f t="shared" si="15"/>
        <v>0</v>
      </c>
      <c r="Q358" s="35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/>
      <c r="X358" s="3"/>
      <c r="Y358" s="3">
        <v>0</v>
      </c>
      <c r="Z358" s="3">
        <v>0</v>
      </c>
      <c r="AA358" s="3">
        <v>0</v>
      </c>
      <c r="AB358" s="3">
        <v>0</v>
      </c>
      <c r="AC358" s="36">
        <f t="shared" si="16"/>
        <v>0</v>
      </c>
      <c r="AD358" s="37">
        <f t="shared" si="17"/>
        <v>0</v>
      </c>
    </row>
    <row r="359" spans="1:30" hidden="1" x14ac:dyDescent="0.25">
      <c r="A359" s="29">
        <v>347</v>
      </c>
      <c r="B359" s="61"/>
      <c r="C359" s="61"/>
      <c r="D359" s="31">
        <v>891856464</v>
      </c>
      <c r="E359" s="31">
        <v>214215542</v>
      </c>
      <c r="F359" s="61" t="s">
        <v>553</v>
      </c>
      <c r="G359" s="33">
        <v>0</v>
      </c>
      <c r="H359" s="33">
        <v>0</v>
      </c>
      <c r="I359" s="3"/>
      <c r="J359" s="3"/>
      <c r="K359" s="3"/>
      <c r="L359" s="3"/>
      <c r="M359" s="3"/>
      <c r="N359" s="3"/>
      <c r="O359" s="3"/>
      <c r="P359" s="34">
        <f t="shared" si="15"/>
        <v>0</v>
      </c>
      <c r="Q359" s="35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/>
      <c r="X359" s="3"/>
      <c r="Y359" s="3">
        <v>0</v>
      </c>
      <c r="Z359" s="3">
        <v>0</v>
      </c>
      <c r="AA359" s="3">
        <v>0</v>
      </c>
      <c r="AB359" s="3">
        <v>0</v>
      </c>
      <c r="AC359" s="36">
        <f t="shared" si="16"/>
        <v>0</v>
      </c>
      <c r="AD359" s="37">
        <f t="shared" si="17"/>
        <v>0</v>
      </c>
    </row>
    <row r="360" spans="1:30" hidden="1" x14ac:dyDescent="0.25">
      <c r="A360" s="38">
        <v>348</v>
      </c>
      <c r="B360" s="61"/>
      <c r="C360" s="61"/>
      <c r="D360" s="31">
        <v>800066389</v>
      </c>
      <c r="E360" s="31">
        <v>215015550</v>
      </c>
      <c r="F360" s="61" t="s">
        <v>554</v>
      </c>
      <c r="G360" s="33">
        <v>0</v>
      </c>
      <c r="H360" s="33">
        <v>0</v>
      </c>
      <c r="I360" s="3"/>
      <c r="J360" s="3"/>
      <c r="K360" s="3"/>
      <c r="L360" s="3"/>
      <c r="M360" s="3"/>
      <c r="N360" s="3"/>
      <c r="O360" s="3"/>
      <c r="P360" s="34">
        <f t="shared" si="15"/>
        <v>0</v>
      </c>
      <c r="Q360" s="35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/>
      <c r="X360" s="3"/>
      <c r="Y360" s="3">
        <v>0</v>
      </c>
      <c r="Z360" s="3">
        <v>0</v>
      </c>
      <c r="AA360" s="3">
        <v>0</v>
      </c>
      <c r="AB360" s="3">
        <v>0</v>
      </c>
      <c r="AC360" s="36">
        <f t="shared" si="16"/>
        <v>0</v>
      </c>
      <c r="AD360" s="37">
        <f t="shared" si="17"/>
        <v>0</v>
      </c>
    </row>
    <row r="361" spans="1:30" hidden="1" x14ac:dyDescent="0.25">
      <c r="A361" s="29">
        <v>349</v>
      </c>
      <c r="B361" s="61"/>
      <c r="C361" s="61"/>
      <c r="D361" s="31">
        <v>891800466</v>
      </c>
      <c r="E361" s="31">
        <v>217215572</v>
      </c>
      <c r="F361" s="61" t="s">
        <v>555</v>
      </c>
      <c r="G361" s="33">
        <v>0</v>
      </c>
      <c r="H361" s="33">
        <v>0</v>
      </c>
      <c r="I361" s="3"/>
      <c r="J361" s="3"/>
      <c r="K361" s="3"/>
      <c r="L361" s="3"/>
      <c r="M361" s="3"/>
      <c r="N361" s="3"/>
      <c r="O361" s="3"/>
      <c r="P361" s="34">
        <f t="shared" si="15"/>
        <v>0</v>
      </c>
      <c r="Q361" s="35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/>
      <c r="X361" s="3"/>
      <c r="Y361" s="3">
        <v>0</v>
      </c>
      <c r="Z361" s="3">
        <v>0</v>
      </c>
      <c r="AA361" s="3">
        <v>0</v>
      </c>
      <c r="AB361" s="3">
        <v>0</v>
      </c>
      <c r="AC361" s="36">
        <f t="shared" si="16"/>
        <v>0</v>
      </c>
      <c r="AD361" s="37">
        <f t="shared" si="17"/>
        <v>0</v>
      </c>
    </row>
    <row r="362" spans="1:30" hidden="1" x14ac:dyDescent="0.25">
      <c r="A362" s="38">
        <v>350</v>
      </c>
      <c r="B362" s="61"/>
      <c r="C362" s="61"/>
      <c r="D362" s="31">
        <v>800029513</v>
      </c>
      <c r="E362" s="31">
        <v>218015580</v>
      </c>
      <c r="F362" s="61" t="s">
        <v>556</v>
      </c>
      <c r="G362" s="33">
        <v>0</v>
      </c>
      <c r="H362" s="33">
        <v>0</v>
      </c>
      <c r="I362" s="3"/>
      <c r="J362" s="3"/>
      <c r="K362" s="3"/>
      <c r="L362" s="3"/>
      <c r="M362" s="3"/>
      <c r="N362" s="3"/>
      <c r="O362" s="3"/>
      <c r="P362" s="34">
        <f t="shared" si="15"/>
        <v>0</v>
      </c>
      <c r="Q362" s="35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/>
      <c r="X362" s="3"/>
      <c r="Y362" s="3">
        <v>0</v>
      </c>
      <c r="Z362" s="3">
        <v>0</v>
      </c>
      <c r="AA362" s="3">
        <v>0</v>
      </c>
      <c r="AB362" s="3">
        <v>0</v>
      </c>
      <c r="AC362" s="36">
        <f t="shared" si="16"/>
        <v>0</v>
      </c>
      <c r="AD362" s="37">
        <f t="shared" si="17"/>
        <v>0</v>
      </c>
    </row>
    <row r="363" spans="1:30" hidden="1" x14ac:dyDescent="0.25">
      <c r="A363" s="29">
        <v>351</v>
      </c>
      <c r="B363" s="61"/>
      <c r="C363" s="61"/>
      <c r="D363" s="31">
        <v>891801280</v>
      </c>
      <c r="E363" s="31">
        <v>219915599</v>
      </c>
      <c r="F363" s="61" t="s">
        <v>557</v>
      </c>
      <c r="G363" s="33">
        <v>0</v>
      </c>
      <c r="H363" s="33">
        <v>0</v>
      </c>
      <c r="I363" s="3"/>
      <c r="J363" s="3"/>
      <c r="K363" s="3"/>
      <c r="L363" s="3"/>
      <c r="M363" s="3"/>
      <c r="N363" s="3"/>
      <c r="O363" s="3"/>
      <c r="P363" s="34">
        <f t="shared" si="15"/>
        <v>0</v>
      </c>
      <c r="Q363" s="35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/>
      <c r="X363" s="3"/>
      <c r="Y363" s="3">
        <v>0</v>
      </c>
      <c r="Z363" s="3">
        <v>0</v>
      </c>
      <c r="AA363" s="3">
        <v>0</v>
      </c>
      <c r="AB363" s="3">
        <v>0</v>
      </c>
      <c r="AC363" s="36">
        <f t="shared" si="16"/>
        <v>0</v>
      </c>
      <c r="AD363" s="37">
        <f t="shared" si="17"/>
        <v>0</v>
      </c>
    </row>
    <row r="364" spans="1:30" hidden="1" x14ac:dyDescent="0.25">
      <c r="A364" s="38">
        <v>352</v>
      </c>
      <c r="B364" s="61"/>
      <c r="C364" s="61"/>
      <c r="D364" s="31">
        <v>891801244</v>
      </c>
      <c r="E364" s="31">
        <v>210015600</v>
      </c>
      <c r="F364" s="61" t="s">
        <v>558</v>
      </c>
      <c r="G364" s="33">
        <v>0</v>
      </c>
      <c r="H364" s="33">
        <v>0</v>
      </c>
      <c r="I364" s="3"/>
      <c r="J364" s="3"/>
      <c r="K364" s="3"/>
      <c r="L364" s="3"/>
      <c r="M364" s="3"/>
      <c r="N364" s="3"/>
      <c r="O364" s="3"/>
      <c r="P364" s="34">
        <f t="shared" si="15"/>
        <v>0</v>
      </c>
      <c r="Q364" s="35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/>
      <c r="X364" s="3"/>
      <c r="Y364" s="3">
        <v>0</v>
      </c>
      <c r="Z364" s="3">
        <v>0</v>
      </c>
      <c r="AA364" s="3">
        <v>0</v>
      </c>
      <c r="AB364" s="3">
        <v>0</v>
      </c>
      <c r="AC364" s="36">
        <f t="shared" si="16"/>
        <v>0</v>
      </c>
      <c r="AD364" s="37">
        <f t="shared" si="17"/>
        <v>0</v>
      </c>
    </row>
    <row r="365" spans="1:30" hidden="1" x14ac:dyDescent="0.25">
      <c r="A365" s="29">
        <v>353</v>
      </c>
      <c r="B365" s="61"/>
      <c r="C365" s="61"/>
      <c r="D365" s="31">
        <v>891801770</v>
      </c>
      <c r="E365" s="31">
        <v>212115621</v>
      </c>
      <c r="F365" s="61" t="s">
        <v>559</v>
      </c>
      <c r="G365" s="33">
        <v>0</v>
      </c>
      <c r="H365" s="33">
        <v>0</v>
      </c>
      <c r="I365" s="3"/>
      <c r="J365" s="3"/>
      <c r="K365" s="3"/>
      <c r="L365" s="3"/>
      <c r="M365" s="3"/>
      <c r="N365" s="3"/>
      <c r="O365" s="3"/>
      <c r="P365" s="34">
        <f t="shared" si="15"/>
        <v>0</v>
      </c>
      <c r="Q365" s="35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/>
      <c r="X365" s="3"/>
      <c r="Y365" s="3">
        <v>0</v>
      </c>
      <c r="Z365" s="3">
        <v>0</v>
      </c>
      <c r="AA365" s="3">
        <v>0</v>
      </c>
      <c r="AB365" s="3">
        <v>0</v>
      </c>
      <c r="AC365" s="36">
        <f t="shared" si="16"/>
        <v>0</v>
      </c>
      <c r="AD365" s="37">
        <f t="shared" si="17"/>
        <v>0</v>
      </c>
    </row>
    <row r="366" spans="1:30" hidden="1" x14ac:dyDescent="0.25">
      <c r="A366" s="38">
        <v>354</v>
      </c>
      <c r="B366" s="61"/>
      <c r="C366" s="61"/>
      <c r="D366" s="31">
        <v>800028517</v>
      </c>
      <c r="E366" s="31">
        <v>213215632</v>
      </c>
      <c r="F366" s="61" t="s">
        <v>560</v>
      </c>
      <c r="G366" s="33">
        <v>0</v>
      </c>
      <c r="H366" s="33">
        <v>0</v>
      </c>
      <c r="I366" s="3"/>
      <c r="J366" s="3"/>
      <c r="K366" s="3"/>
      <c r="L366" s="3"/>
      <c r="M366" s="3"/>
      <c r="N366" s="3"/>
      <c r="O366" s="3"/>
      <c r="P366" s="34">
        <f t="shared" si="15"/>
        <v>0</v>
      </c>
      <c r="Q366" s="35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/>
      <c r="X366" s="3"/>
      <c r="Y366" s="3">
        <v>0</v>
      </c>
      <c r="Z366" s="3">
        <v>0</v>
      </c>
      <c r="AA366" s="3">
        <v>0</v>
      </c>
      <c r="AB366" s="3">
        <v>0</v>
      </c>
      <c r="AC366" s="36">
        <f t="shared" si="16"/>
        <v>0</v>
      </c>
      <c r="AD366" s="37">
        <f t="shared" si="17"/>
        <v>0</v>
      </c>
    </row>
    <row r="367" spans="1:30" hidden="1" x14ac:dyDescent="0.25">
      <c r="A367" s="29">
        <v>355</v>
      </c>
      <c r="B367" s="61"/>
      <c r="C367" s="61"/>
      <c r="D367" s="31">
        <v>800019846</v>
      </c>
      <c r="E367" s="31">
        <v>213815638</v>
      </c>
      <c r="F367" s="61" t="s">
        <v>561</v>
      </c>
      <c r="G367" s="33">
        <v>0</v>
      </c>
      <c r="H367" s="33">
        <v>0</v>
      </c>
      <c r="I367" s="3"/>
      <c r="J367" s="3"/>
      <c r="K367" s="3"/>
      <c r="L367" s="3"/>
      <c r="M367" s="3"/>
      <c r="N367" s="3"/>
      <c r="O367" s="3"/>
      <c r="P367" s="34">
        <f t="shared" si="15"/>
        <v>0</v>
      </c>
      <c r="Q367" s="35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/>
      <c r="X367" s="3"/>
      <c r="Y367" s="3">
        <v>0</v>
      </c>
      <c r="Z367" s="3">
        <v>0</v>
      </c>
      <c r="AA367" s="3">
        <v>0</v>
      </c>
      <c r="AB367" s="3">
        <v>0</v>
      </c>
      <c r="AC367" s="36">
        <f t="shared" si="16"/>
        <v>0</v>
      </c>
      <c r="AD367" s="37">
        <f t="shared" si="17"/>
        <v>0</v>
      </c>
    </row>
    <row r="368" spans="1:30" hidden="1" x14ac:dyDescent="0.25">
      <c r="A368" s="38">
        <v>356</v>
      </c>
      <c r="B368" s="61"/>
      <c r="C368" s="61"/>
      <c r="D368" s="31">
        <v>800016757</v>
      </c>
      <c r="E368" s="31">
        <v>214615646</v>
      </c>
      <c r="F368" s="61" t="s">
        <v>562</v>
      </c>
      <c r="G368" s="33">
        <v>0</v>
      </c>
      <c r="H368" s="33">
        <v>0</v>
      </c>
      <c r="I368" s="3"/>
      <c r="J368" s="3"/>
      <c r="K368" s="3"/>
      <c r="L368" s="3"/>
      <c r="M368" s="3"/>
      <c r="N368" s="3"/>
      <c r="O368" s="3"/>
      <c r="P368" s="34">
        <f t="shared" si="15"/>
        <v>0</v>
      </c>
      <c r="Q368" s="35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/>
      <c r="X368" s="3"/>
      <c r="Y368" s="3">
        <v>0</v>
      </c>
      <c r="Z368" s="3">
        <v>0</v>
      </c>
      <c r="AA368" s="3">
        <v>0</v>
      </c>
      <c r="AB368" s="3">
        <v>0</v>
      </c>
      <c r="AC368" s="36">
        <f t="shared" si="16"/>
        <v>0</v>
      </c>
      <c r="AD368" s="37">
        <f t="shared" si="17"/>
        <v>0</v>
      </c>
    </row>
    <row r="369" spans="1:30" hidden="1" x14ac:dyDescent="0.25">
      <c r="A369" s="29">
        <v>357</v>
      </c>
      <c r="B369" s="61"/>
      <c r="C369" s="61"/>
      <c r="D369" s="31">
        <v>891801282</v>
      </c>
      <c r="E369" s="31">
        <v>216015660</v>
      </c>
      <c r="F369" s="61" t="s">
        <v>563</v>
      </c>
      <c r="G369" s="33">
        <v>0</v>
      </c>
      <c r="H369" s="33">
        <v>0</v>
      </c>
      <c r="I369" s="3"/>
      <c r="J369" s="3"/>
      <c r="K369" s="3"/>
      <c r="L369" s="3"/>
      <c r="M369" s="3"/>
      <c r="N369" s="3"/>
      <c r="O369" s="3"/>
      <c r="P369" s="34">
        <f t="shared" si="15"/>
        <v>0</v>
      </c>
      <c r="Q369" s="35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/>
      <c r="X369" s="3"/>
      <c r="Y369" s="3">
        <v>0</v>
      </c>
      <c r="Z369" s="3">
        <v>0</v>
      </c>
      <c r="AA369" s="3">
        <v>0</v>
      </c>
      <c r="AB369" s="3">
        <v>0</v>
      </c>
      <c r="AC369" s="36">
        <f t="shared" si="16"/>
        <v>0</v>
      </c>
      <c r="AD369" s="37">
        <f t="shared" si="17"/>
        <v>0</v>
      </c>
    </row>
    <row r="370" spans="1:30" hidden="1" x14ac:dyDescent="0.25">
      <c r="A370" s="38">
        <v>358</v>
      </c>
      <c r="B370" s="61"/>
      <c r="C370" s="61"/>
      <c r="D370" s="31">
        <v>800083233</v>
      </c>
      <c r="E370" s="31">
        <v>216415664</v>
      </c>
      <c r="F370" s="61" t="s">
        <v>564</v>
      </c>
      <c r="G370" s="33">
        <v>0</v>
      </c>
      <c r="H370" s="33">
        <v>0</v>
      </c>
      <c r="I370" s="3"/>
      <c r="J370" s="3"/>
      <c r="K370" s="3"/>
      <c r="L370" s="3"/>
      <c r="M370" s="3"/>
      <c r="N370" s="3"/>
      <c r="O370" s="3"/>
      <c r="P370" s="34">
        <f t="shared" si="15"/>
        <v>0</v>
      </c>
      <c r="Q370" s="35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/>
      <c r="X370" s="3"/>
      <c r="Y370" s="3">
        <v>0</v>
      </c>
      <c r="Z370" s="3">
        <v>0</v>
      </c>
      <c r="AA370" s="3">
        <v>0</v>
      </c>
      <c r="AB370" s="3">
        <v>0</v>
      </c>
      <c r="AC370" s="36">
        <f t="shared" si="16"/>
        <v>0</v>
      </c>
      <c r="AD370" s="37">
        <f t="shared" si="17"/>
        <v>0</v>
      </c>
    </row>
    <row r="371" spans="1:30" hidden="1" x14ac:dyDescent="0.25">
      <c r="A371" s="29">
        <v>359</v>
      </c>
      <c r="B371" s="61"/>
      <c r="C371" s="61"/>
      <c r="D371" s="31">
        <v>891802151</v>
      </c>
      <c r="E371" s="31">
        <v>216715667</v>
      </c>
      <c r="F371" s="61" t="s">
        <v>565</v>
      </c>
      <c r="G371" s="33">
        <v>0</v>
      </c>
      <c r="H371" s="33">
        <v>0</v>
      </c>
      <c r="I371" s="3"/>
      <c r="J371" s="3"/>
      <c r="K371" s="3"/>
      <c r="L371" s="3"/>
      <c r="M371" s="3"/>
      <c r="N371" s="3"/>
      <c r="O371" s="3"/>
      <c r="P371" s="34">
        <f t="shared" si="15"/>
        <v>0</v>
      </c>
      <c r="Q371" s="35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/>
      <c r="X371" s="3"/>
      <c r="Y371" s="3">
        <v>0</v>
      </c>
      <c r="Z371" s="3">
        <v>0</v>
      </c>
      <c r="AA371" s="3">
        <v>0</v>
      </c>
      <c r="AB371" s="3">
        <v>0</v>
      </c>
      <c r="AC371" s="36">
        <f t="shared" si="16"/>
        <v>0</v>
      </c>
      <c r="AD371" s="37">
        <f t="shared" si="17"/>
        <v>0</v>
      </c>
    </row>
    <row r="372" spans="1:30" hidden="1" x14ac:dyDescent="0.25">
      <c r="A372" s="38">
        <v>360</v>
      </c>
      <c r="B372" s="61"/>
      <c r="C372" s="61"/>
      <c r="D372" s="31">
        <v>891857821</v>
      </c>
      <c r="E372" s="31">
        <v>217315673</v>
      </c>
      <c r="F372" s="61" t="s">
        <v>566</v>
      </c>
      <c r="G372" s="33">
        <v>0</v>
      </c>
      <c r="H372" s="33">
        <v>0</v>
      </c>
      <c r="I372" s="3"/>
      <c r="J372" s="3"/>
      <c r="K372" s="3"/>
      <c r="L372" s="3"/>
      <c r="M372" s="3"/>
      <c r="N372" s="3"/>
      <c r="O372" s="3"/>
      <c r="P372" s="34">
        <f t="shared" si="15"/>
        <v>0</v>
      </c>
      <c r="Q372" s="35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/>
      <c r="X372" s="3"/>
      <c r="Y372" s="3">
        <v>0</v>
      </c>
      <c r="Z372" s="3">
        <v>0</v>
      </c>
      <c r="AA372" s="3">
        <v>0</v>
      </c>
      <c r="AB372" s="3">
        <v>0</v>
      </c>
      <c r="AC372" s="36">
        <f t="shared" si="16"/>
        <v>0</v>
      </c>
      <c r="AD372" s="37">
        <f t="shared" si="17"/>
        <v>0</v>
      </c>
    </row>
    <row r="373" spans="1:30" hidden="1" x14ac:dyDescent="0.25">
      <c r="A373" s="29">
        <v>361</v>
      </c>
      <c r="B373" s="61"/>
      <c r="C373" s="61"/>
      <c r="D373" s="31">
        <v>891801286</v>
      </c>
      <c r="E373" s="31">
        <v>217615676</v>
      </c>
      <c r="F373" s="61" t="s">
        <v>567</v>
      </c>
      <c r="G373" s="33">
        <v>0</v>
      </c>
      <c r="H373" s="33">
        <v>0</v>
      </c>
      <c r="I373" s="3"/>
      <c r="J373" s="3"/>
      <c r="K373" s="3"/>
      <c r="L373" s="3"/>
      <c r="M373" s="3"/>
      <c r="N373" s="3"/>
      <c r="O373" s="3"/>
      <c r="P373" s="34">
        <f t="shared" si="15"/>
        <v>0</v>
      </c>
      <c r="Q373" s="35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/>
      <c r="X373" s="3"/>
      <c r="Y373" s="3">
        <v>0</v>
      </c>
      <c r="Z373" s="3">
        <v>0</v>
      </c>
      <c r="AA373" s="3">
        <v>0</v>
      </c>
      <c r="AB373" s="3">
        <v>0</v>
      </c>
      <c r="AC373" s="36">
        <f t="shared" si="16"/>
        <v>0</v>
      </c>
      <c r="AD373" s="37">
        <f t="shared" si="17"/>
        <v>0</v>
      </c>
    </row>
    <row r="374" spans="1:30" hidden="1" x14ac:dyDescent="0.25">
      <c r="A374" s="38">
        <v>362</v>
      </c>
      <c r="B374" s="61"/>
      <c r="C374" s="61"/>
      <c r="D374" s="31">
        <v>891801369</v>
      </c>
      <c r="E374" s="31">
        <v>218115681</v>
      </c>
      <c r="F374" s="61" t="s">
        <v>568</v>
      </c>
      <c r="G374" s="33">
        <v>0</v>
      </c>
      <c r="H374" s="33">
        <v>0</v>
      </c>
      <c r="I374" s="3"/>
      <c r="J374" s="3"/>
      <c r="K374" s="3"/>
      <c r="L374" s="3"/>
      <c r="M374" s="3"/>
      <c r="N374" s="3"/>
      <c r="O374" s="3"/>
      <c r="P374" s="34">
        <f t="shared" si="15"/>
        <v>0</v>
      </c>
      <c r="Q374" s="35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/>
      <c r="X374" s="3"/>
      <c r="Y374" s="3">
        <v>0</v>
      </c>
      <c r="Z374" s="3">
        <v>0</v>
      </c>
      <c r="AA374" s="3">
        <v>0</v>
      </c>
      <c r="AB374" s="3">
        <v>0</v>
      </c>
      <c r="AC374" s="36">
        <f t="shared" si="16"/>
        <v>0</v>
      </c>
      <c r="AD374" s="37">
        <f t="shared" si="17"/>
        <v>0</v>
      </c>
    </row>
    <row r="375" spans="1:30" hidden="1" x14ac:dyDescent="0.25">
      <c r="A375" s="29">
        <v>363</v>
      </c>
      <c r="B375" s="61"/>
      <c r="C375" s="61"/>
      <c r="D375" s="31">
        <v>800020733</v>
      </c>
      <c r="E375" s="31">
        <v>218615686</v>
      </c>
      <c r="F375" s="61" t="s">
        <v>569</v>
      </c>
      <c r="G375" s="33">
        <v>0</v>
      </c>
      <c r="H375" s="33">
        <v>0</v>
      </c>
      <c r="I375" s="3"/>
      <c r="J375" s="3"/>
      <c r="K375" s="3"/>
      <c r="L375" s="3"/>
      <c r="M375" s="3"/>
      <c r="N375" s="3"/>
      <c r="O375" s="3"/>
      <c r="P375" s="34">
        <f t="shared" si="15"/>
        <v>0</v>
      </c>
      <c r="Q375" s="35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/>
      <c r="X375" s="3"/>
      <c r="Y375" s="3">
        <v>0</v>
      </c>
      <c r="Z375" s="3">
        <v>0</v>
      </c>
      <c r="AA375" s="3">
        <v>0</v>
      </c>
      <c r="AB375" s="3">
        <v>0</v>
      </c>
      <c r="AC375" s="36">
        <f t="shared" si="16"/>
        <v>0</v>
      </c>
      <c r="AD375" s="37">
        <f t="shared" si="17"/>
        <v>0</v>
      </c>
    </row>
    <row r="376" spans="1:30" hidden="1" x14ac:dyDescent="0.25">
      <c r="A376" s="38">
        <v>364</v>
      </c>
      <c r="B376" s="61"/>
      <c r="C376" s="61"/>
      <c r="D376" s="31">
        <v>800029386</v>
      </c>
      <c r="E376" s="31">
        <v>219015690</v>
      </c>
      <c r="F376" s="61" t="s">
        <v>570</v>
      </c>
      <c r="G376" s="33">
        <v>0</v>
      </c>
      <c r="H376" s="33">
        <v>0</v>
      </c>
      <c r="I376" s="3"/>
      <c r="J376" s="3"/>
      <c r="K376" s="3"/>
      <c r="L376" s="3"/>
      <c r="M376" s="3"/>
      <c r="N376" s="3"/>
      <c r="O376" s="3"/>
      <c r="P376" s="34">
        <f t="shared" si="15"/>
        <v>0</v>
      </c>
      <c r="Q376" s="35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/>
      <c r="X376" s="3"/>
      <c r="Y376" s="3">
        <v>0</v>
      </c>
      <c r="Z376" s="3">
        <v>0</v>
      </c>
      <c r="AA376" s="3">
        <v>0</v>
      </c>
      <c r="AB376" s="3">
        <v>0</v>
      </c>
      <c r="AC376" s="36">
        <f t="shared" si="16"/>
        <v>0</v>
      </c>
      <c r="AD376" s="37">
        <f t="shared" si="17"/>
        <v>0</v>
      </c>
    </row>
    <row r="377" spans="1:30" hidden="1" x14ac:dyDescent="0.25">
      <c r="A377" s="29">
        <v>365</v>
      </c>
      <c r="B377" s="61"/>
      <c r="C377" s="61"/>
      <c r="D377" s="31">
        <v>800039213</v>
      </c>
      <c r="E377" s="31">
        <v>219315693</v>
      </c>
      <c r="F377" s="61" t="s">
        <v>571</v>
      </c>
      <c r="G377" s="33">
        <v>0</v>
      </c>
      <c r="H377" s="33">
        <v>0</v>
      </c>
      <c r="I377" s="3"/>
      <c r="J377" s="3"/>
      <c r="K377" s="3"/>
      <c r="L377" s="3"/>
      <c r="M377" s="3"/>
      <c r="N377" s="3"/>
      <c r="O377" s="3"/>
      <c r="P377" s="34">
        <f t="shared" si="15"/>
        <v>0</v>
      </c>
      <c r="Q377" s="35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/>
      <c r="X377" s="3"/>
      <c r="Y377" s="3">
        <v>0</v>
      </c>
      <c r="Z377" s="3">
        <v>0</v>
      </c>
      <c r="AA377" s="3">
        <v>0</v>
      </c>
      <c r="AB377" s="3">
        <v>0</v>
      </c>
      <c r="AC377" s="36">
        <f t="shared" si="16"/>
        <v>0</v>
      </c>
      <c r="AD377" s="37">
        <f t="shared" si="17"/>
        <v>0</v>
      </c>
    </row>
    <row r="378" spans="1:30" hidden="1" x14ac:dyDescent="0.25">
      <c r="A378" s="38">
        <v>366</v>
      </c>
      <c r="B378" s="61"/>
      <c r="C378" s="61"/>
      <c r="D378" s="31">
        <v>800099651</v>
      </c>
      <c r="E378" s="31">
        <v>219615696</v>
      </c>
      <c r="F378" s="61" t="s">
        <v>572</v>
      </c>
      <c r="G378" s="33">
        <v>0</v>
      </c>
      <c r="H378" s="33">
        <v>0</v>
      </c>
      <c r="I378" s="3"/>
      <c r="J378" s="3"/>
      <c r="K378" s="3"/>
      <c r="L378" s="3"/>
      <c r="M378" s="3"/>
      <c r="N378" s="3"/>
      <c r="O378" s="3"/>
      <c r="P378" s="34">
        <f t="shared" si="15"/>
        <v>0</v>
      </c>
      <c r="Q378" s="35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/>
      <c r="X378" s="3"/>
      <c r="Y378" s="3">
        <v>0</v>
      </c>
      <c r="Z378" s="3">
        <v>0</v>
      </c>
      <c r="AA378" s="3">
        <v>0</v>
      </c>
      <c r="AB378" s="3">
        <v>0</v>
      </c>
      <c r="AC378" s="36">
        <f t="shared" si="16"/>
        <v>0</v>
      </c>
      <c r="AD378" s="37">
        <f t="shared" si="17"/>
        <v>0</v>
      </c>
    </row>
    <row r="379" spans="1:30" hidden="1" x14ac:dyDescent="0.25">
      <c r="A379" s="29">
        <v>367</v>
      </c>
      <c r="B379" s="61"/>
      <c r="C379" s="61"/>
      <c r="D379" s="31">
        <v>800050791</v>
      </c>
      <c r="E379" s="31">
        <v>212015720</v>
      </c>
      <c r="F379" s="61" t="s">
        <v>573</v>
      </c>
      <c r="G379" s="33">
        <v>0</v>
      </c>
      <c r="H379" s="33">
        <v>0</v>
      </c>
      <c r="I379" s="3"/>
      <c r="J379" s="3"/>
      <c r="K379" s="3"/>
      <c r="L379" s="3"/>
      <c r="M379" s="3"/>
      <c r="N379" s="3"/>
      <c r="O379" s="3"/>
      <c r="P379" s="34">
        <f t="shared" si="15"/>
        <v>0</v>
      </c>
      <c r="Q379" s="35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/>
      <c r="X379" s="3"/>
      <c r="Y379" s="3">
        <v>0</v>
      </c>
      <c r="Z379" s="3">
        <v>0</v>
      </c>
      <c r="AA379" s="3">
        <v>0</v>
      </c>
      <c r="AB379" s="3">
        <v>0</v>
      </c>
      <c r="AC379" s="36">
        <f t="shared" si="16"/>
        <v>0</v>
      </c>
      <c r="AD379" s="37">
        <f t="shared" si="17"/>
        <v>0</v>
      </c>
    </row>
    <row r="380" spans="1:30" hidden="1" x14ac:dyDescent="0.25">
      <c r="A380" s="38">
        <v>368</v>
      </c>
      <c r="B380" s="61"/>
      <c r="C380" s="61"/>
      <c r="D380" s="31">
        <v>800099441</v>
      </c>
      <c r="E380" s="31">
        <v>212315723</v>
      </c>
      <c r="F380" s="61" t="s">
        <v>574</v>
      </c>
      <c r="G380" s="33">
        <v>0</v>
      </c>
      <c r="H380" s="33">
        <v>0</v>
      </c>
      <c r="I380" s="3"/>
      <c r="J380" s="3"/>
      <c r="K380" s="3"/>
      <c r="L380" s="3"/>
      <c r="M380" s="3"/>
      <c r="N380" s="3"/>
      <c r="O380" s="3"/>
      <c r="P380" s="34">
        <f t="shared" si="15"/>
        <v>0</v>
      </c>
      <c r="Q380" s="35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/>
      <c r="X380" s="3"/>
      <c r="Y380" s="3">
        <v>0</v>
      </c>
      <c r="Z380" s="3">
        <v>0</v>
      </c>
      <c r="AA380" s="3">
        <v>0</v>
      </c>
      <c r="AB380" s="3">
        <v>0</v>
      </c>
      <c r="AC380" s="36">
        <f t="shared" si="16"/>
        <v>0</v>
      </c>
      <c r="AD380" s="37">
        <f t="shared" si="17"/>
        <v>0</v>
      </c>
    </row>
    <row r="381" spans="1:30" hidden="1" x14ac:dyDescent="0.25">
      <c r="A381" s="29">
        <v>369</v>
      </c>
      <c r="B381" s="61"/>
      <c r="C381" s="61"/>
      <c r="D381" s="31">
        <v>891801911</v>
      </c>
      <c r="E381" s="31">
        <v>214015740</v>
      </c>
      <c r="F381" s="61" t="s">
        <v>575</v>
      </c>
      <c r="G381" s="33">
        <v>0</v>
      </c>
      <c r="H381" s="33">
        <v>0</v>
      </c>
      <c r="I381" s="3"/>
      <c r="J381" s="3"/>
      <c r="K381" s="3"/>
      <c r="L381" s="3"/>
      <c r="M381" s="3"/>
      <c r="N381" s="3"/>
      <c r="O381" s="3"/>
      <c r="P381" s="34">
        <f t="shared" si="15"/>
        <v>0</v>
      </c>
      <c r="Q381" s="35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/>
      <c r="X381" s="3"/>
      <c r="Y381" s="3">
        <v>0</v>
      </c>
      <c r="Z381" s="3">
        <v>0</v>
      </c>
      <c r="AA381" s="3">
        <v>0</v>
      </c>
      <c r="AB381" s="3">
        <v>0</v>
      </c>
      <c r="AC381" s="36">
        <f t="shared" si="16"/>
        <v>0</v>
      </c>
      <c r="AD381" s="37">
        <f t="shared" si="17"/>
        <v>0</v>
      </c>
    </row>
    <row r="382" spans="1:30" hidden="1" x14ac:dyDescent="0.25">
      <c r="A382" s="38">
        <v>370</v>
      </c>
      <c r="B382" s="61"/>
      <c r="C382" s="61"/>
      <c r="D382" s="31">
        <v>891855016</v>
      </c>
      <c r="E382" s="31">
        <v>215315753</v>
      </c>
      <c r="F382" s="61" t="s">
        <v>576</v>
      </c>
      <c r="G382" s="33">
        <v>0</v>
      </c>
      <c r="H382" s="33">
        <v>0</v>
      </c>
      <c r="I382" s="3"/>
      <c r="J382" s="3"/>
      <c r="K382" s="3"/>
      <c r="L382" s="3"/>
      <c r="M382" s="3"/>
      <c r="N382" s="3"/>
      <c r="O382" s="3"/>
      <c r="P382" s="34">
        <f t="shared" si="15"/>
        <v>0</v>
      </c>
      <c r="Q382" s="35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/>
      <c r="X382" s="3"/>
      <c r="Y382" s="3">
        <v>0</v>
      </c>
      <c r="Z382" s="3">
        <v>0</v>
      </c>
      <c r="AA382" s="3">
        <v>0</v>
      </c>
      <c r="AB382" s="3">
        <v>0</v>
      </c>
      <c r="AC382" s="36">
        <f t="shared" si="16"/>
        <v>0</v>
      </c>
      <c r="AD382" s="37">
        <f t="shared" si="17"/>
        <v>0</v>
      </c>
    </row>
    <row r="383" spans="1:30" hidden="1" x14ac:dyDescent="0.25">
      <c r="A383" s="29">
        <v>371</v>
      </c>
      <c r="B383" s="61"/>
      <c r="C383" s="61"/>
      <c r="D383" s="31">
        <v>800026911</v>
      </c>
      <c r="E383" s="31">
        <v>215515755</v>
      </c>
      <c r="F383" s="61" t="s">
        <v>577</v>
      </c>
      <c r="G383" s="33">
        <v>0</v>
      </c>
      <c r="H383" s="33">
        <v>0</v>
      </c>
      <c r="I383" s="3"/>
      <c r="J383" s="3"/>
      <c r="K383" s="3"/>
      <c r="L383" s="3"/>
      <c r="M383" s="3"/>
      <c r="N383" s="3"/>
      <c r="O383" s="3"/>
      <c r="P383" s="34">
        <f t="shared" si="15"/>
        <v>0</v>
      </c>
      <c r="Q383" s="35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/>
      <c r="X383" s="3"/>
      <c r="Y383" s="3">
        <v>0</v>
      </c>
      <c r="Z383" s="3">
        <v>0</v>
      </c>
      <c r="AA383" s="3">
        <v>0</v>
      </c>
      <c r="AB383" s="3">
        <v>0</v>
      </c>
      <c r="AC383" s="36">
        <f t="shared" si="16"/>
        <v>0</v>
      </c>
      <c r="AD383" s="37">
        <f t="shared" si="17"/>
        <v>0</v>
      </c>
    </row>
    <row r="384" spans="1:30" hidden="1" x14ac:dyDescent="0.25">
      <c r="A384" s="38">
        <v>372</v>
      </c>
      <c r="B384" s="61"/>
      <c r="C384" s="61"/>
      <c r="D384" s="31">
        <v>800099210</v>
      </c>
      <c r="E384" s="31">
        <v>215715757</v>
      </c>
      <c r="F384" s="61" t="s">
        <v>578</v>
      </c>
      <c r="G384" s="33">
        <v>0</v>
      </c>
      <c r="H384" s="33">
        <v>0</v>
      </c>
      <c r="I384" s="3"/>
      <c r="J384" s="3"/>
      <c r="K384" s="3"/>
      <c r="L384" s="3"/>
      <c r="M384" s="3"/>
      <c r="N384" s="3"/>
      <c r="O384" s="3"/>
      <c r="P384" s="34">
        <f t="shared" si="15"/>
        <v>0</v>
      </c>
      <c r="Q384" s="35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/>
      <c r="X384" s="3"/>
      <c r="Y384" s="3">
        <v>0</v>
      </c>
      <c r="Z384" s="3">
        <v>0</v>
      </c>
      <c r="AA384" s="3">
        <v>0</v>
      </c>
      <c r="AB384" s="3">
        <v>0</v>
      </c>
      <c r="AC384" s="36">
        <f t="shared" si="16"/>
        <v>0</v>
      </c>
      <c r="AD384" s="37">
        <f t="shared" si="17"/>
        <v>0</v>
      </c>
    </row>
    <row r="385" spans="1:30" hidden="1" x14ac:dyDescent="0.25">
      <c r="A385" s="29">
        <v>373</v>
      </c>
      <c r="B385" s="61"/>
      <c r="C385" s="61"/>
      <c r="D385" s="31">
        <v>800029826</v>
      </c>
      <c r="E385" s="31">
        <v>216115761</v>
      </c>
      <c r="F385" s="61" t="s">
        <v>579</v>
      </c>
      <c r="G385" s="33">
        <v>0</v>
      </c>
      <c r="H385" s="33">
        <v>0</v>
      </c>
      <c r="I385" s="3"/>
      <c r="J385" s="3"/>
      <c r="K385" s="3"/>
      <c r="L385" s="3"/>
      <c r="M385" s="3"/>
      <c r="N385" s="3"/>
      <c r="O385" s="3"/>
      <c r="P385" s="34">
        <f t="shared" si="15"/>
        <v>0</v>
      </c>
      <c r="Q385" s="35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/>
      <c r="X385" s="3"/>
      <c r="Y385" s="3">
        <v>0</v>
      </c>
      <c r="Z385" s="3">
        <v>0</v>
      </c>
      <c r="AA385" s="3">
        <v>0</v>
      </c>
      <c r="AB385" s="3">
        <v>0</v>
      </c>
      <c r="AC385" s="36">
        <f t="shared" si="16"/>
        <v>0</v>
      </c>
      <c r="AD385" s="37">
        <f t="shared" si="17"/>
        <v>0</v>
      </c>
    </row>
    <row r="386" spans="1:30" hidden="1" x14ac:dyDescent="0.25">
      <c r="A386" s="38">
        <v>374</v>
      </c>
      <c r="B386" s="61"/>
      <c r="C386" s="61"/>
      <c r="D386" s="31">
        <v>800019277</v>
      </c>
      <c r="E386" s="31">
        <v>216215762</v>
      </c>
      <c r="F386" s="61" t="s">
        <v>580</v>
      </c>
      <c r="G386" s="33">
        <v>0</v>
      </c>
      <c r="H386" s="33">
        <v>0</v>
      </c>
      <c r="I386" s="3"/>
      <c r="J386" s="3"/>
      <c r="K386" s="3"/>
      <c r="L386" s="3"/>
      <c r="M386" s="3"/>
      <c r="N386" s="3"/>
      <c r="O386" s="3"/>
      <c r="P386" s="34">
        <f t="shared" si="15"/>
        <v>0</v>
      </c>
      <c r="Q386" s="35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/>
      <c r="X386" s="3"/>
      <c r="Y386" s="3">
        <v>0</v>
      </c>
      <c r="Z386" s="3">
        <v>0</v>
      </c>
      <c r="AA386" s="3">
        <v>0</v>
      </c>
      <c r="AB386" s="3">
        <v>0</v>
      </c>
      <c r="AC386" s="36">
        <f t="shared" si="16"/>
        <v>0</v>
      </c>
      <c r="AD386" s="37">
        <f t="shared" si="17"/>
        <v>0</v>
      </c>
    </row>
    <row r="387" spans="1:30" hidden="1" x14ac:dyDescent="0.25">
      <c r="A387" s="29">
        <v>375</v>
      </c>
      <c r="B387" s="61"/>
      <c r="C387" s="61"/>
      <c r="D387" s="31">
        <v>891801061</v>
      </c>
      <c r="E387" s="31">
        <v>216315763</v>
      </c>
      <c r="F387" s="61" t="s">
        <v>581</v>
      </c>
      <c r="G387" s="33">
        <v>0</v>
      </c>
      <c r="H387" s="33">
        <v>0</v>
      </c>
      <c r="I387" s="3"/>
      <c r="J387" s="3"/>
      <c r="K387" s="3"/>
      <c r="L387" s="3"/>
      <c r="M387" s="3"/>
      <c r="N387" s="3"/>
      <c r="O387" s="3"/>
      <c r="P387" s="34">
        <f t="shared" si="15"/>
        <v>0</v>
      </c>
      <c r="Q387" s="35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/>
      <c r="X387" s="3"/>
      <c r="Y387" s="3">
        <v>0</v>
      </c>
      <c r="Z387" s="3">
        <v>0</v>
      </c>
      <c r="AA387" s="3">
        <v>0</v>
      </c>
      <c r="AB387" s="3">
        <v>0</v>
      </c>
      <c r="AC387" s="36">
        <f t="shared" si="16"/>
        <v>0</v>
      </c>
      <c r="AD387" s="37">
        <f t="shared" si="17"/>
        <v>0</v>
      </c>
    </row>
    <row r="388" spans="1:30" hidden="1" x14ac:dyDescent="0.25">
      <c r="A388" s="38">
        <v>376</v>
      </c>
      <c r="B388" s="61"/>
      <c r="C388" s="61"/>
      <c r="D388" s="31">
        <v>800015909</v>
      </c>
      <c r="E388" s="31">
        <v>216415764</v>
      </c>
      <c r="F388" s="61" t="s">
        <v>582</v>
      </c>
      <c r="G388" s="33">
        <v>0</v>
      </c>
      <c r="H388" s="33">
        <v>0</v>
      </c>
      <c r="I388" s="3"/>
      <c r="J388" s="3"/>
      <c r="K388" s="3"/>
      <c r="L388" s="3"/>
      <c r="M388" s="3"/>
      <c r="N388" s="3"/>
      <c r="O388" s="3"/>
      <c r="P388" s="34">
        <f t="shared" si="15"/>
        <v>0</v>
      </c>
      <c r="Q388" s="35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/>
      <c r="X388" s="3"/>
      <c r="Y388" s="3">
        <v>0</v>
      </c>
      <c r="Z388" s="3">
        <v>0</v>
      </c>
      <c r="AA388" s="3">
        <v>0</v>
      </c>
      <c r="AB388" s="3">
        <v>0</v>
      </c>
      <c r="AC388" s="36">
        <f t="shared" si="16"/>
        <v>0</v>
      </c>
      <c r="AD388" s="37">
        <f t="shared" si="17"/>
        <v>0</v>
      </c>
    </row>
    <row r="389" spans="1:30" hidden="1" x14ac:dyDescent="0.25">
      <c r="A389" s="29">
        <v>377</v>
      </c>
      <c r="B389" s="61"/>
      <c r="C389" s="61"/>
      <c r="D389" s="31">
        <v>891856472</v>
      </c>
      <c r="E389" s="31">
        <v>217415774</v>
      </c>
      <c r="F389" s="61" t="s">
        <v>583</v>
      </c>
      <c r="G389" s="33">
        <v>0</v>
      </c>
      <c r="H389" s="33">
        <v>0</v>
      </c>
      <c r="I389" s="3"/>
      <c r="J389" s="3"/>
      <c r="K389" s="3"/>
      <c r="L389" s="3"/>
      <c r="M389" s="3"/>
      <c r="N389" s="3"/>
      <c r="O389" s="3"/>
      <c r="P389" s="34">
        <f t="shared" si="15"/>
        <v>0</v>
      </c>
      <c r="Q389" s="35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/>
      <c r="X389" s="3"/>
      <c r="Y389" s="3">
        <v>0</v>
      </c>
      <c r="Z389" s="3">
        <v>0</v>
      </c>
      <c r="AA389" s="3">
        <v>0</v>
      </c>
      <c r="AB389" s="3">
        <v>0</v>
      </c>
      <c r="AC389" s="36">
        <f t="shared" si="16"/>
        <v>0</v>
      </c>
      <c r="AD389" s="37">
        <f t="shared" si="17"/>
        <v>0</v>
      </c>
    </row>
    <row r="390" spans="1:30" hidden="1" x14ac:dyDescent="0.25">
      <c r="A390" s="38">
        <v>378</v>
      </c>
      <c r="B390" s="61"/>
      <c r="C390" s="61"/>
      <c r="D390" s="31">
        <v>800030988</v>
      </c>
      <c r="E390" s="31">
        <v>217615776</v>
      </c>
      <c r="F390" s="61" t="s">
        <v>584</v>
      </c>
      <c r="G390" s="33">
        <v>0</v>
      </c>
      <c r="H390" s="33">
        <v>0</v>
      </c>
      <c r="I390" s="3"/>
      <c r="J390" s="3"/>
      <c r="K390" s="3"/>
      <c r="L390" s="3"/>
      <c r="M390" s="3"/>
      <c r="N390" s="3"/>
      <c r="O390" s="3"/>
      <c r="P390" s="34">
        <f t="shared" si="15"/>
        <v>0</v>
      </c>
      <c r="Q390" s="35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/>
      <c r="X390" s="3"/>
      <c r="Y390" s="3">
        <v>0</v>
      </c>
      <c r="Z390" s="3">
        <v>0</v>
      </c>
      <c r="AA390" s="3">
        <v>0</v>
      </c>
      <c r="AB390" s="3">
        <v>0</v>
      </c>
      <c r="AC390" s="36">
        <f t="shared" si="16"/>
        <v>0</v>
      </c>
      <c r="AD390" s="37">
        <f t="shared" si="17"/>
        <v>0</v>
      </c>
    </row>
    <row r="391" spans="1:30" hidden="1" x14ac:dyDescent="0.25">
      <c r="A391" s="29">
        <v>379</v>
      </c>
      <c r="B391" s="61"/>
      <c r="C391" s="61"/>
      <c r="D391" s="31">
        <v>800028576</v>
      </c>
      <c r="E391" s="31">
        <v>217815778</v>
      </c>
      <c r="F391" s="61" t="s">
        <v>585</v>
      </c>
      <c r="G391" s="33">
        <v>0</v>
      </c>
      <c r="H391" s="33">
        <v>0</v>
      </c>
      <c r="I391" s="3"/>
      <c r="J391" s="3"/>
      <c r="K391" s="3"/>
      <c r="L391" s="3"/>
      <c r="M391" s="3"/>
      <c r="N391" s="3"/>
      <c r="O391" s="3"/>
      <c r="P391" s="34">
        <f t="shared" si="15"/>
        <v>0</v>
      </c>
      <c r="Q391" s="35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/>
      <c r="X391" s="3"/>
      <c r="Y391" s="3">
        <v>0</v>
      </c>
      <c r="Z391" s="3">
        <v>0</v>
      </c>
      <c r="AA391" s="3">
        <v>0</v>
      </c>
      <c r="AB391" s="3">
        <v>0</v>
      </c>
      <c r="AC391" s="36">
        <f t="shared" si="16"/>
        <v>0</v>
      </c>
      <c r="AD391" s="37">
        <f t="shared" si="17"/>
        <v>0</v>
      </c>
    </row>
    <row r="392" spans="1:30" hidden="1" x14ac:dyDescent="0.25">
      <c r="A392" s="38">
        <v>380</v>
      </c>
      <c r="B392" s="61"/>
      <c r="C392" s="61"/>
      <c r="D392" s="31">
        <v>891856131</v>
      </c>
      <c r="E392" s="31">
        <v>219015790</v>
      </c>
      <c r="F392" s="61" t="s">
        <v>586</v>
      </c>
      <c r="G392" s="33">
        <v>0</v>
      </c>
      <c r="H392" s="33">
        <v>0</v>
      </c>
      <c r="I392" s="3"/>
      <c r="J392" s="3"/>
      <c r="K392" s="3"/>
      <c r="L392" s="3"/>
      <c r="M392" s="3"/>
      <c r="N392" s="3"/>
      <c r="O392" s="3"/>
      <c r="P392" s="34">
        <f t="shared" si="15"/>
        <v>0</v>
      </c>
      <c r="Q392" s="35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/>
      <c r="X392" s="3"/>
      <c r="Y392" s="3">
        <v>0</v>
      </c>
      <c r="Z392" s="3">
        <v>0</v>
      </c>
      <c r="AA392" s="3">
        <v>0</v>
      </c>
      <c r="AB392" s="3">
        <v>0</v>
      </c>
      <c r="AC392" s="36">
        <f t="shared" si="16"/>
        <v>0</v>
      </c>
      <c r="AD392" s="37">
        <f t="shared" si="17"/>
        <v>0</v>
      </c>
    </row>
    <row r="393" spans="1:30" hidden="1" x14ac:dyDescent="0.25">
      <c r="A393" s="29">
        <v>381</v>
      </c>
      <c r="B393" s="61"/>
      <c r="C393" s="61"/>
      <c r="D393" s="31">
        <v>800019709</v>
      </c>
      <c r="E393" s="31">
        <v>219815798</v>
      </c>
      <c r="F393" s="61" t="s">
        <v>587</v>
      </c>
      <c r="G393" s="33">
        <v>0</v>
      </c>
      <c r="H393" s="33">
        <v>0</v>
      </c>
      <c r="I393" s="3"/>
      <c r="J393" s="3"/>
      <c r="K393" s="3"/>
      <c r="L393" s="3"/>
      <c r="M393" s="3"/>
      <c r="N393" s="3"/>
      <c r="O393" s="3"/>
      <c r="P393" s="34">
        <f t="shared" si="15"/>
        <v>0</v>
      </c>
      <c r="Q393" s="35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/>
      <c r="X393" s="3"/>
      <c r="Y393" s="3">
        <v>0</v>
      </c>
      <c r="Z393" s="3">
        <v>0</v>
      </c>
      <c r="AA393" s="3">
        <v>0</v>
      </c>
      <c r="AB393" s="3">
        <v>0</v>
      </c>
      <c r="AC393" s="36">
        <f t="shared" si="16"/>
        <v>0</v>
      </c>
      <c r="AD393" s="37">
        <f t="shared" si="17"/>
        <v>0</v>
      </c>
    </row>
    <row r="394" spans="1:30" hidden="1" x14ac:dyDescent="0.25">
      <c r="A394" s="38">
        <v>382</v>
      </c>
      <c r="B394" s="61"/>
      <c r="C394" s="61"/>
      <c r="D394" s="31">
        <v>891800860</v>
      </c>
      <c r="E394" s="31">
        <v>210415804</v>
      </c>
      <c r="F394" s="61" t="s">
        <v>588</v>
      </c>
      <c r="G394" s="33">
        <v>0</v>
      </c>
      <c r="H394" s="33">
        <v>0</v>
      </c>
      <c r="I394" s="3"/>
      <c r="J394" s="3"/>
      <c r="K394" s="3"/>
      <c r="L394" s="3"/>
      <c r="M394" s="3"/>
      <c r="N394" s="3"/>
      <c r="O394" s="3"/>
      <c r="P394" s="34">
        <f t="shared" si="15"/>
        <v>0</v>
      </c>
      <c r="Q394" s="35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/>
      <c r="X394" s="3"/>
      <c r="Y394" s="3">
        <v>0</v>
      </c>
      <c r="Z394" s="3">
        <v>0</v>
      </c>
      <c r="AA394" s="3">
        <v>0</v>
      </c>
      <c r="AB394" s="3">
        <v>0</v>
      </c>
      <c r="AC394" s="36">
        <f t="shared" si="16"/>
        <v>0</v>
      </c>
      <c r="AD394" s="37">
        <f t="shared" si="17"/>
        <v>0</v>
      </c>
    </row>
    <row r="395" spans="1:30" hidden="1" x14ac:dyDescent="0.25">
      <c r="A395" s="29">
        <v>383</v>
      </c>
      <c r="B395" s="61"/>
      <c r="C395" s="61"/>
      <c r="D395" s="31">
        <v>891855361</v>
      </c>
      <c r="E395" s="31">
        <v>210615806</v>
      </c>
      <c r="F395" s="61" t="s">
        <v>589</v>
      </c>
      <c r="G395" s="33">
        <v>0</v>
      </c>
      <c r="H395" s="33">
        <v>0</v>
      </c>
      <c r="I395" s="3"/>
      <c r="J395" s="3"/>
      <c r="K395" s="3"/>
      <c r="L395" s="3"/>
      <c r="M395" s="3"/>
      <c r="N395" s="3"/>
      <c r="O395" s="3"/>
      <c r="P395" s="34">
        <f t="shared" si="15"/>
        <v>0</v>
      </c>
      <c r="Q395" s="35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/>
      <c r="X395" s="3"/>
      <c r="Y395" s="3">
        <v>0</v>
      </c>
      <c r="Z395" s="3">
        <v>0</v>
      </c>
      <c r="AA395" s="3">
        <v>0</v>
      </c>
      <c r="AB395" s="3">
        <v>0</v>
      </c>
      <c r="AC395" s="36">
        <f t="shared" si="16"/>
        <v>0</v>
      </c>
      <c r="AD395" s="37">
        <f t="shared" si="17"/>
        <v>0</v>
      </c>
    </row>
    <row r="396" spans="1:30" hidden="1" x14ac:dyDescent="0.25">
      <c r="A396" s="38">
        <v>384</v>
      </c>
      <c r="B396" s="61"/>
      <c r="C396" s="61"/>
      <c r="D396" s="31">
        <v>800028436</v>
      </c>
      <c r="E396" s="31">
        <v>210815808</v>
      </c>
      <c r="F396" s="61" t="s">
        <v>590</v>
      </c>
      <c r="G396" s="33">
        <v>0</v>
      </c>
      <c r="H396" s="33">
        <v>0</v>
      </c>
      <c r="I396" s="3"/>
      <c r="J396" s="3"/>
      <c r="K396" s="3"/>
      <c r="L396" s="3"/>
      <c r="M396" s="3"/>
      <c r="N396" s="3"/>
      <c r="O396" s="3"/>
      <c r="P396" s="34">
        <f t="shared" si="15"/>
        <v>0</v>
      </c>
      <c r="Q396" s="35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/>
      <c r="X396" s="3"/>
      <c r="Y396" s="3">
        <v>0</v>
      </c>
      <c r="Z396" s="3">
        <v>0</v>
      </c>
      <c r="AA396" s="3">
        <v>0</v>
      </c>
      <c r="AB396" s="3">
        <v>0</v>
      </c>
      <c r="AC396" s="36">
        <f t="shared" si="16"/>
        <v>0</v>
      </c>
      <c r="AD396" s="37">
        <f t="shared" si="17"/>
        <v>0</v>
      </c>
    </row>
    <row r="397" spans="1:30" hidden="1" x14ac:dyDescent="0.25">
      <c r="A397" s="29">
        <v>385</v>
      </c>
      <c r="B397" s="61"/>
      <c r="C397" s="61"/>
      <c r="D397" s="31">
        <v>800099187</v>
      </c>
      <c r="E397" s="31">
        <v>211015810</v>
      </c>
      <c r="F397" s="61" t="s">
        <v>591</v>
      </c>
      <c r="G397" s="33">
        <v>0</v>
      </c>
      <c r="H397" s="33">
        <v>0</v>
      </c>
      <c r="I397" s="3"/>
      <c r="J397" s="3"/>
      <c r="K397" s="3"/>
      <c r="L397" s="3"/>
      <c r="M397" s="3"/>
      <c r="N397" s="3"/>
      <c r="O397" s="3"/>
      <c r="P397" s="34">
        <f t="shared" si="15"/>
        <v>0</v>
      </c>
      <c r="Q397" s="35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/>
      <c r="X397" s="3"/>
      <c r="Y397" s="3">
        <v>0</v>
      </c>
      <c r="Z397" s="3">
        <v>0</v>
      </c>
      <c r="AA397" s="3">
        <v>0</v>
      </c>
      <c r="AB397" s="3">
        <v>0</v>
      </c>
      <c r="AC397" s="36">
        <f t="shared" si="16"/>
        <v>0</v>
      </c>
      <c r="AD397" s="37">
        <f t="shared" si="17"/>
        <v>0</v>
      </c>
    </row>
    <row r="398" spans="1:30" hidden="1" x14ac:dyDescent="0.25">
      <c r="A398" s="38">
        <v>386</v>
      </c>
      <c r="B398" s="61"/>
      <c r="C398" s="61"/>
      <c r="D398" s="31">
        <v>800099642</v>
      </c>
      <c r="E398" s="31">
        <v>211415814</v>
      </c>
      <c r="F398" s="61" t="s">
        <v>592</v>
      </c>
      <c r="G398" s="33">
        <v>0</v>
      </c>
      <c r="H398" s="33">
        <v>0</v>
      </c>
      <c r="I398" s="3"/>
      <c r="J398" s="3"/>
      <c r="K398" s="3"/>
      <c r="L398" s="3"/>
      <c r="M398" s="3"/>
      <c r="N398" s="3"/>
      <c r="O398" s="3"/>
      <c r="P398" s="34">
        <f t="shared" ref="P398:P461" si="18">SUM(G398:N398)</f>
        <v>0</v>
      </c>
      <c r="Q398" s="35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/>
      <c r="X398" s="3"/>
      <c r="Y398" s="3">
        <v>0</v>
      </c>
      <c r="Z398" s="3">
        <v>0</v>
      </c>
      <c r="AA398" s="3">
        <v>0</v>
      </c>
      <c r="AB398" s="3">
        <v>0</v>
      </c>
      <c r="AC398" s="36">
        <f t="shared" ref="AC398:AC461" si="19">SUM(R398:AB398)</f>
        <v>0</v>
      </c>
      <c r="AD398" s="37">
        <f t="shared" ref="AD398:AD461" si="20">+P398+Q398-AC398</f>
        <v>0</v>
      </c>
    </row>
    <row r="399" spans="1:30" hidden="1" x14ac:dyDescent="0.25">
      <c r="A399" s="29">
        <v>387</v>
      </c>
      <c r="B399" s="61"/>
      <c r="C399" s="61"/>
      <c r="D399" s="31">
        <v>800062255</v>
      </c>
      <c r="E399" s="31">
        <v>211615816</v>
      </c>
      <c r="F399" s="61" t="s">
        <v>593</v>
      </c>
      <c r="G399" s="33">
        <v>0</v>
      </c>
      <c r="H399" s="33">
        <v>0</v>
      </c>
      <c r="I399" s="3"/>
      <c r="J399" s="3"/>
      <c r="K399" s="3"/>
      <c r="L399" s="3"/>
      <c r="M399" s="3"/>
      <c r="N399" s="3"/>
      <c r="O399" s="3"/>
      <c r="P399" s="34">
        <f t="shared" si="18"/>
        <v>0</v>
      </c>
      <c r="Q399" s="35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/>
      <c r="X399" s="3"/>
      <c r="Y399" s="3">
        <v>0</v>
      </c>
      <c r="Z399" s="3">
        <v>0</v>
      </c>
      <c r="AA399" s="3">
        <v>0</v>
      </c>
      <c r="AB399" s="3">
        <v>0</v>
      </c>
      <c r="AC399" s="36">
        <f t="shared" si="19"/>
        <v>0</v>
      </c>
      <c r="AD399" s="37">
        <f t="shared" si="20"/>
        <v>0</v>
      </c>
    </row>
    <row r="400" spans="1:30" hidden="1" x14ac:dyDescent="0.25">
      <c r="A400" s="38">
        <v>388</v>
      </c>
      <c r="B400" s="61"/>
      <c r="C400" s="61"/>
      <c r="D400" s="31">
        <v>891856625</v>
      </c>
      <c r="E400" s="31">
        <v>212015820</v>
      </c>
      <c r="F400" s="61" t="s">
        <v>594</v>
      </c>
      <c r="G400" s="33">
        <v>0</v>
      </c>
      <c r="H400" s="33">
        <v>0</v>
      </c>
      <c r="I400" s="3"/>
      <c r="J400" s="3"/>
      <c r="K400" s="3"/>
      <c r="L400" s="3"/>
      <c r="M400" s="3"/>
      <c r="N400" s="3"/>
      <c r="O400" s="3"/>
      <c r="P400" s="34">
        <f t="shared" si="18"/>
        <v>0</v>
      </c>
      <c r="Q400" s="35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/>
      <c r="X400" s="3"/>
      <c r="Y400" s="3">
        <v>0</v>
      </c>
      <c r="Z400" s="3">
        <v>0</v>
      </c>
      <c r="AA400" s="3">
        <v>0</v>
      </c>
      <c r="AB400" s="3">
        <v>0</v>
      </c>
      <c r="AC400" s="36">
        <f t="shared" si="19"/>
        <v>0</v>
      </c>
      <c r="AD400" s="37">
        <f t="shared" si="20"/>
        <v>0</v>
      </c>
    </row>
    <row r="401" spans="1:30" hidden="1" x14ac:dyDescent="0.25">
      <c r="A401" s="29">
        <v>389</v>
      </c>
      <c r="B401" s="61"/>
      <c r="C401" s="61"/>
      <c r="D401" s="31">
        <v>800012635</v>
      </c>
      <c r="E401" s="31">
        <v>212215822</v>
      </c>
      <c r="F401" s="61" t="s">
        <v>595</v>
      </c>
      <c r="G401" s="33">
        <v>0</v>
      </c>
      <c r="H401" s="33">
        <v>0</v>
      </c>
      <c r="I401" s="3"/>
      <c r="J401" s="3"/>
      <c r="K401" s="3"/>
      <c r="L401" s="3"/>
      <c r="M401" s="3"/>
      <c r="N401" s="3"/>
      <c r="O401" s="3"/>
      <c r="P401" s="34">
        <f t="shared" si="18"/>
        <v>0</v>
      </c>
      <c r="Q401" s="35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/>
      <c r="X401" s="3"/>
      <c r="Y401" s="3">
        <v>0</v>
      </c>
      <c r="Z401" s="3">
        <v>0</v>
      </c>
      <c r="AA401" s="3">
        <v>0</v>
      </c>
      <c r="AB401" s="3">
        <v>0</v>
      </c>
      <c r="AC401" s="36">
        <f t="shared" si="19"/>
        <v>0</v>
      </c>
      <c r="AD401" s="37">
        <f t="shared" si="20"/>
        <v>0</v>
      </c>
    </row>
    <row r="402" spans="1:30" hidden="1" x14ac:dyDescent="0.25">
      <c r="A402" s="38">
        <v>390</v>
      </c>
      <c r="B402" s="61"/>
      <c r="C402" s="61"/>
      <c r="D402" s="31">
        <v>800099639</v>
      </c>
      <c r="E402" s="31">
        <v>213215832</v>
      </c>
      <c r="F402" s="61" t="s">
        <v>596</v>
      </c>
      <c r="G402" s="33">
        <v>0</v>
      </c>
      <c r="H402" s="33">
        <v>0</v>
      </c>
      <c r="I402" s="3"/>
      <c r="J402" s="3"/>
      <c r="K402" s="3"/>
      <c r="L402" s="3"/>
      <c r="M402" s="3"/>
      <c r="N402" s="3"/>
      <c r="O402" s="3"/>
      <c r="P402" s="34">
        <f t="shared" si="18"/>
        <v>0</v>
      </c>
      <c r="Q402" s="35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/>
      <c r="X402" s="3"/>
      <c r="Y402" s="3">
        <v>0</v>
      </c>
      <c r="Z402" s="3">
        <v>0</v>
      </c>
      <c r="AA402" s="3">
        <v>0</v>
      </c>
      <c r="AB402" s="3">
        <v>0</v>
      </c>
      <c r="AC402" s="36">
        <f t="shared" si="19"/>
        <v>0</v>
      </c>
      <c r="AD402" s="37">
        <f t="shared" si="20"/>
        <v>0</v>
      </c>
    </row>
    <row r="403" spans="1:30" hidden="1" x14ac:dyDescent="0.25">
      <c r="A403" s="29">
        <v>391</v>
      </c>
      <c r="B403" s="61"/>
      <c r="C403" s="61"/>
      <c r="D403" s="31">
        <v>891801787</v>
      </c>
      <c r="E403" s="31">
        <v>213515835</v>
      </c>
      <c r="F403" s="61" t="s">
        <v>597</v>
      </c>
      <c r="G403" s="33">
        <v>0</v>
      </c>
      <c r="H403" s="33">
        <v>0</v>
      </c>
      <c r="I403" s="3"/>
      <c r="J403" s="3"/>
      <c r="K403" s="3"/>
      <c r="L403" s="3"/>
      <c r="M403" s="3"/>
      <c r="N403" s="3"/>
      <c r="O403" s="3"/>
      <c r="P403" s="34">
        <f t="shared" si="18"/>
        <v>0</v>
      </c>
      <c r="Q403" s="35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/>
      <c r="X403" s="3"/>
      <c r="Y403" s="3">
        <v>0</v>
      </c>
      <c r="Z403" s="3">
        <v>0</v>
      </c>
      <c r="AA403" s="3">
        <v>0</v>
      </c>
      <c r="AB403" s="3">
        <v>0</v>
      </c>
      <c r="AC403" s="36">
        <f t="shared" si="19"/>
        <v>0</v>
      </c>
      <c r="AD403" s="37">
        <f t="shared" si="20"/>
        <v>0</v>
      </c>
    </row>
    <row r="404" spans="1:30" hidden="1" x14ac:dyDescent="0.25">
      <c r="A404" s="38">
        <v>392</v>
      </c>
      <c r="B404" s="61"/>
      <c r="C404" s="61"/>
      <c r="D404" s="31">
        <v>800027292</v>
      </c>
      <c r="E404" s="31">
        <v>213715837</v>
      </c>
      <c r="F404" s="61" t="s">
        <v>598</v>
      </c>
      <c r="G404" s="33">
        <v>0</v>
      </c>
      <c r="H404" s="33">
        <v>0</v>
      </c>
      <c r="I404" s="3"/>
      <c r="J404" s="3"/>
      <c r="K404" s="3"/>
      <c r="L404" s="3"/>
      <c r="M404" s="3"/>
      <c r="N404" s="3"/>
      <c r="O404" s="3"/>
      <c r="P404" s="34">
        <f t="shared" si="18"/>
        <v>0</v>
      </c>
      <c r="Q404" s="35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/>
      <c r="X404" s="3"/>
      <c r="Y404" s="3">
        <v>0</v>
      </c>
      <c r="Z404" s="3">
        <v>0</v>
      </c>
      <c r="AA404" s="3">
        <v>0</v>
      </c>
      <c r="AB404" s="3">
        <v>0</v>
      </c>
      <c r="AC404" s="36">
        <f t="shared" si="19"/>
        <v>0</v>
      </c>
      <c r="AD404" s="37">
        <f t="shared" si="20"/>
        <v>0</v>
      </c>
    </row>
    <row r="405" spans="1:30" hidden="1" x14ac:dyDescent="0.25">
      <c r="A405" s="29">
        <v>393</v>
      </c>
      <c r="B405" s="61"/>
      <c r="C405" s="61"/>
      <c r="D405" s="31">
        <v>800099635</v>
      </c>
      <c r="E405" s="31">
        <v>213915839</v>
      </c>
      <c r="F405" s="61" t="s">
        <v>599</v>
      </c>
      <c r="G405" s="33">
        <v>0</v>
      </c>
      <c r="H405" s="33">
        <v>0</v>
      </c>
      <c r="I405" s="3"/>
      <c r="J405" s="3"/>
      <c r="K405" s="3"/>
      <c r="L405" s="3"/>
      <c r="M405" s="3"/>
      <c r="N405" s="3"/>
      <c r="O405" s="3"/>
      <c r="P405" s="34">
        <f t="shared" si="18"/>
        <v>0</v>
      </c>
      <c r="Q405" s="35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/>
      <c r="X405" s="3"/>
      <c r="Y405" s="3">
        <v>0</v>
      </c>
      <c r="Z405" s="3">
        <v>0</v>
      </c>
      <c r="AA405" s="3">
        <v>0</v>
      </c>
      <c r="AB405" s="3">
        <v>0</v>
      </c>
      <c r="AC405" s="36">
        <f t="shared" si="19"/>
        <v>0</v>
      </c>
      <c r="AD405" s="37">
        <f t="shared" si="20"/>
        <v>0</v>
      </c>
    </row>
    <row r="406" spans="1:30" hidden="1" x14ac:dyDescent="0.25">
      <c r="A406" s="38">
        <v>394</v>
      </c>
      <c r="B406" s="61"/>
      <c r="C406" s="61"/>
      <c r="D406" s="31">
        <v>800099631</v>
      </c>
      <c r="E406" s="31">
        <v>214215842</v>
      </c>
      <c r="F406" s="61" t="s">
        <v>600</v>
      </c>
      <c r="G406" s="33">
        <v>0</v>
      </c>
      <c r="H406" s="33">
        <v>0</v>
      </c>
      <c r="I406" s="3"/>
      <c r="J406" s="3"/>
      <c r="K406" s="3"/>
      <c r="L406" s="3"/>
      <c r="M406" s="3"/>
      <c r="N406" s="3"/>
      <c r="O406" s="3"/>
      <c r="P406" s="34">
        <f t="shared" si="18"/>
        <v>0</v>
      </c>
      <c r="Q406" s="35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/>
      <c r="X406" s="3"/>
      <c r="Y406" s="3">
        <v>0</v>
      </c>
      <c r="Z406" s="3">
        <v>0</v>
      </c>
      <c r="AA406" s="3">
        <v>0</v>
      </c>
      <c r="AB406" s="3">
        <v>0</v>
      </c>
      <c r="AC406" s="36">
        <f t="shared" si="19"/>
        <v>0</v>
      </c>
      <c r="AD406" s="37">
        <f t="shared" si="20"/>
        <v>0</v>
      </c>
    </row>
    <row r="407" spans="1:30" hidden="1" x14ac:dyDescent="0.25">
      <c r="A407" s="29">
        <v>395</v>
      </c>
      <c r="B407" s="61"/>
      <c r="C407" s="61"/>
      <c r="D407" s="31">
        <v>891800986</v>
      </c>
      <c r="E407" s="31">
        <v>216115861</v>
      </c>
      <c r="F407" s="61" t="s">
        <v>601</v>
      </c>
      <c r="G407" s="33">
        <v>0</v>
      </c>
      <c r="H407" s="33">
        <v>0</v>
      </c>
      <c r="I407" s="3"/>
      <c r="J407" s="3"/>
      <c r="K407" s="3"/>
      <c r="L407" s="3"/>
      <c r="M407" s="3"/>
      <c r="N407" s="3"/>
      <c r="O407" s="3"/>
      <c r="P407" s="34">
        <f t="shared" si="18"/>
        <v>0</v>
      </c>
      <c r="Q407" s="35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/>
      <c r="X407" s="3"/>
      <c r="Y407" s="3">
        <v>0</v>
      </c>
      <c r="Z407" s="3">
        <v>0</v>
      </c>
      <c r="AA407" s="3">
        <v>0</v>
      </c>
      <c r="AB407" s="3">
        <v>0</v>
      </c>
      <c r="AC407" s="36">
        <f t="shared" si="19"/>
        <v>0</v>
      </c>
      <c r="AD407" s="37">
        <f t="shared" si="20"/>
        <v>0</v>
      </c>
    </row>
    <row r="408" spans="1:30" hidden="1" x14ac:dyDescent="0.25">
      <c r="A408" s="38">
        <v>396</v>
      </c>
      <c r="B408" s="61"/>
      <c r="C408" s="61"/>
      <c r="D408" s="31">
        <v>891801347</v>
      </c>
      <c r="E408" s="31">
        <v>217915879</v>
      </c>
      <c r="F408" s="61" t="s">
        <v>602</v>
      </c>
      <c r="G408" s="33">
        <v>0</v>
      </c>
      <c r="H408" s="33">
        <v>0</v>
      </c>
      <c r="I408" s="3"/>
      <c r="J408" s="3"/>
      <c r="K408" s="3"/>
      <c r="L408" s="3"/>
      <c r="M408" s="3"/>
      <c r="N408" s="3"/>
      <c r="O408" s="3"/>
      <c r="P408" s="34">
        <f t="shared" si="18"/>
        <v>0</v>
      </c>
      <c r="Q408" s="35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/>
      <c r="X408" s="3"/>
      <c r="Y408" s="3">
        <v>0</v>
      </c>
      <c r="Z408" s="3">
        <v>0</v>
      </c>
      <c r="AA408" s="3">
        <v>0</v>
      </c>
      <c r="AB408" s="3">
        <v>0</v>
      </c>
      <c r="AC408" s="36">
        <f t="shared" si="19"/>
        <v>0</v>
      </c>
      <c r="AD408" s="37">
        <f t="shared" si="20"/>
        <v>0</v>
      </c>
    </row>
    <row r="409" spans="1:30" hidden="1" x14ac:dyDescent="0.25">
      <c r="A409" s="29">
        <v>397</v>
      </c>
      <c r="B409" s="61"/>
      <c r="C409" s="61"/>
      <c r="D409" s="31">
        <v>891802106</v>
      </c>
      <c r="E409" s="31">
        <v>219715897</v>
      </c>
      <c r="F409" s="61" t="s">
        <v>603</v>
      </c>
      <c r="G409" s="33">
        <v>0</v>
      </c>
      <c r="H409" s="33">
        <v>0</v>
      </c>
      <c r="I409" s="3"/>
      <c r="J409" s="3"/>
      <c r="K409" s="3"/>
      <c r="L409" s="3"/>
      <c r="M409" s="3"/>
      <c r="N409" s="3"/>
      <c r="O409" s="3"/>
      <c r="P409" s="34">
        <f t="shared" si="18"/>
        <v>0</v>
      </c>
      <c r="Q409" s="35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/>
      <c r="X409" s="3"/>
      <c r="Y409" s="3">
        <v>0</v>
      </c>
      <c r="Z409" s="3">
        <v>0</v>
      </c>
      <c r="AA409" s="3">
        <v>0</v>
      </c>
      <c r="AB409" s="3">
        <v>0</v>
      </c>
      <c r="AC409" s="36">
        <f t="shared" si="19"/>
        <v>0</v>
      </c>
      <c r="AD409" s="37">
        <f t="shared" si="20"/>
        <v>0</v>
      </c>
    </row>
    <row r="410" spans="1:30" hidden="1" x14ac:dyDescent="0.25">
      <c r="A410" s="38">
        <v>398</v>
      </c>
      <c r="B410" s="61"/>
      <c r="C410" s="61"/>
      <c r="D410" s="31">
        <v>890801132</v>
      </c>
      <c r="E410" s="31">
        <v>211317013</v>
      </c>
      <c r="F410" s="61" t="s">
        <v>604</v>
      </c>
      <c r="G410" s="33">
        <v>0</v>
      </c>
      <c r="H410" s="33">
        <v>0</v>
      </c>
      <c r="I410" s="3"/>
      <c r="J410" s="3"/>
      <c r="K410" s="3"/>
      <c r="L410" s="3"/>
      <c r="M410" s="3"/>
      <c r="N410" s="3"/>
      <c r="O410" s="3"/>
      <c r="P410" s="34">
        <f t="shared" si="18"/>
        <v>0</v>
      </c>
      <c r="Q410" s="35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/>
      <c r="X410" s="3"/>
      <c r="Y410" s="3">
        <v>0</v>
      </c>
      <c r="Z410" s="3">
        <v>0</v>
      </c>
      <c r="AA410" s="3">
        <v>0</v>
      </c>
      <c r="AB410" s="3">
        <v>0</v>
      </c>
      <c r="AC410" s="36">
        <f t="shared" si="19"/>
        <v>0</v>
      </c>
      <c r="AD410" s="37">
        <f t="shared" si="20"/>
        <v>0</v>
      </c>
    </row>
    <row r="411" spans="1:30" hidden="1" x14ac:dyDescent="0.25">
      <c r="A411" s="29">
        <v>399</v>
      </c>
      <c r="B411" s="61"/>
      <c r="C411" s="61"/>
      <c r="D411" s="31">
        <v>890801139</v>
      </c>
      <c r="E411" s="31">
        <v>214217042</v>
      </c>
      <c r="F411" s="61" t="s">
        <v>605</v>
      </c>
      <c r="G411" s="33">
        <v>0</v>
      </c>
      <c r="H411" s="33">
        <v>0</v>
      </c>
      <c r="I411" s="3"/>
      <c r="J411" s="3"/>
      <c r="K411" s="3"/>
      <c r="L411" s="3"/>
      <c r="M411" s="3"/>
      <c r="N411" s="3"/>
      <c r="O411" s="3"/>
      <c r="P411" s="34">
        <f t="shared" si="18"/>
        <v>0</v>
      </c>
      <c r="Q411" s="35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/>
      <c r="X411" s="3"/>
      <c r="Y411" s="3">
        <v>0</v>
      </c>
      <c r="Z411" s="3">
        <v>0</v>
      </c>
      <c r="AA411" s="3">
        <v>0</v>
      </c>
      <c r="AB411" s="3">
        <v>0</v>
      </c>
      <c r="AC411" s="36">
        <f t="shared" si="19"/>
        <v>0</v>
      </c>
      <c r="AD411" s="37">
        <f t="shared" si="20"/>
        <v>0</v>
      </c>
    </row>
    <row r="412" spans="1:30" hidden="1" x14ac:dyDescent="0.25">
      <c r="A412" s="38">
        <v>400</v>
      </c>
      <c r="B412" s="61"/>
      <c r="C412" s="61"/>
      <c r="D412" s="31">
        <v>890801142</v>
      </c>
      <c r="E412" s="31">
        <v>215017050</v>
      </c>
      <c r="F412" s="61" t="s">
        <v>606</v>
      </c>
      <c r="G412" s="33">
        <v>0</v>
      </c>
      <c r="H412" s="33">
        <v>0</v>
      </c>
      <c r="I412" s="3"/>
      <c r="J412" s="3"/>
      <c r="K412" s="3"/>
      <c r="L412" s="3"/>
      <c r="M412" s="3"/>
      <c r="N412" s="3"/>
      <c r="O412" s="3"/>
      <c r="P412" s="34">
        <f t="shared" si="18"/>
        <v>0</v>
      </c>
      <c r="Q412" s="35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/>
      <c r="X412" s="3"/>
      <c r="Y412" s="3">
        <v>0</v>
      </c>
      <c r="Z412" s="3">
        <v>0</v>
      </c>
      <c r="AA412" s="3">
        <v>0</v>
      </c>
      <c r="AB412" s="3">
        <v>0</v>
      </c>
      <c r="AC412" s="36">
        <f t="shared" si="19"/>
        <v>0</v>
      </c>
      <c r="AD412" s="37">
        <f t="shared" si="20"/>
        <v>0</v>
      </c>
    </row>
    <row r="413" spans="1:30" hidden="1" x14ac:dyDescent="0.25">
      <c r="A413" s="29">
        <v>401</v>
      </c>
      <c r="B413" s="61"/>
      <c r="C413" s="61"/>
      <c r="D413" s="31">
        <v>890802650</v>
      </c>
      <c r="E413" s="31">
        <v>218817088</v>
      </c>
      <c r="F413" s="61" t="s">
        <v>607</v>
      </c>
      <c r="G413" s="33">
        <v>0</v>
      </c>
      <c r="H413" s="33">
        <v>0</v>
      </c>
      <c r="I413" s="3"/>
      <c r="J413" s="3"/>
      <c r="K413" s="3"/>
      <c r="L413" s="3"/>
      <c r="M413" s="3"/>
      <c r="N413" s="3"/>
      <c r="O413" s="3"/>
      <c r="P413" s="34">
        <f t="shared" si="18"/>
        <v>0</v>
      </c>
      <c r="Q413" s="35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/>
      <c r="X413" s="3"/>
      <c r="Y413" s="3">
        <v>0</v>
      </c>
      <c r="Z413" s="3">
        <v>0</v>
      </c>
      <c r="AA413" s="3">
        <v>0</v>
      </c>
      <c r="AB413" s="3">
        <v>0</v>
      </c>
      <c r="AC413" s="36">
        <f t="shared" si="19"/>
        <v>0</v>
      </c>
      <c r="AD413" s="37">
        <f t="shared" si="20"/>
        <v>0</v>
      </c>
    </row>
    <row r="414" spans="1:30" hidden="1" x14ac:dyDescent="0.25">
      <c r="A414" s="38">
        <v>402</v>
      </c>
      <c r="B414" s="61"/>
      <c r="C414" s="61"/>
      <c r="D414" s="31">
        <v>890801133</v>
      </c>
      <c r="E414" s="31">
        <v>217417174</v>
      </c>
      <c r="F414" s="61" t="s">
        <v>608</v>
      </c>
      <c r="G414" s="33">
        <v>0</v>
      </c>
      <c r="H414" s="33">
        <v>0</v>
      </c>
      <c r="I414" s="3"/>
      <c r="J414" s="3"/>
      <c r="K414" s="3"/>
      <c r="L414" s="3"/>
      <c r="M414" s="3"/>
      <c r="N414" s="3"/>
      <c r="O414" s="3"/>
      <c r="P414" s="34">
        <f t="shared" si="18"/>
        <v>0</v>
      </c>
      <c r="Q414" s="35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/>
      <c r="X414" s="3"/>
      <c r="Y414" s="3">
        <v>0</v>
      </c>
      <c r="Z414" s="3">
        <v>0</v>
      </c>
      <c r="AA414" s="3">
        <v>0</v>
      </c>
      <c r="AB414" s="3">
        <v>0</v>
      </c>
      <c r="AC414" s="36">
        <f t="shared" si="19"/>
        <v>0</v>
      </c>
      <c r="AD414" s="37">
        <f t="shared" si="20"/>
        <v>0</v>
      </c>
    </row>
    <row r="415" spans="1:30" hidden="1" x14ac:dyDescent="0.25">
      <c r="A415" s="29">
        <v>403</v>
      </c>
      <c r="B415" s="61"/>
      <c r="C415" s="61"/>
      <c r="D415" s="31">
        <v>890801144</v>
      </c>
      <c r="E415" s="31">
        <v>217217272</v>
      </c>
      <c r="F415" s="61" t="s">
        <v>609</v>
      </c>
      <c r="G415" s="33">
        <v>0</v>
      </c>
      <c r="H415" s="33">
        <v>0</v>
      </c>
      <c r="I415" s="3"/>
      <c r="J415" s="3"/>
      <c r="K415" s="3"/>
      <c r="L415" s="3"/>
      <c r="M415" s="3"/>
      <c r="N415" s="3"/>
      <c r="O415" s="3"/>
      <c r="P415" s="34">
        <f t="shared" si="18"/>
        <v>0</v>
      </c>
      <c r="Q415" s="35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/>
      <c r="X415" s="3"/>
      <c r="Y415" s="3">
        <v>0</v>
      </c>
      <c r="Z415" s="3">
        <v>0</v>
      </c>
      <c r="AA415" s="3">
        <v>0</v>
      </c>
      <c r="AB415" s="3">
        <v>0</v>
      </c>
      <c r="AC415" s="36">
        <f t="shared" si="19"/>
        <v>0</v>
      </c>
      <c r="AD415" s="37">
        <f t="shared" si="20"/>
        <v>0</v>
      </c>
    </row>
    <row r="416" spans="1:30" hidden="1" x14ac:dyDescent="0.25">
      <c r="A416" s="38">
        <v>404</v>
      </c>
      <c r="B416" s="61"/>
      <c r="C416" s="61"/>
      <c r="D416" s="31">
        <v>890801130</v>
      </c>
      <c r="E416" s="31">
        <v>218017380</v>
      </c>
      <c r="F416" s="61" t="s">
        <v>610</v>
      </c>
      <c r="G416" s="33">
        <v>0</v>
      </c>
      <c r="H416" s="33">
        <v>0</v>
      </c>
      <c r="I416" s="3"/>
      <c r="J416" s="3"/>
      <c r="K416" s="3"/>
      <c r="L416" s="3"/>
      <c r="M416" s="3"/>
      <c r="N416" s="3"/>
      <c r="O416" s="3"/>
      <c r="P416" s="34">
        <f t="shared" si="18"/>
        <v>0</v>
      </c>
      <c r="Q416" s="35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/>
      <c r="X416" s="3"/>
      <c r="Y416" s="3">
        <v>0</v>
      </c>
      <c r="Z416" s="3">
        <v>0</v>
      </c>
      <c r="AA416" s="3">
        <v>0</v>
      </c>
      <c r="AB416" s="3">
        <v>0</v>
      </c>
      <c r="AC416" s="36">
        <f t="shared" si="19"/>
        <v>0</v>
      </c>
      <c r="AD416" s="37">
        <f t="shared" si="20"/>
        <v>0</v>
      </c>
    </row>
    <row r="417" spans="1:30" hidden="1" x14ac:dyDescent="0.25">
      <c r="A417" s="29">
        <v>405</v>
      </c>
      <c r="B417" s="61"/>
      <c r="C417" s="61"/>
      <c r="D417" s="31">
        <v>890802795</v>
      </c>
      <c r="E417" s="31">
        <v>218817388</v>
      </c>
      <c r="F417" s="61" t="s">
        <v>611</v>
      </c>
      <c r="G417" s="33">
        <v>0</v>
      </c>
      <c r="H417" s="33">
        <v>0</v>
      </c>
      <c r="I417" s="3"/>
      <c r="J417" s="3"/>
      <c r="K417" s="3"/>
      <c r="L417" s="3"/>
      <c r="M417" s="3"/>
      <c r="N417" s="3"/>
      <c r="O417" s="3"/>
      <c r="P417" s="34">
        <f t="shared" si="18"/>
        <v>0</v>
      </c>
      <c r="Q417" s="35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/>
      <c r="X417" s="3"/>
      <c r="Y417" s="3">
        <v>0</v>
      </c>
      <c r="Z417" s="3">
        <v>0</v>
      </c>
      <c r="AA417" s="3">
        <v>0</v>
      </c>
      <c r="AB417" s="3">
        <v>0</v>
      </c>
      <c r="AC417" s="36">
        <f t="shared" si="19"/>
        <v>0</v>
      </c>
      <c r="AD417" s="37">
        <f t="shared" si="20"/>
        <v>0</v>
      </c>
    </row>
    <row r="418" spans="1:30" hidden="1" x14ac:dyDescent="0.25">
      <c r="A418" s="38">
        <v>406</v>
      </c>
      <c r="B418" s="61"/>
      <c r="C418" s="61"/>
      <c r="D418" s="31">
        <v>890802505</v>
      </c>
      <c r="E418" s="31">
        <v>213317433</v>
      </c>
      <c r="F418" s="61" t="s">
        <v>612</v>
      </c>
      <c r="G418" s="33">
        <v>0</v>
      </c>
      <c r="H418" s="33">
        <v>0</v>
      </c>
      <c r="I418" s="3"/>
      <c r="J418" s="3"/>
      <c r="K418" s="3"/>
      <c r="L418" s="3"/>
      <c r="M418" s="3"/>
      <c r="N418" s="3"/>
      <c r="O418" s="3"/>
      <c r="P418" s="34">
        <f t="shared" si="18"/>
        <v>0</v>
      </c>
      <c r="Q418" s="35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/>
      <c r="X418" s="3"/>
      <c r="Y418" s="3">
        <v>0</v>
      </c>
      <c r="Z418" s="3">
        <v>0</v>
      </c>
      <c r="AA418" s="3">
        <v>0</v>
      </c>
      <c r="AB418" s="3">
        <v>0</v>
      </c>
      <c r="AC418" s="36">
        <f t="shared" si="19"/>
        <v>0</v>
      </c>
      <c r="AD418" s="37">
        <f t="shared" si="20"/>
        <v>0</v>
      </c>
    </row>
    <row r="419" spans="1:30" hidden="1" x14ac:dyDescent="0.25">
      <c r="A419" s="29">
        <v>407</v>
      </c>
      <c r="B419" s="61"/>
      <c r="C419" s="61"/>
      <c r="D419" s="31">
        <v>890801145</v>
      </c>
      <c r="E419" s="31">
        <v>214217442</v>
      </c>
      <c r="F419" s="61" t="s">
        <v>613</v>
      </c>
      <c r="G419" s="33">
        <v>0</v>
      </c>
      <c r="H419" s="33">
        <v>0</v>
      </c>
      <c r="I419" s="3"/>
      <c r="J419" s="3"/>
      <c r="K419" s="3"/>
      <c r="L419" s="3"/>
      <c r="M419" s="3"/>
      <c r="N419" s="3"/>
      <c r="O419" s="3"/>
      <c r="P419" s="34">
        <f t="shared" si="18"/>
        <v>0</v>
      </c>
      <c r="Q419" s="35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/>
      <c r="X419" s="3"/>
      <c r="Y419" s="3">
        <v>0</v>
      </c>
      <c r="Z419" s="3">
        <v>0</v>
      </c>
      <c r="AA419" s="3">
        <v>0</v>
      </c>
      <c r="AB419" s="3">
        <v>0</v>
      </c>
      <c r="AC419" s="36">
        <f t="shared" si="19"/>
        <v>0</v>
      </c>
      <c r="AD419" s="37">
        <f t="shared" si="20"/>
        <v>0</v>
      </c>
    </row>
    <row r="420" spans="1:30" hidden="1" x14ac:dyDescent="0.25">
      <c r="A420" s="38">
        <v>408</v>
      </c>
      <c r="B420" s="61"/>
      <c r="C420" s="61"/>
      <c r="D420" s="31">
        <v>890801147</v>
      </c>
      <c r="E420" s="31">
        <v>214417444</v>
      </c>
      <c r="F420" s="61" t="s">
        <v>614</v>
      </c>
      <c r="G420" s="33">
        <v>0</v>
      </c>
      <c r="H420" s="33">
        <v>0</v>
      </c>
      <c r="I420" s="3"/>
      <c r="J420" s="3"/>
      <c r="K420" s="3"/>
      <c r="L420" s="3"/>
      <c r="M420" s="3"/>
      <c r="N420" s="3"/>
      <c r="O420" s="3"/>
      <c r="P420" s="34">
        <f t="shared" si="18"/>
        <v>0</v>
      </c>
      <c r="Q420" s="35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/>
      <c r="X420" s="3"/>
      <c r="Y420" s="3">
        <v>0</v>
      </c>
      <c r="Z420" s="3">
        <v>0</v>
      </c>
      <c r="AA420" s="3">
        <v>0</v>
      </c>
      <c r="AB420" s="3">
        <v>0</v>
      </c>
      <c r="AC420" s="36">
        <f t="shared" si="19"/>
        <v>0</v>
      </c>
      <c r="AD420" s="37">
        <f t="shared" si="20"/>
        <v>0</v>
      </c>
    </row>
    <row r="421" spans="1:30" hidden="1" x14ac:dyDescent="0.25">
      <c r="A421" s="29">
        <v>409</v>
      </c>
      <c r="B421" s="61"/>
      <c r="C421" s="61"/>
      <c r="D421" s="31">
        <v>890801146</v>
      </c>
      <c r="E421" s="31">
        <v>214617446</v>
      </c>
      <c r="F421" s="61" t="s">
        <v>615</v>
      </c>
      <c r="G421" s="33">
        <v>0</v>
      </c>
      <c r="H421" s="33">
        <v>0</v>
      </c>
      <c r="I421" s="3"/>
      <c r="J421" s="3"/>
      <c r="K421" s="3"/>
      <c r="L421" s="3"/>
      <c r="M421" s="3"/>
      <c r="N421" s="3"/>
      <c r="O421" s="3"/>
      <c r="P421" s="34">
        <f t="shared" si="18"/>
        <v>0</v>
      </c>
      <c r="Q421" s="35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/>
      <c r="X421" s="3"/>
      <c r="Y421" s="3">
        <v>0</v>
      </c>
      <c r="Z421" s="3">
        <v>0</v>
      </c>
      <c r="AA421" s="3">
        <v>0</v>
      </c>
      <c r="AB421" s="3">
        <v>0</v>
      </c>
      <c r="AC421" s="36">
        <f t="shared" si="19"/>
        <v>0</v>
      </c>
      <c r="AD421" s="37">
        <f t="shared" si="20"/>
        <v>0</v>
      </c>
    </row>
    <row r="422" spans="1:30" hidden="1" x14ac:dyDescent="0.25">
      <c r="A422" s="38">
        <v>410</v>
      </c>
      <c r="B422" s="61"/>
      <c r="C422" s="61"/>
      <c r="D422" s="31">
        <v>890801135</v>
      </c>
      <c r="E422" s="31">
        <v>218617486</v>
      </c>
      <c r="F422" s="61" t="s">
        <v>616</v>
      </c>
      <c r="G422" s="33">
        <v>0</v>
      </c>
      <c r="H422" s="33">
        <v>0</v>
      </c>
      <c r="I422" s="3"/>
      <c r="J422" s="3"/>
      <c r="K422" s="3"/>
      <c r="L422" s="3"/>
      <c r="M422" s="3"/>
      <c r="N422" s="3"/>
      <c r="O422" s="3"/>
      <c r="P422" s="34">
        <f t="shared" si="18"/>
        <v>0</v>
      </c>
      <c r="Q422" s="35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/>
      <c r="X422" s="3"/>
      <c r="Y422" s="3">
        <v>0</v>
      </c>
      <c r="Z422" s="3">
        <v>0</v>
      </c>
      <c r="AA422" s="3">
        <v>0</v>
      </c>
      <c r="AB422" s="3">
        <v>0</v>
      </c>
      <c r="AC422" s="36">
        <f t="shared" si="19"/>
        <v>0</v>
      </c>
      <c r="AD422" s="37">
        <f t="shared" si="20"/>
        <v>0</v>
      </c>
    </row>
    <row r="423" spans="1:30" hidden="1" x14ac:dyDescent="0.25">
      <c r="A423" s="29">
        <v>411</v>
      </c>
      <c r="B423" s="61"/>
      <c r="C423" s="61"/>
      <c r="D423" s="31">
        <v>810002963</v>
      </c>
      <c r="E423" s="31">
        <v>219517495</v>
      </c>
      <c r="F423" s="61" t="s">
        <v>617</v>
      </c>
      <c r="G423" s="33">
        <v>0</v>
      </c>
      <c r="H423" s="33">
        <v>0</v>
      </c>
      <c r="I423" s="3"/>
      <c r="J423" s="3"/>
      <c r="K423" s="3"/>
      <c r="L423" s="3"/>
      <c r="M423" s="3"/>
      <c r="N423" s="3"/>
      <c r="O423" s="3"/>
      <c r="P423" s="34">
        <f t="shared" si="18"/>
        <v>0</v>
      </c>
      <c r="Q423" s="35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/>
      <c r="X423" s="3"/>
      <c r="Y423" s="3">
        <v>0</v>
      </c>
      <c r="Z423" s="3">
        <v>0</v>
      </c>
      <c r="AA423" s="3">
        <v>0</v>
      </c>
      <c r="AB423" s="3">
        <v>0</v>
      </c>
      <c r="AC423" s="36">
        <f t="shared" si="19"/>
        <v>0</v>
      </c>
      <c r="AD423" s="37">
        <f t="shared" si="20"/>
        <v>0</v>
      </c>
    </row>
    <row r="424" spans="1:30" hidden="1" x14ac:dyDescent="0.25">
      <c r="A424" s="38">
        <v>412</v>
      </c>
      <c r="B424" s="61"/>
      <c r="C424" s="61"/>
      <c r="D424" s="31">
        <v>890801136</v>
      </c>
      <c r="E424" s="31">
        <v>211317513</v>
      </c>
      <c r="F424" s="61" t="s">
        <v>618</v>
      </c>
      <c r="G424" s="33">
        <v>0</v>
      </c>
      <c r="H424" s="33">
        <v>0</v>
      </c>
      <c r="I424" s="3"/>
      <c r="J424" s="3"/>
      <c r="K424" s="3"/>
      <c r="L424" s="3"/>
      <c r="M424" s="3"/>
      <c r="N424" s="3"/>
      <c r="O424" s="3"/>
      <c r="P424" s="34">
        <f t="shared" si="18"/>
        <v>0</v>
      </c>
      <c r="Q424" s="35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/>
      <c r="X424" s="3"/>
      <c r="Y424" s="3">
        <v>0</v>
      </c>
      <c r="Z424" s="3">
        <v>0</v>
      </c>
      <c r="AA424" s="3">
        <v>0</v>
      </c>
      <c r="AB424" s="3">
        <v>0</v>
      </c>
      <c r="AC424" s="36">
        <f t="shared" si="19"/>
        <v>0</v>
      </c>
      <c r="AD424" s="37">
        <f t="shared" si="20"/>
        <v>0</v>
      </c>
    </row>
    <row r="425" spans="1:30" hidden="1" x14ac:dyDescent="0.25">
      <c r="A425" s="29">
        <v>413</v>
      </c>
      <c r="B425" s="61"/>
      <c r="C425" s="61"/>
      <c r="D425" s="31">
        <v>890801141</v>
      </c>
      <c r="E425" s="31">
        <v>212417524</v>
      </c>
      <c r="F425" s="61" t="s">
        <v>619</v>
      </c>
      <c r="G425" s="33">
        <v>0</v>
      </c>
      <c r="H425" s="33">
        <v>0</v>
      </c>
      <c r="I425" s="3"/>
      <c r="J425" s="3"/>
      <c r="K425" s="3"/>
      <c r="L425" s="3"/>
      <c r="M425" s="3"/>
      <c r="N425" s="3"/>
      <c r="O425" s="3"/>
      <c r="P425" s="34">
        <f t="shared" si="18"/>
        <v>0</v>
      </c>
      <c r="Q425" s="35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/>
      <c r="X425" s="3"/>
      <c r="Y425" s="3">
        <v>0</v>
      </c>
      <c r="Z425" s="3">
        <v>0</v>
      </c>
      <c r="AA425" s="3">
        <v>0</v>
      </c>
      <c r="AB425" s="3">
        <v>0</v>
      </c>
      <c r="AC425" s="36">
        <f t="shared" si="19"/>
        <v>0</v>
      </c>
      <c r="AD425" s="37">
        <f t="shared" si="20"/>
        <v>0</v>
      </c>
    </row>
    <row r="426" spans="1:30" hidden="1" x14ac:dyDescent="0.25">
      <c r="A426" s="38">
        <v>414</v>
      </c>
      <c r="B426" s="61"/>
      <c r="C426" s="61"/>
      <c r="D426" s="31">
        <v>890801137</v>
      </c>
      <c r="E426" s="31">
        <v>214117541</v>
      </c>
      <c r="F426" s="61" t="s">
        <v>620</v>
      </c>
      <c r="G426" s="33">
        <v>0</v>
      </c>
      <c r="H426" s="33">
        <v>0</v>
      </c>
      <c r="I426" s="3"/>
      <c r="J426" s="3"/>
      <c r="K426" s="3"/>
      <c r="L426" s="3"/>
      <c r="M426" s="3"/>
      <c r="N426" s="3"/>
      <c r="O426" s="3"/>
      <c r="P426" s="34">
        <f t="shared" si="18"/>
        <v>0</v>
      </c>
      <c r="Q426" s="35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/>
      <c r="X426" s="3"/>
      <c r="Y426" s="3">
        <v>0</v>
      </c>
      <c r="Z426" s="3">
        <v>0</v>
      </c>
      <c r="AA426" s="3">
        <v>0</v>
      </c>
      <c r="AB426" s="3">
        <v>0</v>
      </c>
      <c r="AC426" s="36">
        <f t="shared" si="19"/>
        <v>0</v>
      </c>
      <c r="AD426" s="37">
        <f t="shared" si="20"/>
        <v>0</v>
      </c>
    </row>
    <row r="427" spans="1:30" hidden="1" x14ac:dyDescent="0.25">
      <c r="A427" s="29">
        <v>415</v>
      </c>
      <c r="B427" s="61"/>
      <c r="C427" s="61"/>
      <c r="D427" s="31">
        <v>890801138</v>
      </c>
      <c r="E427" s="31">
        <v>211417614</v>
      </c>
      <c r="F427" s="61" t="s">
        <v>621</v>
      </c>
      <c r="G427" s="33">
        <v>0</v>
      </c>
      <c r="H427" s="33">
        <v>0</v>
      </c>
      <c r="I427" s="3"/>
      <c r="J427" s="3"/>
      <c r="K427" s="3"/>
      <c r="L427" s="3"/>
      <c r="M427" s="3"/>
      <c r="N427" s="3"/>
      <c r="O427" s="3"/>
      <c r="P427" s="34">
        <f t="shared" si="18"/>
        <v>0</v>
      </c>
      <c r="Q427" s="35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/>
      <c r="X427" s="3"/>
      <c r="Y427" s="3">
        <v>0</v>
      </c>
      <c r="Z427" s="3">
        <v>0</v>
      </c>
      <c r="AA427" s="3">
        <v>0</v>
      </c>
      <c r="AB427" s="3">
        <v>0</v>
      </c>
      <c r="AC427" s="36">
        <f t="shared" si="19"/>
        <v>0</v>
      </c>
      <c r="AD427" s="37">
        <f t="shared" si="20"/>
        <v>0</v>
      </c>
    </row>
    <row r="428" spans="1:30" hidden="1" x14ac:dyDescent="0.25">
      <c r="A428" s="38">
        <v>416</v>
      </c>
      <c r="B428" s="61"/>
      <c r="C428" s="61"/>
      <c r="D428" s="31">
        <v>800095461</v>
      </c>
      <c r="E428" s="31">
        <v>211617616</v>
      </c>
      <c r="F428" s="61" t="s">
        <v>622</v>
      </c>
      <c r="G428" s="33">
        <v>0</v>
      </c>
      <c r="H428" s="33">
        <v>0</v>
      </c>
      <c r="I428" s="3"/>
      <c r="J428" s="3"/>
      <c r="K428" s="3"/>
      <c r="L428" s="3"/>
      <c r="M428" s="3"/>
      <c r="N428" s="3"/>
      <c r="O428" s="3"/>
      <c r="P428" s="34">
        <f t="shared" si="18"/>
        <v>0</v>
      </c>
      <c r="Q428" s="35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/>
      <c r="X428" s="3"/>
      <c r="Y428" s="3">
        <v>0</v>
      </c>
      <c r="Z428" s="3">
        <v>0</v>
      </c>
      <c r="AA428" s="3">
        <v>0</v>
      </c>
      <c r="AB428" s="3">
        <v>0</v>
      </c>
      <c r="AC428" s="36">
        <f t="shared" si="19"/>
        <v>0</v>
      </c>
      <c r="AD428" s="37">
        <f t="shared" si="20"/>
        <v>0</v>
      </c>
    </row>
    <row r="429" spans="1:30" hidden="1" x14ac:dyDescent="0.25">
      <c r="A429" s="29">
        <v>417</v>
      </c>
      <c r="B429" s="61"/>
      <c r="C429" s="61"/>
      <c r="D429" s="31">
        <v>890801131</v>
      </c>
      <c r="E429" s="31">
        <v>215317653</v>
      </c>
      <c r="F429" s="61" t="s">
        <v>623</v>
      </c>
      <c r="G429" s="33">
        <v>0</v>
      </c>
      <c r="H429" s="33">
        <v>0</v>
      </c>
      <c r="I429" s="3"/>
      <c r="J429" s="3"/>
      <c r="K429" s="3"/>
      <c r="L429" s="3"/>
      <c r="M429" s="3"/>
      <c r="N429" s="3"/>
      <c r="O429" s="3"/>
      <c r="P429" s="34">
        <f t="shared" si="18"/>
        <v>0</v>
      </c>
      <c r="Q429" s="35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/>
      <c r="X429" s="3"/>
      <c r="Y429" s="3">
        <v>0</v>
      </c>
      <c r="Z429" s="3">
        <v>0</v>
      </c>
      <c r="AA429" s="3">
        <v>0</v>
      </c>
      <c r="AB429" s="3">
        <v>0</v>
      </c>
      <c r="AC429" s="36">
        <f t="shared" si="19"/>
        <v>0</v>
      </c>
      <c r="AD429" s="37">
        <f t="shared" si="20"/>
        <v>0</v>
      </c>
    </row>
    <row r="430" spans="1:30" hidden="1" x14ac:dyDescent="0.25">
      <c r="A430" s="38">
        <v>418</v>
      </c>
      <c r="B430" s="61"/>
      <c r="C430" s="61"/>
      <c r="D430" s="31">
        <v>890801149</v>
      </c>
      <c r="E430" s="31">
        <v>216217662</v>
      </c>
      <c r="F430" s="61" t="s">
        <v>624</v>
      </c>
      <c r="G430" s="33">
        <v>0</v>
      </c>
      <c r="H430" s="33">
        <v>0</v>
      </c>
      <c r="I430" s="3"/>
      <c r="J430" s="3"/>
      <c r="K430" s="3"/>
      <c r="L430" s="3"/>
      <c r="M430" s="3"/>
      <c r="N430" s="3"/>
      <c r="O430" s="3"/>
      <c r="P430" s="34">
        <f t="shared" si="18"/>
        <v>0</v>
      </c>
      <c r="Q430" s="35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/>
      <c r="X430" s="3"/>
      <c r="Y430" s="3">
        <v>0</v>
      </c>
      <c r="Z430" s="3">
        <v>0</v>
      </c>
      <c r="AA430" s="3">
        <v>0</v>
      </c>
      <c r="AB430" s="3">
        <v>0</v>
      </c>
      <c r="AC430" s="36">
        <f t="shared" si="19"/>
        <v>0</v>
      </c>
      <c r="AD430" s="37">
        <f t="shared" si="20"/>
        <v>0</v>
      </c>
    </row>
    <row r="431" spans="1:30" hidden="1" x14ac:dyDescent="0.25">
      <c r="A431" s="29">
        <v>419</v>
      </c>
      <c r="B431" s="61"/>
      <c r="C431" s="61"/>
      <c r="D431" s="31">
        <v>810001998</v>
      </c>
      <c r="E431" s="31">
        <v>216517665</v>
      </c>
      <c r="F431" s="61" t="s">
        <v>625</v>
      </c>
      <c r="G431" s="33">
        <v>0</v>
      </c>
      <c r="H431" s="33">
        <v>0</v>
      </c>
      <c r="I431" s="3"/>
      <c r="J431" s="3"/>
      <c r="K431" s="3"/>
      <c r="L431" s="3"/>
      <c r="M431" s="3"/>
      <c r="N431" s="3"/>
      <c r="O431" s="3"/>
      <c r="P431" s="34">
        <f t="shared" si="18"/>
        <v>0</v>
      </c>
      <c r="Q431" s="35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/>
      <c r="X431" s="3"/>
      <c r="Y431" s="3">
        <v>0</v>
      </c>
      <c r="Z431" s="3">
        <v>0</v>
      </c>
      <c r="AA431" s="3">
        <v>0</v>
      </c>
      <c r="AB431" s="3">
        <v>0</v>
      </c>
      <c r="AC431" s="36">
        <f t="shared" si="19"/>
        <v>0</v>
      </c>
      <c r="AD431" s="37">
        <f t="shared" si="20"/>
        <v>0</v>
      </c>
    </row>
    <row r="432" spans="1:30" hidden="1" x14ac:dyDescent="0.25">
      <c r="A432" s="38">
        <v>420</v>
      </c>
      <c r="B432" s="61"/>
      <c r="C432" s="61"/>
      <c r="D432" s="31">
        <v>890801150</v>
      </c>
      <c r="E432" s="31">
        <v>217717777</v>
      </c>
      <c r="F432" s="61" t="s">
        <v>626</v>
      </c>
      <c r="G432" s="33">
        <v>0</v>
      </c>
      <c r="H432" s="33">
        <v>0</v>
      </c>
      <c r="I432" s="3"/>
      <c r="J432" s="3"/>
      <c r="K432" s="3"/>
      <c r="L432" s="3"/>
      <c r="M432" s="3"/>
      <c r="N432" s="3"/>
      <c r="O432" s="3"/>
      <c r="P432" s="34">
        <f t="shared" si="18"/>
        <v>0</v>
      </c>
      <c r="Q432" s="35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/>
      <c r="X432" s="3"/>
      <c r="Y432" s="3">
        <v>0</v>
      </c>
      <c r="Z432" s="3">
        <v>0</v>
      </c>
      <c r="AA432" s="3">
        <v>0</v>
      </c>
      <c r="AB432" s="3">
        <v>0</v>
      </c>
      <c r="AC432" s="36">
        <f t="shared" si="19"/>
        <v>0</v>
      </c>
      <c r="AD432" s="37">
        <f t="shared" si="20"/>
        <v>0</v>
      </c>
    </row>
    <row r="433" spans="1:30" hidden="1" x14ac:dyDescent="0.25">
      <c r="A433" s="29">
        <v>421</v>
      </c>
      <c r="B433" s="61"/>
      <c r="C433" s="61"/>
      <c r="D433" s="31">
        <v>890801151</v>
      </c>
      <c r="E433" s="31">
        <v>216717867</v>
      </c>
      <c r="F433" s="61" t="s">
        <v>627</v>
      </c>
      <c r="G433" s="33">
        <v>0</v>
      </c>
      <c r="H433" s="33">
        <v>0</v>
      </c>
      <c r="I433" s="3"/>
      <c r="J433" s="3"/>
      <c r="K433" s="3"/>
      <c r="L433" s="3"/>
      <c r="M433" s="3"/>
      <c r="N433" s="3"/>
      <c r="O433" s="3"/>
      <c r="P433" s="34">
        <f t="shared" si="18"/>
        <v>0</v>
      </c>
      <c r="Q433" s="35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/>
      <c r="X433" s="3"/>
      <c r="Y433" s="3">
        <v>0</v>
      </c>
      <c r="Z433" s="3">
        <v>0</v>
      </c>
      <c r="AA433" s="3">
        <v>0</v>
      </c>
      <c r="AB433" s="3">
        <v>0</v>
      </c>
      <c r="AC433" s="36">
        <f t="shared" si="19"/>
        <v>0</v>
      </c>
      <c r="AD433" s="37">
        <f t="shared" si="20"/>
        <v>0</v>
      </c>
    </row>
    <row r="434" spans="1:30" hidden="1" x14ac:dyDescent="0.25">
      <c r="A434" s="38">
        <v>422</v>
      </c>
      <c r="B434" s="61"/>
      <c r="C434" s="61"/>
      <c r="D434" s="31">
        <v>890801152</v>
      </c>
      <c r="E434" s="31">
        <v>217317873</v>
      </c>
      <c r="F434" s="61" t="s">
        <v>628</v>
      </c>
      <c r="G434" s="33">
        <v>0</v>
      </c>
      <c r="H434" s="33">
        <v>0</v>
      </c>
      <c r="I434" s="3"/>
      <c r="J434" s="3"/>
      <c r="K434" s="3"/>
      <c r="L434" s="3"/>
      <c r="M434" s="3"/>
      <c r="N434" s="3"/>
      <c r="O434" s="3"/>
      <c r="P434" s="34">
        <f t="shared" si="18"/>
        <v>0</v>
      </c>
      <c r="Q434" s="35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/>
      <c r="X434" s="3"/>
      <c r="Y434" s="3">
        <v>0</v>
      </c>
      <c r="Z434" s="3">
        <v>0</v>
      </c>
      <c r="AA434" s="3">
        <v>0</v>
      </c>
      <c r="AB434" s="3">
        <v>0</v>
      </c>
      <c r="AC434" s="36">
        <f t="shared" si="19"/>
        <v>0</v>
      </c>
      <c r="AD434" s="37">
        <f t="shared" si="20"/>
        <v>0</v>
      </c>
    </row>
    <row r="435" spans="1:30" hidden="1" x14ac:dyDescent="0.25">
      <c r="A435" s="29">
        <v>423</v>
      </c>
      <c r="B435" s="61"/>
      <c r="C435" s="61"/>
      <c r="D435" s="31">
        <v>800090833</v>
      </c>
      <c r="E435" s="31">
        <v>217717877</v>
      </c>
      <c r="F435" s="61" t="s">
        <v>629</v>
      </c>
      <c r="G435" s="33">
        <v>0</v>
      </c>
      <c r="H435" s="33">
        <v>0</v>
      </c>
      <c r="I435" s="3"/>
      <c r="J435" s="3"/>
      <c r="K435" s="3"/>
      <c r="L435" s="3"/>
      <c r="M435" s="3"/>
      <c r="N435" s="3"/>
      <c r="O435" s="3"/>
      <c r="P435" s="34">
        <f t="shared" si="18"/>
        <v>0</v>
      </c>
      <c r="Q435" s="35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/>
      <c r="X435" s="3"/>
      <c r="Y435" s="3">
        <v>0</v>
      </c>
      <c r="Z435" s="3">
        <v>0</v>
      </c>
      <c r="AA435" s="3">
        <v>0</v>
      </c>
      <c r="AB435" s="3">
        <v>0</v>
      </c>
      <c r="AC435" s="36">
        <f t="shared" si="19"/>
        <v>0</v>
      </c>
      <c r="AD435" s="37">
        <f t="shared" si="20"/>
        <v>0</v>
      </c>
    </row>
    <row r="436" spans="1:30" hidden="1" x14ac:dyDescent="0.25">
      <c r="A436" s="38">
        <v>424</v>
      </c>
      <c r="B436" s="61"/>
      <c r="C436" s="61"/>
      <c r="D436" s="31">
        <v>891190431</v>
      </c>
      <c r="E436" s="31">
        <v>212918029</v>
      </c>
      <c r="F436" s="61" t="s">
        <v>630</v>
      </c>
      <c r="G436" s="33">
        <v>0</v>
      </c>
      <c r="H436" s="33">
        <v>0</v>
      </c>
      <c r="I436" s="3"/>
      <c r="J436" s="3"/>
      <c r="K436" s="3"/>
      <c r="L436" s="3"/>
      <c r="M436" s="3"/>
      <c r="N436" s="3"/>
      <c r="O436" s="3"/>
      <c r="P436" s="34">
        <f t="shared" si="18"/>
        <v>0</v>
      </c>
      <c r="Q436" s="35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/>
      <c r="X436" s="3"/>
      <c r="Y436" s="3">
        <v>0</v>
      </c>
      <c r="Z436" s="3">
        <v>0</v>
      </c>
      <c r="AA436" s="3">
        <v>0</v>
      </c>
      <c r="AB436" s="3">
        <v>0</v>
      </c>
      <c r="AC436" s="36">
        <f t="shared" si="19"/>
        <v>0</v>
      </c>
      <c r="AD436" s="37">
        <f t="shared" si="20"/>
        <v>0</v>
      </c>
    </row>
    <row r="437" spans="1:30" hidden="1" x14ac:dyDescent="0.25">
      <c r="A437" s="29">
        <v>425</v>
      </c>
      <c r="B437" s="61"/>
      <c r="C437" s="61"/>
      <c r="D437" s="31">
        <v>800095734</v>
      </c>
      <c r="E437" s="31">
        <v>219418094</v>
      </c>
      <c r="F437" s="61" t="s">
        <v>631</v>
      </c>
      <c r="G437" s="33">
        <v>0</v>
      </c>
      <c r="H437" s="33">
        <v>0</v>
      </c>
      <c r="I437" s="3"/>
      <c r="J437" s="3"/>
      <c r="K437" s="3"/>
      <c r="L437" s="3"/>
      <c r="M437" s="3"/>
      <c r="N437" s="3"/>
      <c r="O437" s="3"/>
      <c r="P437" s="34">
        <f t="shared" si="18"/>
        <v>0</v>
      </c>
      <c r="Q437" s="35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/>
      <c r="X437" s="3"/>
      <c r="Y437" s="3">
        <v>0</v>
      </c>
      <c r="Z437" s="3">
        <v>0</v>
      </c>
      <c r="AA437" s="3">
        <v>0</v>
      </c>
      <c r="AB437" s="3">
        <v>0</v>
      </c>
      <c r="AC437" s="36">
        <f t="shared" si="19"/>
        <v>0</v>
      </c>
      <c r="AD437" s="37">
        <f t="shared" si="20"/>
        <v>0</v>
      </c>
    </row>
    <row r="438" spans="1:30" hidden="1" x14ac:dyDescent="0.25">
      <c r="A438" s="38">
        <v>426</v>
      </c>
      <c r="B438" s="61"/>
      <c r="C438" s="61"/>
      <c r="D438" s="31">
        <v>800095754</v>
      </c>
      <c r="E438" s="31">
        <v>215018150</v>
      </c>
      <c r="F438" s="61" t="s">
        <v>632</v>
      </c>
      <c r="G438" s="33">
        <v>0</v>
      </c>
      <c r="H438" s="33">
        <v>0</v>
      </c>
      <c r="I438" s="3"/>
      <c r="J438" s="3"/>
      <c r="K438" s="3"/>
      <c r="L438" s="3"/>
      <c r="M438" s="3"/>
      <c r="N438" s="3"/>
      <c r="O438" s="3"/>
      <c r="P438" s="34">
        <f t="shared" si="18"/>
        <v>0</v>
      </c>
      <c r="Q438" s="35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/>
      <c r="X438" s="3"/>
      <c r="Y438" s="3">
        <v>0</v>
      </c>
      <c r="Z438" s="3">
        <v>0</v>
      </c>
      <c r="AA438" s="3">
        <v>0</v>
      </c>
      <c r="AB438" s="3">
        <v>0</v>
      </c>
      <c r="AC438" s="36">
        <f t="shared" si="19"/>
        <v>0</v>
      </c>
      <c r="AD438" s="37">
        <f t="shared" si="20"/>
        <v>0</v>
      </c>
    </row>
    <row r="439" spans="1:30" hidden="1" x14ac:dyDescent="0.25">
      <c r="A439" s="29">
        <v>427</v>
      </c>
      <c r="B439" s="61"/>
      <c r="C439" s="61"/>
      <c r="D439" s="31">
        <v>800095757</v>
      </c>
      <c r="E439" s="31">
        <v>210518205</v>
      </c>
      <c r="F439" s="61" t="s">
        <v>633</v>
      </c>
      <c r="G439" s="33">
        <v>0</v>
      </c>
      <c r="H439" s="33">
        <v>0</v>
      </c>
      <c r="I439" s="3"/>
      <c r="J439" s="3"/>
      <c r="K439" s="3"/>
      <c r="L439" s="3"/>
      <c r="M439" s="3"/>
      <c r="N439" s="3"/>
      <c r="O439" s="3"/>
      <c r="P439" s="34">
        <f t="shared" si="18"/>
        <v>0</v>
      </c>
      <c r="Q439" s="35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/>
      <c r="X439" s="3"/>
      <c r="Y439" s="3">
        <v>0</v>
      </c>
      <c r="Z439" s="3">
        <v>0</v>
      </c>
      <c r="AA439" s="3">
        <v>0</v>
      </c>
      <c r="AB439" s="3">
        <v>0</v>
      </c>
      <c r="AC439" s="36">
        <f t="shared" si="19"/>
        <v>0</v>
      </c>
      <c r="AD439" s="37">
        <f t="shared" si="20"/>
        <v>0</v>
      </c>
    </row>
    <row r="440" spans="1:30" hidden="1" x14ac:dyDescent="0.25">
      <c r="A440" s="38">
        <v>428</v>
      </c>
      <c r="B440" s="61"/>
      <c r="C440" s="61"/>
      <c r="D440" s="31">
        <v>800095760</v>
      </c>
      <c r="E440" s="31">
        <v>214718247</v>
      </c>
      <c r="F440" s="61" t="s">
        <v>634</v>
      </c>
      <c r="G440" s="33">
        <v>0</v>
      </c>
      <c r="H440" s="33">
        <v>0</v>
      </c>
      <c r="I440" s="3"/>
      <c r="J440" s="3"/>
      <c r="K440" s="3"/>
      <c r="L440" s="3"/>
      <c r="M440" s="3"/>
      <c r="N440" s="3"/>
      <c r="O440" s="3"/>
      <c r="P440" s="34">
        <f t="shared" si="18"/>
        <v>0</v>
      </c>
      <c r="Q440" s="35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/>
      <c r="X440" s="3"/>
      <c r="Y440" s="3">
        <v>0</v>
      </c>
      <c r="Z440" s="3">
        <v>0</v>
      </c>
      <c r="AA440" s="3">
        <v>0</v>
      </c>
      <c r="AB440" s="3">
        <v>0</v>
      </c>
      <c r="AC440" s="36">
        <f t="shared" si="19"/>
        <v>0</v>
      </c>
      <c r="AD440" s="37">
        <f t="shared" si="20"/>
        <v>0</v>
      </c>
    </row>
    <row r="441" spans="1:30" hidden="1" x14ac:dyDescent="0.25">
      <c r="A441" s="29">
        <v>429</v>
      </c>
      <c r="B441" s="61"/>
      <c r="C441" s="61"/>
      <c r="D441" s="31">
        <v>800095763</v>
      </c>
      <c r="E441" s="31">
        <v>215618256</v>
      </c>
      <c r="F441" s="61" t="s">
        <v>635</v>
      </c>
      <c r="G441" s="33">
        <v>0</v>
      </c>
      <c r="H441" s="33">
        <v>0</v>
      </c>
      <c r="I441" s="3"/>
      <c r="J441" s="3"/>
      <c r="K441" s="3"/>
      <c r="L441" s="3"/>
      <c r="M441" s="3"/>
      <c r="N441" s="3"/>
      <c r="O441" s="3"/>
      <c r="P441" s="34">
        <f t="shared" si="18"/>
        <v>0</v>
      </c>
      <c r="Q441" s="35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/>
      <c r="X441" s="3"/>
      <c r="Y441" s="3">
        <v>0</v>
      </c>
      <c r="Z441" s="3">
        <v>0</v>
      </c>
      <c r="AA441" s="3">
        <v>0</v>
      </c>
      <c r="AB441" s="3">
        <v>0</v>
      </c>
      <c r="AC441" s="36">
        <f t="shared" si="19"/>
        <v>0</v>
      </c>
      <c r="AD441" s="37">
        <f t="shared" si="20"/>
        <v>0</v>
      </c>
    </row>
    <row r="442" spans="1:30" hidden="1" x14ac:dyDescent="0.25">
      <c r="A442" s="38">
        <v>430</v>
      </c>
      <c r="B442" s="61"/>
      <c r="C442" s="61"/>
      <c r="D442" s="31">
        <v>800095770</v>
      </c>
      <c r="E442" s="31">
        <v>211018410</v>
      </c>
      <c r="F442" s="61" t="s">
        <v>636</v>
      </c>
      <c r="G442" s="33">
        <v>0</v>
      </c>
      <c r="H442" s="33">
        <v>0</v>
      </c>
      <c r="I442" s="3"/>
      <c r="J442" s="3"/>
      <c r="K442" s="3"/>
      <c r="L442" s="3"/>
      <c r="M442" s="3"/>
      <c r="N442" s="3"/>
      <c r="O442" s="3"/>
      <c r="P442" s="34">
        <f t="shared" si="18"/>
        <v>0</v>
      </c>
      <c r="Q442" s="35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/>
      <c r="X442" s="3"/>
      <c r="Y442" s="3">
        <v>0</v>
      </c>
      <c r="Z442" s="3">
        <v>0</v>
      </c>
      <c r="AA442" s="3">
        <v>0</v>
      </c>
      <c r="AB442" s="3">
        <v>0</v>
      </c>
      <c r="AC442" s="36">
        <f t="shared" si="19"/>
        <v>0</v>
      </c>
      <c r="AD442" s="37">
        <f t="shared" si="20"/>
        <v>0</v>
      </c>
    </row>
    <row r="443" spans="1:30" hidden="1" x14ac:dyDescent="0.25">
      <c r="A443" s="29">
        <v>431</v>
      </c>
      <c r="B443" s="61"/>
      <c r="C443" s="61"/>
      <c r="D443" s="31">
        <v>800067452</v>
      </c>
      <c r="E443" s="31">
        <v>216018460</v>
      </c>
      <c r="F443" s="61" t="s">
        <v>637</v>
      </c>
      <c r="G443" s="33">
        <v>0</v>
      </c>
      <c r="H443" s="33">
        <v>0</v>
      </c>
      <c r="I443" s="3"/>
      <c r="J443" s="3"/>
      <c r="K443" s="3"/>
      <c r="L443" s="3"/>
      <c r="M443" s="3"/>
      <c r="N443" s="3"/>
      <c r="O443" s="3"/>
      <c r="P443" s="34">
        <f t="shared" si="18"/>
        <v>0</v>
      </c>
      <c r="Q443" s="35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/>
      <c r="X443" s="3"/>
      <c r="Y443" s="3">
        <v>0</v>
      </c>
      <c r="Z443" s="3">
        <v>0</v>
      </c>
      <c r="AA443" s="3">
        <v>0</v>
      </c>
      <c r="AB443" s="3">
        <v>0</v>
      </c>
      <c r="AC443" s="36">
        <f t="shared" si="19"/>
        <v>0</v>
      </c>
      <c r="AD443" s="37">
        <f t="shared" si="20"/>
        <v>0</v>
      </c>
    </row>
    <row r="444" spans="1:30" hidden="1" x14ac:dyDescent="0.25">
      <c r="A444" s="38">
        <v>432</v>
      </c>
      <c r="B444" s="61"/>
      <c r="C444" s="61"/>
      <c r="D444" s="31">
        <v>800095773</v>
      </c>
      <c r="E444" s="31">
        <v>217918479</v>
      </c>
      <c r="F444" s="61" t="s">
        <v>638</v>
      </c>
      <c r="G444" s="33">
        <v>0</v>
      </c>
      <c r="H444" s="33">
        <v>0</v>
      </c>
      <c r="I444" s="3"/>
      <c r="J444" s="3"/>
      <c r="K444" s="3"/>
      <c r="L444" s="3"/>
      <c r="M444" s="3"/>
      <c r="N444" s="3"/>
      <c r="O444" s="3"/>
      <c r="P444" s="34">
        <f t="shared" si="18"/>
        <v>0</v>
      </c>
      <c r="Q444" s="35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/>
      <c r="X444" s="3"/>
      <c r="Y444" s="3">
        <v>0</v>
      </c>
      <c r="Z444" s="3">
        <v>0</v>
      </c>
      <c r="AA444" s="3">
        <v>0</v>
      </c>
      <c r="AB444" s="3">
        <v>0</v>
      </c>
      <c r="AC444" s="36">
        <f t="shared" si="19"/>
        <v>0</v>
      </c>
      <c r="AD444" s="37">
        <f t="shared" si="20"/>
        <v>0</v>
      </c>
    </row>
    <row r="445" spans="1:30" hidden="1" x14ac:dyDescent="0.25">
      <c r="A445" s="29">
        <v>433</v>
      </c>
      <c r="B445" s="61"/>
      <c r="C445" s="61"/>
      <c r="D445" s="31">
        <v>800095775</v>
      </c>
      <c r="E445" s="31">
        <v>219218592</v>
      </c>
      <c r="F445" s="61" t="s">
        <v>639</v>
      </c>
      <c r="G445" s="33">
        <v>0</v>
      </c>
      <c r="H445" s="33">
        <v>0</v>
      </c>
      <c r="I445" s="3"/>
      <c r="J445" s="3"/>
      <c r="K445" s="3"/>
      <c r="L445" s="3"/>
      <c r="M445" s="3"/>
      <c r="N445" s="3"/>
      <c r="O445" s="3"/>
      <c r="P445" s="34">
        <f t="shared" si="18"/>
        <v>0</v>
      </c>
      <c r="Q445" s="35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/>
      <c r="X445" s="3"/>
      <c r="Y445" s="3">
        <v>0</v>
      </c>
      <c r="Z445" s="3">
        <v>0</v>
      </c>
      <c r="AA445" s="3">
        <v>0</v>
      </c>
      <c r="AB445" s="3">
        <v>0</v>
      </c>
      <c r="AC445" s="36">
        <f t="shared" si="19"/>
        <v>0</v>
      </c>
      <c r="AD445" s="37">
        <f t="shared" si="20"/>
        <v>0</v>
      </c>
    </row>
    <row r="446" spans="1:30" hidden="1" x14ac:dyDescent="0.25">
      <c r="A446" s="38">
        <v>434</v>
      </c>
      <c r="B446" s="61"/>
      <c r="C446" s="61"/>
      <c r="D446" s="31">
        <v>800095782</v>
      </c>
      <c r="E446" s="31">
        <v>211018610</v>
      </c>
      <c r="F446" s="61" t="s">
        <v>640</v>
      </c>
      <c r="G446" s="33">
        <v>0</v>
      </c>
      <c r="H446" s="33">
        <v>0</v>
      </c>
      <c r="I446" s="3"/>
      <c r="J446" s="3"/>
      <c r="K446" s="3"/>
      <c r="L446" s="3"/>
      <c r="M446" s="3"/>
      <c r="N446" s="3"/>
      <c r="O446" s="3"/>
      <c r="P446" s="34">
        <f t="shared" si="18"/>
        <v>0</v>
      </c>
      <c r="Q446" s="35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/>
      <c r="X446" s="3"/>
      <c r="Y446" s="3">
        <v>0</v>
      </c>
      <c r="Z446" s="3">
        <v>0</v>
      </c>
      <c r="AA446" s="3">
        <v>0</v>
      </c>
      <c r="AB446" s="3">
        <v>0</v>
      </c>
      <c r="AC446" s="36">
        <f t="shared" si="19"/>
        <v>0</v>
      </c>
      <c r="AD446" s="37">
        <f t="shared" si="20"/>
        <v>0</v>
      </c>
    </row>
    <row r="447" spans="1:30" hidden="1" x14ac:dyDescent="0.25">
      <c r="A447" s="29">
        <v>435</v>
      </c>
      <c r="B447" s="61"/>
      <c r="C447" s="61"/>
      <c r="D447" s="31">
        <v>800095785</v>
      </c>
      <c r="E447" s="31">
        <v>215318753</v>
      </c>
      <c r="F447" s="61" t="s">
        <v>641</v>
      </c>
      <c r="G447" s="33">
        <v>0</v>
      </c>
      <c r="H447" s="33">
        <v>0</v>
      </c>
      <c r="I447" s="3"/>
      <c r="J447" s="3"/>
      <c r="K447" s="3"/>
      <c r="L447" s="3"/>
      <c r="M447" s="3"/>
      <c r="N447" s="3"/>
      <c r="O447" s="3"/>
      <c r="P447" s="34">
        <f t="shared" si="18"/>
        <v>0</v>
      </c>
      <c r="Q447" s="35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/>
      <c r="X447" s="3"/>
      <c r="Y447" s="3">
        <v>0</v>
      </c>
      <c r="Z447" s="3">
        <v>0</v>
      </c>
      <c r="AA447" s="3">
        <v>0</v>
      </c>
      <c r="AB447" s="3">
        <v>0</v>
      </c>
      <c r="AC447" s="36">
        <f t="shared" si="19"/>
        <v>0</v>
      </c>
      <c r="AD447" s="37">
        <f t="shared" si="20"/>
        <v>0</v>
      </c>
    </row>
    <row r="448" spans="1:30" hidden="1" x14ac:dyDescent="0.25">
      <c r="A448" s="38">
        <v>436</v>
      </c>
      <c r="B448" s="61"/>
      <c r="C448" s="61"/>
      <c r="D448" s="31">
        <v>800095786</v>
      </c>
      <c r="E448" s="31">
        <v>215618756</v>
      </c>
      <c r="F448" s="61" t="s">
        <v>642</v>
      </c>
      <c r="G448" s="33">
        <v>0</v>
      </c>
      <c r="H448" s="33">
        <v>0</v>
      </c>
      <c r="I448" s="3"/>
      <c r="J448" s="3"/>
      <c r="K448" s="3"/>
      <c r="L448" s="3"/>
      <c r="M448" s="3"/>
      <c r="N448" s="3"/>
      <c r="O448" s="3"/>
      <c r="P448" s="34">
        <f t="shared" si="18"/>
        <v>0</v>
      </c>
      <c r="Q448" s="35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/>
      <c r="X448" s="3"/>
      <c r="Y448" s="3">
        <v>0</v>
      </c>
      <c r="Z448" s="3">
        <v>0</v>
      </c>
      <c r="AA448" s="3">
        <v>0</v>
      </c>
      <c r="AB448" s="3">
        <v>0</v>
      </c>
      <c r="AC448" s="36">
        <f t="shared" si="19"/>
        <v>0</v>
      </c>
      <c r="AD448" s="37">
        <f t="shared" si="20"/>
        <v>0</v>
      </c>
    </row>
    <row r="449" spans="1:30" hidden="1" x14ac:dyDescent="0.25">
      <c r="A449" s="29">
        <v>437</v>
      </c>
      <c r="B449" s="61"/>
      <c r="C449" s="61"/>
      <c r="D449" s="31">
        <v>800095788</v>
      </c>
      <c r="E449" s="31">
        <v>218518785</v>
      </c>
      <c r="F449" s="61" t="s">
        <v>643</v>
      </c>
      <c r="G449" s="33">
        <v>0</v>
      </c>
      <c r="H449" s="33">
        <v>0</v>
      </c>
      <c r="I449" s="3"/>
      <c r="J449" s="3"/>
      <c r="K449" s="3"/>
      <c r="L449" s="3"/>
      <c r="M449" s="3"/>
      <c r="N449" s="3"/>
      <c r="O449" s="3"/>
      <c r="P449" s="34">
        <f t="shared" si="18"/>
        <v>0</v>
      </c>
      <c r="Q449" s="35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/>
      <c r="X449" s="3"/>
      <c r="Y449" s="3">
        <v>0</v>
      </c>
      <c r="Z449" s="3">
        <v>0</v>
      </c>
      <c r="AA449" s="3">
        <v>0</v>
      </c>
      <c r="AB449" s="3">
        <v>0</v>
      </c>
      <c r="AC449" s="36">
        <f t="shared" si="19"/>
        <v>0</v>
      </c>
      <c r="AD449" s="37">
        <f t="shared" si="20"/>
        <v>0</v>
      </c>
    </row>
    <row r="450" spans="1:30" hidden="1" x14ac:dyDescent="0.25">
      <c r="A450" s="38">
        <v>438</v>
      </c>
      <c r="B450" s="61"/>
      <c r="C450" s="61"/>
      <c r="D450" s="31">
        <v>800050407</v>
      </c>
      <c r="E450" s="31">
        <v>216018860</v>
      </c>
      <c r="F450" s="61" t="s">
        <v>415</v>
      </c>
      <c r="G450" s="33">
        <v>0</v>
      </c>
      <c r="H450" s="33">
        <v>0</v>
      </c>
      <c r="I450" s="3"/>
      <c r="J450" s="3"/>
      <c r="K450" s="3"/>
      <c r="L450" s="3"/>
      <c r="M450" s="3"/>
      <c r="N450" s="3"/>
      <c r="O450" s="3"/>
      <c r="P450" s="34">
        <f t="shared" si="18"/>
        <v>0</v>
      </c>
      <c r="Q450" s="35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/>
      <c r="X450" s="3"/>
      <c r="Y450" s="3">
        <v>0</v>
      </c>
      <c r="Z450" s="3">
        <v>0</v>
      </c>
      <c r="AA450" s="3">
        <v>0</v>
      </c>
      <c r="AB450" s="3">
        <v>0</v>
      </c>
      <c r="AC450" s="36">
        <f t="shared" si="19"/>
        <v>0</v>
      </c>
      <c r="AD450" s="37">
        <f t="shared" si="20"/>
        <v>0</v>
      </c>
    </row>
    <row r="451" spans="1:30" hidden="1" x14ac:dyDescent="0.25">
      <c r="A451" s="29">
        <v>439</v>
      </c>
      <c r="B451" s="61"/>
      <c r="C451" s="61"/>
      <c r="D451" s="31">
        <v>891502664</v>
      </c>
      <c r="E451" s="31">
        <v>212219022</v>
      </c>
      <c r="F451" s="61" t="s">
        <v>644</v>
      </c>
      <c r="G451" s="33">
        <v>0</v>
      </c>
      <c r="H451" s="33">
        <v>0</v>
      </c>
      <c r="I451" s="3"/>
      <c r="J451" s="3"/>
      <c r="K451" s="3"/>
      <c r="L451" s="3"/>
      <c r="M451" s="3"/>
      <c r="N451" s="3"/>
      <c r="O451" s="3"/>
      <c r="P451" s="34">
        <f t="shared" si="18"/>
        <v>0</v>
      </c>
      <c r="Q451" s="35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/>
      <c r="X451" s="3"/>
      <c r="Y451" s="3">
        <v>0</v>
      </c>
      <c r="Z451" s="3">
        <v>0</v>
      </c>
      <c r="AA451" s="3">
        <v>0</v>
      </c>
      <c r="AB451" s="3">
        <v>0</v>
      </c>
      <c r="AC451" s="36">
        <f t="shared" si="19"/>
        <v>0</v>
      </c>
      <c r="AD451" s="37">
        <f t="shared" si="20"/>
        <v>0</v>
      </c>
    </row>
    <row r="452" spans="1:30" hidden="1" x14ac:dyDescent="0.25">
      <c r="A452" s="38">
        <v>440</v>
      </c>
      <c r="B452" s="61"/>
      <c r="C452" s="61"/>
      <c r="D452" s="31">
        <v>891500725</v>
      </c>
      <c r="E452" s="31">
        <v>215019050</v>
      </c>
      <c r="F452" s="61" t="s">
        <v>320</v>
      </c>
      <c r="G452" s="33">
        <v>0</v>
      </c>
      <c r="H452" s="33">
        <v>0</v>
      </c>
      <c r="I452" s="3"/>
      <c r="J452" s="3"/>
      <c r="K452" s="3"/>
      <c r="L452" s="3"/>
      <c r="M452" s="3"/>
      <c r="N452" s="46"/>
      <c r="O452" s="46"/>
      <c r="P452" s="34">
        <f t="shared" si="18"/>
        <v>0</v>
      </c>
      <c r="Q452" s="35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/>
      <c r="X452" s="3"/>
      <c r="Y452" s="3">
        <v>0</v>
      </c>
      <c r="Z452" s="3">
        <v>0</v>
      </c>
      <c r="AA452" s="3">
        <v>0</v>
      </c>
      <c r="AB452" s="3">
        <v>0</v>
      </c>
      <c r="AC452" s="36">
        <f t="shared" si="19"/>
        <v>0</v>
      </c>
      <c r="AD452" s="37">
        <f t="shared" si="20"/>
        <v>0</v>
      </c>
    </row>
    <row r="453" spans="1:30" hidden="1" x14ac:dyDescent="0.25">
      <c r="A453" s="29">
        <v>441</v>
      </c>
      <c r="B453" s="61"/>
      <c r="C453" s="61"/>
      <c r="D453" s="31">
        <v>891500869</v>
      </c>
      <c r="E453" s="31">
        <v>217519075</v>
      </c>
      <c r="F453" s="61" t="s">
        <v>645</v>
      </c>
      <c r="G453" s="33">
        <v>0</v>
      </c>
      <c r="H453" s="33">
        <v>0</v>
      </c>
      <c r="I453" s="3"/>
      <c r="J453" s="3"/>
      <c r="K453" s="3"/>
      <c r="L453" s="3"/>
      <c r="M453" s="3"/>
      <c r="N453" s="46"/>
      <c r="O453" s="46"/>
      <c r="P453" s="34">
        <f t="shared" si="18"/>
        <v>0</v>
      </c>
      <c r="Q453" s="35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/>
      <c r="X453" s="3"/>
      <c r="Y453" s="3">
        <v>0</v>
      </c>
      <c r="Z453" s="3">
        <v>0</v>
      </c>
      <c r="AA453" s="3">
        <v>0</v>
      </c>
      <c r="AB453" s="3">
        <v>0</v>
      </c>
      <c r="AC453" s="36">
        <f t="shared" si="19"/>
        <v>0</v>
      </c>
      <c r="AD453" s="37">
        <f t="shared" si="20"/>
        <v>0</v>
      </c>
    </row>
    <row r="454" spans="1:30" hidden="1" x14ac:dyDescent="0.25">
      <c r="A454" s="38">
        <v>442</v>
      </c>
      <c r="B454" s="61"/>
      <c r="C454" s="61"/>
      <c r="D454" s="31">
        <v>800095961</v>
      </c>
      <c r="E454" s="31">
        <v>210019100</v>
      </c>
      <c r="F454" s="61" t="s">
        <v>646</v>
      </c>
      <c r="G454" s="33">
        <v>0</v>
      </c>
      <c r="H454" s="33">
        <v>0</v>
      </c>
      <c r="I454" s="3"/>
      <c r="J454" s="3"/>
      <c r="K454" s="3"/>
      <c r="L454" s="3"/>
      <c r="M454" s="3"/>
      <c r="N454" s="3"/>
      <c r="O454" s="3"/>
      <c r="P454" s="34">
        <f t="shared" si="18"/>
        <v>0</v>
      </c>
      <c r="Q454" s="35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/>
      <c r="X454" s="3"/>
      <c r="Y454" s="3">
        <v>0</v>
      </c>
      <c r="Z454" s="3">
        <v>0</v>
      </c>
      <c r="AA454" s="3">
        <v>0</v>
      </c>
      <c r="AB454" s="3">
        <v>0</v>
      </c>
      <c r="AC454" s="36">
        <f t="shared" si="19"/>
        <v>0</v>
      </c>
      <c r="AD454" s="37">
        <f t="shared" si="20"/>
        <v>0</v>
      </c>
    </row>
    <row r="455" spans="1:30" hidden="1" x14ac:dyDescent="0.25">
      <c r="A455" s="29">
        <v>443</v>
      </c>
      <c r="B455" s="61"/>
      <c r="C455" s="61"/>
      <c r="D455" s="31">
        <v>891502307</v>
      </c>
      <c r="E455" s="31">
        <v>211019110</v>
      </c>
      <c r="F455" s="61" t="s">
        <v>647</v>
      </c>
      <c r="G455" s="33">
        <v>0</v>
      </c>
      <c r="H455" s="33">
        <v>0</v>
      </c>
      <c r="I455" s="3"/>
      <c r="J455" s="3"/>
      <c r="K455" s="3"/>
      <c r="L455" s="3"/>
      <c r="M455" s="3"/>
      <c r="N455" s="3"/>
      <c r="O455" s="3"/>
      <c r="P455" s="34">
        <f t="shared" si="18"/>
        <v>0</v>
      </c>
      <c r="Q455" s="35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/>
      <c r="X455" s="3"/>
      <c r="Y455" s="3">
        <v>0</v>
      </c>
      <c r="Z455" s="3">
        <v>0</v>
      </c>
      <c r="AA455" s="3">
        <v>0</v>
      </c>
      <c r="AB455" s="3">
        <v>0</v>
      </c>
      <c r="AC455" s="36">
        <f t="shared" si="19"/>
        <v>0</v>
      </c>
      <c r="AD455" s="37">
        <f t="shared" si="20"/>
        <v>0</v>
      </c>
    </row>
    <row r="456" spans="1:30" hidden="1" x14ac:dyDescent="0.25">
      <c r="A456" s="38">
        <v>444</v>
      </c>
      <c r="B456" s="61"/>
      <c r="C456" s="61"/>
      <c r="D456" s="31">
        <v>891500864</v>
      </c>
      <c r="E456" s="31">
        <v>213019130</v>
      </c>
      <c r="F456" s="61" t="s">
        <v>648</v>
      </c>
      <c r="G456" s="33">
        <v>0</v>
      </c>
      <c r="H456" s="33">
        <v>0</v>
      </c>
      <c r="I456" s="3"/>
      <c r="J456" s="3"/>
      <c r="K456" s="3"/>
      <c r="L456" s="3"/>
      <c r="M456" s="3"/>
      <c r="N456" s="3"/>
      <c r="O456" s="3"/>
      <c r="P456" s="34">
        <f t="shared" si="18"/>
        <v>0</v>
      </c>
      <c r="Q456" s="35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/>
      <c r="X456" s="3"/>
      <c r="Y456" s="3">
        <v>0</v>
      </c>
      <c r="Z456" s="3">
        <v>0</v>
      </c>
      <c r="AA456" s="3">
        <v>0</v>
      </c>
      <c r="AB456" s="3">
        <v>0</v>
      </c>
      <c r="AC456" s="36">
        <f t="shared" si="19"/>
        <v>0</v>
      </c>
      <c r="AD456" s="37">
        <f t="shared" si="20"/>
        <v>0</v>
      </c>
    </row>
    <row r="457" spans="1:30" hidden="1" x14ac:dyDescent="0.25">
      <c r="A457" s="29">
        <v>445</v>
      </c>
      <c r="B457" s="61"/>
      <c r="C457" s="61"/>
      <c r="D457" s="31">
        <v>891501723</v>
      </c>
      <c r="E457" s="31">
        <v>213719137</v>
      </c>
      <c r="F457" s="61" t="s">
        <v>649</v>
      </c>
      <c r="G457" s="33">
        <v>0</v>
      </c>
      <c r="H457" s="33">
        <v>0</v>
      </c>
      <c r="I457" s="3"/>
      <c r="J457" s="3"/>
      <c r="K457" s="3"/>
      <c r="L457" s="3"/>
      <c r="M457" s="3"/>
      <c r="N457" s="3"/>
      <c r="O457" s="3"/>
      <c r="P457" s="34">
        <f t="shared" si="18"/>
        <v>0</v>
      </c>
      <c r="Q457" s="35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/>
      <c r="X457" s="3"/>
      <c r="Y457" s="3">
        <v>0</v>
      </c>
      <c r="Z457" s="3">
        <v>0</v>
      </c>
      <c r="AA457" s="3">
        <v>0</v>
      </c>
      <c r="AB457" s="3">
        <v>0</v>
      </c>
      <c r="AC457" s="36">
        <f t="shared" si="19"/>
        <v>0</v>
      </c>
      <c r="AD457" s="37">
        <f t="shared" si="20"/>
        <v>0</v>
      </c>
    </row>
    <row r="458" spans="1:30" hidden="1" x14ac:dyDescent="0.25">
      <c r="A458" s="38">
        <v>446</v>
      </c>
      <c r="B458" s="61"/>
      <c r="C458" s="61"/>
      <c r="D458" s="31">
        <v>891501292</v>
      </c>
      <c r="E458" s="31">
        <v>214219142</v>
      </c>
      <c r="F458" s="61" t="s">
        <v>650</v>
      </c>
      <c r="G458" s="33">
        <v>0</v>
      </c>
      <c r="H458" s="33">
        <v>0</v>
      </c>
      <c r="I458" s="3"/>
      <c r="J458" s="3"/>
      <c r="K458" s="3"/>
      <c r="L458" s="3"/>
      <c r="M458" s="3"/>
      <c r="N458" s="3"/>
      <c r="O458" s="3"/>
      <c r="P458" s="34">
        <f t="shared" si="18"/>
        <v>0</v>
      </c>
      <c r="Q458" s="35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/>
      <c r="X458" s="3"/>
      <c r="Y458" s="3">
        <v>0</v>
      </c>
      <c r="Z458" s="3">
        <v>0</v>
      </c>
      <c r="AA458" s="3">
        <v>0</v>
      </c>
      <c r="AB458" s="3">
        <v>0</v>
      </c>
      <c r="AC458" s="36">
        <f t="shared" si="19"/>
        <v>0</v>
      </c>
      <c r="AD458" s="37">
        <f t="shared" si="20"/>
        <v>0</v>
      </c>
    </row>
    <row r="459" spans="1:30" hidden="1" x14ac:dyDescent="0.25">
      <c r="A459" s="29">
        <v>447</v>
      </c>
      <c r="B459" s="61"/>
      <c r="C459" s="61"/>
      <c r="D459" s="31">
        <v>891501283</v>
      </c>
      <c r="E459" s="31">
        <v>211219212</v>
      </c>
      <c r="F459" s="61" t="s">
        <v>651</v>
      </c>
      <c r="G459" s="33">
        <v>0</v>
      </c>
      <c r="H459" s="33">
        <v>0</v>
      </c>
      <c r="I459" s="3"/>
      <c r="J459" s="3"/>
      <c r="K459" s="3"/>
      <c r="L459" s="3"/>
      <c r="M459" s="3"/>
      <c r="N459" s="3"/>
      <c r="O459" s="3"/>
      <c r="P459" s="34">
        <f t="shared" si="18"/>
        <v>0</v>
      </c>
      <c r="Q459" s="35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/>
      <c r="X459" s="3"/>
      <c r="Y459" s="3">
        <v>0</v>
      </c>
      <c r="Z459" s="3">
        <v>0</v>
      </c>
      <c r="AA459" s="3">
        <v>0</v>
      </c>
      <c r="AB459" s="3">
        <v>0</v>
      </c>
      <c r="AC459" s="36">
        <f t="shared" si="19"/>
        <v>0</v>
      </c>
      <c r="AD459" s="37">
        <f t="shared" si="20"/>
        <v>0</v>
      </c>
    </row>
    <row r="460" spans="1:30" hidden="1" x14ac:dyDescent="0.25">
      <c r="A460" s="38">
        <v>448</v>
      </c>
      <c r="B460" s="61"/>
      <c r="C460" s="61"/>
      <c r="D460" s="31">
        <v>891500978</v>
      </c>
      <c r="E460" s="31">
        <v>215619256</v>
      </c>
      <c r="F460" s="61" t="s">
        <v>652</v>
      </c>
      <c r="G460" s="33">
        <v>0</v>
      </c>
      <c r="H460" s="33">
        <v>0</v>
      </c>
      <c r="I460" s="3"/>
      <c r="J460" s="3"/>
      <c r="K460" s="3"/>
      <c r="L460" s="3"/>
      <c r="M460" s="3"/>
      <c r="N460" s="46"/>
      <c r="O460" s="46"/>
      <c r="P460" s="34">
        <f t="shared" si="18"/>
        <v>0</v>
      </c>
      <c r="Q460" s="35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/>
      <c r="X460" s="3"/>
      <c r="Y460" s="3">
        <v>0</v>
      </c>
      <c r="Z460" s="3">
        <v>0</v>
      </c>
      <c r="AA460" s="3">
        <v>0</v>
      </c>
      <c r="AB460" s="3">
        <v>0</v>
      </c>
      <c r="AC460" s="36">
        <f t="shared" si="19"/>
        <v>0</v>
      </c>
      <c r="AD460" s="37">
        <f t="shared" si="20"/>
        <v>0</v>
      </c>
    </row>
    <row r="461" spans="1:30" hidden="1" x14ac:dyDescent="0.25">
      <c r="A461" s="29">
        <v>449</v>
      </c>
      <c r="B461" s="61"/>
      <c r="C461" s="61"/>
      <c r="D461" s="31">
        <v>800188492</v>
      </c>
      <c r="E461" s="31">
        <v>219019290</v>
      </c>
      <c r="F461" s="61" t="s">
        <v>653</v>
      </c>
      <c r="G461" s="33">
        <v>0</v>
      </c>
      <c r="H461" s="33">
        <v>0</v>
      </c>
      <c r="I461" s="3"/>
      <c r="J461" s="3"/>
      <c r="K461" s="3"/>
      <c r="L461" s="3"/>
      <c r="M461" s="3"/>
      <c r="N461" s="3"/>
      <c r="O461" s="3"/>
      <c r="P461" s="34">
        <f t="shared" si="18"/>
        <v>0</v>
      </c>
      <c r="Q461" s="35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/>
      <c r="X461" s="3"/>
      <c r="Y461" s="3">
        <v>0</v>
      </c>
      <c r="Z461" s="3">
        <v>0</v>
      </c>
      <c r="AA461" s="3">
        <v>0</v>
      </c>
      <c r="AB461" s="3">
        <v>0</v>
      </c>
      <c r="AC461" s="36">
        <f t="shared" si="19"/>
        <v>0</v>
      </c>
      <c r="AD461" s="37">
        <f t="shared" si="20"/>
        <v>0</v>
      </c>
    </row>
    <row r="462" spans="1:30" hidden="1" x14ac:dyDescent="0.25">
      <c r="A462" s="38">
        <v>450</v>
      </c>
      <c r="B462" s="61"/>
      <c r="C462" s="61"/>
      <c r="D462" s="31">
        <v>900127183</v>
      </c>
      <c r="E462" s="31">
        <v>923270346</v>
      </c>
      <c r="F462" s="61" t="s">
        <v>654</v>
      </c>
      <c r="G462" s="33">
        <v>0</v>
      </c>
      <c r="H462" s="33">
        <v>0</v>
      </c>
      <c r="I462" s="3"/>
      <c r="J462" s="3"/>
      <c r="K462" s="3"/>
      <c r="L462" s="3"/>
      <c r="M462" s="3"/>
      <c r="N462" s="3"/>
      <c r="O462" s="3"/>
      <c r="P462" s="34">
        <f t="shared" ref="P462:P525" si="21">SUM(G462:N462)</f>
        <v>0</v>
      </c>
      <c r="Q462" s="35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/>
      <c r="X462" s="3"/>
      <c r="Y462" s="3">
        <v>0</v>
      </c>
      <c r="Z462" s="3">
        <v>0</v>
      </c>
      <c r="AA462" s="3">
        <v>0</v>
      </c>
      <c r="AB462" s="3">
        <v>0</v>
      </c>
      <c r="AC462" s="36">
        <f t="shared" ref="AC462:AC525" si="22">SUM(R462:AB462)</f>
        <v>0</v>
      </c>
      <c r="AD462" s="37">
        <f t="shared" ref="AD462:AD525" si="23">+P462+Q462-AC462</f>
        <v>0</v>
      </c>
    </row>
    <row r="463" spans="1:30" hidden="1" x14ac:dyDescent="0.25">
      <c r="A463" s="29">
        <v>451</v>
      </c>
      <c r="B463" s="61"/>
      <c r="C463" s="61"/>
      <c r="D463" s="31">
        <v>800084378</v>
      </c>
      <c r="E463" s="31">
        <v>211819318</v>
      </c>
      <c r="F463" s="61" t="s">
        <v>655</v>
      </c>
      <c r="G463" s="33">
        <v>0</v>
      </c>
      <c r="H463" s="33">
        <v>0</v>
      </c>
      <c r="I463" s="3"/>
      <c r="J463" s="3"/>
      <c r="K463" s="3"/>
      <c r="L463" s="3"/>
      <c r="M463" s="3"/>
      <c r="N463" s="3"/>
      <c r="O463" s="3"/>
      <c r="P463" s="34">
        <f t="shared" si="21"/>
        <v>0</v>
      </c>
      <c r="Q463" s="35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/>
      <c r="X463" s="3"/>
      <c r="Y463" s="3">
        <v>0</v>
      </c>
      <c r="Z463" s="3">
        <v>0</v>
      </c>
      <c r="AA463" s="3">
        <v>0</v>
      </c>
      <c r="AB463" s="3">
        <v>0</v>
      </c>
      <c r="AC463" s="36">
        <f t="shared" si="22"/>
        <v>0</v>
      </c>
      <c r="AD463" s="37">
        <f t="shared" si="23"/>
        <v>0</v>
      </c>
    </row>
    <row r="464" spans="1:30" hidden="1" x14ac:dyDescent="0.25">
      <c r="A464" s="38">
        <v>452</v>
      </c>
      <c r="B464" s="61"/>
      <c r="C464" s="61"/>
      <c r="D464" s="31">
        <v>800004741</v>
      </c>
      <c r="E464" s="31">
        <v>215519355</v>
      </c>
      <c r="F464" s="61" t="s">
        <v>656</v>
      </c>
      <c r="G464" s="33">
        <v>0</v>
      </c>
      <c r="H464" s="33">
        <v>0</v>
      </c>
      <c r="I464" s="3"/>
      <c r="J464" s="3"/>
      <c r="K464" s="3"/>
      <c r="L464" s="3"/>
      <c r="M464" s="3"/>
      <c r="N464" s="3"/>
      <c r="O464" s="3"/>
      <c r="P464" s="34">
        <f t="shared" si="21"/>
        <v>0</v>
      </c>
      <c r="Q464" s="35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/>
      <c r="X464" s="3"/>
      <c r="Y464" s="3">
        <v>0</v>
      </c>
      <c r="Z464" s="3">
        <v>0</v>
      </c>
      <c r="AA464" s="3">
        <v>0</v>
      </c>
      <c r="AB464" s="3">
        <v>0</v>
      </c>
      <c r="AC464" s="36">
        <f t="shared" si="22"/>
        <v>0</v>
      </c>
      <c r="AD464" s="37">
        <f t="shared" si="23"/>
        <v>0</v>
      </c>
    </row>
    <row r="465" spans="1:30" hidden="1" x14ac:dyDescent="0.25">
      <c r="A465" s="29">
        <v>453</v>
      </c>
      <c r="B465" s="61"/>
      <c r="C465" s="61"/>
      <c r="D465" s="31">
        <v>891501047</v>
      </c>
      <c r="E465" s="31">
        <v>216419364</v>
      </c>
      <c r="F465" s="61" t="s">
        <v>657</v>
      </c>
      <c r="G465" s="33">
        <v>0</v>
      </c>
      <c r="H465" s="33">
        <v>0</v>
      </c>
      <c r="I465" s="3"/>
      <c r="J465" s="3"/>
      <c r="K465" s="3"/>
      <c r="L465" s="3"/>
      <c r="M465" s="3"/>
      <c r="N465" s="3"/>
      <c r="O465" s="3"/>
      <c r="P465" s="34">
        <f t="shared" si="21"/>
        <v>0</v>
      </c>
      <c r="Q465" s="35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/>
      <c r="X465" s="3"/>
      <c r="Y465" s="3">
        <v>0</v>
      </c>
      <c r="Z465" s="3">
        <v>0</v>
      </c>
      <c r="AA465" s="3">
        <v>0</v>
      </c>
      <c r="AB465" s="3">
        <v>0</v>
      </c>
      <c r="AC465" s="36">
        <f t="shared" si="22"/>
        <v>0</v>
      </c>
      <c r="AD465" s="37">
        <f t="shared" si="23"/>
        <v>0</v>
      </c>
    </row>
    <row r="466" spans="1:30" hidden="1" x14ac:dyDescent="0.25">
      <c r="A466" s="38">
        <v>454</v>
      </c>
      <c r="B466" s="61"/>
      <c r="C466" s="61"/>
      <c r="D466" s="31">
        <v>891502169</v>
      </c>
      <c r="E466" s="31">
        <v>219219392</v>
      </c>
      <c r="F466" s="61" t="s">
        <v>658</v>
      </c>
      <c r="G466" s="33">
        <v>0</v>
      </c>
      <c r="H466" s="33">
        <v>0</v>
      </c>
      <c r="I466" s="3"/>
      <c r="J466" s="3"/>
      <c r="K466" s="3"/>
      <c r="L466" s="3"/>
      <c r="M466" s="3"/>
      <c r="N466" s="3"/>
      <c r="O466" s="3"/>
      <c r="P466" s="34">
        <f t="shared" si="21"/>
        <v>0</v>
      </c>
      <c r="Q466" s="35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/>
      <c r="X466" s="3"/>
      <c r="Y466" s="3">
        <v>0</v>
      </c>
      <c r="Z466" s="3">
        <v>0</v>
      </c>
      <c r="AA466" s="3">
        <v>0</v>
      </c>
      <c r="AB466" s="3">
        <v>0</v>
      </c>
      <c r="AC466" s="36">
        <f t="shared" si="22"/>
        <v>0</v>
      </c>
      <c r="AD466" s="37">
        <f t="shared" si="23"/>
        <v>0</v>
      </c>
    </row>
    <row r="467" spans="1:30" hidden="1" x14ac:dyDescent="0.25">
      <c r="A467" s="29">
        <v>455</v>
      </c>
      <c r="B467" s="61"/>
      <c r="C467" s="61"/>
      <c r="D467" s="31">
        <v>891500997</v>
      </c>
      <c r="E467" s="31">
        <v>219719397</v>
      </c>
      <c r="F467" s="61" t="s">
        <v>659</v>
      </c>
      <c r="G467" s="33">
        <v>0</v>
      </c>
      <c r="H467" s="33">
        <v>0</v>
      </c>
      <c r="I467" s="3"/>
      <c r="J467" s="3"/>
      <c r="K467" s="3"/>
      <c r="L467" s="3"/>
      <c r="M467" s="3"/>
      <c r="N467" s="3"/>
      <c r="O467" s="3"/>
      <c r="P467" s="34">
        <f t="shared" si="21"/>
        <v>0</v>
      </c>
      <c r="Q467" s="35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/>
      <c r="X467" s="3"/>
      <c r="Y467" s="3">
        <v>0</v>
      </c>
      <c r="Z467" s="3">
        <v>0</v>
      </c>
      <c r="AA467" s="3">
        <v>0</v>
      </c>
      <c r="AB467" s="3">
        <v>0</v>
      </c>
      <c r="AC467" s="36">
        <f t="shared" si="22"/>
        <v>0</v>
      </c>
      <c r="AD467" s="37">
        <f t="shared" si="23"/>
        <v>0</v>
      </c>
    </row>
    <row r="468" spans="1:30" hidden="1" x14ac:dyDescent="0.25">
      <c r="A468" s="38">
        <v>456</v>
      </c>
      <c r="B468" s="61"/>
      <c r="C468" s="61"/>
      <c r="D468" s="31">
        <v>800051168</v>
      </c>
      <c r="E468" s="31">
        <v>211819418</v>
      </c>
      <c r="F468" s="61" t="s">
        <v>660</v>
      </c>
      <c r="G468" s="33">
        <v>0</v>
      </c>
      <c r="H468" s="33">
        <v>0</v>
      </c>
      <c r="I468" s="3"/>
      <c r="J468" s="3"/>
      <c r="K468" s="3"/>
      <c r="L468" s="3"/>
      <c r="M468" s="3"/>
      <c r="N468" s="3"/>
      <c r="O468" s="3"/>
      <c r="P468" s="34">
        <f t="shared" si="21"/>
        <v>0</v>
      </c>
      <c r="Q468" s="35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/>
      <c r="X468" s="3"/>
      <c r="Y468" s="3">
        <v>0</v>
      </c>
      <c r="Z468" s="3">
        <v>0</v>
      </c>
      <c r="AA468" s="3">
        <v>0</v>
      </c>
      <c r="AB468" s="3">
        <v>0</v>
      </c>
      <c r="AC468" s="36">
        <f t="shared" si="22"/>
        <v>0</v>
      </c>
      <c r="AD468" s="37">
        <f t="shared" si="23"/>
        <v>0</v>
      </c>
    </row>
    <row r="469" spans="1:30" hidden="1" x14ac:dyDescent="0.25">
      <c r="A469" s="29">
        <v>457</v>
      </c>
      <c r="B469" s="61"/>
      <c r="C469" s="61"/>
      <c r="D469" s="31">
        <v>891502397</v>
      </c>
      <c r="E469" s="31">
        <v>215019450</v>
      </c>
      <c r="F469" s="61" t="s">
        <v>661</v>
      </c>
      <c r="G469" s="33">
        <v>0</v>
      </c>
      <c r="H469" s="33">
        <v>0</v>
      </c>
      <c r="I469" s="3"/>
      <c r="J469" s="3"/>
      <c r="K469" s="3"/>
      <c r="L469" s="3"/>
      <c r="M469" s="3"/>
      <c r="N469" s="3"/>
      <c r="O469" s="3"/>
      <c r="P469" s="34">
        <f t="shared" si="21"/>
        <v>0</v>
      </c>
      <c r="Q469" s="35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/>
      <c r="X469" s="3"/>
      <c r="Y469" s="3">
        <v>0</v>
      </c>
      <c r="Z469" s="3">
        <v>0</v>
      </c>
      <c r="AA469" s="3">
        <v>0</v>
      </c>
      <c r="AB469" s="3">
        <v>0</v>
      </c>
      <c r="AC469" s="36">
        <f t="shared" si="22"/>
        <v>0</v>
      </c>
      <c r="AD469" s="37">
        <f t="shared" si="23"/>
        <v>0</v>
      </c>
    </row>
    <row r="470" spans="1:30" hidden="1" x14ac:dyDescent="0.25">
      <c r="A470" s="38">
        <v>458</v>
      </c>
      <c r="B470" s="61"/>
      <c r="C470" s="61"/>
      <c r="D470" s="31">
        <v>891500841</v>
      </c>
      <c r="E470" s="31">
        <v>215519455</v>
      </c>
      <c r="F470" s="61" t="s">
        <v>662</v>
      </c>
      <c r="G470" s="33">
        <v>0</v>
      </c>
      <c r="H470" s="33">
        <v>0</v>
      </c>
      <c r="I470" s="3"/>
      <c r="J470" s="3"/>
      <c r="K470" s="3"/>
      <c r="L470" s="3"/>
      <c r="M470" s="3"/>
      <c r="N470" s="3"/>
      <c r="O470" s="3"/>
      <c r="P470" s="34">
        <f t="shared" si="21"/>
        <v>0</v>
      </c>
      <c r="Q470" s="35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/>
      <c r="X470" s="3"/>
      <c r="Y470" s="3">
        <v>0</v>
      </c>
      <c r="Z470" s="3">
        <v>0</v>
      </c>
      <c r="AA470" s="3">
        <v>0</v>
      </c>
      <c r="AB470" s="3">
        <v>0</v>
      </c>
      <c r="AC470" s="36">
        <f t="shared" si="22"/>
        <v>0</v>
      </c>
      <c r="AD470" s="37">
        <f t="shared" si="23"/>
        <v>0</v>
      </c>
    </row>
    <row r="471" spans="1:30" hidden="1" x14ac:dyDescent="0.25">
      <c r="A471" s="29">
        <v>459</v>
      </c>
      <c r="B471" s="61"/>
      <c r="C471" s="61"/>
      <c r="D471" s="31">
        <v>891500982</v>
      </c>
      <c r="E471" s="31">
        <v>217319473</v>
      </c>
      <c r="F471" s="61" t="s">
        <v>463</v>
      </c>
      <c r="G471" s="33">
        <v>0</v>
      </c>
      <c r="H471" s="33">
        <v>0</v>
      </c>
      <c r="I471" s="3"/>
      <c r="J471" s="3"/>
      <c r="K471" s="3"/>
      <c r="L471" s="3"/>
      <c r="M471" s="3"/>
      <c r="N471" s="3"/>
      <c r="O471" s="3"/>
      <c r="P471" s="34">
        <f t="shared" si="21"/>
        <v>0</v>
      </c>
      <c r="Q471" s="35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/>
      <c r="X471" s="3"/>
      <c r="Y471" s="3">
        <v>0</v>
      </c>
      <c r="Z471" s="3">
        <v>0</v>
      </c>
      <c r="AA471" s="3">
        <v>0</v>
      </c>
      <c r="AB471" s="3">
        <v>0</v>
      </c>
      <c r="AC471" s="36">
        <f t="shared" si="22"/>
        <v>0</v>
      </c>
      <c r="AD471" s="37">
        <f t="shared" si="23"/>
        <v>0</v>
      </c>
    </row>
    <row r="472" spans="1:30" hidden="1" x14ac:dyDescent="0.25">
      <c r="A472" s="38">
        <v>460</v>
      </c>
      <c r="B472" s="61"/>
      <c r="C472" s="61"/>
      <c r="D472" s="31">
        <v>800095978</v>
      </c>
      <c r="E472" s="31">
        <v>211319513</v>
      </c>
      <c r="F472" s="61" t="s">
        <v>663</v>
      </c>
      <c r="G472" s="33">
        <v>0</v>
      </c>
      <c r="H472" s="33">
        <v>0</v>
      </c>
      <c r="I472" s="3"/>
      <c r="J472" s="3"/>
      <c r="K472" s="3"/>
      <c r="L472" s="3"/>
      <c r="M472" s="3"/>
      <c r="N472" s="3"/>
      <c r="O472" s="3"/>
      <c r="P472" s="34">
        <f t="shared" si="21"/>
        <v>0</v>
      </c>
      <c r="Q472" s="35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/>
      <c r="X472" s="3"/>
      <c r="Y472" s="3">
        <v>0</v>
      </c>
      <c r="Z472" s="3">
        <v>0</v>
      </c>
      <c r="AA472" s="3">
        <v>0</v>
      </c>
      <c r="AB472" s="3">
        <v>0</v>
      </c>
      <c r="AC472" s="36">
        <f t="shared" si="22"/>
        <v>0</v>
      </c>
      <c r="AD472" s="37">
        <f t="shared" si="23"/>
        <v>0</v>
      </c>
    </row>
    <row r="473" spans="1:30" hidden="1" x14ac:dyDescent="0.25">
      <c r="A473" s="29">
        <v>461</v>
      </c>
      <c r="B473" s="61"/>
      <c r="C473" s="61"/>
      <c r="D473" s="31">
        <v>800095980</v>
      </c>
      <c r="E473" s="31">
        <v>211719517</v>
      </c>
      <c r="F473" s="61" t="s">
        <v>546</v>
      </c>
      <c r="G473" s="33">
        <v>0</v>
      </c>
      <c r="H473" s="33">
        <v>0</v>
      </c>
      <c r="I473" s="3"/>
      <c r="J473" s="3"/>
      <c r="K473" s="3"/>
      <c r="L473" s="3"/>
      <c r="M473" s="3"/>
      <c r="N473" s="3"/>
      <c r="O473" s="3"/>
      <c r="P473" s="34">
        <f t="shared" si="21"/>
        <v>0</v>
      </c>
      <c r="Q473" s="35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/>
      <c r="X473" s="3"/>
      <c r="Y473" s="3">
        <v>0</v>
      </c>
      <c r="Z473" s="3">
        <v>0</v>
      </c>
      <c r="AA473" s="3">
        <v>0</v>
      </c>
      <c r="AB473" s="3">
        <v>0</v>
      </c>
      <c r="AC473" s="36">
        <f t="shared" si="22"/>
        <v>0</v>
      </c>
      <c r="AD473" s="37">
        <f t="shared" si="23"/>
        <v>0</v>
      </c>
    </row>
    <row r="474" spans="1:30" hidden="1" x14ac:dyDescent="0.25">
      <c r="A474" s="38">
        <v>462</v>
      </c>
      <c r="B474" s="61"/>
      <c r="C474" s="61"/>
      <c r="D474" s="31">
        <v>891502194</v>
      </c>
      <c r="E474" s="31">
        <v>213219532</v>
      </c>
      <c r="F474" s="61" t="s">
        <v>664</v>
      </c>
      <c r="G474" s="33">
        <v>0</v>
      </c>
      <c r="H474" s="33">
        <v>0</v>
      </c>
      <c r="I474" s="3"/>
      <c r="J474" s="3"/>
      <c r="K474" s="3"/>
      <c r="L474" s="3"/>
      <c r="M474" s="3"/>
      <c r="N474" s="3"/>
      <c r="O474" s="3"/>
      <c r="P474" s="34">
        <f t="shared" si="21"/>
        <v>0</v>
      </c>
      <c r="Q474" s="35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/>
      <c r="X474" s="3"/>
      <c r="Y474" s="3">
        <v>0</v>
      </c>
      <c r="Z474" s="3">
        <v>0</v>
      </c>
      <c r="AA474" s="3">
        <v>0</v>
      </c>
      <c r="AB474" s="3">
        <v>0</v>
      </c>
      <c r="AC474" s="36">
        <f t="shared" si="22"/>
        <v>0</v>
      </c>
      <c r="AD474" s="37">
        <f t="shared" si="23"/>
        <v>0</v>
      </c>
    </row>
    <row r="475" spans="1:30" hidden="1" x14ac:dyDescent="0.25">
      <c r="A475" s="29">
        <v>463</v>
      </c>
      <c r="B475" s="61"/>
      <c r="C475" s="61"/>
      <c r="D475" s="31">
        <v>817000992</v>
      </c>
      <c r="E475" s="31">
        <v>213319533</v>
      </c>
      <c r="F475" s="61" t="s">
        <v>665</v>
      </c>
      <c r="G475" s="33">
        <v>0</v>
      </c>
      <c r="H475" s="33">
        <v>0</v>
      </c>
      <c r="I475" s="3"/>
      <c r="J475" s="3"/>
      <c r="K475" s="3"/>
      <c r="L475" s="3"/>
      <c r="M475" s="3"/>
      <c r="N475" s="3"/>
      <c r="O475" s="3"/>
      <c r="P475" s="34">
        <f t="shared" si="21"/>
        <v>0</v>
      </c>
      <c r="Q475" s="35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/>
      <c r="X475" s="3"/>
      <c r="Y475" s="3">
        <v>0</v>
      </c>
      <c r="Z475" s="3">
        <v>0</v>
      </c>
      <c r="AA475" s="3">
        <v>0</v>
      </c>
      <c r="AB475" s="3">
        <v>0</v>
      </c>
      <c r="AC475" s="36">
        <f t="shared" si="22"/>
        <v>0</v>
      </c>
      <c r="AD475" s="37">
        <f t="shared" si="23"/>
        <v>0</v>
      </c>
    </row>
    <row r="476" spans="1:30" hidden="1" x14ac:dyDescent="0.25">
      <c r="A476" s="38">
        <v>464</v>
      </c>
      <c r="B476" s="61"/>
      <c r="C476" s="61"/>
      <c r="D476" s="31">
        <v>891500856</v>
      </c>
      <c r="E476" s="31">
        <v>214819548</v>
      </c>
      <c r="F476" s="61" t="s">
        <v>666</v>
      </c>
      <c r="G476" s="33">
        <v>0</v>
      </c>
      <c r="H476" s="33">
        <v>0</v>
      </c>
      <c r="I476" s="3"/>
      <c r="J476" s="3"/>
      <c r="K476" s="3"/>
      <c r="L476" s="3"/>
      <c r="M476" s="3"/>
      <c r="N476" s="3"/>
      <c r="O476" s="3"/>
      <c r="P476" s="34">
        <f t="shared" si="21"/>
        <v>0</v>
      </c>
      <c r="Q476" s="35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/>
      <c r="X476" s="3"/>
      <c r="Y476" s="3">
        <v>0</v>
      </c>
      <c r="Z476" s="3">
        <v>0</v>
      </c>
      <c r="AA476" s="3">
        <v>0</v>
      </c>
      <c r="AB476" s="3">
        <v>0</v>
      </c>
      <c r="AC476" s="36">
        <f t="shared" si="22"/>
        <v>0</v>
      </c>
      <c r="AD476" s="37">
        <f t="shared" si="23"/>
        <v>0</v>
      </c>
    </row>
    <row r="477" spans="1:30" hidden="1" x14ac:dyDescent="0.25">
      <c r="A477" s="29">
        <v>465</v>
      </c>
      <c r="B477" s="61"/>
      <c r="C477" s="61"/>
      <c r="D477" s="31">
        <v>891500580</v>
      </c>
      <c r="E477" s="31">
        <v>217319573</v>
      </c>
      <c r="F477" s="61" t="s">
        <v>667</v>
      </c>
      <c r="G477" s="33">
        <v>0</v>
      </c>
      <c r="H477" s="33">
        <v>0</v>
      </c>
      <c r="I477" s="3"/>
      <c r="J477" s="3"/>
      <c r="K477" s="3"/>
      <c r="L477" s="3"/>
      <c r="M477" s="3"/>
      <c r="N477" s="3"/>
      <c r="O477" s="3"/>
      <c r="P477" s="34">
        <f t="shared" si="21"/>
        <v>0</v>
      </c>
      <c r="Q477" s="35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/>
      <c r="X477" s="3"/>
      <c r="Y477" s="3">
        <v>0</v>
      </c>
      <c r="Z477" s="3">
        <v>0</v>
      </c>
      <c r="AA477" s="3">
        <v>0</v>
      </c>
      <c r="AB477" s="3">
        <v>0</v>
      </c>
      <c r="AC477" s="36">
        <f t="shared" si="22"/>
        <v>0</v>
      </c>
      <c r="AD477" s="37">
        <f t="shared" si="23"/>
        <v>0</v>
      </c>
    </row>
    <row r="478" spans="1:30" hidden="1" x14ac:dyDescent="0.25">
      <c r="A478" s="38">
        <v>466</v>
      </c>
      <c r="B478" s="61"/>
      <c r="C478" s="61"/>
      <c r="D478" s="31">
        <v>891500721</v>
      </c>
      <c r="E478" s="31">
        <v>218519585</v>
      </c>
      <c r="F478" s="61" t="s">
        <v>668</v>
      </c>
      <c r="G478" s="33">
        <v>0</v>
      </c>
      <c r="H478" s="33">
        <v>0</v>
      </c>
      <c r="I478" s="3"/>
      <c r="J478" s="3"/>
      <c r="K478" s="3"/>
      <c r="L478" s="3"/>
      <c r="M478" s="3"/>
      <c r="N478" s="3"/>
      <c r="O478" s="3"/>
      <c r="P478" s="34">
        <f t="shared" si="21"/>
        <v>0</v>
      </c>
      <c r="Q478" s="35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/>
      <c r="X478" s="3"/>
      <c r="Y478" s="3">
        <v>0</v>
      </c>
      <c r="Z478" s="3">
        <v>0</v>
      </c>
      <c r="AA478" s="3">
        <v>0</v>
      </c>
      <c r="AB478" s="3">
        <v>0</v>
      </c>
      <c r="AC478" s="36">
        <f t="shared" si="22"/>
        <v>0</v>
      </c>
      <c r="AD478" s="37">
        <f t="shared" si="23"/>
        <v>0</v>
      </c>
    </row>
    <row r="479" spans="1:30" hidden="1" x14ac:dyDescent="0.25">
      <c r="A479" s="29">
        <v>467</v>
      </c>
      <c r="B479" s="61"/>
      <c r="C479" s="61"/>
      <c r="D479" s="31">
        <v>800095983</v>
      </c>
      <c r="E479" s="31">
        <v>212219622</v>
      </c>
      <c r="F479" s="61" t="s">
        <v>669</v>
      </c>
      <c r="G479" s="33">
        <v>0</v>
      </c>
      <c r="H479" s="33">
        <v>0</v>
      </c>
      <c r="I479" s="3"/>
      <c r="J479" s="3"/>
      <c r="K479" s="3"/>
      <c r="L479" s="3"/>
      <c r="M479" s="3"/>
      <c r="N479" s="3"/>
      <c r="O479" s="3"/>
      <c r="P479" s="34">
        <f t="shared" si="21"/>
        <v>0</v>
      </c>
      <c r="Q479" s="35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/>
      <c r="X479" s="3"/>
      <c r="Y479" s="3">
        <v>0</v>
      </c>
      <c r="Z479" s="3">
        <v>0</v>
      </c>
      <c r="AA479" s="3">
        <v>0</v>
      </c>
      <c r="AB479" s="3">
        <v>0</v>
      </c>
      <c r="AC479" s="36">
        <f t="shared" si="22"/>
        <v>0</v>
      </c>
      <c r="AD479" s="37">
        <f t="shared" si="23"/>
        <v>0</v>
      </c>
    </row>
    <row r="480" spans="1:30" hidden="1" x14ac:dyDescent="0.25">
      <c r="A480" s="38">
        <v>468</v>
      </c>
      <c r="B480" s="61"/>
      <c r="C480" s="61"/>
      <c r="D480" s="31">
        <v>891502482</v>
      </c>
      <c r="E480" s="31">
        <v>219319693</v>
      </c>
      <c r="F480" s="61" t="s">
        <v>670</v>
      </c>
      <c r="G480" s="33">
        <v>0</v>
      </c>
      <c r="H480" s="33">
        <v>0</v>
      </c>
      <c r="I480" s="3"/>
      <c r="J480" s="3"/>
      <c r="K480" s="3"/>
      <c r="L480" s="3"/>
      <c r="M480" s="3"/>
      <c r="N480" s="3"/>
      <c r="O480" s="3"/>
      <c r="P480" s="34">
        <f t="shared" si="21"/>
        <v>0</v>
      </c>
      <c r="Q480" s="35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/>
      <c r="X480" s="3"/>
      <c r="Y480" s="3">
        <v>0</v>
      </c>
      <c r="Z480" s="3">
        <v>0</v>
      </c>
      <c r="AA480" s="3">
        <v>0</v>
      </c>
      <c r="AB480" s="3">
        <v>0</v>
      </c>
      <c r="AC480" s="36">
        <f t="shared" si="22"/>
        <v>0</v>
      </c>
      <c r="AD480" s="37">
        <f t="shared" si="23"/>
        <v>0</v>
      </c>
    </row>
    <row r="481" spans="1:30" hidden="1" x14ac:dyDescent="0.25">
      <c r="A481" s="29">
        <v>469</v>
      </c>
      <c r="B481" s="61"/>
      <c r="C481" s="61"/>
      <c r="D481" s="31">
        <v>891500269</v>
      </c>
      <c r="E481" s="31">
        <v>219819698</v>
      </c>
      <c r="F481" s="61" t="s">
        <v>671</v>
      </c>
      <c r="G481" s="33">
        <v>0</v>
      </c>
      <c r="H481" s="33">
        <v>0</v>
      </c>
      <c r="I481" s="3"/>
      <c r="J481" s="3"/>
      <c r="K481" s="3"/>
      <c r="L481" s="3"/>
      <c r="M481" s="3"/>
      <c r="N481" s="3"/>
      <c r="O481" s="3"/>
      <c r="P481" s="34">
        <f t="shared" si="21"/>
        <v>0</v>
      </c>
      <c r="Q481" s="35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/>
      <c r="X481" s="3"/>
      <c r="Y481" s="3">
        <v>0</v>
      </c>
      <c r="Z481" s="3">
        <v>0</v>
      </c>
      <c r="AA481" s="3">
        <v>0</v>
      </c>
      <c r="AB481" s="3">
        <v>0</v>
      </c>
      <c r="AC481" s="36">
        <f t="shared" si="22"/>
        <v>0</v>
      </c>
      <c r="AD481" s="37">
        <f t="shared" si="23"/>
        <v>0</v>
      </c>
    </row>
    <row r="482" spans="1:30" hidden="1" x14ac:dyDescent="0.25">
      <c r="A482" s="38">
        <v>470</v>
      </c>
      <c r="B482" s="61"/>
      <c r="C482" s="61"/>
      <c r="D482" s="31">
        <v>800095984</v>
      </c>
      <c r="E482" s="31">
        <v>210119701</v>
      </c>
      <c r="F482" s="61" t="s">
        <v>477</v>
      </c>
      <c r="G482" s="33">
        <v>0</v>
      </c>
      <c r="H482" s="33">
        <v>0</v>
      </c>
      <c r="I482" s="3"/>
      <c r="J482" s="3"/>
      <c r="K482" s="3"/>
      <c r="L482" s="3"/>
      <c r="M482" s="3"/>
      <c r="N482" s="3"/>
      <c r="O482" s="3"/>
      <c r="P482" s="34">
        <f t="shared" si="21"/>
        <v>0</v>
      </c>
      <c r="Q482" s="35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/>
      <c r="X482" s="3"/>
      <c r="Y482" s="3">
        <v>0</v>
      </c>
      <c r="Z482" s="3">
        <v>0</v>
      </c>
      <c r="AA482" s="3">
        <v>0</v>
      </c>
      <c r="AB482" s="3">
        <v>0</v>
      </c>
      <c r="AC482" s="36">
        <f t="shared" si="22"/>
        <v>0</v>
      </c>
      <c r="AD482" s="37">
        <f t="shared" si="23"/>
        <v>0</v>
      </c>
    </row>
    <row r="483" spans="1:30" hidden="1" x14ac:dyDescent="0.25">
      <c r="A483" s="29">
        <v>471</v>
      </c>
      <c r="B483" s="61"/>
      <c r="C483" s="61"/>
      <c r="D483" s="31">
        <v>800095986</v>
      </c>
      <c r="E483" s="31">
        <v>214319743</v>
      </c>
      <c r="F483" s="61" t="s">
        <v>672</v>
      </c>
      <c r="G483" s="33">
        <v>0</v>
      </c>
      <c r="H483" s="33">
        <v>0</v>
      </c>
      <c r="I483" s="3"/>
      <c r="J483" s="3"/>
      <c r="K483" s="3"/>
      <c r="L483" s="3"/>
      <c r="M483" s="3"/>
      <c r="N483" s="3"/>
      <c r="O483" s="3"/>
      <c r="P483" s="34">
        <f t="shared" si="21"/>
        <v>0</v>
      </c>
      <c r="Q483" s="35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/>
      <c r="X483" s="3"/>
      <c r="Y483" s="3">
        <v>0</v>
      </c>
      <c r="Z483" s="3">
        <v>0</v>
      </c>
      <c r="AA483" s="3">
        <v>0</v>
      </c>
      <c r="AB483" s="3">
        <v>0</v>
      </c>
      <c r="AC483" s="36">
        <f t="shared" si="22"/>
        <v>0</v>
      </c>
      <c r="AD483" s="37">
        <f t="shared" si="23"/>
        <v>0</v>
      </c>
    </row>
    <row r="484" spans="1:30" hidden="1" x14ac:dyDescent="0.25">
      <c r="A484" s="38">
        <v>472</v>
      </c>
      <c r="B484" s="61"/>
      <c r="C484" s="61"/>
      <c r="D484" s="31">
        <v>891501277</v>
      </c>
      <c r="E484" s="31">
        <v>216019760</v>
      </c>
      <c r="F484" s="61" t="s">
        <v>673</v>
      </c>
      <c r="G484" s="33">
        <v>0</v>
      </c>
      <c r="H484" s="33">
        <v>0</v>
      </c>
      <c r="I484" s="3"/>
      <c r="J484" s="3"/>
      <c r="K484" s="3"/>
      <c r="L484" s="3"/>
      <c r="M484" s="3"/>
      <c r="N484" s="3"/>
      <c r="O484" s="3"/>
      <c r="P484" s="34">
        <f t="shared" si="21"/>
        <v>0</v>
      </c>
      <c r="Q484" s="35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/>
      <c r="X484" s="3"/>
      <c r="Y484" s="3">
        <v>0</v>
      </c>
      <c r="Z484" s="3">
        <v>0</v>
      </c>
      <c r="AA484" s="3">
        <v>0</v>
      </c>
      <c r="AB484" s="3">
        <v>0</v>
      </c>
      <c r="AC484" s="36">
        <f t="shared" si="22"/>
        <v>0</v>
      </c>
      <c r="AD484" s="37">
        <f t="shared" si="23"/>
        <v>0</v>
      </c>
    </row>
    <row r="485" spans="1:30" hidden="1" x14ac:dyDescent="0.25">
      <c r="A485" s="29">
        <v>473</v>
      </c>
      <c r="B485" s="61"/>
      <c r="C485" s="61"/>
      <c r="D485" s="31">
        <v>800117687</v>
      </c>
      <c r="E485" s="31">
        <v>218019780</v>
      </c>
      <c r="F485" s="61" t="s">
        <v>674</v>
      </c>
      <c r="G485" s="33">
        <v>0</v>
      </c>
      <c r="H485" s="33">
        <v>0</v>
      </c>
      <c r="I485" s="3"/>
      <c r="J485" s="3"/>
      <c r="K485" s="3"/>
      <c r="L485" s="3"/>
      <c r="M485" s="3"/>
      <c r="N485" s="3"/>
      <c r="O485" s="3"/>
      <c r="P485" s="34">
        <f t="shared" si="21"/>
        <v>0</v>
      </c>
      <c r="Q485" s="35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/>
      <c r="X485" s="3"/>
      <c r="Y485" s="3">
        <v>0</v>
      </c>
      <c r="Z485" s="3">
        <v>0</v>
      </c>
      <c r="AA485" s="3">
        <v>0</v>
      </c>
      <c r="AB485" s="3">
        <v>0</v>
      </c>
      <c r="AC485" s="36">
        <f t="shared" si="22"/>
        <v>0</v>
      </c>
      <c r="AD485" s="37">
        <f t="shared" si="23"/>
        <v>0</v>
      </c>
    </row>
    <row r="486" spans="1:30" hidden="1" x14ac:dyDescent="0.25">
      <c r="A486" s="38">
        <v>474</v>
      </c>
      <c r="B486" s="61"/>
      <c r="C486" s="61"/>
      <c r="D486" s="31">
        <v>817003440</v>
      </c>
      <c r="E486" s="31">
        <v>218519785</v>
      </c>
      <c r="F486" s="61" t="s">
        <v>675</v>
      </c>
      <c r="G486" s="33">
        <v>0</v>
      </c>
      <c r="H486" s="33">
        <v>0</v>
      </c>
      <c r="I486" s="3"/>
      <c r="J486" s="3"/>
      <c r="K486" s="3"/>
      <c r="L486" s="3"/>
      <c r="M486" s="3"/>
      <c r="N486" s="3"/>
      <c r="O486" s="3"/>
      <c r="P486" s="34">
        <f t="shared" si="21"/>
        <v>0</v>
      </c>
      <c r="Q486" s="35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/>
      <c r="X486" s="3"/>
      <c r="Y486" s="3">
        <v>0</v>
      </c>
      <c r="Z486" s="3">
        <v>0</v>
      </c>
      <c r="AA486" s="3">
        <v>0</v>
      </c>
      <c r="AB486" s="3">
        <v>0</v>
      </c>
      <c r="AC486" s="36">
        <f t="shared" si="22"/>
        <v>0</v>
      </c>
      <c r="AD486" s="37">
        <f t="shared" si="23"/>
        <v>0</v>
      </c>
    </row>
    <row r="487" spans="1:30" hidden="1" x14ac:dyDescent="0.25">
      <c r="A487" s="29">
        <v>475</v>
      </c>
      <c r="B487" s="61"/>
      <c r="C487" s="61"/>
      <c r="D487" s="31">
        <v>891500742</v>
      </c>
      <c r="E487" s="31">
        <v>210719807</v>
      </c>
      <c r="F487" s="61" t="s">
        <v>676</v>
      </c>
      <c r="G487" s="33">
        <v>0</v>
      </c>
      <c r="H487" s="33">
        <v>0</v>
      </c>
      <c r="I487" s="3"/>
      <c r="J487" s="3"/>
      <c r="K487" s="3"/>
      <c r="L487" s="3"/>
      <c r="M487" s="3"/>
      <c r="N487" s="3"/>
      <c r="O487" s="3"/>
      <c r="P487" s="34">
        <f t="shared" si="21"/>
        <v>0</v>
      </c>
      <c r="Q487" s="35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/>
      <c r="X487" s="3"/>
      <c r="Y487" s="3">
        <v>0</v>
      </c>
      <c r="Z487" s="3">
        <v>0</v>
      </c>
      <c r="AA487" s="3">
        <v>0</v>
      </c>
      <c r="AB487" s="3">
        <v>0</v>
      </c>
      <c r="AC487" s="36">
        <f t="shared" si="22"/>
        <v>0</v>
      </c>
      <c r="AD487" s="37">
        <f t="shared" si="23"/>
        <v>0</v>
      </c>
    </row>
    <row r="488" spans="1:30" hidden="1" x14ac:dyDescent="0.25">
      <c r="A488" s="38">
        <v>476</v>
      </c>
      <c r="B488" s="61"/>
      <c r="C488" s="61"/>
      <c r="D488" s="31">
        <v>800051167</v>
      </c>
      <c r="E488" s="31">
        <v>210919809</v>
      </c>
      <c r="F488" s="61" t="s">
        <v>677</v>
      </c>
      <c r="G488" s="33">
        <v>0</v>
      </c>
      <c r="H488" s="33">
        <v>0</v>
      </c>
      <c r="I488" s="3"/>
      <c r="J488" s="3"/>
      <c r="K488" s="3"/>
      <c r="L488" s="3"/>
      <c r="M488" s="3"/>
      <c r="N488" s="3"/>
      <c r="O488" s="3"/>
      <c r="P488" s="34">
        <f t="shared" si="21"/>
        <v>0</v>
      </c>
      <c r="Q488" s="35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/>
      <c r="X488" s="3"/>
      <c r="Y488" s="3">
        <v>0</v>
      </c>
      <c r="Z488" s="3">
        <v>0</v>
      </c>
      <c r="AA488" s="3">
        <v>0</v>
      </c>
      <c r="AB488" s="3">
        <v>0</v>
      </c>
      <c r="AC488" s="36">
        <f t="shared" si="22"/>
        <v>0</v>
      </c>
      <c r="AD488" s="37">
        <f t="shared" si="23"/>
        <v>0</v>
      </c>
    </row>
    <row r="489" spans="1:30" hidden="1" x14ac:dyDescent="0.25">
      <c r="A489" s="29">
        <v>477</v>
      </c>
      <c r="B489" s="61"/>
      <c r="C489" s="61"/>
      <c r="D489" s="31">
        <v>891500887</v>
      </c>
      <c r="E489" s="31">
        <v>212119821</v>
      </c>
      <c r="F489" s="61" t="s">
        <v>678</v>
      </c>
      <c r="G489" s="33">
        <v>0</v>
      </c>
      <c r="H489" s="33">
        <v>0</v>
      </c>
      <c r="I489" s="3"/>
      <c r="J489" s="3"/>
      <c r="K489" s="3"/>
      <c r="L489" s="3"/>
      <c r="M489" s="3"/>
      <c r="N489" s="3"/>
      <c r="O489" s="3"/>
      <c r="P489" s="34">
        <f t="shared" si="21"/>
        <v>0</v>
      </c>
      <c r="Q489" s="35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/>
      <c r="X489" s="3"/>
      <c r="Y489" s="3">
        <v>0</v>
      </c>
      <c r="Z489" s="3">
        <v>0</v>
      </c>
      <c r="AA489" s="3">
        <v>0</v>
      </c>
      <c r="AB489" s="3">
        <v>0</v>
      </c>
      <c r="AC489" s="36">
        <f t="shared" si="22"/>
        <v>0</v>
      </c>
      <c r="AD489" s="37">
        <f t="shared" si="23"/>
        <v>0</v>
      </c>
    </row>
    <row r="490" spans="1:30" hidden="1" x14ac:dyDescent="0.25">
      <c r="A490" s="38">
        <v>478</v>
      </c>
      <c r="B490" s="61"/>
      <c r="C490" s="61"/>
      <c r="D490" s="31">
        <v>800031874</v>
      </c>
      <c r="E490" s="31">
        <v>212419824</v>
      </c>
      <c r="F490" s="61" t="s">
        <v>679</v>
      </c>
      <c r="G490" s="33">
        <v>0</v>
      </c>
      <c r="H490" s="33">
        <v>0</v>
      </c>
      <c r="I490" s="3"/>
      <c r="J490" s="3"/>
      <c r="K490" s="3"/>
      <c r="L490" s="3"/>
      <c r="M490" s="3"/>
      <c r="N490" s="3"/>
      <c r="O490" s="3"/>
      <c r="P490" s="34">
        <f t="shared" si="21"/>
        <v>0</v>
      </c>
      <c r="Q490" s="35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/>
      <c r="X490" s="3"/>
      <c r="Y490" s="3">
        <v>0</v>
      </c>
      <c r="Z490" s="3">
        <v>0</v>
      </c>
      <c r="AA490" s="3">
        <v>0</v>
      </c>
      <c r="AB490" s="3">
        <v>0</v>
      </c>
      <c r="AC490" s="36">
        <f t="shared" si="22"/>
        <v>0</v>
      </c>
      <c r="AD490" s="37">
        <f t="shared" si="23"/>
        <v>0</v>
      </c>
    </row>
    <row r="491" spans="1:30" hidden="1" x14ac:dyDescent="0.25">
      <c r="A491" s="29">
        <v>479</v>
      </c>
      <c r="B491" s="61"/>
      <c r="C491" s="61"/>
      <c r="D491" s="31">
        <v>817002675</v>
      </c>
      <c r="E491" s="31">
        <v>214519845</v>
      </c>
      <c r="F491" s="61" t="s">
        <v>680</v>
      </c>
      <c r="G491" s="33">
        <v>0</v>
      </c>
      <c r="H491" s="33">
        <v>0</v>
      </c>
      <c r="I491" s="3"/>
      <c r="J491" s="3"/>
      <c r="K491" s="3"/>
      <c r="L491" s="3"/>
      <c r="M491" s="3"/>
      <c r="N491" s="3"/>
      <c r="O491" s="3"/>
      <c r="P491" s="34">
        <f t="shared" si="21"/>
        <v>0</v>
      </c>
      <c r="Q491" s="35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/>
      <c r="X491" s="3"/>
      <c r="Y491" s="3">
        <v>0</v>
      </c>
      <c r="Z491" s="3">
        <v>0</v>
      </c>
      <c r="AA491" s="3">
        <v>0</v>
      </c>
      <c r="AB491" s="3">
        <v>0</v>
      </c>
      <c r="AC491" s="36">
        <f t="shared" si="22"/>
        <v>0</v>
      </c>
      <c r="AD491" s="37">
        <f t="shared" si="23"/>
        <v>0</v>
      </c>
    </row>
    <row r="492" spans="1:30" hidden="1" x14ac:dyDescent="0.25">
      <c r="A492" s="38">
        <v>480</v>
      </c>
      <c r="B492" s="61"/>
      <c r="C492" s="61"/>
      <c r="D492" s="31">
        <v>800096561</v>
      </c>
      <c r="E492" s="31">
        <v>211120011</v>
      </c>
      <c r="F492" s="61" t="s">
        <v>681</v>
      </c>
      <c r="G492" s="33">
        <v>0</v>
      </c>
      <c r="H492" s="33">
        <v>0</v>
      </c>
      <c r="I492" s="3"/>
      <c r="J492" s="3"/>
      <c r="K492" s="3"/>
      <c r="L492" s="3"/>
      <c r="M492" s="3"/>
      <c r="N492" s="3"/>
      <c r="O492" s="3"/>
      <c r="P492" s="34">
        <f t="shared" si="21"/>
        <v>0</v>
      </c>
      <c r="Q492" s="35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/>
      <c r="X492" s="3"/>
      <c r="Y492" s="3">
        <v>0</v>
      </c>
      <c r="Z492" s="3">
        <v>0</v>
      </c>
      <c r="AA492" s="3">
        <v>0</v>
      </c>
      <c r="AB492" s="3">
        <v>0</v>
      </c>
      <c r="AC492" s="36">
        <f t="shared" si="22"/>
        <v>0</v>
      </c>
      <c r="AD492" s="37">
        <f t="shared" si="23"/>
        <v>0</v>
      </c>
    </row>
    <row r="493" spans="1:30" hidden="1" x14ac:dyDescent="0.25">
      <c r="A493" s="29">
        <v>481</v>
      </c>
      <c r="B493" s="61"/>
      <c r="C493" s="61"/>
      <c r="D493" s="31">
        <v>800096558</v>
      </c>
      <c r="E493" s="31">
        <v>211320013</v>
      </c>
      <c r="F493" s="61" t="s">
        <v>682</v>
      </c>
      <c r="G493" s="33">
        <v>0</v>
      </c>
      <c r="H493" s="33">
        <v>0</v>
      </c>
      <c r="I493" s="3"/>
      <c r="J493" s="3"/>
      <c r="K493" s="3"/>
      <c r="L493" s="3"/>
      <c r="M493" s="3"/>
      <c r="N493" s="46"/>
      <c r="O493" s="46"/>
      <c r="P493" s="34">
        <f t="shared" si="21"/>
        <v>0</v>
      </c>
      <c r="Q493" s="35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/>
      <c r="X493" s="3"/>
      <c r="Y493" s="3">
        <v>0</v>
      </c>
      <c r="Z493" s="3">
        <v>0</v>
      </c>
      <c r="AA493" s="3">
        <v>0</v>
      </c>
      <c r="AB493" s="3">
        <v>0</v>
      </c>
      <c r="AC493" s="36">
        <f t="shared" si="22"/>
        <v>0</v>
      </c>
      <c r="AD493" s="37">
        <f t="shared" si="23"/>
        <v>0</v>
      </c>
    </row>
    <row r="494" spans="1:30" hidden="1" x14ac:dyDescent="0.25">
      <c r="A494" s="38">
        <v>482</v>
      </c>
      <c r="B494" s="61"/>
      <c r="C494" s="61"/>
      <c r="D494" s="31">
        <v>892301541</v>
      </c>
      <c r="E494" s="31">
        <v>213220032</v>
      </c>
      <c r="F494" s="61" t="s">
        <v>683</v>
      </c>
      <c r="G494" s="33">
        <v>0</v>
      </c>
      <c r="H494" s="33">
        <v>0</v>
      </c>
      <c r="I494" s="3"/>
      <c r="J494" s="3"/>
      <c r="K494" s="3"/>
      <c r="L494" s="3"/>
      <c r="M494" s="3"/>
      <c r="N494" s="3"/>
      <c r="O494" s="3"/>
      <c r="P494" s="34">
        <f t="shared" si="21"/>
        <v>0</v>
      </c>
      <c r="Q494" s="35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/>
      <c r="X494" s="3"/>
      <c r="Y494" s="3">
        <v>0</v>
      </c>
      <c r="Z494" s="3">
        <v>0</v>
      </c>
      <c r="AA494" s="3">
        <v>0</v>
      </c>
      <c r="AB494" s="3">
        <v>0</v>
      </c>
      <c r="AC494" s="36">
        <f t="shared" si="22"/>
        <v>0</v>
      </c>
      <c r="AD494" s="37">
        <f t="shared" si="23"/>
        <v>0</v>
      </c>
    </row>
    <row r="495" spans="1:30" hidden="1" x14ac:dyDescent="0.25">
      <c r="A495" s="29">
        <v>483</v>
      </c>
      <c r="B495" s="61"/>
      <c r="C495" s="61"/>
      <c r="D495" s="31">
        <v>800096576</v>
      </c>
      <c r="E495" s="31">
        <v>214520045</v>
      </c>
      <c r="F495" s="61" t="s">
        <v>684</v>
      </c>
      <c r="G495" s="33">
        <v>0</v>
      </c>
      <c r="H495" s="33">
        <v>0</v>
      </c>
      <c r="I495" s="3"/>
      <c r="J495" s="3"/>
      <c r="K495" s="3"/>
      <c r="L495" s="3"/>
      <c r="M495" s="3"/>
      <c r="N495" s="3"/>
      <c r="O495" s="3"/>
      <c r="P495" s="34">
        <f t="shared" si="21"/>
        <v>0</v>
      </c>
      <c r="Q495" s="35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/>
      <c r="X495" s="3"/>
      <c r="Y495" s="3">
        <v>0</v>
      </c>
      <c r="Z495" s="3">
        <v>0</v>
      </c>
      <c r="AA495" s="3">
        <v>0</v>
      </c>
      <c r="AB495" s="3">
        <v>0</v>
      </c>
      <c r="AC495" s="36">
        <f t="shared" si="22"/>
        <v>0</v>
      </c>
      <c r="AD495" s="37">
        <f t="shared" si="23"/>
        <v>0</v>
      </c>
    </row>
    <row r="496" spans="1:30" hidden="1" x14ac:dyDescent="0.25">
      <c r="A496" s="38">
        <v>484</v>
      </c>
      <c r="B496" s="61"/>
      <c r="C496" s="61"/>
      <c r="D496" s="31">
        <v>892301130</v>
      </c>
      <c r="E496" s="31">
        <v>216020060</v>
      </c>
      <c r="F496" s="61" t="s">
        <v>685</v>
      </c>
      <c r="G496" s="33">
        <v>0</v>
      </c>
      <c r="H496" s="33">
        <v>0</v>
      </c>
      <c r="I496" s="3"/>
      <c r="J496" s="3"/>
      <c r="K496" s="3"/>
      <c r="L496" s="3"/>
      <c r="M496" s="3"/>
      <c r="N496" s="3"/>
      <c r="O496" s="3"/>
      <c r="P496" s="34">
        <f t="shared" si="21"/>
        <v>0</v>
      </c>
      <c r="Q496" s="35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/>
      <c r="X496" s="3"/>
      <c r="Y496" s="3">
        <v>0</v>
      </c>
      <c r="Z496" s="3">
        <v>0</v>
      </c>
      <c r="AA496" s="3">
        <v>0</v>
      </c>
      <c r="AB496" s="3">
        <v>0</v>
      </c>
      <c r="AC496" s="36">
        <f t="shared" si="22"/>
        <v>0</v>
      </c>
      <c r="AD496" s="37">
        <f t="shared" si="23"/>
        <v>0</v>
      </c>
    </row>
    <row r="497" spans="1:30" hidden="1" x14ac:dyDescent="0.25">
      <c r="A497" s="29">
        <v>485</v>
      </c>
      <c r="B497" s="61"/>
      <c r="C497" s="61"/>
      <c r="D497" s="31">
        <v>892300815</v>
      </c>
      <c r="E497" s="31">
        <v>217520175</v>
      </c>
      <c r="F497" s="61" t="s">
        <v>686</v>
      </c>
      <c r="G497" s="33">
        <v>0</v>
      </c>
      <c r="H497" s="33">
        <v>0</v>
      </c>
      <c r="I497" s="3"/>
      <c r="J497" s="3"/>
      <c r="K497" s="3"/>
      <c r="L497" s="3"/>
      <c r="M497" s="3"/>
      <c r="N497" s="3"/>
      <c r="O497" s="3"/>
      <c r="P497" s="34">
        <f t="shared" si="21"/>
        <v>0</v>
      </c>
      <c r="Q497" s="35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/>
      <c r="X497" s="3"/>
      <c r="Y497" s="3">
        <v>0</v>
      </c>
      <c r="Z497" s="3">
        <v>0</v>
      </c>
      <c r="AA497" s="3">
        <v>0</v>
      </c>
      <c r="AB497" s="3">
        <v>0</v>
      </c>
      <c r="AC497" s="36">
        <f t="shared" si="22"/>
        <v>0</v>
      </c>
      <c r="AD497" s="37">
        <f t="shared" si="23"/>
        <v>0</v>
      </c>
    </row>
    <row r="498" spans="1:30" hidden="1" x14ac:dyDescent="0.25">
      <c r="A498" s="38">
        <v>486</v>
      </c>
      <c r="B498" s="61"/>
      <c r="C498" s="61"/>
      <c r="D498" s="31">
        <v>800096585</v>
      </c>
      <c r="E498" s="31">
        <v>217820178</v>
      </c>
      <c r="F498" s="61" t="s">
        <v>687</v>
      </c>
      <c r="G498" s="33">
        <v>0</v>
      </c>
      <c r="H498" s="33">
        <v>0</v>
      </c>
      <c r="I498" s="3"/>
      <c r="J498" s="3"/>
      <c r="K498" s="3"/>
      <c r="L498" s="3"/>
      <c r="M498" s="3"/>
      <c r="N498" s="3"/>
      <c r="O498" s="3"/>
      <c r="P498" s="34">
        <f t="shared" si="21"/>
        <v>0</v>
      </c>
      <c r="Q498" s="35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/>
      <c r="X498" s="3"/>
      <c r="Y498" s="3">
        <v>0</v>
      </c>
      <c r="Z498" s="3">
        <v>0</v>
      </c>
      <c r="AA498" s="3">
        <v>0</v>
      </c>
      <c r="AB498" s="3">
        <v>0</v>
      </c>
      <c r="AC498" s="36">
        <f t="shared" si="22"/>
        <v>0</v>
      </c>
      <c r="AD498" s="37">
        <f t="shared" si="23"/>
        <v>0</v>
      </c>
    </row>
    <row r="499" spans="1:30" hidden="1" x14ac:dyDescent="0.25">
      <c r="A499" s="29">
        <v>487</v>
      </c>
      <c r="B499" s="61"/>
      <c r="C499" s="61"/>
      <c r="D499" s="31">
        <v>800096580</v>
      </c>
      <c r="E499" s="31">
        <v>212820228</v>
      </c>
      <c r="F499" s="61" t="s">
        <v>688</v>
      </c>
      <c r="G499" s="33">
        <v>0</v>
      </c>
      <c r="H499" s="33">
        <v>0</v>
      </c>
      <c r="I499" s="3"/>
      <c r="J499" s="3"/>
      <c r="K499" s="3"/>
      <c r="L499" s="3"/>
      <c r="M499" s="3"/>
      <c r="N499" s="3"/>
      <c r="O499" s="3"/>
      <c r="P499" s="34">
        <f t="shared" si="21"/>
        <v>0</v>
      </c>
      <c r="Q499" s="35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/>
      <c r="X499" s="3"/>
      <c r="Y499" s="3">
        <v>0</v>
      </c>
      <c r="Z499" s="3">
        <v>0</v>
      </c>
      <c r="AA499" s="3">
        <v>0</v>
      </c>
      <c r="AB499" s="3">
        <v>0</v>
      </c>
      <c r="AC499" s="36">
        <f t="shared" si="22"/>
        <v>0</v>
      </c>
      <c r="AD499" s="37">
        <f t="shared" si="23"/>
        <v>0</v>
      </c>
    </row>
    <row r="500" spans="1:30" hidden="1" x14ac:dyDescent="0.25">
      <c r="A500" s="38">
        <v>488</v>
      </c>
      <c r="B500" s="61"/>
      <c r="C500" s="61"/>
      <c r="D500" s="31">
        <v>800096587</v>
      </c>
      <c r="E500" s="31">
        <v>213820238</v>
      </c>
      <c r="F500" s="61" t="s">
        <v>689</v>
      </c>
      <c r="G500" s="33">
        <v>0</v>
      </c>
      <c r="H500" s="33">
        <v>0</v>
      </c>
      <c r="I500" s="3"/>
      <c r="J500" s="3"/>
      <c r="K500" s="3"/>
      <c r="L500" s="3"/>
      <c r="M500" s="3"/>
      <c r="N500" s="3"/>
      <c r="O500" s="3"/>
      <c r="P500" s="34">
        <f t="shared" si="21"/>
        <v>0</v>
      </c>
      <c r="Q500" s="35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/>
      <c r="X500" s="3"/>
      <c r="Y500" s="3">
        <v>0</v>
      </c>
      <c r="Z500" s="3">
        <v>0</v>
      </c>
      <c r="AA500" s="3">
        <v>0</v>
      </c>
      <c r="AB500" s="3">
        <v>0</v>
      </c>
      <c r="AC500" s="36">
        <f t="shared" si="22"/>
        <v>0</v>
      </c>
      <c r="AD500" s="37">
        <f t="shared" si="23"/>
        <v>0</v>
      </c>
    </row>
    <row r="501" spans="1:30" hidden="1" x14ac:dyDescent="0.25">
      <c r="A501" s="29">
        <v>489</v>
      </c>
      <c r="B501" s="61"/>
      <c r="C501" s="61"/>
      <c r="D501" s="31">
        <v>800096592</v>
      </c>
      <c r="E501" s="31">
        <v>215020250</v>
      </c>
      <c r="F501" s="61" t="s">
        <v>690</v>
      </c>
      <c r="G501" s="33">
        <v>0</v>
      </c>
      <c r="H501" s="33">
        <v>0</v>
      </c>
      <c r="I501" s="3"/>
      <c r="J501" s="3"/>
      <c r="K501" s="3"/>
      <c r="L501" s="3"/>
      <c r="M501" s="3"/>
      <c r="N501" s="3"/>
      <c r="O501" s="3"/>
      <c r="P501" s="34">
        <f t="shared" si="21"/>
        <v>0</v>
      </c>
      <c r="Q501" s="35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/>
      <c r="X501" s="3"/>
      <c r="Y501" s="3">
        <v>0</v>
      </c>
      <c r="Z501" s="3">
        <v>0</v>
      </c>
      <c r="AA501" s="3">
        <v>0</v>
      </c>
      <c r="AB501" s="3">
        <v>0</v>
      </c>
      <c r="AC501" s="36">
        <f t="shared" si="22"/>
        <v>0</v>
      </c>
      <c r="AD501" s="37">
        <f t="shared" si="23"/>
        <v>0</v>
      </c>
    </row>
    <row r="502" spans="1:30" hidden="1" x14ac:dyDescent="0.25">
      <c r="A502" s="38">
        <v>490</v>
      </c>
      <c r="B502" s="61"/>
      <c r="C502" s="61"/>
      <c r="D502" s="31">
        <v>800096595</v>
      </c>
      <c r="E502" s="31">
        <v>219520295</v>
      </c>
      <c r="F502" s="61" t="s">
        <v>691</v>
      </c>
      <c r="G502" s="33">
        <v>0</v>
      </c>
      <c r="H502" s="33">
        <v>0</v>
      </c>
      <c r="I502" s="3"/>
      <c r="J502" s="3"/>
      <c r="K502" s="3"/>
      <c r="L502" s="3"/>
      <c r="M502" s="3"/>
      <c r="N502" s="3"/>
      <c r="O502" s="3"/>
      <c r="P502" s="34">
        <f t="shared" si="21"/>
        <v>0</v>
      </c>
      <c r="Q502" s="35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/>
      <c r="X502" s="3"/>
      <c r="Y502" s="3">
        <v>0</v>
      </c>
      <c r="Z502" s="3">
        <v>0</v>
      </c>
      <c r="AA502" s="3">
        <v>0</v>
      </c>
      <c r="AB502" s="3">
        <v>0</v>
      </c>
      <c r="AC502" s="36">
        <f t="shared" si="22"/>
        <v>0</v>
      </c>
      <c r="AD502" s="37">
        <f t="shared" si="23"/>
        <v>0</v>
      </c>
    </row>
    <row r="503" spans="1:30" hidden="1" x14ac:dyDescent="0.25">
      <c r="A503" s="29">
        <v>491</v>
      </c>
      <c r="B503" s="61"/>
      <c r="C503" s="61"/>
      <c r="D503" s="31">
        <v>800096597</v>
      </c>
      <c r="E503" s="31">
        <v>211020310</v>
      </c>
      <c r="F503" s="61" t="s">
        <v>692</v>
      </c>
      <c r="G503" s="33">
        <v>0</v>
      </c>
      <c r="H503" s="33">
        <v>0</v>
      </c>
      <c r="I503" s="3"/>
      <c r="J503" s="3"/>
      <c r="K503" s="3"/>
      <c r="L503" s="3"/>
      <c r="M503" s="3"/>
      <c r="N503" s="3"/>
      <c r="O503" s="3"/>
      <c r="P503" s="34">
        <f t="shared" si="21"/>
        <v>0</v>
      </c>
      <c r="Q503" s="35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/>
      <c r="X503" s="3"/>
      <c r="Y503" s="3">
        <v>0</v>
      </c>
      <c r="Z503" s="3">
        <v>0</v>
      </c>
      <c r="AA503" s="3">
        <v>0</v>
      </c>
      <c r="AB503" s="3">
        <v>0</v>
      </c>
      <c r="AC503" s="36">
        <f t="shared" si="22"/>
        <v>0</v>
      </c>
      <c r="AD503" s="37">
        <f t="shared" si="23"/>
        <v>0</v>
      </c>
    </row>
    <row r="504" spans="1:30" hidden="1" x14ac:dyDescent="0.25">
      <c r="A504" s="38">
        <v>492</v>
      </c>
      <c r="B504" s="61"/>
      <c r="C504" s="61"/>
      <c r="D504" s="31">
        <v>800096599</v>
      </c>
      <c r="E504" s="31">
        <v>218320383</v>
      </c>
      <c r="F504" s="61" t="s">
        <v>693</v>
      </c>
      <c r="G504" s="33">
        <v>0</v>
      </c>
      <c r="H504" s="33">
        <v>0</v>
      </c>
      <c r="I504" s="3"/>
      <c r="J504" s="3"/>
      <c r="K504" s="3"/>
      <c r="L504" s="3"/>
      <c r="M504" s="3"/>
      <c r="N504" s="3"/>
      <c r="O504" s="3"/>
      <c r="P504" s="34">
        <f t="shared" si="21"/>
        <v>0</v>
      </c>
      <c r="Q504" s="35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/>
      <c r="X504" s="3"/>
      <c r="Y504" s="3">
        <v>0</v>
      </c>
      <c r="Z504" s="3">
        <v>0</v>
      </c>
      <c r="AA504" s="3">
        <v>0</v>
      </c>
      <c r="AB504" s="3">
        <v>0</v>
      </c>
      <c r="AC504" s="36">
        <f t="shared" si="22"/>
        <v>0</v>
      </c>
      <c r="AD504" s="37">
        <f t="shared" si="23"/>
        <v>0</v>
      </c>
    </row>
    <row r="505" spans="1:30" hidden="1" x14ac:dyDescent="0.25">
      <c r="A505" s="29">
        <v>493</v>
      </c>
      <c r="B505" s="61"/>
      <c r="C505" s="61"/>
      <c r="D505" s="31">
        <v>800108683</v>
      </c>
      <c r="E505" s="31">
        <v>210020400</v>
      </c>
      <c r="F505" s="61" t="s">
        <v>694</v>
      </c>
      <c r="G505" s="33">
        <v>0</v>
      </c>
      <c r="H505" s="33">
        <v>0</v>
      </c>
      <c r="I505" s="3"/>
      <c r="J505" s="3"/>
      <c r="K505" s="3"/>
      <c r="L505" s="3"/>
      <c r="M505" s="3"/>
      <c r="N505" s="3"/>
      <c r="O505" s="3"/>
      <c r="P505" s="34">
        <f t="shared" si="21"/>
        <v>0</v>
      </c>
      <c r="Q505" s="35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/>
      <c r="X505" s="3"/>
      <c r="Y505" s="3">
        <v>0</v>
      </c>
      <c r="Z505" s="3">
        <v>0</v>
      </c>
      <c r="AA505" s="3">
        <v>0</v>
      </c>
      <c r="AB505" s="3">
        <v>0</v>
      </c>
      <c r="AC505" s="36">
        <f t="shared" si="22"/>
        <v>0</v>
      </c>
      <c r="AD505" s="37">
        <f t="shared" si="23"/>
        <v>0</v>
      </c>
    </row>
    <row r="506" spans="1:30" hidden="1" x14ac:dyDescent="0.25">
      <c r="A506" s="38">
        <v>494</v>
      </c>
      <c r="B506" s="61"/>
      <c r="C506" s="61"/>
      <c r="D506" s="31">
        <v>892301761</v>
      </c>
      <c r="E506" s="31">
        <v>214320443</v>
      </c>
      <c r="F506" s="61" t="s">
        <v>695</v>
      </c>
      <c r="G506" s="33">
        <v>0</v>
      </c>
      <c r="H506" s="33">
        <v>0</v>
      </c>
      <c r="I506" s="3"/>
      <c r="J506" s="3"/>
      <c r="K506" s="3"/>
      <c r="L506" s="3"/>
      <c r="M506" s="3"/>
      <c r="N506" s="3"/>
      <c r="O506" s="3"/>
      <c r="P506" s="34">
        <f t="shared" si="21"/>
        <v>0</v>
      </c>
      <c r="Q506" s="35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/>
      <c r="X506" s="3"/>
      <c r="Y506" s="3">
        <v>0</v>
      </c>
      <c r="Z506" s="3">
        <v>0</v>
      </c>
      <c r="AA506" s="3">
        <v>0</v>
      </c>
      <c r="AB506" s="3">
        <v>0</v>
      </c>
      <c r="AC506" s="36">
        <f t="shared" si="22"/>
        <v>0</v>
      </c>
      <c r="AD506" s="37">
        <f t="shared" si="23"/>
        <v>0</v>
      </c>
    </row>
    <row r="507" spans="1:30" hidden="1" x14ac:dyDescent="0.25">
      <c r="A507" s="29">
        <v>495</v>
      </c>
      <c r="B507" s="61"/>
      <c r="C507" s="61"/>
      <c r="D507" s="31">
        <v>800096610</v>
      </c>
      <c r="E507" s="31">
        <v>211720517</v>
      </c>
      <c r="F507" s="61" t="s">
        <v>696</v>
      </c>
      <c r="G507" s="33">
        <v>0</v>
      </c>
      <c r="H507" s="33">
        <v>0</v>
      </c>
      <c r="I507" s="3"/>
      <c r="J507" s="3"/>
      <c r="K507" s="3"/>
      <c r="L507" s="3"/>
      <c r="M507" s="3"/>
      <c r="N507" s="46"/>
      <c r="O507" s="46"/>
      <c r="P507" s="34">
        <f t="shared" si="21"/>
        <v>0</v>
      </c>
      <c r="Q507" s="35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/>
      <c r="X507" s="3"/>
      <c r="Y507" s="3">
        <v>0</v>
      </c>
      <c r="Z507" s="3">
        <v>0</v>
      </c>
      <c r="AA507" s="3">
        <v>0</v>
      </c>
      <c r="AB507" s="3">
        <v>0</v>
      </c>
      <c r="AC507" s="36">
        <f t="shared" si="22"/>
        <v>0</v>
      </c>
      <c r="AD507" s="37">
        <f t="shared" si="23"/>
        <v>0</v>
      </c>
    </row>
    <row r="508" spans="1:30" hidden="1" x14ac:dyDescent="0.25">
      <c r="A508" s="38">
        <v>496</v>
      </c>
      <c r="B508" s="61"/>
      <c r="C508" s="61"/>
      <c r="D508" s="31">
        <v>800096613</v>
      </c>
      <c r="E508" s="31">
        <v>215020550</v>
      </c>
      <c r="F508" s="61" t="s">
        <v>697</v>
      </c>
      <c r="G508" s="33">
        <v>0</v>
      </c>
      <c r="H508" s="33">
        <v>0</v>
      </c>
      <c r="I508" s="3"/>
      <c r="J508" s="3"/>
      <c r="K508" s="3"/>
      <c r="L508" s="3"/>
      <c r="M508" s="3"/>
      <c r="N508" s="3"/>
      <c r="O508" s="3"/>
      <c r="P508" s="34">
        <f t="shared" si="21"/>
        <v>0</v>
      </c>
      <c r="Q508" s="35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/>
      <c r="X508" s="3"/>
      <c r="Y508" s="3">
        <v>0</v>
      </c>
      <c r="Z508" s="3">
        <v>0</v>
      </c>
      <c r="AA508" s="3">
        <v>0</v>
      </c>
      <c r="AB508" s="3">
        <v>0</v>
      </c>
      <c r="AC508" s="36">
        <f t="shared" si="22"/>
        <v>0</v>
      </c>
      <c r="AD508" s="37">
        <f t="shared" si="23"/>
        <v>0</v>
      </c>
    </row>
    <row r="509" spans="1:30" hidden="1" x14ac:dyDescent="0.25">
      <c r="A509" s="29">
        <v>497</v>
      </c>
      <c r="B509" s="61"/>
      <c r="C509" s="61"/>
      <c r="D509" s="31">
        <v>824001624</v>
      </c>
      <c r="E509" s="31">
        <v>217020570</v>
      </c>
      <c r="F509" s="61" t="s">
        <v>698</v>
      </c>
      <c r="G509" s="33">
        <v>0</v>
      </c>
      <c r="H509" s="33">
        <v>0</v>
      </c>
      <c r="I509" s="3"/>
      <c r="J509" s="3"/>
      <c r="K509" s="3"/>
      <c r="L509" s="3"/>
      <c r="M509" s="3"/>
      <c r="N509" s="3"/>
      <c r="O509" s="3"/>
      <c r="P509" s="34">
        <f t="shared" si="21"/>
        <v>0</v>
      </c>
      <c r="Q509" s="35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/>
      <c r="X509" s="62"/>
      <c r="Y509" s="3">
        <v>0</v>
      </c>
      <c r="Z509" s="3">
        <v>0</v>
      </c>
      <c r="AA509" s="3">
        <v>0</v>
      </c>
      <c r="AB509" s="3">
        <v>0</v>
      </c>
      <c r="AC509" s="36">
        <f t="shared" si="22"/>
        <v>0</v>
      </c>
      <c r="AD509" s="37">
        <f t="shared" si="23"/>
        <v>0</v>
      </c>
    </row>
    <row r="510" spans="1:30" hidden="1" x14ac:dyDescent="0.25">
      <c r="A510" s="38">
        <v>498</v>
      </c>
      <c r="B510" s="61"/>
      <c r="C510" s="61"/>
      <c r="D510" s="31">
        <v>892300123</v>
      </c>
      <c r="E510" s="31">
        <v>211420614</v>
      </c>
      <c r="F510" s="61" t="s">
        <v>699</v>
      </c>
      <c r="G510" s="33">
        <v>0</v>
      </c>
      <c r="H510" s="33">
        <v>0</v>
      </c>
      <c r="I510" s="3"/>
      <c r="J510" s="3"/>
      <c r="K510" s="3"/>
      <c r="L510" s="3"/>
      <c r="M510" s="3"/>
      <c r="N510" s="3"/>
      <c r="O510" s="3"/>
      <c r="P510" s="34">
        <f t="shared" si="21"/>
        <v>0</v>
      </c>
      <c r="Q510" s="35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/>
      <c r="X510" s="3"/>
      <c r="Y510" s="3">
        <v>0</v>
      </c>
      <c r="Z510" s="3">
        <v>0</v>
      </c>
      <c r="AA510" s="3">
        <v>0</v>
      </c>
      <c r="AB510" s="3">
        <v>0</v>
      </c>
      <c r="AC510" s="36">
        <f t="shared" si="22"/>
        <v>0</v>
      </c>
      <c r="AD510" s="37">
        <f t="shared" si="23"/>
        <v>0</v>
      </c>
    </row>
    <row r="511" spans="1:30" hidden="1" x14ac:dyDescent="0.25">
      <c r="A511" s="29">
        <v>499</v>
      </c>
      <c r="B511" s="61"/>
      <c r="C511" s="61"/>
      <c r="D511" s="31">
        <v>800096605</v>
      </c>
      <c r="E511" s="31">
        <v>212120621</v>
      </c>
      <c r="F511" s="61" t="s">
        <v>700</v>
      </c>
      <c r="G511" s="33">
        <v>0</v>
      </c>
      <c r="H511" s="33">
        <v>0</v>
      </c>
      <c r="I511" s="3"/>
      <c r="J511" s="3"/>
      <c r="K511" s="3"/>
      <c r="L511" s="3"/>
      <c r="M511" s="3"/>
      <c r="N511" s="3"/>
      <c r="O511" s="3"/>
      <c r="P511" s="34">
        <f t="shared" si="21"/>
        <v>0</v>
      </c>
      <c r="Q511" s="35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/>
      <c r="X511" s="3"/>
      <c r="Y511" s="3">
        <v>0</v>
      </c>
      <c r="Z511" s="3">
        <v>0</v>
      </c>
      <c r="AA511" s="3">
        <v>0</v>
      </c>
      <c r="AB511" s="3">
        <v>0</v>
      </c>
      <c r="AC511" s="36">
        <f t="shared" si="22"/>
        <v>0</v>
      </c>
      <c r="AD511" s="37">
        <f t="shared" si="23"/>
        <v>0</v>
      </c>
    </row>
    <row r="512" spans="1:30" hidden="1" x14ac:dyDescent="0.25">
      <c r="A512" s="38">
        <v>500</v>
      </c>
      <c r="B512" s="61"/>
      <c r="C512" s="61"/>
      <c r="D512" s="31">
        <v>800096619</v>
      </c>
      <c r="E512" s="31">
        <v>211020710</v>
      </c>
      <c r="F512" s="61" t="s">
        <v>701</v>
      </c>
      <c r="G512" s="33">
        <v>0</v>
      </c>
      <c r="H512" s="33">
        <v>0</v>
      </c>
      <c r="I512" s="3"/>
      <c r="J512" s="3"/>
      <c r="K512" s="3"/>
      <c r="L512" s="3"/>
      <c r="M512" s="3"/>
      <c r="N512" s="3"/>
      <c r="O512" s="3"/>
      <c r="P512" s="34">
        <f t="shared" si="21"/>
        <v>0</v>
      </c>
      <c r="Q512" s="35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/>
      <c r="X512" s="3"/>
      <c r="Y512" s="3">
        <v>0</v>
      </c>
      <c r="Z512" s="3">
        <v>0</v>
      </c>
      <c r="AA512" s="3">
        <v>0</v>
      </c>
      <c r="AB512" s="3">
        <v>0</v>
      </c>
      <c r="AC512" s="36">
        <f t="shared" si="22"/>
        <v>0</v>
      </c>
      <c r="AD512" s="37">
        <f t="shared" si="23"/>
        <v>0</v>
      </c>
    </row>
    <row r="513" spans="1:30" hidden="1" x14ac:dyDescent="0.25">
      <c r="A513" s="29">
        <v>501</v>
      </c>
      <c r="B513" s="61"/>
      <c r="C513" s="61"/>
      <c r="D513" s="31">
        <v>800096623</v>
      </c>
      <c r="E513" s="31">
        <v>215020750</v>
      </c>
      <c r="F513" s="61" t="s">
        <v>702</v>
      </c>
      <c r="G513" s="33">
        <v>0</v>
      </c>
      <c r="H513" s="33">
        <v>0</v>
      </c>
      <c r="I513" s="3"/>
      <c r="J513" s="3"/>
      <c r="K513" s="3"/>
      <c r="L513" s="3"/>
      <c r="M513" s="3"/>
      <c r="N513" s="3"/>
      <c r="O513" s="3"/>
      <c r="P513" s="34">
        <f t="shared" si="21"/>
        <v>0</v>
      </c>
      <c r="Q513" s="35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/>
      <c r="X513" s="3"/>
      <c r="Y513" s="3">
        <v>0</v>
      </c>
      <c r="Z513" s="3">
        <v>0</v>
      </c>
      <c r="AA513" s="3">
        <v>0</v>
      </c>
      <c r="AB513" s="3">
        <v>0</v>
      </c>
      <c r="AC513" s="36">
        <f t="shared" si="22"/>
        <v>0</v>
      </c>
      <c r="AD513" s="37">
        <f t="shared" si="23"/>
        <v>0</v>
      </c>
    </row>
    <row r="514" spans="1:30" hidden="1" x14ac:dyDescent="0.25">
      <c r="A514" s="38">
        <v>502</v>
      </c>
      <c r="B514" s="61"/>
      <c r="C514" s="61"/>
      <c r="D514" s="31">
        <v>892301093</v>
      </c>
      <c r="E514" s="31">
        <v>217020770</v>
      </c>
      <c r="F514" s="61" t="s">
        <v>703</v>
      </c>
      <c r="G514" s="33">
        <v>0</v>
      </c>
      <c r="H514" s="33">
        <v>0</v>
      </c>
      <c r="I514" s="3"/>
      <c r="J514" s="3"/>
      <c r="K514" s="3"/>
      <c r="L514" s="3"/>
      <c r="M514" s="3"/>
      <c r="N514" s="3"/>
      <c r="O514" s="3"/>
      <c r="P514" s="34">
        <f t="shared" si="21"/>
        <v>0</v>
      </c>
      <c r="Q514" s="35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/>
      <c r="X514" s="3"/>
      <c r="Y514" s="3">
        <v>0</v>
      </c>
      <c r="Z514" s="3">
        <v>0</v>
      </c>
      <c r="AA514" s="3">
        <v>0</v>
      </c>
      <c r="AB514" s="3">
        <v>0</v>
      </c>
      <c r="AC514" s="36">
        <f t="shared" si="22"/>
        <v>0</v>
      </c>
      <c r="AD514" s="37">
        <f t="shared" si="23"/>
        <v>0</v>
      </c>
    </row>
    <row r="515" spans="1:30" hidden="1" x14ac:dyDescent="0.25">
      <c r="A515" s="29">
        <v>503</v>
      </c>
      <c r="B515" s="61"/>
      <c r="C515" s="61"/>
      <c r="D515" s="31">
        <v>800096626</v>
      </c>
      <c r="E515" s="31">
        <v>218720787</v>
      </c>
      <c r="F515" s="61" t="s">
        <v>704</v>
      </c>
      <c r="G515" s="33">
        <v>0</v>
      </c>
      <c r="H515" s="33">
        <v>0</v>
      </c>
      <c r="I515" s="3"/>
      <c r="J515" s="3"/>
      <c r="K515" s="3"/>
      <c r="L515" s="3"/>
      <c r="M515" s="3"/>
      <c r="N515" s="3"/>
      <c r="O515" s="3"/>
      <c r="P515" s="34">
        <f t="shared" si="21"/>
        <v>0</v>
      </c>
      <c r="Q515" s="35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/>
      <c r="X515" s="3"/>
      <c r="Y515" s="3">
        <v>0</v>
      </c>
      <c r="Z515" s="3">
        <v>0</v>
      </c>
      <c r="AA515" s="3">
        <v>0</v>
      </c>
      <c r="AB515" s="3">
        <v>0</v>
      </c>
      <c r="AC515" s="36">
        <f t="shared" si="22"/>
        <v>0</v>
      </c>
      <c r="AD515" s="37">
        <f t="shared" si="23"/>
        <v>0</v>
      </c>
    </row>
    <row r="516" spans="1:30" hidden="1" x14ac:dyDescent="0.25">
      <c r="A516" s="38">
        <v>504</v>
      </c>
      <c r="B516" s="61"/>
      <c r="C516" s="61"/>
      <c r="D516" s="31">
        <v>800096737</v>
      </c>
      <c r="E516" s="31">
        <v>216823068</v>
      </c>
      <c r="F516" s="61" t="s">
        <v>705</v>
      </c>
      <c r="G516" s="33">
        <v>0</v>
      </c>
      <c r="H516" s="33">
        <v>0</v>
      </c>
      <c r="I516" s="3"/>
      <c r="J516" s="3"/>
      <c r="K516" s="3"/>
      <c r="L516" s="3"/>
      <c r="M516" s="3"/>
      <c r="N516" s="3"/>
      <c r="O516" s="3"/>
      <c r="P516" s="34">
        <f t="shared" si="21"/>
        <v>0</v>
      </c>
      <c r="Q516" s="35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/>
      <c r="X516" s="3"/>
      <c r="Y516" s="3">
        <v>0</v>
      </c>
      <c r="Z516" s="3">
        <v>0</v>
      </c>
      <c r="AA516" s="3">
        <v>0</v>
      </c>
      <c r="AB516" s="3">
        <v>0</v>
      </c>
      <c r="AC516" s="36">
        <f t="shared" si="22"/>
        <v>0</v>
      </c>
      <c r="AD516" s="37">
        <f t="shared" si="23"/>
        <v>0</v>
      </c>
    </row>
    <row r="517" spans="1:30" hidden="1" x14ac:dyDescent="0.25">
      <c r="A517" s="29">
        <v>505</v>
      </c>
      <c r="B517" s="61"/>
      <c r="C517" s="61"/>
      <c r="D517" s="31">
        <v>800096739</v>
      </c>
      <c r="E517" s="31">
        <v>217923079</v>
      </c>
      <c r="F517" s="61" t="s">
        <v>495</v>
      </c>
      <c r="G517" s="33">
        <v>0</v>
      </c>
      <c r="H517" s="33">
        <v>0</v>
      </c>
      <c r="I517" s="3"/>
      <c r="J517" s="3"/>
      <c r="K517" s="3"/>
      <c r="L517" s="3"/>
      <c r="M517" s="3"/>
      <c r="N517" s="3"/>
      <c r="O517" s="3"/>
      <c r="P517" s="34">
        <f t="shared" si="21"/>
        <v>0</v>
      </c>
      <c r="Q517" s="35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/>
      <c r="X517" s="3"/>
      <c r="Y517" s="3">
        <v>0</v>
      </c>
      <c r="Z517" s="3">
        <v>0</v>
      </c>
      <c r="AA517" s="3">
        <v>0</v>
      </c>
      <c r="AB517" s="3">
        <v>0</v>
      </c>
      <c r="AC517" s="36">
        <f t="shared" si="22"/>
        <v>0</v>
      </c>
      <c r="AD517" s="37">
        <f t="shared" si="23"/>
        <v>0</v>
      </c>
    </row>
    <row r="518" spans="1:30" hidden="1" x14ac:dyDescent="0.25">
      <c r="A518" s="38">
        <v>506</v>
      </c>
      <c r="B518" s="61"/>
      <c r="C518" s="61"/>
      <c r="D518" s="31">
        <v>800096740</v>
      </c>
      <c r="E518" s="31">
        <v>219023090</v>
      </c>
      <c r="F518" s="61" t="s">
        <v>706</v>
      </c>
      <c r="G518" s="33">
        <v>0</v>
      </c>
      <c r="H518" s="33">
        <v>0</v>
      </c>
      <c r="I518" s="3"/>
      <c r="J518" s="3"/>
      <c r="K518" s="3"/>
      <c r="L518" s="3"/>
      <c r="M518" s="3"/>
      <c r="N518" s="3"/>
      <c r="O518" s="3"/>
      <c r="P518" s="34">
        <f t="shared" si="21"/>
        <v>0</v>
      </c>
      <c r="Q518" s="35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/>
      <c r="X518" s="3"/>
      <c r="Y518" s="3">
        <v>0</v>
      </c>
      <c r="Z518" s="3">
        <v>0</v>
      </c>
      <c r="AA518" s="3">
        <v>0</v>
      </c>
      <c r="AB518" s="3">
        <v>0</v>
      </c>
      <c r="AC518" s="36">
        <f t="shared" si="22"/>
        <v>0</v>
      </c>
      <c r="AD518" s="37">
        <f t="shared" si="23"/>
        <v>0</v>
      </c>
    </row>
    <row r="519" spans="1:30" hidden="1" x14ac:dyDescent="0.25">
      <c r="A519" s="29">
        <v>507</v>
      </c>
      <c r="B519" s="61"/>
      <c r="C519" s="61"/>
      <c r="D519" s="31">
        <v>800096744</v>
      </c>
      <c r="E519" s="31">
        <v>216223162</v>
      </c>
      <c r="F519" s="61" t="s">
        <v>707</v>
      </c>
      <c r="G519" s="33">
        <v>0</v>
      </c>
      <c r="H519" s="33">
        <v>0</v>
      </c>
      <c r="I519" s="3"/>
      <c r="J519" s="3"/>
      <c r="K519" s="3"/>
      <c r="L519" s="3"/>
      <c r="M519" s="3"/>
      <c r="N519" s="3"/>
      <c r="O519" s="3"/>
      <c r="P519" s="34">
        <f t="shared" si="21"/>
        <v>0</v>
      </c>
      <c r="Q519" s="35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/>
      <c r="X519" s="3"/>
      <c r="Y519" s="3">
        <v>0</v>
      </c>
      <c r="Z519" s="3">
        <v>0</v>
      </c>
      <c r="AA519" s="3">
        <v>0</v>
      </c>
      <c r="AB519" s="3">
        <v>0</v>
      </c>
      <c r="AC519" s="36">
        <f t="shared" si="22"/>
        <v>0</v>
      </c>
      <c r="AD519" s="37">
        <f t="shared" si="23"/>
        <v>0</v>
      </c>
    </row>
    <row r="520" spans="1:30" hidden="1" x14ac:dyDescent="0.25">
      <c r="A520" s="38">
        <v>508</v>
      </c>
      <c r="B520" s="61"/>
      <c r="C520" s="61"/>
      <c r="D520" s="31">
        <v>800096750</v>
      </c>
      <c r="E520" s="31">
        <v>216823168</v>
      </c>
      <c r="F520" s="61" t="s">
        <v>708</v>
      </c>
      <c r="G520" s="33">
        <v>0</v>
      </c>
      <c r="H520" s="33">
        <v>0</v>
      </c>
      <c r="I520" s="3"/>
      <c r="J520" s="3"/>
      <c r="K520" s="3"/>
      <c r="L520" s="3"/>
      <c r="M520" s="3"/>
      <c r="N520" s="3"/>
      <c r="O520" s="3"/>
      <c r="P520" s="34">
        <f t="shared" si="21"/>
        <v>0</v>
      </c>
      <c r="Q520" s="35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/>
      <c r="X520" s="3"/>
      <c r="Y520" s="3">
        <v>0</v>
      </c>
      <c r="Z520" s="3">
        <v>0</v>
      </c>
      <c r="AA520" s="3">
        <v>0</v>
      </c>
      <c r="AB520" s="3">
        <v>0</v>
      </c>
      <c r="AC520" s="36">
        <f t="shared" si="22"/>
        <v>0</v>
      </c>
      <c r="AD520" s="37">
        <f t="shared" si="23"/>
        <v>0</v>
      </c>
    </row>
    <row r="521" spans="1:30" hidden="1" x14ac:dyDescent="0.25">
      <c r="A521" s="29">
        <v>509</v>
      </c>
      <c r="B521" s="61"/>
      <c r="C521" s="61"/>
      <c r="D521" s="31">
        <v>800096753</v>
      </c>
      <c r="E521" s="31">
        <v>218223182</v>
      </c>
      <c r="F521" s="61" t="s">
        <v>709</v>
      </c>
      <c r="G521" s="33">
        <v>0</v>
      </c>
      <c r="H521" s="33">
        <v>0</v>
      </c>
      <c r="I521" s="3"/>
      <c r="J521" s="3"/>
      <c r="K521" s="3"/>
      <c r="L521" s="3"/>
      <c r="M521" s="3"/>
      <c r="N521" s="3"/>
      <c r="O521" s="3"/>
      <c r="P521" s="34">
        <f t="shared" si="21"/>
        <v>0</v>
      </c>
      <c r="Q521" s="35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/>
      <c r="X521" s="3"/>
      <c r="Y521" s="3">
        <v>0</v>
      </c>
      <c r="Z521" s="3">
        <v>0</v>
      </c>
      <c r="AA521" s="3">
        <v>0</v>
      </c>
      <c r="AB521" s="3">
        <v>0</v>
      </c>
      <c r="AC521" s="36">
        <f t="shared" si="22"/>
        <v>0</v>
      </c>
      <c r="AD521" s="37">
        <f t="shared" si="23"/>
        <v>0</v>
      </c>
    </row>
    <row r="522" spans="1:30" hidden="1" x14ac:dyDescent="0.25">
      <c r="A522" s="38">
        <v>510</v>
      </c>
      <c r="B522" s="61"/>
      <c r="C522" s="61"/>
      <c r="D522" s="31">
        <v>800096746</v>
      </c>
      <c r="E522" s="31">
        <v>218923189</v>
      </c>
      <c r="F522" s="61" t="s">
        <v>710</v>
      </c>
      <c r="G522" s="33">
        <v>0</v>
      </c>
      <c r="H522" s="33">
        <v>0</v>
      </c>
      <c r="I522" s="3"/>
      <c r="J522" s="3"/>
      <c r="K522" s="3"/>
      <c r="L522" s="3"/>
      <c r="M522" s="3"/>
      <c r="N522" s="3"/>
      <c r="O522" s="3"/>
      <c r="P522" s="34">
        <f t="shared" si="21"/>
        <v>0</v>
      </c>
      <c r="Q522" s="35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/>
      <c r="X522" s="3"/>
      <c r="Y522" s="3">
        <v>0</v>
      </c>
      <c r="Z522" s="3">
        <v>0</v>
      </c>
      <c r="AA522" s="3">
        <v>0</v>
      </c>
      <c r="AB522" s="3">
        <v>0</v>
      </c>
      <c r="AC522" s="36">
        <f t="shared" si="22"/>
        <v>0</v>
      </c>
      <c r="AD522" s="37">
        <f t="shared" si="23"/>
        <v>0</v>
      </c>
    </row>
    <row r="523" spans="1:30" hidden="1" x14ac:dyDescent="0.25">
      <c r="A523" s="29">
        <v>511</v>
      </c>
      <c r="B523" s="61"/>
      <c r="C523" s="61"/>
      <c r="D523" s="31">
        <v>812001675</v>
      </c>
      <c r="E523" s="31">
        <v>210023300</v>
      </c>
      <c r="F523" s="61" t="s">
        <v>711</v>
      </c>
      <c r="G523" s="33">
        <v>0</v>
      </c>
      <c r="H523" s="33">
        <v>0</v>
      </c>
      <c r="I523" s="3"/>
      <c r="J523" s="3"/>
      <c r="K523" s="3"/>
      <c r="L523" s="3"/>
      <c r="M523" s="3"/>
      <c r="N523" s="3"/>
      <c r="O523" s="3"/>
      <c r="P523" s="34">
        <f t="shared" si="21"/>
        <v>0</v>
      </c>
      <c r="Q523" s="35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/>
      <c r="X523" s="3"/>
      <c r="Y523" s="3">
        <v>0</v>
      </c>
      <c r="Z523" s="3">
        <v>0</v>
      </c>
      <c r="AA523" s="3">
        <v>0</v>
      </c>
      <c r="AB523" s="3">
        <v>0</v>
      </c>
      <c r="AC523" s="36">
        <f t="shared" si="22"/>
        <v>0</v>
      </c>
      <c r="AD523" s="37">
        <f t="shared" si="23"/>
        <v>0</v>
      </c>
    </row>
    <row r="524" spans="1:30" hidden="1" x14ac:dyDescent="0.25">
      <c r="A524" s="38">
        <v>512</v>
      </c>
      <c r="B524" s="61"/>
      <c r="C524" s="61"/>
      <c r="D524" s="31">
        <v>812001681</v>
      </c>
      <c r="E524" s="31">
        <v>215023350</v>
      </c>
      <c r="F524" s="61" t="s">
        <v>712</v>
      </c>
      <c r="G524" s="33">
        <v>0</v>
      </c>
      <c r="H524" s="33">
        <v>0</v>
      </c>
      <c r="I524" s="3"/>
      <c r="J524" s="3"/>
      <c r="K524" s="3"/>
      <c r="L524" s="3"/>
      <c r="M524" s="3"/>
      <c r="N524" s="3"/>
      <c r="O524" s="3"/>
      <c r="P524" s="34">
        <f t="shared" si="21"/>
        <v>0</v>
      </c>
      <c r="Q524" s="35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/>
      <c r="X524" s="3"/>
      <c r="Y524" s="3">
        <v>0</v>
      </c>
      <c r="Z524" s="3">
        <v>0</v>
      </c>
      <c r="AA524" s="3">
        <v>0</v>
      </c>
      <c r="AB524" s="3">
        <v>0</v>
      </c>
      <c r="AC524" s="36">
        <f t="shared" si="22"/>
        <v>0</v>
      </c>
      <c r="AD524" s="37">
        <f t="shared" si="23"/>
        <v>0</v>
      </c>
    </row>
    <row r="525" spans="1:30" hidden="1" x14ac:dyDescent="0.25">
      <c r="A525" s="29">
        <v>513</v>
      </c>
      <c r="B525" s="61"/>
      <c r="C525" s="61"/>
      <c r="D525" s="31">
        <v>800096761</v>
      </c>
      <c r="E525" s="31">
        <v>211923419</v>
      </c>
      <c r="F525" s="61" t="s">
        <v>713</v>
      </c>
      <c r="G525" s="33">
        <v>0</v>
      </c>
      <c r="H525" s="33">
        <v>0</v>
      </c>
      <c r="I525" s="3"/>
      <c r="J525" s="3"/>
      <c r="K525" s="3"/>
      <c r="L525" s="3"/>
      <c r="M525" s="3"/>
      <c r="N525" s="3"/>
      <c r="O525" s="3"/>
      <c r="P525" s="34">
        <f t="shared" si="21"/>
        <v>0</v>
      </c>
      <c r="Q525" s="35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/>
      <c r="X525" s="3"/>
      <c r="Y525" s="3">
        <v>0</v>
      </c>
      <c r="Z525" s="3">
        <v>0</v>
      </c>
      <c r="AA525" s="3">
        <v>0</v>
      </c>
      <c r="AB525" s="3">
        <v>0</v>
      </c>
      <c r="AC525" s="36">
        <f t="shared" si="22"/>
        <v>0</v>
      </c>
      <c r="AD525" s="37">
        <f t="shared" si="23"/>
        <v>0</v>
      </c>
    </row>
    <row r="526" spans="1:30" hidden="1" x14ac:dyDescent="0.25">
      <c r="A526" s="38">
        <v>514</v>
      </c>
      <c r="B526" s="61"/>
      <c r="C526" s="61"/>
      <c r="D526" s="31">
        <v>800096762</v>
      </c>
      <c r="E526" s="31">
        <v>216423464</v>
      </c>
      <c r="F526" s="61" t="s">
        <v>714</v>
      </c>
      <c r="G526" s="33">
        <v>0</v>
      </c>
      <c r="H526" s="33">
        <v>0</v>
      </c>
      <c r="I526" s="3"/>
      <c r="J526" s="3"/>
      <c r="K526" s="3"/>
      <c r="L526" s="3"/>
      <c r="M526" s="3"/>
      <c r="N526" s="3"/>
      <c r="O526" s="3"/>
      <c r="P526" s="34">
        <f t="shared" ref="P526:P589" si="24">SUM(G526:N526)</f>
        <v>0</v>
      </c>
      <c r="Q526" s="35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/>
      <c r="X526" s="3"/>
      <c r="Y526" s="3">
        <v>0</v>
      </c>
      <c r="Z526" s="3">
        <v>0</v>
      </c>
      <c r="AA526" s="3">
        <v>0</v>
      </c>
      <c r="AB526" s="3">
        <v>0</v>
      </c>
      <c r="AC526" s="36">
        <f t="shared" ref="AC526:AC589" si="25">SUM(R526:AB526)</f>
        <v>0</v>
      </c>
      <c r="AD526" s="37">
        <f t="shared" ref="AD526:AD589" si="26">+P526+Q526-AC526</f>
        <v>0</v>
      </c>
    </row>
    <row r="527" spans="1:30" hidden="1" x14ac:dyDescent="0.25">
      <c r="A527" s="29">
        <v>515</v>
      </c>
      <c r="B527" s="61"/>
      <c r="C527" s="61"/>
      <c r="D527" s="31">
        <v>800096763</v>
      </c>
      <c r="E527" s="31">
        <v>216623466</v>
      </c>
      <c r="F527" s="61" t="s">
        <v>715</v>
      </c>
      <c r="G527" s="33">
        <v>0</v>
      </c>
      <c r="H527" s="33">
        <v>0</v>
      </c>
      <c r="I527" s="3"/>
      <c r="J527" s="3"/>
      <c r="K527" s="3"/>
      <c r="L527" s="3"/>
      <c r="M527" s="3"/>
      <c r="N527" s="3"/>
      <c r="O527" s="3"/>
      <c r="P527" s="34">
        <f t="shared" si="24"/>
        <v>0</v>
      </c>
      <c r="Q527" s="35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/>
      <c r="X527" s="3"/>
      <c r="Y527" s="3">
        <v>0</v>
      </c>
      <c r="Z527" s="3">
        <v>0</v>
      </c>
      <c r="AA527" s="3">
        <v>0</v>
      </c>
      <c r="AB527" s="3">
        <v>0</v>
      </c>
      <c r="AC527" s="36">
        <f t="shared" si="25"/>
        <v>0</v>
      </c>
      <c r="AD527" s="37">
        <f t="shared" si="26"/>
        <v>0</v>
      </c>
    </row>
    <row r="528" spans="1:30" hidden="1" x14ac:dyDescent="0.25">
      <c r="A528" s="38">
        <v>516</v>
      </c>
      <c r="B528" s="61"/>
      <c r="C528" s="61"/>
      <c r="D528" s="31">
        <v>800065474</v>
      </c>
      <c r="E528" s="31">
        <v>210023500</v>
      </c>
      <c r="F528" s="61" t="s">
        <v>716</v>
      </c>
      <c r="G528" s="33">
        <v>0</v>
      </c>
      <c r="H528" s="33">
        <v>0</v>
      </c>
      <c r="I528" s="3"/>
      <c r="J528" s="3"/>
      <c r="K528" s="3"/>
      <c r="L528" s="3"/>
      <c r="M528" s="3"/>
      <c r="N528" s="3"/>
      <c r="O528" s="3"/>
      <c r="P528" s="34">
        <f t="shared" si="24"/>
        <v>0</v>
      </c>
      <c r="Q528" s="35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/>
      <c r="X528" s="3"/>
      <c r="Y528" s="3">
        <v>0</v>
      </c>
      <c r="Z528" s="3">
        <v>0</v>
      </c>
      <c r="AA528" s="3">
        <v>0</v>
      </c>
      <c r="AB528" s="3">
        <v>0</v>
      </c>
      <c r="AC528" s="36">
        <f t="shared" si="25"/>
        <v>0</v>
      </c>
      <c r="AD528" s="37">
        <f t="shared" si="26"/>
        <v>0</v>
      </c>
    </row>
    <row r="529" spans="1:30" hidden="1" x14ac:dyDescent="0.25">
      <c r="A529" s="29">
        <v>517</v>
      </c>
      <c r="B529" s="61"/>
      <c r="C529" s="61"/>
      <c r="D529" s="31">
        <v>800096765</v>
      </c>
      <c r="E529" s="31">
        <v>215523555</v>
      </c>
      <c r="F529" s="61" t="s">
        <v>717</v>
      </c>
      <c r="G529" s="33">
        <v>0</v>
      </c>
      <c r="H529" s="33">
        <v>0</v>
      </c>
      <c r="I529" s="3"/>
      <c r="J529" s="3"/>
      <c r="K529" s="3"/>
      <c r="L529" s="3"/>
      <c r="M529" s="3"/>
      <c r="N529" s="3"/>
      <c r="O529" s="3"/>
      <c r="P529" s="34">
        <f t="shared" si="24"/>
        <v>0</v>
      </c>
      <c r="Q529" s="35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/>
      <c r="X529" s="3"/>
      <c r="Y529" s="3">
        <v>0</v>
      </c>
      <c r="Z529" s="3">
        <v>0</v>
      </c>
      <c r="AA529" s="3">
        <v>0</v>
      </c>
      <c r="AB529" s="3">
        <v>0</v>
      </c>
      <c r="AC529" s="36">
        <f t="shared" si="25"/>
        <v>0</v>
      </c>
      <c r="AD529" s="37">
        <f t="shared" si="26"/>
        <v>0</v>
      </c>
    </row>
    <row r="530" spans="1:30" hidden="1" x14ac:dyDescent="0.25">
      <c r="A530" s="38">
        <v>518</v>
      </c>
      <c r="B530" s="61"/>
      <c r="C530" s="61"/>
      <c r="D530" s="31">
        <v>800096766</v>
      </c>
      <c r="E530" s="31">
        <v>217023570</v>
      </c>
      <c r="F530" s="61" t="s">
        <v>718</v>
      </c>
      <c r="G530" s="33">
        <v>0</v>
      </c>
      <c r="H530" s="33">
        <v>0</v>
      </c>
      <c r="I530" s="3"/>
      <c r="J530" s="3"/>
      <c r="K530" s="3"/>
      <c r="L530" s="3"/>
      <c r="M530" s="3"/>
      <c r="N530" s="3"/>
      <c r="O530" s="3"/>
      <c r="P530" s="34">
        <f t="shared" si="24"/>
        <v>0</v>
      </c>
      <c r="Q530" s="35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/>
      <c r="X530" s="3"/>
      <c r="Y530" s="3">
        <v>0</v>
      </c>
      <c r="Z530" s="3">
        <v>0</v>
      </c>
      <c r="AA530" s="3">
        <v>0</v>
      </c>
      <c r="AB530" s="3">
        <v>0</v>
      </c>
      <c r="AC530" s="36">
        <f t="shared" si="25"/>
        <v>0</v>
      </c>
      <c r="AD530" s="37">
        <f t="shared" si="26"/>
        <v>0</v>
      </c>
    </row>
    <row r="531" spans="1:30" hidden="1" x14ac:dyDescent="0.25">
      <c r="A531" s="29">
        <v>519</v>
      </c>
      <c r="B531" s="61"/>
      <c r="C531" s="61"/>
      <c r="D531" s="31">
        <v>800096770</v>
      </c>
      <c r="E531" s="31">
        <v>217423574</v>
      </c>
      <c r="F531" s="61" t="s">
        <v>719</v>
      </c>
      <c r="G531" s="33">
        <v>0</v>
      </c>
      <c r="H531" s="33">
        <v>0</v>
      </c>
      <c r="I531" s="3"/>
      <c r="J531" s="3"/>
      <c r="K531" s="3"/>
      <c r="L531" s="3"/>
      <c r="M531" s="3"/>
      <c r="N531" s="3"/>
      <c r="O531" s="3"/>
      <c r="P531" s="34">
        <f t="shared" si="24"/>
        <v>0</v>
      </c>
      <c r="Q531" s="35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/>
      <c r="X531" s="3"/>
      <c r="Y531" s="3">
        <v>0</v>
      </c>
      <c r="Z531" s="3">
        <v>0</v>
      </c>
      <c r="AA531" s="3">
        <v>0</v>
      </c>
      <c r="AB531" s="3">
        <v>0</v>
      </c>
      <c r="AC531" s="36">
        <f t="shared" si="25"/>
        <v>0</v>
      </c>
      <c r="AD531" s="37">
        <f t="shared" si="26"/>
        <v>0</v>
      </c>
    </row>
    <row r="532" spans="1:30" hidden="1" x14ac:dyDescent="0.25">
      <c r="A532" s="38">
        <v>520</v>
      </c>
      <c r="B532" s="61"/>
      <c r="C532" s="61"/>
      <c r="D532" s="31">
        <v>800096772</v>
      </c>
      <c r="E532" s="31">
        <v>218023580</v>
      </c>
      <c r="F532" s="61" t="s">
        <v>720</v>
      </c>
      <c r="G532" s="33">
        <v>0</v>
      </c>
      <c r="H532" s="33">
        <v>0</v>
      </c>
      <c r="I532" s="3"/>
      <c r="J532" s="3"/>
      <c r="K532" s="3"/>
      <c r="L532" s="3"/>
      <c r="M532" s="3"/>
      <c r="N532" s="3"/>
      <c r="O532" s="3"/>
      <c r="P532" s="34">
        <f t="shared" si="24"/>
        <v>0</v>
      </c>
      <c r="Q532" s="35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/>
      <c r="X532" s="3"/>
      <c r="Y532" s="3">
        <v>0</v>
      </c>
      <c r="Z532" s="3">
        <v>0</v>
      </c>
      <c r="AA532" s="3">
        <v>0</v>
      </c>
      <c r="AB532" s="3">
        <v>0</v>
      </c>
      <c r="AC532" s="36">
        <f t="shared" si="25"/>
        <v>0</v>
      </c>
      <c r="AD532" s="37">
        <f t="shared" si="26"/>
        <v>0</v>
      </c>
    </row>
    <row r="533" spans="1:30" hidden="1" x14ac:dyDescent="0.25">
      <c r="A533" s="29">
        <v>521</v>
      </c>
      <c r="B533" s="61"/>
      <c r="C533" s="61"/>
      <c r="D533" s="31">
        <v>800079162</v>
      </c>
      <c r="E533" s="31">
        <v>218623586</v>
      </c>
      <c r="F533" s="61" t="s">
        <v>721</v>
      </c>
      <c r="G533" s="33">
        <v>0</v>
      </c>
      <c r="H533" s="33">
        <v>0</v>
      </c>
      <c r="I533" s="3"/>
      <c r="J533" s="3"/>
      <c r="K533" s="3"/>
      <c r="L533" s="3"/>
      <c r="M533" s="3"/>
      <c r="N533" s="3"/>
      <c r="O533" s="3"/>
      <c r="P533" s="34">
        <f t="shared" si="24"/>
        <v>0</v>
      </c>
      <c r="Q533" s="35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/>
      <c r="X533" s="3"/>
      <c r="Y533" s="3">
        <v>0</v>
      </c>
      <c r="Z533" s="3">
        <v>0</v>
      </c>
      <c r="AA533" s="3">
        <v>0</v>
      </c>
      <c r="AB533" s="3">
        <v>0</v>
      </c>
      <c r="AC533" s="36">
        <f t="shared" si="25"/>
        <v>0</v>
      </c>
      <c r="AD533" s="37">
        <f t="shared" si="26"/>
        <v>0</v>
      </c>
    </row>
    <row r="534" spans="1:30" hidden="1" x14ac:dyDescent="0.25">
      <c r="A534" s="38">
        <v>522</v>
      </c>
      <c r="B534" s="61"/>
      <c r="C534" s="61"/>
      <c r="D534" s="31">
        <v>800075231</v>
      </c>
      <c r="E534" s="31">
        <v>217023670</v>
      </c>
      <c r="F534" s="61" t="s">
        <v>722</v>
      </c>
      <c r="G534" s="33">
        <v>0</v>
      </c>
      <c r="H534" s="33">
        <v>0</v>
      </c>
      <c r="I534" s="3"/>
      <c r="J534" s="3"/>
      <c r="K534" s="3"/>
      <c r="L534" s="3"/>
      <c r="M534" s="3"/>
      <c r="N534" s="3"/>
      <c r="O534" s="3"/>
      <c r="P534" s="34">
        <f t="shared" si="24"/>
        <v>0</v>
      </c>
      <c r="Q534" s="35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/>
      <c r="X534" s="3"/>
      <c r="Y534" s="3">
        <v>0</v>
      </c>
      <c r="Z534" s="3">
        <v>0</v>
      </c>
      <c r="AA534" s="3">
        <v>0</v>
      </c>
      <c r="AB534" s="3">
        <v>0</v>
      </c>
      <c r="AC534" s="36">
        <f t="shared" si="25"/>
        <v>0</v>
      </c>
      <c r="AD534" s="37">
        <f t="shared" si="26"/>
        <v>0</v>
      </c>
    </row>
    <row r="535" spans="1:30" hidden="1" x14ac:dyDescent="0.25">
      <c r="A535" s="29">
        <v>523</v>
      </c>
      <c r="B535" s="61"/>
      <c r="C535" s="61"/>
      <c r="D535" s="31">
        <v>800096781</v>
      </c>
      <c r="E535" s="31">
        <v>217223672</v>
      </c>
      <c r="F535" s="61" t="s">
        <v>723</v>
      </c>
      <c r="G535" s="33">
        <v>0</v>
      </c>
      <c r="H535" s="33">
        <v>0</v>
      </c>
      <c r="I535" s="3"/>
      <c r="J535" s="3"/>
      <c r="K535" s="3"/>
      <c r="L535" s="3"/>
      <c r="M535" s="3"/>
      <c r="N535" s="3"/>
      <c r="O535" s="3"/>
      <c r="P535" s="34">
        <f t="shared" si="24"/>
        <v>0</v>
      </c>
      <c r="Q535" s="35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/>
      <c r="X535" s="3"/>
      <c r="Y535" s="3">
        <v>0</v>
      </c>
      <c r="Z535" s="3">
        <v>0</v>
      </c>
      <c r="AA535" s="3">
        <v>0</v>
      </c>
      <c r="AB535" s="3">
        <v>0</v>
      </c>
      <c r="AC535" s="36">
        <f t="shared" si="25"/>
        <v>0</v>
      </c>
      <c r="AD535" s="37">
        <f t="shared" si="26"/>
        <v>0</v>
      </c>
    </row>
    <row r="536" spans="1:30" hidden="1" x14ac:dyDescent="0.25">
      <c r="A536" s="38">
        <v>524</v>
      </c>
      <c r="B536" s="61"/>
      <c r="C536" s="61"/>
      <c r="D536" s="31">
        <v>800096804</v>
      </c>
      <c r="E536" s="31">
        <v>217523675</v>
      </c>
      <c r="F536" s="61" t="s">
        <v>724</v>
      </c>
      <c r="G536" s="33">
        <v>0</v>
      </c>
      <c r="H536" s="33">
        <v>0</v>
      </c>
      <c r="I536" s="3"/>
      <c r="J536" s="3"/>
      <c r="K536" s="3"/>
      <c r="L536" s="3"/>
      <c r="M536" s="3"/>
      <c r="N536" s="3"/>
      <c r="O536" s="3"/>
      <c r="P536" s="34">
        <f t="shared" si="24"/>
        <v>0</v>
      </c>
      <c r="Q536" s="35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/>
      <c r="X536" s="3"/>
      <c r="Y536" s="3">
        <v>0</v>
      </c>
      <c r="Z536" s="3">
        <v>0</v>
      </c>
      <c r="AA536" s="3">
        <v>0</v>
      </c>
      <c r="AB536" s="3">
        <v>0</v>
      </c>
      <c r="AC536" s="36">
        <f t="shared" si="25"/>
        <v>0</v>
      </c>
      <c r="AD536" s="37">
        <f t="shared" si="26"/>
        <v>0</v>
      </c>
    </row>
    <row r="537" spans="1:30" hidden="1" x14ac:dyDescent="0.25">
      <c r="A537" s="29">
        <v>525</v>
      </c>
      <c r="B537" s="61"/>
      <c r="C537" s="61"/>
      <c r="D537" s="31">
        <v>800075537</v>
      </c>
      <c r="E537" s="31">
        <v>217823678</v>
      </c>
      <c r="F537" s="61" t="s">
        <v>389</v>
      </c>
      <c r="G537" s="33">
        <v>0</v>
      </c>
      <c r="H537" s="33">
        <v>0</v>
      </c>
      <c r="I537" s="3"/>
      <c r="J537" s="3"/>
      <c r="K537" s="3"/>
      <c r="L537" s="3"/>
      <c r="M537" s="3"/>
      <c r="N537" s="3"/>
      <c r="O537" s="3"/>
      <c r="P537" s="34">
        <f t="shared" si="24"/>
        <v>0</v>
      </c>
      <c r="Q537" s="35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/>
      <c r="X537" s="3"/>
      <c r="Y537" s="3">
        <v>0</v>
      </c>
      <c r="Z537" s="3">
        <v>0</v>
      </c>
      <c r="AA537" s="3">
        <v>0</v>
      </c>
      <c r="AB537" s="3">
        <v>0</v>
      </c>
      <c r="AC537" s="36">
        <f t="shared" si="25"/>
        <v>0</v>
      </c>
      <c r="AD537" s="37">
        <f t="shared" si="26"/>
        <v>0</v>
      </c>
    </row>
    <row r="538" spans="1:30" hidden="1" x14ac:dyDescent="0.25">
      <c r="A538" s="38">
        <v>526</v>
      </c>
      <c r="B538" s="61"/>
      <c r="C538" s="61"/>
      <c r="D538" s="31">
        <v>900220061</v>
      </c>
      <c r="E538" s="31">
        <v>923271475</v>
      </c>
      <c r="F538" s="61" t="s">
        <v>725</v>
      </c>
      <c r="G538" s="33">
        <v>0</v>
      </c>
      <c r="H538" s="33">
        <v>0</v>
      </c>
      <c r="I538" s="3"/>
      <c r="J538" s="3"/>
      <c r="K538" s="3"/>
      <c r="L538" s="3"/>
      <c r="M538" s="3"/>
      <c r="N538" s="3"/>
      <c r="O538" s="3"/>
      <c r="P538" s="34">
        <f t="shared" si="24"/>
        <v>0</v>
      </c>
      <c r="Q538" s="35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/>
      <c r="X538" s="3"/>
      <c r="Y538" s="3">
        <v>0</v>
      </c>
      <c r="Z538" s="3">
        <v>0</v>
      </c>
      <c r="AA538" s="3">
        <v>0</v>
      </c>
      <c r="AB538" s="3">
        <v>0</v>
      </c>
      <c r="AC538" s="36">
        <f t="shared" si="25"/>
        <v>0</v>
      </c>
      <c r="AD538" s="37">
        <f t="shared" si="26"/>
        <v>0</v>
      </c>
    </row>
    <row r="539" spans="1:30" hidden="1" x14ac:dyDescent="0.25">
      <c r="A539" s="29">
        <v>527</v>
      </c>
      <c r="B539" s="61"/>
      <c r="C539" s="61"/>
      <c r="D539" s="31">
        <v>800096805</v>
      </c>
      <c r="E539" s="31">
        <v>218623686</v>
      </c>
      <c r="F539" s="61" t="s">
        <v>726</v>
      </c>
      <c r="G539" s="33">
        <v>0</v>
      </c>
      <c r="H539" s="33">
        <v>0</v>
      </c>
      <c r="I539" s="3"/>
      <c r="J539" s="3"/>
      <c r="K539" s="3"/>
      <c r="L539" s="3"/>
      <c r="M539" s="3"/>
      <c r="N539" s="3"/>
      <c r="O539" s="3"/>
      <c r="P539" s="34">
        <f t="shared" si="24"/>
        <v>0</v>
      </c>
      <c r="Q539" s="35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/>
      <c r="X539" s="3"/>
      <c r="Y539" s="3">
        <v>0</v>
      </c>
      <c r="Z539" s="3">
        <v>0</v>
      </c>
      <c r="AA539" s="3">
        <v>0</v>
      </c>
      <c r="AB539" s="3">
        <v>0</v>
      </c>
      <c r="AC539" s="36">
        <f t="shared" si="25"/>
        <v>0</v>
      </c>
      <c r="AD539" s="37">
        <f t="shared" si="26"/>
        <v>0</v>
      </c>
    </row>
    <row r="540" spans="1:30" hidden="1" x14ac:dyDescent="0.25">
      <c r="A540" s="38">
        <v>528</v>
      </c>
      <c r="B540" s="61"/>
      <c r="C540" s="61"/>
      <c r="D540" s="31">
        <v>800096807</v>
      </c>
      <c r="E540" s="31">
        <v>210723807</v>
      </c>
      <c r="F540" s="61" t="s">
        <v>727</v>
      </c>
      <c r="G540" s="33">
        <v>0</v>
      </c>
      <c r="H540" s="33">
        <v>0</v>
      </c>
      <c r="I540" s="3"/>
      <c r="J540" s="3"/>
      <c r="K540" s="3"/>
      <c r="L540" s="3"/>
      <c r="M540" s="3"/>
      <c r="N540" s="3"/>
      <c r="O540" s="3"/>
      <c r="P540" s="34">
        <f t="shared" si="24"/>
        <v>0</v>
      </c>
      <c r="Q540" s="35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/>
      <c r="X540" s="3"/>
      <c r="Y540" s="3">
        <v>0</v>
      </c>
      <c r="Z540" s="3">
        <v>0</v>
      </c>
      <c r="AA540" s="3">
        <v>0</v>
      </c>
      <c r="AB540" s="3">
        <v>0</v>
      </c>
      <c r="AC540" s="36">
        <f t="shared" si="25"/>
        <v>0</v>
      </c>
      <c r="AD540" s="37">
        <f t="shared" si="26"/>
        <v>0</v>
      </c>
    </row>
    <row r="541" spans="1:30" hidden="1" x14ac:dyDescent="0.25">
      <c r="A541" s="29">
        <v>529</v>
      </c>
      <c r="B541" s="61"/>
      <c r="C541" s="61"/>
      <c r="D541" s="31">
        <v>900220147</v>
      </c>
      <c r="E541" s="31">
        <v>923271490</v>
      </c>
      <c r="F541" s="61" t="s">
        <v>728</v>
      </c>
      <c r="G541" s="33">
        <v>0</v>
      </c>
      <c r="H541" s="33">
        <v>0</v>
      </c>
      <c r="I541" s="3"/>
      <c r="J541" s="3"/>
      <c r="K541" s="3"/>
      <c r="L541" s="3"/>
      <c r="M541" s="3"/>
      <c r="N541" s="3"/>
      <c r="O541" s="3"/>
      <c r="P541" s="34">
        <f t="shared" si="24"/>
        <v>0</v>
      </c>
      <c r="Q541" s="35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/>
      <c r="X541" s="3"/>
      <c r="Y541" s="3">
        <v>0</v>
      </c>
      <c r="Z541" s="3">
        <v>0</v>
      </c>
      <c r="AA541" s="3">
        <v>0</v>
      </c>
      <c r="AB541" s="3">
        <v>0</v>
      </c>
      <c r="AC541" s="36">
        <f t="shared" si="25"/>
        <v>0</v>
      </c>
      <c r="AD541" s="37">
        <f t="shared" si="26"/>
        <v>0</v>
      </c>
    </row>
    <row r="542" spans="1:30" hidden="1" x14ac:dyDescent="0.25">
      <c r="A542" s="38">
        <v>530</v>
      </c>
      <c r="B542" s="61"/>
      <c r="C542" s="61"/>
      <c r="D542" s="31">
        <v>800096808</v>
      </c>
      <c r="E542" s="31">
        <v>215523855</v>
      </c>
      <c r="F542" s="61" t="s">
        <v>729</v>
      </c>
      <c r="G542" s="33">
        <v>0</v>
      </c>
      <c r="H542" s="33">
        <v>0</v>
      </c>
      <c r="I542" s="3"/>
      <c r="J542" s="3"/>
      <c r="K542" s="3"/>
      <c r="L542" s="3"/>
      <c r="M542" s="3"/>
      <c r="N542" s="3"/>
      <c r="O542" s="3"/>
      <c r="P542" s="34">
        <f t="shared" si="24"/>
        <v>0</v>
      </c>
      <c r="Q542" s="35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/>
      <c r="X542" s="3"/>
      <c r="Y542" s="3">
        <v>0</v>
      </c>
      <c r="Z542" s="3">
        <v>0</v>
      </c>
      <c r="AA542" s="3">
        <v>0</v>
      </c>
      <c r="AB542" s="3">
        <v>0</v>
      </c>
      <c r="AC542" s="36">
        <f t="shared" si="25"/>
        <v>0</v>
      </c>
      <c r="AD542" s="37">
        <f t="shared" si="26"/>
        <v>0</v>
      </c>
    </row>
    <row r="543" spans="1:30" hidden="1" x14ac:dyDescent="0.25">
      <c r="A543" s="29">
        <v>531</v>
      </c>
      <c r="B543" s="61"/>
      <c r="C543" s="61"/>
      <c r="D543" s="31">
        <v>890680149</v>
      </c>
      <c r="E543" s="31">
        <v>210125001</v>
      </c>
      <c r="F543" s="61" t="s">
        <v>730</v>
      </c>
      <c r="G543" s="33">
        <v>0</v>
      </c>
      <c r="H543" s="33">
        <v>0</v>
      </c>
      <c r="I543" s="3"/>
      <c r="J543" s="3"/>
      <c r="K543" s="3"/>
      <c r="L543" s="3"/>
      <c r="M543" s="3"/>
      <c r="N543" s="3"/>
      <c r="O543" s="3"/>
      <c r="P543" s="34">
        <f t="shared" si="24"/>
        <v>0</v>
      </c>
      <c r="Q543" s="35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/>
      <c r="X543" s="3"/>
      <c r="Y543" s="3">
        <v>0</v>
      </c>
      <c r="Z543" s="3">
        <v>0</v>
      </c>
      <c r="AA543" s="3">
        <v>0</v>
      </c>
      <c r="AB543" s="3">
        <v>0</v>
      </c>
      <c r="AC543" s="36">
        <f t="shared" si="25"/>
        <v>0</v>
      </c>
      <c r="AD543" s="37">
        <f t="shared" si="26"/>
        <v>0</v>
      </c>
    </row>
    <row r="544" spans="1:30" hidden="1" x14ac:dyDescent="0.25">
      <c r="A544" s="38">
        <v>532</v>
      </c>
      <c r="B544" s="61"/>
      <c r="C544" s="61"/>
      <c r="D544" s="31">
        <v>899999450</v>
      </c>
      <c r="E544" s="31">
        <v>211925019</v>
      </c>
      <c r="F544" s="61" t="s">
        <v>731</v>
      </c>
      <c r="G544" s="33">
        <v>0</v>
      </c>
      <c r="H544" s="33">
        <v>0</v>
      </c>
      <c r="I544" s="3"/>
      <c r="J544" s="3"/>
      <c r="K544" s="3"/>
      <c r="L544" s="3"/>
      <c r="M544" s="3"/>
      <c r="N544" s="3"/>
      <c r="O544" s="3"/>
      <c r="P544" s="34">
        <f t="shared" si="24"/>
        <v>0</v>
      </c>
      <c r="Q544" s="35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/>
      <c r="X544" s="3"/>
      <c r="Y544" s="3">
        <v>0</v>
      </c>
      <c r="Z544" s="3">
        <v>0</v>
      </c>
      <c r="AA544" s="3">
        <v>0</v>
      </c>
      <c r="AB544" s="3">
        <v>0</v>
      </c>
      <c r="AC544" s="36">
        <f t="shared" si="25"/>
        <v>0</v>
      </c>
      <c r="AD544" s="37">
        <f t="shared" si="26"/>
        <v>0</v>
      </c>
    </row>
    <row r="545" spans="1:30" hidden="1" x14ac:dyDescent="0.25">
      <c r="A545" s="29">
        <v>533</v>
      </c>
      <c r="B545" s="61"/>
      <c r="C545" s="61"/>
      <c r="D545" s="31">
        <v>890680097</v>
      </c>
      <c r="E545" s="31">
        <v>213525035</v>
      </c>
      <c r="F545" s="61" t="s">
        <v>732</v>
      </c>
      <c r="G545" s="33">
        <v>0</v>
      </c>
      <c r="H545" s="33">
        <v>0</v>
      </c>
      <c r="I545" s="3"/>
      <c r="J545" s="3"/>
      <c r="K545" s="3"/>
      <c r="L545" s="3"/>
      <c r="M545" s="3"/>
      <c r="N545" s="3"/>
      <c r="O545" s="3"/>
      <c r="P545" s="34">
        <f t="shared" si="24"/>
        <v>0</v>
      </c>
      <c r="Q545" s="35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/>
      <c r="X545" s="3"/>
      <c r="Y545" s="3">
        <v>0</v>
      </c>
      <c r="Z545" s="3">
        <v>0</v>
      </c>
      <c r="AA545" s="3">
        <v>0</v>
      </c>
      <c r="AB545" s="3">
        <v>0</v>
      </c>
      <c r="AC545" s="36">
        <f t="shared" si="25"/>
        <v>0</v>
      </c>
      <c r="AD545" s="37">
        <f t="shared" si="26"/>
        <v>0</v>
      </c>
    </row>
    <row r="546" spans="1:30" hidden="1" x14ac:dyDescent="0.25">
      <c r="A546" s="38">
        <v>534</v>
      </c>
      <c r="B546" s="61"/>
      <c r="C546" s="61"/>
      <c r="D546" s="31">
        <v>899999426</v>
      </c>
      <c r="E546" s="31">
        <v>214025040</v>
      </c>
      <c r="F546" s="61" t="s">
        <v>733</v>
      </c>
      <c r="G546" s="33">
        <v>0</v>
      </c>
      <c r="H546" s="33">
        <v>0</v>
      </c>
      <c r="I546" s="3"/>
      <c r="J546" s="3"/>
      <c r="K546" s="3"/>
      <c r="L546" s="3"/>
      <c r="M546" s="3"/>
      <c r="N546" s="3"/>
      <c r="O546" s="3"/>
      <c r="P546" s="34">
        <f t="shared" si="24"/>
        <v>0</v>
      </c>
      <c r="Q546" s="35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/>
      <c r="X546" s="3"/>
      <c r="Y546" s="3">
        <v>0</v>
      </c>
      <c r="Z546" s="3">
        <v>0</v>
      </c>
      <c r="AA546" s="3">
        <v>0</v>
      </c>
      <c r="AB546" s="3">
        <v>0</v>
      </c>
      <c r="AC546" s="36">
        <f t="shared" si="25"/>
        <v>0</v>
      </c>
      <c r="AD546" s="37">
        <f t="shared" si="26"/>
        <v>0</v>
      </c>
    </row>
    <row r="547" spans="1:30" hidden="1" x14ac:dyDescent="0.25">
      <c r="A547" s="29">
        <v>535</v>
      </c>
      <c r="B547" s="61"/>
      <c r="C547" s="61"/>
      <c r="D547" s="31">
        <v>800093386</v>
      </c>
      <c r="E547" s="31">
        <v>215325053</v>
      </c>
      <c r="F547" s="61" t="s">
        <v>734</v>
      </c>
      <c r="G547" s="33">
        <v>0</v>
      </c>
      <c r="H547" s="33">
        <v>0</v>
      </c>
      <c r="I547" s="3"/>
      <c r="J547" s="3"/>
      <c r="K547" s="3"/>
      <c r="L547" s="3"/>
      <c r="M547" s="3"/>
      <c r="N547" s="3"/>
      <c r="O547" s="3"/>
      <c r="P547" s="34">
        <f t="shared" si="24"/>
        <v>0</v>
      </c>
      <c r="Q547" s="35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/>
      <c r="X547" s="3"/>
      <c r="Y547" s="3">
        <v>0</v>
      </c>
      <c r="Z547" s="3">
        <v>0</v>
      </c>
      <c r="AA547" s="3">
        <v>0</v>
      </c>
      <c r="AB547" s="3">
        <v>0</v>
      </c>
      <c r="AC547" s="36">
        <f t="shared" si="25"/>
        <v>0</v>
      </c>
      <c r="AD547" s="37">
        <f t="shared" si="26"/>
        <v>0</v>
      </c>
    </row>
    <row r="548" spans="1:30" hidden="1" x14ac:dyDescent="0.25">
      <c r="A548" s="38">
        <v>536</v>
      </c>
      <c r="B548" s="61"/>
      <c r="C548" s="61"/>
      <c r="D548" s="31">
        <v>800094624</v>
      </c>
      <c r="E548" s="31">
        <v>218625086</v>
      </c>
      <c r="F548" s="61" t="s">
        <v>735</v>
      </c>
      <c r="G548" s="33">
        <v>0</v>
      </c>
      <c r="H548" s="33">
        <v>0</v>
      </c>
      <c r="I548" s="3"/>
      <c r="J548" s="3"/>
      <c r="K548" s="3"/>
      <c r="L548" s="3"/>
      <c r="M548" s="3"/>
      <c r="N548" s="3"/>
      <c r="O548" s="3"/>
      <c r="P548" s="34">
        <f t="shared" si="24"/>
        <v>0</v>
      </c>
      <c r="Q548" s="35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/>
      <c r="X548" s="3"/>
      <c r="Y548" s="3">
        <v>0</v>
      </c>
      <c r="Z548" s="3">
        <v>0</v>
      </c>
      <c r="AA548" s="3">
        <v>0</v>
      </c>
      <c r="AB548" s="3">
        <v>0</v>
      </c>
      <c r="AC548" s="36">
        <f t="shared" si="25"/>
        <v>0</v>
      </c>
      <c r="AD548" s="37">
        <f t="shared" si="26"/>
        <v>0</v>
      </c>
    </row>
    <row r="549" spans="1:30" hidden="1" x14ac:dyDescent="0.25">
      <c r="A549" s="29">
        <v>537</v>
      </c>
      <c r="B549" s="61"/>
      <c r="C549" s="61"/>
      <c r="D549" s="31">
        <v>899999708</v>
      </c>
      <c r="E549" s="31">
        <v>219525095</v>
      </c>
      <c r="F549" s="61" t="s">
        <v>736</v>
      </c>
      <c r="G549" s="33">
        <v>0</v>
      </c>
      <c r="H549" s="33">
        <v>0</v>
      </c>
      <c r="I549" s="3"/>
      <c r="J549" s="3"/>
      <c r="K549" s="3"/>
      <c r="L549" s="3"/>
      <c r="M549" s="3"/>
      <c r="N549" s="3"/>
      <c r="O549" s="3"/>
      <c r="P549" s="34">
        <f t="shared" si="24"/>
        <v>0</v>
      </c>
      <c r="Q549" s="35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/>
      <c r="X549" s="3"/>
      <c r="Y549" s="3">
        <v>0</v>
      </c>
      <c r="Z549" s="3">
        <v>0</v>
      </c>
      <c r="AA549" s="3">
        <v>0</v>
      </c>
      <c r="AB549" s="3">
        <v>0</v>
      </c>
      <c r="AC549" s="36">
        <f t="shared" si="25"/>
        <v>0</v>
      </c>
      <c r="AD549" s="37">
        <f t="shared" si="26"/>
        <v>0</v>
      </c>
    </row>
    <row r="550" spans="1:30" hidden="1" x14ac:dyDescent="0.25">
      <c r="A550" s="38">
        <v>538</v>
      </c>
      <c r="B550" s="61"/>
      <c r="C550" s="61"/>
      <c r="D550" s="31">
        <v>800094622</v>
      </c>
      <c r="E550" s="31">
        <v>219925099</v>
      </c>
      <c r="F550" s="61" t="s">
        <v>737</v>
      </c>
      <c r="G550" s="33">
        <v>0</v>
      </c>
      <c r="H550" s="33">
        <v>0</v>
      </c>
      <c r="I550" s="3"/>
      <c r="J550" s="3"/>
      <c r="K550" s="3"/>
      <c r="L550" s="3"/>
      <c r="M550" s="3"/>
      <c r="N550" s="3"/>
      <c r="O550" s="3"/>
      <c r="P550" s="34">
        <f t="shared" si="24"/>
        <v>0</v>
      </c>
      <c r="Q550" s="35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/>
      <c r="X550" s="3"/>
      <c r="Y550" s="3">
        <v>0</v>
      </c>
      <c r="Z550" s="3">
        <v>0</v>
      </c>
      <c r="AA550" s="3">
        <v>0</v>
      </c>
      <c r="AB550" s="3">
        <v>0</v>
      </c>
      <c r="AC550" s="36">
        <f t="shared" si="25"/>
        <v>0</v>
      </c>
      <c r="AD550" s="37">
        <f t="shared" si="26"/>
        <v>0</v>
      </c>
    </row>
    <row r="551" spans="1:30" hidden="1" x14ac:dyDescent="0.25">
      <c r="A551" s="29">
        <v>539</v>
      </c>
      <c r="B551" s="61"/>
      <c r="C551" s="61"/>
      <c r="D551" s="31">
        <v>890680107</v>
      </c>
      <c r="E551" s="31">
        <v>212025120</v>
      </c>
      <c r="F551" s="61" t="s">
        <v>738</v>
      </c>
      <c r="G551" s="33">
        <v>0</v>
      </c>
      <c r="H551" s="33">
        <v>0</v>
      </c>
      <c r="I551" s="3"/>
      <c r="J551" s="3"/>
      <c r="K551" s="3"/>
      <c r="L551" s="3"/>
      <c r="M551" s="3"/>
      <c r="N551" s="3"/>
      <c r="O551" s="3"/>
      <c r="P551" s="34">
        <f t="shared" si="24"/>
        <v>0</v>
      </c>
      <c r="Q551" s="35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/>
      <c r="X551" s="3"/>
      <c r="Y551" s="3">
        <v>0</v>
      </c>
      <c r="Z551" s="3">
        <v>0</v>
      </c>
      <c r="AA551" s="3">
        <v>0</v>
      </c>
      <c r="AB551" s="3">
        <v>0</v>
      </c>
      <c r="AC551" s="36">
        <f t="shared" si="25"/>
        <v>0</v>
      </c>
      <c r="AD551" s="37">
        <f t="shared" si="26"/>
        <v>0</v>
      </c>
    </row>
    <row r="552" spans="1:30" hidden="1" x14ac:dyDescent="0.25">
      <c r="A552" s="38">
        <v>540</v>
      </c>
      <c r="B552" s="61"/>
      <c r="C552" s="61"/>
      <c r="D552" s="31">
        <v>800081091</v>
      </c>
      <c r="E552" s="31">
        <v>212325123</v>
      </c>
      <c r="F552" s="61" t="s">
        <v>739</v>
      </c>
      <c r="G552" s="33">
        <v>0</v>
      </c>
      <c r="H552" s="33">
        <v>0</v>
      </c>
      <c r="I552" s="3"/>
      <c r="J552" s="3"/>
      <c r="K552" s="3"/>
      <c r="L552" s="3"/>
      <c r="M552" s="3"/>
      <c r="N552" s="3"/>
      <c r="O552" s="3"/>
      <c r="P552" s="34">
        <f t="shared" si="24"/>
        <v>0</v>
      </c>
      <c r="Q552" s="35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/>
      <c r="X552" s="3"/>
      <c r="Y552" s="3">
        <v>0</v>
      </c>
      <c r="Z552" s="3">
        <v>0</v>
      </c>
      <c r="AA552" s="3">
        <v>0</v>
      </c>
      <c r="AB552" s="3">
        <v>0</v>
      </c>
      <c r="AC552" s="36">
        <f t="shared" si="25"/>
        <v>0</v>
      </c>
      <c r="AD552" s="37">
        <f t="shared" si="26"/>
        <v>0</v>
      </c>
    </row>
    <row r="553" spans="1:30" hidden="1" x14ac:dyDescent="0.25">
      <c r="A553" s="29">
        <v>541</v>
      </c>
      <c r="B553" s="61"/>
      <c r="C553" s="61"/>
      <c r="D553" s="31">
        <v>899999465</v>
      </c>
      <c r="E553" s="31">
        <v>212625126</v>
      </c>
      <c r="F553" s="61" t="s">
        <v>740</v>
      </c>
      <c r="G553" s="33">
        <v>0</v>
      </c>
      <c r="H553" s="33">
        <v>0</v>
      </c>
      <c r="I553" s="3"/>
      <c r="J553" s="3"/>
      <c r="K553" s="3"/>
      <c r="L553" s="3"/>
      <c r="M553" s="3"/>
      <c r="N553" s="3"/>
      <c r="O553" s="3"/>
      <c r="P553" s="34">
        <f t="shared" si="24"/>
        <v>0</v>
      </c>
      <c r="Q553" s="35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/>
      <c r="X553" s="3"/>
      <c r="Y553" s="3">
        <v>0</v>
      </c>
      <c r="Z553" s="3">
        <v>0</v>
      </c>
      <c r="AA553" s="3">
        <v>0</v>
      </c>
      <c r="AB553" s="3">
        <v>0</v>
      </c>
      <c r="AC553" s="36">
        <f t="shared" si="25"/>
        <v>0</v>
      </c>
      <c r="AD553" s="37">
        <f t="shared" si="26"/>
        <v>0</v>
      </c>
    </row>
    <row r="554" spans="1:30" hidden="1" x14ac:dyDescent="0.25">
      <c r="A554" s="38">
        <v>542</v>
      </c>
      <c r="B554" s="61"/>
      <c r="C554" s="61"/>
      <c r="D554" s="31">
        <v>899999710</v>
      </c>
      <c r="E554" s="31">
        <v>214825148</v>
      </c>
      <c r="F554" s="61" t="s">
        <v>741</v>
      </c>
      <c r="G554" s="33">
        <v>0</v>
      </c>
      <c r="H554" s="33">
        <v>0</v>
      </c>
      <c r="I554" s="3"/>
      <c r="J554" s="3"/>
      <c r="K554" s="3"/>
      <c r="L554" s="3"/>
      <c r="M554" s="3"/>
      <c r="N554" s="3"/>
      <c r="O554" s="3"/>
      <c r="P554" s="34">
        <f t="shared" si="24"/>
        <v>0</v>
      </c>
      <c r="Q554" s="35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/>
      <c r="X554" s="3"/>
      <c r="Y554" s="3">
        <v>0</v>
      </c>
      <c r="Z554" s="3">
        <v>0</v>
      </c>
      <c r="AA554" s="3">
        <v>0</v>
      </c>
      <c r="AB554" s="3">
        <v>0</v>
      </c>
      <c r="AC554" s="36">
        <f t="shared" si="25"/>
        <v>0</v>
      </c>
      <c r="AD554" s="37">
        <f t="shared" si="26"/>
        <v>0</v>
      </c>
    </row>
    <row r="555" spans="1:30" hidden="1" x14ac:dyDescent="0.25">
      <c r="A555" s="29">
        <v>543</v>
      </c>
      <c r="B555" s="61"/>
      <c r="C555" s="61"/>
      <c r="D555" s="31">
        <v>899999462</v>
      </c>
      <c r="E555" s="31">
        <v>215125151</v>
      </c>
      <c r="F555" s="61" t="s">
        <v>742</v>
      </c>
      <c r="G555" s="33">
        <v>0</v>
      </c>
      <c r="H555" s="33">
        <v>0</v>
      </c>
      <c r="I555" s="3"/>
      <c r="J555" s="3"/>
      <c r="K555" s="3"/>
      <c r="L555" s="3"/>
      <c r="M555" s="3"/>
      <c r="N555" s="3"/>
      <c r="O555" s="3"/>
      <c r="P555" s="34">
        <f t="shared" si="24"/>
        <v>0</v>
      </c>
      <c r="Q555" s="35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/>
      <c r="X555" s="3"/>
      <c r="Y555" s="3">
        <v>0</v>
      </c>
      <c r="Z555" s="3">
        <v>0</v>
      </c>
      <c r="AA555" s="3">
        <v>0</v>
      </c>
      <c r="AB555" s="3">
        <v>0</v>
      </c>
      <c r="AC555" s="36">
        <f t="shared" si="25"/>
        <v>0</v>
      </c>
      <c r="AD555" s="37">
        <f t="shared" si="26"/>
        <v>0</v>
      </c>
    </row>
    <row r="556" spans="1:30" hidden="1" x14ac:dyDescent="0.25">
      <c r="A556" s="38">
        <v>544</v>
      </c>
      <c r="B556" s="61"/>
      <c r="C556" s="61"/>
      <c r="D556" s="31">
        <v>899999367</v>
      </c>
      <c r="E556" s="31">
        <v>215425154</v>
      </c>
      <c r="F556" s="61" t="s">
        <v>743</v>
      </c>
      <c r="G556" s="33">
        <v>0</v>
      </c>
      <c r="H556" s="33">
        <v>0</v>
      </c>
      <c r="I556" s="3"/>
      <c r="J556" s="3"/>
      <c r="K556" s="3"/>
      <c r="L556" s="3"/>
      <c r="M556" s="3"/>
      <c r="N556" s="3"/>
      <c r="O556" s="3"/>
      <c r="P556" s="34">
        <f t="shared" si="24"/>
        <v>0</v>
      </c>
      <c r="Q556" s="35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/>
      <c r="X556" s="3"/>
      <c r="Y556" s="3">
        <v>0</v>
      </c>
      <c r="Z556" s="3">
        <v>0</v>
      </c>
      <c r="AA556" s="3">
        <v>0</v>
      </c>
      <c r="AB556" s="3">
        <v>0</v>
      </c>
      <c r="AC556" s="36">
        <f t="shared" si="25"/>
        <v>0</v>
      </c>
      <c r="AD556" s="37">
        <f t="shared" si="26"/>
        <v>0</v>
      </c>
    </row>
    <row r="557" spans="1:30" hidden="1" x14ac:dyDescent="0.25">
      <c r="A557" s="29">
        <v>545</v>
      </c>
      <c r="B557" s="61"/>
      <c r="C557" s="61"/>
      <c r="D557" s="31">
        <v>899999400</v>
      </c>
      <c r="E557" s="31">
        <v>216825168</v>
      </c>
      <c r="F557" s="61" t="s">
        <v>744</v>
      </c>
      <c r="G557" s="33">
        <v>0</v>
      </c>
      <c r="H557" s="33">
        <v>0</v>
      </c>
      <c r="I557" s="3"/>
      <c r="J557" s="3"/>
      <c r="K557" s="3"/>
      <c r="L557" s="3"/>
      <c r="M557" s="3"/>
      <c r="N557" s="3"/>
      <c r="O557" s="3"/>
      <c r="P557" s="34">
        <f t="shared" si="24"/>
        <v>0</v>
      </c>
      <c r="Q557" s="35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/>
      <c r="X557" s="3"/>
      <c r="Y557" s="3">
        <v>0</v>
      </c>
      <c r="Z557" s="3">
        <v>0</v>
      </c>
      <c r="AA557" s="3">
        <v>0</v>
      </c>
      <c r="AB557" s="3">
        <v>0</v>
      </c>
      <c r="AC557" s="36">
        <f t="shared" si="25"/>
        <v>0</v>
      </c>
      <c r="AD557" s="37">
        <f t="shared" si="26"/>
        <v>0</v>
      </c>
    </row>
    <row r="558" spans="1:30" hidden="1" x14ac:dyDescent="0.25">
      <c r="A558" s="38">
        <v>546</v>
      </c>
      <c r="B558" s="61"/>
      <c r="C558" s="61"/>
      <c r="D558" s="31">
        <v>899999467</v>
      </c>
      <c r="E558" s="31">
        <v>217825178</v>
      </c>
      <c r="F558" s="61" t="s">
        <v>745</v>
      </c>
      <c r="G558" s="33">
        <v>0</v>
      </c>
      <c r="H558" s="33">
        <v>0</v>
      </c>
      <c r="I558" s="3"/>
      <c r="J558" s="3"/>
      <c r="K558" s="3"/>
      <c r="L558" s="3"/>
      <c r="M558" s="3"/>
      <c r="N558" s="3"/>
      <c r="O558" s="3"/>
      <c r="P558" s="34">
        <f t="shared" si="24"/>
        <v>0</v>
      </c>
      <c r="Q558" s="35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/>
      <c r="X558" s="3"/>
      <c r="Y558" s="3">
        <v>0</v>
      </c>
      <c r="Z558" s="3">
        <v>0</v>
      </c>
      <c r="AA558" s="3">
        <v>0</v>
      </c>
      <c r="AB558" s="3">
        <v>0</v>
      </c>
      <c r="AC558" s="36">
        <f t="shared" si="25"/>
        <v>0</v>
      </c>
      <c r="AD558" s="37">
        <f t="shared" si="26"/>
        <v>0</v>
      </c>
    </row>
    <row r="559" spans="1:30" hidden="1" x14ac:dyDescent="0.25">
      <c r="A559" s="29">
        <v>547</v>
      </c>
      <c r="B559" s="61"/>
      <c r="C559" s="61"/>
      <c r="D559" s="31">
        <v>899999414</v>
      </c>
      <c r="E559" s="31">
        <v>218125181</v>
      </c>
      <c r="F559" s="61" t="s">
        <v>746</v>
      </c>
      <c r="G559" s="33">
        <v>0</v>
      </c>
      <c r="H559" s="33">
        <v>0</v>
      </c>
      <c r="I559" s="3"/>
      <c r="J559" s="3"/>
      <c r="K559" s="3"/>
      <c r="L559" s="3"/>
      <c r="M559" s="3"/>
      <c r="N559" s="3"/>
      <c r="O559" s="3"/>
      <c r="P559" s="34">
        <f t="shared" si="24"/>
        <v>0</v>
      </c>
      <c r="Q559" s="35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/>
      <c r="X559" s="3"/>
      <c r="Y559" s="3">
        <v>0</v>
      </c>
      <c r="Z559" s="3">
        <v>0</v>
      </c>
      <c r="AA559" s="3">
        <v>0</v>
      </c>
      <c r="AB559" s="3">
        <v>0</v>
      </c>
      <c r="AC559" s="36">
        <f t="shared" si="25"/>
        <v>0</v>
      </c>
      <c r="AD559" s="37">
        <f t="shared" si="26"/>
        <v>0</v>
      </c>
    </row>
    <row r="560" spans="1:30" hidden="1" x14ac:dyDescent="0.25">
      <c r="A560" s="38">
        <v>548</v>
      </c>
      <c r="B560" s="61"/>
      <c r="C560" s="61"/>
      <c r="D560" s="31">
        <v>899999357</v>
      </c>
      <c r="E560" s="31">
        <v>218325183</v>
      </c>
      <c r="F560" s="61" t="s">
        <v>747</v>
      </c>
      <c r="G560" s="33">
        <v>0</v>
      </c>
      <c r="H560" s="33">
        <v>0</v>
      </c>
      <c r="I560" s="3"/>
      <c r="J560" s="3"/>
      <c r="K560" s="3"/>
      <c r="L560" s="3"/>
      <c r="M560" s="3"/>
      <c r="N560" s="3"/>
      <c r="O560" s="3"/>
      <c r="P560" s="34">
        <f t="shared" si="24"/>
        <v>0</v>
      </c>
      <c r="Q560" s="35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/>
      <c r="X560" s="3"/>
      <c r="Y560" s="3">
        <v>0</v>
      </c>
      <c r="Z560" s="3">
        <v>0</v>
      </c>
      <c r="AA560" s="3">
        <v>0</v>
      </c>
      <c r="AB560" s="3">
        <v>0</v>
      </c>
      <c r="AC560" s="36">
        <f t="shared" si="25"/>
        <v>0</v>
      </c>
      <c r="AD560" s="37">
        <f t="shared" si="26"/>
        <v>0</v>
      </c>
    </row>
    <row r="561" spans="1:30" hidden="1" x14ac:dyDescent="0.25">
      <c r="A561" s="29">
        <v>549</v>
      </c>
      <c r="B561" s="61"/>
      <c r="C561" s="61"/>
      <c r="D561" s="31">
        <v>899999466</v>
      </c>
      <c r="E561" s="31">
        <v>210025200</v>
      </c>
      <c r="F561" s="61" t="s">
        <v>748</v>
      </c>
      <c r="G561" s="33">
        <v>0</v>
      </c>
      <c r="H561" s="33">
        <v>0</v>
      </c>
      <c r="I561" s="3"/>
      <c r="J561" s="3"/>
      <c r="K561" s="3"/>
      <c r="L561" s="3"/>
      <c r="M561" s="3"/>
      <c r="N561" s="3"/>
      <c r="O561" s="3"/>
      <c r="P561" s="34">
        <f t="shared" si="24"/>
        <v>0</v>
      </c>
      <c r="Q561" s="35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/>
      <c r="X561" s="3"/>
      <c r="Y561" s="3">
        <v>0</v>
      </c>
      <c r="Z561" s="3">
        <v>0</v>
      </c>
      <c r="AA561" s="3">
        <v>0</v>
      </c>
      <c r="AB561" s="3">
        <v>0</v>
      </c>
      <c r="AC561" s="36">
        <f t="shared" si="25"/>
        <v>0</v>
      </c>
      <c r="AD561" s="37">
        <f t="shared" si="26"/>
        <v>0</v>
      </c>
    </row>
    <row r="562" spans="1:30" hidden="1" x14ac:dyDescent="0.25">
      <c r="A562" s="38">
        <v>550</v>
      </c>
      <c r="B562" s="61"/>
      <c r="C562" s="61"/>
      <c r="D562" s="31">
        <v>899999705</v>
      </c>
      <c r="E562" s="31">
        <v>211425214</v>
      </c>
      <c r="F562" s="61" t="s">
        <v>749</v>
      </c>
      <c r="G562" s="33">
        <v>0</v>
      </c>
      <c r="H562" s="33">
        <v>0</v>
      </c>
      <c r="I562" s="3"/>
      <c r="J562" s="3"/>
      <c r="K562" s="3"/>
      <c r="L562" s="3"/>
      <c r="M562" s="3"/>
      <c r="N562" s="3"/>
      <c r="O562" s="3"/>
      <c r="P562" s="34">
        <f t="shared" si="24"/>
        <v>0</v>
      </c>
      <c r="Q562" s="35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/>
      <c r="X562" s="3"/>
      <c r="Y562" s="3">
        <v>0</v>
      </c>
      <c r="Z562" s="3">
        <v>0</v>
      </c>
      <c r="AA562" s="3">
        <v>0</v>
      </c>
      <c r="AB562" s="3">
        <v>0</v>
      </c>
      <c r="AC562" s="36">
        <f t="shared" si="25"/>
        <v>0</v>
      </c>
      <c r="AD562" s="37">
        <f t="shared" si="26"/>
        <v>0</v>
      </c>
    </row>
    <row r="563" spans="1:30" hidden="1" x14ac:dyDescent="0.25">
      <c r="A563" s="29">
        <v>551</v>
      </c>
      <c r="B563" s="61"/>
      <c r="C563" s="61"/>
      <c r="D563" s="31">
        <v>899999406</v>
      </c>
      <c r="E563" s="31">
        <v>212425224</v>
      </c>
      <c r="F563" s="61" t="s">
        <v>750</v>
      </c>
      <c r="G563" s="33">
        <v>0</v>
      </c>
      <c r="H563" s="33">
        <v>0</v>
      </c>
      <c r="I563" s="3"/>
      <c r="J563" s="3"/>
      <c r="K563" s="3"/>
      <c r="L563" s="3"/>
      <c r="M563" s="3"/>
      <c r="N563" s="3"/>
      <c r="O563" s="3"/>
      <c r="P563" s="34">
        <f t="shared" si="24"/>
        <v>0</v>
      </c>
      <c r="Q563" s="35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/>
      <c r="X563" s="3"/>
      <c r="Y563" s="3">
        <v>0</v>
      </c>
      <c r="Z563" s="3">
        <v>0</v>
      </c>
      <c r="AA563" s="3">
        <v>0</v>
      </c>
      <c r="AB563" s="3">
        <v>0</v>
      </c>
      <c r="AC563" s="36">
        <f t="shared" si="25"/>
        <v>0</v>
      </c>
      <c r="AD563" s="37">
        <f t="shared" si="26"/>
        <v>0</v>
      </c>
    </row>
    <row r="564" spans="1:30" hidden="1" x14ac:dyDescent="0.25">
      <c r="A564" s="38">
        <v>552</v>
      </c>
      <c r="B564" s="61"/>
      <c r="C564" s="61"/>
      <c r="D564" s="31">
        <v>890680162</v>
      </c>
      <c r="E564" s="31">
        <v>214525245</v>
      </c>
      <c r="F564" s="61" t="s">
        <v>751</v>
      </c>
      <c r="G564" s="33">
        <v>0</v>
      </c>
      <c r="H564" s="33">
        <v>0</v>
      </c>
      <c r="I564" s="3"/>
      <c r="J564" s="3"/>
      <c r="K564" s="3"/>
      <c r="L564" s="3"/>
      <c r="M564" s="3"/>
      <c r="N564" s="3"/>
      <c r="O564" s="3"/>
      <c r="P564" s="34">
        <f t="shared" si="24"/>
        <v>0</v>
      </c>
      <c r="Q564" s="35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/>
      <c r="X564" s="3"/>
      <c r="Y564" s="3">
        <v>0</v>
      </c>
      <c r="Z564" s="3">
        <v>0</v>
      </c>
      <c r="AA564" s="3">
        <v>0</v>
      </c>
      <c r="AB564" s="3">
        <v>0</v>
      </c>
      <c r="AC564" s="36">
        <f t="shared" si="25"/>
        <v>0</v>
      </c>
      <c r="AD564" s="37">
        <f t="shared" si="26"/>
        <v>0</v>
      </c>
    </row>
    <row r="565" spans="1:30" hidden="1" x14ac:dyDescent="0.25">
      <c r="A565" s="29">
        <v>553</v>
      </c>
      <c r="B565" s="61"/>
      <c r="C565" s="61"/>
      <c r="D565" s="31">
        <v>899999460</v>
      </c>
      <c r="E565" s="31">
        <v>215825258</v>
      </c>
      <c r="F565" s="61" t="s">
        <v>456</v>
      </c>
      <c r="G565" s="33">
        <v>0</v>
      </c>
      <c r="H565" s="33">
        <v>0</v>
      </c>
      <c r="I565" s="3"/>
      <c r="J565" s="3"/>
      <c r="K565" s="3"/>
      <c r="L565" s="3"/>
      <c r="M565" s="3"/>
      <c r="N565" s="3"/>
      <c r="O565" s="3"/>
      <c r="P565" s="34">
        <f t="shared" si="24"/>
        <v>0</v>
      </c>
      <c r="Q565" s="35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/>
      <c r="X565" s="3"/>
      <c r="Y565" s="3">
        <v>0</v>
      </c>
      <c r="Z565" s="3">
        <v>0</v>
      </c>
      <c r="AA565" s="3">
        <v>0</v>
      </c>
      <c r="AB565" s="3">
        <v>0</v>
      </c>
      <c r="AC565" s="36">
        <f t="shared" si="25"/>
        <v>0</v>
      </c>
      <c r="AD565" s="37">
        <f t="shared" si="26"/>
        <v>0</v>
      </c>
    </row>
    <row r="566" spans="1:30" hidden="1" x14ac:dyDescent="0.25">
      <c r="A566" s="38">
        <v>554</v>
      </c>
      <c r="B566" s="61"/>
      <c r="C566" s="61"/>
      <c r="D566" s="31">
        <v>832002318</v>
      </c>
      <c r="E566" s="31">
        <v>216025260</v>
      </c>
      <c r="F566" s="61" t="s">
        <v>752</v>
      </c>
      <c r="G566" s="33">
        <v>0</v>
      </c>
      <c r="H566" s="33">
        <v>0</v>
      </c>
      <c r="I566" s="3"/>
      <c r="J566" s="3"/>
      <c r="K566" s="3"/>
      <c r="L566" s="3"/>
      <c r="M566" s="3"/>
      <c r="N566" s="3"/>
      <c r="O566" s="3"/>
      <c r="P566" s="34">
        <f t="shared" si="24"/>
        <v>0</v>
      </c>
      <c r="Q566" s="35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/>
      <c r="X566" s="3"/>
      <c r="Y566" s="3">
        <v>0</v>
      </c>
      <c r="Z566" s="3">
        <v>0</v>
      </c>
      <c r="AA566" s="3">
        <v>0</v>
      </c>
      <c r="AB566" s="3">
        <v>0</v>
      </c>
      <c r="AC566" s="36">
        <f t="shared" si="25"/>
        <v>0</v>
      </c>
      <c r="AD566" s="37">
        <f t="shared" si="26"/>
        <v>0</v>
      </c>
    </row>
    <row r="567" spans="1:30" hidden="1" x14ac:dyDescent="0.25">
      <c r="A567" s="29">
        <v>555</v>
      </c>
      <c r="B567" s="61"/>
      <c r="C567" s="61"/>
      <c r="D567" s="31">
        <v>899999364</v>
      </c>
      <c r="E567" s="31">
        <v>217925279</v>
      </c>
      <c r="F567" s="61" t="s">
        <v>753</v>
      </c>
      <c r="G567" s="33">
        <v>0</v>
      </c>
      <c r="H567" s="33">
        <v>0</v>
      </c>
      <c r="I567" s="3"/>
      <c r="J567" s="3"/>
      <c r="K567" s="3"/>
      <c r="L567" s="3"/>
      <c r="M567" s="3"/>
      <c r="N567" s="3"/>
      <c r="O567" s="3"/>
      <c r="P567" s="34">
        <f t="shared" si="24"/>
        <v>0</v>
      </c>
      <c r="Q567" s="35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/>
      <c r="X567" s="3"/>
      <c r="Y567" s="3">
        <v>0</v>
      </c>
      <c r="Z567" s="3">
        <v>0</v>
      </c>
      <c r="AA567" s="3">
        <v>0</v>
      </c>
      <c r="AB567" s="3">
        <v>0</v>
      </c>
      <c r="AC567" s="36">
        <f t="shared" si="25"/>
        <v>0</v>
      </c>
      <c r="AD567" s="37">
        <f t="shared" si="26"/>
        <v>0</v>
      </c>
    </row>
    <row r="568" spans="1:30" hidden="1" x14ac:dyDescent="0.25">
      <c r="A568" s="38">
        <v>556</v>
      </c>
      <c r="B568" s="61"/>
      <c r="C568" s="61"/>
      <c r="D568" s="31">
        <v>899999420</v>
      </c>
      <c r="E568" s="31">
        <v>218125281</v>
      </c>
      <c r="F568" s="61" t="s">
        <v>754</v>
      </c>
      <c r="G568" s="33">
        <v>0</v>
      </c>
      <c r="H568" s="33">
        <v>0</v>
      </c>
      <c r="I568" s="3"/>
      <c r="J568" s="3"/>
      <c r="K568" s="3"/>
      <c r="L568" s="3"/>
      <c r="M568" s="3"/>
      <c r="N568" s="3"/>
      <c r="O568" s="3"/>
      <c r="P568" s="34">
        <f t="shared" si="24"/>
        <v>0</v>
      </c>
      <c r="Q568" s="35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/>
      <c r="X568" s="3"/>
      <c r="Y568" s="3">
        <v>0</v>
      </c>
      <c r="Z568" s="3">
        <v>0</v>
      </c>
      <c r="AA568" s="3">
        <v>0</v>
      </c>
      <c r="AB568" s="3">
        <v>0</v>
      </c>
      <c r="AC568" s="36">
        <f t="shared" si="25"/>
        <v>0</v>
      </c>
      <c r="AD568" s="37">
        <f t="shared" si="26"/>
        <v>0</v>
      </c>
    </row>
    <row r="569" spans="1:30" hidden="1" x14ac:dyDescent="0.25">
      <c r="A569" s="29">
        <v>557</v>
      </c>
      <c r="B569" s="61"/>
      <c r="C569" s="61"/>
      <c r="D569" s="31">
        <v>899999323</v>
      </c>
      <c r="E569" s="31">
        <v>218825288</v>
      </c>
      <c r="F569" s="61" t="s">
        <v>755</v>
      </c>
      <c r="G569" s="33">
        <v>0</v>
      </c>
      <c r="H569" s="33">
        <v>0</v>
      </c>
      <c r="I569" s="3"/>
      <c r="J569" s="3"/>
      <c r="K569" s="3"/>
      <c r="L569" s="3"/>
      <c r="M569" s="3"/>
      <c r="N569" s="3"/>
      <c r="O569" s="3"/>
      <c r="P569" s="34">
        <f t="shared" si="24"/>
        <v>0</v>
      </c>
      <c r="Q569" s="35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/>
      <c r="X569" s="3"/>
      <c r="Y569" s="3">
        <v>0</v>
      </c>
      <c r="Z569" s="3">
        <v>0</v>
      </c>
      <c r="AA569" s="3">
        <v>0</v>
      </c>
      <c r="AB569" s="3">
        <v>0</v>
      </c>
      <c r="AC569" s="36">
        <f t="shared" si="25"/>
        <v>0</v>
      </c>
      <c r="AD569" s="37">
        <f t="shared" si="26"/>
        <v>0</v>
      </c>
    </row>
    <row r="570" spans="1:30" hidden="1" x14ac:dyDescent="0.25">
      <c r="A570" s="38">
        <v>558</v>
      </c>
      <c r="B570" s="61"/>
      <c r="C570" s="61"/>
      <c r="D570" s="31">
        <v>800094671</v>
      </c>
      <c r="E570" s="31">
        <v>219325293</v>
      </c>
      <c r="F570" s="61" t="s">
        <v>756</v>
      </c>
      <c r="G570" s="33">
        <v>0</v>
      </c>
      <c r="H570" s="33">
        <v>0</v>
      </c>
      <c r="I570" s="3"/>
      <c r="J570" s="3"/>
      <c r="K570" s="3"/>
      <c r="L570" s="3"/>
      <c r="M570" s="3"/>
      <c r="N570" s="3"/>
      <c r="O570" s="3"/>
      <c r="P570" s="34">
        <f t="shared" si="24"/>
        <v>0</v>
      </c>
      <c r="Q570" s="35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/>
      <c r="X570" s="3"/>
      <c r="Y570" s="3">
        <v>0</v>
      </c>
      <c r="Z570" s="3">
        <v>0</v>
      </c>
      <c r="AA570" s="3">
        <v>0</v>
      </c>
      <c r="AB570" s="3">
        <v>0</v>
      </c>
      <c r="AC570" s="36">
        <f t="shared" si="25"/>
        <v>0</v>
      </c>
      <c r="AD570" s="37">
        <f t="shared" si="26"/>
        <v>0</v>
      </c>
    </row>
    <row r="571" spans="1:30" hidden="1" x14ac:dyDescent="0.25">
      <c r="A571" s="29">
        <v>559</v>
      </c>
      <c r="B571" s="61"/>
      <c r="C571" s="61"/>
      <c r="D571" s="31">
        <v>899999419</v>
      </c>
      <c r="E571" s="31">
        <v>219525295</v>
      </c>
      <c r="F571" s="61" t="s">
        <v>757</v>
      </c>
      <c r="G571" s="33">
        <v>0</v>
      </c>
      <c r="H571" s="33">
        <v>0</v>
      </c>
      <c r="I571" s="3"/>
      <c r="J571" s="3"/>
      <c r="K571" s="3"/>
      <c r="L571" s="3"/>
      <c r="M571" s="3"/>
      <c r="N571" s="3"/>
      <c r="O571" s="3"/>
      <c r="P571" s="34">
        <f t="shared" si="24"/>
        <v>0</v>
      </c>
      <c r="Q571" s="35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/>
      <c r="X571" s="3"/>
      <c r="Y571" s="3">
        <v>0</v>
      </c>
      <c r="Z571" s="3">
        <v>0</v>
      </c>
      <c r="AA571" s="3">
        <v>0</v>
      </c>
      <c r="AB571" s="3">
        <v>0</v>
      </c>
      <c r="AC571" s="36">
        <f t="shared" si="25"/>
        <v>0</v>
      </c>
      <c r="AD571" s="37">
        <f t="shared" si="26"/>
        <v>0</v>
      </c>
    </row>
    <row r="572" spans="1:30" hidden="1" x14ac:dyDescent="0.25">
      <c r="A572" s="38">
        <v>560</v>
      </c>
      <c r="B572" s="61"/>
      <c r="C572" s="61"/>
      <c r="D572" s="31">
        <v>899999331</v>
      </c>
      <c r="E572" s="31">
        <v>219725297</v>
      </c>
      <c r="F572" s="61" t="s">
        <v>758</v>
      </c>
      <c r="G572" s="33">
        <v>0</v>
      </c>
      <c r="H572" s="33">
        <v>0</v>
      </c>
      <c r="I572" s="3"/>
      <c r="J572" s="3"/>
      <c r="K572" s="3"/>
      <c r="L572" s="3"/>
      <c r="M572" s="3"/>
      <c r="N572" s="3"/>
      <c r="O572" s="3"/>
      <c r="P572" s="34">
        <f t="shared" si="24"/>
        <v>0</v>
      </c>
      <c r="Q572" s="35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/>
      <c r="X572" s="3"/>
      <c r="Y572" s="3">
        <v>0</v>
      </c>
      <c r="Z572" s="3">
        <v>0</v>
      </c>
      <c r="AA572" s="3">
        <v>0</v>
      </c>
      <c r="AB572" s="3">
        <v>0</v>
      </c>
      <c r="AC572" s="36">
        <f t="shared" si="25"/>
        <v>0</v>
      </c>
      <c r="AD572" s="37">
        <f t="shared" si="26"/>
        <v>0</v>
      </c>
    </row>
    <row r="573" spans="1:30" hidden="1" x14ac:dyDescent="0.25">
      <c r="A573" s="29">
        <v>561</v>
      </c>
      <c r="B573" s="61"/>
      <c r="C573" s="61"/>
      <c r="D573" s="31">
        <v>800094684</v>
      </c>
      <c r="E573" s="31">
        <v>219925299</v>
      </c>
      <c r="F573" s="61" t="s">
        <v>759</v>
      </c>
      <c r="G573" s="33">
        <v>0</v>
      </c>
      <c r="H573" s="33">
        <v>0</v>
      </c>
      <c r="I573" s="3"/>
      <c r="J573" s="3"/>
      <c r="K573" s="3"/>
      <c r="L573" s="3"/>
      <c r="M573" s="3"/>
      <c r="N573" s="3"/>
      <c r="O573" s="3"/>
      <c r="P573" s="34">
        <f t="shared" si="24"/>
        <v>0</v>
      </c>
      <c r="Q573" s="35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/>
      <c r="X573" s="3"/>
      <c r="Y573" s="3">
        <v>0</v>
      </c>
      <c r="Z573" s="3">
        <v>0</v>
      </c>
      <c r="AA573" s="3">
        <v>0</v>
      </c>
      <c r="AB573" s="3">
        <v>0</v>
      </c>
      <c r="AC573" s="36">
        <f t="shared" si="25"/>
        <v>0</v>
      </c>
      <c r="AD573" s="37">
        <f t="shared" si="26"/>
        <v>0</v>
      </c>
    </row>
    <row r="574" spans="1:30" hidden="1" x14ac:dyDescent="0.25">
      <c r="A574" s="38">
        <v>562</v>
      </c>
      <c r="B574" s="61"/>
      <c r="C574" s="61"/>
      <c r="D574" s="31">
        <v>832000992</v>
      </c>
      <c r="E574" s="31">
        <v>211225312</v>
      </c>
      <c r="F574" s="61" t="s">
        <v>356</v>
      </c>
      <c r="G574" s="33">
        <v>0</v>
      </c>
      <c r="H574" s="33">
        <v>0</v>
      </c>
      <c r="I574" s="3"/>
      <c r="J574" s="3"/>
      <c r="K574" s="3"/>
      <c r="L574" s="3"/>
      <c r="M574" s="3"/>
      <c r="N574" s="3"/>
      <c r="O574" s="3"/>
      <c r="P574" s="34">
        <f t="shared" si="24"/>
        <v>0</v>
      </c>
      <c r="Q574" s="35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/>
      <c r="X574" s="3"/>
      <c r="Y574" s="3">
        <v>0</v>
      </c>
      <c r="Z574" s="3">
        <v>0</v>
      </c>
      <c r="AA574" s="3">
        <v>0</v>
      </c>
      <c r="AB574" s="3">
        <v>0</v>
      </c>
      <c r="AC574" s="36">
        <f t="shared" si="25"/>
        <v>0</v>
      </c>
      <c r="AD574" s="37">
        <f t="shared" si="26"/>
        <v>0</v>
      </c>
    </row>
    <row r="575" spans="1:30" hidden="1" x14ac:dyDescent="0.25">
      <c r="A575" s="29">
        <v>563</v>
      </c>
      <c r="B575" s="61"/>
      <c r="C575" s="61"/>
      <c r="D575" s="31">
        <v>899999362</v>
      </c>
      <c r="E575" s="31">
        <v>211725317</v>
      </c>
      <c r="F575" s="61" t="s">
        <v>760</v>
      </c>
      <c r="G575" s="33">
        <v>0</v>
      </c>
      <c r="H575" s="33">
        <v>0</v>
      </c>
      <c r="I575" s="3"/>
      <c r="J575" s="3"/>
      <c r="K575" s="3"/>
      <c r="L575" s="3"/>
      <c r="M575" s="3"/>
      <c r="N575" s="3"/>
      <c r="O575" s="3"/>
      <c r="P575" s="34">
        <f t="shared" si="24"/>
        <v>0</v>
      </c>
      <c r="Q575" s="35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/>
      <c r="X575" s="3"/>
      <c r="Y575" s="3">
        <v>0</v>
      </c>
      <c r="Z575" s="3">
        <v>0</v>
      </c>
      <c r="AA575" s="3">
        <v>0</v>
      </c>
      <c r="AB575" s="3">
        <v>0</v>
      </c>
      <c r="AC575" s="36">
        <f t="shared" si="25"/>
        <v>0</v>
      </c>
      <c r="AD575" s="37">
        <f t="shared" si="26"/>
        <v>0</v>
      </c>
    </row>
    <row r="576" spans="1:30" hidden="1" x14ac:dyDescent="0.25">
      <c r="A576" s="38">
        <v>564</v>
      </c>
      <c r="B576" s="61"/>
      <c r="C576" s="61"/>
      <c r="D576" s="31">
        <v>899999701</v>
      </c>
      <c r="E576" s="31">
        <v>212025320</v>
      </c>
      <c r="F576" s="61" t="s">
        <v>761</v>
      </c>
      <c r="G576" s="33">
        <v>0</v>
      </c>
      <c r="H576" s="33">
        <v>0</v>
      </c>
      <c r="I576" s="3"/>
      <c r="J576" s="3"/>
      <c r="K576" s="3"/>
      <c r="L576" s="3"/>
      <c r="M576" s="3"/>
      <c r="N576" s="3"/>
      <c r="O576" s="3"/>
      <c r="P576" s="34">
        <f t="shared" si="24"/>
        <v>0</v>
      </c>
      <c r="Q576" s="35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/>
      <c r="X576" s="3"/>
      <c r="Y576" s="3">
        <v>0</v>
      </c>
      <c r="Z576" s="3">
        <v>0</v>
      </c>
      <c r="AA576" s="3">
        <v>0</v>
      </c>
      <c r="AB576" s="3">
        <v>0</v>
      </c>
      <c r="AC576" s="36">
        <f t="shared" si="25"/>
        <v>0</v>
      </c>
      <c r="AD576" s="37">
        <f t="shared" si="26"/>
        <v>0</v>
      </c>
    </row>
    <row r="577" spans="1:30" hidden="1" x14ac:dyDescent="0.25">
      <c r="A577" s="29">
        <v>565</v>
      </c>
      <c r="B577" s="61"/>
      <c r="C577" s="61"/>
      <c r="D577" s="31">
        <v>899999442</v>
      </c>
      <c r="E577" s="31">
        <v>212225322</v>
      </c>
      <c r="F577" s="61" t="s">
        <v>762</v>
      </c>
      <c r="G577" s="33">
        <v>0</v>
      </c>
      <c r="H577" s="33">
        <v>0</v>
      </c>
      <c r="I577" s="3"/>
      <c r="J577" s="3"/>
      <c r="K577" s="3"/>
      <c r="L577" s="3"/>
      <c r="M577" s="3"/>
      <c r="N577" s="3"/>
      <c r="O577" s="3"/>
      <c r="P577" s="34">
        <f t="shared" si="24"/>
        <v>0</v>
      </c>
      <c r="Q577" s="35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/>
      <c r="X577" s="3"/>
      <c r="Y577" s="3">
        <v>0</v>
      </c>
      <c r="Z577" s="3">
        <v>0</v>
      </c>
      <c r="AA577" s="3">
        <v>0</v>
      </c>
      <c r="AB577" s="3">
        <v>0</v>
      </c>
      <c r="AC577" s="36">
        <f t="shared" si="25"/>
        <v>0</v>
      </c>
      <c r="AD577" s="37">
        <f t="shared" si="26"/>
        <v>0</v>
      </c>
    </row>
    <row r="578" spans="1:30" hidden="1" x14ac:dyDescent="0.25">
      <c r="A578" s="38">
        <v>566</v>
      </c>
      <c r="B578" s="61"/>
      <c r="C578" s="61"/>
      <c r="D578" s="31">
        <v>800011271</v>
      </c>
      <c r="E578" s="31">
        <v>212425324</v>
      </c>
      <c r="F578" s="61" t="s">
        <v>763</v>
      </c>
      <c r="G578" s="33">
        <v>0</v>
      </c>
      <c r="H578" s="33">
        <v>0</v>
      </c>
      <c r="I578" s="3"/>
      <c r="J578" s="3"/>
      <c r="K578" s="3"/>
      <c r="L578" s="3"/>
      <c r="M578" s="3"/>
      <c r="N578" s="3"/>
      <c r="O578" s="3"/>
      <c r="P578" s="34">
        <f t="shared" si="24"/>
        <v>0</v>
      </c>
      <c r="Q578" s="35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/>
      <c r="X578" s="3"/>
      <c r="Y578" s="3">
        <v>0</v>
      </c>
      <c r="Z578" s="3">
        <v>0</v>
      </c>
      <c r="AA578" s="3">
        <v>0</v>
      </c>
      <c r="AB578" s="3">
        <v>0</v>
      </c>
      <c r="AC578" s="36">
        <f t="shared" si="25"/>
        <v>0</v>
      </c>
      <c r="AD578" s="37">
        <f t="shared" si="26"/>
        <v>0</v>
      </c>
    </row>
    <row r="579" spans="1:30" hidden="1" x14ac:dyDescent="0.25">
      <c r="A579" s="29">
        <v>567</v>
      </c>
      <c r="B579" s="61"/>
      <c r="C579" s="61"/>
      <c r="D579" s="31">
        <v>899999395</v>
      </c>
      <c r="E579" s="31">
        <v>212625326</v>
      </c>
      <c r="F579" s="61" t="s">
        <v>764</v>
      </c>
      <c r="G579" s="33">
        <v>0</v>
      </c>
      <c r="H579" s="33">
        <v>0</v>
      </c>
      <c r="I579" s="3"/>
      <c r="J579" s="3"/>
      <c r="K579" s="3"/>
      <c r="L579" s="3"/>
      <c r="M579" s="3"/>
      <c r="N579" s="3"/>
      <c r="O579" s="3"/>
      <c r="P579" s="34">
        <f t="shared" si="24"/>
        <v>0</v>
      </c>
      <c r="Q579" s="35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/>
      <c r="X579" s="3"/>
      <c r="Y579" s="3">
        <v>0</v>
      </c>
      <c r="Z579" s="3">
        <v>0</v>
      </c>
      <c r="AA579" s="3">
        <v>0</v>
      </c>
      <c r="AB579" s="3">
        <v>0</v>
      </c>
      <c r="AC579" s="36">
        <f t="shared" si="25"/>
        <v>0</v>
      </c>
      <c r="AD579" s="37">
        <f t="shared" si="26"/>
        <v>0</v>
      </c>
    </row>
    <row r="580" spans="1:30" hidden="1" x14ac:dyDescent="0.25">
      <c r="A580" s="38">
        <v>568</v>
      </c>
      <c r="B580" s="61"/>
      <c r="C580" s="61"/>
      <c r="D580" s="31">
        <v>800094685</v>
      </c>
      <c r="E580" s="31">
        <v>212825328</v>
      </c>
      <c r="F580" s="61" t="s">
        <v>765</v>
      </c>
      <c r="G580" s="33">
        <v>0</v>
      </c>
      <c r="H580" s="33">
        <v>0</v>
      </c>
      <c r="I580" s="3"/>
      <c r="J580" s="3"/>
      <c r="K580" s="3"/>
      <c r="L580" s="3"/>
      <c r="M580" s="3"/>
      <c r="N580" s="3"/>
      <c r="O580" s="3"/>
      <c r="P580" s="34">
        <f t="shared" si="24"/>
        <v>0</v>
      </c>
      <c r="Q580" s="35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/>
      <c r="X580" s="3"/>
      <c r="Y580" s="3">
        <v>0</v>
      </c>
      <c r="Z580" s="3">
        <v>0</v>
      </c>
      <c r="AA580" s="3">
        <v>0</v>
      </c>
      <c r="AB580" s="3">
        <v>0</v>
      </c>
      <c r="AC580" s="36">
        <f t="shared" si="25"/>
        <v>0</v>
      </c>
      <c r="AD580" s="37">
        <f t="shared" si="26"/>
        <v>0</v>
      </c>
    </row>
    <row r="581" spans="1:30" hidden="1" x14ac:dyDescent="0.25">
      <c r="A581" s="29">
        <v>569</v>
      </c>
      <c r="B581" s="61"/>
      <c r="C581" s="61"/>
      <c r="D581" s="31">
        <v>800094701</v>
      </c>
      <c r="E581" s="31">
        <v>213525335</v>
      </c>
      <c r="F581" s="61" t="s">
        <v>766</v>
      </c>
      <c r="G581" s="33">
        <v>0</v>
      </c>
      <c r="H581" s="33">
        <v>0</v>
      </c>
      <c r="I581" s="3"/>
      <c r="J581" s="3"/>
      <c r="K581" s="3"/>
      <c r="L581" s="3"/>
      <c r="M581" s="3"/>
      <c r="N581" s="3"/>
      <c r="O581" s="3"/>
      <c r="P581" s="34">
        <f t="shared" si="24"/>
        <v>0</v>
      </c>
      <c r="Q581" s="35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/>
      <c r="X581" s="3"/>
      <c r="Y581" s="3">
        <v>0</v>
      </c>
      <c r="Z581" s="3">
        <v>0</v>
      </c>
      <c r="AA581" s="3">
        <v>0</v>
      </c>
      <c r="AB581" s="3">
        <v>0</v>
      </c>
      <c r="AC581" s="36">
        <f t="shared" si="25"/>
        <v>0</v>
      </c>
      <c r="AD581" s="37">
        <f t="shared" si="26"/>
        <v>0</v>
      </c>
    </row>
    <row r="582" spans="1:30" hidden="1" x14ac:dyDescent="0.25">
      <c r="A582" s="38">
        <v>570</v>
      </c>
      <c r="B582" s="61"/>
      <c r="C582" s="61"/>
      <c r="D582" s="31">
        <v>800094704</v>
      </c>
      <c r="E582" s="31">
        <v>213925339</v>
      </c>
      <c r="F582" s="61" t="s">
        <v>767</v>
      </c>
      <c r="G582" s="33">
        <v>0</v>
      </c>
      <c r="H582" s="33">
        <v>0</v>
      </c>
      <c r="I582" s="3"/>
      <c r="J582" s="3"/>
      <c r="K582" s="3"/>
      <c r="L582" s="3"/>
      <c r="M582" s="3"/>
      <c r="N582" s="3"/>
      <c r="O582" s="3"/>
      <c r="P582" s="34">
        <f t="shared" si="24"/>
        <v>0</v>
      </c>
      <c r="Q582" s="35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/>
      <c r="X582" s="3"/>
      <c r="Y582" s="3">
        <v>0</v>
      </c>
      <c r="Z582" s="3">
        <v>0</v>
      </c>
      <c r="AA582" s="3">
        <v>0</v>
      </c>
      <c r="AB582" s="3">
        <v>0</v>
      </c>
      <c r="AC582" s="36">
        <f t="shared" si="25"/>
        <v>0</v>
      </c>
      <c r="AD582" s="37">
        <f t="shared" si="26"/>
        <v>0</v>
      </c>
    </row>
    <row r="583" spans="1:30" hidden="1" x14ac:dyDescent="0.25">
      <c r="A583" s="29">
        <v>571</v>
      </c>
      <c r="B583" s="61"/>
      <c r="C583" s="61"/>
      <c r="D583" s="31">
        <v>800004018</v>
      </c>
      <c r="E583" s="31">
        <v>216825368</v>
      </c>
      <c r="F583" s="61" t="s">
        <v>768</v>
      </c>
      <c r="G583" s="33">
        <v>0</v>
      </c>
      <c r="H583" s="33">
        <v>0</v>
      </c>
      <c r="I583" s="3"/>
      <c r="J583" s="3"/>
      <c r="K583" s="3"/>
      <c r="L583" s="3"/>
      <c r="M583" s="3"/>
      <c r="N583" s="3"/>
      <c r="O583" s="3"/>
      <c r="P583" s="34">
        <f t="shared" si="24"/>
        <v>0</v>
      </c>
      <c r="Q583" s="35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/>
      <c r="X583" s="3"/>
      <c r="Y583" s="3">
        <v>0</v>
      </c>
      <c r="Z583" s="3">
        <v>0</v>
      </c>
      <c r="AA583" s="3">
        <v>0</v>
      </c>
      <c r="AB583" s="3">
        <v>0</v>
      </c>
      <c r="AC583" s="36">
        <f t="shared" si="25"/>
        <v>0</v>
      </c>
      <c r="AD583" s="37">
        <f t="shared" si="26"/>
        <v>0</v>
      </c>
    </row>
    <row r="584" spans="1:30" hidden="1" x14ac:dyDescent="0.25">
      <c r="A584" s="38">
        <v>572</v>
      </c>
      <c r="B584" s="61"/>
      <c r="C584" s="61"/>
      <c r="D584" s="31">
        <v>800094705</v>
      </c>
      <c r="E584" s="31">
        <v>217225372</v>
      </c>
      <c r="F584" s="61" t="s">
        <v>769</v>
      </c>
      <c r="G584" s="33">
        <v>0</v>
      </c>
      <c r="H584" s="33">
        <v>0</v>
      </c>
      <c r="I584" s="3"/>
      <c r="J584" s="3"/>
      <c r="K584" s="3"/>
      <c r="L584" s="3"/>
      <c r="M584" s="3"/>
      <c r="N584" s="3"/>
      <c r="O584" s="3"/>
      <c r="P584" s="34">
        <f t="shared" si="24"/>
        <v>0</v>
      </c>
      <c r="Q584" s="35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/>
      <c r="X584" s="3"/>
      <c r="Y584" s="3">
        <v>0</v>
      </c>
      <c r="Z584" s="3">
        <v>0</v>
      </c>
      <c r="AA584" s="3">
        <v>0</v>
      </c>
      <c r="AB584" s="3">
        <v>0</v>
      </c>
      <c r="AC584" s="36">
        <f t="shared" si="25"/>
        <v>0</v>
      </c>
      <c r="AD584" s="37">
        <f t="shared" si="26"/>
        <v>0</v>
      </c>
    </row>
    <row r="585" spans="1:30" hidden="1" x14ac:dyDescent="0.25">
      <c r="A585" s="29">
        <v>573</v>
      </c>
      <c r="B585" s="61"/>
      <c r="C585" s="61"/>
      <c r="D585" s="31">
        <v>899999712</v>
      </c>
      <c r="E585" s="31">
        <v>217725377</v>
      </c>
      <c r="F585" s="61" t="s">
        <v>770</v>
      </c>
      <c r="G585" s="33">
        <v>0</v>
      </c>
      <c r="H585" s="33">
        <v>0</v>
      </c>
      <c r="I585" s="3"/>
      <c r="J585" s="3"/>
      <c r="K585" s="3"/>
      <c r="L585" s="3"/>
      <c r="M585" s="3"/>
      <c r="N585" s="3"/>
      <c r="O585" s="3"/>
      <c r="P585" s="34">
        <f t="shared" si="24"/>
        <v>0</v>
      </c>
      <c r="Q585" s="35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/>
      <c r="X585" s="3"/>
      <c r="Y585" s="3">
        <v>0</v>
      </c>
      <c r="Z585" s="3">
        <v>0</v>
      </c>
      <c r="AA585" s="3">
        <v>0</v>
      </c>
      <c r="AB585" s="3">
        <v>0</v>
      </c>
      <c r="AC585" s="36">
        <f t="shared" si="25"/>
        <v>0</v>
      </c>
      <c r="AD585" s="37">
        <f t="shared" si="26"/>
        <v>0</v>
      </c>
    </row>
    <row r="586" spans="1:30" hidden="1" x14ac:dyDescent="0.25">
      <c r="A586" s="38">
        <v>574</v>
      </c>
      <c r="B586" s="61"/>
      <c r="C586" s="61"/>
      <c r="D586" s="31">
        <v>890680026</v>
      </c>
      <c r="E586" s="31">
        <v>218625386</v>
      </c>
      <c r="F586" s="61" t="s">
        <v>771</v>
      </c>
      <c r="G586" s="33">
        <v>0</v>
      </c>
      <c r="H586" s="33">
        <v>0</v>
      </c>
      <c r="I586" s="3"/>
      <c r="J586" s="3"/>
      <c r="K586" s="3"/>
      <c r="L586" s="3"/>
      <c r="M586" s="3"/>
      <c r="N586" s="3"/>
      <c r="O586" s="3"/>
      <c r="P586" s="34">
        <f t="shared" si="24"/>
        <v>0</v>
      </c>
      <c r="Q586" s="35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/>
      <c r="X586" s="3"/>
      <c r="Y586" s="3">
        <v>0</v>
      </c>
      <c r="Z586" s="3">
        <v>0</v>
      </c>
      <c r="AA586" s="3">
        <v>0</v>
      </c>
      <c r="AB586" s="3">
        <v>0</v>
      </c>
      <c r="AC586" s="36">
        <f t="shared" si="25"/>
        <v>0</v>
      </c>
      <c r="AD586" s="37">
        <f t="shared" si="26"/>
        <v>0</v>
      </c>
    </row>
    <row r="587" spans="1:30" hidden="1" x14ac:dyDescent="0.25">
      <c r="A587" s="29">
        <v>575</v>
      </c>
      <c r="B587" s="61"/>
      <c r="C587" s="61"/>
      <c r="D587" s="31">
        <v>899999369</v>
      </c>
      <c r="E587" s="31">
        <v>219425394</v>
      </c>
      <c r="F587" s="61" t="s">
        <v>772</v>
      </c>
      <c r="G587" s="33">
        <v>0</v>
      </c>
      <c r="H587" s="33">
        <v>0</v>
      </c>
      <c r="I587" s="3"/>
      <c r="J587" s="3"/>
      <c r="K587" s="3"/>
      <c r="L587" s="3"/>
      <c r="M587" s="3"/>
      <c r="N587" s="3"/>
      <c r="O587" s="3"/>
      <c r="P587" s="34">
        <f t="shared" si="24"/>
        <v>0</v>
      </c>
      <c r="Q587" s="35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/>
      <c r="X587" s="3"/>
      <c r="Y587" s="3">
        <v>0</v>
      </c>
      <c r="Z587" s="3">
        <v>0</v>
      </c>
      <c r="AA587" s="3">
        <v>0</v>
      </c>
      <c r="AB587" s="3">
        <v>0</v>
      </c>
      <c r="AC587" s="36">
        <f t="shared" si="25"/>
        <v>0</v>
      </c>
      <c r="AD587" s="37">
        <f t="shared" si="26"/>
        <v>0</v>
      </c>
    </row>
    <row r="588" spans="1:30" hidden="1" x14ac:dyDescent="0.25">
      <c r="A588" s="38">
        <v>576</v>
      </c>
      <c r="B588" s="61"/>
      <c r="C588" s="61"/>
      <c r="D588" s="31">
        <v>899999721</v>
      </c>
      <c r="E588" s="31">
        <v>219825398</v>
      </c>
      <c r="F588" s="61" t="s">
        <v>773</v>
      </c>
      <c r="G588" s="33">
        <v>0</v>
      </c>
      <c r="H588" s="33">
        <v>0</v>
      </c>
      <c r="I588" s="3"/>
      <c r="J588" s="3"/>
      <c r="K588" s="3"/>
      <c r="L588" s="3"/>
      <c r="M588" s="3"/>
      <c r="N588" s="3"/>
      <c r="O588" s="3"/>
      <c r="P588" s="34">
        <f t="shared" si="24"/>
        <v>0</v>
      </c>
      <c r="Q588" s="35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/>
      <c r="X588" s="3"/>
      <c r="Y588" s="3">
        <v>0</v>
      </c>
      <c r="Z588" s="3">
        <v>0</v>
      </c>
      <c r="AA588" s="3">
        <v>0</v>
      </c>
      <c r="AB588" s="3">
        <v>0</v>
      </c>
      <c r="AC588" s="36">
        <f t="shared" si="25"/>
        <v>0</v>
      </c>
      <c r="AD588" s="37">
        <f t="shared" si="26"/>
        <v>0</v>
      </c>
    </row>
    <row r="589" spans="1:30" hidden="1" x14ac:dyDescent="0.25">
      <c r="A589" s="29">
        <v>577</v>
      </c>
      <c r="B589" s="61"/>
      <c r="C589" s="61"/>
      <c r="D589" s="31">
        <v>800073475</v>
      </c>
      <c r="E589" s="31">
        <v>210225402</v>
      </c>
      <c r="F589" s="61" t="s">
        <v>659</v>
      </c>
      <c r="G589" s="33">
        <v>0</v>
      </c>
      <c r="H589" s="33">
        <v>0</v>
      </c>
      <c r="I589" s="3"/>
      <c r="J589" s="3"/>
      <c r="K589" s="3"/>
      <c r="L589" s="3"/>
      <c r="M589" s="3"/>
      <c r="N589" s="3"/>
      <c r="O589" s="3"/>
      <c r="P589" s="34">
        <f t="shared" si="24"/>
        <v>0</v>
      </c>
      <c r="Q589" s="35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/>
      <c r="X589" s="3"/>
      <c r="Y589" s="3">
        <v>0</v>
      </c>
      <c r="Z589" s="3">
        <v>0</v>
      </c>
      <c r="AA589" s="3">
        <v>0</v>
      </c>
      <c r="AB589" s="3">
        <v>0</v>
      </c>
      <c r="AC589" s="36">
        <f t="shared" si="25"/>
        <v>0</v>
      </c>
      <c r="AD589" s="37">
        <f t="shared" si="26"/>
        <v>0</v>
      </c>
    </row>
    <row r="590" spans="1:30" hidden="1" x14ac:dyDescent="0.25">
      <c r="A590" s="38">
        <v>578</v>
      </c>
      <c r="B590" s="61"/>
      <c r="C590" s="61"/>
      <c r="D590" s="31">
        <v>899999330</v>
      </c>
      <c r="E590" s="31">
        <v>210725407</v>
      </c>
      <c r="F590" s="61" t="s">
        <v>774</v>
      </c>
      <c r="G590" s="33">
        <v>0</v>
      </c>
      <c r="H590" s="33">
        <v>0</v>
      </c>
      <c r="I590" s="3"/>
      <c r="J590" s="3"/>
      <c r="K590" s="3"/>
      <c r="L590" s="3"/>
      <c r="M590" s="3"/>
      <c r="N590" s="3"/>
      <c r="O590" s="3"/>
      <c r="P590" s="34">
        <f t="shared" ref="P590:P653" si="27">SUM(G590:N590)</f>
        <v>0</v>
      </c>
      <c r="Q590" s="35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/>
      <c r="X590" s="3"/>
      <c r="Y590" s="3">
        <v>0</v>
      </c>
      <c r="Z590" s="3">
        <v>0</v>
      </c>
      <c r="AA590" s="3">
        <v>0</v>
      </c>
      <c r="AB590" s="3">
        <v>0</v>
      </c>
      <c r="AC590" s="36">
        <f t="shared" ref="AC590:AC653" si="28">SUM(R590:AB590)</f>
        <v>0</v>
      </c>
      <c r="AD590" s="37">
        <f t="shared" ref="AD590:AD653" si="29">+P590+Q590-AC590</f>
        <v>0</v>
      </c>
    </row>
    <row r="591" spans="1:30" hidden="1" x14ac:dyDescent="0.25">
      <c r="A591" s="29">
        <v>579</v>
      </c>
      <c r="B591" s="61"/>
      <c r="C591" s="61"/>
      <c r="D591" s="31">
        <v>899999401</v>
      </c>
      <c r="E591" s="31">
        <v>212625426</v>
      </c>
      <c r="F591" s="61" t="s">
        <v>775</v>
      </c>
      <c r="G591" s="33">
        <v>0</v>
      </c>
      <c r="H591" s="33">
        <v>0</v>
      </c>
      <c r="I591" s="3"/>
      <c r="J591" s="3"/>
      <c r="K591" s="3"/>
      <c r="L591" s="3"/>
      <c r="M591" s="3"/>
      <c r="N591" s="3"/>
      <c r="O591" s="3"/>
      <c r="P591" s="34">
        <f t="shared" si="27"/>
        <v>0</v>
      </c>
      <c r="Q591" s="35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/>
      <c r="X591" s="3"/>
      <c r="Y591" s="3">
        <v>0</v>
      </c>
      <c r="Z591" s="3">
        <v>0</v>
      </c>
      <c r="AA591" s="3">
        <v>0</v>
      </c>
      <c r="AB591" s="3">
        <v>0</v>
      </c>
      <c r="AC591" s="36">
        <f t="shared" si="28"/>
        <v>0</v>
      </c>
      <c r="AD591" s="37">
        <f t="shared" si="29"/>
        <v>0</v>
      </c>
    </row>
    <row r="592" spans="1:30" hidden="1" x14ac:dyDescent="0.25">
      <c r="A592" s="38">
        <v>580</v>
      </c>
      <c r="B592" s="61"/>
      <c r="C592" s="61"/>
      <c r="D592" s="31">
        <v>899999325</v>
      </c>
      <c r="E592" s="31">
        <v>213025430</v>
      </c>
      <c r="F592" s="61" t="s">
        <v>776</v>
      </c>
      <c r="G592" s="33">
        <v>0</v>
      </c>
      <c r="H592" s="33">
        <v>0</v>
      </c>
      <c r="I592" s="3"/>
      <c r="J592" s="3"/>
      <c r="K592" s="3"/>
      <c r="L592" s="3"/>
      <c r="M592" s="3"/>
      <c r="N592" s="3"/>
      <c r="O592" s="3"/>
      <c r="P592" s="34">
        <f t="shared" si="27"/>
        <v>0</v>
      </c>
      <c r="Q592" s="35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/>
      <c r="X592" s="3"/>
      <c r="Y592" s="3">
        <v>0</v>
      </c>
      <c r="Z592" s="3">
        <v>0</v>
      </c>
      <c r="AA592" s="3">
        <v>0</v>
      </c>
      <c r="AB592" s="3">
        <v>0</v>
      </c>
      <c r="AC592" s="36">
        <f t="shared" si="28"/>
        <v>0</v>
      </c>
      <c r="AD592" s="37">
        <f t="shared" si="29"/>
        <v>0</v>
      </c>
    </row>
    <row r="593" spans="1:30" hidden="1" x14ac:dyDescent="0.25">
      <c r="A593" s="29">
        <v>581</v>
      </c>
      <c r="B593" s="61"/>
      <c r="C593" s="61"/>
      <c r="D593" s="31">
        <v>800094711</v>
      </c>
      <c r="E593" s="31">
        <v>213625436</v>
      </c>
      <c r="F593" s="61" t="s">
        <v>777</v>
      </c>
      <c r="G593" s="33">
        <v>0</v>
      </c>
      <c r="H593" s="33">
        <v>0</v>
      </c>
      <c r="I593" s="3"/>
      <c r="J593" s="3"/>
      <c r="K593" s="3"/>
      <c r="L593" s="3"/>
      <c r="M593" s="3"/>
      <c r="N593" s="3"/>
      <c r="O593" s="3"/>
      <c r="P593" s="34">
        <f t="shared" si="27"/>
        <v>0</v>
      </c>
      <c r="Q593" s="35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/>
      <c r="X593" s="3"/>
      <c r="Y593" s="3">
        <v>0</v>
      </c>
      <c r="Z593" s="3">
        <v>0</v>
      </c>
      <c r="AA593" s="3">
        <v>0</v>
      </c>
      <c r="AB593" s="3">
        <v>0</v>
      </c>
      <c r="AC593" s="36">
        <f t="shared" si="28"/>
        <v>0</v>
      </c>
      <c r="AD593" s="37">
        <f t="shared" si="29"/>
        <v>0</v>
      </c>
    </row>
    <row r="594" spans="1:30" hidden="1" x14ac:dyDescent="0.25">
      <c r="A594" s="38">
        <v>582</v>
      </c>
      <c r="B594" s="61"/>
      <c r="C594" s="61"/>
      <c r="D594" s="31">
        <v>899999470</v>
      </c>
      <c r="E594" s="31">
        <v>213825438</v>
      </c>
      <c r="F594" s="61" t="s">
        <v>778</v>
      </c>
      <c r="G594" s="33">
        <v>0</v>
      </c>
      <c r="H594" s="33">
        <v>0</v>
      </c>
      <c r="I594" s="3"/>
      <c r="J594" s="3"/>
      <c r="K594" s="3"/>
      <c r="L594" s="3"/>
      <c r="M594" s="3"/>
      <c r="N594" s="3"/>
      <c r="O594" s="3"/>
      <c r="P594" s="34">
        <f t="shared" si="27"/>
        <v>0</v>
      </c>
      <c r="Q594" s="35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/>
      <c r="X594" s="3"/>
      <c r="Y594" s="3">
        <v>0</v>
      </c>
      <c r="Z594" s="3">
        <v>0</v>
      </c>
      <c r="AA594" s="3">
        <v>0</v>
      </c>
      <c r="AB594" s="3">
        <v>0</v>
      </c>
      <c r="AC594" s="36">
        <f t="shared" si="28"/>
        <v>0</v>
      </c>
      <c r="AD594" s="37">
        <f t="shared" si="29"/>
        <v>0</v>
      </c>
    </row>
    <row r="595" spans="1:30" hidden="1" x14ac:dyDescent="0.25">
      <c r="A595" s="29">
        <v>583</v>
      </c>
      <c r="B595" s="61"/>
      <c r="C595" s="61"/>
      <c r="D595" s="31">
        <v>890680390</v>
      </c>
      <c r="E595" s="31">
        <v>218325483</v>
      </c>
      <c r="F595" s="61" t="s">
        <v>374</v>
      </c>
      <c r="G595" s="33">
        <v>0</v>
      </c>
      <c r="H595" s="33">
        <v>0</v>
      </c>
      <c r="I595" s="3"/>
      <c r="J595" s="3"/>
      <c r="K595" s="3"/>
      <c r="L595" s="3"/>
      <c r="M595" s="3"/>
      <c r="N595" s="3"/>
      <c r="O595" s="3"/>
      <c r="P595" s="34">
        <f t="shared" si="27"/>
        <v>0</v>
      </c>
      <c r="Q595" s="35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/>
      <c r="X595" s="3"/>
      <c r="Y595" s="3">
        <v>0</v>
      </c>
      <c r="Z595" s="3">
        <v>0</v>
      </c>
      <c r="AA595" s="3">
        <v>0</v>
      </c>
      <c r="AB595" s="3">
        <v>0</v>
      </c>
      <c r="AC595" s="36">
        <f t="shared" si="28"/>
        <v>0</v>
      </c>
      <c r="AD595" s="37">
        <f t="shared" si="29"/>
        <v>0</v>
      </c>
    </row>
    <row r="596" spans="1:30" hidden="1" x14ac:dyDescent="0.25">
      <c r="A596" s="38">
        <v>584</v>
      </c>
      <c r="B596" s="61"/>
      <c r="C596" s="61"/>
      <c r="D596" s="31">
        <v>899999366</v>
      </c>
      <c r="E596" s="31">
        <v>218625486</v>
      </c>
      <c r="F596" s="61" t="s">
        <v>779</v>
      </c>
      <c r="G596" s="33">
        <v>0</v>
      </c>
      <c r="H596" s="33">
        <v>0</v>
      </c>
      <c r="I596" s="3"/>
      <c r="J596" s="3"/>
      <c r="K596" s="3"/>
      <c r="L596" s="3"/>
      <c r="M596" s="3"/>
      <c r="N596" s="3"/>
      <c r="O596" s="3"/>
      <c r="P596" s="34">
        <f t="shared" si="27"/>
        <v>0</v>
      </c>
      <c r="Q596" s="35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/>
      <c r="X596" s="3"/>
      <c r="Y596" s="3">
        <v>0</v>
      </c>
      <c r="Z596" s="3">
        <v>0</v>
      </c>
      <c r="AA596" s="3">
        <v>0</v>
      </c>
      <c r="AB596" s="3">
        <v>0</v>
      </c>
      <c r="AC596" s="36">
        <f t="shared" si="28"/>
        <v>0</v>
      </c>
      <c r="AD596" s="37">
        <f t="shared" si="29"/>
        <v>0</v>
      </c>
    </row>
    <row r="597" spans="1:30" hidden="1" x14ac:dyDescent="0.25">
      <c r="A597" s="29">
        <v>585</v>
      </c>
      <c r="B597" s="61"/>
      <c r="C597" s="61"/>
      <c r="D597" s="31">
        <v>899999707</v>
      </c>
      <c r="E597" s="31">
        <v>218825488</v>
      </c>
      <c r="F597" s="61" t="s">
        <v>780</v>
      </c>
      <c r="G597" s="33">
        <v>0</v>
      </c>
      <c r="H597" s="33">
        <v>0</v>
      </c>
      <c r="I597" s="3"/>
      <c r="J597" s="3"/>
      <c r="K597" s="3"/>
      <c r="L597" s="3"/>
      <c r="M597" s="3"/>
      <c r="N597" s="3"/>
      <c r="O597" s="3"/>
      <c r="P597" s="34">
        <f t="shared" si="27"/>
        <v>0</v>
      </c>
      <c r="Q597" s="35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/>
      <c r="X597" s="3"/>
      <c r="Y597" s="3">
        <v>0</v>
      </c>
      <c r="Z597" s="3">
        <v>0</v>
      </c>
      <c r="AA597" s="3">
        <v>0</v>
      </c>
      <c r="AB597" s="3">
        <v>0</v>
      </c>
      <c r="AC597" s="36">
        <f t="shared" si="28"/>
        <v>0</v>
      </c>
      <c r="AD597" s="37">
        <f t="shared" si="29"/>
        <v>0</v>
      </c>
    </row>
    <row r="598" spans="1:30" hidden="1" x14ac:dyDescent="0.25">
      <c r="A598" s="38">
        <v>586</v>
      </c>
      <c r="B598" s="61"/>
      <c r="C598" s="61"/>
      <c r="D598" s="31">
        <v>800094713</v>
      </c>
      <c r="E598" s="31">
        <v>218925489</v>
      </c>
      <c r="F598" s="61" t="s">
        <v>781</v>
      </c>
      <c r="G598" s="33">
        <v>0</v>
      </c>
      <c r="H598" s="33">
        <v>0</v>
      </c>
      <c r="I598" s="3"/>
      <c r="J598" s="3"/>
      <c r="K598" s="3"/>
      <c r="L598" s="3"/>
      <c r="M598" s="3"/>
      <c r="N598" s="3"/>
      <c r="O598" s="3"/>
      <c r="P598" s="34">
        <f t="shared" si="27"/>
        <v>0</v>
      </c>
      <c r="Q598" s="35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/>
      <c r="X598" s="3"/>
      <c r="Y598" s="3">
        <v>0</v>
      </c>
      <c r="Z598" s="3">
        <v>0</v>
      </c>
      <c r="AA598" s="3">
        <v>0</v>
      </c>
      <c r="AB598" s="3">
        <v>0</v>
      </c>
      <c r="AC598" s="36">
        <f t="shared" si="28"/>
        <v>0</v>
      </c>
      <c r="AD598" s="37">
        <f t="shared" si="29"/>
        <v>0</v>
      </c>
    </row>
    <row r="599" spans="1:30" hidden="1" x14ac:dyDescent="0.25">
      <c r="A599" s="29">
        <v>587</v>
      </c>
      <c r="B599" s="61"/>
      <c r="C599" s="61"/>
      <c r="D599" s="31">
        <v>899999718</v>
      </c>
      <c r="E599" s="31">
        <v>219125491</v>
      </c>
      <c r="F599" s="61" t="s">
        <v>782</v>
      </c>
      <c r="G599" s="33">
        <v>0</v>
      </c>
      <c r="H599" s="33">
        <v>0</v>
      </c>
      <c r="I599" s="3"/>
      <c r="J599" s="3"/>
      <c r="K599" s="3"/>
      <c r="L599" s="3"/>
      <c r="M599" s="3"/>
      <c r="N599" s="3"/>
      <c r="O599" s="3"/>
      <c r="P599" s="34">
        <f t="shared" si="27"/>
        <v>0</v>
      </c>
      <c r="Q599" s="35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/>
      <c r="X599" s="3"/>
      <c r="Y599" s="3">
        <v>0</v>
      </c>
      <c r="Z599" s="3">
        <v>0</v>
      </c>
      <c r="AA599" s="3">
        <v>0</v>
      </c>
      <c r="AB599" s="3">
        <v>0</v>
      </c>
      <c r="AC599" s="36">
        <f t="shared" si="28"/>
        <v>0</v>
      </c>
      <c r="AD599" s="37">
        <f t="shared" si="29"/>
        <v>0</v>
      </c>
    </row>
    <row r="600" spans="1:30" hidden="1" x14ac:dyDescent="0.25">
      <c r="A600" s="38">
        <v>588</v>
      </c>
      <c r="B600" s="61"/>
      <c r="C600" s="61"/>
      <c r="D600" s="31">
        <v>890680088</v>
      </c>
      <c r="E600" s="31">
        <v>210625506</v>
      </c>
      <c r="F600" s="61" t="s">
        <v>417</v>
      </c>
      <c r="G600" s="33">
        <v>0</v>
      </c>
      <c r="H600" s="33">
        <v>0</v>
      </c>
      <c r="I600" s="3"/>
      <c r="J600" s="3"/>
      <c r="K600" s="3"/>
      <c r="L600" s="3"/>
      <c r="M600" s="3"/>
      <c r="N600" s="3"/>
      <c r="O600" s="3"/>
      <c r="P600" s="34">
        <f t="shared" si="27"/>
        <v>0</v>
      </c>
      <c r="Q600" s="35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/>
      <c r="X600" s="3"/>
      <c r="Y600" s="3">
        <v>0</v>
      </c>
      <c r="Z600" s="3">
        <v>0</v>
      </c>
      <c r="AA600" s="3">
        <v>0</v>
      </c>
      <c r="AB600" s="3">
        <v>0</v>
      </c>
      <c r="AC600" s="36">
        <f t="shared" si="28"/>
        <v>0</v>
      </c>
      <c r="AD600" s="37">
        <f t="shared" si="29"/>
        <v>0</v>
      </c>
    </row>
    <row r="601" spans="1:30" hidden="1" x14ac:dyDescent="0.25">
      <c r="A601" s="29">
        <v>589</v>
      </c>
      <c r="B601" s="61"/>
      <c r="C601" s="61"/>
      <c r="D601" s="31">
        <v>899999475</v>
      </c>
      <c r="E601" s="31">
        <v>211325513</v>
      </c>
      <c r="F601" s="61" t="s">
        <v>783</v>
      </c>
      <c r="G601" s="33">
        <v>0</v>
      </c>
      <c r="H601" s="33">
        <v>0</v>
      </c>
      <c r="I601" s="3"/>
      <c r="J601" s="3"/>
      <c r="K601" s="3"/>
      <c r="L601" s="3"/>
      <c r="M601" s="3"/>
      <c r="N601" s="3"/>
      <c r="O601" s="3"/>
      <c r="P601" s="34">
        <f t="shared" si="27"/>
        <v>0</v>
      </c>
      <c r="Q601" s="35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/>
      <c r="X601" s="3"/>
      <c r="Y601" s="3">
        <v>0</v>
      </c>
      <c r="Z601" s="3">
        <v>0</v>
      </c>
      <c r="AA601" s="3">
        <v>0</v>
      </c>
      <c r="AB601" s="3">
        <v>0</v>
      </c>
      <c r="AC601" s="36">
        <f t="shared" si="28"/>
        <v>0</v>
      </c>
      <c r="AD601" s="37">
        <f t="shared" si="29"/>
        <v>0</v>
      </c>
    </row>
    <row r="602" spans="1:30" hidden="1" x14ac:dyDescent="0.25">
      <c r="A602" s="38">
        <v>590</v>
      </c>
      <c r="B602" s="61"/>
      <c r="C602" s="61"/>
      <c r="D602" s="31">
        <v>899999704</v>
      </c>
      <c r="E602" s="31">
        <v>211825518</v>
      </c>
      <c r="F602" s="61" t="s">
        <v>784</v>
      </c>
      <c r="G602" s="33">
        <v>0</v>
      </c>
      <c r="H602" s="33">
        <v>0</v>
      </c>
      <c r="I602" s="3"/>
      <c r="J602" s="3"/>
      <c r="K602" s="3"/>
      <c r="L602" s="3"/>
      <c r="M602" s="3"/>
      <c r="N602" s="3"/>
      <c r="O602" s="3"/>
      <c r="P602" s="34">
        <f t="shared" si="27"/>
        <v>0</v>
      </c>
      <c r="Q602" s="35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/>
      <c r="X602" s="3"/>
      <c r="Y602" s="3">
        <v>0</v>
      </c>
      <c r="Z602" s="3">
        <v>0</v>
      </c>
      <c r="AA602" s="3">
        <v>0</v>
      </c>
      <c r="AB602" s="3">
        <v>0</v>
      </c>
      <c r="AC602" s="36">
        <f t="shared" si="28"/>
        <v>0</v>
      </c>
      <c r="AD602" s="37">
        <f t="shared" si="29"/>
        <v>0</v>
      </c>
    </row>
    <row r="603" spans="1:30" hidden="1" x14ac:dyDescent="0.25">
      <c r="A603" s="29">
        <v>591</v>
      </c>
      <c r="B603" s="61"/>
      <c r="C603" s="61"/>
      <c r="D603" s="31">
        <v>890680173</v>
      </c>
      <c r="E603" s="31">
        <v>212425524</v>
      </c>
      <c r="F603" s="61" t="s">
        <v>785</v>
      </c>
      <c r="G603" s="33">
        <v>0</v>
      </c>
      <c r="H603" s="33">
        <v>0</v>
      </c>
      <c r="I603" s="3"/>
      <c r="J603" s="3"/>
      <c r="K603" s="3"/>
      <c r="L603" s="3"/>
      <c r="M603" s="3"/>
      <c r="N603" s="3"/>
      <c r="O603" s="3"/>
      <c r="P603" s="34">
        <f t="shared" si="27"/>
        <v>0</v>
      </c>
      <c r="Q603" s="35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/>
      <c r="X603" s="3"/>
      <c r="Y603" s="3">
        <v>0</v>
      </c>
      <c r="Z603" s="3">
        <v>0</v>
      </c>
      <c r="AA603" s="3">
        <v>0</v>
      </c>
      <c r="AB603" s="3">
        <v>0</v>
      </c>
      <c r="AC603" s="36">
        <f t="shared" si="28"/>
        <v>0</v>
      </c>
      <c r="AD603" s="37">
        <f t="shared" si="29"/>
        <v>0</v>
      </c>
    </row>
    <row r="604" spans="1:30" hidden="1" x14ac:dyDescent="0.25">
      <c r="A604" s="38">
        <v>592</v>
      </c>
      <c r="B604" s="61"/>
      <c r="C604" s="61"/>
      <c r="D604" s="31">
        <v>800074120</v>
      </c>
      <c r="E604" s="31">
        <v>213025530</v>
      </c>
      <c r="F604" s="61" t="s">
        <v>786</v>
      </c>
      <c r="G604" s="33">
        <v>0</v>
      </c>
      <c r="H604" s="33">
        <v>0</v>
      </c>
      <c r="I604" s="3"/>
      <c r="J604" s="3"/>
      <c r="K604" s="3"/>
      <c r="L604" s="3"/>
      <c r="M604" s="3"/>
      <c r="N604" s="3"/>
      <c r="O604" s="3"/>
      <c r="P604" s="34">
        <f t="shared" si="27"/>
        <v>0</v>
      </c>
      <c r="Q604" s="35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/>
      <c r="X604" s="3"/>
      <c r="Y604" s="3">
        <v>0</v>
      </c>
      <c r="Z604" s="3">
        <v>0</v>
      </c>
      <c r="AA604" s="3">
        <v>0</v>
      </c>
      <c r="AB604" s="3">
        <v>0</v>
      </c>
      <c r="AC604" s="36">
        <f t="shared" si="28"/>
        <v>0</v>
      </c>
      <c r="AD604" s="37">
        <f t="shared" si="29"/>
        <v>0</v>
      </c>
    </row>
    <row r="605" spans="1:30" hidden="1" x14ac:dyDescent="0.25">
      <c r="A605" s="29">
        <v>593</v>
      </c>
      <c r="B605" s="61"/>
      <c r="C605" s="61"/>
      <c r="D605" s="31">
        <v>890680154</v>
      </c>
      <c r="E605" s="31">
        <v>213525535</v>
      </c>
      <c r="F605" s="61" t="s">
        <v>787</v>
      </c>
      <c r="G605" s="33">
        <v>0</v>
      </c>
      <c r="H605" s="33">
        <v>0</v>
      </c>
      <c r="I605" s="3"/>
      <c r="J605" s="3"/>
      <c r="K605" s="3"/>
      <c r="L605" s="3"/>
      <c r="M605" s="3"/>
      <c r="N605" s="3"/>
      <c r="O605" s="3"/>
      <c r="P605" s="34">
        <f t="shared" si="27"/>
        <v>0</v>
      </c>
      <c r="Q605" s="35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/>
      <c r="X605" s="3"/>
      <c r="Y605" s="3">
        <v>0</v>
      </c>
      <c r="Z605" s="3">
        <v>0</v>
      </c>
      <c r="AA605" s="3">
        <v>0</v>
      </c>
      <c r="AB605" s="3">
        <v>0</v>
      </c>
      <c r="AC605" s="36">
        <f t="shared" si="28"/>
        <v>0</v>
      </c>
      <c r="AD605" s="37">
        <f t="shared" si="29"/>
        <v>0</v>
      </c>
    </row>
    <row r="606" spans="1:30" hidden="1" x14ac:dyDescent="0.25">
      <c r="A606" s="38">
        <v>594</v>
      </c>
      <c r="B606" s="61"/>
      <c r="C606" s="61"/>
      <c r="D606" s="31">
        <v>899999413</v>
      </c>
      <c r="E606" s="31">
        <v>217225572</v>
      </c>
      <c r="F606" s="61" t="s">
        <v>788</v>
      </c>
      <c r="G606" s="33">
        <v>0</v>
      </c>
      <c r="H606" s="33">
        <v>0</v>
      </c>
      <c r="I606" s="3"/>
      <c r="J606" s="3"/>
      <c r="K606" s="3"/>
      <c r="L606" s="3"/>
      <c r="M606" s="3"/>
      <c r="N606" s="3"/>
      <c r="O606" s="3"/>
      <c r="P606" s="34">
        <f t="shared" si="27"/>
        <v>0</v>
      </c>
      <c r="Q606" s="35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/>
      <c r="X606" s="3"/>
      <c r="Y606" s="3">
        <v>0</v>
      </c>
      <c r="Z606" s="3">
        <v>0</v>
      </c>
      <c r="AA606" s="3">
        <v>0</v>
      </c>
      <c r="AB606" s="3">
        <v>0</v>
      </c>
      <c r="AC606" s="36">
        <f t="shared" si="28"/>
        <v>0</v>
      </c>
      <c r="AD606" s="37">
        <f t="shared" si="29"/>
        <v>0</v>
      </c>
    </row>
    <row r="607" spans="1:30" hidden="1" x14ac:dyDescent="0.25">
      <c r="A607" s="29">
        <v>595</v>
      </c>
      <c r="B607" s="61"/>
      <c r="C607" s="61"/>
      <c r="D607" s="31">
        <v>800085612</v>
      </c>
      <c r="E607" s="31">
        <v>218025580</v>
      </c>
      <c r="F607" s="61" t="s">
        <v>789</v>
      </c>
      <c r="G607" s="33">
        <v>0</v>
      </c>
      <c r="H607" s="33">
        <v>0</v>
      </c>
      <c r="I607" s="3"/>
      <c r="J607" s="3"/>
      <c r="K607" s="3"/>
      <c r="L607" s="3"/>
      <c r="M607" s="3"/>
      <c r="N607" s="3"/>
      <c r="O607" s="3"/>
      <c r="P607" s="34">
        <f t="shared" si="27"/>
        <v>0</v>
      </c>
      <c r="Q607" s="35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/>
      <c r="X607" s="3"/>
      <c r="Y607" s="3">
        <v>0</v>
      </c>
      <c r="Z607" s="3">
        <v>0</v>
      </c>
      <c r="AA607" s="3">
        <v>0</v>
      </c>
      <c r="AB607" s="3">
        <v>0</v>
      </c>
      <c r="AC607" s="36">
        <f t="shared" si="28"/>
        <v>0</v>
      </c>
      <c r="AD607" s="37">
        <f t="shared" si="29"/>
        <v>0</v>
      </c>
    </row>
    <row r="608" spans="1:30" hidden="1" x14ac:dyDescent="0.25">
      <c r="A608" s="38">
        <v>596</v>
      </c>
      <c r="B608" s="61"/>
      <c r="C608" s="61"/>
      <c r="D608" s="31">
        <v>899999432</v>
      </c>
      <c r="E608" s="31">
        <v>219225592</v>
      </c>
      <c r="F608" s="61" t="s">
        <v>790</v>
      </c>
      <c r="G608" s="33">
        <v>0</v>
      </c>
      <c r="H608" s="33">
        <v>0</v>
      </c>
      <c r="I608" s="3"/>
      <c r="J608" s="3"/>
      <c r="K608" s="3"/>
      <c r="L608" s="3"/>
      <c r="M608" s="3"/>
      <c r="N608" s="3"/>
      <c r="O608" s="3"/>
      <c r="P608" s="34">
        <f t="shared" si="27"/>
        <v>0</v>
      </c>
      <c r="Q608" s="35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/>
      <c r="X608" s="3"/>
      <c r="Y608" s="3">
        <v>0</v>
      </c>
      <c r="Z608" s="3">
        <v>0</v>
      </c>
      <c r="AA608" s="3">
        <v>0</v>
      </c>
      <c r="AB608" s="3">
        <v>0</v>
      </c>
      <c r="AC608" s="36">
        <f t="shared" si="28"/>
        <v>0</v>
      </c>
      <c r="AD608" s="37">
        <f t="shared" si="29"/>
        <v>0</v>
      </c>
    </row>
    <row r="609" spans="1:30" hidden="1" x14ac:dyDescent="0.25">
      <c r="A609" s="29">
        <v>597</v>
      </c>
      <c r="B609" s="61"/>
      <c r="C609" s="61"/>
      <c r="D609" s="31">
        <v>800094716</v>
      </c>
      <c r="E609" s="31">
        <v>219425594</v>
      </c>
      <c r="F609" s="61" t="s">
        <v>791</v>
      </c>
      <c r="G609" s="33">
        <v>0</v>
      </c>
      <c r="H609" s="33">
        <v>0</v>
      </c>
      <c r="I609" s="3"/>
      <c r="J609" s="3"/>
      <c r="K609" s="3"/>
      <c r="L609" s="3"/>
      <c r="M609" s="3"/>
      <c r="N609" s="3"/>
      <c r="O609" s="3"/>
      <c r="P609" s="34">
        <f t="shared" si="27"/>
        <v>0</v>
      </c>
      <c r="Q609" s="35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/>
      <c r="X609" s="3"/>
      <c r="Y609" s="3">
        <v>0</v>
      </c>
      <c r="Z609" s="3">
        <v>0</v>
      </c>
      <c r="AA609" s="3">
        <v>0</v>
      </c>
      <c r="AB609" s="3">
        <v>0</v>
      </c>
      <c r="AC609" s="36">
        <f t="shared" si="28"/>
        <v>0</v>
      </c>
      <c r="AD609" s="37">
        <f t="shared" si="29"/>
        <v>0</v>
      </c>
    </row>
    <row r="610" spans="1:30" hidden="1" x14ac:dyDescent="0.25">
      <c r="A610" s="38">
        <v>598</v>
      </c>
      <c r="B610" s="61"/>
      <c r="C610" s="61"/>
      <c r="D610" s="31">
        <v>899999431</v>
      </c>
      <c r="E610" s="31">
        <v>219625596</v>
      </c>
      <c r="F610" s="61" t="s">
        <v>792</v>
      </c>
      <c r="G610" s="33">
        <v>0</v>
      </c>
      <c r="H610" s="33">
        <v>0</v>
      </c>
      <c r="I610" s="3"/>
      <c r="J610" s="3"/>
      <c r="K610" s="3"/>
      <c r="L610" s="3"/>
      <c r="M610" s="3"/>
      <c r="N610" s="3"/>
      <c r="O610" s="3"/>
      <c r="P610" s="34">
        <f t="shared" si="27"/>
        <v>0</v>
      </c>
      <c r="Q610" s="35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/>
      <c r="X610" s="3"/>
      <c r="Y610" s="3">
        <v>0</v>
      </c>
      <c r="Z610" s="3">
        <v>0</v>
      </c>
      <c r="AA610" s="3">
        <v>0</v>
      </c>
      <c r="AB610" s="3">
        <v>0</v>
      </c>
      <c r="AC610" s="36">
        <f t="shared" si="28"/>
        <v>0</v>
      </c>
      <c r="AD610" s="37">
        <f t="shared" si="29"/>
        <v>0</v>
      </c>
    </row>
    <row r="611" spans="1:30" hidden="1" x14ac:dyDescent="0.25">
      <c r="A611" s="29">
        <v>599</v>
      </c>
      <c r="B611" s="61"/>
      <c r="C611" s="61"/>
      <c r="D611" s="31">
        <v>890680236</v>
      </c>
      <c r="E611" s="31">
        <v>219925599</v>
      </c>
      <c r="F611" s="61" t="s">
        <v>793</v>
      </c>
      <c r="G611" s="33">
        <v>0</v>
      </c>
      <c r="H611" s="33">
        <v>0</v>
      </c>
      <c r="I611" s="3"/>
      <c r="J611" s="3"/>
      <c r="K611" s="3"/>
      <c r="L611" s="3"/>
      <c r="M611" s="3"/>
      <c r="N611" s="3"/>
      <c r="O611" s="3"/>
      <c r="P611" s="34">
        <f t="shared" si="27"/>
        <v>0</v>
      </c>
      <c r="Q611" s="35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/>
      <c r="X611" s="3"/>
      <c r="Y611" s="3">
        <v>0</v>
      </c>
      <c r="Z611" s="3">
        <v>0</v>
      </c>
      <c r="AA611" s="3">
        <v>0</v>
      </c>
      <c r="AB611" s="3">
        <v>0</v>
      </c>
      <c r="AC611" s="36">
        <f t="shared" si="28"/>
        <v>0</v>
      </c>
      <c r="AD611" s="37">
        <f t="shared" si="29"/>
        <v>0</v>
      </c>
    </row>
    <row r="612" spans="1:30" hidden="1" x14ac:dyDescent="0.25">
      <c r="A612" s="38">
        <v>600</v>
      </c>
      <c r="B612" s="61"/>
      <c r="C612" s="61"/>
      <c r="D612" s="31">
        <v>890680059</v>
      </c>
      <c r="E612" s="31">
        <v>211225612</v>
      </c>
      <c r="F612" s="61" t="s">
        <v>794</v>
      </c>
      <c r="G612" s="33">
        <v>0</v>
      </c>
      <c r="H612" s="33">
        <v>0</v>
      </c>
      <c r="I612" s="3"/>
      <c r="J612" s="3"/>
      <c r="K612" s="3"/>
      <c r="L612" s="3"/>
      <c r="M612" s="3"/>
      <c r="N612" s="3"/>
      <c r="O612" s="3"/>
      <c r="P612" s="34">
        <f t="shared" si="27"/>
        <v>0</v>
      </c>
      <c r="Q612" s="35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/>
      <c r="X612" s="3"/>
      <c r="Y612" s="3">
        <v>0</v>
      </c>
      <c r="Z612" s="3">
        <v>0</v>
      </c>
      <c r="AA612" s="3">
        <v>0</v>
      </c>
      <c r="AB612" s="3">
        <v>0</v>
      </c>
      <c r="AC612" s="36">
        <f t="shared" si="28"/>
        <v>0</v>
      </c>
      <c r="AD612" s="37">
        <f t="shared" si="29"/>
        <v>0</v>
      </c>
    </row>
    <row r="613" spans="1:30" hidden="1" x14ac:dyDescent="0.25">
      <c r="A613" s="29">
        <v>601</v>
      </c>
      <c r="B613" s="61"/>
      <c r="C613" s="61"/>
      <c r="D613" s="31">
        <v>860527046</v>
      </c>
      <c r="E613" s="31">
        <v>214525645</v>
      </c>
      <c r="F613" s="61" t="s">
        <v>795</v>
      </c>
      <c r="G613" s="33">
        <v>0</v>
      </c>
      <c r="H613" s="33">
        <v>0</v>
      </c>
      <c r="I613" s="3"/>
      <c r="J613" s="3"/>
      <c r="K613" s="3"/>
      <c r="L613" s="3"/>
      <c r="M613" s="3"/>
      <c r="N613" s="3"/>
      <c r="O613" s="3"/>
      <c r="P613" s="34">
        <f t="shared" si="27"/>
        <v>0</v>
      </c>
      <c r="Q613" s="35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/>
      <c r="X613" s="3"/>
      <c r="Y613" s="3">
        <v>0</v>
      </c>
      <c r="Z613" s="3">
        <v>0</v>
      </c>
      <c r="AA613" s="3">
        <v>0</v>
      </c>
      <c r="AB613" s="3">
        <v>0</v>
      </c>
      <c r="AC613" s="36">
        <f t="shared" si="28"/>
        <v>0</v>
      </c>
      <c r="AD613" s="37">
        <f t="shared" si="29"/>
        <v>0</v>
      </c>
    </row>
    <row r="614" spans="1:30" hidden="1" x14ac:dyDescent="0.25">
      <c r="A614" s="38">
        <v>602</v>
      </c>
      <c r="B614" s="61"/>
      <c r="C614" s="61"/>
      <c r="D614" s="31">
        <v>800093437</v>
      </c>
      <c r="E614" s="31">
        <v>214925649</v>
      </c>
      <c r="F614" s="61" t="s">
        <v>796</v>
      </c>
      <c r="G614" s="33">
        <v>0</v>
      </c>
      <c r="H614" s="33">
        <v>0</v>
      </c>
      <c r="I614" s="3"/>
      <c r="J614" s="3"/>
      <c r="K614" s="3"/>
      <c r="L614" s="3"/>
      <c r="M614" s="3"/>
      <c r="N614" s="3"/>
      <c r="O614" s="3"/>
      <c r="P614" s="34">
        <f t="shared" si="27"/>
        <v>0</v>
      </c>
      <c r="Q614" s="35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/>
      <c r="X614" s="3"/>
      <c r="Y614" s="3">
        <v>0</v>
      </c>
      <c r="Z614" s="3">
        <v>0</v>
      </c>
      <c r="AA614" s="3">
        <v>0</v>
      </c>
      <c r="AB614" s="3">
        <v>0</v>
      </c>
      <c r="AC614" s="36">
        <f t="shared" si="28"/>
        <v>0</v>
      </c>
      <c r="AD614" s="37">
        <f t="shared" si="29"/>
        <v>0</v>
      </c>
    </row>
    <row r="615" spans="1:30" hidden="1" x14ac:dyDescent="0.25">
      <c r="A615" s="29">
        <v>603</v>
      </c>
      <c r="B615" s="61"/>
      <c r="C615" s="61"/>
      <c r="D615" s="31">
        <v>800094751</v>
      </c>
      <c r="E615" s="31">
        <v>215325653</v>
      </c>
      <c r="F615" s="61" t="s">
        <v>797</v>
      </c>
      <c r="G615" s="33">
        <v>0</v>
      </c>
      <c r="H615" s="33">
        <v>0</v>
      </c>
      <c r="I615" s="3"/>
      <c r="J615" s="3"/>
      <c r="K615" s="3"/>
      <c r="L615" s="3"/>
      <c r="M615" s="3"/>
      <c r="N615" s="3"/>
      <c r="O615" s="3"/>
      <c r="P615" s="34">
        <f t="shared" si="27"/>
        <v>0</v>
      </c>
      <c r="Q615" s="35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/>
      <c r="X615" s="3"/>
      <c r="Y615" s="3">
        <v>0</v>
      </c>
      <c r="Z615" s="3">
        <v>0</v>
      </c>
      <c r="AA615" s="3">
        <v>0</v>
      </c>
      <c r="AB615" s="3">
        <v>0</v>
      </c>
      <c r="AC615" s="36">
        <f t="shared" si="28"/>
        <v>0</v>
      </c>
      <c r="AD615" s="37">
        <f t="shared" si="29"/>
        <v>0</v>
      </c>
    </row>
    <row r="616" spans="1:30" hidden="1" x14ac:dyDescent="0.25">
      <c r="A616" s="38">
        <v>604</v>
      </c>
      <c r="B616" s="61"/>
      <c r="C616" s="61"/>
      <c r="D616" s="31">
        <v>899999173</v>
      </c>
      <c r="E616" s="31">
        <v>215825658</v>
      </c>
      <c r="F616" s="61" t="s">
        <v>390</v>
      </c>
      <c r="G616" s="33">
        <v>0</v>
      </c>
      <c r="H616" s="33">
        <v>0</v>
      </c>
      <c r="I616" s="3"/>
      <c r="J616" s="3"/>
      <c r="K616" s="3"/>
      <c r="L616" s="3"/>
      <c r="M616" s="3"/>
      <c r="N616" s="3"/>
      <c r="O616" s="3"/>
      <c r="P616" s="34">
        <f t="shared" si="27"/>
        <v>0</v>
      </c>
      <c r="Q616" s="35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/>
      <c r="X616" s="3"/>
      <c r="Y616" s="3">
        <v>0</v>
      </c>
      <c r="Z616" s="3">
        <v>0</v>
      </c>
      <c r="AA616" s="3">
        <v>0</v>
      </c>
      <c r="AB616" s="3">
        <v>0</v>
      </c>
      <c r="AC616" s="36">
        <f t="shared" si="28"/>
        <v>0</v>
      </c>
      <c r="AD616" s="37">
        <f t="shared" si="29"/>
        <v>0</v>
      </c>
    </row>
    <row r="617" spans="1:30" hidden="1" x14ac:dyDescent="0.25">
      <c r="A617" s="29">
        <v>605</v>
      </c>
      <c r="B617" s="61"/>
      <c r="C617" s="61"/>
      <c r="D617" s="31">
        <v>899999422</v>
      </c>
      <c r="E617" s="31">
        <v>216225662</v>
      </c>
      <c r="F617" s="61" t="s">
        <v>798</v>
      </c>
      <c r="G617" s="33">
        <v>0</v>
      </c>
      <c r="H617" s="33">
        <v>0</v>
      </c>
      <c r="I617" s="3"/>
      <c r="J617" s="3"/>
      <c r="K617" s="3"/>
      <c r="L617" s="3"/>
      <c r="M617" s="3"/>
      <c r="N617" s="3"/>
      <c r="O617" s="3"/>
      <c r="P617" s="34">
        <f t="shared" si="27"/>
        <v>0</v>
      </c>
      <c r="Q617" s="35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/>
      <c r="X617" s="3"/>
      <c r="Y617" s="3">
        <v>0</v>
      </c>
      <c r="Z617" s="3">
        <v>0</v>
      </c>
      <c r="AA617" s="3">
        <v>0</v>
      </c>
      <c r="AB617" s="3">
        <v>0</v>
      </c>
      <c r="AC617" s="36">
        <f t="shared" si="28"/>
        <v>0</v>
      </c>
      <c r="AD617" s="37">
        <f t="shared" si="29"/>
        <v>0</v>
      </c>
    </row>
    <row r="618" spans="1:30" hidden="1" x14ac:dyDescent="0.25">
      <c r="A618" s="38">
        <v>606</v>
      </c>
      <c r="B618" s="61"/>
      <c r="C618" s="61"/>
      <c r="D618" s="31">
        <v>800094752</v>
      </c>
      <c r="E618" s="31">
        <v>211825718</v>
      </c>
      <c r="F618" s="61" t="s">
        <v>799</v>
      </c>
      <c r="G618" s="33">
        <v>0</v>
      </c>
      <c r="H618" s="33">
        <v>0</v>
      </c>
      <c r="I618" s="3"/>
      <c r="J618" s="3"/>
      <c r="K618" s="3"/>
      <c r="L618" s="3"/>
      <c r="M618" s="3"/>
      <c r="N618" s="3"/>
      <c r="O618" s="3"/>
      <c r="P618" s="34">
        <f t="shared" si="27"/>
        <v>0</v>
      </c>
      <c r="Q618" s="35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/>
      <c r="X618" s="3"/>
      <c r="Y618" s="3">
        <v>0</v>
      </c>
      <c r="Z618" s="3">
        <v>0</v>
      </c>
      <c r="AA618" s="3">
        <v>0</v>
      </c>
      <c r="AB618" s="3">
        <v>0</v>
      </c>
      <c r="AC618" s="36">
        <f t="shared" si="28"/>
        <v>0</v>
      </c>
      <c r="AD618" s="37">
        <f t="shared" si="29"/>
        <v>0</v>
      </c>
    </row>
    <row r="619" spans="1:30" hidden="1" x14ac:dyDescent="0.25">
      <c r="A619" s="29">
        <v>607</v>
      </c>
      <c r="B619" s="61"/>
      <c r="C619" s="61"/>
      <c r="D619" s="31">
        <v>899999415</v>
      </c>
      <c r="E619" s="31">
        <v>213625736</v>
      </c>
      <c r="F619" s="61" t="s">
        <v>800</v>
      </c>
      <c r="G619" s="33">
        <v>0</v>
      </c>
      <c r="H619" s="33">
        <v>0</v>
      </c>
      <c r="I619" s="3"/>
      <c r="J619" s="3"/>
      <c r="K619" s="3"/>
      <c r="L619" s="3"/>
      <c r="M619" s="3"/>
      <c r="N619" s="3"/>
      <c r="O619" s="3"/>
      <c r="P619" s="34">
        <f t="shared" si="27"/>
        <v>0</v>
      </c>
      <c r="Q619" s="35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/>
      <c r="X619" s="3"/>
      <c r="Y619" s="3">
        <v>0</v>
      </c>
      <c r="Z619" s="3">
        <v>0</v>
      </c>
      <c r="AA619" s="3">
        <v>0</v>
      </c>
      <c r="AB619" s="3">
        <v>0</v>
      </c>
      <c r="AC619" s="36">
        <f t="shared" si="28"/>
        <v>0</v>
      </c>
      <c r="AD619" s="37">
        <f t="shared" si="29"/>
        <v>0</v>
      </c>
    </row>
    <row r="620" spans="1:30" hidden="1" x14ac:dyDescent="0.25">
      <c r="A620" s="38">
        <v>608</v>
      </c>
      <c r="B620" s="61"/>
      <c r="C620" s="61"/>
      <c r="D620" s="31">
        <v>899999372</v>
      </c>
      <c r="E620" s="31">
        <v>214025740</v>
      </c>
      <c r="F620" s="61" t="s">
        <v>801</v>
      </c>
      <c r="G620" s="33">
        <v>0</v>
      </c>
      <c r="H620" s="33">
        <v>0</v>
      </c>
      <c r="I620" s="3"/>
      <c r="J620" s="3"/>
      <c r="K620" s="3"/>
      <c r="L620" s="3"/>
      <c r="M620" s="3"/>
      <c r="N620" s="3"/>
      <c r="O620" s="3"/>
      <c r="P620" s="34">
        <f t="shared" si="27"/>
        <v>0</v>
      </c>
      <c r="Q620" s="35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/>
      <c r="X620" s="3"/>
      <c r="Y620" s="3">
        <v>0</v>
      </c>
      <c r="Z620" s="3">
        <v>0</v>
      </c>
      <c r="AA620" s="3">
        <v>0</v>
      </c>
      <c r="AB620" s="3">
        <v>0</v>
      </c>
      <c r="AC620" s="36">
        <f t="shared" si="28"/>
        <v>0</v>
      </c>
      <c r="AD620" s="37">
        <f t="shared" si="29"/>
        <v>0</v>
      </c>
    </row>
    <row r="621" spans="1:30" hidden="1" x14ac:dyDescent="0.25">
      <c r="A621" s="29">
        <v>609</v>
      </c>
      <c r="B621" s="61"/>
      <c r="C621" s="61"/>
      <c r="D621" s="31">
        <v>890680437</v>
      </c>
      <c r="E621" s="31">
        <v>214325743</v>
      </c>
      <c r="F621" s="61" t="s">
        <v>802</v>
      </c>
      <c r="G621" s="33">
        <v>0</v>
      </c>
      <c r="H621" s="33">
        <v>0</v>
      </c>
      <c r="I621" s="3"/>
      <c r="J621" s="3"/>
      <c r="K621" s="3"/>
      <c r="L621" s="3"/>
      <c r="M621" s="3"/>
      <c r="N621" s="3"/>
      <c r="O621" s="3"/>
      <c r="P621" s="34">
        <f t="shared" si="27"/>
        <v>0</v>
      </c>
      <c r="Q621" s="35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/>
      <c r="X621" s="3"/>
      <c r="Y621" s="3">
        <v>0</v>
      </c>
      <c r="Z621" s="3">
        <v>0</v>
      </c>
      <c r="AA621" s="3">
        <v>0</v>
      </c>
      <c r="AB621" s="3">
        <v>0</v>
      </c>
      <c r="AC621" s="36">
        <f t="shared" si="28"/>
        <v>0</v>
      </c>
      <c r="AD621" s="37">
        <f t="shared" si="29"/>
        <v>0</v>
      </c>
    </row>
    <row r="622" spans="1:30" hidden="1" x14ac:dyDescent="0.25">
      <c r="A622" s="38">
        <v>610</v>
      </c>
      <c r="B622" s="61"/>
      <c r="C622" s="61"/>
      <c r="D622" s="31">
        <v>899999384</v>
      </c>
      <c r="E622" s="31">
        <v>214525745</v>
      </c>
      <c r="F622" s="61" t="s">
        <v>803</v>
      </c>
      <c r="G622" s="33">
        <v>0</v>
      </c>
      <c r="H622" s="33">
        <v>0</v>
      </c>
      <c r="I622" s="3"/>
      <c r="J622" s="3"/>
      <c r="K622" s="3"/>
      <c r="L622" s="3"/>
      <c r="M622" s="3"/>
      <c r="N622" s="3"/>
      <c r="O622" s="3"/>
      <c r="P622" s="34">
        <f t="shared" si="27"/>
        <v>0</v>
      </c>
      <c r="Q622" s="35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/>
      <c r="X622" s="3"/>
      <c r="Y622" s="3">
        <v>0</v>
      </c>
      <c r="Z622" s="3">
        <v>0</v>
      </c>
      <c r="AA622" s="3">
        <v>0</v>
      </c>
      <c r="AB622" s="3">
        <v>0</v>
      </c>
      <c r="AC622" s="36">
        <f t="shared" si="28"/>
        <v>0</v>
      </c>
      <c r="AD622" s="37">
        <f t="shared" si="29"/>
        <v>0</v>
      </c>
    </row>
    <row r="623" spans="1:30" hidden="1" x14ac:dyDescent="0.25">
      <c r="A623" s="29">
        <v>611</v>
      </c>
      <c r="B623" s="61"/>
      <c r="C623" s="61"/>
      <c r="D623" s="31">
        <v>899999468</v>
      </c>
      <c r="E623" s="31">
        <v>215825758</v>
      </c>
      <c r="F623" s="61" t="s">
        <v>804</v>
      </c>
      <c r="G623" s="33">
        <v>0</v>
      </c>
      <c r="H623" s="33">
        <v>0</v>
      </c>
      <c r="I623" s="3"/>
      <c r="J623" s="3"/>
      <c r="K623" s="3"/>
      <c r="L623" s="3"/>
      <c r="M623" s="3"/>
      <c r="N623" s="3"/>
      <c r="O623" s="3"/>
      <c r="P623" s="34">
        <f t="shared" si="27"/>
        <v>0</v>
      </c>
      <c r="Q623" s="35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/>
      <c r="X623" s="3"/>
      <c r="Y623" s="3">
        <v>0</v>
      </c>
      <c r="Z623" s="3">
        <v>0</v>
      </c>
      <c r="AA623" s="3">
        <v>0</v>
      </c>
      <c r="AB623" s="3">
        <v>0</v>
      </c>
      <c r="AC623" s="36">
        <f t="shared" si="28"/>
        <v>0</v>
      </c>
      <c r="AD623" s="37">
        <f t="shared" si="29"/>
        <v>0</v>
      </c>
    </row>
    <row r="624" spans="1:30" hidden="1" x14ac:dyDescent="0.25">
      <c r="A624" s="38">
        <v>612</v>
      </c>
      <c r="B624" s="61"/>
      <c r="C624" s="61"/>
      <c r="D624" s="31">
        <v>899999314</v>
      </c>
      <c r="E624" s="31">
        <v>216925769</v>
      </c>
      <c r="F624" s="61" t="s">
        <v>805</v>
      </c>
      <c r="G624" s="33">
        <v>0</v>
      </c>
      <c r="H624" s="33">
        <v>0</v>
      </c>
      <c r="I624" s="3"/>
      <c r="J624" s="3"/>
      <c r="K624" s="3"/>
      <c r="L624" s="3"/>
      <c r="M624" s="3"/>
      <c r="N624" s="3"/>
      <c r="O624" s="3"/>
      <c r="P624" s="34">
        <f t="shared" si="27"/>
        <v>0</v>
      </c>
      <c r="Q624" s="35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/>
      <c r="X624" s="3"/>
      <c r="Y624" s="3">
        <v>0</v>
      </c>
      <c r="Z624" s="3">
        <v>0</v>
      </c>
      <c r="AA624" s="3">
        <v>0</v>
      </c>
      <c r="AB624" s="3">
        <v>0</v>
      </c>
      <c r="AC624" s="36">
        <f t="shared" si="28"/>
        <v>0</v>
      </c>
      <c r="AD624" s="37">
        <f t="shared" si="29"/>
        <v>0</v>
      </c>
    </row>
    <row r="625" spans="1:30" hidden="1" x14ac:dyDescent="0.25">
      <c r="A625" s="29">
        <v>613</v>
      </c>
      <c r="B625" s="61"/>
      <c r="C625" s="61"/>
      <c r="D625" s="31">
        <v>899999430</v>
      </c>
      <c r="E625" s="31">
        <v>217225772</v>
      </c>
      <c r="F625" s="61" t="s">
        <v>806</v>
      </c>
      <c r="G625" s="33">
        <v>0</v>
      </c>
      <c r="H625" s="33">
        <v>0</v>
      </c>
      <c r="I625" s="3"/>
      <c r="J625" s="3"/>
      <c r="K625" s="3"/>
      <c r="L625" s="3"/>
      <c r="M625" s="3"/>
      <c r="N625" s="3"/>
      <c r="O625" s="3"/>
      <c r="P625" s="34">
        <f t="shared" si="27"/>
        <v>0</v>
      </c>
      <c r="Q625" s="35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/>
      <c r="X625" s="3"/>
      <c r="Y625" s="3">
        <v>0</v>
      </c>
      <c r="Z625" s="3">
        <v>0</v>
      </c>
      <c r="AA625" s="3">
        <v>0</v>
      </c>
      <c r="AB625" s="3">
        <v>0</v>
      </c>
      <c r="AC625" s="36">
        <f t="shared" si="28"/>
        <v>0</v>
      </c>
      <c r="AD625" s="37">
        <f t="shared" si="29"/>
        <v>0</v>
      </c>
    </row>
    <row r="626" spans="1:30" hidden="1" x14ac:dyDescent="0.25">
      <c r="A626" s="38">
        <v>614</v>
      </c>
      <c r="B626" s="61"/>
      <c r="C626" s="61"/>
      <c r="D626" s="31">
        <v>899999398</v>
      </c>
      <c r="E626" s="31">
        <v>217725777</v>
      </c>
      <c r="F626" s="61" t="s">
        <v>807</v>
      </c>
      <c r="G626" s="33">
        <v>0</v>
      </c>
      <c r="H626" s="33">
        <v>0</v>
      </c>
      <c r="I626" s="3"/>
      <c r="J626" s="3"/>
      <c r="K626" s="3"/>
      <c r="L626" s="3"/>
      <c r="M626" s="3"/>
      <c r="N626" s="3"/>
      <c r="O626" s="3"/>
      <c r="P626" s="34">
        <f t="shared" si="27"/>
        <v>0</v>
      </c>
      <c r="Q626" s="35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/>
      <c r="X626" s="3"/>
      <c r="Y626" s="3">
        <v>0</v>
      </c>
      <c r="Z626" s="3">
        <v>0</v>
      </c>
      <c r="AA626" s="3">
        <v>0</v>
      </c>
      <c r="AB626" s="3">
        <v>0</v>
      </c>
      <c r="AC626" s="36">
        <f t="shared" si="28"/>
        <v>0</v>
      </c>
      <c r="AD626" s="37">
        <f t="shared" si="29"/>
        <v>0</v>
      </c>
    </row>
    <row r="627" spans="1:30" hidden="1" x14ac:dyDescent="0.25">
      <c r="A627" s="29">
        <v>615</v>
      </c>
      <c r="B627" s="61"/>
      <c r="C627" s="61"/>
      <c r="D627" s="31">
        <v>899999700</v>
      </c>
      <c r="E627" s="31">
        <v>217925779</v>
      </c>
      <c r="F627" s="61" t="s">
        <v>808</v>
      </c>
      <c r="G627" s="33">
        <v>0</v>
      </c>
      <c r="H627" s="33">
        <v>0</v>
      </c>
      <c r="I627" s="3"/>
      <c r="J627" s="3"/>
      <c r="K627" s="3"/>
      <c r="L627" s="3"/>
      <c r="M627" s="3"/>
      <c r="N627" s="3"/>
      <c r="O627" s="3"/>
      <c r="P627" s="34">
        <f t="shared" si="27"/>
        <v>0</v>
      </c>
      <c r="Q627" s="35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/>
      <c r="X627" s="3"/>
      <c r="Y627" s="3">
        <v>0</v>
      </c>
      <c r="Z627" s="3">
        <v>0</v>
      </c>
      <c r="AA627" s="3">
        <v>0</v>
      </c>
      <c r="AB627" s="3">
        <v>0</v>
      </c>
      <c r="AC627" s="36">
        <f t="shared" si="28"/>
        <v>0</v>
      </c>
      <c r="AD627" s="37">
        <f t="shared" si="29"/>
        <v>0</v>
      </c>
    </row>
    <row r="628" spans="1:30" hidden="1" x14ac:dyDescent="0.25">
      <c r="A628" s="38">
        <v>616</v>
      </c>
      <c r="B628" s="61"/>
      <c r="C628" s="61"/>
      <c r="D628" s="31">
        <v>899999476</v>
      </c>
      <c r="E628" s="31">
        <v>218125781</v>
      </c>
      <c r="F628" s="61" t="s">
        <v>809</v>
      </c>
      <c r="G628" s="33">
        <v>0</v>
      </c>
      <c r="H628" s="33">
        <v>0</v>
      </c>
      <c r="I628" s="3"/>
      <c r="J628" s="3"/>
      <c r="K628" s="3"/>
      <c r="L628" s="3"/>
      <c r="M628" s="3"/>
      <c r="N628" s="3"/>
      <c r="O628" s="3"/>
      <c r="P628" s="34">
        <f t="shared" si="27"/>
        <v>0</v>
      </c>
      <c r="Q628" s="35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/>
      <c r="X628" s="3"/>
      <c r="Y628" s="3">
        <v>0</v>
      </c>
      <c r="Z628" s="3">
        <v>0</v>
      </c>
      <c r="AA628" s="3">
        <v>0</v>
      </c>
      <c r="AB628" s="3">
        <v>0</v>
      </c>
      <c r="AC628" s="36">
        <f t="shared" si="28"/>
        <v>0</v>
      </c>
      <c r="AD628" s="37">
        <f t="shared" si="29"/>
        <v>0</v>
      </c>
    </row>
    <row r="629" spans="1:30" hidden="1" x14ac:dyDescent="0.25">
      <c r="A629" s="29">
        <v>617</v>
      </c>
      <c r="B629" s="61"/>
      <c r="C629" s="61"/>
      <c r="D629" s="31">
        <v>899999443</v>
      </c>
      <c r="E629" s="31">
        <v>218525785</v>
      </c>
      <c r="F629" s="61" t="s">
        <v>810</v>
      </c>
      <c r="G629" s="33">
        <v>0</v>
      </c>
      <c r="H629" s="33">
        <v>0</v>
      </c>
      <c r="I629" s="3"/>
      <c r="J629" s="3"/>
      <c r="K629" s="3"/>
      <c r="L629" s="3"/>
      <c r="M629" s="3"/>
      <c r="N629" s="3"/>
      <c r="O629" s="3"/>
      <c r="P629" s="34">
        <f t="shared" si="27"/>
        <v>0</v>
      </c>
      <c r="Q629" s="35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/>
      <c r="X629" s="3"/>
      <c r="Y629" s="3">
        <v>0</v>
      </c>
      <c r="Z629" s="3">
        <v>0</v>
      </c>
      <c r="AA629" s="3">
        <v>0</v>
      </c>
      <c r="AB629" s="3">
        <v>0</v>
      </c>
      <c r="AC629" s="36">
        <f t="shared" si="28"/>
        <v>0</v>
      </c>
      <c r="AD629" s="37">
        <f t="shared" si="29"/>
        <v>0</v>
      </c>
    </row>
    <row r="630" spans="1:30" hidden="1" x14ac:dyDescent="0.25">
      <c r="A630" s="38">
        <v>618</v>
      </c>
      <c r="B630" s="61"/>
      <c r="C630" s="61"/>
      <c r="D630" s="31">
        <v>899999481</v>
      </c>
      <c r="E630" s="31">
        <v>219325793</v>
      </c>
      <c r="F630" s="61" t="s">
        <v>811</v>
      </c>
      <c r="G630" s="33">
        <v>0</v>
      </c>
      <c r="H630" s="33">
        <v>0</v>
      </c>
      <c r="I630" s="3"/>
      <c r="J630" s="3"/>
      <c r="K630" s="3"/>
      <c r="L630" s="3"/>
      <c r="M630" s="3"/>
      <c r="N630" s="3"/>
      <c r="O630" s="3"/>
      <c r="P630" s="34">
        <f t="shared" si="27"/>
        <v>0</v>
      </c>
      <c r="Q630" s="35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/>
      <c r="X630" s="3"/>
      <c r="Y630" s="3">
        <v>0</v>
      </c>
      <c r="Z630" s="3">
        <v>0</v>
      </c>
      <c r="AA630" s="3">
        <v>0</v>
      </c>
      <c r="AB630" s="3">
        <v>0</v>
      </c>
      <c r="AC630" s="36">
        <f t="shared" si="28"/>
        <v>0</v>
      </c>
      <c r="AD630" s="37">
        <f t="shared" si="29"/>
        <v>0</v>
      </c>
    </row>
    <row r="631" spans="1:30" hidden="1" x14ac:dyDescent="0.25">
      <c r="A631" s="29">
        <v>619</v>
      </c>
      <c r="B631" s="61"/>
      <c r="C631" s="61"/>
      <c r="D631" s="31">
        <v>800004574</v>
      </c>
      <c r="E631" s="31">
        <v>219725797</v>
      </c>
      <c r="F631" s="61" t="s">
        <v>812</v>
      </c>
      <c r="G631" s="33">
        <v>0</v>
      </c>
      <c r="H631" s="33">
        <v>0</v>
      </c>
      <c r="I631" s="3"/>
      <c r="J631" s="3"/>
      <c r="K631" s="3"/>
      <c r="L631" s="3"/>
      <c r="M631" s="3"/>
      <c r="N631" s="3"/>
      <c r="O631" s="3"/>
      <c r="P631" s="34">
        <f t="shared" si="27"/>
        <v>0</v>
      </c>
      <c r="Q631" s="35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/>
      <c r="X631" s="3"/>
      <c r="Y631" s="3">
        <v>0</v>
      </c>
      <c r="Z631" s="3">
        <v>0</v>
      </c>
      <c r="AA631" s="3">
        <v>0</v>
      </c>
      <c r="AB631" s="3">
        <v>0</v>
      </c>
      <c r="AC631" s="36">
        <f t="shared" si="28"/>
        <v>0</v>
      </c>
      <c r="AD631" s="37">
        <f t="shared" si="29"/>
        <v>0</v>
      </c>
    </row>
    <row r="632" spans="1:30" hidden="1" x14ac:dyDescent="0.25">
      <c r="A632" s="38">
        <v>620</v>
      </c>
      <c r="B632" s="61"/>
      <c r="C632" s="61"/>
      <c r="D632" s="31">
        <v>800095174</v>
      </c>
      <c r="E632" s="31">
        <v>219925799</v>
      </c>
      <c r="F632" s="61" t="s">
        <v>813</v>
      </c>
      <c r="G632" s="33">
        <v>0</v>
      </c>
      <c r="H632" s="33">
        <v>0</v>
      </c>
      <c r="I632" s="3"/>
      <c r="J632" s="3"/>
      <c r="K632" s="3"/>
      <c r="L632" s="3"/>
      <c r="M632" s="3"/>
      <c r="N632" s="3"/>
      <c r="O632" s="3"/>
      <c r="P632" s="34">
        <f t="shared" si="27"/>
        <v>0</v>
      </c>
      <c r="Q632" s="35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/>
      <c r="X632" s="3"/>
      <c r="Y632" s="3">
        <v>0</v>
      </c>
      <c r="Z632" s="3">
        <v>0</v>
      </c>
      <c r="AA632" s="3">
        <v>0</v>
      </c>
      <c r="AB632" s="3">
        <v>0</v>
      </c>
      <c r="AC632" s="36">
        <f t="shared" si="28"/>
        <v>0</v>
      </c>
      <c r="AD632" s="37">
        <f t="shared" si="29"/>
        <v>0</v>
      </c>
    </row>
    <row r="633" spans="1:30" hidden="1" x14ac:dyDescent="0.25">
      <c r="A633" s="29">
        <v>621</v>
      </c>
      <c r="B633" s="61"/>
      <c r="C633" s="61"/>
      <c r="D633" s="31">
        <v>800018689</v>
      </c>
      <c r="E633" s="31">
        <v>210525805</v>
      </c>
      <c r="F633" s="61" t="s">
        <v>814</v>
      </c>
      <c r="G633" s="33">
        <v>0</v>
      </c>
      <c r="H633" s="33">
        <v>0</v>
      </c>
      <c r="I633" s="3"/>
      <c r="J633" s="3"/>
      <c r="K633" s="3"/>
      <c r="L633" s="3"/>
      <c r="M633" s="3"/>
      <c r="N633" s="3"/>
      <c r="O633" s="3"/>
      <c r="P633" s="34">
        <f t="shared" si="27"/>
        <v>0</v>
      </c>
      <c r="Q633" s="35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/>
      <c r="X633" s="3"/>
      <c r="Y633" s="3">
        <v>0</v>
      </c>
      <c r="Z633" s="3">
        <v>0</v>
      </c>
      <c r="AA633" s="3">
        <v>0</v>
      </c>
      <c r="AB633" s="3">
        <v>0</v>
      </c>
      <c r="AC633" s="36">
        <f t="shared" si="28"/>
        <v>0</v>
      </c>
      <c r="AD633" s="37">
        <f t="shared" si="29"/>
        <v>0</v>
      </c>
    </row>
    <row r="634" spans="1:30" hidden="1" x14ac:dyDescent="0.25">
      <c r="A634" s="38">
        <v>622</v>
      </c>
      <c r="B634" s="61"/>
      <c r="C634" s="61"/>
      <c r="D634" s="31">
        <v>800094782</v>
      </c>
      <c r="E634" s="31">
        <v>210725807</v>
      </c>
      <c r="F634" s="61" t="s">
        <v>815</v>
      </c>
      <c r="G634" s="33">
        <v>0</v>
      </c>
      <c r="H634" s="33">
        <v>0</v>
      </c>
      <c r="I634" s="3"/>
      <c r="J634" s="3"/>
      <c r="K634" s="3"/>
      <c r="L634" s="3"/>
      <c r="M634" s="3"/>
      <c r="N634" s="3"/>
      <c r="O634" s="3"/>
      <c r="P634" s="34">
        <f t="shared" si="27"/>
        <v>0</v>
      </c>
      <c r="Q634" s="35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/>
      <c r="X634" s="3"/>
      <c r="Y634" s="3">
        <v>0</v>
      </c>
      <c r="Z634" s="3">
        <v>0</v>
      </c>
      <c r="AA634" s="3">
        <v>0</v>
      </c>
      <c r="AB634" s="3">
        <v>0</v>
      </c>
      <c r="AC634" s="36">
        <f t="shared" si="28"/>
        <v>0</v>
      </c>
      <c r="AD634" s="37">
        <f t="shared" si="29"/>
        <v>0</v>
      </c>
    </row>
    <row r="635" spans="1:30" hidden="1" x14ac:dyDescent="0.25">
      <c r="A635" s="29">
        <v>623</v>
      </c>
      <c r="B635" s="61"/>
      <c r="C635" s="61"/>
      <c r="D635" s="31">
        <v>800093439</v>
      </c>
      <c r="E635" s="31">
        <v>211525815</v>
      </c>
      <c r="F635" s="61" t="s">
        <v>816</v>
      </c>
      <c r="G635" s="33">
        <v>0</v>
      </c>
      <c r="H635" s="33">
        <v>0</v>
      </c>
      <c r="I635" s="3"/>
      <c r="J635" s="3"/>
      <c r="K635" s="3"/>
      <c r="L635" s="3"/>
      <c r="M635" s="3"/>
      <c r="N635" s="3"/>
      <c r="O635" s="3"/>
      <c r="P635" s="34">
        <f t="shared" si="27"/>
        <v>0</v>
      </c>
      <c r="Q635" s="35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/>
      <c r="X635" s="3"/>
      <c r="Y635" s="3">
        <v>0</v>
      </c>
      <c r="Z635" s="3">
        <v>0</v>
      </c>
      <c r="AA635" s="3">
        <v>0</v>
      </c>
      <c r="AB635" s="3">
        <v>0</v>
      </c>
      <c r="AC635" s="36">
        <f t="shared" si="28"/>
        <v>0</v>
      </c>
      <c r="AD635" s="37">
        <f t="shared" si="29"/>
        <v>0</v>
      </c>
    </row>
    <row r="636" spans="1:30" hidden="1" x14ac:dyDescent="0.25">
      <c r="A636" s="38">
        <v>624</v>
      </c>
      <c r="B636" s="61"/>
      <c r="C636" s="61"/>
      <c r="D636" s="31">
        <v>899999428</v>
      </c>
      <c r="E636" s="31">
        <v>211725817</v>
      </c>
      <c r="F636" s="61" t="s">
        <v>817</v>
      </c>
      <c r="G636" s="33">
        <v>0</v>
      </c>
      <c r="H636" s="33">
        <v>0</v>
      </c>
      <c r="I636" s="3"/>
      <c r="J636" s="3"/>
      <c r="K636" s="3"/>
      <c r="L636" s="3"/>
      <c r="M636" s="3"/>
      <c r="N636" s="3"/>
      <c r="O636" s="3"/>
      <c r="P636" s="34">
        <f t="shared" si="27"/>
        <v>0</v>
      </c>
      <c r="Q636" s="35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/>
      <c r="X636" s="3"/>
      <c r="Y636" s="3">
        <v>0</v>
      </c>
      <c r="Z636" s="3">
        <v>0</v>
      </c>
      <c r="AA636" s="3">
        <v>0</v>
      </c>
      <c r="AB636" s="3">
        <v>0</v>
      </c>
      <c r="AC636" s="36">
        <f t="shared" si="28"/>
        <v>0</v>
      </c>
      <c r="AD636" s="37">
        <f t="shared" si="29"/>
        <v>0</v>
      </c>
    </row>
    <row r="637" spans="1:30" hidden="1" x14ac:dyDescent="0.25">
      <c r="A637" s="29">
        <v>625</v>
      </c>
      <c r="B637" s="61"/>
      <c r="C637" s="61"/>
      <c r="D637" s="31">
        <v>800072715</v>
      </c>
      <c r="E637" s="31">
        <v>212325823</v>
      </c>
      <c r="F637" s="61" t="s">
        <v>818</v>
      </c>
      <c r="G637" s="33">
        <v>0</v>
      </c>
      <c r="H637" s="33">
        <v>0</v>
      </c>
      <c r="I637" s="3"/>
      <c r="J637" s="3"/>
      <c r="K637" s="3"/>
      <c r="L637" s="3"/>
      <c r="M637" s="3"/>
      <c r="N637" s="3"/>
      <c r="O637" s="3"/>
      <c r="P637" s="34">
        <f t="shared" si="27"/>
        <v>0</v>
      </c>
      <c r="Q637" s="35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/>
      <c r="X637" s="3"/>
      <c r="Y637" s="3">
        <v>0</v>
      </c>
      <c r="Z637" s="3">
        <v>0</v>
      </c>
      <c r="AA637" s="3">
        <v>0</v>
      </c>
      <c r="AB637" s="3">
        <v>0</v>
      </c>
      <c r="AC637" s="36">
        <f t="shared" si="28"/>
        <v>0</v>
      </c>
      <c r="AD637" s="37">
        <f t="shared" si="29"/>
        <v>0</v>
      </c>
    </row>
    <row r="638" spans="1:30" hidden="1" x14ac:dyDescent="0.25">
      <c r="A638" s="38">
        <v>626</v>
      </c>
      <c r="B638" s="61"/>
      <c r="C638" s="61"/>
      <c r="D638" s="31">
        <v>899999385</v>
      </c>
      <c r="E638" s="31">
        <v>213925839</v>
      </c>
      <c r="F638" s="61" t="s">
        <v>819</v>
      </c>
      <c r="G638" s="33">
        <v>0</v>
      </c>
      <c r="H638" s="33">
        <v>0</v>
      </c>
      <c r="I638" s="3"/>
      <c r="J638" s="3"/>
      <c r="K638" s="3"/>
      <c r="L638" s="3"/>
      <c r="M638" s="3"/>
      <c r="N638" s="3"/>
      <c r="O638" s="3"/>
      <c r="P638" s="34">
        <f t="shared" si="27"/>
        <v>0</v>
      </c>
      <c r="Q638" s="35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/>
      <c r="X638" s="3"/>
      <c r="Y638" s="3">
        <v>0</v>
      </c>
      <c r="Z638" s="3">
        <v>0</v>
      </c>
      <c r="AA638" s="3">
        <v>0</v>
      </c>
      <c r="AB638" s="3">
        <v>0</v>
      </c>
      <c r="AC638" s="36">
        <f t="shared" si="28"/>
        <v>0</v>
      </c>
      <c r="AD638" s="37">
        <f t="shared" si="29"/>
        <v>0</v>
      </c>
    </row>
    <row r="639" spans="1:30" hidden="1" x14ac:dyDescent="0.25">
      <c r="A639" s="29">
        <v>627</v>
      </c>
      <c r="B639" s="61"/>
      <c r="C639" s="61"/>
      <c r="D639" s="31">
        <v>800095568</v>
      </c>
      <c r="E639" s="31">
        <v>214125841</v>
      </c>
      <c r="F639" s="61" t="s">
        <v>820</v>
      </c>
      <c r="G639" s="33">
        <v>0</v>
      </c>
      <c r="H639" s="33">
        <v>0</v>
      </c>
      <c r="I639" s="3"/>
      <c r="J639" s="3"/>
      <c r="K639" s="3"/>
      <c r="L639" s="3"/>
      <c r="M639" s="3"/>
      <c r="N639" s="3"/>
      <c r="O639" s="3"/>
      <c r="P639" s="34">
        <f t="shared" si="27"/>
        <v>0</v>
      </c>
      <c r="Q639" s="35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/>
      <c r="X639" s="3"/>
      <c r="Y639" s="3">
        <v>0</v>
      </c>
      <c r="Z639" s="3">
        <v>0</v>
      </c>
      <c r="AA639" s="3">
        <v>0</v>
      </c>
      <c r="AB639" s="3">
        <v>0</v>
      </c>
      <c r="AC639" s="36">
        <f t="shared" si="28"/>
        <v>0</v>
      </c>
      <c r="AD639" s="37">
        <f t="shared" si="29"/>
        <v>0</v>
      </c>
    </row>
    <row r="640" spans="1:30" hidden="1" x14ac:dyDescent="0.25">
      <c r="A640" s="38">
        <v>628</v>
      </c>
      <c r="B640" s="61"/>
      <c r="C640" s="61"/>
      <c r="D640" s="31">
        <v>899999281</v>
      </c>
      <c r="E640" s="31">
        <v>214325843</v>
      </c>
      <c r="F640" s="61" t="s">
        <v>821</v>
      </c>
      <c r="G640" s="33">
        <v>0</v>
      </c>
      <c r="H640" s="33">
        <v>0</v>
      </c>
      <c r="I640" s="3"/>
      <c r="J640" s="3"/>
      <c r="K640" s="3"/>
      <c r="L640" s="3"/>
      <c r="M640" s="3"/>
      <c r="N640" s="3"/>
      <c r="O640" s="3"/>
      <c r="P640" s="34">
        <f t="shared" si="27"/>
        <v>0</v>
      </c>
      <c r="Q640" s="35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/>
      <c r="X640" s="3"/>
      <c r="Y640" s="3">
        <v>0</v>
      </c>
      <c r="Z640" s="3">
        <v>0</v>
      </c>
      <c r="AA640" s="3">
        <v>0</v>
      </c>
      <c r="AB640" s="3">
        <v>0</v>
      </c>
      <c r="AC640" s="36">
        <f t="shared" si="28"/>
        <v>0</v>
      </c>
      <c r="AD640" s="37">
        <f t="shared" si="29"/>
        <v>0</v>
      </c>
    </row>
    <row r="641" spans="1:30" hidden="1" x14ac:dyDescent="0.25">
      <c r="A641" s="29">
        <v>629</v>
      </c>
      <c r="B641" s="61"/>
      <c r="C641" s="61"/>
      <c r="D641" s="31">
        <v>899999388</v>
      </c>
      <c r="E641" s="31">
        <v>214525845</v>
      </c>
      <c r="F641" s="61" t="s">
        <v>822</v>
      </c>
      <c r="G641" s="33">
        <v>0</v>
      </c>
      <c r="H641" s="33">
        <v>0</v>
      </c>
      <c r="I641" s="3"/>
      <c r="J641" s="3"/>
      <c r="K641" s="3"/>
      <c r="L641" s="3"/>
      <c r="M641" s="3"/>
      <c r="N641" s="3"/>
      <c r="O641" s="3"/>
      <c r="P641" s="34">
        <f t="shared" si="27"/>
        <v>0</v>
      </c>
      <c r="Q641" s="35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/>
      <c r="X641" s="3"/>
      <c r="Y641" s="3">
        <v>0</v>
      </c>
      <c r="Z641" s="3">
        <v>0</v>
      </c>
      <c r="AA641" s="3">
        <v>0</v>
      </c>
      <c r="AB641" s="3">
        <v>0</v>
      </c>
      <c r="AC641" s="36">
        <f t="shared" si="28"/>
        <v>0</v>
      </c>
      <c r="AD641" s="37">
        <f t="shared" si="29"/>
        <v>0</v>
      </c>
    </row>
    <row r="642" spans="1:30" hidden="1" x14ac:dyDescent="0.25">
      <c r="A642" s="38">
        <v>630</v>
      </c>
      <c r="B642" s="61"/>
      <c r="C642" s="61"/>
      <c r="D642" s="31">
        <v>899999407</v>
      </c>
      <c r="E642" s="31">
        <v>215125851</v>
      </c>
      <c r="F642" s="61" t="s">
        <v>823</v>
      </c>
      <c r="G642" s="33">
        <v>0</v>
      </c>
      <c r="H642" s="33">
        <v>0</v>
      </c>
      <c r="I642" s="3"/>
      <c r="J642" s="3"/>
      <c r="K642" s="3"/>
      <c r="L642" s="3"/>
      <c r="M642" s="3"/>
      <c r="N642" s="3"/>
      <c r="O642" s="3"/>
      <c r="P642" s="34">
        <f t="shared" si="27"/>
        <v>0</v>
      </c>
      <c r="Q642" s="35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/>
      <c r="X642" s="3"/>
      <c r="Y642" s="3">
        <v>0</v>
      </c>
      <c r="Z642" s="3">
        <v>0</v>
      </c>
      <c r="AA642" s="3">
        <v>0</v>
      </c>
      <c r="AB642" s="3">
        <v>0</v>
      </c>
      <c r="AC642" s="36">
        <f t="shared" si="28"/>
        <v>0</v>
      </c>
      <c r="AD642" s="37">
        <f t="shared" si="29"/>
        <v>0</v>
      </c>
    </row>
    <row r="643" spans="1:30" hidden="1" x14ac:dyDescent="0.25">
      <c r="A643" s="29">
        <v>631</v>
      </c>
      <c r="B643" s="61"/>
      <c r="C643" s="61"/>
      <c r="D643" s="31">
        <v>899999448</v>
      </c>
      <c r="E643" s="31">
        <v>216225862</v>
      </c>
      <c r="F643" s="61" t="s">
        <v>824</v>
      </c>
      <c r="G643" s="33">
        <v>0</v>
      </c>
      <c r="H643" s="33">
        <v>0</v>
      </c>
      <c r="I643" s="3"/>
      <c r="J643" s="3"/>
      <c r="K643" s="3"/>
      <c r="L643" s="3"/>
      <c r="M643" s="3"/>
      <c r="N643" s="3"/>
      <c r="O643" s="3"/>
      <c r="P643" s="34">
        <f t="shared" si="27"/>
        <v>0</v>
      </c>
      <c r="Q643" s="35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/>
      <c r="X643" s="3"/>
      <c r="Y643" s="3">
        <v>0</v>
      </c>
      <c r="Z643" s="3">
        <v>0</v>
      </c>
      <c r="AA643" s="3">
        <v>0</v>
      </c>
      <c r="AB643" s="3">
        <v>0</v>
      </c>
      <c r="AC643" s="36">
        <f t="shared" si="28"/>
        <v>0</v>
      </c>
      <c r="AD643" s="37">
        <f t="shared" si="29"/>
        <v>0</v>
      </c>
    </row>
    <row r="644" spans="1:30" hidden="1" x14ac:dyDescent="0.25">
      <c r="A644" s="38">
        <v>632</v>
      </c>
      <c r="B644" s="61"/>
      <c r="C644" s="61"/>
      <c r="D644" s="31">
        <v>899999709</v>
      </c>
      <c r="E644" s="31">
        <v>216725867</v>
      </c>
      <c r="F644" s="61" t="s">
        <v>825</v>
      </c>
      <c r="G644" s="33">
        <v>0</v>
      </c>
      <c r="H644" s="33">
        <v>0</v>
      </c>
      <c r="I644" s="3"/>
      <c r="J644" s="3"/>
      <c r="K644" s="3"/>
      <c r="L644" s="3"/>
      <c r="M644" s="3"/>
      <c r="N644" s="3"/>
      <c r="O644" s="3"/>
      <c r="P644" s="34">
        <f t="shared" si="27"/>
        <v>0</v>
      </c>
      <c r="Q644" s="35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/>
      <c r="X644" s="3"/>
      <c r="Y644" s="3">
        <v>0</v>
      </c>
      <c r="Z644" s="3">
        <v>0</v>
      </c>
      <c r="AA644" s="3">
        <v>0</v>
      </c>
      <c r="AB644" s="3">
        <v>0</v>
      </c>
      <c r="AC644" s="36">
        <f t="shared" si="28"/>
        <v>0</v>
      </c>
      <c r="AD644" s="37">
        <f t="shared" si="29"/>
        <v>0</v>
      </c>
    </row>
    <row r="645" spans="1:30" hidden="1" x14ac:dyDescent="0.25">
      <c r="A645" s="29">
        <v>633</v>
      </c>
      <c r="B645" s="61"/>
      <c r="C645" s="61"/>
      <c r="D645" s="31">
        <v>899999447</v>
      </c>
      <c r="E645" s="31">
        <v>217125871</v>
      </c>
      <c r="F645" s="61" t="s">
        <v>826</v>
      </c>
      <c r="G645" s="33">
        <v>0</v>
      </c>
      <c r="H645" s="33">
        <v>0</v>
      </c>
      <c r="I645" s="3"/>
      <c r="J645" s="3"/>
      <c r="K645" s="3"/>
      <c r="L645" s="3"/>
      <c r="M645" s="3"/>
      <c r="N645" s="3"/>
      <c r="O645" s="3"/>
      <c r="P645" s="34">
        <f t="shared" si="27"/>
        <v>0</v>
      </c>
      <c r="Q645" s="35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/>
      <c r="X645" s="3"/>
      <c r="Y645" s="3">
        <v>0</v>
      </c>
      <c r="Z645" s="3">
        <v>0</v>
      </c>
      <c r="AA645" s="3">
        <v>0</v>
      </c>
      <c r="AB645" s="3">
        <v>0</v>
      </c>
      <c r="AC645" s="36">
        <f t="shared" si="28"/>
        <v>0</v>
      </c>
      <c r="AD645" s="37">
        <f t="shared" si="29"/>
        <v>0</v>
      </c>
    </row>
    <row r="646" spans="1:30" hidden="1" x14ac:dyDescent="0.25">
      <c r="A646" s="38">
        <v>634</v>
      </c>
      <c r="B646" s="61"/>
      <c r="C646" s="61"/>
      <c r="D646" s="31">
        <v>899999445</v>
      </c>
      <c r="E646" s="31">
        <v>217325873</v>
      </c>
      <c r="F646" s="61" t="s">
        <v>827</v>
      </c>
      <c r="G646" s="33">
        <v>0</v>
      </c>
      <c r="H646" s="33">
        <v>0</v>
      </c>
      <c r="I646" s="3"/>
      <c r="J646" s="3"/>
      <c r="K646" s="3"/>
      <c r="L646" s="3"/>
      <c r="M646" s="3"/>
      <c r="N646" s="3"/>
      <c r="O646" s="3"/>
      <c r="P646" s="34">
        <f t="shared" si="27"/>
        <v>0</v>
      </c>
      <c r="Q646" s="35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/>
      <c r="X646" s="3"/>
      <c r="Y646" s="3">
        <v>0</v>
      </c>
      <c r="Z646" s="3">
        <v>0</v>
      </c>
      <c r="AA646" s="3">
        <v>0</v>
      </c>
      <c r="AB646" s="3">
        <v>0</v>
      </c>
      <c r="AC646" s="36">
        <f t="shared" si="28"/>
        <v>0</v>
      </c>
      <c r="AD646" s="37">
        <f t="shared" si="29"/>
        <v>0</v>
      </c>
    </row>
    <row r="647" spans="1:30" hidden="1" x14ac:dyDescent="0.25">
      <c r="A647" s="29">
        <v>635</v>
      </c>
      <c r="B647" s="61"/>
      <c r="C647" s="61"/>
      <c r="D647" s="31">
        <v>899999312</v>
      </c>
      <c r="E647" s="31">
        <v>217525875</v>
      </c>
      <c r="F647" s="61" t="s">
        <v>828</v>
      </c>
      <c r="G647" s="33">
        <v>0</v>
      </c>
      <c r="H647" s="33">
        <v>0</v>
      </c>
      <c r="I647" s="3"/>
      <c r="J647" s="3"/>
      <c r="K647" s="3"/>
      <c r="L647" s="3"/>
      <c r="M647" s="3"/>
      <c r="N647" s="3"/>
      <c r="O647" s="3"/>
      <c r="P647" s="34">
        <f t="shared" si="27"/>
        <v>0</v>
      </c>
      <c r="Q647" s="35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/>
      <c r="X647" s="3"/>
      <c r="Y647" s="3">
        <v>0</v>
      </c>
      <c r="Z647" s="3">
        <v>0</v>
      </c>
      <c r="AA647" s="3">
        <v>0</v>
      </c>
      <c r="AB647" s="3">
        <v>0</v>
      </c>
      <c r="AC647" s="36">
        <f t="shared" si="28"/>
        <v>0</v>
      </c>
      <c r="AD647" s="37">
        <f t="shared" si="29"/>
        <v>0</v>
      </c>
    </row>
    <row r="648" spans="1:30" hidden="1" x14ac:dyDescent="0.25">
      <c r="A648" s="38">
        <v>636</v>
      </c>
      <c r="B648" s="61"/>
      <c r="C648" s="61"/>
      <c r="D648" s="31">
        <v>890680142</v>
      </c>
      <c r="E648" s="31">
        <v>217825878</v>
      </c>
      <c r="F648" s="61" t="s">
        <v>829</v>
      </c>
      <c r="G648" s="33">
        <v>0</v>
      </c>
      <c r="H648" s="33">
        <v>0</v>
      </c>
      <c r="I648" s="3"/>
      <c r="J648" s="3"/>
      <c r="K648" s="3"/>
      <c r="L648" s="3"/>
      <c r="M648" s="3"/>
      <c r="N648" s="3"/>
      <c r="O648" s="3"/>
      <c r="P648" s="34">
        <f t="shared" si="27"/>
        <v>0</v>
      </c>
      <c r="Q648" s="35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/>
      <c r="X648" s="3"/>
      <c r="Y648" s="3">
        <v>0</v>
      </c>
      <c r="Z648" s="3">
        <v>0</v>
      </c>
      <c r="AA648" s="3">
        <v>0</v>
      </c>
      <c r="AB648" s="3">
        <v>0</v>
      </c>
      <c r="AC648" s="36">
        <f t="shared" si="28"/>
        <v>0</v>
      </c>
      <c r="AD648" s="37">
        <f t="shared" si="29"/>
        <v>0</v>
      </c>
    </row>
    <row r="649" spans="1:30" hidden="1" x14ac:dyDescent="0.25">
      <c r="A649" s="29">
        <v>637</v>
      </c>
      <c r="B649" s="61"/>
      <c r="C649" s="61"/>
      <c r="D649" s="31">
        <v>800094776</v>
      </c>
      <c r="E649" s="31">
        <v>218525885</v>
      </c>
      <c r="F649" s="61" t="s">
        <v>830</v>
      </c>
      <c r="G649" s="33">
        <v>0</v>
      </c>
      <c r="H649" s="33">
        <v>0</v>
      </c>
      <c r="I649" s="3"/>
      <c r="J649" s="3"/>
      <c r="K649" s="3"/>
      <c r="L649" s="3"/>
      <c r="M649" s="3"/>
      <c r="N649" s="3"/>
      <c r="O649" s="3"/>
      <c r="P649" s="34">
        <f t="shared" si="27"/>
        <v>0</v>
      </c>
      <c r="Q649" s="35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/>
      <c r="X649" s="3"/>
      <c r="Y649" s="3">
        <v>0</v>
      </c>
      <c r="Z649" s="3">
        <v>0</v>
      </c>
      <c r="AA649" s="3">
        <v>0</v>
      </c>
      <c r="AB649" s="3">
        <v>0</v>
      </c>
      <c r="AC649" s="36">
        <f t="shared" si="28"/>
        <v>0</v>
      </c>
      <c r="AD649" s="37">
        <f t="shared" si="29"/>
        <v>0</v>
      </c>
    </row>
    <row r="650" spans="1:30" hidden="1" x14ac:dyDescent="0.25">
      <c r="A650" s="38">
        <v>638</v>
      </c>
      <c r="B650" s="61"/>
      <c r="C650" s="61"/>
      <c r="D650" s="31">
        <v>800094778</v>
      </c>
      <c r="E650" s="31">
        <v>219825898</v>
      </c>
      <c r="F650" s="61" t="s">
        <v>831</v>
      </c>
      <c r="G650" s="33">
        <v>0</v>
      </c>
      <c r="H650" s="33">
        <v>0</v>
      </c>
      <c r="I650" s="3"/>
      <c r="J650" s="3"/>
      <c r="K650" s="3"/>
      <c r="L650" s="3"/>
      <c r="M650" s="3"/>
      <c r="N650" s="3"/>
      <c r="O650" s="3"/>
      <c r="P650" s="34">
        <f t="shared" si="27"/>
        <v>0</v>
      </c>
      <c r="Q650" s="35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/>
      <c r="X650" s="3"/>
      <c r="Y650" s="3">
        <v>0</v>
      </c>
      <c r="Z650" s="3">
        <v>0</v>
      </c>
      <c r="AA650" s="3">
        <v>0</v>
      </c>
      <c r="AB650" s="3">
        <v>0</v>
      </c>
      <c r="AC650" s="36">
        <f t="shared" si="28"/>
        <v>0</v>
      </c>
      <c r="AD650" s="37">
        <f t="shared" si="29"/>
        <v>0</v>
      </c>
    </row>
    <row r="651" spans="1:30" hidden="1" x14ac:dyDescent="0.25">
      <c r="A651" s="29">
        <v>639</v>
      </c>
      <c r="B651" s="61"/>
      <c r="C651" s="61"/>
      <c r="D651" s="31">
        <v>891680050</v>
      </c>
      <c r="E651" s="31">
        <v>210627006</v>
      </c>
      <c r="F651" s="61" t="s">
        <v>832</v>
      </c>
      <c r="G651" s="33">
        <v>0</v>
      </c>
      <c r="H651" s="33">
        <v>0</v>
      </c>
      <c r="I651" s="3"/>
      <c r="J651" s="3"/>
      <c r="K651" s="3"/>
      <c r="L651" s="3"/>
      <c r="M651" s="3"/>
      <c r="N651" s="3"/>
      <c r="O651" s="3"/>
      <c r="P651" s="34">
        <f t="shared" si="27"/>
        <v>0</v>
      </c>
      <c r="Q651" s="35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/>
      <c r="X651" s="3"/>
      <c r="Y651" s="3">
        <v>0</v>
      </c>
      <c r="Z651" s="3">
        <v>0</v>
      </c>
      <c r="AA651" s="3">
        <v>0</v>
      </c>
      <c r="AB651" s="3">
        <v>0</v>
      </c>
      <c r="AC651" s="36">
        <f t="shared" si="28"/>
        <v>0</v>
      </c>
      <c r="AD651" s="37">
        <f t="shared" si="29"/>
        <v>0</v>
      </c>
    </row>
    <row r="652" spans="1:30" hidden="1" x14ac:dyDescent="0.25">
      <c r="A652" s="38">
        <v>640</v>
      </c>
      <c r="B652" s="61"/>
      <c r="C652" s="61"/>
      <c r="D652" s="31">
        <v>891600062</v>
      </c>
      <c r="E652" s="31">
        <v>212527025</v>
      </c>
      <c r="F652" s="61" t="s">
        <v>833</v>
      </c>
      <c r="G652" s="33">
        <v>0</v>
      </c>
      <c r="H652" s="33">
        <v>0</v>
      </c>
      <c r="I652" s="3"/>
      <c r="J652" s="3"/>
      <c r="K652" s="3"/>
      <c r="L652" s="3"/>
      <c r="M652" s="3"/>
      <c r="N652" s="3"/>
      <c r="O652" s="3"/>
      <c r="P652" s="34">
        <f t="shared" si="27"/>
        <v>0</v>
      </c>
      <c r="Q652" s="35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/>
      <c r="X652" s="3"/>
      <c r="Y652" s="3">
        <v>0</v>
      </c>
      <c r="Z652" s="3">
        <v>0</v>
      </c>
      <c r="AA652" s="3">
        <v>0</v>
      </c>
      <c r="AB652" s="3">
        <v>0</v>
      </c>
      <c r="AC652" s="36">
        <f t="shared" si="28"/>
        <v>0</v>
      </c>
      <c r="AD652" s="37">
        <f t="shared" si="29"/>
        <v>0</v>
      </c>
    </row>
    <row r="653" spans="1:30" hidden="1" x14ac:dyDescent="0.25">
      <c r="A653" s="29">
        <v>641</v>
      </c>
      <c r="B653" s="61"/>
      <c r="C653" s="61"/>
      <c r="D653" s="31">
        <v>818000395</v>
      </c>
      <c r="E653" s="31">
        <v>215027050</v>
      </c>
      <c r="F653" s="61" t="s">
        <v>834</v>
      </c>
      <c r="G653" s="33">
        <v>0</v>
      </c>
      <c r="H653" s="33">
        <v>0</v>
      </c>
      <c r="I653" s="3"/>
      <c r="J653" s="3"/>
      <c r="K653" s="3"/>
      <c r="L653" s="3"/>
      <c r="M653" s="3"/>
      <c r="N653" s="3"/>
      <c r="O653" s="3"/>
      <c r="P653" s="34">
        <f t="shared" si="27"/>
        <v>0</v>
      </c>
      <c r="Q653" s="35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/>
      <c r="X653" s="3"/>
      <c r="Y653" s="3">
        <v>0</v>
      </c>
      <c r="Z653" s="3">
        <v>0</v>
      </c>
      <c r="AA653" s="3">
        <v>0</v>
      </c>
      <c r="AB653" s="3">
        <v>0</v>
      </c>
      <c r="AC653" s="36">
        <f t="shared" si="28"/>
        <v>0</v>
      </c>
      <c r="AD653" s="37">
        <f t="shared" si="29"/>
        <v>0</v>
      </c>
    </row>
    <row r="654" spans="1:30" hidden="1" x14ac:dyDescent="0.25">
      <c r="A654" s="38">
        <v>642</v>
      </c>
      <c r="B654" s="61"/>
      <c r="C654" s="61"/>
      <c r="D654" s="31">
        <v>891680055</v>
      </c>
      <c r="E654" s="31">
        <v>217327073</v>
      </c>
      <c r="F654" s="61" t="s">
        <v>835</v>
      </c>
      <c r="G654" s="33">
        <v>0</v>
      </c>
      <c r="H654" s="33">
        <v>0</v>
      </c>
      <c r="I654" s="3"/>
      <c r="J654" s="3"/>
      <c r="K654" s="3"/>
      <c r="L654" s="3"/>
      <c r="M654" s="3"/>
      <c r="N654" s="3"/>
      <c r="O654" s="3"/>
      <c r="P654" s="34">
        <f t="shared" ref="P654:P717" si="30">SUM(G654:N654)</f>
        <v>0</v>
      </c>
      <c r="Q654" s="35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/>
      <c r="X654" s="3"/>
      <c r="Y654" s="3">
        <v>0</v>
      </c>
      <c r="Z654" s="3">
        <v>0</v>
      </c>
      <c r="AA654" s="3">
        <v>0</v>
      </c>
      <c r="AB654" s="3">
        <v>0</v>
      </c>
      <c r="AC654" s="36">
        <f t="shared" ref="AC654:AC717" si="31">SUM(R654:AB654)</f>
        <v>0</v>
      </c>
      <c r="AD654" s="37">
        <f t="shared" ref="AD654:AD717" si="32">+P654+Q654-AC654</f>
        <v>0</v>
      </c>
    </row>
    <row r="655" spans="1:30" hidden="1" x14ac:dyDescent="0.25">
      <c r="A655" s="29">
        <v>643</v>
      </c>
      <c r="B655" s="61"/>
      <c r="C655" s="61"/>
      <c r="D655" s="31">
        <v>891680395</v>
      </c>
      <c r="E655" s="31">
        <v>217527075</v>
      </c>
      <c r="F655" s="61" t="s">
        <v>836</v>
      </c>
      <c r="G655" s="33">
        <v>0</v>
      </c>
      <c r="H655" s="33">
        <v>0</v>
      </c>
      <c r="I655" s="3"/>
      <c r="J655" s="3"/>
      <c r="K655" s="3"/>
      <c r="L655" s="3"/>
      <c r="M655" s="3"/>
      <c r="N655" s="3"/>
      <c r="O655" s="3"/>
      <c r="P655" s="34">
        <f t="shared" si="30"/>
        <v>0</v>
      </c>
      <c r="Q655" s="35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/>
      <c r="X655" s="3"/>
      <c r="Y655" s="3">
        <v>0</v>
      </c>
      <c r="Z655" s="3">
        <v>0</v>
      </c>
      <c r="AA655" s="3">
        <v>0</v>
      </c>
      <c r="AB655" s="3">
        <v>0</v>
      </c>
      <c r="AC655" s="36">
        <f t="shared" si="31"/>
        <v>0</v>
      </c>
      <c r="AD655" s="37">
        <f t="shared" si="32"/>
        <v>0</v>
      </c>
    </row>
    <row r="656" spans="1:30" hidden="1" x14ac:dyDescent="0.25">
      <c r="A656" s="38">
        <v>644</v>
      </c>
      <c r="B656" s="61"/>
      <c r="C656" s="61"/>
      <c r="D656" s="31">
        <v>800095589</v>
      </c>
      <c r="E656" s="31">
        <v>217727077</v>
      </c>
      <c r="F656" s="61" t="s">
        <v>837</v>
      </c>
      <c r="G656" s="33">
        <v>0</v>
      </c>
      <c r="H656" s="33">
        <v>0</v>
      </c>
      <c r="I656" s="3"/>
      <c r="J656" s="3"/>
      <c r="K656" s="3"/>
      <c r="L656" s="3"/>
      <c r="M656" s="3"/>
      <c r="N656" s="3"/>
      <c r="O656" s="3"/>
      <c r="P656" s="34">
        <f t="shared" si="30"/>
        <v>0</v>
      </c>
      <c r="Q656" s="35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/>
      <c r="X656" s="3"/>
      <c r="Y656" s="3">
        <v>0</v>
      </c>
      <c r="Z656" s="3">
        <v>0</v>
      </c>
      <c r="AA656" s="3">
        <v>0</v>
      </c>
      <c r="AB656" s="3">
        <v>0</v>
      </c>
      <c r="AC656" s="36">
        <f t="shared" si="31"/>
        <v>0</v>
      </c>
      <c r="AD656" s="37">
        <f t="shared" si="32"/>
        <v>0</v>
      </c>
    </row>
    <row r="657" spans="1:30" hidden="1" x14ac:dyDescent="0.25">
      <c r="A657" s="29">
        <v>645</v>
      </c>
      <c r="B657" s="61"/>
      <c r="C657" s="61"/>
      <c r="D657" s="31">
        <v>800070375</v>
      </c>
      <c r="E657" s="31">
        <v>219927099</v>
      </c>
      <c r="F657" s="61" t="s">
        <v>838</v>
      </c>
      <c r="G657" s="33">
        <v>0</v>
      </c>
      <c r="H657" s="33">
        <v>0</v>
      </c>
      <c r="I657" s="3"/>
      <c r="J657" s="3"/>
      <c r="K657" s="3"/>
      <c r="L657" s="3"/>
      <c r="M657" s="3"/>
      <c r="N657" s="3"/>
      <c r="O657" s="3"/>
      <c r="P657" s="34">
        <f t="shared" si="30"/>
        <v>0</v>
      </c>
      <c r="Q657" s="35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/>
      <c r="X657" s="3"/>
      <c r="Y657" s="3">
        <v>0</v>
      </c>
      <c r="Z657" s="3">
        <v>0</v>
      </c>
      <c r="AA657" s="3">
        <v>0</v>
      </c>
      <c r="AB657" s="3">
        <v>0</v>
      </c>
      <c r="AC657" s="36">
        <f t="shared" si="31"/>
        <v>0</v>
      </c>
      <c r="AD657" s="37">
        <f t="shared" si="32"/>
        <v>0</v>
      </c>
    </row>
    <row r="658" spans="1:30" hidden="1" x14ac:dyDescent="0.25">
      <c r="A658" s="38">
        <v>646</v>
      </c>
      <c r="B658" s="61"/>
      <c r="C658" s="61"/>
      <c r="D658" s="31">
        <v>800239414</v>
      </c>
      <c r="E658" s="31">
        <v>213527135</v>
      </c>
      <c r="F658" s="61" t="s">
        <v>839</v>
      </c>
      <c r="G658" s="33">
        <v>0</v>
      </c>
      <c r="H658" s="33">
        <v>0</v>
      </c>
      <c r="I658" s="3"/>
      <c r="J658" s="3"/>
      <c r="K658" s="3"/>
      <c r="L658" s="3"/>
      <c r="M658" s="3"/>
      <c r="N658" s="3"/>
      <c r="O658" s="3"/>
      <c r="P658" s="34">
        <f t="shared" si="30"/>
        <v>0</v>
      </c>
      <c r="Q658" s="35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/>
      <c r="X658" s="3"/>
      <c r="Y658" s="3">
        <v>0</v>
      </c>
      <c r="Z658" s="3">
        <v>0</v>
      </c>
      <c r="AA658" s="3">
        <v>0</v>
      </c>
      <c r="AB658" s="3">
        <v>0</v>
      </c>
      <c r="AC658" s="36">
        <f t="shared" si="31"/>
        <v>0</v>
      </c>
      <c r="AD658" s="37">
        <f t="shared" si="32"/>
        <v>0</v>
      </c>
    </row>
    <row r="659" spans="1:30" hidden="1" x14ac:dyDescent="0.25">
      <c r="A659" s="29">
        <v>647</v>
      </c>
      <c r="B659" s="61"/>
      <c r="C659" s="61"/>
      <c r="D659" s="31">
        <v>818001341</v>
      </c>
      <c r="E659" s="31">
        <v>215027150</v>
      </c>
      <c r="F659" s="61" t="s">
        <v>840</v>
      </c>
      <c r="G659" s="33">
        <v>0</v>
      </c>
      <c r="H659" s="33">
        <v>0</v>
      </c>
      <c r="I659" s="3"/>
      <c r="J659" s="3"/>
      <c r="K659" s="3"/>
      <c r="L659" s="3"/>
      <c r="M659" s="3"/>
      <c r="N659" s="3"/>
      <c r="O659" s="3"/>
      <c r="P659" s="34">
        <f t="shared" si="30"/>
        <v>0</v>
      </c>
      <c r="Q659" s="35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/>
      <c r="X659" s="3"/>
      <c r="Y659" s="3">
        <v>0</v>
      </c>
      <c r="Z659" s="3">
        <v>0</v>
      </c>
      <c r="AA659" s="3">
        <v>0</v>
      </c>
      <c r="AB659" s="3">
        <v>0</v>
      </c>
      <c r="AC659" s="36">
        <f t="shared" si="31"/>
        <v>0</v>
      </c>
      <c r="AD659" s="37">
        <f t="shared" si="32"/>
        <v>0</v>
      </c>
    </row>
    <row r="660" spans="1:30" hidden="1" x14ac:dyDescent="0.25">
      <c r="A660" s="38">
        <v>648</v>
      </c>
      <c r="B660" s="61"/>
      <c r="C660" s="61"/>
      <c r="D660" s="31">
        <v>818001202</v>
      </c>
      <c r="E660" s="31">
        <v>216027160</v>
      </c>
      <c r="F660" s="61" t="s">
        <v>841</v>
      </c>
      <c r="G660" s="33">
        <v>0</v>
      </c>
      <c r="H660" s="33">
        <v>0</v>
      </c>
      <c r="I660" s="3"/>
      <c r="J660" s="3"/>
      <c r="K660" s="3"/>
      <c r="L660" s="3"/>
      <c r="M660" s="3"/>
      <c r="N660" s="3"/>
      <c r="O660" s="3"/>
      <c r="P660" s="34">
        <f t="shared" si="30"/>
        <v>0</v>
      </c>
      <c r="Q660" s="35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/>
      <c r="X660" s="3"/>
      <c r="Y660" s="3">
        <v>0</v>
      </c>
      <c r="Z660" s="3">
        <v>0</v>
      </c>
      <c r="AA660" s="3">
        <v>0</v>
      </c>
      <c r="AB660" s="3">
        <v>0</v>
      </c>
      <c r="AC660" s="36">
        <f t="shared" si="31"/>
        <v>0</v>
      </c>
      <c r="AD660" s="37">
        <f t="shared" si="32"/>
        <v>0</v>
      </c>
    </row>
    <row r="661" spans="1:30" hidden="1" x14ac:dyDescent="0.25">
      <c r="A661" s="29">
        <v>649</v>
      </c>
      <c r="B661" s="61"/>
      <c r="C661" s="61"/>
      <c r="D661" s="31">
        <v>891680057</v>
      </c>
      <c r="E661" s="31">
        <v>210527205</v>
      </c>
      <c r="F661" s="61" t="s">
        <v>842</v>
      </c>
      <c r="G661" s="33">
        <v>0</v>
      </c>
      <c r="H661" s="33">
        <v>0</v>
      </c>
      <c r="I661" s="3"/>
      <c r="J661" s="3"/>
      <c r="K661" s="3"/>
      <c r="L661" s="3"/>
      <c r="M661" s="3"/>
      <c r="N661" s="3"/>
      <c r="O661" s="3"/>
      <c r="P661" s="34">
        <f t="shared" si="30"/>
        <v>0</v>
      </c>
      <c r="Q661" s="35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/>
      <c r="X661" s="3"/>
      <c r="Y661" s="3">
        <v>0</v>
      </c>
      <c r="Z661" s="3">
        <v>0</v>
      </c>
      <c r="AA661" s="3">
        <v>0</v>
      </c>
      <c r="AB661" s="3">
        <v>0</v>
      </c>
      <c r="AC661" s="36">
        <f t="shared" si="31"/>
        <v>0</v>
      </c>
      <c r="AD661" s="37">
        <f t="shared" si="32"/>
        <v>0</v>
      </c>
    </row>
    <row r="662" spans="1:30" hidden="1" x14ac:dyDescent="0.25">
      <c r="A662" s="38">
        <v>650</v>
      </c>
      <c r="B662" s="61"/>
      <c r="C662" s="61"/>
      <c r="D662" s="31">
        <v>891680061</v>
      </c>
      <c r="E662" s="31">
        <v>214527245</v>
      </c>
      <c r="F662" s="61" t="s">
        <v>843</v>
      </c>
      <c r="G662" s="33">
        <v>0</v>
      </c>
      <c r="H662" s="33">
        <v>0</v>
      </c>
      <c r="I662" s="3"/>
      <c r="J662" s="3"/>
      <c r="K662" s="3"/>
      <c r="L662" s="3"/>
      <c r="M662" s="3"/>
      <c r="N662" s="3"/>
      <c r="O662" s="3"/>
      <c r="P662" s="34">
        <f t="shared" si="30"/>
        <v>0</v>
      </c>
      <c r="Q662" s="35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/>
      <c r="X662" s="3"/>
      <c r="Y662" s="3">
        <v>0</v>
      </c>
      <c r="Z662" s="3">
        <v>0</v>
      </c>
      <c r="AA662" s="3">
        <v>0</v>
      </c>
      <c r="AB662" s="3">
        <v>0</v>
      </c>
      <c r="AC662" s="36">
        <f t="shared" si="31"/>
        <v>0</v>
      </c>
      <c r="AD662" s="37">
        <f t="shared" si="32"/>
        <v>0</v>
      </c>
    </row>
    <row r="663" spans="1:30" hidden="1" x14ac:dyDescent="0.25">
      <c r="A663" s="29">
        <v>651</v>
      </c>
      <c r="B663" s="61"/>
      <c r="C663" s="61"/>
      <c r="D663" s="31">
        <v>818000002</v>
      </c>
      <c r="E663" s="31">
        <v>215027250</v>
      </c>
      <c r="F663" s="61" t="s">
        <v>844</v>
      </c>
      <c r="G663" s="33">
        <v>0</v>
      </c>
      <c r="H663" s="33">
        <v>0</v>
      </c>
      <c r="I663" s="3"/>
      <c r="J663" s="3"/>
      <c r="K663" s="3"/>
      <c r="L663" s="3"/>
      <c r="M663" s="3"/>
      <c r="N663" s="3"/>
      <c r="O663" s="3"/>
      <c r="P663" s="34">
        <f t="shared" si="30"/>
        <v>0</v>
      </c>
      <c r="Q663" s="35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/>
      <c r="X663" s="3"/>
      <c r="Y663" s="3">
        <v>0</v>
      </c>
      <c r="Z663" s="3">
        <v>0</v>
      </c>
      <c r="AA663" s="3">
        <v>0</v>
      </c>
      <c r="AB663" s="3">
        <v>0</v>
      </c>
      <c r="AC663" s="36">
        <f t="shared" si="31"/>
        <v>0</v>
      </c>
      <c r="AD663" s="37">
        <f t="shared" si="32"/>
        <v>0</v>
      </c>
    </row>
    <row r="664" spans="1:30" hidden="1" x14ac:dyDescent="0.25">
      <c r="A664" s="38">
        <v>652</v>
      </c>
      <c r="B664" s="61"/>
      <c r="C664" s="61"/>
      <c r="D664" s="31">
        <v>891680067</v>
      </c>
      <c r="E664" s="31">
        <v>216127361</v>
      </c>
      <c r="F664" s="61" t="s">
        <v>845</v>
      </c>
      <c r="G664" s="33">
        <v>0</v>
      </c>
      <c r="H664" s="33">
        <v>0</v>
      </c>
      <c r="I664" s="3"/>
      <c r="J664" s="3"/>
      <c r="K664" s="3"/>
      <c r="L664" s="3"/>
      <c r="M664" s="3"/>
      <c r="N664" s="3"/>
      <c r="O664" s="3"/>
      <c r="P664" s="34">
        <f t="shared" si="30"/>
        <v>0</v>
      </c>
      <c r="Q664" s="35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/>
      <c r="X664" s="3"/>
      <c r="Y664" s="3">
        <v>0</v>
      </c>
      <c r="Z664" s="3">
        <v>0</v>
      </c>
      <c r="AA664" s="3">
        <v>0</v>
      </c>
      <c r="AB664" s="3">
        <v>0</v>
      </c>
      <c r="AC664" s="36">
        <f t="shared" si="31"/>
        <v>0</v>
      </c>
      <c r="AD664" s="37">
        <f t="shared" si="32"/>
        <v>0</v>
      </c>
    </row>
    <row r="665" spans="1:30" hidden="1" x14ac:dyDescent="0.25">
      <c r="A665" s="29">
        <v>653</v>
      </c>
      <c r="B665" s="61"/>
      <c r="C665" s="61"/>
      <c r="D665" s="31">
        <v>891680402</v>
      </c>
      <c r="E665" s="31">
        <v>217227372</v>
      </c>
      <c r="F665" s="61" t="s">
        <v>846</v>
      </c>
      <c r="G665" s="33">
        <v>0</v>
      </c>
      <c r="H665" s="33">
        <v>0</v>
      </c>
      <c r="I665" s="3"/>
      <c r="J665" s="3"/>
      <c r="K665" s="3"/>
      <c r="L665" s="3"/>
      <c r="M665" s="3"/>
      <c r="N665" s="3"/>
      <c r="O665" s="3"/>
      <c r="P665" s="34">
        <f t="shared" si="30"/>
        <v>0</v>
      </c>
      <c r="Q665" s="35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/>
      <c r="X665" s="3"/>
      <c r="Y665" s="3">
        <v>0</v>
      </c>
      <c r="Z665" s="3">
        <v>0</v>
      </c>
      <c r="AA665" s="3">
        <v>0</v>
      </c>
      <c r="AB665" s="3">
        <v>0</v>
      </c>
      <c r="AC665" s="36">
        <f t="shared" si="31"/>
        <v>0</v>
      </c>
      <c r="AD665" s="37">
        <f t="shared" si="32"/>
        <v>0</v>
      </c>
    </row>
    <row r="666" spans="1:30" hidden="1" x14ac:dyDescent="0.25">
      <c r="A666" s="38">
        <v>654</v>
      </c>
      <c r="B666" s="61"/>
      <c r="C666" s="61"/>
      <c r="D666" s="31">
        <v>891680281</v>
      </c>
      <c r="E666" s="31">
        <v>211327413</v>
      </c>
      <c r="F666" s="61" t="s">
        <v>847</v>
      </c>
      <c r="G666" s="33">
        <v>0</v>
      </c>
      <c r="H666" s="33">
        <v>0</v>
      </c>
      <c r="I666" s="3"/>
      <c r="J666" s="3"/>
      <c r="K666" s="3"/>
      <c r="L666" s="3"/>
      <c r="M666" s="3"/>
      <c r="N666" s="3"/>
      <c r="O666" s="3"/>
      <c r="P666" s="34">
        <f t="shared" si="30"/>
        <v>0</v>
      </c>
      <c r="Q666" s="35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/>
      <c r="X666" s="3"/>
      <c r="Y666" s="3">
        <v>0</v>
      </c>
      <c r="Z666" s="3">
        <v>0</v>
      </c>
      <c r="AA666" s="3">
        <v>0</v>
      </c>
      <c r="AB666" s="3">
        <v>0</v>
      </c>
      <c r="AC666" s="36">
        <f t="shared" si="31"/>
        <v>0</v>
      </c>
      <c r="AD666" s="37">
        <f t="shared" si="32"/>
        <v>0</v>
      </c>
    </row>
    <row r="667" spans="1:30" hidden="1" x14ac:dyDescent="0.25">
      <c r="A667" s="29">
        <v>655</v>
      </c>
      <c r="B667" s="61"/>
      <c r="C667" s="61"/>
      <c r="D667" s="31">
        <v>818000941</v>
      </c>
      <c r="E667" s="31">
        <v>212527425</v>
      </c>
      <c r="F667" s="61" t="s">
        <v>848</v>
      </c>
      <c r="G667" s="33">
        <v>0</v>
      </c>
      <c r="H667" s="33">
        <v>0</v>
      </c>
      <c r="I667" s="3"/>
      <c r="J667" s="3"/>
      <c r="K667" s="3"/>
      <c r="L667" s="3"/>
      <c r="M667" s="3"/>
      <c r="N667" s="3"/>
      <c r="O667" s="3"/>
      <c r="P667" s="34">
        <f t="shared" si="30"/>
        <v>0</v>
      </c>
      <c r="Q667" s="35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/>
      <c r="X667" s="3"/>
      <c r="Y667" s="3">
        <v>0</v>
      </c>
      <c r="Z667" s="3">
        <v>0</v>
      </c>
      <c r="AA667" s="3">
        <v>0</v>
      </c>
      <c r="AB667" s="3">
        <v>0</v>
      </c>
      <c r="AC667" s="36">
        <f t="shared" si="31"/>
        <v>0</v>
      </c>
      <c r="AD667" s="37">
        <f t="shared" si="32"/>
        <v>0</v>
      </c>
    </row>
    <row r="668" spans="1:30" hidden="1" x14ac:dyDescent="0.25">
      <c r="A668" s="38">
        <v>656</v>
      </c>
      <c r="B668" s="61"/>
      <c r="C668" s="61"/>
      <c r="D668" s="31">
        <v>818000907</v>
      </c>
      <c r="E668" s="31">
        <v>213027430</v>
      </c>
      <c r="F668" s="61" t="s">
        <v>849</v>
      </c>
      <c r="G668" s="33">
        <v>0</v>
      </c>
      <c r="H668" s="33">
        <v>0</v>
      </c>
      <c r="I668" s="3"/>
      <c r="J668" s="3"/>
      <c r="K668" s="3"/>
      <c r="L668" s="3"/>
      <c r="M668" s="3"/>
      <c r="N668" s="3"/>
      <c r="O668" s="3"/>
      <c r="P668" s="34">
        <f t="shared" si="30"/>
        <v>0</v>
      </c>
      <c r="Q668" s="35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/>
      <c r="X668" s="3"/>
      <c r="Y668" s="3">
        <v>0</v>
      </c>
      <c r="Z668" s="3">
        <v>0</v>
      </c>
      <c r="AA668" s="3">
        <v>0</v>
      </c>
      <c r="AB668" s="3">
        <v>0</v>
      </c>
      <c r="AC668" s="36">
        <f t="shared" si="31"/>
        <v>0</v>
      </c>
      <c r="AD668" s="37">
        <f t="shared" si="32"/>
        <v>0</v>
      </c>
    </row>
    <row r="669" spans="1:30" hidden="1" x14ac:dyDescent="0.25">
      <c r="A669" s="29">
        <v>657</v>
      </c>
      <c r="B669" s="61"/>
      <c r="C669" s="61"/>
      <c r="D669" s="31">
        <v>818001206</v>
      </c>
      <c r="E669" s="31">
        <v>215027450</v>
      </c>
      <c r="F669" s="61" t="s">
        <v>850</v>
      </c>
      <c r="G669" s="33">
        <v>0</v>
      </c>
      <c r="H669" s="33">
        <v>0</v>
      </c>
      <c r="I669" s="3"/>
      <c r="J669" s="3"/>
      <c r="K669" s="3"/>
      <c r="L669" s="3"/>
      <c r="M669" s="3"/>
      <c r="N669" s="3"/>
      <c r="O669" s="3"/>
      <c r="P669" s="34">
        <f t="shared" si="30"/>
        <v>0</v>
      </c>
      <c r="Q669" s="35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/>
      <c r="X669" s="3"/>
      <c r="Y669" s="3">
        <v>0</v>
      </c>
      <c r="Z669" s="3">
        <v>0</v>
      </c>
      <c r="AA669" s="3">
        <v>0</v>
      </c>
      <c r="AB669" s="3">
        <v>0</v>
      </c>
      <c r="AC669" s="36">
        <f t="shared" si="31"/>
        <v>0</v>
      </c>
      <c r="AD669" s="37">
        <f t="shared" si="32"/>
        <v>0</v>
      </c>
    </row>
    <row r="670" spans="1:30" hidden="1" x14ac:dyDescent="0.25">
      <c r="A670" s="38">
        <v>658</v>
      </c>
      <c r="B670" s="61"/>
      <c r="C670" s="61"/>
      <c r="D670" s="31">
        <v>891680075</v>
      </c>
      <c r="E670" s="31">
        <v>219127491</v>
      </c>
      <c r="F670" s="61" t="s">
        <v>851</v>
      </c>
      <c r="G670" s="33">
        <v>0</v>
      </c>
      <c r="H670" s="33">
        <v>0</v>
      </c>
      <c r="I670" s="3"/>
      <c r="J670" s="3"/>
      <c r="K670" s="3"/>
      <c r="L670" s="3"/>
      <c r="M670" s="3"/>
      <c r="N670" s="3"/>
      <c r="O670" s="3"/>
      <c r="P670" s="34">
        <f t="shared" si="30"/>
        <v>0</v>
      </c>
      <c r="Q670" s="35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/>
      <c r="X670" s="3"/>
      <c r="Y670" s="3">
        <v>0</v>
      </c>
      <c r="Z670" s="3">
        <v>0</v>
      </c>
      <c r="AA670" s="3">
        <v>0</v>
      </c>
      <c r="AB670" s="3">
        <v>0</v>
      </c>
      <c r="AC670" s="36">
        <f t="shared" si="31"/>
        <v>0</v>
      </c>
      <c r="AD670" s="37">
        <f t="shared" si="32"/>
        <v>0</v>
      </c>
    </row>
    <row r="671" spans="1:30" hidden="1" x14ac:dyDescent="0.25">
      <c r="A671" s="29">
        <v>659</v>
      </c>
      <c r="B671" s="61"/>
      <c r="C671" s="61"/>
      <c r="D671" s="31">
        <v>891680076</v>
      </c>
      <c r="E671" s="31">
        <v>219527495</v>
      </c>
      <c r="F671" s="61" t="s">
        <v>852</v>
      </c>
      <c r="G671" s="33">
        <v>0</v>
      </c>
      <c r="H671" s="33">
        <v>0</v>
      </c>
      <c r="I671" s="3"/>
      <c r="J671" s="3"/>
      <c r="K671" s="3"/>
      <c r="L671" s="3"/>
      <c r="M671" s="3"/>
      <c r="N671" s="3"/>
      <c r="O671" s="3"/>
      <c r="P671" s="34">
        <f t="shared" si="30"/>
        <v>0</v>
      </c>
      <c r="Q671" s="35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/>
      <c r="X671" s="3"/>
      <c r="Y671" s="3">
        <v>0</v>
      </c>
      <c r="Z671" s="3">
        <v>0</v>
      </c>
      <c r="AA671" s="3">
        <v>0</v>
      </c>
      <c r="AB671" s="3">
        <v>0</v>
      </c>
      <c r="AC671" s="36">
        <f t="shared" si="31"/>
        <v>0</v>
      </c>
      <c r="AD671" s="37">
        <f t="shared" si="32"/>
        <v>0</v>
      </c>
    </row>
    <row r="672" spans="1:30" hidden="1" x14ac:dyDescent="0.25">
      <c r="A672" s="38">
        <v>660</v>
      </c>
      <c r="B672" s="61"/>
      <c r="C672" s="61"/>
      <c r="D672" s="31">
        <v>818001203</v>
      </c>
      <c r="E672" s="31">
        <v>218027580</v>
      </c>
      <c r="F672" s="61" t="s">
        <v>853</v>
      </c>
      <c r="G672" s="33">
        <v>0</v>
      </c>
      <c r="H672" s="33">
        <v>0</v>
      </c>
      <c r="I672" s="3"/>
      <c r="J672" s="3"/>
      <c r="K672" s="3"/>
      <c r="L672" s="3"/>
      <c r="M672" s="3"/>
      <c r="N672" s="3"/>
      <c r="O672" s="3"/>
      <c r="P672" s="34">
        <f t="shared" si="30"/>
        <v>0</v>
      </c>
      <c r="Q672" s="35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/>
      <c r="X672" s="3"/>
      <c r="Y672" s="3">
        <v>0</v>
      </c>
      <c r="Z672" s="3">
        <v>0</v>
      </c>
      <c r="AA672" s="3">
        <v>0</v>
      </c>
      <c r="AB672" s="3">
        <v>0</v>
      </c>
      <c r="AC672" s="36">
        <f t="shared" si="31"/>
        <v>0</v>
      </c>
      <c r="AD672" s="37">
        <f t="shared" si="32"/>
        <v>0</v>
      </c>
    </row>
    <row r="673" spans="1:30" hidden="1" x14ac:dyDescent="0.25">
      <c r="A673" s="29">
        <v>661</v>
      </c>
      <c r="B673" s="61"/>
      <c r="C673" s="61"/>
      <c r="D673" s="31">
        <v>818000899</v>
      </c>
      <c r="E673" s="31">
        <v>210027600</v>
      </c>
      <c r="F673" s="61" t="s">
        <v>854</v>
      </c>
      <c r="G673" s="33">
        <v>0</v>
      </c>
      <c r="H673" s="33">
        <v>0</v>
      </c>
      <c r="I673" s="3"/>
      <c r="J673" s="3"/>
      <c r="K673" s="3"/>
      <c r="L673" s="3"/>
      <c r="M673" s="3"/>
      <c r="N673" s="3"/>
      <c r="O673" s="3"/>
      <c r="P673" s="34">
        <f t="shared" si="30"/>
        <v>0</v>
      </c>
      <c r="Q673" s="35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/>
      <c r="X673" s="3"/>
      <c r="Y673" s="3">
        <v>0</v>
      </c>
      <c r="Z673" s="3">
        <v>0</v>
      </c>
      <c r="AA673" s="3">
        <v>0</v>
      </c>
      <c r="AB673" s="3">
        <v>0</v>
      </c>
      <c r="AC673" s="36">
        <f t="shared" si="31"/>
        <v>0</v>
      </c>
      <c r="AD673" s="37">
        <f t="shared" si="32"/>
        <v>0</v>
      </c>
    </row>
    <row r="674" spans="1:30" hidden="1" x14ac:dyDescent="0.25">
      <c r="A674" s="38">
        <v>662</v>
      </c>
      <c r="B674" s="61"/>
      <c r="C674" s="61"/>
      <c r="D674" s="31">
        <v>891680079</v>
      </c>
      <c r="E674" s="31">
        <v>211527615</v>
      </c>
      <c r="F674" s="61" t="s">
        <v>621</v>
      </c>
      <c r="G674" s="33">
        <v>0</v>
      </c>
      <c r="H674" s="33">
        <v>0</v>
      </c>
      <c r="I674" s="3"/>
      <c r="J674" s="3"/>
      <c r="K674" s="3"/>
      <c r="L674" s="3"/>
      <c r="M674" s="3"/>
      <c r="N674" s="3"/>
      <c r="O674" s="3"/>
      <c r="P674" s="34">
        <f t="shared" si="30"/>
        <v>0</v>
      </c>
      <c r="Q674" s="35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/>
      <c r="X674" s="3"/>
      <c r="Y674" s="3">
        <v>0</v>
      </c>
      <c r="Z674" s="3">
        <v>0</v>
      </c>
      <c r="AA674" s="3">
        <v>0</v>
      </c>
      <c r="AB674" s="3">
        <v>0</v>
      </c>
      <c r="AC674" s="36">
        <f t="shared" si="31"/>
        <v>0</v>
      </c>
      <c r="AD674" s="37">
        <f t="shared" si="32"/>
        <v>0</v>
      </c>
    </row>
    <row r="675" spans="1:30" hidden="1" x14ac:dyDescent="0.25">
      <c r="A675" s="29">
        <v>663</v>
      </c>
      <c r="B675" s="61"/>
      <c r="C675" s="61"/>
      <c r="D675" s="31">
        <v>891680080</v>
      </c>
      <c r="E675" s="31">
        <v>216027660</v>
      </c>
      <c r="F675" s="61" t="s">
        <v>855</v>
      </c>
      <c r="G675" s="33">
        <v>0</v>
      </c>
      <c r="H675" s="33">
        <v>0</v>
      </c>
      <c r="I675" s="3"/>
      <c r="J675" s="3"/>
      <c r="K675" s="3"/>
      <c r="L675" s="3"/>
      <c r="M675" s="3"/>
      <c r="N675" s="3"/>
      <c r="O675" s="3"/>
      <c r="P675" s="34">
        <f t="shared" si="30"/>
        <v>0</v>
      </c>
      <c r="Q675" s="35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/>
      <c r="X675" s="3"/>
      <c r="Y675" s="3">
        <v>0</v>
      </c>
      <c r="Z675" s="3">
        <v>0</v>
      </c>
      <c r="AA675" s="3">
        <v>0</v>
      </c>
      <c r="AB675" s="3">
        <v>0</v>
      </c>
      <c r="AC675" s="36">
        <f t="shared" si="31"/>
        <v>0</v>
      </c>
      <c r="AD675" s="37">
        <f t="shared" si="32"/>
        <v>0</v>
      </c>
    </row>
    <row r="676" spans="1:30" hidden="1" x14ac:dyDescent="0.25">
      <c r="A676" s="38">
        <v>664</v>
      </c>
      <c r="B676" s="61"/>
      <c r="C676" s="61"/>
      <c r="D676" s="31">
        <v>800095613</v>
      </c>
      <c r="E676" s="31">
        <v>214527745</v>
      </c>
      <c r="F676" s="61" t="s">
        <v>856</v>
      </c>
      <c r="G676" s="33">
        <v>0</v>
      </c>
      <c r="H676" s="33">
        <v>0</v>
      </c>
      <c r="I676" s="3"/>
      <c r="J676" s="3"/>
      <c r="K676" s="3"/>
      <c r="L676" s="3"/>
      <c r="M676" s="3"/>
      <c r="N676" s="3"/>
      <c r="O676" s="3"/>
      <c r="P676" s="34">
        <f t="shared" si="30"/>
        <v>0</v>
      </c>
      <c r="Q676" s="35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/>
      <c r="X676" s="3"/>
      <c r="Y676" s="3">
        <v>0</v>
      </c>
      <c r="Z676" s="3">
        <v>0</v>
      </c>
      <c r="AA676" s="3">
        <v>0</v>
      </c>
      <c r="AB676" s="3">
        <v>0</v>
      </c>
      <c r="AC676" s="36">
        <f t="shared" si="31"/>
        <v>0</v>
      </c>
      <c r="AD676" s="37">
        <f t="shared" si="32"/>
        <v>0</v>
      </c>
    </row>
    <row r="677" spans="1:30" hidden="1" x14ac:dyDescent="0.25">
      <c r="A677" s="29">
        <v>665</v>
      </c>
      <c r="B677" s="61"/>
      <c r="C677" s="61"/>
      <c r="D677" s="31">
        <v>891680081</v>
      </c>
      <c r="E677" s="31">
        <v>218727787</v>
      </c>
      <c r="F677" s="61" t="s">
        <v>857</v>
      </c>
      <c r="G677" s="33">
        <v>0</v>
      </c>
      <c r="H677" s="33">
        <v>0</v>
      </c>
      <c r="I677" s="3"/>
      <c r="J677" s="3"/>
      <c r="K677" s="3"/>
      <c r="L677" s="3"/>
      <c r="M677" s="3"/>
      <c r="N677" s="3"/>
      <c r="O677" s="3"/>
      <c r="P677" s="34">
        <f t="shared" si="30"/>
        <v>0</v>
      </c>
      <c r="Q677" s="35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/>
      <c r="X677" s="3"/>
      <c r="Y677" s="3">
        <v>0</v>
      </c>
      <c r="Z677" s="3">
        <v>0</v>
      </c>
      <c r="AA677" s="3">
        <v>0</v>
      </c>
      <c r="AB677" s="3">
        <v>0</v>
      </c>
      <c r="AC677" s="36">
        <f t="shared" si="31"/>
        <v>0</v>
      </c>
      <c r="AD677" s="37">
        <f t="shared" si="32"/>
        <v>0</v>
      </c>
    </row>
    <row r="678" spans="1:30" hidden="1" x14ac:dyDescent="0.25">
      <c r="A678" s="38">
        <v>666</v>
      </c>
      <c r="B678" s="61"/>
      <c r="C678" s="61"/>
      <c r="D678" s="31">
        <v>891680196</v>
      </c>
      <c r="E678" s="31">
        <v>210027800</v>
      </c>
      <c r="F678" s="61" t="s">
        <v>858</v>
      </c>
      <c r="G678" s="33">
        <v>0</v>
      </c>
      <c r="H678" s="33">
        <v>0</v>
      </c>
      <c r="I678" s="3"/>
      <c r="J678" s="3"/>
      <c r="K678" s="3"/>
      <c r="L678" s="3"/>
      <c r="M678" s="3"/>
      <c r="N678" s="3"/>
      <c r="O678" s="3"/>
      <c r="P678" s="34">
        <f t="shared" si="30"/>
        <v>0</v>
      </c>
      <c r="Q678" s="35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/>
      <c r="X678" s="3"/>
      <c r="Y678" s="3">
        <v>0</v>
      </c>
      <c r="Z678" s="3">
        <v>0</v>
      </c>
      <c r="AA678" s="3">
        <v>0</v>
      </c>
      <c r="AB678" s="3">
        <v>0</v>
      </c>
      <c r="AC678" s="36">
        <f t="shared" si="31"/>
        <v>0</v>
      </c>
      <c r="AD678" s="37">
        <f t="shared" si="32"/>
        <v>0</v>
      </c>
    </row>
    <row r="679" spans="1:30" hidden="1" x14ac:dyDescent="0.25">
      <c r="A679" s="29">
        <v>667</v>
      </c>
      <c r="B679" s="61"/>
      <c r="C679" s="61"/>
      <c r="D679" s="31">
        <v>818000961</v>
      </c>
      <c r="E679" s="31">
        <v>211027810</v>
      </c>
      <c r="F679" s="61" t="s">
        <v>859</v>
      </c>
      <c r="G679" s="33">
        <v>0</v>
      </c>
      <c r="H679" s="33">
        <v>0</v>
      </c>
      <c r="I679" s="3"/>
      <c r="J679" s="3"/>
      <c r="K679" s="3"/>
      <c r="L679" s="3"/>
      <c r="M679" s="3"/>
      <c r="N679" s="3"/>
      <c r="O679" s="3"/>
      <c r="P679" s="34">
        <f t="shared" si="30"/>
        <v>0</v>
      </c>
      <c r="Q679" s="35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/>
      <c r="X679" s="3"/>
      <c r="Y679" s="3">
        <v>0</v>
      </c>
      <c r="Z679" s="3">
        <v>0</v>
      </c>
      <c r="AA679" s="3">
        <v>0</v>
      </c>
      <c r="AB679" s="3">
        <v>0</v>
      </c>
      <c r="AC679" s="36">
        <f t="shared" si="31"/>
        <v>0</v>
      </c>
      <c r="AD679" s="37">
        <f t="shared" si="32"/>
        <v>0</v>
      </c>
    </row>
    <row r="680" spans="1:30" customFormat="1" hidden="1" x14ac:dyDescent="0.25">
      <c r="A680" s="38">
        <v>668</v>
      </c>
      <c r="B680" s="61"/>
      <c r="C680" s="61"/>
      <c r="D680" s="31">
        <v>901671766</v>
      </c>
      <c r="E680" s="31">
        <v>923273478</v>
      </c>
      <c r="F680" s="61" t="s">
        <v>860</v>
      </c>
      <c r="G680" s="33">
        <v>0</v>
      </c>
      <c r="H680" s="33">
        <v>0</v>
      </c>
      <c r="I680" s="44"/>
      <c r="J680" s="44"/>
      <c r="K680" s="3"/>
      <c r="L680" s="3"/>
      <c r="M680" s="3"/>
      <c r="N680" s="3"/>
      <c r="O680" s="3"/>
      <c r="P680" s="34">
        <f t="shared" si="30"/>
        <v>0</v>
      </c>
      <c r="Q680" s="35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/>
      <c r="X680" s="3"/>
      <c r="Y680" s="3">
        <v>0</v>
      </c>
      <c r="Z680" s="3">
        <v>0</v>
      </c>
      <c r="AA680" s="3">
        <v>0</v>
      </c>
      <c r="AB680" s="3">
        <v>0</v>
      </c>
      <c r="AC680" s="36">
        <f t="shared" si="31"/>
        <v>0</v>
      </c>
      <c r="AD680" s="37">
        <f t="shared" si="32"/>
        <v>0</v>
      </c>
    </row>
    <row r="681" spans="1:30" hidden="1" x14ac:dyDescent="0.25">
      <c r="A681" s="29">
        <v>669</v>
      </c>
      <c r="B681" s="61"/>
      <c r="C681" s="61"/>
      <c r="D681" s="31">
        <v>891180069</v>
      </c>
      <c r="E681" s="31">
        <v>210641006</v>
      </c>
      <c r="F681" s="61" t="s">
        <v>861</v>
      </c>
      <c r="G681" s="33">
        <v>0</v>
      </c>
      <c r="H681" s="33">
        <v>0</v>
      </c>
      <c r="I681" s="3"/>
      <c r="J681" s="3"/>
      <c r="K681" s="3"/>
      <c r="L681" s="3"/>
      <c r="M681" s="3"/>
      <c r="N681" s="3"/>
      <c r="O681" s="3"/>
      <c r="P681" s="34">
        <f t="shared" si="30"/>
        <v>0</v>
      </c>
      <c r="Q681" s="35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/>
      <c r="X681" s="3"/>
      <c r="Y681" s="3">
        <v>0</v>
      </c>
      <c r="Z681" s="3">
        <v>0</v>
      </c>
      <c r="AA681" s="3">
        <v>0</v>
      </c>
      <c r="AB681" s="3">
        <v>0</v>
      </c>
      <c r="AC681" s="36">
        <f t="shared" si="31"/>
        <v>0</v>
      </c>
      <c r="AD681" s="37">
        <f t="shared" si="32"/>
        <v>0</v>
      </c>
    </row>
    <row r="682" spans="1:30" hidden="1" x14ac:dyDescent="0.25">
      <c r="A682" s="38">
        <v>670</v>
      </c>
      <c r="B682" s="61"/>
      <c r="C682" s="61"/>
      <c r="D682" s="31">
        <v>891180139</v>
      </c>
      <c r="E682" s="31">
        <v>211341013</v>
      </c>
      <c r="F682" s="61" t="s">
        <v>862</v>
      </c>
      <c r="G682" s="33">
        <v>0</v>
      </c>
      <c r="H682" s="33">
        <v>0</v>
      </c>
      <c r="I682" s="3"/>
      <c r="J682" s="3"/>
      <c r="K682" s="3"/>
      <c r="L682" s="3"/>
      <c r="M682" s="3"/>
      <c r="N682" s="3"/>
      <c r="O682" s="3"/>
      <c r="P682" s="34">
        <f t="shared" si="30"/>
        <v>0</v>
      </c>
      <c r="Q682" s="35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/>
      <c r="X682" s="3"/>
      <c r="Y682" s="3">
        <v>0</v>
      </c>
      <c r="Z682" s="3">
        <v>0</v>
      </c>
      <c r="AA682" s="3">
        <v>0</v>
      </c>
      <c r="AB682" s="3">
        <v>0</v>
      </c>
      <c r="AC682" s="36">
        <f t="shared" si="31"/>
        <v>0</v>
      </c>
      <c r="AD682" s="37">
        <f t="shared" si="32"/>
        <v>0</v>
      </c>
    </row>
    <row r="683" spans="1:30" hidden="1" x14ac:dyDescent="0.25">
      <c r="A683" s="29">
        <v>671</v>
      </c>
      <c r="B683" s="61"/>
      <c r="C683" s="61"/>
      <c r="D683" s="31">
        <v>891180070</v>
      </c>
      <c r="E683" s="31">
        <v>211641016</v>
      </c>
      <c r="F683" s="61" t="s">
        <v>863</v>
      </c>
      <c r="G683" s="33">
        <v>0</v>
      </c>
      <c r="H683" s="33">
        <v>0</v>
      </c>
      <c r="I683" s="3"/>
      <c r="J683" s="3"/>
      <c r="K683" s="3"/>
      <c r="L683" s="3"/>
      <c r="M683" s="3"/>
      <c r="N683" s="3"/>
      <c r="O683" s="3"/>
      <c r="P683" s="34">
        <f t="shared" si="30"/>
        <v>0</v>
      </c>
      <c r="Q683" s="35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/>
      <c r="X683" s="3"/>
      <c r="Y683" s="3">
        <v>0</v>
      </c>
      <c r="Z683" s="3">
        <v>0</v>
      </c>
      <c r="AA683" s="3">
        <v>0</v>
      </c>
      <c r="AB683" s="3">
        <v>0</v>
      </c>
      <c r="AC683" s="36">
        <f t="shared" si="31"/>
        <v>0</v>
      </c>
      <c r="AD683" s="37">
        <f t="shared" si="32"/>
        <v>0</v>
      </c>
    </row>
    <row r="684" spans="1:30" hidden="1" x14ac:dyDescent="0.25">
      <c r="A684" s="38">
        <v>672</v>
      </c>
      <c r="B684" s="61"/>
      <c r="C684" s="61"/>
      <c r="D684" s="31">
        <v>891180024</v>
      </c>
      <c r="E684" s="31">
        <v>212041020</v>
      </c>
      <c r="F684" s="61" t="s">
        <v>864</v>
      </c>
      <c r="G684" s="33">
        <v>0</v>
      </c>
      <c r="H684" s="33">
        <v>0</v>
      </c>
      <c r="I684" s="3"/>
      <c r="J684" s="3"/>
      <c r="K684" s="3"/>
      <c r="L684" s="3"/>
      <c r="M684" s="3"/>
      <c r="N684" s="3"/>
      <c r="O684" s="3"/>
      <c r="P684" s="34">
        <f t="shared" si="30"/>
        <v>0</v>
      </c>
      <c r="Q684" s="35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/>
      <c r="X684" s="3"/>
      <c r="Y684" s="3">
        <v>0</v>
      </c>
      <c r="Z684" s="3">
        <v>0</v>
      </c>
      <c r="AA684" s="3">
        <v>0</v>
      </c>
      <c r="AB684" s="3">
        <v>0</v>
      </c>
      <c r="AC684" s="36">
        <f t="shared" si="31"/>
        <v>0</v>
      </c>
      <c r="AD684" s="37">
        <f t="shared" si="32"/>
        <v>0</v>
      </c>
    </row>
    <row r="685" spans="1:30" hidden="1" x14ac:dyDescent="0.25">
      <c r="A685" s="29">
        <v>673</v>
      </c>
      <c r="B685" s="61"/>
      <c r="C685" s="61"/>
      <c r="D685" s="31">
        <v>891180118</v>
      </c>
      <c r="E685" s="31">
        <v>212641026</v>
      </c>
      <c r="F685" s="61" t="s">
        <v>865</v>
      </c>
      <c r="G685" s="33">
        <v>0</v>
      </c>
      <c r="H685" s="33">
        <v>0</v>
      </c>
      <c r="I685" s="3"/>
      <c r="J685" s="3"/>
      <c r="K685" s="3"/>
      <c r="L685" s="3"/>
      <c r="M685" s="3"/>
      <c r="N685" s="3"/>
      <c r="O685" s="3"/>
      <c r="P685" s="34">
        <f t="shared" si="30"/>
        <v>0</v>
      </c>
      <c r="Q685" s="35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/>
      <c r="X685" s="3"/>
      <c r="Y685" s="3">
        <v>0</v>
      </c>
      <c r="Z685" s="3">
        <v>0</v>
      </c>
      <c r="AA685" s="3">
        <v>0</v>
      </c>
      <c r="AB685" s="3">
        <v>0</v>
      </c>
      <c r="AC685" s="36">
        <f t="shared" si="31"/>
        <v>0</v>
      </c>
      <c r="AD685" s="37">
        <f t="shared" si="32"/>
        <v>0</v>
      </c>
    </row>
    <row r="686" spans="1:30" hidden="1" x14ac:dyDescent="0.25">
      <c r="A686" s="38">
        <v>674</v>
      </c>
      <c r="B686" s="61"/>
      <c r="C686" s="61"/>
      <c r="D686" s="31">
        <v>891180183</v>
      </c>
      <c r="E686" s="31">
        <v>217841078</v>
      </c>
      <c r="F686" s="61" t="s">
        <v>866</v>
      </c>
      <c r="G686" s="33">
        <v>0</v>
      </c>
      <c r="H686" s="33">
        <v>0</v>
      </c>
      <c r="I686" s="3"/>
      <c r="J686" s="3"/>
      <c r="K686" s="3"/>
      <c r="L686" s="3"/>
      <c r="M686" s="3"/>
      <c r="N686" s="3"/>
      <c r="O686" s="3"/>
      <c r="P686" s="34">
        <f t="shared" si="30"/>
        <v>0</v>
      </c>
      <c r="Q686" s="35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/>
      <c r="X686" s="3"/>
      <c r="Y686" s="3">
        <v>0</v>
      </c>
      <c r="Z686" s="3">
        <v>0</v>
      </c>
      <c r="AA686" s="3">
        <v>0</v>
      </c>
      <c r="AB686" s="3">
        <v>0</v>
      </c>
      <c r="AC686" s="36">
        <f t="shared" si="31"/>
        <v>0</v>
      </c>
      <c r="AD686" s="37">
        <f t="shared" si="32"/>
        <v>0</v>
      </c>
    </row>
    <row r="687" spans="1:30" hidden="1" x14ac:dyDescent="0.25">
      <c r="A687" s="29">
        <v>675</v>
      </c>
      <c r="B687" s="61"/>
      <c r="C687" s="61"/>
      <c r="D687" s="31">
        <v>891118119</v>
      </c>
      <c r="E687" s="31">
        <v>213241132</v>
      </c>
      <c r="F687" s="61" t="s">
        <v>867</v>
      </c>
      <c r="G687" s="33">
        <v>0</v>
      </c>
      <c r="H687" s="33">
        <v>0</v>
      </c>
      <c r="I687" s="3"/>
      <c r="J687" s="3"/>
      <c r="K687" s="3"/>
      <c r="L687" s="3"/>
      <c r="M687" s="3"/>
      <c r="N687" s="3"/>
      <c r="O687" s="3"/>
      <c r="P687" s="34">
        <f t="shared" si="30"/>
        <v>0</v>
      </c>
      <c r="Q687" s="35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/>
      <c r="X687" s="3"/>
      <c r="Y687" s="3">
        <v>0</v>
      </c>
      <c r="Z687" s="3">
        <v>0</v>
      </c>
      <c r="AA687" s="3">
        <v>0</v>
      </c>
      <c r="AB687" s="3">
        <v>0</v>
      </c>
      <c r="AC687" s="36">
        <f t="shared" si="31"/>
        <v>0</v>
      </c>
      <c r="AD687" s="37">
        <f t="shared" si="32"/>
        <v>0</v>
      </c>
    </row>
    <row r="688" spans="1:30" hidden="1" x14ac:dyDescent="0.25">
      <c r="A688" s="38">
        <v>676</v>
      </c>
      <c r="B688" s="61"/>
      <c r="C688" s="61"/>
      <c r="D688" s="31">
        <v>891180028</v>
      </c>
      <c r="E688" s="31">
        <v>210641206</v>
      </c>
      <c r="F688" s="61" t="s">
        <v>868</v>
      </c>
      <c r="G688" s="33">
        <v>0</v>
      </c>
      <c r="H688" s="33">
        <v>0</v>
      </c>
      <c r="I688" s="3"/>
      <c r="J688" s="3"/>
      <c r="K688" s="3"/>
      <c r="L688" s="3"/>
      <c r="M688" s="3"/>
      <c r="N688" s="3"/>
      <c r="O688" s="3"/>
      <c r="P688" s="34">
        <f t="shared" si="30"/>
        <v>0</v>
      </c>
      <c r="Q688" s="35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/>
      <c r="X688" s="3"/>
      <c r="Y688" s="3">
        <v>0</v>
      </c>
      <c r="Z688" s="3">
        <v>0</v>
      </c>
      <c r="AA688" s="3">
        <v>0</v>
      </c>
      <c r="AB688" s="3">
        <v>0</v>
      </c>
      <c r="AC688" s="36">
        <f t="shared" si="31"/>
        <v>0</v>
      </c>
      <c r="AD688" s="37">
        <f t="shared" si="32"/>
        <v>0</v>
      </c>
    </row>
    <row r="689" spans="1:30" hidden="1" x14ac:dyDescent="0.25">
      <c r="A689" s="29">
        <v>677</v>
      </c>
      <c r="B689" s="61"/>
      <c r="C689" s="61"/>
      <c r="D689" s="31">
        <v>891180132</v>
      </c>
      <c r="E689" s="31">
        <v>214441244</v>
      </c>
      <c r="F689" s="61" t="s">
        <v>869</v>
      </c>
      <c r="G689" s="33">
        <v>0</v>
      </c>
      <c r="H689" s="33">
        <v>0</v>
      </c>
      <c r="I689" s="3"/>
      <c r="J689" s="3"/>
      <c r="K689" s="3"/>
      <c r="L689" s="3"/>
      <c r="M689" s="3"/>
      <c r="N689" s="3"/>
      <c r="O689" s="3"/>
      <c r="P689" s="34">
        <f t="shared" si="30"/>
        <v>0</v>
      </c>
      <c r="Q689" s="35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/>
      <c r="X689" s="3"/>
      <c r="Y689" s="3">
        <v>0</v>
      </c>
      <c r="Z689" s="3">
        <v>0</v>
      </c>
      <c r="AA689" s="3">
        <v>0</v>
      </c>
      <c r="AB689" s="3">
        <v>0</v>
      </c>
      <c r="AC689" s="36">
        <f t="shared" si="31"/>
        <v>0</v>
      </c>
      <c r="AD689" s="37">
        <f t="shared" si="32"/>
        <v>0</v>
      </c>
    </row>
    <row r="690" spans="1:30" hidden="1" x14ac:dyDescent="0.25">
      <c r="A690" s="38">
        <v>678</v>
      </c>
      <c r="B690" s="61"/>
      <c r="C690" s="61"/>
      <c r="D690" s="31">
        <v>891180022</v>
      </c>
      <c r="E690" s="31">
        <v>219841298</v>
      </c>
      <c r="F690" s="61" t="s">
        <v>870</v>
      </c>
      <c r="G690" s="33">
        <v>0</v>
      </c>
      <c r="H690" s="33">
        <v>0</v>
      </c>
      <c r="I690" s="3"/>
      <c r="J690" s="3"/>
      <c r="K690" s="3"/>
      <c r="L690" s="3"/>
      <c r="M690" s="3"/>
      <c r="N690" s="3"/>
      <c r="O690" s="3"/>
      <c r="P690" s="34">
        <f t="shared" si="30"/>
        <v>0</v>
      </c>
      <c r="Q690" s="35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/>
      <c r="X690" s="3"/>
      <c r="Y690" s="3">
        <v>0</v>
      </c>
      <c r="Z690" s="3">
        <v>0</v>
      </c>
      <c r="AA690" s="3">
        <v>0</v>
      </c>
      <c r="AB690" s="3">
        <v>0</v>
      </c>
      <c r="AC690" s="36">
        <f t="shared" si="31"/>
        <v>0</v>
      </c>
      <c r="AD690" s="37">
        <f t="shared" si="32"/>
        <v>0</v>
      </c>
    </row>
    <row r="691" spans="1:30" hidden="1" x14ac:dyDescent="0.25">
      <c r="A691" s="29">
        <v>679</v>
      </c>
      <c r="B691" s="61"/>
      <c r="C691" s="61"/>
      <c r="D691" s="31">
        <v>891180176</v>
      </c>
      <c r="E691" s="31">
        <v>210641306</v>
      </c>
      <c r="F691" s="61" t="s">
        <v>871</v>
      </c>
      <c r="G691" s="33">
        <v>0</v>
      </c>
      <c r="H691" s="33">
        <v>0</v>
      </c>
      <c r="I691" s="3"/>
      <c r="J691" s="3"/>
      <c r="K691" s="3"/>
      <c r="L691" s="3"/>
      <c r="M691" s="3"/>
      <c r="N691" s="3"/>
      <c r="O691" s="3"/>
      <c r="P691" s="34">
        <f t="shared" si="30"/>
        <v>0</v>
      </c>
      <c r="Q691" s="35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/>
      <c r="X691" s="3"/>
      <c r="Y691" s="3">
        <v>0</v>
      </c>
      <c r="Z691" s="3">
        <v>0</v>
      </c>
      <c r="AA691" s="3">
        <v>0</v>
      </c>
      <c r="AB691" s="3">
        <v>0</v>
      </c>
      <c r="AC691" s="36">
        <f t="shared" si="31"/>
        <v>0</v>
      </c>
      <c r="AD691" s="37">
        <f t="shared" si="32"/>
        <v>0</v>
      </c>
    </row>
    <row r="692" spans="1:30" hidden="1" x14ac:dyDescent="0.25">
      <c r="A692" s="38">
        <v>680</v>
      </c>
      <c r="B692" s="61"/>
      <c r="C692" s="61"/>
      <c r="D692" s="31">
        <v>891180177</v>
      </c>
      <c r="E692" s="31">
        <v>211941319</v>
      </c>
      <c r="F692" s="61" t="s">
        <v>357</v>
      </c>
      <c r="G692" s="33">
        <v>0</v>
      </c>
      <c r="H692" s="33">
        <v>0</v>
      </c>
      <c r="I692" s="3"/>
      <c r="J692" s="3"/>
      <c r="K692" s="3"/>
      <c r="L692" s="3"/>
      <c r="M692" s="3"/>
      <c r="N692" s="3"/>
      <c r="O692" s="3"/>
      <c r="P692" s="34">
        <f t="shared" si="30"/>
        <v>0</v>
      </c>
      <c r="Q692" s="35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/>
      <c r="X692" s="3"/>
      <c r="Y692" s="3">
        <v>0</v>
      </c>
      <c r="Z692" s="3">
        <v>0</v>
      </c>
      <c r="AA692" s="3">
        <v>0</v>
      </c>
      <c r="AB692" s="3">
        <v>0</v>
      </c>
      <c r="AC692" s="36">
        <f t="shared" si="31"/>
        <v>0</v>
      </c>
      <c r="AD692" s="37">
        <f t="shared" si="32"/>
        <v>0</v>
      </c>
    </row>
    <row r="693" spans="1:30" hidden="1" x14ac:dyDescent="0.25">
      <c r="A693" s="29">
        <v>681</v>
      </c>
      <c r="B693" s="61"/>
      <c r="C693" s="61"/>
      <c r="D693" s="31">
        <v>891180019</v>
      </c>
      <c r="E693" s="31">
        <v>214941349</v>
      </c>
      <c r="F693" s="61" t="s">
        <v>872</v>
      </c>
      <c r="G693" s="33">
        <v>0</v>
      </c>
      <c r="H693" s="33">
        <v>0</v>
      </c>
      <c r="I693" s="3"/>
      <c r="J693" s="3"/>
      <c r="K693" s="3"/>
      <c r="L693" s="3"/>
      <c r="M693" s="3"/>
      <c r="N693" s="3"/>
      <c r="O693" s="3"/>
      <c r="P693" s="34">
        <f t="shared" si="30"/>
        <v>0</v>
      </c>
      <c r="Q693" s="35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/>
      <c r="X693" s="3"/>
      <c r="Y693" s="3">
        <v>0</v>
      </c>
      <c r="Z693" s="3">
        <v>0</v>
      </c>
      <c r="AA693" s="3">
        <v>0</v>
      </c>
      <c r="AB693" s="3">
        <v>0</v>
      </c>
      <c r="AC693" s="36">
        <f t="shared" si="31"/>
        <v>0</v>
      </c>
      <c r="AD693" s="37">
        <f t="shared" si="32"/>
        <v>0</v>
      </c>
    </row>
    <row r="694" spans="1:30" hidden="1" x14ac:dyDescent="0.25">
      <c r="A694" s="38">
        <v>682</v>
      </c>
      <c r="B694" s="61"/>
      <c r="C694" s="61"/>
      <c r="D694" s="31">
        <v>891180131</v>
      </c>
      <c r="E694" s="31">
        <v>215741357</v>
      </c>
      <c r="F694" s="61" t="s">
        <v>873</v>
      </c>
      <c r="G694" s="33">
        <v>0</v>
      </c>
      <c r="H694" s="33">
        <v>0</v>
      </c>
      <c r="I694" s="3"/>
      <c r="J694" s="3"/>
      <c r="K694" s="3"/>
      <c r="L694" s="3"/>
      <c r="M694" s="3"/>
      <c r="N694" s="3"/>
      <c r="O694" s="3"/>
      <c r="P694" s="34">
        <f t="shared" si="30"/>
        <v>0</v>
      </c>
      <c r="Q694" s="35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/>
      <c r="X694" s="3"/>
      <c r="Y694" s="3">
        <v>0</v>
      </c>
      <c r="Z694" s="3">
        <v>0</v>
      </c>
      <c r="AA694" s="3">
        <v>0</v>
      </c>
      <c r="AB694" s="3">
        <v>0</v>
      </c>
      <c r="AC694" s="36">
        <f t="shared" si="31"/>
        <v>0</v>
      </c>
      <c r="AD694" s="37">
        <f t="shared" si="32"/>
        <v>0</v>
      </c>
    </row>
    <row r="695" spans="1:30" hidden="1" x14ac:dyDescent="0.25">
      <c r="A695" s="29">
        <v>683</v>
      </c>
      <c r="B695" s="61"/>
      <c r="C695" s="61"/>
      <c r="D695" s="31">
        <v>800097098</v>
      </c>
      <c r="E695" s="31">
        <v>215941359</v>
      </c>
      <c r="F695" s="61" t="s">
        <v>874</v>
      </c>
      <c r="G695" s="33">
        <v>0</v>
      </c>
      <c r="H695" s="33">
        <v>0</v>
      </c>
      <c r="I695" s="3"/>
      <c r="J695" s="3"/>
      <c r="K695" s="3"/>
      <c r="L695" s="3"/>
      <c r="M695" s="3"/>
      <c r="N695" s="3"/>
      <c r="O695" s="3"/>
      <c r="P695" s="34">
        <f t="shared" si="30"/>
        <v>0</v>
      </c>
      <c r="Q695" s="35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/>
      <c r="X695" s="3"/>
      <c r="Y695" s="3">
        <v>0</v>
      </c>
      <c r="Z695" s="3">
        <v>0</v>
      </c>
      <c r="AA695" s="3">
        <v>0</v>
      </c>
      <c r="AB695" s="3">
        <v>0</v>
      </c>
      <c r="AC695" s="36">
        <f t="shared" si="31"/>
        <v>0</v>
      </c>
      <c r="AD695" s="37">
        <f t="shared" si="32"/>
        <v>0</v>
      </c>
    </row>
    <row r="696" spans="1:30" hidden="1" x14ac:dyDescent="0.25">
      <c r="A696" s="38">
        <v>684</v>
      </c>
      <c r="B696" s="61"/>
      <c r="C696" s="61"/>
      <c r="D696" s="31">
        <v>891180205</v>
      </c>
      <c r="E696" s="31">
        <v>217841378</v>
      </c>
      <c r="F696" s="61" t="s">
        <v>875</v>
      </c>
      <c r="G696" s="33">
        <v>0</v>
      </c>
      <c r="H696" s="33">
        <v>0</v>
      </c>
      <c r="I696" s="3"/>
      <c r="J696" s="3"/>
      <c r="K696" s="3"/>
      <c r="L696" s="3"/>
      <c r="M696" s="3"/>
      <c r="N696" s="3"/>
      <c r="O696" s="3"/>
      <c r="P696" s="34">
        <f t="shared" si="30"/>
        <v>0</v>
      </c>
      <c r="Q696" s="35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/>
      <c r="X696" s="3"/>
      <c r="Y696" s="3">
        <v>0</v>
      </c>
      <c r="Z696" s="3">
        <v>0</v>
      </c>
      <c r="AA696" s="3">
        <v>0</v>
      </c>
      <c r="AB696" s="3">
        <v>0</v>
      </c>
      <c r="AC696" s="36">
        <f t="shared" si="31"/>
        <v>0</v>
      </c>
      <c r="AD696" s="37">
        <f t="shared" si="32"/>
        <v>0</v>
      </c>
    </row>
    <row r="697" spans="1:30" hidden="1" x14ac:dyDescent="0.25">
      <c r="A697" s="29">
        <v>685</v>
      </c>
      <c r="B697" s="61"/>
      <c r="C697" s="61"/>
      <c r="D697" s="31">
        <v>891180155</v>
      </c>
      <c r="E697" s="31">
        <v>219641396</v>
      </c>
      <c r="F697" s="61" t="s">
        <v>876</v>
      </c>
      <c r="G697" s="33">
        <v>0</v>
      </c>
      <c r="H697" s="33">
        <v>0</v>
      </c>
      <c r="I697" s="3"/>
      <c r="J697" s="3"/>
      <c r="K697" s="3"/>
      <c r="L697" s="3"/>
      <c r="M697" s="3"/>
      <c r="N697" s="3"/>
      <c r="O697" s="3"/>
      <c r="P697" s="34">
        <f t="shared" si="30"/>
        <v>0</v>
      </c>
      <c r="Q697" s="35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/>
      <c r="X697" s="3"/>
      <c r="Y697" s="3">
        <v>0</v>
      </c>
      <c r="Z697" s="3">
        <v>0</v>
      </c>
      <c r="AA697" s="3">
        <v>0</v>
      </c>
      <c r="AB697" s="3">
        <v>0</v>
      </c>
      <c r="AC697" s="36">
        <f t="shared" si="31"/>
        <v>0</v>
      </c>
      <c r="AD697" s="37">
        <f t="shared" si="32"/>
        <v>0</v>
      </c>
    </row>
    <row r="698" spans="1:30" hidden="1" x14ac:dyDescent="0.25">
      <c r="A698" s="38">
        <v>686</v>
      </c>
      <c r="B698" s="61"/>
      <c r="C698" s="61"/>
      <c r="D698" s="31">
        <v>891102844</v>
      </c>
      <c r="E698" s="31">
        <v>218341483</v>
      </c>
      <c r="F698" s="61" t="s">
        <v>877</v>
      </c>
      <c r="G698" s="33">
        <v>0</v>
      </c>
      <c r="H698" s="33">
        <v>0</v>
      </c>
      <c r="I698" s="3"/>
      <c r="J698" s="3"/>
      <c r="K698" s="3"/>
      <c r="L698" s="3"/>
      <c r="M698" s="3"/>
      <c r="N698" s="3"/>
      <c r="O698" s="3"/>
      <c r="P698" s="34">
        <f t="shared" si="30"/>
        <v>0</v>
      </c>
      <c r="Q698" s="35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/>
      <c r="X698" s="3"/>
      <c r="Y698" s="3">
        <v>0</v>
      </c>
      <c r="Z698" s="3">
        <v>0</v>
      </c>
      <c r="AA698" s="3">
        <v>0</v>
      </c>
      <c r="AB698" s="3">
        <v>0</v>
      </c>
      <c r="AC698" s="36">
        <f t="shared" si="31"/>
        <v>0</v>
      </c>
      <c r="AD698" s="37">
        <f t="shared" si="32"/>
        <v>0</v>
      </c>
    </row>
    <row r="699" spans="1:30" hidden="1" x14ac:dyDescent="0.25">
      <c r="A699" s="29">
        <v>687</v>
      </c>
      <c r="B699" s="61"/>
      <c r="C699" s="61"/>
      <c r="D699" s="31">
        <v>891180179</v>
      </c>
      <c r="E699" s="31">
        <v>210341503</v>
      </c>
      <c r="F699" s="61" t="s">
        <v>878</v>
      </c>
      <c r="G699" s="33">
        <v>0</v>
      </c>
      <c r="H699" s="33">
        <v>0</v>
      </c>
      <c r="I699" s="3"/>
      <c r="J699" s="3"/>
      <c r="K699" s="3"/>
      <c r="L699" s="3"/>
      <c r="M699" s="3"/>
      <c r="N699" s="3"/>
      <c r="O699" s="3"/>
      <c r="P699" s="34">
        <f t="shared" si="30"/>
        <v>0</v>
      </c>
      <c r="Q699" s="35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/>
      <c r="X699" s="3"/>
      <c r="Y699" s="3">
        <v>0</v>
      </c>
      <c r="Z699" s="3">
        <v>0</v>
      </c>
      <c r="AA699" s="3">
        <v>0</v>
      </c>
      <c r="AB699" s="3">
        <v>0</v>
      </c>
      <c r="AC699" s="36">
        <f t="shared" si="31"/>
        <v>0</v>
      </c>
      <c r="AD699" s="37">
        <f t="shared" si="32"/>
        <v>0</v>
      </c>
    </row>
    <row r="700" spans="1:30" hidden="1" x14ac:dyDescent="0.25">
      <c r="A700" s="38">
        <v>688</v>
      </c>
      <c r="B700" s="61"/>
      <c r="C700" s="61"/>
      <c r="D700" s="31">
        <v>891180194</v>
      </c>
      <c r="E700" s="31">
        <v>211841518</v>
      </c>
      <c r="F700" s="61" t="s">
        <v>879</v>
      </c>
      <c r="G700" s="33">
        <v>0</v>
      </c>
      <c r="H700" s="33">
        <v>0</v>
      </c>
      <c r="I700" s="3"/>
      <c r="J700" s="3"/>
      <c r="K700" s="3"/>
      <c r="L700" s="3"/>
      <c r="M700" s="3"/>
      <c r="N700" s="3"/>
      <c r="O700" s="3"/>
      <c r="P700" s="34">
        <f t="shared" si="30"/>
        <v>0</v>
      </c>
      <c r="Q700" s="35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/>
      <c r="X700" s="3"/>
      <c r="Y700" s="3">
        <v>0</v>
      </c>
      <c r="Z700" s="3">
        <v>0</v>
      </c>
      <c r="AA700" s="3">
        <v>0</v>
      </c>
      <c r="AB700" s="3">
        <v>0</v>
      </c>
      <c r="AC700" s="36">
        <f t="shared" si="31"/>
        <v>0</v>
      </c>
      <c r="AD700" s="37">
        <f t="shared" si="32"/>
        <v>0</v>
      </c>
    </row>
    <row r="701" spans="1:30" hidden="1" x14ac:dyDescent="0.25">
      <c r="A701" s="29">
        <v>689</v>
      </c>
      <c r="B701" s="61"/>
      <c r="C701" s="61"/>
      <c r="D701" s="31">
        <v>891180021</v>
      </c>
      <c r="E701" s="31">
        <v>212441524</v>
      </c>
      <c r="F701" s="61" t="s">
        <v>880</v>
      </c>
      <c r="G701" s="33">
        <v>0</v>
      </c>
      <c r="H701" s="33">
        <v>0</v>
      </c>
      <c r="I701" s="3"/>
      <c r="J701" s="3"/>
      <c r="K701" s="3"/>
      <c r="L701" s="3"/>
      <c r="M701" s="3"/>
      <c r="N701" s="3"/>
      <c r="O701" s="3"/>
      <c r="P701" s="34">
        <f t="shared" si="30"/>
        <v>0</v>
      </c>
      <c r="Q701" s="35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/>
      <c r="X701" s="3"/>
      <c r="Y701" s="3">
        <v>0</v>
      </c>
      <c r="Z701" s="3">
        <v>0</v>
      </c>
      <c r="AA701" s="3">
        <v>0</v>
      </c>
      <c r="AB701" s="3">
        <v>0</v>
      </c>
      <c r="AC701" s="36">
        <f t="shared" si="31"/>
        <v>0</v>
      </c>
      <c r="AD701" s="37">
        <f t="shared" si="32"/>
        <v>0</v>
      </c>
    </row>
    <row r="702" spans="1:30" hidden="1" x14ac:dyDescent="0.25">
      <c r="A702" s="38">
        <v>690</v>
      </c>
      <c r="B702" s="61"/>
      <c r="C702" s="61"/>
      <c r="D702" s="31">
        <v>891102764</v>
      </c>
      <c r="E702" s="31">
        <v>213041530</v>
      </c>
      <c r="F702" s="61" t="s">
        <v>619</v>
      </c>
      <c r="G702" s="33">
        <v>0</v>
      </c>
      <c r="H702" s="33">
        <v>0</v>
      </c>
      <c r="I702" s="3"/>
      <c r="J702" s="3"/>
      <c r="K702" s="3"/>
      <c r="L702" s="3"/>
      <c r="M702" s="3"/>
      <c r="N702" s="3"/>
      <c r="O702" s="3"/>
      <c r="P702" s="34">
        <f t="shared" si="30"/>
        <v>0</v>
      </c>
      <c r="Q702" s="35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/>
      <c r="X702" s="3"/>
      <c r="Y702" s="3">
        <v>0</v>
      </c>
      <c r="Z702" s="3">
        <v>0</v>
      </c>
      <c r="AA702" s="3">
        <v>0</v>
      </c>
      <c r="AB702" s="3">
        <v>0</v>
      </c>
      <c r="AC702" s="36">
        <f t="shared" si="31"/>
        <v>0</v>
      </c>
      <c r="AD702" s="37">
        <f t="shared" si="32"/>
        <v>0</v>
      </c>
    </row>
    <row r="703" spans="1:30" hidden="1" x14ac:dyDescent="0.25">
      <c r="A703" s="29">
        <v>691</v>
      </c>
      <c r="B703" s="61"/>
      <c r="C703" s="61"/>
      <c r="D703" s="31">
        <v>891180199</v>
      </c>
      <c r="E703" s="31">
        <v>214841548</v>
      </c>
      <c r="F703" s="61" t="s">
        <v>881</v>
      </c>
      <c r="G703" s="33">
        <v>0</v>
      </c>
      <c r="H703" s="33">
        <v>0</v>
      </c>
      <c r="I703" s="3"/>
      <c r="J703" s="3"/>
      <c r="K703" s="3"/>
      <c r="L703" s="3"/>
      <c r="M703" s="3"/>
      <c r="N703" s="3"/>
      <c r="O703" s="3"/>
      <c r="P703" s="34">
        <f t="shared" si="30"/>
        <v>0</v>
      </c>
      <c r="Q703" s="35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/>
      <c r="X703" s="3"/>
      <c r="Y703" s="3">
        <v>0</v>
      </c>
      <c r="Z703" s="3">
        <v>0</v>
      </c>
      <c r="AA703" s="3">
        <v>0</v>
      </c>
      <c r="AB703" s="3">
        <v>0</v>
      </c>
      <c r="AC703" s="36">
        <f t="shared" si="31"/>
        <v>0</v>
      </c>
      <c r="AD703" s="37">
        <f t="shared" si="32"/>
        <v>0</v>
      </c>
    </row>
    <row r="704" spans="1:30" hidden="1" x14ac:dyDescent="0.25">
      <c r="A704" s="38">
        <v>692</v>
      </c>
      <c r="B704" s="61"/>
      <c r="C704" s="61"/>
      <c r="D704" s="31">
        <v>891180040</v>
      </c>
      <c r="E704" s="31">
        <v>211541615</v>
      </c>
      <c r="F704" s="61" t="s">
        <v>882</v>
      </c>
      <c r="G704" s="33">
        <v>0</v>
      </c>
      <c r="H704" s="33">
        <v>0</v>
      </c>
      <c r="I704" s="3"/>
      <c r="J704" s="3"/>
      <c r="K704" s="3"/>
      <c r="L704" s="3"/>
      <c r="M704" s="3"/>
      <c r="N704" s="3"/>
      <c r="O704" s="3"/>
      <c r="P704" s="34">
        <f t="shared" si="30"/>
        <v>0</v>
      </c>
      <c r="Q704" s="35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/>
      <c r="X704" s="3"/>
      <c r="Y704" s="3">
        <v>0</v>
      </c>
      <c r="Z704" s="3">
        <v>0</v>
      </c>
      <c r="AA704" s="3">
        <v>0</v>
      </c>
      <c r="AB704" s="3">
        <v>0</v>
      </c>
      <c r="AC704" s="36">
        <f t="shared" si="31"/>
        <v>0</v>
      </c>
      <c r="AD704" s="37">
        <f t="shared" si="32"/>
        <v>0</v>
      </c>
    </row>
    <row r="705" spans="1:30" hidden="1" x14ac:dyDescent="0.25">
      <c r="A705" s="29">
        <v>693</v>
      </c>
      <c r="B705" s="61"/>
      <c r="C705" s="61"/>
      <c r="D705" s="31">
        <v>891180180</v>
      </c>
      <c r="E705" s="31">
        <v>216041660</v>
      </c>
      <c r="F705" s="61" t="s">
        <v>883</v>
      </c>
      <c r="G705" s="33">
        <v>0</v>
      </c>
      <c r="H705" s="33">
        <v>0</v>
      </c>
      <c r="I705" s="3"/>
      <c r="J705" s="3"/>
      <c r="K705" s="3"/>
      <c r="L705" s="3"/>
      <c r="M705" s="3"/>
      <c r="N705" s="3"/>
      <c r="O705" s="3"/>
      <c r="P705" s="34">
        <f t="shared" si="30"/>
        <v>0</v>
      </c>
      <c r="Q705" s="35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/>
      <c r="X705" s="3"/>
      <c r="Y705" s="3">
        <v>0</v>
      </c>
      <c r="Z705" s="3">
        <v>0</v>
      </c>
      <c r="AA705" s="3">
        <v>0</v>
      </c>
      <c r="AB705" s="3">
        <v>0</v>
      </c>
      <c r="AC705" s="36">
        <f t="shared" si="31"/>
        <v>0</v>
      </c>
      <c r="AD705" s="37">
        <f t="shared" si="32"/>
        <v>0</v>
      </c>
    </row>
    <row r="706" spans="1:30" hidden="1" x14ac:dyDescent="0.25">
      <c r="A706" s="38">
        <v>694</v>
      </c>
      <c r="B706" s="61"/>
      <c r="C706" s="61"/>
      <c r="D706" s="31">
        <v>891180056</v>
      </c>
      <c r="E706" s="31">
        <v>216841668</v>
      </c>
      <c r="F706" s="61" t="s">
        <v>884</v>
      </c>
      <c r="G706" s="33">
        <v>0</v>
      </c>
      <c r="H706" s="33">
        <v>0</v>
      </c>
      <c r="I706" s="3"/>
      <c r="J706" s="3"/>
      <c r="K706" s="3"/>
      <c r="L706" s="3"/>
      <c r="M706" s="3"/>
      <c r="N706" s="3"/>
      <c r="O706" s="3"/>
      <c r="P706" s="34">
        <f t="shared" si="30"/>
        <v>0</v>
      </c>
      <c r="Q706" s="35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/>
      <c r="X706" s="3"/>
      <c r="Y706" s="3">
        <v>0</v>
      </c>
      <c r="Z706" s="3">
        <v>0</v>
      </c>
      <c r="AA706" s="3">
        <v>0</v>
      </c>
      <c r="AB706" s="3">
        <v>0</v>
      </c>
      <c r="AC706" s="36">
        <f t="shared" si="31"/>
        <v>0</v>
      </c>
      <c r="AD706" s="37">
        <f t="shared" si="32"/>
        <v>0</v>
      </c>
    </row>
    <row r="707" spans="1:30" hidden="1" x14ac:dyDescent="0.25">
      <c r="A707" s="29">
        <v>695</v>
      </c>
      <c r="B707" s="61"/>
      <c r="C707" s="61"/>
      <c r="D707" s="31">
        <v>891180076</v>
      </c>
      <c r="E707" s="31">
        <v>217641676</v>
      </c>
      <c r="F707" s="61" t="s">
        <v>570</v>
      </c>
      <c r="G707" s="33">
        <v>0</v>
      </c>
      <c r="H707" s="33">
        <v>0</v>
      </c>
      <c r="I707" s="3"/>
      <c r="J707" s="3"/>
      <c r="K707" s="3"/>
      <c r="L707" s="3"/>
      <c r="M707" s="3"/>
      <c r="N707" s="3"/>
      <c r="O707" s="3"/>
      <c r="P707" s="34">
        <f t="shared" si="30"/>
        <v>0</v>
      </c>
      <c r="Q707" s="35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/>
      <c r="X707" s="3"/>
      <c r="Y707" s="3">
        <v>0</v>
      </c>
      <c r="Z707" s="3">
        <v>0</v>
      </c>
      <c r="AA707" s="3">
        <v>0</v>
      </c>
      <c r="AB707" s="3">
        <v>0</v>
      </c>
      <c r="AC707" s="36">
        <f t="shared" si="31"/>
        <v>0</v>
      </c>
      <c r="AD707" s="37">
        <f t="shared" si="32"/>
        <v>0</v>
      </c>
    </row>
    <row r="708" spans="1:30" hidden="1" x14ac:dyDescent="0.25">
      <c r="A708" s="38">
        <v>696</v>
      </c>
      <c r="B708" s="61"/>
      <c r="C708" s="61"/>
      <c r="D708" s="31">
        <v>891180191</v>
      </c>
      <c r="E708" s="31">
        <v>217041770</v>
      </c>
      <c r="F708" s="61" t="s">
        <v>885</v>
      </c>
      <c r="G708" s="33">
        <v>0</v>
      </c>
      <c r="H708" s="33">
        <v>0</v>
      </c>
      <c r="I708" s="3"/>
      <c r="J708" s="3"/>
      <c r="K708" s="3"/>
      <c r="L708" s="3"/>
      <c r="M708" s="3"/>
      <c r="N708" s="3"/>
      <c r="O708" s="3"/>
      <c r="P708" s="34">
        <f t="shared" si="30"/>
        <v>0</v>
      </c>
      <c r="Q708" s="35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/>
      <c r="X708" s="3"/>
      <c r="Y708" s="3">
        <v>0</v>
      </c>
      <c r="Z708" s="3">
        <v>0</v>
      </c>
      <c r="AA708" s="3">
        <v>0</v>
      </c>
      <c r="AB708" s="3">
        <v>0</v>
      </c>
      <c r="AC708" s="36">
        <f t="shared" si="31"/>
        <v>0</v>
      </c>
      <c r="AD708" s="37">
        <f t="shared" si="32"/>
        <v>0</v>
      </c>
    </row>
    <row r="709" spans="1:30" hidden="1" x14ac:dyDescent="0.25">
      <c r="A709" s="29">
        <v>697</v>
      </c>
      <c r="B709" s="61"/>
      <c r="C709" s="61"/>
      <c r="D709" s="31">
        <v>891180211</v>
      </c>
      <c r="E709" s="31">
        <v>219141791</v>
      </c>
      <c r="F709" s="61" t="s">
        <v>886</v>
      </c>
      <c r="G709" s="33">
        <v>0</v>
      </c>
      <c r="H709" s="33">
        <v>0</v>
      </c>
      <c r="I709" s="3"/>
      <c r="J709" s="3"/>
      <c r="K709" s="3"/>
      <c r="L709" s="3"/>
      <c r="M709" s="3"/>
      <c r="N709" s="3"/>
      <c r="O709" s="3"/>
      <c r="P709" s="34">
        <f t="shared" si="30"/>
        <v>0</v>
      </c>
      <c r="Q709" s="35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/>
      <c r="X709" s="3"/>
      <c r="Y709" s="3">
        <v>0</v>
      </c>
      <c r="Z709" s="3">
        <v>0</v>
      </c>
      <c r="AA709" s="3">
        <v>0</v>
      </c>
      <c r="AB709" s="3">
        <v>0</v>
      </c>
      <c r="AC709" s="36">
        <f t="shared" si="31"/>
        <v>0</v>
      </c>
      <c r="AD709" s="37">
        <f t="shared" si="32"/>
        <v>0</v>
      </c>
    </row>
    <row r="710" spans="1:30" hidden="1" x14ac:dyDescent="0.25">
      <c r="A710" s="38">
        <v>698</v>
      </c>
      <c r="B710" s="61"/>
      <c r="C710" s="61"/>
      <c r="D710" s="31">
        <v>800097176</v>
      </c>
      <c r="E710" s="31">
        <v>219741797</v>
      </c>
      <c r="F710" s="61" t="s">
        <v>887</v>
      </c>
      <c r="G710" s="33">
        <v>0</v>
      </c>
      <c r="H710" s="33">
        <v>0</v>
      </c>
      <c r="I710" s="3"/>
      <c r="J710" s="3"/>
      <c r="K710" s="3"/>
      <c r="L710" s="3"/>
      <c r="M710" s="3"/>
      <c r="N710" s="3"/>
      <c r="O710" s="3"/>
      <c r="P710" s="34">
        <f t="shared" si="30"/>
        <v>0</v>
      </c>
      <c r="Q710" s="35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/>
      <c r="X710" s="3"/>
      <c r="Y710" s="3">
        <v>0</v>
      </c>
      <c r="Z710" s="3">
        <v>0</v>
      </c>
      <c r="AA710" s="3">
        <v>0</v>
      </c>
      <c r="AB710" s="3">
        <v>0</v>
      </c>
      <c r="AC710" s="36">
        <f t="shared" si="31"/>
        <v>0</v>
      </c>
      <c r="AD710" s="37">
        <f t="shared" si="32"/>
        <v>0</v>
      </c>
    </row>
    <row r="711" spans="1:30" hidden="1" x14ac:dyDescent="0.25">
      <c r="A711" s="29">
        <v>699</v>
      </c>
      <c r="B711" s="61"/>
      <c r="C711" s="61"/>
      <c r="D711" s="31">
        <v>891180127</v>
      </c>
      <c r="E711" s="31">
        <v>219941799</v>
      </c>
      <c r="F711" s="61" t="s">
        <v>888</v>
      </c>
      <c r="G711" s="33">
        <v>0</v>
      </c>
      <c r="H711" s="33">
        <v>0</v>
      </c>
      <c r="I711" s="3"/>
      <c r="J711" s="3"/>
      <c r="K711" s="3"/>
      <c r="L711" s="3"/>
      <c r="M711" s="3"/>
      <c r="N711" s="3"/>
      <c r="O711" s="3"/>
      <c r="P711" s="34">
        <f t="shared" si="30"/>
        <v>0</v>
      </c>
      <c r="Q711" s="35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/>
      <c r="X711" s="3"/>
      <c r="Y711" s="3">
        <v>0</v>
      </c>
      <c r="Z711" s="3">
        <v>0</v>
      </c>
      <c r="AA711" s="3">
        <v>0</v>
      </c>
      <c r="AB711" s="3">
        <v>0</v>
      </c>
      <c r="AC711" s="36">
        <f t="shared" si="31"/>
        <v>0</v>
      </c>
      <c r="AD711" s="37">
        <f t="shared" si="32"/>
        <v>0</v>
      </c>
    </row>
    <row r="712" spans="1:30" hidden="1" x14ac:dyDescent="0.25">
      <c r="A712" s="38">
        <v>700</v>
      </c>
      <c r="B712" s="61"/>
      <c r="C712" s="61"/>
      <c r="D712" s="31">
        <v>891180181</v>
      </c>
      <c r="E712" s="31">
        <v>210141801</v>
      </c>
      <c r="F712" s="61" t="s">
        <v>889</v>
      </c>
      <c r="G712" s="33">
        <v>0</v>
      </c>
      <c r="H712" s="33">
        <v>0</v>
      </c>
      <c r="I712" s="3"/>
      <c r="J712" s="3"/>
      <c r="K712" s="3"/>
      <c r="L712" s="3"/>
      <c r="M712" s="3"/>
      <c r="N712" s="3"/>
      <c r="O712" s="3"/>
      <c r="P712" s="34">
        <f t="shared" si="30"/>
        <v>0</v>
      </c>
      <c r="Q712" s="35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/>
      <c r="X712" s="3"/>
      <c r="Y712" s="3">
        <v>0</v>
      </c>
      <c r="Z712" s="3">
        <v>0</v>
      </c>
      <c r="AA712" s="3">
        <v>0</v>
      </c>
      <c r="AB712" s="3">
        <v>0</v>
      </c>
      <c r="AC712" s="36">
        <f t="shared" si="31"/>
        <v>0</v>
      </c>
      <c r="AD712" s="37">
        <f t="shared" si="32"/>
        <v>0</v>
      </c>
    </row>
    <row r="713" spans="1:30" hidden="1" x14ac:dyDescent="0.25">
      <c r="A713" s="29">
        <v>701</v>
      </c>
      <c r="B713" s="61"/>
      <c r="C713" s="61"/>
      <c r="D713" s="31">
        <v>891180182</v>
      </c>
      <c r="E713" s="31">
        <v>210741807</v>
      </c>
      <c r="F713" s="61" t="s">
        <v>890</v>
      </c>
      <c r="G713" s="33">
        <v>0</v>
      </c>
      <c r="H713" s="33">
        <v>0</v>
      </c>
      <c r="I713" s="3"/>
      <c r="J713" s="3"/>
      <c r="K713" s="3"/>
      <c r="L713" s="3"/>
      <c r="M713" s="3"/>
      <c r="N713" s="3"/>
      <c r="O713" s="3"/>
      <c r="P713" s="34">
        <f t="shared" si="30"/>
        <v>0</v>
      </c>
      <c r="Q713" s="35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/>
      <c r="X713" s="3"/>
      <c r="Y713" s="3">
        <v>0</v>
      </c>
      <c r="Z713" s="3">
        <v>0</v>
      </c>
      <c r="AA713" s="3">
        <v>0</v>
      </c>
      <c r="AB713" s="3">
        <v>0</v>
      </c>
      <c r="AC713" s="36">
        <f t="shared" si="31"/>
        <v>0</v>
      </c>
      <c r="AD713" s="37">
        <f t="shared" si="32"/>
        <v>0</v>
      </c>
    </row>
    <row r="714" spans="1:30" hidden="1" x14ac:dyDescent="0.25">
      <c r="A714" s="38">
        <v>702</v>
      </c>
      <c r="B714" s="61"/>
      <c r="C714" s="61"/>
      <c r="D714" s="31">
        <v>891180187</v>
      </c>
      <c r="E714" s="31">
        <v>217241872</v>
      </c>
      <c r="F714" s="61" t="s">
        <v>891</v>
      </c>
      <c r="G714" s="33">
        <v>0</v>
      </c>
      <c r="H714" s="33">
        <v>0</v>
      </c>
      <c r="I714" s="3"/>
      <c r="J714" s="3"/>
      <c r="K714" s="3"/>
      <c r="L714" s="3"/>
      <c r="M714" s="3"/>
      <c r="N714" s="3"/>
      <c r="O714" s="3"/>
      <c r="P714" s="34">
        <f t="shared" si="30"/>
        <v>0</v>
      </c>
      <c r="Q714" s="35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/>
      <c r="X714" s="3"/>
      <c r="Y714" s="3">
        <v>0</v>
      </c>
      <c r="Z714" s="3">
        <v>0</v>
      </c>
      <c r="AA714" s="3">
        <v>0</v>
      </c>
      <c r="AB714" s="3">
        <v>0</v>
      </c>
      <c r="AC714" s="36">
        <f t="shared" si="31"/>
        <v>0</v>
      </c>
      <c r="AD714" s="37">
        <f t="shared" si="32"/>
        <v>0</v>
      </c>
    </row>
    <row r="715" spans="1:30" hidden="1" x14ac:dyDescent="0.25">
      <c r="A715" s="29">
        <v>703</v>
      </c>
      <c r="B715" s="61"/>
      <c r="C715" s="61"/>
      <c r="D715" s="31">
        <v>800097180</v>
      </c>
      <c r="E715" s="31">
        <v>218541885</v>
      </c>
      <c r="F715" s="61" t="s">
        <v>892</v>
      </c>
      <c r="G715" s="33">
        <v>0</v>
      </c>
      <c r="H715" s="33">
        <v>0</v>
      </c>
      <c r="I715" s="3"/>
      <c r="J715" s="3"/>
      <c r="K715" s="3"/>
      <c r="L715" s="3"/>
      <c r="M715" s="3"/>
      <c r="N715" s="3"/>
      <c r="O715" s="3"/>
      <c r="P715" s="34">
        <f t="shared" si="30"/>
        <v>0</v>
      </c>
      <c r="Q715" s="35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/>
      <c r="X715" s="3"/>
      <c r="Y715" s="3">
        <v>0</v>
      </c>
      <c r="Z715" s="3">
        <v>0</v>
      </c>
      <c r="AA715" s="3">
        <v>0</v>
      </c>
      <c r="AB715" s="3">
        <v>0</v>
      </c>
      <c r="AC715" s="36">
        <f t="shared" si="31"/>
        <v>0</v>
      </c>
      <c r="AD715" s="37">
        <f t="shared" si="32"/>
        <v>0</v>
      </c>
    </row>
    <row r="716" spans="1:30" hidden="1" x14ac:dyDescent="0.25">
      <c r="A716" s="38">
        <v>704</v>
      </c>
      <c r="B716" s="61"/>
      <c r="C716" s="61"/>
      <c r="D716" s="31">
        <v>839000360</v>
      </c>
      <c r="E716" s="31">
        <v>213544035</v>
      </c>
      <c r="F716" s="61" t="s">
        <v>630</v>
      </c>
      <c r="G716" s="33">
        <v>0</v>
      </c>
      <c r="H716" s="33">
        <v>0</v>
      </c>
      <c r="I716" s="3"/>
      <c r="J716" s="3"/>
      <c r="K716" s="3"/>
      <c r="L716" s="3"/>
      <c r="M716" s="3"/>
      <c r="N716" s="3"/>
      <c r="O716" s="3"/>
      <c r="P716" s="34">
        <f t="shared" si="30"/>
        <v>0</v>
      </c>
      <c r="Q716" s="35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/>
      <c r="X716" s="3"/>
      <c r="Y716" s="3">
        <v>0</v>
      </c>
      <c r="Z716" s="3">
        <v>0</v>
      </c>
      <c r="AA716" s="3">
        <v>0</v>
      </c>
      <c r="AB716" s="3">
        <v>0</v>
      </c>
      <c r="AC716" s="36">
        <f t="shared" si="31"/>
        <v>0</v>
      </c>
      <c r="AD716" s="37">
        <f t="shared" si="32"/>
        <v>0</v>
      </c>
    </row>
    <row r="717" spans="1:30" hidden="1" x14ac:dyDescent="0.25">
      <c r="A717" s="29">
        <v>705</v>
      </c>
      <c r="B717" s="61"/>
      <c r="C717" s="61"/>
      <c r="D717" s="31">
        <v>800099223</v>
      </c>
      <c r="E717" s="31">
        <v>217844078</v>
      </c>
      <c r="F717" s="61" t="s">
        <v>893</v>
      </c>
      <c r="G717" s="33">
        <v>0</v>
      </c>
      <c r="H717" s="33">
        <v>0</v>
      </c>
      <c r="I717" s="3"/>
      <c r="J717" s="3"/>
      <c r="K717" s="3"/>
      <c r="L717" s="3"/>
      <c r="M717" s="3"/>
      <c r="N717" s="3"/>
      <c r="O717" s="3"/>
      <c r="P717" s="34">
        <f t="shared" si="30"/>
        <v>0</v>
      </c>
      <c r="Q717" s="35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/>
      <c r="X717" s="3"/>
      <c r="Y717" s="3">
        <v>0</v>
      </c>
      <c r="Z717" s="3">
        <v>0</v>
      </c>
      <c r="AA717" s="3">
        <v>0</v>
      </c>
      <c r="AB717" s="3">
        <v>0</v>
      </c>
      <c r="AC717" s="36">
        <f t="shared" si="31"/>
        <v>0</v>
      </c>
      <c r="AD717" s="37">
        <f t="shared" si="32"/>
        <v>0</v>
      </c>
    </row>
    <row r="718" spans="1:30" hidden="1" x14ac:dyDescent="0.25">
      <c r="A718" s="38">
        <v>706</v>
      </c>
      <c r="B718" s="61"/>
      <c r="C718" s="61"/>
      <c r="D718" s="31">
        <v>825000134</v>
      </c>
      <c r="E718" s="31">
        <v>219044090</v>
      </c>
      <c r="F718" s="61" t="s">
        <v>894</v>
      </c>
      <c r="G718" s="33">
        <v>0</v>
      </c>
      <c r="H718" s="33">
        <v>0</v>
      </c>
      <c r="I718" s="3"/>
      <c r="J718" s="3"/>
      <c r="K718" s="3"/>
      <c r="L718" s="3"/>
      <c r="M718" s="3"/>
      <c r="N718" s="3"/>
      <c r="O718" s="3"/>
      <c r="P718" s="34">
        <f t="shared" ref="P718:P781" si="33">SUM(G718:N718)</f>
        <v>0</v>
      </c>
      <c r="Q718" s="35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/>
      <c r="X718" s="3"/>
      <c r="Y718" s="3">
        <v>0</v>
      </c>
      <c r="Z718" s="3">
        <v>0</v>
      </c>
      <c r="AA718" s="3">
        <v>0</v>
      </c>
      <c r="AB718" s="3">
        <v>0</v>
      </c>
      <c r="AC718" s="36">
        <f t="shared" ref="AC718:AC781" si="34">SUM(R718:AB718)</f>
        <v>0</v>
      </c>
      <c r="AD718" s="37">
        <f t="shared" ref="AD718:AD781" si="35">+P718+Q718-AC718</f>
        <v>0</v>
      </c>
    </row>
    <row r="719" spans="1:30" hidden="1" x14ac:dyDescent="0.25">
      <c r="A719" s="29">
        <v>707</v>
      </c>
      <c r="B719" s="61"/>
      <c r="C719" s="61"/>
      <c r="D719" s="31">
        <v>825000166</v>
      </c>
      <c r="E719" s="31">
        <v>219844098</v>
      </c>
      <c r="F719" s="61" t="s">
        <v>895</v>
      </c>
      <c r="G719" s="33">
        <v>0</v>
      </c>
      <c r="H719" s="33">
        <v>0</v>
      </c>
      <c r="I719" s="3"/>
      <c r="J719" s="3"/>
      <c r="K719" s="3"/>
      <c r="L719" s="3"/>
      <c r="M719" s="3"/>
      <c r="N719" s="3"/>
      <c r="O719" s="3"/>
      <c r="P719" s="34">
        <f t="shared" si="33"/>
        <v>0</v>
      </c>
      <c r="Q719" s="35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/>
      <c r="X719" s="3"/>
      <c r="Y719" s="3">
        <v>0</v>
      </c>
      <c r="Z719" s="3">
        <v>0</v>
      </c>
      <c r="AA719" s="3">
        <v>0</v>
      </c>
      <c r="AB719" s="3">
        <v>0</v>
      </c>
      <c r="AC719" s="36">
        <f t="shared" si="34"/>
        <v>0</v>
      </c>
      <c r="AD719" s="37">
        <f t="shared" si="35"/>
        <v>0</v>
      </c>
    </row>
    <row r="720" spans="1:30" hidden="1" x14ac:dyDescent="0.25">
      <c r="A720" s="38">
        <v>708</v>
      </c>
      <c r="B720" s="61"/>
      <c r="C720" s="61"/>
      <c r="D720" s="31">
        <v>800092788</v>
      </c>
      <c r="E720" s="31">
        <v>211044110</v>
      </c>
      <c r="F720" s="61" t="s">
        <v>896</v>
      </c>
      <c r="G720" s="33">
        <v>0</v>
      </c>
      <c r="H720" s="33">
        <v>0</v>
      </c>
      <c r="I720" s="3"/>
      <c r="J720" s="3"/>
      <c r="K720" s="3"/>
      <c r="L720" s="3"/>
      <c r="M720" s="3"/>
      <c r="N720" s="3"/>
      <c r="O720" s="3"/>
      <c r="P720" s="34">
        <f t="shared" si="33"/>
        <v>0</v>
      </c>
      <c r="Q720" s="35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/>
      <c r="X720" s="3"/>
      <c r="Y720" s="3">
        <v>0</v>
      </c>
      <c r="Z720" s="3">
        <v>0</v>
      </c>
      <c r="AA720" s="3">
        <v>0</v>
      </c>
      <c r="AB720" s="3">
        <v>0</v>
      </c>
      <c r="AC720" s="36">
        <f t="shared" si="34"/>
        <v>0</v>
      </c>
      <c r="AD720" s="37">
        <f t="shared" si="35"/>
        <v>0</v>
      </c>
    </row>
    <row r="721" spans="1:30" hidden="1" x14ac:dyDescent="0.25">
      <c r="A721" s="29">
        <v>709</v>
      </c>
      <c r="B721" s="61"/>
      <c r="C721" s="61"/>
      <c r="D721" s="31">
        <v>892170008</v>
      </c>
      <c r="E721" s="31">
        <v>217944279</v>
      </c>
      <c r="F721" s="61" t="s">
        <v>897</v>
      </c>
      <c r="G721" s="33">
        <v>0</v>
      </c>
      <c r="H721" s="33">
        <v>0</v>
      </c>
      <c r="I721" s="3"/>
      <c r="J721" s="3"/>
      <c r="K721" s="3"/>
      <c r="L721" s="3"/>
      <c r="M721" s="3"/>
      <c r="N721" s="3"/>
      <c r="O721" s="3"/>
      <c r="P721" s="34">
        <f t="shared" si="33"/>
        <v>0</v>
      </c>
      <c r="Q721" s="35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/>
      <c r="X721" s="3"/>
      <c r="Y721" s="3">
        <v>0</v>
      </c>
      <c r="Z721" s="3">
        <v>0</v>
      </c>
      <c r="AA721" s="3">
        <v>0</v>
      </c>
      <c r="AB721" s="3">
        <v>0</v>
      </c>
      <c r="AC721" s="36">
        <f t="shared" si="34"/>
        <v>0</v>
      </c>
      <c r="AD721" s="37">
        <f t="shared" si="35"/>
        <v>0</v>
      </c>
    </row>
    <row r="722" spans="1:30" hidden="1" x14ac:dyDescent="0.25">
      <c r="A722" s="38">
        <v>710</v>
      </c>
      <c r="B722" s="61"/>
      <c r="C722" s="61"/>
      <c r="D722" s="31">
        <v>800255101</v>
      </c>
      <c r="E722" s="31">
        <v>217844378</v>
      </c>
      <c r="F722" s="61" t="s">
        <v>898</v>
      </c>
      <c r="G722" s="33">
        <v>0</v>
      </c>
      <c r="H722" s="33">
        <v>0</v>
      </c>
      <c r="I722" s="3"/>
      <c r="J722" s="3"/>
      <c r="K722" s="3"/>
      <c r="L722" s="3"/>
      <c r="M722" s="3"/>
      <c r="N722" s="3"/>
      <c r="O722" s="3"/>
      <c r="P722" s="34">
        <f t="shared" si="33"/>
        <v>0</v>
      </c>
      <c r="Q722" s="35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/>
      <c r="X722" s="3"/>
      <c r="Y722" s="3">
        <v>0</v>
      </c>
      <c r="Z722" s="3">
        <v>0</v>
      </c>
      <c r="AA722" s="3">
        <v>0</v>
      </c>
      <c r="AB722" s="3">
        <v>0</v>
      </c>
      <c r="AC722" s="36">
        <f t="shared" si="34"/>
        <v>0</v>
      </c>
      <c r="AD722" s="37">
        <f t="shared" si="35"/>
        <v>0</v>
      </c>
    </row>
    <row r="723" spans="1:30" hidden="1" x14ac:dyDescent="0.25">
      <c r="A723" s="29">
        <v>711</v>
      </c>
      <c r="B723" s="61"/>
      <c r="C723" s="61"/>
      <c r="D723" s="31">
        <v>825000676</v>
      </c>
      <c r="E723" s="31">
        <v>212044420</v>
      </c>
      <c r="F723" s="61" t="s">
        <v>899</v>
      </c>
      <c r="G723" s="33">
        <v>0</v>
      </c>
      <c r="H723" s="33">
        <v>0</v>
      </c>
      <c r="I723" s="3"/>
      <c r="J723" s="3"/>
      <c r="K723" s="3"/>
      <c r="L723" s="3"/>
      <c r="M723" s="3"/>
      <c r="N723" s="3"/>
      <c r="O723" s="3"/>
      <c r="P723" s="34">
        <f t="shared" si="33"/>
        <v>0</v>
      </c>
      <c r="Q723" s="35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/>
      <c r="X723" s="3"/>
      <c r="Y723" s="3">
        <v>0</v>
      </c>
      <c r="Z723" s="3">
        <v>0</v>
      </c>
      <c r="AA723" s="3">
        <v>0</v>
      </c>
      <c r="AB723" s="3">
        <v>0</v>
      </c>
      <c r="AC723" s="36">
        <f t="shared" si="34"/>
        <v>0</v>
      </c>
      <c r="AD723" s="37">
        <f t="shared" si="35"/>
        <v>0</v>
      </c>
    </row>
    <row r="724" spans="1:30" hidden="1" x14ac:dyDescent="0.25">
      <c r="A724" s="38">
        <v>712</v>
      </c>
      <c r="B724" s="61"/>
      <c r="C724" s="61"/>
      <c r="D724" s="31">
        <v>892115024</v>
      </c>
      <c r="E724" s="31">
        <v>216044560</v>
      </c>
      <c r="F724" s="61" t="s">
        <v>695</v>
      </c>
      <c r="G724" s="33">
        <v>0</v>
      </c>
      <c r="H724" s="33">
        <v>0</v>
      </c>
      <c r="I724" s="3"/>
      <c r="J724" s="3"/>
      <c r="K724" s="3"/>
      <c r="L724" s="3"/>
      <c r="M724" s="3"/>
      <c r="N724" s="3"/>
      <c r="O724" s="3"/>
      <c r="P724" s="34">
        <f t="shared" si="33"/>
        <v>0</v>
      </c>
      <c r="Q724" s="35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/>
      <c r="X724" s="3"/>
      <c r="Y724" s="3">
        <v>0</v>
      </c>
      <c r="Z724" s="3">
        <v>0</v>
      </c>
      <c r="AA724" s="3">
        <v>0</v>
      </c>
      <c r="AB724" s="3">
        <v>0</v>
      </c>
      <c r="AC724" s="36">
        <f t="shared" si="34"/>
        <v>0</v>
      </c>
      <c r="AD724" s="37">
        <f t="shared" si="35"/>
        <v>0</v>
      </c>
    </row>
    <row r="725" spans="1:30" hidden="1" x14ac:dyDescent="0.25">
      <c r="A725" s="29">
        <v>713</v>
      </c>
      <c r="B725" s="61"/>
      <c r="C725" s="61"/>
      <c r="D725" s="31">
        <v>892115179</v>
      </c>
      <c r="E725" s="31">
        <v>215044650</v>
      </c>
      <c r="F725" s="61" t="s">
        <v>900</v>
      </c>
      <c r="G725" s="33">
        <v>0</v>
      </c>
      <c r="H725" s="33">
        <v>0</v>
      </c>
      <c r="I725" s="3"/>
      <c r="J725" s="3"/>
      <c r="K725" s="3"/>
      <c r="L725" s="3"/>
      <c r="M725" s="3"/>
      <c r="N725" s="3"/>
      <c r="O725" s="3"/>
      <c r="P725" s="34">
        <f t="shared" si="33"/>
        <v>0</v>
      </c>
      <c r="Q725" s="35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/>
      <c r="X725" s="3"/>
      <c r="Y725" s="3">
        <v>0</v>
      </c>
      <c r="Z725" s="3">
        <v>0</v>
      </c>
      <c r="AA725" s="3">
        <v>0</v>
      </c>
      <c r="AB725" s="3">
        <v>0</v>
      </c>
      <c r="AC725" s="36">
        <f t="shared" si="34"/>
        <v>0</v>
      </c>
      <c r="AD725" s="37">
        <f t="shared" si="35"/>
        <v>0</v>
      </c>
    </row>
    <row r="726" spans="1:30" hidden="1" x14ac:dyDescent="0.25">
      <c r="A726" s="38">
        <v>714</v>
      </c>
      <c r="B726" s="61"/>
      <c r="C726" s="61"/>
      <c r="D726" s="31">
        <v>800059405</v>
      </c>
      <c r="E726" s="31">
        <v>215544855</v>
      </c>
      <c r="F726" s="61" t="s">
        <v>901</v>
      </c>
      <c r="G726" s="33">
        <v>0</v>
      </c>
      <c r="H726" s="33">
        <v>0</v>
      </c>
      <c r="I726" s="3"/>
      <c r="J726" s="3"/>
      <c r="K726" s="3"/>
      <c r="L726" s="3"/>
      <c r="M726" s="3"/>
      <c r="N726" s="3"/>
      <c r="O726" s="3"/>
      <c r="P726" s="34">
        <f t="shared" si="33"/>
        <v>0</v>
      </c>
      <c r="Q726" s="35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/>
      <c r="X726" s="3"/>
      <c r="Y726" s="3">
        <v>0</v>
      </c>
      <c r="Z726" s="3">
        <v>0</v>
      </c>
      <c r="AA726" s="3">
        <v>0</v>
      </c>
      <c r="AB726" s="3">
        <v>0</v>
      </c>
      <c r="AC726" s="36">
        <f t="shared" si="34"/>
        <v>0</v>
      </c>
      <c r="AD726" s="37">
        <f t="shared" si="35"/>
        <v>0</v>
      </c>
    </row>
    <row r="727" spans="1:30" hidden="1" x14ac:dyDescent="0.25">
      <c r="A727" s="29">
        <v>715</v>
      </c>
      <c r="B727" s="61"/>
      <c r="C727" s="61"/>
      <c r="D727" s="31">
        <v>892115198</v>
      </c>
      <c r="E727" s="31">
        <v>217444874</v>
      </c>
      <c r="F727" s="61" t="s">
        <v>485</v>
      </c>
      <c r="G727" s="33">
        <v>0</v>
      </c>
      <c r="H727" s="33">
        <v>0</v>
      </c>
      <c r="I727" s="3"/>
      <c r="J727" s="3"/>
      <c r="K727" s="3"/>
      <c r="L727" s="3"/>
      <c r="M727" s="3"/>
      <c r="N727" s="3"/>
      <c r="O727" s="3"/>
      <c r="P727" s="34">
        <f t="shared" si="33"/>
        <v>0</v>
      </c>
      <c r="Q727" s="35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/>
      <c r="X727" s="3"/>
      <c r="Y727" s="3">
        <v>0</v>
      </c>
      <c r="Z727" s="3">
        <v>0</v>
      </c>
      <c r="AA727" s="3">
        <v>0</v>
      </c>
      <c r="AB727" s="3">
        <v>0</v>
      </c>
      <c r="AC727" s="36">
        <f t="shared" si="34"/>
        <v>0</v>
      </c>
      <c r="AD727" s="37">
        <f t="shared" si="35"/>
        <v>0</v>
      </c>
    </row>
    <row r="728" spans="1:30" hidden="1" x14ac:dyDescent="0.25">
      <c r="A728" s="38">
        <v>716</v>
      </c>
      <c r="B728" s="61"/>
      <c r="C728" s="61"/>
      <c r="D728" s="31">
        <v>819003219</v>
      </c>
      <c r="E728" s="31">
        <v>213047030</v>
      </c>
      <c r="F728" s="61" t="s">
        <v>902</v>
      </c>
      <c r="G728" s="33">
        <v>0</v>
      </c>
      <c r="H728" s="33">
        <v>0</v>
      </c>
      <c r="I728" s="3"/>
      <c r="J728" s="3"/>
      <c r="K728" s="3"/>
      <c r="L728" s="3"/>
      <c r="M728" s="3"/>
      <c r="N728" s="3"/>
      <c r="O728" s="3"/>
      <c r="P728" s="34">
        <f t="shared" si="33"/>
        <v>0</v>
      </c>
      <c r="Q728" s="35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/>
      <c r="X728" s="3"/>
      <c r="Y728" s="3">
        <v>0</v>
      </c>
      <c r="Z728" s="3">
        <v>0</v>
      </c>
      <c r="AA728" s="3">
        <v>0</v>
      </c>
      <c r="AB728" s="3">
        <v>0</v>
      </c>
      <c r="AC728" s="36">
        <f t="shared" si="34"/>
        <v>0</v>
      </c>
      <c r="AD728" s="37">
        <f t="shared" si="35"/>
        <v>0</v>
      </c>
    </row>
    <row r="729" spans="1:30" hidden="1" x14ac:dyDescent="0.25">
      <c r="A729" s="29">
        <v>717</v>
      </c>
      <c r="B729" s="61"/>
      <c r="C729" s="61"/>
      <c r="D729" s="31">
        <v>891780041</v>
      </c>
      <c r="E729" s="31">
        <v>215347053</v>
      </c>
      <c r="F729" s="61" t="s">
        <v>903</v>
      </c>
      <c r="G729" s="33">
        <v>0</v>
      </c>
      <c r="H729" s="33">
        <v>0</v>
      </c>
      <c r="I729" s="3"/>
      <c r="J729" s="3"/>
      <c r="K729" s="3"/>
      <c r="L729" s="3"/>
      <c r="M729" s="3"/>
      <c r="N729" s="3"/>
      <c r="O729" s="3"/>
      <c r="P729" s="34">
        <f t="shared" si="33"/>
        <v>0</v>
      </c>
      <c r="Q729" s="35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/>
      <c r="X729" s="3"/>
      <c r="Y729" s="3">
        <v>0</v>
      </c>
      <c r="Z729" s="3">
        <v>0</v>
      </c>
      <c r="AA729" s="3">
        <v>0</v>
      </c>
      <c r="AB729" s="3">
        <v>0</v>
      </c>
      <c r="AC729" s="36">
        <f t="shared" si="34"/>
        <v>0</v>
      </c>
      <c r="AD729" s="37">
        <f t="shared" si="35"/>
        <v>0</v>
      </c>
    </row>
    <row r="730" spans="1:30" hidden="1" x14ac:dyDescent="0.25">
      <c r="A730" s="38">
        <v>718</v>
      </c>
      <c r="B730" s="61"/>
      <c r="C730" s="61"/>
      <c r="D730" s="31">
        <v>891702186</v>
      </c>
      <c r="E730" s="31">
        <v>215847058</v>
      </c>
      <c r="F730" s="61" t="s">
        <v>904</v>
      </c>
      <c r="G730" s="33">
        <v>0</v>
      </c>
      <c r="H730" s="33">
        <v>0</v>
      </c>
      <c r="I730" s="3"/>
      <c r="J730" s="3"/>
      <c r="K730" s="3"/>
      <c r="L730" s="3"/>
      <c r="M730" s="3"/>
      <c r="N730" s="3"/>
      <c r="O730" s="3"/>
      <c r="P730" s="34">
        <f t="shared" si="33"/>
        <v>0</v>
      </c>
      <c r="Q730" s="35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/>
      <c r="X730" s="3"/>
      <c r="Y730" s="3">
        <v>0</v>
      </c>
      <c r="Z730" s="3">
        <v>0</v>
      </c>
      <c r="AA730" s="3">
        <v>0</v>
      </c>
      <c r="AB730" s="3">
        <v>0</v>
      </c>
      <c r="AC730" s="36">
        <f t="shared" si="34"/>
        <v>0</v>
      </c>
      <c r="AD730" s="37">
        <f t="shared" si="35"/>
        <v>0</v>
      </c>
    </row>
    <row r="731" spans="1:30" hidden="1" x14ac:dyDescent="0.25">
      <c r="A731" s="29">
        <v>719</v>
      </c>
      <c r="B731" s="61"/>
      <c r="C731" s="61"/>
      <c r="D731" s="31">
        <v>891780042</v>
      </c>
      <c r="E731" s="31">
        <v>216147161</v>
      </c>
      <c r="F731" s="61" t="s">
        <v>905</v>
      </c>
      <c r="G731" s="33">
        <v>0</v>
      </c>
      <c r="H731" s="33">
        <v>0</v>
      </c>
      <c r="I731" s="3"/>
      <c r="J731" s="3"/>
      <c r="K731" s="3"/>
      <c r="L731" s="3"/>
      <c r="M731" s="3"/>
      <c r="N731" s="3"/>
      <c r="O731" s="3"/>
      <c r="P731" s="34">
        <f t="shared" si="33"/>
        <v>0</v>
      </c>
      <c r="Q731" s="35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/>
      <c r="X731" s="3"/>
      <c r="Y731" s="3">
        <v>0</v>
      </c>
      <c r="Z731" s="3">
        <v>0</v>
      </c>
      <c r="AA731" s="3">
        <v>0</v>
      </c>
      <c r="AB731" s="3">
        <v>0</v>
      </c>
      <c r="AC731" s="36">
        <f t="shared" si="34"/>
        <v>0</v>
      </c>
      <c r="AD731" s="37">
        <f t="shared" si="35"/>
        <v>0</v>
      </c>
    </row>
    <row r="732" spans="1:30" hidden="1" x14ac:dyDescent="0.25">
      <c r="A732" s="38">
        <v>720</v>
      </c>
      <c r="B732" s="61"/>
      <c r="C732" s="61"/>
      <c r="D732" s="31">
        <v>800071934</v>
      </c>
      <c r="E732" s="31">
        <v>217047170</v>
      </c>
      <c r="F732" s="61" t="s">
        <v>906</v>
      </c>
      <c r="G732" s="33">
        <v>0</v>
      </c>
      <c r="H732" s="33">
        <v>0</v>
      </c>
      <c r="I732" s="3"/>
      <c r="J732" s="3"/>
      <c r="K732" s="3"/>
      <c r="L732" s="3"/>
      <c r="M732" s="3"/>
      <c r="N732" s="3"/>
      <c r="O732" s="3"/>
      <c r="P732" s="34">
        <f t="shared" si="33"/>
        <v>0</v>
      </c>
      <c r="Q732" s="35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/>
      <c r="X732" s="3"/>
      <c r="Y732" s="3">
        <v>0</v>
      </c>
      <c r="Z732" s="3">
        <v>0</v>
      </c>
      <c r="AA732" s="3">
        <v>0</v>
      </c>
      <c r="AB732" s="3">
        <v>0</v>
      </c>
      <c r="AC732" s="36">
        <f t="shared" si="34"/>
        <v>0</v>
      </c>
      <c r="AD732" s="37">
        <f t="shared" si="35"/>
        <v>0</v>
      </c>
    </row>
    <row r="733" spans="1:30" hidden="1" x14ac:dyDescent="0.25">
      <c r="A733" s="29">
        <v>721</v>
      </c>
      <c r="B733" s="61"/>
      <c r="C733" s="61"/>
      <c r="D733" s="31">
        <v>819003225</v>
      </c>
      <c r="E733" s="31">
        <v>210547205</v>
      </c>
      <c r="F733" s="61" t="s">
        <v>344</v>
      </c>
      <c r="G733" s="33">
        <v>0</v>
      </c>
      <c r="H733" s="33">
        <v>0</v>
      </c>
      <c r="I733" s="3"/>
      <c r="J733" s="3"/>
      <c r="K733" s="3"/>
      <c r="L733" s="3"/>
      <c r="M733" s="3"/>
      <c r="N733" s="3"/>
      <c r="O733" s="3"/>
      <c r="P733" s="34">
        <f t="shared" si="33"/>
        <v>0</v>
      </c>
      <c r="Q733" s="35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/>
      <c r="X733" s="3"/>
      <c r="Y733" s="3">
        <v>0</v>
      </c>
      <c r="Z733" s="3">
        <v>0</v>
      </c>
      <c r="AA733" s="3">
        <v>0</v>
      </c>
      <c r="AB733" s="3">
        <v>0</v>
      </c>
      <c r="AC733" s="36">
        <f t="shared" si="34"/>
        <v>0</v>
      </c>
      <c r="AD733" s="37">
        <f t="shared" si="35"/>
        <v>0</v>
      </c>
    </row>
    <row r="734" spans="1:30" hidden="1" x14ac:dyDescent="0.25">
      <c r="A734" s="38">
        <v>722</v>
      </c>
      <c r="B734" s="61"/>
      <c r="C734" s="61"/>
      <c r="D734" s="31">
        <v>891780044</v>
      </c>
      <c r="E734" s="31">
        <v>214547245</v>
      </c>
      <c r="F734" s="61" t="s">
        <v>907</v>
      </c>
      <c r="G734" s="33">
        <v>0</v>
      </c>
      <c r="H734" s="33">
        <v>0</v>
      </c>
      <c r="I734" s="3"/>
      <c r="J734" s="3"/>
      <c r="K734" s="3"/>
      <c r="L734" s="3"/>
      <c r="M734" s="3"/>
      <c r="N734" s="3"/>
      <c r="O734" s="3"/>
      <c r="P734" s="34">
        <f t="shared" si="33"/>
        <v>0</v>
      </c>
      <c r="Q734" s="35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/>
      <c r="X734" s="3"/>
      <c r="Y734" s="3">
        <v>0</v>
      </c>
      <c r="Z734" s="3">
        <v>0</v>
      </c>
      <c r="AA734" s="3">
        <v>0</v>
      </c>
      <c r="AB734" s="3">
        <v>0</v>
      </c>
      <c r="AC734" s="36">
        <f t="shared" si="34"/>
        <v>0</v>
      </c>
      <c r="AD734" s="37">
        <f t="shared" si="35"/>
        <v>0</v>
      </c>
    </row>
    <row r="735" spans="1:30" hidden="1" x14ac:dyDescent="0.25">
      <c r="A735" s="29">
        <v>723</v>
      </c>
      <c r="B735" s="61"/>
      <c r="C735" s="61"/>
      <c r="D735" s="31">
        <v>891780049</v>
      </c>
      <c r="E735" s="31">
        <v>215847258</v>
      </c>
      <c r="F735" s="61" t="s">
        <v>908</v>
      </c>
      <c r="G735" s="33">
        <v>0</v>
      </c>
      <c r="H735" s="33">
        <v>0</v>
      </c>
      <c r="I735" s="3"/>
      <c r="J735" s="3"/>
      <c r="K735" s="3"/>
      <c r="L735" s="3"/>
      <c r="M735" s="3"/>
      <c r="N735" s="3"/>
      <c r="O735" s="3"/>
      <c r="P735" s="34">
        <f t="shared" si="33"/>
        <v>0</v>
      </c>
      <c r="Q735" s="35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/>
      <c r="X735" s="3"/>
      <c r="Y735" s="3">
        <v>0</v>
      </c>
      <c r="Z735" s="3">
        <v>0</v>
      </c>
      <c r="AA735" s="3">
        <v>0</v>
      </c>
      <c r="AB735" s="3">
        <v>0</v>
      </c>
      <c r="AC735" s="36">
        <f t="shared" si="34"/>
        <v>0</v>
      </c>
      <c r="AD735" s="37">
        <f t="shared" si="35"/>
        <v>0</v>
      </c>
    </row>
    <row r="736" spans="1:30" hidden="1" x14ac:dyDescent="0.25">
      <c r="A736" s="38">
        <v>724</v>
      </c>
      <c r="B736" s="61"/>
      <c r="C736" s="61"/>
      <c r="D736" s="31">
        <v>819000925</v>
      </c>
      <c r="E736" s="31">
        <v>216847268</v>
      </c>
      <c r="F736" s="61" t="s">
        <v>909</v>
      </c>
      <c r="G736" s="33">
        <v>0</v>
      </c>
      <c r="H736" s="33">
        <v>0</v>
      </c>
      <c r="I736" s="3"/>
      <c r="J736" s="3"/>
      <c r="K736" s="3"/>
      <c r="L736" s="3"/>
      <c r="M736" s="3"/>
      <c r="N736" s="3"/>
      <c r="O736" s="3"/>
      <c r="P736" s="34">
        <f t="shared" si="33"/>
        <v>0</v>
      </c>
      <c r="Q736" s="35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/>
      <c r="X736" s="3"/>
      <c r="Y736" s="3">
        <v>0</v>
      </c>
      <c r="Z736" s="3">
        <v>0</v>
      </c>
      <c r="AA736" s="3">
        <v>0</v>
      </c>
      <c r="AB736" s="3">
        <v>0</v>
      </c>
      <c r="AC736" s="36">
        <f t="shared" si="34"/>
        <v>0</v>
      </c>
      <c r="AD736" s="37">
        <f t="shared" si="35"/>
        <v>0</v>
      </c>
    </row>
    <row r="737" spans="1:30" hidden="1" x14ac:dyDescent="0.25">
      <c r="A737" s="29">
        <v>725</v>
      </c>
      <c r="B737" s="61"/>
      <c r="C737" s="61"/>
      <c r="D737" s="31">
        <v>891780045</v>
      </c>
      <c r="E737" s="31">
        <v>218847288</v>
      </c>
      <c r="F737" s="61" t="s">
        <v>910</v>
      </c>
      <c r="G737" s="33">
        <v>0</v>
      </c>
      <c r="H737" s="33">
        <v>0</v>
      </c>
      <c r="I737" s="3"/>
      <c r="J737" s="3"/>
      <c r="K737" s="3"/>
      <c r="L737" s="3"/>
      <c r="M737" s="3"/>
      <c r="N737" s="3"/>
      <c r="O737" s="3"/>
      <c r="P737" s="34">
        <f t="shared" si="33"/>
        <v>0</v>
      </c>
      <c r="Q737" s="35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/>
      <c r="X737" s="3"/>
      <c r="Y737" s="3">
        <v>0</v>
      </c>
      <c r="Z737" s="3">
        <v>0</v>
      </c>
      <c r="AA737" s="3">
        <v>0</v>
      </c>
      <c r="AB737" s="3">
        <v>0</v>
      </c>
      <c r="AC737" s="36">
        <f t="shared" si="34"/>
        <v>0</v>
      </c>
      <c r="AD737" s="37">
        <f t="shared" si="35"/>
        <v>0</v>
      </c>
    </row>
    <row r="738" spans="1:30" hidden="1" x14ac:dyDescent="0.25">
      <c r="A738" s="38">
        <v>726</v>
      </c>
      <c r="B738" s="61"/>
      <c r="C738" s="61"/>
      <c r="D738" s="31">
        <v>891780047</v>
      </c>
      <c r="E738" s="31">
        <v>211847318</v>
      </c>
      <c r="F738" s="61" t="s">
        <v>911</v>
      </c>
      <c r="G738" s="33">
        <v>0</v>
      </c>
      <c r="H738" s="33">
        <v>0</v>
      </c>
      <c r="I738" s="3"/>
      <c r="J738" s="3"/>
      <c r="K738" s="3"/>
      <c r="L738" s="3"/>
      <c r="M738" s="3"/>
      <c r="N738" s="3"/>
      <c r="O738" s="3"/>
      <c r="P738" s="34">
        <f t="shared" si="33"/>
        <v>0</v>
      </c>
      <c r="Q738" s="35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/>
      <c r="X738" s="3"/>
      <c r="Y738" s="3">
        <v>0</v>
      </c>
      <c r="Z738" s="3">
        <v>0</v>
      </c>
      <c r="AA738" s="3">
        <v>0</v>
      </c>
      <c r="AB738" s="3">
        <v>0</v>
      </c>
      <c r="AC738" s="36">
        <f t="shared" si="34"/>
        <v>0</v>
      </c>
      <c r="AD738" s="37">
        <f t="shared" si="35"/>
        <v>0</v>
      </c>
    </row>
    <row r="739" spans="1:30" hidden="1" x14ac:dyDescent="0.25">
      <c r="A739" s="29">
        <v>727</v>
      </c>
      <c r="B739" s="61"/>
      <c r="C739" s="61"/>
      <c r="D739" s="31">
        <v>819003849</v>
      </c>
      <c r="E739" s="31">
        <v>216047460</v>
      </c>
      <c r="F739" s="61" t="s">
        <v>912</v>
      </c>
      <c r="G739" s="33">
        <v>0</v>
      </c>
      <c r="H739" s="33">
        <v>0</v>
      </c>
      <c r="I739" s="3"/>
      <c r="J739" s="3"/>
      <c r="K739" s="3"/>
      <c r="L739" s="3"/>
      <c r="M739" s="3"/>
      <c r="N739" s="3"/>
      <c r="O739" s="3"/>
      <c r="P739" s="34">
        <f t="shared" si="33"/>
        <v>0</v>
      </c>
      <c r="Q739" s="35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/>
      <c r="X739" s="3"/>
      <c r="Y739" s="3">
        <v>0</v>
      </c>
      <c r="Z739" s="3">
        <v>0</v>
      </c>
      <c r="AA739" s="3">
        <v>0</v>
      </c>
      <c r="AB739" s="3">
        <v>0</v>
      </c>
      <c r="AC739" s="36">
        <f t="shared" si="34"/>
        <v>0</v>
      </c>
      <c r="AD739" s="37">
        <f t="shared" si="35"/>
        <v>0</v>
      </c>
    </row>
    <row r="740" spans="1:30" hidden="1" x14ac:dyDescent="0.25">
      <c r="A740" s="38">
        <v>728</v>
      </c>
      <c r="B740" s="61"/>
      <c r="C740" s="61"/>
      <c r="D740" s="31">
        <v>891780048</v>
      </c>
      <c r="E740" s="31">
        <v>214147541</v>
      </c>
      <c r="F740" s="61" t="s">
        <v>913</v>
      </c>
      <c r="G740" s="33">
        <v>0</v>
      </c>
      <c r="H740" s="33">
        <v>0</v>
      </c>
      <c r="I740" s="3"/>
      <c r="J740" s="3"/>
      <c r="K740" s="3"/>
      <c r="L740" s="3"/>
      <c r="M740" s="3"/>
      <c r="N740" s="3"/>
      <c r="O740" s="3"/>
      <c r="P740" s="34">
        <f t="shared" si="33"/>
        <v>0</v>
      </c>
      <c r="Q740" s="35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/>
      <c r="X740" s="3"/>
      <c r="Y740" s="3">
        <v>0</v>
      </c>
      <c r="Z740" s="3">
        <v>0</v>
      </c>
      <c r="AA740" s="3">
        <v>0</v>
      </c>
      <c r="AB740" s="3">
        <v>0</v>
      </c>
      <c r="AC740" s="36">
        <f t="shared" si="34"/>
        <v>0</v>
      </c>
      <c r="AD740" s="37">
        <f t="shared" si="35"/>
        <v>0</v>
      </c>
    </row>
    <row r="741" spans="1:30" hidden="1" x14ac:dyDescent="0.25">
      <c r="A741" s="29">
        <v>729</v>
      </c>
      <c r="B741" s="61"/>
      <c r="C741" s="61"/>
      <c r="D741" s="31">
        <v>819000985</v>
      </c>
      <c r="E741" s="31">
        <v>214547545</v>
      </c>
      <c r="F741" s="61" t="s">
        <v>914</v>
      </c>
      <c r="G741" s="33">
        <v>0</v>
      </c>
      <c r="H741" s="33">
        <v>0</v>
      </c>
      <c r="I741" s="3"/>
      <c r="J741" s="3"/>
      <c r="K741" s="3"/>
      <c r="L741" s="3"/>
      <c r="M741" s="3"/>
      <c r="N741" s="3"/>
      <c r="O741" s="3"/>
      <c r="P741" s="34">
        <f t="shared" si="33"/>
        <v>0</v>
      </c>
      <c r="Q741" s="35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/>
      <c r="X741" s="3"/>
      <c r="Y741" s="3">
        <v>0</v>
      </c>
      <c r="Z741" s="3">
        <v>0</v>
      </c>
      <c r="AA741" s="3">
        <v>0</v>
      </c>
      <c r="AB741" s="3">
        <v>0</v>
      </c>
      <c r="AC741" s="36">
        <f t="shared" si="34"/>
        <v>0</v>
      </c>
      <c r="AD741" s="37">
        <f t="shared" si="35"/>
        <v>0</v>
      </c>
    </row>
    <row r="742" spans="1:30" hidden="1" x14ac:dyDescent="0.25">
      <c r="A742" s="38">
        <v>730</v>
      </c>
      <c r="B742" s="61"/>
      <c r="C742" s="61"/>
      <c r="D742" s="31">
        <v>891780050</v>
      </c>
      <c r="E742" s="31">
        <v>215147551</v>
      </c>
      <c r="F742" s="61" t="s">
        <v>915</v>
      </c>
      <c r="G742" s="33">
        <v>0</v>
      </c>
      <c r="H742" s="33">
        <v>0</v>
      </c>
      <c r="I742" s="3"/>
      <c r="J742" s="3"/>
      <c r="K742" s="3"/>
      <c r="L742" s="3"/>
      <c r="M742" s="3"/>
      <c r="N742" s="3"/>
      <c r="O742" s="3"/>
      <c r="P742" s="34">
        <f t="shared" si="33"/>
        <v>0</v>
      </c>
      <c r="Q742" s="35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/>
      <c r="X742" s="3"/>
      <c r="Y742" s="3">
        <v>0</v>
      </c>
      <c r="Z742" s="3">
        <v>0</v>
      </c>
      <c r="AA742" s="3">
        <v>0</v>
      </c>
      <c r="AB742" s="3">
        <v>0</v>
      </c>
      <c r="AC742" s="36">
        <f t="shared" si="34"/>
        <v>0</v>
      </c>
      <c r="AD742" s="37">
        <f t="shared" si="35"/>
        <v>0</v>
      </c>
    </row>
    <row r="743" spans="1:30" hidden="1" x14ac:dyDescent="0.25">
      <c r="A743" s="29">
        <v>731</v>
      </c>
      <c r="B743" s="61"/>
      <c r="C743" s="61"/>
      <c r="D743" s="31">
        <v>891780051</v>
      </c>
      <c r="E743" s="31">
        <v>215547555</v>
      </c>
      <c r="F743" s="61" t="s">
        <v>916</v>
      </c>
      <c r="G743" s="33">
        <v>0</v>
      </c>
      <c r="H743" s="33">
        <v>0</v>
      </c>
      <c r="I743" s="3"/>
      <c r="J743" s="3"/>
      <c r="K743" s="3"/>
      <c r="L743" s="3"/>
      <c r="M743" s="3"/>
      <c r="N743" s="3"/>
      <c r="O743" s="3"/>
      <c r="P743" s="34">
        <f t="shared" si="33"/>
        <v>0</v>
      </c>
      <c r="Q743" s="35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/>
      <c r="X743" s="3"/>
      <c r="Y743" s="3">
        <v>0</v>
      </c>
      <c r="Z743" s="3">
        <v>0</v>
      </c>
      <c r="AA743" s="3">
        <v>0</v>
      </c>
      <c r="AB743" s="3">
        <v>0</v>
      </c>
      <c r="AC743" s="36">
        <f t="shared" si="34"/>
        <v>0</v>
      </c>
      <c r="AD743" s="37">
        <f t="shared" si="35"/>
        <v>0</v>
      </c>
    </row>
    <row r="744" spans="1:30" hidden="1" x14ac:dyDescent="0.25">
      <c r="A744" s="38">
        <v>732</v>
      </c>
      <c r="B744" s="61"/>
      <c r="C744" s="61"/>
      <c r="D744" s="31">
        <v>891703045</v>
      </c>
      <c r="E744" s="31">
        <v>217047570</v>
      </c>
      <c r="F744" s="61" t="s">
        <v>917</v>
      </c>
      <c r="G744" s="33">
        <v>0</v>
      </c>
      <c r="H744" s="33">
        <v>0</v>
      </c>
      <c r="I744" s="3"/>
      <c r="J744" s="3"/>
      <c r="K744" s="3"/>
      <c r="L744" s="3"/>
      <c r="M744" s="3"/>
      <c r="N744" s="3"/>
      <c r="O744" s="3"/>
      <c r="P744" s="34">
        <f t="shared" si="33"/>
        <v>0</v>
      </c>
      <c r="Q744" s="35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/>
      <c r="X744" s="3"/>
      <c r="Y744" s="3">
        <v>0</v>
      </c>
      <c r="Z744" s="3">
        <v>0</v>
      </c>
      <c r="AA744" s="3">
        <v>0</v>
      </c>
      <c r="AB744" s="3">
        <v>0</v>
      </c>
      <c r="AC744" s="36">
        <f t="shared" si="34"/>
        <v>0</v>
      </c>
      <c r="AD744" s="37">
        <f t="shared" si="35"/>
        <v>0</v>
      </c>
    </row>
    <row r="745" spans="1:30" hidden="1" x14ac:dyDescent="0.25">
      <c r="A745" s="29">
        <v>733</v>
      </c>
      <c r="B745" s="61"/>
      <c r="C745" s="61"/>
      <c r="D745" s="31">
        <v>891780052</v>
      </c>
      <c r="E745" s="31">
        <v>210547605</v>
      </c>
      <c r="F745" s="61" t="s">
        <v>918</v>
      </c>
      <c r="G745" s="33">
        <v>0</v>
      </c>
      <c r="H745" s="33">
        <v>0</v>
      </c>
      <c r="I745" s="3"/>
      <c r="J745" s="3"/>
      <c r="K745" s="3"/>
      <c r="L745" s="3"/>
      <c r="M745" s="3"/>
      <c r="N745" s="3"/>
      <c r="O745" s="3"/>
      <c r="P745" s="34">
        <f t="shared" si="33"/>
        <v>0</v>
      </c>
      <c r="Q745" s="35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/>
      <c r="X745" s="3"/>
      <c r="Y745" s="3">
        <v>0</v>
      </c>
      <c r="Z745" s="3">
        <v>0</v>
      </c>
      <c r="AA745" s="3">
        <v>0</v>
      </c>
      <c r="AB745" s="3">
        <v>0</v>
      </c>
      <c r="AC745" s="36">
        <f t="shared" si="34"/>
        <v>0</v>
      </c>
      <c r="AD745" s="37">
        <f t="shared" si="35"/>
        <v>0</v>
      </c>
    </row>
    <row r="746" spans="1:30" hidden="1" x14ac:dyDescent="0.25">
      <c r="A746" s="38">
        <v>734</v>
      </c>
      <c r="B746" s="61"/>
      <c r="C746" s="61"/>
      <c r="D746" s="31">
        <v>819003224</v>
      </c>
      <c r="E746" s="31">
        <v>216047660</v>
      </c>
      <c r="F746" s="61" t="s">
        <v>919</v>
      </c>
      <c r="G746" s="33">
        <v>0</v>
      </c>
      <c r="H746" s="33">
        <v>0</v>
      </c>
      <c r="I746" s="3"/>
      <c r="J746" s="3"/>
      <c r="K746" s="3"/>
      <c r="L746" s="3"/>
      <c r="M746" s="3"/>
      <c r="N746" s="3"/>
      <c r="O746" s="3"/>
      <c r="P746" s="34">
        <f t="shared" si="33"/>
        <v>0</v>
      </c>
      <c r="Q746" s="35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/>
      <c r="X746" s="3"/>
      <c r="Y746" s="3">
        <v>0</v>
      </c>
      <c r="Z746" s="3">
        <v>0</v>
      </c>
      <c r="AA746" s="3">
        <v>0</v>
      </c>
      <c r="AB746" s="3">
        <v>0</v>
      </c>
      <c r="AC746" s="36">
        <f t="shared" si="34"/>
        <v>0</v>
      </c>
      <c r="AD746" s="37">
        <f t="shared" si="35"/>
        <v>0</v>
      </c>
    </row>
    <row r="747" spans="1:30" hidden="1" x14ac:dyDescent="0.25">
      <c r="A747" s="29">
        <v>735</v>
      </c>
      <c r="B747" s="61"/>
      <c r="C747" s="61"/>
      <c r="D747" s="31">
        <v>891780053</v>
      </c>
      <c r="E747" s="31">
        <v>217547675</v>
      </c>
      <c r="F747" s="61" t="s">
        <v>623</v>
      </c>
      <c r="G747" s="33">
        <v>0</v>
      </c>
      <c r="H747" s="33">
        <v>0</v>
      </c>
      <c r="I747" s="3"/>
      <c r="J747" s="3"/>
      <c r="K747" s="3"/>
      <c r="L747" s="3"/>
      <c r="M747" s="3"/>
      <c r="N747" s="3"/>
      <c r="O747" s="3"/>
      <c r="P747" s="34">
        <f t="shared" si="33"/>
        <v>0</v>
      </c>
      <c r="Q747" s="35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/>
      <c r="X747" s="3"/>
      <c r="Y747" s="3">
        <v>0</v>
      </c>
      <c r="Z747" s="3">
        <v>0</v>
      </c>
      <c r="AA747" s="3">
        <v>0</v>
      </c>
      <c r="AB747" s="3">
        <v>0</v>
      </c>
      <c r="AC747" s="36">
        <f t="shared" si="34"/>
        <v>0</v>
      </c>
      <c r="AD747" s="37">
        <f t="shared" si="35"/>
        <v>0</v>
      </c>
    </row>
    <row r="748" spans="1:30" hidden="1" x14ac:dyDescent="0.25">
      <c r="A748" s="38">
        <v>736</v>
      </c>
      <c r="B748" s="61"/>
      <c r="C748" s="61"/>
      <c r="D748" s="31">
        <v>891780054</v>
      </c>
      <c r="E748" s="31">
        <v>219247692</v>
      </c>
      <c r="F748" s="61" t="s">
        <v>670</v>
      </c>
      <c r="G748" s="33">
        <v>0</v>
      </c>
      <c r="H748" s="33">
        <v>0</v>
      </c>
      <c r="I748" s="3"/>
      <c r="J748" s="3"/>
      <c r="K748" s="3"/>
      <c r="L748" s="3"/>
      <c r="M748" s="3"/>
      <c r="N748" s="3"/>
      <c r="O748" s="3"/>
      <c r="P748" s="34">
        <f t="shared" si="33"/>
        <v>0</v>
      </c>
      <c r="Q748" s="35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/>
      <c r="X748" s="3"/>
      <c r="Y748" s="3">
        <v>0</v>
      </c>
      <c r="Z748" s="3">
        <v>0</v>
      </c>
      <c r="AA748" s="3">
        <v>0</v>
      </c>
      <c r="AB748" s="3">
        <v>0</v>
      </c>
      <c r="AC748" s="36">
        <f t="shared" si="34"/>
        <v>0</v>
      </c>
      <c r="AD748" s="37">
        <f t="shared" si="35"/>
        <v>0</v>
      </c>
    </row>
    <row r="749" spans="1:30" hidden="1" x14ac:dyDescent="0.25">
      <c r="A749" s="29">
        <v>737</v>
      </c>
      <c r="B749" s="61"/>
      <c r="C749" s="61"/>
      <c r="D749" s="31">
        <v>891780055</v>
      </c>
      <c r="E749" s="31">
        <v>210347703</v>
      </c>
      <c r="F749" s="61" t="s">
        <v>920</v>
      </c>
      <c r="G749" s="33">
        <v>0</v>
      </c>
      <c r="H749" s="33">
        <v>0</v>
      </c>
      <c r="I749" s="3"/>
      <c r="J749" s="3"/>
      <c r="K749" s="3"/>
      <c r="L749" s="3"/>
      <c r="M749" s="3"/>
      <c r="N749" s="3"/>
      <c r="O749" s="3"/>
      <c r="P749" s="34">
        <f t="shared" si="33"/>
        <v>0</v>
      </c>
      <c r="Q749" s="35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/>
      <c r="X749" s="3"/>
      <c r="Y749" s="3">
        <v>0</v>
      </c>
      <c r="Z749" s="3">
        <v>0</v>
      </c>
      <c r="AA749" s="3">
        <v>0</v>
      </c>
      <c r="AB749" s="3">
        <v>0</v>
      </c>
      <c r="AC749" s="36">
        <f t="shared" si="34"/>
        <v>0</v>
      </c>
      <c r="AD749" s="37">
        <f t="shared" si="35"/>
        <v>0</v>
      </c>
    </row>
    <row r="750" spans="1:30" hidden="1" x14ac:dyDescent="0.25">
      <c r="A750" s="38">
        <v>738</v>
      </c>
      <c r="B750" s="61"/>
      <c r="C750" s="61"/>
      <c r="D750" s="31">
        <v>891780056</v>
      </c>
      <c r="E750" s="31">
        <v>210747707</v>
      </c>
      <c r="F750" s="61" t="s">
        <v>921</v>
      </c>
      <c r="G750" s="33">
        <v>0</v>
      </c>
      <c r="H750" s="33">
        <v>0</v>
      </c>
      <c r="I750" s="3"/>
      <c r="J750" s="3"/>
      <c r="K750" s="3"/>
      <c r="L750" s="3"/>
      <c r="M750" s="3"/>
      <c r="N750" s="3"/>
      <c r="O750" s="3"/>
      <c r="P750" s="34">
        <f t="shared" si="33"/>
        <v>0</v>
      </c>
      <c r="Q750" s="35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/>
      <c r="X750" s="3"/>
      <c r="Y750" s="3">
        <v>0</v>
      </c>
      <c r="Z750" s="3">
        <v>0</v>
      </c>
      <c r="AA750" s="3">
        <v>0</v>
      </c>
      <c r="AB750" s="3">
        <v>0</v>
      </c>
      <c r="AC750" s="36">
        <f t="shared" si="34"/>
        <v>0</v>
      </c>
      <c r="AD750" s="37">
        <f t="shared" si="35"/>
        <v>0</v>
      </c>
    </row>
    <row r="751" spans="1:30" hidden="1" x14ac:dyDescent="0.25">
      <c r="A751" s="29">
        <v>739</v>
      </c>
      <c r="B751" s="61"/>
      <c r="C751" s="61"/>
      <c r="D751" s="31">
        <v>819003762</v>
      </c>
      <c r="E751" s="31">
        <v>212047720</v>
      </c>
      <c r="F751" s="61" t="s">
        <v>922</v>
      </c>
      <c r="G751" s="33">
        <v>0</v>
      </c>
      <c r="H751" s="33">
        <v>0</v>
      </c>
      <c r="I751" s="3"/>
      <c r="J751" s="3"/>
      <c r="K751" s="3"/>
      <c r="L751" s="3"/>
      <c r="M751" s="3"/>
      <c r="N751" s="3"/>
      <c r="O751" s="3"/>
      <c r="P751" s="34">
        <f t="shared" si="33"/>
        <v>0</v>
      </c>
      <c r="Q751" s="35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/>
      <c r="X751" s="3"/>
      <c r="Y751" s="3">
        <v>0</v>
      </c>
      <c r="Z751" s="3">
        <v>0</v>
      </c>
      <c r="AA751" s="3">
        <v>0</v>
      </c>
      <c r="AB751" s="3">
        <v>0</v>
      </c>
      <c r="AC751" s="36">
        <f t="shared" si="34"/>
        <v>0</v>
      </c>
      <c r="AD751" s="37">
        <f t="shared" si="35"/>
        <v>0</v>
      </c>
    </row>
    <row r="752" spans="1:30" hidden="1" x14ac:dyDescent="0.25">
      <c r="A752" s="38">
        <v>740</v>
      </c>
      <c r="B752" s="61"/>
      <c r="C752" s="61"/>
      <c r="D752" s="31">
        <v>891780103</v>
      </c>
      <c r="E752" s="31">
        <v>214547745</v>
      </c>
      <c r="F752" s="61" t="s">
        <v>923</v>
      </c>
      <c r="G752" s="33">
        <v>0</v>
      </c>
      <c r="H752" s="33">
        <v>0</v>
      </c>
      <c r="I752" s="3"/>
      <c r="J752" s="3"/>
      <c r="K752" s="3"/>
      <c r="L752" s="3"/>
      <c r="M752" s="3"/>
      <c r="N752" s="3"/>
      <c r="O752" s="3"/>
      <c r="P752" s="34">
        <f t="shared" si="33"/>
        <v>0</v>
      </c>
      <c r="Q752" s="35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/>
      <c r="X752" s="3"/>
      <c r="Y752" s="3">
        <v>0</v>
      </c>
      <c r="Z752" s="3">
        <v>0</v>
      </c>
      <c r="AA752" s="3">
        <v>0</v>
      </c>
      <c r="AB752" s="3">
        <v>0</v>
      </c>
      <c r="AC752" s="36">
        <f t="shared" si="34"/>
        <v>0</v>
      </c>
      <c r="AD752" s="37">
        <f t="shared" si="35"/>
        <v>0</v>
      </c>
    </row>
    <row r="753" spans="1:30" hidden="1" x14ac:dyDescent="0.25">
      <c r="A753" s="29">
        <v>741</v>
      </c>
      <c r="B753" s="61"/>
      <c r="C753" s="61"/>
      <c r="D753" s="31">
        <v>891780057</v>
      </c>
      <c r="E753" s="31">
        <v>219847798</v>
      </c>
      <c r="F753" s="61" t="s">
        <v>924</v>
      </c>
      <c r="G753" s="33">
        <v>0</v>
      </c>
      <c r="H753" s="33">
        <v>0</v>
      </c>
      <c r="I753" s="3"/>
      <c r="J753" s="3"/>
      <c r="K753" s="3"/>
      <c r="L753" s="3"/>
      <c r="M753" s="3"/>
      <c r="N753" s="3"/>
      <c r="O753" s="3"/>
      <c r="P753" s="34">
        <f t="shared" si="33"/>
        <v>0</v>
      </c>
      <c r="Q753" s="35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/>
      <c r="X753" s="3"/>
      <c r="Y753" s="3">
        <v>0</v>
      </c>
      <c r="Z753" s="3">
        <v>0</v>
      </c>
      <c r="AA753" s="3">
        <v>0</v>
      </c>
      <c r="AB753" s="3">
        <v>0</v>
      </c>
      <c r="AC753" s="36">
        <f t="shared" si="34"/>
        <v>0</v>
      </c>
      <c r="AD753" s="37">
        <f t="shared" si="35"/>
        <v>0</v>
      </c>
    </row>
    <row r="754" spans="1:30" hidden="1" x14ac:dyDescent="0.25">
      <c r="A754" s="38">
        <v>742</v>
      </c>
      <c r="B754" s="61"/>
      <c r="C754" s="61"/>
      <c r="D754" s="31">
        <v>819003760</v>
      </c>
      <c r="E754" s="31">
        <v>216047960</v>
      </c>
      <c r="F754" s="61" t="s">
        <v>925</v>
      </c>
      <c r="G754" s="33">
        <v>0</v>
      </c>
      <c r="H754" s="33">
        <v>0</v>
      </c>
      <c r="I754" s="3"/>
      <c r="J754" s="3"/>
      <c r="K754" s="3"/>
      <c r="L754" s="3"/>
      <c r="M754" s="3"/>
      <c r="N754" s="3"/>
      <c r="O754" s="3"/>
      <c r="P754" s="34">
        <f t="shared" si="33"/>
        <v>0</v>
      </c>
      <c r="Q754" s="35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/>
      <c r="X754" s="3"/>
      <c r="Y754" s="3">
        <v>0</v>
      </c>
      <c r="Z754" s="3">
        <v>0</v>
      </c>
      <c r="AA754" s="3">
        <v>0</v>
      </c>
      <c r="AB754" s="3">
        <v>0</v>
      </c>
      <c r="AC754" s="36">
        <f t="shared" si="34"/>
        <v>0</v>
      </c>
      <c r="AD754" s="37">
        <f t="shared" si="35"/>
        <v>0</v>
      </c>
    </row>
    <row r="755" spans="1:30" hidden="1" x14ac:dyDescent="0.25">
      <c r="A755" s="29">
        <v>743</v>
      </c>
      <c r="B755" s="61"/>
      <c r="C755" s="61"/>
      <c r="D755" s="31">
        <v>819003297</v>
      </c>
      <c r="E755" s="31">
        <v>218047980</v>
      </c>
      <c r="F755" s="61" t="s">
        <v>926</v>
      </c>
      <c r="G755" s="33">
        <v>0</v>
      </c>
      <c r="H755" s="33">
        <v>0</v>
      </c>
      <c r="I755" s="3"/>
      <c r="J755" s="3"/>
      <c r="K755" s="3"/>
      <c r="L755" s="3"/>
      <c r="M755" s="3"/>
      <c r="N755" s="3"/>
      <c r="O755" s="3"/>
      <c r="P755" s="34">
        <f t="shared" si="33"/>
        <v>0</v>
      </c>
      <c r="Q755" s="35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/>
      <c r="X755" s="3"/>
      <c r="Y755" s="3">
        <v>0</v>
      </c>
      <c r="Z755" s="3">
        <v>0</v>
      </c>
      <c r="AA755" s="3">
        <v>0</v>
      </c>
      <c r="AB755" s="3">
        <v>0</v>
      </c>
      <c r="AC755" s="36">
        <f t="shared" si="34"/>
        <v>0</v>
      </c>
      <c r="AD755" s="37">
        <f t="shared" si="35"/>
        <v>0</v>
      </c>
    </row>
    <row r="756" spans="1:30" hidden="1" x14ac:dyDescent="0.25">
      <c r="A756" s="38">
        <v>744</v>
      </c>
      <c r="B756" s="61"/>
      <c r="C756" s="61"/>
      <c r="D756" s="31">
        <v>892001457</v>
      </c>
      <c r="E756" s="31">
        <v>210650006</v>
      </c>
      <c r="F756" s="61" t="s">
        <v>927</v>
      </c>
      <c r="G756" s="33">
        <v>0</v>
      </c>
      <c r="H756" s="33">
        <v>0</v>
      </c>
      <c r="I756" s="3"/>
      <c r="J756" s="3"/>
      <c r="K756" s="3"/>
      <c r="L756" s="3"/>
      <c r="M756" s="3"/>
      <c r="N756" s="3"/>
      <c r="O756" s="3"/>
      <c r="P756" s="34">
        <f t="shared" si="33"/>
        <v>0</v>
      </c>
      <c r="Q756" s="35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/>
      <c r="X756" s="3"/>
      <c r="Y756" s="3">
        <v>0</v>
      </c>
      <c r="Z756" s="3">
        <v>0</v>
      </c>
      <c r="AA756" s="3">
        <v>0</v>
      </c>
      <c r="AB756" s="3">
        <v>0</v>
      </c>
      <c r="AC756" s="36">
        <f t="shared" si="34"/>
        <v>0</v>
      </c>
      <c r="AD756" s="37">
        <f t="shared" si="35"/>
        <v>0</v>
      </c>
    </row>
    <row r="757" spans="1:30" hidden="1" x14ac:dyDescent="0.25">
      <c r="A757" s="29">
        <v>745</v>
      </c>
      <c r="B757" s="61"/>
      <c r="C757" s="61"/>
      <c r="D757" s="31">
        <v>800152577</v>
      </c>
      <c r="E757" s="31">
        <v>211050110</v>
      </c>
      <c r="F757" s="61" t="s">
        <v>928</v>
      </c>
      <c r="G757" s="33">
        <v>0</v>
      </c>
      <c r="H757" s="33">
        <v>0</v>
      </c>
      <c r="I757" s="3"/>
      <c r="J757" s="3"/>
      <c r="K757" s="3"/>
      <c r="L757" s="3"/>
      <c r="M757" s="3"/>
      <c r="N757" s="3"/>
      <c r="O757" s="3"/>
      <c r="P757" s="34">
        <f t="shared" si="33"/>
        <v>0</v>
      </c>
      <c r="Q757" s="35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/>
      <c r="X757" s="3"/>
      <c r="Y757" s="3">
        <v>0</v>
      </c>
      <c r="Z757" s="3">
        <v>0</v>
      </c>
      <c r="AA757" s="3">
        <v>0</v>
      </c>
      <c r="AB757" s="3">
        <v>0</v>
      </c>
      <c r="AC757" s="36">
        <f t="shared" si="34"/>
        <v>0</v>
      </c>
      <c r="AD757" s="37">
        <f t="shared" si="35"/>
        <v>0</v>
      </c>
    </row>
    <row r="758" spans="1:30" hidden="1" x14ac:dyDescent="0.25">
      <c r="A758" s="38">
        <v>746</v>
      </c>
      <c r="B758" s="61"/>
      <c r="C758" s="61"/>
      <c r="D758" s="31">
        <v>892099232</v>
      </c>
      <c r="E758" s="31">
        <v>212450124</v>
      </c>
      <c r="F758" s="61" t="s">
        <v>929</v>
      </c>
      <c r="G758" s="33">
        <v>0</v>
      </c>
      <c r="H758" s="33">
        <v>0</v>
      </c>
      <c r="I758" s="3"/>
      <c r="J758" s="3"/>
      <c r="K758" s="3"/>
      <c r="L758" s="3"/>
      <c r="M758" s="3"/>
      <c r="N758" s="3"/>
      <c r="O758" s="3"/>
      <c r="P758" s="34">
        <f t="shared" si="33"/>
        <v>0</v>
      </c>
      <c r="Q758" s="35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/>
      <c r="X758" s="3"/>
      <c r="Y758" s="3">
        <v>0</v>
      </c>
      <c r="Z758" s="3">
        <v>0</v>
      </c>
      <c r="AA758" s="3">
        <v>0</v>
      </c>
      <c r="AB758" s="3">
        <v>0</v>
      </c>
      <c r="AC758" s="36">
        <f t="shared" si="34"/>
        <v>0</v>
      </c>
      <c r="AD758" s="37">
        <f t="shared" si="35"/>
        <v>0</v>
      </c>
    </row>
    <row r="759" spans="1:30" hidden="1" x14ac:dyDescent="0.25">
      <c r="A759" s="29">
        <v>747</v>
      </c>
      <c r="B759" s="61"/>
      <c r="C759" s="61"/>
      <c r="D759" s="31">
        <v>800098190</v>
      </c>
      <c r="E759" s="31">
        <v>215050150</v>
      </c>
      <c r="F759" s="61" t="s">
        <v>930</v>
      </c>
      <c r="G759" s="33">
        <v>0</v>
      </c>
      <c r="H759" s="33">
        <v>0</v>
      </c>
      <c r="I759" s="3"/>
      <c r="J759" s="3"/>
      <c r="K759" s="3"/>
      <c r="L759" s="3"/>
      <c r="M759" s="3"/>
      <c r="N759" s="3"/>
      <c r="O759" s="3"/>
      <c r="P759" s="34">
        <f t="shared" si="33"/>
        <v>0</v>
      </c>
      <c r="Q759" s="35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/>
      <c r="X759" s="3"/>
      <c r="Y759" s="3">
        <v>0</v>
      </c>
      <c r="Z759" s="3">
        <v>0</v>
      </c>
      <c r="AA759" s="3">
        <v>0</v>
      </c>
      <c r="AB759" s="3">
        <v>0</v>
      </c>
      <c r="AC759" s="36">
        <f t="shared" si="34"/>
        <v>0</v>
      </c>
      <c r="AD759" s="37">
        <f t="shared" si="35"/>
        <v>0</v>
      </c>
    </row>
    <row r="760" spans="1:30" hidden="1" x14ac:dyDescent="0.25">
      <c r="A760" s="38">
        <v>748</v>
      </c>
      <c r="B760" s="61"/>
      <c r="C760" s="61"/>
      <c r="D760" s="31">
        <v>892000812</v>
      </c>
      <c r="E760" s="31">
        <v>212350223</v>
      </c>
      <c r="F760" s="61" t="s">
        <v>931</v>
      </c>
      <c r="G760" s="33">
        <v>0</v>
      </c>
      <c r="H760" s="33">
        <v>0</v>
      </c>
      <c r="I760" s="3"/>
      <c r="J760" s="3"/>
      <c r="K760" s="3"/>
      <c r="L760" s="3"/>
      <c r="M760" s="3"/>
      <c r="N760" s="3"/>
      <c r="O760" s="3"/>
      <c r="P760" s="34">
        <f t="shared" si="33"/>
        <v>0</v>
      </c>
      <c r="Q760" s="35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/>
      <c r="X760" s="3"/>
      <c r="Y760" s="3">
        <v>0</v>
      </c>
      <c r="Z760" s="3">
        <v>0</v>
      </c>
      <c r="AA760" s="3">
        <v>0</v>
      </c>
      <c r="AB760" s="3">
        <v>0</v>
      </c>
      <c r="AC760" s="36">
        <f t="shared" si="34"/>
        <v>0</v>
      </c>
      <c r="AD760" s="37">
        <f t="shared" si="35"/>
        <v>0</v>
      </c>
    </row>
    <row r="761" spans="1:30" hidden="1" x14ac:dyDescent="0.25">
      <c r="A761" s="29">
        <v>749</v>
      </c>
      <c r="B761" s="61"/>
      <c r="C761" s="61"/>
      <c r="D761" s="31">
        <v>892099184</v>
      </c>
      <c r="E761" s="31">
        <v>212650226</v>
      </c>
      <c r="F761" s="61" t="s">
        <v>932</v>
      </c>
      <c r="G761" s="33">
        <v>0</v>
      </c>
      <c r="H761" s="33">
        <v>0</v>
      </c>
      <c r="I761" s="3"/>
      <c r="J761" s="3"/>
      <c r="K761" s="3"/>
      <c r="L761" s="3"/>
      <c r="M761" s="3"/>
      <c r="N761" s="3"/>
      <c r="O761" s="3"/>
      <c r="P761" s="34">
        <f t="shared" si="33"/>
        <v>0</v>
      </c>
      <c r="Q761" s="35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/>
      <c r="X761" s="3"/>
      <c r="Y761" s="3">
        <v>0</v>
      </c>
      <c r="Z761" s="3">
        <v>0</v>
      </c>
      <c r="AA761" s="3">
        <v>0</v>
      </c>
      <c r="AB761" s="3">
        <v>0</v>
      </c>
      <c r="AC761" s="36">
        <f t="shared" si="34"/>
        <v>0</v>
      </c>
      <c r="AD761" s="37">
        <f t="shared" si="35"/>
        <v>0</v>
      </c>
    </row>
    <row r="762" spans="1:30" hidden="1" x14ac:dyDescent="0.25">
      <c r="A762" s="38">
        <v>750</v>
      </c>
      <c r="B762" s="61"/>
      <c r="C762" s="61"/>
      <c r="D762" s="31">
        <v>892099001</v>
      </c>
      <c r="E762" s="31">
        <v>214550245</v>
      </c>
      <c r="F762" s="61" t="s">
        <v>933</v>
      </c>
      <c r="G762" s="33">
        <v>0</v>
      </c>
      <c r="H762" s="33">
        <v>0</v>
      </c>
      <c r="I762" s="3"/>
      <c r="J762" s="3"/>
      <c r="K762" s="3"/>
      <c r="L762" s="3"/>
      <c r="M762" s="3"/>
      <c r="N762" s="3"/>
      <c r="O762" s="3"/>
      <c r="P762" s="34">
        <f t="shared" si="33"/>
        <v>0</v>
      </c>
      <c r="Q762" s="35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/>
      <c r="X762" s="3"/>
      <c r="Y762" s="3">
        <v>0</v>
      </c>
      <c r="Z762" s="3">
        <v>0</v>
      </c>
      <c r="AA762" s="3">
        <v>0</v>
      </c>
      <c r="AB762" s="3">
        <v>0</v>
      </c>
      <c r="AC762" s="36">
        <f t="shared" si="34"/>
        <v>0</v>
      </c>
      <c r="AD762" s="37">
        <f t="shared" si="35"/>
        <v>0</v>
      </c>
    </row>
    <row r="763" spans="1:30" hidden="1" x14ac:dyDescent="0.25">
      <c r="A763" s="29">
        <v>751</v>
      </c>
      <c r="B763" s="61"/>
      <c r="C763" s="61"/>
      <c r="D763" s="31">
        <v>892099278</v>
      </c>
      <c r="E763" s="31">
        <v>215150251</v>
      </c>
      <c r="F763" s="61" t="s">
        <v>934</v>
      </c>
      <c r="G763" s="33">
        <v>0</v>
      </c>
      <c r="H763" s="33">
        <v>0</v>
      </c>
      <c r="I763" s="3"/>
      <c r="J763" s="3"/>
      <c r="K763" s="3"/>
      <c r="L763" s="3"/>
      <c r="M763" s="3"/>
      <c r="N763" s="3"/>
      <c r="O763" s="3"/>
      <c r="P763" s="34">
        <f t="shared" si="33"/>
        <v>0</v>
      </c>
      <c r="Q763" s="35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/>
      <c r="X763" s="3"/>
      <c r="Y763" s="3">
        <v>0</v>
      </c>
      <c r="Z763" s="3">
        <v>0</v>
      </c>
      <c r="AA763" s="3">
        <v>0</v>
      </c>
      <c r="AB763" s="3">
        <v>0</v>
      </c>
      <c r="AC763" s="36">
        <f t="shared" si="34"/>
        <v>0</v>
      </c>
      <c r="AD763" s="37">
        <f t="shared" si="35"/>
        <v>0</v>
      </c>
    </row>
    <row r="764" spans="1:30" hidden="1" x14ac:dyDescent="0.25">
      <c r="A764" s="38">
        <v>752</v>
      </c>
      <c r="B764" s="61"/>
      <c r="C764" s="61"/>
      <c r="D764" s="31">
        <v>800255443</v>
      </c>
      <c r="E764" s="31">
        <v>217050270</v>
      </c>
      <c r="F764" s="61" t="s">
        <v>935</v>
      </c>
      <c r="G764" s="33">
        <v>0</v>
      </c>
      <c r="H764" s="33">
        <v>0</v>
      </c>
      <c r="I764" s="3"/>
      <c r="J764" s="3"/>
      <c r="K764" s="3"/>
      <c r="L764" s="3"/>
      <c r="M764" s="3"/>
      <c r="N764" s="3"/>
      <c r="O764" s="3"/>
      <c r="P764" s="34">
        <f t="shared" si="33"/>
        <v>0</v>
      </c>
      <c r="Q764" s="35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/>
      <c r="X764" s="3"/>
      <c r="Y764" s="3">
        <v>0</v>
      </c>
      <c r="Z764" s="3">
        <v>0</v>
      </c>
      <c r="AA764" s="3">
        <v>0</v>
      </c>
      <c r="AB764" s="3">
        <v>0</v>
      </c>
      <c r="AC764" s="36">
        <f t="shared" si="34"/>
        <v>0</v>
      </c>
      <c r="AD764" s="37">
        <f t="shared" si="35"/>
        <v>0</v>
      </c>
    </row>
    <row r="765" spans="1:30" hidden="1" x14ac:dyDescent="0.25">
      <c r="A765" s="29">
        <v>753</v>
      </c>
      <c r="B765" s="61"/>
      <c r="C765" s="61"/>
      <c r="D765" s="31">
        <v>892099183</v>
      </c>
      <c r="E765" s="31">
        <v>218750287</v>
      </c>
      <c r="F765" s="61" t="s">
        <v>936</v>
      </c>
      <c r="G765" s="33">
        <v>0</v>
      </c>
      <c r="H765" s="33">
        <v>0</v>
      </c>
      <c r="I765" s="3"/>
      <c r="J765" s="3"/>
      <c r="K765" s="3"/>
      <c r="L765" s="3"/>
      <c r="M765" s="3"/>
      <c r="N765" s="3"/>
      <c r="O765" s="3"/>
      <c r="P765" s="34">
        <f t="shared" si="33"/>
        <v>0</v>
      </c>
      <c r="Q765" s="35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/>
      <c r="X765" s="3"/>
      <c r="Y765" s="3">
        <v>0</v>
      </c>
      <c r="Z765" s="3">
        <v>0</v>
      </c>
      <c r="AA765" s="3">
        <v>0</v>
      </c>
      <c r="AB765" s="3">
        <v>0</v>
      </c>
      <c r="AC765" s="36">
        <f t="shared" si="34"/>
        <v>0</v>
      </c>
      <c r="AD765" s="37">
        <f t="shared" si="35"/>
        <v>0</v>
      </c>
    </row>
    <row r="766" spans="1:30" hidden="1" x14ac:dyDescent="0.25">
      <c r="A766" s="38">
        <v>754</v>
      </c>
      <c r="B766" s="61"/>
      <c r="C766" s="61"/>
      <c r="D766" s="31">
        <v>892099243</v>
      </c>
      <c r="E766" s="31">
        <v>211350313</v>
      </c>
      <c r="F766" s="61" t="s">
        <v>356</v>
      </c>
      <c r="G766" s="33">
        <v>0</v>
      </c>
      <c r="H766" s="33">
        <v>0</v>
      </c>
      <c r="I766" s="3"/>
      <c r="J766" s="3"/>
      <c r="K766" s="3"/>
      <c r="L766" s="3"/>
      <c r="M766" s="3"/>
      <c r="N766" s="3"/>
      <c r="O766" s="3"/>
      <c r="P766" s="34">
        <f t="shared" si="33"/>
        <v>0</v>
      </c>
      <c r="Q766" s="35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/>
      <c r="X766" s="3"/>
      <c r="Y766" s="3">
        <v>0</v>
      </c>
      <c r="Z766" s="3">
        <v>0</v>
      </c>
      <c r="AA766" s="3">
        <v>0</v>
      </c>
      <c r="AB766" s="3">
        <v>0</v>
      </c>
      <c r="AC766" s="36">
        <f t="shared" si="34"/>
        <v>0</v>
      </c>
      <c r="AD766" s="37">
        <f t="shared" si="35"/>
        <v>0</v>
      </c>
    </row>
    <row r="767" spans="1:30" hidden="1" x14ac:dyDescent="0.25">
      <c r="A767" s="29">
        <v>755</v>
      </c>
      <c r="B767" s="61"/>
      <c r="C767" s="61"/>
      <c r="D767" s="31">
        <v>800098193</v>
      </c>
      <c r="E767" s="31">
        <v>211850318</v>
      </c>
      <c r="F767" s="61" t="s">
        <v>911</v>
      </c>
      <c r="G767" s="33">
        <v>0</v>
      </c>
      <c r="H767" s="33">
        <v>0</v>
      </c>
      <c r="I767" s="3"/>
      <c r="J767" s="3"/>
      <c r="K767" s="3"/>
      <c r="L767" s="3"/>
      <c r="M767" s="3"/>
      <c r="N767" s="3"/>
      <c r="O767" s="3"/>
      <c r="P767" s="34">
        <f t="shared" si="33"/>
        <v>0</v>
      </c>
      <c r="Q767" s="35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/>
      <c r="X767" s="3"/>
      <c r="Y767" s="3">
        <v>0</v>
      </c>
      <c r="Z767" s="3">
        <v>0</v>
      </c>
      <c r="AA767" s="3">
        <v>0</v>
      </c>
      <c r="AB767" s="3">
        <v>0</v>
      </c>
      <c r="AC767" s="36">
        <f t="shared" si="34"/>
        <v>0</v>
      </c>
      <c r="AD767" s="37">
        <f t="shared" si="35"/>
        <v>0</v>
      </c>
    </row>
    <row r="768" spans="1:30" hidden="1" x14ac:dyDescent="0.25">
      <c r="A768" s="38">
        <v>756</v>
      </c>
      <c r="B768" s="61"/>
      <c r="C768" s="61"/>
      <c r="D768" s="31">
        <v>800136458</v>
      </c>
      <c r="E768" s="31">
        <v>212550325</v>
      </c>
      <c r="F768" s="61" t="s">
        <v>937</v>
      </c>
      <c r="G768" s="33">
        <v>0</v>
      </c>
      <c r="H768" s="33">
        <v>0</v>
      </c>
      <c r="I768" s="3"/>
      <c r="J768" s="3"/>
      <c r="K768" s="3"/>
      <c r="L768" s="3"/>
      <c r="M768" s="3"/>
      <c r="N768" s="3"/>
      <c r="O768" s="3"/>
      <c r="P768" s="34">
        <f t="shared" si="33"/>
        <v>0</v>
      </c>
      <c r="Q768" s="35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/>
      <c r="X768" s="3"/>
      <c r="Y768" s="3">
        <v>0</v>
      </c>
      <c r="Z768" s="3">
        <v>0</v>
      </c>
      <c r="AA768" s="3">
        <v>0</v>
      </c>
      <c r="AB768" s="3">
        <v>0</v>
      </c>
      <c r="AC768" s="36">
        <f t="shared" si="34"/>
        <v>0</v>
      </c>
      <c r="AD768" s="37">
        <f t="shared" si="35"/>
        <v>0</v>
      </c>
    </row>
    <row r="769" spans="1:30" hidden="1" x14ac:dyDescent="0.25">
      <c r="A769" s="29">
        <v>757</v>
      </c>
      <c r="B769" s="61"/>
      <c r="C769" s="61"/>
      <c r="D769" s="31">
        <v>892099317</v>
      </c>
      <c r="E769" s="31">
        <v>213050330</v>
      </c>
      <c r="F769" s="61" t="s">
        <v>938</v>
      </c>
      <c r="G769" s="33">
        <v>0</v>
      </c>
      <c r="H769" s="33">
        <v>0</v>
      </c>
      <c r="I769" s="3"/>
      <c r="J769" s="3"/>
      <c r="K769" s="3"/>
      <c r="L769" s="3"/>
      <c r="M769" s="3"/>
      <c r="N769" s="3"/>
      <c r="O769" s="3"/>
      <c r="P769" s="34">
        <f t="shared" si="33"/>
        <v>0</v>
      </c>
      <c r="Q769" s="35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/>
      <c r="X769" s="3"/>
      <c r="Y769" s="3">
        <v>0</v>
      </c>
      <c r="Z769" s="3">
        <v>0</v>
      </c>
      <c r="AA769" s="3">
        <v>0</v>
      </c>
      <c r="AB769" s="3">
        <v>0</v>
      </c>
      <c r="AC769" s="36">
        <f t="shared" si="34"/>
        <v>0</v>
      </c>
      <c r="AD769" s="37">
        <f t="shared" si="35"/>
        <v>0</v>
      </c>
    </row>
    <row r="770" spans="1:30" hidden="1" x14ac:dyDescent="0.25">
      <c r="A770" s="38">
        <v>758</v>
      </c>
      <c r="B770" s="61"/>
      <c r="C770" s="61"/>
      <c r="D770" s="31">
        <v>892099234</v>
      </c>
      <c r="E770" s="31">
        <v>215050350</v>
      </c>
      <c r="F770" s="61" t="s">
        <v>939</v>
      </c>
      <c r="G770" s="33">
        <v>0</v>
      </c>
      <c r="H770" s="33">
        <v>0</v>
      </c>
      <c r="I770" s="3"/>
      <c r="J770" s="3"/>
      <c r="K770" s="3"/>
      <c r="L770" s="3"/>
      <c r="M770" s="3"/>
      <c r="N770" s="3"/>
      <c r="O770" s="3"/>
      <c r="P770" s="34">
        <f t="shared" si="33"/>
        <v>0</v>
      </c>
      <c r="Q770" s="35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/>
      <c r="X770" s="3"/>
      <c r="Y770" s="3">
        <v>0</v>
      </c>
      <c r="Z770" s="3">
        <v>0</v>
      </c>
      <c r="AA770" s="3">
        <v>0</v>
      </c>
      <c r="AB770" s="3">
        <v>0</v>
      </c>
      <c r="AC770" s="36">
        <f t="shared" si="34"/>
        <v>0</v>
      </c>
      <c r="AD770" s="37">
        <f t="shared" si="35"/>
        <v>0</v>
      </c>
    </row>
    <row r="771" spans="1:30" hidden="1" x14ac:dyDescent="0.25">
      <c r="A771" s="29">
        <v>759</v>
      </c>
      <c r="B771" s="61"/>
      <c r="C771" s="61"/>
      <c r="D771" s="31">
        <v>800128428</v>
      </c>
      <c r="E771" s="31">
        <v>217050370</v>
      </c>
      <c r="F771" s="61" t="s">
        <v>940</v>
      </c>
      <c r="G771" s="33">
        <v>0</v>
      </c>
      <c r="H771" s="33">
        <v>0</v>
      </c>
      <c r="I771" s="3"/>
      <c r="J771" s="3"/>
      <c r="K771" s="3"/>
      <c r="L771" s="3"/>
      <c r="M771" s="3"/>
      <c r="N771" s="3"/>
      <c r="O771" s="3"/>
      <c r="P771" s="34">
        <f t="shared" si="33"/>
        <v>0</v>
      </c>
      <c r="Q771" s="35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/>
      <c r="X771" s="3"/>
      <c r="Y771" s="3">
        <v>0</v>
      </c>
      <c r="Z771" s="3">
        <v>0</v>
      </c>
      <c r="AA771" s="3">
        <v>0</v>
      </c>
      <c r="AB771" s="3">
        <v>0</v>
      </c>
      <c r="AC771" s="36">
        <f t="shared" si="34"/>
        <v>0</v>
      </c>
      <c r="AD771" s="37">
        <f t="shared" si="35"/>
        <v>0</v>
      </c>
    </row>
    <row r="772" spans="1:30" hidden="1" x14ac:dyDescent="0.25">
      <c r="A772" s="38">
        <v>760</v>
      </c>
      <c r="B772" s="61"/>
      <c r="C772" s="61"/>
      <c r="D772" s="31">
        <v>892099242</v>
      </c>
      <c r="E772" s="31">
        <v>210050400</v>
      </c>
      <c r="F772" s="61" t="s">
        <v>941</v>
      </c>
      <c r="G772" s="33">
        <v>0</v>
      </c>
      <c r="H772" s="33">
        <v>0</v>
      </c>
      <c r="I772" s="3"/>
      <c r="J772" s="3"/>
      <c r="K772" s="3"/>
      <c r="L772" s="3"/>
      <c r="M772" s="3"/>
      <c r="N772" s="3"/>
      <c r="O772" s="3"/>
      <c r="P772" s="34">
        <f t="shared" si="33"/>
        <v>0</v>
      </c>
      <c r="Q772" s="35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/>
      <c r="X772" s="3"/>
      <c r="Y772" s="3">
        <v>0</v>
      </c>
      <c r="Z772" s="3">
        <v>0</v>
      </c>
      <c r="AA772" s="3">
        <v>0</v>
      </c>
      <c r="AB772" s="3">
        <v>0</v>
      </c>
      <c r="AC772" s="36">
        <f t="shared" si="34"/>
        <v>0</v>
      </c>
      <c r="AD772" s="37">
        <f t="shared" si="35"/>
        <v>0</v>
      </c>
    </row>
    <row r="773" spans="1:30" hidden="1" x14ac:dyDescent="0.25">
      <c r="A773" s="29">
        <v>761</v>
      </c>
      <c r="B773" s="61"/>
      <c r="C773" s="61"/>
      <c r="D773" s="31">
        <v>800172206</v>
      </c>
      <c r="E773" s="31">
        <v>215050450</v>
      </c>
      <c r="F773" s="61" t="s">
        <v>942</v>
      </c>
      <c r="G773" s="33">
        <v>0</v>
      </c>
      <c r="H773" s="33">
        <v>0</v>
      </c>
      <c r="I773" s="3"/>
      <c r="J773" s="3"/>
      <c r="K773" s="3"/>
      <c r="L773" s="3"/>
      <c r="M773" s="3"/>
      <c r="N773" s="3"/>
      <c r="O773" s="3"/>
      <c r="P773" s="34">
        <f t="shared" si="33"/>
        <v>0</v>
      </c>
      <c r="Q773" s="35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/>
      <c r="X773" s="3"/>
      <c r="Y773" s="3">
        <v>0</v>
      </c>
      <c r="Z773" s="3">
        <v>0</v>
      </c>
      <c r="AA773" s="3">
        <v>0</v>
      </c>
      <c r="AB773" s="3">
        <v>0</v>
      </c>
      <c r="AC773" s="36">
        <f t="shared" si="34"/>
        <v>0</v>
      </c>
      <c r="AD773" s="37">
        <f t="shared" si="35"/>
        <v>0</v>
      </c>
    </row>
    <row r="774" spans="1:30" hidden="1" x14ac:dyDescent="0.25">
      <c r="A774" s="38">
        <v>762</v>
      </c>
      <c r="B774" s="61"/>
      <c r="C774" s="61"/>
      <c r="D774" s="31">
        <v>800079035</v>
      </c>
      <c r="E774" s="31">
        <v>216850568</v>
      </c>
      <c r="F774" s="61" t="s">
        <v>943</v>
      </c>
      <c r="G774" s="33">
        <v>0</v>
      </c>
      <c r="H774" s="33">
        <v>0</v>
      </c>
      <c r="I774" s="3"/>
      <c r="J774" s="3"/>
      <c r="K774" s="3"/>
      <c r="L774" s="3"/>
      <c r="M774" s="3"/>
      <c r="N774" s="3"/>
      <c r="O774" s="3"/>
      <c r="P774" s="34">
        <f t="shared" si="33"/>
        <v>0</v>
      </c>
      <c r="Q774" s="35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/>
      <c r="X774" s="3"/>
      <c r="Y774" s="3">
        <v>0</v>
      </c>
      <c r="Z774" s="3">
        <v>0</v>
      </c>
      <c r="AA774" s="3">
        <v>0</v>
      </c>
      <c r="AB774" s="3">
        <v>0</v>
      </c>
      <c r="AC774" s="36">
        <f t="shared" si="34"/>
        <v>0</v>
      </c>
      <c r="AD774" s="37">
        <f t="shared" si="35"/>
        <v>0</v>
      </c>
    </row>
    <row r="775" spans="1:30" hidden="1" x14ac:dyDescent="0.25">
      <c r="A775" s="29">
        <v>763</v>
      </c>
      <c r="B775" s="61"/>
      <c r="C775" s="61"/>
      <c r="D775" s="31">
        <v>892099325</v>
      </c>
      <c r="E775" s="31">
        <v>217350573</v>
      </c>
      <c r="F775" s="61" t="s">
        <v>944</v>
      </c>
      <c r="G775" s="33">
        <v>0</v>
      </c>
      <c r="H775" s="33">
        <v>0</v>
      </c>
      <c r="I775" s="3"/>
      <c r="J775" s="3"/>
      <c r="K775" s="3"/>
      <c r="L775" s="3"/>
      <c r="M775" s="3"/>
      <c r="N775" s="3"/>
      <c r="O775" s="3"/>
      <c r="P775" s="34">
        <f t="shared" si="33"/>
        <v>0</v>
      </c>
      <c r="Q775" s="35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/>
      <c r="X775" s="3"/>
      <c r="Y775" s="3">
        <v>0</v>
      </c>
      <c r="Z775" s="3">
        <v>0</v>
      </c>
      <c r="AA775" s="3">
        <v>0</v>
      </c>
      <c r="AB775" s="3">
        <v>0</v>
      </c>
      <c r="AC775" s="36">
        <f t="shared" si="34"/>
        <v>0</v>
      </c>
      <c r="AD775" s="37">
        <f t="shared" si="35"/>
        <v>0</v>
      </c>
    </row>
    <row r="776" spans="1:30" hidden="1" x14ac:dyDescent="0.25">
      <c r="A776" s="38">
        <v>764</v>
      </c>
      <c r="B776" s="61"/>
      <c r="C776" s="61"/>
      <c r="D776" s="31">
        <v>892099309</v>
      </c>
      <c r="E776" s="31">
        <v>217750577</v>
      </c>
      <c r="F776" s="61" t="s">
        <v>945</v>
      </c>
      <c r="G776" s="33">
        <v>0</v>
      </c>
      <c r="H776" s="33">
        <v>0</v>
      </c>
      <c r="I776" s="3"/>
      <c r="J776" s="3"/>
      <c r="K776" s="3"/>
      <c r="L776" s="3"/>
      <c r="M776" s="3"/>
      <c r="N776" s="3"/>
      <c r="O776" s="3"/>
      <c r="P776" s="34">
        <f t="shared" si="33"/>
        <v>0</v>
      </c>
      <c r="Q776" s="35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/>
      <c r="X776" s="3"/>
      <c r="Y776" s="3">
        <v>0</v>
      </c>
      <c r="Z776" s="3">
        <v>0</v>
      </c>
      <c r="AA776" s="3">
        <v>0</v>
      </c>
      <c r="AB776" s="3">
        <v>0</v>
      </c>
      <c r="AC776" s="36">
        <f t="shared" si="34"/>
        <v>0</v>
      </c>
      <c r="AD776" s="37">
        <f t="shared" si="35"/>
        <v>0</v>
      </c>
    </row>
    <row r="777" spans="1:30" hidden="1" x14ac:dyDescent="0.25">
      <c r="A777" s="29">
        <v>765</v>
      </c>
      <c r="B777" s="61"/>
      <c r="C777" s="61"/>
      <c r="D777" s="31">
        <v>800098195</v>
      </c>
      <c r="E777" s="31">
        <v>219050590</v>
      </c>
      <c r="F777" s="61" t="s">
        <v>639</v>
      </c>
      <c r="G777" s="33">
        <v>0</v>
      </c>
      <c r="H777" s="33">
        <v>0</v>
      </c>
      <c r="I777" s="3"/>
      <c r="J777" s="3"/>
      <c r="K777" s="3"/>
      <c r="L777" s="3"/>
      <c r="M777" s="3"/>
      <c r="N777" s="3"/>
      <c r="O777" s="3"/>
      <c r="P777" s="34">
        <f t="shared" si="33"/>
        <v>0</v>
      </c>
      <c r="Q777" s="35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/>
      <c r="X777" s="3"/>
      <c r="Y777" s="3">
        <v>0</v>
      </c>
      <c r="Z777" s="3">
        <v>0</v>
      </c>
      <c r="AA777" s="3">
        <v>0</v>
      </c>
      <c r="AB777" s="3">
        <v>0</v>
      </c>
      <c r="AC777" s="36">
        <f t="shared" si="34"/>
        <v>0</v>
      </c>
      <c r="AD777" s="37">
        <f t="shared" si="35"/>
        <v>0</v>
      </c>
    </row>
    <row r="778" spans="1:30" hidden="1" x14ac:dyDescent="0.25">
      <c r="A778" s="38">
        <v>766</v>
      </c>
      <c r="B778" s="61"/>
      <c r="C778" s="61"/>
      <c r="D778" s="31">
        <v>800098199</v>
      </c>
      <c r="E778" s="31">
        <v>210650606</v>
      </c>
      <c r="F778" s="61" t="s">
        <v>946</v>
      </c>
      <c r="G778" s="33">
        <v>0</v>
      </c>
      <c r="H778" s="33">
        <v>0</v>
      </c>
      <c r="I778" s="3"/>
      <c r="J778" s="3"/>
      <c r="K778" s="3"/>
      <c r="L778" s="3"/>
      <c r="M778" s="3"/>
      <c r="N778" s="3"/>
      <c r="O778" s="3"/>
      <c r="P778" s="34">
        <f t="shared" si="33"/>
        <v>0</v>
      </c>
      <c r="Q778" s="35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/>
      <c r="X778" s="3"/>
      <c r="Y778" s="3">
        <v>0</v>
      </c>
      <c r="Z778" s="3">
        <v>0</v>
      </c>
      <c r="AA778" s="3">
        <v>0</v>
      </c>
      <c r="AB778" s="3">
        <v>0</v>
      </c>
      <c r="AC778" s="36">
        <f t="shared" si="34"/>
        <v>0</v>
      </c>
      <c r="AD778" s="37">
        <f t="shared" si="35"/>
        <v>0</v>
      </c>
    </row>
    <row r="779" spans="1:30" hidden="1" x14ac:dyDescent="0.25">
      <c r="A779" s="29">
        <v>767</v>
      </c>
      <c r="B779" s="61"/>
      <c r="C779" s="61"/>
      <c r="D779" s="31">
        <v>800098203</v>
      </c>
      <c r="E779" s="31">
        <v>218050680</v>
      </c>
      <c r="F779" s="61" t="s">
        <v>947</v>
      </c>
      <c r="G779" s="33">
        <v>0</v>
      </c>
      <c r="H779" s="33">
        <v>0</v>
      </c>
      <c r="I779" s="3"/>
      <c r="J779" s="3"/>
      <c r="K779" s="3"/>
      <c r="L779" s="3"/>
      <c r="M779" s="3"/>
      <c r="N779" s="3"/>
      <c r="O779" s="3"/>
      <c r="P779" s="34">
        <f t="shared" si="33"/>
        <v>0</v>
      </c>
      <c r="Q779" s="35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/>
      <c r="X779" s="3"/>
      <c r="Y779" s="3">
        <v>0</v>
      </c>
      <c r="Z779" s="3">
        <v>0</v>
      </c>
      <c r="AA779" s="3">
        <v>0</v>
      </c>
      <c r="AB779" s="3">
        <v>0</v>
      </c>
      <c r="AC779" s="36">
        <f t="shared" si="34"/>
        <v>0</v>
      </c>
      <c r="AD779" s="37">
        <f t="shared" si="35"/>
        <v>0</v>
      </c>
    </row>
    <row r="780" spans="1:30" hidden="1" x14ac:dyDescent="0.25">
      <c r="A780" s="38">
        <v>768</v>
      </c>
      <c r="B780" s="61"/>
      <c r="C780" s="61"/>
      <c r="D780" s="31">
        <v>800098205</v>
      </c>
      <c r="E780" s="31">
        <v>218350683</v>
      </c>
      <c r="F780" s="61" t="s">
        <v>948</v>
      </c>
      <c r="G780" s="33">
        <v>0</v>
      </c>
      <c r="H780" s="33">
        <v>0</v>
      </c>
      <c r="I780" s="3"/>
      <c r="J780" s="3"/>
      <c r="K780" s="3"/>
      <c r="L780" s="3"/>
      <c r="M780" s="3"/>
      <c r="N780" s="3"/>
      <c r="O780" s="3"/>
      <c r="P780" s="34">
        <f t="shared" si="33"/>
        <v>0</v>
      </c>
      <c r="Q780" s="35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/>
      <c r="X780" s="3"/>
      <c r="Y780" s="3">
        <v>0</v>
      </c>
      <c r="Z780" s="3">
        <v>0</v>
      </c>
      <c r="AA780" s="3">
        <v>0</v>
      </c>
      <c r="AB780" s="3">
        <v>0</v>
      </c>
      <c r="AC780" s="36">
        <f t="shared" si="34"/>
        <v>0</v>
      </c>
      <c r="AD780" s="37">
        <f t="shared" si="35"/>
        <v>0</v>
      </c>
    </row>
    <row r="781" spans="1:30" hidden="1" x14ac:dyDescent="0.25">
      <c r="A781" s="29">
        <v>769</v>
      </c>
      <c r="B781" s="61"/>
      <c r="C781" s="61"/>
      <c r="D781" s="31">
        <v>892099246</v>
      </c>
      <c r="E781" s="31">
        <v>218650686</v>
      </c>
      <c r="F781" s="61" t="s">
        <v>949</v>
      </c>
      <c r="G781" s="33">
        <v>0</v>
      </c>
      <c r="H781" s="33">
        <v>0</v>
      </c>
      <c r="I781" s="3"/>
      <c r="J781" s="3"/>
      <c r="K781" s="3"/>
      <c r="L781" s="3"/>
      <c r="M781" s="3"/>
      <c r="N781" s="3"/>
      <c r="O781" s="3"/>
      <c r="P781" s="34">
        <f t="shared" si="33"/>
        <v>0</v>
      </c>
      <c r="Q781" s="35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/>
      <c r="X781" s="3"/>
      <c r="Y781" s="3">
        <v>0</v>
      </c>
      <c r="Z781" s="3">
        <v>0</v>
      </c>
      <c r="AA781" s="3">
        <v>0</v>
      </c>
      <c r="AB781" s="3">
        <v>0</v>
      </c>
      <c r="AC781" s="36">
        <f t="shared" si="34"/>
        <v>0</v>
      </c>
      <c r="AD781" s="37">
        <f t="shared" si="35"/>
        <v>0</v>
      </c>
    </row>
    <row r="782" spans="1:30" hidden="1" x14ac:dyDescent="0.25">
      <c r="A782" s="38">
        <v>770</v>
      </c>
      <c r="B782" s="61"/>
      <c r="C782" s="61"/>
      <c r="D782" s="31">
        <v>892099548</v>
      </c>
      <c r="E782" s="31">
        <v>218950689</v>
      </c>
      <c r="F782" s="61" t="s">
        <v>703</v>
      </c>
      <c r="G782" s="33">
        <v>0</v>
      </c>
      <c r="H782" s="33">
        <v>0</v>
      </c>
      <c r="I782" s="3"/>
      <c r="J782" s="3"/>
      <c r="K782" s="3"/>
      <c r="L782" s="3"/>
      <c r="M782" s="3"/>
      <c r="N782" s="3"/>
      <c r="O782" s="3"/>
      <c r="P782" s="34">
        <f t="shared" ref="P782:P845" si="36">SUM(G782:N782)</f>
        <v>0</v>
      </c>
      <c r="Q782" s="35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/>
      <c r="X782" s="3"/>
      <c r="Y782" s="3">
        <v>0</v>
      </c>
      <c r="Z782" s="3">
        <v>0</v>
      </c>
      <c r="AA782" s="3">
        <v>0</v>
      </c>
      <c r="AB782" s="3">
        <v>0</v>
      </c>
      <c r="AC782" s="36">
        <f t="shared" ref="AC782:AC845" si="37">SUM(R782:AB782)</f>
        <v>0</v>
      </c>
      <c r="AD782" s="37">
        <f t="shared" ref="AD782:AD845" si="38">+P782+Q782-AC782</f>
        <v>0</v>
      </c>
    </row>
    <row r="783" spans="1:30" hidden="1" x14ac:dyDescent="0.25">
      <c r="A783" s="29">
        <v>771</v>
      </c>
      <c r="B783" s="61"/>
      <c r="C783" s="61"/>
      <c r="D783" s="31">
        <v>892099173</v>
      </c>
      <c r="E783" s="31">
        <v>211150711</v>
      </c>
      <c r="F783" s="61" t="s">
        <v>950</v>
      </c>
      <c r="G783" s="33">
        <v>0</v>
      </c>
      <c r="H783" s="33">
        <v>0</v>
      </c>
      <c r="I783" s="3"/>
      <c r="J783" s="3"/>
      <c r="K783" s="3"/>
      <c r="L783" s="3"/>
      <c r="M783" s="3"/>
      <c r="N783" s="3"/>
      <c r="O783" s="3"/>
      <c r="P783" s="34">
        <f t="shared" si="36"/>
        <v>0</v>
      </c>
      <c r="Q783" s="35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/>
      <c r="X783" s="3"/>
      <c r="Y783" s="3">
        <v>0</v>
      </c>
      <c r="Z783" s="3">
        <v>0</v>
      </c>
      <c r="AA783" s="3">
        <v>0</v>
      </c>
      <c r="AB783" s="3">
        <v>0</v>
      </c>
      <c r="AC783" s="36">
        <f t="shared" si="37"/>
        <v>0</v>
      </c>
      <c r="AD783" s="37">
        <f t="shared" si="38"/>
        <v>0</v>
      </c>
    </row>
    <row r="784" spans="1:30" hidden="1" x14ac:dyDescent="0.25">
      <c r="A784" s="38">
        <v>772</v>
      </c>
      <c r="B784" s="61"/>
      <c r="C784" s="61"/>
      <c r="D784" s="31">
        <v>800099054</v>
      </c>
      <c r="E784" s="31">
        <v>211952019</v>
      </c>
      <c r="F784" s="61" t="s">
        <v>731</v>
      </c>
      <c r="G784" s="33">
        <v>0</v>
      </c>
      <c r="H784" s="33">
        <v>0</v>
      </c>
      <c r="I784" s="3"/>
      <c r="J784" s="3"/>
      <c r="K784" s="3"/>
      <c r="L784" s="3"/>
      <c r="M784" s="3"/>
      <c r="N784" s="3"/>
      <c r="O784" s="3"/>
      <c r="P784" s="34">
        <f t="shared" si="36"/>
        <v>0</v>
      </c>
      <c r="Q784" s="35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/>
      <c r="X784" s="3"/>
      <c r="Y784" s="3">
        <v>0</v>
      </c>
      <c r="Z784" s="3">
        <v>0</v>
      </c>
      <c r="AA784" s="3">
        <v>0</v>
      </c>
      <c r="AB784" s="3">
        <v>0</v>
      </c>
      <c r="AC784" s="36">
        <f t="shared" si="37"/>
        <v>0</v>
      </c>
      <c r="AD784" s="37">
        <f t="shared" si="38"/>
        <v>0</v>
      </c>
    </row>
    <row r="785" spans="1:30" hidden="1" x14ac:dyDescent="0.25">
      <c r="A785" s="29">
        <v>773</v>
      </c>
      <c r="B785" s="61"/>
      <c r="C785" s="61"/>
      <c r="D785" s="31">
        <v>800099052</v>
      </c>
      <c r="E785" s="31">
        <v>212252022</v>
      </c>
      <c r="F785" s="61" t="s">
        <v>951</v>
      </c>
      <c r="G785" s="33">
        <v>0</v>
      </c>
      <c r="H785" s="33">
        <v>0</v>
      </c>
      <c r="I785" s="3"/>
      <c r="J785" s="3"/>
      <c r="K785" s="3"/>
      <c r="L785" s="3"/>
      <c r="M785" s="3"/>
      <c r="N785" s="3"/>
      <c r="O785" s="3"/>
      <c r="P785" s="34">
        <f t="shared" si="36"/>
        <v>0</v>
      </c>
      <c r="Q785" s="35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/>
      <c r="X785" s="3"/>
      <c r="Y785" s="3">
        <v>0</v>
      </c>
      <c r="Z785" s="3">
        <v>0</v>
      </c>
      <c r="AA785" s="3">
        <v>0</v>
      </c>
      <c r="AB785" s="3">
        <v>0</v>
      </c>
      <c r="AC785" s="36">
        <f t="shared" si="37"/>
        <v>0</v>
      </c>
      <c r="AD785" s="37">
        <f t="shared" si="38"/>
        <v>0</v>
      </c>
    </row>
    <row r="786" spans="1:30" hidden="1" x14ac:dyDescent="0.25">
      <c r="A786" s="38">
        <v>774</v>
      </c>
      <c r="B786" s="61"/>
      <c r="C786" s="61"/>
      <c r="D786" s="31">
        <v>800099055</v>
      </c>
      <c r="E786" s="31">
        <v>213652036</v>
      </c>
      <c r="F786" s="61" t="s">
        <v>952</v>
      </c>
      <c r="G786" s="33">
        <v>0</v>
      </c>
      <c r="H786" s="33">
        <v>0</v>
      </c>
      <c r="I786" s="3"/>
      <c r="J786" s="3"/>
      <c r="K786" s="3"/>
      <c r="L786" s="3"/>
      <c r="M786" s="3"/>
      <c r="N786" s="3"/>
      <c r="O786" s="3"/>
      <c r="P786" s="34">
        <f t="shared" si="36"/>
        <v>0</v>
      </c>
      <c r="Q786" s="35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/>
      <c r="X786" s="3"/>
      <c r="Y786" s="3">
        <v>0</v>
      </c>
      <c r="Z786" s="3">
        <v>0</v>
      </c>
      <c r="AA786" s="3">
        <v>0</v>
      </c>
      <c r="AB786" s="3">
        <v>0</v>
      </c>
      <c r="AC786" s="36">
        <f t="shared" si="37"/>
        <v>0</v>
      </c>
      <c r="AD786" s="37">
        <f t="shared" si="38"/>
        <v>0</v>
      </c>
    </row>
    <row r="787" spans="1:30" hidden="1" x14ac:dyDescent="0.25">
      <c r="A787" s="29">
        <v>775</v>
      </c>
      <c r="B787" s="61"/>
      <c r="C787" s="61"/>
      <c r="D787" s="31">
        <v>800099058</v>
      </c>
      <c r="E787" s="31">
        <v>215152051</v>
      </c>
      <c r="F787" s="61" t="s">
        <v>953</v>
      </c>
      <c r="G787" s="33">
        <v>0</v>
      </c>
      <c r="H787" s="33">
        <v>0</v>
      </c>
      <c r="I787" s="3"/>
      <c r="J787" s="3"/>
      <c r="K787" s="3"/>
      <c r="L787" s="3"/>
      <c r="M787" s="3"/>
      <c r="N787" s="3"/>
      <c r="O787" s="3"/>
      <c r="P787" s="34">
        <f t="shared" si="36"/>
        <v>0</v>
      </c>
      <c r="Q787" s="35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/>
      <c r="X787" s="3"/>
      <c r="Y787" s="3">
        <v>0</v>
      </c>
      <c r="Z787" s="3">
        <v>0</v>
      </c>
      <c r="AA787" s="3">
        <v>0</v>
      </c>
      <c r="AB787" s="3">
        <v>0</v>
      </c>
      <c r="AC787" s="36">
        <f t="shared" si="37"/>
        <v>0</v>
      </c>
      <c r="AD787" s="37">
        <f t="shared" si="38"/>
        <v>0</v>
      </c>
    </row>
    <row r="788" spans="1:30" hidden="1" x14ac:dyDescent="0.25">
      <c r="A788" s="38">
        <v>776</v>
      </c>
      <c r="B788" s="61"/>
      <c r="C788" s="61"/>
      <c r="D788" s="31">
        <v>800099061</v>
      </c>
      <c r="E788" s="31">
        <v>217952079</v>
      </c>
      <c r="F788" s="61" t="s">
        <v>954</v>
      </c>
      <c r="G788" s="33">
        <v>0</v>
      </c>
      <c r="H788" s="33">
        <v>0</v>
      </c>
      <c r="I788" s="3"/>
      <c r="J788" s="3"/>
      <c r="K788" s="3"/>
      <c r="L788" s="3"/>
      <c r="M788" s="3"/>
      <c r="N788" s="3"/>
      <c r="O788" s="3"/>
      <c r="P788" s="34">
        <f t="shared" si="36"/>
        <v>0</v>
      </c>
      <c r="Q788" s="35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/>
      <c r="X788" s="3"/>
      <c r="Y788" s="3">
        <v>0</v>
      </c>
      <c r="Z788" s="3">
        <v>0</v>
      </c>
      <c r="AA788" s="3">
        <v>0</v>
      </c>
      <c r="AB788" s="3">
        <v>0</v>
      </c>
      <c r="AC788" s="36">
        <f t="shared" si="37"/>
        <v>0</v>
      </c>
      <c r="AD788" s="37">
        <f t="shared" si="38"/>
        <v>0</v>
      </c>
    </row>
    <row r="789" spans="1:30" hidden="1" x14ac:dyDescent="0.25">
      <c r="A789" s="29">
        <v>777</v>
      </c>
      <c r="B789" s="61"/>
      <c r="C789" s="61"/>
      <c r="D789" s="31">
        <v>800035482</v>
      </c>
      <c r="E789" s="31">
        <v>218352083</v>
      </c>
      <c r="F789" s="61" t="s">
        <v>490</v>
      </c>
      <c r="G789" s="33">
        <v>0</v>
      </c>
      <c r="H789" s="33">
        <v>0</v>
      </c>
      <c r="I789" s="3"/>
      <c r="J789" s="3"/>
      <c r="K789" s="3"/>
      <c r="L789" s="3"/>
      <c r="M789" s="3"/>
      <c r="N789" s="3"/>
      <c r="O789" s="3"/>
      <c r="P789" s="34">
        <f t="shared" si="36"/>
        <v>0</v>
      </c>
      <c r="Q789" s="35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/>
      <c r="X789" s="3"/>
      <c r="Y789" s="3">
        <v>0</v>
      </c>
      <c r="Z789" s="3">
        <v>0</v>
      </c>
      <c r="AA789" s="3">
        <v>0</v>
      </c>
      <c r="AB789" s="3">
        <v>0</v>
      </c>
      <c r="AC789" s="36">
        <f t="shared" si="37"/>
        <v>0</v>
      </c>
      <c r="AD789" s="37">
        <f t="shared" si="38"/>
        <v>0</v>
      </c>
    </row>
    <row r="790" spans="1:30" hidden="1" x14ac:dyDescent="0.25">
      <c r="A790" s="38">
        <v>778</v>
      </c>
      <c r="B790" s="61"/>
      <c r="C790" s="61"/>
      <c r="D790" s="31">
        <v>800099062</v>
      </c>
      <c r="E790" s="31">
        <v>211052110</v>
      </c>
      <c r="F790" s="61" t="s">
        <v>955</v>
      </c>
      <c r="G790" s="33">
        <v>0</v>
      </c>
      <c r="H790" s="33">
        <v>0</v>
      </c>
      <c r="I790" s="3"/>
      <c r="J790" s="3"/>
      <c r="K790" s="3"/>
      <c r="L790" s="3"/>
      <c r="M790" s="3"/>
      <c r="N790" s="3"/>
      <c r="O790" s="3"/>
      <c r="P790" s="34">
        <f t="shared" si="36"/>
        <v>0</v>
      </c>
      <c r="Q790" s="35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/>
      <c r="X790" s="3"/>
      <c r="Y790" s="3">
        <v>0</v>
      </c>
      <c r="Z790" s="3">
        <v>0</v>
      </c>
      <c r="AA790" s="3">
        <v>0</v>
      </c>
      <c r="AB790" s="3">
        <v>0</v>
      </c>
      <c r="AC790" s="36">
        <f t="shared" si="37"/>
        <v>0</v>
      </c>
      <c r="AD790" s="37">
        <f t="shared" si="38"/>
        <v>0</v>
      </c>
    </row>
    <row r="791" spans="1:30" hidden="1" x14ac:dyDescent="0.25">
      <c r="A791" s="29">
        <v>779</v>
      </c>
      <c r="B791" s="61"/>
      <c r="C791" s="61"/>
      <c r="D791" s="31">
        <v>800019816</v>
      </c>
      <c r="E791" s="31">
        <v>210352203</v>
      </c>
      <c r="F791" s="61" t="s">
        <v>956</v>
      </c>
      <c r="G791" s="33">
        <v>0</v>
      </c>
      <c r="H791" s="33">
        <v>0</v>
      </c>
      <c r="I791" s="3"/>
      <c r="J791" s="3"/>
      <c r="K791" s="3"/>
      <c r="L791" s="3"/>
      <c r="M791" s="3"/>
      <c r="N791" s="3"/>
      <c r="O791" s="3"/>
      <c r="P791" s="34">
        <f t="shared" si="36"/>
        <v>0</v>
      </c>
      <c r="Q791" s="35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/>
      <c r="X791" s="3"/>
      <c r="Y791" s="3">
        <v>0</v>
      </c>
      <c r="Z791" s="3">
        <v>0</v>
      </c>
      <c r="AA791" s="3">
        <v>0</v>
      </c>
      <c r="AB791" s="3">
        <v>0</v>
      </c>
      <c r="AC791" s="36">
        <f t="shared" si="37"/>
        <v>0</v>
      </c>
      <c r="AD791" s="37">
        <f t="shared" si="38"/>
        <v>0</v>
      </c>
    </row>
    <row r="792" spans="1:30" hidden="1" x14ac:dyDescent="0.25">
      <c r="A792" s="38">
        <v>780</v>
      </c>
      <c r="B792" s="61"/>
      <c r="C792" s="61"/>
      <c r="D792" s="31">
        <v>800019000</v>
      </c>
      <c r="E792" s="31">
        <v>210752207</v>
      </c>
      <c r="F792" s="61" t="s">
        <v>957</v>
      </c>
      <c r="G792" s="33">
        <v>0</v>
      </c>
      <c r="H792" s="33">
        <v>0</v>
      </c>
      <c r="I792" s="3"/>
      <c r="J792" s="3"/>
      <c r="K792" s="3"/>
      <c r="L792" s="3"/>
      <c r="M792" s="3"/>
      <c r="N792" s="3"/>
      <c r="O792" s="3"/>
      <c r="P792" s="34">
        <f t="shared" si="36"/>
        <v>0</v>
      </c>
      <c r="Q792" s="35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/>
      <c r="X792" s="3"/>
      <c r="Y792" s="3">
        <v>0</v>
      </c>
      <c r="Z792" s="3">
        <v>0</v>
      </c>
      <c r="AA792" s="3">
        <v>0</v>
      </c>
      <c r="AB792" s="3">
        <v>0</v>
      </c>
      <c r="AC792" s="36">
        <f t="shared" si="37"/>
        <v>0</v>
      </c>
      <c r="AD792" s="37">
        <f t="shared" si="38"/>
        <v>0</v>
      </c>
    </row>
    <row r="793" spans="1:30" hidden="1" x14ac:dyDescent="0.25">
      <c r="A793" s="29">
        <v>781</v>
      </c>
      <c r="B793" s="61"/>
      <c r="C793" s="61"/>
      <c r="D793" s="31">
        <v>800099064</v>
      </c>
      <c r="E793" s="31">
        <v>211052210</v>
      </c>
      <c r="F793" s="61" t="s">
        <v>958</v>
      </c>
      <c r="G793" s="33">
        <v>0</v>
      </c>
      <c r="H793" s="33">
        <v>0</v>
      </c>
      <c r="I793" s="3"/>
      <c r="J793" s="3"/>
      <c r="K793" s="3"/>
      <c r="L793" s="3"/>
      <c r="M793" s="3"/>
      <c r="N793" s="3"/>
      <c r="O793" s="3"/>
      <c r="P793" s="34">
        <f t="shared" si="36"/>
        <v>0</v>
      </c>
      <c r="Q793" s="35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/>
      <c r="X793" s="3"/>
      <c r="Y793" s="3">
        <v>0</v>
      </c>
      <c r="Z793" s="3">
        <v>0</v>
      </c>
      <c r="AA793" s="3">
        <v>0</v>
      </c>
      <c r="AB793" s="3">
        <v>0</v>
      </c>
      <c r="AC793" s="36">
        <f t="shared" si="37"/>
        <v>0</v>
      </c>
      <c r="AD793" s="37">
        <f t="shared" si="38"/>
        <v>0</v>
      </c>
    </row>
    <row r="794" spans="1:30" hidden="1" x14ac:dyDescent="0.25">
      <c r="A794" s="38">
        <v>782</v>
      </c>
      <c r="B794" s="61"/>
      <c r="C794" s="61"/>
      <c r="D794" s="31">
        <v>800035024</v>
      </c>
      <c r="E794" s="31">
        <v>211552215</v>
      </c>
      <c r="F794" s="61" t="s">
        <v>452</v>
      </c>
      <c r="G794" s="33">
        <v>0</v>
      </c>
      <c r="H794" s="33">
        <v>0</v>
      </c>
      <c r="I794" s="3"/>
      <c r="J794" s="3"/>
      <c r="K794" s="3"/>
      <c r="L794" s="3"/>
      <c r="M794" s="3"/>
      <c r="N794" s="3"/>
      <c r="O794" s="3"/>
      <c r="P794" s="34">
        <f t="shared" si="36"/>
        <v>0</v>
      </c>
      <c r="Q794" s="35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/>
      <c r="X794" s="3"/>
      <c r="Y794" s="3">
        <v>0</v>
      </c>
      <c r="Z794" s="3">
        <v>0</v>
      </c>
      <c r="AA794" s="3">
        <v>0</v>
      </c>
      <c r="AB794" s="3">
        <v>0</v>
      </c>
      <c r="AC794" s="36">
        <f t="shared" si="37"/>
        <v>0</v>
      </c>
      <c r="AD794" s="37">
        <f t="shared" si="38"/>
        <v>0</v>
      </c>
    </row>
    <row r="795" spans="1:30" hidden="1" x14ac:dyDescent="0.25">
      <c r="A795" s="29">
        <v>783</v>
      </c>
      <c r="B795" s="61"/>
      <c r="C795" s="61"/>
      <c r="D795" s="31">
        <v>800099070</v>
      </c>
      <c r="E795" s="31">
        <v>212452224</v>
      </c>
      <c r="F795" s="61" t="s">
        <v>959</v>
      </c>
      <c r="G795" s="33">
        <v>0</v>
      </c>
      <c r="H795" s="33">
        <v>0</v>
      </c>
      <c r="I795" s="3"/>
      <c r="J795" s="3"/>
      <c r="K795" s="3"/>
      <c r="L795" s="3"/>
      <c r="M795" s="3"/>
      <c r="N795" s="3"/>
      <c r="O795" s="3"/>
      <c r="P795" s="34">
        <f t="shared" si="36"/>
        <v>0</v>
      </c>
      <c r="Q795" s="35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/>
      <c r="X795" s="3"/>
      <c r="Y795" s="3">
        <v>0</v>
      </c>
      <c r="Z795" s="3">
        <v>0</v>
      </c>
      <c r="AA795" s="3">
        <v>0</v>
      </c>
      <c r="AB795" s="3">
        <v>0</v>
      </c>
      <c r="AC795" s="36">
        <f t="shared" si="37"/>
        <v>0</v>
      </c>
      <c r="AD795" s="37">
        <f t="shared" si="38"/>
        <v>0</v>
      </c>
    </row>
    <row r="796" spans="1:30" hidden="1" x14ac:dyDescent="0.25">
      <c r="A796" s="38">
        <v>784</v>
      </c>
      <c r="B796" s="61"/>
      <c r="C796" s="61"/>
      <c r="D796" s="31">
        <v>800099066</v>
      </c>
      <c r="E796" s="31">
        <v>212752227</v>
      </c>
      <c r="F796" s="61" t="s">
        <v>960</v>
      </c>
      <c r="G796" s="33">
        <v>0</v>
      </c>
      <c r="H796" s="33">
        <v>0</v>
      </c>
      <c r="I796" s="3"/>
      <c r="J796" s="3"/>
      <c r="K796" s="3"/>
      <c r="L796" s="3"/>
      <c r="M796" s="3"/>
      <c r="N796" s="3"/>
      <c r="O796" s="3"/>
      <c r="P796" s="34">
        <f t="shared" si="36"/>
        <v>0</v>
      </c>
      <c r="Q796" s="35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/>
      <c r="X796" s="3"/>
      <c r="Y796" s="3">
        <v>0</v>
      </c>
      <c r="Z796" s="3">
        <v>0</v>
      </c>
      <c r="AA796" s="3">
        <v>0</v>
      </c>
      <c r="AB796" s="3">
        <v>0</v>
      </c>
      <c r="AC796" s="36">
        <f t="shared" si="37"/>
        <v>0</v>
      </c>
      <c r="AD796" s="37">
        <f t="shared" si="38"/>
        <v>0</v>
      </c>
    </row>
    <row r="797" spans="1:30" hidden="1" x14ac:dyDescent="0.25">
      <c r="A797" s="29">
        <v>785</v>
      </c>
      <c r="B797" s="61"/>
      <c r="C797" s="61"/>
      <c r="D797" s="31">
        <v>800099072</v>
      </c>
      <c r="E797" s="31">
        <v>213352233</v>
      </c>
      <c r="F797" s="61" t="s">
        <v>961</v>
      </c>
      <c r="G797" s="33">
        <v>0</v>
      </c>
      <c r="H797" s="33">
        <v>0</v>
      </c>
      <c r="I797" s="3"/>
      <c r="J797" s="3"/>
      <c r="K797" s="3"/>
      <c r="L797" s="3"/>
      <c r="M797" s="3"/>
      <c r="N797" s="3"/>
      <c r="O797" s="3"/>
      <c r="P797" s="34">
        <f t="shared" si="36"/>
        <v>0</v>
      </c>
      <c r="Q797" s="35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/>
      <c r="X797" s="3"/>
      <c r="Y797" s="3">
        <v>0</v>
      </c>
      <c r="Z797" s="3">
        <v>0</v>
      </c>
      <c r="AA797" s="3">
        <v>0</v>
      </c>
      <c r="AB797" s="3">
        <v>0</v>
      </c>
      <c r="AC797" s="36">
        <f t="shared" si="37"/>
        <v>0</v>
      </c>
      <c r="AD797" s="37">
        <f t="shared" si="38"/>
        <v>0</v>
      </c>
    </row>
    <row r="798" spans="1:30" hidden="1" x14ac:dyDescent="0.25">
      <c r="A798" s="38">
        <v>786</v>
      </c>
      <c r="B798" s="61"/>
      <c r="C798" s="61"/>
      <c r="D798" s="31">
        <v>800199959</v>
      </c>
      <c r="E798" s="31">
        <v>214052240</v>
      </c>
      <c r="F798" s="61" t="s">
        <v>962</v>
      </c>
      <c r="G798" s="33">
        <v>0</v>
      </c>
      <c r="H798" s="33">
        <v>0</v>
      </c>
      <c r="I798" s="3"/>
      <c r="J798" s="3"/>
      <c r="K798" s="3"/>
      <c r="L798" s="3"/>
      <c r="M798" s="3"/>
      <c r="N798" s="3"/>
      <c r="O798" s="3"/>
      <c r="P798" s="34">
        <f t="shared" si="36"/>
        <v>0</v>
      </c>
      <c r="Q798" s="35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/>
      <c r="X798" s="3"/>
      <c r="Y798" s="3">
        <v>0</v>
      </c>
      <c r="Z798" s="3">
        <v>0</v>
      </c>
      <c r="AA798" s="3">
        <v>0</v>
      </c>
      <c r="AB798" s="3">
        <v>0</v>
      </c>
      <c r="AC798" s="36">
        <f t="shared" si="37"/>
        <v>0</v>
      </c>
      <c r="AD798" s="37">
        <f t="shared" si="38"/>
        <v>0</v>
      </c>
    </row>
    <row r="799" spans="1:30" hidden="1" x14ac:dyDescent="0.25">
      <c r="A799" s="29">
        <v>787</v>
      </c>
      <c r="B799" s="61"/>
      <c r="C799" s="61"/>
      <c r="D799" s="31">
        <v>800099076</v>
      </c>
      <c r="E799" s="31">
        <v>215052250</v>
      </c>
      <c r="F799" s="61" t="s">
        <v>963</v>
      </c>
      <c r="G799" s="33">
        <v>0</v>
      </c>
      <c r="H799" s="33">
        <v>0</v>
      </c>
      <c r="I799" s="3"/>
      <c r="J799" s="3"/>
      <c r="K799" s="3"/>
      <c r="L799" s="3"/>
      <c r="M799" s="3"/>
      <c r="N799" s="3"/>
      <c r="O799" s="3"/>
      <c r="P799" s="34">
        <f t="shared" si="36"/>
        <v>0</v>
      </c>
      <c r="Q799" s="35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/>
      <c r="X799" s="3"/>
      <c r="Y799" s="3">
        <v>0</v>
      </c>
      <c r="Z799" s="3">
        <v>0</v>
      </c>
      <c r="AA799" s="3">
        <v>0</v>
      </c>
      <c r="AB799" s="3">
        <v>0</v>
      </c>
      <c r="AC799" s="36">
        <f t="shared" si="37"/>
        <v>0</v>
      </c>
      <c r="AD799" s="37">
        <f t="shared" si="38"/>
        <v>0</v>
      </c>
    </row>
    <row r="800" spans="1:30" hidden="1" x14ac:dyDescent="0.25">
      <c r="A800" s="38">
        <v>788</v>
      </c>
      <c r="B800" s="61"/>
      <c r="C800" s="61"/>
      <c r="D800" s="31">
        <v>814002243</v>
      </c>
      <c r="E800" s="31">
        <v>215452254</v>
      </c>
      <c r="F800" s="61" t="s">
        <v>964</v>
      </c>
      <c r="G800" s="33">
        <v>0</v>
      </c>
      <c r="H800" s="33">
        <v>0</v>
      </c>
      <c r="I800" s="3"/>
      <c r="J800" s="3"/>
      <c r="K800" s="3"/>
      <c r="L800" s="3"/>
      <c r="M800" s="3"/>
      <c r="N800" s="3"/>
      <c r="O800" s="3"/>
      <c r="P800" s="34">
        <f t="shared" si="36"/>
        <v>0</v>
      </c>
      <c r="Q800" s="35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/>
      <c r="X800" s="3"/>
      <c r="Y800" s="3">
        <v>0</v>
      </c>
      <c r="Z800" s="3">
        <v>0</v>
      </c>
      <c r="AA800" s="3">
        <v>0</v>
      </c>
      <c r="AB800" s="3">
        <v>0</v>
      </c>
      <c r="AC800" s="36">
        <f t="shared" si="37"/>
        <v>0</v>
      </c>
      <c r="AD800" s="37">
        <f t="shared" si="38"/>
        <v>0</v>
      </c>
    </row>
    <row r="801" spans="1:30" hidden="1" x14ac:dyDescent="0.25">
      <c r="A801" s="29">
        <v>789</v>
      </c>
      <c r="B801" s="61"/>
      <c r="C801" s="61"/>
      <c r="D801" s="31">
        <v>800099079</v>
      </c>
      <c r="E801" s="31">
        <v>215652256</v>
      </c>
      <c r="F801" s="61" t="s">
        <v>965</v>
      </c>
      <c r="G801" s="33">
        <v>0</v>
      </c>
      <c r="H801" s="33">
        <v>0</v>
      </c>
      <c r="I801" s="3"/>
      <c r="J801" s="3"/>
      <c r="K801" s="3"/>
      <c r="L801" s="3"/>
      <c r="M801" s="3"/>
      <c r="N801" s="3"/>
      <c r="O801" s="3"/>
      <c r="P801" s="34">
        <f t="shared" si="36"/>
        <v>0</v>
      </c>
      <c r="Q801" s="35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/>
      <c r="X801" s="3"/>
      <c r="Y801" s="3">
        <v>0</v>
      </c>
      <c r="Z801" s="3">
        <v>0</v>
      </c>
      <c r="AA801" s="3">
        <v>0</v>
      </c>
      <c r="AB801" s="3">
        <v>0</v>
      </c>
      <c r="AC801" s="36">
        <f t="shared" si="37"/>
        <v>0</v>
      </c>
      <c r="AD801" s="37">
        <f t="shared" si="38"/>
        <v>0</v>
      </c>
    </row>
    <row r="802" spans="1:30" hidden="1" x14ac:dyDescent="0.25">
      <c r="A802" s="38">
        <v>790</v>
      </c>
      <c r="B802" s="61"/>
      <c r="C802" s="61"/>
      <c r="D802" s="31">
        <v>800099080</v>
      </c>
      <c r="E802" s="31">
        <v>215852258</v>
      </c>
      <c r="F802" s="61" t="s">
        <v>966</v>
      </c>
      <c r="G802" s="33">
        <v>0</v>
      </c>
      <c r="H802" s="33">
        <v>0</v>
      </c>
      <c r="I802" s="3"/>
      <c r="J802" s="3"/>
      <c r="K802" s="3"/>
      <c r="L802" s="3"/>
      <c r="M802" s="3"/>
      <c r="N802" s="3"/>
      <c r="O802" s="3"/>
      <c r="P802" s="34">
        <f t="shared" si="36"/>
        <v>0</v>
      </c>
      <c r="Q802" s="35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/>
      <c r="X802" s="3"/>
      <c r="Y802" s="3">
        <v>0</v>
      </c>
      <c r="Z802" s="3">
        <v>0</v>
      </c>
      <c r="AA802" s="3">
        <v>0</v>
      </c>
      <c r="AB802" s="3">
        <v>0</v>
      </c>
      <c r="AC802" s="36">
        <f t="shared" si="37"/>
        <v>0</v>
      </c>
      <c r="AD802" s="37">
        <f t="shared" si="38"/>
        <v>0</v>
      </c>
    </row>
    <row r="803" spans="1:30" hidden="1" x14ac:dyDescent="0.25">
      <c r="A803" s="29">
        <v>791</v>
      </c>
      <c r="B803" s="61"/>
      <c r="C803" s="61"/>
      <c r="D803" s="31">
        <v>800099084</v>
      </c>
      <c r="E803" s="31">
        <v>216052260</v>
      </c>
      <c r="F803" s="61" t="s">
        <v>652</v>
      </c>
      <c r="G803" s="33">
        <v>0</v>
      </c>
      <c r="H803" s="33">
        <v>0</v>
      </c>
      <c r="I803" s="3"/>
      <c r="J803" s="3"/>
      <c r="K803" s="3"/>
      <c r="L803" s="3"/>
      <c r="M803" s="3"/>
      <c r="N803" s="3"/>
      <c r="O803" s="3"/>
      <c r="P803" s="34">
        <f t="shared" si="36"/>
        <v>0</v>
      </c>
      <c r="Q803" s="35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/>
      <c r="X803" s="3"/>
      <c r="Y803" s="3">
        <v>0</v>
      </c>
      <c r="Z803" s="3">
        <v>0</v>
      </c>
      <c r="AA803" s="3">
        <v>0</v>
      </c>
      <c r="AB803" s="3">
        <v>0</v>
      </c>
      <c r="AC803" s="36">
        <f t="shared" si="37"/>
        <v>0</v>
      </c>
      <c r="AD803" s="37">
        <f t="shared" si="38"/>
        <v>0</v>
      </c>
    </row>
    <row r="804" spans="1:30" hidden="1" x14ac:dyDescent="0.25">
      <c r="A804" s="38">
        <v>792</v>
      </c>
      <c r="B804" s="61"/>
      <c r="C804" s="61"/>
      <c r="D804" s="31">
        <v>800099089</v>
      </c>
      <c r="E804" s="31">
        <v>218752287</v>
      </c>
      <c r="F804" s="61" t="s">
        <v>967</v>
      </c>
      <c r="G804" s="33">
        <v>0</v>
      </c>
      <c r="H804" s="33">
        <v>0</v>
      </c>
      <c r="I804" s="3"/>
      <c r="J804" s="3"/>
      <c r="K804" s="3"/>
      <c r="L804" s="3"/>
      <c r="M804" s="3"/>
      <c r="N804" s="3"/>
      <c r="O804" s="3"/>
      <c r="P804" s="34">
        <f t="shared" si="36"/>
        <v>0</v>
      </c>
      <c r="Q804" s="35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/>
      <c r="X804" s="3"/>
      <c r="Y804" s="3">
        <v>0</v>
      </c>
      <c r="Z804" s="3">
        <v>0</v>
      </c>
      <c r="AA804" s="3">
        <v>0</v>
      </c>
      <c r="AB804" s="3">
        <v>0</v>
      </c>
      <c r="AC804" s="36">
        <f t="shared" si="37"/>
        <v>0</v>
      </c>
      <c r="AD804" s="37">
        <f t="shared" si="38"/>
        <v>0</v>
      </c>
    </row>
    <row r="805" spans="1:30" hidden="1" x14ac:dyDescent="0.25">
      <c r="A805" s="29">
        <v>793</v>
      </c>
      <c r="B805" s="61"/>
      <c r="C805" s="61"/>
      <c r="D805" s="31">
        <v>800015689</v>
      </c>
      <c r="E805" s="31">
        <v>211752317</v>
      </c>
      <c r="F805" s="61" t="s">
        <v>968</v>
      </c>
      <c r="G805" s="33">
        <v>0</v>
      </c>
      <c r="H805" s="33">
        <v>0</v>
      </c>
      <c r="I805" s="3"/>
      <c r="J805" s="3"/>
      <c r="K805" s="3"/>
      <c r="L805" s="3"/>
      <c r="M805" s="3"/>
      <c r="N805" s="3"/>
      <c r="O805" s="3"/>
      <c r="P805" s="34">
        <f t="shared" si="36"/>
        <v>0</v>
      </c>
      <c r="Q805" s="35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/>
      <c r="X805" s="3"/>
      <c r="Y805" s="3">
        <v>0</v>
      </c>
      <c r="Z805" s="3">
        <v>0</v>
      </c>
      <c r="AA805" s="3">
        <v>0</v>
      </c>
      <c r="AB805" s="3">
        <v>0</v>
      </c>
      <c r="AC805" s="36">
        <f t="shared" si="37"/>
        <v>0</v>
      </c>
      <c r="AD805" s="37">
        <f t="shared" si="38"/>
        <v>0</v>
      </c>
    </row>
    <row r="806" spans="1:30" hidden="1" x14ac:dyDescent="0.25">
      <c r="A806" s="38">
        <v>794</v>
      </c>
      <c r="B806" s="61"/>
      <c r="C806" s="61"/>
      <c r="D806" s="31">
        <v>800099090</v>
      </c>
      <c r="E806" s="31">
        <v>212052320</v>
      </c>
      <c r="F806" s="61" t="s">
        <v>969</v>
      </c>
      <c r="G806" s="33">
        <v>0</v>
      </c>
      <c r="H806" s="33">
        <v>0</v>
      </c>
      <c r="I806" s="3"/>
      <c r="J806" s="3"/>
      <c r="K806" s="3"/>
      <c r="L806" s="3"/>
      <c r="M806" s="3"/>
      <c r="N806" s="3"/>
      <c r="O806" s="3"/>
      <c r="P806" s="34">
        <f t="shared" si="36"/>
        <v>0</v>
      </c>
      <c r="Q806" s="35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/>
      <c r="X806" s="3"/>
      <c r="Y806" s="3">
        <v>0</v>
      </c>
      <c r="Z806" s="3">
        <v>0</v>
      </c>
      <c r="AA806" s="3">
        <v>0</v>
      </c>
      <c r="AB806" s="3">
        <v>0</v>
      </c>
      <c r="AC806" s="36">
        <f t="shared" si="37"/>
        <v>0</v>
      </c>
      <c r="AD806" s="37">
        <f t="shared" si="38"/>
        <v>0</v>
      </c>
    </row>
    <row r="807" spans="1:30" hidden="1" x14ac:dyDescent="0.25">
      <c r="A807" s="29">
        <v>795</v>
      </c>
      <c r="B807" s="61"/>
      <c r="C807" s="61"/>
      <c r="D807" s="31">
        <v>800083672</v>
      </c>
      <c r="E807" s="31">
        <v>212352323</v>
      </c>
      <c r="F807" s="61" t="s">
        <v>970</v>
      </c>
      <c r="G807" s="33">
        <v>0</v>
      </c>
      <c r="H807" s="33">
        <v>0</v>
      </c>
      <c r="I807" s="3"/>
      <c r="J807" s="3"/>
      <c r="K807" s="3"/>
      <c r="L807" s="3"/>
      <c r="M807" s="3"/>
      <c r="N807" s="3"/>
      <c r="O807" s="3"/>
      <c r="P807" s="34">
        <f t="shared" si="36"/>
        <v>0</v>
      </c>
      <c r="Q807" s="35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/>
      <c r="X807" s="3"/>
      <c r="Y807" s="3">
        <v>0</v>
      </c>
      <c r="Z807" s="3">
        <v>0</v>
      </c>
      <c r="AA807" s="3">
        <v>0</v>
      </c>
      <c r="AB807" s="3">
        <v>0</v>
      </c>
      <c r="AC807" s="36">
        <f t="shared" si="37"/>
        <v>0</v>
      </c>
      <c r="AD807" s="37">
        <f t="shared" si="38"/>
        <v>0</v>
      </c>
    </row>
    <row r="808" spans="1:30" hidden="1" x14ac:dyDescent="0.25">
      <c r="A808" s="38">
        <v>796</v>
      </c>
      <c r="B808" s="61"/>
      <c r="C808" s="61"/>
      <c r="D808" s="31">
        <v>800099092</v>
      </c>
      <c r="E808" s="31">
        <v>215252352</v>
      </c>
      <c r="F808" s="61" t="s">
        <v>971</v>
      </c>
      <c r="G808" s="33">
        <v>0</v>
      </c>
      <c r="H808" s="33">
        <v>0</v>
      </c>
      <c r="I808" s="3"/>
      <c r="J808" s="3"/>
      <c r="K808" s="3"/>
      <c r="L808" s="3"/>
      <c r="M808" s="3"/>
      <c r="N808" s="3"/>
      <c r="O808" s="3"/>
      <c r="P808" s="34">
        <f t="shared" si="36"/>
        <v>0</v>
      </c>
      <c r="Q808" s="35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/>
      <c r="X808" s="3"/>
      <c r="Y808" s="3">
        <v>0</v>
      </c>
      <c r="Z808" s="3">
        <v>0</v>
      </c>
      <c r="AA808" s="3">
        <v>0</v>
      </c>
      <c r="AB808" s="3">
        <v>0</v>
      </c>
      <c r="AC808" s="36">
        <f t="shared" si="37"/>
        <v>0</v>
      </c>
      <c r="AD808" s="37">
        <f t="shared" si="38"/>
        <v>0</v>
      </c>
    </row>
    <row r="809" spans="1:30" hidden="1" x14ac:dyDescent="0.25">
      <c r="A809" s="29">
        <v>797</v>
      </c>
      <c r="B809" s="61"/>
      <c r="C809" s="61"/>
      <c r="D809" s="31">
        <v>800019005</v>
      </c>
      <c r="E809" s="31">
        <v>215452354</v>
      </c>
      <c r="F809" s="61" t="s">
        <v>972</v>
      </c>
      <c r="G809" s="33">
        <v>0</v>
      </c>
      <c r="H809" s="33">
        <v>0</v>
      </c>
      <c r="I809" s="3"/>
      <c r="J809" s="3"/>
      <c r="K809" s="3"/>
      <c r="L809" s="3"/>
      <c r="M809" s="3"/>
      <c r="N809" s="3"/>
      <c r="O809" s="3"/>
      <c r="P809" s="34">
        <f t="shared" si="36"/>
        <v>0</v>
      </c>
      <c r="Q809" s="35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/>
      <c r="X809" s="3"/>
      <c r="Y809" s="3">
        <v>0</v>
      </c>
      <c r="Z809" s="3">
        <v>0</v>
      </c>
      <c r="AA809" s="3">
        <v>0</v>
      </c>
      <c r="AB809" s="3">
        <v>0</v>
      </c>
      <c r="AC809" s="36">
        <f t="shared" si="37"/>
        <v>0</v>
      </c>
      <c r="AD809" s="37">
        <f t="shared" si="38"/>
        <v>0</v>
      </c>
    </row>
    <row r="810" spans="1:30" hidden="1" x14ac:dyDescent="0.25">
      <c r="A810" s="38">
        <v>798</v>
      </c>
      <c r="B810" s="61"/>
      <c r="C810" s="61"/>
      <c r="D810" s="31">
        <v>800099098</v>
      </c>
      <c r="E810" s="31">
        <v>217852378</v>
      </c>
      <c r="F810" s="61" t="s">
        <v>973</v>
      </c>
      <c r="G810" s="33">
        <v>0</v>
      </c>
      <c r="H810" s="33">
        <v>0</v>
      </c>
      <c r="I810" s="3"/>
      <c r="J810" s="3"/>
      <c r="K810" s="3"/>
      <c r="L810" s="3"/>
      <c r="M810" s="3"/>
      <c r="N810" s="3"/>
      <c r="O810" s="3"/>
      <c r="P810" s="34">
        <f t="shared" si="36"/>
        <v>0</v>
      </c>
      <c r="Q810" s="35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/>
      <c r="X810" s="3"/>
      <c r="Y810" s="3">
        <v>0</v>
      </c>
      <c r="Z810" s="3">
        <v>0</v>
      </c>
      <c r="AA810" s="3">
        <v>0</v>
      </c>
      <c r="AB810" s="3">
        <v>0</v>
      </c>
      <c r="AC810" s="36">
        <f t="shared" si="37"/>
        <v>0</v>
      </c>
      <c r="AD810" s="37">
        <f t="shared" si="38"/>
        <v>0</v>
      </c>
    </row>
    <row r="811" spans="1:30" hidden="1" x14ac:dyDescent="0.25">
      <c r="A811" s="29">
        <v>799</v>
      </c>
      <c r="B811" s="61"/>
      <c r="C811" s="61"/>
      <c r="D811" s="31">
        <v>800099100</v>
      </c>
      <c r="E811" s="31">
        <v>218152381</v>
      </c>
      <c r="F811" s="61" t="s">
        <v>974</v>
      </c>
      <c r="G811" s="33">
        <v>0</v>
      </c>
      <c r="H811" s="33">
        <v>0</v>
      </c>
      <c r="I811" s="3"/>
      <c r="J811" s="3"/>
      <c r="K811" s="3"/>
      <c r="L811" s="3"/>
      <c r="M811" s="3"/>
      <c r="N811" s="3"/>
      <c r="O811" s="3"/>
      <c r="P811" s="34">
        <f t="shared" si="36"/>
        <v>0</v>
      </c>
      <c r="Q811" s="35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/>
      <c r="X811" s="3"/>
      <c r="Y811" s="3">
        <v>0</v>
      </c>
      <c r="Z811" s="3">
        <v>0</v>
      </c>
      <c r="AA811" s="3">
        <v>0</v>
      </c>
      <c r="AB811" s="3">
        <v>0</v>
      </c>
      <c r="AC811" s="36">
        <f t="shared" si="37"/>
        <v>0</v>
      </c>
      <c r="AD811" s="37">
        <f t="shared" si="38"/>
        <v>0</v>
      </c>
    </row>
    <row r="812" spans="1:30" hidden="1" x14ac:dyDescent="0.25">
      <c r="A812" s="38">
        <v>800</v>
      </c>
      <c r="B812" s="61"/>
      <c r="C812" s="61"/>
      <c r="D812" s="31">
        <v>800149894</v>
      </c>
      <c r="E812" s="31">
        <v>218552385</v>
      </c>
      <c r="F812" s="61" t="s">
        <v>975</v>
      </c>
      <c r="G812" s="33">
        <v>0</v>
      </c>
      <c r="H812" s="33">
        <v>0</v>
      </c>
      <c r="I812" s="3"/>
      <c r="J812" s="3"/>
      <c r="K812" s="3"/>
      <c r="L812" s="3"/>
      <c r="M812" s="3"/>
      <c r="N812" s="3"/>
      <c r="O812" s="3"/>
      <c r="P812" s="34">
        <f t="shared" si="36"/>
        <v>0</v>
      </c>
      <c r="Q812" s="35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/>
      <c r="X812" s="3"/>
      <c r="Y812" s="3">
        <v>0</v>
      </c>
      <c r="Z812" s="3">
        <v>0</v>
      </c>
      <c r="AA812" s="3">
        <v>0</v>
      </c>
      <c r="AB812" s="3">
        <v>0</v>
      </c>
      <c r="AC812" s="36">
        <f t="shared" si="37"/>
        <v>0</v>
      </c>
      <c r="AD812" s="37">
        <f t="shared" si="38"/>
        <v>0</v>
      </c>
    </row>
    <row r="813" spans="1:30" hidden="1" x14ac:dyDescent="0.25">
      <c r="A813" s="29">
        <v>801</v>
      </c>
      <c r="B813" s="61"/>
      <c r="C813" s="61"/>
      <c r="D813" s="31">
        <v>800222502</v>
      </c>
      <c r="E813" s="31">
        <v>219052390</v>
      </c>
      <c r="F813" s="61" t="s">
        <v>976</v>
      </c>
      <c r="G813" s="33">
        <v>0</v>
      </c>
      <c r="H813" s="33">
        <v>0</v>
      </c>
      <c r="I813" s="3"/>
      <c r="J813" s="3"/>
      <c r="K813" s="3"/>
      <c r="L813" s="3"/>
      <c r="M813" s="3"/>
      <c r="N813" s="3"/>
      <c r="O813" s="3"/>
      <c r="P813" s="34">
        <f t="shared" si="36"/>
        <v>0</v>
      </c>
      <c r="Q813" s="35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/>
      <c r="X813" s="3"/>
      <c r="Y813" s="3">
        <v>0</v>
      </c>
      <c r="Z813" s="3">
        <v>0</v>
      </c>
      <c r="AA813" s="3">
        <v>0</v>
      </c>
      <c r="AB813" s="3">
        <v>0</v>
      </c>
      <c r="AC813" s="36">
        <f t="shared" si="37"/>
        <v>0</v>
      </c>
      <c r="AD813" s="37">
        <f t="shared" si="38"/>
        <v>0</v>
      </c>
    </row>
    <row r="814" spans="1:30" hidden="1" x14ac:dyDescent="0.25">
      <c r="A814" s="38">
        <v>802</v>
      </c>
      <c r="B814" s="61"/>
      <c r="C814" s="61"/>
      <c r="D814" s="31">
        <v>800099102</v>
      </c>
      <c r="E814" s="31">
        <v>219952399</v>
      </c>
      <c r="F814" s="61" t="s">
        <v>367</v>
      </c>
      <c r="G814" s="33">
        <v>0</v>
      </c>
      <c r="H814" s="33">
        <v>0</v>
      </c>
      <c r="I814" s="3"/>
      <c r="J814" s="3"/>
      <c r="K814" s="3"/>
      <c r="L814" s="3"/>
      <c r="M814" s="3"/>
      <c r="N814" s="3"/>
      <c r="O814" s="3"/>
      <c r="P814" s="34">
        <f t="shared" si="36"/>
        <v>0</v>
      </c>
      <c r="Q814" s="35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/>
      <c r="X814" s="3"/>
      <c r="Y814" s="3">
        <v>0</v>
      </c>
      <c r="Z814" s="3">
        <v>0</v>
      </c>
      <c r="AA814" s="3">
        <v>0</v>
      </c>
      <c r="AB814" s="3">
        <v>0</v>
      </c>
      <c r="AC814" s="36">
        <f t="shared" si="37"/>
        <v>0</v>
      </c>
      <c r="AD814" s="37">
        <f t="shared" si="38"/>
        <v>0</v>
      </c>
    </row>
    <row r="815" spans="1:30" hidden="1" x14ac:dyDescent="0.25">
      <c r="A815" s="29">
        <v>803</v>
      </c>
      <c r="B815" s="61"/>
      <c r="C815" s="61"/>
      <c r="D815" s="31">
        <v>800019111</v>
      </c>
      <c r="E815" s="31">
        <v>210552405</v>
      </c>
      <c r="F815" s="61" t="s">
        <v>977</v>
      </c>
      <c r="G815" s="33">
        <v>0</v>
      </c>
      <c r="H815" s="33">
        <v>0</v>
      </c>
      <c r="I815" s="3"/>
      <c r="J815" s="3"/>
      <c r="K815" s="3"/>
      <c r="L815" s="3"/>
      <c r="M815" s="3"/>
      <c r="N815" s="3"/>
      <c r="O815" s="3"/>
      <c r="P815" s="34">
        <f t="shared" si="36"/>
        <v>0</v>
      </c>
      <c r="Q815" s="35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/>
      <c r="X815" s="3"/>
      <c r="Y815" s="3">
        <v>0</v>
      </c>
      <c r="Z815" s="3">
        <v>0</v>
      </c>
      <c r="AA815" s="3">
        <v>0</v>
      </c>
      <c r="AB815" s="3">
        <v>0</v>
      </c>
      <c r="AC815" s="36">
        <f t="shared" si="37"/>
        <v>0</v>
      </c>
      <c r="AD815" s="37">
        <f t="shared" si="38"/>
        <v>0</v>
      </c>
    </row>
    <row r="816" spans="1:30" hidden="1" x14ac:dyDescent="0.25">
      <c r="A816" s="38">
        <v>804</v>
      </c>
      <c r="B816" s="61"/>
      <c r="C816" s="61"/>
      <c r="D816" s="31">
        <v>800099105</v>
      </c>
      <c r="E816" s="31">
        <v>211152411</v>
      </c>
      <c r="F816" s="61" t="s">
        <v>978</v>
      </c>
      <c r="G816" s="33">
        <v>0</v>
      </c>
      <c r="H816" s="33">
        <v>0</v>
      </c>
      <c r="I816" s="3"/>
      <c r="J816" s="3"/>
      <c r="K816" s="3"/>
      <c r="L816" s="3"/>
      <c r="M816" s="3"/>
      <c r="N816" s="3"/>
      <c r="O816" s="3"/>
      <c r="P816" s="34">
        <f t="shared" si="36"/>
        <v>0</v>
      </c>
      <c r="Q816" s="35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/>
      <c r="X816" s="3"/>
      <c r="Y816" s="3">
        <v>0</v>
      </c>
      <c r="Z816" s="3">
        <v>0</v>
      </c>
      <c r="AA816" s="3">
        <v>0</v>
      </c>
      <c r="AB816" s="3">
        <v>0</v>
      </c>
      <c r="AC816" s="36">
        <f t="shared" si="37"/>
        <v>0</v>
      </c>
      <c r="AD816" s="37">
        <f t="shared" si="38"/>
        <v>0</v>
      </c>
    </row>
    <row r="817" spans="1:30" hidden="1" x14ac:dyDescent="0.25">
      <c r="A817" s="29">
        <v>805</v>
      </c>
      <c r="B817" s="61"/>
      <c r="C817" s="61"/>
      <c r="D817" s="31">
        <v>800019112</v>
      </c>
      <c r="E817" s="31">
        <v>211852418</v>
      </c>
      <c r="F817" s="61" t="s">
        <v>979</v>
      </c>
      <c r="G817" s="33">
        <v>0</v>
      </c>
      <c r="H817" s="33">
        <v>0</v>
      </c>
      <c r="I817" s="3"/>
      <c r="J817" s="3"/>
      <c r="K817" s="3"/>
      <c r="L817" s="3"/>
      <c r="M817" s="3"/>
      <c r="N817" s="3"/>
      <c r="O817" s="3"/>
      <c r="P817" s="34">
        <f t="shared" si="36"/>
        <v>0</v>
      </c>
      <c r="Q817" s="35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/>
      <c r="X817" s="3"/>
      <c r="Y817" s="3">
        <v>0</v>
      </c>
      <c r="Z817" s="3">
        <v>0</v>
      </c>
      <c r="AA817" s="3">
        <v>0</v>
      </c>
      <c r="AB817" s="3">
        <v>0</v>
      </c>
      <c r="AC817" s="36">
        <f t="shared" si="37"/>
        <v>0</v>
      </c>
      <c r="AD817" s="37">
        <f t="shared" si="38"/>
        <v>0</v>
      </c>
    </row>
    <row r="818" spans="1:30" hidden="1" x14ac:dyDescent="0.25">
      <c r="A818" s="38">
        <v>806</v>
      </c>
      <c r="B818" s="61"/>
      <c r="C818" s="61"/>
      <c r="D818" s="31">
        <v>800099106</v>
      </c>
      <c r="E818" s="31">
        <v>212752427</v>
      </c>
      <c r="F818" s="61" t="s">
        <v>980</v>
      </c>
      <c r="G818" s="33">
        <v>0</v>
      </c>
      <c r="H818" s="33">
        <v>0</v>
      </c>
      <c r="I818" s="3"/>
      <c r="J818" s="3"/>
      <c r="K818" s="3"/>
      <c r="L818" s="3"/>
      <c r="M818" s="3"/>
      <c r="N818" s="3"/>
      <c r="O818" s="3"/>
      <c r="P818" s="34">
        <f t="shared" si="36"/>
        <v>0</v>
      </c>
      <c r="Q818" s="35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/>
      <c r="X818" s="3"/>
      <c r="Y818" s="3">
        <v>0</v>
      </c>
      <c r="Z818" s="3">
        <v>0</v>
      </c>
      <c r="AA818" s="3">
        <v>0</v>
      </c>
      <c r="AB818" s="3">
        <v>0</v>
      </c>
      <c r="AC818" s="36">
        <f t="shared" si="37"/>
        <v>0</v>
      </c>
      <c r="AD818" s="37">
        <f t="shared" si="38"/>
        <v>0</v>
      </c>
    </row>
    <row r="819" spans="1:30" hidden="1" x14ac:dyDescent="0.25">
      <c r="A819" s="29">
        <v>807</v>
      </c>
      <c r="B819" s="61"/>
      <c r="C819" s="61"/>
      <c r="D819" s="31">
        <v>800099108</v>
      </c>
      <c r="E819" s="31">
        <v>213552435</v>
      </c>
      <c r="F819" s="61" t="s">
        <v>981</v>
      </c>
      <c r="G819" s="33">
        <v>0</v>
      </c>
      <c r="H819" s="33">
        <v>0</v>
      </c>
      <c r="I819" s="3"/>
      <c r="J819" s="3"/>
      <c r="K819" s="3"/>
      <c r="L819" s="3"/>
      <c r="M819" s="3"/>
      <c r="N819" s="3"/>
      <c r="O819" s="3"/>
      <c r="P819" s="34">
        <f t="shared" si="36"/>
        <v>0</v>
      </c>
      <c r="Q819" s="35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/>
      <c r="X819" s="3"/>
      <c r="Y819" s="3">
        <v>0</v>
      </c>
      <c r="Z819" s="3">
        <v>0</v>
      </c>
      <c r="AA819" s="3">
        <v>0</v>
      </c>
      <c r="AB819" s="3">
        <v>0</v>
      </c>
      <c r="AC819" s="36">
        <f t="shared" si="37"/>
        <v>0</v>
      </c>
      <c r="AD819" s="37">
        <f t="shared" si="38"/>
        <v>0</v>
      </c>
    </row>
    <row r="820" spans="1:30" hidden="1" x14ac:dyDescent="0.25">
      <c r="A820" s="38">
        <v>808</v>
      </c>
      <c r="B820" s="61"/>
      <c r="C820" s="61"/>
      <c r="D820" s="31">
        <v>800099111</v>
      </c>
      <c r="E820" s="31">
        <v>217352473</v>
      </c>
      <c r="F820" s="61" t="s">
        <v>982</v>
      </c>
      <c r="G820" s="33">
        <v>0</v>
      </c>
      <c r="H820" s="33">
        <v>0</v>
      </c>
      <c r="I820" s="3"/>
      <c r="J820" s="3"/>
      <c r="K820" s="3"/>
      <c r="L820" s="3"/>
      <c r="M820" s="3"/>
      <c r="N820" s="3"/>
      <c r="O820" s="3"/>
      <c r="P820" s="34">
        <f t="shared" si="36"/>
        <v>0</v>
      </c>
      <c r="Q820" s="35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/>
      <c r="X820" s="3"/>
      <c r="Y820" s="3">
        <v>0</v>
      </c>
      <c r="Z820" s="3">
        <v>0</v>
      </c>
      <c r="AA820" s="3">
        <v>0</v>
      </c>
      <c r="AB820" s="3">
        <v>0</v>
      </c>
      <c r="AC820" s="36">
        <f t="shared" si="37"/>
        <v>0</v>
      </c>
      <c r="AD820" s="37">
        <f t="shared" si="38"/>
        <v>0</v>
      </c>
    </row>
    <row r="821" spans="1:30" hidden="1" x14ac:dyDescent="0.25">
      <c r="A821" s="29">
        <v>809</v>
      </c>
      <c r="B821" s="61"/>
      <c r="C821" s="61"/>
      <c r="D821" s="31">
        <v>814003734</v>
      </c>
      <c r="E821" s="31">
        <v>218052480</v>
      </c>
      <c r="F821" s="61" t="s">
        <v>374</v>
      </c>
      <c r="G821" s="33">
        <v>0</v>
      </c>
      <c r="H821" s="33">
        <v>0</v>
      </c>
      <c r="I821" s="3"/>
      <c r="J821" s="3"/>
      <c r="K821" s="3"/>
      <c r="L821" s="3"/>
      <c r="M821" s="3"/>
      <c r="N821" s="3"/>
      <c r="O821" s="3"/>
      <c r="P821" s="34">
        <f t="shared" si="36"/>
        <v>0</v>
      </c>
      <c r="Q821" s="35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/>
      <c r="X821" s="3"/>
      <c r="Y821" s="3">
        <v>0</v>
      </c>
      <c r="Z821" s="3">
        <v>0</v>
      </c>
      <c r="AA821" s="3">
        <v>0</v>
      </c>
      <c r="AB821" s="3">
        <v>0</v>
      </c>
      <c r="AC821" s="36">
        <f t="shared" si="37"/>
        <v>0</v>
      </c>
      <c r="AD821" s="37">
        <f t="shared" si="38"/>
        <v>0</v>
      </c>
    </row>
    <row r="822" spans="1:30" hidden="1" x14ac:dyDescent="0.25">
      <c r="A822" s="38">
        <v>810</v>
      </c>
      <c r="B822" s="61"/>
      <c r="C822" s="61"/>
      <c r="D822" s="31">
        <v>800099113</v>
      </c>
      <c r="E822" s="31">
        <v>219052490</v>
      </c>
      <c r="F822" s="61" t="s">
        <v>983</v>
      </c>
      <c r="G822" s="33">
        <v>0</v>
      </c>
      <c r="H822" s="33">
        <v>0</v>
      </c>
      <c r="I822" s="3"/>
      <c r="J822" s="3"/>
      <c r="K822" s="3"/>
      <c r="L822" s="3"/>
      <c r="M822" s="3"/>
      <c r="N822" s="3"/>
      <c r="O822" s="3"/>
      <c r="P822" s="34">
        <f t="shared" si="36"/>
        <v>0</v>
      </c>
      <c r="Q822" s="35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/>
      <c r="X822" s="3"/>
      <c r="Y822" s="3">
        <v>0</v>
      </c>
      <c r="Z822" s="3">
        <v>0</v>
      </c>
      <c r="AA822" s="3">
        <v>0</v>
      </c>
      <c r="AB822" s="3">
        <v>0</v>
      </c>
      <c r="AC822" s="36">
        <f t="shared" si="37"/>
        <v>0</v>
      </c>
      <c r="AD822" s="37">
        <f t="shared" si="38"/>
        <v>0</v>
      </c>
    </row>
    <row r="823" spans="1:30" hidden="1" x14ac:dyDescent="0.25">
      <c r="A823" s="29">
        <v>811</v>
      </c>
      <c r="B823" s="61"/>
      <c r="C823" s="61"/>
      <c r="D823" s="31">
        <v>800099115</v>
      </c>
      <c r="E823" s="31">
        <v>210652506</v>
      </c>
      <c r="F823" s="61" t="s">
        <v>984</v>
      </c>
      <c r="G823" s="33">
        <v>0</v>
      </c>
      <c r="H823" s="33">
        <v>0</v>
      </c>
      <c r="I823" s="3"/>
      <c r="J823" s="3"/>
      <c r="K823" s="3"/>
      <c r="L823" s="3"/>
      <c r="M823" s="3"/>
      <c r="N823" s="3"/>
      <c r="O823" s="3"/>
      <c r="P823" s="34">
        <f t="shared" si="36"/>
        <v>0</v>
      </c>
      <c r="Q823" s="35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/>
      <c r="X823" s="3"/>
      <c r="Y823" s="3">
        <v>0</v>
      </c>
      <c r="Z823" s="3">
        <v>0</v>
      </c>
      <c r="AA823" s="3">
        <v>0</v>
      </c>
      <c r="AB823" s="3">
        <v>0</v>
      </c>
      <c r="AC823" s="36">
        <f t="shared" si="37"/>
        <v>0</v>
      </c>
      <c r="AD823" s="37">
        <f t="shared" si="38"/>
        <v>0</v>
      </c>
    </row>
    <row r="824" spans="1:30" hidden="1" x14ac:dyDescent="0.25">
      <c r="A824" s="38">
        <v>812</v>
      </c>
      <c r="B824" s="61"/>
      <c r="C824" s="61"/>
      <c r="D824" s="31">
        <v>800099085</v>
      </c>
      <c r="E824" s="31">
        <v>212052520</v>
      </c>
      <c r="F824" s="61" t="s">
        <v>985</v>
      </c>
      <c r="G824" s="33">
        <v>0</v>
      </c>
      <c r="H824" s="33">
        <v>0</v>
      </c>
      <c r="I824" s="3"/>
      <c r="J824" s="3"/>
      <c r="K824" s="3"/>
      <c r="L824" s="3"/>
      <c r="M824" s="3"/>
      <c r="N824" s="3"/>
      <c r="O824" s="3"/>
      <c r="P824" s="34">
        <f t="shared" si="36"/>
        <v>0</v>
      </c>
      <c r="Q824" s="35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/>
      <c r="X824" s="3"/>
      <c r="Y824" s="3">
        <v>0</v>
      </c>
      <c r="Z824" s="3">
        <v>0</v>
      </c>
      <c r="AA824" s="3">
        <v>0</v>
      </c>
      <c r="AB824" s="3">
        <v>0</v>
      </c>
      <c r="AC824" s="36">
        <f t="shared" si="37"/>
        <v>0</v>
      </c>
      <c r="AD824" s="37">
        <f t="shared" si="38"/>
        <v>0</v>
      </c>
    </row>
    <row r="825" spans="1:30" hidden="1" x14ac:dyDescent="0.25">
      <c r="A825" s="29">
        <v>813</v>
      </c>
      <c r="B825" s="61"/>
      <c r="C825" s="61"/>
      <c r="D825" s="31">
        <v>800020324</v>
      </c>
      <c r="E825" s="31">
        <v>214052540</v>
      </c>
      <c r="F825" s="61" t="s">
        <v>986</v>
      </c>
      <c r="G825" s="33">
        <v>0</v>
      </c>
      <c r="H825" s="33">
        <v>0</v>
      </c>
      <c r="I825" s="3"/>
      <c r="J825" s="3"/>
      <c r="K825" s="3"/>
      <c r="L825" s="3"/>
      <c r="M825" s="3"/>
      <c r="N825" s="3"/>
      <c r="O825" s="3"/>
      <c r="P825" s="34">
        <f t="shared" si="36"/>
        <v>0</v>
      </c>
      <c r="Q825" s="35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/>
      <c r="X825" s="3"/>
      <c r="Y825" s="3">
        <v>0</v>
      </c>
      <c r="Z825" s="3">
        <v>0</v>
      </c>
      <c r="AA825" s="3">
        <v>0</v>
      </c>
      <c r="AB825" s="3">
        <v>0</v>
      </c>
      <c r="AC825" s="36">
        <f t="shared" si="37"/>
        <v>0</v>
      </c>
      <c r="AD825" s="37">
        <f t="shared" si="38"/>
        <v>0</v>
      </c>
    </row>
    <row r="826" spans="1:30" hidden="1" x14ac:dyDescent="0.25">
      <c r="A826" s="38">
        <v>814</v>
      </c>
      <c r="B826" s="61"/>
      <c r="C826" s="61"/>
      <c r="D826" s="31">
        <v>800037232</v>
      </c>
      <c r="E826" s="31">
        <v>216052560</v>
      </c>
      <c r="F826" s="61" t="s">
        <v>987</v>
      </c>
      <c r="G826" s="33">
        <v>0</v>
      </c>
      <c r="H826" s="33">
        <v>0</v>
      </c>
      <c r="I826" s="3"/>
      <c r="J826" s="3"/>
      <c r="K826" s="3"/>
      <c r="L826" s="3"/>
      <c r="M826" s="3"/>
      <c r="N826" s="3"/>
      <c r="O826" s="3"/>
      <c r="P826" s="34">
        <f t="shared" si="36"/>
        <v>0</v>
      </c>
      <c r="Q826" s="35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/>
      <c r="X826" s="3"/>
      <c r="Y826" s="3">
        <v>0</v>
      </c>
      <c r="Z826" s="3">
        <v>0</v>
      </c>
      <c r="AA826" s="3">
        <v>0</v>
      </c>
      <c r="AB826" s="3">
        <v>0</v>
      </c>
      <c r="AC826" s="36">
        <f t="shared" si="37"/>
        <v>0</v>
      </c>
      <c r="AD826" s="37">
        <f t="shared" si="38"/>
        <v>0</v>
      </c>
    </row>
    <row r="827" spans="1:30" hidden="1" x14ac:dyDescent="0.25">
      <c r="A827" s="29">
        <v>815</v>
      </c>
      <c r="B827" s="61"/>
      <c r="C827" s="61"/>
      <c r="D827" s="31">
        <v>800222498</v>
      </c>
      <c r="E827" s="31">
        <v>216552565</v>
      </c>
      <c r="F827" s="61" t="s">
        <v>988</v>
      </c>
      <c r="G827" s="33">
        <v>0</v>
      </c>
      <c r="H827" s="33">
        <v>0</v>
      </c>
      <c r="I827" s="3"/>
      <c r="J827" s="3"/>
      <c r="K827" s="3"/>
      <c r="L827" s="3"/>
      <c r="M827" s="3"/>
      <c r="N827" s="3"/>
      <c r="O827" s="3"/>
      <c r="P827" s="34">
        <f t="shared" si="36"/>
        <v>0</v>
      </c>
      <c r="Q827" s="35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/>
      <c r="X827" s="3"/>
      <c r="Y827" s="3">
        <v>0</v>
      </c>
      <c r="Z827" s="3">
        <v>0</v>
      </c>
      <c r="AA827" s="3">
        <v>0</v>
      </c>
      <c r="AB827" s="3">
        <v>0</v>
      </c>
      <c r="AC827" s="36">
        <f t="shared" si="37"/>
        <v>0</v>
      </c>
      <c r="AD827" s="37">
        <f t="shared" si="38"/>
        <v>0</v>
      </c>
    </row>
    <row r="828" spans="1:30" hidden="1" x14ac:dyDescent="0.25">
      <c r="A828" s="38">
        <v>816</v>
      </c>
      <c r="B828" s="61"/>
      <c r="C828" s="61"/>
      <c r="D828" s="31">
        <v>800099118</v>
      </c>
      <c r="E828" s="31">
        <v>217352573</v>
      </c>
      <c r="F828" s="61" t="s">
        <v>989</v>
      </c>
      <c r="G828" s="33">
        <v>0</v>
      </c>
      <c r="H828" s="33">
        <v>0</v>
      </c>
      <c r="I828" s="3"/>
      <c r="J828" s="3"/>
      <c r="K828" s="3"/>
      <c r="L828" s="3"/>
      <c r="M828" s="3"/>
      <c r="N828" s="3"/>
      <c r="O828" s="3"/>
      <c r="P828" s="34">
        <f t="shared" si="36"/>
        <v>0</v>
      </c>
      <c r="Q828" s="35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/>
      <c r="X828" s="3"/>
      <c r="Y828" s="3">
        <v>0</v>
      </c>
      <c r="Z828" s="3">
        <v>0</v>
      </c>
      <c r="AA828" s="3">
        <v>0</v>
      </c>
      <c r="AB828" s="3">
        <v>0</v>
      </c>
      <c r="AC828" s="36">
        <f t="shared" si="37"/>
        <v>0</v>
      </c>
      <c r="AD828" s="37">
        <f t="shared" si="38"/>
        <v>0</v>
      </c>
    </row>
    <row r="829" spans="1:30" hidden="1" x14ac:dyDescent="0.25">
      <c r="A829" s="29">
        <v>817</v>
      </c>
      <c r="B829" s="61"/>
      <c r="C829" s="61"/>
      <c r="D829" s="31">
        <v>800099122</v>
      </c>
      <c r="E829" s="31">
        <v>218552585</v>
      </c>
      <c r="F829" s="61" t="s">
        <v>990</v>
      </c>
      <c r="G829" s="33">
        <v>0</v>
      </c>
      <c r="H829" s="33">
        <v>0</v>
      </c>
      <c r="I829" s="3"/>
      <c r="J829" s="3"/>
      <c r="K829" s="3"/>
      <c r="L829" s="3"/>
      <c r="M829" s="3"/>
      <c r="N829" s="3"/>
      <c r="O829" s="3"/>
      <c r="P829" s="34">
        <f t="shared" si="36"/>
        <v>0</v>
      </c>
      <c r="Q829" s="35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/>
      <c r="X829" s="3"/>
      <c r="Y829" s="3">
        <v>0</v>
      </c>
      <c r="Z829" s="3">
        <v>0</v>
      </c>
      <c r="AA829" s="3">
        <v>0</v>
      </c>
      <c r="AB829" s="3">
        <v>0</v>
      </c>
      <c r="AC829" s="36">
        <f t="shared" si="37"/>
        <v>0</v>
      </c>
      <c r="AD829" s="37">
        <f t="shared" si="38"/>
        <v>0</v>
      </c>
    </row>
    <row r="830" spans="1:30" hidden="1" x14ac:dyDescent="0.25">
      <c r="A830" s="38">
        <v>818</v>
      </c>
      <c r="B830" s="61"/>
      <c r="C830" s="61"/>
      <c r="D830" s="31">
        <v>800099127</v>
      </c>
      <c r="E830" s="31">
        <v>211252612</v>
      </c>
      <c r="F830" s="61" t="s">
        <v>794</v>
      </c>
      <c r="G830" s="33">
        <v>0</v>
      </c>
      <c r="H830" s="33">
        <v>0</v>
      </c>
      <c r="I830" s="3"/>
      <c r="J830" s="3"/>
      <c r="K830" s="3"/>
      <c r="L830" s="3"/>
      <c r="M830" s="3"/>
      <c r="N830" s="46"/>
      <c r="O830" s="46"/>
      <c r="P830" s="34">
        <f t="shared" si="36"/>
        <v>0</v>
      </c>
      <c r="Q830" s="35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/>
      <c r="X830" s="3"/>
      <c r="Y830" s="3">
        <v>0</v>
      </c>
      <c r="Z830" s="3">
        <v>0</v>
      </c>
      <c r="AA830" s="3">
        <v>0</v>
      </c>
      <c r="AB830" s="3">
        <v>0</v>
      </c>
      <c r="AC830" s="36">
        <f t="shared" si="37"/>
        <v>0</v>
      </c>
      <c r="AD830" s="37">
        <f t="shared" si="38"/>
        <v>0</v>
      </c>
    </row>
    <row r="831" spans="1:30" hidden="1" x14ac:dyDescent="0.25">
      <c r="A831" s="29">
        <v>819</v>
      </c>
      <c r="B831" s="61"/>
      <c r="C831" s="61"/>
      <c r="D831" s="31">
        <v>800099132</v>
      </c>
      <c r="E831" s="31">
        <v>212152621</v>
      </c>
      <c r="F831" s="61" t="s">
        <v>991</v>
      </c>
      <c r="G831" s="33">
        <v>0</v>
      </c>
      <c r="H831" s="33">
        <v>0</v>
      </c>
      <c r="I831" s="3"/>
      <c r="J831" s="3"/>
      <c r="K831" s="3"/>
      <c r="L831" s="3"/>
      <c r="M831" s="3"/>
      <c r="N831" s="3"/>
      <c r="O831" s="3"/>
      <c r="P831" s="34">
        <f t="shared" si="36"/>
        <v>0</v>
      </c>
      <c r="Q831" s="35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/>
      <c r="X831" s="3"/>
      <c r="Y831" s="3">
        <v>0</v>
      </c>
      <c r="Z831" s="3">
        <v>0</v>
      </c>
      <c r="AA831" s="3">
        <v>0</v>
      </c>
      <c r="AB831" s="3">
        <v>0</v>
      </c>
      <c r="AC831" s="36">
        <f t="shared" si="37"/>
        <v>0</v>
      </c>
      <c r="AD831" s="37">
        <f t="shared" si="38"/>
        <v>0</v>
      </c>
    </row>
    <row r="832" spans="1:30" hidden="1" x14ac:dyDescent="0.25">
      <c r="A832" s="38">
        <v>820</v>
      </c>
      <c r="B832" s="61"/>
      <c r="C832" s="61"/>
      <c r="D832" s="31">
        <v>800099136</v>
      </c>
      <c r="E832" s="31">
        <v>217852678</v>
      </c>
      <c r="F832" s="61" t="s">
        <v>992</v>
      </c>
      <c r="G832" s="33">
        <v>0</v>
      </c>
      <c r="H832" s="33">
        <v>0</v>
      </c>
      <c r="I832" s="3"/>
      <c r="J832" s="3"/>
      <c r="K832" s="3"/>
      <c r="L832" s="3"/>
      <c r="M832" s="3"/>
      <c r="N832" s="3"/>
      <c r="O832" s="3"/>
      <c r="P832" s="34">
        <f t="shared" si="36"/>
        <v>0</v>
      </c>
      <c r="Q832" s="35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/>
      <c r="X832" s="3"/>
      <c r="Y832" s="3">
        <v>0</v>
      </c>
      <c r="Z832" s="3">
        <v>0</v>
      </c>
      <c r="AA832" s="3">
        <v>0</v>
      </c>
      <c r="AB832" s="3">
        <v>0</v>
      </c>
      <c r="AC832" s="36">
        <f t="shared" si="37"/>
        <v>0</v>
      </c>
      <c r="AD832" s="37">
        <f t="shared" si="38"/>
        <v>0</v>
      </c>
    </row>
    <row r="833" spans="1:30" hidden="1" x14ac:dyDescent="0.25">
      <c r="A833" s="29">
        <v>821</v>
      </c>
      <c r="B833" s="61"/>
      <c r="C833" s="61"/>
      <c r="D833" s="31">
        <v>800099138</v>
      </c>
      <c r="E833" s="31">
        <v>218352683</v>
      </c>
      <c r="F833" s="61" t="s">
        <v>993</v>
      </c>
      <c r="G833" s="33">
        <v>0</v>
      </c>
      <c r="H833" s="33">
        <v>0</v>
      </c>
      <c r="I833" s="3"/>
      <c r="J833" s="3"/>
      <c r="K833" s="3"/>
      <c r="L833" s="3"/>
      <c r="M833" s="3"/>
      <c r="N833" s="3"/>
      <c r="O833" s="3"/>
      <c r="P833" s="34">
        <f t="shared" si="36"/>
        <v>0</v>
      </c>
      <c r="Q833" s="35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/>
      <c r="X833" s="3"/>
      <c r="Y833" s="3">
        <v>0</v>
      </c>
      <c r="Z833" s="3">
        <v>0</v>
      </c>
      <c r="AA833" s="3">
        <v>0</v>
      </c>
      <c r="AB833" s="3">
        <v>0</v>
      </c>
      <c r="AC833" s="36">
        <f t="shared" si="37"/>
        <v>0</v>
      </c>
      <c r="AD833" s="37">
        <f t="shared" si="38"/>
        <v>0</v>
      </c>
    </row>
    <row r="834" spans="1:30" hidden="1" x14ac:dyDescent="0.25">
      <c r="A834" s="38">
        <v>822</v>
      </c>
      <c r="B834" s="61"/>
      <c r="C834" s="61"/>
      <c r="D834" s="31">
        <v>800193031</v>
      </c>
      <c r="E834" s="31">
        <v>218552685</v>
      </c>
      <c r="F834" s="61" t="s">
        <v>796</v>
      </c>
      <c r="G834" s="33">
        <v>0</v>
      </c>
      <c r="H834" s="33">
        <v>0</v>
      </c>
      <c r="I834" s="3"/>
      <c r="J834" s="3"/>
      <c r="K834" s="3"/>
      <c r="L834" s="3"/>
      <c r="M834" s="3"/>
      <c r="N834" s="3"/>
      <c r="O834" s="3"/>
      <c r="P834" s="34">
        <f t="shared" si="36"/>
        <v>0</v>
      </c>
      <c r="Q834" s="35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/>
      <c r="X834" s="3"/>
      <c r="Y834" s="3">
        <v>0</v>
      </c>
      <c r="Z834" s="3">
        <v>0</v>
      </c>
      <c r="AA834" s="3">
        <v>0</v>
      </c>
      <c r="AB834" s="3">
        <v>0</v>
      </c>
      <c r="AC834" s="36">
        <f t="shared" si="37"/>
        <v>0</v>
      </c>
      <c r="AD834" s="37">
        <f t="shared" si="38"/>
        <v>0</v>
      </c>
    </row>
    <row r="835" spans="1:30" hidden="1" x14ac:dyDescent="0.25">
      <c r="A835" s="29">
        <v>823</v>
      </c>
      <c r="B835" s="61"/>
      <c r="C835" s="61"/>
      <c r="D835" s="31">
        <v>800099142</v>
      </c>
      <c r="E835" s="31">
        <v>218752687</v>
      </c>
      <c r="F835" s="61" t="s">
        <v>994</v>
      </c>
      <c r="G835" s="33">
        <v>0</v>
      </c>
      <c r="H835" s="33">
        <v>0</v>
      </c>
      <c r="I835" s="3"/>
      <c r="J835" s="3"/>
      <c r="K835" s="3"/>
      <c r="L835" s="3"/>
      <c r="M835" s="3"/>
      <c r="N835" s="3"/>
      <c r="O835" s="3"/>
      <c r="P835" s="34">
        <f t="shared" si="36"/>
        <v>0</v>
      </c>
      <c r="Q835" s="35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/>
      <c r="X835" s="3"/>
      <c r="Y835" s="3">
        <v>0</v>
      </c>
      <c r="Z835" s="3">
        <v>0</v>
      </c>
      <c r="AA835" s="3">
        <v>0</v>
      </c>
      <c r="AB835" s="3">
        <v>0</v>
      </c>
      <c r="AC835" s="36">
        <f t="shared" si="37"/>
        <v>0</v>
      </c>
      <c r="AD835" s="37">
        <f t="shared" si="38"/>
        <v>0</v>
      </c>
    </row>
    <row r="836" spans="1:30" hidden="1" x14ac:dyDescent="0.25">
      <c r="A836" s="38">
        <v>824</v>
      </c>
      <c r="B836" s="61"/>
      <c r="C836" s="61"/>
      <c r="D836" s="31">
        <v>800099143</v>
      </c>
      <c r="E836" s="31">
        <v>219352693</v>
      </c>
      <c r="F836" s="61" t="s">
        <v>475</v>
      </c>
      <c r="G836" s="33">
        <v>0</v>
      </c>
      <c r="H836" s="33">
        <v>0</v>
      </c>
      <c r="I836" s="3"/>
      <c r="J836" s="3"/>
      <c r="K836" s="3"/>
      <c r="L836" s="3"/>
      <c r="M836" s="3"/>
      <c r="N836" s="3"/>
      <c r="O836" s="3"/>
      <c r="P836" s="34">
        <f t="shared" si="36"/>
        <v>0</v>
      </c>
      <c r="Q836" s="35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/>
      <c r="X836" s="3"/>
      <c r="Y836" s="3">
        <v>0</v>
      </c>
      <c r="Z836" s="3">
        <v>0</v>
      </c>
      <c r="AA836" s="3">
        <v>0</v>
      </c>
      <c r="AB836" s="3">
        <v>0</v>
      </c>
      <c r="AC836" s="36">
        <f t="shared" si="37"/>
        <v>0</v>
      </c>
      <c r="AD836" s="37">
        <f t="shared" si="38"/>
        <v>0</v>
      </c>
    </row>
    <row r="837" spans="1:30" hidden="1" x14ac:dyDescent="0.25">
      <c r="A837" s="29">
        <v>825</v>
      </c>
      <c r="B837" s="61"/>
      <c r="C837" s="61"/>
      <c r="D837" s="31">
        <v>800148720</v>
      </c>
      <c r="E837" s="31">
        <v>219452694</v>
      </c>
      <c r="F837" s="61" t="s">
        <v>995</v>
      </c>
      <c r="G837" s="33">
        <v>0</v>
      </c>
      <c r="H837" s="33">
        <v>0</v>
      </c>
      <c r="I837" s="3"/>
      <c r="J837" s="3"/>
      <c r="K837" s="3"/>
      <c r="L837" s="3"/>
      <c r="M837" s="3"/>
      <c r="N837" s="3"/>
      <c r="O837" s="3"/>
      <c r="P837" s="34">
        <f t="shared" si="36"/>
        <v>0</v>
      </c>
      <c r="Q837" s="35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/>
      <c r="X837" s="3"/>
      <c r="Y837" s="3">
        <v>0</v>
      </c>
      <c r="Z837" s="3">
        <v>0</v>
      </c>
      <c r="AA837" s="3">
        <v>0</v>
      </c>
      <c r="AB837" s="3">
        <v>0</v>
      </c>
      <c r="AC837" s="36">
        <f t="shared" si="37"/>
        <v>0</v>
      </c>
      <c r="AD837" s="37">
        <f t="shared" si="38"/>
        <v>0</v>
      </c>
    </row>
    <row r="838" spans="1:30" hidden="1" x14ac:dyDescent="0.25">
      <c r="A838" s="38">
        <v>826</v>
      </c>
      <c r="B838" s="61"/>
      <c r="C838" s="61"/>
      <c r="D838" s="31">
        <v>800099147</v>
      </c>
      <c r="E838" s="31">
        <v>219652696</v>
      </c>
      <c r="F838" s="61" t="s">
        <v>400</v>
      </c>
      <c r="G838" s="33">
        <v>0</v>
      </c>
      <c r="H838" s="33">
        <v>0</v>
      </c>
      <c r="I838" s="3"/>
      <c r="J838" s="3"/>
      <c r="K838" s="3"/>
      <c r="L838" s="3"/>
      <c r="M838" s="3"/>
      <c r="N838" s="3"/>
      <c r="O838" s="3"/>
      <c r="P838" s="34">
        <f t="shared" si="36"/>
        <v>0</v>
      </c>
      <c r="Q838" s="35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/>
      <c r="X838" s="3"/>
      <c r="Y838" s="3">
        <v>0</v>
      </c>
      <c r="Z838" s="3">
        <v>0</v>
      </c>
      <c r="AA838" s="3">
        <v>0</v>
      </c>
      <c r="AB838" s="3">
        <v>0</v>
      </c>
      <c r="AC838" s="36">
        <f t="shared" si="37"/>
        <v>0</v>
      </c>
      <c r="AD838" s="37">
        <f t="shared" si="38"/>
        <v>0</v>
      </c>
    </row>
    <row r="839" spans="1:30" hidden="1" x14ac:dyDescent="0.25">
      <c r="A839" s="29">
        <v>827</v>
      </c>
      <c r="B839" s="61"/>
      <c r="C839" s="61"/>
      <c r="D839" s="31">
        <v>800019685</v>
      </c>
      <c r="E839" s="31">
        <v>219952699</v>
      </c>
      <c r="F839" s="61" t="s">
        <v>996</v>
      </c>
      <c r="G839" s="33">
        <v>0</v>
      </c>
      <c r="H839" s="33">
        <v>0</v>
      </c>
      <c r="I839" s="3"/>
      <c r="J839" s="3"/>
      <c r="K839" s="3"/>
      <c r="L839" s="3"/>
      <c r="M839" s="3"/>
      <c r="N839" s="3"/>
      <c r="O839" s="3"/>
      <c r="P839" s="34">
        <f t="shared" si="36"/>
        <v>0</v>
      </c>
      <c r="Q839" s="35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/>
      <c r="X839" s="3"/>
      <c r="Y839" s="3">
        <v>0</v>
      </c>
      <c r="Z839" s="3">
        <v>0</v>
      </c>
      <c r="AA839" s="3">
        <v>0</v>
      </c>
      <c r="AB839" s="3">
        <v>0</v>
      </c>
      <c r="AC839" s="36">
        <f t="shared" si="37"/>
        <v>0</v>
      </c>
      <c r="AD839" s="37">
        <f t="shared" si="38"/>
        <v>0</v>
      </c>
    </row>
    <row r="840" spans="1:30" hidden="1" x14ac:dyDescent="0.25">
      <c r="A840" s="38">
        <v>828</v>
      </c>
      <c r="B840" s="61"/>
      <c r="C840" s="61"/>
      <c r="D840" s="31">
        <v>800099149</v>
      </c>
      <c r="E840" s="31">
        <v>212052720</v>
      </c>
      <c r="F840" s="61" t="s">
        <v>997</v>
      </c>
      <c r="G840" s="33">
        <v>0</v>
      </c>
      <c r="H840" s="33">
        <v>0</v>
      </c>
      <c r="I840" s="3"/>
      <c r="J840" s="3"/>
      <c r="K840" s="3"/>
      <c r="L840" s="3"/>
      <c r="M840" s="3"/>
      <c r="N840" s="3"/>
      <c r="O840" s="3"/>
      <c r="P840" s="34">
        <f t="shared" si="36"/>
        <v>0</v>
      </c>
      <c r="Q840" s="35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/>
      <c r="X840" s="3"/>
      <c r="Y840" s="3">
        <v>0</v>
      </c>
      <c r="Z840" s="3">
        <v>0</v>
      </c>
      <c r="AA840" s="3">
        <v>0</v>
      </c>
      <c r="AB840" s="3">
        <v>0</v>
      </c>
      <c r="AC840" s="36">
        <f t="shared" si="37"/>
        <v>0</v>
      </c>
      <c r="AD840" s="37">
        <f t="shared" si="38"/>
        <v>0</v>
      </c>
    </row>
    <row r="841" spans="1:30" hidden="1" x14ac:dyDescent="0.25">
      <c r="A841" s="29">
        <v>829</v>
      </c>
      <c r="B841" s="61"/>
      <c r="C841" s="61"/>
      <c r="D841" s="31">
        <v>800024977</v>
      </c>
      <c r="E841" s="31">
        <v>218652786</v>
      </c>
      <c r="F841" s="61" t="s">
        <v>998</v>
      </c>
      <c r="G841" s="33">
        <v>0</v>
      </c>
      <c r="H841" s="33">
        <v>0</v>
      </c>
      <c r="I841" s="3"/>
      <c r="J841" s="3"/>
      <c r="K841" s="3"/>
      <c r="L841" s="3"/>
      <c r="M841" s="3"/>
      <c r="N841" s="3"/>
      <c r="O841" s="3"/>
      <c r="P841" s="34">
        <f t="shared" si="36"/>
        <v>0</v>
      </c>
      <c r="Q841" s="35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/>
      <c r="X841" s="3"/>
      <c r="Y841" s="3">
        <v>0</v>
      </c>
      <c r="Z841" s="3">
        <v>0</v>
      </c>
      <c r="AA841" s="3">
        <v>0</v>
      </c>
      <c r="AB841" s="3">
        <v>0</v>
      </c>
      <c r="AC841" s="36">
        <f t="shared" si="37"/>
        <v>0</v>
      </c>
      <c r="AD841" s="37">
        <f t="shared" si="38"/>
        <v>0</v>
      </c>
    </row>
    <row r="842" spans="1:30" hidden="1" x14ac:dyDescent="0.25">
      <c r="A842" s="38">
        <v>830</v>
      </c>
      <c r="B842" s="61"/>
      <c r="C842" s="61"/>
      <c r="D842" s="31">
        <v>800099151</v>
      </c>
      <c r="E842" s="31">
        <v>218852788</v>
      </c>
      <c r="F842" s="61" t="s">
        <v>999</v>
      </c>
      <c r="G842" s="33">
        <v>0</v>
      </c>
      <c r="H842" s="33">
        <v>0</v>
      </c>
      <c r="I842" s="3"/>
      <c r="J842" s="3"/>
      <c r="K842" s="3"/>
      <c r="L842" s="3"/>
      <c r="M842" s="3"/>
      <c r="N842" s="3"/>
      <c r="O842" s="3"/>
      <c r="P842" s="34">
        <f t="shared" si="36"/>
        <v>0</v>
      </c>
      <c r="Q842" s="35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/>
      <c r="X842" s="3"/>
      <c r="Y842" s="3">
        <v>0</v>
      </c>
      <c r="Z842" s="3">
        <v>0</v>
      </c>
      <c r="AA842" s="3">
        <v>0</v>
      </c>
      <c r="AB842" s="3">
        <v>0</v>
      </c>
      <c r="AC842" s="36">
        <f t="shared" si="37"/>
        <v>0</v>
      </c>
      <c r="AD842" s="37">
        <f t="shared" si="38"/>
        <v>0</v>
      </c>
    </row>
    <row r="843" spans="1:30" hidden="1" x14ac:dyDescent="0.25">
      <c r="A843" s="29">
        <v>831</v>
      </c>
      <c r="B843" s="61"/>
      <c r="C843" s="61"/>
      <c r="D843" s="31">
        <v>800099152</v>
      </c>
      <c r="E843" s="31">
        <v>213852838</v>
      </c>
      <c r="F843" s="61" t="s">
        <v>1000</v>
      </c>
      <c r="G843" s="33">
        <v>0</v>
      </c>
      <c r="H843" s="33">
        <v>0</v>
      </c>
      <c r="I843" s="3"/>
      <c r="J843" s="3"/>
      <c r="K843" s="3"/>
      <c r="L843" s="3"/>
      <c r="M843" s="3"/>
      <c r="N843" s="3"/>
      <c r="O843" s="3"/>
      <c r="P843" s="34">
        <f t="shared" si="36"/>
        <v>0</v>
      </c>
      <c r="Q843" s="35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/>
      <c r="X843" s="3"/>
      <c r="Y843" s="3">
        <v>0</v>
      </c>
      <c r="Z843" s="3">
        <v>0</v>
      </c>
      <c r="AA843" s="3">
        <v>0</v>
      </c>
      <c r="AB843" s="3">
        <v>0</v>
      </c>
      <c r="AC843" s="36">
        <f t="shared" si="37"/>
        <v>0</v>
      </c>
      <c r="AD843" s="37">
        <f t="shared" si="38"/>
        <v>0</v>
      </c>
    </row>
    <row r="844" spans="1:30" hidden="1" x14ac:dyDescent="0.25">
      <c r="A844" s="38">
        <v>832</v>
      </c>
      <c r="B844" s="61"/>
      <c r="C844" s="61"/>
      <c r="D844" s="31">
        <v>800099153</v>
      </c>
      <c r="E844" s="31">
        <v>218552885</v>
      </c>
      <c r="F844" s="61" t="s">
        <v>1001</v>
      </c>
      <c r="G844" s="33">
        <v>0</v>
      </c>
      <c r="H844" s="33">
        <v>0</v>
      </c>
      <c r="I844" s="3"/>
      <c r="J844" s="3"/>
      <c r="K844" s="3"/>
      <c r="L844" s="3"/>
      <c r="M844" s="3"/>
      <c r="N844" s="3"/>
      <c r="O844" s="3"/>
      <c r="P844" s="34">
        <f t="shared" si="36"/>
        <v>0</v>
      </c>
      <c r="Q844" s="35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/>
      <c r="X844" s="3"/>
      <c r="Y844" s="3">
        <v>0</v>
      </c>
      <c r="Z844" s="3">
        <v>0</v>
      </c>
      <c r="AA844" s="3">
        <v>0</v>
      </c>
      <c r="AB844" s="3">
        <v>0</v>
      </c>
      <c r="AC844" s="36">
        <f t="shared" si="37"/>
        <v>0</v>
      </c>
      <c r="AD844" s="37">
        <f t="shared" si="38"/>
        <v>0</v>
      </c>
    </row>
    <row r="845" spans="1:30" hidden="1" x14ac:dyDescent="0.25">
      <c r="A845" s="29">
        <v>833</v>
      </c>
      <c r="B845" s="61"/>
      <c r="C845" s="61"/>
      <c r="D845" s="31">
        <v>890504612</v>
      </c>
      <c r="E845" s="31">
        <v>210354003</v>
      </c>
      <c r="F845" s="61" t="s">
        <v>1002</v>
      </c>
      <c r="G845" s="33">
        <v>0</v>
      </c>
      <c r="H845" s="33">
        <v>0</v>
      </c>
      <c r="I845" s="3"/>
      <c r="J845" s="3"/>
      <c r="K845" s="3"/>
      <c r="L845" s="3"/>
      <c r="M845" s="3"/>
      <c r="N845" s="3"/>
      <c r="O845" s="3"/>
      <c r="P845" s="34">
        <f t="shared" si="36"/>
        <v>0</v>
      </c>
      <c r="Q845" s="35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/>
      <c r="X845" s="3"/>
      <c r="Y845" s="3">
        <v>0</v>
      </c>
      <c r="Z845" s="3">
        <v>0</v>
      </c>
      <c r="AA845" s="3">
        <v>0</v>
      </c>
      <c r="AB845" s="3">
        <v>0</v>
      </c>
      <c r="AC845" s="36">
        <f t="shared" si="37"/>
        <v>0</v>
      </c>
      <c r="AD845" s="37">
        <f t="shared" si="38"/>
        <v>0</v>
      </c>
    </row>
    <row r="846" spans="1:30" hidden="1" x14ac:dyDescent="0.25">
      <c r="A846" s="38">
        <v>834</v>
      </c>
      <c r="B846" s="61"/>
      <c r="C846" s="61"/>
      <c r="D846" s="31">
        <v>890501436</v>
      </c>
      <c r="E846" s="31">
        <v>215154051</v>
      </c>
      <c r="F846" s="61" t="s">
        <v>1003</v>
      </c>
      <c r="G846" s="33">
        <v>0</v>
      </c>
      <c r="H846" s="33">
        <v>0</v>
      </c>
      <c r="I846" s="3"/>
      <c r="J846" s="3"/>
      <c r="K846" s="3"/>
      <c r="L846" s="3"/>
      <c r="M846" s="3"/>
      <c r="N846" s="3"/>
      <c r="O846" s="3"/>
      <c r="P846" s="34">
        <f t="shared" ref="P846:P909" si="39">SUM(G846:N846)</f>
        <v>0</v>
      </c>
      <c r="Q846" s="35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/>
      <c r="X846" s="3"/>
      <c r="Y846" s="3">
        <v>0</v>
      </c>
      <c r="Z846" s="3">
        <v>0</v>
      </c>
      <c r="AA846" s="3">
        <v>0</v>
      </c>
      <c r="AB846" s="3">
        <v>0</v>
      </c>
      <c r="AC846" s="36">
        <f t="shared" ref="AC846:AC909" si="40">SUM(R846:AB846)</f>
        <v>0</v>
      </c>
      <c r="AD846" s="37">
        <f t="shared" ref="AD846:AD909" si="41">+P846+Q846-AC846</f>
        <v>0</v>
      </c>
    </row>
    <row r="847" spans="1:30" hidden="1" x14ac:dyDescent="0.25">
      <c r="A847" s="29">
        <v>835</v>
      </c>
      <c r="B847" s="61"/>
      <c r="C847" s="61"/>
      <c r="D847" s="31">
        <v>890505662</v>
      </c>
      <c r="E847" s="31">
        <v>219954099</v>
      </c>
      <c r="F847" s="61" t="s">
        <v>1004</v>
      </c>
      <c r="G847" s="33">
        <v>0</v>
      </c>
      <c r="H847" s="33">
        <v>0</v>
      </c>
      <c r="I847" s="3"/>
      <c r="J847" s="3"/>
      <c r="K847" s="3"/>
      <c r="L847" s="3"/>
      <c r="M847" s="3"/>
      <c r="N847" s="3"/>
      <c r="O847" s="3"/>
      <c r="P847" s="34">
        <f t="shared" si="39"/>
        <v>0</v>
      </c>
      <c r="Q847" s="35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/>
      <c r="X847" s="3"/>
      <c r="Y847" s="3">
        <v>0</v>
      </c>
      <c r="Z847" s="3">
        <v>0</v>
      </c>
      <c r="AA847" s="3">
        <v>0</v>
      </c>
      <c r="AB847" s="3">
        <v>0</v>
      </c>
      <c r="AC847" s="36">
        <f t="shared" si="40"/>
        <v>0</v>
      </c>
      <c r="AD847" s="37">
        <f t="shared" si="41"/>
        <v>0</v>
      </c>
    </row>
    <row r="848" spans="1:30" hidden="1" x14ac:dyDescent="0.25">
      <c r="A848" s="38">
        <v>836</v>
      </c>
      <c r="B848" s="61"/>
      <c r="C848" s="61"/>
      <c r="D848" s="31">
        <v>890503483</v>
      </c>
      <c r="E848" s="31">
        <v>210954109</v>
      </c>
      <c r="F848" s="61" t="s">
        <v>1005</v>
      </c>
      <c r="G848" s="33">
        <v>0</v>
      </c>
      <c r="H848" s="33">
        <v>0</v>
      </c>
      <c r="I848" s="3"/>
      <c r="J848" s="3"/>
      <c r="K848" s="3"/>
      <c r="L848" s="3"/>
      <c r="M848" s="3"/>
      <c r="N848" s="3"/>
      <c r="O848" s="3"/>
      <c r="P848" s="34">
        <f t="shared" si="39"/>
        <v>0</v>
      </c>
      <c r="Q848" s="35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/>
      <c r="X848" s="3"/>
      <c r="Y848" s="3">
        <v>0</v>
      </c>
      <c r="Z848" s="3">
        <v>0</v>
      </c>
      <c r="AA848" s="3">
        <v>0</v>
      </c>
      <c r="AB848" s="3">
        <v>0</v>
      </c>
      <c r="AC848" s="36">
        <f t="shared" si="40"/>
        <v>0</v>
      </c>
      <c r="AD848" s="37">
        <f t="shared" si="41"/>
        <v>0</v>
      </c>
    </row>
    <row r="849" spans="1:30" hidden="1" x14ac:dyDescent="0.25">
      <c r="A849" s="29">
        <v>837</v>
      </c>
      <c r="B849" s="61"/>
      <c r="C849" s="61"/>
      <c r="D849" s="31">
        <v>800099234</v>
      </c>
      <c r="E849" s="31">
        <v>212554125</v>
      </c>
      <c r="F849" s="61" t="s">
        <v>1006</v>
      </c>
      <c r="G849" s="33">
        <v>0</v>
      </c>
      <c r="H849" s="33">
        <v>0</v>
      </c>
      <c r="I849" s="3"/>
      <c r="J849" s="3"/>
      <c r="K849" s="3"/>
      <c r="L849" s="3"/>
      <c r="M849" s="3"/>
      <c r="N849" s="3"/>
      <c r="O849" s="3"/>
      <c r="P849" s="34">
        <f t="shared" si="39"/>
        <v>0</v>
      </c>
      <c r="Q849" s="35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/>
      <c r="X849" s="3"/>
      <c r="Y849" s="3">
        <v>0</v>
      </c>
      <c r="Z849" s="3">
        <v>0</v>
      </c>
      <c r="AA849" s="3">
        <v>0</v>
      </c>
      <c r="AB849" s="3">
        <v>0</v>
      </c>
      <c r="AC849" s="36">
        <f t="shared" si="40"/>
        <v>0</v>
      </c>
      <c r="AD849" s="37">
        <f t="shared" si="41"/>
        <v>0</v>
      </c>
    </row>
    <row r="850" spans="1:30" hidden="1" x14ac:dyDescent="0.25">
      <c r="A850" s="38">
        <v>838</v>
      </c>
      <c r="B850" s="61"/>
      <c r="C850" s="61"/>
      <c r="D850" s="31">
        <v>890501776</v>
      </c>
      <c r="E850" s="31">
        <v>212854128</v>
      </c>
      <c r="F850" s="61" t="s">
        <v>1007</v>
      </c>
      <c r="G850" s="33">
        <v>0</v>
      </c>
      <c r="H850" s="33">
        <v>0</v>
      </c>
      <c r="I850" s="3"/>
      <c r="J850" s="3"/>
      <c r="K850" s="3"/>
      <c r="L850" s="3"/>
      <c r="M850" s="3"/>
      <c r="N850" s="3"/>
      <c r="O850" s="3"/>
      <c r="P850" s="34">
        <f t="shared" si="39"/>
        <v>0</v>
      </c>
      <c r="Q850" s="35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/>
      <c r="X850" s="3"/>
      <c r="Y850" s="3">
        <v>0</v>
      </c>
      <c r="Z850" s="3">
        <v>0</v>
      </c>
      <c r="AA850" s="3">
        <v>0</v>
      </c>
      <c r="AB850" s="3">
        <v>0</v>
      </c>
      <c r="AC850" s="36">
        <f t="shared" si="40"/>
        <v>0</v>
      </c>
      <c r="AD850" s="37">
        <f t="shared" si="41"/>
        <v>0</v>
      </c>
    </row>
    <row r="851" spans="1:30" hidden="1" x14ac:dyDescent="0.25">
      <c r="A851" s="29">
        <v>839</v>
      </c>
      <c r="B851" s="61"/>
      <c r="C851" s="61"/>
      <c r="D851" s="31">
        <v>890503106</v>
      </c>
      <c r="E851" s="31">
        <v>217254172</v>
      </c>
      <c r="F851" s="61" t="s">
        <v>1008</v>
      </c>
      <c r="G851" s="33">
        <v>0</v>
      </c>
      <c r="H851" s="33">
        <v>0</v>
      </c>
      <c r="I851" s="3"/>
      <c r="J851" s="3"/>
      <c r="K851" s="3"/>
      <c r="L851" s="3"/>
      <c r="M851" s="3"/>
      <c r="N851" s="3"/>
      <c r="O851" s="3"/>
      <c r="P851" s="34">
        <f t="shared" si="39"/>
        <v>0</v>
      </c>
      <c r="Q851" s="35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/>
      <c r="X851" s="3"/>
      <c r="Y851" s="3">
        <v>0</v>
      </c>
      <c r="Z851" s="3">
        <v>0</v>
      </c>
      <c r="AA851" s="3">
        <v>0</v>
      </c>
      <c r="AB851" s="3">
        <v>0</v>
      </c>
      <c r="AC851" s="36">
        <f t="shared" si="40"/>
        <v>0</v>
      </c>
      <c r="AD851" s="37">
        <f t="shared" si="41"/>
        <v>0</v>
      </c>
    </row>
    <row r="852" spans="1:30" hidden="1" x14ac:dyDescent="0.25">
      <c r="A852" s="38">
        <v>840</v>
      </c>
      <c r="B852" s="61"/>
      <c r="C852" s="61"/>
      <c r="D852" s="31">
        <v>890501422</v>
      </c>
      <c r="E852" s="31">
        <v>217454174</v>
      </c>
      <c r="F852" s="61" t="s">
        <v>1009</v>
      </c>
      <c r="G852" s="33">
        <v>0</v>
      </c>
      <c r="H852" s="33">
        <v>0</v>
      </c>
      <c r="I852" s="3"/>
      <c r="J852" s="3"/>
      <c r="K852" s="3"/>
      <c r="L852" s="3"/>
      <c r="M852" s="3"/>
      <c r="N852" s="3"/>
      <c r="O852" s="3"/>
      <c r="P852" s="34">
        <f t="shared" si="39"/>
        <v>0</v>
      </c>
      <c r="Q852" s="35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/>
      <c r="X852" s="3"/>
      <c r="Y852" s="3">
        <v>0</v>
      </c>
      <c r="Z852" s="3">
        <v>0</v>
      </c>
      <c r="AA852" s="3">
        <v>0</v>
      </c>
      <c r="AB852" s="3">
        <v>0</v>
      </c>
      <c r="AC852" s="36">
        <f t="shared" si="40"/>
        <v>0</v>
      </c>
      <c r="AD852" s="37">
        <f t="shared" si="41"/>
        <v>0</v>
      </c>
    </row>
    <row r="853" spans="1:30" hidden="1" x14ac:dyDescent="0.25">
      <c r="A853" s="29">
        <v>841</v>
      </c>
      <c r="B853" s="61"/>
      <c r="C853" s="61"/>
      <c r="D853" s="31">
        <v>800099236</v>
      </c>
      <c r="E853" s="31">
        <v>210654206</v>
      </c>
      <c r="F853" s="61" t="s">
        <v>1010</v>
      </c>
      <c r="G853" s="33">
        <v>0</v>
      </c>
      <c r="H853" s="33">
        <v>0</v>
      </c>
      <c r="I853" s="3"/>
      <c r="J853" s="3"/>
      <c r="K853" s="3"/>
      <c r="L853" s="3"/>
      <c r="M853" s="3"/>
      <c r="N853" s="3"/>
      <c r="O853" s="3"/>
      <c r="P853" s="34">
        <f t="shared" si="39"/>
        <v>0</v>
      </c>
      <c r="Q853" s="35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/>
      <c r="X853" s="3"/>
      <c r="Y853" s="3">
        <v>0</v>
      </c>
      <c r="Z853" s="3">
        <v>0</v>
      </c>
      <c r="AA853" s="3">
        <v>0</v>
      </c>
      <c r="AB853" s="3">
        <v>0</v>
      </c>
      <c r="AC853" s="36">
        <f t="shared" si="40"/>
        <v>0</v>
      </c>
      <c r="AD853" s="37">
        <f t="shared" si="41"/>
        <v>0</v>
      </c>
    </row>
    <row r="854" spans="1:30" hidden="1" x14ac:dyDescent="0.25">
      <c r="A854" s="38">
        <v>842</v>
      </c>
      <c r="B854" s="61"/>
      <c r="C854" s="61"/>
      <c r="D854" s="31">
        <v>800013237</v>
      </c>
      <c r="E854" s="31">
        <v>212354223</v>
      </c>
      <c r="F854" s="61" t="s">
        <v>1011</v>
      </c>
      <c r="G854" s="33">
        <v>0</v>
      </c>
      <c r="H854" s="33">
        <v>0</v>
      </c>
      <c r="I854" s="3"/>
      <c r="J854" s="3"/>
      <c r="K854" s="3"/>
      <c r="L854" s="3"/>
      <c r="M854" s="3"/>
      <c r="N854" s="3"/>
      <c r="O854" s="3"/>
      <c r="P854" s="34">
        <f t="shared" si="39"/>
        <v>0</v>
      </c>
      <c r="Q854" s="35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/>
      <c r="X854" s="3"/>
      <c r="Y854" s="3">
        <v>0</v>
      </c>
      <c r="Z854" s="3">
        <v>0</v>
      </c>
      <c r="AA854" s="3">
        <v>0</v>
      </c>
      <c r="AB854" s="3">
        <v>0</v>
      </c>
      <c r="AC854" s="36">
        <f t="shared" si="40"/>
        <v>0</v>
      </c>
      <c r="AD854" s="37">
        <f t="shared" si="41"/>
        <v>0</v>
      </c>
    </row>
    <row r="855" spans="1:30" hidden="1" x14ac:dyDescent="0.25">
      <c r="A855" s="29">
        <v>843</v>
      </c>
      <c r="B855" s="61"/>
      <c r="C855" s="61"/>
      <c r="D855" s="31">
        <v>800099237</v>
      </c>
      <c r="E855" s="31">
        <v>213954239</v>
      </c>
      <c r="F855" s="61" t="s">
        <v>1012</v>
      </c>
      <c r="G855" s="33">
        <v>0</v>
      </c>
      <c r="H855" s="33">
        <v>0</v>
      </c>
      <c r="I855" s="3"/>
      <c r="J855" s="3"/>
      <c r="K855" s="3"/>
      <c r="L855" s="3"/>
      <c r="M855" s="3"/>
      <c r="N855" s="3"/>
      <c r="O855" s="3"/>
      <c r="P855" s="34">
        <f t="shared" si="39"/>
        <v>0</v>
      </c>
      <c r="Q855" s="35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/>
      <c r="X855" s="3"/>
      <c r="Y855" s="3">
        <v>0</v>
      </c>
      <c r="Z855" s="3">
        <v>0</v>
      </c>
      <c r="AA855" s="3">
        <v>0</v>
      </c>
      <c r="AB855" s="3">
        <v>0</v>
      </c>
      <c r="AC855" s="36">
        <f t="shared" si="40"/>
        <v>0</v>
      </c>
      <c r="AD855" s="37">
        <f t="shared" si="41"/>
        <v>0</v>
      </c>
    </row>
    <row r="856" spans="1:30" hidden="1" x14ac:dyDescent="0.25">
      <c r="A856" s="38">
        <v>844</v>
      </c>
      <c r="B856" s="61"/>
      <c r="C856" s="61"/>
      <c r="D856" s="31">
        <v>800099238</v>
      </c>
      <c r="E856" s="31">
        <v>214554245</v>
      </c>
      <c r="F856" s="61" t="s">
        <v>1013</v>
      </c>
      <c r="G856" s="33">
        <v>0</v>
      </c>
      <c r="H856" s="33">
        <v>0</v>
      </c>
      <c r="I856" s="3"/>
      <c r="J856" s="3"/>
      <c r="K856" s="3"/>
      <c r="L856" s="3"/>
      <c r="M856" s="3"/>
      <c r="N856" s="3"/>
      <c r="O856" s="3"/>
      <c r="P856" s="34">
        <f t="shared" si="39"/>
        <v>0</v>
      </c>
      <c r="Q856" s="35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/>
      <c r="X856" s="3"/>
      <c r="Y856" s="3">
        <v>0</v>
      </c>
      <c r="Z856" s="3">
        <v>0</v>
      </c>
      <c r="AA856" s="3">
        <v>0</v>
      </c>
      <c r="AB856" s="3">
        <v>0</v>
      </c>
      <c r="AC856" s="36">
        <f t="shared" si="40"/>
        <v>0</v>
      </c>
      <c r="AD856" s="37">
        <f t="shared" si="41"/>
        <v>0</v>
      </c>
    </row>
    <row r="857" spans="1:30" hidden="1" x14ac:dyDescent="0.25">
      <c r="A857" s="29">
        <v>845</v>
      </c>
      <c r="B857" s="61"/>
      <c r="C857" s="61"/>
      <c r="D857" s="31">
        <v>800138959</v>
      </c>
      <c r="E857" s="31">
        <v>215054250</v>
      </c>
      <c r="F857" s="61" t="s">
        <v>1014</v>
      </c>
      <c r="G857" s="33">
        <v>0</v>
      </c>
      <c r="H857" s="33">
        <v>0</v>
      </c>
      <c r="I857" s="3"/>
      <c r="J857" s="3"/>
      <c r="K857" s="3"/>
      <c r="L857" s="3"/>
      <c r="M857" s="3"/>
      <c r="N857" s="3"/>
      <c r="O857" s="3"/>
      <c r="P857" s="34">
        <f t="shared" si="39"/>
        <v>0</v>
      </c>
      <c r="Q857" s="35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/>
      <c r="X857" s="3"/>
      <c r="Y857" s="3">
        <v>0</v>
      </c>
      <c r="Z857" s="3">
        <v>0</v>
      </c>
      <c r="AA857" s="3">
        <v>0</v>
      </c>
      <c r="AB857" s="3">
        <v>0</v>
      </c>
      <c r="AC857" s="36">
        <f t="shared" si="40"/>
        <v>0</v>
      </c>
      <c r="AD857" s="37">
        <f t="shared" si="41"/>
        <v>0</v>
      </c>
    </row>
    <row r="858" spans="1:30" hidden="1" x14ac:dyDescent="0.25">
      <c r="A858" s="38">
        <v>846</v>
      </c>
      <c r="B858" s="61"/>
      <c r="C858" s="61"/>
      <c r="D858" s="31">
        <v>800039803</v>
      </c>
      <c r="E858" s="31">
        <v>216154261</v>
      </c>
      <c r="F858" s="61" t="s">
        <v>1015</v>
      </c>
      <c r="G858" s="33">
        <v>0</v>
      </c>
      <c r="H858" s="33">
        <v>0</v>
      </c>
      <c r="I858" s="3"/>
      <c r="J858" s="3"/>
      <c r="K858" s="3"/>
      <c r="L858" s="3"/>
      <c r="M858" s="3"/>
      <c r="N858" s="3"/>
      <c r="O858" s="3"/>
      <c r="P858" s="34">
        <f t="shared" si="39"/>
        <v>0</v>
      </c>
      <c r="Q858" s="35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/>
      <c r="X858" s="3"/>
      <c r="Y858" s="3">
        <v>0</v>
      </c>
      <c r="Z858" s="3">
        <v>0</v>
      </c>
      <c r="AA858" s="3">
        <v>0</v>
      </c>
      <c r="AB858" s="3">
        <v>0</v>
      </c>
      <c r="AC858" s="36">
        <f t="shared" si="40"/>
        <v>0</v>
      </c>
      <c r="AD858" s="37">
        <f t="shared" si="41"/>
        <v>0</v>
      </c>
    </row>
    <row r="859" spans="1:30" hidden="1" x14ac:dyDescent="0.25">
      <c r="A859" s="29">
        <v>847</v>
      </c>
      <c r="B859" s="61"/>
      <c r="C859" s="61"/>
      <c r="D859" s="31">
        <v>890501404</v>
      </c>
      <c r="E859" s="31">
        <v>211354313</v>
      </c>
      <c r="F859" s="61" t="s">
        <v>1016</v>
      </c>
      <c r="G859" s="33">
        <v>0</v>
      </c>
      <c r="H859" s="33">
        <v>0</v>
      </c>
      <c r="I859" s="3"/>
      <c r="J859" s="3"/>
      <c r="K859" s="3"/>
      <c r="L859" s="3"/>
      <c r="M859" s="3"/>
      <c r="N859" s="3"/>
      <c r="O859" s="3"/>
      <c r="P859" s="34">
        <f t="shared" si="39"/>
        <v>0</v>
      </c>
      <c r="Q859" s="35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/>
      <c r="X859" s="3"/>
      <c r="Y859" s="3">
        <v>0</v>
      </c>
      <c r="Z859" s="3">
        <v>0</v>
      </c>
      <c r="AA859" s="3">
        <v>0</v>
      </c>
      <c r="AB859" s="3">
        <v>0</v>
      </c>
      <c r="AC859" s="36">
        <f t="shared" si="40"/>
        <v>0</v>
      </c>
      <c r="AD859" s="37">
        <f t="shared" si="41"/>
        <v>0</v>
      </c>
    </row>
    <row r="860" spans="1:30" hidden="1" x14ac:dyDescent="0.25">
      <c r="A860" s="38">
        <v>848</v>
      </c>
      <c r="B860" s="61"/>
      <c r="C860" s="61"/>
      <c r="D860" s="31">
        <v>800099241</v>
      </c>
      <c r="E860" s="31">
        <v>214454344</v>
      </c>
      <c r="F860" s="61" t="s">
        <v>1017</v>
      </c>
      <c r="G860" s="33">
        <v>0</v>
      </c>
      <c r="H860" s="33">
        <v>0</v>
      </c>
      <c r="I860" s="3"/>
      <c r="J860" s="3"/>
      <c r="K860" s="3"/>
      <c r="L860" s="3"/>
      <c r="M860" s="3"/>
      <c r="N860" s="3"/>
      <c r="O860" s="3"/>
      <c r="P860" s="34">
        <f t="shared" si="39"/>
        <v>0</v>
      </c>
      <c r="Q860" s="35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/>
      <c r="X860" s="3"/>
      <c r="Y860" s="3">
        <v>0</v>
      </c>
      <c r="Z860" s="3">
        <v>0</v>
      </c>
      <c r="AA860" s="3">
        <v>0</v>
      </c>
      <c r="AB860" s="3">
        <v>0</v>
      </c>
      <c r="AC860" s="36">
        <f t="shared" si="40"/>
        <v>0</v>
      </c>
      <c r="AD860" s="37">
        <f t="shared" si="41"/>
        <v>0</v>
      </c>
    </row>
    <row r="861" spans="1:30" hidden="1" x14ac:dyDescent="0.25">
      <c r="A861" s="29">
        <v>849</v>
      </c>
      <c r="B861" s="61"/>
      <c r="C861" s="61"/>
      <c r="D861" s="31">
        <v>800005292</v>
      </c>
      <c r="E861" s="31">
        <v>214754347</v>
      </c>
      <c r="F861" s="61" t="s">
        <v>1018</v>
      </c>
      <c r="G861" s="33">
        <v>0</v>
      </c>
      <c r="H861" s="33">
        <v>0</v>
      </c>
      <c r="I861" s="3"/>
      <c r="J861" s="3"/>
      <c r="K861" s="3"/>
      <c r="L861" s="3"/>
      <c r="M861" s="3"/>
      <c r="N861" s="3"/>
      <c r="O861" s="3"/>
      <c r="P861" s="34">
        <f t="shared" si="39"/>
        <v>0</v>
      </c>
      <c r="Q861" s="35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/>
      <c r="X861" s="3"/>
      <c r="Y861" s="3">
        <v>0</v>
      </c>
      <c r="Z861" s="3">
        <v>0</v>
      </c>
      <c r="AA861" s="3">
        <v>0</v>
      </c>
      <c r="AB861" s="3">
        <v>0</v>
      </c>
      <c r="AC861" s="36">
        <f t="shared" si="40"/>
        <v>0</v>
      </c>
      <c r="AD861" s="37">
        <f t="shared" si="41"/>
        <v>0</v>
      </c>
    </row>
    <row r="862" spans="1:30" hidden="1" x14ac:dyDescent="0.25">
      <c r="A862" s="38">
        <v>850</v>
      </c>
      <c r="B862" s="61"/>
      <c r="C862" s="61"/>
      <c r="D862" s="31">
        <v>890503680</v>
      </c>
      <c r="E862" s="31">
        <v>217754377</v>
      </c>
      <c r="F862" s="61" t="s">
        <v>1019</v>
      </c>
      <c r="G862" s="33">
        <v>0</v>
      </c>
      <c r="H862" s="33">
        <v>0</v>
      </c>
      <c r="I862" s="3"/>
      <c r="J862" s="3"/>
      <c r="K862" s="3"/>
      <c r="L862" s="3"/>
      <c r="M862" s="3"/>
      <c r="N862" s="3"/>
      <c r="O862" s="3"/>
      <c r="P862" s="34">
        <f t="shared" si="39"/>
        <v>0</v>
      </c>
      <c r="Q862" s="35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/>
      <c r="X862" s="3"/>
      <c r="Y862" s="3">
        <v>0</v>
      </c>
      <c r="Z862" s="3">
        <v>0</v>
      </c>
      <c r="AA862" s="3">
        <v>0</v>
      </c>
      <c r="AB862" s="3">
        <v>0</v>
      </c>
      <c r="AC862" s="36">
        <f t="shared" si="40"/>
        <v>0</v>
      </c>
      <c r="AD862" s="37">
        <f t="shared" si="41"/>
        <v>0</v>
      </c>
    </row>
    <row r="863" spans="1:30" hidden="1" x14ac:dyDescent="0.25">
      <c r="A863" s="29">
        <v>851</v>
      </c>
      <c r="B863" s="61"/>
      <c r="C863" s="61"/>
      <c r="D863" s="31">
        <v>800245021</v>
      </c>
      <c r="E863" s="31">
        <v>218554385</v>
      </c>
      <c r="F863" s="61" t="s">
        <v>1020</v>
      </c>
      <c r="G863" s="33">
        <v>0</v>
      </c>
      <c r="H863" s="33">
        <v>0</v>
      </c>
      <c r="I863" s="3"/>
      <c r="J863" s="3"/>
      <c r="K863" s="3"/>
      <c r="L863" s="3"/>
      <c r="M863" s="3"/>
      <c r="N863" s="3"/>
      <c r="O863" s="3"/>
      <c r="P863" s="34">
        <f t="shared" si="39"/>
        <v>0</v>
      </c>
      <c r="Q863" s="35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/>
      <c r="X863" s="3"/>
      <c r="Y863" s="3">
        <v>0</v>
      </c>
      <c r="Z863" s="3">
        <v>0</v>
      </c>
      <c r="AA863" s="3">
        <v>0</v>
      </c>
      <c r="AB863" s="3">
        <v>0</v>
      </c>
      <c r="AC863" s="36">
        <f t="shared" si="40"/>
        <v>0</v>
      </c>
      <c r="AD863" s="37">
        <f t="shared" si="41"/>
        <v>0</v>
      </c>
    </row>
    <row r="864" spans="1:30" hidden="1" x14ac:dyDescent="0.25">
      <c r="A864" s="38">
        <v>852</v>
      </c>
      <c r="B864" s="61"/>
      <c r="C864" s="61"/>
      <c r="D864" s="31">
        <v>800000681</v>
      </c>
      <c r="E864" s="31">
        <v>219854398</v>
      </c>
      <c r="F864" s="61" t="s">
        <v>1021</v>
      </c>
      <c r="G864" s="33">
        <v>0</v>
      </c>
      <c r="H864" s="33">
        <v>0</v>
      </c>
      <c r="I864" s="3"/>
      <c r="J864" s="3"/>
      <c r="K864" s="3"/>
      <c r="L864" s="3"/>
      <c r="M864" s="3"/>
      <c r="N864" s="3"/>
      <c r="O864" s="3"/>
      <c r="P864" s="34">
        <f t="shared" si="39"/>
        <v>0</v>
      </c>
      <c r="Q864" s="35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/>
      <c r="X864" s="3"/>
      <c r="Y864" s="3">
        <v>0</v>
      </c>
      <c r="Z864" s="3">
        <v>0</v>
      </c>
      <c r="AA864" s="3">
        <v>0</v>
      </c>
      <c r="AB864" s="3">
        <v>0</v>
      </c>
      <c r="AC864" s="36">
        <f t="shared" si="40"/>
        <v>0</v>
      </c>
      <c r="AD864" s="37">
        <f t="shared" si="41"/>
        <v>0</v>
      </c>
    </row>
    <row r="865" spans="1:30" hidden="1" x14ac:dyDescent="0.25">
      <c r="A865" s="29">
        <v>853</v>
      </c>
      <c r="B865" s="61"/>
      <c r="C865" s="61"/>
      <c r="D865" s="31">
        <v>800044113</v>
      </c>
      <c r="E865" s="31">
        <v>210554405</v>
      </c>
      <c r="F865" s="61" t="s">
        <v>1022</v>
      </c>
      <c r="G865" s="33">
        <v>0</v>
      </c>
      <c r="H865" s="33">
        <v>0</v>
      </c>
      <c r="I865" s="3"/>
      <c r="J865" s="3"/>
      <c r="K865" s="3"/>
      <c r="L865" s="3"/>
      <c r="M865" s="3"/>
      <c r="N865" s="3"/>
      <c r="O865" s="3"/>
      <c r="P865" s="34">
        <f t="shared" si="39"/>
        <v>0</v>
      </c>
      <c r="Q865" s="35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/>
      <c r="X865" s="3"/>
      <c r="Y865" s="3">
        <v>0</v>
      </c>
      <c r="Z865" s="3">
        <v>0</v>
      </c>
      <c r="AA865" s="3">
        <v>0</v>
      </c>
      <c r="AB865" s="3">
        <v>0</v>
      </c>
      <c r="AC865" s="36">
        <f t="shared" si="40"/>
        <v>0</v>
      </c>
      <c r="AD865" s="37">
        <f t="shared" si="41"/>
        <v>0</v>
      </c>
    </row>
    <row r="866" spans="1:30" hidden="1" x14ac:dyDescent="0.25">
      <c r="A866" s="38">
        <v>854</v>
      </c>
      <c r="B866" s="61"/>
      <c r="C866" s="61"/>
      <c r="D866" s="31">
        <v>890502611</v>
      </c>
      <c r="E866" s="31">
        <v>211854418</v>
      </c>
      <c r="F866" s="61" t="s">
        <v>1023</v>
      </c>
      <c r="G866" s="33">
        <v>0</v>
      </c>
      <c r="H866" s="33">
        <v>0</v>
      </c>
      <c r="I866" s="3"/>
      <c r="J866" s="3"/>
      <c r="K866" s="3"/>
      <c r="L866" s="3"/>
      <c r="M866" s="3"/>
      <c r="N866" s="3"/>
      <c r="O866" s="3"/>
      <c r="P866" s="34">
        <f t="shared" si="39"/>
        <v>0</v>
      </c>
      <c r="Q866" s="35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/>
      <c r="X866" s="3"/>
      <c r="Y866" s="3">
        <v>0</v>
      </c>
      <c r="Z866" s="3">
        <v>0</v>
      </c>
      <c r="AA866" s="3">
        <v>0</v>
      </c>
      <c r="AB866" s="3">
        <v>0</v>
      </c>
      <c r="AC866" s="36">
        <f t="shared" si="40"/>
        <v>0</v>
      </c>
      <c r="AD866" s="37">
        <f t="shared" si="41"/>
        <v>0</v>
      </c>
    </row>
    <row r="867" spans="1:30" hidden="1" x14ac:dyDescent="0.25">
      <c r="A867" s="29">
        <v>855</v>
      </c>
      <c r="B867" s="61"/>
      <c r="C867" s="61"/>
      <c r="D867" s="31">
        <v>890503233</v>
      </c>
      <c r="E867" s="31">
        <v>218054480</v>
      </c>
      <c r="F867" s="61" t="s">
        <v>1024</v>
      </c>
      <c r="G867" s="33">
        <v>0</v>
      </c>
      <c r="H867" s="33">
        <v>0</v>
      </c>
      <c r="I867" s="3"/>
      <c r="J867" s="3"/>
      <c r="K867" s="3"/>
      <c r="L867" s="3"/>
      <c r="M867" s="3"/>
      <c r="N867" s="3"/>
      <c r="O867" s="3"/>
      <c r="P867" s="34">
        <f t="shared" si="39"/>
        <v>0</v>
      </c>
      <c r="Q867" s="35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/>
      <c r="X867" s="3"/>
      <c r="Y867" s="3">
        <v>0</v>
      </c>
      <c r="Z867" s="3">
        <v>0</v>
      </c>
      <c r="AA867" s="3">
        <v>0</v>
      </c>
      <c r="AB867" s="3">
        <v>0</v>
      </c>
      <c r="AC867" s="36">
        <f t="shared" si="40"/>
        <v>0</v>
      </c>
      <c r="AD867" s="37">
        <f t="shared" si="41"/>
        <v>0</v>
      </c>
    </row>
    <row r="868" spans="1:30" hidden="1" x14ac:dyDescent="0.25">
      <c r="A868" s="38">
        <v>856</v>
      </c>
      <c r="B868" s="61"/>
      <c r="C868" s="61"/>
      <c r="D868" s="31">
        <v>890501102</v>
      </c>
      <c r="E868" s="31">
        <v>219854498</v>
      </c>
      <c r="F868" s="61" t="s">
        <v>1025</v>
      </c>
      <c r="G868" s="33">
        <v>0</v>
      </c>
      <c r="H868" s="33">
        <v>0</v>
      </c>
      <c r="I868" s="3"/>
      <c r="J868" s="3"/>
      <c r="K868" s="3"/>
      <c r="L868" s="3"/>
      <c r="M868" s="3"/>
      <c r="N868" s="3"/>
      <c r="O868" s="3"/>
      <c r="P868" s="34">
        <f t="shared" si="39"/>
        <v>0</v>
      </c>
      <c r="Q868" s="35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/>
      <c r="X868" s="3"/>
      <c r="Y868" s="3">
        <v>0</v>
      </c>
      <c r="Z868" s="3">
        <v>0</v>
      </c>
      <c r="AA868" s="3">
        <v>0</v>
      </c>
      <c r="AB868" s="3">
        <v>0</v>
      </c>
      <c r="AC868" s="36">
        <f t="shared" si="40"/>
        <v>0</v>
      </c>
      <c r="AD868" s="37">
        <f t="shared" si="41"/>
        <v>0</v>
      </c>
    </row>
    <row r="869" spans="1:30" hidden="1" x14ac:dyDescent="0.25">
      <c r="A869" s="29">
        <v>857</v>
      </c>
      <c r="B869" s="61"/>
      <c r="C869" s="61"/>
      <c r="D869" s="31">
        <v>800007652</v>
      </c>
      <c r="E869" s="31">
        <v>211854518</v>
      </c>
      <c r="F869" s="61" t="s">
        <v>1026</v>
      </c>
      <c r="G869" s="33">
        <v>0</v>
      </c>
      <c r="H869" s="33">
        <v>0</v>
      </c>
      <c r="I869" s="3"/>
      <c r="J869" s="3"/>
      <c r="K869" s="3"/>
      <c r="L869" s="3"/>
      <c r="M869" s="3"/>
      <c r="N869" s="3"/>
      <c r="O869" s="3"/>
      <c r="P869" s="34">
        <f t="shared" si="39"/>
        <v>0</v>
      </c>
      <c r="Q869" s="35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/>
      <c r="X869" s="3"/>
      <c r="Y869" s="3">
        <v>0</v>
      </c>
      <c r="Z869" s="3">
        <v>0</v>
      </c>
      <c r="AA869" s="3">
        <v>0</v>
      </c>
      <c r="AB869" s="3">
        <v>0</v>
      </c>
      <c r="AC869" s="36">
        <f t="shared" si="40"/>
        <v>0</v>
      </c>
      <c r="AD869" s="37">
        <f t="shared" si="41"/>
        <v>0</v>
      </c>
    </row>
    <row r="870" spans="1:30" hidden="1" x14ac:dyDescent="0.25">
      <c r="A870" s="38">
        <v>858</v>
      </c>
      <c r="B870" s="61"/>
      <c r="C870" s="61"/>
      <c r="D870" s="31">
        <v>890506116</v>
      </c>
      <c r="E870" s="31">
        <v>212054520</v>
      </c>
      <c r="F870" s="61" t="s">
        <v>1027</v>
      </c>
      <c r="G870" s="33">
        <v>0</v>
      </c>
      <c r="H870" s="33">
        <v>0</v>
      </c>
      <c r="I870" s="3"/>
      <c r="J870" s="3"/>
      <c r="K870" s="3"/>
      <c r="L870" s="3"/>
      <c r="M870" s="3"/>
      <c r="N870" s="3"/>
      <c r="O870" s="3"/>
      <c r="P870" s="34">
        <f t="shared" si="39"/>
        <v>0</v>
      </c>
      <c r="Q870" s="35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/>
      <c r="X870" s="3"/>
      <c r="Y870" s="3">
        <v>0</v>
      </c>
      <c r="Z870" s="3">
        <v>0</v>
      </c>
      <c r="AA870" s="3">
        <v>0</v>
      </c>
      <c r="AB870" s="3">
        <v>0</v>
      </c>
      <c r="AC870" s="36">
        <f t="shared" si="40"/>
        <v>0</v>
      </c>
      <c r="AD870" s="37">
        <f t="shared" si="41"/>
        <v>0</v>
      </c>
    </row>
    <row r="871" spans="1:30" hidden="1" x14ac:dyDescent="0.25">
      <c r="A871" s="29">
        <v>859</v>
      </c>
      <c r="B871" s="61"/>
      <c r="C871" s="61"/>
      <c r="D871" s="31">
        <v>800250853</v>
      </c>
      <c r="E871" s="31">
        <v>215354553</v>
      </c>
      <c r="F871" s="61" t="s">
        <v>1028</v>
      </c>
      <c r="G871" s="33">
        <v>0</v>
      </c>
      <c r="H871" s="33">
        <v>0</v>
      </c>
      <c r="I871" s="3"/>
      <c r="J871" s="3"/>
      <c r="K871" s="3"/>
      <c r="L871" s="3"/>
      <c r="M871" s="3"/>
      <c r="N871" s="3"/>
      <c r="O871" s="3"/>
      <c r="P871" s="34">
        <f t="shared" si="39"/>
        <v>0</v>
      </c>
      <c r="Q871" s="35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/>
      <c r="X871" s="3"/>
      <c r="Y871" s="3">
        <v>0</v>
      </c>
      <c r="Z871" s="3">
        <v>0</v>
      </c>
      <c r="AA871" s="3">
        <v>0</v>
      </c>
      <c r="AB871" s="3">
        <v>0</v>
      </c>
      <c r="AC871" s="36">
        <f t="shared" si="40"/>
        <v>0</v>
      </c>
      <c r="AD871" s="37">
        <f t="shared" si="41"/>
        <v>0</v>
      </c>
    </row>
    <row r="872" spans="1:30" hidden="1" x14ac:dyDescent="0.25">
      <c r="A872" s="38">
        <v>860</v>
      </c>
      <c r="B872" s="61"/>
      <c r="C872" s="61"/>
      <c r="D872" s="31">
        <v>800099251</v>
      </c>
      <c r="E872" s="31">
        <v>219954599</v>
      </c>
      <c r="F872" s="61" t="s">
        <v>1029</v>
      </c>
      <c r="G872" s="33">
        <v>0</v>
      </c>
      <c r="H872" s="33">
        <v>0</v>
      </c>
      <c r="I872" s="3"/>
      <c r="J872" s="3"/>
      <c r="K872" s="3"/>
      <c r="L872" s="3"/>
      <c r="M872" s="3"/>
      <c r="N872" s="3"/>
      <c r="O872" s="3"/>
      <c r="P872" s="34">
        <f t="shared" si="39"/>
        <v>0</v>
      </c>
      <c r="Q872" s="35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/>
      <c r="X872" s="3"/>
      <c r="Y872" s="3">
        <v>0</v>
      </c>
      <c r="Z872" s="3">
        <v>0</v>
      </c>
      <c r="AA872" s="3">
        <v>0</v>
      </c>
      <c r="AB872" s="3">
        <v>0</v>
      </c>
      <c r="AC872" s="36">
        <f t="shared" si="40"/>
        <v>0</v>
      </c>
      <c r="AD872" s="37">
        <f t="shared" si="41"/>
        <v>0</v>
      </c>
    </row>
    <row r="873" spans="1:30" hidden="1" x14ac:dyDescent="0.25">
      <c r="A873" s="29">
        <v>861</v>
      </c>
      <c r="B873" s="61"/>
      <c r="C873" s="61"/>
      <c r="D873" s="31">
        <v>890501549</v>
      </c>
      <c r="E873" s="31">
        <v>216054660</v>
      </c>
      <c r="F873" s="61" t="s">
        <v>1030</v>
      </c>
      <c r="G873" s="33">
        <v>0</v>
      </c>
      <c r="H873" s="33">
        <v>0</v>
      </c>
      <c r="I873" s="3"/>
      <c r="J873" s="3"/>
      <c r="K873" s="3"/>
      <c r="L873" s="3"/>
      <c r="M873" s="3"/>
      <c r="N873" s="3"/>
      <c r="O873" s="3"/>
      <c r="P873" s="34">
        <f t="shared" si="39"/>
        <v>0</v>
      </c>
      <c r="Q873" s="35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/>
      <c r="X873" s="3"/>
      <c r="Y873" s="3">
        <v>0</v>
      </c>
      <c r="Z873" s="3">
        <v>0</v>
      </c>
      <c r="AA873" s="3">
        <v>0</v>
      </c>
      <c r="AB873" s="3">
        <v>0</v>
      </c>
      <c r="AC873" s="36">
        <f t="shared" si="40"/>
        <v>0</v>
      </c>
      <c r="AD873" s="37">
        <f t="shared" si="41"/>
        <v>0</v>
      </c>
    </row>
    <row r="874" spans="1:30" hidden="1" x14ac:dyDescent="0.25">
      <c r="A874" s="38">
        <v>862</v>
      </c>
      <c r="B874" s="61"/>
      <c r="C874" s="61"/>
      <c r="D874" s="31">
        <v>800099260</v>
      </c>
      <c r="E874" s="31">
        <v>217054670</v>
      </c>
      <c r="F874" s="61" t="s">
        <v>1031</v>
      </c>
      <c r="G874" s="33">
        <v>0</v>
      </c>
      <c r="H874" s="33">
        <v>0</v>
      </c>
      <c r="I874" s="3"/>
      <c r="J874" s="3"/>
      <c r="K874" s="3"/>
      <c r="L874" s="3"/>
      <c r="M874" s="3"/>
      <c r="N874" s="3"/>
      <c r="O874" s="3"/>
      <c r="P874" s="34">
        <f t="shared" si="39"/>
        <v>0</v>
      </c>
      <c r="Q874" s="35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/>
      <c r="X874" s="3"/>
      <c r="Y874" s="3">
        <v>0</v>
      </c>
      <c r="Z874" s="3">
        <v>0</v>
      </c>
      <c r="AA874" s="3">
        <v>0</v>
      </c>
      <c r="AB874" s="3">
        <v>0</v>
      </c>
      <c r="AC874" s="36">
        <f t="shared" si="40"/>
        <v>0</v>
      </c>
      <c r="AD874" s="37">
        <f t="shared" si="41"/>
        <v>0</v>
      </c>
    </row>
    <row r="875" spans="1:30" hidden="1" x14ac:dyDescent="0.25">
      <c r="A875" s="29">
        <v>863</v>
      </c>
      <c r="B875" s="61"/>
      <c r="C875" s="61"/>
      <c r="D875" s="31">
        <v>890501876</v>
      </c>
      <c r="E875" s="31">
        <v>217354673</v>
      </c>
      <c r="F875" s="61" t="s">
        <v>797</v>
      </c>
      <c r="G875" s="33">
        <v>0</v>
      </c>
      <c r="H875" s="33">
        <v>0</v>
      </c>
      <c r="I875" s="3"/>
      <c r="J875" s="3"/>
      <c r="K875" s="3"/>
      <c r="L875" s="3"/>
      <c r="M875" s="3"/>
      <c r="N875" s="3"/>
      <c r="O875" s="3"/>
      <c r="P875" s="34">
        <f t="shared" si="39"/>
        <v>0</v>
      </c>
      <c r="Q875" s="35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/>
      <c r="X875" s="3"/>
      <c r="Y875" s="3">
        <v>0</v>
      </c>
      <c r="Z875" s="3">
        <v>0</v>
      </c>
      <c r="AA875" s="3">
        <v>0</v>
      </c>
      <c r="AB875" s="3">
        <v>0</v>
      </c>
      <c r="AC875" s="36">
        <f t="shared" si="40"/>
        <v>0</v>
      </c>
      <c r="AD875" s="37">
        <f t="shared" si="41"/>
        <v>0</v>
      </c>
    </row>
    <row r="876" spans="1:30" hidden="1" x14ac:dyDescent="0.25">
      <c r="A876" s="38">
        <v>864</v>
      </c>
      <c r="B876" s="61"/>
      <c r="C876" s="61"/>
      <c r="D876" s="31">
        <v>800099262</v>
      </c>
      <c r="E876" s="31">
        <v>218054680</v>
      </c>
      <c r="F876" s="61" t="s">
        <v>1032</v>
      </c>
      <c r="G876" s="33">
        <v>0</v>
      </c>
      <c r="H876" s="33">
        <v>0</v>
      </c>
      <c r="I876" s="3"/>
      <c r="J876" s="3"/>
      <c r="K876" s="3"/>
      <c r="L876" s="3"/>
      <c r="M876" s="3"/>
      <c r="N876" s="3"/>
      <c r="O876" s="3"/>
      <c r="P876" s="34">
        <f t="shared" si="39"/>
        <v>0</v>
      </c>
      <c r="Q876" s="35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/>
      <c r="X876" s="3"/>
      <c r="Y876" s="3">
        <v>0</v>
      </c>
      <c r="Z876" s="3">
        <v>0</v>
      </c>
      <c r="AA876" s="3">
        <v>0</v>
      </c>
      <c r="AB876" s="3">
        <v>0</v>
      </c>
      <c r="AC876" s="36">
        <f t="shared" si="40"/>
        <v>0</v>
      </c>
      <c r="AD876" s="37">
        <f t="shared" si="41"/>
        <v>0</v>
      </c>
    </row>
    <row r="877" spans="1:30" hidden="1" x14ac:dyDescent="0.25">
      <c r="A877" s="29">
        <v>865</v>
      </c>
      <c r="B877" s="61"/>
      <c r="C877" s="61"/>
      <c r="D877" s="31">
        <v>800099263</v>
      </c>
      <c r="E877" s="31">
        <v>212054720</v>
      </c>
      <c r="F877" s="61" t="s">
        <v>1033</v>
      </c>
      <c r="G877" s="33">
        <v>0</v>
      </c>
      <c r="H877" s="33">
        <v>0</v>
      </c>
      <c r="I877" s="3"/>
      <c r="J877" s="3"/>
      <c r="K877" s="3"/>
      <c r="L877" s="3"/>
      <c r="M877" s="3"/>
      <c r="N877" s="3"/>
      <c r="O877" s="3"/>
      <c r="P877" s="34">
        <f t="shared" si="39"/>
        <v>0</v>
      </c>
      <c r="Q877" s="35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/>
      <c r="X877" s="3"/>
      <c r="Y877" s="3">
        <v>0</v>
      </c>
      <c r="Z877" s="3">
        <v>0</v>
      </c>
      <c r="AA877" s="3">
        <v>0</v>
      </c>
      <c r="AB877" s="3">
        <v>0</v>
      </c>
      <c r="AC877" s="36">
        <f t="shared" si="40"/>
        <v>0</v>
      </c>
      <c r="AD877" s="37">
        <f t="shared" si="41"/>
        <v>0</v>
      </c>
    </row>
    <row r="878" spans="1:30" hidden="1" x14ac:dyDescent="0.25">
      <c r="A878" s="38">
        <v>866</v>
      </c>
      <c r="B878" s="61"/>
      <c r="C878" s="61"/>
      <c r="D878" s="31">
        <v>890506128</v>
      </c>
      <c r="E878" s="31">
        <v>214354743</v>
      </c>
      <c r="F878" s="61" t="s">
        <v>1034</v>
      </c>
      <c r="G878" s="33">
        <v>0</v>
      </c>
      <c r="H878" s="33">
        <v>0</v>
      </c>
      <c r="I878" s="3"/>
      <c r="J878" s="3"/>
      <c r="K878" s="3"/>
      <c r="L878" s="3"/>
      <c r="M878" s="3"/>
      <c r="N878" s="3"/>
      <c r="O878" s="3"/>
      <c r="P878" s="34">
        <f t="shared" si="39"/>
        <v>0</v>
      </c>
      <c r="Q878" s="35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/>
      <c r="X878" s="3"/>
      <c r="Y878" s="3">
        <v>0</v>
      </c>
      <c r="Z878" s="3">
        <v>0</v>
      </c>
      <c r="AA878" s="3">
        <v>0</v>
      </c>
      <c r="AB878" s="3">
        <v>0</v>
      </c>
      <c r="AC878" s="36">
        <f t="shared" si="40"/>
        <v>0</v>
      </c>
      <c r="AD878" s="37">
        <f t="shared" si="41"/>
        <v>0</v>
      </c>
    </row>
    <row r="879" spans="1:30" hidden="1" x14ac:dyDescent="0.25">
      <c r="A879" s="29">
        <v>867</v>
      </c>
      <c r="B879" s="61"/>
      <c r="C879" s="61"/>
      <c r="D879" s="31">
        <v>800017022</v>
      </c>
      <c r="E879" s="31">
        <v>210054800</v>
      </c>
      <c r="F879" s="61" t="s">
        <v>1035</v>
      </c>
      <c r="G879" s="33">
        <v>0</v>
      </c>
      <c r="H879" s="33">
        <v>0</v>
      </c>
      <c r="I879" s="3"/>
      <c r="J879" s="3"/>
      <c r="K879" s="3"/>
      <c r="L879" s="3"/>
      <c r="M879" s="3"/>
      <c r="N879" s="3"/>
      <c r="O879" s="3"/>
      <c r="P879" s="34">
        <f t="shared" si="39"/>
        <v>0</v>
      </c>
      <c r="Q879" s="35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/>
      <c r="X879" s="3"/>
      <c r="Y879" s="3">
        <v>0</v>
      </c>
      <c r="Z879" s="3">
        <v>0</v>
      </c>
      <c r="AA879" s="3">
        <v>0</v>
      </c>
      <c r="AB879" s="3">
        <v>0</v>
      </c>
      <c r="AC879" s="36">
        <f t="shared" si="40"/>
        <v>0</v>
      </c>
      <c r="AD879" s="37">
        <f t="shared" si="41"/>
        <v>0</v>
      </c>
    </row>
    <row r="880" spans="1:30" hidden="1" x14ac:dyDescent="0.25">
      <c r="A880" s="38">
        <v>868</v>
      </c>
      <c r="B880" s="61"/>
      <c r="C880" s="61"/>
      <c r="D880" s="31">
        <v>800070682</v>
      </c>
      <c r="E880" s="31">
        <v>211054810</v>
      </c>
      <c r="F880" s="61" t="s">
        <v>1036</v>
      </c>
      <c r="G880" s="33">
        <v>0</v>
      </c>
      <c r="H880" s="33">
        <v>0</v>
      </c>
      <c r="I880" s="3"/>
      <c r="J880" s="3"/>
      <c r="K880" s="3"/>
      <c r="L880" s="3"/>
      <c r="M880" s="3"/>
      <c r="N880" s="3"/>
      <c r="O880" s="3"/>
      <c r="P880" s="34">
        <f t="shared" si="39"/>
        <v>0</v>
      </c>
      <c r="Q880" s="35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/>
      <c r="X880" s="3"/>
      <c r="Y880" s="3">
        <v>0</v>
      </c>
      <c r="Z880" s="3">
        <v>0</v>
      </c>
      <c r="AA880" s="3">
        <v>0</v>
      </c>
      <c r="AB880" s="3">
        <v>0</v>
      </c>
      <c r="AC880" s="36">
        <f t="shared" si="40"/>
        <v>0</v>
      </c>
      <c r="AD880" s="37">
        <f t="shared" si="41"/>
        <v>0</v>
      </c>
    </row>
    <row r="881" spans="1:30" hidden="1" x14ac:dyDescent="0.25">
      <c r="A881" s="29">
        <v>869</v>
      </c>
      <c r="B881" s="61"/>
      <c r="C881" s="61"/>
      <c r="D881" s="31">
        <v>890501362</v>
      </c>
      <c r="E881" s="31">
        <v>212054820</v>
      </c>
      <c r="F881" s="61" t="s">
        <v>411</v>
      </c>
      <c r="G881" s="33">
        <v>0</v>
      </c>
      <c r="H881" s="33">
        <v>0</v>
      </c>
      <c r="I881" s="3"/>
      <c r="J881" s="3"/>
      <c r="K881" s="3"/>
      <c r="L881" s="3"/>
      <c r="M881" s="3"/>
      <c r="N881" s="3"/>
      <c r="O881" s="3"/>
      <c r="P881" s="34">
        <f t="shared" si="39"/>
        <v>0</v>
      </c>
      <c r="Q881" s="35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/>
      <c r="X881" s="3"/>
      <c r="Y881" s="3">
        <v>0</v>
      </c>
      <c r="Z881" s="3">
        <v>0</v>
      </c>
      <c r="AA881" s="3">
        <v>0</v>
      </c>
      <c r="AB881" s="3">
        <v>0</v>
      </c>
      <c r="AC881" s="36">
        <f t="shared" si="40"/>
        <v>0</v>
      </c>
      <c r="AD881" s="37">
        <f t="shared" si="41"/>
        <v>0</v>
      </c>
    </row>
    <row r="882" spans="1:30" hidden="1" x14ac:dyDescent="0.25">
      <c r="A882" s="38">
        <v>870</v>
      </c>
      <c r="B882" s="61"/>
      <c r="C882" s="61"/>
      <c r="D882" s="31">
        <v>890501981</v>
      </c>
      <c r="E882" s="31">
        <v>217154871</v>
      </c>
      <c r="F882" s="61" t="s">
        <v>1037</v>
      </c>
      <c r="G882" s="33">
        <v>0</v>
      </c>
      <c r="H882" s="33">
        <v>0</v>
      </c>
      <c r="I882" s="3"/>
      <c r="J882" s="3"/>
      <c r="K882" s="3"/>
      <c r="L882" s="3"/>
      <c r="M882" s="3"/>
      <c r="N882" s="3"/>
      <c r="O882" s="3"/>
      <c r="P882" s="34">
        <f t="shared" si="39"/>
        <v>0</v>
      </c>
      <c r="Q882" s="35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/>
      <c r="X882" s="3"/>
      <c r="Y882" s="3">
        <v>0</v>
      </c>
      <c r="Z882" s="3">
        <v>0</v>
      </c>
      <c r="AA882" s="3">
        <v>0</v>
      </c>
      <c r="AB882" s="3">
        <v>0</v>
      </c>
      <c r="AC882" s="36">
        <f t="shared" si="40"/>
        <v>0</v>
      </c>
      <c r="AD882" s="37">
        <f t="shared" si="41"/>
        <v>0</v>
      </c>
    </row>
    <row r="883" spans="1:30" hidden="1" x14ac:dyDescent="0.25">
      <c r="A883" s="29">
        <v>871</v>
      </c>
      <c r="B883" s="61"/>
      <c r="C883" s="61"/>
      <c r="D883" s="31">
        <v>890503373</v>
      </c>
      <c r="E883" s="31">
        <v>217454874</v>
      </c>
      <c r="F883" s="61" t="s">
        <v>1038</v>
      </c>
      <c r="G883" s="33">
        <v>0</v>
      </c>
      <c r="H883" s="33">
        <v>0</v>
      </c>
      <c r="I883" s="3"/>
      <c r="J883" s="3"/>
      <c r="K883" s="3"/>
      <c r="L883" s="3"/>
      <c r="M883" s="3"/>
      <c r="N883" s="3"/>
      <c r="O883" s="3"/>
      <c r="P883" s="34">
        <f t="shared" si="39"/>
        <v>0</v>
      </c>
      <c r="Q883" s="35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/>
      <c r="X883" s="3"/>
      <c r="Y883" s="3">
        <v>0</v>
      </c>
      <c r="Z883" s="3">
        <v>0</v>
      </c>
      <c r="AA883" s="3">
        <v>0</v>
      </c>
      <c r="AB883" s="3">
        <v>0</v>
      </c>
      <c r="AC883" s="36">
        <f t="shared" si="40"/>
        <v>0</v>
      </c>
      <c r="AD883" s="37">
        <f t="shared" si="41"/>
        <v>0</v>
      </c>
    </row>
    <row r="884" spans="1:30" hidden="1" x14ac:dyDescent="0.25">
      <c r="A884" s="38">
        <v>872</v>
      </c>
      <c r="B884" s="61"/>
      <c r="C884" s="61"/>
      <c r="D884" s="31">
        <v>890001879</v>
      </c>
      <c r="E884" s="31">
        <v>211163111</v>
      </c>
      <c r="F884" s="61" t="s">
        <v>495</v>
      </c>
      <c r="G884" s="33">
        <v>0</v>
      </c>
      <c r="H884" s="33">
        <v>0</v>
      </c>
      <c r="I884" s="3"/>
      <c r="J884" s="3"/>
      <c r="K884" s="3"/>
      <c r="L884" s="3"/>
      <c r="M884" s="3"/>
      <c r="N884" s="3"/>
      <c r="O884" s="3"/>
      <c r="P884" s="34">
        <f t="shared" si="39"/>
        <v>0</v>
      </c>
      <c r="Q884" s="35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/>
      <c r="X884" s="3"/>
      <c r="Y884" s="3">
        <v>0</v>
      </c>
      <c r="Z884" s="3">
        <v>0</v>
      </c>
      <c r="AA884" s="3">
        <v>0</v>
      </c>
      <c r="AB884" s="3">
        <v>0</v>
      </c>
      <c r="AC884" s="36">
        <f t="shared" si="40"/>
        <v>0</v>
      </c>
      <c r="AD884" s="37">
        <f t="shared" si="41"/>
        <v>0</v>
      </c>
    </row>
    <row r="885" spans="1:30" hidden="1" x14ac:dyDescent="0.25">
      <c r="A885" s="29">
        <v>873</v>
      </c>
      <c r="B885" s="61"/>
      <c r="C885" s="61"/>
      <c r="D885" s="31">
        <v>890000441</v>
      </c>
      <c r="E885" s="31">
        <v>213063130</v>
      </c>
      <c r="F885" s="61" t="s">
        <v>1039</v>
      </c>
      <c r="G885" s="33">
        <v>0</v>
      </c>
      <c r="H885" s="33">
        <v>0</v>
      </c>
      <c r="I885" s="3"/>
      <c r="J885" s="3"/>
      <c r="K885" s="3"/>
      <c r="L885" s="3"/>
      <c r="M885" s="3"/>
      <c r="N885" s="3"/>
      <c r="O885" s="3"/>
      <c r="P885" s="34">
        <f t="shared" si="39"/>
        <v>0</v>
      </c>
      <c r="Q885" s="35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/>
      <c r="X885" s="3"/>
      <c r="Y885" s="3">
        <v>0</v>
      </c>
      <c r="Z885" s="3">
        <v>0</v>
      </c>
      <c r="AA885" s="3">
        <v>0</v>
      </c>
      <c r="AB885" s="3">
        <v>0</v>
      </c>
      <c r="AC885" s="36">
        <f t="shared" si="40"/>
        <v>0</v>
      </c>
      <c r="AD885" s="37">
        <f t="shared" si="41"/>
        <v>0</v>
      </c>
    </row>
    <row r="886" spans="1:30" hidden="1" x14ac:dyDescent="0.25">
      <c r="A886" s="38">
        <v>874</v>
      </c>
      <c r="B886" s="61"/>
      <c r="C886" s="61"/>
      <c r="D886" s="31">
        <v>890001044</v>
      </c>
      <c r="E886" s="31">
        <v>219063190</v>
      </c>
      <c r="F886" s="61" t="s">
        <v>1040</v>
      </c>
      <c r="G886" s="33">
        <v>0</v>
      </c>
      <c r="H886" s="33">
        <v>0</v>
      </c>
      <c r="I886" s="3"/>
      <c r="J886" s="3"/>
      <c r="K886" s="3"/>
      <c r="L886" s="3"/>
      <c r="M886" s="3"/>
      <c r="N886" s="3"/>
      <c r="O886" s="3"/>
      <c r="P886" s="34">
        <f t="shared" si="39"/>
        <v>0</v>
      </c>
      <c r="Q886" s="35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/>
      <c r="X886" s="3"/>
      <c r="Y886" s="3">
        <v>0</v>
      </c>
      <c r="Z886" s="3">
        <v>0</v>
      </c>
      <c r="AA886" s="3">
        <v>0</v>
      </c>
      <c r="AB886" s="3">
        <v>0</v>
      </c>
      <c r="AC886" s="36">
        <f t="shared" si="40"/>
        <v>0</v>
      </c>
      <c r="AD886" s="37">
        <f t="shared" si="41"/>
        <v>0</v>
      </c>
    </row>
    <row r="887" spans="1:30" hidden="1" x14ac:dyDescent="0.25">
      <c r="A887" s="29">
        <v>875</v>
      </c>
      <c r="B887" s="61"/>
      <c r="C887" s="61"/>
      <c r="D887" s="31">
        <v>890001061</v>
      </c>
      <c r="E887" s="31">
        <v>211263212</v>
      </c>
      <c r="F887" s="61" t="s">
        <v>452</v>
      </c>
      <c r="G887" s="33">
        <v>0</v>
      </c>
      <c r="H887" s="33">
        <v>0</v>
      </c>
      <c r="I887" s="3"/>
      <c r="J887" s="3"/>
      <c r="K887" s="3"/>
      <c r="L887" s="3"/>
      <c r="M887" s="3"/>
      <c r="N887" s="3"/>
      <c r="O887" s="3"/>
      <c r="P887" s="34">
        <f t="shared" si="39"/>
        <v>0</v>
      </c>
      <c r="Q887" s="35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/>
      <c r="X887" s="3"/>
      <c r="Y887" s="3">
        <v>0</v>
      </c>
      <c r="Z887" s="3">
        <v>0</v>
      </c>
      <c r="AA887" s="3">
        <v>0</v>
      </c>
      <c r="AB887" s="3">
        <v>0</v>
      </c>
      <c r="AC887" s="36">
        <f t="shared" si="40"/>
        <v>0</v>
      </c>
      <c r="AD887" s="37">
        <f t="shared" si="41"/>
        <v>0</v>
      </c>
    </row>
    <row r="888" spans="1:30" hidden="1" x14ac:dyDescent="0.25">
      <c r="A888" s="38">
        <v>876</v>
      </c>
      <c r="B888" s="61"/>
      <c r="C888" s="61"/>
      <c r="D888" s="31">
        <v>890001339</v>
      </c>
      <c r="E888" s="31">
        <v>217263272</v>
      </c>
      <c r="F888" s="61" t="s">
        <v>1041</v>
      </c>
      <c r="G888" s="33">
        <v>0</v>
      </c>
      <c r="H888" s="33">
        <v>0</v>
      </c>
      <c r="I888" s="3"/>
      <c r="J888" s="3"/>
      <c r="K888" s="3"/>
      <c r="L888" s="3"/>
      <c r="M888" s="3"/>
      <c r="N888" s="3"/>
      <c r="O888" s="3"/>
      <c r="P888" s="34">
        <f t="shared" si="39"/>
        <v>0</v>
      </c>
      <c r="Q888" s="35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/>
      <c r="X888" s="3"/>
      <c r="Y888" s="3">
        <v>0</v>
      </c>
      <c r="Z888" s="3">
        <v>0</v>
      </c>
      <c r="AA888" s="3">
        <v>0</v>
      </c>
      <c r="AB888" s="3">
        <v>0</v>
      </c>
      <c r="AC888" s="36">
        <f t="shared" si="40"/>
        <v>0</v>
      </c>
      <c r="AD888" s="37">
        <f t="shared" si="41"/>
        <v>0</v>
      </c>
    </row>
    <row r="889" spans="1:30" hidden="1" x14ac:dyDescent="0.25">
      <c r="A889" s="29">
        <v>877</v>
      </c>
      <c r="B889" s="61"/>
      <c r="C889" s="61"/>
      <c r="D889" s="31">
        <v>890000864</v>
      </c>
      <c r="E889" s="31">
        <v>210263302</v>
      </c>
      <c r="F889" s="61" t="s">
        <v>1042</v>
      </c>
      <c r="G889" s="33">
        <v>0</v>
      </c>
      <c r="H889" s="33">
        <v>0</v>
      </c>
      <c r="I889" s="3"/>
      <c r="J889" s="3"/>
      <c r="K889" s="3"/>
      <c r="L889" s="3"/>
      <c r="M889" s="3"/>
      <c r="N889" s="3"/>
      <c r="O889" s="3"/>
      <c r="P889" s="34">
        <f t="shared" si="39"/>
        <v>0</v>
      </c>
      <c r="Q889" s="35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/>
      <c r="X889" s="3"/>
      <c r="Y889" s="3">
        <v>0</v>
      </c>
      <c r="Z889" s="3">
        <v>0</v>
      </c>
      <c r="AA889" s="3">
        <v>0</v>
      </c>
      <c r="AB889" s="3">
        <v>0</v>
      </c>
      <c r="AC889" s="36">
        <f t="shared" si="40"/>
        <v>0</v>
      </c>
      <c r="AD889" s="37">
        <f t="shared" si="41"/>
        <v>0</v>
      </c>
    </row>
    <row r="890" spans="1:30" hidden="1" x14ac:dyDescent="0.25">
      <c r="A890" s="38">
        <v>878</v>
      </c>
      <c r="B890" s="61"/>
      <c r="C890" s="61"/>
      <c r="D890" s="31">
        <v>890000564</v>
      </c>
      <c r="E890" s="31">
        <v>210163401</v>
      </c>
      <c r="F890" s="61" t="s">
        <v>1043</v>
      </c>
      <c r="G890" s="33">
        <v>0</v>
      </c>
      <c r="H890" s="33">
        <v>0</v>
      </c>
      <c r="I890" s="3"/>
      <c r="J890" s="3"/>
      <c r="K890" s="3"/>
      <c r="L890" s="3"/>
      <c r="M890" s="3"/>
      <c r="N890" s="3"/>
      <c r="O890" s="3"/>
      <c r="P890" s="34">
        <f t="shared" si="39"/>
        <v>0</v>
      </c>
      <c r="Q890" s="35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/>
      <c r="X890" s="3"/>
      <c r="Y890" s="3">
        <v>0</v>
      </c>
      <c r="Z890" s="3">
        <v>0</v>
      </c>
      <c r="AA890" s="3">
        <v>0</v>
      </c>
      <c r="AB890" s="3">
        <v>0</v>
      </c>
      <c r="AC890" s="36">
        <f t="shared" si="40"/>
        <v>0</v>
      </c>
      <c r="AD890" s="37">
        <f t="shared" si="41"/>
        <v>0</v>
      </c>
    </row>
    <row r="891" spans="1:30" hidden="1" x14ac:dyDescent="0.25">
      <c r="A891" s="29">
        <v>879</v>
      </c>
      <c r="B891" s="61"/>
      <c r="C891" s="61"/>
      <c r="D891" s="31">
        <v>890000858</v>
      </c>
      <c r="E891" s="31">
        <v>217063470</v>
      </c>
      <c r="F891" s="61" t="s">
        <v>1044</v>
      </c>
      <c r="G891" s="33">
        <v>0</v>
      </c>
      <c r="H891" s="33">
        <v>0</v>
      </c>
      <c r="I891" s="3"/>
      <c r="J891" s="3"/>
      <c r="K891" s="3"/>
      <c r="L891" s="3"/>
      <c r="M891" s="3"/>
      <c r="N891" s="3"/>
      <c r="O891" s="3"/>
      <c r="P891" s="34">
        <f t="shared" si="39"/>
        <v>0</v>
      </c>
      <c r="Q891" s="35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/>
      <c r="X891" s="3"/>
      <c r="Y891" s="3">
        <v>0</v>
      </c>
      <c r="Z891" s="3">
        <v>0</v>
      </c>
      <c r="AA891" s="3">
        <v>0</v>
      </c>
      <c r="AB891" s="3">
        <v>0</v>
      </c>
      <c r="AC891" s="36">
        <f t="shared" si="40"/>
        <v>0</v>
      </c>
      <c r="AD891" s="37">
        <f t="shared" si="41"/>
        <v>0</v>
      </c>
    </row>
    <row r="892" spans="1:30" hidden="1" x14ac:dyDescent="0.25">
      <c r="A892" s="38">
        <v>880</v>
      </c>
      <c r="B892" s="61"/>
      <c r="C892" s="61"/>
      <c r="D892" s="31">
        <v>890001181</v>
      </c>
      <c r="E892" s="31">
        <v>214863548</v>
      </c>
      <c r="F892" s="61" t="s">
        <v>1045</v>
      </c>
      <c r="G892" s="33">
        <v>0</v>
      </c>
      <c r="H892" s="33">
        <v>0</v>
      </c>
      <c r="I892" s="3"/>
      <c r="J892" s="3"/>
      <c r="K892" s="3"/>
      <c r="L892" s="3"/>
      <c r="M892" s="3"/>
      <c r="N892" s="3"/>
      <c r="O892" s="3"/>
      <c r="P892" s="34">
        <f t="shared" si="39"/>
        <v>0</v>
      </c>
      <c r="Q892" s="35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/>
      <c r="X892" s="3"/>
      <c r="Y892" s="3">
        <v>0</v>
      </c>
      <c r="Z892" s="3">
        <v>0</v>
      </c>
      <c r="AA892" s="3">
        <v>0</v>
      </c>
      <c r="AB892" s="3">
        <v>0</v>
      </c>
      <c r="AC892" s="36">
        <f t="shared" si="40"/>
        <v>0</v>
      </c>
      <c r="AD892" s="37">
        <f t="shared" si="41"/>
        <v>0</v>
      </c>
    </row>
    <row r="893" spans="1:30" hidden="1" x14ac:dyDescent="0.25">
      <c r="A893" s="29">
        <v>881</v>
      </c>
      <c r="B893" s="61"/>
      <c r="C893" s="61"/>
      <c r="D893" s="31">
        <v>890000613</v>
      </c>
      <c r="E893" s="31">
        <v>219463594</v>
      </c>
      <c r="F893" s="61" t="s">
        <v>1046</v>
      </c>
      <c r="G893" s="33">
        <v>0</v>
      </c>
      <c r="H893" s="33">
        <v>0</v>
      </c>
      <c r="I893" s="3"/>
      <c r="J893" s="3"/>
      <c r="K893" s="3"/>
      <c r="L893" s="3"/>
      <c r="M893" s="3"/>
      <c r="N893" s="3"/>
      <c r="O893" s="3"/>
      <c r="P893" s="34">
        <f t="shared" si="39"/>
        <v>0</v>
      </c>
      <c r="Q893" s="35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/>
      <c r="X893" s="3"/>
      <c r="Y893" s="3">
        <v>0</v>
      </c>
      <c r="Z893" s="3">
        <v>0</v>
      </c>
      <c r="AA893" s="3">
        <v>0</v>
      </c>
      <c r="AB893" s="3">
        <v>0</v>
      </c>
      <c r="AC893" s="36">
        <f t="shared" si="40"/>
        <v>0</v>
      </c>
      <c r="AD893" s="37">
        <f t="shared" si="41"/>
        <v>0</v>
      </c>
    </row>
    <row r="894" spans="1:30" hidden="1" x14ac:dyDescent="0.25">
      <c r="A894" s="38">
        <v>882</v>
      </c>
      <c r="B894" s="61"/>
      <c r="C894" s="61"/>
      <c r="D894" s="31">
        <v>890001127</v>
      </c>
      <c r="E894" s="31">
        <v>219063690</v>
      </c>
      <c r="F894" s="61" t="s">
        <v>1047</v>
      </c>
      <c r="G894" s="33">
        <v>0</v>
      </c>
      <c r="H894" s="33">
        <v>0</v>
      </c>
      <c r="I894" s="3"/>
      <c r="J894" s="3"/>
      <c r="K894" s="3"/>
      <c r="L894" s="3"/>
      <c r="M894" s="3"/>
      <c r="N894" s="3"/>
      <c r="O894" s="3"/>
      <c r="P894" s="34">
        <f t="shared" si="39"/>
        <v>0</v>
      </c>
      <c r="Q894" s="35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/>
      <c r="X894" s="3"/>
      <c r="Y894" s="3">
        <v>0</v>
      </c>
      <c r="Z894" s="3">
        <v>0</v>
      </c>
      <c r="AA894" s="3">
        <v>0</v>
      </c>
      <c r="AB894" s="3">
        <v>0</v>
      </c>
      <c r="AC894" s="36">
        <f t="shared" si="40"/>
        <v>0</v>
      </c>
      <c r="AD894" s="37">
        <f t="shared" si="41"/>
        <v>0</v>
      </c>
    </row>
    <row r="895" spans="1:30" hidden="1" x14ac:dyDescent="0.25">
      <c r="A895" s="29">
        <v>883</v>
      </c>
      <c r="B895" s="61"/>
      <c r="C895" s="61"/>
      <c r="D895" s="31">
        <v>891480022</v>
      </c>
      <c r="E895" s="31">
        <v>214566045</v>
      </c>
      <c r="F895" s="61" t="s">
        <v>1048</v>
      </c>
      <c r="G895" s="33">
        <v>0</v>
      </c>
      <c r="H895" s="33">
        <v>0</v>
      </c>
      <c r="I895" s="3"/>
      <c r="J895" s="3"/>
      <c r="K895" s="3"/>
      <c r="L895" s="3"/>
      <c r="M895" s="3"/>
      <c r="N895" s="3"/>
      <c r="O895" s="3"/>
      <c r="P895" s="34">
        <f t="shared" si="39"/>
        <v>0</v>
      </c>
      <c r="Q895" s="35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/>
      <c r="X895" s="3"/>
      <c r="Y895" s="3">
        <v>0</v>
      </c>
      <c r="Z895" s="3">
        <v>0</v>
      </c>
      <c r="AA895" s="3">
        <v>0</v>
      </c>
      <c r="AB895" s="3">
        <v>0</v>
      </c>
      <c r="AC895" s="36">
        <f t="shared" si="40"/>
        <v>0</v>
      </c>
      <c r="AD895" s="37">
        <f t="shared" si="41"/>
        <v>0</v>
      </c>
    </row>
    <row r="896" spans="1:30" hidden="1" x14ac:dyDescent="0.25">
      <c r="A896" s="38">
        <v>884</v>
      </c>
      <c r="B896" s="61"/>
      <c r="C896" s="61"/>
      <c r="D896" s="31">
        <v>890801143</v>
      </c>
      <c r="E896" s="31">
        <v>217566075</v>
      </c>
      <c r="F896" s="61" t="s">
        <v>645</v>
      </c>
      <c r="G896" s="33">
        <v>0</v>
      </c>
      <c r="H896" s="33">
        <v>0</v>
      </c>
      <c r="I896" s="3"/>
      <c r="J896" s="3"/>
      <c r="K896" s="3"/>
      <c r="L896" s="3"/>
      <c r="M896" s="3"/>
      <c r="N896" s="3"/>
      <c r="O896" s="3"/>
      <c r="P896" s="34">
        <f t="shared" si="39"/>
        <v>0</v>
      </c>
      <c r="Q896" s="35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/>
      <c r="X896" s="3"/>
      <c r="Y896" s="3">
        <v>0</v>
      </c>
      <c r="Z896" s="3">
        <v>0</v>
      </c>
      <c r="AA896" s="3">
        <v>0</v>
      </c>
      <c r="AB896" s="3">
        <v>0</v>
      </c>
      <c r="AC896" s="36">
        <f t="shared" si="40"/>
        <v>0</v>
      </c>
      <c r="AD896" s="37">
        <f t="shared" si="41"/>
        <v>0</v>
      </c>
    </row>
    <row r="897" spans="1:30" hidden="1" x14ac:dyDescent="0.25">
      <c r="A897" s="29">
        <v>885</v>
      </c>
      <c r="B897" s="61"/>
      <c r="C897" s="61"/>
      <c r="D897" s="31">
        <v>891480024</v>
      </c>
      <c r="E897" s="31">
        <v>218866088</v>
      </c>
      <c r="F897" s="61" t="s">
        <v>1049</v>
      </c>
      <c r="G897" s="33">
        <v>0</v>
      </c>
      <c r="H897" s="33">
        <v>0</v>
      </c>
      <c r="I897" s="3"/>
      <c r="J897" s="3"/>
      <c r="K897" s="3"/>
      <c r="L897" s="3"/>
      <c r="M897" s="3"/>
      <c r="N897" s="3"/>
      <c r="O897" s="3"/>
      <c r="P897" s="34">
        <f t="shared" si="39"/>
        <v>0</v>
      </c>
      <c r="Q897" s="35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/>
      <c r="X897" s="3"/>
      <c r="Y897" s="3">
        <v>0</v>
      </c>
      <c r="Z897" s="3">
        <v>0</v>
      </c>
      <c r="AA897" s="3">
        <v>0</v>
      </c>
      <c r="AB897" s="3">
        <v>0</v>
      </c>
      <c r="AC897" s="36">
        <f t="shared" si="40"/>
        <v>0</v>
      </c>
      <c r="AD897" s="37">
        <f t="shared" si="41"/>
        <v>0</v>
      </c>
    </row>
    <row r="898" spans="1:30" hidden="1" x14ac:dyDescent="0.25">
      <c r="A898" s="38">
        <v>886</v>
      </c>
      <c r="B898" s="61"/>
      <c r="C898" s="61"/>
      <c r="D898" s="31">
        <v>891480025</v>
      </c>
      <c r="E898" s="31">
        <v>211866318</v>
      </c>
      <c r="F898" s="61" t="s">
        <v>1050</v>
      </c>
      <c r="G898" s="33">
        <v>0</v>
      </c>
      <c r="H898" s="33">
        <v>0</v>
      </c>
      <c r="I898" s="3"/>
      <c r="J898" s="3"/>
      <c r="K898" s="3"/>
      <c r="L898" s="3"/>
      <c r="M898" s="3"/>
      <c r="N898" s="3"/>
      <c r="O898" s="3"/>
      <c r="P898" s="34">
        <f t="shared" si="39"/>
        <v>0</v>
      </c>
      <c r="Q898" s="35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/>
      <c r="X898" s="3"/>
      <c r="Y898" s="3">
        <v>0</v>
      </c>
      <c r="Z898" s="3">
        <v>0</v>
      </c>
      <c r="AA898" s="3">
        <v>0</v>
      </c>
      <c r="AB898" s="3">
        <v>0</v>
      </c>
      <c r="AC898" s="36">
        <f t="shared" si="40"/>
        <v>0</v>
      </c>
      <c r="AD898" s="37">
        <f t="shared" si="41"/>
        <v>0</v>
      </c>
    </row>
    <row r="899" spans="1:30" hidden="1" x14ac:dyDescent="0.25">
      <c r="A899" s="29">
        <v>887</v>
      </c>
      <c r="B899" s="61"/>
      <c r="C899" s="61"/>
      <c r="D899" s="31">
        <v>891480026</v>
      </c>
      <c r="E899" s="31">
        <v>218366383</v>
      </c>
      <c r="F899" s="61" t="s">
        <v>1051</v>
      </c>
      <c r="G899" s="33">
        <v>0</v>
      </c>
      <c r="H899" s="33">
        <v>0</v>
      </c>
      <c r="I899" s="3"/>
      <c r="J899" s="3"/>
      <c r="K899" s="3"/>
      <c r="L899" s="3"/>
      <c r="M899" s="3"/>
      <c r="N899" s="3"/>
      <c r="O899" s="3"/>
      <c r="P899" s="34">
        <f t="shared" si="39"/>
        <v>0</v>
      </c>
      <c r="Q899" s="35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/>
      <c r="X899" s="3"/>
      <c r="Y899" s="3">
        <v>0</v>
      </c>
      <c r="Z899" s="3">
        <v>0</v>
      </c>
      <c r="AA899" s="3">
        <v>0</v>
      </c>
      <c r="AB899" s="3">
        <v>0</v>
      </c>
      <c r="AC899" s="36">
        <f t="shared" si="40"/>
        <v>0</v>
      </c>
      <c r="AD899" s="37">
        <f t="shared" si="41"/>
        <v>0</v>
      </c>
    </row>
    <row r="900" spans="1:30" hidden="1" x14ac:dyDescent="0.25">
      <c r="A900" s="38">
        <v>888</v>
      </c>
      <c r="B900" s="61"/>
      <c r="C900" s="61"/>
      <c r="D900" s="31">
        <v>891480027</v>
      </c>
      <c r="E900" s="31">
        <v>210066400</v>
      </c>
      <c r="F900" s="61" t="s">
        <v>1052</v>
      </c>
      <c r="G900" s="33">
        <v>0</v>
      </c>
      <c r="H900" s="33">
        <v>0</v>
      </c>
      <c r="I900" s="3"/>
      <c r="J900" s="3"/>
      <c r="K900" s="3"/>
      <c r="L900" s="3"/>
      <c r="M900" s="3"/>
      <c r="N900" s="3"/>
      <c r="O900" s="3"/>
      <c r="P900" s="34">
        <f t="shared" si="39"/>
        <v>0</v>
      </c>
      <c r="Q900" s="35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/>
      <c r="X900" s="3"/>
      <c r="Y900" s="3">
        <v>0</v>
      </c>
      <c r="Z900" s="3">
        <v>0</v>
      </c>
      <c r="AA900" s="3">
        <v>0</v>
      </c>
      <c r="AB900" s="3">
        <v>0</v>
      </c>
      <c r="AC900" s="36">
        <f t="shared" si="40"/>
        <v>0</v>
      </c>
      <c r="AD900" s="37">
        <f t="shared" si="41"/>
        <v>0</v>
      </c>
    </row>
    <row r="901" spans="1:30" hidden="1" x14ac:dyDescent="0.25">
      <c r="A901" s="29">
        <v>889</v>
      </c>
      <c r="B901" s="61"/>
      <c r="C901" s="61"/>
      <c r="D901" s="31">
        <v>800099317</v>
      </c>
      <c r="E901" s="31">
        <v>214066440</v>
      </c>
      <c r="F901" s="61" t="s">
        <v>1053</v>
      </c>
      <c r="G901" s="33">
        <v>0</v>
      </c>
      <c r="H901" s="33">
        <v>0</v>
      </c>
      <c r="I901" s="3"/>
      <c r="J901" s="3"/>
      <c r="K901" s="3"/>
      <c r="L901" s="3"/>
      <c r="M901" s="3"/>
      <c r="N901" s="3"/>
      <c r="O901" s="3"/>
      <c r="P901" s="34">
        <f t="shared" si="39"/>
        <v>0</v>
      </c>
      <c r="Q901" s="35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/>
      <c r="X901" s="3"/>
      <c r="Y901" s="3">
        <v>0</v>
      </c>
      <c r="Z901" s="3">
        <v>0</v>
      </c>
      <c r="AA901" s="3">
        <v>0</v>
      </c>
      <c r="AB901" s="3">
        <v>0</v>
      </c>
      <c r="AC901" s="36">
        <f t="shared" si="40"/>
        <v>0</v>
      </c>
      <c r="AD901" s="37">
        <f t="shared" si="41"/>
        <v>0</v>
      </c>
    </row>
    <row r="902" spans="1:30" hidden="1" x14ac:dyDescent="0.25">
      <c r="A902" s="38">
        <v>890</v>
      </c>
      <c r="B902" s="61"/>
      <c r="C902" s="61"/>
      <c r="D902" s="31">
        <v>800031075</v>
      </c>
      <c r="E902" s="31">
        <v>215666456</v>
      </c>
      <c r="F902" s="61" t="s">
        <v>1054</v>
      </c>
      <c r="G902" s="33">
        <v>0</v>
      </c>
      <c r="H902" s="33">
        <v>0</v>
      </c>
      <c r="I902" s="3"/>
      <c r="J902" s="3"/>
      <c r="K902" s="3"/>
      <c r="L902" s="3"/>
      <c r="M902" s="3"/>
      <c r="N902" s="3"/>
      <c r="O902" s="3"/>
      <c r="P902" s="34">
        <f t="shared" si="39"/>
        <v>0</v>
      </c>
      <c r="Q902" s="35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/>
      <c r="X902" s="3"/>
      <c r="Y902" s="3">
        <v>0</v>
      </c>
      <c r="Z902" s="3">
        <v>0</v>
      </c>
      <c r="AA902" s="3">
        <v>0</v>
      </c>
      <c r="AB902" s="3">
        <v>0</v>
      </c>
      <c r="AC902" s="36">
        <f t="shared" si="40"/>
        <v>0</v>
      </c>
      <c r="AD902" s="37">
        <f t="shared" si="41"/>
        <v>0</v>
      </c>
    </row>
    <row r="903" spans="1:30" hidden="1" x14ac:dyDescent="0.25">
      <c r="A903" s="29">
        <v>891</v>
      </c>
      <c r="B903" s="61"/>
      <c r="C903" s="61"/>
      <c r="D903" s="31">
        <v>891480031</v>
      </c>
      <c r="E903" s="31">
        <v>217266572</v>
      </c>
      <c r="F903" s="61" t="s">
        <v>1055</v>
      </c>
      <c r="G903" s="33">
        <v>0</v>
      </c>
      <c r="H903" s="33">
        <v>0</v>
      </c>
      <c r="I903" s="3"/>
      <c r="J903" s="3"/>
      <c r="K903" s="3"/>
      <c r="L903" s="3"/>
      <c r="M903" s="3"/>
      <c r="N903" s="3"/>
      <c r="O903" s="3"/>
      <c r="P903" s="34">
        <f t="shared" si="39"/>
        <v>0</v>
      </c>
      <c r="Q903" s="35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/>
      <c r="X903" s="3"/>
      <c r="Y903" s="3">
        <v>0</v>
      </c>
      <c r="Z903" s="3">
        <v>0</v>
      </c>
      <c r="AA903" s="3">
        <v>0</v>
      </c>
      <c r="AB903" s="3">
        <v>0</v>
      </c>
      <c r="AC903" s="36">
        <f t="shared" si="40"/>
        <v>0</v>
      </c>
      <c r="AD903" s="37">
        <f t="shared" si="41"/>
        <v>0</v>
      </c>
    </row>
    <row r="904" spans="1:30" hidden="1" x14ac:dyDescent="0.25">
      <c r="A904" s="38">
        <v>892</v>
      </c>
      <c r="B904" s="61"/>
      <c r="C904" s="61"/>
      <c r="D904" s="31">
        <v>891480032</v>
      </c>
      <c r="E904" s="31">
        <v>219466594</v>
      </c>
      <c r="F904" s="61" t="s">
        <v>1056</v>
      </c>
      <c r="G904" s="33">
        <v>0</v>
      </c>
      <c r="H904" s="33">
        <v>0</v>
      </c>
      <c r="I904" s="3"/>
      <c r="J904" s="3"/>
      <c r="K904" s="3"/>
      <c r="L904" s="3"/>
      <c r="M904" s="3"/>
      <c r="N904" s="3"/>
      <c r="O904" s="3"/>
      <c r="P904" s="34">
        <f t="shared" si="39"/>
        <v>0</v>
      </c>
      <c r="Q904" s="35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/>
      <c r="X904" s="3"/>
      <c r="Y904" s="3">
        <v>0</v>
      </c>
      <c r="Z904" s="3">
        <v>0</v>
      </c>
      <c r="AA904" s="3">
        <v>0</v>
      </c>
      <c r="AB904" s="3">
        <v>0</v>
      </c>
      <c r="AC904" s="36">
        <f t="shared" si="40"/>
        <v>0</v>
      </c>
      <c r="AD904" s="37">
        <f t="shared" si="41"/>
        <v>0</v>
      </c>
    </row>
    <row r="905" spans="1:30" hidden="1" x14ac:dyDescent="0.25">
      <c r="A905" s="29">
        <v>893</v>
      </c>
      <c r="B905" s="61"/>
      <c r="C905" s="61"/>
      <c r="D905" s="31">
        <v>891480033</v>
      </c>
      <c r="E905" s="31">
        <v>218266682</v>
      </c>
      <c r="F905" s="61" t="s">
        <v>1057</v>
      </c>
      <c r="G905" s="33">
        <v>0</v>
      </c>
      <c r="H905" s="33">
        <v>0</v>
      </c>
      <c r="I905" s="3"/>
      <c r="J905" s="3"/>
      <c r="K905" s="3"/>
      <c r="L905" s="3"/>
      <c r="M905" s="3"/>
      <c r="N905" s="3"/>
      <c r="O905" s="3"/>
      <c r="P905" s="34">
        <f t="shared" si="39"/>
        <v>0</v>
      </c>
      <c r="Q905" s="35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/>
      <c r="X905" s="3"/>
      <c r="Y905" s="3">
        <v>0</v>
      </c>
      <c r="Z905" s="3">
        <v>0</v>
      </c>
      <c r="AA905" s="3">
        <v>0</v>
      </c>
      <c r="AB905" s="3">
        <v>0</v>
      </c>
      <c r="AC905" s="36">
        <f t="shared" si="40"/>
        <v>0</v>
      </c>
      <c r="AD905" s="37">
        <f t="shared" si="41"/>
        <v>0</v>
      </c>
    </row>
    <row r="906" spans="1:30" hidden="1" x14ac:dyDescent="0.25">
      <c r="A906" s="38">
        <v>894</v>
      </c>
      <c r="B906" s="61"/>
      <c r="C906" s="61"/>
      <c r="D906" s="31">
        <v>891480034</v>
      </c>
      <c r="E906" s="31">
        <v>218766687</v>
      </c>
      <c r="F906" s="61" t="s">
        <v>1058</v>
      </c>
      <c r="G906" s="33">
        <v>0</v>
      </c>
      <c r="H906" s="33">
        <v>0</v>
      </c>
      <c r="I906" s="3"/>
      <c r="J906" s="3"/>
      <c r="K906" s="3"/>
      <c r="L906" s="3"/>
      <c r="M906" s="3"/>
      <c r="N906" s="3"/>
      <c r="O906" s="3"/>
      <c r="P906" s="34">
        <f t="shared" si="39"/>
        <v>0</v>
      </c>
      <c r="Q906" s="35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/>
      <c r="X906" s="3"/>
      <c r="Y906" s="3">
        <v>0</v>
      </c>
      <c r="Z906" s="3">
        <v>0</v>
      </c>
      <c r="AA906" s="3">
        <v>0</v>
      </c>
      <c r="AB906" s="3">
        <v>0</v>
      </c>
      <c r="AC906" s="36">
        <f t="shared" si="40"/>
        <v>0</v>
      </c>
      <c r="AD906" s="37">
        <f t="shared" si="41"/>
        <v>0</v>
      </c>
    </row>
    <row r="907" spans="1:30" hidden="1" x14ac:dyDescent="0.25">
      <c r="A907" s="29">
        <v>895</v>
      </c>
      <c r="B907" s="61"/>
      <c r="C907" s="61"/>
      <c r="D907" s="31">
        <v>890210928</v>
      </c>
      <c r="E907" s="31">
        <v>211368013</v>
      </c>
      <c r="F907" s="61" t="s">
        <v>1059</v>
      </c>
      <c r="G907" s="33">
        <v>0</v>
      </c>
      <c r="H907" s="33">
        <v>0</v>
      </c>
      <c r="I907" s="3"/>
      <c r="J907" s="3"/>
      <c r="K907" s="3"/>
      <c r="L907" s="3"/>
      <c r="M907" s="3"/>
      <c r="N907" s="3"/>
      <c r="O907" s="3"/>
      <c r="P907" s="34">
        <f t="shared" si="39"/>
        <v>0</v>
      </c>
      <c r="Q907" s="35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/>
      <c r="X907" s="3"/>
      <c r="Y907" s="3">
        <v>0</v>
      </c>
      <c r="Z907" s="3">
        <v>0</v>
      </c>
      <c r="AA907" s="3">
        <v>0</v>
      </c>
      <c r="AB907" s="3">
        <v>0</v>
      </c>
      <c r="AC907" s="36">
        <f t="shared" si="40"/>
        <v>0</v>
      </c>
      <c r="AD907" s="37">
        <f t="shared" si="41"/>
        <v>0</v>
      </c>
    </row>
    <row r="908" spans="1:30" hidden="1" x14ac:dyDescent="0.25">
      <c r="A908" s="38">
        <v>896</v>
      </c>
      <c r="B908" s="61"/>
      <c r="C908" s="61"/>
      <c r="D908" s="31">
        <v>800099455</v>
      </c>
      <c r="E908" s="31">
        <v>212068020</v>
      </c>
      <c r="F908" s="61" t="s">
        <v>630</v>
      </c>
      <c r="G908" s="33">
        <v>0</v>
      </c>
      <c r="H908" s="33">
        <v>0</v>
      </c>
      <c r="I908" s="3"/>
      <c r="J908" s="3"/>
      <c r="K908" s="3"/>
      <c r="L908" s="3"/>
      <c r="M908" s="3"/>
      <c r="N908" s="3"/>
      <c r="O908" s="3"/>
      <c r="P908" s="34">
        <f t="shared" si="39"/>
        <v>0</v>
      </c>
      <c r="Q908" s="35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/>
      <c r="X908" s="3"/>
      <c r="Y908" s="3">
        <v>0</v>
      </c>
      <c r="Z908" s="3">
        <v>0</v>
      </c>
      <c r="AA908" s="3">
        <v>0</v>
      </c>
      <c r="AB908" s="3">
        <v>0</v>
      </c>
      <c r="AC908" s="36">
        <f t="shared" si="40"/>
        <v>0</v>
      </c>
      <c r="AD908" s="37">
        <f t="shared" si="41"/>
        <v>0</v>
      </c>
    </row>
    <row r="909" spans="1:30" hidden="1" x14ac:dyDescent="0.25">
      <c r="A909" s="29">
        <v>897</v>
      </c>
      <c r="B909" s="61"/>
      <c r="C909" s="61"/>
      <c r="D909" s="31">
        <v>890205334</v>
      </c>
      <c r="E909" s="31">
        <v>215168051</v>
      </c>
      <c r="F909" s="61" t="s">
        <v>1060</v>
      </c>
      <c r="G909" s="33">
        <v>0</v>
      </c>
      <c r="H909" s="33">
        <v>0</v>
      </c>
      <c r="I909" s="3"/>
      <c r="J909" s="3"/>
      <c r="K909" s="3"/>
      <c r="L909" s="3"/>
      <c r="M909" s="3"/>
      <c r="N909" s="3"/>
      <c r="O909" s="3"/>
      <c r="P909" s="34">
        <f t="shared" si="39"/>
        <v>0</v>
      </c>
      <c r="Q909" s="35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/>
      <c r="X909" s="3"/>
      <c r="Y909" s="3">
        <v>0</v>
      </c>
      <c r="Z909" s="3">
        <v>0</v>
      </c>
      <c r="AA909" s="3">
        <v>0</v>
      </c>
      <c r="AB909" s="3">
        <v>0</v>
      </c>
      <c r="AC909" s="36">
        <f t="shared" si="40"/>
        <v>0</v>
      </c>
      <c r="AD909" s="37">
        <f t="shared" si="41"/>
        <v>0</v>
      </c>
    </row>
    <row r="910" spans="1:30" hidden="1" x14ac:dyDescent="0.25">
      <c r="A910" s="38">
        <v>898</v>
      </c>
      <c r="B910" s="61"/>
      <c r="C910" s="61"/>
      <c r="D910" s="31">
        <v>890206033</v>
      </c>
      <c r="E910" s="31">
        <v>217768077</v>
      </c>
      <c r="F910" s="61" t="s">
        <v>322</v>
      </c>
      <c r="G910" s="33">
        <v>0</v>
      </c>
      <c r="H910" s="33">
        <v>0</v>
      </c>
      <c r="I910" s="3"/>
      <c r="J910" s="3"/>
      <c r="K910" s="3"/>
      <c r="L910" s="3"/>
      <c r="M910" s="3"/>
      <c r="N910" s="3"/>
      <c r="O910" s="3"/>
      <c r="P910" s="34">
        <f t="shared" ref="P910:P973" si="42">SUM(G910:N910)</f>
        <v>0</v>
      </c>
      <c r="Q910" s="35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/>
      <c r="X910" s="3"/>
      <c r="Y910" s="3">
        <v>0</v>
      </c>
      <c r="Z910" s="3">
        <v>0</v>
      </c>
      <c r="AA910" s="3">
        <v>0</v>
      </c>
      <c r="AB910" s="3">
        <v>0</v>
      </c>
      <c r="AC910" s="36">
        <f t="shared" ref="AC910:AC973" si="43">SUM(R910:AB910)</f>
        <v>0</v>
      </c>
      <c r="AD910" s="37">
        <f t="shared" ref="AD910:AD973" si="44">+P910+Q910-AC910</f>
        <v>0</v>
      </c>
    </row>
    <row r="911" spans="1:30" hidden="1" x14ac:dyDescent="0.25">
      <c r="A911" s="29">
        <v>899</v>
      </c>
      <c r="B911" s="61"/>
      <c r="C911" s="61"/>
      <c r="D911" s="31">
        <v>890210932</v>
      </c>
      <c r="E911" s="31">
        <v>217968079</v>
      </c>
      <c r="F911" s="61" t="s">
        <v>1061</v>
      </c>
      <c r="G911" s="33">
        <v>0</v>
      </c>
      <c r="H911" s="33">
        <v>0</v>
      </c>
      <c r="I911" s="3"/>
      <c r="J911" s="3"/>
      <c r="K911" s="3"/>
      <c r="L911" s="3"/>
      <c r="M911" s="3"/>
      <c r="N911" s="3"/>
      <c r="O911" s="3"/>
      <c r="P911" s="34">
        <f t="shared" si="42"/>
        <v>0</v>
      </c>
      <c r="Q911" s="35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/>
      <c r="X911" s="3"/>
      <c r="Y911" s="3">
        <v>0</v>
      </c>
      <c r="Z911" s="3">
        <v>0</v>
      </c>
      <c r="AA911" s="3">
        <v>0</v>
      </c>
      <c r="AB911" s="3">
        <v>0</v>
      </c>
      <c r="AC911" s="36">
        <f t="shared" si="43"/>
        <v>0</v>
      </c>
      <c r="AD911" s="37">
        <f t="shared" si="44"/>
        <v>0</v>
      </c>
    </row>
    <row r="912" spans="1:30" hidden="1" x14ac:dyDescent="0.25">
      <c r="A912" s="38">
        <v>900</v>
      </c>
      <c r="B912" s="61"/>
      <c r="C912" s="61"/>
      <c r="D912" s="31">
        <v>890208119</v>
      </c>
      <c r="E912" s="31">
        <v>219268092</v>
      </c>
      <c r="F912" s="61" t="s">
        <v>325</v>
      </c>
      <c r="G912" s="33">
        <v>0</v>
      </c>
      <c r="H912" s="33">
        <v>0</v>
      </c>
      <c r="I912" s="3"/>
      <c r="J912" s="3"/>
      <c r="K912" s="3"/>
      <c r="L912" s="3"/>
      <c r="M912" s="3"/>
      <c r="N912" s="3"/>
      <c r="O912" s="3"/>
      <c r="P912" s="34">
        <f t="shared" si="42"/>
        <v>0</v>
      </c>
      <c r="Q912" s="35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/>
      <c r="X912" s="3"/>
      <c r="Y912" s="3">
        <v>0</v>
      </c>
      <c r="Z912" s="3">
        <v>0</v>
      </c>
      <c r="AA912" s="3">
        <v>0</v>
      </c>
      <c r="AB912" s="3">
        <v>0</v>
      </c>
      <c r="AC912" s="36">
        <f t="shared" si="43"/>
        <v>0</v>
      </c>
      <c r="AD912" s="37">
        <f t="shared" si="44"/>
        <v>0</v>
      </c>
    </row>
    <row r="913" spans="1:30" hidden="1" x14ac:dyDescent="0.25">
      <c r="A913" s="29">
        <v>901</v>
      </c>
      <c r="B913" s="61"/>
      <c r="C913" s="61"/>
      <c r="D913" s="31">
        <v>890210890</v>
      </c>
      <c r="E913" s="31">
        <v>210168101</v>
      </c>
      <c r="F913" s="61" t="s">
        <v>646</v>
      </c>
      <c r="G913" s="33">
        <v>0</v>
      </c>
      <c r="H913" s="33">
        <v>0</v>
      </c>
      <c r="I913" s="3"/>
      <c r="J913" s="3"/>
      <c r="K913" s="3"/>
      <c r="L913" s="3"/>
      <c r="M913" s="3"/>
      <c r="N913" s="3"/>
      <c r="O913" s="3"/>
      <c r="P913" s="34">
        <f t="shared" si="42"/>
        <v>0</v>
      </c>
      <c r="Q913" s="35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/>
      <c r="X913" s="3"/>
      <c r="Y913" s="3">
        <v>0</v>
      </c>
      <c r="Z913" s="3">
        <v>0</v>
      </c>
      <c r="AA913" s="3">
        <v>0</v>
      </c>
      <c r="AB913" s="3">
        <v>0</v>
      </c>
      <c r="AC913" s="36">
        <f t="shared" si="43"/>
        <v>0</v>
      </c>
      <c r="AD913" s="37">
        <f t="shared" si="44"/>
        <v>0</v>
      </c>
    </row>
    <row r="914" spans="1:30" hidden="1" x14ac:dyDescent="0.25">
      <c r="A914" s="38">
        <v>902</v>
      </c>
      <c r="B914" s="61"/>
      <c r="C914" s="61"/>
      <c r="D914" s="31">
        <v>890205575</v>
      </c>
      <c r="E914" s="31">
        <v>212168121</v>
      </c>
      <c r="F914" s="61" t="s">
        <v>738</v>
      </c>
      <c r="G914" s="33">
        <v>0</v>
      </c>
      <c r="H914" s="33">
        <v>0</v>
      </c>
      <c r="I914" s="3"/>
      <c r="J914" s="3"/>
      <c r="K914" s="3"/>
      <c r="L914" s="3"/>
      <c r="M914" s="3"/>
      <c r="N914" s="3"/>
      <c r="O914" s="3"/>
      <c r="P914" s="34">
        <f t="shared" si="42"/>
        <v>0</v>
      </c>
      <c r="Q914" s="35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/>
      <c r="X914" s="3"/>
      <c r="Y914" s="3">
        <v>0</v>
      </c>
      <c r="Z914" s="3">
        <v>0</v>
      </c>
      <c r="AA914" s="3">
        <v>0</v>
      </c>
      <c r="AB914" s="3">
        <v>0</v>
      </c>
      <c r="AC914" s="36">
        <f t="shared" si="43"/>
        <v>0</v>
      </c>
      <c r="AD914" s="37">
        <f t="shared" si="44"/>
        <v>0</v>
      </c>
    </row>
    <row r="915" spans="1:30" hidden="1" x14ac:dyDescent="0.25">
      <c r="A915" s="29">
        <v>903</v>
      </c>
      <c r="B915" s="61"/>
      <c r="C915" s="61"/>
      <c r="D915" s="31">
        <v>890210967</v>
      </c>
      <c r="E915" s="31">
        <v>213268132</v>
      </c>
      <c r="F915" s="61" t="s">
        <v>1062</v>
      </c>
      <c r="G915" s="33">
        <v>0</v>
      </c>
      <c r="H915" s="33">
        <v>0</v>
      </c>
      <c r="I915" s="3"/>
      <c r="J915" s="3"/>
      <c r="K915" s="3"/>
      <c r="L915" s="3"/>
      <c r="M915" s="3"/>
      <c r="N915" s="3"/>
      <c r="O915" s="3"/>
      <c r="P915" s="34">
        <f t="shared" si="42"/>
        <v>0</v>
      </c>
      <c r="Q915" s="35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/>
      <c r="X915" s="3"/>
      <c r="Y915" s="3">
        <v>0</v>
      </c>
      <c r="Z915" s="3">
        <v>0</v>
      </c>
      <c r="AA915" s="3">
        <v>0</v>
      </c>
      <c r="AB915" s="3">
        <v>0</v>
      </c>
      <c r="AC915" s="36">
        <f t="shared" si="43"/>
        <v>0</v>
      </c>
      <c r="AD915" s="37">
        <f t="shared" si="44"/>
        <v>0</v>
      </c>
    </row>
    <row r="916" spans="1:30" hidden="1" x14ac:dyDescent="0.25">
      <c r="A916" s="38">
        <v>904</v>
      </c>
      <c r="B916" s="61"/>
      <c r="C916" s="61"/>
      <c r="D916" s="31">
        <v>890205119</v>
      </c>
      <c r="E916" s="31">
        <v>214768147</v>
      </c>
      <c r="F916" s="61" t="s">
        <v>1063</v>
      </c>
      <c r="G916" s="33">
        <v>0</v>
      </c>
      <c r="H916" s="33">
        <v>0</v>
      </c>
      <c r="I916" s="3"/>
      <c r="J916" s="3"/>
      <c r="K916" s="3"/>
      <c r="L916" s="3"/>
      <c r="M916" s="3"/>
      <c r="N916" s="3"/>
      <c r="O916" s="3"/>
      <c r="P916" s="34">
        <f t="shared" si="42"/>
        <v>0</v>
      </c>
      <c r="Q916" s="35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/>
      <c r="X916" s="3"/>
      <c r="Y916" s="3">
        <v>0</v>
      </c>
      <c r="Z916" s="3">
        <v>0</v>
      </c>
      <c r="AA916" s="3">
        <v>0</v>
      </c>
      <c r="AB916" s="3">
        <v>0</v>
      </c>
      <c r="AC916" s="36">
        <f t="shared" si="43"/>
        <v>0</v>
      </c>
      <c r="AD916" s="37">
        <f t="shared" si="44"/>
        <v>0</v>
      </c>
    </row>
    <row r="917" spans="1:30" hidden="1" x14ac:dyDescent="0.25">
      <c r="A917" s="29">
        <v>905</v>
      </c>
      <c r="B917" s="61"/>
      <c r="C917" s="61"/>
      <c r="D917" s="31">
        <v>890210933</v>
      </c>
      <c r="E917" s="31">
        <v>215268152</v>
      </c>
      <c r="F917" s="61" t="s">
        <v>1064</v>
      </c>
      <c r="G917" s="33">
        <v>0</v>
      </c>
      <c r="H917" s="33">
        <v>0</v>
      </c>
      <c r="I917" s="3"/>
      <c r="J917" s="3"/>
      <c r="K917" s="3"/>
      <c r="L917" s="3"/>
      <c r="M917" s="3"/>
      <c r="N917" s="3"/>
      <c r="O917" s="3"/>
      <c r="P917" s="34">
        <f t="shared" si="42"/>
        <v>0</v>
      </c>
      <c r="Q917" s="35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/>
      <c r="X917" s="3"/>
      <c r="Y917" s="3">
        <v>0</v>
      </c>
      <c r="Z917" s="3">
        <v>0</v>
      </c>
      <c r="AA917" s="3">
        <v>0</v>
      </c>
      <c r="AB917" s="3">
        <v>0</v>
      </c>
      <c r="AC917" s="36">
        <f t="shared" si="43"/>
        <v>0</v>
      </c>
      <c r="AD917" s="37">
        <f t="shared" si="44"/>
        <v>0</v>
      </c>
    </row>
    <row r="918" spans="1:30" hidden="1" x14ac:dyDescent="0.25">
      <c r="A918" s="38">
        <v>906</v>
      </c>
      <c r="B918" s="61"/>
      <c r="C918" s="61"/>
      <c r="D918" s="31">
        <v>890204699</v>
      </c>
      <c r="E918" s="31">
        <v>216068160</v>
      </c>
      <c r="F918" s="61" t="s">
        <v>1065</v>
      </c>
      <c r="G918" s="33">
        <v>0</v>
      </c>
      <c r="H918" s="33">
        <v>0</v>
      </c>
      <c r="I918" s="3"/>
      <c r="J918" s="3"/>
      <c r="K918" s="3"/>
      <c r="L918" s="3"/>
      <c r="M918" s="3"/>
      <c r="N918" s="3"/>
      <c r="O918" s="3"/>
      <c r="P918" s="34">
        <f t="shared" si="42"/>
        <v>0</v>
      </c>
      <c r="Q918" s="35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/>
      <c r="X918" s="3"/>
      <c r="Y918" s="3">
        <v>0</v>
      </c>
      <c r="Z918" s="3">
        <v>0</v>
      </c>
      <c r="AA918" s="3">
        <v>0</v>
      </c>
      <c r="AB918" s="3">
        <v>0</v>
      </c>
      <c r="AC918" s="36">
        <f t="shared" si="43"/>
        <v>0</v>
      </c>
      <c r="AD918" s="37">
        <f t="shared" si="44"/>
        <v>0</v>
      </c>
    </row>
    <row r="919" spans="1:30" hidden="1" x14ac:dyDescent="0.25">
      <c r="A919" s="29">
        <v>907</v>
      </c>
      <c r="B919" s="61"/>
      <c r="C919" s="61"/>
      <c r="D919" s="31">
        <v>890209889</v>
      </c>
      <c r="E919" s="31">
        <v>216268162</v>
      </c>
      <c r="F919" s="61" t="s">
        <v>1066</v>
      </c>
      <c r="G919" s="33">
        <v>0</v>
      </c>
      <c r="H919" s="33">
        <v>0</v>
      </c>
      <c r="I919" s="3"/>
      <c r="J919" s="3"/>
      <c r="K919" s="3"/>
      <c r="L919" s="3"/>
      <c r="M919" s="3"/>
      <c r="N919" s="3"/>
      <c r="O919" s="3"/>
      <c r="P919" s="34">
        <f t="shared" si="42"/>
        <v>0</v>
      </c>
      <c r="Q919" s="35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/>
      <c r="X919" s="3"/>
      <c r="Y919" s="3">
        <v>0</v>
      </c>
      <c r="Z919" s="3">
        <v>0</v>
      </c>
      <c r="AA919" s="3">
        <v>0</v>
      </c>
      <c r="AB919" s="3">
        <v>0</v>
      </c>
      <c r="AC919" s="36">
        <f t="shared" si="43"/>
        <v>0</v>
      </c>
      <c r="AD919" s="37">
        <f t="shared" si="44"/>
        <v>0</v>
      </c>
    </row>
    <row r="920" spans="1:30" hidden="1" x14ac:dyDescent="0.25">
      <c r="A920" s="38">
        <v>908</v>
      </c>
      <c r="B920" s="61"/>
      <c r="C920" s="61"/>
      <c r="D920" s="31">
        <v>890205063</v>
      </c>
      <c r="E920" s="31">
        <v>216768167</v>
      </c>
      <c r="F920" s="61" t="s">
        <v>1067</v>
      </c>
      <c r="G920" s="33">
        <v>0</v>
      </c>
      <c r="H920" s="33">
        <v>0</v>
      </c>
      <c r="I920" s="3"/>
      <c r="J920" s="3"/>
      <c r="K920" s="3"/>
      <c r="L920" s="3"/>
      <c r="M920" s="3"/>
      <c r="N920" s="3"/>
      <c r="O920" s="3"/>
      <c r="P920" s="34">
        <f t="shared" si="42"/>
        <v>0</v>
      </c>
      <c r="Q920" s="35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/>
      <c r="X920" s="3"/>
      <c r="Y920" s="3">
        <v>0</v>
      </c>
      <c r="Z920" s="3">
        <v>0</v>
      </c>
      <c r="AA920" s="3">
        <v>0</v>
      </c>
      <c r="AB920" s="3">
        <v>0</v>
      </c>
      <c r="AC920" s="36">
        <f t="shared" si="43"/>
        <v>0</v>
      </c>
      <c r="AD920" s="37">
        <f t="shared" si="44"/>
        <v>0</v>
      </c>
    </row>
    <row r="921" spans="1:30" hidden="1" x14ac:dyDescent="0.25">
      <c r="A921" s="29">
        <v>909</v>
      </c>
      <c r="B921" s="61"/>
      <c r="C921" s="61"/>
      <c r="D921" s="31">
        <v>890206724</v>
      </c>
      <c r="E921" s="31">
        <v>216968169</v>
      </c>
      <c r="F921" s="61" t="s">
        <v>1068</v>
      </c>
      <c r="G921" s="33">
        <v>0</v>
      </c>
      <c r="H921" s="33">
        <v>0</v>
      </c>
      <c r="I921" s="3"/>
      <c r="J921" s="3"/>
      <c r="K921" s="3"/>
      <c r="L921" s="3"/>
      <c r="M921" s="3"/>
      <c r="N921" s="3"/>
      <c r="O921" s="3"/>
      <c r="P921" s="34">
        <f t="shared" si="42"/>
        <v>0</v>
      </c>
      <c r="Q921" s="35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/>
      <c r="X921" s="3"/>
      <c r="Y921" s="3">
        <v>0</v>
      </c>
      <c r="Z921" s="3">
        <v>0</v>
      </c>
      <c r="AA921" s="3">
        <v>0</v>
      </c>
      <c r="AB921" s="3">
        <v>0</v>
      </c>
      <c r="AC921" s="36">
        <f t="shared" si="43"/>
        <v>0</v>
      </c>
      <c r="AD921" s="37">
        <f t="shared" si="44"/>
        <v>0</v>
      </c>
    </row>
    <row r="922" spans="1:30" hidden="1" x14ac:dyDescent="0.25">
      <c r="A922" s="38">
        <v>910</v>
      </c>
      <c r="B922" s="61"/>
      <c r="C922" s="61"/>
      <c r="D922" s="31">
        <v>890206290</v>
      </c>
      <c r="E922" s="31">
        <v>217668176</v>
      </c>
      <c r="F922" s="61" t="s">
        <v>708</v>
      </c>
      <c r="G922" s="33">
        <v>0</v>
      </c>
      <c r="H922" s="33">
        <v>0</v>
      </c>
      <c r="I922" s="3"/>
      <c r="J922" s="3"/>
      <c r="K922" s="3"/>
      <c r="L922" s="3"/>
      <c r="M922" s="3"/>
      <c r="N922" s="3"/>
      <c r="O922" s="3"/>
      <c r="P922" s="34">
        <f t="shared" si="42"/>
        <v>0</v>
      </c>
      <c r="Q922" s="35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/>
      <c r="X922" s="3"/>
      <c r="Y922" s="3">
        <v>0</v>
      </c>
      <c r="Z922" s="3">
        <v>0</v>
      </c>
      <c r="AA922" s="3">
        <v>0</v>
      </c>
      <c r="AB922" s="3">
        <v>0</v>
      </c>
      <c r="AC922" s="36">
        <f t="shared" si="43"/>
        <v>0</v>
      </c>
      <c r="AD922" s="37">
        <f t="shared" si="44"/>
        <v>0</v>
      </c>
    </row>
    <row r="923" spans="1:30" hidden="1" x14ac:dyDescent="0.25">
      <c r="A923" s="29">
        <v>911</v>
      </c>
      <c r="B923" s="61"/>
      <c r="C923" s="61"/>
      <c r="D923" s="31">
        <v>890208098</v>
      </c>
      <c r="E923" s="31">
        <v>217968179</v>
      </c>
      <c r="F923" s="61" t="s">
        <v>1069</v>
      </c>
      <c r="G923" s="33">
        <v>0</v>
      </c>
      <c r="H923" s="33">
        <v>0</v>
      </c>
      <c r="I923" s="3"/>
      <c r="J923" s="3"/>
      <c r="K923" s="3"/>
      <c r="L923" s="3"/>
      <c r="M923" s="3"/>
      <c r="N923" s="3"/>
      <c r="O923" s="3"/>
      <c r="P923" s="34">
        <f t="shared" si="42"/>
        <v>0</v>
      </c>
      <c r="Q923" s="35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/>
      <c r="X923" s="3"/>
      <c r="Y923" s="3">
        <v>0</v>
      </c>
      <c r="Z923" s="3">
        <v>0</v>
      </c>
      <c r="AA923" s="3">
        <v>0</v>
      </c>
      <c r="AB923" s="3">
        <v>0</v>
      </c>
      <c r="AC923" s="36">
        <f t="shared" si="43"/>
        <v>0</v>
      </c>
      <c r="AD923" s="37">
        <f t="shared" si="44"/>
        <v>0</v>
      </c>
    </row>
    <row r="924" spans="1:30" hidden="1" x14ac:dyDescent="0.25">
      <c r="A924" s="38">
        <v>912</v>
      </c>
      <c r="B924" s="61"/>
      <c r="C924" s="61"/>
      <c r="D924" s="31">
        <v>890208363</v>
      </c>
      <c r="E924" s="31">
        <v>219068190</v>
      </c>
      <c r="F924" s="61" t="s">
        <v>1070</v>
      </c>
      <c r="G924" s="33">
        <v>0</v>
      </c>
      <c r="H924" s="33">
        <v>0</v>
      </c>
      <c r="I924" s="3"/>
      <c r="J924" s="3"/>
      <c r="K924" s="3"/>
      <c r="L924" s="3"/>
      <c r="M924" s="3"/>
      <c r="N924" s="3"/>
      <c r="O924" s="3"/>
      <c r="P924" s="34">
        <f t="shared" si="42"/>
        <v>0</v>
      </c>
      <c r="Q924" s="35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/>
      <c r="X924" s="3"/>
      <c r="Y924" s="3">
        <v>0</v>
      </c>
      <c r="Z924" s="3">
        <v>0</v>
      </c>
      <c r="AA924" s="3">
        <v>0</v>
      </c>
      <c r="AB924" s="3">
        <v>0</v>
      </c>
      <c r="AC924" s="36">
        <f t="shared" si="43"/>
        <v>0</v>
      </c>
      <c r="AD924" s="37">
        <f t="shared" si="44"/>
        <v>0</v>
      </c>
    </row>
    <row r="925" spans="1:30" hidden="1" x14ac:dyDescent="0.25">
      <c r="A925" s="29">
        <v>913</v>
      </c>
      <c r="B925" s="61"/>
      <c r="C925" s="61"/>
      <c r="D925" s="31">
        <v>800104060</v>
      </c>
      <c r="E925" s="31">
        <v>210768207</v>
      </c>
      <c r="F925" s="61" t="s">
        <v>343</v>
      </c>
      <c r="G925" s="33">
        <v>0</v>
      </c>
      <c r="H925" s="33">
        <v>0</v>
      </c>
      <c r="I925" s="3"/>
      <c r="J925" s="3"/>
      <c r="K925" s="3"/>
      <c r="L925" s="3"/>
      <c r="M925" s="3"/>
      <c r="N925" s="3"/>
      <c r="O925" s="3"/>
      <c r="P925" s="34">
        <f t="shared" si="42"/>
        <v>0</v>
      </c>
      <c r="Q925" s="35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/>
      <c r="X925" s="3"/>
      <c r="Y925" s="3">
        <v>0</v>
      </c>
      <c r="Z925" s="3">
        <v>0</v>
      </c>
      <c r="AA925" s="3">
        <v>0</v>
      </c>
      <c r="AB925" s="3">
        <v>0</v>
      </c>
      <c r="AC925" s="36">
        <f t="shared" si="43"/>
        <v>0</v>
      </c>
      <c r="AD925" s="37">
        <f t="shared" si="44"/>
        <v>0</v>
      </c>
    </row>
    <row r="926" spans="1:30" hidden="1" x14ac:dyDescent="0.25">
      <c r="A926" s="38">
        <v>914</v>
      </c>
      <c r="B926" s="61"/>
      <c r="C926" s="61"/>
      <c r="D926" s="31">
        <v>890208947</v>
      </c>
      <c r="E926" s="31">
        <v>210968209</v>
      </c>
      <c r="F926" s="61" t="s">
        <v>1071</v>
      </c>
      <c r="G926" s="33">
        <v>0</v>
      </c>
      <c r="H926" s="33">
        <v>0</v>
      </c>
      <c r="I926" s="3"/>
      <c r="J926" s="3"/>
      <c r="K926" s="3"/>
      <c r="L926" s="3"/>
      <c r="M926" s="3"/>
      <c r="N926" s="3"/>
      <c r="O926" s="3"/>
      <c r="P926" s="34">
        <f t="shared" si="42"/>
        <v>0</v>
      </c>
      <c r="Q926" s="35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/>
      <c r="X926" s="3"/>
      <c r="Y926" s="3">
        <v>0</v>
      </c>
      <c r="Z926" s="3">
        <v>0</v>
      </c>
      <c r="AA926" s="3">
        <v>0</v>
      </c>
      <c r="AB926" s="3">
        <v>0</v>
      </c>
      <c r="AC926" s="36">
        <f t="shared" si="43"/>
        <v>0</v>
      </c>
      <c r="AD926" s="37">
        <f t="shared" si="44"/>
        <v>0</v>
      </c>
    </row>
    <row r="927" spans="1:30" hidden="1" x14ac:dyDescent="0.25">
      <c r="A927" s="29">
        <v>915</v>
      </c>
      <c r="B927" s="61"/>
      <c r="C927" s="61"/>
      <c r="D927" s="31">
        <v>890206058</v>
      </c>
      <c r="E927" s="31">
        <v>211168211</v>
      </c>
      <c r="F927" s="61" t="s">
        <v>1072</v>
      </c>
      <c r="G927" s="33">
        <v>0</v>
      </c>
      <c r="H927" s="33">
        <v>0</v>
      </c>
      <c r="I927" s="3"/>
      <c r="J927" s="3"/>
      <c r="K927" s="3"/>
      <c r="L927" s="3"/>
      <c r="M927" s="3"/>
      <c r="N927" s="3"/>
      <c r="O927" s="3"/>
      <c r="P927" s="34">
        <f t="shared" si="42"/>
        <v>0</v>
      </c>
      <c r="Q927" s="35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/>
      <c r="X927" s="3"/>
      <c r="Y927" s="3">
        <v>0</v>
      </c>
      <c r="Z927" s="3">
        <v>0</v>
      </c>
      <c r="AA927" s="3">
        <v>0</v>
      </c>
      <c r="AB927" s="3">
        <v>0</v>
      </c>
      <c r="AC927" s="36">
        <f t="shared" si="43"/>
        <v>0</v>
      </c>
      <c r="AD927" s="37">
        <f t="shared" si="44"/>
        <v>0</v>
      </c>
    </row>
    <row r="928" spans="1:30" hidden="1" x14ac:dyDescent="0.25">
      <c r="A928" s="38">
        <v>916</v>
      </c>
      <c r="B928" s="61"/>
      <c r="C928" s="61"/>
      <c r="D928" s="31">
        <v>890205058</v>
      </c>
      <c r="E928" s="31">
        <v>211768217</v>
      </c>
      <c r="F928" s="61" t="s">
        <v>1073</v>
      </c>
      <c r="G928" s="33">
        <v>0</v>
      </c>
      <c r="H928" s="33">
        <v>0</v>
      </c>
      <c r="I928" s="3"/>
      <c r="J928" s="3"/>
      <c r="K928" s="3"/>
      <c r="L928" s="3"/>
      <c r="M928" s="3"/>
      <c r="N928" s="3"/>
      <c r="O928" s="3"/>
      <c r="P928" s="34">
        <f t="shared" si="42"/>
        <v>0</v>
      </c>
      <c r="Q928" s="35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/>
      <c r="X928" s="3"/>
      <c r="Y928" s="3">
        <v>0</v>
      </c>
      <c r="Z928" s="3">
        <v>0</v>
      </c>
      <c r="AA928" s="3">
        <v>0</v>
      </c>
      <c r="AB928" s="3">
        <v>0</v>
      </c>
      <c r="AC928" s="36">
        <f t="shared" si="43"/>
        <v>0</v>
      </c>
      <c r="AD928" s="37">
        <f t="shared" si="44"/>
        <v>0</v>
      </c>
    </row>
    <row r="929" spans="1:30" hidden="1" x14ac:dyDescent="0.25">
      <c r="A929" s="29">
        <v>917</v>
      </c>
      <c r="B929" s="61"/>
      <c r="C929" s="61"/>
      <c r="D929" s="31">
        <v>800099489</v>
      </c>
      <c r="E929" s="31">
        <v>212968229</v>
      </c>
      <c r="F929" s="61" t="s">
        <v>1074</v>
      </c>
      <c r="G929" s="33">
        <v>0</v>
      </c>
      <c r="H929" s="33">
        <v>0</v>
      </c>
      <c r="I929" s="3"/>
      <c r="J929" s="3"/>
      <c r="K929" s="3"/>
      <c r="L929" s="3"/>
      <c r="M929" s="3"/>
      <c r="N929" s="3"/>
      <c r="O929" s="3"/>
      <c r="P929" s="34">
        <f t="shared" si="42"/>
        <v>0</v>
      </c>
      <c r="Q929" s="35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/>
      <c r="X929" s="3"/>
      <c r="Y929" s="3">
        <v>0</v>
      </c>
      <c r="Z929" s="3">
        <v>0</v>
      </c>
      <c r="AA929" s="3">
        <v>0</v>
      </c>
      <c r="AB929" s="3">
        <v>0</v>
      </c>
      <c r="AC929" s="36">
        <f t="shared" si="43"/>
        <v>0</v>
      </c>
      <c r="AD929" s="37">
        <f t="shared" si="44"/>
        <v>0</v>
      </c>
    </row>
    <row r="930" spans="1:30" hidden="1" x14ac:dyDescent="0.25">
      <c r="A930" s="38">
        <v>918</v>
      </c>
      <c r="B930" s="61"/>
      <c r="C930" s="61"/>
      <c r="D930" s="31">
        <v>890270859</v>
      </c>
      <c r="E930" s="31">
        <v>213568235</v>
      </c>
      <c r="F930" s="61" t="s">
        <v>1013</v>
      </c>
      <c r="G930" s="33">
        <v>0</v>
      </c>
      <c r="H930" s="33">
        <v>0</v>
      </c>
      <c r="I930" s="3"/>
      <c r="J930" s="3"/>
      <c r="K930" s="3"/>
      <c r="L930" s="3"/>
      <c r="M930" s="3"/>
      <c r="N930" s="3"/>
      <c r="O930" s="3"/>
      <c r="P930" s="34">
        <f t="shared" si="42"/>
        <v>0</v>
      </c>
      <c r="Q930" s="35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/>
      <c r="X930" s="3"/>
      <c r="Y930" s="3">
        <v>0</v>
      </c>
      <c r="Z930" s="3">
        <v>0</v>
      </c>
      <c r="AA930" s="3">
        <v>0</v>
      </c>
      <c r="AB930" s="3">
        <v>0</v>
      </c>
      <c r="AC930" s="36">
        <f t="shared" si="43"/>
        <v>0</v>
      </c>
      <c r="AD930" s="37">
        <f t="shared" si="44"/>
        <v>0</v>
      </c>
    </row>
    <row r="931" spans="1:30" hidden="1" x14ac:dyDescent="0.25">
      <c r="A931" s="29">
        <v>919</v>
      </c>
      <c r="B931" s="61"/>
      <c r="C931" s="61"/>
      <c r="D931" s="31">
        <v>890205439</v>
      </c>
      <c r="E931" s="31">
        <v>214568245</v>
      </c>
      <c r="F931" s="61" t="s">
        <v>1075</v>
      </c>
      <c r="G931" s="33">
        <v>0</v>
      </c>
      <c r="H931" s="33">
        <v>0</v>
      </c>
      <c r="I931" s="3"/>
      <c r="J931" s="3"/>
      <c r="K931" s="3"/>
      <c r="L931" s="3"/>
      <c r="M931" s="3"/>
      <c r="N931" s="3"/>
      <c r="O931" s="3"/>
      <c r="P931" s="34">
        <f t="shared" si="42"/>
        <v>0</v>
      </c>
      <c r="Q931" s="35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/>
      <c r="X931" s="3"/>
      <c r="Y931" s="3">
        <v>0</v>
      </c>
      <c r="Z931" s="3">
        <v>0</v>
      </c>
      <c r="AA931" s="3">
        <v>0</v>
      </c>
      <c r="AB931" s="3">
        <v>0</v>
      </c>
      <c r="AC931" s="36">
        <f t="shared" si="43"/>
        <v>0</v>
      </c>
      <c r="AD931" s="37">
        <f t="shared" si="44"/>
        <v>0</v>
      </c>
    </row>
    <row r="932" spans="1:30" hidden="1" x14ac:dyDescent="0.25">
      <c r="A932" s="38">
        <v>920</v>
      </c>
      <c r="B932" s="61"/>
      <c r="C932" s="61"/>
      <c r="D932" s="31">
        <v>800213967</v>
      </c>
      <c r="E932" s="31">
        <v>215068250</v>
      </c>
      <c r="F932" s="61" t="s">
        <v>456</v>
      </c>
      <c r="G932" s="33">
        <v>0</v>
      </c>
      <c r="H932" s="33">
        <v>0</v>
      </c>
      <c r="I932" s="3"/>
      <c r="J932" s="3"/>
      <c r="K932" s="3"/>
      <c r="L932" s="3"/>
      <c r="M932" s="3"/>
      <c r="N932" s="3"/>
      <c r="O932" s="3"/>
      <c r="P932" s="34">
        <f t="shared" si="42"/>
        <v>0</v>
      </c>
      <c r="Q932" s="35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/>
      <c r="X932" s="3"/>
      <c r="Y932" s="3">
        <v>0</v>
      </c>
      <c r="Z932" s="3">
        <v>0</v>
      </c>
      <c r="AA932" s="3">
        <v>0</v>
      </c>
      <c r="AB932" s="3">
        <v>0</v>
      </c>
      <c r="AC932" s="36">
        <f t="shared" si="43"/>
        <v>0</v>
      </c>
      <c r="AD932" s="37">
        <f t="shared" si="44"/>
        <v>0</v>
      </c>
    </row>
    <row r="933" spans="1:30" hidden="1" x14ac:dyDescent="0.25">
      <c r="A933" s="29">
        <v>921</v>
      </c>
      <c r="B933" s="61"/>
      <c r="C933" s="61"/>
      <c r="D933" s="31">
        <v>890208199</v>
      </c>
      <c r="E933" s="31">
        <v>215568255</v>
      </c>
      <c r="F933" s="61" t="s">
        <v>1076</v>
      </c>
      <c r="G933" s="33">
        <v>0</v>
      </c>
      <c r="H933" s="33">
        <v>0</v>
      </c>
      <c r="I933" s="3"/>
      <c r="J933" s="3"/>
      <c r="K933" s="3"/>
      <c r="L933" s="3"/>
      <c r="M933" s="3"/>
      <c r="N933" s="3"/>
      <c r="O933" s="3"/>
      <c r="P933" s="34">
        <f t="shared" si="42"/>
        <v>0</v>
      </c>
      <c r="Q933" s="35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/>
      <c r="X933" s="3"/>
      <c r="Y933" s="3">
        <v>0</v>
      </c>
      <c r="Z933" s="3">
        <v>0</v>
      </c>
      <c r="AA933" s="3">
        <v>0</v>
      </c>
      <c r="AB933" s="3">
        <v>0</v>
      </c>
      <c r="AC933" s="36">
        <f t="shared" si="43"/>
        <v>0</v>
      </c>
      <c r="AD933" s="37">
        <f t="shared" si="44"/>
        <v>0</v>
      </c>
    </row>
    <row r="934" spans="1:30" hidden="1" x14ac:dyDescent="0.25">
      <c r="A934" s="38">
        <v>922</v>
      </c>
      <c r="B934" s="61"/>
      <c r="C934" s="61"/>
      <c r="D934" s="31">
        <v>890205114</v>
      </c>
      <c r="E934" s="31">
        <v>216468264</v>
      </c>
      <c r="F934" s="61" t="s">
        <v>1077</v>
      </c>
      <c r="G934" s="33">
        <v>0</v>
      </c>
      <c r="H934" s="33">
        <v>0</v>
      </c>
      <c r="I934" s="3"/>
      <c r="J934" s="3"/>
      <c r="K934" s="3"/>
      <c r="L934" s="3"/>
      <c r="M934" s="3"/>
      <c r="N934" s="3"/>
      <c r="O934" s="3"/>
      <c r="P934" s="34">
        <f t="shared" si="42"/>
        <v>0</v>
      </c>
      <c r="Q934" s="35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/>
      <c r="X934" s="3"/>
      <c r="Y934" s="3">
        <v>0</v>
      </c>
      <c r="Z934" s="3">
        <v>0</v>
      </c>
      <c r="AA934" s="3">
        <v>0</v>
      </c>
      <c r="AB934" s="3">
        <v>0</v>
      </c>
      <c r="AC934" s="36">
        <f t="shared" si="43"/>
        <v>0</v>
      </c>
      <c r="AD934" s="37">
        <f t="shared" si="44"/>
        <v>0</v>
      </c>
    </row>
    <row r="935" spans="1:30" hidden="1" x14ac:dyDescent="0.25">
      <c r="A935" s="29">
        <v>923</v>
      </c>
      <c r="B935" s="61"/>
      <c r="C935" s="61"/>
      <c r="D935" s="31">
        <v>890209666</v>
      </c>
      <c r="E935" s="31">
        <v>216668266</v>
      </c>
      <c r="F935" s="61" t="s">
        <v>1078</v>
      </c>
      <c r="G935" s="33">
        <v>0</v>
      </c>
      <c r="H935" s="33">
        <v>0</v>
      </c>
      <c r="I935" s="3"/>
      <c r="J935" s="3"/>
      <c r="K935" s="3"/>
      <c r="L935" s="3"/>
      <c r="M935" s="3"/>
      <c r="N935" s="3"/>
      <c r="O935" s="3"/>
      <c r="P935" s="34">
        <f t="shared" si="42"/>
        <v>0</v>
      </c>
      <c r="Q935" s="35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/>
      <c r="X935" s="3"/>
      <c r="Y935" s="3">
        <v>0</v>
      </c>
      <c r="Z935" s="3">
        <v>0</v>
      </c>
      <c r="AA935" s="3">
        <v>0</v>
      </c>
      <c r="AB935" s="3">
        <v>0</v>
      </c>
      <c r="AC935" s="36">
        <f t="shared" si="43"/>
        <v>0</v>
      </c>
      <c r="AD935" s="37">
        <f t="shared" si="44"/>
        <v>0</v>
      </c>
    </row>
    <row r="936" spans="1:30" hidden="1" x14ac:dyDescent="0.25">
      <c r="A936" s="38">
        <v>924</v>
      </c>
      <c r="B936" s="61"/>
      <c r="C936" s="61"/>
      <c r="D936" s="31">
        <v>890209640</v>
      </c>
      <c r="E936" s="31">
        <v>217168271</v>
      </c>
      <c r="F936" s="61" t="s">
        <v>1079</v>
      </c>
      <c r="G936" s="33">
        <v>0</v>
      </c>
      <c r="H936" s="33">
        <v>0</v>
      </c>
      <c r="I936" s="3"/>
      <c r="J936" s="3"/>
      <c r="K936" s="3"/>
      <c r="L936" s="3"/>
      <c r="M936" s="3"/>
      <c r="N936" s="3"/>
      <c r="O936" s="3"/>
      <c r="P936" s="34">
        <f t="shared" si="42"/>
        <v>0</v>
      </c>
      <c r="Q936" s="35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/>
      <c r="X936" s="3"/>
      <c r="Y936" s="3">
        <v>0</v>
      </c>
      <c r="Z936" s="3">
        <v>0</v>
      </c>
      <c r="AA936" s="3">
        <v>0</v>
      </c>
      <c r="AB936" s="3">
        <v>0</v>
      </c>
      <c r="AC936" s="36">
        <f t="shared" si="43"/>
        <v>0</v>
      </c>
      <c r="AD936" s="37">
        <f t="shared" si="44"/>
        <v>0</v>
      </c>
    </row>
    <row r="937" spans="1:30" hidden="1" x14ac:dyDescent="0.25">
      <c r="A937" s="29">
        <v>925</v>
      </c>
      <c r="B937" s="61"/>
      <c r="C937" s="61"/>
      <c r="D937" s="31">
        <v>890206722</v>
      </c>
      <c r="E937" s="31">
        <v>219668296</v>
      </c>
      <c r="F937" s="61" t="s">
        <v>1080</v>
      </c>
      <c r="G937" s="33">
        <v>0</v>
      </c>
      <c r="H937" s="33">
        <v>0</v>
      </c>
      <c r="I937" s="3"/>
      <c r="J937" s="3"/>
      <c r="K937" s="3"/>
      <c r="L937" s="3"/>
      <c r="M937" s="3"/>
      <c r="N937" s="3"/>
      <c r="O937" s="3"/>
      <c r="P937" s="34">
        <f t="shared" si="42"/>
        <v>0</v>
      </c>
      <c r="Q937" s="35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/>
      <c r="X937" s="3"/>
      <c r="Y937" s="3">
        <v>0</v>
      </c>
      <c r="Z937" s="3">
        <v>0</v>
      </c>
      <c r="AA937" s="3">
        <v>0</v>
      </c>
      <c r="AB937" s="3">
        <v>0</v>
      </c>
      <c r="AC937" s="36">
        <f t="shared" si="43"/>
        <v>0</v>
      </c>
      <c r="AD937" s="37">
        <f t="shared" si="44"/>
        <v>0</v>
      </c>
    </row>
    <row r="938" spans="1:30" hidden="1" x14ac:dyDescent="0.25">
      <c r="A938" s="38">
        <v>926</v>
      </c>
      <c r="B938" s="61"/>
      <c r="C938" s="61"/>
      <c r="D938" s="31">
        <v>800099691</v>
      </c>
      <c r="E938" s="31">
        <v>219868298</v>
      </c>
      <c r="F938" s="61" t="s">
        <v>1081</v>
      </c>
      <c r="G938" s="33">
        <v>0</v>
      </c>
      <c r="H938" s="33">
        <v>0</v>
      </c>
      <c r="I938" s="3"/>
      <c r="J938" s="3"/>
      <c r="K938" s="3"/>
      <c r="L938" s="3"/>
      <c r="M938" s="3"/>
      <c r="N938" s="3"/>
      <c r="O938" s="3"/>
      <c r="P938" s="34">
        <f t="shared" si="42"/>
        <v>0</v>
      </c>
      <c r="Q938" s="35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/>
      <c r="X938" s="3"/>
      <c r="Y938" s="3">
        <v>0</v>
      </c>
      <c r="Z938" s="3">
        <v>0</v>
      </c>
      <c r="AA938" s="3">
        <v>0</v>
      </c>
      <c r="AB938" s="3">
        <v>0</v>
      </c>
      <c r="AC938" s="36">
        <f t="shared" si="43"/>
        <v>0</v>
      </c>
      <c r="AD938" s="37">
        <f t="shared" si="44"/>
        <v>0</v>
      </c>
    </row>
    <row r="939" spans="1:30" hidden="1" x14ac:dyDescent="0.25">
      <c r="A939" s="29">
        <v>927</v>
      </c>
      <c r="B939" s="61"/>
      <c r="C939" s="61"/>
      <c r="D939" s="31">
        <v>890208360</v>
      </c>
      <c r="E939" s="31">
        <v>211868318</v>
      </c>
      <c r="F939" s="61" t="s">
        <v>1082</v>
      </c>
      <c r="G939" s="33">
        <v>0</v>
      </c>
      <c r="H939" s="33">
        <v>0</v>
      </c>
      <c r="I939" s="3"/>
      <c r="J939" s="3"/>
      <c r="K939" s="3"/>
      <c r="L939" s="3"/>
      <c r="M939" s="3"/>
      <c r="N939" s="3"/>
      <c r="O939" s="3"/>
      <c r="P939" s="34">
        <f t="shared" si="42"/>
        <v>0</v>
      </c>
      <c r="Q939" s="35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/>
      <c r="X939" s="3"/>
      <c r="Y939" s="3">
        <v>0</v>
      </c>
      <c r="Z939" s="3">
        <v>0</v>
      </c>
      <c r="AA939" s="3">
        <v>0</v>
      </c>
      <c r="AB939" s="3">
        <v>0</v>
      </c>
      <c r="AC939" s="36">
        <f t="shared" si="43"/>
        <v>0</v>
      </c>
      <c r="AD939" s="37">
        <f t="shared" si="44"/>
        <v>0</v>
      </c>
    </row>
    <row r="940" spans="1:30" hidden="1" x14ac:dyDescent="0.25">
      <c r="A940" s="38">
        <v>928</v>
      </c>
      <c r="B940" s="61"/>
      <c r="C940" s="61"/>
      <c r="D940" s="31">
        <v>800099694</v>
      </c>
      <c r="E940" s="31">
        <v>212068320</v>
      </c>
      <c r="F940" s="61" t="s">
        <v>357</v>
      </c>
      <c r="G940" s="33">
        <v>0</v>
      </c>
      <c r="H940" s="33">
        <v>0</v>
      </c>
      <c r="I940" s="3"/>
      <c r="J940" s="3"/>
      <c r="K940" s="3"/>
      <c r="L940" s="3"/>
      <c r="M940" s="3"/>
      <c r="N940" s="3"/>
      <c r="O940" s="3"/>
      <c r="P940" s="34">
        <f t="shared" si="42"/>
        <v>0</v>
      </c>
      <c r="Q940" s="35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/>
      <c r="X940" s="3"/>
      <c r="Y940" s="3">
        <v>0</v>
      </c>
      <c r="Z940" s="3">
        <v>0</v>
      </c>
      <c r="AA940" s="3">
        <v>0</v>
      </c>
      <c r="AB940" s="3">
        <v>0</v>
      </c>
      <c r="AC940" s="36">
        <f t="shared" si="43"/>
        <v>0</v>
      </c>
      <c r="AD940" s="37">
        <f t="shared" si="44"/>
        <v>0</v>
      </c>
    </row>
    <row r="941" spans="1:30" hidden="1" x14ac:dyDescent="0.25">
      <c r="A941" s="29">
        <v>929</v>
      </c>
      <c r="B941" s="61"/>
      <c r="C941" s="61"/>
      <c r="D941" s="31">
        <v>890204979</v>
      </c>
      <c r="E941" s="31">
        <v>212268322</v>
      </c>
      <c r="F941" s="61" t="s">
        <v>1083</v>
      </c>
      <c r="G941" s="33">
        <v>0</v>
      </c>
      <c r="H941" s="33">
        <v>0</v>
      </c>
      <c r="I941" s="3"/>
      <c r="J941" s="3"/>
      <c r="K941" s="3"/>
      <c r="L941" s="3"/>
      <c r="M941" s="3"/>
      <c r="N941" s="3"/>
      <c r="O941" s="3"/>
      <c r="P941" s="34">
        <f t="shared" si="42"/>
        <v>0</v>
      </c>
      <c r="Q941" s="35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/>
      <c r="X941" s="3"/>
      <c r="Y941" s="3">
        <v>0</v>
      </c>
      <c r="Z941" s="3">
        <v>0</v>
      </c>
      <c r="AA941" s="3">
        <v>0</v>
      </c>
      <c r="AB941" s="3">
        <v>0</v>
      </c>
      <c r="AC941" s="36">
        <f t="shared" si="43"/>
        <v>0</v>
      </c>
      <c r="AD941" s="37">
        <f t="shared" si="44"/>
        <v>0</v>
      </c>
    </row>
    <row r="942" spans="1:30" hidden="1" x14ac:dyDescent="0.25">
      <c r="A942" s="38">
        <v>930</v>
      </c>
      <c r="B942" s="61"/>
      <c r="C942" s="61"/>
      <c r="D942" s="31">
        <v>890210945</v>
      </c>
      <c r="E942" s="31">
        <v>212468324</v>
      </c>
      <c r="F942" s="61" t="s">
        <v>1084</v>
      </c>
      <c r="G942" s="33">
        <v>0</v>
      </c>
      <c r="H942" s="33">
        <v>0</v>
      </c>
      <c r="I942" s="3"/>
      <c r="J942" s="3"/>
      <c r="K942" s="3"/>
      <c r="L942" s="3"/>
      <c r="M942" s="3"/>
      <c r="N942" s="3"/>
      <c r="O942" s="3"/>
      <c r="P942" s="34">
        <f t="shared" si="42"/>
        <v>0</v>
      </c>
      <c r="Q942" s="35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/>
      <c r="X942" s="3"/>
      <c r="Y942" s="3">
        <v>0</v>
      </c>
      <c r="Z942" s="3">
        <v>0</v>
      </c>
      <c r="AA942" s="3">
        <v>0</v>
      </c>
      <c r="AB942" s="3">
        <v>0</v>
      </c>
      <c r="AC942" s="36">
        <f t="shared" si="43"/>
        <v>0</v>
      </c>
      <c r="AD942" s="37">
        <f t="shared" si="44"/>
        <v>0</v>
      </c>
    </row>
    <row r="943" spans="1:30" hidden="1" x14ac:dyDescent="0.25">
      <c r="A943" s="29">
        <v>931</v>
      </c>
      <c r="B943" s="61"/>
      <c r="C943" s="61"/>
      <c r="D943" s="31">
        <v>890207790</v>
      </c>
      <c r="E943" s="31">
        <v>212768327</v>
      </c>
      <c r="F943" s="61" t="s">
        <v>1085</v>
      </c>
      <c r="G943" s="33">
        <v>0</v>
      </c>
      <c r="H943" s="33">
        <v>0</v>
      </c>
      <c r="I943" s="3"/>
      <c r="J943" s="3"/>
      <c r="K943" s="3"/>
      <c r="L943" s="3"/>
      <c r="M943" s="3"/>
      <c r="N943" s="3"/>
      <c r="O943" s="3"/>
      <c r="P943" s="34">
        <f t="shared" si="42"/>
        <v>0</v>
      </c>
      <c r="Q943" s="35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/>
      <c r="X943" s="3"/>
      <c r="Y943" s="3">
        <v>0</v>
      </c>
      <c r="Z943" s="3">
        <v>0</v>
      </c>
      <c r="AA943" s="3">
        <v>0</v>
      </c>
      <c r="AB943" s="3">
        <v>0</v>
      </c>
      <c r="AC943" s="36">
        <f t="shared" si="43"/>
        <v>0</v>
      </c>
      <c r="AD943" s="37">
        <f t="shared" si="44"/>
        <v>0</v>
      </c>
    </row>
    <row r="944" spans="1:30" hidden="1" x14ac:dyDescent="0.25">
      <c r="A944" s="38">
        <v>932</v>
      </c>
      <c r="B944" s="61"/>
      <c r="C944" s="61"/>
      <c r="D944" s="31">
        <v>890210438</v>
      </c>
      <c r="E944" s="31">
        <v>214468344</v>
      </c>
      <c r="F944" s="61" t="s">
        <v>1086</v>
      </c>
      <c r="G944" s="33">
        <v>0</v>
      </c>
      <c r="H944" s="33">
        <v>0</v>
      </c>
      <c r="I944" s="3"/>
      <c r="J944" s="3"/>
      <c r="K944" s="3"/>
      <c r="L944" s="3"/>
      <c r="M944" s="3"/>
      <c r="N944" s="3"/>
      <c r="O944" s="3"/>
      <c r="P944" s="34">
        <f t="shared" si="42"/>
        <v>0</v>
      </c>
      <c r="Q944" s="35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/>
      <c r="X944" s="3"/>
      <c r="Y944" s="3">
        <v>0</v>
      </c>
      <c r="Z944" s="3">
        <v>0</v>
      </c>
      <c r="AA944" s="3">
        <v>0</v>
      </c>
      <c r="AB944" s="3">
        <v>0</v>
      </c>
      <c r="AC944" s="36">
        <f t="shared" si="43"/>
        <v>0</v>
      </c>
      <c r="AD944" s="37">
        <f t="shared" si="44"/>
        <v>0</v>
      </c>
    </row>
    <row r="945" spans="1:30" hidden="1" x14ac:dyDescent="0.25">
      <c r="A945" s="29">
        <v>933</v>
      </c>
      <c r="B945" s="61"/>
      <c r="C945" s="61"/>
      <c r="D945" s="31">
        <v>890210946</v>
      </c>
      <c r="E945" s="31">
        <v>216868368</v>
      </c>
      <c r="F945" s="61" t="s">
        <v>1087</v>
      </c>
      <c r="G945" s="33">
        <v>0</v>
      </c>
      <c r="H945" s="33">
        <v>0</v>
      </c>
      <c r="I945" s="3"/>
      <c r="J945" s="3"/>
      <c r="K945" s="3"/>
      <c r="L945" s="3"/>
      <c r="M945" s="3"/>
      <c r="N945" s="3"/>
      <c r="O945" s="3"/>
      <c r="P945" s="34">
        <f t="shared" si="42"/>
        <v>0</v>
      </c>
      <c r="Q945" s="35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/>
      <c r="X945" s="3"/>
      <c r="Y945" s="3">
        <v>0</v>
      </c>
      <c r="Z945" s="3">
        <v>0</v>
      </c>
      <c r="AA945" s="3">
        <v>0</v>
      </c>
      <c r="AB945" s="3">
        <v>0</v>
      </c>
      <c r="AC945" s="36">
        <f t="shared" si="43"/>
        <v>0</v>
      </c>
      <c r="AD945" s="37">
        <f t="shared" si="44"/>
        <v>0</v>
      </c>
    </row>
    <row r="946" spans="1:30" hidden="1" x14ac:dyDescent="0.25">
      <c r="A946" s="38">
        <v>934</v>
      </c>
      <c r="B946" s="61"/>
      <c r="C946" s="61"/>
      <c r="D946" s="31">
        <v>800124166</v>
      </c>
      <c r="E946" s="31">
        <v>217068370</v>
      </c>
      <c r="F946" s="61" t="s">
        <v>1088</v>
      </c>
      <c r="G946" s="33">
        <v>0</v>
      </c>
      <c r="H946" s="33">
        <v>0</v>
      </c>
      <c r="I946" s="3"/>
      <c r="J946" s="3"/>
      <c r="K946" s="3"/>
      <c r="L946" s="3"/>
      <c r="M946" s="3"/>
      <c r="N946" s="3"/>
      <c r="O946" s="3"/>
      <c r="P946" s="34">
        <f t="shared" si="42"/>
        <v>0</v>
      </c>
      <c r="Q946" s="35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/>
      <c r="X946" s="3"/>
      <c r="Y946" s="3">
        <v>0</v>
      </c>
      <c r="Z946" s="3">
        <v>0</v>
      </c>
      <c r="AA946" s="3">
        <v>0</v>
      </c>
      <c r="AB946" s="3">
        <v>0</v>
      </c>
      <c r="AC946" s="36">
        <f t="shared" si="43"/>
        <v>0</v>
      </c>
      <c r="AD946" s="37">
        <f t="shared" si="44"/>
        <v>0</v>
      </c>
    </row>
    <row r="947" spans="1:30" hidden="1" x14ac:dyDescent="0.25">
      <c r="A947" s="29">
        <v>935</v>
      </c>
      <c r="B947" s="61"/>
      <c r="C947" s="61"/>
      <c r="D947" s="31">
        <v>890210617</v>
      </c>
      <c r="E947" s="31">
        <v>217768377</v>
      </c>
      <c r="F947" s="61" t="s">
        <v>1089</v>
      </c>
      <c r="G947" s="33">
        <v>0</v>
      </c>
      <c r="H947" s="33">
        <v>0</v>
      </c>
      <c r="I947" s="3"/>
      <c r="J947" s="3"/>
      <c r="K947" s="3"/>
      <c r="L947" s="3"/>
      <c r="M947" s="3"/>
      <c r="N947" s="3"/>
      <c r="O947" s="3"/>
      <c r="P947" s="34">
        <f t="shared" si="42"/>
        <v>0</v>
      </c>
      <c r="Q947" s="35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/>
      <c r="X947" s="3"/>
      <c r="Y947" s="3">
        <v>0</v>
      </c>
      <c r="Z947" s="3">
        <v>0</v>
      </c>
      <c r="AA947" s="3">
        <v>0</v>
      </c>
      <c r="AB947" s="3">
        <v>0</v>
      </c>
      <c r="AC947" s="36">
        <f t="shared" si="43"/>
        <v>0</v>
      </c>
      <c r="AD947" s="37">
        <f t="shared" si="44"/>
        <v>0</v>
      </c>
    </row>
    <row r="948" spans="1:30" hidden="1" x14ac:dyDescent="0.25">
      <c r="A948" s="38">
        <v>936</v>
      </c>
      <c r="B948" s="61"/>
      <c r="C948" s="61"/>
      <c r="D948" s="31">
        <v>890210704</v>
      </c>
      <c r="E948" s="31">
        <v>218568385</v>
      </c>
      <c r="F948" s="61" t="s">
        <v>1090</v>
      </c>
      <c r="G948" s="33">
        <v>0</v>
      </c>
      <c r="H948" s="33">
        <v>0</v>
      </c>
      <c r="I948" s="3"/>
      <c r="J948" s="3"/>
      <c r="K948" s="3"/>
      <c r="L948" s="3"/>
      <c r="M948" s="3"/>
      <c r="N948" s="3"/>
      <c r="O948" s="3"/>
      <c r="P948" s="34">
        <f t="shared" si="42"/>
        <v>0</v>
      </c>
      <c r="Q948" s="35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/>
      <c r="X948" s="3"/>
      <c r="Y948" s="3">
        <v>0</v>
      </c>
      <c r="Z948" s="3">
        <v>0</v>
      </c>
      <c r="AA948" s="3">
        <v>0</v>
      </c>
      <c r="AB948" s="3">
        <v>0</v>
      </c>
      <c r="AC948" s="36">
        <f t="shared" si="43"/>
        <v>0</v>
      </c>
      <c r="AD948" s="37">
        <f t="shared" si="44"/>
        <v>0</v>
      </c>
    </row>
    <row r="949" spans="1:30" hidden="1" x14ac:dyDescent="0.25">
      <c r="A949" s="29">
        <v>937</v>
      </c>
      <c r="B949" s="61"/>
      <c r="C949" s="61"/>
      <c r="D949" s="31">
        <v>890205308</v>
      </c>
      <c r="E949" s="31">
        <v>219768397</v>
      </c>
      <c r="F949" s="61" t="s">
        <v>700</v>
      </c>
      <c r="G949" s="33">
        <v>0</v>
      </c>
      <c r="H949" s="33">
        <v>0</v>
      </c>
      <c r="I949" s="3"/>
      <c r="J949" s="3"/>
      <c r="K949" s="3"/>
      <c r="L949" s="3"/>
      <c r="M949" s="3"/>
      <c r="N949" s="3"/>
      <c r="O949" s="3"/>
      <c r="P949" s="34">
        <f t="shared" si="42"/>
        <v>0</v>
      </c>
      <c r="Q949" s="35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/>
      <c r="X949" s="3"/>
      <c r="Y949" s="3">
        <v>0</v>
      </c>
      <c r="Z949" s="3">
        <v>0</v>
      </c>
      <c r="AA949" s="3">
        <v>0</v>
      </c>
      <c r="AB949" s="3">
        <v>0</v>
      </c>
      <c r="AC949" s="36">
        <f t="shared" si="43"/>
        <v>0</v>
      </c>
      <c r="AD949" s="37">
        <f t="shared" si="44"/>
        <v>0</v>
      </c>
    </row>
    <row r="950" spans="1:30" hidden="1" x14ac:dyDescent="0.25">
      <c r="A950" s="38">
        <v>938</v>
      </c>
      <c r="B950" s="61"/>
      <c r="C950" s="61"/>
      <c r="D950" s="31">
        <v>890206110</v>
      </c>
      <c r="E950" s="31">
        <v>210668406</v>
      </c>
      <c r="F950" s="61" t="s">
        <v>1091</v>
      </c>
      <c r="G950" s="33">
        <v>0</v>
      </c>
      <c r="H950" s="33">
        <v>0</v>
      </c>
      <c r="I950" s="3"/>
      <c r="J950" s="3"/>
      <c r="K950" s="3"/>
      <c r="L950" s="3"/>
      <c r="M950" s="3"/>
      <c r="N950" s="3"/>
      <c r="O950" s="3"/>
      <c r="P950" s="34">
        <f t="shared" si="42"/>
        <v>0</v>
      </c>
      <c r="Q950" s="35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/>
      <c r="X950" s="3"/>
      <c r="Y950" s="3">
        <v>0</v>
      </c>
      <c r="Z950" s="3">
        <v>0</v>
      </c>
      <c r="AA950" s="3">
        <v>0</v>
      </c>
      <c r="AB950" s="3">
        <v>0</v>
      </c>
      <c r="AC950" s="36">
        <f t="shared" si="43"/>
        <v>0</v>
      </c>
      <c r="AD950" s="37">
        <f t="shared" si="44"/>
        <v>0</v>
      </c>
    </row>
    <row r="951" spans="1:30" hidden="1" x14ac:dyDescent="0.25">
      <c r="A951" s="29">
        <v>939</v>
      </c>
      <c r="B951" s="61"/>
      <c r="C951" s="61"/>
      <c r="D951" s="31">
        <v>890204537</v>
      </c>
      <c r="E951" s="31">
        <v>211868418</v>
      </c>
      <c r="F951" s="61" t="s">
        <v>1092</v>
      </c>
      <c r="G951" s="33">
        <v>0</v>
      </c>
      <c r="H951" s="33">
        <v>0</v>
      </c>
      <c r="I951" s="3"/>
      <c r="J951" s="3"/>
      <c r="K951" s="3"/>
      <c r="L951" s="3"/>
      <c r="M951" s="3"/>
      <c r="N951" s="3"/>
      <c r="O951" s="3"/>
      <c r="P951" s="34">
        <f t="shared" si="42"/>
        <v>0</v>
      </c>
      <c r="Q951" s="35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/>
      <c r="X951" s="3"/>
      <c r="Y951" s="3">
        <v>0</v>
      </c>
      <c r="Z951" s="3">
        <v>0</v>
      </c>
      <c r="AA951" s="3">
        <v>0</v>
      </c>
      <c r="AB951" s="3">
        <v>0</v>
      </c>
      <c r="AC951" s="36">
        <f t="shared" si="43"/>
        <v>0</v>
      </c>
      <c r="AD951" s="37">
        <f t="shared" si="44"/>
        <v>0</v>
      </c>
    </row>
    <row r="952" spans="1:30" hidden="1" x14ac:dyDescent="0.25">
      <c r="A952" s="38">
        <v>940</v>
      </c>
      <c r="B952" s="61"/>
      <c r="C952" s="61"/>
      <c r="D952" s="31">
        <v>890210947</v>
      </c>
      <c r="E952" s="31">
        <v>212568425</v>
      </c>
      <c r="F952" s="61" t="s">
        <v>1093</v>
      </c>
      <c r="G952" s="33">
        <v>0</v>
      </c>
      <c r="H952" s="33">
        <v>0</v>
      </c>
      <c r="I952" s="3"/>
      <c r="J952" s="3"/>
      <c r="K952" s="3"/>
      <c r="L952" s="3"/>
      <c r="M952" s="3"/>
      <c r="N952" s="3"/>
      <c r="O952" s="3"/>
      <c r="P952" s="34">
        <f t="shared" si="42"/>
        <v>0</v>
      </c>
      <c r="Q952" s="35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/>
      <c r="X952" s="3"/>
      <c r="Y952" s="3">
        <v>0</v>
      </c>
      <c r="Z952" s="3">
        <v>0</v>
      </c>
      <c r="AA952" s="3">
        <v>0</v>
      </c>
      <c r="AB952" s="3">
        <v>0</v>
      </c>
      <c r="AC952" s="36">
        <f t="shared" si="43"/>
        <v>0</v>
      </c>
      <c r="AD952" s="37">
        <f t="shared" si="44"/>
        <v>0</v>
      </c>
    </row>
    <row r="953" spans="1:30" hidden="1" x14ac:dyDescent="0.25">
      <c r="A953" s="29">
        <v>941</v>
      </c>
      <c r="B953" s="61"/>
      <c r="C953" s="61"/>
      <c r="D953" s="31">
        <v>890205229</v>
      </c>
      <c r="E953" s="31">
        <v>213268432</v>
      </c>
      <c r="F953" s="61" t="s">
        <v>1094</v>
      </c>
      <c r="G953" s="33">
        <v>0</v>
      </c>
      <c r="H953" s="33">
        <v>0</v>
      </c>
      <c r="I953" s="3"/>
      <c r="J953" s="3"/>
      <c r="K953" s="3"/>
      <c r="L953" s="3"/>
      <c r="M953" s="3"/>
      <c r="N953" s="3"/>
      <c r="O953" s="3"/>
      <c r="P953" s="34">
        <f t="shared" si="42"/>
        <v>0</v>
      </c>
      <c r="Q953" s="35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/>
      <c r="X953" s="3"/>
      <c r="Y953" s="3">
        <v>0</v>
      </c>
      <c r="Z953" s="3">
        <v>0</v>
      </c>
      <c r="AA953" s="3">
        <v>0</v>
      </c>
      <c r="AB953" s="3">
        <v>0</v>
      </c>
      <c r="AC953" s="36">
        <f t="shared" si="43"/>
        <v>0</v>
      </c>
      <c r="AD953" s="37">
        <f t="shared" si="44"/>
        <v>0</v>
      </c>
    </row>
    <row r="954" spans="1:30" hidden="1" x14ac:dyDescent="0.25">
      <c r="A954" s="38">
        <v>942</v>
      </c>
      <c r="B954" s="61"/>
      <c r="C954" s="61"/>
      <c r="D954" s="31">
        <v>890206696</v>
      </c>
      <c r="E954" s="31">
        <v>214468444</v>
      </c>
      <c r="F954" s="61" t="s">
        <v>1095</v>
      </c>
      <c r="G954" s="33">
        <v>0</v>
      </c>
      <c r="H954" s="33">
        <v>0</v>
      </c>
      <c r="I954" s="3"/>
      <c r="J954" s="3"/>
      <c r="K954" s="3"/>
      <c r="L954" s="3"/>
      <c r="M954" s="3"/>
      <c r="N954" s="3"/>
      <c r="O954" s="3"/>
      <c r="P954" s="34">
        <f t="shared" si="42"/>
        <v>0</v>
      </c>
      <c r="Q954" s="35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/>
      <c r="X954" s="3"/>
      <c r="Y954" s="3">
        <v>0</v>
      </c>
      <c r="Z954" s="3">
        <v>0</v>
      </c>
      <c r="AA954" s="3">
        <v>0</v>
      </c>
      <c r="AB954" s="3">
        <v>0</v>
      </c>
      <c r="AC954" s="36">
        <f t="shared" si="43"/>
        <v>0</v>
      </c>
      <c r="AD954" s="37">
        <f t="shared" si="44"/>
        <v>0</v>
      </c>
    </row>
    <row r="955" spans="1:30" hidden="1" x14ac:dyDescent="0.25">
      <c r="A955" s="29">
        <v>943</v>
      </c>
      <c r="B955" s="61"/>
      <c r="C955" s="61"/>
      <c r="D955" s="31">
        <v>890205632</v>
      </c>
      <c r="E955" s="31">
        <v>216468464</v>
      </c>
      <c r="F955" s="61" t="s">
        <v>1096</v>
      </c>
      <c r="G955" s="33">
        <v>0</v>
      </c>
      <c r="H955" s="33">
        <v>0</v>
      </c>
      <c r="I955" s="3"/>
      <c r="J955" s="3"/>
      <c r="K955" s="3"/>
      <c r="L955" s="3"/>
      <c r="M955" s="3"/>
      <c r="N955" s="3"/>
      <c r="O955" s="3"/>
      <c r="P955" s="34">
        <f t="shared" si="42"/>
        <v>0</v>
      </c>
      <c r="Q955" s="35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/>
      <c r="X955" s="3"/>
      <c r="Y955" s="3">
        <v>0</v>
      </c>
      <c r="Z955" s="3">
        <v>0</v>
      </c>
      <c r="AA955" s="3">
        <v>0</v>
      </c>
      <c r="AB955" s="3">
        <v>0</v>
      </c>
      <c r="AC955" s="36">
        <f t="shared" si="43"/>
        <v>0</v>
      </c>
      <c r="AD955" s="37">
        <f t="shared" si="44"/>
        <v>0</v>
      </c>
    </row>
    <row r="956" spans="1:30" hidden="1" x14ac:dyDescent="0.25">
      <c r="A956" s="38">
        <v>944</v>
      </c>
      <c r="B956" s="61"/>
      <c r="C956" s="61"/>
      <c r="D956" s="31">
        <v>890205326</v>
      </c>
      <c r="E956" s="31">
        <v>216868468</v>
      </c>
      <c r="F956" s="61" t="s">
        <v>1097</v>
      </c>
      <c r="G956" s="33">
        <v>0</v>
      </c>
      <c r="H956" s="33">
        <v>0</v>
      </c>
      <c r="I956" s="3"/>
      <c r="J956" s="3"/>
      <c r="K956" s="3"/>
      <c r="L956" s="3"/>
      <c r="M956" s="3"/>
      <c r="N956" s="3"/>
      <c r="O956" s="3"/>
      <c r="P956" s="34">
        <f t="shared" si="42"/>
        <v>0</v>
      </c>
      <c r="Q956" s="35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/>
      <c r="X956" s="3"/>
      <c r="Y956" s="3">
        <v>0</v>
      </c>
      <c r="Z956" s="3">
        <v>0</v>
      </c>
      <c r="AA956" s="3">
        <v>0</v>
      </c>
      <c r="AB956" s="3">
        <v>0</v>
      </c>
      <c r="AC956" s="36">
        <f t="shared" si="43"/>
        <v>0</v>
      </c>
      <c r="AD956" s="37">
        <f t="shared" si="44"/>
        <v>0</v>
      </c>
    </row>
    <row r="957" spans="1:30" hidden="1" x14ac:dyDescent="0.25">
      <c r="A957" s="29">
        <v>945</v>
      </c>
      <c r="B957" s="61"/>
      <c r="C957" s="61"/>
      <c r="D957" s="31">
        <v>890205124</v>
      </c>
      <c r="E957" s="31">
        <v>219868498</v>
      </c>
      <c r="F957" s="61" t="s">
        <v>1098</v>
      </c>
      <c r="G957" s="33">
        <v>0</v>
      </c>
      <c r="H957" s="33">
        <v>0</v>
      </c>
      <c r="I957" s="3"/>
      <c r="J957" s="3"/>
      <c r="K957" s="3"/>
      <c r="L957" s="3"/>
      <c r="M957" s="3"/>
      <c r="N957" s="3"/>
      <c r="O957" s="3"/>
      <c r="P957" s="34">
        <f t="shared" si="42"/>
        <v>0</v>
      </c>
      <c r="Q957" s="35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/>
      <c r="X957" s="3"/>
      <c r="Y957" s="3">
        <v>0</v>
      </c>
      <c r="Z957" s="3">
        <v>0</v>
      </c>
      <c r="AA957" s="3">
        <v>0</v>
      </c>
      <c r="AB957" s="3">
        <v>0</v>
      </c>
      <c r="AC957" s="36">
        <f t="shared" si="43"/>
        <v>0</v>
      </c>
      <c r="AD957" s="37">
        <f t="shared" si="44"/>
        <v>0</v>
      </c>
    </row>
    <row r="958" spans="1:30" hidden="1" x14ac:dyDescent="0.25">
      <c r="A958" s="38">
        <v>946</v>
      </c>
      <c r="B958" s="61"/>
      <c r="C958" s="61"/>
      <c r="D958" s="31">
        <v>890210948</v>
      </c>
      <c r="E958" s="31">
        <v>210068500</v>
      </c>
      <c r="F958" s="61" t="s">
        <v>1099</v>
      </c>
      <c r="G958" s="33">
        <v>0</v>
      </c>
      <c r="H958" s="33">
        <v>0</v>
      </c>
      <c r="I958" s="3"/>
      <c r="J958" s="3"/>
      <c r="K958" s="3"/>
      <c r="L958" s="3"/>
      <c r="M958" s="3"/>
      <c r="N958" s="3"/>
      <c r="O958" s="3"/>
      <c r="P958" s="34">
        <f t="shared" si="42"/>
        <v>0</v>
      </c>
      <c r="Q958" s="35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/>
      <c r="X958" s="3"/>
      <c r="Y958" s="3">
        <v>0</v>
      </c>
      <c r="Z958" s="3">
        <v>0</v>
      </c>
      <c r="AA958" s="3">
        <v>0</v>
      </c>
      <c r="AB958" s="3">
        <v>0</v>
      </c>
      <c r="AC958" s="36">
        <f t="shared" si="43"/>
        <v>0</v>
      </c>
      <c r="AD958" s="37">
        <f t="shared" si="44"/>
        <v>0</v>
      </c>
    </row>
    <row r="959" spans="1:30" hidden="1" x14ac:dyDescent="0.25">
      <c r="A959" s="29">
        <v>947</v>
      </c>
      <c r="B959" s="61"/>
      <c r="C959" s="61"/>
      <c r="D959" s="31">
        <v>890208148</v>
      </c>
      <c r="E959" s="31">
        <v>210268502</v>
      </c>
      <c r="F959" s="61" t="s">
        <v>1100</v>
      </c>
      <c r="G959" s="33">
        <v>0</v>
      </c>
      <c r="H959" s="33">
        <v>0</v>
      </c>
      <c r="I959" s="3"/>
      <c r="J959" s="3"/>
      <c r="K959" s="3"/>
      <c r="L959" s="3"/>
      <c r="M959" s="3"/>
      <c r="N959" s="3"/>
      <c r="O959" s="3"/>
      <c r="P959" s="34">
        <f t="shared" si="42"/>
        <v>0</v>
      </c>
      <c r="Q959" s="35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/>
      <c r="X959" s="3"/>
      <c r="Y959" s="3">
        <v>0</v>
      </c>
      <c r="Z959" s="3">
        <v>0</v>
      </c>
      <c r="AA959" s="3">
        <v>0</v>
      </c>
      <c r="AB959" s="3">
        <v>0</v>
      </c>
      <c r="AC959" s="36">
        <f t="shared" si="43"/>
        <v>0</v>
      </c>
      <c r="AD959" s="37">
        <f t="shared" si="44"/>
        <v>0</v>
      </c>
    </row>
    <row r="960" spans="1:30" hidden="1" x14ac:dyDescent="0.25">
      <c r="A960" s="38">
        <v>948</v>
      </c>
      <c r="B960" s="61"/>
      <c r="C960" s="61"/>
      <c r="D960" s="31">
        <v>800099818</v>
      </c>
      <c r="E960" s="31">
        <v>212268522</v>
      </c>
      <c r="F960" s="61" t="s">
        <v>1101</v>
      </c>
      <c r="G960" s="33">
        <v>0</v>
      </c>
      <c r="H960" s="33">
        <v>0</v>
      </c>
      <c r="I960" s="3"/>
      <c r="J960" s="3"/>
      <c r="K960" s="3"/>
      <c r="L960" s="3"/>
      <c r="M960" s="3"/>
      <c r="N960" s="3"/>
      <c r="O960" s="3"/>
      <c r="P960" s="34">
        <f t="shared" si="42"/>
        <v>0</v>
      </c>
      <c r="Q960" s="35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/>
      <c r="X960" s="3"/>
      <c r="Y960" s="3">
        <v>0</v>
      </c>
      <c r="Z960" s="3">
        <v>0</v>
      </c>
      <c r="AA960" s="3">
        <v>0</v>
      </c>
      <c r="AB960" s="3">
        <v>0</v>
      </c>
      <c r="AC960" s="36">
        <f t="shared" si="43"/>
        <v>0</v>
      </c>
      <c r="AD960" s="37">
        <f t="shared" si="44"/>
        <v>0</v>
      </c>
    </row>
    <row r="961" spans="1:30" hidden="1" x14ac:dyDescent="0.25">
      <c r="A961" s="29">
        <v>949</v>
      </c>
      <c r="B961" s="61"/>
      <c r="C961" s="61"/>
      <c r="D961" s="31">
        <v>800003253</v>
      </c>
      <c r="E961" s="31">
        <v>212468524</v>
      </c>
      <c r="F961" s="61" t="s">
        <v>1102</v>
      </c>
      <c r="G961" s="33">
        <v>0</v>
      </c>
      <c r="H961" s="33">
        <v>0</v>
      </c>
      <c r="I961" s="3"/>
      <c r="J961" s="3"/>
      <c r="K961" s="3"/>
      <c r="L961" s="3"/>
      <c r="M961" s="3"/>
      <c r="N961" s="3"/>
      <c r="O961" s="3"/>
      <c r="P961" s="34">
        <f t="shared" si="42"/>
        <v>0</v>
      </c>
      <c r="Q961" s="35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/>
      <c r="X961" s="3"/>
      <c r="Y961" s="3">
        <v>0</v>
      </c>
      <c r="Z961" s="3">
        <v>0</v>
      </c>
      <c r="AA961" s="3">
        <v>0</v>
      </c>
      <c r="AB961" s="3">
        <v>0</v>
      </c>
      <c r="AC961" s="36">
        <f t="shared" si="43"/>
        <v>0</v>
      </c>
      <c r="AD961" s="37">
        <f t="shared" si="44"/>
        <v>0</v>
      </c>
    </row>
    <row r="962" spans="1:30" hidden="1" x14ac:dyDescent="0.25">
      <c r="A962" s="38">
        <v>950</v>
      </c>
      <c r="B962" s="61"/>
      <c r="C962" s="61"/>
      <c r="D962" s="31">
        <v>800099819</v>
      </c>
      <c r="E962" s="31">
        <v>213368533</v>
      </c>
      <c r="F962" s="61" t="s">
        <v>1103</v>
      </c>
      <c r="G962" s="33">
        <v>0</v>
      </c>
      <c r="H962" s="33">
        <v>0</v>
      </c>
      <c r="I962" s="3"/>
      <c r="J962" s="3"/>
      <c r="K962" s="3"/>
      <c r="L962" s="3"/>
      <c r="M962" s="3"/>
      <c r="N962" s="3"/>
      <c r="O962" s="3"/>
      <c r="P962" s="34">
        <f t="shared" si="42"/>
        <v>0</v>
      </c>
      <c r="Q962" s="35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/>
      <c r="X962" s="3"/>
      <c r="Y962" s="3">
        <v>0</v>
      </c>
      <c r="Z962" s="3">
        <v>0</v>
      </c>
      <c r="AA962" s="3">
        <v>0</v>
      </c>
      <c r="AB962" s="3">
        <v>0</v>
      </c>
      <c r="AC962" s="36">
        <f t="shared" si="43"/>
        <v>0</v>
      </c>
      <c r="AD962" s="37">
        <f t="shared" si="44"/>
        <v>0</v>
      </c>
    </row>
    <row r="963" spans="1:30" hidden="1" x14ac:dyDescent="0.25">
      <c r="A963" s="29">
        <v>951</v>
      </c>
      <c r="B963" s="61"/>
      <c r="C963" s="61"/>
      <c r="D963" s="31">
        <v>890204265</v>
      </c>
      <c r="E963" s="31">
        <v>214968549</v>
      </c>
      <c r="F963" s="61" t="s">
        <v>1104</v>
      </c>
      <c r="G963" s="33">
        <v>0</v>
      </c>
      <c r="H963" s="33">
        <v>0</v>
      </c>
      <c r="I963" s="3"/>
      <c r="J963" s="3"/>
      <c r="K963" s="3"/>
      <c r="L963" s="3"/>
      <c r="M963" s="3"/>
      <c r="N963" s="3"/>
      <c r="O963" s="3"/>
      <c r="P963" s="34">
        <f t="shared" si="42"/>
        <v>0</v>
      </c>
      <c r="Q963" s="35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/>
      <c r="X963" s="3"/>
      <c r="Y963" s="3">
        <v>0</v>
      </c>
      <c r="Z963" s="3">
        <v>0</v>
      </c>
      <c r="AA963" s="3">
        <v>0</v>
      </c>
      <c r="AB963" s="3">
        <v>0</v>
      </c>
      <c r="AC963" s="36">
        <f t="shared" si="43"/>
        <v>0</v>
      </c>
      <c r="AD963" s="37">
        <f t="shared" si="44"/>
        <v>0</v>
      </c>
    </row>
    <row r="964" spans="1:30" hidden="1" x14ac:dyDescent="0.25">
      <c r="A964" s="38">
        <v>952</v>
      </c>
      <c r="B964" s="61"/>
      <c r="C964" s="61"/>
      <c r="D964" s="31">
        <v>890209299</v>
      </c>
      <c r="E964" s="31">
        <v>217268572</v>
      </c>
      <c r="F964" s="61" t="s">
        <v>1105</v>
      </c>
      <c r="G964" s="33">
        <v>0</v>
      </c>
      <c r="H964" s="33">
        <v>0</v>
      </c>
      <c r="I964" s="3"/>
      <c r="J964" s="3"/>
      <c r="K964" s="3"/>
      <c r="L964" s="3"/>
      <c r="M964" s="3"/>
      <c r="N964" s="3"/>
      <c r="O964" s="3"/>
      <c r="P964" s="34">
        <f t="shared" si="42"/>
        <v>0</v>
      </c>
      <c r="Q964" s="35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/>
      <c r="X964" s="3"/>
      <c r="Y964" s="3">
        <v>0</v>
      </c>
      <c r="Z964" s="3">
        <v>0</v>
      </c>
      <c r="AA964" s="3">
        <v>0</v>
      </c>
      <c r="AB964" s="3">
        <v>0</v>
      </c>
      <c r="AC964" s="36">
        <f t="shared" si="43"/>
        <v>0</v>
      </c>
      <c r="AD964" s="37">
        <f t="shared" si="44"/>
        <v>0</v>
      </c>
    </row>
    <row r="965" spans="1:30" hidden="1" x14ac:dyDescent="0.25">
      <c r="A965" s="29">
        <v>953</v>
      </c>
      <c r="B965" s="61"/>
      <c r="C965" s="61"/>
      <c r="D965" s="31">
        <v>800060525</v>
      </c>
      <c r="E965" s="31">
        <v>217368573</v>
      </c>
      <c r="F965" s="61" t="s">
        <v>1106</v>
      </c>
      <c r="G965" s="33">
        <v>0</v>
      </c>
      <c r="H965" s="33">
        <v>0</v>
      </c>
      <c r="I965" s="3"/>
      <c r="J965" s="3"/>
      <c r="K965" s="3"/>
      <c r="L965" s="3"/>
      <c r="M965" s="3"/>
      <c r="N965" s="3"/>
      <c r="O965" s="3"/>
      <c r="P965" s="34">
        <f t="shared" si="42"/>
        <v>0</v>
      </c>
      <c r="Q965" s="35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/>
      <c r="X965" s="3"/>
      <c r="Y965" s="3">
        <v>0</v>
      </c>
      <c r="Z965" s="3">
        <v>0</v>
      </c>
      <c r="AA965" s="3">
        <v>0</v>
      </c>
      <c r="AB965" s="3">
        <v>0</v>
      </c>
      <c r="AC965" s="36">
        <f t="shared" si="43"/>
        <v>0</v>
      </c>
      <c r="AD965" s="37">
        <f t="shared" si="44"/>
        <v>0</v>
      </c>
    </row>
    <row r="966" spans="1:30" hidden="1" x14ac:dyDescent="0.25">
      <c r="A966" s="38">
        <v>954</v>
      </c>
      <c r="B966" s="61"/>
      <c r="C966" s="61"/>
      <c r="D966" s="31">
        <v>890201190</v>
      </c>
      <c r="E966" s="31">
        <v>217568575</v>
      </c>
      <c r="F966" s="61" t="s">
        <v>1107</v>
      </c>
      <c r="G966" s="33">
        <v>0</v>
      </c>
      <c r="H966" s="33">
        <v>0</v>
      </c>
      <c r="I966" s="3"/>
      <c r="J966" s="3"/>
      <c r="K966" s="3"/>
      <c r="L966" s="3"/>
      <c r="M966" s="3"/>
      <c r="N966" s="3"/>
      <c r="O966" s="3"/>
      <c r="P966" s="34">
        <f t="shared" si="42"/>
        <v>0</v>
      </c>
      <c r="Q966" s="35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/>
      <c r="X966" s="3"/>
      <c r="Y966" s="3">
        <v>0</v>
      </c>
      <c r="Z966" s="3">
        <v>0</v>
      </c>
      <c r="AA966" s="3">
        <v>0</v>
      </c>
      <c r="AB966" s="3">
        <v>0</v>
      </c>
      <c r="AC966" s="36">
        <f t="shared" si="43"/>
        <v>0</v>
      </c>
      <c r="AD966" s="37">
        <f t="shared" si="44"/>
        <v>0</v>
      </c>
    </row>
    <row r="967" spans="1:30" hidden="1" x14ac:dyDescent="0.25">
      <c r="A967" s="29">
        <v>955</v>
      </c>
      <c r="B967" s="61"/>
      <c r="C967" s="61"/>
      <c r="D967" s="31">
        <v>890204646</v>
      </c>
      <c r="E967" s="31">
        <v>211568615</v>
      </c>
      <c r="F967" s="61" t="s">
        <v>1108</v>
      </c>
      <c r="G967" s="33">
        <v>0</v>
      </c>
      <c r="H967" s="33">
        <v>0</v>
      </c>
      <c r="I967" s="3"/>
      <c r="J967" s="3"/>
      <c r="K967" s="3"/>
      <c r="L967" s="3"/>
      <c r="M967" s="3"/>
      <c r="N967" s="3"/>
      <c r="O967" s="3"/>
      <c r="P967" s="34">
        <f t="shared" si="42"/>
        <v>0</v>
      </c>
      <c r="Q967" s="35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/>
      <c r="X967" s="3"/>
      <c r="Y967" s="3">
        <v>0</v>
      </c>
      <c r="Z967" s="3">
        <v>0</v>
      </c>
      <c r="AA967" s="3">
        <v>0</v>
      </c>
      <c r="AB967" s="3">
        <v>0</v>
      </c>
      <c r="AC967" s="36">
        <f t="shared" si="43"/>
        <v>0</v>
      </c>
      <c r="AD967" s="37">
        <f t="shared" si="44"/>
        <v>0</v>
      </c>
    </row>
    <row r="968" spans="1:30" hidden="1" x14ac:dyDescent="0.25">
      <c r="A968" s="38">
        <v>956</v>
      </c>
      <c r="B968" s="61"/>
      <c r="C968" s="61"/>
      <c r="D968" s="31">
        <v>890204643</v>
      </c>
      <c r="E968" s="31">
        <v>215568655</v>
      </c>
      <c r="F968" s="61" t="s">
        <v>1109</v>
      </c>
      <c r="G968" s="33">
        <v>0</v>
      </c>
      <c r="H968" s="33">
        <v>0</v>
      </c>
      <c r="I968" s="3"/>
      <c r="J968" s="3"/>
      <c r="K968" s="3"/>
      <c r="L968" s="3"/>
      <c r="M968" s="3"/>
      <c r="N968" s="3"/>
      <c r="O968" s="3"/>
      <c r="P968" s="34">
        <f t="shared" si="42"/>
        <v>0</v>
      </c>
      <c r="Q968" s="35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/>
      <c r="X968" s="3"/>
      <c r="Y968" s="3">
        <v>0</v>
      </c>
      <c r="Z968" s="3">
        <v>0</v>
      </c>
      <c r="AA968" s="3">
        <v>0</v>
      </c>
      <c r="AB968" s="3">
        <v>0</v>
      </c>
      <c r="AC968" s="36">
        <f t="shared" si="43"/>
        <v>0</v>
      </c>
      <c r="AD968" s="37">
        <f t="shared" si="44"/>
        <v>0</v>
      </c>
    </row>
    <row r="969" spans="1:30" hidden="1" x14ac:dyDescent="0.25">
      <c r="A969" s="29">
        <v>957</v>
      </c>
      <c r="B969" s="61"/>
      <c r="C969" s="61"/>
      <c r="D969" s="31">
        <v>890207022</v>
      </c>
      <c r="E969" s="31">
        <v>216968669</v>
      </c>
      <c r="F969" s="61" t="s">
        <v>1110</v>
      </c>
      <c r="G969" s="33">
        <v>0</v>
      </c>
      <c r="H969" s="33">
        <v>0</v>
      </c>
      <c r="I969" s="3"/>
      <c r="J969" s="3"/>
      <c r="K969" s="3"/>
      <c r="L969" s="3"/>
      <c r="M969" s="3"/>
      <c r="N969" s="3"/>
      <c r="O969" s="3"/>
      <c r="P969" s="34">
        <f t="shared" si="42"/>
        <v>0</v>
      </c>
      <c r="Q969" s="35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/>
      <c r="X969" s="3"/>
      <c r="Y969" s="3">
        <v>0</v>
      </c>
      <c r="Z969" s="3">
        <v>0</v>
      </c>
      <c r="AA969" s="3">
        <v>0</v>
      </c>
      <c r="AB969" s="3">
        <v>0</v>
      </c>
      <c r="AC969" s="36">
        <f t="shared" si="43"/>
        <v>0</v>
      </c>
      <c r="AD969" s="37">
        <f t="shared" si="44"/>
        <v>0</v>
      </c>
    </row>
    <row r="970" spans="1:30" hidden="1" x14ac:dyDescent="0.25">
      <c r="A970" s="38">
        <v>958</v>
      </c>
      <c r="B970" s="61"/>
      <c r="C970" s="61"/>
      <c r="D970" s="31">
        <v>890210227</v>
      </c>
      <c r="E970" s="31">
        <v>217368673</v>
      </c>
      <c r="F970" s="61" t="s">
        <v>1111</v>
      </c>
      <c r="G970" s="33">
        <v>0</v>
      </c>
      <c r="H970" s="33">
        <v>0</v>
      </c>
      <c r="I970" s="3"/>
      <c r="J970" s="3"/>
      <c r="K970" s="3"/>
      <c r="L970" s="3"/>
      <c r="M970" s="3"/>
      <c r="N970" s="3"/>
      <c r="O970" s="3"/>
      <c r="P970" s="34">
        <f t="shared" si="42"/>
        <v>0</v>
      </c>
      <c r="Q970" s="35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/>
      <c r="X970" s="3"/>
      <c r="Y970" s="3">
        <v>0</v>
      </c>
      <c r="Z970" s="3">
        <v>0</v>
      </c>
      <c r="AA970" s="3">
        <v>0</v>
      </c>
      <c r="AB970" s="3">
        <v>0</v>
      </c>
      <c r="AC970" s="36">
        <f t="shared" si="43"/>
        <v>0</v>
      </c>
      <c r="AD970" s="37">
        <f t="shared" si="44"/>
        <v>0</v>
      </c>
    </row>
    <row r="971" spans="1:30" hidden="1" x14ac:dyDescent="0.25">
      <c r="A971" s="29">
        <v>959</v>
      </c>
      <c r="B971" s="61"/>
      <c r="C971" s="61"/>
      <c r="D971" s="31">
        <v>800099824</v>
      </c>
      <c r="E971" s="31">
        <v>217968679</v>
      </c>
      <c r="F971" s="61" t="s">
        <v>1112</v>
      </c>
      <c r="G971" s="33">
        <v>0</v>
      </c>
      <c r="H971" s="33">
        <v>0</v>
      </c>
      <c r="I971" s="3"/>
      <c r="J971" s="3"/>
      <c r="K971" s="3"/>
      <c r="L971" s="3"/>
      <c r="M971" s="3"/>
      <c r="N971" s="3"/>
      <c r="O971" s="3"/>
      <c r="P971" s="34">
        <f t="shared" si="42"/>
        <v>0</v>
      </c>
      <c r="Q971" s="35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/>
      <c r="X971" s="3"/>
      <c r="Y971" s="3">
        <v>0</v>
      </c>
      <c r="Z971" s="3">
        <v>0</v>
      </c>
      <c r="AA971" s="3">
        <v>0</v>
      </c>
      <c r="AB971" s="3">
        <v>0</v>
      </c>
      <c r="AC971" s="36">
        <f t="shared" si="43"/>
        <v>0</v>
      </c>
      <c r="AD971" s="37">
        <f t="shared" si="44"/>
        <v>0</v>
      </c>
    </row>
    <row r="972" spans="1:30" hidden="1" x14ac:dyDescent="0.25">
      <c r="A972" s="38">
        <v>960</v>
      </c>
      <c r="B972" s="61"/>
      <c r="C972" s="61"/>
      <c r="D972" s="31">
        <v>890208676</v>
      </c>
      <c r="E972" s="31">
        <v>218268682</v>
      </c>
      <c r="F972" s="61" t="s">
        <v>1113</v>
      </c>
      <c r="G972" s="33">
        <v>0</v>
      </c>
      <c r="H972" s="33">
        <v>0</v>
      </c>
      <c r="I972" s="3"/>
      <c r="J972" s="3"/>
      <c r="K972" s="3"/>
      <c r="L972" s="3"/>
      <c r="M972" s="3"/>
      <c r="N972" s="3"/>
      <c r="O972" s="3"/>
      <c r="P972" s="34">
        <f t="shared" si="42"/>
        <v>0</v>
      </c>
      <c r="Q972" s="35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/>
      <c r="X972" s="3"/>
      <c r="Y972" s="3">
        <v>0</v>
      </c>
      <c r="Z972" s="3">
        <v>0</v>
      </c>
      <c r="AA972" s="3">
        <v>0</v>
      </c>
      <c r="AB972" s="3">
        <v>0</v>
      </c>
      <c r="AC972" s="36">
        <f t="shared" si="43"/>
        <v>0</v>
      </c>
      <c r="AD972" s="37">
        <f t="shared" si="44"/>
        <v>0</v>
      </c>
    </row>
    <row r="973" spans="1:30" hidden="1" x14ac:dyDescent="0.25">
      <c r="A973" s="29">
        <v>961</v>
      </c>
      <c r="B973" s="61"/>
      <c r="C973" s="61"/>
      <c r="D973" s="31">
        <v>890204890</v>
      </c>
      <c r="E973" s="31">
        <v>218468684</v>
      </c>
      <c r="F973" s="61" t="s">
        <v>1114</v>
      </c>
      <c r="G973" s="33">
        <v>0</v>
      </c>
      <c r="H973" s="33">
        <v>0</v>
      </c>
      <c r="I973" s="3"/>
      <c r="J973" s="3"/>
      <c r="K973" s="3"/>
      <c r="L973" s="3"/>
      <c r="M973" s="3"/>
      <c r="N973" s="3"/>
      <c r="O973" s="3"/>
      <c r="P973" s="34">
        <f t="shared" si="42"/>
        <v>0</v>
      </c>
      <c r="Q973" s="35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/>
      <c r="X973" s="3"/>
      <c r="Y973" s="3">
        <v>0</v>
      </c>
      <c r="Z973" s="3">
        <v>0</v>
      </c>
      <c r="AA973" s="3">
        <v>0</v>
      </c>
      <c r="AB973" s="3">
        <v>0</v>
      </c>
      <c r="AC973" s="36">
        <f t="shared" si="43"/>
        <v>0</v>
      </c>
      <c r="AD973" s="37">
        <f t="shared" si="44"/>
        <v>0</v>
      </c>
    </row>
    <row r="974" spans="1:30" hidden="1" x14ac:dyDescent="0.25">
      <c r="A974" s="38">
        <v>962</v>
      </c>
      <c r="B974" s="61"/>
      <c r="C974" s="61"/>
      <c r="D974" s="31">
        <v>890210950</v>
      </c>
      <c r="E974" s="31">
        <v>218668686</v>
      </c>
      <c r="F974" s="61" t="s">
        <v>1115</v>
      </c>
      <c r="G974" s="33">
        <v>0</v>
      </c>
      <c r="H974" s="33">
        <v>0</v>
      </c>
      <c r="I974" s="3"/>
      <c r="J974" s="3"/>
      <c r="K974" s="3"/>
      <c r="L974" s="3"/>
      <c r="M974" s="3"/>
      <c r="N974" s="3"/>
      <c r="O974" s="3"/>
      <c r="P974" s="34">
        <f t="shared" ref="P974:P1037" si="45">SUM(G974:N974)</f>
        <v>0</v>
      </c>
      <c r="Q974" s="35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/>
      <c r="X974" s="3"/>
      <c r="Y974" s="3">
        <v>0</v>
      </c>
      <c r="Z974" s="3">
        <v>0</v>
      </c>
      <c r="AA974" s="3">
        <v>0</v>
      </c>
      <c r="AB974" s="3">
        <v>0</v>
      </c>
      <c r="AC974" s="36">
        <f t="shared" ref="AC974:AC1037" si="46">SUM(R974:AB974)</f>
        <v>0</v>
      </c>
      <c r="AD974" s="37">
        <f t="shared" ref="AD974:AD1037" si="47">+P974+Q974-AC974</f>
        <v>0</v>
      </c>
    </row>
    <row r="975" spans="1:30" hidden="1" x14ac:dyDescent="0.25">
      <c r="A975" s="29">
        <v>963</v>
      </c>
      <c r="B975" s="61"/>
      <c r="C975" s="61"/>
      <c r="D975" s="31">
        <v>800099829</v>
      </c>
      <c r="E975" s="31">
        <v>218968689</v>
      </c>
      <c r="F975" s="61" t="s">
        <v>1116</v>
      </c>
      <c r="G975" s="33">
        <v>0</v>
      </c>
      <c r="H975" s="33">
        <v>0</v>
      </c>
      <c r="I975" s="3"/>
      <c r="J975" s="3"/>
      <c r="K975" s="3"/>
      <c r="L975" s="3"/>
      <c r="M975" s="3"/>
      <c r="N975" s="3"/>
      <c r="O975" s="3"/>
      <c r="P975" s="34">
        <f t="shared" si="45"/>
        <v>0</v>
      </c>
      <c r="Q975" s="35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/>
      <c r="X975" s="3"/>
      <c r="Y975" s="3">
        <v>0</v>
      </c>
      <c r="Z975" s="3">
        <v>0</v>
      </c>
      <c r="AA975" s="3">
        <v>0</v>
      </c>
      <c r="AB975" s="3">
        <v>0</v>
      </c>
      <c r="AC975" s="36">
        <f t="shared" si="46"/>
        <v>0</v>
      </c>
      <c r="AD975" s="37">
        <f t="shared" si="47"/>
        <v>0</v>
      </c>
    </row>
    <row r="976" spans="1:30" hidden="1" x14ac:dyDescent="0.25">
      <c r="A976" s="38">
        <v>964</v>
      </c>
      <c r="B976" s="61"/>
      <c r="C976" s="61"/>
      <c r="D976" s="31">
        <v>890205973</v>
      </c>
      <c r="E976" s="31">
        <v>210568705</v>
      </c>
      <c r="F976" s="61" t="s">
        <v>400</v>
      </c>
      <c r="G976" s="33">
        <v>0</v>
      </c>
      <c r="H976" s="33">
        <v>0</v>
      </c>
      <c r="I976" s="3"/>
      <c r="J976" s="3"/>
      <c r="K976" s="3"/>
      <c r="L976" s="3"/>
      <c r="M976" s="3"/>
      <c r="N976" s="3"/>
      <c r="O976" s="3"/>
      <c r="P976" s="34">
        <f t="shared" si="45"/>
        <v>0</v>
      </c>
      <c r="Q976" s="35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/>
      <c r="X976" s="3"/>
      <c r="Y976" s="3">
        <v>0</v>
      </c>
      <c r="Z976" s="3">
        <v>0</v>
      </c>
      <c r="AA976" s="3">
        <v>0</v>
      </c>
      <c r="AB976" s="3">
        <v>0</v>
      </c>
      <c r="AC976" s="36">
        <f t="shared" si="46"/>
        <v>0</v>
      </c>
      <c r="AD976" s="37">
        <f t="shared" si="47"/>
        <v>0</v>
      </c>
    </row>
    <row r="977" spans="1:30" hidden="1" x14ac:dyDescent="0.25">
      <c r="A977" s="29">
        <v>965</v>
      </c>
      <c r="B977" s="61"/>
      <c r="C977" s="61"/>
      <c r="D977" s="31">
        <v>800099832</v>
      </c>
      <c r="E977" s="31">
        <v>212068720</v>
      </c>
      <c r="F977" s="61" t="s">
        <v>1117</v>
      </c>
      <c r="G977" s="33">
        <v>0</v>
      </c>
      <c r="H977" s="33">
        <v>0</v>
      </c>
      <c r="I977" s="3"/>
      <c r="J977" s="3"/>
      <c r="K977" s="3"/>
      <c r="L977" s="3"/>
      <c r="M977" s="3"/>
      <c r="N977" s="3"/>
      <c r="O977" s="3"/>
      <c r="P977" s="34">
        <f t="shared" si="45"/>
        <v>0</v>
      </c>
      <c r="Q977" s="35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/>
      <c r="X977" s="3"/>
      <c r="Y977" s="3">
        <v>0</v>
      </c>
      <c r="Z977" s="3">
        <v>0</v>
      </c>
      <c r="AA977" s="3">
        <v>0</v>
      </c>
      <c r="AB977" s="3">
        <v>0</v>
      </c>
      <c r="AC977" s="36">
        <f t="shared" si="46"/>
        <v>0</v>
      </c>
      <c r="AD977" s="37">
        <f t="shared" si="47"/>
        <v>0</v>
      </c>
    </row>
    <row r="978" spans="1:30" hidden="1" x14ac:dyDescent="0.25">
      <c r="A978" s="38">
        <v>966</v>
      </c>
      <c r="B978" s="61"/>
      <c r="C978" s="61"/>
      <c r="D978" s="31">
        <v>890208807</v>
      </c>
      <c r="E978" s="31">
        <v>214568745</v>
      </c>
      <c r="F978" s="61" t="s">
        <v>1118</v>
      </c>
      <c r="G978" s="33">
        <v>0</v>
      </c>
      <c r="H978" s="33">
        <v>0</v>
      </c>
      <c r="I978" s="3"/>
      <c r="J978" s="3"/>
      <c r="K978" s="3"/>
      <c r="L978" s="3"/>
      <c r="M978" s="3"/>
      <c r="N978" s="3"/>
      <c r="O978" s="3"/>
      <c r="P978" s="34">
        <f t="shared" si="45"/>
        <v>0</v>
      </c>
      <c r="Q978" s="35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/>
      <c r="X978" s="3"/>
      <c r="Y978" s="3">
        <v>0</v>
      </c>
      <c r="Z978" s="3">
        <v>0</v>
      </c>
      <c r="AA978" s="3">
        <v>0</v>
      </c>
      <c r="AB978" s="3">
        <v>0</v>
      </c>
      <c r="AC978" s="36">
        <f t="shared" si="46"/>
        <v>0</v>
      </c>
      <c r="AD978" s="37">
        <f t="shared" si="47"/>
        <v>0</v>
      </c>
    </row>
    <row r="979" spans="1:30" hidden="1" x14ac:dyDescent="0.25">
      <c r="A979" s="29">
        <v>967</v>
      </c>
      <c r="B979" s="61"/>
      <c r="C979" s="61"/>
      <c r="D979" s="31">
        <v>890203688</v>
      </c>
      <c r="E979" s="31">
        <v>215568755</v>
      </c>
      <c r="F979" s="61" t="s">
        <v>1119</v>
      </c>
      <c r="G979" s="33">
        <v>0</v>
      </c>
      <c r="H979" s="33">
        <v>0</v>
      </c>
      <c r="I979" s="3"/>
      <c r="J979" s="3"/>
      <c r="K979" s="3"/>
      <c r="L979" s="3"/>
      <c r="M979" s="3"/>
      <c r="N979" s="3"/>
      <c r="O979" s="3"/>
      <c r="P979" s="34">
        <f t="shared" si="45"/>
        <v>0</v>
      </c>
      <c r="Q979" s="35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/>
      <c r="X979" s="3"/>
      <c r="Y979" s="3">
        <v>0</v>
      </c>
      <c r="Z979" s="3">
        <v>0</v>
      </c>
      <c r="AA979" s="3">
        <v>0</v>
      </c>
      <c r="AB979" s="3">
        <v>0</v>
      </c>
      <c r="AC979" s="36">
        <f t="shared" si="46"/>
        <v>0</v>
      </c>
      <c r="AD979" s="37">
        <f t="shared" si="47"/>
        <v>0</v>
      </c>
    </row>
    <row r="980" spans="1:30" hidden="1" x14ac:dyDescent="0.25">
      <c r="A980" s="38">
        <v>968</v>
      </c>
      <c r="B980" s="61"/>
      <c r="C980" s="61"/>
      <c r="D980" s="31">
        <v>890204985</v>
      </c>
      <c r="E980" s="31">
        <v>217068770</v>
      </c>
      <c r="F980" s="61" t="s">
        <v>1120</v>
      </c>
      <c r="G980" s="33">
        <v>0</v>
      </c>
      <c r="H980" s="33">
        <v>0</v>
      </c>
      <c r="I980" s="3"/>
      <c r="J980" s="3"/>
      <c r="K980" s="3"/>
      <c r="L980" s="3"/>
      <c r="M980" s="3"/>
      <c r="N980" s="3"/>
      <c r="O980" s="3"/>
      <c r="P980" s="34">
        <f t="shared" si="45"/>
        <v>0</v>
      </c>
      <c r="Q980" s="35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/>
      <c r="X980" s="3"/>
      <c r="Y980" s="3">
        <v>0</v>
      </c>
      <c r="Z980" s="3">
        <v>0</v>
      </c>
      <c r="AA980" s="3">
        <v>0</v>
      </c>
      <c r="AB980" s="3">
        <v>0</v>
      </c>
      <c r="AC980" s="36">
        <f t="shared" si="46"/>
        <v>0</v>
      </c>
      <c r="AD980" s="37">
        <f t="shared" si="47"/>
        <v>0</v>
      </c>
    </row>
    <row r="981" spans="1:30" hidden="1" x14ac:dyDescent="0.25">
      <c r="A981" s="29">
        <v>969</v>
      </c>
      <c r="B981" s="61"/>
      <c r="C981" s="61"/>
      <c r="D981" s="31">
        <v>890210883</v>
      </c>
      <c r="E981" s="31">
        <v>217368773</v>
      </c>
      <c r="F981" s="61" t="s">
        <v>675</v>
      </c>
      <c r="G981" s="33">
        <v>0</v>
      </c>
      <c r="H981" s="33">
        <v>0</v>
      </c>
      <c r="I981" s="3"/>
      <c r="J981" s="3"/>
      <c r="K981" s="3"/>
      <c r="L981" s="3"/>
      <c r="M981" s="3"/>
      <c r="N981" s="3"/>
      <c r="O981" s="3"/>
      <c r="P981" s="34">
        <f t="shared" si="45"/>
        <v>0</v>
      </c>
      <c r="Q981" s="35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/>
      <c r="X981" s="3"/>
      <c r="Y981" s="3">
        <v>0</v>
      </c>
      <c r="Z981" s="3">
        <v>0</v>
      </c>
      <c r="AA981" s="3">
        <v>0</v>
      </c>
      <c r="AB981" s="3">
        <v>0</v>
      </c>
      <c r="AC981" s="36">
        <f t="shared" si="46"/>
        <v>0</v>
      </c>
      <c r="AD981" s="37">
        <f t="shared" si="47"/>
        <v>0</v>
      </c>
    </row>
    <row r="982" spans="1:30" hidden="1" x14ac:dyDescent="0.25">
      <c r="A982" s="38">
        <v>970</v>
      </c>
      <c r="B982" s="61"/>
      <c r="C982" s="61"/>
      <c r="D982" s="31">
        <v>890205051</v>
      </c>
      <c r="E982" s="31">
        <v>218068780</v>
      </c>
      <c r="F982" s="61" t="s">
        <v>1121</v>
      </c>
      <c r="G982" s="33">
        <v>0</v>
      </c>
      <c r="H982" s="33">
        <v>0</v>
      </c>
      <c r="I982" s="3"/>
      <c r="J982" s="3"/>
      <c r="K982" s="3"/>
      <c r="L982" s="3"/>
      <c r="M982" s="3"/>
      <c r="N982" s="3"/>
      <c r="O982" s="3"/>
      <c r="P982" s="34">
        <f t="shared" si="45"/>
        <v>0</v>
      </c>
      <c r="Q982" s="35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/>
      <c r="X982" s="3"/>
      <c r="Y982" s="3">
        <v>0</v>
      </c>
      <c r="Z982" s="3">
        <v>0</v>
      </c>
      <c r="AA982" s="3">
        <v>0</v>
      </c>
      <c r="AB982" s="3">
        <v>0</v>
      </c>
      <c r="AC982" s="36">
        <f t="shared" si="46"/>
        <v>0</v>
      </c>
      <c r="AD982" s="37">
        <f t="shared" si="47"/>
        <v>0</v>
      </c>
    </row>
    <row r="983" spans="1:30" hidden="1" x14ac:dyDescent="0.25">
      <c r="A983" s="29">
        <v>971</v>
      </c>
      <c r="B983" s="61"/>
      <c r="C983" s="61"/>
      <c r="D983" s="31">
        <v>890205581</v>
      </c>
      <c r="E983" s="31">
        <v>212068820</v>
      </c>
      <c r="F983" s="61" t="s">
        <v>1122</v>
      </c>
      <c r="G983" s="33">
        <v>0</v>
      </c>
      <c r="H983" s="33">
        <v>0</v>
      </c>
      <c r="I983" s="3"/>
      <c r="J983" s="3"/>
      <c r="K983" s="3"/>
      <c r="L983" s="3"/>
      <c r="M983" s="3"/>
      <c r="N983" s="3"/>
      <c r="O983" s="3"/>
      <c r="P983" s="34">
        <f t="shared" si="45"/>
        <v>0</v>
      </c>
      <c r="Q983" s="35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/>
      <c r="X983" s="3"/>
      <c r="Y983" s="3">
        <v>0</v>
      </c>
      <c r="Z983" s="3">
        <v>0</v>
      </c>
      <c r="AA983" s="3">
        <v>0</v>
      </c>
      <c r="AB983" s="3">
        <v>0</v>
      </c>
      <c r="AC983" s="36">
        <f t="shared" si="46"/>
        <v>0</v>
      </c>
      <c r="AD983" s="37">
        <f t="shared" si="47"/>
        <v>0</v>
      </c>
    </row>
    <row r="984" spans="1:30" hidden="1" x14ac:dyDescent="0.25">
      <c r="A984" s="38">
        <v>972</v>
      </c>
      <c r="B984" s="61"/>
      <c r="C984" s="61"/>
      <c r="D984" s="31">
        <v>890205460</v>
      </c>
      <c r="E984" s="31">
        <v>215568855</v>
      </c>
      <c r="F984" s="61" t="s">
        <v>1123</v>
      </c>
      <c r="G984" s="33">
        <v>0</v>
      </c>
      <c r="H984" s="33">
        <v>0</v>
      </c>
      <c r="I984" s="3"/>
      <c r="J984" s="3"/>
      <c r="K984" s="3"/>
      <c r="L984" s="3"/>
      <c r="M984" s="3"/>
      <c r="N984" s="3"/>
      <c r="O984" s="3"/>
      <c r="P984" s="34">
        <f t="shared" si="45"/>
        <v>0</v>
      </c>
      <c r="Q984" s="35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/>
      <c r="X984" s="3"/>
      <c r="Y984" s="3">
        <v>0</v>
      </c>
      <c r="Z984" s="3">
        <v>0</v>
      </c>
      <c r="AA984" s="3">
        <v>0</v>
      </c>
      <c r="AB984" s="3">
        <v>0</v>
      </c>
      <c r="AC984" s="36">
        <f t="shared" si="46"/>
        <v>0</v>
      </c>
      <c r="AD984" s="37">
        <f t="shared" si="47"/>
        <v>0</v>
      </c>
    </row>
    <row r="985" spans="1:30" hidden="1" x14ac:dyDescent="0.25">
      <c r="A985" s="29">
        <v>973</v>
      </c>
      <c r="B985" s="61"/>
      <c r="C985" s="61"/>
      <c r="D985" s="31">
        <v>890205677</v>
      </c>
      <c r="E985" s="31">
        <v>216168861</v>
      </c>
      <c r="F985" s="61" t="s">
        <v>1124</v>
      </c>
      <c r="G985" s="33">
        <v>0</v>
      </c>
      <c r="H985" s="33">
        <v>0</v>
      </c>
      <c r="I985" s="3"/>
      <c r="J985" s="3"/>
      <c r="K985" s="3"/>
      <c r="L985" s="3"/>
      <c r="M985" s="3"/>
      <c r="N985" s="3"/>
      <c r="O985" s="3"/>
      <c r="P985" s="34">
        <f t="shared" si="45"/>
        <v>0</v>
      </c>
      <c r="Q985" s="35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/>
      <c r="X985" s="3"/>
      <c r="Y985" s="3">
        <v>0</v>
      </c>
      <c r="Z985" s="3">
        <v>0</v>
      </c>
      <c r="AA985" s="3">
        <v>0</v>
      </c>
      <c r="AB985" s="3">
        <v>0</v>
      </c>
      <c r="AC985" s="36">
        <f t="shared" si="46"/>
        <v>0</v>
      </c>
      <c r="AD985" s="37">
        <f t="shared" si="47"/>
        <v>0</v>
      </c>
    </row>
    <row r="986" spans="1:30" hidden="1" x14ac:dyDescent="0.25">
      <c r="A986" s="38">
        <v>974</v>
      </c>
      <c r="B986" s="61"/>
      <c r="C986" s="61"/>
      <c r="D986" s="31">
        <v>890210951</v>
      </c>
      <c r="E986" s="31">
        <v>216768867</v>
      </c>
      <c r="F986" s="61" t="s">
        <v>1125</v>
      </c>
      <c r="G986" s="33">
        <v>0</v>
      </c>
      <c r="H986" s="33">
        <v>0</v>
      </c>
      <c r="I986" s="3"/>
      <c r="J986" s="3"/>
      <c r="K986" s="3"/>
      <c r="L986" s="3"/>
      <c r="M986" s="3"/>
      <c r="N986" s="3"/>
      <c r="O986" s="3"/>
      <c r="P986" s="34">
        <f t="shared" si="45"/>
        <v>0</v>
      </c>
      <c r="Q986" s="35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/>
      <c r="X986" s="3"/>
      <c r="Y986" s="3">
        <v>0</v>
      </c>
      <c r="Z986" s="3">
        <v>0</v>
      </c>
      <c r="AA986" s="3">
        <v>0</v>
      </c>
      <c r="AB986" s="3">
        <v>0</v>
      </c>
      <c r="AC986" s="36">
        <f t="shared" si="46"/>
        <v>0</v>
      </c>
      <c r="AD986" s="37">
        <f t="shared" si="47"/>
        <v>0</v>
      </c>
    </row>
    <row r="987" spans="1:30" hidden="1" x14ac:dyDescent="0.25">
      <c r="A987" s="29">
        <v>975</v>
      </c>
      <c r="B987" s="61"/>
      <c r="C987" s="61"/>
      <c r="D987" s="31">
        <v>890206250</v>
      </c>
      <c r="E987" s="31">
        <v>217268872</v>
      </c>
      <c r="F987" s="61" t="s">
        <v>485</v>
      </c>
      <c r="G987" s="33">
        <v>0</v>
      </c>
      <c r="H987" s="33">
        <v>0</v>
      </c>
      <c r="I987" s="3"/>
      <c r="J987" s="3"/>
      <c r="K987" s="3"/>
      <c r="L987" s="3"/>
      <c r="M987" s="3"/>
      <c r="N987" s="3"/>
      <c r="O987" s="3"/>
      <c r="P987" s="34">
        <f t="shared" si="45"/>
        <v>0</v>
      </c>
      <c r="Q987" s="35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/>
      <c r="X987" s="3"/>
      <c r="Y987" s="3">
        <v>0</v>
      </c>
      <c r="Z987" s="3">
        <v>0</v>
      </c>
      <c r="AA987" s="3">
        <v>0</v>
      </c>
      <c r="AB987" s="3">
        <v>0</v>
      </c>
      <c r="AC987" s="36">
        <f t="shared" si="46"/>
        <v>0</v>
      </c>
      <c r="AD987" s="37">
        <f t="shared" si="47"/>
        <v>0</v>
      </c>
    </row>
    <row r="988" spans="1:30" hidden="1" x14ac:dyDescent="0.25">
      <c r="A988" s="38">
        <v>976</v>
      </c>
      <c r="B988" s="61"/>
      <c r="C988" s="61"/>
      <c r="D988" s="31">
        <v>890204138</v>
      </c>
      <c r="E988" s="31">
        <v>219568895</v>
      </c>
      <c r="F988" s="61" t="s">
        <v>1126</v>
      </c>
      <c r="G988" s="33">
        <v>0</v>
      </c>
      <c r="H988" s="33">
        <v>0</v>
      </c>
      <c r="I988" s="3"/>
      <c r="J988" s="3"/>
      <c r="K988" s="3"/>
      <c r="L988" s="3"/>
      <c r="M988" s="3"/>
      <c r="N988" s="3"/>
      <c r="O988" s="3"/>
      <c r="P988" s="34">
        <f t="shared" si="45"/>
        <v>0</v>
      </c>
      <c r="Q988" s="35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/>
      <c r="X988" s="3"/>
      <c r="Y988" s="3">
        <v>0</v>
      </c>
      <c r="Z988" s="3">
        <v>0</v>
      </c>
      <c r="AA988" s="3">
        <v>0</v>
      </c>
      <c r="AB988" s="3">
        <v>0</v>
      </c>
      <c r="AC988" s="36">
        <f t="shared" si="46"/>
        <v>0</v>
      </c>
      <c r="AD988" s="37">
        <f t="shared" si="47"/>
        <v>0</v>
      </c>
    </row>
    <row r="989" spans="1:30" hidden="1" x14ac:dyDescent="0.25">
      <c r="A989" s="29">
        <v>977</v>
      </c>
      <c r="B989" s="61"/>
      <c r="C989" s="61"/>
      <c r="D989" s="31">
        <v>892201286</v>
      </c>
      <c r="E989" s="31">
        <v>211070110</v>
      </c>
      <c r="F989" s="61" t="s">
        <v>495</v>
      </c>
      <c r="G989" s="33">
        <v>0</v>
      </c>
      <c r="H989" s="33">
        <v>0</v>
      </c>
      <c r="I989" s="3"/>
      <c r="J989" s="3"/>
      <c r="K989" s="3"/>
      <c r="L989" s="3"/>
      <c r="M989" s="3"/>
      <c r="N989" s="3"/>
      <c r="O989" s="3"/>
      <c r="P989" s="34">
        <f t="shared" si="45"/>
        <v>0</v>
      </c>
      <c r="Q989" s="35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/>
      <c r="X989" s="3"/>
      <c r="Y989" s="3">
        <v>0</v>
      </c>
      <c r="Z989" s="3">
        <v>0</v>
      </c>
      <c r="AA989" s="3">
        <v>0</v>
      </c>
      <c r="AB989" s="3">
        <v>0</v>
      </c>
      <c r="AC989" s="36">
        <f t="shared" si="46"/>
        <v>0</v>
      </c>
      <c r="AD989" s="37">
        <f t="shared" si="47"/>
        <v>0</v>
      </c>
    </row>
    <row r="990" spans="1:30" hidden="1" x14ac:dyDescent="0.25">
      <c r="A990" s="38">
        <v>978</v>
      </c>
      <c r="B990" s="61"/>
      <c r="C990" s="61"/>
      <c r="D990" s="31">
        <v>892200058</v>
      </c>
      <c r="E990" s="31">
        <v>212470124</v>
      </c>
      <c r="F990" s="61" t="s">
        <v>1127</v>
      </c>
      <c r="G990" s="33">
        <v>0</v>
      </c>
      <c r="H990" s="33">
        <v>0</v>
      </c>
      <c r="I990" s="3"/>
      <c r="J990" s="3"/>
      <c r="K990" s="3"/>
      <c r="L990" s="3"/>
      <c r="M990" s="3"/>
      <c r="N990" s="3"/>
      <c r="O990" s="3"/>
      <c r="P990" s="34">
        <f t="shared" si="45"/>
        <v>0</v>
      </c>
      <c r="Q990" s="35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/>
      <c r="X990" s="3"/>
      <c r="Y990" s="3">
        <v>0</v>
      </c>
      <c r="Z990" s="3">
        <v>0</v>
      </c>
      <c r="AA990" s="3">
        <v>0</v>
      </c>
      <c r="AB990" s="3">
        <v>0</v>
      </c>
      <c r="AC990" s="36">
        <f t="shared" si="46"/>
        <v>0</v>
      </c>
      <c r="AD990" s="37">
        <f t="shared" si="47"/>
        <v>0</v>
      </c>
    </row>
    <row r="991" spans="1:30" hidden="1" x14ac:dyDescent="0.25">
      <c r="A991" s="29">
        <v>979</v>
      </c>
      <c r="B991" s="61"/>
      <c r="C991" s="61"/>
      <c r="D991" s="31">
        <v>892280053</v>
      </c>
      <c r="E991" s="31">
        <v>210470204</v>
      </c>
      <c r="F991" s="61" t="s">
        <v>1128</v>
      </c>
      <c r="G991" s="33">
        <v>0</v>
      </c>
      <c r="H991" s="33">
        <v>0</v>
      </c>
      <c r="I991" s="3"/>
      <c r="J991" s="3"/>
      <c r="K991" s="3"/>
      <c r="L991" s="3"/>
      <c r="M991" s="3"/>
      <c r="N991" s="3"/>
      <c r="O991" s="3"/>
      <c r="P991" s="34">
        <f t="shared" si="45"/>
        <v>0</v>
      </c>
      <c r="Q991" s="35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/>
      <c r="X991" s="3"/>
      <c r="Y991" s="3">
        <v>0</v>
      </c>
      <c r="Z991" s="3">
        <v>0</v>
      </c>
      <c r="AA991" s="3">
        <v>0</v>
      </c>
      <c r="AB991" s="3">
        <v>0</v>
      </c>
      <c r="AC991" s="36">
        <f t="shared" si="46"/>
        <v>0</v>
      </c>
      <c r="AD991" s="37">
        <f t="shared" si="47"/>
        <v>0</v>
      </c>
    </row>
    <row r="992" spans="1:30" hidden="1" x14ac:dyDescent="0.25">
      <c r="A992" s="38">
        <v>980</v>
      </c>
      <c r="B992" s="61"/>
      <c r="C992" s="61"/>
      <c r="D992" s="31">
        <v>892280032</v>
      </c>
      <c r="E992" s="31">
        <v>211570215</v>
      </c>
      <c r="F992" s="61" t="s">
        <v>1129</v>
      </c>
      <c r="G992" s="33">
        <v>0</v>
      </c>
      <c r="H992" s="33">
        <v>0</v>
      </c>
      <c r="I992" s="3"/>
      <c r="J992" s="3"/>
      <c r="K992" s="3"/>
      <c r="L992" s="3"/>
      <c r="M992" s="3"/>
      <c r="N992" s="3"/>
      <c r="O992" s="3"/>
      <c r="P992" s="34">
        <f t="shared" si="45"/>
        <v>0</v>
      </c>
      <c r="Q992" s="35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/>
      <c r="X992" s="3"/>
      <c r="Y992" s="3">
        <v>0</v>
      </c>
      <c r="Z992" s="3">
        <v>0</v>
      </c>
      <c r="AA992" s="3">
        <v>0</v>
      </c>
      <c r="AB992" s="3">
        <v>0</v>
      </c>
      <c r="AC992" s="36">
        <f t="shared" si="46"/>
        <v>0</v>
      </c>
      <c r="AD992" s="37">
        <f t="shared" si="47"/>
        <v>0</v>
      </c>
    </row>
    <row r="993" spans="1:30" hidden="1" x14ac:dyDescent="0.25">
      <c r="A993" s="29">
        <v>981</v>
      </c>
      <c r="B993" s="61"/>
      <c r="C993" s="61"/>
      <c r="D993" s="31">
        <v>823003543</v>
      </c>
      <c r="E993" s="31">
        <v>89970221</v>
      </c>
      <c r="F993" s="61" t="s">
        <v>1130</v>
      </c>
      <c r="G993" s="33">
        <v>0</v>
      </c>
      <c r="H993" s="33">
        <v>0</v>
      </c>
      <c r="I993" s="3"/>
      <c r="J993" s="3"/>
      <c r="K993" s="3"/>
      <c r="L993" s="3"/>
      <c r="M993" s="3"/>
      <c r="N993" s="3"/>
      <c r="O993" s="3"/>
      <c r="P993" s="34">
        <f t="shared" si="45"/>
        <v>0</v>
      </c>
      <c r="Q993" s="35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/>
      <c r="X993" s="3"/>
      <c r="Y993" s="3">
        <v>0</v>
      </c>
      <c r="Z993" s="3">
        <v>0</v>
      </c>
      <c r="AA993" s="3">
        <v>0</v>
      </c>
      <c r="AB993" s="3">
        <v>0</v>
      </c>
      <c r="AC993" s="36">
        <f t="shared" si="46"/>
        <v>0</v>
      </c>
      <c r="AD993" s="37">
        <f t="shared" si="47"/>
        <v>0</v>
      </c>
    </row>
    <row r="994" spans="1:30" hidden="1" x14ac:dyDescent="0.25">
      <c r="A994" s="38">
        <v>982</v>
      </c>
      <c r="B994" s="61"/>
      <c r="C994" s="61"/>
      <c r="D994" s="31">
        <v>892200740</v>
      </c>
      <c r="E994" s="31">
        <v>213070230</v>
      </c>
      <c r="F994" s="61" t="s">
        <v>1131</v>
      </c>
      <c r="G994" s="33">
        <v>0</v>
      </c>
      <c r="H994" s="33">
        <v>0</v>
      </c>
      <c r="I994" s="3"/>
      <c r="J994" s="3"/>
      <c r="K994" s="3"/>
      <c r="L994" s="3"/>
      <c r="M994" s="3"/>
      <c r="N994" s="3"/>
      <c r="O994" s="3"/>
      <c r="P994" s="34">
        <f t="shared" si="45"/>
        <v>0</v>
      </c>
      <c r="Q994" s="35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/>
      <c r="X994" s="3"/>
      <c r="Y994" s="3">
        <v>0</v>
      </c>
      <c r="Z994" s="3">
        <v>0</v>
      </c>
      <c r="AA994" s="3">
        <v>0</v>
      </c>
      <c r="AB994" s="3">
        <v>0</v>
      </c>
      <c r="AC994" s="36">
        <f t="shared" si="46"/>
        <v>0</v>
      </c>
      <c r="AD994" s="37">
        <f t="shared" si="47"/>
        <v>0</v>
      </c>
    </row>
    <row r="995" spans="1:30" hidden="1" x14ac:dyDescent="0.25">
      <c r="A995" s="29">
        <v>983</v>
      </c>
      <c r="B995" s="61"/>
      <c r="C995" s="61"/>
      <c r="D995" s="31">
        <v>823002595</v>
      </c>
      <c r="E995" s="31">
        <v>213370233</v>
      </c>
      <c r="F995" s="61" t="s">
        <v>1132</v>
      </c>
      <c r="G995" s="33">
        <v>0</v>
      </c>
      <c r="H995" s="33">
        <v>0</v>
      </c>
      <c r="I995" s="3"/>
      <c r="J995" s="3"/>
      <c r="K995" s="3"/>
      <c r="L995" s="3"/>
      <c r="M995" s="3"/>
      <c r="N995" s="3"/>
      <c r="O995" s="3"/>
      <c r="P995" s="34">
        <f t="shared" si="45"/>
        <v>0</v>
      </c>
      <c r="Q995" s="35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/>
      <c r="X995" s="3"/>
      <c r="Y995" s="3">
        <v>0</v>
      </c>
      <c r="Z995" s="3">
        <v>0</v>
      </c>
      <c r="AA995" s="3">
        <v>0</v>
      </c>
      <c r="AB995" s="3">
        <v>0</v>
      </c>
      <c r="AC995" s="36">
        <f t="shared" si="46"/>
        <v>0</v>
      </c>
      <c r="AD995" s="37">
        <f t="shared" si="47"/>
        <v>0</v>
      </c>
    </row>
    <row r="996" spans="1:30" hidden="1" x14ac:dyDescent="0.25">
      <c r="A996" s="38">
        <v>984</v>
      </c>
      <c r="B996" s="61"/>
      <c r="C996" s="61"/>
      <c r="D996" s="31">
        <v>800049826</v>
      </c>
      <c r="E996" s="31">
        <v>213570235</v>
      </c>
      <c r="F996" s="61" t="s">
        <v>1133</v>
      </c>
      <c r="G996" s="33">
        <v>0</v>
      </c>
      <c r="H996" s="33">
        <v>0</v>
      </c>
      <c r="I996" s="3"/>
      <c r="J996" s="3"/>
      <c r="K996" s="3"/>
      <c r="L996" s="3"/>
      <c r="M996" s="3"/>
      <c r="N996" s="3"/>
      <c r="O996" s="3"/>
      <c r="P996" s="34">
        <f t="shared" si="45"/>
        <v>0</v>
      </c>
      <c r="Q996" s="35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/>
      <c r="X996" s="3"/>
      <c r="Y996" s="3">
        <v>0</v>
      </c>
      <c r="Z996" s="3">
        <v>0</v>
      </c>
      <c r="AA996" s="3">
        <v>0</v>
      </c>
      <c r="AB996" s="3">
        <v>0</v>
      </c>
      <c r="AC996" s="36">
        <f t="shared" si="46"/>
        <v>0</v>
      </c>
      <c r="AD996" s="37">
        <f t="shared" si="47"/>
        <v>0</v>
      </c>
    </row>
    <row r="997" spans="1:30" hidden="1" x14ac:dyDescent="0.25">
      <c r="A997" s="29">
        <v>985</v>
      </c>
      <c r="B997" s="61"/>
      <c r="C997" s="61"/>
      <c r="D997" s="31">
        <v>800061313</v>
      </c>
      <c r="E997" s="31">
        <v>216570265</v>
      </c>
      <c r="F997" s="61" t="s">
        <v>1134</v>
      </c>
      <c r="G997" s="33">
        <v>0</v>
      </c>
      <c r="H997" s="33">
        <v>0</v>
      </c>
      <c r="I997" s="3"/>
      <c r="J997" s="3"/>
      <c r="K997" s="3"/>
      <c r="L997" s="3"/>
      <c r="M997" s="3"/>
      <c r="N997" s="3"/>
      <c r="O997" s="3"/>
      <c r="P997" s="34">
        <f t="shared" si="45"/>
        <v>0</v>
      </c>
      <c r="Q997" s="35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/>
      <c r="X997" s="3"/>
      <c r="Y997" s="3">
        <v>0</v>
      </c>
      <c r="Z997" s="3">
        <v>0</v>
      </c>
      <c r="AA997" s="3">
        <v>0</v>
      </c>
      <c r="AB997" s="3">
        <v>0</v>
      </c>
      <c r="AC997" s="36">
        <f t="shared" si="46"/>
        <v>0</v>
      </c>
      <c r="AD997" s="37">
        <f t="shared" si="47"/>
        <v>0</v>
      </c>
    </row>
    <row r="998" spans="1:30" hidden="1" x14ac:dyDescent="0.25">
      <c r="A998" s="38">
        <v>986</v>
      </c>
      <c r="B998" s="61"/>
      <c r="C998" s="61"/>
      <c r="D998" s="31">
        <v>800050331</v>
      </c>
      <c r="E998" s="31">
        <v>210070400</v>
      </c>
      <c r="F998" s="61" t="s">
        <v>367</v>
      </c>
      <c r="G998" s="33">
        <v>0</v>
      </c>
      <c r="H998" s="33">
        <v>0</v>
      </c>
      <c r="I998" s="3"/>
      <c r="J998" s="3"/>
      <c r="K998" s="3"/>
      <c r="L998" s="3"/>
      <c r="M998" s="3"/>
      <c r="N998" s="3"/>
      <c r="O998" s="3"/>
      <c r="P998" s="34">
        <f t="shared" si="45"/>
        <v>0</v>
      </c>
      <c r="Q998" s="35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/>
      <c r="X998" s="3"/>
      <c r="Y998" s="3">
        <v>0</v>
      </c>
      <c r="Z998" s="3">
        <v>0</v>
      </c>
      <c r="AA998" s="3">
        <v>0</v>
      </c>
      <c r="AB998" s="3">
        <v>0</v>
      </c>
      <c r="AC998" s="36">
        <f t="shared" si="46"/>
        <v>0</v>
      </c>
      <c r="AD998" s="37">
        <f t="shared" si="47"/>
        <v>0</v>
      </c>
    </row>
    <row r="999" spans="1:30" hidden="1" x14ac:dyDescent="0.25">
      <c r="A999" s="29">
        <v>987</v>
      </c>
      <c r="B999" s="61"/>
      <c r="C999" s="61"/>
      <c r="D999" s="31">
        <v>892201287</v>
      </c>
      <c r="E999" s="31">
        <v>211870418</v>
      </c>
      <c r="F999" s="61" t="s">
        <v>1135</v>
      </c>
      <c r="G999" s="33">
        <v>0</v>
      </c>
      <c r="H999" s="33">
        <v>0</v>
      </c>
      <c r="I999" s="3"/>
      <c r="J999" s="3"/>
      <c r="K999" s="3"/>
      <c r="L999" s="3"/>
      <c r="M999" s="3"/>
      <c r="N999" s="3"/>
      <c r="O999" s="3"/>
      <c r="P999" s="34">
        <f t="shared" si="45"/>
        <v>0</v>
      </c>
      <c r="Q999" s="35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/>
      <c r="X999" s="3"/>
      <c r="Y999" s="3">
        <v>0</v>
      </c>
      <c r="Z999" s="3">
        <v>0</v>
      </c>
      <c r="AA999" s="3">
        <v>0</v>
      </c>
      <c r="AB999" s="3">
        <v>0</v>
      </c>
      <c r="AC999" s="36">
        <f t="shared" si="46"/>
        <v>0</v>
      </c>
      <c r="AD999" s="37">
        <f t="shared" si="47"/>
        <v>0</v>
      </c>
    </row>
    <row r="1000" spans="1:30" hidden="1" x14ac:dyDescent="0.25">
      <c r="A1000" s="38">
        <v>988</v>
      </c>
      <c r="B1000" s="61"/>
      <c r="C1000" s="61"/>
      <c r="D1000" s="31">
        <v>892280057</v>
      </c>
      <c r="E1000" s="31">
        <v>212970429</v>
      </c>
      <c r="F1000" s="61" t="s">
        <v>1136</v>
      </c>
      <c r="G1000" s="33">
        <v>0</v>
      </c>
      <c r="H1000" s="33">
        <v>0</v>
      </c>
      <c r="I1000" s="3"/>
      <c r="J1000" s="3"/>
      <c r="K1000" s="3"/>
      <c r="L1000" s="3"/>
      <c r="M1000" s="3"/>
      <c r="N1000" s="3"/>
      <c r="O1000" s="3"/>
      <c r="P1000" s="34">
        <f t="shared" si="45"/>
        <v>0</v>
      </c>
      <c r="Q1000" s="35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/>
      <c r="X1000" s="3"/>
      <c r="Y1000" s="3">
        <v>0</v>
      </c>
      <c r="Z1000" s="3">
        <v>0</v>
      </c>
      <c r="AA1000" s="3">
        <v>0</v>
      </c>
      <c r="AB1000" s="3">
        <v>0</v>
      </c>
      <c r="AC1000" s="36">
        <f t="shared" si="46"/>
        <v>0</v>
      </c>
      <c r="AD1000" s="37">
        <f t="shared" si="47"/>
        <v>0</v>
      </c>
    </row>
    <row r="1001" spans="1:30" hidden="1" x14ac:dyDescent="0.25">
      <c r="A1001" s="29">
        <v>989</v>
      </c>
      <c r="B1001" s="61"/>
      <c r="C1001" s="61"/>
      <c r="D1001" s="31">
        <v>892201296</v>
      </c>
      <c r="E1001" s="31">
        <v>217370473</v>
      </c>
      <c r="F1001" s="61" t="s">
        <v>1137</v>
      </c>
      <c r="G1001" s="33">
        <v>0</v>
      </c>
      <c r="H1001" s="33">
        <v>0</v>
      </c>
      <c r="I1001" s="3"/>
      <c r="J1001" s="3"/>
      <c r="K1001" s="3"/>
      <c r="L1001" s="3"/>
      <c r="M1001" s="3"/>
      <c r="N1001" s="3"/>
      <c r="O1001" s="3"/>
      <c r="P1001" s="34">
        <f t="shared" si="45"/>
        <v>0</v>
      </c>
      <c r="Q1001" s="35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/>
      <c r="X1001" s="3"/>
      <c r="Y1001" s="3">
        <v>0</v>
      </c>
      <c r="Z1001" s="3">
        <v>0</v>
      </c>
      <c r="AA1001" s="3">
        <v>0</v>
      </c>
      <c r="AB1001" s="3">
        <v>0</v>
      </c>
      <c r="AC1001" s="36">
        <f t="shared" si="46"/>
        <v>0</v>
      </c>
      <c r="AD1001" s="37">
        <f t="shared" si="47"/>
        <v>0</v>
      </c>
    </row>
    <row r="1002" spans="1:30" hidden="1" x14ac:dyDescent="0.25">
      <c r="A1002" s="38">
        <v>990</v>
      </c>
      <c r="B1002" s="61"/>
      <c r="C1002" s="61"/>
      <c r="D1002" s="31">
        <v>800100729</v>
      </c>
      <c r="E1002" s="31">
        <v>210870508</v>
      </c>
      <c r="F1002" s="61" t="s">
        <v>1138</v>
      </c>
      <c r="G1002" s="33">
        <v>0</v>
      </c>
      <c r="H1002" s="33">
        <v>0</v>
      </c>
      <c r="I1002" s="3"/>
      <c r="J1002" s="3"/>
      <c r="K1002" s="3"/>
      <c r="L1002" s="3"/>
      <c r="M1002" s="3"/>
      <c r="N1002" s="3"/>
      <c r="O1002" s="3"/>
      <c r="P1002" s="34">
        <f t="shared" si="45"/>
        <v>0</v>
      </c>
      <c r="Q1002" s="35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/>
      <c r="X1002" s="3"/>
      <c r="Y1002" s="3">
        <v>0</v>
      </c>
      <c r="Z1002" s="3">
        <v>0</v>
      </c>
      <c r="AA1002" s="3">
        <v>0</v>
      </c>
      <c r="AB1002" s="3">
        <v>0</v>
      </c>
      <c r="AC1002" s="36">
        <f t="shared" si="46"/>
        <v>0</v>
      </c>
      <c r="AD1002" s="37">
        <f t="shared" si="47"/>
        <v>0</v>
      </c>
    </row>
    <row r="1003" spans="1:30" hidden="1" x14ac:dyDescent="0.25">
      <c r="A1003" s="29">
        <v>991</v>
      </c>
      <c r="B1003" s="61"/>
      <c r="C1003" s="61"/>
      <c r="D1003" s="31">
        <v>892200312</v>
      </c>
      <c r="E1003" s="31">
        <v>212370523</v>
      </c>
      <c r="F1003" s="61" t="s">
        <v>1139</v>
      </c>
      <c r="G1003" s="33">
        <v>0</v>
      </c>
      <c r="H1003" s="33">
        <v>0</v>
      </c>
      <c r="I1003" s="3"/>
      <c r="J1003" s="3"/>
      <c r="K1003" s="3"/>
      <c r="L1003" s="3"/>
      <c r="M1003" s="3"/>
      <c r="N1003" s="3"/>
      <c r="O1003" s="3"/>
      <c r="P1003" s="34">
        <f t="shared" si="45"/>
        <v>0</v>
      </c>
      <c r="Q1003" s="35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/>
      <c r="X1003" s="3"/>
      <c r="Y1003" s="3">
        <v>0</v>
      </c>
      <c r="Z1003" s="3">
        <v>0</v>
      </c>
      <c r="AA1003" s="3">
        <v>0</v>
      </c>
      <c r="AB1003" s="3">
        <v>0</v>
      </c>
      <c r="AC1003" s="36">
        <f t="shared" si="46"/>
        <v>0</v>
      </c>
      <c r="AD1003" s="37">
        <f t="shared" si="47"/>
        <v>0</v>
      </c>
    </row>
    <row r="1004" spans="1:30" hidden="1" x14ac:dyDescent="0.25">
      <c r="A1004" s="38">
        <v>992</v>
      </c>
      <c r="B1004" s="61"/>
      <c r="C1004" s="61"/>
      <c r="D1004" s="31">
        <v>892280055</v>
      </c>
      <c r="E1004" s="31">
        <v>217070670</v>
      </c>
      <c r="F1004" s="61" t="s">
        <v>1140</v>
      </c>
      <c r="G1004" s="33">
        <v>0</v>
      </c>
      <c r="H1004" s="33">
        <v>0</v>
      </c>
      <c r="I1004" s="3"/>
      <c r="J1004" s="3"/>
      <c r="K1004" s="3"/>
      <c r="L1004" s="3"/>
      <c r="M1004" s="3"/>
      <c r="N1004" s="3"/>
      <c r="O1004" s="3"/>
      <c r="P1004" s="34">
        <f t="shared" si="45"/>
        <v>0</v>
      </c>
      <c r="Q1004" s="35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/>
      <c r="X1004" s="3"/>
      <c r="Y1004" s="3">
        <v>0</v>
      </c>
      <c r="Z1004" s="3">
        <v>0</v>
      </c>
      <c r="AA1004" s="3">
        <v>0</v>
      </c>
      <c r="AB1004" s="3">
        <v>0</v>
      </c>
      <c r="AC1004" s="36">
        <f t="shared" si="46"/>
        <v>0</v>
      </c>
      <c r="AD1004" s="37">
        <f t="shared" si="47"/>
        <v>0</v>
      </c>
    </row>
    <row r="1005" spans="1:30" hidden="1" x14ac:dyDescent="0.25">
      <c r="A1005" s="29">
        <v>993</v>
      </c>
      <c r="B1005" s="61"/>
      <c r="C1005" s="61"/>
      <c r="D1005" s="31">
        <v>892280054</v>
      </c>
      <c r="E1005" s="31">
        <v>217870678</v>
      </c>
      <c r="F1005" s="61" t="s">
        <v>1141</v>
      </c>
      <c r="G1005" s="33">
        <v>0</v>
      </c>
      <c r="H1005" s="33">
        <v>0</v>
      </c>
      <c r="I1005" s="3"/>
      <c r="J1005" s="3"/>
      <c r="K1005" s="3"/>
      <c r="L1005" s="3"/>
      <c r="M1005" s="3"/>
      <c r="N1005" s="3"/>
      <c r="O1005" s="3"/>
      <c r="P1005" s="34">
        <f t="shared" si="45"/>
        <v>0</v>
      </c>
      <c r="Q1005" s="35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/>
      <c r="X1005" s="3"/>
      <c r="Y1005" s="3">
        <v>0</v>
      </c>
      <c r="Z1005" s="3">
        <v>0</v>
      </c>
      <c r="AA1005" s="3">
        <v>0</v>
      </c>
      <c r="AB1005" s="3">
        <v>0</v>
      </c>
      <c r="AC1005" s="36">
        <f t="shared" si="46"/>
        <v>0</v>
      </c>
      <c r="AD1005" s="37">
        <f t="shared" si="47"/>
        <v>0</v>
      </c>
    </row>
    <row r="1006" spans="1:30" hidden="1" x14ac:dyDescent="0.25">
      <c r="A1006" s="38">
        <v>994</v>
      </c>
      <c r="B1006" s="61"/>
      <c r="C1006" s="61"/>
      <c r="D1006" s="31">
        <v>892201282</v>
      </c>
      <c r="E1006" s="31">
        <v>210270702</v>
      </c>
      <c r="F1006" s="61" t="s">
        <v>1142</v>
      </c>
      <c r="G1006" s="33">
        <v>0</v>
      </c>
      <c r="H1006" s="33">
        <v>0</v>
      </c>
      <c r="I1006" s="3"/>
      <c r="J1006" s="3"/>
      <c r="K1006" s="3"/>
      <c r="L1006" s="3"/>
      <c r="M1006" s="3"/>
      <c r="N1006" s="3"/>
      <c r="O1006" s="3"/>
      <c r="P1006" s="34">
        <f t="shared" si="45"/>
        <v>0</v>
      </c>
      <c r="Q1006" s="35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/>
      <c r="X1006" s="3"/>
      <c r="Y1006" s="3">
        <v>0</v>
      </c>
      <c r="Z1006" s="3">
        <v>0</v>
      </c>
      <c r="AA1006" s="3">
        <v>0</v>
      </c>
      <c r="AB1006" s="3">
        <v>0</v>
      </c>
      <c r="AC1006" s="36">
        <f t="shared" si="46"/>
        <v>0</v>
      </c>
      <c r="AD1006" s="37">
        <f t="shared" si="47"/>
        <v>0</v>
      </c>
    </row>
    <row r="1007" spans="1:30" hidden="1" x14ac:dyDescent="0.25">
      <c r="A1007" s="29">
        <v>995</v>
      </c>
      <c r="B1007" s="61"/>
      <c r="C1007" s="61"/>
      <c r="D1007" s="31">
        <v>892200591</v>
      </c>
      <c r="E1007" s="31">
        <v>210870708</v>
      </c>
      <c r="F1007" s="61" t="s">
        <v>1143</v>
      </c>
      <c r="G1007" s="33">
        <v>0</v>
      </c>
      <c r="H1007" s="33">
        <v>0</v>
      </c>
      <c r="I1007" s="3"/>
      <c r="J1007" s="3"/>
      <c r="K1007" s="3"/>
      <c r="L1007" s="3"/>
      <c r="M1007" s="3"/>
      <c r="N1007" s="3"/>
      <c r="O1007" s="3"/>
      <c r="P1007" s="34">
        <f t="shared" si="45"/>
        <v>0</v>
      </c>
      <c r="Q1007" s="35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/>
      <c r="X1007" s="3"/>
      <c r="Y1007" s="3">
        <v>0</v>
      </c>
      <c r="Z1007" s="3">
        <v>0</v>
      </c>
      <c r="AA1007" s="3">
        <v>0</v>
      </c>
      <c r="AB1007" s="3">
        <v>0</v>
      </c>
      <c r="AC1007" s="36">
        <f t="shared" si="46"/>
        <v>0</v>
      </c>
      <c r="AD1007" s="37">
        <f t="shared" si="47"/>
        <v>0</v>
      </c>
    </row>
    <row r="1008" spans="1:30" hidden="1" x14ac:dyDescent="0.25">
      <c r="A1008" s="38">
        <v>996</v>
      </c>
      <c r="B1008" s="61"/>
      <c r="C1008" s="61"/>
      <c r="D1008" s="31">
        <v>892200592</v>
      </c>
      <c r="E1008" s="31">
        <v>211370713</v>
      </c>
      <c r="F1008" s="61" t="s">
        <v>1144</v>
      </c>
      <c r="G1008" s="33">
        <v>0</v>
      </c>
      <c r="H1008" s="33">
        <v>0</v>
      </c>
      <c r="I1008" s="3"/>
      <c r="J1008" s="3"/>
      <c r="K1008" s="3"/>
      <c r="L1008" s="3"/>
      <c r="M1008" s="3"/>
      <c r="N1008" s="3"/>
      <c r="O1008" s="3"/>
      <c r="P1008" s="34">
        <f t="shared" si="45"/>
        <v>0</v>
      </c>
      <c r="Q1008" s="35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/>
      <c r="X1008" s="3"/>
      <c r="Y1008" s="3">
        <v>0</v>
      </c>
      <c r="Z1008" s="3">
        <v>0</v>
      </c>
      <c r="AA1008" s="3">
        <v>0</v>
      </c>
      <c r="AB1008" s="3">
        <v>0</v>
      </c>
      <c r="AC1008" s="36">
        <f t="shared" si="46"/>
        <v>0</v>
      </c>
      <c r="AD1008" s="37">
        <f t="shared" si="47"/>
        <v>0</v>
      </c>
    </row>
    <row r="1009" spans="1:30" hidden="1" x14ac:dyDescent="0.25">
      <c r="A1009" s="29">
        <v>997</v>
      </c>
      <c r="B1009" s="61"/>
      <c r="C1009" s="61"/>
      <c r="D1009" s="31">
        <v>892280063</v>
      </c>
      <c r="E1009" s="31">
        <v>211770717</v>
      </c>
      <c r="F1009" s="61" t="s">
        <v>395</v>
      </c>
      <c r="G1009" s="33">
        <v>0</v>
      </c>
      <c r="H1009" s="33">
        <v>0</v>
      </c>
      <c r="I1009" s="3"/>
      <c r="J1009" s="3"/>
      <c r="K1009" s="3"/>
      <c r="L1009" s="3"/>
      <c r="M1009" s="3"/>
      <c r="N1009" s="3"/>
      <c r="O1009" s="3"/>
      <c r="P1009" s="34">
        <f t="shared" si="45"/>
        <v>0</v>
      </c>
      <c r="Q1009" s="35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/>
      <c r="X1009" s="3"/>
      <c r="Y1009" s="3">
        <v>0</v>
      </c>
      <c r="Z1009" s="3">
        <v>0</v>
      </c>
      <c r="AA1009" s="3">
        <v>0</v>
      </c>
      <c r="AB1009" s="3">
        <v>0</v>
      </c>
      <c r="AC1009" s="36">
        <f t="shared" si="46"/>
        <v>0</v>
      </c>
      <c r="AD1009" s="37">
        <f t="shared" si="47"/>
        <v>0</v>
      </c>
    </row>
    <row r="1010" spans="1:30" hidden="1" x14ac:dyDescent="0.25">
      <c r="A1010" s="38">
        <v>998</v>
      </c>
      <c r="B1010" s="61"/>
      <c r="C1010" s="61"/>
      <c r="D1010" s="31">
        <v>800100747</v>
      </c>
      <c r="E1010" s="31">
        <v>214270742</v>
      </c>
      <c r="F1010" s="61" t="s">
        <v>1145</v>
      </c>
      <c r="G1010" s="33">
        <v>0</v>
      </c>
      <c r="H1010" s="33">
        <v>0</v>
      </c>
      <c r="I1010" s="3"/>
      <c r="J1010" s="3"/>
      <c r="K1010" s="3"/>
      <c r="L1010" s="3"/>
      <c r="M1010" s="3"/>
      <c r="N1010" s="3"/>
      <c r="O1010" s="3"/>
      <c r="P1010" s="34">
        <f t="shared" si="45"/>
        <v>0</v>
      </c>
      <c r="Q1010" s="35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/>
      <c r="X1010" s="3"/>
      <c r="Y1010" s="3">
        <v>0</v>
      </c>
      <c r="Z1010" s="3">
        <v>0</v>
      </c>
      <c r="AA1010" s="3">
        <v>0</v>
      </c>
      <c r="AB1010" s="3">
        <v>0</v>
      </c>
      <c r="AC1010" s="36">
        <f t="shared" si="46"/>
        <v>0</v>
      </c>
      <c r="AD1010" s="37">
        <f t="shared" si="47"/>
        <v>0</v>
      </c>
    </row>
    <row r="1011" spans="1:30" hidden="1" x14ac:dyDescent="0.25">
      <c r="A1011" s="29">
        <v>999</v>
      </c>
      <c r="B1011" s="61"/>
      <c r="C1011" s="61"/>
      <c r="D1011" s="31">
        <v>892280061</v>
      </c>
      <c r="E1011" s="31">
        <v>217170771</v>
      </c>
      <c r="F1011" s="61" t="s">
        <v>675</v>
      </c>
      <c r="G1011" s="33">
        <v>0</v>
      </c>
      <c r="H1011" s="33">
        <v>0</v>
      </c>
      <c r="I1011" s="3"/>
      <c r="J1011" s="3"/>
      <c r="K1011" s="3"/>
      <c r="L1011" s="3"/>
      <c r="M1011" s="3"/>
      <c r="N1011" s="3"/>
      <c r="O1011" s="3"/>
      <c r="P1011" s="34">
        <f t="shared" si="45"/>
        <v>0</v>
      </c>
      <c r="Q1011" s="35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/>
      <c r="X1011" s="3"/>
      <c r="Y1011" s="3">
        <v>0</v>
      </c>
      <c r="Z1011" s="3">
        <v>0</v>
      </c>
      <c r="AA1011" s="3">
        <v>0</v>
      </c>
      <c r="AB1011" s="3">
        <v>0</v>
      </c>
      <c r="AC1011" s="36">
        <f t="shared" si="46"/>
        <v>0</v>
      </c>
      <c r="AD1011" s="37">
        <f t="shared" si="47"/>
        <v>0</v>
      </c>
    </row>
    <row r="1012" spans="1:30" hidden="1" x14ac:dyDescent="0.25">
      <c r="A1012" s="38">
        <v>1000</v>
      </c>
      <c r="B1012" s="61"/>
      <c r="C1012" s="61"/>
      <c r="D1012" s="31">
        <v>892200839</v>
      </c>
      <c r="E1012" s="31">
        <v>212070820</v>
      </c>
      <c r="F1012" s="61" t="s">
        <v>1146</v>
      </c>
      <c r="G1012" s="33">
        <v>0</v>
      </c>
      <c r="H1012" s="33">
        <v>0</v>
      </c>
      <c r="I1012" s="3"/>
      <c r="J1012" s="3"/>
      <c r="K1012" s="3"/>
      <c r="L1012" s="3"/>
      <c r="M1012" s="3"/>
      <c r="N1012" s="3"/>
      <c r="O1012" s="3"/>
      <c r="P1012" s="34">
        <f t="shared" si="45"/>
        <v>0</v>
      </c>
      <c r="Q1012" s="35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/>
      <c r="X1012" s="3"/>
      <c r="Y1012" s="3">
        <v>0</v>
      </c>
      <c r="Z1012" s="3">
        <v>0</v>
      </c>
      <c r="AA1012" s="3">
        <v>0</v>
      </c>
      <c r="AB1012" s="3">
        <v>0</v>
      </c>
      <c r="AC1012" s="36">
        <f t="shared" si="46"/>
        <v>0</v>
      </c>
      <c r="AD1012" s="37">
        <f t="shared" si="47"/>
        <v>0</v>
      </c>
    </row>
    <row r="1013" spans="1:30" hidden="1" x14ac:dyDescent="0.25">
      <c r="A1013" s="29">
        <v>1001</v>
      </c>
      <c r="B1013" s="61"/>
      <c r="C1013" s="61"/>
      <c r="D1013" s="31">
        <v>800100751</v>
      </c>
      <c r="E1013" s="31">
        <v>212370823</v>
      </c>
      <c r="F1013" s="61" t="s">
        <v>1147</v>
      </c>
      <c r="G1013" s="33">
        <v>0</v>
      </c>
      <c r="H1013" s="33">
        <v>0</v>
      </c>
      <c r="I1013" s="3"/>
      <c r="J1013" s="3"/>
      <c r="K1013" s="3"/>
      <c r="L1013" s="3"/>
      <c r="M1013" s="3"/>
      <c r="N1013" s="3"/>
      <c r="O1013" s="3"/>
      <c r="P1013" s="34">
        <f t="shared" si="45"/>
        <v>0</v>
      </c>
      <c r="Q1013" s="35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/>
      <c r="X1013" s="3"/>
      <c r="Y1013" s="3">
        <v>0</v>
      </c>
      <c r="Z1013" s="3">
        <v>0</v>
      </c>
      <c r="AA1013" s="3">
        <v>0</v>
      </c>
      <c r="AB1013" s="3">
        <v>0</v>
      </c>
      <c r="AC1013" s="36">
        <f t="shared" si="46"/>
        <v>0</v>
      </c>
      <c r="AD1013" s="37">
        <f t="shared" si="47"/>
        <v>0</v>
      </c>
    </row>
    <row r="1014" spans="1:30" hidden="1" x14ac:dyDescent="0.25">
      <c r="A1014" s="38">
        <v>1002</v>
      </c>
      <c r="B1014" s="61"/>
      <c r="C1014" s="61"/>
      <c r="D1014" s="31">
        <v>890702017</v>
      </c>
      <c r="E1014" s="31">
        <v>212473024</v>
      </c>
      <c r="F1014" s="61" t="s">
        <v>1148</v>
      </c>
      <c r="G1014" s="33">
        <v>0</v>
      </c>
      <c r="H1014" s="33">
        <v>0</v>
      </c>
      <c r="I1014" s="3"/>
      <c r="J1014" s="3"/>
      <c r="K1014" s="3"/>
      <c r="L1014" s="3"/>
      <c r="M1014" s="3"/>
      <c r="N1014" s="3"/>
      <c r="O1014" s="3"/>
      <c r="P1014" s="34">
        <f t="shared" si="45"/>
        <v>0</v>
      </c>
      <c r="Q1014" s="35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/>
      <c r="X1014" s="3"/>
      <c r="Y1014" s="3">
        <v>0</v>
      </c>
      <c r="Z1014" s="3">
        <v>0</v>
      </c>
      <c r="AA1014" s="3">
        <v>0</v>
      </c>
      <c r="AB1014" s="3">
        <v>0</v>
      </c>
      <c r="AC1014" s="36">
        <f t="shared" si="46"/>
        <v>0</v>
      </c>
      <c r="AD1014" s="37">
        <f t="shared" si="47"/>
        <v>0</v>
      </c>
    </row>
    <row r="1015" spans="1:30" hidden="1" x14ac:dyDescent="0.25">
      <c r="A1015" s="29">
        <v>1003</v>
      </c>
      <c r="B1015" s="61"/>
      <c r="C1015" s="61"/>
      <c r="D1015" s="31">
        <v>890700961</v>
      </c>
      <c r="E1015" s="31">
        <v>212673026</v>
      </c>
      <c r="F1015" s="61" t="s">
        <v>1149</v>
      </c>
      <c r="G1015" s="33">
        <v>0</v>
      </c>
      <c r="H1015" s="33">
        <v>0</v>
      </c>
      <c r="I1015" s="3"/>
      <c r="J1015" s="3"/>
      <c r="K1015" s="3"/>
      <c r="L1015" s="3"/>
      <c r="M1015" s="3"/>
      <c r="N1015" s="3"/>
      <c r="O1015" s="3"/>
      <c r="P1015" s="34">
        <f t="shared" si="45"/>
        <v>0</v>
      </c>
      <c r="Q1015" s="35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/>
      <c r="X1015" s="3"/>
      <c r="Y1015" s="3">
        <v>0</v>
      </c>
      <c r="Z1015" s="3">
        <v>0</v>
      </c>
      <c r="AA1015" s="3">
        <v>0</v>
      </c>
      <c r="AB1015" s="3">
        <v>0</v>
      </c>
      <c r="AC1015" s="36">
        <f t="shared" si="46"/>
        <v>0</v>
      </c>
      <c r="AD1015" s="37">
        <f t="shared" si="47"/>
        <v>0</v>
      </c>
    </row>
    <row r="1016" spans="1:30" hidden="1" x14ac:dyDescent="0.25">
      <c r="A1016" s="38">
        <v>1004</v>
      </c>
      <c r="B1016" s="61"/>
      <c r="C1016" s="61"/>
      <c r="D1016" s="31">
        <v>800100048</v>
      </c>
      <c r="E1016" s="31">
        <v>213073030</v>
      </c>
      <c r="F1016" s="61" t="s">
        <v>1150</v>
      </c>
      <c r="G1016" s="33">
        <v>0</v>
      </c>
      <c r="H1016" s="33">
        <v>0</v>
      </c>
      <c r="I1016" s="3"/>
      <c r="J1016" s="3"/>
      <c r="K1016" s="3"/>
      <c r="L1016" s="3"/>
      <c r="M1016" s="3"/>
      <c r="N1016" s="3"/>
      <c r="O1016" s="3"/>
      <c r="P1016" s="34">
        <f t="shared" si="45"/>
        <v>0</v>
      </c>
      <c r="Q1016" s="35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/>
      <c r="X1016" s="3"/>
      <c r="Y1016" s="3">
        <v>0</v>
      </c>
      <c r="Z1016" s="3">
        <v>0</v>
      </c>
      <c r="AA1016" s="3">
        <v>0</v>
      </c>
      <c r="AB1016" s="3">
        <v>0</v>
      </c>
      <c r="AC1016" s="36">
        <f t="shared" si="46"/>
        <v>0</v>
      </c>
      <c r="AD1016" s="37">
        <f t="shared" si="47"/>
        <v>0</v>
      </c>
    </row>
    <row r="1017" spans="1:30" hidden="1" x14ac:dyDescent="0.25">
      <c r="A1017" s="29">
        <v>1005</v>
      </c>
      <c r="B1017" s="61"/>
      <c r="C1017" s="61"/>
      <c r="D1017" s="31">
        <v>890702018</v>
      </c>
      <c r="E1017" s="31">
        <v>214373043</v>
      </c>
      <c r="F1017" s="61" t="s">
        <v>1151</v>
      </c>
      <c r="G1017" s="33">
        <v>0</v>
      </c>
      <c r="H1017" s="33">
        <v>0</v>
      </c>
      <c r="I1017" s="3"/>
      <c r="J1017" s="3"/>
      <c r="K1017" s="3"/>
      <c r="L1017" s="3"/>
      <c r="M1017" s="3"/>
      <c r="N1017" s="3"/>
      <c r="O1017" s="3"/>
      <c r="P1017" s="34">
        <f t="shared" si="45"/>
        <v>0</v>
      </c>
      <c r="Q1017" s="35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/>
      <c r="X1017" s="3"/>
      <c r="Y1017" s="3">
        <v>0</v>
      </c>
      <c r="Z1017" s="3">
        <v>0</v>
      </c>
      <c r="AA1017" s="3">
        <v>0</v>
      </c>
      <c r="AB1017" s="3">
        <v>0</v>
      </c>
      <c r="AC1017" s="36">
        <f t="shared" si="46"/>
        <v>0</v>
      </c>
      <c r="AD1017" s="37">
        <f t="shared" si="47"/>
        <v>0</v>
      </c>
    </row>
    <row r="1018" spans="1:30" hidden="1" x14ac:dyDescent="0.25">
      <c r="A1018" s="38">
        <v>1006</v>
      </c>
      <c r="B1018" s="61"/>
      <c r="C1018" s="61"/>
      <c r="D1018" s="31">
        <v>890700982</v>
      </c>
      <c r="E1018" s="31">
        <v>215573055</v>
      </c>
      <c r="F1018" s="61" t="s">
        <v>1152</v>
      </c>
      <c r="G1018" s="33">
        <v>0</v>
      </c>
      <c r="H1018" s="33">
        <v>0</v>
      </c>
      <c r="I1018" s="3"/>
      <c r="J1018" s="3"/>
      <c r="K1018" s="3"/>
      <c r="L1018" s="3"/>
      <c r="M1018" s="3"/>
      <c r="N1018" s="3"/>
      <c r="O1018" s="3"/>
      <c r="P1018" s="34">
        <f t="shared" si="45"/>
        <v>0</v>
      </c>
      <c r="Q1018" s="35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/>
      <c r="X1018" s="3"/>
      <c r="Y1018" s="3">
        <v>0</v>
      </c>
      <c r="Z1018" s="3">
        <v>0</v>
      </c>
      <c r="AA1018" s="3">
        <v>0</v>
      </c>
      <c r="AB1018" s="3">
        <v>0</v>
      </c>
      <c r="AC1018" s="36">
        <f t="shared" si="46"/>
        <v>0</v>
      </c>
      <c r="AD1018" s="37">
        <f t="shared" si="47"/>
        <v>0</v>
      </c>
    </row>
    <row r="1019" spans="1:30" hidden="1" x14ac:dyDescent="0.25">
      <c r="A1019" s="29">
        <v>1007</v>
      </c>
      <c r="B1019" s="61"/>
      <c r="C1019" s="61"/>
      <c r="D1019" s="31">
        <v>800100049</v>
      </c>
      <c r="E1019" s="31">
        <v>216773067</v>
      </c>
      <c r="F1019" s="61" t="s">
        <v>1153</v>
      </c>
      <c r="G1019" s="33">
        <v>0</v>
      </c>
      <c r="H1019" s="33">
        <v>0</v>
      </c>
      <c r="I1019" s="3"/>
      <c r="J1019" s="3"/>
      <c r="K1019" s="3"/>
      <c r="L1019" s="3"/>
      <c r="M1019" s="3"/>
      <c r="N1019" s="3"/>
      <c r="O1019" s="3"/>
      <c r="P1019" s="34">
        <f t="shared" si="45"/>
        <v>0</v>
      </c>
      <c r="Q1019" s="35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/>
      <c r="X1019" s="3"/>
      <c r="Y1019" s="3">
        <v>0</v>
      </c>
      <c r="Z1019" s="3">
        <v>0</v>
      </c>
      <c r="AA1019" s="3">
        <v>0</v>
      </c>
      <c r="AB1019" s="3">
        <v>0</v>
      </c>
      <c r="AC1019" s="36">
        <f t="shared" si="46"/>
        <v>0</v>
      </c>
      <c r="AD1019" s="37">
        <f t="shared" si="47"/>
        <v>0</v>
      </c>
    </row>
    <row r="1020" spans="1:30" hidden="1" x14ac:dyDescent="0.25">
      <c r="A1020" s="38">
        <v>1008</v>
      </c>
      <c r="B1020" s="61"/>
      <c r="C1020" s="61"/>
      <c r="D1020" s="31">
        <v>890700859</v>
      </c>
      <c r="E1020" s="31">
        <v>212473124</v>
      </c>
      <c r="F1020" s="61" t="s">
        <v>1154</v>
      </c>
      <c r="G1020" s="33">
        <v>0</v>
      </c>
      <c r="H1020" s="33">
        <v>0</v>
      </c>
      <c r="I1020" s="3"/>
      <c r="J1020" s="3"/>
      <c r="K1020" s="3"/>
      <c r="L1020" s="3"/>
      <c r="M1020" s="3"/>
      <c r="N1020" s="3"/>
      <c r="O1020" s="3"/>
      <c r="P1020" s="34">
        <f t="shared" si="45"/>
        <v>0</v>
      </c>
      <c r="Q1020" s="35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/>
      <c r="X1020" s="3"/>
      <c r="Y1020" s="3">
        <v>0</v>
      </c>
      <c r="Z1020" s="3">
        <v>0</v>
      </c>
      <c r="AA1020" s="3">
        <v>0</v>
      </c>
      <c r="AB1020" s="3">
        <v>0</v>
      </c>
      <c r="AC1020" s="36">
        <f t="shared" si="46"/>
        <v>0</v>
      </c>
      <c r="AD1020" s="37">
        <f t="shared" si="47"/>
        <v>0</v>
      </c>
    </row>
    <row r="1021" spans="1:30" hidden="1" x14ac:dyDescent="0.25">
      <c r="A1021" s="29">
        <v>1009</v>
      </c>
      <c r="B1021" s="61"/>
      <c r="C1021" s="61"/>
      <c r="D1021" s="31">
        <v>800100050</v>
      </c>
      <c r="E1021" s="31">
        <v>214873148</v>
      </c>
      <c r="F1021" s="61" t="s">
        <v>1155</v>
      </c>
      <c r="G1021" s="33">
        <v>0</v>
      </c>
      <c r="H1021" s="33">
        <v>0</v>
      </c>
      <c r="I1021" s="3"/>
      <c r="J1021" s="3"/>
      <c r="K1021" s="3"/>
      <c r="L1021" s="3"/>
      <c r="M1021" s="3"/>
      <c r="N1021" s="3"/>
      <c r="O1021" s="3"/>
      <c r="P1021" s="34">
        <f t="shared" si="45"/>
        <v>0</v>
      </c>
      <c r="Q1021" s="35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/>
      <c r="X1021" s="3"/>
      <c r="Y1021" s="3">
        <v>0</v>
      </c>
      <c r="Z1021" s="3">
        <v>0</v>
      </c>
      <c r="AA1021" s="3">
        <v>0</v>
      </c>
      <c r="AB1021" s="3">
        <v>0</v>
      </c>
      <c r="AC1021" s="36">
        <f t="shared" si="46"/>
        <v>0</v>
      </c>
      <c r="AD1021" s="37">
        <f t="shared" si="47"/>
        <v>0</v>
      </c>
    </row>
    <row r="1022" spans="1:30" hidden="1" x14ac:dyDescent="0.25">
      <c r="A1022" s="38">
        <v>1010</v>
      </c>
      <c r="B1022" s="61"/>
      <c r="C1022" s="61"/>
      <c r="D1022" s="31">
        <v>890702021</v>
      </c>
      <c r="E1022" s="31">
        <v>215273152</v>
      </c>
      <c r="F1022" s="61" t="s">
        <v>1156</v>
      </c>
      <c r="G1022" s="33">
        <v>0</v>
      </c>
      <c r="H1022" s="33">
        <v>0</v>
      </c>
      <c r="I1022" s="3"/>
      <c r="J1022" s="3"/>
      <c r="K1022" s="3"/>
      <c r="L1022" s="3"/>
      <c r="M1022" s="3"/>
      <c r="N1022" s="3"/>
      <c r="O1022" s="3"/>
      <c r="P1022" s="34">
        <f t="shared" si="45"/>
        <v>0</v>
      </c>
      <c r="Q1022" s="35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/>
      <c r="X1022" s="3"/>
      <c r="Y1022" s="3">
        <v>0</v>
      </c>
      <c r="Z1022" s="3">
        <v>0</v>
      </c>
      <c r="AA1022" s="3">
        <v>0</v>
      </c>
      <c r="AB1022" s="3">
        <v>0</v>
      </c>
      <c r="AC1022" s="36">
        <f t="shared" si="46"/>
        <v>0</v>
      </c>
      <c r="AD1022" s="37">
        <f t="shared" si="47"/>
        <v>0</v>
      </c>
    </row>
    <row r="1023" spans="1:30" hidden="1" x14ac:dyDescent="0.25">
      <c r="A1023" s="29">
        <v>1011</v>
      </c>
      <c r="B1023" s="61"/>
      <c r="C1023" s="61"/>
      <c r="D1023" s="31">
        <v>800100053</v>
      </c>
      <c r="E1023" s="31">
        <v>216873168</v>
      </c>
      <c r="F1023" s="61" t="s">
        <v>1157</v>
      </c>
      <c r="G1023" s="33">
        <v>0</v>
      </c>
      <c r="H1023" s="33">
        <v>0</v>
      </c>
      <c r="I1023" s="3"/>
      <c r="J1023" s="3"/>
      <c r="K1023" s="3"/>
      <c r="L1023" s="3"/>
      <c r="M1023" s="3"/>
      <c r="N1023" s="3"/>
      <c r="O1023" s="3"/>
      <c r="P1023" s="34">
        <f t="shared" si="45"/>
        <v>0</v>
      </c>
      <c r="Q1023" s="35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/>
      <c r="X1023" s="3"/>
      <c r="Y1023" s="3">
        <v>0</v>
      </c>
      <c r="Z1023" s="3">
        <v>0</v>
      </c>
      <c r="AA1023" s="3">
        <v>0</v>
      </c>
      <c r="AB1023" s="3">
        <v>0</v>
      </c>
      <c r="AC1023" s="36">
        <f t="shared" si="46"/>
        <v>0</v>
      </c>
      <c r="AD1023" s="37">
        <f t="shared" si="47"/>
        <v>0</v>
      </c>
    </row>
    <row r="1024" spans="1:30" hidden="1" x14ac:dyDescent="0.25">
      <c r="A1024" s="38">
        <v>1012</v>
      </c>
      <c r="B1024" s="61"/>
      <c r="C1024" s="61"/>
      <c r="D1024" s="31">
        <v>800100051</v>
      </c>
      <c r="E1024" s="31">
        <v>210073200</v>
      </c>
      <c r="F1024" s="61" t="s">
        <v>1158</v>
      </c>
      <c r="G1024" s="33">
        <v>0</v>
      </c>
      <c r="H1024" s="33">
        <v>0</v>
      </c>
      <c r="I1024" s="3"/>
      <c r="J1024" s="3"/>
      <c r="K1024" s="3"/>
      <c r="L1024" s="3"/>
      <c r="M1024" s="3"/>
      <c r="N1024" s="3"/>
      <c r="O1024" s="3"/>
      <c r="P1024" s="34">
        <f t="shared" si="45"/>
        <v>0</v>
      </c>
      <c r="Q1024" s="35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/>
      <c r="X1024" s="3"/>
      <c r="Y1024" s="3">
        <v>0</v>
      </c>
      <c r="Z1024" s="3">
        <v>0</v>
      </c>
      <c r="AA1024" s="3">
        <v>0</v>
      </c>
      <c r="AB1024" s="3">
        <v>0</v>
      </c>
      <c r="AC1024" s="36">
        <f t="shared" si="46"/>
        <v>0</v>
      </c>
      <c r="AD1024" s="37">
        <f t="shared" si="47"/>
        <v>0</v>
      </c>
    </row>
    <row r="1025" spans="1:30" hidden="1" x14ac:dyDescent="0.25">
      <c r="A1025" s="29">
        <v>1013</v>
      </c>
      <c r="B1025" s="61"/>
      <c r="C1025" s="61"/>
      <c r="D1025" s="31">
        <v>890702023</v>
      </c>
      <c r="E1025" s="31">
        <v>211773217</v>
      </c>
      <c r="F1025" s="61" t="s">
        <v>1159</v>
      </c>
      <c r="G1025" s="33">
        <v>0</v>
      </c>
      <c r="H1025" s="33">
        <v>0</v>
      </c>
      <c r="I1025" s="3"/>
      <c r="J1025" s="3"/>
      <c r="K1025" s="3"/>
      <c r="L1025" s="3"/>
      <c r="M1025" s="3"/>
      <c r="N1025" s="3"/>
      <c r="O1025" s="3"/>
      <c r="P1025" s="34">
        <f t="shared" si="45"/>
        <v>0</v>
      </c>
      <c r="Q1025" s="35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/>
      <c r="X1025" s="3"/>
      <c r="Y1025" s="3">
        <v>0</v>
      </c>
      <c r="Z1025" s="3">
        <v>0</v>
      </c>
      <c r="AA1025" s="3">
        <v>0</v>
      </c>
      <c r="AB1025" s="3">
        <v>0</v>
      </c>
      <c r="AC1025" s="36">
        <f t="shared" si="46"/>
        <v>0</v>
      </c>
      <c r="AD1025" s="37">
        <f t="shared" si="47"/>
        <v>0</v>
      </c>
    </row>
    <row r="1026" spans="1:30" hidden="1" x14ac:dyDescent="0.25">
      <c r="A1026" s="38">
        <v>1014</v>
      </c>
      <c r="B1026" s="61"/>
      <c r="C1026" s="61"/>
      <c r="D1026" s="31">
        <v>800100052</v>
      </c>
      <c r="E1026" s="31">
        <v>212673226</v>
      </c>
      <c r="F1026" s="61" t="s">
        <v>1160</v>
      </c>
      <c r="G1026" s="33">
        <v>0</v>
      </c>
      <c r="H1026" s="33">
        <v>0</v>
      </c>
      <c r="I1026" s="3"/>
      <c r="J1026" s="3"/>
      <c r="K1026" s="3"/>
      <c r="L1026" s="3"/>
      <c r="M1026" s="3"/>
      <c r="N1026" s="3"/>
      <c r="O1026" s="3"/>
      <c r="P1026" s="34">
        <f t="shared" si="45"/>
        <v>0</v>
      </c>
      <c r="Q1026" s="35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/>
      <c r="X1026" s="3"/>
      <c r="Y1026" s="3">
        <v>0</v>
      </c>
      <c r="Z1026" s="3">
        <v>0</v>
      </c>
      <c r="AA1026" s="3">
        <v>0</v>
      </c>
      <c r="AB1026" s="3">
        <v>0</v>
      </c>
      <c r="AC1026" s="36">
        <f t="shared" si="46"/>
        <v>0</v>
      </c>
      <c r="AD1026" s="37">
        <f t="shared" si="47"/>
        <v>0</v>
      </c>
    </row>
    <row r="1027" spans="1:30" hidden="1" x14ac:dyDescent="0.25">
      <c r="A1027" s="29">
        <v>1015</v>
      </c>
      <c r="B1027" s="61"/>
      <c r="C1027" s="61"/>
      <c r="D1027" s="31">
        <v>890702026</v>
      </c>
      <c r="E1027" s="31">
        <v>213673236</v>
      </c>
      <c r="F1027" s="61" t="s">
        <v>1161</v>
      </c>
      <c r="G1027" s="33">
        <v>0</v>
      </c>
      <c r="H1027" s="33">
        <v>0</v>
      </c>
      <c r="I1027" s="3"/>
      <c r="J1027" s="3"/>
      <c r="K1027" s="3"/>
      <c r="L1027" s="3"/>
      <c r="M1027" s="3"/>
      <c r="N1027" s="3"/>
      <c r="O1027" s="3"/>
      <c r="P1027" s="34">
        <f t="shared" si="45"/>
        <v>0</v>
      </c>
      <c r="Q1027" s="35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/>
      <c r="X1027" s="3"/>
      <c r="Y1027" s="3">
        <v>0</v>
      </c>
      <c r="Z1027" s="3">
        <v>0</v>
      </c>
      <c r="AA1027" s="3">
        <v>0</v>
      </c>
      <c r="AB1027" s="3">
        <v>0</v>
      </c>
      <c r="AC1027" s="36">
        <f t="shared" si="46"/>
        <v>0</v>
      </c>
      <c r="AD1027" s="37">
        <f t="shared" si="47"/>
        <v>0</v>
      </c>
    </row>
    <row r="1028" spans="1:30" hidden="1" x14ac:dyDescent="0.25">
      <c r="A1028" s="38">
        <v>1016</v>
      </c>
      <c r="B1028" s="61"/>
      <c r="C1028" s="61"/>
      <c r="D1028" s="31">
        <v>890702027</v>
      </c>
      <c r="E1028" s="31">
        <v>216873268</v>
      </c>
      <c r="F1028" s="61" t="s">
        <v>1162</v>
      </c>
      <c r="G1028" s="33">
        <v>0</v>
      </c>
      <c r="H1028" s="33">
        <v>0</v>
      </c>
      <c r="I1028" s="3"/>
      <c r="J1028" s="3"/>
      <c r="K1028" s="3"/>
      <c r="L1028" s="3"/>
      <c r="M1028" s="3"/>
      <c r="N1028" s="3"/>
      <c r="O1028" s="3"/>
      <c r="P1028" s="34">
        <f t="shared" si="45"/>
        <v>0</v>
      </c>
      <c r="Q1028" s="35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/>
      <c r="X1028" s="3"/>
      <c r="Y1028" s="3">
        <v>0</v>
      </c>
      <c r="Z1028" s="3">
        <v>0</v>
      </c>
      <c r="AA1028" s="3">
        <v>0</v>
      </c>
      <c r="AB1028" s="3">
        <v>0</v>
      </c>
      <c r="AC1028" s="36">
        <f t="shared" si="46"/>
        <v>0</v>
      </c>
      <c r="AD1028" s="37">
        <f t="shared" si="47"/>
        <v>0</v>
      </c>
    </row>
    <row r="1029" spans="1:30" hidden="1" x14ac:dyDescent="0.25">
      <c r="A1029" s="29">
        <v>1017</v>
      </c>
      <c r="B1029" s="61"/>
      <c r="C1029" s="61"/>
      <c r="D1029" s="31">
        <v>800100054</v>
      </c>
      <c r="E1029" s="31">
        <v>217073270</v>
      </c>
      <c r="F1029" s="61" t="s">
        <v>1163</v>
      </c>
      <c r="G1029" s="33">
        <v>0</v>
      </c>
      <c r="H1029" s="33">
        <v>0</v>
      </c>
      <c r="I1029" s="3"/>
      <c r="J1029" s="3"/>
      <c r="K1029" s="3"/>
      <c r="L1029" s="3"/>
      <c r="M1029" s="3"/>
      <c r="N1029" s="3"/>
      <c r="O1029" s="3"/>
      <c r="P1029" s="34">
        <f t="shared" si="45"/>
        <v>0</v>
      </c>
      <c r="Q1029" s="35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/>
      <c r="X1029" s="3"/>
      <c r="Y1029" s="3">
        <v>0</v>
      </c>
      <c r="Z1029" s="3">
        <v>0</v>
      </c>
      <c r="AA1029" s="3">
        <v>0</v>
      </c>
      <c r="AB1029" s="3">
        <v>0</v>
      </c>
      <c r="AC1029" s="36">
        <f t="shared" si="46"/>
        <v>0</v>
      </c>
      <c r="AD1029" s="37">
        <f t="shared" si="47"/>
        <v>0</v>
      </c>
    </row>
    <row r="1030" spans="1:30" hidden="1" x14ac:dyDescent="0.25">
      <c r="A1030" s="38">
        <v>1018</v>
      </c>
      <c r="B1030" s="61"/>
      <c r="C1030" s="61"/>
      <c r="D1030" s="31">
        <v>800100055</v>
      </c>
      <c r="E1030" s="31">
        <v>217573275</v>
      </c>
      <c r="F1030" s="61" t="s">
        <v>1164</v>
      </c>
      <c r="G1030" s="33">
        <v>0</v>
      </c>
      <c r="H1030" s="33">
        <v>0</v>
      </c>
      <c r="I1030" s="3"/>
      <c r="J1030" s="3"/>
      <c r="K1030" s="3"/>
      <c r="L1030" s="3"/>
      <c r="M1030" s="3"/>
      <c r="N1030" s="3"/>
      <c r="O1030" s="3"/>
      <c r="P1030" s="34">
        <f t="shared" si="45"/>
        <v>0</v>
      </c>
      <c r="Q1030" s="35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/>
      <c r="X1030" s="3"/>
      <c r="Y1030" s="3">
        <v>0</v>
      </c>
      <c r="Z1030" s="3">
        <v>0</v>
      </c>
      <c r="AA1030" s="3">
        <v>0</v>
      </c>
      <c r="AB1030" s="3">
        <v>0</v>
      </c>
      <c r="AC1030" s="36">
        <f t="shared" si="46"/>
        <v>0</v>
      </c>
      <c r="AD1030" s="37">
        <f t="shared" si="47"/>
        <v>0</v>
      </c>
    </row>
    <row r="1031" spans="1:30" hidden="1" x14ac:dyDescent="0.25">
      <c r="A1031" s="29">
        <v>1019</v>
      </c>
      <c r="B1031" s="61"/>
      <c r="C1031" s="61"/>
      <c r="D1031" s="31">
        <v>800100056</v>
      </c>
      <c r="E1031" s="31">
        <v>218373283</v>
      </c>
      <c r="F1031" s="61" t="s">
        <v>1165</v>
      </c>
      <c r="G1031" s="33">
        <v>0</v>
      </c>
      <c r="H1031" s="33">
        <v>0</v>
      </c>
      <c r="I1031" s="3"/>
      <c r="J1031" s="3"/>
      <c r="K1031" s="3"/>
      <c r="L1031" s="3"/>
      <c r="M1031" s="3"/>
      <c r="N1031" s="3"/>
      <c r="O1031" s="3"/>
      <c r="P1031" s="34">
        <f t="shared" si="45"/>
        <v>0</v>
      </c>
      <c r="Q1031" s="35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/>
      <c r="X1031" s="3"/>
      <c r="Y1031" s="3">
        <v>0</v>
      </c>
      <c r="Z1031" s="3">
        <v>0</v>
      </c>
      <c r="AA1031" s="3">
        <v>0</v>
      </c>
      <c r="AB1031" s="3">
        <v>0</v>
      </c>
      <c r="AC1031" s="36">
        <f t="shared" si="46"/>
        <v>0</v>
      </c>
      <c r="AD1031" s="37">
        <f t="shared" si="47"/>
        <v>0</v>
      </c>
    </row>
    <row r="1032" spans="1:30" hidden="1" x14ac:dyDescent="0.25">
      <c r="A1032" s="38">
        <v>1020</v>
      </c>
      <c r="B1032" s="61"/>
      <c r="C1032" s="61"/>
      <c r="D1032" s="31">
        <v>890702015</v>
      </c>
      <c r="E1032" s="31">
        <v>211973319</v>
      </c>
      <c r="F1032" s="61" t="s">
        <v>1166</v>
      </c>
      <c r="G1032" s="33">
        <v>0</v>
      </c>
      <c r="H1032" s="33">
        <v>0</v>
      </c>
      <c r="I1032" s="3"/>
      <c r="J1032" s="3"/>
      <c r="K1032" s="3"/>
      <c r="L1032" s="3"/>
      <c r="M1032" s="3"/>
      <c r="N1032" s="3"/>
      <c r="O1032" s="3"/>
      <c r="P1032" s="34">
        <f t="shared" si="45"/>
        <v>0</v>
      </c>
      <c r="Q1032" s="35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/>
      <c r="X1032" s="3"/>
      <c r="Y1032" s="3">
        <v>0</v>
      </c>
      <c r="Z1032" s="3">
        <v>0</v>
      </c>
      <c r="AA1032" s="3">
        <v>0</v>
      </c>
      <c r="AB1032" s="3">
        <v>0</v>
      </c>
      <c r="AC1032" s="36">
        <f t="shared" si="46"/>
        <v>0</v>
      </c>
      <c r="AD1032" s="37">
        <f t="shared" si="47"/>
        <v>0</v>
      </c>
    </row>
    <row r="1033" spans="1:30" hidden="1" x14ac:dyDescent="0.25">
      <c r="A1033" s="29">
        <v>1021</v>
      </c>
      <c r="B1033" s="61"/>
      <c r="C1033" s="61"/>
      <c r="D1033" s="31">
        <v>800100057</v>
      </c>
      <c r="E1033" s="31">
        <v>214773347</v>
      </c>
      <c r="F1033" s="61" t="s">
        <v>1167</v>
      </c>
      <c r="G1033" s="33">
        <v>0</v>
      </c>
      <c r="H1033" s="33">
        <v>0</v>
      </c>
      <c r="I1033" s="3"/>
      <c r="J1033" s="3"/>
      <c r="K1033" s="3"/>
      <c r="L1033" s="3"/>
      <c r="M1033" s="3"/>
      <c r="N1033" s="3"/>
      <c r="O1033" s="3"/>
      <c r="P1033" s="34">
        <f t="shared" si="45"/>
        <v>0</v>
      </c>
      <c r="Q1033" s="35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/>
      <c r="X1033" s="3"/>
      <c r="Y1033" s="3">
        <v>0</v>
      </c>
      <c r="Z1033" s="3">
        <v>0</v>
      </c>
      <c r="AA1033" s="3">
        <v>0</v>
      </c>
      <c r="AB1033" s="3">
        <v>0</v>
      </c>
      <c r="AC1033" s="36">
        <f t="shared" si="46"/>
        <v>0</v>
      </c>
      <c r="AD1033" s="37">
        <f t="shared" si="47"/>
        <v>0</v>
      </c>
    </row>
    <row r="1034" spans="1:30" hidden="1" x14ac:dyDescent="0.25">
      <c r="A1034" s="38">
        <v>1022</v>
      </c>
      <c r="B1034" s="61"/>
      <c r="C1034" s="61"/>
      <c r="D1034" s="31">
        <v>800100058</v>
      </c>
      <c r="E1034" s="31">
        <v>214973349</v>
      </c>
      <c r="F1034" s="61" t="s">
        <v>1168</v>
      </c>
      <c r="G1034" s="33">
        <v>0</v>
      </c>
      <c r="H1034" s="33">
        <v>0</v>
      </c>
      <c r="I1034" s="3"/>
      <c r="J1034" s="3"/>
      <c r="K1034" s="3"/>
      <c r="L1034" s="3"/>
      <c r="M1034" s="3"/>
      <c r="N1034" s="3"/>
      <c r="O1034" s="3"/>
      <c r="P1034" s="34">
        <f t="shared" si="45"/>
        <v>0</v>
      </c>
      <c r="Q1034" s="35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/>
      <c r="X1034" s="3"/>
      <c r="Y1034" s="3">
        <v>0</v>
      </c>
      <c r="Z1034" s="3">
        <v>0</v>
      </c>
      <c r="AA1034" s="3">
        <v>0</v>
      </c>
      <c r="AB1034" s="3">
        <v>0</v>
      </c>
      <c r="AC1034" s="36">
        <f t="shared" si="46"/>
        <v>0</v>
      </c>
      <c r="AD1034" s="37">
        <f t="shared" si="47"/>
        <v>0</v>
      </c>
    </row>
    <row r="1035" spans="1:30" hidden="1" x14ac:dyDescent="0.25">
      <c r="A1035" s="29">
        <v>1023</v>
      </c>
      <c r="B1035" s="61"/>
      <c r="C1035" s="61"/>
      <c r="D1035" s="31">
        <v>800100059</v>
      </c>
      <c r="E1035" s="31">
        <v>215273352</v>
      </c>
      <c r="F1035" s="61" t="s">
        <v>1169</v>
      </c>
      <c r="G1035" s="33">
        <v>0</v>
      </c>
      <c r="H1035" s="33">
        <v>0</v>
      </c>
      <c r="I1035" s="3"/>
      <c r="J1035" s="3"/>
      <c r="K1035" s="3"/>
      <c r="L1035" s="3"/>
      <c r="M1035" s="3"/>
      <c r="N1035" s="3"/>
      <c r="O1035" s="3"/>
      <c r="P1035" s="34">
        <f t="shared" si="45"/>
        <v>0</v>
      </c>
      <c r="Q1035" s="35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/>
      <c r="X1035" s="3"/>
      <c r="Y1035" s="3">
        <v>0</v>
      </c>
      <c r="Z1035" s="3">
        <v>0</v>
      </c>
      <c r="AA1035" s="3">
        <v>0</v>
      </c>
      <c r="AB1035" s="3">
        <v>0</v>
      </c>
      <c r="AC1035" s="36">
        <f t="shared" si="46"/>
        <v>0</v>
      </c>
      <c r="AD1035" s="37">
        <f t="shared" si="47"/>
        <v>0</v>
      </c>
    </row>
    <row r="1036" spans="1:30" hidden="1" x14ac:dyDescent="0.25">
      <c r="A1036" s="38">
        <v>1024</v>
      </c>
      <c r="B1036" s="61"/>
      <c r="C1036" s="61"/>
      <c r="D1036" s="31">
        <v>890702034</v>
      </c>
      <c r="E1036" s="31">
        <v>210873408</v>
      </c>
      <c r="F1036" s="61" t="s">
        <v>1170</v>
      </c>
      <c r="G1036" s="33">
        <v>0</v>
      </c>
      <c r="H1036" s="33">
        <v>0</v>
      </c>
      <c r="I1036" s="3"/>
      <c r="J1036" s="3"/>
      <c r="K1036" s="3"/>
      <c r="L1036" s="3"/>
      <c r="M1036" s="3"/>
      <c r="N1036" s="3"/>
      <c r="O1036" s="3"/>
      <c r="P1036" s="34">
        <f t="shared" si="45"/>
        <v>0</v>
      </c>
      <c r="Q1036" s="35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/>
      <c r="X1036" s="3"/>
      <c r="Y1036" s="3">
        <v>0</v>
      </c>
      <c r="Z1036" s="3">
        <v>0</v>
      </c>
      <c r="AA1036" s="3">
        <v>0</v>
      </c>
      <c r="AB1036" s="3">
        <v>0</v>
      </c>
      <c r="AC1036" s="36">
        <f t="shared" si="46"/>
        <v>0</v>
      </c>
      <c r="AD1036" s="37">
        <f t="shared" si="47"/>
        <v>0</v>
      </c>
    </row>
    <row r="1037" spans="1:30" hidden="1" x14ac:dyDescent="0.25">
      <c r="A1037" s="29">
        <v>1025</v>
      </c>
      <c r="B1037" s="61"/>
      <c r="C1037" s="61"/>
      <c r="D1037" s="31">
        <v>800100061</v>
      </c>
      <c r="E1037" s="31">
        <v>211173411</v>
      </c>
      <c r="F1037" s="61" t="s">
        <v>1171</v>
      </c>
      <c r="G1037" s="33">
        <v>0</v>
      </c>
      <c r="H1037" s="33">
        <v>0</v>
      </c>
      <c r="I1037" s="3"/>
      <c r="J1037" s="3"/>
      <c r="K1037" s="3"/>
      <c r="L1037" s="3"/>
      <c r="M1037" s="3"/>
      <c r="N1037" s="3"/>
      <c r="O1037" s="3"/>
      <c r="P1037" s="34">
        <f t="shared" si="45"/>
        <v>0</v>
      </c>
      <c r="Q1037" s="35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/>
      <c r="X1037" s="3"/>
      <c r="Y1037" s="3">
        <v>0</v>
      </c>
      <c r="Z1037" s="3">
        <v>0</v>
      </c>
      <c r="AA1037" s="3">
        <v>0</v>
      </c>
      <c r="AB1037" s="3">
        <v>0</v>
      </c>
      <c r="AC1037" s="36">
        <f t="shared" si="46"/>
        <v>0</v>
      </c>
      <c r="AD1037" s="37">
        <f t="shared" si="47"/>
        <v>0</v>
      </c>
    </row>
    <row r="1038" spans="1:30" hidden="1" x14ac:dyDescent="0.25">
      <c r="A1038" s="38">
        <v>1026</v>
      </c>
      <c r="B1038" s="61"/>
      <c r="C1038" s="61"/>
      <c r="D1038" s="31">
        <v>890701342</v>
      </c>
      <c r="E1038" s="31">
        <v>214373443</v>
      </c>
      <c r="F1038" s="61" t="s">
        <v>1172</v>
      </c>
      <c r="G1038" s="33">
        <v>0</v>
      </c>
      <c r="H1038" s="33">
        <v>0</v>
      </c>
      <c r="I1038" s="3"/>
      <c r="J1038" s="3"/>
      <c r="K1038" s="3"/>
      <c r="L1038" s="3"/>
      <c r="M1038" s="3"/>
      <c r="N1038" s="3"/>
      <c r="O1038" s="3"/>
      <c r="P1038" s="34">
        <f t="shared" ref="P1038:P1101" si="48">SUM(G1038:N1038)</f>
        <v>0</v>
      </c>
      <c r="Q1038" s="35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/>
      <c r="X1038" s="3"/>
      <c r="Y1038" s="3">
        <v>0</v>
      </c>
      <c r="Z1038" s="3">
        <v>0</v>
      </c>
      <c r="AA1038" s="3">
        <v>0</v>
      </c>
      <c r="AB1038" s="3">
        <v>0</v>
      </c>
      <c r="AC1038" s="36">
        <f t="shared" ref="AC1038:AC1101" si="49">SUM(R1038:AB1038)</f>
        <v>0</v>
      </c>
      <c r="AD1038" s="37">
        <f t="shared" ref="AD1038:AD1101" si="50">+P1038+Q1038-AC1038</f>
        <v>0</v>
      </c>
    </row>
    <row r="1039" spans="1:30" hidden="1" x14ac:dyDescent="0.25">
      <c r="A1039" s="29">
        <v>1027</v>
      </c>
      <c r="B1039" s="61"/>
      <c r="C1039" s="61"/>
      <c r="D1039" s="31">
        <v>890701933</v>
      </c>
      <c r="E1039" s="31">
        <v>214973449</v>
      </c>
      <c r="F1039" s="61" t="s">
        <v>1173</v>
      </c>
      <c r="G1039" s="33">
        <v>0</v>
      </c>
      <c r="H1039" s="33">
        <v>0</v>
      </c>
      <c r="I1039" s="3"/>
      <c r="J1039" s="3"/>
      <c r="K1039" s="3"/>
      <c r="L1039" s="3"/>
      <c r="M1039" s="3"/>
      <c r="N1039" s="3"/>
      <c r="O1039" s="3"/>
      <c r="P1039" s="34">
        <f t="shared" si="48"/>
        <v>0</v>
      </c>
      <c r="Q1039" s="35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/>
      <c r="X1039" s="3"/>
      <c r="Y1039" s="3">
        <v>0</v>
      </c>
      <c r="Z1039" s="3">
        <v>0</v>
      </c>
      <c r="AA1039" s="3">
        <v>0</v>
      </c>
      <c r="AB1039" s="3">
        <v>0</v>
      </c>
      <c r="AC1039" s="36">
        <f t="shared" si="49"/>
        <v>0</v>
      </c>
      <c r="AD1039" s="37">
        <f t="shared" si="50"/>
        <v>0</v>
      </c>
    </row>
    <row r="1040" spans="1:30" hidden="1" x14ac:dyDescent="0.25">
      <c r="A1040" s="38">
        <v>1028</v>
      </c>
      <c r="B1040" s="61"/>
      <c r="C1040" s="61"/>
      <c r="D1040" s="31">
        <v>800010350</v>
      </c>
      <c r="E1040" s="31">
        <v>216173461</v>
      </c>
      <c r="F1040" s="61" t="s">
        <v>1174</v>
      </c>
      <c r="G1040" s="33">
        <v>0</v>
      </c>
      <c r="H1040" s="33">
        <v>0</v>
      </c>
      <c r="I1040" s="3"/>
      <c r="J1040" s="3"/>
      <c r="K1040" s="3"/>
      <c r="L1040" s="3"/>
      <c r="M1040" s="3"/>
      <c r="N1040" s="3"/>
      <c r="O1040" s="3"/>
      <c r="P1040" s="34">
        <f t="shared" si="48"/>
        <v>0</v>
      </c>
      <c r="Q1040" s="35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/>
      <c r="X1040" s="3"/>
      <c r="Y1040" s="3">
        <v>0</v>
      </c>
      <c r="Z1040" s="3">
        <v>0</v>
      </c>
      <c r="AA1040" s="3">
        <v>0</v>
      </c>
      <c r="AB1040" s="3">
        <v>0</v>
      </c>
      <c r="AC1040" s="36">
        <f t="shared" si="49"/>
        <v>0</v>
      </c>
      <c r="AD1040" s="37">
        <f t="shared" si="50"/>
        <v>0</v>
      </c>
    </row>
    <row r="1041" spans="1:30" hidden="1" x14ac:dyDescent="0.25">
      <c r="A1041" s="29">
        <v>1029</v>
      </c>
      <c r="B1041" s="61"/>
      <c r="C1041" s="61"/>
      <c r="D1041" s="31">
        <v>800100134</v>
      </c>
      <c r="E1041" s="31">
        <v>218373483</v>
      </c>
      <c r="F1041" s="61" t="s">
        <v>1175</v>
      </c>
      <c r="G1041" s="33">
        <v>0</v>
      </c>
      <c r="H1041" s="33">
        <v>0</v>
      </c>
      <c r="I1041" s="3"/>
      <c r="J1041" s="3"/>
      <c r="K1041" s="3"/>
      <c r="L1041" s="3"/>
      <c r="M1041" s="3"/>
      <c r="N1041" s="3"/>
      <c r="O1041" s="3"/>
      <c r="P1041" s="34">
        <f t="shared" si="48"/>
        <v>0</v>
      </c>
      <c r="Q1041" s="35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/>
      <c r="X1041" s="3"/>
      <c r="Y1041" s="3">
        <v>0</v>
      </c>
      <c r="Z1041" s="3">
        <v>0</v>
      </c>
      <c r="AA1041" s="3">
        <v>0</v>
      </c>
      <c r="AB1041" s="3">
        <v>0</v>
      </c>
      <c r="AC1041" s="36">
        <f t="shared" si="49"/>
        <v>0</v>
      </c>
      <c r="AD1041" s="37">
        <f t="shared" si="50"/>
        <v>0</v>
      </c>
    </row>
    <row r="1042" spans="1:30" hidden="1" x14ac:dyDescent="0.25">
      <c r="A1042" s="38">
        <v>1030</v>
      </c>
      <c r="B1042" s="61"/>
      <c r="C1042" s="61"/>
      <c r="D1042" s="31">
        <v>890700942</v>
      </c>
      <c r="E1042" s="31">
        <v>210473504</v>
      </c>
      <c r="F1042" s="61" t="s">
        <v>1176</v>
      </c>
      <c r="G1042" s="33">
        <v>0</v>
      </c>
      <c r="H1042" s="33">
        <v>0</v>
      </c>
      <c r="I1042" s="3"/>
      <c r="J1042" s="3"/>
      <c r="K1042" s="3"/>
      <c r="L1042" s="3"/>
      <c r="M1042" s="3"/>
      <c r="N1042" s="3"/>
      <c r="O1042" s="3"/>
      <c r="P1042" s="34">
        <f t="shared" si="48"/>
        <v>0</v>
      </c>
      <c r="Q1042" s="35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/>
      <c r="X1042" s="3"/>
      <c r="Y1042" s="3">
        <v>0</v>
      </c>
      <c r="Z1042" s="3">
        <v>0</v>
      </c>
      <c r="AA1042" s="3">
        <v>0</v>
      </c>
      <c r="AB1042" s="3">
        <v>0</v>
      </c>
      <c r="AC1042" s="36">
        <f t="shared" si="49"/>
        <v>0</v>
      </c>
      <c r="AD1042" s="37">
        <f t="shared" si="50"/>
        <v>0</v>
      </c>
    </row>
    <row r="1043" spans="1:30" hidden="1" x14ac:dyDescent="0.25">
      <c r="A1043" s="29">
        <v>1031</v>
      </c>
      <c r="B1043" s="61"/>
      <c r="C1043" s="61"/>
      <c r="D1043" s="31">
        <v>809002637</v>
      </c>
      <c r="E1043" s="31">
        <v>212073520</v>
      </c>
      <c r="F1043" s="61" t="s">
        <v>1177</v>
      </c>
      <c r="G1043" s="33">
        <v>0</v>
      </c>
      <c r="H1043" s="33">
        <v>0</v>
      </c>
      <c r="I1043" s="3"/>
      <c r="J1043" s="3"/>
      <c r="K1043" s="3"/>
      <c r="L1043" s="3"/>
      <c r="M1043" s="3"/>
      <c r="N1043" s="3"/>
      <c r="O1043" s="3"/>
      <c r="P1043" s="34">
        <f t="shared" si="48"/>
        <v>0</v>
      </c>
      <c r="Q1043" s="35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/>
      <c r="X1043" s="3"/>
      <c r="Y1043" s="3">
        <v>0</v>
      </c>
      <c r="Z1043" s="3">
        <v>0</v>
      </c>
      <c r="AA1043" s="3">
        <v>0</v>
      </c>
      <c r="AB1043" s="3">
        <v>0</v>
      </c>
      <c r="AC1043" s="36">
        <f t="shared" si="49"/>
        <v>0</v>
      </c>
      <c r="AD1043" s="37">
        <f t="shared" si="50"/>
        <v>0</v>
      </c>
    </row>
    <row r="1044" spans="1:30" hidden="1" x14ac:dyDescent="0.25">
      <c r="A1044" s="38">
        <v>1032</v>
      </c>
      <c r="B1044" s="61"/>
      <c r="C1044" s="61"/>
      <c r="D1044" s="31">
        <v>800100136</v>
      </c>
      <c r="E1044" s="31">
        <v>214773547</v>
      </c>
      <c r="F1044" s="61" t="s">
        <v>1178</v>
      </c>
      <c r="G1044" s="33">
        <v>0</v>
      </c>
      <c r="H1044" s="33">
        <v>0</v>
      </c>
      <c r="I1044" s="3"/>
      <c r="J1044" s="3"/>
      <c r="K1044" s="3"/>
      <c r="L1044" s="3"/>
      <c r="M1044" s="3"/>
      <c r="N1044" s="3"/>
      <c r="O1044" s="3"/>
      <c r="P1044" s="34">
        <f t="shared" si="48"/>
        <v>0</v>
      </c>
      <c r="Q1044" s="35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/>
      <c r="X1044" s="3"/>
      <c r="Y1044" s="3">
        <v>0</v>
      </c>
      <c r="Z1044" s="3">
        <v>0</v>
      </c>
      <c r="AA1044" s="3">
        <v>0</v>
      </c>
      <c r="AB1044" s="3">
        <v>0</v>
      </c>
      <c r="AC1044" s="36">
        <f t="shared" si="49"/>
        <v>0</v>
      </c>
      <c r="AD1044" s="37">
        <f t="shared" si="50"/>
        <v>0</v>
      </c>
    </row>
    <row r="1045" spans="1:30" hidden="1" x14ac:dyDescent="0.25">
      <c r="A1045" s="29">
        <v>1033</v>
      </c>
      <c r="B1045" s="61"/>
      <c r="C1045" s="61"/>
      <c r="D1045" s="31">
        <v>800100137</v>
      </c>
      <c r="E1045" s="31">
        <v>215573555</v>
      </c>
      <c r="F1045" s="61" t="s">
        <v>1179</v>
      </c>
      <c r="G1045" s="33">
        <v>0</v>
      </c>
      <c r="H1045" s="33">
        <v>0</v>
      </c>
      <c r="I1045" s="3"/>
      <c r="J1045" s="3"/>
      <c r="K1045" s="3"/>
      <c r="L1045" s="3"/>
      <c r="M1045" s="3"/>
      <c r="N1045" s="3"/>
      <c r="O1045" s="3"/>
      <c r="P1045" s="34">
        <f t="shared" si="48"/>
        <v>0</v>
      </c>
      <c r="Q1045" s="35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/>
      <c r="X1045" s="3"/>
      <c r="Y1045" s="3">
        <v>0</v>
      </c>
      <c r="Z1045" s="3">
        <v>0</v>
      </c>
      <c r="AA1045" s="3">
        <v>0</v>
      </c>
      <c r="AB1045" s="3">
        <v>0</v>
      </c>
      <c r="AC1045" s="36">
        <f t="shared" si="49"/>
        <v>0</v>
      </c>
      <c r="AD1045" s="37">
        <f t="shared" si="50"/>
        <v>0</v>
      </c>
    </row>
    <row r="1046" spans="1:30" hidden="1" x14ac:dyDescent="0.25">
      <c r="A1046" s="38">
        <v>1034</v>
      </c>
      <c r="B1046" s="61"/>
      <c r="C1046" s="61"/>
      <c r="D1046" s="31">
        <v>890702038</v>
      </c>
      <c r="E1046" s="31">
        <v>216373563</v>
      </c>
      <c r="F1046" s="61" t="s">
        <v>1180</v>
      </c>
      <c r="G1046" s="33">
        <v>0</v>
      </c>
      <c r="H1046" s="33">
        <v>0</v>
      </c>
      <c r="I1046" s="3"/>
      <c r="J1046" s="3"/>
      <c r="K1046" s="3"/>
      <c r="L1046" s="3"/>
      <c r="M1046" s="3"/>
      <c r="N1046" s="3"/>
      <c r="O1046" s="3"/>
      <c r="P1046" s="34">
        <f t="shared" si="48"/>
        <v>0</v>
      </c>
      <c r="Q1046" s="35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/>
      <c r="X1046" s="3"/>
      <c r="Y1046" s="3">
        <v>0</v>
      </c>
      <c r="Z1046" s="3">
        <v>0</v>
      </c>
      <c r="AA1046" s="3">
        <v>0</v>
      </c>
      <c r="AB1046" s="3">
        <v>0</v>
      </c>
      <c r="AC1046" s="36">
        <f t="shared" si="49"/>
        <v>0</v>
      </c>
      <c r="AD1046" s="37">
        <f t="shared" si="50"/>
        <v>0</v>
      </c>
    </row>
    <row r="1047" spans="1:30" hidden="1" x14ac:dyDescent="0.25">
      <c r="A1047" s="29">
        <v>1035</v>
      </c>
      <c r="B1047" s="61"/>
      <c r="C1047" s="61"/>
      <c r="D1047" s="31">
        <v>890701077</v>
      </c>
      <c r="E1047" s="31">
        <v>218573585</v>
      </c>
      <c r="F1047" s="61" t="s">
        <v>1181</v>
      </c>
      <c r="G1047" s="33">
        <v>0</v>
      </c>
      <c r="H1047" s="33">
        <v>0</v>
      </c>
      <c r="I1047" s="3"/>
      <c r="J1047" s="3"/>
      <c r="K1047" s="3"/>
      <c r="L1047" s="3"/>
      <c r="M1047" s="3"/>
      <c r="N1047" s="3"/>
      <c r="O1047" s="3"/>
      <c r="P1047" s="34">
        <f t="shared" si="48"/>
        <v>0</v>
      </c>
      <c r="Q1047" s="35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/>
      <c r="X1047" s="3"/>
      <c r="Y1047" s="3">
        <v>0</v>
      </c>
      <c r="Z1047" s="3">
        <v>0</v>
      </c>
      <c r="AA1047" s="3">
        <v>0</v>
      </c>
      <c r="AB1047" s="3">
        <v>0</v>
      </c>
      <c r="AC1047" s="36">
        <f t="shared" si="49"/>
        <v>0</v>
      </c>
      <c r="AD1047" s="37">
        <f t="shared" si="50"/>
        <v>0</v>
      </c>
    </row>
    <row r="1048" spans="1:30" hidden="1" x14ac:dyDescent="0.25">
      <c r="A1048" s="38">
        <v>1036</v>
      </c>
      <c r="B1048" s="61"/>
      <c r="C1048" s="61"/>
      <c r="D1048" s="31">
        <v>890702040</v>
      </c>
      <c r="E1048" s="31">
        <v>211673616</v>
      </c>
      <c r="F1048" s="61" t="s">
        <v>1182</v>
      </c>
      <c r="G1048" s="33">
        <v>0</v>
      </c>
      <c r="H1048" s="33">
        <v>0</v>
      </c>
      <c r="I1048" s="3"/>
      <c r="J1048" s="3"/>
      <c r="K1048" s="3"/>
      <c r="L1048" s="3"/>
      <c r="M1048" s="3"/>
      <c r="N1048" s="3"/>
      <c r="O1048" s="3"/>
      <c r="P1048" s="34">
        <f t="shared" si="48"/>
        <v>0</v>
      </c>
      <c r="Q1048" s="35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/>
      <c r="X1048" s="3"/>
      <c r="Y1048" s="3">
        <v>0</v>
      </c>
      <c r="Z1048" s="3">
        <v>0</v>
      </c>
      <c r="AA1048" s="3">
        <v>0</v>
      </c>
      <c r="AB1048" s="3">
        <v>0</v>
      </c>
      <c r="AC1048" s="36">
        <f t="shared" si="49"/>
        <v>0</v>
      </c>
      <c r="AD1048" s="37">
        <f t="shared" si="50"/>
        <v>0</v>
      </c>
    </row>
    <row r="1049" spans="1:30" hidden="1" x14ac:dyDescent="0.25">
      <c r="A1049" s="29">
        <v>1037</v>
      </c>
      <c r="B1049" s="61"/>
      <c r="C1049" s="61"/>
      <c r="D1049" s="31">
        <v>890700911</v>
      </c>
      <c r="E1049" s="31">
        <v>212273622</v>
      </c>
      <c r="F1049" s="61" t="s">
        <v>1183</v>
      </c>
      <c r="G1049" s="33">
        <v>0</v>
      </c>
      <c r="H1049" s="33">
        <v>0</v>
      </c>
      <c r="I1049" s="3"/>
      <c r="J1049" s="3"/>
      <c r="K1049" s="3"/>
      <c r="L1049" s="3"/>
      <c r="M1049" s="3"/>
      <c r="N1049" s="3"/>
      <c r="O1049" s="3"/>
      <c r="P1049" s="34">
        <f t="shared" si="48"/>
        <v>0</v>
      </c>
      <c r="Q1049" s="35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/>
      <c r="X1049" s="3"/>
      <c r="Y1049" s="3">
        <v>0</v>
      </c>
      <c r="Z1049" s="3">
        <v>0</v>
      </c>
      <c r="AA1049" s="3">
        <v>0</v>
      </c>
      <c r="AB1049" s="3">
        <v>0</v>
      </c>
      <c r="AC1049" s="36">
        <f t="shared" si="49"/>
        <v>0</v>
      </c>
      <c r="AD1049" s="37">
        <f t="shared" si="50"/>
        <v>0</v>
      </c>
    </row>
    <row r="1050" spans="1:30" hidden="1" x14ac:dyDescent="0.25">
      <c r="A1050" s="38">
        <v>1038</v>
      </c>
      <c r="B1050" s="61"/>
      <c r="C1050" s="61"/>
      <c r="D1050" s="31">
        <v>800100138</v>
      </c>
      <c r="E1050" s="31">
        <v>212473624</v>
      </c>
      <c r="F1050" s="61" t="s">
        <v>1184</v>
      </c>
      <c r="G1050" s="33">
        <v>0</v>
      </c>
      <c r="H1050" s="33">
        <v>0</v>
      </c>
      <c r="I1050" s="3"/>
      <c r="J1050" s="3"/>
      <c r="K1050" s="3"/>
      <c r="L1050" s="3"/>
      <c r="M1050" s="3"/>
      <c r="N1050" s="3"/>
      <c r="O1050" s="3"/>
      <c r="P1050" s="34">
        <f t="shared" si="48"/>
        <v>0</v>
      </c>
      <c r="Q1050" s="35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/>
      <c r="X1050" s="3"/>
      <c r="Y1050" s="3">
        <v>0</v>
      </c>
      <c r="Z1050" s="3">
        <v>0</v>
      </c>
      <c r="AA1050" s="3">
        <v>0</v>
      </c>
      <c r="AB1050" s="3">
        <v>0</v>
      </c>
      <c r="AC1050" s="36">
        <f t="shared" si="49"/>
        <v>0</v>
      </c>
      <c r="AD1050" s="37">
        <f t="shared" si="50"/>
        <v>0</v>
      </c>
    </row>
    <row r="1051" spans="1:30" hidden="1" x14ac:dyDescent="0.25">
      <c r="A1051" s="29">
        <v>1039</v>
      </c>
      <c r="B1051" s="61"/>
      <c r="C1051" s="61"/>
      <c r="D1051" s="31">
        <v>800100140</v>
      </c>
      <c r="E1051" s="31">
        <v>217173671</v>
      </c>
      <c r="F1051" s="61" t="s">
        <v>1185</v>
      </c>
      <c r="G1051" s="33">
        <v>0</v>
      </c>
      <c r="H1051" s="33">
        <v>0</v>
      </c>
      <c r="I1051" s="3"/>
      <c r="J1051" s="3"/>
      <c r="K1051" s="3"/>
      <c r="L1051" s="3"/>
      <c r="M1051" s="3"/>
      <c r="N1051" s="3"/>
      <c r="O1051" s="3"/>
      <c r="P1051" s="34">
        <f t="shared" si="48"/>
        <v>0</v>
      </c>
      <c r="Q1051" s="35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/>
      <c r="X1051" s="3"/>
      <c r="Y1051" s="3">
        <v>0</v>
      </c>
      <c r="Z1051" s="3">
        <v>0</v>
      </c>
      <c r="AA1051" s="3">
        <v>0</v>
      </c>
      <c r="AB1051" s="3">
        <v>0</v>
      </c>
      <c r="AC1051" s="36">
        <f t="shared" si="49"/>
        <v>0</v>
      </c>
      <c r="AD1051" s="37">
        <f t="shared" si="50"/>
        <v>0</v>
      </c>
    </row>
    <row r="1052" spans="1:30" hidden="1" x14ac:dyDescent="0.25">
      <c r="A1052" s="38">
        <v>1040</v>
      </c>
      <c r="B1052" s="61"/>
      <c r="C1052" s="61"/>
      <c r="D1052" s="31">
        <v>800100141</v>
      </c>
      <c r="E1052" s="31">
        <v>217573675</v>
      </c>
      <c r="F1052" s="61" t="s">
        <v>1186</v>
      </c>
      <c r="G1052" s="33">
        <v>0</v>
      </c>
      <c r="H1052" s="33">
        <v>0</v>
      </c>
      <c r="I1052" s="3"/>
      <c r="J1052" s="3"/>
      <c r="K1052" s="3"/>
      <c r="L1052" s="3"/>
      <c r="M1052" s="3"/>
      <c r="N1052" s="3"/>
      <c r="O1052" s="3"/>
      <c r="P1052" s="34">
        <f t="shared" si="48"/>
        <v>0</v>
      </c>
      <c r="Q1052" s="35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/>
      <c r="X1052" s="3"/>
      <c r="Y1052" s="3">
        <v>0</v>
      </c>
      <c r="Z1052" s="3">
        <v>0</v>
      </c>
      <c r="AA1052" s="3">
        <v>0</v>
      </c>
      <c r="AB1052" s="3">
        <v>0</v>
      </c>
      <c r="AC1052" s="36">
        <f t="shared" si="49"/>
        <v>0</v>
      </c>
      <c r="AD1052" s="37">
        <f t="shared" si="50"/>
        <v>0</v>
      </c>
    </row>
    <row r="1053" spans="1:30" hidden="1" x14ac:dyDescent="0.25">
      <c r="A1053" s="29">
        <v>1041</v>
      </c>
      <c r="B1053" s="61"/>
      <c r="C1053" s="61"/>
      <c r="D1053" s="31">
        <v>890700842</v>
      </c>
      <c r="E1053" s="31">
        <v>217873678</v>
      </c>
      <c r="F1053" s="61" t="s">
        <v>394</v>
      </c>
      <c r="G1053" s="33">
        <v>0</v>
      </c>
      <c r="H1053" s="33">
        <v>0</v>
      </c>
      <c r="I1053" s="3"/>
      <c r="J1053" s="3"/>
      <c r="K1053" s="3"/>
      <c r="L1053" s="3"/>
      <c r="M1053" s="3"/>
      <c r="N1053" s="3"/>
      <c r="O1053" s="3"/>
      <c r="P1053" s="34">
        <f t="shared" si="48"/>
        <v>0</v>
      </c>
      <c r="Q1053" s="35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/>
      <c r="X1053" s="3"/>
      <c r="Y1053" s="3">
        <v>0</v>
      </c>
      <c r="Z1053" s="3">
        <v>0</v>
      </c>
      <c r="AA1053" s="3">
        <v>0</v>
      </c>
      <c r="AB1053" s="3">
        <v>0</v>
      </c>
      <c r="AC1053" s="36">
        <f t="shared" si="49"/>
        <v>0</v>
      </c>
      <c r="AD1053" s="37">
        <f t="shared" si="50"/>
        <v>0</v>
      </c>
    </row>
    <row r="1054" spans="1:30" hidden="1" x14ac:dyDescent="0.25">
      <c r="A1054" s="38">
        <v>1042</v>
      </c>
      <c r="B1054" s="61"/>
      <c r="C1054" s="61"/>
      <c r="D1054" s="31">
        <v>890072044</v>
      </c>
      <c r="E1054" s="31">
        <v>218673686</v>
      </c>
      <c r="F1054" s="61" t="s">
        <v>1187</v>
      </c>
      <c r="G1054" s="33">
        <v>0</v>
      </c>
      <c r="H1054" s="33">
        <v>0</v>
      </c>
      <c r="I1054" s="3"/>
      <c r="J1054" s="3"/>
      <c r="K1054" s="3"/>
      <c r="L1054" s="3"/>
      <c r="M1054" s="3"/>
      <c r="N1054" s="3"/>
      <c r="O1054" s="3"/>
      <c r="P1054" s="34">
        <f t="shared" si="48"/>
        <v>0</v>
      </c>
      <c r="Q1054" s="35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/>
      <c r="X1054" s="3"/>
      <c r="Y1054" s="3">
        <v>0</v>
      </c>
      <c r="Z1054" s="3">
        <v>0</v>
      </c>
      <c r="AA1054" s="3">
        <v>0</v>
      </c>
      <c r="AB1054" s="3">
        <v>0</v>
      </c>
      <c r="AC1054" s="36">
        <f t="shared" si="49"/>
        <v>0</v>
      </c>
      <c r="AD1054" s="37">
        <f t="shared" si="50"/>
        <v>0</v>
      </c>
    </row>
    <row r="1055" spans="1:30" hidden="1" x14ac:dyDescent="0.25">
      <c r="A1055" s="29">
        <v>1043</v>
      </c>
      <c r="B1055" s="61"/>
      <c r="C1055" s="61"/>
      <c r="D1055" s="31">
        <v>890700978</v>
      </c>
      <c r="E1055" s="31">
        <v>217073770</v>
      </c>
      <c r="F1055" s="61" t="s">
        <v>674</v>
      </c>
      <c r="G1055" s="33">
        <v>0</v>
      </c>
      <c r="H1055" s="33">
        <v>0</v>
      </c>
      <c r="I1055" s="3"/>
      <c r="J1055" s="3"/>
      <c r="K1055" s="3"/>
      <c r="L1055" s="3"/>
      <c r="M1055" s="3"/>
      <c r="N1055" s="3"/>
      <c r="O1055" s="3"/>
      <c r="P1055" s="34">
        <f t="shared" si="48"/>
        <v>0</v>
      </c>
      <c r="Q1055" s="35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/>
      <c r="X1055" s="3"/>
      <c r="Y1055" s="3">
        <v>0</v>
      </c>
      <c r="Z1055" s="3">
        <v>0</v>
      </c>
      <c r="AA1055" s="3">
        <v>0</v>
      </c>
      <c r="AB1055" s="3">
        <v>0</v>
      </c>
      <c r="AC1055" s="36">
        <f t="shared" si="49"/>
        <v>0</v>
      </c>
      <c r="AD1055" s="37">
        <f t="shared" si="50"/>
        <v>0</v>
      </c>
    </row>
    <row r="1056" spans="1:30" hidden="1" x14ac:dyDescent="0.25">
      <c r="A1056" s="38">
        <v>1044</v>
      </c>
      <c r="B1056" s="61"/>
      <c r="C1056" s="61"/>
      <c r="D1056" s="31">
        <v>800100143</v>
      </c>
      <c r="E1056" s="31">
        <v>215473854</v>
      </c>
      <c r="F1056" s="61" t="s">
        <v>1188</v>
      </c>
      <c r="G1056" s="33">
        <v>0</v>
      </c>
      <c r="H1056" s="33">
        <v>0</v>
      </c>
      <c r="I1056" s="3"/>
      <c r="J1056" s="3"/>
      <c r="K1056" s="3"/>
      <c r="L1056" s="3"/>
      <c r="M1056" s="3"/>
      <c r="N1056" s="3"/>
      <c r="O1056" s="3"/>
      <c r="P1056" s="34">
        <f t="shared" si="48"/>
        <v>0</v>
      </c>
      <c r="Q1056" s="35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/>
      <c r="X1056" s="3"/>
      <c r="Y1056" s="3">
        <v>0</v>
      </c>
      <c r="Z1056" s="3">
        <v>0</v>
      </c>
      <c r="AA1056" s="3">
        <v>0</v>
      </c>
      <c r="AB1056" s="3">
        <v>0</v>
      </c>
      <c r="AC1056" s="36">
        <f t="shared" si="49"/>
        <v>0</v>
      </c>
      <c r="AD1056" s="37">
        <f t="shared" si="50"/>
        <v>0</v>
      </c>
    </row>
    <row r="1057" spans="1:30" hidden="1" x14ac:dyDescent="0.25">
      <c r="A1057" s="29">
        <v>1045</v>
      </c>
      <c r="B1057" s="61"/>
      <c r="C1057" s="61"/>
      <c r="D1057" s="31">
        <v>800100144</v>
      </c>
      <c r="E1057" s="31">
        <v>216173861</v>
      </c>
      <c r="F1057" s="61" t="s">
        <v>1189</v>
      </c>
      <c r="G1057" s="33">
        <v>0</v>
      </c>
      <c r="H1057" s="33">
        <v>0</v>
      </c>
      <c r="I1057" s="3"/>
      <c r="J1057" s="3"/>
      <c r="K1057" s="3"/>
      <c r="L1057" s="3"/>
      <c r="M1057" s="3"/>
      <c r="N1057" s="3"/>
      <c r="O1057" s="3"/>
      <c r="P1057" s="34">
        <f t="shared" si="48"/>
        <v>0</v>
      </c>
      <c r="Q1057" s="35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/>
      <c r="X1057" s="3"/>
      <c r="Y1057" s="3">
        <v>0</v>
      </c>
      <c r="Z1057" s="3">
        <v>0</v>
      </c>
      <c r="AA1057" s="3">
        <v>0</v>
      </c>
      <c r="AB1057" s="3">
        <v>0</v>
      </c>
      <c r="AC1057" s="36">
        <f t="shared" si="49"/>
        <v>0</v>
      </c>
      <c r="AD1057" s="37">
        <f t="shared" si="50"/>
        <v>0</v>
      </c>
    </row>
    <row r="1058" spans="1:30" hidden="1" x14ac:dyDescent="0.25">
      <c r="A1058" s="38">
        <v>1046</v>
      </c>
      <c r="B1058" s="61"/>
      <c r="C1058" s="61"/>
      <c r="D1058" s="31">
        <v>800100145</v>
      </c>
      <c r="E1058" s="31">
        <v>217073870</v>
      </c>
      <c r="F1058" s="61" t="s">
        <v>1190</v>
      </c>
      <c r="G1058" s="33">
        <v>0</v>
      </c>
      <c r="H1058" s="33">
        <v>0</v>
      </c>
      <c r="I1058" s="3"/>
      <c r="J1058" s="3"/>
      <c r="K1058" s="3"/>
      <c r="L1058" s="3"/>
      <c r="M1058" s="3"/>
      <c r="N1058" s="3"/>
      <c r="O1058" s="3"/>
      <c r="P1058" s="34">
        <f t="shared" si="48"/>
        <v>0</v>
      </c>
      <c r="Q1058" s="35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/>
      <c r="X1058" s="3"/>
      <c r="Y1058" s="3">
        <v>0</v>
      </c>
      <c r="Z1058" s="3">
        <v>0</v>
      </c>
      <c r="AA1058" s="3">
        <v>0</v>
      </c>
      <c r="AB1058" s="3">
        <v>0</v>
      </c>
      <c r="AC1058" s="36">
        <f t="shared" si="49"/>
        <v>0</v>
      </c>
      <c r="AD1058" s="37">
        <f t="shared" si="50"/>
        <v>0</v>
      </c>
    </row>
    <row r="1059" spans="1:30" hidden="1" x14ac:dyDescent="0.25">
      <c r="A1059" s="29">
        <v>1047</v>
      </c>
      <c r="B1059" s="61"/>
      <c r="C1059" s="61"/>
      <c r="D1059" s="31">
        <v>800100147</v>
      </c>
      <c r="E1059" s="31">
        <v>217373873</v>
      </c>
      <c r="F1059" s="61" t="s">
        <v>1191</v>
      </c>
      <c r="G1059" s="33">
        <v>0</v>
      </c>
      <c r="H1059" s="33">
        <v>0</v>
      </c>
      <c r="I1059" s="3"/>
      <c r="J1059" s="3"/>
      <c r="K1059" s="3"/>
      <c r="L1059" s="3"/>
      <c r="M1059" s="3"/>
      <c r="N1059" s="3"/>
      <c r="O1059" s="3"/>
      <c r="P1059" s="34">
        <f t="shared" si="48"/>
        <v>0</v>
      </c>
      <c r="Q1059" s="35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/>
      <c r="X1059" s="3"/>
      <c r="Y1059" s="3">
        <v>0</v>
      </c>
      <c r="Z1059" s="3">
        <v>0</v>
      </c>
      <c r="AA1059" s="3">
        <v>0</v>
      </c>
      <c r="AB1059" s="3">
        <v>0</v>
      </c>
      <c r="AC1059" s="36">
        <f t="shared" si="49"/>
        <v>0</v>
      </c>
      <c r="AD1059" s="37">
        <f t="shared" si="50"/>
        <v>0</v>
      </c>
    </row>
    <row r="1060" spans="1:30" hidden="1" x14ac:dyDescent="0.25">
      <c r="A1060" s="38">
        <v>1048</v>
      </c>
      <c r="B1060" s="61"/>
      <c r="C1060" s="61"/>
      <c r="D1060" s="31">
        <v>891901079</v>
      </c>
      <c r="E1060" s="31">
        <v>212076020</v>
      </c>
      <c r="F1060" s="61" t="s">
        <v>1192</v>
      </c>
      <c r="G1060" s="33">
        <v>0</v>
      </c>
      <c r="H1060" s="33">
        <v>0</v>
      </c>
      <c r="I1060" s="3"/>
      <c r="J1060" s="3"/>
      <c r="K1060" s="3"/>
      <c r="L1060" s="3"/>
      <c r="M1060" s="3"/>
      <c r="N1060" s="3"/>
      <c r="O1060" s="3"/>
      <c r="P1060" s="34">
        <f t="shared" si="48"/>
        <v>0</v>
      </c>
      <c r="Q1060" s="35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/>
      <c r="X1060" s="3"/>
      <c r="Y1060" s="3">
        <v>0</v>
      </c>
      <c r="Z1060" s="3">
        <v>0</v>
      </c>
      <c r="AA1060" s="3">
        <v>0</v>
      </c>
      <c r="AB1060" s="3">
        <v>0</v>
      </c>
      <c r="AC1060" s="36">
        <f t="shared" si="49"/>
        <v>0</v>
      </c>
      <c r="AD1060" s="37">
        <f t="shared" si="50"/>
        <v>0</v>
      </c>
    </row>
    <row r="1061" spans="1:30" hidden="1" x14ac:dyDescent="0.25">
      <c r="A1061" s="29">
        <v>1049</v>
      </c>
      <c r="B1061" s="61"/>
      <c r="C1061" s="61"/>
      <c r="D1061" s="31">
        <v>891900443</v>
      </c>
      <c r="E1061" s="31">
        <v>213676036</v>
      </c>
      <c r="F1061" s="61" t="s">
        <v>1193</v>
      </c>
      <c r="G1061" s="33">
        <v>0</v>
      </c>
      <c r="H1061" s="33">
        <v>0</v>
      </c>
      <c r="I1061" s="3"/>
      <c r="J1061" s="3"/>
      <c r="K1061" s="3"/>
      <c r="L1061" s="3"/>
      <c r="M1061" s="3"/>
      <c r="N1061" s="3"/>
      <c r="O1061" s="3"/>
      <c r="P1061" s="34">
        <f t="shared" si="48"/>
        <v>0</v>
      </c>
      <c r="Q1061" s="35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/>
      <c r="X1061" s="3"/>
      <c r="Y1061" s="3">
        <v>0</v>
      </c>
      <c r="Z1061" s="3">
        <v>0</v>
      </c>
      <c r="AA1061" s="3">
        <v>0</v>
      </c>
      <c r="AB1061" s="3">
        <v>0</v>
      </c>
      <c r="AC1061" s="36">
        <f t="shared" si="49"/>
        <v>0</v>
      </c>
      <c r="AD1061" s="37">
        <f t="shared" si="50"/>
        <v>0</v>
      </c>
    </row>
    <row r="1062" spans="1:30" hidden="1" x14ac:dyDescent="0.25">
      <c r="A1062" s="38">
        <v>1050</v>
      </c>
      <c r="B1062" s="61"/>
      <c r="C1062" s="61"/>
      <c r="D1062" s="31">
        <v>800100532</v>
      </c>
      <c r="E1062" s="31">
        <v>214176041</v>
      </c>
      <c r="F1062" s="61" t="s">
        <v>1194</v>
      </c>
      <c r="G1062" s="33">
        <v>0</v>
      </c>
      <c r="H1062" s="33">
        <v>0</v>
      </c>
      <c r="I1062" s="3"/>
      <c r="J1062" s="3"/>
      <c r="K1062" s="3"/>
      <c r="L1062" s="3"/>
      <c r="M1062" s="3"/>
      <c r="N1062" s="3"/>
      <c r="O1062" s="3"/>
      <c r="P1062" s="34">
        <f t="shared" si="48"/>
        <v>0</v>
      </c>
      <c r="Q1062" s="35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/>
      <c r="X1062" s="3"/>
      <c r="Y1062" s="3">
        <v>0</v>
      </c>
      <c r="Z1062" s="3">
        <v>0</v>
      </c>
      <c r="AA1062" s="3">
        <v>0</v>
      </c>
      <c r="AB1062" s="3">
        <v>0</v>
      </c>
      <c r="AC1062" s="36">
        <f t="shared" si="49"/>
        <v>0</v>
      </c>
      <c r="AD1062" s="37">
        <f t="shared" si="50"/>
        <v>0</v>
      </c>
    </row>
    <row r="1063" spans="1:30" hidden="1" x14ac:dyDescent="0.25">
      <c r="A1063" s="29">
        <v>1051</v>
      </c>
      <c r="B1063" s="61"/>
      <c r="C1063" s="61"/>
      <c r="D1063" s="31">
        <v>891901019</v>
      </c>
      <c r="E1063" s="31">
        <v>215476054</v>
      </c>
      <c r="F1063" s="61" t="s">
        <v>320</v>
      </c>
      <c r="G1063" s="33">
        <v>0</v>
      </c>
      <c r="H1063" s="33">
        <v>0</v>
      </c>
      <c r="I1063" s="3"/>
      <c r="J1063" s="3"/>
      <c r="K1063" s="3"/>
      <c r="L1063" s="3"/>
      <c r="M1063" s="3"/>
      <c r="N1063" s="3"/>
      <c r="O1063" s="3"/>
      <c r="P1063" s="34">
        <f t="shared" si="48"/>
        <v>0</v>
      </c>
      <c r="Q1063" s="35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/>
      <c r="X1063" s="3"/>
      <c r="Y1063" s="3">
        <v>0</v>
      </c>
      <c r="Z1063" s="3">
        <v>0</v>
      </c>
      <c r="AA1063" s="3">
        <v>0</v>
      </c>
      <c r="AB1063" s="3">
        <v>0</v>
      </c>
      <c r="AC1063" s="36">
        <f t="shared" si="49"/>
        <v>0</v>
      </c>
      <c r="AD1063" s="37">
        <f t="shared" si="50"/>
        <v>0</v>
      </c>
    </row>
    <row r="1064" spans="1:30" hidden="1" x14ac:dyDescent="0.25">
      <c r="A1064" s="38">
        <v>1052</v>
      </c>
      <c r="B1064" s="61"/>
      <c r="C1064" s="61"/>
      <c r="D1064" s="31">
        <v>891900945</v>
      </c>
      <c r="E1064" s="31">
        <v>210076100</v>
      </c>
      <c r="F1064" s="61" t="s">
        <v>646</v>
      </c>
      <c r="G1064" s="33">
        <v>0</v>
      </c>
      <c r="H1064" s="33">
        <v>0</v>
      </c>
      <c r="I1064" s="3"/>
      <c r="J1064" s="3"/>
      <c r="K1064" s="3"/>
      <c r="L1064" s="3"/>
      <c r="M1064" s="3"/>
      <c r="N1064" s="3"/>
      <c r="O1064" s="3"/>
      <c r="P1064" s="34">
        <f t="shared" si="48"/>
        <v>0</v>
      </c>
      <c r="Q1064" s="35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/>
      <c r="X1064" s="3"/>
      <c r="Y1064" s="3">
        <v>0</v>
      </c>
      <c r="Z1064" s="3">
        <v>0</v>
      </c>
      <c r="AA1064" s="3">
        <v>0</v>
      </c>
      <c r="AB1064" s="3">
        <v>0</v>
      </c>
      <c r="AC1064" s="36">
        <f t="shared" si="49"/>
        <v>0</v>
      </c>
      <c r="AD1064" s="37">
        <f t="shared" si="50"/>
        <v>0</v>
      </c>
    </row>
    <row r="1065" spans="1:30" hidden="1" x14ac:dyDescent="0.25">
      <c r="A1065" s="29">
        <v>1053</v>
      </c>
      <c r="B1065" s="61"/>
      <c r="C1065" s="61"/>
      <c r="D1065" s="31">
        <v>891900353</v>
      </c>
      <c r="E1065" s="31">
        <v>211376113</v>
      </c>
      <c r="F1065" s="61" t="s">
        <v>1195</v>
      </c>
      <c r="G1065" s="33">
        <v>0</v>
      </c>
      <c r="H1065" s="33">
        <v>0</v>
      </c>
      <c r="I1065" s="3"/>
      <c r="J1065" s="3"/>
      <c r="K1065" s="3"/>
      <c r="L1065" s="3"/>
      <c r="M1065" s="3"/>
      <c r="N1065" s="3"/>
      <c r="O1065" s="3"/>
      <c r="P1065" s="34">
        <f t="shared" si="48"/>
        <v>0</v>
      </c>
      <c r="Q1065" s="35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/>
      <c r="X1065" s="3"/>
      <c r="Y1065" s="3">
        <v>0</v>
      </c>
      <c r="Z1065" s="3">
        <v>0</v>
      </c>
      <c r="AA1065" s="3">
        <v>0</v>
      </c>
      <c r="AB1065" s="3">
        <v>0</v>
      </c>
      <c r="AC1065" s="36">
        <f t="shared" si="49"/>
        <v>0</v>
      </c>
      <c r="AD1065" s="37">
        <f t="shared" si="50"/>
        <v>0</v>
      </c>
    </row>
    <row r="1066" spans="1:30" hidden="1" x14ac:dyDescent="0.25">
      <c r="A1066" s="38">
        <v>1054</v>
      </c>
      <c r="B1066" s="61"/>
      <c r="C1066" s="61"/>
      <c r="D1066" s="31">
        <v>891900660</v>
      </c>
      <c r="E1066" s="31">
        <v>212276122</v>
      </c>
      <c r="F1066" s="61" t="s">
        <v>1196</v>
      </c>
      <c r="G1066" s="33">
        <v>0</v>
      </c>
      <c r="H1066" s="33">
        <v>0</v>
      </c>
      <c r="I1066" s="3"/>
      <c r="J1066" s="3"/>
      <c r="K1066" s="3"/>
      <c r="L1066" s="3"/>
      <c r="M1066" s="3"/>
      <c r="N1066" s="3"/>
      <c r="O1066" s="3"/>
      <c r="P1066" s="34">
        <f t="shared" si="48"/>
        <v>0</v>
      </c>
      <c r="Q1066" s="35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/>
      <c r="X1066" s="3"/>
      <c r="Y1066" s="3">
        <v>0</v>
      </c>
      <c r="Z1066" s="3">
        <v>0</v>
      </c>
      <c r="AA1066" s="3">
        <v>0</v>
      </c>
      <c r="AB1066" s="3">
        <v>0</v>
      </c>
      <c r="AC1066" s="36">
        <f t="shared" si="49"/>
        <v>0</v>
      </c>
      <c r="AD1066" s="37">
        <f t="shared" si="50"/>
        <v>0</v>
      </c>
    </row>
    <row r="1067" spans="1:30" hidden="1" x14ac:dyDescent="0.25">
      <c r="A1067" s="29">
        <v>1055</v>
      </c>
      <c r="B1067" s="61"/>
      <c r="C1067" s="61"/>
      <c r="D1067" s="31">
        <v>890309611</v>
      </c>
      <c r="E1067" s="31">
        <v>212676126</v>
      </c>
      <c r="F1067" s="61" t="s">
        <v>1197</v>
      </c>
      <c r="G1067" s="33">
        <v>0</v>
      </c>
      <c r="H1067" s="33">
        <v>0</v>
      </c>
      <c r="I1067" s="3"/>
      <c r="J1067" s="3"/>
      <c r="K1067" s="3"/>
      <c r="L1067" s="3"/>
      <c r="M1067" s="3"/>
      <c r="N1067" s="3"/>
      <c r="O1067" s="3"/>
      <c r="P1067" s="34">
        <f t="shared" si="48"/>
        <v>0</v>
      </c>
      <c r="Q1067" s="35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/>
      <c r="X1067" s="3"/>
      <c r="Y1067" s="3">
        <v>0</v>
      </c>
      <c r="Z1067" s="3">
        <v>0</v>
      </c>
      <c r="AA1067" s="3">
        <v>0</v>
      </c>
      <c r="AB1067" s="3">
        <v>0</v>
      </c>
      <c r="AC1067" s="36">
        <f t="shared" si="49"/>
        <v>0</v>
      </c>
      <c r="AD1067" s="37">
        <f t="shared" si="50"/>
        <v>0</v>
      </c>
    </row>
    <row r="1068" spans="1:30" hidden="1" x14ac:dyDescent="0.25">
      <c r="A1068" s="38">
        <v>1056</v>
      </c>
      <c r="B1068" s="61"/>
      <c r="C1068" s="61"/>
      <c r="D1068" s="31">
        <v>891380038</v>
      </c>
      <c r="E1068" s="31">
        <v>213076130</v>
      </c>
      <c r="F1068" s="61" t="s">
        <v>426</v>
      </c>
      <c r="G1068" s="33">
        <v>0</v>
      </c>
      <c r="H1068" s="33">
        <v>0</v>
      </c>
      <c r="I1068" s="3"/>
      <c r="J1068" s="3"/>
      <c r="K1068" s="3"/>
      <c r="L1068" s="3"/>
      <c r="M1068" s="3"/>
      <c r="N1068" s="3"/>
      <c r="O1068" s="3"/>
      <c r="P1068" s="34">
        <f t="shared" si="48"/>
        <v>0</v>
      </c>
      <c r="Q1068" s="35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/>
      <c r="X1068" s="3"/>
      <c r="Y1068" s="3">
        <v>0</v>
      </c>
      <c r="Z1068" s="3">
        <v>0</v>
      </c>
      <c r="AA1068" s="3">
        <v>0</v>
      </c>
      <c r="AB1068" s="3">
        <v>0</v>
      </c>
      <c r="AC1068" s="36">
        <f t="shared" si="49"/>
        <v>0</v>
      </c>
      <c r="AD1068" s="37">
        <f t="shared" si="50"/>
        <v>0</v>
      </c>
    </row>
    <row r="1069" spans="1:30" hidden="1" x14ac:dyDescent="0.25">
      <c r="A1069" s="29">
        <v>1057</v>
      </c>
      <c r="B1069" s="61"/>
      <c r="C1069" s="61"/>
      <c r="D1069" s="31">
        <v>800100514</v>
      </c>
      <c r="E1069" s="31">
        <v>213376233</v>
      </c>
      <c r="F1069" s="61" t="s">
        <v>1198</v>
      </c>
      <c r="G1069" s="33">
        <v>0</v>
      </c>
      <c r="H1069" s="33">
        <v>0</v>
      </c>
      <c r="I1069" s="3"/>
      <c r="J1069" s="3"/>
      <c r="K1069" s="3"/>
      <c r="L1069" s="3"/>
      <c r="M1069" s="3"/>
      <c r="N1069" s="3"/>
      <c r="O1069" s="3"/>
      <c r="P1069" s="34">
        <f t="shared" si="48"/>
        <v>0</v>
      </c>
      <c r="Q1069" s="35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/>
      <c r="X1069" s="3"/>
      <c r="Y1069" s="3">
        <v>0</v>
      </c>
      <c r="Z1069" s="3">
        <v>0</v>
      </c>
      <c r="AA1069" s="3">
        <v>0</v>
      </c>
      <c r="AB1069" s="3">
        <v>0</v>
      </c>
      <c r="AC1069" s="36">
        <f t="shared" si="49"/>
        <v>0</v>
      </c>
      <c r="AD1069" s="37">
        <f t="shared" si="50"/>
        <v>0</v>
      </c>
    </row>
    <row r="1070" spans="1:30" hidden="1" x14ac:dyDescent="0.25">
      <c r="A1070" s="38">
        <v>1058</v>
      </c>
      <c r="B1070" s="61"/>
      <c r="C1070" s="61"/>
      <c r="D1070" s="31">
        <v>800100518</v>
      </c>
      <c r="E1070" s="31">
        <v>214376243</v>
      </c>
      <c r="F1070" s="61" t="s">
        <v>1199</v>
      </c>
      <c r="G1070" s="33">
        <v>0</v>
      </c>
      <c r="H1070" s="33">
        <v>0</v>
      </c>
      <c r="I1070" s="3"/>
      <c r="J1070" s="3"/>
      <c r="K1070" s="3"/>
      <c r="L1070" s="3"/>
      <c r="M1070" s="3"/>
      <c r="N1070" s="3"/>
      <c r="O1070" s="3"/>
      <c r="P1070" s="34">
        <f t="shared" si="48"/>
        <v>0</v>
      </c>
      <c r="Q1070" s="35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/>
      <c r="X1070" s="3"/>
      <c r="Y1070" s="3">
        <v>0</v>
      </c>
      <c r="Z1070" s="3">
        <v>0</v>
      </c>
      <c r="AA1070" s="3">
        <v>0</v>
      </c>
      <c r="AB1070" s="3">
        <v>0</v>
      </c>
      <c r="AC1070" s="36">
        <f t="shared" si="49"/>
        <v>0</v>
      </c>
      <c r="AD1070" s="37">
        <f t="shared" si="50"/>
        <v>0</v>
      </c>
    </row>
    <row r="1071" spans="1:30" hidden="1" x14ac:dyDescent="0.25">
      <c r="A1071" s="29">
        <v>1059</v>
      </c>
      <c r="B1071" s="61"/>
      <c r="C1071" s="61"/>
      <c r="D1071" s="31">
        <v>800100515</v>
      </c>
      <c r="E1071" s="31">
        <v>214676246</v>
      </c>
      <c r="F1071" s="61" t="s">
        <v>1200</v>
      </c>
      <c r="G1071" s="33">
        <v>0</v>
      </c>
      <c r="H1071" s="33">
        <v>0</v>
      </c>
      <c r="I1071" s="3"/>
      <c r="J1071" s="3"/>
      <c r="K1071" s="3"/>
      <c r="L1071" s="3"/>
      <c r="M1071" s="3"/>
      <c r="N1071" s="3"/>
      <c r="O1071" s="3"/>
      <c r="P1071" s="34">
        <f t="shared" si="48"/>
        <v>0</v>
      </c>
      <c r="Q1071" s="35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/>
      <c r="X1071" s="3"/>
      <c r="Y1071" s="3">
        <v>0</v>
      </c>
      <c r="Z1071" s="3">
        <v>0</v>
      </c>
      <c r="AA1071" s="3">
        <v>0</v>
      </c>
      <c r="AB1071" s="3">
        <v>0</v>
      </c>
      <c r="AC1071" s="36">
        <f t="shared" si="49"/>
        <v>0</v>
      </c>
      <c r="AD1071" s="37">
        <f t="shared" si="50"/>
        <v>0</v>
      </c>
    </row>
    <row r="1072" spans="1:30" hidden="1" x14ac:dyDescent="0.25">
      <c r="A1072" s="38">
        <v>1060</v>
      </c>
      <c r="B1072" s="61"/>
      <c r="C1072" s="61"/>
      <c r="D1072" s="31">
        <v>800100533</v>
      </c>
      <c r="E1072" s="31">
        <v>214876248</v>
      </c>
      <c r="F1072" s="61" t="s">
        <v>1201</v>
      </c>
      <c r="G1072" s="33">
        <v>0</v>
      </c>
      <c r="H1072" s="33">
        <v>0</v>
      </c>
      <c r="I1072" s="3"/>
      <c r="J1072" s="3"/>
      <c r="K1072" s="3"/>
      <c r="L1072" s="3"/>
      <c r="M1072" s="3"/>
      <c r="N1072" s="3"/>
      <c r="O1072" s="3"/>
      <c r="P1072" s="34">
        <f t="shared" si="48"/>
        <v>0</v>
      </c>
      <c r="Q1072" s="35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/>
      <c r="X1072" s="3"/>
      <c r="Y1072" s="3">
        <v>0</v>
      </c>
      <c r="Z1072" s="3">
        <v>0</v>
      </c>
      <c r="AA1072" s="3">
        <v>0</v>
      </c>
      <c r="AB1072" s="3">
        <v>0</v>
      </c>
      <c r="AC1072" s="36">
        <f t="shared" si="49"/>
        <v>0</v>
      </c>
      <c r="AD1072" s="37">
        <f t="shared" si="50"/>
        <v>0</v>
      </c>
    </row>
    <row r="1073" spans="1:30" hidden="1" x14ac:dyDescent="0.25">
      <c r="A1073" s="29">
        <v>1061</v>
      </c>
      <c r="B1073" s="61"/>
      <c r="C1073" s="61"/>
      <c r="D1073" s="31">
        <v>891901223</v>
      </c>
      <c r="E1073" s="31">
        <v>215076250</v>
      </c>
      <c r="F1073" s="61" t="s">
        <v>1202</v>
      </c>
      <c r="G1073" s="33">
        <v>0</v>
      </c>
      <c r="H1073" s="33">
        <v>0</v>
      </c>
      <c r="I1073" s="3"/>
      <c r="J1073" s="3"/>
      <c r="K1073" s="3"/>
      <c r="L1073" s="3"/>
      <c r="M1073" s="3"/>
      <c r="N1073" s="3"/>
      <c r="O1073" s="3"/>
      <c r="P1073" s="34">
        <f t="shared" si="48"/>
        <v>0</v>
      </c>
      <c r="Q1073" s="35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/>
      <c r="X1073" s="3"/>
      <c r="Y1073" s="3">
        <v>0</v>
      </c>
      <c r="Z1073" s="3">
        <v>0</v>
      </c>
      <c r="AA1073" s="3">
        <v>0</v>
      </c>
      <c r="AB1073" s="3">
        <v>0</v>
      </c>
      <c r="AC1073" s="36">
        <f t="shared" si="49"/>
        <v>0</v>
      </c>
      <c r="AD1073" s="37">
        <f t="shared" si="50"/>
        <v>0</v>
      </c>
    </row>
    <row r="1074" spans="1:30" hidden="1" x14ac:dyDescent="0.25">
      <c r="A1074" s="38">
        <v>1062</v>
      </c>
      <c r="B1074" s="61"/>
      <c r="C1074" s="61"/>
      <c r="D1074" s="31">
        <v>800100519</v>
      </c>
      <c r="E1074" s="31">
        <v>217576275</v>
      </c>
      <c r="F1074" s="61" t="s">
        <v>1203</v>
      </c>
      <c r="G1074" s="33">
        <v>0</v>
      </c>
      <c r="H1074" s="33">
        <v>0</v>
      </c>
      <c r="I1074" s="3"/>
      <c r="J1074" s="3"/>
      <c r="K1074" s="3"/>
      <c r="L1074" s="3"/>
      <c r="M1074" s="3"/>
      <c r="N1074" s="3"/>
      <c r="O1074" s="3"/>
      <c r="P1074" s="34">
        <f t="shared" si="48"/>
        <v>0</v>
      </c>
      <c r="Q1074" s="35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/>
      <c r="X1074" s="3"/>
      <c r="Y1074" s="3">
        <v>0</v>
      </c>
      <c r="Z1074" s="3">
        <v>0</v>
      </c>
      <c r="AA1074" s="3">
        <v>0</v>
      </c>
      <c r="AB1074" s="3">
        <v>0</v>
      </c>
      <c r="AC1074" s="36">
        <f t="shared" si="49"/>
        <v>0</v>
      </c>
      <c r="AD1074" s="37">
        <f t="shared" si="50"/>
        <v>0</v>
      </c>
    </row>
    <row r="1075" spans="1:30" hidden="1" x14ac:dyDescent="0.25">
      <c r="A1075" s="29">
        <v>1063</v>
      </c>
      <c r="B1075" s="61"/>
      <c r="C1075" s="61"/>
      <c r="D1075" s="31">
        <v>800100520</v>
      </c>
      <c r="E1075" s="31">
        <v>210676306</v>
      </c>
      <c r="F1075" s="61" t="s">
        <v>1204</v>
      </c>
      <c r="G1075" s="33">
        <v>0</v>
      </c>
      <c r="H1075" s="33">
        <v>0</v>
      </c>
      <c r="I1075" s="3"/>
      <c r="J1075" s="3"/>
      <c r="K1075" s="3"/>
      <c r="L1075" s="3"/>
      <c r="M1075" s="3"/>
      <c r="N1075" s="3"/>
      <c r="O1075" s="3"/>
      <c r="P1075" s="34">
        <f t="shared" si="48"/>
        <v>0</v>
      </c>
      <c r="Q1075" s="35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/>
      <c r="X1075" s="3"/>
      <c r="Y1075" s="3">
        <v>0</v>
      </c>
      <c r="Z1075" s="3">
        <v>0</v>
      </c>
      <c r="AA1075" s="3">
        <v>0</v>
      </c>
      <c r="AB1075" s="3">
        <v>0</v>
      </c>
      <c r="AC1075" s="36">
        <f t="shared" si="49"/>
        <v>0</v>
      </c>
      <c r="AD1075" s="37">
        <f t="shared" si="50"/>
        <v>0</v>
      </c>
    </row>
    <row r="1076" spans="1:30" hidden="1" x14ac:dyDescent="0.25">
      <c r="A1076" s="38">
        <v>1064</v>
      </c>
      <c r="B1076" s="61"/>
      <c r="C1076" s="61"/>
      <c r="D1076" s="31">
        <v>891380089</v>
      </c>
      <c r="E1076" s="31">
        <v>211876318</v>
      </c>
      <c r="F1076" s="61" t="s">
        <v>1205</v>
      </c>
      <c r="G1076" s="33">
        <v>0</v>
      </c>
      <c r="H1076" s="33">
        <v>0</v>
      </c>
      <c r="I1076" s="3"/>
      <c r="J1076" s="3"/>
      <c r="K1076" s="3"/>
      <c r="L1076" s="3"/>
      <c r="M1076" s="3"/>
      <c r="N1076" s="3"/>
      <c r="O1076" s="3"/>
      <c r="P1076" s="34">
        <f t="shared" si="48"/>
        <v>0</v>
      </c>
      <c r="Q1076" s="35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/>
      <c r="X1076" s="3"/>
      <c r="Y1076" s="3">
        <v>0</v>
      </c>
      <c r="Z1076" s="3">
        <v>0</v>
      </c>
      <c r="AA1076" s="3">
        <v>0</v>
      </c>
      <c r="AB1076" s="3">
        <v>0</v>
      </c>
      <c r="AC1076" s="36">
        <f t="shared" si="49"/>
        <v>0</v>
      </c>
      <c r="AD1076" s="37">
        <f t="shared" si="50"/>
        <v>0</v>
      </c>
    </row>
    <row r="1077" spans="1:30" hidden="1" x14ac:dyDescent="0.25">
      <c r="A1077" s="29">
        <v>1065</v>
      </c>
      <c r="B1077" s="61"/>
      <c r="C1077" s="61"/>
      <c r="D1077" s="31">
        <v>800100521</v>
      </c>
      <c r="E1077" s="31">
        <v>217776377</v>
      </c>
      <c r="F1077" s="61" t="s">
        <v>1206</v>
      </c>
      <c r="G1077" s="33">
        <v>0</v>
      </c>
      <c r="H1077" s="33">
        <v>0</v>
      </c>
      <c r="I1077" s="3"/>
      <c r="J1077" s="3"/>
      <c r="K1077" s="3"/>
      <c r="L1077" s="3"/>
      <c r="M1077" s="3"/>
      <c r="N1077" s="3"/>
      <c r="O1077" s="3"/>
      <c r="P1077" s="34">
        <f t="shared" si="48"/>
        <v>0</v>
      </c>
      <c r="Q1077" s="35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/>
      <c r="X1077" s="3"/>
      <c r="Y1077" s="3">
        <v>0</v>
      </c>
      <c r="Z1077" s="3">
        <v>0</v>
      </c>
      <c r="AA1077" s="3">
        <v>0</v>
      </c>
      <c r="AB1077" s="3">
        <v>0</v>
      </c>
      <c r="AC1077" s="36">
        <f t="shared" si="49"/>
        <v>0</v>
      </c>
      <c r="AD1077" s="37">
        <f t="shared" si="50"/>
        <v>0</v>
      </c>
    </row>
    <row r="1078" spans="1:30" hidden="1" x14ac:dyDescent="0.25">
      <c r="A1078" s="38">
        <v>1066</v>
      </c>
      <c r="B1078" s="61"/>
      <c r="C1078" s="61"/>
      <c r="D1078" s="31">
        <v>891901109</v>
      </c>
      <c r="E1078" s="31">
        <v>210076400</v>
      </c>
      <c r="F1078" s="61" t="s">
        <v>367</v>
      </c>
      <c r="G1078" s="33">
        <v>0</v>
      </c>
      <c r="H1078" s="33">
        <v>0</v>
      </c>
      <c r="I1078" s="3"/>
      <c r="J1078" s="3"/>
      <c r="K1078" s="3"/>
      <c r="L1078" s="3"/>
      <c r="M1078" s="3"/>
      <c r="N1078" s="3"/>
      <c r="O1078" s="3"/>
      <c r="P1078" s="34">
        <f t="shared" si="48"/>
        <v>0</v>
      </c>
      <c r="Q1078" s="35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/>
      <c r="X1078" s="3"/>
      <c r="Y1078" s="3">
        <v>0</v>
      </c>
      <c r="Z1078" s="3">
        <v>0</v>
      </c>
      <c r="AA1078" s="3">
        <v>0</v>
      </c>
      <c r="AB1078" s="3">
        <v>0</v>
      </c>
      <c r="AC1078" s="36">
        <f t="shared" si="49"/>
        <v>0</v>
      </c>
      <c r="AD1078" s="37">
        <f t="shared" si="50"/>
        <v>0</v>
      </c>
    </row>
    <row r="1079" spans="1:30" hidden="1" x14ac:dyDescent="0.25">
      <c r="A1079" s="29">
        <v>1067</v>
      </c>
      <c r="B1079" s="61"/>
      <c r="C1079" s="61"/>
      <c r="D1079" s="31">
        <v>800100524</v>
      </c>
      <c r="E1079" s="31">
        <v>210376403</v>
      </c>
      <c r="F1079" s="61" t="s">
        <v>530</v>
      </c>
      <c r="G1079" s="33">
        <v>0</v>
      </c>
      <c r="H1079" s="33">
        <v>0</v>
      </c>
      <c r="I1079" s="3"/>
      <c r="J1079" s="3"/>
      <c r="K1079" s="3"/>
      <c r="L1079" s="3"/>
      <c r="M1079" s="3"/>
      <c r="N1079" s="3"/>
      <c r="O1079" s="3"/>
      <c r="P1079" s="34">
        <f t="shared" si="48"/>
        <v>0</v>
      </c>
      <c r="Q1079" s="35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/>
      <c r="X1079" s="3"/>
      <c r="Y1079" s="3">
        <v>0</v>
      </c>
      <c r="Z1079" s="3">
        <v>0</v>
      </c>
      <c r="AA1079" s="3">
        <v>0</v>
      </c>
      <c r="AB1079" s="3">
        <v>0</v>
      </c>
      <c r="AC1079" s="36">
        <f t="shared" si="49"/>
        <v>0</v>
      </c>
      <c r="AD1079" s="37">
        <f t="shared" si="50"/>
        <v>0</v>
      </c>
    </row>
    <row r="1080" spans="1:30" hidden="1" x14ac:dyDescent="0.25">
      <c r="A1080" s="38">
        <v>1068</v>
      </c>
      <c r="B1080" s="61"/>
      <c r="C1080" s="61"/>
      <c r="D1080" s="31">
        <v>891900902</v>
      </c>
      <c r="E1080" s="31">
        <v>219776497</v>
      </c>
      <c r="F1080" s="61" t="s">
        <v>1207</v>
      </c>
      <c r="G1080" s="33">
        <v>0</v>
      </c>
      <c r="H1080" s="33">
        <v>0</v>
      </c>
      <c r="I1080" s="3"/>
      <c r="J1080" s="3"/>
      <c r="K1080" s="3"/>
      <c r="L1080" s="3"/>
      <c r="M1080" s="3"/>
      <c r="N1080" s="3"/>
      <c r="O1080" s="3"/>
      <c r="P1080" s="34">
        <f t="shared" si="48"/>
        <v>0</v>
      </c>
      <c r="Q1080" s="35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/>
      <c r="X1080" s="3"/>
      <c r="Y1080" s="3">
        <v>0</v>
      </c>
      <c r="Z1080" s="3">
        <v>0</v>
      </c>
      <c r="AA1080" s="3">
        <v>0</v>
      </c>
      <c r="AB1080" s="3">
        <v>0</v>
      </c>
      <c r="AC1080" s="36">
        <f t="shared" si="49"/>
        <v>0</v>
      </c>
      <c r="AD1080" s="37">
        <f t="shared" si="50"/>
        <v>0</v>
      </c>
    </row>
    <row r="1081" spans="1:30" hidden="1" x14ac:dyDescent="0.25">
      <c r="A1081" s="29">
        <v>1069</v>
      </c>
      <c r="B1081" s="61"/>
      <c r="C1081" s="61"/>
      <c r="D1081" s="31">
        <v>891380115</v>
      </c>
      <c r="E1081" s="31">
        <v>216376563</v>
      </c>
      <c r="F1081" s="61" t="s">
        <v>1208</v>
      </c>
      <c r="G1081" s="33">
        <v>0</v>
      </c>
      <c r="H1081" s="33">
        <v>0</v>
      </c>
      <c r="I1081" s="3"/>
      <c r="J1081" s="3"/>
      <c r="K1081" s="3"/>
      <c r="L1081" s="3"/>
      <c r="M1081" s="3"/>
      <c r="N1081" s="3"/>
      <c r="O1081" s="3"/>
      <c r="P1081" s="34">
        <f t="shared" si="48"/>
        <v>0</v>
      </c>
      <c r="Q1081" s="35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/>
      <c r="X1081" s="3"/>
      <c r="Y1081" s="3">
        <v>0</v>
      </c>
      <c r="Z1081" s="3">
        <v>0</v>
      </c>
      <c r="AA1081" s="3">
        <v>0</v>
      </c>
      <c r="AB1081" s="3">
        <v>0</v>
      </c>
      <c r="AC1081" s="36">
        <f t="shared" si="49"/>
        <v>0</v>
      </c>
      <c r="AD1081" s="37">
        <f t="shared" si="50"/>
        <v>0</v>
      </c>
    </row>
    <row r="1082" spans="1:30" hidden="1" x14ac:dyDescent="0.25">
      <c r="A1082" s="38">
        <v>1070</v>
      </c>
      <c r="B1082" s="61"/>
      <c r="C1082" s="61"/>
      <c r="D1082" s="31">
        <v>891902191</v>
      </c>
      <c r="E1082" s="31">
        <v>210676606</v>
      </c>
      <c r="F1082" s="61" t="s">
        <v>946</v>
      </c>
      <c r="G1082" s="33">
        <v>0</v>
      </c>
      <c r="H1082" s="33">
        <v>0</v>
      </c>
      <c r="I1082" s="3"/>
      <c r="J1082" s="3"/>
      <c r="K1082" s="3"/>
      <c r="L1082" s="3"/>
      <c r="M1082" s="3"/>
      <c r="N1082" s="3"/>
      <c r="O1082" s="3"/>
      <c r="P1082" s="34">
        <f t="shared" si="48"/>
        <v>0</v>
      </c>
      <c r="Q1082" s="35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/>
      <c r="X1082" s="3"/>
      <c r="Y1082" s="3">
        <v>0</v>
      </c>
      <c r="Z1082" s="3">
        <v>0</v>
      </c>
      <c r="AA1082" s="3">
        <v>0</v>
      </c>
      <c r="AB1082" s="3">
        <v>0</v>
      </c>
      <c r="AC1082" s="36">
        <f t="shared" si="49"/>
        <v>0</v>
      </c>
      <c r="AD1082" s="37">
        <f t="shared" si="50"/>
        <v>0</v>
      </c>
    </row>
    <row r="1083" spans="1:30" hidden="1" x14ac:dyDescent="0.25">
      <c r="A1083" s="29">
        <v>1071</v>
      </c>
      <c r="B1083" s="61"/>
      <c r="C1083" s="61"/>
      <c r="D1083" s="31">
        <v>891900357</v>
      </c>
      <c r="E1083" s="31">
        <v>211676616</v>
      </c>
      <c r="F1083" s="61" t="s">
        <v>1209</v>
      </c>
      <c r="G1083" s="33">
        <v>0</v>
      </c>
      <c r="H1083" s="33">
        <v>0</v>
      </c>
      <c r="I1083" s="3"/>
      <c r="J1083" s="3"/>
      <c r="K1083" s="3"/>
      <c r="L1083" s="3"/>
      <c r="M1083" s="3"/>
      <c r="N1083" s="3"/>
      <c r="O1083" s="3"/>
      <c r="P1083" s="34">
        <f t="shared" si="48"/>
        <v>0</v>
      </c>
      <c r="Q1083" s="35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/>
      <c r="X1083" s="3"/>
      <c r="Y1083" s="3">
        <v>0</v>
      </c>
      <c r="Z1083" s="3">
        <v>0</v>
      </c>
      <c r="AA1083" s="3">
        <v>0</v>
      </c>
      <c r="AB1083" s="3">
        <v>0</v>
      </c>
      <c r="AC1083" s="36">
        <f t="shared" si="49"/>
        <v>0</v>
      </c>
      <c r="AD1083" s="37">
        <f t="shared" si="50"/>
        <v>0</v>
      </c>
    </row>
    <row r="1084" spans="1:30" hidden="1" x14ac:dyDescent="0.25">
      <c r="A1084" s="38">
        <v>1072</v>
      </c>
      <c r="B1084" s="61"/>
      <c r="C1084" s="61"/>
      <c r="D1084" s="31">
        <v>891900289</v>
      </c>
      <c r="E1084" s="31">
        <v>212276622</v>
      </c>
      <c r="F1084" s="61" t="s">
        <v>1210</v>
      </c>
      <c r="G1084" s="33">
        <v>0</v>
      </c>
      <c r="H1084" s="33">
        <v>0</v>
      </c>
      <c r="I1084" s="3"/>
      <c r="J1084" s="3"/>
      <c r="K1084" s="3"/>
      <c r="L1084" s="3"/>
      <c r="M1084" s="3"/>
      <c r="N1084" s="3"/>
      <c r="O1084" s="3"/>
      <c r="P1084" s="34">
        <f t="shared" si="48"/>
        <v>0</v>
      </c>
      <c r="Q1084" s="35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/>
      <c r="X1084" s="3"/>
      <c r="Y1084" s="3">
        <v>0</v>
      </c>
      <c r="Z1084" s="3">
        <v>0</v>
      </c>
      <c r="AA1084" s="3">
        <v>0</v>
      </c>
      <c r="AB1084" s="3">
        <v>0</v>
      </c>
      <c r="AC1084" s="36">
        <f t="shared" si="49"/>
        <v>0</v>
      </c>
      <c r="AD1084" s="37">
        <f t="shared" si="50"/>
        <v>0</v>
      </c>
    </row>
    <row r="1085" spans="1:30" hidden="1" x14ac:dyDescent="0.25">
      <c r="A1085" s="29">
        <v>1073</v>
      </c>
      <c r="B1085" s="61"/>
      <c r="C1085" s="61"/>
      <c r="D1085" s="31">
        <v>800100526</v>
      </c>
      <c r="E1085" s="31">
        <v>217076670</v>
      </c>
      <c r="F1085" s="61" t="s">
        <v>395</v>
      </c>
      <c r="G1085" s="33">
        <v>0</v>
      </c>
      <c r="H1085" s="33">
        <v>0</v>
      </c>
      <c r="I1085" s="3"/>
      <c r="J1085" s="3"/>
      <c r="K1085" s="3"/>
      <c r="L1085" s="3"/>
      <c r="M1085" s="3"/>
      <c r="N1085" s="3"/>
      <c r="O1085" s="3"/>
      <c r="P1085" s="34">
        <f t="shared" si="48"/>
        <v>0</v>
      </c>
      <c r="Q1085" s="35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/>
      <c r="X1085" s="3"/>
      <c r="Y1085" s="3">
        <v>0</v>
      </c>
      <c r="Z1085" s="3">
        <v>0</v>
      </c>
      <c r="AA1085" s="3">
        <v>0</v>
      </c>
      <c r="AB1085" s="3">
        <v>0</v>
      </c>
      <c r="AC1085" s="36">
        <f t="shared" si="49"/>
        <v>0</v>
      </c>
      <c r="AD1085" s="37">
        <f t="shared" si="50"/>
        <v>0</v>
      </c>
    </row>
    <row r="1086" spans="1:30" hidden="1" x14ac:dyDescent="0.25">
      <c r="A1086" s="38">
        <v>1074</v>
      </c>
      <c r="B1086" s="61"/>
      <c r="C1086" s="61"/>
      <c r="D1086" s="31">
        <v>800100527</v>
      </c>
      <c r="E1086" s="31">
        <v>213676736</v>
      </c>
      <c r="F1086" s="61" t="s">
        <v>1211</v>
      </c>
      <c r="G1086" s="33">
        <v>0</v>
      </c>
      <c r="H1086" s="33">
        <v>0</v>
      </c>
      <c r="I1086" s="3"/>
      <c r="J1086" s="3"/>
      <c r="K1086" s="3"/>
      <c r="L1086" s="3"/>
      <c r="M1086" s="3"/>
      <c r="N1086" s="3"/>
      <c r="O1086" s="3"/>
      <c r="P1086" s="34">
        <f t="shared" si="48"/>
        <v>0</v>
      </c>
      <c r="Q1086" s="35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/>
      <c r="X1086" s="3"/>
      <c r="Y1086" s="3">
        <v>0</v>
      </c>
      <c r="Z1086" s="3">
        <v>0</v>
      </c>
      <c r="AA1086" s="3">
        <v>0</v>
      </c>
      <c r="AB1086" s="3">
        <v>0</v>
      </c>
      <c r="AC1086" s="36">
        <f t="shared" si="49"/>
        <v>0</v>
      </c>
      <c r="AD1086" s="37">
        <f t="shared" si="50"/>
        <v>0</v>
      </c>
    </row>
    <row r="1087" spans="1:30" hidden="1" x14ac:dyDescent="0.25">
      <c r="A1087" s="29">
        <v>1075</v>
      </c>
      <c r="B1087" s="61"/>
      <c r="C1087" s="61"/>
      <c r="D1087" s="31">
        <v>891900985</v>
      </c>
      <c r="E1087" s="31">
        <v>212376823</v>
      </c>
      <c r="F1087" s="61" t="s">
        <v>1212</v>
      </c>
      <c r="G1087" s="33">
        <v>0</v>
      </c>
      <c r="H1087" s="33">
        <v>0</v>
      </c>
      <c r="I1087" s="3"/>
      <c r="J1087" s="3"/>
      <c r="K1087" s="3"/>
      <c r="L1087" s="3"/>
      <c r="M1087" s="3"/>
      <c r="N1087" s="3"/>
      <c r="O1087" s="3"/>
      <c r="P1087" s="34">
        <f t="shared" si="48"/>
        <v>0</v>
      </c>
      <c r="Q1087" s="35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/>
      <c r="X1087" s="3"/>
      <c r="Y1087" s="3">
        <v>0</v>
      </c>
      <c r="Z1087" s="3">
        <v>0</v>
      </c>
      <c r="AA1087" s="3">
        <v>0</v>
      </c>
      <c r="AB1087" s="3">
        <v>0</v>
      </c>
      <c r="AC1087" s="36">
        <f t="shared" si="49"/>
        <v>0</v>
      </c>
      <c r="AD1087" s="37">
        <f t="shared" si="50"/>
        <v>0</v>
      </c>
    </row>
    <row r="1088" spans="1:30" hidden="1" x14ac:dyDescent="0.25">
      <c r="A1088" s="38">
        <v>1076</v>
      </c>
      <c r="B1088" s="61"/>
      <c r="C1088" s="61"/>
      <c r="D1088" s="31">
        <v>891900764</v>
      </c>
      <c r="E1088" s="31">
        <v>212876828</v>
      </c>
      <c r="F1088" s="61" t="s">
        <v>1213</v>
      </c>
      <c r="G1088" s="33">
        <v>0</v>
      </c>
      <c r="H1088" s="33">
        <v>0</v>
      </c>
      <c r="I1088" s="3"/>
      <c r="J1088" s="3"/>
      <c r="K1088" s="3"/>
      <c r="L1088" s="3"/>
      <c r="M1088" s="3"/>
      <c r="N1088" s="3"/>
      <c r="O1088" s="3"/>
      <c r="P1088" s="34">
        <f t="shared" si="48"/>
        <v>0</v>
      </c>
      <c r="Q1088" s="35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/>
      <c r="X1088" s="3"/>
      <c r="Y1088" s="3">
        <v>0</v>
      </c>
      <c r="Z1088" s="3">
        <v>0</v>
      </c>
      <c r="AA1088" s="3">
        <v>0</v>
      </c>
      <c r="AB1088" s="3">
        <v>0</v>
      </c>
      <c r="AC1088" s="36">
        <f t="shared" si="49"/>
        <v>0</v>
      </c>
      <c r="AD1088" s="37">
        <f t="shared" si="50"/>
        <v>0</v>
      </c>
    </row>
    <row r="1089" spans="1:30" hidden="1" x14ac:dyDescent="0.25">
      <c r="A1089" s="29">
        <v>1077</v>
      </c>
      <c r="B1089" s="61"/>
      <c r="C1089" s="61"/>
      <c r="D1089" s="31">
        <v>800100529</v>
      </c>
      <c r="E1089" s="31">
        <v>214576845</v>
      </c>
      <c r="F1089" s="61" t="s">
        <v>1214</v>
      </c>
      <c r="G1089" s="33">
        <v>0</v>
      </c>
      <c r="H1089" s="33">
        <v>0</v>
      </c>
      <c r="I1089" s="3"/>
      <c r="J1089" s="3"/>
      <c r="K1089" s="3"/>
      <c r="L1089" s="3"/>
      <c r="M1089" s="3"/>
      <c r="N1089" s="3"/>
      <c r="O1089" s="3"/>
      <c r="P1089" s="34">
        <f t="shared" si="48"/>
        <v>0</v>
      </c>
      <c r="Q1089" s="35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/>
      <c r="X1089" s="3"/>
      <c r="Y1089" s="3">
        <v>0</v>
      </c>
      <c r="Z1089" s="3">
        <v>0</v>
      </c>
      <c r="AA1089" s="3">
        <v>0</v>
      </c>
      <c r="AB1089" s="3">
        <v>0</v>
      </c>
      <c r="AC1089" s="36">
        <f t="shared" si="49"/>
        <v>0</v>
      </c>
      <c r="AD1089" s="37">
        <f t="shared" si="50"/>
        <v>0</v>
      </c>
    </row>
    <row r="1090" spans="1:30" hidden="1" x14ac:dyDescent="0.25">
      <c r="A1090" s="38">
        <v>1078</v>
      </c>
      <c r="B1090" s="61"/>
      <c r="C1090" s="61"/>
      <c r="D1090" s="31">
        <v>891901155</v>
      </c>
      <c r="E1090" s="31">
        <v>216376863</v>
      </c>
      <c r="F1090" s="61" t="s">
        <v>1215</v>
      </c>
      <c r="G1090" s="33">
        <v>0</v>
      </c>
      <c r="H1090" s="33">
        <v>0</v>
      </c>
      <c r="I1090" s="3"/>
      <c r="J1090" s="3"/>
      <c r="K1090" s="3"/>
      <c r="L1090" s="3"/>
      <c r="M1090" s="3"/>
      <c r="N1090" s="3"/>
      <c r="O1090" s="3"/>
      <c r="P1090" s="34">
        <f t="shared" si="48"/>
        <v>0</v>
      </c>
      <c r="Q1090" s="35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/>
      <c r="X1090" s="3"/>
      <c r="Y1090" s="3">
        <v>0</v>
      </c>
      <c r="Z1090" s="3">
        <v>0</v>
      </c>
      <c r="AA1090" s="3">
        <v>0</v>
      </c>
      <c r="AB1090" s="3">
        <v>0</v>
      </c>
      <c r="AC1090" s="36">
        <f t="shared" si="49"/>
        <v>0</v>
      </c>
      <c r="AD1090" s="37">
        <f t="shared" si="50"/>
        <v>0</v>
      </c>
    </row>
    <row r="1091" spans="1:30" hidden="1" x14ac:dyDescent="0.25">
      <c r="A1091" s="29">
        <v>1079</v>
      </c>
      <c r="B1091" s="61"/>
      <c r="C1091" s="61"/>
      <c r="D1091" s="31">
        <v>800243022</v>
      </c>
      <c r="E1091" s="31">
        <v>216976869</v>
      </c>
      <c r="F1091" s="61" t="s">
        <v>1216</v>
      </c>
      <c r="G1091" s="33">
        <v>0</v>
      </c>
      <c r="H1091" s="33">
        <v>0</v>
      </c>
      <c r="I1091" s="3"/>
      <c r="J1091" s="3"/>
      <c r="K1091" s="3"/>
      <c r="L1091" s="3"/>
      <c r="M1091" s="3"/>
      <c r="N1091" s="3"/>
      <c r="O1091" s="3"/>
      <c r="P1091" s="34">
        <f t="shared" si="48"/>
        <v>0</v>
      </c>
      <c r="Q1091" s="35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/>
      <c r="X1091" s="3"/>
      <c r="Y1091" s="3">
        <v>0</v>
      </c>
      <c r="Z1091" s="3">
        <v>0</v>
      </c>
      <c r="AA1091" s="3">
        <v>0</v>
      </c>
      <c r="AB1091" s="3">
        <v>0</v>
      </c>
      <c r="AC1091" s="36">
        <f t="shared" si="49"/>
        <v>0</v>
      </c>
      <c r="AD1091" s="37">
        <f t="shared" si="50"/>
        <v>0</v>
      </c>
    </row>
    <row r="1092" spans="1:30" hidden="1" x14ac:dyDescent="0.25">
      <c r="A1092" s="38">
        <v>1080</v>
      </c>
      <c r="B1092" s="61"/>
      <c r="C1092" s="61"/>
      <c r="D1092" s="31">
        <v>800100531</v>
      </c>
      <c r="E1092" s="31">
        <v>219076890</v>
      </c>
      <c r="F1092" s="61" t="s">
        <v>1217</v>
      </c>
      <c r="G1092" s="33">
        <v>0</v>
      </c>
      <c r="H1092" s="33">
        <v>0</v>
      </c>
      <c r="I1092" s="3"/>
      <c r="J1092" s="3"/>
      <c r="K1092" s="3"/>
      <c r="L1092" s="3"/>
      <c r="M1092" s="3"/>
      <c r="N1092" s="3"/>
      <c r="O1092" s="3"/>
      <c r="P1092" s="34">
        <f t="shared" si="48"/>
        <v>0</v>
      </c>
      <c r="Q1092" s="35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/>
      <c r="X1092" s="3"/>
      <c r="Y1092" s="3">
        <v>0</v>
      </c>
      <c r="Z1092" s="3">
        <v>0</v>
      </c>
      <c r="AA1092" s="3">
        <v>0</v>
      </c>
      <c r="AB1092" s="3">
        <v>0</v>
      </c>
      <c r="AC1092" s="36">
        <f t="shared" si="49"/>
        <v>0</v>
      </c>
      <c r="AD1092" s="37">
        <f t="shared" si="50"/>
        <v>0</v>
      </c>
    </row>
    <row r="1093" spans="1:30" hidden="1" x14ac:dyDescent="0.25">
      <c r="A1093" s="29">
        <v>1081</v>
      </c>
      <c r="B1093" s="61"/>
      <c r="C1093" s="61"/>
      <c r="D1093" s="31">
        <v>891900624</v>
      </c>
      <c r="E1093" s="31">
        <v>219576895</v>
      </c>
      <c r="F1093" s="61" t="s">
        <v>1218</v>
      </c>
      <c r="G1093" s="33">
        <v>0</v>
      </c>
      <c r="H1093" s="33">
        <v>0</v>
      </c>
      <c r="I1093" s="3"/>
      <c r="J1093" s="3"/>
      <c r="K1093" s="3"/>
      <c r="L1093" s="3"/>
      <c r="M1093" s="3"/>
      <c r="N1093" s="3"/>
      <c r="O1093" s="3"/>
      <c r="P1093" s="34">
        <f t="shared" si="48"/>
        <v>0</v>
      </c>
      <c r="Q1093" s="35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/>
      <c r="X1093" s="3"/>
      <c r="Y1093" s="3">
        <v>0</v>
      </c>
      <c r="Z1093" s="3">
        <v>0</v>
      </c>
      <c r="AA1093" s="3">
        <v>0</v>
      </c>
      <c r="AB1093" s="3">
        <v>0</v>
      </c>
      <c r="AC1093" s="36">
        <f t="shared" si="49"/>
        <v>0</v>
      </c>
      <c r="AD1093" s="37">
        <f t="shared" si="50"/>
        <v>0</v>
      </c>
    </row>
    <row r="1094" spans="1:30" hidden="1" x14ac:dyDescent="0.25">
      <c r="A1094" s="38">
        <v>1082</v>
      </c>
      <c r="B1094" s="61"/>
      <c r="C1094" s="61"/>
      <c r="D1094" s="31">
        <v>800102504</v>
      </c>
      <c r="E1094" s="31">
        <v>210181001</v>
      </c>
      <c r="F1094" s="61" t="s">
        <v>1219</v>
      </c>
      <c r="G1094" s="33">
        <v>0</v>
      </c>
      <c r="H1094" s="33">
        <v>0</v>
      </c>
      <c r="I1094" s="3"/>
      <c r="J1094" s="3"/>
      <c r="K1094" s="3"/>
      <c r="L1094" s="3"/>
      <c r="M1094" s="3"/>
      <c r="N1094" s="3"/>
      <c r="O1094" s="3"/>
      <c r="P1094" s="34">
        <f t="shared" si="48"/>
        <v>0</v>
      </c>
      <c r="Q1094" s="35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/>
      <c r="X1094" s="3"/>
      <c r="Y1094" s="3">
        <v>0</v>
      </c>
      <c r="Z1094" s="3">
        <v>0</v>
      </c>
      <c r="AA1094" s="3">
        <v>0</v>
      </c>
      <c r="AB1094" s="3">
        <v>0</v>
      </c>
      <c r="AC1094" s="36">
        <f t="shared" si="49"/>
        <v>0</v>
      </c>
      <c r="AD1094" s="37">
        <f t="shared" si="50"/>
        <v>0</v>
      </c>
    </row>
    <row r="1095" spans="1:30" hidden="1" x14ac:dyDescent="0.25">
      <c r="A1095" s="29">
        <v>1083</v>
      </c>
      <c r="B1095" s="61"/>
      <c r="C1095" s="61"/>
      <c r="D1095" s="31">
        <v>892099494</v>
      </c>
      <c r="E1095" s="31">
        <v>216581065</v>
      </c>
      <c r="F1095" s="61" t="s">
        <v>1220</v>
      </c>
      <c r="G1095" s="33">
        <v>0</v>
      </c>
      <c r="H1095" s="33">
        <v>0</v>
      </c>
      <c r="I1095" s="3"/>
      <c r="J1095" s="3"/>
      <c r="K1095" s="3"/>
      <c r="L1095" s="3"/>
      <c r="M1095" s="3"/>
      <c r="N1095" s="3"/>
      <c r="O1095" s="3"/>
      <c r="P1095" s="34">
        <f t="shared" si="48"/>
        <v>0</v>
      </c>
      <c r="Q1095" s="35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/>
      <c r="X1095" s="3"/>
      <c r="Y1095" s="3">
        <v>0</v>
      </c>
      <c r="Z1095" s="3">
        <v>0</v>
      </c>
      <c r="AA1095" s="3">
        <v>0</v>
      </c>
      <c r="AB1095" s="3">
        <v>0</v>
      </c>
      <c r="AC1095" s="36">
        <f t="shared" si="49"/>
        <v>0</v>
      </c>
      <c r="AD1095" s="37">
        <f t="shared" si="50"/>
        <v>0</v>
      </c>
    </row>
    <row r="1096" spans="1:30" hidden="1" x14ac:dyDescent="0.25">
      <c r="A1096" s="38">
        <v>1084</v>
      </c>
      <c r="B1096" s="61"/>
      <c r="C1096" s="61"/>
      <c r="D1096" s="31">
        <v>800014434</v>
      </c>
      <c r="E1096" s="31">
        <v>212081220</v>
      </c>
      <c r="F1096" s="61" t="s">
        <v>1221</v>
      </c>
      <c r="G1096" s="33">
        <v>0</v>
      </c>
      <c r="H1096" s="33">
        <v>0</v>
      </c>
      <c r="I1096" s="3"/>
      <c r="J1096" s="3"/>
      <c r="K1096" s="3"/>
      <c r="L1096" s="3"/>
      <c r="M1096" s="3"/>
      <c r="N1096" s="3"/>
      <c r="O1096" s="3"/>
      <c r="P1096" s="34">
        <f t="shared" si="48"/>
        <v>0</v>
      </c>
      <c r="Q1096" s="35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/>
      <c r="X1096" s="3"/>
      <c r="Y1096" s="3">
        <v>0</v>
      </c>
      <c r="Z1096" s="3">
        <v>0</v>
      </c>
      <c r="AA1096" s="3">
        <v>0</v>
      </c>
      <c r="AB1096" s="3">
        <v>0</v>
      </c>
      <c r="AC1096" s="36">
        <f t="shared" si="49"/>
        <v>0</v>
      </c>
      <c r="AD1096" s="37">
        <f t="shared" si="50"/>
        <v>0</v>
      </c>
    </row>
    <row r="1097" spans="1:30" hidden="1" x14ac:dyDescent="0.25">
      <c r="A1097" s="29">
        <v>1085</v>
      </c>
      <c r="B1097" s="61"/>
      <c r="C1097" s="61"/>
      <c r="D1097" s="31">
        <v>800136069</v>
      </c>
      <c r="E1097" s="31">
        <v>210081300</v>
      </c>
      <c r="F1097" s="61" t="s">
        <v>1222</v>
      </c>
      <c r="G1097" s="33">
        <v>0</v>
      </c>
      <c r="H1097" s="33">
        <v>0</v>
      </c>
      <c r="I1097" s="3"/>
      <c r="J1097" s="3"/>
      <c r="K1097" s="3"/>
      <c r="L1097" s="3"/>
      <c r="M1097" s="3"/>
      <c r="N1097" s="3"/>
      <c r="O1097" s="3"/>
      <c r="P1097" s="34">
        <f t="shared" si="48"/>
        <v>0</v>
      </c>
      <c r="Q1097" s="35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/>
      <c r="X1097" s="3"/>
      <c r="Y1097" s="3">
        <v>0</v>
      </c>
      <c r="Z1097" s="3">
        <v>0</v>
      </c>
      <c r="AA1097" s="3">
        <v>0</v>
      </c>
      <c r="AB1097" s="3">
        <v>0</v>
      </c>
      <c r="AC1097" s="36">
        <f t="shared" si="49"/>
        <v>0</v>
      </c>
      <c r="AD1097" s="37">
        <f t="shared" si="50"/>
        <v>0</v>
      </c>
    </row>
    <row r="1098" spans="1:30" hidden="1" x14ac:dyDescent="0.25">
      <c r="A1098" s="38">
        <v>1086</v>
      </c>
      <c r="B1098" s="61"/>
      <c r="C1098" s="61"/>
      <c r="D1098" s="31">
        <v>800102798</v>
      </c>
      <c r="E1098" s="31">
        <v>219181591</v>
      </c>
      <c r="F1098" s="61" t="s">
        <v>1223</v>
      </c>
      <c r="G1098" s="33">
        <v>0</v>
      </c>
      <c r="H1098" s="33">
        <v>0</v>
      </c>
      <c r="I1098" s="3"/>
      <c r="J1098" s="3"/>
      <c r="K1098" s="3"/>
      <c r="L1098" s="3"/>
      <c r="M1098" s="3"/>
      <c r="N1098" s="3"/>
      <c r="O1098" s="3"/>
      <c r="P1098" s="34">
        <f t="shared" si="48"/>
        <v>0</v>
      </c>
      <c r="Q1098" s="35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/>
      <c r="X1098" s="3"/>
      <c r="Y1098" s="3">
        <v>0</v>
      </c>
      <c r="Z1098" s="3">
        <v>0</v>
      </c>
      <c r="AA1098" s="3">
        <v>0</v>
      </c>
      <c r="AB1098" s="3">
        <v>0</v>
      </c>
      <c r="AC1098" s="36">
        <f t="shared" si="49"/>
        <v>0</v>
      </c>
      <c r="AD1098" s="37">
        <f t="shared" si="50"/>
        <v>0</v>
      </c>
    </row>
    <row r="1099" spans="1:30" hidden="1" x14ac:dyDescent="0.25">
      <c r="A1099" s="29">
        <v>1087</v>
      </c>
      <c r="B1099" s="61"/>
      <c r="C1099" s="61"/>
      <c r="D1099" s="31">
        <v>800102799</v>
      </c>
      <c r="E1099" s="31">
        <v>213681736</v>
      </c>
      <c r="F1099" s="61" t="s">
        <v>1224</v>
      </c>
      <c r="G1099" s="33">
        <v>0</v>
      </c>
      <c r="H1099" s="33">
        <v>0</v>
      </c>
      <c r="I1099" s="3"/>
      <c r="J1099" s="3"/>
      <c r="K1099" s="3"/>
      <c r="L1099" s="3"/>
      <c r="M1099" s="3"/>
      <c r="N1099" s="3"/>
      <c r="O1099" s="3"/>
      <c r="P1099" s="34">
        <f t="shared" si="48"/>
        <v>0</v>
      </c>
      <c r="Q1099" s="35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/>
      <c r="X1099" s="3"/>
      <c r="Y1099" s="3">
        <v>0</v>
      </c>
      <c r="Z1099" s="3">
        <v>0</v>
      </c>
      <c r="AA1099" s="3">
        <v>0</v>
      </c>
      <c r="AB1099" s="3">
        <v>0</v>
      </c>
      <c r="AC1099" s="36">
        <f t="shared" si="49"/>
        <v>0</v>
      </c>
      <c r="AD1099" s="37">
        <f t="shared" si="50"/>
        <v>0</v>
      </c>
    </row>
    <row r="1100" spans="1:30" hidden="1" x14ac:dyDescent="0.25">
      <c r="A1100" s="38">
        <v>1088</v>
      </c>
      <c r="B1100" s="61"/>
      <c r="C1100" s="61"/>
      <c r="D1100" s="31">
        <v>800102801</v>
      </c>
      <c r="E1100" s="31">
        <v>219481794</v>
      </c>
      <c r="F1100" s="61" t="s">
        <v>1225</v>
      </c>
      <c r="G1100" s="33">
        <v>0</v>
      </c>
      <c r="H1100" s="33">
        <v>0</v>
      </c>
      <c r="I1100" s="3"/>
      <c r="J1100" s="3"/>
      <c r="K1100" s="3"/>
      <c r="L1100" s="3"/>
      <c r="M1100" s="3"/>
      <c r="N1100" s="3"/>
      <c r="O1100" s="3"/>
      <c r="P1100" s="34">
        <f t="shared" si="48"/>
        <v>0</v>
      </c>
      <c r="Q1100" s="35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/>
      <c r="X1100" s="3"/>
      <c r="Y1100" s="3">
        <v>0</v>
      </c>
      <c r="Z1100" s="3">
        <v>0</v>
      </c>
      <c r="AA1100" s="3">
        <v>0</v>
      </c>
      <c r="AB1100" s="3">
        <v>0</v>
      </c>
      <c r="AC1100" s="36">
        <f t="shared" si="49"/>
        <v>0</v>
      </c>
      <c r="AD1100" s="37">
        <f t="shared" si="50"/>
        <v>0</v>
      </c>
    </row>
    <row r="1101" spans="1:30" hidden="1" x14ac:dyDescent="0.25">
      <c r="A1101" s="29">
        <v>1089</v>
      </c>
      <c r="B1101" s="61"/>
      <c r="C1101" s="61"/>
      <c r="D1101" s="31">
        <v>891855200</v>
      </c>
      <c r="E1101" s="31">
        <v>211085010</v>
      </c>
      <c r="F1101" s="61" t="s">
        <v>1226</v>
      </c>
      <c r="G1101" s="33">
        <v>0</v>
      </c>
      <c r="H1101" s="33">
        <v>0</v>
      </c>
      <c r="I1101" s="3"/>
      <c r="J1101" s="3"/>
      <c r="K1101" s="3"/>
      <c r="L1101" s="3"/>
      <c r="M1101" s="3"/>
      <c r="N1101" s="3"/>
      <c r="O1101" s="3"/>
      <c r="P1101" s="34">
        <f t="shared" si="48"/>
        <v>0</v>
      </c>
      <c r="Q1101" s="35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/>
      <c r="X1101" s="3"/>
      <c r="Y1101" s="3">
        <v>0</v>
      </c>
      <c r="Z1101" s="3">
        <v>0</v>
      </c>
      <c r="AA1101" s="3">
        <v>0</v>
      </c>
      <c r="AB1101" s="3">
        <v>0</v>
      </c>
      <c r="AC1101" s="36">
        <f t="shared" si="49"/>
        <v>0</v>
      </c>
      <c r="AD1101" s="37">
        <f t="shared" si="50"/>
        <v>0</v>
      </c>
    </row>
    <row r="1102" spans="1:30" hidden="1" x14ac:dyDescent="0.25">
      <c r="A1102" s="38">
        <v>1090</v>
      </c>
      <c r="B1102" s="61"/>
      <c r="C1102" s="61"/>
      <c r="D1102" s="31">
        <v>800086017</v>
      </c>
      <c r="E1102" s="31">
        <v>211585015</v>
      </c>
      <c r="F1102" s="61" t="s">
        <v>1227</v>
      </c>
      <c r="G1102" s="33">
        <v>0</v>
      </c>
      <c r="H1102" s="33">
        <v>0</v>
      </c>
      <c r="I1102" s="3"/>
      <c r="J1102" s="3"/>
      <c r="K1102" s="3"/>
      <c r="L1102" s="3"/>
      <c r="M1102" s="3"/>
      <c r="N1102" s="3"/>
      <c r="O1102" s="3"/>
      <c r="P1102" s="34">
        <f t="shared" ref="P1102:P1147" si="51">SUM(G1102:N1102)</f>
        <v>0</v>
      </c>
      <c r="Q1102" s="35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/>
      <c r="X1102" s="3"/>
      <c r="Y1102" s="3">
        <v>0</v>
      </c>
      <c r="Z1102" s="3">
        <v>0</v>
      </c>
      <c r="AA1102" s="3">
        <v>0</v>
      </c>
      <c r="AB1102" s="3">
        <v>0</v>
      </c>
      <c r="AC1102" s="36">
        <f t="shared" ref="AC1102:AC1147" si="52">SUM(R1102:AB1102)</f>
        <v>0</v>
      </c>
      <c r="AD1102" s="37">
        <f t="shared" ref="AD1102:AD1147" si="53">+P1102+Q1102-AC1102</f>
        <v>0</v>
      </c>
    </row>
    <row r="1103" spans="1:30" hidden="1" x14ac:dyDescent="0.25">
      <c r="A1103" s="29">
        <v>1091</v>
      </c>
      <c r="B1103" s="61"/>
      <c r="C1103" s="61"/>
      <c r="D1103" s="31">
        <v>800012638</v>
      </c>
      <c r="E1103" s="31">
        <v>212585125</v>
      </c>
      <c r="F1103" s="61" t="s">
        <v>1228</v>
      </c>
      <c r="G1103" s="33">
        <v>0</v>
      </c>
      <c r="H1103" s="33">
        <v>0</v>
      </c>
      <c r="I1103" s="3"/>
      <c r="J1103" s="3"/>
      <c r="K1103" s="3"/>
      <c r="L1103" s="3"/>
      <c r="M1103" s="3"/>
      <c r="N1103" s="3"/>
      <c r="O1103" s="3"/>
      <c r="P1103" s="34">
        <f t="shared" si="51"/>
        <v>0</v>
      </c>
      <c r="Q1103" s="35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/>
      <c r="X1103" s="3"/>
      <c r="Y1103" s="3">
        <v>0</v>
      </c>
      <c r="Z1103" s="3">
        <v>0</v>
      </c>
      <c r="AA1103" s="3">
        <v>0</v>
      </c>
      <c r="AB1103" s="3">
        <v>0</v>
      </c>
      <c r="AC1103" s="36">
        <f t="shared" si="52"/>
        <v>0</v>
      </c>
      <c r="AD1103" s="37">
        <f t="shared" si="53"/>
        <v>0</v>
      </c>
    </row>
    <row r="1104" spans="1:30" hidden="1" x14ac:dyDescent="0.25">
      <c r="A1104" s="38">
        <v>1092</v>
      </c>
      <c r="B1104" s="61"/>
      <c r="C1104" s="61"/>
      <c r="D1104" s="31">
        <v>800103657</v>
      </c>
      <c r="E1104" s="31">
        <v>213685136</v>
      </c>
      <c r="F1104" s="61" t="s">
        <v>1229</v>
      </c>
      <c r="G1104" s="33">
        <v>0</v>
      </c>
      <c r="H1104" s="33">
        <v>0</v>
      </c>
      <c r="I1104" s="3"/>
      <c r="J1104" s="3"/>
      <c r="K1104" s="3"/>
      <c r="L1104" s="3"/>
      <c r="M1104" s="3"/>
      <c r="N1104" s="3"/>
      <c r="O1104" s="3"/>
      <c r="P1104" s="34">
        <f t="shared" si="51"/>
        <v>0</v>
      </c>
      <c r="Q1104" s="35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/>
      <c r="X1104" s="3"/>
      <c r="Y1104" s="3">
        <v>0</v>
      </c>
      <c r="Z1104" s="3">
        <v>0</v>
      </c>
      <c r="AA1104" s="3">
        <v>0</v>
      </c>
      <c r="AB1104" s="3">
        <v>0</v>
      </c>
      <c r="AC1104" s="36">
        <f t="shared" si="52"/>
        <v>0</v>
      </c>
      <c r="AD1104" s="37">
        <f t="shared" si="53"/>
        <v>0</v>
      </c>
    </row>
    <row r="1105" spans="1:30" hidden="1" x14ac:dyDescent="0.25">
      <c r="A1105" s="29">
        <v>1093</v>
      </c>
      <c r="B1105" s="61"/>
      <c r="C1105" s="61"/>
      <c r="D1105" s="31">
        <v>800008456</v>
      </c>
      <c r="E1105" s="31">
        <v>213985139</v>
      </c>
      <c r="F1105" s="61" t="s">
        <v>1230</v>
      </c>
      <c r="G1105" s="33">
        <v>0</v>
      </c>
      <c r="H1105" s="33">
        <v>0</v>
      </c>
      <c r="I1105" s="3"/>
      <c r="J1105" s="3"/>
      <c r="K1105" s="3"/>
      <c r="L1105" s="3"/>
      <c r="M1105" s="3"/>
      <c r="N1105" s="3"/>
      <c r="O1105" s="3"/>
      <c r="P1105" s="34">
        <f t="shared" si="51"/>
        <v>0</v>
      </c>
      <c r="Q1105" s="35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/>
      <c r="X1105" s="3"/>
      <c r="Y1105" s="3">
        <v>0</v>
      </c>
      <c r="Z1105" s="3">
        <v>0</v>
      </c>
      <c r="AA1105" s="3">
        <v>0</v>
      </c>
      <c r="AB1105" s="3">
        <v>0</v>
      </c>
      <c r="AC1105" s="36">
        <f t="shared" si="52"/>
        <v>0</v>
      </c>
      <c r="AD1105" s="37">
        <f t="shared" si="53"/>
        <v>0</v>
      </c>
    </row>
    <row r="1106" spans="1:30" hidden="1" x14ac:dyDescent="0.25">
      <c r="A1106" s="38">
        <v>1094</v>
      </c>
      <c r="B1106" s="61"/>
      <c r="C1106" s="61"/>
      <c r="D1106" s="31">
        <v>891857824</v>
      </c>
      <c r="E1106" s="31">
        <v>216285162</v>
      </c>
      <c r="F1106" s="61" t="s">
        <v>1231</v>
      </c>
      <c r="G1106" s="33">
        <v>0</v>
      </c>
      <c r="H1106" s="33">
        <v>0</v>
      </c>
      <c r="I1106" s="3"/>
      <c r="J1106" s="3"/>
      <c r="K1106" s="3"/>
      <c r="L1106" s="3"/>
      <c r="M1106" s="3"/>
      <c r="N1106" s="3"/>
      <c r="O1106" s="3"/>
      <c r="P1106" s="34">
        <f t="shared" si="51"/>
        <v>0</v>
      </c>
      <c r="Q1106" s="35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/>
      <c r="X1106" s="3"/>
      <c r="Y1106" s="3">
        <v>0</v>
      </c>
      <c r="Z1106" s="3">
        <v>0</v>
      </c>
      <c r="AA1106" s="3">
        <v>0</v>
      </c>
      <c r="AB1106" s="3">
        <v>0</v>
      </c>
      <c r="AC1106" s="36">
        <f t="shared" si="52"/>
        <v>0</v>
      </c>
      <c r="AD1106" s="37">
        <f t="shared" si="53"/>
        <v>0</v>
      </c>
    </row>
    <row r="1107" spans="1:30" hidden="1" x14ac:dyDescent="0.25">
      <c r="A1107" s="29">
        <v>1095</v>
      </c>
      <c r="B1107" s="61"/>
      <c r="C1107" s="61"/>
      <c r="D1107" s="31">
        <v>800099425</v>
      </c>
      <c r="E1107" s="31">
        <v>212585225</v>
      </c>
      <c r="F1107" s="61" t="s">
        <v>1232</v>
      </c>
      <c r="G1107" s="33">
        <v>0</v>
      </c>
      <c r="H1107" s="33">
        <v>0</v>
      </c>
      <c r="I1107" s="3"/>
      <c r="J1107" s="3"/>
      <c r="K1107" s="3"/>
      <c r="L1107" s="3"/>
      <c r="M1107" s="3"/>
      <c r="N1107" s="3"/>
      <c r="O1107" s="3"/>
      <c r="P1107" s="34">
        <f t="shared" si="51"/>
        <v>0</v>
      </c>
      <c r="Q1107" s="35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/>
      <c r="X1107" s="3"/>
      <c r="Y1107" s="3">
        <v>0</v>
      </c>
      <c r="Z1107" s="3">
        <v>0</v>
      </c>
      <c r="AA1107" s="3">
        <v>0</v>
      </c>
      <c r="AB1107" s="3">
        <v>0</v>
      </c>
      <c r="AC1107" s="36">
        <f t="shared" si="52"/>
        <v>0</v>
      </c>
      <c r="AD1107" s="37">
        <f t="shared" si="53"/>
        <v>0</v>
      </c>
    </row>
    <row r="1108" spans="1:30" hidden="1" x14ac:dyDescent="0.25">
      <c r="A1108" s="38">
        <v>1096</v>
      </c>
      <c r="B1108" s="61"/>
      <c r="C1108" s="61"/>
      <c r="D1108" s="31">
        <v>892099392</v>
      </c>
      <c r="E1108" s="31">
        <v>213085230</v>
      </c>
      <c r="F1108" s="61" t="s">
        <v>1233</v>
      </c>
      <c r="G1108" s="33">
        <v>0</v>
      </c>
      <c r="H1108" s="33">
        <v>0</v>
      </c>
      <c r="I1108" s="3"/>
      <c r="J1108" s="3"/>
      <c r="K1108" s="3"/>
      <c r="L1108" s="3"/>
      <c r="M1108" s="3"/>
      <c r="N1108" s="3"/>
      <c r="O1108" s="3"/>
      <c r="P1108" s="34">
        <f t="shared" si="51"/>
        <v>0</v>
      </c>
      <c r="Q1108" s="35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/>
      <c r="X1108" s="3"/>
      <c r="Y1108" s="3">
        <v>0</v>
      </c>
      <c r="Z1108" s="3">
        <v>0</v>
      </c>
      <c r="AA1108" s="3">
        <v>0</v>
      </c>
      <c r="AB1108" s="3">
        <v>0</v>
      </c>
      <c r="AC1108" s="36">
        <f t="shared" si="52"/>
        <v>0</v>
      </c>
      <c r="AD1108" s="37">
        <f t="shared" si="53"/>
        <v>0</v>
      </c>
    </row>
    <row r="1109" spans="1:30" hidden="1" x14ac:dyDescent="0.25">
      <c r="A1109" s="29">
        <v>1097</v>
      </c>
      <c r="B1109" s="61"/>
      <c r="C1109" s="61"/>
      <c r="D1109" s="31">
        <v>800103659</v>
      </c>
      <c r="E1109" s="31">
        <v>215085250</v>
      </c>
      <c r="F1109" s="61" t="s">
        <v>1234</v>
      </c>
      <c r="G1109" s="33">
        <v>0</v>
      </c>
      <c r="H1109" s="33">
        <v>0</v>
      </c>
      <c r="I1109" s="3"/>
      <c r="J1109" s="3"/>
      <c r="K1109" s="3"/>
      <c r="L1109" s="3"/>
      <c r="M1109" s="3"/>
      <c r="N1109" s="3"/>
      <c r="O1109" s="3"/>
      <c r="P1109" s="34">
        <f t="shared" si="51"/>
        <v>0</v>
      </c>
      <c r="Q1109" s="35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/>
      <c r="X1109" s="3"/>
      <c r="Y1109" s="3">
        <v>0</v>
      </c>
      <c r="Z1109" s="3">
        <v>0</v>
      </c>
      <c r="AA1109" s="3">
        <v>0</v>
      </c>
      <c r="AB1109" s="3">
        <v>0</v>
      </c>
      <c r="AC1109" s="36">
        <f t="shared" si="52"/>
        <v>0</v>
      </c>
      <c r="AD1109" s="37">
        <f t="shared" si="53"/>
        <v>0</v>
      </c>
    </row>
    <row r="1110" spans="1:30" hidden="1" x14ac:dyDescent="0.25">
      <c r="A1110" s="38">
        <v>1098</v>
      </c>
      <c r="B1110" s="61"/>
      <c r="C1110" s="61"/>
      <c r="D1110" s="31">
        <v>800099429</v>
      </c>
      <c r="E1110" s="31">
        <v>216385263</v>
      </c>
      <c r="F1110" s="61" t="s">
        <v>1235</v>
      </c>
      <c r="G1110" s="33">
        <v>0</v>
      </c>
      <c r="H1110" s="33">
        <v>0</v>
      </c>
      <c r="I1110" s="3"/>
      <c r="J1110" s="3"/>
      <c r="K1110" s="3"/>
      <c r="L1110" s="3"/>
      <c r="M1110" s="3"/>
      <c r="N1110" s="3"/>
      <c r="O1110" s="3"/>
      <c r="P1110" s="34">
        <f t="shared" si="51"/>
        <v>0</v>
      </c>
      <c r="Q1110" s="35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/>
      <c r="X1110" s="3"/>
      <c r="Y1110" s="3">
        <v>0</v>
      </c>
      <c r="Z1110" s="3">
        <v>0</v>
      </c>
      <c r="AA1110" s="3">
        <v>0</v>
      </c>
      <c r="AB1110" s="3">
        <v>0</v>
      </c>
      <c r="AC1110" s="36">
        <f t="shared" si="52"/>
        <v>0</v>
      </c>
      <c r="AD1110" s="37">
        <f t="shared" si="53"/>
        <v>0</v>
      </c>
    </row>
    <row r="1111" spans="1:30" hidden="1" x14ac:dyDescent="0.25">
      <c r="A1111" s="29">
        <v>1099</v>
      </c>
      <c r="B1111" s="61"/>
      <c r="C1111" s="61"/>
      <c r="D1111" s="31">
        <v>800103661</v>
      </c>
      <c r="E1111" s="31">
        <v>217985279</v>
      </c>
      <c r="F1111" s="61" t="s">
        <v>1236</v>
      </c>
      <c r="G1111" s="33">
        <v>0</v>
      </c>
      <c r="H1111" s="33">
        <v>0</v>
      </c>
      <c r="I1111" s="3"/>
      <c r="J1111" s="3"/>
      <c r="K1111" s="3"/>
      <c r="L1111" s="3"/>
      <c r="M1111" s="3"/>
      <c r="N1111" s="3"/>
      <c r="O1111" s="3"/>
      <c r="P1111" s="34">
        <f t="shared" si="51"/>
        <v>0</v>
      </c>
      <c r="Q1111" s="35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/>
      <c r="X1111" s="3"/>
      <c r="Y1111" s="3">
        <v>0</v>
      </c>
      <c r="Z1111" s="3">
        <v>0</v>
      </c>
      <c r="AA1111" s="3">
        <v>0</v>
      </c>
      <c r="AB1111" s="3">
        <v>0</v>
      </c>
      <c r="AC1111" s="36">
        <f t="shared" si="52"/>
        <v>0</v>
      </c>
      <c r="AD1111" s="37">
        <f t="shared" si="53"/>
        <v>0</v>
      </c>
    </row>
    <row r="1112" spans="1:30" hidden="1" x14ac:dyDescent="0.25">
      <c r="A1112" s="38">
        <v>1100</v>
      </c>
      <c r="B1112" s="61"/>
      <c r="C1112" s="61"/>
      <c r="D1112" s="31">
        <v>891857823</v>
      </c>
      <c r="E1112" s="31">
        <v>210085300</v>
      </c>
      <c r="F1112" s="61" t="s">
        <v>386</v>
      </c>
      <c r="G1112" s="33">
        <v>0</v>
      </c>
      <c r="H1112" s="33">
        <v>0</v>
      </c>
      <c r="I1112" s="3"/>
      <c r="J1112" s="3"/>
      <c r="K1112" s="3"/>
      <c r="L1112" s="3"/>
      <c r="M1112" s="3"/>
      <c r="N1112" s="3"/>
      <c r="O1112" s="3"/>
      <c r="P1112" s="34">
        <f t="shared" si="51"/>
        <v>0</v>
      </c>
      <c r="Q1112" s="35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/>
      <c r="X1112" s="3"/>
      <c r="Y1112" s="3">
        <v>0</v>
      </c>
      <c r="Z1112" s="3">
        <v>0</v>
      </c>
      <c r="AA1112" s="3">
        <v>0</v>
      </c>
      <c r="AB1112" s="3">
        <v>0</v>
      </c>
      <c r="AC1112" s="36">
        <f t="shared" si="52"/>
        <v>0</v>
      </c>
      <c r="AD1112" s="37">
        <f t="shared" si="53"/>
        <v>0</v>
      </c>
    </row>
    <row r="1113" spans="1:30" hidden="1" x14ac:dyDescent="0.25">
      <c r="A1113" s="29">
        <v>1101</v>
      </c>
      <c r="B1113" s="61"/>
      <c r="C1113" s="61"/>
      <c r="D1113" s="31">
        <v>800103663</v>
      </c>
      <c r="E1113" s="31">
        <v>211585315</v>
      </c>
      <c r="F1113" s="61" t="s">
        <v>1237</v>
      </c>
      <c r="G1113" s="33">
        <v>0</v>
      </c>
      <c r="H1113" s="33">
        <v>0</v>
      </c>
      <c r="I1113" s="3"/>
      <c r="J1113" s="3"/>
      <c r="K1113" s="3"/>
      <c r="L1113" s="3"/>
      <c r="M1113" s="3"/>
      <c r="N1113" s="3"/>
      <c r="O1113" s="3"/>
      <c r="P1113" s="34">
        <f t="shared" si="51"/>
        <v>0</v>
      </c>
      <c r="Q1113" s="35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/>
      <c r="X1113" s="3"/>
      <c r="Y1113" s="3">
        <v>0</v>
      </c>
      <c r="Z1113" s="3">
        <v>0</v>
      </c>
      <c r="AA1113" s="3">
        <v>0</v>
      </c>
      <c r="AB1113" s="3">
        <v>0</v>
      </c>
      <c r="AC1113" s="36">
        <f t="shared" si="52"/>
        <v>0</v>
      </c>
      <c r="AD1113" s="37">
        <f t="shared" si="53"/>
        <v>0</v>
      </c>
    </row>
    <row r="1114" spans="1:30" hidden="1" x14ac:dyDescent="0.25">
      <c r="A1114" s="38">
        <v>1102</v>
      </c>
      <c r="B1114" s="61"/>
      <c r="C1114" s="61"/>
      <c r="D1114" s="31">
        <v>800103720</v>
      </c>
      <c r="E1114" s="31">
        <v>212585325</v>
      </c>
      <c r="F1114" s="61" t="s">
        <v>1238</v>
      </c>
      <c r="G1114" s="33">
        <v>0</v>
      </c>
      <c r="H1114" s="33">
        <v>0</v>
      </c>
      <c r="I1114" s="3"/>
      <c r="J1114" s="3"/>
      <c r="K1114" s="3"/>
      <c r="L1114" s="3"/>
      <c r="M1114" s="3"/>
      <c r="N1114" s="3"/>
      <c r="O1114" s="3"/>
      <c r="P1114" s="34">
        <f t="shared" si="51"/>
        <v>0</v>
      </c>
      <c r="Q1114" s="35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/>
      <c r="X1114" s="3"/>
      <c r="Y1114" s="3">
        <v>0</v>
      </c>
      <c r="Z1114" s="3">
        <v>0</v>
      </c>
      <c r="AA1114" s="3">
        <v>0</v>
      </c>
      <c r="AB1114" s="3">
        <v>0</v>
      </c>
      <c r="AC1114" s="36">
        <f t="shared" si="52"/>
        <v>0</v>
      </c>
      <c r="AD1114" s="37">
        <f t="shared" si="53"/>
        <v>0</v>
      </c>
    </row>
    <row r="1115" spans="1:30" hidden="1" x14ac:dyDescent="0.25">
      <c r="A1115" s="29">
        <v>1103</v>
      </c>
      <c r="B1115" s="61"/>
      <c r="C1115" s="61"/>
      <c r="D1115" s="31">
        <v>800099431</v>
      </c>
      <c r="E1115" s="31">
        <v>210085400</v>
      </c>
      <c r="F1115" s="61" t="s">
        <v>1239</v>
      </c>
      <c r="G1115" s="33">
        <v>0</v>
      </c>
      <c r="H1115" s="33">
        <v>0</v>
      </c>
      <c r="I1115" s="3"/>
      <c r="J1115" s="3"/>
      <c r="K1115" s="3"/>
      <c r="L1115" s="3"/>
      <c r="M1115" s="3"/>
      <c r="N1115" s="3"/>
      <c r="O1115" s="3"/>
      <c r="P1115" s="34">
        <f t="shared" si="51"/>
        <v>0</v>
      </c>
      <c r="Q1115" s="35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/>
      <c r="X1115" s="3"/>
      <c r="Y1115" s="3">
        <v>0</v>
      </c>
      <c r="Z1115" s="3">
        <v>0</v>
      </c>
      <c r="AA1115" s="3">
        <v>0</v>
      </c>
      <c r="AB1115" s="3">
        <v>0</v>
      </c>
      <c r="AC1115" s="36">
        <f t="shared" si="52"/>
        <v>0</v>
      </c>
      <c r="AD1115" s="37">
        <f t="shared" si="53"/>
        <v>0</v>
      </c>
    </row>
    <row r="1116" spans="1:30" hidden="1" x14ac:dyDescent="0.25">
      <c r="A1116" s="38">
        <v>1104</v>
      </c>
      <c r="B1116" s="61"/>
      <c r="C1116" s="61"/>
      <c r="D1116" s="31">
        <v>800012873</v>
      </c>
      <c r="E1116" s="31">
        <v>211085410</v>
      </c>
      <c r="F1116" s="61" t="s">
        <v>1240</v>
      </c>
      <c r="G1116" s="33">
        <v>0</v>
      </c>
      <c r="H1116" s="33">
        <v>0</v>
      </c>
      <c r="I1116" s="3"/>
      <c r="J1116" s="3"/>
      <c r="K1116" s="3"/>
      <c r="L1116" s="3"/>
      <c r="M1116" s="3"/>
      <c r="N1116" s="3"/>
      <c r="O1116" s="3"/>
      <c r="P1116" s="34">
        <f t="shared" si="51"/>
        <v>0</v>
      </c>
      <c r="Q1116" s="35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/>
      <c r="X1116" s="3"/>
      <c r="Y1116" s="3">
        <v>0</v>
      </c>
      <c r="Z1116" s="3">
        <v>0</v>
      </c>
      <c r="AA1116" s="3">
        <v>0</v>
      </c>
      <c r="AB1116" s="3">
        <v>0</v>
      </c>
      <c r="AC1116" s="36">
        <f t="shared" si="52"/>
        <v>0</v>
      </c>
      <c r="AD1116" s="37">
        <f t="shared" si="53"/>
        <v>0</v>
      </c>
    </row>
    <row r="1117" spans="1:30" hidden="1" x14ac:dyDescent="0.25">
      <c r="A1117" s="29">
        <v>1105</v>
      </c>
      <c r="B1117" s="61"/>
      <c r="C1117" s="61"/>
      <c r="D1117" s="31">
        <v>891857861</v>
      </c>
      <c r="E1117" s="31">
        <v>213085430</v>
      </c>
      <c r="F1117" s="61" t="s">
        <v>1241</v>
      </c>
      <c r="G1117" s="33">
        <v>0</v>
      </c>
      <c r="H1117" s="33">
        <v>0</v>
      </c>
      <c r="I1117" s="3"/>
      <c r="J1117" s="3"/>
      <c r="K1117" s="3"/>
      <c r="L1117" s="3"/>
      <c r="M1117" s="3"/>
      <c r="N1117" s="3"/>
      <c r="O1117" s="3"/>
      <c r="P1117" s="34">
        <f t="shared" si="51"/>
        <v>0</v>
      </c>
      <c r="Q1117" s="35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/>
      <c r="X1117" s="3"/>
      <c r="Y1117" s="3">
        <v>0</v>
      </c>
      <c r="Z1117" s="3">
        <v>0</v>
      </c>
      <c r="AA1117" s="3">
        <v>0</v>
      </c>
      <c r="AB1117" s="3">
        <v>0</v>
      </c>
      <c r="AC1117" s="36">
        <f t="shared" si="52"/>
        <v>0</v>
      </c>
      <c r="AD1117" s="37">
        <f t="shared" si="53"/>
        <v>0</v>
      </c>
    </row>
    <row r="1118" spans="1:30" hidden="1" x14ac:dyDescent="0.25">
      <c r="A1118" s="38">
        <v>1106</v>
      </c>
      <c r="B1118" s="61"/>
      <c r="C1118" s="61"/>
      <c r="D1118" s="31">
        <v>892099475</v>
      </c>
      <c r="E1118" s="31">
        <v>214085440</v>
      </c>
      <c r="F1118" s="61" t="s">
        <v>485</v>
      </c>
      <c r="G1118" s="33">
        <v>0</v>
      </c>
      <c r="H1118" s="33">
        <v>0</v>
      </c>
      <c r="I1118" s="3"/>
      <c r="J1118" s="3"/>
      <c r="K1118" s="3"/>
      <c r="L1118" s="3"/>
      <c r="M1118" s="3"/>
      <c r="N1118" s="3"/>
      <c r="O1118" s="3"/>
      <c r="P1118" s="34">
        <f t="shared" si="51"/>
        <v>0</v>
      </c>
      <c r="Q1118" s="35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/>
      <c r="X1118" s="3"/>
      <c r="Y1118" s="3">
        <v>0</v>
      </c>
      <c r="Z1118" s="3">
        <v>0</v>
      </c>
      <c r="AA1118" s="3">
        <v>0</v>
      </c>
      <c r="AB1118" s="3">
        <v>0</v>
      </c>
      <c r="AC1118" s="36">
        <f t="shared" si="52"/>
        <v>0</v>
      </c>
      <c r="AD1118" s="37">
        <f t="shared" si="53"/>
        <v>0</v>
      </c>
    </row>
    <row r="1119" spans="1:30" hidden="1" x14ac:dyDescent="0.25">
      <c r="A1119" s="29">
        <v>1107</v>
      </c>
      <c r="B1119" s="61"/>
      <c r="C1119" s="61"/>
      <c r="D1119" s="31">
        <v>800102891</v>
      </c>
      <c r="E1119" s="31">
        <v>210186001</v>
      </c>
      <c r="F1119" s="61" t="s">
        <v>1242</v>
      </c>
      <c r="G1119" s="33">
        <v>0</v>
      </c>
      <c r="H1119" s="33">
        <v>0</v>
      </c>
      <c r="I1119" s="3"/>
      <c r="J1119" s="3"/>
      <c r="K1119" s="3"/>
      <c r="L1119" s="3"/>
      <c r="M1119" s="3"/>
      <c r="N1119" s="3"/>
      <c r="O1119" s="3"/>
      <c r="P1119" s="34">
        <f t="shared" si="51"/>
        <v>0</v>
      </c>
      <c r="Q1119" s="35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/>
      <c r="X1119" s="3"/>
      <c r="Y1119" s="3">
        <v>0</v>
      </c>
      <c r="Z1119" s="3">
        <v>0</v>
      </c>
      <c r="AA1119" s="3">
        <v>0</v>
      </c>
      <c r="AB1119" s="3">
        <v>0</v>
      </c>
      <c r="AC1119" s="36">
        <f t="shared" si="52"/>
        <v>0</v>
      </c>
      <c r="AD1119" s="37">
        <f t="shared" si="53"/>
        <v>0</v>
      </c>
    </row>
    <row r="1120" spans="1:30" hidden="1" x14ac:dyDescent="0.25">
      <c r="A1120" s="38">
        <v>1108</v>
      </c>
      <c r="B1120" s="61"/>
      <c r="C1120" s="61"/>
      <c r="D1120" s="31">
        <v>800018650</v>
      </c>
      <c r="E1120" s="31">
        <v>211986219</v>
      </c>
      <c r="F1120" s="61" t="s">
        <v>1243</v>
      </c>
      <c r="G1120" s="33">
        <v>0</v>
      </c>
      <c r="H1120" s="33">
        <v>0</v>
      </c>
      <c r="I1120" s="3"/>
      <c r="J1120" s="3"/>
      <c r="K1120" s="3"/>
      <c r="L1120" s="3"/>
      <c r="M1120" s="3"/>
      <c r="N1120" s="3"/>
      <c r="O1120" s="3"/>
      <c r="P1120" s="34">
        <f t="shared" si="51"/>
        <v>0</v>
      </c>
      <c r="Q1120" s="35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/>
      <c r="X1120" s="3"/>
      <c r="Y1120" s="3">
        <v>0</v>
      </c>
      <c r="Z1120" s="3">
        <v>0</v>
      </c>
      <c r="AA1120" s="3">
        <v>0</v>
      </c>
      <c r="AB1120" s="3">
        <v>0</v>
      </c>
      <c r="AC1120" s="36">
        <f t="shared" si="52"/>
        <v>0</v>
      </c>
      <c r="AD1120" s="37">
        <f t="shared" si="53"/>
        <v>0</v>
      </c>
    </row>
    <row r="1121" spans="1:30" hidden="1" x14ac:dyDescent="0.25">
      <c r="A1121" s="29">
        <v>1109</v>
      </c>
      <c r="B1121" s="61"/>
      <c r="C1121" s="61"/>
      <c r="D1121" s="31">
        <v>800102896</v>
      </c>
      <c r="E1121" s="31">
        <v>212086320</v>
      </c>
      <c r="F1121" s="61" t="s">
        <v>1244</v>
      </c>
      <c r="G1121" s="33">
        <v>0</v>
      </c>
      <c r="H1121" s="33">
        <v>0</v>
      </c>
      <c r="I1121" s="3"/>
      <c r="J1121" s="3"/>
      <c r="K1121" s="3"/>
      <c r="L1121" s="3"/>
      <c r="M1121" s="3"/>
      <c r="N1121" s="3"/>
      <c r="O1121" s="3"/>
      <c r="P1121" s="34">
        <f t="shared" si="51"/>
        <v>0</v>
      </c>
      <c r="Q1121" s="35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/>
      <c r="X1121" s="3"/>
      <c r="Y1121" s="3">
        <v>0</v>
      </c>
      <c r="Z1121" s="3">
        <v>0</v>
      </c>
      <c r="AA1121" s="3">
        <v>0</v>
      </c>
      <c r="AB1121" s="3">
        <v>0</v>
      </c>
      <c r="AC1121" s="36">
        <f t="shared" si="52"/>
        <v>0</v>
      </c>
      <c r="AD1121" s="37">
        <f t="shared" si="53"/>
        <v>0</v>
      </c>
    </row>
    <row r="1122" spans="1:30" hidden="1" x14ac:dyDescent="0.25">
      <c r="A1122" s="38">
        <v>1110</v>
      </c>
      <c r="B1122" s="61"/>
      <c r="C1122" s="61"/>
      <c r="D1122" s="31">
        <v>891200461</v>
      </c>
      <c r="E1122" s="31">
        <v>216886568</v>
      </c>
      <c r="F1122" s="61" t="s">
        <v>1245</v>
      </c>
      <c r="G1122" s="33">
        <v>0</v>
      </c>
      <c r="H1122" s="33">
        <v>0</v>
      </c>
      <c r="I1122" s="3"/>
      <c r="J1122" s="3"/>
      <c r="K1122" s="3"/>
      <c r="L1122" s="3"/>
      <c r="M1122" s="3"/>
      <c r="N1122" s="3"/>
      <c r="O1122" s="3"/>
      <c r="P1122" s="34">
        <f t="shared" si="51"/>
        <v>0</v>
      </c>
      <c r="Q1122" s="35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/>
      <c r="X1122" s="3"/>
      <c r="Y1122" s="3">
        <v>0</v>
      </c>
      <c r="Z1122" s="3">
        <v>0</v>
      </c>
      <c r="AA1122" s="3">
        <v>0</v>
      </c>
      <c r="AB1122" s="3">
        <v>0</v>
      </c>
      <c r="AC1122" s="36">
        <f t="shared" si="52"/>
        <v>0</v>
      </c>
      <c r="AD1122" s="37">
        <f t="shared" si="53"/>
        <v>0</v>
      </c>
    </row>
    <row r="1123" spans="1:30" hidden="1" x14ac:dyDescent="0.25">
      <c r="A1123" s="29">
        <v>1111</v>
      </c>
      <c r="B1123" s="61"/>
      <c r="C1123" s="61"/>
      <c r="D1123" s="31">
        <v>800229887</v>
      </c>
      <c r="E1123" s="31">
        <v>216986569</v>
      </c>
      <c r="F1123" s="61" t="s">
        <v>1246</v>
      </c>
      <c r="G1123" s="33">
        <v>0</v>
      </c>
      <c r="H1123" s="33">
        <v>0</v>
      </c>
      <c r="I1123" s="3"/>
      <c r="J1123" s="3"/>
      <c r="K1123" s="3"/>
      <c r="L1123" s="3"/>
      <c r="M1123" s="3"/>
      <c r="N1123" s="3"/>
      <c r="O1123" s="3"/>
      <c r="P1123" s="34">
        <f t="shared" si="51"/>
        <v>0</v>
      </c>
      <c r="Q1123" s="35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/>
      <c r="X1123" s="3"/>
      <c r="Y1123" s="3">
        <v>0</v>
      </c>
      <c r="Z1123" s="3">
        <v>0</v>
      </c>
      <c r="AA1123" s="3">
        <v>0</v>
      </c>
      <c r="AB1123" s="3">
        <v>0</v>
      </c>
      <c r="AC1123" s="36">
        <f t="shared" si="52"/>
        <v>0</v>
      </c>
      <c r="AD1123" s="37">
        <f t="shared" si="53"/>
        <v>0</v>
      </c>
    </row>
    <row r="1124" spans="1:30" hidden="1" x14ac:dyDescent="0.25">
      <c r="A1124" s="38">
        <v>1112</v>
      </c>
      <c r="B1124" s="61"/>
      <c r="C1124" s="61"/>
      <c r="D1124" s="31">
        <v>800222489</v>
      </c>
      <c r="E1124" s="31">
        <v>217186571</v>
      </c>
      <c r="F1124" s="61" t="s">
        <v>1247</v>
      </c>
      <c r="G1124" s="33">
        <v>0</v>
      </c>
      <c r="H1124" s="33">
        <v>0</v>
      </c>
      <c r="I1124" s="3"/>
      <c r="J1124" s="3"/>
      <c r="K1124" s="3"/>
      <c r="L1124" s="3"/>
      <c r="M1124" s="3"/>
      <c r="N1124" s="3"/>
      <c r="O1124" s="3"/>
      <c r="P1124" s="34">
        <f t="shared" si="51"/>
        <v>0</v>
      </c>
      <c r="Q1124" s="35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/>
      <c r="X1124" s="3"/>
      <c r="Y1124" s="3">
        <v>0</v>
      </c>
      <c r="Z1124" s="3">
        <v>0</v>
      </c>
      <c r="AA1124" s="3">
        <v>0</v>
      </c>
      <c r="AB1124" s="3">
        <v>0</v>
      </c>
      <c r="AC1124" s="36">
        <f t="shared" si="52"/>
        <v>0</v>
      </c>
      <c r="AD1124" s="37">
        <f t="shared" si="53"/>
        <v>0</v>
      </c>
    </row>
    <row r="1125" spans="1:30" hidden="1" x14ac:dyDescent="0.25">
      <c r="A1125" s="29">
        <v>1113</v>
      </c>
      <c r="B1125" s="61"/>
      <c r="C1125" s="61"/>
      <c r="D1125" s="31">
        <v>891200513</v>
      </c>
      <c r="E1125" s="31">
        <v>217386573</v>
      </c>
      <c r="F1125" s="61" t="s">
        <v>1248</v>
      </c>
      <c r="G1125" s="33">
        <v>0</v>
      </c>
      <c r="H1125" s="33">
        <v>0</v>
      </c>
      <c r="I1125" s="3"/>
      <c r="J1125" s="3"/>
      <c r="K1125" s="3"/>
      <c r="L1125" s="3"/>
      <c r="M1125" s="3"/>
      <c r="N1125" s="3"/>
      <c r="O1125" s="3"/>
      <c r="P1125" s="34">
        <f t="shared" si="51"/>
        <v>0</v>
      </c>
      <c r="Q1125" s="35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/>
      <c r="X1125" s="3"/>
      <c r="Y1125" s="3">
        <v>0</v>
      </c>
      <c r="Z1125" s="3">
        <v>0</v>
      </c>
      <c r="AA1125" s="3">
        <v>0</v>
      </c>
      <c r="AB1125" s="3">
        <v>0</v>
      </c>
      <c r="AC1125" s="36">
        <f t="shared" si="52"/>
        <v>0</v>
      </c>
      <c r="AD1125" s="37">
        <f t="shared" si="53"/>
        <v>0</v>
      </c>
    </row>
    <row r="1126" spans="1:30" hidden="1" x14ac:dyDescent="0.25">
      <c r="A1126" s="38">
        <v>1114</v>
      </c>
      <c r="B1126" s="61"/>
      <c r="C1126" s="61"/>
      <c r="D1126" s="31">
        <v>891201645</v>
      </c>
      <c r="E1126" s="31">
        <v>214986749</v>
      </c>
      <c r="F1126" s="61" t="s">
        <v>1249</v>
      </c>
      <c r="G1126" s="33">
        <v>0</v>
      </c>
      <c r="H1126" s="33">
        <v>0</v>
      </c>
      <c r="I1126" s="3"/>
      <c r="J1126" s="3"/>
      <c r="K1126" s="3"/>
      <c r="L1126" s="3"/>
      <c r="M1126" s="3"/>
      <c r="N1126" s="3"/>
      <c r="O1126" s="3"/>
      <c r="P1126" s="34">
        <f t="shared" si="51"/>
        <v>0</v>
      </c>
      <c r="Q1126" s="35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/>
      <c r="X1126" s="3"/>
      <c r="Y1126" s="3">
        <v>0</v>
      </c>
      <c r="Z1126" s="3">
        <v>0</v>
      </c>
      <c r="AA1126" s="3">
        <v>0</v>
      </c>
      <c r="AB1126" s="3">
        <v>0</v>
      </c>
      <c r="AC1126" s="36">
        <f t="shared" si="52"/>
        <v>0</v>
      </c>
      <c r="AD1126" s="37">
        <f t="shared" si="53"/>
        <v>0</v>
      </c>
    </row>
    <row r="1127" spans="1:30" hidden="1" x14ac:dyDescent="0.25">
      <c r="A1127" s="29">
        <v>1115</v>
      </c>
      <c r="B1127" s="61"/>
      <c r="C1127" s="61"/>
      <c r="D1127" s="31">
        <v>800102903</v>
      </c>
      <c r="E1127" s="31">
        <v>215586755</v>
      </c>
      <c r="F1127" s="61" t="s">
        <v>390</v>
      </c>
      <c r="G1127" s="33">
        <v>0</v>
      </c>
      <c r="H1127" s="33">
        <v>0</v>
      </c>
      <c r="I1127" s="3"/>
      <c r="J1127" s="3"/>
      <c r="K1127" s="3"/>
      <c r="L1127" s="3"/>
      <c r="M1127" s="3"/>
      <c r="N1127" s="3"/>
      <c r="O1127" s="3"/>
      <c r="P1127" s="34">
        <f t="shared" si="51"/>
        <v>0</v>
      </c>
      <c r="Q1127" s="35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/>
      <c r="X1127" s="3"/>
      <c r="Y1127" s="3">
        <v>0</v>
      </c>
      <c r="Z1127" s="3">
        <v>0</v>
      </c>
      <c r="AA1127" s="3">
        <v>0</v>
      </c>
      <c r="AB1127" s="3">
        <v>0</v>
      </c>
      <c r="AC1127" s="36">
        <f t="shared" si="52"/>
        <v>0</v>
      </c>
      <c r="AD1127" s="37">
        <f t="shared" si="53"/>
        <v>0</v>
      </c>
    </row>
    <row r="1128" spans="1:30" hidden="1" x14ac:dyDescent="0.25">
      <c r="A1128" s="38">
        <v>1116</v>
      </c>
      <c r="B1128" s="61"/>
      <c r="C1128" s="61"/>
      <c r="D1128" s="31">
        <v>800252922</v>
      </c>
      <c r="E1128" s="31">
        <v>215786757</v>
      </c>
      <c r="F1128" s="61" t="s">
        <v>1115</v>
      </c>
      <c r="G1128" s="33">
        <v>0</v>
      </c>
      <c r="H1128" s="33">
        <v>0</v>
      </c>
      <c r="I1128" s="3"/>
      <c r="J1128" s="3"/>
      <c r="K1128" s="3"/>
      <c r="L1128" s="3"/>
      <c r="M1128" s="3"/>
      <c r="N1128" s="3"/>
      <c r="O1128" s="3"/>
      <c r="P1128" s="34">
        <f t="shared" si="51"/>
        <v>0</v>
      </c>
      <c r="Q1128" s="35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/>
      <c r="X1128" s="3"/>
      <c r="Y1128" s="3">
        <v>0</v>
      </c>
      <c r="Z1128" s="3">
        <v>0</v>
      </c>
      <c r="AA1128" s="3">
        <v>0</v>
      </c>
      <c r="AB1128" s="3">
        <v>0</v>
      </c>
      <c r="AC1128" s="36">
        <f t="shared" si="52"/>
        <v>0</v>
      </c>
      <c r="AD1128" s="37">
        <f t="shared" si="53"/>
        <v>0</v>
      </c>
    </row>
    <row r="1129" spans="1:30" hidden="1" x14ac:dyDescent="0.25">
      <c r="A1129" s="29">
        <v>1117</v>
      </c>
      <c r="B1129" s="61"/>
      <c r="C1129" s="61"/>
      <c r="D1129" s="31">
        <v>800102906</v>
      </c>
      <c r="E1129" s="31">
        <v>216086760</v>
      </c>
      <c r="F1129" s="61" t="s">
        <v>1032</v>
      </c>
      <c r="G1129" s="33">
        <v>0</v>
      </c>
      <c r="H1129" s="33">
        <v>0</v>
      </c>
      <c r="I1129" s="3"/>
      <c r="J1129" s="3"/>
      <c r="K1129" s="3"/>
      <c r="L1129" s="3"/>
      <c r="M1129" s="3"/>
      <c r="N1129" s="3"/>
      <c r="O1129" s="3"/>
      <c r="P1129" s="34">
        <f t="shared" si="51"/>
        <v>0</v>
      </c>
      <c r="Q1129" s="35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/>
      <c r="X1129" s="3"/>
      <c r="Y1129" s="3">
        <v>0</v>
      </c>
      <c r="Z1129" s="3">
        <v>0</v>
      </c>
      <c r="AA1129" s="3">
        <v>0</v>
      </c>
      <c r="AB1129" s="3">
        <v>0</v>
      </c>
      <c r="AC1129" s="36">
        <f t="shared" si="52"/>
        <v>0</v>
      </c>
      <c r="AD1129" s="37">
        <f t="shared" si="53"/>
        <v>0</v>
      </c>
    </row>
    <row r="1130" spans="1:30" hidden="1" x14ac:dyDescent="0.25">
      <c r="A1130" s="38">
        <v>1118</v>
      </c>
      <c r="B1130" s="61"/>
      <c r="C1130" s="61"/>
      <c r="D1130" s="31">
        <v>800102912</v>
      </c>
      <c r="E1130" s="31">
        <v>216586865</v>
      </c>
      <c r="F1130" s="61" t="s">
        <v>1250</v>
      </c>
      <c r="G1130" s="33">
        <v>0</v>
      </c>
      <c r="H1130" s="33">
        <v>0</v>
      </c>
      <c r="I1130" s="3"/>
      <c r="J1130" s="3"/>
      <c r="K1130" s="3"/>
      <c r="L1130" s="3"/>
      <c r="M1130" s="3"/>
      <c r="N1130" s="3"/>
      <c r="O1130" s="3"/>
      <c r="P1130" s="34">
        <f t="shared" si="51"/>
        <v>0</v>
      </c>
      <c r="Q1130" s="35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/>
      <c r="X1130" s="3"/>
      <c r="Y1130" s="3">
        <v>0</v>
      </c>
      <c r="Z1130" s="3">
        <v>0</v>
      </c>
      <c r="AA1130" s="3">
        <v>0</v>
      </c>
      <c r="AB1130" s="3">
        <v>0</v>
      </c>
      <c r="AC1130" s="36">
        <f t="shared" si="52"/>
        <v>0</v>
      </c>
      <c r="AD1130" s="37">
        <f t="shared" si="53"/>
        <v>0</v>
      </c>
    </row>
    <row r="1131" spans="1:30" hidden="1" x14ac:dyDescent="0.25">
      <c r="A1131" s="29">
        <v>1119</v>
      </c>
      <c r="B1131" s="61"/>
      <c r="C1131" s="61"/>
      <c r="D1131" s="31">
        <v>800054249</v>
      </c>
      <c r="E1131" s="31">
        <v>218586885</v>
      </c>
      <c r="F1131" s="61" t="s">
        <v>1251</v>
      </c>
      <c r="G1131" s="33">
        <v>0</v>
      </c>
      <c r="H1131" s="33">
        <v>0</v>
      </c>
      <c r="I1131" s="3"/>
      <c r="J1131" s="3"/>
      <c r="K1131" s="3"/>
      <c r="L1131" s="3"/>
      <c r="M1131" s="3"/>
      <c r="N1131" s="3"/>
      <c r="O1131" s="3"/>
      <c r="P1131" s="34">
        <f t="shared" si="51"/>
        <v>0</v>
      </c>
      <c r="Q1131" s="35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/>
      <c r="X1131" s="3"/>
      <c r="Y1131" s="3">
        <v>0</v>
      </c>
      <c r="Z1131" s="3">
        <v>0</v>
      </c>
      <c r="AA1131" s="3">
        <v>0</v>
      </c>
      <c r="AB1131" s="3">
        <v>0</v>
      </c>
      <c r="AC1131" s="36">
        <f t="shared" si="52"/>
        <v>0</v>
      </c>
      <c r="AD1131" s="37">
        <f t="shared" si="53"/>
        <v>0</v>
      </c>
    </row>
    <row r="1132" spans="1:30" hidden="1" x14ac:dyDescent="0.25">
      <c r="A1132" s="38">
        <v>1120</v>
      </c>
      <c r="B1132" s="61"/>
      <c r="C1132" s="61"/>
      <c r="D1132" s="31">
        <v>800103021</v>
      </c>
      <c r="E1132" s="31">
        <v>216488564</v>
      </c>
      <c r="F1132" s="61" t="s">
        <v>1252</v>
      </c>
      <c r="G1132" s="33">
        <v>0</v>
      </c>
      <c r="H1132" s="33">
        <v>0</v>
      </c>
      <c r="I1132" s="3"/>
      <c r="J1132" s="3"/>
      <c r="K1132" s="3"/>
      <c r="L1132" s="3"/>
      <c r="M1132" s="3"/>
      <c r="N1132" s="3"/>
      <c r="O1132" s="3"/>
      <c r="P1132" s="34">
        <f t="shared" si="51"/>
        <v>0</v>
      </c>
      <c r="Q1132" s="35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/>
      <c r="X1132" s="3"/>
      <c r="Y1132" s="3">
        <v>0</v>
      </c>
      <c r="Z1132" s="3">
        <v>0</v>
      </c>
      <c r="AA1132" s="3">
        <v>0</v>
      </c>
      <c r="AB1132" s="3">
        <v>0</v>
      </c>
      <c r="AC1132" s="36">
        <f t="shared" si="52"/>
        <v>0</v>
      </c>
      <c r="AD1132" s="37">
        <f t="shared" si="53"/>
        <v>0</v>
      </c>
    </row>
    <row r="1133" spans="1:30" hidden="1" x14ac:dyDescent="0.25">
      <c r="A1133" s="29">
        <v>1121</v>
      </c>
      <c r="B1133" s="61"/>
      <c r="C1133" s="61"/>
      <c r="D1133" s="31">
        <v>899999302</v>
      </c>
      <c r="E1133" s="31">
        <v>210191001</v>
      </c>
      <c r="F1133" s="61" t="s">
        <v>1253</v>
      </c>
      <c r="G1133" s="33">
        <v>0</v>
      </c>
      <c r="H1133" s="33">
        <v>0</v>
      </c>
      <c r="I1133" s="3"/>
      <c r="J1133" s="3"/>
      <c r="K1133" s="3"/>
      <c r="L1133" s="3"/>
      <c r="M1133" s="3"/>
      <c r="N1133" s="3"/>
      <c r="O1133" s="3"/>
      <c r="P1133" s="34">
        <f t="shared" si="51"/>
        <v>0</v>
      </c>
      <c r="Q1133" s="35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/>
      <c r="X1133" s="3"/>
      <c r="Y1133" s="3">
        <v>0</v>
      </c>
      <c r="Z1133" s="3">
        <v>0</v>
      </c>
      <c r="AA1133" s="3">
        <v>0</v>
      </c>
      <c r="AB1133" s="3">
        <v>0</v>
      </c>
      <c r="AC1133" s="36">
        <f t="shared" si="52"/>
        <v>0</v>
      </c>
      <c r="AD1133" s="37">
        <f t="shared" si="53"/>
        <v>0</v>
      </c>
    </row>
    <row r="1134" spans="1:30" hidden="1" x14ac:dyDescent="0.25">
      <c r="A1134" s="38">
        <v>1122</v>
      </c>
      <c r="B1134" s="61"/>
      <c r="C1134" s="61"/>
      <c r="D1134" s="31">
        <v>800103161</v>
      </c>
      <c r="E1134" s="31">
        <v>214091540</v>
      </c>
      <c r="F1134" s="61" t="s">
        <v>1254</v>
      </c>
      <c r="G1134" s="33">
        <v>0</v>
      </c>
      <c r="H1134" s="33">
        <v>0</v>
      </c>
      <c r="I1134" s="3"/>
      <c r="J1134" s="3"/>
      <c r="K1134" s="3"/>
      <c r="L1134" s="3"/>
      <c r="M1134" s="3"/>
      <c r="N1134" s="3"/>
      <c r="O1134" s="3"/>
      <c r="P1134" s="34">
        <f t="shared" si="51"/>
        <v>0</v>
      </c>
      <c r="Q1134" s="35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/>
      <c r="X1134" s="3"/>
      <c r="Y1134" s="3">
        <v>0</v>
      </c>
      <c r="Z1134" s="3">
        <v>0</v>
      </c>
      <c r="AA1134" s="3">
        <v>0</v>
      </c>
      <c r="AB1134" s="3">
        <v>0</v>
      </c>
      <c r="AC1134" s="36">
        <f t="shared" si="52"/>
        <v>0</v>
      </c>
      <c r="AD1134" s="37">
        <f t="shared" si="53"/>
        <v>0</v>
      </c>
    </row>
    <row r="1135" spans="1:30" hidden="1" x14ac:dyDescent="0.25">
      <c r="A1135" s="29">
        <v>1123</v>
      </c>
      <c r="B1135" s="61"/>
      <c r="C1135" s="61"/>
      <c r="D1135" s="31">
        <v>892099105</v>
      </c>
      <c r="E1135" s="31">
        <v>210194001</v>
      </c>
      <c r="F1135" s="61" t="s">
        <v>1255</v>
      </c>
      <c r="G1135" s="33">
        <v>0</v>
      </c>
      <c r="H1135" s="33">
        <v>0</v>
      </c>
      <c r="I1135" s="3"/>
      <c r="J1135" s="3"/>
      <c r="K1135" s="3"/>
      <c r="L1135" s="3"/>
      <c r="M1135" s="3"/>
      <c r="N1135" s="3"/>
      <c r="O1135" s="3"/>
      <c r="P1135" s="34">
        <f t="shared" si="51"/>
        <v>0</v>
      </c>
      <c r="Q1135" s="35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/>
      <c r="X1135" s="3"/>
      <c r="Y1135" s="3">
        <v>0</v>
      </c>
      <c r="Z1135" s="3">
        <v>0</v>
      </c>
      <c r="AA1135" s="3">
        <v>0</v>
      </c>
      <c r="AB1135" s="3">
        <v>0</v>
      </c>
      <c r="AC1135" s="36">
        <f t="shared" si="52"/>
        <v>0</v>
      </c>
      <c r="AD1135" s="37">
        <f t="shared" si="53"/>
        <v>0</v>
      </c>
    </row>
    <row r="1136" spans="1:30" hidden="1" x14ac:dyDescent="0.25">
      <c r="A1136" s="38">
        <v>1124</v>
      </c>
      <c r="B1136" s="61"/>
      <c r="C1136" s="61"/>
      <c r="D1136" s="31">
        <v>901362662</v>
      </c>
      <c r="E1136" s="31">
        <v>923272927</v>
      </c>
      <c r="F1136" s="61" t="s">
        <v>1256</v>
      </c>
      <c r="G1136" s="33">
        <v>0</v>
      </c>
      <c r="H1136" s="33">
        <v>0</v>
      </c>
      <c r="I1136" s="3"/>
      <c r="J1136" s="3"/>
      <c r="K1136" s="3"/>
      <c r="L1136" s="3"/>
      <c r="M1136" s="3"/>
      <c r="N1136" s="3"/>
      <c r="O1136" s="3"/>
      <c r="P1136" s="34">
        <f t="shared" si="51"/>
        <v>0</v>
      </c>
      <c r="Q1136" s="35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/>
      <c r="X1136" s="3"/>
      <c r="Y1136" s="3">
        <v>0</v>
      </c>
      <c r="Z1136" s="3">
        <v>0</v>
      </c>
      <c r="AA1136" s="3">
        <v>0</v>
      </c>
      <c r="AB1136" s="3">
        <v>0</v>
      </c>
      <c r="AC1136" s="36">
        <f t="shared" si="52"/>
        <v>0</v>
      </c>
      <c r="AD1136" s="37">
        <f t="shared" si="53"/>
        <v>0</v>
      </c>
    </row>
    <row r="1137" spans="1:30" hidden="1" x14ac:dyDescent="0.25">
      <c r="A1137" s="29">
        <v>1125</v>
      </c>
      <c r="B1137" s="61"/>
      <c r="C1137" s="61"/>
      <c r="D1137" s="31">
        <v>800103180</v>
      </c>
      <c r="E1137" s="31">
        <v>210195001</v>
      </c>
      <c r="F1137" s="61" t="s">
        <v>1257</v>
      </c>
      <c r="G1137" s="33">
        <v>0</v>
      </c>
      <c r="H1137" s="33">
        <v>0</v>
      </c>
      <c r="I1137" s="3"/>
      <c r="J1137" s="3"/>
      <c r="K1137" s="3"/>
      <c r="L1137" s="3"/>
      <c r="M1137" s="3"/>
      <c r="N1137" s="46"/>
      <c r="O1137" s="46"/>
      <c r="P1137" s="34">
        <f t="shared" si="51"/>
        <v>0</v>
      </c>
      <c r="Q1137" s="35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/>
      <c r="X1137" s="3"/>
      <c r="Y1137" s="3">
        <v>0</v>
      </c>
      <c r="Z1137" s="3">
        <v>0</v>
      </c>
      <c r="AA1137" s="3">
        <v>0</v>
      </c>
      <c r="AB1137" s="3">
        <v>0</v>
      </c>
      <c r="AC1137" s="36">
        <f t="shared" si="52"/>
        <v>0</v>
      </c>
      <c r="AD1137" s="37">
        <f t="shared" si="53"/>
        <v>0</v>
      </c>
    </row>
    <row r="1138" spans="1:30" hidden="1" x14ac:dyDescent="0.25">
      <c r="A1138" s="38">
        <v>1126</v>
      </c>
      <c r="B1138" s="61"/>
      <c r="C1138" s="61"/>
      <c r="D1138" s="31">
        <v>800191431</v>
      </c>
      <c r="E1138" s="31">
        <v>211595015</v>
      </c>
      <c r="F1138" s="61" t="s">
        <v>449</v>
      </c>
      <c r="G1138" s="33">
        <v>0</v>
      </c>
      <c r="H1138" s="33">
        <v>0</v>
      </c>
      <c r="I1138" s="3"/>
      <c r="J1138" s="3"/>
      <c r="K1138" s="3"/>
      <c r="L1138" s="3"/>
      <c r="M1138" s="3"/>
      <c r="N1138" s="3"/>
      <c r="O1138" s="3"/>
      <c r="P1138" s="34">
        <f t="shared" si="51"/>
        <v>0</v>
      </c>
      <c r="Q1138" s="35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/>
      <c r="X1138" s="3"/>
      <c r="Y1138" s="3">
        <v>0</v>
      </c>
      <c r="Z1138" s="3">
        <v>0</v>
      </c>
      <c r="AA1138" s="3">
        <v>0</v>
      </c>
      <c r="AB1138" s="3">
        <v>0</v>
      </c>
      <c r="AC1138" s="36">
        <f t="shared" si="52"/>
        <v>0</v>
      </c>
      <c r="AD1138" s="37">
        <f t="shared" si="53"/>
        <v>0</v>
      </c>
    </row>
    <row r="1139" spans="1:30" hidden="1" x14ac:dyDescent="0.25">
      <c r="A1139" s="29">
        <v>1127</v>
      </c>
      <c r="B1139" s="61"/>
      <c r="C1139" s="61"/>
      <c r="D1139" s="31">
        <v>800191427</v>
      </c>
      <c r="E1139" s="31">
        <v>212595025</v>
      </c>
      <c r="F1139" s="61" t="s">
        <v>1258</v>
      </c>
      <c r="G1139" s="33">
        <v>0</v>
      </c>
      <c r="H1139" s="33">
        <v>0</v>
      </c>
      <c r="I1139" s="3"/>
      <c r="J1139" s="3"/>
      <c r="K1139" s="3"/>
      <c r="L1139" s="3"/>
      <c r="M1139" s="3"/>
      <c r="N1139" s="3"/>
      <c r="O1139" s="3"/>
      <c r="P1139" s="34">
        <f t="shared" si="51"/>
        <v>0</v>
      </c>
      <c r="Q1139" s="35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/>
      <c r="X1139" s="3"/>
      <c r="Y1139" s="3">
        <v>0</v>
      </c>
      <c r="Z1139" s="3">
        <v>0</v>
      </c>
      <c r="AA1139" s="3">
        <v>0</v>
      </c>
      <c r="AB1139" s="3">
        <v>0</v>
      </c>
      <c r="AC1139" s="36">
        <f t="shared" si="52"/>
        <v>0</v>
      </c>
      <c r="AD1139" s="37">
        <f t="shared" si="53"/>
        <v>0</v>
      </c>
    </row>
    <row r="1140" spans="1:30" hidden="1" x14ac:dyDescent="0.25">
      <c r="A1140" s="38">
        <v>1128</v>
      </c>
      <c r="B1140" s="61"/>
      <c r="C1140" s="61"/>
      <c r="D1140" s="31">
        <v>800103198</v>
      </c>
      <c r="E1140" s="31">
        <v>210095200</v>
      </c>
      <c r="F1140" s="61" t="s">
        <v>535</v>
      </c>
      <c r="G1140" s="33">
        <v>0</v>
      </c>
      <c r="H1140" s="33">
        <v>0</v>
      </c>
      <c r="I1140" s="3"/>
      <c r="J1140" s="3"/>
      <c r="K1140" s="3"/>
      <c r="L1140" s="3"/>
      <c r="M1140" s="3"/>
      <c r="N1140" s="3"/>
      <c r="O1140" s="3"/>
      <c r="P1140" s="34">
        <f t="shared" si="51"/>
        <v>0</v>
      </c>
      <c r="Q1140" s="35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/>
      <c r="X1140" s="3"/>
      <c r="Y1140" s="3">
        <v>0</v>
      </c>
      <c r="Z1140" s="3">
        <v>0</v>
      </c>
      <c r="AA1140" s="3">
        <v>0</v>
      </c>
      <c r="AB1140" s="3">
        <v>0</v>
      </c>
      <c r="AC1140" s="36">
        <f t="shared" si="52"/>
        <v>0</v>
      </c>
      <c r="AD1140" s="37">
        <f t="shared" si="53"/>
        <v>0</v>
      </c>
    </row>
    <row r="1141" spans="1:30" hidden="1" x14ac:dyDescent="0.25">
      <c r="A1141" s="29">
        <v>1129</v>
      </c>
      <c r="B1141" s="61"/>
      <c r="C1141" s="61"/>
      <c r="D1141" s="31">
        <v>892099233</v>
      </c>
      <c r="E1141" s="31">
        <v>210197001</v>
      </c>
      <c r="F1141" s="61" t="s">
        <v>1259</v>
      </c>
      <c r="G1141" s="33">
        <v>0</v>
      </c>
      <c r="H1141" s="33">
        <v>0</v>
      </c>
      <c r="I1141" s="3"/>
      <c r="J1141" s="3"/>
      <c r="K1141" s="3"/>
      <c r="L1141" s="3"/>
      <c r="M1141" s="3"/>
      <c r="N1141" s="3"/>
      <c r="O1141" s="3"/>
      <c r="P1141" s="34">
        <f t="shared" si="51"/>
        <v>0</v>
      </c>
      <c r="Q1141" s="35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/>
      <c r="X1141" s="3"/>
      <c r="Y1141" s="3">
        <v>0</v>
      </c>
      <c r="Z1141" s="3">
        <v>0</v>
      </c>
      <c r="AA1141" s="3">
        <v>0</v>
      </c>
      <c r="AB1141" s="3">
        <v>0</v>
      </c>
      <c r="AC1141" s="36">
        <f t="shared" si="52"/>
        <v>0</v>
      </c>
      <c r="AD1141" s="37">
        <f t="shared" si="53"/>
        <v>0</v>
      </c>
    </row>
    <row r="1142" spans="1:30" hidden="1" x14ac:dyDescent="0.25">
      <c r="A1142" s="38">
        <v>1130</v>
      </c>
      <c r="B1142" s="61"/>
      <c r="C1142" s="61"/>
      <c r="D1142" s="31">
        <v>832000605</v>
      </c>
      <c r="E1142" s="31">
        <v>216197161</v>
      </c>
      <c r="F1142" s="61" t="s">
        <v>1260</v>
      </c>
      <c r="G1142" s="33">
        <v>0</v>
      </c>
      <c r="H1142" s="33">
        <v>0</v>
      </c>
      <c r="I1142" s="3"/>
      <c r="J1142" s="3"/>
      <c r="K1142" s="3"/>
      <c r="L1142" s="3"/>
      <c r="M1142" s="3"/>
      <c r="N1142" s="3"/>
      <c r="O1142" s="3"/>
      <c r="P1142" s="34">
        <f t="shared" si="51"/>
        <v>0</v>
      </c>
      <c r="Q1142" s="35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/>
      <c r="X1142" s="3"/>
      <c r="Y1142" s="3">
        <v>0</v>
      </c>
      <c r="Z1142" s="3">
        <v>0</v>
      </c>
      <c r="AA1142" s="3">
        <v>0</v>
      </c>
      <c r="AB1142" s="3">
        <v>0</v>
      </c>
      <c r="AC1142" s="36">
        <f t="shared" si="52"/>
        <v>0</v>
      </c>
      <c r="AD1142" s="37">
        <f t="shared" si="53"/>
        <v>0</v>
      </c>
    </row>
    <row r="1143" spans="1:30" hidden="1" x14ac:dyDescent="0.25">
      <c r="A1143" s="29">
        <v>1131</v>
      </c>
      <c r="B1143" s="61"/>
      <c r="C1143" s="61"/>
      <c r="D1143" s="31">
        <v>832000219</v>
      </c>
      <c r="E1143" s="31">
        <v>216697666</v>
      </c>
      <c r="F1143" s="61" t="s">
        <v>1261</v>
      </c>
      <c r="G1143" s="33">
        <v>0</v>
      </c>
      <c r="H1143" s="33">
        <v>0</v>
      </c>
      <c r="I1143" s="3"/>
      <c r="J1143" s="3"/>
      <c r="K1143" s="3"/>
      <c r="L1143" s="3"/>
      <c r="M1143" s="3"/>
      <c r="N1143" s="3"/>
      <c r="O1143" s="3"/>
      <c r="P1143" s="34">
        <f t="shared" si="51"/>
        <v>0</v>
      </c>
      <c r="Q1143" s="35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/>
      <c r="X1143" s="3"/>
      <c r="Y1143" s="3">
        <v>0</v>
      </c>
      <c r="Z1143" s="3">
        <v>0</v>
      </c>
      <c r="AA1143" s="3">
        <v>0</v>
      </c>
      <c r="AB1143" s="3">
        <v>0</v>
      </c>
      <c r="AC1143" s="36">
        <f t="shared" si="52"/>
        <v>0</v>
      </c>
      <c r="AD1143" s="37">
        <f t="shared" si="53"/>
        <v>0</v>
      </c>
    </row>
    <row r="1144" spans="1:30" hidden="1" x14ac:dyDescent="0.25">
      <c r="A1144" s="38">
        <v>1132</v>
      </c>
      <c r="B1144" s="61"/>
      <c r="C1144" s="61"/>
      <c r="D1144" s="31">
        <v>892099305</v>
      </c>
      <c r="E1144" s="31">
        <v>210199001</v>
      </c>
      <c r="F1144" s="61" t="s">
        <v>1262</v>
      </c>
      <c r="G1144" s="33">
        <v>0</v>
      </c>
      <c r="H1144" s="33">
        <v>0</v>
      </c>
      <c r="I1144" s="3"/>
      <c r="J1144" s="3"/>
      <c r="K1144" s="3"/>
      <c r="L1144" s="3"/>
      <c r="M1144" s="3"/>
      <c r="N1144" s="3"/>
      <c r="O1144" s="3"/>
      <c r="P1144" s="34">
        <f t="shared" si="51"/>
        <v>0</v>
      </c>
      <c r="Q1144" s="35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/>
      <c r="X1144" s="3"/>
      <c r="Y1144" s="3">
        <v>0</v>
      </c>
      <c r="Z1144" s="3">
        <v>0</v>
      </c>
      <c r="AA1144" s="3">
        <v>0</v>
      </c>
      <c r="AB1144" s="3">
        <v>0</v>
      </c>
      <c r="AC1144" s="36">
        <f t="shared" si="52"/>
        <v>0</v>
      </c>
      <c r="AD1144" s="37">
        <f t="shared" si="53"/>
        <v>0</v>
      </c>
    </row>
    <row r="1145" spans="1:30" hidden="1" x14ac:dyDescent="0.25">
      <c r="A1145" s="29">
        <v>1133</v>
      </c>
      <c r="B1145" s="61"/>
      <c r="C1145" s="61"/>
      <c r="D1145" s="31">
        <v>800103308</v>
      </c>
      <c r="E1145" s="31">
        <v>212499524</v>
      </c>
      <c r="F1145" s="61" t="s">
        <v>1263</v>
      </c>
      <c r="G1145" s="33">
        <v>0</v>
      </c>
      <c r="H1145" s="33">
        <v>0</v>
      </c>
      <c r="I1145" s="3"/>
      <c r="J1145" s="3"/>
      <c r="K1145" s="3"/>
      <c r="L1145" s="3"/>
      <c r="M1145" s="3"/>
      <c r="N1145" s="3"/>
      <c r="O1145" s="3"/>
      <c r="P1145" s="34">
        <f t="shared" si="51"/>
        <v>0</v>
      </c>
      <c r="Q1145" s="35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/>
      <c r="X1145" s="3"/>
      <c r="Y1145" s="3">
        <v>0</v>
      </c>
      <c r="Z1145" s="3">
        <v>0</v>
      </c>
      <c r="AA1145" s="3">
        <v>0</v>
      </c>
      <c r="AB1145" s="3">
        <v>0</v>
      </c>
      <c r="AC1145" s="36">
        <f t="shared" si="52"/>
        <v>0</v>
      </c>
      <c r="AD1145" s="37">
        <f t="shared" si="53"/>
        <v>0</v>
      </c>
    </row>
    <row r="1146" spans="1:30" hidden="1" x14ac:dyDescent="0.25">
      <c r="A1146" s="38">
        <v>1134</v>
      </c>
      <c r="B1146" s="61"/>
      <c r="C1146" s="61"/>
      <c r="D1146" s="31">
        <v>800103318</v>
      </c>
      <c r="E1146" s="31">
        <v>212499624</v>
      </c>
      <c r="F1146" s="61" t="s">
        <v>1264</v>
      </c>
      <c r="G1146" s="33">
        <v>0</v>
      </c>
      <c r="H1146" s="33">
        <v>0</v>
      </c>
      <c r="I1146" s="3"/>
      <c r="J1146" s="3"/>
      <c r="K1146" s="3"/>
      <c r="L1146" s="3"/>
      <c r="M1146" s="3"/>
      <c r="N1146" s="3"/>
      <c r="O1146" s="3"/>
      <c r="P1146" s="34">
        <f t="shared" si="51"/>
        <v>0</v>
      </c>
      <c r="Q1146" s="35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/>
      <c r="X1146" s="3"/>
      <c r="Y1146" s="3">
        <v>0</v>
      </c>
      <c r="Z1146" s="3">
        <v>0</v>
      </c>
      <c r="AA1146" s="3">
        <v>0</v>
      </c>
      <c r="AB1146" s="3">
        <v>0</v>
      </c>
      <c r="AC1146" s="36">
        <f t="shared" si="52"/>
        <v>0</v>
      </c>
      <c r="AD1146" s="37">
        <f t="shared" si="53"/>
        <v>0</v>
      </c>
    </row>
    <row r="1147" spans="1:30" ht="15.75" hidden="1" thickBot="1" x14ac:dyDescent="0.3">
      <c r="A1147" s="63">
        <v>1135</v>
      </c>
      <c r="B1147" s="64"/>
      <c r="C1147" s="64"/>
      <c r="D1147" s="65">
        <v>842000017</v>
      </c>
      <c r="E1147" s="31">
        <v>217399773</v>
      </c>
      <c r="F1147" s="64" t="s">
        <v>1265</v>
      </c>
      <c r="G1147" s="33">
        <v>0</v>
      </c>
      <c r="H1147" s="33">
        <v>0</v>
      </c>
      <c r="I1147" s="66"/>
      <c r="J1147" s="66"/>
      <c r="K1147" s="66"/>
      <c r="L1147" s="66"/>
      <c r="M1147" s="66"/>
      <c r="N1147" s="66"/>
      <c r="O1147" s="66"/>
      <c r="P1147" s="67">
        <f t="shared" si="51"/>
        <v>0</v>
      </c>
      <c r="Q1147" s="35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66"/>
      <c r="X1147" s="66"/>
      <c r="Y1147" s="3">
        <v>0</v>
      </c>
      <c r="Z1147" s="3">
        <v>0</v>
      </c>
      <c r="AA1147" s="3">
        <v>0</v>
      </c>
      <c r="AB1147" s="3">
        <v>0</v>
      </c>
      <c r="AC1147" s="36">
        <f t="shared" si="52"/>
        <v>0</v>
      </c>
      <c r="AD1147" s="37">
        <f t="shared" si="53"/>
        <v>0</v>
      </c>
    </row>
    <row r="1148" spans="1:30" ht="15.75" thickBot="1" x14ac:dyDescent="0.3">
      <c r="A1148" s="71" t="s">
        <v>5</v>
      </c>
      <c r="B1148" s="72"/>
      <c r="C1148" s="72"/>
      <c r="D1148" s="72"/>
      <c r="E1148" s="72"/>
      <c r="F1148" s="72"/>
      <c r="G1148" s="73">
        <f t="shared" ref="G1148:AD1148" si="54">SUM(G13:G1147)</f>
        <v>29057475520871</v>
      </c>
      <c r="H1148" s="73">
        <f t="shared" si="54"/>
        <v>319937729906</v>
      </c>
      <c r="I1148" s="73">
        <f t="shared" si="54"/>
        <v>0</v>
      </c>
      <c r="J1148" s="73">
        <f t="shared" si="54"/>
        <v>0</v>
      </c>
      <c r="K1148" s="73">
        <f>SUM(K13:K1147)</f>
        <v>0</v>
      </c>
      <c r="L1148" s="73">
        <f>SUM(L13:L1147)</f>
        <v>0</v>
      </c>
      <c r="M1148" s="73">
        <f>SUM(M13:M1147)</f>
        <v>0</v>
      </c>
      <c r="N1148" s="74">
        <f>SUM(N13:N1147)</f>
        <v>0</v>
      </c>
      <c r="O1148" s="75">
        <f>SUM(O13:O1147)</f>
        <v>0</v>
      </c>
      <c r="P1148" s="76">
        <f t="shared" si="54"/>
        <v>29377413250777</v>
      </c>
      <c r="Q1148" s="77">
        <v>37953841692760</v>
      </c>
      <c r="R1148" s="73">
        <f t="shared" si="54"/>
        <v>2559171249334</v>
      </c>
      <c r="S1148" s="73">
        <f>SUM(S13:S1147)</f>
        <v>251706278546</v>
      </c>
      <c r="T1148" s="73">
        <f t="shared" si="54"/>
        <v>32410209107</v>
      </c>
      <c r="U1148" s="78">
        <f>SUM(U13:U1147)</f>
        <v>83043082700</v>
      </c>
      <c r="V1148" s="73">
        <f>SUM(V13:V1147)</f>
        <v>83043082655</v>
      </c>
      <c r="W1148" s="73">
        <f t="shared" si="54"/>
        <v>0</v>
      </c>
      <c r="X1148" s="73">
        <f t="shared" si="54"/>
        <v>0</v>
      </c>
      <c r="Y1148" s="73">
        <f t="shared" si="54"/>
        <v>157423079151</v>
      </c>
      <c r="Z1148" s="79">
        <f>SUM(Z13:Z1147)</f>
        <v>102124650380</v>
      </c>
      <c r="AA1148" s="73">
        <f>SUM(AA13:AA1147)</f>
        <v>72325137593</v>
      </c>
      <c r="AB1148" s="73">
        <f>SUBTOTAL(9,AB13:AB1147)</f>
        <v>186966635430</v>
      </c>
      <c r="AC1148" s="80">
        <f>SUM(AC13:AC1147)</f>
        <v>3341246769466</v>
      </c>
      <c r="AD1148" s="81">
        <f t="shared" si="54"/>
        <v>26237667094789</v>
      </c>
    </row>
    <row r="1149" spans="1:30" customFormat="1" x14ac:dyDescent="0.25">
      <c r="N1149" s="82"/>
      <c r="O1149" s="82"/>
      <c r="P1149" s="83"/>
      <c r="Q1149" s="83"/>
      <c r="R1149" s="82"/>
      <c r="S1149" s="84"/>
      <c r="T1149" s="85"/>
      <c r="U1149" s="85"/>
      <c r="V1149" s="85"/>
      <c r="W1149" s="86"/>
      <c r="X1149" s="84"/>
      <c r="Y1149" s="84"/>
      <c r="Z1149" s="84"/>
      <c r="AA1149" s="84"/>
      <c r="AB1149" s="84"/>
      <c r="AC1149" s="87"/>
      <c r="AD1149" s="83"/>
    </row>
    <row r="1150" spans="1:30" x14ac:dyDescent="0.25">
      <c r="G1150" s="83"/>
      <c r="H1150" s="4"/>
      <c r="I1150" s="84"/>
      <c r="J1150" s="83"/>
      <c r="N1150" s="84"/>
      <c r="O1150" s="84"/>
      <c r="P1150" s="83"/>
      <c r="Q1150" s="83"/>
      <c r="U1150" s="83"/>
      <c r="V1150" s="85"/>
      <c r="Y1150" s="85"/>
      <c r="Z1150" s="86"/>
      <c r="AA1150" s="86"/>
      <c r="AB1150" s="86"/>
      <c r="AD1150" s="4"/>
    </row>
    <row r="1151" spans="1:30" x14ac:dyDescent="0.25">
      <c r="J1151" s="4"/>
      <c r="Q1151" s="83"/>
      <c r="AD1151" s="84"/>
    </row>
    <row r="1152" spans="1:30" x14ac:dyDescent="0.25">
      <c r="J1152" s="83"/>
      <c r="AD1152" s="83"/>
    </row>
  </sheetData>
  <autoFilter ref="A12:AD1147" xr:uid="{ED532B3D-6CA8-4FDF-81F4-00D4D9AC67F7}">
    <filterColumn colId="27">
      <filters>
        <filter val="$ 232.261.475,00"/>
        <filter val="$ 37.012.484.708,00"/>
        <filter val="$ 38.785.699.133,00"/>
        <filter val="$ 41.559.750.885,00"/>
        <filter val="$ 69.376.439.229,00"/>
      </filters>
    </filterColumn>
  </autoFilter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4F29-2A74-4E0C-9DE2-F403BEAA43C4}">
  <dimension ref="A1:AE1152"/>
  <sheetViews>
    <sheetView topLeftCell="Z1" workbookViewId="0">
      <selection activeCell="Z12" sqref="A12:XFD12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0.85546875" customWidth="1"/>
    <col min="30" max="30" width="25" customWidth="1"/>
    <col min="31" max="31" width="25.42578125" style="19" customWidth="1"/>
    <col min="32" max="16384" width="11.42578125" style="19"/>
  </cols>
  <sheetData>
    <row r="1" spans="1:31" s="15" customFormat="1" x14ac:dyDescent="0.25">
      <c r="A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1" s="15" customFormat="1" x14ac:dyDescent="0.25">
      <c r="A2" s="14"/>
      <c r="B2" s="1" t="s">
        <v>0</v>
      </c>
      <c r="C2" s="1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1" s="15" customFormat="1" x14ac:dyDescent="0.25">
      <c r="A3" s="14"/>
      <c r="B3" s="2" t="s">
        <v>1</v>
      </c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1" s="15" customFormat="1" x14ac:dyDescent="0.25">
      <c r="A4" s="14"/>
      <c r="B4" s="2" t="s">
        <v>2</v>
      </c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1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1" s="15" customFormat="1" ht="33" customHeight="1" thickBot="1" x14ac:dyDescent="0.3">
      <c r="A6" s="14"/>
      <c r="B6" s="14"/>
      <c r="C6" s="14"/>
      <c r="D6" s="14" t="s">
        <v>59</v>
      </c>
      <c r="E6" s="14"/>
      <c r="F6" s="175" t="s">
        <v>60</v>
      </c>
      <c r="G6" s="176"/>
      <c r="H6" s="176"/>
      <c r="I6" s="176"/>
      <c r="J6" s="176"/>
      <c r="K6" s="176"/>
      <c r="L6" s="176"/>
      <c r="M6" s="176"/>
      <c r="N6" s="176"/>
      <c r="O6" s="176"/>
      <c r="P6" s="177"/>
      <c r="Q6" s="16"/>
      <c r="R6" s="2"/>
      <c r="S6" s="2" t="s">
        <v>3</v>
      </c>
      <c r="T6" s="178" t="s">
        <v>1386</v>
      </c>
      <c r="U6" s="179"/>
      <c r="V6" s="14"/>
      <c r="W6" s="14"/>
      <c r="X6" s="14"/>
      <c r="Y6" s="14"/>
      <c r="Z6" s="14"/>
      <c r="AA6" s="14"/>
      <c r="AB6" s="14"/>
      <c r="AC6" s="14"/>
      <c r="AD6" s="14"/>
    </row>
    <row r="7" spans="1:31" s="15" customFormat="1" ht="15.75" thickBot="1" x14ac:dyDescent="0.3">
      <c r="A7" s="14"/>
      <c r="B7" s="14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4"/>
      <c r="W7" s="14"/>
      <c r="X7" s="14"/>
      <c r="Y7" s="14"/>
      <c r="Z7" s="14"/>
      <c r="AA7" s="14"/>
      <c r="AB7" s="14"/>
      <c r="AC7" s="14"/>
      <c r="AD7" s="14"/>
    </row>
    <row r="8" spans="1:31" s="15" customFormat="1" ht="15.75" thickBot="1" x14ac:dyDescent="0.3">
      <c r="A8" s="14"/>
      <c r="B8" s="14"/>
      <c r="C8" s="14"/>
      <c r="D8" s="17" t="s">
        <v>62</v>
      </c>
      <c r="E8" s="17"/>
      <c r="F8" s="180" t="s">
        <v>63</v>
      </c>
      <c r="G8" s="181"/>
      <c r="H8" s="181"/>
      <c r="I8" s="181"/>
      <c r="J8" s="181"/>
      <c r="K8" s="181"/>
      <c r="L8" s="181"/>
      <c r="M8" s="181"/>
      <c r="N8" s="181"/>
      <c r="O8" s="181"/>
      <c r="P8" s="182"/>
      <c r="Q8" s="18"/>
      <c r="R8" s="2"/>
      <c r="S8" s="2"/>
      <c r="T8" s="2"/>
      <c r="U8" s="2"/>
      <c r="V8" s="14"/>
      <c r="W8" s="14"/>
      <c r="X8" s="14"/>
      <c r="Y8" s="14"/>
      <c r="Z8" s="14"/>
      <c r="AA8" s="14"/>
      <c r="AB8" s="14"/>
      <c r="AC8" s="14"/>
      <c r="AD8" s="14"/>
    </row>
    <row r="9" spans="1:3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1" ht="45" x14ac:dyDescent="0.25">
      <c r="A11" s="183" t="s">
        <v>64</v>
      </c>
      <c r="B11" s="185" t="s">
        <v>65</v>
      </c>
      <c r="C11" s="21" t="s">
        <v>1277</v>
      </c>
      <c r="D11" s="185" t="s">
        <v>66</v>
      </c>
      <c r="E11" s="21" t="s">
        <v>1270</v>
      </c>
      <c r="F11" s="187" t="s">
        <v>67</v>
      </c>
      <c r="G11" s="22" t="s">
        <v>1267</v>
      </c>
      <c r="H11" s="22" t="s">
        <v>1268</v>
      </c>
      <c r="I11" s="22" t="s">
        <v>70</v>
      </c>
      <c r="J11" s="22" t="s">
        <v>71</v>
      </c>
      <c r="K11" s="22" t="s">
        <v>72</v>
      </c>
      <c r="L11" s="22" t="s">
        <v>73</v>
      </c>
      <c r="M11" s="22" t="s">
        <v>74</v>
      </c>
      <c r="N11" s="22" t="s">
        <v>75</v>
      </c>
      <c r="O11" s="22" t="s">
        <v>76</v>
      </c>
      <c r="P11" s="23" t="s">
        <v>77</v>
      </c>
      <c r="Q11" s="24" t="s">
        <v>1387</v>
      </c>
      <c r="R11" s="25" t="s">
        <v>79</v>
      </c>
      <c r="S11" s="24" t="s">
        <v>80</v>
      </c>
      <c r="T11" s="24" t="s">
        <v>81</v>
      </c>
      <c r="U11" s="24" t="s">
        <v>82</v>
      </c>
      <c r="V11" s="24" t="s">
        <v>83</v>
      </c>
      <c r="W11" s="26" t="s">
        <v>84</v>
      </c>
      <c r="X11" s="26" t="s">
        <v>85</v>
      </c>
      <c r="Y11" s="26" t="s">
        <v>86</v>
      </c>
      <c r="Z11" s="26" t="s">
        <v>87</v>
      </c>
      <c r="AA11" s="26" t="s">
        <v>88</v>
      </c>
      <c r="AB11" s="26" t="s">
        <v>1388</v>
      </c>
      <c r="AC11" s="24" t="s">
        <v>1389</v>
      </c>
      <c r="AD11" s="27" t="s">
        <v>1390</v>
      </c>
    </row>
    <row r="12" spans="1:31" ht="30" x14ac:dyDescent="0.25">
      <c r="A12" s="184"/>
      <c r="B12" s="186"/>
      <c r="C12" s="28"/>
      <c r="D12" s="186"/>
      <c r="E12" s="28"/>
      <c r="F12" s="188"/>
      <c r="G12" s="22" t="s">
        <v>91</v>
      </c>
      <c r="H12" s="22" t="s">
        <v>92</v>
      </c>
      <c r="I12" s="22" t="s">
        <v>93</v>
      </c>
      <c r="J12" s="22" t="s">
        <v>94</v>
      </c>
      <c r="K12" s="22" t="s">
        <v>95</v>
      </c>
      <c r="L12" s="22" t="s">
        <v>96</v>
      </c>
      <c r="M12" s="22" t="s">
        <v>97</v>
      </c>
      <c r="N12" s="22" t="s">
        <v>98</v>
      </c>
      <c r="O12" s="22" t="s">
        <v>99</v>
      </c>
      <c r="P12" s="23" t="s">
        <v>100</v>
      </c>
      <c r="Q12" s="24" t="s">
        <v>101</v>
      </c>
      <c r="R12" s="24" t="s">
        <v>102</v>
      </c>
      <c r="S12" s="24" t="s">
        <v>103</v>
      </c>
      <c r="T12" s="26" t="s">
        <v>104</v>
      </c>
      <c r="U12" s="26" t="s">
        <v>105</v>
      </c>
      <c r="V12" s="26" t="s">
        <v>106</v>
      </c>
      <c r="W12" s="26" t="s">
        <v>107</v>
      </c>
      <c r="X12" s="26" t="s">
        <v>108</v>
      </c>
      <c r="Y12" s="26" t="s">
        <v>109</v>
      </c>
      <c r="Z12" s="26" t="s">
        <v>110</v>
      </c>
      <c r="AA12" s="26" t="s">
        <v>111</v>
      </c>
      <c r="AB12" s="26" t="s">
        <v>1391</v>
      </c>
      <c r="AC12" s="24" t="s">
        <v>1392</v>
      </c>
      <c r="AD12" s="27" t="s">
        <v>1393</v>
      </c>
    </row>
    <row r="13" spans="1:31" x14ac:dyDescent="0.25">
      <c r="A13" s="29">
        <v>1</v>
      </c>
      <c r="B13" s="30" t="s">
        <v>114</v>
      </c>
      <c r="C13" s="30" t="s">
        <v>1308</v>
      </c>
      <c r="D13" s="31">
        <v>899999336</v>
      </c>
      <c r="E13" s="31">
        <v>119191000</v>
      </c>
      <c r="F13" s="32" t="s">
        <v>115</v>
      </c>
      <c r="G13" s="33">
        <v>117959067371</v>
      </c>
      <c r="H13" s="33">
        <v>0</v>
      </c>
      <c r="I13" s="3"/>
      <c r="J13" s="3"/>
      <c r="K13" s="3"/>
      <c r="L13" s="3"/>
      <c r="M13" s="3"/>
      <c r="N13" s="3"/>
      <c r="O13" s="3"/>
      <c r="P13" s="34">
        <f>SUM(G13:N13)</f>
        <v>117959067371</v>
      </c>
      <c r="Q13" s="35">
        <f>IFERROR(VLOOKUP(D13,ENERO!$D$13:$AC$1147,26,0),0)</f>
        <v>10277459683</v>
      </c>
      <c r="R13" s="3">
        <v>7544761772</v>
      </c>
      <c r="S13" s="3">
        <v>4023095257</v>
      </c>
      <c r="T13" s="3">
        <v>0</v>
      </c>
      <c r="U13" s="3">
        <v>160321575</v>
      </c>
      <c r="V13" s="3">
        <v>160321575</v>
      </c>
      <c r="W13" s="3"/>
      <c r="X13" s="3"/>
      <c r="Y13" s="3">
        <v>478911985</v>
      </c>
      <c r="Z13" s="3">
        <v>223725390</v>
      </c>
      <c r="AA13" s="3">
        <v>158443329</v>
      </c>
      <c r="AB13" s="3"/>
      <c r="AC13" s="36">
        <f>SUM(R13:AA13)</f>
        <v>12749580883</v>
      </c>
      <c r="AD13" s="37">
        <f>+P13-Q13+AB13-AC13</f>
        <v>94932026805</v>
      </c>
      <c r="AE13" s="144"/>
    </row>
    <row r="14" spans="1:31" x14ac:dyDescent="0.25">
      <c r="A14" s="29">
        <v>2</v>
      </c>
      <c r="B14" s="30" t="s">
        <v>116</v>
      </c>
      <c r="C14" s="88" t="s">
        <v>1278</v>
      </c>
      <c r="D14" s="31">
        <v>890900286</v>
      </c>
      <c r="E14" s="31">
        <v>110505000</v>
      </c>
      <c r="F14" s="32" t="s">
        <v>117</v>
      </c>
      <c r="G14" s="33">
        <v>1425966878206</v>
      </c>
      <c r="H14" s="33">
        <v>32122525525</v>
      </c>
      <c r="I14" s="3"/>
      <c r="J14" s="3"/>
      <c r="K14" s="3"/>
      <c r="L14" s="3"/>
      <c r="M14" s="3"/>
      <c r="N14" s="3"/>
      <c r="O14" s="3"/>
      <c r="P14" s="34">
        <f t="shared" ref="P14:P77" si="0">SUM(G14:N14)</f>
        <v>1458089403731</v>
      </c>
      <c r="Q14" s="35">
        <f>IFERROR(VLOOKUP(D14,ENERO!$D$13:$AC$1147,26,0),0)</f>
        <v>176886144274</v>
      </c>
      <c r="R14" s="3">
        <v>177058492707</v>
      </c>
      <c r="S14" s="3">
        <v>13124136183</v>
      </c>
      <c r="T14" s="3">
        <v>3212252553</v>
      </c>
      <c r="U14" s="3">
        <v>5155692481</v>
      </c>
      <c r="V14" s="3">
        <v>5155692480</v>
      </c>
      <c r="W14" s="3"/>
      <c r="X14" s="3"/>
      <c r="Y14" s="3">
        <v>12790301481</v>
      </c>
      <c r="Z14" s="3">
        <v>6413662112</v>
      </c>
      <c r="AA14" s="3">
        <v>4542184409</v>
      </c>
      <c r="AB14" s="3"/>
      <c r="AC14" s="36">
        <f t="shared" ref="AC14:AC77" si="1">SUM(R14:AA14)</f>
        <v>227452414406</v>
      </c>
      <c r="AD14" s="37">
        <f>+P14-Q14-AC14</f>
        <v>1053750845051</v>
      </c>
      <c r="AE14" s="144"/>
    </row>
    <row r="15" spans="1:31" x14ac:dyDescent="0.25">
      <c r="A15" s="29">
        <v>3</v>
      </c>
      <c r="B15" s="30" t="s">
        <v>118</v>
      </c>
      <c r="C15" s="30" t="s">
        <v>1304</v>
      </c>
      <c r="D15" s="31">
        <v>800102838</v>
      </c>
      <c r="E15" s="31">
        <v>118181000</v>
      </c>
      <c r="F15" s="32" t="s">
        <v>119</v>
      </c>
      <c r="G15" s="33">
        <v>345099755138</v>
      </c>
      <c r="H15" s="33">
        <v>413039616</v>
      </c>
      <c r="I15" s="3"/>
      <c r="J15" s="3"/>
      <c r="K15" s="3"/>
      <c r="L15" s="3"/>
      <c r="M15" s="3"/>
      <c r="N15" s="3"/>
      <c r="O15" s="3"/>
      <c r="P15" s="34">
        <f t="shared" si="0"/>
        <v>345512794754</v>
      </c>
      <c r="Q15" s="35">
        <f>IFERROR(VLOOKUP(D15,ENERO!$D$13:$AC$1147,26,0),0)</f>
        <v>28530385481</v>
      </c>
      <c r="R15" s="3">
        <v>28369811161</v>
      </c>
      <c r="S15" s="3">
        <v>1057780469</v>
      </c>
      <c r="T15" s="3">
        <v>41303962</v>
      </c>
      <c r="U15" s="3">
        <v>798291377</v>
      </c>
      <c r="V15" s="3">
        <v>798291376</v>
      </c>
      <c r="W15" s="3"/>
      <c r="X15" s="3"/>
      <c r="Y15" s="3">
        <v>2004718537</v>
      </c>
      <c r="Z15" s="3">
        <v>993071479</v>
      </c>
      <c r="AA15" s="3">
        <v>703297696</v>
      </c>
      <c r="AB15" s="3"/>
      <c r="AC15" s="36">
        <f t="shared" si="1"/>
        <v>34766566057</v>
      </c>
      <c r="AD15" s="37">
        <f t="shared" ref="AD15:AD78" si="2">+P15-Q15+AB15-AC15</f>
        <v>282215843216</v>
      </c>
      <c r="AE15" s="144"/>
    </row>
    <row r="16" spans="1:31" x14ac:dyDescent="0.25">
      <c r="A16" s="38">
        <v>4</v>
      </c>
      <c r="B16" s="30" t="s">
        <v>120</v>
      </c>
      <c r="C16" s="30" t="s">
        <v>1279</v>
      </c>
      <c r="D16" s="31">
        <v>890102006</v>
      </c>
      <c r="E16" s="31">
        <v>110808000</v>
      </c>
      <c r="F16" s="32" t="s">
        <v>121</v>
      </c>
      <c r="G16" s="33">
        <v>383238250312</v>
      </c>
      <c r="H16" s="33">
        <v>12474279028</v>
      </c>
      <c r="I16" s="3"/>
      <c r="J16" s="3"/>
      <c r="K16" s="3"/>
      <c r="L16" s="3"/>
      <c r="M16" s="3"/>
      <c r="N16" s="3"/>
      <c r="O16" s="3"/>
      <c r="P16" s="34">
        <f t="shared" si="0"/>
        <v>395712529340</v>
      </c>
      <c r="Q16" s="35">
        <f>IFERROR(VLOOKUP(D16,ENERO!$D$13:$AC$1147,26,0),0)</f>
        <v>44963578463</v>
      </c>
      <c r="R16" s="3">
        <v>43090470600</v>
      </c>
      <c r="S16" s="3">
        <v>1722350127</v>
      </c>
      <c r="T16" s="3">
        <v>1247427903</v>
      </c>
      <c r="U16" s="3">
        <v>1254556519</v>
      </c>
      <c r="V16" s="3">
        <v>1254556518</v>
      </c>
      <c r="W16" s="3"/>
      <c r="X16" s="3"/>
      <c r="Y16" s="3">
        <v>3119560164</v>
      </c>
      <c r="Z16" s="3">
        <v>1560663604</v>
      </c>
      <c r="AA16" s="3">
        <v>1105268997</v>
      </c>
      <c r="AB16" s="3"/>
      <c r="AC16" s="36">
        <f t="shared" si="1"/>
        <v>54354854432</v>
      </c>
      <c r="AD16" s="37">
        <f t="shared" si="2"/>
        <v>296394096445</v>
      </c>
      <c r="AE16" s="144"/>
    </row>
    <row r="17" spans="1:31" x14ac:dyDescent="0.25">
      <c r="A17" s="29">
        <v>5</v>
      </c>
      <c r="B17" s="30" t="s">
        <v>122</v>
      </c>
      <c r="C17" s="30" t="s">
        <v>1280</v>
      </c>
      <c r="D17" s="31">
        <v>890480059</v>
      </c>
      <c r="E17" s="31">
        <v>111313000</v>
      </c>
      <c r="F17" s="32" t="s">
        <v>123</v>
      </c>
      <c r="G17" s="33">
        <v>873747229967</v>
      </c>
      <c r="H17" s="33">
        <v>9893940338</v>
      </c>
      <c r="I17" s="3"/>
      <c r="J17" s="3"/>
      <c r="K17" s="3"/>
      <c r="L17" s="3"/>
      <c r="M17" s="3"/>
      <c r="N17" s="3"/>
      <c r="O17" s="3"/>
      <c r="P17" s="34">
        <f t="shared" si="0"/>
        <v>883641170305</v>
      </c>
      <c r="Q17" s="35">
        <f>IFERROR(VLOOKUP(D17,ENERO!$D$13:$AC$1147,26,0),0)</f>
        <v>95135703483</v>
      </c>
      <c r="R17" s="3">
        <v>93091565028</v>
      </c>
      <c r="S17" s="3">
        <v>1376305656</v>
      </c>
      <c r="T17" s="3">
        <v>989394034</v>
      </c>
      <c r="U17" s="3">
        <v>2668389052</v>
      </c>
      <c r="V17" s="3">
        <v>2668389051</v>
      </c>
      <c r="W17" s="3"/>
      <c r="X17" s="3"/>
      <c r="Y17" s="3">
        <v>6641823383</v>
      </c>
      <c r="Z17" s="3">
        <v>3319465973</v>
      </c>
      <c r="AA17" s="3">
        <v>2350860761</v>
      </c>
      <c r="AB17" s="3"/>
      <c r="AC17" s="36">
        <f t="shared" si="1"/>
        <v>113106192938</v>
      </c>
      <c r="AD17" s="37">
        <f t="shared" si="2"/>
        <v>675399273884</v>
      </c>
      <c r="AE17" s="144"/>
    </row>
    <row r="18" spans="1:31" x14ac:dyDescent="0.25">
      <c r="A18" s="38">
        <v>6</v>
      </c>
      <c r="B18" s="30" t="s">
        <v>124</v>
      </c>
      <c r="C18" s="30" t="s">
        <v>1281</v>
      </c>
      <c r="D18" s="31">
        <v>891800498</v>
      </c>
      <c r="E18" s="31">
        <v>111515000</v>
      </c>
      <c r="F18" s="32" t="s">
        <v>125</v>
      </c>
      <c r="G18" s="33">
        <v>632093314227</v>
      </c>
      <c r="H18" s="33">
        <v>19907346640</v>
      </c>
      <c r="I18" s="3"/>
      <c r="J18" s="3"/>
      <c r="K18" s="3"/>
      <c r="L18" s="3"/>
      <c r="M18" s="3"/>
      <c r="N18" s="3"/>
      <c r="O18" s="3"/>
      <c r="P18" s="34">
        <f t="shared" si="0"/>
        <v>652000660867</v>
      </c>
      <c r="Q18" s="35">
        <f>IFERROR(VLOOKUP(D18,ENERO!$D$13:$AC$1147,26,0),0)</f>
        <v>83100376093</v>
      </c>
      <c r="R18" s="3">
        <v>83528812137</v>
      </c>
      <c r="S18" s="3">
        <v>1219054493</v>
      </c>
      <c r="T18" s="3">
        <v>1990734664</v>
      </c>
      <c r="U18" s="3">
        <v>2365122831</v>
      </c>
      <c r="V18" s="3">
        <v>2365122831</v>
      </c>
      <c r="W18" s="3"/>
      <c r="X18" s="3"/>
      <c r="Y18" s="3">
        <v>5845751517</v>
      </c>
      <c r="Z18" s="3">
        <v>2942203932</v>
      </c>
      <c r="AA18" s="3">
        <v>2083682083</v>
      </c>
      <c r="AB18" s="3"/>
      <c r="AC18" s="36">
        <f t="shared" si="1"/>
        <v>102340484488</v>
      </c>
      <c r="AD18" s="37">
        <f t="shared" si="2"/>
        <v>466559800286</v>
      </c>
      <c r="AE18" s="144"/>
    </row>
    <row r="19" spans="1:31" x14ac:dyDescent="0.25">
      <c r="A19" s="29">
        <v>7</v>
      </c>
      <c r="B19" s="30" t="s">
        <v>126</v>
      </c>
      <c r="C19" s="30" t="s">
        <v>1282</v>
      </c>
      <c r="D19" s="31">
        <v>890801052</v>
      </c>
      <c r="E19" s="31">
        <v>111717000</v>
      </c>
      <c r="F19" s="32" t="s">
        <v>127</v>
      </c>
      <c r="G19" s="33">
        <v>349026330246</v>
      </c>
      <c r="H19" s="33">
        <v>0</v>
      </c>
      <c r="I19" s="3"/>
      <c r="J19" s="3"/>
      <c r="K19" s="3"/>
      <c r="L19" s="3"/>
      <c r="M19" s="3"/>
      <c r="N19" s="3"/>
      <c r="O19" s="3"/>
      <c r="P19" s="34">
        <f t="shared" si="0"/>
        <v>349026330246</v>
      </c>
      <c r="Q19" s="35">
        <f>IFERROR(VLOOKUP(D19,ENERO!$D$13:$AC$1147,26,0),0)</f>
        <v>43630438314</v>
      </c>
      <c r="R19" s="3">
        <v>45627976539</v>
      </c>
      <c r="S19" s="3">
        <v>1204347287</v>
      </c>
      <c r="T19" s="3">
        <v>0</v>
      </c>
      <c r="U19" s="3">
        <v>1350697876</v>
      </c>
      <c r="V19" s="3">
        <v>1350697875</v>
      </c>
      <c r="W19" s="3"/>
      <c r="X19" s="3"/>
      <c r="Y19" s="3">
        <v>3359289822</v>
      </c>
      <c r="Z19" s="3">
        <v>1680263092</v>
      </c>
      <c r="AA19" s="3">
        <v>1189969894</v>
      </c>
      <c r="AB19" s="3"/>
      <c r="AC19" s="36">
        <f t="shared" si="1"/>
        <v>55763242385</v>
      </c>
      <c r="AD19" s="37">
        <f t="shared" si="2"/>
        <v>249632649547</v>
      </c>
      <c r="AE19" s="144"/>
    </row>
    <row r="20" spans="1:31" x14ac:dyDescent="0.25">
      <c r="A20" s="38">
        <v>8</v>
      </c>
      <c r="B20" s="30" t="s">
        <v>128</v>
      </c>
      <c r="C20" s="30" t="s">
        <v>1283</v>
      </c>
      <c r="D20" s="31">
        <v>800091594</v>
      </c>
      <c r="E20" s="31">
        <v>111818000</v>
      </c>
      <c r="F20" s="32" t="s">
        <v>129</v>
      </c>
      <c r="G20" s="33">
        <v>209007160756</v>
      </c>
      <c r="H20" s="33">
        <v>0</v>
      </c>
      <c r="I20" s="3"/>
      <c r="J20" s="3"/>
      <c r="K20" s="3"/>
      <c r="L20" s="3"/>
      <c r="M20" s="3"/>
      <c r="N20" s="3"/>
      <c r="O20" s="3"/>
      <c r="P20" s="34">
        <f t="shared" si="0"/>
        <v>209007160756</v>
      </c>
      <c r="Q20" s="35">
        <f>IFERROR(VLOOKUP(D20,ENERO!$D$13:$AC$1147,26,0),0)</f>
        <v>28500803166</v>
      </c>
      <c r="R20" s="3">
        <v>30900675745</v>
      </c>
      <c r="S20" s="3">
        <v>904477315</v>
      </c>
      <c r="T20" s="3">
        <v>0</v>
      </c>
      <c r="U20" s="3">
        <v>871078256</v>
      </c>
      <c r="V20" s="3">
        <v>871078256</v>
      </c>
      <c r="W20" s="3"/>
      <c r="X20" s="3"/>
      <c r="Y20" s="3">
        <v>2176324682</v>
      </c>
      <c r="Z20" s="3">
        <v>1083618084</v>
      </c>
      <c r="AA20" s="3">
        <v>767423210</v>
      </c>
      <c r="AB20" s="3"/>
      <c r="AC20" s="36">
        <f t="shared" si="1"/>
        <v>37574675548</v>
      </c>
      <c r="AD20" s="37">
        <f t="shared" si="2"/>
        <v>142931682042</v>
      </c>
      <c r="AE20" s="144"/>
    </row>
    <row r="21" spans="1:31" x14ac:dyDescent="0.25">
      <c r="A21" s="39">
        <v>9</v>
      </c>
      <c r="B21" s="40" t="s">
        <v>130</v>
      </c>
      <c r="C21" s="40" t="s">
        <v>1284</v>
      </c>
      <c r="D21" s="31">
        <v>892099216</v>
      </c>
      <c r="E21" s="31">
        <v>118585000</v>
      </c>
      <c r="F21" s="32" t="s">
        <v>131</v>
      </c>
      <c r="G21" s="33">
        <v>304997913053</v>
      </c>
      <c r="H21" s="33">
        <v>671751447</v>
      </c>
      <c r="I21" s="3"/>
      <c r="J21" s="3"/>
      <c r="K21" s="3"/>
      <c r="L21" s="3"/>
      <c r="M21" s="3"/>
      <c r="N21" s="3"/>
      <c r="O21" s="3"/>
      <c r="P21" s="34">
        <f t="shared" si="0"/>
        <v>305669664500</v>
      </c>
      <c r="Q21" s="35">
        <f>IFERROR(VLOOKUP(D21,ENERO!$D$13:$AC$1147,26,0),0)</f>
        <v>25229401645</v>
      </c>
      <c r="R21" s="3">
        <v>23755586742</v>
      </c>
      <c r="S21" s="3">
        <v>1683225901</v>
      </c>
      <c r="T21" s="3">
        <v>67175145</v>
      </c>
      <c r="U21" s="3">
        <v>691977390</v>
      </c>
      <c r="V21" s="3">
        <v>691977389</v>
      </c>
      <c r="W21" s="3"/>
      <c r="X21" s="3"/>
      <c r="Y21" s="3">
        <v>1726285668</v>
      </c>
      <c r="Z21" s="3">
        <v>860817278</v>
      </c>
      <c r="AA21" s="3">
        <v>609634675</v>
      </c>
      <c r="AB21" s="3"/>
      <c r="AC21" s="36">
        <f t="shared" si="1"/>
        <v>30086680188</v>
      </c>
      <c r="AD21" s="37">
        <f t="shared" si="2"/>
        <v>250353582667</v>
      </c>
      <c r="AE21" s="144"/>
    </row>
    <row r="22" spans="1:31" x14ac:dyDescent="0.25">
      <c r="A22" s="38">
        <v>10</v>
      </c>
      <c r="B22" s="30" t="s">
        <v>132</v>
      </c>
      <c r="C22" s="30" t="s">
        <v>1285</v>
      </c>
      <c r="D22" s="31">
        <v>891580016</v>
      </c>
      <c r="E22" s="31">
        <v>111919000</v>
      </c>
      <c r="F22" s="32" t="s">
        <v>133</v>
      </c>
      <c r="G22" s="33">
        <v>979501836286</v>
      </c>
      <c r="H22" s="33">
        <v>9777216692</v>
      </c>
      <c r="I22" s="3"/>
      <c r="J22" s="3"/>
      <c r="K22" s="3"/>
      <c r="L22" s="3"/>
      <c r="M22" s="3"/>
      <c r="N22" s="3"/>
      <c r="O22" s="3"/>
      <c r="P22" s="34">
        <f t="shared" si="0"/>
        <v>989279052978</v>
      </c>
      <c r="Q22" s="35">
        <f>IFERROR(VLOOKUP(D22,ENERO!$D$13:$AC$1147,26,0),0)</f>
        <v>132850815025</v>
      </c>
      <c r="R22" s="3">
        <v>116507869152</v>
      </c>
      <c r="S22" s="3">
        <v>37217558799</v>
      </c>
      <c r="T22" s="3">
        <v>979359411</v>
      </c>
      <c r="U22" s="3">
        <v>3264654596</v>
      </c>
      <c r="V22" s="3">
        <v>3264654596</v>
      </c>
      <c r="W22" s="3"/>
      <c r="X22" s="3"/>
      <c r="Y22" s="3">
        <v>8238117342</v>
      </c>
      <c r="Z22" s="3">
        <v>4061218075</v>
      </c>
      <c r="AA22" s="3">
        <v>2876172941</v>
      </c>
      <c r="AB22" s="3"/>
      <c r="AC22" s="36">
        <f t="shared" si="1"/>
        <v>176409604912</v>
      </c>
      <c r="AD22" s="37">
        <f t="shared" si="2"/>
        <v>680018633041</v>
      </c>
      <c r="AE22" s="144"/>
    </row>
    <row r="23" spans="1:31" x14ac:dyDescent="0.25">
      <c r="A23" s="29">
        <v>11</v>
      </c>
      <c r="B23" s="30" t="s">
        <v>134</v>
      </c>
      <c r="C23" s="30" t="s">
        <v>1286</v>
      </c>
      <c r="D23" s="31">
        <v>892399999</v>
      </c>
      <c r="E23" s="31">
        <v>112020000</v>
      </c>
      <c r="F23" s="32" t="s">
        <v>135</v>
      </c>
      <c r="G23" s="33">
        <v>569949845307</v>
      </c>
      <c r="H23" s="33">
        <v>2529537108</v>
      </c>
      <c r="I23" s="3"/>
      <c r="J23" s="3"/>
      <c r="K23" s="3"/>
      <c r="L23" s="3"/>
      <c r="M23" s="3"/>
      <c r="N23" s="3"/>
      <c r="O23" s="3"/>
      <c r="P23" s="34">
        <f t="shared" si="0"/>
        <v>572479382415</v>
      </c>
      <c r="Q23" s="35">
        <f>IFERROR(VLOOKUP(D23,ENERO!$D$13:$AC$1147,26,0),0)</f>
        <v>60705974699</v>
      </c>
      <c r="R23" s="3">
        <v>58005121004</v>
      </c>
      <c r="S23" s="3">
        <v>6709917607</v>
      </c>
      <c r="T23" s="3">
        <v>252953711</v>
      </c>
      <c r="U23" s="3">
        <v>1659393062</v>
      </c>
      <c r="V23" s="3">
        <v>1659393062</v>
      </c>
      <c r="W23" s="3"/>
      <c r="X23" s="3"/>
      <c r="Y23" s="3">
        <v>4159579497</v>
      </c>
      <c r="Z23" s="3">
        <v>2064278747</v>
      </c>
      <c r="AA23" s="3">
        <v>1461931510</v>
      </c>
      <c r="AB23" s="3"/>
      <c r="AC23" s="36">
        <f t="shared" si="1"/>
        <v>75972568200</v>
      </c>
      <c r="AD23" s="37">
        <f t="shared" si="2"/>
        <v>435800839516</v>
      </c>
      <c r="AE23" s="144"/>
    </row>
    <row r="24" spans="1:31" x14ac:dyDescent="0.25">
      <c r="A24" s="38">
        <v>12</v>
      </c>
      <c r="B24" s="30" t="s">
        <v>136</v>
      </c>
      <c r="C24" s="30" t="s">
        <v>1287</v>
      </c>
      <c r="D24" s="31">
        <v>891680010</v>
      </c>
      <c r="E24" s="31">
        <v>112727000</v>
      </c>
      <c r="F24" s="32" t="s">
        <v>137</v>
      </c>
      <c r="G24" s="33">
        <v>500282553945</v>
      </c>
      <c r="H24" s="33">
        <v>6599703419</v>
      </c>
      <c r="I24" s="3"/>
      <c r="J24" s="3"/>
      <c r="K24" s="3"/>
      <c r="L24" s="3"/>
      <c r="M24" s="3"/>
      <c r="N24" s="3"/>
      <c r="O24" s="3"/>
      <c r="P24" s="34">
        <f t="shared" si="0"/>
        <v>506882257364</v>
      </c>
      <c r="Q24" s="35">
        <f>IFERROR(VLOOKUP(D24,ENERO!$D$13:$AC$1147,26,0),0)</f>
        <v>35591125385</v>
      </c>
      <c r="R24" s="3">
        <v>38905770810</v>
      </c>
      <c r="S24" s="3">
        <v>29645667882</v>
      </c>
      <c r="T24" s="3">
        <v>659970342</v>
      </c>
      <c r="U24" s="3">
        <v>1071872395</v>
      </c>
      <c r="V24" s="3">
        <v>1071872394</v>
      </c>
      <c r="W24" s="3"/>
      <c r="X24" s="3"/>
      <c r="Y24" s="3">
        <v>2716309885</v>
      </c>
      <c r="Z24" s="3">
        <v>1333405239</v>
      </c>
      <c r="AA24" s="3">
        <v>944323599</v>
      </c>
      <c r="AB24" s="3"/>
      <c r="AC24" s="36">
        <f t="shared" si="1"/>
        <v>76349192546</v>
      </c>
      <c r="AD24" s="37">
        <f t="shared" si="2"/>
        <v>394941939433</v>
      </c>
      <c r="AE24" s="144"/>
    </row>
    <row r="25" spans="1:31" x14ac:dyDescent="0.25">
      <c r="A25" s="29">
        <v>13</v>
      </c>
      <c r="B25" s="30" t="s">
        <v>138</v>
      </c>
      <c r="C25" s="30" t="s">
        <v>1288</v>
      </c>
      <c r="D25" s="31">
        <v>800103935</v>
      </c>
      <c r="E25" s="31">
        <v>112323000</v>
      </c>
      <c r="F25" s="32" t="s">
        <v>139</v>
      </c>
      <c r="G25" s="33">
        <v>871199492223</v>
      </c>
      <c r="H25" s="33">
        <v>5809992105</v>
      </c>
      <c r="I25" s="3"/>
      <c r="J25" s="3"/>
      <c r="K25" s="3"/>
      <c r="L25" s="3"/>
      <c r="M25" s="3"/>
      <c r="N25" s="3"/>
      <c r="O25" s="3"/>
      <c r="P25" s="34">
        <f t="shared" si="0"/>
        <v>877009484328</v>
      </c>
      <c r="Q25" s="35">
        <f>IFERROR(VLOOKUP(D25,ENERO!$D$13:$AC$1147,26,0),0)</f>
        <v>102849331829</v>
      </c>
      <c r="R25" s="3">
        <v>104808691270</v>
      </c>
      <c r="S25" s="3">
        <v>3011754695</v>
      </c>
      <c r="T25" s="3">
        <v>580999211</v>
      </c>
      <c r="U25" s="3">
        <v>2984320987</v>
      </c>
      <c r="V25" s="3">
        <v>2984320987</v>
      </c>
      <c r="W25" s="3"/>
      <c r="X25" s="3"/>
      <c r="Y25" s="3">
        <v>7420716486</v>
      </c>
      <c r="Z25" s="3">
        <v>3712484116</v>
      </c>
      <c r="AA25" s="3">
        <v>2629197981</v>
      </c>
      <c r="AB25" s="3"/>
      <c r="AC25" s="36">
        <f t="shared" si="1"/>
        <v>128132485733</v>
      </c>
      <c r="AD25" s="37">
        <f>+P25-Q25+AB25-AC25-ENERO!AB25</f>
        <v>609015182058</v>
      </c>
      <c r="AE25" s="144"/>
    </row>
    <row r="26" spans="1:31" x14ac:dyDescent="0.25">
      <c r="A26" s="38">
        <v>14</v>
      </c>
      <c r="B26" s="30" t="s">
        <v>140</v>
      </c>
      <c r="C26" s="30" t="s">
        <v>1289</v>
      </c>
      <c r="D26" s="31">
        <v>899999114</v>
      </c>
      <c r="E26" s="31">
        <v>112525000</v>
      </c>
      <c r="F26" s="32" t="s">
        <v>141</v>
      </c>
      <c r="G26" s="33">
        <v>795386893835</v>
      </c>
      <c r="H26" s="33">
        <v>38299742284</v>
      </c>
      <c r="I26" s="3"/>
      <c r="J26" s="3"/>
      <c r="K26" s="3"/>
      <c r="L26" s="3"/>
      <c r="M26" s="3"/>
      <c r="N26" s="3"/>
      <c r="O26" s="3"/>
      <c r="P26" s="34">
        <f t="shared" si="0"/>
        <v>833686636119</v>
      </c>
      <c r="Q26" s="35">
        <f>IFERROR(VLOOKUP(D26,ENERO!$D$13:$AC$1147,26,0),0)</f>
        <v>113582987866</v>
      </c>
      <c r="R26" s="3">
        <v>109887778487</v>
      </c>
      <c r="S26" s="3">
        <v>1648207227</v>
      </c>
      <c r="T26" s="3">
        <v>3829974228</v>
      </c>
      <c r="U26" s="3">
        <v>3236429043</v>
      </c>
      <c r="V26" s="3">
        <v>3236429043</v>
      </c>
      <c r="W26" s="3"/>
      <c r="X26" s="3"/>
      <c r="Y26" s="3">
        <v>7982769412</v>
      </c>
      <c r="Z26" s="3">
        <v>4026105593</v>
      </c>
      <c r="AA26" s="3">
        <v>2851306124</v>
      </c>
      <c r="AB26" s="3"/>
      <c r="AC26" s="36">
        <f t="shared" si="1"/>
        <v>136698999157</v>
      </c>
      <c r="AD26" s="37">
        <f t="shared" si="2"/>
        <v>583404649096</v>
      </c>
      <c r="AE26" s="144"/>
    </row>
    <row r="27" spans="1:31" x14ac:dyDescent="0.25">
      <c r="A27" s="29">
        <v>15</v>
      </c>
      <c r="B27" s="30" t="s">
        <v>142</v>
      </c>
      <c r="C27" s="30" t="s">
        <v>1290</v>
      </c>
      <c r="D27" s="31">
        <v>892099149</v>
      </c>
      <c r="E27" s="31">
        <v>119494000</v>
      </c>
      <c r="F27" s="32" t="s">
        <v>143</v>
      </c>
      <c r="G27" s="33">
        <v>99788088031</v>
      </c>
      <c r="H27" s="33">
        <v>173747895</v>
      </c>
      <c r="I27" s="3"/>
      <c r="J27" s="3"/>
      <c r="K27" s="3"/>
      <c r="L27" s="3"/>
      <c r="M27" s="3"/>
      <c r="N27" s="3"/>
      <c r="O27" s="3"/>
      <c r="P27" s="34">
        <f t="shared" si="0"/>
        <v>99961835926</v>
      </c>
      <c r="Q27" s="35">
        <f>IFERROR(VLOOKUP(D27,ENERO!$D$13:$AC$1147,26,0),0)</f>
        <v>10279765912</v>
      </c>
      <c r="R27" s="3">
        <v>4822056080</v>
      </c>
      <c r="S27" s="3">
        <v>8034281089</v>
      </c>
      <c r="T27" s="3">
        <v>18006201</v>
      </c>
      <c r="U27" s="3">
        <v>108901199</v>
      </c>
      <c r="V27" s="3">
        <v>108901199</v>
      </c>
      <c r="W27" s="3"/>
      <c r="X27" s="3"/>
      <c r="Y27" s="3">
        <v>285898585</v>
      </c>
      <c r="Z27" s="3">
        <v>135472683</v>
      </c>
      <c r="AA27" s="3">
        <v>95942365</v>
      </c>
      <c r="AB27" s="3"/>
      <c r="AC27" s="36">
        <f t="shared" si="1"/>
        <v>13609459401</v>
      </c>
      <c r="AD27" s="37">
        <f t="shared" si="2"/>
        <v>76072610613</v>
      </c>
      <c r="AE27" s="144"/>
    </row>
    <row r="28" spans="1:31" x14ac:dyDescent="0.25">
      <c r="A28" s="38">
        <v>16</v>
      </c>
      <c r="B28" s="30" t="s">
        <v>144</v>
      </c>
      <c r="C28" s="30" t="s">
        <v>1291</v>
      </c>
      <c r="D28" s="31">
        <v>800103196</v>
      </c>
      <c r="E28" s="31">
        <v>119595000</v>
      </c>
      <c r="F28" s="32" t="s">
        <v>145</v>
      </c>
      <c r="G28" s="33">
        <v>111151950912</v>
      </c>
      <c r="H28" s="33">
        <v>66705834</v>
      </c>
      <c r="I28" s="3"/>
      <c r="J28" s="3"/>
      <c r="K28" s="3"/>
      <c r="L28" s="3"/>
      <c r="M28" s="3"/>
      <c r="N28" s="3"/>
      <c r="O28" s="3"/>
      <c r="P28" s="34">
        <f t="shared" si="0"/>
        <v>111218656746</v>
      </c>
      <c r="Q28" s="35">
        <f>IFERROR(VLOOKUP(D28,ENERO!$D$13:$AC$1147,26,0),0)</f>
        <v>12444739312</v>
      </c>
      <c r="R28" s="3">
        <v>9741767929</v>
      </c>
      <c r="S28" s="3">
        <v>3954253519</v>
      </c>
      <c r="T28" s="3">
        <v>6924755</v>
      </c>
      <c r="U28" s="3">
        <v>259825952</v>
      </c>
      <c r="V28" s="3">
        <v>259825951</v>
      </c>
      <c r="W28" s="3"/>
      <c r="X28" s="3"/>
      <c r="Y28" s="3">
        <v>649334690</v>
      </c>
      <c r="Z28" s="3">
        <v>323222509</v>
      </c>
      <c r="AA28" s="3">
        <v>228907638</v>
      </c>
      <c r="AB28" s="3"/>
      <c r="AC28" s="36">
        <f t="shared" si="1"/>
        <v>15424062943</v>
      </c>
      <c r="AD28" s="37">
        <f t="shared" si="2"/>
        <v>83349854491</v>
      </c>
      <c r="AE28" s="144"/>
    </row>
    <row r="29" spans="1:31" x14ac:dyDescent="0.25">
      <c r="A29" s="29">
        <v>17</v>
      </c>
      <c r="B29" s="30" t="s">
        <v>146</v>
      </c>
      <c r="C29" s="30" t="s">
        <v>1292</v>
      </c>
      <c r="D29" s="31">
        <v>800103913</v>
      </c>
      <c r="E29" s="31">
        <v>114141000</v>
      </c>
      <c r="F29" s="32" t="s">
        <v>147</v>
      </c>
      <c r="G29" s="33">
        <v>481912060029</v>
      </c>
      <c r="H29" s="33">
        <v>5381242681</v>
      </c>
      <c r="I29" s="3"/>
      <c r="J29" s="3"/>
      <c r="K29" s="3"/>
      <c r="L29" s="3"/>
      <c r="M29" s="3"/>
      <c r="N29" s="3"/>
      <c r="O29" s="3"/>
      <c r="P29" s="34">
        <f t="shared" si="0"/>
        <v>487293302710</v>
      </c>
      <c r="Q29" s="35">
        <f>IFERROR(VLOOKUP(D29,ENERO!$D$13:$AC$1147,26,0),0)</f>
        <v>61247731257</v>
      </c>
      <c r="R29" s="3">
        <v>63467217856</v>
      </c>
      <c r="S29" s="3">
        <v>1217185948</v>
      </c>
      <c r="T29" s="3">
        <v>538124268</v>
      </c>
      <c r="U29" s="3">
        <v>1805965121</v>
      </c>
      <c r="V29" s="3">
        <v>1805965121</v>
      </c>
      <c r="W29" s="3"/>
      <c r="X29" s="3"/>
      <c r="Y29" s="3">
        <v>4479404811</v>
      </c>
      <c r="Z29" s="3">
        <v>2246613838</v>
      </c>
      <c r="AA29" s="3">
        <v>1591062044</v>
      </c>
      <c r="AB29" s="3"/>
      <c r="AC29" s="36">
        <f t="shared" si="1"/>
        <v>77151539007</v>
      </c>
      <c r="AD29" s="37">
        <f t="shared" si="2"/>
        <v>348894032446</v>
      </c>
      <c r="AE29" s="144"/>
    </row>
    <row r="30" spans="1:31" x14ac:dyDescent="0.25">
      <c r="A30" s="41">
        <v>18</v>
      </c>
      <c r="B30" s="42" t="s">
        <v>148</v>
      </c>
      <c r="C30" s="42" t="s">
        <v>1293</v>
      </c>
      <c r="D30" s="31">
        <v>892115015</v>
      </c>
      <c r="E30" s="31">
        <v>114444000</v>
      </c>
      <c r="F30" s="32" t="s">
        <v>149</v>
      </c>
      <c r="G30" s="33">
        <v>430076750958</v>
      </c>
      <c r="H30" s="33">
        <v>1687258495</v>
      </c>
      <c r="I30" s="3"/>
      <c r="J30" s="3"/>
      <c r="K30" s="3"/>
      <c r="L30" s="3"/>
      <c r="M30" s="3"/>
      <c r="N30" s="3"/>
      <c r="O30" s="3"/>
      <c r="P30" s="34">
        <f t="shared" si="0"/>
        <v>431764009453</v>
      </c>
      <c r="Q30" s="35">
        <f>IFERROR(VLOOKUP(D30,ENERO!$D$13:$AC$1147,26,0),0)</f>
        <v>40315447464</v>
      </c>
      <c r="R30" s="3">
        <v>35821131948</v>
      </c>
      <c r="S30" s="3">
        <v>10776394450</v>
      </c>
      <c r="T30" s="3">
        <v>168896269</v>
      </c>
      <c r="U30" s="3">
        <v>966150270</v>
      </c>
      <c r="V30" s="3">
        <v>966150270</v>
      </c>
      <c r="W30" s="3"/>
      <c r="X30" s="3"/>
      <c r="Y30" s="3">
        <v>2499720217</v>
      </c>
      <c r="Z30" s="3">
        <v>1201887313</v>
      </c>
      <c r="AA30" s="3">
        <v>851182011</v>
      </c>
      <c r="AB30" s="3"/>
      <c r="AC30" s="36">
        <f t="shared" si="1"/>
        <v>53251512748</v>
      </c>
      <c r="AD30" s="37">
        <f t="shared" si="2"/>
        <v>338197049241</v>
      </c>
      <c r="AE30" s="144"/>
    </row>
    <row r="31" spans="1:31" x14ac:dyDescent="0.25">
      <c r="A31" s="29">
        <v>19</v>
      </c>
      <c r="B31" s="30" t="s">
        <v>150</v>
      </c>
      <c r="C31" s="30" t="s">
        <v>1294</v>
      </c>
      <c r="D31" s="31">
        <v>800103920</v>
      </c>
      <c r="E31" s="31">
        <v>114747000</v>
      </c>
      <c r="F31" s="32" t="s">
        <v>151</v>
      </c>
      <c r="G31" s="33">
        <v>725855153125</v>
      </c>
      <c r="H31" s="33">
        <v>5378993605</v>
      </c>
      <c r="I31" s="3"/>
      <c r="J31" s="3"/>
      <c r="K31" s="3"/>
      <c r="L31" s="3"/>
      <c r="M31" s="3"/>
      <c r="N31" s="3"/>
      <c r="O31" s="3"/>
      <c r="P31" s="34">
        <f>SUM(G31:N31)</f>
        <v>731234146730</v>
      </c>
      <c r="Q31" s="35">
        <f>IFERROR(VLOOKUP(D31,ENERO!$D$13:$AC$1147,26,0),0)</f>
        <v>72210714614</v>
      </c>
      <c r="R31" s="3">
        <v>77178644318</v>
      </c>
      <c r="S31" s="3">
        <v>0</v>
      </c>
      <c r="T31" s="3">
        <v>753488035</v>
      </c>
      <c r="U31" s="3">
        <v>2212330440</v>
      </c>
      <c r="V31" s="3">
        <v>2212330440</v>
      </c>
      <c r="W31" s="3"/>
      <c r="X31" s="3"/>
      <c r="Y31" s="3">
        <v>5520054372</v>
      </c>
      <c r="Z31" s="3">
        <v>2752130771</v>
      </c>
      <c r="AA31" s="3">
        <v>1949071414</v>
      </c>
      <c r="AB31" s="3"/>
      <c r="AC31" s="36">
        <f t="shared" si="1"/>
        <v>92578049790</v>
      </c>
      <c r="AD31" s="37">
        <f t="shared" si="2"/>
        <v>566445382326</v>
      </c>
      <c r="AE31" s="144"/>
    </row>
    <row r="32" spans="1:31" x14ac:dyDescent="0.25">
      <c r="A32" s="38">
        <v>20</v>
      </c>
      <c r="B32" s="30" t="s">
        <v>152</v>
      </c>
      <c r="C32" s="30" t="s">
        <v>1295</v>
      </c>
      <c r="D32" s="31">
        <v>892000148</v>
      </c>
      <c r="E32" s="31">
        <v>115050000</v>
      </c>
      <c r="F32" s="32" t="s">
        <v>153</v>
      </c>
      <c r="G32" s="33">
        <v>348335062751</v>
      </c>
      <c r="H32" s="33">
        <v>2879381033</v>
      </c>
      <c r="I32" s="3"/>
      <c r="J32" s="3"/>
      <c r="K32" s="3"/>
      <c r="L32" s="3"/>
      <c r="M32" s="3"/>
      <c r="N32" s="3"/>
      <c r="O32" s="3"/>
      <c r="P32" s="34">
        <f t="shared" si="0"/>
        <v>351214443784</v>
      </c>
      <c r="Q32" s="35">
        <f>IFERROR(VLOOKUP(D32,ENERO!$D$13:$AC$1147,26,0),0)</f>
        <v>39491868810</v>
      </c>
      <c r="R32" s="3">
        <v>38588581034</v>
      </c>
      <c r="S32" s="3">
        <v>4750412902</v>
      </c>
      <c r="T32" s="3">
        <v>287938103</v>
      </c>
      <c r="U32" s="3">
        <v>1114843803</v>
      </c>
      <c r="V32" s="3">
        <v>1114843802</v>
      </c>
      <c r="W32" s="3"/>
      <c r="X32" s="3"/>
      <c r="Y32" s="3">
        <v>2807424269</v>
      </c>
      <c r="Z32" s="3">
        <v>1386861509</v>
      </c>
      <c r="AA32" s="3">
        <v>982181571</v>
      </c>
      <c r="AB32" s="3"/>
      <c r="AC32" s="36">
        <f t="shared" si="1"/>
        <v>51033086993</v>
      </c>
      <c r="AD32" s="37">
        <f t="shared" si="2"/>
        <v>260689487981</v>
      </c>
      <c r="AE32" s="144"/>
    </row>
    <row r="33" spans="1:31" x14ac:dyDescent="0.25">
      <c r="A33" s="29">
        <v>21</v>
      </c>
      <c r="B33" s="30" t="s">
        <v>154</v>
      </c>
      <c r="C33" s="30" t="s">
        <v>1296</v>
      </c>
      <c r="D33" s="31">
        <v>800103923</v>
      </c>
      <c r="E33" s="31">
        <v>115252000</v>
      </c>
      <c r="F33" s="32" t="s">
        <v>155</v>
      </c>
      <c r="G33" s="33">
        <v>619234293243</v>
      </c>
      <c r="H33" s="33">
        <v>9685468647</v>
      </c>
      <c r="I33" s="3"/>
      <c r="J33" s="3"/>
      <c r="K33" s="3"/>
      <c r="L33" s="3"/>
      <c r="M33" s="3"/>
      <c r="N33" s="3"/>
      <c r="O33" s="3"/>
      <c r="P33" s="34">
        <f t="shared" si="0"/>
        <v>628919761890</v>
      </c>
      <c r="Q33" s="35">
        <f>IFERROR(VLOOKUP(D33,ENERO!$D$13:$AC$1147,26,0),0)</f>
        <v>89632528831</v>
      </c>
      <c r="R33" s="3">
        <v>88155301364</v>
      </c>
      <c r="S33" s="3">
        <v>2296226223</v>
      </c>
      <c r="T33" s="3">
        <v>1061528218</v>
      </c>
      <c r="U33" s="3">
        <v>2375023979</v>
      </c>
      <c r="V33" s="3">
        <v>2375023978</v>
      </c>
      <c r="W33" s="3"/>
      <c r="X33" s="3"/>
      <c r="Y33" s="3">
        <v>5956569036</v>
      </c>
      <c r="Z33" s="3">
        <v>2954520923</v>
      </c>
      <c r="AA33" s="3">
        <v>2092405031</v>
      </c>
      <c r="AB33" s="3"/>
      <c r="AC33" s="36">
        <f t="shared" si="1"/>
        <v>107266598752</v>
      </c>
      <c r="AD33" s="37">
        <f t="shared" si="2"/>
        <v>432020634307</v>
      </c>
      <c r="AE33" s="144"/>
    </row>
    <row r="34" spans="1:31" x14ac:dyDescent="0.25">
      <c r="A34" s="38">
        <v>22</v>
      </c>
      <c r="B34" s="30" t="s">
        <v>156</v>
      </c>
      <c r="C34" s="30" t="s">
        <v>1297</v>
      </c>
      <c r="D34" s="31">
        <v>800103927</v>
      </c>
      <c r="E34" s="31">
        <v>115454000</v>
      </c>
      <c r="F34" s="32" t="s">
        <v>157</v>
      </c>
      <c r="G34" s="33">
        <v>719783741876</v>
      </c>
      <c r="H34" s="33">
        <v>11577794204</v>
      </c>
      <c r="I34" s="3"/>
      <c r="J34" s="3"/>
      <c r="K34" s="3"/>
      <c r="L34" s="3"/>
      <c r="M34" s="3"/>
      <c r="N34" s="3"/>
      <c r="O34" s="3"/>
      <c r="P34" s="34">
        <f t="shared" si="0"/>
        <v>731361536080</v>
      </c>
      <c r="Q34" s="35">
        <f>IFERROR(VLOOKUP(D34,ENERO!$D$13:$AC$1147,26,0),0)</f>
        <v>69666399897</v>
      </c>
      <c r="R34" s="3">
        <v>71376204708</v>
      </c>
      <c r="S34" s="3">
        <v>1708702875</v>
      </c>
      <c r="T34" s="3">
        <v>1157779420</v>
      </c>
      <c r="U34" s="3">
        <v>1992387142</v>
      </c>
      <c r="V34" s="3">
        <v>1992387141</v>
      </c>
      <c r="W34" s="3"/>
      <c r="X34" s="3"/>
      <c r="Y34" s="3">
        <v>5040430318</v>
      </c>
      <c r="Z34" s="3">
        <v>2478522133</v>
      </c>
      <c r="AA34" s="3">
        <v>1755300543</v>
      </c>
      <c r="AB34" s="3"/>
      <c r="AC34" s="36">
        <f t="shared" si="1"/>
        <v>87501714280</v>
      </c>
      <c r="AD34" s="37">
        <f t="shared" si="2"/>
        <v>574193421903</v>
      </c>
      <c r="AE34" s="144"/>
    </row>
    <row r="35" spans="1:31" x14ac:dyDescent="0.25">
      <c r="A35" s="45">
        <v>23</v>
      </c>
      <c r="B35" s="42" t="s">
        <v>158</v>
      </c>
      <c r="C35" s="42" t="s">
        <v>1305</v>
      </c>
      <c r="D35" s="31">
        <v>800094164</v>
      </c>
      <c r="E35" s="31">
        <v>118686000</v>
      </c>
      <c r="F35" s="32" t="s">
        <v>159</v>
      </c>
      <c r="G35" s="33">
        <v>397678721214</v>
      </c>
      <c r="H35" s="33">
        <v>1243368838</v>
      </c>
      <c r="I35" s="3"/>
      <c r="J35" s="3"/>
      <c r="K35" s="3"/>
      <c r="L35" s="3"/>
      <c r="M35" s="3"/>
      <c r="N35" s="3"/>
      <c r="O35" s="3"/>
      <c r="P35" s="34">
        <f t="shared" si="0"/>
        <v>398922090052</v>
      </c>
      <c r="Q35" s="35">
        <f>IFERROR(VLOOKUP(D35,ENERO!$D$13:$AC$1147,26,0),0)</f>
        <v>42049431599</v>
      </c>
      <c r="R35" s="3">
        <v>38448466868</v>
      </c>
      <c r="S35" s="3">
        <v>4895413120</v>
      </c>
      <c r="T35" s="3">
        <v>131572655</v>
      </c>
      <c r="U35" s="3">
        <v>1084627780</v>
      </c>
      <c r="V35" s="3">
        <v>1084627779</v>
      </c>
      <c r="W35" s="3"/>
      <c r="X35" s="3"/>
      <c r="Y35" s="3">
        <v>2706565743</v>
      </c>
      <c r="Z35" s="3">
        <v>1349272891</v>
      </c>
      <c r="AA35" s="3">
        <v>955561141</v>
      </c>
      <c r="AB35" s="3"/>
      <c r="AC35" s="36">
        <f t="shared" si="1"/>
        <v>50656107977</v>
      </c>
      <c r="AD35" s="37">
        <f t="shared" si="2"/>
        <v>306216550476</v>
      </c>
      <c r="AE35" s="144"/>
    </row>
    <row r="36" spans="1:31" x14ac:dyDescent="0.25">
      <c r="A36" s="38">
        <v>24</v>
      </c>
      <c r="B36" s="30" t="s">
        <v>160</v>
      </c>
      <c r="C36" s="30" t="s">
        <v>1298</v>
      </c>
      <c r="D36" s="31">
        <v>890001639</v>
      </c>
      <c r="E36" s="31">
        <v>116363000</v>
      </c>
      <c r="F36" s="32" t="s">
        <v>161</v>
      </c>
      <c r="G36" s="33">
        <v>153286087975</v>
      </c>
      <c r="H36" s="33">
        <v>0</v>
      </c>
      <c r="I36" s="3"/>
      <c r="J36" s="3"/>
      <c r="K36" s="3"/>
      <c r="L36" s="3"/>
      <c r="M36" s="3"/>
      <c r="N36" s="3"/>
      <c r="O36" s="3"/>
      <c r="P36" s="34">
        <f t="shared" si="0"/>
        <v>153286087975</v>
      </c>
      <c r="Q36" s="35">
        <f>IFERROR(VLOOKUP(D36,ENERO!$D$13:$AC$1147,26,0),0)</f>
        <v>20862556324</v>
      </c>
      <c r="R36" s="3">
        <v>21167937400</v>
      </c>
      <c r="S36" s="3">
        <v>638854770</v>
      </c>
      <c r="T36" s="3">
        <v>0</v>
      </c>
      <c r="U36" s="3">
        <v>608656656</v>
      </c>
      <c r="V36" s="3">
        <v>608656655</v>
      </c>
      <c r="W36" s="3"/>
      <c r="X36" s="3"/>
      <c r="Y36" s="3">
        <v>1501141550</v>
      </c>
      <c r="Z36" s="3">
        <v>757166597</v>
      </c>
      <c r="AA36" s="3">
        <v>536228796</v>
      </c>
      <c r="AB36" s="3"/>
      <c r="AC36" s="36">
        <f t="shared" si="1"/>
        <v>25818642424</v>
      </c>
      <c r="AD36" s="37">
        <f t="shared" si="2"/>
        <v>106604889227</v>
      </c>
      <c r="AE36" s="144"/>
    </row>
    <row r="37" spans="1:31" x14ac:dyDescent="0.25">
      <c r="A37" s="39">
        <v>25</v>
      </c>
      <c r="B37" s="40" t="s">
        <v>162</v>
      </c>
      <c r="C37" s="40" t="s">
        <v>1299</v>
      </c>
      <c r="D37" s="31">
        <v>891480085</v>
      </c>
      <c r="E37" s="31">
        <v>116666000</v>
      </c>
      <c r="F37" s="32" t="s">
        <v>163</v>
      </c>
      <c r="G37" s="33">
        <v>180215090519</v>
      </c>
      <c r="H37" s="33">
        <v>5398749532</v>
      </c>
      <c r="I37" s="3"/>
      <c r="J37" s="3"/>
      <c r="K37" s="3"/>
      <c r="L37" s="3"/>
      <c r="M37" s="3"/>
      <c r="N37" s="3"/>
      <c r="O37" s="3"/>
      <c r="P37" s="34">
        <f t="shared" si="0"/>
        <v>185613840051</v>
      </c>
      <c r="Q37" s="35">
        <f>IFERROR(VLOOKUP(D37,ENERO!$D$13:$AC$1147,26,0),0)</f>
        <v>23198431079</v>
      </c>
      <c r="R37" s="3">
        <v>23666945804</v>
      </c>
      <c r="S37" s="3">
        <v>596200944</v>
      </c>
      <c r="T37" s="3">
        <v>539874953</v>
      </c>
      <c r="U37" s="3">
        <v>653847790</v>
      </c>
      <c r="V37" s="3">
        <v>653847790</v>
      </c>
      <c r="W37" s="3"/>
      <c r="X37" s="3"/>
      <c r="Y37" s="3">
        <v>1644972333</v>
      </c>
      <c r="Z37" s="3">
        <v>813384199</v>
      </c>
      <c r="AA37" s="3">
        <v>576042355</v>
      </c>
      <c r="AB37" s="3"/>
      <c r="AC37" s="36">
        <f t="shared" si="1"/>
        <v>29145116168</v>
      </c>
      <c r="AD37" s="37">
        <f t="shared" si="2"/>
        <v>133270292804</v>
      </c>
      <c r="AE37" s="144"/>
    </row>
    <row r="38" spans="1:31" x14ac:dyDescent="0.25">
      <c r="A38" s="38">
        <v>26</v>
      </c>
      <c r="B38" s="30" t="s">
        <v>164</v>
      </c>
      <c r="C38" s="30" t="s">
        <v>1306</v>
      </c>
      <c r="D38" s="31">
        <v>892400038</v>
      </c>
      <c r="E38" s="31">
        <v>118888000</v>
      </c>
      <c r="F38" s="32" t="s">
        <v>1307</v>
      </c>
      <c r="G38" s="33">
        <v>50465461246</v>
      </c>
      <c r="H38" s="33">
        <v>946927273</v>
      </c>
      <c r="I38" s="3"/>
      <c r="J38" s="3"/>
      <c r="K38" s="3"/>
      <c r="L38" s="3"/>
      <c r="M38" s="3"/>
      <c r="N38" s="3"/>
      <c r="O38" s="3"/>
      <c r="P38" s="34">
        <f t="shared" si="0"/>
        <v>51412388519</v>
      </c>
      <c r="Q38" s="35">
        <f>IFERROR(VLOOKUP(D38,ENERO!$D$13:$AC$1147,26,0),0)</f>
        <v>3657667233</v>
      </c>
      <c r="R38" s="3">
        <v>3415650234</v>
      </c>
      <c r="S38" s="3">
        <v>308966613</v>
      </c>
      <c r="T38" s="3">
        <v>94692727</v>
      </c>
      <c r="U38" s="3">
        <v>93981239</v>
      </c>
      <c r="V38" s="3">
        <v>93981239</v>
      </c>
      <c r="W38" s="3"/>
      <c r="X38" s="3"/>
      <c r="Y38" s="3">
        <v>232333883</v>
      </c>
      <c r="Z38" s="3">
        <v>116912309</v>
      </c>
      <c r="AA38" s="3">
        <v>82797824</v>
      </c>
      <c r="AB38" s="3"/>
      <c r="AC38" s="36">
        <f t="shared" si="1"/>
        <v>4439316068</v>
      </c>
      <c r="AD38" s="37">
        <f t="shared" si="2"/>
        <v>43315405218</v>
      </c>
      <c r="AE38" s="144"/>
    </row>
    <row r="39" spans="1:31" x14ac:dyDescent="0.25">
      <c r="A39" s="29">
        <v>27</v>
      </c>
      <c r="B39" s="30" t="s">
        <v>166</v>
      </c>
      <c r="C39" s="30" t="s">
        <v>1300</v>
      </c>
      <c r="D39" s="31">
        <v>890201235</v>
      </c>
      <c r="E39" s="31">
        <v>116868000</v>
      </c>
      <c r="F39" s="32" t="s">
        <v>167</v>
      </c>
      <c r="G39" s="33">
        <v>631913078383</v>
      </c>
      <c r="H39" s="33">
        <v>17434044527</v>
      </c>
      <c r="I39" s="3"/>
      <c r="J39" s="3"/>
      <c r="K39" s="3"/>
      <c r="L39" s="3"/>
      <c r="M39" s="3"/>
      <c r="N39" s="3"/>
      <c r="O39" s="3"/>
      <c r="P39" s="34">
        <f t="shared" si="0"/>
        <v>649347122910</v>
      </c>
      <c r="Q39" s="35">
        <f>IFERROR(VLOOKUP(D39,ENERO!$D$13:$AC$1147,26,0),0)</f>
        <v>81951026125</v>
      </c>
      <c r="R39" s="3">
        <v>82737185085</v>
      </c>
      <c r="S39" s="3">
        <v>1828473378</v>
      </c>
      <c r="T39" s="3">
        <v>1743404453</v>
      </c>
      <c r="U39" s="3">
        <v>2286495256</v>
      </c>
      <c r="V39" s="3">
        <v>2286495255</v>
      </c>
      <c r="W39" s="3"/>
      <c r="X39" s="3"/>
      <c r="Y39" s="3">
        <v>5677144243</v>
      </c>
      <c r="Z39" s="3">
        <v>2844391524</v>
      </c>
      <c r="AA39" s="3">
        <v>2014410894</v>
      </c>
      <c r="AB39" s="3"/>
      <c r="AC39" s="36">
        <f t="shared" si="1"/>
        <v>101418000088</v>
      </c>
      <c r="AD39" s="37">
        <f t="shared" si="2"/>
        <v>465978096697</v>
      </c>
      <c r="AE39" s="144"/>
    </row>
    <row r="40" spans="1:31" x14ac:dyDescent="0.25">
      <c r="A40" s="38">
        <v>28</v>
      </c>
      <c r="B40" s="30" t="s">
        <v>168</v>
      </c>
      <c r="C40" s="30" t="s">
        <v>1301</v>
      </c>
      <c r="D40" s="31">
        <v>892280021</v>
      </c>
      <c r="E40" s="31">
        <v>117070000</v>
      </c>
      <c r="F40" s="32" t="s">
        <v>169</v>
      </c>
      <c r="G40" s="33">
        <v>570567668529</v>
      </c>
      <c r="H40" s="33">
        <v>0</v>
      </c>
      <c r="I40" s="3"/>
      <c r="J40" s="3"/>
      <c r="K40" s="3"/>
      <c r="L40" s="3"/>
      <c r="M40" s="3"/>
      <c r="N40" s="3"/>
      <c r="O40" s="3"/>
      <c r="P40" s="34">
        <f t="shared" si="0"/>
        <v>570567668529</v>
      </c>
      <c r="Q40" s="35">
        <f>IFERROR(VLOOKUP(D40,ENERO!$D$13:$AC$1147,26,0),0)</f>
        <v>65388013812</v>
      </c>
      <c r="R40" s="3">
        <v>66280702736</v>
      </c>
      <c r="S40" s="3">
        <v>976077461</v>
      </c>
      <c r="T40" s="3">
        <v>0</v>
      </c>
      <c r="U40" s="3">
        <v>1880805365</v>
      </c>
      <c r="V40" s="3">
        <v>1880805364</v>
      </c>
      <c r="W40" s="3"/>
      <c r="X40" s="3"/>
      <c r="Y40" s="3">
        <v>4669726492</v>
      </c>
      <c r="Z40" s="3">
        <v>2339714820</v>
      </c>
      <c r="AA40" s="3">
        <v>1656996579</v>
      </c>
      <c r="AB40" s="3"/>
      <c r="AC40" s="36">
        <f t="shared" si="1"/>
        <v>79684828817</v>
      </c>
      <c r="AD40" s="37">
        <f t="shared" si="2"/>
        <v>425494825900</v>
      </c>
      <c r="AE40" s="144"/>
    </row>
    <row r="41" spans="1:31" x14ac:dyDescent="0.25">
      <c r="A41" s="29">
        <v>29</v>
      </c>
      <c r="B41" s="30" t="s">
        <v>170</v>
      </c>
      <c r="C41" s="30" t="s">
        <v>1302</v>
      </c>
      <c r="D41" s="31">
        <v>800113672</v>
      </c>
      <c r="E41" s="31">
        <v>117373000</v>
      </c>
      <c r="F41" s="32" t="s">
        <v>171</v>
      </c>
      <c r="G41" s="33">
        <v>564040606938</v>
      </c>
      <c r="H41" s="33">
        <v>35369785402</v>
      </c>
      <c r="I41" s="3"/>
      <c r="J41" s="3"/>
      <c r="K41" s="3"/>
      <c r="L41" s="3"/>
      <c r="M41" s="3"/>
      <c r="N41" s="3"/>
      <c r="O41" s="3"/>
      <c r="P41" s="34">
        <f t="shared" si="0"/>
        <v>599410392340</v>
      </c>
      <c r="Q41" s="35">
        <f>IFERROR(VLOOKUP(D41,ENERO!$D$13:$AC$1147,26,0),0)</f>
        <v>76807913895</v>
      </c>
      <c r="R41" s="3">
        <v>75277047940</v>
      </c>
      <c r="S41" s="3">
        <v>1066071992</v>
      </c>
      <c r="T41" s="3">
        <v>3536978540</v>
      </c>
      <c r="U41" s="3">
        <v>2142871508</v>
      </c>
      <c r="V41" s="3">
        <v>2142871508</v>
      </c>
      <c r="W41" s="3"/>
      <c r="X41" s="3"/>
      <c r="Y41" s="3">
        <v>5309629633</v>
      </c>
      <c r="Z41" s="3">
        <v>2665724120</v>
      </c>
      <c r="AA41" s="3">
        <v>1887877834</v>
      </c>
      <c r="AB41" s="3"/>
      <c r="AC41" s="36">
        <f t="shared" si="1"/>
        <v>94029073075</v>
      </c>
      <c r="AD41" s="37">
        <f t="shared" si="2"/>
        <v>428573405370</v>
      </c>
      <c r="AE41" s="144"/>
    </row>
    <row r="42" spans="1:31" x14ac:dyDescent="0.25">
      <c r="A42" s="38">
        <v>30</v>
      </c>
      <c r="B42" s="30" t="s">
        <v>172</v>
      </c>
      <c r="C42" s="30" t="s">
        <v>1303</v>
      </c>
      <c r="D42" s="31">
        <v>890399029</v>
      </c>
      <c r="E42" s="31">
        <v>117676000</v>
      </c>
      <c r="F42" s="32" t="s">
        <v>173</v>
      </c>
      <c r="G42" s="33">
        <v>511531827507</v>
      </c>
      <c r="H42" s="33">
        <v>39610092490</v>
      </c>
      <c r="I42" s="3"/>
      <c r="J42" s="3"/>
      <c r="K42" s="3"/>
      <c r="L42" s="3"/>
      <c r="M42" s="3"/>
      <c r="N42" s="3"/>
      <c r="O42" s="3"/>
      <c r="P42" s="34">
        <f t="shared" si="0"/>
        <v>551141919997</v>
      </c>
      <c r="Q42" s="35">
        <f>IFERROR(VLOOKUP(D42,ENERO!$D$13:$AC$1147,26,0),0)</f>
        <v>64775962975</v>
      </c>
      <c r="R42" s="3">
        <v>62541546807</v>
      </c>
      <c r="S42" s="3">
        <v>873291049</v>
      </c>
      <c r="T42" s="3">
        <v>4055117563</v>
      </c>
      <c r="U42" s="3">
        <v>1672341920</v>
      </c>
      <c r="V42" s="3">
        <v>1672341920</v>
      </c>
      <c r="W42" s="3"/>
      <c r="X42" s="3"/>
      <c r="Y42" s="3">
        <v>4158672263</v>
      </c>
      <c r="Z42" s="3">
        <v>2080387077</v>
      </c>
      <c r="AA42" s="3">
        <v>1473339503</v>
      </c>
      <c r="AB42" s="3"/>
      <c r="AC42" s="36">
        <f t="shared" si="1"/>
        <v>78527038102</v>
      </c>
      <c r="AD42" s="37">
        <f t="shared" si="2"/>
        <v>407838918920</v>
      </c>
      <c r="AE42" s="144"/>
    </row>
    <row r="43" spans="1:31" x14ac:dyDescent="0.25">
      <c r="A43" s="29">
        <v>31</v>
      </c>
      <c r="B43" s="30" t="s">
        <v>174</v>
      </c>
      <c r="C43" s="30" t="s">
        <v>1309</v>
      </c>
      <c r="D43" s="31">
        <v>845000021</v>
      </c>
      <c r="E43" s="31">
        <v>119797000</v>
      </c>
      <c r="F43" s="32" t="s">
        <v>175</v>
      </c>
      <c r="G43" s="33">
        <v>82178648286</v>
      </c>
      <c r="H43" s="33">
        <v>105883685</v>
      </c>
      <c r="I43" s="3"/>
      <c r="J43" s="3"/>
      <c r="K43" s="3"/>
      <c r="L43" s="3"/>
      <c r="M43" s="3"/>
      <c r="N43" s="3"/>
      <c r="O43" s="3"/>
      <c r="P43" s="34">
        <f t="shared" si="0"/>
        <v>82284531971</v>
      </c>
      <c r="Q43" s="35">
        <f>IFERROR(VLOOKUP(D43,ENERO!$D$13:$AC$1147,26,0),0)</f>
        <v>10391049257</v>
      </c>
      <c r="R43" s="3">
        <v>4304658106</v>
      </c>
      <c r="S43" s="3">
        <v>8023556900</v>
      </c>
      <c r="T43" s="3">
        <v>11097502</v>
      </c>
      <c r="U43" s="3">
        <v>91946320</v>
      </c>
      <c r="V43" s="3">
        <v>91946319</v>
      </c>
      <c r="W43" s="3"/>
      <c r="X43" s="3"/>
      <c r="Y43" s="3">
        <v>251750419</v>
      </c>
      <c r="Z43" s="3">
        <v>114380876</v>
      </c>
      <c r="AA43" s="3">
        <v>81005052</v>
      </c>
      <c r="AB43" s="3"/>
      <c r="AC43" s="36">
        <f t="shared" si="1"/>
        <v>12970341494</v>
      </c>
      <c r="AD43" s="37">
        <f t="shared" si="2"/>
        <v>58923141220</v>
      </c>
      <c r="AE43" s="144"/>
    </row>
    <row r="44" spans="1:31" x14ac:dyDescent="0.25">
      <c r="A44" s="38">
        <v>32</v>
      </c>
      <c r="B44" s="30" t="s">
        <v>176</v>
      </c>
      <c r="C44" s="30" t="s">
        <v>1310</v>
      </c>
      <c r="D44" s="31">
        <v>800094067</v>
      </c>
      <c r="E44" s="31">
        <v>119999000</v>
      </c>
      <c r="F44" s="32" t="s">
        <v>177</v>
      </c>
      <c r="G44" s="33">
        <v>164063999066</v>
      </c>
      <c r="H44" s="33">
        <v>348614493</v>
      </c>
      <c r="I44" s="3"/>
      <c r="J44" s="3"/>
      <c r="K44" s="3"/>
      <c r="L44" s="3"/>
      <c r="M44" s="3"/>
      <c r="N44" s="3"/>
      <c r="O44" s="3"/>
      <c r="P44" s="34">
        <f t="shared" si="0"/>
        <v>164412613559</v>
      </c>
      <c r="Q44" s="35">
        <f>IFERROR(VLOOKUP(D44,ENERO!$D$13:$AC$1147,26,0),0)</f>
        <v>9542211372</v>
      </c>
      <c r="R44" s="3">
        <v>6354650153</v>
      </c>
      <c r="S44" s="3">
        <v>4888770041</v>
      </c>
      <c r="T44" s="3">
        <v>38180574</v>
      </c>
      <c r="U44" s="3">
        <v>154200453</v>
      </c>
      <c r="V44" s="3">
        <v>154200453</v>
      </c>
      <c r="W44" s="3"/>
      <c r="X44" s="3"/>
      <c r="Y44" s="3">
        <v>415118117</v>
      </c>
      <c r="Z44" s="3">
        <v>191824785</v>
      </c>
      <c r="AA44" s="3">
        <v>135851178</v>
      </c>
      <c r="AB44" s="3"/>
      <c r="AC44" s="36">
        <f t="shared" si="1"/>
        <v>12332795754</v>
      </c>
      <c r="AD44" s="37">
        <f t="shared" si="2"/>
        <v>142537606433</v>
      </c>
      <c r="AE44" s="144"/>
    </row>
    <row r="45" spans="1:31" x14ac:dyDescent="0.25">
      <c r="A45" s="29">
        <v>33</v>
      </c>
      <c r="B45" s="30" t="s">
        <v>178</v>
      </c>
      <c r="C45" s="30" t="s">
        <v>1322</v>
      </c>
      <c r="D45" s="31">
        <v>899999061</v>
      </c>
      <c r="E45" s="31">
        <v>210111001</v>
      </c>
      <c r="F45" s="32" t="s">
        <v>179</v>
      </c>
      <c r="G45" s="33">
        <v>2590533167730</v>
      </c>
      <c r="H45" s="33">
        <v>44150597070</v>
      </c>
      <c r="I45" s="3"/>
      <c r="J45" s="3"/>
      <c r="K45" s="3"/>
      <c r="L45" s="3"/>
      <c r="M45" s="3"/>
      <c r="N45" s="3"/>
      <c r="O45" s="3"/>
      <c r="P45" s="34">
        <f t="shared" si="0"/>
        <v>2634683764800</v>
      </c>
      <c r="Q45" s="35">
        <f>IFERROR(VLOOKUP(D45,ENERO!$D$13:$AC$1147,26,0),0)</f>
        <v>302032783718</v>
      </c>
      <c r="R45" s="3">
        <v>308170018122</v>
      </c>
      <c r="S45" s="3">
        <v>31468992957</v>
      </c>
      <c r="T45" s="3">
        <v>4415059707</v>
      </c>
      <c r="U45" s="3">
        <v>9431557079</v>
      </c>
      <c r="V45" s="3">
        <v>9431557079</v>
      </c>
      <c r="W45" s="3"/>
      <c r="X45" s="3"/>
      <c r="Y45" s="3">
        <v>31719022199</v>
      </c>
      <c r="Z45" s="3">
        <v>11732821638</v>
      </c>
      <c r="AA45" s="3">
        <v>8309237155</v>
      </c>
      <c r="AB45" s="3"/>
      <c r="AC45" s="36">
        <f t="shared" si="1"/>
        <v>414678265936</v>
      </c>
      <c r="AD45" s="37">
        <f t="shared" si="2"/>
        <v>1917972715146</v>
      </c>
      <c r="AE45" s="144"/>
    </row>
    <row r="46" spans="1:31" x14ac:dyDescent="0.25">
      <c r="A46" s="38">
        <v>34</v>
      </c>
      <c r="B46" s="30" t="s">
        <v>180</v>
      </c>
      <c r="C46" s="30" t="s">
        <v>1319</v>
      </c>
      <c r="D46" s="31">
        <v>890102018</v>
      </c>
      <c r="E46" s="31">
        <v>210108001</v>
      </c>
      <c r="F46" s="32" t="s">
        <v>181</v>
      </c>
      <c r="G46" s="33">
        <v>695709508123</v>
      </c>
      <c r="H46" s="33">
        <v>0</v>
      </c>
      <c r="I46" s="3"/>
      <c r="J46" s="3"/>
      <c r="K46" s="3"/>
      <c r="L46" s="3"/>
      <c r="M46" s="3"/>
      <c r="N46" s="3"/>
      <c r="O46" s="3"/>
      <c r="P46" s="34">
        <f t="shared" si="0"/>
        <v>695709508123</v>
      </c>
      <c r="Q46" s="35">
        <f>IFERROR(VLOOKUP(D46,ENERO!$D$13:$AC$1147,26,0),0)</f>
        <v>72160529431</v>
      </c>
      <c r="R46" s="3">
        <v>69033684817</v>
      </c>
      <c r="S46" s="3">
        <v>7199245628</v>
      </c>
      <c r="T46" s="3">
        <v>0</v>
      </c>
      <c r="U46" s="3">
        <v>2124711365</v>
      </c>
      <c r="V46" s="3">
        <v>2124711364</v>
      </c>
      <c r="W46" s="3"/>
      <c r="X46" s="3"/>
      <c r="Y46" s="3">
        <v>5270139663</v>
      </c>
      <c r="Z46" s="3">
        <v>2643132970</v>
      </c>
      <c r="AA46" s="3">
        <v>1871878680</v>
      </c>
      <c r="AB46" s="3"/>
      <c r="AC46" s="36">
        <f t="shared" si="1"/>
        <v>90267504487</v>
      </c>
      <c r="AD46" s="37">
        <f t="shared" si="2"/>
        <v>533281474205</v>
      </c>
      <c r="AE46" s="144"/>
    </row>
    <row r="47" spans="1:31" x14ac:dyDescent="0.25">
      <c r="A47" s="29">
        <v>35</v>
      </c>
      <c r="B47" s="30" t="s">
        <v>182</v>
      </c>
      <c r="C47" s="30" t="s">
        <v>1323</v>
      </c>
      <c r="D47" s="31">
        <v>890480184</v>
      </c>
      <c r="E47" s="31">
        <v>210113001</v>
      </c>
      <c r="F47" s="32" t="s">
        <v>183</v>
      </c>
      <c r="G47" s="33">
        <v>623273625716</v>
      </c>
      <c r="H47" s="33">
        <v>0</v>
      </c>
      <c r="I47" s="3"/>
      <c r="J47" s="3"/>
      <c r="K47" s="3"/>
      <c r="L47" s="3"/>
      <c r="M47" s="3"/>
      <c r="N47" s="3"/>
      <c r="O47" s="3"/>
      <c r="P47" s="34">
        <f t="shared" si="0"/>
        <v>623273625716</v>
      </c>
      <c r="Q47" s="35">
        <f>IFERROR(VLOOKUP(D47,ENERO!$D$13:$AC$1147,26,0),0)</f>
        <v>62739702847</v>
      </c>
      <c r="R47" s="3">
        <v>53446633706</v>
      </c>
      <c r="S47" s="3">
        <v>17334349463</v>
      </c>
      <c r="T47" s="3">
        <v>0</v>
      </c>
      <c r="U47" s="3">
        <v>1499516434</v>
      </c>
      <c r="V47" s="3">
        <v>1499516434</v>
      </c>
      <c r="W47" s="3"/>
      <c r="X47" s="3"/>
      <c r="Y47" s="3">
        <v>3703698769</v>
      </c>
      <c r="Z47" s="3">
        <v>1865392821</v>
      </c>
      <c r="AA47" s="3">
        <v>1321079601</v>
      </c>
      <c r="AB47" s="3"/>
      <c r="AC47" s="36">
        <f t="shared" si="1"/>
        <v>80670187228</v>
      </c>
      <c r="AD47" s="37">
        <f t="shared" si="2"/>
        <v>479863735641</v>
      </c>
      <c r="AE47" s="144"/>
    </row>
    <row r="48" spans="1:31" x14ac:dyDescent="0.25">
      <c r="A48" s="38">
        <v>36</v>
      </c>
      <c r="B48" s="30" t="s">
        <v>184</v>
      </c>
      <c r="C48" s="30" t="s">
        <v>1349</v>
      </c>
      <c r="D48" s="31">
        <v>891780009</v>
      </c>
      <c r="E48" s="31">
        <v>210147001</v>
      </c>
      <c r="F48" s="32" t="s">
        <v>185</v>
      </c>
      <c r="G48" s="33">
        <v>336243977668</v>
      </c>
      <c r="H48" s="33">
        <v>0</v>
      </c>
      <c r="I48" s="3"/>
      <c r="J48" s="3"/>
      <c r="K48" s="3"/>
      <c r="L48" s="3"/>
      <c r="M48" s="3"/>
      <c r="N48" s="3"/>
      <c r="O48" s="3"/>
      <c r="P48" s="34">
        <f t="shared" si="0"/>
        <v>336243977668</v>
      </c>
      <c r="Q48" s="35">
        <f>IFERROR(VLOOKUP(D48,ENERO!$D$13:$AC$1147,26,0),0)</f>
        <v>38301158310</v>
      </c>
      <c r="R48" s="3">
        <v>34662061881</v>
      </c>
      <c r="S48" s="3">
        <v>3767909481</v>
      </c>
      <c r="T48" s="3">
        <v>0</v>
      </c>
      <c r="U48" s="3">
        <v>973479007</v>
      </c>
      <c r="V48" s="3">
        <v>973479007</v>
      </c>
      <c r="W48" s="3"/>
      <c r="X48" s="3"/>
      <c r="Y48" s="3">
        <v>2405345431</v>
      </c>
      <c r="Z48" s="3">
        <v>1211004234</v>
      </c>
      <c r="AA48" s="3">
        <v>857638656</v>
      </c>
      <c r="AB48" s="3"/>
      <c r="AC48" s="36">
        <f t="shared" si="1"/>
        <v>44850917697</v>
      </c>
      <c r="AD48" s="37">
        <f t="shared" si="2"/>
        <v>253091901661</v>
      </c>
      <c r="AE48" s="144"/>
    </row>
    <row r="49" spans="1:31" x14ac:dyDescent="0.25">
      <c r="A49" s="29">
        <v>37</v>
      </c>
      <c r="B49" s="30" t="s">
        <v>186</v>
      </c>
      <c r="C49" s="30" t="s">
        <v>1356</v>
      </c>
      <c r="D49" s="31">
        <v>890000464</v>
      </c>
      <c r="E49" s="31">
        <v>210163001</v>
      </c>
      <c r="F49" s="32" t="s">
        <v>187</v>
      </c>
      <c r="G49" s="33">
        <v>129103754486</v>
      </c>
      <c r="H49" s="33">
        <v>0</v>
      </c>
      <c r="I49" s="3"/>
      <c r="J49" s="3"/>
      <c r="K49" s="3"/>
      <c r="L49" s="3"/>
      <c r="M49" s="3"/>
      <c r="N49" s="3"/>
      <c r="O49" s="3"/>
      <c r="P49" s="34">
        <f t="shared" si="0"/>
        <v>129103754486</v>
      </c>
      <c r="Q49" s="35">
        <f>IFERROR(VLOOKUP(D49,ENERO!$D$13:$AC$1147,26,0),0)</f>
        <v>17766068575</v>
      </c>
      <c r="R49" s="3">
        <v>18557646170</v>
      </c>
      <c r="S49" s="3">
        <v>549360788</v>
      </c>
      <c r="T49" s="3">
        <v>0</v>
      </c>
      <c r="U49" s="3">
        <v>529275146</v>
      </c>
      <c r="V49" s="3">
        <v>529275146</v>
      </c>
      <c r="W49" s="3"/>
      <c r="X49" s="3"/>
      <c r="Y49" s="3">
        <v>1308925715</v>
      </c>
      <c r="Z49" s="3">
        <v>658416297</v>
      </c>
      <c r="AA49" s="3">
        <v>466293388</v>
      </c>
      <c r="AB49" s="3"/>
      <c r="AC49" s="36">
        <f t="shared" si="1"/>
        <v>22599192650</v>
      </c>
      <c r="AD49" s="37">
        <f t="shared" si="2"/>
        <v>88738493261</v>
      </c>
      <c r="AE49" s="144"/>
    </row>
    <row r="50" spans="1:31" x14ac:dyDescent="0.25">
      <c r="A50" s="38">
        <v>38</v>
      </c>
      <c r="B50" s="30" t="s">
        <v>188</v>
      </c>
      <c r="C50" s="30" t="s">
        <v>1361</v>
      </c>
      <c r="D50" s="31">
        <v>890201900</v>
      </c>
      <c r="E50" s="31">
        <v>218168081</v>
      </c>
      <c r="F50" s="32" t="s">
        <v>189</v>
      </c>
      <c r="G50" s="33">
        <v>133643771285</v>
      </c>
      <c r="H50" s="33">
        <v>0</v>
      </c>
      <c r="I50" s="3"/>
      <c r="J50" s="3"/>
      <c r="K50" s="3"/>
      <c r="L50" s="3"/>
      <c r="M50" s="3"/>
      <c r="N50" s="3"/>
      <c r="O50" s="3"/>
      <c r="P50" s="34">
        <f t="shared" si="0"/>
        <v>133643771285</v>
      </c>
      <c r="Q50" s="35">
        <f>IFERROR(VLOOKUP(D50,ENERO!$D$13:$AC$1147,26,0),0)</f>
        <v>14156046395</v>
      </c>
      <c r="R50" s="3">
        <v>13945455160</v>
      </c>
      <c r="S50" s="3">
        <v>1183276074</v>
      </c>
      <c r="T50" s="3">
        <v>0</v>
      </c>
      <c r="U50" s="3">
        <v>405230747</v>
      </c>
      <c r="V50" s="3">
        <v>405230747</v>
      </c>
      <c r="W50" s="3"/>
      <c r="X50" s="3"/>
      <c r="Y50" s="3">
        <v>1009422258</v>
      </c>
      <c r="Z50" s="3">
        <v>504105529</v>
      </c>
      <c r="AA50" s="3">
        <v>357009808</v>
      </c>
      <c r="AB50" s="3"/>
      <c r="AC50" s="36">
        <f t="shared" si="1"/>
        <v>17809730323</v>
      </c>
      <c r="AD50" s="37">
        <f t="shared" si="2"/>
        <v>101677994567</v>
      </c>
      <c r="AE50" s="144"/>
    </row>
    <row r="51" spans="1:31" x14ac:dyDescent="0.25">
      <c r="A51" s="29">
        <v>39</v>
      </c>
      <c r="B51" s="30" t="s">
        <v>190</v>
      </c>
      <c r="C51" s="30" t="s">
        <v>1313</v>
      </c>
      <c r="D51" s="31">
        <v>890980112</v>
      </c>
      <c r="E51" s="31">
        <v>218805088</v>
      </c>
      <c r="F51" s="32" t="s">
        <v>191</v>
      </c>
      <c r="G51" s="33">
        <v>197619833309</v>
      </c>
      <c r="H51" s="33">
        <v>0</v>
      </c>
      <c r="I51" s="3"/>
      <c r="J51" s="3"/>
      <c r="K51" s="3"/>
      <c r="L51" s="3"/>
      <c r="M51" s="3"/>
      <c r="N51" s="3"/>
      <c r="O51" s="3"/>
      <c r="P51" s="34">
        <f t="shared" si="0"/>
        <v>197619833309</v>
      </c>
      <c r="Q51" s="35">
        <f>IFERROR(VLOOKUP(D51,ENERO!$D$13:$AC$1147,26,0),0)</f>
        <v>19151065457</v>
      </c>
      <c r="R51" s="3">
        <v>17578968083</v>
      </c>
      <c r="S51" s="3">
        <v>3527032008</v>
      </c>
      <c r="T51" s="3">
        <v>0</v>
      </c>
      <c r="U51" s="3">
        <v>550950707</v>
      </c>
      <c r="V51" s="3">
        <v>550950706</v>
      </c>
      <c r="W51" s="3"/>
      <c r="X51" s="3"/>
      <c r="Y51" s="3">
        <v>1360641257</v>
      </c>
      <c r="Z51" s="3">
        <v>685380613</v>
      </c>
      <c r="AA51" s="3">
        <v>485389638</v>
      </c>
      <c r="AB51" s="3"/>
      <c r="AC51" s="36">
        <f t="shared" si="1"/>
        <v>24739313012</v>
      </c>
      <c r="AD51" s="37">
        <f t="shared" si="2"/>
        <v>153729454840</v>
      </c>
      <c r="AE51" s="144"/>
    </row>
    <row r="52" spans="1:31" x14ac:dyDescent="0.25">
      <c r="A52" s="41">
        <v>40</v>
      </c>
      <c r="B52" s="42" t="s">
        <v>192</v>
      </c>
      <c r="C52" s="42" t="s">
        <v>1359</v>
      </c>
      <c r="D52" s="31">
        <v>890201222</v>
      </c>
      <c r="E52" s="31">
        <v>210168001</v>
      </c>
      <c r="F52" s="32" t="s">
        <v>193</v>
      </c>
      <c r="G52" s="33">
        <v>271709440605</v>
      </c>
      <c r="H52" s="33">
        <v>0</v>
      </c>
      <c r="I52" s="3"/>
      <c r="J52" s="3"/>
      <c r="K52" s="3"/>
      <c r="L52" s="3"/>
      <c r="M52" s="3"/>
      <c r="N52" s="46"/>
      <c r="O52" s="46"/>
      <c r="P52" s="34">
        <f t="shared" si="0"/>
        <v>271709440605</v>
      </c>
      <c r="Q52" s="35">
        <f>IFERROR(VLOOKUP(D52,ENERO!$D$13:$AC$1147,26,0),0)</f>
        <v>29702062270</v>
      </c>
      <c r="R52" s="3">
        <v>29423142802</v>
      </c>
      <c r="S52" s="3">
        <v>2927168561</v>
      </c>
      <c r="T52" s="3">
        <v>0</v>
      </c>
      <c r="U52" s="3">
        <v>866221133</v>
      </c>
      <c r="V52" s="3">
        <v>866221133</v>
      </c>
      <c r="W52" s="3"/>
      <c r="X52" s="3"/>
      <c r="Y52" s="3">
        <v>2140464232</v>
      </c>
      <c r="Z52" s="3">
        <v>1077575841</v>
      </c>
      <c r="AA52" s="3">
        <v>763144067</v>
      </c>
      <c r="AB52" s="3"/>
      <c r="AC52" s="36">
        <f t="shared" si="1"/>
        <v>38063937769</v>
      </c>
      <c r="AD52" s="37">
        <f t="shared" si="2"/>
        <v>203943440566</v>
      </c>
      <c r="AE52" s="144"/>
    </row>
    <row r="53" spans="1:31" s="57" customFormat="1" x14ac:dyDescent="0.25">
      <c r="A53" s="39">
        <v>41</v>
      </c>
      <c r="B53" s="40" t="s">
        <v>194</v>
      </c>
      <c r="C53" s="40" t="s">
        <v>1367</v>
      </c>
      <c r="D53" s="47">
        <v>890399045</v>
      </c>
      <c r="E53" s="31">
        <v>210976109</v>
      </c>
      <c r="F53" s="48" t="s">
        <v>195</v>
      </c>
      <c r="G53" s="33">
        <v>206274643895</v>
      </c>
      <c r="H53" s="33">
        <v>0</v>
      </c>
      <c r="I53" s="50"/>
      <c r="J53" s="50"/>
      <c r="K53" s="50"/>
      <c r="L53" s="50"/>
      <c r="M53" s="50"/>
      <c r="N53" s="50"/>
      <c r="O53" s="51"/>
      <c r="P53" s="52">
        <f>SUM(G53:O53)</f>
        <v>206274643895</v>
      </c>
      <c r="Q53" s="35">
        <f>IFERROR(VLOOKUP(D53,ENERO!$D$13:$AC$1147,26,0),0)</f>
        <v>21788064589</v>
      </c>
      <c r="R53" s="3">
        <v>21384911231</v>
      </c>
      <c r="S53" s="3">
        <v>1572901127</v>
      </c>
      <c r="T53" s="3">
        <v>0</v>
      </c>
      <c r="U53" s="3">
        <v>602353908</v>
      </c>
      <c r="V53" s="3">
        <v>602353908</v>
      </c>
      <c r="W53" s="51"/>
      <c r="X53" s="50"/>
      <c r="Y53" s="3">
        <v>1503491084</v>
      </c>
      <c r="Z53" s="3">
        <v>749326002</v>
      </c>
      <c r="AA53" s="3">
        <v>530676052</v>
      </c>
      <c r="AB53" s="3"/>
      <c r="AC53" s="36">
        <f t="shared" si="1"/>
        <v>26946013312</v>
      </c>
      <c r="AD53" s="37">
        <f>+P53-Q53-AC53+5485320822</f>
        <v>163025886816</v>
      </c>
      <c r="AE53" s="144"/>
    </row>
    <row r="54" spans="1:31" x14ac:dyDescent="0.25">
      <c r="A54" s="38">
        <v>42</v>
      </c>
      <c r="B54" s="30" t="s">
        <v>196</v>
      </c>
      <c r="C54" s="30" t="s">
        <v>1368</v>
      </c>
      <c r="D54" s="31">
        <v>891380033</v>
      </c>
      <c r="E54" s="31">
        <v>211176111</v>
      </c>
      <c r="F54" s="32" t="s">
        <v>197</v>
      </c>
      <c r="G54" s="33">
        <v>45154824533</v>
      </c>
      <c r="H54" s="33">
        <v>0</v>
      </c>
      <c r="I54" s="3"/>
      <c r="J54" s="3"/>
      <c r="K54" s="3"/>
      <c r="L54" s="3"/>
      <c r="M54" s="3"/>
      <c r="N54" s="3"/>
      <c r="O54" s="3"/>
      <c r="P54" s="34">
        <f t="shared" si="0"/>
        <v>45154824533</v>
      </c>
      <c r="Q54" s="35">
        <f>IFERROR(VLOOKUP(D54,ENERO!$D$13:$AC$1147,26,0),0)</f>
        <v>6725972070</v>
      </c>
      <c r="R54" s="3">
        <v>6890000454</v>
      </c>
      <c r="S54" s="3">
        <v>132058591</v>
      </c>
      <c r="T54" s="3">
        <v>0</v>
      </c>
      <c r="U54" s="3">
        <v>196448305</v>
      </c>
      <c r="V54" s="3">
        <v>196448305</v>
      </c>
      <c r="W54" s="3"/>
      <c r="X54" s="3"/>
      <c r="Y54" s="3">
        <v>484321022</v>
      </c>
      <c r="Z54" s="3">
        <v>244380955</v>
      </c>
      <c r="AA54" s="3">
        <v>173071693</v>
      </c>
      <c r="AB54" s="3"/>
      <c r="AC54" s="36">
        <f t="shared" si="1"/>
        <v>8316729325</v>
      </c>
      <c r="AD54" s="37">
        <f t="shared" si="2"/>
        <v>30112123138</v>
      </c>
      <c r="AE54" s="144"/>
    </row>
    <row r="55" spans="1:31" x14ac:dyDescent="0.25">
      <c r="A55" s="29">
        <v>43</v>
      </c>
      <c r="B55" s="30" t="s">
        <v>198</v>
      </c>
      <c r="C55" s="30" t="s">
        <v>1366</v>
      </c>
      <c r="D55" s="31">
        <v>890399011</v>
      </c>
      <c r="E55" s="31">
        <v>210176001</v>
      </c>
      <c r="F55" s="32" t="s">
        <v>199</v>
      </c>
      <c r="G55" s="33">
        <v>724287246992</v>
      </c>
      <c r="H55" s="33">
        <v>0</v>
      </c>
      <c r="I55" s="3"/>
      <c r="J55" s="3"/>
      <c r="K55" s="3"/>
      <c r="L55" s="3"/>
      <c r="M55" s="3"/>
      <c r="N55" s="3"/>
      <c r="O55" s="3"/>
      <c r="P55" s="34">
        <f t="shared" si="0"/>
        <v>724287246992</v>
      </c>
      <c r="Q55" s="35">
        <f>IFERROR(VLOOKUP(D55,ENERO!$D$13:$AC$1147,26,0),0)</f>
        <v>79425312157</v>
      </c>
      <c r="R55" s="3">
        <v>67033418874</v>
      </c>
      <c r="S55" s="3">
        <v>23407319080</v>
      </c>
      <c r="T55" s="3">
        <v>0</v>
      </c>
      <c r="U55" s="3">
        <v>1873206174</v>
      </c>
      <c r="V55" s="3">
        <v>1873206174</v>
      </c>
      <c r="W55" s="3"/>
      <c r="X55" s="3"/>
      <c r="Y55" s="3">
        <v>4616403197</v>
      </c>
      <c r="Z55" s="3">
        <v>2330261456</v>
      </c>
      <c r="AA55" s="3">
        <v>1650301664</v>
      </c>
      <c r="AB55" s="3"/>
      <c r="AC55" s="36">
        <f t="shared" si="1"/>
        <v>102784116619</v>
      </c>
      <c r="AD55" s="37">
        <f t="shared" si="2"/>
        <v>542077818216</v>
      </c>
      <c r="AE55" s="144"/>
    </row>
    <row r="56" spans="1:31" x14ac:dyDescent="0.25">
      <c r="A56" s="38">
        <v>44</v>
      </c>
      <c r="B56" s="30" t="s">
        <v>200</v>
      </c>
      <c r="C56" s="30" t="s">
        <v>1369</v>
      </c>
      <c r="D56" s="31">
        <v>891900493</v>
      </c>
      <c r="E56" s="31">
        <v>214776147</v>
      </c>
      <c r="F56" s="32" t="s">
        <v>201</v>
      </c>
      <c r="G56" s="33">
        <v>54971951184</v>
      </c>
      <c r="H56" s="33">
        <v>0</v>
      </c>
      <c r="I56" s="3"/>
      <c r="J56" s="3"/>
      <c r="K56" s="3"/>
      <c r="L56" s="3"/>
      <c r="M56" s="3"/>
      <c r="N56" s="3"/>
      <c r="O56" s="3"/>
      <c r="P56" s="34">
        <f t="shared" si="0"/>
        <v>54971951184</v>
      </c>
      <c r="Q56" s="35">
        <f>IFERROR(VLOOKUP(D56,ENERO!$D$13:$AC$1147,26,0),0)</f>
        <v>7011968491</v>
      </c>
      <c r="R56" s="3">
        <v>7072251123</v>
      </c>
      <c r="S56" s="3">
        <v>238895333</v>
      </c>
      <c r="T56" s="3">
        <v>0</v>
      </c>
      <c r="U56" s="3">
        <v>198225777</v>
      </c>
      <c r="V56" s="3">
        <v>198225777</v>
      </c>
      <c r="W56" s="3"/>
      <c r="X56" s="3"/>
      <c r="Y56" s="3">
        <v>489693379</v>
      </c>
      <c r="Z56" s="3">
        <v>246592123</v>
      </c>
      <c r="AA56" s="3">
        <v>174637653</v>
      </c>
      <c r="AB56" s="3"/>
      <c r="AC56" s="36">
        <f t="shared" si="1"/>
        <v>8618521165</v>
      </c>
      <c r="AD56" s="37">
        <f t="shared" si="2"/>
        <v>39341461528</v>
      </c>
      <c r="AE56" s="144"/>
    </row>
    <row r="57" spans="1:31" x14ac:dyDescent="0.25">
      <c r="A57" s="29">
        <v>45</v>
      </c>
      <c r="B57" s="30" t="s">
        <v>202</v>
      </c>
      <c r="C57" s="30" t="s">
        <v>1350</v>
      </c>
      <c r="D57" s="31">
        <v>891780043</v>
      </c>
      <c r="E57" s="31">
        <v>218947189</v>
      </c>
      <c r="F57" s="32" t="s">
        <v>203</v>
      </c>
      <c r="G57" s="33">
        <v>97846041752</v>
      </c>
      <c r="H57" s="33">
        <v>0</v>
      </c>
      <c r="I57" s="3"/>
      <c r="J57" s="3"/>
      <c r="K57" s="3"/>
      <c r="L57" s="3"/>
      <c r="M57" s="3"/>
      <c r="N57" s="3"/>
      <c r="O57" s="3"/>
      <c r="P57" s="34">
        <f t="shared" si="0"/>
        <v>97846041752</v>
      </c>
      <c r="Q57" s="35">
        <f>IFERROR(VLOOKUP(D57,ENERO!$D$13:$AC$1147,26,0),0)</f>
        <v>10469479865</v>
      </c>
      <c r="R57" s="3">
        <v>10643532551</v>
      </c>
      <c r="S57" s="3">
        <v>419303267</v>
      </c>
      <c r="T57" s="3">
        <v>0</v>
      </c>
      <c r="U57" s="3">
        <v>280917213</v>
      </c>
      <c r="V57" s="3">
        <v>280917213</v>
      </c>
      <c r="W57" s="3"/>
      <c r="X57" s="3"/>
      <c r="Y57" s="3">
        <v>704519981</v>
      </c>
      <c r="Z57" s="3">
        <v>349459960</v>
      </c>
      <c r="AA57" s="3">
        <v>247489118</v>
      </c>
      <c r="AB57" s="3"/>
      <c r="AC57" s="36">
        <f t="shared" si="1"/>
        <v>12926139303</v>
      </c>
      <c r="AD57" s="37">
        <f t="shared" si="2"/>
        <v>74450422584</v>
      </c>
      <c r="AE57" s="144"/>
    </row>
    <row r="58" spans="1:31" x14ac:dyDescent="0.25">
      <c r="A58" s="38">
        <v>46</v>
      </c>
      <c r="B58" s="30" t="s">
        <v>204</v>
      </c>
      <c r="C58" s="30" t="s">
        <v>1355</v>
      </c>
      <c r="D58" s="31">
        <v>890501434</v>
      </c>
      <c r="E58" s="31">
        <v>210154001</v>
      </c>
      <c r="F58" s="32" t="s">
        <v>205</v>
      </c>
      <c r="G58" s="33">
        <v>408252155792</v>
      </c>
      <c r="H58" s="33">
        <v>0</v>
      </c>
      <c r="I58" s="3"/>
      <c r="J58" s="3"/>
      <c r="K58" s="3"/>
      <c r="L58" s="3"/>
      <c r="M58" s="3"/>
      <c r="N58" s="46"/>
      <c r="O58" s="46"/>
      <c r="P58" s="34">
        <f t="shared" si="0"/>
        <v>408252155792</v>
      </c>
      <c r="Q58" s="35">
        <f>IFERROR(VLOOKUP(D58,ENERO!$D$13:$AC$1147,26,0),0)</f>
        <v>44122001899</v>
      </c>
      <c r="R58" s="3">
        <v>42141309377</v>
      </c>
      <c r="S58" s="3">
        <v>6126592987</v>
      </c>
      <c r="T58" s="3">
        <v>0</v>
      </c>
      <c r="U58" s="3">
        <v>1241630310</v>
      </c>
      <c r="V58" s="3">
        <v>1241630309</v>
      </c>
      <c r="W58" s="3"/>
      <c r="X58" s="3"/>
      <c r="Y58" s="3">
        <v>3076954559</v>
      </c>
      <c r="Z58" s="3">
        <v>1544583449</v>
      </c>
      <c r="AA58" s="3">
        <v>1093880959</v>
      </c>
      <c r="AB58" s="3"/>
      <c r="AC58" s="36">
        <f t="shared" si="1"/>
        <v>56466581950</v>
      </c>
      <c r="AD58" s="37">
        <f t="shared" si="2"/>
        <v>307663571943</v>
      </c>
      <c r="AE58" s="144"/>
    </row>
    <row r="59" spans="1:31" x14ac:dyDescent="0.25">
      <c r="A59" s="29">
        <v>47</v>
      </c>
      <c r="B59" s="30" t="s">
        <v>206</v>
      </c>
      <c r="C59" s="30" t="s">
        <v>1358</v>
      </c>
      <c r="D59" s="31">
        <v>800099310</v>
      </c>
      <c r="E59" s="31">
        <v>217066170</v>
      </c>
      <c r="F59" s="32" t="s">
        <v>207</v>
      </c>
      <c r="G59" s="33">
        <v>87802015628</v>
      </c>
      <c r="H59" s="33">
        <v>0</v>
      </c>
      <c r="I59" s="3"/>
      <c r="J59" s="3"/>
      <c r="K59" s="3"/>
      <c r="L59" s="3"/>
      <c r="M59" s="3"/>
      <c r="N59" s="3"/>
      <c r="O59" s="3"/>
      <c r="P59" s="34">
        <f t="shared" si="0"/>
        <v>87802015628</v>
      </c>
      <c r="Q59" s="35">
        <f>IFERROR(VLOOKUP(D59,ENERO!$D$13:$AC$1147,26,0),0)</f>
        <v>11120616711</v>
      </c>
      <c r="R59" s="3">
        <v>11184177498</v>
      </c>
      <c r="S59" s="3">
        <v>675911951</v>
      </c>
      <c r="T59" s="3">
        <v>0</v>
      </c>
      <c r="U59" s="3">
        <v>338229003</v>
      </c>
      <c r="V59" s="3">
        <v>338229002</v>
      </c>
      <c r="W59" s="3"/>
      <c r="X59" s="3"/>
      <c r="Y59" s="3">
        <v>832685733</v>
      </c>
      <c r="Z59" s="3">
        <v>420755611</v>
      </c>
      <c r="AA59" s="3">
        <v>297981019</v>
      </c>
      <c r="AB59" s="3"/>
      <c r="AC59" s="36">
        <f t="shared" si="1"/>
        <v>14087969817</v>
      </c>
      <c r="AD59" s="37">
        <f t="shared" si="2"/>
        <v>62593429100</v>
      </c>
      <c r="AE59" s="144"/>
    </row>
    <row r="60" spans="1:31" x14ac:dyDescent="0.25">
      <c r="A60" s="38">
        <v>48</v>
      </c>
      <c r="B60" s="30" t="s">
        <v>208</v>
      </c>
      <c r="C60" s="30" t="s">
        <v>1326</v>
      </c>
      <c r="D60" s="31">
        <v>891855138</v>
      </c>
      <c r="E60" s="31">
        <v>213815238</v>
      </c>
      <c r="F60" s="32" t="s">
        <v>209</v>
      </c>
      <c r="G60" s="33">
        <v>63918290383</v>
      </c>
      <c r="H60" s="33">
        <v>0</v>
      </c>
      <c r="I60" s="3"/>
      <c r="J60" s="3"/>
      <c r="K60" s="3"/>
      <c r="L60" s="3"/>
      <c r="M60" s="3"/>
      <c r="N60" s="3"/>
      <c r="O60" s="3"/>
      <c r="P60" s="34">
        <f t="shared" si="0"/>
        <v>63918290383</v>
      </c>
      <c r="Q60" s="35">
        <f>IFERROR(VLOOKUP(D60,ENERO!$D$13:$AC$1147,26,0),0)</f>
        <v>8178123902</v>
      </c>
      <c r="R60" s="3">
        <v>8437995353</v>
      </c>
      <c r="S60" s="3">
        <v>292595325</v>
      </c>
      <c r="T60" s="3">
        <v>0</v>
      </c>
      <c r="U60" s="3">
        <v>244776821</v>
      </c>
      <c r="V60" s="3">
        <v>244776821</v>
      </c>
      <c r="W60" s="3"/>
      <c r="X60" s="3"/>
      <c r="Y60" s="3">
        <v>604594708</v>
      </c>
      <c r="Z60" s="3">
        <v>304501448</v>
      </c>
      <c r="AA60" s="3">
        <v>215649297</v>
      </c>
      <c r="AB60" s="3"/>
      <c r="AC60" s="36">
        <f t="shared" si="1"/>
        <v>10344889773</v>
      </c>
      <c r="AD60" s="37">
        <f t="shared" si="2"/>
        <v>45395276708</v>
      </c>
      <c r="AE60" s="144"/>
    </row>
    <row r="61" spans="1:31" x14ac:dyDescent="0.25">
      <c r="A61" s="29">
        <v>49</v>
      </c>
      <c r="B61" s="30" t="s">
        <v>210</v>
      </c>
      <c r="C61" s="30" t="s">
        <v>1314</v>
      </c>
      <c r="D61" s="31">
        <v>890907106</v>
      </c>
      <c r="E61" s="31">
        <v>216605266</v>
      </c>
      <c r="F61" s="32" t="s">
        <v>211</v>
      </c>
      <c r="G61" s="33">
        <v>41557965314</v>
      </c>
      <c r="H61" s="33">
        <v>0</v>
      </c>
      <c r="I61" s="3"/>
      <c r="J61" s="3"/>
      <c r="K61" s="3"/>
      <c r="L61" s="3"/>
      <c r="M61" s="3"/>
      <c r="N61" s="3"/>
      <c r="O61" s="3"/>
      <c r="P61" s="34">
        <f t="shared" si="0"/>
        <v>41557965314</v>
      </c>
      <c r="Q61" s="35">
        <f>IFERROR(VLOOKUP(D61,ENERO!$D$13:$AC$1147,26,0),0)</f>
        <v>6750234178</v>
      </c>
      <c r="R61" s="3">
        <v>7133079931</v>
      </c>
      <c r="S61" s="3">
        <v>61318276</v>
      </c>
      <c r="T61" s="3">
        <v>0</v>
      </c>
      <c r="U61" s="3">
        <v>219908045</v>
      </c>
      <c r="V61" s="3">
        <v>219908045</v>
      </c>
      <c r="W61" s="3"/>
      <c r="X61" s="3"/>
      <c r="Y61" s="3">
        <v>541566262</v>
      </c>
      <c r="Z61" s="3">
        <v>273564783</v>
      </c>
      <c r="AA61" s="3">
        <v>193739812</v>
      </c>
      <c r="AB61" s="3"/>
      <c r="AC61" s="36">
        <f t="shared" si="1"/>
        <v>8643085154</v>
      </c>
      <c r="AD61" s="37">
        <f t="shared" si="2"/>
        <v>26164645982</v>
      </c>
      <c r="AE61" s="144"/>
    </row>
    <row r="62" spans="1:31" x14ac:dyDescent="0.25">
      <c r="A62" s="38">
        <v>50</v>
      </c>
      <c r="B62" s="30" t="s">
        <v>212</v>
      </c>
      <c r="C62" s="30" t="s">
        <v>1329</v>
      </c>
      <c r="D62" s="31">
        <v>800095728</v>
      </c>
      <c r="E62" s="31">
        <v>210118001</v>
      </c>
      <c r="F62" s="32" t="s">
        <v>213</v>
      </c>
      <c r="G62" s="33">
        <v>114070559242</v>
      </c>
      <c r="H62" s="33">
        <v>0</v>
      </c>
      <c r="I62" s="3"/>
      <c r="J62" s="3"/>
      <c r="K62" s="3"/>
      <c r="L62" s="3"/>
      <c r="M62" s="3"/>
      <c r="N62" s="3"/>
      <c r="O62" s="3"/>
      <c r="P62" s="34">
        <f t="shared" si="0"/>
        <v>114070559242</v>
      </c>
      <c r="Q62" s="35">
        <f>IFERROR(VLOOKUP(D62,ENERO!$D$13:$AC$1147,26,0),0)</f>
        <v>13699965660</v>
      </c>
      <c r="R62" s="3">
        <v>13308568176</v>
      </c>
      <c r="S62" s="3">
        <v>1264219417</v>
      </c>
      <c r="T62" s="3">
        <v>0</v>
      </c>
      <c r="U62" s="3">
        <v>383628531</v>
      </c>
      <c r="V62" s="3">
        <v>383628531</v>
      </c>
      <c r="W62" s="3"/>
      <c r="X62" s="3"/>
      <c r="Y62" s="3">
        <v>951088571</v>
      </c>
      <c r="Z62" s="3">
        <v>477232454</v>
      </c>
      <c r="AA62" s="3">
        <v>337978174</v>
      </c>
      <c r="AB62" s="3"/>
      <c r="AC62" s="36">
        <f t="shared" si="1"/>
        <v>17106343854</v>
      </c>
      <c r="AD62" s="37">
        <f t="shared" si="2"/>
        <v>83264249728</v>
      </c>
      <c r="AE62" s="144"/>
    </row>
    <row r="63" spans="1:31" x14ac:dyDescent="0.25">
      <c r="A63" s="29">
        <v>51</v>
      </c>
      <c r="B63" s="30" t="s">
        <v>214</v>
      </c>
      <c r="C63" s="30" t="s">
        <v>1360</v>
      </c>
      <c r="D63" s="31">
        <v>890205176</v>
      </c>
      <c r="E63" s="31">
        <v>217668276</v>
      </c>
      <c r="F63" s="32" t="s">
        <v>215</v>
      </c>
      <c r="G63" s="33">
        <v>102446445193</v>
      </c>
      <c r="H63" s="33">
        <v>0</v>
      </c>
      <c r="I63" s="3"/>
      <c r="J63" s="3"/>
      <c r="K63" s="3"/>
      <c r="L63" s="3"/>
      <c r="M63" s="3"/>
      <c r="N63" s="3"/>
      <c r="O63" s="3"/>
      <c r="P63" s="34">
        <f t="shared" si="0"/>
        <v>102446445193</v>
      </c>
      <c r="Q63" s="35">
        <f>IFERROR(VLOOKUP(D63,ENERO!$D$13:$AC$1147,26,0),0)</f>
        <v>12364885679</v>
      </c>
      <c r="R63" s="3">
        <v>12628680751</v>
      </c>
      <c r="S63" s="3">
        <v>294700194</v>
      </c>
      <c r="T63" s="3">
        <v>0</v>
      </c>
      <c r="U63" s="3">
        <v>386367688</v>
      </c>
      <c r="V63" s="3">
        <v>386367687</v>
      </c>
      <c r="W63" s="3"/>
      <c r="X63" s="3"/>
      <c r="Y63" s="3">
        <v>953245726</v>
      </c>
      <c r="Z63" s="3">
        <v>480639954</v>
      </c>
      <c r="AA63" s="3">
        <v>340391382</v>
      </c>
      <c r="AB63" s="3"/>
      <c r="AC63" s="36">
        <f t="shared" si="1"/>
        <v>15470393382</v>
      </c>
      <c r="AD63" s="37">
        <f t="shared" si="2"/>
        <v>74611166132</v>
      </c>
      <c r="AE63" s="144"/>
    </row>
    <row r="64" spans="1:31" x14ac:dyDescent="0.25">
      <c r="A64" s="38">
        <v>52</v>
      </c>
      <c r="B64" s="30" t="s">
        <v>216</v>
      </c>
      <c r="C64" s="30" t="s">
        <v>1338</v>
      </c>
      <c r="D64" s="31">
        <v>890680008</v>
      </c>
      <c r="E64" s="31">
        <v>219025290</v>
      </c>
      <c r="F64" s="32" t="s">
        <v>217</v>
      </c>
      <c r="G64" s="33">
        <v>61859503587</v>
      </c>
      <c r="H64" s="33">
        <v>0</v>
      </c>
      <c r="I64" s="3"/>
      <c r="J64" s="3"/>
      <c r="K64" s="3"/>
      <c r="L64" s="3"/>
      <c r="M64" s="3"/>
      <c r="N64" s="3"/>
      <c r="O64" s="3"/>
      <c r="P64" s="34">
        <f t="shared" si="0"/>
        <v>61859503587</v>
      </c>
      <c r="Q64" s="35">
        <f>IFERROR(VLOOKUP(D64,ENERO!$D$13:$AC$1147,26,0),0)</f>
        <v>8003158643</v>
      </c>
      <c r="R64" s="3">
        <v>8061904419</v>
      </c>
      <c r="S64" s="3">
        <v>366709718</v>
      </c>
      <c r="T64" s="3">
        <v>0</v>
      </c>
      <c r="U64" s="3">
        <v>242657542</v>
      </c>
      <c r="V64" s="3">
        <v>242657542</v>
      </c>
      <c r="W64" s="3"/>
      <c r="X64" s="3"/>
      <c r="Y64" s="3">
        <v>597118820</v>
      </c>
      <c r="Z64" s="3">
        <v>301865072</v>
      </c>
      <c r="AA64" s="3">
        <v>213782205</v>
      </c>
      <c r="AB64" s="3"/>
      <c r="AC64" s="36">
        <f t="shared" si="1"/>
        <v>10026695318</v>
      </c>
      <c r="AD64" s="37">
        <f t="shared" si="2"/>
        <v>43829649626</v>
      </c>
      <c r="AE64" s="144"/>
    </row>
    <row r="65" spans="1:31" x14ac:dyDescent="0.25">
      <c r="A65" s="29">
        <v>53</v>
      </c>
      <c r="B65" s="30" t="s">
        <v>218</v>
      </c>
      <c r="C65" s="30" t="s">
        <v>1339</v>
      </c>
      <c r="D65" s="31">
        <v>890680378</v>
      </c>
      <c r="E65" s="31">
        <v>210725307</v>
      </c>
      <c r="F65" s="32" t="s">
        <v>219</v>
      </c>
      <c r="G65" s="33">
        <v>39072483676</v>
      </c>
      <c r="H65" s="33">
        <v>0</v>
      </c>
      <c r="I65" s="3"/>
      <c r="J65" s="3"/>
      <c r="K65" s="3"/>
      <c r="L65" s="3"/>
      <c r="M65" s="3"/>
      <c r="N65" s="3"/>
      <c r="O65" s="3"/>
      <c r="P65" s="34">
        <f t="shared" si="0"/>
        <v>39072483676</v>
      </c>
      <c r="Q65" s="35">
        <f>IFERROR(VLOOKUP(D65,ENERO!$D$13:$AC$1147,26,0),0)</f>
        <v>5245364544</v>
      </c>
      <c r="R65" s="3">
        <v>5285193346</v>
      </c>
      <c r="S65" s="3">
        <v>184716246</v>
      </c>
      <c r="T65" s="3">
        <v>0</v>
      </c>
      <c r="U65" s="3">
        <v>151232959</v>
      </c>
      <c r="V65" s="3">
        <v>151232959</v>
      </c>
      <c r="W65" s="3"/>
      <c r="X65" s="3"/>
      <c r="Y65" s="3">
        <v>373652985</v>
      </c>
      <c r="Z65" s="3">
        <v>188133234</v>
      </c>
      <c r="AA65" s="3">
        <v>133236804</v>
      </c>
      <c r="AB65" s="3"/>
      <c r="AC65" s="36">
        <f t="shared" si="1"/>
        <v>6467398533</v>
      </c>
      <c r="AD65" s="37">
        <f t="shared" si="2"/>
        <v>27359720599</v>
      </c>
      <c r="AE65" s="144"/>
    </row>
    <row r="66" spans="1:31" x14ac:dyDescent="0.25">
      <c r="A66" s="58">
        <v>54</v>
      </c>
      <c r="B66" s="40" t="s">
        <v>220</v>
      </c>
      <c r="C66" s="40" t="s">
        <v>1362</v>
      </c>
      <c r="D66" s="31">
        <v>890204802</v>
      </c>
      <c r="E66" s="31">
        <v>210768307</v>
      </c>
      <c r="F66" s="32" t="s">
        <v>221</v>
      </c>
      <c r="G66" s="33">
        <v>94327802531</v>
      </c>
      <c r="H66" s="33">
        <v>0</v>
      </c>
      <c r="I66" s="3"/>
      <c r="J66" s="3"/>
      <c r="K66" s="3"/>
      <c r="L66" s="3"/>
      <c r="M66" s="3"/>
      <c r="N66" s="3"/>
      <c r="O66" s="3"/>
      <c r="P66" s="34">
        <f t="shared" si="0"/>
        <v>94327802531</v>
      </c>
      <c r="Q66" s="35">
        <f>IFERROR(VLOOKUP(D66,ENERO!$D$13:$AC$1147,26,0),0)</f>
        <v>10751835365</v>
      </c>
      <c r="R66" s="3">
        <v>9800544727</v>
      </c>
      <c r="S66" s="3">
        <v>2255151143</v>
      </c>
      <c r="T66" s="3">
        <v>0</v>
      </c>
      <c r="U66" s="3">
        <v>293163187</v>
      </c>
      <c r="V66" s="3">
        <v>293163187</v>
      </c>
      <c r="W66" s="3"/>
      <c r="X66" s="3"/>
      <c r="Y66" s="3">
        <v>725786490</v>
      </c>
      <c r="Z66" s="3">
        <v>364693906</v>
      </c>
      <c r="AA66" s="3">
        <v>258277867</v>
      </c>
      <c r="AB66" s="3"/>
      <c r="AC66" s="36">
        <f t="shared" si="1"/>
        <v>13990780507</v>
      </c>
      <c r="AD66" s="37">
        <f t="shared" si="2"/>
        <v>69585186659</v>
      </c>
      <c r="AE66" s="144"/>
    </row>
    <row r="67" spans="1:31" x14ac:dyDescent="0.25">
      <c r="A67" s="29">
        <v>55</v>
      </c>
      <c r="B67" s="30" t="s">
        <v>222</v>
      </c>
      <c r="C67" s="30" t="s">
        <v>1365</v>
      </c>
      <c r="D67" s="31">
        <v>800113389</v>
      </c>
      <c r="E67" s="31">
        <v>210173001</v>
      </c>
      <c r="F67" s="32" t="s">
        <v>223</v>
      </c>
      <c r="G67" s="33">
        <v>284617745015</v>
      </c>
      <c r="H67" s="33">
        <v>0</v>
      </c>
      <c r="I67" s="3"/>
      <c r="J67" s="3"/>
      <c r="K67" s="3"/>
      <c r="L67" s="3"/>
      <c r="M67" s="3"/>
      <c r="N67" s="3"/>
      <c r="O67" s="3"/>
      <c r="P67" s="34">
        <f t="shared" si="0"/>
        <v>284617745015</v>
      </c>
      <c r="Q67" s="35">
        <f>IFERROR(VLOOKUP(D67,ENERO!$D$13:$AC$1147,26,0),0)</f>
        <v>35629413830</v>
      </c>
      <c r="R67" s="3">
        <v>34861263320</v>
      </c>
      <c r="S67" s="3">
        <v>2750478925</v>
      </c>
      <c r="T67" s="3">
        <v>0</v>
      </c>
      <c r="U67" s="3">
        <v>1019683263</v>
      </c>
      <c r="V67" s="3">
        <v>1019683262</v>
      </c>
      <c r="W67" s="3"/>
      <c r="X67" s="3"/>
      <c r="Y67" s="3">
        <v>2519594612</v>
      </c>
      <c r="Z67" s="3">
        <v>1268482155</v>
      </c>
      <c r="AA67" s="3">
        <v>898344778</v>
      </c>
      <c r="AB67" s="3"/>
      <c r="AC67" s="36">
        <f t="shared" si="1"/>
        <v>44337530315</v>
      </c>
      <c r="AD67" s="37">
        <f t="shared" si="2"/>
        <v>204650800870</v>
      </c>
      <c r="AE67" s="144"/>
    </row>
    <row r="68" spans="1:31" x14ac:dyDescent="0.25">
      <c r="A68" s="38">
        <v>56</v>
      </c>
      <c r="B68" s="30" t="s">
        <v>224</v>
      </c>
      <c r="C68" s="30" t="s">
        <v>27</v>
      </c>
      <c r="D68" s="31">
        <v>890980093</v>
      </c>
      <c r="E68" s="31">
        <v>216005360</v>
      </c>
      <c r="F68" s="32" t="s">
        <v>225</v>
      </c>
      <c r="G68" s="33">
        <v>92613812091</v>
      </c>
      <c r="H68" s="33">
        <v>0</v>
      </c>
      <c r="I68" s="3"/>
      <c r="J68" s="3"/>
      <c r="K68" s="3"/>
      <c r="L68" s="3"/>
      <c r="M68" s="3"/>
      <c r="N68" s="3"/>
      <c r="O68" s="3"/>
      <c r="P68" s="34">
        <f t="shared" si="0"/>
        <v>92613812091</v>
      </c>
      <c r="Q68" s="35">
        <f>IFERROR(VLOOKUP(D68,ENERO!$D$13:$AC$1147,26,0),0)</f>
        <v>11460810590</v>
      </c>
      <c r="R68" s="3">
        <v>12213013565</v>
      </c>
      <c r="S68" s="3">
        <v>294908327</v>
      </c>
      <c r="T68" s="3">
        <v>0</v>
      </c>
      <c r="U68" s="3">
        <v>381333725</v>
      </c>
      <c r="V68" s="3">
        <v>381333725</v>
      </c>
      <c r="W68" s="3"/>
      <c r="X68" s="3"/>
      <c r="Y68" s="3">
        <v>940181825</v>
      </c>
      <c r="Z68" s="3">
        <v>474377724</v>
      </c>
      <c r="AA68" s="3">
        <v>335956441</v>
      </c>
      <c r="AB68" s="3"/>
      <c r="AC68" s="36">
        <f t="shared" si="1"/>
        <v>15021105332</v>
      </c>
      <c r="AD68" s="37">
        <f t="shared" si="2"/>
        <v>66131896169</v>
      </c>
      <c r="AE68" s="144"/>
    </row>
    <row r="69" spans="1:31" x14ac:dyDescent="0.25">
      <c r="A69" s="29">
        <v>57</v>
      </c>
      <c r="B69" s="30" t="s">
        <v>226</v>
      </c>
      <c r="C69" s="30" t="s">
        <v>1333</v>
      </c>
      <c r="D69" s="31">
        <v>800096758</v>
      </c>
      <c r="E69" s="31">
        <v>211723417</v>
      </c>
      <c r="F69" s="32" t="s">
        <v>227</v>
      </c>
      <c r="G69" s="33">
        <v>95213254183</v>
      </c>
      <c r="H69" s="33">
        <v>0</v>
      </c>
      <c r="I69" s="3"/>
      <c r="J69" s="3"/>
      <c r="K69" s="3"/>
      <c r="L69" s="3"/>
      <c r="M69" s="3"/>
      <c r="N69" s="3"/>
      <c r="O69" s="3"/>
      <c r="P69" s="34">
        <f t="shared" si="0"/>
        <v>95213254183</v>
      </c>
      <c r="Q69" s="35">
        <f>IFERROR(VLOOKUP(D69,ENERO!$D$13:$AC$1147,26,0),0)</f>
        <v>13383800897</v>
      </c>
      <c r="R69" s="3">
        <v>13003102727</v>
      </c>
      <c r="S69" s="3">
        <v>622125815</v>
      </c>
      <c r="T69" s="3">
        <v>0</v>
      </c>
      <c r="U69" s="3">
        <v>349423507</v>
      </c>
      <c r="V69" s="3">
        <v>349423507</v>
      </c>
      <c r="W69" s="3"/>
      <c r="X69" s="3"/>
      <c r="Y69" s="3">
        <v>863539566</v>
      </c>
      <c r="Z69" s="3">
        <v>434681532</v>
      </c>
      <c r="AA69" s="3">
        <v>307843420</v>
      </c>
      <c r="AB69" s="3"/>
      <c r="AC69" s="36">
        <f t="shared" si="1"/>
        <v>15930140074</v>
      </c>
      <c r="AD69" s="37">
        <f t="shared" si="2"/>
        <v>65899313212</v>
      </c>
      <c r="AE69" s="144"/>
    </row>
    <row r="70" spans="1:31" x14ac:dyDescent="0.25">
      <c r="A70" s="38">
        <v>58</v>
      </c>
      <c r="B70" s="30" t="s">
        <v>228</v>
      </c>
      <c r="C70" s="30" t="s">
        <v>1324</v>
      </c>
      <c r="D70" s="31">
        <v>800028432</v>
      </c>
      <c r="E70" s="31">
        <v>213013430</v>
      </c>
      <c r="F70" s="32" t="s">
        <v>229</v>
      </c>
      <c r="G70" s="33">
        <v>95831409409</v>
      </c>
      <c r="H70" s="33">
        <v>0</v>
      </c>
      <c r="I70" s="3"/>
      <c r="J70" s="3"/>
      <c r="K70" s="3"/>
      <c r="L70" s="3"/>
      <c r="M70" s="3"/>
      <c r="N70" s="3"/>
      <c r="O70" s="3"/>
      <c r="P70" s="34">
        <f t="shared" si="0"/>
        <v>95831409409</v>
      </c>
      <c r="Q70" s="35">
        <f>IFERROR(VLOOKUP(D70,ENERO!$D$13:$AC$1147,26,0),0)</f>
        <v>11061815658</v>
      </c>
      <c r="R70" s="3">
        <v>11087097450</v>
      </c>
      <c r="S70" s="3">
        <v>269531888</v>
      </c>
      <c r="T70" s="3">
        <v>0</v>
      </c>
      <c r="U70" s="3">
        <v>324467420</v>
      </c>
      <c r="V70" s="3">
        <v>324467420</v>
      </c>
      <c r="W70" s="3"/>
      <c r="X70" s="3"/>
      <c r="Y70" s="3">
        <v>804390271</v>
      </c>
      <c r="Z70" s="3">
        <v>403636253</v>
      </c>
      <c r="AA70" s="3">
        <v>285857014</v>
      </c>
      <c r="AB70" s="3"/>
      <c r="AC70" s="36">
        <f t="shared" si="1"/>
        <v>13499447716</v>
      </c>
      <c r="AD70" s="37">
        <f t="shared" si="2"/>
        <v>71270146035</v>
      </c>
      <c r="AE70" s="144"/>
    </row>
    <row r="71" spans="1:31" x14ac:dyDescent="0.25">
      <c r="A71" s="29">
        <v>59</v>
      </c>
      <c r="B71" s="30" t="s">
        <v>230</v>
      </c>
      <c r="C71" s="30" t="s">
        <v>1347</v>
      </c>
      <c r="D71" s="31">
        <v>892120020</v>
      </c>
      <c r="E71" s="31">
        <v>213044430</v>
      </c>
      <c r="F71" s="32" t="s">
        <v>231</v>
      </c>
      <c r="G71" s="33">
        <v>232822004003</v>
      </c>
      <c r="H71" s="33">
        <v>0</v>
      </c>
      <c r="I71" s="3"/>
      <c r="J71" s="3"/>
      <c r="K71" s="3"/>
      <c r="L71" s="3"/>
      <c r="M71" s="3"/>
      <c r="N71" s="3"/>
      <c r="O71" s="3"/>
      <c r="P71" s="34">
        <f t="shared" si="0"/>
        <v>232822004003</v>
      </c>
      <c r="Q71" s="35">
        <f>IFERROR(VLOOKUP(D71,ENERO!$D$13:$AC$1147,26,0),0)</f>
        <v>21172800246</v>
      </c>
      <c r="R71" s="3">
        <v>16560723718</v>
      </c>
      <c r="S71" s="3">
        <v>9075575205</v>
      </c>
      <c r="T71" s="3">
        <v>0</v>
      </c>
      <c r="U71" s="3">
        <v>482275231</v>
      </c>
      <c r="V71" s="3">
        <v>482275230</v>
      </c>
      <c r="W71" s="3"/>
      <c r="X71" s="3"/>
      <c r="Y71" s="3">
        <v>1209126087</v>
      </c>
      <c r="Z71" s="3">
        <v>599948578</v>
      </c>
      <c r="AA71" s="3">
        <v>424886287</v>
      </c>
      <c r="AB71" s="3"/>
      <c r="AC71" s="36">
        <f t="shared" si="1"/>
        <v>28834810336</v>
      </c>
      <c r="AD71" s="37">
        <f t="shared" si="2"/>
        <v>182814393421</v>
      </c>
      <c r="AE71" s="144"/>
    </row>
    <row r="72" spans="1:31" x14ac:dyDescent="0.25">
      <c r="A72" s="38">
        <v>60</v>
      </c>
      <c r="B72" s="30" t="s">
        <v>232</v>
      </c>
      <c r="C72" s="30" t="s">
        <v>1328</v>
      </c>
      <c r="D72" s="31">
        <v>890801053</v>
      </c>
      <c r="E72" s="31">
        <v>210117001</v>
      </c>
      <c r="F72" s="32" t="s">
        <v>233</v>
      </c>
      <c r="G72" s="33">
        <v>162845115215</v>
      </c>
      <c r="H72" s="33">
        <v>0</v>
      </c>
      <c r="I72" s="3"/>
      <c r="J72" s="3"/>
      <c r="K72" s="3"/>
      <c r="L72" s="3"/>
      <c r="M72" s="3"/>
      <c r="N72" s="3"/>
      <c r="O72" s="3"/>
      <c r="P72" s="34">
        <f t="shared" si="0"/>
        <v>162845115215</v>
      </c>
      <c r="Q72" s="35">
        <f>IFERROR(VLOOKUP(D72,ENERO!$D$13:$AC$1147,26,0),0)</f>
        <v>20680301845</v>
      </c>
      <c r="R72" s="3">
        <v>20981750722</v>
      </c>
      <c r="S72" s="3">
        <v>1078773321</v>
      </c>
      <c r="T72" s="3">
        <v>0</v>
      </c>
      <c r="U72" s="3">
        <v>614798195</v>
      </c>
      <c r="V72" s="3">
        <v>614798194</v>
      </c>
      <c r="W72" s="3"/>
      <c r="X72" s="3"/>
      <c r="Y72" s="3">
        <v>1522995325</v>
      </c>
      <c r="Z72" s="3">
        <v>764806649</v>
      </c>
      <c r="AA72" s="3">
        <v>541639515</v>
      </c>
      <c r="AB72" s="3"/>
      <c r="AC72" s="36">
        <f t="shared" si="1"/>
        <v>26119561921</v>
      </c>
      <c r="AD72" s="37">
        <f t="shared" si="2"/>
        <v>116045251449</v>
      </c>
      <c r="AE72" s="144"/>
    </row>
    <row r="73" spans="1:31" x14ac:dyDescent="0.25">
      <c r="A73" s="38">
        <v>61</v>
      </c>
      <c r="B73" s="30" t="s">
        <v>234</v>
      </c>
      <c r="C73" s="30" t="s">
        <v>1311</v>
      </c>
      <c r="D73" s="31">
        <v>890905211</v>
      </c>
      <c r="E73" s="31">
        <v>210105001</v>
      </c>
      <c r="F73" s="32" t="s">
        <v>235</v>
      </c>
      <c r="G73" s="33">
        <v>937887139464</v>
      </c>
      <c r="H73" s="33">
        <v>0</v>
      </c>
      <c r="I73" s="3"/>
      <c r="J73" s="3"/>
      <c r="K73" s="3"/>
      <c r="L73" s="3"/>
      <c r="M73" s="3"/>
      <c r="N73" s="3"/>
      <c r="O73" s="3"/>
      <c r="P73" s="34">
        <f t="shared" si="0"/>
        <v>937887139464</v>
      </c>
      <c r="Q73" s="35">
        <f>IFERROR(VLOOKUP(D73,ENERO!$D$13:$AC$1147,26,0),0)</f>
        <v>111760300796</v>
      </c>
      <c r="R73" s="3">
        <v>114544030135</v>
      </c>
      <c r="S73" s="3">
        <v>7050620021</v>
      </c>
      <c r="T73" s="3">
        <v>0</v>
      </c>
      <c r="U73" s="3">
        <v>3477395117</v>
      </c>
      <c r="V73" s="3">
        <v>3477395117</v>
      </c>
      <c r="W73" s="3"/>
      <c r="X73" s="3"/>
      <c r="Y73" s="3">
        <v>8578574586</v>
      </c>
      <c r="Z73" s="3">
        <v>4325866485</v>
      </c>
      <c r="AA73" s="3">
        <v>3063598138</v>
      </c>
      <c r="AB73" s="3"/>
      <c r="AC73" s="36">
        <f t="shared" si="1"/>
        <v>144517479599</v>
      </c>
      <c r="AD73" s="37">
        <f t="shared" si="2"/>
        <v>681609359069</v>
      </c>
      <c r="AE73" s="144"/>
    </row>
    <row r="74" spans="1:31" x14ac:dyDescent="0.25">
      <c r="A74" s="38">
        <v>62</v>
      </c>
      <c r="B74" s="30" t="s">
        <v>236</v>
      </c>
      <c r="C74" s="30" t="s">
        <v>1332</v>
      </c>
      <c r="D74" s="31">
        <v>800096734</v>
      </c>
      <c r="E74" s="31">
        <v>210123001</v>
      </c>
      <c r="F74" s="32" t="s">
        <v>237</v>
      </c>
      <c r="G74" s="33">
        <v>299569338465</v>
      </c>
      <c r="H74" s="33">
        <v>0</v>
      </c>
      <c r="I74" s="3"/>
      <c r="J74" s="3"/>
      <c r="K74" s="3"/>
      <c r="L74" s="3"/>
      <c r="M74" s="3"/>
      <c r="N74" s="3"/>
      <c r="O74" s="3"/>
      <c r="P74" s="34">
        <f t="shared" si="0"/>
        <v>299569338465</v>
      </c>
      <c r="Q74" s="35">
        <f>IFERROR(VLOOKUP(D74,ENERO!$D$13:$AC$1147,26,0),0)</f>
        <v>37471228927</v>
      </c>
      <c r="R74" s="3">
        <v>37310897683</v>
      </c>
      <c r="S74" s="3">
        <v>2703026670</v>
      </c>
      <c r="T74" s="3">
        <v>0</v>
      </c>
      <c r="U74" s="3">
        <v>1041563013</v>
      </c>
      <c r="V74" s="3">
        <v>1041563013</v>
      </c>
      <c r="W74" s="3"/>
      <c r="X74" s="3"/>
      <c r="Y74" s="3">
        <v>2592975646</v>
      </c>
      <c r="Z74" s="3">
        <v>1295700482</v>
      </c>
      <c r="AA74" s="3">
        <v>917620920</v>
      </c>
      <c r="AB74" s="3"/>
      <c r="AC74" s="36">
        <f t="shared" si="1"/>
        <v>46903347427</v>
      </c>
      <c r="AD74" s="37">
        <f t="shared" si="2"/>
        <v>215194762111</v>
      </c>
      <c r="AE74" s="144"/>
    </row>
    <row r="75" spans="1:31" x14ac:dyDescent="0.25">
      <c r="A75" s="29">
        <v>63</v>
      </c>
      <c r="B75" s="30" t="s">
        <v>238</v>
      </c>
      <c r="C75" s="30" t="s">
        <v>1344</v>
      </c>
      <c r="D75" s="31">
        <v>891180009</v>
      </c>
      <c r="E75" s="31">
        <v>210141001</v>
      </c>
      <c r="F75" s="32" t="s">
        <v>239</v>
      </c>
      <c r="G75" s="33">
        <v>209942892096</v>
      </c>
      <c r="H75" s="33">
        <v>0</v>
      </c>
      <c r="I75" s="3"/>
      <c r="J75" s="3"/>
      <c r="K75" s="3"/>
      <c r="L75" s="3"/>
      <c r="M75" s="3"/>
      <c r="N75" s="46"/>
      <c r="O75" s="46"/>
      <c r="P75" s="34">
        <f t="shared" si="0"/>
        <v>209942892096</v>
      </c>
      <c r="Q75" s="35">
        <f>IFERROR(VLOOKUP(D75,ENERO!$D$13:$AC$1147,26,0),0)</f>
        <v>25363780010</v>
      </c>
      <c r="R75" s="3">
        <v>25919008139</v>
      </c>
      <c r="S75" s="3">
        <v>443850184</v>
      </c>
      <c r="T75" s="3">
        <v>0</v>
      </c>
      <c r="U75" s="3">
        <v>735754109</v>
      </c>
      <c r="V75" s="3">
        <v>735754108</v>
      </c>
      <c r="W75" s="3"/>
      <c r="X75" s="3"/>
      <c r="Y75" s="3">
        <v>1817011492</v>
      </c>
      <c r="Z75" s="3">
        <v>915275352</v>
      </c>
      <c r="AA75" s="3">
        <v>648202128</v>
      </c>
      <c r="AB75" s="3"/>
      <c r="AC75" s="36">
        <f t="shared" si="1"/>
        <v>31214855512</v>
      </c>
      <c r="AD75" s="37">
        <f t="shared" si="2"/>
        <v>153364256574</v>
      </c>
      <c r="AE75" s="144"/>
    </row>
    <row r="76" spans="1:31" x14ac:dyDescent="0.25">
      <c r="A76" s="38">
        <v>64</v>
      </c>
      <c r="B76" s="30" t="s">
        <v>240</v>
      </c>
      <c r="C76" s="30" t="s">
        <v>1371</v>
      </c>
      <c r="D76" s="31">
        <v>891380007</v>
      </c>
      <c r="E76" s="31">
        <v>212076520</v>
      </c>
      <c r="F76" s="32" t="s">
        <v>241</v>
      </c>
      <c r="G76" s="33">
        <v>128910940173</v>
      </c>
      <c r="H76" s="33">
        <v>0</v>
      </c>
      <c r="I76" s="3"/>
      <c r="J76" s="3"/>
      <c r="K76" s="3"/>
      <c r="L76" s="3"/>
      <c r="M76" s="3"/>
      <c r="N76" s="3"/>
      <c r="O76" s="3"/>
      <c r="P76" s="34">
        <f t="shared" si="0"/>
        <v>128910940173</v>
      </c>
      <c r="Q76" s="35">
        <f>IFERROR(VLOOKUP(D76,ENERO!$D$13:$AC$1147,26,0),0)</f>
        <v>16621317054</v>
      </c>
      <c r="R76" s="3">
        <v>17188942919</v>
      </c>
      <c r="S76" s="3">
        <v>263760409</v>
      </c>
      <c r="T76" s="3">
        <v>0</v>
      </c>
      <c r="U76" s="3">
        <v>505090709</v>
      </c>
      <c r="V76" s="3">
        <v>505090708</v>
      </c>
      <c r="W76" s="3"/>
      <c r="X76" s="3"/>
      <c r="Y76" s="3">
        <v>1249396491</v>
      </c>
      <c r="Z76" s="3">
        <v>628330948</v>
      </c>
      <c r="AA76" s="3">
        <v>444986808</v>
      </c>
      <c r="AB76" s="3"/>
      <c r="AC76" s="36">
        <f t="shared" si="1"/>
        <v>20785598992</v>
      </c>
      <c r="AD76" s="37">
        <f t="shared" si="2"/>
        <v>91504024127</v>
      </c>
      <c r="AE76" s="144"/>
    </row>
    <row r="77" spans="1:31" x14ac:dyDescent="0.25">
      <c r="A77" s="29">
        <v>65</v>
      </c>
      <c r="B77" s="30" t="s">
        <v>242</v>
      </c>
      <c r="C77" s="30" t="s">
        <v>1352</v>
      </c>
      <c r="D77" s="31">
        <v>891280000</v>
      </c>
      <c r="E77" s="31">
        <v>210152001</v>
      </c>
      <c r="F77" s="32" t="s">
        <v>243</v>
      </c>
      <c r="G77" s="33">
        <v>211898810140</v>
      </c>
      <c r="H77" s="33">
        <v>0</v>
      </c>
      <c r="I77" s="3"/>
      <c r="J77" s="3"/>
      <c r="K77" s="3"/>
      <c r="L77" s="3"/>
      <c r="M77" s="3"/>
      <c r="N77" s="3"/>
      <c r="O77" s="3"/>
      <c r="P77" s="34">
        <f t="shared" si="0"/>
        <v>211898810140</v>
      </c>
      <c r="Q77" s="35">
        <f>IFERROR(VLOOKUP(D77,ENERO!$D$13:$AC$1147,26,0),0)</f>
        <v>26996709119</v>
      </c>
      <c r="R77" s="3">
        <v>26168635046</v>
      </c>
      <c r="S77" s="3">
        <v>1804492236</v>
      </c>
      <c r="T77" s="3">
        <v>0</v>
      </c>
      <c r="U77" s="3">
        <v>744911316</v>
      </c>
      <c r="V77" s="3">
        <v>744911315</v>
      </c>
      <c r="W77" s="3"/>
      <c r="X77" s="3"/>
      <c r="Y77" s="3">
        <v>1841761845</v>
      </c>
      <c r="Z77" s="3">
        <v>926666883</v>
      </c>
      <c r="AA77" s="3">
        <v>656269662</v>
      </c>
      <c r="AB77" s="3"/>
      <c r="AC77" s="36">
        <f t="shared" si="1"/>
        <v>32887648303</v>
      </c>
      <c r="AD77" s="37">
        <f t="shared" si="2"/>
        <v>152014452718</v>
      </c>
      <c r="AE77" s="144"/>
    </row>
    <row r="78" spans="1:31" x14ac:dyDescent="0.25">
      <c r="A78" s="38">
        <v>66</v>
      </c>
      <c r="B78" s="30" t="s">
        <v>244</v>
      </c>
      <c r="C78" s="30" t="s">
        <v>1357</v>
      </c>
      <c r="D78" s="31">
        <v>891480030</v>
      </c>
      <c r="E78" s="31">
        <v>210166001</v>
      </c>
      <c r="F78" s="32" t="s">
        <v>245</v>
      </c>
      <c r="G78" s="33">
        <v>243529801268</v>
      </c>
      <c r="H78" s="33">
        <v>0</v>
      </c>
      <c r="I78" s="3"/>
      <c r="J78" s="3"/>
      <c r="K78" s="3"/>
      <c r="L78" s="3"/>
      <c r="M78" s="3"/>
      <c r="N78" s="3"/>
      <c r="O78" s="3"/>
      <c r="P78" s="34">
        <f t="shared" ref="P78:P141" si="3">SUM(G78:N78)</f>
        <v>243529801268</v>
      </c>
      <c r="Q78" s="35">
        <f>IFERROR(VLOOKUP(D78,ENERO!$D$13:$AC$1147,26,0),0)</f>
        <v>31180355713</v>
      </c>
      <c r="R78" s="3">
        <v>29974381329</v>
      </c>
      <c r="S78" s="3">
        <v>3723146506</v>
      </c>
      <c r="T78" s="3">
        <v>0</v>
      </c>
      <c r="U78" s="3">
        <v>910842918</v>
      </c>
      <c r="V78" s="3">
        <v>910842917</v>
      </c>
      <c r="W78" s="3"/>
      <c r="X78" s="3"/>
      <c r="Y78" s="3">
        <v>2243015155</v>
      </c>
      <c r="Z78" s="3">
        <v>1133085174</v>
      </c>
      <c r="AA78" s="3">
        <v>802456026</v>
      </c>
      <c r="AB78" s="3"/>
      <c r="AC78" s="36">
        <f t="shared" ref="AC78:AC141" si="4">SUM(R78:AA78)</f>
        <v>39697770025</v>
      </c>
      <c r="AD78" s="37">
        <f t="shared" si="2"/>
        <v>172651675530</v>
      </c>
      <c r="AE78" s="144"/>
    </row>
    <row r="79" spans="1:31" x14ac:dyDescent="0.25">
      <c r="A79" s="29">
        <v>67</v>
      </c>
      <c r="B79" s="30" t="s">
        <v>246</v>
      </c>
      <c r="C79" s="30" t="s">
        <v>1330</v>
      </c>
      <c r="D79" s="31">
        <v>891580006</v>
      </c>
      <c r="E79" s="31">
        <v>210119001</v>
      </c>
      <c r="F79" s="32" t="s">
        <v>247</v>
      </c>
      <c r="G79" s="33">
        <v>175682389093</v>
      </c>
      <c r="H79" s="33">
        <v>0</v>
      </c>
      <c r="I79" s="3"/>
      <c r="J79" s="3"/>
      <c r="K79" s="3"/>
      <c r="L79" s="3"/>
      <c r="M79" s="3"/>
      <c r="N79" s="46"/>
      <c r="O79" s="46"/>
      <c r="P79" s="34">
        <f t="shared" si="3"/>
        <v>175682389093</v>
      </c>
      <c r="Q79" s="35">
        <f>IFERROR(VLOOKUP(D79,ENERO!$D$13:$AC$1147,26,0),0)</f>
        <v>19441462532</v>
      </c>
      <c r="R79" s="3">
        <v>18180344848</v>
      </c>
      <c r="S79" s="3">
        <v>2725050002</v>
      </c>
      <c r="T79" s="3">
        <v>0</v>
      </c>
      <c r="U79" s="3">
        <v>516194808</v>
      </c>
      <c r="V79" s="3">
        <v>516194807</v>
      </c>
      <c r="W79" s="3"/>
      <c r="X79" s="3"/>
      <c r="Y79" s="3">
        <v>1276759864</v>
      </c>
      <c r="Z79" s="3">
        <v>642144405</v>
      </c>
      <c r="AA79" s="3">
        <v>454769561</v>
      </c>
      <c r="AB79" s="3"/>
      <c r="AC79" s="36">
        <f t="shared" si="4"/>
        <v>24311458295</v>
      </c>
      <c r="AD79" s="37">
        <f t="shared" ref="AD79:AD142" si="5">+P79-Q79+AB79-AC79</f>
        <v>131929468266</v>
      </c>
      <c r="AE79" s="144"/>
    </row>
    <row r="80" spans="1:31" x14ac:dyDescent="0.25">
      <c r="A80" s="38">
        <v>68</v>
      </c>
      <c r="B80" s="30" t="s">
        <v>248</v>
      </c>
      <c r="C80" s="30" t="s">
        <v>1334</v>
      </c>
      <c r="D80" s="31">
        <v>800096777</v>
      </c>
      <c r="E80" s="31">
        <v>216023660</v>
      </c>
      <c r="F80" s="32" t="s">
        <v>249</v>
      </c>
      <c r="G80" s="33">
        <v>78206646184</v>
      </c>
      <c r="H80" s="33">
        <v>0</v>
      </c>
      <c r="I80" s="3"/>
      <c r="J80" s="3"/>
      <c r="K80" s="3"/>
      <c r="L80" s="3"/>
      <c r="M80" s="3"/>
      <c r="N80" s="3"/>
      <c r="O80" s="3"/>
      <c r="P80" s="34">
        <f t="shared" si="3"/>
        <v>78206646184</v>
      </c>
      <c r="Q80" s="35">
        <f>IFERROR(VLOOKUP(D80,ENERO!$D$13:$AC$1147,26,0),0)</f>
        <v>9281929404</v>
      </c>
      <c r="R80" s="3">
        <v>9287353735</v>
      </c>
      <c r="S80" s="3">
        <v>258211182</v>
      </c>
      <c r="T80" s="3">
        <v>0</v>
      </c>
      <c r="U80" s="3">
        <v>270305616</v>
      </c>
      <c r="V80" s="3">
        <v>270305615</v>
      </c>
      <c r="W80" s="3"/>
      <c r="X80" s="3"/>
      <c r="Y80" s="3">
        <v>671320842</v>
      </c>
      <c r="Z80" s="3">
        <v>336259172</v>
      </c>
      <c r="AA80" s="3">
        <v>238140261</v>
      </c>
      <c r="AB80" s="3"/>
      <c r="AC80" s="36">
        <f t="shared" si="4"/>
        <v>11331896423</v>
      </c>
      <c r="AD80" s="37">
        <f t="shared" si="5"/>
        <v>57592820357</v>
      </c>
      <c r="AE80" s="144"/>
    </row>
    <row r="81" spans="1:31" x14ac:dyDescent="0.25">
      <c r="A81" s="29">
        <v>69</v>
      </c>
      <c r="B81" s="30" t="s">
        <v>250</v>
      </c>
      <c r="C81" s="30" t="s">
        <v>1364</v>
      </c>
      <c r="D81" s="31">
        <v>800104062</v>
      </c>
      <c r="E81" s="31">
        <v>210170001</v>
      </c>
      <c r="F81" s="32" t="s">
        <v>251</v>
      </c>
      <c r="G81" s="33">
        <v>188772480245</v>
      </c>
      <c r="H81" s="33">
        <v>0</v>
      </c>
      <c r="I81" s="3"/>
      <c r="J81" s="3"/>
      <c r="K81" s="3"/>
      <c r="L81" s="3"/>
      <c r="M81" s="3"/>
      <c r="N81" s="3"/>
      <c r="O81" s="3"/>
      <c r="P81" s="34">
        <f t="shared" si="3"/>
        <v>188772480245</v>
      </c>
      <c r="Q81" s="35">
        <f>IFERROR(VLOOKUP(D81,ENERO!$D$13:$AC$1147,26,0),0)</f>
        <v>21722836501</v>
      </c>
      <c r="R81" s="3">
        <v>21600488296</v>
      </c>
      <c r="S81" s="3">
        <v>509062324</v>
      </c>
      <c r="T81" s="3">
        <v>0</v>
      </c>
      <c r="U81" s="3">
        <v>614848278</v>
      </c>
      <c r="V81" s="3">
        <v>614848277</v>
      </c>
      <c r="W81" s="3"/>
      <c r="X81" s="3"/>
      <c r="Y81" s="3">
        <v>1519746054</v>
      </c>
      <c r="Z81" s="3">
        <v>764868952</v>
      </c>
      <c r="AA81" s="3">
        <v>541683638</v>
      </c>
      <c r="AB81" s="3"/>
      <c r="AC81" s="36">
        <f t="shared" si="4"/>
        <v>26165545819</v>
      </c>
      <c r="AD81" s="37">
        <f t="shared" si="5"/>
        <v>140884097925</v>
      </c>
      <c r="AE81" s="144"/>
    </row>
    <row r="82" spans="1:31" x14ac:dyDescent="0.25">
      <c r="A82" s="38">
        <v>70</v>
      </c>
      <c r="B82" s="30" t="s">
        <v>252</v>
      </c>
      <c r="C82" s="30" t="s">
        <v>1341</v>
      </c>
      <c r="D82" s="31">
        <v>800094755</v>
      </c>
      <c r="E82" s="31">
        <v>215425754</v>
      </c>
      <c r="F82" s="32" t="s">
        <v>253</v>
      </c>
      <c r="G82" s="33">
        <v>249772389649</v>
      </c>
      <c r="H82" s="33">
        <v>0</v>
      </c>
      <c r="I82" s="3"/>
      <c r="J82" s="3"/>
      <c r="K82" s="3"/>
      <c r="L82" s="3"/>
      <c r="M82" s="3"/>
      <c r="N82" s="3"/>
      <c r="O82" s="3"/>
      <c r="P82" s="34">
        <f t="shared" si="3"/>
        <v>249772389649</v>
      </c>
      <c r="Q82" s="35">
        <f>IFERROR(VLOOKUP(D82,ENERO!$D$13:$AC$1147,26,0),0)</f>
        <v>26671287693</v>
      </c>
      <c r="R82" s="3">
        <v>21019199278</v>
      </c>
      <c r="S82" s="3">
        <v>12159796411</v>
      </c>
      <c r="T82" s="3">
        <v>0</v>
      </c>
      <c r="U82" s="3">
        <v>645852527</v>
      </c>
      <c r="V82" s="3">
        <v>645852526</v>
      </c>
      <c r="W82" s="3"/>
      <c r="X82" s="3"/>
      <c r="Y82" s="3">
        <v>1590161689</v>
      </c>
      <c r="Z82" s="3">
        <v>803438121</v>
      </c>
      <c r="AA82" s="3">
        <v>568998498</v>
      </c>
      <c r="AB82" s="3"/>
      <c r="AC82" s="36">
        <f t="shared" si="4"/>
        <v>37433299050</v>
      </c>
      <c r="AD82" s="37">
        <f t="shared" si="5"/>
        <v>185667802906</v>
      </c>
      <c r="AE82" s="144"/>
    </row>
    <row r="83" spans="1:31" x14ac:dyDescent="0.25">
      <c r="A83" s="29">
        <v>71</v>
      </c>
      <c r="B83" s="30" t="s">
        <v>254</v>
      </c>
      <c r="C83" s="30" t="s">
        <v>1327</v>
      </c>
      <c r="D83" s="31">
        <v>891855130</v>
      </c>
      <c r="E83" s="31">
        <v>215915759</v>
      </c>
      <c r="F83" s="32" t="s">
        <v>255</v>
      </c>
      <c r="G83" s="33">
        <v>70058297396</v>
      </c>
      <c r="H83" s="33">
        <v>0</v>
      </c>
      <c r="I83" s="3"/>
      <c r="J83" s="3"/>
      <c r="K83" s="3"/>
      <c r="L83" s="3"/>
      <c r="M83" s="3"/>
      <c r="N83" s="3"/>
      <c r="O83" s="3"/>
      <c r="P83" s="34">
        <f t="shared" si="3"/>
        <v>70058297396</v>
      </c>
      <c r="Q83" s="35">
        <f>IFERROR(VLOOKUP(D83,ENERO!$D$13:$AC$1147,26,0),0)</f>
        <v>8297131823</v>
      </c>
      <c r="R83" s="3">
        <v>8710514728</v>
      </c>
      <c r="S83" s="3">
        <v>202243132</v>
      </c>
      <c r="T83" s="3">
        <v>0</v>
      </c>
      <c r="U83" s="3">
        <v>261371013</v>
      </c>
      <c r="V83" s="3">
        <v>261371013</v>
      </c>
      <c r="W83" s="3"/>
      <c r="X83" s="3"/>
      <c r="Y83" s="3">
        <v>647405890</v>
      </c>
      <c r="Z83" s="3">
        <v>325144560</v>
      </c>
      <c r="AA83" s="3">
        <v>230268843</v>
      </c>
      <c r="AB83" s="3"/>
      <c r="AC83" s="36">
        <f t="shared" si="4"/>
        <v>10638319179</v>
      </c>
      <c r="AD83" s="37">
        <f t="shared" si="5"/>
        <v>51122846394</v>
      </c>
      <c r="AE83" s="144"/>
    </row>
    <row r="84" spans="1:31" x14ac:dyDescent="0.25">
      <c r="A84" s="38">
        <v>72</v>
      </c>
      <c r="B84" s="30" t="s">
        <v>256</v>
      </c>
      <c r="C84" s="30" t="s">
        <v>1321</v>
      </c>
      <c r="D84" s="31">
        <v>890106291</v>
      </c>
      <c r="E84" s="31">
        <v>215808758</v>
      </c>
      <c r="F84" s="32" t="s">
        <v>257</v>
      </c>
      <c r="G84" s="33">
        <v>258544825501</v>
      </c>
      <c r="H84" s="33">
        <v>0</v>
      </c>
      <c r="I84" s="3"/>
      <c r="J84" s="3"/>
      <c r="K84" s="3"/>
      <c r="L84" s="3"/>
      <c r="M84" s="3"/>
      <c r="N84" s="3"/>
      <c r="O84" s="3"/>
      <c r="P84" s="34">
        <f t="shared" si="3"/>
        <v>258544825501</v>
      </c>
      <c r="Q84" s="35">
        <f>IFERROR(VLOOKUP(D84,ENERO!$D$13:$AC$1147,26,0),0)</f>
        <v>27537619546</v>
      </c>
      <c r="R84" s="3">
        <v>20126179260</v>
      </c>
      <c r="S84" s="3">
        <v>14482148945</v>
      </c>
      <c r="T84" s="3">
        <v>0</v>
      </c>
      <c r="U84" s="3">
        <v>590869784</v>
      </c>
      <c r="V84" s="3">
        <v>590869783</v>
      </c>
      <c r="W84" s="3"/>
      <c r="X84" s="3"/>
      <c r="Y84" s="3">
        <v>1467565395</v>
      </c>
      <c r="Z84" s="3">
        <v>735039795</v>
      </c>
      <c r="AA84" s="3">
        <v>520558495</v>
      </c>
      <c r="AB84" s="3"/>
      <c r="AC84" s="36">
        <f t="shared" si="4"/>
        <v>38513231457</v>
      </c>
      <c r="AD84" s="37">
        <f t="shared" si="5"/>
        <v>192493974498</v>
      </c>
      <c r="AE84" s="144"/>
    </row>
    <row r="85" spans="1:31" x14ac:dyDescent="0.25">
      <c r="A85" s="29">
        <v>73</v>
      </c>
      <c r="B85" s="30" t="s">
        <v>258</v>
      </c>
      <c r="C85" s="30" t="s">
        <v>1372</v>
      </c>
      <c r="D85" s="31">
        <v>891900272</v>
      </c>
      <c r="E85" s="31">
        <v>213476834</v>
      </c>
      <c r="F85" s="32" t="s">
        <v>259</v>
      </c>
      <c r="G85" s="33">
        <v>72200310641</v>
      </c>
      <c r="H85" s="33">
        <v>0</v>
      </c>
      <c r="I85" s="3"/>
      <c r="J85" s="3"/>
      <c r="K85" s="3"/>
      <c r="L85" s="3"/>
      <c r="M85" s="3"/>
      <c r="N85" s="3"/>
      <c r="O85" s="3"/>
      <c r="P85" s="34">
        <f t="shared" si="3"/>
        <v>72200310641</v>
      </c>
      <c r="Q85" s="35">
        <f>IFERROR(VLOOKUP(D85,ENERO!$D$13:$AC$1147,26,0),0)</f>
        <v>10042787152</v>
      </c>
      <c r="R85" s="3">
        <v>10354677267</v>
      </c>
      <c r="S85" s="3">
        <v>229660296</v>
      </c>
      <c r="T85" s="3">
        <v>0</v>
      </c>
      <c r="U85" s="3">
        <v>299161031</v>
      </c>
      <c r="V85" s="3">
        <v>299161031</v>
      </c>
      <c r="W85" s="3"/>
      <c r="X85" s="3"/>
      <c r="Y85" s="3">
        <v>737166688</v>
      </c>
      <c r="Z85" s="3">
        <v>372155201</v>
      </c>
      <c r="AA85" s="3">
        <v>263561990</v>
      </c>
      <c r="AB85" s="3"/>
      <c r="AC85" s="36">
        <f t="shared" si="4"/>
        <v>12555543504</v>
      </c>
      <c r="AD85" s="37">
        <f t="shared" si="5"/>
        <v>49601979985</v>
      </c>
      <c r="AE85" s="144"/>
    </row>
    <row r="86" spans="1:31" x14ac:dyDescent="0.25">
      <c r="A86" s="38">
        <v>74</v>
      </c>
      <c r="B86" s="30" t="s">
        <v>260</v>
      </c>
      <c r="C86" s="30" t="s">
        <v>1354</v>
      </c>
      <c r="D86" s="31">
        <v>891200916</v>
      </c>
      <c r="E86" s="31">
        <v>213552835</v>
      </c>
      <c r="F86" s="32" t="s">
        <v>261</v>
      </c>
      <c r="G86" s="33">
        <v>152948336402</v>
      </c>
      <c r="H86" s="33">
        <v>0</v>
      </c>
      <c r="I86" s="3"/>
      <c r="J86" s="3"/>
      <c r="K86" s="3"/>
      <c r="L86" s="3"/>
      <c r="M86" s="3"/>
      <c r="N86" s="3"/>
      <c r="O86" s="3"/>
      <c r="P86" s="34">
        <f t="shared" si="3"/>
        <v>152948336402</v>
      </c>
      <c r="Q86" s="35">
        <f>IFERROR(VLOOKUP(D86,ENERO!$D$13:$AC$1147,26,0),0)</f>
        <v>16906553860</v>
      </c>
      <c r="R86" s="3">
        <v>16763200615</v>
      </c>
      <c r="S86" s="3">
        <v>2210320637</v>
      </c>
      <c r="T86" s="3">
        <v>0</v>
      </c>
      <c r="U86" s="3">
        <v>484284038</v>
      </c>
      <c r="V86" s="3">
        <v>484284037</v>
      </c>
      <c r="W86" s="3"/>
      <c r="X86" s="3"/>
      <c r="Y86" s="3">
        <v>1216329295</v>
      </c>
      <c r="Z86" s="3">
        <v>602447527</v>
      </c>
      <c r="AA86" s="3">
        <v>426656053</v>
      </c>
      <c r="AB86" s="3"/>
      <c r="AC86" s="36">
        <f t="shared" si="4"/>
        <v>22187522202</v>
      </c>
      <c r="AD86" s="37">
        <f t="shared" si="5"/>
        <v>113854260340</v>
      </c>
      <c r="AE86" s="144"/>
    </row>
    <row r="87" spans="1:31" x14ac:dyDescent="0.25">
      <c r="A87" s="29">
        <v>75</v>
      </c>
      <c r="B87" s="30" t="s">
        <v>262</v>
      </c>
      <c r="C87" s="30" t="s">
        <v>1325</v>
      </c>
      <c r="D87" s="31">
        <v>891800846</v>
      </c>
      <c r="E87" s="31">
        <v>210115001</v>
      </c>
      <c r="F87" s="32" t="s">
        <v>263</v>
      </c>
      <c r="G87" s="33">
        <v>86802228849</v>
      </c>
      <c r="H87" s="33">
        <v>0</v>
      </c>
      <c r="I87" s="3"/>
      <c r="J87" s="3"/>
      <c r="K87" s="3"/>
      <c r="L87" s="3"/>
      <c r="M87" s="3"/>
      <c r="N87" s="3"/>
      <c r="O87" s="3"/>
      <c r="P87" s="34">
        <f t="shared" si="3"/>
        <v>86802228849</v>
      </c>
      <c r="Q87" s="35">
        <f>IFERROR(VLOOKUP(D87,ENERO!$D$13:$AC$1147,26,0),0)</f>
        <v>9816377843</v>
      </c>
      <c r="R87" s="3">
        <v>9769510657</v>
      </c>
      <c r="S87" s="3">
        <v>645301720</v>
      </c>
      <c r="T87" s="3">
        <v>0</v>
      </c>
      <c r="U87" s="3">
        <v>278544368</v>
      </c>
      <c r="V87" s="3">
        <v>278544368</v>
      </c>
      <c r="W87" s="3"/>
      <c r="X87" s="3"/>
      <c r="Y87" s="3">
        <v>688443843</v>
      </c>
      <c r="Z87" s="3">
        <v>346508149</v>
      </c>
      <c r="AA87" s="3">
        <v>245398633</v>
      </c>
      <c r="AB87" s="3"/>
      <c r="AC87" s="36">
        <f t="shared" si="4"/>
        <v>12252251738</v>
      </c>
      <c r="AD87" s="37">
        <f t="shared" si="5"/>
        <v>64733599268</v>
      </c>
      <c r="AE87" s="144"/>
    </row>
    <row r="88" spans="1:31" s="60" customFormat="1" x14ac:dyDescent="0.25">
      <c r="A88" s="58">
        <v>76</v>
      </c>
      <c r="B88" s="40" t="s">
        <v>264</v>
      </c>
      <c r="C88" s="40" t="s">
        <v>1318</v>
      </c>
      <c r="D88" s="47">
        <v>890981138</v>
      </c>
      <c r="E88" s="31">
        <v>213705837</v>
      </c>
      <c r="F88" s="48" t="s">
        <v>265</v>
      </c>
      <c r="G88" s="33">
        <v>123401006427</v>
      </c>
      <c r="H88" s="33">
        <v>0</v>
      </c>
      <c r="I88" s="54"/>
      <c r="J88" s="54"/>
      <c r="K88" s="54"/>
      <c r="L88" s="54"/>
      <c r="M88" s="54"/>
      <c r="N88" s="54"/>
      <c r="O88" s="50"/>
      <c r="P88" s="52">
        <f>SUM(G88:O88)</f>
        <v>123401006427</v>
      </c>
      <c r="Q88" s="35">
        <f>IFERROR(VLOOKUP(D88,ENERO!$D$13:$AC$1147,26,0),0)</f>
        <v>14070972908</v>
      </c>
      <c r="R88" s="3">
        <v>13780284466</v>
      </c>
      <c r="S88" s="3">
        <v>1171635940</v>
      </c>
      <c r="T88" s="3">
        <v>0</v>
      </c>
      <c r="U88" s="3">
        <v>404709537</v>
      </c>
      <c r="V88" s="3">
        <v>404709537</v>
      </c>
      <c r="W88" s="50"/>
      <c r="X88" s="50"/>
      <c r="Y88" s="3">
        <v>1008037985</v>
      </c>
      <c r="Z88" s="3">
        <v>503457146</v>
      </c>
      <c r="AA88" s="3">
        <v>356550620</v>
      </c>
      <c r="AB88" s="3"/>
      <c r="AC88" s="36">
        <f t="shared" si="4"/>
        <v>17629385231</v>
      </c>
      <c r="AD88" s="37">
        <f t="shared" si="5"/>
        <v>91700648288</v>
      </c>
      <c r="AE88" s="144"/>
    </row>
    <row r="89" spans="1:31" x14ac:dyDescent="0.25">
      <c r="A89" s="29">
        <v>77</v>
      </c>
      <c r="B89" s="30" t="s">
        <v>266</v>
      </c>
      <c r="C89" s="30" t="s">
        <v>1331</v>
      </c>
      <c r="D89" s="31">
        <v>800098911</v>
      </c>
      <c r="E89" s="31">
        <v>210120001</v>
      </c>
      <c r="F89" s="32" t="s">
        <v>267</v>
      </c>
      <c r="G89" s="33">
        <v>303871242789</v>
      </c>
      <c r="H89" s="33">
        <v>0</v>
      </c>
      <c r="I89" s="3"/>
      <c r="J89" s="3"/>
      <c r="K89" s="3"/>
      <c r="L89" s="3"/>
      <c r="M89" s="3"/>
      <c r="N89" s="3"/>
      <c r="O89" s="3"/>
      <c r="P89" s="34">
        <f t="shared" si="3"/>
        <v>303871242789</v>
      </c>
      <c r="Q89" s="35">
        <f>IFERROR(VLOOKUP(D89,ENERO!$D$13:$AC$1147,26,0),0)</f>
        <v>29284054807</v>
      </c>
      <c r="R89" s="3">
        <v>27687629046</v>
      </c>
      <c r="S89" s="3">
        <v>4279265425</v>
      </c>
      <c r="T89" s="3">
        <v>0</v>
      </c>
      <c r="U89" s="3">
        <v>795030132</v>
      </c>
      <c r="V89" s="3">
        <v>795030131</v>
      </c>
      <c r="W89" s="3"/>
      <c r="X89" s="3"/>
      <c r="Y89" s="3">
        <v>1975754047</v>
      </c>
      <c r="Z89" s="3">
        <v>989014503</v>
      </c>
      <c r="AA89" s="3">
        <v>700424527</v>
      </c>
      <c r="AB89" s="3"/>
      <c r="AC89" s="36">
        <f t="shared" si="4"/>
        <v>37222147811</v>
      </c>
      <c r="AD89" s="37">
        <f t="shared" si="5"/>
        <v>237365040171</v>
      </c>
      <c r="AE89" s="144"/>
    </row>
    <row r="90" spans="1:31" x14ac:dyDescent="0.25">
      <c r="A90" s="38">
        <v>78</v>
      </c>
      <c r="B90" s="30" t="s">
        <v>268</v>
      </c>
      <c r="C90" s="30" t="s">
        <v>1351</v>
      </c>
      <c r="D90" s="31">
        <v>892099324</v>
      </c>
      <c r="E90" s="31">
        <v>210150001</v>
      </c>
      <c r="F90" s="32" t="s">
        <v>269</v>
      </c>
      <c r="G90" s="33">
        <v>254858516852</v>
      </c>
      <c r="H90" s="33">
        <v>0</v>
      </c>
      <c r="I90" s="3"/>
      <c r="J90" s="3"/>
      <c r="K90" s="3"/>
      <c r="L90" s="3"/>
      <c r="M90" s="3"/>
      <c r="N90" s="46"/>
      <c r="O90" s="46"/>
      <c r="P90" s="34">
        <f t="shared" si="3"/>
        <v>254858516852</v>
      </c>
      <c r="Q90" s="35">
        <f>IFERROR(VLOOKUP(D90,ENERO!$D$13:$AC$1147,26,0),0)</f>
        <v>28606254939</v>
      </c>
      <c r="R90" s="3">
        <v>28585290516</v>
      </c>
      <c r="S90" s="3">
        <v>1862793219</v>
      </c>
      <c r="T90" s="3">
        <v>0</v>
      </c>
      <c r="U90" s="3">
        <v>857803339</v>
      </c>
      <c r="V90" s="3">
        <v>857803339</v>
      </c>
      <c r="W90" s="3"/>
      <c r="X90" s="3"/>
      <c r="Y90" s="3">
        <v>2117748386</v>
      </c>
      <c r="Z90" s="3">
        <v>1067104137</v>
      </c>
      <c r="AA90" s="3">
        <v>755727958</v>
      </c>
      <c r="AB90" s="3"/>
      <c r="AC90" s="36">
        <f t="shared" si="4"/>
        <v>36104270894</v>
      </c>
      <c r="AD90" s="37">
        <f t="shared" si="5"/>
        <v>190147991019</v>
      </c>
      <c r="AE90" s="144"/>
    </row>
    <row r="91" spans="1:31" x14ac:dyDescent="0.25">
      <c r="A91" s="29">
        <v>79</v>
      </c>
      <c r="B91" s="30" t="s">
        <v>270</v>
      </c>
      <c r="C91" s="30" t="s">
        <v>1343</v>
      </c>
      <c r="D91" s="31">
        <v>891680011</v>
      </c>
      <c r="E91" s="31">
        <v>210127001</v>
      </c>
      <c r="F91" s="32" t="s">
        <v>271</v>
      </c>
      <c r="G91" s="33">
        <v>142887723601</v>
      </c>
      <c r="H91" s="33">
        <v>0</v>
      </c>
      <c r="I91" s="3"/>
      <c r="J91" s="3"/>
      <c r="K91" s="3"/>
      <c r="L91" s="3"/>
      <c r="M91" s="3"/>
      <c r="N91" s="3"/>
      <c r="O91" s="3"/>
      <c r="P91" s="34">
        <f t="shared" si="3"/>
        <v>142887723601</v>
      </c>
      <c r="Q91" s="35">
        <f>IFERROR(VLOOKUP(D91,ENERO!$D$13:$AC$1147,26,0),0)</f>
        <v>15283433803</v>
      </c>
      <c r="R91" s="3">
        <v>14588373877</v>
      </c>
      <c r="S91" s="3">
        <v>1670592920</v>
      </c>
      <c r="T91" s="3">
        <v>0</v>
      </c>
      <c r="U91" s="3">
        <v>423210617</v>
      </c>
      <c r="V91" s="3">
        <v>423210616</v>
      </c>
      <c r="W91" s="3"/>
      <c r="X91" s="3"/>
      <c r="Y91" s="3">
        <v>1056526054</v>
      </c>
      <c r="Z91" s="3">
        <v>526472420</v>
      </c>
      <c r="AA91" s="3">
        <v>372850140</v>
      </c>
      <c r="AB91" s="3"/>
      <c r="AC91" s="36">
        <f t="shared" si="4"/>
        <v>19061236644</v>
      </c>
      <c r="AD91" s="37">
        <f t="shared" si="5"/>
        <v>108543053154</v>
      </c>
      <c r="AE91" s="144"/>
    </row>
    <row r="92" spans="1:31" x14ac:dyDescent="0.25">
      <c r="A92" s="38">
        <v>80</v>
      </c>
      <c r="B92" s="30" t="s">
        <v>272</v>
      </c>
      <c r="C92" s="30" t="s">
        <v>1348</v>
      </c>
      <c r="D92" s="31">
        <v>892115155</v>
      </c>
      <c r="E92" s="31">
        <v>214744847</v>
      </c>
      <c r="F92" s="32" t="s">
        <v>273</v>
      </c>
      <c r="G92" s="33">
        <v>260140754069</v>
      </c>
      <c r="H92" s="33">
        <v>0</v>
      </c>
      <c r="I92" s="3"/>
      <c r="J92" s="3"/>
      <c r="K92" s="3"/>
      <c r="L92" s="3"/>
      <c r="M92" s="3"/>
      <c r="N92" s="3"/>
      <c r="O92" s="3"/>
      <c r="P92" s="34">
        <f t="shared" si="3"/>
        <v>260140754069</v>
      </c>
      <c r="Q92" s="35">
        <f>IFERROR(VLOOKUP(D92,ENERO!$D$13:$AC$1147,26,0),0)</f>
        <v>22927746081</v>
      </c>
      <c r="R92" s="3">
        <v>10225251402</v>
      </c>
      <c r="S92" s="3">
        <v>24573628053</v>
      </c>
      <c r="T92" s="3">
        <v>0</v>
      </c>
      <c r="U92" s="3">
        <v>245514448</v>
      </c>
      <c r="V92" s="3">
        <v>245514447</v>
      </c>
      <c r="W92" s="3"/>
      <c r="X92" s="3"/>
      <c r="Y92" s="3">
        <v>713763046</v>
      </c>
      <c r="Z92" s="3">
        <v>305419052</v>
      </c>
      <c r="AA92" s="3">
        <v>216299149</v>
      </c>
      <c r="AB92" s="3"/>
      <c r="AC92" s="36">
        <f t="shared" si="4"/>
        <v>36525389597</v>
      </c>
      <c r="AD92" s="37">
        <f t="shared" si="5"/>
        <v>200687618391</v>
      </c>
      <c r="AE92" s="144"/>
    </row>
    <row r="93" spans="1:31" x14ac:dyDescent="0.25">
      <c r="A93" s="29">
        <v>81</v>
      </c>
      <c r="B93" s="30" t="s">
        <v>274</v>
      </c>
      <c r="C93" s="30" t="s">
        <v>1312</v>
      </c>
      <c r="D93" s="31">
        <v>890980095</v>
      </c>
      <c r="E93" s="31">
        <v>214505045</v>
      </c>
      <c r="F93" s="32" t="s">
        <v>275</v>
      </c>
      <c r="G93" s="33">
        <v>79684048262</v>
      </c>
      <c r="H93" s="33">
        <v>0</v>
      </c>
      <c r="I93" s="3"/>
      <c r="J93" s="3"/>
      <c r="K93" s="3"/>
      <c r="L93" s="3"/>
      <c r="M93" s="3"/>
      <c r="N93" s="3"/>
      <c r="O93" s="3"/>
      <c r="P93" s="34">
        <f t="shared" si="3"/>
        <v>79684048262</v>
      </c>
      <c r="Q93" s="35">
        <f>IFERROR(VLOOKUP(D93,ENERO!$D$13:$AC$1147,26,0),0)</f>
        <v>8606496346</v>
      </c>
      <c r="R93" s="3">
        <v>8892807604</v>
      </c>
      <c r="S93" s="3">
        <v>279603111</v>
      </c>
      <c r="T93" s="3">
        <v>0</v>
      </c>
      <c r="U93" s="3">
        <v>271268913</v>
      </c>
      <c r="V93" s="3">
        <v>271268912</v>
      </c>
      <c r="W93" s="3"/>
      <c r="X93" s="3"/>
      <c r="Y93" s="3">
        <v>671803890</v>
      </c>
      <c r="Z93" s="3">
        <v>337457510</v>
      </c>
      <c r="AA93" s="3">
        <v>238988929</v>
      </c>
      <c r="AB93" s="3"/>
      <c r="AC93" s="36">
        <f t="shared" si="4"/>
        <v>10963198869</v>
      </c>
      <c r="AD93" s="37">
        <f t="shared" si="5"/>
        <v>60114353047</v>
      </c>
      <c r="AE93" s="144"/>
    </row>
    <row r="94" spans="1:31" x14ac:dyDescent="0.25">
      <c r="A94" s="38">
        <v>82</v>
      </c>
      <c r="B94" s="30" t="s">
        <v>276</v>
      </c>
      <c r="C94" s="30" t="s">
        <v>1336</v>
      </c>
      <c r="D94" s="31">
        <v>899999328</v>
      </c>
      <c r="E94" s="31">
        <v>216925269</v>
      </c>
      <c r="F94" s="32" t="s">
        <v>277</v>
      </c>
      <c r="G94" s="33">
        <v>56571326957</v>
      </c>
      <c r="H94" s="33">
        <v>0</v>
      </c>
      <c r="I94" s="3"/>
      <c r="J94" s="3"/>
      <c r="K94" s="3"/>
      <c r="L94" s="3"/>
      <c r="M94" s="3"/>
      <c r="N94" s="3"/>
      <c r="O94" s="3"/>
      <c r="P94" s="34">
        <f t="shared" si="3"/>
        <v>56571326957</v>
      </c>
      <c r="Q94" s="35">
        <f>IFERROR(VLOOKUP(D94,ENERO!$D$13:$AC$1147,26,0),0)</f>
        <v>7006135709</v>
      </c>
      <c r="R94" s="3">
        <v>7326123450</v>
      </c>
      <c r="S94" s="3">
        <v>151954876</v>
      </c>
      <c r="T94" s="3">
        <v>0</v>
      </c>
      <c r="U94" s="3">
        <v>216240830</v>
      </c>
      <c r="V94" s="3">
        <v>216240830</v>
      </c>
      <c r="W94" s="3"/>
      <c r="X94" s="3"/>
      <c r="Y94" s="3">
        <v>535606992</v>
      </c>
      <c r="Z94" s="3">
        <v>269002782</v>
      </c>
      <c r="AA94" s="3">
        <v>190508982</v>
      </c>
      <c r="AB94" s="3"/>
      <c r="AC94" s="36">
        <f t="shared" si="4"/>
        <v>8905678742</v>
      </c>
      <c r="AD94" s="37">
        <f t="shared" si="5"/>
        <v>40659512506</v>
      </c>
      <c r="AE94" s="144"/>
    </row>
    <row r="95" spans="1:31" x14ac:dyDescent="0.25">
      <c r="A95" s="29">
        <v>83</v>
      </c>
      <c r="B95" s="30" t="s">
        <v>278</v>
      </c>
      <c r="C95" s="30" t="s">
        <v>1346</v>
      </c>
      <c r="D95" s="31">
        <v>892115007</v>
      </c>
      <c r="E95" s="31">
        <v>210144001</v>
      </c>
      <c r="F95" s="32" t="s">
        <v>279</v>
      </c>
      <c r="G95" s="33">
        <v>284960271252</v>
      </c>
      <c r="H95" s="33">
        <v>0</v>
      </c>
      <c r="I95" s="3"/>
      <c r="J95" s="3"/>
      <c r="K95" s="3"/>
      <c r="L95" s="3"/>
      <c r="M95" s="3"/>
      <c r="N95" s="3"/>
      <c r="O95" s="3"/>
      <c r="P95" s="34">
        <f t="shared" si="3"/>
        <v>284960271252</v>
      </c>
      <c r="Q95" s="35">
        <f>IFERROR(VLOOKUP(D95,ENERO!$D$13:$AC$1147,26,0),0)</f>
        <v>21665213497</v>
      </c>
      <c r="R95" s="3">
        <v>19567098845</v>
      </c>
      <c r="S95" s="3">
        <v>5702986475</v>
      </c>
      <c r="T95" s="3">
        <v>0</v>
      </c>
      <c r="U95" s="3">
        <v>534704697</v>
      </c>
      <c r="V95" s="3">
        <v>534704697</v>
      </c>
      <c r="W95" s="3"/>
      <c r="X95" s="3"/>
      <c r="Y95" s="3">
        <v>1364478225</v>
      </c>
      <c r="Z95" s="3">
        <v>665170638</v>
      </c>
      <c r="AA95" s="3">
        <v>471076844</v>
      </c>
      <c r="AB95" s="3"/>
      <c r="AC95" s="36">
        <f t="shared" si="4"/>
        <v>28840220421</v>
      </c>
      <c r="AD95" s="37">
        <f t="shared" si="5"/>
        <v>234454837334</v>
      </c>
      <c r="AE95" s="144"/>
    </row>
    <row r="96" spans="1:31" x14ac:dyDescent="0.25">
      <c r="A96" s="38">
        <v>84</v>
      </c>
      <c r="B96" s="30" t="s">
        <v>280</v>
      </c>
      <c r="C96" s="30" t="s">
        <v>1316</v>
      </c>
      <c r="D96" s="31">
        <v>890907317</v>
      </c>
      <c r="E96" s="31">
        <v>211505615</v>
      </c>
      <c r="F96" s="32" t="s">
        <v>281</v>
      </c>
      <c r="G96" s="33">
        <v>60212689534</v>
      </c>
      <c r="H96" s="33">
        <v>0</v>
      </c>
      <c r="I96" s="3"/>
      <c r="J96" s="3"/>
      <c r="K96" s="3"/>
      <c r="L96" s="3"/>
      <c r="M96" s="3"/>
      <c r="N96" s="3"/>
      <c r="O96" s="3"/>
      <c r="P96" s="34">
        <f t="shared" si="3"/>
        <v>60212689534</v>
      </c>
      <c r="Q96" s="35">
        <f>IFERROR(VLOOKUP(D96,ENERO!$D$13:$AC$1147,26,0),0)</f>
        <v>7050749841</v>
      </c>
      <c r="R96" s="3">
        <v>7288275716</v>
      </c>
      <c r="S96" s="3">
        <v>203439010</v>
      </c>
      <c r="T96" s="3">
        <v>0</v>
      </c>
      <c r="U96" s="3">
        <v>228464640</v>
      </c>
      <c r="V96" s="3">
        <v>228464640</v>
      </c>
      <c r="W96" s="3"/>
      <c r="X96" s="3"/>
      <c r="Y96" s="3">
        <v>563310833</v>
      </c>
      <c r="Z96" s="3">
        <v>284209155</v>
      </c>
      <c r="AA96" s="3">
        <v>201278205</v>
      </c>
      <c r="AB96" s="3"/>
      <c r="AC96" s="36">
        <f t="shared" si="4"/>
        <v>8997442199</v>
      </c>
      <c r="AD96" s="37">
        <f t="shared" si="5"/>
        <v>44164497494</v>
      </c>
      <c r="AE96" s="144"/>
    </row>
    <row r="97" spans="1:31" x14ac:dyDescent="0.25">
      <c r="A97" s="29">
        <v>85</v>
      </c>
      <c r="B97" s="30" t="s">
        <v>282</v>
      </c>
      <c r="C97" s="30" t="s">
        <v>1335</v>
      </c>
      <c r="D97" s="31">
        <v>899999172</v>
      </c>
      <c r="E97" s="31">
        <v>217525175</v>
      </c>
      <c r="F97" s="32" t="s">
        <v>283</v>
      </c>
      <c r="G97" s="33">
        <v>53224173240</v>
      </c>
      <c r="H97" s="33">
        <v>0</v>
      </c>
      <c r="I97" s="3"/>
      <c r="J97" s="3"/>
      <c r="K97" s="3"/>
      <c r="L97" s="3"/>
      <c r="M97" s="3"/>
      <c r="N97" s="3"/>
      <c r="O97" s="3"/>
      <c r="P97" s="34">
        <f t="shared" si="3"/>
        <v>53224173240</v>
      </c>
      <c r="Q97" s="35">
        <f>IFERROR(VLOOKUP(D97,ENERO!$D$13:$AC$1147,26,0),0)</f>
        <v>6258491334</v>
      </c>
      <c r="R97" s="3">
        <v>6421581584</v>
      </c>
      <c r="S97" s="3">
        <v>131184945</v>
      </c>
      <c r="T97" s="3">
        <v>0</v>
      </c>
      <c r="U97" s="3">
        <v>196950186</v>
      </c>
      <c r="V97" s="3">
        <v>196950185</v>
      </c>
      <c r="W97" s="3"/>
      <c r="X97" s="3"/>
      <c r="Y97" s="3">
        <v>483750670</v>
      </c>
      <c r="Z97" s="3">
        <v>245005292</v>
      </c>
      <c r="AA97" s="3">
        <v>173513852</v>
      </c>
      <c r="AB97" s="3"/>
      <c r="AC97" s="36">
        <f t="shared" si="4"/>
        <v>7848936714</v>
      </c>
      <c r="AD97" s="37">
        <f t="shared" si="5"/>
        <v>39116745192</v>
      </c>
      <c r="AE97" s="144"/>
    </row>
    <row r="98" spans="1:31" x14ac:dyDescent="0.25">
      <c r="A98" s="38">
        <v>86</v>
      </c>
      <c r="B98" s="30" t="s">
        <v>284</v>
      </c>
      <c r="C98" s="30" t="s">
        <v>1353</v>
      </c>
      <c r="D98" s="31">
        <v>800099095</v>
      </c>
      <c r="E98" s="31">
        <v>215652356</v>
      </c>
      <c r="F98" s="32" t="s">
        <v>285</v>
      </c>
      <c r="G98" s="33">
        <v>72506355873</v>
      </c>
      <c r="H98" s="33">
        <v>0</v>
      </c>
      <c r="I98" s="3"/>
      <c r="J98" s="3"/>
      <c r="K98" s="3"/>
      <c r="L98" s="3"/>
      <c r="M98" s="3"/>
      <c r="N98" s="3"/>
      <c r="O98" s="3"/>
      <c r="P98" s="34">
        <f t="shared" si="3"/>
        <v>72506355873</v>
      </c>
      <c r="Q98" s="35">
        <f>IFERROR(VLOOKUP(D98,ENERO!$D$13:$AC$1147,26,0),0)</f>
        <v>10283203949</v>
      </c>
      <c r="R98" s="3">
        <v>9938175477</v>
      </c>
      <c r="S98" s="3">
        <v>415410106</v>
      </c>
      <c r="T98" s="3">
        <v>0</v>
      </c>
      <c r="U98" s="3">
        <v>290746748</v>
      </c>
      <c r="V98" s="3">
        <v>290746747</v>
      </c>
      <c r="W98" s="3"/>
      <c r="X98" s="3"/>
      <c r="Y98" s="3">
        <v>718602711</v>
      </c>
      <c r="Z98" s="3">
        <v>361687864</v>
      </c>
      <c r="AA98" s="3">
        <v>256148975</v>
      </c>
      <c r="AB98" s="3"/>
      <c r="AC98" s="36">
        <f t="shared" si="4"/>
        <v>12271518628</v>
      </c>
      <c r="AD98" s="37">
        <f t="shared" si="5"/>
        <v>49951633296</v>
      </c>
      <c r="AE98" s="144"/>
    </row>
    <row r="99" spans="1:31" x14ac:dyDescent="0.25">
      <c r="A99" s="29">
        <v>87</v>
      </c>
      <c r="B99" s="30" t="s">
        <v>286</v>
      </c>
      <c r="C99" s="30" t="s">
        <v>1370</v>
      </c>
      <c r="D99" s="31">
        <v>890399046</v>
      </c>
      <c r="E99" s="31">
        <v>216476364</v>
      </c>
      <c r="F99" s="32" t="s">
        <v>287</v>
      </c>
      <c r="G99" s="33">
        <v>66266713610</v>
      </c>
      <c r="H99" s="33">
        <v>0</v>
      </c>
      <c r="I99" s="3"/>
      <c r="J99" s="3"/>
      <c r="K99" s="3"/>
      <c r="L99" s="3"/>
      <c r="M99" s="3"/>
      <c r="N99" s="3"/>
      <c r="O99" s="3"/>
      <c r="P99" s="34">
        <f t="shared" si="3"/>
        <v>66266713610</v>
      </c>
      <c r="Q99" s="35">
        <f>IFERROR(VLOOKUP(D99,ENERO!$D$13:$AC$1147,26,0),0)</f>
        <v>7583863438</v>
      </c>
      <c r="R99" s="3">
        <v>7777572360</v>
      </c>
      <c r="S99" s="3">
        <v>191500359</v>
      </c>
      <c r="T99" s="3">
        <v>0</v>
      </c>
      <c r="U99" s="3">
        <v>217824909</v>
      </c>
      <c r="V99" s="3">
        <v>217824908</v>
      </c>
      <c r="W99" s="3"/>
      <c r="X99" s="3"/>
      <c r="Y99" s="3">
        <v>541174060</v>
      </c>
      <c r="Z99" s="3">
        <v>270973369</v>
      </c>
      <c r="AA99" s="3">
        <v>191904561</v>
      </c>
      <c r="AB99" s="3"/>
      <c r="AC99" s="36">
        <f t="shared" si="4"/>
        <v>9408774526</v>
      </c>
      <c r="AD99" s="37">
        <f t="shared" si="5"/>
        <v>49274075646</v>
      </c>
      <c r="AE99" s="144"/>
    </row>
    <row r="100" spans="1:31" x14ac:dyDescent="0.25">
      <c r="A100" s="38">
        <v>88</v>
      </c>
      <c r="B100" s="30" t="s">
        <v>288</v>
      </c>
      <c r="C100" s="30" t="s">
        <v>1320</v>
      </c>
      <c r="D100" s="31">
        <v>890114335</v>
      </c>
      <c r="E100" s="31">
        <v>213308433</v>
      </c>
      <c r="F100" s="32" t="s">
        <v>289</v>
      </c>
      <c r="G100" s="33">
        <v>72862150966</v>
      </c>
      <c r="H100" s="33">
        <v>0</v>
      </c>
      <c r="I100" s="3"/>
      <c r="J100" s="3"/>
      <c r="K100" s="3"/>
      <c r="L100" s="3"/>
      <c r="M100" s="3"/>
      <c r="N100" s="3"/>
      <c r="O100" s="3"/>
      <c r="P100" s="34">
        <f t="shared" si="3"/>
        <v>72862150966</v>
      </c>
      <c r="Q100" s="35">
        <f>IFERROR(VLOOKUP(D100,ENERO!$D$13:$AC$1147,26,0),0)</f>
        <v>7931109114</v>
      </c>
      <c r="R100" s="3">
        <v>6314668268</v>
      </c>
      <c r="S100" s="3">
        <v>3370906298</v>
      </c>
      <c r="T100" s="3">
        <v>0</v>
      </c>
      <c r="U100" s="3">
        <v>183588394</v>
      </c>
      <c r="V100" s="3">
        <v>183588393</v>
      </c>
      <c r="W100" s="3"/>
      <c r="X100" s="3"/>
      <c r="Y100" s="3">
        <v>459561848</v>
      </c>
      <c r="Z100" s="3">
        <v>228383274</v>
      </c>
      <c r="AA100" s="3">
        <v>161742063</v>
      </c>
      <c r="AB100" s="3"/>
      <c r="AC100" s="36">
        <f t="shared" si="4"/>
        <v>10902438538</v>
      </c>
      <c r="AD100" s="37">
        <f t="shared" si="5"/>
        <v>54028603314</v>
      </c>
      <c r="AE100" s="144"/>
    </row>
    <row r="101" spans="1:31" x14ac:dyDescent="0.25">
      <c r="A101" s="29">
        <v>89</v>
      </c>
      <c r="B101" s="30" t="s">
        <v>290</v>
      </c>
      <c r="C101" s="30" t="s">
        <v>1340</v>
      </c>
      <c r="D101" s="31">
        <v>899999342</v>
      </c>
      <c r="E101" s="31">
        <v>217325473</v>
      </c>
      <c r="F101" s="32" t="s">
        <v>291</v>
      </c>
      <c r="G101" s="33">
        <v>46632544968</v>
      </c>
      <c r="H101" s="33">
        <v>0</v>
      </c>
      <c r="I101" s="3"/>
      <c r="J101" s="3"/>
      <c r="K101" s="3"/>
      <c r="L101" s="3"/>
      <c r="M101" s="3"/>
      <c r="N101" s="3"/>
      <c r="O101" s="3"/>
      <c r="P101" s="34">
        <f t="shared" si="3"/>
        <v>46632544968</v>
      </c>
      <c r="Q101" s="35">
        <f>IFERROR(VLOOKUP(D101,ENERO!$D$13:$AC$1147,26,0),0)</f>
        <v>5846843903</v>
      </c>
      <c r="R101" s="3">
        <v>5493479713</v>
      </c>
      <c r="S101" s="3">
        <v>1004249794</v>
      </c>
      <c r="T101" s="3">
        <v>0</v>
      </c>
      <c r="U101" s="3">
        <v>167930941</v>
      </c>
      <c r="V101" s="3">
        <v>167930940</v>
      </c>
      <c r="W101" s="3"/>
      <c r="X101" s="3"/>
      <c r="Y101" s="3">
        <v>411800554</v>
      </c>
      <c r="Z101" s="3">
        <v>208905460</v>
      </c>
      <c r="AA101" s="3">
        <v>147947789</v>
      </c>
      <c r="AB101" s="3"/>
      <c r="AC101" s="36">
        <f t="shared" si="4"/>
        <v>7602245191</v>
      </c>
      <c r="AD101" s="37">
        <f t="shared" si="5"/>
        <v>33183455874</v>
      </c>
      <c r="AE101" s="144"/>
    </row>
    <row r="102" spans="1:31" x14ac:dyDescent="0.25">
      <c r="A102" s="38">
        <v>90</v>
      </c>
      <c r="B102" s="30" t="s">
        <v>292</v>
      </c>
      <c r="C102" s="30" t="s">
        <v>1363</v>
      </c>
      <c r="D102" s="31">
        <v>890205383</v>
      </c>
      <c r="E102" s="31">
        <v>214768547</v>
      </c>
      <c r="F102" s="32" t="s">
        <v>293</v>
      </c>
      <c r="G102" s="33">
        <v>106347520508</v>
      </c>
      <c r="H102" s="33">
        <v>0</v>
      </c>
      <c r="I102" s="3"/>
      <c r="J102" s="3"/>
      <c r="K102" s="3"/>
      <c r="L102" s="3"/>
      <c r="M102" s="3"/>
      <c r="N102" s="3"/>
      <c r="O102" s="3"/>
      <c r="P102" s="34">
        <f t="shared" si="3"/>
        <v>106347520508</v>
      </c>
      <c r="Q102" s="35">
        <f>IFERROR(VLOOKUP(D102,ENERO!$D$13:$AC$1147,26,0),0)</f>
        <v>12601428502</v>
      </c>
      <c r="R102" s="3">
        <v>12242572618</v>
      </c>
      <c r="S102" s="3">
        <v>1263800594</v>
      </c>
      <c r="T102" s="3">
        <v>0</v>
      </c>
      <c r="U102" s="3">
        <v>348196276</v>
      </c>
      <c r="V102" s="3">
        <v>348196276</v>
      </c>
      <c r="W102" s="3"/>
      <c r="X102" s="3"/>
      <c r="Y102" s="3">
        <v>862122753</v>
      </c>
      <c r="Z102" s="3">
        <v>433154862</v>
      </c>
      <c r="AA102" s="3">
        <v>306762225</v>
      </c>
      <c r="AB102" s="3"/>
      <c r="AC102" s="36">
        <f t="shared" si="4"/>
        <v>15804805604</v>
      </c>
      <c r="AD102" s="37">
        <f t="shared" si="5"/>
        <v>77941286402</v>
      </c>
      <c r="AE102" s="144"/>
    </row>
    <row r="103" spans="1:31" x14ac:dyDescent="0.25">
      <c r="A103" s="29">
        <v>91</v>
      </c>
      <c r="B103" s="30" t="s">
        <v>294</v>
      </c>
      <c r="C103" s="30" t="s">
        <v>1345</v>
      </c>
      <c r="D103" s="31">
        <v>891180077</v>
      </c>
      <c r="E103" s="31">
        <v>215141551</v>
      </c>
      <c r="F103" s="32" t="s">
        <v>295</v>
      </c>
      <c r="G103" s="33">
        <v>96058021339</v>
      </c>
      <c r="H103" s="33">
        <v>0</v>
      </c>
      <c r="I103" s="3"/>
      <c r="J103" s="3"/>
      <c r="K103" s="3"/>
      <c r="L103" s="3"/>
      <c r="M103" s="3"/>
      <c r="N103" s="3"/>
      <c r="O103" s="3"/>
      <c r="P103" s="34">
        <f t="shared" si="3"/>
        <v>96058021339</v>
      </c>
      <c r="Q103" s="35">
        <f>IFERROR(VLOOKUP(D103,ENERO!$D$13:$AC$1147,26,0),0)</f>
        <v>11011597603</v>
      </c>
      <c r="R103" s="3">
        <v>11622019997</v>
      </c>
      <c r="S103" s="3">
        <v>282770692</v>
      </c>
      <c r="T103" s="3">
        <v>0</v>
      </c>
      <c r="U103" s="3">
        <v>346758539</v>
      </c>
      <c r="V103" s="3">
        <v>346758538</v>
      </c>
      <c r="W103" s="3"/>
      <c r="X103" s="3"/>
      <c r="Y103" s="3">
        <v>857059396</v>
      </c>
      <c r="Z103" s="3">
        <v>431366321</v>
      </c>
      <c r="AA103" s="3">
        <v>305495573</v>
      </c>
      <c r="AB103" s="3"/>
      <c r="AC103" s="36">
        <f t="shared" si="4"/>
        <v>14192229056</v>
      </c>
      <c r="AD103" s="37">
        <f t="shared" si="5"/>
        <v>70854194680</v>
      </c>
      <c r="AE103" s="144"/>
    </row>
    <row r="104" spans="1:31" x14ac:dyDescent="0.25">
      <c r="A104" s="38">
        <v>92</v>
      </c>
      <c r="B104" s="30" t="s">
        <v>296</v>
      </c>
      <c r="C104" s="30" t="s">
        <v>1317</v>
      </c>
      <c r="D104" s="31">
        <v>890980331</v>
      </c>
      <c r="E104" s="31">
        <v>213105631</v>
      </c>
      <c r="F104" s="32" t="s">
        <v>297</v>
      </c>
      <c r="G104" s="33">
        <v>29665300264</v>
      </c>
      <c r="H104" s="33">
        <v>0</v>
      </c>
      <c r="I104" s="3"/>
      <c r="J104" s="3"/>
      <c r="K104" s="3"/>
      <c r="L104" s="3"/>
      <c r="M104" s="3"/>
      <c r="N104" s="3"/>
      <c r="O104" s="3"/>
      <c r="P104" s="34">
        <f t="shared" si="3"/>
        <v>29665300264</v>
      </c>
      <c r="Q104" s="35">
        <f>IFERROR(VLOOKUP(D104,ENERO!$D$13:$AC$1147,26,0),0)</f>
        <v>2783891837</v>
      </c>
      <c r="R104" s="3">
        <v>2873524956</v>
      </c>
      <c r="S104" s="3">
        <v>149311834</v>
      </c>
      <c r="T104" s="3">
        <v>0</v>
      </c>
      <c r="U104" s="3">
        <v>89367392</v>
      </c>
      <c r="V104" s="3">
        <v>89367392</v>
      </c>
      <c r="W104" s="3"/>
      <c r="X104" s="3"/>
      <c r="Y104" s="3">
        <v>220088880</v>
      </c>
      <c r="Z104" s="3">
        <v>111172701</v>
      </c>
      <c r="AA104" s="3">
        <v>78733007</v>
      </c>
      <c r="AB104" s="3"/>
      <c r="AC104" s="36">
        <f t="shared" si="4"/>
        <v>3611566162</v>
      </c>
      <c r="AD104" s="37">
        <f t="shared" si="5"/>
        <v>23269842265</v>
      </c>
      <c r="AE104" s="144"/>
    </row>
    <row r="105" spans="1:31" x14ac:dyDescent="0.25">
      <c r="A105" s="29">
        <v>93</v>
      </c>
      <c r="B105" s="30" t="s">
        <v>298</v>
      </c>
      <c r="C105" s="30" t="s">
        <v>1374</v>
      </c>
      <c r="D105" s="31">
        <v>891855017</v>
      </c>
      <c r="E105" s="31">
        <v>210185001</v>
      </c>
      <c r="F105" s="32" t="s">
        <v>299</v>
      </c>
      <c r="G105" s="33">
        <v>123792438868</v>
      </c>
      <c r="H105" s="33">
        <v>0</v>
      </c>
      <c r="I105" s="3"/>
      <c r="J105" s="3"/>
      <c r="K105" s="3"/>
      <c r="L105" s="3"/>
      <c r="M105" s="3"/>
      <c r="N105" s="3"/>
      <c r="O105" s="3"/>
      <c r="P105" s="34">
        <f t="shared" si="3"/>
        <v>123792438868</v>
      </c>
      <c r="Q105" s="35">
        <f>IFERROR(VLOOKUP(D105,ENERO!$D$13:$AC$1147,26,0),0)</f>
        <v>13054616825</v>
      </c>
      <c r="R105" s="3">
        <v>12870569713</v>
      </c>
      <c r="S105" s="3">
        <v>329689800</v>
      </c>
      <c r="T105" s="3">
        <v>0</v>
      </c>
      <c r="U105" s="3">
        <v>385855674</v>
      </c>
      <c r="V105" s="3">
        <v>385855674</v>
      </c>
      <c r="W105" s="3"/>
      <c r="X105" s="3"/>
      <c r="Y105" s="3">
        <v>952906057</v>
      </c>
      <c r="Z105" s="3">
        <v>480003011</v>
      </c>
      <c r="AA105" s="3">
        <v>339940296</v>
      </c>
      <c r="AB105" s="3"/>
      <c r="AC105" s="36">
        <f t="shared" si="4"/>
        <v>15744820225</v>
      </c>
      <c r="AD105" s="37">
        <f t="shared" si="5"/>
        <v>94993001818</v>
      </c>
      <c r="AE105" s="144"/>
    </row>
    <row r="106" spans="1:31" x14ac:dyDescent="0.25">
      <c r="A106" s="38">
        <v>94</v>
      </c>
      <c r="B106" s="30" t="s">
        <v>300</v>
      </c>
      <c r="C106" s="30" t="s">
        <v>1342</v>
      </c>
      <c r="D106" s="31">
        <v>899999318</v>
      </c>
      <c r="E106" s="31">
        <v>219925899</v>
      </c>
      <c r="F106" s="32" t="s">
        <v>301</v>
      </c>
      <c r="G106" s="33">
        <v>57322725421</v>
      </c>
      <c r="H106" s="33">
        <v>0</v>
      </c>
      <c r="I106" s="3"/>
      <c r="J106" s="3"/>
      <c r="K106" s="3"/>
      <c r="L106" s="3"/>
      <c r="M106" s="3"/>
      <c r="N106" s="3"/>
      <c r="O106" s="3"/>
      <c r="P106" s="34">
        <f t="shared" si="3"/>
        <v>57322725421</v>
      </c>
      <c r="Q106" s="35">
        <f>IFERROR(VLOOKUP(D106,ENERO!$D$13:$AC$1147,26,0),0)</f>
        <v>6665647299</v>
      </c>
      <c r="R106" s="3">
        <v>6920159010</v>
      </c>
      <c r="S106" s="3">
        <v>161593602</v>
      </c>
      <c r="T106" s="3">
        <v>0</v>
      </c>
      <c r="U106" s="3">
        <v>209082689</v>
      </c>
      <c r="V106" s="3">
        <v>209082689</v>
      </c>
      <c r="W106" s="3"/>
      <c r="X106" s="3"/>
      <c r="Y106" s="3">
        <v>513644493</v>
      </c>
      <c r="Z106" s="3">
        <v>260098081</v>
      </c>
      <c r="AA106" s="3">
        <v>184202633</v>
      </c>
      <c r="AB106" s="3"/>
      <c r="AC106" s="36">
        <f t="shared" si="4"/>
        <v>8457863197</v>
      </c>
      <c r="AD106" s="37">
        <f t="shared" si="5"/>
        <v>42199214925</v>
      </c>
      <c r="AE106" s="144"/>
    </row>
    <row r="107" spans="1:31" x14ac:dyDescent="0.25">
      <c r="A107" s="29">
        <v>95</v>
      </c>
      <c r="B107" s="30" t="s">
        <v>302</v>
      </c>
      <c r="C107" s="30" t="s">
        <v>1373</v>
      </c>
      <c r="D107" s="31">
        <v>890399025</v>
      </c>
      <c r="E107" s="31">
        <v>219276892</v>
      </c>
      <c r="F107" s="32" t="s">
        <v>303</v>
      </c>
      <c r="G107" s="33">
        <v>57763485823</v>
      </c>
      <c r="H107" s="33">
        <v>0</v>
      </c>
      <c r="I107" s="3"/>
      <c r="J107" s="3"/>
      <c r="K107" s="3"/>
      <c r="L107" s="3"/>
      <c r="M107" s="3"/>
      <c r="N107" s="3"/>
      <c r="O107" s="3"/>
      <c r="P107" s="34">
        <f t="shared" si="3"/>
        <v>57763485823</v>
      </c>
      <c r="Q107" s="35">
        <f>IFERROR(VLOOKUP(D107,ENERO!$D$13:$AC$1147,26,0),0)</f>
        <v>6582390696</v>
      </c>
      <c r="R107" s="3">
        <v>6783952940</v>
      </c>
      <c r="S107" s="3">
        <v>179532163</v>
      </c>
      <c r="T107" s="3">
        <v>0</v>
      </c>
      <c r="U107" s="3">
        <v>198519271</v>
      </c>
      <c r="V107" s="3">
        <v>198519271</v>
      </c>
      <c r="W107" s="3"/>
      <c r="X107" s="3"/>
      <c r="Y107" s="3">
        <v>492695478</v>
      </c>
      <c r="Z107" s="3">
        <v>246957229</v>
      </c>
      <c r="AA107" s="3">
        <v>174896222</v>
      </c>
      <c r="AB107" s="3"/>
      <c r="AC107" s="36">
        <f t="shared" si="4"/>
        <v>8275072574</v>
      </c>
      <c r="AD107" s="37">
        <f t="shared" si="5"/>
        <v>42906022553</v>
      </c>
      <c r="AE107" s="144"/>
    </row>
    <row r="108" spans="1:31" x14ac:dyDescent="0.25">
      <c r="A108" s="38">
        <v>96</v>
      </c>
      <c r="B108" s="30" t="s">
        <v>304</v>
      </c>
      <c r="C108" s="30" t="s">
        <v>1337</v>
      </c>
      <c r="D108" s="31">
        <v>899999433</v>
      </c>
      <c r="E108" s="31">
        <v>218625286</v>
      </c>
      <c r="F108" s="32" t="s">
        <v>305</v>
      </c>
      <c r="G108" s="33">
        <v>38695647684</v>
      </c>
      <c r="H108" s="33">
        <v>0</v>
      </c>
      <c r="I108" s="3"/>
      <c r="J108" s="3"/>
      <c r="K108" s="3"/>
      <c r="L108" s="3"/>
      <c r="M108" s="3"/>
      <c r="N108" s="3"/>
      <c r="O108" s="3"/>
      <c r="P108" s="34">
        <f t="shared" si="3"/>
        <v>38695647684</v>
      </c>
      <c r="Q108" s="35">
        <f>IFERROR(VLOOKUP(D108,ENERO!$D$13:$AC$1147,26,0),0)</f>
        <v>3816010840</v>
      </c>
      <c r="R108" s="3">
        <v>3707738221</v>
      </c>
      <c r="S108" s="3">
        <v>430980303</v>
      </c>
      <c r="T108" s="3">
        <v>0</v>
      </c>
      <c r="U108" s="3">
        <v>114831649</v>
      </c>
      <c r="V108" s="3">
        <v>114831649</v>
      </c>
      <c r="W108" s="3"/>
      <c r="X108" s="3"/>
      <c r="Y108" s="3">
        <v>282280390</v>
      </c>
      <c r="Z108" s="3">
        <v>142850141</v>
      </c>
      <c r="AA108" s="3">
        <v>101167114</v>
      </c>
      <c r="AB108" s="3"/>
      <c r="AC108" s="36">
        <f t="shared" si="4"/>
        <v>4894679467</v>
      </c>
      <c r="AD108" s="37">
        <f t="shared" si="5"/>
        <v>29984957377</v>
      </c>
      <c r="AE108" s="144"/>
    </row>
    <row r="109" spans="1:31" x14ac:dyDescent="0.25">
      <c r="A109" s="29">
        <v>97</v>
      </c>
      <c r="B109" s="30" t="s">
        <v>306</v>
      </c>
      <c r="C109" s="30" t="s">
        <v>1315</v>
      </c>
      <c r="D109" s="31">
        <v>890980782</v>
      </c>
      <c r="E109" s="31">
        <v>218005380</v>
      </c>
      <c r="F109" s="32" t="s">
        <v>307</v>
      </c>
      <c r="G109" s="33">
        <v>21866876998</v>
      </c>
      <c r="H109" s="33">
        <v>0</v>
      </c>
      <c r="I109" s="3"/>
      <c r="J109" s="3"/>
      <c r="K109" s="3"/>
      <c r="L109" s="3"/>
      <c r="M109" s="3"/>
      <c r="N109" s="3"/>
      <c r="O109" s="3"/>
      <c r="P109" s="34">
        <f t="shared" si="3"/>
        <v>21866876998</v>
      </c>
      <c r="Q109" s="35">
        <f>IFERROR(VLOOKUP(D109,ENERO!$D$13:$AC$1147,26,0),0)</f>
        <v>2411609226</v>
      </c>
      <c r="R109" s="3">
        <v>2425777175</v>
      </c>
      <c r="S109" s="3">
        <v>86090940</v>
      </c>
      <c r="T109" s="3">
        <v>0</v>
      </c>
      <c r="U109" s="3">
        <v>75690793</v>
      </c>
      <c r="V109" s="3">
        <v>75690793</v>
      </c>
      <c r="W109" s="3"/>
      <c r="X109" s="3"/>
      <c r="Y109" s="3">
        <v>186713746</v>
      </c>
      <c r="Z109" s="3">
        <v>94159063</v>
      </c>
      <c r="AA109" s="3">
        <v>66683872</v>
      </c>
      <c r="AB109" s="3"/>
      <c r="AC109" s="36">
        <f t="shared" si="4"/>
        <v>3010806382</v>
      </c>
      <c r="AD109" s="37">
        <f t="shared" si="5"/>
        <v>16444461390</v>
      </c>
      <c r="AE109" s="144"/>
    </row>
    <row r="110" spans="1:31" x14ac:dyDescent="0.25">
      <c r="A110" s="38">
        <v>98</v>
      </c>
      <c r="B110" s="30"/>
      <c r="C110" s="30"/>
      <c r="D110" s="31">
        <v>890981195</v>
      </c>
      <c r="E110" s="31">
        <v>210205002</v>
      </c>
      <c r="F110" s="32" t="s">
        <v>308</v>
      </c>
      <c r="G110" s="33">
        <v>0</v>
      </c>
      <c r="H110" s="33">
        <v>0</v>
      </c>
      <c r="I110" s="3"/>
      <c r="J110" s="3"/>
      <c r="K110" s="3"/>
      <c r="L110" s="3"/>
      <c r="M110" s="3"/>
      <c r="N110" s="3"/>
      <c r="O110" s="3"/>
      <c r="P110" s="34">
        <f t="shared" si="3"/>
        <v>0</v>
      </c>
      <c r="Q110" s="35"/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/>
      <c r="X110" s="3"/>
      <c r="Y110" s="3">
        <v>0</v>
      </c>
      <c r="Z110" s="3">
        <v>0</v>
      </c>
      <c r="AA110" s="3">
        <v>0</v>
      </c>
      <c r="AB110" s="3"/>
      <c r="AC110" s="36">
        <f t="shared" si="4"/>
        <v>0</v>
      </c>
      <c r="AD110" s="37">
        <f t="shared" si="5"/>
        <v>0</v>
      </c>
      <c r="AE110" s="144"/>
    </row>
    <row r="111" spans="1:31" x14ac:dyDescent="0.25">
      <c r="A111" s="29">
        <v>99</v>
      </c>
      <c r="B111" s="61"/>
      <c r="C111" s="61"/>
      <c r="D111" s="31">
        <v>890981251</v>
      </c>
      <c r="E111" s="31">
        <v>210405004</v>
      </c>
      <c r="F111" s="61" t="s">
        <v>309</v>
      </c>
      <c r="G111" s="33">
        <v>0</v>
      </c>
      <c r="H111" s="33">
        <v>0</v>
      </c>
      <c r="I111" s="3"/>
      <c r="J111" s="3"/>
      <c r="K111" s="3"/>
      <c r="L111" s="3"/>
      <c r="M111" s="3"/>
      <c r="N111" s="3"/>
      <c r="O111" s="3"/>
      <c r="P111" s="34">
        <f t="shared" si="3"/>
        <v>0</v>
      </c>
      <c r="Q111" s="35"/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/>
      <c r="X111" s="3"/>
      <c r="Y111" s="3">
        <v>0</v>
      </c>
      <c r="Z111" s="3">
        <v>0</v>
      </c>
      <c r="AA111" s="3">
        <v>0</v>
      </c>
      <c r="AB111" s="3"/>
      <c r="AC111" s="36">
        <f t="shared" si="4"/>
        <v>0</v>
      </c>
      <c r="AD111" s="37">
        <f t="shared" si="5"/>
        <v>0</v>
      </c>
      <c r="AE111" s="144"/>
    </row>
    <row r="112" spans="1:31" x14ac:dyDescent="0.25">
      <c r="A112" s="38">
        <v>100</v>
      </c>
      <c r="B112" s="61"/>
      <c r="C112" s="61"/>
      <c r="D112" s="31">
        <v>890983701</v>
      </c>
      <c r="E112" s="31">
        <v>212105021</v>
      </c>
      <c r="F112" s="61" t="s">
        <v>310</v>
      </c>
      <c r="G112" s="33">
        <v>0</v>
      </c>
      <c r="H112" s="33">
        <v>0</v>
      </c>
      <c r="I112" s="3"/>
      <c r="J112" s="3"/>
      <c r="K112" s="3"/>
      <c r="L112" s="3"/>
      <c r="M112" s="3"/>
      <c r="N112" s="3"/>
      <c r="O112" s="3"/>
      <c r="P112" s="34">
        <f t="shared" si="3"/>
        <v>0</v>
      </c>
      <c r="Q112" s="35"/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/>
      <c r="X112" s="3"/>
      <c r="Y112" s="3">
        <v>0</v>
      </c>
      <c r="Z112" s="3">
        <v>0</v>
      </c>
      <c r="AA112" s="3">
        <v>0</v>
      </c>
      <c r="AB112" s="3"/>
      <c r="AC112" s="36">
        <f t="shared" si="4"/>
        <v>0</v>
      </c>
      <c r="AD112" s="37">
        <f t="shared" si="5"/>
        <v>0</v>
      </c>
      <c r="AE112" s="144"/>
    </row>
    <row r="113" spans="1:31" x14ac:dyDescent="0.25">
      <c r="A113" s="29">
        <v>101</v>
      </c>
      <c r="B113" s="61"/>
      <c r="C113" s="61"/>
      <c r="D113" s="31">
        <v>890981732</v>
      </c>
      <c r="E113" s="31">
        <v>213005030</v>
      </c>
      <c r="F113" s="61" t="s">
        <v>311</v>
      </c>
      <c r="G113" s="33">
        <v>0</v>
      </c>
      <c r="H113" s="33">
        <v>0</v>
      </c>
      <c r="I113" s="3"/>
      <c r="J113" s="3"/>
      <c r="K113" s="3"/>
      <c r="L113" s="3"/>
      <c r="M113" s="3"/>
      <c r="N113" s="3"/>
      <c r="O113" s="3"/>
      <c r="P113" s="34">
        <f t="shared" si="3"/>
        <v>0</v>
      </c>
      <c r="Q113" s="35"/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/>
      <c r="X113" s="3"/>
      <c r="Y113" s="3">
        <v>0</v>
      </c>
      <c r="Z113" s="3">
        <v>0</v>
      </c>
      <c r="AA113" s="3">
        <v>0</v>
      </c>
      <c r="AB113" s="3"/>
      <c r="AC113" s="36">
        <f t="shared" si="4"/>
        <v>0</v>
      </c>
      <c r="AD113" s="37">
        <f t="shared" si="5"/>
        <v>0</v>
      </c>
      <c r="AE113" s="144"/>
    </row>
    <row r="114" spans="1:31" x14ac:dyDescent="0.25">
      <c r="A114" s="38">
        <v>102</v>
      </c>
      <c r="B114" s="61"/>
      <c r="C114" s="61"/>
      <c r="D114" s="31">
        <v>890981518</v>
      </c>
      <c r="E114" s="31">
        <v>213105031</v>
      </c>
      <c r="F114" s="61" t="s">
        <v>312</v>
      </c>
      <c r="G114" s="33">
        <v>0</v>
      </c>
      <c r="H114" s="33">
        <v>0</v>
      </c>
      <c r="I114" s="3"/>
      <c r="J114" s="3"/>
      <c r="K114" s="3"/>
      <c r="L114" s="3"/>
      <c r="M114" s="3"/>
      <c r="N114" s="3"/>
      <c r="O114" s="3"/>
      <c r="P114" s="34">
        <f t="shared" si="3"/>
        <v>0</v>
      </c>
      <c r="Q114" s="35"/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/>
      <c r="X114" s="3"/>
      <c r="Y114" s="3">
        <v>0</v>
      </c>
      <c r="Z114" s="3">
        <v>0</v>
      </c>
      <c r="AA114" s="3">
        <v>0</v>
      </c>
      <c r="AB114" s="3"/>
      <c r="AC114" s="36">
        <f t="shared" si="4"/>
        <v>0</v>
      </c>
      <c r="AD114" s="37">
        <f t="shared" si="5"/>
        <v>0</v>
      </c>
      <c r="AE114" s="144"/>
    </row>
    <row r="115" spans="1:31" x14ac:dyDescent="0.25">
      <c r="A115" s="29">
        <v>103</v>
      </c>
      <c r="B115" s="61"/>
      <c r="C115" s="61"/>
      <c r="D115" s="31">
        <v>890980342</v>
      </c>
      <c r="E115" s="31">
        <v>213405034</v>
      </c>
      <c r="F115" s="61" t="s">
        <v>313</v>
      </c>
      <c r="G115" s="33">
        <v>0</v>
      </c>
      <c r="H115" s="33">
        <v>0</v>
      </c>
      <c r="I115" s="3"/>
      <c r="J115" s="3"/>
      <c r="K115" s="3"/>
      <c r="L115" s="3"/>
      <c r="M115" s="3"/>
      <c r="N115" s="3"/>
      <c r="O115" s="3"/>
      <c r="P115" s="34">
        <f t="shared" si="3"/>
        <v>0</v>
      </c>
      <c r="Q115" s="35"/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/>
      <c r="X115" s="3"/>
      <c r="Y115" s="3">
        <v>0</v>
      </c>
      <c r="Z115" s="3">
        <v>0</v>
      </c>
      <c r="AA115" s="3">
        <v>0</v>
      </c>
      <c r="AB115" s="3"/>
      <c r="AC115" s="36">
        <f t="shared" si="4"/>
        <v>0</v>
      </c>
      <c r="AD115" s="37">
        <f t="shared" si="5"/>
        <v>0</v>
      </c>
      <c r="AE115" s="144"/>
    </row>
    <row r="116" spans="1:31" x14ac:dyDescent="0.25">
      <c r="A116" s="38">
        <v>104</v>
      </c>
      <c r="B116" s="61"/>
      <c r="C116" s="61"/>
      <c r="D116" s="31">
        <v>890981493</v>
      </c>
      <c r="E116" s="31">
        <v>213605036</v>
      </c>
      <c r="F116" s="61" t="s">
        <v>314</v>
      </c>
      <c r="G116" s="33">
        <v>0</v>
      </c>
      <c r="H116" s="33">
        <v>0</v>
      </c>
      <c r="I116" s="3"/>
      <c r="J116" s="3"/>
      <c r="K116" s="3"/>
      <c r="L116" s="3"/>
      <c r="M116" s="3"/>
      <c r="N116" s="3"/>
      <c r="O116" s="3"/>
      <c r="P116" s="34">
        <f t="shared" si="3"/>
        <v>0</v>
      </c>
      <c r="Q116" s="35"/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/>
      <c r="X116" s="3"/>
      <c r="Y116" s="3">
        <v>0</v>
      </c>
      <c r="Z116" s="3">
        <v>0</v>
      </c>
      <c r="AA116" s="3">
        <v>0</v>
      </c>
      <c r="AB116" s="3"/>
      <c r="AC116" s="36">
        <f t="shared" si="4"/>
        <v>0</v>
      </c>
      <c r="AD116" s="37">
        <f t="shared" si="5"/>
        <v>0</v>
      </c>
      <c r="AE116" s="144"/>
    </row>
    <row r="117" spans="1:31" x14ac:dyDescent="0.25">
      <c r="A117" s="29">
        <v>105</v>
      </c>
      <c r="B117" s="61"/>
      <c r="C117" s="61"/>
      <c r="D117" s="31">
        <v>890982141</v>
      </c>
      <c r="E117" s="31">
        <v>213805038</v>
      </c>
      <c r="F117" s="61" t="s">
        <v>315</v>
      </c>
      <c r="G117" s="33">
        <v>0</v>
      </c>
      <c r="H117" s="33">
        <v>0</v>
      </c>
      <c r="I117" s="3"/>
      <c r="J117" s="3"/>
      <c r="K117" s="3"/>
      <c r="L117" s="3"/>
      <c r="M117" s="3"/>
      <c r="N117" s="3"/>
      <c r="O117" s="3"/>
      <c r="P117" s="34">
        <f t="shared" si="3"/>
        <v>0</v>
      </c>
      <c r="Q117" s="35"/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/>
      <c r="X117" s="3"/>
      <c r="Y117" s="3">
        <v>0</v>
      </c>
      <c r="Z117" s="3">
        <v>0</v>
      </c>
      <c r="AA117" s="3">
        <v>0</v>
      </c>
      <c r="AB117" s="3"/>
      <c r="AC117" s="36">
        <f t="shared" si="4"/>
        <v>0</v>
      </c>
      <c r="AD117" s="37">
        <f t="shared" si="5"/>
        <v>0</v>
      </c>
      <c r="AE117" s="144"/>
    </row>
    <row r="118" spans="1:31" x14ac:dyDescent="0.25">
      <c r="A118" s="38">
        <v>106</v>
      </c>
      <c r="B118" s="61"/>
      <c r="C118" s="61"/>
      <c r="D118" s="31">
        <v>890982489</v>
      </c>
      <c r="E118" s="31">
        <v>214005040</v>
      </c>
      <c r="F118" s="61" t="s">
        <v>316</v>
      </c>
      <c r="G118" s="33">
        <v>0</v>
      </c>
      <c r="H118" s="33">
        <v>0</v>
      </c>
      <c r="I118" s="3"/>
      <c r="J118" s="3"/>
      <c r="K118" s="3"/>
      <c r="L118" s="3"/>
      <c r="M118" s="3"/>
      <c r="N118" s="3"/>
      <c r="O118" s="3"/>
      <c r="P118" s="34">
        <f t="shared" si="3"/>
        <v>0</v>
      </c>
      <c r="Q118" s="35"/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/>
      <c r="X118" s="3"/>
      <c r="Y118" s="3">
        <v>0</v>
      </c>
      <c r="Z118" s="3">
        <v>0</v>
      </c>
      <c r="AA118" s="3">
        <v>0</v>
      </c>
      <c r="AB118" s="3"/>
      <c r="AC118" s="36">
        <f t="shared" si="4"/>
        <v>0</v>
      </c>
      <c r="AD118" s="37">
        <f t="shared" si="5"/>
        <v>0</v>
      </c>
      <c r="AE118" s="144"/>
    </row>
    <row r="119" spans="1:31" x14ac:dyDescent="0.25">
      <c r="A119" s="29">
        <v>107</v>
      </c>
      <c r="B119" s="61"/>
      <c r="C119" s="61"/>
      <c r="D119" s="31">
        <v>890907569</v>
      </c>
      <c r="E119" s="31">
        <v>214205042</v>
      </c>
      <c r="F119" s="61" t="s">
        <v>317</v>
      </c>
      <c r="G119" s="33">
        <v>0</v>
      </c>
      <c r="H119" s="33">
        <v>0</v>
      </c>
      <c r="I119" s="3"/>
      <c r="J119" s="3"/>
      <c r="K119" s="3"/>
      <c r="L119" s="3"/>
      <c r="M119" s="3"/>
      <c r="N119" s="3"/>
      <c r="O119" s="3"/>
      <c r="P119" s="34">
        <f t="shared" si="3"/>
        <v>0</v>
      </c>
      <c r="Q119" s="35"/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/>
      <c r="X119" s="3"/>
      <c r="Y119" s="3">
        <v>0</v>
      </c>
      <c r="Z119" s="3">
        <v>0</v>
      </c>
      <c r="AA119" s="3">
        <v>0</v>
      </c>
      <c r="AB119" s="3"/>
      <c r="AC119" s="36">
        <f t="shared" si="4"/>
        <v>0</v>
      </c>
      <c r="AD119" s="37">
        <f t="shared" si="5"/>
        <v>0</v>
      </c>
      <c r="AE119" s="144"/>
    </row>
    <row r="120" spans="1:31" x14ac:dyDescent="0.25">
      <c r="A120" s="38">
        <v>108</v>
      </c>
      <c r="B120" s="61"/>
      <c r="C120" s="61"/>
      <c r="D120" s="31">
        <v>890983824</v>
      </c>
      <c r="E120" s="31">
        <v>214405044</v>
      </c>
      <c r="F120" s="61" t="s">
        <v>318</v>
      </c>
      <c r="G120" s="33">
        <v>0</v>
      </c>
      <c r="H120" s="33">
        <v>0</v>
      </c>
      <c r="I120" s="3"/>
      <c r="J120" s="3"/>
      <c r="K120" s="3"/>
      <c r="L120" s="3"/>
      <c r="M120" s="3"/>
      <c r="N120" s="3"/>
      <c r="O120" s="3"/>
      <c r="P120" s="34">
        <f t="shared" si="3"/>
        <v>0</v>
      </c>
      <c r="Q120" s="35"/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/>
      <c r="X120" s="3"/>
      <c r="Y120" s="3">
        <v>0</v>
      </c>
      <c r="Z120" s="3">
        <v>0</v>
      </c>
      <c r="AA120" s="3">
        <v>0</v>
      </c>
      <c r="AB120" s="3"/>
      <c r="AC120" s="36">
        <f t="shared" si="4"/>
        <v>0</v>
      </c>
      <c r="AD120" s="37">
        <f t="shared" si="5"/>
        <v>0</v>
      </c>
      <c r="AE120" s="144"/>
    </row>
    <row r="121" spans="1:31" x14ac:dyDescent="0.25">
      <c r="A121" s="29">
        <v>109</v>
      </c>
      <c r="B121" s="61"/>
      <c r="C121" s="61"/>
      <c r="D121" s="31">
        <v>890985623</v>
      </c>
      <c r="E121" s="31">
        <v>215105051</v>
      </c>
      <c r="F121" s="61" t="s">
        <v>319</v>
      </c>
      <c r="G121" s="33">
        <v>0</v>
      </c>
      <c r="H121" s="33">
        <v>0</v>
      </c>
      <c r="I121" s="3"/>
      <c r="J121" s="3"/>
      <c r="K121" s="3"/>
      <c r="L121" s="3"/>
      <c r="M121" s="3"/>
      <c r="N121" s="3"/>
      <c r="O121" s="3"/>
      <c r="P121" s="34">
        <f t="shared" si="3"/>
        <v>0</v>
      </c>
      <c r="Q121" s="35"/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/>
      <c r="X121" s="3"/>
      <c r="Y121" s="3">
        <v>0</v>
      </c>
      <c r="Z121" s="3">
        <v>0</v>
      </c>
      <c r="AA121" s="3">
        <v>0</v>
      </c>
      <c r="AB121" s="3"/>
      <c r="AC121" s="36">
        <f t="shared" si="4"/>
        <v>0</v>
      </c>
      <c r="AD121" s="37">
        <f t="shared" si="5"/>
        <v>0</v>
      </c>
      <c r="AE121" s="144"/>
    </row>
    <row r="122" spans="1:31" x14ac:dyDescent="0.25">
      <c r="A122" s="38">
        <v>110</v>
      </c>
      <c r="B122" s="61"/>
      <c r="C122" s="61"/>
      <c r="D122" s="31">
        <v>890981786</v>
      </c>
      <c r="E122" s="31">
        <v>215505055</v>
      </c>
      <c r="F122" s="61" t="s">
        <v>320</v>
      </c>
      <c r="G122" s="33">
        <v>0</v>
      </c>
      <c r="H122" s="33">
        <v>0</v>
      </c>
      <c r="I122" s="3"/>
      <c r="J122" s="3"/>
      <c r="K122" s="3"/>
      <c r="L122" s="3"/>
      <c r="M122" s="3"/>
      <c r="N122" s="3"/>
      <c r="O122" s="3"/>
      <c r="P122" s="34">
        <f t="shared" si="3"/>
        <v>0</v>
      </c>
      <c r="Q122" s="35"/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/>
      <c r="X122" s="3"/>
      <c r="Y122" s="3">
        <v>0</v>
      </c>
      <c r="Z122" s="3">
        <v>0</v>
      </c>
      <c r="AA122" s="3">
        <v>0</v>
      </c>
      <c r="AB122" s="3"/>
      <c r="AC122" s="36">
        <f t="shared" si="4"/>
        <v>0</v>
      </c>
      <c r="AD122" s="37">
        <f t="shared" si="5"/>
        <v>0</v>
      </c>
      <c r="AE122" s="144"/>
    </row>
    <row r="123" spans="1:31" x14ac:dyDescent="0.25">
      <c r="A123" s="29">
        <v>111</v>
      </c>
      <c r="B123" s="61"/>
      <c r="C123" s="61"/>
      <c r="D123" s="31">
        <v>890983763</v>
      </c>
      <c r="E123" s="31">
        <v>215905059</v>
      </c>
      <c r="F123" s="61" t="s">
        <v>321</v>
      </c>
      <c r="G123" s="33">
        <v>0</v>
      </c>
      <c r="H123" s="33">
        <v>0</v>
      </c>
      <c r="I123" s="3"/>
      <c r="J123" s="3"/>
      <c r="K123" s="3"/>
      <c r="L123" s="3"/>
      <c r="M123" s="3"/>
      <c r="N123" s="3"/>
      <c r="O123" s="3"/>
      <c r="P123" s="34">
        <f t="shared" si="3"/>
        <v>0</v>
      </c>
      <c r="Q123" s="35"/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/>
      <c r="X123" s="3"/>
      <c r="Y123" s="3">
        <v>0</v>
      </c>
      <c r="Z123" s="3">
        <v>0</v>
      </c>
      <c r="AA123" s="3">
        <v>0</v>
      </c>
      <c r="AB123" s="3"/>
      <c r="AC123" s="36">
        <f t="shared" si="4"/>
        <v>0</v>
      </c>
      <c r="AD123" s="37">
        <f t="shared" si="5"/>
        <v>0</v>
      </c>
      <c r="AE123" s="144"/>
    </row>
    <row r="124" spans="1:31" x14ac:dyDescent="0.25">
      <c r="A124" s="38">
        <v>112</v>
      </c>
      <c r="B124" s="61"/>
      <c r="C124" s="61"/>
      <c r="D124" s="31">
        <v>890980445</v>
      </c>
      <c r="E124" s="31">
        <v>217905079</v>
      </c>
      <c r="F124" s="61" t="s">
        <v>322</v>
      </c>
      <c r="G124" s="33">
        <v>0</v>
      </c>
      <c r="H124" s="33">
        <v>0</v>
      </c>
      <c r="I124" s="3"/>
      <c r="J124" s="3"/>
      <c r="K124" s="3"/>
      <c r="L124" s="3"/>
      <c r="M124" s="3"/>
      <c r="N124" s="3"/>
      <c r="O124" s="3"/>
      <c r="P124" s="34">
        <f t="shared" si="3"/>
        <v>0</v>
      </c>
      <c r="Q124" s="35"/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/>
      <c r="X124" s="3"/>
      <c r="Y124" s="3">
        <v>0</v>
      </c>
      <c r="Z124" s="3">
        <v>0</v>
      </c>
      <c r="AA124" s="3">
        <v>0</v>
      </c>
      <c r="AB124" s="3"/>
      <c r="AC124" s="36">
        <f t="shared" si="4"/>
        <v>0</v>
      </c>
      <c r="AD124" s="37">
        <f t="shared" si="5"/>
        <v>0</v>
      </c>
      <c r="AE124" s="144"/>
    </row>
    <row r="125" spans="1:31" x14ac:dyDescent="0.25">
      <c r="A125" s="29">
        <v>113</v>
      </c>
      <c r="B125" s="61"/>
      <c r="C125" s="61"/>
      <c r="D125" s="31">
        <v>890981880</v>
      </c>
      <c r="E125" s="31">
        <v>218605086</v>
      </c>
      <c r="F125" s="61" t="s">
        <v>323</v>
      </c>
      <c r="G125" s="33">
        <v>0</v>
      </c>
      <c r="H125" s="33">
        <v>0</v>
      </c>
      <c r="I125" s="3"/>
      <c r="J125" s="3"/>
      <c r="K125" s="3"/>
      <c r="L125" s="3"/>
      <c r="M125" s="3"/>
      <c r="N125" s="3"/>
      <c r="O125" s="3"/>
      <c r="P125" s="34">
        <f t="shared" si="3"/>
        <v>0</v>
      </c>
      <c r="Q125" s="35"/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/>
      <c r="X125" s="3"/>
      <c r="Y125" s="3">
        <v>0</v>
      </c>
      <c r="Z125" s="3">
        <v>0</v>
      </c>
      <c r="AA125" s="3">
        <v>0</v>
      </c>
      <c r="AB125" s="3"/>
      <c r="AC125" s="36">
        <f t="shared" si="4"/>
        <v>0</v>
      </c>
      <c r="AD125" s="37">
        <f t="shared" si="5"/>
        <v>0</v>
      </c>
      <c r="AE125" s="144"/>
    </row>
    <row r="126" spans="1:31" x14ac:dyDescent="0.25">
      <c r="A126" s="38">
        <v>114</v>
      </c>
      <c r="B126" s="61"/>
      <c r="C126" s="61"/>
      <c r="D126" s="31">
        <v>890980802</v>
      </c>
      <c r="E126" s="31">
        <v>219105091</v>
      </c>
      <c r="F126" s="61" t="s">
        <v>324</v>
      </c>
      <c r="G126" s="33">
        <v>0</v>
      </c>
      <c r="H126" s="33">
        <v>0</v>
      </c>
      <c r="I126" s="3"/>
      <c r="J126" s="3"/>
      <c r="K126" s="3"/>
      <c r="L126" s="3"/>
      <c r="M126" s="3"/>
      <c r="N126" s="3"/>
      <c r="O126" s="3"/>
      <c r="P126" s="34">
        <f t="shared" si="3"/>
        <v>0</v>
      </c>
      <c r="Q126" s="35"/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/>
      <c r="X126" s="3"/>
      <c r="Y126" s="3">
        <v>0</v>
      </c>
      <c r="Z126" s="3">
        <v>0</v>
      </c>
      <c r="AA126" s="3">
        <v>0</v>
      </c>
      <c r="AB126" s="3"/>
      <c r="AC126" s="36">
        <f t="shared" si="4"/>
        <v>0</v>
      </c>
      <c r="AD126" s="37">
        <f t="shared" si="5"/>
        <v>0</v>
      </c>
      <c r="AE126" s="144"/>
    </row>
    <row r="127" spans="1:31" x14ac:dyDescent="0.25">
      <c r="A127" s="29">
        <v>115</v>
      </c>
      <c r="B127" s="61"/>
      <c r="C127" s="61"/>
      <c r="D127" s="31">
        <v>890982321</v>
      </c>
      <c r="E127" s="31">
        <v>219305093</v>
      </c>
      <c r="F127" s="61" t="s">
        <v>325</v>
      </c>
      <c r="G127" s="33">
        <v>0</v>
      </c>
      <c r="H127" s="33">
        <v>0</v>
      </c>
      <c r="I127" s="3"/>
      <c r="J127" s="3"/>
      <c r="K127" s="3"/>
      <c r="L127" s="3"/>
      <c r="M127" s="3"/>
      <c r="N127" s="3"/>
      <c r="O127" s="3"/>
      <c r="P127" s="34">
        <f t="shared" si="3"/>
        <v>0</v>
      </c>
      <c r="Q127" s="35"/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/>
      <c r="X127" s="3"/>
      <c r="Y127" s="3">
        <v>0</v>
      </c>
      <c r="Z127" s="3">
        <v>0</v>
      </c>
      <c r="AA127" s="3">
        <v>0</v>
      </c>
      <c r="AB127" s="3"/>
      <c r="AC127" s="36">
        <f t="shared" si="4"/>
        <v>0</v>
      </c>
      <c r="AD127" s="37">
        <f t="shared" si="5"/>
        <v>0</v>
      </c>
      <c r="AE127" s="144"/>
    </row>
    <row r="128" spans="1:31" x14ac:dyDescent="0.25">
      <c r="A128" s="38">
        <v>116</v>
      </c>
      <c r="B128" s="61"/>
      <c r="C128" s="61"/>
      <c r="D128" s="31">
        <v>890980330</v>
      </c>
      <c r="E128" s="31">
        <v>210105101</v>
      </c>
      <c r="F128" s="61" t="s">
        <v>326</v>
      </c>
      <c r="G128" s="33">
        <v>0</v>
      </c>
      <c r="H128" s="33">
        <v>0</v>
      </c>
      <c r="I128" s="3"/>
      <c r="J128" s="3"/>
      <c r="K128" s="3"/>
      <c r="L128" s="3"/>
      <c r="M128" s="3"/>
      <c r="N128" s="3"/>
      <c r="O128" s="3"/>
      <c r="P128" s="34">
        <f t="shared" si="3"/>
        <v>0</v>
      </c>
      <c r="Q128" s="35"/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/>
      <c r="X128" s="3"/>
      <c r="Y128" s="3">
        <v>0</v>
      </c>
      <c r="Z128" s="3">
        <v>0</v>
      </c>
      <c r="AA128" s="3">
        <v>0</v>
      </c>
      <c r="AB128" s="3"/>
      <c r="AC128" s="36">
        <f t="shared" si="4"/>
        <v>0</v>
      </c>
      <c r="AD128" s="37">
        <f t="shared" si="5"/>
        <v>0</v>
      </c>
      <c r="AE128" s="144"/>
    </row>
    <row r="129" spans="1:31" x14ac:dyDescent="0.25">
      <c r="A129" s="29">
        <v>117</v>
      </c>
      <c r="B129" s="61"/>
      <c r="C129" s="61"/>
      <c r="D129" s="31">
        <v>890984415</v>
      </c>
      <c r="E129" s="31">
        <v>210705107</v>
      </c>
      <c r="F129" s="61" t="s">
        <v>327</v>
      </c>
      <c r="G129" s="33">
        <v>0</v>
      </c>
      <c r="H129" s="33">
        <v>0</v>
      </c>
      <c r="I129" s="3"/>
      <c r="J129" s="3"/>
      <c r="K129" s="3"/>
      <c r="L129" s="3"/>
      <c r="M129" s="3"/>
      <c r="N129" s="3"/>
      <c r="O129" s="3"/>
      <c r="P129" s="34">
        <f t="shared" si="3"/>
        <v>0</v>
      </c>
      <c r="Q129" s="35"/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/>
      <c r="X129" s="3"/>
      <c r="Y129" s="3">
        <v>0</v>
      </c>
      <c r="Z129" s="3">
        <v>0</v>
      </c>
      <c r="AA129" s="3">
        <v>0</v>
      </c>
      <c r="AB129" s="3"/>
      <c r="AC129" s="36">
        <f t="shared" si="4"/>
        <v>0</v>
      </c>
      <c r="AD129" s="37">
        <f t="shared" si="5"/>
        <v>0</v>
      </c>
      <c r="AE129" s="144"/>
    </row>
    <row r="130" spans="1:31" x14ac:dyDescent="0.25">
      <c r="A130" s="38">
        <v>118</v>
      </c>
      <c r="B130" s="61"/>
      <c r="C130" s="61"/>
      <c r="D130" s="31">
        <v>890983808</v>
      </c>
      <c r="E130" s="31">
        <v>211305113</v>
      </c>
      <c r="F130" s="61" t="s">
        <v>328</v>
      </c>
      <c r="G130" s="33">
        <v>0</v>
      </c>
      <c r="H130" s="33">
        <v>0</v>
      </c>
      <c r="I130" s="3"/>
      <c r="J130" s="3"/>
      <c r="K130" s="3"/>
      <c r="L130" s="3"/>
      <c r="M130" s="3"/>
      <c r="N130" s="3"/>
      <c r="O130" s="3"/>
      <c r="P130" s="34">
        <f t="shared" si="3"/>
        <v>0</v>
      </c>
      <c r="Q130" s="35"/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/>
      <c r="X130" s="3"/>
      <c r="Y130" s="3">
        <v>0</v>
      </c>
      <c r="Z130" s="3">
        <v>0</v>
      </c>
      <c r="AA130" s="3">
        <v>0</v>
      </c>
      <c r="AB130" s="3"/>
      <c r="AC130" s="36">
        <f t="shared" si="4"/>
        <v>0</v>
      </c>
      <c r="AD130" s="37">
        <f t="shared" si="5"/>
        <v>0</v>
      </c>
      <c r="AE130" s="144"/>
    </row>
    <row r="131" spans="1:31" x14ac:dyDescent="0.25">
      <c r="A131" s="29">
        <v>119</v>
      </c>
      <c r="B131" s="61"/>
      <c r="C131" s="61"/>
      <c r="D131" s="31">
        <v>890981567</v>
      </c>
      <c r="E131" s="31">
        <v>212005120</v>
      </c>
      <c r="F131" s="61" t="s">
        <v>329</v>
      </c>
      <c r="G131" s="33">
        <v>0</v>
      </c>
      <c r="H131" s="33">
        <v>0</v>
      </c>
      <c r="I131" s="3"/>
      <c r="J131" s="3"/>
      <c r="K131" s="3"/>
      <c r="L131" s="3"/>
      <c r="M131" s="3"/>
      <c r="N131" s="3"/>
      <c r="O131" s="3"/>
      <c r="P131" s="34">
        <f t="shared" si="3"/>
        <v>0</v>
      </c>
      <c r="Q131" s="35"/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/>
      <c r="X131" s="3"/>
      <c r="Y131" s="3">
        <v>0</v>
      </c>
      <c r="Z131" s="3">
        <v>0</v>
      </c>
      <c r="AA131" s="3">
        <v>0</v>
      </c>
      <c r="AB131" s="3"/>
      <c r="AC131" s="36">
        <f t="shared" si="4"/>
        <v>0</v>
      </c>
      <c r="AD131" s="37">
        <f t="shared" si="5"/>
        <v>0</v>
      </c>
      <c r="AE131" s="144"/>
    </row>
    <row r="132" spans="1:31" x14ac:dyDescent="0.25">
      <c r="A132" s="38">
        <v>120</v>
      </c>
      <c r="B132" s="61"/>
      <c r="C132" s="61"/>
      <c r="D132" s="31">
        <v>890984224</v>
      </c>
      <c r="E132" s="31">
        <v>212505125</v>
      </c>
      <c r="F132" s="61" t="s">
        <v>330</v>
      </c>
      <c r="G132" s="33">
        <v>0</v>
      </c>
      <c r="H132" s="33">
        <v>0</v>
      </c>
      <c r="I132" s="3"/>
      <c r="J132" s="3"/>
      <c r="K132" s="3"/>
      <c r="L132" s="3"/>
      <c r="M132" s="3"/>
      <c r="N132" s="3"/>
      <c r="O132" s="3"/>
      <c r="P132" s="34">
        <f t="shared" si="3"/>
        <v>0</v>
      </c>
      <c r="Q132" s="35"/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/>
      <c r="X132" s="3"/>
      <c r="Y132" s="3">
        <v>0</v>
      </c>
      <c r="Z132" s="3">
        <v>0</v>
      </c>
      <c r="AA132" s="3">
        <v>0</v>
      </c>
      <c r="AB132" s="3"/>
      <c r="AC132" s="36">
        <f t="shared" si="4"/>
        <v>0</v>
      </c>
      <c r="AD132" s="37">
        <f t="shared" si="5"/>
        <v>0</v>
      </c>
      <c r="AE132" s="144"/>
    </row>
    <row r="133" spans="1:31" x14ac:dyDescent="0.25">
      <c r="A133" s="29">
        <v>121</v>
      </c>
      <c r="B133" s="61"/>
      <c r="C133" s="61"/>
      <c r="D133" s="31">
        <v>890980447</v>
      </c>
      <c r="E133" s="31">
        <v>212905129</v>
      </c>
      <c r="F133" s="61" t="s">
        <v>331</v>
      </c>
      <c r="G133" s="33">
        <v>0</v>
      </c>
      <c r="H133" s="33">
        <v>0</v>
      </c>
      <c r="I133" s="3"/>
      <c r="J133" s="3"/>
      <c r="K133" s="3"/>
      <c r="L133" s="3"/>
      <c r="M133" s="3"/>
      <c r="N133" s="3"/>
      <c r="O133" s="3"/>
      <c r="P133" s="34">
        <f t="shared" si="3"/>
        <v>0</v>
      </c>
      <c r="Q133" s="35"/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/>
      <c r="X133" s="3"/>
      <c r="Y133" s="3">
        <v>0</v>
      </c>
      <c r="Z133" s="3">
        <v>0</v>
      </c>
      <c r="AA133" s="3">
        <v>0</v>
      </c>
      <c r="AB133" s="3"/>
      <c r="AC133" s="36">
        <f t="shared" si="4"/>
        <v>0</v>
      </c>
      <c r="AD133" s="37">
        <f t="shared" si="5"/>
        <v>0</v>
      </c>
      <c r="AE133" s="144"/>
    </row>
    <row r="134" spans="1:31" x14ac:dyDescent="0.25">
      <c r="A134" s="38">
        <v>122</v>
      </c>
      <c r="B134" s="61"/>
      <c r="C134" s="61"/>
      <c r="D134" s="31">
        <v>890982147</v>
      </c>
      <c r="E134" s="31">
        <v>213405134</v>
      </c>
      <c r="F134" s="61" t="s">
        <v>332</v>
      </c>
      <c r="G134" s="33">
        <v>0</v>
      </c>
      <c r="H134" s="33">
        <v>0</v>
      </c>
      <c r="I134" s="3"/>
      <c r="J134" s="3"/>
      <c r="K134" s="3"/>
      <c r="L134" s="3"/>
      <c r="M134" s="3"/>
      <c r="N134" s="3"/>
      <c r="O134" s="3"/>
      <c r="P134" s="34">
        <f t="shared" si="3"/>
        <v>0</v>
      </c>
      <c r="Q134" s="35"/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/>
      <c r="X134" s="3"/>
      <c r="Y134" s="3">
        <v>0</v>
      </c>
      <c r="Z134" s="3">
        <v>0</v>
      </c>
      <c r="AA134" s="3">
        <v>0</v>
      </c>
      <c r="AB134" s="3"/>
      <c r="AC134" s="36">
        <f t="shared" si="4"/>
        <v>0</v>
      </c>
      <c r="AD134" s="37">
        <f t="shared" si="5"/>
        <v>0</v>
      </c>
      <c r="AE134" s="144"/>
    </row>
    <row r="135" spans="1:31" x14ac:dyDescent="0.25">
      <c r="A135" s="29">
        <v>123</v>
      </c>
      <c r="B135" s="61"/>
      <c r="C135" s="61"/>
      <c r="D135" s="31">
        <v>890982238</v>
      </c>
      <c r="E135" s="31">
        <v>213805138</v>
      </c>
      <c r="F135" s="61" t="s">
        <v>333</v>
      </c>
      <c r="G135" s="33">
        <v>0</v>
      </c>
      <c r="H135" s="33">
        <v>0</v>
      </c>
      <c r="I135" s="3"/>
      <c r="J135" s="3"/>
      <c r="K135" s="3"/>
      <c r="L135" s="3"/>
      <c r="M135" s="3"/>
      <c r="N135" s="3"/>
      <c r="O135" s="3"/>
      <c r="P135" s="34">
        <f t="shared" si="3"/>
        <v>0</v>
      </c>
      <c r="Q135" s="35"/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/>
      <c r="X135" s="3"/>
      <c r="Y135" s="3">
        <v>0</v>
      </c>
      <c r="Z135" s="3">
        <v>0</v>
      </c>
      <c r="AA135" s="3">
        <v>0</v>
      </c>
      <c r="AB135" s="3"/>
      <c r="AC135" s="36">
        <f t="shared" si="4"/>
        <v>0</v>
      </c>
      <c r="AD135" s="37">
        <f t="shared" si="5"/>
        <v>0</v>
      </c>
      <c r="AE135" s="144"/>
    </row>
    <row r="136" spans="1:31" x14ac:dyDescent="0.25">
      <c r="A136" s="38">
        <v>124</v>
      </c>
      <c r="B136" s="61"/>
      <c r="C136" s="61"/>
      <c r="D136" s="31">
        <v>890981107</v>
      </c>
      <c r="E136" s="31">
        <v>214205142</v>
      </c>
      <c r="F136" s="61" t="s">
        <v>334</v>
      </c>
      <c r="G136" s="33">
        <v>0</v>
      </c>
      <c r="H136" s="33">
        <v>0</v>
      </c>
      <c r="I136" s="3"/>
      <c r="J136" s="3"/>
      <c r="K136" s="3"/>
      <c r="L136" s="3"/>
      <c r="M136" s="3"/>
      <c r="N136" s="3"/>
      <c r="O136" s="3"/>
      <c r="P136" s="34">
        <f t="shared" si="3"/>
        <v>0</v>
      </c>
      <c r="Q136" s="35"/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/>
      <c r="X136" s="3"/>
      <c r="Y136" s="3">
        <v>0</v>
      </c>
      <c r="Z136" s="3">
        <v>0</v>
      </c>
      <c r="AA136" s="3">
        <v>0</v>
      </c>
      <c r="AB136" s="3"/>
      <c r="AC136" s="36">
        <f t="shared" si="4"/>
        <v>0</v>
      </c>
      <c r="AD136" s="37">
        <f t="shared" si="5"/>
        <v>0</v>
      </c>
      <c r="AE136" s="144"/>
    </row>
    <row r="137" spans="1:31" x14ac:dyDescent="0.25">
      <c r="A137" s="29">
        <v>125</v>
      </c>
      <c r="B137" s="61"/>
      <c r="C137" s="61"/>
      <c r="D137" s="31">
        <v>890984132</v>
      </c>
      <c r="E137" s="31">
        <v>214505145</v>
      </c>
      <c r="F137" s="61" t="s">
        <v>335</v>
      </c>
      <c r="G137" s="33">
        <v>0</v>
      </c>
      <c r="H137" s="33">
        <v>0</v>
      </c>
      <c r="I137" s="3"/>
      <c r="J137" s="3"/>
      <c r="K137" s="3"/>
      <c r="L137" s="3"/>
      <c r="M137" s="3"/>
      <c r="N137" s="3"/>
      <c r="O137" s="3"/>
      <c r="P137" s="34">
        <f t="shared" si="3"/>
        <v>0</v>
      </c>
      <c r="Q137" s="35"/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/>
      <c r="X137" s="3"/>
      <c r="Y137" s="3">
        <v>0</v>
      </c>
      <c r="Z137" s="3">
        <v>0</v>
      </c>
      <c r="AA137" s="3">
        <v>0</v>
      </c>
      <c r="AB137" s="3"/>
      <c r="AC137" s="36">
        <f t="shared" si="4"/>
        <v>0</v>
      </c>
      <c r="AD137" s="37">
        <f t="shared" si="5"/>
        <v>0</v>
      </c>
      <c r="AE137" s="144"/>
    </row>
    <row r="138" spans="1:31" x14ac:dyDescent="0.25">
      <c r="A138" s="38">
        <v>126</v>
      </c>
      <c r="B138" s="61"/>
      <c r="C138" s="61"/>
      <c r="D138" s="31">
        <v>890985316</v>
      </c>
      <c r="E138" s="31">
        <v>214705147</v>
      </c>
      <c r="F138" s="61" t="s">
        <v>336</v>
      </c>
      <c r="G138" s="33">
        <v>0</v>
      </c>
      <c r="H138" s="33">
        <v>0</v>
      </c>
      <c r="I138" s="3"/>
      <c r="J138" s="3"/>
      <c r="K138" s="3"/>
      <c r="L138" s="3"/>
      <c r="M138" s="3"/>
      <c r="N138" s="3"/>
      <c r="O138" s="3"/>
      <c r="P138" s="34">
        <f t="shared" si="3"/>
        <v>0</v>
      </c>
      <c r="Q138" s="35"/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/>
      <c r="X138" s="3"/>
      <c r="Y138" s="3">
        <v>0</v>
      </c>
      <c r="Z138" s="3">
        <v>0</v>
      </c>
      <c r="AA138" s="3">
        <v>0</v>
      </c>
      <c r="AB138" s="3"/>
      <c r="AC138" s="36">
        <f t="shared" si="4"/>
        <v>0</v>
      </c>
      <c r="AD138" s="37">
        <f t="shared" si="5"/>
        <v>0</v>
      </c>
      <c r="AE138" s="144"/>
    </row>
    <row r="139" spans="1:31" x14ac:dyDescent="0.25">
      <c r="A139" s="29">
        <v>127</v>
      </c>
      <c r="B139" s="61"/>
      <c r="C139" s="61"/>
      <c r="D139" s="31">
        <v>890982616</v>
      </c>
      <c r="E139" s="31">
        <v>214805148</v>
      </c>
      <c r="F139" s="61" t="s">
        <v>337</v>
      </c>
      <c r="G139" s="33">
        <v>0</v>
      </c>
      <c r="H139" s="33">
        <v>0</v>
      </c>
      <c r="I139" s="3"/>
      <c r="J139" s="3"/>
      <c r="K139" s="3"/>
      <c r="L139" s="3"/>
      <c r="M139" s="3"/>
      <c r="N139" s="3"/>
      <c r="O139" s="3"/>
      <c r="P139" s="34">
        <f t="shared" si="3"/>
        <v>0</v>
      </c>
      <c r="Q139" s="35"/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/>
      <c r="X139" s="3"/>
      <c r="Y139" s="3">
        <v>0</v>
      </c>
      <c r="Z139" s="3">
        <v>0</v>
      </c>
      <c r="AA139" s="3">
        <v>0</v>
      </c>
      <c r="AB139" s="3"/>
      <c r="AC139" s="36">
        <f t="shared" si="4"/>
        <v>0</v>
      </c>
      <c r="AD139" s="37">
        <f t="shared" si="5"/>
        <v>0</v>
      </c>
      <c r="AE139" s="144"/>
    </row>
    <row r="140" spans="1:31" x14ac:dyDescent="0.25">
      <c r="A140" s="38">
        <v>128</v>
      </c>
      <c r="B140" s="61"/>
      <c r="C140" s="61"/>
      <c r="D140" s="31">
        <v>890984068</v>
      </c>
      <c r="E140" s="31">
        <v>215005150</v>
      </c>
      <c r="F140" s="61" t="s">
        <v>338</v>
      </c>
      <c r="G140" s="33">
        <v>0</v>
      </c>
      <c r="H140" s="33">
        <v>0</v>
      </c>
      <c r="I140" s="3"/>
      <c r="J140" s="3"/>
      <c r="K140" s="3"/>
      <c r="L140" s="3"/>
      <c r="M140" s="3"/>
      <c r="N140" s="3"/>
      <c r="O140" s="3"/>
      <c r="P140" s="34">
        <f t="shared" si="3"/>
        <v>0</v>
      </c>
      <c r="Q140" s="35"/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/>
      <c r="X140" s="3"/>
      <c r="Y140" s="3">
        <v>0</v>
      </c>
      <c r="Z140" s="3">
        <v>0</v>
      </c>
      <c r="AA140" s="3">
        <v>0</v>
      </c>
      <c r="AB140" s="3"/>
      <c r="AC140" s="36">
        <f t="shared" si="4"/>
        <v>0</v>
      </c>
      <c r="AD140" s="37">
        <f t="shared" si="5"/>
        <v>0</v>
      </c>
      <c r="AE140" s="144"/>
    </row>
    <row r="141" spans="1:31" x14ac:dyDescent="0.25">
      <c r="A141" s="29">
        <v>129</v>
      </c>
      <c r="B141" s="61"/>
      <c r="C141" s="61"/>
      <c r="D141" s="31">
        <v>890906445</v>
      </c>
      <c r="E141" s="31">
        <v>215405154</v>
      </c>
      <c r="F141" s="61" t="s">
        <v>339</v>
      </c>
      <c r="G141" s="33">
        <v>0</v>
      </c>
      <c r="H141" s="33">
        <v>0</v>
      </c>
      <c r="I141" s="3"/>
      <c r="J141" s="3"/>
      <c r="K141" s="3"/>
      <c r="L141" s="3"/>
      <c r="M141" s="3"/>
      <c r="N141" s="3"/>
      <c r="O141" s="3"/>
      <c r="P141" s="34">
        <f t="shared" si="3"/>
        <v>0</v>
      </c>
      <c r="Q141" s="35"/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/>
      <c r="X141" s="3"/>
      <c r="Y141" s="3">
        <v>0</v>
      </c>
      <c r="Z141" s="3">
        <v>0</v>
      </c>
      <c r="AA141" s="3">
        <v>0</v>
      </c>
      <c r="AB141" s="3"/>
      <c r="AC141" s="36">
        <f t="shared" si="4"/>
        <v>0</v>
      </c>
      <c r="AD141" s="37">
        <f t="shared" si="5"/>
        <v>0</v>
      </c>
      <c r="AE141" s="144"/>
    </row>
    <row r="142" spans="1:31" x14ac:dyDescent="0.25">
      <c r="A142" s="38">
        <v>130</v>
      </c>
      <c r="B142" s="61"/>
      <c r="C142" s="61"/>
      <c r="D142" s="31">
        <v>890980998</v>
      </c>
      <c r="E142" s="31">
        <v>217205172</v>
      </c>
      <c r="F142" s="61" t="s">
        <v>340</v>
      </c>
      <c r="G142" s="33">
        <v>0</v>
      </c>
      <c r="H142" s="33">
        <v>0</v>
      </c>
      <c r="I142" s="3"/>
      <c r="J142" s="3"/>
      <c r="K142" s="3"/>
      <c r="L142" s="3"/>
      <c r="M142" s="3"/>
      <c r="N142" s="3"/>
      <c r="O142" s="3"/>
      <c r="P142" s="34">
        <f t="shared" ref="P142:P205" si="6">SUM(G142:N142)</f>
        <v>0</v>
      </c>
      <c r="Q142" s="35"/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/>
      <c r="X142" s="3"/>
      <c r="Y142" s="3">
        <v>0</v>
      </c>
      <c r="Z142" s="3">
        <v>0</v>
      </c>
      <c r="AA142" s="3">
        <v>0</v>
      </c>
      <c r="AB142" s="3"/>
      <c r="AC142" s="36">
        <f t="shared" ref="AC142:AC205" si="7">SUM(R142:AA142)</f>
        <v>0</v>
      </c>
      <c r="AD142" s="37">
        <f t="shared" si="5"/>
        <v>0</v>
      </c>
      <c r="AE142" s="144"/>
    </row>
    <row r="143" spans="1:31" x14ac:dyDescent="0.25">
      <c r="A143" s="29">
        <v>131</v>
      </c>
      <c r="B143" s="61"/>
      <c r="C143" s="61"/>
      <c r="D143" s="31">
        <v>890910913</v>
      </c>
      <c r="E143" s="31">
        <v>219005190</v>
      </c>
      <c r="F143" s="61" t="s">
        <v>341</v>
      </c>
      <c r="G143" s="33">
        <v>0</v>
      </c>
      <c r="H143" s="33">
        <v>0</v>
      </c>
      <c r="I143" s="3"/>
      <c r="J143" s="3"/>
      <c r="K143" s="3"/>
      <c r="L143" s="3"/>
      <c r="M143" s="3"/>
      <c r="N143" s="3"/>
      <c r="O143" s="3"/>
      <c r="P143" s="34">
        <f t="shared" si="6"/>
        <v>0</v>
      </c>
      <c r="Q143" s="35"/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/>
      <c r="X143" s="3"/>
      <c r="Y143" s="3">
        <v>0</v>
      </c>
      <c r="Z143" s="3">
        <v>0</v>
      </c>
      <c r="AA143" s="3">
        <v>0</v>
      </c>
      <c r="AB143" s="3"/>
      <c r="AC143" s="36">
        <f t="shared" si="7"/>
        <v>0</v>
      </c>
      <c r="AD143" s="37">
        <f t="shared" ref="AD143:AD206" si="8">+P143-Q143+AB143-AC143</f>
        <v>0</v>
      </c>
      <c r="AE143" s="144"/>
    </row>
    <row r="144" spans="1:31" x14ac:dyDescent="0.25">
      <c r="A144" s="38">
        <v>132</v>
      </c>
      <c r="B144" s="61"/>
      <c r="C144" s="61"/>
      <c r="D144" s="31">
        <v>890984634</v>
      </c>
      <c r="E144" s="31">
        <v>219705197</v>
      </c>
      <c r="F144" s="61" t="s">
        <v>342</v>
      </c>
      <c r="G144" s="33">
        <v>0</v>
      </c>
      <c r="H144" s="33">
        <v>0</v>
      </c>
      <c r="I144" s="3"/>
      <c r="J144" s="3"/>
      <c r="K144" s="3"/>
      <c r="L144" s="3"/>
      <c r="M144" s="3"/>
      <c r="N144" s="3"/>
      <c r="O144" s="3"/>
      <c r="P144" s="34">
        <f t="shared" si="6"/>
        <v>0</v>
      </c>
      <c r="Q144" s="35"/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/>
      <c r="X144" s="3"/>
      <c r="Y144" s="3">
        <v>0</v>
      </c>
      <c r="Z144" s="3">
        <v>0</v>
      </c>
      <c r="AA144" s="3">
        <v>0</v>
      </c>
      <c r="AB144" s="3"/>
      <c r="AC144" s="36">
        <f t="shared" si="7"/>
        <v>0</v>
      </c>
      <c r="AD144" s="37">
        <f t="shared" si="8"/>
        <v>0</v>
      </c>
      <c r="AE144" s="144"/>
    </row>
    <row r="145" spans="1:31" x14ac:dyDescent="0.25">
      <c r="A145" s="29">
        <v>133</v>
      </c>
      <c r="B145" s="61"/>
      <c r="C145" s="61"/>
      <c r="D145" s="31">
        <v>890983718</v>
      </c>
      <c r="E145" s="31">
        <v>210605206</v>
      </c>
      <c r="F145" s="61" t="s">
        <v>343</v>
      </c>
      <c r="G145" s="33">
        <v>0</v>
      </c>
      <c r="H145" s="33">
        <v>0</v>
      </c>
      <c r="I145" s="3"/>
      <c r="J145" s="3"/>
      <c r="K145" s="3"/>
      <c r="L145" s="3"/>
      <c r="M145" s="3"/>
      <c r="N145" s="3"/>
      <c r="O145" s="3"/>
      <c r="P145" s="34">
        <f t="shared" si="6"/>
        <v>0</v>
      </c>
      <c r="Q145" s="35"/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/>
      <c r="X145" s="3"/>
      <c r="Y145" s="3">
        <v>0</v>
      </c>
      <c r="Z145" s="3">
        <v>0</v>
      </c>
      <c r="AA145" s="3">
        <v>0</v>
      </c>
      <c r="AB145" s="3"/>
      <c r="AC145" s="36">
        <f t="shared" si="7"/>
        <v>0</v>
      </c>
      <c r="AD145" s="37">
        <f t="shared" si="8"/>
        <v>0</v>
      </c>
      <c r="AE145" s="144"/>
    </row>
    <row r="146" spans="1:31" x14ac:dyDescent="0.25">
      <c r="A146" s="38">
        <v>134</v>
      </c>
      <c r="B146" s="61"/>
      <c r="C146" s="61"/>
      <c r="D146" s="31">
        <v>890982261</v>
      </c>
      <c r="E146" s="31">
        <v>210905209</v>
      </c>
      <c r="F146" s="61" t="s">
        <v>344</v>
      </c>
      <c r="G146" s="33">
        <v>0</v>
      </c>
      <c r="H146" s="33">
        <v>0</v>
      </c>
      <c r="I146" s="3"/>
      <c r="J146" s="3"/>
      <c r="K146" s="3"/>
      <c r="L146" s="3"/>
      <c r="M146" s="3"/>
      <c r="N146" s="3"/>
      <c r="O146" s="3"/>
      <c r="P146" s="34">
        <f t="shared" si="6"/>
        <v>0</v>
      </c>
      <c r="Q146" s="35"/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/>
      <c r="X146" s="3"/>
      <c r="Y146" s="3">
        <v>0</v>
      </c>
      <c r="Z146" s="3">
        <v>0</v>
      </c>
      <c r="AA146" s="3">
        <v>0</v>
      </c>
      <c r="AB146" s="3"/>
      <c r="AC146" s="36">
        <f t="shared" si="7"/>
        <v>0</v>
      </c>
      <c r="AD146" s="37">
        <f t="shared" si="8"/>
        <v>0</v>
      </c>
      <c r="AE146" s="144"/>
    </row>
    <row r="147" spans="1:31" x14ac:dyDescent="0.25">
      <c r="A147" s="29">
        <v>135</v>
      </c>
      <c r="B147" s="61"/>
      <c r="C147" s="61"/>
      <c r="D147" s="31">
        <v>890980767</v>
      </c>
      <c r="E147" s="31">
        <v>211205212</v>
      </c>
      <c r="F147" s="61" t="s">
        <v>345</v>
      </c>
      <c r="G147" s="33">
        <v>0</v>
      </c>
      <c r="H147" s="33">
        <v>0</v>
      </c>
      <c r="I147" s="3"/>
      <c r="J147" s="3"/>
      <c r="K147" s="3"/>
      <c r="L147" s="3"/>
      <c r="M147" s="3"/>
      <c r="N147" s="3"/>
      <c r="O147" s="3"/>
      <c r="P147" s="34">
        <f t="shared" si="6"/>
        <v>0</v>
      </c>
      <c r="Q147" s="35"/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/>
      <c r="X147" s="3"/>
      <c r="Y147" s="3">
        <v>0</v>
      </c>
      <c r="Z147" s="3">
        <v>0</v>
      </c>
      <c r="AA147" s="3">
        <v>0</v>
      </c>
      <c r="AB147" s="3"/>
      <c r="AC147" s="36">
        <f t="shared" si="7"/>
        <v>0</v>
      </c>
      <c r="AD147" s="37">
        <f t="shared" si="8"/>
        <v>0</v>
      </c>
      <c r="AE147" s="144"/>
    </row>
    <row r="148" spans="1:31" x14ac:dyDescent="0.25">
      <c r="A148" s="38">
        <v>136</v>
      </c>
      <c r="B148" s="61"/>
      <c r="C148" s="61"/>
      <c r="D148" s="31">
        <v>890980094</v>
      </c>
      <c r="E148" s="31">
        <v>213405234</v>
      </c>
      <c r="F148" s="61" t="s">
        <v>346</v>
      </c>
      <c r="G148" s="33">
        <v>0</v>
      </c>
      <c r="H148" s="33">
        <v>0</v>
      </c>
      <c r="I148" s="3"/>
      <c r="J148" s="3"/>
      <c r="K148" s="3"/>
      <c r="L148" s="3"/>
      <c r="M148" s="3"/>
      <c r="N148" s="3"/>
      <c r="O148" s="3"/>
      <c r="P148" s="34">
        <f t="shared" si="6"/>
        <v>0</v>
      </c>
      <c r="Q148" s="35"/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/>
      <c r="X148" s="3"/>
      <c r="Y148" s="3">
        <v>0</v>
      </c>
      <c r="Z148" s="3">
        <v>0</v>
      </c>
      <c r="AA148" s="3">
        <v>0</v>
      </c>
      <c r="AB148" s="3"/>
      <c r="AC148" s="36">
        <f t="shared" si="7"/>
        <v>0</v>
      </c>
      <c r="AD148" s="37">
        <f t="shared" si="8"/>
        <v>0</v>
      </c>
      <c r="AE148" s="144"/>
    </row>
    <row r="149" spans="1:31" x14ac:dyDescent="0.25">
      <c r="A149" s="29">
        <v>137</v>
      </c>
      <c r="B149" s="61"/>
      <c r="C149" s="61"/>
      <c r="D149" s="31">
        <v>890984043</v>
      </c>
      <c r="E149" s="31">
        <v>213705237</v>
      </c>
      <c r="F149" s="61" t="s">
        <v>347</v>
      </c>
      <c r="G149" s="33">
        <v>0</v>
      </c>
      <c r="H149" s="33">
        <v>0</v>
      </c>
      <c r="I149" s="3"/>
      <c r="J149" s="3"/>
      <c r="K149" s="3"/>
      <c r="L149" s="3"/>
      <c r="M149" s="3"/>
      <c r="N149" s="3"/>
      <c r="O149" s="3"/>
      <c r="P149" s="34">
        <f t="shared" si="6"/>
        <v>0</v>
      </c>
      <c r="Q149" s="35"/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/>
      <c r="X149" s="3"/>
      <c r="Y149" s="3">
        <v>0</v>
      </c>
      <c r="Z149" s="3">
        <v>0</v>
      </c>
      <c r="AA149" s="3">
        <v>0</v>
      </c>
      <c r="AB149" s="3"/>
      <c r="AC149" s="36">
        <f t="shared" si="7"/>
        <v>0</v>
      </c>
      <c r="AD149" s="37">
        <f t="shared" si="8"/>
        <v>0</v>
      </c>
      <c r="AE149" s="144"/>
    </row>
    <row r="150" spans="1:31" x14ac:dyDescent="0.25">
      <c r="A150" s="38">
        <v>138</v>
      </c>
      <c r="B150" s="61"/>
      <c r="C150" s="61"/>
      <c r="D150" s="31">
        <v>890983664</v>
      </c>
      <c r="E150" s="31">
        <v>214005240</v>
      </c>
      <c r="F150" s="61" t="s">
        <v>348</v>
      </c>
      <c r="G150" s="33">
        <v>0</v>
      </c>
      <c r="H150" s="33">
        <v>0</v>
      </c>
      <c r="I150" s="3"/>
      <c r="J150" s="3"/>
      <c r="K150" s="3"/>
      <c r="L150" s="3"/>
      <c r="M150" s="3"/>
      <c r="N150" s="3"/>
      <c r="O150" s="3"/>
      <c r="P150" s="34">
        <f t="shared" si="6"/>
        <v>0</v>
      </c>
      <c r="Q150" s="35"/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/>
      <c r="X150" s="3"/>
      <c r="Y150" s="3">
        <v>0</v>
      </c>
      <c r="Z150" s="3">
        <v>0</v>
      </c>
      <c r="AA150" s="3">
        <v>0</v>
      </c>
      <c r="AB150" s="3"/>
      <c r="AC150" s="36">
        <f t="shared" si="7"/>
        <v>0</v>
      </c>
      <c r="AD150" s="37">
        <f t="shared" si="8"/>
        <v>0</v>
      </c>
      <c r="AE150" s="144"/>
    </row>
    <row r="151" spans="1:31" x14ac:dyDescent="0.25">
      <c r="A151" s="29">
        <v>139</v>
      </c>
      <c r="B151" s="61"/>
      <c r="C151" s="61"/>
      <c r="D151" s="31">
        <v>890984221</v>
      </c>
      <c r="E151" s="31">
        <v>215005250</v>
      </c>
      <c r="F151" s="61" t="s">
        <v>349</v>
      </c>
      <c r="G151" s="33">
        <v>0</v>
      </c>
      <c r="H151" s="33">
        <v>0</v>
      </c>
      <c r="I151" s="3"/>
      <c r="J151" s="3"/>
      <c r="K151" s="3"/>
      <c r="L151" s="3"/>
      <c r="M151" s="3"/>
      <c r="N151" s="3"/>
      <c r="O151" s="3"/>
      <c r="P151" s="34">
        <f t="shared" si="6"/>
        <v>0</v>
      </c>
      <c r="Q151" s="35"/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/>
      <c r="X151" s="3"/>
      <c r="Y151" s="3">
        <v>0</v>
      </c>
      <c r="Z151" s="3">
        <v>0</v>
      </c>
      <c r="AA151" s="3">
        <v>0</v>
      </c>
      <c r="AB151" s="3"/>
      <c r="AC151" s="36">
        <f t="shared" si="7"/>
        <v>0</v>
      </c>
      <c r="AD151" s="37">
        <f t="shared" si="8"/>
        <v>0</v>
      </c>
      <c r="AE151" s="144"/>
    </row>
    <row r="152" spans="1:31" x14ac:dyDescent="0.25">
      <c r="A152" s="38">
        <v>140</v>
      </c>
      <c r="B152" s="61"/>
      <c r="C152" s="61"/>
      <c r="D152" s="31">
        <v>890982068</v>
      </c>
      <c r="E152" s="31">
        <v>216405264</v>
      </c>
      <c r="F152" s="61" t="s">
        <v>350</v>
      </c>
      <c r="G152" s="33">
        <v>0</v>
      </c>
      <c r="H152" s="33">
        <v>0</v>
      </c>
      <c r="I152" s="3"/>
      <c r="J152" s="3"/>
      <c r="K152" s="3"/>
      <c r="L152" s="3"/>
      <c r="M152" s="3"/>
      <c r="N152" s="3"/>
      <c r="O152" s="3"/>
      <c r="P152" s="34">
        <f t="shared" si="6"/>
        <v>0</v>
      </c>
      <c r="Q152" s="35"/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/>
      <c r="X152" s="3"/>
      <c r="Y152" s="3">
        <v>0</v>
      </c>
      <c r="Z152" s="3">
        <v>0</v>
      </c>
      <c r="AA152" s="3">
        <v>0</v>
      </c>
      <c r="AB152" s="3"/>
      <c r="AC152" s="36">
        <f t="shared" si="7"/>
        <v>0</v>
      </c>
      <c r="AD152" s="37">
        <f t="shared" si="8"/>
        <v>0</v>
      </c>
      <c r="AE152" s="144"/>
    </row>
    <row r="153" spans="1:31" x14ac:dyDescent="0.25">
      <c r="A153" s="29">
        <v>141</v>
      </c>
      <c r="B153" s="61"/>
      <c r="C153" s="61"/>
      <c r="D153" s="31">
        <v>890980848</v>
      </c>
      <c r="E153" s="31">
        <v>218205282</v>
      </c>
      <c r="F153" s="61" t="s">
        <v>351</v>
      </c>
      <c r="G153" s="33">
        <v>0</v>
      </c>
      <c r="H153" s="33">
        <v>0</v>
      </c>
      <c r="I153" s="3"/>
      <c r="J153" s="3"/>
      <c r="K153" s="3"/>
      <c r="L153" s="3"/>
      <c r="M153" s="3"/>
      <c r="N153" s="3"/>
      <c r="O153" s="3"/>
      <c r="P153" s="34">
        <f t="shared" si="6"/>
        <v>0</v>
      </c>
      <c r="Q153" s="35"/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/>
      <c r="X153" s="3"/>
      <c r="Y153" s="3">
        <v>0</v>
      </c>
      <c r="Z153" s="3">
        <v>0</v>
      </c>
      <c r="AA153" s="3">
        <v>0</v>
      </c>
      <c r="AB153" s="3"/>
      <c r="AC153" s="36">
        <f t="shared" si="7"/>
        <v>0</v>
      </c>
      <c r="AD153" s="37">
        <f t="shared" si="8"/>
        <v>0</v>
      </c>
      <c r="AE153" s="144"/>
    </row>
    <row r="154" spans="1:31" x14ac:dyDescent="0.25">
      <c r="A154" s="38">
        <v>142</v>
      </c>
      <c r="B154" s="61"/>
      <c r="C154" s="61"/>
      <c r="D154" s="31">
        <v>890983706</v>
      </c>
      <c r="E154" s="31">
        <v>218405284</v>
      </c>
      <c r="F154" s="61" t="s">
        <v>352</v>
      </c>
      <c r="G154" s="33">
        <v>0</v>
      </c>
      <c r="H154" s="33">
        <v>0</v>
      </c>
      <c r="I154" s="3"/>
      <c r="J154" s="3"/>
      <c r="K154" s="3"/>
      <c r="L154" s="3"/>
      <c r="M154" s="3"/>
      <c r="N154" s="3"/>
      <c r="O154" s="3"/>
      <c r="P154" s="34">
        <f t="shared" si="6"/>
        <v>0</v>
      </c>
      <c r="Q154" s="35"/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/>
      <c r="X154" s="3"/>
      <c r="Y154" s="3">
        <v>0</v>
      </c>
      <c r="Z154" s="3">
        <v>0</v>
      </c>
      <c r="AA154" s="3">
        <v>0</v>
      </c>
      <c r="AB154" s="3"/>
      <c r="AC154" s="36">
        <f t="shared" si="7"/>
        <v>0</v>
      </c>
      <c r="AD154" s="37">
        <f t="shared" si="8"/>
        <v>0</v>
      </c>
      <c r="AE154" s="144"/>
    </row>
    <row r="155" spans="1:31" x14ac:dyDescent="0.25">
      <c r="A155" s="29">
        <v>143</v>
      </c>
      <c r="B155" s="61"/>
      <c r="C155" s="61"/>
      <c r="D155" s="31">
        <v>890983786</v>
      </c>
      <c r="E155" s="31">
        <v>210605306</v>
      </c>
      <c r="F155" s="61" t="s">
        <v>353</v>
      </c>
      <c r="G155" s="33">
        <v>0</v>
      </c>
      <c r="H155" s="33">
        <v>0</v>
      </c>
      <c r="I155" s="3"/>
      <c r="J155" s="3"/>
      <c r="K155" s="3"/>
      <c r="L155" s="3"/>
      <c r="M155" s="3"/>
      <c r="N155" s="3"/>
      <c r="O155" s="3"/>
      <c r="P155" s="34">
        <f t="shared" si="6"/>
        <v>0</v>
      </c>
      <c r="Q155" s="35"/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/>
      <c r="X155" s="3"/>
      <c r="Y155" s="3">
        <v>0</v>
      </c>
      <c r="Z155" s="3">
        <v>0</v>
      </c>
      <c r="AA155" s="3">
        <v>0</v>
      </c>
      <c r="AB155" s="3"/>
      <c r="AC155" s="36">
        <f t="shared" si="7"/>
        <v>0</v>
      </c>
      <c r="AD155" s="37">
        <f t="shared" si="8"/>
        <v>0</v>
      </c>
      <c r="AE155" s="144"/>
    </row>
    <row r="156" spans="1:31" x14ac:dyDescent="0.25">
      <c r="A156" s="38">
        <v>144</v>
      </c>
      <c r="B156" s="61"/>
      <c r="C156" s="61"/>
      <c r="D156" s="31">
        <v>890980807</v>
      </c>
      <c r="E156" s="31">
        <v>210805308</v>
      </c>
      <c r="F156" s="61" t="s">
        <v>354</v>
      </c>
      <c r="G156" s="33">
        <v>0</v>
      </c>
      <c r="H156" s="33">
        <v>0</v>
      </c>
      <c r="I156" s="3"/>
      <c r="J156" s="3"/>
      <c r="K156" s="3"/>
      <c r="L156" s="3"/>
      <c r="M156" s="3"/>
      <c r="N156" s="3"/>
      <c r="O156" s="3"/>
      <c r="P156" s="34">
        <f t="shared" si="6"/>
        <v>0</v>
      </c>
      <c r="Q156" s="35"/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/>
      <c r="X156" s="3"/>
      <c r="Y156" s="3">
        <v>0</v>
      </c>
      <c r="Z156" s="3">
        <v>0</v>
      </c>
      <c r="AA156" s="3">
        <v>0</v>
      </c>
      <c r="AB156" s="3"/>
      <c r="AC156" s="36">
        <f t="shared" si="7"/>
        <v>0</v>
      </c>
      <c r="AD156" s="37">
        <f t="shared" si="8"/>
        <v>0</v>
      </c>
      <c r="AE156" s="144"/>
    </row>
    <row r="157" spans="1:31" x14ac:dyDescent="0.25">
      <c r="A157" s="29">
        <v>145</v>
      </c>
      <c r="B157" s="61"/>
      <c r="C157" s="61"/>
      <c r="D157" s="31">
        <v>890983938</v>
      </c>
      <c r="E157" s="31">
        <v>211005310</v>
      </c>
      <c r="F157" s="61" t="s">
        <v>355</v>
      </c>
      <c r="G157" s="33">
        <v>0</v>
      </c>
      <c r="H157" s="33">
        <v>0</v>
      </c>
      <c r="I157" s="3"/>
      <c r="J157" s="3"/>
      <c r="K157" s="3"/>
      <c r="L157" s="3"/>
      <c r="M157" s="3"/>
      <c r="N157" s="3"/>
      <c r="O157" s="3"/>
      <c r="P157" s="34">
        <f t="shared" si="6"/>
        <v>0</v>
      </c>
      <c r="Q157" s="35"/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/>
      <c r="X157" s="3"/>
      <c r="Y157" s="3">
        <v>0</v>
      </c>
      <c r="Z157" s="3">
        <v>0</v>
      </c>
      <c r="AA157" s="3">
        <v>0</v>
      </c>
      <c r="AB157" s="3"/>
      <c r="AC157" s="36">
        <f t="shared" si="7"/>
        <v>0</v>
      </c>
      <c r="AD157" s="37">
        <f t="shared" si="8"/>
        <v>0</v>
      </c>
      <c r="AE157" s="144"/>
    </row>
    <row r="158" spans="1:31" x14ac:dyDescent="0.25">
      <c r="A158" s="38">
        <v>146</v>
      </c>
      <c r="B158" s="61"/>
      <c r="C158" s="61"/>
      <c r="D158" s="31">
        <v>890983728</v>
      </c>
      <c r="E158" s="31">
        <v>211305313</v>
      </c>
      <c r="F158" s="61" t="s">
        <v>356</v>
      </c>
      <c r="G158" s="33">
        <v>0</v>
      </c>
      <c r="H158" s="33">
        <v>0</v>
      </c>
      <c r="I158" s="3"/>
      <c r="J158" s="3"/>
      <c r="K158" s="3"/>
      <c r="L158" s="3"/>
      <c r="M158" s="3"/>
      <c r="N158" s="3"/>
      <c r="O158" s="3"/>
      <c r="P158" s="34">
        <f t="shared" si="6"/>
        <v>0</v>
      </c>
      <c r="Q158" s="35"/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/>
      <c r="X158" s="3"/>
      <c r="Y158" s="3">
        <v>0</v>
      </c>
      <c r="Z158" s="3">
        <v>0</v>
      </c>
      <c r="AA158" s="3">
        <v>0</v>
      </c>
      <c r="AB158" s="3"/>
      <c r="AC158" s="36">
        <f t="shared" si="7"/>
        <v>0</v>
      </c>
      <c r="AD158" s="37">
        <f t="shared" si="8"/>
        <v>0</v>
      </c>
      <c r="AE158" s="144"/>
    </row>
    <row r="159" spans="1:31" x14ac:dyDescent="0.25">
      <c r="A159" s="29">
        <v>147</v>
      </c>
      <c r="B159" s="61"/>
      <c r="C159" s="61"/>
      <c r="D159" s="31">
        <v>890981162</v>
      </c>
      <c r="E159" s="31">
        <v>211505315</v>
      </c>
      <c r="F159" s="61" t="s">
        <v>357</v>
      </c>
      <c r="G159" s="33">
        <v>0</v>
      </c>
      <c r="H159" s="33">
        <v>0</v>
      </c>
      <c r="I159" s="3"/>
      <c r="J159" s="3"/>
      <c r="K159" s="3"/>
      <c r="L159" s="3"/>
      <c r="M159" s="3"/>
      <c r="N159" s="3"/>
      <c r="O159" s="3"/>
      <c r="P159" s="34">
        <f t="shared" si="6"/>
        <v>0</v>
      </c>
      <c r="Q159" s="35"/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/>
      <c r="X159" s="3"/>
      <c r="Y159" s="3">
        <v>0</v>
      </c>
      <c r="Z159" s="3">
        <v>0</v>
      </c>
      <c r="AA159" s="3">
        <v>0</v>
      </c>
      <c r="AB159" s="3"/>
      <c r="AC159" s="36">
        <f t="shared" si="7"/>
        <v>0</v>
      </c>
      <c r="AD159" s="37">
        <f t="shared" si="8"/>
        <v>0</v>
      </c>
      <c r="AE159" s="144"/>
    </row>
    <row r="160" spans="1:31" x14ac:dyDescent="0.25">
      <c r="A160" s="38">
        <v>148</v>
      </c>
      <c r="B160" s="61"/>
      <c r="C160" s="61"/>
      <c r="D160" s="31">
        <v>890982055</v>
      </c>
      <c r="E160" s="31">
        <v>211805318</v>
      </c>
      <c r="F160" s="61" t="s">
        <v>358</v>
      </c>
      <c r="G160" s="33">
        <v>0</v>
      </c>
      <c r="H160" s="33">
        <v>0</v>
      </c>
      <c r="I160" s="3"/>
      <c r="J160" s="3"/>
      <c r="K160" s="3"/>
      <c r="L160" s="3"/>
      <c r="M160" s="3"/>
      <c r="N160" s="3"/>
      <c r="O160" s="3"/>
      <c r="P160" s="34">
        <f t="shared" si="6"/>
        <v>0</v>
      </c>
      <c r="Q160" s="35"/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/>
      <c r="X160" s="3"/>
      <c r="Y160" s="3">
        <v>0</v>
      </c>
      <c r="Z160" s="3">
        <v>0</v>
      </c>
      <c r="AA160" s="3">
        <v>0</v>
      </c>
      <c r="AB160" s="3"/>
      <c r="AC160" s="36">
        <f t="shared" si="7"/>
        <v>0</v>
      </c>
      <c r="AD160" s="37">
        <f t="shared" si="8"/>
        <v>0</v>
      </c>
      <c r="AE160" s="144"/>
    </row>
    <row r="161" spans="1:31" x14ac:dyDescent="0.25">
      <c r="A161" s="29">
        <v>149</v>
      </c>
      <c r="B161" s="61"/>
      <c r="C161" s="61"/>
      <c r="D161" s="31">
        <v>890983830</v>
      </c>
      <c r="E161" s="31">
        <v>212105321</v>
      </c>
      <c r="F161" s="61" t="s">
        <v>359</v>
      </c>
      <c r="G161" s="33">
        <v>0</v>
      </c>
      <c r="H161" s="33">
        <v>0</v>
      </c>
      <c r="I161" s="3"/>
      <c r="J161" s="3"/>
      <c r="K161" s="3"/>
      <c r="L161" s="3"/>
      <c r="M161" s="3"/>
      <c r="N161" s="3"/>
      <c r="O161" s="3"/>
      <c r="P161" s="34">
        <f t="shared" si="6"/>
        <v>0</v>
      </c>
      <c r="Q161" s="35"/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/>
      <c r="X161" s="3"/>
      <c r="Y161" s="3">
        <v>0</v>
      </c>
      <c r="Z161" s="3">
        <v>0</v>
      </c>
      <c r="AA161" s="3">
        <v>0</v>
      </c>
      <c r="AB161" s="3"/>
      <c r="AC161" s="36">
        <f t="shared" si="7"/>
        <v>0</v>
      </c>
      <c r="AD161" s="37">
        <f t="shared" si="8"/>
        <v>0</v>
      </c>
      <c r="AE161" s="144"/>
    </row>
    <row r="162" spans="1:31" x14ac:dyDescent="0.25">
      <c r="A162" s="38">
        <v>150</v>
      </c>
      <c r="B162" s="61"/>
      <c r="C162" s="61"/>
      <c r="D162" s="31">
        <v>890982494</v>
      </c>
      <c r="E162" s="31">
        <v>214705347</v>
      </c>
      <c r="F162" s="61" t="s">
        <v>360</v>
      </c>
      <c r="G162" s="33">
        <v>0</v>
      </c>
      <c r="H162" s="33">
        <v>0</v>
      </c>
      <c r="I162" s="3"/>
      <c r="J162" s="3"/>
      <c r="K162" s="3"/>
      <c r="L162" s="3"/>
      <c r="M162" s="3"/>
      <c r="N162" s="3"/>
      <c r="O162" s="3"/>
      <c r="P162" s="34">
        <f t="shared" si="6"/>
        <v>0</v>
      </c>
      <c r="Q162" s="35"/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/>
      <c r="X162" s="3"/>
      <c r="Y162" s="3">
        <v>0</v>
      </c>
      <c r="Z162" s="3">
        <v>0</v>
      </c>
      <c r="AA162" s="3">
        <v>0</v>
      </c>
      <c r="AB162" s="3"/>
      <c r="AC162" s="36">
        <f t="shared" si="7"/>
        <v>0</v>
      </c>
      <c r="AD162" s="37">
        <f t="shared" si="8"/>
        <v>0</v>
      </c>
      <c r="AE162" s="144"/>
    </row>
    <row r="163" spans="1:31" x14ac:dyDescent="0.25">
      <c r="A163" s="29">
        <v>151</v>
      </c>
      <c r="B163" s="61"/>
      <c r="C163" s="61"/>
      <c r="D163" s="31">
        <v>890984986</v>
      </c>
      <c r="E163" s="31">
        <v>215305353</v>
      </c>
      <c r="F163" s="61" t="s">
        <v>361</v>
      </c>
      <c r="G163" s="33">
        <v>0</v>
      </c>
      <c r="H163" s="33">
        <v>0</v>
      </c>
      <c r="I163" s="3"/>
      <c r="J163" s="3"/>
      <c r="K163" s="3"/>
      <c r="L163" s="3"/>
      <c r="M163" s="3"/>
      <c r="N163" s="3"/>
      <c r="O163" s="3"/>
      <c r="P163" s="34">
        <f t="shared" si="6"/>
        <v>0</v>
      </c>
      <c r="Q163" s="35"/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/>
      <c r="X163" s="3"/>
      <c r="Y163" s="3">
        <v>0</v>
      </c>
      <c r="Z163" s="3">
        <v>0</v>
      </c>
      <c r="AA163" s="3">
        <v>0</v>
      </c>
      <c r="AB163" s="3"/>
      <c r="AC163" s="36">
        <f t="shared" si="7"/>
        <v>0</v>
      </c>
      <c r="AD163" s="37">
        <f t="shared" si="8"/>
        <v>0</v>
      </c>
      <c r="AE163" s="144"/>
    </row>
    <row r="164" spans="1:31" x14ac:dyDescent="0.25">
      <c r="A164" s="38">
        <v>152</v>
      </c>
      <c r="B164" s="61"/>
      <c r="C164" s="61"/>
      <c r="D164" s="31">
        <v>890982278</v>
      </c>
      <c r="E164" s="31">
        <v>216105361</v>
      </c>
      <c r="F164" s="61" t="s">
        <v>362</v>
      </c>
      <c r="G164" s="33">
        <v>0</v>
      </c>
      <c r="H164" s="33">
        <v>0</v>
      </c>
      <c r="I164" s="3"/>
      <c r="J164" s="3"/>
      <c r="K164" s="3"/>
      <c r="L164" s="3"/>
      <c r="M164" s="3"/>
      <c r="N164" s="3"/>
      <c r="O164" s="3"/>
      <c r="P164" s="34">
        <f t="shared" si="6"/>
        <v>0</v>
      </c>
      <c r="Q164" s="35"/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/>
      <c r="X164" s="3"/>
      <c r="Y164" s="3">
        <v>0</v>
      </c>
      <c r="Z164" s="3">
        <v>0</v>
      </c>
      <c r="AA164" s="3">
        <v>0</v>
      </c>
      <c r="AB164" s="3"/>
      <c r="AC164" s="36">
        <f t="shared" si="7"/>
        <v>0</v>
      </c>
      <c r="AD164" s="37">
        <f t="shared" si="8"/>
        <v>0</v>
      </c>
      <c r="AE164" s="144"/>
    </row>
    <row r="165" spans="1:31" x14ac:dyDescent="0.25">
      <c r="A165" s="29">
        <v>153</v>
      </c>
      <c r="B165" s="61"/>
      <c r="C165" s="61"/>
      <c r="D165" s="31">
        <v>890982294</v>
      </c>
      <c r="E165" s="31">
        <v>216405364</v>
      </c>
      <c r="F165" s="61" t="s">
        <v>363</v>
      </c>
      <c r="G165" s="33">
        <v>0</v>
      </c>
      <c r="H165" s="33">
        <v>0</v>
      </c>
      <c r="I165" s="3"/>
      <c r="J165" s="3"/>
      <c r="K165" s="3"/>
      <c r="L165" s="3"/>
      <c r="M165" s="3"/>
      <c r="N165" s="3"/>
      <c r="O165" s="3"/>
      <c r="P165" s="34">
        <f t="shared" si="6"/>
        <v>0</v>
      </c>
      <c r="Q165" s="35"/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/>
      <c r="X165" s="3"/>
      <c r="Y165" s="3">
        <v>0</v>
      </c>
      <c r="Z165" s="3">
        <v>0</v>
      </c>
      <c r="AA165" s="3">
        <v>0</v>
      </c>
      <c r="AB165" s="3"/>
      <c r="AC165" s="36">
        <f t="shared" si="7"/>
        <v>0</v>
      </c>
      <c r="AD165" s="37">
        <f t="shared" si="8"/>
        <v>0</v>
      </c>
      <c r="AE165" s="144"/>
    </row>
    <row r="166" spans="1:31" x14ac:dyDescent="0.25">
      <c r="A166" s="38">
        <v>154</v>
      </c>
      <c r="B166" s="61"/>
      <c r="C166" s="61"/>
      <c r="D166" s="31">
        <v>890981069</v>
      </c>
      <c r="E166" s="31">
        <v>216805368</v>
      </c>
      <c r="F166" s="61" t="s">
        <v>364</v>
      </c>
      <c r="G166" s="33">
        <v>0</v>
      </c>
      <c r="H166" s="33">
        <v>0</v>
      </c>
      <c r="I166" s="3"/>
      <c r="J166" s="3"/>
      <c r="K166" s="3"/>
      <c r="L166" s="3"/>
      <c r="M166" s="3"/>
      <c r="N166" s="3"/>
      <c r="O166" s="3"/>
      <c r="P166" s="34">
        <f t="shared" si="6"/>
        <v>0</v>
      </c>
      <c r="Q166" s="35"/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/>
      <c r="X166" s="3"/>
      <c r="Y166" s="3">
        <v>0</v>
      </c>
      <c r="Z166" s="3">
        <v>0</v>
      </c>
      <c r="AA166" s="3">
        <v>0</v>
      </c>
      <c r="AB166" s="3"/>
      <c r="AC166" s="36">
        <f t="shared" si="7"/>
        <v>0</v>
      </c>
      <c r="AD166" s="37">
        <f t="shared" si="8"/>
        <v>0</v>
      </c>
      <c r="AE166" s="144"/>
    </row>
    <row r="167" spans="1:31" x14ac:dyDescent="0.25">
      <c r="A167" s="29">
        <v>155</v>
      </c>
      <c r="B167" s="61"/>
      <c r="C167" s="61"/>
      <c r="D167" s="31">
        <v>890981207</v>
      </c>
      <c r="E167" s="31">
        <v>217605376</v>
      </c>
      <c r="F167" s="61" t="s">
        <v>365</v>
      </c>
      <c r="G167" s="33">
        <v>0</v>
      </c>
      <c r="H167" s="33">
        <v>0</v>
      </c>
      <c r="I167" s="3"/>
      <c r="J167" s="3"/>
      <c r="K167" s="3"/>
      <c r="L167" s="3"/>
      <c r="M167" s="3"/>
      <c r="N167" s="3"/>
      <c r="O167" s="3"/>
      <c r="P167" s="34">
        <f t="shared" si="6"/>
        <v>0</v>
      </c>
      <c r="Q167" s="35"/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/>
      <c r="X167" s="3"/>
      <c r="Y167" s="3">
        <v>0</v>
      </c>
      <c r="Z167" s="3">
        <v>0</v>
      </c>
      <c r="AA167" s="3">
        <v>0</v>
      </c>
      <c r="AB167" s="3"/>
      <c r="AC167" s="36">
        <f t="shared" si="7"/>
        <v>0</v>
      </c>
      <c r="AD167" s="37">
        <f t="shared" si="8"/>
        <v>0</v>
      </c>
      <c r="AE167" s="144"/>
    </row>
    <row r="168" spans="1:31" x14ac:dyDescent="0.25">
      <c r="A168" s="38">
        <v>156</v>
      </c>
      <c r="B168" s="61"/>
      <c r="C168" s="61"/>
      <c r="D168" s="31">
        <v>811009017</v>
      </c>
      <c r="E168" s="31">
        <v>219005390</v>
      </c>
      <c r="F168" s="61" t="s">
        <v>366</v>
      </c>
      <c r="G168" s="33">
        <v>0</v>
      </c>
      <c r="H168" s="33">
        <v>0</v>
      </c>
      <c r="I168" s="3"/>
      <c r="J168" s="3"/>
      <c r="K168" s="3"/>
      <c r="L168" s="3"/>
      <c r="M168" s="3"/>
      <c r="N168" s="3"/>
      <c r="O168" s="3"/>
      <c r="P168" s="34">
        <f t="shared" si="6"/>
        <v>0</v>
      </c>
      <c r="Q168" s="35"/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/>
      <c r="X168" s="3"/>
      <c r="Y168" s="3">
        <v>0</v>
      </c>
      <c r="Z168" s="3">
        <v>0</v>
      </c>
      <c r="AA168" s="3">
        <v>0</v>
      </c>
      <c r="AB168" s="3"/>
      <c r="AC168" s="36">
        <f t="shared" si="7"/>
        <v>0</v>
      </c>
      <c r="AD168" s="37">
        <f t="shared" si="8"/>
        <v>0</v>
      </c>
      <c r="AE168" s="144"/>
    </row>
    <row r="169" spans="1:31" x14ac:dyDescent="0.25">
      <c r="A169" s="29">
        <v>157</v>
      </c>
      <c r="B169" s="61"/>
      <c r="C169" s="61"/>
      <c r="D169" s="31">
        <v>890981995</v>
      </c>
      <c r="E169" s="31">
        <v>210005400</v>
      </c>
      <c r="F169" s="61" t="s">
        <v>367</v>
      </c>
      <c r="G169" s="33">
        <v>0</v>
      </c>
      <c r="H169" s="33">
        <v>0</v>
      </c>
      <c r="I169" s="3"/>
      <c r="J169" s="3"/>
      <c r="K169" s="3"/>
      <c r="L169" s="3"/>
      <c r="M169" s="3"/>
      <c r="N169" s="3"/>
      <c r="O169" s="3"/>
      <c r="P169" s="34">
        <f t="shared" si="6"/>
        <v>0</v>
      </c>
      <c r="Q169" s="35"/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/>
      <c r="X169" s="3"/>
      <c r="Y169" s="3">
        <v>0</v>
      </c>
      <c r="Z169" s="3">
        <v>0</v>
      </c>
      <c r="AA169" s="3">
        <v>0</v>
      </c>
      <c r="AB169" s="3"/>
      <c r="AC169" s="36">
        <f t="shared" si="7"/>
        <v>0</v>
      </c>
      <c r="AD169" s="37">
        <f t="shared" si="8"/>
        <v>0</v>
      </c>
      <c r="AE169" s="144"/>
    </row>
    <row r="170" spans="1:31" x14ac:dyDescent="0.25">
      <c r="A170" s="38">
        <v>158</v>
      </c>
      <c r="B170" s="61"/>
      <c r="C170" s="61"/>
      <c r="D170" s="31">
        <v>890983672</v>
      </c>
      <c r="E170" s="31">
        <v>211105411</v>
      </c>
      <c r="F170" s="61" t="s">
        <v>368</v>
      </c>
      <c r="G170" s="33">
        <v>0</v>
      </c>
      <c r="H170" s="33">
        <v>0</v>
      </c>
      <c r="I170" s="3"/>
      <c r="J170" s="3"/>
      <c r="K170" s="3"/>
      <c r="L170" s="3"/>
      <c r="M170" s="3"/>
      <c r="N170" s="3"/>
      <c r="O170" s="3"/>
      <c r="P170" s="34">
        <f t="shared" si="6"/>
        <v>0</v>
      </c>
      <c r="Q170" s="35"/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/>
      <c r="X170" s="3"/>
      <c r="Y170" s="3">
        <v>0</v>
      </c>
      <c r="Z170" s="3">
        <v>0</v>
      </c>
      <c r="AA170" s="3">
        <v>0</v>
      </c>
      <c r="AB170" s="3"/>
      <c r="AC170" s="36">
        <f t="shared" si="7"/>
        <v>0</v>
      </c>
      <c r="AD170" s="37">
        <f t="shared" si="8"/>
        <v>0</v>
      </c>
      <c r="AE170" s="144"/>
    </row>
    <row r="171" spans="1:31" x14ac:dyDescent="0.25">
      <c r="A171" s="29">
        <v>159</v>
      </c>
      <c r="B171" s="61"/>
      <c r="C171" s="61"/>
      <c r="D171" s="31">
        <v>890980958</v>
      </c>
      <c r="E171" s="31">
        <v>212505425</v>
      </c>
      <c r="F171" s="61" t="s">
        <v>369</v>
      </c>
      <c r="G171" s="33">
        <v>0</v>
      </c>
      <c r="H171" s="33">
        <v>0</v>
      </c>
      <c r="I171" s="3"/>
      <c r="J171" s="3"/>
      <c r="K171" s="3"/>
      <c r="L171" s="3"/>
      <c r="M171" s="3"/>
      <c r="N171" s="3"/>
      <c r="O171" s="3"/>
      <c r="P171" s="34">
        <f t="shared" si="6"/>
        <v>0</v>
      </c>
      <c r="Q171" s="35"/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/>
      <c r="X171" s="3"/>
      <c r="Y171" s="3">
        <v>0</v>
      </c>
      <c r="Z171" s="3">
        <v>0</v>
      </c>
      <c r="AA171" s="3">
        <v>0</v>
      </c>
      <c r="AB171" s="3"/>
      <c r="AC171" s="36">
        <f t="shared" si="7"/>
        <v>0</v>
      </c>
      <c r="AD171" s="37">
        <f t="shared" si="8"/>
        <v>0</v>
      </c>
      <c r="AE171" s="144"/>
    </row>
    <row r="172" spans="1:31" x14ac:dyDescent="0.25">
      <c r="A172" s="38">
        <v>160</v>
      </c>
      <c r="B172" s="61"/>
      <c r="C172" s="61"/>
      <c r="D172" s="31">
        <v>890983716</v>
      </c>
      <c r="E172" s="31">
        <v>214005440</v>
      </c>
      <c r="F172" s="61" t="s">
        <v>370</v>
      </c>
      <c r="G172" s="33">
        <v>0</v>
      </c>
      <c r="H172" s="33">
        <v>0</v>
      </c>
      <c r="I172" s="3"/>
      <c r="J172" s="3"/>
      <c r="K172" s="3"/>
      <c r="L172" s="3"/>
      <c r="M172" s="3"/>
      <c r="N172" s="3"/>
      <c r="O172" s="3"/>
      <c r="P172" s="34">
        <f t="shared" si="6"/>
        <v>0</v>
      </c>
      <c r="Q172" s="35"/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/>
      <c r="X172" s="3"/>
      <c r="Y172" s="3">
        <v>0</v>
      </c>
      <c r="Z172" s="3">
        <v>0</v>
      </c>
      <c r="AA172" s="3">
        <v>0</v>
      </c>
      <c r="AB172" s="3"/>
      <c r="AC172" s="36">
        <f t="shared" si="7"/>
        <v>0</v>
      </c>
      <c r="AD172" s="37">
        <f t="shared" si="8"/>
        <v>0</v>
      </c>
      <c r="AE172" s="144"/>
    </row>
    <row r="173" spans="1:31" x14ac:dyDescent="0.25">
      <c r="A173" s="29">
        <v>161</v>
      </c>
      <c r="B173" s="61"/>
      <c r="C173" s="61"/>
      <c r="D173" s="31">
        <v>890981115</v>
      </c>
      <c r="E173" s="31">
        <v>216705467</v>
      </c>
      <c r="F173" s="61" t="s">
        <v>371</v>
      </c>
      <c r="G173" s="33">
        <v>0</v>
      </c>
      <c r="H173" s="33">
        <v>0</v>
      </c>
      <c r="I173" s="3"/>
      <c r="J173" s="3"/>
      <c r="K173" s="3"/>
      <c r="L173" s="3"/>
      <c r="M173" s="3"/>
      <c r="N173" s="3"/>
      <c r="O173" s="3"/>
      <c r="P173" s="34">
        <f t="shared" si="6"/>
        <v>0</v>
      </c>
      <c r="Q173" s="35"/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/>
      <c r="X173" s="3"/>
      <c r="Y173" s="3">
        <v>0</v>
      </c>
      <c r="Z173" s="3">
        <v>0</v>
      </c>
      <c r="AA173" s="3">
        <v>0</v>
      </c>
      <c r="AB173" s="3"/>
      <c r="AC173" s="36">
        <f t="shared" si="7"/>
        <v>0</v>
      </c>
      <c r="AD173" s="37">
        <f t="shared" si="8"/>
        <v>0</v>
      </c>
      <c r="AE173" s="144"/>
    </row>
    <row r="174" spans="1:31" x14ac:dyDescent="0.25">
      <c r="A174" s="38">
        <v>162</v>
      </c>
      <c r="B174" s="61"/>
      <c r="C174" s="61"/>
      <c r="D174" s="31">
        <v>890984882</v>
      </c>
      <c r="E174" s="31">
        <v>217505475</v>
      </c>
      <c r="F174" s="61" t="s">
        <v>372</v>
      </c>
      <c r="G174" s="33">
        <v>0</v>
      </c>
      <c r="H174" s="33">
        <v>0</v>
      </c>
      <c r="I174" s="3"/>
      <c r="J174" s="3"/>
      <c r="K174" s="3"/>
      <c r="L174" s="3"/>
      <c r="M174" s="3"/>
      <c r="N174" s="3"/>
      <c r="O174" s="3"/>
      <c r="P174" s="34">
        <f t="shared" si="6"/>
        <v>0</v>
      </c>
      <c r="Q174" s="35"/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/>
      <c r="X174" s="3"/>
      <c r="Y174" s="3">
        <v>0</v>
      </c>
      <c r="Z174" s="3">
        <v>0</v>
      </c>
      <c r="AA174" s="3">
        <v>0</v>
      </c>
      <c r="AB174" s="3"/>
      <c r="AC174" s="36">
        <f t="shared" si="7"/>
        <v>0</v>
      </c>
      <c r="AD174" s="37">
        <f t="shared" si="8"/>
        <v>0</v>
      </c>
      <c r="AE174" s="144"/>
    </row>
    <row r="175" spans="1:31" x14ac:dyDescent="0.25">
      <c r="A175" s="29">
        <v>163</v>
      </c>
      <c r="B175" s="61"/>
      <c r="C175" s="61"/>
      <c r="D175" s="31">
        <v>890980950</v>
      </c>
      <c r="E175" s="31">
        <v>218005480</v>
      </c>
      <c r="F175" s="61" t="s">
        <v>373</v>
      </c>
      <c r="G175" s="33">
        <v>0</v>
      </c>
      <c r="H175" s="33">
        <v>0</v>
      </c>
      <c r="I175" s="3"/>
      <c r="J175" s="3"/>
      <c r="K175" s="3"/>
      <c r="L175" s="3"/>
      <c r="M175" s="3"/>
      <c r="N175" s="3"/>
      <c r="O175" s="3"/>
      <c r="P175" s="34">
        <f t="shared" si="6"/>
        <v>0</v>
      </c>
      <c r="Q175" s="35"/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/>
      <c r="X175" s="3"/>
      <c r="Y175" s="3">
        <v>0</v>
      </c>
      <c r="Z175" s="3">
        <v>0</v>
      </c>
      <c r="AA175" s="3">
        <v>0</v>
      </c>
      <c r="AB175" s="3"/>
      <c r="AC175" s="36">
        <f t="shared" si="7"/>
        <v>0</v>
      </c>
      <c r="AD175" s="37">
        <f t="shared" si="8"/>
        <v>0</v>
      </c>
      <c r="AE175" s="144"/>
    </row>
    <row r="176" spans="1:31" x14ac:dyDescent="0.25">
      <c r="A176" s="38">
        <v>164</v>
      </c>
      <c r="B176" s="61"/>
      <c r="C176" s="61"/>
      <c r="D176" s="31">
        <v>890982566</v>
      </c>
      <c r="E176" s="31">
        <v>218305483</v>
      </c>
      <c r="F176" s="61" t="s">
        <v>374</v>
      </c>
      <c r="G176" s="33">
        <v>0</v>
      </c>
      <c r="H176" s="33">
        <v>0</v>
      </c>
      <c r="I176" s="3"/>
      <c r="J176" s="3"/>
      <c r="K176" s="3"/>
      <c r="L176" s="3"/>
      <c r="M176" s="3"/>
      <c r="N176" s="3"/>
      <c r="O176" s="3"/>
      <c r="P176" s="34">
        <f t="shared" si="6"/>
        <v>0</v>
      </c>
      <c r="Q176" s="35"/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/>
      <c r="X176" s="3"/>
      <c r="Y176" s="3">
        <v>0</v>
      </c>
      <c r="Z176" s="3">
        <v>0</v>
      </c>
      <c r="AA176" s="3">
        <v>0</v>
      </c>
      <c r="AB176" s="3"/>
      <c r="AC176" s="36">
        <f t="shared" si="7"/>
        <v>0</v>
      </c>
      <c r="AD176" s="37">
        <f t="shared" si="8"/>
        <v>0</v>
      </c>
      <c r="AE176" s="144"/>
    </row>
    <row r="177" spans="1:31" x14ac:dyDescent="0.25">
      <c r="A177" s="29">
        <v>165</v>
      </c>
      <c r="B177" s="61"/>
      <c r="C177" s="61"/>
      <c r="D177" s="31">
        <v>890983873</v>
      </c>
      <c r="E177" s="31">
        <v>219005490</v>
      </c>
      <c r="F177" s="61" t="s">
        <v>375</v>
      </c>
      <c r="G177" s="33">
        <v>0</v>
      </c>
      <c r="H177" s="33">
        <v>0</v>
      </c>
      <c r="I177" s="3"/>
      <c r="J177" s="3"/>
      <c r="K177" s="3"/>
      <c r="L177" s="3"/>
      <c r="M177" s="3"/>
      <c r="N177" s="3"/>
      <c r="O177" s="3"/>
      <c r="P177" s="34">
        <f t="shared" si="6"/>
        <v>0</v>
      </c>
      <c r="Q177" s="35"/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/>
      <c r="X177" s="3"/>
      <c r="Y177" s="3">
        <v>0</v>
      </c>
      <c r="Z177" s="3">
        <v>0</v>
      </c>
      <c r="AA177" s="3">
        <v>0</v>
      </c>
      <c r="AB177" s="3"/>
      <c r="AC177" s="36">
        <f t="shared" si="7"/>
        <v>0</v>
      </c>
      <c r="AD177" s="37">
        <f t="shared" si="8"/>
        <v>0</v>
      </c>
      <c r="AE177" s="144"/>
    </row>
    <row r="178" spans="1:31" x14ac:dyDescent="0.25">
      <c r="A178" s="38">
        <v>166</v>
      </c>
      <c r="B178" s="61"/>
      <c r="C178" s="61"/>
      <c r="D178" s="31">
        <v>890985354</v>
      </c>
      <c r="E178" s="31">
        <v>219505495</v>
      </c>
      <c r="F178" s="61" t="s">
        <v>376</v>
      </c>
      <c r="G178" s="33">
        <v>0</v>
      </c>
      <c r="H178" s="33">
        <v>0</v>
      </c>
      <c r="I178" s="3"/>
      <c r="J178" s="3"/>
      <c r="K178" s="3"/>
      <c r="L178" s="3"/>
      <c r="M178" s="3"/>
      <c r="N178" s="3"/>
      <c r="O178" s="3"/>
      <c r="P178" s="34">
        <f t="shared" si="6"/>
        <v>0</v>
      </c>
      <c r="Q178" s="35"/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/>
      <c r="X178" s="3"/>
      <c r="Y178" s="3">
        <v>0</v>
      </c>
      <c r="Z178" s="3">
        <v>0</v>
      </c>
      <c r="AA178" s="3">
        <v>0</v>
      </c>
      <c r="AB178" s="3"/>
      <c r="AC178" s="36">
        <f t="shared" si="7"/>
        <v>0</v>
      </c>
      <c r="AD178" s="37">
        <f t="shared" si="8"/>
        <v>0</v>
      </c>
      <c r="AE178" s="144"/>
    </row>
    <row r="179" spans="1:31" x14ac:dyDescent="0.25">
      <c r="A179" s="29">
        <v>167</v>
      </c>
      <c r="B179" s="61"/>
      <c r="C179" s="61"/>
      <c r="D179" s="31">
        <v>890984161</v>
      </c>
      <c r="E179" s="31">
        <v>210105501</v>
      </c>
      <c r="F179" s="61" t="s">
        <v>377</v>
      </c>
      <c r="G179" s="33">
        <v>0</v>
      </c>
      <c r="H179" s="33">
        <v>0</v>
      </c>
      <c r="I179" s="3"/>
      <c r="J179" s="3"/>
      <c r="K179" s="3"/>
      <c r="L179" s="3"/>
      <c r="M179" s="3"/>
      <c r="N179" s="3"/>
      <c r="O179" s="3"/>
      <c r="P179" s="34">
        <f t="shared" si="6"/>
        <v>0</v>
      </c>
      <c r="Q179" s="35"/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/>
      <c r="X179" s="3"/>
      <c r="Y179" s="3">
        <v>0</v>
      </c>
      <c r="Z179" s="3">
        <v>0</v>
      </c>
      <c r="AA179" s="3">
        <v>0</v>
      </c>
      <c r="AB179" s="3"/>
      <c r="AC179" s="36">
        <f t="shared" si="7"/>
        <v>0</v>
      </c>
      <c r="AD179" s="37">
        <f t="shared" si="8"/>
        <v>0</v>
      </c>
      <c r="AE179" s="144"/>
    </row>
    <row r="180" spans="1:31" x14ac:dyDescent="0.25">
      <c r="A180" s="38">
        <v>168</v>
      </c>
      <c r="B180" s="61"/>
      <c r="C180" s="61"/>
      <c r="D180" s="31">
        <v>890980917</v>
      </c>
      <c r="E180" s="31">
        <v>214105541</v>
      </c>
      <c r="F180" s="61" t="s">
        <v>378</v>
      </c>
      <c r="G180" s="33">
        <v>0</v>
      </c>
      <c r="H180" s="33">
        <v>0</v>
      </c>
      <c r="I180" s="3"/>
      <c r="J180" s="3"/>
      <c r="K180" s="3"/>
      <c r="L180" s="3"/>
      <c r="M180" s="3"/>
      <c r="N180" s="3"/>
      <c r="O180" s="3"/>
      <c r="P180" s="34">
        <f t="shared" si="6"/>
        <v>0</v>
      </c>
      <c r="Q180" s="35"/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/>
      <c r="X180" s="3"/>
      <c r="Y180" s="3">
        <v>0</v>
      </c>
      <c r="Z180" s="3">
        <v>0</v>
      </c>
      <c r="AA180" s="3">
        <v>0</v>
      </c>
      <c r="AB180" s="3"/>
      <c r="AC180" s="36">
        <f t="shared" si="7"/>
        <v>0</v>
      </c>
      <c r="AD180" s="37">
        <f t="shared" si="8"/>
        <v>0</v>
      </c>
      <c r="AE180" s="144"/>
    </row>
    <row r="181" spans="1:31" x14ac:dyDescent="0.25">
      <c r="A181" s="29">
        <v>169</v>
      </c>
      <c r="B181" s="61"/>
      <c r="C181" s="61"/>
      <c r="D181" s="31">
        <v>890982301</v>
      </c>
      <c r="E181" s="31">
        <v>214305543</v>
      </c>
      <c r="F181" s="61" t="s">
        <v>379</v>
      </c>
      <c r="G181" s="33">
        <v>0</v>
      </c>
      <c r="H181" s="33">
        <v>0</v>
      </c>
      <c r="I181" s="3"/>
      <c r="J181" s="3"/>
      <c r="K181" s="3"/>
      <c r="L181" s="3"/>
      <c r="M181" s="3"/>
      <c r="N181" s="3"/>
      <c r="O181" s="3"/>
      <c r="P181" s="34">
        <f t="shared" si="6"/>
        <v>0</v>
      </c>
      <c r="Q181" s="35"/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/>
      <c r="X181" s="3"/>
      <c r="Y181" s="3">
        <v>0</v>
      </c>
      <c r="Z181" s="3">
        <v>0</v>
      </c>
      <c r="AA181" s="3">
        <v>0</v>
      </c>
      <c r="AB181" s="3"/>
      <c r="AC181" s="36">
        <f t="shared" si="7"/>
        <v>0</v>
      </c>
      <c r="AD181" s="37">
        <f t="shared" si="8"/>
        <v>0</v>
      </c>
      <c r="AE181" s="144"/>
    </row>
    <row r="182" spans="1:31" x14ac:dyDescent="0.25">
      <c r="A182" s="38">
        <v>170</v>
      </c>
      <c r="B182" s="61"/>
      <c r="C182" s="61"/>
      <c r="D182" s="31">
        <v>890981105</v>
      </c>
      <c r="E182" s="31">
        <v>217605576</v>
      </c>
      <c r="F182" s="61" t="s">
        <v>380</v>
      </c>
      <c r="G182" s="33">
        <v>0</v>
      </c>
      <c r="H182" s="33">
        <v>0</v>
      </c>
      <c r="I182" s="3"/>
      <c r="J182" s="3"/>
      <c r="K182" s="3"/>
      <c r="L182" s="3"/>
      <c r="M182" s="3"/>
      <c r="N182" s="3"/>
      <c r="O182" s="3"/>
      <c r="P182" s="34">
        <f t="shared" si="6"/>
        <v>0</v>
      </c>
      <c r="Q182" s="35"/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/>
      <c r="X182" s="3"/>
      <c r="Y182" s="3">
        <v>0</v>
      </c>
      <c r="Z182" s="3">
        <v>0</v>
      </c>
      <c r="AA182" s="3">
        <v>0</v>
      </c>
      <c r="AB182" s="3"/>
      <c r="AC182" s="36">
        <f t="shared" si="7"/>
        <v>0</v>
      </c>
      <c r="AD182" s="37">
        <f t="shared" si="8"/>
        <v>0</v>
      </c>
      <c r="AE182" s="144"/>
    </row>
    <row r="183" spans="1:31" x14ac:dyDescent="0.25">
      <c r="A183" s="29">
        <v>171</v>
      </c>
      <c r="B183" s="61"/>
      <c r="C183" s="61"/>
      <c r="D183" s="31">
        <v>890980049</v>
      </c>
      <c r="E183" s="31">
        <v>217905579</v>
      </c>
      <c r="F183" s="61" t="s">
        <v>381</v>
      </c>
      <c r="G183" s="33">
        <v>0</v>
      </c>
      <c r="H183" s="33">
        <v>0</v>
      </c>
      <c r="I183" s="3"/>
      <c r="J183" s="3"/>
      <c r="K183" s="3"/>
      <c r="L183" s="3"/>
      <c r="M183" s="3"/>
      <c r="N183" s="3"/>
      <c r="O183" s="3"/>
      <c r="P183" s="34">
        <f t="shared" si="6"/>
        <v>0</v>
      </c>
      <c r="Q183" s="35"/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/>
      <c r="X183" s="3"/>
      <c r="Y183" s="3">
        <v>0</v>
      </c>
      <c r="Z183" s="3">
        <v>0</v>
      </c>
      <c r="AA183" s="3">
        <v>0</v>
      </c>
      <c r="AB183" s="3"/>
      <c r="AC183" s="36">
        <f t="shared" si="7"/>
        <v>0</v>
      </c>
      <c r="AD183" s="37">
        <f t="shared" si="8"/>
        <v>0</v>
      </c>
      <c r="AE183" s="144"/>
    </row>
    <row r="184" spans="1:31" x14ac:dyDescent="0.25">
      <c r="A184" s="38">
        <v>172</v>
      </c>
      <c r="B184" s="61"/>
      <c r="C184" s="61"/>
      <c r="D184" s="31">
        <v>890981000</v>
      </c>
      <c r="E184" s="31">
        <v>218505585</v>
      </c>
      <c r="F184" s="61" t="s">
        <v>382</v>
      </c>
      <c r="G184" s="33">
        <v>0</v>
      </c>
      <c r="H184" s="33">
        <v>0</v>
      </c>
      <c r="I184" s="3"/>
      <c r="J184" s="3"/>
      <c r="K184" s="3"/>
      <c r="L184" s="3"/>
      <c r="M184" s="3"/>
      <c r="N184" s="3"/>
      <c r="O184" s="3"/>
      <c r="P184" s="34">
        <f t="shared" si="6"/>
        <v>0</v>
      </c>
      <c r="Q184" s="35"/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/>
      <c r="X184" s="3"/>
      <c r="Y184" s="3">
        <v>0</v>
      </c>
      <c r="Z184" s="3">
        <v>0</v>
      </c>
      <c r="AA184" s="3">
        <v>0</v>
      </c>
      <c r="AB184" s="3"/>
      <c r="AC184" s="36">
        <f t="shared" si="7"/>
        <v>0</v>
      </c>
      <c r="AD184" s="37">
        <f t="shared" si="8"/>
        <v>0</v>
      </c>
      <c r="AE184" s="144"/>
    </row>
    <row r="185" spans="1:31" x14ac:dyDescent="0.25">
      <c r="A185" s="29">
        <v>173</v>
      </c>
      <c r="B185" s="61"/>
      <c r="C185" s="61"/>
      <c r="D185" s="31">
        <v>890983906</v>
      </c>
      <c r="E185" s="31">
        <v>219105591</v>
      </c>
      <c r="F185" s="61" t="s">
        <v>383</v>
      </c>
      <c r="G185" s="33">
        <v>0</v>
      </c>
      <c r="H185" s="33">
        <v>0</v>
      </c>
      <c r="I185" s="3"/>
      <c r="J185" s="3"/>
      <c r="K185" s="3"/>
      <c r="L185" s="3"/>
      <c r="M185" s="3"/>
      <c r="N185" s="3"/>
      <c r="O185" s="3"/>
      <c r="P185" s="34">
        <f t="shared" si="6"/>
        <v>0</v>
      </c>
      <c r="Q185" s="35"/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/>
      <c r="X185" s="3"/>
      <c r="Y185" s="3">
        <v>0</v>
      </c>
      <c r="Z185" s="3">
        <v>0</v>
      </c>
      <c r="AA185" s="3">
        <v>0</v>
      </c>
      <c r="AB185" s="3"/>
      <c r="AC185" s="36">
        <f t="shared" si="7"/>
        <v>0</v>
      </c>
      <c r="AD185" s="37">
        <f t="shared" si="8"/>
        <v>0</v>
      </c>
      <c r="AE185" s="144"/>
    </row>
    <row r="186" spans="1:31" x14ac:dyDescent="0.25">
      <c r="A186" s="38">
        <v>174</v>
      </c>
      <c r="B186" s="61"/>
      <c r="C186" s="61"/>
      <c r="D186" s="31">
        <v>890984312</v>
      </c>
      <c r="E186" s="31">
        <v>210405604</v>
      </c>
      <c r="F186" s="61" t="s">
        <v>384</v>
      </c>
      <c r="G186" s="33">
        <v>0</v>
      </c>
      <c r="H186" s="33">
        <v>0</v>
      </c>
      <c r="I186" s="3"/>
      <c r="J186" s="3"/>
      <c r="K186" s="3"/>
      <c r="L186" s="3"/>
      <c r="M186" s="3"/>
      <c r="N186" s="3"/>
      <c r="O186" s="3"/>
      <c r="P186" s="34">
        <f t="shared" si="6"/>
        <v>0</v>
      </c>
      <c r="Q186" s="35"/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/>
      <c r="X186" s="3"/>
      <c r="Y186" s="3">
        <v>0</v>
      </c>
      <c r="Z186" s="3">
        <v>0</v>
      </c>
      <c r="AA186" s="3">
        <v>0</v>
      </c>
      <c r="AB186" s="3"/>
      <c r="AC186" s="36">
        <f t="shared" si="7"/>
        <v>0</v>
      </c>
      <c r="AD186" s="37">
        <f t="shared" si="8"/>
        <v>0</v>
      </c>
      <c r="AE186" s="144"/>
    </row>
    <row r="187" spans="1:31" x14ac:dyDescent="0.25">
      <c r="A187" s="29">
        <v>175</v>
      </c>
      <c r="B187" s="61"/>
      <c r="C187" s="61"/>
      <c r="D187" s="31">
        <v>890983674</v>
      </c>
      <c r="E187" s="31">
        <v>210705607</v>
      </c>
      <c r="F187" s="61" t="s">
        <v>385</v>
      </c>
      <c r="G187" s="33">
        <v>0</v>
      </c>
      <c r="H187" s="33">
        <v>0</v>
      </c>
      <c r="I187" s="3"/>
      <c r="J187" s="3"/>
      <c r="K187" s="3"/>
      <c r="L187" s="3"/>
      <c r="M187" s="3"/>
      <c r="N187" s="3"/>
      <c r="O187" s="3"/>
      <c r="P187" s="34">
        <f t="shared" si="6"/>
        <v>0</v>
      </c>
      <c r="Q187" s="35"/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/>
      <c r="X187" s="3"/>
      <c r="Y187" s="3">
        <v>0</v>
      </c>
      <c r="Z187" s="3">
        <v>0</v>
      </c>
      <c r="AA187" s="3">
        <v>0</v>
      </c>
      <c r="AB187" s="3"/>
      <c r="AC187" s="36">
        <f t="shared" si="7"/>
        <v>0</v>
      </c>
      <c r="AD187" s="37">
        <f t="shared" si="8"/>
        <v>0</v>
      </c>
      <c r="AE187" s="144"/>
    </row>
    <row r="188" spans="1:31" x14ac:dyDescent="0.25">
      <c r="A188" s="38">
        <v>176</v>
      </c>
      <c r="B188" s="61"/>
      <c r="C188" s="61"/>
      <c r="D188" s="31">
        <v>890983736</v>
      </c>
      <c r="E188" s="31">
        <v>212805628</v>
      </c>
      <c r="F188" s="61" t="s">
        <v>386</v>
      </c>
      <c r="G188" s="33">
        <v>0</v>
      </c>
      <c r="H188" s="33">
        <v>0</v>
      </c>
      <c r="I188" s="3"/>
      <c r="J188" s="3"/>
      <c r="K188" s="3"/>
      <c r="L188" s="3"/>
      <c r="M188" s="3"/>
      <c r="N188" s="3"/>
      <c r="O188" s="3"/>
      <c r="P188" s="34">
        <f t="shared" si="6"/>
        <v>0</v>
      </c>
      <c r="Q188" s="35"/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/>
      <c r="X188" s="3"/>
      <c r="Y188" s="3">
        <v>0</v>
      </c>
      <c r="Z188" s="3">
        <v>0</v>
      </c>
      <c r="AA188" s="3">
        <v>0</v>
      </c>
      <c r="AB188" s="3"/>
      <c r="AC188" s="36">
        <f t="shared" si="7"/>
        <v>0</v>
      </c>
      <c r="AD188" s="37">
        <f t="shared" si="8"/>
        <v>0</v>
      </c>
      <c r="AE188" s="144"/>
    </row>
    <row r="189" spans="1:31" x14ac:dyDescent="0.25">
      <c r="A189" s="29">
        <v>177</v>
      </c>
      <c r="B189" s="61"/>
      <c r="C189" s="61"/>
      <c r="D189" s="31">
        <v>890980577</v>
      </c>
      <c r="E189" s="31">
        <v>214205642</v>
      </c>
      <c r="F189" s="61" t="s">
        <v>387</v>
      </c>
      <c r="G189" s="33">
        <v>0</v>
      </c>
      <c r="H189" s="33">
        <v>0</v>
      </c>
      <c r="I189" s="3"/>
      <c r="J189" s="3"/>
      <c r="K189" s="3"/>
      <c r="L189" s="3"/>
      <c r="M189" s="3"/>
      <c r="N189" s="3"/>
      <c r="O189" s="3"/>
      <c r="P189" s="34">
        <f t="shared" si="6"/>
        <v>0</v>
      </c>
      <c r="Q189" s="35"/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/>
      <c r="X189" s="3"/>
      <c r="Y189" s="3">
        <v>0</v>
      </c>
      <c r="Z189" s="3">
        <v>0</v>
      </c>
      <c r="AA189" s="3">
        <v>0</v>
      </c>
      <c r="AB189" s="3"/>
      <c r="AC189" s="36">
        <f t="shared" si="7"/>
        <v>0</v>
      </c>
      <c r="AD189" s="37">
        <f t="shared" si="8"/>
        <v>0</v>
      </c>
      <c r="AE189" s="144"/>
    </row>
    <row r="190" spans="1:31" x14ac:dyDescent="0.25">
      <c r="A190" s="38">
        <v>178</v>
      </c>
      <c r="B190" s="61"/>
      <c r="C190" s="61"/>
      <c r="D190" s="31">
        <v>890981868</v>
      </c>
      <c r="E190" s="31">
        <v>214705647</v>
      </c>
      <c r="F190" s="61" t="s">
        <v>388</v>
      </c>
      <c r="G190" s="33">
        <v>0</v>
      </c>
      <c r="H190" s="33">
        <v>0</v>
      </c>
      <c r="I190" s="3"/>
      <c r="J190" s="3"/>
      <c r="K190" s="3"/>
      <c r="L190" s="3"/>
      <c r="M190" s="3"/>
      <c r="N190" s="3"/>
      <c r="O190" s="3"/>
      <c r="P190" s="34">
        <f t="shared" si="6"/>
        <v>0</v>
      </c>
      <c r="Q190" s="35"/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/>
      <c r="X190" s="3"/>
      <c r="Y190" s="3">
        <v>0</v>
      </c>
      <c r="Z190" s="3">
        <v>0</v>
      </c>
      <c r="AA190" s="3">
        <v>0</v>
      </c>
      <c r="AB190" s="3"/>
      <c r="AC190" s="36">
        <f t="shared" si="7"/>
        <v>0</v>
      </c>
      <c r="AD190" s="37">
        <f t="shared" si="8"/>
        <v>0</v>
      </c>
      <c r="AE190" s="144"/>
    </row>
    <row r="191" spans="1:31" x14ac:dyDescent="0.25">
      <c r="A191" s="29">
        <v>179</v>
      </c>
      <c r="B191" s="61"/>
      <c r="C191" s="61"/>
      <c r="D191" s="31">
        <v>890983740</v>
      </c>
      <c r="E191" s="31">
        <v>214905649</v>
      </c>
      <c r="F191" s="61" t="s">
        <v>389</v>
      </c>
      <c r="G191" s="33">
        <v>0</v>
      </c>
      <c r="H191" s="33">
        <v>0</v>
      </c>
      <c r="I191" s="3"/>
      <c r="J191" s="3"/>
      <c r="K191" s="3"/>
      <c r="L191" s="3"/>
      <c r="M191" s="3"/>
      <c r="N191" s="3"/>
      <c r="O191" s="3"/>
      <c r="P191" s="34">
        <f t="shared" si="6"/>
        <v>0</v>
      </c>
      <c r="Q191" s="35"/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/>
      <c r="X191" s="3"/>
      <c r="Y191" s="3">
        <v>0</v>
      </c>
      <c r="Z191" s="3">
        <v>0</v>
      </c>
      <c r="AA191" s="3">
        <v>0</v>
      </c>
      <c r="AB191" s="3"/>
      <c r="AC191" s="36">
        <f t="shared" si="7"/>
        <v>0</v>
      </c>
      <c r="AD191" s="37">
        <f t="shared" si="8"/>
        <v>0</v>
      </c>
      <c r="AE191" s="144"/>
    </row>
    <row r="192" spans="1:31" x14ac:dyDescent="0.25">
      <c r="A192" s="38">
        <v>180</v>
      </c>
      <c r="B192" s="61"/>
      <c r="C192" s="61"/>
      <c r="D192" s="31">
        <v>800022791</v>
      </c>
      <c r="E192" s="31">
        <v>215205652</v>
      </c>
      <c r="F192" s="61" t="s">
        <v>390</v>
      </c>
      <c r="G192" s="33">
        <v>0</v>
      </c>
      <c r="H192" s="33">
        <v>0</v>
      </c>
      <c r="I192" s="3"/>
      <c r="J192" s="3"/>
      <c r="K192" s="3"/>
      <c r="L192" s="3"/>
      <c r="M192" s="3"/>
      <c r="N192" s="3"/>
      <c r="O192" s="3"/>
      <c r="P192" s="34">
        <f t="shared" si="6"/>
        <v>0</v>
      </c>
      <c r="Q192" s="35"/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/>
      <c r="X192" s="3"/>
      <c r="Y192" s="3">
        <v>0</v>
      </c>
      <c r="Z192" s="3">
        <v>0</v>
      </c>
      <c r="AA192" s="3">
        <v>0</v>
      </c>
      <c r="AB192" s="3"/>
      <c r="AC192" s="36">
        <f t="shared" si="7"/>
        <v>0</v>
      </c>
      <c r="AD192" s="37">
        <f t="shared" si="8"/>
        <v>0</v>
      </c>
      <c r="AE192" s="144"/>
    </row>
    <row r="193" spans="1:31" x14ac:dyDescent="0.25">
      <c r="A193" s="29">
        <v>181</v>
      </c>
      <c r="B193" s="61"/>
      <c r="C193" s="61"/>
      <c r="D193" s="31">
        <v>890920814</v>
      </c>
      <c r="E193" s="31">
        <v>215605656</v>
      </c>
      <c r="F193" s="61" t="s">
        <v>391</v>
      </c>
      <c r="G193" s="33">
        <v>0</v>
      </c>
      <c r="H193" s="33">
        <v>0</v>
      </c>
      <c r="I193" s="3"/>
      <c r="J193" s="3"/>
      <c r="K193" s="3"/>
      <c r="L193" s="3"/>
      <c r="M193" s="3"/>
      <c r="N193" s="3"/>
      <c r="O193" s="3"/>
      <c r="P193" s="34">
        <f t="shared" si="6"/>
        <v>0</v>
      </c>
      <c r="Q193" s="35"/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/>
      <c r="X193" s="3"/>
      <c r="Y193" s="3">
        <v>0</v>
      </c>
      <c r="Z193" s="3">
        <v>0</v>
      </c>
      <c r="AA193" s="3">
        <v>0</v>
      </c>
      <c r="AB193" s="3"/>
      <c r="AC193" s="36">
        <f t="shared" si="7"/>
        <v>0</v>
      </c>
      <c r="AD193" s="37">
        <f t="shared" si="8"/>
        <v>0</v>
      </c>
      <c r="AE193" s="144"/>
    </row>
    <row r="194" spans="1:31" x14ac:dyDescent="0.25">
      <c r="A194" s="38">
        <v>182</v>
      </c>
      <c r="B194" s="61"/>
      <c r="C194" s="61"/>
      <c r="D194" s="31">
        <v>800022618</v>
      </c>
      <c r="E194" s="31">
        <v>215805658</v>
      </c>
      <c r="F194" s="61" t="s">
        <v>392</v>
      </c>
      <c r="G194" s="33">
        <v>0</v>
      </c>
      <c r="H194" s="33">
        <v>0</v>
      </c>
      <c r="I194" s="3"/>
      <c r="J194" s="3"/>
      <c r="K194" s="3"/>
      <c r="L194" s="3"/>
      <c r="M194" s="3"/>
      <c r="N194" s="3"/>
      <c r="O194" s="3"/>
      <c r="P194" s="34">
        <f t="shared" si="6"/>
        <v>0</v>
      </c>
      <c r="Q194" s="35"/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/>
      <c r="X194" s="3"/>
      <c r="Y194" s="3">
        <v>0</v>
      </c>
      <c r="Z194" s="3">
        <v>0</v>
      </c>
      <c r="AA194" s="3">
        <v>0</v>
      </c>
      <c r="AB194" s="3"/>
      <c r="AC194" s="36">
        <f t="shared" si="7"/>
        <v>0</v>
      </c>
      <c r="AD194" s="37">
        <f t="shared" si="8"/>
        <v>0</v>
      </c>
      <c r="AE194" s="144"/>
    </row>
    <row r="195" spans="1:31" x14ac:dyDescent="0.25">
      <c r="A195" s="29">
        <v>183</v>
      </c>
      <c r="B195" s="61"/>
      <c r="C195" s="61"/>
      <c r="D195" s="31">
        <v>800013676</v>
      </c>
      <c r="E195" s="31">
        <v>215905659</v>
      </c>
      <c r="F195" s="61" t="s">
        <v>393</v>
      </c>
      <c r="G195" s="33">
        <v>0</v>
      </c>
      <c r="H195" s="33">
        <v>0</v>
      </c>
      <c r="I195" s="3"/>
      <c r="J195" s="3"/>
      <c r="K195" s="3"/>
      <c r="L195" s="3"/>
      <c r="M195" s="3"/>
      <c r="N195" s="3"/>
      <c r="O195" s="3"/>
      <c r="P195" s="34">
        <f t="shared" si="6"/>
        <v>0</v>
      </c>
      <c r="Q195" s="35"/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/>
      <c r="X195" s="3"/>
      <c r="Y195" s="3">
        <v>0</v>
      </c>
      <c r="Z195" s="3">
        <v>0</v>
      </c>
      <c r="AA195" s="3">
        <v>0</v>
      </c>
      <c r="AB195" s="3"/>
      <c r="AC195" s="36">
        <f t="shared" si="7"/>
        <v>0</v>
      </c>
      <c r="AD195" s="37">
        <f t="shared" si="8"/>
        <v>0</v>
      </c>
      <c r="AE195" s="144"/>
    </row>
    <row r="196" spans="1:31" x14ac:dyDescent="0.25">
      <c r="A196" s="38">
        <v>184</v>
      </c>
      <c r="B196" s="61"/>
      <c r="C196" s="61"/>
      <c r="D196" s="31">
        <v>890984376</v>
      </c>
      <c r="E196" s="31">
        <v>216005660</v>
      </c>
      <c r="F196" s="61" t="s">
        <v>394</v>
      </c>
      <c r="G196" s="33">
        <v>0</v>
      </c>
      <c r="H196" s="33">
        <v>0</v>
      </c>
      <c r="I196" s="3"/>
      <c r="J196" s="3"/>
      <c r="K196" s="3"/>
      <c r="L196" s="3"/>
      <c r="M196" s="3"/>
      <c r="N196" s="3"/>
      <c r="O196" s="3"/>
      <c r="P196" s="34">
        <f t="shared" si="6"/>
        <v>0</v>
      </c>
      <c r="Q196" s="35"/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/>
      <c r="X196" s="3"/>
      <c r="Y196" s="3">
        <v>0</v>
      </c>
      <c r="Z196" s="3">
        <v>0</v>
      </c>
      <c r="AA196" s="3">
        <v>0</v>
      </c>
      <c r="AB196" s="3"/>
      <c r="AC196" s="36">
        <f t="shared" si="7"/>
        <v>0</v>
      </c>
      <c r="AD196" s="37">
        <f t="shared" si="8"/>
        <v>0</v>
      </c>
      <c r="AE196" s="144"/>
    </row>
    <row r="197" spans="1:31" x14ac:dyDescent="0.25">
      <c r="A197" s="29">
        <v>185</v>
      </c>
      <c r="B197" s="61"/>
      <c r="C197" s="61"/>
      <c r="D197" s="31">
        <v>890983922</v>
      </c>
      <c r="E197" s="31">
        <v>216405664</v>
      </c>
      <c r="F197" s="61" t="s">
        <v>395</v>
      </c>
      <c r="G197" s="33">
        <v>0</v>
      </c>
      <c r="H197" s="33">
        <v>0</v>
      </c>
      <c r="I197" s="3"/>
      <c r="J197" s="3"/>
      <c r="K197" s="3"/>
      <c r="L197" s="3"/>
      <c r="M197" s="3"/>
      <c r="N197" s="3"/>
      <c r="O197" s="3"/>
      <c r="P197" s="34">
        <f t="shared" si="6"/>
        <v>0</v>
      </c>
      <c r="Q197" s="35"/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/>
      <c r="X197" s="3"/>
      <c r="Y197" s="3">
        <v>0</v>
      </c>
      <c r="Z197" s="3">
        <v>0</v>
      </c>
      <c r="AA197" s="3">
        <v>0</v>
      </c>
      <c r="AB197" s="3"/>
      <c r="AC197" s="36">
        <f t="shared" si="7"/>
        <v>0</v>
      </c>
      <c r="AD197" s="37">
        <f t="shared" si="8"/>
        <v>0</v>
      </c>
      <c r="AE197" s="144"/>
    </row>
    <row r="198" spans="1:31" x14ac:dyDescent="0.25">
      <c r="A198" s="38">
        <v>186</v>
      </c>
      <c r="B198" s="61"/>
      <c r="C198" s="61"/>
      <c r="D198" s="31">
        <v>890983814</v>
      </c>
      <c r="E198" s="31">
        <v>216505665</v>
      </c>
      <c r="F198" s="61" t="s">
        <v>396</v>
      </c>
      <c r="G198" s="33">
        <v>0</v>
      </c>
      <c r="H198" s="33">
        <v>0</v>
      </c>
      <c r="I198" s="3"/>
      <c r="J198" s="3"/>
      <c r="K198" s="3"/>
      <c r="L198" s="3"/>
      <c r="M198" s="3"/>
      <c r="N198" s="3"/>
      <c r="O198" s="3"/>
      <c r="P198" s="34">
        <f t="shared" si="6"/>
        <v>0</v>
      </c>
      <c r="Q198" s="35"/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/>
      <c r="X198" s="3"/>
      <c r="Y198" s="3">
        <v>0</v>
      </c>
      <c r="Z198" s="3">
        <v>0</v>
      </c>
      <c r="AA198" s="3">
        <v>0</v>
      </c>
      <c r="AB198" s="3"/>
      <c r="AC198" s="36">
        <f t="shared" si="7"/>
        <v>0</v>
      </c>
      <c r="AD198" s="37">
        <f t="shared" si="8"/>
        <v>0</v>
      </c>
      <c r="AE198" s="144"/>
    </row>
    <row r="199" spans="1:31" x14ac:dyDescent="0.25">
      <c r="A199" s="29">
        <v>187</v>
      </c>
      <c r="B199" s="61"/>
      <c r="C199" s="61"/>
      <c r="D199" s="31">
        <v>890982123</v>
      </c>
      <c r="E199" s="31">
        <v>216705667</v>
      </c>
      <c r="F199" s="61" t="s">
        <v>397</v>
      </c>
      <c r="G199" s="33">
        <v>0</v>
      </c>
      <c r="H199" s="33">
        <v>0</v>
      </c>
      <c r="I199" s="3"/>
      <c r="J199" s="3"/>
      <c r="K199" s="3"/>
      <c r="L199" s="3"/>
      <c r="M199" s="3"/>
      <c r="N199" s="3"/>
      <c r="O199" s="3"/>
      <c r="P199" s="34">
        <f t="shared" si="6"/>
        <v>0</v>
      </c>
      <c r="Q199" s="35"/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/>
      <c r="X199" s="3"/>
      <c r="Y199" s="3">
        <v>0</v>
      </c>
      <c r="Z199" s="3">
        <v>0</v>
      </c>
      <c r="AA199" s="3">
        <v>0</v>
      </c>
      <c r="AB199" s="3"/>
      <c r="AC199" s="36">
        <f t="shared" si="7"/>
        <v>0</v>
      </c>
      <c r="AD199" s="37">
        <f t="shared" si="8"/>
        <v>0</v>
      </c>
      <c r="AE199" s="144"/>
    </row>
    <row r="200" spans="1:31" x14ac:dyDescent="0.25">
      <c r="A200" s="38">
        <v>188</v>
      </c>
      <c r="B200" s="61"/>
      <c r="C200" s="61"/>
      <c r="D200" s="31">
        <v>890980850</v>
      </c>
      <c r="E200" s="31">
        <v>217005670</v>
      </c>
      <c r="F200" s="61" t="s">
        <v>398</v>
      </c>
      <c r="G200" s="33">
        <v>0</v>
      </c>
      <c r="H200" s="33">
        <v>0</v>
      </c>
      <c r="I200" s="3"/>
      <c r="J200" s="3"/>
      <c r="K200" s="3"/>
      <c r="L200" s="3"/>
      <c r="M200" s="3"/>
      <c r="N200" s="3"/>
      <c r="O200" s="3"/>
      <c r="P200" s="34">
        <f t="shared" si="6"/>
        <v>0</v>
      </c>
      <c r="Q200" s="35"/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/>
      <c r="X200" s="3"/>
      <c r="Y200" s="3">
        <v>0</v>
      </c>
      <c r="Z200" s="3">
        <v>0</v>
      </c>
      <c r="AA200" s="3">
        <v>0</v>
      </c>
      <c r="AB200" s="3"/>
      <c r="AC200" s="36">
        <f t="shared" si="7"/>
        <v>0</v>
      </c>
      <c r="AD200" s="37">
        <f t="shared" si="8"/>
        <v>0</v>
      </c>
      <c r="AE200" s="144"/>
    </row>
    <row r="201" spans="1:31" x14ac:dyDescent="0.25">
      <c r="A201" s="29">
        <v>189</v>
      </c>
      <c r="B201" s="61"/>
      <c r="C201" s="61"/>
      <c r="D201" s="31">
        <v>890982506</v>
      </c>
      <c r="E201" s="31">
        <v>217405674</v>
      </c>
      <c r="F201" s="61" t="s">
        <v>399</v>
      </c>
      <c r="G201" s="33">
        <v>0</v>
      </c>
      <c r="H201" s="33">
        <v>0</v>
      </c>
      <c r="I201" s="3"/>
      <c r="J201" s="3"/>
      <c r="K201" s="3"/>
      <c r="L201" s="3"/>
      <c r="M201" s="3"/>
      <c r="N201" s="3"/>
      <c r="O201" s="3"/>
      <c r="P201" s="34">
        <f t="shared" si="6"/>
        <v>0</v>
      </c>
      <c r="Q201" s="35"/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/>
      <c r="X201" s="3"/>
      <c r="Y201" s="3">
        <v>0</v>
      </c>
      <c r="Z201" s="3">
        <v>0</v>
      </c>
      <c r="AA201" s="3">
        <v>0</v>
      </c>
      <c r="AB201" s="3"/>
      <c r="AC201" s="36">
        <f t="shared" si="7"/>
        <v>0</v>
      </c>
      <c r="AD201" s="37">
        <f t="shared" si="8"/>
        <v>0</v>
      </c>
      <c r="AE201" s="144"/>
    </row>
    <row r="202" spans="1:31" x14ac:dyDescent="0.25">
      <c r="A202" s="38">
        <v>190</v>
      </c>
      <c r="B202" s="61"/>
      <c r="C202" s="61"/>
      <c r="D202" s="31">
        <v>890980344</v>
      </c>
      <c r="E202" s="31">
        <v>217905679</v>
      </c>
      <c r="F202" s="61" t="s">
        <v>400</v>
      </c>
      <c r="G202" s="33">
        <v>0</v>
      </c>
      <c r="H202" s="33">
        <v>0</v>
      </c>
      <c r="I202" s="3"/>
      <c r="J202" s="3"/>
      <c r="K202" s="3"/>
      <c r="L202" s="3"/>
      <c r="M202" s="3"/>
      <c r="N202" s="3"/>
      <c r="O202" s="3"/>
      <c r="P202" s="34">
        <f t="shared" si="6"/>
        <v>0</v>
      </c>
      <c r="Q202" s="35"/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/>
      <c r="X202" s="3"/>
      <c r="Y202" s="3">
        <v>0</v>
      </c>
      <c r="Z202" s="3">
        <v>0</v>
      </c>
      <c r="AA202" s="3">
        <v>0</v>
      </c>
      <c r="AB202" s="3"/>
      <c r="AC202" s="36">
        <f t="shared" si="7"/>
        <v>0</v>
      </c>
      <c r="AD202" s="37">
        <f t="shared" si="8"/>
        <v>0</v>
      </c>
      <c r="AE202" s="144"/>
    </row>
    <row r="203" spans="1:31" x14ac:dyDescent="0.25">
      <c r="A203" s="29">
        <v>191</v>
      </c>
      <c r="B203" s="61"/>
      <c r="C203" s="61"/>
      <c r="D203" s="31">
        <v>890981554</v>
      </c>
      <c r="E203" s="31">
        <v>218605686</v>
      </c>
      <c r="F203" s="61" t="s">
        <v>401</v>
      </c>
      <c r="G203" s="33">
        <v>0</v>
      </c>
      <c r="H203" s="33">
        <v>0</v>
      </c>
      <c r="I203" s="3"/>
      <c r="J203" s="3"/>
      <c r="K203" s="3"/>
      <c r="L203" s="3"/>
      <c r="M203" s="3"/>
      <c r="N203" s="3"/>
      <c r="O203" s="3"/>
      <c r="P203" s="34">
        <f t="shared" si="6"/>
        <v>0</v>
      </c>
      <c r="Q203" s="35"/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/>
      <c r="X203" s="3"/>
      <c r="Y203" s="3">
        <v>0</v>
      </c>
      <c r="Z203" s="3">
        <v>0</v>
      </c>
      <c r="AA203" s="3">
        <v>0</v>
      </c>
      <c r="AB203" s="3"/>
      <c r="AC203" s="36">
        <f t="shared" si="7"/>
        <v>0</v>
      </c>
      <c r="AD203" s="37">
        <f t="shared" si="8"/>
        <v>0</v>
      </c>
      <c r="AE203" s="144"/>
    </row>
    <row r="204" spans="1:31" x14ac:dyDescent="0.25">
      <c r="A204" s="38">
        <v>192</v>
      </c>
      <c r="B204" s="61"/>
      <c r="C204" s="61"/>
      <c r="D204" s="31">
        <v>890983803</v>
      </c>
      <c r="E204" s="31">
        <v>219005690</v>
      </c>
      <c r="F204" s="61" t="s">
        <v>402</v>
      </c>
      <c r="G204" s="33">
        <v>0</v>
      </c>
      <c r="H204" s="33">
        <v>0</v>
      </c>
      <c r="I204" s="3"/>
      <c r="J204" s="3"/>
      <c r="K204" s="3"/>
      <c r="L204" s="3"/>
      <c r="M204" s="3"/>
      <c r="N204" s="3"/>
      <c r="O204" s="3"/>
      <c r="P204" s="34">
        <f t="shared" si="6"/>
        <v>0</v>
      </c>
      <c r="Q204" s="35"/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/>
      <c r="X204" s="3"/>
      <c r="Y204" s="3">
        <v>0</v>
      </c>
      <c r="Z204" s="3">
        <v>0</v>
      </c>
      <c r="AA204" s="3">
        <v>0</v>
      </c>
      <c r="AB204" s="3"/>
      <c r="AC204" s="36">
        <f t="shared" si="7"/>
        <v>0</v>
      </c>
      <c r="AD204" s="37">
        <f t="shared" si="8"/>
        <v>0</v>
      </c>
      <c r="AE204" s="144"/>
    </row>
    <row r="205" spans="1:31" x14ac:dyDescent="0.25">
      <c r="A205" s="29">
        <v>193</v>
      </c>
      <c r="B205" s="61"/>
      <c r="C205" s="61"/>
      <c r="D205" s="31">
        <v>890983813</v>
      </c>
      <c r="E205" s="31">
        <v>219705697</v>
      </c>
      <c r="F205" s="61" t="s">
        <v>403</v>
      </c>
      <c r="G205" s="33">
        <v>0</v>
      </c>
      <c r="H205" s="33">
        <v>0</v>
      </c>
      <c r="I205" s="3"/>
      <c r="J205" s="3"/>
      <c r="K205" s="3"/>
      <c r="L205" s="3"/>
      <c r="M205" s="3"/>
      <c r="N205" s="3"/>
      <c r="O205" s="3"/>
      <c r="P205" s="34">
        <f t="shared" si="6"/>
        <v>0</v>
      </c>
      <c r="Q205" s="35"/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/>
      <c r="X205" s="3"/>
      <c r="Y205" s="3">
        <v>0</v>
      </c>
      <c r="Z205" s="3">
        <v>0</v>
      </c>
      <c r="AA205" s="3">
        <v>0</v>
      </c>
      <c r="AB205" s="3"/>
      <c r="AC205" s="36">
        <f t="shared" si="7"/>
        <v>0</v>
      </c>
      <c r="AD205" s="37">
        <f t="shared" si="8"/>
        <v>0</v>
      </c>
      <c r="AE205" s="144"/>
    </row>
    <row r="206" spans="1:31" x14ac:dyDescent="0.25">
      <c r="A206" s="38">
        <v>194</v>
      </c>
      <c r="B206" s="61"/>
      <c r="C206" s="61"/>
      <c r="D206" s="31">
        <v>890981391</v>
      </c>
      <c r="E206" s="31">
        <v>213605736</v>
      </c>
      <c r="F206" s="61" t="s">
        <v>404</v>
      </c>
      <c r="G206" s="33">
        <v>0</v>
      </c>
      <c r="H206" s="33">
        <v>0</v>
      </c>
      <c r="I206" s="3"/>
      <c r="J206" s="3"/>
      <c r="K206" s="3"/>
      <c r="L206" s="3"/>
      <c r="M206" s="3"/>
      <c r="N206" s="3"/>
      <c r="O206" s="3"/>
      <c r="P206" s="34">
        <f t="shared" ref="P206:P269" si="9">SUM(G206:N206)</f>
        <v>0</v>
      </c>
      <c r="Q206" s="35"/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/>
      <c r="X206" s="3"/>
      <c r="Y206" s="3">
        <v>0</v>
      </c>
      <c r="Z206" s="3">
        <v>0</v>
      </c>
      <c r="AA206" s="3">
        <v>0</v>
      </c>
      <c r="AB206" s="3"/>
      <c r="AC206" s="36">
        <f t="shared" ref="AC206:AC269" si="10">SUM(R206:AA206)</f>
        <v>0</v>
      </c>
      <c r="AD206" s="37">
        <f t="shared" si="8"/>
        <v>0</v>
      </c>
      <c r="AE206" s="144"/>
    </row>
    <row r="207" spans="1:31" x14ac:dyDescent="0.25">
      <c r="A207" s="29">
        <v>195</v>
      </c>
      <c r="B207" s="61"/>
      <c r="C207" s="61"/>
      <c r="D207" s="31">
        <v>890980357</v>
      </c>
      <c r="E207" s="31">
        <v>215605756</v>
      </c>
      <c r="F207" s="61" t="s">
        <v>405</v>
      </c>
      <c r="G207" s="33">
        <v>0</v>
      </c>
      <c r="H207" s="33">
        <v>0</v>
      </c>
      <c r="I207" s="3"/>
      <c r="J207" s="3"/>
      <c r="K207" s="3"/>
      <c r="L207" s="3"/>
      <c r="M207" s="3"/>
      <c r="N207" s="3"/>
      <c r="O207" s="3"/>
      <c r="P207" s="34">
        <f t="shared" si="9"/>
        <v>0</v>
      </c>
      <c r="Q207" s="35"/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/>
      <c r="X207" s="3"/>
      <c r="Y207" s="3">
        <v>0</v>
      </c>
      <c r="Z207" s="3">
        <v>0</v>
      </c>
      <c r="AA207" s="3">
        <v>0</v>
      </c>
      <c r="AB207" s="3"/>
      <c r="AC207" s="36">
        <f t="shared" si="10"/>
        <v>0</v>
      </c>
      <c r="AD207" s="37">
        <f t="shared" ref="AD207:AD270" si="11">+P207-Q207+AB207-AC207</f>
        <v>0</v>
      </c>
      <c r="AE207" s="144"/>
    </row>
    <row r="208" spans="1:31" x14ac:dyDescent="0.25">
      <c r="A208" s="38">
        <v>196</v>
      </c>
      <c r="B208" s="61"/>
      <c r="C208" s="61"/>
      <c r="D208" s="31">
        <v>890981080</v>
      </c>
      <c r="E208" s="31">
        <v>216105761</v>
      </c>
      <c r="F208" s="61" t="s">
        <v>406</v>
      </c>
      <c r="G208" s="33">
        <v>0</v>
      </c>
      <c r="H208" s="33">
        <v>0</v>
      </c>
      <c r="I208" s="3"/>
      <c r="J208" s="3"/>
      <c r="K208" s="3"/>
      <c r="L208" s="3"/>
      <c r="M208" s="3"/>
      <c r="N208" s="3"/>
      <c r="O208" s="3"/>
      <c r="P208" s="34">
        <f t="shared" si="9"/>
        <v>0</v>
      </c>
      <c r="Q208" s="35"/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/>
      <c r="X208" s="3"/>
      <c r="Y208" s="3">
        <v>0</v>
      </c>
      <c r="Z208" s="3">
        <v>0</v>
      </c>
      <c r="AA208" s="3">
        <v>0</v>
      </c>
      <c r="AB208" s="3"/>
      <c r="AC208" s="36">
        <f t="shared" si="10"/>
        <v>0</v>
      </c>
      <c r="AD208" s="37">
        <f t="shared" si="11"/>
        <v>0</v>
      </c>
      <c r="AE208" s="144"/>
    </row>
    <row r="209" spans="1:31" x14ac:dyDescent="0.25">
      <c r="A209" s="29">
        <v>197</v>
      </c>
      <c r="B209" s="61"/>
      <c r="C209" s="61"/>
      <c r="D209" s="31">
        <v>890981238</v>
      </c>
      <c r="E209" s="31">
        <v>218905789</v>
      </c>
      <c r="F209" s="61" t="s">
        <v>407</v>
      </c>
      <c r="G209" s="33">
        <v>0</v>
      </c>
      <c r="H209" s="33">
        <v>0</v>
      </c>
      <c r="I209" s="3"/>
      <c r="J209" s="3"/>
      <c r="K209" s="3"/>
      <c r="L209" s="3"/>
      <c r="M209" s="3"/>
      <c r="N209" s="3"/>
      <c r="O209" s="3"/>
      <c r="P209" s="34">
        <f t="shared" si="9"/>
        <v>0</v>
      </c>
      <c r="Q209" s="35"/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/>
      <c r="X209" s="3"/>
      <c r="Y209" s="3">
        <v>0</v>
      </c>
      <c r="Z209" s="3">
        <v>0</v>
      </c>
      <c r="AA209" s="3">
        <v>0</v>
      </c>
      <c r="AB209" s="3"/>
      <c r="AC209" s="36">
        <f t="shared" si="10"/>
        <v>0</v>
      </c>
      <c r="AD209" s="37">
        <f t="shared" si="11"/>
        <v>0</v>
      </c>
      <c r="AE209" s="144"/>
    </row>
    <row r="210" spans="1:31" x14ac:dyDescent="0.25">
      <c r="A210" s="38">
        <v>198</v>
      </c>
      <c r="B210" s="61"/>
      <c r="C210" s="61"/>
      <c r="D210" s="31">
        <v>890984295</v>
      </c>
      <c r="E210" s="31">
        <v>219005790</v>
      </c>
      <c r="F210" s="61" t="s">
        <v>408</v>
      </c>
      <c r="G210" s="33">
        <v>0</v>
      </c>
      <c r="H210" s="33">
        <v>0</v>
      </c>
      <c r="I210" s="3"/>
      <c r="J210" s="3"/>
      <c r="K210" s="3"/>
      <c r="L210" s="3"/>
      <c r="M210" s="3"/>
      <c r="N210" s="3"/>
      <c r="O210" s="3"/>
      <c r="P210" s="34">
        <f t="shared" si="9"/>
        <v>0</v>
      </c>
      <c r="Q210" s="35"/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/>
      <c r="X210" s="3"/>
      <c r="Y210" s="3">
        <v>0</v>
      </c>
      <c r="Z210" s="3">
        <v>0</v>
      </c>
      <c r="AA210" s="3">
        <v>0</v>
      </c>
      <c r="AB210" s="3"/>
      <c r="AC210" s="36">
        <f t="shared" si="10"/>
        <v>0</v>
      </c>
      <c r="AD210" s="37">
        <f t="shared" si="11"/>
        <v>0</v>
      </c>
      <c r="AE210" s="144"/>
    </row>
    <row r="211" spans="1:31" x14ac:dyDescent="0.25">
      <c r="A211" s="29">
        <v>199</v>
      </c>
      <c r="B211" s="61"/>
      <c r="C211" s="61"/>
      <c r="D211" s="31">
        <v>890982583</v>
      </c>
      <c r="E211" s="31">
        <v>219205792</v>
      </c>
      <c r="F211" s="61" t="s">
        <v>409</v>
      </c>
      <c r="G211" s="33">
        <v>0</v>
      </c>
      <c r="H211" s="33">
        <v>0</v>
      </c>
      <c r="I211" s="3"/>
      <c r="J211" s="3"/>
      <c r="K211" s="3"/>
      <c r="L211" s="3"/>
      <c r="M211" s="3"/>
      <c r="N211" s="3"/>
      <c r="O211" s="3"/>
      <c r="P211" s="34">
        <f t="shared" si="9"/>
        <v>0</v>
      </c>
      <c r="Q211" s="35"/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/>
      <c r="X211" s="3"/>
      <c r="Y211" s="3">
        <v>0</v>
      </c>
      <c r="Z211" s="3">
        <v>0</v>
      </c>
      <c r="AA211" s="3">
        <v>0</v>
      </c>
      <c r="AB211" s="3"/>
      <c r="AC211" s="36">
        <f t="shared" si="10"/>
        <v>0</v>
      </c>
      <c r="AD211" s="37">
        <f t="shared" si="11"/>
        <v>0</v>
      </c>
      <c r="AE211" s="144"/>
    </row>
    <row r="212" spans="1:31" x14ac:dyDescent="0.25">
      <c r="A212" s="38">
        <v>200</v>
      </c>
      <c r="B212" s="61"/>
      <c r="C212" s="61"/>
      <c r="D212" s="31">
        <v>890980781</v>
      </c>
      <c r="E212" s="31">
        <v>210905809</v>
      </c>
      <c r="F212" s="61" t="s">
        <v>410</v>
      </c>
      <c r="G212" s="33">
        <v>0</v>
      </c>
      <c r="H212" s="33">
        <v>0</v>
      </c>
      <c r="I212" s="3"/>
      <c r="J212" s="3"/>
      <c r="K212" s="3"/>
      <c r="L212" s="3"/>
      <c r="M212" s="3"/>
      <c r="N212" s="3"/>
      <c r="O212" s="3"/>
      <c r="P212" s="34">
        <f t="shared" si="9"/>
        <v>0</v>
      </c>
      <c r="Q212" s="35"/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/>
      <c r="X212" s="3"/>
      <c r="Y212" s="3">
        <v>0</v>
      </c>
      <c r="Z212" s="3">
        <v>0</v>
      </c>
      <c r="AA212" s="3">
        <v>0</v>
      </c>
      <c r="AB212" s="3"/>
      <c r="AC212" s="36">
        <f t="shared" si="10"/>
        <v>0</v>
      </c>
      <c r="AD212" s="37">
        <f t="shared" si="11"/>
        <v>0</v>
      </c>
      <c r="AE212" s="144"/>
    </row>
    <row r="213" spans="1:31" x14ac:dyDescent="0.25">
      <c r="A213" s="29">
        <v>201</v>
      </c>
      <c r="B213" s="61"/>
      <c r="C213" s="61"/>
      <c r="D213" s="31">
        <v>890981367</v>
      </c>
      <c r="E213" s="31">
        <v>211905819</v>
      </c>
      <c r="F213" s="61" t="s">
        <v>411</v>
      </c>
      <c r="G213" s="33">
        <v>0</v>
      </c>
      <c r="H213" s="33">
        <v>0</v>
      </c>
      <c r="I213" s="3"/>
      <c r="J213" s="3"/>
      <c r="K213" s="3"/>
      <c r="L213" s="3"/>
      <c r="M213" s="3"/>
      <c r="N213" s="3"/>
      <c r="O213" s="3"/>
      <c r="P213" s="34">
        <f t="shared" si="9"/>
        <v>0</v>
      </c>
      <c r="Q213" s="35"/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/>
      <c r="X213" s="3"/>
      <c r="Y213" s="3">
        <v>0</v>
      </c>
      <c r="Z213" s="3">
        <v>0</v>
      </c>
      <c r="AA213" s="3">
        <v>0</v>
      </c>
      <c r="AB213" s="3"/>
      <c r="AC213" s="36">
        <f t="shared" si="10"/>
        <v>0</v>
      </c>
      <c r="AD213" s="37">
        <f t="shared" si="11"/>
        <v>0</v>
      </c>
      <c r="AE213" s="144"/>
    </row>
    <row r="214" spans="1:31" x14ac:dyDescent="0.25">
      <c r="A214" s="38">
        <v>202</v>
      </c>
      <c r="B214" s="61"/>
      <c r="C214" s="61"/>
      <c r="D214" s="31">
        <v>890984575</v>
      </c>
      <c r="E214" s="31">
        <v>214205842</v>
      </c>
      <c r="F214" s="61" t="s">
        <v>412</v>
      </c>
      <c r="G214" s="33">
        <v>0</v>
      </c>
      <c r="H214" s="33">
        <v>0</v>
      </c>
      <c r="I214" s="3"/>
      <c r="J214" s="3"/>
      <c r="K214" s="3"/>
      <c r="L214" s="3"/>
      <c r="M214" s="3"/>
      <c r="N214" s="3"/>
      <c r="O214" s="3"/>
      <c r="P214" s="34">
        <f t="shared" si="9"/>
        <v>0</v>
      </c>
      <c r="Q214" s="35"/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/>
      <c r="X214" s="3"/>
      <c r="Y214" s="3">
        <v>0</v>
      </c>
      <c r="Z214" s="3">
        <v>0</v>
      </c>
      <c r="AA214" s="3">
        <v>0</v>
      </c>
      <c r="AB214" s="3"/>
      <c r="AC214" s="36">
        <f t="shared" si="10"/>
        <v>0</v>
      </c>
      <c r="AD214" s="37">
        <f t="shared" si="11"/>
        <v>0</v>
      </c>
      <c r="AE214" s="144"/>
    </row>
    <row r="215" spans="1:31" x14ac:dyDescent="0.25">
      <c r="A215" s="29">
        <v>203</v>
      </c>
      <c r="B215" s="61"/>
      <c r="C215" s="61"/>
      <c r="D215" s="31">
        <v>890907515</v>
      </c>
      <c r="E215" s="31">
        <v>214705847</v>
      </c>
      <c r="F215" s="61" t="s">
        <v>413</v>
      </c>
      <c r="G215" s="33">
        <v>0</v>
      </c>
      <c r="H215" s="33">
        <v>0</v>
      </c>
      <c r="I215" s="3"/>
      <c r="J215" s="3"/>
      <c r="K215" s="3"/>
      <c r="L215" s="3"/>
      <c r="M215" s="3"/>
      <c r="N215" s="3"/>
      <c r="O215" s="3"/>
      <c r="P215" s="34">
        <f t="shared" si="9"/>
        <v>0</v>
      </c>
      <c r="Q215" s="35"/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/>
      <c r="X215" s="3"/>
      <c r="Y215" s="3">
        <v>0</v>
      </c>
      <c r="Z215" s="3">
        <v>0</v>
      </c>
      <c r="AA215" s="3">
        <v>0</v>
      </c>
      <c r="AB215" s="3"/>
      <c r="AC215" s="36">
        <f t="shared" si="10"/>
        <v>0</v>
      </c>
      <c r="AD215" s="37">
        <f t="shared" si="11"/>
        <v>0</v>
      </c>
      <c r="AE215" s="144"/>
    </row>
    <row r="216" spans="1:31" x14ac:dyDescent="0.25">
      <c r="A216" s="38">
        <v>204</v>
      </c>
      <c r="B216" s="61"/>
      <c r="C216" s="61"/>
      <c r="D216" s="31">
        <v>890981106</v>
      </c>
      <c r="E216" s="31">
        <v>215405854</v>
      </c>
      <c r="F216" s="61" t="s">
        <v>414</v>
      </c>
      <c r="G216" s="33">
        <v>0</v>
      </c>
      <c r="H216" s="33">
        <v>0</v>
      </c>
      <c r="I216" s="3"/>
      <c r="J216" s="3"/>
      <c r="K216" s="3"/>
      <c r="L216" s="3"/>
      <c r="M216" s="3"/>
      <c r="N216" s="3"/>
      <c r="O216" s="3"/>
      <c r="P216" s="34">
        <f t="shared" si="9"/>
        <v>0</v>
      </c>
      <c r="Q216" s="35"/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/>
      <c r="X216" s="3"/>
      <c r="Y216" s="3">
        <v>0</v>
      </c>
      <c r="Z216" s="3">
        <v>0</v>
      </c>
      <c r="AA216" s="3">
        <v>0</v>
      </c>
      <c r="AB216" s="3"/>
      <c r="AC216" s="36">
        <f t="shared" si="10"/>
        <v>0</v>
      </c>
      <c r="AD216" s="37">
        <f t="shared" si="11"/>
        <v>0</v>
      </c>
      <c r="AE216" s="144"/>
    </row>
    <row r="217" spans="1:31" x14ac:dyDescent="0.25">
      <c r="A217" s="29">
        <v>205</v>
      </c>
      <c r="B217" s="61"/>
      <c r="C217" s="61"/>
      <c r="D217" s="31">
        <v>890984186</v>
      </c>
      <c r="E217" s="31">
        <v>215605856</v>
      </c>
      <c r="F217" s="61" t="s">
        <v>415</v>
      </c>
      <c r="G217" s="33">
        <v>0</v>
      </c>
      <c r="H217" s="33">
        <v>0</v>
      </c>
      <c r="I217" s="3"/>
      <c r="J217" s="3"/>
      <c r="K217" s="3"/>
      <c r="L217" s="3"/>
      <c r="M217" s="3"/>
      <c r="N217" s="3"/>
      <c r="O217" s="3"/>
      <c r="P217" s="34">
        <f t="shared" si="9"/>
        <v>0</v>
      </c>
      <c r="Q217" s="35"/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/>
      <c r="X217" s="3"/>
      <c r="Y217" s="3">
        <v>0</v>
      </c>
      <c r="Z217" s="3">
        <v>0</v>
      </c>
      <c r="AA217" s="3">
        <v>0</v>
      </c>
      <c r="AB217" s="3"/>
      <c r="AC217" s="36">
        <f t="shared" si="10"/>
        <v>0</v>
      </c>
      <c r="AD217" s="37">
        <f t="shared" si="11"/>
        <v>0</v>
      </c>
      <c r="AE217" s="144"/>
    </row>
    <row r="218" spans="1:31" x14ac:dyDescent="0.25">
      <c r="A218" s="38">
        <v>206</v>
      </c>
      <c r="B218" s="61"/>
      <c r="C218" s="61"/>
      <c r="D218" s="31">
        <v>890985285</v>
      </c>
      <c r="E218" s="31">
        <v>215805858</v>
      </c>
      <c r="F218" s="61" t="s">
        <v>416</v>
      </c>
      <c r="G218" s="33">
        <v>0</v>
      </c>
      <c r="H218" s="33">
        <v>0</v>
      </c>
      <c r="I218" s="3"/>
      <c r="J218" s="3"/>
      <c r="K218" s="3"/>
      <c r="L218" s="3"/>
      <c r="M218" s="3"/>
      <c r="N218" s="3"/>
      <c r="O218" s="3"/>
      <c r="P218" s="34">
        <f t="shared" si="9"/>
        <v>0</v>
      </c>
      <c r="Q218" s="35"/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/>
      <c r="X218" s="3"/>
      <c r="Y218" s="3">
        <v>0</v>
      </c>
      <c r="Z218" s="3">
        <v>0</v>
      </c>
      <c r="AA218" s="3">
        <v>0</v>
      </c>
      <c r="AB218" s="3"/>
      <c r="AC218" s="36">
        <f t="shared" si="10"/>
        <v>0</v>
      </c>
      <c r="AD218" s="37">
        <f t="shared" si="11"/>
        <v>0</v>
      </c>
      <c r="AE218" s="144"/>
    </row>
    <row r="219" spans="1:31" x14ac:dyDescent="0.25">
      <c r="A219" s="29">
        <v>207</v>
      </c>
      <c r="B219" s="61"/>
      <c r="C219" s="61"/>
      <c r="D219" s="31">
        <v>890980764</v>
      </c>
      <c r="E219" s="31">
        <v>216105861</v>
      </c>
      <c r="F219" s="61" t="s">
        <v>417</v>
      </c>
      <c r="G219" s="33">
        <v>0</v>
      </c>
      <c r="H219" s="33">
        <v>0</v>
      </c>
      <c r="I219" s="3"/>
      <c r="J219" s="3"/>
      <c r="K219" s="3"/>
      <c r="L219" s="3"/>
      <c r="M219" s="3"/>
      <c r="N219" s="3"/>
      <c r="O219" s="3"/>
      <c r="P219" s="34">
        <f t="shared" si="9"/>
        <v>0</v>
      </c>
      <c r="Q219" s="35"/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/>
      <c r="X219" s="3"/>
      <c r="Y219" s="3">
        <v>0</v>
      </c>
      <c r="Z219" s="3">
        <v>0</v>
      </c>
      <c r="AA219" s="3">
        <v>0</v>
      </c>
      <c r="AB219" s="3"/>
      <c r="AC219" s="36">
        <f t="shared" si="10"/>
        <v>0</v>
      </c>
      <c r="AD219" s="37">
        <f t="shared" si="11"/>
        <v>0</v>
      </c>
      <c r="AE219" s="144"/>
    </row>
    <row r="220" spans="1:31" x14ac:dyDescent="0.25">
      <c r="A220" s="38">
        <v>208</v>
      </c>
      <c r="B220" s="61"/>
      <c r="C220" s="61"/>
      <c r="D220" s="31">
        <v>800020665</v>
      </c>
      <c r="E220" s="31">
        <v>217305873</v>
      </c>
      <c r="F220" s="61" t="s">
        <v>418</v>
      </c>
      <c r="G220" s="33">
        <v>0</v>
      </c>
      <c r="H220" s="33">
        <v>0</v>
      </c>
      <c r="I220" s="3"/>
      <c r="J220" s="3"/>
      <c r="K220" s="3"/>
      <c r="L220" s="3"/>
      <c r="M220" s="3"/>
      <c r="N220" s="3"/>
      <c r="O220" s="3"/>
      <c r="P220" s="34">
        <f t="shared" si="9"/>
        <v>0</v>
      </c>
      <c r="Q220" s="35"/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/>
      <c r="X220" s="3"/>
      <c r="Y220" s="3">
        <v>0</v>
      </c>
      <c r="Z220" s="3">
        <v>0</v>
      </c>
      <c r="AA220" s="3">
        <v>0</v>
      </c>
      <c r="AB220" s="3"/>
      <c r="AC220" s="36">
        <f t="shared" si="10"/>
        <v>0</v>
      </c>
      <c r="AD220" s="37">
        <f t="shared" si="11"/>
        <v>0</v>
      </c>
      <c r="AE220" s="144"/>
    </row>
    <row r="221" spans="1:31" x14ac:dyDescent="0.25">
      <c r="A221" s="29">
        <v>209</v>
      </c>
      <c r="B221" s="61"/>
      <c r="C221" s="61"/>
      <c r="D221" s="31">
        <v>890980964</v>
      </c>
      <c r="E221" s="31">
        <v>218505885</v>
      </c>
      <c r="F221" s="61" t="s">
        <v>419</v>
      </c>
      <c r="G221" s="33">
        <v>0</v>
      </c>
      <c r="H221" s="33">
        <v>0</v>
      </c>
      <c r="I221" s="3"/>
      <c r="J221" s="3"/>
      <c r="K221" s="3"/>
      <c r="L221" s="3"/>
      <c r="M221" s="3"/>
      <c r="N221" s="3"/>
      <c r="O221" s="3"/>
      <c r="P221" s="34">
        <f t="shared" si="9"/>
        <v>0</v>
      </c>
      <c r="Q221" s="35"/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/>
      <c r="X221" s="3"/>
      <c r="Y221" s="3">
        <v>0</v>
      </c>
      <c r="Z221" s="3">
        <v>0</v>
      </c>
      <c r="AA221" s="3">
        <v>0</v>
      </c>
      <c r="AB221" s="3"/>
      <c r="AC221" s="36">
        <f t="shared" si="10"/>
        <v>0</v>
      </c>
      <c r="AD221" s="37">
        <f t="shared" si="11"/>
        <v>0</v>
      </c>
      <c r="AE221" s="144"/>
    </row>
    <row r="222" spans="1:31" x14ac:dyDescent="0.25">
      <c r="A222" s="38">
        <v>210</v>
      </c>
      <c r="B222" s="61"/>
      <c r="C222" s="61"/>
      <c r="D222" s="31">
        <v>890980096</v>
      </c>
      <c r="E222" s="31">
        <v>218705887</v>
      </c>
      <c r="F222" s="61" t="s">
        <v>420</v>
      </c>
      <c r="G222" s="33">
        <v>0</v>
      </c>
      <c r="H222" s="33">
        <v>0</v>
      </c>
      <c r="I222" s="3"/>
      <c r="J222" s="3"/>
      <c r="K222" s="3"/>
      <c r="L222" s="3"/>
      <c r="M222" s="3"/>
      <c r="N222" s="3"/>
      <c r="O222" s="3"/>
      <c r="P222" s="34">
        <f t="shared" si="9"/>
        <v>0</v>
      </c>
      <c r="Q222" s="35"/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/>
      <c r="X222" s="3"/>
      <c r="Y222" s="3">
        <v>0</v>
      </c>
      <c r="Z222" s="3">
        <v>0</v>
      </c>
      <c r="AA222" s="3">
        <v>0</v>
      </c>
      <c r="AB222" s="3"/>
      <c r="AC222" s="36">
        <f t="shared" si="10"/>
        <v>0</v>
      </c>
      <c r="AD222" s="37">
        <f t="shared" si="11"/>
        <v>0</v>
      </c>
      <c r="AE222" s="144"/>
    </row>
    <row r="223" spans="1:31" x14ac:dyDescent="0.25">
      <c r="A223" s="29">
        <v>211</v>
      </c>
      <c r="B223" s="61"/>
      <c r="C223" s="61"/>
      <c r="D223" s="31">
        <v>890984030</v>
      </c>
      <c r="E223" s="31">
        <v>219005890</v>
      </c>
      <c r="F223" s="61" t="s">
        <v>421</v>
      </c>
      <c r="G223" s="33">
        <v>0</v>
      </c>
      <c r="H223" s="33">
        <v>0</v>
      </c>
      <c r="I223" s="3"/>
      <c r="J223" s="3"/>
      <c r="K223" s="3"/>
      <c r="L223" s="3"/>
      <c r="M223" s="3"/>
      <c r="N223" s="3"/>
      <c r="O223" s="3"/>
      <c r="P223" s="34">
        <f t="shared" si="9"/>
        <v>0</v>
      </c>
      <c r="Q223" s="35"/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/>
      <c r="X223" s="3"/>
      <c r="Y223" s="3">
        <v>0</v>
      </c>
      <c r="Z223" s="3">
        <v>0</v>
      </c>
      <c r="AA223" s="3">
        <v>0</v>
      </c>
      <c r="AB223" s="3"/>
      <c r="AC223" s="36">
        <f t="shared" si="10"/>
        <v>0</v>
      </c>
      <c r="AD223" s="37">
        <f t="shared" si="11"/>
        <v>0</v>
      </c>
      <c r="AE223" s="144"/>
    </row>
    <row r="224" spans="1:31" x14ac:dyDescent="0.25">
      <c r="A224" s="38">
        <v>212</v>
      </c>
      <c r="B224" s="61"/>
      <c r="C224" s="61"/>
      <c r="D224" s="31">
        <v>890984265</v>
      </c>
      <c r="E224" s="31">
        <v>219305893</v>
      </c>
      <c r="F224" s="61" t="s">
        <v>422</v>
      </c>
      <c r="G224" s="33">
        <v>0</v>
      </c>
      <c r="H224" s="33">
        <v>0</v>
      </c>
      <c r="I224" s="3"/>
      <c r="J224" s="3"/>
      <c r="K224" s="3"/>
      <c r="L224" s="3"/>
      <c r="M224" s="3"/>
      <c r="N224" s="3"/>
      <c r="O224" s="3"/>
      <c r="P224" s="34">
        <f t="shared" si="9"/>
        <v>0</v>
      </c>
      <c r="Q224" s="35"/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/>
      <c r="X224" s="3"/>
      <c r="Y224" s="3">
        <v>0</v>
      </c>
      <c r="Z224" s="3">
        <v>0</v>
      </c>
      <c r="AA224" s="3">
        <v>0</v>
      </c>
      <c r="AB224" s="3"/>
      <c r="AC224" s="36">
        <f t="shared" si="10"/>
        <v>0</v>
      </c>
      <c r="AD224" s="37">
        <f t="shared" si="11"/>
        <v>0</v>
      </c>
      <c r="AE224" s="144"/>
    </row>
    <row r="225" spans="1:31" x14ac:dyDescent="0.25">
      <c r="A225" s="29">
        <v>213</v>
      </c>
      <c r="B225" s="61"/>
      <c r="C225" s="61"/>
      <c r="D225" s="31">
        <v>890981150</v>
      </c>
      <c r="E225" s="31">
        <v>219505895</v>
      </c>
      <c r="F225" s="61" t="s">
        <v>423</v>
      </c>
      <c r="G225" s="33">
        <v>0</v>
      </c>
      <c r="H225" s="33">
        <v>0</v>
      </c>
      <c r="I225" s="3"/>
      <c r="J225" s="3"/>
      <c r="K225" s="3"/>
      <c r="L225" s="3"/>
      <c r="M225" s="3"/>
      <c r="N225" s="3"/>
      <c r="O225" s="3"/>
      <c r="P225" s="34">
        <f t="shared" si="9"/>
        <v>0</v>
      </c>
      <c r="Q225" s="35"/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/>
      <c r="X225" s="3"/>
      <c r="Y225" s="3">
        <v>0</v>
      </c>
      <c r="Z225" s="3">
        <v>0</v>
      </c>
      <c r="AA225" s="3">
        <v>0</v>
      </c>
      <c r="AB225" s="3"/>
      <c r="AC225" s="36">
        <f t="shared" si="10"/>
        <v>0</v>
      </c>
      <c r="AD225" s="37">
        <f t="shared" si="11"/>
        <v>0</v>
      </c>
      <c r="AE225" s="144"/>
    </row>
    <row r="226" spans="1:31" x14ac:dyDescent="0.25">
      <c r="A226" s="38">
        <v>214</v>
      </c>
      <c r="B226" s="61"/>
      <c r="C226" s="61"/>
      <c r="D226" s="31">
        <v>890112371</v>
      </c>
      <c r="E226" s="31">
        <v>217808078</v>
      </c>
      <c r="F226" s="61" t="s">
        <v>424</v>
      </c>
      <c r="G226" s="33">
        <v>0</v>
      </c>
      <c r="H226" s="33">
        <v>0</v>
      </c>
      <c r="I226" s="3"/>
      <c r="J226" s="3"/>
      <c r="K226" s="3"/>
      <c r="L226" s="3"/>
      <c r="M226" s="3"/>
      <c r="N226" s="3"/>
      <c r="O226" s="3"/>
      <c r="P226" s="34">
        <f t="shared" si="9"/>
        <v>0</v>
      </c>
      <c r="Q226" s="35"/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/>
      <c r="X226" s="3"/>
      <c r="Y226" s="3">
        <v>0</v>
      </c>
      <c r="Z226" s="3">
        <v>0</v>
      </c>
      <c r="AA226" s="3">
        <v>0</v>
      </c>
      <c r="AB226" s="3"/>
      <c r="AC226" s="36">
        <f t="shared" si="10"/>
        <v>0</v>
      </c>
      <c r="AD226" s="37">
        <f t="shared" si="11"/>
        <v>0</v>
      </c>
      <c r="AE226" s="144"/>
    </row>
    <row r="227" spans="1:31" x14ac:dyDescent="0.25">
      <c r="A227" s="29">
        <v>215</v>
      </c>
      <c r="B227" s="61"/>
      <c r="C227" s="61"/>
      <c r="D227" s="31">
        <v>800094462</v>
      </c>
      <c r="E227" s="31">
        <v>213708137</v>
      </c>
      <c r="F227" s="61" t="s">
        <v>425</v>
      </c>
      <c r="G227" s="33">
        <v>0</v>
      </c>
      <c r="H227" s="33">
        <v>0</v>
      </c>
      <c r="I227" s="3"/>
      <c r="J227" s="3"/>
      <c r="K227" s="3"/>
      <c r="L227" s="3"/>
      <c r="M227" s="3"/>
      <c r="N227" s="3"/>
      <c r="O227" s="3"/>
      <c r="P227" s="34">
        <f t="shared" si="9"/>
        <v>0</v>
      </c>
      <c r="Q227" s="35"/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/>
      <c r="X227" s="3"/>
      <c r="Y227" s="3">
        <v>0</v>
      </c>
      <c r="Z227" s="3">
        <v>0</v>
      </c>
      <c r="AA227" s="3">
        <v>0</v>
      </c>
      <c r="AB227" s="3"/>
      <c r="AC227" s="36">
        <f t="shared" si="10"/>
        <v>0</v>
      </c>
      <c r="AD227" s="37">
        <f t="shared" si="11"/>
        <v>0</v>
      </c>
      <c r="AE227" s="144"/>
    </row>
    <row r="228" spans="1:31" x14ac:dyDescent="0.25">
      <c r="A228" s="38">
        <v>216</v>
      </c>
      <c r="B228" s="61"/>
      <c r="C228" s="61"/>
      <c r="D228" s="31">
        <v>800094466</v>
      </c>
      <c r="E228" s="31">
        <v>214108141</v>
      </c>
      <c r="F228" s="61" t="s">
        <v>426</v>
      </c>
      <c r="G228" s="33">
        <v>0</v>
      </c>
      <c r="H228" s="33">
        <v>0</v>
      </c>
      <c r="I228" s="3"/>
      <c r="J228" s="3"/>
      <c r="K228" s="3"/>
      <c r="L228" s="3"/>
      <c r="M228" s="3"/>
      <c r="N228" s="3"/>
      <c r="O228" s="3"/>
      <c r="P228" s="34">
        <f t="shared" si="9"/>
        <v>0</v>
      </c>
      <c r="Q228" s="35"/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/>
      <c r="X228" s="3"/>
      <c r="Y228" s="3">
        <v>0</v>
      </c>
      <c r="Z228" s="3">
        <v>0</v>
      </c>
      <c r="AA228" s="3">
        <v>0</v>
      </c>
      <c r="AB228" s="3"/>
      <c r="AC228" s="36">
        <f t="shared" si="10"/>
        <v>0</v>
      </c>
      <c r="AD228" s="37">
        <f t="shared" si="11"/>
        <v>0</v>
      </c>
      <c r="AE228" s="144"/>
    </row>
    <row r="229" spans="1:31" x14ac:dyDescent="0.25">
      <c r="A229" s="29">
        <v>217</v>
      </c>
      <c r="B229" s="61"/>
      <c r="C229" s="61"/>
      <c r="D229" s="31">
        <v>890102472</v>
      </c>
      <c r="E229" s="31">
        <v>219608296</v>
      </c>
      <c r="F229" s="61" t="s">
        <v>427</v>
      </c>
      <c r="G229" s="33">
        <v>0</v>
      </c>
      <c r="H229" s="33">
        <v>0</v>
      </c>
      <c r="I229" s="3"/>
      <c r="J229" s="3"/>
      <c r="K229" s="3"/>
      <c r="L229" s="3"/>
      <c r="M229" s="3"/>
      <c r="N229" s="3"/>
      <c r="O229" s="3"/>
      <c r="P229" s="34">
        <f t="shared" si="9"/>
        <v>0</v>
      </c>
      <c r="Q229" s="35"/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/>
      <c r="X229" s="3"/>
      <c r="Y229" s="3">
        <v>0</v>
      </c>
      <c r="Z229" s="3">
        <v>0</v>
      </c>
      <c r="AA229" s="3">
        <v>0</v>
      </c>
      <c r="AB229" s="3"/>
      <c r="AC229" s="36">
        <f t="shared" si="10"/>
        <v>0</v>
      </c>
      <c r="AD229" s="37">
        <f t="shared" si="11"/>
        <v>0</v>
      </c>
      <c r="AE229" s="144"/>
    </row>
    <row r="230" spans="1:31" x14ac:dyDescent="0.25">
      <c r="A230" s="38">
        <v>218</v>
      </c>
      <c r="B230" s="61"/>
      <c r="C230" s="61"/>
      <c r="D230" s="31">
        <v>800069901</v>
      </c>
      <c r="E230" s="31">
        <v>217208372</v>
      </c>
      <c r="F230" s="61" t="s">
        <v>428</v>
      </c>
      <c r="G230" s="33">
        <v>0</v>
      </c>
      <c r="H230" s="33">
        <v>0</v>
      </c>
      <c r="I230" s="3"/>
      <c r="J230" s="3"/>
      <c r="K230" s="3"/>
      <c r="L230" s="3"/>
      <c r="M230" s="3"/>
      <c r="N230" s="3"/>
      <c r="O230" s="3"/>
      <c r="P230" s="34">
        <f t="shared" si="9"/>
        <v>0</v>
      </c>
      <c r="Q230" s="35"/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/>
      <c r="X230" s="3"/>
      <c r="Y230" s="3">
        <v>0</v>
      </c>
      <c r="Z230" s="3">
        <v>0</v>
      </c>
      <c r="AA230" s="3">
        <v>0</v>
      </c>
      <c r="AB230" s="3"/>
      <c r="AC230" s="36">
        <f t="shared" si="10"/>
        <v>0</v>
      </c>
      <c r="AD230" s="37">
        <f t="shared" si="11"/>
        <v>0</v>
      </c>
      <c r="AE230" s="144"/>
    </row>
    <row r="231" spans="1:31" x14ac:dyDescent="0.25">
      <c r="A231" s="29">
        <v>219</v>
      </c>
      <c r="B231" s="61"/>
      <c r="C231" s="61"/>
      <c r="D231" s="31">
        <v>890103003</v>
      </c>
      <c r="E231" s="31">
        <v>212108421</v>
      </c>
      <c r="F231" s="61" t="s">
        <v>429</v>
      </c>
      <c r="G231" s="33">
        <v>0</v>
      </c>
      <c r="H231" s="33">
        <v>0</v>
      </c>
      <c r="I231" s="3"/>
      <c r="J231" s="3"/>
      <c r="K231" s="3"/>
      <c r="L231" s="3"/>
      <c r="M231" s="3"/>
      <c r="N231" s="3"/>
      <c r="O231" s="3"/>
      <c r="P231" s="34">
        <f t="shared" si="9"/>
        <v>0</v>
      </c>
      <c r="Q231" s="35"/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/>
      <c r="X231" s="3"/>
      <c r="Y231" s="3">
        <v>0</v>
      </c>
      <c r="Z231" s="3">
        <v>0</v>
      </c>
      <c r="AA231" s="3">
        <v>0</v>
      </c>
      <c r="AB231" s="3"/>
      <c r="AC231" s="36">
        <f t="shared" si="10"/>
        <v>0</v>
      </c>
      <c r="AD231" s="37">
        <f t="shared" si="11"/>
        <v>0</v>
      </c>
      <c r="AE231" s="144"/>
    </row>
    <row r="232" spans="1:31" x14ac:dyDescent="0.25">
      <c r="A232" s="38">
        <v>220</v>
      </c>
      <c r="B232" s="61"/>
      <c r="C232" s="61"/>
      <c r="D232" s="31">
        <v>800019218</v>
      </c>
      <c r="E232" s="31">
        <v>213608436</v>
      </c>
      <c r="F232" s="61" t="s">
        <v>430</v>
      </c>
      <c r="G232" s="33">
        <v>0</v>
      </c>
      <c r="H232" s="33">
        <v>0</v>
      </c>
      <c r="I232" s="3"/>
      <c r="J232" s="3"/>
      <c r="K232" s="3"/>
      <c r="L232" s="3"/>
      <c r="M232" s="3"/>
      <c r="N232" s="3"/>
      <c r="O232" s="3"/>
      <c r="P232" s="34">
        <f t="shared" si="9"/>
        <v>0</v>
      </c>
      <c r="Q232" s="35"/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/>
      <c r="X232" s="3"/>
      <c r="Y232" s="3">
        <v>0</v>
      </c>
      <c r="Z232" s="3">
        <v>0</v>
      </c>
      <c r="AA232" s="3">
        <v>0</v>
      </c>
      <c r="AB232" s="3"/>
      <c r="AC232" s="36">
        <f t="shared" si="10"/>
        <v>0</v>
      </c>
      <c r="AD232" s="37">
        <f t="shared" si="11"/>
        <v>0</v>
      </c>
      <c r="AE232" s="144"/>
    </row>
    <row r="233" spans="1:31" x14ac:dyDescent="0.25">
      <c r="A233" s="29">
        <v>221</v>
      </c>
      <c r="B233" s="61"/>
      <c r="C233" s="61"/>
      <c r="D233" s="31">
        <v>800094449</v>
      </c>
      <c r="E233" s="31">
        <v>212008520</v>
      </c>
      <c r="F233" s="61" t="s">
        <v>431</v>
      </c>
      <c r="G233" s="33">
        <v>0</v>
      </c>
      <c r="H233" s="33">
        <v>0</v>
      </c>
      <c r="I233" s="3"/>
      <c r="J233" s="3"/>
      <c r="K233" s="3"/>
      <c r="L233" s="3"/>
      <c r="M233" s="3"/>
      <c r="N233" s="3"/>
      <c r="O233" s="3"/>
      <c r="P233" s="34">
        <f t="shared" si="9"/>
        <v>0</v>
      </c>
      <c r="Q233" s="35"/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/>
      <c r="X233" s="3"/>
      <c r="Y233" s="3">
        <v>0</v>
      </c>
      <c r="Z233" s="3">
        <v>0</v>
      </c>
      <c r="AA233" s="3">
        <v>0</v>
      </c>
      <c r="AB233" s="3"/>
      <c r="AC233" s="36">
        <f t="shared" si="10"/>
        <v>0</v>
      </c>
      <c r="AD233" s="37">
        <f t="shared" si="11"/>
        <v>0</v>
      </c>
      <c r="AE233" s="144"/>
    </row>
    <row r="234" spans="1:31" x14ac:dyDescent="0.25">
      <c r="A234" s="38">
        <v>222</v>
      </c>
      <c r="B234" s="61"/>
      <c r="C234" s="61"/>
      <c r="D234" s="31">
        <v>800094457</v>
      </c>
      <c r="E234" s="31">
        <v>214908549</v>
      </c>
      <c r="F234" s="61" t="s">
        <v>432</v>
      </c>
      <c r="G234" s="33">
        <v>0</v>
      </c>
      <c r="H234" s="33">
        <v>0</v>
      </c>
      <c r="I234" s="3"/>
      <c r="J234" s="3"/>
      <c r="K234" s="3"/>
      <c r="L234" s="3"/>
      <c r="M234" s="3"/>
      <c r="N234" s="3"/>
      <c r="O234" s="3"/>
      <c r="P234" s="34">
        <f t="shared" si="9"/>
        <v>0</v>
      </c>
      <c r="Q234" s="35"/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/>
      <c r="X234" s="3"/>
      <c r="Y234" s="3">
        <v>0</v>
      </c>
      <c r="Z234" s="3">
        <v>0</v>
      </c>
      <c r="AA234" s="3">
        <v>0</v>
      </c>
      <c r="AB234" s="3"/>
      <c r="AC234" s="36">
        <f t="shared" si="10"/>
        <v>0</v>
      </c>
      <c r="AD234" s="37">
        <f t="shared" si="11"/>
        <v>0</v>
      </c>
      <c r="AE234" s="144"/>
    </row>
    <row r="235" spans="1:31" x14ac:dyDescent="0.25">
      <c r="A235" s="29">
        <v>223</v>
      </c>
      <c r="B235" s="61"/>
      <c r="C235" s="61"/>
      <c r="D235" s="31">
        <v>800076751</v>
      </c>
      <c r="E235" s="31">
        <v>215808558</v>
      </c>
      <c r="F235" s="61" t="s">
        <v>433</v>
      </c>
      <c r="G235" s="33">
        <v>0</v>
      </c>
      <c r="H235" s="33">
        <v>0</v>
      </c>
      <c r="I235" s="3"/>
      <c r="J235" s="3"/>
      <c r="K235" s="3"/>
      <c r="L235" s="3"/>
      <c r="M235" s="3"/>
      <c r="N235" s="3"/>
      <c r="O235" s="3"/>
      <c r="P235" s="34">
        <f t="shared" si="9"/>
        <v>0</v>
      </c>
      <c r="Q235" s="35"/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/>
      <c r="X235" s="3"/>
      <c r="Y235" s="3">
        <v>0</v>
      </c>
      <c r="Z235" s="3">
        <v>0</v>
      </c>
      <c r="AA235" s="3">
        <v>0</v>
      </c>
      <c r="AB235" s="3"/>
      <c r="AC235" s="36">
        <f t="shared" si="10"/>
        <v>0</v>
      </c>
      <c r="AD235" s="37">
        <f t="shared" si="11"/>
        <v>0</v>
      </c>
      <c r="AE235" s="144"/>
    </row>
    <row r="236" spans="1:31" x14ac:dyDescent="0.25">
      <c r="A236" s="38">
        <v>224</v>
      </c>
      <c r="B236" s="61"/>
      <c r="C236" s="61"/>
      <c r="D236" s="31">
        <v>890116278</v>
      </c>
      <c r="E236" s="31">
        <v>216008560</v>
      </c>
      <c r="F236" s="61" t="s">
        <v>434</v>
      </c>
      <c r="G236" s="33">
        <v>0</v>
      </c>
      <c r="H236" s="33">
        <v>0</v>
      </c>
      <c r="I236" s="3"/>
      <c r="J236" s="3"/>
      <c r="K236" s="3"/>
      <c r="L236" s="3"/>
      <c r="M236" s="3"/>
      <c r="N236" s="3"/>
      <c r="O236" s="3"/>
      <c r="P236" s="34">
        <f t="shared" si="9"/>
        <v>0</v>
      </c>
      <c r="Q236" s="35"/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/>
      <c r="X236" s="3"/>
      <c r="Y236" s="3">
        <v>0</v>
      </c>
      <c r="Z236" s="3">
        <v>0</v>
      </c>
      <c r="AA236" s="3">
        <v>0</v>
      </c>
      <c r="AB236" s="3"/>
      <c r="AC236" s="36">
        <f t="shared" si="10"/>
        <v>0</v>
      </c>
      <c r="AD236" s="37">
        <f t="shared" si="11"/>
        <v>0</v>
      </c>
      <c r="AE236" s="144"/>
    </row>
    <row r="237" spans="1:31" x14ac:dyDescent="0.25">
      <c r="A237" s="29">
        <v>225</v>
      </c>
      <c r="B237" s="61"/>
      <c r="C237" s="61"/>
      <c r="D237" s="31">
        <v>800094386</v>
      </c>
      <c r="E237" s="31">
        <v>217308573</v>
      </c>
      <c r="F237" s="61" t="s">
        <v>435</v>
      </c>
      <c r="G237" s="33">
        <v>0</v>
      </c>
      <c r="H237" s="33">
        <v>0</v>
      </c>
      <c r="I237" s="3"/>
      <c r="J237" s="3"/>
      <c r="K237" s="3"/>
      <c r="L237" s="3"/>
      <c r="M237" s="3"/>
      <c r="N237" s="3"/>
      <c r="O237" s="3"/>
      <c r="P237" s="34">
        <f t="shared" si="9"/>
        <v>0</v>
      </c>
      <c r="Q237" s="35"/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/>
      <c r="X237" s="3"/>
      <c r="Y237" s="3">
        <v>0</v>
      </c>
      <c r="Z237" s="3">
        <v>0</v>
      </c>
      <c r="AA237" s="3">
        <v>0</v>
      </c>
      <c r="AB237" s="3"/>
      <c r="AC237" s="36">
        <f t="shared" si="10"/>
        <v>0</v>
      </c>
      <c r="AD237" s="37">
        <f t="shared" si="11"/>
        <v>0</v>
      </c>
      <c r="AE237" s="144"/>
    </row>
    <row r="238" spans="1:31" x14ac:dyDescent="0.25">
      <c r="A238" s="38">
        <v>226</v>
      </c>
      <c r="B238" s="61"/>
      <c r="C238" s="61"/>
      <c r="D238" s="31">
        <v>890103962</v>
      </c>
      <c r="E238" s="31">
        <v>210608606</v>
      </c>
      <c r="F238" s="61" t="s">
        <v>436</v>
      </c>
      <c r="G238" s="33">
        <v>0</v>
      </c>
      <c r="H238" s="33">
        <v>0</v>
      </c>
      <c r="I238" s="3"/>
      <c r="J238" s="3"/>
      <c r="K238" s="3"/>
      <c r="L238" s="3"/>
      <c r="M238" s="3"/>
      <c r="N238" s="3"/>
      <c r="O238" s="3"/>
      <c r="P238" s="34">
        <f t="shared" si="9"/>
        <v>0</v>
      </c>
      <c r="Q238" s="35"/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/>
      <c r="X238" s="3"/>
      <c r="Y238" s="3">
        <v>0</v>
      </c>
      <c r="Z238" s="3">
        <v>0</v>
      </c>
      <c r="AA238" s="3">
        <v>0</v>
      </c>
      <c r="AB238" s="3"/>
      <c r="AC238" s="36">
        <f t="shared" si="10"/>
        <v>0</v>
      </c>
      <c r="AD238" s="37">
        <f t="shared" si="11"/>
        <v>0</v>
      </c>
      <c r="AE238" s="144"/>
    </row>
    <row r="239" spans="1:31" x14ac:dyDescent="0.25">
      <c r="A239" s="29">
        <v>227</v>
      </c>
      <c r="B239" s="61"/>
      <c r="C239" s="61"/>
      <c r="D239" s="31">
        <v>890115982</v>
      </c>
      <c r="E239" s="31">
        <v>213408634</v>
      </c>
      <c r="F239" s="61" t="s">
        <v>437</v>
      </c>
      <c r="G239" s="33">
        <v>0</v>
      </c>
      <c r="H239" s="33">
        <v>0</v>
      </c>
      <c r="I239" s="3"/>
      <c r="J239" s="3"/>
      <c r="K239" s="3"/>
      <c r="L239" s="3"/>
      <c r="M239" s="3"/>
      <c r="N239" s="3"/>
      <c r="O239" s="3"/>
      <c r="P239" s="34">
        <f t="shared" si="9"/>
        <v>0</v>
      </c>
      <c r="Q239" s="35"/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/>
      <c r="X239" s="3"/>
      <c r="Y239" s="3">
        <v>0</v>
      </c>
      <c r="Z239" s="3">
        <v>0</v>
      </c>
      <c r="AA239" s="3">
        <v>0</v>
      </c>
      <c r="AB239" s="3"/>
      <c r="AC239" s="36">
        <f t="shared" si="10"/>
        <v>0</v>
      </c>
      <c r="AD239" s="37">
        <f t="shared" si="11"/>
        <v>0</v>
      </c>
      <c r="AE239" s="144"/>
    </row>
    <row r="240" spans="1:31" x14ac:dyDescent="0.25">
      <c r="A240" s="38">
        <v>228</v>
      </c>
      <c r="B240" s="61"/>
      <c r="C240" s="61"/>
      <c r="D240" s="31">
        <v>800094844</v>
      </c>
      <c r="E240" s="31">
        <v>213808638</v>
      </c>
      <c r="F240" s="61" t="s">
        <v>386</v>
      </c>
      <c r="G240" s="33">
        <v>0</v>
      </c>
      <c r="H240" s="33">
        <v>0</v>
      </c>
      <c r="I240" s="3"/>
      <c r="J240" s="3"/>
      <c r="K240" s="3"/>
      <c r="L240" s="3"/>
      <c r="M240" s="3"/>
      <c r="N240" s="3"/>
      <c r="O240" s="3"/>
      <c r="P240" s="34">
        <f t="shared" si="9"/>
        <v>0</v>
      </c>
      <c r="Q240" s="35"/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/>
      <c r="X240" s="3"/>
      <c r="Y240" s="3">
        <v>0</v>
      </c>
      <c r="Z240" s="3">
        <v>0</v>
      </c>
      <c r="AA240" s="3">
        <v>0</v>
      </c>
      <c r="AB240" s="3"/>
      <c r="AC240" s="36">
        <f t="shared" si="10"/>
        <v>0</v>
      </c>
      <c r="AD240" s="37">
        <f t="shared" si="11"/>
        <v>0</v>
      </c>
      <c r="AE240" s="144"/>
    </row>
    <row r="241" spans="1:31" x14ac:dyDescent="0.25">
      <c r="A241" s="29">
        <v>229</v>
      </c>
      <c r="B241" s="61"/>
      <c r="C241" s="61"/>
      <c r="D241" s="31">
        <v>800019254</v>
      </c>
      <c r="E241" s="31">
        <v>217508675</v>
      </c>
      <c r="F241" s="61" t="s">
        <v>438</v>
      </c>
      <c r="G241" s="33">
        <v>0</v>
      </c>
      <c r="H241" s="33">
        <v>0</v>
      </c>
      <c r="I241" s="3"/>
      <c r="J241" s="3"/>
      <c r="K241" s="3"/>
      <c r="L241" s="3"/>
      <c r="M241" s="3"/>
      <c r="N241" s="3"/>
      <c r="O241" s="3"/>
      <c r="P241" s="34">
        <f t="shared" si="9"/>
        <v>0</v>
      </c>
      <c r="Q241" s="35"/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/>
      <c r="X241" s="3"/>
      <c r="Y241" s="3">
        <v>0</v>
      </c>
      <c r="Z241" s="3">
        <v>0</v>
      </c>
      <c r="AA241" s="3">
        <v>0</v>
      </c>
      <c r="AB241" s="3"/>
      <c r="AC241" s="36">
        <f t="shared" si="10"/>
        <v>0</v>
      </c>
      <c r="AD241" s="37">
        <f t="shared" si="11"/>
        <v>0</v>
      </c>
      <c r="AE241" s="144"/>
    </row>
    <row r="242" spans="1:31" x14ac:dyDescent="0.25">
      <c r="A242" s="38">
        <v>230</v>
      </c>
      <c r="B242" s="61"/>
      <c r="C242" s="61"/>
      <c r="D242" s="31">
        <v>800116284</v>
      </c>
      <c r="E242" s="31">
        <v>218508685</v>
      </c>
      <c r="F242" s="61" t="s">
        <v>439</v>
      </c>
      <c r="G242" s="33">
        <v>0</v>
      </c>
      <c r="H242" s="33">
        <v>0</v>
      </c>
      <c r="I242" s="3"/>
      <c r="J242" s="3"/>
      <c r="K242" s="3"/>
      <c r="L242" s="3"/>
      <c r="M242" s="3"/>
      <c r="N242" s="3"/>
      <c r="O242" s="3"/>
      <c r="P242" s="34">
        <f t="shared" si="9"/>
        <v>0</v>
      </c>
      <c r="Q242" s="35"/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/>
      <c r="X242" s="3"/>
      <c r="Y242" s="3">
        <v>0</v>
      </c>
      <c r="Z242" s="3">
        <v>0</v>
      </c>
      <c r="AA242" s="3">
        <v>0</v>
      </c>
      <c r="AB242" s="3"/>
      <c r="AC242" s="36">
        <f t="shared" si="10"/>
        <v>0</v>
      </c>
      <c r="AD242" s="37">
        <f t="shared" si="11"/>
        <v>0</v>
      </c>
      <c r="AE242" s="144"/>
    </row>
    <row r="243" spans="1:31" x14ac:dyDescent="0.25">
      <c r="A243" s="29">
        <v>231</v>
      </c>
      <c r="B243" s="61"/>
      <c r="C243" s="61"/>
      <c r="D243" s="31">
        <v>890116159</v>
      </c>
      <c r="E243" s="31">
        <v>217008770</v>
      </c>
      <c r="F243" s="61" t="s">
        <v>440</v>
      </c>
      <c r="G243" s="33">
        <v>0</v>
      </c>
      <c r="H243" s="33">
        <v>0</v>
      </c>
      <c r="I243" s="3"/>
      <c r="J243" s="3"/>
      <c r="K243" s="3"/>
      <c r="L243" s="3"/>
      <c r="M243" s="3"/>
      <c r="N243" s="3"/>
      <c r="O243" s="3"/>
      <c r="P243" s="34">
        <f t="shared" si="9"/>
        <v>0</v>
      </c>
      <c r="Q243" s="35"/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/>
      <c r="X243" s="3"/>
      <c r="Y243" s="3">
        <v>0</v>
      </c>
      <c r="Z243" s="3">
        <v>0</v>
      </c>
      <c r="AA243" s="3">
        <v>0</v>
      </c>
      <c r="AB243" s="3"/>
      <c r="AC243" s="36">
        <f t="shared" si="10"/>
        <v>0</v>
      </c>
      <c r="AD243" s="37">
        <f t="shared" si="11"/>
        <v>0</v>
      </c>
      <c r="AE243" s="144"/>
    </row>
    <row r="244" spans="1:31" x14ac:dyDescent="0.25">
      <c r="A244" s="38">
        <v>232</v>
      </c>
      <c r="B244" s="61"/>
      <c r="C244" s="61"/>
      <c r="D244" s="31">
        <v>800053552</v>
      </c>
      <c r="E244" s="31">
        <v>213208832</v>
      </c>
      <c r="F244" s="61" t="s">
        <v>441</v>
      </c>
      <c r="G244" s="33">
        <v>0</v>
      </c>
      <c r="H244" s="33">
        <v>0</v>
      </c>
      <c r="I244" s="3"/>
      <c r="J244" s="3"/>
      <c r="K244" s="3"/>
      <c r="L244" s="3"/>
      <c r="M244" s="3"/>
      <c r="N244" s="3"/>
      <c r="O244" s="3"/>
      <c r="P244" s="34">
        <f t="shared" si="9"/>
        <v>0</v>
      </c>
      <c r="Q244" s="35"/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/>
      <c r="X244" s="3"/>
      <c r="Y244" s="3">
        <v>0</v>
      </c>
      <c r="Z244" s="3">
        <v>0</v>
      </c>
      <c r="AA244" s="3">
        <v>0</v>
      </c>
      <c r="AB244" s="3"/>
      <c r="AC244" s="36">
        <f t="shared" si="10"/>
        <v>0</v>
      </c>
      <c r="AD244" s="37">
        <f t="shared" si="11"/>
        <v>0</v>
      </c>
      <c r="AE244" s="144"/>
    </row>
    <row r="245" spans="1:31" x14ac:dyDescent="0.25">
      <c r="A245" s="29">
        <v>233</v>
      </c>
      <c r="B245" s="61"/>
      <c r="C245" s="61"/>
      <c r="D245" s="31">
        <v>800094378</v>
      </c>
      <c r="E245" s="31">
        <v>214908849</v>
      </c>
      <c r="F245" s="61" t="s">
        <v>442</v>
      </c>
      <c r="G245" s="33">
        <v>0</v>
      </c>
      <c r="H245" s="33">
        <v>0</v>
      </c>
      <c r="I245" s="3"/>
      <c r="J245" s="3"/>
      <c r="K245" s="3"/>
      <c r="L245" s="3"/>
      <c r="M245" s="3"/>
      <c r="N245" s="3"/>
      <c r="O245" s="3"/>
      <c r="P245" s="34">
        <f t="shared" si="9"/>
        <v>0</v>
      </c>
      <c r="Q245" s="35"/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/>
      <c r="X245" s="3"/>
      <c r="Y245" s="3">
        <v>0</v>
      </c>
      <c r="Z245" s="3">
        <v>0</v>
      </c>
      <c r="AA245" s="3">
        <v>0</v>
      </c>
      <c r="AB245" s="3"/>
      <c r="AC245" s="36">
        <f t="shared" si="10"/>
        <v>0</v>
      </c>
      <c r="AD245" s="37">
        <f t="shared" si="11"/>
        <v>0</v>
      </c>
      <c r="AE245" s="144"/>
    </row>
    <row r="246" spans="1:31" x14ac:dyDescent="0.25">
      <c r="A246" s="38">
        <v>234</v>
      </c>
      <c r="B246" s="61"/>
      <c r="C246" s="61"/>
      <c r="D246" s="31">
        <v>800037371</v>
      </c>
      <c r="E246" s="31">
        <v>210613006</v>
      </c>
      <c r="F246" s="61" t="s">
        <v>443</v>
      </c>
      <c r="G246" s="33">
        <v>0</v>
      </c>
      <c r="H246" s="33">
        <v>0</v>
      </c>
      <c r="I246" s="3"/>
      <c r="J246" s="3"/>
      <c r="K246" s="3"/>
      <c r="L246" s="3"/>
      <c r="M246" s="3"/>
      <c r="N246" s="3"/>
      <c r="O246" s="3"/>
      <c r="P246" s="34">
        <f t="shared" si="9"/>
        <v>0</v>
      </c>
      <c r="Q246" s="35"/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/>
      <c r="X246" s="3"/>
      <c r="Y246" s="3">
        <v>0</v>
      </c>
      <c r="Z246" s="3">
        <v>0</v>
      </c>
      <c r="AA246" s="3">
        <v>0</v>
      </c>
      <c r="AB246" s="3"/>
      <c r="AC246" s="36">
        <f t="shared" si="10"/>
        <v>0</v>
      </c>
      <c r="AD246" s="37">
        <f t="shared" si="11"/>
        <v>0</v>
      </c>
      <c r="AE246" s="144"/>
    </row>
    <row r="247" spans="1:31" x14ac:dyDescent="0.25">
      <c r="A247" s="29">
        <v>235</v>
      </c>
      <c r="B247" s="61"/>
      <c r="C247" s="61"/>
      <c r="D247" s="31">
        <v>800254879</v>
      </c>
      <c r="E247" s="31">
        <v>213013030</v>
      </c>
      <c r="F247" s="61" t="s">
        <v>444</v>
      </c>
      <c r="G247" s="33">
        <v>0</v>
      </c>
      <c r="H247" s="33">
        <v>0</v>
      </c>
      <c r="I247" s="3"/>
      <c r="J247" s="3"/>
      <c r="K247" s="3"/>
      <c r="L247" s="3"/>
      <c r="M247" s="3"/>
      <c r="N247" s="3"/>
      <c r="O247" s="3"/>
      <c r="P247" s="34">
        <f t="shared" si="9"/>
        <v>0</v>
      </c>
      <c r="Q247" s="35"/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/>
      <c r="X247" s="3"/>
      <c r="Y247" s="3">
        <v>0</v>
      </c>
      <c r="Z247" s="3">
        <v>0</v>
      </c>
      <c r="AA247" s="3">
        <v>0</v>
      </c>
      <c r="AB247" s="3"/>
      <c r="AC247" s="36">
        <f t="shared" si="10"/>
        <v>0</v>
      </c>
      <c r="AD247" s="37">
        <f t="shared" si="11"/>
        <v>0</v>
      </c>
      <c r="AE247" s="144"/>
    </row>
    <row r="248" spans="1:31" x14ac:dyDescent="0.25">
      <c r="A248" s="38">
        <v>236</v>
      </c>
      <c r="B248" s="61"/>
      <c r="C248" s="61"/>
      <c r="D248" s="31">
        <v>806001937</v>
      </c>
      <c r="E248" s="31">
        <v>214213042</v>
      </c>
      <c r="F248" s="61" t="s">
        <v>445</v>
      </c>
      <c r="G248" s="33">
        <v>0</v>
      </c>
      <c r="H248" s="33">
        <v>0</v>
      </c>
      <c r="I248" s="3"/>
      <c r="J248" s="3"/>
      <c r="K248" s="3"/>
      <c r="L248" s="3"/>
      <c r="M248" s="3"/>
      <c r="N248" s="3"/>
      <c r="O248" s="3"/>
      <c r="P248" s="34">
        <f t="shared" si="9"/>
        <v>0</v>
      </c>
      <c r="Q248" s="35"/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/>
      <c r="X248" s="3"/>
      <c r="Y248" s="3">
        <v>0</v>
      </c>
      <c r="Z248" s="3">
        <v>0</v>
      </c>
      <c r="AA248" s="3">
        <v>0</v>
      </c>
      <c r="AB248" s="3"/>
      <c r="AC248" s="36">
        <f t="shared" si="10"/>
        <v>0</v>
      </c>
      <c r="AD248" s="37">
        <f t="shared" si="11"/>
        <v>0</v>
      </c>
      <c r="AE248" s="144"/>
    </row>
    <row r="249" spans="1:31" x14ac:dyDescent="0.25">
      <c r="A249" s="29">
        <v>237</v>
      </c>
      <c r="B249" s="61"/>
      <c r="C249" s="61"/>
      <c r="D249" s="31">
        <v>890480254</v>
      </c>
      <c r="E249" s="31">
        <v>215213052</v>
      </c>
      <c r="F249" s="61" t="s">
        <v>446</v>
      </c>
      <c r="G249" s="33">
        <v>0</v>
      </c>
      <c r="H249" s="33">
        <v>0</v>
      </c>
      <c r="I249" s="3"/>
      <c r="J249" s="3"/>
      <c r="K249" s="3"/>
      <c r="L249" s="3"/>
      <c r="M249" s="3"/>
      <c r="N249" s="3"/>
      <c r="O249" s="3"/>
      <c r="P249" s="34">
        <f t="shared" si="9"/>
        <v>0</v>
      </c>
      <c r="Q249" s="35"/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/>
      <c r="X249" s="3"/>
      <c r="Y249" s="3">
        <v>0</v>
      </c>
      <c r="Z249" s="3">
        <v>0</v>
      </c>
      <c r="AA249" s="3">
        <v>0</v>
      </c>
      <c r="AB249" s="3"/>
      <c r="AC249" s="36">
        <f t="shared" si="10"/>
        <v>0</v>
      </c>
      <c r="AD249" s="37">
        <f t="shared" si="11"/>
        <v>0</v>
      </c>
      <c r="AE249" s="144"/>
    </row>
    <row r="250" spans="1:31" x14ac:dyDescent="0.25">
      <c r="A250" s="38">
        <v>238</v>
      </c>
      <c r="B250" s="61"/>
      <c r="C250" s="61"/>
      <c r="D250" s="31">
        <v>806004900</v>
      </c>
      <c r="E250" s="31">
        <v>216213062</v>
      </c>
      <c r="F250" s="61" t="s">
        <v>447</v>
      </c>
      <c r="G250" s="33">
        <v>0</v>
      </c>
      <c r="H250" s="33">
        <v>0</v>
      </c>
      <c r="I250" s="3"/>
      <c r="J250" s="3"/>
      <c r="K250" s="3"/>
      <c r="L250" s="3"/>
      <c r="M250" s="3"/>
      <c r="N250" s="3"/>
      <c r="O250" s="3"/>
      <c r="P250" s="34">
        <f t="shared" si="9"/>
        <v>0</v>
      </c>
      <c r="Q250" s="35"/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/>
      <c r="X250" s="3"/>
      <c r="Y250" s="3">
        <v>0</v>
      </c>
      <c r="Z250" s="3">
        <v>0</v>
      </c>
      <c r="AA250" s="3">
        <v>0</v>
      </c>
      <c r="AB250" s="3"/>
      <c r="AC250" s="36">
        <f t="shared" si="10"/>
        <v>0</v>
      </c>
      <c r="AD250" s="37">
        <f t="shared" si="11"/>
        <v>0</v>
      </c>
      <c r="AE250" s="144"/>
    </row>
    <row r="251" spans="1:31" x14ac:dyDescent="0.25">
      <c r="A251" s="29">
        <v>239</v>
      </c>
      <c r="B251" s="61"/>
      <c r="C251" s="61"/>
      <c r="D251" s="31">
        <v>800015991</v>
      </c>
      <c r="E251" s="31">
        <v>217413074</v>
      </c>
      <c r="F251" s="61" t="s">
        <v>448</v>
      </c>
      <c r="G251" s="33">
        <v>0</v>
      </c>
      <c r="H251" s="33">
        <v>0</v>
      </c>
      <c r="I251" s="3"/>
      <c r="J251" s="3"/>
      <c r="K251" s="3"/>
      <c r="L251" s="3"/>
      <c r="M251" s="3"/>
      <c r="N251" s="3"/>
      <c r="O251" s="3"/>
      <c r="P251" s="34">
        <f t="shared" si="9"/>
        <v>0</v>
      </c>
      <c r="Q251" s="35"/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/>
      <c r="X251" s="3"/>
      <c r="Y251" s="3">
        <v>0</v>
      </c>
      <c r="Z251" s="3">
        <v>0</v>
      </c>
      <c r="AA251" s="3">
        <v>0</v>
      </c>
      <c r="AB251" s="3"/>
      <c r="AC251" s="36">
        <f t="shared" si="10"/>
        <v>0</v>
      </c>
      <c r="AD251" s="37">
        <f t="shared" si="11"/>
        <v>0</v>
      </c>
      <c r="AE251" s="144"/>
    </row>
    <row r="252" spans="1:31" x14ac:dyDescent="0.25">
      <c r="A252" s="38">
        <v>240</v>
      </c>
      <c r="B252" s="61"/>
      <c r="C252" s="61"/>
      <c r="D252" s="31">
        <v>890481362</v>
      </c>
      <c r="E252" s="31">
        <v>214013140</v>
      </c>
      <c r="F252" s="61" t="s">
        <v>449</v>
      </c>
      <c r="G252" s="33">
        <v>0</v>
      </c>
      <c r="H252" s="33">
        <v>0</v>
      </c>
      <c r="I252" s="3"/>
      <c r="J252" s="3"/>
      <c r="K252" s="3"/>
      <c r="L252" s="3"/>
      <c r="M252" s="3"/>
      <c r="N252" s="3"/>
      <c r="O252" s="3"/>
      <c r="P252" s="34">
        <f t="shared" si="9"/>
        <v>0</v>
      </c>
      <c r="Q252" s="35"/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/>
      <c r="X252" s="3"/>
      <c r="Y252" s="3">
        <v>0</v>
      </c>
      <c r="Z252" s="3">
        <v>0</v>
      </c>
      <c r="AA252" s="3">
        <v>0</v>
      </c>
      <c r="AB252" s="3"/>
      <c r="AC252" s="36">
        <f t="shared" si="10"/>
        <v>0</v>
      </c>
      <c r="AD252" s="37">
        <f t="shared" si="11"/>
        <v>0</v>
      </c>
      <c r="AE252" s="144"/>
    </row>
    <row r="253" spans="1:31" x14ac:dyDescent="0.25">
      <c r="A253" s="29">
        <v>241</v>
      </c>
      <c r="B253" s="61"/>
      <c r="C253" s="61"/>
      <c r="D253" s="31">
        <v>800253526</v>
      </c>
      <c r="E253" s="31">
        <v>216013160</v>
      </c>
      <c r="F253" s="61" t="s">
        <v>450</v>
      </c>
      <c r="G253" s="33">
        <v>0</v>
      </c>
      <c r="H253" s="33">
        <v>0</v>
      </c>
      <c r="I253" s="3"/>
      <c r="J253" s="3"/>
      <c r="K253" s="3"/>
      <c r="L253" s="3"/>
      <c r="M253" s="3"/>
      <c r="N253" s="3"/>
      <c r="O253" s="3"/>
      <c r="P253" s="34">
        <f t="shared" si="9"/>
        <v>0</v>
      </c>
      <c r="Q253" s="35"/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/>
      <c r="X253" s="3"/>
      <c r="Y253" s="3">
        <v>0</v>
      </c>
      <c r="Z253" s="3">
        <v>0</v>
      </c>
      <c r="AA253" s="3">
        <v>0</v>
      </c>
      <c r="AB253" s="3"/>
      <c r="AC253" s="36">
        <f t="shared" si="10"/>
        <v>0</v>
      </c>
      <c r="AD253" s="37">
        <f t="shared" si="11"/>
        <v>0</v>
      </c>
      <c r="AE253" s="144"/>
    </row>
    <row r="254" spans="1:31" x14ac:dyDescent="0.25">
      <c r="A254" s="38">
        <v>242</v>
      </c>
      <c r="B254" s="61"/>
      <c r="C254" s="61"/>
      <c r="D254" s="31">
        <v>800254481</v>
      </c>
      <c r="E254" s="31">
        <v>218813188</v>
      </c>
      <c r="F254" s="61" t="s">
        <v>451</v>
      </c>
      <c r="G254" s="33">
        <v>0</v>
      </c>
      <c r="H254" s="33">
        <v>0</v>
      </c>
      <c r="I254" s="3"/>
      <c r="J254" s="3"/>
      <c r="K254" s="3"/>
      <c r="L254" s="3"/>
      <c r="M254" s="3"/>
      <c r="N254" s="3"/>
      <c r="O254" s="3"/>
      <c r="P254" s="34">
        <f t="shared" si="9"/>
        <v>0</v>
      </c>
      <c r="Q254" s="35"/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/>
      <c r="X254" s="3"/>
      <c r="Y254" s="3">
        <v>0</v>
      </c>
      <c r="Z254" s="3">
        <v>0</v>
      </c>
      <c r="AA254" s="3">
        <v>0</v>
      </c>
      <c r="AB254" s="3"/>
      <c r="AC254" s="36">
        <f t="shared" si="10"/>
        <v>0</v>
      </c>
      <c r="AD254" s="37">
        <f t="shared" si="11"/>
        <v>0</v>
      </c>
      <c r="AE254" s="144"/>
    </row>
    <row r="255" spans="1:31" x14ac:dyDescent="0.25">
      <c r="A255" s="29">
        <v>243</v>
      </c>
      <c r="B255" s="61"/>
      <c r="C255" s="61"/>
      <c r="D255" s="31">
        <v>800038613</v>
      </c>
      <c r="E255" s="31">
        <v>211213212</v>
      </c>
      <c r="F255" s="61" t="s">
        <v>452</v>
      </c>
      <c r="G255" s="33">
        <v>0</v>
      </c>
      <c r="H255" s="33">
        <v>0</v>
      </c>
      <c r="I255" s="3"/>
      <c r="J255" s="3"/>
      <c r="K255" s="3"/>
      <c r="L255" s="3"/>
      <c r="M255" s="3"/>
      <c r="N255" s="3"/>
      <c r="O255" s="3"/>
      <c r="P255" s="34">
        <f t="shared" si="9"/>
        <v>0</v>
      </c>
      <c r="Q255" s="35"/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/>
      <c r="X255" s="3"/>
      <c r="Y255" s="3">
        <v>0</v>
      </c>
      <c r="Z255" s="3">
        <v>0</v>
      </c>
      <c r="AA255" s="3">
        <v>0</v>
      </c>
      <c r="AB255" s="3"/>
      <c r="AC255" s="36">
        <f t="shared" si="10"/>
        <v>0</v>
      </c>
      <c r="AD255" s="37">
        <f t="shared" si="11"/>
        <v>0</v>
      </c>
      <c r="AE255" s="144"/>
    </row>
    <row r="256" spans="1:31" x14ac:dyDescent="0.25">
      <c r="A256" s="38">
        <v>244</v>
      </c>
      <c r="B256" s="61"/>
      <c r="C256" s="61"/>
      <c r="D256" s="31">
        <v>806000701</v>
      </c>
      <c r="E256" s="31">
        <v>212213222</v>
      </c>
      <c r="F256" s="61" t="s">
        <v>453</v>
      </c>
      <c r="G256" s="33">
        <v>0</v>
      </c>
      <c r="H256" s="33">
        <v>0</v>
      </c>
      <c r="I256" s="3"/>
      <c r="J256" s="3"/>
      <c r="K256" s="3"/>
      <c r="L256" s="3"/>
      <c r="M256" s="3"/>
      <c r="N256" s="3"/>
      <c r="O256" s="3"/>
      <c r="P256" s="34">
        <f t="shared" si="9"/>
        <v>0</v>
      </c>
      <c r="Q256" s="35"/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/>
      <c r="X256" s="3"/>
      <c r="Y256" s="3">
        <v>0</v>
      </c>
      <c r="Z256" s="3">
        <v>0</v>
      </c>
      <c r="AA256" s="3">
        <v>0</v>
      </c>
      <c r="AB256" s="3"/>
      <c r="AC256" s="36">
        <f t="shared" si="10"/>
        <v>0</v>
      </c>
      <c r="AD256" s="37">
        <f t="shared" si="11"/>
        <v>0</v>
      </c>
      <c r="AE256" s="144"/>
    </row>
    <row r="257" spans="1:31" x14ac:dyDescent="0.25">
      <c r="A257" s="29">
        <v>245</v>
      </c>
      <c r="B257" s="61"/>
      <c r="C257" s="61"/>
      <c r="D257" s="31">
        <v>890480022</v>
      </c>
      <c r="E257" s="31">
        <v>214413244</v>
      </c>
      <c r="F257" s="61" t="s">
        <v>454</v>
      </c>
      <c r="G257" s="33">
        <v>0</v>
      </c>
      <c r="H257" s="33">
        <v>0</v>
      </c>
      <c r="I257" s="3"/>
      <c r="J257" s="3"/>
      <c r="K257" s="3"/>
      <c r="L257" s="3"/>
      <c r="M257" s="3"/>
      <c r="N257" s="3"/>
      <c r="O257" s="3"/>
      <c r="P257" s="34">
        <f t="shared" si="9"/>
        <v>0</v>
      </c>
      <c r="Q257" s="35"/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/>
      <c r="X257" s="3"/>
      <c r="Y257" s="3">
        <v>0</v>
      </c>
      <c r="Z257" s="3">
        <v>0</v>
      </c>
      <c r="AA257" s="3">
        <v>0</v>
      </c>
      <c r="AB257" s="3"/>
      <c r="AC257" s="36">
        <f t="shared" si="10"/>
        <v>0</v>
      </c>
      <c r="AD257" s="37">
        <f t="shared" si="11"/>
        <v>0</v>
      </c>
      <c r="AE257" s="144"/>
    </row>
    <row r="258" spans="1:31" x14ac:dyDescent="0.25">
      <c r="A258" s="38">
        <v>246</v>
      </c>
      <c r="B258" s="61"/>
      <c r="C258" s="61"/>
      <c r="D258" s="31">
        <v>890481295</v>
      </c>
      <c r="E258" s="31">
        <v>214813248</v>
      </c>
      <c r="F258" s="61" t="s">
        <v>455</v>
      </c>
      <c r="G258" s="33">
        <v>0</v>
      </c>
      <c r="H258" s="33">
        <v>0</v>
      </c>
      <c r="I258" s="3"/>
      <c r="J258" s="3"/>
      <c r="K258" s="3"/>
      <c r="L258" s="3"/>
      <c r="M258" s="3"/>
      <c r="N258" s="3"/>
      <c r="O258" s="3"/>
      <c r="P258" s="34">
        <f t="shared" si="9"/>
        <v>0</v>
      </c>
      <c r="Q258" s="35"/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/>
      <c r="X258" s="3"/>
      <c r="Y258" s="3">
        <v>0</v>
      </c>
      <c r="Z258" s="3">
        <v>0</v>
      </c>
      <c r="AA258" s="3">
        <v>0</v>
      </c>
      <c r="AB258" s="3"/>
      <c r="AC258" s="36">
        <f t="shared" si="10"/>
        <v>0</v>
      </c>
      <c r="AD258" s="37">
        <f t="shared" si="11"/>
        <v>0</v>
      </c>
      <c r="AE258" s="144"/>
    </row>
    <row r="259" spans="1:31" x14ac:dyDescent="0.25">
      <c r="A259" s="29">
        <v>247</v>
      </c>
      <c r="B259" s="61"/>
      <c r="C259" s="61"/>
      <c r="D259" s="31">
        <v>806001439</v>
      </c>
      <c r="E259" s="31">
        <v>216813268</v>
      </c>
      <c r="F259" s="61" t="s">
        <v>456</v>
      </c>
      <c r="G259" s="33">
        <v>0</v>
      </c>
      <c r="H259" s="33">
        <v>0</v>
      </c>
      <c r="I259" s="3"/>
      <c r="J259" s="3"/>
      <c r="K259" s="3"/>
      <c r="L259" s="3"/>
      <c r="M259" s="3"/>
      <c r="N259" s="3"/>
      <c r="O259" s="3"/>
      <c r="P259" s="34">
        <f t="shared" si="9"/>
        <v>0</v>
      </c>
      <c r="Q259" s="35"/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/>
      <c r="X259" s="3"/>
      <c r="Y259" s="3">
        <v>0</v>
      </c>
      <c r="Z259" s="3">
        <v>0</v>
      </c>
      <c r="AA259" s="3">
        <v>0</v>
      </c>
      <c r="AB259" s="3"/>
      <c r="AC259" s="36">
        <f t="shared" si="10"/>
        <v>0</v>
      </c>
      <c r="AD259" s="37">
        <f t="shared" si="11"/>
        <v>0</v>
      </c>
      <c r="AE259" s="144"/>
    </row>
    <row r="260" spans="1:31" x14ac:dyDescent="0.25">
      <c r="A260" s="38">
        <v>248</v>
      </c>
      <c r="B260" s="61"/>
      <c r="C260" s="61"/>
      <c r="D260" s="31">
        <v>800255214</v>
      </c>
      <c r="E260" s="31">
        <v>210013300</v>
      </c>
      <c r="F260" s="61" t="s">
        <v>457</v>
      </c>
      <c r="G260" s="33">
        <v>0</v>
      </c>
      <c r="H260" s="33">
        <v>0</v>
      </c>
      <c r="I260" s="3"/>
      <c r="J260" s="3"/>
      <c r="K260" s="3"/>
      <c r="L260" s="3"/>
      <c r="M260" s="3"/>
      <c r="N260" s="3"/>
      <c r="O260" s="3"/>
      <c r="P260" s="34">
        <f t="shared" si="9"/>
        <v>0</v>
      </c>
      <c r="Q260" s="35"/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/>
      <c r="X260" s="3"/>
      <c r="Y260" s="3">
        <v>0</v>
      </c>
      <c r="Z260" s="3">
        <v>0</v>
      </c>
      <c r="AA260" s="3">
        <v>0</v>
      </c>
      <c r="AB260" s="3"/>
      <c r="AC260" s="36">
        <f t="shared" si="10"/>
        <v>0</v>
      </c>
      <c r="AD260" s="37">
        <f t="shared" si="11"/>
        <v>0</v>
      </c>
      <c r="AE260" s="144"/>
    </row>
    <row r="261" spans="1:31" x14ac:dyDescent="0.25">
      <c r="A261" s="29">
        <v>249</v>
      </c>
      <c r="B261" s="61"/>
      <c r="C261" s="61"/>
      <c r="D261" s="31">
        <v>800095514</v>
      </c>
      <c r="E261" s="31">
        <v>213313433</v>
      </c>
      <c r="F261" s="61" t="s">
        <v>458</v>
      </c>
      <c r="G261" s="33">
        <v>0</v>
      </c>
      <c r="H261" s="33">
        <v>0</v>
      </c>
      <c r="I261" s="3"/>
      <c r="J261" s="3"/>
      <c r="K261" s="3"/>
      <c r="L261" s="3"/>
      <c r="M261" s="3"/>
      <c r="N261" s="3"/>
      <c r="O261" s="3"/>
      <c r="P261" s="34">
        <f t="shared" si="9"/>
        <v>0</v>
      </c>
      <c r="Q261" s="35"/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/>
      <c r="X261" s="3"/>
      <c r="Y261" s="3">
        <v>0</v>
      </c>
      <c r="Z261" s="3">
        <v>0</v>
      </c>
      <c r="AA261" s="3">
        <v>0</v>
      </c>
      <c r="AB261" s="3"/>
      <c r="AC261" s="36">
        <f t="shared" si="10"/>
        <v>0</v>
      </c>
      <c r="AD261" s="37">
        <f t="shared" si="11"/>
        <v>0</v>
      </c>
      <c r="AE261" s="144"/>
    </row>
    <row r="262" spans="1:31" x14ac:dyDescent="0.25">
      <c r="A262" s="38">
        <v>250</v>
      </c>
      <c r="B262" s="61"/>
      <c r="C262" s="61"/>
      <c r="D262" s="31">
        <v>800095511</v>
      </c>
      <c r="E262" s="31">
        <v>214013440</v>
      </c>
      <c r="F262" s="61" t="s">
        <v>459</v>
      </c>
      <c r="G262" s="33">
        <v>0</v>
      </c>
      <c r="H262" s="33">
        <v>0</v>
      </c>
      <c r="I262" s="3"/>
      <c r="J262" s="3"/>
      <c r="K262" s="3"/>
      <c r="L262" s="3"/>
      <c r="M262" s="3"/>
      <c r="N262" s="3"/>
      <c r="O262" s="3"/>
      <c r="P262" s="34">
        <f t="shared" si="9"/>
        <v>0</v>
      </c>
      <c r="Q262" s="35"/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/>
      <c r="X262" s="3"/>
      <c r="Y262" s="3">
        <v>0</v>
      </c>
      <c r="Z262" s="3">
        <v>0</v>
      </c>
      <c r="AA262" s="3">
        <v>0</v>
      </c>
      <c r="AB262" s="3"/>
      <c r="AC262" s="36">
        <f t="shared" si="10"/>
        <v>0</v>
      </c>
      <c r="AD262" s="37">
        <f t="shared" si="11"/>
        <v>0</v>
      </c>
      <c r="AE262" s="144"/>
    </row>
    <row r="263" spans="1:31" x14ac:dyDescent="0.25">
      <c r="A263" s="29">
        <v>251</v>
      </c>
      <c r="B263" s="61"/>
      <c r="C263" s="61"/>
      <c r="D263" s="31">
        <v>800095466</v>
      </c>
      <c r="E263" s="31">
        <v>214213442</v>
      </c>
      <c r="F263" s="61" t="s">
        <v>460</v>
      </c>
      <c r="G263" s="33">
        <v>0</v>
      </c>
      <c r="H263" s="33">
        <v>0</v>
      </c>
      <c r="I263" s="3"/>
      <c r="J263" s="3"/>
      <c r="K263" s="3"/>
      <c r="L263" s="3"/>
      <c r="M263" s="3"/>
      <c r="N263" s="3"/>
      <c r="O263" s="3"/>
      <c r="P263" s="34">
        <f t="shared" si="9"/>
        <v>0</v>
      </c>
      <c r="Q263" s="35"/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/>
      <c r="X263" s="3"/>
      <c r="Y263" s="3">
        <v>0</v>
      </c>
      <c r="Z263" s="3">
        <v>0</v>
      </c>
      <c r="AA263" s="3">
        <v>0</v>
      </c>
      <c r="AB263" s="3"/>
      <c r="AC263" s="36">
        <f t="shared" si="10"/>
        <v>0</v>
      </c>
      <c r="AD263" s="37">
        <f t="shared" si="11"/>
        <v>0</v>
      </c>
      <c r="AE263" s="144"/>
    </row>
    <row r="264" spans="1:31" x14ac:dyDescent="0.25">
      <c r="A264" s="38">
        <v>252</v>
      </c>
      <c r="B264" s="61"/>
      <c r="C264" s="61"/>
      <c r="D264" s="31">
        <v>800254722</v>
      </c>
      <c r="E264" s="31">
        <v>215813458</v>
      </c>
      <c r="F264" s="61" t="s">
        <v>461</v>
      </c>
      <c r="G264" s="33">
        <v>0</v>
      </c>
      <c r="H264" s="33">
        <v>0</v>
      </c>
      <c r="I264" s="3"/>
      <c r="J264" s="3"/>
      <c r="K264" s="3"/>
      <c r="L264" s="3"/>
      <c r="M264" s="3"/>
      <c r="N264" s="3"/>
      <c r="O264" s="3"/>
      <c r="P264" s="34">
        <f t="shared" si="9"/>
        <v>0</v>
      </c>
      <c r="Q264" s="35"/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/>
      <c r="X264" s="3"/>
      <c r="Y264" s="3">
        <v>0</v>
      </c>
      <c r="Z264" s="3">
        <v>0</v>
      </c>
      <c r="AA264" s="3">
        <v>0</v>
      </c>
      <c r="AB264" s="3"/>
      <c r="AC264" s="36">
        <f t="shared" si="10"/>
        <v>0</v>
      </c>
      <c r="AD264" s="37">
        <f t="shared" si="11"/>
        <v>0</v>
      </c>
      <c r="AE264" s="144"/>
    </row>
    <row r="265" spans="1:31" x14ac:dyDescent="0.25">
      <c r="A265" s="29">
        <v>253</v>
      </c>
      <c r="B265" s="61"/>
      <c r="C265" s="61"/>
      <c r="D265" s="31">
        <v>890480643</v>
      </c>
      <c r="E265" s="31">
        <v>216813468</v>
      </c>
      <c r="F265" s="61" t="s">
        <v>462</v>
      </c>
      <c r="G265" s="33">
        <v>0</v>
      </c>
      <c r="H265" s="33">
        <v>0</v>
      </c>
      <c r="I265" s="3"/>
      <c r="J265" s="3"/>
      <c r="K265" s="3"/>
      <c r="L265" s="3"/>
      <c r="M265" s="3"/>
      <c r="N265" s="3"/>
      <c r="O265" s="3"/>
      <c r="P265" s="34">
        <f t="shared" si="9"/>
        <v>0</v>
      </c>
      <c r="Q265" s="35"/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/>
      <c r="X265" s="3"/>
      <c r="Y265" s="3">
        <v>0</v>
      </c>
      <c r="Z265" s="3">
        <v>0</v>
      </c>
      <c r="AA265" s="3">
        <v>0</v>
      </c>
      <c r="AB265" s="3"/>
      <c r="AC265" s="36">
        <f t="shared" si="10"/>
        <v>0</v>
      </c>
      <c r="AD265" s="37">
        <f t="shared" si="11"/>
        <v>0</v>
      </c>
      <c r="AE265" s="144"/>
    </row>
    <row r="266" spans="1:31" x14ac:dyDescent="0.25">
      <c r="A266" s="38">
        <v>254</v>
      </c>
      <c r="B266" s="61"/>
      <c r="C266" s="61"/>
      <c r="D266" s="31">
        <v>890480431</v>
      </c>
      <c r="E266" s="31">
        <v>217313473</v>
      </c>
      <c r="F266" s="61" t="s">
        <v>463</v>
      </c>
      <c r="G266" s="33">
        <v>0</v>
      </c>
      <c r="H266" s="33">
        <v>0</v>
      </c>
      <c r="I266" s="3"/>
      <c r="J266" s="3"/>
      <c r="K266" s="3"/>
      <c r="L266" s="3"/>
      <c r="M266" s="3"/>
      <c r="N266" s="3"/>
      <c r="O266" s="3"/>
      <c r="P266" s="34">
        <f t="shared" si="9"/>
        <v>0</v>
      </c>
      <c r="Q266" s="35"/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/>
      <c r="X266" s="3"/>
      <c r="Y266" s="3">
        <v>0</v>
      </c>
      <c r="Z266" s="3">
        <v>0</v>
      </c>
      <c r="AA266" s="3">
        <v>0</v>
      </c>
      <c r="AB266" s="3"/>
      <c r="AC266" s="36">
        <f t="shared" si="10"/>
        <v>0</v>
      </c>
      <c r="AD266" s="37">
        <f t="shared" si="11"/>
        <v>0</v>
      </c>
      <c r="AE266" s="144"/>
    </row>
    <row r="267" spans="1:31" x14ac:dyDescent="0.25">
      <c r="A267" s="29">
        <v>255</v>
      </c>
      <c r="B267" s="61"/>
      <c r="C267" s="61"/>
      <c r="D267" s="31">
        <v>900192833</v>
      </c>
      <c r="E267" s="31">
        <v>923271489</v>
      </c>
      <c r="F267" s="61" t="s">
        <v>464</v>
      </c>
      <c r="G267" s="33">
        <v>0</v>
      </c>
      <c r="H267" s="33">
        <v>0</v>
      </c>
      <c r="I267" s="3"/>
      <c r="J267" s="3"/>
      <c r="K267" s="3"/>
      <c r="L267" s="3"/>
      <c r="M267" s="3"/>
      <c r="N267" s="3"/>
      <c r="O267" s="3"/>
      <c r="P267" s="34">
        <f t="shared" si="9"/>
        <v>0</v>
      </c>
      <c r="Q267" s="35"/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/>
      <c r="X267" s="3"/>
      <c r="Y267" s="3">
        <v>0</v>
      </c>
      <c r="Z267" s="3">
        <v>0</v>
      </c>
      <c r="AA267" s="3">
        <v>0</v>
      </c>
      <c r="AB267" s="3"/>
      <c r="AC267" s="36">
        <f t="shared" si="10"/>
        <v>0</v>
      </c>
      <c r="AD267" s="37">
        <f t="shared" si="11"/>
        <v>0</v>
      </c>
      <c r="AE267" s="144"/>
    </row>
    <row r="268" spans="1:31" x14ac:dyDescent="0.25">
      <c r="A268" s="38">
        <v>256</v>
      </c>
      <c r="B268" s="61"/>
      <c r="C268" s="61"/>
      <c r="D268" s="31">
        <v>800042974</v>
      </c>
      <c r="E268" s="31">
        <v>214913549</v>
      </c>
      <c r="F268" s="61" t="s">
        <v>465</v>
      </c>
      <c r="G268" s="33">
        <v>0</v>
      </c>
      <c r="H268" s="33">
        <v>0</v>
      </c>
      <c r="I268" s="3"/>
      <c r="J268" s="3"/>
      <c r="K268" s="3"/>
      <c r="L268" s="3"/>
      <c r="M268" s="3"/>
      <c r="N268" s="3"/>
      <c r="O268" s="3"/>
      <c r="P268" s="34">
        <f t="shared" si="9"/>
        <v>0</v>
      </c>
      <c r="Q268" s="35"/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/>
      <c r="X268" s="3"/>
      <c r="Y268" s="3">
        <v>0</v>
      </c>
      <c r="Z268" s="3">
        <v>0</v>
      </c>
      <c r="AA268" s="3">
        <v>0</v>
      </c>
      <c r="AB268" s="3"/>
      <c r="AC268" s="36">
        <f t="shared" si="10"/>
        <v>0</v>
      </c>
      <c r="AD268" s="37">
        <f t="shared" si="11"/>
        <v>0</v>
      </c>
      <c r="AE268" s="144"/>
    </row>
    <row r="269" spans="1:31" x14ac:dyDescent="0.25">
      <c r="A269" s="29">
        <v>257</v>
      </c>
      <c r="B269" s="61"/>
      <c r="C269" s="61"/>
      <c r="D269" s="31">
        <v>806001274</v>
      </c>
      <c r="E269" s="31">
        <v>218013580</v>
      </c>
      <c r="F269" s="61" t="s">
        <v>466</v>
      </c>
      <c r="G269" s="33">
        <v>0</v>
      </c>
      <c r="H269" s="33">
        <v>0</v>
      </c>
      <c r="I269" s="3"/>
      <c r="J269" s="3"/>
      <c r="K269" s="3"/>
      <c r="L269" s="3"/>
      <c r="M269" s="3"/>
      <c r="N269" s="3"/>
      <c r="O269" s="3"/>
      <c r="P269" s="34">
        <f t="shared" si="9"/>
        <v>0</v>
      </c>
      <c r="Q269" s="35"/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/>
      <c r="X269" s="3"/>
      <c r="Y269" s="3">
        <v>0</v>
      </c>
      <c r="Z269" s="3">
        <v>0</v>
      </c>
      <c r="AA269" s="3">
        <v>0</v>
      </c>
      <c r="AB269" s="3"/>
      <c r="AC269" s="36">
        <f t="shared" si="10"/>
        <v>0</v>
      </c>
      <c r="AD269" s="37">
        <f t="shared" si="11"/>
        <v>0</v>
      </c>
      <c r="AE269" s="144"/>
    </row>
    <row r="270" spans="1:31" x14ac:dyDescent="0.25">
      <c r="A270" s="38">
        <v>258</v>
      </c>
      <c r="B270" s="61"/>
      <c r="C270" s="61"/>
      <c r="D270" s="31">
        <v>890481447</v>
      </c>
      <c r="E270" s="31">
        <v>210013600</v>
      </c>
      <c r="F270" s="61" t="s">
        <v>467</v>
      </c>
      <c r="G270" s="33">
        <v>0</v>
      </c>
      <c r="H270" s="33">
        <v>0</v>
      </c>
      <c r="I270" s="3"/>
      <c r="J270" s="3"/>
      <c r="K270" s="3"/>
      <c r="L270" s="3"/>
      <c r="M270" s="3"/>
      <c r="N270" s="3"/>
      <c r="O270" s="3"/>
      <c r="P270" s="34">
        <f t="shared" ref="P270:P333" si="12">SUM(G270:N270)</f>
        <v>0</v>
      </c>
      <c r="Q270" s="35"/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/>
      <c r="X270" s="3"/>
      <c r="Y270" s="3">
        <v>0</v>
      </c>
      <c r="Z270" s="3">
        <v>0</v>
      </c>
      <c r="AA270" s="3">
        <v>0</v>
      </c>
      <c r="AB270" s="3"/>
      <c r="AC270" s="36">
        <f t="shared" ref="AC270:AC333" si="13">SUM(R270:AA270)</f>
        <v>0</v>
      </c>
      <c r="AD270" s="37">
        <f t="shared" si="11"/>
        <v>0</v>
      </c>
      <c r="AE270" s="144"/>
    </row>
    <row r="271" spans="1:31" x14ac:dyDescent="0.25">
      <c r="A271" s="29">
        <v>259</v>
      </c>
      <c r="B271" s="61"/>
      <c r="C271" s="61"/>
      <c r="D271" s="31">
        <v>806001278</v>
      </c>
      <c r="E271" s="31">
        <v>212013620</v>
      </c>
      <c r="F271" s="61" t="s">
        <v>468</v>
      </c>
      <c r="G271" s="33">
        <v>0</v>
      </c>
      <c r="H271" s="33">
        <v>0</v>
      </c>
      <c r="I271" s="3"/>
      <c r="J271" s="3"/>
      <c r="K271" s="3"/>
      <c r="L271" s="3"/>
      <c r="M271" s="3"/>
      <c r="N271" s="3"/>
      <c r="O271" s="3"/>
      <c r="P271" s="34">
        <f t="shared" si="12"/>
        <v>0</v>
      </c>
      <c r="Q271" s="35"/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/>
      <c r="X271" s="3"/>
      <c r="Y271" s="3">
        <v>0</v>
      </c>
      <c r="Z271" s="3">
        <v>0</v>
      </c>
      <c r="AA271" s="3">
        <v>0</v>
      </c>
      <c r="AB271" s="3"/>
      <c r="AC271" s="36">
        <f t="shared" si="13"/>
        <v>0</v>
      </c>
      <c r="AD271" s="37">
        <f t="shared" ref="AD271:AD334" si="14">+P271-Q271+AB271-AC271</f>
        <v>0</v>
      </c>
      <c r="AE271" s="144"/>
    </row>
    <row r="272" spans="1:31" x14ac:dyDescent="0.25">
      <c r="A272" s="38">
        <v>260</v>
      </c>
      <c r="B272" s="61"/>
      <c r="C272" s="61"/>
      <c r="D272" s="31">
        <v>890481310</v>
      </c>
      <c r="E272" s="31">
        <v>214713647</v>
      </c>
      <c r="F272" s="61" t="s">
        <v>469</v>
      </c>
      <c r="G272" s="33">
        <v>0</v>
      </c>
      <c r="H272" s="33">
        <v>0</v>
      </c>
      <c r="I272" s="3"/>
      <c r="J272" s="3"/>
      <c r="K272" s="3"/>
      <c r="L272" s="3"/>
      <c r="M272" s="3"/>
      <c r="N272" s="3"/>
      <c r="O272" s="3"/>
      <c r="P272" s="34">
        <f t="shared" si="12"/>
        <v>0</v>
      </c>
      <c r="Q272" s="35"/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/>
      <c r="X272" s="3"/>
      <c r="Y272" s="3">
        <v>0</v>
      </c>
      <c r="Z272" s="3">
        <v>0</v>
      </c>
      <c r="AA272" s="3">
        <v>0</v>
      </c>
      <c r="AB272" s="3"/>
      <c r="AC272" s="36">
        <f t="shared" si="13"/>
        <v>0</v>
      </c>
      <c r="AD272" s="37">
        <f t="shared" si="14"/>
        <v>0</v>
      </c>
      <c r="AE272" s="144"/>
    </row>
    <row r="273" spans="1:31" x14ac:dyDescent="0.25">
      <c r="A273" s="29">
        <v>261</v>
      </c>
      <c r="B273" s="61"/>
      <c r="C273" s="61"/>
      <c r="D273" s="31">
        <v>800037166</v>
      </c>
      <c r="E273" s="31">
        <v>215013650</v>
      </c>
      <c r="F273" s="61" t="s">
        <v>470</v>
      </c>
      <c r="G273" s="33">
        <v>0</v>
      </c>
      <c r="H273" s="33">
        <v>0</v>
      </c>
      <c r="I273" s="3"/>
      <c r="J273" s="3"/>
      <c r="K273" s="3"/>
      <c r="L273" s="3"/>
      <c r="M273" s="3"/>
      <c r="N273" s="3"/>
      <c r="O273" s="3"/>
      <c r="P273" s="34">
        <f t="shared" si="12"/>
        <v>0</v>
      </c>
      <c r="Q273" s="35"/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/>
      <c r="X273" s="3"/>
      <c r="Y273" s="3">
        <v>0</v>
      </c>
      <c r="Z273" s="3">
        <v>0</v>
      </c>
      <c r="AA273" s="3">
        <v>0</v>
      </c>
      <c r="AB273" s="3"/>
      <c r="AC273" s="36">
        <f t="shared" si="13"/>
        <v>0</v>
      </c>
      <c r="AD273" s="37">
        <f t="shared" si="14"/>
        <v>0</v>
      </c>
      <c r="AE273" s="144"/>
    </row>
    <row r="274" spans="1:31" x14ac:dyDescent="0.25">
      <c r="A274" s="38">
        <v>262</v>
      </c>
      <c r="B274" s="61"/>
      <c r="C274" s="61"/>
      <c r="D274" s="31">
        <v>800026685</v>
      </c>
      <c r="E274" s="31">
        <v>215413654</v>
      </c>
      <c r="F274" s="61" t="s">
        <v>471</v>
      </c>
      <c r="G274" s="33">
        <v>0</v>
      </c>
      <c r="H274" s="33">
        <v>0</v>
      </c>
      <c r="I274" s="3"/>
      <c r="J274" s="3"/>
      <c r="K274" s="3"/>
      <c r="L274" s="3"/>
      <c r="M274" s="3"/>
      <c r="N274" s="3"/>
      <c r="O274" s="3"/>
      <c r="P274" s="34">
        <f t="shared" si="12"/>
        <v>0</v>
      </c>
      <c r="Q274" s="35"/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/>
      <c r="X274" s="3"/>
      <c r="Y274" s="3">
        <v>0</v>
      </c>
      <c r="Z274" s="3">
        <v>0</v>
      </c>
      <c r="AA274" s="3">
        <v>0</v>
      </c>
      <c r="AB274" s="3"/>
      <c r="AC274" s="36">
        <f t="shared" si="13"/>
        <v>0</v>
      </c>
      <c r="AD274" s="37">
        <f t="shared" si="14"/>
        <v>0</v>
      </c>
      <c r="AE274" s="144"/>
    </row>
    <row r="275" spans="1:31" x14ac:dyDescent="0.25">
      <c r="A275" s="29">
        <v>263</v>
      </c>
      <c r="B275" s="61"/>
      <c r="C275" s="61"/>
      <c r="D275" s="31">
        <v>806003884</v>
      </c>
      <c r="E275" s="31">
        <v>215513655</v>
      </c>
      <c r="F275" s="61" t="s">
        <v>472</v>
      </c>
      <c r="G275" s="33">
        <v>0</v>
      </c>
      <c r="H275" s="33">
        <v>0</v>
      </c>
      <c r="I275" s="3"/>
      <c r="J275" s="3"/>
      <c r="K275" s="3"/>
      <c r="L275" s="3"/>
      <c r="M275" s="3"/>
      <c r="N275" s="3"/>
      <c r="O275" s="3"/>
      <c r="P275" s="34">
        <f t="shared" si="12"/>
        <v>0</v>
      </c>
      <c r="Q275" s="35"/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/>
      <c r="X275" s="3"/>
      <c r="Y275" s="3">
        <v>0</v>
      </c>
      <c r="Z275" s="3">
        <v>0</v>
      </c>
      <c r="AA275" s="3">
        <v>0</v>
      </c>
      <c r="AB275" s="3"/>
      <c r="AC275" s="36">
        <f t="shared" si="13"/>
        <v>0</v>
      </c>
      <c r="AD275" s="37">
        <f t="shared" si="14"/>
        <v>0</v>
      </c>
      <c r="AE275" s="144"/>
    </row>
    <row r="276" spans="1:31" x14ac:dyDescent="0.25">
      <c r="A276" s="38">
        <v>264</v>
      </c>
      <c r="B276" s="61"/>
      <c r="C276" s="61"/>
      <c r="D276" s="31">
        <v>800037175</v>
      </c>
      <c r="E276" s="31">
        <v>215713657</v>
      </c>
      <c r="F276" s="61" t="s">
        <v>473</v>
      </c>
      <c r="G276" s="33">
        <v>0</v>
      </c>
      <c r="H276" s="33">
        <v>0</v>
      </c>
      <c r="I276" s="3"/>
      <c r="J276" s="3"/>
      <c r="K276" s="3"/>
      <c r="L276" s="3"/>
      <c r="M276" s="3"/>
      <c r="N276" s="3"/>
      <c r="O276" s="3"/>
      <c r="P276" s="34">
        <f t="shared" si="12"/>
        <v>0</v>
      </c>
      <c r="Q276" s="35"/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/>
      <c r="X276" s="3"/>
      <c r="Y276" s="3">
        <v>0</v>
      </c>
      <c r="Z276" s="3">
        <v>0</v>
      </c>
      <c r="AA276" s="3">
        <v>0</v>
      </c>
      <c r="AB276" s="3"/>
      <c r="AC276" s="36">
        <f t="shared" si="13"/>
        <v>0</v>
      </c>
      <c r="AD276" s="37">
        <f t="shared" si="14"/>
        <v>0</v>
      </c>
      <c r="AE276" s="144"/>
    </row>
    <row r="277" spans="1:31" x14ac:dyDescent="0.25">
      <c r="A277" s="29">
        <v>265</v>
      </c>
      <c r="B277" s="61"/>
      <c r="C277" s="61"/>
      <c r="D277" s="31">
        <v>800043486</v>
      </c>
      <c r="E277" s="31">
        <v>216713667</v>
      </c>
      <c r="F277" s="61" t="s">
        <v>474</v>
      </c>
      <c r="G277" s="33">
        <v>0</v>
      </c>
      <c r="H277" s="33">
        <v>0</v>
      </c>
      <c r="I277" s="3"/>
      <c r="J277" s="3"/>
      <c r="K277" s="3"/>
      <c r="L277" s="3"/>
      <c r="M277" s="3"/>
      <c r="N277" s="3"/>
      <c r="O277" s="3"/>
      <c r="P277" s="34">
        <f t="shared" si="12"/>
        <v>0</v>
      </c>
      <c r="Q277" s="35"/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/>
      <c r="X277" s="3"/>
      <c r="Y277" s="3">
        <v>0</v>
      </c>
      <c r="Z277" s="3">
        <v>0</v>
      </c>
      <c r="AA277" s="3">
        <v>0</v>
      </c>
      <c r="AB277" s="3"/>
      <c r="AC277" s="36">
        <f t="shared" si="13"/>
        <v>0</v>
      </c>
      <c r="AD277" s="37">
        <f t="shared" si="14"/>
        <v>0</v>
      </c>
      <c r="AE277" s="144"/>
    </row>
    <row r="278" spans="1:31" x14ac:dyDescent="0.25">
      <c r="A278" s="38">
        <v>266</v>
      </c>
      <c r="B278" s="61"/>
      <c r="C278" s="61"/>
      <c r="D278" s="31">
        <v>890480203</v>
      </c>
      <c r="E278" s="31">
        <v>217013670</v>
      </c>
      <c r="F278" s="61" t="s">
        <v>475</v>
      </c>
      <c r="G278" s="33">
        <v>0</v>
      </c>
      <c r="H278" s="33">
        <v>0</v>
      </c>
      <c r="I278" s="3"/>
      <c r="J278" s="3"/>
      <c r="K278" s="3"/>
      <c r="L278" s="3"/>
      <c r="M278" s="3"/>
      <c r="N278" s="3"/>
      <c r="O278" s="3"/>
      <c r="P278" s="34">
        <f t="shared" si="12"/>
        <v>0</v>
      </c>
      <c r="Q278" s="35"/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/>
      <c r="X278" s="3"/>
      <c r="Y278" s="3">
        <v>0</v>
      </c>
      <c r="Z278" s="3">
        <v>0</v>
      </c>
      <c r="AA278" s="3">
        <v>0</v>
      </c>
      <c r="AB278" s="3"/>
      <c r="AC278" s="36">
        <f t="shared" si="13"/>
        <v>0</v>
      </c>
      <c r="AD278" s="37">
        <f t="shared" si="14"/>
        <v>0</v>
      </c>
      <c r="AE278" s="144"/>
    </row>
    <row r="279" spans="1:31" x14ac:dyDescent="0.25">
      <c r="A279" s="29">
        <v>267</v>
      </c>
      <c r="B279" s="61"/>
      <c r="C279" s="61"/>
      <c r="D279" s="31">
        <v>890480069</v>
      </c>
      <c r="E279" s="31">
        <v>217313673</v>
      </c>
      <c r="F279" s="61" t="s">
        <v>476</v>
      </c>
      <c r="G279" s="33">
        <v>0</v>
      </c>
      <c r="H279" s="33">
        <v>0</v>
      </c>
      <c r="I279" s="3"/>
      <c r="J279" s="3"/>
      <c r="K279" s="3"/>
      <c r="L279" s="3"/>
      <c r="M279" s="3"/>
      <c r="N279" s="3"/>
      <c r="O279" s="3"/>
      <c r="P279" s="34">
        <f t="shared" si="12"/>
        <v>0</v>
      </c>
      <c r="Q279" s="35"/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/>
      <c r="X279" s="3"/>
      <c r="Y279" s="3">
        <v>0</v>
      </c>
      <c r="Z279" s="3">
        <v>0</v>
      </c>
      <c r="AA279" s="3">
        <v>0</v>
      </c>
      <c r="AB279" s="3"/>
      <c r="AC279" s="36">
        <f t="shared" si="13"/>
        <v>0</v>
      </c>
      <c r="AD279" s="37">
        <f t="shared" si="14"/>
        <v>0</v>
      </c>
      <c r="AE279" s="144"/>
    </row>
    <row r="280" spans="1:31" x14ac:dyDescent="0.25">
      <c r="A280" s="38">
        <v>268</v>
      </c>
      <c r="B280" s="61"/>
      <c r="C280" s="61"/>
      <c r="D280" s="31">
        <v>890481343</v>
      </c>
      <c r="E280" s="31">
        <v>218313683</v>
      </c>
      <c r="F280" s="61" t="s">
        <v>477</v>
      </c>
      <c r="G280" s="33">
        <v>0</v>
      </c>
      <c r="H280" s="33">
        <v>0</v>
      </c>
      <c r="I280" s="3"/>
      <c r="J280" s="3"/>
      <c r="K280" s="3"/>
      <c r="L280" s="3"/>
      <c r="M280" s="3"/>
      <c r="N280" s="3"/>
      <c r="O280" s="3"/>
      <c r="P280" s="34">
        <f t="shared" si="12"/>
        <v>0</v>
      </c>
      <c r="Q280" s="35"/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/>
      <c r="X280" s="3"/>
      <c r="Y280" s="3">
        <v>0</v>
      </c>
      <c r="Z280" s="3">
        <v>0</v>
      </c>
      <c r="AA280" s="3">
        <v>0</v>
      </c>
      <c r="AB280" s="3"/>
      <c r="AC280" s="36">
        <f t="shared" si="13"/>
        <v>0</v>
      </c>
      <c r="AD280" s="37">
        <f t="shared" si="14"/>
        <v>0</v>
      </c>
      <c r="AE280" s="144"/>
    </row>
    <row r="281" spans="1:31" x14ac:dyDescent="0.25">
      <c r="A281" s="29">
        <v>269</v>
      </c>
      <c r="B281" s="61"/>
      <c r="C281" s="61"/>
      <c r="D281" s="31">
        <v>800049017</v>
      </c>
      <c r="E281" s="31">
        <v>218813688</v>
      </c>
      <c r="F281" s="61" t="s">
        <v>478</v>
      </c>
      <c r="G281" s="33">
        <v>0</v>
      </c>
      <c r="H281" s="33">
        <v>0</v>
      </c>
      <c r="I281" s="3"/>
      <c r="J281" s="3"/>
      <c r="K281" s="3"/>
      <c r="L281" s="3"/>
      <c r="M281" s="3"/>
      <c r="N281" s="3"/>
      <c r="O281" s="3"/>
      <c r="P281" s="34">
        <f t="shared" si="12"/>
        <v>0</v>
      </c>
      <c r="Q281" s="35"/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/>
      <c r="X281" s="3"/>
      <c r="Y281" s="3">
        <v>0</v>
      </c>
      <c r="Z281" s="3">
        <v>0</v>
      </c>
      <c r="AA281" s="3">
        <v>0</v>
      </c>
      <c r="AB281" s="3"/>
      <c r="AC281" s="36">
        <f t="shared" si="13"/>
        <v>0</v>
      </c>
      <c r="AD281" s="37">
        <f t="shared" si="14"/>
        <v>0</v>
      </c>
      <c r="AE281" s="144"/>
    </row>
    <row r="282" spans="1:31" x14ac:dyDescent="0.25">
      <c r="A282" s="38">
        <v>270</v>
      </c>
      <c r="B282" s="61"/>
      <c r="C282" s="61"/>
      <c r="D282" s="31">
        <v>890480006</v>
      </c>
      <c r="E282" s="31">
        <v>214413744</v>
      </c>
      <c r="F282" s="61" t="s">
        <v>479</v>
      </c>
      <c r="G282" s="33">
        <v>0</v>
      </c>
      <c r="H282" s="33">
        <v>0</v>
      </c>
      <c r="I282" s="3"/>
      <c r="J282" s="3"/>
      <c r="K282" s="3"/>
      <c r="L282" s="3"/>
      <c r="M282" s="3"/>
      <c r="N282" s="3"/>
      <c r="O282" s="3"/>
      <c r="P282" s="34">
        <f t="shared" si="12"/>
        <v>0</v>
      </c>
      <c r="Q282" s="35"/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/>
      <c r="X282" s="3"/>
      <c r="Y282" s="3">
        <v>0</v>
      </c>
      <c r="Z282" s="3">
        <v>0</v>
      </c>
      <c r="AA282" s="3">
        <v>0</v>
      </c>
      <c r="AB282" s="3"/>
      <c r="AC282" s="36">
        <f t="shared" si="13"/>
        <v>0</v>
      </c>
      <c r="AD282" s="37">
        <f t="shared" si="14"/>
        <v>0</v>
      </c>
      <c r="AE282" s="144"/>
    </row>
    <row r="283" spans="1:31" x14ac:dyDescent="0.25">
      <c r="A283" s="29">
        <v>271</v>
      </c>
      <c r="B283" s="61"/>
      <c r="C283" s="61"/>
      <c r="D283" s="31">
        <v>800035677</v>
      </c>
      <c r="E283" s="31">
        <v>216013760</v>
      </c>
      <c r="F283" s="61" t="s">
        <v>480</v>
      </c>
      <c r="G283" s="33">
        <v>0</v>
      </c>
      <c r="H283" s="33">
        <v>0</v>
      </c>
      <c r="I283" s="3"/>
      <c r="J283" s="3"/>
      <c r="K283" s="3"/>
      <c r="L283" s="3"/>
      <c r="M283" s="3"/>
      <c r="N283" s="3"/>
      <c r="O283" s="3"/>
      <c r="P283" s="34">
        <f t="shared" si="12"/>
        <v>0</v>
      </c>
      <c r="Q283" s="35"/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/>
      <c r="X283" s="3"/>
      <c r="Y283" s="3">
        <v>0</v>
      </c>
      <c r="Z283" s="3">
        <v>0</v>
      </c>
      <c r="AA283" s="3">
        <v>0</v>
      </c>
      <c r="AB283" s="3"/>
      <c r="AC283" s="36">
        <f t="shared" si="13"/>
        <v>0</v>
      </c>
      <c r="AD283" s="37">
        <f t="shared" si="14"/>
        <v>0</v>
      </c>
      <c r="AE283" s="144"/>
    </row>
    <row r="284" spans="1:31" x14ac:dyDescent="0.25">
      <c r="A284" s="38">
        <v>272</v>
      </c>
      <c r="B284" s="61"/>
      <c r="C284" s="61"/>
      <c r="D284" s="31">
        <v>800095530</v>
      </c>
      <c r="E284" s="31">
        <v>218013780</v>
      </c>
      <c r="F284" s="61" t="s">
        <v>481</v>
      </c>
      <c r="G284" s="33">
        <v>0</v>
      </c>
      <c r="H284" s="33">
        <v>0</v>
      </c>
      <c r="I284" s="3"/>
      <c r="J284" s="3"/>
      <c r="K284" s="3"/>
      <c r="L284" s="3"/>
      <c r="M284" s="3"/>
      <c r="N284" s="3"/>
      <c r="O284" s="3"/>
      <c r="P284" s="34">
        <f t="shared" si="12"/>
        <v>0</v>
      </c>
      <c r="Q284" s="35"/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/>
      <c r="X284" s="3"/>
      <c r="Y284" s="3">
        <v>0</v>
      </c>
      <c r="Z284" s="3">
        <v>0</v>
      </c>
      <c r="AA284" s="3">
        <v>0</v>
      </c>
      <c r="AB284" s="3"/>
      <c r="AC284" s="36">
        <f t="shared" si="13"/>
        <v>0</v>
      </c>
      <c r="AD284" s="37">
        <f t="shared" si="14"/>
        <v>0</v>
      </c>
      <c r="AE284" s="144"/>
    </row>
    <row r="285" spans="1:31" x14ac:dyDescent="0.25">
      <c r="A285" s="29">
        <v>273</v>
      </c>
      <c r="B285" s="61"/>
      <c r="C285" s="61"/>
      <c r="D285" s="31">
        <v>800255213</v>
      </c>
      <c r="E285" s="31">
        <v>211013810</v>
      </c>
      <c r="F285" s="61" t="s">
        <v>482</v>
      </c>
      <c r="G285" s="33">
        <v>0</v>
      </c>
      <c r="H285" s="33">
        <v>0</v>
      </c>
      <c r="I285" s="3"/>
      <c r="J285" s="3"/>
      <c r="K285" s="3"/>
      <c r="L285" s="3"/>
      <c r="M285" s="3"/>
      <c r="N285" s="3"/>
      <c r="O285" s="3"/>
      <c r="P285" s="34">
        <f t="shared" si="12"/>
        <v>0</v>
      </c>
      <c r="Q285" s="35"/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/>
      <c r="X285" s="3"/>
      <c r="Y285" s="3">
        <v>0</v>
      </c>
      <c r="Z285" s="3">
        <v>0</v>
      </c>
      <c r="AA285" s="3">
        <v>0</v>
      </c>
      <c r="AB285" s="3"/>
      <c r="AC285" s="36">
        <f t="shared" si="13"/>
        <v>0</v>
      </c>
      <c r="AD285" s="37">
        <f t="shared" si="14"/>
        <v>0</v>
      </c>
      <c r="AE285" s="144"/>
    </row>
    <row r="286" spans="1:31" x14ac:dyDescent="0.25">
      <c r="A286" s="38">
        <v>274</v>
      </c>
      <c r="B286" s="61"/>
      <c r="C286" s="61"/>
      <c r="D286" s="31">
        <v>890481149</v>
      </c>
      <c r="E286" s="31">
        <v>213613836</v>
      </c>
      <c r="F286" s="61" t="s">
        <v>483</v>
      </c>
      <c r="G286" s="33">
        <v>0</v>
      </c>
      <c r="H286" s="33">
        <v>0</v>
      </c>
      <c r="I286" s="3"/>
      <c r="J286" s="3"/>
      <c r="K286" s="3"/>
      <c r="L286" s="3"/>
      <c r="M286" s="3"/>
      <c r="N286" s="3"/>
      <c r="O286" s="3"/>
      <c r="P286" s="34">
        <f t="shared" si="12"/>
        <v>0</v>
      </c>
      <c r="Q286" s="35"/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/>
      <c r="X286" s="3"/>
      <c r="Y286" s="3">
        <v>0</v>
      </c>
      <c r="Z286" s="3">
        <v>0</v>
      </c>
      <c r="AA286" s="3">
        <v>0</v>
      </c>
      <c r="AB286" s="3"/>
      <c r="AC286" s="36">
        <f t="shared" si="13"/>
        <v>0</v>
      </c>
      <c r="AD286" s="37">
        <f t="shared" si="14"/>
        <v>0</v>
      </c>
      <c r="AE286" s="144"/>
    </row>
    <row r="287" spans="1:31" x14ac:dyDescent="0.25">
      <c r="A287" s="29">
        <v>275</v>
      </c>
      <c r="B287" s="61"/>
      <c r="C287" s="61"/>
      <c r="D287" s="31">
        <v>890481324</v>
      </c>
      <c r="E287" s="31">
        <v>213813838</v>
      </c>
      <c r="F287" s="61" t="s">
        <v>484</v>
      </c>
      <c r="G287" s="33">
        <v>0</v>
      </c>
      <c r="H287" s="33">
        <v>0</v>
      </c>
      <c r="I287" s="3"/>
      <c r="J287" s="3"/>
      <c r="K287" s="3"/>
      <c r="L287" s="3"/>
      <c r="M287" s="3"/>
      <c r="N287" s="3"/>
      <c r="O287" s="3"/>
      <c r="P287" s="34">
        <f t="shared" si="12"/>
        <v>0</v>
      </c>
      <c r="Q287" s="35"/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/>
      <c r="X287" s="3"/>
      <c r="Y287" s="3">
        <v>0</v>
      </c>
      <c r="Z287" s="3">
        <v>0</v>
      </c>
      <c r="AA287" s="3">
        <v>0</v>
      </c>
      <c r="AB287" s="3"/>
      <c r="AC287" s="36">
        <f t="shared" si="13"/>
        <v>0</v>
      </c>
      <c r="AD287" s="37">
        <f t="shared" si="14"/>
        <v>0</v>
      </c>
      <c r="AE287" s="144"/>
    </row>
    <row r="288" spans="1:31" x14ac:dyDescent="0.25">
      <c r="A288" s="38">
        <v>276</v>
      </c>
      <c r="B288" s="61"/>
      <c r="C288" s="61"/>
      <c r="D288" s="31">
        <v>890481192</v>
      </c>
      <c r="E288" s="31">
        <v>217313873</v>
      </c>
      <c r="F288" s="61" t="s">
        <v>485</v>
      </c>
      <c r="G288" s="33">
        <v>0</v>
      </c>
      <c r="H288" s="33">
        <v>0</v>
      </c>
      <c r="I288" s="3"/>
      <c r="J288" s="3"/>
      <c r="K288" s="3"/>
      <c r="L288" s="3"/>
      <c r="M288" s="3"/>
      <c r="N288" s="3"/>
      <c r="O288" s="3"/>
      <c r="P288" s="34">
        <f t="shared" si="12"/>
        <v>0</v>
      </c>
      <c r="Q288" s="35"/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/>
      <c r="X288" s="3"/>
      <c r="Y288" s="3">
        <v>0</v>
      </c>
      <c r="Z288" s="3">
        <v>0</v>
      </c>
      <c r="AA288" s="3">
        <v>0</v>
      </c>
      <c r="AB288" s="3"/>
      <c r="AC288" s="36">
        <f t="shared" si="13"/>
        <v>0</v>
      </c>
      <c r="AD288" s="37">
        <f t="shared" si="14"/>
        <v>0</v>
      </c>
      <c r="AE288" s="144"/>
    </row>
    <row r="289" spans="1:31" x14ac:dyDescent="0.25">
      <c r="A289" s="29">
        <v>277</v>
      </c>
      <c r="B289" s="61"/>
      <c r="C289" s="61"/>
      <c r="D289" s="31">
        <v>890481177</v>
      </c>
      <c r="E289" s="31">
        <v>219413894</v>
      </c>
      <c r="F289" s="61" t="s">
        <v>486</v>
      </c>
      <c r="G289" s="33">
        <v>0</v>
      </c>
      <c r="H289" s="33">
        <v>0</v>
      </c>
      <c r="I289" s="3"/>
      <c r="J289" s="3"/>
      <c r="K289" s="3"/>
      <c r="L289" s="3"/>
      <c r="M289" s="3"/>
      <c r="N289" s="3"/>
      <c r="O289" s="3"/>
      <c r="P289" s="34">
        <f t="shared" si="12"/>
        <v>0</v>
      </c>
      <c r="Q289" s="35"/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/>
      <c r="X289" s="3"/>
      <c r="Y289" s="3">
        <v>0</v>
      </c>
      <c r="Z289" s="3">
        <v>0</v>
      </c>
      <c r="AA289" s="3">
        <v>0</v>
      </c>
      <c r="AB289" s="3"/>
      <c r="AC289" s="36">
        <f t="shared" si="13"/>
        <v>0</v>
      </c>
      <c r="AD289" s="37">
        <f t="shared" si="14"/>
        <v>0</v>
      </c>
      <c r="AE289" s="144"/>
    </row>
    <row r="290" spans="1:31" x14ac:dyDescent="0.25">
      <c r="A290" s="38">
        <v>278</v>
      </c>
      <c r="B290" s="61"/>
      <c r="C290" s="61"/>
      <c r="D290" s="31">
        <v>891801281</v>
      </c>
      <c r="E290" s="31">
        <v>212215022</v>
      </c>
      <c r="F290" s="61" t="s">
        <v>487</v>
      </c>
      <c r="G290" s="33">
        <v>0</v>
      </c>
      <c r="H290" s="33">
        <v>0</v>
      </c>
      <c r="I290" s="3"/>
      <c r="J290" s="3"/>
      <c r="K290" s="3"/>
      <c r="L290" s="3"/>
      <c r="M290" s="3"/>
      <c r="N290" s="3"/>
      <c r="O290" s="3"/>
      <c r="P290" s="34">
        <f t="shared" si="12"/>
        <v>0</v>
      </c>
      <c r="Q290" s="35"/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/>
      <c r="X290" s="3"/>
      <c r="Y290" s="3">
        <v>0</v>
      </c>
      <c r="Z290" s="3">
        <v>0</v>
      </c>
      <c r="AA290" s="3">
        <v>0</v>
      </c>
      <c r="AB290" s="3"/>
      <c r="AC290" s="36">
        <f t="shared" si="13"/>
        <v>0</v>
      </c>
      <c r="AD290" s="37">
        <f t="shared" si="14"/>
        <v>0</v>
      </c>
      <c r="AE290" s="144"/>
    </row>
    <row r="291" spans="1:31" x14ac:dyDescent="0.25">
      <c r="A291" s="29">
        <v>279</v>
      </c>
      <c r="B291" s="61"/>
      <c r="C291" s="61"/>
      <c r="D291" s="31">
        <v>800077545</v>
      </c>
      <c r="E291" s="31">
        <v>214715047</v>
      </c>
      <c r="F291" s="61" t="s">
        <v>488</v>
      </c>
      <c r="G291" s="33">
        <v>0</v>
      </c>
      <c r="H291" s="33">
        <v>0</v>
      </c>
      <c r="I291" s="3"/>
      <c r="J291" s="3"/>
      <c r="K291" s="3"/>
      <c r="L291" s="3"/>
      <c r="M291" s="3"/>
      <c r="N291" s="3"/>
      <c r="O291" s="3"/>
      <c r="P291" s="34">
        <f t="shared" si="12"/>
        <v>0</v>
      </c>
      <c r="Q291" s="35"/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/>
      <c r="X291" s="3"/>
      <c r="Y291" s="3">
        <v>0</v>
      </c>
      <c r="Z291" s="3">
        <v>0</v>
      </c>
      <c r="AA291" s="3">
        <v>0</v>
      </c>
      <c r="AB291" s="3"/>
      <c r="AC291" s="36">
        <f t="shared" si="13"/>
        <v>0</v>
      </c>
      <c r="AD291" s="37">
        <f t="shared" si="14"/>
        <v>0</v>
      </c>
      <c r="AE291" s="144"/>
    </row>
    <row r="292" spans="1:31" x14ac:dyDescent="0.25">
      <c r="A292" s="38">
        <v>280</v>
      </c>
      <c r="B292" s="61"/>
      <c r="C292" s="61"/>
      <c r="D292" s="31">
        <v>800063791</v>
      </c>
      <c r="E292" s="31">
        <v>215115051</v>
      </c>
      <c r="F292" s="61" t="s">
        <v>489</v>
      </c>
      <c r="G292" s="33">
        <v>0</v>
      </c>
      <c r="H292" s="33">
        <v>0</v>
      </c>
      <c r="I292" s="3"/>
      <c r="J292" s="3"/>
      <c r="K292" s="3"/>
      <c r="L292" s="3"/>
      <c r="M292" s="3"/>
      <c r="N292" s="3"/>
      <c r="O292" s="3"/>
      <c r="P292" s="34">
        <f t="shared" si="12"/>
        <v>0</v>
      </c>
      <c r="Q292" s="35"/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/>
      <c r="X292" s="3"/>
      <c r="Y292" s="3">
        <v>0</v>
      </c>
      <c r="Z292" s="3">
        <v>0</v>
      </c>
      <c r="AA292" s="3">
        <v>0</v>
      </c>
      <c r="AB292" s="3"/>
      <c r="AC292" s="36">
        <f t="shared" si="13"/>
        <v>0</v>
      </c>
      <c r="AD292" s="37">
        <f t="shared" si="14"/>
        <v>0</v>
      </c>
      <c r="AE292" s="144"/>
    </row>
    <row r="293" spans="1:31" x14ac:dyDescent="0.25">
      <c r="A293" s="29">
        <v>281</v>
      </c>
      <c r="B293" s="61"/>
      <c r="C293" s="61"/>
      <c r="D293" s="31">
        <v>800099199</v>
      </c>
      <c r="E293" s="31">
        <v>218715087</v>
      </c>
      <c r="F293" s="61" t="s">
        <v>490</v>
      </c>
      <c r="G293" s="33">
        <v>0</v>
      </c>
      <c r="H293" s="33">
        <v>0</v>
      </c>
      <c r="I293" s="3"/>
      <c r="J293" s="3"/>
      <c r="K293" s="3"/>
      <c r="L293" s="3"/>
      <c r="M293" s="3"/>
      <c r="N293" s="3"/>
      <c r="O293" s="3"/>
      <c r="P293" s="34">
        <f t="shared" si="12"/>
        <v>0</v>
      </c>
      <c r="Q293" s="35"/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/>
      <c r="X293" s="3"/>
      <c r="Y293" s="3">
        <v>0</v>
      </c>
      <c r="Z293" s="3">
        <v>0</v>
      </c>
      <c r="AA293" s="3">
        <v>0</v>
      </c>
      <c r="AB293" s="3"/>
      <c r="AC293" s="36">
        <f t="shared" si="13"/>
        <v>0</v>
      </c>
      <c r="AD293" s="37">
        <f t="shared" si="14"/>
        <v>0</v>
      </c>
      <c r="AE293" s="144"/>
    </row>
    <row r="294" spans="1:31" x14ac:dyDescent="0.25">
      <c r="A294" s="38">
        <v>282</v>
      </c>
      <c r="B294" s="61"/>
      <c r="C294" s="61"/>
      <c r="D294" s="31">
        <v>800099390</v>
      </c>
      <c r="E294" s="31">
        <v>219015090</v>
      </c>
      <c r="F294" s="61" t="s">
        <v>491</v>
      </c>
      <c r="G294" s="33">
        <v>0</v>
      </c>
      <c r="H294" s="33">
        <v>0</v>
      </c>
      <c r="I294" s="3"/>
      <c r="J294" s="3"/>
      <c r="K294" s="3"/>
      <c r="L294" s="3"/>
      <c r="M294" s="3"/>
      <c r="N294" s="3"/>
      <c r="O294" s="3"/>
      <c r="P294" s="34">
        <f t="shared" si="12"/>
        <v>0</v>
      </c>
      <c r="Q294" s="35"/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/>
      <c r="X294" s="3"/>
      <c r="Y294" s="3">
        <v>0</v>
      </c>
      <c r="Z294" s="3">
        <v>0</v>
      </c>
      <c r="AA294" s="3">
        <v>0</v>
      </c>
      <c r="AB294" s="3"/>
      <c r="AC294" s="36">
        <f t="shared" si="13"/>
        <v>0</v>
      </c>
      <c r="AD294" s="37">
        <f t="shared" si="14"/>
        <v>0</v>
      </c>
      <c r="AE294" s="144"/>
    </row>
    <row r="295" spans="1:31" x14ac:dyDescent="0.25">
      <c r="A295" s="29">
        <v>283</v>
      </c>
      <c r="B295" s="61"/>
      <c r="C295" s="61"/>
      <c r="D295" s="31">
        <v>800017288</v>
      </c>
      <c r="E295" s="31">
        <v>219215092</v>
      </c>
      <c r="F295" s="61" t="s">
        <v>492</v>
      </c>
      <c r="G295" s="33">
        <v>0</v>
      </c>
      <c r="H295" s="33">
        <v>0</v>
      </c>
      <c r="I295" s="3"/>
      <c r="J295" s="3"/>
      <c r="K295" s="3"/>
      <c r="L295" s="3"/>
      <c r="M295" s="3"/>
      <c r="N295" s="3"/>
      <c r="O295" s="3"/>
      <c r="P295" s="34">
        <f t="shared" si="12"/>
        <v>0</v>
      </c>
      <c r="Q295" s="35"/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/>
      <c r="X295" s="3"/>
      <c r="Y295" s="3">
        <v>0</v>
      </c>
      <c r="Z295" s="3">
        <v>0</v>
      </c>
      <c r="AA295" s="3">
        <v>0</v>
      </c>
      <c r="AB295" s="3"/>
      <c r="AC295" s="36">
        <f t="shared" si="13"/>
        <v>0</v>
      </c>
      <c r="AD295" s="37">
        <f t="shared" si="14"/>
        <v>0</v>
      </c>
      <c r="AE295" s="144"/>
    </row>
    <row r="296" spans="1:31" x14ac:dyDescent="0.25">
      <c r="A296" s="38">
        <v>284</v>
      </c>
      <c r="B296" s="61"/>
      <c r="C296" s="61"/>
      <c r="D296" s="31">
        <v>891856294</v>
      </c>
      <c r="E296" s="31">
        <v>219715097</v>
      </c>
      <c r="F296" s="61" t="s">
        <v>493</v>
      </c>
      <c r="G296" s="33">
        <v>0</v>
      </c>
      <c r="H296" s="33">
        <v>0</v>
      </c>
      <c r="I296" s="3"/>
      <c r="J296" s="3"/>
      <c r="K296" s="3"/>
      <c r="L296" s="3"/>
      <c r="M296" s="3"/>
      <c r="N296" s="3"/>
      <c r="O296" s="3"/>
      <c r="P296" s="34">
        <f t="shared" si="12"/>
        <v>0</v>
      </c>
      <c r="Q296" s="35"/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/>
      <c r="X296" s="3"/>
      <c r="Y296" s="3">
        <v>0</v>
      </c>
      <c r="Z296" s="3">
        <v>0</v>
      </c>
      <c r="AA296" s="3">
        <v>0</v>
      </c>
      <c r="AB296" s="3"/>
      <c r="AC296" s="36">
        <f t="shared" si="13"/>
        <v>0</v>
      </c>
      <c r="AD296" s="37">
        <f t="shared" si="14"/>
        <v>0</v>
      </c>
      <c r="AE296" s="144"/>
    </row>
    <row r="297" spans="1:31" x14ac:dyDescent="0.25">
      <c r="A297" s="29">
        <v>285</v>
      </c>
      <c r="B297" s="61"/>
      <c r="C297" s="61"/>
      <c r="D297" s="31">
        <v>800023383</v>
      </c>
      <c r="E297" s="31">
        <v>210415104</v>
      </c>
      <c r="F297" s="61" t="s">
        <v>494</v>
      </c>
      <c r="G297" s="33">
        <v>0</v>
      </c>
      <c r="H297" s="33">
        <v>0</v>
      </c>
      <c r="I297" s="3"/>
      <c r="J297" s="3"/>
      <c r="K297" s="3"/>
      <c r="L297" s="3"/>
      <c r="M297" s="3"/>
      <c r="N297" s="3"/>
      <c r="O297" s="3"/>
      <c r="P297" s="34">
        <f t="shared" si="12"/>
        <v>0</v>
      </c>
      <c r="Q297" s="35"/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/>
      <c r="X297" s="3"/>
      <c r="Y297" s="3">
        <v>0</v>
      </c>
      <c r="Z297" s="3">
        <v>0</v>
      </c>
      <c r="AA297" s="3">
        <v>0</v>
      </c>
      <c r="AB297" s="3"/>
      <c r="AC297" s="36">
        <f t="shared" si="13"/>
        <v>0</v>
      </c>
      <c r="AD297" s="37">
        <f t="shared" si="14"/>
        <v>0</v>
      </c>
      <c r="AE297" s="144"/>
    </row>
    <row r="298" spans="1:31" x14ac:dyDescent="0.25">
      <c r="A298" s="38">
        <v>286</v>
      </c>
      <c r="B298" s="61"/>
      <c r="C298" s="61"/>
      <c r="D298" s="31">
        <v>800099721</v>
      </c>
      <c r="E298" s="31">
        <v>210615106</v>
      </c>
      <c r="F298" s="61" t="s">
        <v>327</v>
      </c>
      <c r="G298" s="33">
        <v>0</v>
      </c>
      <c r="H298" s="33">
        <v>0</v>
      </c>
      <c r="I298" s="3"/>
      <c r="J298" s="3"/>
      <c r="K298" s="3"/>
      <c r="L298" s="3"/>
      <c r="M298" s="3"/>
      <c r="N298" s="3"/>
      <c r="O298" s="3"/>
      <c r="P298" s="34">
        <f t="shared" si="12"/>
        <v>0</v>
      </c>
      <c r="Q298" s="35"/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/>
      <c r="X298" s="3"/>
      <c r="Y298" s="3">
        <v>0</v>
      </c>
      <c r="Z298" s="3">
        <v>0</v>
      </c>
      <c r="AA298" s="3">
        <v>0</v>
      </c>
      <c r="AB298" s="3"/>
      <c r="AC298" s="36">
        <f t="shared" si="13"/>
        <v>0</v>
      </c>
      <c r="AD298" s="37">
        <f t="shared" si="14"/>
        <v>0</v>
      </c>
      <c r="AE298" s="144"/>
    </row>
    <row r="299" spans="1:31" x14ac:dyDescent="0.25">
      <c r="A299" s="29">
        <v>287</v>
      </c>
      <c r="B299" s="61"/>
      <c r="C299" s="61"/>
      <c r="D299" s="31">
        <v>891808260</v>
      </c>
      <c r="E299" s="31">
        <v>210915109</v>
      </c>
      <c r="F299" s="61" t="s">
        <v>495</v>
      </c>
      <c r="G299" s="33">
        <v>0</v>
      </c>
      <c r="H299" s="33">
        <v>0</v>
      </c>
      <c r="I299" s="3"/>
      <c r="J299" s="3"/>
      <c r="K299" s="3"/>
      <c r="L299" s="3"/>
      <c r="M299" s="3"/>
      <c r="N299" s="3"/>
      <c r="O299" s="3"/>
      <c r="P299" s="34">
        <f t="shared" si="12"/>
        <v>0</v>
      </c>
      <c r="Q299" s="35"/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/>
      <c r="X299" s="3"/>
      <c r="Y299" s="3">
        <v>0</v>
      </c>
      <c r="Z299" s="3">
        <v>0</v>
      </c>
      <c r="AA299" s="3">
        <v>0</v>
      </c>
      <c r="AB299" s="3"/>
      <c r="AC299" s="36">
        <f t="shared" si="13"/>
        <v>0</v>
      </c>
      <c r="AD299" s="37">
        <f t="shared" si="14"/>
        <v>0</v>
      </c>
      <c r="AE299" s="144"/>
    </row>
    <row r="300" spans="1:31" x14ac:dyDescent="0.25">
      <c r="A300" s="38">
        <v>288</v>
      </c>
      <c r="B300" s="61"/>
      <c r="C300" s="61"/>
      <c r="D300" s="31">
        <v>800099714</v>
      </c>
      <c r="E300" s="31">
        <v>211415114</v>
      </c>
      <c r="F300" s="61" t="s">
        <v>496</v>
      </c>
      <c r="G300" s="33">
        <v>0</v>
      </c>
      <c r="H300" s="33">
        <v>0</v>
      </c>
      <c r="I300" s="3"/>
      <c r="J300" s="3"/>
      <c r="K300" s="3"/>
      <c r="L300" s="3"/>
      <c r="M300" s="3"/>
      <c r="N300" s="3"/>
      <c r="O300" s="3"/>
      <c r="P300" s="34">
        <f t="shared" si="12"/>
        <v>0</v>
      </c>
      <c r="Q300" s="35"/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/>
      <c r="X300" s="3"/>
      <c r="Y300" s="3">
        <v>0</v>
      </c>
      <c r="Z300" s="3">
        <v>0</v>
      </c>
      <c r="AA300" s="3">
        <v>0</v>
      </c>
      <c r="AB300" s="3"/>
      <c r="AC300" s="36">
        <f t="shared" si="13"/>
        <v>0</v>
      </c>
      <c r="AD300" s="37">
        <f t="shared" si="14"/>
        <v>0</v>
      </c>
      <c r="AE300" s="144"/>
    </row>
    <row r="301" spans="1:31" x14ac:dyDescent="0.25">
      <c r="A301" s="29">
        <v>289</v>
      </c>
      <c r="B301" s="61"/>
      <c r="C301" s="61"/>
      <c r="D301" s="31">
        <v>891801796</v>
      </c>
      <c r="E301" s="31">
        <v>213115131</v>
      </c>
      <c r="F301" s="61" t="s">
        <v>331</v>
      </c>
      <c r="G301" s="33">
        <v>0</v>
      </c>
      <c r="H301" s="33">
        <v>0</v>
      </c>
      <c r="I301" s="3"/>
      <c r="J301" s="3"/>
      <c r="K301" s="3"/>
      <c r="L301" s="3"/>
      <c r="M301" s="3"/>
      <c r="N301" s="3"/>
      <c r="O301" s="3"/>
      <c r="P301" s="34">
        <f t="shared" si="12"/>
        <v>0</v>
      </c>
      <c r="Q301" s="35"/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/>
      <c r="X301" s="3"/>
      <c r="Y301" s="3">
        <v>0</v>
      </c>
      <c r="Z301" s="3">
        <v>0</v>
      </c>
      <c r="AA301" s="3">
        <v>0</v>
      </c>
      <c r="AB301" s="3"/>
      <c r="AC301" s="36">
        <f t="shared" si="13"/>
        <v>0</v>
      </c>
      <c r="AD301" s="37">
        <f t="shared" si="14"/>
        <v>0</v>
      </c>
      <c r="AE301" s="144"/>
    </row>
    <row r="302" spans="1:31" x14ac:dyDescent="0.25">
      <c r="A302" s="38">
        <v>290</v>
      </c>
      <c r="B302" s="61"/>
      <c r="C302" s="61"/>
      <c r="D302" s="31">
        <v>800028393</v>
      </c>
      <c r="E302" s="31">
        <v>213515135</v>
      </c>
      <c r="F302" s="61" t="s">
        <v>497</v>
      </c>
      <c r="G302" s="33">
        <v>0</v>
      </c>
      <c r="H302" s="33">
        <v>0</v>
      </c>
      <c r="I302" s="3"/>
      <c r="J302" s="3"/>
      <c r="K302" s="3"/>
      <c r="L302" s="3"/>
      <c r="M302" s="3"/>
      <c r="N302" s="3"/>
      <c r="O302" s="3"/>
      <c r="P302" s="34">
        <f t="shared" si="12"/>
        <v>0</v>
      </c>
      <c r="Q302" s="35"/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/>
      <c r="X302" s="3"/>
      <c r="Y302" s="3">
        <v>0</v>
      </c>
      <c r="Z302" s="3">
        <v>0</v>
      </c>
      <c r="AA302" s="3">
        <v>0</v>
      </c>
      <c r="AB302" s="3"/>
      <c r="AC302" s="36">
        <f t="shared" si="13"/>
        <v>0</v>
      </c>
      <c r="AD302" s="37">
        <f t="shared" si="14"/>
        <v>0</v>
      </c>
      <c r="AE302" s="144"/>
    </row>
    <row r="303" spans="1:31" x14ac:dyDescent="0.25">
      <c r="A303" s="29">
        <v>291</v>
      </c>
      <c r="B303" s="61"/>
      <c r="C303" s="61"/>
      <c r="D303" s="31">
        <v>891857805</v>
      </c>
      <c r="E303" s="31">
        <v>216215162</v>
      </c>
      <c r="F303" s="61" t="s">
        <v>498</v>
      </c>
      <c r="G303" s="33">
        <v>0</v>
      </c>
      <c r="H303" s="33">
        <v>0</v>
      </c>
      <c r="I303" s="3"/>
      <c r="J303" s="3"/>
      <c r="K303" s="3"/>
      <c r="L303" s="3"/>
      <c r="M303" s="3"/>
      <c r="N303" s="3"/>
      <c r="O303" s="3"/>
      <c r="P303" s="34">
        <f t="shared" si="12"/>
        <v>0</v>
      </c>
      <c r="Q303" s="35"/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/>
      <c r="X303" s="3"/>
      <c r="Y303" s="3">
        <v>0</v>
      </c>
      <c r="Z303" s="3">
        <v>0</v>
      </c>
      <c r="AA303" s="3">
        <v>0</v>
      </c>
      <c r="AB303" s="3"/>
      <c r="AC303" s="36">
        <f t="shared" si="13"/>
        <v>0</v>
      </c>
      <c r="AD303" s="37">
        <f t="shared" si="14"/>
        <v>0</v>
      </c>
      <c r="AE303" s="144"/>
    </row>
    <row r="304" spans="1:31" x14ac:dyDescent="0.25">
      <c r="A304" s="38">
        <v>292</v>
      </c>
      <c r="B304" s="61"/>
      <c r="C304" s="61"/>
      <c r="D304" s="31">
        <v>891801357</v>
      </c>
      <c r="E304" s="31">
        <v>217215172</v>
      </c>
      <c r="F304" s="61" t="s">
        <v>499</v>
      </c>
      <c r="G304" s="33">
        <v>0</v>
      </c>
      <c r="H304" s="33">
        <v>0</v>
      </c>
      <c r="I304" s="3"/>
      <c r="J304" s="3"/>
      <c r="K304" s="3"/>
      <c r="L304" s="3"/>
      <c r="M304" s="3"/>
      <c r="N304" s="3"/>
      <c r="O304" s="3"/>
      <c r="P304" s="34">
        <f t="shared" si="12"/>
        <v>0</v>
      </c>
      <c r="Q304" s="35"/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/>
      <c r="X304" s="3"/>
      <c r="Y304" s="3">
        <v>0</v>
      </c>
      <c r="Z304" s="3">
        <v>0</v>
      </c>
      <c r="AA304" s="3">
        <v>0</v>
      </c>
      <c r="AB304" s="3"/>
      <c r="AC304" s="36">
        <f t="shared" si="13"/>
        <v>0</v>
      </c>
      <c r="AD304" s="37">
        <f t="shared" si="14"/>
        <v>0</v>
      </c>
      <c r="AE304" s="144"/>
    </row>
    <row r="305" spans="1:31" x14ac:dyDescent="0.25">
      <c r="A305" s="29">
        <v>293</v>
      </c>
      <c r="B305" s="61"/>
      <c r="C305" s="61"/>
      <c r="D305" s="31">
        <v>891800475</v>
      </c>
      <c r="E305" s="31">
        <v>217615176</v>
      </c>
      <c r="F305" s="61" t="s">
        <v>500</v>
      </c>
      <c r="G305" s="33">
        <v>0</v>
      </c>
      <c r="H305" s="33">
        <v>0</v>
      </c>
      <c r="I305" s="3"/>
      <c r="J305" s="3"/>
      <c r="K305" s="3"/>
      <c r="L305" s="3"/>
      <c r="M305" s="3"/>
      <c r="N305" s="3"/>
      <c r="O305" s="3"/>
      <c r="P305" s="34">
        <f t="shared" si="12"/>
        <v>0</v>
      </c>
      <c r="Q305" s="35"/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/>
      <c r="X305" s="3"/>
      <c r="Y305" s="3">
        <v>0</v>
      </c>
      <c r="Z305" s="3">
        <v>0</v>
      </c>
      <c r="AA305" s="3">
        <v>0</v>
      </c>
      <c r="AB305" s="3"/>
      <c r="AC305" s="36">
        <f t="shared" si="13"/>
        <v>0</v>
      </c>
      <c r="AD305" s="37">
        <f t="shared" si="14"/>
        <v>0</v>
      </c>
      <c r="AE305" s="144"/>
    </row>
    <row r="306" spans="1:31" x14ac:dyDescent="0.25">
      <c r="A306" s="38">
        <v>294</v>
      </c>
      <c r="B306" s="61"/>
      <c r="C306" s="61"/>
      <c r="D306" s="31">
        <v>800074859</v>
      </c>
      <c r="E306" s="31">
        <v>218015180</v>
      </c>
      <c r="F306" s="61" t="s">
        <v>501</v>
      </c>
      <c r="G306" s="33">
        <v>0</v>
      </c>
      <c r="H306" s="33">
        <v>0</v>
      </c>
      <c r="I306" s="3"/>
      <c r="J306" s="3"/>
      <c r="K306" s="3"/>
      <c r="L306" s="3"/>
      <c r="M306" s="3"/>
      <c r="N306" s="3"/>
      <c r="O306" s="3"/>
      <c r="P306" s="34">
        <f t="shared" si="12"/>
        <v>0</v>
      </c>
      <c r="Q306" s="35"/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/>
      <c r="X306" s="3"/>
      <c r="Y306" s="3">
        <v>0</v>
      </c>
      <c r="Z306" s="3">
        <v>0</v>
      </c>
      <c r="AA306" s="3">
        <v>0</v>
      </c>
      <c r="AB306" s="3"/>
      <c r="AC306" s="36">
        <f t="shared" si="13"/>
        <v>0</v>
      </c>
      <c r="AD306" s="37">
        <f t="shared" si="14"/>
        <v>0</v>
      </c>
      <c r="AE306" s="144"/>
    </row>
    <row r="307" spans="1:31" x14ac:dyDescent="0.25">
      <c r="A307" s="29">
        <v>295</v>
      </c>
      <c r="B307" s="61"/>
      <c r="C307" s="61"/>
      <c r="D307" s="31">
        <v>891801962</v>
      </c>
      <c r="E307" s="31">
        <v>218315183</v>
      </c>
      <c r="F307" s="61" t="s">
        <v>502</v>
      </c>
      <c r="G307" s="33">
        <v>0</v>
      </c>
      <c r="H307" s="33">
        <v>0</v>
      </c>
      <c r="I307" s="3"/>
      <c r="J307" s="3"/>
      <c r="K307" s="3"/>
      <c r="L307" s="3"/>
      <c r="M307" s="3"/>
      <c r="N307" s="3"/>
      <c r="O307" s="3"/>
      <c r="P307" s="34">
        <f t="shared" si="12"/>
        <v>0</v>
      </c>
      <c r="Q307" s="35"/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/>
      <c r="X307" s="3"/>
      <c r="Y307" s="3">
        <v>0</v>
      </c>
      <c r="Z307" s="3">
        <v>0</v>
      </c>
      <c r="AA307" s="3">
        <v>0</v>
      </c>
      <c r="AB307" s="3"/>
      <c r="AC307" s="36">
        <f t="shared" si="13"/>
        <v>0</v>
      </c>
      <c r="AD307" s="37">
        <f t="shared" si="14"/>
        <v>0</v>
      </c>
      <c r="AE307" s="144"/>
    </row>
    <row r="308" spans="1:31" x14ac:dyDescent="0.25">
      <c r="A308" s="38">
        <v>296</v>
      </c>
      <c r="B308" s="61"/>
      <c r="C308" s="61"/>
      <c r="D308" s="31">
        <v>800034476</v>
      </c>
      <c r="E308" s="31">
        <v>218515185</v>
      </c>
      <c r="F308" s="61" t="s">
        <v>503</v>
      </c>
      <c r="G308" s="33">
        <v>0</v>
      </c>
      <c r="H308" s="33">
        <v>0</v>
      </c>
      <c r="I308" s="3"/>
      <c r="J308" s="3"/>
      <c r="K308" s="3"/>
      <c r="L308" s="3"/>
      <c r="M308" s="3"/>
      <c r="N308" s="3"/>
      <c r="O308" s="3"/>
      <c r="P308" s="34">
        <f t="shared" si="12"/>
        <v>0</v>
      </c>
      <c r="Q308" s="35"/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/>
      <c r="X308" s="3"/>
      <c r="Y308" s="3">
        <v>0</v>
      </c>
      <c r="Z308" s="3">
        <v>0</v>
      </c>
      <c r="AA308" s="3">
        <v>0</v>
      </c>
      <c r="AB308" s="3"/>
      <c r="AC308" s="36">
        <f t="shared" si="13"/>
        <v>0</v>
      </c>
      <c r="AD308" s="37">
        <f t="shared" si="14"/>
        <v>0</v>
      </c>
      <c r="AE308" s="144"/>
    </row>
    <row r="309" spans="1:31" x14ac:dyDescent="0.25">
      <c r="A309" s="29">
        <v>297</v>
      </c>
      <c r="B309" s="61"/>
      <c r="C309" s="61"/>
      <c r="D309" s="31">
        <v>800014989</v>
      </c>
      <c r="E309" s="31">
        <v>218715187</v>
      </c>
      <c r="F309" s="61" t="s">
        <v>504</v>
      </c>
      <c r="G309" s="33">
        <v>0</v>
      </c>
      <c r="H309" s="33">
        <v>0</v>
      </c>
      <c r="I309" s="3"/>
      <c r="J309" s="3"/>
      <c r="K309" s="3"/>
      <c r="L309" s="3"/>
      <c r="M309" s="3"/>
      <c r="N309" s="3"/>
      <c r="O309" s="3"/>
      <c r="P309" s="34">
        <f t="shared" si="12"/>
        <v>0</v>
      </c>
      <c r="Q309" s="35"/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/>
      <c r="X309" s="3"/>
      <c r="Y309" s="3">
        <v>0</v>
      </c>
      <c r="Z309" s="3">
        <v>0</v>
      </c>
      <c r="AA309" s="3">
        <v>0</v>
      </c>
      <c r="AB309" s="3"/>
      <c r="AC309" s="36">
        <f t="shared" si="13"/>
        <v>0</v>
      </c>
      <c r="AD309" s="37">
        <f t="shared" si="14"/>
        <v>0</v>
      </c>
      <c r="AE309" s="144"/>
    </row>
    <row r="310" spans="1:31" x14ac:dyDescent="0.25">
      <c r="A310" s="38">
        <v>298</v>
      </c>
      <c r="B310" s="61"/>
      <c r="C310" s="61"/>
      <c r="D310" s="31">
        <v>891801988</v>
      </c>
      <c r="E310" s="31">
        <v>218915189</v>
      </c>
      <c r="F310" s="61" t="s">
        <v>505</v>
      </c>
      <c r="G310" s="33">
        <v>0</v>
      </c>
      <c r="H310" s="33">
        <v>0</v>
      </c>
      <c r="I310" s="3"/>
      <c r="J310" s="3"/>
      <c r="K310" s="3"/>
      <c r="L310" s="3"/>
      <c r="M310" s="3"/>
      <c r="N310" s="3"/>
      <c r="O310" s="3"/>
      <c r="P310" s="34">
        <f t="shared" si="12"/>
        <v>0</v>
      </c>
      <c r="Q310" s="35"/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/>
      <c r="X310" s="3"/>
      <c r="Y310" s="3">
        <v>0</v>
      </c>
      <c r="Z310" s="3">
        <v>0</v>
      </c>
      <c r="AA310" s="3">
        <v>0</v>
      </c>
      <c r="AB310" s="3"/>
      <c r="AC310" s="36">
        <f t="shared" si="13"/>
        <v>0</v>
      </c>
      <c r="AD310" s="37">
        <f t="shared" si="14"/>
        <v>0</v>
      </c>
      <c r="AE310" s="144"/>
    </row>
    <row r="311" spans="1:31" x14ac:dyDescent="0.25">
      <c r="A311" s="29">
        <v>299</v>
      </c>
      <c r="B311" s="61"/>
      <c r="C311" s="61"/>
      <c r="D311" s="31">
        <v>891801932</v>
      </c>
      <c r="E311" s="31">
        <v>210415204</v>
      </c>
      <c r="F311" s="61" t="s">
        <v>506</v>
      </c>
      <c r="G311" s="33">
        <v>0</v>
      </c>
      <c r="H311" s="33">
        <v>0</v>
      </c>
      <c r="I311" s="3"/>
      <c r="J311" s="3"/>
      <c r="K311" s="3"/>
      <c r="L311" s="3"/>
      <c r="M311" s="3"/>
      <c r="N311" s="3"/>
      <c r="O311" s="3"/>
      <c r="P311" s="34">
        <f t="shared" si="12"/>
        <v>0</v>
      </c>
      <c r="Q311" s="35"/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/>
      <c r="X311" s="3"/>
      <c r="Y311" s="3">
        <v>0</v>
      </c>
      <c r="Z311" s="3">
        <v>0</v>
      </c>
      <c r="AA311" s="3">
        <v>0</v>
      </c>
      <c r="AB311" s="3"/>
      <c r="AC311" s="36">
        <f t="shared" si="13"/>
        <v>0</v>
      </c>
      <c r="AD311" s="37">
        <f t="shared" si="14"/>
        <v>0</v>
      </c>
      <c r="AE311" s="144"/>
    </row>
    <row r="312" spans="1:31" x14ac:dyDescent="0.25">
      <c r="A312" s="38">
        <v>300</v>
      </c>
      <c r="B312" s="61"/>
      <c r="C312" s="61"/>
      <c r="D312" s="31">
        <v>891801363</v>
      </c>
      <c r="E312" s="31">
        <v>211215212</v>
      </c>
      <c r="F312" s="61" t="s">
        <v>507</v>
      </c>
      <c r="G312" s="33">
        <v>0</v>
      </c>
      <c r="H312" s="33">
        <v>0</v>
      </c>
      <c r="I312" s="3"/>
      <c r="J312" s="3"/>
      <c r="K312" s="3"/>
      <c r="L312" s="3"/>
      <c r="M312" s="3"/>
      <c r="N312" s="3"/>
      <c r="O312" s="3"/>
      <c r="P312" s="34">
        <f t="shared" si="12"/>
        <v>0</v>
      </c>
      <c r="Q312" s="35"/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/>
      <c r="X312" s="3"/>
      <c r="Y312" s="3">
        <v>0</v>
      </c>
      <c r="Z312" s="3">
        <v>0</v>
      </c>
      <c r="AA312" s="3">
        <v>0</v>
      </c>
      <c r="AB312" s="3"/>
      <c r="AC312" s="36">
        <f t="shared" si="13"/>
        <v>0</v>
      </c>
      <c r="AD312" s="37">
        <f t="shared" si="14"/>
        <v>0</v>
      </c>
      <c r="AE312" s="144"/>
    </row>
    <row r="313" spans="1:31" x14ac:dyDescent="0.25">
      <c r="A313" s="29">
        <v>301</v>
      </c>
      <c r="B313" s="61"/>
      <c r="C313" s="61"/>
      <c r="D313" s="31">
        <v>891855748</v>
      </c>
      <c r="E313" s="31">
        <v>211515215</v>
      </c>
      <c r="F313" s="61" t="s">
        <v>508</v>
      </c>
      <c r="G313" s="33">
        <v>0</v>
      </c>
      <c r="H313" s="33">
        <v>0</v>
      </c>
      <c r="I313" s="3"/>
      <c r="J313" s="3"/>
      <c r="K313" s="3"/>
      <c r="L313" s="3"/>
      <c r="M313" s="3"/>
      <c r="N313" s="3"/>
      <c r="O313" s="3"/>
      <c r="P313" s="34">
        <f t="shared" si="12"/>
        <v>0</v>
      </c>
      <c r="Q313" s="35"/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/>
      <c r="X313" s="3"/>
      <c r="Y313" s="3">
        <v>0</v>
      </c>
      <c r="Z313" s="3">
        <v>0</v>
      </c>
      <c r="AA313" s="3">
        <v>0</v>
      </c>
      <c r="AB313" s="3"/>
      <c r="AC313" s="36">
        <f t="shared" si="13"/>
        <v>0</v>
      </c>
      <c r="AD313" s="37">
        <f t="shared" si="14"/>
        <v>0</v>
      </c>
      <c r="AE313" s="144"/>
    </row>
    <row r="314" spans="1:31" x14ac:dyDescent="0.25">
      <c r="A314" s="38">
        <v>302</v>
      </c>
      <c r="B314" s="61"/>
      <c r="C314" s="61"/>
      <c r="D314" s="31">
        <v>891857920</v>
      </c>
      <c r="E314" s="31">
        <v>211815218</v>
      </c>
      <c r="F314" s="61" t="s">
        <v>509</v>
      </c>
      <c r="G314" s="33">
        <v>0</v>
      </c>
      <c r="H314" s="33">
        <v>0</v>
      </c>
      <c r="I314" s="3"/>
      <c r="J314" s="3"/>
      <c r="K314" s="3"/>
      <c r="L314" s="3"/>
      <c r="M314" s="3"/>
      <c r="N314" s="3"/>
      <c r="O314" s="3"/>
      <c r="P314" s="34">
        <f t="shared" si="12"/>
        <v>0</v>
      </c>
      <c r="Q314" s="35"/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/>
      <c r="X314" s="3"/>
      <c r="Y314" s="3">
        <v>0</v>
      </c>
      <c r="Z314" s="3">
        <v>0</v>
      </c>
      <c r="AA314" s="3">
        <v>0</v>
      </c>
      <c r="AB314" s="3"/>
      <c r="AC314" s="36">
        <f t="shared" si="13"/>
        <v>0</v>
      </c>
      <c r="AD314" s="37">
        <f t="shared" si="14"/>
        <v>0</v>
      </c>
      <c r="AE314" s="144"/>
    </row>
    <row r="315" spans="1:31" x14ac:dyDescent="0.25">
      <c r="A315" s="29">
        <v>303</v>
      </c>
      <c r="B315" s="61"/>
      <c r="C315" s="61"/>
      <c r="D315" s="31">
        <v>800099196</v>
      </c>
      <c r="E315" s="31">
        <v>212315223</v>
      </c>
      <c r="F315" s="61" t="s">
        <v>510</v>
      </c>
      <c r="G315" s="33">
        <v>0</v>
      </c>
      <c r="H315" s="33">
        <v>0</v>
      </c>
      <c r="I315" s="3"/>
      <c r="J315" s="3"/>
      <c r="K315" s="3"/>
      <c r="L315" s="3"/>
      <c r="M315" s="3"/>
      <c r="N315" s="3"/>
      <c r="O315" s="3"/>
      <c r="P315" s="34">
        <f t="shared" si="12"/>
        <v>0</v>
      </c>
      <c r="Q315" s="35"/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/>
      <c r="X315" s="3"/>
      <c r="Y315" s="3">
        <v>0</v>
      </c>
      <c r="Z315" s="3">
        <v>0</v>
      </c>
      <c r="AA315" s="3">
        <v>0</v>
      </c>
      <c r="AB315" s="3"/>
      <c r="AC315" s="36">
        <f t="shared" si="13"/>
        <v>0</v>
      </c>
      <c r="AD315" s="37">
        <f t="shared" si="14"/>
        <v>0</v>
      </c>
      <c r="AE315" s="144"/>
    </row>
    <row r="316" spans="1:31" x14ac:dyDescent="0.25">
      <c r="A316" s="38">
        <v>304</v>
      </c>
      <c r="B316" s="61"/>
      <c r="C316" s="61"/>
      <c r="D316" s="31">
        <v>891802089</v>
      </c>
      <c r="E316" s="31">
        <v>212415224</v>
      </c>
      <c r="F316" s="61" t="s">
        <v>511</v>
      </c>
      <c r="G316" s="33">
        <v>0</v>
      </c>
      <c r="H316" s="33">
        <v>0</v>
      </c>
      <c r="I316" s="3"/>
      <c r="J316" s="3"/>
      <c r="K316" s="3"/>
      <c r="L316" s="3"/>
      <c r="M316" s="3"/>
      <c r="N316" s="3"/>
      <c r="O316" s="3"/>
      <c r="P316" s="34">
        <f t="shared" si="12"/>
        <v>0</v>
      </c>
      <c r="Q316" s="35"/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/>
      <c r="X316" s="3"/>
      <c r="Y316" s="3">
        <v>0</v>
      </c>
      <c r="Z316" s="3">
        <v>0</v>
      </c>
      <c r="AA316" s="3">
        <v>0</v>
      </c>
      <c r="AB316" s="3"/>
      <c r="AC316" s="36">
        <f t="shared" si="13"/>
        <v>0</v>
      </c>
      <c r="AD316" s="37">
        <f t="shared" si="14"/>
        <v>0</v>
      </c>
      <c r="AE316" s="144"/>
    </row>
    <row r="317" spans="1:31" x14ac:dyDescent="0.25">
      <c r="A317" s="29">
        <v>305</v>
      </c>
      <c r="B317" s="61"/>
      <c r="C317" s="61"/>
      <c r="D317" s="31">
        <v>891855769</v>
      </c>
      <c r="E317" s="31">
        <v>212615226</v>
      </c>
      <c r="F317" s="61" t="s">
        <v>512</v>
      </c>
      <c r="G317" s="33">
        <v>0</v>
      </c>
      <c r="H317" s="33">
        <v>0</v>
      </c>
      <c r="I317" s="3"/>
      <c r="J317" s="3"/>
      <c r="K317" s="3"/>
      <c r="L317" s="3"/>
      <c r="M317" s="3"/>
      <c r="N317" s="3"/>
      <c r="O317" s="3"/>
      <c r="P317" s="34">
        <f t="shared" si="12"/>
        <v>0</v>
      </c>
      <c r="Q317" s="35"/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/>
      <c r="X317" s="3"/>
      <c r="Y317" s="3">
        <v>0</v>
      </c>
      <c r="Z317" s="3">
        <v>0</v>
      </c>
      <c r="AA317" s="3">
        <v>0</v>
      </c>
      <c r="AB317" s="3"/>
      <c r="AC317" s="36">
        <f t="shared" si="13"/>
        <v>0</v>
      </c>
      <c r="AD317" s="37">
        <f t="shared" si="14"/>
        <v>0</v>
      </c>
      <c r="AE317" s="144"/>
    </row>
    <row r="318" spans="1:31" x14ac:dyDescent="0.25">
      <c r="A318" s="38">
        <v>306</v>
      </c>
      <c r="B318" s="61"/>
      <c r="C318" s="61"/>
      <c r="D318" s="31">
        <v>800099723</v>
      </c>
      <c r="E318" s="31">
        <v>213215232</v>
      </c>
      <c r="F318" s="61" t="s">
        <v>513</v>
      </c>
      <c r="G318" s="33">
        <v>0</v>
      </c>
      <c r="H318" s="33">
        <v>0</v>
      </c>
      <c r="I318" s="3"/>
      <c r="J318" s="3"/>
      <c r="K318" s="3"/>
      <c r="L318" s="3"/>
      <c r="M318" s="3"/>
      <c r="N318" s="3"/>
      <c r="O318" s="3"/>
      <c r="P318" s="34">
        <f t="shared" si="12"/>
        <v>0</v>
      </c>
      <c r="Q318" s="35"/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/>
      <c r="X318" s="3"/>
      <c r="Y318" s="3">
        <v>0</v>
      </c>
      <c r="Z318" s="3">
        <v>0</v>
      </c>
      <c r="AA318" s="3">
        <v>0</v>
      </c>
      <c r="AB318" s="3"/>
      <c r="AC318" s="36">
        <f t="shared" si="13"/>
        <v>0</v>
      </c>
      <c r="AD318" s="37">
        <f t="shared" si="14"/>
        <v>0</v>
      </c>
      <c r="AE318" s="144"/>
    </row>
    <row r="319" spans="1:31" x14ac:dyDescent="0.25">
      <c r="A319" s="29">
        <v>307</v>
      </c>
      <c r="B319" s="61"/>
      <c r="C319" s="61"/>
      <c r="D319" s="31">
        <v>800131177</v>
      </c>
      <c r="E319" s="31">
        <v>213615236</v>
      </c>
      <c r="F319" s="61" t="s">
        <v>514</v>
      </c>
      <c r="G319" s="33">
        <v>0</v>
      </c>
      <c r="H319" s="33">
        <v>0</v>
      </c>
      <c r="I319" s="3"/>
      <c r="J319" s="3"/>
      <c r="K319" s="3"/>
      <c r="L319" s="3"/>
      <c r="M319" s="3"/>
      <c r="N319" s="3"/>
      <c r="O319" s="3"/>
      <c r="P319" s="34">
        <f t="shared" si="12"/>
        <v>0</v>
      </c>
      <c r="Q319" s="35"/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/>
      <c r="X319" s="3"/>
      <c r="Y319" s="3">
        <v>0</v>
      </c>
      <c r="Z319" s="3">
        <v>0</v>
      </c>
      <c r="AA319" s="3">
        <v>0</v>
      </c>
      <c r="AB319" s="3"/>
      <c r="AC319" s="36">
        <f t="shared" si="13"/>
        <v>0</v>
      </c>
      <c r="AD319" s="37">
        <f t="shared" si="14"/>
        <v>0</v>
      </c>
      <c r="AE319" s="144"/>
    </row>
    <row r="320" spans="1:31" x14ac:dyDescent="0.25">
      <c r="A320" s="38">
        <v>308</v>
      </c>
      <c r="B320" s="61"/>
      <c r="C320" s="61"/>
      <c r="D320" s="31">
        <v>891857844</v>
      </c>
      <c r="E320" s="31">
        <v>214415244</v>
      </c>
      <c r="F320" s="61" t="s">
        <v>515</v>
      </c>
      <c r="G320" s="33">
        <v>0</v>
      </c>
      <c r="H320" s="33">
        <v>0</v>
      </c>
      <c r="I320" s="3"/>
      <c r="J320" s="3"/>
      <c r="K320" s="3"/>
      <c r="L320" s="3"/>
      <c r="M320" s="3"/>
      <c r="N320" s="3"/>
      <c r="O320" s="3"/>
      <c r="P320" s="34">
        <f t="shared" si="12"/>
        <v>0</v>
      </c>
      <c r="Q320" s="35"/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/>
      <c r="X320" s="3"/>
      <c r="Y320" s="3">
        <v>0</v>
      </c>
      <c r="Z320" s="3">
        <v>0</v>
      </c>
      <c r="AA320" s="3">
        <v>0</v>
      </c>
      <c r="AB320" s="3"/>
      <c r="AC320" s="36">
        <f t="shared" si="13"/>
        <v>0</v>
      </c>
      <c r="AD320" s="37">
        <f t="shared" si="14"/>
        <v>0</v>
      </c>
      <c r="AE320" s="144"/>
    </row>
    <row r="321" spans="1:31" x14ac:dyDescent="0.25">
      <c r="A321" s="29">
        <v>309</v>
      </c>
      <c r="B321" s="61"/>
      <c r="C321" s="61"/>
      <c r="D321" s="31">
        <v>800031073</v>
      </c>
      <c r="E321" s="31">
        <v>214815248</v>
      </c>
      <c r="F321" s="61" t="s">
        <v>516</v>
      </c>
      <c r="G321" s="33">
        <v>0</v>
      </c>
      <c r="H321" s="33">
        <v>0</v>
      </c>
      <c r="I321" s="3"/>
      <c r="J321" s="3"/>
      <c r="K321" s="3"/>
      <c r="L321" s="3"/>
      <c r="M321" s="3"/>
      <c r="N321" s="3"/>
      <c r="O321" s="3"/>
      <c r="P321" s="34">
        <f t="shared" si="12"/>
        <v>0</v>
      </c>
      <c r="Q321" s="35"/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/>
      <c r="X321" s="3"/>
      <c r="Y321" s="3">
        <v>0</v>
      </c>
      <c r="Z321" s="3">
        <v>0</v>
      </c>
      <c r="AA321" s="3">
        <v>0</v>
      </c>
      <c r="AB321" s="3"/>
      <c r="AC321" s="36">
        <f t="shared" si="13"/>
        <v>0</v>
      </c>
      <c r="AD321" s="37">
        <f t="shared" si="14"/>
        <v>0</v>
      </c>
      <c r="AE321" s="144"/>
    </row>
    <row r="322" spans="1:31" x14ac:dyDescent="0.25">
      <c r="A322" s="38">
        <v>310</v>
      </c>
      <c r="B322" s="61"/>
      <c r="C322" s="61"/>
      <c r="D322" s="31">
        <v>891856288</v>
      </c>
      <c r="E322" s="31">
        <v>217215272</v>
      </c>
      <c r="F322" s="61" t="s">
        <v>517</v>
      </c>
      <c r="G322" s="33">
        <v>0</v>
      </c>
      <c r="H322" s="33">
        <v>0</v>
      </c>
      <c r="I322" s="3"/>
      <c r="J322" s="3"/>
      <c r="K322" s="3"/>
      <c r="L322" s="3"/>
      <c r="M322" s="3"/>
      <c r="N322" s="3"/>
      <c r="O322" s="3"/>
      <c r="P322" s="34">
        <f t="shared" si="12"/>
        <v>0</v>
      </c>
      <c r="Q322" s="35"/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/>
      <c r="X322" s="3"/>
      <c r="Y322" s="3">
        <v>0</v>
      </c>
      <c r="Z322" s="3">
        <v>0</v>
      </c>
      <c r="AA322" s="3">
        <v>0</v>
      </c>
      <c r="AB322" s="3"/>
      <c r="AC322" s="36">
        <f t="shared" si="13"/>
        <v>0</v>
      </c>
      <c r="AD322" s="37">
        <f t="shared" si="14"/>
        <v>0</v>
      </c>
      <c r="AE322" s="144"/>
    </row>
    <row r="323" spans="1:31" x14ac:dyDescent="0.25">
      <c r="A323" s="29">
        <v>311</v>
      </c>
      <c r="B323" s="61"/>
      <c r="C323" s="61"/>
      <c r="D323" s="31">
        <v>800026368</v>
      </c>
      <c r="E323" s="31">
        <v>217615276</v>
      </c>
      <c r="F323" s="61" t="s">
        <v>518</v>
      </c>
      <c r="G323" s="33">
        <v>0</v>
      </c>
      <c r="H323" s="33">
        <v>0</v>
      </c>
      <c r="I323" s="3"/>
      <c r="J323" s="3"/>
      <c r="K323" s="3"/>
      <c r="L323" s="3"/>
      <c r="M323" s="3"/>
      <c r="N323" s="3"/>
      <c r="O323" s="3"/>
      <c r="P323" s="34">
        <f t="shared" si="12"/>
        <v>0</v>
      </c>
      <c r="Q323" s="35"/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/>
      <c r="X323" s="3"/>
      <c r="Y323" s="3">
        <v>0</v>
      </c>
      <c r="Z323" s="3">
        <v>0</v>
      </c>
      <c r="AA323" s="3">
        <v>0</v>
      </c>
      <c r="AB323" s="3"/>
      <c r="AC323" s="36">
        <f t="shared" si="13"/>
        <v>0</v>
      </c>
      <c r="AD323" s="37">
        <f t="shared" si="14"/>
        <v>0</v>
      </c>
      <c r="AE323" s="144"/>
    </row>
    <row r="324" spans="1:31" x14ac:dyDescent="0.25">
      <c r="A324" s="38">
        <v>312</v>
      </c>
      <c r="B324" s="61"/>
      <c r="C324" s="61"/>
      <c r="D324" s="31">
        <v>800020045</v>
      </c>
      <c r="E324" s="31">
        <v>219315293</v>
      </c>
      <c r="F324" s="61" t="s">
        <v>519</v>
      </c>
      <c r="G324" s="33">
        <v>0</v>
      </c>
      <c r="H324" s="33">
        <v>0</v>
      </c>
      <c r="I324" s="3"/>
      <c r="J324" s="3"/>
      <c r="K324" s="3"/>
      <c r="L324" s="3"/>
      <c r="M324" s="3"/>
      <c r="N324" s="3"/>
      <c r="O324" s="3"/>
      <c r="P324" s="34">
        <f t="shared" si="12"/>
        <v>0</v>
      </c>
      <c r="Q324" s="35"/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/>
      <c r="X324" s="3"/>
      <c r="Y324" s="3">
        <v>0</v>
      </c>
      <c r="Z324" s="3">
        <v>0</v>
      </c>
      <c r="AA324" s="3">
        <v>0</v>
      </c>
      <c r="AB324" s="3"/>
      <c r="AC324" s="36">
        <f t="shared" si="13"/>
        <v>0</v>
      </c>
      <c r="AD324" s="37">
        <f t="shared" si="14"/>
        <v>0</v>
      </c>
      <c r="AE324" s="144"/>
    </row>
    <row r="325" spans="1:31" x14ac:dyDescent="0.25">
      <c r="A325" s="29">
        <v>313</v>
      </c>
      <c r="B325" s="61"/>
      <c r="C325" s="61"/>
      <c r="D325" s="31">
        <v>891857764</v>
      </c>
      <c r="E325" s="31">
        <v>219615296</v>
      </c>
      <c r="F325" s="61" t="s">
        <v>520</v>
      </c>
      <c r="G325" s="33">
        <v>0</v>
      </c>
      <c r="H325" s="33">
        <v>0</v>
      </c>
      <c r="I325" s="3"/>
      <c r="J325" s="3"/>
      <c r="K325" s="3"/>
      <c r="L325" s="3"/>
      <c r="M325" s="3"/>
      <c r="N325" s="3"/>
      <c r="O325" s="3"/>
      <c r="P325" s="34">
        <f t="shared" si="12"/>
        <v>0</v>
      </c>
      <c r="Q325" s="35"/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/>
      <c r="X325" s="3"/>
      <c r="Y325" s="3">
        <v>0</v>
      </c>
      <c r="Z325" s="3">
        <v>0</v>
      </c>
      <c r="AA325" s="3">
        <v>0</v>
      </c>
      <c r="AB325" s="3"/>
      <c r="AC325" s="36">
        <f t="shared" si="13"/>
        <v>0</v>
      </c>
      <c r="AD325" s="37">
        <f t="shared" si="14"/>
        <v>0</v>
      </c>
      <c r="AE325" s="144"/>
    </row>
    <row r="326" spans="1:31" x14ac:dyDescent="0.25">
      <c r="A326" s="38">
        <v>314</v>
      </c>
      <c r="B326" s="61"/>
      <c r="C326" s="61"/>
      <c r="D326" s="31">
        <v>800025608</v>
      </c>
      <c r="E326" s="31">
        <v>219915299</v>
      </c>
      <c r="F326" s="61" t="s">
        <v>521</v>
      </c>
      <c r="G326" s="33">
        <v>0</v>
      </c>
      <c r="H326" s="33">
        <v>0</v>
      </c>
      <c r="I326" s="3"/>
      <c r="J326" s="3"/>
      <c r="K326" s="3"/>
      <c r="L326" s="3"/>
      <c r="M326" s="3"/>
      <c r="N326" s="3"/>
      <c r="O326" s="3"/>
      <c r="P326" s="34">
        <f t="shared" si="12"/>
        <v>0</v>
      </c>
      <c r="Q326" s="35"/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/>
      <c r="X326" s="3"/>
      <c r="Y326" s="3">
        <v>0</v>
      </c>
      <c r="Z326" s="3">
        <v>0</v>
      </c>
      <c r="AA326" s="3">
        <v>0</v>
      </c>
      <c r="AB326" s="3"/>
      <c r="AC326" s="36">
        <f t="shared" si="13"/>
        <v>0</v>
      </c>
      <c r="AD326" s="37">
        <f t="shared" si="14"/>
        <v>0</v>
      </c>
      <c r="AE326" s="144"/>
    </row>
    <row r="327" spans="1:31" x14ac:dyDescent="0.25">
      <c r="A327" s="29">
        <v>315</v>
      </c>
      <c r="B327" s="61"/>
      <c r="C327" s="61"/>
      <c r="D327" s="31">
        <v>800012631</v>
      </c>
      <c r="E327" s="31">
        <v>211715317</v>
      </c>
      <c r="F327" s="61" t="s">
        <v>522</v>
      </c>
      <c r="G327" s="33">
        <v>0</v>
      </c>
      <c r="H327" s="33">
        <v>0</v>
      </c>
      <c r="I327" s="3"/>
      <c r="J327" s="3"/>
      <c r="K327" s="3"/>
      <c r="L327" s="3"/>
      <c r="M327" s="3"/>
      <c r="N327" s="3"/>
      <c r="O327" s="3"/>
      <c r="P327" s="34">
        <f t="shared" si="12"/>
        <v>0</v>
      </c>
      <c r="Q327" s="35"/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/>
      <c r="X327" s="3"/>
      <c r="Y327" s="3">
        <v>0</v>
      </c>
      <c r="Z327" s="3">
        <v>0</v>
      </c>
      <c r="AA327" s="3">
        <v>0</v>
      </c>
      <c r="AB327" s="3"/>
      <c r="AC327" s="36">
        <f t="shared" si="13"/>
        <v>0</v>
      </c>
      <c r="AD327" s="37">
        <f t="shared" si="14"/>
        <v>0</v>
      </c>
      <c r="AE327" s="144"/>
    </row>
    <row r="328" spans="1:31" x14ac:dyDescent="0.25">
      <c r="A328" s="38">
        <v>316</v>
      </c>
      <c r="B328" s="61"/>
      <c r="C328" s="61"/>
      <c r="D328" s="31">
        <v>800013683</v>
      </c>
      <c r="E328" s="31">
        <v>212215322</v>
      </c>
      <c r="F328" s="61" t="s">
        <v>523</v>
      </c>
      <c r="G328" s="33">
        <v>0</v>
      </c>
      <c r="H328" s="33">
        <v>0</v>
      </c>
      <c r="I328" s="3"/>
      <c r="J328" s="3"/>
      <c r="K328" s="3"/>
      <c r="L328" s="3"/>
      <c r="M328" s="3"/>
      <c r="N328" s="3"/>
      <c r="O328" s="3"/>
      <c r="P328" s="34">
        <f t="shared" si="12"/>
        <v>0</v>
      </c>
      <c r="Q328" s="35"/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/>
      <c r="X328" s="3"/>
      <c r="Y328" s="3">
        <v>0</v>
      </c>
      <c r="Z328" s="3">
        <v>0</v>
      </c>
      <c r="AA328" s="3">
        <v>0</v>
      </c>
      <c r="AB328" s="3"/>
      <c r="AC328" s="36">
        <f t="shared" si="13"/>
        <v>0</v>
      </c>
      <c r="AD328" s="37">
        <f t="shared" si="14"/>
        <v>0</v>
      </c>
      <c r="AE328" s="144"/>
    </row>
    <row r="329" spans="1:31" x14ac:dyDescent="0.25">
      <c r="A329" s="29">
        <v>317</v>
      </c>
      <c r="B329" s="61"/>
      <c r="C329" s="61"/>
      <c r="D329" s="31">
        <v>891800896</v>
      </c>
      <c r="E329" s="31">
        <v>212515325</v>
      </c>
      <c r="F329" s="61" t="s">
        <v>524</v>
      </c>
      <c r="G329" s="33">
        <v>0</v>
      </c>
      <c r="H329" s="33">
        <v>0</v>
      </c>
      <c r="I329" s="3"/>
      <c r="J329" s="3"/>
      <c r="K329" s="3"/>
      <c r="L329" s="3"/>
      <c r="M329" s="3"/>
      <c r="N329" s="3"/>
      <c r="O329" s="3"/>
      <c r="P329" s="34">
        <f t="shared" si="12"/>
        <v>0</v>
      </c>
      <c r="Q329" s="35"/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/>
      <c r="X329" s="3"/>
      <c r="Y329" s="3">
        <v>0</v>
      </c>
      <c r="Z329" s="3">
        <v>0</v>
      </c>
      <c r="AA329" s="3">
        <v>0</v>
      </c>
      <c r="AB329" s="3"/>
      <c r="AC329" s="36">
        <f t="shared" si="13"/>
        <v>0</v>
      </c>
      <c r="AD329" s="37">
        <f t="shared" si="14"/>
        <v>0</v>
      </c>
      <c r="AE329" s="144"/>
    </row>
    <row r="330" spans="1:31" x14ac:dyDescent="0.25">
      <c r="A330" s="38">
        <v>318</v>
      </c>
      <c r="B330" s="61"/>
      <c r="C330" s="61"/>
      <c r="D330" s="31">
        <v>800099202</v>
      </c>
      <c r="E330" s="31">
        <v>213215332</v>
      </c>
      <c r="F330" s="61" t="s">
        <v>525</v>
      </c>
      <c r="G330" s="33">
        <v>0</v>
      </c>
      <c r="H330" s="33">
        <v>0</v>
      </c>
      <c r="I330" s="3"/>
      <c r="J330" s="3"/>
      <c r="K330" s="3"/>
      <c r="L330" s="3"/>
      <c r="M330" s="3"/>
      <c r="N330" s="3"/>
      <c r="O330" s="3"/>
      <c r="P330" s="34">
        <f t="shared" si="12"/>
        <v>0</v>
      </c>
      <c r="Q330" s="35"/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/>
      <c r="X330" s="3"/>
      <c r="Y330" s="3">
        <v>0</v>
      </c>
      <c r="Z330" s="3">
        <v>0</v>
      </c>
      <c r="AA330" s="3">
        <v>0</v>
      </c>
      <c r="AB330" s="3"/>
      <c r="AC330" s="36">
        <f t="shared" si="13"/>
        <v>0</v>
      </c>
      <c r="AD330" s="37">
        <f t="shared" si="14"/>
        <v>0</v>
      </c>
      <c r="AE330" s="144"/>
    </row>
    <row r="331" spans="1:31" x14ac:dyDescent="0.25">
      <c r="A331" s="29">
        <v>319</v>
      </c>
      <c r="B331" s="61"/>
      <c r="C331" s="61"/>
      <c r="D331" s="31">
        <v>891856077</v>
      </c>
      <c r="E331" s="31">
        <v>216215362</v>
      </c>
      <c r="F331" s="61" t="s">
        <v>526</v>
      </c>
      <c r="G331" s="33">
        <v>0</v>
      </c>
      <c r="H331" s="33">
        <v>0</v>
      </c>
      <c r="I331" s="3"/>
      <c r="J331" s="3"/>
      <c r="K331" s="3"/>
      <c r="L331" s="3"/>
      <c r="M331" s="3"/>
      <c r="N331" s="3"/>
      <c r="O331" s="3"/>
      <c r="P331" s="34">
        <f t="shared" si="12"/>
        <v>0</v>
      </c>
      <c r="Q331" s="35"/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/>
      <c r="X331" s="3"/>
      <c r="Y331" s="3">
        <v>0</v>
      </c>
      <c r="Z331" s="3">
        <v>0</v>
      </c>
      <c r="AA331" s="3">
        <v>0</v>
      </c>
      <c r="AB331" s="3"/>
      <c r="AC331" s="36">
        <f t="shared" si="13"/>
        <v>0</v>
      </c>
      <c r="AD331" s="37">
        <f t="shared" si="14"/>
        <v>0</v>
      </c>
      <c r="AE331" s="144"/>
    </row>
    <row r="332" spans="1:31" x14ac:dyDescent="0.25">
      <c r="A332" s="38">
        <v>320</v>
      </c>
      <c r="B332" s="61"/>
      <c r="C332" s="61"/>
      <c r="D332" s="31">
        <v>891801376</v>
      </c>
      <c r="E332" s="31">
        <v>216715367</v>
      </c>
      <c r="F332" s="61" t="s">
        <v>527</v>
      </c>
      <c r="G332" s="33">
        <v>0</v>
      </c>
      <c r="H332" s="33">
        <v>0</v>
      </c>
      <c r="I332" s="3"/>
      <c r="J332" s="3"/>
      <c r="K332" s="3"/>
      <c r="L332" s="3"/>
      <c r="M332" s="3"/>
      <c r="N332" s="3"/>
      <c r="O332" s="3"/>
      <c r="P332" s="34">
        <f t="shared" si="12"/>
        <v>0</v>
      </c>
      <c r="Q332" s="35"/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/>
      <c r="X332" s="3"/>
      <c r="Y332" s="3">
        <v>0</v>
      </c>
      <c r="Z332" s="3">
        <v>0</v>
      </c>
      <c r="AA332" s="3">
        <v>0</v>
      </c>
      <c r="AB332" s="3"/>
      <c r="AC332" s="36">
        <f t="shared" si="13"/>
        <v>0</v>
      </c>
      <c r="AD332" s="37">
        <f t="shared" si="14"/>
        <v>0</v>
      </c>
      <c r="AE332" s="144"/>
    </row>
    <row r="333" spans="1:31" x14ac:dyDescent="0.25">
      <c r="A333" s="29">
        <v>321</v>
      </c>
      <c r="B333" s="61"/>
      <c r="C333" s="61"/>
      <c r="D333" s="31">
        <v>891856593</v>
      </c>
      <c r="E333" s="31">
        <v>216815368</v>
      </c>
      <c r="F333" s="61" t="s">
        <v>364</v>
      </c>
      <c r="G333" s="33">
        <v>0</v>
      </c>
      <c r="H333" s="33">
        <v>0</v>
      </c>
      <c r="I333" s="3"/>
      <c r="J333" s="3"/>
      <c r="K333" s="3"/>
      <c r="L333" s="3"/>
      <c r="M333" s="3"/>
      <c r="N333" s="3"/>
      <c r="O333" s="3"/>
      <c r="P333" s="34">
        <f t="shared" si="12"/>
        <v>0</v>
      </c>
      <c r="Q333" s="35"/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/>
      <c r="X333" s="3"/>
      <c r="Y333" s="3">
        <v>0</v>
      </c>
      <c r="Z333" s="3">
        <v>0</v>
      </c>
      <c r="AA333" s="3">
        <v>0</v>
      </c>
      <c r="AB333" s="3"/>
      <c r="AC333" s="36">
        <f t="shared" si="13"/>
        <v>0</v>
      </c>
      <c r="AD333" s="37">
        <f t="shared" si="14"/>
        <v>0</v>
      </c>
      <c r="AE333" s="144"/>
    </row>
    <row r="334" spans="1:31" x14ac:dyDescent="0.25">
      <c r="A334" s="38">
        <v>322</v>
      </c>
      <c r="B334" s="61"/>
      <c r="C334" s="61"/>
      <c r="D334" s="31">
        <v>800099206</v>
      </c>
      <c r="E334" s="31">
        <v>217715377</v>
      </c>
      <c r="F334" s="61" t="s">
        <v>528</v>
      </c>
      <c r="G334" s="33">
        <v>0</v>
      </c>
      <c r="H334" s="33">
        <v>0</v>
      </c>
      <c r="I334" s="3"/>
      <c r="J334" s="3"/>
      <c r="K334" s="3"/>
      <c r="L334" s="3"/>
      <c r="M334" s="3"/>
      <c r="N334" s="3"/>
      <c r="O334" s="3"/>
      <c r="P334" s="34">
        <f t="shared" ref="P334:P397" si="15">SUM(G334:N334)</f>
        <v>0</v>
      </c>
      <c r="Q334" s="35"/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/>
      <c r="X334" s="3"/>
      <c r="Y334" s="3">
        <v>0</v>
      </c>
      <c r="Z334" s="3">
        <v>0</v>
      </c>
      <c r="AA334" s="3">
        <v>0</v>
      </c>
      <c r="AB334" s="3"/>
      <c r="AC334" s="36">
        <f t="shared" ref="AC334:AC397" si="16">SUM(R334:AA334)</f>
        <v>0</v>
      </c>
      <c r="AD334" s="37">
        <f t="shared" si="14"/>
        <v>0</v>
      </c>
      <c r="AE334" s="144"/>
    </row>
    <row r="335" spans="1:31" x14ac:dyDescent="0.25">
      <c r="A335" s="29">
        <v>323</v>
      </c>
      <c r="B335" s="61"/>
      <c r="C335" s="61"/>
      <c r="D335" s="31">
        <v>800099665</v>
      </c>
      <c r="E335" s="31">
        <v>218015380</v>
      </c>
      <c r="F335" s="61" t="s">
        <v>529</v>
      </c>
      <c r="G335" s="33">
        <v>0</v>
      </c>
      <c r="H335" s="33">
        <v>0</v>
      </c>
      <c r="I335" s="3"/>
      <c r="J335" s="3"/>
      <c r="K335" s="3"/>
      <c r="L335" s="3"/>
      <c r="M335" s="3"/>
      <c r="N335" s="3"/>
      <c r="O335" s="3"/>
      <c r="P335" s="34">
        <f t="shared" si="15"/>
        <v>0</v>
      </c>
      <c r="Q335" s="35"/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/>
      <c r="X335" s="3"/>
      <c r="Y335" s="3">
        <v>0</v>
      </c>
      <c r="Z335" s="3">
        <v>0</v>
      </c>
      <c r="AA335" s="3">
        <v>0</v>
      </c>
      <c r="AB335" s="3"/>
      <c r="AC335" s="36">
        <f t="shared" si="16"/>
        <v>0</v>
      </c>
      <c r="AD335" s="37">
        <f t="shared" ref="AD335:AD398" si="17">+P335-Q335+AB335-AC335</f>
        <v>0</v>
      </c>
      <c r="AE335" s="144"/>
    </row>
    <row r="336" spans="1:31" x14ac:dyDescent="0.25">
      <c r="A336" s="38">
        <v>324</v>
      </c>
      <c r="B336" s="61"/>
      <c r="C336" s="61"/>
      <c r="D336" s="31">
        <v>800006541</v>
      </c>
      <c r="E336" s="31">
        <v>210115401</v>
      </c>
      <c r="F336" s="61" t="s">
        <v>530</v>
      </c>
      <c r="G336" s="33">
        <v>0</v>
      </c>
      <c r="H336" s="33">
        <v>0</v>
      </c>
      <c r="I336" s="3"/>
      <c r="J336" s="3"/>
      <c r="K336" s="3"/>
      <c r="L336" s="3"/>
      <c r="M336" s="3"/>
      <c r="N336" s="3"/>
      <c r="O336" s="3"/>
      <c r="P336" s="34">
        <f t="shared" si="15"/>
        <v>0</v>
      </c>
      <c r="Q336" s="35"/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/>
      <c r="X336" s="3"/>
      <c r="Y336" s="3">
        <v>0</v>
      </c>
      <c r="Z336" s="3">
        <v>0</v>
      </c>
      <c r="AA336" s="3">
        <v>0</v>
      </c>
      <c r="AB336" s="3"/>
      <c r="AC336" s="36">
        <f t="shared" si="16"/>
        <v>0</v>
      </c>
      <c r="AD336" s="37">
        <f t="shared" si="17"/>
        <v>0</v>
      </c>
      <c r="AE336" s="144"/>
    </row>
    <row r="337" spans="1:31" x14ac:dyDescent="0.25">
      <c r="A337" s="29">
        <v>325</v>
      </c>
      <c r="B337" s="61"/>
      <c r="C337" s="61"/>
      <c r="D337" s="31">
        <v>891856257</v>
      </c>
      <c r="E337" s="31">
        <v>210315403</v>
      </c>
      <c r="F337" s="61" t="s">
        <v>531</v>
      </c>
      <c r="G337" s="33">
        <v>0</v>
      </c>
      <c r="H337" s="33">
        <v>0</v>
      </c>
      <c r="I337" s="3"/>
      <c r="J337" s="3"/>
      <c r="K337" s="3"/>
      <c r="L337" s="3"/>
      <c r="M337" s="3"/>
      <c r="N337" s="3"/>
      <c r="O337" s="3"/>
      <c r="P337" s="34">
        <f t="shared" si="15"/>
        <v>0</v>
      </c>
      <c r="Q337" s="35"/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/>
      <c r="X337" s="3"/>
      <c r="Y337" s="3">
        <v>0</v>
      </c>
      <c r="Z337" s="3">
        <v>0</v>
      </c>
      <c r="AA337" s="3">
        <v>0</v>
      </c>
      <c r="AB337" s="3"/>
      <c r="AC337" s="36">
        <f t="shared" si="16"/>
        <v>0</v>
      </c>
      <c r="AD337" s="37">
        <f t="shared" si="17"/>
        <v>0</v>
      </c>
      <c r="AE337" s="144"/>
    </row>
    <row r="338" spans="1:31" x14ac:dyDescent="0.25">
      <c r="A338" s="38">
        <v>326</v>
      </c>
      <c r="B338" s="61"/>
      <c r="C338" s="61"/>
      <c r="D338" s="31">
        <v>891801268</v>
      </c>
      <c r="E338" s="31">
        <v>210715407</v>
      </c>
      <c r="F338" s="61" t="s">
        <v>532</v>
      </c>
      <c r="G338" s="33">
        <v>0</v>
      </c>
      <c r="H338" s="33">
        <v>0</v>
      </c>
      <c r="I338" s="3"/>
      <c r="J338" s="3"/>
      <c r="K338" s="3"/>
      <c r="L338" s="3"/>
      <c r="M338" s="3"/>
      <c r="N338" s="3"/>
      <c r="O338" s="3"/>
      <c r="P338" s="34">
        <f t="shared" si="15"/>
        <v>0</v>
      </c>
      <c r="Q338" s="35"/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/>
      <c r="X338" s="3"/>
      <c r="Y338" s="3">
        <v>0</v>
      </c>
      <c r="Z338" s="3">
        <v>0</v>
      </c>
      <c r="AA338" s="3">
        <v>0</v>
      </c>
      <c r="AB338" s="3"/>
      <c r="AC338" s="36">
        <f t="shared" si="16"/>
        <v>0</v>
      </c>
      <c r="AD338" s="37">
        <f t="shared" si="17"/>
        <v>0</v>
      </c>
      <c r="AE338" s="144"/>
    </row>
    <row r="339" spans="1:31" x14ac:dyDescent="0.25">
      <c r="A339" s="29">
        <v>327</v>
      </c>
      <c r="B339" s="61"/>
      <c r="C339" s="61"/>
      <c r="D339" s="31">
        <v>891801129</v>
      </c>
      <c r="E339" s="31">
        <v>212515425</v>
      </c>
      <c r="F339" s="61" t="s">
        <v>533</v>
      </c>
      <c r="G339" s="33">
        <v>0</v>
      </c>
      <c r="H339" s="33">
        <v>0</v>
      </c>
      <c r="I339" s="3"/>
      <c r="J339" s="3"/>
      <c r="K339" s="3"/>
      <c r="L339" s="3"/>
      <c r="M339" s="3"/>
      <c r="N339" s="3"/>
      <c r="O339" s="3"/>
      <c r="P339" s="34">
        <f t="shared" si="15"/>
        <v>0</v>
      </c>
      <c r="Q339" s="35"/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/>
      <c r="X339" s="3"/>
      <c r="Y339" s="3">
        <v>0</v>
      </c>
      <c r="Z339" s="3">
        <v>0</v>
      </c>
      <c r="AA339" s="3">
        <v>0</v>
      </c>
      <c r="AB339" s="3"/>
      <c r="AC339" s="36">
        <f t="shared" si="16"/>
        <v>0</v>
      </c>
      <c r="AD339" s="37">
        <f t="shared" si="17"/>
        <v>0</v>
      </c>
      <c r="AE339" s="144"/>
    </row>
    <row r="340" spans="1:31" x14ac:dyDescent="0.25">
      <c r="A340" s="38">
        <v>328</v>
      </c>
      <c r="B340" s="61"/>
      <c r="C340" s="61"/>
      <c r="D340" s="31">
        <v>800024789</v>
      </c>
      <c r="E340" s="31">
        <v>214215442</v>
      </c>
      <c r="F340" s="61" t="s">
        <v>534</v>
      </c>
      <c r="G340" s="33">
        <v>0</v>
      </c>
      <c r="H340" s="33">
        <v>0</v>
      </c>
      <c r="I340" s="3"/>
      <c r="J340" s="3"/>
      <c r="K340" s="3"/>
      <c r="L340" s="3"/>
      <c r="M340" s="3"/>
      <c r="N340" s="3"/>
      <c r="O340" s="3"/>
      <c r="P340" s="34">
        <f t="shared" si="15"/>
        <v>0</v>
      </c>
      <c r="Q340" s="35"/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/>
      <c r="X340" s="3"/>
      <c r="Y340" s="3">
        <v>0</v>
      </c>
      <c r="Z340" s="3">
        <v>0</v>
      </c>
      <c r="AA340" s="3">
        <v>0</v>
      </c>
      <c r="AB340" s="3"/>
      <c r="AC340" s="36">
        <f t="shared" si="16"/>
        <v>0</v>
      </c>
      <c r="AD340" s="37">
        <f t="shared" si="17"/>
        <v>0</v>
      </c>
      <c r="AE340" s="144"/>
    </row>
    <row r="341" spans="1:31" x14ac:dyDescent="0.25">
      <c r="A341" s="29">
        <v>329</v>
      </c>
      <c r="B341" s="61"/>
      <c r="C341" s="61"/>
      <c r="D341" s="31">
        <v>800029660</v>
      </c>
      <c r="E341" s="31">
        <v>215515455</v>
      </c>
      <c r="F341" s="61" t="s">
        <v>535</v>
      </c>
      <c r="G341" s="33">
        <v>0</v>
      </c>
      <c r="H341" s="33">
        <v>0</v>
      </c>
      <c r="I341" s="3"/>
      <c r="J341" s="3"/>
      <c r="K341" s="3"/>
      <c r="L341" s="3"/>
      <c r="M341" s="3"/>
      <c r="N341" s="3"/>
      <c r="O341" s="3"/>
      <c r="P341" s="34">
        <f t="shared" si="15"/>
        <v>0</v>
      </c>
      <c r="Q341" s="35"/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/>
      <c r="X341" s="3"/>
      <c r="Y341" s="3">
        <v>0</v>
      </c>
      <c r="Z341" s="3">
        <v>0</v>
      </c>
      <c r="AA341" s="3">
        <v>0</v>
      </c>
      <c r="AB341" s="3"/>
      <c r="AC341" s="36">
        <f t="shared" si="16"/>
        <v>0</v>
      </c>
      <c r="AD341" s="37">
        <f t="shared" si="17"/>
        <v>0</v>
      </c>
      <c r="AE341" s="144"/>
    </row>
    <row r="342" spans="1:31" x14ac:dyDescent="0.25">
      <c r="A342" s="38">
        <v>330</v>
      </c>
      <c r="B342" s="61"/>
      <c r="C342" s="61"/>
      <c r="D342" s="31">
        <v>891855735</v>
      </c>
      <c r="E342" s="31">
        <v>216415464</v>
      </c>
      <c r="F342" s="61" t="s">
        <v>536</v>
      </c>
      <c r="G342" s="33">
        <v>0</v>
      </c>
      <c r="H342" s="33">
        <v>0</v>
      </c>
      <c r="I342" s="3"/>
      <c r="J342" s="3"/>
      <c r="K342" s="3"/>
      <c r="L342" s="3"/>
      <c r="M342" s="3"/>
      <c r="N342" s="3"/>
      <c r="O342" s="3"/>
      <c r="P342" s="34">
        <f t="shared" si="15"/>
        <v>0</v>
      </c>
      <c r="Q342" s="35"/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/>
      <c r="X342" s="3"/>
      <c r="Y342" s="3">
        <v>0</v>
      </c>
      <c r="Z342" s="3">
        <v>0</v>
      </c>
      <c r="AA342" s="3">
        <v>0</v>
      </c>
      <c r="AB342" s="3"/>
      <c r="AC342" s="36">
        <f t="shared" si="16"/>
        <v>0</v>
      </c>
      <c r="AD342" s="37">
        <f t="shared" si="17"/>
        <v>0</v>
      </c>
      <c r="AE342" s="144"/>
    </row>
    <row r="343" spans="1:31" x14ac:dyDescent="0.25">
      <c r="A343" s="29">
        <v>331</v>
      </c>
      <c r="B343" s="61"/>
      <c r="C343" s="61"/>
      <c r="D343" s="31">
        <v>891856555</v>
      </c>
      <c r="E343" s="31">
        <v>216615466</v>
      </c>
      <c r="F343" s="61" t="s">
        <v>537</v>
      </c>
      <c r="G343" s="33">
        <v>0</v>
      </c>
      <c r="H343" s="33">
        <v>0</v>
      </c>
      <c r="I343" s="3"/>
      <c r="J343" s="3"/>
      <c r="K343" s="3"/>
      <c r="L343" s="3"/>
      <c r="M343" s="3"/>
      <c r="N343" s="3"/>
      <c r="O343" s="3"/>
      <c r="P343" s="34">
        <f t="shared" si="15"/>
        <v>0</v>
      </c>
      <c r="Q343" s="35"/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/>
      <c r="X343" s="3"/>
      <c r="Y343" s="3">
        <v>0</v>
      </c>
      <c r="Z343" s="3">
        <v>0</v>
      </c>
      <c r="AA343" s="3">
        <v>0</v>
      </c>
      <c r="AB343" s="3"/>
      <c r="AC343" s="36">
        <f t="shared" si="16"/>
        <v>0</v>
      </c>
      <c r="AD343" s="37">
        <f t="shared" si="17"/>
        <v>0</v>
      </c>
      <c r="AE343" s="144"/>
    </row>
    <row r="344" spans="1:31" x14ac:dyDescent="0.25">
      <c r="A344" s="38">
        <v>332</v>
      </c>
      <c r="B344" s="61"/>
      <c r="C344" s="61"/>
      <c r="D344" s="31">
        <v>800099662</v>
      </c>
      <c r="E344" s="31">
        <v>216915469</v>
      </c>
      <c r="F344" s="61" t="s">
        <v>538</v>
      </c>
      <c r="G344" s="33">
        <v>0</v>
      </c>
      <c r="H344" s="33">
        <v>0</v>
      </c>
      <c r="I344" s="3"/>
      <c r="J344" s="3"/>
      <c r="K344" s="3"/>
      <c r="L344" s="3"/>
      <c r="M344" s="3"/>
      <c r="N344" s="3"/>
      <c r="O344" s="3"/>
      <c r="P344" s="34">
        <f t="shared" si="15"/>
        <v>0</v>
      </c>
      <c r="Q344" s="35"/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/>
      <c r="X344" s="3"/>
      <c r="Y344" s="3">
        <v>0</v>
      </c>
      <c r="Z344" s="3">
        <v>0</v>
      </c>
      <c r="AA344" s="3">
        <v>0</v>
      </c>
      <c r="AB344" s="3"/>
      <c r="AC344" s="36">
        <f t="shared" si="16"/>
        <v>0</v>
      </c>
      <c r="AD344" s="37">
        <f t="shared" si="17"/>
        <v>0</v>
      </c>
      <c r="AE344" s="144"/>
    </row>
    <row r="345" spans="1:31" x14ac:dyDescent="0.25">
      <c r="A345" s="29">
        <v>333</v>
      </c>
      <c r="B345" s="61"/>
      <c r="C345" s="61"/>
      <c r="D345" s="31">
        <v>891801994</v>
      </c>
      <c r="E345" s="31">
        <v>217615476</v>
      </c>
      <c r="F345" s="61" t="s">
        <v>539</v>
      </c>
      <c r="G345" s="33">
        <v>0</v>
      </c>
      <c r="H345" s="33">
        <v>0</v>
      </c>
      <c r="I345" s="3"/>
      <c r="J345" s="3"/>
      <c r="K345" s="3"/>
      <c r="L345" s="3"/>
      <c r="M345" s="3"/>
      <c r="N345" s="3"/>
      <c r="O345" s="3"/>
      <c r="P345" s="34">
        <f t="shared" si="15"/>
        <v>0</v>
      </c>
      <c r="Q345" s="35"/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/>
      <c r="X345" s="3"/>
      <c r="Y345" s="3">
        <v>0</v>
      </c>
      <c r="Z345" s="3">
        <v>0</v>
      </c>
      <c r="AA345" s="3">
        <v>0</v>
      </c>
      <c r="AB345" s="3"/>
      <c r="AC345" s="36">
        <f t="shared" si="16"/>
        <v>0</v>
      </c>
      <c r="AD345" s="37">
        <f t="shared" si="17"/>
        <v>0</v>
      </c>
      <c r="AE345" s="144"/>
    </row>
    <row r="346" spans="1:31" x14ac:dyDescent="0.25">
      <c r="A346" s="38">
        <v>334</v>
      </c>
      <c r="B346" s="61"/>
      <c r="C346" s="61"/>
      <c r="D346" s="31">
        <v>800077808</v>
      </c>
      <c r="E346" s="31">
        <v>218015480</v>
      </c>
      <c r="F346" s="61" t="s">
        <v>540</v>
      </c>
      <c r="G346" s="33">
        <v>0</v>
      </c>
      <c r="H346" s="33">
        <v>0</v>
      </c>
      <c r="I346" s="3"/>
      <c r="J346" s="3"/>
      <c r="K346" s="3"/>
      <c r="L346" s="3"/>
      <c r="M346" s="3"/>
      <c r="N346" s="3"/>
      <c r="O346" s="3"/>
      <c r="P346" s="34">
        <f t="shared" si="15"/>
        <v>0</v>
      </c>
      <c r="Q346" s="35"/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/>
      <c r="X346" s="3"/>
      <c r="Y346" s="3">
        <v>0</v>
      </c>
      <c r="Z346" s="3">
        <v>0</v>
      </c>
      <c r="AA346" s="3">
        <v>0</v>
      </c>
      <c r="AB346" s="3"/>
      <c r="AC346" s="36">
        <f t="shared" si="16"/>
        <v>0</v>
      </c>
      <c r="AD346" s="37">
        <f t="shared" si="17"/>
        <v>0</v>
      </c>
      <c r="AE346" s="144"/>
    </row>
    <row r="347" spans="1:31" x14ac:dyDescent="0.25">
      <c r="A347" s="29">
        <v>335</v>
      </c>
      <c r="B347" s="61"/>
      <c r="C347" s="61"/>
      <c r="D347" s="31">
        <v>891855222</v>
      </c>
      <c r="E347" s="31">
        <v>219115491</v>
      </c>
      <c r="F347" s="61" t="s">
        <v>541</v>
      </c>
      <c r="G347" s="33">
        <v>0</v>
      </c>
      <c r="H347" s="33">
        <v>0</v>
      </c>
      <c r="I347" s="3"/>
      <c r="J347" s="3"/>
      <c r="K347" s="3"/>
      <c r="L347" s="3"/>
      <c r="M347" s="3"/>
      <c r="N347" s="3"/>
      <c r="O347" s="3"/>
      <c r="P347" s="34">
        <f t="shared" si="15"/>
        <v>0</v>
      </c>
      <c r="Q347" s="35"/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/>
      <c r="X347" s="3"/>
      <c r="Y347" s="3">
        <v>0</v>
      </c>
      <c r="Z347" s="3">
        <v>0</v>
      </c>
      <c r="AA347" s="3">
        <v>0</v>
      </c>
      <c r="AB347" s="3"/>
      <c r="AC347" s="36">
        <f t="shared" si="16"/>
        <v>0</v>
      </c>
      <c r="AD347" s="37">
        <f t="shared" si="17"/>
        <v>0</v>
      </c>
      <c r="AE347" s="144"/>
    </row>
    <row r="348" spans="1:31" x14ac:dyDescent="0.25">
      <c r="A348" s="38">
        <v>336</v>
      </c>
      <c r="B348" s="61"/>
      <c r="C348" s="61"/>
      <c r="D348" s="31">
        <v>800033062</v>
      </c>
      <c r="E348" s="31">
        <v>219415494</v>
      </c>
      <c r="F348" s="61" t="s">
        <v>542</v>
      </c>
      <c r="G348" s="33">
        <v>0</v>
      </c>
      <c r="H348" s="33">
        <v>0</v>
      </c>
      <c r="I348" s="3"/>
      <c r="J348" s="3"/>
      <c r="K348" s="3"/>
      <c r="L348" s="3"/>
      <c r="M348" s="3"/>
      <c r="N348" s="3"/>
      <c r="O348" s="3"/>
      <c r="P348" s="34">
        <f t="shared" si="15"/>
        <v>0</v>
      </c>
      <c r="Q348" s="35"/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/>
      <c r="X348" s="3"/>
      <c r="Y348" s="3">
        <v>0</v>
      </c>
      <c r="Z348" s="3">
        <v>0</v>
      </c>
      <c r="AA348" s="3">
        <v>0</v>
      </c>
      <c r="AB348" s="3"/>
      <c r="AC348" s="36">
        <f t="shared" si="16"/>
        <v>0</v>
      </c>
      <c r="AD348" s="37">
        <f t="shared" si="17"/>
        <v>0</v>
      </c>
      <c r="AE348" s="144"/>
    </row>
    <row r="349" spans="1:31" x14ac:dyDescent="0.25">
      <c r="A349" s="29">
        <v>337</v>
      </c>
      <c r="B349" s="61"/>
      <c r="C349" s="61"/>
      <c r="D349" s="31">
        <v>800026156</v>
      </c>
      <c r="E349" s="31">
        <v>210015500</v>
      </c>
      <c r="F349" s="61" t="s">
        <v>543</v>
      </c>
      <c r="G349" s="33">
        <v>0</v>
      </c>
      <c r="H349" s="33">
        <v>0</v>
      </c>
      <c r="I349" s="3"/>
      <c r="J349" s="3"/>
      <c r="K349" s="3"/>
      <c r="L349" s="3"/>
      <c r="M349" s="3"/>
      <c r="N349" s="3"/>
      <c r="O349" s="3"/>
      <c r="P349" s="34">
        <f t="shared" si="15"/>
        <v>0</v>
      </c>
      <c r="Q349" s="35"/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/>
      <c r="X349" s="3"/>
      <c r="Y349" s="3">
        <v>0</v>
      </c>
      <c r="Z349" s="3">
        <v>0</v>
      </c>
      <c r="AA349" s="3">
        <v>0</v>
      </c>
      <c r="AB349" s="3"/>
      <c r="AC349" s="36">
        <f t="shared" si="16"/>
        <v>0</v>
      </c>
      <c r="AD349" s="37">
        <f t="shared" si="17"/>
        <v>0</v>
      </c>
      <c r="AE349" s="144"/>
    </row>
    <row r="350" spans="1:31" x14ac:dyDescent="0.25">
      <c r="A350" s="38">
        <v>338</v>
      </c>
      <c r="B350" s="61"/>
      <c r="C350" s="61"/>
      <c r="D350" s="31">
        <v>891801362</v>
      </c>
      <c r="E350" s="31">
        <v>210715507</v>
      </c>
      <c r="F350" s="61" t="s">
        <v>544</v>
      </c>
      <c r="G350" s="33">
        <v>0</v>
      </c>
      <c r="H350" s="33">
        <v>0</v>
      </c>
      <c r="I350" s="3"/>
      <c r="J350" s="3"/>
      <c r="K350" s="3"/>
      <c r="L350" s="3"/>
      <c r="M350" s="3"/>
      <c r="N350" s="3"/>
      <c r="O350" s="3"/>
      <c r="P350" s="34">
        <f t="shared" si="15"/>
        <v>0</v>
      </c>
      <c r="Q350" s="35"/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/>
      <c r="X350" s="3"/>
      <c r="Y350" s="3">
        <v>0</v>
      </c>
      <c r="Z350" s="3">
        <v>0</v>
      </c>
      <c r="AA350" s="3">
        <v>0</v>
      </c>
      <c r="AB350" s="3"/>
      <c r="AC350" s="36">
        <f t="shared" si="16"/>
        <v>0</v>
      </c>
      <c r="AD350" s="37">
        <f t="shared" si="17"/>
        <v>0</v>
      </c>
      <c r="AE350" s="144"/>
    </row>
    <row r="351" spans="1:31" x14ac:dyDescent="0.25">
      <c r="A351" s="29">
        <v>339</v>
      </c>
      <c r="B351" s="61"/>
      <c r="C351" s="61"/>
      <c r="D351" s="31">
        <v>800028461</v>
      </c>
      <c r="E351" s="31">
        <v>211115511</v>
      </c>
      <c r="F351" s="61" t="s">
        <v>545</v>
      </c>
      <c r="G351" s="33">
        <v>0</v>
      </c>
      <c r="H351" s="33">
        <v>0</v>
      </c>
      <c r="I351" s="3"/>
      <c r="J351" s="3"/>
      <c r="K351" s="3"/>
      <c r="L351" s="3"/>
      <c r="M351" s="3"/>
      <c r="N351" s="3"/>
      <c r="O351" s="3"/>
      <c r="P351" s="34">
        <f t="shared" si="15"/>
        <v>0</v>
      </c>
      <c r="Q351" s="35"/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/>
      <c r="X351" s="3"/>
      <c r="Y351" s="3">
        <v>0</v>
      </c>
      <c r="Z351" s="3">
        <v>0</v>
      </c>
      <c r="AA351" s="3">
        <v>0</v>
      </c>
      <c r="AB351" s="3"/>
      <c r="AC351" s="36">
        <f t="shared" si="16"/>
        <v>0</v>
      </c>
      <c r="AD351" s="37">
        <f t="shared" si="17"/>
        <v>0</v>
      </c>
      <c r="AE351" s="144"/>
    </row>
    <row r="352" spans="1:31" x14ac:dyDescent="0.25">
      <c r="A352" s="38">
        <v>340</v>
      </c>
      <c r="B352" s="61"/>
      <c r="C352" s="61"/>
      <c r="D352" s="31">
        <v>800049508</v>
      </c>
      <c r="E352" s="31">
        <v>211415514</v>
      </c>
      <c r="F352" s="61" t="s">
        <v>546</v>
      </c>
      <c r="G352" s="33">
        <v>0</v>
      </c>
      <c r="H352" s="33">
        <v>0</v>
      </c>
      <c r="I352" s="3"/>
      <c r="J352" s="3"/>
      <c r="K352" s="3"/>
      <c r="L352" s="3"/>
      <c r="M352" s="3"/>
      <c r="N352" s="3"/>
      <c r="O352" s="3"/>
      <c r="P352" s="34">
        <f t="shared" si="15"/>
        <v>0</v>
      </c>
      <c r="Q352" s="35"/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/>
      <c r="X352" s="3"/>
      <c r="Y352" s="3">
        <v>0</v>
      </c>
      <c r="Z352" s="3">
        <v>0</v>
      </c>
      <c r="AA352" s="3">
        <v>0</v>
      </c>
      <c r="AB352" s="3"/>
      <c r="AC352" s="36">
        <f t="shared" si="16"/>
        <v>0</v>
      </c>
      <c r="AD352" s="37">
        <f t="shared" si="17"/>
        <v>0</v>
      </c>
      <c r="AE352" s="144"/>
    </row>
    <row r="353" spans="1:31" x14ac:dyDescent="0.25">
      <c r="A353" s="29">
        <v>341</v>
      </c>
      <c r="B353" s="61"/>
      <c r="C353" s="61"/>
      <c r="D353" s="31">
        <v>891801240</v>
      </c>
      <c r="E353" s="31">
        <v>211615516</v>
      </c>
      <c r="F353" s="61" t="s">
        <v>547</v>
      </c>
      <c r="G353" s="33">
        <v>0</v>
      </c>
      <c r="H353" s="33">
        <v>0</v>
      </c>
      <c r="I353" s="3"/>
      <c r="J353" s="3"/>
      <c r="K353" s="3"/>
      <c r="L353" s="3"/>
      <c r="M353" s="3"/>
      <c r="N353" s="3"/>
      <c r="O353" s="3"/>
      <c r="P353" s="34">
        <f t="shared" si="15"/>
        <v>0</v>
      </c>
      <c r="Q353" s="35"/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/>
      <c r="X353" s="3"/>
      <c r="Y353" s="3">
        <v>0</v>
      </c>
      <c r="Z353" s="3">
        <v>0</v>
      </c>
      <c r="AA353" s="3">
        <v>0</v>
      </c>
      <c r="AB353" s="3"/>
      <c r="AC353" s="36">
        <f t="shared" si="16"/>
        <v>0</v>
      </c>
      <c r="AD353" s="37">
        <f t="shared" si="17"/>
        <v>0</v>
      </c>
      <c r="AE353" s="144"/>
    </row>
    <row r="354" spans="1:31" x14ac:dyDescent="0.25">
      <c r="A354" s="38">
        <v>342</v>
      </c>
      <c r="B354" s="61"/>
      <c r="C354" s="61"/>
      <c r="D354" s="31">
        <v>800065593</v>
      </c>
      <c r="E354" s="31">
        <v>211815518</v>
      </c>
      <c r="F354" s="61" t="s">
        <v>548</v>
      </c>
      <c r="G354" s="33">
        <v>0</v>
      </c>
      <c r="H354" s="33">
        <v>0</v>
      </c>
      <c r="I354" s="3"/>
      <c r="J354" s="3"/>
      <c r="K354" s="3"/>
      <c r="L354" s="3"/>
      <c r="M354" s="3"/>
      <c r="N354" s="3"/>
      <c r="O354" s="3"/>
      <c r="P354" s="34">
        <f t="shared" si="15"/>
        <v>0</v>
      </c>
      <c r="Q354" s="35"/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/>
      <c r="X354" s="3"/>
      <c r="Y354" s="3">
        <v>0</v>
      </c>
      <c r="Z354" s="3">
        <v>0</v>
      </c>
      <c r="AA354" s="3">
        <v>0</v>
      </c>
      <c r="AB354" s="3"/>
      <c r="AC354" s="36">
        <f t="shared" si="16"/>
        <v>0</v>
      </c>
      <c r="AD354" s="37">
        <f t="shared" si="17"/>
        <v>0</v>
      </c>
      <c r="AE354" s="144"/>
    </row>
    <row r="355" spans="1:31" x14ac:dyDescent="0.25">
      <c r="A355" s="29">
        <v>343</v>
      </c>
      <c r="B355" s="61"/>
      <c r="C355" s="61"/>
      <c r="D355" s="31">
        <v>800012628</v>
      </c>
      <c r="E355" s="31">
        <v>212215522</v>
      </c>
      <c r="F355" s="61" t="s">
        <v>549</v>
      </c>
      <c r="G355" s="33">
        <v>0</v>
      </c>
      <c r="H355" s="33">
        <v>0</v>
      </c>
      <c r="I355" s="3"/>
      <c r="J355" s="3"/>
      <c r="K355" s="3"/>
      <c r="L355" s="3"/>
      <c r="M355" s="3"/>
      <c r="N355" s="3"/>
      <c r="O355" s="3"/>
      <c r="P355" s="34">
        <f t="shared" si="15"/>
        <v>0</v>
      </c>
      <c r="Q355" s="35"/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/>
      <c r="X355" s="3"/>
      <c r="Y355" s="3">
        <v>0</v>
      </c>
      <c r="Z355" s="3">
        <v>0</v>
      </c>
      <c r="AA355" s="3">
        <v>0</v>
      </c>
      <c r="AB355" s="3"/>
      <c r="AC355" s="36">
        <f t="shared" si="16"/>
        <v>0</v>
      </c>
      <c r="AD355" s="37">
        <f t="shared" si="17"/>
        <v>0</v>
      </c>
      <c r="AE355" s="144"/>
    </row>
    <row r="356" spans="1:31" x14ac:dyDescent="0.25">
      <c r="A356" s="38">
        <v>344</v>
      </c>
      <c r="B356" s="61"/>
      <c r="C356" s="61"/>
      <c r="D356" s="31">
        <v>891801368</v>
      </c>
      <c r="E356" s="31">
        <v>213115531</v>
      </c>
      <c r="F356" s="61" t="s">
        <v>550</v>
      </c>
      <c r="G356" s="33">
        <v>0</v>
      </c>
      <c r="H356" s="33">
        <v>0</v>
      </c>
      <c r="I356" s="3"/>
      <c r="J356" s="3"/>
      <c r="K356" s="3"/>
      <c r="L356" s="3"/>
      <c r="M356" s="3"/>
      <c r="N356" s="3"/>
      <c r="O356" s="3"/>
      <c r="P356" s="34">
        <f t="shared" si="15"/>
        <v>0</v>
      </c>
      <c r="Q356" s="35"/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/>
      <c r="X356" s="3"/>
      <c r="Y356" s="3">
        <v>0</v>
      </c>
      <c r="Z356" s="3">
        <v>0</v>
      </c>
      <c r="AA356" s="3">
        <v>0</v>
      </c>
      <c r="AB356" s="3"/>
      <c r="AC356" s="36">
        <f t="shared" si="16"/>
        <v>0</v>
      </c>
      <c r="AD356" s="37">
        <f t="shared" si="17"/>
        <v>0</v>
      </c>
      <c r="AE356" s="144"/>
    </row>
    <row r="357" spans="1:31" x14ac:dyDescent="0.25">
      <c r="A357" s="29">
        <v>345</v>
      </c>
      <c r="B357" s="61"/>
      <c r="C357" s="61"/>
      <c r="D357" s="31">
        <v>800065411</v>
      </c>
      <c r="E357" s="31">
        <v>213315533</v>
      </c>
      <c r="F357" s="61" t="s">
        <v>551</v>
      </c>
      <c r="G357" s="33">
        <v>0</v>
      </c>
      <c r="H357" s="33">
        <v>0</v>
      </c>
      <c r="I357" s="3"/>
      <c r="J357" s="3"/>
      <c r="K357" s="3"/>
      <c r="L357" s="3"/>
      <c r="M357" s="3"/>
      <c r="N357" s="3"/>
      <c r="O357" s="3"/>
      <c r="P357" s="34">
        <f t="shared" si="15"/>
        <v>0</v>
      </c>
      <c r="Q357" s="35"/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/>
      <c r="X357" s="3"/>
      <c r="Y357" s="3">
        <v>0</v>
      </c>
      <c r="Z357" s="3">
        <v>0</v>
      </c>
      <c r="AA357" s="3">
        <v>0</v>
      </c>
      <c r="AB357" s="3"/>
      <c r="AC357" s="36">
        <f t="shared" si="16"/>
        <v>0</v>
      </c>
      <c r="AD357" s="37">
        <f t="shared" si="17"/>
        <v>0</v>
      </c>
      <c r="AE357" s="144"/>
    </row>
    <row r="358" spans="1:31" x14ac:dyDescent="0.25">
      <c r="A358" s="38">
        <v>346</v>
      </c>
      <c r="B358" s="61"/>
      <c r="C358" s="61"/>
      <c r="D358" s="31">
        <v>891855015</v>
      </c>
      <c r="E358" s="31">
        <v>213715537</v>
      </c>
      <c r="F358" s="61" t="s">
        <v>552</v>
      </c>
      <c r="G358" s="33">
        <v>0</v>
      </c>
      <c r="H358" s="33">
        <v>0</v>
      </c>
      <c r="I358" s="3"/>
      <c r="J358" s="3"/>
      <c r="K358" s="3"/>
      <c r="L358" s="3"/>
      <c r="M358" s="3"/>
      <c r="N358" s="3"/>
      <c r="O358" s="3"/>
      <c r="P358" s="34">
        <f t="shared" si="15"/>
        <v>0</v>
      </c>
      <c r="Q358" s="35"/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/>
      <c r="X358" s="3"/>
      <c r="Y358" s="3">
        <v>0</v>
      </c>
      <c r="Z358" s="3">
        <v>0</v>
      </c>
      <c r="AA358" s="3">
        <v>0</v>
      </c>
      <c r="AB358" s="3"/>
      <c r="AC358" s="36">
        <f t="shared" si="16"/>
        <v>0</v>
      </c>
      <c r="AD358" s="37">
        <f t="shared" si="17"/>
        <v>0</v>
      </c>
      <c r="AE358" s="144"/>
    </row>
    <row r="359" spans="1:31" x14ac:dyDescent="0.25">
      <c r="A359" s="29">
        <v>347</v>
      </c>
      <c r="B359" s="61"/>
      <c r="C359" s="61"/>
      <c r="D359" s="31">
        <v>891856464</v>
      </c>
      <c r="E359" s="31">
        <v>214215542</v>
      </c>
      <c r="F359" s="61" t="s">
        <v>553</v>
      </c>
      <c r="G359" s="33">
        <v>0</v>
      </c>
      <c r="H359" s="33">
        <v>0</v>
      </c>
      <c r="I359" s="3"/>
      <c r="J359" s="3"/>
      <c r="K359" s="3"/>
      <c r="L359" s="3"/>
      <c r="M359" s="3"/>
      <c r="N359" s="3"/>
      <c r="O359" s="3"/>
      <c r="P359" s="34">
        <f t="shared" si="15"/>
        <v>0</v>
      </c>
      <c r="Q359" s="35"/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/>
      <c r="X359" s="3"/>
      <c r="Y359" s="3">
        <v>0</v>
      </c>
      <c r="Z359" s="3">
        <v>0</v>
      </c>
      <c r="AA359" s="3">
        <v>0</v>
      </c>
      <c r="AB359" s="3"/>
      <c r="AC359" s="36">
        <f t="shared" si="16"/>
        <v>0</v>
      </c>
      <c r="AD359" s="37">
        <f t="shared" si="17"/>
        <v>0</v>
      </c>
      <c r="AE359" s="144"/>
    </row>
    <row r="360" spans="1:31" x14ac:dyDescent="0.25">
      <c r="A360" s="38">
        <v>348</v>
      </c>
      <c r="B360" s="61"/>
      <c r="C360" s="61"/>
      <c r="D360" s="31">
        <v>800066389</v>
      </c>
      <c r="E360" s="31">
        <v>215015550</v>
      </c>
      <c r="F360" s="61" t="s">
        <v>554</v>
      </c>
      <c r="G360" s="33">
        <v>0</v>
      </c>
      <c r="H360" s="33">
        <v>0</v>
      </c>
      <c r="I360" s="3"/>
      <c r="J360" s="3"/>
      <c r="K360" s="3"/>
      <c r="L360" s="3"/>
      <c r="M360" s="3"/>
      <c r="N360" s="3"/>
      <c r="O360" s="3"/>
      <c r="P360" s="34">
        <f t="shared" si="15"/>
        <v>0</v>
      </c>
      <c r="Q360" s="35"/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/>
      <c r="X360" s="3"/>
      <c r="Y360" s="3">
        <v>0</v>
      </c>
      <c r="Z360" s="3">
        <v>0</v>
      </c>
      <c r="AA360" s="3">
        <v>0</v>
      </c>
      <c r="AB360" s="3"/>
      <c r="AC360" s="36">
        <f t="shared" si="16"/>
        <v>0</v>
      </c>
      <c r="AD360" s="37">
        <f t="shared" si="17"/>
        <v>0</v>
      </c>
      <c r="AE360" s="144"/>
    </row>
    <row r="361" spans="1:31" x14ac:dyDescent="0.25">
      <c r="A361" s="29">
        <v>349</v>
      </c>
      <c r="B361" s="61"/>
      <c r="C361" s="61"/>
      <c r="D361" s="31">
        <v>891800466</v>
      </c>
      <c r="E361" s="31">
        <v>217215572</v>
      </c>
      <c r="F361" s="61" t="s">
        <v>555</v>
      </c>
      <c r="G361" s="33">
        <v>0</v>
      </c>
      <c r="H361" s="33">
        <v>0</v>
      </c>
      <c r="I361" s="3"/>
      <c r="J361" s="3"/>
      <c r="K361" s="3"/>
      <c r="L361" s="3"/>
      <c r="M361" s="3"/>
      <c r="N361" s="3"/>
      <c r="O361" s="3"/>
      <c r="P361" s="34">
        <f t="shared" si="15"/>
        <v>0</v>
      </c>
      <c r="Q361" s="35"/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/>
      <c r="X361" s="3"/>
      <c r="Y361" s="3">
        <v>0</v>
      </c>
      <c r="Z361" s="3">
        <v>0</v>
      </c>
      <c r="AA361" s="3">
        <v>0</v>
      </c>
      <c r="AB361" s="3"/>
      <c r="AC361" s="36">
        <f t="shared" si="16"/>
        <v>0</v>
      </c>
      <c r="AD361" s="37">
        <f t="shared" si="17"/>
        <v>0</v>
      </c>
      <c r="AE361" s="144"/>
    </row>
    <row r="362" spans="1:31" x14ac:dyDescent="0.25">
      <c r="A362" s="38">
        <v>350</v>
      </c>
      <c r="B362" s="61"/>
      <c r="C362" s="61"/>
      <c r="D362" s="31">
        <v>800029513</v>
      </c>
      <c r="E362" s="31">
        <v>218015580</v>
      </c>
      <c r="F362" s="61" t="s">
        <v>556</v>
      </c>
      <c r="G362" s="33">
        <v>0</v>
      </c>
      <c r="H362" s="33">
        <v>0</v>
      </c>
      <c r="I362" s="3"/>
      <c r="J362" s="3"/>
      <c r="K362" s="3"/>
      <c r="L362" s="3"/>
      <c r="M362" s="3"/>
      <c r="N362" s="3"/>
      <c r="O362" s="3"/>
      <c r="P362" s="34">
        <f t="shared" si="15"/>
        <v>0</v>
      </c>
      <c r="Q362" s="35"/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/>
      <c r="X362" s="3"/>
      <c r="Y362" s="3">
        <v>0</v>
      </c>
      <c r="Z362" s="3">
        <v>0</v>
      </c>
      <c r="AA362" s="3">
        <v>0</v>
      </c>
      <c r="AB362" s="3"/>
      <c r="AC362" s="36">
        <f t="shared" si="16"/>
        <v>0</v>
      </c>
      <c r="AD362" s="37">
        <f t="shared" si="17"/>
        <v>0</v>
      </c>
      <c r="AE362" s="144"/>
    </row>
    <row r="363" spans="1:31" x14ac:dyDescent="0.25">
      <c r="A363" s="29">
        <v>351</v>
      </c>
      <c r="B363" s="61"/>
      <c r="C363" s="61"/>
      <c r="D363" s="31">
        <v>891801280</v>
      </c>
      <c r="E363" s="31">
        <v>219915599</v>
      </c>
      <c r="F363" s="61" t="s">
        <v>557</v>
      </c>
      <c r="G363" s="33">
        <v>0</v>
      </c>
      <c r="H363" s="33">
        <v>0</v>
      </c>
      <c r="I363" s="3"/>
      <c r="J363" s="3"/>
      <c r="K363" s="3"/>
      <c r="L363" s="3"/>
      <c r="M363" s="3"/>
      <c r="N363" s="3"/>
      <c r="O363" s="3"/>
      <c r="P363" s="34">
        <f t="shared" si="15"/>
        <v>0</v>
      </c>
      <c r="Q363" s="35"/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/>
      <c r="X363" s="3"/>
      <c r="Y363" s="3">
        <v>0</v>
      </c>
      <c r="Z363" s="3">
        <v>0</v>
      </c>
      <c r="AA363" s="3">
        <v>0</v>
      </c>
      <c r="AB363" s="3"/>
      <c r="AC363" s="36">
        <f t="shared" si="16"/>
        <v>0</v>
      </c>
      <c r="AD363" s="37">
        <f t="shared" si="17"/>
        <v>0</v>
      </c>
      <c r="AE363" s="144"/>
    </row>
    <row r="364" spans="1:31" x14ac:dyDescent="0.25">
      <c r="A364" s="38">
        <v>352</v>
      </c>
      <c r="B364" s="61"/>
      <c r="C364" s="61"/>
      <c r="D364" s="31">
        <v>891801244</v>
      </c>
      <c r="E364" s="31">
        <v>210015600</v>
      </c>
      <c r="F364" s="61" t="s">
        <v>558</v>
      </c>
      <c r="G364" s="33">
        <v>0</v>
      </c>
      <c r="H364" s="33">
        <v>0</v>
      </c>
      <c r="I364" s="3"/>
      <c r="J364" s="3"/>
      <c r="K364" s="3"/>
      <c r="L364" s="3"/>
      <c r="M364" s="3"/>
      <c r="N364" s="3"/>
      <c r="O364" s="3"/>
      <c r="P364" s="34">
        <f t="shared" si="15"/>
        <v>0</v>
      </c>
      <c r="Q364" s="35"/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/>
      <c r="X364" s="3"/>
      <c r="Y364" s="3">
        <v>0</v>
      </c>
      <c r="Z364" s="3">
        <v>0</v>
      </c>
      <c r="AA364" s="3">
        <v>0</v>
      </c>
      <c r="AB364" s="3"/>
      <c r="AC364" s="36">
        <f t="shared" si="16"/>
        <v>0</v>
      </c>
      <c r="AD364" s="37">
        <f t="shared" si="17"/>
        <v>0</v>
      </c>
      <c r="AE364" s="144"/>
    </row>
    <row r="365" spans="1:31" x14ac:dyDescent="0.25">
      <c r="A365" s="29">
        <v>353</v>
      </c>
      <c r="B365" s="61"/>
      <c r="C365" s="61"/>
      <c r="D365" s="31">
        <v>891801770</v>
      </c>
      <c r="E365" s="31">
        <v>212115621</v>
      </c>
      <c r="F365" s="61" t="s">
        <v>559</v>
      </c>
      <c r="G365" s="33">
        <v>0</v>
      </c>
      <c r="H365" s="33">
        <v>0</v>
      </c>
      <c r="I365" s="3"/>
      <c r="J365" s="3"/>
      <c r="K365" s="3"/>
      <c r="L365" s="3"/>
      <c r="M365" s="3"/>
      <c r="N365" s="3"/>
      <c r="O365" s="3"/>
      <c r="P365" s="34">
        <f t="shared" si="15"/>
        <v>0</v>
      </c>
      <c r="Q365" s="35"/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/>
      <c r="X365" s="3"/>
      <c r="Y365" s="3">
        <v>0</v>
      </c>
      <c r="Z365" s="3">
        <v>0</v>
      </c>
      <c r="AA365" s="3">
        <v>0</v>
      </c>
      <c r="AB365" s="3"/>
      <c r="AC365" s="36">
        <f t="shared" si="16"/>
        <v>0</v>
      </c>
      <c r="AD365" s="37">
        <f t="shared" si="17"/>
        <v>0</v>
      </c>
      <c r="AE365" s="144"/>
    </row>
    <row r="366" spans="1:31" x14ac:dyDescent="0.25">
      <c r="A366" s="38">
        <v>354</v>
      </c>
      <c r="B366" s="61"/>
      <c r="C366" s="61"/>
      <c r="D366" s="31">
        <v>800028517</v>
      </c>
      <c r="E366" s="31">
        <v>213215632</v>
      </c>
      <c r="F366" s="61" t="s">
        <v>560</v>
      </c>
      <c r="G366" s="33">
        <v>0</v>
      </c>
      <c r="H366" s="33">
        <v>0</v>
      </c>
      <c r="I366" s="3"/>
      <c r="J366" s="3"/>
      <c r="K366" s="3"/>
      <c r="L366" s="3"/>
      <c r="M366" s="3"/>
      <c r="N366" s="3"/>
      <c r="O366" s="3"/>
      <c r="P366" s="34">
        <f t="shared" si="15"/>
        <v>0</v>
      </c>
      <c r="Q366" s="35"/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/>
      <c r="X366" s="3"/>
      <c r="Y366" s="3">
        <v>0</v>
      </c>
      <c r="Z366" s="3">
        <v>0</v>
      </c>
      <c r="AA366" s="3">
        <v>0</v>
      </c>
      <c r="AB366" s="3"/>
      <c r="AC366" s="36">
        <f t="shared" si="16"/>
        <v>0</v>
      </c>
      <c r="AD366" s="37">
        <f t="shared" si="17"/>
        <v>0</v>
      </c>
      <c r="AE366" s="144"/>
    </row>
    <row r="367" spans="1:31" x14ac:dyDescent="0.25">
      <c r="A367" s="29">
        <v>355</v>
      </c>
      <c r="B367" s="61"/>
      <c r="C367" s="61"/>
      <c r="D367" s="31">
        <v>800019846</v>
      </c>
      <c r="E367" s="31">
        <v>213815638</v>
      </c>
      <c r="F367" s="61" t="s">
        <v>561</v>
      </c>
      <c r="G367" s="33">
        <v>0</v>
      </c>
      <c r="H367" s="33">
        <v>0</v>
      </c>
      <c r="I367" s="3"/>
      <c r="J367" s="3"/>
      <c r="K367" s="3"/>
      <c r="L367" s="3"/>
      <c r="M367" s="3"/>
      <c r="N367" s="3"/>
      <c r="O367" s="3"/>
      <c r="P367" s="34">
        <f t="shared" si="15"/>
        <v>0</v>
      </c>
      <c r="Q367" s="35"/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/>
      <c r="X367" s="3"/>
      <c r="Y367" s="3">
        <v>0</v>
      </c>
      <c r="Z367" s="3">
        <v>0</v>
      </c>
      <c r="AA367" s="3">
        <v>0</v>
      </c>
      <c r="AB367" s="3"/>
      <c r="AC367" s="36">
        <f t="shared" si="16"/>
        <v>0</v>
      </c>
      <c r="AD367" s="37">
        <f t="shared" si="17"/>
        <v>0</v>
      </c>
      <c r="AE367" s="144"/>
    </row>
    <row r="368" spans="1:31" x14ac:dyDescent="0.25">
      <c r="A368" s="38">
        <v>356</v>
      </c>
      <c r="B368" s="61"/>
      <c r="C368" s="61"/>
      <c r="D368" s="31">
        <v>800016757</v>
      </c>
      <c r="E368" s="31">
        <v>214615646</v>
      </c>
      <c r="F368" s="61" t="s">
        <v>562</v>
      </c>
      <c r="G368" s="33">
        <v>0</v>
      </c>
      <c r="H368" s="33">
        <v>0</v>
      </c>
      <c r="I368" s="3"/>
      <c r="J368" s="3"/>
      <c r="K368" s="3"/>
      <c r="L368" s="3"/>
      <c r="M368" s="3"/>
      <c r="N368" s="3"/>
      <c r="O368" s="3"/>
      <c r="P368" s="34">
        <f t="shared" si="15"/>
        <v>0</v>
      </c>
      <c r="Q368" s="35"/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/>
      <c r="X368" s="3"/>
      <c r="Y368" s="3">
        <v>0</v>
      </c>
      <c r="Z368" s="3">
        <v>0</v>
      </c>
      <c r="AA368" s="3">
        <v>0</v>
      </c>
      <c r="AB368" s="3"/>
      <c r="AC368" s="36">
        <f t="shared" si="16"/>
        <v>0</v>
      </c>
      <c r="AD368" s="37">
        <f t="shared" si="17"/>
        <v>0</v>
      </c>
      <c r="AE368" s="144"/>
    </row>
    <row r="369" spans="1:31" x14ac:dyDescent="0.25">
      <c r="A369" s="29">
        <v>357</v>
      </c>
      <c r="B369" s="61"/>
      <c r="C369" s="61"/>
      <c r="D369" s="31">
        <v>891801282</v>
      </c>
      <c r="E369" s="31">
        <v>216015660</v>
      </c>
      <c r="F369" s="61" t="s">
        <v>563</v>
      </c>
      <c r="G369" s="33">
        <v>0</v>
      </c>
      <c r="H369" s="33">
        <v>0</v>
      </c>
      <c r="I369" s="3"/>
      <c r="J369" s="3"/>
      <c r="K369" s="3"/>
      <c r="L369" s="3"/>
      <c r="M369" s="3"/>
      <c r="N369" s="3"/>
      <c r="O369" s="3"/>
      <c r="P369" s="34">
        <f t="shared" si="15"/>
        <v>0</v>
      </c>
      <c r="Q369" s="35"/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/>
      <c r="X369" s="3"/>
      <c r="Y369" s="3">
        <v>0</v>
      </c>
      <c r="Z369" s="3">
        <v>0</v>
      </c>
      <c r="AA369" s="3">
        <v>0</v>
      </c>
      <c r="AB369" s="3"/>
      <c r="AC369" s="36">
        <f t="shared" si="16"/>
        <v>0</v>
      </c>
      <c r="AD369" s="37">
        <f t="shared" si="17"/>
        <v>0</v>
      </c>
      <c r="AE369" s="144"/>
    </row>
    <row r="370" spans="1:31" x14ac:dyDescent="0.25">
      <c r="A370" s="38">
        <v>358</v>
      </c>
      <c r="B370" s="61"/>
      <c r="C370" s="61"/>
      <c r="D370" s="31">
        <v>800083233</v>
      </c>
      <c r="E370" s="31">
        <v>216415664</v>
      </c>
      <c r="F370" s="61" t="s">
        <v>564</v>
      </c>
      <c r="G370" s="33">
        <v>0</v>
      </c>
      <c r="H370" s="33">
        <v>0</v>
      </c>
      <c r="I370" s="3"/>
      <c r="J370" s="3"/>
      <c r="K370" s="3"/>
      <c r="L370" s="3"/>
      <c r="M370" s="3"/>
      <c r="N370" s="3"/>
      <c r="O370" s="3"/>
      <c r="P370" s="34">
        <f t="shared" si="15"/>
        <v>0</v>
      </c>
      <c r="Q370" s="35"/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/>
      <c r="X370" s="3"/>
      <c r="Y370" s="3">
        <v>0</v>
      </c>
      <c r="Z370" s="3">
        <v>0</v>
      </c>
      <c r="AA370" s="3">
        <v>0</v>
      </c>
      <c r="AB370" s="3"/>
      <c r="AC370" s="36">
        <f t="shared" si="16"/>
        <v>0</v>
      </c>
      <c r="AD370" s="37">
        <f t="shared" si="17"/>
        <v>0</v>
      </c>
      <c r="AE370" s="144"/>
    </row>
    <row r="371" spans="1:31" x14ac:dyDescent="0.25">
      <c r="A371" s="29">
        <v>359</v>
      </c>
      <c r="B371" s="61"/>
      <c r="C371" s="61"/>
      <c r="D371" s="31">
        <v>891802151</v>
      </c>
      <c r="E371" s="31">
        <v>216715667</v>
      </c>
      <c r="F371" s="61" t="s">
        <v>565</v>
      </c>
      <c r="G371" s="33">
        <v>0</v>
      </c>
      <c r="H371" s="33">
        <v>0</v>
      </c>
      <c r="I371" s="3"/>
      <c r="J371" s="3"/>
      <c r="K371" s="3"/>
      <c r="L371" s="3"/>
      <c r="M371" s="3"/>
      <c r="N371" s="3"/>
      <c r="O371" s="3"/>
      <c r="P371" s="34">
        <f t="shared" si="15"/>
        <v>0</v>
      </c>
      <c r="Q371" s="35"/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/>
      <c r="X371" s="3"/>
      <c r="Y371" s="3">
        <v>0</v>
      </c>
      <c r="Z371" s="3">
        <v>0</v>
      </c>
      <c r="AA371" s="3">
        <v>0</v>
      </c>
      <c r="AB371" s="3"/>
      <c r="AC371" s="36">
        <f t="shared" si="16"/>
        <v>0</v>
      </c>
      <c r="AD371" s="37">
        <f t="shared" si="17"/>
        <v>0</v>
      </c>
      <c r="AE371" s="144"/>
    </row>
    <row r="372" spans="1:31" x14ac:dyDescent="0.25">
      <c r="A372" s="38">
        <v>360</v>
      </c>
      <c r="B372" s="61"/>
      <c r="C372" s="61"/>
      <c r="D372" s="31">
        <v>891857821</v>
      </c>
      <c r="E372" s="31">
        <v>217315673</v>
      </c>
      <c r="F372" s="61" t="s">
        <v>566</v>
      </c>
      <c r="G372" s="33">
        <v>0</v>
      </c>
      <c r="H372" s="33">
        <v>0</v>
      </c>
      <c r="I372" s="3"/>
      <c r="J372" s="3"/>
      <c r="K372" s="3"/>
      <c r="L372" s="3"/>
      <c r="M372" s="3"/>
      <c r="N372" s="3"/>
      <c r="O372" s="3"/>
      <c r="P372" s="34">
        <f t="shared" si="15"/>
        <v>0</v>
      </c>
      <c r="Q372" s="35"/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/>
      <c r="X372" s="3"/>
      <c r="Y372" s="3">
        <v>0</v>
      </c>
      <c r="Z372" s="3">
        <v>0</v>
      </c>
      <c r="AA372" s="3">
        <v>0</v>
      </c>
      <c r="AB372" s="3"/>
      <c r="AC372" s="36">
        <f t="shared" si="16"/>
        <v>0</v>
      </c>
      <c r="AD372" s="37">
        <f t="shared" si="17"/>
        <v>0</v>
      </c>
      <c r="AE372" s="144"/>
    </row>
    <row r="373" spans="1:31" x14ac:dyDescent="0.25">
      <c r="A373" s="29">
        <v>361</v>
      </c>
      <c r="B373" s="61"/>
      <c r="C373" s="61"/>
      <c r="D373" s="31">
        <v>891801286</v>
      </c>
      <c r="E373" s="31">
        <v>217615676</v>
      </c>
      <c r="F373" s="61" t="s">
        <v>567</v>
      </c>
      <c r="G373" s="33">
        <v>0</v>
      </c>
      <c r="H373" s="33">
        <v>0</v>
      </c>
      <c r="I373" s="3"/>
      <c r="J373" s="3"/>
      <c r="K373" s="3"/>
      <c r="L373" s="3"/>
      <c r="M373" s="3"/>
      <c r="N373" s="3"/>
      <c r="O373" s="3"/>
      <c r="P373" s="34">
        <f t="shared" si="15"/>
        <v>0</v>
      </c>
      <c r="Q373" s="35"/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/>
      <c r="X373" s="3"/>
      <c r="Y373" s="3">
        <v>0</v>
      </c>
      <c r="Z373" s="3">
        <v>0</v>
      </c>
      <c r="AA373" s="3">
        <v>0</v>
      </c>
      <c r="AB373" s="3"/>
      <c r="AC373" s="36">
        <f t="shared" si="16"/>
        <v>0</v>
      </c>
      <c r="AD373" s="37">
        <f t="shared" si="17"/>
        <v>0</v>
      </c>
      <c r="AE373" s="144"/>
    </row>
    <row r="374" spans="1:31" x14ac:dyDescent="0.25">
      <c r="A374" s="38">
        <v>362</v>
      </c>
      <c r="B374" s="61"/>
      <c r="C374" s="61"/>
      <c r="D374" s="31">
        <v>891801369</v>
      </c>
      <c r="E374" s="31">
        <v>218115681</v>
      </c>
      <c r="F374" s="61" t="s">
        <v>568</v>
      </c>
      <c r="G374" s="33">
        <v>0</v>
      </c>
      <c r="H374" s="33">
        <v>0</v>
      </c>
      <c r="I374" s="3"/>
      <c r="J374" s="3"/>
      <c r="K374" s="3"/>
      <c r="L374" s="3"/>
      <c r="M374" s="3"/>
      <c r="N374" s="3"/>
      <c r="O374" s="3"/>
      <c r="P374" s="34">
        <f t="shared" si="15"/>
        <v>0</v>
      </c>
      <c r="Q374" s="35"/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/>
      <c r="X374" s="3"/>
      <c r="Y374" s="3">
        <v>0</v>
      </c>
      <c r="Z374" s="3">
        <v>0</v>
      </c>
      <c r="AA374" s="3">
        <v>0</v>
      </c>
      <c r="AB374" s="3"/>
      <c r="AC374" s="36">
        <f t="shared" si="16"/>
        <v>0</v>
      </c>
      <c r="AD374" s="37">
        <f t="shared" si="17"/>
        <v>0</v>
      </c>
      <c r="AE374" s="144"/>
    </row>
    <row r="375" spans="1:31" x14ac:dyDescent="0.25">
      <c r="A375" s="29">
        <v>363</v>
      </c>
      <c r="B375" s="61"/>
      <c r="C375" s="61"/>
      <c r="D375" s="31">
        <v>800020733</v>
      </c>
      <c r="E375" s="31">
        <v>218615686</v>
      </c>
      <c r="F375" s="61" t="s">
        <v>569</v>
      </c>
      <c r="G375" s="33">
        <v>0</v>
      </c>
      <c r="H375" s="33">
        <v>0</v>
      </c>
      <c r="I375" s="3"/>
      <c r="J375" s="3"/>
      <c r="K375" s="3"/>
      <c r="L375" s="3"/>
      <c r="M375" s="3"/>
      <c r="N375" s="3"/>
      <c r="O375" s="3"/>
      <c r="P375" s="34">
        <f t="shared" si="15"/>
        <v>0</v>
      </c>
      <c r="Q375" s="35"/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/>
      <c r="X375" s="3"/>
      <c r="Y375" s="3">
        <v>0</v>
      </c>
      <c r="Z375" s="3">
        <v>0</v>
      </c>
      <c r="AA375" s="3">
        <v>0</v>
      </c>
      <c r="AB375" s="3"/>
      <c r="AC375" s="36">
        <f t="shared" si="16"/>
        <v>0</v>
      </c>
      <c r="AD375" s="37">
        <f t="shared" si="17"/>
        <v>0</v>
      </c>
      <c r="AE375" s="144"/>
    </row>
    <row r="376" spans="1:31" x14ac:dyDescent="0.25">
      <c r="A376" s="38">
        <v>364</v>
      </c>
      <c r="B376" s="61"/>
      <c r="C376" s="61"/>
      <c r="D376" s="31">
        <v>800029386</v>
      </c>
      <c r="E376" s="31">
        <v>219015690</v>
      </c>
      <c r="F376" s="61" t="s">
        <v>570</v>
      </c>
      <c r="G376" s="33">
        <v>0</v>
      </c>
      <c r="H376" s="33">
        <v>0</v>
      </c>
      <c r="I376" s="3"/>
      <c r="J376" s="3"/>
      <c r="K376" s="3"/>
      <c r="L376" s="3"/>
      <c r="M376" s="3"/>
      <c r="N376" s="3"/>
      <c r="O376" s="3"/>
      <c r="P376" s="34">
        <f t="shared" si="15"/>
        <v>0</v>
      </c>
      <c r="Q376" s="35"/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/>
      <c r="X376" s="3"/>
      <c r="Y376" s="3">
        <v>0</v>
      </c>
      <c r="Z376" s="3">
        <v>0</v>
      </c>
      <c r="AA376" s="3">
        <v>0</v>
      </c>
      <c r="AB376" s="3"/>
      <c r="AC376" s="36">
        <f t="shared" si="16"/>
        <v>0</v>
      </c>
      <c r="AD376" s="37">
        <f t="shared" si="17"/>
        <v>0</v>
      </c>
      <c r="AE376" s="144"/>
    </row>
    <row r="377" spans="1:31" x14ac:dyDescent="0.25">
      <c r="A377" s="29">
        <v>365</v>
      </c>
      <c r="B377" s="61"/>
      <c r="C377" s="61"/>
      <c r="D377" s="31">
        <v>800039213</v>
      </c>
      <c r="E377" s="31">
        <v>219315693</v>
      </c>
      <c r="F377" s="61" t="s">
        <v>571</v>
      </c>
      <c r="G377" s="33">
        <v>0</v>
      </c>
      <c r="H377" s="33">
        <v>0</v>
      </c>
      <c r="I377" s="3"/>
      <c r="J377" s="3"/>
      <c r="K377" s="3"/>
      <c r="L377" s="3"/>
      <c r="M377" s="3"/>
      <c r="N377" s="3"/>
      <c r="O377" s="3"/>
      <c r="P377" s="34">
        <f t="shared" si="15"/>
        <v>0</v>
      </c>
      <c r="Q377" s="35"/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/>
      <c r="X377" s="3"/>
      <c r="Y377" s="3">
        <v>0</v>
      </c>
      <c r="Z377" s="3">
        <v>0</v>
      </c>
      <c r="AA377" s="3">
        <v>0</v>
      </c>
      <c r="AB377" s="3"/>
      <c r="AC377" s="36">
        <f t="shared" si="16"/>
        <v>0</v>
      </c>
      <c r="AD377" s="37">
        <f t="shared" si="17"/>
        <v>0</v>
      </c>
      <c r="AE377" s="144"/>
    </row>
    <row r="378" spans="1:31" x14ac:dyDescent="0.25">
      <c r="A378" s="38">
        <v>366</v>
      </c>
      <c r="B378" s="61"/>
      <c r="C378" s="61"/>
      <c r="D378" s="31">
        <v>800099651</v>
      </c>
      <c r="E378" s="31">
        <v>219615696</v>
      </c>
      <c r="F378" s="61" t="s">
        <v>572</v>
      </c>
      <c r="G378" s="33">
        <v>0</v>
      </c>
      <c r="H378" s="33">
        <v>0</v>
      </c>
      <c r="I378" s="3"/>
      <c r="J378" s="3"/>
      <c r="K378" s="3"/>
      <c r="L378" s="3"/>
      <c r="M378" s="3"/>
      <c r="N378" s="3"/>
      <c r="O378" s="3"/>
      <c r="P378" s="34">
        <f t="shared" si="15"/>
        <v>0</v>
      </c>
      <c r="Q378" s="35"/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/>
      <c r="X378" s="3"/>
      <c r="Y378" s="3">
        <v>0</v>
      </c>
      <c r="Z378" s="3">
        <v>0</v>
      </c>
      <c r="AA378" s="3">
        <v>0</v>
      </c>
      <c r="AB378" s="3"/>
      <c r="AC378" s="36">
        <f t="shared" si="16"/>
        <v>0</v>
      </c>
      <c r="AD378" s="37">
        <f t="shared" si="17"/>
        <v>0</v>
      </c>
      <c r="AE378" s="144"/>
    </row>
    <row r="379" spans="1:31" x14ac:dyDescent="0.25">
      <c r="A379" s="29">
        <v>367</v>
      </c>
      <c r="B379" s="61"/>
      <c r="C379" s="61"/>
      <c r="D379" s="31">
        <v>800050791</v>
      </c>
      <c r="E379" s="31">
        <v>212015720</v>
      </c>
      <c r="F379" s="61" t="s">
        <v>573</v>
      </c>
      <c r="G379" s="33">
        <v>0</v>
      </c>
      <c r="H379" s="33">
        <v>0</v>
      </c>
      <c r="I379" s="3"/>
      <c r="J379" s="3"/>
      <c r="K379" s="3"/>
      <c r="L379" s="3"/>
      <c r="M379" s="3"/>
      <c r="N379" s="3"/>
      <c r="O379" s="3"/>
      <c r="P379" s="34">
        <f t="shared" si="15"/>
        <v>0</v>
      </c>
      <c r="Q379" s="35"/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/>
      <c r="X379" s="3"/>
      <c r="Y379" s="3">
        <v>0</v>
      </c>
      <c r="Z379" s="3">
        <v>0</v>
      </c>
      <c r="AA379" s="3">
        <v>0</v>
      </c>
      <c r="AB379" s="3"/>
      <c r="AC379" s="36">
        <f t="shared" si="16"/>
        <v>0</v>
      </c>
      <c r="AD379" s="37">
        <f t="shared" si="17"/>
        <v>0</v>
      </c>
      <c r="AE379" s="144"/>
    </row>
    <row r="380" spans="1:31" x14ac:dyDescent="0.25">
      <c r="A380" s="38">
        <v>368</v>
      </c>
      <c r="B380" s="61"/>
      <c r="C380" s="61"/>
      <c r="D380" s="31">
        <v>800099441</v>
      </c>
      <c r="E380" s="31">
        <v>212315723</v>
      </c>
      <c r="F380" s="61" t="s">
        <v>574</v>
      </c>
      <c r="G380" s="33">
        <v>0</v>
      </c>
      <c r="H380" s="33">
        <v>0</v>
      </c>
      <c r="I380" s="3"/>
      <c r="J380" s="3"/>
      <c r="K380" s="3"/>
      <c r="L380" s="3"/>
      <c r="M380" s="3"/>
      <c r="N380" s="3"/>
      <c r="O380" s="3"/>
      <c r="P380" s="34">
        <f t="shared" si="15"/>
        <v>0</v>
      </c>
      <c r="Q380" s="35"/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/>
      <c r="X380" s="3"/>
      <c r="Y380" s="3">
        <v>0</v>
      </c>
      <c r="Z380" s="3">
        <v>0</v>
      </c>
      <c r="AA380" s="3">
        <v>0</v>
      </c>
      <c r="AB380" s="3"/>
      <c r="AC380" s="36">
        <f t="shared" si="16"/>
        <v>0</v>
      </c>
      <c r="AD380" s="37">
        <f t="shared" si="17"/>
        <v>0</v>
      </c>
      <c r="AE380" s="144"/>
    </row>
    <row r="381" spans="1:31" x14ac:dyDescent="0.25">
      <c r="A381" s="29">
        <v>369</v>
      </c>
      <c r="B381" s="61"/>
      <c r="C381" s="61"/>
      <c r="D381" s="31">
        <v>891801911</v>
      </c>
      <c r="E381" s="31">
        <v>214015740</v>
      </c>
      <c r="F381" s="61" t="s">
        <v>575</v>
      </c>
      <c r="G381" s="33">
        <v>0</v>
      </c>
      <c r="H381" s="33">
        <v>0</v>
      </c>
      <c r="I381" s="3"/>
      <c r="J381" s="3"/>
      <c r="K381" s="3"/>
      <c r="L381" s="3"/>
      <c r="M381" s="3"/>
      <c r="N381" s="3"/>
      <c r="O381" s="3"/>
      <c r="P381" s="34">
        <f t="shared" si="15"/>
        <v>0</v>
      </c>
      <c r="Q381" s="35"/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/>
      <c r="X381" s="3"/>
      <c r="Y381" s="3">
        <v>0</v>
      </c>
      <c r="Z381" s="3">
        <v>0</v>
      </c>
      <c r="AA381" s="3">
        <v>0</v>
      </c>
      <c r="AB381" s="3"/>
      <c r="AC381" s="36">
        <f t="shared" si="16"/>
        <v>0</v>
      </c>
      <c r="AD381" s="37">
        <f t="shared" si="17"/>
        <v>0</v>
      </c>
      <c r="AE381" s="144"/>
    </row>
    <row r="382" spans="1:31" x14ac:dyDescent="0.25">
      <c r="A382" s="38">
        <v>370</v>
      </c>
      <c r="B382" s="61"/>
      <c r="C382" s="61"/>
      <c r="D382" s="31">
        <v>891855016</v>
      </c>
      <c r="E382" s="31">
        <v>215315753</v>
      </c>
      <c r="F382" s="61" t="s">
        <v>576</v>
      </c>
      <c r="G382" s="33">
        <v>0</v>
      </c>
      <c r="H382" s="33">
        <v>0</v>
      </c>
      <c r="I382" s="3"/>
      <c r="J382" s="3"/>
      <c r="K382" s="3"/>
      <c r="L382" s="3"/>
      <c r="M382" s="3"/>
      <c r="N382" s="3"/>
      <c r="O382" s="3"/>
      <c r="P382" s="34">
        <f t="shared" si="15"/>
        <v>0</v>
      </c>
      <c r="Q382" s="35"/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/>
      <c r="X382" s="3"/>
      <c r="Y382" s="3">
        <v>0</v>
      </c>
      <c r="Z382" s="3">
        <v>0</v>
      </c>
      <c r="AA382" s="3">
        <v>0</v>
      </c>
      <c r="AB382" s="3"/>
      <c r="AC382" s="36">
        <f t="shared" si="16"/>
        <v>0</v>
      </c>
      <c r="AD382" s="37">
        <f t="shared" si="17"/>
        <v>0</v>
      </c>
      <c r="AE382" s="144"/>
    </row>
    <row r="383" spans="1:31" x14ac:dyDescent="0.25">
      <c r="A383" s="29">
        <v>371</v>
      </c>
      <c r="B383" s="61"/>
      <c r="C383" s="61"/>
      <c r="D383" s="31">
        <v>800026911</v>
      </c>
      <c r="E383" s="31">
        <v>215515755</v>
      </c>
      <c r="F383" s="61" t="s">
        <v>577</v>
      </c>
      <c r="G383" s="33">
        <v>0</v>
      </c>
      <c r="H383" s="33">
        <v>0</v>
      </c>
      <c r="I383" s="3"/>
      <c r="J383" s="3"/>
      <c r="K383" s="3"/>
      <c r="L383" s="3"/>
      <c r="M383" s="3"/>
      <c r="N383" s="3"/>
      <c r="O383" s="3"/>
      <c r="P383" s="34">
        <f t="shared" si="15"/>
        <v>0</v>
      </c>
      <c r="Q383" s="35"/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/>
      <c r="X383" s="3"/>
      <c r="Y383" s="3">
        <v>0</v>
      </c>
      <c r="Z383" s="3">
        <v>0</v>
      </c>
      <c r="AA383" s="3">
        <v>0</v>
      </c>
      <c r="AB383" s="3"/>
      <c r="AC383" s="36">
        <f t="shared" si="16"/>
        <v>0</v>
      </c>
      <c r="AD383" s="37">
        <f t="shared" si="17"/>
        <v>0</v>
      </c>
      <c r="AE383" s="144"/>
    </row>
    <row r="384" spans="1:31" x14ac:dyDescent="0.25">
      <c r="A384" s="38">
        <v>372</v>
      </c>
      <c r="B384" s="61"/>
      <c r="C384" s="61"/>
      <c r="D384" s="31">
        <v>800099210</v>
      </c>
      <c r="E384" s="31">
        <v>215715757</v>
      </c>
      <c r="F384" s="61" t="s">
        <v>578</v>
      </c>
      <c r="G384" s="33">
        <v>0</v>
      </c>
      <c r="H384" s="33">
        <v>0</v>
      </c>
      <c r="I384" s="3"/>
      <c r="J384" s="3"/>
      <c r="K384" s="3"/>
      <c r="L384" s="3"/>
      <c r="M384" s="3"/>
      <c r="N384" s="3"/>
      <c r="O384" s="3"/>
      <c r="P384" s="34">
        <f t="shared" si="15"/>
        <v>0</v>
      </c>
      <c r="Q384" s="35"/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/>
      <c r="X384" s="3"/>
      <c r="Y384" s="3">
        <v>0</v>
      </c>
      <c r="Z384" s="3">
        <v>0</v>
      </c>
      <c r="AA384" s="3">
        <v>0</v>
      </c>
      <c r="AB384" s="3"/>
      <c r="AC384" s="36">
        <f t="shared" si="16"/>
        <v>0</v>
      </c>
      <c r="AD384" s="37">
        <f t="shared" si="17"/>
        <v>0</v>
      </c>
      <c r="AE384" s="144"/>
    </row>
    <row r="385" spans="1:31" x14ac:dyDescent="0.25">
      <c r="A385" s="29">
        <v>373</v>
      </c>
      <c r="B385" s="61"/>
      <c r="C385" s="61"/>
      <c r="D385" s="31">
        <v>800029826</v>
      </c>
      <c r="E385" s="31">
        <v>216115761</v>
      </c>
      <c r="F385" s="61" t="s">
        <v>579</v>
      </c>
      <c r="G385" s="33">
        <v>0</v>
      </c>
      <c r="H385" s="33">
        <v>0</v>
      </c>
      <c r="I385" s="3"/>
      <c r="J385" s="3"/>
      <c r="K385" s="3"/>
      <c r="L385" s="3"/>
      <c r="M385" s="3"/>
      <c r="N385" s="3"/>
      <c r="O385" s="3"/>
      <c r="P385" s="34">
        <f t="shared" si="15"/>
        <v>0</v>
      </c>
      <c r="Q385" s="35"/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/>
      <c r="X385" s="3"/>
      <c r="Y385" s="3">
        <v>0</v>
      </c>
      <c r="Z385" s="3">
        <v>0</v>
      </c>
      <c r="AA385" s="3">
        <v>0</v>
      </c>
      <c r="AB385" s="3"/>
      <c r="AC385" s="36">
        <f t="shared" si="16"/>
        <v>0</v>
      </c>
      <c r="AD385" s="37">
        <f t="shared" si="17"/>
        <v>0</v>
      </c>
      <c r="AE385" s="144"/>
    </row>
    <row r="386" spans="1:31" x14ac:dyDescent="0.25">
      <c r="A386" s="38">
        <v>374</v>
      </c>
      <c r="B386" s="61"/>
      <c r="C386" s="61"/>
      <c r="D386" s="31">
        <v>800019277</v>
      </c>
      <c r="E386" s="31">
        <v>216215762</v>
      </c>
      <c r="F386" s="61" t="s">
        <v>580</v>
      </c>
      <c r="G386" s="33">
        <v>0</v>
      </c>
      <c r="H386" s="33">
        <v>0</v>
      </c>
      <c r="I386" s="3"/>
      <c r="J386" s="3"/>
      <c r="K386" s="3"/>
      <c r="L386" s="3"/>
      <c r="M386" s="3"/>
      <c r="N386" s="3"/>
      <c r="O386" s="3"/>
      <c r="P386" s="34">
        <f t="shared" si="15"/>
        <v>0</v>
      </c>
      <c r="Q386" s="35"/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/>
      <c r="X386" s="3"/>
      <c r="Y386" s="3">
        <v>0</v>
      </c>
      <c r="Z386" s="3">
        <v>0</v>
      </c>
      <c r="AA386" s="3">
        <v>0</v>
      </c>
      <c r="AB386" s="3"/>
      <c r="AC386" s="36">
        <f t="shared" si="16"/>
        <v>0</v>
      </c>
      <c r="AD386" s="37">
        <f t="shared" si="17"/>
        <v>0</v>
      </c>
      <c r="AE386" s="144"/>
    </row>
    <row r="387" spans="1:31" x14ac:dyDescent="0.25">
      <c r="A387" s="29">
        <v>375</v>
      </c>
      <c r="B387" s="61"/>
      <c r="C387" s="61"/>
      <c r="D387" s="31">
        <v>891801061</v>
      </c>
      <c r="E387" s="31">
        <v>216315763</v>
      </c>
      <c r="F387" s="61" t="s">
        <v>581</v>
      </c>
      <c r="G387" s="33">
        <v>0</v>
      </c>
      <c r="H387" s="33">
        <v>0</v>
      </c>
      <c r="I387" s="3"/>
      <c r="J387" s="3"/>
      <c r="K387" s="3"/>
      <c r="L387" s="3"/>
      <c r="M387" s="3"/>
      <c r="N387" s="3"/>
      <c r="O387" s="3"/>
      <c r="P387" s="34">
        <f t="shared" si="15"/>
        <v>0</v>
      </c>
      <c r="Q387" s="35"/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/>
      <c r="X387" s="3"/>
      <c r="Y387" s="3">
        <v>0</v>
      </c>
      <c r="Z387" s="3">
        <v>0</v>
      </c>
      <c r="AA387" s="3">
        <v>0</v>
      </c>
      <c r="AB387" s="3"/>
      <c r="AC387" s="36">
        <f t="shared" si="16"/>
        <v>0</v>
      </c>
      <c r="AD387" s="37">
        <f t="shared" si="17"/>
        <v>0</v>
      </c>
      <c r="AE387" s="144"/>
    </row>
    <row r="388" spans="1:31" x14ac:dyDescent="0.25">
      <c r="A388" s="38">
        <v>376</v>
      </c>
      <c r="B388" s="61"/>
      <c r="C388" s="61"/>
      <c r="D388" s="31">
        <v>800015909</v>
      </c>
      <c r="E388" s="31">
        <v>216415764</v>
      </c>
      <c r="F388" s="61" t="s">
        <v>582</v>
      </c>
      <c r="G388" s="33">
        <v>0</v>
      </c>
      <c r="H388" s="33">
        <v>0</v>
      </c>
      <c r="I388" s="3"/>
      <c r="J388" s="3"/>
      <c r="K388" s="3"/>
      <c r="L388" s="3"/>
      <c r="M388" s="3"/>
      <c r="N388" s="3"/>
      <c r="O388" s="3"/>
      <c r="P388" s="34">
        <f t="shared" si="15"/>
        <v>0</v>
      </c>
      <c r="Q388" s="35"/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/>
      <c r="X388" s="3"/>
      <c r="Y388" s="3">
        <v>0</v>
      </c>
      <c r="Z388" s="3">
        <v>0</v>
      </c>
      <c r="AA388" s="3">
        <v>0</v>
      </c>
      <c r="AB388" s="3"/>
      <c r="AC388" s="36">
        <f t="shared" si="16"/>
        <v>0</v>
      </c>
      <c r="AD388" s="37">
        <f t="shared" si="17"/>
        <v>0</v>
      </c>
      <c r="AE388" s="144"/>
    </row>
    <row r="389" spans="1:31" x14ac:dyDescent="0.25">
      <c r="A389" s="29">
        <v>377</v>
      </c>
      <c r="B389" s="61"/>
      <c r="C389" s="61"/>
      <c r="D389" s="31">
        <v>891856472</v>
      </c>
      <c r="E389" s="31">
        <v>217415774</v>
      </c>
      <c r="F389" s="61" t="s">
        <v>583</v>
      </c>
      <c r="G389" s="33">
        <v>0</v>
      </c>
      <c r="H389" s="33">
        <v>0</v>
      </c>
      <c r="I389" s="3"/>
      <c r="J389" s="3"/>
      <c r="K389" s="3"/>
      <c r="L389" s="3"/>
      <c r="M389" s="3"/>
      <c r="N389" s="3"/>
      <c r="O389" s="3"/>
      <c r="P389" s="34">
        <f t="shared" si="15"/>
        <v>0</v>
      </c>
      <c r="Q389" s="35"/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/>
      <c r="X389" s="3"/>
      <c r="Y389" s="3">
        <v>0</v>
      </c>
      <c r="Z389" s="3">
        <v>0</v>
      </c>
      <c r="AA389" s="3">
        <v>0</v>
      </c>
      <c r="AB389" s="3"/>
      <c r="AC389" s="36">
        <f t="shared" si="16"/>
        <v>0</v>
      </c>
      <c r="AD389" s="37">
        <f t="shared" si="17"/>
        <v>0</v>
      </c>
      <c r="AE389" s="144"/>
    </row>
    <row r="390" spans="1:31" x14ac:dyDescent="0.25">
      <c r="A390" s="38">
        <v>378</v>
      </c>
      <c r="B390" s="61"/>
      <c r="C390" s="61"/>
      <c r="D390" s="31">
        <v>800030988</v>
      </c>
      <c r="E390" s="31">
        <v>217615776</v>
      </c>
      <c r="F390" s="61" t="s">
        <v>584</v>
      </c>
      <c r="G390" s="33">
        <v>0</v>
      </c>
      <c r="H390" s="33">
        <v>0</v>
      </c>
      <c r="I390" s="3"/>
      <c r="J390" s="3"/>
      <c r="K390" s="3"/>
      <c r="L390" s="3"/>
      <c r="M390" s="3"/>
      <c r="N390" s="3"/>
      <c r="O390" s="3"/>
      <c r="P390" s="34">
        <f t="shared" si="15"/>
        <v>0</v>
      </c>
      <c r="Q390" s="35"/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/>
      <c r="X390" s="3"/>
      <c r="Y390" s="3">
        <v>0</v>
      </c>
      <c r="Z390" s="3">
        <v>0</v>
      </c>
      <c r="AA390" s="3">
        <v>0</v>
      </c>
      <c r="AB390" s="3"/>
      <c r="AC390" s="36">
        <f t="shared" si="16"/>
        <v>0</v>
      </c>
      <c r="AD390" s="37">
        <f t="shared" si="17"/>
        <v>0</v>
      </c>
      <c r="AE390" s="144"/>
    </row>
    <row r="391" spans="1:31" x14ac:dyDescent="0.25">
      <c r="A391" s="29">
        <v>379</v>
      </c>
      <c r="B391" s="61"/>
      <c r="C391" s="61"/>
      <c r="D391" s="31">
        <v>800028576</v>
      </c>
      <c r="E391" s="31">
        <v>217815778</v>
      </c>
      <c r="F391" s="61" t="s">
        <v>585</v>
      </c>
      <c r="G391" s="33">
        <v>0</v>
      </c>
      <c r="H391" s="33">
        <v>0</v>
      </c>
      <c r="I391" s="3"/>
      <c r="J391" s="3"/>
      <c r="K391" s="3"/>
      <c r="L391" s="3"/>
      <c r="M391" s="3"/>
      <c r="N391" s="3"/>
      <c r="O391" s="3"/>
      <c r="P391" s="34">
        <f t="shared" si="15"/>
        <v>0</v>
      </c>
      <c r="Q391" s="35"/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/>
      <c r="X391" s="3"/>
      <c r="Y391" s="3">
        <v>0</v>
      </c>
      <c r="Z391" s="3">
        <v>0</v>
      </c>
      <c r="AA391" s="3">
        <v>0</v>
      </c>
      <c r="AB391" s="3"/>
      <c r="AC391" s="36">
        <f t="shared" si="16"/>
        <v>0</v>
      </c>
      <c r="AD391" s="37">
        <f t="shared" si="17"/>
        <v>0</v>
      </c>
      <c r="AE391" s="144"/>
    </row>
    <row r="392" spans="1:31" x14ac:dyDescent="0.25">
      <c r="A392" s="38">
        <v>380</v>
      </c>
      <c r="B392" s="61"/>
      <c r="C392" s="61"/>
      <c r="D392" s="31">
        <v>891856131</v>
      </c>
      <c r="E392" s="31">
        <v>219015790</v>
      </c>
      <c r="F392" s="61" t="s">
        <v>586</v>
      </c>
      <c r="G392" s="33">
        <v>0</v>
      </c>
      <c r="H392" s="33">
        <v>0</v>
      </c>
      <c r="I392" s="3"/>
      <c r="J392" s="3"/>
      <c r="K392" s="3"/>
      <c r="L392" s="3"/>
      <c r="M392" s="3"/>
      <c r="N392" s="3"/>
      <c r="O392" s="3"/>
      <c r="P392" s="34">
        <f t="shared" si="15"/>
        <v>0</v>
      </c>
      <c r="Q392" s="35"/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/>
      <c r="X392" s="3"/>
      <c r="Y392" s="3">
        <v>0</v>
      </c>
      <c r="Z392" s="3">
        <v>0</v>
      </c>
      <c r="AA392" s="3">
        <v>0</v>
      </c>
      <c r="AB392" s="3"/>
      <c r="AC392" s="36">
        <f t="shared" si="16"/>
        <v>0</v>
      </c>
      <c r="AD392" s="37">
        <f t="shared" si="17"/>
        <v>0</v>
      </c>
      <c r="AE392" s="144"/>
    </row>
    <row r="393" spans="1:31" x14ac:dyDescent="0.25">
      <c r="A393" s="29">
        <v>381</v>
      </c>
      <c r="B393" s="61"/>
      <c r="C393" s="61"/>
      <c r="D393" s="31">
        <v>800019709</v>
      </c>
      <c r="E393" s="31">
        <v>219815798</v>
      </c>
      <c r="F393" s="61" t="s">
        <v>587</v>
      </c>
      <c r="G393" s="33">
        <v>0</v>
      </c>
      <c r="H393" s="33">
        <v>0</v>
      </c>
      <c r="I393" s="3"/>
      <c r="J393" s="3"/>
      <c r="K393" s="3"/>
      <c r="L393" s="3"/>
      <c r="M393" s="3"/>
      <c r="N393" s="3"/>
      <c r="O393" s="3"/>
      <c r="P393" s="34">
        <f t="shared" si="15"/>
        <v>0</v>
      </c>
      <c r="Q393" s="35"/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/>
      <c r="X393" s="3"/>
      <c r="Y393" s="3">
        <v>0</v>
      </c>
      <c r="Z393" s="3">
        <v>0</v>
      </c>
      <c r="AA393" s="3">
        <v>0</v>
      </c>
      <c r="AB393" s="3"/>
      <c r="AC393" s="36">
        <f t="shared" si="16"/>
        <v>0</v>
      </c>
      <c r="AD393" s="37">
        <f t="shared" si="17"/>
        <v>0</v>
      </c>
      <c r="AE393" s="144"/>
    </row>
    <row r="394" spans="1:31" x14ac:dyDescent="0.25">
      <c r="A394" s="38">
        <v>382</v>
      </c>
      <c r="B394" s="61"/>
      <c r="C394" s="61"/>
      <c r="D394" s="31">
        <v>891800860</v>
      </c>
      <c r="E394" s="31">
        <v>210415804</v>
      </c>
      <c r="F394" s="61" t="s">
        <v>588</v>
      </c>
      <c r="G394" s="33">
        <v>0</v>
      </c>
      <c r="H394" s="33">
        <v>0</v>
      </c>
      <c r="I394" s="3"/>
      <c r="J394" s="3"/>
      <c r="K394" s="3"/>
      <c r="L394" s="3"/>
      <c r="M394" s="3"/>
      <c r="N394" s="3"/>
      <c r="O394" s="3"/>
      <c r="P394" s="34">
        <f t="shared" si="15"/>
        <v>0</v>
      </c>
      <c r="Q394" s="35"/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/>
      <c r="X394" s="3"/>
      <c r="Y394" s="3">
        <v>0</v>
      </c>
      <c r="Z394" s="3">
        <v>0</v>
      </c>
      <c r="AA394" s="3">
        <v>0</v>
      </c>
      <c r="AB394" s="3"/>
      <c r="AC394" s="36">
        <f t="shared" si="16"/>
        <v>0</v>
      </c>
      <c r="AD394" s="37">
        <f t="shared" si="17"/>
        <v>0</v>
      </c>
      <c r="AE394" s="144"/>
    </row>
    <row r="395" spans="1:31" x14ac:dyDescent="0.25">
      <c r="A395" s="29">
        <v>383</v>
      </c>
      <c r="B395" s="61"/>
      <c r="C395" s="61"/>
      <c r="D395" s="31">
        <v>891855361</v>
      </c>
      <c r="E395" s="31">
        <v>210615806</v>
      </c>
      <c r="F395" s="61" t="s">
        <v>589</v>
      </c>
      <c r="G395" s="33">
        <v>0</v>
      </c>
      <c r="H395" s="33">
        <v>0</v>
      </c>
      <c r="I395" s="3"/>
      <c r="J395" s="3"/>
      <c r="K395" s="3"/>
      <c r="L395" s="3"/>
      <c r="M395" s="3"/>
      <c r="N395" s="3"/>
      <c r="O395" s="3"/>
      <c r="P395" s="34">
        <f t="shared" si="15"/>
        <v>0</v>
      </c>
      <c r="Q395" s="35"/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/>
      <c r="X395" s="3"/>
      <c r="Y395" s="3">
        <v>0</v>
      </c>
      <c r="Z395" s="3">
        <v>0</v>
      </c>
      <c r="AA395" s="3">
        <v>0</v>
      </c>
      <c r="AB395" s="3"/>
      <c r="AC395" s="36">
        <f t="shared" si="16"/>
        <v>0</v>
      </c>
      <c r="AD395" s="37">
        <f t="shared" si="17"/>
        <v>0</v>
      </c>
      <c r="AE395" s="144"/>
    </row>
    <row r="396" spans="1:31" x14ac:dyDescent="0.25">
      <c r="A396" s="38">
        <v>384</v>
      </c>
      <c r="B396" s="61"/>
      <c r="C396" s="61"/>
      <c r="D396" s="31">
        <v>800028436</v>
      </c>
      <c r="E396" s="31">
        <v>210815808</v>
      </c>
      <c r="F396" s="61" t="s">
        <v>590</v>
      </c>
      <c r="G396" s="33">
        <v>0</v>
      </c>
      <c r="H396" s="33">
        <v>0</v>
      </c>
      <c r="I396" s="3"/>
      <c r="J396" s="3"/>
      <c r="K396" s="3"/>
      <c r="L396" s="3"/>
      <c r="M396" s="3"/>
      <c r="N396" s="3"/>
      <c r="O396" s="3"/>
      <c r="P396" s="34">
        <f t="shared" si="15"/>
        <v>0</v>
      </c>
      <c r="Q396" s="35"/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/>
      <c r="X396" s="3"/>
      <c r="Y396" s="3">
        <v>0</v>
      </c>
      <c r="Z396" s="3">
        <v>0</v>
      </c>
      <c r="AA396" s="3">
        <v>0</v>
      </c>
      <c r="AB396" s="3"/>
      <c r="AC396" s="36">
        <f t="shared" si="16"/>
        <v>0</v>
      </c>
      <c r="AD396" s="37">
        <f t="shared" si="17"/>
        <v>0</v>
      </c>
      <c r="AE396" s="144"/>
    </row>
    <row r="397" spans="1:31" x14ac:dyDescent="0.25">
      <c r="A397" s="29">
        <v>385</v>
      </c>
      <c r="B397" s="61"/>
      <c r="C397" s="61"/>
      <c r="D397" s="31">
        <v>800099187</v>
      </c>
      <c r="E397" s="31">
        <v>211015810</v>
      </c>
      <c r="F397" s="61" t="s">
        <v>591</v>
      </c>
      <c r="G397" s="33">
        <v>0</v>
      </c>
      <c r="H397" s="33">
        <v>0</v>
      </c>
      <c r="I397" s="3"/>
      <c r="J397" s="3"/>
      <c r="K397" s="3"/>
      <c r="L397" s="3"/>
      <c r="M397" s="3"/>
      <c r="N397" s="3"/>
      <c r="O397" s="3"/>
      <c r="P397" s="34">
        <f t="shared" si="15"/>
        <v>0</v>
      </c>
      <c r="Q397" s="35"/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/>
      <c r="X397" s="3"/>
      <c r="Y397" s="3">
        <v>0</v>
      </c>
      <c r="Z397" s="3">
        <v>0</v>
      </c>
      <c r="AA397" s="3">
        <v>0</v>
      </c>
      <c r="AB397" s="3"/>
      <c r="AC397" s="36">
        <f t="shared" si="16"/>
        <v>0</v>
      </c>
      <c r="AD397" s="37">
        <f t="shared" si="17"/>
        <v>0</v>
      </c>
      <c r="AE397" s="144"/>
    </row>
    <row r="398" spans="1:31" x14ac:dyDescent="0.25">
      <c r="A398" s="38">
        <v>386</v>
      </c>
      <c r="B398" s="61"/>
      <c r="C398" s="61"/>
      <c r="D398" s="31">
        <v>800099642</v>
      </c>
      <c r="E398" s="31">
        <v>211415814</v>
      </c>
      <c r="F398" s="61" t="s">
        <v>592</v>
      </c>
      <c r="G398" s="33">
        <v>0</v>
      </c>
      <c r="H398" s="33">
        <v>0</v>
      </c>
      <c r="I398" s="3"/>
      <c r="J398" s="3"/>
      <c r="K398" s="3"/>
      <c r="L398" s="3"/>
      <c r="M398" s="3"/>
      <c r="N398" s="3"/>
      <c r="O398" s="3"/>
      <c r="P398" s="34">
        <f t="shared" ref="P398:P461" si="18">SUM(G398:N398)</f>
        <v>0</v>
      </c>
      <c r="Q398" s="35"/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/>
      <c r="X398" s="3"/>
      <c r="Y398" s="3">
        <v>0</v>
      </c>
      <c r="Z398" s="3">
        <v>0</v>
      </c>
      <c r="AA398" s="3">
        <v>0</v>
      </c>
      <c r="AB398" s="3"/>
      <c r="AC398" s="36">
        <f t="shared" ref="AC398:AC461" si="19">SUM(R398:AA398)</f>
        <v>0</v>
      </c>
      <c r="AD398" s="37">
        <f t="shared" si="17"/>
        <v>0</v>
      </c>
      <c r="AE398" s="144"/>
    </row>
    <row r="399" spans="1:31" x14ac:dyDescent="0.25">
      <c r="A399" s="29">
        <v>387</v>
      </c>
      <c r="B399" s="61"/>
      <c r="C399" s="61"/>
      <c r="D399" s="31">
        <v>800062255</v>
      </c>
      <c r="E399" s="31">
        <v>211615816</v>
      </c>
      <c r="F399" s="61" t="s">
        <v>593</v>
      </c>
      <c r="G399" s="33">
        <v>0</v>
      </c>
      <c r="H399" s="33">
        <v>0</v>
      </c>
      <c r="I399" s="3"/>
      <c r="J399" s="3"/>
      <c r="K399" s="3"/>
      <c r="L399" s="3"/>
      <c r="M399" s="3"/>
      <c r="N399" s="3"/>
      <c r="O399" s="3"/>
      <c r="P399" s="34">
        <f t="shared" si="18"/>
        <v>0</v>
      </c>
      <c r="Q399" s="35"/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/>
      <c r="X399" s="3"/>
      <c r="Y399" s="3">
        <v>0</v>
      </c>
      <c r="Z399" s="3">
        <v>0</v>
      </c>
      <c r="AA399" s="3">
        <v>0</v>
      </c>
      <c r="AB399" s="3"/>
      <c r="AC399" s="36">
        <f t="shared" si="19"/>
        <v>0</v>
      </c>
      <c r="AD399" s="37">
        <f t="shared" ref="AD399:AD462" si="20">+P399-Q399+AB399-AC399</f>
        <v>0</v>
      </c>
      <c r="AE399" s="144"/>
    </row>
    <row r="400" spans="1:31" x14ac:dyDescent="0.25">
      <c r="A400" s="38">
        <v>388</v>
      </c>
      <c r="B400" s="61"/>
      <c r="C400" s="61"/>
      <c r="D400" s="31">
        <v>891856625</v>
      </c>
      <c r="E400" s="31">
        <v>212015820</v>
      </c>
      <c r="F400" s="61" t="s">
        <v>594</v>
      </c>
      <c r="G400" s="33">
        <v>0</v>
      </c>
      <c r="H400" s="33">
        <v>0</v>
      </c>
      <c r="I400" s="3"/>
      <c r="J400" s="3"/>
      <c r="K400" s="3"/>
      <c r="L400" s="3"/>
      <c r="M400" s="3"/>
      <c r="N400" s="3"/>
      <c r="O400" s="3"/>
      <c r="P400" s="34">
        <f t="shared" si="18"/>
        <v>0</v>
      </c>
      <c r="Q400" s="35"/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/>
      <c r="X400" s="3"/>
      <c r="Y400" s="3">
        <v>0</v>
      </c>
      <c r="Z400" s="3">
        <v>0</v>
      </c>
      <c r="AA400" s="3">
        <v>0</v>
      </c>
      <c r="AB400" s="3"/>
      <c r="AC400" s="36">
        <f t="shared" si="19"/>
        <v>0</v>
      </c>
      <c r="AD400" s="37">
        <f t="shared" si="20"/>
        <v>0</v>
      </c>
      <c r="AE400" s="144"/>
    </row>
    <row r="401" spans="1:31" x14ac:dyDescent="0.25">
      <c r="A401" s="29">
        <v>389</v>
      </c>
      <c r="B401" s="61"/>
      <c r="C401" s="61"/>
      <c r="D401" s="31">
        <v>800012635</v>
      </c>
      <c r="E401" s="31">
        <v>212215822</v>
      </c>
      <c r="F401" s="61" t="s">
        <v>595</v>
      </c>
      <c r="G401" s="33">
        <v>0</v>
      </c>
      <c r="H401" s="33">
        <v>0</v>
      </c>
      <c r="I401" s="3"/>
      <c r="J401" s="3"/>
      <c r="K401" s="3"/>
      <c r="L401" s="3"/>
      <c r="M401" s="3"/>
      <c r="N401" s="3"/>
      <c r="O401" s="3"/>
      <c r="P401" s="34">
        <f t="shared" si="18"/>
        <v>0</v>
      </c>
      <c r="Q401" s="35"/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/>
      <c r="X401" s="3"/>
      <c r="Y401" s="3">
        <v>0</v>
      </c>
      <c r="Z401" s="3">
        <v>0</v>
      </c>
      <c r="AA401" s="3">
        <v>0</v>
      </c>
      <c r="AB401" s="3"/>
      <c r="AC401" s="36">
        <f t="shared" si="19"/>
        <v>0</v>
      </c>
      <c r="AD401" s="37">
        <f t="shared" si="20"/>
        <v>0</v>
      </c>
      <c r="AE401" s="144"/>
    </row>
    <row r="402" spans="1:31" x14ac:dyDescent="0.25">
      <c r="A402" s="38">
        <v>390</v>
      </c>
      <c r="B402" s="61"/>
      <c r="C402" s="61"/>
      <c r="D402" s="31">
        <v>800099639</v>
      </c>
      <c r="E402" s="31">
        <v>213215832</v>
      </c>
      <c r="F402" s="61" t="s">
        <v>596</v>
      </c>
      <c r="G402" s="33">
        <v>0</v>
      </c>
      <c r="H402" s="33">
        <v>0</v>
      </c>
      <c r="I402" s="3"/>
      <c r="J402" s="3"/>
      <c r="K402" s="3"/>
      <c r="L402" s="3"/>
      <c r="M402" s="3"/>
      <c r="N402" s="3"/>
      <c r="O402" s="3"/>
      <c r="P402" s="34">
        <f t="shared" si="18"/>
        <v>0</v>
      </c>
      <c r="Q402" s="35"/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/>
      <c r="X402" s="3"/>
      <c r="Y402" s="3">
        <v>0</v>
      </c>
      <c r="Z402" s="3">
        <v>0</v>
      </c>
      <c r="AA402" s="3">
        <v>0</v>
      </c>
      <c r="AB402" s="3"/>
      <c r="AC402" s="36">
        <f t="shared" si="19"/>
        <v>0</v>
      </c>
      <c r="AD402" s="37">
        <f t="shared" si="20"/>
        <v>0</v>
      </c>
      <c r="AE402" s="144"/>
    </row>
    <row r="403" spans="1:31" x14ac:dyDescent="0.25">
      <c r="A403" s="29">
        <v>391</v>
      </c>
      <c r="B403" s="61"/>
      <c r="C403" s="61"/>
      <c r="D403" s="31">
        <v>891801787</v>
      </c>
      <c r="E403" s="31">
        <v>213515835</v>
      </c>
      <c r="F403" s="61" t="s">
        <v>597</v>
      </c>
      <c r="G403" s="33">
        <v>0</v>
      </c>
      <c r="H403" s="33">
        <v>0</v>
      </c>
      <c r="I403" s="3"/>
      <c r="J403" s="3"/>
      <c r="K403" s="3"/>
      <c r="L403" s="3"/>
      <c r="M403" s="3"/>
      <c r="N403" s="3"/>
      <c r="O403" s="3"/>
      <c r="P403" s="34">
        <f t="shared" si="18"/>
        <v>0</v>
      </c>
      <c r="Q403" s="35"/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/>
      <c r="X403" s="3"/>
      <c r="Y403" s="3">
        <v>0</v>
      </c>
      <c r="Z403" s="3">
        <v>0</v>
      </c>
      <c r="AA403" s="3">
        <v>0</v>
      </c>
      <c r="AB403" s="3"/>
      <c r="AC403" s="36">
        <f t="shared" si="19"/>
        <v>0</v>
      </c>
      <c r="AD403" s="37">
        <f t="shared" si="20"/>
        <v>0</v>
      </c>
      <c r="AE403" s="144"/>
    </row>
    <row r="404" spans="1:31" x14ac:dyDescent="0.25">
      <c r="A404" s="38">
        <v>392</v>
      </c>
      <c r="B404" s="61"/>
      <c r="C404" s="61"/>
      <c r="D404" s="31">
        <v>800027292</v>
      </c>
      <c r="E404" s="31">
        <v>213715837</v>
      </c>
      <c r="F404" s="61" t="s">
        <v>598</v>
      </c>
      <c r="G404" s="33">
        <v>0</v>
      </c>
      <c r="H404" s="33">
        <v>0</v>
      </c>
      <c r="I404" s="3"/>
      <c r="J404" s="3"/>
      <c r="K404" s="3"/>
      <c r="L404" s="3"/>
      <c r="M404" s="3"/>
      <c r="N404" s="3"/>
      <c r="O404" s="3"/>
      <c r="P404" s="34">
        <f t="shared" si="18"/>
        <v>0</v>
      </c>
      <c r="Q404" s="35"/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/>
      <c r="X404" s="3"/>
      <c r="Y404" s="3">
        <v>0</v>
      </c>
      <c r="Z404" s="3">
        <v>0</v>
      </c>
      <c r="AA404" s="3">
        <v>0</v>
      </c>
      <c r="AB404" s="3"/>
      <c r="AC404" s="36">
        <f t="shared" si="19"/>
        <v>0</v>
      </c>
      <c r="AD404" s="37">
        <f t="shared" si="20"/>
        <v>0</v>
      </c>
      <c r="AE404" s="144"/>
    </row>
    <row r="405" spans="1:31" x14ac:dyDescent="0.25">
      <c r="A405" s="29">
        <v>393</v>
      </c>
      <c r="B405" s="61"/>
      <c r="C405" s="61"/>
      <c r="D405" s="31">
        <v>800099635</v>
      </c>
      <c r="E405" s="31">
        <v>213915839</v>
      </c>
      <c r="F405" s="61" t="s">
        <v>599</v>
      </c>
      <c r="G405" s="33">
        <v>0</v>
      </c>
      <c r="H405" s="33">
        <v>0</v>
      </c>
      <c r="I405" s="3"/>
      <c r="J405" s="3"/>
      <c r="K405" s="3"/>
      <c r="L405" s="3"/>
      <c r="M405" s="3"/>
      <c r="N405" s="3"/>
      <c r="O405" s="3"/>
      <c r="P405" s="34">
        <f t="shared" si="18"/>
        <v>0</v>
      </c>
      <c r="Q405" s="35"/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/>
      <c r="X405" s="3"/>
      <c r="Y405" s="3">
        <v>0</v>
      </c>
      <c r="Z405" s="3">
        <v>0</v>
      </c>
      <c r="AA405" s="3">
        <v>0</v>
      </c>
      <c r="AB405" s="3"/>
      <c r="AC405" s="36">
        <f t="shared" si="19"/>
        <v>0</v>
      </c>
      <c r="AD405" s="37">
        <f t="shared" si="20"/>
        <v>0</v>
      </c>
      <c r="AE405" s="144"/>
    </row>
    <row r="406" spans="1:31" x14ac:dyDescent="0.25">
      <c r="A406" s="38">
        <v>394</v>
      </c>
      <c r="B406" s="61"/>
      <c r="C406" s="61"/>
      <c r="D406" s="31">
        <v>800099631</v>
      </c>
      <c r="E406" s="31">
        <v>214215842</v>
      </c>
      <c r="F406" s="61" t="s">
        <v>600</v>
      </c>
      <c r="G406" s="33">
        <v>0</v>
      </c>
      <c r="H406" s="33">
        <v>0</v>
      </c>
      <c r="I406" s="3"/>
      <c r="J406" s="3"/>
      <c r="K406" s="3"/>
      <c r="L406" s="3"/>
      <c r="M406" s="3"/>
      <c r="N406" s="3"/>
      <c r="O406" s="3"/>
      <c r="P406" s="34">
        <f t="shared" si="18"/>
        <v>0</v>
      </c>
      <c r="Q406" s="35"/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/>
      <c r="X406" s="3"/>
      <c r="Y406" s="3">
        <v>0</v>
      </c>
      <c r="Z406" s="3">
        <v>0</v>
      </c>
      <c r="AA406" s="3">
        <v>0</v>
      </c>
      <c r="AB406" s="3"/>
      <c r="AC406" s="36">
        <f t="shared" si="19"/>
        <v>0</v>
      </c>
      <c r="AD406" s="37">
        <f t="shared" si="20"/>
        <v>0</v>
      </c>
      <c r="AE406" s="144"/>
    </row>
    <row r="407" spans="1:31" x14ac:dyDescent="0.25">
      <c r="A407" s="29">
        <v>395</v>
      </c>
      <c r="B407" s="61"/>
      <c r="C407" s="61"/>
      <c r="D407" s="31">
        <v>891800986</v>
      </c>
      <c r="E407" s="31">
        <v>216115861</v>
      </c>
      <c r="F407" s="61" t="s">
        <v>601</v>
      </c>
      <c r="G407" s="33">
        <v>0</v>
      </c>
      <c r="H407" s="33">
        <v>0</v>
      </c>
      <c r="I407" s="3"/>
      <c r="J407" s="3"/>
      <c r="K407" s="3"/>
      <c r="L407" s="3"/>
      <c r="M407" s="3"/>
      <c r="N407" s="3"/>
      <c r="O407" s="3"/>
      <c r="P407" s="34">
        <f t="shared" si="18"/>
        <v>0</v>
      </c>
      <c r="Q407" s="35"/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/>
      <c r="X407" s="3"/>
      <c r="Y407" s="3">
        <v>0</v>
      </c>
      <c r="Z407" s="3">
        <v>0</v>
      </c>
      <c r="AA407" s="3">
        <v>0</v>
      </c>
      <c r="AB407" s="3"/>
      <c r="AC407" s="36">
        <f t="shared" si="19"/>
        <v>0</v>
      </c>
      <c r="AD407" s="37">
        <f t="shared" si="20"/>
        <v>0</v>
      </c>
      <c r="AE407" s="144"/>
    </row>
    <row r="408" spans="1:31" x14ac:dyDescent="0.25">
      <c r="A408" s="38">
        <v>396</v>
      </c>
      <c r="B408" s="61"/>
      <c r="C408" s="61"/>
      <c r="D408" s="31">
        <v>891801347</v>
      </c>
      <c r="E408" s="31">
        <v>217915879</v>
      </c>
      <c r="F408" s="61" t="s">
        <v>602</v>
      </c>
      <c r="G408" s="33">
        <v>0</v>
      </c>
      <c r="H408" s="33">
        <v>0</v>
      </c>
      <c r="I408" s="3"/>
      <c r="J408" s="3"/>
      <c r="K408" s="3"/>
      <c r="L408" s="3"/>
      <c r="M408" s="3"/>
      <c r="N408" s="3"/>
      <c r="O408" s="3"/>
      <c r="P408" s="34">
        <f t="shared" si="18"/>
        <v>0</v>
      </c>
      <c r="Q408" s="35"/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/>
      <c r="X408" s="3"/>
      <c r="Y408" s="3">
        <v>0</v>
      </c>
      <c r="Z408" s="3">
        <v>0</v>
      </c>
      <c r="AA408" s="3">
        <v>0</v>
      </c>
      <c r="AB408" s="3"/>
      <c r="AC408" s="36">
        <f t="shared" si="19"/>
        <v>0</v>
      </c>
      <c r="AD408" s="37">
        <f t="shared" si="20"/>
        <v>0</v>
      </c>
      <c r="AE408" s="144"/>
    </row>
    <row r="409" spans="1:31" x14ac:dyDescent="0.25">
      <c r="A409" s="29">
        <v>397</v>
      </c>
      <c r="B409" s="61"/>
      <c r="C409" s="61"/>
      <c r="D409" s="31">
        <v>891802106</v>
      </c>
      <c r="E409" s="31">
        <v>219715897</v>
      </c>
      <c r="F409" s="61" t="s">
        <v>603</v>
      </c>
      <c r="G409" s="33">
        <v>0</v>
      </c>
      <c r="H409" s="33">
        <v>0</v>
      </c>
      <c r="I409" s="3"/>
      <c r="J409" s="3"/>
      <c r="K409" s="3"/>
      <c r="L409" s="3"/>
      <c r="M409" s="3"/>
      <c r="N409" s="3"/>
      <c r="O409" s="3"/>
      <c r="P409" s="34">
        <f t="shared" si="18"/>
        <v>0</v>
      </c>
      <c r="Q409" s="35"/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/>
      <c r="X409" s="3"/>
      <c r="Y409" s="3">
        <v>0</v>
      </c>
      <c r="Z409" s="3">
        <v>0</v>
      </c>
      <c r="AA409" s="3">
        <v>0</v>
      </c>
      <c r="AB409" s="3"/>
      <c r="AC409" s="36">
        <f t="shared" si="19"/>
        <v>0</v>
      </c>
      <c r="AD409" s="37">
        <f t="shared" si="20"/>
        <v>0</v>
      </c>
      <c r="AE409" s="144"/>
    </row>
    <row r="410" spans="1:31" x14ac:dyDescent="0.25">
      <c r="A410" s="38">
        <v>398</v>
      </c>
      <c r="B410" s="61"/>
      <c r="C410" s="61"/>
      <c r="D410" s="31">
        <v>890801132</v>
      </c>
      <c r="E410" s="31">
        <v>211317013</v>
      </c>
      <c r="F410" s="61" t="s">
        <v>604</v>
      </c>
      <c r="G410" s="33">
        <v>0</v>
      </c>
      <c r="H410" s="33">
        <v>0</v>
      </c>
      <c r="I410" s="3"/>
      <c r="J410" s="3"/>
      <c r="K410" s="3"/>
      <c r="L410" s="3"/>
      <c r="M410" s="3"/>
      <c r="N410" s="3"/>
      <c r="O410" s="3"/>
      <c r="P410" s="34">
        <f t="shared" si="18"/>
        <v>0</v>
      </c>
      <c r="Q410" s="35"/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/>
      <c r="X410" s="3"/>
      <c r="Y410" s="3">
        <v>0</v>
      </c>
      <c r="Z410" s="3">
        <v>0</v>
      </c>
      <c r="AA410" s="3">
        <v>0</v>
      </c>
      <c r="AB410" s="3"/>
      <c r="AC410" s="36">
        <f t="shared" si="19"/>
        <v>0</v>
      </c>
      <c r="AD410" s="37">
        <f t="shared" si="20"/>
        <v>0</v>
      </c>
      <c r="AE410" s="144"/>
    </row>
    <row r="411" spans="1:31" x14ac:dyDescent="0.25">
      <c r="A411" s="29">
        <v>399</v>
      </c>
      <c r="B411" s="61"/>
      <c r="C411" s="61"/>
      <c r="D411" s="31">
        <v>890801139</v>
      </c>
      <c r="E411" s="31">
        <v>214217042</v>
      </c>
      <c r="F411" s="61" t="s">
        <v>605</v>
      </c>
      <c r="G411" s="33">
        <v>0</v>
      </c>
      <c r="H411" s="33">
        <v>0</v>
      </c>
      <c r="I411" s="3"/>
      <c r="J411" s="3"/>
      <c r="K411" s="3"/>
      <c r="L411" s="3"/>
      <c r="M411" s="3"/>
      <c r="N411" s="3"/>
      <c r="O411" s="3"/>
      <c r="P411" s="34">
        <f t="shared" si="18"/>
        <v>0</v>
      </c>
      <c r="Q411" s="35"/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/>
      <c r="X411" s="3"/>
      <c r="Y411" s="3">
        <v>0</v>
      </c>
      <c r="Z411" s="3">
        <v>0</v>
      </c>
      <c r="AA411" s="3">
        <v>0</v>
      </c>
      <c r="AB411" s="3"/>
      <c r="AC411" s="36">
        <f t="shared" si="19"/>
        <v>0</v>
      </c>
      <c r="AD411" s="37">
        <f t="shared" si="20"/>
        <v>0</v>
      </c>
      <c r="AE411" s="144"/>
    </row>
    <row r="412" spans="1:31" x14ac:dyDescent="0.25">
      <c r="A412" s="38">
        <v>400</v>
      </c>
      <c r="B412" s="61"/>
      <c r="C412" s="61"/>
      <c r="D412" s="31">
        <v>890801142</v>
      </c>
      <c r="E412" s="31">
        <v>215017050</v>
      </c>
      <c r="F412" s="61" t="s">
        <v>606</v>
      </c>
      <c r="G412" s="33">
        <v>0</v>
      </c>
      <c r="H412" s="33">
        <v>0</v>
      </c>
      <c r="I412" s="3"/>
      <c r="J412" s="3"/>
      <c r="K412" s="3"/>
      <c r="L412" s="3"/>
      <c r="M412" s="3"/>
      <c r="N412" s="3"/>
      <c r="O412" s="3"/>
      <c r="P412" s="34">
        <f t="shared" si="18"/>
        <v>0</v>
      </c>
      <c r="Q412" s="35"/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/>
      <c r="X412" s="3"/>
      <c r="Y412" s="3">
        <v>0</v>
      </c>
      <c r="Z412" s="3">
        <v>0</v>
      </c>
      <c r="AA412" s="3">
        <v>0</v>
      </c>
      <c r="AB412" s="3"/>
      <c r="AC412" s="36">
        <f t="shared" si="19"/>
        <v>0</v>
      </c>
      <c r="AD412" s="37">
        <f t="shared" si="20"/>
        <v>0</v>
      </c>
      <c r="AE412" s="144"/>
    </row>
    <row r="413" spans="1:31" x14ac:dyDescent="0.25">
      <c r="A413" s="29">
        <v>401</v>
      </c>
      <c r="B413" s="61"/>
      <c r="C413" s="61"/>
      <c r="D413" s="31">
        <v>890802650</v>
      </c>
      <c r="E413" s="31">
        <v>218817088</v>
      </c>
      <c r="F413" s="61" t="s">
        <v>607</v>
      </c>
      <c r="G413" s="33">
        <v>0</v>
      </c>
      <c r="H413" s="33">
        <v>0</v>
      </c>
      <c r="I413" s="3"/>
      <c r="J413" s="3"/>
      <c r="K413" s="3"/>
      <c r="L413" s="3"/>
      <c r="M413" s="3"/>
      <c r="N413" s="3"/>
      <c r="O413" s="3"/>
      <c r="P413" s="34">
        <f t="shared" si="18"/>
        <v>0</v>
      </c>
      <c r="Q413" s="35"/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/>
      <c r="X413" s="3"/>
      <c r="Y413" s="3">
        <v>0</v>
      </c>
      <c r="Z413" s="3">
        <v>0</v>
      </c>
      <c r="AA413" s="3">
        <v>0</v>
      </c>
      <c r="AB413" s="3"/>
      <c r="AC413" s="36">
        <f t="shared" si="19"/>
        <v>0</v>
      </c>
      <c r="AD413" s="37">
        <f t="shared" si="20"/>
        <v>0</v>
      </c>
      <c r="AE413" s="144"/>
    </row>
    <row r="414" spans="1:31" x14ac:dyDescent="0.25">
      <c r="A414" s="38">
        <v>402</v>
      </c>
      <c r="B414" s="61"/>
      <c r="C414" s="61"/>
      <c r="D414" s="31">
        <v>890801133</v>
      </c>
      <c r="E414" s="31">
        <v>217417174</v>
      </c>
      <c r="F414" s="61" t="s">
        <v>608</v>
      </c>
      <c r="G414" s="33">
        <v>0</v>
      </c>
      <c r="H414" s="33">
        <v>0</v>
      </c>
      <c r="I414" s="3"/>
      <c r="J414" s="3"/>
      <c r="K414" s="3"/>
      <c r="L414" s="3"/>
      <c r="M414" s="3"/>
      <c r="N414" s="3"/>
      <c r="O414" s="3"/>
      <c r="P414" s="34">
        <f t="shared" si="18"/>
        <v>0</v>
      </c>
      <c r="Q414" s="35"/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/>
      <c r="X414" s="3"/>
      <c r="Y414" s="3">
        <v>0</v>
      </c>
      <c r="Z414" s="3">
        <v>0</v>
      </c>
      <c r="AA414" s="3">
        <v>0</v>
      </c>
      <c r="AB414" s="3"/>
      <c r="AC414" s="36">
        <f t="shared" si="19"/>
        <v>0</v>
      </c>
      <c r="AD414" s="37">
        <f t="shared" si="20"/>
        <v>0</v>
      </c>
      <c r="AE414" s="144"/>
    </row>
    <row r="415" spans="1:31" x14ac:dyDescent="0.25">
      <c r="A415" s="29">
        <v>403</v>
      </c>
      <c r="B415" s="61"/>
      <c r="C415" s="61"/>
      <c r="D415" s="31">
        <v>890801144</v>
      </c>
      <c r="E415" s="31">
        <v>217217272</v>
      </c>
      <c r="F415" s="61" t="s">
        <v>609</v>
      </c>
      <c r="G415" s="33">
        <v>0</v>
      </c>
      <c r="H415" s="33">
        <v>0</v>
      </c>
      <c r="I415" s="3"/>
      <c r="J415" s="3"/>
      <c r="K415" s="3"/>
      <c r="L415" s="3"/>
      <c r="M415" s="3"/>
      <c r="N415" s="3"/>
      <c r="O415" s="3"/>
      <c r="P415" s="34">
        <f t="shared" si="18"/>
        <v>0</v>
      </c>
      <c r="Q415" s="35"/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/>
      <c r="X415" s="3"/>
      <c r="Y415" s="3">
        <v>0</v>
      </c>
      <c r="Z415" s="3">
        <v>0</v>
      </c>
      <c r="AA415" s="3">
        <v>0</v>
      </c>
      <c r="AB415" s="3"/>
      <c r="AC415" s="36">
        <f t="shared" si="19"/>
        <v>0</v>
      </c>
      <c r="AD415" s="37">
        <f t="shared" si="20"/>
        <v>0</v>
      </c>
      <c r="AE415" s="144"/>
    </row>
    <row r="416" spans="1:31" x14ac:dyDescent="0.25">
      <c r="A416" s="38">
        <v>404</v>
      </c>
      <c r="B416" s="61"/>
      <c r="C416" s="61"/>
      <c r="D416" s="31">
        <v>890801130</v>
      </c>
      <c r="E416" s="31">
        <v>218017380</v>
      </c>
      <c r="F416" s="61" t="s">
        <v>610</v>
      </c>
      <c r="G416" s="33">
        <v>0</v>
      </c>
      <c r="H416" s="33">
        <v>0</v>
      </c>
      <c r="I416" s="3"/>
      <c r="J416" s="3"/>
      <c r="K416" s="3"/>
      <c r="L416" s="3"/>
      <c r="M416" s="3"/>
      <c r="N416" s="3"/>
      <c r="O416" s="3"/>
      <c r="P416" s="34">
        <f t="shared" si="18"/>
        <v>0</v>
      </c>
      <c r="Q416" s="35"/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/>
      <c r="X416" s="3"/>
      <c r="Y416" s="3">
        <v>0</v>
      </c>
      <c r="Z416" s="3">
        <v>0</v>
      </c>
      <c r="AA416" s="3">
        <v>0</v>
      </c>
      <c r="AB416" s="3"/>
      <c r="AC416" s="36">
        <f t="shared" si="19"/>
        <v>0</v>
      </c>
      <c r="AD416" s="37">
        <f t="shared" si="20"/>
        <v>0</v>
      </c>
      <c r="AE416" s="144"/>
    </row>
    <row r="417" spans="1:31" x14ac:dyDescent="0.25">
      <c r="A417" s="29">
        <v>405</v>
      </c>
      <c r="B417" s="61"/>
      <c r="C417" s="61"/>
      <c r="D417" s="31">
        <v>890802795</v>
      </c>
      <c r="E417" s="31">
        <v>218817388</v>
      </c>
      <c r="F417" s="61" t="s">
        <v>611</v>
      </c>
      <c r="G417" s="33">
        <v>0</v>
      </c>
      <c r="H417" s="33">
        <v>0</v>
      </c>
      <c r="I417" s="3"/>
      <c r="J417" s="3"/>
      <c r="K417" s="3"/>
      <c r="L417" s="3"/>
      <c r="M417" s="3"/>
      <c r="N417" s="3"/>
      <c r="O417" s="3"/>
      <c r="P417" s="34">
        <f t="shared" si="18"/>
        <v>0</v>
      </c>
      <c r="Q417" s="35"/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/>
      <c r="X417" s="3"/>
      <c r="Y417" s="3">
        <v>0</v>
      </c>
      <c r="Z417" s="3">
        <v>0</v>
      </c>
      <c r="AA417" s="3">
        <v>0</v>
      </c>
      <c r="AB417" s="3"/>
      <c r="AC417" s="36">
        <f t="shared" si="19"/>
        <v>0</v>
      </c>
      <c r="AD417" s="37">
        <f t="shared" si="20"/>
        <v>0</v>
      </c>
      <c r="AE417" s="144"/>
    </row>
    <row r="418" spans="1:31" x14ac:dyDescent="0.25">
      <c r="A418" s="38">
        <v>406</v>
      </c>
      <c r="B418" s="61"/>
      <c r="C418" s="61"/>
      <c r="D418" s="31">
        <v>890802505</v>
      </c>
      <c r="E418" s="31">
        <v>213317433</v>
      </c>
      <c r="F418" s="61" t="s">
        <v>612</v>
      </c>
      <c r="G418" s="33">
        <v>0</v>
      </c>
      <c r="H418" s="33">
        <v>0</v>
      </c>
      <c r="I418" s="3"/>
      <c r="J418" s="3"/>
      <c r="K418" s="3"/>
      <c r="L418" s="3"/>
      <c r="M418" s="3"/>
      <c r="N418" s="3"/>
      <c r="O418" s="3"/>
      <c r="P418" s="34">
        <f t="shared" si="18"/>
        <v>0</v>
      </c>
      <c r="Q418" s="35"/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/>
      <c r="X418" s="3"/>
      <c r="Y418" s="3">
        <v>0</v>
      </c>
      <c r="Z418" s="3">
        <v>0</v>
      </c>
      <c r="AA418" s="3">
        <v>0</v>
      </c>
      <c r="AB418" s="3"/>
      <c r="AC418" s="36">
        <f t="shared" si="19"/>
        <v>0</v>
      </c>
      <c r="AD418" s="37">
        <f t="shared" si="20"/>
        <v>0</v>
      </c>
      <c r="AE418" s="144"/>
    </row>
    <row r="419" spans="1:31" x14ac:dyDescent="0.25">
      <c r="A419" s="29">
        <v>407</v>
      </c>
      <c r="B419" s="61"/>
      <c r="C419" s="61"/>
      <c r="D419" s="31">
        <v>890801145</v>
      </c>
      <c r="E419" s="31">
        <v>214217442</v>
      </c>
      <c r="F419" s="61" t="s">
        <v>613</v>
      </c>
      <c r="G419" s="33">
        <v>0</v>
      </c>
      <c r="H419" s="33">
        <v>0</v>
      </c>
      <c r="I419" s="3"/>
      <c r="J419" s="3"/>
      <c r="K419" s="3"/>
      <c r="L419" s="3"/>
      <c r="M419" s="3"/>
      <c r="N419" s="3"/>
      <c r="O419" s="3"/>
      <c r="P419" s="34">
        <f t="shared" si="18"/>
        <v>0</v>
      </c>
      <c r="Q419" s="35"/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/>
      <c r="X419" s="3"/>
      <c r="Y419" s="3">
        <v>0</v>
      </c>
      <c r="Z419" s="3">
        <v>0</v>
      </c>
      <c r="AA419" s="3">
        <v>0</v>
      </c>
      <c r="AB419" s="3"/>
      <c r="AC419" s="36">
        <f t="shared" si="19"/>
        <v>0</v>
      </c>
      <c r="AD419" s="37">
        <f t="shared" si="20"/>
        <v>0</v>
      </c>
      <c r="AE419" s="144"/>
    </row>
    <row r="420" spans="1:31" x14ac:dyDescent="0.25">
      <c r="A420" s="38">
        <v>408</v>
      </c>
      <c r="B420" s="61"/>
      <c r="C420" s="61"/>
      <c r="D420" s="31">
        <v>890801147</v>
      </c>
      <c r="E420" s="31">
        <v>214417444</v>
      </c>
      <c r="F420" s="61" t="s">
        <v>614</v>
      </c>
      <c r="G420" s="33">
        <v>0</v>
      </c>
      <c r="H420" s="33">
        <v>0</v>
      </c>
      <c r="I420" s="3"/>
      <c r="J420" s="3"/>
      <c r="K420" s="3"/>
      <c r="L420" s="3"/>
      <c r="M420" s="3"/>
      <c r="N420" s="3"/>
      <c r="O420" s="3"/>
      <c r="P420" s="34">
        <f t="shared" si="18"/>
        <v>0</v>
      </c>
      <c r="Q420" s="35"/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/>
      <c r="X420" s="3"/>
      <c r="Y420" s="3">
        <v>0</v>
      </c>
      <c r="Z420" s="3">
        <v>0</v>
      </c>
      <c r="AA420" s="3">
        <v>0</v>
      </c>
      <c r="AB420" s="3"/>
      <c r="AC420" s="36">
        <f t="shared" si="19"/>
        <v>0</v>
      </c>
      <c r="AD420" s="37">
        <f t="shared" si="20"/>
        <v>0</v>
      </c>
      <c r="AE420" s="144"/>
    </row>
    <row r="421" spans="1:31" x14ac:dyDescent="0.25">
      <c r="A421" s="29">
        <v>409</v>
      </c>
      <c r="B421" s="61"/>
      <c r="C421" s="61"/>
      <c r="D421" s="31">
        <v>890801146</v>
      </c>
      <c r="E421" s="31">
        <v>214617446</v>
      </c>
      <c r="F421" s="61" t="s">
        <v>615</v>
      </c>
      <c r="G421" s="33">
        <v>0</v>
      </c>
      <c r="H421" s="33">
        <v>0</v>
      </c>
      <c r="I421" s="3"/>
      <c r="J421" s="3"/>
      <c r="K421" s="3"/>
      <c r="L421" s="3"/>
      <c r="M421" s="3"/>
      <c r="N421" s="3"/>
      <c r="O421" s="3"/>
      <c r="P421" s="34">
        <f t="shared" si="18"/>
        <v>0</v>
      </c>
      <c r="Q421" s="35"/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/>
      <c r="X421" s="3"/>
      <c r="Y421" s="3">
        <v>0</v>
      </c>
      <c r="Z421" s="3">
        <v>0</v>
      </c>
      <c r="AA421" s="3">
        <v>0</v>
      </c>
      <c r="AB421" s="3"/>
      <c r="AC421" s="36">
        <f t="shared" si="19"/>
        <v>0</v>
      </c>
      <c r="AD421" s="37">
        <f t="shared" si="20"/>
        <v>0</v>
      </c>
      <c r="AE421" s="144"/>
    </row>
    <row r="422" spans="1:31" x14ac:dyDescent="0.25">
      <c r="A422" s="38">
        <v>410</v>
      </c>
      <c r="B422" s="61"/>
      <c r="C422" s="61"/>
      <c r="D422" s="31">
        <v>890801135</v>
      </c>
      <c r="E422" s="31">
        <v>218617486</v>
      </c>
      <c r="F422" s="61" t="s">
        <v>616</v>
      </c>
      <c r="G422" s="33">
        <v>0</v>
      </c>
      <c r="H422" s="33">
        <v>0</v>
      </c>
      <c r="I422" s="3"/>
      <c r="J422" s="3"/>
      <c r="K422" s="3"/>
      <c r="L422" s="3"/>
      <c r="M422" s="3"/>
      <c r="N422" s="3"/>
      <c r="O422" s="3"/>
      <c r="P422" s="34">
        <f t="shared" si="18"/>
        <v>0</v>
      </c>
      <c r="Q422" s="35"/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/>
      <c r="X422" s="3"/>
      <c r="Y422" s="3">
        <v>0</v>
      </c>
      <c r="Z422" s="3">
        <v>0</v>
      </c>
      <c r="AA422" s="3">
        <v>0</v>
      </c>
      <c r="AB422" s="3"/>
      <c r="AC422" s="36">
        <f t="shared" si="19"/>
        <v>0</v>
      </c>
      <c r="AD422" s="37">
        <f t="shared" si="20"/>
        <v>0</v>
      </c>
      <c r="AE422" s="144"/>
    </row>
    <row r="423" spans="1:31" x14ac:dyDescent="0.25">
      <c r="A423" s="29">
        <v>411</v>
      </c>
      <c r="B423" s="61"/>
      <c r="C423" s="61"/>
      <c r="D423" s="31">
        <v>810002963</v>
      </c>
      <c r="E423" s="31">
        <v>219517495</v>
      </c>
      <c r="F423" s="61" t="s">
        <v>617</v>
      </c>
      <c r="G423" s="33">
        <v>0</v>
      </c>
      <c r="H423" s="33">
        <v>0</v>
      </c>
      <c r="I423" s="3"/>
      <c r="J423" s="3"/>
      <c r="K423" s="3"/>
      <c r="L423" s="3"/>
      <c r="M423" s="3"/>
      <c r="N423" s="3"/>
      <c r="O423" s="3"/>
      <c r="P423" s="34">
        <f t="shared" si="18"/>
        <v>0</v>
      </c>
      <c r="Q423" s="35"/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/>
      <c r="X423" s="3"/>
      <c r="Y423" s="3">
        <v>0</v>
      </c>
      <c r="Z423" s="3">
        <v>0</v>
      </c>
      <c r="AA423" s="3">
        <v>0</v>
      </c>
      <c r="AB423" s="3"/>
      <c r="AC423" s="36">
        <f t="shared" si="19"/>
        <v>0</v>
      </c>
      <c r="AD423" s="37">
        <f t="shared" si="20"/>
        <v>0</v>
      </c>
      <c r="AE423" s="144"/>
    </row>
    <row r="424" spans="1:31" x14ac:dyDescent="0.25">
      <c r="A424" s="38">
        <v>412</v>
      </c>
      <c r="B424" s="61"/>
      <c r="C424" s="61"/>
      <c r="D424" s="31">
        <v>890801136</v>
      </c>
      <c r="E424" s="31">
        <v>211317513</v>
      </c>
      <c r="F424" s="61" t="s">
        <v>618</v>
      </c>
      <c r="G424" s="33">
        <v>0</v>
      </c>
      <c r="H424" s="33">
        <v>0</v>
      </c>
      <c r="I424" s="3"/>
      <c r="J424" s="3"/>
      <c r="K424" s="3"/>
      <c r="L424" s="3"/>
      <c r="M424" s="3"/>
      <c r="N424" s="3"/>
      <c r="O424" s="3"/>
      <c r="P424" s="34">
        <f t="shared" si="18"/>
        <v>0</v>
      </c>
      <c r="Q424" s="35"/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/>
      <c r="X424" s="3"/>
      <c r="Y424" s="3">
        <v>0</v>
      </c>
      <c r="Z424" s="3">
        <v>0</v>
      </c>
      <c r="AA424" s="3">
        <v>0</v>
      </c>
      <c r="AB424" s="3"/>
      <c r="AC424" s="36">
        <f t="shared" si="19"/>
        <v>0</v>
      </c>
      <c r="AD424" s="37">
        <f t="shared" si="20"/>
        <v>0</v>
      </c>
      <c r="AE424" s="144"/>
    </row>
    <row r="425" spans="1:31" x14ac:dyDescent="0.25">
      <c r="A425" s="29">
        <v>413</v>
      </c>
      <c r="B425" s="61"/>
      <c r="C425" s="61"/>
      <c r="D425" s="31">
        <v>890801141</v>
      </c>
      <c r="E425" s="31">
        <v>212417524</v>
      </c>
      <c r="F425" s="61" t="s">
        <v>619</v>
      </c>
      <c r="G425" s="33">
        <v>0</v>
      </c>
      <c r="H425" s="33">
        <v>0</v>
      </c>
      <c r="I425" s="3"/>
      <c r="J425" s="3"/>
      <c r="K425" s="3"/>
      <c r="L425" s="3"/>
      <c r="M425" s="3"/>
      <c r="N425" s="3"/>
      <c r="O425" s="3"/>
      <c r="P425" s="34">
        <f t="shared" si="18"/>
        <v>0</v>
      </c>
      <c r="Q425" s="35"/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/>
      <c r="X425" s="3"/>
      <c r="Y425" s="3">
        <v>0</v>
      </c>
      <c r="Z425" s="3">
        <v>0</v>
      </c>
      <c r="AA425" s="3">
        <v>0</v>
      </c>
      <c r="AB425" s="3"/>
      <c r="AC425" s="36">
        <f t="shared" si="19"/>
        <v>0</v>
      </c>
      <c r="AD425" s="37">
        <f t="shared" si="20"/>
        <v>0</v>
      </c>
      <c r="AE425" s="144"/>
    </row>
    <row r="426" spans="1:31" x14ac:dyDescent="0.25">
      <c r="A426" s="38">
        <v>414</v>
      </c>
      <c r="B426" s="61"/>
      <c r="C426" s="61"/>
      <c r="D426" s="31">
        <v>890801137</v>
      </c>
      <c r="E426" s="31">
        <v>214117541</v>
      </c>
      <c r="F426" s="61" t="s">
        <v>620</v>
      </c>
      <c r="G426" s="33">
        <v>0</v>
      </c>
      <c r="H426" s="33">
        <v>0</v>
      </c>
      <c r="I426" s="3"/>
      <c r="J426" s="3"/>
      <c r="K426" s="3"/>
      <c r="L426" s="3"/>
      <c r="M426" s="3"/>
      <c r="N426" s="3"/>
      <c r="O426" s="3"/>
      <c r="P426" s="34">
        <f t="shared" si="18"/>
        <v>0</v>
      </c>
      <c r="Q426" s="35"/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/>
      <c r="X426" s="3"/>
      <c r="Y426" s="3">
        <v>0</v>
      </c>
      <c r="Z426" s="3">
        <v>0</v>
      </c>
      <c r="AA426" s="3">
        <v>0</v>
      </c>
      <c r="AB426" s="3"/>
      <c r="AC426" s="36">
        <f t="shared" si="19"/>
        <v>0</v>
      </c>
      <c r="AD426" s="37">
        <f t="shared" si="20"/>
        <v>0</v>
      </c>
      <c r="AE426" s="144"/>
    </row>
    <row r="427" spans="1:31" x14ac:dyDescent="0.25">
      <c r="A427" s="29">
        <v>415</v>
      </c>
      <c r="B427" s="61"/>
      <c r="C427" s="61"/>
      <c r="D427" s="31">
        <v>890801138</v>
      </c>
      <c r="E427" s="31">
        <v>211417614</v>
      </c>
      <c r="F427" s="61" t="s">
        <v>621</v>
      </c>
      <c r="G427" s="33">
        <v>0</v>
      </c>
      <c r="H427" s="33">
        <v>0</v>
      </c>
      <c r="I427" s="3"/>
      <c r="J427" s="3"/>
      <c r="K427" s="3"/>
      <c r="L427" s="3"/>
      <c r="M427" s="3"/>
      <c r="N427" s="3"/>
      <c r="O427" s="3"/>
      <c r="P427" s="34">
        <f t="shared" si="18"/>
        <v>0</v>
      </c>
      <c r="Q427" s="35"/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/>
      <c r="X427" s="3"/>
      <c r="Y427" s="3">
        <v>0</v>
      </c>
      <c r="Z427" s="3">
        <v>0</v>
      </c>
      <c r="AA427" s="3">
        <v>0</v>
      </c>
      <c r="AB427" s="3"/>
      <c r="AC427" s="36">
        <f t="shared" si="19"/>
        <v>0</v>
      </c>
      <c r="AD427" s="37">
        <f t="shared" si="20"/>
        <v>0</v>
      </c>
      <c r="AE427" s="144"/>
    </row>
    <row r="428" spans="1:31" x14ac:dyDescent="0.25">
      <c r="A428" s="38">
        <v>416</v>
      </c>
      <c r="B428" s="61"/>
      <c r="C428" s="61"/>
      <c r="D428" s="31">
        <v>800095461</v>
      </c>
      <c r="E428" s="31">
        <v>211617616</v>
      </c>
      <c r="F428" s="61" t="s">
        <v>622</v>
      </c>
      <c r="G428" s="33">
        <v>0</v>
      </c>
      <c r="H428" s="33">
        <v>0</v>
      </c>
      <c r="I428" s="3"/>
      <c r="J428" s="3"/>
      <c r="K428" s="3"/>
      <c r="L428" s="3"/>
      <c r="M428" s="3"/>
      <c r="N428" s="3"/>
      <c r="O428" s="3"/>
      <c r="P428" s="34">
        <f t="shared" si="18"/>
        <v>0</v>
      </c>
      <c r="Q428" s="35"/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/>
      <c r="X428" s="3"/>
      <c r="Y428" s="3">
        <v>0</v>
      </c>
      <c r="Z428" s="3">
        <v>0</v>
      </c>
      <c r="AA428" s="3">
        <v>0</v>
      </c>
      <c r="AB428" s="3"/>
      <c r="AC428" s="36">
        <f t="shared" si="19"/>
        <v>0</v>
      </c>
      <c r="AD428" s="37">
        <f t="shared" si="20"/>
        <v>0</v>
      </c>
      <c r="AE428" s="144"/>
    </row>
    <row r="429" spans="1:31" x14ac:dyDescent="0.25">
      <c r="A429" s="29">
        <v>417</v>
      </c>
      <c r="B429" s="61"/>
      <c r="C429" s="61"/>
      <c r="D429" s="31">
        <v>890801131</v>
      </c>
      <c r="E429" s="31">
        <v>215317653</v>
      </c>
      <c r="F429" s="61" t="s">
        <v>623</v>
      </c>
      <c r="G429" s="33">
        <v>0</v>
      </c>
      <c r="H429" s="33">
        <v>0</v>
      </c>
      <c r="I429" s="3"/>
      <c r="J429" s="3"/>
      <c r="K429" s="3"/>
      <c r="L429" s="3"/>
      <c r="M429" s="3"/>
      <c r="N429" s="3"/>
      <c r="O429" s="3"/>
      <c r="P429" s="34">
        <f t="shared" si="18"/>
        <v>0</v>
      </c>
      <c r="Q429" s="35"/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/>
      <c r="X429" s="3"/>
      <c r="Y429" s="3">
        <v>0</v>
      </c>
      <c r="Z429" s="3">
        <v>0</v>
      </c>
      <c r="AA429" s="3">
        <v>0</v>
      </c>
      <c r="AB429" s="3"/>
      <c r="AC429" s="36">
        <f t="shared" si="19"/>
        <v>0</v>
      </c>
      <c r="AD429" s="37">
        <f t="shared" si="20"/>
        <v>0</v>
      </c>
      <c r="AE429" s="144"/>
    </row>
    <row r="430" spans="1:31" x14ac:dyDescent="0.25">
      <c r="A430" s="38">
        <v>418</v>
      </c>
      <c r="B430" s="61"/>
      <c r="C430" s="61"/>
      <c r="D430" s="31">
        <v>890801149</v>
      </c>
      <c r="E430" s="31">
        <v>216217662</v>
      </c>
      <c r="F430" s="61" t="s">
        <v>624</v>
      </c>
      <c r="G430" s="33">
        <v>0</v>
      </c>
      <c r="H430" s="33">
        <v>0</v>
      </c>
      <c r="I430" s="3"/>
      <c r="J430" s="3"/>
      <c r="K430" s="3"/>
      <c r="L430" s="3"/>
      <c r="M430" s="3"/>
      <c r="N430" s="3"/>
      <c r="O430" s="3"/>
      <c r="P430" s="34">
        <f t="shared" si="18"/>
        <v>0</v>
      </c>
      <c r="Q430" s="35"/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/>
      <c r="X430" s="3"/>
      <c r="Y430" s="3">
        <v>0</v>
      </c>
      <c r="Z430" s="3">
        <v>0</v>
      </c>
      <c r="AA430" s="3">
        <v>0</v>
      </c>
      <c r="AB430" s="3"/>
      <c r="AC430" s="36">
        <f t="shared" si="19"/>
        <v>0</v>
      </c>
      <c r="AD430" s="37">
        <f t="shared" si="20"/>
        <v>0</v>
      </c>
      <c r="AE430" s="144"/>
    </row>
    <row r="431" spans="1:31" x14ac:dyDescent="0.25">
      <c r="A431" s="29">
        <v>419</v>
      </c>
      <c r="B431" s="61"/>
      <c r="C431" s="61"/>
      <c r="D431" s="31">
        <v>810001998</v>
      </c>
      <c r="E431" s="31">
        <v>216517665</v>
      </c>
      <c r="F431" s="61" t="s">
        <v>625</v>
      </c>
      <c r="G431" s="33">
        <v>0</v>
      </c>
      <c r="H431" s="33">
        <v>0</v>
      </c>
      <c r="I431" s="3"/>
      <c r="J431" s="3"/>
      <c r="K431" s="3"/>
      <c r="L431" s="3"/>
      <c r="M431" s="3"/>
      <c r="N431" s="3"/>
      <c r="O431" s="3"/>
      <c r="P431" s="34">
        <f t="shared" si="18"/>
        <v>0</v>
      </c>
      <c r="Q431" s="35"/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/>
      <c r="X431" s="3"/>
      <c r="Y431" s="3">
        <v>0</v>
      </c>
      <c r="Z431" s="3">
        <v>0</v>
      </c>
      <c r="AA431" s="3">
        <v>0</v>
      </c>
      <c r="AB431" s="3"/>
      <c r="AC431" s="36">
        <f t="shared" si="19"/>
        <v>0</v>
      </c>
      <c r="AD431" s="37">
        <f t="shared" si="20"/>
        <v>0</v>
      </c>
      <c r="AE431" s="144"/>
    </row>
    <row r="432" spans="1:31" x14ac:dyDescent="0.25">
      <c r="A432" s="38">
        <v>420</v>
      </c>
      <c r="B432" s="61"/>
      <c r="C432" s="61"/>
      <c r="D432" s="31">
        <v>890801150</v>
      </c>
      <c r="E432" s="31">
        <v>217717777</v>
      </c>
      <c r="F432" s="61" t="s">
        <v>626</v>
      </c>
      <c r="G432" s="33">
        <v>0</v>
      </c>
      <c r="H432" s="33">
        <v>0</v>
      </c>
      <c r="I432" s="3"/>
      <c r="J432" s="3"/>
      <c r="K432" s="3"/>
      <c r="L432" s="3"/>
      <c r="M432" s="3"/>
      <c r="N432" s="3"/>
      <c r="O432" s="3"/>
      <c r="P432" s="34">
        <f t="shared" si="18"/>
        <v>0</v>
      </c>
      <c r="Q432" s="35"/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/>
      <c r="X432" s="3"/>
      <c r="Y432" s="3">
        <v>0</v>
      </c>
      <c r="Z432" s="3">
        <v>0</v>
      </c>
      <c r="AA432" s="3">
        <v>0</v>
      </c>
      <c r="AB432" s="3"/>
      <c r="AC432" s="36">
        <f t="shared" si="19"/>
        <v>0</v>
      </c>
      <c r="AD432" s="37">
        <f t="shared" si="20"/>
        <v>0</v>
      </c>
      <c r="AE432" s="144"/>
    </row>
    <row r="433" spans="1:31" x14ac:dyDescent="0.25">
      <c r="A433" s="29">
        <v>421</v>
      </c>
      <c r="B433" s="61"/>
      <c r="C433" s="61"/>
      <c r="D433" s="31">
        <v>890801151</v>
      </c>
      <c r="E433" s="31">
        <v>216717867</v>
      </c>
      <c r="F433" s="61" t="s">
        <v>627</v>
      </c>
      <c r="G433" s="33">
        <v>0</v>
      </c>
      <c r="H433" s="33">
        <v>0</v>
      </c>
      <c r="I433" s="3"/>
      <c r="J433" s="3"/>
      <c r="K433" s="3"/>
      <c r="L433" s="3"/>
      <c r="M433" s="3"/>
      <c r="N433" s="3"/>
      <c r="O433" s="3"/>
      <c r="P433" s="34">
        <f t="shared" si="18"/>
        <v>0</v>
      </c>
      <c r="Q433" s="35"/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/>
      <c r="X433" s="3"/>
      <c r="Y433" s="3">
        <v>0</v>
      </c>
      <c r="Z433" s="3">
        <v>0</v>
      </c>
      <c r="AA433" s="3">
        <v>0</v>
      </c>
      <c r="AB433" s="3"/>
      <c r="AC433" s="36">
        <f t="shared" si="19"/>
        <v>0</v>
      </c>
      <c r="AD433" s="37">
        <f t="shared" si="20"/>
        <v>0</v>
      </c>
      <c r="AE433" s="144"/>
    </row>
    <row r="434" spans="1:31" x14ac:dyDescent="0.25">
      <c r="A434" s="38">
        <v>422</v>
      </c>
      <c r="B434" s="61"/>
      <c r="C434" s="61"/>
      <c r="D434" s="31">
        <v>890801152</v>
      </c>
      <c r="E434" s="31">
        <v>217317873</v>
      </c>
      <c r="F434" s="61" t="s">
        <v>628</v>
      </c>
      <c r="G434" s="33">
        <v>0</v>
      </c>
      <c r="H434" s="33">
        <v>0</v>
      </c>
      <c r="I434" s="3"/>
      <c r="J434" s="3"/>
      <c r="K434" s="3"/>
      <c r="L434" s="3"/>
      <c r="M434" s="3"/>
      <c r="N434" s="3"/>
      <c r="O434" s="3"/>
      <c r="P434" s="34">
        <f t="shared" si="18"/>
        <v>0</v>
      </c>
      <c r="Q434" s="35"/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/>
      <c r="X434" s="3"/>
      <c r="Y434" s="3">
        <v>0</v>
      </c>
      <c r="Z434" s="3">
        <v>0</v>
      </c>
      <c r="AA434" s="3">
        <v>0</v>
      </c>
      <c r="AB434" s="3"/>
      <c r="AC434" s="36">
        <f t="shared" si="19"/>
        <v>0</v>
      </c>
      <c r="AD434" s="37">
        <f t="shared" si="20"/>
        <v>0</v>
      </c>
      <c r="AE434" s="144"/>
    </row>
    <row r="435" spans="1:31" x14ac:dyDescent="0.25">
      <c r="A435" s="29">
        <v>423</v>
      </c>
      <c r="B435" s="61"/>
      <c r="C435" s="61"/>
      <c r="D435" s="31">
        <v>800090833</v>
      </c>
      <c r="E435" s="31">
        <v>217717877</v>
      </c>
      <c r="F435" s="61" t="s">
        <v>629</v>
      </c>
      <c r="G435" s="33">
        <v>0</v>
      </c>
      <c r="H435" s="33">
        <v>0</v>
      </c>
      <c r="I435" s="3"/>
      <c r="J435" s="3"/>
      <c r="K435" s="3"/>
      <c r="L435" s="3"/>
      <c r="M435" s="3"/>
      <c r="N435" s="3"/>
      <c r="O435" s="3"/>
      <c r="P435" s="34">
        <f t="shared" si="18"/>
        <v>0</v>
      </c>
      <c r="Q435" s="35"/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/>
      <c r="X435" s="3"/>
      <c r="Y435" s="3">
        <v>0</v>
      </c>
      <c r="Z435" s="3">
        <v>0</v>
      </c>
      <c r="AA435" s="3">
        <v>0</v>
      </c>
      <c r="AB435" s="3"/>
      <c r="AC435" s="36">
        <f t="shared" si="19"/>
        <v>0</v>
      </c>
      <c r="AD435" s="37">
        <f t="shared" si="20"/>
        <v>0</v>
      </c>
      <c r="AE435" s="144"/>
    </row>
    <row r="436" spans="1:31" x14ac:dyDescent="0.25">
      <c r="A436" s="38">
        <v>424</v>
      </c>
      <c r="B436" s="61"/>
      <c r="C436" s="61"/>
      <c r="D436" s="31">
        <v>891190431</v>
      </c>
      <c r="E436" s="31">
        <v>212918029</v>
      </c>
      <c r="F436" s="61" t="s">
        <v>630</v>
      </c>
      <c r="G436" s="33">
        <v>0</v>
      </c>
      <c r="H436" s="33">
        <v>0</v>
      </c>
      <c r="I436" s="3"/>
      <c r="J436" s="3"/>
      <c r="K436" s="3"/>
      <c r="L436" s="3"/>
      <c r="M436" s="3"/>
      <c r="N436" s="3"/>
      <c r="O436" s="3"/>
      <c r="P436" s="34">
        <f t="shared" si="18"/>
        <v>0</v>
      </c>
      <c r="Q436" s="35"/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/>
      <c r="X436" s="3"/>
      <c r="Y436" s="3">
        <v>0</v>
      </c>
      <c r="Z436" s="3">
        <v>0</v>
      </c>
      <c r="AA436" s="3">
        <v>0</v>
      </c>
      <c r="AB436" s="3"/>
      <c r="AC436" s="36">
        <f t="shared" si="19"/>
        <v>0</v>
      </c>
      <c r="AD436" s="37">
        <f t="shared" si="20"/>
        <v>0</v>
      </c>
      <c r="AE436" s="144"/>
    </row>
    <row r="437" spans="1:31" x14ac:dyDescent="0.25">
      <c r="A437" s="29">
        <v>425</v>
      </c>
      <c r="B437" s="61"/>
      <c r="C437" s="61"/>
      <c r="D437" s="31">
        <v>800095734</v>
      </c>
      <c r="E437" s="31">
        <v>219418094</v>
      </c>
      <c r="F437" s="61" t="s">
        <v>631</v>
      </c>
      <c r="G437" s="33">
        <v>0</v>
      </c>
      <c r="H437" s="33">
        <v>0</v>
      </c>
      <c r="I437" s="3"/>
      <c r="J437" s="3"/>
      <c r="K437" s="3"/>
      <c r="L437" s="3"/>
      <c r="M437" s="3"/>
      <c r="N437" s="3"/>
      <c r="O437" s="3"/>
      <c r="P437" s="34">
        <f t="shared" si="18"/>
        <v>0</v>
      </c>
      <c r="Q437" s="35"/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/>
      <c r="X437" s="3"/>
      <c r="Y437" s="3">
        <v>0</v>
      </c>
      <c r="Z437" s="3">
        <v>0</v>
      </c>
      <c r="AA437" s="3">
        <v>0</v>
      </c>
      <c r="AB437" s="3"/>
      <c r="AC437" s="36">
        <f t="shared" si="19"/>
        <v>0</v>
      </c>
      <c r="AD437" s="37">
        <f t="shared" si="20"/>
        <v>0</v>
      </c>
      <c r="AE437" s="144"/>
    </row>
    <row r="438" spans="1:31" x14ac:dyDescent="0.25">
      <c r="A438" s="38">
        <v>426</v>
      </c>
      <c r="B438" s="61"/>
      <c r="C438" s="61"/>
      <c r="D438" s="31">
        <v>800095754</v>
      </c>
      <c r="E438" s="31">
        <v>215018150</v>
      </c>
      <c r="F438" s="61" t="s">
        <v>632</v>
      </c>
      <c r="G438" s="33">
        <v>0</v>
      </c>
      <c r="H438" s="33">
        <v>0</v>
      </c>
      <c r="I438" s="3"/>
      <c r="J438" s="3"/>
      <c r="K438" s="3"/>
      <c r="L438" s="3"/>
      <c r="M438" s="3"/>
      <c r="N438" s="3"/>
      <c r="O438" s="3"/>
      <c r="P438" s="34">
        <f t="shared" si="18"/>
        <v>0</v>
      </c>
      <c r="Q438" s="35"/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/>
      <c r="X438" s="3"/>
      <c r="Y438" s="3">
        <v>0</v>
      </c>
      <c r="Z438" s="3">
        <v>0</v>
      </c>
      <c r="AA438" s="3">
        <v>0</v>
      </c>
      <c r="AB438" s="3"/>
      <c r="AC438" s="36">
        <f t="shared" si="19"/>
        <v>0</v>
      </c>
      <c r="AD438" s="37">
        <f t="shared" si="20"/>
        <v>0</v>
      </c>
      <c r="AE438" s="144"/>
    </row>
    <row r="439" spans="1:31" x14ac:dyDescent="0.25">
      <c r="A439" s="29">
        <v>427</v>
      </c>
      <c r="B439" s="61"/>
      <c r="C439" s="61"/>
      <c r="D439" s="31">
        <v>800095757</v>
      </c>
      <c r="E439" s="31">
        <v>210518205</v>
      </c>
      <c r="F439" s="61" t="s">
        <v>633</v>
      </c>
      <c r="G439" s="33">
        <v>0</v>
      </c>
      <c r="H439" s="33">
        <v>0</v>
      </c>
      <c r="I439" s="3"/>
      <c r="J439" s="3"/>
      <c r="K439" s="3"/>
      <c r="L439" s="3"/>
      <c r="M439" s="3"/>
      <c r="N439" s="3"/>
      <c r="O439" s="3"/>
      <c r="P439" s="34">
        <f t="shared" si="18"/>
        <v>0</v>
      </c>
      <c r="Q439" s="35"/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/>
      <c r="X439" s="3"/>
      <c r="Y439" s="3">
        <v>0</v>
      </c>
      <c r="Z439" s="3">
        <v>0</v>
      </c>
      <c r="AA439" s="3">
        <v>0</v>
      </c>
      <c r="AB439" s="3"/>
      <c r="AC439" s="36">
        <f t="shared" si="19"/>
        <v>0</v>
      </c>
      <c r="AD439" s="37">
        <f t="shared" si="20"/>
        <v>0</v>
      </c>
      <c r="AE439" s="144"/>
    </row>
    <row r="440" spans="1:31" x14ac:dyDescent="0.25">
      <c r="A440" s="38">
        <v>428</v>
      </c>
      <c r="B440" s="61"/>
      <c r="C440" s="61"/>
      <c r="D440" s="31">
        <v>800095760</v>
      </c>
      <c r="E440" s="31">
        <v>214718247</v>
      </c>
      <c r="F440" s="61" t="s">
        <v>634</v>
      </c>
      <c r="G440" s="33">
        <v>0</v>
      </c>
      <c r="H440" s="33">
        <v>0</v>
      </c>
      <c r="I440" s="3"/>
      <c r="J440" s="3"/>
      <c r="K440" s="3"/>
      <c r="L440" s="3"/>
      <c r="M440" s="3"/>
      <c r="N440" s="3"/>
      <c r="O440" s="3"/>
      <c r="P440" s="34">
        <f t="shared" si="18"/>
        <v>0</v>
      </c>
      <c r="Q440" s="35"/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/>
      <c r="X440" s="3"/>
      <c r="Y440" s="3">
        <v>0</v>
      </c>
      <c r="Z440" s="3">
        <v>0</v>
      </c>
      <c r="AA440" s="3">
        <v>0</v>
      </c>
      <c r="AB440" s="3"/>
      <c r="AC440" s="36">
        <f t="shared" si="19"/>
        <v>0</v>
      </c>
      <c r="AD440" s="37">
        <f t="shared" si="20"/>
        <v>0</v>
      </c>
      <c r="AE440" s="144"/>
    </row>
    <row r="441" spans="1:31" x14ac:dyDescent="0.25">
      <c r="A441" s="29">
        <v>429</v>
      </c>
      <c r="B441" s="61"/>
      <c r="C441" s="61"/>
      <c r="D441" s="31">
        <v>800095763</v>
      </c>
      <c r="E441" s="31">
        <v>215618256</v>
      </c>
      <c r="F441" s="61" t="s">
        <v>635</v>
      </c>
      <c r="G441" s="33">
        <v>0</v>
      </c>
      <c r="H441" s="33">
        <v>0</v>
      </c>
      <c r="I441" s="3"/>
      <c r="J441" s="3"/>
      <c r="K441" s="3"/>
      <c r="L441" s="3"/>
      <c r="M441" s="3"/>
      <c r="N441" s="3"/>
      <c r="O441" s="3"/>
      <c r="P441" s="34">
        <f t="shared" si="18"/>
        <v>0</v>
      </c>
      <c r="Q441" s="35"/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/>
      <c r="X441" s="3"/>
      <c r="Y441" s="3">
        <v>0</v>
      </c>
      <c r="Z441" s="3">
        <v>0</v>
      </c>
      <c r="AA441" s="3">
        <v>0</v>
      </c>
      <c r="AB441" s="3"/>
      <c r="AC441" s="36">
        <f t="shared" si="19"/>
        <v>0</v>
      </c>
      <c r="AD441" s="37">
        <f t="shared" si="20"/>
        <v>0</v>
      </c>
      <c r="AE441" s="144"/>
    </row>
    <row r="442" spans="1:31" x14ac:dyDescent="0.25">
      <c r="A442" s="38">
        <v>430</v>
      </c>
      <c r="B442" s="61"/>
      <c r="C442" s="61"/>
      <c r="D442" s="31">
        <v>800095770</v>
      </c>
      <c r="E442" s="31">
        <v>211018410</v>
      </c>
      <c r="F442" s="61" t="s">
        <v>636</v>
      </c>
      <c r="G442" s="33">
        <v>0</v>
      </c>
      <c r="H442" s="33">
        <v>0</v>
      </c>
      <c r="I442" s="3"/>
      <c r="J442" s="3"/>
      <c r="K442" s="3"/>
      <c r="L442" s="3"/>
      <c r="M442" s="3"/>
      <c r="N442" s="3"/>
      <c r="O442" s="3"/>
      <c r="P442" s="34">
        <f t="shared" si="18"/>
        <v>0</v>
      </c>
      <c r="Q442" s="35"/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/>
      <c r="X442" s="3"/>
      <c r="Y442" s="3">
        <v>0</v>
      </c>
      <c r="Z442" s="3">
        <v>0</v>
      </c>
      <c r="AA442" s="3">
        <v>0</v>
      </c>
      <c r="AB442" s="3"/>
      <c r="AC442" s="36">
        <f t="shared" si="19"/>
        <v>0</v>
      </c>
      <c r="AD442" s="37">
        <f t="shared" si="20"/>
        <v>0</v>
      </c>
      <c r="AE442" s="144"/>
    </row>
    <row r="443" spans="1:31" x14ac:dyDescent="0.25">
      <c r="A443" s="29">
        <v>431</v>
      </c>
      <c r="B443" s="61"/>
      <c r="C443" s="61"/>
      <c r="D443" s="31">
        <v>800067452</v>
      </c>
      <c r="E443" s="31">
        <v>216018460</v>
      </c>
      <c r="F443" s="61" t="s">
        <v>637</v>
      </c>
      <c r="G443" s="33">
        <v>0</v>
      </c>
      <c r="H443" s="33">
        <v>0</v>
      </c>
      <c r="I443" s="3"/>
      <c r="J443" s="3"/>
      <c r="K443" s="3"/>
      <c r="L443" s="3"/>
      <c r="M443" s="3"/>
      <c r="N443" s="3"/>
      <c r="O443" s="3"/>
      <c r="P443" s="34">
        <f t="shared" si="18"/>
        <v>0</v>
      </c>
      <c r="Q443" s="35"/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/>
      <c r="X443" s="3"/>
      <c r="Y443" s="3">
        <v>0</v>
      </c>
      <c r="Z443" s="3">
        <v>0</v>
      </c>
      <c r="AA443" s="3">
        <v>0</v>
      </c>
      <c r="AB443" s="3"/>
      <c r="AC443" s="36">
        <f t="shared" si="19"/>
        <v>0</v>
      </c>
      <c r="AD443" s="37">
        <f t="shared" si="20"/>
        <v>0</v>
      </c>
      <c r="AE443" s="144"/>
    </row>
    <row r="444" spans="1:31" x14ac:dyDescent="0.25">
      <c r="A444" s="38">
        <v>432</v>
      </c>
      <c r="B444" s="61"/>
      <c r="C444" s="61"/>
      <c r="D444" s="31">
        <v>800095773</v>
      </c>
      <c r="E444" s="31">
        <v>217918479</v>
      </c>
      <c r="F444" s="61" t="s">
        <v>638</v>
      </c>
      <c r="G444" s="33">
        <v>0</v>
      </c>
      <c r="H444" s="33">
        <v>0</v>
      </c>
      <c r="I444" s="3"/>
      <c r="J444" s="3"/>
      <c r="K444" s="3"/>
      <c r="L444" s="3"/>
      <c r="M444" s="3"/>
      <c r="N444" s="3"/>
      <c r="O444" s="3"/>
      <c r="P444" s="34">
        <f t="shared" si="18"/>
        <v>0</v>
      </c>
      <c r="Q444" s="35"/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/>
      <c r="X444" s="3"/>
      <c r="Y444" s="3">
        <v>0</v>
      </c>
      <c r="Z444" s="3">
        <v>0</v>
      </c>
      <c r="AA444" s="3">
        <v>0</v>
      </c>
      <c r="AB444" s="3"/>
      <c r="AC444" s="36">
        <f t="shared" si="19"/>
        <v>0</v>
      </c>
      <c r="AD444" s="37">
        <f t="shared" si="20"/>
        <v>0</v>
      </c>
      <c r="AE444" s="144"/>
    </row>
    <row r="445" spans="1:31" x14ac:dyDescent="0.25">
      <c r="A445" s="29">
        <v>433</v>
      </c>
      <c r="B445" s="61"/>
      <c r="C445" s="61"/>
      <c r="D445" s="31">
        <v>800095775</v>
      </c>
      <c r="E445" s="31">
        <v>219218592</v>
      </c>
      <c r="F445" s="61" t="s">
        <v>639</v>
      </c>
      <c r="G445" s="33">
        <v>0</v>
      </c>
      <c r="H445" s="33">
        <v>0</v>
      </c>
      <c r="I445" s="3"/>
      <c r="J445" s="3"/>
      <c r="K445" s="3"/>
      <c r="L445" s="3"/>
      <c r="M445" s="3"/>
      <c r="N445" s="3"/>
      <c r="O445" s="3"/>
      <c r="P445" s="34">
        <f t="shared" si="18"/>
        <v>0</v>
      </c>
      <c r="Q445" s="35"/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/>
      <c r="X445" s="3"/>
      <c r="Y445" s="3">
        <v>0</v>
      </c>
      <c r="Z445" s="3">
        <v>0</v>
      </c>
      <c r="AA445" s="3">
        <v>0</v>
      </c>
      <c r="AB445" s="3"/>
      <c r="AC445" s="36">
        <f t="shared" si="19"/>
        <v>0</v>
      </c>
      <c r="AD445" s="37">
        <f t="shared" si="20"/>
        <v>0</v>
      </c>
      <c r="AE445" s="144"/>
    </row>
    <row r="446" spans="1:31" x14ac:dyDescent="0.25">
      <c r="A446" s="38">
        <v>434</v>
      </c>
      <c r="B446" s="61"/>
      <c r="C446" s="61"/>
      <c r="D446" s="31">
        <v>800095782</v>
      </c>
      <c r="E446" s="31">
        <v>211018610</v>
      </c>
      <c r="F446" s="61" t="s">
        <v>640</v>
      </c>
      <c r="G446" s="33">
        <v>0</v>
      </c>
      <c r="H446" s="33">
        <v>0</v>
      </c>
      <c r="I446" s="3"/>
      <c r="J446" s="3"/>
      <c r="K446" s="3"/>
      <c r="L446" s="3"/>
      <c r="M446" s="3"/>
      <c r="N446" s="3"/>
      <c r="O446" s="3"/>
      <c r="P446" s="34">
        <f t="shared" si="18"/>
        <v>0</v>
      </c>
      <c r="Q446" s="35"/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/>
      <c r="X446" s="3"/>
      <c r="Y446" s="3">
        <v>0</v>
      </c>
      <c r="Z446" s="3">
        <v>0</v>
      </c>
      <c r="AA446" s="3">
        <v>0</v>
      </c>
      <c r="AB446" s="3"/>
      <c r="AC446" s="36">
        <f t="shared" si="19"/>
        <v>0</v>
      </c>
      <c r="AD446" s="37">
        <f t="shared" si="20"/>
        <v>0</v>
      </c>
      <c r="AE446" s="144"/>
    </row>
    <row r="447" spans="1:31" x14ac:dyDescent="0.25">
      <c r="A447" s="29">
        <v>435</v>
      </c>
      <c r="B447" s="61"/>
      <c r="C447" s="61"/>
      <c r="D447" s="31">
        <v>800095785</v>
      </c>
      <c r="E447" s="31">
        <v>215318753</v>
      </c>
      <c r="F447" s="61" t="s">
        <v>641</v>
      </c>
      <c r="G447" s="33">
        <v>0</v>
      </c>
      <c r="H447" s="33">
        <v>0</v>
      </c>
      <c r="I447" s="3"/>
      <c r="J447" s="3"/>
      <c r="K447" s="3"/>
      <c r="L447" s="3"/>
      <c r="M447" s="3"/>
      <c r="N447" s="3"/>
      <c r="O447" s="3"/>
      <c r="P447" s="34">
        <f t="shared" si="18"/>
        <v>0</v>
      </c>
      <c r="Q447" s="35"/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/>
      <c r="X447" s="3"/>
      <c r="Y447" s="3">
        <v>0</v>
      </c>
      <c r="Z447" s="3">
        <v>0</v>
      </c>
      <c r="AA447" s="3">
        <v>0</v>
      </c>
      <c r="AB447" s="3"/>
      <c r="AC447" s="36">
        <f t="shared" si="19"/>
        <v>0</v>
      </c>
      <c r="AD447" s="37">
        <f t="shared" si="20"/>
        <v>0</v>
      </c>
      <c r="AE447" s="144"/>
    </row>
    <row r="448" spans="1:31" x14ac:dyDescent="0.25">
      <c r="A448" s="38">
        <v>436</v>
      </c>
      <c r="B448" s="61"/>
      <c r="C448" s="61"/>
      <c r="D448" s="31">
        <v>800095786</v>
      </c>
      <c r="E448" s="31">
        <v>215618756</v>
      </c>
      <c r="F448" s="61" t="s">
        <v>642</v>
      </c>
      <c r="G448" s="33">
        <v>0</v>
      </c>
      <c r="H448" s="33">
        <v>0</v>
      </c>
      <c r="I448" s="3"/>
      <c r="J448" s="3"/>
      <c r="K448" s="3"/>
      <c r="L448" s="3"/>
      <c r="M448" s="3"/>
      <c r="N448" s="3"/>
      <c r="O448" s="3"/>
      <c r="P448" s="34">
        <f t="shared" si="18"/>
        <v>0</v>
      </c>
      <c r="Q448" s="35"/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/>
      <c r="X448" s="3"/>
      <c r="Y448" s="3">
        <v>0</v>
      </c>
      <c r="Z448" s="3">
        <v>0</v>
      </c>
      <c r="AA448" s="3">
        <v>0</v>
      </c>
      <c r="AB448" s="3"/>
      <c r="AC448" s="36">
        <f t="shared" si="19"/>
        <v>0</v>
      </c>
      <c r="AD448" s="37">
        <f t="shared" si="20"/>
        <v>0</v>
      </c>
      <c r="AE448" s="144"/>
    </row>
    <row r="449" spans="1:31" x14ac:dyDescent="0.25">
      <c r="A449" s="29">
        <v>437</v>
      </c>
      <c r="B449" s="61"/>
      <c r="C449" s="61"/>
      <c r="D449" s="31">
        <v>800095788</v>
      </c>
      <c r="E449" s="31">
        <v>218518785</v>
      </c>
      <c r="F449" s="61" t="s">
        <v>643</v>
      </c>
      <c r="G449" s="33">
        <v>0</v>
      </c>
      <c r="H449" s="33">
        <v>0</v>
      </c>
      <c r="I449" s="3"/>
      <c r="J449" s="3"/>
      <c r="K449" s="3"/>
      <c r="L449" s="3"/>
      <c r="M449" s="3"/>
      <c r="N449" s="3"/>
      <c r="O449" s="3"/>
      <c r="P449" s="34">
        <f t="shared" si="18"/>
        <v>0</v>
      </c>
      <c r="Q449" s="35"/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/>
      <c r="X449" s="3"/>
      <c r="Y449" s="3">
        <v>0</v>
      </c>
      <c r="Z449" s="3">
        <v>0</v>
      </c>
      <c r="AA449" s="3">
        <v>0</v>
      </c>
      <c r="AB449" s="3"/>
      <c r="AC449" s="36">
        <f t="shared" si="19"/>
        <v>0</v>
      </c>
      <c r="AD449" s="37">
        <f t="shared" si="20"/>
        <v>0</v>
      </c>
      <c r="AE449" s="144"/>
    </row>
    <row r="450" spans="1:31" x14ac:dyDescent="0.25">
      <c r="A450" s="38">
        <v>438</v>
      </c>
      <c r="B450" s="61"/>
      <c r="C450" s="61"/>
      <c r="D450" s="31">
        <v>800050407</v>
      </c>
      <c r="E450" s="31">
        <v>216018860</v>
      </c>
      <c r="F450" s="61" t="s">
        <v>415</v>
      </c>
      <c r="G450" s="33">
        <v>0</v>
      </c>
      <c r="H450" s="33">
        <v>0</v>
      </c>
      <c r="I450" s="3"/>
      <c r="J450" s="3"/>
      <c r="K450" s="3"/>
      <c r="L450" s="3"/>
      <c r="M450" s="3"/>
      <c r="N450" s="3"/>
      <c r="O450" s="3"/>
      <c r="P450" s="34">
        <f t="shared" si="18"/>
        <v>0</v>
      </c>
      <c r="Q450" s="35"/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/>
      <c r="X450" s="3"/>
      <c r="Y450" s="3">
        <v>0</v>
      </c>
      <c r="Z450" s="3">
        <v>0</v>
      </c>
      <c r="AA450" s="3">
        <v>0</v>
      </c>
      <c r="AB450" s="3"/>
      <c r="AC450" s="36">
        <f t="shared" si="19"/>
        <v>0</v>
      </c>
      <c r="AD450" s="37">
        <f t="shared" si="20"/>
        <v>0</v>
      </c>
      <c r="AE450" s="144"/>
    </row>
    <row r="451" spans="1:31" x14ac:dyDescent="0.25">
      <c r="A451" s="29">
        <v>439</v>
      </c>
      <c r="B451" s="61"/>
      <c r="C451" s="61"/>
      <c r="D451" s="31">
        <v>891502664</v>
      </c>
      <c r="E451" s="31">
        <v>212219022</v>
      </c>
      <c r="F451" s="61" t="s">
        <v>644</v>
      </c>
      <c r="G451" s="33">
        <v>0</v>
      </c>
      <c r="H451" s="33">
        <v>0</v>
      </c>
      <c r="I451" s="3"/>
      <c r="J451" s="3"/>
      <c r="K451" s="3"/>
      <c r="L451" s="3"/>
      <c r="M451" s="3"/>
      <c r="N451" s="3"/>
      <c r="O451" s="3"/>
      <c r="P451" s="34">
        <f t="shared" si="18"/>
        <v>0</v>
      </c>
      <c r="Q451" s="35"/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/>
      <c r="X451" s="3"/>
      <c r="Y451" s="3">
        <v>0</v>
      </c>
      <c r="Z451" s="3">
        <v>0</v>
      </c>
      <c r="AA451" s="3">
        <v>0</v>
      </c>
      <c r="AB451" s="3"/>
      <c r="AC451" s="36">
        <f t="shared" si="19"/>
        <v>0</v>
      </c>
      <c r="AD451" s="37">
        <f t="shared" si="20"/>
        <v>0</v>
      </c>
      <c r="AE451" s="144"/>
    </row>
    <row r="452" spans="1:31" x14ac:dyDescent="0.25">
      <c r="A452" s="38">
        <v>440</v>
      </c>
      <c r="B452" s="61"/>
      <c r="C452" s="61"/>
      <c r="D452" s="31">
        <v>891500725</v>
      </c>
      <c r="E452" s="31">
        <v>215019050</v>
      </c>
      <c r="F452" s="61" t="s">
        <v>320</v>
      </c>
      <c r="G452" s="33">
        <v>0</v>
      </c>
      <c r="H452" s="33">
        <v>0</v>
      </c>
      <c r="I452" s="3"/>
      <c r="J452" s="3"/>
      <c r="K452" s="3"/>
      <c r="L452" s="3"/>
      <c r="M452" s="3"/>
      <c r="N452" s="46"/>
      <c r="O452" s="46"/>
      <c r="P452" s="34">
        <f t="shared" si="18"/>
        <v>0</v>
      </c>
      <c r="Q452" s="35"/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/>
      <c r="X452" s="3"/>
      <c r="Y452" s="3">
        <v>0</v>
      </c>
      <c r="Z452" s="3">
        <v>0</v>
      </c>
      <c r="AA452" s="3">
        <v>0</v>
      </c>
      <c r="AB452" s="3"/>
      <c r="AC452" s="36">
        <f t="shared" si="19"/>
        <v>0</v>
      </c>
      <c r="AD452" s="37">
        <f t="shared" si="20"/>
        <v>0</v>
      </c>
      <c r="AE452" s="144"/>
    </row>
    <row r="453" spans="1:31" x14ac:dyDescent="0.25">
      <c r="A453" s="29">
        <v>441</v>
      </c>
      <c r="B453" s="61"/>
      <c r="C453" s="61"/>
      <c r="D453" s="31">
        <v>891500869</v>
      </c>
      <c r="E453" s="31">
        <v>217519075</v>
      </c>
      <c r="F453" s="61" t="s">
        <v>645</v>
      </c>
      <c r="G453" s="33">
        <v>0</v>
      </c>
      <c r="H453" s="33">
        <v>0</v>
      </c>
      <c r="I453" s="3"/>
      <c r="J453" s="3"/>
      <c r="K453" s="3"/>
      <c r="L453" s="3"/>
      <c r="M453" s="3"/>
      <c r="N453" s="46"/>
      <c r="O453" s="46"/>
      <c r="P453" s="34">
        <f t="shared" si="18"/>
        <v>0</v>
      </c>
      <c r="Q453" s="35"/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/>
      <c r="X453" s="3"/>
      <c r="Y453" s="3">
        <v>0</v>
      </c>
      <c r="Z453" s="3">
        <v>0</v>
      </c>
      <c r="AA453" s="3">
        <v>0</v>
      </c>
      <c r="AB453" s="3"/>
      <c r="AC453" s="36">
        <f t="shared" si="19"/>
        <v>0</v>
      </c>
      <c r="AD453" s="37">
        <f t="shared" si="20"/>
        <v>0</v>
      </c>
      <c r="AE453" s="144"/>
    </row>
    <row r="454" spans="1:31" x14ac:dyDescent="0.25">
      <c r="A454" s="38">
        <v>442</v>
      </c>
      <c r="B454" s="61"/>
      <c r="C454" s="61"/>
      <c r="D454" s="31">
        <v>800095961</v>
      </c>
      <c r="E454" s="31">
        <v>210019100</v>
      </c>
      <c r="F454" s="61" t="s">
        <v>646</v>
      </c>
      <c r="G454" s="33">
        <v>0</v>
      </c>
      <c r="H454" s="33">
        <v>0</v>
      </c>
      <c r="I454" s="3"/>
      <c r="J454" s="3"/>
      <c r="K454" s="3"/>
      <c r="L454" s="3"/>
      <c r="M454" s="3"/>
      <c r="N454" s="3"/>
      <c r="O454" s="3"/>
      <c r="P454" s="34">
        <f t="shared" si="18"/>
        <v>0</v>
      </c>
      <c r="Q454" s="35"/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/>
      <c r="X454" s="3"/>
      <c r="Y454" s="3">
        <v>0</v>
      </c>
      <c r="Z454" s="3">
        <v>0</v>
      </c>
      <c r="AA454" s="3">
        <v>0</v>
      </c>
      <c r="AB454" s="3"/>
      <c r="AC454" s="36">
        <f t="shared" si="19"/>
        <v>0</v>
      </c>
      <c r="AD454" s="37">
        <f t="shared" si="20"/>
        <v>0</v>
      </c>
      <c r="AE454" s="144"/>
    </row>
    <row r="455" spans="1:31" x14ac:dyDescent="0.25">
      <c r="A455" s="29">
        <v>443</v>
      </c>
      <c r="B455" s="61"/>
      <c r="C455" s="61"/>
      <c r="D455" s="31">
        <v>891502307</v>
      </c>
      <c r="E455" s="31">
        <v>211019110</v>
      </c>
      <c r="F455" s="61" t="s">
        <v>647</v>
      </c>
      <c r="G455" s="33">
        <v>0</v>
      </c>
      <c r="H455" s="33">
        <v>0</v>
      </c>
      <c r="I455" s="3"/>
      <c r="J455" s="3"/>
      <c r="K455" s="3"/>
      <c r="L455" s="3"/>
      <c r="M455" s="3"/>
      <c r="N455" s="3"/>
      <c r="O455" s="3"/>
      <c r="P455" s="34">
        <f t="shared" si="18"/>
        <v>0</v>
      </c>
      <c r="Q455" s="35"/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/>
      <c r="X455" s="3"/>
      <c r="Y455" s="3">
        <v>0</v>
      </c>
      <c r="Z455" s="3">
        <v>0</v>
      </c>
      <c r="AA455" s="3">
        <v>0</v>
      </c>
      <c r="AB455" s="3"/>
      <c r="AC455" s="36">
        <f t="shared" si="19"/>
        <v>0</v>
      </c>
      <c r="AD455" s="37">
        <f t="shared" si="20"/>
        <v>0</v>
      </c>
      <c r="AE455" s="144"/>
    </row>
    <row r="456" spans="1:31" x14ac:dyDescent="0.25">
      <c r="A456" s="38">
        <v>444</v>
      </c>
      <c r="B456" s="61"/>
      <c r="C456" s="61"/>
      <c r="D456" s="31">
        <v>891500864</v>
      </c>
      <c r="E456" s="31">
        <v>213019130</v>
      </c>
      <c r="F456" s="61" t="s">
        <v>648</v>
      </c>
      <c r="G456" s="33">
        <v>0</v>
      </c>
      <c r="H456" s="33">
        <v>0</v>
      </c>
      <c r="I456" s="3"/>
      <c r="J456" s="3"/>
      <c r="K456" s="3"/>
      <c r="L456" s="3"/>
      <c r="M456" s="3"/>
      <c r="N456" s="3"/>
      <c r="O456" s="3"/>
      <c r="P456" s="34">
        <f t="shared" si="18"/>
        <v>0</v>
      </c>
      <c r="Q456" s="35"/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/>
      <c r="X456" s="3"/>
      <c r="Y456" s="3">
        <v>0</v>
      </c>
      <c r="Z456" s="3">
        <v>0</v>
      </c>
      <c r="AA456" s="3">
        <v>0</v>
      </c>
      <c r="AB456" s="3"/>
      <c r="AC456" s="36">
        <f t="shared" si="19"/>
        <v>0</v>
      </c>
      <c r="AD456" s="37">
        <f t="shared" si="20"/>
        <v>0</v>
      </c>
      <c r="AE456" s="144"/>
    </row>
    <row r="457" spans="1:31" x14ac:dyDescent="0.25">
      <c r="A457" s="29">
        <v>445</v>
      </c>
      <c r="B457" s="61"/>
      <c r="C457" s="61"/>
      <c r="D457" s="31">
        <v>891501723</v>
      </c>
      <c r="E457" s="31">
        <v>213719137</v>
      </c>
      <c r="F457" s="61" t="s">
        <v>649</v>
      </c>
      <c r="G457" s="33">
        <v>0</v>
      </c>
      <c r="H457" s="33">
        <v>0</v>
      </c>
      <c r="I457" s="3"/>
      <c r="J457" s="3"/>
      <c r="K457" s="3"/>
      <c r="L457" s="3"/>
      <c r="M457" s="3"/>
      <c r="N457" s="3"/>
      <c r="O457" s="3"/>
      <c r="P457" s="34">
        <f t="shared" si="18"/>
        <v>0</v>
      </c>
      <c r="Q457" s="35"/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/>
      <c r="X457" s="3"/>
      <c r="Y457" s="3">
        <v>0</v>
      </c>
      <c r="Z457" s="3">
        <v>0</v>
      </c>
      <c r="AA457" s="3">
        <v>0</v>
      </c>
      <c r="AB457" s="3"/>
      <c r="AC457" s="36">
        <f t="shared" si="19"/>
        <v>0</v>
      </c>
      <c r="AD457" s="37">
        <f t="shared" si="20"/>
        <v>0</v>
      </c>
      <c r="AE457" s="144"/>
    </row>
    <row r="458" spans="1:31" x14ac:dyDescent="0.25">
      <c r="A458" s="38">
        <v>446</v>
      </c>
      <c r="B458" s="61"/>
      <c r="C458" s="61"/>
      <c r="D458" s="31">
        <v>891501292</v>
      </c>
      <c r="E458" s="31">
        <v>214219142</v>
      </c>
      <c r="F458" s="61" t="s">
        <v>650</v>
      </c>
      <c r="G458" s="33">
        <v>0</v>
      </c>
      <c r="H458" s="33">
        <v>0</v>
      </c>
      <c r="I458" s="3"/>
      <c r="J458" s="3"/>
      <c r="K458" s="3"/>
      <c r="L458" s="3"/>
      <c r="M458" s="3"/>
      <c r="N458" s="3"/>
      <c r="O458" s="3"/>
      <c r="P458" s="34">
        <f t="shared" si="18"/>
        <v>0</v>
      </c>
      <c r="Q458" s="35"/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/>
      <c r="X458" s="3"/>
      <c r="Y458" s="3">
        <v>0</v>
      </c>
      <c r="Z458" s="3">
        <v>0</v>
      </c>
      <c r="AA458" s="3">
        <v>0</v>
      </c>
      <c r="AB458" s="3"/>
      <c r="AC458" s="36">
        <f t="shared" si="19"/>
        <v>0</v>
      </c>
      <c r="AD458" s="37">
        <f t="shared" si="20"/>
        <v>0</v>
      </c>
      <c r="AE458" s="144"/>
    </row>
    <row r="459" spans="1:31" x14ac:dyDescent="0.25">
      <c r="A459" s="29">
        <v>447</v>
      </c>
      <c r="B459" s="61"/>
      <c r="C459" s="61"/>
      <c r="D459" s="31">
        <v>891501283</v>
      </c>
      <c r="E459" s="31">
        <v>211219212</v>
      </c>
      <c r="F459" s="61" t="s">
        <v>651</v>
      </c>
      <c r="G459" s="33">
        <v>0</v>
      </c>
      <c r="H459" s="33">
        <v>0</v>
      </c>
      <c r="I459" s="3"/>
      <c r="J459" s="3"/>
      <c r="K459" s="3"/>
      <c r="L459" s="3"/>
      <c r="M459" s="3"/>
      <c r="N459" s="3"/>
      <c r="O459" s="3"/>
      <c r="P459" s="34">
        <f t="shared" si="18"/>
        <v>0</v>
      </c>
      <c r="Q459" s="35"/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/>
      <c r="X459" s="3"/>
      <c r="Y459" s="3">
        <v>0</v>
      </c>
      <c r="Z459" s="3">
        <v>0</v>
      </c>
      <c r="AA459" s="3">
        <v>0</v>
      </c>
      <c r="AB459" s="3"/>
      <c r="AC459" s="36">
        <f t="shared" si="19"/>
        <v>0</v>
      </c>
      <c r="AD459" s="37">
        <f t="shared" si="20"/>
        <v>0</v>
      </c>
      <c r="AE459" s="144"/>
    </row>
    <row r="460" spans="1:31" x14ac:dyDescent="0.25">
      <c r="A460" s="38">
        <v>448</v>
      </c>
      <c r="B460" s="61"/>
      <c r="C460" s="61"/>
      <c r="D460" s="31">
        <v>891500978</v>
      </c>
      <c r="E460" s="31">
        <v>215619256</v>
      </c>
      <c r="F460" s="61" t="s">
        <v>652</v>
      </c>
      <c r="G460" s="33">
        <v>0</v>
      </c>
      <c r="H460" s="33">
        <v>0</v>
      </c>
      <c r="I460" s="3"/>
      <c r="J460" s="3"/>
      <c r="K460" s="3"/>
      <c r="L460" s="3"/>
      <c r="M460" s="3"/>
      <c r="N460" s="46"/>
      <c r="O460" s="46"/>
      <c r="P460" s="34">
        <f t="shared" si="18"/>
        <v>0</v>
      </c>
      <c r="Q460" s="35"/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/>
      <c r="X460" s="3"/>
      <c r="Y460" s="3">
        <v>0</v>
      </c>
      <c r="Z460" s="3">
        <v>0</v>
      </c>
      <c r="AA460" s="3">
        <v>0</v>
      </c>
      <c r="AB460" s="3"/>
      <c r="AC460" s="36">
        <f t="shared" si="19"/>
        <v>0</v>
      </c>
      <c r="AD460" s="37">
        <f t="shared" si="20"/>
        <v>0</v>
      </c>
      <c r="AE460" s="144"/>
    </row>
    <row r="461" spans="1:31" x14ac:dyDescent="0.25">
      <c r="A461" s="29">
        <v>449</v>
      </c>
      <c r="B461" s="61"/>
      <c r="C461" s="61"/>
      <c r="D461" s="31">
        <v>800188492</v>
      </c>
      <c r="E461" s="31">
        <v>219019290</v>
      </c>
      <c r="F461" s="61" t="s">
        <v>653</v>
      </c>
      <c r="G461" s="33">
        <v>0</v>
      </c>
      <c r="H461" s="33">
        <v>0</v>
      </c>
      <c r="I461" s="3"/>
      <c r="J461" s="3"/>
      <c r="K461" s="3"/>
      <c r="L461" s="3"/>
      <c r="M461" s="3"/>
      <c r="N461" s="3"/>
      <c r="O461" s="3"/>
      <c r="P461" s="34">
        <f t="shared" si="18"/>
        <v>0</v>
      </c>
      <c r="Q461" s="35"/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/>
      <c r="X461" s="3"/>
      <c r="Y461" s="3">
        <v>0</v>
      </c>
      <c r="Z461" s="3">
        <v>0</v>
      </c>
      <c r="AA461" s="3">
        <v>0</v>
      </c>
      <c r="AB461" s="3"/>
      <c r="AC461" s="36">
        <f t="shared" si="19"/>
        <v>0</v>
      </c>
      <c r="AD461" s="37">
        <f t="shared" si="20"/>
        <v>0</v>
      </c>
      <c r="AE461" s="144"/>
    </row>
    <row r="462" spans="1:31" x14ac:dyDescent="0.25">
      <c r="A462" s="38">
        <v>450</v>
      </c>
      <c r="B462" s="61"/>
      <c r="C462" s="61"/>
      <c r="D462" s="31">
        <v>900127183</v>
      </c>
      <c r="E462" s="31">
        <v>923270346</v>
      </c>
      <c r="F462" s="61" t="s">
        <v>654</v>
      </c>
      <c r="G462" s="33">
        <v>0</v>
      </c>
      <c r="H462" s="33">
        <v>0</v>
      </c>
      <c r="I462" s="3"/>
      <c r="J462" s="3"/>
      <c r="K462" s="3"/>
      <c r="L462" s="3"/>
      <c r="M462" s="3"/>
      <c r="N462" s="3"/>
      <c r="O462" s="3"/>
      <c r="P462" s="34">
        <f t="shared" ref="P462:P525" si="21">SUM(G462:N462)</f>
        <v>0</v>
      </c>
      <c r="Q462" s="35"/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/>
      <c r="X462" s="3"/>
      <c r="Y462" s="3">
        <v>0</v>
      </c>
      <c r="Z462" s="3">
        <v>0</v>
      </c>
      <c r="AA462" s="3">
        <v>0</v>
      </c>
      <c r="AB462" s="3"/>
      <c r="AC462" s="36">
        <f t="shared" ref="AC462:AC525" si="22">SUM(R462:AA462)</f>
        <v>0</v>
      </c>
      <c r="AD462" s="37">
        <f t="shared" si="20"/>
        <v>0</v>
      </c>
      <c r="AE462" s="144"/>
    </row>
    <row r="463" spans="1:31" x14ac:dyDescent="0.25">
      <c r="A463" s="29">
        <v>451</v>
      </c>
      <c r="B463" s="61"/>
      <c r="C463" s="61"/>
      <c r="D463" s="31">
        <v>800084378</v>
      </c>
      <c r="E463" s="31">
        <v>211819318</v>
      </c>
      <c r="F463" s="61" t="s">
        <v>655</v>
      </c>
      <c r="G463" s="33">
        <v>0</v>
      </c>
      <c r="H463" s="33">
        <v>0</v>
      </c>
      <c r="I463" s="3"/>
      <c r="J463" s="3"/>
      <c r="K463" s="3"/>
      <c r="L463" s="3"/>
      <c r="M463" s="3"/>
      <c r="N463" s="3"/>
      <c r="O463" s="3"/>
      <c r="P463" s="34">
        <f t="shared" si="21"/>
        <v>0</v>
      </c>
      <c r="Q463" s="35"/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/>
      <c r="X463" s="3"/>
      <c r="Y463" s="3">
        <v>0</v>
      </c>
      <c r="Z463" s="3">
        <v>0</v>
      </c>
      <c r="AA463" s="3">
        <v>0</v>
      </c>
      <c r="AB463" s="3"/>
      <c r="AC463" s="36">
        <f t="shared" si="22"/>
        <v>0</v>
      </c>
      <c r="AD463" s="37">
        <f t="shared" ref="AD463:AD526" si="23">+P463-Q463+AB463-AC463</f>
        <v>0</v>
      </c>
      <c r="AE463" s="144"/>
    </row>
    <row r="464" spans="1:31" x14ac:dyDescent="0.25">
      <c r="A464" s="38">
        <v>452</v>
      </c>
      <c r="B464" s="61"/>
      <c r="C464" s="61"/>
      <c r="D464" s="31">
        <v>800004741</v>
      </c>
      <c r="E464" s="31">
        <v>215519355</v>
      </c>
      <c r="F464" s="61" t="s">
        <v>656</v>
      </c>
      <c r="G464" s="33">
        <v>0</v>
      </c>
      <c r="H464" s="33">
        <v>0</v>
      </c>
      <c r="I464" s="3"/>
      <c r="J464" s="3"/>
      <c r="K464" s="3"/>
      <c r="L464" s="3"/>
      <c r="M464" s="3"/>
      <c r="N464" s="3"/>
      <c r="O464" s="3"/>
      <c r="P464" s="34">
        <f t="shared" si="21"/>
        <v>0</v>
      </c>
      <c r="Q464" s="35"/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/>
      <c r="X464" s="3"/>
      <c r="Y464" s="3">
        <v>0</v>
      </c>
      <c r="Z464" s="3">
        <v>0</v>
      </c>
      <c r="AA464" s="3">
        <v>0</v>
      </c>
      <c r="AB464" s="3"/>
      <c r="AC464" s="36">
        <f t="shared" si="22"/>
        <v>0</v>
      </c>
      <c r="AD464" s="37">
        <f t="shared" si="23"/>
        <v>0</v>
      </c>
      <c r="AE464" s="144"/>
    </row>
    <row r="465" spans="1:31" x14ac:dyDescent="0.25">
      <c r="A465" s="29">
        <v>453</v>
      </c>
      <c r="B465" s="61"/>
      <c r="C465" s="61"/>
      <c r="D465" s="31">
        <v>891501047</v>
      </c>
      <c r="E465" s="31">
        <v>216419364</v>
      </c>
      <c r="F465" s="61" t="s">
        <v>657</v>
      </c>
      <c r="G465" s="33">
        <v>0</v>
      </c>
      <c r="H465" s="33">
        <v>0</v>
      </c>
      <c r="I465" s="3"/>
      <c r="J465" s="3"/>
      <c r="K465" s="3"/>
      <c r="L465" s="3"/>
      <c r="M465" s="3"/>
      <c r="N465" s="3"/>
      <c r="O465" s="3"/>
      <c r="P465" s="34">
        <f t="shared" si="21"/>
        <v>0</v>
      </c>
      <c r="Q465" s="35"/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/>
      <c r="X465" s="3"/>
      <c r="Y465" s="3">
        <v>0</v>
      </c>
      <c r="Z465" s="3">
        <v>0</v>
      </c>
      <c r="AA465" s="3">
        <v>0</v>
      </c>
      <c r="AB465" s="3"/>
      <c r="AC465" s="36">
        <f t="shared" si="22"/>
        <v>0</v>
      </c>
      <c r="AD465" s="37">
        <f t="shared" si="23"/>
        <v>0</v>
      </c>
      <c r="AE465" s="144"/>
    </row>
    <row r="466" spans="1:31" x14ac:dyDescent="0.25">
      <c r="A466" s="38">
        <v>454</v>
      </c>
      <c r="B466" s="61"/>
      <c r="C466" s="61"/>
      <c r="D466" s="31">
        <v>891502169</v>
      </c>
      <c r="E466" s="31">
        <v>219219392</v>
      </c>
      <c r="F466" s="61" t="s">
        <v>658</v>
      </c>
      <c r="G466" s="33">
        <v>0</v>
      </c>
      <c r="H466" s="33">
        <v>0</v>
      </c>
      <c r="I466" s="3"/>
      <c r="J466" s="3"/>
      <c r="K466" s="3"/>
      <c r="L466" s="3"/>
      <c r="M466" s="3"/>
      <c r="N466" s="3"/>
      <c r="O466" s="3"/>
      <c r="P466" s="34">
        <f t="shared" si="21"/>
        <v>0</v>
      </c>
      <c r="Q466" s="35"/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/>
      <c r="X466" s="3"/>
      <c r="Y466" s="3">
        <v>0</v>
      </c>
      <c r="Z466" s="3">
        <v>0</v>
      </c>
      <c r="AA466" s="3">
        <v>0</v>
      </c>
      <c r="AB466" s="3"/>
      <c r="AC466" s="36">
        <f t="shared" si="22"/>
        <v>0</v>
      </c>
      <c r="AD466" s="37">
        <f t="shared" si="23"/>
        <v>0</v>
      </c>
      <c r="AE466" s="144"/>
    </row>
    <row r="467" spans="1:31" x14ac:dyDescent="0.25">
      <c r="A467" s="29">
        <v>455</v>
      </c>
      <c r="B467" s="61"/>
      <c r="C467" s="61"/>
      <c r="D467" s="31">
        <v>891500997</v>
      </c>
      <c r="E467" s="31">
        <v>219719397</v>
      </c>
      <c r="F467" s="61" t="s">
        <v>659</v>
      </c>
      <c r="G467" s="33">
        <v>0</v>
      </c>
      <c r="H467" s="33">
        <v>0</v>
      </c>
      <c r="I467" s="3"/>
      <c r="J467" s="3"/>
      <c r="K467" s="3"/>
      <c r="L467" s="3"/>
      <c r="M467" s="3"/>
      <c r="N467" s="3"/>
      <c r="O467" s="3"/>
      <c r="P467" s="34">
        <f t="shared" si="21"/>
        <v>0</v>
      </c>
      <c r="Q467" s="35"/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/>
      <c r="X467" s="3"/>
      <c r="Y467" s="3">
        <v>0</v>
      </c>
      <c r="Z467" s="3">
        <v>0</v>
      </c>
      <c r="AA467" s="3">
        <v>0</v>
      </c>
      <c r="AB467" s="3"/>
      <c r="AC467" s="36">
        <f t="shared" si="22"/>
        <v>0</v>
      </c>
      <c r="AD467" s="37">
        <f t="shared" si="23"/>
        <v>0</v>
      </c>
      <c r="AE467" s="144"/>
    </row>
    <row r="468" spans="1:31" x14ac:dyDescent="0.25">
      <c r="A468" s="38">
        <v>456</v>
      </c>
      <c r="B468" s="61"/>
      <c r="C468" s="61"/>
      <c r="D468" s="31">
        <v>800051168</v>
      </c>
      <c r="E468" s="31">
        <v>211819418</v>
      </c>
      <c r="F468" s="61" t="s">
        <v>660</v>
      </c>
      <c r="G468" s="33">
        <v>0</v>
      </c>
      <c r="H468" s="33">
        <v>0</v>
      </c>
      <c r="I468" s="3"/>
      <c r="J468" s="3"/>
      <c r="K468" s="3"/>
      <c r="L468" s="3"/>
      <c r="M468" s="3"/>
      <c r="N468" s="3"/>
      <c r="O468" s="3"/>
      <c r="P468" s="34">
        <f t="shared" si="21"/>
        <v>0</v>
      </c>
      <c r="Q468" s="35"/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/>
      <c r="X468" s="3"/>
      <c r="Y468" s="3">
        <v>0</v>
      </c>
      <c r="Z468" s="3">
        <v>0</v>
      </c>
      <c r="AA468" s="3">
        <v>0</v>
      </c>
      <c r="AB468" s="3"/>
      <c r="AC468" s="36">
        <f t="shared" si="22"/>
        <v>0</v>
      </c>
      <c r="AD468" s="37">
        <f t="shared" si="23"/>
        <v>0</v>
      </c>
      <c r="AE468" s="144"/>
    </row>
    <row r="469" spans="1:31" x14ac:dyDescent="0.25">
      <c r="A469" s="29">
        <v>457</v>
      </c>
      <c r="B469" s="61"/>
      <c r="C469" s="61"/>
      <c r="D469" s="31">
        <v>891502397</v>
      </c>
      <c r="E469" s="31">
        <v>215019450</v>
      </c>
      <c r="F469" s="61" t="s">
        <v>661</v>
      </c>
      <c r="G469" s="33">
        <v>0</v>
      </c>
      <c r="H469" s="33">
        <v>0</v>
      </c>
      <c r="I469" s="3"/>
      <c r="J469" s="3"/>
      <c r="K469" s="3"/>
      <c r="L469" s="3"/>
      <c r="M469" s="3"/>
      <c r="N469" s="3"/>
      <c r="O469" s="3"/>
      <c r="P469" s="34">
        <f t="shared" si="21"/>
        <v>0</v>
      </c>
      <c r="Q469" s="35"/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/>
      <c r="X469" s="3"/>
      <c r="Y469" s="3">
        <v>0</v>
      </c>
      <c r="Z469" s="3">
        <v>0</v>
      </c>
      <c r="AA469" s="3">
        <v>0</v>
      </c>
      <c r="AB469" s="3"/>
      <c r="AC469" s="36">
        <f t="shared" si="22"/>
        <v>0</v>
      </c>
      <c r="AD469" s="37">
        <f t="shared" si="23"/>
        <v>0</v>
      </c>
      <c r="AE469" s="144"/>
    </row>
    <row r="470" spans="1:31" x14ac:dyDescent="0.25">
      <c r="A470" s="38">
        <v>458</v>
      </c>
      <c r="B470" s="61"/>
      <c r="C470" s="61"/>
      <c r="D470" s="31">
        <v>891500841</v>
      </c>
      <c r="E470" s="31">
        <v>215519455</v>
      </c>
      <c r="F470" s="61" t="s">
        <v>662</v>
      </c>
      <c r="G470" s="33">
        <v>0</v>
      </c>
      <c r="H470" s="33">
        <v>0</v>
      </c>
      <c r="I470" s="3"/>
      <c r="J470" s="3"/>
      <c r="K470" s="3"/>
      <c r="L470" s="3"/>
      <c r="M470" s="3"/>
      <c r="N470" s="3"/>
      <c r="O470" s="3"/>
      <c r="P470" s="34">
        <f t="shared" si="21"/>
        <v>0</v>
      </c>
      <c r="Q470" s="35"/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/>
      <c r="X470" s="3"/>
      <c r="Y470" s="3">
        <v>0</v>
      </c>
      <c r="Z470" s="3">
        <v>0</v>
      </c>
      <c r="AA470" s="3">
        <v>0</v>
      </c>
      <c r="AB470" s="3"/>
      <c r="AC470" s="36">
        <f t="shared" si="22"/>
        <v>0</v>
      </c>
      <c r="AD470" s="37">
        <f t="shared" si="23"/>
        <v>0</v>
      </c>
      <c r="AE470" s="144"/>
    </row>
    <row r="471" spans="1:31" x14ac:dyDescent="0.25">
      <c r="A471" s="29">
        <v>459</v>
      </c>
      <c r="B471" s="61"/>
      <c r="C471" s="61"/>
      <c r="D471" s="31">
        <v>891500982</v>
      </c>
      <c r="E471" s="31">
        <v>217319473</v>
      </c>
      <c r="F471" s="61" t="s">
        <v>463</v>
      </c>
      <c r="G471" s="33">
        <v>0</v>
      </c>
      <c r="H471" s="33">
        <v>0</v>
      </c>
      <c r="I471" s="3"/>
      <c r="J471" s="3"/>
      <c r="K471" s="3"/>
      <c r="L471" s="3"/>
      <c r="M471" s="3"/>
      <c r="N471" s="3"/>
      <c r="O471" s="3"/>
      <c r="P471" s="34">
        <f t="shared" si="21"/>
        <v>0</v>
      </c>
      <c r="Q471" s="35"/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/>
      <c r="X471" s="3"/>
      <c r="Y471" s="3">
        <v>0</v>
      </c>
      <c r="Z471" s="3">
        <v>0</v>
      </c>
      <c r="AA471" s="3">
        <v>0</v>
      </c>
      <c r="AB471" s="3"/>
      <c r="AC471" s="36">
        <f t="shared" si="22"/>
        <v>0</v>
      </c>
      <c r="AD471" s="37">
        <f t="shared" si="23"/>
        <v>0</v>
      </c>
      <c r="AE471" s="144"/>
    </row>
    <row r="472" spans="1:31" x14ac:dyDescent="0.25">
      <c r="A472" s="38">
        <v>460</v>
      </c>
      <c r="B472" s="61"/>
      <c r="C472" s="61"/>
      <c r="D472" s="31">
        <v>800095978</v>
      </c>
      <c r="E472" s="31">
        <v>211319513</v>
      </c>
      <c r="F472" s="61" t="s">
        <v>663</v>
      </c>
      <c r="G472" s="33">
        <v>0</v>
      </c>
      <c r="H472" s="33">
        <v>0</v>
      </c>
      <c r="I472" s="3"/>
      <c r="J472" s="3"/>
      <c r="K472" s="3"/>
      <c r="L472" s="3"/>
      <c r="M472" s="3"/>
      <c r="N472" s="3"/>
      <c r="O472" s="3"/>
      <c r="P472" s="34">
        <f t="shared" si="21"/>
        <v>0</v>
      </c>
      <c r="Q472" s="35"/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/>
      <c r="X472" s="3"/>
      <c r="Y472" s="3">
        <v>0</v>
      </c>
      <c r="Z472" s="3">
        <v>0</v>
      </c>
      <c r="AA472" s="3">
        <v>0</v>
      </c>
      <c r="AB472" s="3"/>
      <c r="AC472" s="36">
        <f t="shared" si="22"/>
        <v>0</v>
      </c>
      <c r="AD472" s="37">
        <f t="shared" si="23"/>
        <v>0</v>
      </c>
      <c r="AE472" s="144"/>
    </row>
    <row r="473" spans="1:31" x14ac:dyDescent="0.25">
      <c r="A473" s="29">
        <v>461</v>
      </c>
      <c r="B473" s="61"/>
      <c r="C473" s="61"/>
      <c r="D473" s="31">
        <v>800095980</v>
      </c>
      <c r="E473" s="31">
        <v>211719517</v>
      </c>
      <c r="F473" s="61" t="s">
        <v>546</v>
      </c>
      <c r="G473" s="33">
        <v>0</v>
      </c>
      <c r="H473" s="33">
        <v>0</v>
      </c>
      <c r="I473" s="3"/>
      <c r="J473" s="3"/>
      <c r="K473" s="3"/>
      <c r="L473" s="3"/>
      <c r="M473" s="3"/>
      <c r="N473" s="3"/>
      <c r="O473" s="3"/>
      <c r="P473" s="34">
        <f t="shared" si="21"/>
        <v>0</v>
      </c>
      <c r="Q473" s="35"/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/>
      <c r="X473" s="3"/>
      <c r="Y473" s="3">
        <v>0</v>
      </c>
      <c r="Z473" s="3">
        <v>0</v>
      </c>
      <c r="AA473" s="3">
        <v>0</v>
      </c>
      <c r="AB473" s="3"/>
      <c r="AC473" s="36">
        <f t="shared" si="22"/>
        <v>0</v>
      </c>
      <c r="AD473" s="37">
        <f t="shared" si="23"/>
        <v>0</v>
      </c>
      <c r="AE473" s="144"/>
    </row>
    <row r="474" spans="1:31" x14ac:dyDescent="0.25">
      <c r="A474" s="38">
        <v>462</v>
      </c>
      <c r="B474" s="61"/>
      <c r="C474" s="61"/>
      <c r="D474" s="31">
        <v>891502194</v>
      </c>
      <c r="E474" s="31">
        <v>213219532</v>
      </c>
      <c r="F474" s="61" t="s">
        <v>664</v>
      </c>
      <c r="G474" s="33">
        <v>0</v>
      </c>
      <c r="H474" s="33">
        <v>0</v>
      </c>
      <c r="I474" s="3"/>
      <c r="J474" s="3"/>
      <c r="K474" s="3"/>
      <c r="L474" s="3"/>
      <c r="M474" s="3"/>
      <c r="N474" s="3"/>
      <c r="O474" s="3"/>
      <c r="P474" s="34">
        <f t="shared" si="21"/>
        <v>0</v>
      </c>
      <c r="Q474" s="35"/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/>
      <c r="X474" s="3"/>
      <c r="Y474" s="3">
        <v>0</v>
      </c>
      <c r="Z474" s="3">
        <v>0</v>
      </c>
      <c r="AA474" s="3">
        <v>0</v>
      </c>
      <c r="AB474" s="3"/>
      <c r="AC474" s="36">
        <f t="shared" si="22"/>
        <v>0</v>
      </c>
      <c r="AD474" s="37">
        <f t="shared" si="23"/>
        <v>0</v>
      </c>
      <c r="AE474" s="144"/>
    </row>
    <row r="475" spans="1:31" x14ac:dyDescent="0.25">
      <c r="A475" s="29">
        <v>463</v>
      </c>
      <c r="B475" s="61"/>
      <c r="C475" s="61"/>
      <c r="D475" s="31">
        <v>817000992</v>
      </c>
      <c r="E475" s="31">
        <v>213319533</v>
      </c>
      <c r="F475" s="61" t="s">
        <v>665</v>
      </c>
      <c r="G475" s="33">
        <v>0</v>
      </c>
      <c r="H475" s="33">
        <v>0</v>
      </c>
      <c r="I475" s="3"/>
      <c r="J475" s="3"/>
      <c r="K475" s="3"/>
      <c r="L475" s="3"/>
      <c r="M475" s="3"/>
      <c r="N475" s="3"/>
      <c r="O475" s="3"/>
      <c r="P475" s="34">
        <f t="shared" si="21"/>
        <v>0</v>
      </c>
      <c r="Q475" s="35"/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/>
      <c r="X475" s="3"/>
      <c r="Y475" s="3">
        <v>0</v>
      </c>
      <c r="Z475" s="3">
        <v>0</v>
      </c>
      <c r="AA475" s="3">
        <v>0</v>
      </c>
      <c r="AB475" s="3"/>
      <c r="AC475" s="36">
        <f t="shared" si="22"/>
        <v>0</v>
      </c>
      <c r="AD475" s="37">
        <f t="shared" si="23"/>
        <v>0</v>
      </c>
      <c r="AE475" s="144"/>
    </row>
    <row r="476" spans="1:31" x14ac:dyDescent="0.25">
      <c r="A476" s="38">
        <v>464</v>
      </c>
      <c r="B476" s="61"/>
      <c r="C476" s="61"/>
      <c r="D476" s="31">
        <v>891500856</v>
      </c>
      <c r="E476" s="31">
        <v>214819548</v>
      </c>
      <c r="F476" s="61" t="s">
        <v>666</v>
      </c>
      <c r="G476" s="33">
        <v>0</v>
      </c>
      <c r="H476" s="33">
        <v>0</v>
      </c>
      <c r="I476" s="3"/>
      <c r="J476" s="3"/>
      <c r="K476" s="3"/>
      <c r="L476" s="3"/>
      <c r="M476" s="3"/>
      <c r="N476" s="3"/>
      <c r="O476" s="3"/>
      <c r="P476" s="34">
        <f t="shared" si="21"/>
        <v>0</v>
      </c>
      <c r="Q476" s="35"/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/>
      <c r="X476" s="3"/>
      <c r="Y476" s="3">
        <v>0</v>
      </c>
      <c r="Z476" s="3">
        <v>0</v>
      </c>
      <c r="AA476" s="3">
        <v>0</v>
      </c>
      <c r="AB476" s="3"/>
      <c r="AC476" s="36">
        <f t="shared" si="22"/>
        <v>0</v>
      </c>
      <c r="AD476" s="37">
        <f t="shared" si="23"/>
        <v>0</v>
      </c>
      <c r="AE476" s="144"/>
    </row>
    <row r="477" spans="1:31" x14ac:dyDescent="0.25">
      <c r="A477" s="29">
        <v>465</v>
      </c>
      <c r="B477" s="61"/>
      <c r="C477" s="61"/>
      <c r="D477" s="31">
        <v>891500580</v>
      </c>
      <c r="E477" s="31">
        <v>217319573</v>
      </c>
      <c r="F477" s="61" t="s">
        <v>667</v>
      </c>
      <c r="G477" s="33">
        <v>0</v>
      </c>
      <c r="H477" s="33">
        <v>0</v>
      </c>
      <c r="I477" s="3"/>
      <c r="J477" s="3"/>
      <c r="K477" s="3"/>
      <c r="L477" s="3"/>
      <c r="M477" s="3"/>
      <c r="N477" s="3"/>
      <c r="O477" s="3"/>
      <c r="P477" s="34">
        <f t="shared" si="21"/>
        <v>0</v>
      </c>
      <c r="Q477" s="35"/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/>
      <c r="X477" s="3"/>
      <c r="Y477" s="3">
        <v>0</v>
      </c>
      <c r="Z477" s="3">
        <v>0</v>
      </c>
      <c r="AA477" s="3">
        <v>0</v>
      </c>
      <c r="AB477" s="3"/>
      <c r="AC477" s="36">
        <f t="shared" si="22"/>
        <v>0</v>
      </c>
      <c r="AD477" s="37">
        <f t="shared" si="23"/>
        <v>0</v>
      </c>
      <c r="AE477" s="144"/>
    </row>
    <row r="478" spans="1:31" x14ac:dyDescent="0.25">
      <c r="A478" s="38">
        <v>466</v>
      </c>
      <c r="B478" s="61"/>
      <c r="C478" s="61"/>
      <c r="D478" s="31">
        <v>891500721</v>
      </c>
      <c r="E478" s="31">
        <v>218519585</v>
      </c>
      <c r="F478" s="61" t="s">
        <v>668</v>
      </c>
      <c r="G478" s="33">
        <v>0</v>
      </c>
      <c r="H478" s="33">
        <v>0</v>
      </c>
      <c r="I478" s="3"/>
      <c r="J478" s="3"/>
      <c r="K478" s="3"/>
      <c r="L478" s="3"/>
      <c r="M478" s="3"/>
      <c r="N478" s="3"/>
      <c r="O478" s="3"/>
      <c r="P478" s="34">
        <f t="shared" si="21"/>
        <v>0</v>
      </c>
      <c r="Q478" s="35"/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/>
      <c r="X478" s="3"/>
      <c r="Y478" s="3">
        <v>0</v>
      </c>
      <c r="Z478" s="3">
        <v>0</v>
      </c>
      <c r="AA478" s="3">
        <v>0</v>
      </c>
      <c r="AB478" s="3"/>
      <c r="AC478" s="36">
        <f t="shared" si="22"/>
        <v>0</v>
      </c>
      <c r="AD478" s="37">
        <f t="shared" si="23"/>
        <v>0</v>
      </c>
      <c r="AE478" s="144"/>
    </row>
    <row r="479" spans="1:31" x14ac:dyDescent="0.25">
      <c r="A479" s="29">
        <v>467</v>
      </c>
      <c r="B479" s="61"/>
      <c r="C479" s="61"/>
      <c r="D479" s="31">
        <v>800095983</v>
      </c>
      <c r="E479" s="31">
        <v>212219622</v>
      </c>
      <c r="F479" s="61" t="s">
        <v>669</v>
      </c>
      <c r="G479" s="33">
        <v>0</v>
      </c>
      <c r="H479" s="33">
        <v>0</v>
      </c>
      <c r="I479" s="3"/>
      <c r="J479" s="3"/>
      <c r="K479" s="3"/>
      <c r="L479" s="3"/>
      <c r="M479" s="3"/>
      <c r="N479" s="3"/>
      <c r="O479" s="3"/>
      <c r="P479" s="34">
        <f t="shared" si="21"/>
        <v>0</v>
      </c>
      <c r="Q479" s="35"/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/>
      <c r="X479" s="3"/>
      <c r="Y479" s="3">
        <v>0</v>
      </c>
      <c r="Z479" s="3">
        <v>0</v>
      </c>
      <c r="AA479" s="3">
        <v>0</v>
      </c>
      <c r="AB479" s="3"/>
      <c r="AC479" s="36">
        <f t="shared" si="22"/>
        <v>0</v>
      </c>
      <c r="AD479" s="37">
        <f t="shared" si="23"/>
        <v>0</v>
      </c>
      <c r="AE479" s="144"/>
    </row>
    <row r="480" spans="1:31" x14ac:dyDescent="0.25">
      <c r="A480" s="38">
        <v>468</v>
      </c>
      <c r="B480" s="61"/>
      <c r="C480" s="61"/>
      <c r="D480" s="31">
        <v>891502482</v>
      </c>
      <c r="E480" s="31">
        <v>219319693</v>
      </c>
      <c r="F480" s="61" t="s">
        <v>670</v>
      </c>
      <c r="G480" s="33">
        <v>0</v>
      </c>
      <c r="H480" s="33">
        <v>0</v>
      </c>
      <c r="I480" s="3"/>
      <c r="J480" s="3"/>
      <c r="K480" s="3"/>
      <c r="L480" s="3"/>
      <c r="M480" s="3"/>
      <c r="N480" s="3"/>
      <c r="O480" s="3"/>
      <c r="P480" s="34">
        <f t="shared" si="21"/>
        <v>0</v>
      </c>
      <c r="Q480" s="35"/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/>
      <c r="X480" s="3"/>
      <c r="Y480" s="3">
        <v>0</v>
      </c>
      <c r="Z480" s="3">
        <v>0</v>
      </c>
      <c r="AA480" s="3">
        <v>0</v>
      </c>
      <c r="AB480" s="3"/>
      <c r="AC480" s="36">
        <f t="shared" si="22"/>
        <v>0</v>
      </c>
      <c r="AD480" s="37">
        <f t="shared" si="23"/>
        <v>0</v>
      </c>
      <c r="AE480" s="144"/>
    </row>
    <row r="481" spans="1:31" x14ac:dyDescent="0.25">
      <c r="A481" s="29">
        <v>469</v>
      </c>
      <c r="B481" s="61"/>
      <c r="C481" s="61"/>
      <c r="D481" s="31">
        <v>891500269</v>
      </c>
      <c r="E481" s="31">
        <v>219819698</v>
      </c>
      <c r="F481" s="61" t="s">
        <v>671</v>
      </c>
      <c r="G481" s="33">
        <v>0</v>
      </c>
      <c r="H481" s="33">
        <v>0</v>
      </c>
      <c r="I481" s="3"/>
      <c r="J481" s="3"/>
      <c r="K481" s="3"/>
      <c r="L481" s="3"/>
      <c r="M481" s="3"/>
      <c r="N481" s="3"/>
      <c r="O481" s="3"/>
      <c r="P481" s="34">
        <f t="shared" si="21"/>
        <v>0</v>
      </c>
      <c r="Q481" s="35"/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/>
      <c r="X481" s="3"/>
      <c r="Y481" s="3">
        <v>0</v>
      </c>
      <c r="Z481" s="3">
        <v>0</v>
      </c>
      <c r="AA481" s="3">
        <v>0</v>
      </c>
      <c r="AB481" s="3"/>
      <c r="AC481" s="36">
        <f t="shared" si="22"/>
        <v>0</v>
      </c>
      <c r="AD481" s="37">
        <f t="shared" si="23"/>
        <v>0</v>
      </c>
      <c r="AE481" s="144"/>
    </row>
    <row r="482" spans="1:31" x14ac:dyDescent="0.25">
      <c r="A482" s="38">
        <v>470</v>
      </c>
      <c r="B482" s="61"/>
      <c r="C482" s="61"/>
      <c r="D482" s="31">
        <v>800095984</v>
      </c>
      <c r="E482" s="31">
        <v>210119701</v>
      </c>
      <c r="F482" s="61" t="s">
        <v>477</v>
      </c>
      <c r="G482" s="33">
        <v>0</v>
      </c>
      <c r="H482" s="33">
        <v>0</v>
      </c>
      <c r="I482" s="3"/>
      <c r="J482" s="3"/>
      <c r="K482" s="3"/>
      <c r="L482" s="3"/>
      <c r="M482" s="3"/>
      <c r="N482" s="3"/>
      <c r="O482" s="3"/>
      <c r="P482" s="34">
        <f t="shared" si="21"/>
        <v>0</v>
      </c>
      <c r="Q482" s="35"/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/>
      <c r="X482" s="3"/>
      <c r="Y482" s="3">
        <v>0</v>
      </c>
      <c r="Z482" s="3">
        <v>0</v>
      </c>
      <c r="AA482" s="3">
        <v>0</v>
      </c>
      <c r="AB482" s="3"/>
      <c r="AC482" s="36">
        <f t="shared" si="22"/>
        <v>0</v>
      </c>
      <c r="AD482" s="37">
        <f t="shared" si="23"/>
        <v>0</v>
      </c>
      <c r="AE482" s="144"/>
    </row>
    <row r="483" spans="1:31" x14ac:dyDescent="0.25">
      <c r="A483" s="29">
        <v>471</v>
      </c>
      <c r="B483" s="61"/>
      <c r="C483" s="61"/>
      <c r="D483" s="31">
        <v>800095986</v>
      </c>
      <c r="E483" s="31">
        <v>214319743</v>
      </c>
      <c r="F483" s="61" t="s">
        <v>672</v>
      </c>
      <c r="G483" s="33">
        <v>0</v>
      </c>
      <c r="H483" s="33">
        <v>0</v>
      </c>
      <c r="I483" s="3"/>
      <c r="J483" s="3"/>
      <c r="K483" s="3"/>
      <c r="L483" s="3"/>
      <c r="M483" s="3"/>
      <c r="N483" s="3"/>
      <c r="O483" s="3"/>
      <c r="P483" s="34">
        <f t="shared" si="21"/>
        <v>0</v>
      </c>
      <c r="Q483" s="35"/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/>
      <c r="X483" s="3"/>
      <c r="Y483" s="3">
        <v>0</v>
      </c>
      <c r="Z483" s="3">
        <v>0</v>
      </c>
      <c r="AA483" s="3">
        <v>0</v>
      </c>
      <c r="AB483" s="3"/>
      <c r="AC483" s="36">
        <f t="shared" si="22"/>
        <v>0</v>
      </c>
      <c r="AD483" s="37">
        <f t="shared" si="23"/>
        <v>0</v>
      </c>
      <c r="AE483" s="144"/>
    </row>
    <row r="484" spans="1:31" x14ac:dyDescent="0.25">
      <c r="A484" s="38">
        <v>472</v>
      </c>
      <c r="B484" s="61"/>
      <c r="C484" s="61"/>
      <c r="D484" s="31">
        <v>891501277</v>
      </c>
      <c r="E484" s="31">
        <v>216019760</v>
      </c>
      <c r="F484" s="61" t="s">
        <v>673</v>
      </c>
      <c r="G484" s="33">
        <v>0</v>
      </c>
      <c r="H484" s="33">
        <v>0</v>
      </c>
      <c r="I484" s="3"/>
      <c r="J484" s="3"/>
      <c r="K484" s="3"/>
      <c r="L484" s="3"/>
      <c r="M484" s="3"/>
      <c r="N484" s="3"/>
      <c r="O484" s="3"/>
      <c r="P484" s="34">
        <f t="shared" si="21"/>
        <v>0</v>
      </c>
      <c r="Q484" s="35"/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/>
      <c r="X484" s="3"/>
      <c r="Y484" s="3">
        <v>0</v>
      </c>
      <c r="Z484" s="3">
        <v>0</v>
      </c>
      <c r="AA484" s="3">
        <v>0</v>
      </c>
      <c r="AB484" s="3"/>
      <c r="AC484" s="36">
        <f t="shared" si="22"/>
        <v>0</v>
      </c>
      <c r="AD484" s="37">
        <f t="shared" si="23"/>
        <v>0</v>
      </c>
      <c r="AE484" s="144"/>
    </row>
    <row r="485" spans="1:31" x14ac:dyDescent="0.25">
      <c r="A485" s="29">
        <v>473</v>
      </c>
      <c r="B485" s="61"/>
      <c r="C485" s="61"/>
      <c r="D485" s="31">
        <v>800117687</v>
      </c>
      <c r="E485" s="31">
        <v>218019780</v>
      </c>
      <c r="F485" s="61" t="s">
        <v>674</v>
      </c>
      <c r="G485" s="33">
        <v>0</v>
      </c>
      <c r="H485" s="33">
        <v>0</v>
      </c>
      <c r="I485" s="3"/>
      <c r="J485" s="3"/>
      <c r="K485" s="3"/>
      <c r="L485" s="3"/>
      <c r="M485" s="3"/>
      <c r="N485" s="3"/>
      <c r="O485" s="3"/>
      <c r="P485" s="34">
        <f t="shared" si="21"/>
        <v>0</v>
      </c>
      <c r="Q485" s="35"/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/>
      <c r="X485" s="3"/>
      <c r="Y485" s="3">
        <v>0</v>
      </c>
      <c r="Z485" s="3">
        <v>0</v>
      </c>
      <c r="AA485" s="3">
        <v>0</v>
      </c>
      <c r="AB485" s="3"/>
      <c r="AC485" s="36">
        <f t="shared" si="22"/>
        <v>0</v>
      </c>
      <c r="AD485" s="37">
        <f t="shared" si="23"/>
        <v>0</v>
      </c>
      <c r="AE485" s="144"/>
    </row>
    <row r="486" spans="1:31" x14ac:dyDescent="0.25">
      <c r="A486" s="38">
        <v>474</v>
      </c>
      <c r="B486" s="61"/>
      <c r="C486" s="61"/>
      <c r="D486" s="31">
        <v>817003440</v>
      </c>
      <c r="E486" s="31">
        <v>218519785</v>
      </c>
      <c r="F486" s="61" t="s">
        <v>675</v>
      </c>
      <c r="G486" s="33">
        <v>0</v>
      </c>
      <c r="H486" s="33">
        <v>0</v>
      </c>
      <c r="I486" s="3"/>
      <c r="J486" s="3"/>
      <c r="K486" s="3"/>
      <c r="L486" s="3"/>
      <c r="M486" s="3"/>
      <c r="N486" s="3"/>
      <c r="O486" s="3"/>
      <c r="P486" s="34">
        <f t="shared" si="21"/>
        <v>0</v>
      </c>
      <c r="Q486" s="35"/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/>
      <c r="X486" s="3"/>
      <c r="Y486" s="3">
        <v>0</v>
      </c>
      <c r="Z486" s="3">
        <v>0</v>
      </c>
      <c r="AA486" s="3">
        <v>0</v>
      </c>
      <c r="AB486" s="3"/>
      <c r="AC486" s="36">
        <f t="shared" si="22"/>
        <v>0</v>
      </c>
      <c r="AD486" s="37">
        <f t="shared" si="23"/>
        <v>0</v>
      </c>
      <c r="AE486" s="144"/>
    </row>
    <row r="487" spans="1:31" x14ac:dyDescent="0.25">
      <c r="A487" s="29">
        <v>475</v>
      </c>
      <c r="B487" s="61"/>
      <c r="C487" s="61"/>
      <c r="D487" s="31">
        <v>891500742</v>
      </c>
      <c r="E487" s="31">
        <v>210719807</v>
      </c>
      <c r="F487" s="61" t="s">
        <v>676</v>
      </c>
      <c r="G487" s="33">
        <v>0</v>
      </c>
      <c r="H487" s="33">
        <v>0</v>
      </c>
      <c r="I487" s="3"/>
      <c r="J487" s="3"/>
      <c r="K487" s="3"/>
      <c r="L487" s="3"/>
      <c r="M487" s="3"/>
      <c r="N487" s="3"/>
      <c r="O487" s="3"/>
      <c r="P487" s="34">
        <f t="shared" si="21"/>
        <v>0</v>
      </c>
      <c r="Q487" s="35"/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/>
      <c r="X487" s="3"/>
      <c r="Y487" s="3">
        <v>0</v>
      </c>
      <c r="Z487" s="3">
        <v>0</v>
      </c>
      <c r="AA487" s="3">
        <v>0</v>
      </c>
      <c r="AB487" s="3"/>
      <c r="AC487" s="36">
        <f t="shared" si="22"/>
        <v>0</v>
      </c>
      <c r="AD487" s="37">
        <f t="shared" si="23"/>
        <v>0</v>
      </c>
      <c r="AE487" s="144"/>
    </row>
    <row r="488" spans="1:31" x14ac:dyDescent="0.25">
      <c r="A488" s="38">
        <v>476</v>
      </c>
      <c r="B488" s="61"/>
      <c r="C488" s="61"/>
      <c r="D488" s="31">
        <v>800051167</v>
      </c>
      <c r="E488" s="31">
        <v>210919809</v>
      </c>
      <c r="F488" s="61" t="s">
        <v>677</v>
      </c>
      <c r="G488" s="33">
        <v>0</v>
      </c>
      <c r="H488" s="33">
        <v>0</v>
      </c>
      <c r="I488" s="3"/>
      <c r="J488" s="3"/>
      <c r="K488" s="3"/>
      <c r="L488" s="3"/>
      <c r="M488" s="3"/>
      <c r="N488" s="3"/>
      <c r="O488" s="3"/>
      <c r="P488" s="34">
        <f t="shared" si="21"/>
        <v>0</v>
      </c>
      <c r="Q488" s="35"/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/>
      <c r="X488" s="3"/>
      <c r="Y488" s="3">
        <v>0</v>
      </c>
      <c r="Z488" s="3">
        <v>0</v>
      </c>
      <c r="AA488" s="3">
        <v>0</v>
      </c>
      <c r="AB488" s="3"/>
      <c r="AC488" s="36">
        <f t="shared" si="22"/>
        <v>0</v>
      </c>
      <c r="AD488" s="37">
        <f t="shared" si="23"/>
        <v>0</v>
      </c>
      <c r="AE488" s="144"/>
    </row>
    <row r="489" spans="1:31" x14ac:dyDescent="0.25">
      <c r="A489" s="29">
        <v>477</v>
      </c>
      <c r="B489" s="61"/>
      <c r="C489" s="61"/>
      <c r="D489" s="31">
        <v>891500887</v>
      </c>
      <c r="E489" s="31">
        <v>212119821</v>
      </c>
      <c r="F489" s="61" t="s">
        <v>678</v>
      </c>
      <c r="G489" s="33">
        <v>0</v>
      </c>
      <c r="H489" s="33">
        <v>0</v>
      </c>
      <c r="I489" s="3"/>
      <c r="J489" s="3"/>
      <c r="K489" s="3"/>
      <c r="L489" s="3"/>
      <c r="M489" s="3"/>
      <c r="N489" s="3"/>
      <c r="O489" s="3"/>
      <c r="P489" s="34">
        <f t="shared" si="21"/>
        <v>0</v>
      </c>
      <c r="Q489" s="35"/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/>
      <c r="X489" s="3"/>
      <c r="Y489" s="3">
        <v>0</v>
      </c>
      <c r="Z489" s="3">
        <v>0</v>
      </c>
      <c r="AA489" s="3">
        <v>0</v>
      </c>
      <c r="AB489" s="3"/>
      <c r="AC489" s="36">
        <f t="shared" si="22"/>
        <v>0</v>
      </c>
      <c r="AD489" s="37">
        <f t="shared" si="23"/>
        <v>0</v>
      </c>
      <c r="AE489" s="144"/>
    </row>
    <row r="490" spans="1:31" x14ac:dyDescent="0.25">
      <c r="A490" s="38">
        <v>478</v>
      </c>
      <c r="B490" s="61"/>
      <c r="C490" s="61"/>
      <c r="D490" s="31">
        <v>800031874</v>
      </c>
      <c r="E490" s="31">
        <v>212419824</v>
      </c>
      <c r="F490" s="61" t="s">
        <v>679</v>
      </c>
      <c r="G490" s="33">
        <v>0</v>
      </c>
      <c r="H490" s="33">
        <v>0</v>
      </c>
      <c r="I490" s="3"/>
      <c r="J490" s="3"/>
      <c r="K490" s="3"/>
      <c r="L490" s="3"/>
      <c r="M490" s="3"/>
      <c r="N490" s="3"/>
      <c r="O490" s="3"/>
      <c r="P490" s="34">
        <f t="shared" si="21"/>
        <v>0</v>
      </c>
      <c r="Q490" s="35"/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/>
      <c r="X490" s="3"/>
      <c r="Y490" s="3">
        <v>0</v>
      </c>
      <c r="Z490" s="3">
        <v>0</v>
      </c>
      <c r="AA490" s="3">
        <v>0</v>
      </c>
      <c r="AB490" s="3"/>
      <c r="AC490" s="36">
        <f t="shared" si="22"/>
        <v>0</v>
      </c>
      <c r="AD490" s="37">
        <f t="shared" si="23"/>
        <v>0</v>
      </c>
      <c r="AE490" s="144"/>
    </row>
    <row r="491" spans="1:31" x14ac:dyDescent="0.25">
      <c r="A491" s="29">
        <v>479</v>
      </c>
      <c r="B491" s="61"/>
      <c r="C491" s="61"/>
      <c r="D491" s="31">
        <v>817002675</v>
      </c>
      <c r="E491" s="31">
        <v>214519845</v>
      </c>
      <c r="F491" s="61" t="s">
        <v>680</v>
      </c>
      <c r="G491" s="33">
        <v>0</v>
      </c>
      <c r="H491" s="33">
        <v>0</v>
      </c>
      <c r="I491" s="3"/>
      <c r="J491" s="3"/>
      <c r="K491" s="3"/>
      <c r="L491" s="3"/>
      <c r="M491" s="3"/>
      <c r="N491" s="3"/>
      <c r="O491" s="3"/>
      <c r="P491" s="34">
        <f t="shared" si="21"/>
        <v>0</v>
      </c>
      <c r="Q491" s="35"/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/>
      <c r="X491" s="3"/>
      <c r="Y491" s="3">
        <v>0</v>
      </c>
      <c r="Z491" s="3">
        <v>0</v>
      </c>
      <c r="AA491" s="3">
        <v>0</v>
      </c>
      <c r="AB491" s="3"/>
      <c r="AC491" s="36">
        <f t="shared" si="22"/>
        <v>0</v>
      </c>
      <c r="AD491" s="37">
        <f t="shared" si="23"/>
        <v>0</v>
      </c>
      <c r="AE491" s="144"/>
    </row>
    <row r="492" spans="1:31" x14ac:dyDescent="0.25">
      <c r="A492" s="38">
        <v>480</v>
      </c>
      <c r="B492" s="61"/>
      <c r="C492" s="61"/>
      <c r="D492" s="31">
        <v>800096561</v>
      </c>
      <c r="E492" s="31">
        <v>211120011</v>
      </c>
      <c r="F492" s="61" t="s">
        <v>681</v>
      </c>
      <c r="G492" s="33">
        <v>0</v>
      </c>
      <c r="H492" s="33">
        <v>0</v>
      </c>
      <c r="I492" s="3"/>
      <c r="J492" s="3"/>
      <c r="K492" s="3"/>
      <c r="L492" s="3"/>
      <c r="M492" s="3"/>
      <c r="N492" s="3"/>
      <c r="O492" s="3"/>
      <c r="P492" s="34">
        <f t="shared" si="21"/>
        <v>0</v>
      </c>
      <c r="Q492" s="35"/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/>
      <c r="X492" s="3"/>
      <c r="Y492" s="3">
        <v>0</v>
      </c>
      <c r="Z492" s="3">
        <v>0</v>
      </c>
      <c r="AA492" s="3">
        <v>0</v>
      </c>
      <c r="AB492" s="3"/>
      <c r="AC492" s="36">
        <f t="shared" si="22"/>
        <v>0</v>
      </c>
      <c r="AD492" s="37">
        <f t="shared" si="23"/>
        <v>0</v>
      </c>
      <c r="AE492" s="144"/>
    </row>
    <row r="493" spans="1:31" x14ac:dyDescent="0.25">
      <c r="A493" s="29">
        <v>481</v>
      </c>
      <c r="B493" s="61"/>
      <c r="C493" s="61"/>
      <c r="D493" s="31">
        <v>800096558</v>
      </c>
      <c r="E493" s="31">
        <v>211320013</v>
      </c>
      <c r="F493" s="61" t="s">
        <v>682</v>
      </c>
      <c r="G493" s="33">
        <v>0</v>
      </c>
      <c r="H493" s="33">
        <v>0</v>
      </c>
      <c r="I493" s="3"/>
      <c r="J493" s="3"/>
      <c r="K493" s="3"/>
      <c r="L493" s="3"/>
      <c r="M493" s="3"/>
      <c r="N493" s="46"/>
      <c r="O493" s="46"/>
      <c r="P493" s="34">
        <f t="shared" si="21"/>
        <v>0</v>
      </c>
      <c r="Q493" s="35"/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/>
      <c r="X493" s="3"/>
      <c r="Y493" s="3">
        <v>0</v>
      </c>
      <c r="Z493" s="3">
        <v>0</v>
      </c>
      <c r="AA493" s="3">
        <v>0</v>
      </c>
      <c r="AB493" s="3"/>
      <c r="AC493" s="36">
        <f t="shared" si="22"/>
        <v>0</v>
      </c>
      <c r="AD493" s="37">
        <f t="shared" si="23"/>
        <v>0</v>
      </c>
      <c r="AE493" s="144"/>
    </row>
    <row r="494" spans="1:31" x14ac:dyDescent="0.25">
      <c r="A494" s="38">
        <v>482</v>
      </c>
      <c r="B494" s="61"/>
      <c r="C494" s="61"/>
      <c r="D494" s="31">
        <v>892301541</v>
      </c>
      <c r="E494" s="31">
        <v>213220032</v>
      </c>
      <c r="F494" s="61" t="s">
        <v>683</v>
      </c>
      <c r="G494" s="33">
        <v>0</v>
      </c>
      <c r="H494" s="33">
        <v>0</v>
      </c>
      <c r="I494" s="3"/>
      <c r="J494" s="3"/>
      <c r="K494" s="3"/>
      <c r="L494" s="3"/>
      <c r="M494" s="3"/>
      <c r="N494" s="3"/>
      <c r="O494" s="3"/>
      <c r="P494" s="34">
        <f t="shared" si="21"/>
        <v>0</v>
      </c>
      <c r="Q494" s="35"/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/>
      <c r="X494" s="3"/>
      <c r="Y494" s="3">
        <v>0</v>
      </c>
      <c r="Z494" s="3">
        <v>0</v>
      </c>
      <c r="AA494" s="3">
        <v>0</v>
      </c>
      <c r="AB494" s="3"/>
      <c r="AC494" s="36">
        <f t="shared" si="22"/>
        <v>0</v>
      </c>
      <c r="AD494" s="37">
        <f t="shared" si="23"/>
        <v>0</v>
      </c>
      <c r="AE494" s="144"/>
    </row>
    <row r="495" spans="1:31" x14ac:dyDescent="0.25">
      <c r="A495" s="29">
        <v>483</v>
      </c>
      <c r="B495" s="61"/>
      <c r="C495" s="61"/>
      <c r="D495" s="31">
        <v>800096576</v>
      </c>
      <c r="E495" s="31">
        <v>214520045</v>
      </c>
      <c r="F495" s="61" t="s">
        <v>684</v>
      </c>
      <c r="G495" s="33">
        <v>0</v>
      </c>
      <c r="H495" s="33">
        <v>0</v>
      </c>
      <c r="I495" s="3"/>
      <c r="J495" s="3"/>
      <c r="K495" s="3"/>
      <c r="L495" s="3"/>
      <c r="M495" s="3"/>
      <c r="N495" s="3"/>
      <c r="O495" s="3"/>
      <c r="P495" s="34">
        <f t="shared" si="21"/>
        <v>0</v>
      </c>
      <c r="Q495" s="35"/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/>
      <c r="X495" s="3"/>
      <c r="Y495" s="3">
        <v>0</v>
      </c>
      <c r="Z495" s="3">
        <v>0</v>
      </c>
      <c r="AA495" s="3">
        <v>0</v>
      </c>
      <c r="AB495" s="3"/>
      <c r="AC495" s="36">
        <f t="shared" si="22"/>
        <v>0</v>
      </c>
      <c r="AD495" s="37">
        <f t="shared" si="23"/>
        <v>0</v>
      </c>
      <c r="AE495" s="144"/>
    </row>
    <row r="496" spans="1:31" x14ac:dyDescent="0.25">
      <c r="A496" s="38">
        <v>484</v>
      </c>
      <c r="B496" s="61"/>
      <c r="C496" s="61"/>
      <c r="D496" s="31">
        <v>892301130</v>
      </c>
      <c r="E496" s="31">
        <v>216020060</v>
      </c>
      <c r="F496" s="61" t="s">
        <v>685</v>
      </c>
      <c r="G496" s="33">
        <v>0</v>
      </c>
      <c r="H496" s="33">
        <v>0</v>
      </c>
      <c r="I496" s="3"/>
      <c r="J496" s="3"/>
      <c r="K496" s="3"/>
      <c r="L496" s="3"/>
      <c r="M496" s="3"/>
      <c r="N496" s="3"/>
      <c r="O496" s="3"/>
      <c r="P496" s="34">
        <f t="shared" si="21"/>
        <v>0</v>
      </c>
      <c r="Q496" s="35"/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/>
      <c r="X496" s="3"/>
      <c r="Y496" s="3">
        <v>0</v>
      </c>
      <c r="Z496" s="3">
        <v>0</v>
      </c>
      <c r="AA496" s="3">
        <v>0</v>
      </c>
      <c r="AB496" s="3"/>
      <c r="AC496" s="36">
        <f t="shared" si="22"/>
        <v>0</v>
      </c>
      <c r="AD496" s="37">
        <f t="shared" si="23"/>
        <v>0</v>
      </c>
      <c r="AE496" s="144"/>
    </row>
    <row r="497" spans="1:31" x14ac:dyDescent="0.25">
      <c r="A497" s="29">
        <v>485</v>
      </c>
      <c r="B497" s="61"/>
      <c r="C497" s="61"/>
      <c r="D497" s="31">
        <v>892300815</v>
      </c>
      <c r="E497" s="31">
        <v>217520175</v>
      </c>
      <c r="F497" s="61" t="s">
        <v>686</v>
      </c>
      <c r="G497" s="33">
        <v>0</v>
      </c>
      <c r="H497" s="33">
        <v>0</v>
      </c>
      <c r="I497" s="3"/>
      <c r="J497" s="3"/>
      <c r="K497" s="3"/>
      <c r="L497" s="3"/>
      <c r="M497" s="3"/>
      <c r="N497" s="3"/>
      <c r="O497" s="3"/>
      <c r="P497" s="34">
        <f t="shared" si="21"/>
        <v>0</v>
      </c>
      <c r="Q497" s="35"/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/>
      <c r="X497" s="3"/>
      <c r="Y497" s="3">
        <v>0</v>
      </c>
      <c r="Z497" s="3">
        <v>0</v>
      </c>
      <c r="AA497" s="3">
        <v>0</v>
      </c>
      <c r="AB497" s="3"/>
      <c r="AC497" s="36">
        <f t="shared" si="22"/>
        <v>0</v>
      </c>
      <c r="AD497" s="37">
        <f t="shared" si="23"/>
        <v>0</v>
      </c>
      <c r="AE497" s="144"/>
    </row>
    <row r="498" spans="1:31" x14ac:dyDescent="0.25">
      <c r="A498" s="38">
        <v>486</v>
      </c>
      <c r="B498" s="61"/>
      <c r="C498" s="61"/>
      <c r="D498" s="31">
        <v>800096585</v>
      </c>
      <c r="E498" s="31">
        <v>217820178</v>
      </c>
      <c r="F498" s="61" t="s">
        <v>687</v>
      </c>
      <c r="G498" s="33">
        <v>0</v>
      </c>
      <c r="H498" s="33">
        <v>0</v>
      </c>
      <c r="I498" s="3"/>
      <c r="J498" s="3"/>
      <c r="K498" s="3"/>
      <c r="L498" s="3"/>
      <c r="M498" s="3"/>
      <c r="N498" s="3"/>
      <c r="O498" s="3"/>
      <c r="P498" s="34">
        <f t="shared" si="21"/>
        <v>0</v>
      </c>
      <c r="Q498" s="35"/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/>
      <c r="X498" s="3"/>
      <c r="Y498" s="3">
        <v>0</v>
      </c>
      <c r="Z498" s="3">
        <v>0</v>
      </c>
      <c r="AA498" s="3">
        <v>0</v>
      </c>
      <c r="AB498" s="3"/>
      <c r="AC498" s="36">
        <f t="shared" si="22"/>
        <v>0</v>
      </c>
      <c r="AD498" s="37">
        <f t="shared" si="23"/>
        <v>0</v>
      </c>
      <c r="AE498" s="144"/>
    </row>
    <row r="499" spans="1:31" x14ac:dyDescent="0.25">
      <c r="A499" s="29">
        <v>487</v>
      </c>
      <c r="B499" s="61"/>
      <c r="C499" s="61"/>
      <c r="D499" s="31">
        <v>800096580</v>
      </c>
      <c r="E499" s="31">
        <v>212820228</v>
      </c>
      <c r="F499" s="61" t="s">
        <v>688</v>
      </c>
      <c r="G499" s="33">
        <v>0</v>
      </c>
      <c r="H499" s="33">
        <v>0</v>
      </c>
      <c r="I499" s="3"/>
      <c r="J499" s="3"/>
      <c r="K499" s="3"/>
      <c r="L499" s="3"/>
      <c r="M499" s="3"/>
      <c r="N499" s="3"/>
      <c r="O499" s="3"/>
      <c r="P499" s="34">
        <f t="shared" si="21"/>
        <v>0</v>
      </c>
      <c r="Q499" s="35"/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/>
      <c r="X499" s="3"/>
      <c r="Y499" s="3">
        <v>0</v>
      </c>
      <c r="Z499" s="3">
        <v>0</v>
      </c>
      <c r="AA499" s="3">
        <v>0</v>
      </c>
      <c r="AB499" s="3"/>
      <c r="AC499" s="36">
        <f t="shared" si="22"/>
        <v>0</v>
      </c>
      <c r="AD499" s="37">
        <f t="shared" si="23"/>
        <v>0</v>
      </c>
      <c r="AE499" s="144"/>
    </row>
    <row r="500" spans="1:31" x14ac:dyDescent="0.25">
      <c r="A500" s="38">
        <v>488</v>
      </c>
      <c r="B500" s="61"/>
      <c r="C500" s="61"/>
      <c r="D500" s="31">
        <v>800096587</v>
      </c>
      <c r="E500" s="31">
        <v>213820238</v>
      </c>
      <c r="F500" s="61" t="s">
        <v>689</v>
      </c>
      <c r="G500" s="33">
        <v>0</v>
      </c>
      <c r="H500" s="33">
        <v>0</v>
      </c>
      <c r="I500" s="3"/>
      <c r="J500" s="3"/>
      <c r="K500" s="3"/>
      <c r="L500" s="3"/>
      <c r="M500" s="3"/>
      <c r="N500" s="3"/>
      <c r="O500" s="3"/>
      <c r="P500" s="34">
        <f t="shared" si="21"/>
        <v>0</v>
      </c>
      <c r="Q500" s="35"/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/>
      <c r="X500" s="3"/>
      <c r="Y500" s="3">
        <v>0</v>
      </c>
      <c r="Z500" s="3">
        <v>0</v>
      </c>
      <c r="AA500" s="3">
        <v>0</v>
      </c>
      <c r="AB500" s="3"/>
      <c r="AC500" s="36">
        <f t="shared" si="22"/>
        <v>0</v>
      </c>
      <c r="AD500" s="37">
        <f t="shared" si="23"/>
        <v>0</v>
      </c>
      <c r="AE500" s="144"/>
    </row>
    <row r="501" spans="1:31" x14ac:dyDescent="0.25">
      <c r="A501" s="29">
        <v>489</v>
      </c>
      <c r="B501" s="61"/>
      <c r="C501" s="61"/>
      <c r="D501" s="31">
        <v>800096592</v>
      </c>
      <c r="E501" s="31">
        <v>215020250</v>
      </c>
      <c r="F501" s="61" t="s">
        <v>690</v>
      </c>
      <c r="G501" s="33">
        <v>0</v>
      </c>
      <c r="H501" s="33">
        <v>0</v>
      </c>
      <c r="I501" s="3"/>
      <c r="J501" s="3"/>
      <c r="K501" s="3"/>
      <c r="L501" s="3"/>
      <c r="M501" s="3"/>
      <c r="N501" s="3"/>
      <c r="O501" s="3"/>
      <c r="P501" s="34">
        <f t="shared" si="21"/>
        <v>0</v>
      </c>
      <c r="Q501" s="35"/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/>
      <c r="X501" s="3"/>
      <c r="Y501" s="3">
        <v>0</v>
      </c>
      <c r="Z501" s="3">
        <v>0</v>
      </c>
      <c r="AA501" s="3">
        <v>0</v>
      </c>
      <c r="AB501" s="3"/>
      <c r="AC501" s="36">
        <f t="shared" si="22"/>
        <v>0</v>
      </c>
      <c r="AD501" s="37">
        <f t="shared" si="23"/>
        <v>0</v>
      </c>
      <c r="AE501" s="144"/>
    </row>
    <row r="502" spans="1:31" x14ac:dyDescent="0.25">
      <c r="A502" s="38">
        <v>490</v>
      </c>
      <c r="B502" s="61"/>
      <c r="C502" s="61"/>
      <c r="D502" s="31">
        <v>800096595</v>
      </c>
      <c r="E502" s="31">
        <v>219520295</v>
      </c>
      <c r="F502" s="61" t="s">
        <v>691</v>
      </c>
      <c r="G502" s="33">
        <v>0</v>
      </c>
      <c r="H502" s="33">
        <v>0</v>
      </c>
      <c r="I502" s="3"/>
      <c r="J502" s="3"/>
      <c r="K502" s="3"/>
      <c r="L502" s="3"/>
      <c r="M502" s="3"/>
      <c r="N502" s="3"/>
      <c r="O502" s="3"/>
      <c r="P502" s="34">
        <f t="shared" si="21"/>
        <v>0</v>
      </c>
      <c r="Q502" s="35"/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/>
      <c r="X502" s="3"/>
      <c r="Y502" s="3">
        <v>0</v>
      </c>
      <c r="Z502" s="3">
        <v>0</v>
      </c>
      <c r="AA502" s="3">
        <v>0</v>
      </c>
      <c r="AB502" s="3"/>
      <c r="AC502" s="36">
        <f t="shared" si="22"/>
        <v>0</v>
      </c>
      <c r="AD502" s="37">
        <f t="shared" si="23"/>
        <v>0</v>
      </c>
      <c r="AE502" s="144"/>
    </row>
    <row r="503" spans="1:31" x14ac:dyDescent="0.25">
      <c r="A503" s="29">
        <v>491</v>
      </c>
      <c r="B503" s="61"/>
      <c r="C503" s="61"/>
      <c r="D503" s="31">
        <v>800096597</v>
      </c>
      <c r="E503" s="31">
        <v>211020310</v>
      </c>
      <c r="F503" s="61" t="s">
        <v>692</v>
      </c>
      <c r="G503" s="33">
        <v>0</v>
      </c>
      <c r="H503" s="33">
        <v>0</v>
      </c>
      <c r="I503" s="3"/>
      <c r="J503" s="3"/>
      <c r="K503" s="3"/>
      <c r="L503" s="3"/>
      <c r="M503" s="3"/>
      <c r="N503" s="3"/>
      <c r="O503" s="3"/>
      <c r="P503" s="34">
        <f t="shared" si="21"/>
        <v>0</v>
      </c>
      <c r="Q503" s="35"/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/>
      <c r="X503" s="3"/>
      <c r="Y503" s="3">
        <v>0</v>
      </c>
      <c r="Z503" s="3">
        <v>0</v>
      </c>
      <c r="AA503" s="3">
        <v>0</v>
      </c>
      <c r="AB503" s="3"/>
      <c r="AC503" s="36">
        <f t="shared" si="22"/>
        <v>0</v>
      </c>
      <c r="AD503" s="37">
        <f t="shared" si="23"/>
        <v>0</v>
      </c>
      <c r="AE503" s="144"/>
    </row>
    <row r="504" spans="1:31" x14ac:dyDescent="0.25">
      <c r="A504" s="38">
        <v>492</v>
      </c>
      <c r="B504" s="61"/>
      <c r="C504" s="61"/>
      <c r="D504" s="31">
        <v>800096599</v>
      </c>
      <c r="E504" s="31">
        <v>218320383</v>
      </c>
      <c r="F504" s="61" t="s">
        <v>693</v>
      </c>
      <c r="G504" s="33">
        <v>0</v>
      </c>
      <c r="H504" s="33">
        <v>0</v>
      </c>
      <c r="I504" s="3"/>
      <c r="J504" s="3"/>
      <c r="K504" s="3"/>
      <c r="L504" s="3"/>
      <c r="M504" s="3"/>
      <c r="N504" s="3"/>
      <c r="O504" s="3"/>
      <c r="P504" s="34">
        <f t="shared" si="21"/>
        <v>0</v>
      </c>
      <c r="Q504" s="35"/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/>
      <c r="X504" s="3"/>
      <c r="Y504" s="3">
        <v>0</v>
      </c>
      <c r="Z504" s="3">
        <v>0</v>
      </c>
      <c r="AA504" s="3">
        <v>0</v>
      </c>
      <c r="AB504" s="3"/>
      <c r="AC504" s="36">
        <f t="shared" si="22"/>
        <v>0</v>
      </c>
      <c r="AD504" s="37">
        <f t="shared" si="23"/>
        <v>0</v>
      </c>
      <c r="AE504" s="144"/>
    </row>
    <row r="505" spans="1:31" x14ac:dyDescent="0.25">
      <c r="A505" s="29">
        <v>493</v>
      </c>
      <c r="B505" s="61"/>
      <c r="C505" s="61"/>
      <c r="D505" s="31">
        <v>800108683</v>
      </c>
      <c r="E505" s="31">
        <v>210020400</v>
      </c>
      <c r="F505" s="61" t="s">
        <v>694</v>
      </c>
      <c r="G505" s="33">
        <v>0</v>
      </c>
      <c r="H505" s="33">
        <v>0</v>
      </c>
      <c r="I505" s="3"/>
      <c r="J505" s="3"/>
      <c r="K505" s="3"/>
      <c r="L505" s="3"/>
      <c r="M505" s="3"/>
      <c r="N505" s="3"/>
      <c r="O505" s="3"/>
      <c r="P505" s="34">
        <f t="shared" si="21"/>
        <v>0</v>
      </c>
      <c r="Q505" s="35"/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/>
      <c r="X505" s="3"/>
      <c r="Y505" s="3">
        <v>0</v>
      </c>
      <c r="Z505" s="3">
        <v>0</v>
      </c>
      <c r="AA505" s="3">
        <v>0</v>
      </c>
      <c r="AB505" s="3"/>
      <c r="AC505" s="36">
        <f t="shared" si="22"/>
        <v>0</v>
      </c>
      <c r="AD505" s="37">
        <f t="shared" si="23"/>
        <v>0</v>
      </c>
      <c r="AE505" s="144"/>
    </row>
    <row r="506" spans="1:31" x14ac:dyDescent="0.25">
      <c r="A506" s="38">
        <v>494</v>
      </c>
      <c r="B506" s="61"/>
      <c r="C506" s="61"/>
      <c r="D506" s="31">
        <v>892301761</v>
      </c>
      <c r="E506" s="31">
        <v>214320443</v>
      </c>
      <c r="F506" s="61" t="s">
        <v>695</v>
      </c>
      <c r="G506" s="33">
        <v>0</v>
      </c>
      <c r="H506" s="33">
        <v>0</v>
      </c>
      <c r="I506" s="3"/>
      <c r="J506" s="3"/>
      <c r="K506" s="3"/>
      <c r="L506" s="3"/>
      <c r="M506" s="3"/>
      <c r="N506" s="3"/>
      <c r="O506" s="3"/>
      <c r="P506" s="34">
        <f t="shared" si="21"/>
        <v>0</v>
      </c>
      <c r="Q506" s="35"/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/>
      <c r="X506" s="3"/>
      <c r="Y506" s="3">
        <v>0</v>
      </c>
      <c r="Z506" s="3">
        <v>0</v>
      </c>
      <c r="AA506" s="3">
        <v>0</v>
      </c>
      <c r="AB506" s="3"/>
      <c r="AC506" s="36">
        <f t="shared" si="22"/>
        <v>0</v>
      </c>
      <c r="AD506" s="37">
        <f t="shared" si="23"/>
        <v>0</v>
      </c>
      <c r="AE506" s="144"/>
    </row>
    <row r="507" spans="1:31" x14ac:dyDescent="0.25">
      <c r="A507" s="29">
        <v>495</v>
      </c>
      <c r="B507" s="61"/>
      <c r="C507" s="61"/>
      <c r="D507" s="31">
        <v>800096610</v>
      </c>
      <c r="E507" s="31">
        <v>211720517</v>
      </c>
      <c r="F507" s="61" t="s">
        <v>696</v>
      </c>
      <c r="G507" s="33">
        <v>0</v>
      </c>
      <c r="H507" s="33">
        <v>0</v>
      </c>
      <c r="I507" s="3"/>
      <c r="J507" s="3"/>
      <c r="K507" s="3"/>
      <c r="L507" s="3"/>
      <c r="M507" s="3"/>
      <c r="N507" s="46"/>
      <c r="O507" s="46"/>
      <c r="P507" s="34">
        <f t="shared" si="21"/>
        <v>0</v>
      </c>
      <c r="Q507" s="35"/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/>
      <c r="X507" s="3"/>
      <c r="Y507" s="3">
        <v>0</v>
      </c>
      <c r="Z507" s="3">
        <v>0</v>
      </c>
      <c r="AA507" s="3">
        <v>0</v>
      </c>
      <c r="AB507" s="3"/>
      <c r="AC507" s="36">
        <f t="shared" si="22"/>
        <v>0</v>
      </c>
      <c r="AD507" s="37">
        <f t="shared" si="23"/>
        <v>0</v>
      </c>
      <c r="AE507" s="144"/>
    </row>
    <row r="508" spans="1:31" x14ac:dyDescent="0.25">
      <c r="A508" s="38">
        <v>496</v>
      </c>
      <c r="B508" s="61"/>
      <c r="C508" s="61"/>
      <c r="D508" s="31">
        <v>800096613</v>
      </c>
      <c r="E508" s="31">
        <v>215020550</v>
      </c>
      <c r="F508" s="61" t="s">
        <v>697</v>
      </c>
      <c r="G508" s="33">
        <v>0</v>
      </c>
      <c r="H508" s="33">
        <v>0</v>
      </c>
      <c r="I508" s="3"/>
      <c r="J508" s="3"/>
      <c r="K508" s="3"/>
      <c r="L508" s="3"/>
      <c r="M508" s="3"/>
      <c r="N508" s="3"/>
      <c r="O508" s="3"/>
      <c r="P508" s="34">
        <f t="shared" si="21"/>
        <v>0</v>
      </c>
      <c r="Q508" s="35"/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/>
      <c r="X508" s="3"/>
      <c r="Y508" s="3">
        <v>0</v>
      </c>
      <c r="Z508" s="3">
        <v>0</v>
      </c>
      <c r="AA508" s="3">
        <v>0</v>
      </c>
      <c r="AB508" s="3"/>
      <c r="AC508" s="36">
        <f t="shared" si="22"/>
        <v>0</v>
      </c>
      <c r="AD508" s="37">
        <f t="shared" si="23"/>
        <v>0</v>
      </c>
      <c r="AE508" s="144"/>
    </row>
    <row r="509" spans="1:31" x14ac:dyDescent="0.25">
      <c r="A509" s="29">
        <v>497</v>
      </c>
      <c r="B509" s="61"/>
      <c r="C509" s="61"/>
      <c r="D509" s="31">
        <v>824001624</v>
      </c>
      <c r="E509" s="31">
        <v>217020570</v>
      </c>
      <c r="F509" s="61" t="s">
        <v>698</v>
      </c>
      <c r="G509" s="33">
        <v>0</v>
      </c>
      <c r="H509" s="33">
        <v>0</v>
      </c>
      <c r="I509" s="3"/>
      <c r="J509" s="3"/>
      <c r="K509" s="3"/>
      <c r="L509" s="3"/>
      <c r="M509" s="3"/>
      <c r="N509" s="3"/>
      <c r="O509" s="3"/>
      <c r="P509" s="34">
        <f t="shared" si="21"/>
        <v>0</v>
      </c>
      <c r="Q509" s="35"/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/>
      <c r="X509" s="62"/>
      <c r="Y509" s="3">
        <v>0</v>
      </c>
      <c r="Z509" s="3">
        <v>0</v>
      </c>
      <c r="AA509" s="3">
        <v>0</v>
      </c>
      <c r="AB509" s="3"/>
      <c r="AC509" s="36">
        <f t="shared" si="22"/>
        <v>0</v>
      </c>
      <c r="AD509" s="37">
        <f t="shared" si="23"/>
        <v>0</v>
      </c>
      <c r="AE509" s="144"/>
    </row>
    <row r="510" spans="1:31" x14ac:dyDescent="0.25">
      <c r="A510" s="38">
        <v>498</v>
      </c>
      <c r="B510" s="61"/>
      <c r="C510" s="61"/>
      <c r="D510" s="31">
        <v>892300123</v>
      </c>
      <c r="E510" s="31">
        <v>211420614</v>
      </c>
      <c r="F510" s="61" t="s">
        <v>699</v>
      </c>
      <c r="G510" s="33">
        <v>0</v>
      </c>
      <c r="H510" s="33">
        <v>0</v>
      </c>
      <c r="I510" s="3"/>
      <c r="J510" s="3"/>
      <c r="K510" s="3"/>
      <c r="L510" s="3"/>
      <c r="M510" s="3"/>
      <c r="N510" s="3"/>
      <c r="O510" s="3"/>
      <c r="P510" s="34">
        <f t="shared" si="21"/>
        <v>0</v>
      </c>
      <c r="Q510" s="35"/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/>
      <c r="X510" s="3"/>
      <c r="Y510" s="3">
        <v>0</v>
      </c>
      <c r="Z510" s="3">
        <v>0</v>
      </c>
      <c r="AA510" s="3">
        <v>0</v>
      </c>
      <c r="AB510" s="3"/>
      <c r="AC510" s="36">
        <f t="shared" si="22"/>
        <v>0</v>
      </c>
      <c r="AD510" s="37">
        <f t="shared" si="23"/>
        <v>0</v>
      </c>
      <c r="AE510" s="144"/>
    </row>
    <row r="511" spans="1:31" x14ac:dyDescent="0.25">
      <c r="A511" s="29">
        <v>499</v>
      </c>
      <c r="B511" s="61"/>
      <c r="C511" s="61"/>
      <c r="D511" s="31">
        <v>800096605</v>
      </c>
      <c r="E511" s="31">
        <v>212120621</v>
      </c>
      <c r="F511" s="61" t="s">
        <v>700</v>
      </c>
      <c r="G511" s="33">
        <v>0</v>
      </c>
      <c r="H511" s="33">
        <v>0</v>
      </c>
      <c r="I511" s="3"/>
      <c r="J511" s="3"/>
      <c r="K511" s="3"/>
      <c r="L511" s="3"/>
      <c r="M511" s="3"/>
      <c r="N511" s="3"/>
      <c r="O511" s="3"/>
      <c r="P511" s="34">
        <f t="shared" si="21"/>
        <v>0</v>
      </c>
      <c r="Q511" s="35"/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/>
      <c r="X511" s="3"/>
      <c r="Y511" s="3">
        <v>0</v>
      </c>
      <c r="Z511" s="3">
        <v>0</v>
      </c>
      <c r="AA511" s="3">
        <v>0</v>
      </c>
      <c r="AB511" s="3"/>
      <c r="AC511" s="36">
        <f t="shared" si="22"/>
        <v>0</v>
      </c>
      <c r="AD511" s="37">
        <f t="shared" si="23"/>
        <v>0</v>
      </c>
      <c r="AE511" s="144"/>
    </row>
    <row r="512" spans="1:31" x14ac:dyDescent="0.25">
      <c r="A512" s="38">
        <v>500</v>
      </c>
      <c r="B512" s="61"/>
      <c r="C512" s="61"/>
      <c r="D512" s="31">
        <v>800096619</v>
      </c>
      <c r="E512" s="31">
        <v>211020710</v>
      </c>
      <c r="F512" s="61" t="s">
        <v>701</v>
      </c>
      <c r="G512" s="33">
        <v>0</v>
      </c>
      <c r="H512" s="33">
        <v>0</v>
      </c>
      <c r="I512" s="3"/>
      <c r="J512" s="3"/>
      <c r="K512" s="3"/>
      <c r="L512" s="3"/>
      <c r="M512" s="3"/>
      <c r="N512" s="3"/>
      <c r="O512" s="3"/>
      <c r="P512" s="34">
        <f t="shared" si="21"/>
        <v>0</v>
      </c>
      <c r="Q512" s="35"/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/>
      <c r="X512" s="3"/>
      <c r="Y512" s="3">
        <v>0</v>
      </c>
      <c r="Z512" s="3">
        <v>0</v>
      </c>
      <c r="AA512" s="3">
        <v>0</v>
      </c>
      <c r="AB512" s="3"/>
      <c r="AC512" s="36">
        <f t="shared" si="22"/>
        <v>0</v>
      </c>
      <c r="AD512" s="37">
        <f t="shared" si="23"/>
        <v>0</v>
      </c>
      <c r="AE512" s="144"/>
    </row>
    <row r="513" spans="1:31" x14ac:dyDescent="0.25">
      <c r="A513" s="29">
        <v>501</v>
      </c>
      <c r="B513" s="61"/>
      <c r="C513" s="61"/>
      <c r="D513" s="31">
        <v>800096623</v>
      </c>
      <c r="E513" s="31">
        <v>215020750</v>
      </c>
      <c r="F513" s="61" t="s">
        <v>702</v>
      </c>
      <c r="G513" s="33">
        <v>0</v>
      </c>
      <c r="H513" s="33">
        <v>0</v>
      </c>
      <c r="I513" s="3"/>
      <c r="J513" s="3"/>
      <c r="K513" s="3"/>
      <c r="L513" s="3"/>
      <c r="M513" s="3"/>
      <c r="N513" s="3"/>
      <c r="O513" s="3"/>
      <c r="P513" s="34">
        <f t="shared" si="21"/>
        <v>0</v>
      </c>
      <c r="Q513" s="35"/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/>
      <c r="X513" s="3"/>
      <c r="Y513" s="3">
        <v>0</v>
      </c>
      <c r="Z513" s="3">
        <v>0</v>
      </c>
      <c r="AA513" s="3">
        <v>0</v>
      </c>
      <c r="AB513" s="3"/>
      <c r="AC513" s="36">
        <f t="shared" si="22"/>
        <v>0</v>
      </c>
      <c r="AD513" s="37">
        <f t="shared" si="23"/>
        <v>0</v>
      </c>
      <c r="AE513" s="144"/>
    </row>
    <row r="514" spans="1:31" x14ac:dyDescent="0.25">
      <c r="A514" s="38">
        <v>502</v>
      </c>
      <c r="B514" s="61"/>
      <c r="C514" s="61"/>
      <c r="D514" s="31">
        <v>892301093</v>
      </c>
      <c r="E514" s="31">
        <v>217020770</v>
      </c>
      <c r="F514" s="61" t="s">
        <v>703</v>
      </c>
      <c r="G514" s="33">
        <v>0</v>
      </c>
      <c r="H514" s="33">
        <v>0</v>
      </c>
      <c r="I514" s="3"/>
      <c r="J514" s="3"/>
      <c r="K514" s="3"/>
      <c r="L514" s="3"/>
      <c r="M514" s="3"/>
      <c r="N514" s="3"/>
      <c r="O514" s="3"/>
      <c r="P514" s="34">
        <f t="shared" si="21"/>
        <v>0</v>
      </c>
      <c r="Q514" s="35"/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/>
      <c r="X514" s="3"/>
      <c r="Y514" s="3">
        <v>0</v>
      </c>
      <c r="Z514" s="3">
        <v>0</v>
      </c>
      <c r="AA514" s="3">
        <v>0</v>
      </c>
      <c r="AB514" s="3"/>
      <c r="AC514" s="36">
        <f t="shared" si="22"/>
        <v>0</v>
      </c>
      <c r="AD514" s="37">
        <f t="shared" si="23"/>
        <v>0</v>
      </c>
      <c r="AE514" s="144"/>
    </row>
    <row r="515" spans="1:31" x14ac:dyDescent="0.25">
      <c r="A515" s="29">
        <v>503</v>
      </c>
      <c r="B515" s="61"/>
      <c r="C515" s="61"/>
      <c r="D515" s="31">
        <v>800096626</v>
      </c>
      <c r="E515" s="31">
        <v>218720787</v>
      </c>
      <c r="F515" s="61" t="s">
        <v>704</v>
      </c>
      <c r="G515" s="33">
        <v>0</v>
      </c>
      <c r="H515" s="33">
        <v>0</v>
      </c>
      <c r="I515" s="3"/>
      <c r="J515" s="3"/>
      <c r="K515" s="3"/>
      <c r="L515" s="3"/>
      <c r="M515" s="3"/>
      <c r="N515" s="3"/>
      <c r="O515" s="3"/>
      <c r="P515" s="34">
        <f t="shared" si="21"/>
        <v>0</v>
      </c>
      <c r="Q515" s="35"/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/>
      <c r="X515" s="3"/>
      <c r="Y515" s="3">
        <v>0</v>
      </c>
      <c r="Z515" s="3">
        <v>0</v>
      </c>
      <c r="AA515" s="3">
        <v>0</v>
      </c>
      <c r="AB515" s="3"/>
      <c r="AC515" s="36">
        <f t="shared" si="22"/>
        <v>0</v>
      </c>
      <c r="AD515" s="37">
        <f t="shared" si="23"/>
        <v>0</v>
      </c>
      <c r="AE515" s="144"/>
    </row>
    <row r="516" spans="1:31" x14ac:dyDescent="0.25">
      <c r="A516" s="38">
        <v>504</v>
      </c>
      <c r="B516" s="61"/>
      <c r="C516" s="61"/>
      <c r="D516" s="31">
        <v>800096737</v>
      </c>
      <c r="E516" s="31">
        <v>216823068</v>
      </c>
      <c r="F516" s="61" t="s">
        <v>705</v>
      </c>
      <c r="G516" s="33">
        <v>0</v>
      </c>
      <c r="H516" s="33">
        <v>0</v>
      </c>
      <c r="I516" s="3"/>
      <c r="J516" s="3"/>
      <c r="K516" s="3"/>
      <c r="L516" s="3"/>
      <c r="M516" s="3"/>
      <c r="N516" s="3"/>
      <c r="O516" s="3"/>
      <c r="P516" s="34">
        <f t="shared" si="21"/>
        <v>0</v>
      </c>
      <c r="Q516" s="35"/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/>
      <c r="X516" s="3"/>
      <c r="Y516" s="3">
        <v>0</v>
      </c>
      <c r="Z516" s="3">
        <v>0</v>
      </c>
      <c r="AA516" s="3">
        <v>0</v>
      </c>
      <c r="AB516" s="3"/>
      <c r="AC516" s="36">
        <f t="shared" si="22"/>
        <v>0</v>
      </c>
      <c r="AD516" s="37">
        <f t="shared" si="23"/>
        <v>0</v>
      </c>
      <c r="AE516" s="144"/>
    </row>
    <row r="517" spans="1:31" x14ac:dyDescent="0.25">
      <c r="A517" s="29">
        <v>505</v>
      </c>
      <c r="B517" s="61"/>
      <c r="C517" s="61"/>
      <c r="D517" s="31">
        <v>800096739</v>
      </c>
      <c r="E517" s="31">
        <v>217923079</v>
      </c>
      <c r="F517" s="61" t="s">
        <v>495</v>
      </c>
      <c r="G517" s="33">
        <v>0</v>
      </c>
      <c r="H517" s="33">
        <v>0</v>
      </c>
      <c r="I517" s="3"/>
      <c r="J517" s="3"/>
      <c r="K517" s="3"/>
      <c r="L517" s="3"/>
      <c r="M517" s="3"/>
      <c r="N517" s="3"/>
      <c r="O517" s="3"/>
      <c r="P517" s="34">
        <f t="shared" si="21"/>
        <v>0</v>
      </c>
      <c r="Q517" s="35"/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/>
      <c r="X517" s="3"/>
      <c r="Y517" s="3">
        <v>0</v>
      </c>
      <c r="Z517" s="3">
        <v>0</v>
      </c>
      <c r="AA517" s="3">
        <v>0</v>
      </c>
      <c r="AB517" s="3"/>
      <c r="AC517" s="36">
        <f t="shared" si="22"/>
        <v>0</v>
      </c>
      <c r="AD517" s="37">
        <f t="shared" si="23"/>
        <v>0</v>
      </c>
      <c r="AE517" s="144"/>
    </row>
    <row r="518" spans="1:31" x14ac:dyDescent="0.25">
      <c r="A518" s="38">
        <v>506</v>
      </c>
      <c r="B518" s="61"/>
      <c r="C518" s="61"/>
      <c r="D518" s="31">
        <v>800096740</v>
      </c>
      <c r="E518" s="31">
        <v>219023090</v>
      </c>
      <c r="F518" s="61" t="s">
        <v>706</v>
      </c>
      <c r="G518" s="33">
        <v>0</v>
      </c>
      <c r="H518" s="33">
        <v>0</v>
      </c>
      <c r="I518" s="3"/>
      <c r="J518" s="3"/>
      <c r="K518" s="3"/>
      <c r="L518" s="3"/>
      <c r="M518" s="3"/>
      <c r="N518" s="3"/>
      <c r="O518" s="3"/>
      <c r="P518" s="34">
        <f t="shared" si="21"/>
        <v>0</v>
      </c>
      <c r="Q518" s="35"/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/>
      <c r="X518" s="3"/>
      <c r="Y518" s="3">
        <v>0</v>
      </c>
      <c r="Z518" s="3">
        <v>0</v>
      </c>
      <c r="AA518" s="3">
        <v>0</v>
      </c>
      <c r="AB518" s="3"/>
      <c r="AC518" s="36">
        <f t="shared" si="22"/>
        <v>0</v>
      </c>
      <c r="AD518" s="37">
        <f t="shared" si="23"/>
        <v>0</v>
      </c>
      <c r="AE518" s="144"/>
    </row>
    <row r="519" spans="1:31" x14ac:dyDescent="0.25">
      <c r="A519" s="29">
        <v>507</v>
      </c>
      <c r="B519" s="61"/>
      <c r="C519" s="61"/>
      <c r="D519" s="31">
        <v>800096744</v>
      </c>
      <c r="E519" s="31">
        <v>216223162</v>
      </c>
      <c r="F519" s="61" t="s">
        <v>707</v>
      </c>
      <c r="G519" s="33">
        <v>0</v>
      </c>
      <c r="H519" s="33">
        <v>0</v>
      </c>
      <c r="I519" s="3"/>
      <c r="J519" s="3"/>
      <c r="K519" s="3"/>
      <c r="L519" s="3"/>
      <c r="M519" s="3"/>
      <c r="N519" s="3"/>
      <c r="O519" s="3"/>
      <c r="P519" s="34">
        <f t="shared" si="21"/>
        <v>0</v>
      </c>
      <c r="Q519" s="35"/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/>
      <c r="X519" s="3"/>
      <c r="Y519" s="3">
        <v>0</v>
      </c>
      <c r="Z519" s="3">
        <v>0</v>
      </c>
      <c r="AA519" s="3">
        <v>0</v>
      </c>
      <c r="AB519" s="3"/>
      <c r="AC519" s="36">
        <f t="shared" si="22"/>
        <v>0</v>
      </c>
      <c r="AD519" s="37">
        <f t="shared" si="23"/>
        <v>0</v>
      </c>
      <c r="AE519" s="144"/>
    </row>
    <row r="520" spans="1:31" x14ac:dyDescent="0.25">
      <c r="A520" s="38">
        <v>508</v>
      </c>
      <c r="B520" s="61"/>
      <c r="C520" s="61"/>
      <c r="D520" s="31">
        <v>800096750</v>
      </c>
      <c r="E520" s="31">
        <v>216823168</v>
      </c>
      <c r="F520" s="61" t="s">
        <v>708</v>
      </c>
      <c r="G520" s="33">
        <v>0</v>
      </c>
      <c r="H520" s="33">
        <v>0</v>
      </c>
      <c r="I520" s="3"/>
      <c r="J520" s="3"/>
      <c r="K520" s="3"/>
      <c r="L520" s="3"/>
      <c r="M520" s="3"/>
      <c r="N520" s="3"/>
      <c r="O520" s="3"/>
      <c r="P520" s="34">
        <f t="shared" si="21"/>
        <v>0</v>
      </c>
      <c r="Q520" s="35"/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/>
      <c r="X520" s="3"/>
      <c r="Y520" s="3">
        <v>0</v>
      </c>
      <c r="Z520" s="3">
        <v>0</v>
      </c>
      <c r="AA520" s="3">
        <v>0</v>
      </c>
      <c r="AB520" s="3"/>
      <c r="AC520" s="36">
        <f t="shared" si="22"/>
        <v>0</v>
      </c>
      <c r="AD520" s="37">
        <f t="shared" si="23"/>
        <v>0</v>
      </c>
      <c r="AE520" s="144"/>
    </row>
    <row r="521" spans="1:31" x14ac:dyDescent="0.25">
      <c r="A521" s="29">
        <v>509</v>
      </c>
      <c r="B521" s="61"/>
      <c r="C521" s="61"/>
      <c r="D521" s="31">
        <v>800096753</v>
      </c>
      <c r="E521" s="31">
        <v>218223182</v>
      </c>
      <c r="F521" s="61" t="s">
        <v>709</v>
      </c>
      <c r="G521" s="33">
        <v>0</v>
      </c>
      <c r="H521" s="33">
        <v>0</v>
      </c>
      <c r="I521" s="3"/>
      <c r="J521" s="3"/>
      <c r="K521" s="3"/>
      <c r="L521" s="3"/>
      <c r="M521" s="3"/>
      <c r="N521" s="3"/>
      <c r="O521" s="3"/>
      <c r="P521" s="34">
        <f t="shared" si="21"/>
        <v>0</v>
      </c>
      <c r="Q521" s="35"/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/>
      <c r="X521" s="3"/>
      <c r="Y521" s="3">
        <v>0</v>
      </c>
      <c r="Z521" s="3">
        <v>0</v>
      </c>
      <c r="AA521" s="3">
        <v>0</v>
      </c>
      <c r="AB521" s="3"/>
      <c r="AC521" s="36">
        <f t="shared" si="22"/>
        <v>0</v>
      </c>
      <c r="AD521" s="37">
        <f t="shared" si="23"/>
        <v>0</v>
      </c>
      <c r="AE521" s="144"/>
    </row>
    <row r="522" spans="1:31" x14ac:dyDescent="0.25">
      <c r="A522" s="38">
        <v>510</v>
      </c>
      <c r="B522" s="61"/>
      <c r="C522" s="61"/>
      <c r="D522" s="31">
        <v>800096746</v>
      </c>
      <c r="E522" s="31">
        <v>218923189</v>
      </c>
      <c r="F522" s="61" t="s">
        <v>710</v>
      </c>
      <c r="G522" s="33">
        <v>0</v>
      </c>
      <c r="H522" s="33">
        <v>0</v>
      </c>
      <c r="I522" s="3"/>
      <c r="J522" s="3"/>
      <c r="K522" s="3"/>
      <c r="L522" s="3"/>
      <c r="M522" s="3"/>
      <c r="N522" s="3"/>
      <c r="O522" s="3"/>
      <c r="P522" s="34">
        <f t="shared" si="21"/>
        <v>0</v>
      </c>
      <c r="Q522" s="35"/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/>
      <c r="X522" s="3"/>
      <c r="Y522" s="3">
        <v>0</v>
      </c>
      <c r="Z522" s="3">
        <v>0</v>
      </c>
      <c r="AA522" s="3">
        <v>0</v>
      </c>
      <c r="AB522" s="3"/>
      <c r="AC522" s="36">
        <f t="shared" si="22"/>
        <v>0</v>
      </c>
      <c r="AD522" s="37">
        <f t="shared" si="23"/>
        <v>0</v>
      </c>
      <c r="AE522" s="144"/>
    </row>
    <row r="523" spans="1:31" x14ac:dyDescent="0.25">
      <c r="A523" s="29">
        <v>511</v>
      </c>
      <c r="B523" s="61"/>
      <c r="C523" s="61"/>
      <c r="D523" s="31">
        <v>812001675</v>
      </c>
      <c r="E523" s="31">
        <v>210023300</v>
      </c>
      <c r="F523" s="61" t="s">
        <v>711</v>
      </c>
      <c r="G523" s="33">
        <v>0</v>
      </c>
      <c r="H523" s="33">
        <v>0</v>
      </c>
      <c r="I523" s="3"/>
      <c r="J523" s="3"/>
      <c r="K523" s="3"/>
      <c r="L523" s="3"/>
      <c r="M523" s="3"/>
      <c r="N523" s="3"/>
      <c r="O523" s="3"/>
      <c r="P523" s="34">
        <f t="shared" si="21"/>
        <v>0</v>
      </c>
      <c r="Q523" s="35"/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/>
      <c r="X523" s="3"/>
      <c r="Y523" s="3">
        <v>0</v>
      </c>
      <c r="Z523" s="3">
        <v>0</v>
      </c>
      <c r="AA523" s="3">
        <v>0</v>
      </c>
      <c r="AB523" s="3"/>
      <c r="AC523" s="36">
        <f t="shared" si="22"/>
        <v>0</v>
      </c>
      <c r="AD523" s="37">
        <f t="shared" si="23"/>
        <v>0</v>
      </c>
      <c r="AE523" s="144"/>
    </row>
    <row r="524" spans="1:31" x14ac:dyDescent="0.25">
      <c r="A524" s="38">
        <v>512</v>
      </c>
      <c r="B524" s="61"/>
      <c r="C524" s="61"/>
      <c r="D524" s="31">
        <v>812001681</v>
      </c>
      <c r="E524" s="31">
        <v>215023350</v>
      </c>
      <c r="F524" s="61" t="s">
        <v>712</v>
      </c>
      <c r="G524" s="33">
        <v>0</v>
      </c>
      <c r="H524" s="33">
        <v>0</v>
      </c>
      <c r="I524" s="3"/>
      <c r="J524" s="3"/>
      <c r="K524" s="3"/>
      <c r="L524" s="3"/>
      <c r="M524" s="3"/>
      <c r="N524" s="3"/>
      <c r="O524" s="3"/>
      <c r="P524" s="34">
        <f t="shared" si="21"/>
        <v>0</v>
      </c>
      <c r="Q524" s="35"/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/>
      <c r="X524" s="3"/>
      <c r="Y524" s="3">
        <v>0</v>
      </c>
      <c r="Z524" s="3">
        <v>0</v>
      </c>
      <c r="AA524" s="3">
        <v>0</v>
      </c>
      <c r="AB524" s="3"/>
      <c r="AC524" s="36">
        <f t="shared" si="22"/>
        <v>0</v>
      </c>
      <c r="AD524" s="37">
        <f t="shared" si="23"/>
        <v>0</v>
      </c>
      <c r="AE524" s="144"/>
    </row>
    <row r="525" spans="1:31" x14ac:dyDescent="0.25">
      <c r="A525" s="29">
        <v>513</v>
      </c>
      <c r="B525" s="61"/>
      <c r="C525" s="61"/>
      <c r="D525" s="31">
        <v>800096761</v>
      </c>
      <c r="E525" s="31">
        <v>211923419</v>
      </c>
      <c r="F525" s="61" t="s">
        <v>713</v>
      </c>
      <c r="G525" s="33">
        <v>0</v>
      </c>
      <c r="H525" s="33">
        <v>0</v>
      </c>
      <c r="I525" s="3"/>
      <c r="J525" s="3"/>
      <c r="K525" s="3"/>
      <c r="L525" s="3"/>
      <c r="M525" s="3"/>
      <c r="N525" s="3"/>
      <c r="O525" s="3"/>
      <c r="P525" s="34">
        <f t="shared" si="21"/>
        <v>0</v>
      </c>
      <c r="Q525" s="35"/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/>
      <c r="X525" s="3"/>
      <c r="Y525" s="3">
        <v>0</v>
      </c>
      <c r="Z525" s="3">
        <v>0</v>
      </c>
      <c r="AA525" s="3">
        <v>0</v>
      </c>
      <c r="AB525" s="3"/>
      <c r="AC525" s="36">
        <f t="shared" si="22"/>
        <v>0</v>
      </c>
      <c r="AD525" s="37">
        <f t="shared" si="23"/>
        <v>0</v>
      </c>
      <c r="AE525" s="144"/>
    </row>
    <row r="526" spans="1:31" x14ac:dyDescent="0.25">
      <c r="A526" s="38">
        <v>514</v>
      </c>
      <c r="B526" s="61"/>
      <c r="C526" s="61"/>
      <c r="D526" s="31">
        <v>800096762</v>
      </c>
      <c r="E526" s="31">
        <v>216423464</v>
      </c>
      <c r="F526" s="61" t="s">
        <v>714</v>
      </c>
      <c r="G526" s="33">
        <v>0</v>
      </c>
      <c r="H526" s="33">
        <v>0</v>
      </c>
      <c r="I526" s="3"/>
      <c r="J526" s="3"/>
      <c r="K526" s="3"/>
      <c r="L526" s="3"/>
      <c r="M526" s="3"/>
      <c r="N526" s="3"/>
      <c r="O526" s="3"/>
      <c r="P526" s="34">
        <f t="shared" ref="P526:P589" si="24">SUM(G526:N526)</f>
        <v>0</v>
      </c>
      <c r="Q526" s="35"/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/>
      <c r="X526" s="3"/>
      <c r="Y526" s="3">
        <v>0</v>
      </c>
      <c r="Z526" s="3">
        <v>0</v>
      </c>
      <c r="AA526" s="3">
        <v>0</v>
      </c>
      <c r="AB526" s="3"/>
      <c r="AC526" s="36">
        <f t="shared" ref="AC526:AC589" si="25">SUM(R526:AA526)</f>
        <v>0</v>
      </c>
      <c r="AD526" s="37">
        <f t="shared" si="23"/>
        <v>0</v>
      </c>
      <c r="AE526" s="144"/>
    </row>
    <row r="527" spans="1:31" x14ac:dyDescent="0.25">
      <c r="A527" s="29">
        <v>515</v>
      </c>
      <c r="B527" s="61"/>
      <c r="C527" s="61"/>
      <c r="D527" s="31">
        <v>800096763</v>
      </c>
      <c r="E527" s="31">
        <v>216623466</v>
      </c>
      <c r="F527" s="61" t="s">
        <v>715</v>
      </c>
      <c r="G527" s="33">
        <v>0</v>
      </c>
      <c r="H527" s="33">
        <v>0</v>
      </c>
      <c r="I527" s="3"/>
      <c r="J527" s="3"/>
      <c r="K527" s="3"/>
      <c r="L527" s="3"/>
      <c r="M527" s="3"/>
      <c r="N527" s="3"/>
      <c r="O527" s="3"/>
      <c r="P527" s="34">
        <f t="shared" si="24"/>
        <v>0</v>
      </c>
      <c r="Q527" s="35"/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/>
      <c r="X527" s="3"/>
      <c r="Y527" s="3">
        <v>0</v>
      </c>
      <c r="Z527" s="3">
        <v>0</v>
      </c>
      <c r="AA527" s="3">
        <v>0</v>
      </c>
      <c r="AB527" s="3"/>
      <c r="AC527" s="36">
        <f t="shared" si="25"/>
        <v>0</v>
      </c>
      <c r="AD527" s="37">
        <f t="shared" ref="AD527:AD590" si="26">+P527-Q527+AB527-AC527</f>
        <v>0</v>
      </c>
      <c r="AE527" s="144"/>
    </row>
    <row r="528" spans="1:31" x14ac:dyDescent="0.25">
      <c r="A528" s="38">
        <v>516</v>
      </c>
      <c r="B528" s="61"/>
      <c r="C528" s="61"/>
      <c r="D528" s="31">
        <v>800065474</v>
      </c>
      <c r="E528" s="31">
        <v>210023500</v>
      </c>
      <c r="F528" s="61" t="s">
        <v>716</v>
      </c>
      <c r="G528" s="33">
        <v>0</v>
      </c>
      <c r="H528" s="33">
        <v>0</v>
      </c>
      <c r="I528" s="3"/>
      <c r="J528" s="3"/>
      <c r="K528" s="3"/>
      <c r="L528" s="3"/>
      <c r="M528" s="3"/>
      <c r="N528" s="3"/>
      <c r="O528" s="3"/>
      <c r="P528" s="34">
        <f t="shared" si="24"/>
        <v>0</v>
      </c>
      <c r="Q528" s="35"/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/>
      <c r="X528" s="3"/>
      <c r="Y528" s="3">
        <v>0</v>
      </c>
      <c r="Z528" s="3">
        <v>0</v>
      </c>
      <c r="AA528" s="3">
        <v>0</v>
      </c>
      <c r="AB528" s="3"/>
      <c r="AC528" s="36">
        <f t="shared" si="25"/>
        <v>0</v>
      </c>
      <c r="AD528" s="37">
        <f t="shared" si="26"/>
        <v>0</v>
      </c>
      <c r="AE528" s="144"/>
    </row>
    <row r="529" spans="1:31" x14ac:dyDescent="0.25">
      <c r="A529" s="29">
        <v>517</v>
      </c>
      <c r="B529" s="61"/>
      <c r="C529" s="61"/>
      <c r="D529" s="31">
        <v>800096765</v>
      </c>
      <c r="E529" s="31">
        <v>215523555</v>
      </c>
      <c r="F529" s="61" t="s">
        <v>717</v>
      </c>
      <c r="G529" s="33">
        <v>0</v>
      </c>
      <c r="H529" s="33">
        <v>0</v>
      </c>
      <c r="I529" s="3"/>
      <c r="J529" s="3"/>
      <c r="K529" s="3"/>
      <c r="L529" s="3"/>
      <c r="M529" s="3"/>
      <c r="N529" s="3"/>
      <c r="O529" s="3"/>
      <c r="P529" s="34">
        <f t="shared" si="24"/>
        <v>0</v>
      </c>
      <c r="Q529" s="35"/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/>
      <c r="X529" s="3"/>
      <c r="Y529" s="3">
        <v>0</v>
      </c>
      <c r="Z529" s="3">
        <v>0</v>
      </c>
      <c r="AA529" s="3">
        <v>0</v>
      </c>
      <c r="AB529" s="3"/>
      <c r="AC529" s="36">
        <f t="shared" si="25"/>
        <v>0</v>
      </c>
      <c r="AD529" s="37">
        <f t="shared" si="26"/>
        <v>0</v>
      </c>
      <c r="AE529" s="144"/>
    </row>
    <row r="530" spans="1:31" x14ac:dyDescent="0.25">
      <c r="A530" s="38">
        <v>518</v>
      </c>
      <c r="B530" s="61"/>
      <c r="C530" s="61"/>
      <c r="D530" s="31">
        <v>800096766</v>
      </c>
      <c r="E530" s="31">
        <v>217023570</v>
      </c>
      <c r="F530" s="61" t="s">
        <v>718</v>
      </c>
      <c r="G530" s="33">
        <v>0</v>
      </c>
      <c r="H530" s="33">
        <v>0</v>
      </c>
      <c r="I530" s="3"/>
      <c r="J530" s="3"/>
      <c r="K530" s="3"/>
      <c r="L530" s="3"/>
      <c r="M530" s="3"/>
      <c r="N530" s="3"/>
      <c r="O530" s="3"/>
      <c r="P530" s="34">
        <f t="shared" si="24"/>
        <v>0</v>
      </c>
      <c r="Q530" s="35"/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/>
      <c r="X530" s="3"/>
      <c r="Y530" s="3">
        <v>0</v>
      </c>
      <c r="Z530" s="3">
        <v>0</v>
      </c>
      <c r="AA530" s="3">
        <v>0</v>
      </c>
      <c r="AB530" s="3"/>
      <c r="AC530" s="36">
        <f t="shared" si="25"/>
        <v>0</v>
      </c>
      <c r="AD530" s="37">
        <f t="shared" si="26"/>
        <v>0</v>
      </c>
      <c r="AE530" s="144"/>
    </row>
    <row r="531" spans="1:31" x14ac:dyDescent="0.25">
      <c r="A531" s="29">
        <v>519</v>
      </c>
      <c r="B531" s="61"/>
      <c r="C531" s="61"/>
      <c r="D531" s="31">
        <v>800096770</v>
      </c>
      <c r="E531" s="31">
        <v>217423574</v>
      </c>
      <c r="F531" s="61" t="s">
        <v>719</v>
      </c>
      <c r="G531" s="33">
        <v>0</v>
      </c>
      <c r="H531" s="33">
        <v>0</v>
      </c>
      <c r="I531" s="3"/>
      <c r="J531" s="3"/>
      <c r="K531" s="3"/>
      <c r="L531" s="3"/>
      <c r="M531" s="3"/>
      <c r="N531" s="3"/>
      <c r="O531" s="3"/>
      <c r="P531" s="34">
        <f t="shared" si="24"/>
        <v>0</v>
      </c>
      <c r="Q531" s="35"/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/>
      <c r="X531" s="3"/>
      <c r="Y531" s="3">
        <v>0</v>
      </c>
      <c r="Z531" s="3">
        <v>0</v>
      </c>
      <c r="AA531" s="3">
        <v>0</v>
      </c>
      <c r="AB531" s="3"/>
      <c r="AC531" s="36">
        <f t="shared" si="25"/>
        <v>0</v>
      </c>
      <c r="AD531" s="37">
        <f t="shared" si="26"/>
        <v>0</v>
      </c>
      <c r="AE531" s="144"/>
    </row>
    <row r="532" spans="1:31" x14ac:dyDescent="0.25">
      <c r="A532" s="38">
        <v>520</v>
      </c>
      <c r="B532" s="61"/>
      <c r="C532" s="61"/>
      <c r="D532" s="31">
        <v>800096772</v>
      </c>
      <c r="E532" s="31">
        <v>218023580</v>
      </c>
      <c r="F532" s="61" t="s">
        <v>720</v>
      </c>
      <c r="G532" s="33">
        <v>0</v>
      </c>
      <c r="H532" s="33">
        <v>0</v>
      </c>
      <c r="I532" s="3"/>
      <c r="J532" s="3"/>
      <c r="K532" s="3"/>
      <c r="L532" s="3"/>
      <c r="M532" s="3"/>
      <c r="N532" s="3"/>
      <c r="O532" s="3"/>
      <c r="P532" s="34">
        <f t="shared" si="24"/>
        <v>0</v>
      </c>
      <c r="Q532" s="35"/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/>
      <c r="X532" s="3"/>
      <c r="Y532" s="3">
        <v>0</v>
      </c>
      <c r="Z532" s="3">
        <v>0</v>
      </c>
      <c r="AA532" s="3">
        <v>0</v>
      </c>
      <c r="AB532" s="3"/>
      <c r="AC532" s="36">
        <f t="shared" si="25"/>
        <v>0</v>
      </c>
      <c r="AD532" s="37">
        <f t="shared" si="26"/>
        <v>0</v>
      </c>
      <c r="AE532" s="144"/>
    </row>
    <row r="533" spans="1:31" x14ac:dyDescent="0.25">
      <c r="A533" s="29">
        <v>521</v>
      </c>
      <c r="B533" s="61"/>
      <c r="C533" s="61"/>
      <c r="D533" s="31">
        <v>800079162</v>
      </c>
      <c r="E533" s="31">
        <v>218623586</v>
      </c>
      <c r="F533" s="61" t="s">
        <v>721</v>
      </c>
      <c r="G533" s="33">
        <v>0</v>
      </c>
      <c r="H533" s="33">
        <v>0</v>
      </c>
      <c r="I533" s="3"/>
      <c r="J533" s="3"/>
      <c r="K533" s="3"/>
      <c r="L533" s="3"/>
      <c r="M533" s="3"/>
      <c r="N533" s="3"/>
      <c r="O533" s="3"/>
      <c r="P533" s="34">
        <f t="shared" si="24"/>
        <v>0</v>
      </c>
      <c r="Q533" s="35"/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/>
      <c r="X533" s="3"/>
      <c r="Y533" s="3">
        <v>0</v>
      </c>
      <c r="Z533" s="3">
        <v>0</v>
      </c>
      <c r="AA533" s="3">
        <v>0</v>
      </c>
      <c r="AB533" s="3"/>
      <c r="AC533" s="36">
        <f t="shared" si="25"/>
        <v>0</v>
      </c>
      <c r="AD533" s="37">
        <f t="shared" si="26"/>
        <v>0</v>
      </c>
      <c r="AE533" s="144"/>
    </row>
    <row r="534" spans="1:31" x14ac:dyDescent="0.25">
      <c r="A534" s="38">
        <v>522</v>
      </c>
      <c r="B534" s="61"/>
      <c r="C534" s="61"/>
      <c r="D534" s="31">
        <v>800075231</v>
      </c>
      <c r="E534" s="31">
        <v>217023670</v>
      </c>
      <c r="F534" s="61" t="s">
        <v>722</v>
      </c>
      <c r="G534" s="33">
        <v>0</v>
      </c>
      <c r="H534" s="33">
        <v>0</v>
      </c>
      <c r="I534" s="3"/>
      <c r="J534" s="3"/>
      <c r="K534" s="3"/>
      <c r="L534" s="3"/>
      <c r="M534" s="3"/>
      <c r="N534" s="3"/>
      <c r="O534" s="3"/>
      <c r="P534" s="34">
        <f t="shared" si="24"/>
        <v>0</v>
      </c>
      <c r="Q534" s="35"/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/>
      <c r="X534" s="3"/>
      <c r="Y534" s="3">
        <v>0</v>
      </c>
      <c r="Z534" s="3">
        <v>0</v>
      </c>
      <c r="AA534" s="3">
        <v>0</v>
      </c>
      <c r="AB534" s="3"/>
      <c r="AC534" s="36">
        <f t="shared" si="25"/>
        <v>0</v>
      </c>
      <c r="AD534" s="37">
        <f t="shared" si="26"/>
        <v>0</v>
      </c>
      <c r="AE534" s="144"/>
    </row>
    <row r="535" spans="1:31" x14ac:dyDescent="0.25">
      <c r="A535" s="29">
        <v>523</v>
      </c>
      <c r="B535" s="61"/>
      <c r="C535" s="61"/>
      <c r="D535" s="31">
        <v>800096781</v>
      </c>
      <c r="E535" s="31">
        <v>217223672</v>
      </c>
      <c r="F535" s="61" t="s">
        <v>723</v>
      </c>
      <c r="G535" s="33">
        <v>0</v>
      </c>
      <c r="H535" s="33">
        <v>0</v>
      </c>
      <c r="I535" s="3"/>
      <c r="J535" s="3"/>
      <c r="K535" s="3"/>
      <c r="L535" s="3"/>
      <c r="M535" s="3"/>
      <c r="N535" s="3"/>
      <c r="O535" s="3"/>
      <c r="P535" s="34">
        <f t="shared" si="24"/>
        <v>0</v>
      </c>
      <c r="Q535" s="35"/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/>
      <c r="X535" s="3"/>
      <c r="Y535" s="3">
        <v>0</v>
      </c>
      <c r="Z535" s="3">
        <v>0</v>
      </c>
      <c r="AA535" s="3">
        <v>0</v>
      </c>
      <c r="AB535" s="3"/>
      <c r="AC535" s="36">
        <f t="shared" si="25"/>
        <v>0</v>
      </c>
      <c r="AD535" s="37">
        <f t="shared" si="26"/>
        <v>0</v>
      </c>
      <c r="AE535" s="144"/>
    </row>
    <row r="536" spans="1:31" x14ac:dyDescent="0.25">
      <c r="A536" s="38">
        <v>524</v>
      </c>
      <c r="B536" s="61"/>
      <c r="C536" s="61"/>
      <c r="D536" s="31">
        <v>800096804</v>
      </c>
      <c r="E536" s="31">
        <v>217523675</v>
      </c>
      <c r="F536" s="61" t="s">
        <v>724</v>
      </c>
      <c r="G536" s="33">
        <v>0</v>
      </c>
      <c r="H536" s="33">
        <v>0</v>
      </c>
      <c r="I536" s="3"/>
      <c r="J536" s="3"/>
      <c r="K536" s="3"/>
      <c r="L536" s="3"/>
      <c r="M536" s="3"/>
      <c r="N536" s="3"/>
      <c r="O536" s="3"/>
      <c r="P536" s="34">
        <f t="shared" si="24"/>
        <v>0</v>
      </c>
      <c r="Q536" s="35"/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/>
      <c r="X536" s="3"/>
      <c r="Y536" s="3">
        <v>0</v>
      </c>
      <c r="Z536" s="3">
        <v>0</v>
      </c>
      <c r="AA536" s="3">
        <v>0</v>
      </c>
      <c r="AB536" s="3"/>
      <c r="AC536" s="36">
        <f t="shared" si="25"/>
        <v>0</v>
      </c>
      <c r="AD536" s="37">
        <f t="shared" si="26"/>
        <v>0</v>
      </c>
      <c r="AE536" s="144"/>
    </row>
    <row r="537" spans="1:31" x14ac:dyDescent="0.25">
      <c r="A537" s="29">
        <v>525</v>
      </c>
      <c r="B537" s="61"/>
      <c r="C537" s="61"/>
      <c r="D537" s="31">
        <v>800075537</v>
      </c>
      <c r="E537" s="31">
        <v>217823678</v>
      </c>
      <c r="F537" s="61" t="s">
        <v>389</v>
      </c>
      <c r="G537" s="33">
        <v>0</v>
      </c>
      <c r="H537" s="33">
        <v>0</v>
      </c>
      <c r="I537" s="3"/>
      <c r="J537" s="3"/>
      <c r="K537" s="3"/>
      <c r="L537" s="3"/>
      <c r="M537" s="3"/>
      <c r="N537" s="3"/>
      <c r="O537" s="3"/>
      <c r="P537" s="34">
        <f t="shared" si="24"/>
        <v>0</v>
      </c>
      <c r="Q537" s="35"/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/>
      <c r="X537" s="3"/>
      <c r="Y537" s="3">
        <v>0</v>
      </c>
      <c r="Z537" s="3">
        <v>0</v>
      </c>
      <c r="AA537" s="3">
        <v>0</v>
      </c>
      <c r="AB537" s="3"/>
      <c r="AC537" s="36">
        <f t="shared" si="25"/>
        <v>0</v>
      </c>
      <c r="AD537" s="37">
        <f t="shared" si="26"/>
        <v>0</v>
      </c>
      <c r="AE537" s="144"/>
    </row>
    <row r="538" spans="1:31" x14ac:dyDescent="0.25">
      <c r="A538" s="38">
        <v>526</v>
      </c>
      <c r="B538" s="61"/>
      <c r="C538" s="61"/>
      <c r="D538" s="31">
        <v>900220061</v>
      </c>
      <c r="E538" s="31">
        <v>923271475</v>
      </c>
      <c r="F538" s="61" t="s">
        <v>725</v>
      </c>
      <c r="G538" s="33">
        <v>0</v>
      </c>
      <c r="H538" s="33">
        <v>0</v>
      </c>
      <c r="I538" s="3"/>
      <c r="J538" s="3"/>
      <c r="K538" s="3"/>
      <c r="L538" s="3"/>
      <c r="M538" s="3"/>
      <c r="N538" s="3"/>
      <c r="O538" s="3"/>
      <c r="P538" s="34">
        <f t="shared" si="24"/>
        <v>0</v>
      </c>
      <c r="Q538" s="35"/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/>
      <c r="X538" s="3"/>
      <c r="Y538" s="3">
        <v>0</v>
      </c>
      <c r="Z538" s="3">
        <v>0</v>
      </c>
      <c r="AA538" s="3">
        <v>0</v>
      </c>
      <c r="AB538" s="3"/>
      <c r="AC538" s="36">
        <f t="shared" si="25"/>
        <v>0</v>
      </c>
      <c r="AD538" s="37">
        <f t="shared" si="26"/>
        <v>0</v>
      </c>
      <c r="AE538" s="144"/>
    </row>
    <row r="539" spans="1:31" x14ac:dyDescent="0.25">
      <c r="A539" s="29">
        <v>527</v>
      </c>
      <c r="B539" s="61"/>
      <c r="C539" s="61"/>
      <c r="D539" s="31">
        <v>800096805</v>
      </c>
      <c r="E539" s="31">
        <v>218623686</v>
      </c>
      <c r="F539" s="61" t="s">
        <v>726</v>
      </c>
      <c r="G539" s="33">
        <v>0</v>
      </c>
      <c r="H539" s="33">
        <v>0</v>
      </c>
      <c r="I539" s="3"/>
      <c r="J539" s="3"/>
      <c r="K539" s="3"/>
      <c r="L539" s="3"/>
      <c r="M539" s="3"/>
      <c r="N539" s="3"/>
      <c r="O539" s="3"/>
      <c r="P539" s="34">
        <f t="shared" si="24"/>
        <v>0</v>
      </c>
      <c r="Q539" s="35"/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/>
      <c r="X539" s="3"/>
      <c r="Y539" s="3">
        <v>0</v>
      </c>
      <c r="Z539" s="3">
        <v>0</v>
      </c>
      <c r="AA539" s="3">
        <v>0</v>
      </c>
      <c r="AB539" s="3"/>
      <c r="AC539" s="36">
        <f t="shared" si="25"/>
        <v>0</v>
      </c>
      <c r="AD539" s="37">
        <f t="shared" si="26"/>
        <v>0</v>
      </c>
      <c r="AE539" s="144"/>
    </row>
    <row r="540" spans="1:31" x14ac:dyDescent="0.25">
      <c r="A540" s="38">
        <v>528</v>
      </c>
      <c r="B540" s="61"/>
      <c r="C540" s="61"/>
      <c r="D540" s="31">
        <v>800096807</v>
      </c>
      <c r="E540" s="31">
        <v>210723807</v>
      </c>
      <c r="F540" s="61" t="s">
        <v>727</v>
      </c>
      <c r="G540" s="33">
        <v>0</v>
      </c>
      <c r="H540" s="33">
        <v>0</v>
      </c>
      <c r="I540" s="3"/>
      <c r="J540" s="3"/>
      <c r="K540" s="3"/>
      <c r="L540" s="3"/>
      <c r="M540" s="3"/>
      <c r="N540" s="3"/>
      <c r="O540" s="3"/>
      <c r="P540" s="34">
        <f t="shared" si="24"/>
        <v>0</v>
      </c>
      <c r="Q540" s="35"/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/>
      <c r="X540" s="3"/>
      <c r="Y540" s="3">
        <v>0</v>
      </c>
      <c r="Z540" s="3">
        <v>0</v>
      </c>
      <c r="AA540" s="3">
        <v>0</v>
      </c>
      <c r="AB540" s="3"/>
      <c r="AC540" s="36">
        <f t="shared" si="25"/>
        <v>0</v>
      </c>
      <c r="AD540" s="37">
        <f t="shared" si="26"/>
        <v>0</v>
      </c>
      <c r="AE540" s="144"/>
    </row>
    <row r="541" spans="1:31" x14ac:dyDescent="0.25">
      <c r="A541" s="29">
        <v>529</v>
      </c>
      <c r="B541" s="61"/>
      <c r="C541" s="61"/>
      <c r="D541" s="31">
        <v>900220147</v>
      </c>
      <c r="E541" s="31">
        <v>923271490</v>
      </c>
      <c r="F541" s="61" t="s">
        <v>728</v>
      </c>
      <c r="G541" s="33">
        <v>0</v>
      </c>
      <c r="H541" s="33">
        <v>0</v>
      </c>
      <c r="I541" s="3"/>
      <c r="J541" s="3"/>
      <c r="K541" s="3"/>
      <c r="L541" s="3"/>
      <c r="M541" s="3"/>
      <c r="N541" s="3"/>
      <c r="O541" s="3"/>
      <c r="P541" s="34">
        <f t="shared" si="24"/>
        <v>0</v>
      </c>
      <c r="Q541" s="35"/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/>
      <c r="X541" s="3"/>
      <c r="Y541" s="3">
        <v>0</v>
      </c>
      <c r="Z541" s="3">
        <v>0</v>
      </c>
      <c r="AA541" s="3">
        <v>0</v>
      </c>
      <c r="AB541" s="3"/>
      <c r="AC541" s="36">
        <f t="shared" si="25"/>
        <v>0</v>
      </c>
      <c r="AD541" s="37">
        <f t="shared" si="26"/>
        <v>0</v>
      </c>
      <c r="AE541" s="144"/>
    </row>
    <row r="542" spans="1:31" x14ac:dyDescent="0.25">
      <c r="A542" s="38">
        <v>530</v>
      </c>
      <c r="B542" s="61"/>
      <c r="C542" s="61"/>
      <c r="D542" s="31">
        <v>800096808</v>
      </c>
      <c r="E542" s="31">
        <v>215523855</v>
      </c>
      <c r="F542" s="61" t="s">
        <v>729</v>
      </c>
      <c r="G542" s="33">
        <v>0</v>
      </c>
      <c r="H542" s="33">
        <v>0</v>
      </c>
      <c r="I542" s="3"/>
      <c r="J542" s="3"/>
      <c r="K542" s="3"/>
      <c r="L542" s="3"/>
      <c r="M542" s="3"/>
      <c r="N542" s="3"/>
      <c r="O542" s="3"/>
      <c r="P542" s="34">
        <f t="shared" si="24"/>
        <v>0</v>
      </c>
      <c r="Q542" s="35"/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/>
      <c r="X542" s="3"/>
      <c r="Y542" s="3">
        <v>0</v>
      </c>
      <c r="Z542" s="3">
        <v>0</v>
      </c>
      <c r="AA542" s="3">
        <v>0</v>
      </c>
      <c r="AB542" s="3"/>
      <c r="AC542" s="36">
        <f t="shared" si="25"/>
        <v>0</v>
      </c>
      <c r="AD542" s="37">
        <f t="shared" si="26"/>
        <v>0</v>
      </c>
      <c r="AE542" s="144"/>
    </row>
    <row r="543" spans="1:31" x14ac:dyDescent="0.25">
      <c r="A543" s="29">
        <v>531</v>
      </c>
      <c r="B543" s="61"/>
      <c r="C543" s="61"/>
      <c r="D543" s="31">
        <v>890680149</v>
      </c>
      <c r="E543" s="31">
        <v>210125001</v>
      </c>
      <c r="F543" s="61" t="s">
        <v>730</v>
      </c>
      <c r="G543" s="33">
        <v>0</v>
      </c>
      <c r="H543" s="33">
        <v>0</v>
      </c>
      <c r="I543" s="3"/>
      <c r="J543" s="3"/>
      <c r="K543" s="3"/>
      <c r="L543" s="3"/>
      <c r="M543" s="3"/>
      <c r="N543" s="3"/>
      <c r="O543" s="3"/>
      <c r="P543" s="34">
        <f t="shared" si="24"/>
        <v>0</v>
      </c>
      <c r="Q543" s="35"/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/>
      <c r="X543" s="3"/>
      <c r="Y543" s="3">
        <v>0</v>
      </c>
      <c r="Z543" s="3">
        <v>0</v>
      </c>
      <c r="AA543" s="3">
        <v>0</v>
      </c>
      <c r="AB543" s="3"/>
      <c r="AC543" s="36">
        <f t="shared" si="25"/>
        <v>0</v>
      </c>
      <c r="AD543" s="37">
        <f t="shared" si="26"/>
        <v>0</v>
      </c>
      <c r="AE543" s="144"/>
    </row>
    <row r="544" spans="1:31" x14ac:dyDescent="0.25">
      <c r="A544" s="38">
        <v>532</v>
      </c>
      <c r="B544" s="61"/>
      <c r="C544" s="61"/>
      <c r="D544" s="31">
        <v>899999450</v>
      </c>
      <c r="E544" s="31">
        <v>211925019</v>
      </c>
      <c r="F544" s="61" t="s">
        <v>731</v>
      </c>
      <c r="G544" s="33">
        <v>0</v>
      </c>
      <c r="H544" s="33">
        <v>0</v>
      </c>
      <c r="I544" s="3"/>
      <c r="J544" s="3"/>
      <c r="K544" s="3"/>
      <c r="L544" s="3"/>
      <c r="M544" s="3"/>
      <c r="N544" s="3"/>
      <c r="O544" s="3"/>
      <c r="P544" s="34">
        <f t="shared" si="24"/>
        <v>0</v>
      </c>
      <c r="Q544" s="35"/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/>
      <c r="X544" s="3"/>
      <c r="Y544" s="3">
        <v>0</v>
      </c>
      <c r="Z544" s="3">
        <v>0</v>
      </c>
      <c r="AA544" s="3">
        <v>0</v>
      </c>
      <c r="AB544" s="3"/>
      <c r="AC544" s="36">
        <f t="shared" si="25"/>
        <v>0</v>
      </c>
      <c r="AD544" s="37">
        <f t="shared" si="26"/>
        <v>0</v>
      </c>
      <c r="AE544" s="144"/>
    </row>
    <row r="545" spans="1:31" x14ac:dyDescent="0.25">
      <c r="A545" s="29">
        <v>533</v>
      </c>
      <c r="B545" s="61"/>
      <c r="C545" s="61"/>
      <c r="D545" s="31">
        <v>890680097</v>
      </c>
      <c r="E545" s="31">
        <v>213525035</v>
      </c>
      <c r="F545" s="61" t="s">
        <v>732</v>
      </c>
      <c r="G545" s="33">
        <v>0</v>
      </c>
      <c r="H545" s="33">
        <v>0</v>
      </c>
      <c r="I545" s="3"/>
      <c r="J545" s="3"/>
      <c r="K545" s="3"/>
      <c r="L545" s="3"/>
      <c r="M545" s="3"/>
      <c r="N545" s="3"/>
      <c r="O545" s="3"/>
      <c r="P545" s="34">
        <f t="shared" si="24"/>
        <v>0</v>
      </c>
      <c r="Q545" s="35"/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/>
      <c r="X545" s="3"/>
      <c r="Y545" s="3">
        <v>0</v>
      </c>
      <c r="Z545" s="3">
        <v>0</v>
      </c>
      <c r="AA545" s="3">
        <v>0</v>
      </c>
      <c r="AB545" s="3"/>
      <c r="AC545" s="36">
        <f t="shared" si="25"/>
        <v>0</v>
      </c>
      <c r="AD545" s="37">
        <f t="shared" si="26"/>
        <v>0</v>
      </c>
      <c r="AE545" s="144"/>
    </row>
    <row r="546" spans="1:31" x14ac:dyDescent="0.25">
      <c r="A546" s="38">
        <v>534</v>
      </c>
      <c r="B546" s="61"/>
      <c r="C546" s="61"/>
      <c r="D546" s="31">
        <v>899999426</v>
      </c>
      <c r="E546" s="31">
        <v>214025040</v>
      </c>
      <c r="F546" s="61" t="s">
        <v>733</v>
      </c>
      <c r="G546" s="33">
        <v>0</v>
      </c>
      <c r="H546" s="33">
        <v>0</v>
      </c>
      <c r="I546" s="3"/>
      <c r="J546" s="3"/>
      <c r="K546" s="3"/>
      <c r="L546" s="3"/>
      <c r="M546" s="3"/>
      <c r="N546" s="3"/>
      <c r="O546" s="3"/>
      <c r="P546" s="34">
        <f t="shared" si="24"/>
        <v>0</v>
      </c>
      <c r="Q546" s="35"/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/>
      <c r="X546" s="3"/>
      <c r="Y546" s="3">
        <v>0</v>
      </c>
      <c r="Z546" s="3">
        <v>0</v>
      </c>
      <c r="AA546" s="3">
        <v>0</v>
      </c>
      <c r="AB546" s="3"/>
      <c r="AC546" s="36">
        <f t="shared" si="25"/>
        <v>0</v>
      </c>
      <c r="AD546" s="37">
        <f t="shared" si="26"/>
        <v>0</v>
      </c>
      <c r="AE546" s="144"/>
    </row>
    <row r="547" spans="1:31" x14ac:dyDescent="0.25">
      <c r="A547" s="29">
        <v>535</v>
      </c>
      <c r="B547" s="61"/>
      <c r="C547" s="61"/>
      <c r="D547" s="31">
        <v>800093386</v>
      </c>
      <c r="E547" s="31">
        <v>215325053</v>
      </c>
      <c r="F547" s="61" t="s">
        <v>734</v>
      </c>
      <c r="G547" s="33">
        <v>0</v>
      </c>
      <c r="H547" s="33">
        <v>0</v>
      </c>
      <c r="I547" s="3"/>
      <c r="J547" s="3"/>
      <c r="K547" s="3"/>
      <c r="L547" s="3"/>
      <c r="M547" s="3"/>
      <c r="N547" s="3"/>
      <c r="O547" s="3"/>
      <c r="P547" s="34">
        <f t="shared" si="24"/>
        <v>0</v>
      </c>
      <c r="Q547" s="35"/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/>
      <c r="X547" s="3"/>
      <c r="Y547" s="3">
        <v>0</v>
      </c>
      <c r="Z547" s="3">
        <v>0</v>
      </c>
      <c r="AA547" s="3">
        <v>0</v>
      </c>
      <c r="AB547" s="3"/>
      <c r="AC547" s="36">
        <f t="shared" si="25"/>
        <v>0</v>
      </c>
      <c r="AD547" s="37">
        <f t="shared" si="26"/>
        <v>0</v>
      </c>
      <c r="AE547" s="144"/>
    </row>
    <row r="548" spans="1:31" x14ac:dyDescent="0.25">
      <c r="A548" s="38">
        <v>536</v>
      </c>
      <c r="B548" s="61"/>
      <c r="C548" s="61"/>
      <c r="D548" s="31">
        <v>800094624</v>
      </c>
      <c r="E548" s="31">
        <v>218625086</v>
      </c>
      <c r="F548" s="61" t="s">
        <v>735</v>
      </c>
      <c r="G548" s="33">
        <v>0</v>
      </c>
      <c r="H548" s="33">
        <v>0</v>
      </c>
      <c r="I548" s="3"/>
      <c r="J548" s="3"/>
      <c r="K548" s="3"/>
      <c r="L548" s="3"/>
      <c r="M548" s="3"/>
      <c r="N548" s="3"/>
      <c r="O548" s="3"/>
      <c r="P548" s="34">
        <f t="shared" si="24"/>
        <v>0</v>
      </c>
      <c r="Q548" s="35"/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/>
      <c r="X548" s="3"/>
      <c r="Y548" s="3">
        <v>0</v>
      </c>
      <c r="Z548" s="3">
        <v>0</v>
      </c>
      <c r="AA548" s="3">
        <v>0</v>
      </c>
      <c r="AB548" s="3"/>
      <c r="AC548" s="36">
        <f t="shared" si="25"/>
        <v>0</v>
      </c>
      <c r="AD548" s="37">
        <f t="shared" si="26"/>
        <v>0</v>
      </c>
      <c r="AE548" s="144"/>
    </row>
    <row r="549" spans="1:31" x14ac:dyDescent="0.25">
      <c r="A549" s="29">
        <v>537</v>
      </c>
      <c r="B549" s="61"/>
      <c r="C549" s="61"/>
      <c r="D549" s="31">
        <v>899999708</v>
      </c>
      <c r="E549" s="31">
        <v>219525095</v>
      </c>
      <c r="F549" s="61" t="s">
        <v>736</v>
      </c>
      <c r="G549" s="33">
        <v>0</v>
      </c>
      <c r="H549" s="33">
        <v>0</v>
      </c>
      <c r="I549" s="3"/>
      <c r="J549" s="3"/>
      <c r="K549" s="3"/>
      <c r="L549" s="3"/>
      <c r="M549" s="3"/>
      <c r="N549" s="3"/>
      <c r="O549" s="3"/>
      <c r="P549" s="34">
        <f t="shared" si="24"/>
        <v>0</v>
      </c>
      <c r="Q549" s="35"/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/>
      <c r="X549" s="3"/>
      <c r="Y549" s="3">
        <v>0</v>
      </c>
      <c r="Z549" s="3">
        <v>0</v>
      </c>
      <c r="AA549" s="3">
        <v>0</v>
      </c>
      <c r="AB549" s="3"/>
      <c r="AC549" s="36">
        <f t="shared" si="25"/>
        <v>0</v>
      </c>
      <c r="AD549" s="37">
        <f t="shared" si="26"/>
        <v>0</v>
      </c>
      <c r="AE549" s="144"/>
    </row>
    <row r="550" spans="1:31" x14ac:dyDescent="0.25">
      <c r="A550" s="38">
        <v>538</v>
      </c>
      <c r="B550" s="61"/>
      <c r="C550" s="61"/>
      <c r="D550" s="31">
        <v>800094622</v>
      </c>
      <c r="E550" s="31">
        <v>219925099</v>
      </c>
      <c r="F550" s="61" t="s">
        <v>737</v>
      </c>
      <c r="G550" s="33">
        <v>0</v>
      </c>
      <c r="H550" s="33">
        <v>0</v>
      </c>
      <c r="I550" s="3"/>
      <c r="J550" s="3"/>
      <c r="K550" s="3"/>
      <c r="L550" s="3"/>
      <c r="M550" s="3"/>
      <c r="N550" s="3"/>
      <c r="O550" s="3"/>
      <c r="P550" s="34">
        <f t="shared" si="24"/>
        <v>0</v>
      </c>
      <c r="Q550" s="35"/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/>
      <c r="X550" s="3"/>
      <c r="Y550" s="3">
        <v>0</v>
      </c>
      <c r="Z550" s="3">
        <v>0</v>
      </c>
      <c r="AA550" s="3">
        <v>0</v>
      </c>
      <c r="AB550" s="3"/>
      <c r="AC550" s="36">
        <f t="shared" si="25"/>
        <v>0</v>
      </c>
      <c r="AD550" s="37">
        <f t="shared" si="26"/>
        <v>0</v>
      </c>
      <c r="AE550" s="144"/>
    </row>
    <row r="551" spans="1:31" x14ac:dyDescent="0.25">
      <c r="A551" s="29">
        <v>539</v>
      </c>
      <c r="B551" s="61"/>
      <c r="C551" s="61"/>
      <c r="D551" s="31">
        <v>890680107</v>
      </c>
      <c r="E551" s="31">
        <v>212025120</v>
      </c>
      <c r="F551" s="61" t="s">
        <v>738</v>
      </c>
      <c r="G551" s="33">
        <v>0</v>
      </c>
      <c r="H551" s="33">
        <v>0</v>
      </c>
      <c r="I551" s="3"/>
      <c r="J551" s="3"/>
      <c r="K551" s="3"/>
      <c r="L551" s="3"/>
      <c r="M551" s="3"/>
      <c r="N551" s="3"/>
      <c r="O551" s="3"/>
      <c r="P551" s="34">
        <f t="shared" si="24"/>
        <v>0</v>
      </c>
      <c r="Q551" s="35"/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/>
      <c r="X551" s="3"/>
      <c r="Y551" s="3">
        <v>0</v>
      </c>
      <c r="Z551" s="3">
        <v>0</v>
      </c>
      <c r="AA551" s="3">
        <v>0</v>
      </c>
      <c r="AB551" s="3"/>
      <c r="AC551" s="36">
        <f t="shared" si="25"/>
        <v>0</v>
      </c>
      <c r="AD551" s="37">
        <f t="shared" si="26"/>
        <v>0</v>
      </c>
      <c r="AE551" s="144"/>
    </row>
    <row r="552" spans="1:31" x14ac:dyDescent="0.25">
      <c r="A552" s="38">
        <v>540</v>
      </c>
      <c r="B552" s="61"/>
      <c r="C552" s="61"/>
      <c r="D552" s="31">
        <v>800081091</v>
      </c>
      <c r="E552" s="31">
        <v>212325123</v>
      </c>
      <c r="F552" s="61" t="s">
        <v>739</v>
      </c>
      <c r="G552" s="33">
        <v>0</v>
      </c>
      <c r="H552" s="33">
        <v>0</v>
      </c>
      <c r="I552" s="3"/>
      <c r="J552" s="3"/>
      <c r="K552" s="3"/>
      <c r="L552" s="3"/>
      <c r="M552" s="3"/>
      <c r="N552" s="3"/>
      <c r="O552" s="3"/>
      <c r="P552" s="34">
        <f t="shared" si="24"/>
        <v>0</v>
      </c>
      <c r="Q552" s="35"/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/>
      <c r="X552" s="3"/>
      <c r="Y552" s="3">
        <v>0</v>
      </c>
      <c r="Z552" s="3">
        <v>0</v>
      </c>
      <c r="AA552" s="3">
        <v>0</v>
      </c>
      <c r="AB552" s="3"/>
      <c r="AC552" s="36">
        <f t="shared" si="25"/>
        <v>0</v>
      </c>
      <c r="AD552" s="37">
        <f t="shared" si="26"/>
        <v>0</v>
      </c>
      <c r="AE552" s="144"/>
    </row>
    <row r="553" spans="1:31" x14ac:dyDescent="0.25">
      <c r="A553" s="29">
        <v>541</v>
      </c>
      <c r="B553" s="61"/>
      <c r="C553" s="61"/>
      <c r="D553" s="31">
        <v>899999465</v>
      </c>
      <c r="E553" s="31">
        <v>212625126</v>
      </c>
      <c r="F553" s="61" t="s">
        <v>740</v>
      </c>
      <c r="G553" s="33">
        <v>0</v>
      </c>
      <c r="H553" s="33">
        <v>0</v>
      </c>
      <c r="I553" s="3"/>
      <c r="J553" s="3"/>
      <c r="K553" s="3"/>
      <c r="L553" s="3"/>
      <c r="M553" s="3"/>
      <c r="N553" s="3"/>
      <c r="O553" s="3"/>
      <c r="P553" s="34">
        <f t="shared" si="24"/>
        <v>0</v>
      </c>
      <c r="Q553" s="35"/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/>
      <c r="X553" s="3"/>
      <c r="Y553" s="3">
        <v>0</v>
      </c>
      <c r="Z553" s="3">
        <v>0</v>
      </c>
      <c r="AA553" s="3">
        <v>0</v>
      </c>
      <c r="AB553" s="3"/>
      <c r="AC553" s="36">
        <f t="shared" si="25"/>
        <v>0</v>
      </c>
      <c r="AD553" s="37">
        <f t="shared" si="26"/>
        <v>0</v>
      </c>
      <c r="AE553" s="144"/>
    </row>
    <row r="554" spans="1:31" x14ac:dyDescent="0.25">
      <c r="A554" s="38">
        <v>542</v>
      </c>
      <c r="B554" s="61"/>
      <c r="C554" s="61"/>
      <c r="D554" s="31">
        <v>899999710</v>
      </c>
      <c r="E554" s="31">
        <v>214825148</v>
      </c>
      <c r="F554" s="61" t="s">
        <v>741</v>
      </c>
      <c r="G554" s="33">
        <v>0</v>
      </c>
      <c r="H554" s="33">
        <v>0</v>
      </c>
      <c r="I554" s="3"/>
      <c r="J554" s="3"/>
      <c r="K554" s="3"/>
      <c r="L554" s="3"/>
      <c r="M554" s="3"/>
      <c r="N554" s="3"/>
      <c r="O554" s="3"/>
      <c r="P554" s="34">
        <f t="shared" si="24"/>
        <v>0</v>
      </c>
      <c r="Q554" s="35"/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/>
      <c r="X554" s="3"/>
      <c r="Y554" s="3">
        <v>0</v>
      </c>
      <c r="Z554" s="3">
        <v>0</v>
      </c>
      <c r="AA554" s="3">
        <v>0</v>
      </c>
      <c r="AB554" s="3"/>
      <c r="AC554" s="36">
        <f t="shared" si="25"/>
        <v>0</v>
      </c>
      <c r="AD554" s="37">
        <f t="shared" si="26"/>
        <v>0</v>
      </c>
      <c r="AE554" s="144"/>
    </row>
    <row r="555" spans="1:31" x14ac:dyDescent="0.25">
      <c r="A555" s="29">
        <v>543</v>
      </c>
      <c r="B555" s="61"/>
      <c r="C555" s="61"/>
      <c r="D555" s="31">
        <v>899999462</v>
      </c>
      <c r="E555" s="31">
        <v>215125151</v>
      </c>
      <c r="F555" s="61" t="s">
        <v>742</v>
      </c>
      <c r="G555" s="33">
        <v>0</v>
      </c>
      <c r="H555" s="33">
        <v>0</v>
      </c>
      <c r="I555" s="3"/>
      <c r="J555" s="3"/>
      <c r="K555" s="3"/>
      <c r="L555" s="3"/>
      <c r="M555" s="3"/>
      <c r="N555" s="3"/>
      <c r="O555" s="3"/>
      <c r="P555" s="34">
        <f t="shared" si="24"/>
        <v>0</v>
      </c>
      <c r="Q555" s="35"/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/>
      <c r="X555" s="3"/>
      <c r="Y555" s="3">
        <v>0</v>
      </c>
      <c r="Z555" s="3">
        <v>0</v>
      </c>
      <c r="AA555" s="3">
        <v>0</v>
      </c>
      <c r="AB555" s="3"/>
      <c r="AC555" s="36">
        <f t="shared" si="25"/>
        <v>0</v>
      </c>
      <c r="AD555" s="37">
        <f t="shared" si="26"/>
        <v>0</v>
      </c>
      <c r="AE555" s="144"/>
    </row>
    <row r="556" spans="1:31" x14ac:dyDescent="0.25">
      <c r="A556" s="38">
        <v>544</v>
      </c>
      <c r="B556" s="61"/>
      <c r="C556" s="61"/>
      <c r="D556" s="31">
        <v>899999367</v>
      </c>
      <c r="E556" s="31">
        <v>215425154</v>
      </c>
      <c r="F556" s="61" t="s">
        <v>743</v>
      </c>
      <c r="G556" s="33">
        <v>0</v>
      </c>
      <c r="H556" s="33">
        <v>0</v>
      </c>
      <c r="I556" s="3"/>
      <c r="J556" s="3"/>
      <c r="K556" s="3"/>
      <c r="L556" s="3"/>
      <c r="M556" s="3"/>
      <c r="N556" s="3"/>
      <c r="O556" s="3"/>
      <c r="P556" s="34">
        <f t="shared" si="24"/>
        <v>0</v>
      </c>
      <c r="Q556" s="35"/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/>
      <c r="X556" s="3"/>
      <c r="Y556" s="3">
        <v>0</v>
      </c>
      <c r="Z556" s="3">
        <v>0</v>
      </c>
      <c r="AA556" s="3">
        <v>0</v>
      </c>
      <c r="AB556" s="3"/>
      <c r="AC556" s="36">
        <f t="shared" si="25"/>
        <v>0</v>
      </c>
      <c r="AD556" s="37">
        <f t="shared" si="26"/>
        <v>0</v>
      </c>
      <c r="AE556" s="144"/>
    </row>
    <row r="557" spans="1:31" x14ac:dyDescent="0.25">
      <c r="A557" s="29">
        <v>545</v>
      </c>
      <c r="B557" s="61"/>
      <c r="C557" s="61"/>
      <c r="D557" s="31">
        <v>899999400</v>
      </c>
      <c r="E557" s="31">
        <v>216825168</v>
      </c>
      <c r="F557" s="61" t="s">
        <v>744</v>
      </c>
      <c r="G557" s="33">
        <v>0</v>
      </c>
      <c r="H557" s="33">
        <v>0</v>
      </c>
      <c r="I557" s="3"/>
      <c r="J557" s="3"/>
      <c r="K557" s="3"/>
      <c r="L557" s="3"/>
      <c r="M557" s="3"/>
      <c r="N557" s="3"/>
      <c r="O557" s="3"/>
      <c r="P557" s="34">
        <f t="shared" si="24"/>
        <v>0</v>
      </c>
      <c r="Q557" s="35"/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/>
      <c r="X557" s="3"/>
      <c r="Y557" s="3">
        <v>0</v>
      </c>
      <c r="Z557" s="3">
        <v>0</v>
      </c>
      <c r="AA557" s="3">
        <v>0</v>
      </c>
      <c r="AB557" s="3"/>
      <c r="AC557" s="36">
        <f t="shared" si="25"/>
        <v>0</v>
      </c>
      <c r="AD557" s="37">
        <f t="shared" si="26"/>
        <v>0</v>
      </c>
      <c r="AE557" s="144"/>
    </row>
    <row r="558" spans="1:31" x14ac:dyDescent="0.25">
      <c r="A558" s="38">
        <v>546</v>
      </c>
      <c r="B558" s="61"/>
      <c r="C558" s="61"/>
      <c r="D558" s="31">
        <v>899999467</v>
      </c>
      <c r="E558" s="31">
        <v>217825178</v>
      </c>
      <c r="F558" s="61" t="s">
        <v>745</v>
      </c>
      <c r="G558" s="33">
        <v>0</v>
      </c>
      <c r="H558" s="33">
        <v>0</v>
      </c>
      <c r="I558" s="3"/>
      <c r="J558" s="3"/>
      <c r="K558" s="3"/>
      <c r="L558" s="3"/>
      <c r="M558" s="3"/>
      <c r="N558" s="3"/>
      <c r="O558" s="3"/>
      <c r="P558" s="34">
        <f t="shared" si="24"/>
        <v>0</v>
      </c>
      <c r="Q558" s="35"/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/>
      <c r="X558" s="3"/>
      <c r="Y558" s="3">
        <v>0</v>
      </c>
      <c r="Z558" s="3">
        <v>0</v>
      </c>
      <c r="AA558" s="3">
        <v>0</v>
      </c>
      <c r="AB558" s="3"/>
      <c r="AC558" s="36">
        <f t="shared" si="25"/>
        <v>0</v>
      </c>
      <c r="AD558" s="37">
        <f t="shared" si="26"/>
        <v>0</v>
      </c>
      <c r="AE558" s="144"/>
    </row>
    <row r="559" spans="1:31" x14ac:dyDescent="0.25">
      <c r="A559" s="29">
        <v>547</v>
      </c>
      <c r="B559" s="61"/>
      <c r="C559" s="61"/>
      <c r="D559" s="31">
        <v>899999414</v>
      </c>
      <c r="E559" s="31">
        <v>218125181</v>
      </c>
      <c r="F559" s="61" t="s">
        <v>746</v>
      </c>
      <c r="G559" s="33">
        <v>0</v>
      </c>
      <c r="H559" s="33">
        <v>0</v>
      </c>
      <c r="I559" s="3"/>
      <c r="J559" s="3"/>
      <c r="K559" s="3"/>
      <c r="L559" s="3"/>
      <c r="M559" s="3"/>
      <c r="N559" s="3"/>
      <c r="O559" s="3"/>
      <c r="P559" s="34">
        <f t="shared" si="24"/>
        <v>0</v>
      </c>
      <c r="Q559" s="35"/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/>
      <c r="X559" s="3"/>
      <c r="Y559" s="3">
        <v>0</v>
      </c>
      <c r="Z559" s="3">
        <v>0</v>
      </c>
      <c r="AA559" s="3">
        <v>0</v>
      </c>
      <c r="AB559" s="3"/>
      <c r="AC559" s="36">
        <f t="shared" si="25"/>
        <v>0</v>
      </c>
      <c r="AD559" s="37">
        <f t="shared" si="26"/>
        <v>0</v>
      </c>
      <c r="AE559" s="144"/>
    </row>
    <row r="560" spans="1:31" x14ac:dyDescent="0.25">
      <c r="A560" s="38">
        <v>548</v>
      </c>
      <c r="B560" s="61"/>
      <c r="C560" s="61"/>
      <c r="D560" s="31">
        <v>899999357</v>
      </c>
      <c r="E560" s="31">
        <v>218325183</v>
      </c>
      <c r="F560" s="61" t="s">
        <v>747</v>
      </c>
      <c r="G560" s="33">
        <v>0</v>
      </c>
      <c r="H560" s="33">
        <v>0</v>
      </c>
      <c r="I560" s="3"/>
      <c r="J560" s="3"/>
      <c r="K560" s="3"/>
      <c r="L560" s="3"/>
      <c r="M560" s="3"/>
      <c r="N560" s="3"/>
      <c r="O560" s="3"/>
      <c r="P560" s="34">
        <f t="shared" si="24"/>
        <v>0</v>
      </c>
      <c r="Q560" s="35"/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/>
      <c r="X560" s="3"/>
      <c r="Y560" s="3">
        <v>0</v>
      </c>
      <c r="Z560" s="3">
        <v>0</v>
      </c>
      <c r="AA560" s="3">
        <v>0</v>
      </c>
      <c r="AB560" s="3"/>
      <c r="AC560" s="36">
        <f t="shared" si="25"/>
        <v>0</v>
      </c>
      <c r="AD560" s="37">
        <f t="shared" si="26"/>
        <v>0</v>
      </c>
      <c r="AE560" s="144"/>
    </row>
    <row r="561" spans="1:31" x14ac:dyDescent="0.25">
      <c r="A561" s="29">
        <v>549</v>
      </c>
      <c r="B561" s="61"/>
      <c r="C561" s="61"/>
      <c r="D561" s="31">
        <v>899999466</v>
      </c>
      <c r="E561" s="31">
        <v>210025200</v>
      </c>
      <c r="F561" s="61" t="s">
        <v>748</v>
      </c>
      <c r="G561" s="33">
        <v>0</v>
      </c>
      <c r="H561" s="33">
        <v>0</v>
      </c>
      <c r="I561" s="3"/>
      <c r="J561" s="3"/>
      <c r="K561" s="3"/>
      <c r="L561" s="3"/>
      <c r="M561" s="3"/>
      <c r="N561" s="3"/>
      <c r="O561" s="3"/>
      <c r="P561" s="34">
        <f t="shared" si="24"/>
        <v>0</v>
      </c>
      <c r="Q561" s="35"/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/>
      <c r="X561" s="3"/>
      <c r="Y561" s="3">
        <v>0</v>
      </c>
      <c r="Z561" s="3">
        <v>0</v>
      </c>
      <c r="AA561" s="3">
        <v>0</v>
      </c>
      <c r="AB561" s="3"/>
      <c r="AC561" s="36">
        <f t="shared" si="25"/>
        <v>0</v>
      </c>
      <c r="AD561" s="37">
        <f t="shared" si="26"/>
        <v>0</v>
      </c>
      <c r="AE561" s="144"/>
    </row>
    <row r="562" spans="1:31" x14ac:dyDescent="0.25">
      <c r="A562" s="38">
        <v>550</v>
      </c>
      <c r="B562" s="61"/>
      <c r="C562" s="61"/>
      <c r="D562" s="31">
        <v>899999705</v>
      </c>
      <c r="E562" s="31">
        <v>211425214</v>
      </c>
      <c r="F562" s="61" t="s">
        <v>749</v>
      </c>
      <c r="G562" s="33">
        <v>0</v>
      </c>
      <c r="H562" s="33">
        <v>0</v>
      </c>
      <c r="I562" s="3"/>
      <c r="J562" s="3"/>
      <c r="K562" s="3"/>
      <c r="L562" s="3"/>
      <c r="M562" s="3"/>
      <c r="N562" s="3"/>
      <c r="O562" s="3"/>
      <c r="P562" s="34">
        <f t="shared" si="24"/>
        <v>0</v>
      </c>
      <c r="Q562" s="35"/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/>
      <c r="X562" s="3"/>
      <c r="Y562" s="3">
        <v>0</v>
      </c>
      <c r="Z562" s="3">
        <v>0</v>
      </c>
      <c r="AA562" s="3">
        <v>0</v>
      </c>
      <c r="AB562" s="3"/>
      <c r="AC562" s="36">
        <f t="shared" si="25"/>
        <v>0</v>
      </c>
      <c r="AD562" s="37">
        <f t="shared" si="26"/>
        <v>0</v>
      </c>
      <c r="AE562" s="144"/>
    </row>
    <row r="563" spans="1:31" x14ac:dyDescent="0.25">
      <c r="A563" s="29">
        <v>551</v>
      </c>
      <c r="B563" s="61"/>
      <c r="C563" s="61"/>
      <c r="D563" s="31">
        <v>899999406</v>
      </c>
      <c r="E563" s="31">
        <v>212425224</v>
      </c>
      <c r="F563" s="61" t="s">
        <v>750</v>
      </c>
      <c r="G563" s="33">
        <v>0</v>
      </c>
      <c r="H563" s="33">
        <v>0</v>
      </c>
      <c r="I563" s="3"/>
      <c r="J563" s="3"/>
      <c r="K563" s="3"/>
      <c r="L563" s="3"/>
      <c r="M563" s="3"/>
      <c r="N563" s="3"/>
      <c r="O563" s="3"/>
      <c r="P563" s="34">
        <f t="shared" si="24"/>
        <v>0</v>
      </c>
      <c r="Q563" s="35"/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/>
      <c r="X563" s="3"/>
      <c r="Y563" s="3">
        <v>0</v>
      </c>
      <c r="Z563" s="3">
        <v>0</v>
      </c>
      <c r="AA563" s="3">
        <v>0</v>
      </c>
      <c r="AB563" s="3"/>
      <c r="AC563" s="36">
        <f t="shared" si="25"/>
        <v>0</v>
      </c>
      <c r="AD563" s="37">
        <f t="shared" si="26"/>
        <v>0</v>
      </c>
      <c r="AE563" s="144"/>
    </row>
    <row r="564" spans="1:31" x14ac:dyDescent="0.25">
      <c r="A564" s="38">
        <v>552</v>
      </c>
      <c r="B564" s="61"/>
      <c r="C564" s="61"/>
      <c r="D564" s="31">
        <v>890680162</v>
      </c>
      <c r="E564" s="31">
        <v>214525245</v>
      </c>
      <c r="F564" s="61" t="s">
        <v>751</v>
      </c>
      <c r="G564" s="33">
        <v>0</v>
      </c>
      <c r="H564" s="33">
        <v>0</v>
      </c>
      <c r="I564" s="3"/>
      <c r="J564" s="3"/>
      <c r="K564" s="3"/>
      <c r="L564" s="3"/>
      <c r="M564" s="3"/>
      <c r="N564" s="3"/>
      <c r="O564" s="3"/>
      <c r="P564" s="34">
        <f t="shared" si="24"/>
        <v>0</v>
      </c>
      <c r="Q564" s="35"/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/>
      <c r="X564" s="3"/>
      <c r="Y564" s="3">
        <v>0</v>
      </c>
      <c r="Z564" s="3">
        <v>0</v>
      </c>
      <c r="AA564" s="3">
        <v>0</v>
      </c>
      <c r="AB564" s="3"/>
      <c r="AC564" s="36">
        <f t="shared" si="25"/>
        <v>0</v>
      </c>
      <c r="AD564" s="37">
        <f t="shared" si="26"/>
        <v>0</v>
      </c>
      <c r="AE564" s="144"/>
    </row>
    <row r="565" spans="1:31" x14ac:dyDescent="0.25">
      <c r="A565" s="29">
        <v>553</v>
      </c>
      <c r="B565" s="61"/>
      <c r="C565" s="61"/>
      <c r="D565" s="31">
        <v>899999460</v>
      </c>
      <c r="E565" s="31">
        <v>215825258</v>
      </c>
      <c r="F565" s="61" t="s">
        <v>456</v>
      </c>
      <c r="G565" s="33">
        <v>0</v>
      </c>
      <c r="H565" s="33">
        <v>0</v>
      </c>
      <c r="I565" s="3"/>
      <c r="J565" s="3"/>
      <c r="K565" s="3"/>
      <c r="L565" s="3"/>
      <c r="M565" s="3"/>
      <c r="N565" s="3"/>
      <c r="O565" s="3"/>
      <c r="P565" s="34">
        <f t="shared" si="24"/>
        <v>0</v>
      </c>
      <c r="Q565" s="35"/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/>
      <c r="X565" s="3"/>
      <c r="Y565" s="3">
        <v>0</v>
      </c>
      <c r="Z565" s="3">
        <v>0</v>
      </c>
      <c r="AA565" s="3">
        <v>0</v>
      </c>
      <c r="AB565" s="3"/>
      <c r="AC565" s="36">
        <f t="shared" si="25"/>
        <v>0</v>
      </c>
      <c r="AD565" s="37">
        <f t="shared" si="26"/>
        <v>0</v>
      </c>
      <c r="AE565" s="144"/>
    </row>
    <row r="566" spans="1:31" x14ac:dyDescent="0.25">
      <c r="A566" s="38">
        <v>554</v>
      </c>
      <c r="B566" s="61"/>
      <c r="C566" s="61"/>
      <c r="D566" s="31">
        <v>832002318</v>
      </c>
      <c r="E566" s="31">
        <v>216025260</v>
      </c>
      <c r="F566" s="61" t="s">
        <v>752</v>
      </c>
      <c r="G566" s="33">
        <v>0</v>
      </c>
      <c r="H566" s="33">
        <v>0</v>
      </c>
      <c r="I566" s="3"/>
      <c r="J566" s="3"/>
      <c r="K566" s="3"/>
      <c r="L566" s="3"/>
      <c r="M566" s="3"/>
      <c r="N566" s="3"/>
      <c r="O566" s="3"/>
      <c r="P566" s="34">
        <f t="shared" si="24"/>
        <v>0</v>
      </c>
      <c r="Q566" s="35"/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/>
      <c r="X566" s="3"/>
      <c r="Y566" s="3">
        <v>0</v>
      </c>
      <c r="Z566" s="3">
        <v>0</v>
      </c>
      <c r="AA566" s="3">
        <v>0</v>
      </c>
      <c r="AB566" s="3"/>
      <c r="AC566" s="36">
        <f t="shared" si="25"/>
        <v>0</v>
      </c>
      <c r="AD566" s="37">
        <f t="shared" si="26"/>
        <v>0</v>
      </c>
      <c r="AE566" s="144"/>
    </row>
    <row r="567" spans="1:31" x14ac:dyDescent="0.25">
      <c r="A567" s="29">
        <v>555</v>
      </c>
      <c r="B567" s="61"/>
      <c r="C567" s="61"/>
      <c r="D567" s="31">
        <v>899999364</v>
      </c>
      <c r="E567" s="31">
        <v>217925279</v>
      </c>
      <c r="F567" s="61" t="s">
        <v>753</v>
      </c>
      <c r="G567" s="33">
        <v>0</v>
      </c>
      <c r="H567" s="33">
        <v>0</v>
      </c>
      <c r="I567" s="3"/>
      <c r="J567" s="3"/>
      <c r="K567" s="3"/>
      <c r="L567" s="3"/>
      <c r="M567" s="3"/>
      <c r="N567" s="3"/>
      <c r="O567" s="3"/>
      <c r="P567" s="34">
        <f t="shared" si="24"/>
        <v>0</v>
      </c>
      <c r="Q567" s="35"/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/>
      <c r="X567" s="3"/>
      <c r="Y567" s="3">
        <v>0</v>
      </c>
      <c r="Z567" s="3">
        <v>0</v>
      </c>
      <c r="AA567" s="3">
        <v>0</v>
      </c>
      <c r="AB567" s="3"/>
      <c r="AC567" s="36">
        <f t="shared" si="25"/>
        <v>0</v>
      </c>
      <c r="AD567" s="37">
        <f t="shared" si="26"/>
        <v>0</v>
      </c>
      <c r="AE567" s="144"/>
    </row>
    <row r="568" spans="1:31" x14ac:dyDescent="0.25">
      <c r="A568" s="38">
        <v>556</v>
      </c>
      <c r="B568" s="61"/>
      <c r="C568" s="61"/>
      <c r="D568" s="31">
        <v>899999420</v>
      </c>
      <c r="E568" s="31">
        <v>218125281</v>
      </c>
      <c r="F568" s="61" t="s">
        <v>754</v>
      </c>
      <c r="G568" s="33">
        <v>0</v>
      </c>
      <c r="H568" s="33">
        <v>0</v>
      </c>
      <c r="I568" s="3"/>
      <c r="J568" s="3"/>
      <c r="K568" s="3"/>
      <c r="L568" s="3"/>
      <c r="M568" s="3"/>
      <c r="N568" s="3"/>
      <c r="O568" s="3"/>
      <c r="P568" s="34">
        <f t="shared" si="24"/>
        <v>0</v>
      </c>
      <c r="Q568" s="35"/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/>
      <c r="X568" s="3"/>
      <c r="Y568" s="3">
        <v>0</v>
      </c>
      <c r="Z568" s="3">
        <v>0</v>
      </c>
      <c r="AA568" s="3">
        <v>0</v>
      </c>
      <c r="AB568" s="3"/>
      <c r="AC568" s="36">
        <f t="shared" si="25"/>
        <v>0</v>
      </c>
      <c r="AD568" s="37">
        <f t="shared" si="26"/>
        <v>0</v>
      </c>
      <c r="AE568" s="144"/>
    </row>
    <row r="569" spans="1:31" x14ac:dyDescent="0.25">
      <c r="A569" s="29">
        <v>557</v>
      </c>
      <c r="B569" s="61"/>
      <c r="C569" s="61"/>
      <c r="D569" s="31">
        <v>899999323</v>
      </c>
      <c r="E569" s="31">
        <v>218825288</v>
      </c>
      <c r="F569" s="61" t="s">
        <v>755</v>
      </c>
      <c r="G569" s="33">
        <v>0</v>
      </c>
      <c r="H569" s="33">
        <v>0</v>
      </c>
      <c r="I569" s="3"/>
      <c r="J569" s="3"/>
      <c r="K569" s="3"/>
      <c r="L569" s="3"/>
      <c r="M569" s="3"/>
      <c r="N569" s="3"/>
      <c r="O569" s="3"/>
      <c r="P569" s="34">
        <f t="shared" si="24"/>
        <v>0</v>
      </c>
      <c r="Q569" s="35"/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/>
      <c r="X569" s="3"/>
      <c r="Y569" s="3">
        <v>0</v>
      </c>
      <c r="Z569" s="3">
        <v>0</v>
      </c>
      <c r="AA569" s="3">
        <v>0</v>
      </c>
      <c r="AB569" s="3"/>
      <c r="AC569" s="36">
        <f t="shared" si="25"/>
        <v>0</v>
      </c>
      <c r="AD569" s="37">
        <f t="shared" si="26"/>
        <v>0</v>
      </c>
      <c r="AE569" s="144"/>
    </row>
    <row r="570" spans="1:31" x14ac:dyDescent="0.25">
      <c r="A570" s="38">
        <v>558</v>
      </c>
      <c r="B570" s="61"/>
      <c r="C570" s="61"/>
      <c r="D570" s="31">
        <v>800094671</v>
      </c>
      <c r="E570" s="31">
        <v>219325293</v>
      </c>
      <c r="F570" s="61" t="s">
        <v>756</v>
      </c>
      <c r="G570" s="33">
        <v>0</v>
      </c>
      <c r="H570" s="33">
        <v>0</v>
      </c>
      <c r="I570" s="3"/>
      <c r="J570" s="3"/>
      <c r="K570" s="3"/>
      <c r="L570" s="3"/>
      <c r="M570" s="3"/>
      <c r="N570" s="3"/>
      <c r="O570" s="3"/>
      <c r="P570" s="34">
        <f t="shared" si="24"/>
        <v>0</v>
      </c>
      <c r="Q570" s="35"/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/>
      <c r="X570" s="3"/>
      <c r="Y570" s="3">
        <v>0</v>
      </c>
      <c r="Z570" s="3">
        <v>0</v>
      </c>
      <c r="AA570" s="3">
        <v>0</v>
      </c>
      <c r="AB570" s="3"/>
      <c r="AC570" s="36">
        <f t="shared" si="25"/>
        <v>0</v>
      </c>
      <c r="AD570" s="37">
        <f t="shared" si="26"/>
        <v>0</v>
      </c>
      <c r="AE570" s="144"/>
    </row>
    <row r="571" spans="1:31" x14ac:dyDescent="0.25">
      <c r="A571" s="29">
        <v>559</v>
      </c>
      <c r="B571" s="61"/>
      <c r="C571" s="61"/>
      <c r="D571" s="31">
        <v>899999419</v>
      </c>
      <c r="E571" s="31">
        <v>219525295</v>
      </c>
      <c r="F571" s="61" t="s">
        <v>757</v>
      </c>
      <c r="G571" s="33">
        <v>0</v>
      </c>
      <c r="H571" s="33">
        <v>0</v>
      </c>
      <c r="I571" s="3"/>
      <c r="J571" s="3"/>
      <c r="K571" s="3"/>
      <c r="L571" s="3"/>
      <c r="M571" s="3"/>
      <c r="N571" s="3"/>
      <c r="O571" s="3"/>
      <c r="P571" s="34">
        <f t="shared" si="24"/>
        <v>0</v>
      </c>
      <c r="Q571" s="35"/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/>
      <c r="X571" s="3"/>
      <c r="Y571" s="3">
        <v>0</v>
      </c>
      <c r="Z571" s="3">
        <v>0</v>
      </c>
      <c r="AA571" s="3">
        <v>0</v>
      </c>
      <c r="AB571" s="3"/>
      <c r="AC571" s="36">
        <f t="shared" si="25"/>
        <v>0</v>
      </c>
      <c r="AD571" s="37">
        <f t="shared" si="26"/>
        <v>0</v>
      </c>
      <c r="AE571" s="144"/>
    </row>
    <row r="572" spans="1:31" x14ac:dyDescent="0.25">
      <c r="A572" s="38">
        <v>560</v>
      </c>
      <c r="B572" s="61"/>
      <c r="C572" s="61"/>
      <c r="D572" s="31">
        <v>899999331</v>
      </c>
      <c r="E572" s="31">
        <v>219725297</v>
      </c>
      <c r="F572" s="61" t="s">
        <v>758</v>
      </c>
      <c r="G572" s="33">
        <v>0</v>
      </c>
      <c r="H572" s="33">
        <v>0</v>
      </c>
      <c r="I572" s="3"/>
      <c r="J572" s="3"/>
      <c r="K572" s="3"/>
      <c r="L572" s="3"/>
      <c r="M572" s="3"/>
      <c r="N572" s="3"/>
      <c r="O572" s="3"/>
      <c r="P572" s="34">
        <f t="shared" si="24"/>
        <v>0</v>
      </c>
      <c r="Q572" s="35"/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/>
      <c r="X572" s="3"/>
      <c r="Y572" s="3">
        <v>0</v>
      </c>
      <c r="Z572" s="3">
        <v>0</v>
      </c>
      <c r="AA572" s="3">
        <v>0</v>
      </c>
      <c r="AB572" s="3"/>
      <c r="AC572" s="36">
        <f t="shared" si="25"/>
        <v>0</v>
      </c>
      <c r="AD572" s="37">
        <f t="shared" si="26"/>
        <v>0</v>
      </c>
      <c r="AE572" s="144"/>
    </row>
    <row r="573" spans="1:31" x14ac:dyDescent="0.25">
      <c r="A573" s="29">
        <v>561</v>
      </c>
      <c r="B573" s="61"/>
      <c r="C573" s="61"/>
      <c r="D573" s="31">
        <v>800094684</v>
      </c>
      <c r="E573" s="31">
        <v>219925299</v>
      </c>
      <c r="F573" s="61" t="s">
        <v>759</v>
      </c>
      <c r="G573" s="33">
        <v>0</v>
      </c>
      <c r="H573" s="33">
        <v>0</v>
      </c>
      <c r="I573" s="3"/>
      <c r="J573" s="3"/>
      <c r="K573" s="3"/>
      <c r="L573" s="3"/>
      <c r="M573" s="3"/>
      <c r="N573" s="3"/>
      <c r="O573" s="3"/>
      <c r="P573" s="34">
        <f t="shared" si="24"/>
        <v>0</v>
      </c>
      <c r="Q573" s="35"/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/>
      <c r="X573" s="3"/>
      <c r="Y573" s="3">
        <v>0</v>
      </c>
      <c r="Z573" s="3">
        <v>0</v>
      </c>
      <c r="AA573" s="3">
        <v>0</v>
      </c>
      <c r="AB573" s="3"/>
      <c r="AC573" s="36">
        <f t="shared" si="25"/>
        <v>0</v>
      </c>
      <c r="AD573" s="37">
        <f t="shared" si="26"/>
        <v>0</v>
      </c>
      <c r="AE573" s="144"/>
    </row>
    <row r="574" spans="1:31" x14ac:dyDescent="0.25">
      <c r="A574" s="38">
        <v>562</v>
      </c>
      <c r="B574" s="61"/>
      <c r="C574" s="61"/>
      <c r="D574" s="31">
        <v>832000992</v>
      </c>
      <c r="E574" s="31">
        <v>211225312</v>
      </c>
      <c r="F574" s="61" t="s">
        <v>356</v>
      </c>
      <c r="G574" s="33">
        <v>0</v>
      </c>
      <c r="H574" s="33">
        <v>0</v>
      </c>
      <c r="I574" s="3"/>
      <c r="J574" s="3"/>
      <c r="K574" s="3"/>
      <c r="L574" s="3"/>
      <c r="M574" s="3"/>
      <c r="N574" s="3"/>
      <c r="O574" s="3"/>
      <c r="P574" s="34">
        <f t="shared" si="24"/>
        <v>0</v>
      </c>
      <c r="Q574" s="35"/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/>
      <c r="X574" s="3"/>
      <c r="Y574" s="3">
        <v>0</v>
      </c>
      <c r="Z574" s="3">
        <v>0</v>
      </c>
      <c r="AA574" s="3">
        <v>0</v>
      </c>
      <c r="AB574" s="3"/>
      <c r="AC574" s="36">
        <f t="shared" si="25"/>
        <v>0</v>
      </c>
      <c r="AD574" s="37">
        <f t="shared" si="26"/>
        <v>0</v>
      </c>
      <c r="AE574" s="144"/>
    </row>
    <row r="575" spans="1:31" x14ac:dyDescent="0.25">
      <c r="A575" s="29">
        <v>563</v>
      </c>
      <c r="B575" s="61"/>
      <c r="C575" s="61"/>
      <c r="D575" s="31">
        <v>899999362</v>
      </c>
      <c r="E575" s="31">
        <v>211725317</v>
      </c>
      <c r="F575" s="61" t="s">
        <v>760</v>
      </c>
      <c r="G575" s="33">
        <v>0</v>
      </c>
      <c r="H575" s="33">
        <v>0</v>
      </c>
      <c r="I575" s="3"/>
      <c r="J575" s="3"/>
      <c r="K575" s="3"/>
      <c r="L575" s="3"/>
      <c r="M575" s="3"/>
      <c r="N575" s="3"/>
      <c r="O575" s="3"/>
      <c r="P575" s="34">
        <f t="shared" si="24"/>
        <v>0</v>
      </c>
      <c r="Q575" s="35"/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/>
      <c r="X575" s="3"/>
      <c r="Y575" s="3">
        <v>0</v>
      </c>
      <c r="Z575" s="3">
        <v>0</v>
      </c>
      <c r="AA575" s="3">
        <v>0</v>
      </c>
      <c r="AB575" s="3"/>
      <c r="AC575" s="36">
        <f t="shared" si="25"/>
        <v>0</v>
      </c>
      <c r="AD575" s="37">
        <f t="shared" si="26"/>
        <v>0</v>
      </c>
      <c r="AE575" s="144"/>
    </row>
    <row r="576" spans="1:31" x14ac:dyDescent="0.25">
      <c r="A576" s="38">
        <v>564</v>
      </c>
      <c r="B576" s="61"/>
      <c r="C576" s="61"/>
      <c r="D576" s="31">
        <v>899999701</v>
      </c>
      <c r="E576" s="31">
        <v>212025320</v>
      </c>
      <c r="F576" s="61" t="s">
        <v>761</v>
      </c>
      <c r="G576" s="33">
        <v>0</v>
      </c>
      <c r="H576" s="33">
        <v>0</v>
      </c>
      <c r="I576" s="3"/>
      <c r="J576" s="3"/>
      <c r="K576" s="3"/>
      <c r="L576" s="3"/>
      <c r="M576" s="3"/>
      <c r="N576" s="3"/>
      <c r="O576" s="3"/>
      <c r="P576" s="34">
        <f t="shared" si="24"/>
        <v>0</v>
      </c>
      <c r="Q576" s="35"/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/>
      <c r="X576" s="3"/>
      <c r="Y576" s="3">
        <v>0</v>
      </c>
      <c r="Z576" s="3">
        <v>0</v>
      </c>
      <c r="AA576" s="3">
        <v>0</v>
      </c>
      <c r="AB576" s="3"/>
      <c r="AC576" s="36">
        <f t="shared" si="25"/>
        <v>0</v>
      </c>
      <c r="AD576" s="37">
        <f t="shared" si="26"/>
        <v>0</v>
      </c>
      <c r="AE576" s="144"/>
    </row>
    <row r="577" spans="1:31" x14ac:dyDescent="0.25">
      <c r="A577" s="29">
        <v>565</v>
      </c>
      <c r="B577" s="61"/>
      <c r="C577" s="61"/>
      <c r="D577" s="31">
        <v>899999442</v>
      </c>
      <c r="E577" s="31">
        <v>212225322</v>
      </c>
      <c r="F577" s="61" t="s">
        <v>762</v>
      </c>
      <c r="G577" s="33">
        <v>0</v>
      </c>
      <c r="H577" s="33">
        <v>0</v>
      </c>
      <c r="I577" s="3"/>
      <c r="J577" s="3"/>
      <c r="K577" s="3"/>
      <c r="L577" s="3"/>
      <c r="M577" s="3"/>
      <c r="N577" s="3"/>
      <c r="O577" s="3"/>
      <c r="P577" s="34">
        <f t="shared" si="24"/>
        <v>0</v>
      </c>
      <c r="Q577" s="35"/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/>
      <c r="X577" s="3"/>
      <c r="Y577" s="3">
        <v>0</v>
      </c>
      <c r="Z577" s="3">
        <v>0</v>
      </c>
      <c r="AA577" s="3">
        <v>0</v>
      </c>
      <c r="AB577" s="3"/>
      <c r="AC577" s="36">
        <f t="shared" si="25"/>
        <v>0</v>
      </c>
      <c r="AD577" s="37">
        <f t="shared" si="26"/>
        <v>0</v>
      </c>
      <c r="AE577" s="144"/>
    </row>
    <row r="578" spans="1:31" x14ac:dyDescent="0.25">
      <c r="A578" s="38">
        <v>566</v>
      </c>
      <c r="B578" s="61"/>
      <c r="C578" s="61"/>
      <c r="D578" s="31">
        <v>800011271</v>
      </c>
      <c r="E578" s="31">
        <v>212425324</v>
      </c>
      <c r="F578" s="61" t="s">
        <v>763</v>
      </c>
      <c r="G578" s="33">
        <v>0</v>
      </c>
      <c r="H578" s="33">
        <v>0</v>
      </c>
      <c r="I578" s="3"/>
      <c r="J578" s="3"/>
      <c r="K578" s="3"/>
      <c r="L578" s="3"/>
      <c r="M578" s="3"/>
      <c r="N578" s="3"/>
      <c r="O578" s="3"/>
      <c r="P578" s="34">
        <f t="shared" si="24"/>
        <v>0</v>
      </c>
      <c r="Q578" s="35"/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/>
      <c r="X578" s="3"/>
      <c r="Y578" s="3">
        <v>0</v>
      </c>
      <c r="Z578" s="3">
        <v>0</v>
      </c>
      <c r="AA578" s="3">
        <v>0</v>
      </c>
      <c r="AB578" s="3"/>
      <c r="AC578" s="36">
        <f t="shared" si="25"/>
        <v>0</v>
      </c>
      <c r="AD578" s="37">
        <f t="shared" si="26"/>
        <v>0</v>
      </c>
      <c r="AE578" s="144"/>
    </row>
    <row r="579" spans="1:31" x14ac:dyDescent="0.25">
      <c r="A579" s="29">
        <v>567</v>
      </c>
      <c r="B579" s="61"/>
      <c r="C579" s="61"/>
      <c r="D579" s="31">
        <v>899999395</v>
      </c>
      <c r="E579" s="31">
        <v>212625326</v>
      </c>
      <c r="F579" s="61" t="s">
        <v>764</v>
      </c>
      <c r="G579" s="33">
        <v>0</v>
      </c>
      <c r="H579" s="33">
        <v>0</v>
      </c>
      <c r="I579" s="3"/>
      <c r="J579" s="3"/>
      <c r="K579" s="3"/>
      <c r="L579" s="3"/>
      <c r="M579" s="3"/>
      <c r="N579" s="3"/>
      <c r="O579" s="3"/>
      <c r="P579" s="34">
        <f t="shared" si="24"/>
        <v>0</v>
      </c>
      <c r="Q579" s="35"/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/>
      <c r="X579" s="3"/>
      <c r="Y579" s="3">
        <v>0</v>
      </c>
      <c r="Z579" s="3">
        <v>0</v>
      </c>
      <c r="AA579" s="3">
        <v>0</v>
      </c>
      <c r="AB579" s="3"/>
      <c r="AC579" s="36">
        <f t="shared" si="25"/>
        <v>0</v>
      </c>
      <c r="AD579" s="37">
        <f t="shared" si="26"/>
        <v>0</v>
      </c>
      <c r="AE579" s="144"/>
    </row>
    <row r="580" spans="1:31" x14ac:dyDescent="0.25">
      <c r="A580" s="38">
        <v>568</v>
      </c>
      <c r="B580" s="61"/>
      <c r="C580" s="61"/>
      <c r="D580" s="31">
        <v>800094685</v>
      </c>
      <c r="E580" s="31">
        <v>212825328</v>
      </c>
      <c r="F580" s="61" t="s">
        <v>765</v>
      </c>
      <c r="G580" s="33">
        <v>0</v>
      </c>
      <c r="H580" s="33">
        <v>0</v>
      </c>
      <c r="I580" s="3"/>
      <c r="J580" s="3"/>
      <c r="K580" s="3"/>
      <c r="L580" s="3"/>
      <c r="M580" s="3"/>
      <c r="N580" s="3"/>
      <c r="O580" s="3"/>
      <c r="P580" s="34">
        <f t="shared" si="24"/>
        <v>0</v>
      </c>
      <c r="Q580" s="35"/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/>
      <c r="X580" s="3"/>
      <c r="Y580" s="3">
        <v>0</v>
      </c>
      <c r="Z580" s="3">
        <v>0</v>
      </c>
      <c r="AA580" s="3">
        <v>0</v>
      </c>
      <c r="AB580" s="3"/>
      <c r="AC580" s="36">
        <f t="shared" si="25"/>
        <v>0</v>
      </c>
      <c r="AD580" s="37">
        <f t="shared" si="26"/>
        <v>0</v>
      </c>
      <c r="AE580" s="144"/>
    </row>
    <row r="581" spans="1:31" x14ac:dyDescent="0.25">
      <c r="A581" s="29">
        <v>569</v>
      </c>
      <c r="B581" s="61"/>
      <c r="C581" s="61"/>
      <c r="D581" s="31">
        <v>800094701</v>
      </c>
      <c r="E581" s="31">
        <v>213525335</v>
      </c>
      <c r="F581" s="61" t="s">
        <v>766</v>
      </c>
      <c r="G581" s="33">
        <v>0</v>
      </c>
      <c r="H581" s="33">
        <v>0</v>
      </c>
      <c r="I581" s="3"/>
      <c r="J581" s="3"/>
      <c r="K581" s="3"/>
      <c r="L581" s="3"/>
      <c r="M581" s="3"/>
      <c r="N581" s="3"/>
      <c r="O581" s="3"/>
      <c r="P581" s="34">
        <f t="shared" si="24"/>
        <v>0</v>
      </c>
      <c r="Q581" s="35"/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/>
      <c r="X581" s="3"/>
      <c r="Y581" s="3">
        <v>0</v>
      </c>
      <c r="Z581" s="3">
        <v>0</v>
      </c>
      <c r="AA581" s="3">
        <v>0</v>
      </c>
      <c r="AB581" s="3"/>
      <c r="AC581" s="36">
        <f t="shared" si="25"/>
        <v>0</v>
      </c>
      <c r="AD581" s="37">
        <f t="shared" si="26"/>
        <v>0</v>
      </c>
      <c r="AE581" s="144"/>
    </row>
    <row r="582" spans="1:31" x14ac:dyDescent="0.25">
      <c r="A582" s="38">
        <v>570</v>
      </c>
      <c r="B582" s="61"/>
      <c r="C582" s="61"/>
      <c r="D582" s="31">
        <v>800094704</v>
      </c>
      <c r="E582" s="31">
        <v>213925339</v>
      </c>
      <c r="F582" s="61" t="s">
        <v>767</v>
      </c>
      <c r="G582" s="33">
        <v>0</v>
      </c>
      <c r="H582" s="33">
        <v>0</v>
      </c>
      <c r="I582" s="3"/>
      <c r="J582" s="3"/>
      <c r="K582" s="3"/>
      <c r="L582" s="3"/>
      <c r="M582" s="3"/>
      <c r="N582" s="3"/>
      <c r="O582" s="3"/>
      <c r="P582" s="34">
        <f t="shared" si="24"/>
        <v>0</v>
      </c>
      <c r="Q582" s="35"/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/>
      <c r="X582" s="3"/>
      <c r="Y582" s="3">
        <v>0</v>
      </c>
      <c r="Z582" s="3">
        <v>0</v>
      </c>
      <c r="AA582" s="3">
        <v>0</v>
      </c>
      <c r="AB582" s="3"/>
      <c r="AC582" s="36">
        <f t="shared" si="25"/>
        <v>0</v>
      </c>
      <c r="AD582" s="37">
        <f t="shared" si="26"/>
        <v>0</v>
      </c>
      <c r="AE582" s="144"/>
    </row>
    <row r="583" spans="1:31" x14ac:dyDescent="0.25">
      <c r="A583" s="29">
        <v>571</v>
      </c>
      <c r="B583" s="61"/>
      <c r="C583" s="61"/>
      <c r="D583" s="31">
        <v>800004018</v>
      </c>
      <c r="E583" s="31">
        <v>216825368</v>
      </c>
      <c r="F583" s="61" t="s">
        <v>768</v>
      </c>
      <c r="G583" s="33">
        <v>0</v>
      </c>
      <c r="H583" s="33">
        <v>0</v>
      </c>
      <c r="I583" s="3"/>
      <c r="J583" s="3"/>
      <c r="K583" s="3"/>
      <c r="L583" s="3"/>
      <c r="M583" s="3"/>
      <c r="N583" s="3"/>
      <c r="O583" s="3"/>
      <c r="P583" s="34">
        <f t="shared" si="24"/>
        <v>0</v>
      </c>
      <c r="Q583" s="35"/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/>
      <c r="X583" s="3"/>
      <c r="Y583" s="3">
        <v>0</v>
      </c>
      <c r="Z583" s="3">
        <v>0</v>
      </c>
      <c r="AA583" s="3">
        <v>0</v>
      </c>
      <c r="AB583" s="3"/>
      <c r="AC583" s="36">
        <f t="shared" si="25"/>
        <v>0</v>
      </c>
      <c r="AD583" s="37">
        <f t="shared" si="26"/>
        <v>0</v>
      </c>
      <c r="AE583" s="144"/>
    </row>
    <row r="584" spans="1:31" x14ac:dyDescent="0.25">
      <c r="A584" s="38">
        <v>572</v>
      </c>
      <c r="B584" s="61"/>
      <c r="C584" s="61"/>
      <c r="D584" s="31">
        <v>800094705</v>
      </c>
      <c r="E584" s="31">
        <v>217225372</v>
      </c>
      <c r="F584" s="61" t="s">
        <v>769</v>
      </c>
      <c r="G584" s="33">
        <v>0</v>
      </c>
      <c r="H584" s="33">
        <v>0</v>
      </c>
      <c r="I584" s="3"/>
      <c r="J584" s="3"/>
      <c r="K584" s="3"/>
      <c r="L584" s="3"/>
      <c r="M584" s="3"/>
      <c r="N584" s="3"/>
      <c r="O584" s="3"/>
      <c r="P584" s="34">
        <f t="shared" si="24"/>
        <v>0</v>
      </c>
      <c r="Q584" s="35"/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/>
      <c r="X584" s="3"/>
      <c r="Y584" s="3">
        <v>0</v>
      </c>
      <c r="Z584" s="3">
        <v>0</v>
      </c>
      <c r="AA584" s="3">
        <v>0</v>
      </c>
      <c r="AB584" s="3"/>
      <c r="AC584" s="36">
        <f t="shared" si="25"/>
        <v>0</v>
      </c>
      <c r="AD584" s="37">
        <f t="shared" si="26"/>
        <v>0</v>
      </c>
      <c r="AE584" s="144"/>
    </row>
    <row r="585" spans="1:31" x14ac:dyDescent="0.25">
      <c r="A585" s="29">
        <v>573</v>
      </c>
      <c r="B585" s="61"/>
      <c r="C585" s="61"/>
      <c r="D585" s="31">
        <v>899999712</v>
      </c>
      <c r="E585" s="31">
        <v>217725377</v>
      </c>
      <c r="F585" s="61" t="s">
        <v>770</v>
      </c>
      <c r="G585" s="33">
        <v>0</v>
      </c>
      <c r="H585" s="33">
        <v>0</v>
      </c>
      <c r="I585" s="3"/>
      <c r="J585" s="3"/>
      <c r="K585" s="3"/>
      <c r="L585" s="3"/>
      <c r="M585" s="3"/>
      <c r="N585" s="3"/>
      <c r="O585" s="3"/>
      <c r="P585" s="34">
        <f t="shared" si="24"/>
        <v>0</v>
      </c>
      <c r="Q585" s="35"/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/>
      <c r="X585" s="3"/>
      <c r="Y585" s="3">
        <v>0</v>
      </c>
      <c r="Z585" s="3">
        <v>0</v>
      </c>
      <c r="AA585" s="3">
        <v>0</v>
      </c>
      <c r="AB585" s="3"/>
      <c r="AC585" s="36">
        <f t="shared" si="25"/>
        <v>0</v>
      </c>
      <c r="AD585" s="37">
        <f t="shared" si="26"/>
        <v>0</v>
      </c>
      <c r="AE585" s="144"/>
    </row>
    <row r="586" spans="1:31" x14ac:dyDescent="0.25">
      <c r="A586" s="38">
        <v>574</v>
      </c>
      <c r="B586" s="61"/>
      <c r="C586" s="61"/>
      <c r="D586" s="31">
        <v>890680026</v>
      </c>
      <c r="E586" s="31">
        <v>218625386</v>
      </c>
      <c r="F586" s="61" t="s">
        <v>771</v>
      </c>
      <c r="G586" s="33">
        <v>0</v>
      </c>
      <c r="H586" s="33">
        <v>0</v>
      </c>
      <c r="I586" s="3"/>
      <c r="J586" s="3"/>
      <c r="K586" s="3"/>
      <c r="L586" s="3"/>
      <c r="M586" s="3"/>
      <c r="N586" s="3"/>
      <c r="O586" s="3"/>
      <c r="P586" s="34">
        <f t="shared" si="24"/>
        <v>0</v>
      </c>
      <c r="Q586" s="35"/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/>
      <c r="X586" s="3"/>
      <c r="Y586" s="3">
        <v>0</v>
      </c>
      <c r="Z586" s="3">
        <v>0</v>
      </c>
      <c r="AA586" s="3">
        <v>0</v>
      </c>
      <c r="AB586" s="3"/>
      <c r="AC586" s="36">
        <f t="shared" si="25"/>
        <v>0</v>
      </c>
      <c r="AD586" s="37">
        <f t="shared" si="26"/>
        <v>0</v>
      </c>
      <c r="AE586" s="144"/>
    </row>
    <row r="587" spans="1:31" x14ac:dyDescent="0.25">
      <c r="A587" s="29">
        <v>575</v>
      </c>
      <c r="B587" s="61"/>
      <c r="C587" s="61"/>
      <c r="D587" s="31">
        <v>899999369</v>
      </c>
      <c r="E587" s="31">
        <v>219425394</v>
      </c>
      <c r="F587" s="61" t="s">
        <v>772</v>
      </c>
      <c r="G587" s="33">
        <v>0</v>
      </c>
      <c r="H587" s="33">
        <v>0</v>
      </c>
      <c r="I587" s="3"/>
      <c r="J587" s="3"/>
      <c r="K587" s="3"/>
      <c r="L587" s="3"/>
      <c r="M587" s="3"/>
      <c r="N587" s="3"/>
      <c r="O587" s="3"/>
      <c r="P587" s="34">
        <f t="shared" si="24"/>
        <v>0</v>
      </c>
      <c r="Q587" s="35"/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/>
      <c r="X587" s="3"/>
      <c r="Y587" s="3">
        <v>0</v>
      </c>
      <c r="Z587" s="3">
        <v>0</v>
      </c>
      <c r="AA587" s="3">
        <v>0</v>
      </c>
      <c r="AB587" s="3"/>
      <c r="AC587" s="36">
        <f t="shared" si="25"/>
        <v>0</v>
      </c>
      <c r="AD587" s="37">
        <f t="shared" si="26"/>
        <v>0</v>
      </c>
      <c r="AE587" s="144"/>
    </row>
    <row r="588" spans="1:31" x14ac:dyDescent="0.25">
      <c r="A588" s="38">
        <v>576</v>
      </c>
      <c r="B588" s="61"/>
      <c r="C588" s="61"/>
      <c r="D588" s="31">
        <v>899999721</v>
      </c>
      <c r="E588" s="31">
        <v>219825398</v>
      </c>
      <c r="F588" s="61" t="s">
        <v>773</v>
      </c>
      <c r="G588" s="33">
        <v>0</v>
      </c>
      <c r="H588" s="33">
        <v>0</v>
      </c>
      <c r="I588" s="3"/>
      <c r="J588" s="3"/>
      <c r="K588" s="3"/>
      <c r="L588" s="3"/>
      <c r="M588" s="3"/>
      <c r="N588" s="3"/>
      <c r="O588" s="3"/>
      <c r="P588" s="34">
        <f t="shared" si="24"/>
        <v>0</v>
      </c>
      <c r="Q588" s="35"/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/>
      <c r="X588" s="3"/>
      <c r="Y588" s="3">
        <v>0</v>
      </c>
      <c r="Z588" s="3">
        <v>0</v>
      </c>
      <c r="AA588" s="3">
        <v>0</v>
      </c>
      <c r="AB588" s="3"/>
      <c r="AC588" s="36">
        <f t="shared" si="25"/>
        <v>0</v>
      </c>
      <c r="AD588" s="37">
        <f t="shared" si="26"/>
        <v>0</v>
      </c>
      <c r="AE588" s="144"/>
    </row>
    <row r="589" spans="1:31" x14ac:dyDescent="0.25">
      <c r="A589" s="29">
        <v>577</v>
      </c>
      <c r="B589" s="61"/>
      <c r="C589" s="61"/>
      <c r="D589" s="31">
        <v>800073475</v>
      </c>
      <c r="E589" s="31">
        <v>210225402</v>
      </c>
      <c r="F589" s="61" t="s">
        <v>659</v>
      </c>
      <c r="G589" s="33">
        <v>0</v>
      </c>
      <c r="H589" s="33">
        <v>0</v>
      </c>
      <c r="I589" s="3"/>
      <c r="J589" s="3"/>
      <c r="K589" s="3"/>
      <c r="L589" s="3"/>
      <c r="M589" s="3"/>
      <c r="N589" s="3"/>
      <c r="O589" s="3"/>
      <c r="P589" s="34">
        <f t="shared" si="24"/>
        <v>0</v>
      </c>
      <c r="Q589" s="35"/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/>
      <c r="X589" s="3"/>
      <c r="Y589" s="3">
        <v>0</v>
      </c>
      <c r="Z589" s="3">
        <v>0</v>
      </c>
      <c r="AA589" s="3">
        <v>0</v>
      </c>
      <c r="AB589" s="3"/>
      <c r="AC589" s="36">
        <f t="shared" si="25"/>
        <v>0</v>
      </c>
      <c r="AD589" s="37">
        <f t="shared" si="26"/>
        <v>0</v>
      </c>
      <c r="AE589" s="144"/>
    </row>
    <row r="590" spans="1:31" x14ac:dyDescent="0.25">
      <c r="A590" s="38">
        <v>578</v>
      </c>
      <c r="B590" s="61"/>
      <c r="C590" s="61"/>
      <c r="D590" s="31">
        <v>899999330</v>
      </c>
      <c r="E590" s="31">
        <v>210725407</v>
      </c>
      <c r="F590" s="61" t="s">
        <v>774</v>
      </c>
      <c r="G590" s="33">
        <v>0</v>
      </c>
      <c r="H590" s="33">
        <v>0</v>
      </c>
      <c r="I590" s="3"/>
      <c r="J590" s="3"/>
      <c r="K590" s="3"/>
      <c r="L590" s="3"/>
      <c r="M590" s="3"/>
      <c r="N590" s="3"/>
      <c r="O590" s="3"/>
      <c r="P590" s="34">
        <f t="shared" ref="P590:P653" si="27">SUM(G590:N590)</f>
        <v>0</v>
      </c>
      <c r="Q590" s="35"/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/>
      <c r="X590" s="3"/>
      <c r="Y590" s="3">
        <v>0</v>
      </c>
      <c r="Z590" s="3">
        <v>0</v>
      </c>
      <c r="AA590" s="3">
        <v>0</v>
      </c>
      <c r="AB590" s="3"/>
      <c r="AC590" s="36">
        <f t="shared" ref="AC590:AC653" si="28">SUM(R590:AA590)</f>
        <v>0</v>
      </c>
      <c r="AD590" s="37">
        <f t="shared" si="26"/>
        <v>0</v>
      </c>
      <c r="AE590" s="144"/>
    </row>
    <row r="591" spans="1:31" x14ac:dyDescent="0.25">
      <c r="A591" s="29">
        <v>579</v>
      </c>
      <c r="B591" s="61"/>
      <c r="C591" s="61"/>
      <c r="D591" s="31">
        <v>899999401</v>
      </c>
      <c r="E591" s="31">
        <v>212625426</v>
      </c>
      <c r="F591" s="61" t="s">
        <v>775</v>
      </c>
      <c r="G591" s="33">
        <v>0</v>
      </c>
      <c r="H591" s="33">
        <v>0</v>
      </c>
      <c r="I591" s="3"/>
      <c r="J591" s="3"/>
      <c r="K591" s="3"/>
      <c r="L591" s="3"/>
      <c r="M591" s="3"/>
      <c r="N591" s="3"/>
      <c r="O591" s="3"/>
      <c r="P591" s="34">
        <f t="shared" si="27"/>
        <v>0</v>
      </c>
      <c r="Q591" s="35"/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/>
      <c r="X591" s="3"/>
      <c r="Y591" s="3">
        <v>0</v>
      </c>
      <c r="Z591" s="3">
        <v>0</v>
      </c>
      <c r="AA591" s="3">
        <v>0</v>
      </c>
      <c r="AB591" s="3"/>
      <c r="AC591" s="36">
        <f t="shared" si="28"/>
        <v>0</v>
      </c>
      <c r="AD591" s="37">
        <f t="shared" ref="AD591:AD654" si="29">+P591-Q591+AB591-AC591</f>
        <v>0</v>
      </c>
      <c r="AE591" s="144"/>
    </row>
    <row r="592" spans="1:31" x14ac:dyDescent="0.25">
      <c r="A592" s="38">
        <v>580</v>
      </c>
      <c r="B592" s="61"/>
      <c r="C592" s="61"/>
      <c r="D592" s="31">
        <v>899999325</v>
      </c>
      <c r="E592" s="31">
        <v>213025430</v>
      </c>
      <c r="F592" s="61" t="s">
        <v>776</v>
      </c>
      <c r="G592" s="33">
        <v>0</v>
      </c>
      <c r="H592" s="33">
        <v>0</v>
      </c>
      <c r="I592" s="3"/>
      <c r="J592" s="3"/>
      <c r="K592" s="3"/>
      <c r="L592" s="3"/>
      <c r="M592" s="3"/>
      <c r="N592" s="3"/>
      <c r="O592" s="3"/>
      <c r="P592" s="34">
        <f t="shared" si="27"/>
        <v>0</v>
      </c>
      <c r="Q592" s="35"/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/>
      <c r="X592" s="3"/>
      <c r="Y592" s="3">
        <v>0</v>
      </c>
      <c r="Z592" s="3">
        <v>0</v>
      </c>
      <c r="AA592" s="3">
        <v>0</v>
      </c>
      <c r="AB592" s="3"/>
      <c r="AC592" s="36">
        <f t="shared" si="28"/>
        <v>0</v>
      </c>
      <c r="AD592" s="37">
        <f t="shared" si="29"/>
        <v>0</v>
      </c>
      <c r="AE592" s="144"/>
    </row>
    <row r="593" spans="1:31" x14ac:dyDescent="0.25">
      <c r="A593" s="29">
        <v>581</v>
      </c>
      <c r="B593" s="61"/>
      <c r="C593" s="61"/>
      <c r="D593" s="31">
        <v>800094711</v>
      </c>
      <c r="E593" s="31">
        <v>213625436</v>
      </c>
      <c r="F593" s="61" t="s">
        <v>777</v>
      </c>
      <c r="G593" s="33">
        <v>0</v>
      </c>
      <c r="H593" s="33">
        <v>0</v>
      </c>
      <c r="I593" s="3"/>
      <c r="J593" s="3"/>
      <c r="K593" s="3"/>
      <c r="L593" s="3"/>
      <c r="M593" s="3"/>
      <c r="N593" s="3"/>
      <c r="O593" s="3"/>
      <c r="P593" s="34">
        <f t="shared" si="27"/>
        <v>0</v>
      </c>
      <c r="Q593" s="35"/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/>
      <c r="X593" s="3"/>
      <c r="Y593" s="3">
        <v>0</v>
      </c>
      <c r="Z593" s="3">
        <v>0</v>
      </c>
      <c r="AA593" s="3">
        <v>0</v>
      </c>
      <c r="AB593" s="3"/>
      <c r="AC593" s="36">
        <f t="shared" si="28"/>
        <v>0</v>
      </c>
      <c r="AD593" s="37">
        <f t="shared" si="29"/>
        <v>0</v>
      </c>
      <c r="AE593" s="144"/>
    </row>
    <row r="594" spans="1:31" x14ac:dyDescent="0.25">
      <c r="A594" s="38">
        <v>582</v>
      </c>
      <c r="B594" s="61"/>
      <c r="C594" s="61"/>
      <c r="D594" s="31">
        <v>899999470</v>
      </c>
      <c r="E594" s="31">
        <v>213825438</v>
      </c>
      <c r="F594" s="61" t="s">
        <v>778</v>
      </c>
      <c r="G594" s="33">
        <v>0</v>
      </c>
      <c r="H594" s="33">
        <v>0</v>
      </c>
      <c r="I594" s="3"/>
      <c r="J594" s="3"/>
      <c r="K594" s="3"/>
      <c r="L594" s="3"/>
      <c r="M594" s="3"/>
      <c r="N594" s="3"/>
      <c r="O594" s="3"/>
      <c r="P594" s="34">
        <f t="shared" si="27"/>
        <v>0</v>
      </c>
      <c r="Q594" s="35"/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/>
      <c r="X594" s="3"/>
      <c r="Y594" s="3">
        <v>0</v>
      </c>
      <c r="Z594" s="3">
        <v>0</v>
      </c>
      <c r="AA594" s="3">
        <v>0</v>
      </c>
      <c r="AB594" s="3"/>
      <c r="AC594" s="36">
        <f t="shared" si="28"/>
        <v>0</v>
      </c>
      <c r="AD594" s="37">
        <f t="shared" si="29"/>
        <v>0</v>
      </c>
      <c r="AE594" s="144"/>
    </row>
    <row r="595" spans="1:31" x14ac:dyDescent="0.25">
      <c r="A595" s="29">
        <v>583</v>
      </c>
      <c r="B595" s="61"/>
      <c r="C595" s="61"/>
      <c r="D595" s="31">
        <v>890680390</v>
      </c>
      <c r="E595" s="31">
        <v>218325483</v>
      </c>
      <c r="F595" s="61" t="s">
        <v>374</v>
      </c>
      <c r="G595" s="33">
        <v>0</v>
      </c>
      <c r="H595" s="33">
        <v>0</v>
      </c>
      <c r="I595" s="3"/>
      <c r="J595" s="3"/>
      <c r="K595" s="3"/>
      <c r="L595" s="3"/>
      <c r="M595" s="3"/>
      <c r="N595" s="3"/>
      <c r="O595" s="3"/>
      <c r="P595" s="34">
        <f t="shared" si="27"/>
        <v>0</v>
      </c>
      <c r="Q595" s="35"/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/>
      <c r="X595" s="3"/>
      <c r="Y595" s="3">
        <v>0</v>
      </c>
      <c r="Z595" s="3">
        <v>0</v>
      </c>
      <c r="AA595" s="3">
        <v>0</v>
      </c>
      <c r="AB595" s="3"/>
      <c r="AC595" s="36">
        <f t="shared" si="28"/>
        <v>0</v>
      </c>
      <c r="AD595" s="37">
        <f t="shared" si="29"/>
        <v>0</v>
      </c>
      <c r="AE595" s="144"/>
    </row>
    <row r="596" spans="1:31" x14ac:dyDescent="0.25">
      <c r="A596" s="38">
        <v>584</v>
      </c>
      <c r="B596" s="61"/>
      <c r="C596" s="61"/>
      <c r="D596" s="31">
        <v>899999366</v>
      </c>
      <c r="E596" s="31">
        <v>218625486</v>
      </c>
      <c r="F596" s="61" t="s">
        <v>779</v>
      </c>
      <c r="G596" s="33">
        <v>0</v>
      </c>
      <c r="H596" s="33">
        <v>0</v>
      </c>
      <c r="I596" s="3"/>
      <c r="J596" s="3"/>
      <c r="K596" s="3"/>
      <c r="L596" s="3"/>
      <c r="M596" s="3"/>
      <c r="N596" s="3"/>
      <c r="O596" s="3"/>
      <c r="P596" s="34">
        <f t="shared" si="27"/>
        <v>0</v>
      </c>
      <c r="Q596" s="35"/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/>
      <c r="X596" s="3"/>
      <c r="Y596" s="3">
        <v>0</v>
      </c>
      <c r="Z596" s="3">
        <v>0</v>
      </c>
      <c r="AA596" s="3">
        <v>0</v>
      </c>
      <c r="AB596" s="3"/>
      <c r="AC596" s="36">
        <f t="shared" si="28"/>
        <v>0</v>
      </c>
      <c r="AD596" s="37">
        <f t="shared" si="29"/>
        <v>0</v>
      </c>
      <c r="AE596" s="144"/>
    </row>
    <row r="597" spans="1:31" x14ac:dyDescent="0.25">
      <c r="A597" s="29">
        <v>585</v>
      </c>
      <c r="B597" s="61"/>
      <c r="C597" s="61"/>
      <c r="D597" s="31">
        <v>899999707</v>
      </c>
      <c r="E597" s="31">
        <v>218825488</v>
      </c>
      <c r="F597" s="61" t="s">
        <v>780</v>
      </c>
      <c r="G597" s="33">
        <v>0</v>
      </c>
      <c r="H597" s="33">
        <v>0</v>
      </c>
      <c r="I597" s="3"/>
      <c r="J597" s="3"/>
      <c r="K597" s="3"/>
      <c r="L597" s="3"/>
      <c r="M597" s="3"/>
      <c r="N597" s="3"/>
      <c r="O597" s="3"/>
      <c r="P597" s="34">
        <f t="shared" si="27"/>
        <v>0</v>
      </c>
      <c r="Q597" s="35"/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/>
      <c r="X597" s="3"/>
      <c r="Y597" s="3">
        <v>0</v>
      </c>
      <c r="Z597" s="3">
        <v>0</v>
      </c>
      <c r="AA597" s="3">
        <v>0</v>
      </c>
      <c r="AB597" s="3"/>
      <c r="AC597" s="36">
        <f t="shared" si="28"/>
        <v>0</v>
      </c>
      <c r="AD597" s="37">
        <f t="shared" si="29"/>
        <v>0</v>
      </c>
      <c r="AE597" s="144"/>
    </row>
    <row r="598" spans="1:31" x14ac:dyDescent="0.25">
      <c r="A598" s="38">
        <v>586</v>
      </c>
      <c r="B598" s="61"/>
      <c r="C598" s="61"/>
      <c r="D598" s="31">
        <v>800094713</v>
      </c>
      <c r="E598" s="31">
        <v>218925489</v>
      </c>
      <c r="F598" s="61" t="s">
        <v>781</v>
      </c>
      <c r="G598" s="33">
        <v>0</v>
      </c>
      <c r="H598" s="33">
        <v>0</v>
      </c>
      <c r="I598" s="3"/>
      <c r="J598" s="3"/>
      <c r="K598" s="3"/>
      <c r="L598" s="3"/>
      <c r="M598" s="3"/>
      <c r="N598" s="3"/>
      <c r="O598" s="3"/>
      <c r="P598" s="34">
        <f t="shared" si="27"/>
        <v>0</v>
      </c>
      <c r="Q598" s="35"/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/>
      <c r="X598" s="3"/>
      <c r="Y598" s="3">
        <v>0</v>
      </c>
      <c r="Z598" s="3">
        <v>0</v>
      </c>
      <c r="AA598" s="3">
        <v>0</v>
      </c>
      <c r="AB598" s="3"/>
      <c r="AC598" s="36">
        <f t="shared" si="28"/>
        <v>0</v>
      </c>
      <c r="AD598" s="37">
        <f t="shared" si="29"/>
        <v>0</v>
      </c>
      <c r="AE598" s="144"/>
    </row>
    <row r="599" spans="1:31" x14ac:dyDescent="0.25">
      <c r="A599" s="29">
        <v>587</v>
      </c>
      <c r="B599" s="61"/>
      <c r="C599" s="61"/>
      <c r="D599" s="31">
        <v>899999718</v>
      </c>
      <c r="E599" s="31">
        <v>219125491</v>
      </c>
      <c r="F599" s="61" t="s">
        <v>782</v>
      </c>
      <c r="G599" s="33">
        <v>0</v>
      </c>
      <c r="H599" s="33">
        <v>0</v>
      </c>
      <c r="I599" s="3"/>
      <c r="J599" s="3"/>
      <c r="K599" s="3"/>
      <c r="L599" s="3"/>
      <c r="M599" s="3"/>
      <c r="N599" s="3"/>
      <c r="O599" s="3"/>
      <c r="P599" s="34">
        <f t="shared" si="27"/>
        <v>0</v>
      </c>
      <c r="Q599" s="35"/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/>
      <c r="X599" s="3"/>
      <c r="Y599" s="3">
        <v>0</v>
      </c>
      <c r="Z599" s="3">
        <v>0</v>
      </c>
      <c r="AA599" s="3">
        <v>0</v>
      </c>
      <c r="AB599" s="3"/>
      <c r="AC599" s="36">
        <f t="shared" si="28"/>
        <v>0</v>
      </c>
      <c r="AD599" s="37">
        <f t="shared" si="29"/>
        <v>0</v>
      </c>
      <c r="AE599" s="144"/>
    </row>
    <row r="600" spans="1:31" x14ac:dyDescent="0.25">
      <c r="A600" s="38">
        <v>588</v>
      </c>
      <c r="B600" s="61"/>
      <c r="C600" s="61"/>
      <c r="D600" s="31">
        <v>890680088</v>
      </c>
      <c r="E600" s="31">
        <v>210625506</v>
      </c>
      <c r="F600" s="61" t="s">
        <v>417</v>
      </c>
      <c r="G600" s="33">
        <v>0</v>
      </c>
      <c r="H600" s="33">
        <v>0</v>
      </c>
      <c r="I600" s="3"/>
      <c r="J600" s="3"/>
      <c r="K600" s="3"/>
      <c r="L600" s="3"/>
      <c r="M600" s="3"/>
      <c r="N600" s="3"/>
      <c r="O600" s="3"/>
      <c r="P600" s="34">
        <f t="shared" si="27"/>
        <v>0</v>
      </c>
      <c r="Q600" s="35"/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/>
      <c r="X600" s="3"/>
      <c r="Y600" s="3">
        <v>0</v>
      </c>
      <c r="Z600" s="3">
        <v>0</v>
      </c>
      <c r="AA600" s="3">
        <v>0</v>
      </c>
      <c r="AB600" s="3"/>
      <c r="AC600" s="36">
        <f t="shared" si="28"/>
        <v>0</v>
      </c>
      <c r="AD600" s="37">
        <f t="shared" si="29"/>
        <v>0</v>
      </c>
      <c r="AE600" s="144"/>
    </row>
    <row r="601" spans="1:31" x14ac:dyDescent="0.25">
      <c r="A601" s="29">
        <v>589</v>
      </c>
      <c r="B601" s="61"/>
      <c r="C601" s="61"/>
      <c r="D601" s="31">
        <v>899999475</v>
      </c>
      <c r="E601" s="31">
        <v>211325513</v>
      </c>
      <c r="F601" s="61" t="s">
        <v>783</v>
      </c>
      <c r="G601" s="33">
        <v>0</v>
      </c>
      <c r="H601" s="33">
        <v>0</v>
      </c>
      <c r="I601" s="3"/>
      <c r="J601" s="3"/>
      <c r="K601" s="3"/>
      <c r="L601" s="3"/>
      <c r="M601" s="3"/>
      <c r="N601" s="3"/>
      <c r="O601" s="3"/>
      <c r="P601" s="34">
        <f t="shared" si="27"/>
        <v>0</v>
      </c>
      <c r="Q601" s="35"/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/>
      <c r="X601" s="3"/>
      <c r="Y601" s="3">
        <v>0</v>
      </c>
      <c r="Z601" s="3">
        <v>0</v>
      </c>
      <c r="AA601" s="3">
        <v>0</v>
      </c>
      <c r="AB601" s="3"/>
      <c r="AC601" s="36">
        <f t="shared" si="28"/>
        <v>0</v>
      </c>
      <c r="AD601" s="37">
        <f t="shared" si="29"/>
        <v>0</v>
      </c>
      <c r="AE601" s="144"/>
    </row>
    <row r="602" spans="1:31" x14ac:dyDescent="0.25">
      <c r="A602" s="38">
        <v>590</v>
      </c>
      <c r="B602" s="61"/>
      <c r="C602" s="61"/>
      <c r="D602" s="31">
        <v>899999704</v>
      </c>
      <c r="E602" s="31">
        <v>211825518</v>
      </c>
      <c r="F602" s="61" t="s">
        <v>784</v>
      </c>
      <c r="G602" s="33">
        <v>0</v>
      </c>
      <c r="H602" s="33">
        <v>0</v>
      </c>
      <c r="I602" s="3"/>
      <c r="J602" s="3"/>
      <c r="K602" s="3"/>
      <c r="L602" s="3"/>
      <c r="M602" s="3"/>
      <c r="N602" s="3"/>
      <c r="O602" s="3"/>
      <c r="P602" s="34">
        <f t="shared" si="27"/>
        <v>0</v>
      </c>
      <c r="Q602" s="35"/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/>
      <c r="X602" s="3"/>
      <c r="Y602" s="3">
        <v>0</v>
      </c>
      <c r="Z602" s="3">
        <v>0</v>
      </c>
      <c r="AA602" s="3">
        <v>0</v>
      </c>
      <c r="AB602" s="3"/>
      <c r="AC602" s="36">
        <f t="shared" si="28"/>
        <v>0</v>
      </c>
      <c r="AD602" s="37">
        <f t="shared" si="29"/>
        <v>0</v>
      </c>
      <c r="AE602" s="144"/>
    </row>
    <row r="603" spans="1:31" x14ac:dyDescent="0.25">
      <c r="A603" s="29">
        <v>591</v>
      </c>
      <c r="B603" s="61"/>
      <c r="C603" s="61"/>
      <c r="D603" s="31">
        <v>890680173</v>
      </c>
      <c r="E603" s="31">
        <v>212425524</v>
      </c>
      <c r="F603" s="61" t="s">
        <v>785</v>
      </c>
      <c r="G603" s="33">
        <v>0</v>
      </c>
      <c r="H603" s="33">
        <v>0</v>
      </c>
      <c r="I603" s="3"/>
      <c r="J603" s="3"/>
      <c r="K603" s="3"/>
      <c r="L603" s="3"/>
      <c r="M603" s="3"/>
      <c r="N603" s="3"/>
      <c r="O603" s="3"/>
      <c r="P603" s="34">
        <f t="shared" si="27"/>
        <v>0</v>
      </c>
      <c r="Q603" s="35"/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/>
      <c r="X603" s="3"/>
      <c r="Y603" s="3">
        <v>0</v>
      </c>
      <c r="Z603" s="3">
        <v>0</v>
      </c>
      <c r="AA603" s="3">
        <v>0</v>
      </c>
      <c r="AB603" s="3"/>
      <c r="AC603" s="36">
        <f t="shared" si="28"/>
        <v>0</v>
      </c>
      <c r="AD603" s="37">
        <f t="shared" si="29"/>
        <v>0</v>
      </c>
      <c r="AE603" s="144"/>
    </row>
    <row r="604" spans="1:31" x14ac:dyDescent="0.25">
      <c r="A604" s="38">
        <v>592</v>
      </c>
      <c r="B604" s="61"/>
      <c r="C604" s="61"/>
      <c r="D604" s="31">
        <v>800074120</v>
      </c>
      <c r="E604" s="31">
        <v>213025530</v>
      </c>
      <c r="F604" s="61" t="s">
        <v>786</v>
      </c>
      <c r="G604" s="33">
        <v>0</v>
      </c>
      <c r="H604" s="33">
        <v>0</v>
      </c>
      <c r="I604" s="3"/>
      <c r="J604" s="3"/>
      <c r="K604" s="3"/>
      <c r="L604" s="3"/>
      <c r="M604" s="3"/>
      <c r="N604" s="3"/>
      <c r="O604" s="3"/>
      <c r="P604" s="34">
        <f t="shared" si="27"/>
        <v>0</v>
      </c>
      <c r="Q604" s="35"/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/>
      <c r="X604" s="3"/>
      <c r="Y604" s="3">
        <v>0</v>
      </c>
      <c r="Z604" s="3">
        <v>0</v>
      </c>
      <c r="AA604" s="3">
        <v>0</v>
      </c>
      <c r="AB604" s="3"/>
      <c r="AC604" s="36">
        <f t="shared" si="28"/>
        <v>0</v>
      </c>
      <c r="AD604" s="37">
        <f t="shared" si="29"/>
        <v>0</v>
      </c>
      <c r="AE604" s="144"/>
    </row>
    <row r="605" spans="1:31" x14ac:dyDescent="0.25">
      <c r="A605" s="29">
        <v>593</v>
      </c>
      <c r="B605" s="61"/>
      <c r="C605" s="61"/>
      <c r="D605" s="31">
        <v>890680154</v>
      </c>
      <c r="E605" s="31">
        <v>213525535</v>
      </c>
      <c r="F605" s="61" t="s">
        <v>787</v>
      </c>
      <c r="G605" s="33">
        <v>0</v>
      </c>
      <c r="H605" s="33">
        <v>0</v>
      </c>
      <c r="I605" s="3"/>
      <c r="J605" s="3"/>
      <c r="K605" s="3"/>
      <c r="L605" s="3"/>
      <c r="M605" s="3"/>
      <c r="N605" s="3"/>
      <c r="O605" s="3"/>
      <c r="P605" s="34">
        <f t="shared" si="27"/>
        <v>0</v>
      </c>
      <c r="Q605" s="35"/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/>
      <c r="X605" s="3"/>
      <c r="Y605" s="3">
        <v>0</v>
      </c>
      <c r="Z605" s="3">
        <v>0</v>
      </c>
      <c r="AA605" s="3">
        <v>0</v>
      </c>
      <c r="AB605" s="3"/>
      <c r="AC605" s="36">
        <f t="shared" si="28"/>
        <v>0</v>
      </c>
      <c r="AD605" s="37">
        <f t="shared" si="29"/>
        <v>0</v>
      </c>
      <c r="AE605" s="144"/>
    </row>
    <row r="606" spans="1:31" x14ac:dyDescent="0.25">
      <c r="A606" s="38">
        <v>594</v>
      </c>
      <c r="B606" s="61"/>
      <c r="C606" s="61"/>
      <c r="D606" s="31">
        <v>899999413</v>
      </c>
      <c r="E606" s="31">
        <v>217225572</v>
      </c>
      <c r="F606" s="61" t="s">
        <v>788</v>
      </c>
      <c r="G606" s="33">
        <v>0</v>
      </c>
      <c r="H606" s="33">
        <v>0</v>
      </c>
      <c r="I606" s="3"/>
      <c r="J606" s="3"/>
      <c r="K606" s="3"/>
      <c r="L606" s="3"/>
      <c r="M606" s="3"/>
      <c r="N606" s="3"/>
      <c r="O606" s="3"/>
      <c r="P606" s="34">
        <f t="shared" si="27"/>
        <v>0</v>
      </c>
      <c r="Q606" s="35"/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/>
      <c r="X606" s="3"/>
      <c r="Y606" s="3">
        <v>0</v>
      </c>
      <c r="Z606" s="3">
        <v>0</v>
      </c>
      <c r="AA606" s="3">
        <v>0</v>
      </c>
      <c r="AB606" s="3"/>
      <c r="AC606" s="36">
        <f t="shared" si="28"/>
        <v>0</v>
      </c>
      <c r="AD606" s="37">
        <f t="shared" si="29"/>
        <v>0</v>
      </c>
      <c r="AE606" s="144"/>
    </row>
    <row r="607" spans="1:31" x14ac:dyDescent="0.25">
      <c r="A607" s="29">
        <v>595</v>
      </c>
      <c r="B607" s="61"/>
      <c r="C607" s="61"/>
      <c r="D607" s="31">
        <v>800085612</v>
      </c>
      <c r="E607" s="31">
        <v>218025580</v>
      </c>
      <c r="F607" s="61" t="s">
        <v>789</v>
      </c>
      <c r="G607" s="33">
        <v>0</v>
      </c>
      <c r="H607" s="33">
        <v>0</v>
      </c>
      <c r="I607" s="3"/>
      <c r="J607" s="3"/>
      <c r="K607" s="3"/>
      <c r="L607" s="3"/>
      <c r="M607" s="3"/>
      <c r="N607" s="3"/>
      <c r="O607" s="3"/>
      <c r="P607" s="34">
        <f t="shared" si="27"/>
        <v>0</v>
      </c>
      <c r="Q607" s="35"/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/>
      <c r="X607" s="3"/>
      <c r="Y607" s="3">
        <v>0</v>
      </c>
      <c r="Z607" s="3">
        <v>0</v>
      </c>
      <c r="AA607" s="3">
        <v>0</v>
      </c>
      <c r="AB607" s="3"/>
      <c r="AC607" s="36">
        <f t="shared" si="28"/>
        <v>0</v>
      </c>
      <c r="AD607" s="37">
        <f t="shared" si="29"/>
        <v>0</v>
      </c>
      <c r="AE607" s="144"/>
    </row>
    <row r="608" spans="1:31" x14ac:dyDescent="0.25">
      <c r="A608" s="38">
        <v>596</v>
      </c>
      <c r="B608" s="61"/>
      <c r="C608" s="61"/>
      <c r="D608" s="31">
        <v>899999432</v>
      </c>
      <c r="E608" s="31">
        <v>219225592</v>
      </c>
      <c r="F608" s="61" t="s">
        <v>790</v>
      </c>
      <c r="G608" s="33">
        <v>0</v>
      </c>
      <c r="H608" s="33">
        <v>0</v>
      </c>
      <c r="I608" s="3"/>
      <c r="J608" s="3"/>
      <c r="K608" s="3"/>
      <c r="L608" s="3"/>
      <c r="M608" s="3"/>
      <c r="N608" s="3"/>
      <c r="O608" s="3"/>
      <c r="P608" s="34">
        <f t="shared" si="27"/>
        <v>0</v>
      </c>
      <c r="Q608" s="35"/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/>
      <c r="X608" s="3"/>
      <c r="Y608" s="3">
        <v>0</v>
      </c>
      <c r="Z608" s="3">
        <v>0</v>
      </c>
      <c r="AA608" s="3">
        <v>0</v>
      </c>
      <c r="AB608" s="3"/>
      <c r="AC608" s="36">
        <f t="shared" si="28"/>
        <v>0</v>
      </c>
      <c r="AD608" s="37">
        <f t="shared" si="29"/>
        <v>0</v>
      </c>
      <c r="AE608" s="144"/>
    </row>
    <row r="609" spans="1:31" x14ac:dyDescent="0.25">
      <c r="A609" s="29">
        <v>597</v>
      </c>
      <c r="B609" s="61"/>
      <c r="C609" s="61"/>
      <c r="D609" s="31">
        <v>800094716</v>
      </c>
      <c r="E609" s="31">
        <v>219425594</v>
      </c>
      <c r="F609" s="61" t="s">
        <v>791</v>
      </c>
      <c r="G609" s="33">
        <v>0</v>
      </c>
      <c r="H609" s="33">
        <v>0</v>
      </c>
      <c r="I609" s="3"/>
      <c r="J609" s="3"/>
      <c r="K609" s="3"/>
      <c r="L609" s="3"/>
      <c r="M609" s="3"/>
      <c r="N609" s="3"/>
      <c r="O609" s="3"/>
      <c r="P609" s="34">
        <f t="shared" si="27"/>
        <v>0</v>
      </c>
      <c r="Q609" s="35"/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/>
      <c r="X609" s="3"/>
      <c r="Y609" s="3">
        <v>0</v>
      </c>
      <c r="Z609" s="3">
        <v>0</v>
      </c>
      <c r="AA609" s="3">
        <v>0</v>
      </c>
      <c r="AB609" s="3"/>
      <c r="AC609" s="36">
        <f t="shared" si="28"/>
        <v>0</v>
      </c>
      <c r="AD609" s="37">
        <f t="shared" si="29"/>
        <v>0</v>
      </c>
      <c r="AE609" s="144"/>
    </row>
    <row r="610" spans="1:31" x14ac:dyDescent="0.25">
      <c r="A610" s="38">
        <v>598</v>
      </c>
      <c r="B610" s="61"/>
      <c r="C610" s="61"/>
      <c r="D610" s="31">
        <v>899999431</v>
      </c>
      <c r="E610" s="31">
        <v>219625596</v>
      </c>
      <c r="F610" s="61" t="s">
        <v>792</v>
      </c>
      <c r="G610" s="33">
        <v>0</v>
      </c>
      <c r="H610" s="33">
        <v>0</v>
      </c>
      <c r="I610" s="3"/>
      <c r="J610" s="3"/>
      <c r="K610" s="3"/>
      <c r="L610" s="3"/>
      <c r="M610" s="3"/>
      <c r="N610" s="3"/>
      <c r="O610" s="3"/>
      <c r="P610" s="34">
        <f t="shared" si="27"/>
        <v>0</v>
      </c>
      <c r="Q610" s="35"/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/>
      <c r="X610" s="3"/>
      <c r="Y610" s="3">
        <v>0</v>
      </c>
      <c r="Z610" s="3">
        <v>0</v>
      </c>
      <c r="AA610" s="3">
        <v>0</v>
      </c>
      <c r="AB610" s="3"/>
      <c r="AC610" s="36">
        <f t="shared" si="28"/>
        <v>0</v>
      </c>
      <c r="AD610" s="37">
        <f t="shared" si="29"/>
        <v>0</v>
      </c>
      <c r="AE610" s="144"/>
    </row>
    <row r="611" spans="1:31" x14ac:dyDescent="0.25">
      <c r="A611" s="29">
        <v>599</v>
      </c>
      <c r="B611" s="61"/>
      <c r="C611" s="61"/>
      <c r="D611" s="31">
        <v>890680236</v>
      </c>
      <c r="E611" s="31">
        <v>219925599</v>
      </c>
      <c r="F611" s="61" t="s">
        <v>793</v>
      </c>
      <c r="G611" s="33">
        <v>0</v>
      </c>
      <c r="H611" s="33">
        <v>0</v>
      </c>
      <c r="I611" s="3"/>
      <c r="J611" s="3"/>
      <c r="K611" s="3"/>
      <c r="L611" s="3"/>
      <c r="M611" s="3"/>
      <c r="N611" s="3"/>
      <c r="O611" s="3"/>
      <c r="P611" s="34">
        <f t="shared" si="27"/>
        <v>0</v>
      </c>
      <c r="Q611" s="35"/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/>
      <c r="X611" s="3"/>
      <c r="Y611" s="3">
        <v>0</v>
      </c>
      <c r="Z611" s="3">
        <v>0</v>
      </c>
      <c r="AA611" s="3">
        <v>0</v>
      </c>
      <c r="AB611" s="3"/>
      <c r="AC611" s="36">
        <f t="shared" si="28"/>
        <v>0</v>
      </c>
      <c r="AD611" s="37">
        <f t="shared" si="29"/>
        <v>0</v>
      </c>
      <c r="AE611" s="144"/>
    </row>
    <row r="612" spans="1:31" x14ac:dyDescent="0.25">
      <c r="A612" s="38">
        <v>600</v>
      </c>
      <c r="B612" s="61"/>
      <c r="C612" s="61"/>
      <c r="D612" s="31">
        <v>890680059</v>
      </c>
      <c r="E612" s="31">
        <v>211225612</v>
      </c>
      <c r="F612" s="61" t="s">
        <v>794</v>
      </c>
      <c r="G612" s="33">
        <v>0</v>
      </c>
      <c r="H612" s="33">
        <v>0</v>
      </c>
      <c r="I612" s="3"/>
      <c r="J612" s="3"/>
      <c r="K612" s="3"/>
      <c r="L612" s="3"/>
      <c r="M612" s="3"/>
      <c r="N612" s="3"/>
      <c r="O612" s="3"/>
      <c r="P612" s="34">
        <f t="shared" si="27"/>
        <v>0</v>
      </c>
      <c r="Q612" s="35"/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/>
      <c r="X612" s="3"/>
      <c r="Y612" s="3">
        <v>0</v>
      </c>
      <c r="Z612" s="3">
        <v>0</v>
      </c>
      <c r="AA612" s="3">
        <v>0</v>
      </c>
      <c r="AB612" s="3"/>
      <c r="AC612" s="36">
        <f t="shared" si="28"/>
        <v>0</v>
      </c>
      <c r="AD612" s="37">
        <f t="shared" si="29"/>
        <v>0</v>
      </c>
      <c r="AE612" s="144"/>
    </row>
    <row r="613" spans="1:31" x14ac:dyDescent="0.25">
      <c r="A613" s="29">
        <v>601</v>
      </c>
      <c r="B613" s="61"/>
      <c r="C613" s="61"/>
      <c r="D613" s="31">
        <v>860527046</v>
      </c>
      <c r="E613" s="31">
        <v>214525645</v>
      </c>
      <c r="F613" s="61" t="s">
        <v>795</v>
      </c>
      <c r="G613" s="33">
        <v>0</v>
      </c>
      <c r="H613" s="33">
        <v>0</v>
      </c>
      <c r="I613" s="3"/>
      <c r="J613" s="3"/>
      <c r="K613" s="3"/>
      <c r="L613" s="3"/>
      <c r="M613" s="3"/>
      <c r="N613" s="3"/>
      <c r="O613" s="3"/>
      <c r="P613" s="34">
        <f t="shared" si="27"/>
        <v>0</v>
      </c>
      <c r="Q613" s="35"/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/>
      <c r="X613" s="3"/>
      <c r="Y613" s="3">
        <v>0</v>
      </c>
      <c r="Z613" s="3">
        <v>0</v>
      </c>
      <c r="AA613" s="3">
        <v>0</v>
      </c>
      <c r="AB613" s="3"/>
      <c r="AC613" s="36">
        <f t="shared" si="28"/>
        <v>0</v>
      </c>
      <c r="AD613" s="37">
        <f t="shared" si="29"/>
        <v>0</v>
      </c>
      <c r="AE613" s="144"/>
    </row>
    <row r="614" spans="1:31" x14ac:dyDescent="0.25">
      <c r="A614" s="38">
        <v>602</v>
      </c>
      <c r="B614" s="61"/>
      <c r="C614" s="61"/>
      <c r="D614" s="31">
        <v>800093437</v>
      </c>
      <c r="E614" s="31">
        <v>214925649</v>
      </c>
      <c r="F614" s="61" t="s">
        <v>796</v>
      </c>
      <c r="G614" s="33">
        <v>0</v>
      </c>
      <c r="H614" s="33">
        <v>0</v>
      </c>
      <c r="I614" s="3"/>
      <c r="J614" s="3"/>
      <c r="K614" s="3"/>
      <c r="L614" s="3"/>
      <c r="M614" s="3"/>
      <c r="N614" s="3"/>
      <c r="O614" s="3"/>
      <c r="P614" s="34">
        <f t="shared" si="27"/>
        <v>0</v>
      </c>
      <c r="Q614" s="35"/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/>
      <c r="X614" s="3"/>
      <c r="Y614" s="3">
        <v>0</v>
      </c>
      <c r="Z614" s="3">
        <v>0</v>
      </c>
      <c r="AA614" s="3">
        <v>0</v>
      </c>
      <c r="AB614" s="3"/>
      <c r="AC614" s="36">
        <f t="shared" si="28"/>
        <v>0</v>
      </c>
      <c r="AD614" s="37">
        <f t="shared" si="29"/>
        <v>0</v>
      </c>
      <c r="AE614" s="144"/>
    </row>
    <row r="615" spans="1:31" x14ac:dyDescent="0.25">
      <c r="A615" s="29">
        <v>603</v>
      </c>
      <c r="B615" s="61"/>
      <c r="C615" s="61"/>
      <c r="D615" s="31">
        <v>800094751</v>
      </c>
      <c r="E615" s="31">
        <v>215325653</v>
      </c>
      <c r="F615" s="61" t="s">
        <v>797</v>
      </c>
      <c r="G615" s="33">
        <v>0</v>
      </c>
      <c r="H615" s="33">
        <v>0</v>
      </c>
      <c r="I615" s="3"/>
      <c r="J615" s="3"/>
      <c r="K615" s="3"/>
      <c r="L615" s="3"/>
      <c r="M615" s="3"/>
      <c r="N615" s="3"/>
      <c r="O615" s="3"/>
      <c r="P615" s="34">
        <f t="shared" si="27"/>
        <v>0</v>
      </c>
      <c r="Q615" s="35"/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/>
      <c r="X615" s="3"/>
      <c r="Y615" s="3">
        <v>0</v>
      </c>
      <c r="Z615" s="3">
        <v>0</v>
      </c>
      <c r="AA615" s="3">
        <v>0</v>
      </c>
      <c r="AB615" s="3"/>
      <c r="AC615" s="36">
        <f t="shared" si="28"/>
        <v>0</v>
      </c>
      <c r="AD615" s="37">
        <f t="shared" si="29"/>
        <v>0</v>
      </c>
      <c r="AE615" s="144"/>
    </row>
    <row r="616" spans="1:31" x14ac:dyDescent="0.25">
      <c r="A616" s="38">
        <v>604</v>
      </c>
      <c r="B616" s="61"/>
      <c r="C616" s="61"/>
      <c r="D616" s="31">
        <v>899999173</v>
      </c>
      <c r="E616" s="31">
        <v>215825658</v>
      </c>
      <c r="F616" s="61" t="s">
        <v>390</v>
      </c>
      <c r="G616" s="33">
        <v>0</v>
      </c>
      <c r="H616" s="33">
        <v>0</v>
      </c>
      <c r="I616" s="3"/>
      <c r="J616" s="3"/>
      <c r="K616" s="3"/>
      <c r="L616" s="3"/>
      <c r="M616" s="3"/>
      <c r="N616" s="3"/>
      <c r="O616" s="3"/>
      <c r="P616" s="34">
        <f t="shared" si="27"/>
        <v>0</v>
      </c>
      <c r="Q616" s="35"/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/>
      <c r="X616" s="3"/>
      <c r="Y616" s="3">
        <v>0</v>
      </c>
      <c r="Z616" s="3">
        <v>0</v>
      </c>
      <c r="AA616" s="3">
        <v>0</v>
      </c>
      <c r="AB616" s="3"/>
      <c r="AC616" s="36">
        <f t="shared" si="28"/>
        <v>0</v>
      </c>
      <c r="AD616" s="37">
        <f t="shared" si="29"/>
        <v>0</v>
      </c>
      <c r="AE616" s="144"/>
    </row>
    <row r="617" spans="1:31" x14ac:dyDescent="0.25">
      <c r="A617" s="29">
        <v>605</v>
      </c>
      <c r="B617" s="61"/>
      <c r="C617" s="61"/>
      <c r="D617" s="31">
        <v>899999422</v>
      </c>
      <c r="E617" s="31">
        <v>216225662</v>
      </c>
      <c r="F617" s="61" t="s">
        <v>798</v>
      </c>
      <c r="G617" s="33">
        <v>0</v>
      </c>
      <c r="H617" s="33">
        <v>0</v>
      </c>
      <c r="I617" s="3"/>
      <c r="J617" s="3"/>
      <c r="K617" s="3"/>
      <c r="L617" s="3"/>
      <c r="M617" s="3"/>
      <c r="N617" s="3"/>
      <c r="O617" s="3"/>
      <c r="P617" s="34">
        <f t="shared" si="27"/>
        <v>0</v>
      </c>
      <c r="Q617" s="35"/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/>
      <c r="X617" s="3"/>
      <c r="Y617" s="3">
        <v>0</v>
      </c>
      <c r="Z617" s="3">
        <v>0</v>
      </c>
      <c r="AA617" s="3">
        <v>0</v>
      </c>
      <c r="AB617" s="3"/>
      <c r="AC617" s="36">
        <f t="shared" si="28"/>
        <v>0</v>
      </c>
      <c r="AD617" s="37">
        <f t="shared" si="29"/>
        <v>0</v>
      </c>
      <c r="AE617" s="144"/>
    </row>
    <row r="618" spans="1:31" x14ac:dyDescent="0.25">
      <c r="A618" s="38">
        <v>606</v>
      </c>
      <c r="B618" s="61"/>
      <c r="C618" s="61"/>
      <c r="D618" s="31">
        <v>800094752</v>
      </c>
      <c r="E618" s="31">
        <v>211825718</v>
      </c>
      <c r="F618" s="61" t="s">
        <v>799</v>
      </c>
      <c r="G618" s="33">
        <v>0</v>
      </c>
      <c r="H618" s="33">
        <v>0</v>
      </c>
      <c r="I618" s="3"/>
      <c r="J618" s="3"/>
      <c r="K618" s="3"/>
      <c r="L618" s="3"/>
      <c r="M618" s="3"/>
      <c r="N618" s="3"/>
      <c r="O618" s="3"/>
      <c r="P618" s="34">
        <f t="shared" si="27"/>
        <v>0</v>
      </c>
      <c r="Q618" s="35"/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/>
      <c r="X618" s="3"/>
      <c r="Y618" s="3">
        <v>0</v>
      </c>
      <c r="Z618" s="3">
        <v>0</v>
      </c>
      <c r="AA618" s="3">
        <v>0</v>
      </c>
      <c r="AB618" s="3"/>
      <c r="AC618" s="36">
        <f t="shared" si="28"/>
        <v>0</v>
      </c>
      <c r="AD618" s="37">
        <f t="shared" si="29"/>
        <v>0</v>
      </c>
      <c r="AE618" s="144"/>
    </row>
    <row r="619" spans="1:31" x14ac:dyDescent="0.25">
      <c r="A619" s="29">
        <v>607</v>
      </c>
      <c r="B619" s="61"/>
      <c r="C619" s="61"/>
      <c r="D619" s="31">
        <v>899999415</v>
      </c>
      <c r="E619" s="31">
        <v>213625736</v>
      </c>
      <c r="F619" s="61" t="s">
        <v>800</v>
      </c>
      <c r="G619" s="33">
        <v>0</v>
      </c>
      <c r="H619" s="33">
        <v>0</v>
      </c>
      <c r="I619" s="3"/>
      <c r="J619" s="3"/>
      <c r="K619" s="3"/>
      <c r="L619" s="3"/>
      <c r="M619" s="3"/>
      <c r="N619" s="3"/>
      <c r="O619" s="3"/>
      <c r="P619" s="34">
        <f t="shared" si="27"/>
        <v>0</v>
      </c>
      <c r="Q619" s="35"/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/>
      <c r="X619" s="3"/>
      <c r="Y619" s="3">
        <v>0</v>
      </c>
      <c r="Z619" s="3">
        <v>0</v>
      </c>
      <c r="AA619" s="3">
        <v>0</v>
      </c>
      <c r="AB619" s="3"/>
      <c r="AC619" s="36">
        <f t="shared" si="28"/>
        <v>0</v>
      </c>
      <c r="AD619" s="37">
        <f t="shared" si="29"/>
        <v>0</v>
      </c>
      <c r="AE619" s="144"/>
    </row>
    <row r="620" spans="1:31" x14ac:dyDescent="0.25">
      <c r="A620" s="38">
        <v>608</v>
      </c>
      <c r="B620" s="61"/>
      <c r="C620" s="61"/>
      <c r="D620" s="31">
        <v>899999372</v>
      </c>
      <c r="E620" s="31">
        <v>214025740</v>
      </c>
      <c r="F620" s="61" t="s">
        <v>801</v>
      </c>
      <c r="G620" s="33">
        <v>0</v>
      </c>
      <c r="H620" s="33">
        <v>0</v>
      </c>
      <c r="I620" s="3"/>
      <c r="J620" s="3"/>
      <c r="K620" s="3"/>
      <c r="L620" s="3"/>
      <c r="M620" s="3"/>
      <c r="N620" s="3"/>
      <c r="O620" s="3"/>
      <c r="P620" s="34">
        <f t="shared" si="27"/>
        <v>0</v>
      </c>
      <c r="Q620" s="35"/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/>
      <c r="X620" s="3"/>
      <c r="Y620" s="3">
        <v>0</v>
      </c>
      <c r="Z620" s="3">
        <v>0</v>
      </c>
      <c r="AA620" s="3">
        <v>0</v>
      </c>
      <c r="AB620" s="3"/>
      <c r="AC620" s="36">
        <f t="shared" si="28"/>
        <v>0</v>
      </c>
      <c r="AD620" s="37">
        <f t="shared" si="29"/>
        <v>0</v>
      </c>
      <c r="AE620" s="144"/>
    </row>
    <row r="621" spans="1:31" x14ac:dyDescent="0.25">
      <c r="A621" s="29">
        <v>609</v>
      </c>
      <c r="B621" s="61"/>
      <c r="C621" s="61"/>
      <c r="D621" s="31">
        <v>890680437</v>
      </c>
      <c r="E621" s="31">
        <v>214325743</v>
      </c>
      <c r="F621" s="61" t="s">
        <v>802</v>
      </c>
      <c r="G621" s="33">
        <v>0</v>
      </c>
      <c r="H621" s="33">
        <v>0</v>
      </c>
      <c r="I621" s="3"/>
      <c r="J621" s="3"/>
      <c r="K621" s="3"/>
      <c r="L621" s="3"/>
      <c r="M621" s="3"/>
      <c r="N621" s="3"/>
      <c r="O621" s="3"/>
      <c r="P621" s="34">
        <f t="shared" si="27"/>
        <v>0</v>
      </c>
      <c r="Q621" s="35"/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/>
      <c r="X621" s="3"/>
      <c r="Y621" s="3">
        <v>0</v>
      </c>
      <c r="Z621" s="3">
        <v>0</v>
      </c>
      <c r="AA621" s="3">
        <v>0</v>
      </c>
      <c r="AB621" s="3"/>
      <c r="AC621" s="36">
        <f t="shared" si="28"/>
        <v>0</v>
      </c>
      <c r="AD621" s="37">
        <f t="shared" si="29"/>
        <v>0</v>
      </c>
      <c r="AE621" s="144"/>
    </row>
    <row r="622" spans="1:31" x14ac:dyDescent="0.25">
      <c r="A622" s="38">
        <v>610</v>
      </c>
      <c r="B622" s="61"/>
      <c r="C622" s="61"/>
      <c r="D622" s="31">
        <v>899999384</v>
      </c>
      <c r="E622" s="31">
        <v>214525745</v>
      </c>
      <c r="F622" s="61" t="s">
        <v>803</v>
      </c>
      <c r="G622" s="33">
        <v>0</v>
      </c>
      <c r="H622" s="33">
        <v>0</v>
      </c>
      <c r="I622" s="3"/>
      <c r="J622" s="3"/>
      <c r="K622" s="3"/>
      <c r="L622" s="3"/>
      <c r="M622" s="3"/>
      <c r="N622" s="3"/>
      <c r="O622" s="3"/>
      <c r="P622" s="34">
        <f t="shared" si="27"/>
        <v>0</v>
      </c>
      <c r="Q622" s="35"/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/>
      <c r="X622" s="3"/>
      <c r="Y622" s="3">
        <v>0</v>
      </c>
      <c r="Z622" s="3">
        <v>0</v>
      </c>
      <c r="AA622" s="3">
        <v>0</v>
      </c>
      <c r="AB622" s="3"/>
      <c r="AC622" s="36">
        <f t="shared" si="28"/>
        <v>0</v>
      </c>
      <c r="AD622" s="37">
        <f t="shared" si="29"/>
        <v>0</v>
      </c>
      <c r="AE622" s="144"/>
    </row>
    <row r="623" spans="1:31" x14ac:dyDescent="0.25">
      <c r="A623" s="29">
        <v>611</v>
      </c>
      <c r="B623" s="61"/>
      <c r="C623" s="61"/>
      <c r="D623" s="31">
        <v>899999468</v>
      </c>
      <c r="E623" s="31">
        <v>215825758</v>
      </c>
      <c r="F623" s="61" t="s">
        <v>804</v>
      </c>
      <c r="G623" s="33">
        <v>0</v>
      </c>
      <c r="H623" s="33">
        <v>0</v>
      </c>
      <c r="I623" s="3"/>
      <c r="J623" s="3"/>
      <c r="K623" s="3"/>
      <c r="L623" s="3"/>
      <c r="M623" s="3"/>
      <c r="N623" s="3"/>
      <c r="O623" s="3"/>
      <c r="P623" s="34">
        <f t="shared" si="27"/>
        <v>0</v>
      </c>
      <c r="Q623" s="35"/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/>
      <c r="X623" s="3"/>
      <c r="Y623" s="3">
        <v>0</v>
      </c>
      <c r="Z623" s="3">
        <v>0</v>
      </c>
      <c r="AA623" s="3">
        <v>0</v>
      </c>
      <c r="AB623" s="3"/>
      <c r="AC623" s="36">
        <f t="shared" si="28"/>
        <v>0</v>
      </c>
      <c r="AD623" s="37">
        <f t="shared" si="29"/>
        <v>0</v>
      </c>
      <c r="AE623" s="144"/>
    </row>
    <row r="624" spans="1:31" x14ac:dyDescent="0.25">
      <c r="A624" s="38">
        <v>612</v>
      </c>
      <c r="B624" s="61"/>
      <c r="C624" s="61"/>
      <c r="D624" s="31">
        <v>899999314</v>
      </c>
      <c r="E624" s="31">
        <v>216925769</v>
      </c>
      <c r="F624" s="61" t="s">
        <v>805</v>
      </c>
      <c r="G624" s="33">
        <v>0</v>
      </c>
      <c r="H624" s="33">
        <v>0</v>
      </c>
      <c r="I624" s="3"/>
      <c r="J624" s="3"/>
      <c r="K624" s="3"/>
      <c r="L624" s="3"/>
      <c r="M624" s="3"/>
      <c r="N624" s="3"/>
      <c r="O624" s="3"/>
      <c r="P624" s="34">
        <f t="shared" si="27"/>
        <v>0</v>
      </c>
      <c r="Q624" s="35"/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/>
      <c r="X624" s="3"/>
      <c r="Y624" s="3">
        <v>0</v>
      </c>
      <c r="Z624" s="3">
        <v>0</v>
      </c>
      <c r="AA624" s="3">
        <v>0</v>
      </c>
      <c r="AB624" s="3"/>
      <c r="AC624" s="36">
        <f t="shared" si="28"/>
        <v>0</v>
      </c>
      <c r="AD624" s="37">
        <f t="shared" si="29"/>
        <v>0</v>
      </c>
      <c r="AE624" s="144"/>
    </row>
    <row r="625" spans="1:31" x14ac:dyDescent="0.25">
      <c r="A625" s="29">
        <v>613</v>
      </c>
      <c r="B625" s="61"/>
      <c r="C625" s="61"/>
      <c r="D625" s="31">
        <v>899999430</v>
      </c>
      <c r="E625" s="31">
        <v>217225772</v>
      </c>
      <c r="F625" s="61" t="s">
        <v>806</v>
      </c>
      <c r="G625" s="33">
        <v>0</v>
      </c>
      <c r="H625" s="33">
        <v>0</v>
      </c>
      <c r="I625" s="3"/>
      <c r="J625" s="3"/>
      <c r="K625" s="3"/>
      <c r="L625" s="3"/>
      <c r="M625" s="3"/>
      <c r="N625" s="3"/>
      <c r="O625" s="3"/>
      <c r="P625" s="34">
        <f t="shared" si="27"/>
        <v>0</v>
      </c>
      <c r="Q625" s="35"/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/>
      <c r="X625" s="3"/>
      <c r="Y625" s="3">
        <v>0</v>
      </c>
      <c r="Z625" s="3">
        <v>0</v>
      </c>
      <c r="AA625" s="3">
        <v>0</v>
      </c>
      <c r="AB625" s="3"/>
      <c r="AC625" s="36">
        <f t="shared" si="28"/>
        <v>0</v>
      </c>
      <c r="AD625" s="37">
        <f t="shared" si="29"/>
        <v>0</v>
      </c>
      <c r="AE625" s="144"/>
    </row>
    <row r="626" spans="1:31" x14ac:dyDescent="0.25">
      <c r="A626" s="38">
        <v>614</v>
      </c>
      <c r="B626" s="61"/>
      <c r="C626" s="61"/>
      <c r="D626" s="31">
        <v>899999398</v>
      </c>
      <c r="E626" s="31">
        <v>217725777</v>
      </c>
      <c r="F626" s="61" t="s">
        <v>807</v>
      </c>
      <c r="G626" s="33">
        <v>0</v>
      </c>
      <c r="H626" s="33">
        <v>0</v>
      </c>
      <c r="I626" s="3"/>
      <c r="J626" s="3"/>
      <c r="K626" s="3"/>
      <c r="L626" s="3"/>
      <c r="M626" s="3"/>
      <c r="N626" s="3"/>
      <c r="O626" s="3"/>
      <c r="P626" s="34">
        <f t="shared" si="27"/>
        <v>0</v>
      </c>
      <c r="Q626" s="35"/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/>
      <c r="X626" s="3"/>
      <c r="Y626" s="3">
        <v>0</v>
      </c>
      <c r="Z626" s="3">
        <v>0</v>
      </c>
      <c r="AA626" s="3">
        <v>0</v>
      </c>
      <c r="AB626" s="3"/>
      <c r="AC626" s="36">
        <f t="shared" si="28"/>
        <v>0</v>
      </c>
      <c r="AD626" s="37">
        <f t="shared" si="29"/>
        <v>0</v>
      </c>
      <c r="AE626" s="144"/>
    </row>
    <row r="627" spans="1:31" x14ac:dyDescent="0.25">
      <c r="A627" s="29">
        <v>615</v>
      </c>
      <c r="B627" s="61"/>
      <c r="C627" s="61"/>
      <c r="D627" s="31">
        <v>899999700</v>
      </c>
      <c r="E627" s="31">
        <v>217925779</v>
      </c>
      <c r="F627" s="61" t="s">
        <v>808</v>
      </c>
      <c r="G627" s="33">
        <v>0</v>
      </c>
      <c r="H627" s="33">
        <v>0</v>
      </c>
      <c r="I627" s="3"/>
      <c r="J627" s="3"/>
      <c r="K627" s="3"/>
      <c r="L627" s="3"/>
      <c r="M627" s="3"/>
      <c r="N627" s="3"/>
      <c r="O627" s="3"/>
      <c r="P627" s="34">
        <f t="shared" si="27"/>
        <v>0</v>
      </c>
      <c r="Q627" s="35"/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/>
      <c r="X627" s="3"/>
      <c r="Y627" s="3">
        <v>0</v>
      </c>
      <c r="Z627" s="3">
        <v>0</v>
      </c>
      <c r="AA627" s="3">
        <v>0</v>
      </c>
      <c r="AB627" s="3"/>
      <c r="AC627" s="36">
        <f t="shared" si="28"/>
        <v>0</v>
      </c>
      <c r="AD627" s="37">
        <f t="shared" si="29"/>
        <v>0</v>
      </c>
      <c r="AE627" s="144"/>
    </row>
    <row r="628" spans="1:31" x14ac:dyDescent="0.25">
      <c r="A628" s="38">
        <v>616</v>
      </c>
      <c r="B628" s="61"/>
      <c r="C628" s="61"/>
      <c r="D628" s="31">
        <v>899999476</v>
      </c>
      <c r="E628" s="31">
        <v>218125781</v>
      </c>
      <c r="F628" s="61" t="s">
        <v>809</v>
      </c>
      <c r="G628" s="33">
        <v>0</v>
      </c>
      <c r="H628" s="33">
        <v>0</v>
      </c>
      <c r="I628" s="3"/>
      <c r="J628" s="3"/>
      <c r="K628" s="3"/>
      <c r="L628" s="3"/>
      <c r="M628" s="3"/>
      <c r="N628" s="3"/>
      <c r="O628" s="3"/>
      <c r="P628" s="34">
        <f t="shared" si="27"/>
        <v>0</v>
      </c>
      <c r="Q628" s="35"/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/>
      <c r="X628" s="3"/>
      <c r="Y628" s="3">
        <v>0</v>
      </c>
      <c r="Z628" s="3">
        <v>0</v>
      </c>
      <c r="AA628" s="3">
        <v>0</v>
      </c>
      <c r="AB628" s="3"/>
      <c r="AC628" s="36">
        <f t="shared" si="28"/>
        <v>0</v>
      </c>
      <c r="AD628" s="37">
        <f t="shared" si="29"/>
        <v>0</v>
      </c>
      <c r="AE628" s="144"/>
    </row>
    <row r="629" spans="1:31" x14ac:dyDescent="0.25">
      <c r="A629" s="29">
        <v>617</v>
      </c>
      <c r="B629" s="61"/>
      <c r="C629" s="61"/>
      <c r="D629" s="31">
        <v>899999443</v>
      </c>
      <c r="E629" s="31">
        <v>218525785</v>
      </c>
      <c r="F629" s="61" t="s">
        <v>810</v>
      </c>
      <c r="G629" s="33">
        <v>0</v>
      </c>
      <c r="H629" s="33">
        <v>0</v>
      </c>
      <c r="I629" s="3"/>
      <c r="J629" s="3"/>
      <c r="K629" s="3"/>
      <c r="L629" s="3"/>
      <c r="M629" s="3"/>
      <c r="N629" s="3"/>
      <c r="O629" s="3"/>
      <c r="P629" s="34">
        <f t="shared" si="27"/>
        <v>0</v>
      </c>
      <c r="Q629" s="35"/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/>
      <c r="X629" s="3"/>
      <c r="Y629" s="3">
        <v>0</v>
      </c>
      <c r="Z629" s="3">
        <v>0</v>
      </c>
      <c r="AA629" s="3">
        <v>0</v>
      </c>
      <c r="AB629" s="3"/>
      <c r="AC629" s="36">
        <f t="shared" si="28"/>
        <v>0</v>
      </c>
      <c r="AD629" s="37">
        <f t="shared" si="29"/>
        <v>0</v>
      </c>
      <c r="AE629" s="144"/>
    </row>
    <row r="630" spans="1:31" x14ac:dyDescent="0.25">
      <c r="A630" s="38">
        <v>618</v>
      </c>
      <c r="B630" s="61"/>
      <c r="C630" s="61"/>
      <c r="D630" s="31">
        <v>899999481</v>
      </c>
      <c r="E630" s="31">
        <v>219325793</v>
      </c>
      <c r="F630" s="61" t="s">
        <v>811</v>
      </c>
      <c r="G630" s="33">
        <v>0</v>
      </c>
      <c r="H630" s="33">
        <v>0</v>
      </c>
      <c r="I630" s="3"/>
      <c r="J630" s="3"/>
      <c r="K630" s="3"/>
      <c r="L630" s="3"/>
      <c r="M630" s="3"/>
      <c r="N630" s="3"/>
      <c r="O630" s="3"/>
      <c r="P630" s="34">
        <f t="shared" si="27"/>
        <v>0</v>
      </c>
      <c r="Q630" s="35"/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/>
      <c r="X630" s="3"/>
      <c r="Y630" s="3">
        <v>0</v>
      </c>
      <c r="Z630" s="3">
        <v>0</v>
      </c>
      <c r="AA630" s="3">
        <v>0</v>
      </c>
      <c r="AB630" s="3"/>
      <c r="AC630" s="36">
        <f t="shared" si="28"/>
        <v>0</v>
      </c>
      <c r="AD630" s="37">
        <f t="shared" si="29"/>
        <v>0</v>
      </c>
      <c r="AE630" s="144"/>
    </row>
    <row r="631" spans="1:31" x14ac:dyDescent="0.25">
      <c r="A631" s="29">
        <v>619</v>
      </c>
      <c r="B631" s="61"/>
      <c r="C631" s="61"/>
      <c r="D631" s="31">
        <v>800004574</v>
      </c>
      <c r="E631" s="31">
        <v>219725797</v>
      </c>
      <c r="F631" s="61" t="s">
        <v>812</v>
      </c>
      <c r="G631" s="33">
        <v>0</v>
      </c>
      <c r="H631" s="33">
        <v>0</v>
      </c>
      <c r="I631" s="3"/>
      <c r="J631" s="3"/>
      <c r="K631" s="3"/>
      <c r="L631" s="3"/>
      <c r="M631" s="3"/>
      <c r="N631" s="3"/>
      <c r="O631" s="3"/>
      <c r="P631" s="34">
        <f t="shared" si="27"/>
        <v>0</v>
      </c>
      <c r="Q631" s="35"/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/>
      <c r="X631" s="3"/>
      <c r="Y631" s="3">
        <v>0</v>
      </c>
      <c r="Z631" s="3">
        <v>0</v>
      </c>
      <c r="AA631" s="3">
        <v>0</v>
      </c>
      <c r="AB631" s="3"/>
      <c r="AC631" s="36">
        <f t="shared" si="28"/>
        <v>0</v>
      </c>
      <c r="AD631" s="37">
        <f t="shared" si="29"/>
        <v>0</v>
      </c>
      <c r="AE631" s="144"/>
    </row>
    <row r="632" spans="1:31" x14ac:dyDescent="0.25">
      <c r="A632" s="38">
        <v>620</v>
      </c>
      <c r="B632" s="61"/>
      <c r="C632" s="61"/>
      <c r="D632" s="31">
        <v>800095174</v>
      </c>
      <c r="E632" s="31">
        <v>219925799</v>
      </c>
      <c r="F632" s="61" t="s">
        <v>813</v>
      </c>
      <c r="G632" s="33">
        <v>0</v>
      </c>
      <c r="H632" s="33">
        <v>0</v>
      </c>
      <c r="I632" s="3"/>
      <c r="J632" s="3"/>
      <c r="K632" s="3"/>
      <c r="L632" s="3"/>
      <c r="M632" s="3"/>
      <c r="N632" s="3"/>
      <c r="O632" s="3"/>
      <c r="P632" s="34">
        <f t="shared" si="27"/>
        <v>0</v>
      </c>
      <c r="Q632" s="35"/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/>
      <c r="X632" s="3"/>
      <c r="Y632" s="3">
        <v>0</v>
      </c>
      <c r="Z632" s="3">
        <v>0</v>
      </c>
      <c r="AA632" s="3">
        <v>0</v>
      </c>
      <c r="AB632" s="3"/>
      <c r="AC632" s="36">
        <f t="shared" si="28"/>
        <v>0</v>
      </c>
      <c r="AD632" s="37">
        <f t="shared" si="29"/>
        <v>0</v>
      </c>
      <c r="AE632" s="144"/>
    </row>
    <row r="633" spans="1:31" x14ac:dyDescent="0.25">
      <c r="A633" s="29">
        <v>621</v>
      </c>
      <c r="B633" s="61"/>
      <c r="C633" s="61"/>
      <c r="D633" s="31">
        <v>800018689</v>
      </c>
      <c r="E633" s="31">
        <v>210525805</v>
      </c>
      <c r="F633" s="61" t="s">
        <v>814</v>
      </c>
      <c r="G633" s="33">
        <v>0</v>
      </c>
      <c r="H633" s="33">
        <v>0</v>
      </c>
      <c r="I633" s="3"/>
      <c r="J633" s="3"/>
      <c r="K633" s="3"/>
      <c r="L633" s="3"/>
      <c r="M633" s="3"/>
      <c r="N633" s="3"/>
      <c r="O633" s="3"/>
      <c r="P633" s="34">
        <f t="shared" si="27"/>
        <v>0</v>
      </c>
      <c r="Q633" s="35"/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/>
      <c r="X633" s="3"/>
      <c r="Y633" s="3">
        <v>0</v>
      </c>
      <c r="Z633" s="3">
        <v>0</v>
      </c>
      <c r="AA633" s="3">
        <v>0</v>
      </c>
      <c r="AB633" s="3"/>
      <c r="AC633" s="36">
        <f t="shared" si="28"/>
        <v>0</v>
      </c>
      <c r="AD633" s="37">
        <f t="shared" si="29"/>
        <v>0</v>
      </c>
      <c r="AE633" s="144"/>
    </row>
    <row r="634" spans="1:31" x14ac:dyDescent="0.25">
      <c r="A634" s="38">
        <v>622</v>
      </c>
      <c r="B634" s="61"/>
      <c r="C634" s="61"/>
      <c r="D634" s="31">
        <v>800094782</v>
      </c>
      <c r="E634" s="31">
        <v>210725807</v>
      </c>
      <c r="F634" s="61" t="s">
        <v>815</v>
      </c>
      <c r="G634" s="33">
        <v>0</v>
      </c>
      <c r="H634" s="33">
        <v>0</v>
      </c>
      <c r="I634" s="3"/>
      <c r="J634" s="3"/>
      <c r="K634" s="3"/>
      <c r="L634" s="3"/>
      <c r="M634" s="3"/>
      <c r="N634" s="3"/>
      <c r="O634" s="3"/>
      <c r="P634" s="34">
        <f t="shared" si="27"/>
        <v>0</v>
      </c>
      <c r="Q634" s="35"/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/>
      <c r="X634" s="3"/>
      <c r="Y634" s="3">
        <v>0</v>
      </c>
      <c r="Z634" s="3">
        <v>0</v>
      </c>
      <c r="AA634" s="3">
        <v>0</v>
      </c>
      <c r="AB634" s="3"/>
      <c r="AC634" s="36">
        <f t="shared" si="28"/>
        <v>0</v>
      </c>
      <c r="AD634" s="37">
        <f t="shared" si="29"/>
        <v>0</v>
      </c>
      <c r="AE634" s="144"/>
    </row>
    <row r="635" spans="1:31" x14ac:dyDescent="0.25">
      <c r="A635" s="29">
        <v>623</v>
      </c>
      <c r="B635" s="61"/>
      <c r="C635" s="61"/>
      <c r="D635" s="31">
        <v>800093439</v>
      </c>
      <c r="E635" s="31">
        <v>211525815</v>
      </c>
      <c r="F635" s="61" t="s">
        <v>816</v>
      </c>
      <c r="G635" s="33">
        <v>0</v>
      </c>
      <c r="H635" s="33">
        <v>0</v>
      </c>
      <c r="I635" s="3"/>
      <c r="J635" s="3"/>
      <c r="K635" s="3"/>
      <c r="L635" s="3"/>
      <c r="M635" s="3"/>
      <c r="N635" s="3"/>
      <c r="O635" s="3"/>
      <c r="P635" s="34">
        <f t="shared" si="27"/>
        <v>0</v>
      </c>
      <c r="Q635" s="35"/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/>
      <c r="X635" s="3"/>
      <c r="Y635" s="3">
        <v>0</v>
      </c>
      <c r="Z635" s="3">
        <v>0</v>
      </c>
      <c r="AA635" s="3">
        <v>0</v>
      </c>
      <c r="AB635" s="3"/>
      <c r="AC635" s="36">
        <f t="shared" si="28"/>
        <v>0</v>
      </c>
      <c r="AD635" s="37">
        <f t="shared" si="29"/>
        <v>0</v>
      </c>
      <c r="AE635" s="144"/>
    </row>
    <row r="636" spans="1:31" x14ac:dyDescent="0.25">
      <c r="A636" s="38">
        <v>624</v>
      </c>
      <c r="B636" s="61"/>
      <c r="C636" s="61"/>
      <c r="D636" s="31">
        <v>899999428</v>
      </c>
      <c r="E636" s="31">
        <v>211725817</v>
      </c>
      <c r="F636" s="61" t="s">
        <v>817</v>
      </c>
      <c r="G636" s="33">
        <v>0</v>
      </c>
      <c r="H636" s="33">
        <v>0</v>
      </c>
      <c r="I636" s="3"/>
      <c r="J636" s="3"/>
      <c r="K636" s="3"/>
      <c r="L636" s="3"/>
      <c r="M636" s="3"/>
      <c r="N636" s="3"/>
      <c r="O636" s="3"/>
      <c r="P636" s="34">
        <f t="shared" si="27"/>
        <v>0</v>
      </c>
      <c r="Q636" s="35"/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/>
      <c r="X636" s="3"/>
      <c r="Y636" s="3">
        <v>0</v>
      </c>
      <c r="Z636" s="3">
        <v>0</v>
      </c>
      <c r="AA636" s="3">
        <v>0</v>
      </c>
      <c r="AB636" s="3"/>
      <c r="AC636" s="36">
        <f t="shared" si="28"/>
        <v>0</v>
      </c>
      <c r="AD636" s="37">
        <f t="shared" si="29"/>
        <v>0</v>
      </c>
      <c r="AE636" s="144"/>
    </row>
    <row r="637" spans="1:31" x14ac:dyDescent="0.25">
      <c r="A637" s="29">
        <v>625</v>
      </c>
      <c r="B637" s="61"/>
      <c r="C637" s="61"/>
      <c r="D637" s="31">
        <v>800072715</v>
      </c>
      <c r="E637" s="31">
        <v>212325823</v>
      </c>
      <c r="F637" s="61" t="s">
        <v>818</v>
      </c>
      <c r="G637" s="33">
        <v>0</v>
      </c>
      <c r="H637" s="33">
        <v>0</v>
      </c>
      <c r="I637" s="3"/>
      <c r="J637" s="3"/>
      <c r="K637" s="3"/>
      <c r="L637" s="3"/>
      <c r="M637" s="3"/>
      <c r="N637" s="3"/>
      <c r="O637" s="3"/>
      <c r="P637" s="34">
        <f t="shared" si="27"/>
        <v>0</v>
      </c>
      <c r="Q637" s="35"/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/>
      <c r="X637" s="3"/>
      <c r="Y637" s="3">
        <v>0</v>
      </c>
      <c r="Z637" s="3">
        <v>0</v>
      </c>
      <c r="AA637" s="3">
        <v>0</v>
      </c>
      <c r="AB637" s="3"/>
      <c r="AC637" s="36">
        <f t="shared" si="28"/>
        <v>0</v>
      </c>
      <c r="AD637" s="37">
        <f t="shared" si="29"/>
        <v>0</v>
      </c>
      <c r="AE637" s="144"/>
    </row>
    <row r="638" spans="1:31" x14ac:dyDescent="0.25">
      <c r="A638" s="38">
        <v>626</v>
      </c>
      <c r="B638" s="61"/>
      <c r="C638" s="61"/>
      <c r="D638" s="31">
        <v>899999385</v>
      </c>
      <c r="E638" s="31">
        <v>213925839</v>
      </c>
      <c r="F638" s="61" t="s">
        <v>819</v>
      </c>
      <c r="G638" s="33">
        <v>0</v>
      </c>
      <c r="H638" s="33">
        <v>0</v>
      </c>
      <c r="I638" s="3"/>
      <c r="J638" s="3"/>
      <c r="K638" s="3"/>
      <c r="L638" s="3"/>
      <c r="M638" s="3"/>
      <c r="N638" s="3"/>
      <c r="O638" s="3"/>
      <c r="P638" s="34">
        <f t="shared" si="27"/>
        <v>0</v>
      </c>
      <c r="Q638" s="35"/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/>
      <c r="X638" s="3"/>
      <c r="Y638" s="3">
        <v>0</v>
      </c>
      <c r="Z638" s="3">
        <v>0</v>
      </c>
      <c r="AA638" s="3">
        <v>0</v>
      </c>
      <c r="AB638" s="3"/>
      <c r="AC638" s="36">
        <f t="shared" si="28"/>
        <v>0</v>
      </c>
      <c r="AD638" s="37">
        <f t="shared" si="29"/>
        <v>0</v>
      </c>
      <c r="AE638" s="144"/>
    </row>
    <row r="639" spans="1:31" x14ac:dyDescent="0.25">
      <c r="A639" s="29">
        <v>627</v>
      </c>
      <c r="B639" s="61"/>
      <c r="C639" s="61"/>
      <c r="D639" s="31">
        <v>800095568</v>
      </c>
      <c r="E639" s="31">
        <v>214125841</v>
      </c>
      <c r="F639" s="61" t="s">
        <v>820</v>
      </c>
      <c r="G639" s="33">
        <v>0</v>
      </c>
      <c r="H639" s="33">
        <v>0</v>
      </c>
      <c r="I639" s="3"/>
      <c r="J639" s="3"/>
      <c r="K639" s="3"/>
      <c r="L639" s="3"/>
      <c r="M639" s="3"/>
      <c r="N639" s="3"/>
      <c r="O639" s="3"/>
      <c r="P639" s="34">
        <f t="shared" si="27"/>
        <v>0</v>
      </c>
      <c r="Q639" s="35"/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/>
      <c r="X639" s="3"/>
      <c r="Y639" s="3">
        <v>0</v>
      </c>
      <c r="Z639" s="3">
        <v>0</v>
      </c>
      <c r="AA639" s="3">
        <v>0</v>
      </c>
      <c r="AB639" s="3"/>
      <c r="AC639" s="36">
        <f t="shared" si="28"/>
        <v>0</v>
      </c>
      <c r="AD639" s="37">
        <f t="shared" si="29"/>
        <v>0</v>
      </c>
      <c r="AE639" s="144"/>
    </row>
    <row r="640" spans="1:31" x14ac:dyDescent="0.25">
      <c r="A640" s="38">
        <v>628</v>
      </c>
      <c r="B640" s="61"/>
      <c r="C640" s="61"/>
      <c r="D640" s="31">
        <v>899999281</v>
      </c>
      <c r="E640" s="31">
        <v>214325843</v>
      </c>
      <c r="F640" s="61" t="s">
        <v>821</v>
      </c>
      <c r="G640" s="33">
        <v>0</v>
      </c>
      <c r="H640" s="33">
        <v>0</v>
      </c>
      <c r="I640" s="3"/>
      <c r="J640" s="3"/>
      <c r="K640" s="3"/>
      <c r="L640" s="3"/>
      <c r="M640" s="3"/>
      <c r="N640" s="3"/>
      <c r="O640" s="3"/>
      <c r="P640" s="34">
        <f t="shared" si="27"/>
        <v>0</v>
      </c>
      <c r="Q640" s="35"/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/>
      <c r="X640" s="3"/>
      <c r="Y640" s="3">
        <v>0</v>
      </c>
      <c r="Z640" s="3">
        <v>0</v>
      </c>
      <c r="AA640" s="3">
        <v>0</v>
      </c>
      <c r="AB640" s="3"/>
      <c r="AC640" s="36">
        <f t="shared" si="28"/>
        <v>0</v>
      </c>
      <c r="AD640" s="37">
        <f t="shared" si="29"/>
        <v>0</v>
      </c>
      <c r="AE640" s="144"/>
    </row>
    <row r="641" spans="1:31" x14ac:dyDescent="0.25">
      <c r="A641" s="29">
        <v>629</v>
      </c>
      <c r="B641" s="61"/>
      <c r="C641" s="61"/>
      <c r="D641" s="31">
        <v>899999388</v>
      </c>
      <c r="E641" s="31">
        <v>214525845</v>
      </c>
      <c r="F641" s="61" t="s">
        <v>822</v>
      </c>
      <c r="G641" s="33">
        <v>0</v>
      </c>
      <c r="H641" s="33">
        <v>0</v>
      </c>
      <c r="I641" s="3"/>
      <c r="J641" s="3"/>
      <c r="K641" s="3"/>
      <c r="L641" s="3"/>
      <c r="M641" s="3"/>
      <c r="N641" s="3"/>
      <c r="O641" s="3"/>
      <c r="P641" s="34">
        <f t="shared" si="27"/>
        <v>0</v>
      </c>
      <c r="Q641" s="35"/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/>
      <c r="X641" s="3"/>
      <c r="Y641" s="3">
        <v>0</v>
      </c>
      <c r="Z641" s="3">
        <v>0</v>
      </c>
      <c r="AA641" s="3">
        <v>0</v>
      </c>
      <c r="AB641" s="3"/>
      <c r="AC641" s="36">
        <f t="shared" si="28"/>
        <v>0</v>
      </c>
      <c r="AD641" s="37">
        <f t="shared" si="29"/>
        <v>0</v>
      </c>
      <c r="AE641" s="144"/>
    </row>
    <row r="642" spans="1:31" x14ac:dyDescent="0.25">
      <c r="A642" s="38">
        <v>630</v>
      </c>
      <c r="B642" s="61"/>
      <c r="C642" s="61"/>
      <c r="D642" s="31">
        <v>899999407</v>
      </c>
      <c r="E642" s="31">
        <v>215125851</v>
      </c>
      <c r="F642" s="61" t="s">
        <v>823</v>
      </c>
      <c r="G642" s="33">
        <v>0</v>
      </c>
      <c r="H642" s="33">
        <v>0</v>
      </c>
      <c r="I642" s="3"/>
      <c r="J642" s="3"/>
      <c r="K642" s="3"/>
      <c r="L642" s="3"/>
      <c r="M642" s="3"/>
      <c r="N642" s="3"/>
      <c r="O642" s="3"/>
      <c r="P642" s="34">
        <f t="shared" si="27"/>
        <v>0</v>
      </c>
      <c r="Q642" s="35"/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/>
      <c r="X642" s="3"/>
      <c r="Y642" s="3">
        <v>0</v>
      </c>
      <c r="Z642" s="3">
        <v>0</v>
      </c>
      <c r="AA642" s="3">
        <v>0</v>
      </c>
      <c r="AB642" s="3"/>
      <c r="AC642" s="36">
        <f t="shared" si="28"/>
        <v>0</v>
      </c>
      <c r="AD642" s="37">
        <f t="shared" si="29"/>
        <v>0</v>
      </c>
      <c r="AE642" s="144"/>
    </row>
    <row r="643" spans="1:31" x14ac:dyDescent="0.25">
      <c r="A643" s="29">
        <v>631</v>
      </c>
      <c r="B643" s="61"/>
      <c r="C643" s="61"/>
      <c r="D643" s="31">
        <v>899999448</v>
      </c>
      <c r="E643" s="31">
        <v>216225862</v>
      </c>
      <c r="F643" s="61" t="s">
        <v>824</v>
      </c>
      <c r="G643" s="33">
        <v>0</v>
      </c>
      <c r="H643" s="33">
        <v>0</v>
      </c>
      <c r="I643" s="3"/>
      <c r="J643" s="3"/>
      <c r="K643" s="3"/>
      <c r="L643" s="3"/>
      <c r="M643" s="3"/>
      <c r="N643" s="3"/>
      <c r="O643" s="3"/>
      <c r="P643" s="34">
        <f t="shared" si="27"/>
        <v>0</v>
      </c>
      <c r="Q643" s="35"/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/>
      <c r="X643" s="3"/>
      <c r="Y643" s="3">
        <v>0</v>
      </c>
      <c r="Z643" s="3">
        <v>0</v>
      </c>
      <c r="AA643" s="3">
        <v>0</v>
      </c>
      <c r="AB643" s="3"/>
      <c r="AC643" s="36">
        <f t="shared" si="28"/>
        <v>0</v>
      </c>
      <c r="AD643" s="37">
        <f t="shared" si="29"/>
        <v>0</v>
      </c>
      <c r="AE643" s="144"/>
    </row>
    <row r="644" spans="1:31" x14ac:dyDescent="0.25">
      <c r="A644" s="38">
        <v>632</v>
      </c>
      <c r="B644" s="61"/>
      <c r="C644" s="61"/>
      <c r="D644" s="31">
        <v>899999709</v>
      </c>
      <c r="E644" s="31">
        <v>216725867</v>
      </c>
      <c r="F644" s="61" t="s">
        <v>825</v>
      </c>
      <c r="G644" s="33">
        <v>0</v>
      </c>
      <c r="H644" s="33">
        <v>0</v>
      </c>
      <c r="I644" s="3"/>
      <c r="J644" s="3"/>
      <c r="K644" s="3"/>
      <c r="L644" s="3"/>
      <c r="M644" s="3"/>
      <c r="N644" s="3"/>
      <c r="O644" s="3"/>
      <c r="P644" s="34">
        <f t="shared" si="27"/>
        <v>0</v>
      </c>
      <c r="Q644" s="35"/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/>
      <c r="X644" s="3"/>
      <c r="Y644" s="3">
        <v>0</v>
      </c>
      <c r="Z644" s="3">
        <v>0</v>
      </c>
      <c r="AA644" s="3">
        <v>0</v>
      </c>
      <c r="AB644" s="3"/>
      <c r="AC644" s="36">
        <f t="shared" si="28"/>
        <v>0</v>
      </c>
      <c r="AD644" s="37">
        <f t="shared" si="29"/>
        <v>0</v>
      </c>
      <c r="AE644" s="144"/>
    </row>
    <row r="645" spans="1:31" x14ac:dyDescent="0.25">
      <c r="A645" s="29">
        <v>633</v>
      </c>
      <c r="B645" s="61"/>
      <c r="C645" s="61"/>
      <c r="D645" s="31">
        <v>899999447</v>
      </c>
      <c r="E645" s="31">
        <v>217125871</v>
      </c>
      <c r="F645" s="61" t="s">
        <v>826</v>
      </c>
      <c r="G645" s="33">
        <v>0</v>
      </c>
      <c r="H645" s="33">
        <v>0</v>
      </c>
      <c r="I645" s="3"/>
      <c r="J645" s="3"/>
      <c r="K645" s="3"/>
      <c r="L645" s="3"/>
      <c r="M645" s="3"/>
      <c r="N645" s="3"/>
      <c r="O645" s="3"/>
      <c r="P645" s="34">
        <f t="shared" si="27"/>
        <v>0</v>
      </c>
      <c r="Q645" s="35"/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/>
      <c r="X645" s="3"/>
      <c r="Y645" s="3">
        <v>0</v>
      </c>
      <c r="Z645" s="3">
        <v>0</v>
      </c>
      <c r="AA645" s="3">
        <v>0</v>
      </c>
      <c r="AB645" s="3"/>
      <c r="AC645" s="36">
        <f t="shared" si="28"/>
        <v>0</v>
      </c>
      <c r="AD645" s="37">
        <f t="shared" si="29"/>
        <v>0</v>
      </c>
      <c r="AE645" s="144"/>
    </row>
    <row r="646" spans="1:31" x14ac:dyDescent="0.25">
      <c r="A646" s="38">
        <v>634</v>
      </c>
      <c r="B646" s="61"/>
      <c r="C646" s="61"/>
      <c r="D646" s="31">
        <v>899999445</v>
      </c>
      <c r="E646" s="31">
        <v>217325873</v>
      </c>
      <c r="F646" s="61" t="s">
        <v>827</v>
      </c>
      <c r="G646" s="33">
        <v>0</v>
      </c>
      <c r="H646" s="33">
        <v>0</v>
      </c>
      <c r="I646" s="3"/>
      <c r="J646" s="3"/>
      <c r="K646" s="3"/>
      <c r="L646" s="3"/>
      <c r="M646" s="3"/>
      <c r="N646" s="3"/>
      <c r="O646" s="3"/>
      <c r="P646" s="34">
        <f t="shared" si="27"/>
        <v>0</v>
      </c>
      <c r="Q646" s="35"/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/>
      <c r="X646" s="3"/>
      <c r="Y646" s="3">
        <v>0</v>
      </c>
      <c r="Z646" s="3">
        <v>0</v>
      </c>
      <c r="AA646" s="3">
        <v>0</v>
      </c>
      <c r="AB646" s="3"/>
      <c r="AC646" s="36">
        <f t="shared" si="28"/>
        <v>0</v>
      </c>
      <c r="AD646" s="37">
        <f t="shared" si="29"/>
        <v>0</v>
      </c>
      <c r="AE646" s="144"/>
    </row>
    <row r="647" spans="1:31" x14ac:dyDescent="0.25">
      <c r="A647" s="29">
        <v>635</v>
      </c>
      <c r="B647" s="61"/>
      <c r="C647" s="61"/>
      <c r="D647" s="31">
        <v>899999312</v>
      </c>
      <c r="E647" s="31">
        <v>217525875</v>
      </c>
      <c r="F647" s="61" t="s">
        <v>828</v>
      </c>
      <c r="G647" s="33">
        <v>0</v>
      </c>
      <c r="H647" s="33">
        <v>0</v>
      </c>
      <c r="I647" s="3"/>
      <c r="J647" s="3"/>
      <c r="K647" s="3"/>
      <c r="L647" s="3"/>
      <c r="M647" s="3"/>
      <c r="N647" s="3"/>
      <c r="O647" s="3"/>
      <c r="P647" s="34">
        <f t="shared" si="27"/>
        <v>0</v>
      </c>
      <c r="Q647" s="35"/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/>
      <c r="X647" s="3"/>
      <c r="Y647" s="3">
        <v>0</v>
      </c>
      <c r="Z647" s="3">
        <v>0</v>
      </c>
      <c r="AA647" s="3">
        <v>0</v>
      </c>
      <c r="AB647" s="3"/>
      <c r="AC647" s="36">
        <f t="shared" si="28"/>
        <v>0</v>
      </c>
      <c r="AD647" s="37">
        <f t="shared" si="29"/>
        <v>0</v>
      </c>
      <c r="AE647" s="144"/>
    </row>
    <row r="648" spans="1:31" x14ac:dyDescent="0.25">
      <c r="A648" s="38">
        <v>636</v>
      </c>
      <c r="B648" s="61"/>
      <c r="C648" s="61"/>
      <c r="D648" s="31">
        <v>890680142</v>
      </c>
      <c r="E648" s="31">
        <v>217825878</v>
      </c>
      <c r="F648" s="61" t="s">
        <v>829</v>
      </c>
      <c r="G648" s="33">
        <v>0</v>
      </c>
      <c r="H648" s="33">
        <v>0</v>
      </c>
      <c r="I648" s="3"/>
      <c r="J648" s="3"/>
      <c r="K648" s="3"/>
      <c r="L648" s="3"/>
      <c r="M648" s="3"/>
      <c r="N648" s="3"/>
      <c r="O648" s="3"/>
      <c r="P648" s="34">
        <f t="shared" si="27"/>
        <v>0</v>
      </c>
      <c r="Q648" s="35"/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/>
      <c r="X648" s="3"/>
      <c r="Y648" s="3">
        <v>0</v>
      </c>
      <c r="Z648" s="3">
        <v>0</v>
      </c>
      <c r="AA648" s="3">
        <v>0</v>
      </c>
      <c r="AB648" s="3"/>
      <c r="AC648" s="36">
        <f t="shared" si="28"/>
        <v>0</v>
      </c>
      <c r="AD648" s="37">
        <f t="shared" si="29"/>
        <v>0</v>
      </c>
      <c r="AE648" s="144"/>
    </row>
    <row r="649" spans="1:31" x14ac:dyDescent="0.25">
      <c r="A649" s="29">
        <v>637</v>
      </c>
      <c r="B649" s="61"/>
      <c r="C649" s="61"/>
      <c r="D649" s="31">
        <v>800094776</v>
      </c>
      <c r="E649" s="31">
        <v>218525885</v>
      </c>
      <c r="F649" s="61" t="s">
        <v>830</v>
      </c>
      <c r="G649" s="33">
        <v>0</v>
      </c>
      <c r="H649" s="33">
        <v>0</v>
      </c>
      <c r="I649" s="3"/>
      <c r="J649" s="3"/>
      <c r="K649" s="3"/>
      <c r="L649" s="3"/>
      <c r="M649" s="3"/>
      <c r="N649" s="3"/>
      <c r="O649" s="3"/>
      <c r="P649" s="34">
        <f t="shared" si="27"/>
        <v>0</v>
      </c>
      <c r="Q649" s="35"/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/>
      <c r="X649" s="3"/>
      <c r="Y649" s="3">
        <v>0</v>
      </c>
      <c r="Z649" s="3">
        <v>0</v>
      </c>
      <c r="AA649" s="3">
        <v>0</v>
      </c>
      <c r="AB649" s="3"/>
      <c r="AC649" s="36">
        <f t="shared" si="28"/>
        <v>0</v>
      </c>
      <c r="AD649" s="37">
        <f t="shared" si="29"/>
        <v>0</v>
      </c>
      <c r="AE649" s="144"/>
    </row>
    <row r="650" spans="1:31" x14ac:dyDescent="0.25">
      <c r="A650" s="38">
        <v>638</v>
      </c>
      <c r="B650" s="61"/>
      <c r="C650" s="61"/>
      <c r="D650" s="31">
        <v>800094778</v>
      </c>
      <c r="E650" s="31">
        <v>219825898</v>
      </c>
      <c r="F650" s="61" t="s">
        <v>831</v>
      </c>
      <c r="G650" s="33">
        <v>0</v>
      </c>
      <c r="H650" s="33">
        <v>0</v>
      </c>
      <c r="I650" s="3"/>
      <c r="J650" s="3"/>
      <c r="K650" s="3"/>
      <c r="L650" s="3"/>
      <c r="M650" s="3"/>
      <c r="N650" s="3"/>
      <c r="O650" s="3"/>
      <c r="P650" s="34">
        <f t="shared" si="27"/>
        <v>0</v>
      </c>
      <c r="Q650" s="35"/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/>
      <c r="X650" s="3"/>
      <c r="Y650" s="3">
        <v>0</v>
      </c>
      <c r="Z650" s="3">
        <v>0</v>
      </c>
      <c r="AA650" s="3">
        <v>0</v>
      </c>
      <c r="AB650" s="3"/>
      <c r="AC650" s="36">
        <f t="shared" si="28"/>
        <v>0</v>
      </c>
      <c r="AD650" s="37">
        <f t="shared" si="29"/>
        <v>0</v>
      </c>
      <c r="AE650" s="144"/>
    </row>
    <row r="651" spans="1:31" x14ac:dyDescent="0.25">
      <c r="A651" s="29">
        <v>639</v>
      </c>
      <c r="B651" s="61"/>
      <c r="C651" s="61"/>
      <c r="D651" s="31">
        <v>891680050</v>
      </c>
      <c r="E651" s="31">
        <v>210627006</v>
      </c>
      <c r="F651" s="61" t="s">
        <v>832</v>
      </c>
      <c r="G651" s="33">
        <v>0</v>
      </c>
      <c r="H651" s="33">
        <v>0</v>
      </c>
      <c r="I651" s="3"/>
      <c r="J651" s="3"/>
      <c r="K651" s="3"/>
      <c r="L651" s="3"/>
      <c r="M651" s="3"/>
      <c r="N651" s="3"/>
      <c r="O651" s="3"/>
      <c r="P651" s="34">
        <f t="shared" si="27"/>
        <v>0</v>
      </c>
      <c r="Q651" s="35"/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/>
      <c r="X651" s="3"/>
      <c r="Y651" s="3">
        <v>0</v>
      </c>
      <c r="Z651" s="3">
        <v>0</v>
      </c>
      <c r="AA651" s="3">
        <v>0</v>
      </c>
      <c r="AB651" s="3"/>
      <c r="AC651" s="36">
        <f t="shared" si="28"/>
        <v>0</v>
      </c>
      <c r="AD651" s="37">
        <f t="shared" si="29"/>
        <v>0</v>
      </c>
      <c r="AE651" s="144"/>
    </row>
    <row r="652" spans="1:31" x14ac:dyDescent="0.25">
      <c r="A652" s="38">
        <v>640</v>
      </c>
      <c r="B652" s="61"/>
      <c r="C652" s="61"/>
      <c r="D652" s="31">
        <v>891600062</v>
      </c>
      <c r="E652" s="31">
        <v>212527025</v>
      </c>
      <c r="F652" s="61" t="s">
        <v>833</v>
      </c>
      <c r="G652" s="33">
        <v>0</v>
      </c>
      <c r="H652" s="33">
        <v>0</v>
      </c>
      <c r="I652" s="3"/>
      <c r="J652" s="3"/>
      <c r="K652" s="3"/>
      <c r="L652" s="3"/>
      <c r="M652" s="3"/>
      <c r="N652" s="3"/>
      <c r="O652" s="3"/>
      <c r="P652" s="34">
        <f t="shared" si="27"/>
        <v>0</v>
      </c>
      <c r="Q652" s="35"/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/>
      <c r="X652" s="3"/>
      <c r="Y652" s="3">
        <v>0</v>
      </c>
      <c r="Z652" s="3">
        <v>0</v>
      </c>
      <c r="AA652" s="3">
        <v>0</v>
      </c>
      <c r="AB652" s="3"/>
      <c r="AC652" s="36">
        <f t="shared" si="28"/>
        <v>0</v>
      </c>
      <c r="AD652" s="37">
        <f t="shared" si="29"/>
        <v>0</v>
      </c>
      <c r="AE652" s="144"/>
    </row>
    <row r="653" spans="1:31" x14ac:dyDescent="0.25">
      <c r="A653" s="29">
        <v>641</v>
      </c>
      <c r="B653" s="61"/>
      <c r="C653" s="61"/>
      <c r="D653" s="31">
        <v>818000395</v>
      </c>
      <c r="E653" s="31">
        <v>215027050</v>
      </c>
      <c r="F653" s="61" t="s">
        <v>834</v>
      </c>
      <c r="G653" s="33">
        <v>0</v>
      </c>
      <c r="H653" s="33">
        <v>0</v>
      </c>
      <c r="I653" s="3"/>
      <c r="J653" s="3"/>
      <c r="K653" s="3"/>
      <c r="L653" s="3"/>
      <c r="M653" s="3"/>
      <c r="N653" s="3"/>
      <c r="O653" s="3"/>
      <c r="P653" s="34">
        <f t="shared" si="27"/>
        <v>0</v>
      </c>
      <c r="Q653" s="35"/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/>
      <c r="X653" s="3"/>
      <c r="Y653" s="3">
        <v>0</v>
      </c>
      <c r="Z653" s="3">
        <v>0</v>
      </c>
      <c r="AA653" s="3">
        <v>0</v>
      </c>
      <c r="AB653" s="3"/>
      <c r="AC653" s="36">
        <f t="shared" si="28"/>
        <v>0</v>
      </c>
      <c r="AD653" s="37">
        <f t="shared" si="29"/>
        <v>0</v>
      </c>
      <c r="AE653" s="144"/>
    </row>
    <row r="654" spans="1:31" x14ac:dyDescent="0.25">
      <c r="A654" s="38">
        <v>642</v>
      </c>
      <c r="B654" s="61"/>
      <c r="C654" s="61"/>
      <c r="D654" s="31">
        <v>891680055</v>
      </c>
      <c r="E654" s="31">
        <v>217327073</v>
      </c>
      <c r="F654" s="61" t="s">
        <v>835</v>
      </c>
      <c r="G654" s="33">
        <v>0</v>
      </c>
      <c r="H654" s="33">
        <v>0</v>
      </c>
      <c r="I654" s="3"/>
      <c r="J654" s="3"/>
      <c r="K654" s="3"/>
      <c r="L654" s="3"/>
      <c r="M654" s="3"/>
      <c r="N654" s="3"/>
      <c r="O654" s="3"/>
      <c r="P654" s="34">
        <f t="shared" ref="P654:P717" si="30">SUM(G654:N654)</f>
        <v>0</v>
      </c>
      <c r="Q654" s="35"/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/>
      <c r="X654" s="3"/>
      <c r="Y654" s="3">
        <v>0</v>
      </c>
      <c r="Z654" s="3">
        <v>0</v>
      </c>
      <c r="AA654" s="3">
        <v>0</v>
      </c>
      <c r="AB654" s="3"/>
      <c r="AC654" s="36">
        <f t="shared" ref="AC654:AC717" si="31">SUM(R654:AA654)</f>
        <v>0</v>
      </c>
      <c r="AD654" s="37">
        <f t="shared" si="29"/>
        <v>0</v>
      </c>
      <c r="AE654" s="144"/>
    </row>
    <row r="655" spans="1:31" x14ac:dyDescent="0.25">
      <c r="A655" s="29">
        <v>643</v>
      </c>
      <c r="B655" s="61"/>
      <c r="C655" s="61"/>
      <c r="D655" s="31">
        <v>891680395</v>
      </c>
      <c r="E655" s="31">
        <v>217527075</v>
      </c>
      <c r="F655" s="61" t="s">
        <v>836</v>
      </c>
      <c r="G655" s="33">
        <v>0</v>
      </c>
      <c r="H655" s="33">
        <v>0</v>
      </c>
      <c r="I655" s="3"/>
      <c r="J655" s="3"/>
      <c r="K655" s="3"/>
      <c r="L655" s="3"/>
      <c r="M655" s="3"/>
      <c r="N655" s="3"/>
      <c r="O655" s="3"/>
      <c r="P655" s="34">
        <f t="shared" si="30"/>
        <v>0</v>
      </c>
      <c r="Q655" s="35"/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/>
      <c r="X655" s="3"/>
      <c r="Y655" s="3">
        <v>0</v>
      </c>
      <c r="Z655" s="3">
        <v>0</v>
      </c>
      <c r="AA655" s="3">
        <v>0</v>
      </c>
      <c r="AB655" s="3"/>
      <c r="AC655" s="36">
        <f t="shared" si="31"/>
        <v>0</v>
      </c>
      <c r="AD655" s="37">
        <f t="shared" ref="AD655:AD718" si="32">+P655-Q655+AB655-AC655</f>
        <v>0</v>
      </c>
      <c r="AE655" s="144"/>
    </row>
    <row r="656" spans="1:31" x14ac:dyDescent="0.25">
      <c r="A656" s="38">
        <v>644</v>
      </c>
      <c r="B656" s="61"/>
      <c r="C656" s="61"/>
      <c r="D656" s="31">
        <v>800095589</v>
      </c>
      <c r="E656" s="31">
        <v>217727077</v>
      </c>
      <c r="F656" s="61" t="s">
        <v>837</v>
      </c>
      <c r="G656" s="33">
        <v>0</v>
      </c>
      <c r="H656" s="33">
        <v>0</v>
      </c>
      <c r="I656" s="3"/>
      <c r="J656" s="3"/>
      <c r="K656" s="3"/>
      <c r="L656" s="3"/>
      <c r="M656" s="3"/>
      <c r="N656" s="3"/>
      <c r="O656" s="3"/>
      <c r="P656" s="34">
        <f t="shared" si="30"/>
        <v>0</v>
      </c>
      <c r="Q656" s="35"/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/>
      <c r="X656" s="3"/>
      <c r="Y656" s="3">
        <v>0</v>
      </c>
      <c r="Z656" s="3">
        <v>0</v>
      </c>
      <c r="AA656" s="3">
        <v>0</v>
      </c>
      <c r="AB656" s="3"/>
      <c r="AC656" s="36">
        <f t="shared" si="31"/>
        <v>0</v>
      </c>
      <c r="AD656" s="37">
        <f t="shared" si="32"/>
        <v>0</v>
      </c>
      <c r="AE656" s="144"/>
    </row>
    <row r="657" spans="1:31" x14ac:dyDescent="0.25">
      <c r="A657" s="29">
        <v>645</v>
      </c>
      <c r="B657" s="61"/>
      <c r="C657" s="61"/>
      <c r="D657" s="31">
        <v>800070375</v>
      </c>
      <c r="E657" s="31">
        <v>219927099</v>
      </c>
      <c r="F657" s="61" t="s">
        <v>838</v>
      </c>
      <c r="G657" s="33">
        <v>0</v>
      </c>
      <c r="H657" s="33">
        <v>0</v>
      </c>
      <c r="I657" s="3"/>
      <c r="J657" s="3"/>
      <c r="K657" s="3"/>
      <c r="L657" s="3"/>
      <c r="M657" s="3"/>
      <c r="N657" s="3"/>
      <c r="O657" s="3"/>
      <c r="P657" s="34">
        <f t="shared" si="30"/>
        <v>0</v>
      </c>
      <c r="Q657" s="35"/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/>
      <c r="X657" s="3"/>
      <c r="Y657" s="3">
        <v>0</v>
      </c>
      <c r="Z657" s="3">
        <v>0</v>
      </c>
      <c r="AA657" s="3">
        <v>0</v>
      </c>
      <c r="AB657" s="3"/>
      <c r="AC657" s="36">
        <f t="shared" si="31"/>
        <v>0</v>
      </c>
      <c r="AD657" s="37">
        <f t="shared" si="32"/>
        <v>0</v>
      </c>
      <c r="AE657" s="144"/>
    </row>
    <row r="658" spans="1:31" x14ac:dyDescent="0.25">
      <c r="A658" s="38">
        <v>646</v>
      </c>
      <c r="B658" s="61"/>
      <c r="C658" s="61"/>
      <c r="D658" s="31">
        <v>800239414</v>
      </c>
      <c r="E658" s="31">
        <v>213527135</v>
      </c>
      <c r="F658" s="61" t="s">
        <v>839</v>
      </c>
      <c r="G658" s="33">
        <v>0</v>
      </c>
      <c r="H658" s="33">
        <v>0</v>
      </c>
      <c r="I658" s="3"/>
      <c r="J658" s="3"/>
      <c r="K658" s="3"/>
      <c r="L658" s="3"/>
      <c r="M658" s="3"/>
      <c r="N658" s="3"/>
      <c r="O658" s="3"/>
      <c r="P658" s="34">
        <f t="shared" si="30"/>
        <v>0</v>
      </c>
      <c r="Q658" s="35"/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/>
      <c r="X658" s="3"/>
      <c r="Y658" s="3">
        <v>0</v>
      </c>
      <c r="Z658" s="3">
        <v>0</v>
      </c>
      <c r="AA658" s="3">
        <v>0</v>
      </c>
      <c r="AB658" s="3"/>
      <c r="AC658" s="36">
        <f t="shared" si="31"/>
        <v>0</v>
      </c>
      <c r="AD658" s="37">
        <f t="shared" si="32"/>
        <v>0</v>
      </c>
      <c r="AE658" s="144"/>
    </row>
    <row r="659" spans="1:31" x14ac:dyDescent="0.25">
      <c r="A659" s="29">
        <v>647</v>
      </c>
      <c r="B659" s="61"/>
      <c r="C659" s="61"/>
      <c r="D659" s="31">
        <v>818001341</v>
      </c>
      <c r="E659" s="31">
        <v>215027150</v>
      </c>
      <c r="F659" s="61" t="s">
        <v>840</v>
      </c>
      <c r="G659" s="33">
        <v>0</v>
      </c>
      <c r="H659" s="33">
        <v>0</v>
      </c>
      <c r="I659" s="3"/>
      <c r="J659" s="3"/>
      <c r="K659" s="3"/>
      <c r="L659" s="3"/>
      <c r="M659" s="3"/>
      <c r="N659" s="3"/>
      <c r="O659" s="3"/>
      <c r="P659" s="34">
        <f t="shared" si="30"/>
        <v>0</v>
      </c>
      <c r="Q659" s="35"/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/>
      <c r="X659" s="3"/>
      <c r="Y659" s="3">
        <v>0</v>
      </c>
      <c r="Z659" s="3">
        <v>0</v>
      </c>
      <c r="AA659" s="3">
        <v>0</v>
      </c>
      <c r="AB659" s="3"/>
      <c r="AC659" s="36">
        <f t="shared" si="31"/>
        <v>0</v>
      </c>
      <c r="AD659" s="37">
        <f t="shared" si="32"/>
        <v>0</v>
      </c>
      <c r="AE659" s="144"/>
    </row>
    <row r="660" spans="1:31" x14ac:dyDescent="0.25">
      <c r="A660" s="38">
        <v>648</v>
      </c>
      <c r="B660" s="61"/>
      <c r="C660" s="61"/>
      <c r="D660" s="31">
        <v>818001202</v>
      </c>
      <c r="E660" s="31">
        <v>216027160</v>
      </c>
      <c r="F660" s="61" t="s">
        <v>841</v>
      </c>
      <c r="G660" s="33">
        <v>0</v>
      </c>
      <c r="H660" s="33">
        <v>0</v>
      </c>
      <c r="I660" s="3"/>
      <c r="J660" s="3"/>
      <c r="K660" s="3"/>
      <c r="L660" s="3"/>
      <c r="M660" s="3"/>
      <c r="N660" s="3"/>
      <c r="O660" s="3"/>
      <c r="P660" s="34">
        <f t="shared" si="30"/>
        <v>0</v>
      </c>
      <c r="Q660" s="35"/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/>
      <c r="X660" s="3"/>
      <c r="Y660" s="3">
        <v>0</v>
      </c>
      <c r="Z660" s="3">
        <v>0</v>
      </c>
      <c r="AA660" s="3">
        <v>0</v>
      </c>
      <c r="AB660" s="3"/>
      <c r="AC660" s="36">
        <f t="shared" si="31"/>
        <v>0</v>
      </c>
      <c r="AD660" s="37">
        <f t="shared" si="32"/>
        <v>0</v>
      </c>
      <c r="AE660" s="144"/>
    </row>
    <row r="661" spans="1:31" x14ac:dyDescent="0.25">
      <c r="A661" s="29">
        <v>649</v>
      </c>
      <c r="B661" s="61"/>
      <c r="C661" s="61"/>
      <c r="D661" s="31">
        <v>891680057</v>
      </c>
      <c r="E661" s="31">
        <v>210527205</v>
      </c>
      <c r="F661" s="61" t="s">
        <v>842</v>
      </c>
      <c r="G661" s="33">
        <v>0</v>
      </c>
      <c r="H661" s="33">
        <v>0</v>
      </c>
      <c r="I661" s="3"/>
      <c r="J661" s="3"/>
      <c r="K661" s="3"/>
      <c r="L661" s="3"/>
      <c r="M661" s="3"/>
      <c r="N661" s="3"/>
      <c r="O661" s="3"/>
      <c r="P661" s="34">
        <f t="shared" si="30"/>
        <v>0</v>
      </c>
      <c r="Q661" s="35"/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/>
      <c r="X661" s="3"/>
      <c r="Y661" s="3">
        <v>0</v>
      </c>
      <c r="Z661" s="3">
        <v>0</v>
      </c>
      <c r="AA661" s="3">
        <v>0</v>
      </c>
      <c r="AB661" s="3"/>
      <c r="AC661" s="36">
        <f t="shared" si="31"/>
        <v>0</v>
      </c>
      <c r="AD661" s="37">
        <f t="shared" si="32"/>
        <v>0</v>
      </c>
      <c r="AE661" s="144"/>
    </row>
    <row r="662" spans="1:31" x14ac:dyDescent="0.25">
      <c r="A662" s="38">
        <v>650</v>
      </c>
      <c r="B662" s="61"/>
      <c r="C662" s="61"/>
      <c r="D662" s="31">
        <v>891680061</v>
      </c>
      <c r="E662" s="31">
        <v>214527245</v>
      </c>
      <c r="F662" s="61" t="s">
        <v>843</v>
      </c>
      <c r="G662" s="33">
        <v>0</v>
      </c>
      <c r="H662" s="33">
        <v>0</v>
      </c>
      <c r="I662" s="3"/>
      <c r="J662" s="3"/>
      <c r="K662" s="3"/>
      <c r="L662" s="3"/>
      <c r="M662" s="3"/>
      <c r="N662" s="3"/>
      <c r="O662" s="3"/>
      <c r="P662" s="34">
        <f t="shared" si="30"/>
        <v>0</v>
      </c>
      <c r="Q662" s="35"/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/>
      <c r="X662" s="3"/>
      <c r="Y662" s="3">
        <v>0</v>
      </c>
      <c r="Z662" s="3">
        <v>0</v>
      </c>
      <c r="AA662" s="3">
        <v>0</v>
      </c>
      <c r="AB662" s="3"/>
      <c r="AC662" s="36">
        <f t="shared" si="31"/>
        <v>0</v>
      </c>
      <c r="AD662" s="37">
        <f t="shared" si="32"/>
        <v>0</v>
      </c>
      <c r="AE662" s="144"/>
    </row>
    <row r="663" spans="1:31" x14ac:dyDescent="0.25">
      <c r="A663" s="29">
        <v>651</v>
      </c>
      <c r="B663" s="61"/>
      <c r="C663" s="61"/>
      <c r="D663" s="31">
        <v>818000002</v>
      </c>
      <c r="E663" s="31">
        <v>215027250</v>
      </c>
      <c r="F663" s="61" t="s">
        <v>844</v>
      </c>
      <c r="G663" s="33">
        <v>0</v>
      </c>
      <c r="H663" s="33">
        <v>0</v>
      </c>
      <c r="I663" s="3"/>
      <c r="J663" s="3"/>
      <c r="K663" s="3"/>
      <c r="L663" s="3"/>
      <c r="M663" s="3"/>
      <c r="N663" s="3"/>
      <c r="O663" s="3"/>
      <c r="P663" s="34">
        <f t="shared" si="30"/>
        <v>0</v>
      </c>
      <c r="Q663" s="35"/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/>
      <c r="X663" s="3"/>
      <c r="Y663" s="3">
        <v>0</v>
      </c>
      <c r="Z663" s="3">
        <v>0</v>
      </c>
      <c r="AA663" s="3">
        <v>0</v>
      </c>
      <c r="AB663" s="3"/>
      <c r="AC663" s="36">
        <f t="shared" si="31"/>
        <v>0</v>
      </c>
      <c r="AD663" s="37">
        <f t="shared" si="32"/>
        <v>0</v>
      </c>
      <c r="AE663" s="144"/>
    </row>
    <row r="664" spans="1:31" x14ac:dyDescent="0.25">
      <c r="A664" s="38">
        <v>652</v>
      </c>
      <c r="B664" s="61"/>
      <c r="C664" s="61"/>
      <c r="D664" s="31">
        <v>891680067</v>
      </c>
      <c r="E664" s="31">
        <v>216127361</v>
      </c>
      <c r="F664" s="61" t="s">
        <v>845</v>
      </c>
      <c r="G664" s="33">
        <v>0</v>
      </c>
      <c r="H664" s="33">
        <v>0</v>
      </c>
      <c r="I664" s="3"/>
      <c r="J664" s="3"/>
      <c r="K664" s="3"/>
      <c r="L664" s="3"/>
      <c r="M664" s="3"/>
      <c r="N664" s="3"/>
      <c r="O664" s="3"/>
      <c r="P664" s="34">
        <f t="shared" si="30"/>
        <v>0</v>
      </c>
      <c r="Q664" s="35"/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/>
      <c r="X664" s="3"/>
      <c r="Y664" s="3">
        <v>0</v>
      </c>
      <c r="Z664" s="3">
        <v>0</v>
      </c>
      <c r="AA664" s="3">
        <v>0</v>
      </c>
      <c r="AB664" s="3"/>
      <c r="AC664" s="36">
        <f t="shared" si="31"/>
        <v>0</v>
      </c>
      <c r="AD664" s="37">
        <f t="shared" si="32"/>
        <v>0</v>
      </c>
      <c r="AE664" s="144"/>
    </row>
    <row r="665" spans="1:31" x14ac:dyDescent="0.25">
      <c r="A665" s="29">
        <v>653</v>
      </c>
      <c r="B665" s="61"/>
      <c r="C665" s="61"/>
      <c r="D665" s="31">
        <v>891680402</v>
      </c>
      <c r="E665" s="31">
        <v>217227372</v>
      </c>
      <c r="F665" s="61" t="s">
        <v>846</v>
      </c>
      <c r="G665" s="33">
        <v>0</v>
      </c>
      <c r="H665" s="33">
        <v>0</v>
      </c>
      <c r="I665" s="3"/>
      <c r="J665" s="3"/>
      <c r="K665" s="3"/>
      <c r="L665" s="3"/>
      <c r="M665" s="3"/>
      <c r="N665" s="3"/>
      <c r="O665" s="3"/>
      <c r="P665" s="34">
        <f t="shared" si="30"/>
        <v>0</v>
      </c>
      <c r="Q665" s="35"/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/>
      <c r="X665" s="3"/>
      <c r="Y665" s="3">
        <v>0</v>
      </c>
      <c r="Z665" s="3">
        <v>0</v>
      </c>
      <c r="AA665" s="3">
        <v>0</v>
      </c>
      <c r="AB665" s="3"/>
      <c r="AC665" s="36">
        <f t="shared" si="31"/>
        <v>0</v>
      </c>
      <c r="AD665" s="37">
        <f t="shared" si="32"/>
        <v>0</v>
      </c>
      <c r="AE665" s="144"/>
    </row>
    <row r="666" spans="1:31" x14ac:dyDescent="0.25">
      <c r="A666" s="38">
        <v>654</v>
      </c>
      <c r="B666" s="61"/>
      <c r="C666" s="61"/>
      <c r="D666" s="31">
        <v>891680281</v>
      </c>
      <c r="E666" s="31">
        <v>211327413</v>
      </c>
      <c r="F666" s="61" t="s">
        <v>847</v>
      </c>
      <c r="G666" s="33">
        <v>0</v>
      </c>
      <c r="H666" s="33">
        <v>0</v>
      </c>
      <c r="I666" s="3"/>
      <c r="J666" s="3"/>
      <c r="K666" s="3"/>
      <c r="L666" s="3"/>
      <c r="M666" s="3"/>
      <c r="N666" s="3"/>
      <c r="O666" s="3"/>
      <c r="P666" s="34">
        <f t="shared" si="30"/>
        <v>0</v>
      </c>
      <c r="Q666" s="35"/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/>
      <c r="X666" s="3"/>
      <c r="Y666" s="3">
        <v>0</v>
      </c>
      <c r="Z666" s="3">
        <v>0</v>
      </c>
      <c r="AA666" s="3">
        <v>0</v>
      </c>
      <c r="AB666" s="3"/>
      <c r="AC666" s="36">
        <f t="shared" si="31"/>
        <v>0</v>
      </c>
      <c r="AD666" s="37">
        <f t="shared" si="32"/>
        <v>0</v>
      </c>
      <c r="AE666" s="144"/>
    </row>
    <row r="667" spans="1:31" x14ac:dyDescent="0.25">
      <c r="A667" s="29">
        <v>655</v>
      </c>
      <c r="B667" s="61"/>
      <c r="C667" s="61"/>
      <c r="D667" s="31">
        <v>818000941</v>
      </c>
      <c r="E667" s="31">
        <v>212527425</v>
      </c>
      <c r="F667" s="61" t="s">
        <v>848</v>
      </c>
      <c r="G667" s="33">
        <v>0</v>
      </c>
      <c r="H667" s="33">
        <v>0</v>
      </c>
      <c r="I667" s="3"/>
      <c r="J667" s="3"/>
      <c r="K667" s="3"/>
      <c r="L667" s="3"/>
      <c r="M667" s="3"/>
      <c r="N667" s="3"/>
      <c r="O667" s="3"/>
      <c r="P667" s="34">
        <f t="shared" si="30"/>
        <v>0</v>
      </c>
      <c r="Q667" s="35"/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/>
      <c r="X667" s="3"/>
      <c r="Y667" s="3">
        <v>0</v>
      </c>
      <c r="Z667" s="3">
        <v>0</v>
      </c>
      <c r="AA667" s="3">
        <v>0</v>
      </c>
      <c r="AB667" s="3"/>
      <c r="AC667" s="36">
        <f t="shared" si="31"/>
        <v>0</v>
      </c>
      <c r="AD667" s="37">
        <f t="shared" si="32"/>
        <v>0</v>
      </c>
      <c r="AE667" s="144"/>
    </row>
    <row r="668" spans="1:31" x14ac:dyDescent="0.25">
      <c r="A668" s="38">
        <v>656</v>
      </c>
      <c r="B668" s="61"/>
      <c r="C668" s="61"/>
      <c r="D668" s="31">
        <v>818000907</v>
      </c>
      <c r="E668" s="31">
        <v>213027430</v>
      </c>
      <c r="F668" s="61" t="s">
        <v>849</v>
      </c>
      <c r="G668" s="33">
        <v>0</v>
      </c>
      <c r="H668" s="33">
        <v>0</v>
      </c>
      <c r="I668" s="3"/>
      <c r="J668" s="3"/>
      <c r="K668" s="3"/>
      <c r="L668" s="3"/>
      <c r="M668" s="3"/>
      <c r="N668" s="3"/>
      <c r="O668" s="3"/>
      <c r="P668" s="34">
        <f t="shared" si="30"/>
        <v>0</v>
      </c>
      <c r="Q668" s="35"/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/>
      <c r="X668" s="3"/>
      <c r="Y668" s="3">
        <v>0</v>
      </c>
      <c r="Z668" s="3">
        <v>0</v>
      </c>
      <c r="AA668" s="3">
        <v>0</v>
      </c>
      <c r="AB668" s="3"/>
      <c r="AC668" s="36">
        <f t="shared" si="31"/>
        <v>0</v>
      </c>
      <c r="AD668" s="37">
        <f t="shared" si="32"/>
        <v>0</v>
      </c>
      <c r="AE668" s="144"/>
    </row>
    <row r="669" spans="1:31" x14ac:dyDescent="0.25">
      <c r="A669" s="29">
        <v>657</v>
      </c>
      <c r="B669" s="61"/>
      <c r="C669" s="61"/>
      <c r="D669" s="31">
        <v>818001206</v>
      </c>
      <c r="E669" s="31">
        <v>215027450</v>
      </c>
      <c r="F669" s="61" t="s">
        <v>850</v>
      </c>
      <c r="G669" s="33">
        <v>0</v>
      </c>
      <c r="H669" s="33">
        <v>0</v>
      </c>
      <c r="I669" s="3"/>
      <c r="J669" s="3"/>
      <c r="K669" s="3"/>
      <c r="L669" s="3"/>
      <c r="M669" s="3"/>
      <c r="N669" s="3"/>
      <c r="O669" s="3"/>
      <c r="P669" s="34">
        <f t="shared" si="30"/>
        <v>0</v>
      </c>
      <c r="Q669" s="35"/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/>
      <c r="X669" s="3"/>
      <c r="Y669" s="3">
        <v>0</v>
      </c>
      <c r="Z669" s="3">
        <v>0</v>
      </c>
      <c r="AA669" s="3">
        <v>0</v>
      </c>
      <c r="AB669" s="3"/>
      <c r="AC669" s="36">
        <f t="shared" si="31"/>
        <v>0</v>
      </c>
      <c r="AD669" s="37">
        <f t="shared" si="32"/>
        <v>0</v>
      </c>
      <c r="AE669" s="144"/>
    </row>
    <row r="670" spans="1:31" x14ac:dyDescent="0.25">
      <c r="A670" s="38">
        <v>658</v>
      </c>
      <c r="B670" s="61"/>
      <c r="C670" s="61"/>
      <c r="D670" s="31">
        <v>891680075</v>
      </c>
      <c r="E670" s="31">
        <v>219127491</v>
      </c>
      <c r="F670" s="61" t="s">
        <v>851</v>
      </c>
      <c r="G670" s="33">
        <v>0</v>
      </c>
      <c r="H670" s="33">
        <v>0</v>
      </c>
      <c r="I670" s="3"/>
      <c r="J670" s="3"/>
      <c r="K670" s="3"/>
      <c r="L670" s="3"/>
      <c r="M670" s="3"/>
      <c r="N670" s="3"/>
      <c r="O670" s="3"/>
      <c r="P670" s="34">
        <f t="shared" si="30"/>
        <v>0</v>
      </c>
      <c r="Q670" s="35"/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/>
      <c r="X670" s="3"/>
      <c r="Y670" s="3">
        <v>0</v>
      </c>
      <c r="Z670" s="3">
        <v>0</v>
      </c>
      <c r="AA670" s="3">
        <v>0</v>
      </c>
      <c r="AB670" s="3"/>
      <c r="AC670" s="36">
        <f t="shared" si="31"/>
        <v>0</v>
      </c>
      <c r="AD670" s="37">
        <f t="shared" si="32"/>
        <v>0</v>
      </c>
      <c r="AE670" s="144"/>
    </row>
    <row r="671" spans="1:31" x14ac:dyDescent="0.25">
      <c r="A671" s="29">
        <v>659</v>
      </c>
      <c r="B671" s="61"/>
      <c r="C671" s="61"/>
      <c r="D671" s="31">
        <v>891680076</v>
      </c>
      <c r="E671" s="31">
        <v>219527495</v>
      </c>
      <c r="F671" s="61" t="s">
        <v>852</v>
      </c>
      <c r="G671" s="33">
        <v>0</v>
      </c>
      <c r="H671" s="33">
        <v>0</v>
      </c>
      <c r="I671" s="3"/>
      <c r="J671" s="3"/>
      <c r="K671" s="3"/>
      <c r="L671" s="3"/>
      <c r="M671" s="3"/>
      <c r="N671" s="3"/>
      <c r="O671" s="3"/>
      <c r="P671" s="34">
        <f t="shared" si="30"/>
        <v>0</v>
      </c>
      <c r="Q671" s="35"/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/>
      <c r="X671" s="3"/>
      <c r="Y671" s="3">
        <v>0</v>
      </c>
      <c r="Z671" s="3">
        <v>0</v>
      </c>
      <c r="AA671" s="3">
        <v>0</v>
      </c>
      <c r="AB671" s="3"/>
      <c r="AC671" s="36">
        <f t="shared" si="31"/>
        <v>0</v>
      </c>
      <c r="AD671" s="37">
        <f t="shared" si="32"/>
        <v>0</v>
      </c>
      <c r="AE671" s="144"/>
    </row>
    <row r="672" spans="1:31" x14ac:dyDescent="0.25">
      <c r="A672" s="38">
        <v>660</v>
      </c>
      <c r="B672" s="61"/>
      <c r="C672" s="61"/>
      <c r="D672" s="31">
        <v>818001203</v>
      </c>
      <c r="E672" s="31">
        <v>218027580</v>
      </c>
      <c r="F672" s="61" t="s">
        <v>853</v>
      </c>
      <c r="G672" s="33">
        <v>0</v>
      </c>
      <c r="H672" s="33">
        <v>0</v>
      </c>
      <c r="I672" s="3"/>
      <c r="J672" s="3"/>
      <c r="K672" s="3"/>
      <c r="L672" s="3"/>
      <c r="M672" s="3"/>
      <c r="N672" s="3"/>
      <c r="O672" s="3"/>
      <c r="P672" s="34">
        <f t="shared" si="30"/>
        <v>0</v>
      </c>
      <c r="Q672" s="35"/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/>
      <c r="X672" s="3"/>
      <c r="Y672" s="3">
        <v>0</v>
      </c>
      <c r="Z672" s="3">
        <v>0</v>
      </c>
      <c r="AA672" s="3">
        <v>0</v>
      </c>
      <c r="AB672" s="3"/>
      <c r="AC672" s="36">
        <f t="shared" si="31"/>
        <v>0</v>
      </c>
      <c r="AD672" s="37">
        <f t="shared" si="32"/>
        <v>0</v>
      </c>
      <c r="AE672" s="144"/>
    </row>
    <row r="673" spans="1:31" x14ac:dyDescent="0.25">
      <c r="A673" s="29">
        <v>661</v>
      </c>
      <c r="B673" s="61"/>
      <c r="C673" s="61"/>
      <c r="D673" s="31">
        <v>818000899</v>
      </c>
      <c r="E673" s="31">
        <v>210027600</v>
      </c>
      <c r="F673" s="61" t="s">
        <v>854</v>
      </c>
      <c r="G673" s="33">
        <v>0</v>
      </c>
      <c r="H673" s="33">
        <v>0</v>
      </c>
      <c r="I673" s="3"/>
      <c r="J673" s="3"/>
      <c r="K673" s="3"/>
      <c r="L673" s="3"/>
      <c r="M673" s="3"/>
      <c r="N673" s="3"/>
      <c r="O673" s="3"/>
      <c r="P673" s="34">
        <f t="shared" si="30"/>
        <v>0</v>
      </c>
      <c r="Q673" s="35"/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/>
      <c r="X673" s="3"/>
      <c r="Y673" s="3">
        <v>0</v>
      </c>
      <c r="Z673" s="3">
        <v>0</v>
      </c>
      <c r="AA673" s="3">
        <v>0</v>
      </c>
      <c r="AB673" s="3"/>
      <c r="AC673" s="36">
        <f t="shared" si="31"/>
        <v>0</v>
      </c>
      <c r="AD673" s="37">
        <f t="shared" si="32"/>
        <v>0</v>
      </c>
      <c r="AE673" s="144"/>
    </row>
    <row r="674" spans="1:31" x14ac:dyDescent="0.25">
      <c r="A674" s="38">
        <v>662</v>
      </c>
      <c r="B674" s="61"/>
      <c r="C674" s="61"/>
      <c r="D674" s="31">
        <v>891680079</v>
      </c>
      <c r="E674" s="31">
        <v>211527615</v>
      </c>
      <c r="F674" s="61" t="s">
        <v>621</v>
      </c>
      <c r="G674" s="33">
        <v>0</v>
      </c>
      <c r="H674" s="33">
        <v>0</v>
      </c>
      <c r="I674" s="3"/>
      <c r="J674" s="3"/>
      <c r="K674" s="3"/>
      <c r="L674" s="3"/>
      <c r="M674" s="3"/>
      <c r="N674" s="3"/>
      <c r="O674" s="3"/>
      <c r="P674" s="34">
        <f t="shared" si="30"/>
        <v>0</v>
      </c>
      <c r="Q674" s="35"/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/>
      <c r="X674" s="3"/>
      <c r="Y674" s="3">
        <v>0</v>
      </c>
      <c r="Z674" s="3">
        <v>0</v>
      </c>
      <c r="AA674" s="3">
        <v>0</v>
      </c>
      <c r="AB674" s="3"/>
      <c r="AC674" s="36">
        <f t="shared" si="31"/>
        <v>0</v>
      </c>
      <c r="AD674" s="37">
        <f t="shared" si="32"/>
        <v>0</v>
      </c>
      <c r="AE674" s="144"/>
    </row>
    <row r="675" spans="1:31" x14ac:dyDescent="0.25">
      <c r="A675" s="29">
        <v>663</v>
      </c>
      <c r="B675" s="61"/>
      <c r="C675" s="61"/>
      <c r="D675" s="31">
        <v>891680080</v>
      </c>
      <c r="E675" s="31">
        <v>216027660</v>
      </c>
      <c r="F675" s="61" t="s">
        <v>855</v>
      </c>
      <c r="G675" s="33">
        <v>0</v>
      </c>
      <c r="H675" s="33">
        <v>0</v>
      </c>
      <c r="I675" s="3"/>
      <c r="J675" s="3"/>
      <c r="K675" s="3"/>
      <c r="L675" s="3"/>
      <c r="M675" s="3"/>
      <c r="N675" s="3"/>
      <c r="O675" s="3"/>
      <c r="P675" s="34">
        <f t="shared" si="30"/>
        <v>0</v>
      </c>
      <c r="Q675" s="35"/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/>
      <c r="X675" s="3"/>
      <c r="Y675" s="3">
        <v>0</v>
      </c>
      <c r="Z675" s="3">
        <v>0</v>
      </c>
      <c r="AA675" s="3">
        <v>0</v>
      </c>
      <c r="AB675" s="3"/>
      <c r="AC675" s="36">
        <f t="shared" si="31"/>
        <v>0</v>
      </c>
      <c r="AD675" s="37">
        <f t="shared" si="32"/>
        <v>0</v>
      </c>
      <c r="AE675" s="144"/>
    </row>
    <row r="676" spans="1:31" x14ac:dyDescent="0.25">
      <c r="A676" s="38">
        <v>664</v>
      </c>
      <c r="B676" s="61"/>
      <c r="C676" s="61"/>
      <c r="D676" s="31">
        <v>800095613</v>
      </c>
      <c r="E676" s="31">
        <v>214527745</v>
      </c>
      <c r="F676" s="61" t="s">
        <v>856</v>
      </c>
      <c r="G676" s="33">
        <v>0</v>
      </c>
      <c r="H676" s="33">
        <v>0</v>
      </c>
      <c r="I676" s="3"/>
      <c r="J676" s="3"/>
      <c r="K676" s="3"/>
      <c r="L676" s="3"/>
      <c r="M676" s="3"/>
      <c r="N676" s="3"/>
      <c r="O676" s="3"/>
      <c r="P676" s="34">
        <f t="shared" si="30"/>
        <v>0</v>
      </c>
      <c r="Q676" s="35"/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/>
      <c r="X676" s="3"/>
      <c r="Y676" s="3">
        <v>0</v>
      </c>
      <c r="Z676" s="3">
        <v>0</v>
      </c>
      <c r="AA676" s="3">
        <v>0</v>
      </c>
      <c r="AB676" s="3"/>
      <c r="AC676" s="36">
        <f t="shared" si="31"/>
        <v>0</v>
      </c>
      <c r="AD676" s="37">
        <f t="shared" si="32"/>
        <v>0</v>
      </c>
      <c r="AE676" s="144"/>
    </row>
    <row r="677" spans="1:31" x14ac:dyDescent="0.25">
      <c r="A677" s="29">
        <v>665</v>
      </c>
      <c r="B677" s="61"/>
      <c r="C677" s="61"/>
      <c r="D677" s="31">
        <v>891680081</v>
      </c>
      <c r="E677" s="31">
        <v>218727787</v>
      </c>
      <c r="F677" s="61" t="s">
        <v>857</v>
      </c>
      <c r="G677" s="33">
        <v>0</v>
      </c>
      <c r="H677" s="33">
        <v>0</v>
      </c>
      <c r="I677" s="3"/>
      <c r="J677" s="3"/>
      <c r="K677" s="3"/>
      <c r="L677" s="3"/>
      <c r="M677" s="3"/>
      <c r="N677" s="3"/>
      <c r="O677" s="3"/>
      <c r="P677" s="34">
        <f t="shared" si="30"/>
        <v>0</v>
      </c>
      <c r="Q677" s="35"/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/>
      <c r="X677" s="3"/>
      <c r="Y677" s="3">
        <v>0</v>
      </c>
      <c r="Z677" s="3">
        <v>0</v>
      </c>
      <c r="AA677" s="3">
        <v>0</v>
      </c>
      <c r="AB677" s="3"/>
      <c r="AC677" s="36">
        <f t="shared" si="31"/>
        <v>0</v>
      </c>
      <c r="AD677" s="37">
        <f t="shared" si="32"/>
        <v>0</v>
      </c>
      <c r="AE677" s="144"/>
    </row>
    <row r="678" spans="1:31" x14ac:dyDescent="0.25">
      <c r="A678" s="38">
        <v>666</v>
      </c>
      <c r="B678" s="61"/>
      <c r="C678" s="61"/>
      <c r="D678" s="31">
        <v>891680196</v>
      </c>
      <c r="E678" s="31">
        <v>210027800</v>
      </c>
      <c r="F678" s="61" t="s">
        <v>858</v>
      </c>
      <c r="G678" s="33">
        <v>0</v>
      </c>
      <c r="H678" s="33">
        <v>0</v>
      </c>
      <c r="I678" s="3"/>
      <c r="J678" s="3"/>
      <c r="K678" s="3"/>
      <c r="L678" s="3"/>
      <c r="M678" s="3"/>
      <c r="N678" s="3"/>
      <c r="O678" s="3"/>
      <c r="P678" s="34">
        <f t="shared" si="30"/>
        <v>0</v>
      </c>
      <c r="Q678" s="35"/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/>
      <c r="X678" s="3"/>
      <c r="Y678" s="3">
        <v>0</v>
      </c>
      <c r="Z678" s="3">
        <v>0</v>
      </c>
      <c r="AA678" s="3">
        <v>0</v>
      </c>
      <c r="AB678" s="3"/>
      <c r="AC678" s="36">
        <f t="shared" si="31"/>
        <v>0</v>
      </c>
      <c r="AD678" s="37">
        <f t="shared" si="32"/>
        <v>0</v>
      </c>
      <c r="AE678" s="144"/>
    </row>
    <row r="679" spans="1:31" x14ac:dyDescent="0.25">
      <c r="A679" s="29">
        <v>667</v>
      </c>
      <c r="B679" s="61"/>
      <c r="C679" s="61"/>
      <c r="D679" s="31">
        <v>818000961</v>
      </c>
      <c r="E679" s="31">
        <v>211027810</v>
      </c>
      <c r="F679" s="61" t="s">
        <v>859</v>
      </c>
      <c r="G679" s="33">
        <v>0</v>
      </c>
      <c r="H679" s="33">
        <v>0</v>
      </c>
      <c r="I679" s="3"/>
      <c r="J679" s="3"/>
      <c r="K679" s="3"/>
      <c r="L679" s="3"/>
      <c r="M679" s="3"/>
      <c r="N679" s="3"/>
      <c r="O679" s="3"/>
      <c r="P679" s="34">
        <f t="shared" si="30"/>
        <v>0</v>
      </c>
      <c r="Q679" s="35"/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/>
      <c r="X679" s="3"/>
      <c r="Y679" s="3">
        <v>0</v>
      </c>
      <c r="Z679" s="3">
        <v>0</v>
      </c>
      <c r="AA679" s="3">
        <v>0</v>
      </c>
      <c r="AB679" s="3"/>
      <c r="AC679" s="36">
        <f t="shared" si="31"/>
        <v>0</v>
      </c>
      <c r="AD679" s="37">
        <f t="shared" si="32"/>
        <v>0</v>
      </c>
      <c r="AE679" s="144"/>
    </row>
    <row r="680" spans="1:31" customFormat="1" x14ac:dyDescent="0.25">
      <c r="A680" s="38">
        <v>668</v>
      </c>
      <c r="B680" s="61"/>
      <c r="C680" s="61"/>
      <c r="D680" s="31">
        <v>901671766</v>
      </c>
      <c r="E680" s="31">
        <v>923273478</v>
      </c>
      <c r="F680" s="61" t="s">
        <v>860</v>
      </c>
      <c r="G680" s="33">
        <v>0</v>
      </c>
      <c r="H680" s="33">
        <v>0</v>
      </c>
      <c r="I680" s="44"/>
      <c r="J680" s="44"/>
      <c r="K680" s="3"/>
      <c r="L680" s="3"/>
      <c r="M680" s="3"/>
      <c r="N680" s="3"/>
      <c r="O680" s="3"/>
      <c r="P680" s="34">
        <f t="shared" si="30"/>
        <v>0</v>
      </c>
      <c r="Q680" s="35"/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/>
      <c r="X680" s="3"/>
      <c r="Y680" s="3">
        <v>0</v>
      </c>
      <c r="Z680" s="3">
        <v>0</v>
      </c>
      <c r="AA680" s="3">
        <v>0</v>
      </c>
      <c r="AB680" s="3"/>
      <c r="AC680" s="36">
        <f t="shared" si="31"/>
        <v>0</v>
      </c>
      <c r="AD680" s="37">
        <f t="shared" si="32"/>
        <v>0</v>
      </c>
      <c r="AE680" s="144"/>
    </row>
    <row r="681" spans="1:31" x14ac:dyDescent="0.25">
      <c r="A681" s="29">
        <v>669</v>
      </c>
      <c r="B681" s="61"/>
      <c r="C681" s="61"/>
      <c r="D681" s="31">
        <v>891180069</v>
      </c>
      <c r="E681" s="31">
        <v>210641006</v>
      </c>
      <c r="F681" s="61" t="s">
        <v>861</v>
      </c>
      <c r="G681" s="33">
        <v>0</v>
      </c>
      <c r="H681" s="33">
        <v>0</v>
      </c>
      <c r="I681" s="3"/>
      <c r="J681" s="3"/>
      <c r="K681" s="3"/>
      <c r="L681" s="3"/>
      <c r="M681" s="3"/>
      <c r="N681" s="3"/>
      <c r="O681" s="3"/>
      <c r="P681" s="34">
        <f t="shared" si="30"/>
        <v>0</v>
      </c>
      <c r="Q681" s="35"/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/>
      <c r="X681" s="3"/>
      <c r="Y681" s="3">
        <v>0</v>
      </c>
      <c r="Z681" s="3">
        <v>0</v>
      </c>
      <c r="AA681" s="3">
        <v>0</v>
      </c>
      <c r="AB681" s="3"/>
      <c r="AC681" s="36">
        <f t="shared" si="31"/>
        <v>0</v>
      </c>
      <c r="AD681" s="37">
        <f t="shared" si="32"/>
        <v>0</v>
      </c>
      <c r="AE681" s="144"/>
    </row>
    <row r="682" spans="1:31" x14ac:dyDescent="0.25">
      <c r="A682" s="38">
        <v>670</v>
      </c>
      <c r="B682" s="61"/>
      <c r="C682" s="61"/>
      <c r="D682" s="31">
        <v>891180139</v>
      </c>
      <c r="E682" s="31">
        <v>211341013</v>
      </c>
      <c r="F682" s="61" t="s">
        <v>862</v>
      </c>
      <c r="G682" s="33">
        <v>0</v>
      </c>
      <c r="H682" s="33">
        <v>0</v>
      </c>
      <c r="I682" s="3"/>
      <c r="J682" s="3"/>
      <c r="K682" s="3"/>
      <c r="L682" s="3"/>
      <c r="M682" s="3"/>
      <c r="N682" s="3"/>
      <c r="O682" s="3"/>
      <c r="P682" s="34">
        <f t="shared" si="30"/>
        <v>0</v>
      </c>
      <c r="Q682" s="35"/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/>
      <c r="X682" s="3"/>
      <c r="Y682" s="3">
        <v>0</v>
      </c>
      <c r="Z682" s="3">
        <v>0</v>
      </c>
      <c r="AA682" s="3">
        <v>0</v>
      </c>
      <c r="AB682" s="3"/>
      <c r="AC682" s="36">
        <f t="shared" si="31"/>
        <v>0</v>
      </c>
      <c r="AD682" s="37">
        <f t="shared" si="32"/>
        <v>0</v>
      </c>
      <c r="AE682" s="144"/>
    </row>
    <row r="683" spans="1:31" x14ac:dyDescent="0.25">
      <c r="A683" s="29">
        <v>671</v>
      </c>
      <c r="B683" s="61"/>
      <c r="C683" s="61"/>
      <c r="D683" s="31">
        <v>891180070</v>
      </c>
      <c r="E683" s="31">
        <v>211641016</v>
      </c>
      <c r="F683" s="61" t="s">
        <v>863</v>
      </c>
      <c r="G683" s="33">
        <v>0</v>
      </c>
      <c r="H683" s="33">
        <v>0</v>
      </c>
      <c r="I683" s="3"/>
      <c r="J683" s="3"/>
      <c r="K683" s="3"/>
      <c r="L683" s="3"/>
      <c r="M683" s="3"/>
      <c r="N683" s="3"/>
      <c r="O683" s="3"/>
      <c r="P683" s="34">
        <f t="shared" si="30"/>
        <v>0</v>
      </c>
      <c r="Q683" s="35"/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/>
      <c r="X683" s="3"/>
      <c r="Y683" s="3">
        <v>0</v>
      </c>
      <c r="Z683" s="3">
        <v>0</v>
      </c>
      <c r="AA683" s="3">
        <v>0</v>
      </c>
      <c r="AB683" s="3"/>
      <c r="AC683" s="36">
        <f t="shared" si="31"/>
        <v>0</v>
      </c>
      <c r="AD683" s="37">
        <f t="shared" si="32"/>
        <v>0</v>
      </c>
      <c r="AE683" s="144"/>
    </row>
    <row r="684" spans="1:31" x14ac:dyDescent="0.25">
      <c r="A684" s="38">
        <v>672</v>
      </c>
      <c r="B684" s="61"/>
      <c r="C684" s="61"/>
      <c r="D684" s="31">
        <v>891180024</v>
      </c>
      <c r="E684" s="31">
        <v>212041020</v>
      </c>
      <c r="F684" s="61" t="s">
        <v>864</v>
      </c>
      <c r="G684" s="33">
        <v>0</v>
      </c>
      <c r="H684" s="33">
        <v>0</v>
      </c>
      <c r="I684" s="3"/>
      <c r="J684" s="3"/>
      <c r="K684" s="3"/>
      <c r="L684" s="3"/>
      <c r="M684" s="3"/>
      <c r="N684" s="3"/>
      <c r="O684" s="3"/>
      <c r="P684" s="34">
        <f t="shared" si="30"/>
        <v>0</v>
      </c>
      <c r="Q684" s="35"/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/>
      <c r="X684" s="3"/>
      <c r="Y684" s="3">
        <v>0</v>
      </c>
      <c r="Z684" s="3">
        <v>0</v>
      </c>
      <c r="AA684" s="3">
        <v>0</v>
      </c>
      <c r="AB684" s="3"/>
      <c r="AC684" s="36">
        <f t="shared" si="31"/>
        <v>0</v>
      </c>
      <c r="AD684" s="37">
        <f t="shared" si="32"/>
        <v>0</v>
      </c>
      <c r="AE684" s="144"/>
    </row>
    <row r="685" spans="1:31" x14ac:dyDescent="0.25">
      <c r="A685" s="29">
        <v>673</v>
      </c>
      <c r="B685" s="61"/>
      <c r="C685" s="61"/>
      <c r="D685" s="31">
        <v>891180118</v>
      </c>
      <c r="E685" s="31">
        <v>212641026</v>
      </c>
      <c r="F685" s="61" t="s">
        <v>865</v>
      </c>
      <c r="G685" s="33">
        <v>0</v>
      </c>
      <c r="H685" s="33">
        <v>0</v>
      </c>
      <c r="I685" s="3"/>
      <c r="J685" s="3"/>
      <c r="K685" s="3"/>
      <c r="L685" s="3"/>
      <c r="M685" s="3"/>
      <c r="N685" s="3"/>
      <c r="O685" s="3"/>
      <c r="P685" s="34">
        <f t="shared" si="30"/>
        <v>0</v>
      </c>
      <c r="Q685" s="35"/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/>
      <c r="X685" s="3"/>
      <c r="Y685" s="3">
        <v>0</v>
      </c>
      <c r="Z685" s="3">
        <v>0</v>
      </c>
      <c r="AA685" s="3">
        <v>0</v>
      </c>
      <c r="AB685" s="3"/>
      <c r="AC685" s="36">
        <f t="shared" si="31"/>
        <v>0</v>
      </c>
      <c r="AD685" s="37">
        <f t="shared" si="32"/>
        <v>0</v>
      </c>
      <c r="AE685" s="144"/>
    </row>
    <row r="686" spans="1:31" x14ac:dyDescent="0.25">
      <c r="A686" s="38">
        <v>674</v>
      </c>
      <c r="B686" s="61"/>
      <c r="C686" s="61"/>
      <c r="D686" s="31">
        <v>891180183</v>
      </c>
      <c r="E686" s="31">
        <v>217841078</v>
      </c>
      <c r="F686" s="61" t="s">
        <v>866</v>
      </c>
      <c r="G686" s="33">
        <v>0</v>
      </c>
      <c r="H686" s="33">
        <v>0</v>
      </c>
      <c r="I686" s="3"/>
      <c r="J686" s="3"/>
      <c r="K686" s="3"/>
      <c r="L686" s="3"/>
      <c r="M686" s="3"/>
      <c r="N686" s="3"/>
      <c r="O686" s="3"/>
      <c r="P686" s="34">
        <f t="shared" si="30"/>
        <v>0</v>
      </c>
      <c r="Q686" s="35"/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/>
      <c r="X686" s="3"/>
      <c r="Y686" s="3">
        <v>0</v>
      </c>
      <c r="Z686" s="3">
        <v>0</v>
      </c>
      <c r="AA686" s="3">
        <v>0</v>
      </c>
      <c r="AB686" s="3"/>
      <c r="AC686" s="36">
        <f t="shared" si="31"/>
        <v>0</v>
      </c>
      <c r="AD686" s="37">
        <f t="shared" si="32"/>
        <v>0</v>
      </c>
      <c r="AE686" s="144"/>
    </row>
    <row r="687" spans="1:31" x14ac:dyDescent="0.25">
      <c r="A687" s="29">
        <v>675</v>
      </c>
      <c r="B687" s="61"/>
      <c r="C687" s="61"/>
      <c r="D687" s="31">
        <v>891118119</v>
      </c>
      <c r="E687" s="31">
        <v>213241132</v>
      </c>
      <c r="F687" s="61" t="s">
        <v>867</v>
      </c>
      <c r="G687" s="33">
        <v>0</v>
      </c>
      <c r="H687" s="33">
        <v>0</v>
      </c>
      <c r="I687" s="3"/>
      <c r="J687" s="3"/>
      <c r="K687" s="3"/>
      <c r="L687" s="3"/>
      <c r="M687" s="3"/>
      <c r="N687" s="3"/>
      <c r="O687" s="3"/>
      <c r="P687" s="34">
        <f t="shared" si="30"/>
        <v>0</v>
      </c>
      <c r="Q687" s="35"/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/>
      <c r="X687" s="3"/>
      <c r="Y687" s="3">
        <v>0</v>
      </c>
      <c r="Z687" s="3">
        <v>0</v>
      </c>
      <c r="AA687" s="3">
        <v>0</v>
      </c>
      <c r="AB687" s="3"/>
      <c r="AC687" s="36">
        <f t="shared" si="31"/>
        <v>0</v>
      </c>
      <c r="AD687" s="37">
        <f t="shared" si="32"/>
        <v>0</v>
      </c>
      <c r="AE687" s="144"/>
    </row>
    <row r="688" spans="1:31" x14ac:dyDescent="0.25">
      <c r="A688" s="38">
        <v>676</v>
      </c>
      <c r="B688" s="61"/>
      <c r="C688" s="61"/>
      <c r="D688" s="31">
        <v>891180028</v>
      </c>
      <c r="E688" s="31">
        <v>210641206</v>
      </c>
      <c r="F688" s="61" t="s">
        <v>868</v>
      </c>
      <c r="G688" s="33">
        <v>0</v>
      </c>
      <c r="H688" s="33">
        <v>0</v>
      </c>
      <c r="I688" s="3"/>
      <c r="J688" s="3"/>
      <c r="K688" s="3"/>
      <c r="L688" s="3"/>
      <c r="M688" s="3"/>
      <c r="N688" s="3"/>
      <c r="O688" s="3"/>
      <c r="P688" s="34">
        <f t="shared" si="30"/>
        <v>0</v>
      </c>
      <c r="Q688" s="35"/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/>
      <c r="X688" s="3"/>
      <c r="Y688" s="3">
        <v>0</v>
      </c>
      <c r="Z688" s="3">
        <v>0</v>
      </c>
      <c r="AA688" s="3">
        <v>0</v>
      </c>
      <c r="AB688" s="3"/>
      <c r="AC688" s="36">
        <f t="shared" si="31"/>
        <v>0</v>
      </c>
      <c r="AD688" s="37">
        <f t="shared" si="32"/>
        <v>0</v>
      </c>
      <c r="AE688" s="144"/>
    </row>
    <row r="689" spans="1:31" x14ac:dyDescent="0.25">
      <c r="A689" s="29">
        <v>677</v>
      </c>
      <c r="B689" s="61"/>
      <c r="C689" s="61"/>
      <c r="D689" s="31">
        <v>891180132</v>
      </c>
      <c r="E689" s="31">
        <v>214441244</v>
      </c>
      <c r="F689" s="61" t="s">
        <v>869</v>
      </c>
      <c r="G689" s="33">
        <v>0</v>
      </c>
      <c r="H689" s="33">
        <v>0</v>
      </c>
      <c r="I689" s="3"/>
      <c r="J689" s="3"/>
      <c r="K689" s="3"/>
      <c r="L689" s="3"/>
      <c r="M689" s="3"/>
      <c r="N689" s="3"/>
      <c r="O689" s="3"/>
      <c r="P689" s="34">
        <f t="shared" si="30"/>
        <v>0</v>
      </c>
      <c r="Q689" s="35"/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/>
      <c r="X689" s="3"/>
      <c r="Y689" s="3">
        <v>0</v>
      </c>
      <c r="Z689" s="3">
        <v>0</v>
      </c>
      <c r="AA689" s="3">
        <v>0</v>
      </c>
      <c r="AB689" s="3"/>
      <c r="AC689" s="36">
        <f t="shared" si="31"/>
        <v>0</v>
      </c>
      <c r="AD689" s="37">
        <f t="shared" si="32"/>
        <v>0</v>
      </c>
      <c r="AE689" s="144"/>
    </row>
    <row r="690" spans="1:31" x14ac:dyDescent="0.25">
      <c r="A690" s="38">
        <v>678</v>
      </c>
      <c r="B690" s="61"/>
      <c r="C690" s="61"/>
      <c r="D690" s="31">
        <v>891180022</v>
      </c>
      <c r="E690" s="31">
        <v>219841298</v>
      </c>
      <c r="F690" s="61" t="s">
        <v>870</v>
      </c>
      <c r="G690" s="33">
        <v>0</v>
      </c>
      <c r="H690" s="33">
        <v>0</v>
      </c>
      <c r="I690" s="3"/>
      <c r="J690" s="3"/>
      <c r="K690" s="3"/>
      <c r="L690" s="3"/>
      <c r="M690" s="3"/>
      <c r="N690" s="3"/>
      <c r="O690" s="3"/>
      <c r="P690" s="34">
        <f t="shared" si="30"/>
        <v>0</v>
      </c>
      <c r="Q690" s="35"/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/>
      <c r="X690" s="3"/>
      <c r="Y690" s="3">
        <v>0</v>
      </c>
      <c r="Z690" s="3">
        <v>0</v>
      </c>
      <c r="AA690" s="3">
        <v>0</v>
      </c>
      <c r="AB690" s="3"/>
      <c r="AC690" s="36">
        <f t="shared" si="31"/>
        <v>0</v>
      </c>
      <c r="AD690" s="37">
        <f t="shared" si="32"/>
        <v>0</v>
      </c>
      <c r="AE690" s="144"/>
    </row>
    <row r="691" spans="1:31" x14ac:dyDescent="0.25">
      <c r="A691" s="29">
        <v>679</v>
      </c>
      <c r="B691" s="61"/>
      <c r="C691" s="61"/>
      <c r="D691" s="31">
        <v>891180176</v>
      </c>
      <c r="E691" s="31">
        <v>210641306</v>
      </c>
      <c r="F691" s="61" t="s">
        <v>871</v>
      </c>
      <c r="G691" s="33">
        <v>0</v>
      </c>
      <c r="H691" s="33">
        <v>0</v>
      </c>
      <c r="I691" s="3"/>
      <c r="J691" s="3"/>
      <c r="K691" s="3"/>
      <c r="L691" s="3"/>
      <c r="M691" s="3"/>
      <c r="N691" s="3"/>
      <c r="O691" s="3"/>
      <c r="P691" s="34">
        <f t="shared" si="30"/>
        <v>0</v>
      </c>
      <c r="Q691" s="35"/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/>
      <c r="X691" s="3"/>
      <c r="Y691" s="3">
        <v>0</v>
      </c>
      <c r="Z691" s="3">
        <v>0</v>
      </c>
      <c r="AA691" s="3">
        <v>0</v>
      </c>
      <c r="AB691" s="3"/>
      <c r="AC691" s="36">
        <f t="shared" si="31"/>
        <v>0</v>
      </c>
      <c r="AD691" s="37">
        <f t="shared" si="32"/>
        <v>0</v>
      </c>
      <c r="AE691" s="144"/>
    </row>
    <row r="692" spans="1:31" x14ac:dyDescent="0.25">
      <c r="A692" s="38">
        <v>680</v>
      </c>
      <c r="B692" s="61"/>
      <c r="C692" s="61"/>
      <c r="D692" s="31">
        <v>891180177</v>
      </c>
      <c r="E692" s="31">
        <v>211941319</v>
      </c>
      <c r="F692" s="61" t="s">
        <v>357</v>
      </c>
      <c r="G692" s="33">
        <v>0</v>
      </c>
      <c r="H692" s="33">
        <v>0</v>
      </c>
      <c r="I692" s="3"/>
      <c r="J692" s="3"/>
      <c r="K692" s="3"/>
      <c r="L692" s="3"/>
      <c r="M692" s="3"/>
      <c r="N692" s="3"/>
      <c r="O692" s="3"/>
      <c r="P692" s="34">
        <f t="shared" si="30"/>
        <v>0</v>
      </c>
      <c r="Q692" s="35"/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/>
      <c r="X692" s="3"/>
      <c r="Y692" s="3">
        <v>0</v>
      </c>
      <c r="Z692" s="3">
        <v>0</v>
      </c>
      <c r="AA692" s="3">
        <v>0</v>
      </c>
      <c r="AB692" s="3"/>
      <c r="AC692" s="36">
        <f t="shared" si="31"/>
        <v>0</v>
      </c>
      <c r="AD692" s="37">
        <f t="shared" si="32"/>
        <v>0</v>
      </c>
      <c r="AE692" s="144"/>
    </row>
    <row r="693" spans="1:31" x14ac:dyDescent="0.25">
      <c r="A693" s="29">
        <v>681</v>
      </c>
      <c r="B693" s="61"/>
      <c r="C693" s="61"/>
      <c r="D693" s="31">
        <v>891180019</v>
      </c>
      <c r="E693" s="31">
        <v>214941349</v>
      </c>
      <c r="F693" s="61" t="s">
        <v>872</v>
      </c>
      <c r="G693" s="33">
        <v>0</v>
      </c>
      <c r="H693" s="33">
        <v>0</v>
      </c>
      <c r="I693" s="3"/>
      <c r="J693" s="3"/>
      <c r="K693" s="3"/>
      <c r="L693" s="3"/>
      <c r="M693" s="3"/>
      <c r="N693" s="3"/>
      <c r="O693" s="3"/>
      <c r="P693" s="34">
        <f t="shared" si="30"/>
        <v>0</v>
      </c>
      <c r="Q693" s="35"/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/>
      <c r="X693" s="3"/>
      <c r="Y693" s="3">
        <v>0</v>
      </c>
      <c r="Z693" s="3">
        <v>0</v>
      </c>
      <c r="AA693" s="3">
        <v>0</v>
      </c>
      <c r="AB693" s="3"/>
      <c r="AC693" s="36">
        <f t="shared" si="31"/>
        <v>0</v>
      </c>
      <c r="AD693" s="37">
        <f t="shared" si="32"/>
        <v>0</v>
      </c>
      <c r="AE693" s="144"/>
    </row>
    <row r="694" spans="1:31" x14ac:dyDescent="0.25">
      <c r="A694" s="38">
        <v>682</v>
      </c>
      <c r="B694" s="61"/>
      <c r="C694" s="61"/>
      <c r="D694" s="31">
        <v>891180131</v>
      </c>
      <c r="E694" s="31">
        <v>215741357</v>
      </c>
      <c r="F694" s="61" t="s">
        <v>873</v>
      </c>
      <c r="G694" s="33">
        <v>0</v>
      </c>
      <c r="H694" s="33">
        <v>0</v>
      </c>
      <c r="I694" s="3"/>
      <c r="J694" s="3"/>
      <c r="K694" s="3"/>
      <c r="L694" s="3"/>
      <c r="M694" s="3"/>
      <c r="N694" s="3"/>
      <c r="O694" s="3"/>
      <c r="P694" s="34">
        <f t="shared" si="30"/>
        <v>0</v>
      </c>
      <c r="Q694" s="35"/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/>
      <c r="X694" s="3"/>
      <c r="Y694" s="3">
        <v>0</v>
      </c>
      <c r="Z694" s="3">
        <v>0</v>
      </c>
      <c r="AA694" s="3">
        <v>0</v>
      </c>
      <c r="AB694" s="3"/>
      <c r="AC694" s="36">
        <f t="shared" si="31"/>
        <v>0</v>
      </c>
      <c r="AD694" s="37">
        <f t="shared" si="32"/>
        <v>0</v>
      </c>
      <c r="AE694" s="144"/>
    </row>
    <row r="695" spans="1:31" x14ac:dyDescent="0.25">
      <c r="A695" s="29">
        <v>683</v>
      </c>
      <c r="B695" s="61"/>
      <c r="C695" s="61"/>
      <c r="D695" s="31">
        <v>800097098</v>
      </c>
      <c r="E695" s="31">
        <v>215941359</v>
      </c>
      <c r="F695" s="61" t="s">
        <v>874</v>
      </c>
      <c r="G695" s="33">
        <v>0</v>
      </c>
      <c r="H695" s="33">
        <v>0</v>
      </c>
      <c r="I695" s="3"/>
      <c r="J695" s="3"/>
      <c r="K695" s="3"/>
      <c r="L695" s="3"/>
      <c r="M695" s="3"/>
      <c r="N695" s="3"/>
      <c r="O695" s="3"/>
      <c r="P695" s="34">
        <f t="shared" si="30"/>
        <v>0</v>
      </c>
      <c r="Q695" s="35"/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/>
      <c r="X695" s="3"/>
      <c r="Y695" s="3">
        <v>0</v>
      </c>
      <c r="Z695" s="3">
        <v>0</v>
      </c>
      <c r="AA695" s="3">
        <v>0</v>
      </c>
      <c r="AB695" s="3"/>
      <c r="AC695" s="36">
        <f t="shared" si="31"/>
        <v>0</v>
      </c>
      <c r="AD695" s="37">
        <f t="shared" si="32"/>
        <v>0</v>
      </c>
      <c r="AE695" s="144"/>
    </row>
    <row r="696" spans="1:31" x14ac:dyDescent="0.25">
      <c r="A696" s="38">
        <v>684</v>
      </c>
      <c r="B696" s="61"/>
      <c r="C696" s="61"/>
      <c r="D696" s="31">
        <v>891180205</v>
      </c>
      <c r="E696" s="31">
        <v>217841378</v>
      </c>
      <c r="F696" s="61" t="s">
        <v>875</v>
      </c>
      <c r="G696" s="33">
        <v>0</v>
      </c>
      <c r="H696" s="33">
        <v>0</v>
      </c>
      <c r="I696" s="3"/>
      <c r="J696" s="3"/>
      <c r="K696" s="3"/>
      <c r="L696" s="3"/>
      <c r="M696" s="3"/>
      <c r="N696" s="3"/>
      <c r="O696" s="3"/>
      <c r="P696" s="34">
        <f t="shared" si="30"/>
        <v>0</v>
      </c>
      <c r="Q696" s="35"/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/>
      <c r="X696" s="3"/>
      <c r="Y696" s="3">
        <v>0</v>
      </c>
      <c r="Z696" s="3">
        <v>0</v>
      </c>
      <c r="AA696" s="3">
        <v>0</v>
      </c>
      <c r="AB696" s="3"/>
      <c r="AC696" s="36">
        <f t="shared" si="31"/>
        <v>0</v>
      </c>
      <c r="AD696" s="37">
        <f t="shared" si="32"/>
        <v>0</v>
      </c>
      <c r="AE696" s="144"/>
    </row>
    <row r="697" spans="1:31" x14ac:dyDescent="0.25">
      <c r="A697" s="29">
        <v>685</v>
      </c>
      <c r="B697" s="61"/>
      <c r="C697" s="61"/>
      <c r="D697" s="31">
        <v>891180155</v>
      </c>
      <c r="E697" s="31">
        <v>219641396</v>
      </c>
      <c r="F697" s="61" t="s">
        <v>876</v>
      </c>
      <c r="G697" s="33">
        <v>0</v>
      </c>
      <c r="H697" s="33">
        <v>0</v>
      </c>
      <c r="I697" s="3"/>
      <c r="J697" s="3"/>
      <c r="K697" s="3"/>
      <c r="L697" s="3"/>
      <c r="M697" s="3"/>
      <c r="N697" s="3"/>
      <c r="O697" s="3"/>
      <c r="P697" s="34">
        <f t="shared" si="30"/>
        <v>0</v>
      </c>
      <c r="Q697" s="35"/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/>
      <c r="X697" s="3"/>
      <c r="Y697" s="3">
        <v>0</v>
      </c>
      <c r="Z697" s="3">
        <v>0</v>
      </c>
      <c r="AA697" s="3">
        <v>0</v>
      </c>
      <c r="AB697" s="3"/>
      <c r="AC697" s="36">
        <f t="shared" si="31"/>
        <v>0</v>
      </c>
      <c r="AD697" s="37">
        <f t="shared" si="32"/>
        <v>0</v>
      </c>
      <c r="AE697" s="144"/>
    </row>
    <row r="698" spans="1:31" x14ac:dyDescent="0.25">
      <c r="A698" s="38">
        <v>686</v>
      </c>
      <c r="B698" s="61"/>
      <c r="C698" s="61"/>
      <c r="D698" s="31">
        <v>891102844</v>
      </c>
      <c r="E698" s="31">
        <v>218341483</v>
      </c>
      <c r="F698" s="61" t="s">
        <v>877</v>
      </c>
      <c r="G698" s="33">
        <v>0</v>
      </c>
      <c r="H698" s="33">
        <v>0</v>
      </c>
      <c r="I698" s="3"/>
      <c r="J698" s="3"/>
      <c r="K698" s="3"/>
      <c r="L698" s="3"/>
      <c r="M698" s="3"/>
      <c r="N698" s="3"/>
      <c r="O698" s="3"/>
      <c r="P698" s="34">
        <f t="shared" si="30"/>
        <v>0</v>
      </c>
      <c r="Q698" s="35"/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/>
      <c r="X698" s="3"/>
      <c r="Y698" s="3">
        <v>0</v>
      </c>
      <c r="Z698" s="3">
        <v>0</v>
      </c>
      <c r="AA698" s="3">
        <v>0</v>
      </c>
      <c r="AB698" s="3"/>
      <c r="AC698" s="36">
        <f t="shared" si="31"/>
        <v>0</v>
      </c>
      <c r="AD698" s="37">
        <f t="shared" si="32"/>
        <v>0</v>
      </c>
      <c r="AE698" s="144"/>
    </row>
    <row r="699" spans="1:31" x14ac:dyDescent="0.25">
      <c r="A699" s="29">
        <v>687</v>
      </c>
      <c r="B699" s="61"/>
      <c r="C699" s="61"/>
      <c r="D699" s="31">
        <v>891180179</v>
      </c>
      <c r="E699" s="31">
        <v>210341503</v>
      </c>
      <c r="F699" s="61" t="s">
        <v>878</v>
      </c>
      <c r="G699" s="33">
        <v>0</v>
      </c>
      <c r="H699" s="33">
        <v>0</v>
      </c>
      <c r="I699" s="3"/>
      <c r="J699" s="3"/>
      <c r="K699" s="3"/>
      <c r="L699" s="3"/>
      <c r="M699" s="3"/>
      <c r="N699" s="3"/>
      <c r="O699" s="3"/>
      <c r="P699" s="34">
        <f t="shared" si="30"/>
        <v>0</v>
      </c>
      <c r="Q699" s="35"/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/>
      <c r="X699" s="3"/>
      <c r="Y699" s="3">
        <v>0</v>
      </c>
      <c r="Z699" s="3">
        <v>0</v>
      </c>
      <c r="AA699" s="3">
        <v>0</v>
      </c>
      <c r="AB699" s="3"/>
      <c r="AC699" s="36">
        <f t="shared" si="31"/>
        <v>0</v>
      </c>
      <c r="AD699" s="37">
        <f t="shared" si="32"/>
        <v>0</v>
      </c>
      <c r="AE699" s="144"/>
    </row>
    <row r="700" spans="1:31" x14ac:dyDescent="0.25">
      <c r="A700" s="38">
        <v>688</v>
      </c>
      <c r="B700" s="61"/>
      <c r="C700" s="61"/>
      <c r="D700" s="31">
        <v>891180194</v>
      </c>
      <c r="E700" s="31">
        <v>211841518</v>
      </c>
      <c r="F700" s="61" t="s">
        <v>879</v>
      </c>
      <c r="G700" s="33">
        <v>0</v>
      </c>
      <c r="H700" s="33">
        <v>0</v>
      </c>
      <c r="I700" s="3"/>
      <c r="J700" s="3"/>
      <c r="K700" s="3"/>
      <c r="L700" s="3"/>
      <c r="M700" s="3"/>
      <c r="N700" s="3"/>
      <c r="O700" s="3"/>
      <c r="P700" s="34">
        <f t="shared" si="30"/>
        <v>0</v>
      </c>
      <c r="Q700" s="35"/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/>
      <c r="X700" s="3"/>
      <c r="Y700" s="3">
        <v>0</v>
      </c>
      <c r="Z700" s="3">
        <v>0</v>
      </c>
      <c r="AA700" s="3">
        <v>0</v>
      </c>
      <c r="AB700" s="3"/>
      <c r="AC700" s="36">
        <f t="shared" si="31"/>
        <v>0</v>
      </c>
      <c r="AD700" s="37">
        <f t="shared" si="32"/>
        <v>0</v>
      </c>
      <c r="AE700" s="144"/>
    </row>
    <row r="701" spans="1:31" x14ac:dyDescent="0.25">
      <c r="A701" s="29">
        <v>689</v>
      </c>
      <c r="B701" s="61"/>
      <c r="C701" s="61"/>
      <c r="D701" s="31">
        <v>891180021</v>
      </c>
      <c r="E701" s="31">
        <v>212441524</v>
      </c>
      <c r="F701" s="61" t="s">
        <v>880</v>
      </c>
      <c r="G701" s="33">
        <v>0</v>
      </c>
      <c r="H701" s="33">
        <v>0</v>
      </c>
      <c r="I701" s="3"/>
      <c r="J701" s="3"/>
      <c r="K701" s="3"/>
      <c r="L701" s="3"/>
      <c r="M701" s="3"/>
      <c r="N701" s="3"/>
      <c r="O701" s="3"/>
      <c r="P701" s="34">
        <f t="shared" si="30"/>
        <v>0</v>
      </c>
      <c r="Q701" s="35"/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/>
      <c r="X701" s="3"/>
      <c r="Y701" s="3">
        <v>0</v>
      </c>
      <c r="Z701" s="3">
        <v>0</v>
      </c>
      <c r="AA701" s="3">
        <v>0</v>
      </c>
      <c r="AB701" s="3"/>
      <c r="AC701" s="36">
        <f t="shared" si="31"/>
        <v>0</v>
      </c>
      <c r="AD701" s="37">
        <f t="shared" si="32"/>
        <v>0</v>
      </c>
      <c r="AE701" s="144"/>
    </row>
    <row r="702" spans="1:31" x14ac:dyDescent="0.25">
      <c r="A702" s="38">
        <v>690</v>
      </c>
      <c r="B702" s="61"/>
      <c r="C702" s="61"/>
      <c r="D702" s="31">
        <v>891102764</v>
      </c>
      <c r="E702" s="31">
        <v>213041530</v>
      </c>
      <c r="F702" s="61" t="s">
        <v>619</v>
      </c>
      <c r="G702" s="33">
        <v>0</v>
      </c>
      <c r="H702" s="33">
        <v>0</v>
      </c>
      <c r="I702" s="3"/>
      <c r="J702" s="3"/>
      <c r="K702" s="3"/>
      <c r="L702" s="3"/>
      <c r="M702" s="3"/>
      <c r="N702" s="3"/>
      <c r="O702" s="3"/>
      <c r="P702" s="34">
        <f t="shared" si="30"/>
        <v>0</v>
      </c>
      <c r="Q702" s="35"/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/>
      <c r="X702" s="3"/>
      <c r="Y702" s="3">
        <v>0</v>
      </c>
      <c r="Z702" s="3">
        <v>0</v>
      </c>
      <c r="AA702" s="3">
        <v>0</v>
      </c>
      <c r="AB702" s="3"/>
      <c r="AC702" s="36">
        <f t="shared" si="31"/>
        <v>0</v>
      </c>
      <c r="AD702" s="37">
        <f t="shared" si="32"/>
        <v>0</v>
      </c>
      <c r="AE702" s="144"/>
    </row>
    <row r="703" spans="1:31" x14ac:dyDescent="0.25">
      <c r="A703" s="29">
        <v>691</v>
      </c>
      <c r="B703" s="61"/>
      <c r="C703" s="61"/>
      <c r="D703" s="31">
        <v>891180199</v>
      </c>
      <c r="E703" s="31">
        <v>214841548</v>
      </c>
      <c r="F703" s="61" t="s">
        <v>881</v>
      </c>
      <c r="G703" s="33">
        <v>0</v>
      </c>
      <c r="H703" s="33">
        <v>0</v>
      </c>
      <c r="I703" s="3"/>
      <c r="J703" s="3"/>
      <c r="K703" s="3"/>
      <c r="L703" s="3"/>
      <c r="M703" s="3"/>
      <c r="N703" s="3"/>
      <c r="O703" s="3"/>
      <c r="P703" s="34">
        <f t="shared" si="30"/>
        <v>0</v>
      </c>
      <c r="Q703" s="35"/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/>
      <c r="X703" s="3"/>
      <c r="Y703" s="3">
        <v>0</v>
      </c>
      <c r="Z703" s="3">
        <v>0</v>
      </c>
      <c r="AA703" s="3">
        <v>0</v>
      </c>
      <c r="AB703" s="3"/>
      <c r="AC703" s="36">
        <f t="shared" si="31"/>
        <v>0</v>
      </c>
      <c r="AD703" s="37">
        <f t="shared" si="32"/>
        <v>0</v>
      </c>
      <c r="AE703" s="144"/>
    </row>
    <row r="704" spans="1:31" x14ac:dyDescent="0.25">
      <c r="A704" s="38">
        <v>692</v>
      </c>
      <c r="B704" s="61"/>
      <c r="C704" s="61"/>
      <c r="D704" s="31">
        <v>891180040</v>
      </c>
      <c r="E704" s="31">
        <v>211541615</v>
      </c>
      <c r="F704" s="61" t="s">
        <v>882</v>
      </c>
      <c r="G704" s="33">
        <v>0</v>
      </c>
      <c r="H704" s="33">
        <v>0</v>
      </c>
      <c r="I704" s="3"/>
      <c r="J704" s="3"/>
      <c r="K704" s="3"/>
      <c r="L704" s="3"/>
      <c r="M704" s="3"/>
      <c r="N704" s="3"/>
      <c r="O704" s="3"/>
      <c r="P704" s="34">
        <f t="shared" si="30"/>
        <v>0</v>
      </c>
      <c r="Q704" s="35"/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/>
      <c r="X704" s="3"/>
      <c r="Y704" s="3">
        <v>0</v>
      </c>
      <c r="Z704" s="3">
        <v>0</v>
      </c>
      <c r="AA704" s="3">
        <v>0</v>
      </c>
      <c r="AB704" s="3"/>
      <c r="AC704" s="36">
        <f t="shared" si="31"/>
        <v>0</v>
      </c>
      <c r="AD704" s="37">
        <f t="shared" si="32"/>
        <v>0</v>
      </c>
      <c r="AE704" s="144"/>
    </row>
    <row r="705" spans="1:31" x14ac:dyDescent="0.25">
      <c r="A705" s="29">
        <v>693</v>
      </c>
      <c r="B705" s="61"/>
      <c r="C705" s="61"/>
      <c r="D705" s="31">
        <v>891180180</v>
      </c>
      <c r="E705" s="31">
        <v>216041660</v>
      </c>
      <c r="F705" s="61" t="s">
        <v>883</v>
      </c>
      <c r="G705" s="33">
        <v>0</v>
      </c>
      <c r="H705" s="33">
        <v>0</v>
      </c>
      <c r="I705" s="3"/>
      <c r="J705" s="3"/>
      <c r="K705" s="3"/>
      <c r="L705" s="3"/>
      <c r="M705" s="3"/>
      <c r="N705" s="3"/>
      <c r="O705" s="3"/>
      <c r="P705" s="34">
        <f t="shared" si="30"/>
        <v>0</v>
      </c>
      <c r="Q705" s="35"/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/>
      <c r="X705" s="3"/>
      <c r="Y705" s="3">
        <v>0</v>
      </c>
      <c r="Z705" s="3">
        <v>0</v>
      </c>
      <c r="AA705" s="3">
        <v>0</v>
      </c>
      <c r="AB705" s="3"/>
      <c r="AC705" s="36">
        <f t="shared" si="31"/>
        <v>0</v>
      </c>
      <c r="AD705" s="37">
        <f t="shared" si="32"/>
        <v>0</v>
      </c>
      <c r="AE705" s="144"/>
    </row>
    <row r="706" spans="1:31" x14ac:dyDescent="0.25">
      <c r="A706" s="38">
        <v>694</v>
      </c>
      <c r="B706" s="61"/>
      <c r="C706" s="61"/>
      <c r="D706" s="31">
        <v>891180056</v>
      </c>
      <c r="E706" s="31">
        <v>216841668</v>
      </c>
      <c r="F706" s="61" t="s">
        <v>884</v>
      </c>
      <c r="G706" s="33">
        <v>0</v>
      </c>
      <c r="H706" s="33">
        <v>0</v>
      </c>
      <c r="I706" s="3"/>
      <c r="J706" s="3"/>
      <c r="K706" s="3"/>
      <c r="L706" s="3"/>
      <c r="M706" s="3"/>
      <c r="N706" s="3"/>
      <c r="O706" s="3"/>
      <c r="P706" s="34">
        <f t="shared" si="30"/>
        <v>0</v>
      </c>
      <c r="Q706" s="35"/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/>
      <c r="X706" s="3"/>
      <c r="Y706" s="3">
        <v>0</v>
      </c>
      <c r="Z706" s="3">
        <v>0</v>
      </c>
      <c r="AA706" s="3">
        <v>0</v>
      </c>
      <c r="AB706" s="3"/>
      <c r="AC706" s="36">
        <f t="shared" si="31"/>
        <v>0</v>
      </c>
      <c r="AD706" s="37">
        <f t="shared" si="32"/>
        <v>0</v>
      </c>
      <c r="AE706" s="144"/>
    </row>
    <row r="707" spans="1:31" x14ac:dyDescent="0.25">
      <c r="A707" s="29">
        <v>695</v>
      </c>
      <c r="B707" s="61"/>
      <c r="C707" s="61"/>
      <c r="D707" s="31">
        <v>891180076</v>
      </c>
      <c r="E707" s="31">
        <v>217641676</v>
      </c>
      <c r="F707" s="61" t="s">
        <v>570</v>
      </c>
      <c r="G707" s="33">
        <v>0</v>
      </c>
      <c r="H707" s="33">
        <v>0</v>
      </c>
      <c r="I707" s="3"/>
      <c r="J707" s="3"/>
      <c r="K707" s="3"/>
      <c r="L707" s="3"/>
      <c r="M707" s="3"/>
      <c r="N707" s="3"/>
      <c r="O707" s="3"/>
      <c r="P707" s="34">
        <f t="shared" si="30"/>
        <v>0</v>
      </c>
      <c r="Q707" s="35"/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/>
      <c r="X707" s="3"/>
      <c r="Y707" s="3">
        <v>0</v>
      </c>
      <c r="Z707" s="3">
        <v>0</v>
      </c>
      <c r="AA707" s="3">
        <v>0</v>
      </c>
      <c r="AB707" s="3"/>
      <c r="AC707" s="36">
        <f t="shared" si="31"/>
        <v>0</v>
      </c>
      <c r="AD707" s="37">
        <f t="shared" si="32"/>
        <v>0</v>
      </c>
      <c r="AE707" s="144"/>
    </row>
    <row r="708" spans="1:31" x14ac:dyDescent="0.25">
      <c r="A708" s="38">
        <v>696</v>
      </c>
      <c r="B708" s="61"/>
      <c r="C708" s="61"/>
      <c r="D708" s="31">
        <v>891180191</v>
      </c>
      <c r="E708" s="31">
        <v>217041770</v>
      </c>
      <c r="F708" s="61" t="s">
        <v>885</v>
      </c>
      <c r="G708" s="33">
        <v>0</v>
      </c>
      <c r="H708" s="33">
        <v>0</v>
      </c>
      <c r="I708" s="3"/>
      <c r="J708" s="3"/>
      <c r="K708" s="3"/>
      <c r="L708" s="3"/>
      <c r="M708" s="3"/>
      <c r="N708" s="3"/>
      <c r="O708" s="3"/>
      <c r="P708" s="34">
        <f t="shared" si="30"/>
        <v>0</v>
      </c>
      <c r="Q708" s="35"/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/>
      <c r="X708" s="3"/>
      <c r="Y708" s="3">
        <v>0</v>
      </c>
      <c r="Z708" s="3">
        <v>0</v>
      </c>
      <c r="AA708" s="3">
        <v>0</v>
      </c>
      <c r="AB708" s="3"/>
      <c r="AC708" s="36">
        <f t="shared" si="31"/>
        <v>0</v>
      </c>
      <c r="AD708" s="37">
        <f t="shared" si="32"/>
        <v>0</v>
      </c>
      <c r="AE708" s="144"/>
    </row>
    <row r="709" spans="1:31" x14ac:dyDescent="0.25">
      <c r="A709" s="29">
        <v>697</v>
      </c>
      <c r="B709" s="61"/>
      <c r="C709" s="61"/>
      <c r="D709" s="31">
        <v>891180211</v>
      </c>
      <c r="E709" s="31">
        <v>219141791</v>
      </c>
      <c r="F709" s="61" t="s">
        <v>886</v>
      </c>
      <c r="G709" s="33">
        <v>0</v>
      </c>
      <c r="H709" s="33">
        <v>0</v>
      </c>
      <c r="I709" s="3"/>
      <c r="J709" s="3"/>
      <c r="K709" s="3"/>
      <c r="L709" s="3"/>
      <c r="M709" s="3"/>
      <c r="N709" s="3"/>
      <c r="O709" s="3"/>
      <c r="P709" s="34">
        <f t="shared" si="30"/>
        <v>0</v>
      </c>
      <c r="Q709" s="35"/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/>
      <c r="X709" s="3"/>
      <c r="Y709" s="3">
        <v>0</v>
      </c>
      <c r="Z709" s="3">
        <v>0</v>
      </c>
      <c r="AA709" s="3">
        <v>0</v>
      </c>
      <c r="AB709" s="3"/>
      <c r="AC709" s="36">
        <f t="shared" si="31"/>
        <v>0</v>
      </c>
      <c r="AD709" s="37">
        <f t="shared" si="32"/>
        <v>0</v>
      </c>
      <c r="AE709" s="144"/>
    </row>
    <row r="710" spans="1:31" x14ac:dyDescent="0.25">
      <c r="A710" s="38">
        <v>698</v>
      </c>
      <c r="B710" s="61"/>
      <c r="C710" s="61"/>
      <c r="D710" s="31">
        <v>800097176</v>
      </c>
      <c r="E710" s="31">
        <v>219741797</v>
      </c>
      <c r="F710" s="61" t="s">
        <v>887</v>
      </c>
      <c r="G710" s="33">
        <v>0</v>
      </c>
      <c r="H710" s="33">
        <v>0</v>
      </c>
      <c r="I710" s="3"/>
      <c r="J710" s="3"/>
      <c r="K710" s="3"/>
      <c r="L710" s="3"/>
      <c r="M710" s="3"/>
      <c r="N710" s="3"/>
      <c r="O710" s="3"/>
      <c r="P710" s="34">
        <f t="shared" si="30"/>
        <v>0</v>
      </c>
      <c r="Q710" s="35"/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/>
      <c r="X710" s="3"/>
      <c r="Y710" s="3">
        <v>0</v>
      </c>
      <c r="Z710" s="3">
        <v>0</v>
      </c>
      <c r="AA710" s="3">
        <v>0</v>
      </c>
      <c r="AB710" s="3"/>
      <c r="AC710" s="36">
        <f t="shared" si="31"/>
        <v>0</v>
      </c>
      <c r="AD710" s="37">
        <f t="shared" si="32"/>
        <v>0</v>
      </c>
      <c r="AE710" s="144"/>
    </row>
    <row r="711" spans="1:31" x14ac:dyDescent="0.25">
      <c r="A711" s="29">
        <v>699</v>
      </c>
      <c r="B711" s="61"/>
      <c r="C711" s="61"/>
      <c r="D711" s="31">
        <v>891180127</v>
      </c>
      <c r="E711" s="31">
        <v>219941799</v>
      </c>
      <c r="F711" s="61" t="s">
        <v>888</v>
      </c>
      <c r="G711" s="33">
        <v>0</v>
      </c>
      <c r="H711" s="33">
        <v>0</v>
      </c>
      <c r="I711" s="3"/>
      <c r="J711" s="3"/>
      <c r="K711" s="3"/>
      <c r="L711" s="3"/>
      <c r="M711" s="3"/>
      <c r="N711" s="3"/>
      <c r="O711" s="3"/>
      <c r="P711" s="34">
        <f t="shared" si="30"/>
        <v>0</v>
      </c>
      <c r="Q711" s="35"/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/>
      <c r="X711" s="3"/>
      <c r="Y711" s="3">
        <v>0</v>
      </c>
      <c r="Z711" s="3">
        <v>0</v>
      </c>
      <c r="AA711" s="3">
        <v>0</v>
      </c>
      <c r="AB711" s="3"/>
      <c r="AC711" s="36">
        <f t="shared" si="31"/>
        <v>0</v>
      </c>
      <c r="AD711" s="37">
        <f t="shared" si="32"/>
        <v>0</v>
      </c>
      <c r="AE711" s="144"/>
    </row>
    <row r="712" spans="1:31" x14ac:dyDescent="0.25">
      <c r="A712" s="38">
        <v>700</v>
      </c>
      <c r="B712" s="61"/>
      <c r="C712" s="61"/>
      <c r="D712" s="31">
        <v>891180181</v>
      </c>
      <c r="E712" s="31">
        <v>210141801</v>
      </c>
      <c r="F712" s="61" t="s">
        <v>889</v>
      </c>
      <c r="G712" s="33">
        <v>0</v>
      </c>
      <c r="H712" s="33">
        <v>0</v>
      </c>
      <c r="I712" s="3"/>
      <c r="J712" s="3"/>
      <c r="K712" s="3"/>
      <c r="L712" s="3"/>
      <c r="M712" s="3"/>
      <c r="N712" s="3"/>
      <c r="O712" s="3"/>
      <c r="P712" s="34">
        <f t="shared" si="30"/>
        <v>0</v>
      </c>
      <c r="Q712" s="35"/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/>
      <c r="X712" s="3"/>
      <c r="Y712" s="3">
        <v>0</v>
      </c>
      <c r="Z712" s="3">
        <v>0</v>
      </c>
      <c r="AA712" s="3">
        <v>0</v>
      </c>
      <c r="AB712" s="3"/>
      <c r="AC712" s="36">
        <f t="shared" si="31"/>
        <v>0</v>
      </c>
      <c r="AD712" s="37">
        <f t="shared" si="32"/>
        <v>0</v>
      </c>
      <c r="AE712" s="144"/>
    </row>
    <row r="713" spans="1:31" x14ac:dyDescent="0.25">
      <c r="A713" s="29">
        <v>701</v>
      </c>
      <c r="B713" s="61"/>
      <c r="C713" s="61"/>
      <c r="D713" s="31">
        <v>891180182</v>
      </c>
      <c r="E713" s="31">
        <v>210741807</v>
      </c>
      <c r="F713" s="61" t="s">
        <v>890</v>
      </c>
      <c r="G713" s="33">
        <v>0</v>
      </c>
      <c r="H713" s="33">
        <v>0</v>
      </c>
      <c r="I713" s="3"/>
      <c r="J713" s="3"/>
      <c r="K713" s="3"/>
      <c r="L713" s="3"/>
      <c r="M713" s="3"/>
      <c r="N713" s="3"/>
      <c r="O713" s="3"/>
      <c r="P713" s="34">
        <f t="shared" si="30"/>
        <v>0</v>
      </c>
      <c r="Q713" s="35"/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/>
      <c r="X713" s="3"/>
      <c r="Y713" s="3">
        <v>0</v>
      </c>
      <c r="Z713" s="3">
        <v>0</v>
      </c>
      <c r="AA713" s="3">
        <v>0</v>
      </c>
      <c r="AB713" s="3"/>
      <c r="AC713" s="36">
        <f t="shared" si="31"/>
        <v>0</v>
      </c>
      <c r="AD713" s="37">
        <f t="shared" si="32"/>
        <v>0</v>
      </c>
      <c r="AE713" s="144"/>
    </row>
    <row r="714" spans="1:31" x14ac:dyDescent="0.25">
      <c r="A714" s="38">
        <v>702</v>
      </c>
      <c r="B714" s="61"/>
      <c r="C714" s="61"/>
      <c r="D714" s="31">
        <v>891180187</v>
      </c>
      <c r="E714" s="31">
        <v>217241872</v>
      </c>
      <c r="F714" s="61" t="s">
        <v>891</v>
      </c>
      <c r="G714" s="33">
        <v>0</v>
      </c>
      <c r="H714" s="33">
        <v>0</v>
      </c>
      <c r="I714" s="3"/>
      <c r="J714" s="3"/>
      <c r="K714" s="3"/>
      <c r="L714" s="3"/>
      <c r="M714" s="3"/>
      <c r="N714" s="3"/>
      <c r="O714" s="3"/>
      <c r="P714" s="34">
        <f t="shared" si="30"/>
        <v>0</v>
      </c>
      <c r="Q714" s="35"/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/>
      <c r="X714" s="3"/>
      <c r="Y714" s="3">
        <v>0</v>
      </c>
      <c r="Z714" s="3">
        <v>0</v>
      </c>
      <c r="AA714" s="3">
        <v>0</v>
      </c>
      <c r="AB714" s="3"/>
      <c r="AC714" s="36">
        <f t="shared" si="31"/>
        <v>0</v>
      </c>
      <c r="AD714" s="37">
        <f t="shared" si="32"/>
        <v>0</v>
      </c>
      <c r="AE714" s="144"/>
    </row>
    <row r="715" spans="1:31" x14ac:dyDescent="0.25">
      <c r="A715" s="29">
        <v>703</v>
      </c>
      <c r="B715" s="61"/>
      <c r="C715" s="61"/>
      <c r="D715" s="31">
        <v>800097180</v>
      </c>
      <c r="E715" s="31">
        <v>218541885</v>
      </c>
      <c r="F715" s="61" t="s">
        <v>892</v>
      </c>
      <c r="G715" s="33">
        <v>0</v>
      </c>
      <c r="H715" s="33">
        <v>0</v>
      </c>
      <c r="I715" s="3"/>
      <c r="J715" s="3"/>
      <c r="K715" s="3"/>
      <c r="L715" s="3"/>
      <c r="M715" s="3"/>
      <c r="N715" s="3"/>
      <c r="O715" s="3"/>
      <c r="P715" s="34">
        <f t="shared" si="30"/>
        <v>0</v>
      </c>
      <c r="Q715" s="35"/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/>
      <c r="X715" s="3"/>
      <c r="Y715" s="3">
        <v>0</v>
      </c>
      <c r="Z715" s="3">
        <v>0</v>
      </c>
      <c r="AA715" s="3">
        <v>0</v>
      </c>
      <c r="AB715" s="3"/>
      <c r="AC715" s="36">
        <f t="shared" si="31"/>
        <v>0</v>
      </c>
      <c r="AD715" s="37">
        <f t="shared" si="32"/>
        <v>0</v>
      </c>
      <c r="AE715" s="144"/>
    </row>
    <row r="716" spans="1:31" x14ac:dyDescent="0.25">
      <c r="A716" s="38">
        <v>704</v>
      </c>
      <c r="B716" s="61"/>
      <c r="C716" s="61"/>
      <c r="D716" s="31">
        <v>839000360</v>
      </c>
      <c r="E716" s="31">
        <v>213544035</v>
      </c>
      <c r="F716" s="61" t="s">
        <v>630</v>
      </c>
      <c r="G716" s="33">
        <v>0</v>
      </c>
      <c r="H716" s="33">
        <v>0</v>
      </c>
      <c r="I716" s="3"/>
      <c r="J716" s="3"/>
      <c r="K716" s="3"/>
      <c r="L716" s="3"/>
      <c r="M716" s="3"/>
      <c r="N716" s="3"/>
      <c r="O716" s="3"/>
      <c r="P716" s="34">
        <f t="shared" si="30"/>
        <v>0</v>
      </c>
      <c r="Q716" s="35"/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/>
      <c r="X716" s="3"/>
      <c r="Y716" s="3">
        <v>0</v>
      </c>
      <c r="Z716" s="3">
        <v>0</v>
      </c>
      <c r="AA716" s="3">
        <v>0</v>
      </c>
      <c r="AB716" s="3"/>
      <c r="AC716" s="36">
        <f t="shared" si="31"/>
        <v>0</v>
      </c>
      <c r="AD716" s="37">
        <f t="shared" si="32"/>
        <v>0</v>
      </c>
      <c r="AE716" s="144"/>
    </row>
    <row r="717" spans="1:31" x14ac:dyDescent="0.25">
      <c r="A717" s="29">
        <v>705</v>
      </c>
      <c r="B717" s="61"/>
      <c r="C717" s="61"/>
      <c r="D717" s="31">
        <v>800099223</v>
      </c>
      <c r="E717" s="31">
        <v>217844078</v>
      </c>
      <c r="F717" s="61" t="s">
        <v>893</v>
      </c>
      <c r="G717" s="33">
        <v>0</v>
      </c>
      <c r="H717" s="33">
        <v>0</v>
      </c>
      <c r="I717" s="3"/>
      <c r="J717" s="3"/>
      <c r="K717" s="3"/>
      <c r="L717" s="3"/>
      <c r="M717" s="3"/>
      <c r="N717" s="3"/>
      <c r="O717" s="3"/>
      <c r="P717" s="34">
        <f t="shared" si="30"/>
        <v>0</v>
      </c>
      <c r="Q717" s="35"/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/>
      <c r="X717" s="3"/>
      <c r="Y717" s="3">
        <v>0</v>
      </c>
      <c r="Z717" s="3">
        <v>0</v>
      </c>
      <c r="AA717" s="3">
        <v>0</v>
      </c>
      <c r="AB717" s="3"/>
      <c r="AC717" s="36">
        <f t="shared" si="31"/>
        <v>0</v>
      </c>
      <c r="AD717" s="37">
        <f t="shared" si="32"/>
        <v>0</v>
      </c>
      <c r="AE717" s="144"/>
    </row>
    <row r="718" spans="1:31" x14ac:dyDescent="0.25">
      <c r="A718" s="38">
        <v>706</v>
      </c>
      <c r="B718" s="61"/>
      <c r="C718" s="61"/>
      <c r="D718" s="31">
        <v>825000134</v>
      </c>
      <c r="E718" s="31">
        <v>219044090</v>
      </c>
      <c r="F718" s="61" t="s">
        <v>894</v>
      </c>
      <c r="G718" s="33">
        <v>0</v>
      </c>
      <c r="H718" s="33">
        <v>0</v>
      </c>
      <c r="I718" s="3"/>
      <c r="J718" s="3"/>
      <c r="K718" s="3"/>
      <c r="L718" s="3"/>
      <c r="M718" s="3"/>
      <c r="N718" s="3"/>
      <c r="O718" s="3"/>
      <c r="P718" s="34">
        <f t="shared" ref="P718:P781" si="33">SUM(G718:N718)</f>
        <v>0</v>
      </c>
      <c r="Q718" s="35"/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/>
      <c r="X718" s="3"/>
      <c r="Y718" s="3">
        <v>0</v>
      </c>
      <c r="Z718" s="3">
        <v>0</v>
      </c>
      <c r="AA718" s="3">
        <v>0</v>
      </c>
      <c r="AB718" s="3"/>
      <c r="AC718" s="36">
        <f t="shared" ref="AC718:AC781" si="34">SUM(R718:AA718)</f>
        <v>0</v>
      </c>
      <c r="AD718" s="37">
        <f t="shared" si="32"/>
        <v>0</v>
      </c>
      <c r="AE718" s="144"/>
    </row>
    <row r="719" spans="1:31" x14ac:dyDescent="0.25">
      <c r="A719" s="29">
        <v>707</v>
      </c>
      <c r="B719" s="61"/>
      <c r="C719" s="61"/>
      <c r="D719" s="31">
        <v>825000166</v>
      </c>
      <c r="E719" s="31">
        <v>219844098</v>
      </c>
      <c r="F719" s="61" t="s">
        <v>895</v>
      </c>
      <c r="G719" s="33">
        <v>0</v>
      </c>
      <c r="H719" s="33">
        <v>0</v>
      </c>
      <c r="I719" s="3"/>
      <c r="J719" s="3"/>
      <c r="K719" s="3"/>
      <c r="L719" s="3"/>
      <c r="M719" s="3"/>
      <c r="N719" s="3"/>
      <c r="O719" s="3"/>
      <c r="P719" s="34">
        <f t="shared" si="33"/>
        <v>0</v>
      </c>
      <c r="Q719" s="35"/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/>
      <c r="X719" s="3"/>
      <c r="Y719" s="3">
        <v>0</v>
      </c>
      <c r="Z719" s="3">
        <v>0</v>
      </c>
      <c r="AA719" s="3">
        <v>0</v>
      </c>
      <c r="AB719" s="3"/>
      <c r="AC719" s="36">
        <f t="shared" si="34"/>
        <v>0</v>
      </c>
      <c r="AD719" s="37">
        <f t="shared" ref="AD719:AD782" si="35">+P719-Q719+AB719-AC719</f>
        <v>0</v>
      </c>
      <c r="AE719" s="144"/>
    </row>
    <row r="720" spans="1:31" x14ac:dyDescent="0.25">
      <c r="A720" s="38">
        <v>708</v>
      </c>
      <c r="B720" s="61"/>
      <c r="C720" s="61"/>
      <c r="D720" s="31">
        <v>800092788</v>
      </c>
      <c r="E720" s="31">
        <v>211044110</v>
      </c>
      <c r="F720" s="61" t="s">
        <v>896</v>
      </c>
      <c r="G720" s="33">
        <v>0</v>
      </c>
      <c r="H720" s="33">
        <v>0</v>
      </c>
      <c r="I720" s="3"/>
      <c r="J720" s="3"/>
      <c r="K720" s="3"/>
      <c r="L720" s="3"/>
      <c r="M720" s="3"/>
      <c r="N720" s="3"/>
      <c r="O720" s="3"/>
      <c r="P720" s="34">
        <f t="shared" si="33"/>
        <v>0</v>
      </c>
      <c r="Q720" s="35"/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/>
      <c r="X720" s="3"/>
      <c r="Y720" s="3">
        <v>0</v>
      </c>
      <c r="Z720" s="3">
        <v>0</v>
      </c>
      <c r="AA720" s="3">
        <v>0</v>
      </c>
      <c r="AB720" s="3"/>
      <c r="AC720" s="36">
        <f t="shared" si="34"/>
        <v>0</v>
      </c>
      <c r="AD720" s="37">
        <f t="shared" si="35"/>
        <v>0</v>
      </c>
      <c r="AE720" s="144"/>
    </row>
    <row r="721" spans="1:31" x14ac:dyDescent="0.25">
      <c r="A721" s="29">
        <v>709</v>
      </c>
      <c r="B721" s="61"/>
      <c r="C721" s="61"/>
      <c r="D721" s="31">
        <v>892170008</v>
      </c>
      <c r="E721" s="31">
        <v>217944279</v>
      </c>
      <c r="F721" s="61" t="s">
        <v>897</v>
      </c>
      <c r="G721" s="33">
        <v>0</v>
      </c>
      <c r="H721" s="33">
        <v>0</v>
      </c>
      <c r="I721" s="3"/>
      <c r="J721" s="3"/>
      <c r="K721" s="3"/>
      <c r="L721" s="3"/>
      <c r="M721" s="3"/>
      <c r="N721" s="3"/>
      <c r="O721" s="3"/>
      <c r="P721" s="34">
        <f t="shared" si="33"/>
        <v>0</v>
      </c>
      <c r="Q721" s="35"/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/>
      <c r="X721" s="3"/>
      <c r="Y721" s="3">
        <v>0</v>
      </c>
      <c r="Z721" s="3">
        <v>0</v>
      </c>
      <c r="AA721" s="3">
        <v>0</v>
      </c>
      <c r="AB721" s="3"/>
      <c r="AC721" s="36">
        <f t="shared" si="34"/>
        <v>0</v>
      </c>
      <c r="AD721" s="37">
        <f t="shared" si="35"/>
        <v>0</v>
      </c>
      <c r="AE721" s="144"/>
    </row>
    <row r="722" spans="1:31" x14ac:dyDescent="0.25">
      <c r="A722" s="38">
        <v>710</v>
      </c>
      <c r="B722" s="61"/>
      <c r="C722" s="61"/>
      <c r="D722" s="31">
        <v>800255101</v>
      </c>
      <c r="E722" s="31">
        <v>217844378</v>
      </c>
      <c r="F722" s="61" t="s">
        <v>898</v>
      </c>
      <c r="G722" s="33">
        <v>0</v>
      </c>
      <c r="H722" s="33">
        <v>0</v>
      </c>
      <c r="I722" s="3"/>
      <c r="J722" s="3"/>
      <c r="K722" s="3"/>
      <c r="L722" s="3"/>
      <c r="M722" s="3"/>
      <c r="N722" s="3"/>
      <c r="O722" s="3"/>
      <c r="P722" s="34">
        <f t="shared" si="33"/>
        <v>0</v>
      </c>
      <c r="Q722" s="35"/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/>
      <c r="X722" s="3"/>
      <c r="Y722" s="3">
        <v>0</v>
      </c>
      <c r="Z722" s="3">
        <v>0</v>
      </c>
      <c r="AA722" s="3">
        <v>0</v>
      </c>
      <c r="AB722" s="3"/>
      <c r="AC722" s="36">
        <f t="shared" si="34"/>
        <v>0</v>
      </c>
      <c r="AD722" s="37">
        <f t="shared" si="35"/>
        <v>0</v>
      </c>
      <c r="AE722" s="144"/>
    </row>
    <row r="723" spans="1:31" x14ac:dyDescent="0.25">
      <c r="A723" s="29">
        <v>711</v>
      </c>
      <c r="B723" s="61"/>
      <c r="C723" s="61"/>
      <c r="D723" s="31">
        <v>825000676</v>
      </c>
      <c r="E723" s="31">
        <v>212044420</v>
      </c>
      <c r="F723" s="61" t="s">
        <v>899</v>
      </c>
      <c r="G723" s="33">
        <v>0</v>
      </c>
      <c r="H723" s="33">
        <v>0</v>
      </c>
      <c r="I723" s="3"/>
      <c r="J723" s="3"/>
      <c r="K723" s="3"/>
      <c r="L723" s="3"/>
      <c r="M723" s="3"/>
      <c r="N723" s="3"/>
      <c r="O723" s="3"/>
      <c r="P723" s="34">
        <f t="shared" si="33"/>
        <v>0</v>
      </c>
      <c r="Q723" s="35"/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/>
      <c r="X723" s="3"/>
      <c r="Y723" s="3">
        <v>0</v>
      </c>
      <c r="Z723" s="3">
        <v>0</v>
      </c>
      <c r="AA723" s="3">
        <v>0</v>
      </c>
      <c r="AB723" s="3"/>
      <c r="AC723" s="36">
        <f t="shared" si="34"/>
        <v>0</v>
      </c>
      <c r="AD723" s="37">
        <f t="shared" si="35"/>
        <v>0</v>
      </c>
      <c r="AE723" s="144"/>
    </row>
    <row r="724" spans="1:31" x14ac:dyDescent="0.25">
      <c r="A724" s="38">
        <v>712</v>
      </c>
      <c r="B724" s="61"/>
      <c r="C724" s="61"/>
      <c r="D724" s="31">
        <v>892115024</v>
      </c>
      <c r="E724" s="31">
        <v>216044560</v>
      </c>
      <c r="F724" s="61" t="s">
        <v>695</v>
      </c>
      <c r="G724" s="33">
        <v>0</v>
      </c>
      <c r="H724" s="33">
        <v>0</v>
      </c>
      <c r="I724" s="3"/>
      <c r="J724" s="3"/>
      <c r="K724" s="3"/>
      <c r="L724" s="3"/>
      <c r="M724" s="3"/>
      <c r="N724" s="3"/>
      <c r="O724" s="3"/>
      <c r="P724" s="34">
        <f t="shared" si="33"/>
        <v>0</v>
      </c>
      <c r="Q724" s="35"/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/>
      <c r="X724" s="3"/>
      <c r="Y724" s="3">
        <v>0</v>
      </c>
      <c r="Z724" s="3">
        <v>0</v>
      </c>
      <c r="AA724" s="3">
        <v>0</v>
      </c>
      <c r="AB724" s="3"/>
      <c r="AC724" s="36">
        <f t="shared" si="34"/>
        <v>0</v>
      </c>
      <c r="AD724" s="37">
        <f t="shared" si="35"/>
        <v>0</v>
      </c>
      <c r="AE724" s="144"/>
    </row>
    <row r="725" spans="1:31" x14ac:dyDescent="0.25">
      <c r="A725" s="29">
        <v>713</v>
      </c>
      <c r="B725" s="61"/>
      <c r="C725" s="61"/>
      <c r="D725" s="31">
        <v>892115179</v>
      </c>
      <c r="E725" s="31">
        <v>215044650</v>
      </c>
      <c r="F725" s="61" t="s">
        <v>900</v>
      </c>
      <c r="G725" s="33">
        <v>0</v>
      </c>
      <c r="H725" s="33">
        <v>0</v>
      </c>
      <c r="I725" s="3"/>
      <c r="J725" s="3"/>
      <c r="K725" s="3"/>
      <c r="L725" s="3"/>
      <c r="M725" s="3"/>
      <c r="N725" s="3"/>
      <c r="O725" s="3"/>
      <c r="P725" s="34">
        <f t="shared" si="33"/>
        <v>0</v>
      </c>
      <c r="Q725" s="35"/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/>
      <c r="X725" s="3"/>
      <c r="Y725" s="3">
        <v>0</v>
      </c>
      <c r="Z725" s="3">
        <v>0</v>
      </c>
      <c r="AA725" s="3">
        <v>0</v>
      </c>
      <c r="AB725" s="3"/>
      <c r="AC725" s="36">
        <f t="shared" si="34"/>
        <v>0</v>
      </c>
      <c r="AD725" s="37">
        <f t="shared" si="35"/>
        <v>0</v>
      </c>
      <c r="AE725" s="144"/>
    </row>
    <row r="726" spans="1:31" x14ac:dyDescent="0.25">
      <c r="A726" s="38">
        <v>714</v>
      </c>
      <c r="B726" s="61"/>
      <c r="C726" s="61"/>
      <c r="D726" s="31">
        <v>800059405</v>
      </c>
      <c r="E726" s="31">
        <v>215544855</v>
      </c>
      <c r="F726" s="61" t="s">
        <v>901</v>
      </c>
      <c r="G726" s="33">
        <v>0</v>
      </c>
      <c r="H726" s="33">
        <v>0</v>
      </c>
      <c r="I726" s="3"/>
      <c r="J726" s="3"/>
      <c r="K726" s="3"/>
      <c r="L726" s="3"/>
      <c r="M726" s="3"/>
      <c r="N726" s="3"/>
      <c r="O726" s="3"/>
      <c r="P726" s="34">
        <f t="shared" si="33"/>
        <v>0</v>
      </c>
      <c r="Q726" s="35"/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/>
      <c r="X726" s="3"/>
      <c r="Y726" s="3">
        <v>0</v>
      </c>
      <c r="Z726" s="3">
        <v>0</v>
      </c>
      <c r="AA726" s="3">
        <v>0</v>
      </c>
      <c r="AB726" s="3"/>
      <c r="AC726" s="36">
        <f t="shared" si="34"/>
        <v>0</v>
      </c>
      <c r="AD726" s="37">
        <f t="shared" si="35"/>
        <v>0</v>
      </c>
      <c r="AE726" s="144"/>
    </row>
    <row r="727" spans="1:31" x14ac:dyDescent="0.25">
      <c r="A727" s="29">
        <v>715</v>
      </c>
      <c r="B727" s="61"/>
      <c r="C727" s="61"/>
      <c r="D727" s="31">
        <v>892115198</v>
      </c>
      <c r="E727" s="31">
        <v>217444874</v>
      </c>
      <c r="F727" s="61" t="s">
        <v>485</v>
      </c>
      <c r="G727" s="33">
        <v>0</v>
      </c>
      <c r="H727" s="33">
        <v>0</v>
      </c>
      <c r="I727" s="3"/>
      <c r="J727" s="3"/>
      <c r="K727" s="3"/>
      <c r="L727" s="3"/>
      <c r="M727" s="3"/>
      <c r="N727" s="3"/>
      <c r="O727" s="3"/>
      <c r="P727" s="34">
        <f t="shared" si="33"/>
        <v>0</v>
      </c>
      <c r="Q727" s="35"/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/>
      <c r="X727" s="3"/>
      <c r="Y727" s="3">
        <v>0</v>
      </c>
      <c r="Z727" s="3">
        <v>0</v>
      </c>
      <c r="AA727" s="3">
        <v>0</v>
      </c>
      <c r="AB727" s="3"/>
      <c r="AC727" s="36">
        <f t="shared" si="34"/>
        <v>0</v>
      </c>
      <c r="AD727" s="37">
        <f t="shared" si="35"/>
        <v>0</v>
      </c>
      <c r="AE727" s="144"/>
    </row>
    <row r="728" spans="1:31" x14ac:dyDescent="0.25">
      <c r="A728" s="38">
        <v>716</v>
      </c>
      <c r="B728" s="61"/>
      <c r="C728" s="61"/>
      <c r="D728" s="31">
        <v>819003219</v>
      </c>
      <c r="E728" s="31">
        <v>213047030</v>
      </c>
      <c r="F728" s="61" t="s">
        <v>902</v>
      </c>
      <c r="G728" s="33">
        <v>0</v>
      </c>
      <c r="H728" s="33">
        <v>0</v>
      </c>
      <c r="I728" s="3"/>
      <c r="J728" s="3"/>
      <c r="K728" s="3"/>
      <c r="L728" s="3"/>
      <c r="M728" s="3"/>
      <c r="N728" s="3"/>
      <c r="O728" s="3"/>
      <c r="P728" s="34">
        <f t="shared" si="33"/>
        <v>0</v>
      </c>
      <c r="Q728" s="35"/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/>
      <c r="X728" s="3"/>
      <c r="Y728" s="3">
        <v>0</v>
      </c>
      <c r="Z728" s="3">
        <v>0</v>
      </c>
      <c r="AA728" s="3">
        <v>0</v>
      </c>
      <c r="AB728" s="3"/>
      <c r="AC728" s="36">
        <f t="shared" si="34"/>
        <v>0</v>
      </c>
      <c r="AD728" s="37">
        <f t="shared" si="35"/>
        <v>0</v>
      </c>
      <c r="AE728" s="144"/>
    </row>
    <row r="729" spans="1:31" x14ac:dyDescent="0.25">
      <c r="A729" s="29">
        <v>717</v>
      </c>
      <c r="B729" s="61"/>
      <c r="C729" s="61"/>
      <c r="D729" s="31">
        <v>891780041</v>
      </c>
      <c r="E729" s="31">
        <v>215347053</v>
      </c>
      <c r="F729" s="61" t="s">
        <v>903</v>
      </c>
      <c r="G729" s="33">
        <v>0</v>
      </c>
      <c r="H729" s="33">
        <v>0</v>
      </c>
      <c r="I729" s="3"/>
      <c r="J729" s="3"/>
      <c r="K729" s="3"/>
      <c r="L729" s="3"/>
      <c r="M729" s="3"/>
      <c r="N729" s="3"/>
      <c r="O729" s="3"/>
      <c r="P729" s="34">
        <f t="shared" si="33"/>
        <v>0</v>
      </c>
      <c r="Q729" s="35"/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/>
      <c r="X729" s="3"/>
      <c r="Y729" s="3">
        <v>0</v>
      </c>
      <c r="Z729" s="3">
        <v>0</v>
      </c>
      <c r="AA729" s="3">
        <v>0</v>
      </c>
      <c r="AB729" s="3"/>
      <c r="AC729" s="36">
        <f t="shared" si="34"/>
        <v>0</v>
      </c>
      <c r="AD729" s="37">
        <f t="shared" si="35"/>
        <v>0</v>
      </c>
      <c r="AE729" s="144"/>
    </row>
    <row r="730" spans="1:31" x14ac:dyDescent="0.25">
      <c r="A730" s="38">
        <v>718</v>
      </c>
      <c r="B730" s="61"/>
      <c r="C730" s="61"/>
      <c r="D730" s="31">
        <v>891702186</v>
      </c>
      <c r="E730" s="31">
        <v>215847058</v>
      </c>
      <c r="F730" s="61" t="s">
        <v>904</v>
      </c>
      <c r="G730" s="33">
        <v>0</v>
      </c>
      <c r="H730" s="33">
        <v>0</v>
      </c>
      <c r="I730" s="3"/>
      <c r="J730" s="3"/>
      <c r="K730" s="3"/>
      <c r="L730" s="3"/>
      <c r="M730" s="3"/>
      <c r="N730" s="3"/>
      <c r="O730" s="3"/>
      <c r="P730" s="34">
        <f t="shared" si="33"/>
        <v>0</v>
      </c>
      <c r="Q730" s="35"/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/>
      <c r="X730" s="3"/>
      <c r="Y730" s="3">
        <v>0</v>
      </c>
      <c r="Z730" s="3">
        <v>0</v>
      </c>
      <c r="AA730" s="3">
        <v>0</v>
      </c>
      <c r="AB730" s="3"/>
      <c r="AC730" s="36">
        <f t="shared" si="34"/>
        <v>0</v>
      </c>
      <c r="AD730" s="37">
        <f t="shared" si="35"/>
        <v>0</v>
      </c>
      <c r="AE730" s="144"/>
    </row>
    <row r="731" spans="1:31" x14ac:dyDescent="0.25">
      <c r="A731" s="29">
        <v>719</v>
      </c>
      <c r="B731" s="61"/>
      <c r="C731" s="61"/>
      <c r="D731" s="31">
        <v>891780042</v>
      </c>
      <c r="E731" s="31">
        <v>216147161</v>
      </c>
      <c r="F731" s="61" t="s">
        <v>905</v>
      </c>
      <c r="G731" s="33">
        <v>0</v>
      </c>
      <c r="H731" s="33">
        <v>0</v>
      </c>
      <c r="I731" s="3"/>
      <c r="J731" s="3"/>
      <c r="K731" s="3"/>
      <c r="L731" s="3"/>
      <c r="M731" s="3"/>
      <c r="N731" s="3"/>
      <c r="O731" s="3"/>
      <c r="P731" s="34">
        <f t="shared" si="33"/>
        <v>0</v>
      </c>
      <c r="Q731" s="35"/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/>
      <c r="X731" s="3"/>
      <c r="Y731" s="3">
        <v>0</v>
      </c>
      <c r="Z731" s="3">
        <v>0</v>
      </c>
      <c r="AA731" s="3">
        <v>0</v>
      </c>
      <c r="AB731" s="3"/>
      <c r="AC731" s="36">
        <f t="shared" si="34"/>
        <v>0</v>
      </c>
      <c r="AD731" s="37">
        <f t="shared" si="35"/>
        <v>0</v>
      </c>
      <c r="AE731" s="144"/>
    </row>
    <row r="732" spans="1:31" x14ac:dyDescent="0.25">
      <c r="A732" s="38">
        <v>720</v>
      </c>
      <c r="B732" s="61"/>
      <c r="C732" s="61"/>
      <c r="D732" s="31">
        <v>800071934</v>
      </c>
      <c r="E732" s="31">
        <v>217047170</v>
      </c>
      <c r="F732" s="61" t="s">
        <v>906</v>
      </c>
      <c r="G732" s="33">
        <v>0</v>
      </c>
      <c r="H732" s="33">
        <v>0</v>
      </c>
      <c r="I732" s="3"/>
      <c r="J732" s="3"/>
      <c r="K732" s="3"/>
      <c r="L732" s="3"/>
      <c r="M732" s="3"/>
      <c r="N732" s="3"/>
      <c r="O732" s="3"/>
      <c r="P732" s="34">
        <f t="shared" si="33"/>
        <v>0</v>
      </c>
      <c r="Q732" s="35"/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/>
      <c r="X732" s="3"/>
      <c r="Y732" s="3">
        <v>0</v>
      </c>
      <c r="Z732" s="3">
        <v>0</v>
      </c>
      <c r="AA732" s="3">
        <v>0</v>
      </c>
      <c r="AB732" s="3"/>
      <c r="AC732" s="36">
        <f t="shared" si="34"/>
        <v>0</v>
      </c>
      <c r="AD732" s="37">
        <f t="shared" si="35"/>
        <v>0</v>
      </c>
      <c r="AE732" s="144"/>
    </row>
    <row r="733" spans="1:31" x14ac:dyDescent="0.25">
      <c r="A733" s="29">
        <v>721</v>
      </c>
      <c r="B733" s="61"/>
      <c r="C733" s="61"/>
      <c r="D733" s="31">
        <v>819003225</v>
      </c>
      <c r="E733" s="31">
        <v>210547205</v>
      </c>
      <c r="F733" s="61" t="s">
        <v>344</v>
      </c>
      <c r="G733" s="33">
        <v>0</v>
      </c>
      <c r="H733" s="33">
        <v>0</v>
      </c>
      <c r="I733" s="3"/>
      <c r="J733" s="3"/>
      <c r="K733" s="3"/>
      <c r="L733" s="3"/>
      <c r="M733" s="3"/>
      <c r="N733" s="3"/>
      <c r="O733" s="3"/>
      <c r="P733" s="34">
        <f t="shared" si="33"/>
        <v>0</v>
      </c>
      <c r="Q733" s="35"/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/>
      <c r="X733" s="3"/>
      <c r="Y733" s="3">
        <v>0</v>
      </c>
      <c r="Z733" s="3">
        <v>0</v>
      </c>
      <c r="AA733" s="3">
        <v>0</v>
      </c>
      <c r="AB733" s="3"/>
      <c r="AC733" s="36">
        <f t="shared" si="34"/>
        <v>0</v>
      </c>
      <c r="AD733" s="37">
        <f t="shared" si="35"/>
        <v>0</v>
      </c>
      <c r="AE733" s="144"/>
    </row>
    <row r="734" spans="1:31" x14ac:dyDescent="0.25">
      <c r="A734" s="38">
        <v>722</v>
      </c>
      <c r="B734" s="61"/>
      <c r="C734" s="61"/>
      <c r="D734" s="31">
        <v>891780044</v>
      </c>
      <c r="E734" s="31">
        <v>214547245</v>
      </c>
      <c r="F734" s="61" t="s">
        <v>907</v>
      </c>
      <c r="G734" s="33">
        <v>0</v>
      </c>
      <c r="H734" s="33">
        <v>0</v>
      </c>
      <c r="I734" s="3"/>
      <c r="J734" s="3"/>
      <c r="K734" s="3"/>
      <c r="L734" s="3"/>
      <c r="M734" s="3"/>
      <c r="N734" s="3"/>
      <c r="O734" s="3"/>
      <c r="P734" s="34">
        <f t="shared" si="33"/>
        <v>0</v>
      </c>
      <c r="Q734" s="35"/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/>
      <c r="X734" s="3"/>
      <c r="Y734" s="3">
        <v>0</v>
      </c>
      <c r="Z734" s="3">
        <v>0</v>
      </c>
      <c r="AA734" s="3">
        <v>0</v>
      </c>
      <c r="AB734" s="3"/>
      <c r="AC734" s="36">
        <f t="shared" si="34"/>
        <v>0</v>
      </c>
      <c r="AD734" s="37">
        <f t="shared" si="35"/>
        <v>0</v>
      </c>
      <c r="AE734" s="144"/>
    </row>
    <row r="735" spans="1:31" x14ac:dyDescent="0.25">
      <c r="A735" s="29">
        <v>723</v>
      </c>
      <c r="B735" s="61"/>
      <c r="C735" s="61"/>
      <c r="D735" s="31">
        <v>891780049</v>
      </c>
      <c r="E735" s="31">
        <v>215847258</v>
      </c>
      <c r="F735" s="61" t="s">
        <v>908</v>
      </c>
      <c r="G735" s="33">
        <v>0</v>
      </c>
      <c r="H735" s="33">
        <v>0</v>
      </c>
      <c r="I735" s="3"/>
      <c r="J735" s="3"/>
      <c r="K735" s="3"/>
      <c r="L735" s="3"/>
      <c r="M735" s="3"/>
      <c r="N735" s="3"/>
      <c r="O735" s="3"/>
      <c r="P735" s="34">
        <f t="shared" si="33"/>
        <v>0</v>
      </c>
      <c r="Q735" s="35"/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/>
      <c r="X735" s="3"/>
      <c r="Y735" s="3">
        <v>0</v>
      </c>
      <c r="Z735" s="3">
        <v>0</v>
      </c>
      <c r="AA735" s="3">
        <v>0</v>
      </c>
      <c r="AB735" s="3"/>
      <c r="AC735" s="36">
        <f t="shared" si="34"/>
        <v>0</v>
      </c>
      <c r="AD735" s="37">
        <f t="shared" si="35"/>
        <v>0</v>
      </c>
      <c r="AE735" s="144"/>
    </row>
    <row r="736" spans="1:31" x14ac:dyDescent="0.25">
      <c r="A736" s="38">
        <v>724</v>
      </c>
      <c r="B736" s="61"/>
      <c r="C736" s="61"/>
      <c r="D736" s="31">
        <v>819000925</v>
      </c>
      <c r="E736" s="31">
        <v>216847268</v>
      </c>
      <c r="F736" s="61" t="s">
        <v>909</v>
      </c>
      <c r="G736" s="33">
        <v>0</v>
      </c>
      <c r="H736" s="33">
        <v>0</v>
      </c>
      <c r="I736" s="3"/>
      <c r="J736" s="3"/>
      <c r="K736" s="3"/>
      <c r="L736" s="3"/>
      <c r="M736" s="3"/>
      <c r="N736" s="3"/>
      <c r="O736" s="3"/>
      <c r="P736" s="34">
        <f t="shared" si="33"/>
        <v>0</v>
      </c>
      <c r="Q736" s="35"/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/>
      <c r="X736" s="3"/>
      <c r="Y736" s="3">
        <v>0</v>
      </c>
      <c r="Z736" s="3">
        <v>0</v>
      </c>
      <c r="AA736" s="3">
        <v>0</v>
      </c>
      <c r="AB736" s="3"/>
      <c r="AC736" s="36">
        <f t="shared" si="34"/>
        <v>0</v>
      </c>
      <c r="AD736" s="37">
        <f t="shared" si="35"/>
        <v>0</v>
      </c>
      <c r="AE736" s="144"/>
    </row>
    <row r="737" spans="1:31" x14ac:dyDescent="0.25">
      <c r="A737" s="29">
        <v>725</v>
      </c>
      <c r="B737" s="61"/>
      <c r="C737" s="61"/>
      <c r="D737" s="31">
        <v>891780045</v>
      </c>
      <c r="E737" s="31">
        <v>218847288</v>
      </c>
      <c r="F737" s="61" t="s">
        <v>910</v>
      </c>
      <c r="G737" s="33">
        <v>0</v>
      </c>
      <c r="H737" s="33">
        <v>0</v>
      </c>
      <c r="I737" s="3"/>
      <c r="J737" s="3"/>
      <c r="K737" s="3"/>
      <c r="L737" s="3"/>
      <c r="M737" s="3"/>
      <c r="N737" s="3"/>
      <c r="O737" s="3"/>
      <c r="P737" s="34">
        <f t="shared" si="33"/>
        <v>0</v>
      </c>
      <c r="Q737" s="35"/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/>
      <c r="X737" s="3"/>
      <c r="Y737" s="3">
        <v>0</v>
      </c>
      <c r="Z737" s="3">
        <v>0</v>
      </c>
      <c r="AA737" s="3">
        <v>0</v>
      </c>
      <c r="AB737" s="3"/>
      <c r="AC737" s="36">
        <f t="shared" si="34"/>
        <v>0</v>
      </c>
      <c r="AD737" s="37">
        <f t="shared" si="35"/>
        <v>0</v>
      </c>
      <c r="AE737" s="144"/>
    </row>
    <row r="738" spans="1:31" x14ac:dyDescent="0.25">
      <c r="A738" s="38">
        <v>726</v>
      </c>
      <c r="B738" s="61"/>
      <c r="C738" s="61"/>
      <c r="D738" s="31">
        <v>891780047</v>
      </c>
      <c r="E738" s="31">
        <v>211847318</v>
      </c>
      <c r="F738" s="61" t="s">
        <v>911</v>
      </c>
      <c r="G738" s="33">
        <v>0</v>
      </c>
      <c r="H738" s="33">
        <v>0</v>
      </c>
      <c r="I738" s="3"/>
      <c r="J738" s="3"/>
      <c r="K738" s="3"/>
      <c r="L738" s="3"/>
      <c r="M738" s="3"/>
      <c r="N738" s="3"/>
      <c r="O738" s="3"/>
      <c r="P738" s="34">
        <f t="shared" si="33"/>
        <v>0</v>
      </c>
      <c r="Q738" s="35"/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/>
      <c r="X738" s="3"/>
      <c r="Y738" s="3">
        <v>0</v>
      </c>
      <c r="Z738" s="3">
        <v>0</v>
      </c>
      <c r="AA738" s="3">
        <v>0</v>
      </c>
      <c r="AB738" s="3"/>
      <c r="AC738" s="36">
        <f t="shared" si="34"/>
        <v>0</v>
      </c>
      <c r="AD738" s="37">
        <f t="shared" si="35"/>
        <v>0</v>
      </c>
      <c r="AE738" s="144"/>
    </row>
    <row r="739" spans="1:31" x14ac:dyDescent="0.25">
      <c r="A739" s="29">
        <v>727</v>
      </c>
      <c r="B739" s="61"/>
      <c r="C739" s="61"/>
      <c r="D739" s="31">
        <v>819003849</v>
      </c>
      <c r="E739" s="31">
        <v>216047460</v>
      </c>
      <c r="F739" s="61" t="s">
        <v>912</v>
      </c>
      <c r="G739" s="33">
        <v>0</v>
      </c>
      <c r="H739" s="33">
        <v>0</v>
      </c>
      <c r="I739" s="3"/>
      <c r="J739" s="3"/>
      <c r="K739" s="3"/>
      <c r="L739" s="3"/>
      <c r="M739" s="3"/>
      <c r="N739" s="3"/>
      <c r="O739" s="3"/>
      <c r="P739" s="34">
        <f t="shared" si="33"/>
        <v>0</v>
      </c>
      <c r="Q739" s="35"/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/>
      <c r="X739" s="3"/>
      <c r="Y739" s="3">
        <v>0</v>
      </c>
      <c r="Z739" s="3">
        <v>0</v>
      </c>
      <c r="AA739" s="3">
        <v>0</v>
      </c>
      <c r="AB739" s="3"/>
      <c r="AC739" s="36">
        <f t="shared" si="34"/>
        <v>0</v>
      </c>
      <c r="AD739" s="37">
        <f t="shared" si="35"/>
        <v>0</v>
      </c>
      <c r="AE739" s="144"/>
    </row>
    <row r="740" spans="1:31" x14ac:dyDescent="0.25">
      <c r="A740" s="38">
        <v>728</v>
      </c>
      <c r="B740" s="61"/>
      <c r="C740" s="61"/>
      <c r="D740" s="31">
        <v>891780048</v>
      </c>
      <c r="E740" s="31">
        <v>214147541</v>
      </c>
      <c r="F740" s="61" t="s">
        <v>913</v>
      </c>
      <c r="G740" s="33">
        <v>0</v>
      </c>
      <c r="H740" s="33">
        <v>0</v>
      </c>
      <c r="I740" s="3"/>
      <c r="J740" s="3"/>
      <c r="K740" s="3"/>
      <c r="L740" s="3"/>
      <c r="M740" s="3"/>
      <c r="N740" s="3"/>
      <c r="O740" s="3"/>
      <c r="P740" s="34">
        <f t="shared" si="33"/>
        <v>0</v>
      </c>
      <c r="Q740" s="35"/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/>
      <c r="X740" s="3"/>
      <c r="Y740" s="3">
        <v>0</v>
      </c>
      <c r="Z740" s="3">
        <v>0</v>
      </c>
      <c r="AA740" s="3">
        <v>0</v>
      </c>
      <c r="AB740" s="3"/>
      <c r="AC740" s="36">
        <f t="shared" si="34"/>
        <v>0</v>
      </c>
      <c r="AD740" s="37">
        <f t="shared" si="35"/>
        <v>0</v>
      </c>
      <c r="AE740" s="144"/>
    </row>
    <row r="741" spans="1:31" x14ac:dyDescent="0.25">
      <c r="A741" s="29">
        <v>729</v>
      </c>
      <c r="B741" s="61"/>
      <c r="C741" s="61"/>
      <c r="D741" s="31">
        <v>819000985</v>
      </c>
      <c r="E741" s="31">
        <v>214547545</v>
      </c>
      <c r="F741" s="61" t="s">
        <v>914</v>
      </c>
      <c r="G741" s="33">
        <v>0</v>
      </c>
      <c r="H741" s="33">
        <v>0</v>
      </c>
      <c r="I741" s="3"/>
      <c r="J741" s="3"/>
      <c r="K741" s="3"/>
      <c r="L741" s="3"/>
      <c r="M741" s="3"/>
      <c r="N741" s="3"/>
      <c r="O741" s="3"/>
      <c r="P741" s="34">
        <f t="shared" si="33"/>
        <v>0</v>
      </c>
      <c r="Q741" s="35"/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/>
      <c r="X741" s="3"/>
      <c r="Y741" s="3">
        <v>0</v>
      </c>
      <c r="Z741" s="3">
        <v>0</v>
      </c>
      <c r="AA741" s="3">
        <v>0</v>
      </c>
      <c r="AB741" s="3"/>
      <c r="AC741" s="36">
        <f t="shared" si="34"/>
        <v>0</v>
      </c>
      <c r="AD741" s="37">
        <f t="shared" si="35"/>
        <v>0</v>
      </c>
      <c r="AE741" s="144"/>
    </row>
    <row r="742" spans="1:31" x14ac:dyDescent="0.25">
      <c r="A742" s="38">
        <v>730</v>
      </c>
      <c r="B742" s="61"/>
      <c r="C742" s="61"/>
      <c r="D742" s="31">
        <v>891780050</v>
      </c>
      <c r="E742" s="31">
        <v>215147551</v>
      </c>
      <c r="F742" s="61" t="s">
        <v>915</v>
      </c>
      <c r="G742" s="33">
        <v>0</v>
      </c>
      <c r="H742" s="33">
        <v>0</v>
      </c>
      <c r="I742" s="3"/>
      <c r="J742" s="3"/>
      <c r="K742" s="3"/>
      <c r="L742" s="3"/>
      <c r="M742" s="3"/>
      <c r="N742" s="3"/>
      <c r="O742" s="3"/>
      <c r="P742" s="34">
        <f t="shared" si="33"/>
        <v>0</v>
      </c>
      <c r="Q742" s="35"/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/>
      <c r="X742" s="3"/>
      <c r="Y742" s="3">
        <v>0</v>
      </c>
      <c r="Z742" s="3">
        <v>0</v>
      </c>
      <c r="AA742" s="3">
        <v>0</v>
      </c>
      <c r="AB742" s="3"/>
      <c r="AC742" s="36">
        <f t="shared" si="34"/>
        <v>0</v>
      </c>
      <c r="AD742" s="37">
        <f t="shared" si="35"/>
        <v>0</v>
      </c>
      <c r="AE742" s="144"/>
    </row>
    <row r="743" spans="1:31" x14ac:dyDescent="0.25">
      <c r="A743" s="29">
        <v>731</v>
      </c>
      <c r="B743" s="61"/>
      <c r="C743" s="61"/>
      <c r="D743" s="31">
        <v>891780051</v>
      </c>
      <c r="E743" s="31">
        <v>215547555</v>
      </c>
      <c r="F743" s="61" t="s">
        <v>916</v>
      </c>
      <c r="G743" s="33">
        <v>0</v>
      </c>
      <c r="H743" s="33">
        <v>0</v>
      </c>
      <c r="I743" s="3"/>
      <c r="J743" s="3"/>
      <c r="K743" s="3"/>
      <c r="L743" s="3"/>
      <c r="M743" s="3"/>
      <c r="N743" s="3"/>
      <c r="O743" s="3"/>
      <c r="P743" s="34">
        <f t="shared" si="33"/>
        <v>0</v>
      </c>
      <c r="Q743" s="35"/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/>
      <c r="X743" s="3"/>
      <c r="Y743" s="3">
        <v>0</v>
      </c>
      <c r="Z743" s="3">
        <v>0</v>
      </c>
      <c r="AA743" s="3">
        <v>0</v>
      </c>
      <c r="AB743" s="3"/>
      <c r="AC743" s="36">
        <f t="shared" si="34"/>
        <v>0</v>
      </c>
      <c r="AD743" s="37">
        <f t="shared" si="35"/>
        <v>0</v>
      </c>
      <c r="AE743" s="144"/>
    </row>
    <row r="744" spans="1:31" x14ac:dyDescent="0.25">
      <c r="A744" s="38">
        <v>732</v>
      </c>
      <c r="B744" s="61"/>
      <c r="C744" s="61"/>
      <c r="D744" s="31">
        <v>891703045</v>
      </c>
      <c r="E744" s="31">
        <v>217047570</v>
      </c>
      <c r="F744" s="61" t="s">
        <v>917</v>
      </c>
      <c r="G744" s="33">
        <v>0</v>
      </c>
      <c r="H744" s="33">
        <v>0</v>
      </c>
      <c r="I744" s="3"/>
      <c r="J744" s="3"/>
      <c r="K744" s="3"/>
      <c r="L744" s="3"/>
      <c r="M744" s="3"/>
      <c r="N744" s="3"/>
      <c r="O744" s="3"/>
      <c r="P744" s="34">
        <f t="shared" si="33"/>
        <v>0</v>
      </c>
      <c r="Q744" s="35"/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/>
      <c r="X744" s="3"/>
      <c r="Y744" s="3">
        <v>0</v>
      </c>
      <c r="Z744" s="3">
        <v>0</v>
      </c>
      <c r="AA744" s="3">
        <v>0</v>
      </c>
      <c r="AB744" s="3"/>
      <c r="AC744" s="36">
        <f t="shared" si="34"/>
        <v>0</v>
      </c>
      <c r="AD744" s="37">
        <f t="shared" si="35"/>
        <v>0</v>
      </c>
      <c r="AE744" s="144"/>
    </row>
    <row r="745" spans="1:31" x14ac:dyDescent="0.25">
      <c r="A745" s="29">
        <v>733</v>
      </c>
      <c r="B745" s="61"/>
      <c r="C745" s="61"/>
      <c r="D745" s="31">
        <v>891780052</v>
      </c>
      <c r="E745" s="31">
        <v>210547605</v>
      </c>
      <c r="F745" s="61" t="s">
        <v>918</v>
      </c>
      <c r="G745" s="33">
        <v>0</v>
      </c>
      <c r="H745" s="33">
        <v>0</v>
      </c>
      <c r="I745" s="3"/>
      <c r="J745" s="3"/>
      <c r="K745" s="3"/>
      <c r="L745" s="3"/>
      <c r="M745" s="3"/>
      <c r="N745" s="3"/>
      <c r="O745" s="3"/>
      <c r="P745" s="34">
        <f t="shared" si="33"/>
        <v>0</v>
      </c>
      <c r="Q745" s="35"/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/>
      <c r="X745" s="3"/>
      <c r="Y745" s="3">
        <v>0</v>
      </c>
      <c r="Z745" s="3">
        <v>0</v>
      </c>
      <c r="AA745" s="3">
        <v>0</v>
      </c>
      <c r="AB745" s="3"/>
      <c r="AC745" s="36">
        <f t="shared" si="34"/>
        <v>0</v>
      </c>
      <c r="AD745" s="37">
        <f t="shared" si="35"/>
        <v>0</v>
      </c>
      <c r="AE745" s="144"/>
    </row>
    <row r="746" spans="1:31" x14ac:dyDescent="0.25">
      <c r="A746" s="38">
        <v>734</v>
      </c>
      <c r="B746" s="61"/>
      <c r="C746" s="61"/>
      <c r="D746" s="31">
        <v>819003224</v>
      </c>
      <c r="E746" s="31">
        <v>216047660</v>
      </c>
      <c r="F746" s="61" t="s">
        <v>919</v>
      </c>
      <c r="G746" s="33">
        <v>0</v>
      </c>
      <c r="H746" s="33">
        <v>0</v>
      </c>
      <c r="I746" s="3"/>
      <c r="J746" s="3"/>
      <c r="K746" s="3"/>
      <c r="L746" s="3"/>
      <c r="M746" s="3"/>
      <c r="N746" s="3"/>
      <c r="O746" s="3"/>
      <c r="P746" s="34">
        <f t="shared" si="33"/>
        <v>0</v>
      </c>
      <c r="Q746" s="35"/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/>
      <c r="X746" s="3"/>
      <c r="Y746" s="3">
        <v>0</v>
      </c>
      <c r="Z746" s="3">
        <v>0</v>
      </c>
      <c r="AA746" s="3">
        <v>0</v>
      </c>
      <c r="AB746" s="3"/>
      <c r="AC746" s="36">
        <f t="shared" si="34"/>
        <v>0</v>
      </c>
      <c r="AD746" s="37">
        <f t="shared" si="35"/>
        <v>0</v>
      </c>
      <c r="AE746" s="144"/>
    </row>
    <row r="747" spans="1:31" x14ac:dyDescent="0.25">
      <c r="A747" s="29">
        <v>735</v>
      </c>
      <c r="B747" s="61"/>
      <c r="C747" s="61"/>
      <c r="D747" s="31">
        <v>891780053</v>
      </c>
      <c r="E747" s="31">
        <v>217547675</v>
      </c>
      <c r="F747" s="61" t="s">
        <v>623</v>
      </c>
      <c r="G747" s="33">
        <v>0</v>
      </c>
      <c r="H747" s="33">
        <v>0</v>
      </c>
      <c r="I747" s="3"/>
      <c r="J747" s="3"/>
      <c r="K747" s="3"/>
      <c r="L747" s="3"/>
      <c r="M747" s="3"/>
      <c r="N747" s="3"/>
      <c r="O747" s="3"/>
      <c r="P747" s="34">
        <f t="shared" si="33"/>
        <v>0</v>
      </c>
      <c r="Q747" s="35"/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/>
      <c r="X747" s="3"/>
      <c r="Y747" s="3">
        <v>0</v>
      </c>
      <c r="Z747" s="3">
        <v>0</v>
      </c>
      <c r="AA747" s="3">
        <v>0</v>
      </c>
      <c r="AB747" s="3"/>
      <c r="AC747" s="36">
        <f t="shared" si="34"/>
        <v>0</v>
      </c>
      <c r="AD747" s="37">
        <f t="shared" si="35"/>
        <v>0</v>
      </c>
      <c r="AE747" s="144"/>
    </row>
    <row r="748" spans="1:31" x14ac:dyDescent="0.25">
      <c r="A748" s="38">
        <v>736</v>
      </c>
      <c r="B748" s="61"/>
      <c r="C748" s="61"/>
      <c r="D748" s="31">
        <v>891780054</v>
      </c>
      <c r="E748" s="31">
        <v>219247692</v>
      </c>
      <c r="F748" s="61" t="s">
        <v>670</v>
      </c>
      <c r="G748" s="33">
        <v>0</v>
      </c>
      <c r="H748" s="33">
        <v>0</v>
      </c>
      <c r="I748" s="3"/>
      <c r="J748" s="3"/>
      <c r="K748" s="3"/>
      <c r="L748" s="3"/>
      <c r="M748" s="3"/>
      <c r="N748" s="3"/>
      <c r="O748" s="3"/>
      <c r="P748" s="34">
        <f t="shared" si="33"/>
        <v>0</v>
      </c>
      <c r="Q748" s="35"/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/>
      <c r="X748" s="3"/>
      <c r="Y748" s="3">
        <v>0</v>
      </c>
      <c r="Z748" s="3">
        <v>0</v>
      </c>
      <c r="AA748" s="3">
        <v>0</v>
      </c>
      <c r="AB748" s="3"/>
      <c r="AC748" s="36">
        <f t="shared" si="34"/>
        <v>0</v>
      </c>
      <c r="AD748" s="37">
        <f t="shared" si="35"/>
        <v>0</v>
      </c>
      <c r="AE748" s="144"/>
    </row>
    <row r="749" spans="1:31" x14ac:dyDescent="0.25">
      <c r="A749" s="29">
        <v>737</v>
      </c>
      <c r="B749" s="61"/>
      <c r="C749" s="61"/>
      <c r="D749" s="31">
        <v>891780055</v>
      </c>
      <c r="E749" s="31">
        <v>210347703</v>
      </c>
      <c r="F749" s="61" t="s">
        <v>920</v>
      </c>
      <c r="G749" s="33">
        <v>0</v>
      </c>
      <c r="H749" s="33">
        <v>0</v>
      </c>
      <c r="I749" s="3"/>
      <c r="J749" s="3"/>
      <c r="K749" s="3"/>
      <c r="L749" s="3"/>
      <c r="M749" s="3"/>
      <c r="N749" s="3"/>
      <c r="O749" s="3"/>
      <c r="P749" s="34">
        <f t="shared" si="33"/>
        <v>0</v>
      </c>
      <c r="Q749" s="35"/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/>
      <c r="X749" s="3"/>
      <c r="Y749" s="3">
        <v>0</v>
      </c>
      <c r="Z749" s="3">
        <v>0</v>
      </c>
      <c r="AA749" s="3">
        <v>0</v>
      </c>
      <c r="AB749" s="3"/>
      <c r="AC749" s="36">
        <f t="shared" si="34"/>
        <v>0</v>
      </c>
      <c r="AD749" s="37">
        <f t="shared" si="35"/>
        <v>0</v>
      </c>
      <c r="AE749" s="144"/>
    </row>
    <row r="750" spans="1:31" x14ac:dyDescent="0.25">
      <c r="A750" s="38">
        <v>738</v>
      </c>
      <c r="B750" s="61"/>
      <c r="C750" s="61"/>
      <c r="D750" s="31">
        <v>891780056</v>
      </c>
      <c r="E750" s="31">
        <v>210747707</v>
      </c>
      <c r="F750" s="61" t="s">
        <v>921</v>
      </c>
      <c r="G750" s="33">
        <v>0</v>
      </c>
      <c r="H750" s="33">
        <v>0</v>
      </c>
      <c r="I750" s="3"/>
      <c r="J750" s="3"/>
      <c r="K750" s="3"/>
      <c r="L750" s="3"/>
      <c r="M750" s="3"/>
      <c r="N750" s="3"/>
      <c r="O750" s="3"/>
      <c r="P750" s="34">
        <f t="shared" si="33"/>
        <v>0</v>
      </c>
      <c r="Q750" s="35"/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/>
      <c r="X750" s="3"/>
      <c r="Y750" s="3">
        <v>0</v>
      </c>
      <c r="Z750" s="3">
        <v>0</v>
      </c>
      <c r="AA750" s="3">
        <v>0</v>
      </c>
      <c r="AB750" s="3"/>
      <c r="AC750" s="36">
        <f t="shared" si="34"/>
        <v>0</v>
      </c>
      <c r="AD750" s="37">
        <f t="shared" si="35"/>
        <v>0</v>
      </c>
      <c r="AE750" s="144"/>
    </row>
    <row r="751" spans="1:31" x14ac:dyDescent="0.25">
      <c r="A751" s="29">
        <v>739</v>
      </c>
      <c r="B751" s="61"/>
      <c r="C751" s="61"/>
      <c r="D751" s="31">
        <v>819003762</v>
      </c>
      <c r="E751" s="31">
        <v>212047720</v>
      </c>
      <c r="F751" s="61" t="s">
        <v>922</v>
      </c>
      <c r="G751" s="33">
        <v>0</v>
      </c>
      <c r="H751" s="33">
        <v>0</v>
      </c>
      <c r="I751" s="3"/>
      <c r="J751" s="3"/>
      <c r="K751" s="3"/>
      <c r="L751" s="3"/>
      <c r="M751" s="3"/>
      <c r="N751" s="3"/>
      <c r="O751" s="3"/>
      <c r="P751" s="34">
        <f t="shared" si="33"/>
        <v>0</v>
      </c>
      <c r="Q751" s="35"/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/>
      <c r="X751" s="3"/>
      <c r="Y751" s="3">
        <v>0</v>
      </c>
      <c r="Z751" s="3">
        <v>0</v>
      </c>
      <c r="AA751" s="3">
        <v>0</v>
      </c>
      <c r="AB751" s="3"/>
      <c r="AC751" s="36">
        <f t="shared" si="34"/>
        <v>0</v>
      </c>
      <c r="AD751" s="37">
        <f t="shared" si="35"/>
        <v>0</v>
      </c>
      <c r="AE751" s="144"/>
    </row>
    <row r="752" spans="1:31" x14ac:dyDescent="0.25">
      <c r="A752" s="38">
        <v>740</v>
      </c>
      <c r="B752" s="61"/>
      <c r="C752" s="61"/>
      <c r="D752" s="31">
        <v>891780103</v>
      </c>
      <c r="E752" s="31">
        <v>214547745</v>
      </c>
      <c r="F752" s="61" t="s">
        <v>923</v>
      </c>
      <c r="G752" s="33">
        <v>0</v>
      </c>
      <c r="H752" s="33">
        <v>0</v>
      </c>
      <c r="I752" s="3"/>
      <c r="J752" s="3"/>
      <c r="K752" s="3"/>
      <c r="L752" s="3"/>
      <c r="M752" s="3"/>
      <c r="N752" s="3"/>
      <c r="O752" s="3"/>
      <c r="P752" s="34">
        <f t="shared" si="33"/>
        <v>0</v>
      </c>
      <c r="Q752" s="35"/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/>
      <c r="X752" s="3"/>
      <c r="Y752" s="3">
        <v>0</v>
      </c>
      <c r="Z752" s="3">
        <v>0</v>
      </c>
      <c r="AA752" s="3">
        <v>0</v>
      </c>
      <c r="AB752" s="3"/>
      <c r="AC752" s="36">
        <f t="shared" si="34"/>
        <v>0</v>
      </c>
      <c r="AD752" s="37">
        <f t="shared" si="35"/>
        <v>0</v>
      </c>
      <c r="AE752" s="144"/>
    </row>
    <row r="753" spans="1:31" x14ac:dyDescent="0.25">
      <c r="A753" s="29">
        <v>741</v>
      </c>
      <c r="B753" s="61"/>
      <c r="C753" s="61"/>
      <c r="D753" s="31">
        <v>891780057</v>
      </c>
      <c r="E753" s="31">
        <v>219847798</v>
      </c>
      <c r="F753" s="61" t="s">
        <v>924</v>
      </c>
      <c r="G753" s="33">
        <v>0</v>
      </c>
      <c r="H753" s="33">
        <v>0</v>
      </c>
      <c r="I753" s="3"/>
      <c r="J753" s="3"/>
      <c r="K753" s="3"/>
      <c r="L753" s="3"/>
      <c r="M753" s="3"/>
      <c r="N753" s="3"/>
      <c r="O753" s="3"/>
      <c r="P753" s="34">
        <f t="shared" si="33"/>
        <v>0</v>
      </c>
      <c r="Q753" s="35"/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/>
      <c r="X753" s="3"/>
      <c r="Y753" s="3">
        <v>0</v>
      </c>
      <c r="Z753" s="3">
        <v>0</v>
      </c>
      <c r="AA753" s="3">
        <v>0</v>
      </c>
      <c r="AB753" s="3"/>
      <c r="AC753" s="36">
        <f t="shared" si="34"/>
        <v>0</v>
      </c>
      <c r="AD753" s="37">
        <f t="shared" si="35"/>
        <v>0</v>
      </c>
      <c r="AE753" s="144"/>
    </row>
    <row r="754" spans="1:31" x14ac:dyDescent="0.25">
      <c r="A754" s="38">
        <v>742</v>
      </c>
      <c r="B754" s="61"/>
      <c r="C754" s="61"/>
      <c r="D754" s="31">
        <v>819003760</v>
      </c>
      <c r="E754" s="31">
        <v>216047960</v>
      </c>
      <c r="F754" s="61" t="s">
        <v>925</v>
      </c>
      <c r="G754" s="33">
        <v>0</v>
      </c>
      <c r="H754" s="33">
        <v>0</v>
      </c>
      <c r="I754" s="3"/>
      <c r="J754" s="3"/>
      <c r="K754" s="3"/>
      <c r="L754" s="3"/>
      <c r="M754" s="3"/>
      <c r="N754" s="3"/>
      <c r="O754" s="3"/>
      <c r="P754" s="34">
        <f t="shared" si="33"/>
        <v>0</v>
      </c>
      <c r="Q754" s="35"/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/>
      <c r="X754" s="3"/>
      <c r="Y754" s="3">
        <v>0</v>
      </c>
      <c r="Z754" s="3">
        <v>0</v>
      </c>
      <c r="AA754" s="3">
        <v>0</v>
      </c>
      <c r="AB754" s="3"/>
      <c r="AC754" s="36">
        <f t="shared" si="34"/>
        <v>0</v>
      </c>
      <c r="AD754" s="37">
        <f t="shared" si="35"/>
        <v>0</v>
      </c>
      <c r="AE754" s="144"/>
    </row>
    <row r="755" spans="1:31" x14ac:dyDescent="0.25">
      <c r="A755" s="29">
        <v>743</v>
      </c>
      <c r="B755" s="61"/>
      <c r="C755" s="61"/>
      <c r="D755" s="31">
        <v>819003297</v>
      </c>
      <c r="E755" s="31">
        <v>218047980</v>
      </c>
      <c r="F755" s="61" t="s">
        <v>926</v>
      </c>
      <c r="G755" s="33">
        <v>0</v>
      </c>
      <c r="H755" s="33">
        <v>0</v>
      </c>
      <c r="I755" s="3"/>
      <c r="J755" s="3"/>
      <c r="K755" s="3"/>
      <c r="L755" s="3"/>
      <c r="M755" s="3"/>
      <c r="N755" s="3"/>
      <c r="O755" s="3"/>
      <c r="P755" s="34">
        <f t="shared" si="33"/>
        <v>0</v>
      </c>
      <c r="Q755" s="35"/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/>
      <c r="X755" s="3"/>
      <c r="Y755" s="3">
        <v>0</v>
      </c>
      <c r="Z755" s="3">
        <v>0</v>
      </c>
      <c r="AA755" s="3">
        <v>0</v>
      </c>
      <c r="AB755" s="3"/>
      <c r="AC755" s="36">
        <f t="shared" si="34"/>
        <v>0</v>
      </c>
      <c r="AD755" s="37">
        <f t="shared" si="35"/>
        <v>0</v>
      </c>
      <c r="AE755" s="144"/>
    </row>
    <row r="756" spans="1:31" x14ac:dyDescent="0.25">
      <c r="A756" s="38">
        <v>744</v>
      </c>
      <c r="B756" s="61"/>
      <c r="C756" s="61"/>
      <c r="D756" s="31">
        <v>892001457</v>
      </c>
      <c r="E756" s="31">
        <v>210650006</v>
      </c>
      <c r="F756" s="61" t="s">
        <v>927</v>
      </c>
      <c r="G756" s="33">
        <v>0</v>
      </c>
      <c r="H756" s="33">
        <v>0</v>
      </c>
      <c r="I756" s="3"/>
      <c r="J756" s="3"/>
      <c r="K756" s="3"/>
      <c r="L756" s="3"/>
      <c r="M756" s="3"/>
      <c r="N756" s="3"/>
      <c r="O756" s="3"/>
      <c r="P756" s="34">
        <f t="shared" si="33"/>
        <v>0</v>
      </c>
      <c r="Q756" s="35"/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/>
      <c r="X756" s="3"/>
      <c r="Y756" s="3">
        <v>0</v>
      </c>
      <c r="Z756" s="3">
        <v>0</v>
      </c>
      <c r="AA756" s="3">
        <v>0</v>
      </c>
      <c r="AB756" s="3"/>
      <c r="AC756" s="36">
        <f t="shared" si="34"/>
        <v>0</v>
      </c>
      <c r="AD756" s="37">
        <f t="shared" si="35"/>
        <v>0</v>
      </c>
      <c r="AE756" s="144"/>
    </row>
    <row r="757" spans="1:31" x14ac:dyDescent="0.25">
      <c r="A757" s="29">
        <v>745</v>
      </c>
      <c r="B757" s="61"/>
      <c r="C757" s="61"/>
      <c r="D757" s="31">
        <v>800152577</v>
      </c>
      <c r="E757" s="31">
        <v>211050110</v>
      </c>
      <c r="F757" s="61" t="s">
        <v>928</v>
      </c>
      <c r="G757" s="33">
        <v>0</v>
      </c>
      <c r="H757" s="33">
        <v>0</v>
      </c>
      <c r="I757" s="3"/>
      <c r="J757" s="3"/>
      <c r="K757" s="3"/>
      <c r="L757" s="3"/>
      <c r="M757" s="3"/>
      <c r="N757" s="3"/>
      <c r="O757" s="3"/>
      <c r="P757" s="34">
        <f t="shared" si="33"/>
        <v>0</v>
      </c>
      <c r="Q757" s="35"/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/>
      <c r="X757" s="3"/>
      <c r="Y757" s="3">
        <v>0</v>
      </c>
      <c r="Z757" s="3">
        <v>0</v>
      </c>
      <c r="AA757" s="3">
        <v>0</v>
      </c>
      <c r="AB757" s="3"/>
      <c r="AC757" s="36">
        <f t="shared" si="34"/>
        <v>0</v>
      </c>
      <c r="AD757" s="37">
        <f t="shared" si="35"/>
        <v>0</v>
      </c>
      <c r="AE757" s="144"/>
    </row>
    <row r="758" spans="1:31" x14ac:dyDescent="0.25">
      <c r="A758" s="38">
        <v>746</v>
      </c>
      <c r="B758" s="61"/>
      <c r="C758" s="61"/>
      <c r="D758" s="31">
        <v>892099232</v>
      </c>
      <c r="E758" s="31">
        <v>212450124</v>
      </c>
      <c r="F758" s="61" t="s">
        <v>929</v>
      </c>
      <c r="G758" s="33">
        <v>0</v>
      </c>
      <c r="H758" s="33">
        <v>0</v>
      </c>
      <c r="I758" s="3"/>
      <c r="J758" s="3"/>
      <c r="K758" s="3"/>
      <c r="L758" s="3"/>
      <c r="M758" s="3"/>
      <c r="N758" s="3"/>
      <c r="O758" s="3"/>
      <c r="P758" s="34">
        <f t="shared" si="33"/>
        <v>0</v>
      </c>
      <c r="Q758" s="35"/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/>
      <c r="X758" s="3"/>
      <c r="Y758" s="3">
        <v>0</v>
      </c>
      <c r="Z758" s="3">
        <v>0</v>
      </c>
      <c r="AA758" s="3">
        <v>0</v>
      </c>
      <c r="AB758" s="3"/>
      <c r="AC758" s="36">
        <f t="shared" si="34"/>
        <v>0</v>
      </c>
      <c r="AD758" s="37">
        <f t="shared" si="35"/>
        <v>0</v>
      </c>
      <c r="AE758" s="144"/>
    </row>
    <row r="759" spans="1:31" x14ac:dyDescent="0.25">
      <c r="A759" s="29">
        <v>747</v>
      </c>
      <c r="B759" s="61"/>
      <c r="C759" s="61"/>
      <c r="D759" s="31">
        <v>800098190</v>
      </c>
      <c r="E759" s="31">
        <v>215050150</v>
      </c>
      <c r="F759" s="61" t="s">
        <v>930</v>
      </c>
      <c r="G759" s="33">
        <v>0</v>
      </c>
      <c r="H759" s="33">
        <v>0</v>
      </c>
      <c r="I759" s="3"/>
      <c r="J759" s="3"/>
      <c r="K759" s="3"/>
      <c r="L759" s="3"/>
      <c r="M759" s="3"/>
      <c r="N759" s="3"/>
      <c r="O759" s="3"/>
      <c r="P759" s="34">
        <f t="shared" si="33"/>
        <v>0</v>
      </c>
      <c r="Q759" s="35"/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/>
      <c r="X759" s="3"/>
      <c r="Y759" s="3">
        <v>0</v>
      </c>
      <c r="Z759" s="3">
        <v>0</v>
      </c>
      <c r="AA759" s="3">
        <v>0</v>
      </c>
      <c r="AB759" s="3"/>
      <c r="AC759" s="36">
        <f t="shared" si="34"/>
        <v>0</v>
      </c>
      <c r="AD759" s="37">
        <f t="shared" si="35"/>
        <v>0</v>
      </c>
      <c r="AE759" s="144"/>
    </row>
    <row r="760" spans="1:31" x14ac:dyDescent="0.25">
      <c r="A760" s="38">
        <v>748</v>
      </c>
      <c r="B760" s="61"/>
      <c r="C760" s="61"/>
      <c r="D760" s="31">
        <v>892000812</v>
      </c>
      <c r="E760" s="31">
        <v>212350223</v>
      </c>
      <c r="F760" s="61" t="s">
        <v>931</v>
      </c>
      <c r="G760" s="33">
        <v>0</v>
      </c>
      <c r="H760" s="33">
        <v>0</v>
      </c>
      <c r="I760" s="3"/>
      <c r="J760" s="3"/>
      <c r="K760" s="3"/>
      <c r="L760" s="3"/>
      <c r="M760" s="3"/>
      <c r="N760" s="3"/>
      <c r="O760" s="3"/>
      <c r="P760" s="34">
        <f t="shared" si="33"/>
        <v>0</v>
      </c>
      <c r="Q760" s="35"/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/>
      <c r="X760" s="3"/>
      <c r="Y760" s="3">
        <v>0</v>
      </c>
      <c r="Z760" s="3">
        <v>0</v>
      </c>
      <c r="AA760" s="3">
        <v>0</v>
      </c>
      <c r="AB760" s="3"/>
      <c r="AC760" s="36">
        <f t="shared" si="34"/>
        <v>0</v>
      </c>
      <c r="AD760" s="37">
        <f t="shared" si="35"/>
        <v>0</v>
      </c>
      <c r="AE760" s="144"/>
    </row>
    <row r="761" spans="1:31" x14ac:dyDescent="0.25">
      <c r="A761" s="29">
        <v>749</v>
      </c>
      <c r="B761" s="61"/>
      <c r="C761" s="61"/>
      <c r="D761" s="31">
        <v>892099184</v>
      </c>
      <c r="E761" s="31">
        <v>212650226</v>
      </c>
      <c r="F761" s="61" t="s">
        <v>932</v>
      </c>
      <c r="G761" s="33">
        <v>0</v>
      </c>
      <c r="H761" s="33">
        <v>0</v>
      </c>
      <c r="I761" s="3"/>
      <c r="J761" s="3"/>
      <c r="K761" s="3"/>
      <c r="L761" s="3"/>
      <c r="M761" s="3"/>
      <c r="N761" s="3"/>
      <c r="O761" s="3"/>
      <c r="P761" s="34">
        <f t="shared" si="33"/>
        <v>0</v>
      </c>
      <c r="Q761" s="35"/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/>
      <c r="X761" s="3"/>
      <c r="Y761" s="3">
        <v>0</v>
      </c>
      <c r="Z761" s="3">
        <v>0</v>
      </c>
      <c r="AA761" s="3">
        <v>0</v>
      </c>
      <c r="AB761" s="3"/>
      <c r="AC761" s="36">
        <f t="shared" si="34"/>
        <v>0</v>
      </c>
      <c r="AD761" s="37">
        <f t="shared" si="35"/>
        <v>0</v>
      </c>
      <c r="AE761" s="144"/>
    </row>
    <row r="762" spans="1:31" x14ac:dyDescent="0.25">
      <c r="A762" s="38">
        <v>750</v>
      </c>
      <c r="B762" s="61"/>
      <c r="C762" s="61"/>
      <c r="D762" s="31">
        <v>892099001</v>
      </c>
      <c r="E762" s="31">
        <v>214550245</v>
      </c>
      <c r="F762" s="61" t="s">
        <v>933</v>
      </c>
      <c r="G762" s="33">
        <v>0</v>
      </c>
      <c r="H762" s="33">
        <v>0</v>
      </c>
      <c r="I762" s="3"/>
      <c r="J762" s="3"/>
      <c r="K762" s="3"/>
      <c r="L762" s="3"/>
      <c r="M762" s="3"/>
      <c r="N762" s="3"/>
      <c r="O762" s="3"/>
      <c r="P762" s="34">
        <f t="shared" si="33"/>
        <v>0</v>
      </c>
      <c r="Q762" s="35"/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/>
      <c r="X762" s="3"/>
      <c r="Y762" s="3">
        <v>0</v>
      </c>
      <c r="Z762" s="3">
        <v>0</v>
      </c>
      <c r="AA762" s="3">
        <v>0</v>
      </c>
      <c r="AB762" s="3"/>
      <c r="AC762" s="36">
        <f t="shared" si="34"/>
        <v>0</v>
      </c>
      <c r="AD762" s="37">
        <f t="shared" si="35"/>
        <v>0</v>
      </c>
      <c r="AE762" s="144"/>
    </row>
    <row r="763" spans="1:31" x14ac:dyDescent="0.25">
      <c r="A763" s="29">
        <v>751</v>
      </c>
      <c r="B763" s="61"/>
      <c r="C763" s="61"/>
      <c r="D763" s="31">
        <v>892099278</v>
      </c>
      <c r="E763" s="31">
        <v>215150251</v>
      </c>
      <c r="F763" s="61" t="s">
        <v>934</v>
      </c>
      <c r="G763" s="33">
        <v>0</v>
      </c>
      <c r="H763" s="33">
        <v>0</v>
      </c>
      <c r="I763" s="3"/>
      <c r="J763" s="3"/>
      <c r="K763" s="3"/>
      <c r="L763" s="3"/>
      <c r="M763" s="3"/>
      <c r="N763" s="3"/>
      <c r="O763" s="3"/>
      <c r="P763" s="34">
        <f t="shared" si="33"/>
        <v>0</v>
      </c>
      <c r="Q763" s="35"/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/>
      <c r="X763" s="3"/>
      <c r="Y763" s="3">
        <v>0</v>
      </c>
      <c r="Z763" s="3">
        <v>0</v>
      </c>
      <c r="AA763" s="3">
        <v>0</v>
      </c>
      <c r="AB763" s="3"/>
      <c r="AC763" s="36">
        <f t="shared" si="34"/>
        <v>0</v>
      </c>
      <c r="AD763" s="37">
        <f t="shared" si="35"/>
        <v>0</v>
      </c>
      <c r="AE763" s="144"/>
    </row>
    <row r="764" spans="1:31" x14ac:dyDescent="0.25">
      <c r="A764" s="38">
        <v>752</v>
      </c>
      <c r="B764" s="61"/>
      <c r="C764" s="61"/>
      <c r="D764" s="31">
        <v>800255443</v>
      </c>
      <c r="E764" s="31">
        <v>217050270</v>
      </c>
      <c r="F764" s="61" t="s">
        <v>935</v>
      </c>
      <c r="G764" s="33">
        <v>0</v>
      </c>
      <c r="H764" s="33">
        <v>0</v>
      </c>
      <c r="I764" s="3"/>
      <c r="J764" s="3"/>
      <c r="K764" s="3"/>
      <c r="L764" s="3"/>
      <c r="M764" s="3"/>
      <c r="N764" s="3"/>
      <c r="O764" s="3"/>
      <c r="P764" s="34">
        <f t="shared" si="33"/>
        <v>0</v>
      </c>
      <c r="Q764" s="35"/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/>
      <c r="X764" s="3"/>
      <c r="Y764" s="3">
        <v>0</v>
      </c>
      <c r="Z764" s="3">
        <v>0</v>
      </c>
      <c r="AA764" s="3">
        <v>0</v>
      </c>
      <c r="AB764" s="3"/>
      <c r="AC764" s="36">
        <f t="shared" si="34"/>
        <v>0</v>
      </c>
      <c r="AD764" s="37">
        <f t="shared" si="35"/>
        <v>0</v>
      </c>
      <c r="AE764" s="144"/>
    </row>
    <row r="765" spans="1:31" x14ac:dyDescent="0.25">
      <c r="A765" s="29">
        <v>753</v>
      </c>
      <c r="B765" s="61"/>
      <c r="C765" s="61"/>
      <c r="D765" s="31">
        <v>892099183</v>
      </c>
      <c r="E765" s="31">
        <v>218750287</v>
      </c>
      <c r="F765" s="61" t="s">
        <v>936</v>
      </c>
      <c r="G765" s="33">
        <v>0</v>
      </c>
      <c r="H765" s="33">
        <v>0</v>
      </c>
      <c r="I765" s="3"/>
      <c r="J765" s="3"/>
      <c r="K765" s="3"/>
      <c r="L765" s="3"/>
      <c r="M765" s="3"/>
      <c r="N765" s="3"/>
      <c r="O765" s="3"/>
      <c r="P765" s="34">
        <f t="shared" si="33"/>
        <v>0</v>
      </c>
      <c r="Q765" s="35"/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/>
      <c r="X765" s="3"/>
      <c r="Y765" s="3">
        <v>0</v>
      </c>
      <c r="Z765" s="3">
        <v>0</v>
      </c>
      <c r="AA765" s="3">
        <v>0</v>
      </c>
      <c r="AB765" s="3"/>
      <c r="AC765" s="36">
        <f t="shared" si="34"/>
        <v>0</v>
      </c>
      <c r="AD765" s="37">
        <f t="shared" si="35"/>
        <v>0</v>
      </c>
      <c r="AE765" s="144"/>
    </row>
    <row r="766" spans="1:31" x14ac:dyDescent="0.25">
      <c r="A766" s="38">
        <v>754</v>
      </c>
      <c r="B766" s="61"/>
      <c r="C766" s="61"/>
      <c r="D766" s="31">
        <v>892099243</v>
      </c>
      <c r="E766" s="31">
        <v>211350313</v>
      </c>
      <c r="F766" s="61" t="s">
        <v>356</v>
      </c>
      <c r="G766" s="33">
        <v>0</v>
      </c>
      <c r="H766" s="33">
        <v>0</v>
      </c>
      <c r="I766" s="3"/>
      <c r="J766" s="3"/>
      <c r="K766" s="3"/>
      <c r="L766" s="3"/>
      <c r="M766" s="3"/>
      <c r="N766" s="3"/>
      <c r="O766" s="3"/>
      <c r="P766" s="34">
        <f t="shared" si="33"/>
        <v>0</v>
      </c>
      <c r="Q766" s="35"/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/>
      <c r="X766" s="3"/>
      <c r="Y766" s="3">
        <v>0</v>
      </c>
      <c r="Z766" s="3">
        <v>0</v>
      </c>
      <c r="AA766" s="3">
        <v>0</v>
      </c>
      <c r="AB766" s="3"/>
      <c r="AC766" s="36">
        <f t="shared" si="34"/>
        <v>0</v>
      </c>
      <c r="AD766" s="37">
        <f t="shared" si="35"/>
        <v>0</v>
      </c>
      <c r="AE766" s="144"/>
    </row>
    <row r="767" spans="1:31" x14ac:dyDescent="0.25">
      <c r="A767" s="29">
        <v>755</v>
      </c>
      <c r="B767" s="61"/>
      <c r="C767" s="61"/>
      <c r="D767" s="31">
        <v>800098193</v>
      </c>
      <c r="E767" s="31">
        <v>211850318</v>
      </c>
      <c r="F767" s="61" t="s">
        <v>911</v>
      </c>
      <c r="G767" s="33">
        <v>0</v>
      </c>
      <c r="H767" s="33">
        <v>0</v>
      </c>
      <c r="I767" s="3"/>
      <c r="J767" s="3"/>
      <c r="K767" s="3"/>
      <c r="L767" s="3"/>
      <c r="M767" s="3"/>
      <c r="N767" s="3"/>
      <c r="O767" s="3"/>
      <c r="P767" s="34">
        <f t="shared" si="33"/>
        <v>0</v>
      </c>
      <c r="Q767" s="35"/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/>
      <c r="X767" s="3"/>
      <c r="Y767" s="3">
        <v>0</v>
      </c>
      <c r="Z767" s="3">
        <v>0</v>
      </c>
      <c r="AA767" s="3">
        <v>0</v>
      </c>
      <c r="AB767" s="3"/>
      <c r="AC767" s="36">
        <f t="shared" si="34"/>
        <v>0</v>
      </c>
      <c r="AD767" s="37">
        <f t="shared" si="35"/>
        <v>0</v>
      </c>
      <c r="AE767" s="144"/>
    </row>
    <row r="768" spans="1:31" x14ac:dyDescent="0.25">
      <c r="A768" s="38">
        <v>756</v>
      </c>
      <c r="B768" s="61"/>
      <c r="C768" s="61"/>
      <c r="D768" s="31">
        <v>800136458</v>
      </c>
      <c r="E768" s="31">
        <v>212550325</v>
      </c>
      <c r="F768" s="61" t="s">
        <v>937</v>
      </c>
      <c r="G768" s="33">
        <v>0</v>
      </c>
      <c r="H768" s="33">
        <v>0</v>
      </c>
      <c r="I768" s="3"/>
      <c r="J768" s="3"/>
      <c r="K768" s="3"/>
      <c r="L768" s="3"/>
      <c r="M768" s="3"/>
      <c r="N768" s="3"/>
      <c r="O768" s="3"/>
      <c r="P768" s="34">
        <f t="shared" si="33"/>
        <v>0</v>
      </c>
      <c r="Q768" s="35"/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/>
      <c r="X768" s="3"/>
      <c r="Y768" s="3">
        <v>0</v>
      </c>
      <c r="Z768" s="3">
        <v>0</v>
      </c>
      <c r="AA768" s="3">
        <v>0</v>
      </c>
      <c r="AB768" s="3"/>
      <c r="AC768" s="36">
        <f t="shared" si="34"/>
        <v>0</v>
      </c>
      <c r="AD768" s="37">
        <f t="shared" si="35"/>
        <v>0</v>
      </c>
      <c r="AE768" s="144"/>
    </row>
    <row r="769" spans="1:31" x14ac:dyDescent="0.25">
      <c r="A769" s="29">
        <v>757</v>
      </c>
      <c r="B769" s="61"/>
      <c r="C769" s="61"/>
      <c r="D769" s="31">
        <v>892099317</v>
      </c>
      <c r="E769" s="31">
        <v>213050330</v>
      </c>
      <c r="F769" s="61" t="s">
        <v>938</v>
      </c>
      <c r="G769" s="33">
        <v>0</v>
      </c>
      <c r="H769" s="33">
        <v>0</v>
      </c>
      <c r="I769" s="3"/>
      <c r="J769" s="3"/>
      <c r="K769" s="3"/>
      <c r="L769" s="3"/>
      <c r="M769" s="3"/>
      <c r="N769" s="3"/>
      <c r="O769" s="3"/>
      <c r="P769" s="34">
        <f t="shared" si="33"/>
        <v>0</v>
      </c>
      <c r="Q769" s="35"/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/>
      <c r="X769" s="3"/>
      <c r="Y769" s="3">
        <v>0</v>
      </c>
      <c r="Z769" s="3">
        <v>0</v>
      </c>
      <c r="AA769" s="3">
        <v>0</v>
      </c>
      <c r="AB769" s="3"/>
      <c r="AC769" s="36">
        <f t="shared" si="34"/>
        <v>0</v>
      </c>
      <c r="AD769" s="37">
        <f t="shared" si="35"/>
        <v>0</v>
      </c>
      <c r="AE769" s="144"/>
    </row>
    <row r="770" spans="1:31" x14ac:dyDescent="0.25">
      <c r="A770" s="38">
        <v>758</v>
      </c>
      <c r="B770" s="61"/>
      <c r="C770" s="61"/>
      <c r="D770" s="31">
        <v>892099234</v>
      </c>
      <c r="E770" s="31">
        <v>215050350</v>
      </c>
      <c r="F770" s="61" t="s">
        <v>939</v>
      </c>
      <c r="G770" s="33">
        <v>0</v>
      </c>
      <c r="H770" s="33">
        <v>0</v>
      </c>
      <c r="I770" s="3"/>
      <c r="J770" s="3"/>
      <c r="K770" s="3"/>
      <c r="L770" s="3"/>
      <c r="M770" s="3"/>
      <c r="N770" s="3"/>
      <c r="O770" s="3"/>
      <c r="P770" s="34">
        <f t="shared" si="33"/>
        <v>0</v>
      </c>
      <c r="Q770" s="35"/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/>
      <c r="X770" s="3"/>
      <c r="Y770" s="3">
        <v>0</v>
      </c>
      <c r="Z770" s="3">
        <v>0</v>
      </c>
      <c r="AA770" s="3">
        <v>0</v>
      </c>
      <c r="AB770" s="3"/>
      <c r="AC770" s="36">
        <f t="shared" si="34"/>
        <v>0</v>
      </c>
      <c r="AD770" s="37">
        <f t="shared" si="35"/>
        <v>0</v>
      </c>
      <c r="AE770" s="144"/>
    </row>
    <row r="771" spans="1:31" x14ac:dyDescent="0.25">
      <c r="A771" s="29">
        <v>759</v>
      </c>
      <c r="B771" s="61"/>
      <c r="C771" s="61"/>
      <c r="D771" s="31">
        <v>800128428</v>
      </c>
      <c r="E771" s="31">
        <v>217050370</v>
      </c>
      <c r="F771" s="61" t="s">
        <v>940</v>
      </c>
      <c r="G771" s="33">
        <v>0</v>
      </c>
      <c r="H771" s="33">
        <v>0</v>
      </c>
      <c r="I771" s="3"/>
      <c r="J771" s="3"/>
      <c r="K771" s="3"/>
      <c r="L771" s="3"/>
      <c r="M771" s="3"/>
      <c r="N771" s="3"/>
      <c r="O771" s="3"/>
      <c r="P771" s="34">
        <f t="shared" si="33"/>
        <v>0</v>
      </c>
      <c r="Q771" s="35"/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/>
      <c r="X771" s="3"/>
      <c r="Y771" s="3">
        <v>0</v>
      </c>
      <c r="Z771" s="3">
        <v>0</v>
      </c>
      <c r="AA771" s="3">
        <v>0</v>
      </c>
      <c r="AB771" s="3"/>
      <c r="AC771" s="36">
        <f t="shared" si="34"/>
        <v>0</v>
      </c>
      <c r="AD771" s="37">
        <f t="shared" si="35"/>
        <v>0</v>
      </c>
      <c r="AE771" s="144"/>
    </row>
    <row r="772" spans="1:31" x14ac:dyDescent="0.25">
      <c r="A772" s="38">
        <v>760</v>
      </c>
      <c r="B772" s="61"/>
      <c r="C772" s="61"/>
      <c r="D772" s="31">
        <v>892099242</v>
      </c>
      <c r="E772" s="31">
        <v>210050400</v>
      </c>
      <c r="F772" s="61" t="s">
        <v>941</v>
      </c>
      <c r="G772" s="33">
        <v>0</v>
      </c>
      <c r="H772" s="33">
        <v>0</v>
      </c>
      <c r="I772" s="3"/>
      <c r="J772" s="3"/>
      <c r="K772" s="3"/>
      <c r="L772" s="3"/>
      <c r="M772" s="3"/>
      <c r="N772" s="3"/>
      <c r="O772" s="3"/>
      <c r="P772" s="34">
        <f t="shared" si="33"/>
        <v>0</v>
      </c>
      <c r="Q772" s="35"/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/>
      <c r="X772" s="3"/>
      <c r="Y772" s="3">
        <v>0</v>
      </c>
      <c r="Z772" s="3">
        <v>0</v>
      </c>
      <c r="AA772" s="3">
        <v>0</v>
      </c>
      <c r="AB772" s="3"/>
      <c r="AC772" s="36">
        <f t="shared" si="34"/>
        <v>0</v>
      </c>
      <c r="AD772" s="37">
        <f t="shared" si="35"/>
        <v>0</v>
      </c>
      <c r="AE772" s="144"/>
    </row>
    <row r="773" spans="1:31" x14ac:dyDescent="0.25">
      <c r="A773" s="29">
        <v>761</v>
      </c>
      <c r="B773" s="61"/>
      <c r="C773" s="61"/>
      <c r="D773" s="31">
        <v>800172206</v>
      </c>
      <c r="E773" s="31">
        <v>215050450</v>
      </c>
      <c r="F773" s="61" t="s">
        <v>942</v>
      </c>
      <c r="G773" s="33">
        <v>0</v>
      </c>
      <c r="H773" s="33">
        <v>0</v>
      </c>
      <c r="I773" s="3"/>
      <c r="J773" s="3"/>
      <c r="K773" s="3"/>
      <c r="L773" s="3"/>
      <c r="M773" s="3"/>
      <c r="N773" s="3"/>
      <c r="O773" s="3"/>
      <c r="P773" s="34">
        <f t="shared" si="33"/>
        <v>0</v>
      </c>
      <c r="Q773" s="35"/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/>
      <c r="X773" s="3"/>
      <c r="Y773" s="3">
        <v>0</v>
      </c>
      <c r="Z773" s="3">
        <v>0</v>
      </c>
      <c r="AA773" s="3">
        <v>0</v>
      </c>
      <c r="AB773" s="3"/>
      <c r="AC773" s="36">
        <f t="shared" si="34"/>
        <v>0</v>
      </c>
      <c r="AD773" s="37">
        <f t="shared" si="35"/>
        <v>0</v>
      </c>
      <c r="AE773" s="144"/>
    </row>
    <row r="774" spans="1:31" x14ac:dyDescent="0.25">
      <c r="A774" s="38">
        <v>762</v>
      </c>
      <c r="B774" s="61"/>
      <c r="C774" s="61"/>
      <c r="D774" s="31">
        <v>800079035</v>
      </c>
      <c r="E774" s="31">
        <v>216850568</v>
      </c>
      <c r="F774" s="61" t="s">
        <v>943</v>
      </c>
      <c r="G774" s="33">
        <v>0</v>
      </c>
      <c r="H774" s="33">
        <v>0</v>
      </c>
      <c r="I774" s="3"/>
      <c r="J774" s="3"/>
      <c r="K774" s="3"/>
      <c r="L774" s="3"/>
      <c r="M774" s="3"/>
      <c r="N774" s="3"/>
      <c r="O774" s="3"/>
      <c r="P774" s="34">
        <f t="shared" si="33"/>
        <v>0</v>
      </c>
      <c r="Q774" s="35"/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/>
      <c r="X774" s="3"/>
      <c r="Y774" s="3">
        <v>0</v>
      </c>
      <c r="Z774" s="3">
        <v>0</v>
      </c>
      <c r="AA774" s="3">
        <v>0</v>
      </c>
      <c r="AB774" s="3"/>
      <c r="AC774" s="36">
        <f t="shared" si="34"/>
        <v>0</v>
      </c>
      <c r="AD774" s="37">
        <f t="shared" si="35"/>
        <v>0</v>
      </c>
      <c r="AE774" s="144"/>
    </row>
    <row r="775" spans="1:31" x14ac:dyDescent="0.25">
      <c r="A775" s="29">
        <v>763</v>
      </c>
      <c r="B775" s="61"/>
      <c r="C775" s="61"/>
      <c r="D775" s="31">
        <v>892099325</v>
      </c>
      <c r="E775" s="31">
        <v>217350573</v>
      </c>
      <c r="F775" s="61" t="s">
        <v>944</v>
      </c>
      <c r="G775" s="33">
        <v>0</v>
      </c>
      <c r="H775" s="33">
        <v>0</v>
      </c>
      <c r="I775" s="3"/>
      <c r="J775" s="3"/>
      <c r="K775" s="3"/>
      <c r="L775" s="3"/>
      <c r="M775" s="3"/>
      <c r="N775" s="3"/>
      <c r="O775" s="3"/>
      <c r="P775" s="34">
        <f t="shared" si="33"/>
        <v>0</v>
      </c>
      <c r="Q775" s="35"/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/>
      <c r="X775" s="3"/>
      <c r="Y775" s="3">
        <v>0</v>
      </c>
      <c r="Z775" s="3">
        <v>0</v>
      </c>
      <c r="AA775" s="3">
        <v>0</v>
      </c>
      <c r="AB775" s="3"/>
      <c r="AC775" s="36">
        <f t="shared" si="34"/>
        <v>0</v>
      </c>
      <c r="AD775" s="37">
        <f t="shared" si="35"/>
        <v>0</v>
      </c>
      <c r="AE775" s="144"/>
    </row>
    <row r="776" spans="1:31" x14ac:dyDescent="0.25">
      <c r="A776" s="38">
        <v>764</v>
      </c>
      <c r="B776" s="61"/>
      <c r="C776" s="61"/>
      <c r="D776" s="31">
        <v>892099309</v>
      </c>
      <c r="E776" s="31">
        <v>217750577</v>
      </c>
      <c r="F776" s="61" t="s">
        <v>945</v>
      </c>
      <c r="G776" s="33">
        <v>0</v>
      </c>
      <c r="H776" s="33">
        <v>0</v>
      </c>
      <c r="I776" s="3"/>
      <c r="J776" s="3"/>
      <c r="K776" s="3"/>
      <c r="L776" s="3"/>
      <c r="M776" s="3"/>
      <c r="N776" s="3"/>
      <c r="O776" s="3"/>
      <c r="P776" s="34">
        <f t="shared" si="33"/>
        <v>0</v>
      </c>
      <c r="Q776" s="35"/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/>
      <c r="X776" s="3"/>
      <c r="Y776" s="3">
        <v>0</v>
      </c>
      <c r="Z776" s="3">
        <v>0</v>
      </c>
      <c r="AA776" s="3">
        <v>0</v>
      </c>
      <c r="AB776" s="3"/>
      <c r="AC776" s="36">
        <f t="shared" si="34"/>
        <v>0</v>
      </c>
      <c r="AD776" s="37">
        <f t="shared" si="35"/>
        <v>0</v>
      </c>
      <c r="AE776" s="144"/>
    </row>
    <row r="777" spans="1:31" x14ac:dyDescent="0.25">
      <c r="A777" s="29">
        <v>765</v>
      </c>
      <c r="B777" s="61"/>
      <c r="C777" s="61"/>
      <c r="D777" s="31">
        <v>800098195</v>
      </c>
      <c r="E777" s="31">
        <v>219050590</v>
      </c>
      <c r="F777" s="61" t="s">
        <v>639</v>
      </c>
      <c r="G777" s="33">
        <v>0</v>
      </c>
      <c r="H777" s="33">
        <v>0</v>
      </c>
      <c r="I777" s="3"/>
      <c r="J777" s="3"/>
      <c r="K777" s="3"/>
      <c r="L777" s="3"/>
      <c r="M777" s="3"/>
      <c r="N777" s="3"/>
      <c r="O777" s="3"/>
      <c r="P777" s="34">
        <f t="shared" si="33"/>
        <v>0</v>
      </c>
      <c r="Q777" s="35"/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/>
      <c r="X777" s="3"/>
      <c r="Y777" s="3">
        <v>0</v>
      </c>
      <c r="Z777" s="3">
        <v>0</v>
      </c>
      <c r="AA777" s="3">
        <v>0</v>
      </c>
      <c r="AB777" s="3"/>
      <c r="AC777" s="36">
        <f t="shared" si="34"/>
        <v>0</v>
      </c>
      <c r="AD777" s="37">
        <f t="shared" si="35"/>
        <v>0</v>
      </c>
      <c r="AE777" s="144"/>
    </row>
    <row r="778" spans="1:31" x14ac:dyDescent="0.25">
      <c r="A778" s="38">
        <v>766</v>
      </c>
      <c r="B778" s="61"/>
      <c r="C778" s="61"/>
      <c r="D778" s="31">
        <v>800098199</v>
      </c>
      <c r="E778" s="31">
        <v>210650606</v>
      </c>
      <c r="F778" s="61" t="s">
        <v>946</v>
      </c>
      <c r="G778" s="33">
        <v>0</v>
      </c>
      <c r="H778" s="33">
        <v>0</v>
      </c>
      <c r="I778" s="3"/>
      <c r="J778" s="3"/>
      <c r="K778" s="3"/>
      <c r="L778" s="3"/>
      <c r="M778" s="3"/>
      <c r="N778" s="3"/>
      <c r="O778" s="3"/>
      <c r="P778" s="34">
        <f t="shared" si="33"/>
        <v>0</v>
      </c>
      <c r="Q778" s="35"/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/>
      <c r="X778" s="3"/>
      <c r="Y778" s="3">
        <v>0</v>
      </c>
      <c r="Z778" s="3">
        <v>0</v>
      </c>
      <c r="AA778" s="3">
        <v>0</v>
      </c>
      <c r="AB778" s="3"/>
      <c r="AC778" s="36">
        <f t="shared" si="34"/>
        <v>0</v>
      </c>
      <c r="AD778" s="37">
        <f t="shared" si="35"/>
        <v>0</v>
      </c>
      <c r="AE778" s="144"/>
    </row>
    <row r="779" spans="1:31" x14ac:dyDescent="0.25">
      <c r="A779" s="29">
        <v>767</v>
      </c>
      <c r="B779" s="61"/>
      <c r="C779" s="61"/>
      <c r="D779" s="31">
        <v>800098203</v>
      </c>
      <c r="E779" s="31">
        <v>218050680</v>
      </c>
      <c r="F779" s="61" t="s">
        <v>947</v>
      </c>
      <c r="G779" s="33">
        <v>0</v>
      </c>
      <c r="H779" s="33">
        <v>0</v>
      </c>
      <c r="I779" s="3"/>
      <c r="J779" s="3"/>
      <c r="K779" s="3"/>
      <c r="L779" s="3"/>
      <c r="M779" s="3"/>
      <c r="N779" s="3"/>
      <c r="O779" s="3"/>
      <c r="P779" s="34">
        <f t="shared" si="33"/>
        <v>0</v>
      </c>
      <c r="Q779" s="35"/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/>
      <c r="X779" s="3"/>
      <c r="Y779" s="3">
        <v>0</v>
      </c>
      <c r="Z779" s="3">
        <v>0</v>
      </c>
      <c r="AA779" s="3">
        <v>0</v>
      </c>
      <c r="AB779" s="3"/>
      <c r="AC779" s="36">
        <f t="shared" si="34"/>
        <v>0</v>
      </c>
      <c r="AD779" s="37">
        <f t="shared" si="35"/>
        <v>0</v>
      </c>
      <c r="AE779" s="144"/>
    </row>
    <row r="780" spans="1:31" x14ac:dyDescent="0.25">
      <c r="A780" s="38">
        <v>768</v>
      </c>
      <c r="B780" s="61"/>
      <c r="C780" s="61"/>
      <c r="D780" s="31">
        <v>800098205</v>
      </c>
      <c r="E780" s="31">
        <v>218350683</v>
      </c>
      <c r="F780" s="61" t="s">
        <v>948</v>
      </c>
      <c r="G780" s="33">
        <v>0</v>
      </c>
      <c r="H780" s="33">
        <v>0</v>
      </c>
      <c r="I780" s="3"/>
      <c r="J780" s="3"/>
      <c r="K780" s="3"/>
      <c r="L780" s="3"/>
      <c r="M780" s="3"/>
      <c r="N780" s="3"/>
      <c r="O780" s="3"/>
      <c r="P780" s="34">
        <f t="shared" si="33"/>
        <v>0</v>
      </c>
      <c r="Q780" s="35"/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/>
      <c r="X780" s="3"/>
      <c r="Y780" s="3">
        <v>0</v>
      </c>
      <c r="Z780" s="3">
        <v>0</v>
      </c>
      <c r="AA780" s="3">
        <v>0</v>
      </c>
      <c r="AB780" s="3"/>
      <c r="AC780" s="36">
        <f t="shared" si="34"/>
        <v>0</v>
      </c>
      <c r="AD780" s="37">
        <f t="shared" si="35"/>
        <v>0</v>
      </c>
      <c r="AE780" s="144"/>
    </row>
    <row r="781" spans="1:31" x14ac:dyDescent="0.25">
      <c r="A781" s="29">
        <v>769</v>
      </c>
      <c r="B781" s="61"/>
      <c r="C781" s="61"/>
      <c r="D781" s="31">
        <v>892099246</v>
      </c>
      <c r="E781" s="31">
        <v>218650686</v>
      </c>
      <c r="F781" s="61" t="s">
        <v>949</v>
      </c>
      <c r="G781" s="33">
        <v>0</v>
      </c>
      <c r="H781" s="33">
        <v>0</v>
      </c>
      <c r="I781" s="3"/>
      <c r="J781" s="3"/>
      <c r="K781" s="3"/>
      <c r="L781" s="3"/>
      <c r="M781" s="3"/>
      <c r="N781" s="3"/>
      <c r="O781" s="3"/>
      <c r="P781" s="34">
        <f t="shared" si="33"/>
        <v>0</v>
      </c>
      <c r="Q781" s="35"/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/>
      <c r="X781" s="3"/>
      <c r="Y781" s="3">
        <v>0</v>
      </c>
      <c r="Z781" s="3">
        <v>0</v>
      </c>
      <c r="AA781" s="3">
        <v>0</v>
      </c>
      <c r="AB781" s="3"/>
      <c r="AC781" s="36">
        <f t="shared" si="34"/>
        <v>0</v>
      </c>
      <c r="AD781" s="37">
        <f t="shared" si="35"/>
        <v>0</v>
      </c>
      <c r="AE781" s="144"/>
    </row>
    <row r="782" spans="1:31" x14ac:dyDescent="0.25">
      <c r="A782" s="38">
        <v>770</v>
      </c>
      <c r="B782" s="61"/>
      <c r="C782" s="61"/>
      <c r="D782" s="31">
        <v>892099548</v>
      </c>
      <c r="E782" s="31">
        <v>218950689</v>
      </c>
      <c r="F782" s="61" t="s">
        <v>703</v>
      </c>
      <c r="G782" s="33">
        <v>0</v>
      </c>
      <c r="H782" s="33">
        <v>0</v>
      </c>
      <c r="I782" s="3"/>
      <c r="J782" s="3"/>
      <c r="K782" s="3"/>
      <c r="L782" s="3"/>
      <c r="M782" s="3"/>
      <c r="N782" s="3"/>
      <c r="O782" s="3"/>
      <c r="P782" s="34">
        <f t="shared" ref="P782:P845" si="36">SUM(G782:N782)</f>
        <v>0</v>
      </c>
      <c r="Q782" s="35"/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/>
      <c r="X782" s="3"/>
      <c r="Y782" s="3">
        <v>0</v>
      </c>
      <c r="Z782" s="3">
        <v>0</v>
      </c>
      <c r="AA782" s="3">
        <v>0</v>
      </c>
      <c r="AB782" s="3"/>
      <c r="AC782" s="36">
        <f t="shared" ref="AC782:AC845" si="37">SUM(R782:AA782)</f>
        <v>0</v>
      </c>
      <c r="AD782" s="37">
        <f t="shared" si="35"/>
        <v>0</v>
      </c>
      <c r="AE782" s="144"/>
    </row>
    <row r="783" spans="1:31" x14ac:dyDescent="0.25">
      <c r="A783" s="29">
        <v>771</v>
      </c>
      <c r="B783" s="61"/>
      <c r="C783" s="61"/>
      <c r="D783" s="31">
        <v>892099173</v>
      </c>
      <c r="E783" s="31">
        <v>211150711</v>
      </c>
      <c r="F783" s="61" t="s">
        <v>950</v>
      </c>
      <c r="G783" s="33">
        <v>0</v>
      </c>
      <c r="H783" s="33">
        <v>0</v>
      </c>
      <c r="I783" s="3"/>
      <c r="J783" s="3"/>
      <c r="K783" s="3"/>
      <c r="L783" s="3"/>
      <c r="M783" s="3"/>
      <c r="N783" s="3"/>
      <c r="O783" s="3"/>
      <c r="P783" s="34">
        <f t="shared" si="36"/>
        <v>0</v>
      </c>
      <c r="Q783" s="35"/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/>
      <c r="X783" s="3"/>
      <c r="Y783" s="3">
        <v>0</v>
      </c>
      <c r="Z783" s="3">
        <v>0</v>
      </c>
      <c r="AA783" s="3">
        <v>0</v>
      </c>
      <c r="AB783" s="3"/>
      <c r="AC783" s="36">
        <f t="shared" si="37"/>
        <v>0</v>
      </c>
      <c r="AD783" s="37">
        <f t="shared" ref="AD783:AD846" si="38">+P783-Q783+AB783-AC783</f>
        <v>0</v>
      </c>
      <c r="AE783" s="144"/>
    </row>
    <row r="784" spans="1:31" x14ac:dyDescent="0.25">
      <c r="A784" s="38">
        <v>772</v>
      </c>
      <c r="B784" s="61"/>
      <c r="C784" s="61"/>
      <c r="D784" s="31">
        <v>800099054</v>
      </c>
      <c r="E784" s="31">
        <v>211952019</v>
      </c>
      <c r="F784" s="61" t="s">
        <v>731</v>
      </c>
      <c r="G784" s="33">
        <v>0</v>
      </c>
      <c r="H784" s="33">
        <v>0</v>
      </c>
      <c r="I784" s="3"/>
      <c r="J784" s="3"/>
      <c r="K784" s="3"/>
      <c r="L784" s="3"/>
      <c r="M784" s="3"/>
      <c r="N784" s="3"/>
      <c r="O784" s="3"/>
      <c r="P784" s="34">
        <f t="shared" si="36"/>
        <v>0</v>
      </c>
      <c r="Q784" s="35"/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/>
      <c r="X784" s="3"/>
      <c r="Y784" s="3">
        <v>0</v>
      </c>
      <c r="Z784" s="3">
        <v>0</v>
      </c>
      <c r="AA784" s="3">
        <v>0</v>
      </c>
      <c r="AB784" s="3"/>
      <c r="AC784" s="36">
        <f t="shared" si="37"/>
        <v>0</v>
      </c>
      <c r="AD784" s="37">
        <f t="shared" si="38"/>
        <v>0</v>
      </c>
      <c r="AE784" s="144"/>
    </row>
    <row r="785" spans="1:31" x14ac:dyDescent="0.25">
      <c r="A785" s="29">
        <v>773</v>
      </c>
      <c r="B785" s="61"/>
      <c r="C785" s="61"/>
      <c r="D785" s="31">
        <v>800099052</v>
      </c>
      <c r="E785" s="31">
        <v>212252022</v>
      </c>
      <c r="F785" s="61" t="s">
        <v>951</v>
      </c>
      <c r="G785" s="33">
        <v>0</v>
      </c>
      <c r="H785" s="33">
        <v>0</v>
      </c>
      <c r="I785" s="3"/>
      <c r="J785" s="3"/>
      <c r="K785" s="3"/>
      <c r="L785" s="3"/>
      <c r="M785" s="3"/>
      <c r="N785" s="3"/>
      <c r="O785" s="3"/>
      <c r="P785" s="34">
        <f t="shared" si="36"/>
        <v>0</v>
      </c>
      <c r="Q785" s="35"/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/>
      <c r="X785" s="3"/>
      <c r="Y785" s="3">
        <v>0</v>
      </c>
      <c r="Z785" s="3">
        <v>0</v>
      </c>
      <c r="AA785" s="3">
        <v>0</v>
      </c>
      <c r="AB785" s="3"/>
      <c r="AC785" s="36">
        <f t="shared" si="37"/>
        <v>0</v>
      </c>
      <c r="AD785" s="37">
        <f t="shared" si="38"/>
        <v>0</v>
      </c>
      <c r="AE785" s="144"/>
    </row>
    <row r="786" spans="1:31" x14ac:dyDescent="0.25">
      <c r="A786" s="38">
        <v>774</v>
      </c>
      <c r="B786" s="61"/>
      <c r="C786" s="61"/>
      <c r="D786" s="31">
        <v>800099055</v>
      </c>
      <c r="E786" s="31">
        <v>213652036</v>
      </c>
      <c r="F786" s="61" t="s">
        <v>952</v>
      </c>
      <c r="G786" s="33">
        <v>0</v>
      </c>
      <c r="H786" s="33">
        <v>0</v>
      </c>
      <c r="I786" s="3"/>
      <c r="J786" s="3"/>
      <c r="K786" s="3"/>
      <c r="L786" s="3"/>
      <c r="M786" s="3"/>
      <c r="N786" s="3"/>
      <c r="O786" s="3"/>
      <c r="P786" s="34">
        <f t="shared" si="36"/>
        <v>0</v>
      </c>
      <c r="Q786" s="35"/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/>
      <c r="X786" s="3"/>
      <c r="Y786" s="3">
        <v>0</v>
      </c>
      <c r="Z786" s="3">
        <v>0</v>
      </c>
      <c r="AA786" s="3">
        <v>0</v>
      </c>
      <c r="AB786" s="3"/>
      <c r="AC786" s="36">
        <f t="shared" si="37"/>
        <v>0</v>
      </c>
      <c r="AD786" s="37">
        <f t="shared" si="38"/>
        <v>0</v>
      </c>
      <c r="AE786" s="144"/>
    </row>
    <row r="787" spans="1:31" x14ac:dyDescent="0.25">
      <c r="A787" s="29">
        <v>775</v>
      </c>
      <c r="B787" s="61"/>
      <c r="C787" s="61"/>
      <c r="D787" s="31">
        <v>800099058</v>
      </c>
      <c r="E787" s="31">
        <v>215152051</v>
      </c>
      <c r="F787" s="61" t="s">
        <v>953</v>
      </c>
      <c r="G787" s="33">
        <v>0</v>
      </c>
      <c r="H787" s="33">
        <v>0</v>
      </c>
      <c r="I787" s="3"/>
      <c r="J787" s="3"/>
      <c r="K787" s="3"/>
      <c r="L787" s="3"/>
      <c r="M787" s="3"/>
      <c r="N787" s="3"/>
      <c r="O787" s="3"/>
      <c r="P787" s="34">
        <f t="shared" si="36"/>
        <v>0</v>
      </c>
      <c r="Q787" s="35"/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/>
      <c r="X787" s="3"/>
      <c r="Y787" s="3">
        <v>0</v>
      </c>
      <c r="Z787" s="3">
        <v>0</v>
      </c>
      <c r="AA787" s="3">
        <v>0</v>
      </c>
      <c r="AB787" s="3"/>
      <c r="AC787" s="36">
        <f t="shared" si="37"/>
        <v>0</v>
      </c>
      <c r="AD787" s="37">
        <f t="shared" si="38"/>
        <v>0</v>
      </c>
      <c r="AE787" s="144"/>
    </row>
    <row r="788" spans="1:31" x14ac:dyDescent="0.25">
      <c r="A788" s="38">
        <v>776</v>
      </c>
      <c r="B788" s="61"/>
      <c r="C788" s="61"/>
      <c r="D788" s="31">
        <v>800099061</v>
      </c>
      <c r="E788" s="31">
        <v>217952079</v>
      </c>
      <c r="F788" s="61" t="s">
        <v>954</v>
      </c>
      <c r="G788" s="33">
        <v>0</v>
      </c>
      <c r="H788" s="33">
        <v>0</v>
      </c>
      <c r="I788" s="3"/>
      <c r="J788" s="3"/>
      <c r="K788" s="3"/>
      <c r="L788" s="3"/>
      <c r="M788" s="3"/>
      <c r="N788" s="3"/>
      <c r="O788" s="3"/>
      <c r="P788" s="34">
        <f t="shared" si="36"/>
        <v>0</v>
      </c>
      <c r="Q788" s="35"/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/>
      <c r="X788" s="3"/>
      <c r="Y788" s="3">
        <v>0</v>
      </c>
      <c r="Z788" s="3">
        <v>0</v>
      </c>
      <c r="AA788" s="3">
        <v>0</v>
      </c>
      <c r="AB788" s="3"/>
      <c r="AC788" s="36">
        <f t="shared" si="37"/>
        <v>0</v>
      </c>
      <c r="AD788" s="37">
        <f t="shared" si="38"/>
        <v>0</v>
      </c>
      <c r="AE788" s="144"/>
    </row>
    <row r="789" spans="1:31" x14ac:dyDescent="0.25">
      <c r="A789" s="29">
        <v>777</v>
      </c>
      <c r="B789" s="61"/>
      <c r="C789" s="61"/>
      <c r="D789" s="31">
        <v>800035482</v>
      </c>
      <c r="E789" s="31">
        <v>218352083</v>
      </c>
      <c r="F789" s="61" t="s">
        <v>490</v>
      </c>
      <c r="G789" s="33">
        <v>0</v>
      </c>
      <c r="H789" s="33">
        <v>0</v>
      </c>
      <c r="I789" s="3"/>
      <c r="J789" s="3"/>
      <c r="K789" s="3"/>
      <c r="L789" s="3"/>
      <c r="M789" s="3"/>
      <c r="N789" s="3"/>
      <c r="O789" s="3"/>
      <c r="P789" s="34">
        <f t="shared" si="36"/>
        <v>0</v>
      </c>
      <c r="Q789" s="35"/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/>
      <c r="X789" s="3"/>
      <c r="Y789" s="3">
        <v>0</v>
      </c>
      <c r="Z789" s="3">
        <v>0</v>
      </c>
      <c r="AA789" s="3">
        <v>0</v>
      </c>
      <c r="AB789" s="3"/>
      <c r="AC789" s="36">
        <f t="shared" si="37"/>
        <v>0</v>
      </c>
      <c r="AD789" s="37">
        <f t="shared" si="38"/>
        <v>0</v>
      </c>
      <c r="AE789" s="144"/>
    </row>
    <row r="790" spans="1:31" x14ac:dyDescent="0.25">
      <c r="A790" s="38">
        <v>778</v>
      </c>
      <c r="B790" s="61"/>
      <c r="C790" s="61"/>
      <c r="D790" s="31">
        <v>800099062</v>
      </c>
      <c r="E790" s="31">
        <v>211052110</v>
      </c>
      <c r="F790" s="61" t="s">
        <v>955</v>
      </c>
      <c r="G790" s="33">
        <v>0</v>
      </c>
      <c r="H790" s="33">
        <v>0</v>
      </c>
      <c r="I790" s="3"/>
      <c r="J790" s="3"/>
      <c r="K790" s="3"/>
      <c r="L790" s="3"/>
      <c r="M790" s="3"/>
      <c r="N790" s="3"/>
      <c r="O790" s="3"/>
      <c r="P790" s="34">
        <f t="shared" si="36"/>
        <v>0</v>
      </c>
      <c r="Q790" s="35"/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/>
      <c r="X790" s="3"/>
      <c r="Y790" s="3">
        <v>0</v>
      </c>
      <c r="Z790" s="3">
        <v>0</v>
      </c>
      <c r="AA790" s="3">
        <v>0</v>
      </c>
      <c r="AB790" s="3"/>
      <c r="AC790" s="36">
        <f t="shared" si="37"/>
        <v>0</v>
      </c>
      <c r="AD790" s="37">
        <f t="shared" si="38"/>
        <v>0</v>
      </c>
      <c r="AE790" s="144"/>
    </row>
    <row r="791" spans="1:31" x14ac:dyDescent="0.25">
      <c r="A791" s="29">
        <v>779</v>
      </c>
      <c r="B791" s="61"/>
      <c r="C791" s="61"/>
      <c r="D791" s="31">
        <v>800019816</v>
      </c>
      <c r="E791" s="31">
        <v>210352203</v>
      </c>
      <c r="F791" s="61" t="s">
        <v>956</v>
      </c>
      <c r="G791" s="33">
        <v>0</v>
      </c>
      <c r="H791" s="33">
        <v>0</v>
      </c>
      <c r="I791" s="3"/>
      <c r="J791" s="3"/>
      <c r="K791" s="3"/>
      <c r="L791" s="3"/>
      <c r="M791" s="3"/>
      <c r="N791" s="3"/>
      <c r="O791" s="3"/>
      <c r="P791" s="34">
        <f t="shared" si="36"/>
        <v>0</v>
      </c>
      <c r="Q791" s="35"/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/>
      <c r="X791" s="3"/>
      <c r="Y791" s="3">
        <v>0</v>
      </c>
      <c r="Z791" s="3">
        <v>0</v>
      </c>
      <c r="AA791" s="3">
        <v>0</v>
      </c>
      <c r="AB791" s="3"/>
      <c r="AC791" s="36">
        <f t="shared" si="37"/>
        <v>0</v>
      </c>
      <c r="AD791" s="37">
        <f t="shared" si="38"/>
        <v>0</v>
      </c>
      <c r="AE791" s="144"/>
    </row>
    <row r="792" spans="1:31" x14ac:dyDescent="0.25">
      <c r="A792" s="38">
        <v>780</v>
      </c>
      <c r="B792" s="61"/>
      <c r="C792" s="61"/>
      <c r="D792" s="31">
        <v>800019000</v>
      </c>
      <c r="E792" s="31">
        <v>210752207</v>
      </c>
      <c r="F792" s="61" t="s">
        <v>957</v>
      </c>
      <c r="G792" s="33">
        <v>0</v>
      </c>
      <c r="H792" s="33">
        <v>0</v>
      </c>
      <c r="I792" s="3"/>
      <c r="J792" s="3"/>
      <c r="K792" s="3"/>
      <c r="L792" s="3"/>
      <c r="M792" s="3"/>
      <c r="N792" s="3"/>
      <c r="O792" s="3"/>
      <c r="P792" s="34">
        <f t="shared" si="36"/>
        <v>0</v>
      </c>
      <c r="Q792" s="35"/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/>
      <c r="X792" s="3"/>
      <c r="Y792" s="3">
        <v>0</v>
      </c>
      <c r="Z792" s="3">
        <v>0</v>
      </c>
      <c r="AA792" s="3">
        <v>0</v>
      </c>
      <c r="AB792" s="3"/>
      <c r="AC792" s="36">
        <f t="shared" si="37"/>
        <v>0</v>
      </c>
      <c r="AD792" s="37">
        <f t="shared" si="38"/>
        <v>0</v>
      </c>
      <c r="AE792" s="144"/>
    </row>
    <row r="793" spans="1:31" x14ac:dyDescent="0.25">
      <c r="A793" s="29">
        <v>781</v>
      </c>
      <c r="B793" s="61"/>
      <c r="C793" s="61"/>
      <c r="D793" s="31">
        <v>800099064</v>
      </c>
      <c r="E793" s="31">
        <v>211052210</v>
      </c>
      <c r="F793" s="61" t="s">
        <v>958</v>
      </c>
      <c r="G793" s="33">
        <v>0</v>
      </c>
      <c r="H793" s="33">
        <v>0</v>
      </c>
      <c r="I793" s="3"/>
      <c r="J793" s="3"/>
      <c r="K793" s="3"/>
      <c r="L793" s="3"/>
      <c r="M793" s="3"/>
      <c r="N793" s="3"/>
      <c r="O793" s="3"/>
      <c r="P793" s="34">
        <f t="shared" si="36"/>
        <v>0</v>
      </c>
      <c r="Q793" s="35"/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/>
      <c r="X793" s="3"/>
      <c r="Y793" s="3">
        <v>0</v>
      </c>
      <c r="Z793" s="3">
        <v>0</v>
      </c>
      <c r="AA793" s="3">
        <v>0</v>
      </c>
      <c r="AB793" s="3"/>
      <c r="AC793" s="36">
        <f t="shared" si="37"/>
        <v>0</v>
      </c>
      <c r="AD793" s="37">
        <f t="shared" si="38"/>
        <v>0</v>
      </c>
      <c r="AE793" s="144"/>
    </row>
    <row r="794" spans="1:31" x14ac:dyDescent="0.25">
      <c r="A794" s="38">
        <v>782</v>
      </c>
      <c r="B794" s="61"/>
      <c r="C794" s="61"/>
      <c r="D794" s="31">
        <v>800035024</v>
      </c>
      <c r="E794" s="31">
        <v>211552215</v>
      </c>
      <c r="F794" s="61" t="s">
        <v>452</v>
      </c>
      <c r="G794" s="33">
        <v>0</v>
      </c>
      <c r="H794" s="33">
        <v>0</v>
      </c>
      <c r="I794" s="3"/>
      <c r="J794" s="3"/>
      <c r="K794" s="3"/>
      <c r="L794" s="3"/>
      <c r="M794" s="3"/>
      <c r="N794" s="3"/>
      <c r="O794" s="3"/>
      <c r="P794" s="34">
        <f t="shared" si="36"/>
        <v>0</v>
      </c>
      <c r="Q794" s="35"/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/>
      <c r="X794" s="3"/>
      <c r="Y794" s="3">
        <v>0</v>
      </c>
      <c r="Z794" s="3">
        <v>0</v>
      </c>
      <c r="AA794" s="3">
        <v>0</v>
      </c>
      <c r="AB794" s="3"/>
      <c r="AC794" s="36">
        <f t="shared" si="37"/>
        <v>0</v>
      </c>
      <c r="AD794" s="37">
        <f t="shared" si="38"/>
        <v>0</v>
      </c>
      <c r="AE794" s="144"/>
    </row>
    <row r="795" spans="1:31" x14ac:dyDescent="0.25">
      <c r="A795" s="29">
        <v>783</v>
      </c>
      <c r="B795" s="61"/>
      <c r="C795" s="61"/>
      <c r="D795" s="31">
        <v>800099070</v>
      </c>
      <c r="E795" s="31">
        <v>212452224</v>
      </c>
      <c r="F795" s="61" t="s">
        <v>959</v>
      </c>
      <c r="G795" s="33">
        <v>0</v>
      </c>
      <c r="H795" s="33">
        <v>0</v>
      </c>
      <c r="I795" s="3"/>
      <c r="J795" s="3"/>
      <c r="K795" s="3"/>
      <c r="L795" s="3"/>
      <c r="M795" s="3"/>
      <c r="N795" s="3"/>
      <c r="O795" s="3"/>
      <c r="P795" s="34">
        <f t="shared" si="36"/>
        <v>0</v>
      </c>
      <c r="Q795" s="35"/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/>
      <c r="X795" s="3"/>
      <c r="Y795" s="3">
        <v>0</v>
      </c>
      <c r="Z795" s="3">
        <v>0</v>
      </c>
      <c r="AA795" s="3">
        <v>0</v>
      </c>
      <c r="AB795" s="3"/>
      <c r="AC795" s="36">
        <f t="shared" si="37"/>
        <v>0</v>
      </c>
      <c r="AD795" s="37">
        <f t="shared" si="38"/>
        <v>0</v>
      </c>
      <c r="AE795" s="144"/>
    </row>
    <row r="796" spans="1:31" x14ac:dyDescent="0.25">
      <c r="A796" s="38">
        <v>784</v>
      </c>
      <c r="B796" s="61"/>
      <c r="C796" s="61"/>
      <c r="D796" s="31">
        <v>800099066</v>
      </c>
      <c r="E796" s="31">
        <v>212752227</v>
      </c>
      <c r="F796" s="61" t="s">
        <v>960</v>
      </c>
      <c r="G796" s="33">
        <v>0</v>
      </c>
      <c r="H796" s="33">
        <v>0</v>
      </c>
      <c r="I796" s="3"/>
      <c r="J796" s="3"/>
      <c r="K796" s="3"/>
      <c r="L796" s="3"/>
      <c r="M796" s="3"/>
      <c r="N796" s="3"/>
      <c r="O796" s="3"/>
      <c r="P796" s="34">
        <f t="shared" si="36"/>
        <v>0</v>
      </c>
      <c r="Q796" s="35"/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/>
      <c r="X796" s="3"/>
      <c r="Y796" s="3">
        <v>0</v>
      </c>
      <c r="Z796" s="3">
        <v>0</v>
      </c>
      <c r="AA796" s="3">
        <v>0</v>
      </c>
      <c r="AB796" s="3"/>
      <c r="AC796" s="36">
        <f t="shared" si="37"/>
        <v>0</v>
      </c>
      <c r="AD796" s="37">
        <f t="shared" si="38"/>
        <v>0</v>
      </c>
      <c r="AE796" s="144"/>
    </row>
    <row r="797" spans="1:31" x14ac:dyDescent="0.25">
      <c r="A797" s="29">
        <v>785</v>
      </c>
      <c r="B797" s="61"/>
      <c r="C797" s="61"/>
      <c r="D797" s="31">
        <v>800099072</v>
      </c>
      <c r="E797" s="31">
        <v>213352233</v>
      </c>
      <c r="F797" s="61" t="s">
        <v>961</v>
      </c>
      <c r="G797" s="33">
        <v>0</v>
      </c>
      <c r="H797" s="33">
        <v>0</v>
      </c>
      <c r="I797" s="3"/>
      <c r="J797" s="3"/>
      <c r="K797" s="3"/>
      <c r="L797" s="3"/>
      <c r="M797" s="3"/>
      <c r="N797" s="3"/>
      <c r="O797" s="3"/>
      <c r="P797" s="34">
        <f t="shared" si="36"/>
        <v>0</v>
      </c>
      <c r="Q797" s="35"/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/>
      <c r="X797" s="3"/>
      <c r="Y797" s="3">
        <v>0</v>
      </c>
      <c r="Z797" s="3">
        <v>0</v>
      </c>
      <c r="AA797" s="3">
        <v>0</v>
      </c>
      <c r="AB797" s="3"/>
      <c r="AC797" s="36">
        <f t="shared" si="37"/>
        <v>0</v>
      </c>
      <c r="AD797" s="37">
        <f t="shared" si="38"/>
        <v>0</v>
      </c>
      <c r="AE797" s="144"/>
    </row>
    <row r="798" spans="1:31" x14ac:dyDescent="0.25">
      <c r="A798" s="38">
        <v>786</v>
      </c>
      <c r="B798" s="61"/>
      <c r="C798" s="61"/>
      <c r="D798" s="31">
        <v>800199959</v>
      </c>
      <c r="E798" s="31">
        <v>214052240</v>
      </c>
      <c r="F798" s="61" t="s">
        <v>962</v>
      </c>
      <c r="G798" s="33">
        <v>0</v>
      </c>
      <c r="H798" s="33">
        <v>0</v>
      </c>
      <c r="I798" s="3"/>
      <c r="J798" s="3"/>
      <c r="K798" s="3"/>
      <c r="L798" s="3"/>
      <c r="M798" s="3"/>
      <c r="N798" s="3"/>
      <c r="O798" s="3"/>
      <c r="P798" s="34">
        <f t="shared" si="36"/>
        <v>0</v>
      </c>
      <c r="Q798" s="35"/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/>
      <c r="X798" s="3"/>
      <c r="Y798" s="3">
        <v>0</v>
      </c>
      <c r="Z798" s="3">
        <v>0</v>
      </c>
      <c r="AA798" s="3">
        <v>0</v>
      </c>
      <c r="AB798" s="3"/>
      <c r="AC798" s="36">
        <f t="shared" si="37"/>
        <v>0</v>
      </c>
      <c r="AD798" s="37">
        <f t="shared" si="38"/>
        <v>0</v>
      </c>
      <c r="AE798" s="144"/>
    </row>
    <row r="799" spans="1:31" x14ac:dyDescent="0.25">
      <c r="A799" s="29">
        <v>787</v>
      </c>
      <c r="B799" s="61"/>
      <c r="C799" s="61"/>
      <c r="D799" s="31">
        <v>800099076</v>
      </c>
      <c r="E799" s="31">
        <v>215052250</v>
      </c>
      <c r="F799" s="61" t="s">
        <v>963</v>
      </c>
      <c r="G799" s="33">
        <v>0</v>
      </c>
      <c r="H799" s="33">
        <v>0</v>
      </c>
      <c r="I799" s="3"/>
      <c r="J799" s="3"/>
      <c r="K799" s="3"/>
      <c r="L799" s="3"/>
      <c r="M799" s="3"/>
      <c r="N799" s="3"/>
      <c r="O799" s="3"/>
      <c r="P799" s="34">
        <f t="shared" si="36"/>
        <v>0</v>
      </c>
      <c r="Q799" s="35"/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/>
      <c r="X799" s="3"/>
      <c r="Y799" s="3">
        <v>0</v>
      </c>
      <c r="Z799" s="3">
        <v>0</v>
      </c>
      <c r="AA799" s="3">
        <v>0</v>
      </c>
      <c r="AB799" s="3"/>
      <c r="AC799" s="36">
        <f t="shared" si="37"/>
        <v>0</v>
      </c>
      <c r="AD799" s="37">
        <f t="shared" si="38"/>
        <v>0</v>
      </c>
      <c r="AE799" s="144"/>
    </row>
    <row r="800" spans="1:31" x14ac:dyDescent="0.25">
      <c r="A800" s="38">
        <v>788</v>
      </c>
      <c r="B800" s="61"/>
      <c r="C800" s="61"/>
      <c r="D800" s="31">
        <v>814002243</v>
      </c>
      <c r="E800" s="31">
        <v>215452254</v>
      </c>
      <c r="F800" s="61" t="s">
        <v>964</v>
      </c>
      <c r="G800" s="33">
        <v>0</v>
      </c>
      <c r="H800" s="33">
        <v>0</v>
      </c>
      <c r="I800" s="3"/>
      <c r="J800" s="3"/>
      <c r="K800" s="3"/>
      <c r="L800" s="3"/>
      <c r="M800" s="3"/>
      <c r="N800" s="3"/>
      <c r="O800" s="3"/>
      <c r="P800" s="34">
        <f t="shared" si="36"/>
        <v>0</v>
      </c>
      <c r="Q800" s="35"/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/>
      <c r="X800" s="3"/>
      <c r="Y800" s="3">
        <v>0</v>
      </c>
      <c r="Z800" s="3">
        <v>0</v>
      </c>
      <c r="AA800" s="3">
        <v>0</v>
      </c>
      <c r="AB800" s="3"/>
      <c r="AC800" s="36">
        <f t="shared" si="37"/>
        <v>0</v>
      </c>
      <c r="AD800" s="37">
        <f t="shared" si="38"/>
        <v>0</v>
      </c>
      <c r="AE800" s="144"/>
    </row>
    <row r="801" spans="1:31" x14ac:dyDescent="0.25">
      <c r="A801" s="29">
        <v>789</v>
      </c>
      <c r="B801" s="61"/>
      <c r="C801" s="61"/>
      <c r="D801" s="31">
        <v>800099079</v>
      </c>
      <c r="E801" s="31">
        <v>215652256</v>
      </c>
      <c r="F801" s="61" t="s">
        <v>965</v>
      </c>
      <c r="G801" s="33">
        <v>0</v>
      </c>
      <c r="H801" s="33">
        <v>0</v>
      </c>
      <c r="I801" s="3"/>
      <c r="J801" s="3"/>
      <c r="K801" s="3"/>
      <c r="L801" s="3"/>
      <c r="M801" s="3"/>
      <c r="N801" s="3"/>
      <c r="O801" s="3"/>
      <c r="P801" s="34">
        <f t="shared" si="36"/>
        <v>0</v>
      </c>
      <c r="Q801" s="35"/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/>
      <c r="X801" s="3"/>
      <c r="Y801" s="3">
        <v>0</v>
      </c>
      <c r="Z801" s="3">
        <v>0</v>
      </c>
      <c r="AA801" s="3">
        <v>0</v>
      </c>
      <c r="AB801" s="3"/>
      <c r="AC801" s="36">
        <f t="shared" si="37"/>
        <v>0</v>
      </c>
      <c r="AD801" s="37">
        <f t="shared" si="38"/>
        <v>0</v>
      </c>
      <c r="AE801" s="144"/>
    </row>
    <row r="802" spans="1:31" x14ac:dyDescent="0.25">
      <c r="A802" s="38">
        <v>790</v>
      </c>
      <c r="B802" s="61"/>
      <c r="C802" s="61"/>
      <c r="D802" s="31">
        <v>800099080</v>
      </c>
      <c r="E802" s="31">
        <v>215852258</v>
      </c>
      <c r="F802" s="61" t="s">
        <v>966</v>
      </c>
      <c r="G802" s="33">
        <v>0</v>
      </c>
      <c r="H802" s="33">
        <v>0</v>
      </c>
      <c r="I802" s="3"/>
      <c r="J802" s="3"/>
      <c r="K802" s="3"/>
      <c r="L802" s="3"/>
      <c r="M802" s="3"/>
      <c r="N802" s="3"/>
      <c r="O802" s="3"/>
      <c r="P802" s="34">
        <f t="shared" si="36"/>
        <v>0</v>
      </c>
      <c r="Q802" s="35"/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/>
      <c r="X802" s="3"/>
      <c r="Y802" s="3">
        <v>0</v>
      </c>
      <c r="Z802" s="3">
        <v>0</v>
      </c>
      <c r="AA802" s="3">
        <v>0</v>
      </c>
      <c r="AB802" s="3"/>
      <c r="AC802" s="36">
        <f t="shared" si="37"/>
        <v>0</v>
      </c>
      <c r="AD802" s="37">
        <f t="shared" si="38"/>
        <v>0</v>
      </c>
      <c r="AE802" s="144"/>
    </row>
    <row r="803" spans="1:31" x14ac:dyDescent="0.25">
      <c r="A803" s="29">
        <v>791</v>
      </c>
      <c r="B803" s="61"/>
      <c r="C803" s="61"/>
      <c r="D803" s="31">
        <v>800099084</v>
      </c>
      <c r="E803" s="31">
        <v>216052260</v>
      </c>
      <c r="F803" s="61" t="s">
        <v>652</v>
      </c>
      <c r="G803" s="33">
        <v>0</v>
      </c>
      <c r="H803" s="33">
        <v>0</v>
      </c>
      <c r="I803" s="3"/>
      <c r="J803" s="3"/>
      <c r="K803" s="3"/>
      <c r="L803" s="3"/>
      <c r="M803" s="3"/>
      <c r="N803" s="3"/>
      <c r="O803" s="3"/>
      <c r="P803" s="34">
        <f t="shared" si="36"/>
        <v>0</v>
      </c>
      <c r="Q803" s="35"/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/>
      <c r="X803" s="3"/>
      <c r="Y803" s="3">
        <v>0</v>
      </c>
      <c r="Z803" s="3">
        <v>0</v>
      </c>
      <c r="AA803" s="3">
        <v>0</v>
      </c>
      <c r="AB803" s="3"/>
      <c r="AC803" s="36">
        <f t="shared" si="37"/>
        <v>0</v>
      </c>
      <c r="AD803" s="37">
        <f t="shared" si="38"/>
        <v>0</v>
      </c>
      <c r="AE803" s="144"/>
    </row>
    <row r="804" spans="1:31" x14ac:dyDescent="0.25">
      <c r="A804" s="38">
        <v>792</v>
      </c>
      <c r="B804" s="61"/>
      <c r="C804" s="61"/>
      <c r="D804" s="31">
        <v>800099089</v>
      </c>
      <c r="E804" s="31">
        <v>218752287</v>
      </c>
      <c r="F804" s="61" t="s">
        <v>967</v>
      </c>
      <c r="G804" s="33">
        <v>0</v>
      </c>
      <c r="H804" s="33">
        <v>0</v>
      </c>
      <c r="I804" s="3"/>
      <c r="J804" s="3"/>
      <c r="K804" s="3"/>
      <c r="L804" s="3"/>
      <c r="M804" s="3"/>
      <c r="N804" s="3"/>
      <c r="O804" s="3"/>
      <c r="P804" s="34">
        <f t="shared" si="36"/>
        <v>0</v>
      </c>
      <c r="Q804" s="35"/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/>
      <c r="X804" s="3"/>
      <c r="Y804" s="3">
        <v>0</v>
      </c>
      <c r="Z804" s="3">
        <v>0</v>
      </c>
      <c r="AA804" s="3">
        <v>0</v>
      </c>
      <c r="AB804" s="3"/>
      <c r="AC804" s="36">
        <f t="shared" si="37"/>
        <v>0</v>
      </c>
      <c r="AD804" s="37">
        <f t="shared" si="38"/>
        <v>0</v>
      </c>
      <c r="AE804" s="144"/>
    </row>
    <row r="805" spans="1:31" x14ac:dyDescent="0.25">
      <c r="A805" s="29">
        <v>793</v>
      </c>
      <c r="B805" s="61"/>
      <c r="C805" s="61"/>
      <c r="D805" s="31">
        <v>800015689</v>
      </c>
      <c r="E805" s="31">
        <v>211752317</v>
      </c>
      <c r="F805" s="61" t="s">
        <v>968</v>
      </c>
      <c r="G805" s="33">
        <v>0</v>
      </c>
      <c r="H805" s="33">
        <v>0</v>
      </c>
      <c r="I805" s="3"/>
      <c r="J805" s="3"/>
      <c r="K805" s="3"/>
      <c r="L805" s="3"/>
      <c r="M805" s="3"/>
      <c r="N805" s="3"/>
      <c r="O805" s="3"/>
      <c r="P805" s="34">
        <f t="shared" si="36"/>
        <v>0</v>
      </c>
      <c r="Q805" s="35"/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/>
      <c r="X805" s="3"/>
      <c r="Y805" s="3">
        <v>0</v>
      </c>
      <c r="Z805" s="3">
        <v>0</v>
      </c>
      <c r="AA805" s="3">
        <v>0</v>
      </c>
      <c r="AB805" s="3"/>
      <c r="AC805" s="36">
        <f t="shared" si="37"/>
        <v>0</v>
      </c>
      <c r="AD805" s="37">
        <f t="shared" si="38"/>
        <v>0</v>
      </c>
      <c r="AE805" s="144"/>
    </row>
    <row r="806" spans="1:31" x14ac:dyDescent="0.25">
      <c r="A806" s="38">
        <v>794</v>
      </c>
      <c r="B806" s="61"/>
      <c r="C806" s="61"/>
      <c r="D806" s="31">
        <v>800099090</v>
      </c>
      <c r="E806" s="31">
        <v>212052320</v>
      </c>
      <c r="F806" s="61" t="s">
        <v>969</v>
      </c>
      <c r="G806" s="33">
        <v>0</v>
      </c>
      <c r="H806" s="33">
        <v>0</v>
      </c>
      <c r="I806" s="3"/>
      <c r="J806" s="3"/>
      <c r="K806" s="3"/>
      <c r="L806" s="3"/>
      <c r="M806" s="3"/>
      <c r="N806" s="3"/>
      <c r="O806" s="3"/>
      <c r="P806" s="34">
        <f t="shared" si="36"/>
        <v>0</v>
      </c>
      <c r="Q806" s="35"/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/>
      <c r="X806" s="3"/>
      <c r="Y806" s="3">
        <v>0</v>
      </c>
      <c r="Z806" s="3">
        <v>0</v>
      </c>
      <c r="AA806" s="3">
        <v>0</v>
      </c>
      <c r="AB806" s="3"/>
      <c r="AC806" s="36">
        <f t="shared" si="37"/>
        <v>0</v>
      </c>
      <c r="AD806" s="37">
        <f t="shared" si="38"/>
        <v>0</v>
      </c>
      <c r="AE806" s="144"/>
    </row>
    <row r="807" spans="1:31" x14ac:dyDescent="0.25">
      <c r="A807" s="29">
        <v>795</v>
      </c>
      <c r="B807" s="61"/>
      <c r="C807" s="61"/>
      <c r="D807" s="31">
        <v>800083672</v>
      </c>
      <c r="E807" s="31">
        <v>212352323</v>
      </c>
      <c r="F807" s="61" t="s">
        <v>970</v>
      </c>
      <c r="G807" s="33">
        <v>0</v>
      </c>
      <c r="H807" s="33">
        <v>0</v>
      </c>
      <c r="I807" s="3"/>
      <c r="J807" s="3"/>
      <c r="K807" s="3"/>
      <c r="L807" s="3"/>
      <c r="M807" s="3"/>
      <c r="N807" s="3"/>
      <c r="O807" s="3"/>
      <c r="P807" s="34">
        <f t="shared" si="36"/>
        <v>0</v>
      </c>
      <c r="Q807" s="35"/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/>
      <c r="X807" s="3"/>
      <c r="Y807" s="3">
        <v>0</v>
      </c>
      <c r="Z807" s="3">
        <v>0</v>
      </c>
      <c r="AA807" s="3">
        <v>0</v>
      </c>
      <c r="AB807" s="3"/>
      <c r="AC807" s="36">
        <f t="shared" si="37"/>
        <v>0</v>
      </c>
      <c r="AD807" s="37">
        <f t="shared" si="38"/>
        <v>0</v>
      </c>
      <c r="AE807" s="144"/>
    </row>
    <row r="808" spans="1:31" x14ac:dyDescent="0.25">
      <c r="A808" s="38">
        <v>796</v>
      </c>
      <c r="B808" s="61"/>
      <c r="C808" s="61"/>
      <c r="D808" s="31">
        <v>800099092</v>
      </c>
      <c r="E808" s="31">
        <v>215252352</v>
      </c>
      <c r="F808" s="61" t="s">
        <v>971</v>
      </c>
      <c r="G808" s="33">
        <v>0</v>
      </c>
      <c r="H808" s="33">
        <v>0</v>
      </c>
      <c r="I808" s="3"/>
      <c r="J808" s="3"/>
      <c r="K808" s="3"/>
      <c r="L808" s="3"/>
      <c r="M808" s="3"/>
      <c r="N808" s="3"/>
      <c r="O808" s="3"/>
      <c r="P808" s="34">
        <f t="shared" si="36"/>
        <v>0</v>
      </c>
      <c r="Q808" s="35"/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/>
      <c r="X808" s="3"/>
      <c r="Y808" s="3">
        <v>0</v>
      </c>
      <c r="Z808" s="3">
        <v>0</v>
      </c>
      <c r="AA808" s="3">
        <v>0</v>
      </c>
      <c r="AB808" s="3"/>
      <c r="AC808" s="36">
        <f t="shared" si="37"/>
        <v>0</v>
      </c>
      <c r="AD808" s="37">
        <f t="shared" si="38"/>
        <v>0</v>
      </c>
      <c r="AE808" s="144"/>
    </row>
    <row r="809" spans="1:31" x14ac:dyDescent="0.25">
      <c r="A809" s="29">
        <v>797</v>
      </c>
      <c r="B809" s="61"/>
      <c r="C809" s="61"/>
      <c r="D809" s="31">
        <v>800019005</v>
      </c>
      <c r="E809" s="31">
        <v>215452354</v>
      </c>
      <c r="F809" s="61" t="s">
        <v>972</v>
      </c>
      <c r="G809" s="33">
        <v>0</v>
      </c>
      <c r="H809" s="33">
        <v>0</v>
      </c>
      <c r="I809" s="3"/>
      <c r="J809" s="3"/>
      <c r="K809" s="3"/>
      <c r="L809" s="3"/>
      <c r="M809" s="3"/>
      <c r="N809" s="3"/>
      <c r="O809" s="3"/>
      <c r="P809" s="34">
        <f t="shared" si="36"/>
        <v>0</v>
      </c>
      <c r="Q809" s="35"/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/>
      <c r="X809" s="3"/>
      <c r="Y809" s="3">
        <v>0</v>
      </c>
      <c r="Z809" s="3">
        <v>0</v>
      </c>
      <c r="AA809" s="3">
        <v>0</v>
      </c>
      <c r="AB809" s="3"/>
      <c r="AC809" s="36">
        <f t="shared" si="37"/>
        <v>0</v>
      </c>
      <c r="AD809" s="37">
        <f t="shared" si="38"/>
        <v>0</v>
      </c>
      <c r="AE809" s="144"/>
    </row>
    <row r="810" spans="1:31" x14ac:dyDescent="0.25">
      <c r="A810" s="38">
        <v>798</v>
      </c>
      <c r="B810" s="61"/>
      <c r="C810" s="61"/>
      <c r="D810" s="31">
        <v>800099098</v>
      </c>
      <c r="E810" s="31">
        <v>217852378</v>
      </c>
      <c r="F810" s="61" t="s">
        <v>973</v>
      </c>
      <c r="G810" s="33">
        <v>0</v>
      </c>
      <c r="H810" s="33">
        <v>0</v>
      </c>
      <c r="I810" s="3"/>
      <c r="J810" s="3"/>
      <c r="K810" s="3"/>
      <c r="L810" s="3"/>
      <c r="M810" s="3"/>
      <c r="N810" s="3"/>
      <c r="O810" s="3"/>
      <c r="P810" s="34">
        <f t="shared" si="36"/>
        <v>0</v>
      </c>
      <c r="Q810" s="35"/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/>
      <c r="X810" s="3"/>
      <c r="Y810" s="3">
        <v>0</v>
      </c>
      <c r="Z810" s="3">
        <v>0</v>
      </c>
      <c r="AA810" s="3">
        <v>0</v>
      </c>
      <c r="AB810" s="3"/>
      <c r="AC810" s="36">
        <f t="shared" si="37"/>
        <v>0</v>
      </c>
      <c r="AD810" s="37">
        <f t="shared" si="38"/>
        <v>0</v>
      </c>
      <c r="AE810" s="144"/>
    </row>
    <row r="811" spans="1:31" x14ac:dyDescent="0.25">
      <c r="A811" s="29">
        <v>799</v>
      </c>
      <c r="B811" s="61"/>
      <c r="C811" s="61"/>
      <c r="D811" s="31">
        <v>800099100</v>
      </c>
      <c r="E811" s="31">
        <v>218152381</v>
      </c>
      <c r="F811" s="61" t="s">
        <v>974</v>
      </c>
      <c r="G811" s="33">
        <v>0</v>
      </c>
      <c r="H811" s="33">
        <v>0</v>
      </c>
      <c r="I811" s="3"/>
      <c r="J811" s="3"/>
      <c r="K811" s="3"/>
      <c r="L811" s="3"/>
      <c r="M811" s="3"/>
      <c r="N811" s="3"/>
      <c r="O811" s="3"/>
      <c r="P811" s="34">
        <f t="shared" si="36"/>
        <v>0</v>
      </c>
      <c r="Q811" s="35"/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/>
      <c r="X811" s="3"/>
      <c r="Y811" s="3">
        <v>0</v>
      </c>
      <c r="Z811" s="3">
        <v>0</v>
      </c>
      <c r="AA811" s="3">
        <v>0</v>
      </c>
      <c r="AB811" s="3"/>
      <c r="AC811" s="36">
        <f t="shared" si="37"/>
        <v>0</v>
      </c>
      <c r="AD811" s="37">
        <f t="shared" si="38"/>
        <v>0</v>
      </c>
      <c r="AE811" s="144"/>
    </row>
    <row r="812" spans="1:31" x14ac:dyDescent="0.25">
      <c r="A812" s="38">
        <v>800</v>
      </c>
      <c r="B812" s="61"/>
      <c r="C812" s="61"/>
      <c r="D812" s="31">
        <v>800149894</v>
      </c>
      <c r="E812" s="31">
        <v>218552385</v>
      </c>
      <c r="F812" s="61" t="s">
        <v>975</v>
      </c>
      <c r="G812" s="33">
        <v>0</v>
      </c>
      <c r="H812" s="33">
        <v>0</v>
      </c>
      <c r="I812" s="3"/>
      <c r="J812" s="3"/>
      <c r="K812" s="3"/>
      <c r="L812" s="3"/>
      <c r="M812" s="3"/>
      <c r="N812" s="3"/>
      <c r="O812" s="3"/>
      <c r="P812" s="34">
        <f t="shared" si="36"/>
        <v>0</v>
      </c>
      <c r="Q812" s="35"/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/>
      <c r="X812" s="3"/>
      <c r="Y812" s="3">
        <v>0</v>
      </c>
      <c r="Z812" s="3">
        <v>0</v>
      </c>
      <c r="AA812" s="3">
        <v>0</v>
      </c>
      <c r="AB812" s="3"/>
      <c r="AC812" s="36">
        <f t="shared" si="37"/>
        <v>0</v>
      </c>
      <c r="AD812" s="37">
        <f t="shared" si="38"/>
        <v>0</v>
      </c>
      <c r="AE812" s="144"/>
    </row>
    <row r="813" spans="1:31" x14ac:dyDescent="0.25">
      <c r="A813" s="29">
        <v>801</v>
      </c>
      <c r="B813" s="61"/>
      <c r="C813" s="61"/>
      <c r="D813" s="31">
        <v>800222502</v>
      </c>
      <c r="E813" s="31">
        <v>219052390</v>
      </c>
      <c r="F813" s="61" t="s">
        <v>976</v>
      </c>
      <c r="G813" s="33">
        <v>0</v>
      </c>
      <c r="H813" s="33">
        <v>0</v>
      </c>
      <c r="I813" s="3"/>
      <c r="J813" s="3"/>
      <c r="K813" s="3"/>
      <c r="L813" s="3"/>
      <c r="M813" s="3"/>
      <c r="N813" s="3"/>
      <c r="O813" s="3"/>
      <c r="P813" s="34">
        <f t="shared" si="36"/>
        <v>0</v>
      </c>
      <c r="Q813" s="35"/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/>
      <c r="X813" s="3"/>
      <c r="Y813" s="3">
        <v>0</v>
      </c>
      <c r="Z813" s="3">
        <v>0</v>
      </c>
      <c r="AA813" s="3">
        <v>0</v>
      </c>
      <c r="AB813" s="3"/>
      <c r="AC813" s="36">
        <f t="shared" si="37"/>
        <v>0</v>
      </c>
      <c r="AD813" s="37">
        <f t="shared" si="38"/>
        <v>0</v>
      </c>
      <c r="AE813" s="144"/>
    </row>
    <row r="814" spans="1:31" x14ac:dyDescent="0.25">
      <c r="A814" s="38">
        <v>802</v>
      </c>
      <c r="B814" s="61"/>
      <c r="C814" s="61"/>
      <c r="D814" s="31">
        <v>800099102</v>
      </c>
      <c r="E814" s="31">
        <v>219952399</v>
      </c>
      <c r="F814" s="61" t="s">
        <v>367</v>
      </c>
      <c r="G814" s="33">
        <v>0</v>
      </c>
      <c r="H814" s="33">
        <v>0</v>
      </c>
      <c r="I814" s="3"/>
      <c r="J814" s="3"/>
      <c r="K814" s="3"/>
      <c r="L814" s="3"/>
      <c r="M814" s="3"/>
      <c r="N814" s="3"/>
      <c r="O814" s="3"/>
      <c r="P814" s="34">
        <f t="shared" si="36"/>
        <v>0</v>
      </c>
      <c r="Q814" s="35"/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/>
      <c r="X814" s="3"/>
      <c r="Y814" s="3">
        <v>0</v>
      </c>
      <c r="Z814" s="3">
        <v>0</v>
      </c>
      <c r="AA814" s="3">
        <v>0</v>
      </c>
      <c r="AB814" s="3"/>
      <c r="AC814" s="36">
        <f t="shared" si="37"/>
        <v>0</v>
      </c>
      <c r="AD814" s="37">
        <f t="shared" si="38"/>
        <v>0</v>
      </c>
      <c r="AE814" s="144"/>
    </row>
    <row r="815" spans="1:31" x14ac:dyDescent="0.25">
      <c r="A815" s="29">
        <v>803</v>
      </c>
      <c r="B815" s="61"/>
      <c r="C815" s="61"/>
      <c r="D815" s="31">
        <v>800019111</v>
      </c>
      <c r="E815" s="31">
        <v>210552405</v>
      </c>
      <c r="F815" s="61" t="s">
        <v>977</v>
      </c>
      <c r="G815" s="33">
        <v>0</v>
      </c>
      <c r="H815" s="33">
        <v>0</v>
      </c>
      <c r="I815" s="3"/>
      <c r="J815" s="3"/>
      <c r="K815" s="3"/>
      <c r="L815" s="3"/>
      <c r="M815" s="3"/>
      <c r="N815" s="3"/>
      <c r="O815" s="3"/>
      <c r="P815" s="34">
        <f t="shared" si="36"/>
        <v>0</v>
      </c>
      <c r="Q815" s="35"/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/>
      <c r="X815" s="3"/>
      <c r="Y815" s="3">
        <v>0</v>
      </c>
      <c r="Z815" s="3">
        <v>0</v>
      </c>
      <c r="AA815" s="3">
        <v>0</v>
      </c>
      <c r="AB815" s="3"/>
      <c r="AC815" s="36">
        <f t="shared" si="37"/>
        <v>0</v>
      </c>
      <c r="AD815" s="37">
        <f t="shared" si="38"/>
        <v>0</v>
      </c>
      <c r="AE815" s="144"/>
    </row>
    <row r="816" spans="1:31" x14ac:dyDescent="0.25">
      <c r="A816" s="38">
        <v>804</v>
      </c>
      <c r="B816" s="61"/>
      <c r="C816" s="61"/>
      <c r="D816" s="31">
        <v>800099105</v>
      </c>
      <c r="E816" s="31">
        <v>211152411</v>
      </c>
      <c r="F816" s="61" t="s">
        <v>978</v>
      </c>
      <c r="G816" s="33">
        <v>0</v>
      </c>
      <c r="H816" s="33">
        <v>0</v>
      </c>
      <c r="I816" s="3"/>
      <c r="J816" s="3"/>
      <c r="K816" s="3"/>
      <c r="L816" s="3"/>
      <c r="M816" s="3"/>
      <c r="N816" s="3"/>
      <c r="O816" s="3"/>
      <c r="P816" s="34">
        <f t="shared" si="36"/>
        <v>0</v>
      </c>
      <c r="Q816" s="35"/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/>
      <c r="X816" s="3"/>
      <c r="Y816" s="3">
        <v>0</v>
      </c>
      <c r="Z816" s="3">
        <v>0</v>
      </c>
      <c r="AA816" s="3">
        <v>0</v>
      </c>
      <c r="AB816" s="3"/>
      <c r="AC816" s="36">
        <f t="shared" si="37"/>
        <v>0</v>
      </c>
      <c r="AD816" s="37">
        <f t="shared" si="38"/>
        <v>0</v>
      </c>
      <c r="AE816" s="144"/>
    </row>
    <row r="817" spans="1:31" x14ac:dyDescent="0.25">
      <c r="A817" s="29">
        <v>805</v>
      </c>
      <c r="B817" s="61"/>
      <c r="C817" s="61"/>
      <c r="D817" s="31">
        <v>800019112</v>
      </c>
      <c r="E817" s="31">
        <v>211852418</v>
      </c>
      <c r="F817" s="61" t="s">
        <v>979</v>
      </c>
      <c r="G817" s="33">
        <v>0</v>
      </c>
      <c r="H817" s="33">
        <v>0</v>
      </c>
      <c r="I817" s="3"/>
      <c r="J817" s="3"/>
      <c r="K817" s="3"/>
      <c r="L817" s="3"/>
      <c r="M817" s="3"/>
      <c r="N817" s="3"/>
      <c r="O817" s="3"/>
      <c r="P817" s="34">
        <f t="shared" si="36"/>
        <v>0</v>
      </c>
      <c r="Q817" s="35"/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/>
      <c r="X817" s="3"/>
      <c r="Y817" s="3">
        <v>0</v>
      </c>
      <c r="Z817" s="3">
        <v>0</v>
      </c>
      <c r="AA817" s="3">
        <v>0</v>
      </c>
      <c r="AB817" s="3"/>
      <c r="AC817" s="36">
        <f t="shared" si="37"/>
        <v>0</v>
      </c>
      <c r="AD817" s="37">
        <f t="shared" si="38"/>
        <v>0</v>
      </c>
      <c r="AE817" s="144"/>
    </row>
    <row r="818" spans="1:31" x14ac:dyDescent="0.25">
      <c r="A818" s="38">
        <v>806</v>
      </c>
      <c r="B818" s="61"/>
      <c r="C818" s="61"/>
      <c r="D818" s="31">
        <v>800099106</v>
      </c>
      <c r="E818" s="31">
        <v>212752427</v>
      </c>
      <c r="F818" s="61" t="s">
        <v>980</v>
      </c>
      <c r="G818" s="33">
        <v>0</v>
      </c>
      <c r="H818" s="33">
        <v>0</v>
      </c>
      <c r="I818" s="3"/>
      <c r="J818" s="3"/>
      <c r="K818" s="3"/>
      <c r="L818" s="3"/>
      <c r="M818" s="3"/>
      <c r="N818" s="3"/>
      <c r="O818" s="3"/>
      <c r="P818" s="34">
        <f t="shared" si="36"/>
        <v>0</v>
      </c>
      <c r="Q818" s="35"/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/>
      <c r="X818" s="3"/>
      <c r="Y818" s="3">
        <v>0</v>
      </c>
      <c r="Z818" s="3">
        <v>0</v>
      </c>
      <c r="AA818" s="3">
        <v>0</v>
      </c>
      <c r="AB818" s="3"/>
      <c r="AC818" s="36">
        <f t="shared" si="37"/>
        <v>0</v>
      </c>
      <c r="AD818" s="37">
        <f t="shared" si="38"/>
        <v>0</v>
      </c>
      <c r="AE818" s="144"/>
    </row>
    <row r="819" spans="1:31" x14ac:dyDescent="0.25">
      <c r="A819" s="29">
        <v>807</v>
      </c>
      <c r="B819" s="61"/>
      <c r="C819" s="61"/>
      <c r="D819" s="31">
        <v>800099108</v>
      </c>
      <c r="E819" s="31">
        <v>213552435</v>
      </c>
      <c r="F819" s="61" t="s">
        <v>981</v>
      </c>
      <c r="G819" s="33">
        <v>0</v>
      </c>
      <c r="H819" s="33">
        <v>0</v>
      </c>
      <c r="I819" s="3"/>
      <c r="J819" s="3"/>
      <c r="K819" s="3"/>
      <c r="L819" s="3"/>
      <c r="M819" s="3"/>
      <c r="N819" s="3"/>
      <c r="O819" s="3"/>
      <c r="P819" s="34">
        <f t="shared" si="36"/>
        <v>0</v>
      </c>
      <c r="Q819" s="35"/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/>
      <c r="X819" s="3"/>
      <c r="Y819" s="3">
        <v>0</v>
      </c>
      <c r="Z819" s="3">
        <v>0</v>
      </c>
      <c r="AA819" s="3">
        <v>0</v>
      </c>
      <c r="AB819" s="3"/>
      <c r="AC819" s="36">
        <f t="shared" si="37"/>
        <v>0</v>
      </c>
      <c r="AD819" s="37">
        <f t="shared" si="38"/>
        <v>0</v>
      </c>
      <c r="AE819" s="144"/>
    </row>
    <row r="820" spans="1:31" x14ac:dyDescent="0.25">
      <c r="A820" s="38">
        <v>808</v>
      </c>
      <c r="B820" s="61"/>
      <c r="C820" s="61"/>
      <c r="D820" s="31">
        <v>800099111</v>
      </c>
      <c r="E820" s="31">
        <v>217352473</v>
      </c>
      <c r="F820" s="61" t="s">
        <v>982</v>
      </c>
      <c r="G820" s="33">
        <v>0</v>
      </c>
      <c r="H820" s="33">
        <v>0</v>
      </c>
      <c r="I820" s="3"/>
      <c r="J820" s="3"/>
      <c r="K820" s="3"/>
      <c r="L820" s="3"/>
      <c r="M820" s="3"/>
      <c r="N820" s="3"/>
      <c r="O820" s="3"/>
      <c r="P820" s="34">
        <f t="shared" si="36"/>
        <v>0</v>
      </c>
      <c r="Q820" s="35"/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/>
      <c r="X820" s="3"/>
      <c r="Y820" s="3">
        <v>0</v>
      </c>
      <c r="Z820" s="3">
        <v>0</v>
      </c>
      <c r="AA820" s="3">
        <v>0</v>
      </c>
      <c r="AB820" s="3"/>
      <c r="AC820" s="36">
        <f t="shared" si="37"/>
        <v>0</v>
      </c>
      <c r="AD820" s="37">
        <f t="shared" si="38"/>
        <v>0</v>
      </c>
      <c r="AE820" s="144"/>
    </row>
    <row r="821" spans="1:31" x14ac:dyDescent="0.25">
      <c r="A821" s="29">
        <v>809</v>
      </c>
      <c r="B821" s="61"/>
      <c r="C821" s="61"/>
      <c r="D821" s="31">
        <v>814003734</v>
      </c>
      <c r="E821" s="31">
        <v>218052480</v>
      </c>
      <c r="F821" s="61" t="s">
        <v>374</v>
      </c>
      <c r="G821" s="33">
        <v>0</v>
      </c>
      <c r="H821" s="33">
        <v>0</v>
      </c>
      <c r="I821" s="3"/>
      <c r="J821" s="3"/>
      <c r="K821" s="3"/>
      <c r="L821" s="3"/>
      <c r="M821" s="3"/>
      <c r="N821" s="3"/>
      <c r="O821" s="3"/>
      <c r="P821" s="34">
        <f t="shared" si="36"/>
        <v>0</v>
      </c>
      <c r="Q821" s="35"/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/>
      <c r="X821" s="3"/>
      <c r="Y821" s="3">
        <v>0</v>
      </c>
      <c r="Z821" s="3">
        <v>0</v>
      </c>
      <c r="AA821" s="3">
        <v>0</v>
      </c>
      <c r="AB821" s="3"/>
      <c r="AC821" s="36">
        <f t="shared" si="37"/>
        <v>0</v>
      </c>
      <c r="AD821" s="37">
        <f t="shared" si="38"/>
        <v>0</v>
      </c>
      <c r="AE821" s="144"/>
    </row>
    <row r="822" spans="1:31" x14ac:dyDescent="0.25">
      <c r="A822" s="38">
        <v>810</v>
      </c>
      <c r="B822" s="61"/>
      <c r="C822" s="61"/>
      <c r="D822" s="31">
        <v>800099113</v>
      </c>
      <c r="E822" s="31">
        <v>219052490</v>
      </c>
      <c r="F822" s="61" t="s">
        <v>983</v>
      </c>
      <c r="G822" s="33">
        <v>0</v>
      </c>
      <c r="H822" s="33">
        <v>0</v>
      </c>
      <c r="I822" s="3"/>
      <c r="J822" s="3"/>
      <c r="K822" s="3"/>
      <c r="L822" s="3"/>
      <c r="M822" s="3"/>
      <c r="N822" s="3"/>
      <c r="O822" s="3"/>
      <c r="P822" s="34">
        <f t="shared" si="36"/>
        <v>0</v>
      </c>
      <c r="Q822" s="35"/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/>
      <c r="X822" s="3"/>
      <c r="Y822" s="3">
        <v>0</v>
      </c>
      <c r="Z822" s="3">
        <v>0</v>
      </c>
      <c r="AA822" s="3">
        <v>0</v>
      </c>
      <c r="AB822" s="3"/>
      <c r="AC822" s="36">
        <f t="shared" si="37"/>
        <v>0</v>
      </c>
      <c r="AD822" s="37">
        <f t="shared" si="38"/>
        <v>0</v>
      </c>
      <c r="AE822" s="144"/>
    </row>
    <row r="823" spans="1:31" x14ac:dyDescent="0.25">
      <c r="A823" s="29">
        <v>811</v>
      </c>
      <c r="B823" s="61"/>
      <c r="C823" s="61"/>
      <c r="D823" s="31">
        <v>800099115</v>
      </c>
      <c r="E823" s="31">
        <v>210652506</v>
      </c>
      <c r="F823" s="61" t="s">
        <v>984</v>
      </c>
      <c r="G823" s="33">
        <v>0</v>
      </c>
      <c r="H823" s="33">
        <v>0</v>
      </c>
      <c r="I823" s="3"/>
      <c r="J823" s="3"/>
      <c r="K823" s="3"/>
      <c r="L823" s="3"/>
      <c r="M823" s="3"/>
      <c r="N823" s="3"/>
      <c r="O823" s="3"/>
      <c r="P823" s="34">
        <f t="shared" si="36"/>
        <v>0</v>
      </c>
      <c r="Q823" s="35"/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/>
      <c r="X823" s="3"/>
      <c r="Y823" s="3">
        <v>0</v>
      </c>
      <c r="Z823" s="3">
        <v>0</v>
      </c>
      <c r="AA823" s="3">
        <v>0</v>
      </c>
      <c r="AB823" s="3"/>
      <c r="AC823" s="36">
        <f t="shared" si="37"/>
        <v>0</v>
      </c>
      <c r="AD823" s="37">
        <f t="shared" si="38"/>
        <v>0</v>
      </c>
      <c r="AE823" s="144"/>
    </row>
    <row r="824" spans="1:31" x14ac:dyDescent="0.25">
      <c r="A824" s="38">
        <v>812</v>
      </c>
      <c r="B824" s="61"/>
      <c r="C824" s="61"/>
      <c r="D824" s="31">
        <v>800099085</v>
      </c>
      <c r="E824" s="31">
        <v>212052520</v>
      </c>
      <c r="F824" s="61" t="s">
        <v>985</v>
      </c>
      <c r="G824" s="33">
        <v>0</v>
      </c>
      <c r="H824" s="33">
        <v>0</v>
      </c>
      <c r="I824" s="3"/>
      <c r="J824" s="3"/>
      <c r="K824" s="3"/>
      <c r="L824" s="3"/>
      <c r="M824" s="3"/>
      <c r="N824" s="3"/>
      <c r="O824" s="3"/>
      <c r="P824" s="34">
        <f t="shared" si="36"/>
        <v>0</v>
      </c>
      <c r="Q824" s="35"/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/>
      <c r="X824" s="3"/>
      <c r="Y824" s="3">
        <v>0</v>
      </c>
      <c r="Z824" s="3">
        <v>0</v>
      </c>
      <c r="AA824" s="3">
        <v>0</v>
      </c>
      <c r="AB824" s="3"/>
      <c r="AC824" s="36">
        <f t="shared" si="37"/>
        <v>0</v>
      </c>
      <c r="AD824" s="37">
        <f t="shared" si="38"/>
        <v>0</v>
      </c>
      <c r="AE824" s="144"/>
    </row>
    <row r="825" spans="1:31" x14ac:dyDescent="0.25">
      <c r="A825" s="29">
        <v>813</v>
      </c>
      <c r="B825" s="61"/>
      <c r="C825" s="61"/>
      <c r="D825" s="31">
        <v>800020324</v>
      </c>
      <c r="E825" s="31">
        <v>214052540</v>
      </c>
      <c r="F825" s="61" t="s">
        <v>986</v>
      </c>
      <c r="G825" s="33">
        <v>0</v>
      </c>
      <c r="H825" s="33">
        <v>0</v>
      </c>
      <c r="I825" s="3"/>
      <c r="J825" s="3"/>
      <c r="K825" s="3"/>
      <c r="L825" s="3"/>
      <c r="M825" s="3"/>
      <c r="N825" s="3"/>
      <c r="O825" s="3"/>
      <c r="P825" s="34">
        <f t="shared" si="36"/>
        <v>0</v>
      </c>
      <c r="Q825" s="35"/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/>
      <c r="X825" s="3"/>
      <c r="Y825" s="3">
        <v>0</v>
      </c>
      <c r="Z825" s="3">
        <v>0</v>
      </c>
      <c r="AA825" s="3">
        <v>0</v>
      </c>
      <c r="AB825" s="3"/>
      <c r="AC825" s="36">
        <f t="shared" si="37"/>
        <v>0</v>
      </c>
      <c r="AD825" s="37">
        <f t="shared" si="38"/>
        <v>0</v>
      </c>
      <c r="AE825" s="144"/>
    </row>
    <row r="826" spans="1:31" x14ac:dyDescent="0.25">
      <c r="A826" s="38">
        <v>814</v>
      </c>
      <c r="B826" s="61"/>
      <c r="C826" s="61"/>
      <c r="D826" s="31">
        <v>800037232</v>
      </c>
      <c r="E826" s="31">
        <v>216052560</v>
      </c>
      <c r="F826" s="61" t="s">
        <v>987</v>
      </c>
      <c r="G826" s="33">
        <v>0</v>
      </c>
      <c r="H826" s="33">
        <v>0</v>
      </c>
      <c r="I826" s="3"/>
      <c r="J826" s="3"/>
      <c r="K826" s="3"/>
      <c r="L826" s="3"/>
      <c r="M826" s="3"/>
      <c r="N826" s="3"/>
      <c r="O826" s="3"/>
      <c r="P826" s="34">
        <f t="shared" si="36"/>
        <v>0</v>
      </c>
      <c r="Q826" s="35"/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/>
      <c r="X826" s="3"/>
      <c r="Y826" s="3">
        <v>0</v>
      </c>
      <c r="Z826" s="3">
        <v>0</v>
      </c>
      <c r="AA826" s="3">
        <v>0</v>
      </c>
      <c r="AB826" s="3"/>
      <c r="AC826" s="36">
        <f t="shared" si="37"/>
        <v>0</v>
      </c>
      <c r="AD826" s="37">
        <f t="shared" si="38"/>
        <v>0</v>
      </c>
      <c r="AE826" s="144"/>
    </row>
    <row r="827" spans="1:31" x14ac:dyDescent="0.25">
      <c r="A827" s="29">
        <v>815</v>
      </c>
      <c r="B827" s="61"/>
      <c r="C827" s="61"/>
      <c r="D827" s="31">
        <v>800222498</v>
      </c>
      <c r="E827" s="31">
        <v>216552565</v>
      </c>
      <c r="F827" s="61" t="s">
        <v>988</v>
      </c>
      <c r="G827" s="33">
        <v>0</v>
      </c>
      <c r="H827" s="33">
        <v>0</v>
      </c>
      <c r="I827" s="3"/>
      <c r="J827" s="3"/>
      <c r="K827" s="3"/>
      <c r="L827" s="3"/>
      <c r="M827" s="3"/>
      <c r="N827" s="3"/>
      <c r="O827" s="3"/>
      <c r="P827" s="34">
        <f t="shared" si="36"/>
        <v>0</v>
      </c>
      <c r="Q827" s="35"/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/>
      <c r="X827" s="3"/>
      <c r="Y827" s="3">
        <v>0</v>
      </c>
      <c r="Z827" s="3">
        <v>0</v>
      </c>
      <c r="AA827" s="3">
        <v>0</v>
      </c>
      <c r="AB827" s="3"/>
      <c r="AC827" s="36">
        <f t="shared" si="37"/>
        <v>0</v>
      </c>
      <c r="AD827" s="37">
        <f t="shared" si="38"/>
        <v>0</v>
      </c>
      <c r="AE827" s="144"/>
    </row>
    <row r="828" spans="1:31" x14ac:dyDescent="0.25">
      <c r="A828" s="38">
        <v>816</v>
      </c>
      <c r="B828" s="61"/>
      <c r="C828" s="61"/>
      <c r="D828" s="31">
        <v>800099118</v>
      </c>
      <c r="E828" s="31">
        <v>217352573</v>
      </c>
      <c r="F828" s="61" t="s">
        <v>989</v>
      </c>
      <c r="G828" s="33">
        <v>0</v>
      </c>
      <c r="H828" s="33">
        <v>0</v>
      </c>
      <c r="I828" s="3"/>
      <c r="J828" s="3"/>
      <c r="K828" s="3"/>
      <c r="L828" s="3"/>
      <c r="M828" s="3"/>
      <c r="N828" s="3"/>
      <c r="O828" s="3"/>
      <c r="P828" s="34">
        <f t="shared" si="36"/>
        <v>0</v>
      </c>
      <c r="Q828" s="35"/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/>
      <c r="X828" s="3"/>
      <c r="Y828" s="3">
        <v>0</v>
      </c>
      <c r="Z828" s="3">
        <v>0</v>
      </c>
      <c r="AA828" s="3">
        <v>0</v>
      </c>
      <c r="AB828" s="3"/>
      <c r="AC828" s="36">
        <f t="shared" si="37"/>
        <v>0</v>
      </c>
      <c r="AD828" s="37">
        <f t="shared" si="38"/>
        <v>0</v>
      </c>
      <c r="AE828" s="144"/>
    </row>
    <row r="829" spans="1:31" x14ac:dyDescent="0.25">
      <c r="A829" s="29">
        <v>817</v>
      </c>
      <c r="B829" s="61"/>
      <c r="C829" s="61"/>
      <c r="D829" s="31">
        <v>800099122</v>
      </c>
      <c r="E829" s="31">
        <v>218552585</v>
      </c>
      <c r="F829" s="61" t="s">
        <v>990</v>
      </c>
      <c r="G829" s="33">
        <v>0</v>
      </c>
      <c r="H829" s="33">
        <v>0</v>
      </c>
      <c r="I829" s="3"/>
      <c r="J829" s="3"/>
      <c r="K829" s="3"/>
      <c r="L829" s="3"/>
      <c r="M829" s="3"/>
      <c r="N829" s="3"/>
      <c r="O829" s="3"/>
      <c r="P829" s="34">
        <f t="shared" si="36"/>
        <v>0</v>
      </c>
      <c r="Q829" s="35"/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/>
      <c r="X829" s="3"/>
      <c r="Y829" s="3">
        <v>0</v>
      </c>
      <c r="Z829" s="3">
        <v>0</v>
      </c>
      <c r="AA829" s="3">
        <v>0</v>
      </c>
      <c r="AB829" s="3"/>
      <c r="AC829" s="36">
        <f t="shared" si="37"/>
        <v>0</v>
      </c>
      <c r="AD829" s="37">
        <f t="shared" si="38"/>
        <v>0</v>
      </c>
      <c r="AE829" s="144"/>
    </row>
    <row r="830" spans="1:31" x14ac:dyDescent="0.25">
      <c r="A830" s="38">
        <v>818</v>
      </c>
      <c r="B830" s="61"/>
      <c r="C830" s="61"/>
      <c r="D830" s="31">
        <v>800099127</v>
      </c>
      <c r="E830" s="31">
        <v>211252612</v>
      </c>
      <c r="F830" s="61" t="s">
        <v>794</v>
      </c>
      <c r="G830" s="33">
        <v>0</v>
      </c>
      <c r="H830" s="33">
        <v>0</v>
      </c>
      <c r="I830" s="3"/>
      <c r="J830" s="3"/>
      <c r="K830" s="3"/>
      <c r="L830" s="3"/>
      <c r="M830" s="3"/>
      <c r="N830" s="46"/>
      <c r="O830" s="46"/>
      <c r="P830" s="34">
        <f t="shared" si="36"/>
        <v>0</v>
      </c>
      <c r="Q830" s="35"/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/>
      <c r="X830" s="3"/>
      <c r="Y830" s="3">
        <v>0</v>
      </c>
      <c r="Z830" s="3">
        <v>0</v>
      </c>
      <c r="AA830" s="3">
        <v>0</v>
      </c>
      <c r="AB830" s="3"/>
      <c r="AC830" s="36">
        <f t="shared" si="37"/>
        <v>0</v>
      </c>
      <c r="AD830" s="37">
        <f t="shared" si="38"/>
        <v>0</v>
      </c>
      <c r="AE830" s="144"/>
    </row>
    <row r="831" spans="1:31" x14ac:dyDescent="0.25">
      <c r="A831" s="29">
        <v>819</v>
      </c>
      <c r="B831" s="61"/>
      <c r="C831" s="61"/>
      <c r="D831" s="31">
        <v>800099132</v>
      </c>
      <c r="E831" s="31">
        <v>212152621</v>
      </c>
      <c r="F831" s="61" t="s">
        <v>991</v>
      </c>
      <c r="G831" s="33">
        <v>0</v>
      </c>
      <c r="H831" s="33">
        <v>0</v>
      </c>
      <c r="I831" s="3"/>
      <c r="J831" s="3"/>
      <c r="K831" s="3"/>
      <c r="L831" s="3"/>
      <c r="M831" s="3"/>
      <c r="N831" s="3"/>
      <c r="O831" s="3"/>
      <c r="P831" s="34">
        <f t="shared" si="36"/>
        <v>0</v>
      </c>
      <c r="Q831" s="35"/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/>
      <c r="X831" s="3"/>
      <c r="Y831" s="3">
        <v>0</v>
      </c>
      <c r="Z831" s="3">
        <v>0</v>
      </c>
      <c r="AA831" s="3">
        <v>0</v>
      </c>
      <c r="AB831" s="3"/>
      <c r="AC831" s="36">
        <f t="shared" si="37"/>
        <v>0</v>
      </c>
      <c r="AD831" s="37">
        <f t="shared" si="38"/>
        <v>0</v>
      </c>
      <c r="AE831" s="144"/>
    </row>
    <row r="832" spans="1:31" x14ac:dyDescent="0.25">
      <c r="A832" s="38">
        <v>820</v>
      </c>
      <c r="B832" s="61"/>
      <c r="C832" s="61"/>
      <c r="D832" s="31">
        <v>800099136</v>
      </c>
      <c r="E832" s="31">
        <v>217852678</v>
      </c>
      <c r="F832" s="61" t="s">
        <v>992</v>
      </c>
      <c r="G832" s="33">
        <v>0</v>
      </c>
      <c r="H832" s="33">
        <v>0</v>
      </c>
      <c r="I832" s="3"/>
      <c r="J832" s="3"/>
      <c r="K832" s="3"/>
      <c r="L832" s="3"/>
      <c r="M832" s="3"/>
      <c r="N832" s="3"/>
      <c r="O832" s="3"/>
      <c r="P832" s="34">
        <f t="shared" si="36"/>
        <v>0</v>
      </c>
      <c r="Q832" s="35"/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/>
      <c r="X832" s="3"/>
      <c r="Y832" s="3">
        <v>0</v>
      </c>
      <c r="Z832" s="3">
        <v>0</v>
      </c>
      <c r="AA832" s="3">
        <v>0</v>
      </c>
      <c r="AB832" s="3"/>
      <c r="AC832" s="36">
        <f t="shared" si="37"/>
        <v>0</v>
      </c>
      <c r="AD832" s="37">
        <f t="shared" si="38"/>
        <v>0</v>
      </c>
      <c r="AE832" s="144"/>
    </row>
    <row r="833" spans="1:31" x14ac:dyDescent="0.25">
      <c r="A833" s="29">
        <v>821</v>
      </c>
      <c r="B833" s="61"/>
      <c r="C833" s="61"/>
      <c r="D833" s="31">
        <v>800099138</v>
      </c>
      <c r="E833" s="31">
        <v>218352683</v>
      </c>
      <c r="F833" s="61" t="s">
        <v>993</v>
      </c>
      <c r="G833" s="33">
        <v>0</v>
      </c>
      <c r="H833" s="33">
        <v>0</v>
      </c>
      <c r="I833" s="3"/>
      <c r="J833" s="3"/>
      <c r="K833" s="3"/>
      <c r="L833" s="3"/>
      <c r="M833" s="3"/>
      <c r="N833" s="3"/>
      <c r="O833" s="3"/>
      <c r="P833" s="34">
        <f t="shared" si="36"/>
        <v>0</v>
      </c>
      <c r="Q833" s="35"/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/>
      <c r="X833" s="3"/>
      <c r="Y833" s="3">
        <v>0</v>
      </c>
      <c r="Z833" s="3">
        <v>0</v>
      </c>
      <c r="AA833" s="3">
        <v>0</v>
      </c>
      <c r="AB833" s="3"/>
      <c r="AC833" s="36">
        <f t="shared" si="37"/>
        <v>0</v>
      </c>
      <c r="AD833" s="37">
        <f t="shared" si="38"/>
        <v>0</v>
      </c>
      <c r="AE833" s="144"/>
    </row>
    <row r="834" spans="1:31" x14ac:dyDescent="0.25">
      <c r="A834" s="38">
        <v>822</v>
      </c>
      <c r="B834" s="61"/>
      <c r="C834" s="61"/>
      <c r="D834" s="31">
        <v>800193031</v>
      </c>
      <c r="E834" s="31">
        <v>218552685</v>
      </c>
      <c r="F834" s="61" t="s">
        <v>796</v>
      </c>
      <c r="G834" s="33">
        <v>0</v>
      </c>
      <c r="H834" s="33">
        <v>0</v>
      </c>
      <c r="I834" s="3"/>
      <c r="J834" s="3"/>
      <c r="K834" s="3"/>
      <c r="L834" s="3"/>
      <c r="M834" s="3"/>
      <c r="N834" s="3"/>
      <c r="O834" s="3"/>
      <c r="P834" s="34">
        <f t="shared" si="36"/>
        <v>0</v>
      </c>
      <c r="Q834" s="35"/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/>
      <c r="X834" s="3"/>
      <c r="Y834" s="3">
        <v>0</v>
      </c>
      <c r="Z834" s="3">
        <v>0</v>
      </c>
      <c r="AA834" s="3">
        <v>0</v>
      </c>
      <c r="AB834" s="3"/>
      <c r="AC834" s="36">
        <f t="shared" si="37"/>
        <v>0</v>
      </c>
      <c r="AD834" s="37">
        <f t="shared" si="38"/>
        <v>0</v>
      </c>
      <c r="AE834" s="144"/>
    </row>
    <row r="835" spans="1:31" x14ac:dyDescent="0.25">
      <c r="A835" s="29">
        <v>823</v>
      </c>
      <c r="B835" s="61"/>
      <c r="C835" s="61"/>
      <c r="D835" s="31">
        <v>800099142</v>
      </c>
      <c r="E835" s="31">
        <v>218752687</v>
      </c>
      <c r="F835" s="61" t="s">
        <v>994</v>
      </c>
      <c r="G835" s="33">
        <v>0</v>
      </c>
      <c r="H835" s="33">
        <v>0</v>
      </c>
      <c r="I835" s="3"/>
      <c r="J835" s="3"/>
      <c r="K835" s="3"/>
      <c r="L835" s="3"/>
      <c r="M835" s="3"/>
      <c r="N835" s="3"/>
      <c r="O835" s="3"/>
      <c r="P835" s="34">
        <f t="shared" si="36"/>
        <v>0</v>
      </c>
      <c r="Q835" s="35"/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/>
      <c r="X835" s="3"/>
      <c r="Y835" s="3">
        <v>0</v>
      </c>
      <c r="Z835" s="3">
        <v>0</v>
      </c>
      <c r="AA835" s="3">
        <v>0</v>
      </c>
      <c r="AB835" s="3"/>
      <c r="AC835" s="36">
        <f t="shared" si="37"/>
        <v>0</v>
      </c>
      <c r="AD835" s="37">
        <f t="shared" si="38"/>
        <v>0</v>
      </c>
      <c r="AE835" s="144"/>
    </row>
    <row r="836" spans="1:31" x14ac:dyDescent="0.25">
      <c r="A836" s="38">
        <v>824</v>
      </c>
      <c r="B836" s="61"/>
      <c r="C836" s="61"/>
      <c r="D836" s="31">
        <v>800099143</v>
      </c>
      <c r="E836" s="31">
        <v>219352693</v>
      </c>
      <c r="F836" s="61" t="s">
        <v>475</v>
      </c>
      <c r="G836" s="33">
        <v>0</v>
      </c>
      <c r="H836" s="33">
        <v>0</v>
      </c>
      <c r="I836" s="3"/>
      <c r="J836" s="3"/>
      <c r="K836" s="3"/>
      <c r="L836" s="3"/>
      <c r="M836" s="3"/>
      <c r="N836" s="3"/>
      <c r="O836" s="3"/>
      <c r="P836" s="34">
        <f t="shared" si="36"/>
        <v>0</v>
      </c>
      <c r="Q836" s="35"/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/>
      <c r="X836" s="3"/>
      <c r="Y836" s="3">
        <v>0</v>
      </c>
      <c r="Z836" s="3">
        <v>0</v>
      </c>
      <c r="AA836" s="3">
        <v>0</v>
      </c>
      <c r="AB836" s="3"/>
      <c r="AC836" s="36">
        <f t="shared" si="37"/>
        <v>0</v>
      </c>
      <c r="AD836" s="37">
        <f t="shared" si="38"/>
        <v>0</v>
      </c>
      <c r="AE836" s="144"/>
    </row>
    <row r="837" spans="1:31" x14ac:dyDescent="0.25">
      <c r="A837" s="29">
        <v>825</v>
      </c>
      <c r="B837" s="61"/>
      <c r="C837" s="61"/>
      <c r="D837" s="31">
        <v>800148720</v>
      </c>
      <c r="E837" s="31">
        <v>219452694</v>
      </c>
      <c r="F837" s="61" t="s">
        <v>995</v>
      </c>
      <c r="G837" s="33">
        <v>0</v>
      </c>
      <c r="H837" s="33">
        <v>0</v>
      </c>
      <c r="I837" s="3"/>
      <c r="J837" s="3"/>
      <c r="K837" s="3"/>
      <c r="L837" s="3"/>
      <c r="M837" s="3"/>
      <c r="N837" s="3"/>
      <c r="O837" s="3"/>
      <c r="P837" s="34">
        <f t="shared" si="36"/>
        <v>0</v>
      </c>
      <c r="Q837" s="35"/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/>
      <c r="X837" s="3"/>
      <c r="Y837" s="3">
        <v>0</v>
      </c>
      <c r="Z837" s="3">
        <v>0</v>
      </c>
      <c r="AA837" s="3">
        <v>0</v>
      </c>
      <c r="AB837" s="3"/>
      <c r="AC837" s="36">
        <f t="shared" si="37"/>
        <v>0</v>
      </c>
      <c r="AD837" s="37">
        <f t="shared" si="38"/>
        <v>0</v>
      </c>
      <c r="AE837" s="144"/>
    </row>
    <row r="838" spans="1:31" x14ac:dyDescent="0.25">
      <c r="A838" s="38">
        <v>826</v>
      </c>
      <c r="B838" s="61"/>
      <c r="C838" s="61"/>
      <c r="D838" s="31">
        <v>800099147</v>
      </c>
      <c r="E838" s="31">
        <v>219652696</v>
      </c>
      <c r="F838" s="61" t="s">
        <v>400</v>
      </c>
      <c r="G838" s="33">
        <v>0</v>
      </c>
      <c r="H838" s="33">
        <v>0</v>
      </c>
      <c r="I838" s="3"/>
      <c r="J838" s="3"/>
      <c r="K838" s="3"/>
      <c r="L838" s="3"/>
      <c r="M838" s="3"/>
      <c r="N838" s="3"/>
      <c r="O838" s="3"/>
      <c r="P838" s="34">
        <f t="shared" si="36"/>
        <v>0</v>
      </c>
      <c r="Q838" s="35"/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/>
      <c r="X838" s="3"/>
      <c r="Y838" s="3">
        <v>0</v>
      </c>
      <c r="Z838" s="3">
        <v>0</v>
      </c>
      <c r="AA838" s="3">
        <v>0</v>
      </c>
      <c r="AB838" s="3"/>
      <c r="AC838" s="36">
        <f t="shared" si="37"/>
        <v>0</v>
      </c>
      <c r="AD838" s="37">
        <f t="shared" si="38"/>
        <v>0</v>
      </c>
      <c r="AE838" s="144"/>
    </row>
    <row r="839" spans="1:31" x14ac:dyDescent="0.25">
      <c r="A839" s="29">
        <v>827</v>
      </c>
      <c r="B839" s="61"/>
      <c r="C839" s="61"/>
      <c r="D839" s="31">
        <v>800019685</v>
      </c>
      <c r="E839" s="31">
        <v>219952699</v>
      </c>
      <c r="F839" s="61" t="s">
        <v>996</v>
      </c>
      <c r="G839" s="33">
        <v>0</v>
      </c>
      <c r="H839" s="33">
        <v>0</v>
      </c>
      <c r="I839" s="3"/>
      <c r="J839" s="3"/>
      <c r="K839" s="3"/>
      <c r="L839" s="3"/>
      <c r="M839" s="3"/>
      <c r="N839" s="3"/>
      <c r="O839" s="3"/>
      <c r="P839" s="34">
        <f t="shared" si="36"/>
        <v>0</v>
      </c>
      <c r="Q839" s="35"/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/>
      <c r="X839" s="3"/>
      <c r="Y839" s="3">
        <v>0</v>
      </c>
      <c r="Z839" s="3">
        <v>0</v>
      </c>
      <c r="AA839" s="3">
        <v>0</v>
      </c>
      <c r="AB839" s="3"/>
      <c r="AC839" s="36">
        <f t="shared" si="37"/>
        <v>0</v>
      </c>
      <c r="AD839" s="37">
        <f t="shared" si="38"/>
        <v>0</v>
      </c>
      <c r="AE839" s="144"/>
    </row>
    <row r="840" spans="1:31" x14ac:dyDescent="0.25">
      <c r="A840" s="38">
        <v>828</v>
      </c>
      <c r="B840" s="61"/>
      <c r="C840" s="61"/>
      <c r="D840" s="31">
        <v>800099149</v>
      </c>
      <c r="E840" s="31">
        <v>212052720</v>
      </c>
      <c r="F840" s="61" t="s">
        <v>997</v>
      </c>
      <c r="G840" s="33">
        <v>0</v>
      </c>
      <c r="H840" s="33">
        <v>0</v>
      </c>
      <c r="I840" s="3"/>
      <c r="J840" s="3"/>
      <c r="K840" s="3"/>
      <c r="L840" s="3"/>
      <c r="M840" s="3"/>
      <c r="N840" s="3"/>
      <c r="O840" s="3"/>
      <c r="P840" s="34">
        <f t="shared" si="36"/>
        <v>0</v>
      </c>
      <c r="Q840" s="35"/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/>
      <c r="X840" s="3"/>
      <c r="Y840" s="3">
        <v>0</v>
      </c>
      <c r="Z840" s="3">
        <v>0</v>
      </c>
      <c r="AA840" s="3">
        <v>0</v>
      </c>
      <c r="AB840" s="3"/>
      <c r="AC840" s="36">
        <f t="shared" si="37"/>
        <v>0</v>
      </c>
      <c r="AD840" s="37">
        <f t="shared" si="38"/>
        <v>0</v>
      </c>
      <c r="AE840" s="144"/>
    </row>
    <row r="841" spans="1:31" x14ac:dyDescent="0.25">
      <c r="A841" s="29">
        <v>829</v>
      </c>
      <c r="B841" s="61"/>
      <c r="C841" s="61"/>
      <c r="D841" s="31">
        <v>800024977</v>
      </c>
      <c r="E841" s="31">
        <v>218652786</v>
      </c>
      <c r="F841" s="61" t="s">
        <v>998</v>
      </c>
      <c r="G841" s="33">
        <v>0</v>
      </c>
      <c r="H841" s="33">
        <v>0</v>
      </c>
      <c r="I841" s="3"/>
      <c r="J841" s="3"/>
      <c r="K841" s="3"/>
      <c r="L841" s="3"/>
      <c r="M841" s="3"/>
      <c r="N841" s="3"/>
      <c r="O841" s="3"/>
      <c r="P841" s="34">
        <f t="shared" si="36"/>
        <v>0</v>
      </c>
      <c r="Q841" s="35"/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/>
      <c r="X841" s="3"/>
      <c r="Y841" s="3">
        <v>0</v>
      </c>
      <c r="Z841" s="3">
        <v>0</v>
      </c>
      <c r="AA841" s="3">
        <v>0</v>
      </c>
      <c r="AB841" s="3"/>
      <c r="AC841" s="36">
        <f t="shared" si="37"/>
        <v>0</v>
      </c>
      <c r="AD841" s="37">
        <f t="shared" si="38"/>
        <v>0</v>
      </c>
      <c r="AE841" s="144"/>
    </row>
    <row r="842" spans="1:31" x14ac:dyDescent="0.25">
      <c r="A842" s="38">
        <v>830</v>
      </c>
      <c r="B842" s="61"/>
      <c r="C842" s="61"/>
      <c r="D842" s="31">
        <v>800099151</v>
      </c>
      <c r="E842" s="31">
        <v>218852788</v>
      </c>
      <c r="F842" s="61" t="s">
        <v>999</v>
      </c>
      <c r="G842" s="33">
        <v>0</v>
      </c>
      <c r="H842" s="33">
        <v>0</v>
      </c>
      <c r="I842" s="3"/>
      <c r="J842" s="3"/>
      <c r="K842" s="3"/>
      <c r="L842" s="3"/>
      <c r="M842" s="3"/>
      <c r="N842" s="3"/>
      <c r="O842" s="3"/>
      <c r="P842" s="34">
        <f t="shared" si="36"/>
        <v>0</v>
      </c>
      <c r="Q842" s="35"/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/>
      <c r="X842" s="3"/>
      <c r="Y842" s="3">
        <v>0</v>
      </c>
      <c r="Z842" s="3">
        <v>0</v>
      </c>
      <c r="AA842" s="3">
        <v>0</v>
      </c>
      <c r="AB842" s="3"/>
      <c r="AC842" s="36">
        <f t="shared" si="37"/>
        <v>0</v>
      </c>
      <c r="AD842" s="37">
        <f t="shared" si="38"/>
        <v>0</v>
      </c>
      <c r="AE842" s="144"/>
    </row>
    <row r="843" spans="1:31" x14ac:dyDescent="0.25">
      <c r="A843" s="29">
        <v>831</v>
      </c>
      <c r="B843" s="61"/>
      <c r="C843" s="61"/>
      <c r="D843" s="31">
        <v>800099152</v>
      </c>
      <c r="E843" s="31">
        <v>213852838</v>
      </c>
      <c r="F843" s="61" t="s">
        <v>1000</v>
      </c>
      <c r="G843" s="33">
        <v>0</v>
      </c>
      <c r="H843" s="33">
        <v>0</v>
      </c>
      <c r="I843" s="3"/>
      <c r="J843" s="3"/>
      <c r="K843" s="3"/>
      <c r="L843" s="3"/>
      <c r="M843" s="3"/>
      <c r="N843" s="3"/>
      <c r="O843" s="3"/>
      <c r="P843" s="34">
        <f t="shared" si="36"/>
        <v>0</v>
      </c>
      <c r="Q843" s="35"/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/>
      <c r="X843" s="3"/>
      <c r="Y843" s="3">
        <v>0</v>
      </c>
      <c r="Z843" s="3">
        <v>0</v>
      </c>
      <c r="AA843" s="3">
        <v>0</v>
      </c>
      <c r="AB843" s="3"/>
      <c r="AC843" s="36">
        <f t="shared" si="37"/>
        <v>0</v>
      </c>
      <c r="AD843" s="37">
        <f t="shared" si="38"/>
        <v>0</v>
      </c>
      <c r="AE843" s="144"/>
    </row>
    <row r="844" spans="1:31" x14ac:dyDescent="0.25">
      <c r="A844" s="38">
        <v>832</v>
      </c>
      <c r="B844" s="61"/>
      <c r="C844" s="61"/>
      <c r="D844" s="31">
        <v>800099153</v>
      </c>
      <c r="E844" s="31">
        <v>218552885</v>
      </c>
      <c r="F844" s="61" t="s">
        <v>1001</v>
      </c>
      <c r="G844" s="33">
        <v>0</v>
      </c>
      <c r="H844" s="33">
        <v>0</v>
      </c>
      <c r="I844" s="3"/>
      <c r="J844" s="3"/>
      <c r="K844" s="3"/>
      <c r="L844" s="3"/>
      <c r="M844" s="3"/>
      <c r="N844" s="3"/>
      <c r="O844" s="3"/>
      <c r="P844" s="34">
        <f t="shared" si="36"/>
        <v>0</v>
      </c>
      <c r="Q844" s="35"/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/>
      <c r="X844" s="3"/>
      <c r="Y844" s="3">
        <v>0</v>
      </c>
      <c r="Z844" s="3">
        <v>0</v>
      </c>
      <c r="AA844" s="3">
        <v>0</v>
      </c>
      <c r="AB844" s="3"/>
      <c r="AC844" s="36">
        <f t="shared" si="37"/>
        <v>0</v>
      </c>
      <c r="AD844" s="37">
        <f t="shared" si="38"/>
        <v>0</v>
      </c>
      <c r="AE844" s="144"/>
    </row>
    <row r="845" spans="1:31" x14ac:dyDescent="0.25">
      <c r="A845" s="29">
        <v>833</v>
      </c>
      <c r="B845" s="61"/>
      <c r="C845" s="61"/>
      <c r="D845" s="31">
        <v>890504612</v>
      </c>
      <c r="E845" s="31">
        <v>210354003</v>
      </c>
      <c r="F845" s="61" t="s">
        <v>1002</v>
      </c>
      <c r="G845" s="33">
        <v>0</v>
      </c>
      <c r="H845" s="33">
        <v>0</v>
      </c>
      <c r="I845" s="3"/>
      <c r="J845" s="3"/>
      <c r="K845" s="3"/>
      <c r="L845" s="3"/>
      <c r="M845" s="3"/>
      <c r="N845" s="3"/>
      <c r="O845" s="3"/>
      <c r="P845" s="34">
        <f t="shared" si="36"/>
        <v>0</v>
      </c>
      <c r="Q845" s="35"/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/>
      <c r="X845" s="3"/>
      <c r="Y845" s="3">
        <v>0</v>
      </c>
      <c r="Z845" s="3">
        <v>0</v>
      </c>
      <c r="AA845" s="3">
        <v>0</v>
      </c>
      <c r="AB845" s="3"/>
      <c r="AC845" s="36">
        <f t="shared" si="37"/>
        <v>0</v>
      </c>
      <c r="AD845" s="37">
        <f t="shared" si="38"/>
        <v>0</v>
      </c>
      <c r="AE845" s="144"/>
    </row>
    <row r="846" spans="1:31" x14ac:dyDescent="0.25">
      <c r="A846" s="38">
        <v>834</v>
      </c>
      <c r="B846" s="61"/>
      <c r="C846" s="61"/>
      <c r="D846" s="31">
        <v>890501436</v>
      </c>
      <c r="E846" s="31">
        <v>215154051</v>
      </c>
      <c r="F846" s="61" t="s">
        <v>1003</v>
      </c>
      <c r="G846" s="33">
        <v>0</v>
      </c>
      <c r="H846" s="33">
        <v>0</v>
      </c>
      <c r="I846" s="3"/>
      <c r="J846" s="3"/>
      <c r="K846" s="3"/>
      <c r="L846" s="3"/>
      <c r="M846" s="3"/>
      <c r="N846" s="3"/>
      <c r="O846" s="3"/>
      <c r="P846" s="34">
        <f t="shared" ref="P846:P909" si="39">SUM(G846:N846)</f>
        <v>0</v>
      </c>
      <c r="Q846" s="35"/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/>
      <c r="X846" s="3"/>
      <c r="Y846" s="3">
        <v>0</v>
      </c>
      <c r="Z846" s="3">
        <v>0</v>
      </c>
      <c r="AA846" s="3">
        <v>0</v>
      </c>
      <c r="AB846" s="3"/>
      <c r="AC846" s="36">
        <f t="shared" ref="AC846:AC909" si="40">SUM(R846:AA846)</f>
        <v>0</v>
      </c>
      <c r="AD846" s="37">
        <f t="shared" si="38"/>
        <v>0</v>
      </c>
      <c r="AE846" s="144"/>
    </row>
    <row r="847" spans="1:31" x14ac:dyDescent="0.25">
      <c r="A847" s="29">
        <v>835</v>
      </c>
      <c r="B847" s="61"/>
      <c r="C847" s="61"/>
      <c r="D847" s="31">
        <v>890505662</v>
      </c>
      <c r="E847" s="31">
        <v>219954099</v>
      </c>
      <c r="F847" s="61" t="s">
        <v>1004</v>
      </c>
      <c r="G847" s="33">
        <v>0</v>
      </c>
      <c r="H847" s="33">
        <v>0</v>
      </c>
      <c r="I847" s="3"/>
      <c r="J847" s="3"/>
      <c r="K847" s="3"/>
      <c r="L847" s="3"/>
      <c r="M847" s="3"/>
      <c r="N847" s="3"/>
      <c r="O847" s="3"/>
      <c r="P847" s="34">
        <f t="shared" si="39"/>
        <v>0</v>
      </c>
      <c r="Q847" s="35"/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/>
      <c r="X847" s="3"/>
      <c r="Y847" s="3">
        <v>0</v>
      </c>
      <c r="Z847" s="3">
        <v>0</v>
      </c>
      <c r="AA847" s="3">
        <v>0</v>
      </c>
      <c r="AB847" s="3"/>
      <c r="AC847" s="36">
        <f t="shared" si="40"/>
        <v>0</v>
      </c>
      <c r="AD847" s="37">
        <f t="shared" ref="AD847:AD910" si="41">+P847-Q847+AB847-AC847</f>
        <v>0</v>
      </c>
      <c r="AE847" s="144"/>
    </row>
    <row r="848" spans="1:31" x14ac:dyDescent="0.25">
      <c r="A848" s="38">
        <v>836</v>
      </c>
      <c r="B848" s="61"/>
      <c r="C848" s="61"/>
      <c r="D848" s="31">
        <v>890503483</v>
      </c>
      <c r="E848" s="31">
        <v>210954109</v>
      </c>
      <c r="F848" s="61" t="s">
        <v>1005</v>
      </c>
      <c r="G848" s="33">
        <v>0</v>
      </c>
      <c r="H848" s="33">
        <v>0</v>
      </c>
      <c r="I848" s="3"/>
      <c r="J848" s="3"/>
      <c r="K848" s="3"/>
      <c r="L848" s="3"/>
      <c r="M848" s="3"/>
      <c r="N848" s="3"/>
      <c r="O848" s="3"/>
      <c r="P848" s="34">
        <f t="shared" si="39"/>
        <v>0</v>
      </c>
      <c r="Q848" s="35"/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/>
      <c r="X848" s="3"/>
      <c r="Y848" s="3">
        <v>0</v>
      </c>
      <c r="Z848" s="3">
        <v>0</v>
      </c>
      <c r="AA848" s="3">
        <v>0</v>
      </c>
      <c r="AB848" s="3"/>
      <c r="AC848" s="36">
        <f t="shared" si="40"/>
        <v>0</v>
      </c>
      <c r="AD848" s="37">
        <f t="shared" si="41"/>
        <v>0</v>
      </c>
      <c r="AE848" s="144"/>
    </row>
    <row r="849" spans="1:31" x14ac:dyDescent="0.25">
      <c r="A849" s="29">
        <v>837</v>
      </c>
      <c r="B849" s="61"/>
      <c r="C849" s="61"/>
      <c r="D849" s="31">
        <v>800099234</v>
      </c>
      <c r="E849" s="31">
        <v>212554125</v>
      </c>
      <c r="F849" s="61" t="s">
        <v>1006</v>
      </c>
      <c r="G849" s="33">
        <v>0</v>
      </c>
      <c r="H849" s="33">
        <v>0</v>
      </c>
      <c r="I849" s="3"/>
      <c r="J849" s="3"/>
      <c r="K849" s="3"/>
      <c r="L849" s="3"/>
      <c r="M849" s="3"/>
      <c r="N849" s="3"/>
      <c r="O849" s="3"/>
      <c r="P849" s="34">
        <f t="shared" si="39"/>
        <v>0</v>
      </c>
      <c r="Q849" s="35"/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/>
      <c r="X849" s="3"/>
      <c r="Y849" s="3">
        <v>0</v>
      </c>
      <c r="Z849" s="3">
        <v>0</v>
      </c>
      <c r="AA849" s="3">
        <v>0</v>
      </c>
      <c r="AB849" s="3"/>
      <c r="AC849" s="36">
        <f t="shared" si="40"/>
        <v>0</v>
      </c>
      <c r="AD849" s="37">
        <f t="shared" si="41"/>
        <v>0</v>
      </c>
      <c r="AE849" s="144"/>
    </row>
    <row r="850" spans="1:31" x14ac:dyDescent="0.25">
      <c r="A850" s="38">
        <v>838</v>
      </c>
      <c r="B850" s="61"/>
      <c r="C850" s="61"/>
      <c r="D850" s="31">
        <v>890501776</v>
      </c>
      <c r="E850" s="31">
        <v>212854128</v>
      </c>
      <c r="F850" s="61" t="s">
        <v>1007</v>
      </c>
      <c r="G850" s="33">
        <v>0</v>
      </c>
      <c r="H850" s="33">
        <v>0</v>
      </c>
      <c r="I850" s="3"/>
      <c r="J850" s="3"/>
      <c r="K850" s="3"/>
      <c r="L850" s="3"/>
      <c r="M850" s="3"/>
      <c r="N850" s="3"/>
      <c r="O850" s="3"/>
      <c r="P850" s="34">
        <f t="shared" si="39"/>
        <v>0</v>
      </c>
      <c r="Q850" s="35"/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/>
      <c r="X850" s="3"/>
      <c r="Y850" s="3">
        <v>0</v>
      </c>
      <c r="Z850" s="3">
        <v>0</v>
      </c>
      <c r="AA850" s="3">
        <v>0</v>
      </c>
      <c r="AB850" s="3"/>
      <c r="AC850" s="36">
        <f t="shared" si="40"/>
        <v>0</v>
      </c>
      <c r="AD850" s="37">
        <f t="shared" si="41"/>
        <v>0</v>
      </c>
      <c r="AE850" s="144"/>
    </row>
    <row r="851" spans="1:31" x14ac:dyDescent="0.25">
      <c r="A851" s="29">
        <v>839</v>
      </c>
      <c r="B851" s="61"/>
      <c r="C851" s="61"/>
      <c r="D851" s="31">
        <v>890503106</v>
      </c>
      <c r="E851" s="31">
        <v>217254172</v>
      </c>
      <c r="F851" s="61" t="s">
        <v>1008</v>
      </c>
      <c r="G851" s="33">
        <v>0</v>
      </c>
      <c r="H851" s="33">
        <v>0</v>
      </c>
      <c r="I851" s="3"/>
      <c r="J851" s="3"/>
      <c r="K851" s="3"/>
      <c r="L851" s="3"/>
      <c r="M851" s="3"/>
      <c r="N851" s="3"/>
      <c r="O851" s="3"/>
      <c r="P851" s="34">
        <f t="shared" si="39"/>
        <v>0</v>
      </c>
      <c r="Q851" s="35"/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/>
      <c r="X851" s="3"/>
      <c r="Y851" s="3">
        <v>0</v>
      </c>
      <c r="Z851" s="3">
        <v>0</v>
      </c>
      <c r="AA851" s="3">
        <v>0</v>
      </c>
      <c r="AB851" s="3"/>
      <c r="AC851" s="36">
        <f t="shared" si="40"/>
        <v>0</v>
      </c>
      <c r="AD851" s="37">
        <f t="shared" si="41"/>
        <v>0</v>
      </c>
      <c r="AE851" s="144"/>
    </row>
    <row r="852" spans="1:31" x14ac:dyDescent="0.25">
      <c r="A852" s="38">
        <v>840</v>
      </c>
      <c r="B852" s="61"/>
      <c r="C852" s="61"/>
      <c r="D852" s="31">
        <v>890501422</v>
      </c>
      <c r="E852" s="31">
        <v>217454174</v>
      </c>
      <c r="F852" s="61" t="s">
        <v>1009</v>
      </c>
      <c r="G852" s="33">
        <v>0</v>
      </c>
      <c r="H852" s="33">
        <v>0</v>
      </c>
      <c r="I852" s="3"/>
      <c r="J852" s="3"/>
      <c r="K852" s="3"/>
      <c r="L852" s="3"/>
      <c r="M852" s="3"/>
      <c r="N852" s="3"/>
      <c r="O852" s="3"/>
      <c r="P852" s="34">
        <f t="shared" si="39"/>
        <v>0</v>
      </c>
      <c r="Q852" s="35"/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/>
      <c r="X852" s="3"/>
      <c r="Y852" s="3">
        <v>0</v>
      </c>
      <c r="Z852" s="3">
        <v>0</v>
      </c>
      <c r="AA852" s="3">
        <v>0</v>
      </c>
      <c r="AB852" s="3"/>
      <c r="AC852" s="36">
        <f t="shared" si="40"/>
        <v>0</v>
      </c>
      <c r="AD852" s="37">
        <f t="shared" si="41"/>
        <v>0</v>
      </c>
      <c r="AE852" s="144"/>
    </row>
    <row r="853" spans="1:31" x14ac:dyDescent="0.25">
      <c r="A853" s="29">
        <v>841</v>
      </c>
      <c r="B853" s="61"/>
      <c r="C853" s="61"/>
      <c r="D853" s="31">
        <v>800099236</v>
      </c>
      <c r="E853" s="31">
        <v>210654206</v>
      </c>
      <c r="F853" s="61" t="s">
        <v>1010</v>
      </c>
      <c r="G853" s="33">
        <v>0</v>
      </c>
      <c r="H853" s="33">
        <v>0</v>
      </c>
      <c r="I853" s="3"/>
      <c r="J853" s="3"/>
      <c r="K853" s="3"/>
      <c r="L853" s="3"/>
      <c r="M853" s="3"/>
      <c r="N853" s="3"/>
      <c r="O853" s="3"/>
      <c r="P853" s="34">
        <f t="shared" si="39"/>
        <v>0</v>
      </c>
      <c r="Q853" s="35"/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/>
      <c r="X853" s="3"/>
      <c r="Y853" s="3">
        <v>0</v>
      </c>
      <c r="Z853" s="3">
        <v>0</v>
      </c>
      <c r="AA853" s="3">
        <v>0</v>
      </c>
      <c r="AB853" s="3"/>
      <c r="AC853" s="36">
        <f t="shared" si="40"/>
        <v>0</v>
      </c>
      <c r="AD853" s="37">
        <f t="shared" si="41"/>
        <v>0</v>
      </c>
      <c r="AE853" s="144"/>
    </row>
    <row r="854" spans="1:31" x14ac:dyDescent="0.25">
      <c r="A854" s="38">
        <v>842</v>
      </c>
      <c r="B854" s="61"/>
      <c r="C854" s="61"/>
      <c r="D854" s="31">
        <v>800013237</v>
      </c>
      <c r="E854" s="31">
        <v>212354223</v>
      </c>
      <c r="F854" s="61" t="s">
        <v>1011</v>
      </c>
      <c r="G854" s="33">
        <v>0</v>
      </c>
      <c r="H854" s="33">
        <v>0</v>
      </c>
      <c r="I854" s="3"/>
      <c r="J854" s="3"/>
      <c r="K854" s="3"/>
      <c r="L854" s="3"/>
      <c r="M854" s="3"/>
      <c r="N854" s="3"/>
      <c r="O854" s="3"/>
      <c r="P854" s="34">
        <f t="shared" si="39"/>
        <v>0</v>
      </c>
      <c r="Q854" s="35"/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/>
      <c r="X854" s="3"/>
      <c r="Y854" s="3">
        <v>0</v>
      </c>
      <c r="Z854" s="3">
        <v>0</v>
      </c>
      <c r="AA854" s="3">
        <v>0</v>
      </c>
      <c r="AB854" s="3"/>
      <c r="AC854" s="36">
        <f t="shared" si="40"/>
        <v>0</v>
      </c>
      <c r="AD854" s="37">
        <f t="shared" si="41"/>
        <v>0</v>
      </c>
      <c r="AE854" s="144"/>
    </row>
    <row r="855" spans="1:31" x14ac:dyDescent="0.25">
      <c r="A855" s="29">
        <v>843</v>
      </c>
      <c r="B855" s="61"/>
      <c r="C855" s="61"/>
      <c r="D855" s="31">
        <v>800099237</v>
      </c>
      <c r="E855" s="31">
        <v>213954239</v>
      </c>
      <c r="F855" s="61" t="s">
        <v>1012</v>
      </c>
      <c r="G855" s="33">
        <v>0</v>
      </c>
      <c r="H855" s="33">
        <v>0</v>
      </c>
      <c r="I855" s="3"/>
      <c r="J855" s="3"/>
      <c r="K855" s="3"/>
      <c r="L855" s="3"/>
      <c r="M855" s="3"/>
      <c r="N855" s="3"/>
      <c r="O855" s="3"/>
      <c r="P855" s="34">
        <f t="shared" si="39"/>
        <v>0</v>
      </c>
      <c r="Q855" s="35"/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/>
      <c r="X855" s="3"/>
      <c r="Y855" s="3">
        <v>0</v>
      </c>
      <c r="Z855" s="3">
        <v>0</v>
      </c>
      <c r="AA855" s="3">
        <v>0</v>
      </c>
      <c r="AB855" s="3"/>
      <c r="AC855" s="36">
        <f t="shared" si="40"/>
        <v>0</v>
      </c>
      <c r="AD855" s="37">
        <f t="shared" si="41"/>
        <v>0</v>
      </c>
      <c r="AE855" s="144"/>
    </row>
    <row r="856" spans="1:31" x14ac:dyDescent="0.25">
      <c r="A856" s="38">
        <v>844</v>
      </c>
      <c r="B856" s="61"/>
      <c r="C856" s="61"/>
      <c r="D856" s="31">
        <v>800099238</v>
      </c>
      <c r="E856" s="31">
        <v>214554245</v>
      </c>
      <c r="F856" s="61" t="s">
        <v>1013</v>
      </c>
      <c r="G856" s="33">
        <v>0</v>
      </c>
      <c r="H856" s="33">
        <v>0</v>
      </c>
      <c r="I856" s="3"/>
      <c r="J856" s="3"/>
      <c r="K856" s="3"/>
      <c r="L856" s="3"/>
      <c r="M856" s="3"/>
      <c r="N856" s="3"/>
      <c r="O856" s="3"/>
      <c r="P856" s="34">
        <f t="shared" si="39"/>
        <v>0</v>
      </c>
      <c r="Q856" s="35"/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/>
      <c r="X856" s="3"/>
      <c r="Y856" s="3">
        <v>0</v>
      </c>
      <c r="Z856" s="3">
        <v>0</v>
      </c>
      <c r="AA856" s="3">
        <v>0</v>
      </c>
      <c r="AB856" s="3"/>
      <c r="AC856" s="36">
        <f t="shared" si="40"/>
        <v>0</v>
      </c>
      <c r="AD856" s="37">
        <f t="shared" si="41"/>
        <v>0</v>
      </c>
      <c r="AE856" s="144"/>
    </row>
    <row r="857" spans="1:31" x14ac:dyDescent="0.25">
      <c r="A857" s="29">
        <v>845</v>
      </c>
      <c r="B857" s="61"/>
      <c r="C857" s="61"/>
      <c r="D857" s="31">
        <v>800138959</v>
      </c>
      <c r="E857" s="31">
        <v>215054250</v>
      </c>
      <c r="F857" s="61" t="s">
        <v>1014</v>
      </c>
      <c r="G857" s="33">
        <v>0</v>
      </c>
      <c r="H857" s="33">
        <v>0</v>
      </c>
      <c r="I857" s="3"/>
      <c r="J857" s="3"/>
      <c r="K857" s="3"/>
      <c r="L857" s="3"/>
      <c r="M857" s="3"/>
      <c r="N857" s="3"/>
      <c r="O857" s="3"/>
      <c r="P857" s="34">
        <f t="shared" si="39"/>
        <v>0</v>
      </c>
      <c r="Q857" s="35"/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/>
      <c r="X857" s="3"/>
      <c r="Y857" s="3">
        <v>0</v>
      </c>
      <c r="Z857" s="3">
        <v>0</v>
      </c>
      <c r="AA857" s="3">
        <v>0</v>
      </c>
      <c r="AB857" s="3"/>
      <c r="AC857" s="36">
        <f t="shared" si="40"/>
        <v>0</v>
      </c>
      <c r="AD857" s="37">
        <f t="shared" si="41"/>
        <v>0</v>
      </c>
      <c r="AE857" s="144"/>
    </row>
    <row r="858" spans="1:31" x14ac:dyDescent="0.25">
      <c r="A858" s="38">
        <v>846</v>
      </c>
      <c r="B858" s="61"/>
      <c r="C858" s="61"/>
      <c r="D858" s="31">
        <v>800039803</v>
      </c>
      <c r="E858" s="31">
        <v>216154261</v>
      </c>
      <c r="F858" s="61" t="s">
        <v>1015</v>
      </c>
      <c r="G858" s="33">
        <v>0</v>
      </c>
      <c r="H858" s="33">
        <v>0</v>
      </c>
      <c r="I858" s="3"/>
      <c r="J858" s="3"/>
      <c r="K858" s="3"/>
      <c r="L858" s="3"/>
      <c r="M858" s="3"/>
      <c r="N858" s="3"/>
      <c r="O858" s="3"/>
      <c r="P858" s="34">
        <f t="shared" si="39"/>
        <v>0</v>
      </c>
      <c r="Q858" s="35"/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/>
      <c r="X858" s="3"/>
      <c r="Y858" s="3">
        <v>0</v>
      </c>
      <c r="Z858" s="3">
        <v>0</v>
      </c>
      <c r="AA858" s="3">
        <v>0</v>
      </c>
      <c r="AB858" s="3"/>
      <c r="AC858" s="36">
        <f t="shared" si="40"/>
        <v>0</v>
      </c>
      <c r="AD858" s="37">
        <f t="shared" si="41"/>
        <v>0</v>
      </c>
      <c r="AE858" s="144"/>
    </row>
    <row r="859" spans="1:31" x14ac:dyDescent="0.25">
      <c r="A859" s="29">
        <v>847</v>
      </c>
      <c r="B859" s="61"/>
      <c r="C859" s="61"/>
      <c r="D859" s="31">
        <v>890501404</v>
      </c>
      <c r="E859" s="31">
        <v>211354313</v>
      </c>
      <c r="F859" s="61" t="s">
        <v>1016</v>
      </c>
      <c r="G859" s="33">
        <v>0</v>
      </c>
      <c r="H859" s="33">
        <v>0</v>
      </c>
      <c r="I859" s="3"/>
      <c r="J859" s="3"/>
      <c r="K859" s="3"/>
      <c r="L859" s="3"/>
      <c r="M859" s="3"/>
      <c r="N859" s="3"/>
      <c r="O859" s="3"/>
      <c r="P859" s="34">
        <f t="shared" si="39"/>
        <v>0</v>
      </c>
      <c r="Q859" s="35"/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/>
      <c r="X859" s="3"/>
      <c r="Y859" s="3">
        <v>0</v>
      </c>
      <c r="Z859" s="3">
        <v>0</v>
      </c>
      <c r="AA859" s="3">
        <v>0</v>
      </c>
      <c r="AB859" s="3"/>
      <c r="AC859" s="36">
        <f t="shared" si="40"/>
        <v>0</v>
      </c>
      <c r="AD859" s="37">
        <f t="shared" si="41"/>
        <v>0</v>
      </c>
      <c r="AE859" s="144"/>
    </row>
    <row r="860" spans="1:31" x14ac:dyDescent="0.25">
      <c r="A860" s="38">
        <v>848</v>
      </c>
      <c r="B860" s="61"/>
      <c r="C860" s="61"/>
      <c r="D860" s="31">
        <v>800099241</v>
      </c>
      <c r="E860" s="31">
        <v>214454344</v>
      </c>
      <c r="F860" s="61" t="s">
        <v>1017</v>
      </c>
      <c r="G860" s="33">
        <v>0</v>
      </c>
      <c r="H860" s="33">
        <v>0</v>
      </c>
      <c r="I860" s="3"/>
      <c r="J860" s="3"/>
      <c r="K860" s="3"/>
      <c r="L860" s="3"/>
      <c r="M860" s="3"/>
      <c r="N860" s="3"/>
      <c r="O860" s="3"/>
      <c r="P860" s="34">
        <f t="shared" si="39"/>
        <v>0</v>
      </c>
      <c r="Q860" s="35"/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/>
      <c r="X860" s="3"/>
      <c r="Y860" s="3">
        <v>0</v>
      </c>
      <c r="Z860" s="3">
        <v>0</v>
      </c>
      <c r="AA860" s="3">
        <v>0</v>
      </c>
      <c r="AB860" s="3"/>
      <c r="AC860" s="36">
        <f t="shared" si="40"/>
        <v>0</v>
      </c>
      <c r="AD860" s="37">
        <f t="shared" si="41"/>
        <v>0</v>
      </c>
      <c r="AE860" s="144"/>
    </row>
    <row r="861" spans="1:31" x14ac:dyDescent="0.25">
      <c r="A861" s="29">
        <v>849</v>
      </c>
      <c r="B861" s="61"/>
      <c r="C861" s="61"/>
      <c r="D861" s="31">
        <v>800005292</v>
      </c>
      <c r="E861" s="31">
        <v>214754347</v>
      </c>
      <c r="F861" s="61" t="s">
        <v>1018</v>
      </c>
      <c r="G861" s="33">
        <v>0</v>
      </c>
      <c r="H861" s="33">
        <v>0</v>
      </c>
      <c r="I861" s="3"/>
      <c r="J861" s="3"/>
      <c r="K861" s="3"/>
      <c r="L861" s="3"/>
      <c r="M861" s="3"/>
      <c r="N861" s="3"/>
      <c r="O861" s="3"/>
      <c r="P861" s="34">
        <f t="shared" si="39"/>
        <v>0</v>
      </c>
      <c r="Q861" s="35"/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/>
      <c r="X861" s="3"/>
      <c r="Y861" s="3">
        <v>0</v>
      </c>
      <c r="Z861" s="3">
        <v>0</v>
      </c>
      <c r="AA861" s="3">
        <v>0</v>
      </c>
      <c r="AB861" s="3"/>
      <c r="AC861" s="36">
        <f t="shared" si="40"/>
        <v>0</v>
      </c>
      <c r="AD861" s="37">
        <f t="shared" si="41"/>
        <v>0</v>
      </c>
      <c r="AE861" s="144"/>
    </row>
    <row r="862" spans="1:31" x14ac:dyDescent="0.25">
      <c r="A862" s="38">
        <v>850</v>
      </c>
      <c r="B862" s="61"/>
      <c r="C862" s="61"/>
      <c r="D862" s="31">
        <v>890503680</v>
      </c>
      <c r="E862" s="31">
        <v>217754377</v>
      </c>
      <c r="F862" s="61" t="s">
        <v>1019</v>
      </c>
      <c r="G862" s="33">
        <v>0</v>
      </c>
      <c r="H862" s="33">
        <v>0</v>
      </c>
      <c r="I862" s="3"/>
      <c r="J862" s="3"/>
      <c r="K862" s="3"/>
      <c r="L862" s="3"/>
      <c r="M862" s="3"/>
      <c r="N862" s="3"/>
      <c r="O862" s="3"/>
      <c r="P862" s="34">
        <f t="shared" si="39"/>
        <v>0</v>
      </c>
      <c r="Q862" s="35"/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/>
      <c r="X862" s="3"/>
      <c r="Y862" s="3">
        <v>0</v>
      </c>
      <c r="Z862" s="3">
        <v>0</v>
      </c>
      <c r="AA862" s="3">
        <v>0</v>
      </c>
      <c r="AB862" s="3"/>
      <c r="AC862" s="36">
        <f t="shared" si="40"/>
        <v>0</v>
      </c>
      <c r="AD862" s="37">
        <f t="shared" si="41"/>
        <v>0</v>
      </c>
      <c r="AE862" s="144"/>
    </row>
    <row r="863" spans="1:31" x14ac:dyDescent="0.25">
      <c r="A863" s="29">
        <v>851</v>
      </c>
      <c r="B863" s="61"/>
      <c r="C863" s="61"/>
      <c r="D863" s="31">
        <v>800245021</v>
      </c>
      <c r="E863" s="31">
        <v>218554385</v>
      </c>
      <c r="F863" s="61" t="s">
        <v>1020</v>
      </c>
      <c r="G863" s="33">
        <v>0</v>
      </c>
      <c r="H863" s="33">
        <v>0</v>
      </c>
      <c r="I863" s="3"/>
      <c r="J863" s="3"/>
      <c r="K863" s="3"/>
      <c r="L863" s="3"/>
      <c r="M863" s="3"/>
      <c r="N863" s="3"/>
      <c r="O863" s="3"/>
      <c r="P863" s="34">
        <f t="shared" si="39"/>
        <v>0</v>
      </c>
      <c r="Q863" s="35"/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/>
      <c r="X863" s="3"/>
      <c r="Y863" s="3">
        <v>0</v>
      </c>
      <c r="Z863" s="3">
        <v>0</v>
      </c>
      <c r="AA863" s="3">
        <v>0</v>
      </c>
      <c r="AB863" s="3"/>
      <c r="AC863" s="36">
        <f t="shared" si="40"/>
        <v>0</v>
      </c>
      <c r="AD863" s="37">
        <f t="shared" si="41"/>
        <v>0</v>
      </c>
      <c r="AE863" s="144"/>
    </row>
    <row r="864" spans="1:31" x14ac:dyDescent="0.25">
      <c r="A864" s="38">
        <v>852</v>
      </c>
      <c r="B864" s="61"/>
      <c r="C864" s="61"/>
      <c r="D864" s="31">
        <v>800000681</v>
      </c>
      <c r="E864" s="31">
        <v>219854398</v>
      </c>
      <c r="F864" s="61" t="s">
        <v>1021</v>
      </c>
      <c r="G864" s="33">
        <v>0</v>
      </c>
      <c r="H864" s="33">
        <v>0</v>
      </c>
      <c r="I864" s="3"/>
      <c r="J864" s="3"/>
      <c r="K864" s="3"/>
      <c r="L864" s="3"/>
      <c r="M864" s="3"/>
      <c r="N864" s="3"/>
      <c r="O864" s="3"/>
      <c r="P864" s="34">
        <f t="shared" si="39"/>
        <v>0</v>
      </c>
      <c r="Q864" s="35"/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/>
      <c r="X864" s="3"/>
      <c r="Y864" s="3">
        <v>0</v>
      </c>
      <c r="Z864" s="3">
        <v>0</v>
      </c>
      <c r="AA864" s="3">
        <v>0</v>
      </c>
      <c r="AB864" s="3"/>
      <c r="AC864" s="36">
        <f t="shared" si="40"/>
        <v>0</v>
      </c>
      <c r="AD864" s="37">
        <f t="shared" si="41"/>
        <v>0</v>
      </c>
      <c r="AE864" s="144"/>
    </row>
    <row r="865" spans="1:31" x14ac:dyDescent="0.25">
      <c r="A865" s="29">
        <v>853</v>
      </c>
      <c r="B865" s="61"/>
      <c r="C865" s="61"/>
      <c r="D865" s="31">
        <v>800044113</v>
      </c>
      <c r="E865" s="31">
        <v>210554405</v>
      </c>
      <c r="F865" s="61" t="s">
        <v>1022</v>
      </c>
      <c r="G865" s="33">
        <v>0</v>
      </c>
      <c r="H865" s="33">
        <v>0</v>
      </c>
      <c r="I865" s="3"/>
      <c r="J865" s="3"/>
      <c r="K865" s="3"/>
      <c r="L865" s="3"/>
      <c r="M865" s="3"/>
      <c r="N865" s="3"/>
      <c r="O865" s="3"/>
      <c r="P865" s="34">
        <f t="shared" si="39"/>
        <v>0</v>
      </c>
      <c r="Q865" s="35"/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/>
      <c r="X865" s="3"/>
      <c r="Y865" s="3">
        <v>0</v>
      </c>
      <c r="Z865" s="3">
        <v>0</v>
      </c>
      <c r="AA865" s="3">
        <v>0</v>
      </c>
      <c r="AB865" s="3"/>
      <c r="AC865" s="36">
        <f t="shared" si="40"/>
        <v>0</v>
      </c>
      <c r="AD865" s="37">
        <f t="shared" si="41"/>
        <v>0</v>
      </c>
      <c r="AE865" s="144"/>
    </row>
    <row r="866" spans="1:31" x14ac:dyDescent="0.25">
      <c r="A866" s="38">
        <v>854</v>
      </c>
      <c r="B866" s="61"/>
      <c r="C866" s="61"/>
      <c r="D866" s="31">
        <v>890502611</v>
      </c>
      <c r="E866" s="31">
        <v>211854418</v>
      </c>
      <c r="F866" s="61" t="s">
        <v>1023</v>
      </c>
      <c r="G866" s="33">
        <v>0</v>
      </c>
      <c r="H866" s="33">
        <v>0</v>
      </c>
      <c r="I866" s="3"/>
      <c r="J866" s="3"/>
      <c r="K866" s="3"/>
      <c r="L866" s="3"/>
      <c r="M866" s="3"/>
      <c r="N866" s="3"/>
      <c r="O866" s="3"/>
      <c r="P866" s="34">
        <f t="shared" si="39"/>
        <v>0</v>
      </c>
      <c r="Q866" s="35"/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/>
      <c r="X866" s="3"/>
      <c r="Y866" s="3">
        <v>0</v>
      </c>
      <c r="Z866" s="3">
        <v>0</v>
      </c>
      <c r="AA866" s="3">
        <v>0</v>
      </c>
      <c r="AB866" s="3"/>
      <c r="AC866" s="36">
        <f t="shared" si="40"/>
        <v>0</v>
      </c>
      <c r="AD866" s="37">
        <f t="shared" si="41"/>
        <v>0</v>
      </c>
      <c r="AE866" s="144"/>
    </row>
    <row r="867" spans="1:31" x14ac:dyDescent="0.25">
      <c r="A867" s="29">
        <v>855</v>
      </c>
      <c r="B867" s="61"/>
      <c r="C867" s="61"/>
      <c r="D867" s="31">
        <v>890503233</v>
      </c>
      <c r="E867" s="31">
        <v>218054480</v>
      </c>
      <c r="F867" s="61" t="s">
        <v>1024</v>
      </c>
      <c r="G867" s="33">
        <v>0</v>
      </c>
      <c r="H867" s="33">
        <v>0</v>
      </c>
      <c r="I867" s="3"/>
      <c r="J867" s="3"/>
      <c r="K867" s="3"/>
      <c r="L867" s="3"/>
      <c r="M867" s="3"/>
      <c r="N867" s="3"/>
      <c r="O867" s="3"/>
      <c r="P867" s="34">
        <f t="shared" si="39"/>
        <v>0</v>
      </c>
      <c r="Q867" s="35"/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/>
      <c r="X867" s="3"/>
      <c r="Y867" s="3">
        <v>0</v>
      </c>
      <c r="Z867" s="3">
        <v>0</v>
      </c>
      <c r="AA867" s="3">
        <v>0</v>
      </c>
      <c r="AB867" s="3"/>
      <c r="AC867" s="36">
        <f t="shared" si="40"/>
        <v>0</v>
      </c>
      <c r="AD867" s="37">
        <f t="shared" si="41"/>
        <v>0</v>
      </c>
      <c r="AE867" s="144"/>
    </row>
    <row r="868" spans="1:31" x14ac:dyDescent="0.25">
      <c r="A868" s="38">
        <v>856</v>
      </c>
      <c r="B868" s="61"/>
      <c r="C868" s="61"/>
      <c r="D868" s="31">
        <v>890501102</v>
      </c>
      <c r="E868" s="31">
        <v>219854498</v>
      </c>
      <c r="F868" s="61" t="s">
        <v>1025</v>
      </c>
      <c r="G868" s="33">
        <v>0</v>
      </c>
      <c r="H868" s="33">
        <v>0</v>
      </c>
      <c r="I868" s="3"/>
      <c r="J868" s="3"/>
      <c r="K868" s="3"/>
      <c r="L868" s="3"/>
      <c r="M868" s="3"/>
      <c r="N868" s="3"/>
      <c r="O868" s="3"/>
      <c r="P868" s="34">
        <f t="shared" si="39"/>
        <v>0</v>
      </c>
      <c r="Q868" s="35"/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/>
      <c r="X868" s="3"/>
      <c r="Y868" s="3">
        <v>0</v>
      </c>
      <c r="Z868" s="3">
        <v>0</v>
      </c>
      <c r="AA868" s="3">
        <v>0</v>
      </c>
      <c r="AB868" s="3"/>
      <c r="AC868" s="36">
        <f t="shared" si="40"/>
        <v>0</v>
      </c>
      <c r="AD868" s="37">
        <f t="shared" si="41"/>
        <v>0</v>
      </c>
      <c r="AE868" s="144"/>
    </row>
    <row r="869" spans="1:31" x14ac:dyDescent="0.25">
      <c r="A869" s="29">
        <v>857</v>
      </c>
      <c r="B869" s="61"/>
      <c r="C869" s="61"/>
      <c r="D869" s="31">
        <v>800007652</v>
      </c>
      <c r="E869" s="31">
        <v>211854518</v>
      </c>
      <c r="F869" s="61" t="s">
        <v>1026</v>
      </c>
      <c r="G869" s="33">
        <v>0</v>
      </c>
      <c r="H869" s="33">
        <v>0</v>
      </c>
      <c r="I869" s="3"/>
      <c r="J869" s="3"/>
      <c r="K869" s="3"/>
      <c r="L869" s="3"/>
      <c r="M869" s="3"/>
      <c r="N869" s="3"/>
      <c r="O869" s="3"/>
      <c r="P869" s="34">
        <f t="shared" si="39"/>
        <v>0</v>
      </c>
      <c r="Q869" s="35"/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/>
      <c r="X869" s="3"/>
      <c r="Y869" s="3">
        <v>0</v>
      </c>
      <c r="Z869" s="3">
        <v>0</v>
      </c>
      <c r="AA869" s="3">
        <v>0</v>
      </c>
      <c r="AB869" s="3"/>
      <c r="AC869" s="36">
        <f t="shared" si="40"/>
        <v>0</v>
      </c>
      <c r="AD869" s="37">
        <f t="shared" si="41"/>
        <v>0</v>
      </c>
      <c r="AE869" s="144"/>
    </row>
    <row r="870" spans="1:31" x14ac:dyDescent="0.25">
      <c r="A870" s="38">
        <v>858</v>
      </c>
      <c r="B870" s="61"/>
      <c r="C870" s="61"/>
      <c r="D870" s="31">
        <v>890506116</v>
      </c>
      <c r="E870" s="31">
        <v>212054520</v>
      </c>
      <c r="F870" s="61" t="s">
        <v>1027</v>
      </c>
      <c r="G870" s="33">
        <v>0</v>
      </c>
      <c r="H870" s="33">
        <v>0</v>
      </c>
      <c r="I870" s="3"/>
      <c r="J870" s="3"/>
      <c r="K870" s="3"/>
      <c r="L870" s="3"/>
      <c r="M870" s="3"/>
      <c r="N870" s="3"/>
      <c r="O870" s="3"/>
      <c r="P870" s="34">
        <f t="shared" si="39"/>
        <v>0</v>
      </c>
      <c r="Q870" s="35"/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/>
      <c r="X870" s="3"/>
      <c r="Y870" s="3">
        <v>0</v>
      </c>
      <c r="Z870" s="3">
        <v>0</v>
      </c>
      <c r="AA870" s="3">
        <v>0</v>
      </c>
      <c r="AB870" s="3"/>
      <c r="AC870" s="36">
        <f t="shared" si="40"/>
        <v>0</v>
      </c>
      <c r="AD870" s="37">
        <f t="shared" si="41"/>
        <v>0</v>
      </c>
      <c r="AE870" s="144"/>
    </row>
    <row r="871" spans="1:31" x14ac:dyDescent="0.25">
      <c r="A871" s="29">
        <v>859</v>
      </c>
      <c r="B871" s="61"/>
      <c r="C871" s="61"/>
      <c r="D871" s="31">
        <v>800250853</v>
      </c>
      <c r="E871" s="31">
        <v>215354553</v>
      </c>
      <c r="F871" s="61" t="s">
        <v>1028</v>
      </c>
      <c r="G871" s="33">
        <v>0</v>
      </c>
      <c r="H871" s="33">
        <v>0</v>
      </c>
      <c r="I871" s="3"/>
      <c r="J871" s="3"/>
      <c r="K871" s="3"/>
      <c r="L871" s="3"/>
      <c r="M871" s="3"/>
      <c r="N871" s="3"/>
      <c r="O871" s="3"/>
      <c r="P871" s="34">
        <f t="shared" si="39"/>
        <v>0</v>
      </c>
      <c r="Q871" s="35"/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/>
      <c r="X871" s="3"/>
      <c r="Y871" s="3">
        <v>0</v>
      </c>
      <c r="Z871" s="3">
        <v>0</v>
      </c>
      <c r="AA871" s="3">
        <v>0</v>
      </c>
      <c r="AB871" s="3"/>
      <c r="AC871" s="36">
        <f t="shared" si="40"/>
        <v>0</v>
      </c>
      <c r="AD871" s="37">
        <f t="shared" si="41"/>
        <v>0</v>
      </c>
      <c r="AE871" s="144"/>
    </row>
    <row r="872" spans="1:31" x14ac:dyDescent="0.25">
      <c r="A872" s="38">
        <v>860</v>
      </c>
      <c r="B872" s="61"/>
      <c r="C872" s="61"/>
      <c r="D872" s="31">
        <v>800099251</v>
      </c>
      <c r="E872" s="31">
        <v>219954599</v>
      </c>
      <c r="F872" s="61" t="s">
        <v>1029</v>
      </c>
      <c r="G872" s="33">
        <v>0</v>
      </c>
      <c r="H872" s="33">
        <v>0</v>
      </c>
      <c r="I872" s="3"/>
      <c r="J872" s="3"/>
      <c r="K872" s="3"/>
      <c r="L872" s="3"/>
      <c r="M872" s="3"/>
      <c r="N872" s="3"/>
      <c r="O872" s="3"/>
      <c r="P872" s="34">
        <f t="shared" si="39"/>
        <v>0</v>
      </c>
      <c r="Q872" s="35"/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/>
      <c r="X872" s="3"/>
      <c r="Y872" s="3">
        <v>0</v>
      </c>
      <c r="Z872" s="3">
        <v>0</v>
      </c>
      <c r="AA872" s="3">
        <v>0</v>
      </c>
      <c r="AB872" s="3"/>
      <c r="AC872" s="36">
        <f t="shared" si="40"/>
        <v>0</v>
      </c>
      <c r="AD872" s="37">
        <f t="shared" si="41"/>
        <v>0</v>
      </c>
      <c r="AE872" s="144"/>
    </row>
    <row r="873" spans="1:31" x14ac:dyDescent="0.25">
      <c r="A873" s="29">
        <v>861</v>
      </c>
      <c r="B873" s="61"/>
      <c r="C873" s="61"/>
      <c r="D873" s="31">
        <v>890501549</v>
      </c>
      <c r="E873" s="31">
        <v>216054660</v>
      </c>
      <c r="F873" s="61" t="s">
        <v>1030</v>
      </c>
      <c r="G873" s="33">
        <v>0</v>
      </c>
      <c r="H873" s="33">
        <v>0</v>
      </c>
      <c r="I873" s="3"/>
      <c r="J873" s="3"/>
      <c r="K873" s="3"/>
      <c r="L873" s="3"/>
      <c r="M873" s="3"/>
      <c r="N873" s="3"/>
      <c r="O873" s="3"/>
      <c r="P873" s="34">
        <f t="shared" si="39"/>
        <v>0</v>
      </c>
      <c r="Q873" s="35"/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/>
      <c r="X873" s="3"/>
      <c r="Y873" s="3">
        <v>0</v>
      </c>
      <c r="Z873" s="3">
        <v>0</v>
      </c>
      <c r="AA873" s="3">
        <v>0</v>
      </c>
      <c r="AB873" s="3"/>
      <c r="AC873" s="36">
        <f t="shared" si="40"/>
        <v>0</v>
      </c>
      <c r="AD873" s="37">
        <f t="shared" si="41"/>
        <v>0</v>
      </c>
      <c r="AE873" s="144"/>
    </row>
    <row r="874" spans="1:31" x14ac:dyDescent="0.25">
      <c r="A874" s="38">
        <v>862</v>
      </c>
      <c r="B874" s="61"/>
      <c r="C874" s="61"/>
      <c r="D874" s="31">
        <v>800099260</v>
      </c>
      <c r="E874" s="31">
        <v>217054670</v>
      </c>
      <c r="F874" s="61" t="s">
        <v>1031</v>
      </c>
      <c r="G874" s="33">
        <v>0</v>
      </c>
      <c r="H874" s="33">
        <v>0</v>
      </c>
      <c r="I874" s="3"/>
      <c r="J874" s="3"/>
      <c r="K874" s="3"/>
      <c r="L874" s="3"/>
      <c r="M874" s="3"/>
      <c r="N874" s="3"/>
      <c r="O874" s="3"/>
      <c r="P874" s="34">
        <f t="shared" si="39"/>
        <v>0</v>
      </c>
      <c r="Q874" s="35"/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/>
      <c r="X874" s="3"/>
      <c r="Y874" s="3">
        <v>0</v>
      </c>
      <c r="Z874" s="3">
        <v>0</v>
      </c>
      <c r="AA874" s="3">
        <v>0</v>
      </c>
      <c r="AB874" s="3"/>
      <c r="AC874" s="36">
        <f t="shared" si="40"/>
        <v>0</v>
      </c>
      <c r="AD874" s="37">
        <f t="shared" si="41"/>
        <v>0</v>
      </c>
      <c r="AE874" s="144"/>
    </row>
    <row r="875" spans="1:31" x14ac:dyDescent="0.25">
      <c r="A875" s="29">
        <v>863</v>
      </c>
      <c r="B875" s="61"/>
      <c r="C875" s="61"/>
      <c r="D875" s="31">
        <v>890501876</v>
      </c>
      <c r="E875" s="31">
        <v>217354673</v>
      </c>
      <c r="F875" s="61" t="s">
        <v>797</v>
      </c>
      <c r="G875" s="33">
        <v>0</v>
      </c>
      <c r="H875" s="33">
        <v>0</v>
      </c>
      <c r="I875" s="3"/>
      <c r="J875" s="3"/>
      <c r="K875" s="3"/>
      <c r="L875" s="3"/>
      <c r="M875" s="3"/>
      <c r="N875" s="3"/>
      <c r="O875" s="3"/>
      <c r="P875" s="34">
        <f t="shared" si="39"/>
        <v>0</v>
      </c>
      <c r="Q875" s="35"/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/>
      <c r="X875" s="3"/>
      <c r="Y875" s="3">
        <v>0</v>
      </c>
      <c r="Z875" s="3">
        <v>0</v>
      </c>
      <c r="AA875" s="3">
        <v>0</v>
      </c>
      <c r="AB875" s="3"/>
      <c r="AC875" s="36">
        <f t="shared" si="40"/>
        <v>0</v>
      </c>
      <c r="AD875" s="37">
        <f t="shared" si="41"/>
        <v>0</v>
      </c>
      <c r="AE875" s="144"/>
    </row>
    <row r="876" spans="1:31" x14ac:dyDescent="0.25">
      <c r="A876" s="38">
        <v>864</v>
      </c>
      <c r="B876" s="61"/>
      <c r="C876" s="61"/>
      <c r="D876" s="31">
        <v>800099262</v>
      </c>
      <c r="E876" s="31">
        <v>218054680</v>
      </c>
      <c r="F876" s="61" t="s">
        <v>1032</v>
      </c>
      <c r="G876" s="33">
        <v>0</v>
      </c>
      <c r="H876" s="33">
        <v>0</v>
      </c>
      <c r="I876" s="3"/>
      <c r="J876" s="3"/>
      <c r="K876" s="3"/>
      <c r="L876" s="3"/>
      <c r="M876" s="3"/>
      <c r="N876" s="3"/>
      <c r="O876" s="3"/>
      <c r="P876" s="34">
        <f t="shared" si="39"/>
        <v>0</v>
      </c>
      <c r="Q876" s="35"/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/>
      <c r="X876" s="3"/>
      <c r="Y876" s="3">
        <v>0</v>
      </c>
      <c r="Z876" s="3">
        <v>0</v>
      </c>
      <c r="AA876" s="3">
        <v>0</v>
      </c>
      <c r="AB876" s="3"/>
      <c r="AC876" s="36">
        <f t="shared" si="40"/>
        <v>0</v>
      </c>
      <c r="AD876" s="37">
        <f t="shared" si="41"/>
        <v>0</v>
      </c>
      <c r="AE876" s="144"/>
    </row>
    <row r="877" spans="1:31" x14ac:dyDescent="0.25">
      <c r="A877" s="29">
        <v>865</v>
      </c>
      <c r="B877" s="61"/>
      <c r="C877" s="61"/>
      <c r="D877" s="31">
        <v>800099263</v>
      </c>
      <c r="E877" s="31">
        <v>212054720</v>
      </c>
      <c r="F877" s="61" t="s">
        <v>1033</v>
      </c>
      <c r="G877" s="33">
        <v>0</v>
      </c>
      <c r="H877" s="33">
        <v>0</v>
      </c>
      <c r="I877" s="3"/>
      <c r="J877" s="3"/>
      <c r="K877" s="3"/>
      <c r="L877" s="3"/>
      <c r="M877" s="3"/>
      <c r="N877" s="3"/>
      <c r="O877" s="3"/>
      <c r="P877" s="34">
        <f t="shared" si="39"/>
        <v>0</v>
      </c>
      <c r="Q877" s="35"/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/>
      <c r="X877" s="3"/>
      <c r="Y877" s="3">
        <v>0</v>
      </c>
      <c r="Z877" s="3">
        <v>0</v>
      </c>
      <c r="AA877" s="3">
        <v>0</v>
      </c>
      <c r="AB877" s="3"/>
      <c r="AC877" s="36">
        <f t="shared" si="40"/>
        <v>0</v>
      </c>
      <c r="AD877" s="37">
        <f t="shared" si="41"/>
        <v>0</v>
      </c>
      <c r="AE877" s="144"/>
    </row>
    <row r="878" spans="1:31" x14ac:dyDescent="0.25">
      <c r="A878" s="38">
        <v>866</v>
      </c>
      <c r="B878" s="61"/>
      <c r="C878" s="61"/>
      <c r="D878" s="31">
        <v>890506128</v>
      </c>
      <c r="E878" s="31">
        <v>214354743</v>
      </c>
      <c r="F878" s="61" t="s">
        <v>1034</v>
      </c>
      <c r="G878" s="33">
        <v>0</v>
      </c>
      <c r="H878" s="33">
        <v>0</v>
      </c>
      <c r="I878" s="3"/>
      <c r="J878" s="3"/>
      <c r="K878" s="3"/>
      <c r="L878" s="3"/>
      <c r="M878" s="3"/>
      <c r="N878" s="3"/>
      <c r="O878" s="3"/>
      <c r="P878" s="34">
        <f t="shared" si="39"/>
        <v>0</v>
      </c>
      <c r="Q878" s="35"/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/>
      <c r="X878" s="3"/>
      <c r="Y878" s="3">
        <v>0</v>
      </c>
      <c r="Z878" s="3">
        <v>0</v>
      </c>
      <c r="AA878" s="3">
        <v>0</v>
      </c>
      <c r="AB878" s="3"/>
      <c r="AC878" s="36">
        <f t="shared" si="40"/>
        <v>0</v>
      </c>
      <c r="AD878" s="37">
        <f t="shared" si="41"/>
        <v>0</v>
      </c>
      <c r="AE878" s="144"/>
    </row>
    <row r="879" spans="1:31" x14ac:dyDescent="0.25">
      <c r="A879" s="29">
        <v>867</v>
      </c>
      <c r="B879" s="61"/>
      <c r="C879" s="61"/>
      <c r="D879" s="31">
        <v>800017022</v>
      </c>
      <c r="E879" s="31">
        <v>210054800</v>
      </c>
      <c r="F879" s="61" t="s">
        <v>1035</v>
      </c>
      <c r="G879" s="33">
        <v>0</v>
      </c>
      <c r="H879" s="33">
        <v>0</v>
      </c>
      <c r="I879" s="3"/>
      <c r="J879" s="3"/>
      <c r="K879" s="3"/>
      <c r="L879" s="3"/>
      <c r="M879" s="3"/>
      <c r="N879" s="3"/>
      <c r="O879" s="3"/>
      <c r="P879" s="34">
        <f t="shared" si="39"/>
        <v>0</v>
      </c>
      <c r="Q879" s="35"/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/>
      <c r="X879" s="3"/>
      <c r="Y879" s="3">
        <v>0</v>
      </c>
      <c r="Z879" s="3">
        <v>0</v>
      </c>
      <c r="AA879" s="3">
        <v>0</v>
      </c>
      <c r="AB879" s="3"/>
      <c r="AC879" s="36">
        <f t="shared" si="40"/>
        <v>0</v>
      </c>
      <c r="AD879" s="37">
        <f t="shared" si="41"/>
        <v>0</v>
      </c>
      <c r="AE879" s="144"/>
    </row>
    <row r="880" spans="1:31" x14ac:dyDescent="0.25">
      <c r="A880" s="38">
        <v>868</v>
      </c>
      <c r="B880" s="61"/>
      <c r="C880" s="61"/>
      <c r="D880" s="31">
        <v>800070682</v>
      </c>
      <c r="E880" s="31">
        <v>211054810</v>
      </c>
      <c r="F880" s="61" t="s">
        <v>1036</v>
      </c>
      <c r="G880" s="33">
        <v>0</v>
      </c>
      <c r="H880" s="33">
        <v>0</v>
      </c>
      <c r="I880" s="3"/>
      <c r="J880" s="3"/>
      <c r="K880" s="3"/>
      <c r="L880" s="3"/>
      <c r="M880" s="3"/>
      <c r="N880" s="3"/>
      <c r="O880" s="3"/>
      <c r="P880" s="34">
        <f t="shared" si="39"/>
        <v>0</v>
      </c>
      <c r="Q880" s="35"/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/>
      <c r="X880" s="3"/>
      <c r="Y880" s="3">
        <v>0</v>
      </c>
      <c r="Z880" s="3">
        <v>0</v>
      </c>
      <c r="AA880" s="3">
        <v>0</v>
      </c>
      <c r="AB880" s="3"/>
      <c r="AC880" s="36">
        <f t="shared" si="40"/>
        <v>0</v>
      </c>
      <c r="AD880" s="37">
        <f t="shared" si="41"/>
        <v>0</v>
      </c>
      <c r="AE880" s="144"/>
    </row>
    <row r="881" spans="1:31" x14ac:dyDescent="0.25">
      <c r="A881" s="29">
        <v>869</v>
      </c>
      <c r="B881" s="61"/>
      <c r="C881" s="61"/>
      <c r="D881" s="31">
        <v>890501362</v>
      </c>
      <c r="E881" s="31">
        <v>212054820</v>
      </c>
      <c r="F881" s="61" t="s">
        <v>411</v>
      </c>
      <c r="G881" s="33">
        <v>0</v>
      </c>
      <c r="H881" s="33">
        <v>0</v>
      </c>
      <c r="I881" s="3"/>
      <c r="J881" s="3"/>
      <c r="K881" s="3"/>
      <c r="L881" s="3"/>
      <c r="M881" s="3"/>
      <c r="N881" s="3"/>
      <c r="O881" s="3"/>
      <c r="P881" s="34">
        <f t="shared" si="39"/>
        <v>0</v>
      </c>
      <c r="Q881" s="35"/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/>
      <c r="X881" s="3"/>
      <c r="Y881" s="3">
        <v>0</v>
      </c>
      <c r="Z881" s="3">
        <v>0</v>
      </c>
      <c r="AA881" s="3">
        <v>0</v>
      </c>
      <c r="AB881" s="3"/>
      <c r="AC881" s="36">
        <f t="shared" si="40"/>
        <v>0</v>
      </c>
      <c r="AD881" s="37">
        <f t="shared" si="41"/>
        <v>0</v>
      </c>
      <c r="AE881" s="144"/>
    </row>
    <row r="882" spans="1:31" x14ac:dyDescent="0.25">
      <c r="A882" s="38">
        <v>870</v>
      </c>
      <c r="B882" s="61"/>
      <c r="C882" s="61"/>
      <c r="D882" s="31">
        <v>890501981</v>
      </c>
      <c r="E882" s="31">
        <v>217154871</v>
      </c>
      <c r="F882" s="61" t="s">
        <v>1037</v>
      </c>
      <c r="G882" s="33">
        <v>0</v>
      </c>
      <c r="H882" s="33">
        <v>0</v>
      </c>
      <c r="I882" s="3"/>
      <c r="J882" s="3"/>
      <c r="K882" s="3"/>
      <c r="L882" s="3"/>
      <c r="M882" s="3"/>
      <c r="N882" s="3"/>
      <c r="O882" s="3"/>
      <c r="P882" s="34">
        <f t="shared" si="39"/>
        <v>0</v>
      </c>
      <c r="Q882" s="35"/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/>
      <c r="X882" s="3"/>
      <c r="Y882" s="3">
        <v>0</v>
      </c>
      <c r="Z882" s="3">
        <v>0</v>
      </c>
      <c r="AA882" s="3">
        <v>0</v>
      </c>
      <c r="AB882" s="3"/>
      <c r="AC882" s="36">
        <f t="shared" si="40"/>
        <v>0</v>
      </c>
      <c r="AD882" s="37">
        <f t="shared" si="41"/>
        <v>0</v>
      </c>
      <c r="AE882" s="144"/>
    </row>
    <row r="883" spans="1:31" x14ac:dyDescent="0.25">
      <c r="A883" s="29">
        <v>871</v>
      </c>
      <c r="B883" s="61"/>
      <c r="C883" s="61"/>
      <c r="D883" s="31">
        <v>890503373</v>
      </c>
      <c r="E883" s="31">
        <v>217454874</v>
      </c>
      <c r="F883" s="61" t="s">
        <v>1038</v>
      </c>
      <c r="G883" s="33">
        <v>0</v>
      </c>
      <c r="H883" s="33">
        <v>0</v>
      </c>
      <c r="I883" s="3"/>
      <c r="J883" s="3"/>
      <c r="K883" s="3"/>
      <c r="L883" s="3"/>
      <c r="M883" s="3"/>
      <c r="N883" s="3"/>
      <c r="O883" s="3"/>
      <c r="P883" s="34">
        <f t="shared" si="39"/>
        <v>0</v>
      </c>
      <c r="Q883" s="35"/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/>
      <c r="X883" s="3"/>
      <c r="Y883" s="3">
        <v>0</v>
      </c>
      <c r="Z883" s="3">
        <v>0</v>
      </c>
      <c r="AA883" s="3">
        <v>0</v>
      </c>
      <c r="AB883" s="3"/>
      <c r="AC883" s="36">
        <f t="shared" si="40"/>
        <v>0</v>
      </c>
      <c r="AD883" s="37">
        <f t="shared" si="41"/>
        <v>0</v>
      </c>
      <c r="AE883" s="144"/>
    </row>
    <row r="884" spans="1:31" x14ac:dyDescent="0.25">
      <c r="A884" s="38">
        <v>872</v>
      </c>
      <c r="B884" s="61"/>
      <c r="C884" s="61"/>
      <c r="D884" s="31">
        <v>890001879</v>
      </c>
      <c r="E884" s="31">
        <v>211163111</v>
      </c>
      <c r="F884" s="61" t="s">
        <v>495</v>
      </c>
      <c r="G884" s="33">
        <v>0</v>
      </c>
      <c r="H884" s="33">
        <v>0</v>
      </c>
      <c r="I884" s="3"/>
      <c r="J884" s="3"/>
      <c r="K884" s="3"/>
      <c r="L884" s="3"/>
      <c r="M884" s="3"/>
      <c r="N884" s="3"/>
      <c r="O884" s="3"/>
      <c r="P884" s="34">
        <f t="shared" si="39"/>
        <v>0</v>
      </c>
      <c r="Q884" s="35"/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/>
      <c r="X884" s="3"/>
      <c r="Y884" s="3">
        <v>0</v>
      </c>
      <c r="Z884" s="3">
        <v>0</v>
      </c>
      <c r="AA884" s="3">
        <v>0</v>
      </c>
      <c r="AB884" s="3"/>
      <c r="AC884" s="36">
        <f t="shared" si="40"/>
        <v>0</v>
      </c>
      <c r="AD884" s="37">
        <f t="shared" si="41"/>
        <v>0</v>
      </c>
      <c r="AE884" s="144"/>
    </row>
    <row r="885" spans="1:31" x14ac:dyDescent="0.25">
      <c r="A885" s="29">
        <v>873</v>
      </c>
      <c r="B885" s="61"/>
      <c r="C885" s="61"/>
      <c r="D885" s="31">
        <v>890000441</v>
      </c>
      <c r="E885" s="31">
        <v>213063130</v>
      </c>
      <c r="F885" s="61" t="s">
        <v>1039</v>
      </c>
      <c r="G885" s="33">
        <v>0</v>
      </c>
      <c r="H885" s="33">
        <v>0</v>
      </c>
      <c r="I885" s="3"/>
      <c r="J885" s="3"/>
      <c r="K885" s="3"/>
      <c r="L885" s="3"/>
      <c r="M885" s="3"/>
      <c r="N885" s="3"/>
      <c r="O885" s="3"/>
      <c r="P885" s="34">
        <f t="shared" si="39"/>
        <v>0</v>
      </c>
      <c r="Q885" s="35"/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/>
      <c r="X885" s="3"/>
      <c r="Y885" s="3">
        <v>0</v>
      </c>
      <c r="Z885" s="3">
        <v>0</v>
      </c>
      <c r="AA885" s="3">
        <v>0</v>
      </c>
      <c r="AB885" s="3"/>
      <c r="AC885" s="36">
        <f t="shared" si="40"/>
        <v>0</v>
      </c>
      <c r="AD885" s="37">
        <f t="shared" si="41"/>
        <v>0</v>
      </c>
      <c r="AE885" s="144"/>
    </row>
    <row r="886" spans="1:31" x14ac:dyDescent="0.25">
      <c r="A886" s="38">
        <v>874</v>
      </c>
      <c r="B886" s="61"/>
      <c r="C886" s="61"/>
      <c r="D886" s="31">
        <v>890001044</v>
      </c>
      <c r="E886" s="31">
        <v>219063190</v>
      </c>
      <c r="F886" s="61" t="s">
        <v>1040</v>
      </c>
      <c r="G886" s="33">
        <v>0</v>
      </c>
      <c r="H886" s="33">
        <v>0</v>
      </c>
      <c r="I886" s="3"/>
      <c r="J886" s="3"/>
      <c r="K886" s="3"/>
      <c r="L886" s="3"/>
      <c r="M886" s="3"/>
      <c r="N886" s="3"/>
      <c r="O886" s="3"/>
      <c r="P886" s="34">
        <f t="shared" si="39"/>
        <v>0</v>
      </c>
      <c r="Q886" s="35"/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/>
      <c r="X886" s="3"/>
      <c r="Y886" s="3">
        <v>0</v>
      </c>
      <c r="Z886" s="3">
        <v>0</v>
      </c>
      <c r="AA886" s="3">
        <v>0</v>
      </c>
      <c r="AB886" s="3"/>
      <c r="AC886" s="36">
        <f t="shared" si="40"/>
        <v>0</v>
      </c>
      <c r="AD886" s="37">
        <f t="shared" si="41"/>
        <v>0</v>
      </c>
      <c r="AE886" s="144"/>
    </row>
    <row r="887" spans="1:31" x14ac:dyDescent="0.25">
      <c r="A887" s="29">
        <v>875</v>
      </c>
      <c r="B887" s="61"/>
      <c r="C887" s="61"/>
      <c r="D887" s="31">
        <v>890001061</v>
      </c>
      <c r="E887" s="31">
        <v>211263212</v>
      </c>
      <c r="F887" s="61" t="s">
        <v>452</v>
      </c>
      <c r="G887" s="33">
        <v>0</v>
      </c>
      <c r="H887" s="33">
        <v>0</v>
      </c>
      <c r="I887" s="3"/>
      <c r="J887" s="3"/>
      <c r="K887" s="3"/>
      <c r="L887" s="3"/>
      <c r="M887" s="3"/>
      <c r="N887" s="3"/>
      <c r="O887" s="3"/>
      <c r="P887" s="34">
        <f t="shared" si="39"/>
        <v>0</v>
      </c>
      <c r="Q887" s="35"/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/>
      <c r="X887" s="3"/>
      <c r="Y887" s="3">
        <v>0</v>
      </c>
      <c r="Z887" s="3">
        <v>0</v>
      </c>
      <c r="AA887" s="3">
        <v>0</v>
      </c>
      <c r="AB887" s="3"/>
      <c r="AC887" s="36">
        <f t="shared" si="40"/>
        <v>0</v>
      </c>
      <c r="AD887" s="37">
        <f t="shared" si="41"/>
        <v>0</v>
      </c>
      <c r="AE887" s="144"/>
    </row>
    <row r="888" spans="1:31" x14ac:dyDescent="0.25">
      <c r="A888" s="38">
        <v>876</v>
      </c>
      <c r="B888" s="61"/>
      <c r="C888" s="61"/>
      <c r="D888" s="31">
        <v>890001339</v>
      </c>
      <c r="E888" s="31">
        <v>217263272</v>
      </c>
      <c r="F888" s="61" t="s">
        <v>1041</v>
      </c>
      <c r="G888" s="33">
        <v>0</v>
      </c>
      <c r="H888" s="33">
        <v>0</v>
      </c>
      <c r="I888" s="3"/>
      <c r="J888" s="3"/>
      <c r="K888" s="3"/>
      <c r="L888" s="3"/>
      <c r="M888" s="3"/>
      <c r="N888" s="3"/>
      <c r="O888" s="3"/>
      <c r="P888" s="34">
        <f t="shared" si="39"/>
        <v>0</v>
      </c>
      <c r="Q888" s="35"/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/>
      <c r="X888" s="3"/>
      <c r="Y888" s="3">
        <v>0</v>
      </c>
      <c r="Z888" s="3">
        <v>0</v>
      </c>
      <c r="AA888" s="3">
        <v>0</v>
      </c>
      <c r="AB888" s="3"/>
      <c r="AC888" s="36">
        <f t="shared" si="40"/>
        <v>0</v>
      </c>
      <c r="AD888" s="37">
        <f t="shared" si="41"/>
        <v>0</v>
      </c>
      <c r="AE888" s="144"/>
    </row>
    <row r="889" spans="1:31" x14ac:dyDescent="0.25">
      <c r="A889" s="29">
        <v>877</v>
      </c>
      <c r="B889" s="61"/>
      <c r="C889" s="61"/>
      <c r="D889" s="31">
        <v>890000864</v>
      </c>
      <c r="E889" s="31">
        <v>210263302</v>
      </c>
      <c r="F889" s="61" t="s">
        <v>1042</v>
      </c>
      <c r="G889" s="33">
        <v>0</v>
      </c>
      <c r="H889" s="33">
        <v>0</v>
      </c>
      <c r="I889" s="3"/>
      <c r="J889" s="3"/>
      <c r="K889" s="3"/>
      <c r="L889" s="3"/>
      <c r="M889" s="3"/>
      <c r="N889" s="3"/>
      <c r="O889" s="3"/>
      <c r="P889" s="34">
        <f t="shared" si="39"/>
        <v>0</v>
      </c>
      <c r="Q889" s="35"/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/>
      <c r="X889" s="3"/>
      <c r="Y889" s="3">
        <v>0</v>
      </c>
      <c r="Z889" s="3">
        <v>0</v>
      </c>
      <c r="AA889" s="3">
        <v>0</v>
      </c>
      <c r="AB889" s="3"/>
      <c r="AC889" s="36">
        <f t="shared" si="40"/>
        <v>0</v>
      </c>
      <c r="AD889" s="37">
        <f t="shared" si="41"/>
        <v>0</v>
      </c>
      <c r="AE889" s="144"/>
    </row>
    <row r="890" spans="1:31" x14ac:dyDescent="0.25">
      <c r="A890" s="38">
        <v>878</v>
      </c>
      <c r="B890" s="61"/>
      <c r="C890" s="61"/>
      <c r="D890" s="31">
        <v>890000564</v>
      </c>
      <c r="E890" s="31">
        <v>210163401</v>
      </c>
      <c r="F890" s="61" t="s">
        <v>1043</v>
      </c>
      <c r="G890" s="33">
        <v>0</v>
      </c>
      <c r="H890" s="33">
        <v>0</v>
      </c>
      <c r="I890" s="3"/>
      <c r="J890" s="3"/>
      <c r="K890" s="3"/>
      <c r="L890" s="3"/>
      <c r="M890" s="3"/>
      <c r="N890" s="3"/>
      <c r="O890" s="3"/>
      <c r="P890" s="34">
        <f t="shared" si="39"/>
        <v>0</v>
      </c>
      <c r="Q890" s="35"/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/>
      <c r="X890" s="3"/>
      <c r="Y890" s="3">
        <v>0</v>
      </c>
      <c r="Z890" s="3">
        <v>0</v>
      </c>
      <c r="AA890" s="3">
        <v>0</v>
      </c>
      <c r="AB890" s="3"/>
      <c r="AC890" s="36">
        <f t="shared" si="40"/>
        <v>0</v>
      </c>
      <c r="AD890" s="37">
        <f t="shared" si="41"/>
        <v>0</v>
      </c>
      <c r="AE890" s="144"/>
    </row>
    <row r="891" spans="1:31" x14ac:dyDescent="0.25">
      <c r="A891" s="29">
        <v>879</v>
      </c>
      <c r="B891" s="61"/>
      <c r="C891" s="61"/>
      <c r="D891" s="31">
        <v>890000858</v>
      </c>
      <c r="E891" s="31">
        <v>217063470</v>
      </c>
      <c r="F891" s="61" t="s">
        <v>1044</v>
      </c>
      <c r="G891" s="33">
        <v>0</v>
      </c>
      <c r="H891" s="33">
        <v>0</v>
      </c>
      <c r="I891" s="3"/>
      <c r="J891" s="3"/>
      <c r="K891" s="3"/>
      <c r="L891" s="3"/>
      <c r="M891" s="3"/>
      <c r="N891" s="3"/>
      <c r="O891" s="3"/>
      <c r="P891" s="34">
        <f t="shared" si="39"/>
        <v>0</v>
      </c>
      <c r="Q891" s="35"/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/>
      <c r="X891" s="3"/>
      <c r="Y891" s="3">
        <v>0</v>
      </c>
      <c r="Z891" s="3">
        <v>0</v>
      </c>
      <c r="AA891" s="3">
        <v>0</v>
      </c>
      <c r="AB891" s="3"/>
      <c r="AC891" s="36">
        <f t="shared" si="40"/>
        <v>0</v>
      </c>
      <c r="AD891" s="37">
        <f t="shared" si="41"/>
        <v>0</v>
      </c>
      <c r="AE891" s="144"/>
    </row>
    <row r="892" spans="1:31" x14ac:dyDescent="0.25">
      <c r="A892" s="38">
        <v>880</v>
      </c>
      <c r="B892" s="61"/>
      <c r="C892" s="61"/>
      <c r="D892" s="31">
        <v>890001181</v>
      </c>
      <c r="E892" s="31">
        <v>214863548</v>
      </c>
      <c r="F892" s="61" t="s">
        <v>1045</v>
      </c>
      <c r="G892" s="33">
        <v>0</v>
      </c>
      <c r="H892" s="33">
        <v>0</v>
      </c>
      <c r="I892" s="3"/>
      <c r="J892" s="3"/>
      <c r="K892" s="3"/>
      <c r="L892" s="3"/>
      <c r="M892" s="3"/>
      <c r="N892" s="3"/>
      <c r="O892" s="3"/>
      <c r="P892" s="34">
        <f t="shared" si="39"/>
        <v>0</v>
      </c>
      <c r="Q892" s="35"/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/>
      <c r="X892" s="3"/>
      <c r="Y892" s="3">
        <v>0</v>
      </c>
      <c r="Z892" s="3">
        <v>0</v>
      </c>
      <c r="AA892" s="3">
        <v>0</v>
      </c>
      <c r="AB892" s="3"/>
      <c r="AC892" s="36">
        <f t="shared" si="40"/>
        <v>0</v>
      </c>
      <c r="AD892" s="37">
        <f t="shared" si="41"/>
        <v>0</v>
      </c>
      <c r="AE892" s="144"/>
    </row>
    <row r="893" spans="1:31" x14ac:dyDescent="0.25">
      <c r="A893" s="29">
        <v>881</v>
      </c>
      <c r="B893" s="61"/>
      <c r="C893" s="61"/>
      <c r="D893" s="31">
        <v>890000613</v>
      </c>
      <c r="E893" s="31">
        <v>219463594</v>
      </c>
      <c r="F893" s="61" t="s">
        <v>1046</v>
      </c>
      <c r="G893" s="33">
        <v>0</v>
      </c>
      <c r="H893" s="33">
        <v>0</v>
      </c>
      <c r="I893" s="3"/>
      <c r="J893" s="3"/>
      <c r="K893" s="3"/>
      <c r="L893" s="3"/>
      <c r="M893" s="3"/>
      <c r="N893" s="3"/>
      <c r="O893" s="3"/>
      <c r="P893" s="34">
        <f t="shared" si="39"/>
        <v>0</v>
      </c>
      <c r="Q893" s="35"/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/>
      <c r="X893" s="3"/>
      <c r="Y893" s="3">
        <v>0</v>
      </c>
      <c r="Z893" s="3">
        <v>0</v>
      </c>
      <c r="AA893" s="3">
        <v>0</v>
      </c>
      <c r="AB893" s="3"/>
      <c r="AC893" s="36">
        <f t="shared" si="40"/>
        <v>0</v>
      </c>
      <c r="AD893" s="37">
        <f t="shared" si="41"/>
        <v>0</v>
      </c>
      <c r="AE893" s="144"/>
    </row>
    <row r="894" spans="1:31" x14ac:dyDescent="0.25">
      <c r="A894" s="38">
        <v>882</v>
      </c>
      <c r="B894" s="61"/>
      <c r="C894" s="61"/>
      <c r="D894" s="31">
        <v>890001127</v>
      </c>
      <c r="E894" s="31">
        <v>219063690</v>
      </c>
      <c r="F894" s="61" t="s">
        <v>1047</v>
      </c>
      <c r="G894" s="33">
        <v>0</v>
      </c>
      <c r="H894" s="33">
        <v>0</v>
      </c>
      <c r="I894" s="3"/>
      <c r="J894" s="3"/>
      <c r="K894" s="3"/>
      <c r="L894" s="3"/>
      <c r="M894" s="3"/>
      <c r="N894" s="3"/>
      <c r="O894" s="3"/>
      <c r="P894" s="34">
        <f t="shared" si="39"/>
        <v>0</v>
      </c>
      <c r="Q894" s="35"/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/>
      <c r="X894" s="3"/>
      <c r="Y894" s="3">
        <v>0</v>
      </c>
      <c r="Z894" s="3">
        <v>0</v>
      </c>
      <c r="AA894" s="3">
        <v>0</v>
      </c>
      <c r="AB894" s="3"/>
      <c r="AC894" s="36">
        <f t="shared" si="40"/>
        <v>0</v>
      </c>
      <c r="AD894" s="37">
        <f t="shared" si="41"/>
        <v>0</v>
      </c>
      <c r="AE894" s="144"/>
    </row>
    <row r="895" spans="1:31" x14ac:dyDescent="0.25">
      <c r="A895" s="29">
        <v>883</v>
      </c>
      <c r="B895" s="61"/>
      <c r="C895" s="61"/>
      <c r="D895" s="31">
        <v>891480022</v>
      </c>
      <c r="E895" s="31">
        <v>214566045</v>
      </c>
      <c r="F895" s="61" t="s">
        <v>1048</v>
      </c>
      <c r="G895" s="33">
        <v>0</v>
      </c>
      <c r="H895" s="33">
        <v>0</v>
      </c>
      <c r="I895" s="3"/>
      <c r="J895" s="3"/>
      <c r="K895" s="3"/>
      <c r="L895" s="3"/>
      <c r="M895" s="3"/>
      <c r="N895" s="3"/>
      <c r="O895" s="3"/>
      <c r="P895" s="34">
        <f t="shared" si="39"/>
        <v>0</v>
      </c>
      <c r="Q895" s="35"/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/>
      <c r="X895" s="3"/>
      <c r="Y895" s="3">
        <v>0</v>
      </c>
      <c r="Z895" s="3">
        <v>0</v>
      </c>
      <c r="AA895" s="3">
        <v>0</v>
      </c>
      <c r="AB895" s="3"/>
      <c r="AC895" s="36">
        <f t="shared" si="40"/>
        <v>0</v>
      </c>
      <c r="AD895" s="37">
        <f t="shared" si="41"/>
        <v>0</v>
      </c>
      <c r="AE895" s="144"/>
    </row>
    <row r="896" spans="1:31" x14ac:dyDescent="0.25">
      <c r="A896" s="38">
        <v>884</v>
      </c>
      <c r="B896" s="61"/>
      <c r="C896" s="61"/>
      <c r="D896" s="31">
        <v>890801143</v>
      </c>
      <c r="E896" s="31">
        <v>217566075</v>
      </c>
      <c r="F896" s="61" t="s">
        <v>645</v>
      </c>
      <c r="G896" s="33">
        <v>0</v>
      </c>
      <c r="H896" s="33">
        <v>0</v>
      </c>
      <c r="I896" s="3"/>
      <c r="J896" s="3"/>
      <c r="K896" s="3"/>
      <c r="L896" s="3"/>
      <c r="M896" s="3"/>
      <c r="N896" s="3"/>
      <c r="O896" s="3"/>
      <c r="P896" s="34">
        <f t="shared" si="39"/>
        <v>0</v>
      </c>
      <c r="Q896" s="35"/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/>
      <c r="X896" s="3"/>
      <c r="Y896" s="3">
        <v>0</v>
      </c>
      <c r="Z896" s="3">
        <v>0</v>
      </c>
      <c r="AA896" s="3">
        <v>0</v>
      </c>
      <c r="AB896" s="3"/>
      <c r="AC896" s="36">
        <f t="shared" si="40"/>
        <v>0</v>
      </c>
      <c r="AD896" s="37">
        <f t="shared" si="41"/>
        <v>0</v>
      </c>
      <c r="AE896" s="144"/>
    </row>
    <row r="897" spans="1:31" x14ac:dyDescent="0.25">
      <c r="A897" s="29">
        <v>885</v>
      </c>
      <c r="B897" s="61"/>
      <c r="C897" s="61"/>
      <c r="D897" s="31">
        <v>891480024</v>
      </c>
      <c r="E897" s="31">
        <v>218866088</v>
      </c>
      <c r="F897" s="61" t="s">
        <v>1049</v>
      </c>
      <c r="G897" s="33">
        <v>0</v>
      </c>
      <c r="H897" s="33">
        <v>0</v>
      </c>
      <c r="I897" s="3"/>
      <c r="J897" s="3"/>
      <c r="K897" s="3"/>
      <c r="L897" s="3"/>
      <c r="M897" s="3"/>
      <c r="N897" s="3"/>
      <c r="O897" s="3"/>
      <c r="P897" s="34">
        <f t="shared" si="39"/>
        <v>0</v>
      </c>
      <c r="Q897" s="35"/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/>
      <c r="X897" s="3"/>
      <c r="Y897" s="3">
        <v>0</v>
      </c>
      <c r="Z897" s="3">
        <v>0</v>
      </c>
      <c r="AA897" s="3">
        <v>0</v>
      </c>
      <c r="AB897" s="3"/>
      <c r="AC897" s="36">
        <f t="shared" si="40"/>
        <v>0</v>
      </c>
      <c r="AD897" s="37">
        <f t="shared" si="41"/>
        <v>0</v>
      </c>
      <c r="AE897" s="144"/>
    </row>
    <row r="898" spans="1:31" x14ac:dyDescent="0.25">
      <c r="A898" s="38">
        <v>886</v>
      </c>
      <c r="B898" s="61"/>
      <c r="C898" s="61"/>
      <c r="D898" s="31">
        <v>891480025</v>
      </c>
      <c r="E898" s="31">
        <v>211866318</v>
      </c>
      <c r="F898" s="61" t="s">
        <v>1050</v>
      </c>
      <c r="G898" s="33">
        <v>0</v>
      </c>
      <c r="H898" s="33">
        <v>0</v>
      </c>
      <c r="I898" s="3"/>
      <c r="J898" s="3"/>
      <c r="K898" s="3"/>
      <c r="L898" s="3"/>
      <c r="M898" s="3"/>
      <c r="N898" s="3"/>
      <c r="O898" s="3"/>
      <c r="P898" s="34">
        <f t="shared" si="39"/>
        <v>0</v>
      </c>
      <c r="Q898" s="35"/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/>
      <c r="X898" s="3"/>
      <c r="Y898" s="3">
        <v>0</v>
      </c>
      <c r="Z898" s="3">
        <v>0</v>
      </c>
      <c r="AA898" s="3">
        <v>0</v>
      </c>
      <c r="AB898" s="3"/>
      <c r="AC898" s="36">
        <f t="shared" si="40"/>
        <v>0</v>
      </c>
      <c r="AD898" s="37">
        <f t="shared" si="41"/>
        <v>0</v>
      </c>
      <c r="AE898" s="144"/>
    </row>
    <row r="899" spans="1:31" x14ac:dyDescent="0.25">
      <c r="A899" s="29">
        <v>887</v>
      </c>
      <c r="B899" s="61"/>
      <c r="C899" s="61"/>
      <c r="D899" s="31">
        <v>891480026</v>
      </c>
      <c r="E899" s="31">
        <v>218366383</v>
      </c>
      <c r="F899" s="61" t="s">
        <v>1051</v>
      </c>
      <c r="G899" s="33">
        <v>0</v>
      </c>
      <c r="H899" s="33">
        <v>0</v>
      </c>
      <c r="I899" s="3"/>
      <c r="J899" s="3"/>
      <c r="K899" s="3"/>
      <c r="L899" s="3"/>
      <c r="M899" s="3"/>
      <c r="N899" s="3"/>
      <c r="O899" s="3"/>
      <c r="P899" s="34">
        <f t="shared" si="39"/>
        <v>0</v>
      </c>
      <c r="Q899" s="35"/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/>
      <c r="X899" s="3"/>
      <c r="Y899" s="3">
        <v>0</v>
      </c>
      <c r="Z899" s="3">
        <v>0</v>
      </c>
      <c r="AA899" s="3">
        <v>0</v>
      </c>
      <c r="AB899" s="3"/>
      <c r="AC899" s="36">
        <f t="shared" si="40"/>
        <v>0</v>
      </c>
      <c r="AD899" s="37">
        <f t="shared" si="41"/>
        <v>0</v>
      </c>
      <c r="AE899" s="144"/>
    </row>
    <row r="900" spans="1:31" x14ac:dyDescent="0.25">
      <c r="A900" s="38">
        <v>888</v>
      </c>
      <c r="B900" s="61"/>
      <c r="C900" s="61"/>
      <c r="D900" s="31">
        <v>891480027</v>
      </c>
      <c r="E900" s="31">
        <v>210066400</v>
      </c>
      <c r="F900" s="61" t="s">
        <v>1052</v>
      </c>
      <c r="G900" s="33">
        <v>0</v>
      </c>
      <c r="H900" s="33">
        <v>0</v>
      </c>
      <c r="I900" s="3"/>
      <c r="J900" s="3"/>
      <c r="K900" s="3"/>
      <c r="L900" s="3"/>
      <c r="M900" s="3"/>
      <c r="N900" s="3"/>
      <c r="O900" s="3"/>
      <c r="P900" s="34">
        <f t="shared" si="39"/>
        <v>0</v>
      </c>
      <c r="Q900" s="35"/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/>
      <c r="X900" s="3"/>
      <c r="Y900" s="3">
        <v>0</v>
      </c>
      <c r="Z900" s="3">
        <v>0</v>
      </c>
      <c r="AA900" s="3">
        <v>0</v>
      </c>
      <c r="AB900" s="3"/>
      <c r="AC900" s="36">
        <f t="shared" si="40"/>
        <v>0</v>
      </c>
      <c r="AD900" s="37">
        <f t="shared" si="41"/>
        <v>0</v>
      </c>
      <c r="AE900" s="144"/>
    </row>
    <row r="901" spans="1:31" x14ac:dyDescent="0.25">
      <c r="A901" s="29">
        <v>889</v>
      </c>
      <c r="B901" s="61"/>
      <c r="C901" s="61"/>
      <c r="D901" s="31">
        <v>800099317</v>
      </c>
      <c r="E901" s="31">
        <v>214066440</v>
      </c>
      <c r="F901" s="61" t="s">
        <v>1053</v>
      </c>
      <c r="G901" s="33">
        <v>0</v>
      </c>
      <c r="H901" s="33">
        <v>0</v>
      </c>
      <c r="I901" s="3"/>
      <c r="J901" s="3"/>
      <c r="K901" s="3"/>
      <c r="L901" s="3"/>
      <c r="M901" s="3"/>
      <c r="N901" s="3"/>
      <c r="O901" s="3"/>
      <c r="P901" s="34">
        <f t="shared" si="39"/>
        <v>0</v>
      </c>
      <c r="Q901" s="35"/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/>
      <c r="X901" s="3"/>
      <c r="Y901" s="3">
        <v>0</v>
      </c>
      <c r="Z901" s="3">
        <v>0</v>
      </c>
      <c r="AA901" s="3">
        <v>0</v>
      </c>
      <c r="AB901" s="3"/>
      <c r="AC901" s="36">
        <f t="shared" si="40"/>
        <v>0</v>
      </c>
      <c r="AD901" s="37">
        <f t="shared" si="41"/>
        <v>0</v>
      </c>
      <c r="AE901" s="144"/>
    </row>
    <row r="902" spans="1:31" x14ac:dyDescent="0.25">
      <c r="A902" s="38">
        <v>890</v>
      </c>
      <c r="B902" s="61"/>
      <c r="C902" s="61"/>
      <c r="D902" s="31">
        <v>800031075</v>
      </c>
      <c r="E902" s="31">
        <v>215666456</v>
      </c>
      <c r="F902" s="61" t="s">
        <v>1054</v>
      </c>
      <c r="G902" s="33">
        <v>0</v>
      </c>
      <c r="H902" s="33">
        <v>0</v>
      </c>
      <c r="I902" s="3"/>
      <c r="J902" s="3"/>
      <c r="K902" s="3"/>
      <c r="L902" s="3"/>
      <c r="M902" s="3"/>
      <c r="N902" s="3"/>
      <c r="O902" s="3"/>
      <c r="P902" s="34">
        <f t="shared" si="39"/>
        <v>0</v>
      </c>
      <c r="Q902" s="35"/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/>
      <c r="X902" s="3"/>
      <c r="Y902" s="3">
        <v>0</v>
      </c>
      <c r="Z902" s="3">
        <v>0</v>
      </c>
      <c r="AA902" s="3">
        <v>0</v>
      </c>
      <c r="AB902" s="3"/>
      <c r="AC902" s="36">
        <f t="shared" si="40"/>
        <v>0</v>
      </c>
      <c r="AD902" s="37">
        <f t="shared" si="41"/>
        <v>0</v>
      </c>
      <c r="AE902" s="144"/>
    </row>
    <row r="903" spans="1:31" x14ac:dyDescent="0.25">
      <c r="A903" s="29">
        <v>891</v>
      </c>
      <c r="B903" s="61"/>
      <c r="C903" s="61"/>
      <c r="D903" s="31">
        <v>891480031</v>
      </c>
      <c r="E903" s="31">
        <v>217266572</v>
      </c>
      <c r="F903" s="61" t="s">
        <v>1055</v>
      </c>
      <c r="G903" s="33">
        <v>0</v>
      </c>
      <c r="H903" s="33">
        <v>0</v>
      </c>
      <c r="I903" s="3"/>
      <c r="J903" s="3"/>
      <c r="K903" s="3"/>
      <c r="L903" s="3"/>
      <c r="M903" s="3"/>
      <c r="N903" s="3"/>
      <c r="O903" s="3"/>
      <c r="P903" s="34">
        <f t="shared" si="39"/>
        <v>0</v>
      </c>
      <c r="Q903" s="35"/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/>
      <c r="X903" s="3"/>
      <c r="Y903" s="3">
        <v>0</v>
      </c>
      <c r="Z903" s="3">
        <v>0</v>
      </c>
      <c r="AA903" s="3">
        <v>0</v>
      </c>
      <c r="AB903" s="3"/>
      <c r="AC903" s="36">
        <f t="shared" si="40"/>
        <v>0</v>
      </c>
      <c r="AD903" s="37">
        <f t="shared" si="41"/>
        <v>0</v>
      </c>
      <c r="AE903" s="144"/>
    </row>
    <row r="904" spans="1:31" x14ac:dyDescent="0.25">
      <c r="A904" s="38">
        <v>892</v>
      </c>
      <c r="B904" s="61"/>
      <c r="C904" s="61"/>
      <c r="D904" s="31">
        <v>891480032</v>
      </c>
      <c r="E904" s="31">
        <v>219466594</v>
      </c>
      <c r="F904" s="61" t="s">
        <v>1056</v>
      </c>
      <c r="G904" s="33">
        <v>0</v>
      </c>
      <c r="H904" s="33">
        <v>0</v>
      </c>
      <c r="I904" s="3"/>
      <c r="J904" s="3"/>
      <c r="K904" s="3"/>
      <c r="L904" s="3"/>
      <c r="M904" s="3"/>
      <c r="N904" s="3"/>
      <c r="O904" s="3"/>
      <c r="P904" s="34">
        <f t="shared" si="39"/>
        <v>0</v>
      </c>
      <c r="Q904" s="35"/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/>
      <c r="X904" s="3"/>
      <c r="Y904" s="3">
        <v>0</v>
      </c>
      <c r="Z904" s="3">
        <v>0</v>
      </c>
      <c r="AA904" s="3">
        <v>0</v>
      </c>
      <c r="AB904" s="3"/>
      <c r="AC904" s="36">
        <f t="shared" si="40"/>
        <v>0</v>
      </c>
      <c r="AD904" s="37">
        <f t="shared" si="41"/>
        <v>0</v>
      </c>
      <c r="AE904" s="144"/>
    </row>
    <row r="905" spans="1:31" x14ac:dyDescent="0.25">
      <c r="A905" s="29">
        <v>893</v>
      </c>
      <c r="B905" s="61"/>
      <c r="C905" s="61"/>
      <c r="D905" s="31">
        <v>891480033</v>
      </c>
      <c r="E905" s="31">
        <v>218266682</v>
      </c>
      <c r="F905" s="61" t="s">
        <v>1057</v>
      </c>
      <c r="G905" s="33">
        <v>0</v>
      </c>
      <c r="H905" s="33">
        <v>0</v>
      </c>
      <c r="I905" s="3"/>
      <c r="J905" s="3"/>
      <c r="K905" s="3"/>
      <c r="L905" s="3"/>
      <c r="M905" s="3"/>
      <c r="N905" s="3"/>
      <c r="O905" s="3"/>
      <c r="P905" s="34">
        <f t="shared" si="39"/>
        <v>0</v>
      </c>
      <c r="Q905" s="35"/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/>
      <c r="X905" s="3"/>
      <c r="Y905" s="3">
        <v>0</v>
      </c>
      <c r="Z905" s="3">
        <v>0</v>
      </c>
      <c r="AA905" s="3">
        <v>0</v>
      </c>
      <c r="AB905" s="3"/>
      <c r="AC905" s="36">
        <f t="shared" si="40"/>
        <v>0</v>
      </c>
      <c r="AD905" s="37">
        <f t="shared" si="41"/>
        <v>0</v>
      </c>
      <c r="AE905" s="144"/>
    </row>
    <row r="906" spans="1:31" x14ac:dyDescent="0.25">
      <c r="A906" s="38">
        <v>894</v>
      </c>
      <c r="B906" s="61"/>
      <c r="C906" s="61"/>
      <c r="D906" s="31">
        <v>891480034</v>
      </c>
      <c r="E906" s="31">
        <v>218766687</v>
      </c>
      <c r="F906" s="61" t="s">
        <v>1058</v>
      </c>
      <c r="G906" s="33">
        <v>0</v>
      </c>
      <c r="H906" s="33">
        <v>0</v>
      </c>
      <c r="I906" s="3"/>
      <c r="J906" s="3"/>
      <c r="K906" s="3"/>
      <c r="L906" s="3"/>
      <c r="M906" s="3"/>
      <c r="N906" s="3"/>
      <c r="O906" s="3"/>
      <c r="P906" s="34">
        <f t="shared" si="39"/>
        <v>0</v>
      </c>
      <c r="Q906" s="35"/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/>
      <c r="X906" s="3"/>
      <c r="Y906" s="3">
        <v>0</v>
      </c>
      <c r="Z906" s="3">
        <v>0</v>
      </c>
      <c r="AA906" s="3">
        <v>0</v>
      </c>
      <c r="AB906" s="3"/>
      <c r="AC906" s="36">
        <f t="shared" si="40"/>
        <v>0</v>
      </c>
      <c r="AD906" s="37">
        <f t="shared" si="41"/>
        <v>0</v>
      </c>
      <c r="AE906" s="144"/>
    </row>
    <row r="907" spans="1:31" x14ac:dyDescent="0.25">
      <c r="A907" s="29">
        <v>895</v>
      </c>
      <c r="B907" s="61"/>
      <c r="C907" s="61"/>
      <c r="D907" s="31">
        <v>890210928</v>
      </c>
      <c r="E907" s="31">
        <v>211368013</v>
      </c>
      <c r="F907" s="61" t="s">
        <v>1059</v>
      </c>
      <c r="G907" s="33">
        <v>0</v>
      </c>
      <c r="H907" s="33">
        <v>0</v>
      </c>
      <c r="I907" s="3"/>
      <c r="J907" s="3"/>
      <c r="K907" s="3"/>
      <c r="L907" s="3"/>
      <c r="M907" s="3"/>
      <c r="N907" s="3"/>
      <c r="O907" s="3"/>
      <c r="P907" s="34">
        <f t="shared" si="39"/>
        <v>0</v>
      </c>
      <c r="Q907" s="35"/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/>
      <c r="X907" s="3"/>
      <c r="Y907" s="3">
        <v>0</v>
      </c>
      <c r="Z907" s="3">
        <v>0</v>
      </c>
      <c r="AA907" s="3">
        <v>0</v>
      </c>
      <c r="AB907" s="3"/>
      <c r="AC907" s="36">
        <f t="shared" si="40"/>
        <v>0</v>
      </c>
      <c r="AD907" s="37">
        <f t="shared" si="41"/>
        <v>0</v>
      </c>
      <c r="AE907" s="144"/>
    </row>
    <row r="908" spans="1:31" x14ac:dyDescent="0.25">
      <c r="A908" s="38">
        <v>896</v>
      </c>
      <c r="B908" s="61"/>
      <c r="C908" s="61"/>
      <c r="D908" s="31">
        <v>800099455</v>
      </c>
      <c r="E908" s="31">
        <v>212068020</v>
      </c>
      <c r="F908" s="61" t="s">
        <v>630</v>
      </c>
      <c r="G908" s="33">
        <v>0</v>
      </c>
      <c r="H908" s="33">
        <v>0</v>
      </c>
      <c r="I908" s="3"/>
      <c r="J908" s="3"/>
      <c r="K908" s="3"/>
      <c r="L908" s="3"/>
      <c r="M908" s="3"/>
      <c r="N908" s="3"/>
      <c r="O908" s="3"/>
      <c r="P908" s="34">
        <f t="shared" si="39"/>
        <v>0</v>
      </c>
      <c r="Q908" s="35"/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/>
      <c r="X908" s="3"/>
      <c r="Y908" s="3">
        <v>0</v>
      </c>
      <c r="Z908" s="3">
        <v>0</v>
      </c>
      <c r="AA908" s="3">
        <v>0</v>
      </c>
      <c r="AB908" s="3"/>
      <c r="AC908" s="36">
        <f t="shared" si="40"/>
        <v>0</v>
      </c>
      <c r="AD908" s="37">
        <f t="shared" si="41"/>
        <v>0</v>
      </c>
      <c r="AE908" s="144"/>
    </row>
    <row r="909" spans="1:31" x14ac:dyDescent="0.25">
      <c r="A909" s="29">
        <v>897</v>
      </c>
      <c r="B909" s="61"/>
      <c r="C909" s="61"/>
      <c r="D909" s="31">
        <v>890205334</v>
      </c>
      <c r="E909" s="31">
        <v>215168051</v>
      </c>
      <c r="F909" s="61" t="s">
        <v>1060</v>
      </c>
      <c r="G909" s="33">
        <v>0</v>
      </c>
      <c r="H909" s="33">
        <v>0</v>
      </c>
      <c r="I909" s="3"/>
      <c r="J909" s="3"/>
      <c r="K909" s="3"/>
      <c r="L909" s="3"/>
      <c r="M909" s="3"/>
      <c r="N909" s="3"/>
      <c r="O909" s="3"/>
      <c r="P909" s="34">
        <f t="shared" si="39"/>
        <v>0</v>
      </c>
      <c r="Q909" s="35"/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/>
      <c r="X909" s="3"/>
      <c r="Y909" s="3">
        <v>0</v>
      </c>
      <c r="Z909" s="3">
        <v>0</v>
      </c>
      <c r="AA909" s="3">
        <v>0</v>
      </c>
      <c r="AB909" s="3"/>
      <c r="AC909" s="36">
        <f t="shared" si="40"/>
        <v>0</v>
      </c>
      <c r="AD909" s="37">
        <f t="shared" si="41"/>
        <v>0</v>
      </c>
      <c r="AE909" s="144"/>
    </row>
    <row r="910" spans="1:31" x14ac:dyDescent="0.25">
      <c r="A910" s="38">
        <v>898</v>
      </c>
      <c r="B910" s="61"/>
      <c r="C910" s="61"/>
      <c r="D910" s="31">
        <v>890206033</v>
      </c>
      <c r="E910" s="31">
        <v>217768077</v>
      </c>
      <c r="F910" s="61" t="s">
        <v>322</v>
      </c>
      <c r="G910" s="33">
        <v>0</v>
      </c>
      <c r="H910" s="33">
        <v>0</v>
      </c>
      <c r="I910" s="3"/>
      <c r="J910" s="3"/>
      <c r="K910" s="3"/>
      <c r="L910" s="3"/>
      <c r="M910" s="3"/>
      <c r="N910" s="3"/>
      <c r="O910" s="3"/>
      <c r="P910" s="34">
        <f t="shared" ref="P910:P973" si="42">SUM(G910:N910)</f>
        <v>0</v>
      </c>
      <c r="Q910" s="35"/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/>
      <c r="X910" s="3"/>
      <c r="Y910" s="3">
        <v>0</v>
      </c>
      <c r="Z910" s="3">
        <v>0</v>
      </c>
      <c r="AA910" s="3">
        <v>0</v>
      </c>
      <c r="AB910" s="3"/>
      <c r="AC910" s="36">
        <f t="shared" ref="AC910:AC973" si="43">SUM(R910:AA910)</f>
        <v>0</v>
      </c>
      <c r="AD910" s="37">
        <f t="shared" si="41"/>
        <v>0</v>
      </c>
      <c r="AE910" s="144"/>
    </row>
    <row r="911" spans="1:31" x14ac:dyDescent="0.25">
      <c r="A911" s="29">
        <v>899</v>
      </c>
      <c r="B911" s="61"/>
      <c r="C911" s="61"/>
      <c r="D911" s="31">
        <v>890210932</v>
      </c>
      <c r="E911" s="31">
        <v>217968079</v>
      </c>
      <c r="F911" s="61" t="s">
        <v>1061</v>
      </c>
      <c r="G911" s="33">
        <v>0</v>
      </c>
      <c r="H911" s="33">
        <v>0</v>
      </c>
      <c r="I911" s="3"/>
      <c r="J911" s="3"/>
      <c r="K911" s="3"/>
      <c r="L911" s="3"/>
      <c r="M911" s="3"/>
      <c r="N911" s="3"/>
      <c r="O911" s="3"/>
      <c r="P911" s="34">
        <f t="shared" si="42"/>
        <v>0</v>
      </c>
      <c r="Q911" s="35"/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/>
      <c r="X911" s="3"/>
      <c r="Y911" s="3">
        <v>0</v>
      </c>
      <c r="Z911" s="3">
        <v>0</v>
      </c>
      <c r="AA911" s="3">
        <v>0</v>
      </c>
      <c r="AB911" s="3"/>
      <c r="AC911" s="36">
        <f t="shared" si="43"/>
        <v>0</v>
      </c>
      <c r="AD911" s="37">
        <f t="shared" ref="AD911:AD974" si="44">+P911-Q911+AB911-AC911</f>
        <v>0</v>
      </c>
      <c r="AE911" s="144"/>
    </row>
    <row r="912" spans="1:31" x14ac:dyDescent="0.25">
      <c r="A912" s="38">
        <v>900</v>
      </c>
      <c r="B912" s="61"/>
      <c r="C912" s="61"/>
      <c r="D912" s="31">
        <v>890208119</v>
      </c>
      <c r="E912" s="31">
        <v>219268092</v>
      </c>
      <c r="F912" s="61" t="s">
        <v>325</v>
      </c>
      <c r="G912" s="33">
        <v>0</v>
      </c>
      <c r="H912" s="33">
        <v>0</v>
      </c>
      <c r="I912" s="3"/>
      <c r="J912" s="3"/>
      <c r="K912" s="3"/>
      <c r="L912" s="3"/>
      <c r="M912" s="3"/>
      <c r="N912" s="3"/>
      <c r="O912" s="3"/>
      <c r="P912" s="34">
        <f t="shared" si="42"/>
        <v>0</v>
      </c>
      <c r="Q912" s="35"/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/>
      <c r="X912" s="3"/>
      <c r="Y912" s="3">
        <v>0</v>
      </c>
      <c r="Z912" s="3">
        <v>0</v>
      </c>
      <c r="AA912" s="3">
        <v>0</v>
      </c>
      <c r="AB912" s="3"/>
      <c r="AC912" s="36">
        <f t="shared" si="43"/>
        <v>0</v>
      </c>
      <c r="AD912" s="37">
        <f t="shared" si="44"/>
        <v>0</v>
      </c>
      <c r="AE912" s="144"/>
    </row>
    <row r="913" spans="1:31" x14ac:dyDescent="0.25">
      <c r="A913" s="29">
        <v>901</v>
      </c>
      <c r="B913" s="61"/>
      <c r="C913" s="61"/>
      <c r="D913" s="31">
        <v>890210890</v>
      </c>
      <c r="E913" s="31">
        <v>210168101</v>
      </c>
      <c r="F913" s="61" t="s">
        <v>646</v>
      </c>
      <c r="G913" s="33">
        <v>0</v>
      </c>
      <c r="H913" s="33">
        <v>0</v>
      </c>
      <c r="I913" s="3"/>
      <c r="J913" s="3"/>
      <c r="K913" s="3"/>
      <c r="L913" s="3"/>
      <c r="M913" s="3"/>
      <c r="N913" s="3"/>
      <c r="O913" s="3"/>
      <c r="P913" s="34">
        <f t="shared" si="42"/>
        <v>0</v>
      </c>
      <c r="Q913" s="35"/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/>
      <c r="X913" s="3"/>
      <c r="Y913" s="3">
        <v>0</v>
      </c>
      <c r="Z913" s="3">
        <v>0</v>
      </c>
      <c r="AA913" s="3">
        <v>0</v>
      </c>
      <c r="AB913" s="3"/>
      <c r="AC913" s="36">
        <f t="shared" si="43"/>
        <v>0</v>
      </c>
      <c r="AD913" s="37">
        <f t="shared" si="44"/>
        <v>0</v>
      </c>
      <c r="AE913" s="144"/>
    </row>
    <row r="914" spans="1:31" x14ac:dyDescent="0.25">
      <c r="A914" s="38">
        <v>902</v>
      </c>
      <c r="B914" s="61"/>
      <c r="C914" s="61"/>
      <c r="D914" s="31">
        <v>890205575</v>
      </c>
      <c r="E914" s="31">
        <v>212168121</v>
      </c>
      <c r="F914" s="61" t="s">
        <v>738</v>
      </c>
      <c r="G914" s="33">
        <v>0</v>
      </c>
      <c r="H914" s="33">
        <v>0</v>
      </c>
      <c r="I914" s="3"/>
      <c r="J914" s="3"/>
      <c r="K914" s="3"/>
      <c r="L914" s="3"/>
      <c r="M914" s="3"/>
      <c r="N914" s="3"/>
      <c r="O914" s="3"/>
      <c r="P914" s="34">
        <f t="shared" si="42"/>
        <v>0</v>
      </c>
      <c r="Q914" s="35"/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/>
      <c r="X914" s="3"/>
      <c r="Y914" s="3">
        <v>0</v>
      </c>
      <c r="Z914" s="3">
        <v>0</v>
      </c>
      <c r="AA914" s="3">
        <v>0</v>
      </c>
      <c r="AB914" s="3"/>
      <c r="AC914" s="36">
        <f t="shared" si="43"/>
        <v>0</v>
      </c>
      <c r="AD914" s="37">
        <f t="shared" si="44"/>
        <v>0</v>
      </c>
      <c r="AE914" s="144"/>
    </row>
    <row r="915" spans="1:31" x14ac:dyDescent="0.25">
      <c r="A915" s="29">
        <v>903</v>
      </c>
      <c r="B915" s="61"/>
      <c r="C915" s="61"/>
      <c r="D915" s="31">
        <v>890210967</v>
      </c>
      <c r="E915" s="31">
        <v>213268132</v>
      </c>
      <c r="F915" s="61" t="s">
        <v>1062</v>
      </c>
      <c r="G915" s="33">
        <v>0</v>
      </c>
      <c r="H915" s="33">
        <v>0</v>
      </c>
      <c r="I915" s="3"/>
      <c r="J915" s="3"/>
      <c r="K915" s="3"/>
      <c r="L915" s="3"/>
      <c r="M915" s="3"/>
      <c r="N915" s="3"/>
      <c r="O915" s="3"/>
      <c r="P915" s="34">
        <f t="shared" si="42"/>
        <v>0</v>
      </c>
      <c r="Q915" s="35"/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/>
      <c r="X915" s="3"/>
      <c r="Y915" s="3">
        <v>0</v>
      </c>
      <c r="Z915" s="3">
        <v>0</v>
      </c>
      <c r="AA915" s="3">
        <v>0</v>
      </c>
      <c r="AB915" s="3"/>
      <c r="AC915" s="36">
        <f t="shared" si="43"/>
        <v>0</v>
      </c>
      <c r="AD915" s="37">
        <f t="shared" si="44"/>
        <v>0</v>
      </c>
      <c r="AE915" s="144"/>
    </row>
    <row r="916" spans="1:31" x14ac:dyDescent="0.25">
      <c r="A916" s="38">
        <v>904</v>
      </c>
      <c r="B916" s="61"/>
      <c r="C916" s="61"/>
      <c r="D916" s="31">
        <v>890205119</v>
      </c>
      <c r="E916" s="31">
        <v>214768147</v>
      </c>
      <c r="F916" s="61" t="s">
        <v>1063</v>
      </c>
      <c r="G916" s="33">
        <v>0</v>
      </c>
      <c r="H916" s="33">
        <v>0</v>
      </c>
      <c r="I916" s="3"/>
      <c r="J916" s="3"/>
      <c r="K916" s="3"/>
      <c r="L916" s="3"/>
      <c r="M916" s="3"/>
      <c r="N916" s="3"/>
      <c r="O916" s="3"/>
      <c r="P916" s="34">
        <f t="shared" si="42"/>
        <v>0</v>
      </c>
      <c r="Q916" s="35"/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/>
      <c r="X916" s="3"/>
      <c r="Y916" s="3">
        <v>0</v>
      </c>
      <c r="Z916" s="3">
        <v>0</v>
      </c>
      <c r="AA916" s="3">
        <v>0</v>
      </c>
      <c r="AB916" s="3"/>
      <c r="AC916" s="36">
        <f t="shared" si="43"/>
        <v>0</v>
      </c>
      <c r="AD916" s="37">
        <f t="shared" si="44"/>
        <v>0</v>
      </c>
      <c r="AE916" s="144"/>
    </row>
    <row r="917" spans="1:31" x14ac:dyDescent="0.25">
      <c r="A917" s="29">
        <v>905</v>
      </c>
      <c r="B917" s="61"/>
      <c r="C917" s="61"/>
      <c r="D917" s="31">
        <v>890210933</v>
      </c>
      <c r="E917" s="31">
        <v>215268152</v>
      </c>
      <c r="F917" s="61" t="s">
        <v>1064</v>
      </c>
      <c r="G917" s="33">
        <v>0</v>
      </c>
      <c r="H917" s="33">
        <v>0</v>
      </c>
      <c r="I917" s="3"/>
      <c r="J917" s="3"/>
      <c r="K917" s="3"/>
      <c r="L917" s="3"/>
      <c r="M917" s="3"/>
      <c r="N917" s="3"/>
      <c r="O917" s="3"/>
      <c r="P917" s="34">
        <f t="shared" si="42"/>
        <v>0</v>
      </c>
      <c r="Q917" s="35"/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/>
      <c r="X917" s="3"/>
      <c r="Y917" s="3">
        <v>0</v>
      </c>
      <c r="Z917" s="3">
        <v>0</v>
      </c>
      <c r="AA917" s="3">
        <v>0</v>
      </c>
      <c r="AB917" s="3"/>
      <c r="AC917" s="36">
        <f t="shared" si="43"/>
        <v>0</v>
      </c>
      <c r="AD917" s="37">
        <f t="shared" si="44"/>
        <v>0</v>
      </c>
      <c r="AE917" s="144"/>
    </row>
    <row r="918" spans="1:31" x14ac:dyDescent="0.25">
      <c r="A918" s="38">
        <v>906</v>
      </c>
      <c r="B918" s="61"/>
      <c r="C918" s="61"/>
      <c r="D918" s="31">
        <v>890204699</v>
      </c>
      <c r="E918" s="31">
        <v>216068160</v>
      </c>
      <c r="F918" s="61" t="s">
        <v>1065</v>
      </c>
      <c r="G918" s="33">
        <v>0</v>
      </c>
      <c r="H918" s="33">
        <v>0</v>
      </c>
      <c r="I918" s="3"/>
      <c r="J918" s="3"/>
      <c r="K918" s="3"/>
      <c r="L918" s="3"/>
      <c r="M918" s="3"/>
      <c r="N918" s="3"/>
      <c r="O918" s="3"/>
      <c r="P918" s="34">
        <f t="shared" si="42"/>
        <v>0</v>
      </c>
      <c r="Q918" s="35"/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/>
      <c r="X918" s="3"/>
      <c r="Y918" s="3">
        <v>0</v>
      </c>
      <c r="Z918" s="3">
        <v>0</v>
      </c>
      <c r="AA918" s="3">
        <v>0</v>
      </c>
      <c r="AB918" s="3"/>
      <c r="AC918" s="36">
        <f t="shared" si="43"/>
        <v>0</v>
      </c>
      <c r="AD918" s="37">
        <f t="shared" si="44"/>
        <v>0</v>
      </c>
      <c r="AE918" s="144"/>
    </row>
    <row r="919" spans="1:31" x14ac:dyDescent="0.25">
      <c r="A919" s="29">
        <v>907</v>
      </c>
      <c r="B919" s="61"/>
      <c r="C919" s="61"/>
      <c r="D919" s="31">
        <v>890209889</v>
      </c>
      <c r="E919" s="31">
        <v>216268162</v>
      </c>
      <c r="F919" s="61" t="s">
        <v>1066</v>
      </c>
      <c r="G919" s="33">
        <v>0</v>
      </c>
      <c r="H919" s="33">
        <v>0</v>
      </c>
      <c r="I919" s="3"/>
      <c r="J919" s="3"/>
      <c r="K919" s="3"/>
      <c r="L919" s="3"/>
      <c r="M919" s="3"/>
      <c r="N919" s="3"/>
      <c r="O919" s="3"/>
      <c r="P919" s="34">
        <f t="shared" si="42"/>
        <v>0</v>
      </c>
      <c r="Q919" s="35"/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/>
      <c r="X919" s="3"/>
      <c r="Y919" s="3">
        <v>0</v>
      </c>
      <c r="Z919" s="3">
        <v>0</v>
      </c>
      <c r="AA919" s="3">
        <v>0</v>
      </c>
      <c r="AB919" s="3"/>
      <c r="AC919" s="36">
        <f t="shared" si="43"/>
        <v>0</v>
      </c>
      <c r="AD919" s="37">
        <f t="shared" si="44"/>
        <v>0</v>
      </c>
      <c r="AE919" s="144"/>
    </row>
    <row r="920" spans="1:31" x14ac:dyDescent="0.25">
      <c r="A920" s="38">
        <v>908</v>
      </c>
      <c r="B920" s="61"/>
      <c r="C920" s="61"/>
      <c r="D920" s="31">
        <v>890205063</v>
      </c>
      <c r="E920" s="31">
        <v>216768167</v>
      </c>
      <c r="F920" s="61" t="s">
        <v>1067</v>
      </c>
      <c r="G920" s="33">
        <v>0</v>
      </c>
      <c r="H920" s="33">
        <v>0</v>
      </c>
      <c r="I920" s="3"/>
      <c r="J920" s="3"/>
      <c r="K920" s="3"/>
      <c r="L920" s="3"/>
      <c r="M920" s="3"/>
      <c r="N920" s="3"/>
      <c r="O920" s="3"/>
      <c r="P920" s="34">
        <f t="shared" si="42"/>
        <v>0</v>
      </c>
      <c r="Q920" s="35"/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/>
      <c r="X920" s="3"/>
      <c r="Y920" s="3">
        <v>0</v>
      </c>
      <c r="Z920" s="3">
        <v>0</v>
      </c>
      <c r="AA920" s="3">
        <v>0</v>
      </c>
      <c r="AB920" s="3"/>
      <c r="AC920" s="36">
        <f t="shared" si="43"/>
        <v>0</v>
      </c>
      <c r="AD920" s="37">
        <f t="shared" si="44"/>
        <v>0</v>
      </c>
      <c r="AE920" s="144"/>
    </row>
    <row r="921" spans="1:31" x14ac:dyDescent="0.25">
      <c r="A921" s="29">
        <v>909</v>
      </c>
      <c r="B921" s="61"/>
      <c r="C921" s="61"/>
      <c r="D921" s="31">
        <v>890206724</v>
      </c>
      <c r="E921" s="31">
        <v>216968169</v>
      </c>
      <c r="F921" s="61" t="s">
        <v>1068</v>
      </c>
      <c r="G921" s="33">
        <v>0</v>
      </c>
      <c r="H921" s="33">
        <v>0</v>
      </c>
      <c r="I921" s="3"/>
      <c r="J921" s="3"/>
      <c r="K921" s="3"/>
      <c r="L921" s="3"/>
      <c r="M921" s="3"/>
      <c r="N921" s="3"/>
      <c r="O921" s="3"/>
      <c r="P921" s="34">
        <f t="shared" si="42"/>
        <v>0</v>
      </c>
      <c r="Q921" s="35"/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/>
      <c r="X921" s="3"/>
      <c r="Y921" s="3">
        <v>0</v>
      </c>
      <c r="Z921" s="3">
        <v>0</v>
      </c>
      <c r="AA921" s="3">
        <v>0</v>
      </c>
      <c r="AB921" s="3"/>
      <c r="AC921" s="36">
        <f t="shared" si="43"/>
        <v>0</v>
      </c>
      <c r="AD921" s="37">
        <f t="shared" si="44"/>
        <v>0</v>
      </c>
      <c r="AE921" s="144"/>
    </row>
    <row r="922" spans="1:31" x14ac:dyDescent="0.25">
      <c r="A922" s="38">
        <v>910</v>
      </c>
      <c r="B922" s="61"/>
      <c r="C922" s="61"/>
      <c r="D922" s="31">
        <v>890206290</v>
      </c>
      <c r="E922" s="31">
        <v>217668176</v>
      </c>
      <c r="F922" s="61" t="s">
        <v>708</v>
      </c>
      <c r="G922" s="33">
        <v>0</v>
      </c>
      <c r="H922" s="33">
        <v>0</v>
      </c>
      <c r="I922" s="3"/>
      <c r="J922" s="3"/>
      <c r="K922" s="3"/>
      <c r="L922" s="3"/>
      <c r="M922" s="3"/>
      <c r="N922" s="3"/>
      <c r="O922" s="3"/>
      <c r="P922" s="34">
        <f t="shared" si="42"/>
        <v>0</v>
      </c>
      <c r="Q922" s="35"/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/>
      <c r="X922" s="3"/>
      <c r="Y922" s="3">
        <v>0</v>
      </c>
      <c r="Z922" s="3">
        <v>0</v>
      </c>
      <c r="AA922" s="3">
        <v>0</v>
      </c>
      <c r="AB922" s="3"/>
      <c r="AC922" s="36">
        <f t="shared" si="43"/>
        <v>0</v>
      </c>
      <c r="AD922" s="37">
        <f t="shared" si="44"/>
        <v>0</v>
      </c>
      <c r="AE922" s="144"/>
    </row>
    <row r="923" spans="1:31" x14ac:dyDescent="0.25">
      <c r="A923" s="29">
        <v>911</v>
      </c>
      <c r="B923" s="61"/>
      <c r="C923" s="61"/>
      <c r="D923" s="31">
        <v>890208098</v>
      </c>
      <c r="E923" s="31">
        <v>217968179</v>
      </c>
      <c r="F923" s="61" t="s">
        <v>1069</v>
      </c>
      <c r="G923" s="33">
        <v>0</v>
      </c>
      <c r="H923" s="33">
        <v>0</v>
      </c>
      <c r="I923" s="3"/>
      <c r="J923" s="3"/>
      <c r="K923" s="3"/>
      <c r="L923" s="3"/>
      <c r="M923" s="3"/>
      <c r="N923" s="3"/>
      <c r="O923" s="3"/>
      <c r="P923" s="34">
        <f t="shared" si="42"/>
        <v>0</v>
      </c>
      <c r="Q923" s="35"/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/>
      <c r="X923" s="3"/>
      <c r="Y923" s="3">
        <v>0</v>
      </c>
      <c r="Z923" s="3">
        <v>0</v>
      </c>
      <c r="AA923" s="3">
        <v>0</v>
      </c>
      <c r="AB923" s="3"/>
      <c r="AC923" s="36">
        <f t="shared" si="43"/>
        <v>0</v>
      </c>
      <c r="AD923" s="37">
        <f t="shared" si="44"/>
        <v>0</v>
      </c>
      <c r="AE923" s="144"/>
    </row>
    <row r="924" spans="1:31" x14ac:dyDescent="0.25">
      <c r="A924" s="38">
        <v>912</v>
      </c>
      <c r="B924" s="61"/>
      <c r="C924" s="61"/>
      <c r="D924" s="31">
        <v>890208363</v>
      </c>
      <c r="E924" s="31">
        <v>219068190</v>
      </c>
      <c r="F924" s="61" t="s">
        <v>1070</v>
      </c>
      <c r="G924" s="33">
        <v>0</v>
      </c>
      <c r="H924" s="33">
        <v>0</v>
      </c>
      <c r="I924" s="3"/>
      <c r="J924" s="3"/>
      <c r="K924" s="3"/>
      <c r="L924" s="3"/>
      <c r="M924" s="3"/>
      <c r="N924" s="3"/>
      <c r="O924" s="3"/>
      <c r="P924" s="34">
        <f t="shared" si="42"/>
        <v>0</v>
      </c>
      <c r="Q924" s="35"/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/>
      <c r="X924" s="3"/>
      <c r="Y924" s="3">
        <v>0</v>
      </c>
      <c r="Z924" s="3">
        <v>0</v>
      </c>
      <c r="AA924" s="3">
        <v>0</v>
      </c>
      <c r="AB924" s="3"/>
      <c r="AC924" s="36">
        <f t="shared" si="43"/>
        <v>0</v>
      </c>
      <c r="AD924" s="37">
        <f t="shared" si="44"/>
        <v>0</v>
      </c>
      <c r="AE924" s="144"/>
    </row>
    <row r="925" spans="1:31" x14ac:dyDescent="0.25">
      <c r="A925" s="29">
        <v>913</v>
      </c>
      <c r="B925" s="61"/>
      <c r="C925" s="61"/>
      <c r="D925" s="31">
        <v>800104060</v>
      </c>
      <c r="E925" s="31">
        <v>210768207</v>
      </c>
      <c r="F925" s="61" t="s">
        <v>343</v>
      </c>
      <c r="G925" s="33">
        <v>0</v>
      </c>
      <c r="H925" s="33">
        <v>0</v>
      </c>
      <c r="I925" s="3"/>
      <c r="J925" s="3"/>
      <c r="K925" s="3"/>
      <c r="L925" s="3"/>
      <c r="M925" s="3"/>
      <c r="N925" s="3"/>
      <c r="O925" s="3"/>
      <c r="P925" s="34">
        <f t="shared" si="42"/>
        <v>0</v>
      </c>
      <c r="Q925" s="35"/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/>
      <c r="X925" s="3"/>
      <c r="Y925" s="3">
        <v>0</v>
      </c>
      <c r="Z925" s="3">
        <v>0</v>
      </c>
      <c r="AA925" s="3">
        <v>0</v>
      </c>
      <c r="AB925" s="3"/>
      <c r="AC925" s="36">
        <f t="shared" si="43"/>
        <v>0</v>
      </c>
      <c r="AD925" s="37">
        <f t="shared" si="44"/>
        <v>0</v>
      </c>
      <c r="AE925" s="144"/>
    </row>
    <row r="926" spans="1:31" x14ac:dyDescent="0.25">
      <c r="A926" s="38">
        <v>914</v>
      </c>
      <c r="B926" s="61"/>
      <c r="C926" s="61"/>
      <c r="D926" s="31">
        <v>890208947</v>
      </c>
      <c r="E926" s="31">
        <v>210968209</v>
      </c>
      <c r="F926" s="61" t="s">
        <v>1071</v>
      </c>
      <c r="G926" s="33">
        <v>0</v>
      </c>
      <c r="H926" s="33">
        <v>0</v>
      </c>
      <c r="I926" s="3"/>
      <c r="J926" s="3"/>
      <c r="K926" s="3"/>
      <c r="L926" s="3"/>
      <c r="M926" s="3"/>
      <c r="N926" s="3"/>
      <c r="O926" s="3"/>
      <c r="P926" s="34">
        <f t="shared" si="42"/>
        <v>0</v>
      </c>
      <c r="Q926" s="35"/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/>
      <c r="X926" s="3"/>
      <c r="Y926" s="3">
        <v>0</v>
      </c>
      <c r="Z926" s="3">
        <v>0</v>
      </c>
      <c r="AA926" s="3">
        <v>0</v>
      </c>
      <c r="AB926" s="3"/>
      <c r="AC926" s="36">
        <f t="shared" si="43"/>
        <v>0</v>
      </c>
      <c r="AD926" s="37">
        <f t="shared" si="44"/>
        <v>0</v>
      </c>
      <c r="AE926" s="144"/>
    </row>
    <row r="927" spans="1:31" x14ac:dyDescent="0.25">
      <c r="A927" s="29">
        <v>915</v>
      </c>
      <c r="B927" s="61"/>
      <c r="C927" s="61"/>
      <c r="D927" s="31">
        <v>890206058</v>
      </c>
      <c r="E927" s="31">
        <v>211168211</v>
      </c>
      <c r="F927" s="61" t="s">
        <v>1072</v>
      </c>
      <c r="G927" s="33">
        <v>0</v>
      </c>
      <c r="H927" s="33">
        <v>0</v>
      </c>
      <c r="I927" s="3"/>
      <c r="J927" s="3"/>
      <c r="K927" s="3"/>
      <c r="L927" s="3"/>
      <c r="M927" s="3"/>
      <c r="N927" s="3"/>
      <c r="O927" s="3"/>
      <c r="P927" s="34">
        <f t="shared" si="42"/>
        <v>0</v>
      </c>
      <c r="Q927" s="35"/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/>
      <c r="X927" s="3"/>
      <c r="Y927" s="3">
        <v>0</v>
      </c>
      <c r="Z927" s="3">
        <v>0</v>
      </c>
      <c r="AA927" s="3">
        <v>0</v>
      </c>
      <c r="AB927" s="3"/>
      <c r="AC927" s="36">
        <f t="shared" si="43"/>
        <v>0</v>
      </c>
      <c r="AD927" s="37">
        <f t="shared" si="44"/>
        <v>0</v>
      </c>
      <c r="AE927" s="144"/>
    </row>
    <row r="928" spans="1:31" x14ac:dyDescent="0.25">
      <c r="A928" s="38">
        <v>916</v>
      </c>
      <c r="B928" s="61"/>
      <c r="C928" s="61"/>
      <c r="D928" s="31">
        <v>890205058</v>
      </c>
      <c r="E928" s="31">
        <v>211768217</v>
      </c>
      <c r="F928" s="61" t="s">
        <v>1073</v>
      </c>
      <c r="G928" s="33">
        <v>0</v>
      </c>
      <c r="H928" s="33">
        <v>0</v>
      </c>
      <c r="I928" s="3"/>
      <c r="J928" s="3"/>
      <c r="K928" s="3"/>
      <c r="L928" s="3"/>
      <c r="M928" s="3"/>
      <c r="N928" s="3"/>
      <c r="O928" s="3"/>
      <c r="P928" s="34">
        <f t="shared" si="42"/>
        <v>0</v>
      </c>
      <c r="Q928" s="35"/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/>
      <c r="X928" s="3"/>
      <c r="Y928" s="3">
        <v>0</v>
      </c>
      <c r="Z928" s="3">
        <v>0</v>
      </c>
      <c r="AA928" s="3">
        <v>0</v>
      </c>
      <c r="AB928" s="3"/>
      <c r="AC928" s="36">
        <f t="shared" si="43"/>
        <v>0</v>
      </c>
      <c r="AD928" s="37">
        <f t="shared" si="44"/>
        <v>0</v>
      </c>
      <c r="AE928" s="144"/>
    </row>
    <row r="929" spans="1:31" x14ac:dyDescent="0.25">
      <c r="A929" s="29">
        <v>917</v>
      </c>
      <c r="B929" s="61"/>
      <c r="C929" s="61"/>
      <c r="D929" s="31">
        <v>800099489</v>
      </c>
      <c r="E929" s="31">
        <v>212968229</v>
      </c>
      <c r="F929" s="61" t="s">
        <v>1074</v>
      </c>
      <c r="G929" s="33">
        <v>0</v>
      </c>
      <c r="H929" s="33">
        <v>0</v>
      </c>
      <c r="I929" s="3"/>
      <c r="J929" s="3"/>
      <c r="K929" s="3"/>
      <c r="L929" s="3"/>
      <c r="M929" s="3"/>
      <c r="N929" s="3"/>
      <c r="O929" s="3"/>
      <c r="P929" s="34">
        <f t="shared" si="42"/>
        <v>0</v>
      </c>
      <c r="Q929" s="35"/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/>
      <c r="X929" s="3"/>
      <c r="Y929" s="3">
        <v>0</v>
      </c>
      <c r="Z929" s="3">
        <v>0</v>
      </c>
      <c r="AA929" s="3">
        <v>0</v>
      </c>
      <c r="AB929" s="3"/>
      <c r="AC929" s="36">
        <f t="shared" si="43"/>
        <v>0</v>
      </c>
      <c r="AD929" s="37">
        <f t="shared" si="44"/>
        <v>0</v>
      </c>
      <c r="AE929" s="144"/>
    </row>
    <row r="930" spans="1:31" x14ac:dyDescent="0.25">
      <c r="A930" s="38">
        <v>918</v>
      </c>
      <c r="B930" s="61"/>
      <c r="C930" s="61"/>
      <c r="D930" s="31">
        <v>890270859</v>
      </c>
      <c r="E930" s="31">
        <v>213568235</v>
      </c>
      <c r="F930" s="61" t="s">
        <v>1013</v>
      </c>
      <c r="G930" s="33">
        <v>0</v>
      </c>
      <c r="H930" s="33">
        <v>0</v>
      </c>
      <c r="I930" s="3"/>
      <c r="J930" s="3"/>
      <c r="K930" s="3"/>
      <c r="L930" s="3"/>
      <c r="M930" s="3"/>
      <c r="N930" s="3"/>
      <c r="O930" s="3"/>
      <c r="P930" s="34">
        <f t="shared" si="42"/>
        <v>0</v>
      </c>
      <c r="Q930" s="35"/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/>
      <c r="X930" s="3"/>
      <c r="Y930" s="3">
        <v>0</v>
      </c>
      <c r="Z930" s="3">
        <v>0</v>
      </c>
      <c r="AA930" s="3">
        <v>0</v>
      </c>
      <c r="AB930" s="3"/>
      <c r="AC930" s="36">
        <f t="shared" si="43"/>
        <v>0</v>
      </c>
      <c r="AD930" s="37">
        <f t="shared" si="44"/>
        <v>0</v>
      </c>
      <c r="AE930" s="144"/>
    </row>
    <row r="931" spans="1:31" x14ac:dyDescent="0.25">
      <c r="A931" s="29">
        <v>919</v>
      </c>
      <c r="B931" s="61"/>
      <c r="C931" s="61"/>
      <c r="D931" s="31">
        <v>890205439</v>
      </c>
      <c r="E931" s="31">
        <v>214568245</v>
      </c>
      <c r="F931" s="61" t="s">
        <v>1075</v>
      </c>
      <c r="G931" s="33">
        <v>0</v>
      </c>
      <c r="H931" s="33">
        <v>0</v>
      </c>
      <c r="I931" s="3"/>
      <c r="J931" s="3"/>
      <c r="K931" s="3"/>
      <c r="L931" s="3"/>
      <c r="M931" s="3"/>
      <c r="N931" s="3"/>
      <c r="O931" s="3"/>
      <c r="P931" s="34">
        <f t="shared" si="42"/>
        <v>0</v>
      </c>
      <c r="Q931" s="35"/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/>
      <c r="X931" s="3"/>
      <c r="Y931" s="3">
        <v>0</v>
      </c>
      <c r="Z931" s="3">
        <v>0</v>
      </c>
      <c r="AA931" s="3">
        <v>0</v>
      </c>
      <c r="AB931" s="3"/>
      <c r="AC931" s="36">
        <f t="shared" si="43"/>
        <v>0</v>
      </c>
      <c r="AD931" s="37">
        <f t="shared" si="44"/>
        <v>0</v>
      </c>
      <c r="AE931" s="144"/>
    </row>
    <row r="932" spans="1:31" x14ac:dyDescent="0.25">
      <c r="A932" s="38">
        <v>920</v>
      </c>
      <c r="B932" s="61"/>
      <c r="C932" s="61"/>
      <c r="D932" s="31">
        <v>800213967</v>
      </c>
      <c r="E932" s="31">
        <v>215068250</v>
      </c>
      <c r="F932" s="61" t="s">
        <v>456</v>
      </c>
      <c r="G932" s="33">
        <v>0</v>
      </c>
      <c r="H932" s="33">
        <v>0</v>
      </c>
      <c r="I932" s="3"/>
      <c r="J932" s="3"/>
      <c r="K932" s="3"/>
      <c r="L932" s="3"/>
      <c r="M932" s="3"/>
      <c r="N932" s="3"/>
      <c r="O932" s="3"/>
      <c r="P932" s="34">
        <f t="shared" si="42"/>
        <v>0</v>
      </c>
      <c r="Q932" s="35"/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/>
      <c r="X932" s="3"/>
      <c r="Y932" s="3">
        <v>0</v>
      </c>
      <c r="Z932" s="3">
        <v>0</v>
      </c>
      <c r="AA932" s="3">
        <v>0</v>
      </c>
      <c r="AB932" s="3"/>
      <c r="AC932" s="36">
        <f t="shared" si="43"/>
        <v>0</v>
      </c>
      <c r="AD932" s="37">
        <f t="shared" si="44"/>
        <v>0</v>
      </c>
      <c r="AE932" s="144"/>
    </row>
    <row r="933" spans="1:31" x14ac:dyDescent="0.25">
      <c r="A933" s="29">
        <v>921</v>
      </c>
      <c r="B933" s="61"/>
      <c r="C933" s="61"/>
      <c r="D933" s="31">
        <v>890208199</v>
      </c>
      <c r="E933" s="31">
        <v>215568255</v>
      </c>
      <c r="F933" s="61" t="s">
        <v>1076</v>
      </c>
      <c r="G933" s="33">
        <v>0</v>
      </c>
      <c r="H933" s="33">
        <v>0</v>
      </c>
      <c r="I933" s="3"/>
      <c r="J933" s="3"/>
      <c r="K933" s="3"/>
      <c r="L933" s="3"/>
      <c r="M933" s="3"/>
      <c r="N933" s="3"/>
      <c r="O933" s="3"/>
      <c r="P933" s="34">
        <f t="shared" si="42"/>
        <v>0</v>
      </c>
      <c r="Q933" s="35"/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/>
      <c r="X933" s="3"/>
      <c r="Y933" s="3">
        <v>0</v>
      </c>
      <c r="Z933" s="3">
        <v>0</v>
      </c>
      <c r="AA933" s="3">
        <v>0</v>
      </c>
      <c r="AB933" s="3"/>
      <c r="AC933" s="36">
        <f t="shared" si="43"/>
        <v>0</v>
      </c>
      <c r="AD933" s="37">
        <f t="shared" si="44"/>
        <v>0</v>
      </c>
      <c r="AE933" s="144"/>
    </row>
    <row r="934" spans="1:31" x14ac:dyDescent="0.25">
      <c r="A934" s="38">
        <v>922</v>
      </c>
      <c r="B934" s="61"/>
      <c r="C934" s="61"/>
      <c r="D934" s="31">
        <v>890205114</v>
      </c>
      <c r="E934" s="31">
        <v>216468264</v>
      </c>
      <c r="F934" s="61" t="s">
        <v>1077</v>
      </c>
      <c r="G934" s="33">
        <v>0</v>
      </c>
      <c r="H934" s="33">
        <v>0</v>
      </c>
      <c r="I934" s="3"/>
      <c r="J934" s="3"/>
      <c r="K934" s="3"/>
      <c r="L934" s="3"/>
      <c r="M934" s="3"/>
      <c r="N934" s="3"/>
      <c r="O934" s="3"/>
      <c r="P934" s="34">
        <f t="shared" si="42"/>
        <v>0</v>
      </c>
      <c r="Q934" s="35"/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/>
      <c r="X934" s="3"/>
      <c r="Y934" s="3">
        <v>0</v>
      </c>
      <c r="Z934" s="3">
        <v>0</v>
      </c>
      <c r="AA934" s="3">
        <v>0</v>
      </c>
      <c r="AB934" s="3"/>
      <c r="AC934" s="36">
        <f t="shared" si="43"/>
        <v>0</v>
      </c>
      <c r="AD934" s="37">
        <f t="shared" si="44"/>
        <v>0</v>
      </c>
      <c r="AE934" s="144"/>
    </row>
    <row r="935" spans="1:31" x14ac:dyDescent="0.25">
      <c r="A935" s="29">
        <v>923</v>
      </c>
      <c r="B935" s="61"/>
      <c r="C935" s="61"/>
      <c r="D935" s="31">
        <v>890209666</v>
      </c>
      <c r="E935" s="31">
        <v>216668266</v>
      </c>
      <c r="F935" s="61" t="s">
        <v>1078</v>
      </c>
      <c r="G935" s="33">
        <v>0</v>
      </c>
      <c r="H935" s="33">
        <v>0</v>
      </c>
      <c r="I935" s="3"/>
      <c r="J935" s="3"/>
      <c r="K935" s="3"/>
      <c r="L935" s="3"/>
      <c r="M935" s="3"/>
      <c r="N935" s="3"/>
      <c r="O935" s="3"/>
      <c r="P935" s="34">
        <f t="shared" si="42"/>
        <v>0</v>
      </c>
      <c r="Q935" s="35"/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/>
      <c r="X935" s="3"/>
      <c r="Y935" s="3">
        <v>0</v>
      </c>
      <c r="Z935" s="3">
        <v>0</v>
      </c>
      <c r="AA935" s="3">
        <v>0</v>
      </c>
      <c r="AB935" s="3"/>
      <c r="AC935" s="36">
        <f t="shared" si="43"/>
        <v>0</v>
      </c>
      <c r="AD935" s="37">
        <f t="shared" si="44"/>
        <v>0</v>
      </c>
      <c r="AE935" s="144"/>
    </row>
    <row r="936" spans="1:31" x14ac:dyDescent="0.25">
      <c r="A936" s="38">
        <v>924</v>
      </c>
      <c r="B936" s="61"/>
      <c r="C936" s="61"/>
      <c r="D936" s="31">
        <v>890209640</v>
      </c>
      <c r="E936" s="31">
        <v>217168271</v>
      </c>
      <c r="F936" s="61" t="s">
        <v>1079</v>
      </c>
      <c r="G936" s="33">
        <v>0</v>
      </c>
      <c r="H936" s="33">
        <v>0</v>
      </c>
      <c r="I936" s="3"/>
      <c r="J936" s="3"/>
      <c r="K936" s="3"/>
      <c r="L936" s="3"/>
      <c r="M936" s="3"/>
      <c r="N936" s="3"/>
      <c r="O936" s="3"/>
      <c r="P936" s="34">
        <f t="shared" si="42"/>
        <v>0</v>
      </c>
      <c r="Q936" s="35"/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/>
      <c r="X936" s="3"/>
      <c r="Y936" s="3">
        <v>0</v>
      </c>
      <c r="Z936" s="3">
        <v>0</v>
      </c>
      <c r="AA936" s="3">
        <v>0</v>
      </c>
      <c r="AB936" s="3"/>
      <c r="AC936" s="36">
        <f t="shared" si="43"/>
        <v>0</v>
      </c>
      <c r="AD936" s="37">
        <f t="shared" si="44"/>
        <v>0</v>
      </c>
      <c r="AE936" s="144"/>
    </row>
    <row r="937" spans="1:31" x14ac:dyDescent="0.25">
      <c r="A937" s="29">
        <v>925</v>
      </c>
      <c r="B937" s="61"/>
      <c r="C937" s="61"/>
      <c r="D937" s="31">
        <v>890206722</v>
      </c>
      <c r="E937" s="31">
        <v>219668296</v>
      </c>
      <c r="F937" s="61" t="s">
        <v>1080</v>
      </c>
      <c r="G937" s="33">
        <v>0</v>
      </c>
      <c r="H937" s="33">
        <v>0</v>
      </c>
      <c r="I937" s="3"/>
      <c r="J937" s="3"/>
      <c r="K937" s="3"/>
      <c r="L937" s="3"/>
      <c r="M937" s="3"/>
      <c r="N937" s="3"/>
      <c r="O937" s="3"/>
      <c r="P937" s="34">
        <f t="shared" si="42"/>
        <v>0</v>
      </c>
      <c r="Q937" s="35"/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/>
      <c r="X937" s="3"/>
      <c r="Y937" s="3">
        <v>0</v>
      </c>
      <c r="Z937" s="3">
        <v>0</v>
      </c>
      <c r="AA937" s="3">
        <v>0</v>
      </c>
      <c r="AB937" s="3"/>
      <c r="AC937" s="36">
        <f t="shared" si="43"/>
        <v>0</v>
      </c>
      <c r="AD937" s="37">
        <f t="shared" si="44"/>
        <v>0</v>
      </c>
      <c r="AE937" s="144"/>
    </row>
    <row r="938" spans="1:31" x14ac:dyDescent="0.25">
      <c r="A938" s="38">
        <v>926</v>
      </c>
      <c r="B938" s="61"/>
      <c r="C938" s="61"/>
      <c r="D938" s="31">
        <v>800099691</v>
      </c>
      <c r="E938" s="31">
        <v>219868298</v>
      </c>
      <c r="F938" s="61" t="s">
        <v>1081</v>
      </c>
      <c r="G938" s="33">
        <v>0</v>
      </c>
      <c r="H938" s="33">
        <v>0</v>
      </c>
      <c r="I938" s="3"/>
      <c r="J938" s="3"/>
      <c r="K938" s="3"/>
      <c r="L938" s="3"/>
      <c r="M938" s="3"/>
      <c r="N938" s="3"/>
      <c r="O938" s="3"/>
      <c r="P938" s="34">
        <f t="shared" si="42"/>
        <v>0</v>
      </c>
      <c r="Q938" s="35"/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/>
      <c r="X938" s="3"/>
      <c r="Y938" s="3">
        <v>0</v>
      </c>
      <c r="Z938" s="3">
        <v>0</v>
      </c>
      <c r="AA938" s="3">
        <v>0</v>
      </c>
      <c r="AB938" s="3"/>
      <c r="AC938" s="36">
        <f t="shared" si="43"/>
        <v>0</v>
      </c>
      <c r="AD938" s="37">
        <f t="shared" si="44"/>
        <v>0</v>
      </c>
      <c r="AE938" s="144"/>
    </row>
    <row r="939" spans="1:31" x14ac:dyDescent="0.25">
      <c r="A939" s="29">
        <v>927</v>
      </c>
      <c r="B939" s="61"/>
      <c r="C939" s="61"/>
      <c r="D939" s="31">
        <v>890208360</v>
      </c>
      <c r="E939" s="31">
        <v>211868318</v>
      </c>
      <c r="F939" s="61" t="s">
        <v>1082</v>
      </c>
      <c r="G939" s="33">
        <v>0</v>
      </c>
      <c r="H939" s="33">
        <v>0</v>
      </c>
      <c r="I939" s="3"/>
      <c r="J939" s="3"/>
      <c r="K939" s="3"/>
      <c r="L939" s="3"/>
      <c r="M939" s="3"/>
      <c r="N939" s="3"/>
      <c r="O939" s="3"/>
      <c r="P939" s="34">
        <f t="shared" si="42"/>
        <v>0</v>
      </c>
      <c r="Q939" s="35"/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/>
      <c r="X939" s="3"/>
      <c r="Y939" s="3">
        <v>0</v>
      </c>
      <c r="Z939" s="3">
        <v>0</v>
      </c>
      <c r="AA939" s="3">
        <v>0</v>
      </c>
      <c r="AB939" s="3"/>
      <c r="AC939" s="36">
        <f t="shared" si="43"/>
        <v>0</v>
      </c>
      <c r="AD939" s="37">
        <f t="shared" si="44"/>
        <v>0</v>
      </c>
      <c r="AE939" s="144"/>
    </row>
    <row r="940" spans="1:31" x14ac:dyDescent="0.25">
      <c r="A940" s="38">
        <v>928</v>
      </c>
      <c r="B940" s="61"/>
      <c r="C940" s="61"/>
      <c r="D940" s="31">
        <v>800099694</v>
      </c>
      <c r="E940" s="31">
        <v>212068320</v>
      </c>
      <c r="F940" s="61" t="s">
        <v>357</v>
      </c>
      <c r="G940" s="33">
        <v>0</v>
      </c>
      <c r="H940" s="33">
        <v>0</v>
      </c>
      <c r="I940" s="3"/>
      <c r="J940" s="3"/>
      <c r="K940" s="3"/>
      <c r="L940" s="3"/>
      <c r="M940" s="3"/>
      <c r="N940" s="3"/>
      <c r="O940" s="3"/>
      <c r="P940" s="34">
        <f t="shared" si="42"/>
        <v>0</v>
      </c>
      <c r="Q940" s="35"/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/>
      <c r="X940" s="3"/>
      <c r="Y940" s="3">
        <v>0</v>
      </c>
      <c r="Z940" s="3">
        <v>0</v>
      </c>
      <c r="AA940" s="3">
        <v>0</v>
      </c>
      <c r="AB940" s="3"/>
      <c r="AC940" s="36">
        <f t="shared" si="43"/>
        <v>0</v>
      </c>
      <c r="AD940" s="37">
        <f t="shared" si="44"/>
        <v>0</v>
      </c>
      <c r="AE940" s="144"/>
    </row>
    <row r="941" spans="1:31" x14ac:dyDescent="0.25">
      <c r="A941" s="29">
        <v>929</v>
      </c>
      <c r="B941" s="61"/>
      <c r="C941" s="61"/>
      <c r="D941" s="31">
        <v>890204979</v>
      </c>
      <c r="E941" s="31">
        <v>212268322</v>
      </c>
      <c r="F941" s="61" t="s">
        <v>1083</v>
      </c>
      <c r="G941" s="33">
        <v>0</v>
      </c>
      <c r="H941" s="33">
        <v>0</v>
      </c>
      <c r="I941" s="3"/>
      <c r="J941" s="3"/>
      <c r="K941" s="3"/>
      <c r="L941" s="3"/>
      <c r="M941" s="3"/>
      <c r="N941" s="3"/>
      <c r="O941" s="3"/>
      <c r="P941" s="34">
        <f t="shared" si="42"/>
        <v>0</v>
      </c>
      <c r="Q941" s="35"/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/>
      <c r="X941" s="3"/>
      <c r="Y941" s="3">
        <v>0</v>
      </c>
      <c r="Z941" s="3">
        <v>0</v>
      </c>
      <c r="AA941" s="3">
        <v>0</v>
      </c>
      <c r="AB941" s="3"/>
      <c r="AC941" s="36">
        <f t="shared" si="43"/>
        <v>0</v>
      </c>
      <c r="AD941" s="37">
        <f t="shared" si="44"/>
        <v>0</v>
      </c>
      <c r="AE941" s="144"/>
    </row>
    <row r="942" spans="1:31" x14ac:dyDescent="0.25">
      <c r="A942" s="38">
        <v>930</v>
      </c>
      <c r="B942" s="61"/>
      <c r="C942" s="61"/>
      <c r="D942" s="31">
        <v>890210945</v>
      </c>
      <c r="E942" s="31">
        <v>212468324</v>
      </c>
      <c r="F942" s="61" t="s">
        <v>1084</v>
      </c>
      <c r="G942" s="33">
        <v>0</v>
      </c>
      <c r="H942" s="33">
        <v>0</v>
      </c>
      <c r="I942" s="3"/>
      <c r="J942" s="3"/>
      <c r="K942" s="3"/>
      <c r="L942" s="3"/>
      <c r="M942" s="3"/>
      <c r="N942" s="3"/>
      <c r="O942" s="3"/>
      <c r="P942" s="34">
        <f t="shared" si="42"/>
        <v>0</v>
      </c>
      <c r="Q942" s="35"/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/>
      <c r="X942" s="3"/>
      <c r="Y942" s="3">
        <v>0</v>
      </c>
      <c r="Z942" s="3">
        <v>0</v>
      </c>
      <c r="AA942" s="3">
        <v>0</v>
      </c>
      <c r="AB942" s="3"/>
      <c r="AC942" s="36">
        <f t="shared" si="43"/>
        <v>0</v>
      </c>
      <c r="AD942" s="37">
        <f t="shared" si="44"/>
        <v>0</v>
      </c>
      <c r="AE942" s="144"/>
    </row>
    <row r="943" spans="1:31" x14ac:dyDescent="0.25">
      <c r="A943" s="29">
        <v>931</v>
      </c>
      <c r="B943" s="61"/>
      <c r="C943" s="61"/>
      <c r="D943" s="31">
        <v>890207790</v>
      </c>
      <c r="E943" s="31">
        <v>212768327</v>
      </c>
      <c r="F943" s="61" t="s">
        <v>1085</v>
      </c>
      <c r="G943" s="33">
        <v>0</v>
      </c>
      <c r="H943" s="33">
        <v>0</v>
      </c>
      <c r="I943" s="3"/>
      <c r="J943" s="3"/>
      <c r="K943" s="3"/>
      <c r="L943" s="3"/>
      <c r="M943" s="3"/>
      <c r="N943" s="3"/>
      <c r="O943" s="3"/>
      <c r="P943" s="34">
        <f t="shared" si="42"/>
        <v>0</v>
      </c>
      <c r="Q943" s="35"/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/>
      <c r="X943" s="3"/>
      <c r="Y943" s="3">
        <v>0</v>
      </c>
      <c r="Z943" s="3">
        <v>0</v>
      </c>
      <c r="AA943" s="3">
        <v>0</v>
      </c>
      <c r="AB943" s="3"/>
      <c r="AC943" s="36">
        <f t="shared" si="43"/>
        <v>0</v>
      </c>
      <c r="AD943" s="37">
        <f t="shared" si="44"/>
        <v>0</v>
      </c>
      <c r="AE943" s="144"/>
    </row>
    <row r="944" spans="1:31" x14ac:dyDescent="0.25">
      <c r="A944" s="38">
        <v>932</v>
      </c>
      <c r="B944" s="61"/>
      <c r="C944" s="61"/>
      <c r="D944" s="31">
        <v>890210438</v>
      </c>
      <c r="E944" s="31">
        <v>214468344</v>
      </c>
      <c r="F944" s="61" t="s">
        <v>1086</v>
      </c>
      <c r="G944" s="33">
        <v>0</v>
      </c>
      <c r="H944" s="33">
        <v>0</v>
      </c>
      <c r="I944" s="3"/>
      <c r="J944" s="3"/>
      <c r="K944" s="3"/>
      <c r="L944" s="3"/>
      <c r="M944" s="3"/>
      <c r="N944" s="3"/>
      <c r="O944" s="3"/>
      <c r="P944" s="34">
        <f t="shared" si="42"/>
        <v>0</v>
      </c>
      <c r="Q944" s="35"/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/>
      <c r="X944" s="3"/>
      <c r="Y944" s="3">
        <v>0</v>
      </c>
      <c r="Z944" s="3">
        <v>0</v>
      </c>
      <c r="AA944" s="3">
        <v>0</v>
      </c>
      <c r="AB944" s="3"/>
      <c r="AC944" s="36">
        <f t="shared" si="43"/>
        <v>0</v>
      </c>
      <c r="AD944" s="37">
        <f t="shared" si="44"/>
        <v>0</v>
      </c>
      <c r="AE944" s="144"/>
    </row>
    <row r="945" spans="1:31" x14ac:dyDescent="0.25">
      <c r="A945" s="29">
        <v>933</v>
      </c>
      <c r="B945" s="61"/>
      <c r="C945" s="61"/>
      <c r="D945" s="31">
        <v>890210946</v>
      </c>
      <c r="E945" s="31">
        <v>216868368</v>
      </c>
      <c r="F945" s="61" t="s">
        <v>1087</v>
      </c>
      <c r="G945" s="33">
        <v>0</v>
      </c>
      <c r="H945" s="33">
        <v>0</v>
      </c>
      <c r="I945" s="3"/>
      <c r="J945" s="3"/>
      <c r="K945" s="3"/>
      <c r="L945" s="3"/>
      <c r="M945" s="3"/>
      <c r="N945" s="3"/>
      <c r="O945" s="3"/>
      <c r="P945" s="34">
        <f t="shared" si="42"/>
        <v>0</v>
      </c>
      <c r="Q945" s="35"/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/>
      <c r="X945" s="3"/>
      <c r="Y945" s="3">
        <v>0</v>
      </c>
      <c r="Z945" s="3">
        <v>0</v>
      </c>
      <c r="AA945" s="3">
        <v>0</v>
      </c>
      <c r="AB945" s="3"/>
      <c r="AC945" s="36">
        <f t="shared" si="43"/>
        <v>0</v>
      </c>
      <c r="AD945" s="37">
        <f t="shared" si="44"/>
        <v>0</v>
      </c>
      <c r="AE945" s="144"/>
    </row>
    <row r="946" spans="1:31" x14ac:dyDescent="0.25">
      <c r="A946" s="38">
        <v>934</v>
      </c>
      <c r="B946" s="61"/>
      <c r="C946" s="61"/>
      <c r="D946" s="31">
        <v>800124166</v>
      </c>
      <c r="E946" s="31">
        <v>217068370</v>
      </c>
      <c r="F946" s="61" t="s">
        <v>1088</v>
      </c>
      <c r="G946" s="33">
        <v>0</v>
      </c>
      <c r="H946" s="33">
        <v>0</v>
      </c>
      <c r="I946" s="3"/>
      <c r="J946" s="3"/>
      <c r="K946" s="3"/>
      <c r="L946" s="3"/>
      <c r="M946" s="3"/>
      <c r="N946" s="3"/>
      <c r="O946" s="3"/>
      <c r="P946" s="34">
        <f t="shared" si="42"/>
        <v>0</v>
      </c>
      <c r="Q946" s="35"/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/>
      <c r="X946" s="3"/>
      <c r="Y946" s="3">
        <v>0</v>
      </c>
      <c r="Z946" s="3">
        <v>0</v>
      </c>
      <c r="AA946" s="3">
        <v>0</v>
      </c>
      <c r="AB946" s="3"/>
      <c r="AC946" s="36">
        <f t="shared" si="43"/>
        <v>0</v>
      </c>
      <c r="AD946" s="37">
        <f t="shared" si="44"/>
        <v>0</v>
      </c>
      <c r="AE946" s="144"/>
    </row>
    <row r="947" spans="1:31" x14ac:dyDescent="0.25">
      <c r="A947" s="29">
        <v>935</v>
      </c>
      <c r="B947" s="61"/>
      <c r="C947" s="61"/>
      <c r="D947" s="31">
        <v>890210617</v>
      </c>
      <c r="E947" s="31">
        <v>217768377</v>
      </c>
      <c r="F947" s="61" t="s">
        <v>1089</v>
      </c>
      <c r="G947" s="33">
        <v>0</v>
      </c>
      <c r="H947" s="33">
        <v>0</v>
      </c>
      <c r="I947" s="3"/>
      <c r="J947" s="3"/>
      <c r="K947" s="3"/>
      <c r="L947" s="3"/>
      <c r="M947" s="3"/>
      <c r="N947" s="3"/>
      <c r="O947" s="3"/>
      <c r="P947" s="34">
        <f t="shared" si="42"/>
        <v>0</v>
      </c>
      <c r="Q947" s="35"/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/>
      <c r="X947" s="3"/>
      <c r="Y947" s="3">
        <v>0</v>
      </c>
      <c r="Z947" s="3">
        <v>0</v>
      </c>
      <c r="AA947" s="3">
        <v>0</v>
      </c>
      <c r="AB947" s="3"/>
      <c r="AC947" s="36">
        <f t="shared" si="43"/>
        <v>0</v>
      </c>
      <c r="AD947" s="37">
        <f t="shared" si="44"/>
        <v>0</v>
      </c>
      <c r="AE947" s="144"/>
    </row>
    <row r="948" spans="1:31" x14ac:dyDescent="0.25">
      <c r="A948" s="38">
        <v>936</v>
      </c>
      <c r="B948" s="61"/>
      <c r="C948" s="61"/>
      <c r="D948" s="31">
        <v>890210704</v>
      </c>
      <c r="E948" s="31">
        <v>218568385</v>
      </c>
      <c r="F948" s="61" t="s">
        <v>1090</v>
      </c>
      <c r="G948" s="33">
        <v>0</v>
      </c>
      <c r="H948" s="33">
        <v>0</v>
      </c>
      <c r="I948" s="3"/>
      <c r="J948" s="3"/>
      <c r="K948" s="3"/>
      <c r="L948" s="3"/>
      <c r="M948" s="3"/>
      <c r="N948" s="3"/>
      <c r="O948" s="3"/>
      <c r="P948" s="34">
        <f t="shared" si="42"/>
        <v>0</v>
      </c>
      <c r="Q948" s="35"/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/>
      <c r="X948" s="3"/>
      <c r="Y948" s="3">
        <v>0</v>
      </c>
      <c r="Z948" s="3">
        <v>0</v>
      </c>
      <c r="AA948" s="3">
        <v>0</v>
      </c>
      <c r="AB948" s="3"/>
      <c r="AC948" s="36">
        <f t="shared" si="43"/>
        <v>0</v>
      </c>
      <c r="AD948" s="37">
        <f t="shared" si="44"/>
        <v>0</v>
      </c>
      <c r="AE948" s="144"/>
    </row>
    <row r="949" spans="1:31" x14ac:dyDescent="0.25">
      <c r="A949" s="29">
        <v>937</v>
      </c>
      <c r="B949" s="61"/>
      <c r="C949" s="61"/>
      <c r="D949" s="31">
        <v>890205308</v>
      </c>
      <c r="E949" s="31">
        <v>219768397</v>
      </c>
      <c r="F949" s="61" t="s">
        <v>700</v>
      </c>
      <c r="G949" s="33">
        <v>0</v>
      </c>
      <c r="H949" s="33">
        <v>0</v>
      </c>
      <c r="I949" s="3"/>
      <c r="J949" s="3"/>
      <c r="K949" s="3"/>
      <c r="L949" s="3"/>
      <c r="M949" s="3"/>
      <c r="N949" s="3"/>
      <c r="O949" s="3"/>
      <c r="P949" s="34">
        <f t="shared" si="42"/>
        <v>0</v>
      </c>
      <c r="Q949" s="35"/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/>
      <c r="X949" s="3"/>
      <c r="Y949" s="3">
        <v>0</v>
      </c>
      <c r="Z949" s="3">
        <v>0</v>
      </c>
      <c r="AA949" s="3">
        <v>0</v>
      </c>
      <c r="AB949" s="3"/>
      <c r="AC949" s="36">
        <f t="shared" si="43"/>
        <v>0</v>
      </c>
      <c r="AD949" s="37">
        <f t="shared" si="44"/>
        <v>0</v>
      </c>
      <c r="AE949" s="144"/>
    </row>
    <row r="950" spans="1:31" x14ac:dyDescent="0.25">
      <c r="A950" s="38">
        <v>938</v>
      </c>
      <c r="B950" s="61"/>
      <c r="C950" s="61"/>
      <c r="D950" s="31">
        <v>890206110</v>
      </c>
      <c r="E950" s="31">
        <v>210668406</v>
      </c>
      <c r="F950" s="61" t="s">
        <v>1091</v>
      </c>
      <c r="G950" s="33">
        <v>0</v>
      </c>
      <c r="H950" s="33">
        <v>0</v>
      </c>
      <c r="I950" s="3"/>
      <c r="J950" s="3"/>
      <c r="K950" s="3"/>
      <c r="L950" s="3"/>
      <c r="M950" s="3"/>
      <c r="N950" s="3"/>
      <c r="O950" s="3"/>
      <c r="P950" s="34">
        <f t="shared" si="42"/>
        <v>0</v>
      </c>
      <c r="Q950" s="35"/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/>
      <c r="X950" s="3"/>
      <c r="Y950" s="3">
        <v>0</v>
      </c>
      <c r="Z950" s="3">
        <v>0</v>
      </c>
      <c r="AA950" s="3">
        <v>0</v>
      </c>
      <c r="AB950" s="3"/>
      <c r="AC950" s="36">
        <f t="shared" si="43"/>
        <v>0</v>
      </c>
      <c r="AD950" s="37">
        <f t="shared" si="44"/>
        <v>0</v>
      </c>
      <c r="AE950" s="144"/>
    </row>
    <row r="951" spans="1:31" x14ac:dyDescent="0.25">
      <c r="A951" s="29">
        <v>939</v>
      </c>
      <c r="B951" s="61"/>
      <c r="C951" s="61"/>
      <c r="D951" s="31">
        <v>890204537</v>
      </c>
      <c r="E951" s="31">
        <v>211868418</v>
      </c>
      <c r="F951" s="61" t="s">
        <v>1092</v>
      </c>
      <c r="G951" s="33">
        <v>0</v>
      </c>
      <c r="H951" s="33">
        <v>0</v>
      </c>
      <c r="I951" s="3"/>
      <c r="J951" s="3"/>
      <c r="K951" s="3"/>
      <c r="L951" s="3"/>
      <c r="M951" s="3"/>
      <c r="N951" s="3"/>
      <c r="O951" s="3"/>
      <c r="P951" s="34">
        <f t="shared" si="42"/>
        <v>0</v>
      </c>
      <c r="Q951" s="35"/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/>
      <c r="X951" s="3"/>
      <c r="Y951" s="3">
        <v>0</v>
      </c>
      <c r="Z951" s="3">
        <v>0</v>
      </c>
      <c r="AA951" s="3">
        <v>0</v>
      </c>
      <c r="AB951" s="3"/>
      <c r="AC951" s="36">
        <f t="shared" si="43"/>
        <v>0</v>
      </c>
      <c r="AD951" s="37">
        <f t="shared" si="44"/>
        <v>0</v>
      </c>
      <c r="AE951" s="144"/>
    </row>
    <row r="952" spans="1:31" x14ac:dyDescent="0.25">
      <c r="A952" s="38">
        <v>940</v>
      </c>
      <c r="B952" s="61"/>
      <c r="C952" s="61"/>
      <c r="D952" s="31">
        <v>890210947</v>
      </c>
      <c r="E952" s="31">
        <v>212568425</v>
      </c>
      <c r="F952" s="61" t="s">
        <v>1093</v>
      </c>
      <c r="G952" s="33">
        <v>0</v>
      </c>
      <c r="H952" s="33">
        <v>0</v>
      </c>
      <c r="I952" s="3"/>
      <c r="J952" s="3"/>
      <c r="K952" s="3"/>
      <c r="L952" s="3"/>
      <c r="M952" s="3"/>
      <c r="N952" s="3"/>
      <c r="O952" s="3"/>
      <c r="P952" s="34">
        <f t="shared" si="42"/>
        <v>0</v>
      </c>
      <c r="Q952" s="35"/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/>
      <c r="X952" s="3"/>
      <c r="Y952" s="3">
        <v>0</v>
      </c>
      <c r="Z952" s="3">
        <v>0</v>
      </c>
      <c r="AA952" s="3">
        <v>0</v>
      </c>
      <c r="AB952" s="3"/>
      <c r="AC952" s="36">
        <f t="shared" si="43"/>
        <v>0</v>
      </c>
      <c r="AD952" s="37">
        <f t="shared" si="44"/>
        <v>0</v>
      </c>
      <c r="AE952" s="144"/>
    </row>
    <row r="953" spans="1:31" x14ac:dyDescent="0.25">
      <c r="A953" s="29">
        <v>941</v>
      </c>
      <c r="B953" s="61"/>
      <c r="C953" s="61"/>
      <c r="D953" s="31">
        <v>890205229</v>
      </c>
      <c r="E953" s="31">
        <v>213268432</v>
      </c>
      <c r="F953" s="61" t="s">
        <v>1094</v>
      </c>
      <c r="G953" s="33">
        <v>0</v>
      </c>
      <c r="H953" s="33">
        <v>0</v>
      </c>
      <c r="I953" s="3"/>
      <c r="J953" s="3"/>
      <c r="K953" s="3"/>
      <c r="L953" s="3"/>
      <c r="M953" s="3"/>
      <c r="N953" s="3"/>
      <c r="O953" s="3"/>
      <c r="P953" s="34">
        <f t="shared" si="42"/>
        <v>0</v>
      </c>
      <c r="Q953" s="35"/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/>
      <c r="X953" s="3"/>
      <c r="Y953" s="3">
        <v>0</v>
      </c>
      <c r="Z953" s="3">
        <v>0</v>
      </c>
      <c r="AA953" s="3">
        <v>0</v>
      </c>
      <c r="AB953" s="3"/>
      <c r="AC953" s="36">
        <f t="shared" si="43"/>
        <v>0</v>
      </c>
      <c r="AD953" s="37">
        <f t="shared" si="44"/>
        <v>0</v>
      </c>
      <c r="AE953" s="144"/>
    </row>
    <row r="954" spans="1:31" x14ac:dyDescent="0.25">
      <c r="A954" s="38">
        <v>942</v>
      </c>
      <c r="B954" s="61"/>
      <c r="C954" s="61"/>
      <c r="D954" s="31">
        <v>890206696</v>
      </c>
      <c r="E954" s="31">
        <v>214468444</v>
      </c>
      <c r="F954" s="61" t="s">
        <v>1095</v>
      </c>
      <c r="G954" s="33">
        <v>0</v>
      </c>
      <c r="H954" s="33">
        <v>0</v>
      </c>
      <c r="I954" s="3"/>
      <c r="J954" s="3"/>
      <c r="K954" s="3"/>
      <c r="L954" s="3"/>
      <c r="M954" s="3"/>
      <c r="N954" s="3"/>
      <c r="O954" s="3"/>
      <c r="P954" s="34">
        <f t="shared" si="42"/>
        <v>0</v>
      </c>
      <c r="Q954" s="35"/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/>
      <c r="X954" s="3"/>
      <c r="Y954" s="3">
        <v>0</v>
      </c>
      <c r="Z954" s="3">
        <v>0</v>
      </c>
      <c r="AA954" s="3">
        <v>0</v>
      </c>
      <c r="AB954" s="3"/>
      <c r="AC954" s="36">
        <f t="shared" si="43"/>
        <v>0</v>
      </c>
      <c r="AD954" s="37">
        <f t="shared" si="44"/>
        <v>0</v>
      </c>
      <c r="AE954" s="144"/>
    </row>
    <row r="955" spans="1:31" x14ac:dyDescent="0.25">
      <c r="A955" s="29">
        <v>943</v>
      </c>
      <c r="B955" s="61"/>
      <c r="C955" s="61"/>
      <c r="D955" s="31">
        <v>890205632</v>
      </c>
      <c r="E955" s="31">
        <v>216468464</v>
      </c>
      <c r="F955" s="61" t="s">
        <v>1096</v>
      </c>
      <c r="G955" s="33">
        <v>0</v>
      </c>
      <c r="H955" s="33">
        <v>0</v>
      </c>
      <c r="I955" s="3"/>
      <c r="J955" s="3"/>
      <c r="K955" s="3"/>
      <c r="L955" s="3"/>
      <c r="M955" s="3"/>
      <c r="N955" s="3"/>
      <c r="O955" s="3"/>
      <c r="P955" s="34">
        <f t="shared" si="42"/>
        <v>0</v>
      </c>
      <c r="Q955" s="35"/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/>
      <c r="X955" s="3"/>
      <c r="Y955" s="3">
        <v>0</v>
      </c>
      <c r="Z955" s="3">
        <v>0</v>
      </c>
      <c r="AA955" s="3">
        <v>0</v>
      </c>
      <c r="AB955" s="3"/>
      <c r="AC955" s="36">
        <f t="shared" si="43"/>
        <v>0</v>
      </c>
      <c r="AD955" s="37">
        <f t="shared" si="44"/>
        <v>0</v>
      </c>
      <c r="AE955" s="144"/>
    </row>
    <row r="956" spans="1:31" x14ac:dyDescent="0.25">
      <c r="A956" s="38">
        <v>944</v>
      </c>
      <c r="B956" s="61"/>
      <c r="C956" s="61"/>
      <c r="D956" s="31">
        <v>890205326</v>
      </c>
      <c r="E956" s="31">
        <v>216868468</v>
      </c>
      <c r="F956" s="61" t="s">
        <v>1097</v>
      </c>
      <c r="G956" s="33">
        <v>0</v>
      </c>
      <c r="H956" s="33">
        <v>0</v>
      </c>
      <c r="I956" s="3"/>
      <c r="J956" s="3"/>
      <c r="K956" s="3"/>
      <c r="L956" s="3"/>
      <c r="M956" s="3"/>
      <c r="N956" s="3"/>
      <c r="O956" s="3"/>
      <c r="P956" s="34">
        <f t="shared" si="42"/>
        <v>0</v>
      </c>
      <c r="Q956" s="35"/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/>
      <c r="X956" s="3"/>
      <c r="Y956" s="3">
        <v>0</v>
      </c>
      <c r="Z956" s="3">
        <v>0</v>
      </c>
      <c r="AA956" s="3">
        <v>0</v>
      </c>
      <c r="AB956" s="3"/>
      <c r="AC956" s="36">
        <f t="shared" si="43"/>
        <v>0</v>
      </c>
      <c r="AD956" s="37">
        <f t="shared" si="44"/>
        <v>0</v>
      </c>
      <c r="AE956" s="144"/>
    </row>
    <row r="957" spans="1:31" x14ac:dyDescent="0.25">
      <c r="A957" s="29">
        <v>945</v>
      </c>
      <c r="B957" s="61"/>
      <c r="C957" s="61"/>
      <c r="D957" s="31">
        <v>890205124</v>
      </c>
      <c r="E957" s="31">
        <v>219868498</v>
      </c>
      <c r="F957" s="61" t="s">
        <v>1098</v>
      </c>
      <c r="G957" s="33">
        <v>0</v>
      </c>
      <c r="H957" s="33">
        <v>0</v>
      </c>
      <c r="I957" s="3"/>
      <c r="J957" s="3"/>
      <c r="K957" s="3"/>
      <c r="L957" s="3"/>
      <c r="M957" s="3"/>
      <c r="N957" s="3"/>
      <c r="O957" s="3"/>
      <c r="P957" s="34">
        <f t="shared" si="42"/>
        <v>0</v>
      </c>
      <c r="Q957" s="35"/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/>
      <c r="X957" s="3"/>
      <c r="Y957" s="3">
        <v>0</v>
      </c>
      <c r="Z957" s="3">
        <v>0</v>
      </c>
      <c r="AA957" s="3">
        <v>0</v>
      </c>
      <c r="AB957" s="3"/>
      <c r="AC957" s="36">
        <f t="shared" si="43"/>
        <v>0</v>
      </c>
      <c r="AD957" s="37">
        <f t="shared" si="44"/>
        <v>0</v>
      </c>
      <c r="AE957" s="144"/>
    </row>
    <row r="958" spans="1:31" x14ac:dyDescent="0.25">
      <c r="A958" s="38">
        <v>946</v>
      </c>
      <c r="B958" s="61"/>
      <c r="C958" s="61"/>
      <c r="D958" s="31">
        <v>890210948</v>
      </c>
      <c r="E958" s="31">
        <v>210068500</v>
      </c>
      <c r="F958" s="61" t="s">
        <v>1099</v>
      </c>
      <c r="G958" s="33">
        <v>0</v>
      </c>
      <c r="H958" s="33">
        <v>0</v>
      </c>
      <c r="I958" s="3"/>
      <c r="J958" s="3"/>
      <c r="K958" s="3"/>
      <c r="L958" s="3"/>
      <c r="M958" s="3"/>
      <c r="N958" s="3"/>
      <c r="O958" s="3"/>
      <c r="P958" s="34">
        <f t="shared" si="42"/>
        <v>0</v>
      </c>
      <c r="Q958" s="35"/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/>
      <c r="X958" s="3"/>
      <c r="Y958" s="3">
        <v>0</v>
      </c>
      <c r="Z958" s="3">
        <v>0</v>
      </c>
      <c r="AA958" s="3">
        <v>0</v>
      </c>
      <c r="AB958" s="3"/>
      <c r="AC958" s="36">
        <f t="shared" si="43"/>
        <v>0</v>
      </c>
      <c r="AD958" s="37">
        <f t="shared" si="44"/>
        <v>0</v>
      </c>
      <c r="AE958" s="144"/>
    </row>
    <row r="959" spans="1:31" x14ac:dyDescent="0.25">
      <c r="A959" s="29">
        <v>947</v>
      </c>
      <c r="B959" s="61"/>
      <c r="C959" s="61"/>
      <c r="D959" s="31">
        <v>890208148</v>
      </c>
      <c r="E959" s="31">
        <v>210268502</v>
      </c>
      <c r="F959" s="61" t="s">
        <v>1100</v>
      </c>
      <c r="G959" s="33">
        <v>0</v>
      </c>
      <c r="H959" s="33">
        <v>0</v>
      </c>
      <c r="I959" s="3"/>
      <c r="J959" s="3"/>
      <c r="K959" s="3"/>
      <c r="L959" s="3"/>
      <c r="M959" s="3"/>
      <c r="N959" s="3"/>
      <c r="O959" s="3"/>
      <c r="P959" s="34">
        <f t="shared" si="42"/>
        <v>0</v>
      </c>
      <c r="Q959" s="35"/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/>
      <c r="X959" s="3"/>
      <c r="Y959" s="3">
        <v>0</v>
      </c>
      <c r="Z959" s="3">
        <v>0</v>
      </c>
      <c r="AA959" s="3">
        <v>0</v>
      </c>
      <c r="AB959" s="3"/>
      <c r="AC959" s="36">
        <f t="shared" si="43"/>
        <v>0</v>
      </c>
      <c r="AD959" s="37">
        <f t="shared" si="44"/>
        <v>0</v>
      </c>
      <c r="AE959" s="144"/>
    </row>
    <row r="960" spans="1:31" x14ac:dyDescent="0.25">
      <c r="A960" s="38">
        <v>948</v>
      </c>
      <c r="B960" s="61"/>
      <c r="C960" s="61"/>
      <c r="D960" s="31">
        <v>800099818</v>
      </c>
      <c r="E960" s="31">
        <v>212268522</v>
      </c>
      <c r="F960" s="61" t="s">
        <v>1101</v>
      </c>
      <c r="G960" s="33">
        <v>0</v>
      </c>
      <c r="H960" s="33">
        <v>0</v>
      </c>
      <c r="I960" s="3"/>
      <c r="J960" s="3"/>
      <c r="K960" s="3"/>
      <c r="L960" s="3"/>
      <c r="M960" s="3"/>
      <c r="N960" s="3"/>
      <c r="O960" s="3"/>
      <c r="P960" s="34">
        <f t="shared" si="42"/>
        <v>0</v>
      </c>
      <c r="Q960" s="35"/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/>
      <c r="X960" s="3"/>
      <c r="Y960" s="3">
        <v>0</v>
      </c>
      <c r="Z960" s="3">
        <v>0</v>
      </c>
      <c r="AA960" s="3">
        <v>0</v>
      </c>
      <c r="AB960" s="3"/>
      <c r="AC960" s="36">
        <f t="shared" si="43"/>
        <v>0</v>
      </c>
      <c r="AD960" s="37">
        <f t="shared" si="44"/>
        <v>0</v>
      </c>
      <c r="AE960" s="144"/>
    </row>
    <row r="961" spans="1:31" x14ac:dyDescent="0.25">
      <c r="A961" s="29">
        <v>949</v>
      </c>
      <c r="B961" s="61"/>
      <c r="C961" s="61"/>
      <c r="D961" s="31">
        <v>800003253</v>
      </c>
      <c r="E961" s="31">
        <v>212468524</v>
      </c>
      <c r="F961" s="61" t="s">
        <v>1102</v>
      </c>
      <c r="G961" s="33">
        <v>0</v>
      </c>
      <c r="H961" s="33">
        <v>0</v>
      </c>
      <c r="I961" s="3"/>
      <c r="J961" s="3"/>
      <c r="K961" s="3"/>
      <c r="L961" s="3"/>
      <c r="M961" s="3"/>
      <c r="N961" s="3"/>
      <c r="O961" s="3"/>
      <c r="P961" s="34">
        <f t="shared" si="42"/>
        <v>0</v>
      </c>
      <c r="Q961" s="35"/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/>
      <c r="X961" s="3"/>
      <c r="Y961" s="3">
        <v>0</v>
      </c>
      <c r="Z961" s="3">
        <v>0</v>
      </c>
      <c r="AA961" s="3">
        <v>0</v>
      </c>
      <c r="AB961" s="3"/>
      <c r="AC961" s="36">
        <f t="shared" si="43"/>
        <v>0</v>
      </c>
      <c r="AD961" s="37">
        <f t="shared" si="44"/>
        <v>0</v>
      </c>
      <c r="AE961" s="144"/>
    </row>
    <row r="962" spans="1:31" x14ac:dyDescent="0.25">
      <c r="A962" s="38">
        <v>950</v>
      </c>
      <c r="B962" s="61"/>
      <c r="C962" s="61"/>
      <c r="D962" s="31">
        <v>800099819</v>
      </c>
      <c r="E962" s="31">
        <v>213368533</v>
      </c>
      <c r="F962" s="61" t="s">
        <v>1103</v>
      </c>
      <c r="G962" s="33">
        <v>0</v>
      </c>
      <c r="H962" s="33">
        <v>0</v>
      </c>
      <c r="I962" s="3"/>
      <c r="J962" s="3"/>
      <c r="K962" s="3"/>
      <c r="L962" s="3"/>
      <c r="M962" s="3"/>
      <c r="N962" s="3"/>
      <c r="O962" s="3"/>
      <c r="P962" s="34">
        <f t="shared" si="42"/>
        <v>0</v>
      </c>
      <c r="Q962" s="35"/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/>
      <c r="X962" s="3"/>
      <c r="Y962" s="3">
        <v>0</v>
      </c>
      <c r="Z962" s="3">
        <v>0</v>
      </c>
      <c r="AA962" s="3">
        <v>0</v>
      </c>
      <c r="AB962" s="3"/>
      <c r="AC962" s="36">
        <f t="shared" si="43"/>
        <v>0</v>
      </c>
      <c r="AD962" s="37">
        <f t="shared" si="44"/>
        <v>0</v>
      </c>
      <c r="AE962" s="144"/>
    </row>
    <row r="963" spans="1:31" x14ac:dyDescent="0.25">
      <c r="A963" s="29">
        <v>951</v>
      </c>
      <c r="B963" s="61"/>
      <c r="C963" s="61"/>
      <c r="D963" s="31">
        <v>890204265</v>
      </c>
      <c r="E963" s="31">
        <v>214968549</v>
      </c>
      <c r="F963" s="61" t="s">
        <v>1104</v>
      </c>
      <c r="G963" s="33">
        <v>0</v>
      </c>
      <c r="H963" s="33">
        <v>0</v>
      </c>
      <c r="I963" s="3"/>
      <c r="J963" s="3"/>
      <c r="K963" s="3"/>
      <c r="L963" s="3"/>
      <c r="M963" s="3"/>
      <c r="N963" s="3"/>
      <c r="O963" s="3"/>
      <c r="P963" s="34">
        <f t="shared" si="42"/>
        <v>0</v>
      </c>
      <c r="Q963" s="35"/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/>
      <c r="X963" s="3"/>
      <c r="Y963" s="3">
        <v>0</v>
      </c>
      <c r="Z963" s="3">
        <v>0</v>
      </c>
      <c r="AA963" s="3">
        <v>0</v>
      </c>
      <c r="AB963" s="3"/>
      <c r="AC963" s="36">
        <f t="shared" si="43"/>
        <v>0</v>
      </c>
      <c r="AD963" s="37">
        <f t="shared" si="44"/>
        <v>0</v>
      </c>
      <c r="AE963" s="144"/>
    </row>
    <row r="964" spans="1:31" x14ac:dyDescent="0.25">
      <c r="A964" s="38">
        <v>952</v>
      </c>
      <c r="B964" s="61"/>
      <c r="C964" s="61"/>
      <c r="D964" s="31">
        <v>890209299</v>
      </c>
      <c r="E964" s="31">
        <v>217268572</v>
      </c>
      <c r="F964" s="61" t="s">
        <v>1105</v>
      </c>
      <c r="G964" s="33">
        <v>0</v>
      </c>
      <c r="H964" s="33">
        <v>0</v>
      </c>
      <c r="I964" s="3"/>
      <c r="J964" s="3"/>
      <c r="K964" s="3"/>
      <c r="L964" s="3"/>
      <c r="M964" s="3"/>
      <c r="N964" s="3"/>
      <c r="O964" s="3"/>
      <c r="P964" s="34">
        <f t="shared" si="42"/>
        <v>0</v>
      </c>
      <c r="Q964" s="35"/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/>
      <c r="X964" s="3"/>
      <c r="Y964" s="3">
        <v>0</v>
      </c>
      <c r="Z964" s="3">
        <v>0</v>
      </c>
      <c r="AA964" s="3">
        <v>0</v>
      </c>
      <c r="AB964" s="3"/>
      <c r="AC964" s="36">
        <f t="shared" si="43"/>
        <v>0</v>
      </c>
      <c r="AD964" s="37">
        <f t="shared" si="44"/>
        <v>0</v>
      </c>
      <c r="AE964" s="144"/>
    </row>
    <row r="965" spans="1:31" x14ac:dyDescent="0.25">
      <c r="A965" s="29">
        <v>953</v>
      </c>
      <c r="B965" s="61"/>
      <c r="C965" s="61"/>
      <c r="D965" s="31">
        <v>800060525</v>
      </c>
      <c r="E965" s="31">
        <v>217368573</v>
      </c>
      <c r="F965" s="61" t="s">
        <v>1106</v>
      </c>
      <c r="G965" s="33">
        <v>0</v>
      </c>
      <c r="H965" s="33">
        <v>0</v>
      </c>
      <c r="I965" s="3"/>
      <c r="J965" s="3"/>
      <c r="K965" s="3"/>
      <c r="L965" s="3"/>
      <c r="M965" s="3"/>
      <c r="N965" s="3"/>
      <c r="O965" s="3"/>
      <c r="P965" s="34">
        <f t="shared" si="42"/>
        <v>0</v>
      </c>
      <c r="Q965" s="35"/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/>
      <c r="X965" s="3"/>
      <c r="Y965" s="3">
        <v>0</v>
      </c>
      <c r="Z965" s="3">
        <v>0</v>
      </c>
      <c r="AA965" s="3">
        <v>0</v>
      </c>
      <c r="AB965" s="3"/>
      <c r="AC965" s="36">
        <f t="shared" si="43"/>
        <v>0</v>
      </c>
      <c r="AD965" s="37">
        <f t="shared" si="44"/>
        <v>0</v>
      </c>
      <c r="AE965" s="144"/>
    </row>
    <row r="966" spans="1:31" x14ac:dyDescent="0.25">
      <c r="A966" s="38">
        <v>954</v>
      </c>
      <c r="B966" s="61"/>
      <c r="C966" s="61"/>
      <c r="D966" s="31">
        <v>890201190</v>
      </c>
      <c r="E966" s="31">
        <v>217568575</v>
      </c>
      <c r="F966" s="61" t="s">
        <v>1107</v>
      </c>
      <c r="G966" s="33">
        <v>0</v>
      </c>
      <c r="H966" s="33">
        <v>0</v>
      </c>
      <c r="I966" s="3"/>
      <c r="J966" s="3"/>
      <c r="K966" s="3"/>
      <c r="L966" s="3"/>
      <c r="M966" s="3"/>
      <c r="N966" s="3"/>
      <c r="O966" s="3"/>
      <c r="P966" s="34">
        <f t="shared" si="42"/>
        <v>0</v>
      </c>
      <c r="Q966" s="35"/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/>
      <c r="X966" s="3"/>
      <c r="Y966" s="3">
        <v>0</v>
      </c>
      <c r="Z966" s="3">
        <v>0</v>
      </c>
      <c r="AA966" s="3">
        <v>0</v>
      </c>
      <c r="AB966" s="3"/>
      <c r="AC966" s="36">
        <f t="shared" si="43"/>
        <v>0</v>
      </c>
      <c r="AD966" s="37">
        <f t="shared" si="44"/>
        <v>0</v>
      </c>
      <c r="AE966" s="144"/>
    </row>
    <row r="967" spans="1:31" x14ac:dyDescent="0.25">
      <c r="A967" s="29">
        <v>955</v>
      </c>
      <c r="B967" s="61"/>
      <c r="C967" s="61"/>
      <c r="D967" s="31">
        <v>890204646</v>
      </c>
      <c r="E967" s="31">
        <v>211568615</v>
      </c>
      <c r="F967" s="61" t="s">
        <v>1108</v>
      </c>
      <c r="G967" s="33">
        <v>0</v>
      </c>
      <c r="H967" s="33">
        <v>0</v>
      </c>
      <c r="I967" s="3"/>
      <c r="J967" s="3"/>
      <c r="K967" s="3"/>
      <c r="L967" s="3"/>
      <c r="M967" s="3"/>
      <c r="N967" s="3"/>
      <c r="O967" s="3"/>
      <c r="P967" s="34">
        <f t="shared" si="42"/>
        <v>0</v>
      </c>
      <c r="Q967" s="35"/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/>
      <c r="X967" s="3"/>
      <c r="Y967" s="3">
        <v>0</v>
      </c>
      <c r="Z967" s="3">
        <v>0</v>
      </c>
      <c r="AA967" s="3">
        <v>0</v>
      </c>
      <c r="AB967" s="3"/>
      <c r="AC967" s="36">
        <f t="shared" si="43"/>
        <v>0</v>
      </c>
      <c r="AD967" s="37">
        <f t="shared" si="44"/>
        <v>0</v>
      </c>
      <c r="AE967" s="144"/>
    </row>
    <row r="968" spans="1:31" x14ac:dyDescent="0.25">
      <c r="A968" s="38">
        <v>956</v>
      </c>
      <c r="B968" s="61"/>
      <c r="C968" s="61"/>
      <c r="D968" s="31">
        <v>890204643</v>
      </c>
      <c r="E968" s="31">
        <v>215568655</v>
      </c>
      <c r="F968" s="61" t="s">
        <v>1109</v>
      </c>
      <c r="G968" s="33">
        <v>0</v>
      </c>
      <c r="H968" s="33">
        <v>0</v>
      </c>
      <c r="I968" s="3"/>
      <c r="J968" s="3"/>
      <c r="K968" s="3"/>
      <c r="L968" s="3"/>
      <c r="M968" s="3"/>
      <c r="N968" s="3"/>
      <c r="O968" s="3"/>
      <c r="P968" s="34">
        <f t="shared" si="42"/>
        <v>0</v>
      </c>
      <c r="Q968" s="35"/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/>
      <c r="X968" s="3"/>
      <c r="Y968" s="3">
        <v>0</v>
      </c>
      <c r="Z968" s="3">
        <v>0</v>
      </c>
      <c r="AA968" s="3">
        <v>0</v>
      </c>
      <c r="AB968" s="3"/>
      <c r="AC968" s="36">
        <f t="shared" si="43"/>
        <v>0</v>
      </c>
      <c r="AD968" s="37">
        <f t="shared" si="44"/>
        <v>0</v>
      </c>
      <c r="AE968" s="144"/>
    </row>
    <row r="969" spans="1:31" x14ac:dyDescent="0.25">
      <c r="A969" s="29">
        <v>957</v>
      </c>
      <c r="B969" s="61"/>
      <c r="C969" s="61"/>
      <c r="D969" s="31">
        <v>890207022</v>
      </c>
      <c r="E969" s="31">
        <v>216968669</v>
      </c>
      <c r="F969" s="61" t="s">
        <v>1110</v>
      </c>
      <c r="G969" s="33">
        <v>0</v>
      </c>
      <c r="H969" s="33">
        <v>0</v>
      </c>
      <c r="I969" s="3"/>
      <c r="J969" s="3"/>
      <c r="K969" s="3"/>
      <c r="L969" s="3"/>
      <c r="M969" s="3"/>
      <c r="N969" s="3"/>
      <c r="O969" s="3"/>
      <c r="P969" s="34">
        <f t="shared" si="42"/>
        <v>0</v>
      </c>
      <c r="Q969" s="35"/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/>
      <c r="X969" s="3"/>
      <c r="Y969" s="3">
        <v>0</v>
      </c>
      <c r="Z969" s="3">
        <v>0</v>
      </c>
      <c r="AA969" s="3">
        <v>0</v>
      </c>
      <c r="AB969" s="3"/>
      <c r="AC969" s="36">
        <f t="shared" si="43"/>
        <v>0</v>
      </c>
      <c r="AD969" s="37">
        <f t="shared" si="44"/>
        <v>0</v>
      </c>
      <c r="AE969" s="144"/>
    </row>
    <row r="970" spans="1:31" x14ac:dyDescent="0.25">
      <c r="A970" s="38">
        <v>958</v>
      </c>
      <c r="B970" s="61"/>
      <c r="C970" s="61"/>
      <c r="D970" s="31">
        <v>890210227</v>
      </c>
      <c r="E970" s="31">
        <v>217368673</v>
      </c>
      <c r="F970" s="61" t="s">
        <v>1111</v>
      </c>
      <c r="G970" s="33">
        <v>0</v>
      </c>
      <c r="H970" s="33">
        <v>0</v>
      </c>
      <c r="I970" s="3"/>
      <c r="J970" s="3"/>
      <c r="K970" s="3"/>
      <c r="L970" s="3"/>
      <c r="M970" s="3"/>
      <c r="N970" s="3"/>
      <c r="O970" s="3"/>
      <c r="P970" s="34">
        <f t="shared" si="42"/>
        <v>0</v>
      </c>
      <c r="Q970" s="35"/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/>
      <c r="X970" s="3"/>
      <c r="Y970" s="3">
        <v>0</v>
      </c>
      <c r="Z970" s="3">
        <v>0</v>
      </c>
      <c r="AA970" s="3">
        <v>0</v>
      </c>
      <c r="AB970" s="3"/>
      <c r="AC970" s="36">
        <f t="shared" si="43"/>
        <v>0</v>
      </c>
      <c r="AD970" s="37">
        <f t="shared" si="44"/>
        <v>0</v>
      </c>
      <c r="AE970" s="144"/>
    </row>
    <row r="971" spans="1:31" x14ac:dyDescent="0.25">
      <c r="A971" s="29">
        <v>959</v>
      </c>
      <c r="B971" s="61"/>
      <c r="C971" s="61"/>
      <c r="D971" s="31">
        <v>800099824</v>
      </c>
      <c r="E971" s="31">
        <v>217968679</v>
      </c>
      <c r="F971" s="61" t="s">
        <v>1112</v>
      </c>
      <c r="G971" s="33">
        <v>0</v>
      </c>
      <c r="H971" s="33">
        <v>0</v>
      </c>
      <c r="I971" s="3"/>
      <c r="J971" s="3"/>
      <c r="K971" s="3"/>
      <c r="L971" s="3"/>
      <c r="M971" s="3"/>
      <c r="N971" s="3"/>
      <c r="O971" s="3"/>
      <c r="P971" s="34">
        <f t="shared" si="42"/>
        <v>0</v>
      </c>
      <c r="Q971" s="35"/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/>
      <c r="X971" s="3"/>
      <c r="Y971" s="3">
        <v>0</v>
      </c>
      <c r="Z971" s="3">
        <v>0</v>
      </c>
      <c r="AA971" s="3">
        <v>0</v>
      </c>
      <c r="AB971" s="3"/>
      <c r="AC971" s="36">
        <f t="shared" si="43"/>
        <v>0</v>
      </c>
      <c r="AD971" s="37">
        <f t="shared" si="44"/>
        <v>0</v>
      </c>
      <c r="AE971" s="144"/>
    </row>
    <row r="972" spans="1:31" x14ac:dyDescent="0.25">
      <c r="A972" s="38">
        <v>960</v>
      </c>
      <c r="B972" s="61"/>
      <c r="C972" s="61"/>
      <c r="D972" s="31">
        <v>890208676</v>
      </c>
      <c r="E972" s="31">
        <v>218268682</v>
      </c>
      <c r="F972" s="61" t="s">
        <v>1113</v>
      </c>
      <c r="G972" s="33">
        <v>0</v>
      </c>
      <c r="H972" s="33">
        <v>0</v>
      </c>
      <c r="I972" s="3"/>
      <c r="J972" s="3"/>
      <c r="K972" s="3"/>
      <c r="L972" s="3"/>
      <c r="M972" s="3"/>
      <c r="N972" s="3"/>
      <c r="O972" s="3"/>
      <c r="P972" s="34">
        <f t="shared" si="42"/>
        <v>0</v>
      </c>
      <c r="Q972" s="35"/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/>
      <c r="X972" s="3"/>
      <c r="Y972" s="3">
        <v>0</v>
      </c>
      <c r="Z972" s="3">
        <v>0</v>
      </c>
      <c r="AA972" s="3">
        <v>0</v>
      </c>
      <c r="AB972" s="3"/>
      <c r="AC972" s="36">
        <f t="shared" si="43"/>
        <v>0</v>
      </c>
      <c r="AD972" s="37">
        <f t="shared" si="44"/>
        <v>0</v>
      </c>
      <c r="AE972" s="144"/>
    </row>
    <row r="973" spans="1:31" x14ac:dyDescent="0.25">
      <c r="A973" s="29">
        <v>961</v>
      </c>
      <c r="B973" s="61"/>
      <c r="C973" s="61"/>
      <c r="D973" s="31">
        <v>890204890</v>
      </c>
      <c r="E973" s="31">
        <v>218468684</v>
      </c>
      <c r="F973" s="61" t="s">
        <v>1114</v>
      </c>
      <c r="G973" s="33">
        <v>0</v>
      </c>
      <c r="H973" s="33">
        <v>0</v>
      </c>
      <c r="I973" s="3"/>
      <c r="J973" s="3"/>
      <c r="K973" s="3"/>
      <c r="L973" s="3"/>
      <c r="M973" s="3"/>
      <c r="N973" s="3"/>
      <c r="O973" s="3"/>
      <c r="P973" s="34">
        <f t="shared" si="42"/>
        <v>0</v>
      </c>
      <c r="Q973" s="35"/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/>
      <c r="X973" s="3"/>
      <c r="Y973" s="3">
        <v>0</v>
      </c>
      <c r="Z973" s="3">
        <v>0</v>
      </c>
      <c r="AA973" s="3">
        <v>0</v>
      </c>
      <c r="AB973" s="3"/>
      <c r="AC973" s="36">
        <f t="shared" si="43"/>
        <v>0</v>
      </c>
      <c r="AD973" s="37">
        <f t="shared" si="44"/>
        <v>0</v>
      </c>
      <c r="AE973" s="144"/>
    </row>
    <row r="974" spans="1:31" x14ac:dyDescent="0.25">
      <c r="A974" s="38">
        <v>962</v>
      </c>
      <c r="B974" s="61"/>
      <c r="C974" s="61"/>
      <c r="D974" s="31">
        <v>890210950</v>
      </c>
      <c r="E974" s="31">
        <v>218668686</v>
      </c>
      <c r="F974" s="61" t="s">
        <v>1115</v>
      </c>
      <c r="G974" s="33">
        <v>0</v>
      </c>
      <c r="H974" s="33">
        <v>0</v>
      </c>
      <c r="I974" s="3"/>
      <c r="J974" s="3"/>
      <c r="K974" s="3"/>
      <c r="L974" s="3"/>
      <c r="M974" s="3"/>
      <c r="N974" s="3"/>
      <c r="O974" s="3"/>
      <c r="P974" s="34">
        <f t="shared" ref="P974:P1037" si="45">SUM(G974:N974)</f>
        <v>0</v>
      </c>
      <c r="Q974" s="35"/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/>
      <c r="X974" s="3"/>
      <c r="Y974" s="3">
        <v>0</v>
      </c>
      <c r="Z974" s="3">
        <v>0</v>
      </c>
      <c r="AA974" s="3">
        <v>0</v>
      </c>
      <c r="AB974" s="3"/>
      <c r="AC974" s="36">
        <f t="shared" ref="AC974:AC1037" si="46">SUM(R974:AA974)</f>
        <v>0</v>
      </c>
      <c r="AD974" s="37">
        <f t="shared" si="44"/>
        <v>0</v>
      </c>
      <c r="AE974" s="144"/>
    </row>
    <row r="975" spans="1:31" x14ac:dyDescent="0.25">
      <c r="A975" s="29">
        <v>963</v>
      </c>
      <c r="B975" s="61"/>
      <c r="C975" s="61"/>
      <c r="D975" s="31">
        <v>800099829</v>
      </c>
      <c r="E975" s="31">
        <v>218968689</v>
      </c>
      <c r="F975" s="61" t="s">
        <v>1116</v>
      </c>
      <c r="G975" s="33">
        <v>0</v>
      </c>
      <c r="H975" s="33">
        <v>0</v>
      </c>
      <c r="I975" s="3"/>
      <c r="J975" s="3"/>
      <c r="K975" s="3"/>
      <c r="L975" s="3"/>
      <c r="M975" s="3"/>
      <c r="N975" s="3"/>
      <c r="O975" s="3"/>
      <c r="P975" s="34">
        <f t="shared" si="45"/>
        <v>0</v>
      </c>
      <c r="Q975" s="35"/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/>
      <c r="X975" s="3"/>
      <c r="Y975" s="3">
        <v>0</v>
      </c>
      <c r="Z975" s="3">
        <v>0</v>
      </c>
      <c r="AA975" s="3">
        <v>0</v>
      </c>
      <c r="AB975" s="3"/>
      <c r="AC975" s="36">
        <f t="shared" si="46"/>
        <v>0</v>
      </c>
      <c r="AD975" s="37">
        <f t="shared" ref="AD975:AD1038" si="47">+P975-Q975+AB975-AC975</f>
        <v>0</v>
      </c>
      <c r="AE975" s="144"/>
    </row>
    <row r="976" spans="1:31" x14ac:dyDescent="0.25">
      <c r="A976" s="38">
        <v>964</v>
      </c>
      <c r="B976" s="61"/>
      <c r="C976" s="61"/>
      <c r="D976" s="31">
        <v>890205973</v>
      </c>
      <c r="E976" s="31">
        <v>210568705</v>
      </c>
      <c r="F976" s="61" t="s">
        <v>400</v>
      </c>
      <c r="G976" s="33">
        <v>0</v>
      </c>
      <c r="H976" s="33">
        <v>0</v>
      </c>
      <c r="I976" s="3"/>
      <c r="J976" s="3"/>
      <c r="K976" s="3"/>
      <c r="L976" s="3"/>
      <c r="M976" s="3"/>
      <c r="N976" s="3"/>
      <c r="O976" s="3"/>
      <c r="P976" s="34">
        <f t="shared" si="45"/>
        <v>0</v>
      </c>
      <c r="Q976" s="35"/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/>
      <c r="X976" s="3"/>
      <c r="Y976" s="3">
        <v>0</v>
      </c>
      <c r="Z976" s="3">
        <v>0</v>
      </c>
      <c r="AA976" s="3">
        <v>0</v>
      </c>
      <c r="AB976" s="3"/>
      <c r="AC976" s="36">
        <f t="shared" si="46"/>
        <v>0</v>
      </c>
      <c r="AD976" s="37">
        <f t="shared" si="47"/>
        <v>0</v>
      </c>
      <c r="AE976" s="144"/>
    </row>
    <row r="977" spans="1:31" x14ac:dyDescent="0.25">
      <c r="A977" s="29">
        <v>965</v>
      </c>
      <c r="B977" s="61"/>
      <c r="C977" s="61"/>
      <c r="D977" s="31">
        <v>800099832</v>
      </c>
      <c r="E977" s="31">
        <v>212068720</v>
      </c>
      <c r="F977" s="61" t="s">
        <v>1117</v>
      </c>
      <c r="G977" s="33">
        <v>0</v>
      </c>
      <c r="H977" s="33">
        <v>0</v>
      </c>
      <c r="I977" s="3"/>
      <c r="J977" s="3"/>
      <c r="K977" s="3"/>
      <c r="L977" s="3"/>
      <c r="M977" s="3"/>
      <c r="N977" s="3"/>
      <c r="O977" s="3"/>
      <c r="P977" s="34">
        <f t="shared" si="45"/>
        <v>0</v>
      </c>
      <c r="Q977" s="35"/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/>
      <c r="X977" s="3"/>
      <c r="Y977" s="3">
        <v>0</v>
      </c>
      <c r="Z977" s="3">
        <v>0</v>
      </c>
      <c r="AA977" s="3">
        <v>0</v>
      </c>
      <c r="AB977" s="3"/>
      <c r="AC977" s="36">
        <f t="shared" si="46"/>
        <v>0</v>
      </c>
      <c r="AD977" s="37">
        <f t="shared" si="47"/>
        <v>0</v>
      </c>
      <c r="AE977" s="144"/>
    </row>
    <row r="978" spans="1:31" x14ac:dyDescent="0.25">
      <c r="A978" s="38">
        <v>966</v>
      </c>
      <c r="B978" s="61"/>
      <c r="C978" s="61"/>
      <c r="D978" s="31">
        <v>890208807</v>
      </c>
      <c r="E978" s="31">
        <v>214568745</v>
      </c>
      <c r="F978" s="61" t="s">
        <v>1118</v>
      </c>
      <c r="G978" s="33">
        <v>0</v>
      </c>
      <c r="H978" s="33">
        <v>0</v>
      </c>
      <c r="I978" s="3"/>
      <c r="J978" s="3"/>
      <c r="K978" s="3"/>
      <c r="L978" s="3"/>
      <c r="M978" s="3"/>
      <c r="N978" s="3"/>
      <c r="O978" s="3"/>
      <c r="P978" s="34">
        <f t="shared" si="45"/>
        <v>0</v>
      </c>
      <c r="Q978" s="35"/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/>
      <c r="X978" s="3"/>
      <c r="Y978" s="3">
        <v>0</v>
      </c>
      <c r="Z978" s="3">
        <v>0</v>
      </c>
      <c r="AA978" s="3">
        <v>0</v>
      </c>
      <c r="AB978" s="3"/>
      <c r="AC978" s="36">
        <f t="shared" si="46"/>
        <v>0</v>
      </c>
      <c r="AD978" s="37">
        <f t="shared" si="47"/>
        <v>0</v>
      </c>
      <c r="AE978" s="144"/>
    </row>
    <row r="979" spans="1:31" x14ac:dyDescent="0.25">
      <c r="A979" s="29">
        <v>967</v>
      </c>
      <c r="B979" s="61"/>
      <c r="C979" s="61"/>
      <c r="D979" s="31">
        <v>890203688</v>
      </c>
      <c r="E979" s="31">
        <v>215568755</v>
      </c>
      <c r="F979" s="61" t="s">
        <v>1119</v>
      </c>
      <c r="G979" s="33">
        <v>0</v>
      </c>
      <c r="H979" s="33">
        <v>0</v>
      </c>
      <c r="I979" s="3"/>
      <c r="J979" s="3"/>
      <c r="K979" s="3"/>
      <c r="L979" s="3"/>
      <c r="M979" s="3"/>
      <c r="N979" s="3"/>
      <c r="O979" s="3"/>
      <c r="P979" s="34">
        <f t="shared" si="45"/>
        <v>0</v>
      </c>
      <c r="Q979" s="35"/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/>
      <c r="X979" s="3"/>
      <c r="Y979" s="3">
        <v>0</v>
      </c>
      <c r="Z979" s="3">
        <v>0</v>
      </c>
      <c r="AA979" s="3">
        <v>0</v>
      </c>
      <c r="AB979" s="3"/>
      <c r="AC979" s="36">
        <f t="shared" si="46"/>
        <v>0</v>
      </c>
      <c r="AD979" s="37">
        <f t="shared" si="47"/>
        <v>0</v>
      </c>
      <c r="AE979" s="144"/>
    </row>
    <row r="980" spans="1:31" x14ac:dyDescent="0.25">
      <c r="A980" s="38">
        <v>968</v>
      </c>
      <c r="B980" s="61"/>
      <c r="C980" s="61"/>
      <c r="D980" s="31">
        <v>890204985</v>
      </c>
      <c r="E980" s="31">
        <v>217068770</v>
      </c>
      <c r="F980" s="61" t="s">
        <v>1120</v>
      </c>
      <c r="G980" s="33">
        <v>0</v>
      </c>
      <c r="H980" s="33">
        <v>0</v>
      </c>
      <c r="I980" s="3"/>
      <c r="J980" s="3"/>
      <c r="K980" s="3"/>
      <c r="L980" s="3"/>
      <c r="M980" s="3"/>
      <c r="N980" s="3"/>
      <c r="O980" s="3"/>
      <c r="P980" s="34">
        <f t="shared" si="45"/>
        <v>0</v>
      </c>
      <c r="Q980" s="35"/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/>
      <c r="X980" s="3"/>
      <c r="Y980" s="3">
        <v>0</v>
      </c>
      <c r="Z980" s="3">
        <v>0</v>
      </c>
      <c r="AA980" s="3">
        <v>0</v>
      </c>
      <c r="AB980" s="3"/>
      <c r="AC980" s="36">
        <f t="shared" si="46"/>
        <v>0</v>
      </c>
      <c r="AD980" s="37">
        <f t="shared" si="47"/>
        <v>0</v>
      </c>
      <c r="AE980" s="144"/>
    </row>
    <row r="981" spans="1:31" x14ac:dyDescent="0.25">
      <c r="A981" s="29">
        <v>969</v>
      </c>
      <c r="B981" s="61"/>
      <c r="C981" s="61"/>
      <c r="D981" s="31">
        <v>890210883</v>
      </c>
      <c r="E981" s="31">
        <v>217368773</v>
      </c>
      <c r="F981" s="61" t="s">
        <v>675</v>
      </c>
      <c r="G981" s="33">
        <v>0</v>
      </c>
      <c r="H981" s="33">
        <v>0</v>
      </c>
      <c r="I981" s="3"/>
      <c r="J981" s="3"/>
      <c r="K981" s="3"/>
      <c r="L981" s="3"/>
      <c r="M981" s="3"/>
      <c r="N981" s="3"/>
      <c r="O981" s="3"/>
      <c r="P981" s="34">
        <f t="shared" si="45"/>
        <v>0</v>
      </c>
      <c r="Q981" s="35"/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/>
      <c r="X981" s="3"/>
      <c r="Y981" s="3">
        <v>0</v>
      </c>
      <c r="Z981" s="3">
        <v>0</v>
      </c>
      <c r="AA981" s="3">
        <v>0</v>
      </c>
      <c r="AB981" s="3"/>
      <c r="AC981" s="36">
        <f t="shared" si="46"/>
        <v>0</v>
      </c>
      <c r="AD981" s="37">
        <f t="shared" si="47"/>
        <v>0</v>
      </c>
      <c r="AE981" s="144"/>
    </row>
    <row r="982" spans="1:31" x14ac:dyDescent="0.25">
      <c r="A982" s="38">
        <v>970</v>
      </c>
      <c r="B982" s="61"/>
      <c r="C982" s="61"/>
      <c r="D982" s="31">
        <v>890205051</v>
      </c>
      <c r="E982" s="31">
        <v>218068780</v>
      </c>
      <c r="F982" s="61" t="s">
        <v>1121</v>
      </c>
      <c r="G982" s="33">
        <v>0</v>
      </c>
      <c r="H982" s="33">
        <v>0</v>
      </c>
      <c r="I982" s="3"/>
      <c r="J982" s="3"/>
      <c r="K982" s="3"/>
      <c r="L982" s="3"/>
      <c r="M982" s="3"/>
      <c r="N982" s="3"/>
      <c r="O982" s="3"/>
      <c r="P982" s="34">
        <f t="shared" si="45"/>
        <v>0</v>
      </c>
      <c r="Q982" s="35"/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/>
      <c r="X982" s="3"/>
      <c r="Y982" s="3">
        <v>0</v>
      </c>
      <c r="Z982" s="3">
        <v>0</v>
      </c>
      <c r="AA982" s="3">
        <v>0</v>
      </c>
      <c r="AB982" s="3"/>
      <c r="AC982" s="36">
        <f t="shared" si="46"/>
        <v>0</v>
      </c>
      <c r="AD982" s="37">
        <f t="shared" si="47"/>
        <v>0</v>
      </c>
      <c r="AE982" s="144"/>
    </row>
    <row r="983" spans="1:31" x14ac:dyDescent="0.25">
      <c r="A983" s="29">
        <v>971</v>
      </c>
      <c r="B983" s="61"/>
      <c r="C983" s="61"/>
      <c r="D983" s="31">
        <v>890205581</v>
      </c>
      <c r="E983" s="31">
        <v>212068820</v>
      </c>
      <c r="F983" s="61" t="s">
        <v>1122</v>
      </c>
      <c r="G983" s="33">
        <v>0</v>
      </c>
      <c r="H983" s="33">
        <v>0</v>
      </c>
      <c r="I983" s="3"/>
      <c r="J983" s="3"/>
      <c r="K983" s="3"/>
      <c r="L983" s="3"/>
      <c r="M983" s="3"/>
      <c r="N983" s="3"/>
      <c r="O983" s="3"/>
      <c r="P983" s="34">
        <f t="shared" si="45"/>
        <v>0</v>
      </c>
      <c r="Q983" s="35"/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/>
      <c r="X983" s="3"/>
      <c r="Y983" s="3">
        <v>0</v>
      </c>
      <c r="Z983" s="3">
        <v>0</v>
      </c>
      <c r="AA983" s="3">
        <v>0</v>
      </c>
      <c r="AB983" s="3"/>
      <c r="AC983" s="36">
        <f t="shared" si="46"/>
        <v>0</v>
      </c>
      <c r="AD983" s="37">
        <f t="shared" si="47"/>
        <v>0</v>
      </c>
      <c r="AE983" s="144"/>
    </row>
    <row r="984" spans="1:31" x14ac:dyDescent="0.25">
      <c r="A984" s="38">
        <v>972</v>
      </c>
      <c r="B984" s="61"/>
      <c r="C984" s="61"/>
      <c r="D984" s="31">
        <v>890205460</v>
      </c>
      <c r="E984" s="31">
        <v>215568855</v>
      </c>
      <c r="F984" s="61" t="s">
        <v>1123</v>
      </c>
      <c r="G984" s="33">
        <v>0</v>
      </c>
      <c r="H984" s="33">
        <v>0</v>
      </c>
      <c r="I984" s="3"/>
      <c r="J984" s="3"/>
      <c r="K984" s="3"/>
      <c r="L984" s="3"/>
      <c r="M984" s="3"/>
      <c r="N984" s="3"/>
      <c r="O984" s="3"/>
      <c r="P984" s="34">
        <f t="shared" si="45"/>
        <v>0</v>
      </c>
      <c r="Q984" s="35"/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/>
      <c r="X984" s="3"/>
      <c r="Y984" s="3">
        <v>0</v>
      </c>
      <c r="Z984" s="3">
        <v>0</v>
      </c>
      <c r="AA984" s="3">
        <v>0</v>
      </c>
      <c r="AB984" s="3"/>
      <c r="AC984" s="36">
        <f t="shared" si="46"/>
        <v>0</v>
      </c>
      <c r="AD984" s="37">
        <f t="shared" si="47"/>
        <v>0</v>
      </c>
      <c r="AE984" s="144"/>
    </row>
    <row r="985" spans="1:31" x14ac:dyDescent="0.25">
      <c r="A985" s="29">
        <v>973</v>
      </c>
      <c r="B985" s="61"/>
      <c r="C985" s="61"/>
      <c r="D985" s="31">
        <v>890205677</v>
      </c>
      <c r="E985" s="31">
        <v>216168861</v>
      </c>
      <c r="F985" s="61" t="s">
        <v>1124</v>
      </c>
      <c r="G985" s="33">
        <v>0</v>
      </c>
      <c r="H985" s="33">
        <v>0</v>
      </c>
      <c r="I985" s="3"/>
      <c r="J985" s="3"/>
      <c r="K985" s="3"/>
      <c r="L985" s="3"/>
      <c r="M985" s="3"/>
      <c r="N985" s="3"/>
      <c r="O985" s="3"/>
      <c r="P985" s="34">
        <f t="shared" si="45"/>
        <v>0</v>
      </c>
      <c r="Q985" s="35"/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/>
      <c r="X985" s="3"/>
      <c r="Y985" s="3">
        <v>0</v>
      </c>
      <c r="Z985" s="3">
        <v>0</v>
      </c>
      <c r="AA985" s="3">
        <v>0</v>
      </c>
      <c r="AB985" s="3"/>
      <c r="AC985" s="36">
        <f t="shared" si="46"/>
        <v>0</v>
      </c>
      <c r="AD985" s="37">
        <f t="shared" si="47"/>
        <v>0</v>
      </c>
      <c r="AE985" s="144"/>
    </row>
    <row r="986" spans="1:31" x14ac:dyDescent="0.25">
      <c r="A986" s="38">
        <v>974</v>
      </c>
      <c r="B986" s="61"/>
      <c r="C986" s="61"/>
      <c r="D986" s="31">
        <v>890210951</v>
      </c>
      <c r="E986" s="31">
        <v>216768867</v>
      </c>
      <c r="F986" s="61" t="s">
        <v>1125</v>
      </c>
      <c r="G986" s="33">
        <v>0</v>
      </c>
      <c r="H986" s="33">
        <v>0</v>
      </c>
      <c r="I986" s="3"/>
      <c r="J986" s="3"/>
      <c r="K986" s="3"/>
      <c r="L986" s="3"/>
      <c r="M986" s="3"/>
      <c r="N986" s="3"/>
      <c r="O986" s="3"/>
      <c r="P986" s="34">
        <f t="shared" si="45"/>
        <v>0</v>
      </c>
      <c r="Q986" s="35"/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/>
      <c r="X986" s="3"/>
      <c r="Y986" s="3">
        <v>0</v>
      </c>
      <c r="Z986" s="3">
        <v>0</v>
      </c>
      <c r="AA986" s="3">
        <v>0</v>
      </c>
      <c r="AB986" s="3"/>
      <c r="AC986" s="36">
        <f t="shared" si="46"/>
        <v>0</v>
      </c>
      <c r="AD986" s="37">
        <f t="shared" si="47"/>
        <v>0</v>
      </c>
      <c r="AE986" s="144"/>
    </row>
    <row r="987" spans="1:31" x14ac:dyDescent="0.25">
      <c r="A987" s="29">
        <v>975</v>
      </c>
      <c r="B987" s="61"/>
      <c r="C987" s="61"/>
      <c r="D987" s="31">
        <v>890206250</v>
      </c>
      <c r="E987" s="31">
        <v>217268872</v>
      </c>
      <c r="F987" s="61" t="s">
        <v>485</v>
      </c>
      <c r="G987" s="33">
        <v>0</v>
      </c>
      <c r="H987" s="33">
        <v>0</v>
      </c>
      <c r="I987" s="3"/>
      <c r="J987" s="3"/>
      <c r="K987" s="3"/>
      <c r="L987" s="3"/>
      <c r="M987" s="3"/>
      <c r="N987" s="3"/>
      <c r="O987" s="3"/>
      <c r="P987" s="34">
        <f t="shared" si="45"/>
        <v>0</v>
      </c>
      <c r="Q987" s="35"/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/>
      <c r="X987" s="3"/>
      <c r="Y987" s="3">
        <v>0</v>
      </c>
      <c r="Z987" s="3">
        <v>0</v>
      </c>
      <c r="AA987" s="3">
        <v>0</v>
      </c>
      <c r="AB987" s="3"/>
      <c r="AC987" s="36">
        <f t="shared" si="46"/>
        <v>0</v>
      </c>
      <c r="AD987" s="37">
        <f t="shared" si="47"/>
        <v>0</v>
      </c>
      <c r="AE987" s="144"/>
    </row>
    <row r="988" spans="1:31" x14ac:dyDescent="0.25">
      <c r="A988" s="38">
        <v>976</v>
      </c>
      <c r="B988" s="61"/>
      <c r="C988" s="61"/>
      <c r="D988" s="31">
        <v>890204138</v>
      </c>
      <c r="E988" s="31">
        <v>219568895</v>
      </c>
      <c r="F988" s="61" t="s">
        <v>1126</v>
      </c>
      <c r="G988" s="33">
        <v>0</v>
      </c>
      <c r="H988" s="33">
        <v>0</v>
      </c>
      <c r="I988" s="3"/>
      <c r="J988" s="3"/>
      <c r="K988" s="3"/>
      <c r="L988" s="3"/>
      <c r="M988" s="3"/>
      <c r="N988" s="3"/>
      <c r="O988" s="3"/>
      <c r="P988" s="34">
        <f t="shared" si="45"/>
        <v>0</v>
      </c>
      <c r="Q988" s="35"/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/>
      <c r="X988" s="3"/>
      <c r="Y988" s="3">
        <v>0</v>
      </c>
      <c r="Z988" s="3">
        <v>0</v>
      </c>
      <c r="AA988" s="3">
        <v>0</v>
      </c>
      <c r="AB988" s="3"/>
      <c r="AC988" s="36">
        <f t="shared" si="46"/>
        <v>0</v>
      </c>
      <c r="AD988" s="37">
        <f t="shared" si="47"/>
        <v>0</v>
      </c>
      <c r="AE988" s="144"/>
    </row>
    <row r="989" spans="1:31" x14ac:dyDescent="0.25">
      <c r="A989" s="29">
        <v>977</v>
      </c>
      <c r="B989" s="61"/>
      <c r="C989" s="61"/>
      <c r="D989" s="31">
        <v>892201286</v>
      </c>
      <c r="E989" s="31">
        <v>211070110</v>
      </c>
      <c r="F989" s="61" t="s">
        <v>495</v>
      </c>
      <c r="G989" s="33">
        <v>0</v>
      </c>
      <c r="H989" s="33">
        <v>0</v>
      </c>
      <c r="I989" s="3"/>
      <c r="J989" s="3"/>
      <c r="K989" s="3"/>
      <c r="L989" s="3"/>
      <c r="M989" s="3"/>
      <c r="N989" s="3"/>
      <c r="O989" s="3"/>
      <c r="P989" s="34">
        <f t="shared" si="45"/>
        <v>0</v>
      </c>
      <c r="Q989" s="35"/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/>
      <c r="X989" s="3"/>
      <c r="Y989" s="3">
        <v>0</v>
      </c>
      <c r="Z989" s="3">
        <v>0</v>
      </c>
      <c r="AA989" s="3">
        <v>0</v>
      </c>
      <c r="AB989" s="3"/>
      <c r="AC989" s="36">
        <f t="shared" si="46"/>
        <v>0</v>
      </c>
      <c r="AD989" s="37">
        <f t="shared" si="47"/>
        <v>0</v>
      </c>
      <c r="AE989" s="144"/>
    </row>
    <row r="990" spans="1:31" x14ac:dyDescent="0.25">
      <c r="A990" s="38">
        <v>978</v>
      </c>
      <c r="B990" s="61"/>
      <c r="C990" s="61"/>
      <c r="D990" s="31">
        <v>892200058</v>
      </c>
      <c r="E990" s="31">
        <v>212470124</v>
      </c>
      <c r="F990" s="61" t="s">
        <v>1127</v>
      </c>
      <c r="G990" s="33">
        <v>0</v>
      </c>
      <c r="H990" s="33">
        <v>0</v>
      </c>
      <c r="I990" s="3"/>
      <c r="J990" s="3"/>
      <c r="K990" s="3"/>
      <c r="L990" s="3"/>
      <c r="M990" s="3"/>
      <c r="N990" s="3"/>
      <c r="O990" s="3"/>
      <c r="P990" s="34">
        <f t="shared" si="45"/>
        <v>0</v>
      </c>
      <c r="Q990" s="35"/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/>
      <c r="X990" s="3"/>
      <c r="Y990" s="3">
        <v>0</v>
      </c>
      <c r="Z990" s="3">
        <v>0</v>
      </c>
      <c r="AA990" s="3">
        <v>0</v>
      </c>
      <c r="AB990" s="3"/>
      <c r="AC990" s="36">
        <f t="shared" si="46"/>
        <v>0</v>
      </c>
      <c r="AD990" s="37">
        <f t="shared" si="47"/>
        <v>0</v>
      </c>
      <c r="AE990" s="144"/>
    </row>
    <row r="991" spans="1:31" x14ac:dyDescent="0.25">
      <c r="A991" s="29">
        <v>979</v>
      </c>
      <c r="B991" s="61"/>
      <c r="C991" s="61"/>
      <c r="D991" s="31">
        <v>892280053</v>
      </c>
      <c r="E991" s="31">
        <v>210470204</v>
      </c>
      <c r="F991" s="61" t="s">
        <v>1128</v>
      </c>
      <c r="G991" s="33">
        <v>0</v>
      </c>
      <c r="H991" s="33">
        <v>0</v>
      </c>
      <c r="I991" s="3"/>
      <c r="J991" s="3"/>
      <c r="K991" s="3"/>
      <c r="L991" s="3"/>
      <c r="M991" s="3"/>
      <c r="N991" s="3"/>
      <c r="O991" s="3"/>
      <c r="P991" s="34">
        <f t="shared" si="45"/>
        <v>0</v>
      </c>
      <c r="Q991" s="35"/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/>
      <c r="X991" s="3"/>
      <c r="Y991" s="3">
        <v>0</v>
      </c>
      <c r="Z991" s="3">
        <v>0</v>
      </c>
      <c r="AA991" s="3">
        <v>0</v>
      </c>
      <c r="AB991" s="3"/>
      <c r="AC991" s="36">
        <f t="shared" si="46"/>
        <v>0</v>
      </c>
      <c r="AD991" s="37">
        <f t="shared" si="47"/>
        <v>0</v>
      </c>
      <c r="AE991" s="144"/>
    </row>
    <row r="992" spans="1:31" x14ac:dyDescent="0.25">
      <c r="A992" s="38">
        <v>980</v>
      </c>
      <c r="B992" s="61"/>
      <c r="C992" s="61"/>
      <c r="D992" s="31">
        <v>892280032</v>
      </c>
      <c r="E992" s="31">
        <v>211570215</v>
      </c>
      <c r="F992" s="61" t="s">
        <v>1129</v>
      </c>
      <c r="G992" s="33">
        <v>0</v>
      </c>
      <c r="H992" s="33">
        <v>0</v>
      </c>
      <c r="I992" s="3"/>
      <c r="J992" s="3"/>
      <c r="K992" s="3"/>
      <c r="L992" s="3"/>
      <c r="M992" s="3"/>
      <c r="N992" s="3"/>
      <c r="O992" s="3"/>
      <c r="P992" s="34">
        <f t="shared" si="45"/>
        <v>0</v>
      </c>
      <c r="Q992" s="35"/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/>
      <c r="X992" s="3"/>
      <c r="Y992" s="3">
        <v>0</v>
      </c>
      <c r="Z992" s="3">
        <v>0</v>
      </c>
      <c r="AA992" s="3">
        <v>0</v>
      </c>
      <c r="AB992" s="3"/>
      <c r="AC992" s="36">
        <f t="shared" si="46"/>
        <v>0</v>
      </c>
      <c r="AD992" s="37">
        <f t="shared" si="47"/>
        <v>0</v>
      </c>
      <c r="AE992" s="144"/>
    </row>
    <row r="993" spans="1:31" x14ac:dyDescent="0.25">
      <c r="A993" s="29">
        <v>981</v>
      </c>
      <c r="B993" s="61"/>
      <c r="C993" s="61"/>
      <c r="D993" s="31">
        <v>823003543</v>
      </c>
      <c r="E993" s="31">
        <v>89970221</v>
      </c>
      <c r="F993" s="61" t="s">
        <v>1130</v>
      </c>
      <c r="G993" s="33">
        <v>0</v>
      </c>
      <c r="H993" s="33">
        <v>0</v>
      </c>
      <c r="I993" s="3"/>
      <c r="J993" s="3"/>
      <c r="K993" s="3"/>
      <c r="L993" s="3"/>
      <c r="M993" s="3"/>
      <c r="N993" s="3"/>
      <c r="O993" s="3"/>
      <c r="P993" s="34">
        <f t="shared" si="45"/>
        <v>0</v>
      </c>
      <c r="Q993" s="35"/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/>
      <c r="X993" s="3"/>
      <c r="Y993" s="3">
        <v>0</v>
      </c>
      <c r="Z993" s="3">
        <v>0</v>
      </c>
      <c r="AA993" s="3">
        <v>0</v>
      </c>
      <c r="AB993" s="3"/>
      <c r="AC993" s="36">
        <f t="shared" si="46"/>
        <v>0</v>
      </c>
      <c r="AD993" s="37">
        <f t="shared" si="47"/>
        <v>0</v>
      </c>
      <c r="AE993" s="144"/>
    </row>
    <row r="994" spans="1:31" x14ac:dyDescent="0.25">
      <c r="A994" s="38">
        <v>982</v>
      </c>
      <c r="B994" s="61"/>
      <c r="C994" s="61"/>
      <c r="D994" s="31">
        <v>892200740</v>
      </c>
      <c r="E994" s="31">
        <v>213070230</v>
      </c>
      <c r="F994" s="61" t="s">
        <v>1131</v>
      </c>
      <c r="G994" s="33">
        <v>0</v>
      </c>
      <c r="H994" s="33">
        <v>0</v>
      </c>
      <c r="I994" s="3"/>
      <c r="J994" s="3"/>
      <c r="K994" s="3"/>
      <c r="L994" s="3"/>
      <c r="M994" s="3"/>
      <c r="N994" s="3"/>
      <c r="O994" s="3"/>
      <c r="P994" s="34">
        <f t="shared" si="45"/>
        <v>0</v>
      </c>
      <c r="Q994" s="35"/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/>
      <c r="X994" s="3"/>
      <c r="Y994" s="3">
        <v>0</v>
      </c>
      <c r="Z994" s="3">
        <v>0</v>
      </c>
      <c r="AA994" s="3">
        <v>0</v>
      </c>
      <c r="AB994" s="3"/>
      <c r="AC994" s="36">
        <f t="shared" si="46"/>
        <v>0</v>
      </c>
      <c r="AD994" s="37">
        <f t="shared" si="47"/>
        <v>0</v>
      </c>
      <c r="AE994" s="144"/>
    </row>
    <row r="995" spans="1:31" x14ac:dyDescent="0.25">
      <c r="A995" s="29">
        <v>983</v>
      </c>
      <c r="B995" s="61"/>
      <c r="C995" s="61"/>
      <c r="D995" s="31">
        <v>823002595</v>
      </c>
      <c r="E995" s="31">
        <v>213370233</v>
      </c>
      <c r="F995" s="61" t="s">
        <v>1132</v>
      </c>
      <c r="G995" s="33">
        <v>0</v>
      </c>
      <c r="H995" s="33">
        <v>0</v>
      </c>
      <c r="I995" s="3"/>
      <c r="J995" s="3"/>
      <c r="K995" s="3"/>
      <c r="L995" s="3"/>
      <c r="M995" s="3"/>
      <c r="N995" s="3"/>
      <c r="O995" s="3"/>
      <c r="P995" s="34">
        <f t="shared" si="45"/>
        <v>0</v>
      </c>
      <c r="Q995" s="35"/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/>
      <c r="X995" s="3"/>
      <c r="Y995" s="3">
        <v>0</v>
      </c>
      <c r="Z995" s="3">
        <v>0</v>
      </c>
      <c r="AA995" s="3">
        <v>0</v>
      </c>
      <c r="AB995" s="3"/>
      <c r="AC995" s="36">
        <f t="shared" si="46"/>
        <v>0</v>
      </c>
      <c r="AD995" s="37">
        <f t="shared" si="47"/>
        <v>0</v>
      </c>
      <c r="AE995" s="144"/>
    </row>
    <row r="996" spans="1:31" x14ac:dyDescent="0.25">
      <c r="A996" s="38">
        <v>984</v>
      </c>
      <c r="B996" s="61"/>
      <c r="C996" s="61"/>
      <c r="D996" s="31">
        <v>800049826</v>
      </c>
      <c r="E996" s="31">
        <v>213570235</v>
      </c>
      <c r="F996" s="61" t="s">
        <v>1133</v>
      </c>
      <c r="G996" s="33">
        <v>0</v>
      </c>
      <c r="H996" s="33">
        <v>0</v>
      </c>
      <c r="I996" s="3"/>
      <c r="J996" s="3"/>
      <c r="K996" s="3"/>
      <c r="L996" s="3"/>
      <c r="M996" s="3"/>
      <c r="N996" s="3"/>
      <c r="O996" s="3"/>
      <c r="P996" s="34">
        <f t="shared" si="45"/>
        <v>0</v>
      </c>
      <c r="Q996" s="35"/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/>
      <c r="X996" s="3"/>
      <c r="Y996" s="3">
        <v>0</v>
      </c>
      <c r="Z996" s="3">
        <v>0</v>
      </c>
      <c r="AA996" s="3">
        <v>0</v>
      </c>
      <c r="AB996" s="3"/>
      <c r="AC996" s="36">
        <f t="shared" si="46"/>
        <v>0</v>
      </c>
      <c r="AD996" s="37">
        <f t="shared" si="47"/>
        <v>0</v>
      </c>
      <c r="AE996" s="144"/>
    </row>
    <row r="997" spans="1:31" x14ac:dyDescent="0.25">
      <c r="A997" s="29">
        <v>985</v>
      </c>
      <c r="B997" s="61"/>
      <c r="C997" s="61"/>
      <c r="D997" s="31">
        <v>800061313</v>
      </c>
      <c r="E997" s="31">
        <v>216570265</v>
      </c>
      <c r="F997" s="61" t="s">
        <v>1134</v>
      </c>
      <c r="G997" s="33">
        <v>0</v>
      </c>
      <c r="H997" s="33">
        <v>0</v>
      </c>
      <c r="I997" s="3"/>
      <c r="J997" s="3"/>
      <c r="K997" s="3"/>
      <c r="L997" s="3"/>
      <c r="M997" s="3"/>
      <c r="N997" s="3"/>
      <c r="O997" s="3"/>
      <c r="P997" s="34">
        <f t="shared" si="45"/>
        <v>0</v>
      </c>
      <c r="Q997" s="35"/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/>
      <c r="X997" s="3"/>
      <c r="Y997" s="3">
        <v>0</v>
      </c>
      <c r="Z997" s="3">
        <v>0</v>
      </c>
      <c r="AA997" s="3">
        <v>0</v>
      </c>
      <c r="AB997" s="3"/>
      <c r="AC997" s="36">
        <f t="shared" si="46"/>
        <v>0</v>
      </c>
      <c r="AD997" s="37">
        <f t="shared" si="47"/>
        <v>0</v>
      </c>
      <c r="AE997" s="144"/>
    </row>
    <row r="998" spans="1:31" x14ac:dyDescent="0.25">
      <c r="A998" s="38">
        <v>986</v>
      </c>
      <c r="B998" s="61"/>
      <c r="C998" s="61"/>
      <c r="D998" s="31">
        <v>800050331</v>
      </c>
      <c r="E998" s="31">
        <v>210070400</v>
      </c>
      <c r="F998" s="61" t="s">
        <v>367</v>
      </c>
      <c r="G998" s="33">
        <v>0</v>
      </c>
      <c r="H998" s="33">
        <v>0</v>
      </c>
      <c r="I998" s="3"/>
      <c r="J998" s="3"/>
      <c r="K998" s="3"/>
      <c r="L998" s="3"/>
      <c r="M998" s="3"/>
      <c r="N998" s="3"/>
      <c r="O998" s="3"/>
      <c r="P998" s="34">
        <f t="shared" si="45"/>
        <v>0</v>
      </c>
      <c r="Q998" s="35"/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/>
      <c r="X998" s="3"/>
      <c r="Y998" s="3">
        <v>0</v>
      </c>
      <c r="Z998" s="3">
        <v>0</v>
      </c>
      <c r="AA998" s="3">
        <v>0</v>
      </c>
      <c r="AB998" s="3"/>
      <c r="AC998" s="36">
        <f t="shared" si="46"/>
        <v>0</v>
      </c>
      <c r="AD998" s="37">
        <f t="shared" si="47"/>
        <v>0</v>
      </c>
      <c r="AE998" s="144"/>
    </row>
    <row r="999" spans="1:31" x14ac:dyDescent="0.25">
      <c r="A999" s="29">
        <v>987</v>
      </c>
      <c r="B999" s="61"/>
      <c r="C999" s="61"/>
      <c r="D999" s="31">
        <v>892201287</v>
      </c>
      <c r="E999" s="31">
        <v>211870418</v>
      </c>
      <c r="F999" s="61" t="s">
        <v>1135</v>
      </c>
      <c r="G999" s="33">
        <v>0</v>
      </c>
      <c r="H999" s="33">
        <v>0</v>
      </c>
      <c r="I999" s="3"/>
      <c r="J999" s="3"/>
      <c r="K999" s="3"/>
      <c r="L999" s="3"/>
      <c r="M999" s="3"/>
      <c r="N999" s="3"/>
      <c r="O999" s="3"/>
      <c r="P999" s="34">
        <f t="shared" si="45"/>
        <v>0</v>
      </c>
      <c r="Q999" s="35"/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/>
      <c r="X999" s="3"/>
      <c r="Y999" s="3">
        <v>0</v>
      </c>
      <c r="Z999" s="3">
        <v>0</v>
      </c>
      <c r="AA999" s="3">
        <v>0</v>
      </c>
      <c r="AB999" s="3"/>
      <c r="AC999" s="36">
        <f t="shared" si="46"/>
        <v>0</v>
      </c>
      <c r="AD999" s="37">
        <f t="shared" si="47"/>
        <v>0</v>
      </c>
      <c r="AE999" s="144"/>
    </row>
    <row r="1000" spans="1:31" x14ac:dyDescent="0.25">
      <c r="A1000" s="38">
        <v>988</v>
      </c>
      <c r="B1000" s="61"/>
      <c r="C1000" s="61"/>
      <c r="D1000" s="31">
        <v>892280057</v>
      </c>
      <c r="E1000" s="31">
        <v>212970429</v>
      </c>
      <c r="F1000" s="61" t="s">
        <v>1136</v>
      </c>
      <c r="G1000" s="33">
        <v>0</v>
      </c>
      <c r="H1000" s="33">
        <v>0</v>
      </c>
      <c r="I1000" s="3"/>
      <c r="J1000" s="3"/>
      <c r="K1000" s="3"/>
      <c r="L1000" s="3"/>
      <c r="M1000" s="3"/>
      <c r="N1000" s="3"/>
      <c r="O1000" s="3"/>
      <c r="P1000" s="34">
        <f t="shared" si="45"/>
        <v>0</v>
      </c>
      <c r="Q1000" s="35"/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/>
      <c r="X1000" s="3"/>
      <c r="Y1000" s="3">
        <v>0</v>
      </c>
      <c r="Z1000" s="3">
        <v>0</v>
      </c>
      <c r="AA1000" s="3">
        <v>0</v>
      </c>
      <c r="AB1000" s="3"/>
      <c r="AC1000" s="36">
        <f t="shared" si="46"/>
        <v>0</v>
      </c>
      <c r="AD1000" s="37">
        <f t="shared" si="47"/>
        <v>0</v>
      </c>
      <c r="AE1000" s="144"/>
    </row>
    <row r="1001" spans="1:31" x14ac:dyDescent="0.25">
      <c r="A1001" s="29">
        <v>989</v>
      </c>
      <c r="B1001" s="61"/>
      <c r="C1001" s="61"/>
      <c r="D1001" s="31">
        <v>892201296</v>
      </c>
      <c r="E1001" s="31">
        <v>217370473</v>
      </c>
      <c r="F1001" s="61" t="s">
        <v>1137</v>
      </c>
      <c r="G1001" s="33">
        <v>0</v>
      </c>
      <c r="H1001" s="33">
        <v>0</v>
      </c>
      <c r="I1001" s="3"/>
      <c r="J1001" s="3"/>
      <c r="K1001" s="3"/>
      <c r="L1001" s="3"/>
      <c r="M1001" s="3"/>
      <c r="N1001" s="3"/>
      <c r="O1001" s="3"/>
      <c r="P1001" s="34">
        <f t="shared" si="45"/>
        <v>0</v>
      </c>
      <c r="Q1001" s="35"/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/>
      <c r="X1001" s="3"/>
      <c r="Y1001" s="3">
        <v>0</v>
      </c>
      <c r="Z1001" s="3">
        <v>0</v>
      </c>
      <c r="AA1001" s="3">
        <v>0</v>
      </c>
      <c r="AB1001" s="3"/>
      <c r="AC1001" s="36">
        <f t="shared" si="46"/>
        <v>0</v>
      </c>
      <c r="AD1001" s="37">
        <f t="shared" si="47"/>
        <v>0</v>
      </c>
      <c r="AE1001" s="144"/>
    </row>
    <row r="1002" spans="1:31" x14ac:dyDescent="0.25">
      <c r="A1002" s="38">
        <v>990</v>
      </c>
      <c r="B1002" s="61"/>
      <c r="C1002" s="61"/>
      <c r="D1002" s="31">
        <v>800100729</v>
      </c>
      <c r="E1002" s="31">
        <v>210870508</v>
      </c>
      <c r="F1002" s="61" t="s">
        <v>1138</v>
      </c>
      <c r="G1002" s="33">
        <v>0</v>
      </c>
      <c r="H1002" s="33">
        <v>0</v>
      </c>
      <c r="I1002" s="3"/>
      <c r="J1002" s="3"/>
      <c r="K1002" s="3"/>
      <c r="L1002" s="3"/>
      <c r="M1002" s="3"/>
      <c r="N1002" s="3"/>
      <c r="O1002" s="3"/>
      <c r="P1002" s="34">
        <f t="shared" si="45"/>
        <v>0</v>
      </c>
      <c r="Q1002" s="35"/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/>
      <c r="X1002" s="3"/>
      <c r="Y1002" s="3">
        <v>0</v>
      </c>
      <c r="Z1002" s="3">
        <v>0</v>
      </c>
      <c r="AA1002" s="3">
        <v>0</v>
      </c>
      <c r="AB1002" s="3"/>
      <c r="AC1002" s="36">
        <f t="shared" si="46"/>
        <v>0</v>
      </c>
      <c r="AD1002" s="37">
        <f t="shared" si="47"/>
        <v>0</v>
      </c>
      <c r="AE1002" s="144"/>
    </row>
    <row r="1003" spans="1:31" x14ac:dyDescent="0.25">
      <c r="A1003" s="29">
        <v>991</v>
      </c>
      <c r="B1003" s="61"/>
      <c r="C1003" s="61"/>
      <c r="D1003" s="31">
        <v>892200312</v>
      </c>
      <c r="E1003" s="31">
        <v>212370523</v>
      </c>
      <c r="F1003" s="61" t="s">
        <v>1139</v>
      </c>
      <c r="G1003" s="33">
        <v>0</v>
      </c>
      <c r="H1003" s="33">
        <v>0</v>
      </c>
      <c r="I1003" s="3"/>
      <c r="J1003" s="3"/>
      <c r="K1003" s="3"/>
      <c r="L1003" s="3"/>
      <c r="M1003" s="3"/>
      <c r="N1003" s="3"/>
      <c r="O1003" s="3"/>
      <c r="P1003" s="34">
        <f t="shared" si="45"/>
        <v>0</v>
      </c>
      <c r="Q1003" s="35"/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/>
      <c r="X1003" s="3"/>
      <c r="Y1003" s="3">
        <v>0</v>
      </c>
      <c r="Z1003" s="3">
        <v>0</v>
      </c>
      <c r="AA1003" s="3">
        <v>0</v>
      </c>
      <c r="AB1003" s="3"/>
      <c r="AC1003" s="36">
        <f t="shared" si="46"/>
        <v>0</v>
      </c>
      <c r="AD1003" s="37">
        <f t="shared" si="47"/>
        <v>0</v>
      </c>
      <c r="AE1003" s="144"/>
    </row>
    <row r="1004" spans="1:31" x14ac:dyDescent="0.25">
      <c r="A1004" s="38">
        <v>992</v>
      </c>
      <c r="B1004" s="61"/>
      <c r="C1004" s="61"/>
      <c r="D1004" s="31">
        <v>892280055</v>
      </c>
      <c r="E1004" s="31">
        <v>217070670</v>
      </c>
      <c r="F1004" s="61" t="s">
        <v>1140</v>
      </c>
      <c r="G1004" s="33">
        <v>0</v>
      </c>
      <c r="H1004" s="33">
        <v>0</v>
      </c>
      <c r="I1004" s="3"/>
      <c r="J1004" s="3"/>
      <c r="K1004" s="3"/>
      <c r="L1004" s="3"/>
      <c r="M1004" s="3"/>
      <c r="N1004" s="3"/>
      <c r="O1004" s="3"/>
      <c r="P1004" s="34">
        <f t="shared" si="45"/>
        <v>0</v>
      </c>
      <c r="Q1004" s="35"/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/>
      <c r="X1004" s="3"/>
      <c r="Y1004" s="3">
        <v>0</v>
      </c>
      <c r="Z1004" s="3">
        <v>0</v>
      </c>
      <c r="AA1004" s="3">
        <v>0</v>
      </c>
      <c r="AB1004" s="3"/>
      <c r="AC1004" s="36">
        <f t="shared" si="46"/>
        <v>0</v>
      </c>
      <c r="AD1004" s="37">
        <f t="shared" si="47"/>
        <v>0</v>
      </c>
      <c r="AE1004" s="144"/>
    </row>
    <row r="1005" spans="1:31" x14ac:dyDescent="0.25">
      <c r="A1005" s="29">
        <v>993</v>
      </c>
      <c r="B1005" s="61"/>
      <c r="C1005" s="61"/>
      <c r="D1005" s="31">
        <v>892280054</v>
      </c>
      <c r="E1005" s="31">
        <v>217870678</v>
      </c>
      <c r="F1005" s="61" t="s">
        <v>1141</v>
      </c>
      <c r="G1005" s="33">
        <v>0</v>
      </c>
      <c r="H1005" s="33">
        <v>0</v>
      </c>
      <c r="I1005" s="3"/>
      <c r="J1005" s="3"/>
      <c r="K1005" s="3"/>
      <c r="L1005" s="3"/>
      <c r="M1005" s="3"/>
      <c r="N1005" s="3"/>
      <c r="O1005" s="3"/>
      <c r="P1005" s="34">
        <f t="shared" si="45"/>
        <v>0</v>
      </c>
      <c r="Q1005" s="35"/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/>
      <c r="X1005" s="3"/>
      <c r="Y1005" s="3">
        <v>0</v>
      </c>
      <c r="Z1005" s="3">
        <v>0</v>
      </c>
      <c r="AA1005" s="3">
        <v>0</v>
      </c>
      <c r="AB1005" s="3"/>
      <c r="AC1005" s="36">
        <f t="shared" si="46"/>
        <v>0</v>
      </c>
      <c r="AD1005" s="37">
        <f t="shared" si="47"/>
        <v>0</v>
      </c>
      <c r="AE1005" s="144"/>
    </row>
    <row r="1006" spans="1:31" x14ac:dyDescent="0.25">
      <c r="A1006" s="38">
        <v>994</v>
      </c>
      <c r="B1006" s="61"/>
      <c r="C1006" s="61"/>
      <c r="D1006" s="31">
        <v>892201282</v>
      </c>
      <c r="E1006" s="31">
        <v>210270702</v>
      </c>
      <c r="F1006" s="61" t="s">
        <v>1142</v>
      </c>
      <c r="G1006" s="33">
        <v>0</v>
      </c>
      <c r="H1006" s="33">
        <v>0</v>
      </c>
      <c r="I1006" s="3"/>
      <c r="J1006" s="3"/>
      <c r="K1006" s="3"/>
      <c r="L1006" s="3"/>
      <c r="M1006" s="3"/>
      <c r="N1006" s="3"/>
      <c r="O1006" s="3"/>
      <c r="P1006" s="34">
        <f t="shared" si="45"/>
        <v>0</v>
      </c>
      <c r="Q1006" s="35"/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/>
      <c r="X1006" s="3"/>
      <c r="Y1006" s="3">
        <v>0</v>
      </c>
      <c r="Z1006" s="3">
        <v>0</v>
      </c>
      <c r="AA1006" s="3">
        <v>0</v>
      </c>
      <c r="AB1006" s="3"/>
      <c r="AC1006" s="36">
        <f t="shared" si="46"/>
        <v>0</v>
      </c>
      <c r="AD1006" s="37">
        <f t="shared" si="47"/>
        <v>0</v>
      </c>
      <c r="AE1006" s="144"/>
    </row>
    <row r="1007" spans="1:31" x14ac:dyDescent="0.25">
      <c r="A1007" s="29">
        <v>995</v>
      </c>
      <c r="B1007" s="61"/>
      <c r="C1007" s="61"/>
      <c r="D1007" s="31">
        <v>892200591</v>
      </c>
      <c r="E1007" s="31">
        <v>210870708</v>
      </c>
      <c r="F1007" s="61" t="s">
        <v>1143</v>
      </c>
      <c r="G1007" s="33">
        <v>0</v>
      </c>
      <c r="H1007" s="33">
        <v>0</v>
      </c>
      <c r="I1007" s="3"/>
      <c r="J1007" s="3"/>
      <c r="K1007" s="3"/>
      <c r="L1007" s="3"/>
      <c r="M1007" s="3"/>
      <c r="N1007" s="3"/>
      <c r="O1007" s="3"/>
      <c r="P1007" s="34">
        <f t="shared" si="45"/>
        <v>0</v>
      </c>
      <c r="Q1007" s="35"/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/>
      <c r="X1007" s="3"/>
      <c r="Y1007" s="3">
        <v>0</v>
      </c>
      <c r="Z1007" s="3">
        <v>0</v>
      </c>
      <c r="AA1007" s="3">
        <v>0</v>
      </c>
      <c r="AB1007" s="3"/>
      <c r="AC1007" s="36">
        <f t="shared" si="46"/>
        <v>0</v>
      </c>
      <c r="AD1007" s="37">
        <f t="shared" si="47"/>
        <v>0</v>
      </c>
      <c r="AE1007" s="144"/>
    </row>
    <row r="1008" spans="1:31" x14ac:dyDescent="0.25">
      <c r="A1008" s="38">
        <v>996</v>
      </c>
      <c r="B1008" s="61"/>
      <c r="C1008" s="61"/>
      <c r="D1008" s="31">
        <v>892200592</v>
      </c>
      <c r="E1008" s="31">
        <v>211370713</v>
      </c>
      <c r="F1008" s="61" t="s">
        <v>1144</v>
      </c>
      <c r="G1008" s="33">
        <v>0</v>
      </c>
      <c r="H1008" s="33">
        <v>0</v>
      </c>
      <c r="I1008" s="3"/>
      <c r="J1008" s="3"/>
      <c r="K1008" s="3"/>
      <c r="L1008" s="3"/>
      <c r="M1008" s="3"/>
      <c r="N1008" s="3"/>
      <c r="O1008" s="3"/>
      <c r="P1008" s="34">
        <f t="shared" si="45"/>
        <v>0</v>
      </c>
      <c r="Q1008" s="35"/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/>
      <c r="X1008" s="3"/>
      <c r="Y1008" s="3">
        <v>0</v>
      </c>
      <c r="Z1008" s="3">
        <v>0</v>
      </c>
      <c r="AA1008" s="3">
        <v>0</v>
      </c>
      <c r="AB1008" s="3"/>
      <c r="AC1008" s="36">
        <f t="shared" si="46"/>
        <v>0</v>
      </c>
      <c r="AD1008" s="37">
        <f t="shared" si="47"/>
        <v>0</v>
      </c>
      <c r="AE1008" s="144"/>
    </row>
    <row r="1009" spans="1:31" x14ac:dyDescent="0.25">
      <c r="A1009" s="29">
        <v>997</v>
      </c>
      <c r="B1009" s="61"/>
      <c r="C1009" s="61"/>
      <c r="D1009" s="31">
        <v>892280063</v>
      </c>
      <c r="E1009" s="31">
        <v>211770717</v>
      </c>
      <c r="F1009" s="61" t="s">
        <v>395</v>
      </c>
      <c r="G1009" s="33">
        <v>0</v>
      </c>
      <c r="H1009" s="33">
        <v>0</v>
      </c>
      <c r="I1009" s="3"/>
      <c r="J1009" s="3"/>
      <c r="K1009" s="3"/>
      <c r="L1009" s="3"/>
      <c r="M1009" s="3"/>
      <c r="N1009" s="3"/>
      <c r="O1009" s="3"/>
      <c r="P1009" s="34">
        <f t="shared" si="45"/>
        <v>0</v>
      </c>
      <c r="Q1009" s="35"/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/>
      <c r="X1009" s="3"/>
      <c r="Y1009" s="3">
        <v>0</v>
      </c>
      <c r="Z1009" s="3">
        <v>0</v>
      </c>
      <c r="AA1009" s="3">
        <v>0</v>
      </c>
      <c r="AB1009" s="3"/>
      <c r="AC1009" s="36">
        <f t="shared" si="46"/>
        <v>0</v>
      </c>
      <c r="AD1009" s="37">
        <f t="shared" si="47"/>
        <v>0</v>
      </c>
      <c r="AE1009" s="144"/>
    </row>
    <row r="1010" spans="1:31" x14ac:dyDescent="0.25">
      <c r="A1010" s="38">
        <v>998</v>
      </c>
      <c r="B1010" s="61"/>
      <c r="C1010" s="61"/>
      <c r="D1010" s="31">
        <v>800100747</v>
      </c>
      <c r="E1010" s="31">
        <v>214270742</v>
      </c>
      <c r="F1010" s="61" t="s">
        <v>1145</v>
      </c>
      <c r="G1010" s="33">
        <v>0</v>
      </c>
      <c r="H1010" s="33">
        <v>0</v>
      </c>
      <c r="I1010" s="3"/>
      <c r="J1010" s="3"/>
      <c r="K1010" s="3"/>
      <c r="L1010" s="3"/>
      <c r="M1010" s="3"/>
      <c r="N1010" s="3"/>
      <c r="O1010" s="3"/>
      <c r="P1010" s="34">
        <f t="shared" si="45"/>
        <v>0</v>
      </c>
      <c r="Q1010" s="35"/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/>
      <c r="X1010" s="3"/>
      <c r="Y1010" s="3">
        <v>0</v>
      </c>
      <c r="Z1010" s="3">
        <v>0</v>
      </c>
      <c r="AA1010" s="3">
        <v>0</v>
      </c>
      <c r="AB1010" s="3"/>
      <c r="AC1010" s="36">
        <f t="shared" si="46"/>
        <v>0</v>
      </c>
      <c r="AD1010" s="37">
        <f t="shared" si="47"/>
        <v>0</v>
      </c>
      <c r="AE1010" s="144"/>
    </row>
    <row r="1011" spans="1:31" x14ac:dyDescent="0.25">
      <c r="A1011" s="29">
        <v>999</v>
      </c>
      <c r="B1011" s="61"/>
      <c r="C1011" s="61"/>
      <c r="D1011" s="31">
        <v>892280061</v>
      </c>
      <c r="E1011" s="31">
        <v>217170771</v>
      </c>
      <c r="F1011" s="61" t="s">
        <v>675</v>
      </c>
      <c r="G1011" s="33">
        <v>0</v>
      </c>
      <c r="H1011" s="33">
        <v>0</v>
      </c>
      <c r="I1011" s="3"/>
      <c r="J1011" s="3"/>
      <c r="K1011" s="3"/>
      <c r="L1011" s="3"/>
      <c r="M1011" s="3"/>
      <c r="N1011" s="3"/>
      <c r="O1011" s="3"/>
      <c r="P1011" s="34">
        <f t="shared" si="45"/>
        <v>0</v>
      </c>
      <c r="Q1011" s="35"/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/>
      <c r="X1011" s="3"/>
      <c r="Y1011" s="3">
        <v>0</v>
      </c>
      <c r="Z1011" s="3">
        <v>0</v>
      </c>
      <c r="AA1011" s="3">
        <v>0</v>
      </c>
      <c r="AB1011" s="3"/>
      <c r="AC1011" s="36">
        <f t="shared" si="46"/>
        <v>0</v>
      </c>
      <c r="AD1011" s="37">
        <f t="shared" si="47"/>
        <v>0</v>
      </c>
      <c r="AE1011" s="144"/>
    </row>
    <row r="1012" spans="1:31" x14ac:dyDescent="0.25">
      <c r="A1012" s="38">
        <v>1000</v>
      </c>
      <c r="B1012" s="61"/>
      <c r="C1012" s="61"/>
      <c r="D1012" s="31">
        <v>892200839</v>
      </c>
      <c r="E1012" s="31">
        <v>212070820</v>
      </c>
      <c r="F1012" s="61" t="s">
        <v>1146</v>
      </c>
      <c r="G1012" s="33">
        <v>0</v>
      </c>
      <c r="H1012" s="33">
        <v>0</v>
      </c>
      <c r="I1012" s="3"/>
      <c r="J1012" s="3"/>
      <c r="K1012" s="3"/>
      <c r="L1012" s="3"/>
      <c r="M1012" s="3"/>
      <c r="N1012" s="3"/>
      <c r="O1012" s="3"/>
      <c r="P1012" s="34">
        <f t="shared" si="45"/>
        <v>0</v>
      </c>
      <c r="Q1012" s="35"/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/>
      <c r="X1012" s="3"/>
      <c r="Y1012" s="3">
        <v>0</v>
      </c>
      <c r="Z1012" s="3">
        <v>0</v>
      </c>
      <c r="AA1012" s="3">
        <v>0</v>
      </c>
      <c r="AB1012" s="3"/>
      <c r="AC1012" s="36">
        <f t="shared" si="46"/>
        <v>0</v>
      </c>
      <c r="AD1012" s="37">
        <f t="shared" si="47"/>
        <v>0</v>
      </c>
      <c r="AE1012" s="144"/>
    </row>
    <row r="1013" spans="1:31" x14ac:dyDescent="0.25">
      <c r="A1013" s="29">
        <v>1001</v>
      </c>
      <c r="B1013" s="61"/>
      <c r="C1013" s="61"/>
      <c r="D1013" s="31">
        <v>800100751</v>
      </c>
      <c r="E1013" s="31">
        <v>212370823</v>
      </c>
      <c r="F1013" s="61" t="s">
        <v>1147</v>
      </c>
      <c r="G1013" s="33">
        <v>0</v>
      </c>
      <c r="H1013" s="33">
        <v>0</v>
      </c>
      <c r="I1013" s="3"/>
      <c r="J1013" s="3"/>
      <c r="K1013" s="3"/>
      <c r="L1013" s="3"/>
      <c r="M1013" s="3"/>
      <c r="N1013" s="3"/>
      <c r="O1013" s="3"/>
      <c r="P1013" s="34">
        <f t="shared" si="45"/>
        <v>0</v>
      </c>
      <c r="Q1013" s="35"/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/>
      <c r="X1013" s="3"/>
      <c r="Y1013" s="3">
        <v>0</v>
      </c>
      <c r="Z1013" s="3">
        <v>0</v>
      </c>
      <c r="AA1013" s="3">
        <v>0</v>
      </c>
      <c r="AB1013" s="3"/>
      <c r="AC1013" s="36">
        <f t="shared" si="46"/>
        <v>0</v>
      </c>
      <c r="AD1013" s="37">
        <f t="shared" si="47"/>
        <v>0</v>
      </c>
      <c r="AE1013" s="144"/>
    </row>
    <row r="1014" spans="1:31" x14ac:dyDescent="0.25">
      <c r="A1014" s="38">
        <v>1002</v>
      </c>
      <c r="B1014" s="61"/>
      <c r="C1014" s="61"/>
      <c r="D1014" s="31">
        <v>890702017</v>
      </c>
      <c r="E1014" s="31">
        <v>212473024</v>
      </c>
      <c r="F1014" s="61" t="s">
        <v>1148</v>
      </c>
      <c r="G1014" s="33">
        <v>0</v>
      </c>
      <c r="H1014" s="33">
        <v>0</v>
      </c>
      <c r="I1014" s="3"/>
      <c r="J1014" s="3"/>
      <c r="K1014" s="3"/>
      <c r="L1014" s="3"/>
      <c r="M1014" s="3"/>
      <c r="N1014" s="3"/>
      <c r="O1014" s="3"/>
      <c r="P1014" s="34">
        <f t="shared" si="45"/>
        <v>0</v>
      </c>
      <c r="Q1014" s="35"/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/>
      <c r="X1014" s="3"/>
      <c r="Y1014" s="3">
        <v>0</v>
      </c>
      <c r="Z1014" s="3">
        <v>0</v>
      </c>
      <c r="AA1014" s="3">
        <v>0</v>
      </c>
      <c r="AB1014" s="3"/>
      <c r="AC1014" s="36">
        <f t="shared" si="46"/>
        <v>0</v>
      </c>
      <c r="AD1014" s="37">
        <f t="shared" si="47"/>
        <v>0</v>
      </c>
      <c r="AE1014" s="144"/>
    </row>
    <row r="1015" spans="1:31" x14ac:dyDescent="0.25">
      <c r="A1015" s="29">
        <v>1003</v>
      </c>
      <c r="B1015" s="61"/>
      <c r="C1015" s="61"/>
      <c r="D1015" s="31">
        <v>890700961</v>
      </c>
      <c r="E1015" s="31">
        <v>212673026</v>
      </c>
      <c r="F1015" s="61" t="s">
        <v>1149</v>
      </c>
      <c r="G1015" s="33">
        <v>0</v>
      </c>
      <c r="H1015" s="33">
        <v>0</v>
      </c>
      <c r="I1015" s="3"/>
      <c r="J1015" s="3"/>
      <c r="K1015" s="3"/>
      <c r="L1015" s="3"/>
      <c r="M1015" s="3"/>
      <c r="N1015" s="3"/>
      <c r="O1015" s="3"/>
      <c r="P1015" s="34">
        <f t="shared" si="45"/>
        <v>0</v>
      </c>
      <c r="Q1015" s="35"/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/>
      <c r="X1015" s="3"/>
      <c r="Y1015" s="3">
        <v>0</v>
      </c>
      <c r="Z1015" s="3">
        <v>0</v>
      </c>
      <c r="AA1015" s="3">
        <v>0</v>
      </c>
      <c r="AB1015" s="3"/>
      <c r="AC1015" s="36">
        <f t="shared" si="46"/>
        <v>0</v>
      </c>
      <c r="AD1015" s="37">
        <f t="shared" si="47"/>
        <v>0</v>
      </c>
      <c r="AE1015" s="144"/>
    </row>
    <row r="1016" spans="1:31" x14ac:dyDescent="0.25">
      <c r="A1016" s="38">
        <v>1004</v>
      </c>
      <c r="B1016" s="61"/>
      <c r="C1016" s="61"/>
      <c r="D1016" s="31">
        <v>800100048</v>
      </c>
      <c r="E1016" s="31">
        <v>213073030</v>
      </c>
      <c r="F1016" s="61" t="s">
        <v>1150</v>
      </c>
      <c r="G1016" s="33">
        <v>0</v>
      </c>
      <c r="H1016" s="33">
        <v>0</v>
      </c>
      <c r="I1016" s="3"/>
      <c r="J1016" s="3"/>
      <c r="K1016" s="3"/>
      <c r="L1016" s="3"/>
      <c r="M1016" s="3"/>
      <c r="N1016" s="3"/>
      <c r="O1016" s="3"/>
      <c r="P1016" s="34">
        <f t="shared" si="45"/>
        <v>0</v>
      </c>
      <c r="Q1016" s="35"/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/>
      <c r="X1016" s="3"/>
      <c r="Y1016" s="3">
        <v>0</v>
      </c>
      <c r="Z1016" s="3">
        <v>0</v>
      </c>
      <c r="AA1016" s="3">
        <v>0</v>
      </c>
      <c r="AB1016" s="3"/>
      <c r="AC1016" s="36">
        <f t="shared" si="46"/>
        <v>0</v>
      </c>
      <c r="AD1016" s="37">
        <f t="shared" si="47"/>
        <v>0</v>
      </c>
      <c r="AE1016" s="144"/>
    </row>
    <row r="1017" spans="1:31" x14ac:dyDescent="0.25">
      <c r="A1017" s="29">
        <v>1005</v>
      </c>
      <c r="B1017" s="61"/>
      <c r="C1017" s="61"/>
      <c r="D1017" s="31">
        <v>890702018</v>
      </c>
      <c r="E1017" s="31">
        <v>214373043</v>
      </c>
      <c r="F1017" s="61" t="s">
        <v>1151</v>
      </c>
      <c r="G1017" s="33">
        <v>0</v>
      </c>
      <c r="H1017" s="33">
        <v>0</v>
      </c>
      <c r="I1017" s="3"/>
      <c r="J1017" s="3"/>
      <c r="K1017" s="3"/>
      <c r="L1017" s="3"/>
      <c r="M1017" s="3"/>
      <c r="N1017" s="3"/>
      <c r="O1017" s="3"/>
      <c r="P1017" s="34">
        <f t="shared" si="45"/>
        <v>0</v>
      </c>
      <c r="Q1017" s="35"/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/>
      <c r="X1017" s="3"/>
      <c r="Y1017" s="3">
        <v>0</v>
      </c>
      <c r="Z1017" s="3">
        <v>0</v>
      </c>
      <c r="AA1017" s="3">
        <v>0</v>
      </c>
      <c r="AB1017" s="3"/>
      <c r="AC1017" s="36">
        <f t="shared" si="46"/>
        <v>0</v>
      </c>
      <c r="AD1017" s="37">
        <f t="shared" si="47"/>
        <v>0</v>
      </c>
      <c r="AE1017" s="144"/>
    </row>
    <row r="1018" spans="1:31" x14ac:dyDescent="0.25">
      <c r="A1018" s="38">
        <v>1006</v>
      </c>
      <c r="B1018" s="61"/>
      <c r="C1018" s="61"/>
      <c r="D1018" s="31">
        <v>890700982</v>
      </c>
      <c r="E1018" s="31">
        <v>215573055</v>
      </c>
      <c r="F1018" s="61" t="s">
        <v>1152</v>
      </c>
      <c r="G1018" s="33">
        <v>0</v>
      </c>
      <c r="H1018" s="33">
        <v>0</v>
      </c>
      <c r="I1018" s="3"/>
      <c r="J1018" s="3"/>
      <c r="K1018" s="3"/>
      <c r="L1018" s="3"/>
      <c r="M1018" s="3"/>
      <c r="N1018" s="3"/>
      <c r="O1018" s="3"/>
      <c r="P1018" s="34">
        <f t="shared" si="45"/>
        <v>0</v>
      </c>
      <c r="Q1018" s="35"/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/>
      <c r="X1018" s="3"/>
      <c r="Y1018" s="3">
        <v>0</v>
      </c>
      <c r="Z1018" s="3">
        <v>0</v>
      </c>
      <c r="AA1018" s="3">
        <v>0</v>
      </c>
      <c r="AB1018" s="3"/>
      <c r="AC1018" s="36">
        <f t="shared" si="46"/>
        <v>0</v>
      </c>
      <c r="AD1018" s="37">
        <f t="shared" si="47"/>
        <v>0</v>
      </c>
      <c r="AE1018" s="144"/>
    </row>
    <row r="1019" spans="1:31" x14ac:dyDescent="0.25">
      <c r="A1019" s="29">
        <v>1007</v>
      </c>
      <c r="B1019" s="61"/>
      <c r="C1019" s="61"/>
      <c r="D1019" s="31">
        <v>800100049</v>
      </c>
      <c r="E1019" s="31">
        <v>216773067</v>
      </c>
      <c r="F1019" s="61" t="s">
        <v>1153</v>
      </c>
      <c r="G1019" s="33">
        <v>0</v>
      </c>
      <c r="H1019" s="33">
        <v>0</v>
      </c>
      <c r="I1019" s="3"/>
      <c r="J1019" s="3"/>
      <c r="K1019" s="3"/>
      <c r="L1019" s="3"/>
      <c r="M1019" s="3"/>
      <c r="N1019" s="3"/>
      <c r="O1019" s="3"/>
      <c r="P1019" s="34">
        <f t="shared" si="45"/>
        <v>0</v>
      </c>
      <c r="Q1019" s="35"/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/>
      <c r="X1019" s="3"/>
      <c r="Y1019" s="3">
        <v>0</v>
      </c>
      <c r="Z1019" s="3">
        <v>0</v>
      </c>
      <c r="AA1019" s="3">
        <v>0</v>
      </c>
      <c r="AB1019" s="3"/>
      <c r="AC1019" s="36">
        <f t="shared" si="46"/>
        <v>0</v>
      </c>
      <c r="AD1019" s="37">
        <f t="shared" si="47"/>
        <v>0</v>
      </c>
      <c r="AE1019" s="144"/>
    </row>
    <row r="1020" spans="1:31" x14ac:dyDescent="0.25">
      <c r="A1020" s="38">
        <v>1008</v>
      </c>
      <c r="B1020" s="61"/>
      <c r="C1020" s="61"/>
      <c r="D1020" s="31">
        <v>890700859</v>
      </c>
      <c r="E1020" s="31">
        <v>212473124</v>
      </c>
      <c r="F1020" s="61" t="s">
        <v>1154</v>
      </c>
      <c r="G1020" s="33">
        <v>0</v>
      </c>
      <c r="H1020" s="33">
        <v>0</v>
      </c>
      <c r="I1020" s="3"/>
      <c r="J1020" s="3"/>
      <c r="K1020" s="3"/>
      <c r="L1020" s="3"/>
      <c r="M1020" s="3"/>
      <c r="N1020" s="3"/>
      <c r="O1020" s="3"/>
      <c r="P1020" s="34">
        <f t="shared" si="45"/>
        <v>0</v>
      </c>
      <c r="Q1020" s="35"/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/>
      <c r="X1020" s="3"/>
      <c r="Y1020" s="3">
        <v>0</v>
      </c>
      <c r="Z1020" s="3">
        <v>0</v>
      </c>
      <c r="AA1020" s="3">
        <v>0</v>
      </c>
      <c r="AB1020" s="3"/>
      <c r="AC1020" s="36">
        <f t="shared" si="46"/>
        <v>0</v>
      </c>
      <c r="AD1020" s="37">
        <f t="shared" si="47"/>
        <v>0</v>
      </c>
      <c r="AE1020" s="144"/>
    </row>
    <row r="1021" spans="1:31" x14ac:dyDescent="0.25">
      <c r="A1021" s="29">
        <v>1009</v>
      </c>
      <c r="B1021" s="61"/>
      <c r="C1021" s="61"/>
      <c r="D1021" s="31">
        <v>800100050</v>
      </c>
      <c r="E1021" s="31">
        <v>214873148</v>
      </c>
      <c r="F1021" s="61" t="s">
        <v>1155</v>
      </c>
      <c r="G1021" s="33">
        <v>0</v>
      </c>
      <c r="H1021" s="33">
        <v>0</v>
      </c>
      <c r="I1021" s="3"/>
      <c r="J1021" s="3"/>
      <c r="K1021" s="3"/>
      <c r="L1021" s="3"/>
      <c r="M1021" s="3"/>
      <c r="N1021" s="3"/>
      <c r="O1021" s="3"/>
      <c r="P1021" s="34">
        <f t="shared" si="45"/>
        <v>0</v>
      </c>
      <c r="Q1021" s="35"/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/>
      <c r="X1021" s="3"/>
      <c r="Y1021" s="3">
        <v>0</v>
      </c>
      <c r="Z1021" s="3">
        <v>0</v>
      </c>
      <c r="AA1021" s="3">
        <v>0</v>
      </c>
      <c r="AB1021" s="3"/>
      <c r="AC1021" s="36">
        <f t="shared" si="46"/>
        <v>0</v>
      </c>
      <c r="AD1021" s="37">
        <f t="shared" si="47"/>
        <v>0</v>
      </c>
      <c r="AE1021" s="144"/>
    </row>
    <row r="1022" spans="1:31" x14ac:dyDescent="0.25">
      <c r="A1022" s="38">
        <v>1010</v>
      </c>
      <c r="B1022" s="61"/>
      <c r="C1022" s="61"/>
      <c r="D1022" s="31">
        <v>890702021</v>
      </c>
      <c r="E1022" s="31">
        <v>215273152</v>
      </c>
      <c r="F1022" s="61" t="s">
        <v>1156</v>
      </c>
      <c r="G1022" s="33">
        <v>0</v>
      </c>
      <c r="H1022" s="33">
        <v>0</v>
      </c>
      <c r="I1022" s="3"/>
      <c r="J1022" s="3"/>
      <c r="K1022" s="3"/>
      <c r="L1022" s="3"/>
      <c r="M1022" s="3"/>
      <c r="N1022" s="3"/>
      <c r="O1022" s="3"/>
      <c r="P1022" s="34">
        <f t="shared" si="45"/>
        <v>0</v>
      </c>
      <c r="Q1022" s="35"/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/>
      <c r="X1022" s="3"/>
      <c r="Y1022" s="3">
        <v>0</v>
      </c>
      <c r="Z1022" s="3">
        <v>0</v>
      </c>
      <c r="AA1022" s="3">
        <v>0</v>
      </c>
      <c r="AB1022" s="3"/>
      <c r="AC1022" s="36">
        <f t="shared" si="46"/>
        <v>0</v>
      </c>
      <c r="AD1022" s="37">
        <f t="shared" si="47"/>
        <v>0</v>
      </c>
      <c r="AE1022" s="144"/>
    </row>
    <row r="1023" spans="1:31" x14ac:dyDescent="0.25">
      <c r="A1023" s="29">
        <v>1011</v>
      </c>
      <c r="B1023" s="61"/>
      <c r="C1023" s="61"/>
      <c r="D1023" s="31">
        <v>800100053</v>
      </c>
      <c r="E1023" s="31">
        <v>216873168</v>
      </c>
      <c r="F1023" s="61" t="s">
        <v>1157</v>
      </c>
      <c r="G1023" s="33">
        <v>0</v>
      </c>
      <c r="H1023" s="33">
        <v>0</v>
      </c>
      <c r="I1023" s="3"/>
      <c r="J1023" s="3"/>
      <c r="K1023" s="3"/>
      <c r="L1023" s="3"/>
      <c r="M1023" s="3"/>
      <c r="N1023" s="3"/>
      <c r="O1023" s="3"/>
      <c r="P1023" s="34">
        <f t="shared" si="45"/>
        <v>0</v>
      </c>
      <c r="Q1023" s="35"/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/>
      <c r="X1023" s="3"/>
      <c r="Y1023" s="3">
        <v>0</v>
      </c>
      <c r="Z1023" s="3">
        <v>0</v>
      </c>
      <c r="AA1023" s="3">
        <v>0</v>
      </c>
      <c r="AB1023" s="3"/>
      <c r="AC1023" s="36">
        <f t="shared" si="46"/>
        <v>0</v>
      </c>
      <c r="AD1023" s="37">
        <f t="shared" si="47"/>
        <v>0</v>
      </c>
      <c r="AE1023" s="144"/>
    </row>
    <row r="1024" spans="1:31" x14ac:dyDescent="0.25">
      <c r="A1024" s="38">
        <v>1012</v>
      </c>
      <c r="B1024" s="61"/>
      <c r="C1024" s="61"/>
      <c r="D1024" s="31">
        <v>800100051</v>
      </c>
      <c r="E1024" s="31">
        <v>210073200</v>
      </c>
      <c r="F1024" s="61" t="s">
        <v>1158</v>
      </c>
      <c r="G1024" s="33">
        <v>0</v>
      </c>
      <c r="H1024" s="33">
        <v>0</v>
      </c>
      <c r="I1024" s="3"/>
      <c r="J1024" s="3"/>
      <c r="K1024" s="3"/>
      <c r="L1024" s="3"/>
      <c r="M1024" s="3"/>
      <c r="N1024" s="3"/>
      <c r="O1024" s="3"/>
      <c r="P1024" s="34">
        <f t="shared" si="45"/>
        <v>0</v>
      </c>
      <c r="Q1024" s="35"/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/>
      <c r="X1024" s="3"/>
      <c r="Y1024" s="3">
        <v>0</v>
      </c>
      <c r="Z1024" s="3">
        <v>0</v>
      </c>
      <c r="AA1024" s="3">
        <v>0</v>
      </c>
      <c r="AB1024" s="3"/>
      <c r="AC1024" s="36">
        <f t="shared" si="46"/>
        <v>0</v>
      </c>
      <c r="AD1024" s="37">
        <f t="shared" si="47"/>
        <v>0</v>
      </c>
      <c r="AE1024" s="144"/>
    </row>
    <row r="1025" spans="1:31" x14ac:dyDescent="0.25">
      <c r="A1025" s="29">
        <v>1013</v>
      </c>
      <c r="B1025" s="61"/>
      <c r="C1025" s="61"/>
      <c r="D1025" s="31">
        <v>890702023</v>
      </c>
      <c r="E1025" s="31">
        <v>211773217</v>
      </c>
      <c r="F1025" s="61" t="s">
        <v>1159</v>
      </c>
      <c r="G1025" s="33">
        <v>0</v>
      </c>
      <c r="H1025" s="33">
        <v>0</v>
      </c>
      <c r="I1025" s="3"/>
      <c r="J1025" s="3"/>
      <c r="K1025" s="3"/>
      <c r="L1025" s="3"/>
      <c r="M1025" s="3"/>
      <c r="N1025" s="3"/>
      <c r="O1025" s="3"/>
      <c r="P1025" s="34">
        <f t="shared" si="45"/>
        <v>0</v>
      </c>
      <c r="Q1025" s="35"/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/>
      <c r="X1025" s="3"/>
      <c r="Y1025" s="3">
        <v>0</v>
      </c>
      <c r="Z1025" s="3">
        <v>0</v>
      </c>
      <c r="AA1025" s="3">
        <v>0</v>
      </c>
      <c r="AB1025" s="3"/>
      <c r="AC1025" s="36">
        <f t="shared" si="46"/>
        <v>0</v>
      </c>
      <c r="AD1025" s="37">
        <f t="shared" si="47"/>
        <v>0</v>
      </c>
      <c r="AE1025" s="144"/>
    </row>
    <row r="1026" spans="1:31" x14ac:dyDescent="0.25">
      <c r="A1026" s="38">
        <v>1014</v>
      </c>
      <c r="B1026" s="61"/>
      <c r="C1026" s="61"/>
      <c r="D1026" s="31">
        <v>800100052</v>
      </c>
      <c r="E1026" s="31">
        <v>212673226</v>
      </c>
      <c r="F1026" s="61" t="s">
        <v>1160</v>
      </c>
      <c r="G1026" s="33">
        <v>0</v>
      </c>
      <c r="H1026" s="33">
        <v>0</v>
      </c>
      <c r="I1026" s="3"/>
      <c r="J1026" s="3"/>
      <c r="K1026" s="3"/>
      <c r="L1026" s="3"/>
      <c r="M1026" s="3"/>
      <c r="N1026" s="3"/>
      <c r="O1026" s="3"/>
      <c r="P1026" s="34">
        <f t="shared" si="45"/>
        <v>0</v>
      </c>
      <c r="Q1026" s="35"/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/>
      <c r="X1026" s="3"/>
      <c r="Y1026" s="3">
        <v>0</v>
      </c>
      <c r="Z1026" s="3">
        <v>0</v>
      </c>
      <c r="AA1026" s="3">
        <v>0</v>
      </c>
      <c r="AB1026" s="3"/>
      <c r="AC1026" s="36">
        <f t="shared" si="46"/>
        <v>0</v>
      </c>
      <c r="AD1026" s="37">
        <f t="shared" si="47"/>
        <v>0</v>
      </c>
      <c r="AE1026" s="144"/>
    </row>
    <row r="1027" spans="1:31" x14ac:dyDescent="0.25">
      <c r="A1027" s="29">
        <v>1015</v>
      </c>
      <c r="B1027" s="61"/>
      <c r="C1027" s="61"/>
      <c r="D1027" s="31">
        <v>890702026</v>
      </c>
      <c r="E1027" s="31">
        <v>213673236</v>
      </c>
      <c r="F1027" s="61" t="s">
        <v>1161</v>
      </c>
      <c r="G1027" s="33">
        <v>0</v>
      </c>
      <c r="H1027" s="33">
        <v>0</v>
      </c>
      <c r="I1027" s="3"/>
      <c r="J1027" s="3"/>
      <c r="K1027" s="3"/>
      <c r="L1027" s="3"/>
      <c r="M1027" s="3"/>
      <c r="N1027" s="3"/>
      <c r="O1027" s="3"/>
      <c r="P1027" s="34">
        <f t="shared" si="45"/>
        <v>0</v>
      </c>
      <c r="Q1027" s="35"/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/>
      <c r="X1027" s="3"/>
      <c r="Y1027" s="3">
        <v>0</v>
      </c>
      <c r="Z1027" s="3">
        <v>0</v>
      </c>
      <c r="AA1027" s="3">
        <v>0</v>
      </c>
      <c r="AB1027" s="3"/>
      <c r="AC1027" s="36">
        <f t="shared" si="46"/>
        <v>0</v>
      </c>
      <c r="AD1027" s="37">
        <f t="shared" si="47"/>
        <v>0</v>
      </c>
      <c r="AE1027" s="144"/>
    </row>
    <row r="1028" spans="1:31" x14ac:dyDescent="0.25">
      <c r="A1028" s="38">
        <v>1016</v>
      </c>
      <c r="B1028" s="61"/>
      <c r="C1028" s="61"/>
      <c r="D1028" s="31">
        <v>890702027</v>
      </c>
      <c r="E1028" s="31">
        <v>216873268</v>
      </c>
      <c r="F1028" s="61" t="s">
        <v>1162</v>
      </c>
      <c r="G1028" s="33">
        <v>0</v>
      </c>
      <c r="H1028" s="33">
        <v>0</v>
      </c>
      <c r="I1028" s="3"/>
      <c r="J1028" s="3"/>
      <c r="K1028" s="3"/>
      <c r="L1028" s="3"/>
      <c r="M1028" s="3"/>
      <c r="N1028" s="3"/>
      <c r="O1028" s="3"/>
      <c r="P1028" s="34">
        <f t="shared" si="45"/>
        <v>0</v>
      </c>
      <c r="Q1028" s="35"/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/>
      <c r="X1028" s="3"/>
      <c r="Y1028" s="3">
        <v>0</v>
      </c>
      <c r="Z1028" s="3">
        <v>0</v>
      </c>
      <c r="AA1028" s="3">
        <v>0</v>
      </c>
      <c r="AB1028" s="3"/>
      <c r="AC1028" s="36">
        <f t="shared" si="46"/>
        <v>0</v>
      </c>
      <c r="AD1028" s="37">
        <f t="shared" si="47"/>
        <v>0</v>
      </c>
      <c r="AE1028" s="144"/>
    </row>
    <row r="1029" spans="1:31" x14ac:dyDescent="0.25">
      <c r="A1029" s="29">
        <v>1017</v>
      </c>
      <c r="B1029" s="61"/>
      <c r="C1029" s="61"/>
      <c r="D1029" s="31">
        <v>800100054</v>
      </c>
      <c r="E1029" s="31">
        <v>217073270</v>
      </c>
      <c r="F1029" s="61" t="s">
        <v>1163</v>
      </c>
      <c r="G1029" s="33">
        <v>0</v>
      </c>
      <c r="H1029" s="33">
        <v>0</v>
      </c>
      <c r="I1029" s="3"/>
      <c r="J1029" s="3"/>
      <c r="K1029" s="3"/>
      <c r="L1029" s="3"/>
      <c r="M1029" s="3"/>
      <c r="N1029" s="3"/>
      <c r="O1029" s="3"/>
      <c r="P1029" s="34">
        <f t="shared" si="45"/>
        <v>0</v>
      </c>
      <c r="Q1029" s="35"/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/>
      <c r="X1029" s="3"/>
      <c r="Y1029" s="3">
        <v>0</v>
      </c>
      <c r="Z1029" s="3">
        <v>0</v>
      </c>
      <c r="AA1029" s="3">
        <v>0</v>
      </c>
      <c r="AB1029" s="3"/>
      <c r="AC1029" s="36">
        <f t="shared" si="46"/>
        <v>0</v>
      </c>
      <c r="AD1029" s="37">
        <f t="shared" si="47"/>
        <v>0</v>
      </c>
      <c r="AE1029" s="144"/>
    </row>
    <row r="1030" spans="1:31" x14ac:dyDescent="0.25">
      <c r="A1030" s="38">
        <v>1018</v>
      </c>
      <c r="B1030" s="61"/>
      <c r="C1030" s="61"/>
      <c r="D1030" s="31">
        <v>800100055</v>
      </c>
      <c r="E1030" s="31">
        <v>217573275</v>
      </c>
      <c r="F1030" s="61" t="s">
        <v>1164</v>
      </c>
      <c r="G1030" s="33">
        <v>0</v>
      </c>
      <c r="H1030" s="33">
        <v>0</v>
      </c>
      <c r="I1030" s="3"/>
      <c r="J1030" s="3"/>
      <c r="K1030" s="3"/>
      <c r="L1030" s="3"/>
      <c r="M1030" s="3"/>
      <c r="N1030" s="3"/>
      <c r="O1030" s="3"/>
      <c r="P1030" s="34">
        <f t="shared" si="45"/>
        <v>0</v>
      </c>
      <c r="Q1030" s="35"/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/>
      <c r="X1030" s="3"/>
      <c r="Y1030" s="3">
        <v>0</v>
      </c>
      <c r="Z1030" s="3">
        <v>0</v>
      </c>
      <c r="AA1030" s="3">
        <v>0</v>
      </c>
      <c r="AB1030" s="3"/>
      <c r="AC1030" s="36">
        <f t="shared" si="46"/>
        <v>0</v>
      </c>
      <c r="AD1030" s="37">
        <f t="shared" si="47"/>
        <v>0</v>
      </c>
      <c r="AE1030" s="144"/>
    </row>
    <row r="1031" spans="1:31" x14ac:dyDescent="0.25">
      <c r="A1031" s="29">
        <v>1019</v>
      </c>
      <c r="B1031" s="61"/>
      <c r="C1031" s="61"/>
      <c r="D1031" s="31">
        <v>800100056</v>
      </c>
      <c r="E1031" s="31">
        <v>218373283</v>
      </c>
      <c r="F1031" s="61" t="s">
        <v>1165</v>
      </c>
      <c r="G1031" s="33">
        <v>0</v>
      </c>
      <c r="H1031" s="33">
        <v>0</v>
      </c>
      <c r="I1031" s="3"/>
      <c r="J1031" s="3"/>
      <c r="K1031" s="3"/>
      <c r="L1031" s="3"/>
      <c r="M1031" s="3"/>
      <c r="N1031" s="3"/>
      <c r="O1031" s="3"/>
      <c r="P1031" s="34">
        <f t="shared" si="45"/>
        <v>0</v>
      </c>
      <c r="Q1031" s="35"/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/>
      <c r="X1031" s="3"/>
      <c r="Y1031" s="3">
        <v>0</v>
      </c>
      <c r="Z1031" s="3">
        <v>0</v>
      </c>
      <c r="AA1031" s="3">
        <v>0</v>
      </c>
      <c r="AB1031" s="3"/>
      <c r="AC1031" s="36">
        <f t="shared" si="46"/>
        <v>0</v>
      </c>
      <c r="AD1031" s="37">
        <f t="shared" si="47"/>
        <v>0</v>
      </c>
      <c r="AE1031" s="144"/>
    </row>
    <row r="1032" spans="1:31" x14ac:dyDescent="0.25">
      <c r="A1032" s="38">
        <v>1020</v>
      </c>
      <c r="B1032" s="61"/>
      <c r="C1032" s="61"/>
      <c r="D1032" s="31">
        <v>890702015</v>
      </c>
      <c r="E1032" s="31">
        <v>211973319</v>
      </c>
      <c r="F1032" s="61" t="s">
        <v>1166</v>
      </c>
      <c r="G1032" s="33">
        <v>0</v>
      </c>
      <c r="H1032" s="33">
        <v>0</v>
      </c>
      <c r="I1032" s="3"/>
      <c r="J1032" s="3"/>
      <c r="K1032" s="3"/>
      <c r="L1032" s="3"/>
      <c r="M1032" s="3"/>
      <c r="N1032" s="3"/>
      <c r="O1032" s="3"/>
      <c r="P1032" s="34">
        <f t="shared" si="45"/>
        <v>0</v>
      </c>
      <c r="Q1032" s="35"/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/>
      <c r="X1032" s="3"/>
      <c r="Y1032" s="3">
        <v>0</v>
      </c>
      <c r="Z1032" s="3">
        <v>0</v>
      </c>
      <c r="AA1032" s="3">
        <v>0</v>
      </c>
      <c r="AB1032" s="3"/>
      <c r="AC1032" s="36">
        <f t="shared" si="46"/>
        <v>0</v>
      </c>
      <c r="AD1032" s="37">
        <f t="shared" si="47"/>
        <v>0</v>
      </c>
      <c r="AE1032" s="144"/>
    </row>
    <row r="1033" spans="1:31" x14ac:dyDescent="0.25">
      <c r="A1033" s="29">
        <v>1021</v>
      </c>
      <c r="B1033" s="61"/>
      <c r="C1033" s="61"/>
      <c r="D1033" s="31">
        <v>800100057</v>
      </c>
      <c r="E1033" s="31">
        <v>214773347</v>
      </c>
      <c r="F1033" s="61" t="s">
        <v>1167</v>
      </c>
      <c r="G1033" s="33">
        <v>0</v>
      </c>
      <c r="H1033" s="33">
        <v>0</v>
      </c>
      <c r="I1033" s="3"/>
      <c r="J1033" s="3"/>
      <c r="K1033" s="3"/>
      <c r="L1033" s="3"/>
      <c r="M1033" s="3"/>
      <c r="N1033" s="3"/>
      <c r="O1033" s="3"/>
      <c r="P1033" s="34">
        <f t="shared" si="45"/>
        <v>0</v>
      </c>
      <c r="Q1033" s="35"/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/>
      <c r="X1033" s="3"/>
      <c r="Y1033" s="3">
        <v>0</v>
      </c>
      <c r="Z1033" s="3">
        <v>0</v>
      </c>
      <c r="AA1033" s="3">
        <v>0</v>
      </c>
      <c r="AB1033" s="3"/>
      <c r="AC1033" s="36">
        <f t="shared" si="46"/>
        <v>0</v>
      </c>
      <c r="AD1033" s="37">
        <f t="shared" si="47"/>
        <v>0</v>
      </c>
      <c r="AE1033" s="144"/>
    </row>
    <row r="1034" spans="1:31" x14ac:dyDescent="0.25">
      <c r="A1034" s="38">
        <v>1022</v>
      </c>
      <c r="B1034" s="61"/>
      <c r="C1034" s="61"/>
      <c r="D1034" s="31">
        <v>800100058</v>
      </c>
      <c r="E1034" s="31">
        <v>214973349</v>
      </c>
      <c r="F1034" s="61" t="s">
        <v>1168</v>
      </c>
      <c r="G1034" s="33">
        <v>0</v>
      </c>
      <c r="H1034" s="33">
        <v>0</v>
      </c>
      <c r="I1034" s="3"/>
      <c r="J1034" s="3"/>
      <c r="K1034" s="3"/>
      <c r="L1034" s="3"/>
      <c r="M1034" s="3"/>
      <c r="N1034" s="3"/>
      <c r="O1034" s="3"/>
      <c r="P1034" s="34">
        <f t="shared" si="45"/>
        <v>0</v>
      </c>
      <c r="Q1034" s="35"/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/>
      <c r="X1034" s="3"/>
      <c r="Y1034" s="3">
        <v>0</v>
      </c>
      <c r="Z1034" s="3">
        <v>0</v>
      </c>
      <c r="AA1034" s="3">
        <v>0</v>
      </c>
      <c r="AB1034" s="3"/>
      <c r="AC1034" s="36">
        <f t="shared" si="46"/>
        <v>0</v>
      </c>
      <c r="AD1034" s="37">
        <f t="shared" si="47"/>
        <v>0</v>
      </c>
      <c r="AE1034" s="144"/>
    </row>
    <row r="1035" spans="1:31" x14ac:dyDescent="0.25">
      <c r="A1035" s="29">
        <v>1023</v>
      </c>
      <c r="B1035" s="61"/>
      <c r="C1035" s="61"/>
      <c r="D1035" s="31">
        <v>800100059</v>
      </c>
      <c r="E1035" s="31">
        <v>215273352</v>
      </c>
      <c r="F1035" s="61" t="s">
        <v>1169</v>
      </c>
      <c r="G1035" s="33">
        <v>0</v>
      </c>
      <c r="H1035" s="33">
        <v>0</v>
      </c>
      <c r="I1035" s="3"/>
      <c r="J1035" s="3"/>
      <c r="K1035" s="3"/>
      <c r="L1035" s="3"/>
      <c r="M1035" s="3"/>
      <c r="N1035" s="3"/>
      <c r="O1035" s="3"/>
      <c r="P1035" s="34">
        <f t="shared" si="45"/>
        <v>0</v>
      </c>
      <c r="Q1035" s="35"/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/>
      <c r="X1035" s="3"/>
      <c r="Y1035" s="3">
        <v>0</v>
      </c>
      <c r="Z1035" s="3">
        <v>0</v>
      </c>
      <c r="AA1035" s="3">
        <v>0</v>
      </c>
      <c r="AB1035" s="3"/>
      <c r="AC1035" s="36">
        <f t="shared" si="46"/>
        <v>0</v>
      </c>
      <c r="AD1035" s="37">
        <f t="shared" si="47"/>
        <v>0</v>
      </c>
      <c r="AE1035" s="144"/>
    </row>
    <row r="1036" spans="1:31" x14ac:dyDescent="0.25">
      <c r="A1036" s="38">
        <v>1024</v>
      </c>
      <c r="B1036" s="61"/>
      <c r="C1036" s="61"/>
      <c r="D1036" s="31">
        <v>890702034</v>
      </c>
      <c r="E1036" s="31">
        <v>210873408</v>
      </c>
      <c r="F1036" s="61" t="s">
        <v>1170</v>
      </c>
      <c r="G1036" s="33">
        <v>0</v>
      </c>
      <c r="H1036" s="33">
        <v>0</v>
      </c>
      <c r="I1036" s="3"/>
      <c r="J1036" s="3"/>
      <c r="K1036" s="3"/>
      <c r="L1036" s="3"/>
      <c r="M1036" s="3"/>
      <c r="N1036" s="3"/>
      <c r="O1036" s="3"/>
      <c r="P1036" s="34">
        <f t="shared" si="45"/>
        <v>0</v>
      </c>
      <c r="Q1036" s="35"/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/>
      <c r="X1036" s="3"/>
      <c r="Y1036" s="3">
        <v>0</v>
      </c>
      <c r="Z1036" s="3">
        <v>0</v>
      </c>
      <c r="AA1036" s="3">
        <v>0</v>
      </c>
      <c r="AB1036" s="3"/>
      <c r="AC1036" s="36">
        <f t="shared" si="46"/>
        <v>0</v>
      </c>
      <c r="AD1036" s="37">
        <f t="shared" si="47"/>
        <v>0</v>
      </c>
      <c r="AE1036" s="144"/>
    </row>
    <row r="1037" spans="1:31" x14ac:dyDescent="0.25">
      <c r="A1037" s="29">
        <v>1025</v>
      </c>
      <c r="B1037" s="61"/>
      <c r="C1037" s="61"/>
      <c r="D1037" s="31">
        <v>800100061</v>
      </c>
      <c r="E1037" s="31">
        <v>211173411</v>
      </c>
      <c r="F1037" s="61" t="s">
        <v>1171</v>
      </c>
      <c r="G1037" s="33">
        <v>0</v>
      </c>
      <c r="H1037" s="33">
        <v>0</v>
      </c>
      <c r="I1037" s="3"/>
      <c r="J1037" s="3"/>
      <c r="K1037" s="3"/>
      <c r="L1037" s="3"/>
      <c r="M1037" s="3"/>
      <c r="N1037" s="3"/>
      <c r="O1037" s="3"/>
      <c r="P1037" s="34">
        <f t="shared" si="45"/>
        <v>0</v>
      </c>
      <c r="Q1037" s="35"/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/>
      <c r="X1037" s="3"/>
      <c r="Y1037" s="3">
        <v>0</v>
      </c>
      <c r="Z1037" s="3">
        <v>0</v>
      </c>
      <c r="AA1037" s="3">
        <v>0</v>
      </c>
      <c r="AB1037" s="3"/>
      <c r="AC1037" s="36">
        <f t="shared" si="46"/>
        <v>0</v>
      </c>
      <c r="AD1037" s="37">
        <f t="shared" si="47"/>
        <v>0</v>
      </c>
      <c r="AE1037" s="144"/>
    </row>
    <row r="1038" spans="1:31" x14ac:dyDescent="0.25">
      <c r="A1038" s="38">
        <v>1026</v>
      </c>
      <c r="B1038" s="61"/>
      <c r="C1038" s="61"/>
      <c r="D1038" s="31">
        <v>890701342</v>
      </c>
      <c r="E1038" s="31">
        <v>214373443</v>
      </c>
      <c r="F1038" s="61" t="s">
        <v>1172</v>
      </c>
      <c r="G1038" s="33">
        <v>0</v>
      </c>
      <c r="H1038" s="33">
        <v>0</v>
      </c>
      <c r="I1038" s="3"/>
      <c r="J1038" s="3"/>
      <c r="K1038" s="3"/>
      <c r="L1038" s="3"/>
      <c r="M1038" s="3"/>
      <c r="N1038" s="3"/>
      <c r="O1038" s="3"/>
      <c r="P1038" s="34">
        <f t="shared" ref="P1038:P1101" si="48">SUM(G1038:N1038)</f>
        <v>0</v>
      </c>
      <c r="Q1038" s="35"/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/>
      <c r="X1038" s="3"/>
      <c r="Y1038" s="3">
        <v>0</v>
      </c>
      <c r="Z1038" s="3">
        <v>0</v>
      </c>
      <c r="AA1038" s="3">
        <v>0</v>
      </c>
      <c r="AB1038" s="3"/>
      <c r="AC1038" s="36">
        <f t="shared" ref="AC1038:AC1101" si="49">SUM(R1038:AA1038)</f>
        <v>0</v>
      </c>
      <c r="AD1038" s="37">
        <f t="shared" si="47"/>
        <v>0</v>
      </c>
      <c r="AE1038" s="144"/>
    </row>
    <row r="1039" spans="1:31" x14ac:dyDescent="0.25">
      <c r="A1039" s="29">
        <v>1027</v>
      </c>
      <c r="B1039" s="61"/>
      <c r="C1039" s="61"/>
      <c r="D1039" s="31">
        <v>890701933</v>
      </c>
      <c r="E1039" s="31">
        <v>214973449</v>
      </c>
      <c r="F1039" s="61" t="s">
        <v>1173</v>
      </c>
      <c r="G1039" s="33">
        <v>0</v>
      </c>
      <c r="H1039" s="33">
        <v>0</v>
      </c>
      <c r="I1039" s="3"/>
      <c r="J1039" s="3"/>
      <c r="K1039" s="3"/>
      <c r="L1039" s="3"/>
      <c r="M1039" s="3"/>
      <c r="N1039" s="3"/>
      <c r="O1039" s="3"/>
      <c r="P1039" s="34">
        <f t="shared" si="48"/>
        <v>0</v>
      </c>
      <c r="Q1039" s="35"/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/>
      <c r="X1039" s="3"/>
      <c r="Y1039" s="3">
        <v>0</v>
      </c>
      <c r="Z1039" s="3">
        <v>0</v>
      </c>
      <c r="AA1039" s="3">
        <v>0</v>
      </c>
      <c r="AB1039" s="3"/>
      <c r="AC1039" s="36">
        <f t="shared" si="49"/>
        <v>0</v>
      </c>
      <c r="AD1039" s="37">
        <f t="shared" ref="AD1039:AD1102" si="50">+P1039-Q1039+AB1039-AC1039</f>
        <v>0</v>
      </c>
      <c r="AE1039" s="144"/>
    </row>
    <row r="1040" spans="1:31" x14ac:dyDescent="0.25">
      <c r="A1040" s="38">
        <v>1028</v>
      </c>
      <c r="B1040" s="61"/>
      <c r="C1040" s="61"/>
      <c r="D1040" s="31">
        <v>800010350</v>
      </c>
      <c r="E1040" s="31">
        <v>216173461</v>
      </c>
      <c r="F1040" s="61" t="s">
        <v>1174</v>
      </c>
      <c r="G1040" s="33">
        <v>0</v>
      </c>
      <c r="H1040" s="33">
        <v>0</v>
      </c>
      <c r="I1040" s="3"/>
      <c r="J1040" s="3"/>
      <c r="K1040" s="3"/>
      <c r="L1040" s="3"/>
      <c r="M1040" s="3"/>
      <c r="N1040" s="3"/>
      <c r="O1040" s="3"/>
      <c r="P1040" s="34">
        <f t="shared" si="48"/>
        <v>0</v>
      </c>
      <c r="Q1040" s="35"/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/>
      <c r="X1040" s="3"/>
      <c r="Y1040" s="3">
        <v>0</v>
      </c>
      <c r="Z1040" s="3">
        <v>0</v>
      </c>
      <c r="AA1040" s="3">
        <v>0</v>
      </c>
      <c r="AB1040" s="3"/>
      <c r="AC1040" s="36">
        <f t="shared" si="49"/>
        <v>0</v>
      </c>
      <c r="AD1040" s="37">
        <f t="shared" si="50"/>
        <v>0</v>
      </c>
      <c r="AE1040" s="144"/>
    </row>
    <row r="1041" spans="1:31" x14ac:dyDescent="0.25">
      <c r="A1041" s="29">
        <v>1029</v>
      </c>
      <c r="B1041" s="61"/>
      <c r="C1041" s="61"/>
      <c r="D1041" s="31">
        <v>800100134</v>
      </c>
      <c r="E1041" s="31">
        <v>218373483</v>
      </c>
      <c r="F1041" s="61" t="s">
        <v>1175</v>
      </c>
      <c r="G1041" s="33">
        <v>0</v>
      </c>
      <c r="H1041" s="33">
        <v>0</v>
      </c>
      <c r="I1041" s="3"/>
      <c r="J1041" s="3"/>
      <c r="K1041" s="3"/>
      <c r="L1041" s="3"/>
      <c r="M1041" s="3"/>
      <c r="N1041" s="3"/>
      <c r="O1041" s="3"/>
      <c r="P1041" s="34">
        <f t="shared" si="48"/>
        <v>0</v>
      </c>
      <c r="Q1041" s="35"/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/>
      <c r="X1041" s="3"/>
      <c r="Y1041" s="3">
        <v>0</v>
      </c>
      <c r="Z1041" s="3">
        <v>0</v>
      </c>
      <c r="AA1041" s="3">
        <v>0</v>
      </c>
      <c r="AB1041" s="3"/>
      <c r="AC1041" s="36">
        <f t="shared" si="49"/>
        <v>0</v>
      </c>
      <c r="AD1041" s="37">
        <f t="shared" si="50"/>
        <v>0</v>
      </c>
      <c r="AE1041" s="144"/>
    </row>
    <row r="1042" spans="1:31" x14ac:dyDescent="0.25">
      <c r="A1042" s="38">
        <v>1030</v>
      </c>
      <c r="B1042" s="61"/>
      <c r="C1042" s="61"/>
      <c r="D1042" s="31">
        <v>890700942</v>
      </c>
      <c r="E1042" s="31">
        <v>210473504</v>
      </c>
      <c r="F1042" s="61" t="s">
        <v>1176</v>
      </c>
      <c r="G1042" s="33">
        <v>0</v>
      </c>
      <c r="H1042" s="33">
        <v>0</v>
      </c>
      <c r="I1042" s="3"/>
      <c r="J1042" s="3"/>
      <c r="K1042" s="3"/>
      <c r="L1042" s="3"/>
      <c r="M1042" s="3"/>
      <c r="N1042" s="3"/>
      <c r="O1042" s="3"/>
      <c r="P1042" s="34">
        <f t="shared" si="48"/>
        <v>0</v>
      </c>
      <c r="Q1042" s="35"/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/>
      <c r="X1042" s="3"/>
      <c r="Y1042" s="3">
        <v>0</v>
      </c>
      <c r="Z1042" s="3">
        <v>0</v>
      </c>
      <c r="AA1042" s="3">
        <v>0</v>
      </c>
      <c r="AB1042" s="3"/>
      <c r="AC1042" s="36">
        <f t="shared" si="49"/>
        <v>0</v>
      </c>
      <c r="AD1042" s="37">
        <f t="shared" si="50"/>
        <v>0</v>
      </c>
      <c r="AE1042" s="144"/>
    </row>
    <row r="1043" spans="1:31" x14ac:dyDescent="0.25">
      <c r="A1043" s="29">
        <v>1031</v>
      </c>
      <c r="B1043" s="61"/>
      <c r="C1043" s="61"/>
      <c r="D1043" s="31">
        <v>809002637</v>
      </c>
      <c r="E1043" s="31">
        <v>212073520</v>
      </c>
      <c r="F1043" s="61" t="s">
        <v>1177</v>
      </c>
      <c r="G1043" s="33">
        <v>0</v>
      </c>
      <c r="H1043" s="33">
        <v>0</v>
      </c>
      <c r="I1043" s="3"/>
      <c r="J1043" s="3"/>
      <c r="K1043" s="3"/>
      <c r="L1043" s="3"/>
      <c r="M1043" s="3"/>
      <c r="N1043" s="3"/>
      <c r="O1043" s="3"/>
      <c r="P1043" s="34">
        <f t="shared" si="48"/>
        <v>0</v>
      </c>
      <c r="Q1043" s="35"/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/>
      <c r="X1043" s="3"/>
      <c r="Y1043" s="3">
        <v>0</v>
      </c>
      <c r="Z1043" s="3">
        <v>0</v>
      </c>
      <c r="AA1043" s="3">
        <v>0</v>
      </c>
      <c r="AB1043" s="3"/>
      <c r="AC1043" s="36">
        <f t="shared" si="49"/>
        <v>0</v>
      </c>
      <c r="AD1043" s="37">
        <f t="shared" si="50"/>
        <v>0</v>
      </c>
      <c r="AE1043" s="144"/>
    </row>
    <row r="1044" spans="1:31" x14ac:dyDescent="0.25">
      <c r="A1044" s="38">
        <v>1032</v>
      </c>
      <c r="B1044" s="61"/>
      <c r="C1044" s="61"/>
      <c r="D1044" s="31">
        <v>800100136</v>
      </c>
      <c r="E1044" s="31">
        <v>214773547</v>
      </c>
      <c r="F1044" s="61" t="s">
        <v>1178</v>
      </c>
      <c r="G1044" s="33">
        <v>0</v>
      </c>
      <c r="H1044" s="33">
        <v>0</v>
      </c>
      <c r="I1044" s="3"/>
      <c r="J1044" s="3"/>
      <c r="K1044" s="3"/>
      <c r="L1044" s="3"/>
      <c r="M1044" s="3"/>
      <c r="N1044" s="3"/>
      <c r="O1044" s="3"/>
      <c r="P1044" s="34">
        <f t="shared" si="48"/>
        <v>0</v>
      </c>
      <c r="Q1044" s="35"/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/>
      <c r="X1044" s="3"/>
      <c r="Y1044" s="3">
        <v>0</v>
      </c>
      <c r="Z1044" s="3">
        <v>0</v>
      </c>
      <c r="AA1044" s="3">
        <v>0</v>
      </c>
      <c r="AB1044" s="3"/>
      <c r="AC1044" s="36">
        <f t="shared" si="49"/>
        <v>0</v>
      </c>
      <c r="AD1044" s="37">
        <f t="shared" si="50"/>
        <v>0</v>
      </c>
      <c r="AE1044" s="144"/>
    </row>
    <row r="1045" spans="1:31" x14ac:dyDescent="0.25">
      <c r="A1045" s="29">
        <v>1033</v>
      </c>
      <c r="B1045" s="61"/>
      <c r="C1045" s="61"/>
      <c r="D1045" s="31">
        <v>800100137</v>
      </c>
      <c r="E1045" s="31">
        <v>215573555</v>
      </c>
      <c r="F1045" s="61" t="s">
        <v>1179</v>
      </c>
      <c r="G1045" s="33">
        <v>0</v>
      </c>
      <c r="H1045" s="33">
        <v>0</v>
      </c>
      <c r="I1045" s="3"/>
      <c r="J1045" s="3"/>
      <c r="K1045" s="3"/>
      <c r="L1045" s="3"/>
      <c r="M1045" s="3"/>
      <c r="N1045" s="3"/>
      <c r="O1045" s="3"/>
      <c r="P1045" s="34">
        <f t="shared" si="48"/>
        <v>0</v>
      </c>
      <c r="Q1045" s="35"/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/>
      <c r="X1045" s="3"/>
      <c r="Y1045" s="3">
        <v>0</v>
      </c>
      <c r="Z1045" s="3">
        <v>0</v>
      </c>
      <c r="AA1045" s="3">
        <v>0</v>
      </c>
      <c r="AB1045" s="3"/>
      <c r="AC1045" s="36">
        <f t="shared" si="49"/>
        <v>0</v>
      </c>
      <c r="AD1045" s="37">
        <f t="shared" si="50"/>
        <v>0</v>
      </c>
      <c r="AE1045" s="144"/>
    </row>
    <row r="1046" spans="1:31" x14ac:dyDescent="0.25">
      <c r="A1046" s="38">
        <v>1034</v>
      </c>
      <c r="B1046" s="61"/>
      <c r="C1046" s="61"/>
      <c r="D1046" s="31">
        <v>890702038</v>
      </c>
      <c r="E1046" s="31">
        <v>216373563</v>
      </c>
      <c r="F1046" s="61" t="s">
        <v>1180</v>
      </c>
      <c r="G1046" s="33">
        <v>0</v>
      </c>
      <c r="H1046" s="33">
        <v>0</v>
      </c>
      <c r="I1046" s="3"/>
      <c r="J1046" s="3"/>
      <c r="K1046" s="3"/>
      <c r="L1046" s="3"/>
      <c r="M1046" s="3"/>
      <c r="N1046" s="3"/>
      <c r="O1046" s="3"/>
      <c r="P1046" s="34">
        <f t="shared" si="48"/>
        <v>0</v>
      </c>
      <c r="Q1046" s="35"/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/>
      <c r="X1046" s="3"/>
      <c r="Y1046" s="3">
        <v>0</v>
      </c>
      <c r="Z1046" s="3">
        <v>0</v>
      </c>
      <c r="AA1046" s="3">
        <v>0</v>
      </c>
      <c r="AB1046" s="3"/>
      <c r="AC1046" s="36">
        <f t="shared" si="49"/>
        <v>0</v>
      </c>
      <c r="AD1046" s="37">
        <f t="shared" si="50"/>
        <v>0</v>
      </c>
      <c r="AE1046" s="144"/>
    </row>
    <row r="1047" spans="1:31" x14ac:dyDescent="0.25">
      <c r="A1047" s="29">
        <v>1035</v>
      </c>
      <c r="B1047" s="61"/>
      <c r="C1047" s="61"/>
      <c r="D1047" s="31">
        <v>890701077</v>
      </c>
      <c r="E1047" s="31">
        <v>218573585</v>
      </c>
      <c r="F1047" s="61" t="s">
        <v>1181</v>
      </c>
      <c r="G1047" s="33">
        <v>0</v>
      </c>
      <c r="H1047" s="33">
        <v>0</v>
      </c>
      <c r="I1047" s="3"/>
      <c r="J1047" s="3"/>
      <c r="K1047" s="3"/>
      <c r="L1047" s="3"/>
      <c r="M1047" s="3"/>
      <c r="N1047" s="3"/>
      <c r="O1047" s="3"/>
      <c r="P1047" s="34">
        <f t="shared" si="48"/>
        <v>0</v>
      </c>
      <c r="Q1047" s="35"/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/>
      <c r="X1047" s="3"/>
      <c r="Y1047" s="3">
        <v>0</v>
      </c>
      <c r="Z1047" s="3">
        <v>0</v>
      </c>
      <c r="AA1047" s="3">
        <v>0</v>
      </c>
      <c r="AB1047" s="3"/>
      <c r="AC1047" s="36">
        <f t="shared" si="49"/>
        <v>0</v>
      </c>
      <c r="AD1047" s="37">
        <f t="shared" si="50"/>
        <v>0</v>
      </c>
      <c r="AE1047" s="144"/>
    </row>
    <row r="1048" spans="1:31" x14ac:dyDescent="0.25">
      <c r="A1048" s="38">
        <v>1036</v>
      </c>
      <c r="B1048" s="61"/>
      <c r="C1048" s="61"/>
      <c r="D1048" s="31">
        <v>890702040</v>
      </c>
      <c r="E1048" s="31">
        <v>211673616</v>
      </c>
      <c r="F1048" s="61" t="s">
        <v>1182</v>
      </c>
      <c r="G1048" s="33">
        <v>0</v>
      </c>
      <c r="H1048" s="33">
        <v>0</v>
      </c>
      <c r="I1048" s="3"/>
      <c r="J1048" s="3"/>
      <c r="K1048" s="3"/>
      <c r="L1048" s="3"/>
      <c r="M1048" s="3"/>
      <c r="N1048" s="3"/>
      <c r="O1048" s="3"/>
      <c r="P1048" s="34">
        <f t="shared" si="48"/>
        <v>0</v>
      </c>
      <c r="Q1048" s="35"/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/>
      <c r="X1048" s="3"/>
      <c r="Y1048" s="3">
        <v>0</v>
      </c>
      <c r="Z1048" s="3">
        <v>0</v>
      </c>
      <c r="AA1048" s="3">
        <v>0</v>
      </c>
      <c r="AB1048" s="3"/>
      <c r="AC1048" s="36">
        <f t="shared" si="49"/>
        <v>0</v>
      </c>
      <c r="AD1048" s="37">
        <f t="shared" si="50"/>
        <v>0</v>
      </c>
      <c r="AE1048" s="144"/>
    </row>
    <row r="1049" spans="1:31" x14ac:dyDescent="0.25">
      <c r="A1049" s="29">
        <v>1037</v>
      </c>
      <c r="B1049" s="61"/>
      <c r="C1049" s="61"/>
      <c r="D1049" s="31">
        <v>890700911</v>
      </c>
      <c r="E1049" s="31">
        <v>212273622</v>
      </c>
      <c r="F1049" s="61" t="s">
        <v>1183</v>
      </c>
      <c r="G1049" s="33">
        <v>0</v>
      </c>
      <c r="H1049" s="33">
        <v>0</v>
      </c>
      <c r="I1049" s="3"/>
      <c r="J1049" s="3"/>
      <c r="K1049" s="3"/>
      <c r="L1049" s="3"/>
      <c r="M1049" s="3"/>
      <c r="N1049" s="3"/>
      <c r="O1049" s="3"/>
      <c r="P1049" s="34">
        <f t="shared" si="48"/>
        <v>0</v>
      </c>
      <c r="Q1049" s="35"/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/>
      <c r="X1049" s="3"/>
      <c r="Y1049" s="3">
        <v>0</v>
      </c>
      <c r="Z1049" s="3">
        <v>0</v>
      </c>
      <c r="AA1049" s="3">
        <v>0</v>
      </c>
      <c r="AB1049" s="3"/>
      <c r="AC1049" s="36">
        <f t="shared" si="49"/>
        <v>0</v>
      </c>
      <c r="AD1049" s="37">
        <f t="shared" si="50"/>
        <v>0</v>
      </c>
      <c r="AE1049" s="144"/>
    </row>
    <row r="1050" spans="1:31" x14ac:dyDescent="0.25">
      <c r="A1050" s="38">
        <v>1038</v>
      </c>
      <c r="B1050" s="61"/>
      <c r="C1050" s="61"/>
      <c r="D1050" s="31">
        <v>800100138</v>
      </c>
      <c r="E1050" s="31">
        <v>212473624</v>
      </c>
      <c r="F1050" s="61" t="s">
        <v>1184</v>
      </c>
      <c r="G1050" s="33">
        <v>0</v>
      </c>
      <c r="H1050" s="33">
        <v>0</v>
      </c>
      <c r="I1050" s="3"/>
      <c r="J1050" s="3"/>
      <c r="K1050" s="3"/>
      <c r="L1050" s="3"/>
      <c r="M1050" s="3"/>
      <c r="N1050" s="3"/>
      <c r="O1050" s="3"/>
      <c r="P1050" s="34">
        <f t="shared" si="48"/>
        <v>0</v>
      </c>
      <c r="Q1050" s="35"/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/>
      <c r="X1050" s="3"/>
      <c r="Y1050" s="3">
        <v>0</v>
      </c>
      <c r="Z1050" s="3">
        <v>0</v>
      </c>
      <c r="AA1050" s="3">
        <v>0</v>
      </c>
      <c r="AB1050" s="3"/>
      <c r="AC1050" s="36">
        <f t="shared" si="49"/>
        <v>0</v>
      </c>
      <c r="AD1050" s="37">
        <f t="shared" si="50"/>
        <v>0</v>
      </c>
      <c r="AE1050" s="144"/>
    </row>
    <row r="1051" spans="1:31" x14ac:dyDescent="0.25">
      <c r="A1051" s="29">
        <v>1039</v>
      </c>
      <c r="B1051" s="61"/>
      <c r="C1051" s="61"/>
      <c r="D1051" s="31">
        <v>800100140</v>
      </c>
      <c r="E1051" s="31">
        <v>217173671</v>
      </c>
      <c r="F1051" s="61" t="s">
        <v>1185</v>
      </c>
      <c r="G1051" s="33">
        <v>0</v>
      </c>
      <c r="H1051" s="33">
        <v>0</v>
      </c>
      <c r="I1051" s="3"/>
      <c r="J1051" s="3"/>
      <c r="K1051" s="3"/>
      <c r="L1051" s="3"/>
      <c r="M1051" s="3"/>
      <c r="N1051" s="3"/>
      <c r="O1051" s="3"/>
      <c r="P1051" s="34">
        <f t="shared" si="48"/>
        <v>0</v>
      </c>
      <c r="Q1051" s="35"/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/>
      <c r="X1051" s="3"/>
      <c r="Y1051" s="3">
        <v>0</v>
      </c>
      <c r="Z1051" s="3">
        <v>0</v>
      </c>
      <c r="AA1051" s="3">
        <v>0</v>
      </c>
      <c r="AB1051" s="3"/>
      <c r="AC1051" s="36">
        <f t="shared" si="49"/>
        <v>0</v>
      </c>
      <c r="AD1051" s="37">
        <f t="shared" si="50"/>
        <v>0</v>
      </c>
      <c r="AE1051" s="144"/>
    </row>
    <row r="1052" spans="1:31" x14ac:dyDescent="0.25">
      <c r="A1052" s="38">
        <v>1040</v>
      </c>
      <c r="B1052" s="61"/>
      <c r="C1052" s="61"/>
      <c r="D1052" s="31">
        <v>800100141</v>
      </c>
      <c r="E1052" s="31">
        <v>217573675</v>
      </c>
      <c r="F1052" s="61" t="s">
        <v>1186</v>
      </c>
      <c r="G1052" s="33">
        <v>0</v>
      </c>
      <c r="H1052" s="33">
        <v>0</v>
      </c>
      <c r="I1052" s="3"/>
      <c r="J1052" s="3"/>
      <c r="K1052" s="3"/>
      <c r="L1052" s="3"/>
      <c r="M1052" s="3"/>
      <c r="N1052" s="3"/>
      <c r="O1052" s="3"/>
      <c r="P1052" s="34">
        <f t="shared" si="48"/>
        <v>0</v>
      </c>
      <c r="Q1052" s="35"/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/>
      <c r="X1052" s="3"/>
      <c r="Y1052" s="3">
        <v>0</v>
      </c>
      <c r="Z1052" s="3">
        <v>0</v>
      </c>
      <c r="AA1052" s="3">
        <v>0</v>
      </c>
      <c r="AB1052" s="3"/>
      <c r="AC1052" s="36">
        <f t="shared" si="49"/>
        <v>0</v>
      </c>
      <c r="AD1052" s="37">
        <f t="shared" si="50"/>
        <v>0</v>
      </c>
      <c r="AE1052" s="144"/>
    </row>
    <row r="1053" spans="1:31" x14ac:dyDescent="0.25">
      <c r="A1053" s="29">
        <v>1041</v>
      </c>
      <c r="B1053" s="61"/>
      <c r="C1053" s="61"/>
      <c r="D1053" s="31">
        <v>890700842</v>
      </c>
      <c r="E1053" s="31">
        <v>217873678</v>
      </c>
      <c r="F1053" s="61" t="s">
        <v>394</v>
      </c>
      <c r="G1053" s="33">
        <v>0</v>
      </c>
      <c r="H1053" s="33">
        <v>0</v>
      </c>
      <c r="I1053" s="3"/>
      <c r="J1053" s="3"/>
      <c r="K1053" s="3"/>
      <c r="L1053" s="3"/>
      <c r="M1053" s="3"/>
      <c r="N1053" s="3"/>
      <c r="O1053" s="3"/>
      <c r="P1053" s="34">
        <f t="shared" si="48"/>
        <v>0</v>
      </c>
      <c r="Q1053" s="35"/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/>
      <c r="X1053" s="3"/>
      <c r="Y1053" s="3">
        <v>0</v>
      </c>
      <c r="Z1053" s="3">
        <v>0</v>
      </c>
      <c r="AA1053" s="3">
        <v>0</v>
      </c>
      <c r="AB1053" s="3"/>
      <c r="AC1053" s="36">
        <f t="shared" si="49"/>
        <v>0</v>
      </c>
      <c r="AD1053" s="37">
        <f t="shared" si="50"/>
        <v>0</v>
      </c>
      <c r="AE1053" s="144"/>
    </row>
    <row r="1054" spans="1:31" x14ac:dyDescent="0.25">
      <c r="A1054" s="38">
        <v>1042</v>
      </c>
      <c r="B1054" s="61"/>
      <c r="C1054" s="61"/>
      <c r="D1054" s="31">
        <v>890072044</v>
      </c>
      <c r="E1054" s="31">
        <v>218673686</v>
      </c>
      <c r="F1054" s="61" t="s">
        <v>1187</v>
      </c>
      <c r="G1054" s="33">
        <v>0</v>
      </c>
      <c r="H1054" s="33">
        <v>0</v>
      </c>
      <c r="I1054" s="3"/>
      <c r="J1054" s="3"/>
      <c r="K1054" s="3"/>
      <c r="L1054" s="3"/>
      <c r="M1054" s="3"/>
      <c r="N1054" s="3"/>
      <c r="O1054" s="3"/>
      <c r="P1054" s="34">
        <f t="shared" si="48"/>
        <v>0</v>
      </c>
      <c r="Q1054" s="35"/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/>
      <c r="X1054" s="3"/>
      <c r="Y1054" s="3">
        <v>0</v>
      </c>
      <c r="Z1054" s="3">
        <v>0</v>
      </c>
      <c r="AA1054" s="3">
        <v>0</v>
      </c>
      <c r="AB1054" s="3"/>
      <c r="AC1054" s="36">
        <f t="shared" si="49"/>
        <v>0</v>
      </c>
      <c r="AD1054" s="37">
        <f t="shared" si="50"/>
        <v>0</v>
      </c>
      <c r="AE1054" s="144"/>
    </row>
    <row r="1055" spans="1:31" x14ac:dyDescent="0.25">
      <c r="A1055" s="29">
        <v>1043</v>
      </c>
      <c r="B1055" s="61"/>
      <c r="C1055" s="61"/>
      <c r="D1055" s="31">
        <v>890700978</v>
      </c>
      <c r="E1055" s="31">
        <v>217073770</v>
      </c>
      <c r="F1055" s="61" t="s">
        <v>674</v>
      </c>
      <c r="G1055" s="33">
        <v>0</v>
      </c>
      <c r="H1055" s="33">
        <v>0</v>
      </c>
      <c r="I1055" s="3"/>
      <c r="J1055" s="3"/>
      <c r="K1055" s="3"/>
      <c r="L1055" s="3"/>
      <c r="M1055" s="3"/>
      <c r="N1055" s="3"/>
      <c r="O1055" s="3"/>
      <c r="P1055" s="34">
        <f t="shared" si="48"/>
        <v>0</v>
      </c>
      <c r="Q1055" s="35"/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/>
      <c r="X1055" s="3"/>
      <c r="Y1055" s="3">
        <v>0</v>
      </c>
      <c r="Z1055" s="3">
        <v>0</v>
      </c>
      <c r="AA1055" s="3">
        <v>0</v>
      </c>
      <c r="AB1055" s="3"/>
      <c r="AC1055" s="36">
        <f t="shared" si="49"/>
        <v>0</v>
      </c>
      <c r="AD1055" s="37">
        <f t="shared" si="50"/>
        <v>0</v>
      </c>
      <c r="AE1055" s="144"/>
    </row>
    <row r="1056" spans="1:31" x14ac:dyDescent="0.25">
      <c r="A1056" s="38">
        <v>1044</v>
      </c>
      <c r="B1056" s="61"/>
      <c r="C1056" s="61"/>
      <c r="D1056" s="31">
        <v>800100143</v>
      </c>
      <c r="E1056" s="31">
        <v>215473854</v>
      </c>
      <c r="F1056" s="61" t="s">
        <v>1188</v>
      </c>
      <c r="G1056" s="33">
        <v>0</v>
      </c>
      <c r="H1056" s="33">
        <v>0</v>
      </c>
      <c r="I1056" s="3"/>
      <c r="J1056" s="3"/>
      <c r="K1056" s="3"/>
      <c r="L1056" s="3"/>
      <c r="M1056" s="3"/>
      <c r="N1056" s="3"/>
      <c r="O1056" s="3"/>
      <c r="P1056" s="34">
        <f t="shared" si="48"/>
        <v>0</v>
      </c>
      <c r="Q1056" s="35"/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/>
      <c r="X1056" s="3"/>
      <c r="Y1056" s="3">
        <v>0</v>
      </c>
      <c r="Z1056" s="3">
        <v>0</v>
      </c>
      <c r="AA1056" s="3">
        <v>0</v>
      </c>
      <c r="AB1056" s="3"/>
      <c r="AC1056" s="36">
        <f t="shared" si="49"/>
        <v>0</v>
      </c>
      <c r="AD1056" s="37">
        <f t="shared" si="50"/>
        <v>0</v>
      </c>
      <c r="AE1056" s="144"/>
    </row>
    <row r="1057" spans="1:31" x14ac:dyDescent="0.25">
      <c r="A1057" s="29">
        <v>1045</v>
      </c>
      <c r="B1057" s="61"/>
      <c r="C1057" s="61"/>
      <c r="D1057" s="31">
        <v>800100144</v>
      </c>
      <c r="E1057" s="31">
        <v>216173861</v>
      </c>
      <c r="F1057" s="61" t="s">
        <v>1189</v>
      </c>
      <c r="G1057" s="33">
        <v>0</v>
      </c>
      <c r="H1057" s="33">
        <v>0</v>
      </c>
      <c r="I1057" s="3"/>
      <c r="J1057" s="3"/>
      <c r="K1057" s="3"/>
      <c r="L1057" s="3"/>
      <c r="M1057" s="3"/>
      <c r="N1057" s="3"/>
      <c r="O1057" s="3"/>
      <c r="P1057" s="34">
        <f t="shared" si="48"/>
        <v>0</v>
      </c>
      <c r="Q1057" s="35"/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/>
      <c r="X1057" s="3"/>
      <c r="Y1057" s="3">
        <v>0</v>
      </c>
      <c r="Z1057" s="3">
        <v>0</v>
      </c>
      <c r="AA1057" s="3">
        <v>0</v>
      </c>
      <c r="AB1057" s="3"/>
      <c r="AC1057" s="36">
        <f t="shared" si="49"/>
        <v>0</v>
      </c>
      <c r="AD1057" s="37">
        <f t="shared" si="50"/>
        <v>0</v>
      </c>
      <c r="AE1057" s="144"/>
    </row>
    <row r="1058" spans="1:31" x14ac:dyDescent="0.25">
      <c r="A1058" s="38">
        <v>1046</v>
      </c>
      <c r="B1058" s="61"/>
      <c r="C1058" s="61"/>
      <c r="D1058" s="31">
        <v>800100145</v>
      </c>
      <c r="E1058" s="31">
        <v>217073870</v>
      </c>
      <c r="F1058" s="61" t="s">
        <v>1190</v>
      </c>
      <c r="G1058" s="33">
        <v>0</v>
      </c>
      <c r="H1058" s="33">
        <v>0</v>
      </c>
      <c r="I1058" s="3"/>
      <c r="J1058" s="3"/>
      <c r="K1058" s="3"/>
      <c r="L1058" s="3"/>
      <c r="M1058" s="3"/>
      <c r="N1058" s="3"/>
      <c r="O1058" s="3"/>
      <c r="P1058" s="34">
        <f t="shared" si="48"/>
        <v>0</v>
      </c>
      <c r="Q1058" s="35"/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/>
      <c r="X1058" s="3"/>
      <c r="Y1058" s="3">
        <v>0</v>
      </c>
      <c r="Z1058" s="3">
        <v>0</v>
      </c>
      <c r="AA1058" s="3">
        <v>0</v>
      </c>
      <c r="AB1058" s="3"/>
      <c r="AC1058" s="36">
        <f t="shared" si="49"/>
        <v>0</v>
      </c>
      <c r="AD1058" s="37">
        <f t="shared" si="50"/>
        <v>0</v>
      </c>
      <c r="AE1058" s="144"/>
    </row>
    <row r="1059" spans="1:31" x14ac:dyDescent="0.25">
      <c r="A1059" s="29">
        <v>1047</v>
      </c>
      <c r="B1059" s="61"/>
      <c r="C1059" s="61"/>
      <c r="D1059" s="31">
        <v>800100147</v>
      </c>
      <c r="E1059" s="31">
        <v>217373873</v>
      </c>
      <c r="F1059" s="61" t="s">
        <v>1191</v>
      </c>
      <c r="G1059" s="33">
        <v>0</v>
      </c>
      <c r="H1059" s="33">
        <v>0</v>
      </c>
      <c r="I1059" s="3"/>
      <c r="J1059" s="3"/>
      <c r="K1059" s="3"/>
      <c r="L1059" s="3"/>
      <c r="M1059" s="3"/>
      <c r="N1059" s="3"/>
      <c r="O1059" s="3"/>
      <c r="P1059" s="34">
        <f t="shared" si="48"/>
        <v>0</v>
      </c>
      <c r="Q1059" s="35"/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/>
      <c r="X1059" s="3"/>
      <c r="Y1059" s="3">
        <v>0</v>
      </c>
      <c r="Z1059" s="3">
        <v>0</v>
      </c>
      <c r="AA1059" s="3">
        <v>0</v>
      </c>
      <c r="AB1059" s="3"/>
      <c r="AC1059" s="36">
        <f t="shared" si="49"/>
        <v>0</v>
      </c>
      <c r="AD1059" s="37">
        <f t="shared" si="50"/>
        <v>0</v>
      </c>
      <c r="AE1059" s="144"/>
    </row>
    <row r="1060" spans="1:31" x14ac:dyDescent="0.25">
      <c r="A1060" s="38">
        <v>1048</v>
      </c>
      <c r="B1060" s="61"/>
      <c r="C1060" s="61"/>
      <c r="D1060" s="31">
        <v>891901079</v>
      </c>
      <c r="E1060" s="31">
        <v>212076020</v>
      </c>
      <c r="F1060" s="61" t="s">
        <v>1192</v>
      </c>
      <c r="G1060" s="33">
        <v>0</v>
      </c>
      <c r="H1060" s="33">
        <v>0</v>
      </c>
      <c r="I1060" s="3"/>
      <c r="J1060" s="3"/>
      <c r="K1060" s="3"/>
      <c r="L1060" s="3"/>
      <c r="M1060" s="3"/>
      <c r="N1060" s="3"/>
      <c r="O1060" s="3"/>
      <c r="P1060" s="34">
        <f t="shared" si="48"/>
        <v>0</v>
      </c>
      <c r="Q1060" s="35"/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/>
      <c r="X1060" s="3"/>
      <c r="Y1060" s="3">
        <v>0</v>
      </c>
      <c r="Z1060" s="3">
        <v>0</v>
      </c>
      <c r="AA1060" s="3">
        <v>0</v>
      </c>
      <c r="AB1060" s="3"/>
      <c r="AC1060" s="36">
        <f t="shared" si="49"/>
        <v>0</v>
      </c>
      <c r="AD1060" s="37">
        <f t="shared" si="50"/>
        <v>0</v>
      </c>
      <c r="AE1060" s="144"/>
    </row>
    <row r="1061" spans="1:31" x14ac:dyDescent="0.25">
      <c r="A1061" s="29">
        <v>1049</v>
      </c>
      <c r="B1061" s="61"/>
      <c r="C1061" s="61"/>
      <c r="D1061" s="31">
        <v>891900443</v>
      </c>
      <c r="E1061" s="31">
        <v>213676036</v>
      </c>
      <c r="F1061" s="61" t="s">
        <v>1193</v>
      </c>
      <c r="G1061" s="33">
        <v>0</v>
      </c>
      <c r="H1061" s="33">
        <v>0</v>
      </c>
      <c r="I1061" s="3"/>
      <c r="J1061" s="3"/>
      <c r="K1061" s="3"/>
      <c r="L1061" s="3"/>
      <c r="M1061" s="3"/>
      <c r="N1061" s="3"/>
      <c r="O1061" s="3"/>
      <c r="P1061" s="34">
        <f t="shared" si="48"/>
        <v>0</v>
      </c>
      <c r="Q1061" s="35"/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/>
      <c r="X1061" s="3"/>
      <c r="Y1061" s="3">
        <v>0</v>
      </c>
      <c r="Z1061" s="3">
        <v>0</v>
      </c>
      <c r="AA1061" s="3">
        <v>0</v>
      </c>
      <c r="AB1061" s="3"/>
      <c r="AC1061" s="36">
        <f t="shared" si="49"/>
        <v>0</v>
      </c>
      <c r="AD1061" s="37">
        <f t="shared" si="50"/>
        <v>0</v>
      </c>
      <c r="AE1061" s="144"/>
    </row>
    <row r="1062" spans="1:31" x14ac:dyDescent="0.25">
      <c r="A1062" s="38">
        <v>1050</v>
      </c>
      <c r="B1062" s="61"/>
      <c r="C1062" s="61"/>
      <c r="D1062" s="31">
        <v>800100532</v>
      </c>
      <c r="E1062" s="31">
        <v>214176041</v>
      </c>
      <c r="F1062" s="61" t="s">
        <v>1194</v>
      </c>
      <c r="G1062" s="33">
        <v>0</v>
      </c>
      <c r="H1062" s="33">
        <v>0</v>
      </c>
      <c r="I1062" s="3"/>
      <c r="J1062" s="3"/>
      <c r="K1062" s="3"/>
      <c r="L1062" s="3"/>
      <c r="M1062" s="3"/>
      <c r="N1062" s="3"/>
      <c r="O1062" s="3"/>
      <c r="P1062" s="34">
        <f t="shared" si="48"/>
        <v>0</v>
      </c>
      <c r="Q1062" s="35"/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/>
      <c r="X1062" s="3"/>
      <c r="Y1062" s="3">
        <v>0</v>
      </c>
      <c r="Z1062" s="3">
        <v>0</v>
      </c>
      <c r="AA1062" s="3">
        <v>0</v>
      </c>
      <c r="AB1062" s="3"/>
      <c r="AC1062" s="36">
        <f t="shared" si="49"/>
        <v>0</v>
      </c>
      <c r="AD1062" s="37">
        <f t="shared" si="50"/>
        <v>0</v>
      </c>
      <c r="AE1062" s="144"/>
    </row>
    <row r="1063" spans="1:31" x14ac:dyDescent="0.25">
      <c r="A1063" s="29">
        <v>1051</v>
      </c>
      <c r="B1063" s="61"/>
      <c r="C1063" s="61"/>
      <c r="D1063" s="31">
        <v>891901019</v>
      </c>
      <c r="E1063" s="31">
        <v>215476054</v>
      </c>
      <c r="F1063" s="61" t="s">
        <v>320</v>
      </c>
      <c r="G1063" s="33">
        <v>0</v>
      </c>
      <c r="H1063" s="33">
        <v>0</v>
      </c>
      <c r="I1063" s="3"/>
      <c r="J1063" s="3"/>
      <c r="K1063" s="3"/>
      <c r="L1063" s="3"/>
      <c r="M1063" s="3"/>
      <c r="N1063" s="3"/>
      <c r="O1063" s="3"/>
      <c r="P1063" s="34">
        <f t="shared" si="48"/>
        <v>0</v>
      </c>
      <c r="Q1063" s="35"/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/>
      <c r="X1063" s="3"/>
      <c r="Y1063" s="3">
        <v>0</v>
      </c>
      <c r="Z1063" s="3">
        <v>0</v>
      </c>
      <c r="AA1063" s="3">
        <v>0</v>
      </c>
      <c r="AB1063" s="3"/>
      <c r="AC1063" s="36">
        <f t="shared" si="49"/>
        <v>0</v>
      </c>
      <c r="AD1063" s="37">
        <f t="shared" si="50"/>
        <v>0</v>
      </c>
      <c r="AE1063" s="144"/>
    </row>
    <row r="1064" spans="1:31" x14ac:dyDescent="0.25">
      <c r="A1064" s="38">
        <v>1052</v>
      </c>
      <c r="B1064" s="61"/>
      <c r="C1064" s="61"/>
      <c r="D1064" s="31">
        <v>891900945</v>
      </c>
      <c r="E1064" s="31">
        <v>210076100</v>
      </c>
      <c r="F1064" s="61" t="s">
        <v>646</v>
      </c>
      <c r="G1064" s="33">
        <v>0</v>
      </c>
      <c r="H1064" s="33">
        <v>0</v>
      </c>
      <c r="I1064" s="3"/>
      <c r="J1064" s="3"/>
      <c r="K1064" s="3"/>
      <c r="L1064" s="3"/>
      <c r="M1064" s="3"/>
      <c r="N1064" s="3"/>
      <c r="O1064" s="3"/>
      <c r="P1064" s="34">
        <f t="shared" si="48"/>
        <v>0</v>
      </c>
      <c r="Q1064" s="35"/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/>
      <c r="X1064" s="3"/>
      <c r="Y1064" s="3">
        <v>0</v>
      </c>
      <c r="Z1064" s="3">
        <v>0</v>
      </c>
      <c r="AA1064" s="3">
        <v>0</v>
      </c>
      <c r="AB1064" s="3"/>
      <c r="AC1064" s="36">
        <f t="shared" si="49"/>
        <v>0</v>
      </c>
      <c r="AD1064" s="37">
        <f t="shared" si="50"/>
        <v>0</v>
      </c>
      <c r="AE1064" s="144"/>
    </row>
    <row r="1065" spans="1:31" x14ac:dyDescent="0.25">
      <c r="A1065" s="29">
        <v>1053</v>
      </c>
      <c r="B1065" s="61"/>
      <c r="C1065" s="61"/>
      <c r="D1065" s="31">
        <v>891900353</v>
      </c>
      <c r="E1065" s="31">
        <v>211376113</v>
      </c>
      <c r="F1065" s="61" t="s">
        <v>1195</v>
      </c>
      <c r="G1065" s="33">
        <v>0</v>
      </c>
      <c r="H1065" s="33">
        <v>0</v>
      </c>
      <c r="I1065" s="3"/>
      <c r="J1065" s="3"/>
      <c r="K1065" s="3"/>
      <c r="L1065" s="3"/>
      <c r="M1065" s="3"/>
      <c r="N1065" s="3"/>
      <c r="O1065" s="3"/>
      <c r="P1065" s="34">
        <f t="shared" si="48"/>
        <v>0</v>
      </c>
      <c r="Q1065" s="35"/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/>
      <c r="X1065" s="3"/>
      <c r="Y1065" s="3">
        <v>0</v>
      </c>
      <c r="Z1065" s="3">
        <v>0</v>
      </c>
      <c r="AA1065" s="3">
        <v>0</v>
      </c>
      <c r="AB1065" s="3"/>
      <c r="AC1065" s="36">
        <f t="shared" si="49"/>
        <v>0</v>
      </c>
      <c r="AD1065" s="37">
        <f t="shared" si="50"/>
        <v>0</v>
      </c>
      <c r="AE1065" s="144"/>
    </row>
    <row r="1066" spans="1:31" x14ac:dyDescent="0.25">
      <c r="A1066" s="38">
        <v>1054</v>
      </c>
      <c r="B1066" s="61"/>
      <c r="C1066" s="61"/>
      <c r="D1066" s="31">
        <v>891900660</v>
      </c>
      <c r="E1066" s="31">
        <v>212276122</v>
      </c>
      <c r="F1066" s="61" t="s">
        <v>1196</v>
      </c>
      <c r="G1066" s="33">
        <v>0</v>
      </c>
      <c r="H1066" s="33">
        <v>0</v>
      </c>
      <c r="I1066" s="3"/>
      <c r="J1066" s="3"/>
      <c r="K1066" s="3"/>
      <c r="L1066" s="3"/>
      <c r="M1066" s="3"/>
      <c r="N1066" s="3"/>
      <c r="O1066" s="3"/>
      <c r="P1066" s="34">
        <f t="shared" si="48"/>
        <v>0</v>
      </c>
      <c r="Q1066" s="35"/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/>
      <c r="X1066" s="3"/>
      <c r="Y1066" s="3">
        <v>0</v>
      </c>
      <c r="Z1066" s="3">
        <v>0</v>
      </c>
      <c r="AA1066" s="3">
        <v>0</v>
      </c>
      <c r="AB1066" s="3"/>
      <c r="AC1066" s="36">
        <f t="shared" si="49"/>
        <v>0</v>
      </c>
      <c r="AD1066" s="37">
        <f t="shared" si="50"/>
        <v>0</v>
      </c>
      <c r="AE1066" s="144"/>
    </row>
    <row r="1067" spans="1:31" x14ac:dyDescent="0.25">
      <c r="A1067" s="29">
        <v>1055</v>
      </c>
      <c r="B1067" s="61"/>
      <c r="C1067" s="61"/>
      <c r="D1067" s="31">
        <v>890309611</v>
      </c>
      <c r="E1067" s="31">
        <v>212676126</v>
      </c>
      <c r="F1067" s="61" t="s">
        <v>1197</v>
      </c>
      <c r="G1067" s="33">
        <v>0</v>
      </c>
      <c r="H1067" s="33">
        <v>0</v>
      </c>
      <c r="I1067" s="3"/>
      <c r="J1067" s="3"/>
      <c r="K1067" s="3"/>
      <c r="L1067" s="3"/>
      <c r="M1067" s="3"/>
      <c r="N1067" s="3"/>
      <c r="O1067" s="3"/>
      <c r="P1067" s="34">
        <f t="shared" si="48"/>
        <v>0</v>
      </c>
      <c r="Q1067" s="35"/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/>
      <c r="X1067" s="3"/>
      <c r="Y1067" s="3">
        <v>0</v>
      </c>
      <c r="Z1067" s="3">
        <v>0</v>
      </c>
      <c r="AA1067" s="3">
        <v>0</v>
      </c>
      <c r="AB1067" s="3"/>
      <c r="AC1067" s="36">
        <f t="shared" si="49"/>
        <v>0</v>
      </c>
      <c r="AD1067" s="37">
        <f t="shared" si="50"/>
        <v>0</v>
      </c>
      <c r="AE1067" s="144"/>
    </row>
    <row r="1068" spans="1:31" x14ac:dyDescent="0.25">
      <c r="A1068" s="38">
        <v>1056</v>
      </c>
      <c r="B1068" s="61"/>
      <c r="C1068" s="61"/>
      <c r="D1068" s="31">
        <v>891380038</v>
      </c>
      <c r="E1068" s="31">
        <v>213076130</v>
      </c>
      <c r="F1068" s="61" t="s">
        <v>426</v>
      </c>
      <c r="G1068" s="33">
        <v>0</v>
      </c>
      <c r="H1068" s="33">
        <v>0</v>
      </c>
      <c r="I1068" s="3"/>
      <c r="J1068" s="3"/>
      <c r="K1068" s="3"/>
      <c r="L1068" s="3"/>
      <c r="M1068" s="3"/>
      <c r="N1068" s="3"/>
      <c r="O1068" s="3"/>
      <c r="P1068" s="34">
        <f t="shared" si="48"/>
        <v>0</v>
      </c>
      <c r="Q1068" s="35"/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/>
      <c r="X1068" s="3"/>
      <c r="Y1068" s="3">
        <v>0</v>
      </c>
      <c r="Z1068" s="3">
        <v>0</v>
      </c>
      <c r="AA1068" s="3">
        <v>0</v>
      </c>
      <c r="AB1068" s="3"/>
      <c r="AC1068" s="36">
        <f t="shared" si="49"/>
        <v>0</v>
      </c>
      <c r="AD1068" s="37">
        <f t="shared" si="50"/>
        <v>0</v>
      </c>
      <c r="AE1068" s="144"/>
    </row>
    <row r="1069" spans="1:31" x14ac:dyDescent="0.25">
      <c r="A1069" s="29">
        <v>1057</v>
      </c>
      <c r="B1069" s="61"/>
      <c r="C1069" s="61"/>
      <c r="D1069" s="31">
        <v>800100514</v>
      </c>
      <c r="E1069" s="31">
        <v>213376233</v>
      </c>
      <c r="F1069" s="61" t="s">
        <v>1198</v>
      </c>
      <c r="G1069" s="33">
        <v>0</v>
      </c>
      <c r="H1069" s="33">
        <v>0</v>
      </c>
      <c r="I1069" s="3"/>
      <c r="J1069" s="3"/>
      <c r="K1069" s="3"/>
      <c r="L1069" s="3"/>
      <c r="M1069" s="3"/>
      <c r="N1069" s="3"/>
      <c r="O1069" s="3"/>
      <c r="P1069" s="34">
        <f t="shared" si="48"/>
        <v>0</v>
      </c>
      <c r="Q1069" s="35"/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/>
      <c r="X1069" s="3"/>
      <c r="Y1069" s="3">
        <v>0</v>
      </c>
      <c r="Z1069" s="3">
        <v>0</v>
      </c>
      <c r="AA1069" s="3">
        <v>0</v>
      </c>
      <c r="AB1069" s="3"/>
      <c r="AC1069" s="36">
        <f t="shared" si="49"/>
        <v>0</v>
      </c>
      <c r="AD1069" s="37">
        <f t="shared" si="50"/>
        <v>0</v>
      </c>
      <c r="AE1069" s="144"/>
    </row>
    <row r="1070" spans="1:31" x14ac:dyDescent="0.25">
      <c r="A1070" s="38">
        <v>1058</v>
      </c>
      <c r="B1070" s="61"/>
      <c r="C1070" s="61"/>
      <c r="D1070" s="31">
        <v>800100518</v>
      </c>
      <c r="E1070" s="31">
        <v>214376243</v>
      </c>
      <c r="F1070" s="61" t="s">
        <v>1199</v>
      </c>
      <c r="G1070" s="33">
        <v>0</v>
      </c>
      <c r="H1070" s="33">
        <v>0</v>
      </c>
      <c r="I1070" s="3"/>
      <c r="J1070" s="3"/>
      <c r="K1070" s="3"/>
      <c r="L1070" s="3"/>
      <c r="M1070" s="3"/>
      <c r="N1070" s="3"/>
      <c r="O1070" s="3"/>
      <c r="P1070" s="34">
        <f t="shared" si="48"/>
        <v>0</v>
      </c>
      <c r="Q1070" s="35"/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/>
      <c r="X1070" s="3"/>
      <c r="Y1070" s="3">
        <v>0</v>
      </c>
      <c r="Z1070" s="3">
        <v>0</v>
      </c>
      <c r="AA1070" s="3">
        <v>0</v>
      </c>
      <c r="AB1070" s="3"/>
      <c r="AC1070" s="36">
        <f t="shared" si="49"/>
        <v>0</v>
      </c>
      <c r="AD1070" s="37">
        <f t="shared" si="50"/>
        <v>0</v>
      </c>
      <c r="AE1070" s="144"/>
    </row>
    <row r="1071" spans="1:31" x14ac:dyDescent="0.25">
      <c r="A1071" s="29">
        <v>1059</v>
      </c>
      <c r="B1071" s="61"/>
      <c r="C1071" s="61"/>
      <c r="D1071" s="31">
        <v>800100515</v>
      </c>
      <c r="E1071" s="31">
        <v>214676246</v>
      </c>
      <c r="F1071" s="61" t="s">
        <v>1200</v>
      </c>
      <c r="G1071" s="33">
        <v>0</v>
      </c>
      <c r="H1071" s="33">
        <v>0</v>
      </c>
      <c r="I1071" s="3"/>
      <c r="J1071" s="3"/>
      <c r="K1071" s="3"/>
      <c r="L1071" s="3"/>
      <c r="M1071" s="3"/>
      <c r="N1071" s="3"/>
      <c r="O1071" s="3"/>
      <c r="P1071" s="34">
        <f t="shared" si="48"/>
        <v>0</v>
      </c>
      <c r="Q1071" s="35"/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/>
      <c r="X1071" s="3"/>
      <c r="Y1071" s="3">
        <v>0</v>
      </c>
      <c r="Z1071" s="3">
        <v>0</v>
      </c>
      <c r="AA1071" s="3">
        <v>0</v>
      </c>
      <c r="AB1071" s="3"/>
      <c r="AC1071" s="36">
        <f t="shared" si="49"/>
        <v>0</v>
      </c>
      <c r="AD1071" s="37">
        <f t="shared" si="50"/>
        <v>0</v>
      </c>
      <c r="AE1071" s="144"/>
    </row>
    <row r="1072" spans="1:31" x14ac:dyDescent="0.25">
      <c r="A1072" s="38">
        <v>1060</v>
      </c>
      <c r="B1072" s="61"/>
      <c r="C1072" s="61"/>
      <c r="D1072" s="31">
        <v>800100533</v>
      </c>
      <c r="E1072" s="31">
        <v>214876248</v>
      </c>
      <c r="F1072" s="61" t="s">
        <v>1201</v>
      </c>
      <c r="G1072" s="33">
        <v>0</v>
      </c>
      <c r="H1072" s="33">
        <v>0</v>
      </c>
      <c r="I1072" s="3"/>
      <c r="J1072" s="3"/>
      <c r="K1072" s="3"/>
      <c r="L1072" s="3"/>
      <c r="M1072" s="3"/>
      <c r="N1072" s="3"/>
      <c r="O1072" s="3"/>
      <c r="P1072" s="34">
        <f t="shared" si="48"/>
        <v>0</v>
      </c>
      <c r="Q1072" s="35"/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/>
      <c r="X1072" s="3"/>
      <c r="Y1072" s="3">
        <v>0</v>
      </c>
      <c r="Z1072" s="3">
        <v>0</v>
      </c>
      <c r="AA1072" s="3">
        <v>0</v>
      </c>
      <c r="AB1072" s="3"/>
      <c r="AC1072" s="36">
        <f t="shared" si="49"/>
        <v>0</v>
      </c>
      <c r="AD1072" s="37">
        <f t="shared" si="50"/>
        <v>0</v>
      </c>
      <c r="AE1072" s="144"/>
    </row>
    <row r="1073" spans="1:31" x14ac:dyDescent="0.25">
      <c r="A1073" s="29">
        <v>1061</v>
      </c>
      <c r="B1073" s="61"/>
      <c r="C1073" s="61"/>
      <c r="D1073" s="31">
        <v>891901223</v>
      </c>
      <c r="E1073" s="31">
        <v>215076250</v>
      </c>
      <c r="F1073" s="61" t="s">
        <v>1202</v>
      </c>
      <c r="G1073" s="33">
        <v>0</v>
      </c>
      <c r="H1073" s="33">
        <v>0</v>
      </c>
      <c r="I1073" s="3"/>
      <c r="J1073" s="3"/>
      <c r="K1073" s="3"/>
      <c r="L1073" s="3"/>
      <c r="M1073" s="3"/>
      <c r="N1073" s="3"/>
      <c r="O1073" s="3"/>
      <c r="P1073" s="34">
        <f t="shared" si="48"/>
        <v>0</v>
      </c>
      <c r="Q1073" s="35"/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/>
      <c r="X1073" s="3"/>
      <c r="Y1073" s="3">
        <v>0</v>
      </c>
      <c r="Z1073" s="3">
        <v>0</v>
      </c>
      <c r="AA1073" s="3">
        <v>0</v>
      </c>
      <c r="AB1073" s="3"/>
      <c r="AC1073" s="36">
        <f t="shared" si="49"/>
        <v>0</v>
      </c>
      <c r="AD1073" s="37">
        <f t="shared" si="50"/>
        <v>0</v>
      </c>
      <c r="AE1073" s="144"/>
    </row>
    <row r="1074" spans="1:31" x14ac:dyDescent="0.25">
      <c r="A1074" s="38">
        <v>1062</v>
      </c>
      <c r="B1074" s="61"/>
      <c r="C1074" s="61"/>
      <c r="D1074" s="31">
        <v>800100519</v>
      </c>
      <c r="E1074" s="31">
        <v>217576275</v>
      </c>
      <c r="F1074" s="61" t="s">
        <v>1203</v>
      </c>
      <c r="G1074" s="33">
        <v>0</v>
      </c>
      <c r="H1074" s="33">
        <v>0</v>
      </c>
      <c r="I1074" s="3"/>
      <c r="J1074" s="3"/>
      <c r="K1074" s="3"/>
      <c r="L1074" s="3"/>
      <c r="M1074" s="3"/>
      <c r="N1074" s="3"/>
      <c r="O1074" s="3"/>
      <c r="P1074" s="34">
        <f t="shared" si="48"/>
        <v>0</v>
      </c>
      <c r="Q1074" s="35"/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/>
      <c r="X1074" s="3"/>
      <c r="Y1074" s="3">
        <v>0</v>
      </c>
      <c r="Z1074" s="3">
        <v>0</v>
      </c>
      <c r="AA1074" s="3">
        <v>0</v>
      </c>
      <c r="AB1074" s="3"/>
      <c r="AC1074" s="36">
        <f t="shared" si="49"/>
        <v>0</v>
      </c>
      <c r="AD1074" s="37">
        <f t="shared" si="50"/>
        <v>0</v>
      </c>
      <c r="AE1074" s="144"/>
    </row>
    <row r="1075" spans="1:31" x14ac:dyDescent="0.25">
      <c r="A1075" s="29">
        <v>1063</v>
      </c>
      <c r="B1075" s="61"/>
      <c r="C1075" s="61"/>
      <c r="D1075" s="31">
        <v>800100520</v>
      </c>
      <c r="E1075" s="31">
        <v>210676306</v>
      </c>
      <c r="F1075" s="61" t="s">
        <v>1204</v>
      </c>
      <c r="G1075" s="33">
        <v>0</v>
      </c>
      <c r="H1075" s="33">
        <v>0</v>
      </c>
      <c r="I1075" s="3"/>
      <c r="J1075" s="3"/>
      <c r="K1075" s="3"/>
      <c r="L1075" s="3"/>
      <c r="M1075" s="3"/>
      <c r="N1075" s="3"/>
      <c r="O1075" s="3"/>
      <c r="P1075" s="34">
        <f t="shared" si="48"/>
        <v>0</v>
      </c>
      <c r="Q1075" s="35"/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/>
      <c r="X1075" s="3"/>
      <c r="Y1075" s="3">
        <v>0</v>
      </c>
      <c r="Z1075" s="3">
        <v>0</v>
      </c>
      <c r="AA1075" s="3">
        <v>0</v>
      </c>
      <c r="AB1075" s="3"/>
      <c r="AC1075" s="36">
        <f t="shared" si="49"/>
        <v>0</v>
      </c>
      <c r="AD1075" s="37">
        <f t="shared" si="50"/>
        <v>0</v>
      </c>
      <c r="AE1075" s="144"/>
    </row>
    <row r="1076" spans="1:31" x14ac:dyDescent="0.25">
      <c r="A1076" s="38">
        <v>1064</v>
      </c>
      <c r="B1076" s="61"/>
      <c r="C1076" s="61"/>
      <c r="D1076" s="31">
        <v>891380089</v>
      </c>
      <c r="E1076" s="31">
        <v>211876318</v>
      </c>
      <c r="F1076" s="61" t="s">
        <v>1205</v>
      </c>
      <c r="G1076" s="33">
        <v>0</v>
      </c>
      <c r="H1076" s="33">
        <v>0</v>
      </c>
      <c r="I1076" s="3"/>
      <c r="J1076" s="3"/>
      <c r="K1076" s="3"/>
      <c r="L1076" s="3"/>
      <c r="M1076" s="3"/>
      <c r="N1076" s="3"/>
      <c r="O1076" s="3"/>
      <c r="P1076" s="34">
        <f t="shared" si="48"/>
        <v>0</v>
      </c>
      <c r="Q1076" s="35"/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/>
      <c r="X1076" s="3"/>
      <c r="Y1076" s="3">
        <v>0</v>
      </c>
      <c r="Z1076" s="3">
        <v>0</v>
      </c>
      <c r="AA1076" s="3">
        <v>0</v>
      </c>
      <c r="AB1076" s="3"/>
      <c r="AC1076" s="36">
        <f t="shared" si="49"/>
        <v>0</v>
      </c>
      <c r="AD1076" s="37">
        <f t="shared" si="50"/>
        <v>0</v>
      </c>
      <c r="AE1076" s="144"/>
    </row>
    <row r="1077" spans="1:31" x14ac:dyDescent="0.25">
      <c r="A1077" s="29">
        <v>1065</v>
      </c>
      <c r="B1077" s="61"/>
      <c r="C1077" s="61"/>
      <c r="D1077" s="31">
        <v>800100521</v>
      </c>
      <c r="E1077" s="31">
        <v>217776377</v>
      </c>
      <c r="F1077" s="61" t="s">
        <v>1206</v>
      </c>
      <c r="G1077" s="33">
        <v>0</v>
      </c>
      <c r="H1077" s="33">
        <v>0</v>
      </c>
      <c r="I1077" s="3"/>
      <c r="J1077" s="3"/>
      <c r="K1077" s="3"/>
      <c r="L1077" s="3"/>
      <c r="M1077" s="3"/>
      <c r="N1077" s="3"/>
      <c r="O1077" s="3"/>
      <c r="P1077" s="34">
        <f t="shared" si="48"/>
        <v>0</v>
      </c>
      <c r="Q1077" s="35"/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/>
      <c r="X1077" s="3"/>
      <c r="Y1077" s="3">
        <v>0</v>
      </c>
      <c r="Z1077" s="3">
        <v>0</v>
      </c>
      <c r="AA1077" s="3">
        <v>0</v>
      </c>
      <c r="AB1077" s="3"/>
      <c r="AC1077" s="36">
        <f t="shared" si="49"/>
        <v>0</v>
      </c>
      <c r="AD1077" s="37">
        <f t="shared" si="50"/>
        <v>0</v>
      </c>
      <c r="AE1077" s="144"/>
    </row>
    <row r="1078" spans="1:31" x14ac:dyDescent="0.25">
      <c r="A1078" s="38">
        <v>1066</v>
      </c>
      <c r="B1078" s="61"/>
      <c r="C1078" s="61"/>
      <c r="D1078" s="31">
        <v>891901109</v>
      </c>
      <c r="E1078" s="31">
        <v>210076400</v>
      </c>
      <c r="F1078" s="61" t="s">
        <v>367</v>
      </c>
      <c r="G1078" s="33">
        <v>0</v>
      </c>
      <c r="H1078" s="33">
        <v>0</v>
      </c>
      <c r="I1078" s="3"/>
      <c r="J1078" s="3"/>
      <c r="K1078" s="3"/>
      <c r="L1078" s="3"/>
      <c r="M1078" s="3"/>
      <c r="N1078" s="3"/>
      <c r="O1078" s="3"/>
      <c r="P1078" s="34">
        <f t="shared" si="48"/>
        <v>0</v>
      </c>
      <c r="Q1078" s="35"/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/>
      <c r="X1078" s="3"/>
      <c r="Y1078" s="3">
        <v>0</v>
      </c>
      <c r="Z1078" s="3">
        <v>0</v>
      </c>
      <c r="AA1078" s="3">
        <v>0</v>
      </c>
      <c r="AB1078" s="3"/>
      <c r="AC1078" s="36">
        <f t="shared" si="49"/>
        <v>0</v>
      </c>
      <c r="AD1078" s="37">
        <f t="shared" si="50"/>
        <v>0</v>
      </c>
      <c r="AE1078" s="144"/>
    </row>
    <row r="1079" spans="1:31" x14ac:dyDescent="0.25">
      <c r="A1079" s="29">
        <v>1067</v>
      </c>
      <c r="B1079" s="61"/>
      <c r="C1079" s="61"/>
      <c r="D1079" s="31">
        <v>800100524</v>
      </c>
      <c r="E1079" s="31">
        <v>210376403</v>
      </c>
      <c r="F1079" s="61" t="s">
        <v>530</v>
      </c>
      <c r="G1079" s="33">
        <v>0</v>
      </c>
      <c r="H1079" s="33">
        <v>0</v>
      </c>
      <c r="I1079" s="3"/>
      <c r="J1079" s="3"/>
      <c r="K1079" s="3"/>
      <c r="L1079" s="3"/>
      <c r="M1079" s="3"/>
      <c r="N1079" s="3"/>
      <c r="O1079" s="3"/>
      <c r="P1079" s="34">
        <f t="shared" si="48"/>
        <v>0</v>
      </c>
      <c r="Q1079" s="35"/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/>
      <c r="X1079" s="3"/>
      <c r="Y1079" s="3">
        <v>0</v>
      </c>
      <c r="Z1079" s="3">
        <v>0</v>
      </c>
      <c r="AA1079" s="3">
        <v>0</v>
      </c>
      <c r="AB1079" s="3"/>
      <c r="AC1079" s="36">
        <f t="shared" si="49"/>
        <v>0</v>
      </c>
      <c r="AD1079" s="37">
        <f t="shared" si="50"/>
        <v>0</v>
      </c>
      <c r="AE1079" s="144"/>
    </row>
    <row r="1080" spans="1:31" x14ac:dyDescent="0.25">
      <c r="A1080" s="38">
        <v>1068</v>
      </c>
      <c r="B1080" s="61"/>
      <c r="C1080" s="61"/>
      <c r="D1080" s="31">
        <v>891900902</v>
      </c>
      <c r="E1080" s="31">
        <v>219776497</v>
      </c>
      <c r="F1080" s="61" t="s">
        <v>1207</v>
      </c>
      <c r="G1080" s="33">
        <v>0</v>
      </c>
      <c r="H1080" s="33">
        <v>0</v>
      </c>
      <c r="I1080" s="3"/>
      <c r="J1080" s="3"/>
      <c r="K1080" s="3"/>
      <c r="L1080" s="3"/>
      <c r="M1080" s="3"/>
      <c r="N1080" s="3"/>
      <c r="O1080" s="3"/>
      <c r="P1080" s="34">
        <f t="shared" si="48"/>
        <v>0</v>
      </c>
      <c r="Q1080" s="35"/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/>
      <c r="X1080" s="3"/>
      <c r="Y1080" s="3">
        <v>0</v>
      </c>
      <c r="Z1080" s="3">
        <v>0</v>
      </c>
      <c r="AA1080" s="3">
        <v>0</v>
      </c>
      <c r="AB1080" s="3"/>
      <c r="AC1080" s="36">
        <f t="shared" si="49"/>
        <v>0</v>
      </c>
      <c r="AD1080" s="37">
        <f t="shared" si="50"/>
        <v>0</v>
      </c>
      <c r="AE1080" s="144"/>
    </row>
    <row r="1081" spans="1:31" x14ac:dyDescent="0.25">
      <c r="A1081" s="29">
        <v>1069</v>
      </c>
      <c r="B1081" s="61"/>
      <c r="C1081" s="61"/>
      <c r="D1081" s="31">
        <v>891380115</v>
      </c>
      <c r="E1081" s="31">
        <v>216376563</v>
      </c>
      <c r="F1081" s="61" t="s">
        <v>1208</v>
      </c>
      <c r="G1081" s="33">
        <v>0</v>
      </c>
      <c r="H1081" s="33">
        <v>0</v>
      </c>
      <c r="I1081" s="3"/>
      <c r="J1081" s="3"/>
      <c r="K1081" s="3"/>
      <c r="L1081" s="3"/>
      <c r="M1081" s="3"/>
      <c r="N1081" s="3"/>
      <c r="O1081" s="3"/>
      <c r="P1081" s="34">
        <f t="shared" si="48"/>
        <v>0</v>
      </c>
      <c r="Q1081" s="35"/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/>
      <c r="X1081" s="3"/>
      <c r="Y1081" s="3">
        <v>0</v>
      </c>
      <c r="Z1081" s="3">
        <v>0</v>
      </c>
      <c r="AA1081" s="3">
        <v>0</v>
      </c>
      <c r="AB1081" s="3"/>
      <c r="AC1081" s="36">
        <f t="shared" si="49"/>
        <v>0</v>
      </c>
      <c r="AD1081" s="37">
        <f t="shared" si="50"/>
        <v>0</v>
      </c>
      <c r="AE1081" s="144"/>
    </row>
    <row r="1082" spans="1:31" x14ac:dyDescent="0.25">
      <c r="A1082" s="38">
        <v>1070</v>
      </c>
      <c r="B1082" s="61"/>
      <c r="C1082" s="61"/>
      <c r="D1082" s="31">
        <v>891902191</v>
      </c>
      <c r="E1082" s="31">
        <v>210676606</v>
      </c>
      <c r="F1082" s="61" t="s">
        <v>946</v>
      </c>
      <c r="G1082" s="33">
        <v>0</v>
      </c>
      <c r="H1082" s="33">
        <v>0</v>
      </c>
      <c r="I1082" s="3"/>
      <c r="J1082" s="3"/>
      <c r="K1082" s="3"/>
      <c r="L1082" s="3"/>
      <c r="M1082" s="3"/>
      <c r="N1082" s="3"/>
      <c r="O1082" s="3"/>
      <c r="P1082" s="34">
        <f t="shared" si="48"/>
        <v>0</v>
      </c>
      <c r="Q1082" s="35"/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/>
      <c r="X1082" s="3"/>
      <c r="Y1082" s="3">
        <v>0</v>
      </c>
      <c r="Z1082" s="3">
        <v>0</v>
      </c>
      <c r="AA1082" s="3">
        <v>0</v>
      </c>
      <c r="AB1082" s="3"/>
      <c r="AC1082" s="36">
        <f t="shared" si="49"/>
        <v>0</v>
      </c>
      <c r="AD1082" s="37">
        <f t="shared" si="50"/>
        <v>0</v>
      </c>
      <c r="AE1082" s="144"/>
    </row>
    <row r="1083" spans="1:31" x14ac:dyDescent="0.25">
      <c r="A1083" s="29">
        <v>1071</v>
      </c>
      <c r="B1083" s="61"/>
      <c r="C1083" s="61"/>
      <c r="D1083" s="31">
        <v>891900357</v>
      </c>
      <c r="E1083" s="31">
        <v>211676616</v>
      </c>
      <c r="F1083" s="61" t="s">
        <v>1209</v>
      </c>
      <c r="G1083" s="33">
        <v>0</v>
      </c>
      <c r="H1083" s="33">
        <v>0</v>
      </c>
      <c r="I1083" s="3"/>
      <c r="J1083" s="3"/>
      <c r="K1083" s="3"/>
      <c r="L1083" s="3"/>
      <c r="M1083" s="3"/>
      <c r="N1083" s="3"/>
      <c r="O1083" s="3"/>
      <c r="P1083" s="34">
        <f t="shared" si="48"/>
        <v>0</v>
      </c>
      <c r="Q1083" s="35"/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/>
      <c r="X1083" s="3"/>
      <c r="Y1083" s="3">
        <v>0</v>
      </c>
      <c r="Z1083" s="3">
        <v>0</v>
      </c>
      <c r="AA1083" s="3">
        <v>0</v>
      </c>
      <c r="AB1083" s="3"/>
      <c r="AC1083" s="36">
        <f t="shared" si="49"/>
        <v>0</v>
      </c>
      <c r="AD1083" s="37">
        <f t="shared" si="50"/>
        <v>0</v>
      </c>
      <c r="AE1083" s="144"/>
    </row>
    <row r="1084" spans="1:31" x14ac:dyDescent="0.25">
      <c r="A1084" s="38">
        <v>1072</v>
      </c>
      <c r="B1084" s="61"/>
      <c r="C1084" s="61"/>
      <c r="D1084" s="31">
        <v>891900289</v>
      </c>
      <c r="E1084" s="31">
        <v>212276622</v>
      </c>
      <c r="F1084" s="61" t="s">
        <v>1210</v>
      </c>
      <c r="G1084" s="33">
        <v>0</v>
      </c>
      <c r="H1084" s="33">
        <v>0</v>
      </c>
      <c r="I1084" s="3"/>
      <c r="J1084" s="3"/>
      <c r="K1084" s="3"/>
      <c r="L1084" s="3"/>
      <c r="M1084" s="3"/>
      <c r="N1084" s="3"/>
      <c r="O1084" s="3"/>
      <c r="P1084" s="34">
        <f t="shared" si="48"/>
        <v>0</v>
      </c>
      <c r="Q1084" s="35"/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/>
      <c r="X1084" s="3"/>
      <c r="Y1084" s="3">
        <v>0</v>
      </c>
      <c r="Z1084" s="3">
        <v>0</v>
      </c>
      <c r="AA1084" s="3">
        <v>0</v>
      </c>
      <c r="AB1084" s="3"/>
      <c r="AC1084" s="36">
        <f t="shared" si="49"/>
        <v>0</v>
      </c>
      <c r="AD1084" s="37">
        <f t="shared" si="50"/>
        <v>0</v>
      </c>
      <c r="AE1084" s="144"/>
    </row>
    <row r="1085" spans="1:31" x14ac:dyDescent="0.25">
      <c r="A1085" s="29">
        <v>1073</v>
      </c>
      <c r="B1085" s="61"/>
      <c r="C1085" s="61"/>
      <c r="D1085" s="31">
        <v>800100526</v>
      </c>
      <c r="E1085" s="31">
        <v>217076670</v>
      </c>
      <c r="F1085" s="61" t="s">
        <v>395</v>
      </c>
      <c r="G1085" s="33">
        <v>0</v>
      </c>
      <c r="H1085" s="33">
        <v>0</v>
      </c>
      <c r="I1085" s="3"/>
      <c r="J1085" s="3"/>
      <c r="K1085" s="3"/>
      <c r="L1085" s="3"/>
      <c r="M1085" s="3"/>
      <c r="N1085" s="3"/>
      <c r="O1085" s="3"/>
      <c r="P1085" s="34">
        <f t="shared" si="48"/>
        <v>0</v>
      </c>
      <c r="Q1085" s="35"/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/>
      <c r="X1085" s="3"/>
      <c r="Y1085" s="3">
        <v>0</v>
      </c>
      <c r="Z1085" s="3">
        <v>0</v>
      </c>
      <c r="AA1085" s="3">
        <v>0</v>
      </c>
      <c r="AB1085" s="3"/>
      <c r="AC1085" s="36">
        <f t="shared" si="49"/>
        <v>0</v>
      </c>
      <c r="AD1085" s="37">
        <f t="shared" si="50"/>
        <v>0</v>
      </c>
      <c r="AE1085" s="144"/>
    </row>
    <row r="1086" spans="1:31" x14ac:dyDescent="0.25">
      <c r="A1086" s="38">
        <v>1074</v>
      </c>
      <c r="B1086" s="61"/>
      <c r="C1086" s="61"/>
      <c r="D1086" s="31">
        <v>800100527</v>
      </c>
      <c r="E1086" s="31">
        <v>213676736</v>
      </c>
      <c r="F1086" s="61" t="s">
        <v>1211</v>
      </c>
      <c r="G1086" s="33">
        <v>0</v>
      </c>
      <c r="H1086" s="33">
        <v>0</v>
      </c>
      <c r="I1086" s="3"/>
      <c r="J1086" s="3"/>
      <c r="K1086" s="3"/>
      <c r="L1086" s="3"/>
      <c r="M1086" s="3"/>
      <c r="N1086" s="3"/>
      <c r="O1086" s="3"/>
      <c r="P1086" s="34">
        <f t="shared" si="48"/>
        <v>0</v>
      </c>
      <c r="Q1086" s="35"/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/>
      <c r="X1086" s="3"/>
      <c r="Y1086" s="3">
        <v>0</v>
      </c>
      <c r="Z1086" s="3">
        <v>0</v>
      </c>
      <c r="AA1086" s="3">
        <v>0</v>
      </c>
      <c r="AB1086" s="3"/>
      <c r="AC1086" s="36">
        <f t="shared" si="49"/>
        <v>0</v>
      </c>
      <c r="AD1086" s="37">
        <f t="shared" si="50"/>
        <v>0</v>
      </c>
      <c r="AE1086" s="144"/>
    </row>
    <row r="1087" spans="1:31" x14ac:dyDescent="0.25">
      <c r="A1087" s="29">
        <v>1075</v>
      </c>
      <c r="B1087" s="61"/>
      <c r="C1087" s="61"/>
      <c r="D1087" s="31">
        <v>891900985</v>
      </c>
      <c r="E1087" s="31">
        <v>212376823</v>
      </c>
      <c r="F1087" s="61" t="s">
        <v>1212</v>
      </c>
      <c r="G1087" s="33">
        <v>0</v>
      </c>
      <c r="H1087" s="33">
        <v>0</v>
      </c>
      <c r="I1087" s="3"/>
      <c r="J1087" s="3"/>
      <c r="K1087" s="3"/>
      <c r="L1087" s="3"/>
      <c r="M1087" s="3"/>
      <c r="N1087" s="3"/>
      <c r="O1087" s="3"/>
      <c r="P1087" s="34">
        <f t="shared" si="48"/>
        <v>0</v>
      </c>
      <c r="Q1087" s="35"/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/>
      <c r="X1087" s="3"/>
      <c r="Y1087" s="3">
        <v>0</v>
      </c>
      <c r="Z1087" s="3">
        <v>0</v>
      </c>
      <c r="AA1087" s="3">
        <v>0</v>
      </c>
      <c r="AB1087" s="3"/>
      <c r="AC1087" s="36">
        <f t="shared" si="49"/>
        <v>0</v>
      </c>
      <c r="AD1087" s="37">
        <f t="shared" si="50"/>
        <v>0</v>
      </c>
      <c r="AE1087" s="144"/>
    </row>
    <row r="1088" spans="1:31" x14ac:dyDescent="0.25">
      <c r="A1088" s="38">
        <v>1076</v>
      </c>
      <c r="B1088" s="61"/>
      <c r="C1088" s="61"/>
      <c r="D1088" s="31">
        <v>891900764</v>
      </c>
      <c r="E1088" s="31">
        <v>212876828</v>
      </c>
      <c r="F1088" s="61" t="s">
        <v>1213</v>
      </c>
      <c r="G1088" s="33">
        <v>0</v>
      </c>
      <c r="H1088" s="33">
        <v>0</v>
      </c>
      <c r="I1088" s="3"/>
      <c r="J1088" s="3"/>
      <c r="K1088" s="3"/>
      <c r="L1088" s="3"/>
      <c r="M1088" s="3"/>
      <c r="N1088" s="3"/>
      <c r="O1088" s="3"/>
      <c r="P1088" s="34">
        <f t="shared" si="48"/>
        <v>0</v>
      </c>
      <c r="Q1088" s="35"/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/>
      <c r="X1088" s="3"/>
      <c r="Y1088" s="3">
        <v>0</v>
      </c>
      <c r="Z1088" s="3">
        <v>0</v>
      </c>
      <c r="AA1088" s="3">
        <v>0</v>
      </c>
      <c r="AB1088" s="3"/>
      <c r="AC1088" s="36">
        <f t="shared" si="49"/>
        <v>0</v>
      </c>
      <c r="AD1088" s="37">
        <f t="shared" si="50"/>
        <v>0</v>
      </c>
      <c r="AE1088" s="144"/>
    </row>
    <row r="1089" spans="1:31" x14ac:dyDescent="0.25">
      <c r="A1089" s="29">
        <v>1077</v>
      </c>
      <c r="B1089" s="61"/>
      <c r="C1089" s="61"/>
      <c r="D1089" s="31">
        <v>800100529</v>
      </c>
      <c r="E1089" s="31">
        <v>214576845</v>
      </c>
      <c r="F1089" s="61" t="s">
        <v>1214</v>
      </c>
      <c r="G1089" s="33">
        <v>0</v>
      </c>
      <c r="H1089" s="33">
        <v>0</v>
      </c>
      <c r="I1089" s="3"/>
      <c r="J1089" s="3"/>
      <c r="K1089" s="3"/>
      <c r="L1089" s="3"/>
      <c r="M1089" s="3"/>
      <c r="N1089" s="3"/>
      <c r="O1089" s="3"/>
      <c r="P1089" s="34">
        <f t="shared" si="48"/>
        <v>0</v>
      </c>
      <c r="Q1089" s="35"/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/>
      <c r="X1089" s="3"/>
      <c r="Y1089" s="3">
        <v>0</v>
      </c>
      <c r="Z1089" s="3">
        <v>0</v>
      </c>
      <c r="AA1089" s="3">
        <v>0</v>
      </c>
      <c r="AB1089" s="3"/>
      <c r="AC1089" s="36">
        <f t="shared" si="49"/>
        <v>0</v>
      </c>
      <c r="AD1089" s="37">
        <f t="shared" si="50"/>
        <v>0</v>
      </c>
      <c r="AE1089" s="144"/>
    </row>
    <row r="1090" spans="1:31" x14ac:dyDescent="0.25">
      <c r="A1090" s="38">
        <v>1078</v>
      </c>
      <c r="B1090" s="61"/>
      <c r="C1090" s="61"/>
      <c r="D1090" s="31">
        <v>891901155</v>
      </c>
      <c r="E1090" s="31">
        <v>216376863</v>
      </c>
      <c r="F1090" s="61" t="s">
        <v>1215</v>
      </c>
      <c r="G1090" s="33">
        <v>0</v>
      </c>
      <c r="H1090" s="33">
        <v>0</v>
      </c>
      <c r="I1090" s="3"/>
      <c r="J1090" s="3"/>
      <c r="K1090" s="3"/>
      <c r="L1090" s="3"/>
      <c r="M1090" s="3"/>
      <c r="N1090" s="3"/>
      <c r="O1090" s="3"/>
      <c r="P1090" s="34">
        <f t="shared" si="48"/>
        <v>0</v>
      </c>
      <c r="Q1090" s="35"/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/>
      <c r="X1090" s="3"/>
      <c r="Y1090" s="3">
        <v>0</v>
      </c>
      <c r="Z1090" s="3">
        <v>0</v>
      </c>
      <c r="AA1090" s="3">
        <v>0</v>
      </c>
      <c r="AB1090" s="3"/>
      <c r="AC1090" s="36">
        <f t="shared" si="49"/>
        <v>0</v>
      </c>
      <c r="AD1090" s="37">
        <f t="shared" si="50"/>
        <v>0</v>
      </c>
      <c r="AE1090" s="144"/>
    </row>
    <row r="1091" spans="1:31" x14ac:dyDescent="0.25">
      <c r="A1091" s="29">
        <v>1079</v>
      </c>
      <c r="B1091" s="61"/>
      <c r="C1091" s="61"/>
      <c r="D1091" s="31">
        <v>800243022</v>
      </c>
      <c r="E1091" s="31">
        <v>216976869</v>
      </c>
      <c r="F1091" s="61" t="s">
        <v>1216</v>
      </c>
      <c r="G1091" s="33">
        <v>0</v>
      </c>
      <c r="H1091" s="33">
        <v>0</v>
      </c>
      <c r="I1091" s="3"/>
      <c r="J1091" s="3"/>
      <c r="K1091" s="3"/>
      <c r="L1091" s="3"/>
      <c r="M1091" s="3"/>
      <c r="N1091" s="3"/>
      <c r="O1091" s="3"/>
      <c r="P1091" s="34">
        <f t="shared" si="48"/>
        <v>0</v>
      </c>
      <c r="Q1091" s="35"/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/>
      <c r="X1091" s="3"/>
      <c r="Y1091" s="3">
        <v>0</v>
      </c>
      <c r="Z1091" s="3">
        <v>0</v>
      </c>
      <c r="AA1091" s="3">
        <v>0</v>
      </c>
      <c r="AB1091" s="3"/>
      <c r="AC1091" s="36">
        <f t="shared" si="49"/>
        <v>0</v>
      </c>
      <c r="AD1091" s="37">
        <f t="shared" si="50"/>
        <v>0</v>
      </c>
      <c r="AE1091" s="144"/>
    </row>
    <row r="1092" spans="1:31" x14ac:dyDescent="0.25">
      <c r="A1092" s="38">
        <v>1080</v>
      </c>
      <c r="B1092" s="61"/>
      <c r="C1092" s="61"/>
      <c r="D1092" s="31">
        <v>800100531</v>
      </c>
      <c r="E1092" s="31">
        <v>219076890</v>
      </c>
      <c r="F1092" s="61" t="s">
        <v>1217</v>
      </c>
      <c r="G1092" s="33">
        <v>0</v>
      </c>
      <c r="H1092" s="33">
        <v>0</v>
      </c>
      <c r="I1092" s="3"/>
      <c r="J1092" s="3"/>
      <c r="K1092" s="3"/>
      <c r="L1092" s="3"/>
      <c r="M1092" s="3"/>
      <c r="N1092" s="3"/>
      <c r="O1092" s="3"/>
      <c r="P1092" s="34">
        <f t="shared" si="48"/>
        <v>0</v>
      </c>
      <c r="Q1092" s="35"/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/>
      <c r="X1092" s="3"/>
      <c r="Y1092" s="3">
        <v>0</v>
      </c>
      <c r="Z1092" s="3">
        <v>0</v>
      </c>
      <c r="AA1092" s="3">
        <v>0</v>
      </c>
      <c r="AB1092" s="3"/>
      <c r="AC1092" s="36">
        <f t="shared" si="49"/>
        <v>0</v>
      </c>
      <c r="AD1092" s="37">
        <f t="shared" si="50"/>
        <v>0</v>
      </c>
      <c r="AE1092" s="144"/>
    </row>
    <row r="1093" spans="1:31" x14ac:dyDescent="0.25">
      <c r="A1093" s="29">
        <v>1081</v>
      </c>
      <c r="B1093" s="61"/>
      <c r="C1093" s="61"/>
      <c r="D1093" s="31">
        <v>891900624</v>
      </c>
      <c r="E1093" s="31">
        <v>219576895</v>
      </c>
      <c r="F1093" s="61" t="s">
        <v>1218</v>
      </c>
      <c r="G1093" s="33">
        <v>0</v>
      </c>
      <c r="H1093" s="33">
        <v>0</v>
      </c>
      <c r="I1093" s="3"/>
      <c r="J1093" s="3"/>
      <c r="K1093" s="3"/>
      <c r="L1093" s="3"/>
      <c r="M1093" s="3"/>
      <c r="N1093" s="3"/>
      <c r="O1093" s="3"/>
      <c r="P1093" s="34">
        <f t="shared" si="48"/>
        <v>0</v>
      </c>
      <c r="Q1093" s="35"/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/>
      <c r="X1093" s="3"/>
      <c r="Y1093" s="3">
        <v>0</v>
      </c>
      <c r="Z1093" s="3">
        <v>0</v>
      </c>
      <c r="AA1093" s="3">
        <v>0</v>
      </c>
      <c r="AB1093" s="3"/>
      <c r="AC1093" s="36">
        <f t="shared" si="49"/>
        <v>0</v>
      </c>
      <c r="AD1093" s="37">
        <f t="shared" si="50"/>
        <v>0</v>
      </c>
      <c r="AE1093" s="144"/>
    </row>
    <row r="1094" spans="1:31" x14ac:dyDescent="0.25">
      <c r="A1094" s="38">
        <v>1082</v>
      </c>
      <c r="B1094" s="61"/>
      <c r="C1094" s="61"/>
      <c r="D1094" s="31">
        <v>800102504</v>
      </c>
      <c r="E1094" s="31">
        <v>210181001</v>
      </c>
      <c r="F1094" s="61" t="s">
        <v>1219</v>
      </c>
      <c r="G1094" s="33">
        <v>0</v>
      </c>
      <c r="H1094" s="33">
        <v>0</v>
      </c>
      <c r="I1094" s="3"/>
      <c r="J1094" s="3"/>
      <c r="K1094" s="3"/>
      <c r="L1094" s="3"/>
      <c r="M1094" s="3"/>
      <c r="N1094" s="3"/>
      <c r="O1094" s="3"/>
      <c r="P1094" s="34">
        <f t="shared" si="48"/>
        <v>0</v>
      </c>
      <c r="Q1094" s="35"/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/>
      <c r="X1094" s="3"/>
      <c r="Y1094" s="3">
        <v>0</v>
      </c>
      <c r="Z1094" s="3">
        <v>0</v>
      </c>
      <c r="AA1094" s="3">
        <v>0</v>
      </c>
      <c r="AB1094" s="3"/>
      <c r="AC1094" s="36">
        <f t="shared" si="49"/>
        <v>0</v>
      </c>
      <c r="AD1094" s="37">
        <f t="shared" si="50"/>
        <v>0</v>
      </c>
      <c r="AE1094" s="144"/>
    </row>
    <row r="1095" spans="1:31" x14ac:dyDescent="0.25">
      <c r="A1095" s="29">
        <v>1083</v>
      </c>
      <c r="B1095" s="61"/>
      <c r="C1095" s="61"/>
      <c r="D1095" s="31">
        <v>892099494</v>
      </c>
      <c r="E1095" s="31">
        <v>216581065</v>
      </c>
      <c r="F1095" s="61" t="s">
        <v>1220</v>
      </c>
      <c r="G1095" s="33">
        <v>0</v>
      </c>
      <c r="H1095" s="33">
        <v>0</v>
      </c>
      <c r="I1095" s="3"/>
      <c r="J1095" s="3"/>
      <c r="K1095" s="3"/>
      <c r="L1095" s="3"/>
      <c r="M1095" s="3"/>
      <c r="N1095" s="3"/>
      <c r="O1095" s="3"/>
      <c r="P1095" s="34">
        <f t="shared" si="48"/>
        <v>0</v>
      </c>
      <c r="Q1095" s="35"/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/>
      <c r="X1095" s="3"/>
      <c r="Y1095" s="3">
        <v>0</v>
      </c>
      <c r="Z1095" s="3">
        <v>0</v>
      </c>
      <c r="AA1095" s="3">
        <v>0</v>
      </c>
      <c r="AB1095" s="3"/>
      <c r="AC1095" s="36">
        <f t="shared" si="49"/>
        <v>0</v>
      </c>
      <c r="AD1095" s="37">
        <f t="shared" si="50"/>
        <v>0</v>
      </c>
      <c r="AE1095" s="144"/>
    </row>
    <row r="1096" spans="1:31" x14ac:dyDescent="0.25">
      <c r="A1096" s="38">
        <v>1084</v>
      </c>
      <c r="B1096" s="61"/>
      <c r="C1096" s="61"/>
      <c r="D1096" s="31">
        <v>800014434</v>
      </c>
      <c r="E1096" s="31">
        <v>212081220</v>
      </c>
      <c r="F1096" s="61" t="s">
        <v>1221</v>
      </c>
      <c r="G1096" s="33">
        <v>0</v>
      </c>
      <c r="H1096" s="33">
        <v>0</v>
      </c>
      <c r="I1096" s="3"/>
      <c r="J1096" s="3"/>
      <c r="K1096" s="3"/>
      <c r="L1096" s="3"/>
      <c r="M1096" s="3"/>
      <c r="N1096" s="3"/>
      <c r="O1096" s="3"/>
      <c r="P1096" s="34">
        <f t="shared" si="48"/>
        <v>0</v>
      </c>
      <c r="Q1096" s="35"/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/>
      <c r="X1096" s="3"/>
      <c r="Y1096" s="3">
        <v>0</v>
      </c>
      <c r="Z1096" s="3">
        <v>0</v>
      </c>
      <c r="AA1096" s="3">
        <v>0</v>
      </c>
      <c r="AB1096" s="3"/>
      <c r="AC1096" s="36">
        <f t="shared" si="49"/>
        <v>0</v>
      </c>
      <c r="AD1096" s="37">
        <f t="shared" si="50"/>
        <v>0</v>
      </c>
      <c r="AE1096" s="144"/>
    </row>
    <row r="1097" spans="1:31" x14ac:dyDescent="0.25">
      <c r="A1097" s="29">
        <v>1085</v>
      </c>
      <c r="B1097" s="61"/>
      <c r="C1097" s="61"/>
      <c r="D1097" s="31">
        <v>800136069</v>
      </c>
      <c r="E1097" s="31">
        <v>210081300</v>
      </c>
      <c r="F1097" s="61" t="s">
        <v>1222</v>
      </c>
      <c r="G1097" s="33">
        <v>0</v>
      </c>
      <c r="H1097" s="33">
        <v>0</v>
      </c>
      <c r="I1097" s="3"/>
      <c r="J1097" s="3"/>
      <c r="K1097" s="3"/>
      <c r="L1097" s="3"/>
      <c r="M1097" s="3"/>
      <c r="N1097" s="3"/>
      <c r="O1097" s="3"/>
      <c r="P1097" s="34">
        <f t="shared" si="48"/>
        <v>0</v>
      </c>
      <c r="Q1097" s="35"/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/>
      <c r="X1097" s="3"/>
      <c r="Y1097" s="3">
        <v>0</v>
      </c>
      <c r="Z1097" s="3">
        <v>0</v>
      </c>
      <c r="AA1097" s="3">
        <v>0</v>
      </c>
      <c r="AB1097" s="3"/>
      <c r="AC1097" s="36">
        <f t="shared" si="49"/>
        <v>0</v>
      </c>
      <c r="AD1097" s="37">
        <f t="shared" si="50"/>
        <v>0</v>
      </c>
      <c r="AE1097" s="144"/>
    </row>
    <row r="1098" spans="1:31" x14ac:dyDescent="0.25">
      <c r="A1098" s="38">
        <v>1086</v>
      </c>
      <c r="B1098" s="61"/>
      <c r="C1098" s="61"/>
      <c r="D1098" s="31">
        <v>800102798</v>
      </c>
      <c r="E1098" s="31">
        <v>219181591</v>
      </c>
      <c r="F1098" s="61" t="s">
        <v>1223</v>
      </c>
      <c r="G1098" s="33">
        <v>0</v>
      </c>
      <c r="H1098" s="33">
        <v>0</v>
      </c>
      <c r="I1098" s="3"/>
      <c r="J1098" s="3"/>
      <c r="K1098" s="3"/>
      <c r="L1098" s="3"/>
      <c r="M1098" s="3"/>
      <c r="N1098" s="3"/>
      <c r="O1098" s="3"/>
      <c r="P1098" s="34">
        <f t="shared" si="48"/>
        <v>0</v>
      </c>
      <c r="Q1098" s="35"/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/>
      <c r="X1098" s="3"/>
      <c r="Y1098" s="3">
        <v>0</v>
      </c>
      <c r="Z1098" s="3">
        <v>0</v>
      </c>
      <c r="AA1098" s="3">
        <v>0</v>
      </c>
      <c r="AB1098" s="3"/>
      <c r="AC1098" s="36">
        <f t="shared" si="49"/>
        <v>0</v>
      </c>
      <c r="AD1098" s="37">
        <f t="shared" si="50"/>
        <v>0</v>
      </c>
      <c r="AE1098" s="144"/>
    </row>
    <row r="1099" spans="1:31" x14ac:dyDescent="0.25">
      <c r="A1099" s="29">
        <v>1087</v>
      </c>
      <c r="B1099" s="61"/>
      <c r="C1099" s="61"/>
      <c r="D1099" s="31">
        <v>800102799</v>
      </c>
      <c r="E1099" s="31">
        <v>213681736</v>
      </c>
      <c r="F1099" s="61" t="s">
        <v>1224</v>
      </c>
      <c r="G1099" s="33">
        <v>0</v>
      </c>
      <c r="H1099" s="33">
        <v>0</v>
      </c>
      <c r="I1099" s="3"/>
      <c r="J1099" s="3"/>
      <c r="K1099" s="3"/>
      <c r="L1099" s="3"/>
      <c r="M1099" s="3"/>
      <c r="N1099" s="3"/>
      <c r="O1099" s="3"/>
      <c r="P1099" s="34">
        <f t="shared" si="48"/>
        <v>0</v>
      </c>
      <c r="Q1099" s="35"/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/>
      <c r="X1099" s="3"/>
      <c r="Y1099" s="3">
        <v>0</v>
      </c>
      <c r="Z1099" s="3">
        <v>0</v>
      </c>
      <c r="AA1099" s="3">
        <v>0</v>
      </c>
      <c r="AB1099" s="3"/>
      <c r="AC1099" s="36">
        <f t="shared" si="49"/>
        <v>0</v>
      </c>
      <c r="AD1099" s="37">
        <f t="shared" si="50"/>
        <v>0</v>
      </c>
      <c r="AE1099" s="144"/>
    </row>
    <row r="1100" spans="1:31" x14ac:dyDescent="0.25">
      <c r="A1100" s="38">
        <v>1088</v>
      </c>
      <c r="B1100" s="61"/>
      <c r="C1100" s="61"/>
      <c r="D1100" s="31">
        <v>800102801</v>
      </c>
      <c r="E1100" s="31">
        <v>219481794</v>
      </c>
      <c r="F1100" s="61" t="s">
        <v>1225</v>
      </c>
      <c r="G1100" s="33">
        <v>0</v>
      </c>
      <c r="H1100" s="33">
        <v>0</v>
      </c>
      <c r="I1100" s="3"/>
      <c r="J1100" s="3"/>
      <c r="K1100" s="3"/>
      <c r="L1100" s="3"/>
      <c r="M1100" s="3"/>
      <c r="N1100" s="3"/>
      <c r="O1100" s="3"/>
      <c r="P1100" s="34">
        <f t="shared" si="48"/>
        <v>0</v>
      </c>
      <c r="Q1100" s="35"/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/>
      <c r="X1100" s="3"/>
      <c r="Y1100" s="3">
        <v>0</v>
      </c>
      <c r="Z1100" s="3">
        <v>0</v>
      </c>
      <c r="AA1100" s="3">
        <v>0</v>
      </c>
      <c r="AB1100" s="3"/>
      <c r="AC1100" s="36">
        <f t="shared" si="49"/>
        <v>0</v>
      </c>
      <c r="AD1100" s="37">
        <f t="shared" si="50"/>
        <v>0</v>
      </c>
      <c r="AE1100" s="144"/>
    </row>
    <row r="1101" spans="1:31" x14ac:dyDescent="0.25">
      <c r="A1101" s="29">
        <v>1089</v>
      </c>
      <c r="B1101" s="61"/>
      <c r="C1101" s="61"/>
      <c r="D1101" s="31">
        <v>891855200</v>
      </c>
      <c r="E1101" s="31">
        <v>211085010</v>
      </c>
      <c r="F1101" s="61" t="s">
        <v>1226</v>
      </c>
      <c r="G1101" s="33">
        <v>0</v>
      </c>
      <c r="H1101" s="33">
        <v>0</v>
      </c>
      <c r="I1101" s="3"/>
      <c r="J1101" s="3"/>
      <c r="K1101" s="3"/>
      <c r="L1101" s="3"/>
      <c r="M1101" s="3"/>
      <c r="N1101" s="3"/>
      <c r="O1101" s="3"/>
      <c r="P1101" s="34">
        <f t="shared" si="48"/>
        <v>0</v>
      </c>
      <c r="Q1101" s="35"/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/>
      <c r="X1101" s="3"/>
      <c r="Y1101" s="3">
        <v>0</v>
      </c>
      <c r="Z1101" s="3">
        <v>0</v>
      </c>
      <c r="AA1101" s="3">
        <v>0</v>
      </c>
      <c r="AB1101" s="3"/>
      <c r="AC1101" s="36">
        <f t="shared" si="49"/>
        <v>0</v>
      </c>
      <c r="AD1101" s="37">
        <f t="shared" si="50"/>
        <v>0</v>
      </c>
      <c r="AE1101" s="144"/>
    </row>
    <row r="1102" spans="1:31" x14ac:dyDescent="0.25">
      <c r="A1102" s="38">
        <v>1090</v>
      </c>
      <c r="B1102" s="61"/>
      <c r="C1102" s="61"/>
      <c r="D1102" s="31">
        <v>800086017</v>
      </c>
      <c r="E1102" s="31">
        <v>211585015</v>
      </c>
      <c r="F1102" s="61" t="s">
        <v>1227</v>
      </c>
      <c r="G1102" s="33">
        <v>0</v>
      </c>
      <c r="H1102" s="33">
        <v>0</v>
      </c>
      <c r="I1102" s="3"/>
      <c r="J1102" s="3"/>
      <c r="K1102" s="3"/>
      <c r="L1102" s="3"/>
      <c r="M1102" s="3"/>
      <c r="N1102" s="3"/>
      <c r="O1102" s="3"/>
      <c r="P1102" s="34">
        <f t="shared" ref="P1102:P1147" si="51">SUM(G1102:N1102)</f>
        <v>0</v>
      </c>
      <c r="Q1102" s="35"/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/>
      <c r="X1102" s="3"/>
      <c r="Y1102" s="3">
        <v>0</v>
      </c>
      <c r="Z1102" s="3">
        <v>0</v>
      </c>
      <c r="AA1102" s="3">
        <v>0</v>
      </c>
      <c r="AB1102" s="3"/>
      <c r="AC1102" s="36">
        <f t="shared" ref="AC1102:AC1147" si="52">SUM(R1102:AA1102)</f>
        <v>0</v>
      </c>
      <c r="AD1102" s="37">
        <f t="shared" si="50"/>
        <v>0</v>
      </c>
      <c r="AE1102" s="144"/>
    </row>
    <row r="1103" spans="1:31" x14ac:dyDescent="0.25">
      <c r="A1103" s="29">
        <v>1091</v>
      </c>
      <c r="B1103" s="61"/>
      <c r="C1103" s="61"/>
      <c r="D1103" s="31">
        <v>800012638</v>
      </c>
      <c r="E1103" s="31">
        <v>212585125</v>
      </c>
      <c r="F1103" s="61" t="s">
        <v>1228</v>
      </c>
      <c r="G1103" s="33">
        <v>0</v>
      </c>
      <c r="H1103" s="33">
        <v>0</v>
      </c>
      <c r="I1103" s="3"/>
      <c r="J1103" s="3"/>
      <c r="K1103" s="3"/>
      <c r="L1103" s="3"/>
      <c r="M1103" s="3"/>
      <c r="N1103" s="3"/>
      <c r="O1103" s="3"/>
      <c r="P1103" s="34">
        <f t="shared" si="51"/>
        <v>0</v>
      </c>
      <c r="Q1103" s="35"/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/>
      <c r="X1103" s="3"/>
      <c r="Y1103" s="3">
        <v>0</v>
      </c>
      <c r="Z1103" s="3">
        <v>0</v>
      </c>
      <c r="AA1103" s="3">
        <v>0</v>
      </c>
      <c r="AB1103" s="3"/>
      <c r="AC1103" s="36">
        <f t="shared" si="52"/>
        <v>0</v>
      </c>
      <c r="AD1103" s="37">
        <f t="shared" ref="AD1103:AD1147" si="53">+P1103-Q1103+AB1103-AC1103</f>
        <v>0</v>
      </c>
      <c r="AE1103" s="144"/>
    </row>
    <row r="1104" spans="1:31" x14ac:dyDescent="0.25">
      <c r="A1104" s="38">
        <v>1092</v>
      </c>
      <c r="B1104" s="61"/>
      <c r="C1104" s="61"/>
      <c r="D1104" s="31">
        <v>800103657</v>
      </c>
      <c r="E1104" s="31">
        <v>213685136</v>
      </c>
      <c r="F1104" s="61" t="s">
        <v>1229</v>
      </c>
      <c r="G1104" s="33">
        <v>0</v>
      </c>
      <c r="H1104" s="33">
        <v>0</v>
      </c>
      <c r="I1104" s="3"/>
      <c r="J1104" s="3"/>
      <c r="K1104" s="3"/>
      <c r="L1104" s="3"/>
      <c r="M1104" s="3"/>
      <c r="N1104" s="3"/>
      <c r="O1104" s="3"/>
      <c r="P1104" s="34">
        <f t="shared" si="51"/>
        <v>0</v>
      </c>
      <c r="Q1104" s="35"/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/>
      <c r="X1104" s="3"/>
      <c r="Y1104" s="3">
        <v>0</v>
      </c>
      <c r="Z1104" s="3">
        <v>0</v>
      </c>
      <c r="AA1104" s="3">
        <v>0</v>
      </c>
      <c r="AB1104" s="3"/>
      <c r="AC1104" s="36">
        <f t="shared" si="52"/>
        <v>0</v>
      </c>
      <c r="AD1104" s="37">
        <f t="shared" si="53"/>
        <v>0</v>
      </c>
      <c r="AE1104" s="144"/>
    </row>
    <row r="1105" spans="1:31" x14ac:dyDescent="0.25">
      <c r="A1105" s="29">
        <v>1093</v>
      </c>
      <c r="B1105" s="61"/>
      <c r="C1105" s="61"/>
      <c r="D1105" s="31">
        <v>800008456</v>
      </c>
      <c r="E1105" s="31">
        <v>213985139</v>
      </c>
      <c r="F1105" s="61" t="s">
        <v>1230</v>
      </c>
      <c r="G1105" s="33">
        <v>0</v>
      </c>
      <c r="H1105" s="33">
        <v>0</v>
      </c>
      <c r="I1105" s="3"/>
      <c r="J1105" s="3"/>
      <c r="K1105" s="3"/>
      <c r="L1105" s="3"/>
      <c r="M1105" s="3"/>
      <c r="N1105" s="3"/>
      <c r="O1105" s="3"/>
      <c r="P1105" s="34">
        <f t="shared" si="51"/>
        <v>0</v>
      </c>
      <c r="Q1105" s="35"/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/>
      <c r="X1105" s="3"/>
      <c r="Y1105" s="3">
        <v>0</v>
      </c>
      <c r="Z1105" s="3">
        <v>0</v>
      </c>
      <c r="AA1105" s="3">
        <v>0</v>
      </c>
      <c r="AB1105" s="3"/>
      <c r="AC1105" s="36">
        <f t="shared" si="52"/>
        <v>0</v>
      </c>
      <c r="AD1105" s="37">
        <f t="shared" si="53"/>
        <v>0</v>
      </c>
      <c r="AE1105" s="144"/>
    </row>
    <row r="1106" spans="1:31" x14ac:dyDescent="0.25">
      <c r="A1106" s="38">
        <v>1094</v>
      </c>
      <c r="B1106" s="61"/>
      <c r="C1106" s="61"/>
      <c r="D1106" s="31">
        <v>891857824</v>
      </c>
      <c r="E1106" s="31">
        <v>216285162</v>
      </c>
      <c r="F1106" s="61" t="s">
        <v>1231</v>
      </c>
      <c r="G1106" s="33">
        <v>0</v>
      </c>
      <c r="H1106" s="33">
        <v>0</v>
      </c>
      <c r="I1106" s="3"/>
      <c r="J1106" s="3"/>
      <c r="K1106" s="3"/>
      <c r="L1106" s="3"/>
      <c r="M1106" s="3"/>
      <c r="N1106" s="3"/>
      <c r="O1106" s="3"/>
      <c r="P1106" s="34">
        <f t="shared" si="51"/>
        <v>0</v>
      </c>
      <c r="Q1106" s="35"/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/>
      <c r="X1106" s="3"/>
      <c r="Y1106" s="3">
        <v>0</v>
      </c>
      <c r="Z1106" s="3">
        <v>0</v>
      </c>
      <c r="AA1106" s="3">
        <v>0</v>
      </c>
      <c r="AB1106" s="3"/>
      <c r="AC1106" s="36">
        <f t="shared" si="52"/>
        <v>0</v>
      </c>
      <c r="AD1106" s="37">
        <f t="shared" si="53"/>
        <v>0</v>
      </c>
      <c r="AE1106" s="144"/>
    </row>
    <row r="1107" spans="1:31" x14ac:dyDescent="0.25">
      <c r="A1107" s="29">
        <v>1095</v>
      </c>
      <c r="B1107" s="61"/>
      <c r="C1107" s="61"/>
      <c r="D1107" s="31">
        <v>800099425</v>
      </c>
      <c r="E1107" s="31">
        <v>212585225</v>
      </c>
      <c r="F1107" s="61" t="s">
        <v>1232</v>
      </c>
      <c r="G1107" s="33">
        <v>0</v>
      </c>
      <c r="H1107" s="33">
        <v>0</v>
      </c>
      <c r="I1107" s="3"/>
      <c r="J1107" s="3"/>
      <c r="K1107" s="3"/>
      <c r="L1107" s="3"/>
      <c r="M1107" s="3"/>
      <c r="N1107" s="3"/>
      <c r="O1107" s="3"/>
      <c r="P1107" s="34">
        <f t="shared" si="51"/>
        <v>0</v>
      </c>
      <c r="Q1107" s="35"/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/>
      <c r="X1107" s="3"/>
      <c r="Y1107" s="3">
        <v>0</v>
      </c>
      <c r="Z1107" s="3">
        <v>0</v>
      </c>
      <c r="AA1107" s="3">
        <v>0</v>
      </c>
      <c r="AB1107" s="3"/>
      <c r="AC1107" s="36">
        <f t="shared" si="52"/>
        <v>0</v>
      </c>
      <c r="AD1107" s="37">
        <f t="shared" si="53"/>
        <v>0</v>
      </c>
      <c r="AE1107" s="144"/>
    </row>
    <row r="1108" spans="1:31" x14ac:dyDescent="0.25">
      <c r="A1108" s="38">
        <v>1096</v>
      </c>
      <c r="B1108" s="61"/>
      <c r="C1108" s="61"/>
      <c r="D1108" s="31">
        <v>892099392</v>
      </c>
      <c r="E1108" s="31">
        <v>213085230</v>
      </c>
      <c r="F1108" s="61" t="s">
        <v>1233</v>
      </c>
      <c r="G1108" s="33">
        <v>0</v>
      </c>
      <c r="H1108" s="33">
        <v>0</v>
      </c>
      <c r="I1108" s="3"/>
      <c r="J1108" s="3"/>
      <c r="K1108" s="3"/>
      <c r="L1108" s="3"/>
      <c r="M1108" s="3"/>
      <c r="N1108" s="3"/>
      <c r="O1108" s="3"/>
      <c r="P1108" s="34">
        <f t="shared" si="51"/>
        <v>0</v>
      </c>
      <c r="Q1108" s="35"/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/>
      <c r="X1108" s="3"/>
      <c r="Y1108" s="3">
        <v>0</v>
      </c>
      <c r="Z1108" s="3">
        <v>0</v>
      </c>
      <c r="AA1108" s="3">
        <v>0</v>
      </c>
      <c r="AB1108" s="3"/>
      <c r="AC1108" s="36">
        <f t="shared" si="52"/>
        <v>0</v>
      </c>
      <c r="AD1108" s="37">
        <f t="shared" si="53"/>
        <v>0</v>
      </c>
      <c r="AE1108" s="144"/>
    </row>
    <row r="1109" spans="1:31" x14ac:dyDescent="0.25">
      <c r="A1109" s="29">
        <v>1097</v>
      </c>
      <c r="B1109" s="61"/>
      <c r="C1109" s="61"/>
      <c r="D1109" s="31">
        <v>800103659</v>
      </c>
      <c r="E1109" s="31">
        <v>215085250</v>
      </c>
      <c r="F1109" s="61" t="s">
        <v>1234</v>
      </c>
      <c r="G1109" s="33">
        <v>0</v>
      </c>
      <c r="H1109" s="33">
        <v>0</v>
      </c>
      <c r="I1109" s="3"/>
      <c r="J1109" s="3"/>
      <c r="K1109" s="3"/>
      <c r="L1109" s="3"/>
      <c r="M1109" s="3"/>
      <c r="N1109" s="3"/>
      <c r="O1109" s="3"/>
      <c r="P1109" s="34">
        <f t="shared" si="51"/>
        <v>0</v>
      </c>
      <c r="Q1109" s="35"/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/>
      <c r="X1109" s="3"/>
      <c r="Y1109" s="3">
        <v>0</v>
      </c>
      <c r="Z1109" s="3">
        <v>0</v>
      </c>
      <c r="AA1109" s="3">
        <v>0</v>
      </c>
      <c r="AB1109" s="3"/>
      <c r="AC1109" s="36">
        <f t="shared" si="52"/>
        <v>0</v>
      </c>
      <c r="AD1109" s="37">
        <f t="shared" si="53"/>
        <v>0</v>
      </c>
      <c r="AE1109" s="144"/>
    </row>
    <row r="1110" spans="1:31" x14ac:dyDescent="0.25">
      <c r="A1110" s="38">
        <v>1098</v>
      </c>
      <c r="B1110" s="61"/>
      <c r="C1110" s="61"/>
      <c r="D1110" s="31">
        <v>800099429</v>
      </c>
      <c r="E1110" s="31">
        <v>216385263</v>
      </c>
      <c r="F1110" s="61" t="s">
        <v>1235</v>
      </c>
      <c r="G1110" s="33">
        <v>0</v>
      </c>
      <c r="H1110" s="33">
        <v>0</v>
      </c>
      <c r="I1110" s="3"/>
      <c r="J1110" s="3"/>
      <c r="K1110" s="3"/>
      <c r="L1110" s="3"/>
      <c r="M1110" s="3"/>
      <c r="N1110" s="3"/>
      <c r="O1110" s="3"/>
      <c r="P1110" s="34">
        <f t="shared" si="51"/>
        <v>0</v>
      </c>
      <c r="Q1110" s="35"/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/>
      <c r="X1110" s="3"/>
      <c r="Y1110" s="3">
        <v>0</v>
      </c>
      <c r="Z1110" s="3">
        <v>0</v>
      </c>
      <c r="AA1110" s="3">
        <v>0</v>
      </c>
      <c r="AB1110" s="3"/>
      <c r="AC1110" s="36">
        <f t="shared" si="52"/>
        <v>0</v>
      </c>
      <c r="AD1110" s="37">
        <f t="shared" si="53"/>
        <v>0</v>
      </c>
      <c r="AE1110" s="144"/>
    </row>
    <row r="1111" spans="1:31" x14ac:dyDescent="0.25">
      <c r="A1111" s="29">
        <v>1099</v>
      </c>
      <c r="B1111" s="61"/>
      <c r="C1111" s="61"/>
      <c r="D1111" s="31">
        <v>800103661</v>
      </c>
      <c r="E1111" s="31">
        <v>217985279</v>
      </c>
      <c r="F1111" s="61" t="s">
        <v>1236</v>
      </c>
      <c r="G1111" s="33">
        <v>0</v>
      </c>
      <c r="H1111" s="33">
        <v>0</v>
      </c>
      <c r="I1111" s="3"/>
      <c r="J1111" s="3"/>
      <c r="K1111" s="3"/>
      <c r="L1111" s="3"/>
      <c r="M1111" s="3"/>
      <c r="N1111" s="3"/>
      <c r="O1111" s="3"/>
      <c r="P1111" s="34">
        <f t="shared" si="51"/>
        <v>0</v>
      </c>
      <c r="Q1111" s="35"/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/>
      <c r="X1111" s="3"/>
      <c r="Y1111" s="3">
        <v>0</v>
      </c>
      <c r="Z1111" s="3">
        <v>0</v>
      </c>
      <c r="AA1111" s="3">
        <v>0</v>
      </c>
      <c r="AB1111" s="3"/>
      <c r="AC1111" s="36">
        <f t="shared" si="52"/>
        <v>0</v>
      </c>
      <c r="AD1111" s="37">
        <f t="shared" si="53"/>
        <v>0</v>
      </c>
      <c r="AE1111" s="144"/>
    </row>
    <row r="1112" spans="1:31" x14ac:dyDescent="0.25">
      <c r="A1112" s="38">
        <v>1100</v>
      </c>
      <c r="B1112" s="61"/>
      <c r="C1112" s="61"/>
      <c r="D1112" s="31">
        <v>891857823</v>
      </c>
      <c r="E1112" s="31">
        <v>210085300</v>
      </c>
      <c r="F1112" s="61" t="s">
        <v>386</v>
      </c>
      <c r="G1112" s="33">
        <v>0</v>
      </c>
      <c r="H1112" s="33">
        <v>0</v>
      </c>
      <c r="I1112" s="3"/>
      <c r="J1112" s="3"/>
      <c r="K1112" s="3"/>
      <c r="L1112" s="3"/>
      <c r="M1112" s="3"/>
      <c r="N1112" s="3"/>
      <c r="O1112" s="3"/>
      <c r="P1112" s="34">
        <f t="shared" si="51"/>
        <v>0</v>
      </c>
      <c r="Q1112" s="35"/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/>
      <c r="X1112" s="3"/>
      <c r="Y1112" s="3">
        <v>0</v>
      </c>
      <c r="Z1112" s="3">
        <v>0</v>
      </c>
      <c r="AA1112" s="3">
        <v>0</v>
      </c>
      <c r="AB1112" s="3"/>
      <c r="AC1112" s="36">
        <f t="shared" si="52"/>
        <v>0</v>
      </c>
      <c r="AD1112" s="37">
        <f t="shared" si="53"/>
        <v>0</v>
      </c>
      <c r="AE1112" s="144"/>
    </row>
    <row r="1113" spans="1:31" x14ac:dyDescent="0.25">
      <c r="A1113" s="29">
        <v>1101</v>
      </c>
      <c r="B1113" s="61"/>
      <c r="C1113" s="61"/>
      <c r="D1113" s="31">
        <v>800103663</v>
      </c>
      <c r="E1113" s="31">
        <v>211585315</v>
      </c>
      <c r="F1113" s="61" t="s">
        <v>1237</v>
      </c>
      <c r="G1113" s="33">
        <v>0</v>
      </c>
      <c r="H1113" s="33">
        <v>0</v>
      </c>
      <c r="I1113" s="3"/>
      <c r="J1113" s="3"/>
      <c r="K1113" s="3"/>
      <c r="L1113" s="3"/>
      <c r="M1113" s="3"/>
      <c r="N1113" s="3"/>
      <c r="O1113" s="3"/>
      <c r="P1113" s="34">
        <f t="shared" si="51"/>
        <v>0</v>
      </c>
      <c r="Q1113" s="35"/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/>
      <c r="X1113" s="3"/>
      <c r="Y1113" s="3">
        <v>0</v>
      </c>
      <c r="Z1113" s="3">
        <v>0</v>
      </c>
      <c r="AA1113" s="3">
        <v>0</v>
      </c>
      <c r="AB1113" s="3"/>
      <c r="AC1113" s="36">
        <f t="shared" si="52"/>
        <v>0</v>
      </c>
      <c r="AD1113" s="37">
        <f t="shared" si="53"/>
        <v>0</v>
      </c>
      <c r="AE1113" s="144"/>
    </row>
    <row r="1114" spans="1:31" x14ac:dyDescent="0.25">
      <c r="A1114" s="38">
        <v>1102</v>
      </c>
      <c r="B1114" s="61"/>
      <c r="C1114" s="61"/>
      <c r="D1114" s="31">
        <v>800103720</v>
      </c>
      <c r="E1114" s="31">
        <v>212585325</v>
      </c>
      <c r="F1114" s="61" t="s">
        <v>1238</v>
      </c>
      <c r="G1114" s="33">
        <v>0</v>
      </c>
      <c r="H1114" s="33">
        <v>0</v>
      </c>
      <c r="I1114" s="3"/>
      <c r="J1114" s="3"/>
      <c r="K1114" s="3"/>
      <c r="L1114" s="3"/>
      <c r="M1114" s="3"/>
      <c r="N1114" s="3"/>
      <c r="O1114" s="3"/>
      <c r="P1114" s="34">
        <f t="shared" si="51"/>
        <v>0</v>
      </c>
      <c r="Q1114" s="35"/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/>
      <c r="X1114" s="3"/>
      <c r="Y1114" s="3">
        <v>0</v>
      </c>
      <c r="Z1114" s="3">
        <v>0</v>
      </c>
      <c r="AA1114" s="3">
        <v>0</v>
      </c>
      <c r="AB1114" s="3"/>
      <c r="AC1114" s="36">
        <f t="shared" si="52"/>
        <v>0</v>
      </c>
      <c r="AD1114" s="37">
        <f t="shared" si="53"/>
        <v>0</v>
      </c>
      <c r="AE1114" s="144"/>
    </row>
    <row r="1115" spans="1:31" x14ac:dyDescent="0.25">
      <c r="A1115" s="29">
        <v>1103</v>
      </c>
      <c r="B1115" s="61"/>
      <c r="C1115" s="61"/>
      <c r="D1115" s="31">
        <v>800099431</v>
      </c>
      <c r="E1115" s="31">
        <v>210085400</v>
      </c>
      <c r="F1115" s="61" t="s">
        <v>1239</v>
      </c>
      <c r="G1115" s="33">
        <v>0</v>
      </c>
      <c r="H1115" s="33">
        <v>0</v>
      </c>
      <c r="I1115" s="3"/>
      <c r="J1115" s="3"/>
      <c r="K1115" s="3"/>
      <c r="L1115" s="3"/>
      <c r="M1115" s="3"/>
      <c r="N1115" s="3"/>
      <c r="O1115" s="3"/>
      <c r="P1115" s="34">
        <f t="shared" si="51"/>
        <v>0</v>
      </c>
      <c r="Q1115" s="35"/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/>
      <c r="X1115" s="3"/>
      <c r="Y1115" s="3">
        <v>0</v>
      </c>
      <c r="Z1115" s="3">
        <v>0</v>
      </c>
      <c r="AA1115" s="3">
        <v>0</v>
      </c>
      <c r="AB1115" s="3"/>
      <c r="AC1115" s="36">
        <f t="shared" si="52"/>
        <v>0</v>
      </c>
      <c r="AD1115" s="37">
        <f t="shared" si="53"/>
        <v>0</v>
      </c>
      <c r="AE1115" s="144"/>
    </row>
    <row r="1116" spans="1:31" x14ac:dyDescent="0.25">
      <c r="A1116" s="38">
        <v>1104</v>
      </c>
      <c r="B1116" s="61"/>
      <c r="C1116" s="61"/>
      <c r="D1116" s="31">
        <v>800012873</v>
      </c>
      <c r="E1116" s="31">
        <v>211085410</v>
      </c>
      <c r="F1116" s="61" t="s">
        <v>1240</v>
      </c>
      <c r="G1116" s="33">
        <v>0</v>
      </c>
      <c r="H1116" s="33">
        <v>0</v>
      </c>
      <c r="I1116" s="3"/>
      <c r="J1116" s="3"/>
      <c r="K1116" s="3"/>
      <c r="L1116" s="3"/>
      <c r="M1116" s="3"/>
      <c r="N1116" s="3"/>
      <c r="O1116" s="3"/>
      <c r="P1116" s="34">
        <f t="shared" si="51"/>
        <v>0</v>
      </c>
      <c r="Q1116" s="35"/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/>
      <c r="X1116" s="3"/>
      <c r="Y1116" s="3">
        <v>0</v>
      </c>
      <c r="Z1116" s="3">
        <v>0</v>
      </c>
      <c r="AA1116" s="3">
        <v>0</v>
      </c>
      <c r="AB1116" s="3"/>
      <c r="AC1116" s="36">
        <f t="shared" si="52"/>
        <v>0</v>
      </c>
      <c r="AD1116" s="37">
        <f t="shared" si="53"/>
        <v>0</v>
      </c>
      <c r="AE1116" s="144"/>
    </row>
    <row r="1117" spans="1:31" x14ac:dyDescent="0.25">
      <c r="A1117" s="29">
        <v>1105</v>
      </c>
      <c r="B1117" s="61"/>
      <c r="C1117" s="61"/>
      <c r="D1117" s="31">
        <v>891857861</v>
      </c>
      <c r="E1117" s="31">
        <v>213085430</v>
      </c>
      <c r="F1117" s="61" t="s">
        <v>1241</v>
      </c>
      <c r="G1117" s="33">
        <v>0</v>
      </c>
      <c r="H1117" s="33">
        <v>0</v>
      </c>
      <c r="I1117" s="3"/>
      <c r="J1117" s="3"/>
      <c r="K1117" s="3"/>
      <c r="L1117" s="3"/>
      <c r="M1117" s="3"/>
      <c r="N1117" s="3"/>
      <c r="O1117" s="3"/>
      <c r="P1117" s="34">
        <f t="shared" si="51"/>
        <v>0</v>
      </c>
      <c r="Q1117" s="35"/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/>
      <c r="X1117" s="3"/>
      <c r="Y1117" s="3">
        <v>0</v>
      </c>
      <c r="Z1117" s="3">
        <v>0</v>
      </c>
      <c r="AA1117" s="3">
        <v>0</v>
      </c>
      <c r="AB1117" s="3"/>
      <c r="AC1117" s="36">
        <f t="shared" si="52"/>
        <v>0</v>
      </c>
      <c r="AD1117" s="37">
        <f t="shared" si="53"/>
        <v>0</v>
      </c>
      <c r="AE1117" s="144"/>
    </row>
    <row r="1118" spans="1:31" x14ac:dyDescent="0.25">
      <c r="A1118" s="38">
        <v>1106</v>
      </c>
      <c r="B1118" s="61"/>
      <c r="C1118" s="61"/>
      <c r="D1118" s="31">
        <v>892099475</v>
      </c>
      <c r="E1118" s="31">
        <v>214085440</v>
      </c>
      <c r="F1118" s="61" t="s">
        <v>485</v>
      </c>
      <c r="G1118" s="33">
        <v>0</v>
      </c>
      <c r="H1118" s="33">
        <v>0</v>
      </c>
      <c r="I1118" s="3"/>
      <c r="J1118" s="3"/>
      <c r="K1118" s="3"/>
      <c r="L1118" s="3"/>
      <c r="M1118" s="3"/>
      <c r="N1118" s="3"/>
      <c r="O1118" s="3"/>
      <c r="P1118" s="34">
        <f t="shared" si="51"/>
        <v>0</v>
      </c>
      <c r="Q1118" s="35"/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/>
      <c r="X1118" s="3"/>
      <c r="Y1118" s="3">
        <v>0</v>
      </c>
      <c r="Z1118" s="3">
        <v>0</v>
      </c>
      <c r="AA1118" s="3">
        <v>0</v>
      </c>
      <c r="AB1118" s="3"/>
      <c r="AC1118" s="36">
        <f t="shared" si="52"/>
        <v>0</v>
      </c>
      <c r="AD1118" s="37">
        <f t="shared" si="53"/>
        <v>0</v>
      </c>
      <c r="AE1118" s="144"/>
    </row>
    <row r="1119" spans="1:31" x14ac:dyDescent="0.25">
      <c r="A1119" s="29">
        <v>1107</v>
      </c>
      <c r="B1119" s="61"/>
      <c r="C1119" s="61"/>
      <c r="D1119" s="31">
        <v>800102891</v>
      </c>
      <c r="E1119" s="31">
        <v>210186001</v>
      </c>
      <c r="F1119" s="61" t="s">
        <v>1242</v>
      </c>
      <c r="G1119" s="33">
        <v>0</v>
      </c>
      <c r="H1119" s="33">
        <v>0</v>
      </c>
      <c r="I1119" s="3"/>
      <c r="J1119" s="3"/>
      <c r="K1119" s="3"/>
      <c r="L1119" s="3"/>
      <c r="M1119" s="3"/>
      <c r="N1119" s="3"/>
      <c r="O1119" s="3"/>
      <c r="P1119" s="34">
        <f t="shared" si="51"/>
        <v>0</v>
      </c>
      <c r="Q1119" s="35"/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/>
      <c r="X1119" s="3"/>
      <c r="Y1119" s="3">
        <v>0</v>
      </c>
      <c r="Z1119" s="3">
        <v>0</v>
      </c>
      <c r="AA1119" s="3">
        <v>0</v>
      </c>
      <c r="AB1119" s="3"/>
      <c r="AC1119" s="36">
        <f t="shared" si="52"/>
        <v>0</v>
      </c>
      <c r="AD1119" s="37">
        <f t="shared" si="53"/>
        <v>0</v>
      </c>
      <c r="AE1119" s="144"/>
    </row>
    <row r="1120" spans="1:31" x14ac:dyDescent="0.25">
      <c r="A1120" s="38">
        <v>1108</v>
      </c>
      <c r="B1120" s="61"/>
      <c r="C1120" s="61"/>
      <c r="D1120" s="31">
        <v>800018650</v>
      </c>
      <c r="E1120" s="31">
        <v>211986219</v>
      </c>
      <c r="F1120" s="61" t="s">
        <v>1243</v>
      </c>
      <c r="G1120" s="33">
        <v>0</v>
      </c>
      <c r="H1120" s="33">
        <v>0</v>
      </c>
      <c r="I1120" s="3"/>
      <c r="J1120" s="3"/>
      <c r="K1120" s="3"/>
      <c r="L1120" s="3"/>
      <c r="M1120" s="3"/>
      <c r="N1120" s="3"/>
      <c r="O1120" s="3"/>
      <c r="P1120" s="34">
        <f t="shared" si="51"/>
        <v>0</v>
      </c>
      <c r="Q1120" s="35"/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/>
      <c r="X1120" s="3"/>
      <c r="Y1120" s="3">
        <v>0</v>
      </c>
      <c r="Z1120" s="3">
        <v>0</v>
      </c>
      <c r="AA1120" s="3">
        <v>0</v>
      </c>
      <c r="AB1120" s="3"/>
      <c r="AC1120" s="36">
        <f t="shared" si="52"/>
        <v>0</v>
      </c>
      <c r="AD1120" s="37">
        <f t="shared" si="53"/>
        <v>0</v>
      </c>
      <c r="AE1120" s="144"/>
    </row>
    <row r="1121" spans="1:31" x14ac:dyDescent="0.25">
      <c r="A1121" s="29">
        <v>1109</v>
      </c>
      <c r="B1121" s="61"/>
      <c r="C1121" s="61"/>
      <c r="D1121" s="31">
        <v>800102896</v>
      </c>
      <c r="E1121" s="31">
        <v>212086320</v>
      </c>
      <c r="F1121" s="61" t="s">
        <v>1244</v>
      </c>
      <c r="G1121" s="33">
        <v>0</v>
      </c>
      <c r="H1121" s="33">
        <v>0</v>
      </c>
      <c r="I1121" s="3"/>
      <c r="J1121" s="3"/>
      <c r="K1121" s="3"/>
      <c r="L1121" s="3"/>
      <c r="M1121" s="3"/>
      <c r="N1121" s="3"/>
      <c r="O1121" s="3"/>
      <c r="P1121" s="34">
        <f t="shared" si="51"/>
        <v>0</v>
      </c>
      <c r="Q1121" s="35"/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/>
      <c r="X1121" s="3"/>
      <c r="Y1121" s="3">
        <v>0</v>
      </c>
      <c r="Z1121" s="3">
        <v>0</v>
      </c>
      <c r="AA1121" s="3">
        <v>0</v>
      </c>
      <c r="AB1121" s="3"/>
      <c r="AC1121" s="36">
        <f t="shared" si="52"/>
        <v>0</v>
      </c>
      <c r="AD1121" s="37">
        <f t="shared" si="53"/>
        <v>0</v>
      </c>
      <c r="AE1121" s="144"/>
    </row>
    <row r="1122" spans="1:31" x14ac:dyDescent="0.25">
      <c r="A1122" s="38">
        <v>1110</v>
      </c>
      <c r="B1122" s="61"/>
      <c r="C1122" s="61"/>
      <c r="D1122" s="31">
        <v>891200461</v>
      </c>
      <c r="E1122" s="31">
        <v>216886568</v>
      </c>
      <c r="F1122" s="61" t="s">
        <v>1245</v>
      </c>
      <c r="G1122" s="33">
        <v>0</v>
      </c>
      <c r="H1122" s="33">
        <v>0</v>
      </c>
      <c r="I1122" s="3"/>
      <c r="J1122" s="3"/>
      <c r="K1122" s="3"/>
      <c r="L1122" s="3"/>
      <c r="M1122" s="3"/>
      <c r="N1122" s="3"/>
      <c r="O1122" s="3"/>
      <c r="P1122" s="34">
        <f t="shared" si="51"/>
        <v>0</v>
      </c>
      <c r="Q1122" s="35"/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/>
      <c r="X1122" s="3"/>
      <c r="Y1122" s="3">
        <v>0</v>
      </c>
      <c r="Z1122" s="3">
        <v>0</v>
      </c>
      <c r="AA1122" s="3">
        <v>0</v>
      </c>
      <c r="AB1122" s="3"/>
      <c r="AC1122" s="36">
        <f t="shared" si="52"/>
        <v>0</v>
      </c>
      <c r="AD1122" s="37">
        <f t="shared" si="53"/>
        <v>0</v>
      </c>
      <c r="AE1122" s="144"/>
    </row>
    <row r="1123" spans="1:31" x14ac:dyDescent="0.25">
      <c r="A1123" s="29">
        <v>1111</v>
      </c>
      <c r="B1123" s="61"/>
      <c r="C1123" s="61"/>
      <c r="D1123" s="31">
        <v>800229887</v>
      </c>
      <c r="E1123" s="31">
        <v>216986569</v>
      </c>
      <c r="F1123" s="61" t="s">
        <v>1246</v>
      </c>
      <c r="G1123" s="33">
        <v>0</v>
      </c>
      <c r="H1123" s="33">
        <v>0</v>
      </c>
      <c r="I1123" s="3"/>
      <c r="J1123" s="3"/>
      <c r="K1123" s="3"/>
      <c r="L1123" s="3"/>
      <c r="M1123" s="3"/>
      <c r="N1123" s="3"/>
      <c r="O1123" s="3"/>
      <c r="P1123" s="34">
        <f t="shared" si="51"/>
        <v>0</v>
      </c>
      <c r="Q1123" s="35"/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/>
      <c r="X1123" s="3"/>
      <c r="Y1123" s="3">
        <v>0</v>
      </c>
      <c r="Z1123" s="3">
        <v>0</v>
      </c>
      <c r="AA1123" s="3">
        <v>0</v>
      </c>
      <c r="AB1123" s="3"/>
      <c r="AC1123" s="36">
        <f t="shared" si="52"/>
        <v>0</v>
      </c>
      <c r="AD1123" s="37">
        <f t="shared" si="53"/>
        <v>0</v>
      </c>
      <c r="AE1123" s="144"/>
    </row>
    <row r="1124" spans="1:31" x14ac:dyDescent="0.25">
      <c r="A1124" s="38">
        <v>1112</v>
      </c>
      <c r="B1124" s="61"/>
      <c r="C1124" s="61"/>
      <c r="D1124" s="31">
        <v>800222489</v>
      </c>
      <c r="E1124" s="31">
        <v>217186571</v>
      </c>
      <c r="F1124" s="61" t="s">
        <v>1247</v>
      </c>
      <c r="G1124" s="33">
        <v>0</v>
      </c>
      <c r="H1124" s="33">
        <v>0</v>
      </c>
      <c r="I1124" s="3"/>
      <c r="J1124" s="3"/>
      <c r="K1124" s="3"/>
      <c r="L1124" s="3"/>
      <c r="M1124" s="3"/>
      <c r="N1124" s="3"/>
      <c r="O1124" s="3"/>
      <c r="P1124" s="34">
        <f t="shared" si="51"/>
        <v>0</v>
      </c>
      <c r="Q1124" s="35"/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/>
      <c r="X1124" s="3"/>
      <c r="Y1124" s="3">
        <v>0</v>
      </c>
      <c r="Z1124" s="3">
        <v>0</v>
      </c>
      <c r="AA1124" s="3">
        <v>0</v>
      </c>
      <c r="AB1124" s="3"/>
      <c r="AC1124" s="36">
        <f t="shared" si="52"/>
        <v>0</v>
      </c>
      <c r="AD1124" s="37">
        <f t="shared" si="53"/>
        <v>0</v>
      </c>
      <c r="AE1124" s="144"/>
    </row>
    <row r="1125" spans="1:31" x14ac:dyDescent="0.25">
      <c r="A1125" s="29">
        <v>1113</v>
      </c>
      <c r="B1125" s="61"/>
      <c r="C1125" s="61"/>
      <c r="D1125" s="31">
        <v>891200513</v>
      </c>
      <c r="E1125" s="31">
        <v>217386573</v>
      </c>
      <c r="F1125" s="61" t="s">
        <v>1248</v>
      </c>
      <c r="G1125" s="33">
        <v>0</v>
      </c>
      <c r="H1125" s="33">
        <v>0</v>
      </c>
      <c r="I1125" s="3"/>
      <c r="J1125" s="3"/>
      <c r="K1125" s="3"/>
      <c r="L1125" s="3"/>
      <c r="M1125" s="3"/>
      <c r="N1125" s="3"/>
      <c r="O1125" s="3"/>
      <c r="P1125" s="34">
        <f t="shared" si="51"/>
        <v>0</v>
      </c>
      <c r="Q1125" s="35"/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/>
      <c r="X1125" s="3"/>
      <c r="Y1125" s="3">
        <v>0</v>
      </c>
      <c r="Z1125" s="3">
        <v>0</v>
      </c>
      <c r="AA1125" s="3">
        <v>0</v>
      </c>
      <c r="AB1125" s="3"/>
      <c r="AC1125" s="36">
        <f t="shared" si="52"/>
        <v>0</v>
      </c>
      <c r="AD1125" s="37">
        <f t="shared" si="53"/>
        <v>0</v>
      </c>
      <c r="AE1125" s="144"/>
    </row>
    <row r="1126" spans="1:31" x14ac:dyDescent="0.25">
      <c r="A1126" s="38">
        <v>1114</v>
      </c>
      <c r="B1126" s="61"/>
      <c r="C1126" s="61"/>
      <c r="D1126" s="31">
        <v>891201645</v>
      </c>
      <c r="E1126" s="31">
        <v>214986749</v>
      </c>
      <c r="F1126" s="61" t="s">
        <v>1249</v>
      </c>
      <c r="G1126" s="33">
        <v>0</v>
      </c>
      <c r="H1126" s="33">
        <v>0</v>
      </c>
      <c r="I1126" s="3"/>
      <c r="J1126" s="3"/>
      <c r="K1126" s="3"/>
      <c r="L1126" s="3"/>
      <c r="M1126" s="3"/>
      <c r="N1126" s="3"/>
      <c r="O1126" s="3"/>
      <c r="P1126" s="34">
        <f t="shared" si="51"/>
        <v>0</v>
      </c>
      <c r="Q1126" s="35"/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/>
      <c r="X1126" s="3"/>
      <c r="Y1126" s="3">
        <v>0</v>
      </c>
      <c r="Z1126" s="3">
        <v>0</v>
      </c>
      <c r="AA1126" s="3">
        <v>0</v>
      </c>
      <c r="AB1126" s="3"/>
      <c r="AC1126" s="36">
        <f t="shared" si="52"/>
        <v>0</v>
      </c>
      <c r="AD1126" s="37">
        <f t="shared" si="53"/>
        <v>0</v>
      </c>
      <c r="AE1126" s="144"/>
    </row>
    <row r="1127" spans="1:31" x14ac:dyDescent="0.25">
      <c r="A1127" s="29">
        <v>1115</v>
      </c>
      <c r="B1127" s="61"/>
      <c r="C1127" s="61"/>
      <c r="D1127" s="31">
        <v>800102903</v>
      </c>
      <c r="E1127" s="31">
        <v>215586755</v>
      </c>
      <c r="F1127" s="61" t="s">
        <v>390</v>
      </c>
      <c r="G1127" s="33">
        <v>0</v>
      </c>
      <c r="H1127" s="33">
        <v>0</v>
      </c>
      <c r="I1127" s="3"/>
      <c r="J1127" s="3"/>
      <c r="K1127" s="3"/>
      <c r="L1127" s="3"/>
      <c r="M1127" s="3"/>
      <c r="N1127" s="3"/>
      <c r="O1127" s="3"/>
      <c r="P1127" s="34">
        <f t="shared" si="51"/>
        <v>0</v>
      </c>
      <c r="Q1127" s="35"/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/>
      <c r="X1127" s="3"/>
      <c r="Y1127" s="3">
        <v>0</v>
      </c>
      <c r="Z1127" s="3">
        <v>0</v>
      </c>
      <c r="AA1127" s="3">
        <v>0</v>
      </c>
      <c r="AB1127" s="3"/>
      <c r="AC1127" s="36">
        <f t="shared" si="52"/>
        <v>0</v>
      </c>
      <c r="AD1127" s="37">
        <f t="shared" si="53"/>
        <v>0</v>
      </c>
      <c r="AE1127" s="144"/>
    </row>
    <row r="1128" spans="1:31" x14ac:dyDescent="0.25">
      <c r="A1128" s="38">
        <v>1116</v>
      </c>
      <c r="B1128" s="61"/>
      <c r="C1128" s="61"/>
      <c r="D1128" s="31">
        <v>800252922</v>
      </c>
      <c r="E1128" s="31">
        <v>215786757</v>
      </c>
      <c r="F1128" s="61" t="s">
        <v>1115</v>
      </c>
      <c r="G1128" s="33">
        <v>0</v>
      </c>
      <c r="H1128" s="33">
        <v>0</v>
      </c>
      <c r="I1128" s="3"/>
      <c r="J1128" s="3"/>
      <c r="K1128" s="3"/>
      <c r="L1128" s="3"/>
      <c r="M1128" s="3"/>
      <c r="N1128" s="3"/>
      <c r="O1128" s="3"/>
      <c r="P1128" s="34">
        <f t="shared" si="51"/>
        <v>0</v>
      </c>
      <c r="Q1128" s="35"/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/>
      <c r="X1128" s="3"/>
      <c r="Y1128" s="3">
        <v>0</v>
      </c>
      <c r="Z1128" s="3">
        <v>0</v>
      </c>
      <c r="AA1128" s="3">
        <v>0</v>
      </c>
      <c r="AB1128" s="3"/>
      <c r="AC1128" s="36">
        <f t="shared" si="52"/>
        <v>0</v>
      </c>
      <c r="AD1128" s="37">
        <f t="shared" si="53"/>
        <v>0</v>
      </c>
      <c r="AE1128" s="144"/>
    </row>
    <row r="1129" spans="1:31" x14ac:dyDescent="0.25">
      <c r="A1129" s="29">
        <v>1117</v>
      </c>
      <c r="B1129" s="61"/>
      <c r="C1129" s="61"/>
      <c r="D1129" s="31">
        <v>800102906</v>
      </c>
      <c r="E1129" s="31">
        <v>216086760</v>
      </c>
      <c r="F1129" s="61" t="s">
        <v>1032</v>
      </c>
      <c r="G1129" s="33">
        <v>0</v>
      </c>
      <c r="H1129" s="33">
        <v>0</v>
      </c>
      <c r="I1129" s="3"/>
      <c r="J1129" s="3"/>
      <c r="K1129" s="3"/>
      <c r="L1129" s="3"/>
      <c r="M1129" s="3"/>
      <c r="N1129" s="3"/>
      <c r="O1129" s="3"/>
      <c r="P1129" s="34">
        <f t="shared" si="51"/>
        <v>0</v>
      </c>
      <c r="Q1129" s="35"/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/>
      <c r="X1129" s="3"/>
      <c r="Y1129" s="3">
        <v>0</v>
      </c>
      <c r="Z1129" s="3">
        <v>0</v>
      </c>
      <c r="AA1129" s="3">
        <v>0</v>
      </c>
      <c r="AB1129" s="3"/>
      <c r="AC1129" s="36">
        <f t="shared" si="52"/>
        <v>0</v>
      </c>
      <c r="AD1129" s="37">
        <f t="shared" si="53"/>
        <v>0</v>
      </c>
      <c r="AE1129" s="144"/>
    </row>
    <row r="1130" spans="1:31" x14ac:dyDescent="0.25">
      <c r="A1130" s="38">
        <v>1118</v>
      </c>
      <c r="B1130" s="61"/>
      <c r="C1130" s="61"/>
      <c r="D1130" s="31">
        <v>800102912</v>
      </c>
      <c r="E1130" s="31">
        <v>216586865</v>
      </c>
      <c r="F1130" s="61" t="s">
        <v>1250</v>
      </c>
      <c r="G1130" s="33">
        <v>0</v>
      </c>
      <c r="H1130" s="33">
        <v>0</v>
      </c>
      <c r="I1130" s="3"/>
      <c r="J1130" s="3"/>
      <c r="K1130" s="3"/>
      <c r="L1130" s="3"/>
      <c r="M1130" s="3"/>
      <c r="N1130" s="3"/>
      <c r="O1130" s="3"/>
      <c r="P1130" s="34">
        <f t="shared" si="51"/>
        <v>0</v>
      </c>
      <c r="Q1130" s="35"/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/>
      <c r="X1130" s="3"/>
      <c r="Y1130" s="3">
        <v>0</v>
      </c>
      <c r="Z1130" s="3">
        <v>0</v>
      </c>
      <c r="AA1130" s="3">
        <v>0</v>
      </c>
      <c r="AB1130" s="3"/>
      <c r="AC1130" s="36">
        <f t="shared" si="52"/>
        <v>0</v>
      </c>
      <c r="AD1130" s="37">
        <f t="shared" si="53"/>
        <v>0</v>
      </c>
      <c r="AE1130" s="144"/>
    </row>
    <row r="1131" spans="1:31" x14ac:dyDescent="0.25">
      <c r="A1131" s="29">
        <v>1119</v>
      </c>
      <c r="B1131" s="61"/>
      <c r="C1131" s="61"/>
      <c r="D1131" s="31">
        <v>800054249</v>
      </c>
      <c r="E1131" s="31">
        <v>218586885</v>
      </c>
      <c r="F1131" s="61" t="s">
        <v>1251</v>
      </c>
      <c r="G1131" s="33">
        <v>0</v>
      </c>
      <c r="H1131" s="33">
        <v>0</v>
      </c>
      <c r="I1131" s="3"/>
      <c r="J1131" s="3"/>
      <c r="K1131" s="3"/>
      <c r="L1131" s="3"/>
      <c r="M1131" s="3"/>
      <c r="N1131" s="3"/>
      <c r="O1131" s="3"/>
      <c r="P1131" s="34">
        <f t="shared" si="51"/>
        <v>0</v>
      </c>
      <c r="Q1131" s="35"/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/>
      <c r="X1131" s="3"/>
      <c r="Y1131" s="3">
        <v>0</v>
      </c>
      <c r="Z1131" s="3">
        <v>0</v>
      </c>
      <c r="AA1131" s="3">
        <v>0</v>
      </c>
      <c r="AB1131" s="3"/>
      <c r="AC1131" s="36">
        <f t="shared" si="52"/>
        <v>0</v>
      </c>
      <c r="AD1131" s="37">
        <f t="shared" si="53"/>
        <v>0</v>
      </c>
      <c r="AE1131" s="144"/>
    </row>
    <row r="1132" spans="1:31" x14ac:dyDescent="0.25">
      <c r="A1132" s="38">
        <v>1120</v>
      </c>
      <c r="B1132" s="61"/>
      <c r="C1132" s="61"/>
      <c r="D1132" s="31">
        <v>800103021</v>
      </c>
      <c r="E1132" s="31">
        <v>216488564</v>
      </c>
      <c r="F1132" s="61" t="s">
        <v>1252</v>
      </c>
      <c r="G1132" s="33">
        <v>0</v>
      </c>
      <c r="H1132" s="33">
        <v>0</v>
      </c>
      <c r="I1132" s="3"/>
      <c r="J1132" s="3"/>
      <c r="K1132" s="3"/>
      <c r="L1132" s="3"/>
      <c r="M1132" s="3"/>
      <c r="N1132" s="3"/>
      <c r="O1132" s="3"/>
      <c r="P1132" s="34">
        <f t="shared" si="51"/>
        <v>0</v>
      </c>
      <c r="Q1132" s="35"/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/>
      <c r="X1132" s="3"/>
      <c r="Y1132" s="3">
        <v>0</v>
      </c>
      <c r="Z1132" s="3">
        <v>0</v>
      </c>
      <c r="AA1132" s="3">
        <v>0</v>
      </c>
      <c r="AB1132" s="3"/>
      <c r="AC1132" s="36">
        <f t="shared" si="52"/>
        <v>0</v>
      </c>
      <c r="AD1132" s="37">
        <f t="shared" si="53"/>
        <v>0</v>
      </c>
      <c r="AE1132" s="144"/>
    </row>
    <row r="1133" spans="1:31" x14ac:dyDescent="0.25">
      <c r="A1133" s="29">
        <v>1121</v>
      </c>
      <c r="B1133" s="61"/>
      <c r="C1133" s="61"/>
      <c r="D1133" s="31">
        <v>899999302</v>
      </c>
      <c r="E1133" s="31">
        <v>210191001</v>
      </c>
      <c r="F1133" s="61" t="s">
        <v>1253</v>
      </c>
      <c r="G1133" s="33">
        <v>0</v>
      </c>
      <c r="H1133" s="33">
        <v>0</v>
      </c>
      <c r="I1133" s="3"/>
      <c r="J1133" s="3"/>
      <c r="K1133" s="3"/>
      <c r="L1133" s="3"/>
      <c r="M1133" s="3"/>
      <c r="N1133" s="3"/>
      <c r="O1133" s="3"/>
      <c r="P1133" s="34">
        <f t="shared" si="51"/>
        <v>0</v>
      </c>
      <c r="Q1133" s="35"/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/>
      <c r="X1133" s="3"/>
      <c r="Y1133" s="3">
        <v>0</v>
      </c>
      <c r="Z1133" s="3">
        <v>0</v>
      </c>
      <c r="AA1133" s="3">
        <v>0</v>
      </c>
      <c r="AB1133" s="3"/>
      <c r="AC1133" s="36">
        <f t="shared" si="52"/>
        <v>0</v>
      </c>
      <c r="AD1133" s="37">
        <f t="shared" si="53"/>
        <v>0</v>
      </c>
      <c r="AE1133" s="144"/>
    </row>
    <row r="1134" spans="1:31" x14ac:dyDescent="0.25">
      <c r="A1134" s="38">
        <v>1122</v>
      </c>
      <c r="B1134" s="61"/>
      <c r="C1134" s="61"/>
      <c r="D1134" s="31">
        <v>800103161</v>
      </c>
      <c r="E1134" s="31">
        <v>214091540</v>
      </c>
      <c r="F1134" s="61" t="s">
        <v>1254</v>
      </c>
      <c r="G1134" s="33">
        <v>0</v>
      </c>
      <c r="H1134" s="33">
        <v>0</v>
      </c>
      <c r="I1134" s="3"/>
      <c r="J1134" s="3"/>
      <c r="K1134" s="3"/>
      <c r="L1134" s="3"/>
      <c r="M1134" s="3"/>
      <c r="N1134" s="3"/>
      <c r="O1134" s="3"/>
      <c r="P1134" s="34">
        <f t="shared" si="51"/>
        <v>0</v>
      </c>
      <c r="Q1134" s="35"/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/>
      <c r="X1134" s="3"/>
      <c r="Y1134" s="3">
        <v>0</v>
      </c>
      <c r="Z1134" s="3">
        <v>0</v>
      </c>
      <c r="AA1134" s="3">
        <v>0</v>
      </c>
      <c r="AB1134" s="3"/>
      <c r="AC1134" s="36">
        <f t="shared" si="52"/>
        <v>0</v>
      </c>
      <c r="AD1134" s="37">
        <f t="shared" si="53"/>
        <v>0</v>
      </c>
      <c r="AE1134" s="144"/>
    </row>
    <row r="1135" spans="1:31" x14ac:dyDescent="0.25">
      <c r="A1135" s="29">
        <v>1123</v>
      </c>
      <c r="B1135" s="61"/>
      <c r="C1135" s="61"/>
      <c r="D1135" s="31">
        <v>892099105</v>
      </c>
      <c r="E1135" s="31">
        <v>210194001</v>
      </c>
      <c r="F1135" s="61" t="s">
        <v>1255</v>
      </c>
      <c r="G1135" s="33">
        <v>0</v>
      </c>
      <c r="H1135" s="33">
        <v>0</v>
      </c>
      <c r="I1135" s="3"/>
      <c r="J1135" s="3"/>
      <c r="K1135" s="3"/>
      <c r="L1135" s="3"/>
      <c r="M1135" s="3"/>
      <c r="N1135" s="3"/>
      <c r="O1135" s="3"/>
      <c r="P1135" s="34">
        <f t="shared" si="51"/>
        <v>0</v>
      </c>
      <c r="Q1135" s="35"/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/>
      <c r="X1135" s="3"/>
      <c r="Y1135" s="3">
        <v>0</v>
      </c>
      <c r="Z1135" s="3">
        <v>0</v>
      </c>
      <c r="AA1135" s="3">
        <v>0</v>
      </c>
      <c r="AB1135" s="3"/>
      <c r="AC1135" s="36">
        <f t="shared" si="52"/>
        <v>0</v>
      </c>
      <c r="AD1135" s="37">
        <f t="shared" si="53"/>
        <v>0</v>
      </c>
      <c r="AE1135" s="144"/>
    </row>
    <row r="1136" spans="1:31" x14ac:dyDescent="0.25">
      <c r="A1136" s="38">
        <v>1124</v>
      </c>
      <c r="B1136" s="61"/>
      <c r="C1136" s="61"/>
      <c r="D1136" s="31">
        <v>901362662</v>
      </c>
      <c r="E1136" s="31">
        <v>923272927</v>
      </c>
      <c r="F1136" s="61" t="s">
        <v>1256</v>
      </c>
      <c r="G1136" s="33">
        <v>0</v>
      </c>
      <c r="H1136" s="33">
        <v>0</v>
      </c>
      <c r="I1136" s="3"/>
      <c r="J1136" s="3"/>
      <c r="K1136" s="3"/>
      <c r="L1136" s="3"/>
      <c r="M1136" s="3"/>
      <c r="N1136" s="3"/>
      <c r="O1136" s="3"/>
      <c r="P1136" s="34">
        <f t="shared" si="51"/>
        <v>0</v>
      </c>
      <c r="Q1136" s="35"/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/>
      <c r="X1136" s="3"/>
      <c r="Y1136" s="3">
        <v>0</v>
      </c>
      <c r="Z1136" s="3">
        <v>0</v>
      </c>
      <c r="AA1136" s="3">
        <v>0</v>
      </c>
      <c r="AB1136" s="3"/>
      <c r="AC1136" s="36">
        <f t="shared" si="52"/>
        <v>0</v>
      </c>
      <c r="AD1136" s="37">
        <f t="shared" si="53"/>
        <v>0</v>
      </c>
      <c r="AE1136" s="144"/>
    </row>
    <row r="1137" spans="1:31" x14ac:dyDescent="0.25">
      <c r="A1137" s="29">
        <v>1125</v>
      </c>
      <c r="B1137" s="61"/>
      <c r="C1137" s="61"/>
      <c r="D1137" s="31">
        <v>800103180</v>
      </c>
      <c r="E1137" s="31">
        <v>210195001</v>
      </c>
      <c r="F1137" s="61" t="s">
        <v>1257</v>
      </c>
      <c r="G1137" s="33">
        <v>0</v>
      </c>
      <c r="H1137" s="33">
        <v>0</v>
      </c>
      <c r="I1137" s="3"/>
      <c r="J1137" s="3"/>
      <c r="K1137" s="3"/>
      <c r="L1137" s="3"/>
      <c r="M1137" s="3"/>
      <c r="N1137" s="46"/>
      <c r="O1137" s="46"/>
      <c r="P1137" s="34">
        <f t="shared" si="51"/>
        <v>0</v>
      </c>
      <c r="Q1137" s="35"/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/>
      <c r="X1137" s="3"/>
      <c r="Y1137" s="3">
        <v>0</v>
      </c>
      <c r="Z1137" s="3">
        <v>0</v>
      </c>
      <c r="AA1137" s="3">
        <v>0</v>
      </c>
      <c r="AB1137" s="3"/>
      <c r="AC1137" s="36">
        <f t="shared" si="52"/>
        <v>0</v>
      </c>
      <c r="AD1137" s="37">
        <f t="shared" si="53"/>
        <v>0</v>
      </c>
      <c r="AE1137" s="144"/>
    </row>
    <row r="1138" spans="1:31" x14ac:dyDescent="0.25">
      <c r="A1138" s="38">
        <v>1126</v>
      </c>
      <c r="B1138" s="61"/>
      <c r="C1138" s="61"/>
      <c r="D1138" s="31">
        <v>800191431</v>
      </c>
      <c r="E1138" s="31">
        <v>211595015</v>
      </c>
      <c r="F1138" s="61" t="s">
        <v>449</v>
      </c>
      <c r="G1138" s="33">
        <v>0</v>
      </c>
      <c r="H1138" s="33">
        <v>0</v>
      </c>
      <c r="I1138" s="3"/>
      <c r="J1138" s="3"/>
      <c r="K1138" s="3"/>
      <c r="L1138" s="3"/>
      <c r="M1138" s="3"/>
      <c r="N1138" s="3"/>
      <c r="O1138" s="3"/>
      <c r="P1138" s="34">
        <f t="shared" si="51"/>
        <v>0</v>
      </c>
      <c r="Q1138" s="35"/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/>
      <c r="X1138" s="3"/>
      <c r="Y1138" s="3">
        <v>0</v>
      </c>
      <c r="Z1138" s="3">
        <v>0</v>
      </c>
      <c r="AA1138" s="3">
        <v>0</v>
      </c>
      <c r="AB1138" s="3"/>
      <c r="AC1138" s="36">
        <f t="shared" si="52"/>
        <v>0</v>
      </c>
      <c r="AD1138" s="37">
        <f t="shared" si="53"/>
        <v>0</v>
      </c>
      <c r="AE1138" s="144"/>
    </row>
    <row r="1139" spans="1:31" x14ac:dyDescent="0.25">
      <c r="A1139" s="29">
        <v>1127</v>
      </c>
      <c r="B1139" s="61"/>
      <c r="C1139" s="61"/>
      <c r="D1139" s="31">
        <v>800191427</v>
      </c>
      <c r="E1139" s="31">
        <v>212595025</v>
      </c>
      <c r="F1139" s="61" t="s">
        <v>1258</v>
      </c>
      <c r="G1139" s="33">
        <v>0</v>
      </c>
      <c r="H1139" s="33">
        <v>0</v>
      </c>
      <c r="I1139" s="3"/>
      <c r="J1139" s="3"/>
      <c r="K1139" s="3"/>
      <c r="L1139" s="3"/>
      <c r="M1139" s="3"/>
      <c r="N1139" s="3"/>
      <c r="O1139" s="3"/>
      <c r="P1139" s="34">
        <f t="shared" si="51"/>
        <v>0</v>
      </c>
      <c r="Q1139" s="35"/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/>
      <c r="X1139" s="3"/>
      <c r="Y1139" s="3">
        <v>0</v>
      </c>
      <c r="Z1139" s="3">
        <v>0</v>
      </c>
      <c r="AA1139" s="3">
        <v>0</v>
      </c>
      <c r="AB1139" s="3"/>
      <c r="AC1139" s="36">
        <f t="shared" si="52"/>
        <v>0</v>
      </c>
      <c r="AD1139" s="37">
        <f t="shared" si="53"/>
        <v>0</v>
      </c>
      <c r="AE1139" s="144"/>
    </row>
    <row r="1140" spans="1:31" x14ac:dyDescent="0.25">
      <c r="A1140" s="38">
        <v>1128</v>
      </c>
      <c r="B1140" s="61"/>
      <c r="C1140" s="61"/>
      <c r="D1140" s="31">
        <v>800103198</v>
      </c>
      <c r="E1140" s="31">
        <v>210095200</v>
      </c>
      <c r="F1140" s="61" t="s">
        <v>535</v>
      </c>
      <c r="G1140" s="33">
        <v>0</v>
      </c>
      <c r="H1140" s="33">
        <v>0</v>
      </c>
      <c r="I1140" s="3"/>
      <c r="J1140" s="3"/>
      <c r="K1140" s="3"/>
      <c r="L1140" s="3"/>
      <c r="M1140" s="3"/>
      <c r="N1140" s="3"/>
      <c r="O1140" s="3"/>
      <c r="P1140" s="34">
        <f t="shared" si="51"/>
        <v>0</v>
      </c>
      <c r="Q1140" s="35"/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/>
      <c r="X1140" s="3"/>
      <c r="Y1140" s="3">
        <v>0</v>
      </c>
      <c r="Z1140" s="3">
        <v>0</v>
      </c>
      <c r="AA1140" s="3">
        <v>0</v>
      </c>
      <c r="AB1140" s="3"/>
      <c r="AC1140" s="36">
        <f t="shared" si="52"/>
        <v>0</v>
      </c>
      <c r="AD1140" s="37">
        <f t="shared" si="53"/>
        <v>0</v>
      </c>
      <c r="AE1140" s="144"/>
    </row>
    <row r="1141" spans="1:31" x14ac:dyDescent="0.25">
      <c r="A1141" s="29">
        <v>1129</v>
      </c>
      <c r="B1141" s="61"/>
      <c r="C1141" s="61"/>
      <c r="D1141" s="31">
        <v>892099233</v>
      </c>
      <c r="E1141" s="31">
        <v>210197001</v>
      </c>
      <c r="F1141" s="61" t="s">
        <v>1259</v>
      </c>
      <c r="G1141" s="33">
        <v>0</v>
      </c>
      <c r="H1141" s="33">
        <v>0</v>
      </c>
      <c r="I1141" s="3"/>
      <c r="J1141" s="3"/>
      <c r="K1141" s="3"/>
      <c r="L1141" s="3"/>
      <c r="M1141" s="3"/>
      <c r="N1141" s="3"/>
      <c r="O1141" s="3"/>
      <c r="P1141" s="34">
        <f t="shared" si="51"/>
        <v>0</v>
      </c>
      <c r="Q1141" s="35"/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/>
      <c r="X1141" s="3"/>
      <c r="Y1141" s="3">
        <v>0</v>
      </c>
      <c r="Z1141" s="3">
        <v>0</v>
      </c>
      <c r="AA1141" s="3">
        <v>0</v>
      </c>
      <c r="AB1141" s="3"/>
      <c r="AC1141" s="36">
        <f t="shared" si="52"/>
        <v>0</v>
      </c>
      <c r="AD1141" s="37">
        <f t="shared" si="53"/>
        <v>0</v>
      </c>
      <c r="AE1141" s="144"/>
    </row>
    <row r="1142" spans="1:31" x14ac:dyDescent="0.25">
      <c r="A1142" s="38">
        <v>1130</v>
      </c>
      <c r="B1142" s="61"/>
      <c r="C1142" s="61"/>
      <c r="D1142" s="31">
        <v>832000605</v>
      </c>
      <c r="E1142" s="31">
        <v>216197161</v>
      </c>
      <c r="F1142" s="61" t="s">
        <v>1260</v>
      </c>
      <c r="G1142" s="33">
        <v>0</v>
      </c>
      <c r="H1142" s="33">
        <v>0</v>
      </c>
      <c r="I1142" s="3"/>
      <c r="J1142" s="3"/>
      <c r="K1142" s="3"/>
      <c r="L1142" s="3"/>
      <c r="M1142" s="3"/>
      <c r="N1142" s="3"/>
      <c r="O1142" s="3"/>
      <c r="P1142" s="34">
        <f t="shared" si="51"/>
        <v>0</v>
      </c>
      <c r="Q1142" s="35"/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/>
      <c r="X1142" s="3"/>
      <c r="Y1142" s="3">
        <v>0</v>
      </c>
      <c r="Z1142" s="3">
        <v>0</v>
      </c>
      <c r="AA1142" s="3">
        <v>0</v>
      </c>
      <c r="AB1142" s="3"/>
      <c r="AC1142" s="36">
        <f t="shared" si="52"/>
        <v>0</v>
      </c>
      <c r="AD1142" s="37">
        <f t="shared" si="53"/>
        <v>0</v>
      </c>
      <c r="AE1142" s="144"/>
    </row>
    <row r="1143" spans="1:31" x14ac:dyDescent="0.25">
      <c r="A1143" s="29">
        <v>1131</v>
      </c>
      <c r="B1143" s="61"/>
      <c r="C1143" s="61"/>
      <c r="D1143" s="31">
        <v>832000219</v>
      </c>
      <c r="E1143" s="31">
        <v>216697666</v>
      </c>
      <c r="F1143" s="61" t="s">
        <v>1261</v>
      </c>
      <c r="G1143" s="33">
        <v>0</v>
      </c>
      <c r="H1143" s="33">
        <v>0</v>
      </c>
      <c r="I1143" s="3"/>
      <c r="J1143" s="3"/>
      <c r="K1143" s="3"/>
      <c r="L1143" s="3"/>
      <c r="M1143" s="3"/>
      <c r="N1143" s="3"/>
      <c r="O1143" s="3"/>
      <c r="P1143" s="34">
        <f t="shared" si="51"/>
        <v>0</v>
      </c>
      <c r="Q1143" s="35"/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/>
      <c r="X1143" s="3"/>
      <c r="Y1143" s="3">
        <v>0</v>
      </c>
      <c r="Z1143" s="3">
        <v>0</v>
      </c>
      <c r="AA1143" s="3">
        <v>0</v>
      </c>
      <c r="AB1143" s="3"/>
      <c r="AC1143" s="36">
        <f t="shared" si="52"/>
        <v>0</v>
      </c>
      <c r="AD1143" s="37">
        <f t="shared" si="53"/>
        <v>0</v>
      </c>
      <c r="AE1143" s="144"/>
    </row>
    <row r="1144" spans="1:31" x14ac:dyDescent="0.25">
      <c r="A1144" s="38">
        <v>1132</v>
      </c>
      <c r="B1144" s="61"/>
      <c r="C1144" s="61"/>
      <c r="D1144" s="31">
        <v>892099305</v>
      </c>
      <c r="E1144" s="31">
        <v>210199001</v>
      </c>
      <c r="F1144" s="61" t="s">
        <v>1262</v>
      </c>
      <c r="G1144" s="33">
        <v>0</v>
      </c>
      <c r="H1144" s="33">
        <v>0</v>
      </c>
      <c r="I1144" s="3"/>
      <c r="J1144" s="3"/>
      <c r="K1144" s="3"/>
      <c r="L1144" s="3"/>
      <c r="M1144" s="3"/>
      <c r="N1144" s="3"/>
      <c r="O1144" s="3"/>
      <c r="P1144" s="34">
        <f t="shared" si="51"/>
        <v>0</v>
      </c>
      <c r="Q1144" s="35"/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/>
      <c r="X1144" s="3"/>
      <c r="Y1144" s="3">
        <v>0</v>
      </c>
      <c r="Z1144" s="3">
        <v>0</v>
      </c>
      <c r="AA1144" s="3">
        <v>0</v>
      </c>
      <c r="AB1144" s="3"/>
      <c r="AC1144" s="36">
        <f t="shared" si="52"/>
        <v>0</v>
      </c>
      <c r="AD1144" s="37">
        <f t="shared" si="53"/>
        <v>0</v>
      </c>
      <c r="AE1144" s="144"/>
    </row>
    <row r="1145" spans="1:31" x14ac:dyDescent="0.25">
      <c r="A1145" s="29">
        <v>1133</v>
      </c>
      <c r="B1145" s="61"/>
      <c r="C1145" s="61"/>
      <c r="D1145" s="31">
        <v>800103308</v>
      </c>
      <c r="E1145" s="31">
        <v>212499524</v>
      </c>
      <c r="F1145" s="61" t="s">
        <v>1263</v>
      </c>
      <c r="G1145" s="33">
        <v>0</v>
      </c>
      <c r="H1145" s="33">
        <v>0</v>
      </c>
      <c r="I1145" s="3"/>
      <c r="J1145" s="3"/>
      <c r="K1145" s="3"/>
      <c r="L1145" s="3"/>
      <c r="M1145" s="3"/>
      <c r="N1145" s="3"/>
      <c r="O1145" s="3"/>
      <c r="P1145" s="34">
        <f t="shared" si="51"/>
        <v>0</v>
      </c>
      <c r="Q1145" s="35"/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/>
      <c r="X1145" s="3"/>
      <c r="Y1145" s="3">
        <v>0</v>
      </c>
      <c r="Z1145" s="3">
        <v>0</v>
      </c>
      <c r="AA1145" s="3">
        <v>0</v>
      </c>
      <c r="AB1145" s="3"/>
      <c r="AC1145" s="36">
        <f t="shared" si="52"/>
        <v>0</v>
      </c>
      <c r="AD1145" s="37">
        <f t="shared" si="53"/>
        <v>0</v>
      </c>
      <c r="AE1145" s="144"/>
    </row>
    <row r="1146" spans="1:31" x14ac:dyDescent="0.25">
      <c r="A1146" s="38">
        <v>1134</v>
      </c>
      <c r="B1146" s="61"/>
      <c r="C1146" s="61"/>
      <c r="D1146" s="31">
        <v>800103318</v>
      </c>
      <c r="E1146" s="31">
        <v>212499624</v>
      </c>
      <c r="F1146" s="61" t="s">
        <v>1264</v>
      </c>
      <c r="G1146" s="33">
        <v>0</v>
      </c>
      <c r="H1146" s="33">
        <v>0</v>
      </c>
      <c r="I1146" s="3"/>
      <c r="J1146" s="3"/>
      <c r="K1146" s="3"/>
      <c r="L1146" s="3"/>
      <c r="M1146" s="3"/>
      <c r="N1146" s="3"/>
      <c r="O1146" s="3"/>
      <c r="P1146" s="34">
        <f t="shared" si="51"/>
        <v>0</v>
      </c>
      <c r="Q1146" s="35"/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/>
      <c r="X1146" s="3"/>
      <c r="Y1146" s="3">
        <v>0</v>
      </c>
      <c r="Z1146" s="3">
        <v>0</v>
      </c>
      <c r="AA1146" s="3">
        <v>0</v>
      </c>
      <c r="AB1146" s="3"/>
      <c r="AC1146" s="36">
        <f t="shared" si="52"/>
        <v>0</v>
      </c>
      <c r="AD1146" s="37">
        <f t="shared" si="53"/>
        <v>0</v>
      </c>
      <c r="AE1146" s="144"/>
    </row>
    <row r="1147" spans="1:31" ht="15.75" thickBot="1" x14ac:dyDescent="0.3">
      <c r="A1147" s="63">
        <v>1135</v>
      </c>
      <c r="B1147" s="64"/>
      <c r="C1147" s="64"/>
      <c r="D1147" s="65">
        <v>842000017</v>
      </c>
      <c r="E1147" s="31">
        <v>217399773</v>
      </c>
      <c r="F1147" s="64" t="s">
        <v>1265</v>
      </c>
      <c r="G1147" s="33">
        <v>0</v>
      </c>
      <c r="H1147" s="33">
        <v>0</v>
      </c>
      <c r="I1147" s="66"/>
      <c r="J1147" s="66"/>
      <c r="K1147" s="66"/>
      <c r="L1147" s="66"/>
      <c r="M1147" s="66"/>
      <c r="N1147" s="66"/>
      <c r="O1147" s="66"/>
      <c r="P1147" s="67">
        <f t="shared" si="51"/>
        <v>0</v>
      </c>
      <c r="Q1147" s="35"/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66"/>
      <c r="X1147" s="66"/>
      <c r="Y1147" s="3">
        <v>0</v>
      </c>
      <c r="Z1147" s="3">
        <v>0</v>
      </c>
      <c r="AA1147" s="3">
        <v>0</v>
      </c>
      <c r="AB1147" s="3"/>
      <c r="AC1147" s="36">
        <f t="shared" si="52"/>
        <v>0</v>
      </c>
      <c r="AD1147" s="37">
        <f t="shared" si="53"/>
        <v>0</v>
      </c>
      <c r="AE1147" s="144"/>
    </row>
    <row r="1148" spans="1:31" ht="15.75" thickBot="1" x14ac:dyDescent="0.3">
      <c r="A1148" s="71" t="s">
        <v>5</v>
      </c>
      <c r="B1148" s="72"/>
      <c r="C1148" s="72"/>
      <c r="D1148" s="72"/>
      <c r="E1148" s="72"/>
      <c r="F1148" s="72"/>
      <c r="G1148" s="73">
        <f t="shared" ref="G1148:AD1148" si="54">SUM(G13:G1147)</f>
        <v>29057475520871</v>
      </c>
      <c r="H1148" s="73">
        <f t="shared" si="54"/>
        <v>319937729906</v>
      </c>
      <c r="I1148" s="73">
        <f t="shared" si="54"/>
        <v>0</v>
      </c>
      <c r="J1148" s="73">
        <f t="shared" si="54"/>
        <v>0</v>
      </c>
      <c r="K1148" s="73">
        <f>SUM(K13:K1147)</f>
        <v>0</v>
      </c>
      <c r="L1148" s="73">
        <f>SUM(L13:L1147)</f>
        <v>0</v>
      </c>
      <c r="M1148" s="73">
        <f>SUM(M13:M1147)</f>
        <v>0</v>
      </c>
      <c r="N1148" s="74">
        <f>SUM(N13:N1147)</f>
        <v>0</v>
      </c>
      <c r="O1148" s="75">
        <f>SUM(O13:O1147)</f>
        <v>0</v>
      </c>
      <c r="P1148" s="76">
        <f t="shared" si="54"/>
        <v>29377413250777</v>
      </c>
      <c r="Q1148" s="77">
        <f>SUM(Q13:Q1147)</f>
        <v>3341246769466</v>
      </c>
      <c r="R1148" s="73">
        <f t="shared" si="54"/>
        <v>3239209500467</v>
      </c>
      <c r="S1148" s="73">
        <f>SUM(S13:S1147)</f>
        <v>378025744402</v>
      </c>
      <c r="T1148" s="73">
        <f t="shared" si="54"/>
        <v>32410209107</v>
      </c>
      <c r="U1148" s="132">
        <f>SUM(U13:U1147)</f>
        <v>93422947314</v>
      </c>
      <c r="V1148" s="73">
        <f>SUM(V13:V1147)</f>
        <v>93422947270</v>
      </c>
      <c r="W1148" s="73">
        <f t="shared" si="54"/>
        <v>0</v>
      </c>
      <c r="X1148" s="73">
        <f t="shared" si="54"/>
        <v>0</v>
      </c>
      <c r="Y1148" s="73">
        <f t="shared" si="54"/>
        <v>240826025831</v>
      </c>
      <c r="Z1148" s="79">
        <f>SUM(Z13:Z1147)</f>
        <v>116242082049</v>
      </c>
      <c r="AA1148" s="73">
        <f>SUM(AA13:AA1147)</f>
        <v>82323166319</v>
      </c>
      <c r="AB1148" s="73"/>
      <c r="AC1148" s="133">
        <f>SUM(AC13:AC1147)</f>
        <v>4275882622759</v>
      </c>
      <c r="AD1148" s="81">
        <f t="shared" si="54"/>
        <v>21728756694666</v>
      </c>
    </row>
    <row r="1149" spans="1:31" customFormat="1" x14ac:dyDescent="0.25">
      <c r="N1149" s="82"/>
      <c r="O1149" s="82"/>
      <c r="P1149" s="83"/>
      <c r="Q1149" s="83"/>
      <c r="R1149" s="82"/>
      <c r="S1149" s="84"/>
      <c r="T1149" s="85"/>
      <c r="U1149" s="85"/>
      <c r="V1149" s="85"/>
      <c r="W1149" s="86"/>
      <c r="X1149" s="84"/>
      <c r="Y1149" s="84"/>
      <c r="Z1149" s="84"/>
      <c r="AA1149" s="84"/>
      <c r="AB1149" s="84"/>
      <c r="AC1149" s="87"/>
      <c r="AD1149" s="83"/>
    </row>
    <row r="1150" spans="1:31" x14ac:dyDescent="0.25">
      <c r="G1150" s="83"/>
      <c r="H1150" s="4"/>
      <c r="I1150" s="84"/>
      <c r="J1150" s="83"/>
      <c r="N1150" s="84"/>
      <c r="O1150" s="84"/>
      <c r="P1150" s="83"/>
      <c r="Q1150" s="83"/>
      <c r="U1150" s="83"/>
      <c r="V1150" s="85"/>
      <c r="Y1150" s="85"/>
      <c r="Z1150" s="86"/>
      <c r="AA1150" s="86"/>
      <c r="AB1150" s="86"/>
      <c r="AC1150" s="83"/>
      <c r="AD1150" s="4"/>
    </row>
    <row r="1151" spans="1:31" x14ac:dyDescent="0.25">
      <c r="J1151" s="4"/>
      <c r="Q1151" s="83"/>
      <c r="AD1151" s="84"/>
    </row>
    <row r="1152" spans="1:31" x14ac:dyDescent="0.25">
      <c r="J1152" s="83"/>
      <c r="AC1152" s="83"/>
      <c r="AD1152" s="83"/>
    </row>
  </sheetData>
  <protectedRanges>
    <protectedRange sqref="G13:H1147" name="Rango2_1"/>
  </protectedRanges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A4F1-E150-420C-A467-4CAE424E858C}">
  <sheetPr filterMode="1"/>
  <dimension ref="A1:AE1152"/>
  <sheetViews>
    <sheetView workbookViewId="0">
      <selection activeCell="A31" sqref="A31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18.42578125" style="19" customWidth="1"/>
    <col min="32" max="16384" width="11.42578125" style="19"/>
  </cols>
  <sheetData>
    <row r="1" spans="1:31" s="15" customFormat="1" x14ac:dyDescent="0.25">
      <c r="A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1" s="15" customFormat="1" x14ac:dyDescent="0.25">
      <c r="A2" s="14"/>
      <c r="B2" s="1" t="s">
        <v>0</v>
      </c>
      <c r="C2" s="1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1" s="15" customFormat="1" x14ac:dyDescent="0.25">
      <c r="A3" s="14"/>
      <c r="B3" s="2" t="s">
        <v>1</v>
      </c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1" s="15" customFormat="1" x14ac:dyDescent="0.25">
      <c r="A4" s="14"/>
      <c r="B4" s="2" t="s">
        <v>2</v>
      </c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1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1" s="15" customFormat="1" ht="33" customHeight="1" thickBot="1" x14ac:dyDescent="0.3">
      <c r="A6" s="14"/>
      <c r="B6" s="14"/>
      <c r="C6" s="14"/>
      <c r="D6" s="14" t="s">
        <v>59</v>
      </c>
      <c r="E6" s="14"/>
      <c r="F6" s="175" t="s">
        <v>60</v>
      </c>
      <c r="G6" s="176"/>
      <c r="H6" s="176"/>
      <c r="I6" s="176"/>
      <c r="J6" s="176"/>
      <c r="K6" s="176"/>
      <c r="L6" s="176"/>
      <c r="M6" s="176"/>
      <c r="N6" s="176"/>
      <c r="O6" s="176"/>
      <c r="P6" s="177"/>
      <c r="Q6" s="16"/>
      <c r="R6" s="2"/>
      <c r="S6" s="2" t="s">
        <v>3</v>
      </c>
      <c r="T6" s="178" t="s">
        <v>1407</v>
      </c>
      <c r="U6" s="179"/>
      <c r="V6" s="14"/>
      <c r="W6" s="14"/>
      <c r="X6" s="14"/>
      <c r="Y6" s="14"/>
      <c r="Z6" s="14"/>
      <c r="AA6" s="14"/>
      <c r="AB6" s="14"/>
      <c r="AC6" s="14"/>
      <c r="AD6" s="14"/>
    </row>
    <row r="7" spans="1:31" s="15" customFormat="1" ht="15.75" thickBot="1" x14ac:dyDescent="0.3">
      <c r="A7" s="14"/>
      <c r="B7" s="14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4"/>
      <c r="W7" s="14"/>
      <c r="X7" s="14"/>
      <c r="Y7" s="14"/>
      <c r="Z7" s="14"/>
      <c r="AA7" s="14"/>
      <c r="AB7" s="14"/>
      <c r="AC7" s="14"/>
      <c r="AD7" s="14"/>
    </row>
    <row r="8" spans="1:31" s="15" customFormat="1" ht="15.75" thickBot="1" x14ac:dyDescent="0.3">
      <c r="A8" s="14"/>
      <c r="B8" s="14"/>
      <c r="C8" s="14"/>
      <c r="D8" s="17" t="s">
        <v>62</v>
      </c>
      <c r="E8" s="17"/>
      <c r="F8" s="180" t="s">
        <v>63</v>
      </c>
      <c r="G8" s="181"/>
      <c r="H8" s="181"/>
      <c r="I8" s="181"/>
      <c r="J8" s="181"/>
      <c r="K8" s="181"/>
      <c r="L8" s="181"/>
      <c r="M8" s="181"/>
      <c r="N8" s="181"/>
      <c r="O8" s="181"/>
      <c r="P8" s="182"/>
      <c r="Q8" s="18"/>
      <c r="R8" s="2"/>
      <c r="S8" s="2"/>
      <c r="T8" s="2"/>
      <c r="U8" s="2"/>
      <c r="V8" s="14"/>
      <c r="W8" s="14"/>
      <c r="X8" s="14"/>
      <c r="Y8" s="14"/>
      <c r="Z8" s="14"/>
      <c r="AA8" s="14"/>
      <c r="AB8" s="14"/>
      <c r="AC8" s="14"/>
      <c r="AD8" s="14"/>
    </row>
    <row r="9" spans="1:3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1" ht="45" x14ac:dyDescent="0.25">
      <c r="A11" s="183" t="s">
        <v>64</v>
      </c>
      <c r="B11" s="185" t="s">
        <v>65</v>
      </c>
      <c r="C11" s="21" t="s">
        <v>1277</v>
      </c>
      <c r="D11" s="185" t="s">
        <v>66</v>
      </c>
      <c r="E11" s="21" t="s">
        <v>1270</v>
      </c>
      <c r="F11" s="187" t="s">
        <v>67</v>
      </c>
      <c r="G11" s="22" t="s">
        <v>1267</v>
      </c>
      <c r="H11" s="22" t="s">
        <v>1268</v>
      </c>
      <c r="I11" s="22" t="s">
        <v>1397</v>
      </c>
      <c r="J11" s="22" t="s">
        <v>1398</v>
      </c>
      <c r="K11" s="22" t="s">
        <v>72</v>
      </c>
      <c r="L11" s="22" t="s">
        <v>73</v>
      </c>
      <c r="M11" s="22" t="s">
        <v>74</v>
      </c>
      <c r="N11" s="22" t="s">
        <v>75</v>
      </c>
      <c r="O11" s="22" t="s">
        <v>76</v>
      </c>
      <c r="P11" s="23" t="s">
        <v>1401</v>
      </c>
      <c r="Q11" s="24" t="s">
        <v>1406</v>
      </c>
      <c r="R11" s="25" t="s">
        <v>79</v>
      </c>
      <c r="S11" s="24" t="s">
        <v>80</v>
      </c>
      <c r="T11" s="24" t="s">
        <v>81</v>
      </c>
      <c r="U11" s="24" t="s">
        <v>82</v>
      </c>
      <c r="V11" s="24" t="s">
        <v>83</v>
      </c>
      <c r="W11" s="26" t="s">
        <v>84</v>
      </c>
      <c r="X11" s="26" t="s">
        <v>85</v>
      </c>
      <c r="Y11" s="26" t="s">
        <v>86</v>
      </c>
      <c r="Z11" s="26" t="s">
        <v>87</v>
      </c>
      <c r="AA11" s="26" t="s">
        <v>88</v>
      </c>
      <c r="AB11" s="26" t="s">
        <v>1388</v>
      </c>
      <c r="AC11" s="24" t="s">
        <v>1408</v>
      </c>
      <c r="AD11" s="27" t="s">
        <v>1409</v>
      </c>
    </row>
    <row r="12" spans="1:31" ht="30" x14ac:dyDescent="0.25">
      <c r="A12" s="184"/>
      <c r="B12" s="186"/>
      <c r="C12" s="28"/>
      <c r="D12" s="186"/>
      <c r="E12" s="28"/>
      <c r="F12" s="188"/>
      <c r="G12" s="22" t="s">
        <v>91</v>
      </c>
      <c r="H12" s="22" t="s">
        <v>92</v>
      </c>
      <c r="I12" s="22" t="s">
        <v>93</v>
      </c>
      <c r="J12" s="22" t="s">
        <v>94</v>
      </c>
      <c r="K12" s="22" t="s">
        <v>95</v>
      </c>
      <c r="L12" s="22" t="s">
        <v>96</v>
      </c>
      <c r="M12" s="22" t="s">
        <v>97</v>
      </c>
      <c r="N12" s="22" t="s">
        <v>98</v>
      </c>
      <c r="O12" s="22" t="s">
        <v>99</v>
      </c>
      <c r="P12" s="23" t="s">
        <v>100</v>
      </c>
      <c r="Q12" s="24" t="s">
        <v>101</v>
      </c>
      <c r="R12" s="24" t="s">
        <v>102</v>
      </c>
      <c r="S12" s="24" t="s">
        <v>103</v>
      </c>
      <c r="T12" s="26" t="s">
        <v>104</v>
      </c>
      <c r="U12" s="26" t="s">
        <v>105</v>
      </c>
      <c r="V12" s="26" t="s">
        <v>106</v>
      </c>
      <c r="W12" s="26" t="s">
        <v>107</v>
      </c>
      <c r="X12" s="26" t="s">
        <v>108</v>
      </c>
      <c r="Y12" s="26" t="s">
        <v>109</v>
      </c>
      <c r="Z12" s="26" t="s">
        <v>110</v>
      </c>
      <c r="AA12" s="26" t="s">
        <v>111</v>
      </c>
      <c r="AB12" s="26" t="s">
        <v>1391</v>
      </c>
      <c r="AC12" s="24" t="s">
        <v>1392</v>
      </c>
      <c r="AD12" s="27" t="s">
        <v>1393</v>
      </c>
    </row>
    <row r="13" spans="1:31" hidden="1" x14ac:dyDescent="0.25">
      <c r="A13" s="29">
        <v>1</v>
      </c>
      <c r="B13" s="30" t="s">
        <v>114</v>
      </c>
      <c r="C13" s="30" t="s">
        <v>1308</v>
      </c>
      <c r="D13" s="31">
        <v>899999336</v>
      </c>
      <c r="E13" s="31">
        <v>119191000</v>
      </c>
      <c r="F13" s="32" t="s">
        <v>115</v>
      </c>
      <c r="G13" s="33">
        <v>117959067371</v>
      </c>
      <c r="H13" s="33">
        <v>0</v>
      </c>
      <c r="I13" s="3">
        <f>IFERROR(VLOOKUP(C13,'[6]Anexo 2'!$A$9:$G$1115,7,0),0)</f>
        <v>796270165</v>
      </c>
      <c r="J13" s="3">
        <f>IFERROR(VLOOKUP(C13,'[6]Anexo 1'!$A$9:$F$1115,6,0),0)</f>
        <v>620367421</v>
      </c>
      <c r="K13" s="3"/>
      <c r="L13" s="3"/>
      <c r="M13" s="3"/>
      <c r="N13" s="3"/>
      <c r="O13" s="3"/>
      <c r="P13" s="34">
        <f>SUM(G13:N13)</f>
        <v>119375704957</v>
      </c>
      <c r="Q13" s="35">
        <f>VLOOKUP(D13,FEBRERO!$D$13:$Q$1147,14,0)+VLOOKUP(D13,FEBRERO!$D$13:$AC$1147,26,0)+VLOOKUP(D13,MARZO!$D$13:$AC$1147,26,0)</f>
        <v>36208097157</v>
      </c>
      <c r="R13" s="3">
        <f>IFERROR(VLOOKUP(D13,[7]ServNOMINA!$F$16:$M$112,8,0),0)</f>
        <v>6338825808</v>
      </c>
      <c r="S13" s="3">
        <f>IFERROR(VLOOKUP(D13,[7]ServOTROS!$F$16:$M$112,8,0),0)</f>
        <v>1067992927</v>
      </c>
      <c r="T13" s="3">
        <f>IFERROR(VLOOKUP(D13,[7]CANCEL!$F$16:$M$48,8,0),0)</f>
        <v>0</v>
      </c>
      <c r="U13" s="3">
        <f>IFERROR(VLOOKUP(B13,[7]Aaf_PENSION!$C$16:$M$112,11,0),0)</f>
        <v>178079016</v>
      </c>
      <c r="V13" s="3">
        <f>IFERROR(VLOOKUP(B13,[7]Aaf_SALUD!$C$16:$M$112,11,0),0)</f>
        <v>178079015</v>
      </c>
      <c r="W13" s="3">
        <f>IFERROR(VLOOKUP(D13,[7]CALIDAD!$F$16:$M$1122,8,0),0)</f>
        <v>66355847</v>
      </c>
      <c r="X13" s="3"/>
      <c r="Y13" s="3">
        <f>IFERROR(VLOOKUP(B13,[7]Ap_CESANTIAS!$C$16:$M$112,11,0),0)</f>
        <v>379005797</v>
      </c>
      <c r="Z13" s="3">
        <f>IFERROR(VLOOKUP(B13,[7]Ap_PENSION!$C$16:$M$112,11,0),0)</f>
        <v>221668418</v>
      </c>
      <c r="AA13" s="3">
        <f>IFERROR(VLOOKUP(B13,[7]Ap_SALUD!$C$16:$M$112,11,0),0)</f>
        <v>156986572</v>
      </c>
      <c r="AB13" s="3"/>
      <c r="AC13" s="36">
        <f t="shared" ref="AC13:AC76" si="0">SUM(R13:AA13)</f>
        <v>8586993400</v>
      </c>
      <c r="AD13" s="37">
        <f>+P13-Q13+AB13-AC13</f>
        <v>74580614400</v>
      </c>
      <c r="AE13" s="144"/>
    </row>
    <row r="14" spans="1:31" hidden="1" x14ac:dyDescent="0.25">
      <c r="A14" s="29">
        <v>2</v>
      </c>
      <c r="B14" s="30" t="s">
        <v>116</v>
      </c>
      <c r="C14" s="88" t="s">
        <v>1278</v>
      </c>
      <c r="D14" s="31">
        <v>890900286</v>
      </c>
      <c r="E14" s="31">
        <v>110505000</v>
      </c>
      <c r="F14" s="32" t="s">
        <v>117</v>
      </c>
      <c r="G14" s="33">
        <v>1425966878206</v>
      </c>
      <c r="H14" s="33">
        <v>32122525525</v>
      </c>
      <c r="I14" s="3">
        <f>IFERROR(VLOOKUP(C14,'[6]Anexo 2'!$A$9:$G$1115,7,0),0)</f>
        <v>0</v>
      </c>
      <c r="J14" s="3">
        <f>IFERROR(VLOOKUP(C14,'[6]Anexo 1'!$A$9:$F$1115,6,0),0)</f>
        <v>0</v>
      </c>
      <c r="K14" s="3"/>
      <c r="L14" s="3"/>
      <c r="M14" s="3"/>
      <c r="N14" s="3"/>
      <c r="O14" s="3"/>
      <c r="P14" s="34">
        <f t="shared" ref="P14:P77" si="1">SUM(G14:N14)</f>
        <v>1458089403731</v>
      </c>
      <c r="Q14" s="35">
        <f>VLOOKUP(D14,FEBRERO!$D$13:$Q$1147,14,0)+VLOOKUP(D14,FEBRERO!$D$13:$AC$1147,26,0)+VLOOKUP(D14,MARZO!$D$13:$AC$1147,26,0)</f>
        <v>577625804257</v>
      </c>
      <c r="R14" s="3">
        <f>IFERROR(VLOOKUP(D14,[7]ServNOMINA!$F$16:$M$112,8,0),0)</f>
        <v>134801049061</v>
      </c>
      <c r="S14" s="3">
        <f>IFERROR(VLOOKUP(D14,[7]ServOTROS!$F$16:$M$112,8,0),0)</f>
        <v>11211829897</v>
      </c>
      <c r="T14" s="3">
        <f>IFERROR(VLOOKUP(D14,[7]CANCEL!$F$16:$M$48,8,0),0)</f>
        <v>3212252553</v>
      </c>
      <c r="U14" s="3">
        <f>IFERROR(VLOOKUP(B14,[7]Aaf_PENSION!$C$16:$M$112,11,0),0)</f>
        <v>4393736287</v>
      </c>
      <c r="V14" s="3">
        <f>IFERROR(VLOOKUP(B14,[7]Aaf_SALUD!$C$16:$M$112,11,0),0)</f>
        <v>4393736286</v>
      </c>
      <c r="W14" s="3">
        <f>IFERROR(VLOOKUP(D14,[7]CALIDAD!$F$16:$M$1122,8,0),0)</f>
        <v>0</v>
      </c>
      <c r="X14" s="3"/>
      <c r="Y14" s="3">
        <f>IFERROR(VLOOKUP(B14,[7]Ap_CESANTIAS!$C$16:$M$112,11,0),0)</f>
        <v>9277283224</v>
      </c>
      <c r="Z14" s="3">
        <f>IFERROR(VLOOKUP(B14,[7]Ap_PENSION!$C$16:$M$112,11,0),0)</f>
        <v>5459295257</v>
      </c>
      <c r="AA14" s="3">
        <f>IFERROR(VLOOKUP(B14,[7]Ap_SALUD!$C$16:$M$112,11,0),0)</f>
        <v>3866297502</v>
      </c>
      <c r="AB14" s="3"/>
      <c r="AC14" s="36">
        <f t="shared" si="0"/>
        <v>176615480067</v>
      </c>
      <c r="AD14" s="37">
        <f>+P14-Q14-AC14</f>
        <v>703848119407</v>
      </c>
      <c r="AE14" s="144"/>
    </row>
    <row r="15" spans="1:31" hidden="1" x14ac:dyDescent="0.25">
      <c r="A15" s="29">
        <v>3</v>
      </c>
      <c r="B15" s="30" t="s">
        <v>118</v>
      </c>
      <c r="C15" s="30" t="s">
        <v>1304</v>
      </c>
      <c r="D15" s="31">
        <v>800102838</v>
      </c>
      <c r="E15" s="31">
        <v>118181000</v>
      </c>
      <c r="F15" s="32" t="s">
        <v>119</v>
      </c>
      <c r="G15" s="33">
        <v>345099755138</v>
      </c>
      <c r="H15" s="33">
        <v>413039616</v>
      </c>
      <c r="I15" s="3">
        <f>IFERROR(VLOOKUP(C15,'[6]Anexo 2'!$A$9:$G$1115,7,0),0)</f>
        <v>0</v>
      </c>
      <c r="J15" s="3">
        <f>IFERROR(VLOOKUP(C15,'[6]Anexo 1'!$A$9:$F$1115,6,0),0)</f>
        <v>0</v>
      </c>
      <c r="K15" s="3"/>
      <c r="L15" s="3"/>
      <c r="M15" s="3"/>
      <c r="N15" s="3"/>
      <c r="O15" s="3"/>
      <c r="P15" s="34">
        <f t="shared" si="1"/>
        <v>345512794754</v>
      </c>
      <c r="Q15" s="35">
        <f>VLOOKUP(D15,FEBRERO!$D$13:$Q$1147,14,0)+VLOOKUP(D15,FEBRERO!$D$13:$AC$1147,26,0)+VLOOKUP(D15,MARZO!$D$13:$AC$1147,26,0)</f>
        <v>90915072023</v>
      </c>
      <c r="R15" s="3">
        <f>IFERROR(VLOOKUP(D15,[7]ServNOMINA!$F$16:$M$112,8,0),0)</f>
        <v>23080681876</v>
      </c>
      <c r="S15" s="3">
        <f>IFERROR(VLOOKUP(D15,[7]ServOTROS!$F$16:$M$112,8,0),0)</f>
        <v>475236125</v>
      </c>
      <c r="T15" s="3">
        <f>IFERROR(VLOOKUP(D15,[7]CANCEL!$F$16:$M$48,8,0),0)</f>
        <v>41303962</v>
      </c>
      <c r="U15" s="3">
        <f>IFERROR(VLOOKUP(B15,[7]Aaf_PENSION!$C$16:$M$112,11,0),0)</f>
        <v>738700345</v>
      </c>
      <c r="V15" s="3">
        <f>IFERROR(VLOOKUP(B15,[7]Aaf_SALUD!$C$16:$M$112,11,0),0)</f>
        <v>738700344</v>
      </c>
      <c r="W15" s="3">
        <f>IFERROR(VLOOKUP(D15,[7]CALIDAD!$F$16:$M$1122,8,0),0)</f>
        <v>0</v>
      </c>
      <c r="X15" s="3"/>
      <c r="Y15" s="3">
        <f>IFERROR(VLOOKUP(B15,[7]Ap_CESANTIAS!$C$16:$M$112,11,0),0)</f>
        <v>1543443448</v>
      </c>
      <c r="Z15" s="3">
        <f>IFERROR(VLOOKUP(B15,[7]Ap_PENSION!$C$16:$M$112,11,0),0)</f>
        <v>918940410</v>
      </c>
      <c r="AA15" s="3">
        <f>IFERROR(VLOOKUP(B15,[7]Ap_SALUD!$C$16:$M$112,11,0),0)</f>
        <v>650797740</v>
      </c>
      <c r="AB15" s="3"/>
      <c r="AC15" s="36">
        <f t="shared" si="0"/>
        <v>28187804250</v>
      </c>
      <c r="AD15" s="37">
        <f t="shared" ref="AD15:AD78" si="2">+P15-Q15+AB15-AC15</f>
        <v>226409918481</v>
      </c>
      <c r="AE15" s="144"/>
    </row>
    <row r="16" spans="1:31" hidden="1" x14ac:dyDescent="0.25">
      <c r="A16" s="38">
        <v>4</v>
      </c>
      <c r="B16" s="30" t="s">
        <v>120</v>
      </c>
      <c r="C16" s="30" t="s">
        <v>1279</v>
      </c>
      <c r="D16" s="31">
        <v>890102006</v>
      </c>
      <c r="E16" s="31">
        <v>110808000</v>
      </c>
      <c r="F16" s="32" t="s">
        <v>121</v>
      </c>
      <c r="G16" s="33">
        <v>383238250312</v>
      </c>
      <c r="H16" s="33">
        <v>12474279028</v>
      </c>
      <c r="I16" s="3">
        <f>IFERROR(VLOOKUP(C16,'[6]Anexo 2'!$A$9:$G$1115,7,0),0)</f>
        <v>0</v>
      </c>
      <c r="J16" s="3">
        <f>IFERROR(VLOOKUP(C16,'[6]Anexo 1'!$A$9:$F$1115,6,0),0)</f>
        <v>0</v>
      </c>
      <c r="K16" s="3"/>
      <c r="L16" s="3"/>
      <c r="M16" s="3"/>
      <c r="N16" s="3"/>
      <c r="O16" s="3"/>
      <c r="P16" s="34">
        <f t="shared" si="1"/>
        <v>395712529340</v>
      </c>
      <c r="Q16" s="35">
        <f>VLOOKUP(D16,FEBRERO!$D$13:$Q$1147,14,0)+VLOOKUP(D16,FEBRERO!$D$13:$AC$1147,26,0)+VLOOKUP(D16,MARZO!$D$13:$AC$1147,26,0)</f>
        <v>140753570952</v>
      </c>
      <c r="R16" s="3">
        <f>IFERROR(VLOOKUP(D16,[7]ServNOMINA!$F$16:$M$112,8,0),0)</f>
        <v>34514612536</v>
      </c>
      <c r="S16" s="3">
        <f>IFERROR(VLOOKUP(D16,[7]ServOTROS!$F$16:$M$112,8,0),0)</f>
        <v>619988597</v>
      </c>
      <c r="T16" s="3">
        <f>IFERROR(VLOOKUP(D16,[7]CANCEL!$F$16:$M$48,8,0),0)</f>
        <v>1247427903</v>
      </c>
      <c r="U16" s="3">
        <f>IFERROR(VLOOKUP(B16,[7]Aaf_PENSION!$C$16:$M$112,11,0),0)</f>
        <v>1114651185</v>
      </c>
      <c r="V16" s="3">
        <f>IFERROR(VLOOKUP(B16,[7]Aaf_SALUD!$C$16:$M$112,11,0),0)</f>
        <v>1114651185</v>
      </c>
      <c r="W16" s="3">
        <f>IFERROR(VLOOKUP(D16,[7]CALIDAD!$F$16:$M$1122,8,0),0)</f>
        <v>0</v>
      </c>
      <c r="X16" s="3"/>
      <c r="Y16" s="3">
        <f>IFERROR(VLOOKUP(B16,[7]Ap_CESANTIAS!$C$16:$M$112,11,0),0)</f>
        <v>2343711604</v>
      </c>
      <c r="Z16" s="3">
        <f>IFERROR(VLOOKUP(B16,[7]Ap_PENSION!$C$16:$M$112,11,0),0)</f>
        <v>1385940640</v>
      </c>
      <c r="AA16" s="3">
        <f>IFERROR(VLOOKUP(B16,[7]Ap_SALUD!$C$16:$M$112,11,0),0)</f>
        <v>981529406</v>
      </c>
      <c r="AB16" s="3"/>
      <c r="AC16" s="36">
        <f t="shared" si="0"/>
        <v>43322513056</v>
      </c>
      <c r="AD16" s="37">
        <f t="shared" si="2"/>
        <v>211636445332</v>
      </c>
      <c r="AE16" s="144"/>
    </row>
    <row r="17" spans="1:31" hidden="1" x14ac:dyDescent="0.25">
      <c r="A17" s="29">
        <v>5</v>
      </c>
      <c r="B17" s="30" t="s">
        <v>122</v>
      </c>
      <c r="C17" s="30" t="s">
        <v>1280</v>
      </c>
      <c r="D17" s="31">
        <v>890480059</v>
      </c>
      <c r="E17" s="31">
        <v>111313000</v>
      </c>
      <c r="F17" s="32" t="s">
        <v>123</v>
      </c>
      <c r="G17" s="33">
        <v>873747229967</v>
      </c>
      <c r="H17" s="33">
        <v>9893940338</v>
      </c>
      <c r="I17" s="3">
        <f>IFERROR(VLOOKUP(C17,'[6]Anexo 2'!$A$9:$G$1115,7,0),0)</f>
        <v>0</v>
      </c>
      <c r="J17" s="3">
        <f>IFERROR(VLOOKUP(C17,'[6]Anexo 1'!$A$9:$F$1115,6,0),0)</f>
        <v>0</v>
      </c>
      <c r="K17" s="3"/>
      <c r="L17" s="3"/>
      <c r="M17" s="3"/>
      <c r="N17" s="3"/>
      <c r="O17" s="3"/>
      <c r="P17" s="34">
        <f t="shared" si="1"/>
        <v>883641170305</v>
      </c>
      <c r="Q17" s="35">
        <f>VLOOKUP(D17,FEBRERO!$D$13:$Q$1147,14,0)+VLOOKUP(D17,FEBRERO!$D$13:$AC$1147,26,0)+VLOOKUP(D17,MARZO!$D$13:$AC$1147,26,0)</f>
        <v>295981179020</v>
      </c>
      <c r="R17" s="3">
        <f>IFERROR(VLOOKUP(D17,[7]ServNOMINA!$F$16:$M$112,8,0),0)</f>
        <v>74518694963</v>
      </c>
      <c r="S17" s="3">
        <f>IFERROR(VLOOKUP(D17,[7]ServOTROS!$F$16:$M$112,8,0),0)</f>
        <v>2140515797</v>
      </c>
      <c r="T17" s="3">
        <f>IFERROR(VLOOKUP(D17,[7]CANCEL!$F$16:$M$48,8,0),0)</f>
        <v>989394034</v>
      </c>
      <c r="U17" s="3">
        <f>IFERROR(VLOOKUP(B17,[7]Aaf_PENSION!$C$16:$M$112,11,0),0)</f>
        <v>2315275992</v>
      </c>
      <c r="V17" s="3">
        <f>IFERROR(VLOOKUP(B17,[7]Aaf_SALUD!$C$16:$M$112,11,0),0)</f>
        <v>2315275992</v>
      </c>
      <c r="W17" s="3">
        <f>IFERROR(VLOOKUP(D17,[7]CALIDAD!$F$16:$M$1122,8,0),0)</f>
        <v>0</v>
      </c>
      <c r="X17" s="3"/>
      <c r="Y17" s="3">
        <f>IFERROR(VLOOKUP(B17,[7]Ap_CESANTIAS!$C$16:$M$112,11,0),0)</f>
        <v>4904087175</v>
      </c>
      <c r="Z17" s="3">
        <f>IFERROR(VLOOKUP(B17,[7]Ap_PENSION!$C$16:$M$112,11,0),0)</f>
        <v>2881699642</v>
      </c>
      <c r="AA17" s="3">
        <f>IFERROR(VLOOKUP(B17,[7]Ap_SALUD!$C$16:$M$112,11,0),0)</f>
        <v>2040832672</v>
      </c>
      <c r="AB17" s="3"/>
      <c r="AC17" s="36">
        <f t="shared" si="0"/>
        <v>92105776267</v>
      </c>
      <c r="AD17" s="37">
        <f t="shared" si="2"/>
        <v>495554215018</v>
      </c>
      <c r="AE17" s="144"/>
    </row>
    <row r="18" spans="1:31" hidden="1" x14ac:dyDescent="0.25">
      <c r="A18" s="38">
        <v>6</v>
      </c>
      <c r="B18" s="30" t="s">
        <v>124</v>
      </c>
      <c r="C18" s="30" t="s">
        <v>1281</v>
      </c>
      <c r="D18" s="31">
        <v>891800498</v>
      </c>
      <c r="E18" s="31">
        <v>111515000</v>
      </c>
      <c r="F18" s="32" t="s">
        <v>125</v>
      </c>
      <c r="G18" s="33">
        <v>632093314227</v>
      </c>
      <c r="H18" s="33">
        <v>19907346640</v>
      </c>
      <c r="I18" s="3">
        <f>IFERROR(VLOOKUP(C18,'[6]Anexo 2'!$A$9:$G$1115,7,0),0)</f>
        <v>0</v>
      </c>
      <c r="J18" s="3">
        <f>IFERROR(VLOOKUP(C18,'[6]Anexo 1'!$A$9:$F$1115,6,0),0)</f>
        <v>0</v>
      </c>
      <c r="K18" s="3"/>
      <c r="L18" s="3"/>
      <c r="M18" s="3"/>
      <c r="N18" s="3"/>
      <c r="O18" s="3"/>
      <c r="P18" s="34">
        <f t="shared" si="1"/>
        <v>652000660867</v>
      </c>
      <c r="Q18" s="35">
        <f>VLOOKUP(D18,FEBRERO!$D$13:$Q$1147,14,0)+VLOOKUP(D18,FEBRERO!$D$13:$AC$1147,26,0)+VLOOKUP(D18,MARZO!$D$13:$AC$1147,26,0)</f>
        <v>262793415867</v>
      </c>
      <c r="R18" s="3">
        <f>IFERROR(VLOOKUP(D18,[7]ServNOMINA!$F$16:$M$112,8,0),0)</f>
        <v>67876696680</v>
      </c>
      <c r="S18" s="3">
        <f>IFERROR(VLOOKUP(D18,[7]ServOTROS!$F$16:$M$112,8,0),0)</f>
        <v>414978632</v>
      </c>
      <c r="T18" s="3">
        <f>IFERROR(VLOOKUP(D18,[7]CANCEL!$F$16:$M$48,8,0),0)</f>
        <v>1990734664</v>
      </c>
      <c r="U18" s="3">
        <f>IFERROR(VLOOKUP(B18,[7]Aaf_PENSION!$C$16:$M$112,11,0),0)</f>
        <v>2139980814</v>
      </c>
      <c r="V18" s="3">
        <f>IFERROR(VLOOKUP(B18,[7]Aaf_SALUD!$C$16:$M$112,11,0),0)</f>
        <v>2139980813</v>
      </c>
      <c r="W18" s="3">
        <f>IFERROR(VLOOKUP(D18,[7]CALIDAD!$F$16:$M$1122,8,0),0)</f>
        <v>0</v>
      </c>
      <c r="X18" s="3"/>
      <c r="Y18" s="3">
        <f>IFERROR(VLOOKUP(B18,[7]Ap_CESANTIAS!$C$16:$M$112,11,0),0)</f>
        <v>4485527936</v>
      </c>
      <c r="Z18" s="3">
        <f>IFERROR(VLOOKUP(B18,[7]Ap_PENSION!$C$16:$M$112,11,0),0)</f>
        <v>2662224559</v>
      </c>
      <c r="AA18" s="3">
        <f>IFERROR(VLOOKUP(B18,[7]Ap_SALUD!$C$16:$M$112,11,0),0)</f>
        <v>1885399430</v>
      </c>
      <c r="AB18" s="3"/>
      <c r="AC18" s="36">
        <f t="shared" si="0"/>
        <v>83595523528</v>
      </c>
      <c r="AD18" s="37">
        <f t="shared" si="2"/>
        <v>305611721472</v>
      </c>
      <c r="AE18" s="144"/>
    </row>
    <row r="19" spans="1:31" hidden="1" x14ac:dyDescent="0.25">
      <c r="A19" s="29">
        <v>7</v>
      </c>
      <c r="B19" s="30" t="s">
        <v>126</v>
      </c>
      <c r="C19" s="30" t="s">
        <v>1282</v>
      </c>
      <c r="D19" s="31">
        <v>890801052</v>
      </c>
      <c r="E19" s="31">
        <v>111717000</v>
      </c>
      <c r="F19" s="32" t="s">
        <v>127</v>
      </c>
      <c r="G19" s="33">
        <v>349026330246</v>
      </c>
      <c r="H19" s="33">
        <v>0</v>
      </c>
      <c r="I19" s="3">
        <f>IFERROR(VLOOKUP(C19,'[6]Anexo 2'!$A$9:$G$1115,7,0),0)</f>
        <v>0</v>
      </c>
      <c r="J19" s="3">
        <f>IFERROR(VLOOKUP(C19,'[6]Anexo 1'!$A$9:$F$1115,6,0),0)</f>
        <v>0</v>
      </c>
      <c r="K19" s="3"/>
      <c r="L19" s="3"/>
      <c r="M19" s="3"/>
      <c r="N19" s="3"/>
      <c r="O19" s="3"/>
      <c r="P19" s="34">
        <f t="shared" si="1"/>
        <v>349026330246</v>
      </c>
      <c r="Q19" s="35">
        <f>VLOOKUP(D19,FEBRERO!$D$13:$Q$1147,14,0)+VLOOKUP(D19,FEBRERO!$D$13:$AC$1147,26,0)+VLOOKUP(D19,MARZO!$D$13:$AC$1147,26,0)</f>
        <v>143215990797</v>
      </c>
      <c r="R19" s="3">
        <f>IFERROR(VLOOKUP(D19,[7]ServNOMINA!$F$16:$M$112,8,0),0)</f>
        <v>36006773500</v>
      </c>
      <c r="S19" s="3">
        <f>IFERROR(VLOOKUP(D19,[7]ServOTROS!$F$16:$M$112,8,0),0)</f>
        <v>1765522840</v>
      </c>
      <c r="T19" s="3">
        <f>IFERROR(VLOOKUP(D19,[7]CANCEL!$F$16:$M$48,8,0),0)</f>
        <v>0</v>
      </c>
      <c r="U19" s="3">
        <f>IFERROR(VLOOKUP(B19,[7]Aaf_PENSION!$C$16:$M$112,11,0),0)</f>
        <v>1229033310</v>
      </c>
      <c r="V19" s="3">
        <f>IFERROR(VLOOKUP(B19,[7]Aaf_SALUD!$C$16:$M$112,11,0),0)</f>
        <v>1229033310</v>
      </c>
      <c r="W19" s="3">
        <f>IFERROR(VLOOKUP(D19,[7]CALIDAD!$F$16:$M$1122,8,0),0)</f>
        <v>0</v>
      </c>
      <c r="X19" s="3"/>
      <c r="Y19" s="3">
        <f>IFERROR(VLOOKUP(B19,[7]Ap_CESANTIAS!$C$16:$M$112,11,0),0)</f>
        <v>2578486988</v>
      </c>
      <c r="Z19" s="3">
        <f>IFERROR(VLOOKUP(B19,[7]Ap_PENSION!$C$16:$M$112,11,0),0)</f>
        <v>1530148374</v>
      </c>
      <c r="AA19" s="3">
        <f>IFERROR(VLOOKUP(B19,[7]Ap_SALUD!$C$16:$M$112,11,0),0)</f>
        <v>1083657974</v>
      </c>
      <c r="AB19" s="3"/>
      <c r="AC19" s="36">
        <f t="shared" si="0"/>
        <v>45422656296</v>
      </c>
      <c r="AD19" s="37">
        <f t="shared" si="2"/>
        <v>160387683153</v>
      </c>
      <c r="AE19" s="144"/>
    </row>
    <row r="20" spans="1:31" hidden="1" x14ac:dyDescent="0.25">
      <c r="A20" s="38">
        <v>8</v>
      </c>
      <c r="B20" s="30" t="s">
        <v>128</v>
      </c>
      <c r="C20" s="30" t="s">
        <v>1283</v>
      </c>
      <c r="D20" s="31">
        <v>800091594</v>
      </c>
      <c r="E20" s="31">
        <v>111818000</v>
      </c>
      <c r="F20" s="32" t="s">
        <v>129</v>
      </c>
      <c r="G20" s="33">
        <v>209007160756</v>
      </c>
      <c r="H20" s="33">
        <v>0</v>
      </c>
      <c r="I20" s="3">
        <f>IFERROR(VLOOKUP(C20,'[6]Anexo 2'!$A$9:$G$1115,7,0),0)</f>
        <v>0</v>
      </c>
      <c r="J20" s="3">
        <f>IFERROR(VLOOKUP(C20,'[6]Anexo 1'!$A$9:$F$1115,6,0),0)</f>
        <v>0</v>
      </c>
      <c r="K20" s="3"/>
      <c r="L20" s="3"/>
      <c r="M20" s="3"/>
      <c r="N20" s="3"/>
      <c r="O20" s="3"/>
      <c r="P20" s="34">
        <f t="shared" si="1"/>
        <v>209007160756</v>
      </c>
      <c r="Q20" s="35">
        <f>VLOOKUP(D20,FEBRERO!$D$13:$Q$1147,14,0)+VLOOKUP(D20,FEBRERO!$D$13:$AC$1147,26,0)+VLOOKUP(D20,MARZO!$D$13:$AC$1147,26,0)</f>
        <v>93628227108</v>
      </c>
      <c r="R20" s="3">
        <f>IFERROR(VLOOKUP(D20,[7]ServNOMINA!$F$16:$M$112,8,0),0)</f>
        <v>24580164208</v>
      </c>
      <c r="S20" s="3">
        <f>IFERROR(VLOOKUP(D20,[7]ServOTROS!$F$16:$M$112,8,0),0)</f>
        <v>582911967</v>
      </c>
      <c r="T20" s="3">
        <f>IFERROR(VLOOKUP(D20,[7]CANCEL!$F$16:$M$48,8,0),0)</f>
        <v>0</v>
      </c>
      <c r="U20" s="3">
        <f>IFERROR(VLOOKUP(B20,[7]Aaf_PENSION!$C$16:$M$112,11,0),0)</f>
        <v>717483484</v>
      </c>
      <c r="V20" s="3">
        <f>IFERROR(VLOOKUP(B20,[7]Aaf_SALUD!$C$16:$M$112,11,0),0)</f>
        <v>717483484</v>
      </c>
      <c r="W20" s="3">
        <f>IFERROR(VLOOKUP(D20,[7]CALIDAD!$F$16:$M$1122,8,0),0)</f>
        <v>0</v>
      </c>
      <c r="X20" s="3"/>
      <c r="Y20" s="3">
        <f>IFERROR(VLOOKUP(B20,[7]Ap_CESANTIAS!$C$16:$M$112,11,0),0)</f>
        <v>1519490435</v>
      </c>
      <c r="Z20" s="3">
        <f>IFERROR(VLOOKUP(B20,[7]Ap_PENSION!$C$16:$M$112,11,0),0)</f>
        <v>895641045</v>
      </c>
      <c r="AA20" s="3">
        <f>IFERROR(VLOOKUP(B20,[7]Ap_SALUD!$C$16:$M$112,11,0),0)</f>
        <v>634297024</v>
      </c>
      <c r="AB20" s="3"/>
      <c r="AC20" s="36">
        <f t="shared" si="0"/>
        <v>29647471647</v>
      </c>
      <c r="AD20" s="37">
        <f t="shared" si="2"/>
        <v>85731462001</v>
      </c>
      <c r="AE20" s="144"/>
    </row>
    <row r="21" spans="1:31" hidden="1" x14ac:dyDescent="0.25">
      <c r="A21" s="39">
        <v>9</v>
      </c>
      <c r="B21" s="40" t="s">
        <v>130</v>
      </c>
      <c r="C21" s="40" t="s">
        <v>1284</v>
      </c>
      <c r="D21" s="31">
        <v>892099216</v>
      </c>
      <c r="E21" s="31">
        <v>118585000</v>
      </c>
      <c r="F21" s="32" t="s">
        <v>131</v>
      </c>
      <c r="G21" s="33">
        <v>304997913053</v>
      </c>
      <c r="H21" s="33">
        <v>671751447</v>
      </c>
      <c r="I21" s="3">
        <f>IFERROR(VLOOKUP(C21,'[6]Anexo 2'!$A$9:$G$1115,7,0),0)</f>
        <v>0</v>
      </c>
      <c r="J21" s="3">
        <f>IFERROR(VLOOKUP(C21,'[6]Anexo 1'!$A$9:$F$1115,6,0),0)</f>
        <v>0</v>
      </c>
      <c r="K21" s="3"/>
      <c r="L21" s="3"/>
      <c r="M21" s="3"/>
      <c r="N21" s="3"/>
      <c r="O21" s="3"/>
      <c r="P21" s="34">
        <f t="shared" si="1"/>
        <v>305669664500</v>
      </c>
      <c r="Q21" s="35">
        <f>VLOOKUP(D21,FEBRERO!$D$13:$Q$1147,14,0)+VLOOKUP(D21,FEBRERO!$D$13:$AC$1147,26,0)+VLOOKUP(D21,MARZO!$D$13:$AC$1147,26,0)</f>
        <v>80013684275</v>
      </c>
      <c r="R21" s="3">
        <f>IFERROR(VLOOKUP(D21,[7]ServNOMINA!$F$16:$M$112,8,0),0)</f>
        <v>19302712900</v>
      </c>
      <c r="S21" s="3">
        <f>IFERROR(VLOOKUP(D21,[7]ServOTROS!$F$16:$M$112,8,0),0)</f>
        <v>1535552752</v>
      </c>
      <c r="T21" s="3">
        <f>IFERROR(VLOOKUP(D21,[7]CANCEL!$F$16:$M$48,8,0),0)</f>
        <v>67826598</v>
      </c>
      <c r="U21" s="3">
        <f>IFERROR(VLOOKUP(B21,[7]Aaf_PENSION!$C$16:$M$112,11,0),0)</f>
        <v>662369485</v>
      </c>
      <c r="V21" s="3">
        <f>IFERROR(VLOOKUP(B21,[7]Aaf_SALUD!$C$16:$M$112,11,0),0)</f>
        <v>662369484</v>
      </c>
      <c r="W21" s="3">
        <f>IFERROR(VLOOKUP(D21,[7]CALIDAD!$F$16:$M$1122,8,0),0)</f>
        <v>0</v>
      </c>
      <c r="X21" s="3"/>
      <c r="Y21" s="3">
        <f>IFERROR(VLOOKUP(B21,[7]Ap_CESANTIAS!$C$16:$M$112,11,0),0)</f>
        <v>1402401567</v>
      </c>
      <c r="Z21" s="3">
        <f>IFERROR(VLOOKUP(B21,[7]Ap_PENSION!$C$16:$M$112,11,0),0)</f>
        <v>823985210</v>
      </c>
      <c r="AA21" s="3">
        <f>IFERROR(VLOOKUP(B21,[7]Ap_SALUD!$C$16:$M$112,11,0),0)</f>
        <v>583550038</v>
      </c>
      <c r="AB21" s="3"/>
      <c r="AC21" s="36">
        <f t="shared" si="0"/>
        <v>25040768034</v>
      </c>
      <c r="AD21" s="37">
        <f t="shared" si="2"/>
        <v>200615212191</v>
      </c>
      <c r="AE21" s="144"/>
    </row>
    <row r="22" spans="1:31" hidden="1" x14ac:dyDescent="0.25">
      <c r="A22" s="38">
        <v>10</v>
      </c>
      <c r="B22" s="30" t="s">
        <v>132</v>
      </c>
      <c r="C22" s="30" t="s">
        <v>1285</v>
      </c>
      <c r="D22" s="31">
        <v>891580016</v>
      </c>
      <c r="E22" s="31">
        <v>111919000</v>
      </c>
      <c r="F22" s="32" t="s">
        <v>133</v>
      </c>
      <c r="G22" s="33">
        <v>979501836286</v>
      </c>
      <c r="H22" s="33">
        <v>9777216692</v>
      </c>
      <c r="I22" s="3">
        <f>IFERROR(VLOOKUP(C22,'[6]Anexo 2'!$A$9:$G$1115,7,0),0)</f>
        <v>0</v>
      </c>
      <c r="J22" s="3">
        <f>IFERROR(VLOOKUP(C22,'[6]Anexo 1'!$A$9:$F$1115,6,0),0)</f>
        <v>0</v>
      </c>
      <c r="K22" s="3"/>
      <c r="L22" s="3"/>
      <c r="M22" s="3"/>
      <c r="N22" s="3"/>
      <c r="O22" s="3"/>
      <c r="P22" s="34">
        <f t="shared" si="1"/>
        <v>989279052978</v>
      </c>
      <c r="Q22" s="35">
        <f>VLOOKUP(D22,FEBRERO!$D$13:$Q$1147,14,0)+VLOOKUP(D22,FEBRERO!$D$13:$AC$1147,26,0)+VLOOKUP(D22,MARZO!$D$13:$AC$1147,26,0)</f>
        <v>419623103516</v>
      </c>
      <c r="R22" s="3">
        <f>IFERROR(VLOOKUP(D22,[7]ServNOMINA!$F$16:$M$112,8,0),0)</f>
        <v>97111351615</v>
      </c>
      <c r="S22" s="3">
        <f>IFERROR(VLOOKUP(D22,[7]ServOTROS!$F$16:$M$112,8,0),0)</f>
        <v>23597841160</v>
      </c>
      <c r="T22" s="3">
        <f>IFERROR(VLOOKUP(D22,[7]CANCEL!$F$16:$M$48,8,0),0)</f>
        <v>979359411</v>
      </c>
      <c r="U22" s="3">
        <f>IFERROR(VLOOKUP(B22,[7]Aaf_PENSION!$C$16:$M$112,11,0),0)</f>
        <v>2779519584</v>
      </c>
      <c r="V22" s="3">
        <f>IFERROR(VLOOKUP(B22,[7]Aaf_SALUD!$C$16:$M$112,11,0),0)</f>
        <v>2779519584</v>
      </c>
      <c r="W22" s="3">
        <f>IFERROR(VLOOKUP(D22,[7]CALIDAD!$F$16:$M$1122,8,0),0)</f>
        <v>0</v>
      </c>
      <c r="X22" s="3"/>
      <c r="Y22" s="3">
        <f>IFERROR(VLOOKUP(B22,[7]Ap_CESANTIAS!$C$16:$M$112,11,0),0)</f>
        <v>5836049445</v>
      </c>
      <c r="Z22" s="3">
        <f>IFERROR(VLOOKUP(B22,[7]Ap_PENSION!$C$16:$M$112,11,0),0)</f>
        <v>3459395804</v>
      </c>
      <c r="AA22" s="3">
        <f>IFERROR(VLOOKUP(B22,[7]Ap_SALUD!$C$16:$M$112,11,0),0)</f>
        <v>2449959697</v>
      </c>
      <c r="AB22" s="3"/>
      <c r="AC22" s="36">
        <f t="shared" si="0"/>
        <v>138992996300</v>
      </c>
      <c r="AD22" s="37">
        <f t="shared" si="2"/>
        <v>430662953162</v>
      </c>
      <c r="AE22" s="144"/>
    </row>
    <row r="23" spans="1:31" hidden="1" x14ac:dyDescent="0.25">
      <c r="A23" s="29">
        <v>11</v>
      </c>
      <c r="B23" s="30" t="s">
        <v>134</v>
      </c>
      <c r="C23" s="30" t="s">
        <v>1286</v>
      </c>
      <c r="D23" s="31">
        <v>892399999</v>
      </c>
      <c r="E23" s="31">
        <v>112020000</v>
      </c>
      <c r="F23" s="32" t="s">
        <v>135</v>
      </c>
      <c r="G23" s="33">
        <v>569949845307</v>
      </c>
      <c r="H23" s="33">
        <v>2529537108</v>
      </c>
      <c r="I23" s="3">
        <f>IFERROR(VLOOKUP(C23,'[6]Anexo 2'!$A$9:$G$1115,7,0),0)</f>
        <v>0</v>
      </c>
      <c r="J23" s="3">
        <f>IFERROR(VLOOKUP(C23,'[6]Anexo 1'!$A$9:$F$1115,6,0),0)</f>
        <v>0</v>
      </c>
      <c r="K23" s="3"/>
      <c r="L23" s="3"/>
      <c r="M23" s="3"/>
      <c r="N23" s="3"/>
      <c r="O23" s="3"/>
      <c r="P23" s="34">
        <f t="shared" si="1"/>
        <v>572479382415</v>
      </c>
      <c r="Q23" s="35">
        <f>VLOOKUP(D23,FEBRERO!$D$13:$Q$1147,14,0)+VLOOKUP(D23,FEBRERO!$D$13:$AC$1147,26,0)+VLOOKUP(D23,MARZO!$D$13:$AC$1147,26,0)</f>
        <v>190424478282</v>
      </c>
      <c r="R23" s="3">
        <f>IFERROR(VLOOKUP(D23,[7]ServNOMINA!$F$16:$M$112,8,0),0)</f>
        <v>47970068495</v>
      </c>
      <c r="S23" s="3">
        <f>IFERROR(VLOOKUP(D23,[7]ServOTROS!$F$16:$M$112,8,0),0)</f>
        <v>4394574194</v>
      </c>
      <c r="T23" s="3">
        <f>IFERROR(VLOOKUP(D23,[7]CANCEL!$F$16:$M$48,8,0),0)</f>
        <v>252953711</v>
      </c>
      <c r="U23" s="3">
        <f>IFERROR(VLOOKUP(B23,[7]Aaf_PENSION!$C$16:$M$112,11,0),0)</f>
        <v>1556258042</v>
      </c>
      <c r="V23" s="3">
        <f>IFERROR(VLOOKUP(B23,[7]Aaf_SALUD!$C$16:$M$112,11,0),0)</f>
        <v>1556258041</v>
      </c>
      <c r="W23" s="3">
        <f>IFERROR(VLOOKUP(D23,[7]CALIDAD!$F$16:$M$1122,8,0),0)</f>
        <v>0</v>
      </c>
      <c r="X23" s="3"/>
      <c r="Y23" s="3">
        <f>IFERROR(VLOOKUP(B23,[7]Ap_CESANTIAS!$C$16:$M$112,11,0),0)</f>
        <v>3279297742</v>
      </c>
      <c r="Z23" s="3">
        <f>IFERROR(VLOOKUP(B23,[7]Ap_PENSION!$C$16:$M$112,11,0),0)</f>
        <v>1936058112</v>
      </c>
      <c r="AA23" s="3">
        <f>IFERROR(VLOOKUP(B23,[7]Ap_SALUD!$C$16:$M$112,11,0),0)</f>
        <v>1371125079</v>
      </c>
      <c r="AB23" s="3"/>
      <c r="AC23" s="36">
        <f t="shared" si="0"/>
        <v>62316593416</v>
      </c>
      <c r="AD23" s="37">
        <f t="shared" si="2"/>
        <v>319738310717</v>
      </c>
      <c r="AE23" s="144"/>
    </row>
    <row r="24" spans="1:31" hidden="1" x14ac:dyDescent="0.25">
      <c r="A24" s="38">
        <v>12</v>
      </c>
      <c r="B24" s="30" t="s">
        <v>136</v>
      </c>
      <c r="C24" s="30" t="s">
        <v>1287</v>
      </c>
      <c r="D24" s="31">
        <v>891680010</v>
      </c>
      <c r="E24" s="31">
        <v>112727000</v>
      </c>
      <c r="F24" s="32" t="s">
        <v>137</v>
      </c>
      <c r="G24" s="33">
        <v>500282553945</v>
      </c>
      <c r="H24" s="33">
        <v>6599703419</v>
      </c>
      <c r="I24" s="3">
        <f>IFERROR(VLOOKUP(C24,'[6]Anexo 2'!$A$9:$G$1115,7,0),0)</f>
        <v>0</v>
      </c>
      <c r="J24" s="3">
        <f>IFERROR(VLOOKUP(C24,'[6]Anexo 1'!$A$9:$F$1115,6,0),0)</f>
        <v>0</v>
      </c>
      <c r="K24" s="3"/>
      <c r="L24" s="3"/>
      <c r="M24" s="3"/>
      <c r="N24" s="3"/>
      <c r="O24" s="3"/>
      <c r="P24" s="34">
        <f t="shared" si="1"/>
        <v>506882257364</v>
      </c>
      <c r="Q24" s="35">
        <f>VLOOKUP(D24,FEBRERO!$D$13:$Q$1147,14,0)+VLOOKUP(D24,FEBRERO!$D$13:$AC$1147,26,0)+VLOOKUP(D24,MARZO!$D$13:$AC$1147,26,0)</f>
        <v>164642805574</v>
      </c>
      <c r="R24" s="3">
        <f>IFERROR(VLOOKUP(D24,[7]ServNOMINA!$F$16:$M$112,8,0),0)</f>
        <v>29905408789</v>
      </c>
      <c r="S24" s="3">
        <f>IFERROR(VLOOKUP(D24,[7]ServOTROS!$F$16:$M$112,8,0),0)</f>
        <v>16207313071</v>
      </c>
      <c r="T24" s="3">
        <f>IFERROR(VLOOKUP(D24,[7]CANCEL!$F$16:$M$48,8,0),0)</f>
        <v>659970342</v>
      </c>
      <c r="U24" s="3">
        <f>IFERROR(VLOOKUP(B24,[7]Aaf_PENSION!$C$16:$M$112,11,0),0)</f>
        <v>909506582</v>
      </c>
      <c r="V24" s="3">
        <f>IFERROR(VLOOKUP(B24,[7]Aaf_SALUD!$C$16:$M$112,11,0),0)</f>
        <v>909506582</v>
      </c>
      <c r="W24" s="3">
        <f>IFERROR(VLOOKUP(D24,[7]CALIDAD!$F$16:$M$1122,8,0),0)</f>
        <v>0</v>
      </c>
      <c r="X24" s="3"/>
      <c r="Y24" s="3">
        <f>IFERROR(VLOOKUP(B24,[7]Ap_CESANTIAS!$C$16:$M$112,11,0),0)</f>
        <v>1906563389</v>
      </c>
      <c r="Z24" s="3">
        <f>IFERROR(VLOOKUP(B24,[7]Ap_PENSION!$C$16:$M$112,11,0),0)</f>
        <v>1131422497</v>
      </c>
      <c r="AA24" s="3">
        <f>IFERROR(VLOOKUP(B24,[7]Ap_SALUD!$C$16:$M$112,11,0),0)</f>
        <v>801278511</v>
      </c>
      <c r="AB24" s="3"/>
      <c r="AC24" s="36">
        <f t="shared" si="0"/>
        <v>52430969763</v>
      </c>
      <c r="AD24" s="37">
        <f t="shared" si="2"/>
        <v>289808482027</v>
      </c>
      <c r="AE24" s="144"/>
    </row>
    <row r="25" spans="1:31" hidden="1" x14ac:dyDescent="0.25">
      <c r="A25" s="29">
        <v>13</v>
      </c>
      <c r="B25" s="30" t="s">
        <v>138</v>
      </c>
      <c r="C25" s="30" t="s">
        <v>1288</v>
      </c>
      <c r="D25" s="31">
        <v>800103935</v>
      </c>
      <c r="E25" s="31">
        <v>112323000</v>
      </c>
      <c r="F25" s="32" t="s">
        <v>139</v>
      </c>
      <c r="G25" s="33">
        <v>871199492223</v>
      </c>
      <c r="H25" s="33">
        <v>5809992105</v>
      </c>
      <c r="I25" s="3">
        <f>IFERROR(VLOOKUP(C25,'[6]Anexo 2'!$A$9:$G$1115,7,0),0)</f>
        <v>0</v>
      </c>
      <c r="J25" s="3">
        <f>IFERROR(VLOOKUP(C25,'[6]Anexo 1'!$A$9:$F$1115,6,0),0)</f>
        <v>0</v>
      </c>
      <c r="K25" s="3"/>
      <c r="L25" s="3"/>
      <c r="M25" s="3"/>
      <c r="N25" s="3"/>
      <c r="O25" s="3"/>
      <c r="P25" s="34">
        <f t="shared" si="1"/>
        <v>877009484328</v>
      </c>
      <c r="Q25" s="35">
        <f>VLOOKUP(D25,FEBRERO!$D$13:$Q$1147,14,0)+VLOOKUP(D25,FEBRERO!$D$13:$AC$1147,26,0)+VLOOKUP(D25,MARZO!$D$13:$AC$1147,26,0)</f>
        <v>325732613114</v>
      </c>
      <c r="R25" s="3">
        <f>IFERROR(VLOOKUP(D25,[7]ServNOMINA!$F$16:$M$112,8,0),0)</f>
        <v>83764650417</v>
      </c>
      <c r="S25" s="3">
        <f>IFERROR(VLOOKUP(D25,[7]ServOTROS!$F$16:$M$112,8,0),0)</f>
        <v>2012418457</v>
      </c>
      <c r="T25" s="3">
        <f>IFERROR(VLOOKUP(D25,[7]CANCEL!$F$16:$M$48,8,0),0)</f>
        <v>580999211</v>
      </c>
      <c r="U25" s="3">
        <f>IFERROR(VLOOKUP(B25,[7]Aaf_PENSION!$C$16:$M$112,11,0),0)</f>
        <v>2583567379</v>
      </c>
      <c r="V25" s="3">
        <f>IFERROR(VLOOKUP(B25,[7]Aaf_SALUD!$C$16:$M$112,11,0),0)</f>
        <v>2583567379</v>
      </c>
      <c r="W25" s="3">
        <f>IFERROR(VLOOKUP(D25,[7]CALIDAD!$F$16:$M$1122,8,0),0)</f>
        <v>0</v>
      </c>
      <c r="X25" s="3"/>
      <c r="Y25" s="3">
        <f>IFERROR(VLOOKUP(B25,[7]Ap_CESANTIAS!$C$16:$M$112,11,0),0)</f>
        <v>5424755857</v>
      </c>
      <c r="Z25" s="3">
        <f>IFERROR(VLOOKUP(B25,[7]Ap_PENSION!$C$16:$M$112,11,0),0)</f>
        <v>3213866562</v>
      </c>
      <c r="AA25" s="3">
        <f>IFERROR(VLOOKUP(B25,[7]Ap_SALUD!$C$16:$M$112,11,0),0)</f>
        <v>2276074781</v>
      </c>
      <c r="AB25" s="3"/>
      <c r="AC25" s="36">
        <f t="shared" si="0"/>
        <v>102439900043</v>
      </c>
      <c r="AD25" s="37">
        <f t="shared" si="2"/>
        <v>448836971171</v>
      </c>
      <c r="AE25" s="144"/>
    </row>
    <row r="26" spans="1:31" hidden="1" x14ac:dyDescent="0.25">
      <c r="A26" s="38">
        <v>14</v>
      </c>
      <c r="B26" s="30" t="s">
        <v>140</v>
      </c>
      <c r="C26" s="30" t="s">
        <v>1289</v>
      </c>
      <c r="D26" s="31">
        <v>899999114</v>
      </c>
      <c r="E26" s="31">
        <v>112525000</v>
      </c>
      <c r="F26" s="32" t="s">
        <v>141</v>
      </c>
      <c r="G26" s="33">
        <v>795386893835</v>
      </c>
      <c r="H26" s="33">
        <v>38299742284</v>
      </c>
      <c r="I26" s="3">
        <f>IFERROR(VLOOKUP(C26,'[6]Anexo 2'!$A$9:$G$1115,7,0),0)</f>
        <v>0</v>
      </c>
      <c r="J26" s="3">
        <f>IFERROR(VLOOKUP(C26,'[6]Anexo 1'!$A$9:$F$1115,6,0),0)</f>
        <v>0</v>
      </c>
      <c r="K26" s="3"/>
      <c r="L26" s="3"/>
      <c r="M26" s="3"/>
      <c r="N26" s="3"/>
      <c r="O26" s="3"/>
      <c r="P26" s="34">
        <f t="shared" si="1"/>
        <v>833686636119</v>
      </c>
      <c r="Q26" s="35">
        <f>VLOOKUP(D26,FEBRERO!$D$13:$Q$1147,14,0)+VLOOKUP(D26,FEBRERO!$D$13:$AC$1147,26,0)+VLOOKUP(D26,MARZO!$D$13:$AC$1147,26,0)</f>
        <v>353947003336</v>
      </c>
      <c r="R26" s="3">
        <f>IFERROR(VLOOKUP(D26,[7]ServNOMINA!$F$16:$M$112,8,0),0)</f>
        <v>91254355825</v>
      </c>
      <c r="S26" s="3">
        <f>IFERROR(VLOOKUP(D26,[7]ServOTROS!$F$16:$M$112,8,0),0)</f>
        <v>221461700</v>
      </c>
      <c r="T26" s="3">
        <f>IFERROR(VLOOKUP(D26,[7]CANCEL!$F$16:$M$48,8,0),0)</f>
        <v>3829974228</v>
      </c>
      <c r="U26" s="3">
        <f>IFERROR(VLOOKUP(B26,[7]Aaf_PENSION!$C$16:$M$112,11,0),0)</f>
        <v>2925738432</v>
      </c>
      <c r="V26" s="3">
        <f>IFERROR(VLOOKUP(B26,[7]Aaf_SALUD!$C$16:$M$112,11,0),0)</f>
        <v>2925738431</v>
      </c>
      <c r="W26" s="3">
        <f>IFERROR(VLOOKUP(D26,[7]CALIDAD!$F$16:$M$1122,8,0),0)</f>
        <v>0</v>
      </c>
      <c r="X26" s="3"/>
      <c r="Y26" s="3">
        <f>IFERROR(VLOOKUP(B26,[7]Ap_CESANTIAS!$C$16:$M$112,11,0),0)</f>
        <v>6175244840</v>
      </c>
      <c r="Z26" s="3">
        <f>IFERROR(VLOOKUP(B26,[7]Ap_PENSION!$C$16:$M$112,11,0),0)</f>
        <v>3640937725</v>
      </c>
      <c r="AA26" s="3">
        <f>IFERROR(VLOOKUP(B26,[7]Ap_SALUD!$C$16:$M$112,11,0),0)</f>
        <v>2578528503</v>
      </c>
      <c r="AB26" s="3"/>
      <c r="AC26" s="36">
        <f t="shared" si="0"/>
        <v>113551979684</v>
      </c>
      <c r="AD26" s="37">
        <f t="shared" si="2"/>
        <v>366187653099</v>
      </c>
      <c r="AE26" s="144"/>
    </row>
    <row r="27" spans="1:31" hidden="1" x14ac:dyDescent="0.25">
      <c r="A27" s="29">
        <v>15</v>
      </c>
      <c r="B27" s="30" t="s">
        <v>142</v>
      </c>
      <c r="C27" s="30" t="s">
        <v>1290</v>
      </c>
      <c r="D27" s="31">
        <v>892099149</v>
      </c>
      <c r="E27" s="31">
        <v>119494000</v>
      </c>
      <c r="F27" s="32" t="s">
        <v>143</v>
      </c>
      <c r="G27" s="33">
        <v>99788088031</v>
      </c>
      <c r="H27" s="33">
        <v>173747895</v>
      </c>
      <c r="I27" s="3">
        <f>IFERROR(VLOOKUP(C27,'[6]Anexo 2'!$A$9:$G$1115,7,0),0)</f>
        <v>770723983</v>
      </c>
      <c r="J27" s="3">
        <f>IFERROR(VLOOKUP(C27,'[6]Anexo 1'!$A$9:$F$1115,6,0),0)</f>
        <v>383308944</v>
      </c>
      <c r="K27" s="3"/>
      <c r="L27" s="3"/>
      <c r="M27" s="3"/>
      <c r="N27" s="3"/>
      <c r="O27" s="3"/>
      <c r="P27" s="34">
        <f t="shared" si="1"/>
        <v>101115868853</v>
      </c>
      <c r="Q27" s="35">
        <f>VLOOKUP(D27,FEBRERO!$D$13:$Q$1147,14,0)+VLOOKUP(D27,FEBRERO!$D$13:$AC$1147,26,0)+VLOOKUP(D27,MARZO!$D$13:$AC$1147,26,0)</f>
        <v>36377489962</v>
      </c>
      <c r="R27" s="3">
        <f>IFERROR(VLOOKUP(D27,[7]ServNOMINA!$F$16:$M$112,8,0),0)</f>
        <v>4291277248</v>
      </c>
      <c r="S27" s="3">
        <f>IFERROR(VLOOKUP(D27,[7]ServOTROS!$F$16:$M$112,8,0),0)</f>
        <v>3147057328</v>
      </c>
      <c r="T27" s="3">
        <f>IFERROR(VLOOKUP(D27,[7]CANCEL!$F$16:$M$48,8,0),0)</f>
        <v>18006201</v>
      </c>
      <c r="U27" s="3">
        <f>IFERROR(VLOOKUP(B27,[7]Aaf_PENSION!$C$16:$M$112,11,0),0)</f>
        <v>91732545</v>
      </c>
      <c r="V27" s="3">
        <f>IFERROR(VLOOKUP(B27,[7]Aaf_SALUD!$C$16:$M$112,11,0),0)</f>
        <v>91732545</v>
      </c>
      <c r="W27" s="3">
        <f>IFERROR(VLOOKUP(D27,[7]CALIDAD!$F$16:$M$1122,8,0),0)</f>
        <v>64226999</v>
      </c>
      <c r="X27" s="3"/>
      <c r="Y27" s="3">
        <f>IFERROR(VLOOKUP(B27,[7]Ap_CESANTIAS!$C$16:$M$112,11,0),0)</f>
        <v>196559268</v>
      </c>
      <c r="Z27" s="3">
        <f>IFERROR(VLOOKUP(B27,[7]Ap_PENSION!$C$16:$M$112,11,0),0)</f>
        <v>114114975</v>
      </c>
      <c r="AA27" s="3">
        <f>IFERROR(VLOOKUP(B27,[7]Ap_SALUD!$C$16:$M$112,11,0),0)</f>
        <v>80816739</v>
      </c>
      <c r="AB27" s="3"/>
      <c r="AC27" s="36">
        <f t="shared" si="0"/>
        <v>8095523848</v>
      </c>
      <c r="AD27" s="37">
        <f t="shared" si="2"/>
        <v>56642855043</v>
      </c>
      <c r="AE27" s="144"/>
    </row>
    <row r="28" spans="1:31" hidden="1" x14ac:dyDescent="0.25">
      <c r="A28" s="38">
        <v>16</v>
      </c>
      <c r="B28" s="30" t="s">
        <v>144</v>
      </c>
      <c r="C28" s="30" t="s">
        <v>1291</v>
      </c>
      <c r="D28" s="31">
        <v>800103196</v>
      </c>
      <c r="E28" s="31">
        <v>119595000</v>
      </c>
      <c r="F28" s="32" t="s">
        <v>145</v>
      </c>
      <c r="G28" s="33">
        <v>111151950912</v>
      </c>
      <c r="H28" s="33">
        <v>66705834</v>
      </c>
      <c r="I28" s="3">
        <f>IFERROR(VLOOKUP(C28,'[6]Anexo 2'!$A$9:$G$1115,7,0),0)</f>
        <v>0</v>
      </c>
      <c r="J28" s="3">
        <f>IFERROR(VLOOKUP(C28,'[6]Anexo 1'!$A$9:$F$1115,6,0),0)</f>
        <v>0</v>
      </c>
      <c r="K28" s="3"/>
      <c r="L28" s="3"/>
      <c r="M28" s="3"/>
      <c r="N28" s="3"/>
      <c r="O28" s="3"/>
      <c r="P28" s="34">
        <f t="shared" si="1"/>
        <v>111218656746</v>
      </c>
      <c r="Q28" s="35">
        <f>VLOOKUP(D28,FEBRERO!$D$13:$Q$1147,14,0)+VLOOKUP(D28,FEBRERO!$D$13:$AC$1147,26,0)+VLOOKUP(D28,MARZO!$D$13:$AC$1147,26,0)</f>
        <v>42144759149</v>
      </c>
      <c r="R28" s="3">
        <f>IFERROR(VLOOKUP(D28,[7]ServNOMINA!$F$16:$M$112,8,0),0)</f>
        <v>8308798683</v>
      </c>
      <c r="S28" s="3">
        <f>IFERROR(VLOOKUP(D28,[7]ServOTROS!$F$16:$M$112,8,0),0)</f>
        <v>1018554865</v>
      </c>
      <c r="T28" s="3">
        <f>IFERROR(VLOOKUP(D28,[7]CANCEL!$F$16:$M$48,8,0),0)</f>
        <v>6924755</v>
      </c>
      <c r="U28" s="3">
        <f>IFERROR(VLOOKUP(B28,[7]Aaf_PENSION!$C$16:$M$112,11,0),0)</f>
        <v>207013351</v>
      </c>
      <c r="V28" s="3">
        <f>IFERROR(VLOOKUP(B28,[7]Aaf_SALUD!$C$16:$M$112,11,0),0)</f>
        <v>207013351</v>
      </c>
      <c r="W28" s="3">
        <f>IFERROR(VLOOKUP(D28,[7]CALIDAD!$F$16:$M$1122,8,0),0)</f>
        <v>0</v>
      </c>
      <c r="X28" s="3"/>
      <c r="Y28" s="3">
        <f>IFERROR(VLOOKUP(B28,[7]Ap_CESANTIAS!$C$16:$M$112,11,0),0)</f>
        <v>444379922</v>
      </c>
      <c r="Z28" s="3">
        <f>IFERROR(VLOOKUP(B28,[7]Ap_PENSION!$C$16:$M$112,11,0),0)</f>
        <v>257523910</v>
      </c>
      <c r="AA28" s="3">
        <f>IFERROR(VLOOKUP(B28,[7]Ap_SALUD!$C$16:$M$112,11,0),0)</f>
        <v>182379594</v>
      </c>
      <c r="AB28" s="3"/>
      <c r="AC28" s="36">
        <f t="shared" si="0"/>
        <v>10632588431</v>
      </c>
      <c r="AD28" s="37">
        <f t="shared" si="2"/>
        <v>58441309166</v>
      </c>
      <c r="AE28" s="144"/>
    </row>
    <row r="29" spans="1:31" hidden="1" x14ac:dyDescent="0.25">
      <c r="A29" s="29">
        <v>17</v>
      </c>
      <c r="B29" s="30" t="s">
        <v>146</v>
      </c>
      <c r="C29" s="30" t="s">
        <v>1292</v>
      </c>
      <c r="D29" s="31">
        <v>800103913</v>
      </c>
      <c r="E29" s="31">
        <v>114141000</v>
      </c>
      <c r="F29" s="32" t="s">
        <v>147</v>
      </c>
      <c r="G29" s="33">
        <v>481912060029</v>
      </c>
      <c r="H29" s="33">
        <v>5381242681</v>
      </c>
      <c r="I29" s="3">
        <f>IFERROR(VLOOKUP(C29,'[6]Anexo 2'!$A$9:$G$1115,7,0),0)</f>
        <v>0</v>
      </c>
      <c r="J29" s="3">
        <f>IFERROR(VLOOKUP(C29,'[6]Anexo 1'!$A$9:$F$1115,6,0),0)</f>
        <v>0</v>
      </c>
      <c r="K29" s="3"/>
      <c r="L29" s="3"/>
      <c r="M29" s="3"/>
      <c r="N29" s="3"/>
      <c r="O29" s="3"/>
      <c r="P29" s="34">
        <f t="shared" si="1"/>
        <v>487293302710</v>
      </c>
      <c r="Q29" s="35">
        <f>VLOOKUP(D29,FEBRERO!$D$13:$Q$1147,14,0)+VLOOKUP(D29,FEBRERO!$D$13:$AC$1147,26,0)+VLOOKUP(D29,MARZO!$D$13:$AC$1147,26,0)</f>
        <v>198971601735</v>
      </c>
      <c r="R29" s="3">
        <f>IFERROR(VLOOKUP(D29,[7]ServNOMINA!$F$16:$M$112,8,0),0)</f>
        <v>50572036514</v>
      </c>
      <c r="S29" s="3">
        <f>IFERROR(VLOOKUP(D29,[7]ServOTROS!$F$16:$M$112,8,0),0)</f>
        <v>453713626</v>
      </c>
      <c r="T29" s="3">
        <f>IFERROR(VLOOKUP(D29,[7]CANCEL!$F$16:$M$48,8,0),0)</f>
        <v>538124268</v>
      </c>
      <c r="U29" s="3">
        <f>IFERROR(VLOOKUP(B29,[7]Aaf_PENSION!$C$16:$M$112,11,0),0)</f>
        <v>1538318939</v>
      </c>
      <c r="V29" s="3">
        <f>IFERROR(VLOOKUP(B29,[7]Aaf_SALUD!$C$16:$M$112,11,0),0)</f>
        <v>1538318939</v>
      </c>
      <c r="W29" s="3">
        <f>IFERROR(VLOOKUP(D29,[7]CALIDAD!$F$16:$M$1122,8,0),0)</f>
        <v>0</v>
      </c>
      <c r="X29" s="3"/>
      <c r="Y29" s="3">
        <f>IFERROR(VLOOKUP(B29,[7]Ap_CESANTIAS!$C$16:$M$112,11,0),0)</f>
        <v>3225829509</v>
      </c>
      <c r="Z29" s="3">
        <f>IFERROR(VLOOKUP(B29,[7]Ap_PENSION!$C$16:$M$112,11,0),0)</f>
        <v>1913663896</v>
      </c>
      <c r="AA29" s="3">
        <f>IFERROR(VLOOKUP(B29,[7]Ap_SALUD!$C$16:$M$112,11,0),0)</f>
        <v>1355265395</v>
      </c>
      <c r="AB29" s="3"/>
      <c r="AC29" s="36">
        <f t="shared" si="0"/>
        <v>61135271086</v>
      </c>
      <c r="AD29" s="37">
        <f t="shared" si="2"/>
        <v>227186429889</v>
      </c>
      <c r="AE29" s="144"/>
    </row>
    <row r="30" spans="1:31" hidden="1" x14ac:dyDescent="0.25">
      <c r="A30" s="41">
        <v>18</v>
      </c>
      <c r="B30" s="42" t="s">
        <v>148</v>
      </c>
      <c r="C30" s="42" t="s">
        <v>1293</v>
      </c>
      <c r="D30" s="31">
        <v>892115015</v>
      </c>
      <c r="E30" s="31">
        <v>114444000</v>
      </c>
      <c r="F30" s="32" t="s">
        <v>149</v>
      </c>
      <c r="G30" s="33">
        <v>430076750958</v>
      </c>
      <c r="H30" s="33">
        <v>1687258495</v>
      </c>
      <c r="I30" s="3">
        <f>IFERROR(VLOOKUP(C30,'[6]Anexo 2'!$A$9:$G$1115,7,0),0)</f>
        <v>0</v>
      </c>
      <c r="J30" s="3">
        <f>IFERROR(VLOOKUP(C30,'[6]Anexo 1'!$A$9:$F$1115,6,0),0)</f>
        <v>0</v>
      </c>
      <c r="K30" s="3"/>
      <c r="L30" s="3"/>
      <c r="M30" s="3"/>
      <c r="N30" s="3"/>
      <c r="O30" s="3"/>
      <c r="P30" s="34">
        <f t="shared" si="1"/>
        <v>431764009453</v>
      </c>
      <c r="Q30" s="35">
        <f>VLOOKUP(D30,FEBRERO!$D$13:$Q$1147,14,0)+VLOOKUP(D30,FEBRERO!$D$13:$AC$1147,26,0)+VLOOKUP(D30,MARZO!$D$13:$AC$1147,26,0)</f>
        <v>130406383586</v>
      </c>
      <c r="R30" s="3">
        <f>IFERROR(VLOOKUP(D30,[7]ServNOMINA!$F$16:$M$112,8,0),0)</f>
        <v>28264629479</v>
      </c>
      <c r="S30" s="3">
        <f>IFERROR(VLOOKUP(D30,[7]ServOTROS!$F$16:$M$112,8,0),0)</f>
        <v>6414641705</v>
      </c>
      <c r="T30" s="3">
        <f>IFERROR(VLOOKUP(D30,[7]CANCEL!$F$16:$M$48,8,0),0)</f>
        <v>168896269</v>
      </c>
      <c r="U30" s="3">
        <f>IFERROR(VLOOKUP(B30,[7]Aaf_PENSION!$C$16:$M$112,11,0),0)</f>
        <v>834941501</v>
      </c>
      <c r="V30" s="3">
        <f>IFERROR(VLOOKUP(B30,[7]Aaf_SALUD!$C$16:$M$112,11,0),0)</f>
        <v>834941501</v>
      </c>
      <c r="W30" s="3">
        <f>IFERROR(VLOOKUP(D30,[7]CALIDAD!$F$16:$M$1122,8,0),0)</f>
        <v>0</v>
      </c>
      <c r="X30" s="3"/>
      <c r="Y30" s="3">
        <f>IFERROR(VLOOKUP(B30,[7]Ap_CESANTIAS!$C$16:$M$112,11,0),0)</f>
        <v>1797294851</v>
      </c>
      <c r="Z30" s="3">
        <f>IFERROR(VLOOKUP(B30,[7]Ap_PENSION!$C$16:$M$112,11,0),0)</f>
        <v>1038664840</v>
      </c>
      <c r="AA30" s="3">
        <f>IFERROR(VLOOKUP(B30,[7]Ap_SALUD!$C$16:$M$112,11,0),0)</f>
        <v>735587121</v>
      </c>
      <c r="AB30" s="3"/>
      <c r="AC30" s="36">
        <f t="shared" si="0"/>
        <v>40089597267</v>
      </c>
      <c r="AD30" s="37">
        <f t="shared" si="2"/>
        <v>261268028600</v>
      </c>
      <c r="AE30" s="144"/>
    </row>
    <row r="31" spans="1:31" x14ac:dyDescent="0.25">
      <c r="A31" s="29">
        <v>19</v>
      </c>
      <c r="B31" s="30" t="s">
        <v>150</v>
      </c>
      <c r="C31" s="30" t="s">
        <v>1294</v>
      </c>
      <c r="D31" s="31">
        <v>800103920</v>
      </c>
      <c r="E31" s="31">
        <v>114747000</v>
      </c>
      <c r="F31" s="32" t="s">
        <v>151</v>
      </c>
      <c r="G31" s="33">
        <v>725855153125</v>
      </c>
      <c r="H31" s="33">
        <v>5378993605</v>
      </c>
      <c r="I31" s="3">
        <f>IFERROR(VLOOKUP(C31,'[6]Anexo 2'!$A$9:$G$1115,7,0),0)</f>
        <v>0</v>
      </c>
      <c r="J31" s="3">
        <f>IFERROR(VLOOKUP(C31,'[6]Anexo 1'!$A$9:$F$1115,6,0),0)</f>
        <v>0</v>
      </c>
      <c r="K31" s="3"/>
      <c r="L31" s="3"/>
      <c r="M31" s="3"/>
      <c r="N31" s="3"/>
      <c r="O31" s="3"/>
      <c r="P31" s="34">
        <f t="shared" si="1"/>
        <v>731234146730</v>
      </c>
      <c r="Q31" s="35">
        <f>VLOOKUP(D31,FEBRERO!$D$13:$Q$1147,14,0)+VLOOKUP(D31,FEBRERO!$D$13:$AC$1147,26,0)+VLOOKUP(D31,MARZO!$D$13:$AC$1147,26,0)</f>
        <v>230990697956</v>
      </c>
      <c r="R31" s="3">
        <f>IFERROR(VLOOKUP(D31,[7]ServNOMINA!$F$16:$M$112,8,0),0)</f>
        <v>62136668130</v>
      </c>
      <c r="S31" s="3">
        <f>IFERROR(VLOOKUP(D31,[7]ServOTROS!$F$16:$M$112,8,0),0)</f>
        <v>7458644864</v>
      </c>
      <c r="T31" s="3">
        <f>IFERROR(VLOOKUP(D31,[7]CANCEL!$F$16:$M$48,8,0),0)</f>
        <v>753488035</v>
      </c>
      <c r="U31" s="3">
        <f>IFERROR(VLOOKUP(B31,[7]Aaf_PENSION!$C$16:$M$112,11,0),0)</f>
        <v>1766128248</v>
      </c>
      <c r="V31" s="3">
        <f>IFERROR(VLOOKUP(B31,[7]Aaf_SALUD!$C$16:$M$112,11,0),0)</f>
        <v>1766128247</v>
      </c>
      <c r="W31" s="3">
        <f>IFERROR(VLOOKUP(D31,[7]CALIDAD!$F$16:$M$1122,8,0),0)</f>
        <v>0</v>
      </c>
      <c r="X31" s="164"/>
      <c r="Y31" s="3">
        <f>IFERROR(VLOOKUP(B31,[7]Ap_CESANTIAS!$C$16:$M$112,11,0),0)</f>
        <v>3740427300</v>
      </c>
      <c r="Z31" s="3">
        <f>IFERROR(VLOOKUP(B31,[7]Ap_PENSION!$C$16:$M$112,11,0),0)</f>
        <v>2196779652</v>
      </c>
      <c r="AA31" s="3">
        <f>IFERROR(VLOOKUP(B31,[7]Ap_SALUD!$C$16:$M$112,11,0),0)</f>
        <v>1555769248</v>
      </c>
      <c r="AB31" s="163">
        <v>6539276207</v>
      </c>
      <c r="AC31" s="36">
        <f t="shared" si="0"/>
        <v>81374033724</v>
      </c>
      <c r="AD31" s="37">
        <f>+P31-Q31-AB31-AC31+ENERO!Q31</f>
        <v>418869415050</v>
      </c>
      <c r="AE31" s="144"/>
    </row>
    <row r="32" spans="1:31" hidden="1" x14ac:dyDescent="0.25">
      <c r="A32" s="38">
        <v>20</v>
      </c>
      <c r="B32" s="30" t="s">
        <v>152</v>
      </c>
      <c r="C32" s="30" t="s">
        <v>1295</v>
      </c>
      <c r="D32" s="31">
        <v>892000148</v>
      </c>
      <c r="E32" s="31">
        <v>115050000</v>
      </c>
      <c r="F32" s="32" t="s">
        <v>153</v>
      </c>
      <c r="G32" s="33">
        <v>348335062751</v>
      </c>
      <c r="H32" s="33">
        <v>2879381033</v>
      </c>
      <c r="I32" s="3">
        <f>IFERROR(VLOOKUP(C32,'[6]Anexo 2'!$A$9:$G$1115,7,0),0)</f>
        <v>0</v>
      </c>
      <c r="J32" s="3">
        <f>IFERROR(VLOOKUP(C32,'[6]Anexo 1'!$A$9:$F$1115,6,0),0)</f>
        <v>0</v>
      </c>
      <c r="K32" s="3"/>
      <c r="L32" s="3"/>
      <c r="M32" s="3"/>
      <c r="N32" s="3"/>
      <c r="O32" s="3"/>
      <c r="P32" s="34">
        <f t="shared" si="1"/>
        <v>351214443784</v>
      </c>
      <c r="Q32" s="35">
        <f>VLOOKUP(D32,FEBRERO!$D$13:$Q$1147,14,0)+VLOOKUP(D32,FEBRERO!$D$13:$AC$1147,26,0)+VLOOKUP(D32,MARZO!$D$13:$AC$1147,26,0)</f>
        <v>129414002170</v>
      </c>
      <c r="R32" s="3">
        <f>IFERROR(VLOOKUP(D32,[7]ServNOMINA!$F$16:$M$112,8,0),0)</f>
        <v>29771931141</v>
      </c>
      <c r="S32" s="3">
        <f>IFERROR(VLOOKUP(D32,[7]ServOTROS!$F$16:$M$112,8,0),0)</f>
        <v>3208812388</v>
      </c>
      <c r="T32" s="3">
        <f>IFERROR(VLOOKUP(D32,[7]CANCEL!$F$16:$M$48,8,0),0)</f>
        <v>287938103</v>
      </c>
      <c r="U32" s="3">
        <f>IFERROR(VLOOKUP(B32,[7]Aaf_PENSION!$C$16:$M$112,11,0),0)</f>
        <v>945096272</v>
      </c>
      <c r="V32" s="3">
        <f>IFERROR(VLOOKUP(B32,[7]Aaf_SALUD!$C$16:$M$112,11,0),0)</f>
        <v>945096271</v>
      </c>
      <c r="W32" s="3">
        <f>IFERROR(VLOOKUP(D32,[7]CALIDAD!$F$16:$M$1122,8,0),0)</f>
        <v>0</v>
      </c>
      <c r="X32" s="3"/>
      <c r="Y32" s="3">
        <f>IFERROR(VLOOKUP(B32,[7]Ap_CESANTIAS!$C$16:$M$112,11,0),0)</f>
        <v>1982860311</v>
      </c>
      <c r="Z32" s="3">
        <f>IFERROR(VLOOKUP(B32,[7]Ap_PENSION!$C$16:$M$112,11,0),0)</f>
        <v>1175696818</v>
      </c>
      <c r="AA32" s="3">
        <f>IFERROR(VLOOKUP(B32,[7]Ap_SALUD!$C$16:$M$112,11,0),0)</f>
        <v>832633784</v>
      </c>
      <c r="AB32" s="3"/>
      <c r="AC32" s="36">
        <f t="shared" si="0"/>
        <v>39150065088</v>
      </c>
      <c r="AD32" s="37">
        <f t="shared" si="2"/>
        <v>182650376526</v>
      </c>
      <c r="AE32" s="144"/>
    </row>
    <row r="33" spans="1:31" hidden="1" x14ac:dyDescent="0.25">
      <c r="A33" s="29">
        <v>21</v>
      </c>
      <c r="B33" s="30" t="s">
        <v>154</v>
      </c>
      <c r="C33" s="30" t="s">
        <v>1296</v>
      </c>
      <c r="D33" s="31">
        <v>800103923</v>
      </c>
      <c r="E33" s="31">
        <v>115252000</v>
      </c>
      <c r="F33" s="32" t="s">
        <v>155</v>
      </c>
      <c r="G33" s="33">
        <v>619234293243</v>
      </c>
      <c r="H33" s="33">
        <v>9685468647</v>
      </c>
      <c r="I33" s="3">
        <f>IFERROR(VLOOKUP(C33,'[6]Anexo 2'!$A$9:$G$1115,7,0),0)</f>
        <v>0</v>
      </c>
      <c r="J33" s="3">
        <f>IFERROR(VLOOKUP(C33,'[6]Anexo 1'!$A$9:$F$1115,6,0),0)</f>
        <v>0</v>
      </c>
      <c r="K33" s="3"/>
      <c r="L33" s="3"/>
      <c r="M33" s="3"/>
      <c r="N33" s="3"/>
      <c r="O33" s="3"/>
      <c r="P33" s="34">
        <f t="shared" si="1"/>
        <v>628919761890</v>
      </c>
      <c r="Q33" s="35">
        <f>VLOOKUP(D33,FEBRERO!$D$13:$Q$1147,14,0)+VLOOKUP(D33,FEBRERO!$D$13:$AC$1147,26,0)+VLOOKUP(D33,MARZO!$D$13:$AC$1147,26,0)</f>
        <v>280649136715</v>
      </c>
      <c r="R33" s="3">
        <f>IFERROR(VLOOKUP(D33,[7]ServNOMINA!$F$16:$M$112,8,0),0)</f>
        <v>72168508129</v>
      </c>
      <c r="S33" s="3">
        <f>IFERROR(VLOOKUP(D33,[7]ServOTROS!$F$16:$M$112,8,0),0)</f>
        <v>1891029627</v>
      </c>
      <c r="T33" s="3">
        <f>IFERROR(VLOOKUP(D33,[7]CANCEL!$F$16:$M$48,8,0),0)</f>
        <v>1061528218</v>
      </c>
      <c r="U33" s="3">
        <f>IFERROR(VLOOKUP(B33,[7]Aaf_PENSION!$C$16:$M$112,11,0),0)</f>
        <v>2097483473</v>
      </c>
      <c r="V33" s="3">
        <f>IFERROR(VLOOKUP(B33,[7]Aaf_SALUD!$C$16:$M$112,11,0),0)</f>
        <v>2097483472</v>
      </c>
      <c r="W33" s="3">
        <f>IFERROR(VLOOKUP(D33,[7]CALIDAD!$F$16:$M$1122,8,0),0)</f>
        <v>0</v>
      </c>
      <c r="X33" s="3"/>
      <c r="Y33" s="3">
        <f>IFERROR(VLOOKUP(B33,[7]Ap_CESANTIAS!$C$16:$M$112,11,0),0)</f>
        <v>4407045652</v>
      </c>
      <c r="Z33" s="3">
        <f>IFERROR(VLOOKUP(B33,[7]Ap_PENSION!$C$16:$M$112,11,0),0)</f>
        <v>2609262294</v>
      </c>
      <c r="AA33" s="3">
        <f>IFERROR(VLOOKUP(B33,[7]Ap_SALUD!$C$16:$M$112,11,0),0)</f>
        <v>1847891314</v>
      </c>
      <c r="AB33" s="3"/>
      <c r="AC33" s="36">
        <f t="shared" si="0"/>
        <v>88180232179</v>
      </c>
      <c r="AD33" s="37">
        <f t="shared" si="2"/>
        <v>260090392996</v>
      </c>
      <c r="AE33" s="144"/>
    </row>
    <row r="34" spans="1:31" hidden="1" x14ac:dyDescent="0.25">
      <c r="A34" s="38">
        <v>22</v>
      </c>
      <c r="B34" s="30" t="s">
        <v>156</v>
      </c>
      <c r="C34" s="30" t="s">
        <v>1297</v>
      </c>
      <c r="D34" s="31">
        <v>800103927</v>
      </c>
      <c r="E34" s="31">
        <v>115454000</v>
      </c>
      <c r="F34" s="32" t="s">
        <v>157</v>
      </c>
      <c r="G34" s="33">
        <v>719783741876</v>
      </c>
      <c r="H34" s="33">
        <v>11577794204</v>
      </c>
      <c r="I34" s="3">
        <f>IFERROR(VLOOKUP(C34,'[6]Anexo 2'!$A$9:$G$1115,7,0),0)</f>
        <v>0</v>
      </c>
      <c r="J34" s="3">
        <f>IFERROR(VLOOKUP(C34,'[6]Anexo 1'!$A$9:$F$1115,6,0),0)</f>
        <v>0</v>
      </c>
      <c r="K34" s="3"/>
      <c r="L34" s="3"/>
      <c r="M34" s="3"/>
      <c r="N34" s="3"/>
      <c r="O34" s="3"/>
      <c r="P34" s="34">
        <f t="shared" si="1"/>
        <v>731361536080</v>
      </c>
      <c r="Q34" s="35">
        <f>VLOOKUP(D34,FEBRERO!$D$13:$Q$1147,14,0)+VLOOKUP(D34,FEBRERO!$D$13:$AC$1147,26,0)+VLOOKUP(D34,MARZO!$D$13:$AC$1147,26,0)</f>
        <v>220182050487</v>
      </c>
      <c r="R34" s="3">
        <f>IFERROR(VLOOKUP(D34,[7]ServNOMINA!$F$16:$M$112,8,0),0)</f>
        <v>57746965687</v>
      </c>
      <c r="S34" s="3">
        <f>IFERROR(VLOOKUP(D34,[7]ServOTROS!$F$16:$M$112,8,0),0)</f>
        <v>1416883890</v>
      </c>
      <c r="T34" s="3">
        <f>IFERROR(VLOOKUP(D34,[7]CANCEL!$F$16:$M$48,8,0),0)</f>
        <v>1157779420</v>
      </c>
      <c r="U34" s="3">
        <f>IFERROR(VLOOKUP(B34,[7]Aaf_PENSION!$C$16:$M$112,11,0),0)</f>
        <v>1945206894</v>
      </c>
      <c r="V34" s="3">
        <f>IFERROR(VLOOKUP(B34,[7]Aaf_SALUD!$C$16:$M$112,11,0),0)</f>
        <v>1945206893</v>
      </c>
      <c r="W34" s="3">
        <f>IFERROR(VLOOKUP(D34,[7]CALIDAD!$F$16:$M$1122,8,0),0)</f>
        <v>0</v>
      </c>
      <c r="X34" s="3"/>
      <c r="Y34" s="3">
        <f>IFERROR(VLOOKUP(B34,[7]Ap_CESANTIAS!$C$16:$M$112,11,0),0)</f>
        <v>4165543073</v>
      </c>
      <c r="Z34" s="3">
        <f>IFERROR(VLOOKUP(B34,[7]Ap_PENSION!$C$16:$M$112,11,0),0)</f>
        <v>2456530984</v>
      </c>
      <c r="AA34" s="3">
        <f>IFERROR(VLOOKUP(B34,[7]Ap_SALUD!$C$16:$M$112,11,0),0)</f>
        <v>1739726313</v>
      </c>
      <c r="AB34" s="3"/>
      <c r="AC34" s="36">
        <f t="shared" si="0"/>
        <v>72573843154</v>
      </c>
      <c r="AD34" s="37">
        <f t="shared" si="2"/>
        <v>438605642439</v>
      </c>
      <c r="AE34" s="144"/>
    </row>
    <row r="35" spans="1:31" hidden="1" x14ac:dyDescent="0.25">
      <c r="A35" s="45">
        <v>23</v>
      </c>
      <c r="B35" s="42" t="s">
        <v>158</v>
      </c>
      <c r="C35" s="42" t="s">
        <v>1305</v>
      </c>
      <c r="D35" s="31">
        <v>800094164</v>
      </c>
      <c r="E35" s="31">
        <v>118686000</v>
      </c>
      <c r="F35" s="32" t="s">
        <v>159</v>
      </c>
      <c r="G35" s="33">
        <v>397678721214</v>
      </c>
      <c r="H35" s="33">
        <v>1243368838</v>
      </c>
      <c r="I35" s="3">
        <f>IFERROR(VLOOKUP(C35,'[6]Anexo 2'!$A$9:$G$1115,7,0),0)</f>
        <v>0</v>
      </c>
      <c r="J35" s="3">
        <f>IFERROR(VLOOKUP(C35,'[6]Anexo 1'!$A$9:$F$1115,6,0),0)</f>
        <v>0</v>
      </c>
      <c r="K35" s="3"/>
      <c r="L35" s="3"/>
      <c r="M35" s="3"/>
      <c r="N35" s="3"/>
      <c r="O35" s="3"/>
      <c r="P35" s="34">
        <f t="shared" si="1"/>
        <v>398922090052</v>
      </c>
      <c r="Q35" s="35">
        <f>VLOOKUP(D35,FEBRERO!$D$13:$Q$1147,14,0)+VLOOKUP(D35,FEBRERO!$D$13:$AC$1147,26,0)+VLOOKUP(D35,MARZO!$D$13:$AC$1147,26,0)</f>
        <v>134024228436</v>
      </c>
      <c r="R35" s="3">
        <f>IFERROR(VLOOKUP(D35,[7]ServNOMINA!$F$16:$M$112,8,0),0)</f>
        <v>32810636177</v>
      </c>
      <c r="S35" s="3">
        <f>IFERROR(VLOOKUP(D35,[7]ServOTROS!$F$16:$M$112,8,0),0)</f>
        <v>2471764337</v>
      </c>
      <c r="T35" s="3">
        <f>IFERROR(VLOOKUP(D35,[7]CANCEL!$F$16:$M$48,8,0),0)</f>
        <v>131572655</v>
      </c>
      <c r="U35" s="3">
        <f>IFERROR(VLOOKUP(B35,[7]Aaf_PENSION!$C$16:$M$112,11,0),0)</f>
        <v>1017419496</v>
      </c>
      <c r="V35" s="3">
        <f>IFERROR(VLOOKUP(B35,[7]Aaf_SALUD!$C$16:$M$112,11,0),0)</f>
        <v>1017419496</v>
      </c>
      <c r="W35" s="3">
        <f>IFERROR(VLOOKUP(D35,[7]CALIDAD!$F$16:$M$1122,8,0),0)</f>
        <v>0</v>
      </c>
      <c r="X35" s="3"/>
      <c r="Y35" s="3">
        <f>IFERROR(VLOOKUP(B35,[7]Ap_CESANTIAS!$C$16:$M$112,11,0),0)</f>
        <v>2150210578</v>
      </c>
      <c r="Z35" s="3">
        <f>IFERROR(VLOOKUP(B35,[7]Ap_PENSION!$C$16:$M$112,11,0),0)</f>
        <v>1265666131</v>
      </c>
      <c r="AA35" s="3">
        <f>IFERROR(VLOOKUP(B35,[7]Ap_SALUD!$C$16:$M$112,11,0),0)</f>
        <v>896350458</v>
      </c>
      <c r="AB35" s="3"/>
      <c r="AC35" s="36">
        <f t="shared" si="0"/>
        <v>41761039328</v>
      </c>
      <c r="AD35" s="37">
        <f t="shared" si="2"/>
        <v>223136822288</v>
      </c>
      <c r="AE35" s="144"/>
    </row>
    <row r="36" spans="1:31" hidden="1" x14ac:dyDescent="0.25">
      <c r="A36" s="38">
        <v>24</v>
      </c>
      <c r="B36" s="30" t="s">
        <v>160</v>
      </c>
      <c r="C36" s="30" t="s">
        <v>1298</v>
      </c>
      <c r="D36" s="31">
        <v>890001639</v>
      </c>
      <c r="E36" s="31">
        <v>116363000</v>
      </c>
      <c r="F36" s="32" t="s">
        <v>161</v>
      </c>
      <c r="G36" s="33">
        <v>153286087975</v>
      </c>
      <c r="H36" s="33">
        <v>0</v>
      </c>
      <c r="I36" s="3">
        <f>IFERROR(VLOOKUP(C36,'[6]Anexo 2'!$A$9:$G$1115,7,0),0)</f>
        <v>0</v>
      </c>
      <c r="J36" s="3">
        <f>IFERROR(VLOOKUP(C36,'[6]Anexo 1'!$A$9:$F$1115,6,0),0)</f>
        <v>0</v>
      </c>
      <c r="K36" s="3"/>
      <c r="L36" s="3"/>
      <c r="M36" s="3"/>
      <c r="N36" s="3"/>
      <c r="O36" s="3"/>
      <c r="P36" s="34">
        <f t="shared" si="1"/>
        <v>153286087975</v>
      </c>
      <c r="Q36" s="35">
        <f>VLOOKUP(D36,FEBRERO!$D$13:$Q$1147,14,0)+VLOOKUP(D36,FEBRERO!$D$13:$AC$1147,26,0)+VLOOKUP(D36,MARZO!$D$13:$AC$1147,26,0)</f>
        <v>67333721983</v>
      </c>
      <c r="R36" s="3">
        <f>IFERROR(VLOOKUP(D36,[7]ServNOMINA!$F$16:$M$112,8,0),0)</f>
        <v>17159300434</v>
      </c>
      <c r="S36" s="3">
        <f>IFERROR(VLOOKUP(D36,[7]ServOTROS!$F$16:$M$112,8,0),0)</f>
        <v>269558221</v>
      </c>
      <c r="T36" s="3">
        <f>IFERROR(VLOOKUP(D36,[7]CANCEL!$F$16:$M$48,8,0),0)</f>
        <v>0</v>
      </c>
      <c r="U36" s="3">
        <f>IFERROR(VLOOKUP(B36,[7]Aaf_PENSION!$C$16:$M$112,11,0),0)</f>
        <v>530730900</v>
      </c>
      <c r="V36" s="3">
        <f>IFERROR(VLOOKUP(B36,[7]Aaf_SALUD!$C$16:$M$112,11,0),0)</f>
        <v>530730900</v>
      </c>
      <c r="W36" s="3">
        <f>IFERROR(VLOOKUP(D36,[7]CALIDAD!$F$16:$M$1122,8,0),0)</f>
        <v>0</v>
      </c>
      <c r="X36" s="3"/>
      <c r="Y36" s="3">
        <f>IFERROR(VLOOKUP(B36,[7]Ap_CESANTIAS!$C$16:$M$112,11,0),0)</f>
        <v>1107769396</v>
      </c>
      <c r="Z36" s="3">
        <f>IFERROR(VLOOKUP(B36,[7]Ap_PENSION!$C$16:$M$112,11,0),0)</f>
        <v>660548990</v>
      </c>
      <c r="AA36" s="3">
        <f>IFERROR(VLOOKUP(B36,[7]Ap_SALUD!$C$16:$M$112,11,0),0)</f>
        <v>467803772</v>
      </c>
      <c r="AB36" s="3"/>
      <c r="AC36" s="36">
        <f t="shared" si="0"/>
        <v>20726442613</v>
      </c>
      <c r="AD36" s="37">
        <f t="shared" si="2"/>
        <v>65225923379</v>
      </c>
      <c r="AE36" s="144"/>
    </row>
    <row r="37" spans="1:31" hidden="1" x14ac:dyDescent="0.25">
      <c r="A37" s="39">
        <v>25</v>
      </c>
      <c r="B37" s="40" t="s">
        <v>162</v>
      </c>
      <c r="C37" s="40" t="s">
        <v>1299</v>
      </c>
      <c r="D37" s="31">
        <v>891480085</v>
      </c>
      <c r="E37" s="31">
        <v>116666000</v>
      </c>
      <c r="F37" s="32" t="s">
        <v>163</v>
      </c>
      <c r="G37" s="33">
        <v>180215090519</v>
      </c>
      <c r="H37" s="33">
        <v>5398749532</v>
      </c>
      <c r="I37" s="3">
        <f>IFERROR(VLOOKUP(C37,'[6]Anexo 2'!$A$9:$G$1115,7,0),0)</f>
        <v>0</v>
      </c>
      <c r="J37" s="3">
        <f>IFERROR(VLOOKUP(C37,'[6]Anexo 1'!$A$9:$F$1115,6,0),0)</f>
        <v>0</v>
      </c>
      <c r="K37" s="3"/>
      <c r="L37" s="3"/>
      <c r="M37" s="3"/>
      <c r="N37" s="3"/>
      <c r="O37" s="3"/>
      <c r="P37" s="34">
        <f t="shared" si="1"/>
        <v>185613840051</v>
      </c>
      <c r="Q37" s="35">
        <f>VLOOKUP(D37,FEBRERO!$D$13:$Q$1147,14,0)+VLOOKUP(D37,FEBRERO!$D$13:$AC$1147,26,0)+VLOOKUP(D37,MARZO!$D$13:$AC$1147,26,0)</f>
        <v>74555598530</v>
      </c>
      <c r="R37" s="3">
        <f>IFERROR(VLOOKUP(D37,[7]ServNOMINA!$F$16:$M$112,8,0),0)</f>
        <v>18669801918</v>
      </c>
      <c r="S37" s="3">
        <f>IFERROR(VLOOKUP(D37,[7]ServOTROS!$F$16:$M$112,8,0),0)</f>
        <v>386463052</v>
      </c>
      <c r="T37" s="3">
        <f>IFERROR(VLOOKUP(D37,[7]CANCEL!$F$16:$M$48,8,0),0)</f>
        <v>539874953</v>
      </c>
      <c r="U37" s="3">
        <f>IFERROR(VLOOKUP(B37,[7]Aaf_PENSION!$C$16:$M$112,11,0),0)</f>
        <v>588023391</v>
      </c>
      <c r="V37" s="3">
        <f>IFERROR(VLOOKUP(B37,[7]Aaf_SALUD!$C$16:$M$112,11,0),0)</f>
        <v>588023390</v>
      </c>
      <c r="W37" s="3">
        <f>IFERROR(VLOOKUP(D37,[7]CALIDAD!$F$16:$M$1122,8,0),0)</f>
        <v>0</v>
      </c>
      <c r="X37" s="3"/>
      <c r="Y37" s="3">
        <f>IFERROR(VLOOKUP(B37,[7]Ap_CESANTIAS!$C$16:$M$112,11,0),0)</f>
        <v>1236244549</v>
      </c>
      <c r="Z37" s="3">
        <f>IFERROR(VLOOKUP(B37,[7]Ap_PENSION!$C$16:$M$112,11,0),0)</f>
        <v>731616123</v>
      </c>
      <c r="AA37" s="3">
        <f>IFERROR(VLOOKUP(B37,[7]Ap_SALUD!$C$16:$M$112,11,0),0)</f>
        <v>518133835</v>
      </c>
      <c r="AB37" s="3"/>
      <c r="AC37" s="36">
        <f t="shared" si="0"/>
        <v>23258181211</v>
      </c>
      <c r="AD37" s="37">
        <f t="shared" si="2"/>
        <v>87800060310</v>
      </c>
      <c r="AE37" s="144"/>
    </row>
    <row r="38" spans="1:31" hidden="1" x14ac:dyDescent="0.25">
      <c r="A38" s="38">
        <v>26</v>
      </c>
      <c r="B38" s="30" t="s">
        <v>164</v>
      </c>
      <c r="C38" s="30" t="s">
        <v>1400</v>
      </c>
      <c r="D38" s="31">
        <v>892400038</v>
      </c>
      <c r="E38" s="31">
        <v>118888000</v>
      </c>
      <c r="F38" s="32" t="s">
        <v>1307</v>
      </c>
      <c r="G38" s="33">
        <v>50465461246</v>
      </c>
      <c r="H38" s="33">
        <v>946927273</v>
      </c>
      <c r="I38" s="3">
        <f>IFERROR(VLOOKUP(C38,'[6]Anexo 2'!$A$9:$G$1115,7,0),0)</f>
        <v>775743504</v>
      </c>
      <c r="J38" s="3">
        <f>IFERROR(VLOOKUP(C38,'[6]Anexo 1'!$A$9:$F$1115,6,0),0)</f>
        <v>645291954</v>
      </c>
      <c r="K38" s="3"/>
      <c r="L38" s="3"/>
      <c r="M38" s="3"/>
      <c r="N38" s="3"/>
      <c r="O38" s="3"/>
      <c r="P38" s="34">
        <f t="shared" si="1"/>
        <v>52833423977</v>
      </c>
      <c r="Q38" s="35">
        <f>VLOOKUP(D38,FEBRERO!$D$13:$Q$1147,14,0)+VLOOKUP(D38,FEBRERO!$D$13:$AC$1147,26,0)+VLOOKUP(D38,MARZO!$D$13:$AC$1147,26,0)</f>
        <v>12710291338</v>
      </c>
      <c r="R38" s="3">
        <f>IFERROR(VLOOKUP(D38,[7]ServNOMINA!$F$16:$M$112,8,0),0)</f>
        <v>2892972554</v>
      </c>
      <c r="S38" s="3">
        <f>IFERROR(VLOOKUP(D38,[7]ServOTROS!$F$16:$M$112,8,0),0)</f>
        <v>368736014</v>
      </c>
      <c r="T38" s="3">
        <f>IFERROR(VLOOKUP(D38,[7]CANCEL!$F$16:$M$48,8,0),0)</f>
        <v>94692727</v>
      </c>
      <c r="U38" s="3">
        <f>IFERROR(VLOOKUP(B38,[7]Aaf_PENSION!$C$16:$M$112,11,0),0)</f>
        <v>83887536</v>
      </c>
      <c r="V38" s="3">
        <f>IFERROR(VLOOKUP(B38,[7]Aaf_SALUD!$C$16:$M$112,11,0),0)</f>
        <v>83887535</v>
      </c>
      <c r="W38" s="3">
        <f>IFERROR(VLOOKUP(D38,[7]CALIDAD!$F$16:$M$1122,8,0),0)</f>
        <v>64645292</v>
      </c>
      <c r="X38" s="3"/>
      <c r="Y38" s="3">
        <f>IFERROR(VLOOKUP(B38,[7]Ap_CESANTIAS!$C$16:$M$112,11,0),0)</f>
        <v>176169004</v>
      </c>
      <c r="Z38" s="3">
        <f>IFERROR(VLOOKUP(B38,[7]Ap_PENSION!$C$16:$M$112,11,0),0)</f>
        <v>104355816</v>
      </c>
      <c r="AA38" s="3">
        <f>IFERROR(VLOOKUP(B38,[7]Ap_SALUD!$C$16:$M$112,11,0),0)</f>
        <v>73905259</v>
      </c>
      <c r="AB38" s="3"/>
      <c r="AC38" s="36">
        <f t="shared" si="0"/>
        <v>3943251737</v>
      </c>
      <c r="AD38" s="37">
        <f t="shared" si="2"/>
        <v>36179880902</v>
      </c>
      <c r="AE38" s="144"/>
    </row>
    <row r="39" spans="1:31" hidden="1" x14ac:dyDescent="0.25">
      <c r="A39" s="29">
        <v>27</v>
      </c>
      <c r="B39" s="30" t="s">
        <v>166</v>
      </c>
      <c r="C39" s="30" t="s">
        <v>1300</v>
      </c>
      <c r="D39" s="31">
        <v>890201235</v>
      </c>
      <c r="E39" s="31">
        <v>116868000</v>
      </c>
      <c r="F39" s="32" t="s">
        <v>167</v>
      </c>
      <c r="G39" s="33">
        <v>631913078383</v>
      </c>
      <c r="H39" s="33">
        <v>17434044527</v>
      </c>
      <c r="I39" s="3">
        <f>IFERROR(VLOOKUP(C39,'[6]Anexo 2'!$A$9:$G$1115,7,0),0)</f>
        <v>0</v>
      </c>
      <c r="J39" s="3">
        <f>IFERROR(VLOOKUP(C39,'[6]Anexo 1'!$A$9:$F$1115,6,0),0)</f>
        <v>0</v>
      </c>
      <c r="K39" s="3"/>
      <c r="L39" s="3"/>
      <c r="M39" s="3"/>
      <c r="N39" s="3"/>
      <c r="O39" s="3"/>
      <c r="P39" s="34">
        <f t="shared" si="1"/>
        <v>649347122910</v>
      </c>
      <c r="Q39" s="35">
        <f>VLOOKUP(D39,FEBRERO!$D$13:$Q$1147,14,0)+VLOOKUP(D39,FEBRERO!$D$13:$AC$1147,26,0)+VLOOKUP(D39,MARZO!$D$13:$AC$1147,26,0)</f>
        <v>261210020394</v>
      </c>
      <c r="R39" s="3">
        <f>IFERROR(VLOOKUP(D39,[7]ServNOMINA!$F$16:$M$112,8,0),0)</f>
        <v>66242504155</v>
      </c>
      <c r="S39" s="3">
        <f>IFERROR(VLOOKUP(D39,[7]ServOTROS!$F$16:$M$112,8,0),0)</f>
        <v>543396559</v>
      </c>
      <c r="T39" s="3">
        <f>IFERROR(VLOOKUP(D39,[7]CANCEL!$F$16:$M$48,8,0),0)</f>
        <v>1743404453</v>
      </c>
      <c r="U39" s="3">
        <f>IFERROR(VLOOKUP(B39,[7]Aaf_PENSION!$C$16:$M$112,11,0),0)</f>
        <v>1876981844</v>
      </c>
      <c r="V39" s="3">
        <f>IFERROR(VLOOKUP(B39,[7]Aaf_SALUD!$C$16:$M$112,11,0),0)</f>
        <v>1876981843</v>
      </c>
      <c r="W39" s="3">
        <f>IFERROR(VLOOKUP(D39,[7]CALIDAD!$F$16:$M$1122,8,0),0)</f>
        <v>0</v>
      </c>
      <c r="X39" s="3"/>
      <c r="Y39" s="3">
        <f>IFERROR(VLOOKUP(B39,[7]Ap_CESANTIAS!$C$16:$M$112,11,0),0)</f>
        <v>3941314554</v>
      </c>
      <c r="Z39" s="3">
        <f>IFERROR(VLOOKUP(B39,[7]Ap_PENSION!$C$16:$M$112,11,0),0)</f>
        <v>2334959636</v>
      </c>
      <c r="AA39" s="3">
        <f>IFERROR(VLOOKUP(B39,[7]Ap_SALUD!$C$16:$M$112,11,0),0)</f>
        <v>1653628936</v>
      </c>
      <c r="AB39" s="3"/>
      <c r="AC39" s="36">
        <f t="shared" si="0"/>
        <v>80213171980</v>
      </c>
      <c r="AD39" s="37">
        <f t="shared" si="2"/>
        <v>307923930536</v>
      </c>
      <c r="AE39" s="144"/>
    </row>
    <row r="40" spans="1:31" hidden="1" x14ac:dyDescent="0.25">
      <c r="A40" s="38">
        <v>28</v>
      </c>
      <c r="B40" s="30" t="s">
        <v>168</v>
      </c>
      <c r="C40" s="30" t="s">
        <v>1301</v>
      </c>
      <c r="D40" s="31">
        <v>892280021</v>
      </c>
      <c r="E40" s="31">
        <v>117070000</v>
      </c>
      <c r="F40" s="32" t="s">
        <v>169</v>
      </c>
      <c r="G40" s="33">
        <v>570567668529</v>
      </c>
      <c r="H40" s="33">
        <v>0</v>
      </c>
      <c r="I40" s="3">
        <f>IFERROR(VLOOKUP(C40,'[6]Anexo 2'!$A$9:$G$1115,7,0),0)</f>
        <v>0</v>
      </c>
      <c r="J40" s="3">
        <f>IFERROR(VLOOKUP(C40,'[6]Anexo 1'!$A$9:$F$1115,6,0),0)</f>
        <v>0</v>
      </c>
      <c r="K40" s="3"/>
      <c r="L40" s="3"/>
      <c r="M40" s="3"/>
      <c r="N40" s="3"/>
      <c r="O40" s="3"/>
      <c r="P40" s="34">
        <f t="shared" si="1"/>
        <v>570567668529</v>
      </c>
      <c r="Q40" s="35">
        <f>VLOOKUP(D40,FEBRERO!$D$13:$Q$1147,14,0)+VLOOKUP(D40,FEBRERO!$D$13:$AC$1147,26,0)+VLOOKUP(D40,MARZO!$D$13:$AC$1147,26,0)</f>
        <v>204807984185</v>
      </c>
      <c r="R40" s="3">
        <f>IFERROR(VLOOKUP(D40,[7]ServNOMINA!$F$16:$M$112,8,0),0)</f>
        <v>53315749473</v>
      </c>
      <c r="S40" s="3">
        <f>IFERROR(VLOOKUP(D40,[7]ServOTROS!$F$16:$M$112,8,0),0)</f>
        <v>342471105</v>
      </c>
      <c r="T40" s="3">
        <f>IFERROR(VLOOKUP(D40,[7]CANCEL!$F$16:$M$48,8,0),0)</f>
        <v>0</v>
      </c>
      <c r="U40" s="3">
        <f>IFERROR(VLOOKUP(B40,[7]Aaf_PENSION!$C$16:$M$112,11,0),0)</f>
        <v>1605920722</v>
      </c>
      <c r="V40" s="3">
        <f>IFERROR(VLOOKUP(B40,[7]Aaf_SALUD!$C$16:$M$112,11,0),0)</f>
        <v>1605920721</v>
      </c>
      <c r="W40" s="3">
        <f>IFERROR(VLOOKUP(D40,[7]CALIDAD!$F$16:$M$1122,8,0),0)</f>
        <v>0</v>
      </c>
      <c r="X40" s="3"/>
      <c r="Y40" s="3">
        <f>IFERROR(VLOOKUP(B40,[7]Ap_CESANTIAS!$C$16:$M$112,11,0),0)</f>
        <v>3370584623</v>
      </c>
      <c r="Z40" s="3">
        <f>IFERROR(VLOOKUP(B40,[7]Ap_PENSION!$C$16:$M$112,11,0),0)</f>
        <v>1997769889</v>
      </c>
      <c r="AA40" s="3">
        <f>IFERROR(VLOOKUP(B40,[7]Ap_SALUD!$C$16:$M$112,11,0),0)</f>
        <v>1414829638</v>
      </c>
      <c r="AB40" s="3"/>
      <c r="AC40" s="36">
        <f t="shared" si="0"/>
        <v>63653246171</v>
      </c>
      <c r="AD40" s="37">
        <f t="shared" si="2"/>
        <v>302106438173</v>
      </c>
      <c r="AE40" s="144"/>
    </row>
    <row r="41" spans="1:31" hidden="1" x14ac:dyDescent="0.25">
      <c r="A41" s="29">
        <v>29</v>
      </c>
      <c r="B41" s="30" t="s">
        <v>170</v>
      </c>
      <c r="C41" s="30" t="s">
        <v>1302</v>
      </c>
      <c r="D41" s="31">
        <v>800113672</v>
      </c>
      <c r="E41" s="31">
        <v>117373000</v>
      </c>
      <c r="F41" s="32" t="s">
        <v>171</v>
      </c>
      <c r="G41" s="33">
        <v>564040606938</v>
      </c>
      <c r="H41" s="33">
        <v>35369785402</v>
      </c>
      <c r="I41" s="3">
        <f>IFERROR(VLOOKUP(C41,'[6]Anexo 2'!$A$9:$G$1115,7,0),0)</f>
        <v>0</v>
      </c>
      <c r="J41" s="3">
        <f>IFERROR(VLOOKUP(C41,'[6]Anexo 1'!$A$9:$F$1115,6,0),0)</f>
        <v>0</v>
      </c>
      <c r="K41" s="3"/>
      <c r="L41" s="3"/>
      <c r="M41" s="3"/>
      <c r="N41" s="3"/>
      <c r="O41" s="3"/>
      <c r="P41" s="34">
        <f t="shared" si="1"/>
        <v>599410392340</v>
      </c>
      <c r="Q41" s="35">
        <f>VLOOKUP(D41,FEBRERO!$D$13:$Q$1147,14,0)+VLOOKUP(D41,FEBRERO!$D$13:$AC$1147,26,0)+VLOOKUP(D41,MARZO!$D$13:$AC$1147,26,0)</f>
        <v>244810130645</v>
      </c>
      <c r="R41" s="3">
        <f>IFERROR(VLOOKUP(D41,[7]ServNOMINA!$F$16:$M$112,8,0),0)</f>
        <v>61659173796</v>
      </c>
      <c r="S41" s="3">
        <f>IFERROR(VLOOKUP(D41,[7]ServOTROS!$F$16:$M$112,8,0),0)</f>
        <v>850883235</v>
      </c>
      <c r="T41" s="3">
        <f>IFERROR(VLOOKUP(D41,[7]CANCEL!$F$16:$M$48,8,0),0)</f>
        <v>3536978540</v>
      </c>
      <c r="U41" s="3">
        <f>IFERROR(VLOOKUP(B41,[7]Aaf_PENSION!$C$16:$M$112,11,0),0)</f>
        <v>1865356141</v>
      </c>
      <c r="V41" s="3">
        <f>IFERROR(VLOOKUP(B41,[7]Aaf_SALUD!$C$16:$M$112,11,0),0)</f>
        <v>1865356141</v>
      </c>
      <c r="W41" s="3">
        <f>IFERROR(VLOOKUP(D41,[7]CALIDAD!$F$16:$M$1122,8,0),0)</f>
        <v>0</v>
      </c>
      <c r="X41" s="3"/>
      <c r="Y41" s="3">
        <f>IFERROR(VLOOKUP(B41,[7]Ap_CESANTIAS!$C$16:$M$112,11,0),0)</f>
        <v>3892019093</v>
      </c>
      <c r="Z41" s="3">
        <f>IFERROR(VLOOKUP(B41,[7]Ap_PENSION!$C$16:$M$112,11,0),0)</f>
        <v>2312155636</v>
      </c>
      <c r="AA41" s="3">
        <f>IFERROR(VLOOKUP(B41,[7]Ap_SALUD!$C$16:$M$112,11,0),0)</f>
        <v>1637479041</v>
      </c>
      <c r="AB41" s="3"/>
      <c r="AC41" s="36">
        <f t="shared" si="0"/>
        <v>77619401623</v>
      </c>
      <c r="AD41" s="37">
        <f t="shared" si="2"/>
        <v>276980860072</v>
      </c>
      <c r="AE41" s="144"/>
    </row>
    <row r="42" spans="1:31" hidden="1" x14ac:dyDescent="0.25">
      <c r="A42" s="38">
        <v>30</v>
      </c>
      <c r="B42" s="30" t="s">
        <v>172</v>
      </c>
      <c r="C42" s="30" t="s">
        <v>1303</v>
      </c>
      <c r="D42" s="31">
        <v>890399029</v>
      </c>
      <c r="E42" s="31">
        <v>117676000</v>
      </c>
      <c r="F42" s="32" t="s">
        <v>173</v>
      </c>
      <c r="G42" s="33">
        <v>511531827507</v>
      </c>
      <c r="H42" s="33">
        <v>39610092490</v>
      </c>
      <c r="I42" s="3">
        <f>IFERROR(VLOOKUP(C42,'[6]Anexo 2'!$A$9:$G$1115,7,0),0)</f>
        <v>0</v>
      </c>
      <c r="J42" s="3">
        <f>IFERROR(VLOOKUP(C42,'[6]Anexo 1'!$A$9:$F$1115,6,0),0)</f>
        <v>0</v>
      </c>
      <c r="K42" s="3"/>
      <c r="L42" s="3"/>
      <c r="M42" s="3"/>
      <c r="N42" s="3"/>
      <c r="O42" s="3"/>
      <c r="P42" s="34">
        <f t="shared" si="1"/>
        <v>551141919997</v>
      </c>
      <c r="Q42" s="35">
        <f>VLOOKUP(D42,FEBRERO!$D$13:$Q$1147,14,0)+VLOOKUP(D42,FEBRERO!$D$13:$AC$1147,26,0)+VLOOKUP(D42,MARZO!$D$13:$AC$1147,26,0)</f>
        <v>204952165641</v>
      </c>
      <c r="R42" s="3">
        <f>IFERROR(VLOOKUP(D42,[7]ServNOMINA!$F$16:$M$112,8,0),0)</f>
        <v>52289839366</v>
      </c>
      <c r="S42" s="3">
        <f>IFERROR(VLOOKUP(D42,[7]ServOTROS!$F$16:$M$112,8,0),0)</f>
        <v>159600000</v>
      </c>
      <c r="T42" s="3">
        <f>IFERROR(VLOOKUP(D42,[7]CANCEL!$F$16:$M$48,8,0),0)</f>
        <v>4055117563</v>
      </c>
      <c r="U42" s="3">
        <f>IFERROR(VLOOKUP(B42,[7]Aaf_PENSION!$C$16:$M$112,11,0),0)</f>
        <v>1418520445</v>
      </c>
      <c r="V42" s="3">
        <f>IFERROR(VLOOKUP(B42,[7]Aaf_SALUD!$C$16:$M$112,11,0),0)</f>
        <v>1418520445</v>
      </c>
      <c r="W42" s="3">
        <f>IFERROR(VLOOKUP(D42,[7]CALIDAD!$F$16:$M$1122,8,0),0)</f>
        <v>0</v>
      </c>
      <c r="X42" s="3"/>
      <c r="Y42" s="3">
        <f>IFERROR(VLOOKUP(B42,[7]Ap_CESANTIAS!$C$16:$M$112,11,0),0)</f>
        <v>2980870840</v>
      </c>
      <c r="Z42" s="3">
        <f>IFERROR(VLOOKUP(B42,[7]Ap_PENSION!$C$16:$M$112,11,0),0)</f>
        <v>1764148742</v>
      </c>
      <c r="AA42" s="3">
        <f>IFERROR(VLOOKUP(B42,[7]Ap_SALUD!$C$16:$M$112,11,0),0)</f>
        <v>1249378088</v>
      </c>
      <c r="AB42" s="3"/>
      <c r="AC42" s="36">
        <f t="shared" si="0"/>
        <v>65335995489</v>
      </c>
      <c r="AD42" s="37">
        <f t="shared" si="2"/>
        <v>280853758867</v>
      </c>
      <c r="AE42" s="144"/>
    </row>
    <row r="43" spans="1:31" hidden="1" x14ac:dyDescent="0.25">
      <c r="A43" s="29">
        <v>31</v>
      </c>
      <c r="B43" s="30" t="s">
        <v>174</v>
      </c>
      <c r="C43" s="30" t="s">
        <v>1309</v>
      </c>
      <c r="D43" s="31">
        <v>845000021</v>
      </c>
      <c r="E43" s="31">
        <v>119797000</v>
      </c>
      <c r="F43" s="32" t="s">
        <v>175</v>
      </c>
      <c r="G43" s="33">
        <v>82178648286</v>
      </c>
      <c r="H43" s="33">
        <v>105883685</v>
      </c>
      <c r="I43" s="3">
        <f>IFERROR(VLOOKUP(C43,'[6]Anexo 2'!$A$9:$G$1115,7,0),0)</f>
        <v>484900931</v>
      </c>
      <c r="J43" s="3">
        <f>IFERROR(VLOOKUP(C43,'[6]Anexo 1'!$A$9:$F$1115,6,0),0)</f>
        <v>315926748</v>
      </c>
      <c r="K43" s="3"/>
      <c r="L43" s="3"/>
      <c r="M43" s="3"/>
      <c r="N43" s="3"/>
      <c r="O43" s="3"/>
      <c r="P43" s="34">
        <f t="shared" si="1"/>
        <v>83085359650</v>
      </c>
      <c r="Q43" s="35">
        <f>VLOOKUP(D43,FEBRERO!$D$13:$Q$1147,14,0)+VLOOKUP(D43,FEBRERO!$D$13:$AC$1147,26,0)+VLOOKUP(D43,MARZO!$D$13:$AC$1147,26,0)</f>
        <v>40553841091</v>
      </c>
      <c r="R43" s="3">
        <f>IFERROR(VLOOKUP(D43,[7]ServNOMINA!$F$16:$M$112,8,0),0)</f>
        <v>3885030915</v>
      </c>
      <c r="S43" s="3">
        <f>IFERROR(VLOOKUP(D43,[7]ServOTROS!$F$16:$M$112,8,0),0)</f>
        <v>1319397149</v>
      </c>
      <c r="T43" s="3">
        <f>IFERROR(VLOOKUP(D43,[7]CANCEL!$F$16:$M$48,8,0),0)</f>
        <v>11097502</v>
      </c>
      <c r="U43" s="3">
        <f>IFERROR(VLOOKUP(B43,[7]Aaf_PENSION!$C$16:$M$112,11,0),0)</f>
        <v>85115260</v>
      </c>
      <c r="V43" s="3">
        <f>IFERROR(VLOOKUP(B43,[7]Aaf_SALUD!$C$16:$M$112,11,0),0)</f>
        <v>85115260</v>
      </c>
      <c r="W43" s="3">
        <f>IFERROR(VLOOKUP(D43,[7]CALIDAD!$F$16:$M$1122,8,0),0)</f>
        <v>40408411</v>
      </c>
      <c r="X43" s="3"/>
      <c r="Y43" s="3">
        <f>IFERROR(VLOOKUP(B43,[7]Ap_CESANTIAS!$C$16:$M$112,11,0),0)</f>
        <v>183065586</v>
      </c>
      <c r="Z43" s="3">
        <f>IFERROR(VLOOKUP(B43,[7]Ap_PENSION!$C$16:$M$112,11,0),0)</f>
        <v>105883076</v>
      </c>
      <c r="AA43" s="3">
        <f>IFERROR(VLOOKUP(B43,[7]Ap_SALUD!$C$16:$M$112,11,0),0)</f>
        <v>74986871</v>
      </c>
      <c r="AB43" s="3"/>
      <c r="AC43" s="36">
        <f t="shared" si="0"/>
        <v>5790100030</v>
      </c>
      <c r="AD43" s="37">
        <f t="shared" si="2"/>
        <v>36741418529</v>
      </c>
      <c r="AE43" s="144"/>
    </row>
    <row r="44" spans="1:31" hidden="1" x14ac:dyDescent="0.25">
      <c r="A44" s="38">
        <v>32</v>
      </c>
      <c r="B44" s="30" t="s">
        <v>176</v>
      </c>
      <c r="C44" s="30" t="s">
        <v>1310</v>
      </c>
      <c r="D44" s="31">
        <v>800094067</v>
      </c>
      <c r="E44" s="31">
        <v>119999000</v>
      </c>
      <c r="F44" s="32" t="s">
        <v>177</v>
      </c>
      <c r="G44" s="33">
        <v>164063999066</v>
      </c>
      <c r="H44" s="33">
        <v>348614493</v>
      </c>
      <c r="I44" s="3">
        <f>IFERROR(VLOOKUP(C44,'[6]Anexo 2'!$A$9:$G$1115,7,0),0)</f>
        <v>0</v>
      </c>
      <c r="J44" s="3">
        <f>IFERROR(VLOOKUP(C44,'[6]Anexo 1'!$A$9:$F$1115,6,0),0)</f>
        <v>0</v>
      </c>
      <c r="K44" s="3"/>
      <c r="L44" s="3"/>
      <c r="M44" s="3"/>
      <c r="N44" s="3"/>
      <c r="O44" s="3"/>
      <c r="P44" s="34">
        <f t="shared" si="1"/>
        <v>164412613559</v>
      </c>
      <c r="Q44" s="35">
        <f>VLOOKUP(D44,FEBRERO!$D$13:$Q$1147,14,0)+VLOOKUP(D44,FEBRERO!$D$13:$AC$1147,26,0)+VLOOKUP(D44,MARZO!$D$13:$AC$1147,26,0)</f>
        <v>33874096799</v>
      </c>
      <c r="R44" s="3">
        <f>IFERROR(VLOOKUP(D44,[7]ServNOMINA!$F$16:$M$112,8,0),0)</f>
        <v>5606388491</v>
      </c>
      <c r="S44" s="3">
        <f>IFERROR(VLOOKUP(D44,[7]ServOTROS!$F$16:$M$112,8,0),0)</f>
        <v>2181780833</v>
      </c>
      <c r="T44" s="3">
        <f>IFERROR(VLOOKUP(D44,[7]CANCEL!$F$16:$M$48,8,0),0)</f>
        <v>38180574</v>
      </c>
      <c r="U44" s="3">
        <f>IFERROR(VLOOKUP(B44,[7]Aaf_PENSION!$C$16:$M$112,11,0),0)</f>
        <v>160626205</v>
      </c>
      <c r="V44" s="3">
        <f>IFERROR(VLOOKUP(B44,[7]Aaf_SALUD!$C$16:$M$112,11,0),0)</f>
        <v>160626204</v>
      </c>
      <c r="W44" s="3">
        <f>IFERROR(VLOOKUP(D44,[7]CALIDAD!$F$16:$M$1122,8,0),0)</f>
        <v>0</v>
      </c>
      <c r="X44" s="3"/>
      <c r="Y44" s="3">
        <f>IFERROR(VLOOKUP(B44,[7]Ap_CESANTIAS!$C$16:$M$112,11,0),0)</f>
        <v>352442384</v>
      </c>
      <c r="Z44" s="3">
        <f>IFERROR(VLOOKUP(B44,[7]Ap_PENSION!$C$16:$M$112,11,0),0)</f>
        <v>199818506</v>
      </c>
      <c r="AA44" s="3">
        <f>IFERROR(VLOOKUP(B44,[7]Ap_SALUD!$C$16:$M$112,11,0),0)</f>
        <v>141512367</v>
      </c>
      <c r="AB44" s="3"/>
      <c r="AC44" s="36">
        <f t="shared" si="0"/>
        <v>8841375564</v>
      </c>
      <c r="AD44" s="37">
        <f t="shared" si="2"/>
        <v>121697141196</v>
      </c>
      <c r="AE44" s="144"/>
    </row>
    <row r="45" spans="1:31" hidden="1" x14ac:dyDescent="0.25">
      <c r="A45" s="29">
        <v>33</v>
      </c>
      <c r="B45" s="30" t="s">
        <v>178</v>
      </c>
      <c r="C45" s="30" t="s">
        <v>1322</v>
      </c>
      <c r="D45" s="31">
        <v>899999061</v>
      </c>
      <c r="E45" s="31">
        <v>210111001</v>
      </c>
      <c r="F45" s="32" t="s">
        <v>179</v>
      </c>
      <c r="G45" s="33">
        <v>2590533167730</v>
      </c>
      <c r="H45" s="33">
        <v>44150597070</v>
      </c>
      <c r="I45" s="3">
        <f>IFERROR(VLOOKUP(C45,'[6]Anexo 2'!$A$9:$G$1115,7,0),0)</f>
        <v>57951977472</v>
      </c>
      <c r="J45" s="3">
        <f>IFERROR(VLOOKUP(C45,'[6]Anexo 1'!$A$9:$F$1115,6,0),0)</f>
        <v>58232153781</v>
      </c>
      <c r="K45" s="3"/>
      <c r="L45" s="3"/>
      <c r="M45" s="3"/>
      <c r="N45" s="3"/>
      <c r="O45" s="3"/>
      <c r="P45" s="34">
        <f t="shared" si="1"/>
        <v>2750867896053</v>
      </c>
      <c r="Q45" s="35">
        <f>VLOOKUP(D45,FEBRERO!$D$13:$Q$1147,14,0)+VLOOKUP(D45,FEBRERO!$D$13:$AC$1147,26,0)+VLOOKUP(D45,MARZO!$D$13:$AC$1147,26,0)</f>
        <v>1103770407084</v>
      </c>
      <c r="R45" s="3">
        <f>IFERROR(VLOOKUP(D45,[7]ServNOMINA!$F$16:$M$112,8,0),0)</f>
        <v>243907869764</v>
      </c>
      <c r="S45" s="3">
        <f>IFERROR(VLOOKUP(D45,[7]ServOTROS!$F$16:$M$112,8,0),0)</f>
        <v>23263717998</v>
      </c>
      <c r="T45" s="3">
        <f>IFERROR(VLOOKUP(D45,[7]CANCEL!$F$16:$M$48,8,0),0)</f>
        <v>4415059707</v>
      </c>
      <c r="U45" s="3">
        <f>IFERROR(VLOOKUP(B45,[7]Aaf_PENSION!$C$16:$M$112,11,0),0)</f>
        <v>8046473391</v>
      </c>
      <c r="V45" s="3">
        <f>IFERROR(VLOOKUP(B45,[7]Aaf_SALUD!$C$16:$M$112,11,0),0)</f>
        <v>8046473391</v>
      </c>
      <c r="W45" s="3">
        <f>IFERROR(VLOOKUP(D45,[7]CALIDAD!$F$16:$M$1122,8,0),0)</f>
        <v>4829331456</v>
      </c>
      <c r="X45" s="3"/>
      <c r="Y45" s="3">
        <f>IFERROR(VLOOKUP(B45,[7]Ap_CESANTIAS!$C$16:$M$112,11,0),0)</f>
        <v>15928232705</v>
      </c>
      <c r="Z45" s="3">
        <f>IFERROR(VLOOKUP(B45,[7]Ap_PENSION!$C$16:$M$112,11,0),0)</f>
        <v>8838901496</v>
      </c>
      <c r="AA45" s="3">
        <f>IFERROR(VLOOKUP(B45,[7]Ap_SALUD!$C$16:$M$112,11,0),0)</f>
        <v>6259749869</v>
      </c>
      <c r="AB45" s="3"/>
      <c r="AC45" s="36">
        <f t="shared" si="0"/>
        <v>323535809777</v>
      </c>
      <c r="AD45" s="37">
        <f t="shared" si="2"/>
        <v>1323561679192</v>
      </c>
      <c r="AE45" s="144"/>
    </row>
    <row r="46" spans="1:31" hidden="1" x14ac:dyDescent="0.25">
      <c r="A46" s="38">
        <v>34</v>
      </c>
      <c r="B46" s="30" t="s">
        <v>180</v>
      </c>
      <c r="C46" s="30" t="s">
        <v>1319</v>
      </c>
      <c r="D46" s="31">
        <v>890102018</v>
      </c>
      <c r="E46" s="31">
        <v>210108001</v>
      </c>
      <c r="F46" s="32" t="s">
        <v>181</v>
      </c>
      <c r="G46" s="33">
        <v>695709508123</v>
      </c>
      <c r="H46" s="33">
        <v>0</v>
      </c>
      <c r="I46" s="3">
        <f>IFERROR(VLOOKUP(C46,'[6]Anexo 2'!$A$9:$G$1115,7,0),0)</f>
        <v>15375268352</v>
      </c>
      <c r="J46" s="3">
        <f>IFERROR(VLOOKUP(C46,'[6]Anexo 1'!$A$9:$F$1115,6,0),0)</f>
        <v>17307450683</v>
      </c>
      <c r="K46" s="3"/>
      <c r="L46" s="3"/>
      <c r="M46" s="3"/>
      <c r="N46" s="3"/>
      <c r="O46" s="3"/>
      <c r="P46" s="34">
        <f t="shared" si="1"/>
        <v>728392227158</v>
      </c>
      <c r="Q46" s="35">
        <f>VLOOKUP(D46,FEBRERO!$D$13:$Q$1147,14,0)+VLOOKUP(D46,FEBRERO!$D$13:$AC$1147,26,0)+VLOOKUP(D46,MARZO!$D$13:$AC$1147,26,0)</f>
        <v>248785000478</v>
      </c>
      <c r="R46" s="3">
        <f>IFERROR(VLOOKUP(D46,[7]ServNOMINA!$F$16:$M$112,8,0),0)</f>
        <v>53092344655</v>
      </c>
      <c r="S46" s="3">
        <f>IFERROR(VLOOKUP(D46,[7]ServOTROS!$F$16:$M$112,8,0),0)</f>
        <v>7604309210</v>
      </c>
      <c r="T46" s="3">
        <f>IFERROR(VLOOKUP(D46,[7]CANCEL!$F$16:$M$48,8,0),0)</f>
        <v>0</v>
      </c>
      <c r="U46" s="3">
        <f>IFERROR(VLOOKUP(B46,[7]Aaf_PENSION!$C$16:$M$112,11,0),0)</f>
        <v>1970159995</v>
      </c>
      <c r="V46" s="3">
        <f>IFERROR(VLOOKUP(B46,[7]Aaf_SALUD!$C$16:$M$112,11,0),0)</f>
        <v>1970159995</v>
      </c>
      <c r="W46" s="3">
        <f>IFERROR(VLOOKUP(D46,[7]CALIDAD!$F$16:$M$1122,8,0),0)</f>
        <v>1281272363</v>
      </c>
      <c r="X46" s="3"/>
      <c r="Y46" s="3">
        <f>IFERROR(VLOOKUP(B46,[7]Ap_CESANTIAS!$C$16:$M$112,11,0),0)</f>
        <v>4126111391</v>
      </c>
      <c r="Z46" s="3">
        <f>IFERROR(VLOOKUP(B46,[7]Ap_PENSION!$C$16:$M$112,11,0),0)</f>
        <v>2450871792</v>
      </c>
      <c r="AA46" s="3">
        <f>IFERROR(VLOOKUP(B46,[7]Ap_SALUD!$C$16:$M$112,11,0),0)</f>
        <v>1735718448</v>
      </c>
      <c r="AB46" s="3"/>
      <c r="AC46" s="36">
        <f t="shared" si="0"/>
        <v>74230947849</v>
      </c>
      <c r="AD46" s="37">
        <f t="shared" si="2"/>
        <v>405376278831</v>
      </c>
      <c r="AE46" s="144"/>
    </row>
    <row r="47" spans="1:31" hidden="1" x14ac:dyDescent="0.25">
      <c r="A47" s="29">
        <v>35</v>
      </c>
      <c r="B47" s="30" t="s">
        <v>182</v>
      </c>
      <c r="C47" s="30" t="s">
        <v>1323</v>
      </c>
      <c r="D47" s="31">
        <v>890480184</v>
      </c>
      <c r="E47" s="31">
        <v>210113001</v>
      </c>
      <c r="F47" s="32" t="s">
        <v>183</v>
      </c>
      <c r="G47" s="33">
        <v>623273625716</v>
      </c>
      <c r="H47" s="33">
        <v>0</v>
      </c>
      <c r="I47" s="3">
        <f>IFERROR(VLOOKUP(C47,'[6]Anexo 2'!$A$9:$G$1115,7,0),0)</f>
        <v>15344712704</v>
      </c>
      <c r="J47" s="3">
        <f>IFERROR(VLOOKUP(C47,'[6]Anexo 1'!$A$9:$F$1115,6,0),0)</f>
        <v>12898807376</v>
      </c>
      <c r="K47" s="3"/>
      <c r="L47" s="3"/>
      <c r="M47" s="3"/>
      <c r="N47" s="3"/>
      <c r="O47" s="3"/>
      <c r="P47" s="34">
        <f t="shared" si="1"/>
        <v>651517145796</v>
      </c>
      <c r="Q47" s="35">
        <f>VLOOKUP(D47,FEBRERO!$D$13:$Q$1147,14,0)+VLOOKUP(D47,FEBRERO!$D$13:$AC$1147,26,0)+VLOOKUP(D47,MARZO!$D$13:$AC$1147,26,0)</f>
        <v>211679790243</v>
      </c>
      <c r="R47" s="3">
        <f>IFERROR(VLOOKUP(D47,[7]ServNOMINA!$F$16:$M$112,8,0),0)</f>
        <v>44076255765</v>
      </c>
      <c r="S47" s="3">
        <f>IFERROR(VLOOKUP(D47,[7]ServOTROS!$F$16:$M$112,8,0),0)</f>
        <v>9640017305</v>
      </c>
      <c r="T47" s="3">
        <f>IFERROR(VLOOKUP(D47,[7]CANCEL!$F$16:$M$48,8,0),0)</f>
        <v>0</v>
      </c>
      <c r="U47" s="3">
        <f>IFERROR(VLOOKUP(B47,[7]Aaf_PENSION!$C$16:$M$112,11,0),0)</f>
        <v>1251893503</v>
      </c>
      <c r="V47" s="3">
        <f>IFERROR(VLOOKUP(B47,[7]Aaf_SALUD!$C$16:$M$112,11,0),0)</f>
        <v>1251893503</v>
      </c>
      <c r="W47" s="3">
        <f>IFERROR(VLOOKUP(D47,[7]CALIDAD!$F$16:$M$1122,8,0),0)</f>
        <v>1278726059</v>
      </c>
      <c r="X47" s="3"/>
      <c r="Y47" s="3">
        <f>IFERROR(VLOOKUP(B47,[7]Ap_CESANTIAS!$C$16:$M$112,11,0),0)</f>
        <v>2622629516</v>
      </c>
      <c r="Z47" s="3">
        <f>IFERROR(VLOOKUP(B47,[7]Ap_PENSION!$C$16:$M$112,11,0),0)</f>
        <v>1557857448</v>
      </c>
      <c r="AA47" s="3">
        <f>IFERROR(VLOOKUP(B47,[7]Ap_SALUD!$C$16:$M$112,11,0),0)</f>
        <v>1103281664</v>
      </c>
      <c r="AB47" s="3"/>
      <c r="AC47" s="36">
        <f t="shared" si="0"/>
        <v>62782554763</v>
      </c>
      <c r="AD47" s="37">
        <f t="shared" si="2"/>
        <v>377054800790</v>
      </c>
      <c r="AE47" s="144"/>
    </row>
    <row r="48" spans="1:31" hidden="1" x14ac:dyDescent="0.25">
      <c r="A48" s="38">
        <v>36</v>
      </c>
      <c r="B48" s="30" t="s">
        <v>184</v>
      </c>
      <c r="C48" s="30" t="s">
        <v>1349</v>
      </c>
      <c r="D48" s="31">
        <v>891780009</v>
      </c>
      <c r="E48" s="31">
        <v>210147001</v>
      </c>
      <c r="F48" s="32" t="s">
        <v>185</v>
      </c>
      <c r="G48" s="33">
        <v>336243977668</v>
      </c>
      <c r="H48" s="33">
        <v>0</v>
      </c>
      <c r="I48" s="3">
        <f>IFERROR(VLOOKUP(C48,'[6]Anexo 2'!$A$9:$G$1115,7,0),0)</f>
        <v>9217302912</v>
      </c>
      <c r="J48" s="3">
        <f>IFERROR(VLOOKUP(C48,'[6]Anexo 1'!$A$9:$F$1115,6,0),0)</f>
        <v>8731605307</v>
      </c>
      <c r="K48" s="3"/>
      <c r="L48" s="3"/>
      <c r="M48" s="3"/>
      <c r="N48" s="3"/>
      <c r="O48" s="3"/>
      <c r="P48" s="34">
        <f t="shared" si="1"/>
        <v>354192885887</v>
      </c>
      <c r="Q48" s="35">
        <f>VLOOKUP(D48,FEBRERO!$D$13:$Q$1147,14,0)+VLOOKUP(D48,FEBRERO!$D$13:$AC$1147,26,0)+VLOOKUP(D48,MARZO!$D$13:$AC$1147,26,0)</f>
        <v>124739611795</v>
      </c>
      <c r="R48" s="3">
        <f>IFERROR(VLOOKUP(D48,[7]ServNOMINA!$F$16:$M$112,8,0),0)</f>
        <v>32642654362</v>
      </c>
      <c r="S48" s="3">
        <f>IFERROR(VLOOKUP(D48,[7]ServOTROS!$F$16:$M$112,8,0),0)</f>
        <v>1822599207</v>
      </c>
      <c r="T48" s="3">
        <f>IFERROR(VLOOKUP(D48,[7]CANCEL!$F$16:$M$48,8,0),0)</f>
        <v>0</v>
      </c>
      <c r="U48" s="3">
        <f>IFERROR(VLOOKUP(B48,[7]Aaf_PENSION!$C$16:$M$112,11,0),0)</f>
        <v>888124800</v>
      </c>
      <c r="V48" s="3">
        <f>IFERROR(VLOOKUP(B48,[7]Aaf_SALUD!$C$16:$M$112,11,0),0)</f>
        <v>888124800</v>
      </c>
      <c r="W48" s="3">
        <f>IFERROR(VLOOKUP(D48,[7]CALIDAD!$F$16:$M$1122,8,0),0)</f>
        <v>768108576</v>
      </c>
      <c r="X48" s="3"/>
      <c r="Y48" s="3">
        <f>IFERROR(VLOOKUP(B48,[7]Ap_CESANTIAS!$C$16:$M$112,11,0),0)</f>
        <v>1887949536</v>
      </c>
      <c r="Z48" s="3">
        <f>IFERROR(VLOOKUP(B48,[7]Ap_PENSION!$C$16:$M$112,11,0),0)</f>
        <v>1105251270</v>
      </c>
      <c r="AA48" s="3">
        <f>IFERROR(VLOOKUP(B48,[7]Ap_SALUD!$C$16:$M$112,11,0),0)</f>
        <v>782743930</v>
      </c>
      <c r="AB48" s="3"/>
      <c r="AC48" s="36">
        <f t="shared" si="0"/>
        <v>40785556481</v>
      </c>
      <c r="AD48" s="37">
        <f t="shared" si="2"/>
        <v>188667717611</v>
      </c>
      <c r="AE48" s="144"/>
    </row>
    <row r="49" spans="1:31" hidden="1" x14ac:dyDescent="0.25">
      <c r="A49" s="29">
        <v>37</v>
      </c>
      <c r="B49" s="30" t="s">
        <v>186</v>
      </c>
      <c r="C49" s="30" t="s">
        <v>1356</v>
      </c>
      <c r="D49" s="31">
        <v>890000464</v>
      </c>
      <c r="E49" s="31">
        <v>210163001</v>
      </c>
      <c r="F49" s="32" t="s">
        <v>187</v>
      </c>
      <c r="G49" s="33">
        <v>129103754486</v>
      </c>
      <c r="H49" s="33">
        <v>0</v>
      </c>
      <c r="I49" s="3">
        <f>IFERROR(VLOOKUP(C49,'[6]Anexo 2'!$A$9:$G$1115,7,0),0)</f>
        <v>2654826784</v>
      </c>
      <c r="J49" s="3">
        <f>IFERROR(VLOOKUP(C49,'[6]Anexo 1'!$A$9:$F$1115,6,0),0)</f>
        <v>3266516810</v>
      </c>
      <c r="K49" s="3"/>
      <c r="L49" s="3"/>
      <c r="M49" s="3"/>
      <c r="N49" s="3"/>
      <c r="O49" s="3"/>
      <c r="P49" s="34">
        <f t="shared" si="1"/>
        <v>135025098080</v>
      </c>
      <c r="Q49" s="35">
        <f>VLOOKUP(D49,FEBRERO!$D$13:$Q$1147,14,0)+VLOOKUP(D49,FEBRERO!$D$13:$AC$1147,26,0)+VLOOKUP(D49,MARZO!$D$13:$AC$1147,26,0)</f>
        <v>61741448537</v>
      </c>
      <c r="R49" s="3">
        <f>IFERROR(VLOOKUP(D49,[7]ServNOMINA!$F$16:$M$112,8,0),0)</f>
        <v>15022912437</v>
      </c>
      <c r="S49" s="3">
        <f>IFERROR(VLOOKUP(D49,[7]ServOTROS!$F$16:$M$112,8,0),0)</f>
        <v>61130510</v>
      </c>
      <c r="T49" s="3">
        <f>IFERROR(VLOOKUP(D49,[7]CANCEL!$F$16:$M$48,8,0),0)</f>
        <v>0</v>
      </c>
      <c r="U49" s="3">
        <f>IFERROR(VLOOKUP(B49,[7]Aaf_PENSION!$C$16:$M$112,11,0),0)</f>
        <v>459385588</v>
      </c>
      <c r="V49" s="3">
        <f>IFERROR(VLOOKUP(B49,[7]Aaf_SALUD!$C$16:$M$112,11,0),0)</f>
        <v>459385588</v>
      </c>
      <c r="W49" s="3">
        <f>IFERROR(VLOOKUP(D49,[7]CALIDAD!$F$16:$M$1122,8,0),0)</f>
        <v>221235565</v>
      </c>
      <c r="X49" s="3"/>
      <c r="Y49" s="3">
        <f>IFERROR(VLOOKUP(B49,[7]Ap_CESANTIAS!$C$16:$M$112,11,0),0)</f>
        <v>959080650</v>
      </c>
      <c r="Z49" s="3">
        <f>IFERROR(VLOOKUP(B49,[7]Ap_PENSION!$C$16:$M$112,11,0),0)</f>
        <v>571757420</v>
      </c>
      <c r="AA49" s="3">
        <f>IFERROR(VLOOKUP(B49,[7]Ap_SALUD!$C$16:$M$112,11,0),0)</f>
        <v>404921182</v>
      </c>
      <c r="AB49" s="3"/>
      <c r="AC49" s="36">
        <f t="shared" si="0"/>
        <v>18159808940</v>
      </c>
      <c r="AD49" s="37">
        <f t="shared" si="2"/>
        <v>55123840603</v>
      </c>
      <c r="AE49" s="144"/>
    </row>
    <row r="50" spans="1:31" hidden="1" x14ac:dyDescent="0.25">
      <c r="A50" s="38">
        <v>38</v>
      </c>
      <c r="B50" s="30" t="s">
        <v>188</v>
      </c>
      <c r="C50" s="30" t="s">
        <v>1361</v>
      </c>
      <c r="D50" s="31">
        <v>890201900</v>
      </c>
      <c r="E50" s="31">
        <v>218168081</v>
      </c>
      <c r="F50" s="32" t="s">
        <v>189</v>
      </c>
      <c r="G50" s="33">
        <v>133643771285</v>
      </c>
      <c r="H50" s="33">
        <v>0</v>
      </c>
      <c r="I50" s="3">
        <f>IFERROR(VLOOKUP(C50,'[6]Anexo 2'!$A$9:$G$1115,7,0),0)</f>
        <v>3793294080</v>
      </c>
      <c r="J50" s="3">
        <f>IFERROR(VLOOKUP(C50,'[6]Anexo 1'!$A$9:$F$1115,6,0),0)</f>
        <v>3712240610</v>
      </c>
      <c r="K50" s="3"/>
      <c r="L50" s="3"/>
      <c r="M50" s="3"/>
      <c r="N50" s="3"/>
      <c r="O50" s="3"/>
      <c r="P50" s="34">
        <f t="shared" si="1"/>
        <v>141149305975</v>
      </c>
      <c r="Q50" s="35">
        <f>VLOOKUP(D50,FEBRERO!$D$13:$Q$1147,14,0)+VLOOKUP(D50,FEBRERO!$D$13:$AC$1147,26,0)+VLOOKUP(D50,MARZO!$D$13:$AC$1147,26,0)</f>
        <v>49850003047</v>
      </c>
      <c r="R50" s="3">
        <f>IFERROR(VLOOKUP(D50,[7]ServNOMINA!$F$16:$M$112,8,0),0)</f>
        <v>11180788920</v>
      </c>
      <c r="S50" s="3">
        <f>IFERROR(VLOOKUP(D50,[7]ServOTROS!$F$16:$M$112,8,0),0)</f>
        <v>711758469</v>
      </c>
      <c r="T50" s="3">
        <f>IFERROR(VLOOKUP(D50,[7]CANCEL!$F$16:$M$48,8,0),0)</f>
        <v>0</v>
      </c>
      <c r="U50" s="3">
        <f>IFERROR(VLOOKUP(B50,[7]Aaf_PENSION!$C$16:$M$112,11,0),0)</f>
        <v>369273150</v>
      </c>
      <c r="V50" s="3">
        <f>IFERROR(VLOOKUP(B50,[7]Aaf_SALUD!$C$16:$M$112,11,0),0)</f>
        <v>369273150</v>
      </c>
      <c r="W50" s="3">
        <f>IFERROR(VLOOKUP(D50,[7]CALIDAD!$F$16:$M$1122,8,0),0)</f>
        <v>316107840</v>
      </c>
      <c r="X50" s="3"/>
      <c r="Y50" s="3">
        <f>IFERROR(VLOOKUP(B50,[7]Ap_CESANTIAS!$C$16:$M$112,11,0),0)</f>
        <v>772076245</v>
      </c>
      <c r="Z50" s="3">
        <f>IFERROR(VLOOKUP(B50,[7]Ap_PENSION!$C$16:$M$112,11,0),0)</f>
        <v>459374420</v>
      </c>
      <c r="AA50" s="3">
        <f>IFERROR(VLOOKUP(B50,[7]Ap_SALUD!$C$16:$M$112,11,0),0)</f>
        <v>325331034</v>
      </c>
      <c r="AB50" s="3"/>
      <c r="AC50" s="36">
        <f t="shared" si="0"/>
        <v>14503983228</v>
      </c>
      <c r="AD50" s="37">
        <f t="shared" si="2"/>
        <v>76795319700</v>
      </c>
      <c r="AE50" s="144"/>
    </row>
    <row r="51" spans="1:31" hidden="1" x14ac:dyDescent="0.25">
      <c r="A51" s="29">
        <v>39</v>
      </c>
      <c r="B51" s="30" t="s">
        <v>190</v>
      </c>
      <c r="C51" s="30" t="s">
        <v>1313</v>
      </c>
      <c r="D51" s="31">
        <v>890980112</v>
      </c>
      <c r="E51" s="31">
        <v>218805088</v>
      </c>
      <c r="F51" s="32" t="s">
        <v>191</v>
      </c>
      <c r="G51" s="33">
        <v>197619833309</v>
      </c>
      <c r="H51" s="33">
        <v>0</v>
      </c>
      <c r="I51" s="3">
        <f>IFERROR(VLOOKUP(C51,'[6]Anexo 2'!$A$9:$G$1115,7,0),0)</f>
        <v>4639110272</v>
      </c>
      <c r="J51" s="3">
        <f>IFERROR(VLOOKUP(C51,'[6]Anexo 1'!$A$9:$F$1115,6,0),0)</f>
        <v>4747185402</v>
      </c>
      <c r="K51" s="3"/>
      <c r="L51" s="3"/>
      <c r="M51" s="3"/>
      <c r="N51" s="3"/>
      <c r="O51" s="3"/>
      <c r="P51" s="34">
        <f t="shared" si="1"/>
        <v>207006128983</v>
      </c>
      <c r="Q51" s="35">
        <f>VLOOKUP(D51,FEBRERO!$D$13:$Q$1147,14,0)+VLOOKUP(D51,FEBRERO!$D$13:$AC$1147,26,0)+VLOOKUP(D51,MARZO!$D$13:$AC$1147,26,0)</f>
        <v>67499792486</v>
      </c>
      <c r="R51" s="3">
        <f>IFERROR(VLOOKUP(D51,[7]ServNOMINA!$F$16:$M$112,8,0),0)</f>
        <v>14525830805</v>
      </c>
      <c r="S51" s="3">
        <f>IFERROR(VLOOKUP(D51,[7]ServOTROS!$F$16:$M$112,8,0),0)</f>
        <v>2573864735</v>
      </c>
      <c r="T51" s="3">
        <f>IFERROR(VLOOKUP(D51,[7]CANCEL!$F$16:$M$48,8,0),0)</f>
        <v>0</v>
      </c>
      <c r="U51" s="3">
        <f>IFERROR(VLOOKUP(B51,[7]Aaf_PENSION!$C$16:$M$112,11,0),0)</f>
        <v>495568352</v>
      </c>
      <c r="V51" s="3">
        <f>IFERROR(VLOOKUP(B51,[7]Aaf_SALUD!$C$16:$M$112,11,0),0)</f>
        <v>495568351</v>
      </c>
      <c r="W51" s="3">
        <f>IFERROR(VLOOKUP(D51,[7]CALIDAD!$F$16:$M$1122,8,0),0)</f>
        <v>386592523</v>
      </c>
      <c r="X51" s="3"/>
      <c r="Y51" s="3">
        <f>IFERROR(VLOOKUP(B51,[7]Ap_CESANTIAS!$C$16:$M$112,11,0),0)</f>
        <v>1049483939</v>
      </c>
      <c r="Z51" s="3">
        <f>IFERROR(VLOOKUP(B51,[7]Ap_PENSION!$C$16:$M$112,11,0),0)</f>
        <v>618193614</v>
      </c>
      <c r="AA51" s="3">
        <f>IFERROR(VLOOKUP(B51,[7]Ap_SALUD!$C$16:$M$112,11,0),0)</f>
        <v>437807503</v>
      </c>
      <c r="AB51" s="3"/>
      <c r="AC51" s="36">
        <f t="shared" si="0"/>
        <v>20582909822</v>
      </c>
      <c r="AD51" s="37">
        <f t="shared" si="2"/>
        <v>118923426675</v>
      </c>
      <c r="AE51" s="144"/>
    </row>
    <row r="52" spans="1:31" hidden="1" x14ac:dyDescent="0.25">
      <c r="A52" s="41">
        <v>40</v>
      </c>
      <c r="B52" s="42" t="s">
        <v>192</v>
      </c>
      <c r="C52" s="42" t="s">
        <v>1359</v>
      </c>
      <c r="D52" s="31">
        <v>890201222</v>
      </c>
      <c r="E52" s="31">
        <v>210168001</v>
      </c>
      <c r="F52" s="32" t="s">
        <v>193</v>
      </c>
      <c r="G52" s="33">
        <v>271709440605</v>
      </c>
      <c r="H52" s="33">
        <v>0</v>
      </c>
      <c r="I52" s="3">
        <f>IFERROR(VLOOKUP(C52,'[6]Anexo 2'!$A$9:$G$1115,7,0),0)</f>
        <v>6205714176</v>
      </c>
      <c r="J52" s="3">
        <f>IFERROR(VLOOKUP(C52,'[6]Anexo 1'!$A$9:$F$1115,6,0),0)</f>
        <v>5543334854</v>
      </c>
      <c r="K52" s="3"/>
      <c r="L52" s="3"/>
      <c r="M52" s="3"/>
      <c r="N52" s="46"/>
      <c r="O52" s="46"/>
      <c r="P52" s="34">
        <f t="shared" si="1"/>
        <v>283458489635</v>
      </c>
      <c r="Q52" s="35">
        <f>VLOOKUP(D52,FEBRERO!$D$13:$Q$1147,14,0)+VLOOKUP(D52,FEBRERO!$D$13:$AC$1147,26,0)+VLOOKUP(D52,MARZO!$D$13:$AC$1147,26,0)</f>
        <v>102735251559</v>
      </c>
      <c r="R52" s="3">
        <f>IFERROR(VLOOKUP(D52,[7]ServNOMINA!$F$16:$M$112,8,0),0)</f>
        <v>23440763387</v>
      </c>
      <c r="S52" s="3">
        <f>IFERROR(VLOOKUP(D52,[7]ServOTROS!$F$16:$M$112,8,0),0)</f>
        <v>1430428481</v>
      </c>
      <c r="T52" s="3">
        <f>IFERROR(VLOOKUP(D52,[7]CANCEL!$F$16:$M$48,8,0),0)</f>
        <v>0</v>
      </c>
      <c r="U52" s="3">
        <f>IFERROR(VLOOKUP(B52,[7]Aaf_PENSION!$C$16:$M$112,11,0),0)</f>
        <v>754203066</v>
      </c>
      <c r="V52" s="3">
        <f>IFERROR(VLOOKUP(B52,[7]Aaf_SALUD!$C$16:$M$112,11,0),0)</f>
        <v>754203065</v>
      </c>
      <c r="W52" s="3">
        <f>IFERROR(VLOOKUP(D52,[7]CALIDAD!$F$16:$M$1122,8,0),0)</f>
        <v>517142848</v>
      </c>
      <c r="X52" s="3"/>
      <c r="Y52" s="3">
        <f>IFERROR(VLOOKUP(B52,[7]Ap_CESANTIAS!$C$16:$M$112,11,0),0)</f>
        <v>1579902624</v>
      </c>
      <c r="Z52" s="3">
        <f>IFERROR(VLOOKUP(B52,[7]Ap_PENSION!$C$16:$M$112,11,0),0)</f>
        <v>938226125</v>
      </c>
      <c r="AA52" s="3">
        <f>IFERROR(VLOOKUP(B52,[7]Ap_SALUD!$C$16:$M$112,11,0),0)</f>
        <v>664455970</v>
      </c>
      <c r="AB52" s="3"/>
      <c r="AC52" s="36">
        <f t="shared" si="0"/>
        <v>30079325566</v>
      </c>
      <c r="AD52" s="37">
        <f t="shared" si="2"/>
        <v>150643912510</v>
      </c>
      <c r="AE52" s="144"/>
    </row>
    <row r="53" spans="1:31" s="57" customFormat="1" hidden="1" x14ac:dyDescent="0.25">
      <c r="A53" s="39">
        <v>41</v>
      </c>
      <c r="B53" s="40" t="s">
        <v>194</v>
      </c>
      <c r="C53" s="40" t="s">
        <v>1367</v>
      </c>
      <c r="D53" s="47">
        <v>890399045</v>
      </c>
      <c r="E53" s="31">
        <v>210976109</v>
      </c>
      <c r="F53" s="48" t="s">
        <v>195</v>
      </c>
      <c r="G53" s="33">
        <v>206274643895</v>
      </c>
      <c r="H53" s="33">
        <v>0</v>
      </c>
      <c r="I53" s="3">
        <f>IFERROR(VLOOKUP(C53,'[6]Anexo 2'!$A$9:$G$1115,7,0),0)</f>
        <v>4998493184</v>
      </c>
      <c r="J53" s="3">
        <f>IFERROR(VLOOKUP(C53,'[6]Anexo 1'!$A$9:$F$1115,6,0),0)</f>
        <v>4552135813</v>
      </c>
      <c r="K53" s="50"/>
      <c r="L53" s="50"/>
      <c r="M53" s="50"/>
      <c r="N53" s="50"/>
      <c r="O53" s="51"/>
      <c r="P53" s="52">
        <f>SUM(G53:O53)</f>
        <v>215825272892</v>
      </c>
      <c r="Q53" s="35">
        <f>VLOOKUP(D53,FEBRERO!$D$13:$Q$1147,14,0)+VLOOKUP(D53,FEBRERO!$D$13:$AC$1147,26,0)+VLOOKUP(D53,MARZO!$D$13:$AC$1147,26,0)</f>
        <v>72637563115</v>
      </c>
      <c r="R53" s="3">
        <f>IFERROR(VLOOKUP(D53,[7]ServNOMINA!$F$16:$M$112,8,0),0)</f>
        <v>17271907642</v>
      </c>
      <c r="S53" s="3">
        <f>IFERROR(VLOOKUP(D53,[7]ServOTROS!$F$16:$M$112,8,0),0)</f>
        <v>1436307093</v>
      </c>
      <c r="T53" s="3">
        <f>IFERROR(VLOOKUP(D53,[7]CANCEL!$F$16:$M$48,8,0),0)</f>
        <v>0</v>
      </c>
      <c r="U53" s="3">
        <f>IFERROR(VLOOKUP(B53,[7]Aaf_PENSION!$C$16:$M$112,11,0),0)</f>
        <v>522693767</v>
      </c>
      <c r="V53" s="3">
        <f>IFERROR(VLOOKUP(B53,[7]Aaf_SALUD!$C$16:$M$112,11,0),0)</f>
        <v>522693767</v>
      </c>
      <c r="W53" s="3">
        <f>IFERROR(VLOOKUP(D53,[7]CALIDAD!$F$16:$M$1122,8,0),0)</f>
        <v>0</v>
      </c>
      <c r="X53" s="3"/>
      <c r="Y53" s="3">
        <f>IFERROR(VLOOKUP(B53,[7]Ap_CESANTIAS!$C$16:$M$112,11,0),0)</f>
        <v>1104106481</v>
      </c>
      <c r="Z53" s="3">
        <f>IFERROR(VLOOKUP(B53,[7]Ap_PENSION!$C$16:$M$112,11,0),0)</f>
        <v>652717317</v>
      </c>
      <c r="AA53" s="3">
        <f>IFERROR(VLOOKUP(B53,[7]Ap_SALUD!$C$16:$M$112,11,0),0)</f>
        <v>462257346</v>
      </c>
      <c r="AB53" s="3"/>
      <c r="AC53" s="36">
        <f>SUM(R53:AB53)</f>
        <v>21972683413</v>
      </c>
      <c r="AD53" s="37">
        <f>+P53-Q53+AB53-AC53+5485320822</f>
        <v>126700347186</v>
      </c>
      <c r="AE53" s="144"/>
    </row>
    <row r="54" spans="1:31" hidden="1" x14ac:dyDescent="0.25">
      <c r="A54" s="38">
        <v>42</v>
      </c>
      <c r="B54" s="30" t="s">
        <v>196</v>
      </c>
      <c r="C54" s="30" t="s">
        <v>1368</v>
      </c>
      <c r="D54" s="31">
        <v>891380033</v>
      </c>
      <c r="E54" s="31">
        <v>211176111</v>
      </c>
      <c r="F54" s="32" t="s">
        <v>197</v>
      </c>
      <c r="G54" s="33">
        <v>45154824533</v>
      </c>
      <c r="H54" s="33">
        <v>0</v>
      </c>
      <c r="I54" s="3">
        <f>IFERROR(VLOOKUP(C54,'[6]Anexo 2'!$A$9:$G$1115,7,0),0)</f>
        <v>947590304</v>
      </c>
      <c r="J54" s="3">
        <f>IFERROR(VLOOKUP(C54,'[6]Anexo 1'!$A$9:$F$1115,6,0),0)</f>
        <v>1230898330</v>
      </c>
      <c r="K54" s="3"/>
      <c r="L54" s="3"/>
      <c r="M54" s="3"/>
      <c r="N54" s="3"/>
      <c r="O54" s="3"/>
      <c r="P54" s="34">
        <f t="shared" si="1"/>
        <v>47333313167</v>
      </c>
      <c r="Q54" s="35">
        <f>VLOOKUP(D54,FEBRERO!$D$13:$Q$1147,14,0)+VLOOKUP(D54,FEBRERO!$D$13:$AC$1147,26,0)+VLOOKUP(D54,MARZO!$D$13:$AC$1147,26,0)</f>
        <v>22913952199</v>
      </c>
      <c r="R54" s="3">
        <f>IFERROR(VLOOKUP(D54,[7]ServNOMINA!$F$16:$M$112,8,0),0)</f>
        <v>5732564511</v>
      </c>
      <c r="S54" s="3">
        <f>IFERROR(VLOOKUP(D54,[7]ServOTROS!$F$16:$M$112,8,0),0)</f>
        <v>44011590</v>
      </c>
      <c r="T54" s="3">
        <f>IFERROR(VLOOKUP(D54,[7]CANCEL!$F$16:$M$48,8,0),0)</f>
        <v>0</v>
      </c>
      <c r="U54" s="3">
        <f>IFERROR(VLOOKUP(B54,[7]Aaf_PENSION!$C$16:$M$112,11,0),0)</f>
        <v>176184736</v>
      </c>
      <c r="V54" s="3">
        <f>IFERROR(VLOOKUP(B54,[7]Aaf_SALUD!$C$16:$M$112,11,0),0)</f>
        <v>176184736</v>
      </c>
      <c r="W54" s="3">
        <f>IFERROR(VLOOKUP(D54,[7]CALIDAD!$F$16:$M$1122,8,0),0)</f>
        <v>78965859</v>
      </c>
      <c r="X54" s="3"/>
      <c r="Y54" s="3">
        <f>IFERROR(VLOOKUP(B54,[7]Ap_CESANTIAS!$C$16:$M$112,11,0),0)</f>
        <v>366104588</v>
      </c>
      <c r="Z54" s="3">
        <f>IFERROR(VLOOKUP(B54,[7]Ap_PENSION!$C$16:$M$112,11,0),0)</f>
        <v>219173166</v>
      </c>
      <c r="AA54" s="3">
        <f>IFERROR(VLOOKUP(B54,[7]Ap_SALUD!$C$16:$M$112,11,0),0)</f>
        <v>155219424</v>
      </c>
      <c r="AB54" s="3"/>
      <c r="AC54" s="36">
        <f t="shared" si="0"/>
        <v>6948408610</v>
      </c>
      <c r="AD54" s="37">
        <f t="shared" si="2"/>
        <v>17470952358</v>
      </c>
      <c r="AE54" s="144"/>
    </row>
    <row r="55" spans="1:31" hidden="1" x14ac:dyDescent="0.25">
      <c r="A55" s="29">
        <v>43</v>
      </c>
      <c r="B55" s="30" t="s">
        <v>198</v>
      </c>
      <c r="C55" s="30" t="s">
        <v>1366</v>
      </c>
      <c r="D55" s="31">
        <v>890399011</v>
      </c>
      <c r="E55" s="31">
        <v>210176001</v>
      </c>
      <c r="F55" s="32" t="s">
        <v>199</v>
      </c>
      <c r="G55" s="33">
        <v>724287246992</v>
      </c>
      <c r="H55" s="33">
        <v>0</v>
      </c>
      <c r="I55" s="3">
        <f>IFERROR(VLOOKUP(C55,'[6]Anexo 2'!$A$9:$G$1115,7,0),0)</f>
        <v>13728583168</v>
      </c>
      <c r="J55" s="3">
        <f>IFERROR(VLOOKUP(C55,'[6]Anexo 1'!$A$9:$F$1115,6,0),0)</f>
        <v>14078221090</v>
      </c>
      <c r="K55" s="3"/>
      <c r="L55" s="3"/>
      <c r="M55" s="3"/>
      <c r="N55" s="3"/>
      <c r="O55" s="3"/>
      <c r="P55" s="34">
        <f t="shared" si="1"/>
        <v>752094051250</v>
      </c>
      <c r="Q55" s="35">
        <f>VLOOKUP(D55,FEBRERO!$D$13:$Q$1147,14,0)+VLOOKUP(D55,FEBRERO!$D$13:$AC$1147,26,0)+VLOOKUP(D55,MARZO!$D$13:$AC$1147,26,0)</f>
        <v>264150589866</v>
      </c>
      <c r="R55" s="3">
        <f>IFERROR(VLOOKUP(D55,[7]ServNOMINA!$F$16:$M$112,8,0),0)</f>
        <v>55314002761</v>
      </c>
      <c r="S55" s="3">
        <f>IFERROR(VLOOKUP(D55,[7]ServOTROS!$F$16:$M$112,8,0),0)</f>
        <v>13200151630</v>
      </c>
      <c r="T55" s="3">
        <f>IFERROR(VLOOKUP(D55,[7]CANCEL!$F$16:$M$48,8,0),0)</f>
        <v>0</v>
      </c>
      <c r="U55" s="3">
        <f>IFERROR(VLOOKUP(B55,[7]Aaf_PENSION!$C$16:$M$112,11,0),0)</f>
        <v>1688657583</v>
      </c>
      <c r="V55" s="3">
        <f>IFERROR(VLOOKUP(B55,[7]Aaf_SALUD!$C$16:$M$112,11,0),0)</f>
        <v>1688657582</v>
      </c>
      <c r="W55" s="3">
        <f>IFERROR(VLOOKUP(D55,[7]CALIDAD!$F$16:$M$1122,8,0),0)</f>
        <v>1144048597</v>
      </c>
      <c r="X55" s="3"/>
      <c r="Y55" s="3">
        <f>IFERROR(VLOOKUP(B55,[7]Ap_CESANTIAS!$C$16:$M$112,11,0),0)</f>
        <v>3541561987</v>
      </c>
      <c r="Z55" s="3">
        <f>IFERROR(VLOOKUP(B55,[7]Ap_PENSION!$C$16:$M$112,11,0),0)</f>
        <v>2100893763</v>
      </c>
      <c r="AA55" s="3">
        <f>IFERROR(VLOOKUP(B55,[7]Ap_SALUD!$C$16:$M$112,11,0),0)</f>
        <v>1487862430</v>
      </c>
      <c r="AB55" s="3"/>
      <c r="AC55" s="36">
        <f t="shared" si="0"/>
        <v>80165836333</v>
      </c>
      <c r="AD55" s="37">
        <f t="shared" si="2"/>
        <v>407777625051</v>
      </c>
      <c r="AE55" s="144"/>
    </row>
    <row r="56" spans="1:31" hidden="1" x14ac:dyDescent="0.25">
      <c r="A56" s="38">
        <v>44</v>
      </c>
      <c r="B56" s="30" t="s">
        <v>200</v>
      </c>
      <c r="C56" s="30" t="s">
        <v>1369</v>
      </c>
      <c r="D56" s="31">
        <v>891900493</v>
      </c>
      <c r="E56" s="31">
        <v>214776147</v>
      </c>
      <c r="F56" s="32" t="s">
        <v>201</v>
      </c>
      <c r="G56" s="33">
        <v>54971951184</v>
      </c>
      <c r="H56" s="33">
        <v>0</v>
      </c>
      <c r="I56" s="3">
        <f>IFERROR(VLOOKUP(C56,'[6]Anexo 2'!$A$9:$G$1115,7,0),0)</f>
        <v>1336256576</v>
      </c>
      <c r="J56" s="3">
        <f>IFERROR(VLOOKUP(C56,'[6]Anexo 1'!$A$9:$F$1115,6,0),0)</f>
        <v>1398611433</v>
      </c>
      <c r="K56" s="3"/>
      <c r="L56" s="3"/>
      <c r="M56" s="3"/>
      <c r="N56" s="3"/>
      <c r="O56" s="3"/>
      <c r="P56" s="34">
        <f t="shared" si="1"/>
        <v>57706819193</v>
      </c>
      <c r="Q56" s="35">
        <f>VLOOKUP(D56,FEBRERO!$D$13:$Q$1147,14,0)+VLOOKUP(D56,FEBRERO!$D$13:$AC$1147,26,0)+VLOOKUP(D56,MARZO!$D$13:$AC$1147,26,0)</f>
        <v>24006950177</v>
      </c>
      <c r="R56" s="3">
        <f>IFERROR(VLOOKUP(D56,[7]ServNOMINA!$F$16:$M$112,8,0),0)</f>
        <v>6953032969</v>
      </c>
      <c r="S56" s="3">
        <f>IFERROR(VLOOKUP(D56,[7]ServOTROS!$F$16:$M$112,8,0),0)</f>
        <v>63397242</v>
      </c>
      <c r="T56" s="3">
        <f>IFERROR(VLOOKUP(D56,[7]CANCEL!$F$16:$M$48,8,0),0)</f>
        <v>0</v>
      </c>
      <c r="U56" s="3">
        <f>IFERROR(VLOOKUP(B56,[7]Aaf_PENSION!$C$16:$M$112,11,0),0)</f>
        <v>177643216</v>
      </c>
      <c r="V56" s="3">
        <f>IFERROR(VLOOKUP(B56,[7]Aaf_SALUD!$C$16:$M$112,11,0),0)</f>
        <v>177643216</v>
      </c>
      <c r="W56" s="3">
        <f>IFERROR(VLOOKUP(D56,[7]CALIDAD!$F$16:$M$1122,8,0),0)</f>
        <v>111354715</v>
      </c>
      <c r="X56" s="3"/>
      <c r="Y56" s="3">
        <f>IFERROR(VLOOKUP(B56,[7]Ap_CESANTIAS!$C$16:$M$112,11,0),0)</f>
        <v>371621115</v>
      </c>
      <c r="Z56" s="3">
        <f>IFERROR(VLOOKUP(B56,[7]Ap_PENSION!$C$16:$M$112,11,0),0)</f>
        <v>221308113</v>
      </c>
      <c r="AA56" s="3">
        <f>IFERROR(VLOOKUP(B56,[7]Ap_SALUD!$C$16:$M$112,11,0),0)</f>
        <v>156731403</v>
      </c>
      <c r="AB56" s="3"/>
      <c r="AC56" s="36">
        <f t="shared" si="0"/>
        <v>8232731989</v>
      </c>
      <c r="AD56" s="37">
        <f t="shared" si="2"/>
        <v>25467137027</v>
      </c>
      <c r="AE56" s="144"/>
    </row>
    <row r="57" spans="1:31" hidden="1" x14ac:dyDescent="0.25">
      <c r="A57" s="29">
        <v>45</v>
      </c>
      <c r="B57" s="30" t="s">
        <v>202</v>
      </c>
      <c r="C57" s="30" t="s">
        <v>1350</v>
      </c>
      <c r="D57" s="31">
        <v>891780043</v>
      </c>
      <c r="E57" s="31">
        <v>218947189</v>
      </c>
      <c r="F57" s="32" t="s">
        <v>203</v>
      </c>
      <c r="G57" s="33">
        <v>97846041752</v>
      </c>
      <c r="H57" s="33">
        <v>0</v>
      </c>
      <c r="I57" s="3">
        <f>IFERROR(VLOOKUP(C57,'[6]Anexo 2'!$A$9:$G$1115,7,0),0)</f>
        <v>2961493248</v>
      </c>
      <c r="J57" s="3">
        <f>IFERROR(VLOOKUP(C57,'[6]Anexo 1'!$A$9:$F$1115,6,0),0)</f>
        <v>2670319292</v>
      </c>
      <c r="K57" s="3"/>
      <c r="L57" s="3"/>
      <c r="M57" s="3"/>
      <c r="N57" s="3"/>
      <c r="O57" s="3"/>
      <c r="P57" s="34">
        <f t="shared" si="1"/>
        <v>103477854292</v>
      </c>
      <c r="Q57" s="35">
        <f>VLOOKUP(D57,FEBRERO!$D$13:$Q$1147,14,0)+VLOOKUP(D57,FEBRERO!$D$13:$AC$1147,26,0)+VLOOKUP(D57,MARZO!$D$13:$AC$1147,26,0)</f>
        <v>37162714622</v>
      </c>
      <c r="R57" s="3">
        <f>IFERROR(VLOOKUP(D57,[7]ServNOMINA!$F$16:$M$112,8,0),0)</f>
        <v>9140182036</v>
      </c>
      <c r="S57" s="3">
        <f>IFERROR(VLOOKUP(D57,[7]ServOTROS!$F$16:$M$112,8,0),0)</f>
        <v>157319731</v>
      </c>
      <c r="T57" s="3">
        <f>IFERROR(VLOOKUP(D57,[7]CANCEL!$F$16:$M$48,8,0),0)</f>
        <v>0</v>
      </c>
      <c r="U57" s="3">
        <f>IFERROR(VLOOKUP(B57,[7]Aaf_PENSION!$C$16:$M$112,11,0),0)</f>
        <v>246996674</v>
      </c>
      <c r="V57" s="3">
        <f>IFERROR(VLOOKUP(B57,[7]Aaf_SALUD!$C$16:$M$112,11,0),0)</f>
        <v>246996674</v>
      </c>
      <c r="W57" s="3">
        <f>IFERROR(VLOOKUP(D57,[7]CALIDAD!$F$16:$M$1122,8,0),0)</f>
        <v>246791104</v>
      </c>
      <c r="X57" s="3"/>
      <c r="Y57" s="3">
        <f>IFERROR(VLOOKUP(B57,[7]Ap_CESANTIAS!$C$16:$M$112,11,0),0)</f>
        <v>526353725</v>
      </c>
      <c r="Z57" s="3">
        <f>IFERROR(VLOOKUP(B57,[7]Ap_PENSION!$C$16:$M$112,11,0),0)</f>
        <v>307263079</v>
      </c>
      <c r="AA57" s="3">
        <f>IFERROR(VLOOKUP(B57,[7]Ap_SALUD!$C$16:$M$112,11,0),0)</f>
        <v>217605097</v>
      </c>
      <c r="AB57" s="3"/>
      <c r="AC57" s="36">
        <f t="shared" si="0"/>
        <v>11089508120</v>
      </c>
      <c r="AD57" s="37">
        <f t="shared" si="2"/>
        <v>55225631550</v>
      </c>
      <c r="AE57" s="144"/>
    </row>
    <row r="58" spans="1:31" hidden="1" x14ac:dyDescent="0.25">
      <c r="A58" s="38">
        <v>46</v>
      </c>
      <c r="B58" s="30" t="s">
        <v>204</v>
      </c>
      <c r="C58" s="30" t="s">
        <v>1355</v>
      </c>
      <c r="D58" s="31">
        <v>890501434</v>
      </c>
      <c r="E58" s="31">
        <v>210154001</v>
      </c>
      <c r="F58" s="32" t="s">
        <v>205</v>
      </c>
      <c r="G58" s="33">
        <v>408252155792</v>
      </c>
      <c r="H58" s="33">
        <v>0</v>
      </c>
      <c r="I58" s="3">
        <f>IFERROR(VLOOKUP(C58,'[6]Anexo 2'!$A$9:$G$1115,7,0),0)</f>
        <v>10676903808</v>
      </c>
      <c r="J58" s="3">
        <f>IFERROR(VLOOKUP(C58,'[6]Anexo 1'!$A$9:$F$1115,6,0),0)</f>
        <v>9622290045</v>
      </c>
      <c r="K58" s="3"/>
      <c r="L58" s="3"/>
      <c r="M58" s="3"/>
      <c r="N58" s="46"/>
      <c r="O58" s="46"/>
      <c r="P58" s="34">
        <f t="shared" si="1"/>
        <v>428551349645</v>
      </c>
      <c r="Q58" s="35">
        <f>VLOOKUP(D58,FEBRERO!$D$13:$Q$1147,14,0)+VLOOKUP(D58,FEBRERO!$D$13:$AC$1147,26,0)+VLOOKUP(D58,MARZO!$D$13:$AC$1147,26,0)</f>
        <v>152461507668</v>
      </c>
      <c r="R58" s="3">
        <f>IFERROR(VLOOKUP(D58,[7]ServNOMINA!$F$16:$M$112,8,0),0)</f>
        <v>33914798667</v>
      </c>
      <c r="S58" s="3">
        <f>IFERROR(VLOOKUP(D58,[7]ServOTROS!$F$16:$M$112,8,0),0)</f>
        <v>3373111766</v>
      </c>
      <c r="T58" s="3">
        <f>IFERROR(VLOOKUP(D58,[7]CANCEL!$F$16:$M$48,8,0),0)</f>
        <v>0</v>
      </c>
      <c r="U58" s="3">
        <f>IFERROR(VLOOKUP(B58,[7]Aaf_PENSION!$C$16:$M$112,11,0),0)</f>
        <v>1156581615</v>
      </c>
      <c r="V58" s="3">
        <f>IFERROR(VLOOKUP(B58,[7]Aaf_SALUD!$C$16:$M$112,11,0),0)</f>
        <v>1156581614</v>
      </c>
      <c r="W58" s="3">
        <f>IFERROR(VLOOKUP(D58,[7]CALIDAD!$F$16:$M$1122,8,0),0)</f>
        <v>889741984</v>
      </c>
      <c r="X58" s="3"/>
      <c r="Y58" s="3">
        <f>IFERROR(VLOOKUP(B58,[7]Ap_CESANTIAS!$C$16:$M$112,11,0),0)</f>
        <v>2375525047</v>
      </c>
      <c r="Z58" s="3">
        <f>IFERROR(VLOOKUP(B58,[7]Ap_PENSION!$C$16:$M$112,11,0),0)</f>
        <v>1460520090</v>
      </c>
      <c r="AA58" s="3">
        <f>IFERROR(VLOOKUP(B58,[7]Ap_SALUD!$C$16:$M$112,11,0),0)</f>
        <v>1034346910</v>
      </c>
      <c r="AB58" s="3"/>
      <c r="AC58" s="36">
        <f t="shared" si="0"/>
        <v>45361207693</v>
      </c>
      <c r="AD58" s="37">
        <f t="shared" si="2"/>
        <v>230728634284</v>
      </c>
      <c r="AE58" s="144"/>
    </row>
    <row r="59" spans="1:31" hidden="1" x14ac:dyDescent="0.25">
      <c r="A59" s="29">
        <v>47</v>
      </c>
      <c r="B59" s="30" t="s">
        <v>206</v>
      </c>
      <c r="C59" s="30" t="s">
        <v>1358</v>
      </c>
      <c r="D59" s="31">
        <v>800099310</v>
      </c>
      <c r="E59" s="31">
        <v>217066170</v>
      </c>
      <c r="F59" s="32" t="s">
        <v>207</v>
      </c>
      <c r="G59" s="33">
        <v>87802015628</v>
      </c>
      <c r="H59" s="33">
        <v>0</v>
      </c>
      <c r="I59" s="3">
        <f>IFERROR(VLOOKUP(C59,'[6]Anexo 2'!$A$9:$G$1115,7,0),0)</f>
        <v>2232378880</v>
      </c>
      <c r="J59" s="3">
        <f>IFERROR(VLOOKUP(C59,'[6]Anexo 1'!$A$9:$F$1115,6,0),0)</f>
        <v>2214388542</v>
      </c>
      <c r="K59" s="3"/>
      <c r="L59" s="3"/>
      <c r="M59" s="3"/>
      <c r="N59" s="3"/>
      <c r="O59" s="3"/>
      <c r="P59" s="34">
        <f t="shared" si="1"/>
        <v>92248783050</v>
      </c>
      <c r="Q59" s="35">
        <f>VLOOKUP(D59,FEBRERO!$D$13:$Q$1147,14,0)+VLOOKUP(D59,FEBRERO!$D$13:$AC$1147,26,0)+VLOOKUP(D59,MARZO!$D$13:$AC$1147,26,0)</f>
        <v>39112890763</v>
      </c>
      <c r="R59" s="3">
        <f>IFERROR(VLOOKUP(D59,[7]ServNOMINA!$F$16:$M$112,8,0),0)</f>
        <v>8749031597</v>
      </c>
      <c r="S59" s="3">
        <f>IFERROR(VLOOKUP(D59,[7]ServOTROS!$F$16:$M$112,8,0),0)</f>
        <v>450756898</v>
      </c>
      <c r="T59" s="3">
        <f>IFERROR(VLOOKUP(D59,[7]CANCEL!$F$16:$M$48,8,0),0)</f>
        <v>0</v>
      </c>
      <c r="U59" s="3">
        <f>IFERROR(VLOOKUP(B59,[7]Aaf_PENSION!$C$16:$M$112,11,0),0)</f>
        <v>297963220</v>
      </c>
      <c r="V59" s="3">
        <f>IFERROR(VLOOKUP(B59,[7]Aaf_SALUD!$C$16:$M$112,11,0),0)</f>
        <v>297963220</v>
      </c>
      <c r="W59" s="3">
        <f>IFERROR(VLOOKUP(D59,[7]CALIDAD!$F$16:$M$1122,8,0),0)</f>
        <v>186031573</v>
      </c>
      <c r="X59" s="3"/>
      <c r="Y59" s="3">
        <f>IFERROR(VLOOKUP(B59,[7]Ap_CESANTIAS!$C$16:$M$112,11,0),0)</f>
        <v>623959569</v>
      </c>
      <c r="Z59" s="3">
        <f>IFERROR(VLOOKUP(B59,[7]Ap_PENSION!$C$16:$M$112,11,0),0)</f>
        <v>371322068</v>
      </c>
      <c r="AA59" s="3">
        <f>IFERROR(VLOOKUP(B59,[7]Ap_SALUD!$C$16:$M$112,11,0),0)</f>
        <v>262971961</v>
      </c>
      <c r="AB59" s="3"/>
      <c r="AC59" s="36">
        <f t="shared" si="0"/>
        <v>11240000106</v>
      </c>
      <c r="AD59" s="37">
        <f t="shared" si="2"/>
        <v>41895892181</v>
      </c>
      <c r="AE59" s="144"/>
    </row>
    <row r="60" spans="1:31" hidden="1" x14ac:dyDescent="0.25">
      <c r="A60" s="38">
        <v>48</v>
      </c>
      <c r="B60" s="30" t="s">
        <v>208</v>
      </c>
      <c r="C60" s="30" t="s">
        <v>1326</v>
      </c>
      <c r="D60" s="31">
        <v>891855138</v>
      </c>
      <c r="E60" s="31">
        <v>213815238</v>
      </c>
      <c r="F60" s="32" t="s">
        <v>209</v>
      </c>
      <c r="G60" s="33">
        <v>63918290383</v>
      </c>
      <c r="H60" s="33">
        <v>0</v>
      </c>
      <c r="I60" s="3">
        <f>IFERROR(VLOOKUP(C60,'[6]Anexo 2'!$A$9:$G$1115,7,0),0)</f>
        <v>1210849360</v>
      </c>
      <c r="J60" s="3">
        <f>IFERROR(VLOOKUP(C60,'[6]Anexo 1'!$A$9:$F$1115,6,0),0)</f>
        <v>1590009093</v>
      </c>
      <c r="K60" s="3"/>
      <c r="L60" s="3"/>
      <c r="M60" s="3"/>
      <c r="N60" s="3"/>
      <c r="O60" s="3"/>
      <c r="P60" s="34">
        <f t="shared" si="1"/>
        <v>66719148836</v>
      </c>
      <c r="Q60" s="35">
        <f>VLOOKUP(D60,FEBRERO!$D$13:$Q$1147,14,0)+VLOOKUP(D60,FEBRERO!$D$13:$AC$1147,26,0)+VLOOKUP(D60,MARZO!$D$13:$AC$1147,26,0)</f>
        <v>28414670721</v>
      </c>
      <c r="R60" s="3">
        <f>IFERROR(VLOOKUP(D60,[7]ServNOMINA!$F$16:$M$112,8,0),0)</f>
        <v>6815247384</v>
      </c>
      <c r="S60" s="3">
        <f>IFERROR(VLOOKUP(D60,[7]ServOTROS!$F$16:$M$112,8,0),0)</f>
        <v>235460210</v>
      </c>
      <c r="T60" s="3">
        <f>IFERROR(VLOOKUP(D60,[7]CANCEL!$F$16:$M$48,8,0),0)</f>
        <v>0</v>
      </c>
      <c r="U60" s="3">
        <f>IFERROR(VLOOKUP(B60,[7]Aaf_PENSION!$C$16:$M$112,11,0),0)</f>
        <v>217385452</v>
      </c>
      <c r="V60" s="3">
        <f>IFERROR(VLOOKUP(B60,[7]Aaf_SALUD!$C$16:$M$112,11,0),0)</f>
        <v>217385451</v>
      </c>
      <c r="W60" s="3">
        <f>IFERROR(VLOOKUP(D60,[7]CALIDAD!$F$16:$M$1122,8,0),0)</f>
        <v>100904113</v>
      </c>
      <c r="X60" s="3"/>
      <c r="Y60" s="3">
        <f>IFERROR(VLOOKUP(B60,[7]Ap_CESANTIAS!$C$16:$M$112,11,0),0)</f>
        <v>457982004</v>
      </c>
      <c r="Z60" s="3">
        <f>IFERROR(VLOOKUP(B60,[7]Ap_PENSION!$C$16:$M$112,11,0),0)</f>
        <v>270426694</v>
      </c>
      <c r="AA60" s="3">
        <f>IFERROR(VLOOKUP(B60,[7]Ap_SALUD!$C$16:$M$112,11,0),0)</f>
        <v>191517404</v>
      </c>
      <c r="AB60" s="3"/>
      <c r="AC60" s="36">
        <f t="shared" si="0"/>
        <v>8506308712</v>
      </c>
      <c r="AD60" s="37">
        <f t="shared" si="2"/>
        <v>29798169403</v>
      </c>
      <c r="AE60" s="144"/>
    </row>
    <row r="61" spans="1:31" hidden="1" x14ac:dyDescent="0.25">
      <c r="A61" s="29">
        <v>49</v>
      </c>
      <c r="B61" s="30" t="s">
        <v>210</v>
      </c>
      <c r="C61" s="30" t="s">
        <v>1314</v>
      </c>
      <c r="D61" s="31">
        <v>890907106</v>
      </c>
      <c r="E61" s="31">
        <v>216605266</v>
      </c>
      <c r="F61" s="32" t="s">
        <v>211</v>
      </c>
      <c r="G61" s="33">
        <v>41557965314</v>
      </c>
      <c r="H61" s="33">
        <v>0</v>
      </c>
      <c r="I61" s="3">
        <f>IFERROR(VLOOKUP(C61,'[6]Anexo 2'!$A$9:$G$1115,7,0),0)</f>
        <v>1139134096</v>
      </c>
      <c r="J61" s="3">
        <f>IFERROR(VLOOKUP(C61,'[6]Anexo 1'!$A$9:$F$1115,6,0),0)</f>
        <v>1427403908</v>
      </c>
      <c r="K61" s="3"/>
      <c r="L61" s="3"/>
      <c r="M61" s="3"/>
      <c r="N61" s="3"/>
      <c r="O61" s="3"/>
      <c r="P61" s="34">
        <f t="shared" si="1"/>
        <v>44124503318</v>
      </c>
      <c r="Q61" s="35">
        <f>VLOOKUP(D61,FEBRERO!$D$13:$Q$1147,14,0)+VLOOKUP(D61,FEBRERO!$D$13:$AC$1147,26,0)+VLOOKUP(D61,MARZO!$D$13:$AC$1147,26,0)</f>
        <v>24709701334</v>
      </c>
      <c r="R61" s="3">
        <f>IFERROR(VLOOKUP(D61,[7]ServNOMINA!$F$16:$M$112,8,0),0)</f>
        <v>5431426036</v>
      </c>
      <c r="S61" s="3">
        <f>IFERROR(VLOOKUP(D61,[7]ServOTROS!$F$16:$M$112,8,0),0)</f>
        <v>966788254</v>
      </c>
      <c r="T61" s="3">
        <f>IFERROR(VLOOKUP(D61,[7]CANCEL!$F$16:$M$48,8,0),0)</f>
        <v>0</v>
      </c>
      <c r="U61" s="3">
        <f>IFERROR(VLOOKUP(B61,[7]Aaf_PENSION!$C$16:$M$112,11,0),0)</f>
        <v>191344912</v>
      </c>
      <c r="V61" s="3">
        <f>IFERROR(VLOOKUP(B61,[7]Aaf_SALUD!$C$16:$M$112,11,0),0)</f>
        <v>191344912</v>
      </c>
      <c r="W61" s="3">
        <f>IFERROR(VLOOKUP(D61,[7]CALIDAD!$F$16:$M$1122,8,0),0)</f>
        <v>94927841</v>
      </c>
      <c r="X61" s="3"/>
      <c r="Y61" s="3">
        <f>IFERROR(VLOOKUP(B61,[7]Ap_CESANTIAS!$C$16:$M$112,11,0),0)</f>
        <v>402733707</v>
      </c>
      <c r="Z61" s="3">
        <f>IFERROR(VLOOKUP(B61,[7]Ap_PENSION!$C$16:$M$112,11,0),0)</f>
        <v>238032386</v>
      </c>
      <c r="AA61" s="3">
        <f>IFERROR(VLOOKUP(B61,[7]Ap_SALUD!$C$16:$M$112,11,0),0)</f>
        <v>168575608</v>
      </c>
      <c r="AB61" s="3"/>
      <c r="AC61" s="36">
        <f t="shared" si="0"/>
        <v>7685173656</v>
      </c>
      <c r="AD61" s="37">
        <f t="shared" si="2"/>
        <v>11729628328</v>
      </c>
      <c r="AE61" s="144"/>
    </row>
    <row r="62" spans="1:31" hidden="1" x14ac:dyDescent="0.25">
      <c r="A62" s="38">
        <v>50</v>
      </c>
      <c r="B62" s="30" t="s">
        <v>212</v>
      </c>
      <c r="C62" s="30" t="s">
        <v>1329</v>
      </c>
      <c r="D62" s="31">
        <v>800095728</v>
      </c>
      <c r="E62" s="31">
        <v>210118001</v>
      </c>
      <c r="F62" s="32" t="s">
        <v>213</v>
      </c>
      <c r="G62" s="33">
        <v>114070559242</v>
      </c>
      <c r="H62" s="33">
        <v>0</v>
      </c>
      <c r="I62" s="3">
        <f>IFERROR(VLOOKUP(C62,'[6]Anexo 2'!$A$9:$G$1115,7,0),0)</f>
        <v>2947417536</v>
      </c>
      <c r="J62" s="3">
        <f>IFERROR(VLOOKUP(C62,'[6]Anexo 1'!$A$9:$F$1115,6,0),0)</f>
        <v>2655488927</v>
      </c>
      <c r="K62" s="3"/>
      <c r="L62" s="3"/>
      <c r="M62" s="3"/>
      <c r="N62" s="3"/>
      <c r="O62" s="3"/>
      <c r="P62" s="34">
        <f t="shared" si="1"/>
        <v>119673465705</v>
      </c>
      <c r="Q62" s="35">
        <f>VLOOKUP(D62,FEBRERO!$D$13:$Q$1147,14,0)+VLOOKUP(D62,FEBRERO!$D$13:$AC$1147,26,0)+VLOOKUP(D62,MARZO!$D$13:$AC$1147,26,0)</f>
        <v>47155966331</v>
      </c>
      <c r="R62" s="3">
        <f>IFERROR(VLOOKUP(D62,[7]ServNOMINA!$F$16:$M$112,8,0),0)</f>
        <v>11131335600</v>
      </c>
      <c r="S62" s="3">
        <f>IFERROR(VLOOKUP(D62,[7]ServOTROS!$F$16:$M$112,8,0),0)</f>
        <v>766027423</v>
      </c>
      <c r="T62" s="3">
        <f>IFERROR(VLOOKUP(D62,[7]CANCEL!$F$16:$M$48,8,0),0)</f>
        <v>0</v>
      </c>
      <c r="U62" s="3">
        <f>IFERROR(VLOOKUP(B62,[7]Aaf_PENSION!$C$16:$M$112,11,0),0)</f>
        <v>344115350</v>
      </c>
      <c r="V62" s="3">
        <f>IFERROR(VLOOKUP(B62,[7]Aaf_SALUD!$C$16:$M$112,11,0),0)</f>
        <v>344115350</v>
      </c>
      <c r="W62" s="3">
        <f>IFERROR(VLOOKUP(D62,[7]CALIDAD!$F$16:$M$1122,8,0),0)</f>
        <v>245618128</v>
      </c>
      <c r="X62" s="3"/>
      <c r="Y62" s="3">
        <f>IFERROR(VLOOKUP(B62,[7]Ap_CESANTIAS!$C$16:$M$112,11,0),0)</f>
        <v>722006682</v>
      </c>
      <c r="Z62" s="3">
        <f>IFERROR(VLOOKUP(B62,[7]Ap_PENSION!$C$16:$M$112,11,0),0)</f>
        <v>428079499</v>
      </c>
      <c r="AA62" s="3">
        <f>IFERROR(VLOOKUP(B62,[7]Ap_SALUD!$C$16:$M$112,11,0),0)</f>
        <v>303167830</v>
      </c>
      <c r="AB62" s="3"/>
      <c r="AC62" s="36">
        <f t="shared" si="0"/>
        <v>14284465862</v>
      </c>
      <c r="AD62" s="37">
        <f t="shared" si="2"/>
        <v>58233033512</v>
      </c>
      <c r="AE62" s="144"/>
    </row>
    <row r="63" spans="1:31" hidden="1" x14ac:dyDescent="0.25">
      <c r="A63" s="29">
        <v>51</v>
      </c>
      <c r="B63" s="30" t="s">
        <v>214</v>
      </c>
      <c r="C63" s="30" t="s">
        <v>1360</v>
      </c>
      <c r="D63" s="31">
        <v>890205176</v>
      </c>
      <c r="E63" s="31">
        <v>217668276</v>
      </c>
      <c r="F63" s="32" t="s">
        <v>215</v>
      </c>
      <c r="G63" s="33">
        <v>102446445193</v>
      </c>
      <c r="H63" s="33">
        <v>0</v>
      </c>
      <c r="I63" s="3">
        <f>IFERROR(VLOOKUP(C63,'[6]Anexo 2'!$A$9:$G$1115,7,0),0)</f>
        <v>2299180800</v>
      </c>
      <c r="J63" s="3">
        <f>IFERROR(VLOOKUP(C63,'[6]Anexo 1'!$A$9:$F$1115,6,0),0)</f>
        <v>2568312539</v>
      </c>
      <c r="K63" s="3"/>
      <c r="L63" s="3"/>
      <c r="M63" s="3"/>
      <c r="N63" s="3"/>
      <c r="O63" s="3"/>
      <c r="P63" s="34">
        <f t="shared" si="1"/>
        <v>107313938532</v>
      </c>
      <c r="Q63" s="35">
        <f>VLOOKUP(D63,FEBRERO!$D$13:$Q$1147,14,0)+VLOOKUP(D63,FEBRERO!$D$13:$AC$1147,26,0)+VLOOKUP(D63,MARZO!$D$13:$AC$1147,26,0)</f>
        <v>42687978635</v>
      </c>
      <c r="R63" s="3">
        <f>IFERROR(VLOOKUP(D63,[7]ServNOMINA!$F$16:$M$112,8,0),0)</f>
        <v>9834000856</v>
      </c>
      <c r="S63" s="3">
        <f>IFERROR(VLOOKUP(D63,[7]ServOTROS!$F$16:$M$112,8,0),0)</f>
        <v>197272390</v>
      </c>
      <c r="T63" s="3">
        <f>IFERROR(VLOOKUP(D63,[7]CANCEL!$F$16:$M$48,8,0),0)</f>
        <v>0</v>
      </c>
      <c r="U63" s="3">
        <f>IFERROR(VLOOKUP(B63,[7]Aaf_PENSION!$C$16:$M$112,11,0),0)</f>
        <v>346076867</v>
      </c>
      <c r="V63" s="3">
        <f>IFERROR(VLOOKUP(B63,[7]Aaf_SALUD!$C$16:$M$112,11,0),0)</f>
        <v>346076867</v>
      </c>
      <c r="W63" s="3">
        <f>IFERROR(VLOOKUP(D63,[7]CALIDAD!$F$16:$M$1122,8,0),0)</f>
        <v>191598400</v>
      </c>
      <c r="X63" s="3"/>
      <c r="Y63" s="3">
        <f>IFERROR(VLOOKUP(B63,[7]Ap_CESANTIAS!$C$16:$M$112,11,0),0)</f>
        <v>733092275</v>
      </c>
      <c r="Z63" s="3">
        <f>IFERROR(VLOOKUP(B63,[7]Ap_PENSION!$C$16:$M$112,11,0),0)</f>
        <v>434202153</v>
      </c>
      <c r="AA63" s="3">
        <f>IFERROR(VLOOKUP(B63,[7]Ap_SALUD!$C$16:$M$112,11,0),0)</f>
        <v>307503922</v>
      </c>
      <c r="AB63" s="3"/>
      <c r="AC63" s="36">
        <f t="shared" si="0"/>
        <v>12389823730</v>
      </c>
      <c r="AD63" s="37">
        <f t="shared" si="2"/>
        <v>52236136167</v>
      </c>
      <c r="AE63" s="144"/>
    </row>
    <row r="64" spans="1:31" hidden="1" x14ac:dyDescent="0.25">
      <c r="A64" s="38">
        <v>52</v>
      </c>
      <c r="B64" s="30" t="s">
        <v>216</v>
      </c>
      <c r="C64" s="30" t="s">
        <v>1338</v>
      </c>
      <c r="D64" s="31">
        <v>890680008</v>
      </c>
      <c r="E64" s="31">
        <v>219025290</v>
      </c>
      <c r="F64" s="32" t="s">
        <v>217</v>
      </c>
      <c r="G64" s="33">
        <v>61859503587</v>
      </c>
      <c r="H64" s="33">
        <v>0</v>
      </c>
      <c r="I64" s="3">
        <f>IFERROR(VLOOKUP(C64,'[6]Anexo 2'!$A$9:$G$1115,7,0),0)</f>
        <v>1354847696</v>
      </c>
      <c r="J64" s="3">
        <f>IFERROR(VLOOKUP(C64,'[6]Anexo 1'!$A$9:$F$1115,6,0),0)</f>
        <v>1602820646</v>
      </c>
      <c r="K64" s="3"/>
      <c r="L64" s="3"/>
      <c r="M64" s="3"/>
      <c r="N64" s="3"/>
      <c r="O64" s="3"/>
      <c r="P64" s="34">
        <f t="shared" si="1"/>
        <v>64817171929</v>
      </c>
      <c r="Q64" s="35">
        <f>VLOOKUP(D64,FEBRERO!$D$13:$Q$1147,14,0)+VLOOKUP(D64,FEBRERO!$D$13:$AC$1147,26,0)+VLOOKUP(D64,MARZO!$D$13:$AC$1147,26,0)</f>
        <v>27312529893</v>
      </c>
      <c r="R64" s="3">
        <f>IFERROR(VLOOKUP(D64,[7]ServNOMINA!$F$16:$M$112,8,0),0)</f>
        <v>6353746158</v>
      </c>
      <c r="S64" s="3">
        <f>IFERROR(VLOOKUP(D64,[7]ServOTROS!$F$16:$M$112,8,0),0)</f>
        <v>132727753</v>
      </c>
      <c r="T64" s="3">
        <f>IFERROR(VLOOKUP(D64,[7]CANCEL!$F$16:$M$48,8,0),0)</f>
        <v>0</v>
      </c>
      <c r="U64" s="3">
        <f>IFERROR(VLOOKUP(B64,[7]Aaf_PENSION!$C$16:$M$112,11,0),0)</f>
        <v>222920243</v>
      </c>
      <c r="V64" s="3">
        <f>IFERROR(VLOOKUP(B64,[7]Aaf_SALUD!$C$16:$M$112,11,0),0)</f>
        <v>222920243</v>
      </c>
      <c r="W64" s="3">
        <f>IFERROR(VLOOKUP(D64,[7]CALIDAD!$F$16:$M$1122,8,0),0)</f>
        <v>112903975</v>
      </c>
      <c r="X64" s="3"/>
      <c r="Y64" s="3">
        <f>IFERROR(VLOOKUP(B64,[7]Ap_CESANTIAS!$C$16:$M$112,11,0),0)</f>
        <v>465065293</v>
      </c>
      <c r="Z64" s="3">
        <f>IFERROR(VLOOKUP(B64,[7]Ap_PENSION!$C$16:$M$112,11,0),0)</f>
        <v>277311954</v>
      </c>
      <c r="AA64" s="3">
        <f>IFERROR(VLOOKUP(B64,[7]Ap_SALUD!$C$16:$M$112,11,0),0)</f>
        <v>196393576</v>
      </c>
      <c r="AB64" s="3"/>
      <c r="AC64" s="36">
        <f t="shared" si="0"/>
        <v>7983989195</v>
      </c>
      <c r="AD64" s="37">
        <f t="shared" si="2"/>
        <v>29520652841</v>
      </c>
      <c r="AE64" s="144"/>
    </row>
    <row r="65" spans="1:31" hidden="1" x14ac:dyDescent="0.25">
      <c r="A65" s="29">
        <v>53</v>
      </c>
      <c r="B65" s="30" t="s">
        <v>218</v>
      </c>
      <c r="C65" s="30" t="s">
        <v>1339</v>
      </c>
      <c r="D65" s="31">
        <v>890680378</v>
      </c>
      <c r="E65" s="31">
        <v>210725307</v>
      </c>
      <c r="F65" s="32" t="s">
        <v>219</v>
      </c>
      <c r="G65" s="33">
        <v>39072483676</v>
      </c>
      <c r="H65" s="33">
        <v>0</v>
      </c>
      <c r="I65" s="3">
        <f>IFERROR(VLOOKUP(C65,'[6]Anexo 2'!$A$9:$G$1115,7,0),0)</f>
        <v>833052208</v>
      </c>
      <c r="J65" s="3">
        <f>IFERROR(VLOOKUP(C65,'[6]Anexo 1'!$A$9:$F$1115,6,0),0)</f>
        <v>1085117079</v>
      </c>
      <c r="K65" s="3"/>
      <c r="L65" s="3"/>
      <c r="M65" s="3"/>
      <c r="N65" s="3"/>
      <c r="O65" s="3"/>
      <c r="P65" s="34">
        <f t="shared" si="1"/>
        <v>40990652963</v>
      </c>
      <c r="Q65" s="35">
        <f>VLOOKUP(D65,FEBRERO!$D$13:$Q$1147,14,0)+VLOOKUP(D65,FEBRERO!$D$13:$AC$1147,26,0)+VLOOKUP(D65,MARZO!$D$13:$AC$1147,26,0)</f>
        <v>18173838887</v>
      </c>
      <c r="R65" s="3">
        <f>IFERROR(VLOOKUP(D65,[7]ServNOMINA!$F$16:$M$112,8,0),0)</f>
        <v>4429386318</v>
      </c>
      <c r="S65" s="3">
        <f>IFERROR(VLOOKUP(D65,[7]ServOTROS!$F$16:$M$112,8,0),0)</f>
        <v>52003775</v>
      </c>
      <c r="T65" s="3">
        <f>IFERROR(VLOOKUP(D65,[7]CANCEL!$F$16:$M$48,8,0),0)</f>
        <v>0</v>
      </c>
      <c r="U65" s="3">
        <f>IFERROR(VLOOKUP(B65,[7]Aaf_PENSION!$C$16:$M$112,11,0),0)</f>
        <v>140938094</v>
      </c>
      <c r="V65" s="3">
        <f>IFERROR(VLOOKUP(B65,[7]Aaf_SALUD!$C$16:$M$112,11,0),0)</f>
        <v>140938093</v>
      </c>
      <c r="W65" s="3">
        <f>IFERROR(VLOOKUP(D65,[7]CALIDAD!$F$16:$M$1122,8,0),0)</f>
        <v>69421017</v>
      </c>
      <c r="X65" s="3"/>
      <c r="Y65" s="3">
        <f>IFERROR(VLOOKUP(B65,[7]Ap_CESANTIAS!$C$16:$M$112,11,0),0)</f>
        <v>296824455</v>
      </c>
      <c r="Z65" s="3">
        <f>IFERROR(VLOOKUP(B65,[7]Ap_PENSION!$C$16:$M$112,11,0),0)</f>
        <v>175326435</v>
      </c>
      <c r="AA65" s="3">
        <f>IFERROR(VLOOKUP(B65,[7]Ap_SALUD!$C$16:$M$112,11,0),0)</f>
        <v>124166971</v>
      </c>
      <c r="AB65" s="3"/>
      <c r="AC65" s="36">
        <f t="shared" si="0"/>
        <v>5429005158</v>
      </c>
      <c r="AD65" s="37">
        <f t="shared" si="2"/>
        <v>17387808918</v>
      </c>
      <c r="AE65" s="144"/>
    </row>
    <row r="66" spans="1:31" hidden="1" x14ac:dyDescent="0.25">
      <c r="A66" s="58">
        <v>54</v>
      </c>
      <c r="B66" s="40" t="s">
        <v>220</v>
      </c>
      <c r="C66" s="40" t="s">
        <v>1362</v>
      </c>
      <c r="D66" s="31">
        <v>890204802</v>
      </c>
      <c r="E66" s="31">
        <v>210768307</v>
      </c>
      <c r="F66" s="32" t="s">
        <v>221</v>
      </c>
      <c r="G66" s="33">
        <v>94327802531</v>
      </c>
      <c r="H66" s="33">
        <v>0</v>
      </c>
      <c r="I66" s="3">
        <f>IFERROR(VLOOKUP(C66,'[6]Anexo 2'!$A$9:$G$1115,7,0),0)</f>
        <v>2106042560</v>
      </c>
      <c r="J66" s="3">
        <f>IFERROR(VLOOKUP(C66,'[6]Anexo 1'!$A$9:$F$1115,6,0),0)</f>
        <v>2096703393</v>
      </c>
      <c r="K66" s="3"/>
      <c r="L66" s="3"/>
      <c r="M66" s="3"/>
      <c r="N66" s="3"/>
      <c r="O66" s="3"/>
      <c r="P66" s="34">
        <f t="shared" si="1"/>
        <v>98530548484</v>
      </c>
      <c r="Q66" s="35">
        <f>VLOOKUP(D66,FEBRERO!$D$13:$Q$1147,14,0)+VLOOKUP(D66,FEBRERO!$D$13:$AC$1147,26,0)+VLOOKUP(D66,MARZO!$D$13:$AC$1147,26,0)</f>
        <v>37065126539</v>
      </c>
      <c r="R66" s="3">
        <f>IFERROR(VLOOKUP(D66,[7]ServNOMINA!$F$16:$M$112,8,0),0)</f>
        <v>7671770055</v>
      </c>
      <c r="S66" s="3">
        <f>IFERROR(VLOOKUP(D66,[7]ServOTROS!$F$16:$M$112,8,0),0)</f>
        <v>1434988217</v>
      </c>
      <c r="T66" s="3">
        <f>IFERROR(VLOOKUP(D66,[7]CANCEL!$F$16:$M$48,8,0),0)</f>
        <v>0</v>
      </c>
      <c r="U66" s="3">
        <f>IFERROR(VLOOKUP(B66,[7]Aaf_PENSION!$C$16:$M$112,11,0),0)</f>
        <v>263852094</v>
      </c>
      <c r="V66" s="3">
        <f>IFERROR(VLOOKUP(B66,[7]Aaf_SALUD!$C$16:$M$112,11,0),0)</f>
        <v>263852093</v>
      </c>
      <c r="W66" s="3">
        <f>IFERROR(VLOOKUP(D66,[7]CALIDAD!$F$16:$M$1122,8,0),0)</f>
        <v>175503547</v>
      </c>
      <c r="X66" s="3"/>
      <c r="Y66" s="3">
        <f>IFERROR(VLOOKUP(B66,[7]Ap_CESANTIAS!$C$16:$M$112,11,0),0)</f>
        <v>550432461</v>
      </c>
      <c r="Z66" s="3">
        <f>IFERROR(VLOOKUP(B66,[7]Ap_PENSION!$C$16:$M$112,11,0),0)</f>
        <v>328150113</v>
      </c>
      <c r="AA66" s="3">
        <f>IFERROR(VLOOKUP(B66,[7]Ap_SALUD!$C$16:$M$112,11,0),0)</f>
        <v>232397389</v>
      </c>
      <c r="AB66" s="3"/>
      <c r="AC66" s="36">
        <f t="shared" si="0"/>
        <v>10920945969</v>
      </c>
      <c r="AD66" s="37">
        <f t="shared" si="2"/>
        <v>50544475976</v>
      </c>
      <c r="AE66" s="144"/>
    </row>
    <row r="67" spans="1:31" hidden="1" x14ac:dyDescent="0.25">
      <c r="A67" s="29">
        <v>55</v>
      </c>
      <c r="B67" s="30" t="s">
        <v>222</v>
      </c>
      <c r="C67" s="30" t="s">
        <v>1365</v>
      </c>
      <c r="D67" s="31">
        <v>800113389</v>
      </c>
      <c r="E67" s="31">
        <v>210173001</v>
      </c>
      <c r="F67" s="32" t="s">
        <v>223</v>
      </c>
      <c r="G67" s="33">
        <v>284617745015</v>
      </c>
      <c r="H67" s="33">
        <v>0</v>
      </c>
      <c r="I67" s="3">
        <f>IFERROR(VLOOKUP(C67,'[6]Anexo 2'!$A$9:$G$1115,7,0),0)</f>
        <v>6016382464</v>
      </c>
      <c r="J67" s="3">
        <f>IFERROR(VLOOKUP(C67,'[6]Anexo 1'!$A$9:$F$1115,6,0),0)</f>
        <v>6314804550</v>
      </c>
      <c r="K67" s="3"/>
      <c r="L67" s="3"/>
      <c r="M67" s="3"/>
      <c r="N67" s="3"/>
      <c r="O67" s="3"/>
      <c r="P67" s="34">
        <f t="shared" si="1"/>
        <v>296948932029</v>
      </c>
      <c r="Q67" s="35">
        <f>VLOOKUP(D67,FEBRERO!$D$13:$Q$1147,14,0)+VLOOKUP(D67,FEBRERO!$D$13:$AC$1147,26,0)+VLOOKUP(D67,MARZO!$D$13:$AC$1147,26,0)</f>
        <v>119870908924</v>
      </c>
      <c r="R67" s="3">
        <f>IFERROR(VLOOKUP(D67,[7]ServNOMINA!$F$16:$M$112,8,0),0)</f>
        <v>27378423985</v>
      </c>
      <c r="S67" s="3">
        <f>IFERROR(VLOOKUP(D67,[7]ServOTROS!$F$16:$M$112,8,0),0)</f>
        <v>1274839245</v>
      </c>
      <c r="T67" s="3">
        <f>IFERROR(VLOOKUP(D67,[7]CANCEL!$F$16:$M$48,8,0),0)</f>
        <v>0</v>
      </c>
      <c r="U67" s="3">
        <f>IFERROR(VLOOKUP(B67,[7]Aaf_PENSION!$C$16:$M$112,11,0),0)</f>
        <v>891920329</v>
      </c>
      <c r="V67" s="3">
        <f>IFERROR(VLOOKUP(B67,[7]Aaf_SALUD!$C$16:$M$112,11,0),0)</f>
        <v>891920329</v>
      </c>
      <c r="W67" s="3">
        <f>IFERROR(VLOOKUP(D67,[7]CALIDAD!$F$16:$M$1122,8,0),0)</f>
        <v>501365205</v>
      </c>
      <c r="X67" s="3"/>
      <c r="Y67" s="3">
        <f>IFERROR(VLOOKUP(B67,[7]Ap_CESANTIAS!$C$16:$M$112,11,0),0)</f>
        <v>1859201716</v>
      </c>
      <c r="Z67" s="3">
        <f>IFERROR(VLOOKUP(B67,[7]Ap_PENSION!$C$16:$M$112,11,0),0)</f>
        <v>1109185054</v>
      </c>
      <c r="AA67" s="3">
        <f>IFERROR(VLOOKUP(B67,[7]Ap_SALUD!$C$16:$M$112,11,0),0)</f>
        <v>785529854</v>
      </c>
      <c r="AB67" s="3"/>
      <c r="AC67" s="36">
        <f t="shared" si="0"/>
        <v>34692385717</v>
      </c>
      <c r="AD67" s="37">
        <f t="shared" si="2"/>
        <v>142385637388</v>
      </c>
      <c r="AE67" s="144"/>
    </row>
    <row r="68" spans="1:31" hidden="1" x14ac:dyDescent="0.25">
      <c r="A68" s="38">
        <v>56</v>
      </c>
      <c r="B68" s="30" t="s">
        <v>224</v>
      </c>
      <c r="C68" s="30" t="s">
        <v>27</v>
      </c>
      <c r="D68" s="31">
        <v>890980093</v>
      </c>
      <c r="E68" s="31">
        <v>216005360</v>
      </c>
      <c r="F68" s="32" t="s">
        <v>225</v>
      </c>
      <c r="G68" s="33">
        <v>92613812091</v>
      </c>
      <c r="H68" s="33">
        <v>0</v>
      </c>
      <c r="I68" s="3">
        <f>IFERROR(VLOOKUP(C68,'[6]Anexo 2'!$A$9:$G$1115,7,0),0)</f>
        <v>2433870880</v>
      </c>
      <c r="J68" s="3">
        <f>IFERROR(VLOOKUP(C68,'[6]Anexo 1'!$A$9:$F$1115,6,0),0)</f>
        <v>2751818430</v>
      </c>
      <c r="K68" s="3"/>
      <c r="L68" s="3"/>
      <c r="M68" s="3"/>
      <c r="N68" s="3"/>
      <c r="O68" s="3"/>
      <c r="P68" s="34">
        <f t="shared" si="1"/>
        <v>97799501401</v>
      </c>
      <c r="Q68" s="35">
        <f>VLOOKUP(D68,FEBRERO!$D$13:$Q$1147,14,0)+VLOOKUP(D68,FEBRERO!$D$13:$AC$1147,26,0)+VLOOKUP(D68,MARZO!$D$13:$AC$1147,26,0)</f>
        <v>41258283458</v>
      </c>
      <c r="R68" s="3">
        <f>IFERROR(VLOOKUP(D68,[7]ServNOMINA!$F$16:$M$112,8,0),0)</f>
        <v>9093342995</v>
      </c>
      <c r="S68" s="3">
        <f>IFERROR(VLOOKUP(D68,[7]ServOTROS!$F$16:$M$112,8,0),0)</f>
        <v>547481769</v>
      </c>
      <c r="T68" s="3">
        <f>IFERROR(VLOOKUP(D68,[7]CANCEL!$F$16:$M$48,8,0),0)</f>
        <v>0</v>
      </c>
      <c r="U68" s="3">
        <f>IFERROR(VLOOKUP(B68,[7]Aaf_PENSION!$C$16:$M$112,11,0),0)</f>
        <v>325174995</v>
      </c>
      <c r="V68" s="3">
        <f>IFERROR(VLOOKUP(B68,[7]Aaf_SALUD!$C$16:$M$112,11,0),0)</f>
        <v>325174995</v>
      </c>
      <c r="W68" s="3">
        <f>IFERROR(VLOOKUP(D68,[7]CALIDAD!$F$16:$M$1122,8,0),0)</f>
        <v>202822573</v>
      </c>
      <c r="X68" s="3"/>
      <c r="Y68" s="3">
        <f>IFERROR(VLOOKUP(B68,[7]Ap_CESANTIAS!$C$16:$M$112,11,0),0)</f>
        <v>682048861</v>
      </c>
      <c r="Z68" s="3">
        <f>IFERROR(VLOOKUP(B68,[7]Ap_PENSION!$C$16:$M$112,11,0),0)</f>
        <v>404657416</v>
      </c>
      <c r="AA68" s="3">
        <f>IFERROR(VLOOKUP(B68,[7]Ap_SALUD!$C$16:$M$112,11,0),0)</f>
        <v>286580206</v>
      </c>
      <c r="AB68" s="3"/>
      <c r="AC68" s="36">
        <f t="shared" si="0"/>
        <v>11867283810</v>
      </c>
      <c r="AD68" s="37">
        <f t="shared" si="2"/>
        <v>44673934133</v>
      </c>
      <c r="AE68" s="144"/>
    </row>
    <row r="69" spans="1:31" hidden="1" x14ac:dyDescent="0.25">
      <c r="A69" s="29">
        <v>57</v>
      </c>
      <c r="B69" s="30" t="s">
        <v>226</v>
      </c>
      <c r="C69" s="30" t="s">
        <v>1333</v>
      </c>
      <c r="D69" s="31">
        <v>800096758</v>
      </c>
      <c r="E69" s="31">
        <v>211723417</v>
      </c>
      <c r="F69" s="32" t="s">
        <v>227</v>
      </c>
      <c r="G69" s="33">
        <v>95213254183</v>
      </c>
      <c r="H69" s="33">
        <v>0</v>
      </c>
      <c r="I69" s="3">
        <f>IFERROR(VLOOKUP(C69,'[6]Anexo 2'!$A$9:$G$1115,7,0),0)</f>
        <v>2874260224</v>
      </c>
      <c r="J69" s="3">
        <f>IFERROR(VLOOKUP(C69,'[6]Anexo 1'!$A$9:$F$1115,6,0),0)</f>
        <v>2711532343</v>
      </c>
      <c r="K69" s="3"/>
      <c r="L69" s="3"/>
      <c r="M69" s="3"/>
      <c r="N69" s="3"/>
      <c r="O69" s="3"/>
      <c r="P69" s="34">
        <f t="shared" si="1"/>
        <v>100799046750</v>
      </c>
      <c r="Q69" s="35">
        <f>VLOOKUP(D69,FEBRERO!$D$13:$Q$1147,14,0)+VLOOKUP(D69,FEBRERO!$D$13:$AC$1147,26,0)+VLOOKUP(D69,MARZO!$D$13:$AC$1147,26,0)</f>
        <v>45326623461</v>
      </c>
      <c r="R69" s="3">
        <f>IFERROR(VLOOKUP(D69,[7]ServNOMINA!$F$16:$M$112,8,0),0)</f>
        <v>10856275465</v>
      </c>
      <c r="S69" s="3">
        <f>IFERROR(VLOOKUP(D69,[7]ServOTROS!$F$16:$M$112,8,0),0)</f>
        <v>5100000</v>
      </c>
      <c r="T69" s="3">
        <f>IFERROR(VLOOKUP(D69,[7]CANCEL!$F$16:$M$48,8,0),0)</f>
        <v>0</v>
      </c>
      <c r="U69" s="3">
        <f>IFERROR(VLOOKUP(B69,[7]Aaf_PENSION!$C$16:$M$112,11,0),0)</f>
        <v>320094594</v>
      </c>
      <c r="V69" s="3">
        <f>IFERROR(VLOOKUP(B69,[7]Aaf_SALUD!$C$16:$M$112,11,0),0)</f>
        <v>320094594</v>
      </c>
      <c r="W69" s="3">
        <f>IFERROR(VLOOKUP(D69,[7]CALIDAD!$F$16:$M$1122,8,0),0)</f>
        <v>239521685</v>
      </c>
      <c r="X69" s="3"/>
      <c r="Y69" s="3">
        <f>IFERROR(VLOOKUP(B69,[7]Ap_CESANTIAS!$C$16:$M$112,11,0),0)</f>
        <v>674479778</v>
      </c>
      <c r="Z69" s="3">
        <f>IFERROR(VLOOKUP(B69,[7]Ap_PENSION!$C$16:$M$112,11,0),0)</f>
        <v>398406625</v>
      </c>
      <c r="AA69" s="3">
        <f>IFERROR(VLOOKUP(B69,[7]Ap_SALUD!$C$16:$M$112,11,0),0)</f>
        <v>282153367</v>
      </c>
      <c r="AB69" s="3"/>
      <c r="AC69" s="36">
        <f t="shared" si="0"/>
        <v>13096126108</v>
      </c>
      <c r="AD69" s="37">
        <f t="shared" si="2"/>
        <v>42376297181</v>
      </c>
      <c r="AE69" s="144"/>
    </row>
    <row r="70" spans="1:31" hidden="1" x14ac:dyDescent="0.25">
      <c r="A70" s="38">
        <v>58</v>
      </c>
      <c r="B70" s="30" t="s">
        <v>228</v>
      </c>
      <c r="C70" s="30" t="s">
        <v>1324</v>
      </c>
      <c r="D70" s="31">
        <v>800028432</v>
      </c>
      <c r="E70" s="31">
        <v>213013430</v>
      </c>
      <c r="F70" s="32" t="s">
        <v>229</v>
      </c>
      <c r="G70" s="33">
        <v>95831409409</v>
      </c>
      <c r="H70" s="33">
        <v>0</v>
      </c>
      <c r="I70" s="3">
        <f>IFERROR(VLOOKUP(C70,'[6]Anexo 2'!$A$9:$G$1115,7,0),0)</f>
        <v>3192838144</v>
      </c>
      <c r="J70" s="3">
        <f>IFERROR(VLOOKUP(C70,'[6]Anexo 1'!$A$9:$F$1115,6,0),0)</f>
        <v>2900078095</v>
      </c>
      <c r="K70" s="3"/>
      <c r="L70" s="3"/>
      <c r="M70" s="3"/>
      <c r="N70" s="3"/>
      <c r="O70" s="3"/>
      <c r="P70" s="34">
        <f t="shared" si="1"/>
        <v>101924325648</v>
      </c>
      <c r="Q70" s="35">
        <f>VLOOKUP(D70,FEBRERO!$D$13:$Q$1147,14,0)+VLOOKUP(D70,FEBRERO!$D$13:$AC$1147,26,0)+VLOOKUP(D70,MARZO!$D$13:$AC$1147,26,0)</f>
        <v>38595629622</v>
      </c>
      <c r="R70" s="3">
        <f>IFERROR(VLOOKUP(D70,[7]ServNOMINA!$F$16:$M$112,8,0),0)</f>
        <v>8615115126</v>
      </c>
      <c r="S70" s="3">
        <f>IFERROR(VLOOKUP(D70,[7]ServOTROS!$F$16:$M$112,8,0),0)</f>
        <v>309641988</v>
      </c>
      <c r="T70" s="3">
        <f>IFERROR(VLOOKUP(D70,[7]CANCEL!$F$16:$M$48,8,0),0)</f>
        <v>0</v>
      </c>
      <c r="U70" s="3">
        <f>IFERROR(VLOOKUP(B70,[7]Aaf_PENSION!$C$16:$M$112,11,0),0)</f>
        <v>280515216</v>
      </c>
      <c r="V70" s="3">
        <f>IFERROR(VLOOKUP(B70,[7]Aaf_SALUD!$C$16:$M$112,11,0),0)</f>
        <v>280515215</v>
      </c>
      <c r="W70" s="3">
        <f>IFERROR(VLOOKUP(D70,[7]CALIDAD!$F$16:$M$1122,8,0),0)</f>
        <v>266069845</v>
      </c>
      <c r="X70" s="3"/>
      <c r="Y70" s="3">
        <f>IFERROR(VLOOKUP(B70,[7]Ap_CESANTIAS!$C$16:$M$112,11,0),0)</f>
        <v>589964800</v>
      </c>
      <c r="Z70" s="3">
        <f>IFERROR(VLOOKUP(B70,[7]Ap_PENSION!$C$16:$M$112,11,0),0)</f>
        <v>348959953</v>
      </c>
      <c r="AA70" s="3">
        <f>IFERROR(VLOOKUP(B70,[7]Ap_SALUD!$C$16:$M$112,11,0),0)</f>
        <v>247135012</v>
      </c>
      <c r="AB70" s="3"/>
      <c r="AC70" s="36">
        <f t="shared" si="0"/>
        <v>10937917155</v>
      </c>
      <c r="AD70" s="37">
        <f t="shared" si="2"/>
        <v>52390778871</v>
      </c>
      <c r="AE70" s="144"/>
    </row>
    <row r="71" spans="1:31" hidden="1" x14ac:dyDescent="0.25">
      <c r="A71" s="29">
        <v>59</v>
      </c>
      <c r="B71" s="30" t="s">
        <v>230</v>
      </c>
      <c r="C71" s="30" t="s">
        <v>1347</v>
      </c>
      <c r="D71" s="31">
        <v>892120020</v>
      </c>
      <c r="E71" s="31">
        <v>213044430</v>
      </c>
      <c r="F71" s="32" t="s">
        <v>231</v>
      </c>
      <c r="G71" s="33">
        <v>232822004003</v>
      </c>
      <c r="H71" s="33">
        <v>0</v>
      </c>
      <c r="I71" s="3">
        <f>IFERROR(VLOOKUP(C71,'[6]Anexo 2'!$A$9:$G$1115,7,0),0)</f>
        <v>12328639744</v>
      </c>
      <c r="J71" s="3">
        <f>IFERROR(VLOOKUP(C71,'[6]Anexo 1'!$A$9:$F$1115,6,0),0)</f>
        <v>8998208724</v>
      </c>
      <c r="K71" s="3"/>
      <c r="L71" s="3"/>
      <c r="M71" s="3"/>
      <c r="N71" s="3"/>
      <c r="O71" s="3"/>
      <c r="P71" s="34">
        <f t="shared" si="1"/>
        <v>254148852471</v>
      </c>
      <c r="Q71" s="35">
        <f>VLOOKUP(D71,FEBRERO!$D$13:$Q$1147,14,0)+VLOOKUP(D71,FEBRERO!$D$13:$AC$1147,26,0)+VLOOKUP(D71,MARZO!$D$13:$AC$1147,26,0)</f>
        <v>80453591724</v>
      </c>
      <c r="R71" s="3">
        <f>IFERROR(VLOOKUP(D71,[7]ServNOMINA!$F$16:$M$112,8,0),0)</f>
        <v>13714663236</v>
      </c>
      <c r="S71" s="3">
        <f>IFERROR(VLOOKUP(D71,[7]ServOTROS!$F$16:$M$112,8,0),0)</f>
        <v>6378981939</v>
      </c>
      <c r="T71" s="3">
        <f>IFERROR(VLOOKUP(D71,[7]CANCEL!$F$16:$M$48,8,0),0)</f>
        <v>0</v>
      </c>
      <c r="U71" s="3">
        <f>IFERROR(VLOOKUP(B71,[7]Aaf_PENSION!$C$16:$M$112,11,0),0)</f>
        <v>403522853</v>
      </c>
      <c r="V71" s="3">
        <f>IFERROR(VLOOKUP(B71,[7]Aaf_SALUD!$C$16:$M$112,11,0),0)</f>
        <v>403522853</v>
      </c>
      <c r="W71" s="3">
        <f>IFERROR(VLOOKUP(D71,[7]CALIDAD!$F$16:$M$1122,8,0),0)</f>
        <v>1027386645</v>
      </c>
      <c r="X71" s="3"/>
      <c r="Y71" s="3">
        <f>IFERROR(VLOOKUP(B71,[7]Ap_CESANTIAS!$C$16:$M$112,11,0),0)</f>
        <v>857315436</v>
      </c>
      <c r="Z71" s="3">
        <f>IFERROR(VLOOKUP(B71,[7]Ap_PENSION!$C$16:$M$112,11,0),0)</f>
        <v>501981270</v>
      </c>
      <c r="AA71" s="3">
        <f>IFERROR(VLOOKUP(B71,[7]Ap_SALUD!$C$16:$M$112,11,0),0)</f>
        <v>355505398</v>
      </c>
      <c r="AB71" s="3"/>
      <c r="AC71" s="36">
        <f t="shared" si="0"/>
        <v>23642879630</v>
      </c>
      <c r="AD71" s="37">
        <f t="shared" si="2"/>
        <v>150052381117</v>
      </c>
      <c r="AE71" s="144"/>
    </row>
    <row r="72" spans="1:31" hidden="1" x14ac:dyDescent="0.25">
      <c r="A72" s="38">
        <v>60</v>
      </c>
      <c r="B72" s="30" t="s">
        <v>232</v>
      </c>
      <c r="C72" s="30" t="s">
        <v>1328</v>
      </c>
      <c r="D72" s="31">
        <v>890801053</v>
      </c>
      <c r="E72" s="31">
        <v>210117001</v>
      </c>
      <c r="F72" s="32" t="s">
        <v>233</v>
      </c>
      <c r="G72" s="33">
        <v>162845115215</v>
      </c>
      <c r="H72" s="33">
        <v>0</v>
      </c>
      <c r="I72" s="3">
        <f>IFERROR(VLOOKUP(C72,'[6]Anexo 2'!$A$9:$G$1115,7,0),0)</f>
        <v>2894427904</v>
      </c>
      <c r="J72" s="3">
        <f>IFERROR(VLOOKUP(C72,'[6]Anexo 1'!$A$9:$F$1115,6,0),0)</f>
        <v>3315604435</v>
      </c>
      <c r="K72" s="3"/>
      <c r="L72" s="3"/>
      <c r="M72" s="3"/>
      <c r="N72" s="3"/>
      <c r="O72" s="3"/>
      <c r="P72" s="34">
        <f t="shared" si="1"/>
        <v>169055147554</v>
      </c>
      <c r="Q72" s="35">
        <f>VLOOKUP(D72,FEBRERO!$D$13:$Q$1147,14,0)+VLOOKUP(D72,FEBRERO!$D$13:$AC$1147,26,0)+VLOOKUP(D72,MARZO!$D$13:$AC$1147,26,0)</f>
        <v>71086053302</v>
      </c>
      <c r="R72" s="3">
        <f>IFERROR(VLOOKUP(D72,[7]ServNOMINA!$F$16:$M$112,8,0),0)</f>
        <v>16913937802</v>
      </c>
      <c r="S72" s="3">
        <f>IFERROR(VLOOKUP(D72,[7]ServOTROS!$F$16:$M$112,8,0),0)</f>
        <v>747093970</v>
      </c>
      <c r="T72" s="3">
        <f>IFERROR(VLOOKUP(D72,[7]CANCEL!$F$16:$M$48,8,0),0)</f>
        <v>0</v>
      </c>
      <c r="U72" s="3">
        <f>IFERROR(VLOOKUP(B72,[7]Aaf_PENSION!$C$16:$M$112,11,0),0)</f>
        <v>558538879</v>
      </c>
      <c r="V72" s="3">
        <f>IFERROR(VLOOKUP(B72,[7]Aaf_SALUD!$C$16:$M$112,11,0),0)</f>
        <v>558538878</v>
      </c>
      <c r="W72" s="3">
        <f>IFERROR(VLOOKUP(D72,[7]CALIDAD!$F$16:$M$1122,8,0),0)</f>
        <v>241202325</v>
      </c>
      <c r="X72" s="3"/>
      <c r="Y72" s="3">
        <f>IFERROR(VLOOKUP(B72,[7]Ap_CESANTIAS!$C$16:$M$112,11,0),0)</f>
        <v>1166373950</v>
      </c>
      <c r="Z72" s="3">
        <f>IFERROR(VLOOKUP(B72,[7]Ap_PENSION!$C$16:$M$112,11,0),0)</f>
        <v>694833045</v>
      </c>
      <c r="AA72" s="3">
        <f>IFERROR(VLOOKUP(B72,[7]Ap_SALUD!$C$16:$M$112,11,0),0)</f>
        <v>492083893</v>
      </c>
      <c r="AB72" s="3"/>
      <c r="AC72" s="36">
        <f t="shared" si="0"/>
        <v>21372602742</v>
      </c>
      <c r="AD72" s="37">
        <f t="shared" si="2"/>
        <v>76596491510</v>
      </c>
      <c r="AE72" s="144"/>
    </row>
    <row r="73" spans="1:31" hidden="1" x14ac:dyDescent="0.25">
      <c r="A73" s="38">
        <v>61</v>
      </c>
      <c r="B73" s="30" t="s">
        <v>234</v>
      </c>
      <c r="C73" s="30" t="s">
        <v>1311</v>
      </c>
      <c r="D73" s="31">
        <v>890905211</v>
      </c>
      <c r="E73" s="31">
        <v>210105001</v>
      </c>
      <c r="F73" s="32" t="s">
        <v>235</v>
      </c>
      <c r="G73" s="33">
        <v>937887139464</v>
      </c>
      <c r="H73" s="33">
        <v>0</v>
      </c>
      <c r="I73" s="3">
        <f>IFERROR(VLOOKUP(C73,'[6]Anexo 2'!$A$9:$G$1115,7,0),0)</f>
        <v>24794354688</v>
      </c>
      <c r="J73" s="3">
        <f>IFERROR(VLOOKUP(C73,'[6]Anexo 1'!$A$9:$F$1115,6,0),0)</f>
        <v>27256490054</v>
      </c>
      <c r="K73" s="3"/>
      <c r="L73" s="3"/>
      <c r="M73" s="3"/>
      <c r="N73" s="3"/>
      <c r="O73" s="3"/>
      <c r="P73" s="34">
        <f t="shared" si="1"/>
        <v>989937984206</v>
      </c>
      <c r="Q73" s="35">
        <f>VLOOKUP(D73,FEBRERO!$D$13:$Q$1147,14,0)+VLOOKUP(D73,FEBRERO!$D$13:$AC$1147,26,0)+VLOOKUP(D73,MARZO!$D$13:$AC$1147,26,0)</f>
        <v>399513737865</v>
      </c>
      <c r="R73" s="3">
        <f>IFERROR(VLOOKUP(D73,[7]ServNOMINA!$F$16:$M$112,8,0),0)</f>
        <v>87138021390</v>
      </c>
      <c r="S73" s="3">
        <f>IFERROR(VLOOKUP(D73,[7]ServOTROS!$F$16:$M$112,8,0),0)</f>
        <v>7244622399</v>
      </c>
      <c r="T73" s="3">
        <f>IFERROR(VLOOKUP(D73,[7]CANCEL!$F$16:$M$48,8,0),0)</f>
        <v>0</v>
      </c>
      <c r="U73" s="3">
        <f>IFERROR(VLOOKUP(B73,[7]Aaf_PENSION!$C$16:$M$112,11,0),0)</f>
        <v>3039080201</v>
      </c>
      <c r="V73" s="3">
        <f>IFERROR(VLOOKUP(B73,[7]Aaf_SALUD!$C$16:$M$112,11,0),0)</f>
        <v>3039080200</v>
      </c>
      <c r="W73" s="3">
        <f>IFERROR(VLOOKUP(D73,[7]CALIDAD!$F$16:$M$1122,8,0),0)</f>
        <v>2066196224</v>
      </c>
      <c r="X73" s="3"/>
      <c r="Y73" s="3">
        <f>IFERROR(VLOOKUP(B73,[7]Ap_CESANTIAS!$C$16:$M$112,11,0),0)</f>
        <v>6335102350</v>
      </c>
      <c r="Z73" s="3">
        <f>IFERROR(VLOOKUP(B73,[7]Ap_PENSION!$C$16:$M$112,11,0),0)</f>
        <v>3781957177</v>
      </c>
      <c r="AA73" s="3">
        <f>IFERROR(VLOOKUP(B73,[7]Ap_SALUD!$C$16:$M$112,11,0),0)</f>
        <v>2678399115</v>
      </c>
      <c r="AB73" s="3"/>
      <c r="AC73" s="36">
        <f t="shared" si="0"/>
        <v>115322459056</v>
      </c>
      <c r="AD73" s="37">
        <f t="shared" si="2"/>
        <v>475101787285</v>
      </c>
      <c r="AE73" s="144"/>
    </row>
    <row r="74" spans="1:31" hidden="1" x14ac:dyDescent="0.25">
      <c r="A74" s="38">
        <v>62</v>
      </c>
      <c r="B74" s="30" t="s">
        <v>236</v>
      </c>
      <c r="C74" s="30" t="s">
        <v>1332</v>
      </c>
      <c r="D74" s="31">
        <v>800096734</v>
      </c>
      <c r="E74" s="31">
        <v>210123001</v>
      </c>
      <c r="F74" s="32" t="s">
        <v>237</v>
      </c>
      <c r="G74" s="33">
        <v>299569338465</v>
      </c>
      <c r="H74" s="33">
        <v>0</v>
      </c>
      <c r="I74" s="3">
        <f>IFERROR(VLOOKUP(C74,'[6]Anexo 2'!$A$9:$G$1115,7,0),0)</f>
        <v>7705806080</v>
      </c>
      <c r="J74" s="3">
        <f>IFERROR(VLOOKUP(C74,'[6]Anexo 1'!$A$9:$F$1115,6,0),0)</f>
        <v>8328214653</v>
      </c>
      <c r="K74" s="3"/>
      <c r="L74" s="3"/>
      <c r="M74" s="3"/>
      <c r="N74" s="3"/>
      <c r="O74" s="3"/>
      <c r="P74" s="34">
        <f t="shared" si="1"/>
        <v>315603359198</v>
      </c>
      <c r="Q74" s="35">
        <f>VLOOKUP(D74,FEBRERO!$D$13:$Q$1147,14,0)+VLOOKUP(D74,FEBRERO!$D$13:$AC$1147,26,0)+VLOOKUP(D74,MARZO!$D$13:$AC$1147,26,0)</f>
        <v>128824361826</v>
      </c>
      <c r="R74" s="3">
        <f>IFERROR(VLOOKUP(D74,[7]ServNOMINA!$F$16:$M$112,8,0),0)</f>
        <v>29514875842</v>
      </c>
      <c r="S74" s="3">
        <f>IFERROR(VLOOKUP(D74,[7]ServOTROS!$F$16:$M$112,8,0),0)</f>
        <v>1337487728</v>
      </c>
      <c r="T74" s="3">
        <f>IFERROR(VLOOKUP(D74,[7]CANCEL!$F$16:$M$48,8,0),0)</f>
        <v>0</v>
      </c>
      <c r="U74" s="3">
        <f>IFERROR(VLOOKUP(B74,[7]Aaf_PENSION!$C$16:$M$112,11,0),0)</f>
        <v>904884653</v>
      </c>
      <c r="V74" s="3">
        <f>IFERROR(VLOOKUP(B74,[7]Aaf_SALUD!$C$16:$M$112,11,0),0)</f>
        <v>904884652</v>
      </c>
      <c r="W74" s="3">
        <f>IFERROR(VLOOKUP(D74,[7]CALIDAD!$F$16:$M$1122,8,0),0)</f>
        <v>642150507</v>
      </c>
      <c r="X74" s="3"/>
      <c r="Y74" s="3">
        <f>IFERROR(VLOOKUP(B74,[7]Ap_CESANTIAS!$C$16:$M$112,11,0),0)</f>
        <v>1893139072</v>
      </c>
      <c r="Z74" s="3">
        <f>IFERROR(VLOOKUP(B74,[7]Ap_PENSION!$C$16:$M$112,11,0),0)</f>
        <v>1125673362</v>
      </c>
      <c r="AA74" s="3">
        <f>IFERROR(VLOOKUP(B74,[7]Ap_SALUD!$C$16:$M$112,11,0),0)</f>
        <v>797206947</v>
      </c>
      <c r="AB74" s="3"/>
      <c r="AC74" s="36">
        <f t="shared" si="0"/>
        <v>37120302763</v>
      </c>
      <c r="AD74" s="37">
        <f t="shared" si="2"/>
        <v>149658694609</v>
      </c>
      <c r="AE74" s="144"/>
    </row>
    <row r="75" spans="1:31" hidden="1" x14ac:dyDescent="0.25">
      <c r="A75" s="29">
        <v>63</v>
      </c>
      <c r="B75" s="30" t="s">
        <v>238</v>
      </c>
      <c r="C75" s="30" t="s">
        <v>1344</v>
      </c>
      <c r="D75" s="31">
        <v>891180009</v>
      </c>
      <c r="E75" s="31">
        <v>210141001</v>
      </c>
      <c r="F75" s="32" t="s">
        <v>239</v>
      </c>
      <c r="G75" s="33">
        <v>209942892096</v>
      </c>
      <c r="H75" s="33">
        <v>0</v>
      </c>
      <c r="I75" s="3">
        <f>IFERROR(VLOOKUP(C75,'[6]Anexo 2'!$A$9:$G$1115,7,0),0)</f>
        <v>4104965696</v>
      </c>
      <c r="J75" s="3">
        <f>IFERROR(VLOOKUP(C75,'[6]Anexo 1'!$A$9:$F$1115,6,0),0)</f>
        <v>4696517890</v>
      </c>
      <c r="K75" s="3"/>
      <c r="L75" s="3"/>
      <c r="M75" s="3"/>
      <c r="N75" s="46"/>
      <c r="O75" s="46"/>
      <c r="P75" s="34">
        <f t="shared" si="1"/>
        <v>218744375682</v>
      </c>
      <c r="Q75" s="35">
        <f>VLOOKUP(D75,FEBRERO!$D$13:$Q$1147,14,0)+VLOOKUP(D75,FEBRERO!$D$13:$AC$1147,26,0)+VLOOKUP(D75,MARZO!$D$13:$AC$1147,26,0)</f>
        <v>85272502921</v>
      </c>
      <c r="R75" s="3">
        <f>IFERROR(VLOOKUP(D75,[7]ServNOMINA!$F$16:$M$112,8,0),0)</f>
        <v>20945972996</v>
      </c>
      <c r="S75" s="3">
        <f>IFERROR(VLOOKUP(D75,[7]ServOTROS!$F$16:$M$112,8,0),0)</f>
        <v>12600000</v>
      </c>
      <c r="T75" s="3">
        <f>IFERROR(VLOOKUP(D75,[7]CANCEL!$F$16:$M$48,8,0),0)</f>
        <v>0</v>
      </c>
      <c r="U75" s="3">
        <f>IFERROR(VLOOKUP(B75,[7]Aaf_PENSION!$C$16:$M$112,11,0),0)</f>
        <v>666458567</v>
      </c>
      <c r="V75" s="3">
        <f>IFERROR(VLOOKUP(B75,[7]Aaf_SALUD!$C$16:$M$112,11,0),0)</f>
        <v>666458567</v>
      </c>
      <c r="W75" s="3">
        <f>IFERROR(VLOOKUP(D75,[7]CALIDAD!$F$16:$M$1122,8,0),0)</f>
        <v>342080475</v>
      </c>
      <c r="X75" s="3"/>
      <c r="Y75" s="3">
        <f>IFERROR(VLOOKUP(B75,[7]Ap_CESANTIAS!$C$16:$M$112,11,0),0)</f>
        <v>1390626813</v>
      </c>
      <c r="Z75" s="3">
        <f>IFERROR(VLOOKUP(B75,[7]Ap_PENSION!$C$16:$M$112,11,0),0)</f>
        <v>831051293</v>
      </c>
      <c r="AA75" s="3">
        <f>IFERROR(VLOOKUP(B75,[7]Ap_SALUD!$C$16:$M$112,11,0),0)</f>
        <v>588554270</v>
      </c>
      <c r="AB75" s="3"/>
      <c r="AC75" s="36">
        <f t="shared" si="0"/>
        <v>25443802981</v>
      </c>
      <c r="AD75" s="37">
        <f t="shared" si="2"/>
        <v>108028069780</v>
      </c>
      <c r="AE75" s="144"/>
    </row>
    <row r="76" spans="1:31" hidden="1" x14ac:dyDescent="0.25">
      <c r="A76" s="38">
        <v>64</v>
      </c>
      <c r="B76" s="30" t="s">
        <v>240</v>
      </c>
      <c r="C76" s="30" t="s">
        <v>1371</v>
      </c>
      <c r="D76" s="31">
        <v>891380007</v>
      </c>
      <c r="E76" s="31">
        <v>212076520</v>
      </c>
      <c r="F76" s="32" t="s">
        <v>241</v>
      </c>
      <c r="G76" s="33">
        <v>128910940173</v>
      </c>
      <c r="H76" s="33">
        <v>0</v>
      </c>
      <c r="I76" s="3">
        <f>IFERROR(VLOOKUP(C76,'[6]Anexo 2'!$A$9:$G$1115,7,0),0)</f>
        <v>3305555264</v>
      </c>
      <c r="J76" s="3">
        <f>IFERROR(VLOOKUP(C76,'[6]Anexo 1'!$A$9:$F$1115,6,0),0)</f>
        <v>3598991507</v>
      </c>
      <c r="K76" s="3"/>
      <c r="L76" s="3"/>
      <c r="M76" s="3"/>
      <c r="N76" s="3"/>
      <c r="O76" s="3"/>
      <c r="P76" s="34">
        <f t="shared" si="1"/>
        <v>135815486944</v>
      </c>
      <c r="Q76" s="35">
        <f>VLOOKUP(D76,FEBRERO!$D$13:$Q$1147,14,0)+VLOOKUP(D76,FEBRERO!$D$13:$AC$1147,26,0)+VLOOKUP(D76,MARZO!$D$13:$AC$1147,26,0)</f>
        <v>56649390402</v>
      </c>
      <c r="R76" s="3">
        <f>IFERROR(VLOOKUP(D76,[7]ServNOMINA!$F$16:$M$112,8,0),0)</f>
        <v>13661576450</v>
      </c>
      <c r="S76" s="3">
        <f>IFERROR(VLOOKUP(D76,[7]ServOTROS!$F$16:$M$112,8,0),0)</f>
        <v>91775280</v>
      </c>
      <c r="T76" s="3">
        <f>IFERROR(VLOOKUP(D76,[7]CANCEL!$F$16:$M$48,8,0),0)</f>
        <v>0</v>
      </c>
      <c r="U76" s="3">
        <f>IFERROR(VLOOKUP(B76,[7]Aaf_PENSION!$C$16:$M$112,11,0),0)</f>
        <v>431192886</v>
      </c>
      <c r="V76" s="3">
        <f>IFERROR(VLOOKUP(B76,[7]Aaf_SALUD!$C$16:$M$112,11,0),0)</f>
        <v>431192886</v>
      </c>
      <c r="W76" s="3">
        <f>IFERROR(VLOOKUP(D76,[7]CALIDAD!$F$16:$M$1122,8,0),0)</f>
        <v>275462939</v>
      </c>
      <c r="X76" s="3"/>
      <c r="Y76" s="3">
        <f>IFERROR(VLOOKUP(B76,[7]Ap_CESANTIAS!$C$16:$M$112,11,0),0)</f>
        <v>899687260</v>
      </c>
      <c r="Z76" s="3">
        <f>IFERROR(VLOOKUP(B76,[7]Ap_PENSION!$C$16:$M$112,11,0),0)</f>
        <v>537314548</v>
      </c>
      <c r="AA76" s="3">
        <f>IFERROR(VLOOKUP(B76,[7]Ap_SALUD!$C$16:$M$112,11,0),0)</f>
        <v>380528585</v>
      </c>
      <c r="AB76" s="3"/>
      <c r="AC76" s="36">
        <f t="shared" si="0"/>
        <v>16708730834</v>
      </c>
      <c r="AD76" s="37">
        <f t="shared" si="2"/>
        <v>62457365708</v>
      </c>
      <c r="AE76" s="144"/>
    </row>
    <row r="77" spans="1:31" hidden="1" x14ac:dyDescent="0.25">
      <c r="A77" s="29">
        <v>65</v>
      </c>
      <c r="B77" s="30" t="s">
        <v>242</v>
      </c>
      <c r="C77" s="30" t="s">
        <v>1352</v>
      </c>
      <c r="D77" s="31">
        <v>891280000</v>
      </c>
      <c r="E77" s="31">
        <v>210152001</v>
      </c>
      <c r="F77" s="32" t="s">
        <v>243</v>
      </c>
      <c r="G77" s="33">
        <v>211898810140</v>
      </c>
      <c r="H77" s="33">
        <v>0</v>
      </c>
      <c r="I77" s="3">
        <f>IFERROR(VLOOKUP(C77,'[6]Anexo 2'!$A$9:$G$1115,7,0),0)</f>
        <v>3639477440</v>
      </c>
      <c r="J77" s="3">
        <f>IFERROR(VLOOKUP(C77,'[6]Anexo 1'!$A$9:$F$1115,6,0),0)</f>
        <v>3900761837</v>
      </c>
      <c r="K77" s="3"/>
      <c r="L77" s="3"/>
      <c r="M77" s="3"/>
      <c r="N77" s="3"/>
      <c r="O77" s="3"/>
      <c r="P77" s="34">
        <f t="shared" si="1"/>
        <v>219439049417</v>
      </c>
      <c r="Q77" s="35">
        <f>VLOOKUP(D77,FEBRERO!$D$13:$Q$1147,14,0)+VLOOKUP(D77,FEBRERO!$D$13:$AC$1147,26,0)+VLOOKUP(D77,MARZO!$D$13:$AC$1147,26,0)</f>
        <v>88869259320</v>
      </c>
      <c r="R77" s="3">
        <f>IFERROR(VLOOKUP(D77,[7]ServNOMINA!$F$16:$M$112,8,0),0)</f>
        <v>21021204554</v>
      </c>
      <c r="S77" s="3">
        <f>IFERROR(VLOOKUP(D77,[7]ServOTROS!$F$16:$M$112,8,0),0)</f>
        <v>795830370</v>
      </c>
      <c r="T77" s="3">
        <f>IFERROR(VLOOKUP(D77,[7]CANCEL!$F$16:$M$48,8,0),0)</f>
        <v>0</v>
      </c>
      <c r="U77" s="3">
        <f>IFERROR(VLOOKUP(B77,[7]Aaf_PENSION!$C$16:$M$112,11,0),0)</f>
        <v>633829659</v>
      </c>
      <c r="V77" s="3">
        <f>IFERROR(VLOOKUP(B77,[7]Aaf_SALUD!$C$16:$M$112,11,0),0)</f>
        <v>633829659</v>
      </c>
      <c r="W77" s="3">
        <f>IFERROR(VLOOKUP(D77,[7]CALIDAD!$F$16:$M$1122,8,0),0)</f>
        <v>303289787</v>
      </c>
      <c r="X77" s="3"/>
      <c r="Y77" s="3">
        <f>IFERROR(VLOOKUP(B77,[7]Ap_CESANTIAS!$C$16:$M$112,11,0),0)</f>
        <v>1329241964</v>
      </c>
      <c r="Z77" s="3">
        <f>IFERROR(VLOOKUP(B77,[7]Ap_PENSION!$C$16:$M$112,11,0),0)</f>
        <v>788481792</v>
      </c>
      <c r="AA77" s="3">
        <f>IFERROR(VLOOKUP(B77,[7]Ap_SALUD!$C$16:$M$112,11,0),0)</f>
        <v>558406359</v>
      </c>
      <c r="AB77" s="3"/>
      <c r="AC77" s="36">
        <f t="shared" ref="AC77:AC140" si="3">SUM(R77:AA77)</f>
        <v>26064114144</v>
      </c>
      <c r="AD77" s="37">
        <f t="shared" si="2"/>
        <v>104505675953</v>
      </c>
      <c r="AE77" s="144"/>
    </row>
    <row r="78" spans="1:31" hidden="1" x14ac:dyDescent="0.25">
      <c r="A78" s="38">
        <v>66</v>
      </c>
      <c r="B78" s="30" t="s">
        <v>244</v>
      </c>
      <c r="C78" s="30" t="s">
        <v>1357</v>
      </c>
      <c r="D78" s="31">
        <v>891480030</v>
      </c>
      <c r="E78" s="31">
        <v>210166001</v>
      </c>
      <c r="F78" s="32" t="s">
        <v>245</v>
      </c>
      <c r="G78" s="33">
        <v>243529801268</v>
      </c>
      <c r="H78" s="33">
        <v>0</v>
      </c>
      <c r="I78" s="3">
        <f>IFERROR(VLOOKUP(C78,'[6]Anexo 2'!$A$9:$G$1115,7,0),0)</f>
        <v>5425821056</v>
      </c>
      <c r="J78" s="3">
        <f>IFERROR(VLOOKUP(C78,'[6]Anexo 1'!$A$9:$F$1115,6,0),0)</f>
        <v>5487206656</v>
      </c>
      <c r="K78" s="3"/>
      <c r="L78" s="3"/>
      <c r="M78" s="3"/>
      <c r="N78" s="3"/>
      <c r="O78" s="3"/>
      <c r="P78" s="34">
        <f t="shared" ref="P78:P141" si="4">SUM(G78:N78)</f>
        <v>254442828980</v>
      </c>
      <c r="Q78" s="35">
        <f>VLOOKUP(D78,FEBRERO!$D$13:$Q$1147,14,0)+VLOOKUP(D78,FEBRERO!$D$13:$AC$1147,26,0)+VLOOKUP(D78,MARZO!$D$13:$AC$1147,26,0)</f>
        <v>108096075454</v>
      </c>
      <c r="R78" s="3">
        <f>IFERROR(VLOOKUP(D78,[7]ServNOMINA!$F$16:$M$112,8,0),0)</f>
        <v>22864218142</v>
      </c>
      <c r="S78" s="3">
        <f>IFERROR(VLOOKUP(D78,[7]ServOTROS!$F$16:$M$112,8,0),0)</f>
        <v>1634253828</v>
      </c>
      <c r="T78" s="3">
        <f>IFERROR(VLOOKUP(D78,[7]CANCEL!$F$16:$M$48,8,0),0)</f>
        <v>0</v>
      </c>
      <c r="U78" s="3">
        <f>IFERROR(VLOOKUP(B78,[7]Aaf_PENSION!$C$16:$M$112,11,0),0)</f>
        <v>786008151</v>
      </c>
      <c r="V78" s="3">
        <f>IFERROR(VLOOKUP(B78,[7]Aaf_SALUD!$C$16:$M$112,11,0),0)</f>
        <v>786008150</v>
      </c>
      <c r="W78" s="3">
        <f>IFERROR(VLOOKUP(D78,[7]CALIDAD!$F$16:$M$1122,8,0),0)</f>
        <v>452151755</v>
      </c>
      <c r="X78" s="3"/>
      <c r="Y78" s="3">
        <f>IFERROR(VLOOKUP(B78,[7]Ap_CESANTIAS!$C$16:$M$112,11,0),0)</f>
        <v>1638921069</v>
      </c>
      <c r="Z78" s="3">
        <f>IFERROR(VLOOKUP(B78,[7]Ap_PENSION!$C$16:$M$112,11,0),0)</f>
        <v>977793086</v>
      </c>
      <c r="AA78" s="3">
        <f>IFERROR(VLOOKUP(B78,[7]Ap_SALUD!$C$16:$M$112,11,0),0)</f>
        <v>692477470</v>
      </c>
      <c r="AB78" s="3"/>
      <c r="AC78" s="36">
        <f t="shared" si="3"/>
        <v>29831831651</v>
      </c>
      <c r="AD78" s="37">
        <f t="shared" si="2"/>
        <v>116514921875</v>
      </c>
      <c r="AE78" s="144"/>
    </row>
    <row r="79" spans="1:31" hidden="1" x14ac:dyDescent="0.25">
      <c r="A79" s="29">
        <v>67</v>
      </c>
      <c r="B79" s="30" t="s">
        <v>246</v>
      </c>
      <c r="C79" s="30" t="s">
        <v>1330</v>
      </c>
      <c r="D79" s="31">
        <v>891580006</v>
      </c>
      <c r="E79" s="31">
        <v>210119001</v>
      </c>
      <c r="F79" s="32" t="s">
        <v>247</v>
      </c>
      <c r="G79" s="33">
        <v>175682389093</v>
      </c>
      <c r="H79" s="33">
        <v>0</v>
      </c>
      <c r="I79" s="3">
        <f>IFERROR(VLOOKUP(C79,'[6]Anexo 2'!$A$9:$G$1115,7,0),0)</f>
        <v>3419014528</v>
      </c>
      <c r="J79" s="3">
        <f>IFERROR(VLOOKUP(C79,'[6]Anexo 1'!$A$9:$F$1115,6,0),0)</f>
        <v>3100402728</v>
      </c>
      <c r="K79" s="3"/>
      <c r="L79" s="3"/>
      <c r="M79" s="3"/>
      <c r="N79" s="46"/>
      <c r="O79" s="46"/>
      <c r="P79" s="34">
        <f t="shared" si="4"/>
        <v>182201806349</v>
      </c>
      <c r="Q79" s="35">
        <f>VLOOKUP(D79,FEBRERO!$D$13:$Q$1147,14,0)+VLOOKUP(D79,FEBRERO!$D$13:$AC$1147,26,0)+VLOOKUP(D79,MARZO!$D$13:$AC$1147,26,0)</f>
        <v>65247010439</v>
      </c>
      <c r="R79" s="3">
        <f>IFERROR(VLOOKUP(D79,[7]ServNOMINA!$F$16:$M$112,8,0),0)</f>
        <v>14863072226</v>
      </c>
      <c r="S79" s="3">
        <f>IFERROR(VLOOKUP(D79,[7]ServOTROS!$F$16:$M$112,8,0),0)</f>
        <v>1433225692</v>
      </c>
      <c r="T79" s="3">
        <f>IFERROR(VLOOKUP(D79,[7]CANCEL!$F$16:$M$48,8,0),0)</f>
        <v>0</v>
      </c>
      <c r="U79" s="3">
        <f>IFERROR(VLOOKUP(B79,[7]Aaf_PENSION!$C$16:$M$112,11,0),0)</f>
        <v>462986246</v>
      </c>
      <c r="V79" s="3">
        <f>IFERROR(VLOOKUP(B79,[7]Aaf_SALUD!$C$16:$M$112,11,0),0)</f>
        <v>462986246</v>
      </c>
      <c r="W79" s="3">
        <f>IFERROR(VLOOKUP(D79,[7]CALIDAD!$F$16:$M$1122,8,0),0)</f>
        <v>284917877</v>
      </c>
      <c r="X79" s="3"/>
      <c r="Y79" s="3">
        <f>IFERROR(VLOOKUP(B79,[7]Ap_CESANTIAS!$C$16:$M$112,11,0),0)</f>
        <v>964859599</v>
      </c>
      <c r="Z79" s="3">
        <f>IFERROR(VLOOKUP(B79,[7]Ap_PENSION!$C$16:$M$112,11,0),0)</f>
        <v>575953352</v>
      </c>
      <c r="AA79" s="3">
        <f>IFERROR(VLOOKUP(B79,[7]Ap_SALUD!$C$16:$M$112,11,0),0)</f>
        <v>407892760</v>
      </c>
      <c r="AB79" s="3"/>
      <c r="AC79" s="36">
        <f t="shared" si="3"/>
        <v>19455893998</v>
      </c>
      <c r="AD79" s="37">
        <f t="shared" ref="AD79:AD142" si="5">+P79-Q79+AB79-AC79</f>
        <v>97498901912</v>
      </c>
      <c r="AE79" s="144"/>
    </row>
    <row r="80" spans="1:31" hidden="1" x14ac:dyDescent="0.25">
      <c r="A80" s="38">
        <v>68</v>
      </c>
      <c r="B80" s="30" t="s">
        <v>248</v>
      </c>
      <c r="C80" s="30" t="s">
        <v>1334</v>
      </c>
      <c r="D80" s="31">
        <v>800096777</v>
      </c>
      <c r="E80" s="31">
        <v>216023660</v>
      </c>
      <c r="F80" s="32" t="s">
        <v>249</v>
      </c>
      <c r="G80" s="33">
        <v>78206646184</v>
      </c>
      <c r="H80" s="33">
        <v>0</v>
      </c>
      <c r="I80" s="3">
        <f>IFERROR(VLOOKUP(C80,'[6]Anexo 2'!$A$9:$G$1115,7,0),0)</f>
        <v>2250762784</v>
      </c>
      <c r="J80" s="3">
        <f>IFERROR(VLOOKUP(C80,'[6]Anexo 1'!$A$9:$F$1115,6,0),0)</f>
        <v>2181745087</v>
      </c>
      <c r="K80" s="3"/>
      <c r="L80" s="3"/>
      <c r="M80" s="3"/>
      <c r="N80" s="3"/>
      <c r="O80" s="3"/>
      <c r="P80" s="34">
        <f t="shared" si="4"/>
        <v>82639154055</v>
      </c>
      <c r="Q80" s="35">
        <f>VLOOKUP(D80,FEBRERO!$D$13:$Q$1147,14,0)+VLOOKUP(D80,FEBRERO!$D$13:$AC$1147,26,0)+VLOOKUP(D80,MARZO!$D$13:$AC$1147,26,0)</f>
        <v>32191465097</v>
      </c>
      <c r="R80" s="3">
        <f>IFERROR(VLOOKUP(D80,[7]ServNOMINA!$F$16:$M$112,8,0),0)</f>
        <v>7325900175</v>
      </c>
      <c r="S80" s="3">
        <f>IFERROR(VLOOKUP(D80,[7]ServOTROS!$F$16:$M$112,8,0),0)</f>
        <v>208744965</v>
      </c>
      <c r="T80" s="3">
        <f>IFERROR(VLOOKUP(D80,[7]CANCEL!$F$16:$M$48,8,0),0)</f>
        <v>0</v>
      </c>
      <c r="U80" s="3">
        <f>IFERROR(VLOOKUP(B80,[7]Aaf_PENSION!$C$16:$M$112,11,0),0)</f>
        <v>234927321</v>
      </c>
      <c r="V80" s="3">
        <f>IFERROR(VLOOKUP(B80,[7]Aaf_SALUD!$C$16:$M$112,11,0),0)</f>
        <v>234927321</v>
      </c>
      <c r="W80" s="3">
        <f>IFERROR(VLOOKUP(D80,[7]CALIDAD!$F$16:$M$1122,8,0),0)</f>
        <v>187563565</v>
      </c>
      <c r="X80" s="3"/>
      <c r="Y80" s="3">
        <f>IFERROR(VLOOKUP(B80,[7]Ap_CESANTIAS!$C$16:$M$112,11,0),0)</f>
        <v>501127175</v>
      </c>
      <c r="Z80" s="3">
        <f>IFERROR(VLOOKUP(B80,[7]Ap_PENSION!$C$16:$M$112,11,0),0)</f>
        <v>292248761</v>
      </c>
      <c r="AA80" s="3">
        <f>IFERROR(VLOOKUP(B80,[7]Ap_SALUD!$C$16:$M$112,11,0),0)</f>
        <v>206971890</v>
      </c>
      <c r="AB80" s="3"/>
      <c r="AC80" s="36">
        <f t="shared" si="3"/>
        <v>9192411173</v>
      </c>
      <c r="AD80" s="37">
        <f t="shared" si="5"/>
        <v>41255277785</v>
      </c>
      <c r="AE80" s="144"/>
    </row>
    <row r="81" spans="1:31" hidden="1" x14ac:dyDescent="0.25">
      <c r="A81" s="29">
        <v>69</v>
      </c>
      <c r="B81" s="30" t="s">
        <v>250</v>
      </c>
      <c r="C81" s="30" t="s">
        <v>1364</v>
      </c>
      <c r="D81" s="31">
        <v>800104062</v>
      </c>
      <c r="E81" s="31">
        <v>210170001</v>
      </c>
      <c r="F81" s="32" t="s">
        <v>251</v>
      </c>
      <c r="G81" s="33">
        <v>188772480245</v>
      </c>
      <c r="H81" s="33">
        <v>0</v>
      </c>
      <c r="I81" s="3">
        <f>IFERROR(VLOOKUP(C81,'[6]Anexo 2'!$A$9:$G$1115,7,0),0)</f>
        <v>4434411328</v>
      </c>
      <c r="J81" s="3">
        <f>IFERROR(VLOOKUP(C81,'[6]Anexo 1'!$A$9:$F$1115,6,0),0)</f>
        <v>5248563964</v>
      </c>
      <c r="K81" s="3"/>
      <c r="L81" s="3"/>
      <c r="M81" s="3"/>
      <c r="N81" s="3"/>
      <c r="O81" s="3"/>
      <c r="P81" s="34">
        <f t="shared" si="4"/>
        <v>198455455537</v>
      </c>
      <c r="Q81" s="35">
        <f>VLOOKUP(D81,FEBRERO!$D$13:$Q$1147,14,0)+VLOOKUP(D81,FEBRERO!$D$13:$AC$1147,26,0)+VLOOKUP(D81,MARZO!$D$13:$AC$1147,26,0)</f>
        <v>75619739631</v>
      </c>
      <c r="R81" s="3">
        <f>IFERROR(VLOOKUP(D81,[7]ServNOMINA!$F$16:$M$112,8,0),0)</f>
        <v>18404986026</v>
      </c>
      <c r="S81" s="3">
        <f>IFERROR(VLOOKUP(D81,[7]ServOTROS!$F$16:$M$112,8,0),0)</f>
        <v>60627939</v>
      </c>
      <c r="T81" s="3">
        <f>IFERROR(VLOOKUP(D81,[7]CANCEL!$F$16:$M$48,8,0),0)</f>
        <v>0</v>
      </c>
      <c r="U81" s="3">
        <f>IFERROR(VLOOKUP(B81,[7]Aaf_PENSION!$C$16:$M$112,11,0),0)</f>
        <v>556450023</v>
      </c>
      <c r="V81" s="3">
        <f>IFERROR(VLOOKUP(B81,[7]Aaf_SALUD!$C$16:$M$112,11,0),0)</f>
        <v>556450023</v>
      </c>
      <c r="W81" s="3">
        <f>IFERROR(VLOOKUP(D81,[7]CALIDAD!$F$16:$M$1122,8,0),0)</f>
        <v>369534277</v>
      </c>
      <c r="X81" s="3"/>
      <c r="Y81" s="3">
        <f>IFERROR(VLOOKUP(B81,[7]Ap_CESANTIAS!$C$16:$M$112,11,0),0)</f>
        <v>1161397365</v>
      </c>
      <c r="Z81" s="3">
        <f>IFERROR(VLOOKUP(B81,[7]Ap_PENSION!$C$16:$M$112,11,0),0)</f>
        <v>692321926</v>
      </c>
      <c r="AA81" s="3">
        <f>IFERROR(VLOOKUP(B81,[7]Ap_SALUD!$C$16:$M$112,11,0),0)</f>
        <v>490305508</v>
      </c>
      <c r="AB81" s="3"/>
      <c r="AC81" s="36">
        <f t="shared" si="3"/>
        <v>22292073087</v>
      </c>
      <c r="AD81" s="37">
        <f t="shared" si="5"/>
        <v>100543642819</v>
      </c>
      <c r="AE81" s="144"/>
    </row>
    <row r="82" spans="1:31" hidden="1" x14ac:dyDescent="0.25">
      <c r="A82" s="38">
        <v>70</v>
      </c>
      <c r="B82" s="30" t="s">
        <v>252</v>
      </c>
      <c r="C82" s="30" t="s">
        <v>1341</v>
      </c>
      <c r="D82" s="31">
        <v>800094755</v>
      </c>
      <c r="E82" s="31">
        <v>215425754</v>
      </c>
      <c r="F82" s="32" t="s">
        <v>253</v>
      </c>
      <c r="G82" s="33">
        <v>249772389649</v>
      </c>
      <c r="H82" s="33">
        <v>0</v>
      </c>
      <c r="I82" s="3">
        <f>IFERROR(VLOOKUP(C82,'[6]Anexo 2'!$A$9:$G$1115,7,0),0)</f>
        <v>6390051072</v>
      </c>
      <c r="J82" s="3">
        <f>IFERROR(VLOOKUP(C82,'[6]Anexo 1'!$A$9:$F$1115,6,0),0)</f>
        <v>5760962754</v>
      </c>
      <c r="K82" s="3"/>
      <c r="L82" s="3"/>
      <c r="M82" s="3"/>
      <c r="N82" s="3"/>
      <c r="O82" s="3"/>
      <c r="P82" s="34">
        <f t="shared" si="4"/>
        <v>261923403475</v>
      </c>
      <c r="Q82" s="35">
        <f>VLOOKUP(D82,FEBRERO!$D$13:$Q$1147,14,0)+VLOOKUP(D82,FEBRERO!$D$13:$AC$1147,26,0)+VLOOKUP(D82,MARZO!$D$13:$AC$1147,26,0)</f>
        <v>93589735864</v>
      </c>
      <c r="R82" s="3">
        <f>IFERROR(VLOOKUP(D82,[7]ServNOMINA!$F$16:$M$112,8,0),0)</f>
        <v>16245558259</v>
      </c>
      <c r="S82" s="3">
        <f>IFERROR(VLOOKUP(D82,[7]ServOTROS!$F$16:$M$112,8,0),0)</f>
        <v>7846561569</v>
      </c>
      <c r="T82" s="3">
        <f>IFERROR(VLOOKUP(D82,[7]CANCEL!$F$16:$M$48,8,0),0)</f>
        <v>0</v>
      </c>
      <c r="U82" s="3">
        <f>IFERROR(VLOOKUP(B82,[7]Aaf_PENSION!$C$16:$M$112,11,0),0)</f>
        <v>574022955</v>
      </c>
      <c r="V82" s="3">
        <f>IFERROR(VLOOKUP(B82,[7]Aaf_SALUD!$C$16:$M$112,11,0),0)</f>
        <v>574022955</v>
      </c>
      <c r="W82" s="3">
        <f>IFERROR(VLOOKUP(D82,[7]CALIDAD!$F$16:$M$1122,8,0),0)</f>
        <v>532504256</v>
      </c>
      <c r="X82" s="3"/>
      <c r="Y82" s="3">
        <f>IFERROR(VLOOKUP(B82,[7]Ap_CESANTIAS!$C$16:$M$112,11,0),0)</f>
        <v>1208889091</v>
      </c>
      <c r="Z82" s="3">
        <f>IFERROR(VLOOKUP(B82,[7]Ap_PENSION!$C$16:$M$112,11,0),0)</f>
        <v>714082622</v>
      </c>
      <c r="AA82" s="3">
        <f>IFERROR(VLOOKUP(B82,[7]Ap_SALUD!$C$16:$M$112,11,0),0)</f>
        <v>505716530</v>
      </c>
      <c r="AB82" s="3"/>
      <c r="AC82" s="36">
        <f t="shared" si="3"/>
        <v>28201358237</v>
      </c>
      <c r="AD82" s="37">
        <f t="shared" si="5"/>
        <v>140132309374</v>
      </c>
      <c r="AE82" s="144"/>
    </row>
    <row r="83" spans="1:31" hidden="1" x14ac:dyDescent="0.25">
      <c r="A83" s="29">
        <v>71</v>
      </c>
      <c r="B83" s="30" t="s">
        <v>254</v>
      </c>
      <c r="C83" s="30" t="s">
        <v>1327</v>
      </c>
      <c r="D83" s="31">
        <v>891855130</v>
      </c>
      <c r="E83" s="31">
        <v>215915759</v>
      </c>
      <c r="F83" s="32" t="s">
        <v>255</v>
      </c>
      <c r="G83" s="33">
        <v>70058297396</v>
      </c>
      <c r="H83" s="33">
        <v>0</v>
      </c>
      <c r="I83" s="3">
        <f>IFERROR(VLOOKUP(C83,'[6]Anexo 2'!$A$9:$G$1115,7,0),0)</f>
        <v>1504387136</v>
      </c>
      <c r="J83" s="3">
        <f>IFERROR(VLOOKUP(C83,'[6]Anexo 1'!$A$9:$F$1115,6,0),0)</f>
        <v>1681071965</v>
      </c>
      <c r="K83" s="3"/>
      <c r="L83" s="3"/>
      <c r="M83" s="3"/>
      <c r="N83" s="3"/>
      <c r="O83" s="3"/>
      <c r="P83" s="34">
        <f t="shared" si="4"/>
        <v>73243756497</v>
      </c>
      <c r="Q83" s="35">
        <f>VLOOKUP(D83,FEBRERO!$D$13:$Q$1147,14,0)+VLOOKUP(D83,FEBRERO!$D$13:$AC$1147,26,0)+VLOOKUP(D83,MARZO!$D$13:$AC$1147,26,0)</f>
        <v>29385626200</v>
      </c>
      <c r="R83" s="3">
        <f>IFERROR(VLOOKUP(D83,[7]ServNOMINA!$F$16:$M$112,8,0),0)</f>
        <v>6742436455</v>
      </c>
      <c r="S83" s="3">
        <f>IFERROR(VLOOKUP(D83,[7]ServOTROS!$F$16:$M$112,8,0),0)</f>
        <v>378671868</v>
      </c>
      <c r="T83" s="3">
        <f>IFERROR(VLOOKUP(D83,[7]CANCEL!$F$16:$M$48,8,0),0)</f>
        <v>0</v>
      </c>
      <c r="U83" s="3">
        <f>IFERROR(VLOOKUP(B83,[7]Aaf_PENSION!$C$16:$M$112,11,0),0)</f>
        <v>227039700</v>
      </c>
      <c r="V83" s="3">
        <f>IFERROR(VLOOKUP(B83,[7]Aaf_SALUD!$C$16:$M$112,11,0),0)</f>
        <v>227039700</v>
      </c>
      <c r="W83" s="3">
        <f>IFERROR(VLOOKUP(D83,[7]CALIDAD!$F$16:$M$1122,8,0),0)</f>
        <v>125365595</v>
      </c>
      <c r="X83" s="3"/>
      <c r="Y83" s="3">
        <f>IFERROR(VLOOKUP(B83,[7]Ap_CESANTIAS!$C$16:$M$112,11,0),0)</f>
        <v>475888800</v>
      </c>
      <c r="Z83" s="3">
        <f>IFERROR(VLOOKUP(B83,[7]Ap_PENSION!$C$16:$M$112,11,0),0)</f>
        <v>259013601</v>
      </c>
      <c r="AA83" s="3">
        <f>IFERROR(VLOOKUP(B83,[7]Ap_SALUD!$C$16:$M$112,11,0),0)</f>
        <v>183434599</v>
      </c>
      <c r="AB83" s="3"/>
      <c r="AC83" s="36">
        <f t="shared" si="3"/>
        <v>8618890318</v>
      </c>
      <c r="AD83" s="37">
        <f t="shared" si="5"/>
        <v>35239239979</v>
      </c>
      <c r="AE83" s="144"/>
    </row>
    <row r="84" spans="1:31" hidden="1" x14ac:dyDescent="0.25">
      <c r="A84" s="38">
        <v>72</v>
      </c>
      <c r="B84" s="30" t="s">
        <v>256</v>
      </c>
      <c r="C84" s="30" t="s">
        <v>1321</v>
      </c>
      <c r="D84" s="31">
        <v>890106291</v>
      </c>
      <c r="E84" s="31">
        <v>215808758</v>
      </c>
      <c r="F84" s="32" t="s">
        <v>257</v>
      </c>
      <c r="G84" s="33">
        <v>258544825501</v>
      </c>
      <c r="H84" s="33">
        <v>0</v>
      </c>
      <c r="I84" s="3">
        <f>IFERROR(VLOOKUP(C84,'[6]Anexo 2'!$A$9:$G$1115,7,0),0)</f>
        <v>4352124736</v>
      </c>
      <c r="J84" s="3">
        <f>IFERROR(VLOOKUP(C84,'[6]Anexo 1'!$A$9:$F$1115,6,0),0)</f>
        <v>5229939057</v>
      </c>
      <c r="K84" s="3"/>
      <c r="L84" s="3"/>
      <c r="M84" s="3"/>
      <c r="N84" s="3"/>
      <c r="O84" s="3"/>
      <c r="P84" s="34">
        <f t="shared" si="4"/>
        <v>268126889294</v>
      </c>
      <c r="Q84" s="35">
        <f>VLOOKUP(D84,FEBRERO!$D$13:$Q$1147,14,0)+VLOOKUP(D84,FEBRERO!$D$13:$AC$1147,26,0)+VLOOKUP(D84,MARZO!$D$13:$AC$1147,26,0)</f>
        <v>93417837348</v>
      </c>
      <c r="R84" s="3">
        <f>IFERROR(VLOOKUP(D84,[7]ServNOMINA!$F$16:$M$112,8,0),0)</f>
        <v>15428459974</v>
      </c>
      <c r="S84" s="3">
        <f>IFERROR(VLOOKUP(D84,[7]ServOTROS!$F$16:$M$112,8,0),0)</f>
        <v>8482576891</v>
      </c>
      <c r="T84" s="3">
        <f>IFERROR(VLOOKUP(D84,[7]CANCEL!$F$16:$M$48,8,0),0)</f>
        <v>0</v>
      </c>
      <c r="U84" s="3">
        <f>IFERROR(VLOOKUP(B84,[7]Aaf_PENSION!$C$16:$M$112,11,0),0)</f>
        <v>488212066</v>
      </c>
      <c r="V84" s="3">
        <f>IFERROR(VLOOKUP(B84,[7]Aaf_SALUD!$C$16:$M$112,11,0),0)</f>
        <v>488212065</v>
      </c>
      <c r="W84" s="3">
        <f>IFERROR(VLOOKUP(D84,[7]CALIDAD!$F$16:$M$1122,8,0),0)</f>
        <v>362677061</v>
      </c>
      <c r="X84" s="3"/>
      <c r="Y84" s="3">
        <f>IFERROR(VLOOKUP(B84,[7]Ap_CESANTIAS!$C$16:$M$112,11,0),0)</f>
        <v>1033449931</v>
      </c>
      <c r="Z84" s="3">
        <f>IFERROR(VLOOKUP(B84,[7]Ap_PENSION!$C$16:$M$112,11,0),0)</f>
        <v>607603264</v>
      </c>
      <c r="AA84" s="3">
        <f>IFERROR(VLOOKUP(B84,[7]Ap_SALUD!$C$16:$M$112,11,0),0)</f>
        <v>430307370</v>
      </c>
      <c r="AB84" s="3"/>
      <c r="AC84" s="36">
        <f t="shared" si="3"/>
        <v>27321498622</v>
      </c>
      <c r="AD84" s="37">
        <f t="shared" si="5"/>
        <v>147387553324</v>
      </c>
      <c r="AE84" s="144"/>
    </row>
    <row r="85" spans="1:31" hidden="1" x14ac:dyDescent="0.25">
      <c r="A85" s="29">
        <v>73</v>
      </c>
      <c r="B85" s="30" t="s">
        <v>258</v>
      </c>
      <c r="C85" s="30" t="s">
        <v>1372</v>
      </c>
      <c r="D85" s="31">
        <v>891900272</v>
      </c>
      <c r="E85" s="31">
        <v>213476834</v>
      </c>
      <c r="F85" s="32" t="s">
        <v>259</v>
      </c>
      <c r="G85" s="33">
        <v>72200310641</v>
      </c>
      <c r="H85" s="33">
        <v>0</v>
      </c>
      <c r="I85" s="3">
        <f>IFERROR(VLOOKUP(C85,'[6]Anexo 2'!$A$9:$G$1115,7,0),0)</f>
        <v>1701099264</v>
      </c>
      <c r="J85" s="3">
        <f>IFERROR(VLOOKUP(C85,'[6]Anexo 1'!$A$9:$F$1115,6,0),0)</f>
        <v>2043420139</v>
      </c>
      <c r="K85" s="3"/>
      <c r="L85" s="3"/>
      <c r="M85" s="3"/>
      <c r="N85" s="3"/>
      <c r="O85" s="3"/>
      <c r="P85" s="34">
        <f t="shared" si="4"/>
        <v>75944830044</v>
      </c>
      <c r="Q85" s="35">
        <f>VLOOKUP(D85,FEBRERO!$D$13:$Q$1147,14,0)+VLOOKUP(D85,FEBRERO!$D$13:$AC$1147,26,0)+VLOOKUP(D85,MARZO!$D$13:$AC$1147,26,0)</f>
        <v>34383285895</v>
      </c>
      <c r="R85" s="3">
        <f>IFERROR(VLOOKUP(D85,[7]ServNOMINA!$F$16:$M$112,8,0),0)</f>
        <v>8287981653</v>
      </c>
      <c r="S85" s="3">
        <f>IFERROR(VLOOKUP(D85,[7]ServOTROS!$F$16:$M$112,8,0),0)</f>
        <v>6300000</v>
      </c>
      <c r="T85" s="3">
        <f>IFERROR(VLOOKUP(D85,[7]CANCEL!$F$16:$M$48,8,0),0)</f>
        <v>0</v>
      </c>
      <c r="U85" s="3">
        <f>IFERROR(VLOOKUP(B85,[7]Aaf_PENSION!$C$16:$M$112,11,0),0)</f>
        <v>251500423</v>
      </c>
      <c r="V85" s="3">
        <f>IFERROR(VLOOKUP(B85,[7]Aaf_SALUD!$C$16:$M$112,11,0),0)</f>
        <v>251500422</v>
      </c>
      <c r="W85" s="3">
        <f>IFERROR(VLOOKUP(D85,[7]CALIDAD!$F$16:$M$1122,8,0),0)</f>
        <v>141758272</v>
      </c>
      <c r="X85" s="3"/>
      <c r="Y85" s="3">
        <f>IFERROR(VLOOKUP(B85,[7]Ap_CESANTIAS!$C$16:$M$112,11,0),0)</f>
        <v>527455403</v>
      </c>
      <c r="Z85" s="3">
        <f>IFERROR(VLOOKUP(B85,[7]Ap_PENSION!$C$16:$M$112,11,0),0)</f>
        <v>312865665</v>
      </c>
      <c r="AA85" s="3">
        <f>IFERROR(VLOOKUP(B85,[7]Ap_SALUD!$C$16:$M$112,11,0),0)</f>
        <v>221572873</v>
      </c>
      <c r="AB85" s="3"/>
      <c r="AC85" s="36">
        <f t="shared" si="3"/>
        <v>10000934711</v>
      </c>
      <c r="AD85" s="37">
        <f t="shared" si="5"/>
        <v>31560609438</v>
      </c>
      <c r="AE85" s="144"/>
    </row>
    <row r="86" spans="1:31" hidden="1" x14ac:dyDescent="0.25">
      <c r="A86" s="38">
        <v>74</v>
      </c>
      <c r="B86" s="30" t="s">
        <v>260</v>
      </c>
      <c r="C86" s="30" t="s">
        <v>1354</v>
      </c>
      <c r="D86" s="31">
        <v>891200916</v>
      </c>
      <c r="E86" s="31">
        <v>213552835</v>
      </c>
      <c r="F86" s="32" t="s">
        <v>261</v>
      </c>
      <c r="G86" s="33">
        <v>152948336402</v>
      </c>
      <c r="H86" s="33">
        <v>0</v>
      </c>
      <c r="I86" s="3">
        <f>IFERROR(VLOOKUP(C86,'[6]Anexo 2'!$A$9:$G$1115,7,0),0)</f>
        <v>5819097088</v>
      </c>
      <c r="J86" s="3">
        <f>IFERROR(VLOOKUP(C86,'[6]Anexo 1'!$A$9:$F$1115,6,0),0)</f>
        <v>4848419096</v>
      </c>
      <c r="K86" s="3"/>
      <c r="L86" s="3"/>
      <c r="M86" s="3"/>
      <c r="N86" s="3"/>
      <c r="O86" s="3"/>
      <c r="P86" s="34">
        <f t="shared" si="4"/>
        <v>163615852586</v>
      </c>
      <c r="Q86" s="35">
        <f>VLOOKUP(D86,FEBRERO!$D$13:$Q$1147,14,0)+VLOOKUP(D86,FEBRERO!$D$13:$AC$1147,26,0)+VLOOKUP(D86,MARZO!$D$13:$AC$1147,26,0)</f>
        <v>61378496758</v>
      </c>
      <c r="R86" s="3">
        <f>IFERROR(VLOOKUP(D86,[7]ServNOMINA!$F$16:$M$112,8,0),0)</f>
        <v>12658585939</v>
      </c>
      <c r="S86" s="3">
        <f>IFERROR(VLOOKUP(D86,[7]ServOTROS!$F$16:$M$112,8,0),0)</f>
        <v>2144106628</v>
      </c>
      <c r="T86" s="3">
        <f>IFERROR(VLOOKUP(D86,[7]CANCEL!$F$16:$M$48,8,0),0)</f>
        <v>0</v>
      </c>
      <c r="U86" s="3">
        <f>IFERROR(VLOOKUP(B86,[7]Aaf_PENSION!$C$16:$M$112,11,0),0)</f>
        <v>407638155</v>
      </c>
      <c r="V86" s="3">
        <f>IFERROR(VLOOKUP(B86,[7]Aaf_SALUD!$C$16:$M$112,11,0),0)</f>
        <v>407638155</v>
      </c>
      <c r="W86" s="3">
        <f>IFERROR(VLOOKUP(D86,[7]CALIDAD!$F$16:$M$1122,8,0),0)</f>
        <v>484924757</v>
      </c>
      <c r="X86" s="3"/>
      <c r="Y86" s="3">
        <f>IFERROR(VLOOKUP(B86,[7]Ap_CESANTIAS!$C$16:$M$112,11,0),0)</f>
        <v>859098722</v>
      </c>
      <c r="Z86" s="3">
        <f>IFERROR(VLOOKUP(B86,[7]Ap_PENSION!$C$16:$M$112,11,0),0)</f>
        <v>507100701</v>
      </c>
      <c r="AA86" s="3">
        <f>IFERROR(VLOOKUP(B86,[7]Ap_SALUD!$C$16:$M$112,11,0),0)</f>
        <v>359131002</v>
      </c>
      <c r="AB86" s="3"/>
      <c r="AC86" s="36">
        <f t="shared" si="3"/>
        <v>17828224059</v>
      </c>
      <c r="AD86" s="37">
        <f t="shared" si="5"/>
        <v>84409131769</v>
      </c>
      <c r="AE86" s="144"/>
    </row>
    <row r="87" spans="1:31" hidden="1" x14ac:dyDescent="0.25">
      <c r="A87" s="29">
        <v>75</v>
      </c>
      <c r="B87" s="30" t="s">
        <v>262</v>
      </c>
      <c r="C87" s="30" t="s">
        <v>1325</v>
      </c>
      <c r="D87" s="31">
        <v>891800846</v>
      </c>
      <c r="E87" s="31">
        <v>210115001</v>
      </c>
      <c r="F87" s="32" t="s">
        <v>263</v>
      </c>
      <c r="G87" s="33">
        <v>86802228849</v>
      </c>
      <c r="H87" s="33">
        <v>0</v>
      </c>
      <c r="I87" s="3">
        <f>IFERROR(VLOOKUP(C87,'[6]Anexo 2'!$A$9:$G$1115,7,0),0)</f>
        <v>1549963808</v>
      </c>
      <c r="J87" s="3">
        <f>IFERROR(VLOOKUP(C87,'[6]Anexo 1'!$A$9:$F$1115,6,0),0)</f>
        <v>1639785361</v>
      </c>
      <c r="K87" s="3"/>
      <c r="L87" s="3"/>
      <c r="M87" s="3"/>
      <c r="N87" s="3"/>
      <c r="O87" s="3"/>
      <c r="P87" s="34">
        <f t="shared" si="4"/>
        <v>89991978018</v>
      </c>
      <c r="Q87" s="35">
        <f>VLOOKUP(D87,FEBRERO!$D$13:$Q$1147,14,0)+VLOOKUP(D87,FEBRERO!$D$13:$AC$1147,26,0)+VLOOKUP(D87,MARZO!$D$13:$AC$1147,26,0)</f>
        <v>33662044417</v>
      </c>
      <c r="R87" s="3">
        <f>IFERROR(VLOOKUP(D87,[7]ServNOMINA!$F$16:$M$112,8,0),0)</f>
        <v>7732621479</v>
      </c>
      <c r="S87" s="3">
        <f>IFERROR(VLOOKUP(D87,[7]ServOTROS!$F$16:$M$112,8,0),0)</f>
        <v>461480321</v>
      </c>
      <c r="T87" s="3">
        <f>IFERROR(VLOOKUP(D87,[7]CANCEL!$F$16:$M$48,8,0),0)</f>
        <v>0</v>
      </c>
      <c r="U87" s="3">
        <f>IFERROR(VLOOKUP(B87,[7]Aaf_PENSION!$C$16:$M$112,11,0),0)</f>
        <v>253213872</v>
      </c>
      <c r="V87" s="3">
        <f>IFERROR(VLOOKUP(B87,[7]Aaf_SALUD!$C$16:$M$112,11,0),0)</f>
        <v>253213872</v>
      </c>
      <c r="W87" s="3">
        <f>IFERROR(VLOOKUP(D87,[7]CALIDAD!$F$16:$M$1122,8,0),0)</f>
        <v>129163651</v>
      </c>
      <c r="X87" s="3"/>
      <c r="Y87" s="3">
        <f>IFERROR(VLOOKUP(B87,[7]Ap_CESANTIAS!$C$16:$M$112,11,0),0)</f>
        <v>496999901</v>
      </c>
      <c r="Z87" s="3">
        <f>IFERROR(VLOOKUP(B87,[7]Ap_PENSION!$C$16:$M$112,11,0),0)</f>
        <v>295027331</v>
      </c>
      <c r="AA87" s="3">
        <f>IFERROR(VLOOKUP(B87,[7]Ap_SALUD!$C$16:$M$112,11,0),0)</f>
        <v>208939685</v>
      </c>
      <c r="AB87" s="3"/>
      <c r="AC87" s="36">
        <f t="shared" si="3"/>
        <v>9830660112</v>
      </c>
      <c r="AD87" s="37">
        <f t="shared" si="5"/>
        <v>46499273489</v>
      </c>
      <c r="AE87" s="144"/>
    </row>
    <row r="88" spans="1:31" s="60" customFormat="1" hidden="1" x14ac:dyDescent="0.25">
      <c r="A88" s="58">
        <v>76</v>
      </c>
      <c r="B88" s="40" t="s">
        <v>264</v>
      </c>
      <c r="C88" s="40" t="s">
        <v>1318</v>
      </c>
      <c r="D88" s="47">
        <v>890981138</v>
      </c>
      <c r="E88" s="31">
        <v>213705837</v>
      </c>
      <c r="F88" s="48" t="s">
        <v>265</v>
      </c>
      <c r="G88" s="33">
        <v>123401006427</v>
      </c>
      <c r="H88" s="33">
        <v>0</v>
      </c>
      <c r="I88" s="3">
        <f>IFERROR(VLOOKUP(C88,'[6]Anexo 2'!$A$9:$G$1115,7,0),0)</f>
        <v>4900609856</v>
      </c>
      <c r="J88" s="3">
        <f>IFERROR(VLOOKUP(C88,'[6]Anexo 1'!$A$9:$F$1115,6,0),0)</f>
        <v>4420534390</v>
      </c>
      <c r="K88" s="54"/>
      <c r="L88" s="54"/>
      <c r="M88" s="54"/>
      <c r="N88" s="54"/>
      <c r="O88" s="50"/>
      <c r="P88" s="52">
        <f>SUM(G88:O88)</f>
        <v>132722150673</v>
      </c>
      <c r="Q88" s="35">
        <f>VLOOKUP(D88,FEBRERO!$D$13:$Q$1147,14,0)+VLOOKUP(D88,FEBRERO!$D$13:$AC$1147,26,0)+VLOOKUP(D88,MARZO!$D$13:$AC$1147,26,0)</f>
        <v>49923202115</v>
      </c>
      <c r="R88" s="3">
        <f>IFERROR(VLOOKUP(D88,[7]ServNOMINA!$F$16:$M$112,8,0),0)</f>
        <v>10911856025</v>
      </c>
      <c r="S88" s="3">
        <f>IFERROR(VLOOKUP(D88,[7]ServOTROS!$F$16:$M$112,8,0),0)</f>
        <v>1647755962</v>
      </c>
      <c r="T88" s="3">
        <f>IFERROR(VLOOKUP(D88,[7]CANCEL!$F$16:$M$48,8,0),0)</f>
        <v>0</v>
      </c>
      <c r="U88" s="3">
        <f>IFERROR(VLOOKUP(B88,[7]Aaf_PENSION!$C$16:$M$112,11,0),0)</f>
        <v>363249348</v>
      </c>
      <c r="V88" s="3">
        <f>IFERROR(VLOOKUP(B88,[7]Aaf_SALUD!$C$16:$M$112,11,0),0)</f>
        <v>363249347</v>
      </c>
      <c r="W88" s="3">
        <f>IFERROR(VLOOKUP(D88,[7]CALIDAD!$F$16:$M$1122,8,0),0)</f>
        <v>0</v>
      </c>
      <c r="X88" s="3"/>
      <c r="Y88" s="3">
        <f>IFERROR(VLOOKUP(B88,[7]Ap_CESANTIAS!$C$16:$M$112,11,0),0)</f>
        <v>763377758</v>
      </c>
      <c r="Z88" s="3">
        <f>IFERROR(VLOOKUP(B88,[7]Ap_PENSION!$C$16:$M$112,11,0),0)</f>
        <v>451881046</v>
      </c>
      <c r="AA88" s="3">
        <f>IFERROR(VLOOKUP(B88,[7]Ap_SALUD!$C$16:$M$112,11,0),0)</f>
        <v>320024193</v>
      </c>
      <c r="AB88" s="3"/>
      <c r="AC88" s="36">
        <f t="shared" si="3"/>
        <v>14821393679</v>
      </c>
      <c r="AD88" s="37">
        <f>+P88-Q88+AB88-AC88+ENERO!Q88</f>
        <v>70486935898</v>
      </c>
      <c r="AE88" s="144"/>
    </row>
    <row r="89" spans="1:31" hidden="1" x14ac:dyDescent="0.25">
      <c r="A89" s="29">
        <v>77</v>
      </c>
      <c r="B89" s="30" t="s">
        <v>266</v>
      </c>
      <c r="C89" s="30" t="s">
        <v>1331</v>
      </c>
      <c r="D89" s="31">
        <v>800098911</v>
      </c>
      <c r="E89" s="31">
        <v>210120001</v>
      </c>
      <c r="F89" s="32" t="s">
        <v>267</v>
      </c>
      <c r="G89" s="33">
        <v>303871242789</v>
      </c>
      <c r="H89" s="33">
        <v>0</v>
      </c>
      <c r="I89" s="3">
        <f>IFERROR(VLOOKUP(C89,'[6]Anexo 2'!$A$9:$G$1115,7,0),0)</f>
        <v>7685390464</v>
      </c>
      <c r="J89" s="3">
        <f>IFERROR(VLOOKUP(C89,'[6]Anexo 1'!$A$9:$F$1115,6,0),0)</f>
        <v>7734735929</v>
      </c>
      <c r="K89" s="3"/>
      <c r="L89" s="3"/>
      <c r="M89" s="3"/>
      <c r="N89" s="3"/>
      <c r="O89" s="3"/>
      <c r="P89" s="34">
        <f t="shared" si="4"/>
        <v>319291369182</v>
      </c>
      <c r="Q89" s="35">
        <f>VLOOKUP(D89,FEBRERO!$D$13:$Q$1147,14,0)+VLOOKUP(D89,FEBRERO!$D$13:$AC$1147,26,0)+VLOOKUP(D89,MARZO!$D$13:$AC$1147,26,0)</f>
        <v>102475929746</v>
      </c>
      <c r="R89" s="3">
        <f>IFERROR(VLOOKUP(D89,[7]ServNOMINA!$F$16:$M$112,8,0),0)</f>
        <v>22745617985</v>
      </c>
      <c r="S89" s="3">
        <f>IFERROR(VLOOKUP(D89,[7]ServOTROS!$F$16:$M$112,8,0),0)</f>
        <v>2689319160</v>
      </c>
      <c r="T89" s="3">
        <f>IFERROR(VLOOKUP(D89,[7]CANCEL!$F$16:$M$48,8,0),0)</f>
        <v>0</v>
      </c>
      <c r="U89" s="3">
        <f>IFERROR(VLOOKUP(B89,[7]Aaf_PENSION!$C$16:$M$112,11,0),0)</f>
        <v>694459411</v>
      </c>
      <c r="V89" s="3">
        <f>IFERROR(VLOOKUP(B89,[7]Aaf_SALUD!$C$16:$M$112,11,0),0)</f>
        <v>694459411</v>
      </c>
      <c r="W89" s="3">
        <f>IFERROR(VLOOKUP(D89,[7]CALIDAD!$F$16:$M$1122,8,0),0)</f>
        <v>640449205</v>
      </c>
      <c r="X89" s="3"/>
      <c r="Y89" s="3">
        <f>IFERROR(VLOOKUP(B89,[7]Ap_CESANTIAS!$C$16:$M$112,11,0),0)</f>
        <v>1457117432</v>
      </c>
      <c r="Z89" s="3">
        <f>IFERROR(VLOOKUP(B89,[7]Ap_PENSION!$C$16:$M$112,11,0),0)</f>
        <v>863905169</v>
      </c>
      <c r="AA89" s="3">
        <f>IFERROR(VLOOKUP(B89,[7]Ap_SALUD!$C$16:$M$112,11,0),0)</f>
        <v>611821533</v>
      </c>
      <c r="AB89" s="3"/>
      <c r="AC89" s="36">
        <f t="shared" si="3"/>
        <v>30397149306</v>
      </c>
      <c r="AD89" s="37">
        <f t="shared" si="5"/>
        <v>186418290130</v>
      </c>
      <c r="AE89" s="144"/>
    </row>
    <row r="90" spans="1:31" hidden="1" x14ac:dyDescent="0.25">
      <c r="A90" s="38">
        <v>78</v>
      </c>
      <c r="B90" s="30" t="s">
        <v>268</v>
      </c>
      <c r="C90" s="30" t="s">
        <v>1351</v>
      </c>
      <c r="D90" s="31">
        <v>892099324</v>
      </c>
      <c r="E90" s="31">
        <v>210150001</v>
      </c>
      <c r="F90" s="32" t="s">
        <v>269</v>
      </c>
      <c r="G90" s="33">
        <v>254858516852</v>
      </c>
      <c r="H90" s="33">
        <v>0</v>
      </c>
      <c r="I90" s="3">
        <f>IFERROR(VLOOKUP(C90,'[6]Anexo 2'!$A$9:$G$1115,7,0),0)</f>
        <v>5876386304</v>
      </c>
      <c r="J90" s="3">
        <f>IFERROR(VLOOKUP(C90,'[6]Anexo 1'!$A$9:$F$1115,6,0),0)</f>
        <v>6371823010</v>
      </c>
      <c r="K90" s="3"/>
      <c r="L90" s="3"/>
      <c r="M90" s="3"/>
      <c r="N90" s="46"/>
      <c r="O90" s="46"/>
      <c r="P90" s="34">
        <f t="shared" si="4"/>
        <v>267106726166</v>
      </c>
      <c r="Q90" s="35">
        <f>VLOOKUP(D90,FEBRERO!$D$13:$Q$1147,14,0)+VLOOKUP(D90,FEBRERO!$D$13:$AC$1147,26,0)+VLOOKUP(D90,MARZO!$D$13:$AC$1147,26,0)</f>
        <v>100714924191</v>
      </c>
      <c r="R90" s="3">
        <f>IFERROR(VLOOKUP(D90,[7]ServNOMINA!$F$16:$M$112,8,0),0)</f>
        <v>22706988833</v>
      </c>
      <c r="S90" s="3">
        <f>IFERROR(VLOOKUP(D90,[7]ServOTROS!$F$16:$M$112,8,0),0)</f>
        <v>2288569450</v>
      </c>
      <c r="T90" s="3">
        <f>IFERROR(VLOOKUP(D90,[7]CANCEL!$F$16:$M$48,8,0),0)</f>
        <v>0</v>
      </c>
      <c r="U90" s="3">
        <f>IFERROR(VLOOKUP(B90,[7]Aaf_PENSION!$C$16:$M$112,11,0),0)</f>
        <v>763449135</v>
      </c>
      <c r="V90" s="3">
        <f>IFERROR(VLOOKUP(B90,[7]Aaf_SALUD!$C$16:$M$112,11,0),0)</f>
        <v>763449134</v>
      </c>
      <c r="W90" s="3">
        <f>IFERROR(VLOOKUP(D90,[7]CALIDAD!$F$16:$M$1122,8,0),0)</f>
        <v>489698859</v>
      </c>
      <c r="X90" s="3"/>
      <c r="Y90" s="3">
        <f>IFERROR(VLOOKUP(B90,[7]Ap_CESANTIAS!$C$16:$M$112,11,0),0)</f>
        <v>1621329897</v>
      </c>
      <c r="Z90" s="3">
        <f>IFERROR(VLOOKUP(B90,[7]Ap_PENSION!$C$16:$M$112,11,0),0)</f>
        <v>934633716</v>
      </c>
      <c r="AA90" s="3">
        <f>IFERROR(VLOOKUP(B90,[7]Ap_SALUD!$C$16:$M$112,11,0),0)</f>
        <v>661911810</v>
      </c>
      <c r="AB90" s="3"/>
      <c r="AC90" s="36">
        <f t="shared" si="3"/>
        <v>30230030834</v>
      </c>
      <c r="AD90" s="37">
        <f t="shared" si="5"/>
        <v>136161771141</v>
      </c>
      <c r="AE90" s="144"/>
    </row>
    <row r="91" spans="1:31" hidden="1" x14ac:dyDescent="0.25">
      <c r="A91" s="29">
        <v>79</v>
      </c>
      <c r="B91" s="30" t="s">
        <v>270</v>
      </c>
      <c r="C91" s="30" t="s">
        <v>1343</v>
      </c>
      <c r="D91" s="31">
        <v>891680011</v>
      </c>
      <c r="E91" s="31">
        <v>210127001</v>
      </c>
      <c r="F91" s="32" t="s">
        <v>271</v>
      </c>
      <c r="G91" s="33">
        <v>142887723601</v>
      </c>
      <c r="H91" s="33">
        <v>0</v>
      </c>
      <c r="I91" s="3">
        <f>IFERROR(VLOOKUP(C91,'[6]Anexo 2'!$A$9:$G$1115,7,0),0)</f>
        <v>8258906880</v>
      </c>
      <c r="J91" s="3">
        <f>IFERROR(VLOOKUP(C91,'[6]Anexo 1'!$A$9:$F$1115,6,0),0)</f>
        <v>5391651378</v>
      </c>
      <c r="K91" s="3"/>
      <c r="L91" s="3"/>
      <c r="M91" s="3"/>
      <c r="N91" s="3"/>
      <c r="O91" s="3"/>
      <c r="P91" s="34">
        <f t="shared" si="4"/>
        <v>156538281859</v>
      </c>
      <c r="Q91" s="35">
        <f>VLOOKUP(D91,FEBRERO!$D$13:$Q$1147,14,0)+VLOOKUP(D91,FEBRERO!$D$13:$AC$1147,26,0)+VLOOKUP(D91,MARZO!$D$13:$AC$1147,26,0)</f>
        <v>55510540941</v>
      </c>
      <c r="R91" s="3">
        <f>IFERROR(VLOOKUP(D91,[7]ServNOMINA!$F$16:$M$112,8,0),0)</f>
        <v>11206893531</v>
      </c>
      <c r="S91" s="3">
        <f>IFERROR(VLOOKUP(D91,[7]ServOTROS!$F$16:$M$112,8,0),0)</f>
        <v>1019496812</v>
      </c>
      <c r="T91" s="3">
        <f>IFERROR(VLOOKUP(D91,[7]CANCEL!$F$16:$M$48,8,0),0)</f>
        <v>0</v>
      </c>
      <c r="U91" s="3">
        <f>IFERROR(VLOOKUP(B91,[7]Aaf_PENSION!$C$16:$M$112,11,0),0)</f>
        <v>351292858</v>
      </c>
      <c r="V91" s="3">
        <f>IFERROR(VLOOKUP(B91,[7]Aaf_SALUD!$C$16:$M$112,11,0),0)</f>
        <v>351292857</v>
      </c>
      <c r="W91" s="3">
        <f>IFERROR(VLOOKUP(D91,[7]CALIDAD!$F$16:$M$1122,8,0),0)</f>
        <v>688242240</v>
      </c>
      <c r="X91" s="3"/>
      <c r="Y91" s="3">
        <f>IFERROR(VLOOKUP(B91,[7]Ap_CESANTIAS!$C$16:$M$112,11,0),0)</f>
        <v>731875947</v>
      </c>
      <c r="Z91" s="3">
        <f>IFERROR(VLOOKUP(B91,[7]Ap_PENSION!$C$16:$M$112,11,0),0)</f>
        <v>437007199</v>
      </c>
      <c r="AA91" s="3">
        <f>IFERROR(VLOOKUP(B91,[7]Ap_SALUD!$C$16:$M$112,11,0),0)</f>
        <v>309490468</v>
      </c>
      <c r="AB91" s="3"/>
      <c r="AC91" s="36">
        <f t="shared" si="3"/>
        <v>15095591912</v>
      </c>
      <c r="AD91" s="37">
        <f t="shared" si="5"/>
        <v>85932149006</v>
      </c>
      <c r="AE91" s="144"/>
    </row>
    <row r="92" spans="1:31" hidden="1" x14ac:dyDescent="0.25">
      <c r="A92" s="38">
        <v>80</v>
      </c>
      <c r="B92" s="30" t="s">
        <v>272</v>
      </c>
      <c r="C92" s="30" t="s">
        <v>1348</v>
      </c>
      <c r="D92" s="31">
        <v>892115155</v>
      </c>
      <c r="E92" s="31">
        <v>214744847</v>
      </c>
      <c r="F92" s="32" t="s">
        <v>273</v>
      </c>
      <c r="G92" s="33">
        <v>260140754069</v>
      </c>
      <c r="H92" s="33">
        <v>0</v>
      </c>
      <c r="I92" s="3">
        <f>IFERROR(VLOOKUP(C92,'[6]Anexo 2'!$A$9:$G$1115,7,0),0)</f>
        <v>23376548864</v>
      </c>
      <c r="J92" s="3">
        <f>IFERROR(VLOOKUP(C92,'[6]Anexo 1'!$A$9:$F$1115,6,0),0)</f>
        <v>14585923303</v>
      </c>
      <c r="K92" s="3"/>
      <c r="L92" s="3"/>
      <c r="M92" s="3"/>
      <c r="N92" s="3"/>
      <c r="O92" s="3"/>
      <c r="P92" s="34">
        <f t="shared" si="4"/>
        <v>298103226236</v>
      </c>
      <c r="Q92" s="35">
        <f>VLOOKUP(D92,FEBRERO!$D$13:$Q$1147,14,0)+VLOOKUP(D92,FEBRERO!$D$13:$AC$1147,26,0)+VLOOKUP(D92,MARZO!$D$13:$AC$1147,26,0)</f>
        <v>96347744538</v>
      </c>
      <c r="R92" s="3">
        <f>IFERROR(VLOOKUP(D92,[7]ServNOMINA!$F$16:$M$112,8,0),0)</f>
        <v>7973507131</v>
      </c>
      <c r="S92" s="3">
        <f>IFERROR(VLOOKUP(D92,[7]ServOTROS!$F$16:$M$112,8,0),0)</f>
        <v>15006718361</v>
      </c>
      <c r="T92" s="3">
        <f>IFERROR(VLOOKUP(D92,[7]CANCEL!$F$16:$M$48,8,0),0)</f>
        <v>0</v>
      </c>
      <c r="U92" s="3">
        <f>IFERROR(VLOOKUP(B92,[7]Aaf_PENSION!$C$16:$M$112,11,0),0)</f>
        <v>233933119</v>
      </c>
      <c r="V92" s="3">
        <f>IFERROR(VLOOKUP(B92,[7]Aaf_SALUD!$C$16:$M$112,11,0),0)</f>
        <v>233933119</v>
      </c>
      <c r="W92" s="3">
        <f>IFERROR(VLOOKUP(D92,[7]CALIDAD!$F$16:$M$1122,8,0),0)</f>
        <v>1948045739</v>
      </c>
      <c r="X92" s="3"/>
      <c r="Y92" s="3">
        <f>IFERROR(VLOOKUP(B92,[7]Ap_CESANTIAS!$C$16:$M$112,11,0),0)</f>
        <v>503418911</v>
      </c>
      <c r="Z92" s="3">
        <f>IFERROR(VLOOKUP(B92,[7]Ap_PENSION!$C$16:$M$112,11,0),0)</f>
        <v>290564855</v>
      </c>
      <c r="AA92" s="3">
        <f>IFERROR(VLOOKUP(B92,[7]Ap_SALUD!$C$16:$M$112,11,0),0)</f>
        <v>205779339</v>
      </c>
      <c r="AB92" s="3"/>
      <c r="AC92" s="36">
        <f t="shared" si="3"/>
        <v>26395900574</v>
      </c>
      <c r="AD92" s="37">
        <f t="shared" si="5"/>
        <v>175359581124</v>
      </c>
      <c r="AE92" s="144"/>
    </row>
    <row r="93" spans="1:31" hidden="1" x14ac:dyDescent="0.25">
      <c r="A93" s="29">
        <v>81</v>
      </c>
      <c r="B93" s="30" t="s">
        <v>274</v>
      </c>
      <c r="C93" s="30" t="s">
        <v>1312</v>
      </c>
      <c r="D93" s="31">
        <v>890980095</v>
      </c>
      <c r="E93" s="31">
        <v>214505045</v>
      </c>
      <c r="F93" s="32" t="s">
        <v>275</v>
      </c>
      <c r="G93" s="33">
        <v>79684048262</v>
      </c>
      <c r="H93" s="33">
        <v>0</v>
      </c>
      <c r="I93" s="3">
        <f>IFERROR(VLOOKUP(C93,'[6]Anexo 2'!$A$9:$G$1115,7,0),0)</f>
        <v>2589798432</v>
      </c>
      <c r="J93" s="3">
        <f>IFERROR(VLOOKUP(C93,'[6]Anexo 1'!$A$9:$F$1115,6,0),0)</f>
        <v>2553472988</v>
      </c>
      <c r="K93" s="3"/>
      <c r="L93" s="3"/>
      <c r="M93" s="3"/>
      <c r="N93" s="3"/>
      <c r="O93" s="3"/>
      <c r="P93" s="34">
        <f t="shared" si="4"/>
        <v>84827319682</v>
      </c>
      <c r="Q93" s="35">
        <f>VLOOKUP(D93,FEBRERO!$D$13:$Q$1147,14,0)+VLOOKUP(D93,FEBRERO!$D$13:$AC$1147,26,0)+VLOOKUP(D93,MARZO!$D$13:$AC$1147,26,0)</f>
        <v>31965004657</v>
      </c>
      <c r="R93" s="3">
        <f>IFERROR(VLOOKUP(D93,[7]ServNOMINA!$F$16:$M$112,8,0),0)</f>
        <v>6962579415</v>
      </c>
      <c r="S93" s="3">
        <f>IFERROR(VLOOKUP(D93,[7]ServOTROS!$F$16:$M$112,8,0),0)</f>
        <v>714705527</v>
      </c>
      <c r="T93" s="3">
        <f>IFERROR(VLOOKUP(D93,[7]CANCEL!$F$16:$M$48,8,0),0)</f>
        <v>0</v>
      </c>
      <c r="U93" s="3">
        <f>IFERROR(VLOOKUP(B93,[7]Aaf_PENSION!$C$16:$M$112,11,0),0)</f>
        <v>240481179</v>
      </c>
      <c r="V93" s="3">
        <f>IFERROR(VLOOKUP(B93,[7]Aaf_SALUD!$C$16:$M$112,11,0),0)</f>
        <v>240481179</v>
      </c>
      <c r="W93" s="3">
        <f>IFERROR(VLOOKUP(D93,[7]CALIDAD!$F$16:$M$1122,8,0),0)</f>
        <v>215816536</v>
      </c>
      <c r="X93" s="3"/>
      <c r="Y93" s="3">
        <f>IFERROR(VLOOKUP(B93,[7]Ap_CESANTIAS!$C$16:$M$112,11,0),0)</f>
        <v>503707535</v>
      </c>
      <c r="Z93" s="3">
        <f>IFERROR(VLOOKUP(B93,[7]Ap_PENSION!$C$16:$M$112,11,0),0)</f>
        <v>303951961</v>
      </c>
      <c r="AA93" s="3">
        <f>IFERROR(VLOOKUP(B93,[7]Ap_SALUD!$C$16:$M$112,11,0),0)</f>
        <v>215260148</v>
      </c>
      <c r="AB93" s="3"/>
      <c r="AC93" s="36">
        <f t="shared" si="3"/>
        <v>9396983480</v>
      </c>
      <c r="AD93" s="37">
        <f t="shared" si="5"/>
        <v>43465331545</v>
      </c>
      <c r="AE93" s="144"/>
    </row>
    <row r="94" spans="1:31" hidden="1" x14ac:dyDescent="0.25">
      <c r="A94" s="38">
        <v>82</v>
      </c>
      <c r="B94" s="30" t="s">
        <v>276</v>
      </c>
      <c r="C94" s="30" t="s">
        <v>1336</v>
      </c>
      <c r="D94" s="31">
        <v>899999328</v>
      </c>
      <c r="E94" s="31">
        <v>216925269</v>
      </c>
      <c r="F94" s="32" t="s">
        <v>277</v>
      </c>
      <c r="G94" s="33">
        <v>56571326957</v>
      </c>
      <c r="H94" s="33">
        <v>0</v>
      </c>
      <c r="I94" s="3">
        <f>IFERROR(VLOOKUP(C94,'[6]Anexo 2'!$A$9:$G$1115,7,0),0)</f>
        <v>1384727680</v>
      </c>
      <c r="J94" s="3">
        <f>IFERROR(VLOOKUP(C94,'[6]Anexo 1'!$A$9:$F$1115,6,0),0)</f>
        <v>1581381410</v>
      </c>
      <c r="K94" s="3"/>
      <c r="L94" s="3"/>
      <c r="M94" s="3"/>
      <c r="N94" s="3"/>
      <c r="O94" s="3"/>
      <c r="P94" s="34">
        <f t="shared" si="4"/>
        <v>59537436047</v>
      </c>
      <c r="Q94" s="35">
        <f>VLOOKUP(D94,FEBRERO!$D$13:$Q$1147,14,0)+VLOOKUP(D94,FEBRERO!$D$13:$AC$1147,26,0)+VLOOKUP(D94,MARZO!$D$13:$AC$1147,26,0)</f>
        <v>24539470160</v>
      </c>
      <c r="R94" s="3">
        <f>IFERROR(VLOOKUP(D94,[7]ServNOMINA!$F$16:$M$112,8,0),0)</f>
        <v>5830979181</v>
      </c>
      <c r="S94" s="3">
        <f>IFERROR(VLOOKUP(D94,[7]ServOTROS!$F$16:$M$112,8,0),0)</f>
        <v>8400000</v>
      </c>
      <c r="T94" s="3">
        <f>IFERROR(VLOOKUP(D94,[7]CANCEL!$F$16:$M$48,8,0),0)</f>
        <v>0</v>
      </c>
      <c r="U94" s="3">
        <f>IFERROR(VLOOKUP(B94,[7]Aaf_PENSION!$C$16:$M$112,11,0),0)</f>
        <v>212607030</v>
      </c>
      <c r="V94" s="3">
        <f>IFERROR(VLOOKUP(B94,[7]Aaf_SALUD!$C$16:$M$112,11,0),0)</f>
        <v>212607030</v>
      </c>
      <c r="W94" s="3">
        <f>IFERROR(VLOOKUP(D94,[7]CALIDAD!$F$16:$M$1122,8,0),0)</f>
        <v>115393973</v>
      </c>
      <c r="X94" s="3"/>
      <c r="Y94" s="3">
        <f>IFERROR(VLOOKUP(B94,[7]Ap_CESANTIAS!$C$16:$M$112,11,0),0)</f>
        <v>409943120</v>
      </c>
      <c r="Z94" s="3">
        <f>IFERROR(VLOOKUP(B94,[7]Ap_PENSION!$C$16:$M$112,11,0),0)</f>
        <v>244233140</v>
      </c>
      <c r="AA94" s="3">
        <f>IFERROR(VLOOKUP(B94,[7]Ap_SALUD!$C$16:$M$112,11,0),0)</f>
        <v>172967011</v>
      </c>
      <c r="AB94" s="3"/>
      <c r="AC94" s="36">
        <f t="shared" si="3"/>
        <v>7207130485</v>
      </c>
      <c r="AD94" s="37">
        <f t="shared" si="5"/>
        <v>27790835402</v>
      </c>
      <c r="AE94" s="144"/>
    </row>
    <row r="95" spans="1:31" hidden="1" x14ac:dyDescent="0.25">
      <c r="A95" s="29">
        <v>83</v>
      </c>
      <c r="B95" s="30" t="s">
        <v>278</v>
      </c>
      <c r="C95" s="30" t="s">
        <v>1346</v>
      </c>
      <c r="D95" s="31">
        <v>892115007</v>
      </c>
      <c r="E95" s="31">
        <v>210144001</v>
      </c>
      <c r="F95" s="32" t="s">
        <v>279</v>
      </c>
      <c r="G95" s="33">
        <v>284960271252</v>
      </c>
      <c r="H95" s="33">
        <v>0</v>
      </c>
      <c r="I95" s="3">
        <f>IFERROR(VLOOKUP(C95,'[6]Anexo 2'!$A$9:$G$1115,7,0),0)</f>
        <v>9155254912</v>
      </c>
      <c r="J95" s="3">
        <f>IFERROR(VLOOKUP(C95,'[6]Anexo 1'!$A$9:$F$1115,6,0),0)</f>
        <v>6884022644</v>
      </c>
      <c r="K95" s="3"/>
      <c r="L95" s="3"/>
      <c r="M95" s="3"/>
      <c r="N95" s="3"/>
      <c r="O95" s="3"/>
      <c r="P95" s="34">
        <f t="shared" si="4"/>
        <v>300999548808</v>
      </c>
      <c r="Q95" s="35">
        <f>VLOOKUP(D95,FEBRERO!$D$13:$Q$1147,14,0)+VLOOKUP(D95,FEBRERO!$D$13:$AC$1147,26,0)+VLOOKUP(D95,MARZO!$D$13:$AC$1147,26,0)</f>
        <v>78363453097</v>
      </c>
      <c r="R95" s="3">
        <f>IFERROR(VLOOKUP(D95,[7]ServNOMINA!$F$16:$M$112,8,0),0)</f>
        <v>16368077995</v>
      </c>
      <c r="S95" s="3">
        <f>IFERROR(VLOOKUP(D95,[7]ServOTROS!$F$16:$M$112,8,0),0)</f>
        <v>3972163274</v>
      </c>
      <c r="T95" s="3">
        <f>IFERROR(VLOOKUP(D95,[7]CANCEL!$F$16:$M$48,8,0),0)</f>
        <v>0</v>
      </c>
      <c r="U95" s="3">
        <f>IFERROR(VLOOKUP(B95,[7]Aaf_PENSION!$C$16:$M$112,11,0),0)</f>
        <v>473432027</v>
      </c>
      <c r="V95" s="3">
        <f>IFERROR(VLOOKUP(B95,[7]Aaf_SALUD!$C$16:$M$112,11,0),0)</f>
        <v>473432027</v>
      </c>
      <c r="W95" s="3">
        <f>IFERROR(VLOOKUP(D95,[7]CALIDAD!$F$16:$M$1122,8,0),0)</f>
        <v>762937909</v>
      </c>
      <c r="X95" s="3"/>
      <c r="Y95" s="3">
        <f>IFERROR(VLOOKUP(B95,[7]Ap_CESANTIAS!$C$16:$M$112,11,0),0)</f>
        <v>996796312</v>
      </c>
      <c r="Z95" s="3">
        <f>IFERROR(VLOOKUP(B95,[7]Ap_PENSION!$C$16:$M$112,11,0),0)</f>
        <v>588785179</v>
      </c>
      <c r="AA95" s="3">
        <f>IFERROR(VLOOKUP(B95,[7]Ap_SALUD!$C$16:$M$112,11,0),0)</f>
        <v>416980317</v>
      </c>
      <c r="AB95" s="3"/>
      <c r="AC95" s="36">
        <f t="shared" si="3"/>
        <v>24052605040</v>
      </c>
      <c r="AD95" s="37">
        <f t="shared" si="5"/>
        <v>198583490671</v>
      </c>
      <c r="AE95" s="144"/>
    </row>
    <row r="96" spans="1:31" hidden="1" x14ac:dyDescent="0.25">
      <c r="A96" s="38">
        <v>84</v>
      </c>
      <c r="B96" s="30" t="s">
        <v>280</v>
      </c>
      <c r="C96" s="30" t="s">
        <v>1316</v>
      </c>
      <c r="D96" s="31">
        <v>890907317</v>
      </c>
      <c r="E96" s="31">
        <v>211505615</v>
      </c>
      <c r="F96" s="32" t="s">
        <v>281</v>
      </c>
      <c r="G96" s="33">
        <v>60212689534</v>
      </c>
      <c r="H96" s="33">
        <v>0</v>
      </c>
      <c r="I96" s="3">
        <f>IFERROR(VLOOKUP(C96,'[6]Anexo 2'!$A$9:$G$1115,7,0),0)</f>
        <v>1527654272</v>
      </c>
      <c r="J96" s="3">
        <f>IFERROR(VLOOKUP(C96,'[6]Anexo 1'!$A$9:$F$1115,6,0),0)</f>
        <v>1772963856</v>
      </c>
      <c r="K96" s="3"/>
      <c r="L96" s="3"/>
      <c r="M96" s="3"/>
      <c r="N96" s="3"/>
      <c r="O96" s="3"/>
      <c r="P96" s="34">
        <f t="shared" si="4"/>
        <v>63513307662</v>
      </c>
      <c r="Q96" s="35">
        <f>VLOOKUP(D96,FEBRERO!$D$13:$Q$1147,14,0)+VLOOKUP(D96,FEBRERO!$D$13:$AC$1147,26,0)+VLOOKUP(D96,MARZO!$D$13:$AC$1147,26,0)</f>
        <v>25169837110</v>
      </c>
      <c r="R96" s="3">
        <f>IFERROR(VLOOKUP(D96,[7]ServNOMINA!$F$16:$M$112,8,0),0)</f>
        <v>5575232951</v>
      </c>
      <c r="S96" s="3">
        <f>IFERROR(VLOOKUP(D96,[7]ServOTROS!$F$16:$M$112,8,0),0)</f>
        <v>262240627</v>
      </c>
      <c r="T96" s="3">
        <f>IFERROR(VLOOKUP(D96,[7]CANCEL!$F$16:$M$48,8,0),0)</f>
        <v>0</v>
      </c>
      <c r="U96" s="3">
        <f>IFERROR(VLOOKUP(B96,[7]Aaf_PENSION!$C$16:$M$112,11,0),0)</f>
        <v>201203883</v>
      </c>
      <c r="V96" s="3">
        <f>IFERROR(VLOOKUP(B96,[7]Aaf_SALUD!$C$16:$M$112,11,0),0)</f>
        <v>201203882</v>
      </c>
      <c r="W96" s="3">
        <f>IFERROR(VLOOKUP(D96,[7]CALIDAD!$F$16:$M$1122,8,0),0)</f>
        <v>127304523</v>
      </c>
      <c r="X96" s="3"/>
      <c r="Y96" s="3">
        <f>IFERROR(VLOOKUP(B96,[7]Ap_CESANTIAS!$C$16:$M$112,11,0),0)</f>
        <v>418626477</v>
      </c>
      <c r="Z96" s="3">
        <f>IFERROR(VLOOKUP(B96,[7]Ap_PENSION!$C$16:$M$112,11,0),0)</f>
        <v>250792486</v>
      </c>
      <c r="AA96" s="3">
        <f>IFERROR(VLOOKUP(B96,[7]Ap_SALUD!$C$16:$M$112,11,0),0)</f>
        <v>177612368</v>
      </c>
      <c r="AB96" s="3"/>
      <c r="AC96" s="36">
        <f t="shared" si="3"/>
        <v>7214217197</v>
      </c>
      <c r="AD96" s="37">
        <f t="shared" si="5"/>
        <v>31129253355</v>
      </c>
      <c r="AE96" s="144"/>
    </row>
    <row r="97" spans="1:31" hidden="1" x14ac:dyDescent="0.25">
      <c r="A97" s="29">
        <v>85</v>
      </c>
      <c r="B97" s="30" t="s">
        <v>282</v>
      </c>
      <c r="C97" s="30" t="s">
        <v>1335</v>
      </c>
      <c r="D97" s="31">
        <v>899999172</v>
      </c>
      <c r="E97" s="31">
        <v>217525175</v>
      </c>
      <c r="F97" s="32" t="s">
        <v>283</v>
      </c>
      <c r="G97" s="33">
        <v>53224173240</v>
      </c>
      <c r="H97" s="33">
        <v>0</v>
      </c>
      <c r="I97" s="3">
        <f>IFERROR(VLOOKUP(C97,'[6]Anexo 2'!$A$9:$G$1115,7,0),0)</f>
        <v>1294749520</v>
      </c>
      <c r="J97" s="3">
        <f>IFERROR(VLOOKUP(C97,'[6]Anexo 1'!$A$9:$F$1115,6,0),0)</f>
        <v>1516200084</v>
      </c>
      <c r="K97" s="3"/>
      <c r="L97" s="3"/>
      <c r="M97" s="3"/>
      <c r="N97" s="3"/>
      <c r="O97" s="3"/>
      <c r="P97" s="34">
        <f t="shared" si="4"/>
        <v>56035122844</v>
      </c>
      <c r="Q97" s="35">
        <f>VLOOKUP(D97,FEBRERO!$D$13:$Q$1147,14,0)+VLOOKUP(D97,FEBRERO!$D$13:$AC$1147,26,0)+VLOOKUP(D97,MARZO!$D$13:$AC$1147,26,0)</f>
        <v>21734549774</v>
      </c>
      <c r="R97" s="3">
        <f>IFERROR(VLOOKUP(D97,[7]ServNOMINA!$F$16:$M$112,8,0),0)</f>
        <v>5143520217</v>
      </c>
      <c r="S97" s="3">
        <f>IFERROR(VLOOKUP(D97,[7]ServOTROS!$F$16:$M$112,8,0),0)</f>
        <v>22561693</v>
      </c>
      <c r="T97" s="3">
        <f>IFERROR(VLOOKUP(D97,[7]CANCEL!$F$16:$M$48,8,0),0)</f>
        <v>0</v>
      </c>
      <c r="U97" s="3">
        <f>IFERROR(VLOOKUP(B97,[7]Aaf_PENSION!$C$16:$M$112,11,0),0)</f>
        <v>185093343</v>
      </c>
      <c r="V97" s="3">
        <f>IFERROR(VLOOKUP(B97,[7]Aaf_SALUD!$C$16:$M$112,11,0),0)</f>
        <v>185093343</v>
      </c>
      <c r="W97" s="3">
        <f>IFERROR(VLOOKUP(D97,[7]CALIDAD!$F$16:$M$1122,8,0),0)</f>
        <v>107895793</v>
      </c>
      <c r="X97" s="3"/>
      <c r="Y97" s="3">
        <f>IFERROR(VLOOKUP(B97,[7]Ap_CESANTIAS!$C$16:$M$112,11,0),0)</f>
        <v>386625020</v>
      </c>
      <c r="Z97" s="3">
        <f>IFERROR(VLOOKUP(B97,[7]Ap_PENSION!$C$16:$M$112,11,0),0)</f>
        <v>230255443</v>
      </c>
      <c r="AA97" s="3">
        <f>IFERROR(VLOOKUP(B97,[7]Ap_SALUD!$C$16:$M$112,11,0),0)</f>
        <v>163067943</v>
      </c>
      <c r="AB97" s="3"/>
      <c r="AC97" s="36">
        <f t="shared" si="3"/>
        <v>6424112795</v>
      </c>
      <c r="AD97" s="37">
        <f t="shared" si="5"/>
        <v>27876460275</v>
      </c>
      <c r="AE97" s="144"/>
    </row>
    <row r="98" spans="1:31" hidden="1" x14ac:dyDescent="0.25">
      <c r="A98" s="38">
        <v>86</v>
      </c>
      <c r="B98" s="30" t="s">
        <v>284</v>
      </c>
      <c r="C98" s="30" t="s">
        <v>1353</v>
      </c>
      <c r="D98" s="31">
        <v>800099095</v>
      </c>
      <c r="E98" s="31">
        <v>215652356</v>
      </c>
      <c r="F98" s="32" t="s">
        <v>285</v>
      </c>
      <c r="G98" s="33">
        <v>72506355873</v>
      </c>
      <c r="H98" s="33">
        <v>0</v>
      </c>
      <c r="I98" s="3">
        <f>IFERROR(VLOOKUP(C98,'[6]Anexo 2'!$A$9:$G$1115,7,0),0)</f>
        <v>1691525504</v>
      </c>
      <c r="J98" s="3">
        <f>IFERROR(VLOOKUP(C98,'[6]Anexo 1'!$A$9:$F$1115,6,0),0)</f>
        <v>1973236689</v>
      </c>
      <c r="K98" s="3"/>
      <c r="L98" s="3"/>
      <c r="M98" s="3"/>
      <c r="N98" s="3"/>
      <c r="O98" s="3"/>
      <c r="P98" s="34">
        <f t="shared" si="4"/>
        <v>76171118066</v>
      </c>
      <c r="Q98" s="35">
        <f>VLOOKUP(D98,FEBRERO!$D$13:$Q$1147,14,0)+VLOOKUP(D98,FEBRERO!$D$13:$AC$1147,26,0)+VLOOKUP(D98,MARZO!$D$13:$AC$1147,26,0)</f>
        <v>34242007959</v>
      </c>
      <c r="R98" s="3">
        <f>IFERROR(VLOOKUP(D98,[7]ServNOMINA!$F$16:$M$112,8,0),0)</f>
        <v>7885437555</v>
      </c>
      <c r="S98" s="3">
        <f>IFERROR(VLOOKUP(D98,[7]ServOTROS!$F$16:$M$112,8,0),0)</f>
        <v>203081516</v>
      </c>
      <c r="T98" s="3">
        <f>IFERROR(VLOOKUP(D98,[7]CANCEL!$F$16:$M$48,8,0),0)</f>
        <v>0</v>
      </c>
      <c r="U98" s="3">
        <f>IFERROR(VLOOKUP(B98,[7]Aaf_PENSION!$C$16:$M$112,11,0),0)</f>
        <v>249049885</v>
      </c>
      <c r="V98" s="3">
        <f>IFERROR(VLOOKUP(B98,[7]Aaf_SALUD!$C$16:$M$112,11,0),0)</f>
        <v>249049884</v>
      </c>
      <c r="W98" s="3">
        <f>IFERROR(VLOOKUP(D98,[7]CALIDAD!$F$16:$M$1122,8,0),0)</f>
        <v>140960459</v>
      </c>
      <c r="X98" s="3"/>
      <c r="Y98" s="3">
        <f>IFERROR(VLOOKUP(B98,[7]Ap_CESANTIAS!$C$16:$M$112,11,0),0)</f>
        <v>531383194</v>
      </c>
      <c r="Z98" s="3">
        <f>IFERROR(VLOOKUP(B98,[7]Ap_PENSION!$C$16:$M$112,11,0),0)</f>
        <v>309817139</v>
      </c>
      <c r="AA98" s="3">
        <f>IFERROR(VLOOKUP(B98,[7]Ap_SALUD!$C$16:$M$112,11,0),0)</f>
        <v>219413894</v>
      </c>
      <c r="AB98" s="3"/>
      <c r="AC98" s="36">
        <f t="shared" si="3"/>
        <v>9788193526</v>
      </c>
      <c r="AD98" s="37">
        <f t="shared" si="5"/>
        <v>32140916581</v>
      </c>
      <c r="AE98" s="144"/>
    </row>
    <row r="99" spans="1:31" hidden="1" x14ac:dyDescent="0.25">
      <c r="A99" s="29">
        <v>87</v>
      </c>
      <c r="B99" s="30" t="s">
        <v>286</v>
      </c>
      <c r="C99" s="30" t="s">
        <v>1370</v>
      </c>
      <c r="D99" s="31">
        <v>890399046</v>
      </c>
      <c r="E99" s="31">
        <v>216476364</v>
      </c>
      <c r="F99" s="32" t="s">
        <v>287</v>
      </c>
      <c r="G99" s="33">
        <v>66266713610</v>
      </c>
      <c r="H99" s="33">
        <v>0</v>
      </c>
      <c r="I99" s="3">
        <f>IFERROR(VLOOKUP(C99,'[6]Anexo 2'!$A$9:$G$1115,7,0),0)</f>
        <v>1709352704</v>
      </c>
      <c r="J99" s="3">
        <f>IFERROR(VLOOKUP(C99,'[6]Anexo 1'!$A$9:$F$1115,6,0),0)</f>
        <v>2152160838</v>
      </c>
      <c r="K99" s="3"/>
      <c r="L99" s="3"/>
      <c r="M99" s="3"/>
      <c r="N99" s="3"/>
      <c r="O99" s="3"/>
      <c r="P99" s="34">
        <f t="shared" si="4"/>
        <v>70128227152</v>
      </c>
      <c r="Q99" s="35">
        <f>VLOOKUP(D99,FEBRERO!$D$13:$Q$1147,14,0)+VLOOKUP(D99,FEBRERO!$D$13:$AC$1147,26,0)+VLOOKUP(D99,MARZO!$D$13:$AC$1147,26,0)</f>
        <v>26895563812</v>
      </c>
      <c r="R99" s="3">
        <f>IFERROR(VLOOKUP(D99,[7]ServNOMINA!$F$16:$M$112,8,0),0)</f>
        <v>6599876771</v>
      </c>
      <c r="S99" s="3">
        <f>IFERROR(VLOOKUP(D99,[7]ServOTROS!$F$16:$M$112,8,0),0)</f>
        <v>30600000</v>
      </c>
      <c r="T99" s="3">
        <f>IFERROR(VLOOKUP(D99,[7]CANCEL!$F$16:$M$48,8,0),0)</f>
        <v>0</v>
      </c>
      <c r="U99" s="3">
        <f>IFERROR(VLOOKUP(B99,[7]Aaf_PENSION!$C$16:$M$112,11,0),0)</f>
        <v>204956426</v>
      </c>
      <c r="V99" s="3">
        <f>IFERROR(VLOOKUP(B99,[7]Aaf_SALUD!$C$16:$M$112,11,0),0)</f>
        <v>204956426</v>
      </c>
      <c r="W99" s="3">
        <f>IFERROR(VLOOKUP(D99,[7]CALIDAD!$F$16:$M$1122,8,0),0)</f>
        <v>142446059</v>
      </c>
      <c r="X99" s="3"/>
      <c r="Y99" s="3">
        <f>IFERROR(VLOOKUP(B99,[7]Ap_CESANTIAS!$C$16:$M$112,11,0),0)</f>
        <v>428523710</v>
      </c>
      <c r="Z99" s="3">
        <f>IFERROR(VLOOKUP(B99,[7]Ap_PENSION!$C$16:$M$112,11,0),0)</f>
        <v>255079414</v>
      </c>
      <c r="AA99" s="3">
        <f>IFERROR(VLOOKUP(B99,[7]Ap_SALUD!$C$16:$M$112,11,0),0)</f>
        <v>180648390</v>
      </c>
      <c r="AB99" s="3"/>
      <c r="AC99" s="36">
        <f t="shared" si="3"/>
        <v>8047087196</v>
      </c>
      <c r="AD99" s="37">
        <f t="shared" si="5"/>
        <v>35185576144</v>
      </c>
      <c r="AE99" s="144"/>
    </row>
    <row r="100" spans="1:31" hidden="1" x14ac:dyDescent="0.25">
      <c r="A100" s="38">
        <v>88</v>
      </c>
      <c r="B100" s="30" t="s">
        <v>288</v>
      </c>
      <c r="C100" s="30" t="s">
        <v>1320</v>
      </c>
      <c r="D100" s="31">
        <v>890114335</v>
      </c>
      <c r="E100" s="31">
        <v>213308433</v>
      </c>
      <c r="F100" s="32" t="s">
        <v>289</v>
      </c>
      <c r="G100" s="33">
        <v>72862150966</v>
      </c>
      <c r="H100" s="33">
        <v>0</v>
      </c>
      <c r="I100" s="3">
        <f>IFERROR(VLOOKUP(C100,'[6]Anexo 2'!$A$9:$G$1115,7,0),0)</f>
        <v>1374412800</v>
      </c>
      <c r="J100" s="3">
        <f>IFERROR(VLOOKUP(C100,'[6]Anexo 1'!$A$9:$F$1115,6,0),0)</f>
        <v>1420201264</v>
      </c>
      <c r="K100" s="3"/>
      <c r="L100" s="3"/>
      <c r="M100" s="3"/>
      <c r="N100" s="3"/>
      <c r="O100" s="3"/>
      <c r="P100" s="34">
        <f t="shared" si="4"/>
        <v>75656765030</v>
      </c>
      <c r="Q100" s="35">
        <f>VLOOKUP(D100,FEBRERO!$D$13:$Q$1147,14,0)+VLOOKUP(D100,FEBRERO!$D$13:$AC$1147,26,0)+VLOOKUP(D100,MARZO!$D$13:$AC$1147,26,0)</f>
        <v>27093546255</v>
      </c>
      <c r="R100" s="3">
        <f>IFERROR(VLOOKUP(D100,[7]ServNOMINA!$F$16:$M$112,8,0),0)</f>
        <v>4746550423</v>
      </c>
      <c r="S100" s="3">
        <f>IFERROR(VLOOKUP(D100,[7]ServOTROS!$F$16:$M$112,8,0),0)</f>
        <v>2019678027</v>
      </c>
      <c r="T100" s="3">
        <f>IFERROR(VLOOKUP(D100,[7]CANCEL!$F$16:$M$48,8,0),0)</f>
        <v>0</v>
      </c>
      <c r="U100" s="3">
        <f>IFERROR(VLOOKUP(B100,[7]Aaf_PENSION!$C$16:$M$112,11,0),0)</f>
        <v>157915501</v>
      </c>
      <c r="V100" s="3">
        <f>IFERROR(VLOOKUP(B100,[7]Aaf_SALUD!$C$16:$M$112,11,0),0)</f>
        <v>157915500</v>
      </c>
      <c r="W100" s="3">
        <f>IFERROR(VLOOKUP(D100,[7]CALIDAD!$F$16:$M$1122,8,0),0)</f>
        <v>114534400</v>
      </c>
      <c r="X100" s="3"/>
      <c r="Y100" s="3">
        <f>IFERROR(VLOOKUP(B100,[7]Ap_CESANTIAS!$C$16:$M$112,11,0),0)</f>
        <v>330997438</v>
      </c>
      <c r="Z100" s="3">
        <f>IFERROR(VLOOKUP(B100,[7]Ap_PENSION!$C$16:$M$112,11,0),0)</f>
        <v>196446043</v>
      </c>
      <c r="AA100" s="3">
        <f>IFERROR(VLOOKUP(B100,[7]Ap_SALUD!$C$16:$M$112,11,0),0)</f>
        <v>139123973</v>
      </c>
      <c r="AB100" s="3"/>
      <c r="AC100" s="36">
        <f t="shared" si="3"/>
        <v>7863161305</v>
      </c>
      <c r="AD100" s="37">
        <f t="shared" si="5"/>
        <v>40700057470</v>
      </c>
      <c r="AE100" s="144"/>
    </row>
    <row r="101" spans="1:31" hidden="1" x14ac:dyDescent="0.25">
      <c r="A101" s="29">
        <v>89</v>
      </c>
      <c r="B101" s="30" t="s">
        <v>290</v>
      </c>
      <c r="C101" s="30" t="s">
        <v>1340</v>
      </c>
      <c r="D101" s="31">
        <v>899999342</v>
      </c>
      <c r="E101" s="31">
        <v>217325473</v>
      </c>
      <c r="F101" s="32" t="s">
        <v>291</v>
      </c>
      <c r="G101" s="33">
        <v>46632544968</v>
      </c>
      <c r="H101" s="33">
        <v>0</v>
      </c>
      <c r="I101" s="3">
        <f>IFERROR(VLOOKUP(C101,'[6]Anexo 2'!$A$9:$G$1115,7,0),0)</f>
        <v>1481505760</v>
      </c>
      <c r="J101" s="3">
        <f>IFERROR(VLOOKUP(C101,'[6]Anexo 1'!$A$9:$F$1115,6,0),0)</f>
        <v>1492745944</v>
      </c>
      <c r="K101" s="3"/>
      <c r="L101" s="3"/>
      <c r="M101" s="3"/>
      <c r="N101" s="3"/>
      <c r="O101" s="3"/>
      <c r="P101" s="34">
        <f t="shared" si="4"/>
        <v>49606796672</v>
      </c>
      <c r="Q101" s="35">
        <f>VLOOKUP(D101,FEBRERO!$D$13:$Q$1147,14,0)+VLOOKUP(D101,FEBRERO!$D$13:$AC$1147,26,0)+VLOOKUP(D101,MARZO!$D$13:$AC$1147,26,0)</f>
        <v>21460343368</v>
      </c>
      <c r="R101" s="3">
        <f>IFERROR(VLOOKUP(D101,[7]ServNOMINA!$F$16:$M$112,8,0),0)</f>
        <v>5029917510</v>
      </c>
      <c r="S101" s="3">
        <f>IFERROR(VLOOKUP(D101,[7]ServOTROS!$F$16:$M$112,8,0),0)</f>
        <v>647898540</v>
      </c>
      <c r="T101" s="3">
        <f>IFERROR(VLOOKUP(D101,[7]CANCEL!$F$16:$M$48,8,0),0)</f>
        <v>0</v>
      </c>
      <c r="U101" s="3">
        <f>IFERROR(VLOOKUP(B101,[7]Aaf_PENSION!$C$16:$M$112,11,0),0)</f>
        <v>176818263</v>
      </c>
      <c r="V101" s="3">
        <f>IFERROR(VLOOKUP(B101,[7]Aaf_SALUD!$C$16:$M$112,11,0),0)</f>
        <v>176818263</v>
      </c>
      <c r="W101" s="3">
        <f>IFERROR(VLOOKUP(D101,[7]CALIDAD!$F$16:$M$1122,8,0),0)</f>
        <v>123458813</v>
      </c>
      <c r="X101" s="3"/>
      <c r="Y101" s="3">
        <f>IFERROR(VLOOKUP(B101,[7]Ap_CESANTIAS!$C$16:$M$112,11,0),0)</f>
        <v>369428802</v>
      </c>
      <c r="Z101" s="3">
        <f>IFERROR(VLOOKUP(B101,[7]Ap_PENSION!$C$16:$M$112,11,0),0)</f>
        <v>219961233</v>
      </c>
      <c r="AA101" s="3">
        <f>IFERROR(VLOOKUP(B101,[7]Ap_SALUD!$C$16:$M$112,11,0),0)</f>
        <v>155777537</v>
      </c>
      <c r="AB101" s="3"/>
      <c r="AC101" s="36">
        <f t="shared" si="3"/>
        <v>6900078961</v>
      </c>
      <c r="AD101" s="37">
        <f t="shared" si="5"/>
        <v>21246374343</v>
      </c>
      <c r="AE101" s="144"/>
    </row>
    <row r="102" spans="1:31" hidden="1" x14ac:dyDescent="0.25">
      <c r="A102" s="38">
        <v>90</v>
      </c>
      <c r="B102" s="30" t="s">
        <v>292</v>
      </c>
      <c r="C102" s="30" t="s">
        <v>1363</v>
      </c>
      <c r="D102" s="31">
        <v>890205383</v>
      </c>
      <c r="E102" s="31">
        <v>214768547</v>
      </c>
      <c r="F102" s="32" t="s">
        <v>293</v>
      </c>
      <c r="G102" s="33">
        <v>106347520508</v>
      </c>
      <c r="H102" s="33">
        <v>0</v>
      </c>
      <c r="I102" s="3">
        <f>IFERROR(VLOOKUP(C102,'[6]Anexo 2'!$A$9:$G$1115,7,0),0)</f>
        <v>2213040736</v>
      </c>
      <c r="J102" s="3">
        <f>IFERROR(VLOOKUP(C102,'[6]Anexo 1'!$A$9:$F$1115,6,0),0)</f>
        <v>2393513992</v>
      </c>
      <c r="K102" s="3"/>
      <c r="L102" s="3"/>
      <c r="M102" s="3"/>
      <c r="N102" s="3"/>
      <c r="O102" s="3"/>
      <c r="P102" s="34">
        <f t="shared" si="4"/>
        <v>110954075236</v>
      </c>
      <c r="Q102" s="35">
        <f>VLOOKUP(D102,FEBRERO!$D$13:$Q$1147,14,0)+VLOOKUP(D102,FEBRERO!$D$13:$AC$1147,26,0)+VLOOKUP(D102,MARZO!$D$13:$AC$1147,26,0)</f>
        <v>42834813841</v>
      </c>
      <c r="R102" s="3">
        <f>IFERROR(VLOOKUP(D102,[7]ServNOMINA!$F$16:$M$112,8,0),0)</f>
        <v>9884699440</v>
      </c>
      <c r="S102" s="3">
        <f>IFERROR(VLOOKUP(D102,[7]ServOTROS!$F$16:$M$112,8,0),0)</f>
        <v>699893446</v>
      </c>
      <c r="T102" s="3">
        <f>IFERROR(VLOOKUP(D102,[7]CANCEL!$F$16:$M$48,8,0),0)</f>
        <v>0</v>
      </c>
      <c r="U102" s="3">
        <f>IFERROR(VLOOKUP(B102,[7]Aaf_PENSION!$C$16:$M$112,11,0),0)</f>
        <v>338332566</v>
      </c>
      <c r="V102" s="3">
        <f>IFERROR(VLOOKUP(B102,[7]Aaf_SALUD!$C$16:$M$112,11,0),0)</f>
        <v>338332565</v>
      </c>
      <c r="W102" s="3">
        <f>IFERROR(VLOOKUP(D102,[7]CALIDAD!$F$16:$M$1122,8,0),0)</f>
        <v>184420061</v>
      </c>
      <c r="X102" s="3"/>
      <c r="Y102" s="3">
        <f>IFERROR(VLOOKUP(B102,[7]Ap_CESANTIAS!$C$16:$M$112,11,0),0)</f>
        <v>665152778</v>
      </c>
      <c r="Z102" s="3">
        <f>IFERROR(VLOOKUP(B102,[7]Ap_PENSION!$C$16:$M$112,11,0),0)</f>
        <v>396004530</v>
      </c>
      <c r="AA102" s="3">
        <f>IFERROR(VLOOKUP(B102,[7]Ap_SALUD!$C$16:$M$112,11,0),0)</f>
        <v>280452193</v>
      </c>
      <c r="AB102" s="3"/>
      <c r="AC102" s="36">
        <f t="shared" si="3"/>
        <v>12787287579</v>
      </c>
      <c r="AD102" s="37">
        <f t="shared" si="5"/>
        <v>55331973816</v>
      </c>
      <c r="AE102" s="144"/>
    </row>
    <row r="103" spans="1:31" hidden="1" x14ac:dyDescent="0.25">
      <c r="A103" s="29">
        <v>91</v>
      </c>
      <c r="B103" s="30" t="s">
        <v>294</v>
      </c>
      <c r="C103" s="30" t="s">
        <v>1345</v>
      </c>
      <c r="D103" s="31">
        <v>891180077</v>
      </c>
      <c r="E103" s="31">
        <v>215141551</v>
      </c>
      <c r="F103" s="32" t="s">
        <v>295</v>
      </c>
      <c r="G103" s="33">
        <v>96058021339</v>
      </c>
      <c r="H103" s="33">
        <v>0</v>
      </c>
      <c r="I103" s="3">
        <f>IFERROR(VLOOKUP(C103,'[6]Anexo 2'!$A$9:$G$1115,7,0),0)</f>
        <v>2826699136</v>
      </c>
      <c r="J103" s="3">
        <f>IFERROR(VLOOKUP(C103,'[6]Anexo 1'!$A$9:$F$1115,6,0),0)</f>
        <v>2757994934</v>
      </c>
      <c r="K103" s="3"/>
      <c r="L103" s="3"/>
      <c r="M103" s="3"/>
      <c r="N103" s="3"/>
      <c r="O103" s="3"/>
      <c r="P103" s="34">
        <f t="shared" si="4"/>
        <v>101642715409</v>
      </c>
      <c r="Q103" s="35">
        <f>VLOOKUP(D103,FEBRERO!$D$13:$Q$1147,14,0)+VLOOKUP(D103,FEBRERO!$D$13:$AC$1147,26,0)+VLOOKUP(D103,MARZO!$D$13:$AC$1147,26,0)</f>
        <v>39855623559</v>
      </c>
      <c r="R103" s="3">
        <f>IFERROR(VLOOKUP(D103,[7]ServNOMINA!$F$16:$M$112,8,0),0)</f>
        <v>9203779286</v>
      </c>
      <c r="S103" s="3">
        <f>IFERROR(VLOOKUP(D103,[7]ServOTROS!$F$16:$M$112,8,0),0)</f>
        <v>398268001</v>
      </c>
      <c r="T103" s="3">
        <f>IFERROR(VLOOKUP(D103,[7]CANCEL!$F$16:$M$48,8,0),0)</f>
        <v>0</v>
      </c>
      <c r="U103" s="3">
        <f>IFERROR(VLOOKUP(B103,[7]Aaf_PENSION!$C$16:$M$112,11,0),0)</f>
        <v>303851712</v>
      </c>
      <c r="V103" s="3">
        <f>IFERROR(VLOOKUP(B103,[7]Aaf_SALUD!$C$16:$M$112,11,0),0)</f>
        <v>303851712</v>
      </c>
      <c r="W103" s="3">
        <f>IFERROR(VLOOKUP(D103,[7]CALIDAD!$F$16:$M$1122,8,0),0)</f>
        <v>235558261</v>
      </c>
      <c r="X103" s="3"/>
      <c r="Y103" s="3">
        <f>IFERROR(VLOOKUP(B103,[7]Ap_CESANTIAS!$C$16:$M$112,11,0),0)</f>
        <v>637196956</v>
      </c>
      <c r="Z103" s="3">
        <f>IFERROR(VLOOKUP(B103,[7]Ap_PENSION!$C$16:$M$112,11,0),0)</f>
        <v>377990424</v>
      </c>
      <c r="AA103" s="3">
        <f>IFERROR(VLOOKUP(B103,[7]Ap_SALUD!$C$16:$M$112,11,0),0)</f>
        <v>267694521</v>
      </c>
      <c r="AB103" s="3"/>
      <c r="AC103" s="36">
        <f t="shared" si="3"/>
        <v>11728190873</v>
      </c>
      <c r="AD103" s="37">
        <f t="shared" si="5"/>
        <v>50058900977</v>
      </c>
      <c r="AE103" s="144"/>
    </row>
    <row r="104" spans="1:31" hidden="1" x14ac:dyDescent="0.25">
      <c r="A104" s="38">
        <v>92</v>
      </c>
      <c r="B104" s="30" t="s">
        <v>296</v>
      </c>
      <c r="C104" s="30" t="s">
        <v>1317</v>
      </c>
      <c r="D104" s="31">
        <v>890980331</v>
      </c>
      <c r="E104" s="31">
        <v>213105631</v>
      </c>
      <c r="F104" s="32" t="s">
        <v>297</v>
      </c>
      <c r="G104" s="33">
        <v>29665300264</v>
      </c>
      <c r="H104" s="33">
        <v>0</v>
      </c>
      <c r="I104" s="3">
        <f>IFERROR(VLOOKUP(C104,'[6]Anexo 2'!$A$9:$G$1115,7,0),0)</f>
        <v>618102200</v>
      </c>
      <c r="J104" s="3">
        <f>IFERROR(VLOOKUP(C104,'[6]Anexo 1'!$A$9:$F$1115,6,0),0)</f>
        <v>692116820</v>
      </c>
      <c r="K104" s="3"/>
      <c r="L104" s="3"/>
      <c r="M104" s="3"/>
      <c r="N104" s="3"/>
      <c r="O104" s="3"/>
      <c r="P104" s="34">
        <f t="shared" si="4"/>
        <v>30975519284</v>
      </c>
      <c r="Q104" s="35">
        <f>VLOOKUP(D104,FEBRERO!$D$13:$Q$1147,14,0)+VLOOKUP(D104,FEBRERO!$D$13:$AC$1147,26,0)+VLOOKUP(D104,MARZO!$D$13:$AC$1147,26,0)</f>
        <v>10086117718</v>
      </c>
      <c r="R104" s="3">
        <f>IFERROR(VLOOKUP(D104,[7]ServNOMINA!$F$16:$M$112,8,0),0)</f>
        <v>2231132733</v>
      </c>
      <c r="S104" s="3">
        <f>IFERROR(VLOOKUP(D104,[7]ServOTROS!$F$16:$M$112,8,0),0)</f>
        <v>125233556</v>
      </c>
      <c r="T104" s="3">
        <f>IFERROR(VLOOKUP(D104,[7]CANCEL!$F$16:$M$48,8,0),0)</f>
        <v>0</v>
      </c>
      <c r="U104" s="3">
        <f>IFERROR(VLOOKUP(B104,[7]Aaf_PENSION!$C$16:$M$112,11,0),0)</f>
        <v>81620945</v>
      </c>
      <c r="V104" s="3">
        <f>IFERROR(VLOOKUP(B104,[7]Aaf_SALUD!$C$16:$M$112,11,0),0)</f>
        <v>81620945</v>
      </c>
      <c r="W104" s="3">
        <f>IFERROR(VLOOKUP(D104,[7]CALIDAD!$F$16:$M$1122,8,0),0)</f>
        <v>51508517</v>
      </c>
      <c r="X104" s="3"/>
      <c r="Y104" s="3">
        <f>IFERROR(VLOOKUP(B104,[7]Ap_CESANTIAS!$C$16:$M$112,11,0),0)</f>
        <v>170494641</v>
      </c>
      <c r="Z104" s="3">
        <f>IFERROR(VLOOKUP(B104,[7]Ap_PENSION!$C$16:$M$112,11,0),0)</f>
        <v>101536059</v>
      </c>
      <c r="AA104" s="3">
        <f>IFERROR(VLOOKUP(B104,[7]Ap_SALUD!$C$16:$M$112,11,0),0)</f>
        <v>71908295</v>
      </c>
      <c r="AB104" s="3"/>
      <c r="AC104" s="36">
        <f t="shared" si="3"/>
        <v>2915055691</v>
      </c>
      <c r="AD104" s="37">
        <f t="shared" si="5"/>
        <v>17974345875</v>
      </c>
      <c r="AE104" s="144"/>
    </row>
    <row r="105" spans="1:31" hidden="1" x14ac:dyDescent="0.25">
      <c r="A105" s="29">
        <v>93</v>
      </c>
      <c r="B105" s="30" t="s">
        <v>298</v>
      </c>
      <c r="C105" s="30" t="s">
        <v>1374</v>
      </c>
      <c r="D105" s="31">
        <v>891855017</v>
      </c>
      <c r="E105" s="31">
        <v>210185001</v>
      </c>
      <c r="F105" s="32" t="s">
        <v>299</v>
      </c>
      <c r="G105" s="33">
        <v>123792438868</v>
      </c>
      <c r="H105" s="33">
        <v>0</v>
      </c>
      <c r="I105" s="3">
        <f>IFERROR(VLOOKUP(C105,'[6]Anexo 2'!$A$9:$G$1115,7,0),0)</f>
        <v>3153206848</v>
      </c>
      <c r="J105" s="3">
        <f>IFERROR(VLOOKUP(C105,'[6]Anexo 1'!$A$9:$F$1115,6,0),0)</f>
        <v>3320157187</v>
      </c>
      <c r="K105" s="3"/>
      <c r="L105" s="3"/>
      <c r="M105" s="3"/>
      <c r="N105" s="3"/>
      <c r="O105" s="3"/>
      <c r="P105" s="34">
        <f t="shared" si="4"/>
        <v>130265802903</v>
      </c>
      <c r="Q105" s="35">
        <f>VLOOKUP(D105,FEBRERO!$D$13:$Q$1147,14,0)+VLOOKUP(D105,FEBRERO!$D$13:$AC$1147,26,0)+VLOOKUP(D105,MARZO!$D$13:$AC$1147,26,0)</f>
        <v>45772140677</v>
      </c>
      <c r="R105" s="3">
        <f>IFERROR(VLOOKUP(D105,[7]ServNOMINA!$F$16:$M$112,8,0),0)</f>
        <v>10665617767</v>
      </c>
      <c r="S105" s="3">
        <f>IFERROR(VLOOKUP(D105,[7]ServOTROS!$F$16:$M$112,8,0),0)</f>
        <v>305810961</v>
      </c>
      <c r="T105" s="3">
        <f>IFERROR(VLOOKUP(D105,[7]CANCEL!$F$16:$M$48,8,0),0)</f>
        <v>0</v>
      </c>
      <c r="U105" s="3">
        <f>IFERROR(VLOOKUP(B105,[7]Aaf_PENSION!$C$16:$M$112,11,0),0)</f>
        <v>367168691</v>
      </c>
      <c r="V105" s="3">
        <f>IFERROR(VLOOKUP(B105,[7]Aaf_SALUD!$C$16:$M$112,11,0),0)</f>
        <v>367168691</v>
      </c>
      <c r="W105" s="3">
        <f>IFERROR(VLOOKUP(D105,[7]CALIDAD!$F$16:$M$1122,8,0),0)</f>
        <v>262767237</v>
      </c>
      <c r="X105" s="3"/>
      <c r="Y105" s="3">
        <f>IFERROR(VLOOKUP(B105,[7]Ap_CESANTIAS!$C$16:$M$112,11,0),0)</f>
        <v>767437451</v>
      </c>
      <c r="Z105" s="3">
        <f>IFERROR(VLOOKUP(B105,[7]Ap_PENSION!$C$16:$M$112,11,0),0)</f>
        <v>456190540</v>
      </c>
      <c r="AA105" s="3">
        <f>IFERROR(VLOOKUP(B105,[7]Ap_SALUD!$C$16:$M$112,11,0),0)</f>
        <v>323076196</v>
      </c>
      <c r="AB105" s="3"/>
      <c r="AC105" s="36">
        <f t="shared" si="3"/>
        <v>13515237534</v>
      </c>
      <c r="AD105" s="37">
        <f t="shared" si="5"/>
        <v>70978424692</v>
      </c>
      <c r="AE105" s="144"/>
    </row>
    <row r="106" spans="1:31" hidden="1" x14ac:dyDescent="0.25">
      <c r="A106" s="38">
        <v>94</v>
      </c>
      <c r="B106" s="30" t="s">
        <v>300</v>
      </c>
      <c r="C106" s="30" t="s">
        <v>1342</v>
      </c>
      <c r="D106" s="31">
        <v>899999318</v>
      </c>
      <c r="E106" s="31">
        <v>219925899</v>
      </c>
      <c r="F106" s="32" t="s">
        <v>301</v>
      </c>
      <c r="G106" s="33">
        <v>57322725421</v>
      </c>
      <c r="H106" s="33">
        <v>0</v>
      </c>
      <c r="I106" s="3">
        <f>IFERROR(VLOOKUP(C106,'[6]Anexo 2'!$A$9:$G$1115,7,0),0)</f>
        <v>1394339392</v>
      </c>
      <c r="J106" s="3">
        <f>IFERROR(VLOOKUP(C106,'[6]Anexo 1'!$A$9:$F$1115,6,0),0)</f>
        <v>1598029606</v>
      </c>
      <c r="K106" s="3"/>
      <c r="L106" s="3"/>
      <c r="M106" s="3"/>
      <c r="N106" s="3"/>
      <c r="O106" s="3"/>
      <c r="P106" s="34">
        <f t="shared" si="4"/>
        <v>60315094419</v>
      </c>
      <c r="Q106" s="35">
        <f>VLOOKUP(D106,FEBRERO!$D$13:$Q$1147,14,0)+VLOOKUP(D106,FEBRERO!$D$13:$AC$1147,26,0)+VLOOKUP(D106,MARZO!$D$13:$AC$1147,26,0)</f>
        <v>23486511682</v>
      </c>
      <c r="R106" s="3">
        <f>IFERROR(VLOOKUP(D106,[7]ServNOMINA!$F$16:$M$112,8,0),0)</f>
        <v>5525489572</v>
      </c>
      <c r="S106" s="3">
        <f>IFERROR(VLOOKUP(D106,[7]ServOTROS!$F$16:$M$112,8,0),0)</f>
        <v>35240309</v>
      </c>
      <c r="T106" s="3">
        <f>IFERROR(VLOOKUP(D106,[7]CANCEL!$F$16:$M$48,8,0),0)</f>
        <v>0</v>
      </c>
      <c r="U106" s="3">
        <f>IFERROR(VLOOKUP(B106,[7]Aaf_PENSION!$C$16:$M$112,11,0),0)</f>
        <v>190470142</v>
      </c>
      <c r="V106" s="3">
        <f>IFERROR(VLOOKUP(B106,[7]Aaf_SALUD!$C$16:$M$112,11,0),0)</f>
        <v>190470142</v>
      </c>
      <c r="W106" s="3">
        <f>IFERROR(VLOOKUP(D106,[7]CALIDAD!$F$16:$M$1122,8,0),0)</f>
        <v>116194949</v>
      </c>
      <c r="X106" s="3"/>
      <c r="Y106" s="3">
        <f>IFERROR(VLOOKUP(B106,[7]Ap_CESANTIAS!$C$16:$M$112,11,0),0)</f>
        <v>398690589</v>
      </c>
      <c r="Z106" s="3">
        <f>IFERROR(VLOOKUP(B106,[7]Ap_PENSION!$C$16:$M$112,11,0),0)</f>
        <v>236944170</v>
      </c>
      <c r="AA106" s="3">
        <f>IFERROR(VLOOKUP(B106,[7]Ap_SALUD!$C$16:$M$112,11,0),0)</f>
        <v>167804929</v>
      </c>
      <c r="AB106" s="3"/>
      <c r="AC106" s="36">
        <f t="shared" si="3"/>
        <v>6861304802</v>
      </c>
      <c r="AD106" s="37">
        <f t="shared" si="5"/>
        <v>29967277935</v>
      </c>
      <c r="AE106" s="144"/>
    </row>
    <row r="107" spans="1:31" hidden="1" x14ac:dyDescent="0.25">
      <c r="A107" s="29">
        <v>95</v>
      </c>
      <c r="B107" s="30" t="s">
        <v>302</v>
      </c>
      <c r="C107" s="30" t="s">
        <v>1373</v>
      </c>
      <c r="D107" s="31">
        <v>890399025</v>
      </c>
      <c r="E107" s="31">
        <v>219276892</v>
      </c>
      <c r="F107" s="32" t="s">
        <v>303</v>
      </c>
      <c r="G107" s="33">
        <v>57763485823</v>
      </c>
      <c r="H107" s="33">
        <v>0</v>
      </c>
      <c r="I107" s="3">
        <f>IFERROR(VLOOKUP(C107,'[6]Anexo 2'!$A$9:$G$1115,7,0),0)</f>
        <v>1234785616</v>
      </c>
      <c r="J107" s="3">
        <f>IFERROR(VLOOKUP(C107,'[6]Anexo 1'!$A$9:$F$1115,6,0),0)</f>
        <v>1465912622</v>
      </c>
      <c r="K107" s="3"/>
      <c r="L107" s="3"/>
      <c r="M107" s="3"/>
      <c r="N107" s="3"/>
      <c r="O107" s="3"/>
      <c r="P107" s="34">
        <f t="shared" si="4"/>
        <v>60464184061</v>
      </c>
      <c r="Q107" s="35">
        <f>VLOOKUP(D107,FEBRERO!$D$13:$Q$1147,14,0)+VLOOKUP(D107,FEBRERO!$D$13:$AC$1147,26,0)+VLOOKUP(D107,MARZO!$D$13:$AC$1147,26,0)</f>
        <v>22925682893</v>
      </c>
      <c r="R107" s="3">
        <f>IFERROR(VLOOKUP(D107,[7]ServNOMINA!$F$16:$M$112,8,0),0)</f>
        <v>5212159994</v>
      </c>
      <c r="S107" s="3">
        <f>IFERROR(VLOOKUP(D107,[7]ServOTROS!$F$16:$M$112,8,0),0)</f>
        <v>130092205</v>
      </c>
      <c r="T107" s="3">
        <f>IFERROR(VLOOKUP(D107,[7]CANCEL!$F$16:$M$48,8,0),0)</f>
        <v>0</v>
      </c>
      <c r="U107" s="3">
        <f>IFERROR(VLOOKUP(B107,[7]Aaf_PENSION!$C$16:$M$112,11,0),0)</f>
        <v>173804552</v>
      </c>
      <c r="V107" s="3">
        <f>IFERROR(VLOOKUP(B107,[7]Aaf_SALUD!$C$16:$M$112,11,0),0)</f>
        <v>173804551</v>
      </c>
      <c r="W107" s="3">
        <f>IFERROR(VLOOKUP(D107,[7]CALIDAD!$F$16:$M$1122,8,0),0)</f>
        <v>102898801</v>
      </c>
      <c r="X107" s="3"/>
      <c r="Y107" s="3">
        <f>IFERROR(VLOOKUP(B107,[7]Ap_CESANTIAS!$C$16:$M$112,11,0),0)</f>
        <v>363538511</v>
      </c>
      <c r="Z107" s="3">
        <f>IFERROR(VLOOKUP(B107,[7]Ap_PENSION!$C$16:$M$112,11,0),0)</f>
        <v>216212248</v>
      </c>
      <c r="AA107" s="3">
        <f>IFERROR(VLOOKUP(B107,[7]Ap_SALUD!$C$16:$M$112,11,0),0)</f>
        <v>153122489</v>
      </c>
      <c r="AB107" s="3"/>
      <c r="AC107" s="36">
        <f t="shared" si="3"/>
        <v>6525633351</v>
      </c>
      <c r="AD107" s="37">
        <f t="shared" si="5"/>
        <v>31012867817</v>
      </c>
      <c r="AE107" s="144"/>
    </row>
    <row r="108" spans="1:31" hidden="1" x14ac:dyDescent="0.25">
      <c r="A108" s="38">
        <v>96</v>
      </c>
      <c r="B108" s="30" t="s">
        <v>304</v>
      </c>
      <c r="C108" s="30" t="s">
        <v>1337</v>
      </c>
      <c r="D108" s="31">
        <v>899999433</v>
      </c>
      <c r="E108" s="31">
        <v>218625286</v>
      </c>
      <c r="F108" s="32" t="s">
        <v>305</v>
      </c>
      <c r="G108" s="33">
        <v>38695647684</v>
      </c>
      <c r="H108" s="33">
        <v>0</v>
      </c>
      <c r="I108" s="3">
        <f>IFERROR(VLOOKUP(C108,'[6]Anexo 2'!$A$9:$G$1115,7,0),0)</f>
        <v>853330736</v>
      </c>
      <c r="J108" s="3">
        <f>IFERROR(VLOOKUP(C108,'[6]Anexo 1'!$A$9:$F$1115,6,0),0)</f>
        <v>1007440994</v>
      </c>
      <c r="K108" s="3"/>
      <c r="L108" s="3"/>
      <c r="M108" s="3"/>
      <c r="N108" s="3"/>
      <c r="O108" s="3"/>
      <c r="P108" s="34">
        <f t="shared" si="4"/>
        <v>40556419414</v>
      </c>
      <c r="Q108" s="35">
        <f>VLOOKUP(D108,FEBRERO!$D$13:$Q$1147,14,0)+VLOOKUP(D108,FEBRERO!$D$13:$AC$1147,26,0)+VLOOKUP(D108,MARZO!$D$13:$AC$1147,26,0)</f>
        <v>13518834098</v>
      </c>
      <c r="R108" s="3">
        <f>IFERROR(VLOOKUP(D108,[7]ServNOMINA!$F$16:$M$112,8,0),0)</f>
        <v>2748954888</v>
      </c>
      <c r="S108" s="3">
        <f>IFERROR(VLOOKUP(D108,[7]ServOTROS!$F$16:$M$112,8,0),0)</f>
        <v>364377198</v>
      </c>
      <c r="T108" s="3">
        <f>IFERROR(VLOOKUP(D108,[7]CANCEL!$F$16:$M$48,8,0),0)</f>
        <v>0</v>
      </c>
      <c r="U108" s="3">
        <f>IFERROR(VLOOKUP(B108,[7]Aaf_PENSION!$C$16:$M$112,11,0),0)</f>
        <v>98147013</v>
      </c>
      <c r="V108" s="3">
        <f>IFERROR(VLOOKUP(B108,[7]Aaf_SALUD!$C$16:$M$112,11,0),0)</f>
        <v>98147012</v>
      </c>
      <c r="W108" s="3">
        <f>IFERROR(VLOOKUP(D108,[7]CALIDAD!$F$16:$M$1122,8,0),0)</f>
        <v>71110895</v>
      </c>
      <c r="X108" s="3"/>
      <c r="Y108" s="3">
        <f>IFERROR(VLOOKUP(B108,[7]Ap_CESANTIAS!$C$16:$M$112,11,0),0)</f>
        <v>206201047</v>
      </c>
      <c r="Z108" s="3">
        <f>IFERROR(VLOOKUP(B108,[7]Ap_PENSION!$C$16:$M$112,11,0),0)</f>
        <v>122094510</v>
      </c>
      <c r="AA108" s="3">
        <f>IFERROR(VLOOKUP(B108,[7]Ap_SALUD!$C$16:$M$112,11,0),0)</f>
        <v>86467882</v>
      </c>
      <c r="AB108" s="3"/>
      <c r="AC108" s="36">
        <f t="shared" si="3"/>
        <v>3795500445</v>
      </c>
      <c r="AD108" s="37">
        <f t="shared" si="5"/>
        <v>23242084871</v>
      </c>
      <c r="AE108" s="144"/>
    </row>
    <row r="109" spans="1:31" hidden="1" x14ac:dyDescent="0.25">
      <c r="A109" s="29">
        <v>97</v>
      </c>
      <c r="B109" s="30" t="s">
        <v>306</v>
      </c>
      <c r="C109" s="30" t="s">
        <v>1315</v>
      </c>
      <c r="D109" s="31">
        <v>890980782</v>
      </c>
      <c r="E109" s="31">
        <v>218005380</v>
      </c>
      <c r="F109" s="32" t="s">
        <v>307</v>
      </c>
      <c r="G109" s="33">
        <v>21866876998</v>
      </c>
      <c r="H109" s="33">
        <v>0</v>
      </c>
      <c r="I109" s="3">
        <f>IFERROR(VLOOKUP(C109,'[6]Anexo 2'!$A$9:$G$1115,7,0),0)</f>
        <v>524415600</v>
      </c>
      <c r="J109" s="3">
        <f>IFERROR(VLOOKUP(C109,'[6]Anexo 1'!$A$9:$F$1115,6,0),0)</f>
        <v>508074469</v>
      </c>
      <c r="K109" s="3"/>
      <c r="L109" s="3"/>
      <c r="M109" s="3"/>
      <c r="N109" s="3"/>
      <c r="O109" s="3"/>
      <c r="P109" s="34">
        <f t="shared" si="4"/>
        <v>22899367067</v>
      </c>
      <c r="Q109" s="35">
        <f>VLOOKUP(D109,FEBRERO!$D$13:$Q$1147,14,0)+VLOOKUP(D109,FEBRERO!$D$13:$AC$1147,26,0)+VLOOKUP(D109,MARZO!$D$13:$AC$1147,26,0)</f>
        <v>8362281849</v>
      </c>
      <c r="R109" s="3">
        <f>IFERROR(VLOOKUP(D109,[7]ServNOMINA!$F$16:$M$112,8,0),0)</f>
        <v>1842708051</v>
      </c>
      <c r="S109" s="3">
        <f>IFERROR(VLOOKUP(D109,[7]ServOTROS!$F$16:$M$112,8,0),0)</f>
        <v>67239645</v>
      </c>
      <c r="T109" s="3">
        <f>IFERROR(VLOOKUP(D109,[7]CANCEL!$F$16:$M$48,8,0),0)</f>
        <v>0</v>
      </c>
      <c r="U109" s="3">
        <f>IFERROR(VLOOKUP(B109,[7]Aaf_PENSION!$C$16:$M$112,11,0),0)</f>
        <v>76479142</v>
      </c>
      <c r="V109" s="3">
        <f>IFERROR(VLOOKUP(B109,[7]Aaf_SALUD!$C$16:$M$112,11,0),0)</f>
        <v>76479141</v>
      </c>
      <c r="W109" s="3">
        <f>IFERROR(VLOOKUP(D109,[7]CALIDAD!$F$16:$M$1122,8,0),0)</f>
        <v>43701300</v>
      </c>
      <c r="X109" s="3"/>
      <c r="Y109" s="3">
        <f>IFERROR(VLOOKUP(B109,[7]Ap_CESANTIAS!$C$16:$M$112,11,0),0)</f>
        <v>158286143</v>
      </c>
      <c r="Z109" s="3">
        <f>IFERROR(VLOOKUP(B109,[7]Ap_PENSION!$C$16:$M$112,11,0),0)</f>
        <v>95139759</v>
      </c>
      <c r="AA109" s="3">
        <f>IFERROR(VLOOKUP(B109,[7]Ap_SALUD!$C$16:$M$112,11,0),0)</f>
        <v>67378406</v>
      </c>
      <c r="AB109" s="3"/>
      <c r="AC109" s="36">
        <f t="shared" si="3"/>
        <v>2427411587</v>
      </c>
      <c r="AD109" s="37">
        <f t="shared" si="5"/>
        <v>12109673631</v>
      </c>
      <c r="AE109" s="144"/>
    </row>
    <row r="110" spans="1:31" hidden="1" x14ac:dyDescent="0.25">
      <c r="A110" s="38">
        <v>98</v>
      </c>
      <c r="B110" s="30"/>
      <c r="C110" s="143" t="str">
        <f>VLOOKUP(D110,[8]Hoja1!$A$2:$B$1115,2,0)</f>
        <v>05002</v>
      </c>
      <c r="D110" s="31">
        <v>890981195</v>
      </c>
      <c r="E110" s="31">
        <v>210205002</v>
      </c>
      <c r="F110" s="32" t="s">
        <v>308</v>
      </c>
      <c r="G110" s="33">
        <v>0</v>
      </c>
      <c r="H110" s="33">
        <v>0</v>
      </c>
      <c r="I110" s="3">
        <f>IFERROR(VLOOKUP(C110,'[6]Anexo 2'!$A$9:$G$1115,7,0),0)</f>
        <v>261320612</v>
      </c>
      <c r="J110" s="3">
        <f>IFERROR(VLOOKUP(C110,'[6]Anexo 1'!$A$9:$F$1115,6,0),0)</f>
        <v>286478124</v>
      </c>
      <c r="K110" s="3"/>
      <c r="L110" s="3"/>
      <c r="M110" s="3"/>
      <c r="N110" s="3"/>
      <c r="O110" s="3"/>
      <c r="P110" s="34">
        <f t="shared" si="4"/>
        <v>547798736</v>
      </c>
      <c r="Q110" s="35">
        <f>VLOOKUP(D110,FEBRERO!$D$13:$Q$1147,14,0)+VLOOKUP(D110,FEBRERO!$D$13:$AC$1147,26,0)+VLOOKUP(D110,MARZO!$D$13:$AC$1147,26,0)</f>
        <v>351808278</v>
      </c>
      <c r="R110" s="3">
        <f>IFERROR(VLOOKUP(D110,[7]ServNOMINA!$F$16:$M$112,8,0),0)</f>
        <v>0</v>
      </c>
      <c r="S110" s="3">
        <f>IFERROR(VLOOKUP(D110,[7]ServOTROS!$F$16:$M$112,8,0),0)</f>
        <v>0</v>
      </c>
      <c r="T110" s="3">
        <f>IFERROR(VLOOKUP(D110,[7]CANCEL!$F$16:$M$48,8,0),0)</f>
        <v>0</v>
      </c>
      <c r="U110" s="3">
        <f>IFERROR(VLOOKUP(B110,[7]Aaf_PENSION!$C$16:$M$112,11,0),0)</f>
        <v>0</v>
      </c>
      <c r="V110" s="3">
        <f>IFERROR(VLOOKUP(B110,[7]Aaf_SALUD!$C$16:$M$112,11,0),0)</f>
        <v>0</v>
      </c>
      <c r="W110" s="3">
        <f>IFERROR(VLOOKUP(D110,[7]CALIDAD!$F$16:$M$1122,8,0),0)</f>
        <v>21776718</v>
      </c>
      <c r="X110" s="3"/>
      <c r="Y110" s="3">
        <f>IFERROR(VLOOKUP(B110,[7]Ap_CESANTIAS!$C$16:$M$112,11,0),0)</f>
        <v>0</v>
      </c>
      <c r="Z110" s="3">
        <f>IFERROR(VLOOKUP(B110,[7]Ap_PENSION!$C$16:$M$112,11,0),0)</f>
        <v>0</v>
      </c>
      <c r="AA110" s="3">
        <f>IFERROR(VLOOKUP(B110,[7]Ap_SALUD!$C$16:$M$112,11,0),0)</f>
        <v>0</v>
      </c>
      <c r="AB110" s="3"/>
      <c r="AC110" s="36">
        <f t="shared" si="3"/>
        <v>21776718</v>
      </c>
      <c r="AD110" s="37">
        <f t="shared" si="5"/>
        <v>174213740</v>
      </c>
      <c r="AE110" s="144"/>
    </row>
    <row r="111" spans="1:31" hidden="1" x14ac:dyDescent="0.25">
      <c r="A111" s="29">
        <v>99</v>
      </c>
      <c r="B111" s="61"/>
      <c r="C111" s="143" t="str">
        <f>VLOOKUP(D111,[8]Hoja1!$A$2:$B$1115,2,0)</f>
        <v>05004</v>
      </c>
      <c r="D111" s="31">
        <v>890981251</v>
      </c>
      <c r="E111" s="31">
        <v>210405004</v>
      </c>
      <c r="F111" s="61" t="s">
        <v>309</v>
      </c>
      <c r="G111" s="33">
        <v>0</v>
      </c>
      <c r="H111" s="33">
        <v>0</v>
      </c>
      <c r="I111" s="3">
        <f>IFERROR(VLOOKUP(C111,'[6]Anexo 2'!$A$9:$G$1115,7,0),0)</f>
        <v>30083159</v>
      </c>
      <c r="J111" s="3">
        <f>IFERROR(VLOOKUP(C111,'[6]Anexo 1'!$A$9:$F$1115,6,0),0)</f>
        <v>31268481</v>
      </c>
      <c r="K111" s="3"/>
      <c r="L111" s="3"/>
      <c r="M111" s="3"/>
      <c r="N111" s="3"/>
      <c r="O111" s="3"/>
      <c r="P111" s="34">
        <f t="shared" si="4"/>
        <v>61351640</v>
      </c>
      <c r="Q111" s="35">
        <f>VLOOKUP(D111,FEBRERO!$D$13:$Q$1147,14,0)+VLOOKUP(D111,FEBRERO!$D$13:$AC$1147,26,0)+VLOOKUP(D111,MARZO!$D$13:$AC$1147,26,0)</f>
        <v>38789271</v>
      </c>
      <c r="R111" s="3">
        <f>IFERROR(VLOOKUP(D111,[7]ServNOMINA!$F$16:$M$112,8,0),0)</f>
        <v>0</v>
      </c>
      <c r="S111" s="3">
        <f>IFERROR(VLOOKUP(D111,[7]ServOTROS!$F$16:$M$112,8,0),0)</f>
        <v>0</v>
      </c>
      <c r="T111" s="3">
        <f>IFERROR(VLOOKUP(D111,[7]CANCEL!$F$16:$M$48,8,0),0)</f>
        <v>0</v>
      </c>
      <c r="U111" s="3">
        <f>IFERROR(VLOOKUP(B111,[7]Aaf_PENSION!$C$16:$M$112,11,0),0)</f>
        <v>0</v>
      </c>
      <c r="V111" s="3">
        <f>IFERROR(VLOOKUP(B111,[7]Aaf_SALUD!$C$16:$M$112,11,0),0)</f>
        <v>0</v>
      </c>
      <c r="W111" s="3">
        <f>IFERROR(VLOOKUP(D111,[7]CALIDAD!$F$16:$M$1122,8,0),0)</f>
        <v>2506930</v>
      </c>
      <c r="X111" s="3"/>
      <c r="Y111" s="3">
        <f>IFERROR(VLOOKUP(B111,[7]Ap_CESANTIAS!$C$16:$M$112,11,0),0)</f>
        <v>0</v>
      </c>
      <c r="Z111" s="3">
        <f>IFERROR(VLOOKUP(B111,[7]Ap_PENSION!$C$16:$M$112,11,0),0)</f>
        <v>0</v>
      </c>
      <c r="AA111" s="3">
        <f>IFERROR(VLOOKUP(B111,[7]Ap_SALUD!$C$16:$M$112,11,0),0)</f>
        <v>0</v>
      </c>
      <c r="AB111" s="3"/>
      <c r="AC111" s="36">
        <f t="shared" si="3"/>
        <v>2506930</v>
      </c>
      <c r="AD111" s="37">
        <f t="shared" si="5"/>
        <v>20055439</v>
      </c>
      <c r="AE111" s="144"/>
    </row>
    <row r="112" spans="1:31" hidden="1" x14ac:dyDescent="0.25">
      <c r="A112" s="38">
        <v>100</v>
      </c>
      <c r="B112" s="61"/>
      <c r="C112" s="143" t="str">
        <f>VLOOKUP(D112,[8]Hoja1!$A$2:$B$1115,2,0)</f>
        <v>05021</v>
      </c>
      <c r="D112" s="31">
        <v>890983701</v>
      </c>
      <c r="E112" s="31">
        <v>212105021</v>
      </c>
      <c r="F112" s="61" t="s">
        <v>310</v>
      </c>
      <c r="G112" s="33">
        <v>0</v>
      </c>
      <c r="H112" s="33">
        <v>0</v>
      </c>
      <c r="I112" s="3">
        <f>IFERROR(VLOOKUP(C112,'[6]Anexo 2'!$A$9:$G$1115,7,0),0)</f>
        <v>66864427</v>
      </c>
      <c r="J112" s="3">
        <f>IFERROR(VLOOKUP(C112,'[6]Anexo 1'!$A$9:$F$1115,6,0),0)</f>
        <v>59875443</v>
      </c>
      <c r="K112" s="3"/>
      <c r="L112" s="3"/>
      <c r="M112" s="3"/>
      <c r="N112" s="3"/>
      <c r="O112" s="3"/>
      <c r="P112" s="34">
        <f t="shared" si="4"/>
        <v>126739870</v>
      </c>
      <c r="Q112" s="35">
        <f>VLOOKUP(D112,FEBRERO!$D$13:$Q$1147,14,0)+VLOOKUP(D112,FEBRERO!$D$13:$AC$1147,26,0)+VLOOKUP(D112,MARZO!$D$13:$AC$1147,26,0)</f>
        <v>76591551</v>
      </c>
      <c r="R112" s="3">
        <f>IFERROR(VLOOKUP(D112,[7]ServNOMINA!$F$16:$M$112,8,0),0)</f>
        <v>0</v>
      </c>
      <c r="S112" s="3">
        <f>IFERROR(VLOOKUP(D112,[7]ServOTROS!$F$16:$M$112,8,0),0)</f>
        <v>0</v>
      </c>
      <c r="T112" s="3">
        <f>IFERROR(VLOOKUP(D112,[7]CANCEL!$F$16:$M$48,8,0),0)</f>
        <v>0</v>
      </c>
      <c r="U112" s="3">
        <f>IFERROR(VLOOKUP(B112,[7]Aaf_PENSION!$C$16:$M$112,11,0),0)</f>
        <v>0</v>
      </c>
      <c r="V112" s="3">
        <f>IFERROR(VLOOKUP(B112,[7]Aaf_SALUD!$C$16:$M$112,11,0),0)</f>
        <v>0</v>
      </c>
      <c r="W112" s="3">
        <f>IFERROR(VLOOKUP(D112,[7]CALIDAD!$F$16:$M$1122,8,0),0)</f>
        <v>5572036</v>
      </c>
      <c r="X112" s="3"/>
      <c r="Y112" s="3">
        <f>IFERROR(VLOOKUP(B112,[7]Ap_CESANTIAS!$C$16:$M$112,11,0),0)</f>
        <v>0</v>
      </c>
      <c r="Z112" s="3">
        <f>IFERROR(VLOOKUP(B112,[7]Ap_PENSION!$C$16:$M$112,11,0),0)</f>
        <v>0</v>
      </c>
      <c r="AA112" s="3">
        <f>IFERROR(VLOOKUP(B112,[7]Ap_SALUD!$C$16:$M$112,11,0),0)</f>
        <v>0</v>
      </c>
      <c r="AB112" s="3"/>
      <c r="AC112" s="36">
        <f t="shared" si="3"/>
        <v>5572036</v>
      </c>
      <c r="AD112" s="37">
        <f t="shared" si="5"/>
        <v>44576283</v>
      </c>
      <c r="AE112" s="144"/>
    </row>
    <row r="113" spans="1:31" hidden="1" x14ac:dyDescent="0.25">
      <c r="A113" s="29">
        <v>101</v>
      </c>
      <c r="B113" s="61"/>
      <c r="C113" s="143" t="str">
        <f>VLOOKUP(D113,[8]Hoja1!$A$2:$B$1115,2,0)</f>
        <v>05030</v>
      </c>
      <c r="D113" s="31">
        <v>890981732</v>
      </c>
      <c r="E113" s="31">
        <v>213005030</v>
      </c>
      <c r="F113" s="61" t="s">
        <v>311</v>
      </c>
      <c r="G113" s="33">
        <v>0</v>
      </c>
      <c r="H113" s="33">
        <v>0</v>
      </c>
      <c r="I113" s="3">
        <f>IFERROR(VLOOKUP(C113,'[6]Anexo 2'!$A$9:$G$1115,7,0),0)</f>
        <v>327500080</v>
      </c>
      <c r="J113" s="3">
        <f>IFERROR(VLOOKUP(C113,'[6]Anexo 1'!$A$9:$F$1115,6,0),0)</f>
        <v>400059941</v>
      </c>
      <c r="K113" s="3"/>
      <c r="L113" s="3"/>
      <c r="M113" s="3"/>
      <c r="N113" s="3"/>
      <c r="O113" s="3"/>
      <c r="P113" s="34">
        <f t="shared" si="4"/>
        <v>727560021</v>
      </c>
      <c r="Q113" s="35">
        <f>VLOOKUP(D113,FEBRERO!$D$13:$Q$1147,14,0)+VLOOKUP(D113,FEBRERO!$D$13:$AC$1147,26,0)+VLOOKUP(D113,MARZO!$D$13:$AC$1147,26,0)</f>
        <v>481934960</v>
      </c>
      <c r="R113" s="3">
        <f>IFERROR(VLOOKUP(D113,[7]ServNOMINA!$F$16:$M$112,8,0),0)</f>
        <v>0</v>
      </c>
      <c r="S113" s="3">
        <f>IFERROR(VLOOKUP(D113,[7]ServOTROS!$F$16:$M$112,8,0),0)</f>
        <v>0</v>
      </c>
      <c r="T113" s="3">
        <f>IFERROR(VLOOKUP(D113,[7]CANCEL!$F$16:$M$48,8,0),0)</f>
        <v>0</v>
      </c>
      <c r="U113" s="3">
        <f>IFERROR(VLOOKUP(B113,[7]Aaf_PENSION!$C$16:$M$112,11,0),0)</f>
        <v>0</v>
      </c>
      <c r="V113" s="3">
        <f>IFERROR(VLOOKUP(B113,[7]Aaf_SALUD!$C$16:$M$112,11,0),0)</f>
        <v>0</v>
      </c>
      <c r="W113" s="3">
        <f>IFERROR(VLOOKUP(D113,[7]CALIDAD!$F$16:$M$1122,8,0),0)</f>
        <v>27291673</v>
      </c>
      <c r="X113" s="3"/>
      <c r="Y113" s="3">
        <f>IFERROR(VLOOKUP(B113,[7]Ap_CESANTIAS!$C$16:$M$112,11,0),0)</f>
        <v>0</v>
      </c>
      <c r="Z113" s="3">
        <f>IFERROR(VLOOKUP(B113,[7]Ap_PENSION!$C$16:$M$112,11,0),0)</f>
        <v>0</v>
      </c>
      <c r="AA113" s="3">
        <f>IFERROR(VLOOKUP(B113,[7]Ap_SALUD!$C$16:$M$112,11,0),0)</f>
        <v>0</v>
      </c>
      <c r="AB113" s="3"/>
      <c r="AC113" s="36">
        <f t="shared" si="3"/>
        <v>27291673</v>
      </c>
      <c r="AD113" s="37">
        <f t="shared" si="5"/>
        <v>218333388</v>
      </c>
      <c r="AE113" s="144"/>
    </row>
    <row r="114" spans="1:31" hidden="1" x14ac:dyDescent="0.25">
      <c r="A114" s="38">
        <v>102</v>
      </c>
      <c r="B114" s="61"/>
      <c r="C114" s="143" t="str">
        <f>VLOOKUP(D114,[8]Hoja1!$A$2:$B$1115,2,0)</f>
        <v>05031</v>
      </c>
      <c r="D114" s="31">
        <v>890981518</v>
      </c>
      <c r="E114" s="31">
        <v>213105031</v>
      </c>
      <c r="F114" s="61" t="s">
        <v>312</v>
      </c>
      <c r="G114" s="33">
        <v>0</v>
      </c>
      <c r="H114" s="33">
        <v>0</v>
      </c>
      <c r="I114" s="3">
        <f>IFERROR(VLOOKUP(C114,'[6]Anexo 2'!$A$9:$G$1115,7,0),0)</f>
        <v>506409856</v>
      </c>
      <c r="J114" s="3">
        <f>IFERROR(VLOOKUP(C114,'[6]Anexo 1'!$A$9:$F$1115,6,0),0)</f>
        <v>437583279</v>
      </c>
      <c r="K114" s="3"/>
      <c r="L114" s="3"/>
      <c r="M114" s="3"/>
      <c r="N114" s="3"/>
      <c r="O114" s="3"/>
      <c r="P114" s="34">
        <f t="shared" si="4"/>
        <v>943993135</v>
      </c>
      <c r="Q114" s="35">
        <f>VLOOKUP(D114,FEBRERO!$D$13:$Q$1147,14,0)+VLOOKUP(D114,FEBRERO!$D$13:$AC$1147,26,0)+VLOOKUP(D114,MARZO!$D$13:$AC$1147,26,0)</f>
        <v>564185742</v>
      </c>
      <c r="R114" s="3">
        <f>IFERROR(VLOOKUP(D114,[7]ServNOMINA!$F$16:$M$112,8,0),0)</f>
        <v>0</v>
      </c>
      <c r="S114" s="3">
        <f>IFERROR(VLOOKUP(D114,[7]ServOTROS!$F$16:$M$112,8,0),0)</f>
        <v>0</v>
      </c>
      <c r="T114" s="3">
        <f>IFERROR(VLOOKUP(D114,[7]CANCEL!$F$16:$M$48,8,0),0)</f>
        <v>0</v>
      </c>
      <c r="U114" s="3">
        <f>IFERROR(VLOOKUP(B114,[7]Aaf_PENSION!$C$16:$M$112,11,0),0)</f>
        <v>0</v>
      </c>
      <c r="V114" s="3">
        <f>IFERROR(VLOOKUP(B114,[7]Aaf_SALUD!$C$16:$M$112,11,0),0)</f>
        <v>0</v>
      </c>
      <c r="W114" s="3">
        <f>IFERROR(VLOOKUP(D114,[7]CALIDAD!$F$16:$M$1122,8,0),0)</f>
        <v>42200821</v>
      </c>
      <c r="X114" s="3"/>
      <c r="Y114" s="3">
        <f>IFERROR(VLOOKUP(B114,[7]Ap_CESANTIAS!$C$16:$M$112,11,0),0)</f>
        <v>0</v>
      </c>
      <c r="Z114" s="3">
        <f>IFERROR(VLOOKUP(B114,[7]Ap_PENSION!$C$16:$M$112,11,0),0)</f>
        <v>0</v>
      </c>
      <c r="AA114" s="3">
        <f>IFERROR(VLOOKUP(B114,[7]Ap_SALUD!$C$16:$M$112,11,0),0)</f>
        <v>0</v>
      </c>
      <c r="AB114" s="3"/>
      <c r="AC114" s="36">
        <f t="shared" si="3"/>
        <v>42200821</v>
      </c>
      <c r="AD114" s="37">
        <f t="shared" si="5"/>
        <v>337606572</v>
      </c>
      <c r="AE114" s="144"/>
    </row>
    <row r="115" spans="1:31" hidden="1" x14ac:dyDescent="0.25">
      <c r="A115" s="29">
        <v>103</v>
      </c>
      <c r="B115" s="61"/>
      <c r="C115" s="143" t="str">
        <f>VLOOKUP(D115,[8]Hoja1!$A$2:$B$1115,2,0)</f>
        <v>05034</v>
      </c>
      <c r="D115" s="31">
        <v>890980342</v>
      </c>
      <c r="E115" s="31">
        <v>213405034</v>
      </c>
      <c r="F115" s="61" t="s">
        <v>313</v>
      </c>
      <c r="G115" s="33">
        <v>0</v>
      </c>
      <c r="H115" s="33">
        <v>0</v>
      </c>
      <c r="I115" s="3">
        <f>IFERROR(VLOOKUP(C115,'[6]Anexo 2'!$A$9:$G$1115,7,0),0)</f>
        <v>612625384</v>
      </c>
      <c r="J115" s="3">
        <f>IFERROR(VLOOKUP(C115,'[6]Anexo 1'!$A$9:$F$1115,6,0),0)</f>
        <v>645620325</v>
      </c>
      <c r="K115" s="3"/>
      <c r="L115" s="3"/>
      <c r="M115" s="3"/>
      <c r="N115" s="3"/>
      <c r="O115" s="3"/>
      <c r="P115" s="34">
        <f t="shared" si="4"/>
        <v>1258245709</v>
      </c>
      <c r="Q115" s="35">
        <f>VLOOKUP(D115,FEBRERO!$D$13:$Q$1147,14,0)+VLOOKUP(D115,FEBRERO!$D$13:$AC$1147,26,0)+VLOOKUP(D115,MARZO!$D$13:$AC$1147,26,0)</f>
        <v>798776670</v>
      </c>
      <c r="R115" s="3">
        <f>IFERROR(VLOOKUP(D115,[7]ServNOMINA!$F$16:$M$112,8,0),0)</f>
        <v>0</v>
      </c>
      <c r="S115" s="3">
        <f>IFERROR(VLOOKUP(D115,[7]ServOTROS!$F$16:$M$112,8,0),0)</f>
        <v>0</v>
      </c>
      <c r="T115" s="3">
        <f>IFERROR(VLOOKUP(D115,[7]CANCEL!$F$16:$M$48,8,0),0)</f>
        <v>0</v>
      </c>
      <c r="U115" s="3">
        <f>IFERROR(VLOOKUP(B115,[7]Aaf_PENSION!$C$16:$M$112,11,0),0)</f>
        <v>0</v>
      </c>
      <c r="V115" s="3">
        <f>IFERROR(VLOOKUP(B115,[7]Aaf_SALUD!$C$16:$M$112,11,0),0)</f>
        <v>0</v>
      </c>
      <c r="W115" s="3">
        <f>IFERROR(VLOOKUP(D115,[7]CALIDAD!$F$16:$M$1122,8,0),0)</f>
        <v>51052115</v>
      </c>
      <c r="X115" s="3"/>
      <c r="Y115" s="3">
        <f>IFERROR(VLOOKUP(B115,[7]Ap_CESANTIAS!$C$16:$M$112,11,0),0)</f>
        <v>0</v>
      </c>
      <c r="Z115" s="3">
        <f>IFERROR(VLOOKUP(B115,[7]Ap_PENSION!$C$16:$M$112,11,0),0)</f>
        <v>0</v>
      </c>
      <c r="AA115" s="3">
        <f>IFERROR(VLOOKUP(B115,[7]Ap_SALUD!$C$16:$M$112,11,0),0)</f>
        <v>0</v>
      </c>
      <c r="AB115" s="3"/>
      <c r="AC115" s="36">
        <f t="shared" si="3"/>
        <v>51052115</v>
      </c>
      <c r="AD115" s="37">
        <f t="shared" si="5"/>
        <v>408416924</v>
      </c>
      <c r="AE115" s="144"/>
    </row>
    <row r="116" spans="1:31" hidden="1" x14ac:dyDescent="0.25">
      <c r="A116" s="38">
        <v>104</v>
      </c>
      <c r="B116" s="61"/>
      <c r="C116" s="143" t="str">
        <f>VLOOKUP(D116,[8]Hoja1!$A$2:$B$1115,2,0)</f>
        <v>05036</v>
      </c>
      <c r="D116" s="31">
        <v>890981493</v>
      </c>
      <c r="E116" s="31">
        <v>213605036</v>
      </c>
      <c r="F116" s="61" t="s">
        <v>314</v>
      </c>
      <c r="G116" s="33">
        <v>0</v>
      </c>
      <c r="H116" s="33">
        <v>0</v>
      </c>
      <c r="I116" s="3">
        <f>IFERROR(VLOOKUP(C116,'[6]Anexo 2'!$A$9:$G$1115,7,0),0)</f>
        <v>78415209</v>
      </c>
      <c r="J116" s="3">
        <f>IFERROR(VLOOKUP(C116,'[6]Anexo 1'!$A$9:$F$1115,6,0),0)</f>
        <v>80812105</v>
      </c>
      <c r="K116" s="3"/>
      <c r="L116" s="3"/>
      <c r="M116" s="3"/>
      <c r="N116" s="3"/>
      <c r="O116" s="3"/>
      <c r="P116" s="34">
        <f t="shared" si="4"/>
        <v>159227314</v>
      </c>
      <c r="Q116" s="35">
        <f>VLOOKUP(D116,FEBRERO!$D$13:$Q$1147,14,0)+VLOOKUP(D116,FEBRERO!$D$13:$AC$1147,26,0)+VLOOKUP(D116,MARZO!$D$13:$AC$1147,26,0)</f>
        <v>100415908</v>
      </c>
      <c r="R116" s="3">
        <f>IFERROR(VLOOKUP(D116,[7]ServNOMINA!$F$16:$M$112,8,0),0)</f>
        <v>0</v>
      </c>
      <c r="S116" s="3">
        <f>IFERROR(VLOOKUP(D116,[7]ServOTROS!$F$16:$M$112,8,0),0)</f>
        <v>0</v>
      </c>
      <c r="T116" s="3">
        <f>IFERROR(VLOOKUP(D116,[7]CANCEL!$F$16:$M$48,8,0),0)</f>
        <v>0</v>
      </c>
      <c r="U116" s="3">
        <f>IFERROR(VLOOKUP(B116,[7]Aaf_PENSION!$C$16:$M$112,11,0),0)</f>
        <v>0</v>
      </c>
      <c r="V116" s="3">
        <f>IFERROR(VLOOKUP(B116,[7]Aaf_SALUD!$C$16:$M$112,11,0),0)</f>
        <v>0</v>
      </c>
      <c r="W116" s="3">
        <f>IFERROR(VLOOKUP(D116,[7]CALIDAD!$F$16:$M$1122,8,0),0)</f>
        <v>6534601</v>
      </c>
      <c r="X116" s="3"/>
      <c r="Y116" s="3">
        <f>IFERROR(VLOOKUP(B116,[7]Ap_CESANTIAS!$C$16:$M$112,11,0),0)</f>
        <v>0</v>
      </c>
      <c r="Z116" s="3">
        <f>IFERROR(VLOOKUP(B116,[7]Ap_PENSION!$C$16:$M$112,11,0),0)</f>
        <v>0</v>
      </c>
      <c r="AA116" s="3">
        <f>IFERROR(VLOOKUP(B116,[7]Ap_SALUD!$C$16:$M$112,11,0),0)</f>
        <v>0</v>
      </c>
      <c r="AB116" s="3"/>
      <c r="AC116" s="36">
        <f t="shared" si="3"/>
        <v>6534601</v>
      </c>
      <c r="AD116" s="37">
        <f t="shared" si="5"/>
        <v>52276805</v>
      </c>
      <c r="AE116" s="144"/>
    </row>
    <row r="117" spans="1:31" hidden="1" x14ac:dyDescent="0.25">
      <c r="A117" s="29">
        <v>105</v>
      </c>
      <c r="B117" s="61"/>
      <c r="C117" s="143" t="str">
        <f>VLOOKUP(D117,[8]Hoja1!$A$2:$B$1115,2,0)</f>
        <v>05038</v>
      </c>
      <c r="D117" s="31">
        <v>890982141</v>
      </c>
      <c r="E117" s="31">
        <v>213805038</v>
      </c>
      <c r="F117" s="61" t="s">
        <v>315</v>
      </c>
      <c r="G117" s="33">
        <v>0</v>
      </c>
      <c r="H117" s="33">
        <v>0</v>
      </c>
      <c r="I117" s="3">
        <f>IFERROR(VLOOKUP(C117,'[6]Anexo 2'!$A$9:$G$1115,7,0),0)</f>
        <v>214102576</v>
      </c>
      <c r="J117" s="3">
        <f>IFERROR(VLOOKUP(C117,'[6]Anexo 1'!$A$9:$F$1115,6,0),0)</f>
        <v>174080053</v>
      </c>
      <c r="K117" s="3"/>
      <c r="L117" s="3"/>
      <c r="M117" s="3"/>
      <c r="N117" s="3"/>
      <c r="O117" s="3"/>
      <c r="P117" s="34">
        <f t="shared" si="4"/>
        <v>388182629</v>
      </c>
      <c r="Q117" s="35">
        <f>VLOOKUP(D117,FEBRERO!$D$13:$Q$1147,14,0)+VLOOKUP(D117,FEBRERO!$D$13:$AC$1147,26,0)+VLOOKUP(D117,MARZO!$D$13:$AC$1147,26,0)</f>
        <v>227605696</v>
      </c>
      <c r="R117" s="3">
        <f>IFERROR(VLOOKUP(D117,[7]ServNOMINA!$F$16:$M$112,8,0),0)</f>
        <v>0</v>
      </c>
      <c r="S117" s="3">
        <f>IFERROR(VLOOKUP(D117,[7]ServOTROS!$F$16:$M$112,8,0),0)</f>
        <v>0</v>
      </c>
      <c r="T117" s="3">
        <f>IFERROR(VLOOKUP(D117,[7]CANCEL!$F$16:$M$48,8,0),0)</f>
        <v>0</v>
      </c>
      <c r="U117" s="3">
        <f>IFERROR(VLOOKUP(B117,[7]Aaf_PENSION!$C$16:$M$112,11,0),0)</f>
        <v>0</v>
      </c>
      <c r="V117" s="3">
        <f>IFERROR(VLOOKUP(B117,[7]Aaf_SALUD!$C$16:$M$112,11,0),0)</f>
        <v>0</v>
      </c>
      <c r="W117" s="3">
        <f>IFERROR(VLOOKUP(D117,[7]CALIDAD!$F$16:$M$1122,8,0),0)</f>
        <v>17841881</v>
      </c>
      <c r="X117" s="3"/>
      <c r="Y117" s="3">
        <f>IFERROR(VLOOKUP(B117,[7]Ap_CESANTIAS!$C$16:$M$112,11,0),0)</f>
        <v>0</v>
      </c>
      <c r="Z117" s="3">
        <f>IFERROR(VLOOKUP(B117,[7]Ap_PENSION!$C$16:$M$112,11,0),0)</f>
        <v>0</v>
      </c>
      <c r="AA117" s="3">
        <f>IFERROR(VLOOKUP(B117,[7]Ap_SALUD!$C$16:$M$112,11,0),0)</f>
        <v>0</v>
      </c>
      <c r="AB117" s="3"/>
      <c r="AC117" s="36">
        <f t="shared" si="3"/>
        <v>17841881</v>
      </c>
      <c r="AD117" s="37">
        <f t="shared" si="5"/>
        <v>142735052</v>
      </c>
      <c r="AE117" s="144"/>
    </row>
    <row r="118" spans="1:31" hidden="1" x14ac:dyDescent="0.25">
      <c r="A118" s="38">
        <v>106</v>
      </c>
      <c r="B118" s="61"/>
      <c r="C118" s="143" t="str">
        <f>VLOOKUP(D118,[8]Hoja1!$A$2:$B$1115,2,0)</f>
        <v>05040</v>
      </c>
      <c r="D118" s="31">
        <v>890982489</v>
      </c>
      <c r="E118" s="31">
        <v>214005040</v>
      </c>
      <c r="F118" s="61" t="s">
        <v>316</v>
      </c>
      <c r="G118" s="33">
        <v>0</v>
      </c>
      <c r="H118" s="33">
        <v>0</v>
      </c>
      <c r="I118" s="3">
        <f>IFERROR(VLOOKUP(C118,'[6]Anexo 2'!$A$9:$G$1115,7,0),0)</f>
        <v>422702200</v>
      </c>
      <c r="J118" s="3">
        <f>IFERROR(VLOOKUP(C118,'[6]Anexo 1'!$A$9:$F$1115,6,0),0)</f>
        <v>317265609</v>
      </c>
      <c r="K118" s="3"/>
      <c r="L118" s="3"/>
      <c r="M118" s="3"/>
      <c r="N118" s="3"/>
      <c r="O118" s="3"/>
      <c r="P118" s="34">
        <f t="shared" si="4"/>
        <v>739967809</v>
      </c>
      <c r="Q118" s="35">
        <f>VLOOKUP(D118,FEBRERO!$D$13:$Q$1147,14,0)+VLOOKUP(D118,FEBRERO!$D$13:$AC$1147,26,0)+VLOOKUP(D118,MARZO!$D$13:$AC$1147,26,0)</f>
        <v>422941158</v>
      </c>
      <c r="R118" s="3">
        <f>IFERROR(VLOOKUP(D118,[7]ServNOMINA!$F$16:$M$112,8,0),0)</f>
        <v>0</v>
      </c>
      <c r="S118" s="3">
        <f>IFERROR(VLOOKUP(D118,[7]ServOTROS!$F$16:$M$112,8,0),0)</f>
        <v>0</v>
      </c>
      <c r="T118" s="3">
        <f>IFERROR(VLOOKUP(D118,[7]CANCEL!$F$16:$M$48,8,0),0)</f>
        <v>0</v>
      </c>
      <c r="U118" s="3">
        <f>IFERROR(VLOOKUP(B118,[7]Aaf_PENSION!$C$16:$M$112,11,0),0)</f>
        <v>0</v>
      </c>
      <c r="V118" s="3">
        <f>IFERROR(VLOOKUP(B118,[7]Aaf_SALUD!$C$16:$M$112,11,0),0)</f>
        <v>0</v>
      </c>
      <c r="W118" s="3">
        <f>IFERROR(VLOOKUP(D118,[7]CALIDAD!$F$16:$M$1122,8,0),0)</f>
        <v>35225183</v>
      </c>
      <c r="X118" s="3"/>
      <c r="Y118" s="3">
        <f>IFERROR(VLOOKUP(B118,[7]Ap_CESANTIAS!$C$16:$M$112,11,0),0)</f>
        <v>0</v>
      </c>
      <c r="Z118" s="3">
        <f>IFERROR(VLOOKUP(B118,[7]Ap_PENSION!$C$16:$M$112,11,0),0)</f>
        <v>0</v>
      </c>
      <c r="AA118" s="3">
        <f>IFERROR(VLOOKUP(B118,[7]Ap_SALUD!$C$16:$M$112,11,0),0)</f>
        <v>0</v>
      </c>
      <c r="AB118" s="3"/>
      <c r="AC118" s="36">
        <f t="shared" si="3"/>
        <v>35225183</v>
      </c>
      <c r="AD118" s="37">
        <f t="shared" si="5"/>
        <v>281801468</v>
      </c>
      <c r="AE118" s="144"/>
    </row>
    <row r="119" spans="1:31" hidden="1" x14ac:dyDescent="0.25">
      <c r="A119" s="29">
        <v>107</v>
      </c>
      <c r="B119" s="61"/>
      <c r="C119" s="143" t="str">
        <f>VLOOKUP(D119,[8]Hoja1!$A$2:$B$1115,2,0)</f>
        <v>05042</v>
      </c>
      <c r="D119" s="31">
        <v>890907569</v>
      </c>
      <c r="E119" s="31">
        <v>214205042</v>
      </c>
      <c r="F119" s="61" t="s">
        <v>317</v>
      </c>
      <c r="G119" s="33">
        <v>0</v>
      </c>
      <c r="H119" s="33">
        <v>0</v>
      </c>
      <c r="I119" s="3">
        <f>IFERROR(VLOOKUP(C119,'[6]Anexo 2'!$A$9:$G$1115,7,0),0)</f>
        <v>440569424</v>
      </c>
      <c r="J119" s="3">
        <f>IFERROR(VLOOKUP(C119,'[6]Anexo 1'!$A$9:$F$1115,6,0),0)</f>
        <v>450405097</v>
      </c>
      <c r="K119" s="3"/>
      <c r="L119" s="3"/>
      <c r="M119" s="3"/>
      <c r="N119" s="3"/>
      <c r="O119" s="3"/>
      <c r="P119" s="34">
        <f t="shared" si="4"/>
        <v>890974521</v>
      </c>
      <c r="Q119" s="35">
        <f>VLOOKUP(D119,FEBRERO!$D$13:$Q$1147,14,0)+VLOOKUP(D119,FEBRERO!$D$13:$AC$1147,26,0)+VLOOKUP(D119,MARZO!$D$13:$AC$1147,26,0)</f>
        <v>560547454</v>
      </c>
      <c r="R119" s="3">
        <f>IFERROR(VLOOKUP(D119,[7]ServNOMINA!$F$16:$M$112,8,0),0)</f>
        <v>0</v>
      </c>
      <c r="S119" s="3">
        <f>IFERROR(VLOOKUP(D119,[7]ServOTROS!$F$16:$M$112,8,0),0)</f>
        <v>0</v>
      </c>
      <c r="T119" s="3">
        <f>IFERROR(VLOOKUP(D119,[7]CANCEL!$F$16:$M$48,8,0),0)</f>
        <v>0</v>
      </c>
      <c r="U119" s="3">
        <f>IFERROR(VLOOKUP(B119,[7]Aaf_PENSION!$C$16:$M$112,11,0),0)</f>
        <v>0</v>
      </c>
      <c r="V119" s="3">
        <f>IFERROR(VLOOKUP(B119,[7]Aaf_SALUD!$C$16:$M$112,11,0),0)</f>
        <v>0</v>
      </c>
      <c r="W119" s="3">
        <f>IFERROR(VLOOKUP(D119,[7]CALIDAD!$F$16:$M$1122,8,0),0)</f>
        <v>36714119</v>
      </c>
      <c r="X119" s="3"/>
      <c r="Y119" s="3">
        <f>IFERROR(VLOOKUP(B119,[7]Ap_CESANTIAS!$C$16:$M$112,11,0),0)</f>
        <v>0</v>
      </c>
      <c r="Z119" s="3">
        <f>IFERROR(VLOOKUP(B119,[7]Ap_PENSION!$C$16:$M$112,11,0),0)</f>
        <v>0</v>
      </c>
      <c r="AA119" s="3">
        <f>IFERROR(VLOOKUP(B119,[7]Ap_SALUD!$C$16:$M$112,11,0),0)</f>
        <v>0</v>
      </c>
      <c r="AB119" s="3"/>
      <c r="AC119" s="36">
        <f t="shared" si="3"/>
        <v>36714119</v>
      </c>
      <c r="AD119" s="37">
        <f t="shared" si="5"/>
        <v>293712948</v>
      </c>
      <c r="AE119" s="144"/>
    </row>
    <row r="120" spans="1:31" hidden="1" x14ac:dyDescent="0.25">
      <c r="A120" s="38">
        <v>108</v>
      </c>
      <c r="B120" s="61"/>
      <c r="C120" s="143" t="str">
        <f>VLOOKUP(D120,[8]Hoja1!$A$2:$B$1115,2,0)</f>
        <v>05044</v>
      </c>
      <c r="D120" s="31">
        <v>890983824</v>
      </c>
      <c r="E120" s="31">
        <v>214405044</v>
      </c>
      <c r="F120" s="61" t="s">
        <v>318</v>
      </c>
      <c r="G120" s="33">
        <v>0</v>
      </c>
      <c r="H120" s="33">
        <v>0</v>
      </c>
      <c r="I120" s="3">
        <f>IFERROR(VLOOKUP(C120,'[6]Anexo 2'!$A$9:$G$1115,7,0),0)</f>
        <v>122504078</v>
      </c>
      <c r="J120" s="3">
        <f>IFERROR(VLOOKUP(C120,'[6]Anexo 1'!$A$9:$F$1115,6,0),0)</f>
        <v>126457677</v>
      </c>
      <c r="K120" s="3"/>
      <c r="L120" s="3"/>
      <c r="M120" s="3"/>
      <c r="N120" s="3"/>
      <c r="O120" s="3"/>
      <c r="P120" s="34">
        <f t="shared" si="4"/>
        <v>248961755</v>
      </c>
      <c r="Q120" s="35">
        <f>VLOOKUP(D120,FEBRERO!$D$13:$Q$1147,14,0)+VLOOKUP(D120,FEBRERO!$D$13:$AC$1147,26,0)+VLOOKUP(D120,MARZO!$D$13:$AC$1147,26,0)</f>
        <v>157083696</v>
      </c>
      <c r="R120" s="3">
        <f>IFERROR(VLOOKUP(D120,[7]ServNOMINA!$F$16:$M$112,8,0),0)</f>
        <v>0</v>
      </c>
      <c r="S120" s="3">
        <f>IFERROR(VLOOKUP(D120,[7]ServOTROS!$F$16:$M$112,8,0),0)</f>
        <v>0</v>
      </c>
      <c r="T120" s="3">
        <f>IFERROR(VLOOKUP(D120,[7]CANCEL!$F$16:$M$48,8,0),0)</f>
        <v>0</v>
      </c>
      <c r="U120" s="3">
        <f>IFERROR(VLOOKUP(B120,[7]Aaf_PENSION!$C$16:$M$112,11,0),0)</f>
        <v>0</v>
      </c>
      <c r="V120" s="3">
        <f>IFERROR(VLOOKUP(B120,[7]Aaf_SALUD!$C$16:$M$112,11,0),0)</f>
        <v>0</v>
      </c>
      <c r="W120" s="3">
        <f>IFERROR(VLOOKUP(D120,[7]CALIDAD!$F$16:$M$1122,8,0),0)</f>
        <v>10208673</v>
      </c>
      <c r="X120" s="3"/>
      <c r="Y120" s="3">
        <f>IFERROR(VLOOKUP(B120,[7]Ap_CESANTIAS!$C$16:$M$112,11,0),0)</f>
        <v>0</v>
      </c>
      <c r="Z120" s="3">
        <f>IFERROR(VLOOKUP(B120,[7]Ap_PENSION!$C$16:$M$112,11,0),0)</f>
        <v>0</v>
      </c>
      <c r="AA120" s="3">
        <f>IFERROR(VLOOKUP(B120,[7]Ap_SALUD!$C$16:$M$112,11,0),0)</f>
        <v>0</v>
      </c>
      <c r="AB120" s="3"/>
      <c r="AC120" s="36">
        <f t="shared" si="3"/>
        <v>10208673</v>
      </c>
      <c r="AD120" s="37">
        <f t="shared" si="5"/>
        <v>81669386</v>
      </c>
      <c r="AE120" s="144"/>
    </row>
    <row r="121" spans="1:31" hidden="1" x14ac:dyDescent="0.25">
      <c r="A121" s="29">
        <v>109</v>
      </c>
      <c r="B121" s="61"/>
      <c r="C121" s="143" t="str">
        <f>VLOOKUP(D121,[8]Hoja1!$A$2:$B$1115,2,0)</f>
        <v>05051</v>
      </c>
      <c r="D121" s="31">
        <v>890985623</v>
      </c>
      <c r="E121" s="31">
        <v>215105051</v>
      </c>
      <c r="F121" s="61" t="s">
        <v>319</v>
      </c>
      <c r="G121" s="33">
        <v>0</v>
      </c>
      <c r="H121" s="33">
        <v>0</v>
      </c>
      <c r="I121" s="3">
        <f>IFERROR(VLOOKUP(C121,'[6]Anexo 2'!$A$9:$G$1115,7,0),0)</f>
        <v>1628036288</v>
      </c>
      <c r="J121" s="3">
        <f>IFERROR(VLOOKUP(C121,'[6]Anexo 1'!$A$9:$F$1115,6,0),0)</f>
        <v>1026784502</v>
      </c>
      <c r="K121" s="3"/>
      <c r="L121" s="3"/>
      <c r="M121" s="3"/>
      <c r="N121" s="3"/>
      <c r="O121" s="3"/>
      <c r="P121" s="34">
        <f t="shared" si="4"/>
        <v>2654820790</v>
      </c>
      <c r="Q121" s="35">
        <f>VLOOKUP(D121,FEBRERO!$D$13:$Q$1147,14,0)+VLOOKUP(D121,FEBRERO!$D$13:$AC$1147,26,0)+VLOOKUP(D121,MARZO!$D$13:$AC$1147,26,0)</f>
        <v>1433793575</v>
      </c>
      <c r="R121" s="3">
        <f>IFERROR(VLOOKUP(D121,[7]ServNOMINA!$F$16:$M$112,8,0),0)</f>
        <v>0</v>
      </c>
      <c r="S121" s="3">
        <f>IFERROR(VLOOKUP(D121,[7]ServOTROS!$F$16:$M$112,8,0),0)</f>
        <v>0</v>
      </c>
      <c r="T121" s="3">
        <f>IFERROR(VLOOKUP(D121,[7]CANCEL!$F$16:$M$48,8,0),0)</f>
        <v>0</v>
      </c>
      <c r="U121" s="3">
        <f>IFERROR(VLOOKUP(B121,[7]Aaf_PENSION!$C$16:$M$112,11,0),0)</f>
        <v>0</v>
      </c>
      <c r="V121" s="3">
        <f>IFERROR(VLOOKUP(B121,[7]Aaf_SALUD!$C$16:$M$112,11,0),0)</f>
        <v>0</v>
      </c>
      <c r="W121" s="3">
        <f>IFERROR(VLOOKUP(D121,[7]CALIDAD!$F$16:$M$1122,8,0),0)</f>
        <v>135669691</v>
      </c>
      <c r="X121" s="3"/>
      <c r="Y121" s="3">
        <f>IFERROR(VLOOKUP(B121,[7]Ap_CESANTIAS!$C$16:$M$112,11,0),0)</f>
        <v>0</v>
      </c>
      <c r="Z121" s="3">
        <f>IFERROR(VLOOKUP(B121,[7]Ap_PENSION!$C$16:$M$112,11,0),0)</f>
        <v>0</v>
      </c>
      <c r="AA121" s="3">
        <f>IFERROR(VLOOKUP(B121,[7]Ap_SALUD!$C$16:$M$112,11,0),0)</f>
        <v>0</v>
      </c>
      <c r="AB121" s="3"/>
      <c r="AC121" s="36">
        <f t="shared" si="3"/>
        <v>135669691</v>
      </c>
      <c r="AD121" s="37">
        <f t="shared" si="5"/>
        <v>1085357524</v>
      </c>
      <c r="AE121" s="144"/>
    </row>
    <row r="122" spans="1:31" hidden="1" x14ac:dyDescent="0.25">
      <c r="A122" s="38">
        <v>110</v>
      </c>
      <c r="B122" s="61"/>
      <c r="C122" s="143" t="str">
        <f>VLOOKUP(D122,[8]Hoja1!$A$2:$B$1115,2,0)</f>
        <v>05055</v>
      </c>
      <c r="D122" s="31">
        <v>890981786</v>
      </c>
      <c r="E122" s="31">
        <v>215505055</v>
      </c>
      <c r="F122" s="61" t="s">
        <v>320</v>
      </c>
      <c r="G122" s="33">
        <v>0</v>
      </c>
      <c r="H122" s="33">
        <v>0</v>
      </c>
      <c r="I122" s="3">
        <f>IFERROR(VLOOKUP(C122,'[6]Anexo 2'!$A$9:$G$1115,7,0),0)</f>
        <v>119613524</v>
      </c>
      <c r="J122" s="3">
        <f>IFERROR(VLOOKUP(C122,'[6]Anexo 1'!$A$9:$F$1115,6,0),0)</f>
        <v>126285356</v>
      </c>
      <c r="K122" s="3"/>
      <c r="L122" s="3"/>
      <c r="M122" s="3"/>
      <c r="N122" s="3"/>
      <c r="O122" s="3"/>
      <c r="P122" s="34">
        <f t="shared" si="4"/>
        <v>245898880</v>
      </c>
      <c r="Q122" s="35">
        <f>VLOOKUP(D122,FEBRERO!$D$13:$Q$1147,14,0)+VLOOKUP(D122,FEBRERO!$D$13:$AC$1147,26,0)+VLOOKUP(D122,MARZO!$D$13:$AC$1147,26,0)</f>
        <v>156188738</v>
      </c>
      <c r="R122" s="3">
        <f>IFERROR(VLOOKUP(D122,[7]ServNOMINA!$F$16:$M$112,8,0),0)</f>
        <v>0</v>
      </c>
      <c r="S122" s="3">
        <f>IFERROR(VLOOKUP(D122,[7]ServOTROS!$F$16:$M$112,8,0),0)</f>
        <v>0</v>
      </c>
      <c r="T122" s="3">
        <f>IFERROR(VLOOKUP(D122,[7]CANCEL!$F$16:$M$48,8,0),0)</f>
        <v>0</v>
      </c>
      <c r="U122" s="3">
        <f>IFERROR(VLOOKUP(B122,[7]Aaf_PENSION!$C$16:$M$112,11,0),0)</f>
        <v>0</v>
      </c>
      <c r="V122" s="3">
        <f>IFERROR(VLOOKUP(B122,[7]Aaf_SALUD!$C$16:$M$112,11,0),0)</f>
        <v>0</v>
      </c>
      <c r="W122" s="3">
        <f>IFERROR(VLOOKUP(D122,[7]CALIDAD!$F$16:$M$1122,8,0),0)</f>
        <v>9967794</v>
      </c>
      <c r="X122" s="3"/>
      <c r="Y122" s="3">
        <f>IFERROR(VLOOKUP(B122,[7]Ap_CESANTIAS!$C$16:$M$112,11,0),0)</f>
        <v>0</v>
      </c>
      <c r="Z122" s="3">
        <f>IFERROR(VLOOKUP(B122,[7]Ap_PENSION!$C$16:$M$112,11,0),0)</f>
        <v>0</v>
      </c>
      <c r="AA122" s="3">
        <f>IFERROR(VLOOKUP(B122,[7]Ap_SALUD!$C$16:$M$112,11,0),0)</f>
        <v>0</v>
      </c>
      <c r="AB122" s="3"/>
      <c r="AC122" s="36">
        <f t="shared" si="3"/>
        <v>9967794</v>
      </c>
      <c r="AD122" s="37">
        <f t="shared" si="5"/>
        <v>79742348</v>
      </c>
      <c r="AE122" s="144"/>
    </row>
    <row r="123" spans="1:31" hidden="1" x14ac:dyDescent="0.25">
      <c r="A123" s="29">
        <v>111</v>
      </c>
      <c r="B123" s="61"/>
      <c r="C123" s="143" t="str">
        <f>VLOOKUP(D123,[8]Hoja1!$A$2:$B$1115,2,0)</f>
        <v>05059</v>
      </c>
      <c r="D123" s="31">
        <v>890983763</v>
      </c>
      <c r="E123" s="31">
        <v>215905059</v>
      </c>
      <c r="F123" s="61" t="s">
        <v>321</v>
      </c>
      <c r="G123" s="33">
        <v>0</v>
      </c>
      <c r="H123" s="33">
        <v>0</v>
      </c>
      <c r="I123" s="3">
        <f>IFERROR(VLOOKUP(C123,'[6]Anexo 2'!$A$9:$G$1115,7,0),0)</f>
        <v>34494894</v>
      </c>
      <c r="J123" s="3">
        <f>IFERROR(VLOOKUP(C123,'[6]Anexo 1'!$A$9:$F$1115,6,0),0)</f>
        <v>37203043</v>
      </c>
      <c r="K123" s="3"/>
      <c r="L123" s="3"/>
      <c r="M123" s="3"/>
      <c r="N123" s="3"/>
      <c r="O123" s="3"/>
      <c r="P123" s="34">
        <f t="shared" si="4"/>
        <v>71697937</v>
      </c>
      <c r="Q123" s="35">
        <f>VLOOKUP(D123,FEBRERO!$D$13:$Q$1147,14,0)+VLOOKUP(D123,FEBRERO!$D$13:$AC$1147,26,0)+VLOOKUP(D123,MARZO!$D$13:$AC$1147,26,0)</f>
        <v>45826768</v>
      </c>
      <c r="R123" s="3">
        <f>IFERROR(VLOOKUP(D123,[7]ServNOMINA!$F$16:$M$112,8,0),0)</f>
        <v>0</v>
      </c>
      <c r="S123" s="3">
        <f>IFERROR(VLOOKUP(D123,[7]ServOTROS!$F$16:$M$112,8,0),0)</f>
        <v>0</v>
      </c>
      <c r="T123" s="3">
        <f>IFERROR(VLOOKUP(D123,[7]CANCEL!$F$16:$M$48,8,0),0)</f>
        <v>0</v>
      </c>
      <c r="U123" s="3">
        <f>IFERROR(VLOOKUP(B123,[7]Aaf_PENSION!$C$16:$M$112,11,0),0)</f>
        <v>0</v>
      </c>
      <c r="V123" s="3">
        <f>IFERROR(VLOOKUP(B123,[7]Aaf_SALUD!$C$16:$M$112,11,0),0)</f>
        <v>0</v>
      </c>
      <c r="W123" s="3">
        <f>IFERROR(VLOOKUP(D123,[7]CALIDAD!$F$16:$M$1122,8,0),0)</f>
        <v>2874575</v>
      </c>
      <c r="X123" s="3"/>
      <c r="Y123" s="3">
        <f>IFERROR(VLOOKUP(B123,[7]Ap_CESANTIAS!$C$16:$M$112,11,0),0)</f>
        <v>0</v>
      </c>
      <c r="Z123" s="3">
        <f>IFERROR(VLOOKUP(B123,[7]Ap_PENSION!$C$16:$M$112,11,0),0)</f>
        <v>0</v>
      </c>
      <c r="AA123" s="3">
        <f>IFERROR(VLOOKUP(B123,[7]Ap_SALUD!$C$16:$M$112,11,0),0)</f>
        <v>0</v>
      </c>
      <c r="AB123" s="3"/>
      <c r="AC123" s="36">
        <f t="shared" si="3"/>
        <v>2874575</v>
      </c>
      <c r="AD123" s="37">
        <f t="shared" si="5"/>
        <v>22996594</v>
      </c>
      <c r="AE123" s="144"/>
    </row>
    <row r="124" spans="1:31" hidden="1" x14ac:dyDescent="0.25">
      <c r="A124" s="38">
        <v>112</v>
      </c>
      <c r="B124" s="61"/>
      <c r="C124" s="143" t="str">
        <f>VLOOKUP(D124,[8]Hoja1!$A$2:$B$1115,2,0)</f>
        <v>05079</v>
      </c>
      <c r="D124" s="31">
        <v>890980445</v>
      </c>
      <c r="E124" s="31">
        <v>217905079</v>
      </c>
      <c r="F124" s="61" t="s">
        <v>322</v>
      </c>
      <c r="G124" s="33">
        <v>0</v>
      </c>
      <c r="H124" s="33">
        <v>0</v>
      </c>
      <c r="I124" s="3">
        <f>IFERROR(VLOOKUP(C124,'[6]Anexo 2'!$A$9:$G$1115,7,0),0)</f>
        <v>541025184</v>
      </c>
      <c r="J124" s="3">
        <f>IFERROR(VLOOKUP(C124,'[6]Anexo 1'!$A$9:$F$1115,6,0),0)</f>
        <v>611139871</v>
      </c>
      <c r="K124" s="3"/>
      <c r="L124" s="3"/>
      <c r="M124" s="3"/>
      <c r="N124" s="3"/>
      <c r="O124" s="3"/>
      <c r="P124" s="34">
        <f t="shared" si="4"/>
        <v>1152165055</v>
      </c>
      <c r="Q124" s="35">
        <f>VLOOKUP(D124,FEBRERO!$D$13:$Q$1147,14,0)+VLOOKUP(D124,FEBRERO!$D$13:$AC$1147,26,0)+VLOOKUP(D124,MARZO!$D$13:$AC$1147,26,0)</f>
        <v>746396167</v>
      </c>
      <c r="R124" s="3">
        <f>IFERROR(VLOOKUP(D124,[7]ServNOMINA!$F$16:$M$112,8,0),0)</f>
        <v>0</v>
      </c>
      <c r="S124" s="3">
        <f>IFERROR(VLOOKUP(D124,[7]ServOTROS!$F$16:$M$112,8,0),0)</f>
        <v>0</v>
      </c>
      <c r="T124" s="3">
        <f>IFERROR(VLOOKUP(D124,[7]CANCEL!$F$16:$M$48,8,0),0)</f>
        <v>0</v>
      </c>
      <c r="U124" s="3">
        <f>IFERROR(VLOOKUP(B124,[7]Aaf_PENSION!$C$16:$M$112,11,0),0)</f>
        <v>0</v>
      </c>
      <c r="V124" s="3">
        <f>IFERROR(VLOOKUP(B124,[7]Aaf_SALUD!$C$16:$M$112,11,0),0)</f>
        <v>0</v>
      </c>
      <c r="W124" s="3">
        <f>IFERROR(VLOOKUP(D124,[7]CALIDAD!$F$16:$M$1122,8,0),0)</f>
        <v>45085432</v>
      </c>
      <c r="X124" s="3"/>
      <c r="Y124" s="3">
        <f>IFERROR(VLOOKUP(B124,[7]Ap_CESANTIAS!$C$16:$M$112,11,0),0)</f>
        <v>0</v>
      </c>
      <c r="Z124" s="3">
        <f>IFERROR(VLOOKUP(B124,[7]Ap_PENSION!$C$16:$M$112,11,0),0)</f>
        <v>0</v>
      </c>
      <c r="AA124" s="3">
        <f>IFERROR(VLOOKUP(B124,[7]Ap_SALUD!$C$16:$M$112,11,0),0)</f>
        <v>0</v>
      </c>
      <c r="AB124" s="3"/>
      <c r="AC124" s="36">
        <f t="shared" si="3"/>
        <v>45085432</v>
      </c>
      <c r="AD124" s="37">
        <f t="shared" si="5"/>
        <v>360683456</v>
      </c>
      <c r="AE124" s="144"/>
    </row>
    <row r="125" spans="1:31" hidden="1" x14ac:dyDescent="0.25">
      <c r="A125" s="29">
        <v>113</v>
      </c>
      <c r="B125" s="61"/>
      <c r="C125" s="143" t="str">
        <f>VLOOKUP(D125,[8]Hoja1!$A$2:$B$1115,2,0)</f>
        <v>05086</v>
      </c>
      <c r="D125" s="31">
        <v>890981880</v>
      </c>
      <c r="E125" s="31">
        <v>218605086</v>
      </c>
      <c r="F125" s="61" t="s">
        <v>323</v>
      </c>
      <c r="G125" s="33">
        <v>0</v>
      </c>
      <c r="H125" s="33">
        <v>0</v>
      </c>
      <c r="I125" s="3">
        <f>IFERROR(VLOOKUP(C125,'[6]Anexo 2'!$A$9:$G$1115,7,0),0)</f>
        <v>115225220</v>
      </c>
      <c r="J125" s="3">
        <f>IFERROR(VLOOKUP(C125,'[6]Anexo 1'!$A$9:$F$1115,6,0),0)</f>
        <v>122717459</v>
      </c>
      <c r="K125" s="3"/>
      <c r="L125" s="3"/>
      <c r="M125" s="3"/>
      <c r="N125" s="3"/>
      <c r="O125" s="3"/>
      <c r="P125" s="34">
        <f t="shared" si="4"/>
        <v>237942679</v>
      </c>
      <c r="Q125" s="35">
        <f>VLOOKUP(D125,FEBRERO!$D$13:$Q$1147,14,0)+VLOOKUP(D125,FEBRERO!$D$13:$AC$1147,26,0)+VLOOKUP(D125,MARZO!$D$13:$AC$1147,26,0)</f>
        <v>151523765</v>
      </c>
      <c r="R125" s="3">
        <f>IFERROR(VLOOKUP(D125,[7]ServNOMINA!$F$16:$M$112,8,0),0)</f>
        <v>0</v>
      </c>
      <c r="S125" s="3">
        <f>IFERROR(VLOOKUP(D125,[7]ServOTROS!$F$16:$M$112,8,0),0)</f>
        <v>0</v>
      </c>
      <c r="T125" s="3">
        <f>IFERROR(VLOOKUP(D125,[7]CANCEL!$F$16:$M$48,8,0),0)</f>
        <v>0</v>
      </c>
      <c r="U125" s="3">
        <f>IFERROR(VLOOKUP(B125,[7]Aaf_PENSION!$C$16:$M$112,11,0),0)</f>
        <v>0</v>
      </c>
      <c r="V125" s="3">
        <f>IFERROR(VLOOKUP(B125,[7]Aaf_SALUD!$C$16:$M$112,11,0),0)</f>
        <v>0</v>
      </c>
      <c r="W125" s="3">
        <f>IFERROR(VLOOKUP(D125,[7]CALIDAD!$F$16:$M$1122,8,0),0)</f>
        <v>9602102</v>
      </c>
      <c r="X125" s="3"/>
      <c r="Y125" s="3">
        <f>IFERROR(VLOOKUP(B125,[7]Ap_CESANTIAS!$C$16:$M$112,11,0),0)</f>
        <v>0</v>
      </c>
      <c r="Z125" s="3">
        <f>IFERROR(VLOOKUP(B125,[7]Ap_PENSION!$C$16:$M$112,11,0),0)</f>
        <v>0</v>
      </c>
      <c r="AA125" s="3">
        <f>IFERROR(VLOOKUP(B125,[7]Ap_SALUD!$C$16:$M$112,11,0),0)</f>
        <v>0</v>
      </c>
      <c r="AB125" s="3"/>
      <c r="AC125" s="36">
        <f t="shared" si="3"/>
        <v>9602102</v>
      </c>
      <c r="AD125" s="37">
        <f t="shared" si="5"/>
        <v>76816812</v>
      </c>
      <c r="AE125" s="144"/>
    </row>
    <row r="126" spans="1:31" hidden="1" x14ac:dyDescent="0.25">
      <c r="A126" s="38">
        <v>114</v>
      </c>
      <c r="B126" s="61"/>
      <c r="C126" s="143" t="str">
        <f>VLOOKUP(D126,[8]Hoja1!$A$2:$B$1115,2,0)</f>
        <v>05091</v>
      </c>
      <c r="D126" s="31">
        <v>890980802</v>
      </c>
      <c r="E126" s="31">
        <v>219105091</v>
      </c>
      <c r="F126" s="61" t="s">
        <v>324</v>
      </c>
      <c r="G126" s="33">
        <v>0</v>
      </c>
      <c r="H126" s="33">
        <v>0</v>
      </c>
      <c r="I126" s="3">
        <f>IFERROR(VLOOKUP(C126,'[6]Anexo 2'!$A$9:$G$1115,7,0),0)</f>
        <v>133232508</v>
      </c>
      <c r="J126" s="3">
        <f>IFERROR(VLOOKUP(C126,'[6]Anexo 1'!$A$9:$F$1115,6,0),0)</f>
        <v>136425252</v>
      </c>
      <c r="K126" s="3"/>
      <c r="L126" s="3"/>
      <c r="M126" s="3"/>
      <c r="N126" s="3"/>
      <c r="O126" s="3"/>
      <c r="P126" s="34">
        <f t="shared" si="4"/>
        <v>269657760</v>
      </c>
      <c r="Q126" s="35">
        <f>VLOOKUP(D126,FEBRERO!$D$13:$Q$1147,14,0)+VLOOKUP(D126,FEBRERO!$D$13:$AC$1147,26,0)+VLOOKUP(D126,MARZO!$D$13:$AC$1147,26,0)</f>
        <v>169733379</v>
      </c>
      <c r="R126" s="3">
        <f>IFERROR(VLOOKUP(D126,[7]ServNOMINA!$F$16:$M$112,8,0),0)</f>
        <v>0</v>
      </c>
      <c r="S126" s="3">
        <f>IFERROR(VLOOKUP(D126,[7]ServOTROS!$F$16:$M$112,8,0),0)</f>
        <v>0</v>
      </c>
      <c r="T126" s="3">
        <f>IFERROR(VLOOKUP(D126,[7]CANCEL!$F$16:$M$48,8,0),0)</f>
        <v>0</v>
      </c>
      <c r="U126" s="3">
        <f>IFERROR(VLOOKUP(B126,[7]Aaf_PENSION!$C$16:$M$112,11,0),0)</f>
        <v>0</v>
      </c>
      <c r="V126" s="3">
        <f>IFERROR(VLOOKUP(B126,[7]Aaf_SALUD!$C$16:$M$112,11,0),0)</f>
        <v>0</v>
      </c>
      <c r="W126" s="3">
        <f>IFERROR(VLOOKUP(D126,[7]CALIDAD!$F$16:$M$1122,8,0),0)</f>
        <v>11102709</v>
      </c>
      <c r="X126" s="3"/>
      <c r="Y126" s="3">
        <f>IFERROR(VLOOKUP(B126,[7]Ap_CESANTIAS!$C$16:$M$112,11,0),0)</f>
        <v>0</v>
      </c>
      <c r="Z126" s="3">
        <f>IFERROR(VLOOKUP(B126,[7]Ap_PENSION!$C$16:$M$112,11,0),0)</f>
        <v>0</v>
      </c>
      <c r="AA126" s="3">
        <f>IFERROR(VLOOKUP(B126,[7]Ap_SALUD!$C$16:$M$112,11,0),0)</f>
        <v>0</v>
      </c>
      <c r="AB126" s="3"/>
      <c r="AC126" s="36">
        <f t="shared" si="3"/>
        <v>11102709</v>
      </c>
      <c r="AD126" s="37">
        <f t="shared" si="5"/>
        <v>88821672</v>
      </c>
      <c r="AE126" s="144"/>
    </row>
    <row r="127" spans="1:31" hidden="1" x14ac:dyDescent="0.25">
      <c r="A127" s="29">
        <v>115</v>
      </c>
      <c r="B127" s="61"/>
      <c r="C127" s="143" t="str">
        <f>VLOOKUP(D127,[8]Hoja1!$A$2:$B$1115,2,0)</f>
        <v>05093</v>
      </c>
      <c r="D127" s="31">
        <v>890982321</v>
      </c>
      <c r="E127" s="31">
        <v>219305093</v>
      </c>
      <c r="F127" s="61" t="s">
        <v>325</v>
      </c>
      <c r="G127" s="33">
        <v>0</v>
      </c>
      <c r="H127" s="33">
        <v>0</v>
      </c>
      <c r="I127" s="3">
        <f>IFERROR(VLOOKUP(C127,'[6]Anexo 2'!$A$9:$G$1115,7,0),0)</f>
        <v>265614776</v>
      </c>
      <c r="J127" s="3">
        <f>IFERROR(VLOOKUP(C127,'[6]Anexo 1'!$A$9:$F$1115,6,0),0)</f>
        <v>288057976</v>
      </c>
      <c r="K127" s="3"/>
      <c r="L127" s="3"/>
      <c r="M127" s="3"/>
      <c r="N127" s="3"/>
      <c r="O127" s="3"/>
      <c r="P127" s="34">
        <f t="shared" si="4"/>
        <v>553672752</v>
      </c>
      <c r="Q127" s="35">
        <f>VLOOKUP(D127,FEBRERO!$D$13:$Q$1147,14,0)+VLOOKUP(D127,FEBRERO!$D$13:$AC$1147,26,0)+VLOOKUP(D127,MARZO!$D$13:$AC$1147,26,0)</f>
        <v>354461671</v>
      </c>
      <c r="R127" s="3">
        <f>IFERROR(VLOOKUP(D127,[7]ServNOMINA!$F$16:$M$112,8,0),0)</f>
        <v>0</v>
      </c>
      <c r="S127" s="3">
        <f>IFERROR(VLOOKUP(D127,[7]ServOTROS!$F$16:$M$112,8,0),0)</f>
        <v>0</v>
      </c>
      <c r="T127" s="3">
        <f>IFERROR(VLOOKUP(D127,[7]CANCEL!$F$16:$M$48,8,0),0)</f>
        <v>0</v>
      </c>
      <c r="U127" s="3">
        <f>IFERROR(VLOOKUP(B127,[7]Aaf_PENSION!$C$16:$M$112,11,0),0)</f>
        <v>0</v>
      </c>
      <c r="V127" s="3">
        <f>IFERROR(VLOOKUP(B127,[7]Aaf_SALUD!$C$16:$M$112,11,0),0)</f>
        <v>0</v>
      </c>
      <c r="W127" s="3">
        <f>IFERROR(VLOOKUP(D127,[7]CALIDAD!$F$16:$M$1122,8,0),0)</f>
        <v>22134565</v>
      </c>
      <c r="X127" s="3"/>
      <c r="Y127" s="3">
        <f>IFERROR(VLOOKUP(B127,[7]Ap_CESANTIAS!$C$16:$M$112,11,0),0)</f>
        <v>0</v>
      </c>
      <c r="Z127" s="3">
        <f>IFERROR(VLOOKUP(B127,[7]Ap_PENSION!$C$16:$M$112,11,0),0)</f>
        <v>0</v>
      </c>
      <c r="AA127" s="3">
        <f>IFERROR(VLOOKUP(B127,[7]Ap_SALUD!$C$16:$M$112,11,0),0)</f>
        <v>0</v>
      </c>
      <c r="AB127" s="3"/>
      <c r="AC127" s="36">
        <f t="shared" si="3"/>
        <v>22134565</v>
      </c>
      <c r="AD127" s="37">
        <f t="shared" si="5"/>
        <v>177076516</v>
      </c>
      <c r="AE127" s="144"/>
    </row>
    <row r="128" spans="1:31" hidden="1" x14ac:dyDescent="0.25">
      <c r="A128" s="38">
        <v>116</v>
      </c>
      <c r="B128" s="61"/>
      <c r="C128" s="143" t="str">
        <f>VLOOKUP(D128,[8]Hoja1!$A$2:$B$1115,2,0)</f>
        <v>05101</v>
      </c>
      <c r="D128" s="31">
        <v>890980330</v>
      </c>
      <c r="E128" s="31">
        <v>210105101</v>
      </c>
      <c r="F128" s="61" t="s">
        <v>326</v>
      </c>
      <c r="G128" s="33">
        <v>0</v>
      </c>
      <c r="H128" s="33">
        <v>0</v>
      </c>
      <c r="I128" s="3">
        <f>IFERROR(VLOOKUP(C128,'[6]Anexo 2'!$A$9:$G$1115,7,0),0)</f>
        <v>332067940</v>
      </c>
      <c r="J128" s="3">
        <f>IFERROR(VLOOKUP(C128,'[6]Anexo 1'!$A$9:$F$1115,6,0),0)</f>
        <v>343562143</v>
      </c>
      <c r="K128" s="3"/>
      <c r="L128" s="3"/>
      <c r="M128" s="3"/>
      <c r="N128" s="3"/>
      <c r="O128" s="3"/>
      <c r="P128" s="34">
        <f t="shared" si="4"/>
        <v>675630083</v>
      </c>
      <c r="Q128" s="35">
        <f>VLOOKUP(D128,FEBRERO!$D$13:$Q$1147,14,0)+VLOOKUP(D128,FEBRERO!$D$13:$AC$1147,26,0)+VLOOKUP(D128,MARZO!$D$13:$AC$1147,26,0)</f>
        <v>426579127</v>
      </c>
      <c r="R128" s="3">
        <f>IFERROR(VLOOKUP(D128,[7]ServNOMINA!$F$16:$M$112,8,0),0)</f>
        <v>0</v>
      </c>
      <c r="S128" s="3">
        <f>IFERROR(VLOOKUP(D128,[7]ServOTROS!$F$16:$M$112,8,0),0)</f>
        <v>0</v>
      </c>
      <c r="T128" s="3">
        <f>IFERROR(VLOOKUP(D128,[7]CANCEL!$F$16:$M$48,8,0),0)</f>
        <v>0</v>
      </c>
      <c r="U128" s="3">
        <f>IFERROR(VLOOKUP(B128,[7]Aaf_PENSION!$C$16:$M$112,11,0),0)</f>
        <v>0</v>
      </c>
      <c r="V128" s="3">
        <f>IFERROR(VLOOKUP(B128,[7]Aaf_SALUD!$C$16:$M$112,11,0),0)</f>
        <v>0</v>
      </c>
      <c r="W128" s="3">
        <f>IFERROR(VLOOKUP(D128,[7]CALIDAD!$F$16:$M$1122,8,0),0)</f>
        <v>27672328</v>
      </c>
      <c r="X128" s="3"/>
      <c r="Y128" s="3">
        <f>IFERROR(VLOOKUP(B128,[7]Ap_CESANTIAS!$C$16:$M$112,11,0),0)</f>
        <v>0</v>
      </c>
      <c r="Z128" s="3">
        <f>IFERROR(VLOOKUP(B128,[7]Ap_PENSION!$C$16:$M$112,11,0),0)</f>
        <v>0</v>
      </c>
      <c r="AA128" s="3">
        <f>IFERROR(VLOOKUP(B128,[7]Ap_SALUD!$C$16:$M$112,11,0),0)</f>
        <v>0</v>
      </c>
      <c r="AB128" s="3"/>
      <c r="AC128" s="36">
        <f t="shared" si="3"/>
        <v>27672328</v>
      </c>
      <c r="AD128" s="37">
        <f t="shared" si="5"/>
        <v>221378628</v>
      </c>
      <c r="AE128" s="144"/>
    </row>
    <row r="129" spans="1:31" hidden="1" x14ac:dyDescent="0.25">
      <c r="A129" s="29">
        <v>117</v>
      </c>
      <c r="B129" s="61"/>
      <c r="C129" s="143" t="str">
        <f>VLOOKUP(D129,[8]Hoja1!$A$2:$B$1115,2,0)</f>
        <v>05107</v>
      </c>
      <c r="D129" s="31">
        <v>890984415</v>
      </c>
      <c r="E129" s="31">
        <v>210705107</v>
      </c>
      <c r="F129" s="61" t="s">
        <v>327</v>
      </c>
      <c r="G129" s="33">
        <v>0</v>
      </c>
      <c r="H129" s="33">
        <v>0</v>
      </c>
      <c r="I129" s="3">
        <f>IFERROR(VLOOKUP(C129,'[6]Anexo 2'!$A$9:$G$1115,7,0),0)</f>
        <v>155984522</v>
      </c>
      <c r="J129" s="3">
        <f>IFERROR(VLOOKUP(C129,'[6]Anexo 1'!$A$9:$F$1115,6,0),0)</f>
        <v>132574890</v>
      </c>
      <c r="K129" s="3"/>
      <c r="L129" s="3"/>
      <c r="M129" s="3"/>
      <c r="N129" s="3"/>
      <c r="O129" s="3"/>
      <c r="P129" s="34">
        <f t="shared" si="4"/>
        <v>288559412</v>
      </c>
      <c r="Q129" s="35">
        <f>VLOOKUP(D129,FEBRERO!$D$13:$Q$1147,14,0)+VLOOKUP(D129,FEBRERO!$D$13:$AC$1147,26,0)+VLOOKUP(D129,MARZO!$D$13:$AC$1147,26,0)</f>
        <v>171571020</v>
      </c>
      <c r="R129" s="3">
        <f>IFERROR(VLOOKUP(D129,[7]ServNOMINA!$F$16:$M$112,8,0),0)</f>
        <v>0</v>
      </c>
      <c r="S129" s="3">
        <f>IFERROR(VLOOKUP(D129,[7]ServOTROS!$F$16:$M$112,8,0),0)</f>
        <v>0</v>
      </c>
      <c r="T129" s="3">
        <f>IFERROR(VLOOKUP(D129,[7]CANCEL!$F$16:$M$48,8,0),0)</f>
        <v>0</v>
      </c>
      <c r="U129" s="3">
        <f>IFERROR(VLOOKUP(B129,[7]Aaf_PENSION!$C$16:$M$112,11,0),0)</f>
        <v>0</v>
      </c>
      <c r="V129" s="3">
        <f>IFERROR(VLOOKUP(B129,[7]Aaf_SALUD!$C$16:$M$112,11,0),0)</f>
        <v>0</v>
      </c>
      <c r="W129" s="3">
        <f>IFERROR(VLOOKUP(D129,[7]CALIDAD!$F$16:$M$1122,8,0),0)</f>
        <v>12998710</v>
      </c>
      <c r="X129" s="3"/>
      <c r="Y129" s="3">
        <f>IFERROR(VLOOKUP(B129,[7]Ap_CESANTIAS!$C$16:$M$112,11,0),0)</f>
        <v>0</v>
      </c>
      <c r="Z129" s="3">
        <f>IFERROR(VLOOKUP(B129,[7]Ap_PENSION!$C$16:$M$112,11,0),0)</f>
        <v>0</v>
      </c>
      <c r="AA129" s="3">
        <f>IFERROR(VLOOKUP(B129,[7]Ap_SALUD!$C$16:$M$112,11,0),0)</f>
        <v>0</v>
      </c>
      <c r="AB129" s="3"/>
      <c r="AC129" s="36">
        <f t="shared" si="3"/>
        <v>12998710</v>
      </c>
      <c r="AD129" s="37">
        <f t="shared" si="5"/>
        <v>103989682</v>
      </c>
      <c r="AE129" s="144"/>
    </row>
    <row r="130" spans="1:31" hidden="1" x14ac:dyDescent="0.25">
      <c r="A130" s="38">
        <v>118</v>
      </c>
      <c r="B130" s="61"/>
      <c r="C130" s="143" t="str">
        <f>VLOOKUP(D130,[8]Hoja1!$A$2:$B$1115,2,0)</f>
        <v>05113</v>
      </c>
      <c r="D130" s="31">
        <v>890983808</v>
      </c>
      <c r="E130" s="31">
        <v>211305113</v>
      </c>
      <c r="F130" s="61" t="s">
        <v>328</v>
      </c>
      <c r="G130" s="33">
        <v>0</v>
      </c>
      <c r="H130" s="33">
        <v>0</v>
      </c>
      <c r="I130" s="3">
        <f>IFERROR(VLOOKUP(C130,'[6]Anexo 2'!$A$9:$G$1115,7,0),0)</f>
        <v>228152232</v>
      </c>
      <c r="J130" s="3">
        <f>IFERROR(VLOOKUP(C130,'[6]Anexo 1'!$A$9:$F$1115,6,0),0)</f>
        <v>196108103</v>
      </c>
      <c r="K130" s="3"/>
      <c r="L130" s="3"/>
      <c r="M130" s="3"/>
      <c r="N130" s="3"/>
      <c r="O130" s="3"/>
      <c r="P130" s="34">
        <f t="shared" si="4"/>
        <v>424260335</v>
      </c>
      <c r="Q130" s="35">
        <f>VLOOKUP(D130,FEBRERO!$D$13:$Q$1147,14,0)+VLOOKUP(D130,FEBRERO!$D$13:$AC$1147,26,0)+VLOOKUP(D130,MARZO!$D$13:$AC$1147,26,0)</f>
        <v>253146161</v>
      </c>
      <c r="R130" s="3">
        <f>IFERROR(VLOOKUP(D130,[7]ServNOMINA!$F$16:$M$112,8,0),0)</f>
        <v>0</v>
      </c>
      <c r="S130" s="3">
        <f>IFERROR(VLOOKUP(D130,[7]ServOTROS!$F$16:$M$112,8,0),0)</f>
        <v>0</v>
      </c>
      <c r="T130" s="3">
        <f>IFERROR(VLOOKUP(D130,[7]CANCEL!$F$16:$M$48,8,0),0)</f>
        <v>0</v>
      </c>
      <c r="U130" s="3">
        <f>IFERROR(VLOOKUP(B130,[7]Aaf_PENSION!$C$16:$M$112,11,0),0)</f>
        <v>0</v>
      </c>
      <c r="V130" s="3">
        <f>IFERROR(VLOOKUP(B130,[7]Aaf_SALUD!$C$16:$M$112,11,0),0)</f>
        <v>0</v>
      </c>
      <c r="W130" s="3">
        <f>IFERROR(VLOOKUP(D130,[7]CALIDAD!$F$16:$M$1122,8,0),0)</f>
        <v>19012686</v>
      </c>
      <c r="X130" s="3"/>
      <c r="Y130" s="3">
        <f>IFERROR(VLOOKUP(B130,[7]Ap_CESANTIAS!$C$16:$M$112,11,0),0)</f>
        <v>0</v>
      </c>
      <c r="Z130" s="3">
        <f>IFERROR(VLOOKUP(B130,[7]Ap_PENSION!$C$16:$M$112,11,0),0)</f>
        <v>0</v>
      </c>
      <c r="AA130" s="3">
        <f>IFERROR(VLOOKUP(B130,[7]Ap_SALUD!$C$16:$M$112,11,0),0)</f>
        <v>0</v>
      </c>
      <c r="AB130" s="3"/>
      <c r="AC130" s="36">
        <f t="shared" si="3"/>
        <v>19012686</v>
      </c>
      <c r="AD130" s="37">
        <f t="shared" si="5"/>
        <v>152101488</v>
      </c>
      <c r="AE130" s="144"/>
    </row>
    <row r="131" spans="1:31" hidden="1" x14ac:dyDescent="0.25">
      <c r="A131" s="29">
        <v>119</v>
      </c>
      <c r="B131" s="61"/>
      <c r="C131" s="143" t="str">
        <f>VLOOKUP(D131,[8]Hoja1!$A$2:$B$1115,2,0)</f>
        <v>05120</v>
      </c>
      <c r="D131" s="31">
        <v>890981567</v>
      </c>
      <c r="E131" s="31">
        <v>212005120</v>
      </c>
      <c r="F131" s="61" t="s">
        <v>329</v>
      </c>
      <c r="G131" s="33">
        <v>0</v>
      </c>
      <c r="H131" s="33">
        <v>0</v>
      </c>
      <c r="I131" s="3">
        <f>IFERROR(VLOOKUP(C131,'[6]Anexo 2'!$A$9:$G$1115,7,0),0)</f>
        <v>1268021552</v>
      </c>
      <c r="J131" s="3">
        <f>IFERROR(VLOOKUP(C131,'[6]Anexo 1'!$A$9:$F$1115,6,0),0)</f>
        <v>801151797</v>
      </c>
      <c r="K131" s="3"/>
      <c r="L131" s="3"/>
      <c r="M131" s="3"/>
      <c r="N131" s="3"/>
      <c r="O131" s="3"/>
      <c r="P131" s="34">
        <f t="shared" si="4"/>
        <v>2069173349</v>
      </c>
      <c r="Q131" s="35">
        <f>VLOOKUP(D131,FEBRERO!$D$13:$Q$1147,14,0)+VLOOKUP(D131,FEBRERO!$D$13:$AC$1147,26,0)+VLOOKUP(D131,MARZO!$D$13:$AC$1147,26,0)</f>
        <v>1118157186</v>
      </c>
      <c r="R131" s="3">
        <f>IFERROR(VLOOKUP(D131,[7]ServNOMINA!$F$16:$M$112,8,0),0)</f>
        <v>0</v>
      </c>
      <c r="S131" s="3">
        <f>IFERROR(VLOOKUP(D131,[7]ServOTROS!$F$16:$M$112,8,0),0)</f>
        <v>0</v>
      </c>
      <c r="T131" s="3">
        <f>IFERROR(VLOOKUP(D131,[7]CANCEL!$F$16:$M$48,8,0),0)</f>
        <v>0</v>
      </c>
      <c r="U131" s="3">
        <f>IFERROR(VLOOKUP(B131,[7]Aaf_PENSION!$C$16:$M$112,11,0),0)</f>
        <v>0</v>
      </c>
      <c r="V131" s="3">
        <f>IFERROR(VLOOKUP(B131,[7]Aaf_SALUD!$C$16:$M$112,11,0),0)</f>
        <v>0</v>
      </c>
      <c r="W131" s="3">
        <f>IFERROR(VLOOKUP(D131,[7]CALIDAD!$F$16:$M$1122,8,0),0)</f>
        <v>105668463</v>
      </c>
      <c r="X131" s="3"/>
      <c r="Y131" s="3">
        <f>IFERROR(VLOOKUP(B131,[7]Ap_CESANTIAS!$C$16:$M$112,11,0),0)</f>
        <v>0</v>
      </c>
      <c r="Z131" s="3">
        <f>IFERROR(VLOOKUP(B131,[7]Ap_PENSION!$C$16:$M$112,11,0),0)</f>
        <v>0</v>
      </c>
      <c r="AA131" s="3">
        <f>IFERROR(VLOOKUP(B131,[7]Ap_SALUD!$C$16:$M$112,11,0),0)</f>
        <v>0</v>
      </c>
      <c r="AB131" s="3"/>
      <c r="AC131" s="36">
        <f t="shared" si="3"/>
        <v>105668463</v>
      </c>
      <c r="AD131" s="37">
        <f t="shared" si="5"/>
        <v>845347700</v>
      </c>
      <c r="AE131" s="144"/>
    </row>
    <row r="132" spans="1:31" hidden="1" x14ac:dyDescent="0.25">
      <c r="A132" s="38">
        <v>120</v>
      </c>
      <c r="B132" s="61"/>
      <c r="C132" s="143" t="str">
        <f>VLOOKUP(D132,[8]Hoja1!$A$2:$B$1115,2,0)</f>
        <v>05125</v>
      </c>
      <c r="D132" s="31">
        <v>890984224</v>
      </c>
      <c r="E132" s="31">
        <v>212505125</v>
      </c>
      <c r="F132" s="61" t="s">
        <v>330</v>
      </c>
      <c r="G132" s="33">
        <v>0</v>
      </c>
      <c r="H132" s="33">
        <v>0</v>
      </c>
      <c r="I132" s="3">
        <f>IFERROR(VLOOKUP(C132,'[6]Anexo 2'!$A$9:$G$1115,7,0),0)</f>
        <v>151189420</v>
      </c>
      <c r="J132" s="3">
        <f>IFERROR(VLOOKUP(C132,'[6]Anexo 1'!$A$9:$F$1115,6,0),0)</f>
        <v>161997685</v>
      </c>
      <c r="K132" s="3"/>
      <c r="L132" s="3"/>
      <c r="M132" s="3"/>
      <c r="N132" s="3"/>
      <c r="O132" s="3"/>
      <c r="P132" s="34">
        <f t="shared" si="4"/>
        <v>313187105</v>
      </c>
      <c r="Q132" s="35">
        <f>VLOOKUP(D132,FEBRERO!$D$13:$Q$1147,14,0)+VLOOKUP(D132,FEBRERO!$D$13:$AC$1147,26,0)+VLOOKUP(D132,MARZO!$D$13:$AC$1147,26,0)</f>
        <v>199795039</v>
      </c>
      <c r="R132" s="3">
        <f>IFERROR(VLOOKUP(D132,[7]ServNOMINA!$F$16:$M$112,8,0),0)</f>
        <v>0</v>
      </c>
      <c r="S132" s="3">
        <f>IFERROR(VLOOKUP(D132,[7]ServOTROS!$F$16:$M$112,8,0),0)</f>
        <v>0</v>
      </c>
      <c r="T132" s="3">
        <f>IFERROR(VLOOKUP(D132,[7]CANCEL!$F$16:$M$48,8,0),0)</f>
        <v>0</v>
      </c>
      <c r="U132" s="3">
        <f>IFERROR(VLOOKUP(B132,[7]Aaf_PENSION!$C$16:$M$112,11,0),0)</f>
        <v>0</v>
      </c>
      <c r="V132" s="3">
        <f>IFERROR(VLOOKUP(B132,[7]Aaf_SALUD!$C$16:$M$112,11,0),0)</f>
        <v>0</v>
      </c>
      <c r="W132" s="3">
        <f>IFERROR(VLOOKUP(D132,[7]CALIDAD!$F$16:$M$1122,8,0),0)</f>
        <v>12599118</v>
      </c>
      <c r="X132" s="3"/>
      <c r="Y132" s="3">
        <f>IFERROR(VLOOKUP(B132,[7]Ap_CESANTIAS!$C$16:$M$112,11,0),0)</f>
        <v>0</v>
      </c>
      <c r="Z132" s="3">
        <f>IFERROR(VLOOKUP(B132,[7]Ap_PENSION!$C$16:$M$112,11,0),0)</f>
        <v>0</v>
      </c>
      <c r="AA132" s="3">
        <f>IFERROR(VLOOKUP(B132,[7]Ap_SALUD!$C$16:$M$112,11,0),0)</f>
        <v>0</v>
      </c>
      <c r="AB132" s="3"/>
      <c r="AC132" s="36">
        <f t="shared" si="3"/>
        <v>12599118</v>
      </c>
      <c r="AD132" s="37">
        <f t="shared" si="5"/>
        <v>100792948</v>
      </c>
      <c r="AE132" s="144"/>
    </row>
    <row r="133" spans="1:31" hidden="1" x14ac:dyDescent="0.25">
      <c r="A133" s="29">
        <v>121</v>
      </c>
      <c r="B133" s="61"/>
      <c r="C133" s="143" t="str">
        <f>VLOOKUP(D133,[8]Hoja1!$A$2:$B$1115,2,0)</f>
        <v>05129</v>
      </c>
      <c r="D133" s="31">
        <v>890980447</v>
      </c>
      <c r="E133" s="31">
        <v>212905129</v>
      </c>
      <c r="F133" s="61" t="s">
        <v>331</v>
      </c>
      <c r="G133" s="33">
        <v>0</v>
      </c>
      <c r="H133" s="33">
        <v>0</v>
      </c>
      <c r="I133" s="3">
        <f>IFERROR(VLOOKUP(C133,'[6]Anexo 2'!$A$9:$G$1115,7,0),0)</f>
        <v>768938704</v>
      </c>
      <c r="J133" s="3">
        <f>IFERROR(VLOOKUP(C133,'[6]Anexo 1'!$A$9:$F$1115,6,0),0)</f>
        <v>885905604</v>
      </c>
      <c r="K133" s="3"/>
      <c r="L133" s="3"/>
      <c r="M133" s="3"/>
      <c r="N133" s="3"/>
      <c r="O133" s="3"/>
      <c r="P133" s="34">
        <f t="shared" si="4"/>
        <v>1654844308</v>
      </c>
      <c r="Q133" s="35">
        <f>VLOOKUP(D133,FEBRERO!$D$13:$Q$1147,14,0)+VLOOKUP(D133,FEBRERO!$D$13:$AC$1147,26,0)+VLOOKUP(D133,MARZO!$D$13:$AC$1147,26,0)</f>
        <v>1078140279</v>
      </c>
      <c r="R133" s="3">
        <f>IFERROR(VLOOKUP(D133,[7]ServNOMINA!$F$16:$M$112,8,0),0)</f>
        <v>0</v>
      </c>
      <c r="S133" s="3">
        <f>IFERROR(VLOOKUP(D133,[7]ServOTROS!$F$16:$M$112,8,0),0)</f>
        <v>0</v>
      </c>
      <c r="T133" s="3">
        <f>IFERROR(VLOOKUP(D133,[7]CANCEL!$F$16:$M$48,8,0),0)</f>
        <v>0</v>
      </c>
      <c r="U133" s="3">
        <f>IFERROR(VLOOKUP(B133,[7]Aaf_PENSION!$C$16:$M$112,11,0),0)</f>
        <v>0</v>
      </c>
      <c r="V133" s="3">
        <f>IFERROR(VLOOKUP(B133,[7]Aaf_SALUD!$C$16:$M$112,11,0),0)</f>
        <v>0</v>
      </c>
      <c r="W133" s="3">
        <f>IFERROR(VLOOKUP(D133,[7]CALIDAD!$F$16:$M$1122,8,0),0)</f>
        <v>64078225</v>
      </c>
      <c r="X133" s="3"/>
      <c r="Y133" s="3">
        <f>IFERROR(VLOOKUP(B133,[7]Ap_CESANTIAS!$C$16:$M$112,11,0),0)</f>
        <v>0</v>
      </c>
      <c r="Z133" s="3">
        <f>IFERROR(VLOOKUP(B133,[7]Ap_PENSION!$C$16:$M$112,11,0),0)</f>
        <v>0</v>
      </c>
      <c r="AA133" s="3">
        <f>IFERROR(VLOOKUP(B133,[7]Ap_SALUD!$C$16:$M$112,11,0),0)</f>
        <v>0</v>
      </c>
      <c r="AB133" s="3"/>
      <c r="AC133" s="36">
        <f t="shared" si="3"/>
        <v>64078225</v>
      </c>
      <c r="AD133" s="37">
        <f t="shared" si="5"/>
        <v>512625804</v>
      </c>
      <c r="AE133" s="144"/>
    </row>
    <row r="134" spans="1:31" hidden="1" x14ac:dyDescent="0.25">
      <c r="A134" s="38">
        <v>122</v>
      </c>
      <c r="B134" s="61"/>
      <c r="C134" s="143" t="str">
        <f>VLOOKUP(D134,[8]Hoja1!$A$2:$B$1115,2,0)</f>
        <v>05134</v>
      </c>
      <c r="D134" s="31">
        <v>890982147</v>
      </c>
      <c r="E134" s="31">
        <v>213405134</v>
      </c>
      <c r="F134" s="61" t="s">
        <v>332</v>
      </c>
      <c r="G134" s="33">
        <v>0</v>
      </c>
      <c r="H134" s="33">
        <v>0</v>
      </c>
      <c r="I134" s="3">
        <f>IFERROR(VLOOKUP(C134,'[6]Anexo 2'!$A$9:$G$1115,7,0),0)</f>
        <v>189693984</v>
      </c>
      <c r="J134" s="3">
        <f>IFERROR(VLOOKUP(C134,'[6]Anexo 1'!$A$9:$F$1115,6,0),0)</f>
        <v>126232785</v>
      </c>
      <c r="K134" s="3"/>
      <c r="L134" s="3"/>
      <c r="M134" s="3"/>
      <c r="N134" s="3"/>
      <c r="O134" s="3"/>
      <c r="P134" s="34">
        <f t="shared" si="4"/>
        <v>315926769</v>
      </c>
      <c r="Q134" s="35">
        <f>VLOOKUP(D134,FEBRERO!$D$13:$Q$1147,14,0)+VLOOKUP(D134,FEBRERO!$D$13:$AC$1147,26,0)+VLOOKUP(D134,MARZO!$D$13:$AC$1147,26,0)</f>
        <v>173656281</v>
      </c>
      <c r="R134" s="3">
        <f>IFERROR(VLOOKUP(D134,[7]ServNOMINA!$F$16:$M$112,8,0),0)</f>
        <v>0</v>
      </c>
      <c r="S134" s="3">
        <f>IFERROR(VLOOKUP(D134,[7]ServOTROS!$F$16:$M$112,8,0),0)</f>
        <v>0</v>
      </c>
      <c r="T134" s="3">
        <f>IFERROR(VLOOKUP(D134,[7]CANCEL!$F$16:$M$48,8,0),0)</f>
        <v>0</v>
      </c>
      <c r="U134" s="3">
        <f>IFERROR(VLOOKUP(B134,[7]Aaf_PENSION!$C$16:$M$112,11,0),0)</f>
        <v>0</v>
      </c>
      <c r="V134" s="3">
        <f>IFERROR(VLOOKUP(B134,[7]Aaf_SALUD!$C$16:$M$112,11,0),0)</f>
        <v>0</v>
      </c>
      <c r="W134" s="3">
        <f>IFERROR(VLOOKUP(D134,[7]CALIDAD!$F$16:$M$1122,8,0),0)</f>
        <v>15807832</v>
      </c>
      <c r="X134" s="3"/>
      <c r="Y134" s="3">
        <f>IFERROR(VLOOKUP(B134,[7]Ap_CESANTIAS!$C$16:$M$112,11,0),0)</f>
        <v>0</v>
      </c>
      <c r="Z134" s="3">
        <f>IFERROR(VLOOKUP(B134,[7]Ap_PENSION!$C$16:$M$112,11,0),0)</f>
        <v>0</v>
      </c>
      <c r="AA134" s="3">
        <f>IFERROR(VLOOKUP(B134,[7]Ap_SALUD!$C$16:$M$112,11,0),0)</f>
        <v>0</v>
      </c>
      <c r="AB134" s="3"/>
      <c r="AC134" s="36">
        <f t="shared" si="3"/>
        <v>15807832</v>
      </c>
      <c r="AD134" s="37">
        <f t="shared" si="5"/>
        <v>126462656</v>
      </c>
      <c r="AE134" s="144"/>
    </row>
    <row r="135" spans="1:31" hidden="1" x14ac:dyDescent="0.25">
      <c r="A135" s="29">
        <v>123</v>
      </c>
      <c r="B135" s="61"/>
      <c r="C135" s="143" t="str">
        <f>VLOOKUP(D135,[8]Hoja1!$A$2:$B$1115,2,0)</f>
        <v>05138</v>
      </c>
      <c r="D135" s="31">
        <v>890982238</v>
      </c>
      <c r="E135" s="31">
        <v>213805138</v>
      </c>
      <c r="F135" s="61" t="s">
        <v>333</v>
      </c>
      <c r="G135" s="33">
        <v>0</v>
      </c>
      <c r="H135" s="33">
        <v>0</v>
      </c>
      <c r="I135" s="3">
        <f>IFERROR(VLOOKUP(C135,'[6]Anexo 2'!$A$9:$G$1115,7,0),0)</f>
        <v>326760216</v>
      </c>
      <c r="J135" s="3">
        <f>IFERROR(VLOOKUP(C135,'[6]Anexo 1'!$A$9:$F$1115,6,0),0)</f>
        <v>308122250</v>
      </c>
      <c r="K135" s="3"/>
      <c r="L135" s="3"/>
      <c r="M135" s="3"/>
      <c r="N135" s="3"/>
      <c r="O135" s="3"/>
      <c r="P135" s="34">
        <f t="shared" si="4"/>
        <v>634882466</v>
      </c>
      <c r="Q135" s="35">
        <f>VLOOKUP(D135,FEBRERO!$D$13:$Q$1147,14,0)+VLOOKUP(D135,FEBRERO!$D$13:$AC$1147,26,0)+VLOOKUP(D135,MARZO!$D$13:$AC$1147,26,0)</f>
        <v>389812304</v>
      </c>
      <c r="R135" s="3">
        <f>IFERROR(VLOOKUP(D135,[7]ServNOMINA!$F$16:$M$112,8,0),0)</f>
        <v>0</v>
      </c>
      <c r="S135" s="3">
        <f>IFERROR(VLOOKUP(D135,[7]ServOTROS!$F$16:$M$112,8,0),0)</f>
        <v>0</v>
      </c>
      <c r="T135" s="3">
        <f>IFERROR(VLOOKUP(D135,[7]CANCEL!$F$16:$M$48,8,0),0)</f>
        <v>0</v>
      </c>
      <c r="U135" s="3">
        <f>IFERROR(VLOOKUP(B135,[7]Aaf_PENSION!$C$16:$M$112,11,0),0)</f>
        <v>0</v>
      </c>
      <c r="V135" s="3">
        <f>IFERROR(VLOOKUP(B135,[7]Aaf_SALUD!$C$16:$M$112,11,0),0)</f>
        <v>0</v>
      </c>
      <c r="W135" s="3">
        <f>IFERROR(VLOOKUP(D135,[7]CALIDAD!$F$16:$M$1122,8,0),0)</f>
        <v>27230018</v>
      </c>
      <c r="X135" s="3"/>
      <c r="Y135" s="3">
        <f>IFERROR(VLOOKUP(B135,[7]Ap_CESANTIAS!$C$16:$M$112,11,0),0)</f>
        <v>0</v>
      </c>
      <c r="Z135" s="3">
        <f>IFERROR(VLOOKUP(B135,[7]Ap_PENSION!$C$16:$M$112,11,0),0)</f>
        <v>0</v>
      </c>
      <c r="AA135" s="3">
        <f>IFERROR(VLOOKUP(B135,[7]Ap_SALUD!$C$16:$M$112,11,0),0)</f>
        <v>0</v>
      </c>
      <c r="AB135" s="3"/>
      <c r="AC135" s="36">
        <f t="shared" si="3"/>
        <v>27230018</v>
      </c>
      <c r="AD135" s="37">
        <f t="shared" si="5"/>
        <v>217840144</v>
      </c>
      <c r="AE135" s="144"/>
    </row>
    <row r="136" spans="1:31" hidden="1" x14ac:dyDescent="0.25">
      <c r="A136" s="38">
        <v>124</v>
      </c>
      <c r="B136" s="61"/>
      <c r="C136" s="143" t="str">
        <f>VLOOKUP(D136,[8]Hoja1!$A$2:$B$1115,2,0)</f>
        <v>05142</v>
      </c>
      <c r="D136" s="31">
        <v>890981107</v>
      </c>
      <c r="E136" s="31">
        <v>214205142</v>
      </c>
      <c r="F136" s="61" t="s">
        <v>334</v>
      </c>
      <c r="G136" s="33">
        <v>0</v>
      </c>
      <c r="H136" s="33">
        <v>0</v>
      </c>
      <c r="I136" s="3">
        <f>IFERROR(VLOOKUP(C136,'[6]Anexo 2'!$A$9:$G$1115,7,0),0)</f>
        <v>68869983</v>
      </c>
      <c r="J136" s="3">
        <f>IFERROR(VLOOKUP(C136,'[6]Anexo 1'!$A$9:$F$1115,6,0),0)</f>
        <v>54958181</v>
      </c>
      <c r="K136" s="3"/>
      <c r="L136" s="3"/>
      <c r="M136" s="3"/>
      <c r="N136" s="3"/>
      <c r="O136" s="3"/>
      <c r="P136" s="34">
        <f t="shared" si="4"/>
        <v>123828164</v>
      </c>
      <c r="Q136" s="35">
        <f>VLOOKUP(D136,FEBRERO!$D$13:$Q$1147,14,0)+VLOOKUP(D136,FEBRERO!$D$13:$AC$1147,26,0)+VLOOKUP(D136,MARZO!$D$13:$AC$1147,26,0)</f>
        <v>72175676</v>
      </c>
      <c r="R136" s="3">
        <f>IFERROR(VLOOKUP(D136,[7]ServNOMINA!$F$16:$M$112,8,0),0)</f>
        <v>0</v>
      </c>
      <c r="S136" s="3">
        <f>IFERROR(VLOOKUP(D136,[7]ServOTROS!$F$16:$M$112,8,0),0)</f>
        <v>0</v>
      </c>
      <c r="T136" s="3">
        <f>IFERROR(VLOOKUP(D136,[7]CANCEL!$F$16:$M$48,8,0),0)</f>
        <v>0</v>
      </c>
      <c r="U136" s="3">
        <f>IFERROR(VLOOKUP(B136,[7]Aaf_PENSION!$C$16:$M$112,11,0),0)</f>
        <v>0</v>
      </c>
      <c r="V136" s="3">
        <f>IFERROR(VLOOKUP(B136,[7]Aaf_SALUD!$C$16:$M$112,11,0),0)</f>
        <v>0</v>
      </c>
      <c r="W136" s="3">
        <f>IFERROR(VLOOKUP(D136,[7]CALIDAD!$F$16:$M$1122,8,0),0)</f>
        <v>5739165</v>
      </c>
      <c r="X136" s="3"/>
      <c r="Y136" s="3">
        <f>IFERROR(VLOOKUP(B136,[7]Ap_CESANTIAS!$C$16:$M$112,11,0),0)</f>
        <v>0</v>
      </c>
      <c r="Z136" s="3">
        <f>IFERROR(VLOOKUP(B136,[7]Ap_PENSION!$C$16:$M$112,11,0),0)</f>
        <v>0</v>
      </c>
      <c r="AA136" s="3">
        <f>IFERROR(VLOOKUP(B136,[7]Ap_SALUD!$C$16:$M$112,11,0),0)</f>
        <v>0</v>
      </c>
      <c r="AB136" s="3"/>
      <c r="AC136" s="36">
        <f t="shared" si="3"/>
        <v>5739165</v>
      </c>
      <c r="AD136" s="37">
        <f t="shared" si="5"/>
        <v>45913323</v>
      </c>
      <c r="AE136" s="144"/>
    </row>
    <row r="137" spans="1:31" hidden="1" x14ac:dyDescent="0.25">
      <c r="A137" s="29">
        <v>125</v>
      </c>
      <c r="B137" s="61"/>
      <c r="C137" s="143" t="str">
        <f>VLOOKUP(D137,[8]Hoja1!$A$2:$B$1115,2,0)</f>
        <v>05145</v>
      </c>
      <c r="D137" s="31">
        <v>890984132</v>
      </c>
      <c r="E137" s="31">
        <v>214505145</v>
      </c>
      <c r="F137" s="61" t="s">
        <v>335</v>
      </c>
      <c r="G137" s="33">
        <v>0</v>
      </c>
      <c r="H137" s="33">
        <v>0</v>
      </c>
      <c r="I137" s="3">
        <f>IFERROR(VLOOKUP(C137,'[6]Anexo 2'!$A$9:$G$1115,7,0),0)</f>
        <v>46000714</v>
      </c>
      <c r="J137" s="3">
        <f>IFERROR(VLOOKUP(C137,'[6]Anexo 1'!$A$9:$F$1115,6,0),0)</f>
        <v>59969892</v>
      </c>
      <c r="K137" s="3"/>
      <c r="L137" s="3"/>
      <c r="M137" s="3"/>
      <c r="N137" s="3"/>
      <c r="O137" s="3"/>
      <c r="P137" s="34">
        <f t="shared" si="4"/>
        <v>105970606</v>
      </c>
      <c r="Q137" s="35">
        <f>VLOOKUP(D137,FEBRERO!$D$13:$Q$1147,14,0)+VLOOKUP(D137,FEBRERO!$D$13:$AC$1147,26,0)+VLOOKUP(D137,MARZO!$D$13:$AC$1147,26,0)</f>
        <v>71470071</v>
      </c>
      <c r="R137" s="3">
        <f>IFERROR(VLOOKUP(D137,[7]ServNOMINA!$F$16:$M$112,8,0),0)</f>
        <v>0</v>
      </c>
      <c r="S137" s="3">
        <f>IFERROR(VLOOKUP(D137,[7]ServOTROS!$F$16:$M$112,8,0),0)</f>
        <v>0</v>
      </c>
      <c r="T137" s="3">
        <f>IFERROR(VLOOKUP(D137,[7]CANCEL!$F$16:$M$48,8,0),0)</f>
        <v>0</v>
      </c>
      <c r="U137" s="3">
        <f>IFERROR(VLOOKUP(B137,[7]Aaf_PENSION!$C$16:$M$112,11,0),0)</f>
        <v>0</v>
      </c>
      <c r="V137" s="3">
        <f>IFERROR(VLOOKUP(B137,[7]Aaf_SALUD!$C$16:$M$112,11,0),0)</f>
        <v>0</v>
      </c>
      <c r="W137" s="3">
        <f>IFERROR(VLOOKUP(D137,[7]CALIDAD!$F$16:$M$1122,8,0),0)</f>
        <v>3833393</v>
      </c>
      <c r="X137" s="3"/>
      <c r="Y137" s="3">
        <f>IFERROR(VLOOKUP(B137,[7]Ap_CESANTIAS!$C$16:$M$112,11,0),0)</f>
        <v>0</v>
      </c>
      <c r="Z137" s="3">
        <f>IFERROR(VLOOKUP(B137,[7]Ap_PENSION!$C$16:$M$112,11,0),0)</f>
        <v>0</v>
      </c>
      <c r="AA137" s="3">
        <f>IFERROR(VLOOKUP(B137,[7]Ap_SALUD!$C$16:$M$112,11,0),0)</f>
        <v>0</v>
      </c>
      <c r="AB137" s="3"/>
      <c r="AC137" s="36">
        <f t="shared" si="3"/>
        <v>3833393</v>
      </c>
      <c r="AD137" s="37">
        <f t="shared" si="5"/>
        <v>30667142</v>
      </c>
      <c r="AE137" s="144"/>
    </row>
    <row r="138" spans="1:31" hidden="1" x14ac:dyDescent="0.25">
      <c r="A138" s="38">
        <v>126</v>
      </c>
      <c r="B138" s="61"/>
      <c r="C138" s="143" t="str">
        <f>VLOOKUP(D138,[8]Hoja1!$A$2:$B$1115,2,0)</f>
        <v>05147</v>
      </c>
      <c r="D138" s="31">
        <v>890985316</v>
      </c>
      <c r="E138" s="31">
        <v>214705147</v>
      </c>
      <c r="F138" s="61" t="s">
        <v>336</v>
      </c>
      <c r="G138" s="33">
        <v>0</v>
      </c>
      <c r="H138" s="33">
        <v>0</v>
      </c>
      <c r="I138" s="3">
        <f>IFERROR(VLOOKUP(C138,'[6]Anexo 2'!$A$9:$G$1115,7,0),0)</f>
        <v>1446889024</v>
      </c>
      <c r="J138" s="3">
        <f>IFERROR(VLOOKUP(C138,'[6]Anexo 1'!$A$9:$F$1115,6,0),0)</f>
        <v>957048709</v>
      </c>
      <c r="K138" s="3"/>
      <c r="L138" s="3"/>
      <c r="M138" s="3"/>
      <c r="N138" s="3"/>
      <c r="O138" s="3"/>
      <c r="P138" s="34">
        <f t="shared" si="4"/>
        <v>2403937733</v>
      </c>
      <c r="Q138" s="35">
        <f>VLOOKUP(D138,FEBRERO!$D$13:$Q$1147,14,0)+VLOOKUP(D138,FEBRERO!$D$13:$AC$1147,26,0)+VLOOKUP(D138,MARZO!$D$13:$AC$1147,26,0)</f>
        <v>1318770964</v>
      </c>
      <c r="R138" s="3">
        <f>IFERROR(VLOOKUP(D138,[7]ServNOMINA!$F$16:$M$112,8,0),0)</f>
        <v>0</v>
      </c>
      <c r="S138" s="3">
        <f>IFERROR(VLOOKUP(D138,[7]ServOTROS!$F$16:$M$112,8,0),0)</f>
        <v>0</v>
      </c>
      <c r="T138" s="3">
        <f>IFERROR(VLOOKUP(D138,[7]CANCEL!$F$16:$M$48,8,0),0)</f>
        <v>0</v>
      </c>
      <c r="U138" s="3">
        <f>IFERROR(VLOOKUP(B138,[7]Aaf_PENSION!$C$16:$M$112,11,0),0)</f>
        <v>0</v>
      </c>
      <c r="V138" s="3">
        <f>IFERROR(VLOOKUP(B138,[7]Aaf_SALUD!$C$16:$M$112,11,0),0)</f>
        <v>0</v>
      </c>
      <c r="W138" s="3">
        <f>IFERROR(VLOOKUP(D138,[7]CALIDAD!$F$16:$M$1122,8,0),0)</f>
        <v>120574085</v>
      </c>
      <c r="X138" s="3"/>
      <c r="Y138" s="3">
        <f>IFERROR(VLOOKUP(B138,[7]Ap_CESANTIAS!$C$16:$M$112,11,0),0)</f>
        <v>0</v>
      </c>
      <c r="Z138" s="3">
        <f>IFERROR(VLOOKUP(B138,[7]Ap_PENSION!$C$16:$M$112,11,0),0)</f>
        <v>0</v>
      </c>
      <c r="AA138" s="3">
        <f>IFERROR(VLOOKUP(B138,[7]Ap_SALUD!$C$16:$M$112,11,0),0)</f>
        <v>0</v>
      </c>
      <c r="AB138" s="3"/>
      <c r="AC138" s="36">
        <f t="shared" si="3"/>
        <v>120574085</v>
      </c>
      <c r="AD138" s="37">
        <f t="shared" si="5"/>
        <v>964592684</v>
      </c>
      <c r="AE138" s="144"/>
    </row>
    <row r="139" spans="1:31" hidden="1" x14ac:dyDescent="0.25">
      <c r="A139" s="29">
        <v>127</v>
      </c>
      <c r="B139" s="61"/>
      <c r="C139" s="143" t="str">
        <f>VLOOKUP(D139,[8]Hoja1!$A$2:$B$1115,2,0)</f>
        <v>05148</v>
      </c>
      <c r="D139" s="31">
        <v>890982616</v>
      </c>
      <c r="E139" s="31">
        <v>214805148</v>
      </c>
      <c r="F139" s="61" t="s">
        <v>337</v>
      </c>
      <c r="G139" s="33">
        <v>0</v>
      </c>
      <c r="H139" s="33">
        <v>0</v>
      </c>
      <c r="I139" s="3">
        <f>IFERROR(VLOOKUP(C139,'[6]Anexo 2'!$A$9:$G$1115,7,0),0)</f>
        <v>836673488</v>
      </c>
      <c r="J139" s="3">
        <f>IFERROR(VLOOKUP(C139,'[6]Anexo 1'!$A$9:$F$1115,6,0),0)</f>
        <v>1008352451</v>
      </c>
      <c r="K139" s="3"/>
      <c r="L139" s="3"/>
      <c r="M139" s="3"/>
      <c r="N139" s="3"/>
      <c r="O139" s="3"/>
      <c r="P139" s="34">
        <f t="shared" si="4"/>
        <v>1845025939</v>
      </c>
      <c r="Q139" s="35">
        <f>VLOOKUP(D139,FEBRERO!$D$13:$Q$1147,14,0)+VLOOKUP(D139,FEBRERO!$D$13:$AC$1147,26,0)+VLOOKUP(D139,MARZO!$D$13:$AC$1147,26,0)</f>
        <v>1217520824</v>
      </c>
      <c r="R139" s="3">
        <f>IFERROR(VLOOKUP(D139,[7]ServNOMINA!$F$16:$M$112,8,0),0)</f>
        <v>0</v>
      </c>
      <c r="S139" s="3">
        <f>IFERROR(VLOOKUP(D139,[7]ServOTROS!$F$16:$M$112,8,0),0)</f>
        <v>0</v>
      </c>
      <c r="T139" s="3">
        <f>IFERROR(VLOOKUP(D139,[7]CANCEL!$F$16:$M$48,8,0),0)</f>
        <v>0</v>
      </c>
      <c r="U139" s="3">
        <f>IFERROR(VLOOKUP(B139,[7]Aaf_PENSION!$C$16:$M$112,11,0),0)</f>
        <v>0</v>
      </c>
      <c r="V139" s="3">
        <f>IFERROR(VLOOKUP(B139,[7]Aaf_SALUD!$C$16:$M$112,11,0),0)</f>
        <v>0</v>
      </c>
      <c r="W139" s="3">
        <f>IFERROR(VLOOKUP(D139,[7]CALIDAD!$F$16:$M$1122,8,0),0)</f>
        <v>69722791</v>
      </c>
      <c r="X139" s="3"/>
      <c r="Y139" s="3">
        <f>IFERROR(VLOOKUP(B139,[7]Ap_CESANTIAS!$C$16:$M$112,11,0),0)</f>
        <v>0</v>
      </c>
      <c r="Z139" s="3">
        <f>IFERROR(VLOOKUP(B139,[7]Ap_PENSION!$C$16:$M$112,11,0),0)</f>
        <v>0</v>
      </c>
      <c r="AA139" s="3">
        <f>IFERROR(VLOOKUP(B139,[7]Ap_SALUD!$C$16:$M$112,11,0),0)</f>
        <v>0</v>
      </c>
      <c r="AB139" s="3"/>
      <c r="AC139" s="36">
        <f t="shared" si="3"/>
        <v>69722791</v>
      </c>
      <c r="AD139" s="37">
        <f t="shared" si="5"/>
        <v>557782324</v>
      </c>
      <c r="AE139" s="144"/>
    </row>
    <row r="140" spans="1:31" hidden="1" x14ac:dyDescent="0.25">
      <c r="A140" s="38">
        <v>128</v>
      </c>
      <c r="B140" s="61"/>
      <c r="C140" s="143" t="str">
        <f>VLOOKUP(D140,[8]Hoja1!$A$2:$B$1115,2,0)</f>
        <v>05150</v>
      </c>
      <c r="D140" s="31">
        <v>890984068</v>
      </c>
      <c r="E140" s="31">
        <v>215005150</v>
      </c>
      <c r="F140" s="61" t="s">
        <v>338</v>
      </c>
      <c r="G140" s="33">
        <v>0</v>
      </c>
      <c r="H140" s="33">
        <v>0</v>
      </c>
      <c r="I140" s="3">
        <f>IFERROR(VLOOKUP(C140,'[6]Anexo 2'!$A$9:$G$1115,7,0),0)</f>
        <v>40812476</v>
      </c>
      <c r="J140" s="3">
        <f>IFERROR(VLOOKUP(C140,'[6]Anexo 1'!$A$9:$F$1115,6,0),0)</f>
        <v>46024118</v>
      </c>
      <c r="K140" s="3"/>
      <c r="L140" s="3"/>
      <c r="M140" s="3"/>
      <c r="N140" s="3"/>
      <c r="O140" s="3"/>
      <c r="P140" s="34">
        <f t="shared" si="4"/>
        <v>86836594</v>
      </c>
      <c r="Q140" s="35">
        <f>VLOOKUP(D140,FEBRERO!$D$13:$Q$1147,14,0)+VLOOKUP(D140,FEBRERO!$D$13:$AC$1147,26,0)+VLOOKUP(D140,MARZO!$D$13:$AC$1147,26,0)</f>
        <v>56227238</v>
      </c>
      <c r="R140" s="3">
        <f>IFERROR(VLOOKUP(D140,[7]ServNOMINA!$F$16:$M$112,8,0),0)</f>
        <v>0</v>
      </c>
      <c r="S140" s="3">
        <f>IFERROR(VLOOKUP(D140,[7]ServOTROS!$F$16:$M$112,8,0),0)</f>
        <v>0</v>
      </c>
      <c r="T140" s="3">
        <f>IFERROR(VLOOKUP(D140,[7]CANCEL!$F$16:$M$48,8,0),0)</f>
        <v>0</v>
      </c>
      <c r="U140" s="3">
        <f>IFERROR(VLOOKUP(B140,[7]Aaf_PENSION!$C$16:$M$112,11,0),0)</f>
        <v>0</v>
      </c>
      <c r="V140" s="3">
        <f>IFERROR(VLOOKUP(B140,[7]Aaf_SALUD!$C$16:$M$112,11,0),0)</f>
        <v>0</v>
      </c>
      <c r="W140" s="3">
        <f>IFERROR(VLOOKUP(D140,[7]CALIDAD!$F$16:$M$1122,8,0),0)</f>
        <v>3401040</v>
      </c>
      <c r="X140" s="3"/>
      <c r="Y140" s="3">
        <f>IFERROR(VLOOKUP(B140,[7]Ap_CESANTIAS!$C$16:$M$112,11,0),0)</f>
        <v>0</v>
      </c>
      <c r="Z140" s="3">
        <f>IFERROR(VLOOKUP(B140,[7]Ap_PENSION!$C$16:$M$112,11,0),0)</f>
        <v>0</v>
      </c>
      <c r="AA140" s="3">
        <f>IFERROR(VLOOKUP(B140,[7]Ap_SALUD!$C$16:$M$112,11,0),0)</f>
        <v>0</v>
      </c>
      <c r="AB140" s="3"/>
      <c r="AC140" s="36">
        <f t="shared" si="3"/>
        <v>3401040</v>
      </c>
      <c r="AD140" s="37">
        <f t="shared" si="5"/>
        <v>27208316</v>
      </c>
      <c r="AE140" s="144"/>
    </row>
    <row r="141" spans="1:31" hidden="1" x14ac:dyDescent="0.25">
      <c r="A141" s="29">
        <v>129</v>
      </c>
      <c r="B141" s="61"/>
      <c r="C141" s="143" t="str">
        <f>VLOOKUP(D141,[8]Hoja1!$A$2:$B$1115,2,0)</f>
        <v>05154</v>
      </c>
      <c r="D141" s="31">
        <v>890906445</v>
      </c>
      <c r="E141" s="31">
        <v>215405154</v>
      </c>
      <c r="F141" s="61" t="s">
        <v>339</v>
      </c>
      <c r="G141" s="33">
        <v>0</v>
      </c>
      <c r="H141" s="33">
        <v>0</v>
      </c>
      <c r="I141" s="3">
        <f>IFERROR(VLOOKUP(C141,'[6]Anexo 2'!$A$9:$G$1115,7,0),0)</f>
        <v>2470223360</v>
      </c>
      <c r="J141" s="3">
        <f>IFERROR(VLOOKUP(C141,'[6]Anexo 1'!$A$9:$F$1115,6,0),0)</f>
        <v>1947160448</v>
      </c>
      <c r="K141" s="3"/>
      <c r="L141" s="3"/>
      <c r="M141" s="3"/>
      <c r="N141" s="3"/>
      <c r="O141" s="3"/>
      <c r="P141" s="34">
        <f t="shared" si="4"/>
        <v>4417383808</v>
      </c>
      <c r="Q141" s="35">
        <f>VLOOKUP(D141,FEBRERO!$D$13:$Q$1147,14,0)+VLOOKUP(D141,FEBRERO!$D$13:$AC$1147,26,0)+VLOOKUP(D141,MARZO!$D$13:$AC$1147,26,0)</f>
        <v>2564716289</v>
      </c>
      <c r="R141" s="3">
        <f>IFERROR(VLOOKUP(D141,[7]ServNOMINA!$F$16:$M$112,8,0),0)</f>
        <v>0</v>
      </c>
      <c r="S141" s="3">
        <f>IFERROR(VLOOKUP(D141,[7]ServOTROS!$F$16:$M$112,8,0),0)</f>
        <v>0</v>
      </c>
      <c r="T141" s="3">
        <f>IFERROR(VLOOKUP(D141,[7]CANCEL!$F$16:$M$48,8,0),0)</f>
        <v>0</v>
      </c>
      <c r="U141" s="3">
        <f>IFERROR(VLOOKUP(B141,[7]Aaf_PENSION!$C$16:$M$112,11,0),0)</f>
        <v>0</v>
      </c>
      <c r="V141" s="3">
        <f>IFERROR(VLOOKUP(B141,[7]Aaf_SALUD!$C$16:$M$112,11,0),0)</f>
        <v>0</v>
      </c>
      <c r="W141" s="3">
        <f>IFERROR(VLOOKUP(D141,[7]CALIDAD!$F$16:$M$1122,8,0),0)</f>
        <v>205851947</v>
      </c>
      <c r="X141" s="3"/>
      <c r="Y141" s="3">
        <f>IFERROR(VLOOKUP(B141,[7]Ap_CESANTIAS!$C$16:$M$112,11,0),0)</f>
        <v>0</v>
      </c>
      <c r="Z141" s="3">
        <f>IFERROR(VLOOKUP(B141,[7]Ap_PENSION!$C$16:$M$112,11,0),0)</f>
        <v>0</v>
      </c>
      <c r="AA141" s="3">
        <f>IFERROR(VLOOKUP(B141,[7]Ap_SALUD!$C$16:$M$112,11,0),0)</f>
        <v>0</v>
      </c>
      <c r="AB141" s="3"/>
      <c r="AC141" s="36">
        <f t="shared" ref="AC141:AC204" si="6">SUM(R141:AA141)</f>
        <v>205851947</v>
      </c>
      <c r="AD141" s="37">
        <f t="shared" si="5"/>
        <v>1646815572</v>
      </c>
      <c r="AE141" s="144"/>
    </row>
    <row r="142" spans="1:31" hidden="1" x14ac:dyDescent="0.25">
      <c r="A142" s="38">
        <v>130</v>
      </c>
      <c r="B142" s="61"/>
      <c r="C142" s="143" t="str">
        <f>VLOOKUP(D142,[8]Hoja1!$A$2:$B$1115,2,0)</f>
        <v>05172</v>
      </c>
      <c r="D142" s="31">
        <v>890980998</v>
      </c>
      <c r="E142" s="31">
        <v>217205172</v>
      </c>
      <c r="F142" s="61" t="s">
        <v>340</v>
      </c>
      <c r="G142" s="33">
        <v>0</v>
      </c>
      <c r="H142" s="33">
        <v>0</v>
      </c>
      <c r="I142" s="3">
        <f>IFERROR(VLOOKUP(C142,'[6]Anexo 2'!$A$9:$G$1115,7,0),0)</f>
        <v>1615466848</v>
      </c>
      <c r="J142" s="3">
        <f>IFERROR(VLOOKUP(C142,'[6]Anexo 1'!$A$9:$F$1115,6,0),0)</f>
        <v>1156413627</v>
      </c>
      <c r="K142" s="3"/>
      <c r="L142" s="3"/>
      <c r="M142" s="3"/>
      <c r="N142" s="3"/>
      <c r="O142" s="3"/>
      <c r="P142" s="34">
        <f t="shared" ref="P142:P205" si="7">SUM(G142:N142)</f>
        <v>2771880475</v>
      </c>
      <c r="Q142" s="35">
        <f>VLOOKUP(D142,FEBRERO!$D$13:$Q$1147,14,0)+VLOOKUP(D142,FEBRERO!$D$13:$AC$1147,26,0)+VLOOKUP(D142,MARZO!$D$13:$AC$1147,26,0)</f>
        <v>1560280338</v>
      </c>
      <c r="R142" s="3">
        <f>IFERROR(VLOOKUP(D142,[7]ServNOMINA!$F$16:$M$112,8,0),0)</f>
        <v>0</v>
      </c>
      <c r="S142" s="3">
        <f>IFERROR(VLOOKUP(D142,[7]ServOTROS!$F$16:$M$112,8,0),0)</f>
        <v>0</v>
      </c>
      <c r="T142" s="3">
        <f>IFERROR(VLOOKUP(D142,[7]CANCEL!$F$16:$M$48,8,0),0)</f>
        <v>0</v>
      </c>
      <c r="U142" s="3">
        <f>IFERROR(VLOOKUP(B142,[7]Aaf_PENSION!$C$16:$M$112,11,0),0)</f>
        <v>0</v>
      </c>
      <c r="V142" s="3">
        <f>IFERROR(VLOOKUP(B142,[7]Aaf_SALUD!$C$16:$M$112,11,0),0)</f>
        <v>0</v>
      </c>
      <c r="W142" s="3">
        <f>IFERROR(VLOOKUP(D142,[7]CALIDAD!$F$16:$M$1122,8,0),0)</f>
        <v>134622237</v>
      </c>
      <c r="X142" s="3"/>
      <c r="Y142" s="3">
        <f>IFERROR(VLOOKUP(B142,[7]Ap_CESANTIAS!$C$16:$M$112,11,0),0)</f>
        <v>0</v>
      </c>
      <c r="Z142" s="3">
        <f>IFERROR(VLOOKUP(B142,[7]Ap_PENSION!$C$16:$M$112,11,0),0)</f>
        <v>0</v>
      </c>
      <c r="AA142" s="3">
        <f>IFERROR(VLOOKUP(B142,[7]Ap_SALUD!$C$16:$M$112,11,0),0)</f>
        <v>0</v>
      </c>
      <c r="AB142" s="3"/>
      <c r="AC142" s="36">
        <f t="shared" si="6"/>
        <v>134622237</v>
      </c>
      <c r="AD142" s="37">
        <f t="shared" si="5"/>
        <v>1076977900</v>
      </c>
      <c r="AE142" s="144"/>
    </row>
    <row r="143" spans="1:31" hidden="1" x14ac:dyDescent="0.25">
      <c r="A143" s="29">
        <v>131</v>
      </c>
      <c r="B143" s="61"/>
      <c r="C143" s="143" t="str">
        <f>VLOOKUP(D143,[8]Hoja1!$A$2:$B$1115,2,0)</f>
        <v>05190</v>
      </c>
      <c r="D143" s="31">
        <v>890910913</v>
      </c>
      <c r="E143" s="31">
        <v>219005190</v>
      </c>
      <c r="F143" s="61" t="s">
        <v>341</v>
      </c>
      <c r="G143" s="33">
        <v>0</v>
      </c>
      <c r="H143" s="33">
        <v>0</v>
      </c>
      <c r="I143" s="3">
        <f>IFERROR(VLOOKUP(C143,'[6]Anexo 2'!$A$9:$G$1115,7,0),0)</f>
        <v>143650316</v>
      </c>
      <c r="J143" s="3">
        <f>IFERROR(VLOOKUP(C143,'[6]Anexo 1'!$A$9:$F$1115,6,0),0)</f>
        <v>149867852</v>
      </c>
      <c r="K143" s="3"/>
      <c r="L143" s="3"/>
      <c r="M143" s="3"/>
      <c r="N143" s="3"/>
      <c r="O143" s="3"/>
      <c r="P143" s="34">
        <f t="shared" si="7"/>
        <v>293518168</v>
      </c>
      <c r="Q143" s="35">
        <f>VLOOKUP(D143,FEBRERO!$D$13:$Q$1147,14,0)+VLOOKUP(D143,FEBRERO!$D$13:$AC$1147,26,0)+VLOOKUP(D143,MARZO!$D$13:$AC$1147,26,0)</f>
        <v>185780432</v>
      </c>
      <c r="R143" s="3">
        <f>IFERROR(VLOOKUP(D143,[7]ServNOMINA!$F$16:$M$112,8,0),0)</f>
        <v>0</v>
      </c>
      <c r="S143" s="3">
        <f>IFERROR(VLOOKUP(D143,[7]ServOTROS!$F$16:$M$112,8,0),0)</f>
        <v>0</v>
      </c>
      <c r="T143" s="3">
        <f>IFERROR(VLOOKUP(D143,[7]CANCEL!$F$16:$M$48,8,0),0)</f>
        <v>0</v>
      </c>
      <c r="U143" s="3">
        <f>IFERROR(VLOOKUP(B143,[7]Aaf_PENSION!$C$16:$M$112,11,0),0)</f>
        <v>0</v>
      </c>
      <c r="V143" s="3">
        <f>IFERROR(VLOOKUP(B143,[7]Aaf_SALUD!$C$16:$M$112,11,0),0)</f>
        <v>0</v>
      </c>
      <c r="W143" s="3">
        <f>IFERROR(VLOOKUP(D143,[7]CALIDAD!$F$16:$M$1122,8,0),0)</f>
        <v>11970860</v>
      </c>
      <c r="X143" s="3"/>
      <c r="Y143" s="3">
        <f>IFERROR(VLOOKUP(B143,[7]Ap_CESANTIAS!$C$16:$M$112,11,0),0)</f>
        <v>0</v>
      </c>
      <c r="Z143" s="3">
        <f>IFERROR(VLOOKUP(B143,[7]Ap_PENSION!$C$16:$M$112,11,0),0)</f>
        <v>0</v>
      </c>
      <c r="AA143" s="3">
        <f>IFERROR(VLOOKUP(B143,[7]Ap_SALUD!$C$16:$M$112,11,0),0)</f>
        <v>0</v>
      </c>
      <c r="AB143" s="3"/>
      <c r="AC143" s="36">
        <f t="shared" si="6"/>
        <v>11970860</v>
      </c>
      <c r="AD143" s="37">
        <f t="shared" ref="AD143:AD206" si="8">+P143-Q143+AB143-AC143</f>
        <v>95766876</v>
      </c>
      <c r="AE143" s="144"/>
    </row>
    <row r="144" spans="1:31" hidden="1" x14ac:dyDescent="0.25">
      <c r="A144" s="38">
        <v>132</v>
      </c>
      <c r="B144" s="61"/>
      <c r="C144" s="143" t="str">
        <f>VLOOKUP(D144,[8]Hoja1!$A$2:$B$1115,2,0)</f>
        <v>05197</v>
      </c>
      <c r="D144" s="31">
        <v>890984634</v>
      </c>
      <c r="E144" s="31">
        <v>219705197</v>
      </c>
      <c r="F144" s="61" t="s">
        <v>342</v>
      </c>
      <c r="G144" s="33">
        <v>0</v>
      </c>
      <c r="H144" s="33">
        <v>0</v>
      </c>
      <c r="I144" s="3">
        <f>IFERROR(VLOOKUP(C144,'[6]Anexo 2'!$A$9:$G$1115,7,0),0)</f>
        <v>310440228</v>
      </c>
      <c r="J144" s="3">
        <f>IFERROR(VLOOKUP(C144,'[6]Anexo 1'!$A$9:$F$1115,6,0),0)</f>
        <v>330090803</v>
      </c>
      <c r="K144" s="3"/>
      <c r="L144" s="3"/>
      <c r="M144" s="3"/>
      <c r="N144" s="3"/>
      <c r="O144" s="3"/>
      <c r="P144" s="34">
        <f t="shared" si="7"/>
        <v>640531031</v>
      </c>
      <c r="Q144" s="35">
        <f>VLOOKUP(D144,FEBRERO!$D$13:$Q$1147,14,0)+VLOOKUP(D144,FEBRERO!$D$13:$AC$1147,26,0)+VLOOKUP(D144,MARZO!$D$13:$AC$1147,26,0)</f>
        <v>407700860</v>
      </c>
      <c r="R144" s="3">
        <f>IFERROR(VLOOKUP(D144,[7]ServNOMINA!$F$16:$M$112,8,0),0)</f>
        <v>0</v>
      </c>
      <c r="S144" s="3">
        <f>IFERROR(VLOOKUP(D144,[7]ServOTROS!$F$16:$M$112,8,0),0)</f>
        <v>0</v>
      </c>
      <c r="T144" s="3">
        <f>IFERROR(VLOOKUP(D144,[7]CANCEL!$F$16:$M$48,8,0),0)</f>
        <v>0</v>
      </c>
      <c r="U144" s="3">
        <f>IFERROR(VLOOKUP(B144,[7]Aaf_PENSION!$C$16:$M$112,11,0),0)</f>
        <v>0</v>
      </c>
      <c r="V144" s="3">
        <f>IFERROR(VLOOKUP(B144,[7]Aaf_SALUD!$C$16:$M$112,11,0),0)</f>
        <v>0</v>
      </c>
      <c r="W144" s="3">
        <f>IFERROR(VLOOKUP(D144,[7]CALIDAD!$F$16:$M$1122,8,0),0)</f>
        <v>25870019</v>
      </c>
      <c r="X144" s="3"/>
      <c r="Y144" s="3">
        <f>IFERROR(VLOOKUP(B144,[7]Ap_CESANTIAS!$C$16:$M$112,11,0),0)</f>
        <v>0</v>
      </c>
      <c r="Z144" s="3">
        <f>IFERROR(VLOOKUP(B144,[7]Ap_PENSION!$C$16:$M$112,11,0),0)</f>
        <v>0</v>
      </c>
      <c r="AA144" s="3">
        <f>IFERROR(VLOOKUP(B144,[7]Ap_SALUD!$C$16:$M$112,11,0),0)</f>
        <v>0</v>
      </c>
      <c r="AB144" s="3"/>
      <c r="AC144" s="36">
        <f t="shared" si="6"/>
        <v>25870019</v>
      </c>
      <c r="AD144" s="37">
        <f t="shared" si="8"/>
        <v>206960152</v>
      </c>
      <c r="AE144" s="144"/>
    </row>
    <row r="145" spans="1:31" hidden="1" x14ac:dyDescent="0.25">
      <c r="A145" s="29">
        <v>133</v>
      </c>
      <c r="B145" s="61"/>
      <c r="C145" s="143" t="str">
        <f>VLOOKUP(D145,[8]Hoja1!$A$2:$B$1115,2,0)</f>
        <v>05206</v>
      </c>
      <c r="D145" s="31">
        <v>890983718</v>
      </c>
      <c r="E145" s="31">
        <v>210605206</v>
      </c>
      <c r="F145" s="61" t="s">
        <v>343</v>
      </c>
      <c r="G145" s="33">
        <v>0</v>
      </c>
      <c r="H145" s="33">
        <v>0</v>
      </c>
      <c r="I145" s="3">
        <f>IFERROR(VLOOKUP(C145,'[6]Anexo 2'!$A$9:$G$1115,7,0),0)</f>
        <v>64652365</v>
      </c>
      <c r="J145" s="3">
        <f>IFERROR(VLOOKUP(C145,'[6]Anexo 1'!$A$9:$F$1115,6,0),0)</f>
        <v>51381379</v>
      </c>
      <c r="K145" s="3"/>
      <c r="L145" s="3"/>
      <c r="M145" s="3"/>
      <c r="N145" s="3"/>
      <c r="O145" s="3"/>
      <c r="P145" s="34">
        <f t="shared" si="7"/>
        <v>116033744</v>
      </c>
      <c r="Q145" s="35">
        <f>VLOOKUP(D145,FEBRERO!$D$13:$Q$1147,14,0)+VLOOKUP(D145,FEBRERO!$D$13:$AC$1147,26,0)+VLOOKUP(D145,MARZO!$D$13:$AC$1147,26,0)</f>
        <v>67544470</v>
      </c>
      <c r="R145" s="3">
        <f>IFERROR(VLOOKUP(D145,[7]ServNOMINA!$F$16:$M$112,8,0),0)</f>
        <v>0</v>
      </c>
      <c r="S145" s="3">
        <f>IFERROR(VLOOKUP(D145,[7]ServOTROS!$F$16:$M$112,8,0),0)</f>
        <v>0</v>
      </c>
      <c r="T145" s="3">
        <f>IFERROR(VLOOKUP(D145,[7]CANCEL!$F$16:$M$48,8,0),0)</f>
        <v>0</v>
      </c>
      <c r="U145" s="3">
        <f>IFERROR(VLOOKUP(B145,[7]Aaf_PENSION!$C$16:$M$112,11,0),0)</f>
        <v>0</v>
      </c>
      <c r="V145" s="3">
        <f>IFERROR(VLOOKUP(B145,[7]Aaf_SALUD!$C$16:$M$112,11,0),0)</f>
        <v>0</v>
      </c>
      <c r="W145" s="3">
        <f>IFERROR(VLOOKUP(D145,[7]CALIDAD!$F$16:$M$1122,8,0),0)</f>
        <v>5387697</v>
      </c>
      <c r="X145" s="3"/>
      <c r="Y145" s="3">
        <f>IFERROR(VLOOKUP(B145,[7]Ap_CESANTIAS!$C$16:$M$112,11,0),0)</f>
        <v>0</v>
      </c>
      <c r="Z145" s="3">
        <f>IFERROR(VLOOKUP(B145,[7]Ap_PENSION!$C$16:$M$112,11,0),0)</f>
        <v>0</v>
      </c>
      <c r="AA145" s="3">
        <f>IFERROR(VLOOKUP(B145,[7]Ap_SALUD!$C$16:$M$112,11,0),0)</f>
        <v>0</v>
      </c>
      <c r="AB145" s="3"/>
      <c r="AC145" s="36">
        <f t="shared" si="6"/>
        <v>5387697</v>
      </c>
      <c r="AD145" s="37">
        <f t="shared" si="8"/>
        <v>43101577</v>
      </c>
      <c r="AE145" s="144"/>
    </row>
    <row r="146" spans="1:31" hidden="1" x14ac:dyDescent="0.25">
      <c r="A146" s="38">
        <v>134</v>
      </c>
      <c r="B146" s="61"/>
      <c r="C146" s="143" t="str">
        <f>VLOOKUP(D146,[8]Hoja1!$A$2:$B$1115,2,0)</f>
        <v>05209</v>
      </c>
      <c r="D146" s="31">
        <v>890982261</v>
      </c>
      <c r="E146" s="31">
        <v>210905209</v>
      </c>
      <c r="F146" s="61" t="s">
        <v>344</v>
      </c>
      <c r="G146" s="33">
        <v>0</v>
      </c>
      <c r="H146" s="33">
        <v>0</v>
      </c>
      <c r="I146" s="3">
        <f>IFERROR(VLOOKUP(C146,'[6]Anexo 2'!$A$9:$G$1115,7,0),0)</f>
        <v>257143228</v>
      </c>
      <c r="J146" s="3">
        <f>IFERROR(VLOOKUP(C146,'[6]Anexo 1'!$A$9:$F$1115,6,0),0)</f>
        <v>279200534</v>
      </c>
      <c r="K146" s="3"/>
      <c r="L146" s="3"/>
      <c r="M146" s="3"/>
      <c r="N146" s="3"/>
      <c r="O146" s="3"/>
      <c r="P146" s="34">
        <f t="shared" si="7"/>
        <v>536343762</v>
      </c>
      <c r="Q146" s="35">
        <f>VLOOKUP(D146,FEBRERO!$D$13:$Q$1147,14,0)+VLOOKUP(D146,FEBRERO!$D$13:$AC$1147,26,0)+VLOOKUP(D146,MARZO!$D$13:$AC$1147,26,0)</f>
        <v>343486340</v>
      </c>
      <c r="R146" s="3">
        <f>IFERROR(VLOOKUP(D146,[7]ServNOMINA!$F$16:$M$112,8,0),0)</f>
        <v>0</v>
      </c>
      <c r="S146" s="3">
        <f>IFERROR(VLOOKUP(D146,[7]ServOTROS!$F$16:$M$112,8,0),0)</f>
        <v>0</v>
      </c>
      <c r="T146" s="3">
        <f>IFERROR(VLOOKUP(D146,[7]CANCEL!$F$16:$M$48,8,0),0)</f>
        <v>0</v>
      </c>
      <c r="U146" s="3">
        <f>IFERROR(VLOOKUP(B146,[7]Aaf_PENSION!$C$16:$M$112,11,0),0)</f>
        <v>0</v>
      </c>
      <c r="V146" s="3">
        <f>IFERROR(VLOOKUP(B146,[7]Aaf_SALUD!$C$16:$M$112,11,0),0)</f>
        <v>0</v>
      </c>
      <c r="W146" s="3">
        <f>IFERROR(VLOOKUP(D146,[7]CALIDAD!$F$16:$M$1122,8,0),0)</f>
        <v>21428602</v>
      </c>
      <c r="X146" s="3"/>
      <c r="Y146" s="3">
        <f>IFERROR(VLOOKUP(B146,[7]Ap_CESANTIAS!$C$16:$M$112,11,0),0)</f>
        <v>0</v>
      </c>
      <c r="Z146" s="3">
        <f>IFERROR(VLOOKUP(B146,[7]Ap_PENSION!$C$16:$M$112,11,0),0)</f>
        <v>0</v>
      </c>
      <c r="AA146" s="3">
        <f>IFERROR(VLOOKUP(B146,[7]Ap_SALUD!$C$16:$M$112,11,0),0)</f>
        <v>0</v>
      </c>
      <c r="AB146" s="3"/>
      <c r="AC146" s="36">
        <f t="shared" si="6"/>
        <v>21428602</v>
      </c>
      <c r="AD146" s="37">
        <f t="shared" si="8"/>
        <v>171428820</v>
      </c>
      <c r="AE146" s="144"/>
    </row>
    <row r="147" spans="1:31" hidden="1" x14ac:dyDescent="0.25">
      <c r="A147" s="29">
        <v>135</v>
      </c>
      <c r="B147" s="61"/>
      <c r="C147" s="143" t="str">
        <f>VLOOKUP(D147,[8]Hoja1!$A$2:$B$1115,2,0)</f>
        <v>05212</v>
      </c>
      <c r="D147" s="31">
        <v>890980767</v>
      </c>
      <c r="E147" s="31">
        <v>211205212</v>
      </c>
      <c r="F147" s="61" t="s">
        <v>345</v>
      </c>
      <c r="G147" s="33">
        <v>0</v>
      </c>
      <c r="H147" s="33">
        <v>0</v>
      </c>
      <c r="I147" s="3">
        <f>IFERROR(VLOOKUP(C147,'[6]Anexo 2'!$A$9:$G$1115,7,0),0)</f>
        <v>812409408</v>
      </c>
      <c r="J147" s="3">
        <f>IFERROR(VLOOKUP(C147,'[6]Anexo 1'!$A$9:$F$1115,6,0),0)</f>
        <v>897687532</v>
      </c>
      <c r="K147" s="3"/>
      <c r="L147" s="3"/>
      <c r="M147" s="3"/>
      <c r="N147" s="3"/>
      <c r="O147" s="3"/>
      <c r="P147" s="34">
        <f t="shared" si="7"/>
        <v>1710096940</v>
      </c>
      <c r="Q147" s="35">
        <f>VLOOKUP(D147,FEBRERO!$D$13:$Q$1147,14,0)+VLOOKUP(D147,FEBRERO!$D$13:$AC$1147,26,0)+VLOOKUP(D147,MARZO!$D$13:$AC$1147,26,0)</f>
        <v>1100789884</v>
      </c>
      <c r="R147" s="3">
        <f>IFERROR(VLOOKUP(D147,[7]ServNOMINA!$F$16:$M$112,8,0),0)</f>
        <v>0</v>
      </c>
      <c r="S147" s="3">
        <f>IFERROR(VLOOKUP(D147,[7]ServOTROS!$F$16:$M$112,8,0),0)</f>
        <v>0</v>
      </c>
      <c r="T147" s="3">
        <f>IFERROR(VLOOKUP(D147,[7]CANCEL!$F$16:$M$48,8,0),0)</f>
        <v>0</v>
      </c>
      <c r="U147" s="3">
        <f>IFERROR(VLOOKUP(B147,[7]Aaf_PENSION!$C$16:$M$112,11,0),0)</f>
        <v>0</v>
      </c>
      <c r="V147" s="3">
        <f>IFERROR(VLOOKUP(B147,[7]Aaf_SALUD!$C$16:$M$112,11,0),0)</f>
        <v>0</v>
      </c>
      <c r="W147" s="3">
        <f>IFERROR(VLOOKUP(D147,[7]CALIDAD!$F$16:$M$1122,8,0),0)</f>
        <v>67700784</v>
      </c>
      <c r="X147" s="3"/>
      <c r="Y147" s="3">
        <f>IFERROR(VLOOKUP(B147,[7]Ap_CESANTIAS!$C$16:$M$112,11,0),0)</f>
        <v>0</v>
      </c>
      <c r="Z147" s="3">
        <f>IFERROR(VLOOKUP(B147,[7]Ap_PENSION!$C$16:$M$112,11,0),0)</f>
        <v>0</v>
      </c>
      <c r="AA147" s="3">
        <f>IFERROR(VLOOKUP(B147,[7]Ap_SALUD!$C$16:$M$112,11,0),0)</f>
        <v>0</v>
      </c>
      <c r="AB147" s="3"/>
      <c r="AC147" s="36">
        <f t="shared" si="6"/>
        <v>67700784</v>
      </c>
      <c r="AD147" s="37">
        <f t="shared" si="8"/>
        <v>541606272</v>
      </c>
      <c r="AE147" s="144"/>
    </row>
    <row r="148" spans="1:31" hidden="1" x14ac:dyDescent="0.25">
      <c r="A148" s="38">
        <v>136</v>
      </c>
      <c r="B148" s="61"/>
      <c r="C148" s="143" t="str">
        <f>VLOOKUP(D148,[8]Hoja1!$A$2:$B$1115,2,0)</f>
        <v>05234</v>
      </c>
      <c r="D148" s="31">
        <v>890980094</v>
      </c>
      <c r="E148" s="31">
        <v>213405234</v>
      </c>
      <c r="F148" s="61" t="s">
        <v>346</v>
      </c>
      <c r="G148" s="33">
        <v>0</v>
      </c>
      <c r="H148" s="33">
        <v>0</v>
      </c>
      <c r="I148" s="3">
        <f>IFERROR(VLOOKUP(C148,'[6]Anexo 2'!$A$9:$G$1115,7,0),0)</f>
        <v>906084800</v>
      </c>
      <c r="J148" s="3">
        <f>IFERROR(VLOOKUP(C148,'[6]Anexo 1'!$A$9:$F$1115,6,0),0)</f>
        <v>625367461</v>
      </c>
      <c r="K148" s="3"/>
      <c r="L148" s="3"/>
      <c r="M148" s="3"/>
      <c r="N148" s="3"/>
      <c r="O148" s="3"/>
      <c r="P148" s="34">
        <f t="shared" si="7"/>
        <v>1531452261</v>
      </c>
      <c r="Q148" s="35">
        <f>VLOOKUP(D148,FEBRERO!$D$13:$Q$1147,14,0)+VLOOKUP(D148,FEBRERO!$D$13:$AC$1147,26,0)+VLOOKUP(D148,MARZO!$D$13:$AC$1147,26,0)</f>
        <v>851888662</v>
      </c>
      <c r="R148" s="3">
        <f>IFERROR(VLOOKUP(D148,[7]ServNOMINA!$F$16:$M$112,8,0),0)</f>
        <v>0</v>
      </c>
      <c r="S148" s="3">
        <f>IFERROR(VLOOKUP(D148,[7]ServOTROS!$F$16:$M$112,8,0),0)</f>
        <v>0</v>
      </c>
      <c r="T148" s="3">
        <f>IFERROR(VLOOKUP(D148,[7]CANCEL!$F$16:$M$48,8,0),0)</f>
        <v>0</v>
      </c>
      <c r="U148" s="3">
        <f>IFERROR(VLOOKUP(B148,[7]Aaf_PENSION!$C$16:$M$112,11,0),0)</f>
        <v>0</v>
      </c>
      <c r="V148" s="3">
        <f>IFERROR(VLOOKUP(B148,[7]Aaf_SALUD!$C$16:$M$112,11,0),0)</f>
        <v>0</v>
      </c>
      <c r="W148" s="3">
        <f>IFERROR(VLOOKUP(D148,[7]CALIDAD!$F$16:$M$1122,8,0),0)</f>
        <v>75507067</v>
      </c>
      <c r="X148" s="3"/>
      <c r="Y148" s="3">
        <f>IFERROR(VLOOKUP(B148,[7]Ap_CESANTIAS!$C$16:$M$112,11,0),0)</f>
        <v>0</v>
      </c>
      <c r="Z148" s="3">
        <f>IFERROR(VLOOKUP(B148,[7]Ap_PENSION!$C$16:$M$112,11,0),0)</f>
        <v>0</v>
      </c>
      <c r="AA148" s="3">
        <f>IFERROR(VLOOKUP(B148,[7]Ap_SALUD!$C$16:$M$112,11,0),0)</f>
        <v>0</v>
      </c>
      <c r="AB148" s="3"/>
      <c r="AC148" s="36">
        <f t="shared" si="6"/>
        <v>75507067</v>
      </c>
      <c r="AD148" s="37">
        <f t="shared" si="8"/>
        <v>604056532</v>
      </c>
      <c r="AE148" s="144"/>
    </row>
    <row r="149" spans="1:31" hidden="1" x14ac:dyDescent="0.25">
      <c r="A149" s="29">
        <v>137</v>
      </c>
      <c r="B149" s="61"/>
      <c r="C149" s="143" t="str">
        <f>VLOOKUP(D149,[8]Hoja1!$A$2:$B$1115,2,0)</f>
        <v>05237</v>
      </c>
      <c r="D149" s="31">
        <v>890984043</v>
      </c>
      <c r="E149" s="31">
        <v>213705237</v>
      </c>
      <c r="F149" s="61" t="s">
        <v>347</v>
      </c>
      <c r="G149" s="33">
        <v>0</v>
      </c>
      <c r="H149" s="33">
        <v>0</v>
      </c>
      <c r="I149" s="3">
        <f>IFERROR(VLOOKUP(C149,'[6]Anexo 2'!$A$9:$G$1115,7,0),0)</f>
        <v>246830868</v>
      </c>
      <c r="J149" s="3">
        <f>IFERROR(VLOOKUP(C149,'[6]Anexo 1'!$A$9:$F$1115,6,0),0)</f>
        <v>273228680</v>
      </c>
      <c r="K149" s="3"/>
      <c r="L149" s="3"/>
      <c r="M149" s="3"/>
      <c r="N149" s="3"/>
      <c r="O149" s="3"/>
      <c r="P149" s="34">
        <f t="shared" si="7"/>
        <v>520059548</v>
      </c>
      <c r="Q149" s="35">
        <f>VLOOKUP(D149,FEBRERO!$D$13:$Q$1147,14,0)+VLOOKUP(D149,FEBRERO!$D$13:$AC$1147,26,0)+VLOOKUP(D149,MARZO!$D$13:$AC$1147,26,0)</f>
        <v>334936397</v>
      </c>
      <c r="R149" s="3">
        <f>IFERROR(VLOOKUP(D149,[7]ServNOMINA!$F$16:$M$112,8,0),0)</f>
        <v>0</v>
      </c>
      <c r="S149" s="3">
        <f>IFERROR(VLOOKUP(D149,[7]ServOTROS!$F$16:$M$112,8,0),0)</f>
        <v>0</v>
      </c>
      <c r="T149" s="3">
        <f>IFERROR(VLOOKUP(D149,[7]CANCEL!$F$16:$M$48,8,0),0)</f>
        <v>0</v>
      </c>
      <c r="U149" s="3">
        <f>IFERROR(VLOOKUP(B149,[7]Aaf_PENSION!$C$16:$M$112,11,0),0)</f>
        <v>0</v>
      </c>
      <c r="V149" s="3">
        <f>IFERROR(VLOOKUP(B149,[7]Aaf_SALUD!$C$16:$M$112,11,0),0)</f>
        <v>0</v>
      </c>
      <c r="W149" s="3">
        <f>IFERROR(VLOOKUP(D149,[7]CALIDAD!$F$16:$M$1122,8,0),0)</f>
        <v>20569239</v>
      </c>
      <c r="X149" s="3"/>
      <c r="Y149" s="3">
        <f>IFERROR(VLOOKUP(B149,[7]Ap_CESANTIAS!$C$16:$M$112,11,0),0)</f>
        <v>0</v>
      </c>
      <c r="Z149" s="3">
        <f>IFERROR(VLOOKUP(B149,[7]Ap_PENSION!$C$16:$M$112,11,0),0)</f>
        <v>0</v>
      </c>
      <c r="AA149" s="3">
        <f>IFERROR(VLOOKUP(B149,[7]Ap_SALUD!$C$16:$M$112,11,0),0)</f>
        <v>0</v>
      </c>
      <c r="AB149" s="3"/>
      <c r="AC149" s="36">
        <f t="shared" si="6"/>
        <v>20569239</v>
      </c>
      <c r="AD149" s="37">
        <f t="shared" si="8"/>
        <v>164553912</v>
      </c>
      <c r="AE149" s="144"/>
    </row>
    <row r="150" spans="1:31" hidden="1" x14ac:dyDescent="0.25">
      <c r="A150" s="38">
        <v>138</v>
      </c>
      <c r="B150" s="61"/>
      <c r="C150" s="143" t="str">
        <f>VLOOKUP(D150,[8]Hoja1!$A$2:$B$1115,2,0)</f>
        <v>05240</v>
      </c>
      <c r="D150" s="31">
        <v>890983664</v>
      </c>
      <c r="E150" s="31">
        <v>214005240</v>
      </c>
      <c r="F150" s="61" t="s">
        <v>348</v>
      </c>
      <c r="G150" s="33">
        <v>0</v>
      </c>
      <c r="H150" s="33">
        <v>0</v>
      </c>
      <c r="I150" s="3">
        <f>IFERROR(VLOOKUP(C150,'[6]Anexo 2'!$A$9:$G$1115,7,0),0)</f>
        <v>154018906</v>
      </c>
      <c r="J150" s="3">
        <f>IFERROR(VLOOKUP(C150,'[6]Anexo 1'!$A$9:$F$1115,6,0),0)</f>
        <v>168649794</v>
      </c>
      <c r="K150" s="3"/>
      <c r="L150" s="3"/>
      <c r="M150" s="3"/>
      <c r="N150" s="3"/>
      <c r="O150" s="3"/>
      <c r="P150" s="34">
        <f t="shared" si="7"/>
        <v>322668700</v>
      </c>
      <c r="Q150" s="35">
        <f>VLOOKUP(D150,FEBRERO!$D$13:$Q$1147,14,0)+VLOOKUP(D150,FEBRERO!$D$13:$AC$1147,26,0)+VLOOKUP(D150,MARZO!$D$13:$AC$1147,26,0)</f>
        <v>207154521</v>
      </c>
      <c r="R150" s="3">
        <f>IFERROR(VLOOKUP(D150,[7]ServNOMINA!$F$16:$M$112,8,0),0)</f>
        <v>0</v>
      </c>
      <c r="S150" s="3">
        <f>IFERROR(VLOOKUP(D150,[7]ServOTROS!$F$16:$M$112,8,0),0)</f>
        <v>0</v>
      </c>
      <c r="T150" s="3">
        <f>IFERROR(VLOOKUP(D150,[7]CANCEL!$F$16:$M$48,8,0),0)</f>
        <v>0</v>
      </c>
      <c r="U150" s="3">
        <f>IFERROR(VLOOKUP(B150,[7]Aaf_PENSION!$C$16:$M$112,11,0),0)</f>
        <v>0</v>
      </c>
      <c r="V150" s="3">
        <f>IFERROR(VLOOKUP(B150,[7]Aaf_SALUD!$C$16:$M$112,11,0),0)</f>
        <v>0</v>
      </c>
      <c r="W150" s="3">
        <f>IFERROR(VLOOKUP(D150,[7]CALIDAD!$F$16:$M$1122,8,0),0)</f>
        <v>12834909</v>
      </c>
      <c r="X150" s="3"/>
      <c r="Y150" s="3">
        <f>IFERROR(VLOOKUP(B150,[7]Ap_CESANTIAS!$C$16:$M$112,11,0),0)</f>
        <v>0</v>
      </c>
      <c r="Z150" s="3">
        <f>IFERROR(VLOOKUP(B150,[7]Ap_PENSION!$C$16:$M$112,11,0),0)</f>
        <v>0</v>
      </c>
      <c r="AA150" s="3">
        <f>IFERROR(VLOOKUP(B150,[7]Ap_SALUD!$C$16:$M$112,11,0),0)</f>
        <v>0</v>
      </c>
      <c r="AB150" s="3"/>
      <c r="AC150" s="36">
        <f t="shared" si="6"/>
        <v>12834909</v>
      </c>
      <c r="AD150" s="37">
        <f t="shared" si="8"/>
        <v>102679270</v>
      </c>
      <c r="AE150" s="144"/>
    </row>
    <row r="151" spans="1:31" hidden="1" x14ac:dyDescent="0.25">
      <c r="A151" s="29">
        <v>139</v>
      </c>
      <c r="B151" s="61"/>
      <c r="C151" s="143" t="str">
        <f>VLOOKUP(D151,[8]Hoja1!$A$2:$B$1115,2,0)</f>
        <v>05250</v>
      </c>
      <c r="D151" s="31">
        <v>890984221</v>
      </c>
      <c r="E151" s="31">
        <v>215005250</v>
      </c>
      <c r="F151" s="61" t="s">
        <v>349</v>
      </c>
      <c r="G151" s="33">
        <v>0</v>
      </c>
      <c r="H151" s="33">
        <v>0</v>
      </c>
      <c r="I151" s="3">
        <f>IFERROR(VLOOKUP(C151,'[6]Anexo 2'!$A$9:$G$1115,7,0),0)</f>
        <v>1858477696</v>
      </c>
      <c r="J151" s="3">
        <f>IFERROR(VLOOKUP(C151,'[6]Anexo 1'!$A$9:$F$1115,6,0),0)</f>
        <v>1359183504</v>
      </c>
      <c r="K151" s="3"/>
      <c r="L151" s="3"/>
      <c r="M151" s="3"/>
      <c r="N151" s="3"/>
      <c r="O151" s="3"/>
      <c r="P151" s="34">
        <f t="shared" si="7"/>
        <v>3217661200</v>
      </c>
      <c r="Q151" s="35">
        <f>VLOOKUP(D151,FEBRERO!$D$13:$Q$1147,14,0)+VLOOKUP(D151,FEBRERO!$D$13:$AC$1147,26,0)+VLOOKUP(D151,MARZO!$D$13:$AC$1147,26,0)</f>
        <v>1823802927</v>
      </c>
      <c r="R151" s="3">
        <f>IFERROR(VLOOKUP(D151,[7]ServNOMINA!$F$16:$M$112,8,0),0)</f>
        <v>0</v>
      </c>
      <c r="S151" s="3">
        <f>IFERROR(VLOOKUP(D151,[7]ServOTROS!$F$16:$M$112,8,0),0)</f>
        <v>0</v>
      </c>
      <c r="T151" s="3">
        <f>IFERROR(VLOOKUP(D151,[7]CANCEL!$F$16:$M$48,8,0),0)</f>
        <v>0</v>
      </c>
      <c r="U151" s="3">
        <f>IFERROR(VLOOKUP(B151,[7]Aaf_PENSION!$C$16:$M$112,11,0),0)</f>
        <v>0</v>
      </c>
      <c r="V151" s="3">
        <f>IFERROR(VLOOKUP(B151,[7]Aaf_SALUD!$C$16:$M$112,11,0),0)</f>
        <v>0</v>
      </c>
      <c r="W151" s="3">
        <f>IFERROR(VLOOKUP(D151,[7]CALIDAD!$F$16:$M$1122,8,0),0)</f>
        <v>154873141</v>
      </c>
      <c r="X151" s="3"/>
      <c r="Y151" s="3">
        <f>IFERROR(VLOOKUP(B151,[7]Ap_CESANTIAS!$C$16:$M$112,11,0),0)</f>
        <v>0</v>
      </c>
      <c r="Z151" s="3">
        <f>IFERROR(VLOOKUP(B151,[7]Ap_PENSION!$C$16:$M$112,11,0),0)</f>
        <v>0</v>
      </c>
      <c r="AA151" s="3">
        <f>IFERROR(VLOOKUP(B151,[7]Ap_SALUD!$C$16:$M$112,11,0),0)</f>
        <v>0</v>
      </c>
      <c r="AB151" s="3"/>
      <c r="AC151" s="36">
        <f t="shared" si="6"/>
        <v>154873141</v>
      </c>
      <c r="AD151" s="37">
        <f t="shared" si="8"/>
        <v>1238985132</v>
      </c>
      <c r="AE151" s="144"/>
    </row>
    <row r="152" spans="1:31" hidden="1" x14ac:dyDescent="0.25">
      <c r="A152" s="38">
        <v>140</v>
      </c>
      <c r="B152" s="61"/>
      <c r="C152" s="143" t="str">
        <f>VLOOKUP(D152,[8]Hoja1!$A$2:$B$1115,2,0)</f>
        <v>05264</v>
      </c>
      <c r="D152" s="31">
        <v>890982068</v>
      </c>
      <c r="E152" s="31">
        <v>216405264</v>
      </c>
      <c r="F152" s="61" t="s">
        <v>350</v>
      </c>
      <c r="G152" s="33">
        <v>0</v>
      </c>
      <c r="H152" s="33">
        <v>0</v>
      </c>
      <c r="I152" s="3">
        <f>IFERROR(VLOOKUP(C152,'[6]Anexo 2'!$A$9:$G$1115,7,0),0)</f>
        <v>113044590</v>
      </c>
      <c r="J152" s="3">
        <f>IFERROR(VLOOKUP(C152,'[6]Anexo 1'!$A$9:$F$1115,6,0),0)</f>
        <v>120986849</v>
      </c>
      <c r="K152" s="3"/>
      <c r="L152" s="3"/>
      <c r="M152" s="3"/>
      <c r="N152" s="3"/>
      <c r="O152" s="3"/>
      <c r="P152" s="34">
        <f t="shared" si="7"/>
        <v>234031439</v>
      </c>
      <c r="Q152" s="35">
        <f>VLOOKUP(D152,FEBRERO!$D$13:$Q$1147,14,0)+VLOOKUP(D152,FEBRERO!$D$13:$AC$1147,26,0)+VLOOKUP(D152,MARZO!$D$13:$AC$1147,26,0)</f>
        <v>149247998</v>
      </c>
      <c r="R152" s="3">
        <f>IFERROR(VLOOKUP(D152,[7]ServNOMINA!$F$16:$M$112,8,0),0)</f>
        <v>0</v>
      </c>
      <c r="S152" s="3">
        <f>IFERROR(VLOOKUP(D152,[7]ServOTROS!$F$16:$M$112,8,0),0)</f>
        <v>0</v>
      </c>
      <c r="T152" s="3">
        <f>IFERROR(VLOOKUP(D152,[7]CANCEL!$F$16:$M$48,8,0),0)</f>
        <v>0</v>
      </c>
      <c r="U152" s="3">
        <f>IFERROR(VLOOKUP(B152,[7]Aaf_PENSION!$C$16:$M$112,11,0),0)</f>
        <v>0</v>
      </c>
      <c r="V152" s="3">
        <f>IFERROR(VLOOKUP(B152,[7]Aaf_SALUD!$C$16:$M$112,11,0),0)</f>
        <v>0</v>
      </c>
      <c r="W152" s="3">
        <f>IFERROR(VLOOKUP(D152,[7]CALIDAD!$F$16:$M$1122,8,0),0)</f>
        <v>9420383</v>
      </c>
      <c r="X152" s="3"/>
      <c r="Y152" s="3">
        <f>IFERROR(VLOOKUP(B152,[7]Ap_CESANTIAS!$C$16:$M$112,11,0),0)</f>
        <v>0</v>
      </c>
      <c r="Z152" s="3">
        <f>IFERROR(VLOOKUP(B152,[7]Ap_PENSION!$C$16:$M$112,11,0),0)</f>
        <v>0</v>
      </c>
      <c r="AA152" s="3">
        <f>IFERROR(VLOOKUP(B152,[7]Ap_SALUD!$C$16:$M$112,11,0),0)</f>
        <v>0</v>
      </c>
      <c r="AB152" s="3"/>
      <c r="AC152" s="36">
        <f t="shared" si="6"/>
        <v>9420383</v>
      </c>
      <c r="AD152" s="37">
        <f t="shared" si="8"/>
        <v>75363058</v>
      </c>
      <c r="AE152" s="144"/>
    </row>
    <row r="153" spans="1:31" hidden="1" x14ac:dyDescent="0.25">
      <c r="A153" s="29">
        <v>141</v>
      </c>
      <c r="B153" s="61"/>
      <c r="C153" s="143" t="str">
        <f>VLOOKUP(D153,[8]Hoja1!$A$2:$B$1115,2,0)</f>
        <v>05282</v>
      </c>
      <c r="D153" s="31">
        <v>890980848</v>
      </c>
      <c r="E153" s="31">
        <v>218205282</v>
      </c>
      <c r="F153" s="61" t="s">
        <v>351</v>
      </c>
      <c r="G153" s="33">
        <v>0</v>
      </c>
      <c r="H153" s="33">
        <v>0</v>
      </c>
      <c r="I153" s="3">
        <f>IFERROR(VLOOKUP(C153,'[6]Anexo 2'!$A$9:$G$1115,7,0),0)</f>
        <v>241805988</v>
      </c>
      <c r="J153" s="3">
        <f>IFERROR(VLOOKUP(C153,'[6]Anexo 1'!$A$9:$F$1115,6,0),0)</f>
        <v>238755897</v>
      </c>
      <c r="K153" s="3"/>
      <c r="L153" s="3"/>
      <c r="M153" s="3"/>
      <c r="N153" s="3"/>
      <c r="O153" s="3"/>
      <c r="P153" s="34">
        <f t="shared" si="7"/>
        <v>480561885</v>
      </c>
      <c r="Q153" s="35">
        <f>VLOOKUP(D153,FEBRERO!$D$13:$Q$1147,14,0)+VLOOKUP(D153,FEBRERO!$D$13:$AC$1147,26,0)+VLOOKUP(D153,MARZO!$D$13:$AC$1147,26,0)</f>
        <v>299207394</v>
      </c>
      <c r="R153" s="3">
        <f>IFERROR(VLOOKUP(D153,[7]ServNOMINA!$F$16:$M$112,8,0),0)</f>
        <v>0</v>
      </c>
      <c r="S153" s="3">
        <f>IFERROR(VLOOKUP(D153,[7]ServOTROS!$F$16:$M$112,8,0),0)</f>
        <v>0</v>
      </c>
      <c r="T153" s="3">
        <f>IFERROR(VLOOKUP(D153,[7]CANCEL!$F$16:$M$48,8,0),0)</f>
        <v>0</v>
      </c>
      <c r="U153" s="3">
        <f>IFERROR(VLOOKUP(B153,[7]Aaf_PENSION!$C$16:$M$112,11,0),0)</f>
        <v>0</v>
      </c>
      <c r="V153" s="3">
        <f>IFERROR(VLOOKUP(B153,[7]Aaf_SALUD!$C$16:$M$112,11,0),0)</f>
        <v>0</v>
      </c>
      <c r="W153" s="3">
        <f>IFERROR(VLOOKUP(D153,[7]CALIDAD!$F$16:$M$1122,8,0),0)</f>
        <v>20150499</v>
      </c>
      <c r="X153" s="3"/>
      <c r="Y153" s="3">
        <f>IFERROR(VLOOKUP(B153,[7]Ap_CESANTIAS!$C$16:$M$112,11,0),0)</f>
        <v>0</v>
      </c>
      <c r="Z153" s="3">
        <f>IFERROR(VLOOKUP(B153,[7]Ap_PENSION!$C$16:$M$112,11,0),0)</f>
        <v>0</v>
      </c>
      <c r="AA153" s="3">
        <f>IFERROR(VLOOKUP(B153,[7]Ap_SALUD!$C$16:$M$112,11,0),0)</f>
        <v>0</v>
      </c>
      <c r="AB153" s="3"/>
      <c r="AC153" s="36">
        <f t="shared" si="6"/>
        <v>20150499</v>
      </c>
      <c r="AD153" s="37">
        <f t="shared" si="8"/>
        <v>161203992</v>
      </c>
      <c r="AE153" s="144"/>
    </row>
    <row r="154" spans="1:31" hidden="1" x14ac:dyDescent="0.25">
      <c r="A154" s="38">
        <v>142</v>
      </c>
      <c r="B154" s="61"/>
      <c r="C154" s="143" t="str">
        <f>VLOOKUP(D154,[8]Hoja1!$A$2:$B$1115,2,0)</f>
        <v>05284</v>
      </c>
      <c r="D154" s="31">
        <v>890983706</v>
      </c>
      <c r="E154" s="31">
        <v>218405284</v>
      </c>
      <c r="F154" s="61" t="s">
        <v>352</v>
      </c>
      <c r="G154" s="33">
        <v>0</v>
      </c>
      <c r="H154" s="33">
        <v>0</v>
      </c>
      <c r="I154" s="3">
        <f>IFERROR(VLOOKUP(C154,'[6]Anexo 2'!$A$9:$G$1115,7,0),0)</f>
        <v>703582048</v>
      </c>
      <c r="J154" s="3">
        <f>IFERROR(VLOOKUP(C154,'[6]Anexo 1'!$A$9:$F$1115,6,0),0)</f>
        <v>497862695</v>
      </c>
      <c r="K154" s="3"/>
      <c r="L154" s="3"/>
      <c r="M154" s="3"/>
      <c r="N154" s="3"/>
      <c r="O154" s="3"/>
      <c r="P154" s="34">
        <f t="shared" si="7"/>
        <v>1201444743</v>
      </c>
      <c r="Q154" s="35">
        <f>VLOOKUP(D154,FEBRERO!$D$13:$Q$1147,14,0)+VLOOKUP(D154,FEBRERO!$D$13:$AC$1147,26,0)+VLOOKUP(D154,MARZO!$D$13:$AC$1147,26,0)</f>
        <v>673758206</v>
      </c>
      <c r="R154" s="3">
        <f>IFERROR(VLOOKUP(D154,[7]ServNOMINA!$F$16:$M$112,8,0),0)</f>
        <v>0</v>
      </c>
      <c r="S154" s="3">
        <f>IFERROR(VLOOKUP(D154,[7]ServOTROS!$F$16:$M$112,8,0),0)</f>
        <v>0</v>
      </c>
      <c r="T154" s="3">
        <f>IFERROR(VLOOKUP(D154,[7]CANCEL!$F$16:$M$48,8,0),0)</f>
        <v>0</v>
      </c>
      <c r="U154" s="3">
        <f>IFERROR(VLOOKUP(B154,[7]Aaf_PENSION!$C$16:$M$112,11,0),0)</f>
        <v>0</v>
      </c>
      <c r="V154" s="3">
        <f>IFERROR(VLOOKUP(B154,[7]Aaf_SALUD!$C$16:$M$112,11,0),0)</f>
        <v>0</v>
      </c>
      <c r="W154" s="3">
        <f>IFERROR(VLOOKUP(D154,[7]CALIDAD!$F$16:$M$1122,8,0),0)</f>
        <v>58631837</v>
      </c>
      <c r="X154" s="3"/>
      <c r="Y154" s="3">
        <f>IFERROR(VLOOKUP(B154,[7]Ap_CESANTIAS!$C$16:$M$112,11,0),0)</f>
        <v>0</v>
      </c>
      <c r="Z154" s="3">
        <f>IFERROR(VLOOKUP(B154,[7]Ap_PENSION!$C$16:$M$112,11,0),0)</f>
        <v>0</v>
      </c>
      <c r="AA154" s="3">
        <f>IFERROR(VLOOKUP(B154,[7]Ap_SALUD!$C$16:$M$112,11,0),0)</f>
        <v>0</v>
      </c>
      <c r="AB154" s="3"/>
      <c r="AC154" s="36">
        <f t="shared" si="6"/>
        <v>58631837</v>
      </c>
      <c r="AD154" s="37">
        <f t="shared" si="8"/>
        <v>469054700</v>
      </c>
      <c r="AE154" s="144"/>
    </row>
    <row r="155" spans="1:31" hidden="1" x14ac:dyDescent="0.25">
      <c r="A155" s="29">
        <v>143</v>
      </c>
      <c r="B155" s="61"/>
      <c r="C155" s="143" t="str">
        <f>VLOOKUP(D155,[8]Hoja1!$A$2:$B$1115,2,0)</f>
        <v>05306</v>
      </c>
      <c r="D155" s="31">
        <v>890983786</v>
      </c>
      <c r="E155" s="31">
        <v>210605306</v>
      </c>
      <c r="F155" s="61" t="s">
        <v>353</v>
      </c>
      <c r="G155" s="33">
        <v>0</v>
      </c>
      <c r="H155" s="33">
        <v>0</v>
      </c>
      <c r="I155" s="3">
        <f>IFERROR(VLOOKUP(C155,'[6]Anexo 2'!$A$9:$G$1115,7,0),0)</f>
        <v>136604286</v>
      </c>
      <c r="J155" s="3">
        <f>IFERROR(VLOOKUP(C155,'[6]Anexo 1'!$A$9:$F$1115,6,0),0)</f>
        <v>139435239</v>
      </c>
      <c r="K155" s="3"/>
      <c r="L155" s="3"/>
      <c r="M155" s="3"/>
      <c r="N155" s="3"/>
      <c r="O155" s="3"/>
      <c r="P155" s="34">
        <f t="shared" si="7"/>
        <v>276039525</v>
      </c>
      <c r="Q155" s="35">
        <f>VLOOKUP(D155,FEBRERO!$D$13:$Q$1147,14,0)+VLOOKUP(D155,FEBRERO!$D$13:$AC$1147,26,0)+VLOOKUP(D155,MARZO!$D$13:$AC$1147,26,0)</f>
        <v>173586312</v>
      </c>
      <c r="R155" s="3">
        <f>IFERROR(VLOOKUP(D155,[7]ServNOMINA!$F$16:$M$112,8,0),0)</f>
        <v>0</v>
      </c>
      <c r="S155" s="3">
        <f>IFERROR(VLOOKUP(D155,[7]ServOTROS!$F$16:$M$112,8,0),0)</f>
        <v>0</v>
      </c>
      <c r="T155" s="3">
        <f>IFERROR(VLOOKUP(D155,[7]CANCEL!$F$16:$M$48,8,0),0)</f>
        <v>0</v>
      </c>
      <c r="U155" s="3">
        <f>IFERROR(VLOOKUP(B155,[7]Aaf_PENSION!$C$16:$M$112,11,0),0)</f>
        <v>0</v>
      </c>
      <c r="V155" s="3">
        <f>IFERROR(VLOOKUP(B155,[7]Aaf_SALUD!$C$16:$M$112,11,0),0)</f>
        <v>0</v>
      </c>
      <c r="W155" s="3">
        <f>IFERROR(VLOOKUP(D155,[7]CALIDAD!$F$16:$M$1122,8,0),0)</f>
        <v>11383691</v>
      </c>
      <c r="X155" s="3"/>
      <c r="Y155" s="3">
        <f>IFERROR(VLOOKUP(B155,[7]Ap_CESANTIAS!$C$16:$M$112,11,0),0)</f>
        <v>0</v>
      </c>
      <c r="Z155" s="3">
        <f>IFERROR(VLOOKUP(B155,[7]Ap_PENSION!$C$16:$M$112,11,0),0)</f>
        <v>0</v>
      </c>
      <c r="AA155" s="3">
        <f>IFERROR(VLOOKUP(B155,[7]Ap_SALUD!$C$16:$M$112,11,0),0)</f>
        <v>0</v>
      </c>
      <c r="AB155" s="3"/>
      <c r="AC155" s="36">
        <f t="shared" si="6"/>
        <v>11383691</v>
      </c>
      <c r="AD155" s="37">
        <f t="shared" si="8"/>
        <v>91069522</v>
      </c>
      <c r="AE155" s="144"/>
    </row>
    <row r="156" spans="1:31" hidden="1" x14ac:dyDescent="0.25">
      <c r="A156" s="38">
        <v>144</v>
      </c>
      <c r="B156" s="61"/>
      <c r="C156" s="143" t="str">
        <f>VLOOKUP(D156,[8]Hoja1!$A$2:$B$1115,2,0)</f>
        <v>05308</v>
      </c>
      <c r="D156" s="31">
        <v>890980807</v>
      </c>
      <c r="E156" s="31">
        <v>210805308</v>
      </c>
      <c r="F156" s="61" t="s">
        <v>354</v>
      </c>
      <c r="G156" s="33">
        <v>0</v>
      </c>
      <c r="H156" s="33">
        <v>0</v>
      </c>
      <c r="I156" s="3">
        <f>IFERROR(VLOOKUP(C156,'[6]Anexo 2'!$A$9:$G$1115,7,0),0)</f>
        <v>477629448</v>
      </c>
      <c r="J156" s="3">
        <f>IFERROR(VLOOKUP(C156,'[6]Anexo 1'!$A$9:$F$1115,6,0),0)</f>
        <v>597704167</v>
      </c>
      <c r="K156" s="3"/>
      <c r="L156" s="3"/>
      <c r="M156" s="3"/>
      <c r="N156" s="3"/>
      <c r="O156" s="3"/>
      <c r="P156" s="34">
        <f t="shared" si="7"/>
        <v>1075333615</v>
      </c>
      <c r="Q156" s="35">
        <f>VLOOKUP(D156,FEBRERO!$D$13:$Q$1147,14,0)+VLOOKUP(D156,FEBRERO!$D$13:$AC$1147,26,0)+VLOOKUP(D156,MARZO!$D$13:$AC$1147,26,0)</f>
        <v>717111529</v>
      </c>
      <c r="R156" s="3">
        <f>IFERROR(VLOOKUP(D156,[7]ServNOMINA!$F$16:$M$112,8,0),0)</f>
        <v>0</v>
      </c>
      <c r="S156" s="3">
        <f>IFERROR(VLOOKUP(D156,[7]ServOTROS!$F$16:$M$112,8,0),0)</f>
        <v>0</v>
      </c>
      <c r="T156" s="3">
        <f>IFERROR(VLOOKUP(D156,[7]CANCEL!$F$16:$M$48,8,0),0)</f>
        <v>0</v>
      </c>
      <c r="U156" s="3">
        <f>IFERROR(VLOOKUP(B156,[7]Aaf_PENSION!$C$16:$M$112,11,0),0)</f>
        <v>0</v>
      </c>
      <c r="V156" s="3">
        <f>IFERROR(VLOOKUP(B156,[7]Aaf_SALUD!$C$16:$M$112,11,0),0)</f>
        <v>0</v>
      </c>
      <c r="W156" s="3">
        <f>IFERROR(VLOOKUP(D156,[7]CALIDAD!$F$16:$M$1122,8,0),0)</f>
        <v>39802454</v>
      </c>
      <c r="X156" s="3"/>
      <c r="Y156" s="3">
        <f>IFERROR(VLOOKUP(B156,[7]Ap_CESANTIAS!$C$16:$M$112,11,0),0)</f>
        <v>0</v>
      </c>
      <c r="Z156" s="3">
        <f>IFERROR(VLOOKUP(B156,[7]Ap_PENSION!$C$16:$M$112,11,0),0)</f>
        <v>0</v>
      </c>
      <c r="AA156" s="3">
        <f>IFERROR(VLOOKUP(B156,[7]Ap_SALUD!$C$16:$M$112,11,0),0)</f>
        <v>0</v>
      </c>
      <c r="AB156" s="3"/>
      <c r="AC156" s="36">
        <f t="shared" si="6"/>
        <v>39802454</v>
      </c>
      <c r="AD156" s="37">
        <f t="shared" si="8"/>
        <v>318419632</v>
      </c>
      <c r="AE156" s="144"/>
    </row>
    <row r="157" spans="1:31" hidden="1" x14ac:dyDescent="0.25">
      <c r="A157" s="29">
        <v>145</v>
      </c>
      <c r="B157" s="61"/>
      <c r="C157" s="143" t="str">
        <f>VLOOKUP(D157,[8]Hoja1!$A$2:$B$1115,2,0)</f>
        <v>05310</v>
      </c>
      <c r="D157" s="31">
        <v>890983938</v>
      </c>
      <c r="E157" s="31">
        <v>211005310</v>
      </c>
      <c r="F157" s="61" t="s">
        <v>355</v>
      </c>
      <c r="G157" s="33">
        <v>0</v>
      </c>
      <c r="H157" s="33">
        <v>0</v>
      </c>
      <c r="I157" s="3">
        <f>IFERROR(VLOOKUP(C157,'[6]Anexo 2'!$A$9:$G$1115,7,0),0)</f>
        <v>113803688</v>
      </c>
      <c r="J157" s="3">
        <f>IFERROR(VLOOKUP(C157,'[6]Anexo 1'!$A$9:$F$1115,6,0),0)</f>
        <v>110208529</v>
      </c>
      <c r="K157" s="3"/>
      <c r="L157" s="3"/>
      <c r="M157" s="3"/>
      <c r="N157" s="3"/>
      <c r="O157" s="3"/>
      <c r="P157" s="34">
        <f t="shared" si="7"/>
        <v>224012217</v>
      </c>
      <c r="Q157" s="35">
        <f>VLOOKUP(D157,FEBRERO!$D$13:$Q$1147,14,0)+VLOOKUP(D157,FEBRERO!$D$13:$AC$1147,26,0)+VLOOKUP(D157,MARZO!$D$13:$AC$1147,26,0)</f>
        <v>138659452</v>
      </c>
      <c r="R157" s="3">
        <f>IFERROR(VLOOKUP(D157,[7]ServNOMINA!$F$16:$M$112,8,0),0)</f>
        <v>0</v>
      </c>
      <c r="S157" s="3">
        <f>IFERROR(VLOOKUP(D157,[7]ServOTROS!$F$16:$M$112,8,0),0)</f>
        <v>0</v>
      </c>
      <c r="T157" s="3">
        <f>IFERROR(VLOOKUP(D157,[7]CANCEL!$F$16:$M$48,8,0),0)</f>
        <v>0</v>
      </c>
      <c r="U157" s="3">
        <f>IFERROR(VLOOKUP(B157,[7]Aaf_PENSION!$C$16:$M$112,11,0),0)</f>
        <v>0</v>
      </c>
      <c r="V157" s="3">
        <f>IFERROR(VLOOKUP(B157,[7]Aaf_SALUD!$C$16:$M$112,11,0),0)</f>
        <v>0</v>
      </c>
      <c r="W157" s="3">
        <f>IFERROR(VLOOKUP(D157,[7]CALIDAD!$F$16:$M$1122,8,0),0)</f>
        <v>9483641</v>
      </c>
      <c r="X157" s="3"/>
      <c r="Y157" s="3">
        <f>IFERROR(VLOOKUP(B157,[7]Ap_CESANTIAS!$C$16:$M$112,11,0),0)</f>
        <v>0</v>
      </c>
      <c r="Z157" s="3">
        <f>IFERROR(VLOOKUP(B157,[7]Ap_PENSION!$C$16:$M$112,11,0),0)</f>
        <v>0</v>
      </c>
      <c r="AA157" s="3">
        <f>IFERROR(VLOOKUP(B157,[7]Ap_SALUD!$C$16:$M$112,11,0),0)</f>
        <v>0</v>
      </c>
      <c r="AB157" s="3"/>
      <c r="AC157" s="36">
        <f t="shared" si="6"/>
        <v>9483641</v>
      </c>
      <c r="AD157" s="37">
        <f t="shared" si="8"/>
        <v>75869124</v>
      </c>
      <c r="AE157" s="144"/>
    </row>
    <row r="158" spans="1:31" hidden="1" x14ac:dyDescent="0.25">
      <c r="A158" s="38">
        <v>146</v>
      </c>
      <c r="B158" s="61"/>
      <c r="C158" s="143" t="str">
        <f>VLOOKUP(D158,[8]Hoja1!$A$2:$B$1115,2,0)</f>
        <v>05313</v>
      </c>
      <c r="D158" s="31">
        <v>890983728</v>
      </c>
      <c r="E158" s="31">
        <v>211305313</v>
      </c>
      <c r="F158" s="61" t="s">
        <v>356</v>
      </c>
      <c r="G158" s="33">
        <v>0</v>
      </c>
      <c r="H158" s="33">
        <v>0</v>
      </c>
      <c r="I158" s="3">
        <f>IFERROR(VLOOKUP(C158,'[6]Anexo 2'!$A$9:$G$1115,7,0),0)</f>
        <v>176851252</v>
      </c>
      <c r="J158" s="3">
        <f>IFERROR(VLOOKUP(C158,'[6]Anexo 1'!$A$9:$F$1115,6,0),0)</f>
        <v>178877874</v>
      </c>
      <c r="K158" s="3"/>
      <c r="L158" s="3"/>
      <c r="M158" s="3"/>
      <c r="N158" s="3"/>
      <c r="O158" s="3"/>
      <c r="P158" s="34">
        <f t="shared" si="7"/>
        <v>355729126</v>
      </c>
      <c r="Q158" s="35">
        <f>VLOOKUP(D158,FEBRERO!$D$13:$Q$1147,14,0)+VLOOKUP(D158,FEBRERO!$D$13:$AC$1147,26,0)+VLOOKUP(D158,MARZO!$D$13:$AC$1147,26,0)</f>
        <v>223090686</v>
      </c>
      <c r="R158" s="3">
        <f>IFERROR(VLOOKUP(D158,[7]ServNOMINA!$F$16:$M$112,8,0),0)</f>
        <v>0</v>
      </c>
      <c r="S158" s="3">
        <f>IFERROR(VLOOKUP(D158,[7]ServOTROS!$F$16:$M$112,8,0),0)</f>
        <v>0</v>
      </c>
      <c r="T158" s="3">
        <f>IFERROR(VLOOKUP(D158,[7]CANCEL!$F$16:$M$48,8,0),0)</f>
        <v>0</v>
      </c>
      <c r="U158" s="3">
        <f>IFERROR(VLOOKUP(B158,[7]Aaf_PENSION!$C$16:$M$112,11,0),0)</f>
        <v>0</v>
      </c>
      <c r="V158" s="3">
        <f>IFERROR(VLOOKUP(B158,[7]Aaf_SALUD!$C$16:$M$112,11,0),0)</f>
        <v>0</v>
      </c>
      <c r="W158" s="3">
        <f>IFERROR(VLOOKUP(D158,[7]CALIDAD!$F$16:$M$1122,8,0),0)</f>
        <v>14737604</v>
      </c>
      <c r="X158" s="3"/>
      <c r="Y158" s="3">
        <f>IFERROR(VLOOKUP(B158,[7]Ap_CESANTIAS!$C$16:$M$112,11,0),0)</f>
        <v>0</v>
      </c>
      <c r="Z158" s="3">
        <f>IFERROR(VLOOKUP(B158,[7]Ap_PENSION!$C$16:$M$112,11,0),0)</f>
        <v>0</v>
      </c>
      <c r="AA158" s="3">
        <f>IFERROR(VLOOKUP(B158,[7]Ap_SALUD!$C$16:$M$112,11,0),0)</f>
        <v>0</v>
      </c>
      <c r="AB158" s="3"/>
      <c r="AC158" s="36">
        <f t="shared" si="6"/>
        <v>14737604</v>
      </c>
      <c r="AD158" s="37">
        <f t="shared" si="8"/>
        <v>117900836</v>
      </c>
      <c r="AE158" s="144"/>
    </row>
    <row r="159" spans="1:31" hidden="1" x14ac:dyDescent="0.25">
      <c r="A159" s="29">
        <v>147</v>
      </c>
      <c r="B159" s="61"/>
      <c r="C159" s="143" t="str">
        <f>VLOOKUP(D159,[8]Hoja1!$A$2:$B$1115,2,0)</f>
        <v>05315</v>
      </c>
      <c r="D159" s="31">
        <v>890981162</v>
      </c>
      <c r="E159" s="31">
        <v>211505315</v>
      </c>
      <c r="F159" s="61" t="s">
        <v>357</v>
      </c>
      <c r="G159" s="33">
        <v>0</v>
      </c>
      <c r="H159" s="33">
        <v>0</v>
      </c>
      <c r="I159" s="3">
        <f>IFERROR(VLOOKUP(C159,'[6]Anexo 2'!$A$9:$G$1115,7,0),0)</f>
        <v>96941724</v>
      </c>
      <c r="J159" s="3">
        <f>IFERROR(VLOOKUP(C159,'[6]Anexo 1'!$A$9:$F$1115,6,0),0)</f>
        <v>86488055</v>
      </c>
      <c r="K159" s="3"/>
      <c r="L159" s="3"/>
      <c r="M159" s="3"/>
      <c r="N159" s="3"/>
      <c r="O159" s="3"/>
      <c r="P159" s="34">
        <f t="shared" si="7"/>
        <v>183429779</v>
      </c>
      <c r="Q159" s="35">
        <f>VLOOKUP(D159,FEBRERO!$D$13:$Q$1147,14,0)+VLOOKUP(D159,FEBRERO!$D$13:$AC$1147,26,0)+VLOOKUP(D159,MARZO!$D$13:$AC$1147,26,0)</f>
        <v>110723486</v>
      </c>
      <c r="R159" s="3">
        <f>IFERROR(VLOOKUP(D159,[7]ServNOMINA!$F$16:$M$112,8,0),0)</f>
        <v>0</v>
      </c>
      <c r="S159" s="3">
        <f>IFERROR(VLOOKUP(D159,[7]ServOTROS!$F$16:$M$112,8,0),0)</f>
        <v>0</v>
      </c>
      <c r="T159" s="3">
        <f>IFERROR(VLOOKUP(D159,[7]CANCEL!$F$16:$M$48,8,0),0)</f>
        <v>0</v>
      </c>
      <c r="U159" s="3">
        <f>IFERROR(VLOOKUP(B159,[7]Aaf_PENSION!$C$16:$M$112,11,0),0)</f>
        <v>0</v>
      </c>
      <c r="V159" s="3">
        <f>IFERROR(VLOOKUP(B159,[7]Aaf_SALUD!$C$16:$M$112,11,0),0)</f>
        <v>0</v>
      </c>
      <c r="W159" s="3">
        <f>IFERROR(VLOOKUP(D159,[7]CALIDAD!$F$16:$M$1122,8,0),0)</f>
        <v>8078477</v>
      </c>
      <c r="X159" s="3"/>
      <c r="Y159" s="3">
        <f>IFERROR(VLOOKUP(B159,[7]Ap_CESANTIAS!$C$16:$M$112,11,0),0)</f>
        <v>0</v>
      </c>
      <c r="Z159" s="3">
        <f>IFERROR(VLOOKUP(B159,[7]Ap_PENSION!$C$16:$M$112,11,0),0)</f>
        <v>0</v>
      </c>
      <c r="AA159" s="3">
        <f>IFERROR(VLOOKUP(B159,[7]Ap_SALUD!$C$16:$M$112,11,0),0)</f>
        <v>0</v>
      </c>
      <c r="AB159" s="3"/>
      <c r="AC159" s="36">
        <f t="shared" si="6"/>
        <v>8078477</v>
      </c>
      <c r="AD159" s="37">
        <f t="shared" si="8"/>
        <v>64627816</v>
      </c>
      <c r="AE159" s="144"/>
    </row>
    <row r="160" spans="1:31" hidden="1" x14ac:dyDescent="0.25">
      <c r="A160" s="38">
        <v>148</v>
      </c>
      <c r="B160" s="61"/>
      <c r="C160" s="143" t="str">
        <f>VLOOKUP(D160,[8]Hoja1!$A$2:$B$1115,2,0)</f>
        <v>05318</v>
      </c>
      <c r="D160" s="31">
        <v>890982055</v>
      </c>
      <c r="E160" s="31">
        <v>211805318</v>
      </c>
      <c r="F160" s="61" t="s">
        <v>358</v>
      </c>
      <c r="G160" s="33">
        <v>0</v>
      </c>
      <c r="H160" s="33">
        <v>0</v>
      </c>
      <c r="I160" s="3">
        <f>IFERROR(VLOOKUP(C160,'[6]Anexo 2'!$A$9:$G$1115,7,0),0)</f>
        <v>579217856</v>
      </c>
      <c r="J160" s="3">
        <f>IFERROR(VLOOKUP(C160,'[6]Anexo 1'!$A$9:$F$1115,6,0),0)</f>
        <v>659331719</v>
      </c>
      <c r="K160" s="3"/>
      <c r="L160" s="3"/>
      <c r="M160" s="3"/>
      <c r="N160" s="3"/>
      <c r="O160" s="3"/>
      <c r="P160" s="34">
        <f t="shared" si="7"/>
        <v>1238549575</v>
      </c>
      <c r="Q160" s="35">
        <f>VLOOKUP(D160,FEBRERO!$D$13:$Q$1147,14,0)+VLOOKUP(D160,FEBRERO!$D$13:$AC$1147,26,0)+VLOOKUP(D160,MARZO!$D$13:$AC$1147,26,0)</f>
        <v>804136184</v>
      </c>
      <c r="R160" s="3">
        <f>IFERROR(VLOOKUP(D160,[7]ServNOMINA!$F$16:$M$112,8,0),0)</f>
        <v>0</v>
      </c>
      <c r="S160" s="3">
        <f>IFERROR(VLOOKUP(D160,[7]ServOTROS!$F$16:$M$112,8,0),0)</f>
        <v>0</v>
      </c>
      <c r="T160" s="3">
        <f>IFERROR(VLOOKUP(D160,[7]CANCEL!$F$16:$M$48,8,0),0)</f>
        <v>0</v>
      </c>
      <c r="U160" s="3">
        <f>IFERROR(VLOOKUP(B160,[7]Aaf_PENSION!$C$16:$M$112,11,0),0)</f>
        <v>0</v>
      </c>
      <c r="V160" s="3">
        <f>IFERROR(VLOOKUP(B160,[7]Aaf_SALUD!$C$16:$M$112,11,0),0)</f>
        <v>0</v>
      </c>
      <c r="W160" s="3">
        <f>IFERROR(VLOOKUP(D160,[7]CALIDAD!$F$16:$M$1122,8,0),0)</f>
        <v>48268155</v>
      </c>
      <c r="X160" s="3"/>
      <c r="Y160" s="3">
        <f>IFERROR(VLOOKUP(B160,[7]Ap_CESANTIAS!$C$16:$M$112,11,0),0)</f>
        <v>0</v>
      </c>
      <c r="Z160" s="3">
        <f>IFERROR(VLOOKUP(B160,[7]Ap_PENSION!$C$16:$M$112,11,0),0)</f>
        <v>0</v>
      </c>
      <c r="AA160" s="3">
        <f>IFERROR(VLOOKUP(B160,[7]Ap_SALUD!$C$16:$M$112,11,0),0)</f>
        <v>0</v>
      </c>
      <c r="AB160" s="3"/>
      <c r="AC160" s="36">
        <f t="shared" si="6"/>
        <v>48268155</v>
      </c>
      <c r="AD160" s="37">
        <f t="shared" si="8"/>
        <v>386145236</v>
      </c>
      <c r="AE160" s="144"/>
    </row>
    <row r="161" spans="1:31" hidden="1" x14ac:dyDescent="0.25">
      <c r="A161" s="29">
        <v>149</v>
      </c>
      <c r="B161" s="61"/>
      <c r="C161" s="143" t="str">
        <f>VLOOKUP(D161,[8]Hoja1!$A$2:$B$1115,2,0)</f>
        <v>05321</v>
      </c>
      <c r="D161" s="31">
        <v>890983830</v>
      </c>
      <c r="E161" s="31">
        <v>212105321</v>
      </c>
      <c r="F161" s="61" t="s">
        <v>359</v>
      </c>
      <c r="G161" s="33">
        <v>0</v>
      </c>
      <c r="H161" s="33">
        <v>0</v>
      </c>
      <c r="I161" s="3">
        <f>IFERROR(VLOOKUP(C161,'[6]Anexo 2'!$A$9:$G$1115,7,0),0)</f>
        <v>135969940</v>
      </c>
      <c r="J161" s="3">
        <f>IFERROR(VLOOKUP(C161,'[6]Anexo 1'!$A$9:$F$1115,6,0),0)</f>
        <v>141688042</v>
      </c>
      <c r="K161" s="3"/>
      <c r="L161" s="3"/>
      <c r="M161" s="3"/>
      <c r="N161" s="3"/>
      <c r="O161" s="3"/>
      <c r="P161" s="34">
        <f t="shared" si="7"/>
        <v>277657982</v>
      </c>
      <c r="Q161" s="35">
        <f>VLOOKUP(D161,FEBRERO!$D$13:$Q$1147,14,0)+VLOOKUP(D161,FEBRERO!$D$13:$AC$1147,26,0)+VLOOKUP(D161,MARZO!$D$13:$AC$1147,26,0)</f>
        <v>175680526</v>
      </c>
      <c r="R161" s="3">
        <f>IFERROR(VLOOKUP(D161,[7]ServNOMINA!$F$16:$M$112,8,0),0)</f>
        <v>0</v>
      </c>
      <c r="S161" s="3">
        <f>IFERROR(VLOOKUP(D161,[7]ServOTROS!$F$16:$M$112,8,0),0)</f>
        <v>0</v>
      </c>
      <c r="T161" s="3">
        <f>IFERROR(VLOOKUP(D161,[7]CANCEL!$F$16:$M$48,8,0),0)</f>
        <v>0</v>
      </c>
      <c r="U161" s="3">
        <f>IFERROR(VLOOKUP(B161,[7]Aaf_PENSION!$C$16:$M$112,11,0),0)</f>
        <v>0</v>
      </c>
      <c r="V161" s="3">
        <f>IFERROR(VLOOKUP(B161,[7]Aaf_SALUD!$C$16:$M$112,11,0),0)</f>
        <v>0</v>
      </c>
      <c r="W161" s="3">
        <f>IFERROR(VLOOKUP(D161,[7]CALIDAD!$F$16:$M$1122,8,0),0)</f>
        <v>11330828</v>
      </c>
      <c r="X161" s="3"/>
      <c r="Y161" s="3">
        <f>IFERROR(VLOOKUP(B161,[7]Ap_CESANTIAS!$C$16:$M$112,11,0),0)</f>
        <v>0</v>
      </c>
      <c r="Z161" s="3">
        <f>IFERROR(VLOOKUP(B161,[7]Ap_PENSION!$C$16:$M$112,11,0),0)</f>
        <v>0</v>
      </c>
      <c r="AA161" s="3">
        <f>IFERROR(VLOOKUP(B161,[7]Ap_SALUD!$C$16:$M$112,11,0),0)</f>
        <v>0</v>
      </c>
      <c r="AB161" s="3"/>
      <c r="AC161" s="36">
        <f t="shared" si="6"/>
        <v>11330828</v>
      </c>
      <c r="AD161" s="37">
        <f t="shared" si="8"/>
        <v>90646628</v>
      </c>
      <c r="AE161" s="144"/>
    </row>
    <row r="162" spans="1:31" hidden="1" x14ac:dyDescent="0.25">
      <c r="A162" s="38">
        <v>150</v>
      </c>
      <c r="B162" s="61"/>
      <c r="C162" s="143" t="str">
        <f>VLOOKUP(D162,[8]Hoja1!$A$2:$B$1115,2,0)</f>
        <v>05347</v>
      </c>
      <c r="D162" s="31">
        <v>890982494</v>
      </c>
      <c r="E162" s="31">
        <v>214705347</v>
      </c>
      <c r="F162" s="61" t="s">
        <v>360</v>
      </c>
      <c r="G162" s="33">
        <v>0</v>
      </c>
      <c r="H162" s="33">
        <v>0</v>
      </c>
      <c r="I162" s="3">
        <f>IFERROR(VLOOKUP(C162,'[6]Anexo 2'!$A$9:$G$1115,7,0),0)</f>
        <v>65972610</v>
      </c>
      <c r="J162" s="3">
        <f>IFERROR(VLOOKUP(C162,'[6]Anexo 1'!$A$9:$F$1115,6,0),0)</f>
        <v>67346907</v>
      </c>
      <c r="K162" s="3"/>
      <c r="L162" s="3"/>
      <c r="M162" s="3"/>
      <c r="N162" s="3"/>
      <c r="O162" s="3"/>
      <c r="P162" s="34">
        <f t="shared" si="7"/>
        <v>133319517</v>
      </c>
      <c r="Q162" s="35">
        <f>VLOOKUP(D162,FEBRERO!$D$13:$Q$1147,14,0)+VLOOKUP(D162,FEBRERO!$D$13:$AC$1147,26,0)+VLOOKUP(D162,MARZO!$D$13:$AC$1147,26,0)</f>
        <v>83840061</v>
      </c>
      <c r="R162" s="3">
        <f>IFERROR(VLOOKUP(D162,[7]ServNOMINA!$F$16:$M$112,8,0),0)</f>
        <v>0</v>
      </c>
      <c r="S162" s="3">
        <f>IFERROR(VLOOKUP(D162,[7]ServOTROS!$F$16:$M$112,8,0),0)</f>
        <v>0</v>
      </c>
      <c r="T162" s="3">
        <f>IFERROR(VLOOKUP(D162,[7]CANCEL!$F$16:$M$48,8,0),0)</f>
        <v>0</v>
      </c>
      <c r="U162" s="3">
        <f>IFERROR(VLOOKUP(B162,[7]Aaf_PENSION!$C$16:$M$112,11,0),0)</f>
        <v>0</v>
      </c>
      <c r="V162" s="3">
        <f>IFERROR(VLOOKUP(B162,[7]Aaf_SALUD!$C$16:$M$112,11,0),0)</f>
        <v>0</v>
      </c>
      <c r="W162" s="3">
        <f>IFERROR(VLOOKUP(D162,[7]CALIDAD!$F$16:$M$1122,8,0),0)</f>
        <v>5497718</v>
      </c>
      <c r="X162" s="3"/>
      <c r="Y162" s="3">
        <f>IFERROR(VLOOKUP(B162,[7]Ap_CESANTIAS!$C$16:$M$112,11,0),0)</f>
        <v>0</v>
      </c>
      <c r="Z162" s="3">
        <f>IFERROR(VLOOKUP(B162,[7]Ap_PENSION!$C$16:$M$112,11,0),0)</f>
        <v>0</v>
      </c>
      <c r="AA162" s="3">
        <f>IFERROR(VLOOKUP(B162,[7]Ap_SALUD!$C$16:$M$112,11,0),0)</f>
        <v>0</v>
      </c>
      <c r="AB162" s="3"/>
      <c r="AC162" s="36">
        <f t="shared" si="6"/>
        <v>5497718</v>
      </c>
      <c r="AD162" s="37">
        <f t="shared" si="8"/>
        <v>43981738</v>
      </c>
      <c r="AE162" s="144"/>
    </row>
    <row r="163" spans="1:31" hidden="1" x14ac:dyDescent="0.25">
      <c r="A163" s="29">
        <v>151</v>
      </c>
      <c r="B163" s="61"/>
      <c r="C163" s="143" t="str">
        <f>VLOOKUP(D163,[8]Hoja1!$A$2:$B$1115,2,0)</f>
        <v>05353</v>
      </c>
      <c r="D163" s="31">
        <v>890984986</v>
      </c>
      <c r="E163" s="31">
        <v>215305353</v>
      </c>
      <c r="F163" s="61" t="s">
        <v>361</v>
      </c>
      <c r="G163" s="33">
        <v>0</v>
      </c>
      <c r="H163" s="33">
        <v>0</v>
      </c>
      <c r="I163" s="3">
        <f>IFERROR(VLOOKUP(C163,'[6]Anexo 2'!$A$9:$G$1115,7,0),0)</f>
        <v>72102918</v>
      </c>
      <c r="J163" s="3">
        <f>IFERROR(VLOOKUP(C163,'[6]Anexo 1'!$A$9:$F$1115,6,0),0)</f>
        <v>64202370</v>
      </c>
      <c r="K163" s="3"/>
      <c r="L163" s="3"/>
      <c r="M163" s="3"/>
      <c r="N163" s="3"/>
      <c r="O163" s="3"/>
      <c r="P163" s="34">
        <f t="shared" si="7"/>
        <v>136305288</v>
      </c>
      <c r="Q163" s="35">
        <f>VLOOKUP(D163,FEBRERO!$D$13:$Q$1147,14,0)+VLOOKUP(D163,FEBRERO!$D$13:$AC$1147,26,0)+VLOOKUP(D163,MARZO!$D$13:$AC$1147,26,0)</f>
        <v>82228101</v>
      </c>
      <c r="R163" s="3">
        <f>IFERROR(VLOOKUP(D163,[7]ServNOMINA!$F$16:$M$112,8,0),0)</f>
        <v>0</v>
      </c>
      <c r="S163" s="3">
        <f>IFERROR(VLOOKUP(D163,[7]ServOTROS!$F$16:$M$112,8,0),0)</f>
        <v>0</v>
      </c>
      <c r="T163" s="3">
        <f>IFERROR(VLOOKUP(D163,[7]CANCEL!$F$16:$M$48,8,0),0)</f>
        <v>0</v>
      </c>
      <c r="U163" s="3">
        <f>IFERROR(VLOOKUP(B163,[7]Aaf_PENSION!$C$16:$M$112,11,0),0)</f>
        <v>0</v>
      </c>
      <c r="V163" s="3">
        <f>IFERROR(VLOOKUP(B163,[7]Aaf_SALUD!$C$16:$M$112,11,0),0)</f>
        <v>0</v>
      </c>
      <c r="W163" s="3">
        <f>IFERROR(VLOOKUP(D163,[7]CALIDAD!$F$16:$M$1122,8,0),0)</f>
        <v>6008577</v>
      </c>
      <c r="X163" s="3"/>
      <c r="Y163" s="3">
        <f>IFERROR(VLOOKUP(B163,[7]Ap_CESANTIAS!$C$16:$M$112,11,0),0)</f>
        <v>0</v>
      </c>
      <c r="Z163" s="3">
        <f>IFERROR(VLOOKUP(B163,[7]Ap_PENSION!$C$16:$M$112,11,0),0)</f>
        <v>0</v>
      </c>
      <c r="AA163" s="3">
        <f>IFERROR(VLOOKUP(B163,[7]Ap_SALUD!$C$16:$M$112,11,0),0)</f>
        <v>0</v>
      </c>
      <c r="AB163" s="3"/>
      <c r="AC163" s="36">
        <f t="shared" si="6"/>
        <v>6008577</v>
      </c>
      <c r="AD163" s="37">
        <f t="shared" si="8"/>
        <v>48068610</v>
      </c>
      <c r="AE163" s="144"/>
    </row>
    <row r="164" spans="1:31" hidden="1" x14ac:dyDescent="0.25">
      <c r="A164" s="38">
        <v>152</v>
      </c>
      <c r="B164" s="61"/>
      <c r="C164" s="143" t="str">
        <f>VLOOKUP(D164,[8]Hoja1!$A$2:$B$1115,2,0)</f>
        <v>05361</v>
      </c>
      <c r="D164" s="31">
        <v>890982278</v>
      </c>
      <c r="E164" s="31">
        <v>216105361</v>
      </c>
      <c r="F164" s="61" t="s">
        <v>362</v>
      </c>
      <c r="G164" s="33">
        <v>0</v>
      </c>
      <c r="H164" s="33">
        <v>0</v>
      </c>
      <c r="I164" s="3">
        <f>IFERROR(VLOOKUP(C164,'[6]Anexo 2'!$A$9:$G$1115,7,0),0)</f>
        <v>522919208</v>
      </c>
      <c r="J164" s="3">
        <f>IFERROR(VLOOKUP(C164,'[6]Anexo 1'!$A$9:$F$1115,6,0),0)</f>
        <v>404196931</v>
      </c>
      <c r="K164" s="3"/>
      <c r="L164" s="3"/>
      <c r="M164" s="3"/>
      <c r="N164" s="3"/>
      <c r="O164" s="3"/>
      <c r="P164" s="34">
        <f t="shared" si="7"/>
        <v>927116139</v>
      </c>
      <c r="Q164" s="35">
        <f>VLOOKUP(D164,FEBRERO!$D$13:$Q$1147,14,0)+VLOOKUP(D164,FEBRERO!$D$13:$AC$1147,26,0)+VLOOKUP(D164,MARZO!$D$13:$AC$1147,26,0)</f>
        <v>534926734</v>
      </c>
      <c r="R164" s="3">
        <f>IFERROR(VLOOKUP(D164,[7]ServNOMINA!$F$16:$M$112,8,0),0)</f>
        <v>0</v>
      </c>
      <c r="S164" s="3">
        <f>IFERROR(VLOOKUP(D164,[7]ServOTROS!$F$16:$M$112,8,0),0)</f>
        <v>0</v>
      </c>
      <c r="T164" s="3">
        <f>IFERROR(VLOOKUP(D164,[7]CANCEL!$F$16:$M$48,8,0),0)</f>
        <v>0</v>
      </c>
      <c r="U164" s="3">
        <f>IFERROR(VLOOKUP(B164,[7]Aaf_PENSION!$C$16:$M$112,11,0),0)</f>
        <v>0</v>
      </c>
      <c r="V164" s="3">
        <f>IFERROR(VLOOKUP(B164,[7]Aaf_SALUD!$C$16:$M$112,11,0),0)</f>
        <v>0</v>
      </c>
      <c r="W164" s="3">
        <f>IFERROR(VLOOKUP(D164,[7]CALIDAD!$F$16:$M$1122,8,0),0)</f>
        <v>43576601</v>
      </c>
      <c r="X164" s="3"/>
      <c r="Y164" s="3">
        <f>IFERROR(VLOOKUP(B164,[7]Ap_CESANTIAS!$C$16:$M$112,11,0),0)</f>
        <v>0</v>
      </c>
      <c r="Z164" s="3">
        <f>IFERROR(VLOOKUP(B164,[7]Ap_PENSION!$C$16:$M$112,11,0),0)</f>
        <v>0</v>
      </c>
      <c r="AA164" s="3">
        <f>IFERROR(VLOOKUP(B164,[7]Ap_SALUD!$C$16:$M$112,11,0),0)</f>
        <v>0</v>
      </c>
      <c r="AB164" s="3"/>
      <c r="AC164" s="36">
        <f t="shared" si="6"/>
        <v>43576601</v>
      </c>
      <c r="AD164" s="37">
        <f t="shared" si="8"/>
        <v>348612804</v>
      </c>
      <c r="AE164" s="144"/>
    </row>
    <row r="165" spans="1:31" hidden="1" x14ac:dyDescent="0.25">
      <c r="A165" s="29">
        <v>153</v>
      </c>
      <c r="B165" s="61"/>
      <c r="C165" s="143" t="str">
        <f>VLOOKUP(D165,[8]Hoja1!$A$2:$B$1115,2,0)</f>
        <v>05364</v>
      </c>
      <c r="D165" s="31">
        <v>890982294</v>
      </c>
      <c r="E165" s="31">
        <v>216405364</v>
      </c>
      <c r="F165" s="61" t="s">
        <v>363</v>
      </c>
      <c r="G165" s="33">
        <v>0</v>
      </c>
      <c r="H165" s="33">
        <v>0</v>
      </c>
      <c r="I165" s="3">
        <f>IFERROR(VLOOKUP(C165,'[6]Anexo 2'!$A$9:$G$1115,7,0),0)</f>
        <v>169383982</v>
      </c>
      <c r="J165" s="3">
        <f>IFERROR(VLOOKUP(C165,'[6]Anexo 1'!$A$9:$F$1115,6,0),0)</f>
        <v>211963220</v>
      </c>
      <c r="K165" s="3"/>
      <c r="L165" s="3"/>
      <c r="M165" s="3"/>
      <c r="N165" s="3"/>
      <c r="O165" s="3"/>
      <c r="P165" s="34">
        <f t="shared" si="7"/>
        <v>381347202</v>
      </c>
      <c r="Q165" s="35">
        <f>VLOOKUP(D165,FEBRERO!$D$13:$Q$1147,14,0)+VLOOKUP(D165,FEBRERO!$D$13:$AC$1147,26,0)+VLOOKUP(D165,MARZO!$D$13:$AC$1147,26,0)</f>
        <v>254309216</v>
      </c>
      <c r="R165" s="3">
        <f>IFERROR(VLOOKUP(D165,[7]ServNOMINA!$F$16:$M$112,8,0),0)</f>
        <v>0</v>
      </c>
      <c r="S165" s="3">
        <f>IFERROR(VLOOKUP(D165,[7]ServOTROS!$F$16:$M$112,8,0),0)</f>
        <v>0</v>
      </c>
      <c r="T165" s="3">
        <f>IFERROR(VLOOKUP(D165,[7]CANCEL!$F$16:$M$48,8,0),0)</f>
        <v>0</v>
      </c>
      <c r="U165" s="3">
        <f>IFERROR(VLOOKUP(B165,[7]Aaf_PENSION!$C$16:$M$112,11,0),0)</f>
        <v>0</v>
      </c>
      <c r="V165" s="3">
        <f>IFERROR(VLOOKUP(B165,[7]Aaf_SALUD!$C$16:$M$112,11,0),0)</f>
        <v>0</v>
      </c>
      <c r="W165" s="3">
        <f>IFERROR(VLOOKUP(D165,[7]CALIDAD!$F$16:$M$1122,8,0),0)</f>
        <v>14115332</v>
      </c>
      <c r="X165" s="3"/>
      <c r="Y165" s="3">
        <f>IFERROR(VLOOKUP(B165,[7]Ap_CESANTIAS!$C$16:$M$112,11,0),0)</f>
        <v>0</v>
      </c>
      <c r="Z165" s="3">
        <f>IFERROR(VLOOKUP(B165,[7]Ap_PENSION!$C$16:$M$112,11,0),0)</f>
        <v>0</v>
      </c>
      <c r="AA165" s="3">
        <f>IFERROR(VLOOKUP(B165,[7]Ap_SALUD!$C$16:$M$112,11,0),0)</f>
        <v>0</v>
      </c>
      <c r="AB165" s="3"/>
      <c r="AC165" s="36">
        <f t="shared" si="6"/>
        <v>14115332</v>
      </c>
      <c r="AD165" s="37">
        <f t="shared" si="8"/>
        <v>112922654</v>
      </c>
      <c r="AE165" s="144"/>
    </row>
    <row r="166" spans="1:31" hidden="1" x14ac:dyDescent="0.25">
      <c r="A166" s="38">
        <v>154</v>
      </c>
      <c r="B166" s="61"/>
      <c r="C166" s="143" t="str">
        <f>VLOOKUP(D166,[8]Hoja1!$A$2:$B$1115,2,0)</f>
        <v>05368</v>
      </c>
      <c r="D166" s="31">
        <v>890981069</v>
      </c>
      <c r="E166" s="31">
        <v>216805368</v>
      </c>
      <c r="F166" s="61" t="s">
        <v>364</v>
      </c>
      <c r="G166" s="33">
        <v>0</v>
      </c>
      <c r="H166" s="33">
        <v>0</v>
      </c>
      <c r="I166" s="3">
        <f>IFERROR(VLOOKUP(C166,'[6]Anexo 2'!$A$9:$G$1115,7,0),0)</f>
        <v>136877086</v>
      </c>
      <c r="J166" s="3">
        <f>IFERROR(VLOOKUP(C166,'[6]Anexo 1'!$A$9:$F$1115,6,0),0)</f>
        <v>152490240</v>
      </c>
      <c r="K166" s="3"/>
      <c r="L166" s="3"/>
      <c r="M166" s="3"/>
      <c r="N166" s="3"/>
      <c r="O166" s="3"/>
      <c r="P166" s="34">
        <f t="shared" si="7"/>
        <v>289367326</v>
      </c>
      <c r="Q166" s="35">
        <f>VLOOKUP(D166,FEBRERO!$D$13:$Q$1147,14,0)+VLOOKUP(D166,FEBRERO!$D$13:$AC$1147,26,0)+VLOOKUP(D166,MARZO!$D$13:$AC$1147,26,0)</f>
        <v>186709512</v>
      </c>
      <c r="R166" s="3">
        <f>IFERROR(VLOOKUP(D166,[7]ServNOMINA!$F$16:$M$112,8,0),0)</f>
        <v>0</v>
      </c>
      <c r="S166" s="3">
        <f>IFERROR(VLOOKUP(D166,[7]ServOTROS!$F$16:$M$112,8,0),0)</f>
        <v>0</v>
      </c>
      <c r="T166" s="3">
        <f>IFERROR(VLOOKUP(D166,[7]CANCEL!$F$16:$M$48,8,0),0)</f>
        <v>0</v>
      </c>
      <c r="U166" s="3">
        <f>IFERROR(VLOOKUP(B166,[7]Aaf_PENSION!$C$16:$M$112,11,0),0)</f>
        <v>0</v>
      </c>
      <c r="V166" s="3">
        <f>IFERROR(VLOOKUP(B166,[7]Aaf_SALUD!$C$16:$M$112,11,0),0)</f>
        <v>0</v>
      </c>
      <c r="W166" s="3">
        <f>IFERROR(VLOOKUP(D166,[7]CALIDAD!$F$16:$M$1122,8,0),0)</f>
        <v>11406424</v>
      </c>
      <c r="X166" s="3"/>
      <c r="Y166" s="3">
        <f>IFERROR(VLOOKUP(B166,[7]Ap_CESANTIAS!$C$16:$M$112,11,0),0)</f>
        <v>0</v>
      </c>
      <c r="Z166" s="3">
        <f>IFERROR(VLOOKUP(B166,[7]Ap_PENSION!$C$16:$M$112,11,0),0)</f>
        <v>0</v>
      </c>
      <c r="AA166" s="3">
        <f>IFERROR(VLOOKUP(B166,[7]Ap_SALUD!$C$16:$M$112,11,0),0)</f>
        <v>0</v>
      </c>
      <c r="AB166" s="3"/>
      <c r="AC166" s="36">
        <f t="shared" si="6"/>
        <v>11406424</v>
      </c>
      <c r="AD166" s="37">
        <f t="shared" si="8"/>
        <v>91251390</v>
      </c>
      <c r="AE166" s="144"/>
    </row>
    <row r="167" spans="1:31" hidden="1" x14ac:dyDescent="0.25">
      <c r="A167" s="29">
        <v>155</v>
      </c>
      <c r="B167" s="61"/>
      <c r="C167" s="143" t="str">
        <f>VLOOKUP(D167,[8]Hoja1!$A$2:$B$1115,2,0)</f>
        <v>05376</v>
      </c>
      <c r="D167" s="31">
        <v>890981207</v>
      </c>
      <c r="E167" s="31">
        <v>217605376</v>
      </c>
      <c r="F167" s="61" t="s">
        <v>365</v>
      </c>
      <c r="G167" s="33">
        <v>0</v>
      </c>
      <c r="H167" s="33">
        <v>0</v>
      </c>
      <c r="I167" s="3">
        <f>IFERROR(VLOOKUP(C167,'[6]Anexo 2'!$A$9:$G$1115,7,0),0)</f>
        <v>741403840</v>
      </c>
      <c r="J167" s="3">
        <f>IFERROR(VLOOKUP(C167,'[6]Anexo 1'!$A$9:$F$1115,6,0),0)</f>
        <v>795938388</v>
      </c>
      <c r="K167" s="3"/>
      <c r="L167" s="3"/>
      <c r="M167" s="3"/>
      <c r="N167" s="3"/>
      <c r="O167" s="3"/>
      <c r="P167" s="34">
        <f t="shared" si="7"/>
        <v>1537342228</v>
      </c>
      <c r="Q167" s="35">
        <f>VLOOKUP(D167,FEBRERO!$D$13:$Q$1147,14,0)+VLOOKUP(D167,FEBRERO!$D$13:$AC$1147,26,0)+VLOOKUP(D167,MARZO!$D$13:$AC$1147,26,0)</f>
        <v>981289347</v>
      </c>
      <c r="R167" s="3">
        <f>IFERROR(VLOOKUP(D167,[7]ServNOMINA!$F$16:$M$112,8,0),0)</f>
        <v>0</v>
      </c>
      <c r="S167" s="3">
        <f>IFERROR(VLOOKUP(D167,[7]ServOTROS!$F$16:$M$112,8,0),0)</f>
        <v>0</v>
      </c>
      <c r="T167" s="3">
        <f>IFERROR(VLOOKUP(D167,[7]CANCEL!$F$16:$M$48,8,0),0)</f>
        <v>0</v>
      </c>
      <c r="U167" s="3">
        <f>IFERROR(VLOOKUP(B167,[7]Aaf_PENSION!$C$16:$M$112,11,0),0)</f>
        <v>0</v>
      </c>
      <c r="V167" s="3">
        <f>IFERROR(VLOOKUP(B167,[7]Aaf_SALUD!$C$16:$M$112,11,0),0)</f>
        <v>0</v>
      </c>
      <c r="W167" s="3">
        <f>IFERROR(VLOOKUP(D167,[7]CALIDAD!$F$16:$M$1122,8,0),0)</f>
        <v>61783653</v>
      </c>
      <c r="X167" s="3"/>
      <c r="Y167" s="3">
        <f>IFERROR(VLOOKUP(B167,[7]Ap_CESANTIAS!$C$16:$M$112,11,0),0)</f>
        <v>0</v>
      </c>
      <c r="Z167" s="3">
        <f>IFERROR(VLOOKUP(B167,[7]Ap_PENSION!$C$16:$M$112,11,0),0)</f>
        <v>0</v>
      </c>
      <c r="AA167" s="3">
        <f>IFERROR(VLOOKUP(B167,[7]Ap_SALUD!$C$16:$M$112,11,0),0)</f>
        <v>0</v>
      </c>
      <c r="AB167" s="3"/>
      <c r="AC167" s="36">
        <f t="shared" si="6"/>
        <v>61783653</v>
      </c>
      <c r="AD167" s="37">
        <f t="shared" si="8"/>
        <v>494269228</v>
      </c>
      <c r="AE167" s="144"/>
    </row>
    <row r="168" spans="1:31" hidden="1" x14ac:dyDescent="0.25">
      <c r="A168" s="38">
        <v>156</v>
      </c>
      <c r="B168" s="61"/>
      <c r="C168" s="143" t="str">
        <f>VLOOKUP(D168,[8]Hoja1!$A$2:$B$1115,2,0)</f>
        <v>05390</v>
      </c>
      <c r="D168" s="31">
        <v>811009017</v>
      </c>
      <c r="E168" s="31">
        <v>219005390</v>
      </c>
      <c r="F168" s="61" t="s">
        <v>366</v>
      </c>
      <c r="G168" s="33">
        <v>0</v>
      </c>
      <c r="H168" s="33">
        <v>0</v>
      </c>
      <c r="I168" s="3">
        <f>IFERROR(VLOOKUP(C168,'[6]Anexo 2'!$A$9:$G$1115,7,0),0)</f>
        <v>135826722</v>
      </c>
      <c r="J168" s="3">
        <f>IFERROR(VLOOKUP(C168,'[6]Anexo 1'!$A$9:$F$1115,6,0),0)</f>
        <v>120850012</v>
      </c>
      <c r="K168" s="3"/>
      <c r="L168" s="3"/>
      <c r="M168" s="3"/>
      <c r="N168" s="3"/>
      <c r="O168" s="3"/>
      <c r="P168" s="34">
        <f t="shared" si="7"/>
        <v>256676734</v>
      </c>
      <c r="Q168" s="35">
        <f>VLOOKUP(D168,FEBRERO!$D$13:$Q$1147,14,0)+VLOOKUP(D168,FEBRERO!$D$13:$AC$1147,26,0)+VLOOKUP(D168,MARZO!$D$13:$AC$1147,26,0)</f>
        <v>154806694</v>
      </c>
      <c r="R168" s="3">
        <f>IFERROR(VLOOKUP(D168,[7]ServNOMINA!$F$16:$M$112,8,0),0)</f>
        <v>0</v>
      </c>
      <c r="S168" s="3">
        <f>IFERROR(VLOOKUP(D168,[7]ServOTROS!$F$16:$M$112,8,0),0)</f>
        <v>0</v>
      </c>
      <c r="T168" s="3">
        <f>IFERROR(VLOOKUP(D168,[7]CANCEL!$F$16:$M$48,8,0),0)</f>
        <v>0</v>
      </c>
      <c r="U168" s="3">
        <f>IFERROR(VLOOKUP(B168,[7]Aaf_PENSION!$C$16:$M$112,11,0),0)</f>
        <v>0</v>
      </c>
      <c r="V168" s="3">
        <f>IFERROR(VLOOKUP(B168,[7]Aaf_SALUD!$C$16:$M$112,11,0),0)</f>
        <v>0</v>
      </c>
      <c r="W168" s="3">
        <f>IFERROR(VLOOKUP(D168,[7]CALIDAD!$F$16:$M$1122,8,0),0)</f>
        <v>11318894</v>
      </c>
      <c r="X168" s="3"/>
      <c r="Y168" s="3">
        <f>IFERROR(VLOOKUP(B168,[7]Ap_CESANTIAS!$C$16:$M$112,11,0),0)</f>
        <v>0</v>
      </c>
      <c r="Z168" s="3">
        <f>IFERROR(VLOOKUP(B168,[7]Ap_PENSION!$C$16:$M$112,11,0),0)</f>
        <v>0</v>
      </c>
      <c r="AA168" s="3">
        <f>IFERROR(VLOOKUP(B168,[7]Ap_SALUD!$C$16:$M$112,11,0),0)</f>
        <v>0</v>
      </c>
      <c r="AB168" s="3"/>
      <c r="AC168" s="36">
        <f t="shared" si="6"/>
        <v>11318894</v>
      </c>
      <c r="AD168" s="37">
        <f t="shared" si="8"/>
        <v>90551146</v>
      </c>
      <c r="AE168" s="144"/>
    </row>
    <row r="169" spans="1:31" hidden="1" x14ac:dyDescent="0.25">
      <c r="A169" s="29">
        <v>157</v>
      </c>
      <c r="B169" s="61"/>
      <c r="C169" s="143" t="str">
        <f>VLOOKUP(D169,[8]Hoja1!$A$2:$B$1115,2,0)</f>
        <v>05400</v>
      </c>
      <c r="D169" s="31">
        <v>890981995</v>
      </c>
      <c r="E169" s="31">
        <v>210005400</v>
      </c>
      <c r="F169" s="61" t="s">
        <v>367</v>
      </c>
      <c r="G169" s="33">
        <v>0</v>
      </c>
      <c r="H169" s="33">
        <v>0</v>
      </c>
      <c r="I169" s="3">
        <f>IFERROR(VLOOKUP(C169,'[6]Anexo 2'!$A$9:$G$1115,7,0),0)</f>
        <v>302492364</v>
      </c>
      <c r="J169" s="3">
        <f>IFERROR(VLOOKUP(C169,'[6]Anexo 1'!$A$9:$F$1115,6,0),0)</f>
        <v>330646748</v>
      </c>
      <c r="K169" s="3"/>
      <c r="L169" s="3"/>
      <c r="M169" s="3"/>
      <c r="N169" s="3"/>
      <c r="O169" s="3"/>
      <c r="P169" s="34">
        <f t="shared" si="7"/>
        <v>633139112</v>
      </c>
      <c r="Q169" s="35">
        <f>VLOOKUP(D169,FEBRERO!$D$13:$Q$1147,14,0)+VLOOKUP(D169,FEBRERO!$D$13:$AC$1147,26,0)+VLOOKUP(D169,MARZO!$D$13:$AC$1147,26,0)</f>
        <v>406269839</v>
      </c>
      <c r="R169" s="3">
        <f>IFERROR(VLOOKUP(D169,[7]ServNOMINA!$F$16:$M$112,8,0),0)</f>
        <v>0</v>
      </c>
      <c r="S169" s="3">
        <f>IFERROR(VLOOKUP(D169,[7]ServOTROS!$F$16:$M$112,8,0),0)</f>
        <v>0</v>
      </c>
      <c r="T169" s="3">
        <f>IFERROR(VLOOKUP(D169,[7]CANCEL!$F$16:$M$48,8,0),0)</f>
        <v>0</v>
      </c>
      <c r="U169" s="3">
        <f>IFERROR(VLOOKUP(B169,[7]Aaf_PENSION!$C$16:$M$112,11,0),0)</f>
        <v>0</v>
      </c>
      <c r="V169" s="3">
        <f>IFERROR(VLOOKUP(B169,[7]Aaf_SALUD!$C$16:$M$112,11,0),0)</f>
        <v>0</v>
      </c>
      <c r="W169" s="3">
        <f>IFERROR(VLOOKUP(D169,[7]CALIDAD!$F$16:$M$1122,8,0),0)</f>
        <v>25207697</v>
      </c>
      <c r="X169" s="3"/>
      <c r="Y169" s="3">
        <f>IFERROR(VLOOKUP(B169,[7]Ap_CESANTIAS!$C$16:$M$112,11,0),0)</f>
        <v>0</v>
      </c>
      <c r="Z169" s="3">
        <f>IFERROR(VLOOKUP(B169,[7]Ap_PENSION!$C$16:$M$112,11,0),0)</f>
        <v>0</v>
      </c>
      <c r="AA169" s="3">
        <f>IFERROR(VLOOKUP(B169,[7]Ap_SALUD!$C$16:$M$112,11,0),0)</f>
        <v>0</v>
      </c>
      <c r="AB169" s="3"/>
      <c r="AC169" s="36">
        <f t="shared" si="6"/>
        <v>25207697</v>
      </c>
      <c r="AD169" s="37">
        <f t="shared" si="8"/>
        <v>201661576</v>
      </c>
      <c r="AE169" s="144"/>
    </row>
    <row r="170" spans="1:31" hidden="1" x14ac:dyDescent="0.25">
      <c r="A170" s="38">
        <v>158</v>
      </c>
      <c r="B170" s="61"/>
      <c r="C170" s="143" t="str">
        <f>VLOOKUP(D170,[8]Hoja1!$A$2:$B$1115,2,0)</f>
        <v>05411</v>
      </c>
      <c r="D170" s="31">
        <v>890983672</v>
      </c>
      <c r="E170" s="31">
        <v>211105411</v>
      </c>
      <c r="F170" s="61" t="s">
        <v>368</v>
      </c>
      <c r="G170" s="33">
        <v>0</v>
      </c>
      <c r="H170" s="33">
        <v>0</v>
      </c>
      <c r="I170" s="3">
        <f>IFERROR(VLOOKUP(C170,'[6]Anexo 2'!$A$9:$G$1115,7,0),0)</f>
        <v>137493890</v>
      </c>
      <c r="J170" s="3">
        <f>IFERROR(VLOOKUP(C170,'[6]Anexo 1'!$A$9:$F$1115,6,0),0)</f>
        <v>158568068</v>
      </c>
      <c r="K170" s="3"/>
      <c r="L170" s="3"/>
      <c r="M170" s="3"/>
      <c r="N170" s="3"/>
      <c r="O170" s="3"/>
      <c r="P170" s="34">
        <f t="shared" si="7"/>
        <v>296061958</v>
      </c>
      <c r="Q170" s="35">
        <f>VLOOKUP(D170,FEBRERO!$D$13:$Q$1147,14,0)+VLOOKUP(D170,FEBRERO!$D$13:$AC$1147,26,0)+VLOOKUP(D170,MARZO!$D$13:$AC$1147,26,0)</f>
        <v>192941540</v>
      </c>
      <c r="R170" s="3">
        <f>IFERROR(VLOOKUP(D170,[7]ServNOMINA!$F$16:$M$112,8,0),0)</f>
        <v>0</v>
      </c>
      <c r="S170" s="3">
        <f>IFERROR(VLOOKUP(D170,[7]ServOTROS!$F$16:$M$112,8,0),0)</f>
        <v>0</v>
      </c>
      <c r="T170" s="3">
        <f>IFERROR(VLOOKUP(D170,[7]CANCEL!$F$16:$M$48,8,0),0)</f>
        <v>0</v>
      </c>
      <c r="U170" s="3">
        <f>IFERROR(VLOOKUP(B170,[7]Aaf_PENSION!$C$16:$M$112,11,0),0)</f>
        <v>0</v>
      </c>
      <c r="V170" s="3">
        <f>IFERROR(VLOOKUP(B170,[7]Aaf_SALUD!$C$16:$M$112,11,0),0)</f>
        <v>0</v>
      </c>
      <c r="W170" s="3">
        <f>IFERROR(VLOOKUP(D170,[7]CALIDAD!$F$16:$M$1122,8,0),0)</f>
        <v>11457824</v>
      </c>
      <c r="X170" s="3"/>
      <c r="Y170" s="3">
        <f>IFERROR(VLOOKUP(B170,[7]Ap_CESANTIAS!$C$16:$M$112,11,0),0)</f>
        <v>0</v>
      </c>
      <c r="Z170" s="3">
        <f>IFERROR(VLOOKUP(B170,[7]Ap_PENSION!$C$16:$M$112,11,0),0)</f>
        <v>0</v>
      </c>
      <c r="AA170" s="3">
        <f>IFERROR(VLOOKUP(B170,[7]Ap_SALUD!$C$16:$M$112,11,0),0)</f>
        <v>0</v>
      </c>
      <c r="AB170" s="3"/>
      <c r="AC170" s="36">
        <f t="shared" si="6"/>
        <v>11457824</v>
      </c>
      <c r="AD170" s="37">
        <f t="shared" si="8"/>
        <v>91662594</v>
      </c>
      <c r="AE170" s="144"/>
    </row>
    <row r="171" spans="1:31" hidden="1" x14ac:dyDescent="0.25">
      <c r="A171" s="29">
        <v>159</v>
      </c>
      <c r="B171" s="61"/>
      <c r="C171" s="143" t="str">
        <f>VLOOKUP(D171,[8]Hoja1!$A$2:$B$1115,2,0)</f>
        <v>05425</v>
      </c>
      <c r="D171" s="31">
        <v>890980958</v>
      </c>
      <c r="E171" s="31">
        <v>212505425</v>
      </c>
      <c r="F171" s="61" t="s">
        <v>369</v>
      </c>
      <c r="G171" s="33">
        <v>0</v>
      </c>
      <c r="H171" s="33">
        <v>0</v>
      </c>
      <c r="I171" s="3">
        <f>IFERROR(VLOOKUP(C171,'[6]Anexo 2'!$A$9:$G$1115,7,0),0)</f>
        <v>159740830</v>
      </c>
      <c r="J171" s="3">
        <f>IFERROR(VLOOKUP(C171,'[6]Anexo 1'!$A$9:$F$1115,6,0),0)</f>
        <v>168676147</v>
      </c>
      <c r="K171" s="3"/>
      <c r="L171" s="3"/>
      <c r="M171" s="3"/>
      <c r="N171" s="3"/>
      <c r="O171" s="3"/>
      <c r="P171" s="34">
        <f t="shared" si="7"/>
        <v>328416977</v>
      </c>
      <c r="Q171" s="35">
        <f>VLOOKUP(D171,FEBRERO!$D$13:$Q$1147,14,0)+VLOOKUP(D171,FEBRERO!$D$13:$AC$1147,26,0)+VLOOKUP(D171,MARZO!$D$13:$AC$1147,26,0)</f>
        <v>208611355</v>
      </c>
      <c r="R171" s="3">
        <f>IFERROR(VLOOKUP(D171,[7]ServNOMINA!$F$16:$M$112,8,0),0)</f>
        <v>0</v>
      </c>
      <c r="S171" s="3">
        <f>IFERROR(VLOOKUP(D171,[7]ServOTROS!$F$16:$M$112,8,0),0)</f>
        <v>0</v>
      </c>
      <c r="T171" s="3">
        <f>IFERROR(VLOOKUP(D171,[7]CANCEL!$F$16:$M$48,8,0),0)</f>
        <v>0</v>
      </c>
      <c r="U171" s="3">
        <f>IFERROR(VLOOKUP(B171,[7]Aaf_PENSION!$C$16:$M$112,11,0),0)</f>
        <v>0</v>
      </c>
      <c r="V171" s="3">
        <f>IFERROR(VLOOKUP(B171,[7]Aaf_SALUD!$C$16:$M$112,11,0),0)</f>
        <v>0</v>
      </c>
      <c r="W171" s="3">
        <f>IFERROR(VLOOKUP(D171,[7]CALIDAD!$F$16:$M$1122,8,0),0)</f>
        <v>13311736</v>
      </c>
      <c r="X171" s="3"/>
      <c r="Y171" s="3">
        <f>IFERROR(VLOOKUP(B171,[7]Ap_CESANTIAS!$C$16:$M$112,11,0),0)</f>
        <v>0</v>
      </c>
      <c r="Z171" s="3">
        <f>IFERROR(VLOOKUP(B171,[7]Ap_PENSION!$C$16:$M$112,11,0),0)</f>
        <v>0</v>
      </c>
      <c r="AA171" s="3">
        <f>IFERROR(VLOOKUP(B171,[7]Ap_SALUD!$C$16:$M$112,11,0),0)</f>
        <v>0</v>
      </c>
      <c r="AB171" s="3"/>
      <c r="AC171" s="36">
        <f t="shared" si="6"/>
        <v>13311736</v>
      </c>
      <c r="AD171" s="37">
        <f t="shared" si="8"/>
        <v>106493886</v>
      </c>
      <c r="AE171" s="144"/>
    </row>
    <row r="172" spans="1:31" hidden="1" x14ac:dyDescent="0.25">
      <c r="A172" s="38">
        <v>160</v>
      </c>
      <c r="B172" s="61"/>
      <c r="C172" s="143" t="str">
        <f>VLOOKUP(D172,[8]Hoja1!$A$2:$B$1115,2,0)</f>
        <v>05440</v>
      </c>
      <c r="D172" s="31">
        <v>890983716</v>
      </c>
      <c r="E172" s="31">
        <v>214005440</v>
      </c>
      <c r="F172" s="61" t="s">
        <v>370</v>
      </c>
      <c r="G172" s="33">
        <v>0</v>
      </c>
      <c r="H172" s="33">
        <v>0</v>
      </c>
      <c r="I172" s="3">
        <f>IFERROR(VLOOKUP(C172,'[6]Anexo 2'!$A$9:$G$1115,7,0),0)</f>
        <v>902838880</v>
      </c>
      <c r="J172" s="3">
        <f>IFERROR(VLOOKUP(C172,'[6]Anexo 1'!$A$9:$F$1115,6,0),0)</f>
        <v>1002354804</v>
      </c>
      <c r="K172" s="3"/>
      <c r="L172" s="3"/>
      <c r="M172" s="3"/>
      <c r="N172" s="3"/>
      <c r="O172" s="3"/>
      <c r="P172" s="34">
        <f t="shared" si="7"/>
        <v>1905193684</v>
      </c>
      <c r="Q172" s="35">
        <f>VLOOKUP(D172,FEBRERO!$D$13:$Q$1147,14,0)+VLOOKUP(D172,FEBRERO!$D$13:$AC$1147,26,0)+VLOOKUP(D172,MARZO!$D$13:$AC$1147,26,0)</f>
        <v>1228064523</v>
      </c>
      <c r="R172" s="3">
        <f>IFERROR(VLOOKUP(D172,[7]ServNOMINA!$F$16:$M$112,8,0),0)</f>
        <v>0</v>
      </c>
      <c r="S172" s="3">
        <f>IFERROR(VLOOKUP(D172,[7]ServOTROS!$F$16:$M$112,8,0),0)</f>
        <v>0</v>
      </c>
      <c r="T172" s="3">
        <f>IFERROR(VLOOKUP(D172,[7]CANCEL!$F$16:$M$48,8,0),0)</f>
        <v>0</v>
      </c>
      <c r="U172" s="3">
        <f>IFERROR(VLOOKUP(B172,[7]Aaf_PENSION!$C$16:$M$112,11,0),0)</f>
        <v>0</v>
      </c>
      <c r="V172" s="3">
        <f>IFERROR(VLOOKUP(B172,[7]Aaf_SALUD!$C$16:$M$112,11,0),0)</f>
        <v>0</v>
      </c>
      <c r="W172" s="3">
        <f>IFERROR(VLOOKUP(D172,[7]CALIDAD!$F$16:$M$1122,8,0),0)</f>
        <v>75236573</v>
      </c>
      <c r="X172" s="3"/>
      <c r="Y172" s="3">
        <f>IFERROR(VLOOKUP(B172,[7]Ap_CESANTIAS!$C$16:$M$112,11,0),0)</f>
        <v>0</v>
      </c>
      <c r="Z172" s="3">
        <f>IFERROR(VLOOKUP(B172,[7]Ap_PENSION!$C$16:$M$112,11,0),0)</f>
        <v>0</v>
      </c>
      <c r="AA172" s="3">
        <f>IFERROR(VLOOKUP(B172,[7]Ap_SALUD!$C$16:$M$112,11,0),0)</f>
        <v>0</v>
      </c>
      <c r="AB172" s="3"/>
      <c r="AC172" s="36">
        <f t="shared" si="6"/>
        <v>75236573</v>
      </c>
      <c r="AD172" s="37">
        <f t="shared" si="8"/>
        <v>601892588</v>
      </c>
      <c r="AE172" s="144"/>
    </row>
    <row r="173" spans="1:31" hidden="1" x14ac:dyDescent="0.25">
      <c r="A173" s="29">
        <v>161</v>
      </c>
      <c r="B173" s="61"/>
      <c r="C173" s="143" t="str">
        <f>VLOOKUP(D173,[8]Hoja1!$A$2:$B$1115,2,0)</f>
        <v>05467</v>
      </c>
      <c r="D173" s="31">
        <v>890981115</v>
      </c>
      <c r="E173" s="31">
        <v>216705467</v>
      </c>
      <c r="F173" s="61" t="s">
        <v>371</v>
      </c>
      <c r="G173" s="33">
        <v>0</v>
      </c>
      <c r="H173" s="33">
        <v>0</v>
      </c>
      <c r="I173" s="3">
        <f>IFERROR(VLOOKUP(C173,'[6]Anexo 2'!$A$9:$G$1115,7,0),0)</f>
        <v>91247835</v>
      </c>
      <c r="J173" s="3">
        <f>IFERROR(VLOOKUP(C173,'[6]Anexo 1'!$A$9:$F$1115,6,0),0)</f>
        <v>99830787</v>
      </c>
      <c r="K173" s="3"/>
      <c r="L173" s="3"/>
      <c r="M173" s="3"/>
      <c r="N173" s="3"/>
      <c r="O173" s="3"/>
      <c r="P173" s="34">
        <f t="shared" si="7"/>
        <v>191078622</v>
      </c>
      <c r="Q173" s="35">
        <f>VLOOKUP(D173,FEBRERO!$D$13:$Q$1147,14,0)+VLOOKUP(D173,FEBRERO!$D$13:$AC$1147,26,0)+VLOOKUP(D173,MARZO!$D$13:$AC$1147,26,0)</f>
        <v>122642745</v>
      </c>
      <c r="R173" s="3">
        <f>IFERROR(VLOOKUP(D173,[7]ServNOMINA!$F$16:$M$112,8,0),0)</f>
        <v>0</v>
      </c>
      <c r="S173" s="3">
        <f>IFERROR(VLOOKUP(D173,[7]ServOTROS!$F$16:$M$112,8,0),0)</f>
        <v>0</v>
      </c>
      <c r="T173" s="3">
        <f>IFERROR(VLOOKUP(D173,[7]CANCEL!$F$16:$M$48,8,0),0)</f>
        <v>0</v>
      </c>
      <c r="U173" s="3">
        <f>IFERROR(VLOOKUP(B173,[7]Aaf_PENSION!$C$16:$M$112,11,0),0)</f>
        <v>0</v>
      </c>
      <c r="V173" s="3">
        <f>IFERROR(VLOOKUP(B173,[7]Aaf_SALUD!$C$16:$M$112,11,0),0)</f>
        <v>0</v>
      </c>
      <c r="W173" s="3">
        <f>IFERROR(VLOOKUP(D173,[7]CALIDAD!$F$16:$M$1122,8,0),0)</f>
        <v>7603986</v>
      </c>
      <c r="X173" s="3"/>
      <c r="Y173" s="3">
        <f>IFERROR(VLOOKUP(B173,[7]Ap_CESANTIAS!$C$16:$M$112,11,0),0)</f>
        <v>0</v>
      </c>
      <c r="Z173" s="3">
        <f>IFERROR(VLOOKUP(B173,[7]Ap_PENSION!$C$16:$M$112,11,0),0)</f>
        <v>0</v>
      </c>
      <c r="AA173" s="3">
        <f>IFERROR(VLOOKUP(B173,[7]Ap_SALUD!$C$16:$M$112,11,0),0)</f>
        <v>0</v>
      </c>
      <c r="AB173" s="3"/>
      <c r="AC173" s="36">
        <f t="shared" si="6"/>
        <v>7603986</v>
      </c>
      <c r="AD173" s="37">
        <f t="shared" si="8"/>
        <v>60831891</v>
      </c>
      <c r="AE173" s="144"/>
    </row>
    <row r="174" spans="1:31" hidden="1" x14ac:dyDescent="0.25">
      <c r="A174" s="38">
        <v>162</v>
      </c>
      <c r="B174" s="61"/>
      <c r="C174" s="143" t="str">
        <f>VLOOKUP(D174,[8]Hoja1!$A$2:$B$1115,2,0)</f>
        <v>05475</v>
      </c>
      <c r="D174" s="31">
        <v>890984882</v>
      </c>
      <c r="E174" s="31">
        <v>217505475</v>
      </c>
      <c r="F174" s="61" t="s">
        <v>372</v>
      </c>
      <c r="G174" s="33">
        <v>0</v>
      </c>
      <c r="H174" s="33">
        <v>0</v>
      </c>
      <c r="I174" s="3">
        <f>IFERROR(VLOOKUP(C174,'[6]Anexo 2'!$A$9:$G$1115,7,0),0)</f>
        <v>407524744</v>
      </c>
      <c r="J174" s="3">
        <f>IFERROR(VLOOKUP(C174,'[6]Anexo 1'!$A$9:$F$1115,6,0),0)</f>
        <v>155061966</v>
      </c>
      <c r="K174" s="3"/>
      <c r="L174" s="3"/>
      <c r="M174" s="3"/>
      <c r="N174" s="3"/>
      <c r="O174" s="3"/>
      <c r="P174" s="34">
        <f t="shared" si="7"/>
        <v>562586710</v>
      </c>
      <c r="Q174" s="35">
        <f>VLOOKUP(D174,FEBRERO!$D$13:$Q$1147,14,0)+VLOOKUP(D174,FEBRERO!$D$13:$AC$1147,26,0)+VLOOKUP(D174,MARZO!$D$13:$AC$1147,26,0)</f>
        <v>256943151</v>
      </c>
      <c r="R174" s="3">
        <f>IFERROR(VLOOKUP(D174,[7]ServNOMINA!$F$16:$M$112,8,0),0)</f>
        <v>0</v>
      </c>
      <c r="S174" s="3">
        <f>IFERROR(VLOOKUP(D174,[7]ServOTROS!$F$16:$M$112,8,0),0)</f>
        <v>0</v>
      </c>
      <c r="T174" s="3">
        <f>IFERROR(VLOOKUP(D174,[7]CANCEL!$F$16:$M$48,8,0),0)</f>
        <v>0</v>
      </c>
      <c r="U174" s="3">
        <f>IFERROR(VLOOKUP(B174,[7]Aaf_PENSION!$C$16:$M$112,11,0),0)</f>
        <v>0</v>
      </c>
      <c r="V174" s="3">
        <f>IFERROR(VLOOKUP(B174,[7]Aaf_SALUD!$C$16:$M$112,11,0),0)</f>
        <v>0</v>
      </c>
      <c r="W174" s="3">
        <f>IFERROR(VLOOKUP(D174,[7]CALIDAD!$F$16:$M$1122,8,0),0)</f>
        <v>33960395</v>
      </c>
      <c r="X174" s="3"/>
      <c r="Y174" s="3">
        <f>IFERROR(VLOOKUP(B174,[7]Ap_CESANTIAS!$C$16:$M$112,11,0),0)</f>
        <v>0</v>
      </c>
      <c r="Z174" s="3">
        <f>IFERROR(VLOOKUP(B174,[7]Ap_PENSION!$C$16:$M$112,11,0),0)</f>
        <v>0</v>
      </c>
      <c r="AA174" s="3">
        <f>IFERROR(VLOOKUP(B174,[7]Ap_SALUD!$C$16:$M$112,11,0),0)</f>
        <v>0</v>
      </c>
      <c r="AB174" s="3"/>
      <c r="AC174" s="36">
        <f t="shared" si="6"/>
        <v>33960395</v>
      </c>
      <c r="AD174" s="37">
        <f t="shared" si="8"/>
        <v>271683164</v>
      </c>
      <c r="AE174" s="144"/>
    </row>
    <row r="175" spans="1:31" hidden="1" x14ac:dyDescent="0.25">
      <c r="A175" s="29">
        <v>163</v>
      </c>
      <c r="B175" s="61"/>
      <c r="C175" s="143" t="str">
        <f>VLOOKUP(D175,[8]Hoja1!$A$2:$B$1115,2,0)</f>
        <v>05480</v>
      </c>
      <c r="D175" s="31">
        <v>890980950</v>
      </c>
      <c r="E175" s="31">
        <v>218005480</v>
      </c>
      <c r="F175" s="61" t="s">
        <v>373</v>
      </c>
      <c r="G175" s="33">
        <v>0</v>
      </c>
      <c r="H175" s="33">
        <v>0</v>
      </c>
      <c r="I175" s="3">
        <f>IFERROR(VLOOKUP(C175,'[6]Anexo 2'!$A$9:$G$1115,7,0),0)</f>
        <v>707845920</v>
      </c>
      <c r="J175" s="3">
        <f>IFERROR(VLOOKUP(C175,'[6]Anexo 1'!$A$9:$F$1115,6,0),0)</f>
        <v>395807197</v>
      </c>
      <c r="K175" s="3"/>
      <c r="L175" s="3"/>
      <c r="M175" s="3"/>
      <c r="N175" s="3"/>
      <c r="O175" s="3"/>
      <c r="P175" s="34">
        <f t="shared" si="7"/>
        <v>1103653117</v>
      </c>
      <c r="Q175" s="35">
        <f>VLOOKUP(D175,FEBRERO!$D$13:$Q$1147,14,0)+VLOOKUP(D175,FEBRERO!$D$13:$AC$1147,26,0)+VLOOKUP(D175,MARZO!$D$13:$AC$1147,26,0)</f>
        <v>572768677</v>
      </c>
      <c r="R175" s="3">
        <f>IFERROR(VLOOKUP(D175,[7]ServNOMINA!$F$16:$M$112,8,0),0)</f>
        <v>0</v>
      </c>
      <c r="S175" s="3">
        <f>IFERROR(VLOOKUP(D175,[7]ServOTROS!$F$16:$M$112,8,0),0)</f>
        <v>0</v>
      </c>
      <c r="T175" s="3">
        <f>IFERROR(VLOOKUP(D175,[7]CANCEL!$F$16:$M$48,8,0),0)</f>
        <v>0</v>
      </c>
      <c r="U175" s="3">
        <f>IFERROR(VLOOKUP(B175,[7]Aaf_PENSION!$C$16:$M$112,11,0),0)</f>
        <v>0</v>
      </c>
      <c r="V175" s="3">
        <f>IFERROR(VLOOKUP(B175,[7]Aaf_SALUD!$C$16:$M$112,11,0),0)</f>
        <v>0</v>
      </c>
      <c r="W175" s="3">
        <f>IFERROR(VLOOKUP(D175,[7]CALIDAD!$F$16:$M$1122,8,0),0)</f>
        <v>58987160</v>
      </c>
      <c r="X175" s="3"/>
      <c r="Y175" s="3">
        <f>IFERROR(VLOOKUP(B175,[7]Ap_CESANTIAS!$C$16:$M$112,11,0),0)</f>
        <v>0</v>
      </c>
      <c r="Z175" s="3">
        <f>IFERROR(VLOOKUP(B175,[7]Ap_PENSION!$C$16:$M$112,11,0),0)</f>
        <v>0</v>
      </c>
      <c r="AA175" s="3">
        <f>IFERROR(VLOOKUP(B175,[7]Ap_SALUD!$C$16:$M$112,11,0),0)</f>
        <v>0</v>
      </c>
      <c r="AB175" s="3"/>
      <c r="AC175" s="36">
        <f t="shared" si="6"/>
        <v>58987160</v>
      </c>
      <c r="AD175" s="37">
        <f t="shared" si="8"/>
        <v>471897280</v>
      </c>
      <c r="AE175" s="144"/>
    </row>
    <row r="176" spans="1:31" hidden="1" x14ac:dyDescent="0.25">
      <c r="A176" s="38">
        <v>164</v>
      </c>
      <c r="B176" s="61"/>
      <c r="C176" s="143" t="str">
        <f>VLOOKUP(D176,[8]Hoja1!$A$2:$B$1115,2,0)</f>
        <v>05483</v>
      </c>
      <c r="D176" s="31">
        <v>890982566</v>
      </c>
      <c r="E176" s="31">
        <v>218305483</v>
      </c>
      <c r="F176" s="61" t="s">
        <v>374</v>
      </c>
      <c r="G176" s="33">
        <v>0</v>
      </c>
      <c r="H176" s="33">
        <v>0</v>
      </c>
      <c r="I176" s="3">
        <f>IFERROR(VLOOKUP(C176,'[6]Anexo 2'!$A$9:$G$1115,7,0),0)</f>
        <v>144303684</v>
      </c>
      <c r="J176" s="3">
        <f>IFERROR(VLOOKUP(C176,'[6]Anexo 1'!$A$9:$F$1115,6,0),0)</f>
        <v>150914157</v>
      </c>
      <c r="K176" s="3"/>
      <c r="L176" s="3"/>
      <c r="M176" s="3"/>
      <c r="N176" s="3"/>
      <c r="O176" s="3"/>
      <c r="P176" s="34">
        <f t="shared" si="7"/>
        <v>295217841</v>
      </c>
      <c r="Q176" s="35">
        <f>VLOOKUP(D176,FEBRERO!$D$13:$Q$1147,14,0)+VLOOKUP(D176,FEBRERO!$D$13:$AC$1147,26,0)+VLOOKUP(D176,MARZO!$D$13:$AC$1147,26,0)</f>
        <v>186990078</v>
      </c>
      <c r="R176" s="3">
        <f>IFERROR(VLOOKUP(D176,[7]ServNOMINA!$F$16:$M$112,8,0),0)</f>
        <v>0</v>
      </c>
      <c r="S176" s="3">
        <f>IFERROR(VLOOKUP(D176,[7]ServOTROS!$F$16:$M$112,8,0),0)</f>
        <v>0</v>
      </c>
      <c r="T176" s="3">
        <f>IFERROR(VLOOKUP(D176,[7]CANCEL!$F$16:$M$48,8,0),0)</f>
        <v>0</v>
      </c>
      <c r="U176" s="3">
        <f>IFERROR(VLOOKUP(B176,[7]Aaf_PENSION!$C$16:$M$112,11,0),0)</f>
        <v>0</v>
      </c>
      <c r="V176" s="3">
        <f>IFERROR(VLOOKUP(B176,[7]Aaf_SALUD!$C$16:$M$112,11,0),0)</f>
        <v>0</v>
      </c>
      <c r="W176" s="3">
        <f>IFERROR(VLOOKUP(D176,[7]CALIDAD!$F$16:$M$1122,8,0),0)</f>
        <v>12025307</v>
      </c>
      <c r="X176" s="3"/>
      <c r="Y176" s="3">
        <f>IFERROR(VLOOKUP(B176,[7]Ap_CESANTIAS!$C$16:$M$112,11,0),0)</f>
        <v>0</v>
      </c>
      <c r="Z176" s="3">
        <f>IFERROR(VLOOKUP(B176,[7]Ap_PENSION!$C$16:$M$112,11,0),0)</f>
        <v>0</v>
      </c>
      <c r="AA176" s="3">
        <f>IFERROR(VLOOKUP(B176,[7]Ap_SALUD!$C$16:$M$112,11,0),0)</f>
        <v>0</v>
      </c>
      <c r="AB176" s="3"/>
      <c r="AC176" s="36">
        <f t="shared" si="6"/>
        <v>12025307</v>
      </c>
      <c r="AD176" s="37">
        <f t="shared" si="8"/>
        <v>96202456</v>
      </c>
      <c r="AE176" s="144"/>
    </row>
    <row r="177" spans="1:31" hidden="1" x14ac:dyDescent="0.25">
      <c r="A177" s="29">
        <v>165</v>
      </c>
      <c r="B177" s="61"/>
      <c r="C177" s="143" t="str">
        <f>VLOOKUP(D177,[8]Hoja1!$A$2:$B$1115,2,0)</f>
        <v>05490</v>
      </c>
      <c r="D177" s="31">
        <v>890983873</v>
      </c>
      <c r="E177" s="31">
        <v>219005490</v>
      </c>
      <c r="F177" s="61" t="s">
        <v>375</v>
      </c>
      <c r="G177" s="33">
        <v>0</v>
      </c>
      <c r="H177" s="33">
        <v>0</v>
      </c>
      <c r="I177" s="3">
        <f>IFERROR(VLOOKUP(C177,'[6]Anexo 2'!$A$9:$G$1115,7,0),0)</f>
        <v>2628406080</v>
      </c>
      <c r="J177" s="3">
        <f>IFERROR(VLOOKUP(C177,'[6]Anexo 1'!$A$9:$F$1115,6,0),0)</f>
        <v>1832431099</v>
      </c>
      <c r="K177" s="3"/>
      <c r="L177" s="3"/>
      <c r="M177" s="3"/>
      <c r="N177" s="3"/>
      <c r="O177" s="3"/>
      <c r="P177" s="34">
        <f t="shared" si="7"/>
        <v>4460837179</v>
      </c>
      <c r="Q177" s="35">
        <f>VLOOKUP(D177,FEBRERO!$D$13:$Q$1147,14,0)+VLOOKUP(D177,FEBRERO!$D$13:$AC$1147,26,0)+VLOOKUP(D177,MARZO!$D$13:$AC$1147,26,0)</f>
        <v>2489532619</v>
      </c>
      <c r="R177" s="3">
        <f>IFERROR(VLOOKUP(D177,[7]ServNOMINA!$F$16:$M$112,8,0),0)</f>
        <v>0</v>
      </c>
      <c r="S177" s="3">
        <f>IFERROR(VLOOKUP(D177,[7]ServOTROS!$F$16:$M$112,8,0),0)</f>
        <v>0</v>
      </c>
      <c r="T177" s="3">
        <f>IFERROR(VLOOKUP(D177,[7]CANCEL!$F$16:$M$48,8,0),0)</f>
        <v>0</v>
      </c>
      <c r="U177" s="3">
        <f>IFERROR(VLOOKUP(B177,[7]Aaf_PENSION!$C$16:$M$112,11,0),0)</f>
        <v>0</v>
      </c>
      <c r="V177" s="3">
        <f>IFERROR(VLOOKUP(B177,[7]Aaf_SALUD!$C$16:$M$112,11,0),0)</f>
        <v>0</v>
      </c>
      <c r="W177" s="3">
        <f>IFERROR(VLOOKUP(D177,[7]CALIDAD!$F$16:$M$1122,8,0),0)</f>
        <v>219033840</v>
      </c>
      <c r="X177" s="3"/>
      <c r="Y177" s="3">
        <f>IFERROR(VLOOKUP(B177,[7]Ap_CESANTIAS!$C$16:$M$112,11,0),0)</f>
        <v>0</v>
      </c>
      <c r="Z177" s="3">
        <f>IFERROR(VLOOKUP(B177,[7]Ap_PENSION!$C$16:$M$112,11,0),0)</f>
        <v>0</v>
      </c>
      <c r="AA177" s="3">
        <f>IFERROR(VLOOKUP(B177,[7]Ap_SALUD!$C$16:$M$112,11,0),0)</f>
        <v>0</v>
      </c>
      <c r="AB177" s="3"/>
      <c r="AC177" s="36">
        <f t="shared" si="6"/>
        <v>219033840</v>
      </c>
      <c r="AD177" s="37">
        <f t="shared" si="8"/>
        <v>1752270720</v>
      </c>
      <c r="AE177" s="144"/>
    </row>
    <row r="178" spans="1:31" hidden="1" x14ac:dyDescent="0.25">
      <c r="A178" s="38">
        <v>166</v>
      </c>
      <c r="B178" s="61"/>
      <c r="C178" s="143" t="str">
        <f>VLOOKUP(D178,[8]Hoja1!$A$2:$B$1115,2,0)</f>
        <v>05495</v>
      </c>
      <c r="D178" s="31">
        <v>890985354</v>
      </c>
      <c r="E178" s="31">
        <v>219505495</v>
      </c>
      <c r="F178" s="61" t="s">
        <v>376</v>
      </c>
      <c r="G178" s="33">
        <v>0</v>
      </c>
      <c r="H178" s="33">
        <v>0</v>
      </c>
      <c r="I178" s="3">
        <f>IFERROR(VLOOKUP(C178,'[6]Anexo 2'!$A$9:$G$1115,7,0),0)</f>
        <v>1310142640</v>
      </c>
      <c r="J178" s="3">
        <f>IFERROR(VLOOKUP(C178,'[6]Anexo 1'!$A$9:$F$1115,6,0),0)</f>
        <v>902681055</v>
      </c>
      <c r="K178" s="3"/>
      <c r="L178" s="3"/>
      <c r="M178" s="3"/>
      <c r="N178" s="3"/>
      <c r="O178" s="3"/>
      <c r="P178" s="34">
        <f t="shared" si="7"/>
        <v>2212823695</v>
      </c>
      <c r="Q178" s="35">
        <f>VLOOKUP(D178,FEBRERO!$D$13:$Q$1147,14,0)+VLOOKUP(D178,FEBRERO!$D$13:$AC$1147,26,0)+VLOOKUP(D178,MARZO!$D$13:$AC$1147,26,0)</f>
        <v>1230216714</v>
      </c>
      <c r="R178" s="3">
        <f>IFERROR(VLOOKUP(D178,[7]ServNOMINA!$F$16:$M$112,8,0),0)</f>
        <v>0</v>
      </c>
      <c r="S178" s="3">
        <f>IFERROR(VLOOKUP(D178,[7]ServOTROS!$F$16:$M$112,8,0),0)</f>
        <v>0</v>
      </c>
      <c r="T178" s="3">
        <f>IFERROR(VLOOKUP(D178,[7]CANCEL!$F$16:$M$48,8,0),0)</f>
        <v>0</v>
      </c>
      <c r="U178" s="3">
        <f>IFERROR(VLOOKUP(B178,[7]Aaf_PENSION!$C$16:$M$112,11,0),0)</f>
        <v>0</v>
      </c>
      <c r="V178" s="3">
        <f>IFERROR(VLOOKUP(B178,[7]Aaf_SALUD!$C$16:$M$112,11,0),0)</f>
        <v>0</v>
      </c>
      <c r="W178" s="3">
        <f>IFERROR(VLOOKUP(D178,[7]CALIDAD!$F$16:$M$1122,8,0),0)</f>
        <v>109178553</v>
      </c>
      <c r="X178" s="3"/>
      <c r="Y178" s="3">
        <f>IFERROR(VLOOKUP(B178,[7]Ap_CESANTIAS!$C$16:$M$112,11,0),0)</f>
        <v>0</v>
      </c>
      <c r="Z178" s="3">
        <f>IFERROR(VLOOKUP(B178,[7]Ap_PENSION!$C$16:$M$112,11,0),0)</f>
        <v>0</v>
      </c>
      <c r="AA178" s="3">
        <f>IFERROR(VLOOKUP(B178,[7]Ap_SALUD!$C$16:$M$112,11,0),0)</f>
        <v>0</v>
      </c>
      <c r="AB178" s="3"/>
      <c r="AC178" s="36">
        <f t="shared" si="6"/>
        <v>109178553</v>
      </c>
      <c r="AD178" s="37">
        <f t="shared" si="8"/>
        <v>873428428</v>
      </c>
      <c r="AE178" s="144"/>
    </row>
    <row r="179" spans="1:31" hidden="1" x14ac:dyDescent="0.25">
      <c r="A179" s="29">
        <v>167</v>
      </c>
      <c r="B179" s="61"/>
      <c r="C179" s="143" t="str">
        <f>VLOOKUP(D179,[8]Hoja1!$A$2:$B$1115,2,0)</f>
        <v>05501</v>
      </c>
      <c r="D179" s="31">
        <v>890984161</v>
      </c>
      <c r="E179" s="31">
        <v>210105501</v>
      </c>
      <c r="F179" s="61" t="s">
        <v>377</v>
      </c>
      <c r="G179" s="33">
        <v>0</v>
      </c>
      <c r="H179" s="33">
        <v>0</v>
      </c>
      <c r="I179" s="3">
        <f>IFERROR(VLOOKUP(C179,'[6]Anexo 2'!$A$9:$G$1115,7,0),0)</f>
        <v>44928658</v>
      </c>
      <c r="J179" s="3">
        <f>IFERROR(VLOOKUP(C179,'[6]Anexo 1'!$A$9:$F$1115,6,0),0)</f>
        <v>50035468</v>
      </c>
      <c r="K179" s="3"/>
      <c r="L179" s="3"/>
      <c r="M179" s="3"/>
      <c r="N179" s="3"/>
      <c r="O179" s="3"/>
      <c r="P179" s="34">
        <f t="shared" si="7"/>
        <v>94964126</v>
      </c>
      <c r="Q179" s="35">
        <f>VLOOKUP(D179,FEBRERO!$D$13:$Q$1147,14,0)+VLOOKUP(D179,FEBRERO!$D$13:$AC$1147,26,0)+VLOOKUP(D179,MARZO!$D$13:$AC$1147,26,0)</f>
        <v>61267633</v>
      </c>
      <c r="R179" s="3">
        <f>IFERROR(VLOOKUP(D179,[7]ServNOMINA!$F$16:$M$112,8,0),0)</f>
        <v>0</v>
      </c>
      <c r="S179" s="3">
        <f>IFERROR(VLOOKUP(D179,[7]ServOTROS!$F$16:$M$112,8,0),0)</f>
        <v>0</v>
      </c>
      <c r="T179" s="3">
        <f>IFERROR(VLOOKUP(D179,[7]CANCEL!$F$16:$M$48,8,0),0)</f>
        <v>0</v>
      </c>
      <c r="U179" s="3">
        <f>IFERROR(VLOOKUP(B179,[7]Aaf_PENSION!$C$16:$M$112,11,0),0)</f>
        <v>0</v>
      </c>
      <c r="V179" s="3">
        <f>IFERROR(VLOOKUP(B179,[7]Aaf_SALUD!$C$16:$M$112,11,0),0)</f>
        <v>0</v>
      </c>
      <c r="W179" s="3">
        <f>IFERROR(VLOOKUP(D179,[7]CALIDAD!$F$16:$M$1122,8,0),0)</f>
        <v>3744055</v>
      </c>
      <c r="X179" s="3"/>
      <c r="Y179" s="3">
        <f>IFERROR(VLOOKUP(B179,[7]Ap_CESANTIAS!$C$16:$M$112,11,0),0)</f>
        <v>0</v>
      </c>
      <c r="Z179" s="3">
        <f>IFERROR(VLOOKUP(B179,[7]Ap_PENSION!$C$16:$M$112,11,0),0)</f>
        <v>0</v>
      </c>
      <c r="AA179" s="3">
        <f>IFERROR(VLOOKUP(B179,[7]Ap_SALUD!$C$16:$M$112,11,0),0)</f>
        <v>0</v>
      </c>
      <c r="AB179" s="3"/>
      <c r="AC179" s="36">
        <f t="shared" si="6"/>
        <v>3744055</v>
      </c>
      <c r="AD179" s="37">
        <f t="shared" si="8"/>
        <v>29952438</v>
      </c>
      <c r="AE179" s="144"/>
    </row>
    <row r="180" spans="1:31" hidden="1" x14ac:dyDescent="0.25">
      <c r="A180" s="38">
        <v>168</v>
      </c>
      <c r="B180" s="61"/>
      <c r="C180" s="143" t="str">
        <f>VLOOKUP(D180,[8]Hoja1!$A$2:$B$1115,2,0)</f>
        <v>05541</v>
      </c>
      <c r="D180" s="31">
        <v>890980917</v>
      </c>
      <c r="E180" s="31">
        <v>214105541</v>
      </c>
      <c r="F180" s="61" t="s">
        <v>378</v>
      </c>
      <c r="G180" s="33">
        <v>0</v>
      </c>
      <c r="H180" s="33">
        <v>0</v>
      </c>
      <c r="I180" s="3">
        <f>IFERROR(VLOOKUP(C180,'[6]Anexo 2'!$A$9:$G$1115,7,0),0)</f>
        <v>314469848</v>
      </c>
      <c r="J180" s="3">
        <f>IFERROR(VLOOKUP(C180,'[6]Anexo 1'!$A$9:$F$1115,6,0),0)</f>
        <v>343157526</v>
      </c>
      <c r="K180" s="3"/>
      <c r="L180" s="3"/>
      <c r="M180" s="3"/>
      <c r="N180" s="3"/>
      <c r="O180" s="3"/>
      <c r="P180" s="34">
        <f t="shared" si="7"/>
        <v>657627374</v>
      </c>
      <c r="Q180" s="35">
        <f>VLOOKUP(D180,FEBRERO!$D$13:$Q$1147,14,0)+VLOOKUP(D180,FEBRERO!$D$13:$AC$1147,26,0)+VLOOKUP(D180,MARZO!$D$13:$AC$1147,26,0)</f>
        <v>363341109</v>
      </c>
      <c r="R180" s="3">
        <f>IFERROR(VLOOKUP(D180,[7]ServNOMINA!$F$16:$M$112,8,0),0)</f>
        <v>0</v>
      </c>
      <c r="S180" s="3">
        <f>IFERROR(VLOOKUP(D180,[7]ServOTROS!$F$16:$M$112,8,0),0)</f>
        <v>0</v>
      </c>
      <c r="T180" s="3">
        <f>IFERROR(VLOOKUP(D180,[7]CANCEL!$F$16:$M$48,8,0),0)</f>
        <v>0</v>
      </c>
      <c r="U180" s="3">
        <f>IFERROR(VLOOKUP(B180,[7]Aaf_PENSION!$C$16:$M$112,11,0),0)</f>
        <v>0</v>
      </c>
      <c r="V180" s="3">
        <f>IFERROR(VLOOKUP(B180,[7]Aaf_SALUD!$C$16:$M$112,11,0),0)</f>
        <v>0</v>
      </c>
      <c r="W180" s="3">
        <f>IFERROR(VLOOKUP(D180,[7]CALIDAD!$F$16:$M$1122,8,0),0)</f>
        <v>26205821</v>
      </c>
      <c r="X180" s="3"/>
      <c r="Y180" s="3">
        <f>IFERROR(VLOOKUP(B180,[7]Ap_CESANTIAS!$C$16:$M$112,11,0),0)</f>
        <v>0</v>
      </c>
      <c r="Z180" s="3">
        <f>IFERROR(VLOOKUP(B180,[7]Ap_PENSION!$C$16:$M$112,11,0),0)</f>
        <v>0</v>
      </c>
      <c r="AA180" s="3">
        <f>IFERROR(VLOOKUP(B180,[7]Ap_SALUD!$C$16:$M$112,11,0),0)</f>
        <v>0</v>
      </c>
      <c r="AB180" s="3"/>
      <c r="AC180" s="36">
        <f t="shared" si="6"/>
        <v>26205821</v>
      </c>
      <c r="AD180" s="37">
        <f t="shared" si="8"/>
        <v>268080444</v>
      </c>
      <c r="AE180" s="144"/>
    </row>
    <row r="181" spans="1:31" hidden="1" x14ac:dyDescent="0.25">
      <c r="A181" s="29">
        <v>169</v>
      </c>
      <c r="B181" s="61"/>
      <c r="C181" s="143" t="str">
        <f>VLOOKUP(D181,[8]Hoja1!$A$2:$B$1115,2,0)</f>
        <v>05543</v>
      </c>
      <c r="D181" s="31">
        <v>890982301</v>
      </c>
      <c r="E181" s="31">
        <v>214305543</v>
      </c>
      <c r="F181" s="61" t="s">
        <v>379</v>
      </c>
      <c r="G181" s="33">
        <v>0</v>
      </c>
      <c r="H181" s="33">
        <v>0</v>
      </c>
      <c r="I181" s="3">
        <f>IFERROR(VLOOKUP(C181,'[6]Anexo 2'!$A$9:$G$1115,7,0),0)</f>
        <v>171777376</v>
      </c>
      <c r="J181" s="3">
        <f>IFERROR(VLOOKUP(C181,'[6]Anexo 1'!$A$9:$F$1115,6,0),0)</f>
        <v>168972799</v>
      </c>
      <c r="K181" s="3"/>
      <c r="L181" s="3"/>
      <c r="M181" s="3"/>
      <c r="N181" s="3"/>
      <c r="O181" s="3"/>
      <c r="P181" s="34">
        <f t="shared" si="7"/>
        <v>340750175</v>
      </c>
      <c r="Q181" s="35">
        <f>VLOOKUP(D181,FEBRERO!$D$13:$Q$1147,14,0)+VLOOKUP(D181,FEBRERO!$D$13:$AC$1147,26,0)+VLOOKUP(D181,MARZO!$D$13:$AC$1147,26,0)</f>
        <v>211917142</v>
      </c>
      <c r="R181" s="3">
        <f>IFERROR(VLOOKUP(D181,[7]ServNOMINA!$F$16:$M$112,8,0),0)</f>
        <v>0</v>
      </c>
      <c r="S181" s="3">
        <f>IFERROR(VLOOKUP(D181,[7]ServOTROS!$F$16:$M$112,8,0),0)</f>
        <v>0</v>
      </c>
      <c r="T181" s="3">
        <f>IFERROR(VLOOKUP(D181,[7]CANCEL!$F$16:$M$48,8,0),0)</f>
        <v>0</v>
      </c>
      <c r="U181" s="3">
        <f>IFERROR(VLOOKUP(B181,[7]Aaf_PENSION!$C$16:$M$112,11,0),0)</f>
        <v>0</v>
      </c>
      <c r="V181" s="3">
        <f>IFERROR(VLOOKUP(B181,[7]Aaf_SALUD!$C$16:$M$112,11,0),0)</f>
        <v>0</v>
      </c>
      <c r="W181" s="3">
        <f>IFERROR(VLOOKUP(D181,[7]CALIDAD!$F$16:$M$1122,8,0),0)</f>
        <v>14314781</v>
      </c>
      <c r="X181" s="3"/>
      <c r="Y181" s="3">
        <f>IFERROR(VLOOKUP(B181,[7]Ap_CESANTIAS!$C$16:$M$112,11,0),0)</f>
        <v>0</v>
      </c>
      <c r="Z181" s="3">
        <f>IFERROR(VLOOKUP(B181,[7]Ap_PENSION!$C$16:$M$112,11,0),0)</f>
        <v>0</v>
      </c>
      <c r="AA181" s="3">
        <f>IFERROR(VLOOKUP(B181,[7]Ap_SALUD!$C$16:$M$112,11,0),0)</f>
        <v>0</v>
      </c>
      <c r="AB181" s="3"/>
      <c r="AC181" s="36">
        <f t="shared" si="6"/>
        <v>14314781</v>
      </c>
      <c r="AD181" s="37">
        <f t="shared" si="8"/>
        <v>114518252</v>
      </c>
      <c r="AE181" s="144"/>
    </row>
    <row r="182" spans="1:31" hidden="1" x14ac:dyDescent="0.25">
      <c r="A182" s="38">
        <v>170</v>
      </c>
      <c r="B182" s="61"/>
      <c r="C182" s="143" t="str">
        <f>VLOOKUP(D182,[8]Hoja1!$A$2:$B$1115,2,0)</f>
        <v>05576</v>
      </c>
      <c r="D182" s="31">
        <v>890981105</v>
      </c>
      <c r="E182" s="31">
        <v>217605576</v>
      </c>
      <c r="F182" s="61" t="s">
        <v>380</v>
      </c>
      <c r="G182" s="33">
        <v>0</v>
      </c>
      <c r="H182" s="33">
        <v>0</v>
      </c>
      <c r="I182" s="3">
        <f>IFERROR(VLOOKUP(C182,'[6]Anexo 2'!$A$9:$G$1115,7,0),0)</f>
        <v>110320550</v>
      </c>
      <c r="J182" s="3">
        <f>IFERROR(VLOOKUP(C182,'[6]Anexo 1'!$A$9:$F$1115,6,0),0)</f>
        <v>111422616</v>
      </c>
      <c r="K182" s="3"/>
      <c r="L182" s="3"/>
      <c r="M182" s="3"/>
      <c r="N182" s="3"/>
      <c r="O182" s="3"/>
      <c r="P182" s="34">
        <f t="shared" si="7"/>
        <v>221743166</v>
      </c>
      <c r="Q182" s="35">
        <f>VLOOKUP(D182,FEBRERO!$D$13:$Q$1147,14,0)+VLOOKUP(D182,FEBRERO!$D$13:$AC$1147,26,0)+VLOOKUP(D182,MARZO!$D$13:$AC$1147,26,0)</f>
        <v>139002753</v>
      </c>
      <c r="R182" s="3">
        <f>IFERROR(VLOOKUP(D182,[7]ServNOMINA!$F$16:$M$112,8,0),0)</f>
        <v>0</v>
      </c>
      <c r="S182" s="3">
        <f>IFERROR(VLOOKUP(D182,[7]ServOTROS!$F$16:$M$112,8,0),0)</f>
        <v>0</v>
      </c>
      <c r="T182" s="3">
        <f>IFERROR(VLOOKUP(D182,[7]CANCEL!$F$16:$M$48,8,0),0)</f>
        <v>0</v>
      </c>
      <c r="U182" s="3">
        <f>IFERROR(VLOOKUP(B182,[7]Aaf_PENSION!$C$16:$M$112,11,0),0)</f>
        <v>0</v>
      </c>
      <c r="V182" s="3">
        <f>IFERROR(VLOOKUP(B182,[7]Aaf_SALUD!$C$16:$M$112,11,0),0)</f>
        <v>0</v>
      </c>
      <c r="W182" s="3">
        <f>IFERROR(VLOOKUP(D182,[7]CALIDAD!$F$16:$M$1122,8,0),0)</f>
        <v>9193379</v>
      </c>
      <c r="X182" s="3"/>
      <c r="Y182" s="3">
        <f>IFERROR(VLOOKUP(B182,[7]Ap_CESANTIAS!$C$16:$M$112,11,0),0)</f>
        <v>0</v>
      </c>
      <c r="Z182" s="3">
        <f>IFERROR(VLOOKUP(B182,[7]Ap_PENSION!$C$16:$M$112,11,0),0)</f>
        <v>0</v>
      </c>
      <c r="AA182" s="3">
        <f>IFERROR(VLOOKUP(B182,[7]Ap_SALUD!$C$16:$M$112,11,0),0)</f>
        <v>0</v>
      </c>
      <c r="AB182" s="3"/>
      <c r="AC182" s="36">
        <f t="shared" si="6"/>
        <v>9193379</v>
      </c>
      <c r="AD182" s="37">
        <f t="shared" si="8"/>
        <v>73547034</v>
      </c>
      <c r="AE182" s="144"/>
    </row>
    <row r="183" spans="1:31" hidden="1" x14ac:dyDescent="0.25">
      <c r="A183" s="29">
        <v>171</v>
      </c>
      <c r="B183" s="61"/>
      <c r="C183" s="143" t="str">
        <f>VLOOKUP(D183,[8]Hoja1!$A$2:$B$1115,2,0)</f>
        <v>05579</v>
      </c>
      <c r="D183" s="31">
        <v>890980049</v>
      </c>
      <c r="E183" s="31">
        <v>217905579</v>
      </c>
      <c r="F183" s="61" t="s">
        <v>381</v>
      </c>
      <c r="G183" s="33">
        <v>0</v>
      </c>
      <c r="H183" s="33">
        <v>0</v>
      </c>
      <c r="I183" s="3">
        <f>IFERROR(VLOOKUP(C183,'[6]Anexo 2'!$A$9:$G$1115,7,0),0)</f>
        <v>542732128</v>
      </c>
      <c r="J183" s="3">
        <f>IFERROR(VLOOKUP(C183,'[6]Anexo 1'!$A$9:$F$1115,6,0),0)</f>
        <v>543071711</v>
      </c>
      <c r="K183" s="3"/>
      <c r="L183" s="3"/>
      <c r="M183" s="3"/>
      <c r="N183" s="3"/>
      <c r="O183" s="3"/>
      <c r="P183" s="34">
        <f t="shared" si="7"/>
        <v>1085803839</v>
      </c>
      <c r="Q183" s="35">
        <f>VLOOKUP(D183,FEBRERO!$D$13:$Q$1147,14,0)+VLOOKUP(D183,FEBRERO!$D$13:$AC$1147,26,0)+VLOOKUP(D183,MARZO!$D$13:$AC$1147,26,0)</f>
        <v>678754742</v>
      </c>
      <c r="R183" s="3">
        <f>IFERROR(VLOOKUP(D183,[7]ServNOMINA!$F$16:$M$112,8,0),0)</f>
        <v>0</v>
      </c>
      <c r="S183" s="3">
        <f>IFERROR(VLOOKUP(D183,[7]ServOTROS!$F$16:$M$112,8,0),0)</f>
        <v>0</v>
      </c>
      <c r="T183" s="3">
        <f>IFERROR(VLOOKUP(D183,[7]CANCEL!$F$16:$M$48,8,0),0)</f>
        <v>0</v>
      </c>
      <c r="U183" s="3">
        <f>IFERROR(VLOOKUP(B183,[7]Aaf_PENSION!$C$16:$M$112,11,0),0)</f>
        <v>0</v>
      </c>
      <c r="V183" s="3">
        <f>IFERROR(VLOOKUP(B183,[7]Aaf_SALUD!$C$16:$M$112,11,0),0)</f>
        <v>0</v>
      </c>
      <c r="W183" s="3">
        <f>IFERROR(VLOOKUP(D183,[7]CALIDAD!$F$16:$M$1122,8,0),0)</f>
        <v>45227677</v>
      </c>
      <c r="X183" s="3"/>
      <c r="Y183" s="3">
        <f>IFERROR(VLOOKUP(B183,[7]Ap_CESANTIAS!$C$16:$M$112,11,0),0)</f>
        <v>0</v>
      </c>
      <c r="Z183" s="3">
        <f>IFERROR(VLOOKUP(B183,[7]Ap_PENSION!$C$16:$M$112,11,0),0)</f>
        <v>0</v>
      </c>
      <c r="AA183" s="3">
        <f>IFERROR(VLOOKUP(B183,[7]Ap_SALUD!$C$16:$M$112,11,0),0)</f>
        <v>0</v>
      </c>
      <c r="AB183" s="3"/>
      <c r="AC183" s="36">
        <f t="shared" si="6"/>
        <v>45227677</v>
      </c>
      <c r="AD183" s="37">
        <f t="shared" si="8"/>
        <v>361821420</v>
      </c>
      <c r="AE183" s="144"/>
    </row>
    <row r="184" spans="1:31" hidden="1" x14ac:dyDescent="0.25">
      <c r="A184" s="38">
        <v>172</v>
      </c>
      <c r="B184" s="61"/>
      <c r="C184" s="143" t="str">
        <f>VLOOKUP(D184,[8]Hoja1!$A$2:$B$1115,2,0)</f>
        <v>05585</v>
      </c>
      <c r="D184" s="31">
        <v>890981000</v>
      </c>
      <c r="E184" s="31">
        <v>218505585</v>
      </c>
      <c r="F184" s="61" t="s">
        <v>382</v>
      </c>
      <c r="G184" s="33">
        <v>0</v>
      </c>
      <c r="H184" s="33">
        <v>0</v>
      </c>
      <c r="I184" s="3">
        <f>IFERROR(VLOOKUP(C184,'[6]Anexo 2'!$A$9:$G$1115,7,0),0)</f>
        <v>198723320</v>
      </c>
      <c r="J184" s="3">
        <f>IFERROR(VLOOKUP(C184,'[6]Anexo 1'!$A$9:$F$1115,6,0),0)</f>
        <v>212828320</v>
      </c>
      <c r="K184" s="3"/>
      <c r="L184" s="3"/>
      <c r="M184" s="3"/>
      <c r="N184" s="3"/>
      <c r="O184" s="3"/>
      <c r="P184" s="34">
        <f t="shared" si="7"/>
        <v>411551640</v>
      </c>
      <c r="Q184" s="35">
        <f>VLOOKUP(D184,FEBRERO!$D$13:$Q$1147,14,0)+VLOOKUP(D184,FEBRERO!$D$13:$AC$1147,26,0)+VLOOKUP(D184,MARZO!$D$13:$AC$1147,26,0)</f>
        <v>262509151</v>
      </c>
      <c r="R184" s="3">
        <f>IFERROR(VLOOKUP(D184,[7]ServNOMINA!$F$16:$M$112,8,0),0)</f>
        <v>0</v>
      </c>
      <c r="S184" s="3">
        <f>IFERROR(VLOOKUP(D184,[7]ServOTROS!$F$16:$M$112,8,0),0)</f>
        <v>0</v>
      </c>
      <c r="T184" s="3">
        <f>IFERROR(VLOOKUP(D184,[7]CANCEL!$F$16:$M$48,8,0),0)</f>
        <v>0</v>
      </c>
      <c r="U184" s="3">
        <f>IFERROR(VLOOKUP(B184,[7]Aaf_PENSION!$C$16:$M$112,11,0),0)</f>
        <v>0</v>
      </c>
      <c r="V184" s="3">
        <f>IFERROR(VLOOKUP(B184,[7]Aaf_SALUD!$C$16:$M$112,11,0),0)</f>
        <v>0</v>
      </c>
      <c r="W184" s="3">
        <f>IFERROR(VLOOKUP(D184,[7]CALIDAD!$F$16:$M$1122,8,0),0)</f>
        <v>16560277</v>
      </c>
      <c r="X184" s="3"/>
      <c r="Y184" s="3">
        <f>IFERROR(VLOOKUP(B184,[7]Ap_CESANTIAS!$C$16:$M$112,11,0),0)</f>
        <v>0</v>
      </c>
      <c r="Z184" s="3">
        <f>IFERROR(VLOOKUP(B184,[7]Ap_PENSION!$C$16:$M$112,11,0),0)</f>
        <v>0</v>
      </c>
      <c r="AA184" s="3">
        <f>IFERROR(VLOOKUP(B184,[7]Ap_SALUD!$C$16:$M$112,11,0),0)</f>
        <v>0</v>
      </c>
      <c r="AB184" s="3"/>
      <c r="AC184" s="36">
        <f t="shared" si="6"/>
        <v>16560277</v>
      </c>
      <c r="AD184" s="37">
        <f t="shared" si="8"/>
        <v>132482212</v>
      </c>
      <c r="AE184" s="144"/>
    </row>
    <row r="185" spans="1:31" hidden="1" x14ac:dyDescent="0.25">
      <c r="A185" s="29">
        <v>173</v>
      </c>
      <c r="B185" s="61"/>
      <c r="C185" s="143" t="str">
        <f>VLOOKUP(D185,[8]Hoja1!$A$2:$B$1115,2,0)</f>
        <v>05591</v>
      </c>
      <c r="D185" s="31">
        <v>890983906</v>
      </c>
      <c r="E185" s="31">
        <v>219105591</v>
      </c>
      <c r="F185" s="61" t="s">
        <v>383</v>
      </c>
      <c r="G185" s="33">
        <v>0</v>
      </c>
      <c r="H185" s="33">
        <v>0</v>
      </c>
      <c r="I185" s="3">
        <f>IFERROR(VLOOKUP(C185,'[6]Anexo 2'!$A$9:$G$1115,7,0),0)</f>
        <v>363218980</v>
      </c>
      <c r="J185" s="3">
        <f>IFERROR(VLOOKUP(C185,'[6]Anexo 1'!$A$9:$F$1115,6,0),0)</f>
        <v>402343198</v>
      </c>
      <c r="K185" s="3"/>
      <c r="L185" s="3"/>
      <c r="M185" s="3"/>
      <c r="N185" s="3"/>
      <c r="O185" s="3"/>
      <c r="P185" s="34">
        <f t="shared" si="7"/>
        <v>765562178</v>
      </c>
      <c r="Q185" s="35">
        <f>VLOOKUP(D185,FEBRERO!$D$13:$Q$1147,14,0)+VLOOKUP(D185,FEBRERO!$D$13:$AC$1147,26,0)+VLOOKUP(D185,MARZO!$D$13:$AC$1147,26,0)</f>
        <v>493147942</v>
      </c>
      <c r="R185" s="3">
        <f>IFERROR(VLOOKUP(D185,[7]ServNOMINA!$F$16:$M$112,8,0),0)</f>
        <v>0</v>
      </c>
      <c r="S185" s="3">
        <f>IFERROR(VLOOKUP(D185,[7]ServOTROS!$F$16:$M$112,8,0),0)</f>
        <v>0</v>
      </c>
      <c r="T185" s="3">
        <f>IFERROR(VLOOKUP(D185,[7]CANCEL!$F$16:$M$48,8,0),0)</f>
        <v>0</v>
      </c>
      <c r="U185" s="3">
        <f>IFERROR(VLOOKUP(B185,[7]Aaf_PENSION!$C$16:$M$112,11,0),0)</f>
        <v>0</v>
      </c>
      <c r="V185" s="3">
        <f>IFERROR(VLOOKUP(B185,[7]Aaf_SALUD!$C$16:$M$112,11,0),0)</f>
        <v>0</v>
      </c>
      <c r="W185" s="3">
        <f>IFERROR(VLOOKUP(D185,[7]CALIDAD!$F$16:$M$1122,8,0),0)</f>
        <v>30268248</v>
      </c>
      <c r="X185" s="3"/>
      <c r="Y185" s="3">
        <f>IFERROR(VLOOKUP(B185,[7]Ap_CESANTIAS!$C$16:$M$112,11,0),0)</f>
        <v>0</v>
      </c>
      <c r="Z185" s="3">
        <f>IFERROR(VLOOKUP(B185,[7]Ap_PENSION!$C$16:$M$112,11,0),0)</f>
        <v>0</v>
      </c>
      <c r="AA185" s="3">
        <f>IFERROR(VLOOKUP(B185,[7]Ap_SALUD!$C$16:$M$112,11,0),0)</f>
        <v>0</v>
      </c>
      <c r="AB185" s="3"/>
      <c r="AC185" s="36">
        <f t="shared" si="6"/>
        <v>30268248</v>
      </c>
      <c r="AD185" s="37">
        <f t="shared" si="8"/>
        <v>242145988</v>
      </c>
      <c r="AE185" s="144"/>
    </row>
    <row r="186" spans="1:31" hidden="1" x14ac:dyDescent="0.25">
      <c r="A186" s="38">
        <v>174</v>
      </c>
      <c r="B186" s="61"/>
      <c r="C186" s="143" t="str">
        <f>VLOOKUP(D186,[8]Hoja1!$A$2:$B$1115,2,0)</f>
        <v>05604</v>
      </c>
      <c r="D186" s="31">
        <v>890984312</v>
      </c>
      <c r="E186" s="31">
        <v>210405604</v>
      </c>
      <c r="F186" s="61" t="s">
        <v>384</v>
      </c>
      <c r="G186" s="33">
        <v>0</v>
      </c>
      <c r="H186" s="33">
        <v>0</v>
      </c>
      <c r="I186" s="3">
        <f>IFERROR(VLOOKUP(C186,'[6]Anexo 2'!$A$9:$G$1115,7,0),0)</f>
        <v>1110128256</v>
      </c>
      <c r="J186" s="3">
        <f>IFERROR(VLOOKUP(C186,'[6]Anexo 1'!$A$9:$F$1115,6,0),0)</f>
        <v>774950850</v>
      </c>
      <c r="K186" s="3"/>
      <c r="L186" s="3"/>
      <c r="M186" s="3"/>
      <c r="N186" s="3"/>
      <c r="O186" s="3"/>
      <c r="P186" s="34">
        <f t="shared" si="7"/>
        <v>1885079106</v>
      </c>
      <c r="Q186" s="35">
        <f>VLOOKUP(D186,FEBRERO!$D$13:$Q$1147,14,0)+VLOOKUP(D186,FEBRERO!$D$13:$AC$1147,26,0)+VLOOKUP(D186,MARZO!$D$13:$AC$1147,26,0)</f>
        <v>1052482914</v>
      </c>
      <c r="R186" s="3">
        <f>IFERROR(VLOOKUP(D186,[7]ServNOMINA!$F$16:$M$112,8,0),0)</f>
        <v>0</v>
      </c>
      <c r="S186" s="3">
        <f>IFERROR(VLOOKUP(D186,[7]ServOTROS!$F$16:$M$112,8,0),0)</f>
        <v>0</v>
      </c>
      <c r="T186" s="3">
        <f>IFERROR(VLOOKUP(D186,[7]CANCEL!$F$16:$M$48,8,0),0)</f>
        <v>0</v>
      </c>
      <c r="U186" s="3">
        <f>IFERROR(VLOOKUP(B186,[7]Aaf_PENSION!$C$16:$M$112,11,0),0)</f>
        <v>0</v>
      </c>
      <c r="V186" s="3">
        <f>IFERROR(VLOOKUP(B186,[7]Aaf_SALUD!$C$16:$M$112,11,0),0)</f>
        <v>0</v>
      </c>
      <c r="W186" s="3">
        <f>IFERROR(VLOOKUP(D186,[7]CALIDAD!$F$16:$M$1122,8,0),0)</f>
        <v>92510688</v>
      </c>
      <c r="X186" s="3"/>
      <c r="Y186" s="3">
        <f>IFERROR(VLOOKUP(B186,[7]Ap_CESANTIAS!$C$16:$M$112,11,0),0)</f>
        <v>0</v>
      </c>
      <c r="Z186" s="3">
        <f>IFERROR(VLOOKUP(B186,[7]Ap_PENSION!$C$16:$M$112,11,0),0)</f>
        <v>0</v>
      </c>
      <c r="AA186" s="3">
        <f>IFERROR(VLOOKUP(B186,[7]Ap_SALUD!$C$16:$M$112,11,0),0)</f>
        <v>0</v>
      </c>
      <c r="AB186" s="3"/>
      <c r="AC186" s="36">
        <f t="shared" si="6"/>
        <v>92510688</v>
      </c>
      <c r="AD186" s="37">
        <f t="shared" si="8"/>
        <v>740085504</v>
      </c>
      <c r="AE186" s="144"/>
    </row>
    <row r="187" spans="1:31" hidden="1" x14ac:dyDescent="0.25">
      <c r="A187" s="29">
        <v>175</v>
      </c>
      <c r="B187" s="61"/>
      <c r="C187" s="143" t="str">
        <f>VLOOKUP(D187,[8]Hoja1!$A$2:$B$1115,2,0)</f>
        <v>05607</v>
      </c>
      <c r="D187" s="31">
        <v>890983674</v>
      </c>
      <c r="E187" s="31">
        <v>210705607</v>
      </c>
      <c r="F187" s="61" t="s">
        <v>385</v>
      </c>
      <c r="G187" s="33">
        <v>0</v>
      </c>
      <c r="H187" s="33">
        <v>0</v>
      </c>
      <c r="I187" s="3">
        <f>IFERROR(VLOOKUP(C187,'[6]Anexo 2'!$A$9:$G$1115,7,0),0)</f>
        <v>209597096</v>
      </c>
      <c r="J187" s="3">
        <f>IFERROR(VLOOKUP(C187,'[6]Anexo 1'!$A$9:$F$1115,6,0),0)</f>
        <v>243182742</v>
      </c>
      <c r="K187" s="3"/>
      <c r="L187" s="3"/>
      <c r="M187" s="3"/>
      <c r="N187" s="3"/>
      <c r="O187" s="3"/>
      <c r="P187" s="34">
        <f t="shared" si="7"/>
        <v>452779838</v>
      </c>
      <c r="Q187" s="35">
        <f>VLOOKUP(D187,FEBRERO!$D$13:$Q$1147,14,0)+VLOOKUP(D187,FEBRERO!$D$13:$AC$1147,26,0)+VLOOKUP(D187,MARZO!$D$13:$AC$1147,26,0)</f>
        <v>295582017</v>
      </c>
      <c r="R187" s="3">
        <f>IFERROR(VLOOKUP(D187,[7]ServNOMINA!$F$16:$M$112,8,0),0)</f>
        <v>0</v>
      </c>
      <c r="S187" s="3">
        <f>IFERROR(VLOOKUP(D187,[7]ServOTROS!$F$16:$M$112,8,0),0)</f>
        <v>0</v>
      </c>
      <c r="T187" s="3">
        <f>IFERROR(VLOOKUP(D187,[7]CANCEL!$F$16:$M$48,8,0),0)</f>
        <v>0</v>
      </c>
      <c r="U187" s="3">
        <f>IFERROR(VLOOKUP(B187,[7]Aaf_PENSION!$C$16:$M$112,11,0),0)</f>
        <v>0</v>
      </c>
      <c r="V187" s="3">
        <f>IFERROR(VLOOKUP(B187,[7]Aaf_SALUD!$C$16:$M$112,11,0),0)</f>
        <v>0</v>
      </c>
      <c r="W187" s="3">
        <f>IFERROR(VLOOKUP(D187,[7]CALIDAD!$F$16:$M$1122,8,0),0)</f>
        <v>17466425</v>
      </c>
      <c r="X187" s="3"/>
      <c r="Y187" s="3">
        <f>IFERROR(VLOOKUP(B187,[7]Ap_CESANTIAS!$C$16:$M$112,11,0),0)</f>
        <v>0</v>
      </c>
      <c r="Z187" s="3">
        <f>IFERROR(VLOOKUP(B187,[7]Ap_PENSION!$C$16:$M$112,11,0),0)</f>
        <v>0</v>
      </c>
      <c r="AA187" s="3">
        <f>IFERROR(VLOOKUP(B187,[7]Ap_SALUD!$C$16:$M$112,11,0),0)</f>
        <v>0</v>
      </c>
      <c r="AB187" s="3"/>
      <c r="AC187" s="36">
        <f t="shared" si="6"/>
        <v>17466425</v>
      </c>
      <c r="AD187" s="37">
        <f t="shared" si="8"/>
        <v>139731396</v>
      </c>
      <c r="AE187" s="144"/>
    </row>
    <row r="188" spans="1:31" hidden="1" x14ac:dyDescent="0.25">
      <c r="A188" s="38">
        <v>176</v>
      </c>
      <c r="B188" s="61"/>
      <c r="C188" s="143" t="str">
        <f>VLOOKUP(D188,[8]Hoja1!$A$2:$B$1115,2,0)</f>
        <v>05628</v>
      </c>
      <c r="D188" s="31">
        <v>890983736</v>
      </c>
      <c r="E188" s="31">
        <v>212805628</v>
      </c>
      <c r="F188" s="61" t="s">
        <v>386</v>
      </c>
      <c r="G188" s="33">
        <v>0</v>
      </c>
      <c r="H188" s="33">
        <v>0</v>
      </c>
      <c r="I188" s="3">
        <f>IFERROR(VLOOKUP(C188,'[6]Anexo 2'!$A$9:$G$1115,7,0),0)</f>
        <v>201303288</v>
      </c>
      <c r="J188" s="3">
        <f>IFERROR(VLOOKUP(C188,'[6]Anexo 1'!$A$9:$F$1115,6,0),0)</f>
        <v>189156327</v>
      </c>
      <c r="K188" s="3"/>
      <c r="L188" s="3"/>
      <c r="M188" s="3"/>
      <c r="N188" s="3"/>
      <c r="O188" s="3"/>
      <c r="P188" s="34">
        <f t="shared" si="7"/>
        <v>390459615</v>
      </c>
      <c r="Q188" s="35">
        <f>VLOOKUP(D188,FEBRERO!$D$13:$Q$1147,14,0)+VLOOKUP(D188,FEBRERO!$D$13:$AC$1147,26,0)+VLOOKUP(D188,MARZO!$D$13:$AC$1147,26,0)</f>
        <v>239482149</v>
      </c>
      <c r="R188" s="3">
        <f>IFERROR(VLOOKUP(D188,[7]ServNOMINA!$F$16:$M$112,8,0),0)</f>
        <v>0</v>
      </c>
      <c r="S188" s="3">
        <f>IFERROR(VLOOKUP(D188,[7]ServOTROS!$F$16:$M$112,8,0),0)</f>
        <v>0</v>
      </c>
      <c r="T188" s="3">
        <f>IFERROR(VLOOKUP(D188,[7]CANCEL!$F$16:$M$48,8,0),0)</f>
        <v>0</v>
      </c>
      <c r="U188" s="3">
        <f>IFERROR(VLOOKUP(B188,[7]Aaf_PENSION!$C$16:$M$112,11,0),0)</f>
        <v>0</v>
      </c>
      <c r="V188" s="3">
        <f>IFERROR(VLOOKUP(B188,[7]Aaf_SALUD!$C$16:$M$112,11,0),0)</f>
        <v>0</v>
      </c>
      <c r="W188" s="3">
        <f>IFERROR(VLOOKUP(D188,[7]CALIDAD!$F$16:$M$1122,8,0),0)</f>
        <v>16775274</v>
      </c>
      <c r="X188" s="3"/>
      <c r="Y188" s="3">
        <f>IFERROR(VLOOKUP(B188,[7]Ap_CESANTIAS!$C$16:$M$112,11,0),0)</f>
        <v>0</v>
      </c>
      <c r="Z188" s="3">
        <f>IFERROR(VLOOKUP(B188,[7]Ap_PENSION!$C$16:$M$112,11,0),0)</f>
        <v>0</v>
      </c>
      <c r="AA188" s="3">
        <f>IFERROR(VLOOKUP(B188,[7]Ap_SALUD!$C$16:$M$112,11,0),0)</f>
        <v>0</v>
      </c>
      <c r="AB188" s="3"/>
      <c r="AC188" s="36">
        <f t="shared" si="6"/>
        <v>16775274</v>
      </c>
      <c r="AD188" s="37">
        <f t="shared" si="8"/>
        <v>134202192</v>
      </c>
      <c r="AE188" s="144"/>
    </row>
    <row r="189" spans="1:31" hidden="1" x14ac:dyDescent="0.25">
      <c r="A189" s="29">
        <v>177</v>
      </c>
      <c r="B189" s="61"/>
      <c r="C189" s="143" t="str">
        <f>VLOOKUP(D189,[8]Hoja1!$A$2:$B$1115,2,0)</f>
        <v>05642</v>
      </c>
      <c r="D189" s="31">
        <v>890980577</v>
      </c>
      <c r="E189" s="31">
        <v>214205642</v>
      </c>
      <c r="F189" s="61" t="s">
        <v>387</v>
      </c>
      <c r="G189" s="33">
        <v>0</v>
      </c>
      <c r="H189" s="33">
        <v>0</v>
      </c>
      <c r="I189" s="3">
        <f>IFERROR(VLOOKUP(C189,'[6]Anexo 2'!$A$9:$G$1115,7,0),0)</f>
        <v>256470008</v>
      </c>
      <c r="J189" s="3">
        <f>IFERROR(VLOOKUP(C189,'[6]Anexo 1'!$A$9:$F$1115,6,0),0)</f>
        <v>258696407</v>
      </c>
      <c r="K189" s="3"/>
      <c r="L189" s="3"/>
      <c r="M189" s="3"/>
      <c r="N189" s="3"/>
      <c r="O189" s="3"/>
      <c r="P189" s="34">
        <f t="shared" si="7"/>
        <v>515166415</v>
      </c>
      <c r="Q189" s="35">
        <f>VLOOKUP(D189,FEBRERO!$D$13:$Q$1147,14,0)+VLOOKUP(D189,FEBRERO!$D$13:$AC$1147,26,0)+VLOOKUP(D189,MARZO!$D$13:$AC$1147,26,0)</f>
        <v>322813910</v>
      </c>
      <c r="R189" s="3">
        <f>IFERROR(VLOOKUP(D189,[7]ServNOMINA!$F$16:$M$112,8,0),0)</f>
        <v>0</v>
      </c>
      <c r="S189" s="3">
        <f>IFERROR(VLOOKUP(D189,[7]ServOTROS!$F$16:$M$112,8,0),0)</f>
        <v>0</v>
      </c>
      <c r="T189" s="3">
        <f>IFERROR(VLOOKUP(D189,[7]CANCEL!$F$16:$M$48,8,0),0)</f>
        <v>0</v>
      </c>
      <c r="U189" s="3">
        <f>IFERROR(VLOOKUP(B189,[7]Aaf_PENSION!$C$16:$M$112,11,0),0)</f>
        <v>0</v>
      </c>
      <c r="V189" s="3">
        <f>IFERROR(VLOOKUP(B189,[7]Aaf_SALUD!$C$16:$M$112,11,0),0)</f>
        <v>0</v>
      </c>
      <c r="W189" s="3">
        <f>IFERROR(VLOOKUP(D189,[7]CALIDAD!$F$16:$M$1122,8,0),0)</f>
        <v>21372501</v>
      </c>
      <c r="X189" s="3"/>
      <c r="Y189" s="3">
        <f>IFERROR(VLOOKUP(B189,[7]Ap_CESANTIAS!$C$16:$M$112,11,0),0)</f>
        <v>0</v>
      </c>
      <c r="Z189" s="3">
        <f>IFERROR(VLOOKUP(B189,[7]Ap_PENSION!$C$16:$M$112,11,0),0)</f>
        <v>0</v>
      </c>
      <c r="AA189" s="3">
        <f>IFERROR(VLOOKUP(B189,[7]Ap_SALUD!$C$16:$M$112,11,0),0)</f>
        <v>0</v>
      </c>
      <c r="AB189" s="3"/>
      <c r="AC189" s="36">
        <f t="shared" si="6"/>
        <v>21372501</v>
      </c>
      <c r="AD189" s="37">
        <f t="shared" si="8"/>
        <v>170980004</v>
      </c>
      <c r="AE189" s="144"/>
    </row>
    <row r="190" spans="1:31" hidden="1" x14ac:dyDescent="0.25">
      <c r="A190" s="38">
        <v>178</v>
      </c>
      <c r="B190" s="61"/>
      <c r="C190" s="143" t="str">
        <f>VLOOKUP(D190,[8]Hoja1!$A$2:$B$1115,2,0)</f>
        <v>05647</v>
      </c>
      <c r="D190" s="31">
        <v>890981868</v>
      </c>
      <c r="E190" s="31">
        <v>214705647</v>
      </c>
      <c r="F190" s="61" t="s">
        <v>388</v>
      </c>
      <c r="G190" s="33">
        <v>0</v>
      </c>
      <c r="H190" s="33">
        <v>0</v>
      </c>
      <c r="I190" s="3">
        <f>IFERROR(VLOOKUP(C190,'[6]Anexo 2'!$A$9:$G$1115,7,0),0)</f>
        <v>146131222</v>
      </c>
      <c r="J190" s="3">
        <f>IFERROR(VLOOKUP(C190,'[6]Anexo 1'!$A$9:$F$1115,6,0),0)</f>
        <v>113320621</v>
      </c>
      <c r="K190" s="3"/>
      <c r="L190" s="3"/>
      <c r="M190" s="3"/>
      <c r="N190" s="3"/>
      <c r="O190" s="3"/>
      <c r="P190" s="34">
        <f t="shared" si="7"/>
        <v>259451843</v>
      </c>
      <c r="Q190" s="35">
        <f>VLOOKUP(D190,FEBRERO!$D$13:$Q$1147,14,0)+VLOOKUP(D190,FEBRERO!$D$13:$AC$1147,26,0)+VLOOKUP(D190,MARZO!$D$13:$AC$1147,26,0)</f>
        <v>149853427</v>
      </c>
      <c r="R190" s="3">
        <f>IFERROR(VLOOKUP(D190,[7]ServNOMINA!$F$16:$M$112,8,0),0)</f>
        <v>0</v>
      </c>
      <c r="S190" s="3">
        <f>IFERROR(VLOOKUP(D190,[7]ServOTROS!$F$16:$M$112,8,0),0)</f>
        <v>0</v>
      </c>
      <c r="T190" s="3">
        <f>IFERROR(VLOOKUP(D190,[7]CANCEL!$F$16:$M$48,8,0),0)</f>
        <v>0</v>
      </c>
      <c r="U190" s="3">
        <f>IFERROR(VLOOKUP(B190,[7]Aaf_PENSION!$C$16:$M$112,11,0),0)</f>
        <v>0</v>
      </c>
      <c r="V190" s="3">
        <f>IFERROR(VLOOKUP(B190,[7]Aaf_SALUD!$C$16:$M$112,11,0),0)</f>
        <v>0</v>
      </c>
      <c r="W190" s="3">
        <f>IFERROR(VLOOKUP(D190,[7]CALIDAD!$F$16:$M$1122,8,0),0)</f>
        <v>12177602</v>
      </c>
      <c r="X190" s="3"/>
      <c r="Y190" s="3">
        <f>IFERROR(VLOOKUP(B190,[7]Ap_CESANTIAS!$C$16:$M$112,11,0),0)</f>
        <v>0</v>
      </c>
      <c r="Z190" s="3">
        <f>IFERROR(VLOOKUP(B190,[7]Ap_PENSION!$C$16:$M$112,11,0),0)</f>
        <v>0</v>
      </c>
      <c r="AA190" s="3">
        <f>IFERROR(VLOOKUP(B190,[7]Ap_SALUD!$C$16:$M$112,11,0),0)</f>
        <v>0</v>
      </c>
      <c r="AB190" s="3"/>
      <c r="AC190" s="36">
        <f t="shared" si="6"/>
        <v>12177602</v>
      </c>
      <c r="AD190" s="37">
        <f t="shared" si="8"/>
        <v>97420814</v>
      </c>
      <c r="AE190" s="144"/>
    </row>
    <row r="191" spans="1:31" hidden="1" x14ac:dyDescent="0.25">
      <c r="A191" s="29">
        <v>179</v>
      </c>
      <c r="B191" s="61"/>
      <c r="C191" s="143" t="str">
        <f>VLOOKUP(D191,[8]Hoja1!$A$2:$B$1115,2,0)</f>
        <v>05649</v>
      </c>
      <c r="D191" s="31">
        <v>890983740</v>
      </c>
      <c r="E191" s="31">
        <v>214905649</v>
      </c>
      <c r="F191" s="61" t="s">
        <v>389</v>
      </c>
      <c r="G191" s="33">
        <v>0</v>
      </c>
      <c r="H191" s="33">
        <v>0</v>
      </c>
      <c r="I191" s="3">
        <f>IFERROR(VLOOKUP(C191,'[6]Anexo 2'!$A$9:$G$1115,7,0),0)</f>
        <v>290927380</v>
      </c>
      <c r="J191" s="3">
        <f>IFERROR(VLOOKUP(C191,'[6]Anexo 1'!$A$9:$F$1115,6,0),0)</f>
        <v>274533409</v>
      </c>
      <c r="K191" s="3"/>
      <c r="L191" s="3"/>
      <c r="M191" s="3"/>
      <c r="N191" s="3"/>
      <c r="O191" s="3"/>
      <c r="P191" s="34">
        <f t="shared" si="7"/>
        <v>565460789</v>
      </c>
      <c r="Q191" s="35">
        <f>VLOOKUP(D191,FEBRERO!$D$13:$Q$1147,14,0)+VLOOKUP(D191,FEBRERO!$D$13:$AC$1147,26,0)+VLOOKUP(D191,MARZO!$D$13:$AC$1147,26,0)</f>
        <v>347265253</v>
      </c>
      <c r="R191" s="3">
        <f>IFERROR(VLOOKUP(D191,[7]ServNOMINA!$F$16:$M$112,8,0),0)</f>
        <v>0</v>
      </c>
      <c r="S191" s="3">
        <f>IFERROR(VLOOKUP(D191,[7]ServOTROS!$F$16:$M$112,8,0),0)</f>
        <v>0</v>
      </c>
      <c r="T191" s="3">
        <f>IFERROR(VLOOKUP(D191,[7]CANCEL!$F$16:$M$48,8,0),0)</f>
        <v>0</v>
      </c>
      <c r="U191" s="3">
        <f>IFERROR(VLOOKUP(B191,[7]Aaf_PENSION!$C$16:$M$112,11,0),0)</f>
        <v>0</v>
      </c>
      <c r="V191" s="3">
        <f>IFERROR(VLOOKUP(B191,[7]Aaf_SALUD!$C$16:$M$112,11,0),0)</f>
        <v>0</v>
      </c>
      <c r="W191" s="3">
        <f>IFERROR(VLOOKUP(D191,[7]CALIDAD!$F$16:$M$1122,8,0),0)</f>
        <v>24243948</v>
      </c>
      <c r="X191" s="3"/>
      <c r="Y191" s="3">
        <f>IFERROR(VLOOKUP(B191,[7]Ap_CESANTIAS!$C$16:$M$112,11,0),0)</f>
        <v>0</v>
      </c>
      <c r="Z191" s="3">
        <f>IFERROR(VLOOKUP(B191,[7]Ap_PENSION!$C$16:$M$112,11,0),0)</f>
        <v>0</v>
      </c>
      <c r="AA191" s="3">
        <f>IFERROR(VLOOKUP(B191,[7]Ap_SALUD!$C$16:$M$112,11,0),0)</f>
        <v>0</v>
      </c>
      <c r="AB191" s="3"/>
      <c r="AC191" s="36">
        <f t="shared" si="6"/>
        <v>24243948</v>
      </c>
      <c r="AD191" s="37">
        <f t="shared" si="8"/>
        <v>193951588</v>
      </c>
      <c r="AE191" s="144"/>
    </row>
    <row r="192" spans="1:31" hidden="1" x14ac:dyDescent="0.25">
      <c r="A192" s="38">
        <v>180</v>
      </c>
      <c r="B192" s="61"/>
      <c r="C192" s="143" t="str">
        <f>VLOOKUP(D192,[8]Hoja1!$A$2:$B$1115,2,0)</f>
        <v>05652</v>
      </c>
      <c r="D192" s="31">
        <v>800022791</v>
      </c>
      <c r="E192" s="31">
        <v>215205652</v>
      </c>
      <c r="F192" s="61" t="s">
        <v>390</v>
      </c>
      <c r="G192" s="33">
        <v>0</v>
      </c>
      <c r="H192" s="33">
        <v>0</v>
      </c>
      <c r="I192" s="3">
        <f>IFERROR(VLOOKUP(C192,'[6]Anexo 2'!$A$9:$G$1115,7,0),0)</f>
        <v>93872652</v>
      </c>
      <c r="J192" s="3">
        <f>IFERROR(VLOOKUP(C192,'[6]Anexo 1'!$A$9:$F$1115,6,0),0)</f>
        <v>90553256</v>
      </c>
      <c r="K192" s="3"/>
      <c r="L192" s="3"/>
      <c r="M192" s="3"/>
      <c r="N192" s="3"/>
      <c r="O192" s="3"/>
      <c r="P192" s="34">
        <f t="shared" si="7"/>
        <v>184425908</v>
      </c>
      <c r="Q192" s="35">
        <f>VLOOKUP(D192,FEBRERO!$D$13:$Q$1147,14,0)+VLOOKUP(D192,FEBRERO!$D$13:$AC$1147,26,0)+VLOOKUP(D192,MARZO!$D$13:$AC$1147,26,0)</f>
        <v>114021419</v>
      </c>
      <c r="R192" s="3">
        <f>IFERROR(VLOOKUP(D192,[7]ServNOMINA!$F$16:$M$112,8,0),0)</f>
        <v>0</v>
      </c>
      <c r="S192" s="3">
        <f>IFERROR(VLOOKUP(D192,[7]ServOTROS!$F$16:$M$112,8,0),0)</f>
        <v>0</v>
      </c>
      <c r="T192" s="3">
        <f>IFERROR(VLOOKUP(D192,[7]CANCEL!$F$16:$M$48,8,0),0)</f>
        <v>0</v>
      </c>
      <c r="U192" s="3">
        <f>IFERROR(VLOOKUP(B192,[7]Aaf_PENSION!$C$16:$M$112,11,0),0)</f>
        <v>0</v>
      </c>
      <c r="V192" s="3">
        <f>IFERROR(VLOOKUP(B192,[7]Aaf_SALUD!$C$16:$M$112,11,0),0)</f>
        <v>0</v>
      </c>
      <c r="W192" s="3">
        <f>IFERROR(VLOOKUP(D192,[7]CALIDAD!$F$16:$M$1122,8,0),0)</f>
        <v>7822721</v>
      </c>
      <c r="X192" s="3"/>
      <c r="Y192" s="3">
        <f>IFERROR(VLOOKUP(B192,[7]Ap_CESANTIAS!$C$16:$M$112,11,0),0)</f>
        <v>0</v>
      </c>
      <c r="Z192" s="3">
        <f>IFERROR(VLOOKUP(B192,[7]Ap_PENSION!$C$16:$M$112,11,0),0)</f>
        <v>0</v>
      </c>
      <c r="AA192" s="3">
        <f>IFERROR(VLOOKUP(B192,[7]Ap_SALUD!$C$16:$M$112,11,0),0)</f>
        <v>0</v>
      </c>
      <c r="AB192" s="3"/>
      <c r="AC192" s="36">
        <f t="shared" si="6"/>
        <v>7822721</v>
      </c>
      <c r="AD192" s="37">
        <f t="shared" si="8"/>
        <v>62581768</v>
      </c>
      <c r="AE192" s="144"/>
    </row>
    <row r="193" spans="1:31" hidden="1" x14ac:dyDescent="0.25">
      <c r="A193" s="29">
        <v>181</v>
      </c>
      <c r="B193" s="61"/>
      <c r="C193" s="143" t="str">
        <f>VLOOKUP(D193,[8]Hoja1!$A$2:$B$1115,2,0)</f>
        <v>05656</v>
      </c>
      <c r="D193" s="31">
        <v>890920814</v>
      </c>
      <c r="E193" s="31">
        <v>215605656</v>
      </c>
      <c r="F193" s="61" t="s">
        <v>391</v>
      </c>
      <c r="G193" s="33">
        <v>0</v>
      </c>
      <c r="H193" s="33">
        <v>0</v>
      </c>
      <c r="I193" s="3">
        <f>IFERROR(VLOOKUP(C193,'[6]Anexo 2'!$A$9:$G$1115,7,0),0)</f>
        <v>259155380</v>
      </c>
      <c r="J193" s="3">
        <f>IFERROR(VLOOKUP(C193,'[6]Anexo 1'!$A$9:$F$1115,6,0),0)</f>
        <v>239317011</v>
      </c>
      <c r="K193" s="3"/>
      <c r="L193" s="3"/>
      <c r="M193" s="3"/>
      <c r="N193" s="3"/>
      <c r="O193" s="3"/>
      <c r="P193" s="34">
        <f t="shared" si="7"/>
        <v>498472391</v>
      </c>
      <c r="Q193" s="35">
        <f>VLOOKUP(D193,FEBRERO!$D$13:$Q$1147,14,0)+VLOOKUP(D193,FEBRERO!$D$13:$AC$1147,26,0)+VLOOKUP(D193,MARZO!$D$13:$AC$1147,26,0)</f>
        <v>304105857</v>
      </c>
      <c r="R193" s="3">
        <f>IFERROR(VLOOKUP(D193,[7]ServNOMINA!$F$16:$M$112,8,0),0)</f>
        <v>0</v>
      </c>
      <c r="S193" s="3">
        <f>IFERROR(VLOOKUP(D193,[7]ServOTROS!$F$16:$M$112,8,0),0)</f>
        <v>0</v>
      </c>
      <c r="T193" s="3">
        <f>IFERROR(VLOOKUP(D193,[7]CANCEL!$F$16:$M$48,8,0),0)</f>
        <v>0</v>
      </c>
      <c r="U193" s="3">
        <f>IFERROR(VLOOKUP(B193,[7]Aaf_PENSION!$C$16:$M$112,11,0),0)</f>
        <v>0</v>
      </c>
      <c r="V193" s="3">
        <f>IFERROR(VLOOKUP(B193,[7]Aaf_SALUD!$C$16:$M$112,11,0),0)</f>
        <v>0</v>
      </c>
      <c r="W193" s="3">
        <f>IFERROR(VLOOKUP(D193,[7]CALIDAD!$F$16:$M$1122,8,0),0)</f>
        <v>21596282</v>
      </c>
      <c r="X193" s="3"/>
      <c r="Y193" s="3">
        <f>IFERROR(VLOOKUP(B193,[7]Ap_CESANTIAS!$C$16:$M$112,11,0),0)</f>
        <v>0</v>
      </c>
      <c r="Z193" s="3">
        <f>IFERROR(VLOOKUP(B193,[7]Ap_PENSION!$C$16:$M$112,11,0),0)</f>
        <v>0</v>
      </c>
      <c r="AA193" s="3">
        <f>IFERROR(VLOOKUP(B193,[7]Ap_SALUD!$C$16:$M$112,11,0),0)</f>
        <v>0</v>
      </c>
      <c r="AB193" s="3"/>
      <c r="AC193" s="36">
        <f t="shared" si="6"/>
        <v>21596282</v>
      </c>
      <c r="AD193" s="37">
        <f t="shared" si="8"/>
        <v>172770252</v>
      </c>
      <c r="AE193" s="144"/>
    </row>
    <row r="194" spans="1:31" hidden="1" x14ac:dyDescent="0.25">
      <c r="A194" s="38">
        <v>182</v>
      </c>
      <c r="B194" s="61"/>
      <c r="C194" s="143" t="str">
        <f>VLOOKUP(D194,[8]Hoja1!$A$2:$B$1115,2,0)</f>
        <v>05658</v>
      </c>
      <c r="D194" s="31">
        <v>800022618</v>
      </c>
      <c r="E194" s="31">
        <v>215805658</v>
      </c>
      <c r="F194" s="61" t="s">
        <v>392</v>
      </c>
      <c r="G194" s="33">
        <v>0</v>
      </c>
      <c r="H194" s="33">
        <v>0</v>
      </c>
      <c r="I194" s="3">
        <f>IFERROR(VLOOKUP(C194,'[6]Anexo 2'!$A$9:$G$1115,7,0),0)</f>
        <v>47358111</v>
      </c>
      <c r="J194" s="3">
        <f>IFERROR(VLOOKUP(C194,'[6]Anexo 1'!$A$9:$F$1115,6,0),0)</f>
        <v>49217255</v>
      </c>
      <c r="K194" s="3"/>
      <c r="L194" s="3"/>
      <c r="M194" s="3"/>
      <c r="N194" s="3"/>
      <c r="O194" s="3"/>
      <c r="P194" s="34">
        <f t="shared" si="7"/>
        <v>96575366</v>
      </c>
      <c r="Q194" s="35">
        <f>VLOOKUP(D194,FEBRERO!$D$13:$Q$1147,14,0)+VLOOKUP(D194,FEBRERO!$D$13:$AC$1147,26,0)+VLOOKUP(D194,MARZO!$D$13:$AC$1147,26,0)</f>
        <v>61056782</v>
      </c>
      <c r="R194" s="3">
        <f>IFERROR(VLOOKUP(D194,[7]ServNOMINA!$F$16:$M$112,8,0),0)</f>
        <v>0</v>
      </c>
      <c r="S194" s="3">
        <f>IFERROR(VLOOKUP(D194,[7]ServOTROS!$F$16:$M$112,8,0),0)</f>
        <v>0</v>
      </c>
      <c r="T194" s="3">
        <f>IFERROR(VLOOKUP(D194,[7]CANCEL!$F$16:$M$48,8,0),0)</f>
        <v>0</v>
      </c>
      <c r="U194" s="3">
        <f>IFERROR(VLOOKUP(B194,[7]Aaf_PENSION!$C$16:$M$112,11,0),0)</f>
        <v>0</v>
      </c>
      <c r="V194" s="3">
        <f>IFERROR(VLOOKUP(B194,[7]Aaf_SALUD!$C$16:$M$112,11,0),0)</f>
        <v>0</v>
      </c>
      <c r="W194" s="3">
        <f>IFERROR(VLOOKUP(D194,[7]CALIDAD!$F$16:$M$1122,8,0),0)</f>
        <v>3946509</v>
      </c>
      <c r="X194" s="3"/>
      <c r="Y194" s="3">
        <f>IFERROR(VLOOKUP(B194,[7]Ap_CESANTIAS!$C$16:$M$112,11,0),0)</f>
        <v>0</v>
      </c>
      <c r="Z194" s="3">
        <f>IFERROR(VLOOKUP(B194,[7]Ap_PENSION!$C$16:$M$112,11,0),0)</f>
        <v>0</v>
      </c>
      <c r="AA194" s="3">
        <f>IFERROR(VLOOKUP(B194,[7]Ap_SALUD!$C$16:$M$112,11,0),0)</f>
        <v>0</v>
      </c>
      <c r="AB194" s="3"/>
      <c r="AC194" s="36">
        <f t="shared" si="6"/>
        <v>3946509</v>
      </c>
      <c r="AD194" s="37">
        <f t="shared" si="8"/>
        <v>31572075</v>
      </c>
      <c r="AE194" s="144"/>
    </row>
    <row r="195" spans="1:31" hidden="1" x14ac:dyDescent="0.25">
      <c r="A195" s="29">
        <v>183</v>
      </c>
      <c r="B195" s="61"/>
      <c r="C195" s="143" t="str">
        <f>VLOOKUP(D195,[8]Hoja1!$A$2:$B$1115,2,0)</f>
        <v>05659</v>
      </c>
      <c r="D195" s="31">
        <v>800013676</v>
      </c>
      <c r="E195" s="31">
        <v>215905659</v>
      </c>
      <c r="F195" s="61" t="s">
        <v>393</v>
      </c>
      <c r="G195" s="33">
        <v>0</v>
      </c>
      <c r="H195" s="33">
        <v>0</v>
      </c>
      <c r="I195" s="3">
        <f>IFERROR(VLOOKUP(C195,'[6]Anexo 2'!$A$9:$G$1115,7,0),0)</f>
        <v>1136608400</v>
      </c>
      <c r="J195" s="3">
        <f>IFERROR(VLOOKUP(C195,'[6]Anexo 1'!$A$9:$F$1115,6,0),0)</f>
        <v>877726671</v>
      </c>
      <c r="K195" s="3"/>
      <c r="L195" s="3"/>
      <c r="M195" s="3"/>
      <c r="N195" s="3"/>
      <c r="O195" s="3"/>
      <c r="P195" s="34">
        <f t="shared" si="7"/>
        <v>2014335071</v>
      </c>
      <c r="Q195" s="35">
        <f>VLOOKUP(D195,FEBRERO!$D$13:$Q$1147,14,0)+VLOOKUP(D195,FEBRERO!$D$13:$AC$1147,26,0)+VLOOKUP(D195,MARZO!$D$13:$AC$1147,26,0)</f>
        <v>1161878772</v>
      </c>
      <c r="R195" s="3">
        <f>IFERROR(VLOOKUP(D195,[7]ServNOMINA!$F$16:$M$112,8,0),0)</f>
        <v>0</v>
      </c>
      <c r="S195" s="3">
        <f>IFERROR(VLOOKUP(D195,[7]ServOTROS!$F$16:$M$112,8,0),0)</f>
        <v>0</v>
      </c>
      <c r="T195" s="3">
        <f>IFERROR(VLOOKUP(D195,[7]CANCEL!$F$16:$M$48,8,0),0)</f>
        <v>0</v>
      </c>
      <c r="U195" s="3">
        <f>IFERROR(VLOOKUP(B195,[7]Aaf_PENSION!$C$16:$M$112,11,0),0)</f>
        <v>0</v>
      </c>
      <c r="V195" s="3">
        <f>IFERROR(VLOOKUP(B195,[7]Aaf_SALUD!$C$16:$M$112,11,0),0)</f>
        <v>0</v>
      </c>
      <c r="W195" s="3">
        <f>IFERROR(VLOOKUP(D195,[7]CALIDAD!$F$16:$M$1122,8,0),0)</f>
        <v>94717367</v>
      </c>
      <c r="X195" s="3"/>
      <c r="Y195" s="3">
        <f>IFERROR(VLOOKUP(B195,[7]Ap_CESANTIAS!$C$16:$M$112,11,0),0)</f>
        <v>0</v>
      </c>
      <c r="Z195" s="3">
        <f>IFERROR(VLOOKUP(B195,[7]Ap_PENSION!$C$16:$M$112,11,0),0)</f>
        <v>0</v>
      </c>
      <c r="AA195" s="3">
        <f>IFERROR(VLOOKUP(B195,[7]Ap_SALUD!$C$16:$M$112,11,0),0)</f>
        <v>0</v>
      </c>
      <c r="AB195" s="3"/>
      <c r="AC195" s="36">
        <f t="shared" si="6"/>
        <v>94717367</v>
      </c>
      <c r="AD195" s="37">
        <f t="shared" si="8"/>
        <v>757738932</v>
      </c>
      <c r="AE195" s="144"/>
    </row>
    <row r="196" spans="1:31" hidden="1" x14ac:dyDescent="0.25">
      <c r="A196" s="38">
        <v>184</v>
      </c>
      <c r="B196" s="61"/>
      <c r="C196" s="143" t="str">
        <f>VLOOKUP(D196,[8]Hoja1!$A$2:$B$1115,2,0)</f>
        <v>05660</v>
      </c>
      <c r="D196" s="31">
        <v>890984376</v>
      </c>
      <c r="E196" s="31">
        <v>216005660</v>
      </c>
      <c r="F196" s="61" t="s">
        <v>394</v>
      </c>
      <c r="G196" s="33">
        <v>0</v>
      </c>
      <c r="H196" s="33">
        <v>0</v>
      </c>
      <c r="I196" s="3">
        <f>IFERROR(VLOOKUP(C196,'[6]Anexo 2'!$A$9:$G$1115,7,0),0)</f>
        <v>295574608</v>
      </c>
      <c r="J196" s="3">
        <f>IFERROR(VLOOKUP(C196,'[6]Anexo 1'!$A$9:$F$1115,6,0),0)</f>
        <v>296956150</v>
      </c>
      <c r="K196" s="3"/>
      <c r="L196" s="3"/>
      <c r="M196" s="3"/>
      <c r="N196" s="3"/>
      <c r="O196" s="3"/>
      <c r="P196" s="34">
        <f t="shared" si="7"/>
        <v>592530758</v>
      </c>
      <c r="Q196" s="35">
        <f>VLOOKUP(D196,FEBRERO!$D$13:$Q$1147,14,0)+VLOOKUP(D196,FEBRERO!$D$13:$AC$1147,26,0)+VLOOKUP(D196,MARZO!$D$13:$AC$1147,26,0)</f>
        <v>370849801</v>
      </c>
      <c r="R196" s="3">
        <f>IFERROR(VLOOKUP(D196,[7]ServNOMINA!$F$16:$M$112,8,0),0)</f>
        <v>0</v>
      </c>
      <c r="S196" s="3">
        <f>IFERROR(VLOOKUP(D196,[7]ServOTROS!$F$16:$M$112,8,0),0)</f>
        <v>0</v>
      </c>
      <c r="T196" s="3">
        <f>IFERROR(VLOOKUP(D196,[7]CANCEL!$F$16:$M$48,8,0),0)</f>
        <v>0</v>
      </c>
      <c r="U196" s="3">
        <f>IFERROR(VLOOKUP(B196,[7]Aaf_PENSION!$C$16:$M$112,11,0),0)</f>
        <v>0</v>
      </c>
      <c r="V196" s="3">
        <f>IFERROR(VLOOKUP(B196,[7]Aaf_SALUD!$C$16:$M$112,11,0),0)</f>
        <v>0</v>
      </c>
      <c r="W196" s="3">
        <f>IFERROR(VLOOKUP(D196,[7]CALIDAD!$F$16:$M$1122,8,0),0)</f>
        <v>24631217</v>
      </c>
      <c r="X196" s="3"/>
      <c r="Y196" s="3">
        <f>IFERROR(VLOOKUP(B196,[7]Ap_CESANTIAS!$C$16:$M$112,11,0),0)</f>
        <v>0</v>
      </c>
      <c r="Z196" s="3">
        <f>IFERROR(VLOOKUP(B196,[7]Ap_PENSION!$C$16:$M$112,11,0),0)</f>
        <v>0</v>
      </c>
      <c r="AA196" s="3">
        <f>IFERROR(VLOOKUP(B196,[7]Ap_SALUD!$C$16:$M$112,11,0),0)</f>
        <v>0</v>
      </c>
      <c r="AB196" s="3"/>
      <c r="AC196" s="36">
        <f t="shared" si="6"/>
        <v>24631217</v>
      </c>
      <c r="AD196" s="37">
        <f t="shared" si="8"/>
        <v>197049740</v>
      </c>
      <c r="AE196" s="144"/>
    </row>
    <row r="197" spans="1:31" hidden="1" x14ac:dyDescent="0.25">
      <c r="A197" s="29">
        <v>185</v>
      </c>
      <c r="B197" s="61"/>
      <c r="C197" s="143" t="str">
        <f>VLOOKUP(D197,[8]Hoja1!$A$2:$B$1115,2,0)</f>
        <v>05664</v>
      </c>
      <c r="D197" s="31">
        <v>890983922</v>
      </c>
      <c r="E197" s="31">
        <v>216405664</v>
      </c>
      <c r="F197" s="61" t="s">
        <v>395</v>
      </c>
      <c r="G197" s="33">
        <v>0</v>
      </c>
      <c r="H197" s="33">
        <v>0</v>
      </c>
      <c r="I197" s="3">
        <f>IFERROR(VLOOKUP(C197,'[6]Anexo 2'!$A$9:$G$1115,7,0),0)</f>
        <v>397385296</v>
      </c>
      <c r="J197" s="3">
        <f>IFERROR(VLOOKUP(C197,'[6]Anexo 1'!$A$9:$F$1115,6,0),0)</f>
        <v>434899585</v>
      </c>
      <c r="K197" s="3"/>
      <c r="L197" s="3"/>
      <c r="M197" s="3"/>
      <c r="N197" s="3"/>
      <c r="O197" s="3"/>
      <c r="P197" s="34">
        <f t="shared" si="7"/>
        <v>832284881</v>
      </c>
      <c r="Q197" s="35">
        <f>VLOOKUP(D197,FEBRERO!$D$13:$Q$1147,14,0)+VLOOKUP(D197,FEBRERO!$D$13:$AC$1147,26,0)+VLOOKUP(D197,MARZO!$D$13:$AC$1147,26,0)</f>
        <v>534245908</v>
      </c>
      <c r="R197" s="3">
        <f>IFERROR(VLOOKUP(D197,[7]ServNOMINA!$F$16:$M$112,8,0),0)</f>
        <v>0</v>
      </c>
      <c r="S197" s="3">
        <f>IFERROR(VLOOKUP(D197,[7]ServOTROS!$F$16:$M$112,8,0),0)</f>
        <v>0</v>
      </c>
      <c r="T197" s="3">
        <f>IFERROR(VLOOKUP(D197,[7]CANCEL!$F$16:$M$48,8,0),0)</f>
        <v>0</v>
      </c>
      <c r="U197" s="3">
        <f>IFERROR(VLOOKUP(B197,[7]Aaf_PENSION!$C$16:$M$112,11,0),0)</f>
        <v>0</v>
      </c>
      <c r="V197" s="3">
        <f>IFERROR(VLOOKUP(B197,[7]Aaf_SALUD!$C$16:$M$112,11,0),0)</f>
        <v>0</v>
      </c>
      <c r="W197" s="3">
        <f>IFERROR(VLOOKUP(D197,[7]CALIDAD!$F$16:$M$1122,8,0),0)</f>
        <v>33115441</v>
      </c>
      <c r="X197" s="3"/>
      <c r="Y197" s="3">
        <f>IFERROR(VLOOKUP(B197,[7]Ap_CESANTIAS!$C$16:$M$112,11,0),0)</f>
        <v>0</v>
      </c>
      <c r="Z197" s="3">
        <f>IFERROR(VLOOKUP(B197,[7]Ap_PENSION!$C$16:$M$112,11,0),0)</f>
        <v>0</v>
      </c>
      <c r="AA197" s="3">
        <f>IFERROR(VLOOKUP(B197,[7]Ap_SALUD!$C$16:$M$112,11,0),0)</f>
        <v>0</v>
      </c>
      <c r="AB197" s="3"/>
      <c r="AC197" s="36">
        <f t="shared" si="6"/>
        <v>33115441</v>
      </c>
      <c r="AD197" s="37">
        <f t="shared" si="8"/>
        <v>264923532</v>
      </c>
      <c r="AE197" s="144"/>
    </row>
    <row r="198" spans="1:31" hidden="1" x14ac:dyDescent="0.25">
      <c r="A198" s="38">
        <v>186</v>
      </c>
      <c r="B198" s="61"/>
      <c r="C198" s="143" t="str">
        <f>VLOOKUP(D198,[8]Hoja1!$A$2:$B$1115,2,0)</f>
        <v>05665</v>
      </c>
      <c r="D198" s="31">
        <v>890983814</v>
      </c>
      <c r="E198" s="31">
        <v>216505665</v>
      </c>
      <c r="F198" s="61" t="s">
        <v>396</v>
      </c>
      <c r="G198" s="33">
        <v>0</v>
      </c>
      <c r="H198" s="33">
        <v>0</v>
      </c>
      <c r="I198" s="3">
        <f>IFERROR(VLOOKUP(C198,'[6]Anexo 2'!$A$9:$G$1115,7,0),0)</f>
        <v>1712362496</v>
      </c>
      <c r="J198" s="3">
        <f>IFERROR(VLOOKUP(C198,'[6]Anexo 1'!$A$9:$F$1115,6,0),0)</f>
        <v>983244819</v>
      </c>
      <c r="K198" s="3"/>
      <c r="L198" s="3"/>
      <c r="M198" s="3"/>
      <c r="N198" s="3"/>
      <c r="O198" s="3"/>
      <c r="P198" s="34">
        <f t="shared" si="7"/>
        <v>2695607315</v>
      </c>
      <c r="Q198" s="35">
        <f>VLOOKUP(D198,FEBRERO!$D$13:$Q$1147,14,0)+VLOOKUP(D198,FEBRERO!$D$13:$AC$1147,26,0)+VLOOKUP(D198,MARZO!$D$13:$AC$1147,26,0)</f>
        <v>1411335444</v>
      </c>
      <c r="R198" s="3">
        <f>IFERROR(VLOOKUP(D198,[7]ServNOMINA!$F$16:$M$112,8,0),0)</f>
        <v>0</v>
      </c>
      <c r="S198" s="3">
        <f>IFERROR(VLOOKUP(D198,[7]ServOTROS!$F$16:$M$112,8,0),0)</f>
        <v>0</v>
      </c>
      <c r="T198" s="3">
        <f>IFERROR(VLOOKUP(D198,[7]CANCEL!$F$16:$M$48,8,0),0)</f>
        <v>0</v>
      </c>
      <c r="U198" s="3">
        <f>IFERROR(VLOOKUP(B198,[7]Aaf_PENSION!$C$16:$M$112,11,0),0)</f>
        <v>0</v>
      </c>
      <c r="V198" s="3">
        <f>IFERROR(VLOOKUP(B198,[7]Aaf_SALUD!$C$16:$M$112,11,0),0)</f>
        <v>0</v>
      </c>
      <c r="W198" s="3">
        <f>IFERROR(VLOOKUP(D198,[7]CALIDAD!$F$16:$M$1122,8,0),0)</f>
        <v>142696875</v>
      </c>
      <c r="X198" s="3"/>
      <c r="Y198" s="3">
        <f>IFERROR(VLOOKUP(B198,[7]Ap_CESANTIAS!$C$16:$M$112,11,0),0)</f>
        <v>0</v>
      </c>
      <c r="Z198" s="3">
        <f>IFERROR(VLOOKUP(B198,[7]Ap_PENSION!$C$16:$M$112,11,0),0)</f>
        <v>0</v>
      </c>
      <c r="AA198" s="3">
        <f>IFERROR(VLOOKUP(B198,[7]Ap_SALUD!$C$16:$M$112,11,0),0)</f>
        <v>0</v>
      </c>
      <c r="AB198" s="3"/>
      <c r="AC198" s="36">
        <f t="shared" si="6"/>
        <v>142696875</v>
      </c>
      <c r="AD198" s="37">
        <f t="shared" si="8"/>
        <v>1141574996</v>
      </c>
      <c r="AE198" s="144"/>
    </row>
    <row r="199" spans="1:31" hidden="1" x14ac:dyDescent="0.25">
      <c r="A199" s="29">
        <v>187</v>
      </c>
      <c r="B199" s="61"/>
      <c r="C199" s="143" t="str">
        <f>VLOOKUP(D199,[8]Hoja1!$A$2:$B$1115,2,0)</f>
        <v>05667</v>
      </c>
      <c r="D199" s="31">
        <v>890982123</v>
      </c>
      <c r="E199" s="31">
        <v>216705667</v>
      </c>
      <c r="F199" s="61" t="s">
        <v>397</v>
      </c>
      <c r="G199" s="33">
        <v>0</v>
      </c>
      <c r="H199" s="33">
        <v>0</v>
      </c>
      <c r="I199" s="3">
        <f>IFERROR(VLOOKUP(C199,'[6]Anexo 2'!$A$9:$G$1115,7,0),0)</f>
        <v>253303204</v>
      </c>
      <c r="J199" s="3">
        <f>IFERROR(VLOOKUP(C199,'[6]Anexo 1'!$A$9:$F$1115,6,0),0)</f>
        <v>203941064</v>
      </c>
      <c r="K199" s="3"/>
      <c r="L199" s="3"/>
      <c r="M199" s="3"/>
      <c r="N199" s="3"/>
      <c r="O199" s="3"/>
      <c r="P199" s="34">
        <f t="shared" si="7"/>
        <v>457244268</v>
      </c>
      <c r="Q199" s="35">
        <f>VLOOKUP(D199,FEBRERO!$D$13:$Q$1147,14,0)+VLOOKUP(D199,FEBRERO!$D$13:$AC$1147,26,0)+VLOOKUP(D199,MARZO!$D$13:$AC$1147,26,0)</f>
        <v>267266864</v>
      </c>
      <c r="R199" s="3">
        <f>IFERROR(VLOOKUP(D199,[7]ServNOMINA!$F$16:$M$112,8,0),0)</f>
        <v>0</v>
      </c>
      <c r="S199" s="3">
        <f>IFERROR(VLOOKUP(D199,[7]ServOTROS!$F$16:$M$112,8,0),0)</f>
        <v>0</v>
      </c>
      <c r="T199" s="3">
        <f>IFERROR(VLOOKUP(D199,[7]CANCEL!$F$16:$M$48,8,0),0)</f>
        <v>0</v>
      </c>
      <c r="U199" s="3">
        <f>IFERROR(VLOOKUP(B199,[7]Aaf_PENSION!$C$16:$M$112,11,0),0)</f>
        <v>0</v>
      </c>
      <c r="V199" s="3">
        <f>IFERROR(VLOOKUP(B199,[7]Aaf_SALUD!$C$16:$M$112,11,0),0)</f>
        <v>0</v>
      </c>
      <c r="W199" s="3">
        <f>IFERROR(VLOOKUP(D199,[7]CALIDAD!$F$16:$M$1122,8,0),0)</f>
        <v>21108600</v>
      </c>
      <c r="X199" s="3"/>
      <c r="Y199" s="3">
        <f>IFERROR(VLOOKUP(B199,[7]Ap_CESANTIAS!$C$16:$M$112,11,0),0)</f>
        <v>0</v>
      </c>
      <c r="Z199" s="3">
        <f>IFERROR(VLOOKUP(B199,[7]Ap_PENSION!$C$16:$M$112,11,0),0)</f>
        <v>0</v>
      </c>
      <c r="AA199" s="3">
        <f>IFERROR(VLOOKUP(B199,[7]Ap_SALUD!$C$16:$M$112,11,0),0)</f>
        <v>0</v>
      </c>
      <c r="AB199" s="3"/>
      <c r="AC199" s="36">
        <f t="shared" si="6"/>
        <v>21108600</v>
      </c>
      <c r="AD199" s="37">
        <f t="shared" si="8"/>
        <v>168868804</v>
      </c>
      <c r="AE199" s="144"/>
    </row>
    <row r="200" spans="1:31" hidden="1" x14ac:dyDescent="0.25">
      <c r="A200" s="38">
        <v>188</v>
      </c>
      <c r="B200" s="61"/>
      <c r="C200" s="143" t="str">
        <f>VLOOKUP(D200,[8]Hoja1!$A$2:$B$1115,2,0)</f>
        <v>05670</v>
      </c>
      <c r="D200" s="31">
        <v>890980850</v>
      </c>
      <c r="E200" s="31">
        <v>217005670</v>
      </c>
      <c r="F200" s="61" t="s">
        <v>398</v>
      </c>
      <c r="G200" s="33">
        <v>0</v>
      </c>
      <c r="H200" s="33">
        <v>0</v>
      </c>
      <c r="I200" s="3">
        <f>IFERROR(VLOOKUP(C200,'[6]Anexo 2'!$A$9:$G$1115,7,0),0)</f>
        <v>353445760</v>
      </c>
      <c r="J200" s="3">
        <f>IFERROR(VLOOKUP(C200,'[6]Anexo 1'!$A$9:$F$1115,6,0),0)</f>
        <v>384757089</v>
      </c>
      <c r="K200" s="3"/>
      <c r="L200" s="3"/>
      <c r="M200" s="3"/>
      <c r="N200" s="3"/>
      <c r="O200" s="3"/>
      <c r="P200" s="34">
        <f t="shared" si="7"/>
        <v>738202849</v>
      </c>
      <c r="Q200" s="35">
        <f>VLOOKUP(D200,FEBRERO!$D$13:$Q$1147,14,0)+VLOOKUP(D200,FEBRERO!$D$13:$AC$1147,26,0)+VLOOKUP(D200,MARZO!$D$13:$AC$1147,26,0)</f>
        <v>473118528</v>
      </c>
      <c r="R200" s="3">
        <f>IFERROR(VLOOKUP(D200,[7]ServNOMINA!$F$16:$M$112,8,0),0)</f>
        <v>0</v>
      </c>
      <c r="S200" s="3">
        <f>IFERROR(VLOOKUP(D200,[7]ServOTROS!$F$16:$M$112,8,0),0)</f>
        <v>0</v>
      </c>
      <c r="T200" s="3">
        <f>IFERROR(VLOOKUP(D200,[7]CANCEL!$F$16:$M$48,8,0),0)</f>
        <v>0</v>
      </c>
      <c r="U200" s="3">
        <f>IFERROR(VLOOKUP(B200,[7]Aaf_PENSION!$C$16:$M$112,11,0),0)</f>
        <v>0</v>
      </c>
      <c r="V200" s="3">
        <f>IFERROR(VLOOKUP(B200,[7]Aaf_SALUD!$C$16:$M$112,11,0),0)</f>
        <v>0</v>
      </c>
      <c r="W200" s="3">
        <f>IFERROR(VLOOKUP(D200,[7]CALIDAD!$F$16:$M$1122,8,0),0)</f>
        <v>29453813</v>
      </c>
      <c r="X200" s="3"/>
      <c r="Y200" s="3">
        <f>IFERROR(VLOOKUP(B200,[7]Ap_CESANTIAS!$C$16:$M$112,11,0),0)</f>
        <v>0</v>
      </c>
      <c r="Z200" s="3">
        <f>IFERROR(VLOOKUP(B200,[7]Ap_PENSION!$C$16:$M$112,11,0),0)</f>
        <v>0</v>
      </c>
      <c r="AA200" s="3">
        <f>IFERROR(VLOOKUP(B200,[7]Ap_SALUD!$C$16:$M$112,11,0),0)</f>
        <v>0</v>
      </c>
      <c r="AB200" s="3"/>
      <c r="AC200" s="36">
        <f t="shared" si="6"/>
        <v>29453813</v>
      </c>
      <c r="AD200" s="37">
        <f t="shared" si="8"/>
        <v>235630508</v>
      </c>
      <c r="AE200" s="144"/>
    </row>
    <row r="201" spans="1:31" hidden="1" x14ac:dyDescent="0.25">
      <c r="A201" s="29">
        <v>189</v>
      </c>
      <c r="B201" s="61"/>
      <c r="C201" s="143" t="str">
        <f>VLOOKUP(D201,[8]Hoja1!$A$2:$B$1115,2,0)</f>
        <v>05674</v>
      </c>
      <c r="D201" s="31">
        <v>890982506</v>
      </c>
      <c r="E201" s="31">
        <v>217405674</v>
      </c>
      <c r="F201" s="61" t="s">
        <v>399</v>
      </c>
      <c r="G201" s="33">
        <v>0</v>
      </c>
      <c r="H201" s="33">
        <v>0</v>
      </c>
      <c r="I201" s="3">
        <f>IFERROR(VLOOKUP(C201,'[6]Anexo 2'!$A$9:$G$1115,7,0),0)</f>
        <v>326172880</v>
      </c>
      <c r="J201" s="3">
        <f>IFERROR(VLOOKUP(C201,'[6]Anexo 1'!$A$9:$F$1115,6,0),0)</f>
        <v>321160968</v>
      </c>
      <c r="K201" s="3"/>
      <c r="L201" s="3"/>
      <c r="M201" s="3"/>
      <c r="N201" s="3"/>
      <c r="O201" s="3"/>
      <c r="P201" s="34">
        <f t="shared" si="7"/>
        <v>647333848</v>
      </c>
      <c r="Q201" s="35">
        <f>VLOOKUP(D201,FEBRERO!$D$13:$Q$1147,14,0)+VLOOKUP(D201,FEBRERO!$D$13:$AC$1147,26,0)+VLOOKUP(D201,MARZO!$D$13:$AC$1147,26,0)</f>
        <v>402704187</v>
      </c>
      <c r="R201" s="3">
        <f>IFERROR(VLOOKUP(D201,[7]ServNOMINA!$F$16:$M$112,8,0),0)</f>
        <v>0</v>
      </c>
      <c r="S201" s="3">
        <f>IFERROR(VLOOKUP(D201,[7]ServOTROS!$F$16:$M$112,8,0),0)</f>
        <v>0</v>
      </c>
      <c r="T201" s="3">
        <f>IFERROR(VLOOKUP(D201,[7]CANCEL!$F$16:$M$48,8,0),0)</f>
        <v>0</v>
      </c>
      <c r="U201" s="3">
        <f>IFERROR(VLOOKUP(B201,[7]Aaf_PENSION!$C$16:$M$112,11,0),0)</f>
        <v>0</v>
      </c>
      <c r="V201" s="3">
        <f>IFERROR(VLOOKUP(B201,[7]Aaf_SALUD!$C$16:$M$112,11,0),0)</f>
        <v>0</v>
      </c>
      <c r="W201" s="3">
        <f>IFERROR(VLOOKUP(D201,[7]CALIDAD!$F$16:$M$1122,8,0),0)</f>
        <v>27181073</v>
      </c>
      <c r="X201" s="3"/>
      <c r="Y201" s="3">
        <f>IFERROR(VLOOKUP(B201,[7]Ap_CESANTIAS!$C$16:$M$112,11,0),0)</f>
        <v>0</v>
      </c>
      <c r="Z201" s="3">
        <f>IFERROR(VLOOKUP(B201,[7]Ap_PENSION!$C$16:$M$112,11,0),0)</f>
        <v>0</v>
      </c>
      <c r="AA201" s="3">
        <f>IFERROR(VLOOKUP(B201,[7]Ap_SALUD!$C$16:$M$112,11,0),0)</f>
        <v>0</v>
      </c>
      <c r="AB201" s="3"/>
      <c r="AC201" s="36">
        <f t="shared" si="6"/>
        <v>27181073</v>
      </c>
      <c r="AD201" s="37">
        <f t="shared" si="8"/>
        <v>217448588</v>
      </c>
      <c r="AE201" s="144"/>
    </row>
    <row r="202" spans="1:31" hidden="1" x14ac:dyDescent="0.25">
      <c r="A202" s="38">
        <v>190</v>
      </c>
      <c r="B202" s="61"/>
      <c r="C202" s="143" t="str">
        <f>VLOOKUP(D202,[8]Hoja1!$A$2:$B$1115,2,0)</f>
        <v>05679</v>
      </c>
      <c r="D202" s="31">
        <v>890980344</v>
      </c>
      <c r="E202" s="31">
        <v>217905679</v>
      </c>
      <c r="F202" s="61" t="s">
        <v>400</v>
      </c>
      <c r="G202" s="33">
        <v>0</v>
      </c>
      <c r="H202" s="33">
        <v>0</v>
      </c>
      <c r="I202" s="3">
        <f>IFERROR(VLOOKUP(C202,'[6]Anexo 2'!$A$9:$G$1115,7,0),0)</f>
        <v>226524068</v>
      </c>
      <c r="J202" s="3">
        <f>IFERROR(VLOOKUP(C202,'[6]Anexo 1'!$A$9:$F$1115,6,0),0)</f>
        <v>288334232</v>
      </c>
      <c r="K202" s="3"/>
      <c r="L202" s="3"/>
      <c r="M202" s="3"/>
      <c r="N202" s="3"/>
      <c r="O202" s="3"/>
      <c r="P202" s="34">
        <f t="shared" si="7"/>
        <v>514858300</v>
      </c>
      <c r="Q202" s="35">
        <f>VLOOKUP(D202,FEBRERO!$D$13:$Q$1147,14,0)+VLOOKUP(D202,FEBRERO!$D$13:$AC$1147,26,0)+VLOOKUP(D202,MARZO!$D$13:$AC$1147,26,0)</f>
        <v>344965250</v>
      </c>
      <c r="R202" s="3">
        <f>IFERROR(VLOOKUP(D202,[7]ServNOMINA!$F$16:$M$112,8,0),0)</f>
        <v>0</v>
      </c>
      <c r="S202" s="3">
        <f>IFERROR(VLOOKUP(D202,[7]ServOTROS!$F$16:$M$112,8,0),0)</f>
        <v>0</v>
      </c>
      <c r="T202" s="3">
        <f>IFERROR(VLOOKUP(D202,[7]CANCEL!$F$16:$M$48,8,0),0)</f>
        <v>0</v>
      </c>
      <c r="U202" s="3">
        <f>IFERROR(VLOOKUP(B202,[7]Aaf_PENSION!$C$16:$M$112,11,0),0)</f>
        <v>0</v>
      </c>
      <c r="V202" s="3">
        <f>IFERROR(VLOOKUP(B202,[7]Aaf_SALUD!$C$16:$M$112,11,0),0)</f>
        <v>0</v>
      </c>
      <c r="W202" s="3">
        <f>IFERROR(VLOOKUP(D202,[7]CALIDAD!$F$16:$M$1122,8,0),0)</f>
        <v>18877006</v>
      </c>
      <c r="X202" s="3"/>
      <c r="Y202" s="3">
        <f>IFERROR(VLOOKUP(B202,[7]Ap_CESANTIAS!$C$16:$M$112,11,0),0)</f>
        <v>0</v>
      </c>
      <c r="Z202" s="3">
        <f>IFERROR(VLOOKUP(B202,[7]Ap_PENSION!$C$16:$M$112,11,0),0)</f>
        <v>0</v>
      </c>
      <c r="AA202" s="3">
        <f>IFERROR(VLOOKUP(B202,[7]Ap_SALUD!$C$16:$M$112,11,0),0)</f>
        <v>0</v>
      </c>
      <c r="AB202" s="3"/>
      <c r="AC202" s="36">
        <f t="shared" si="6"/>
        <v>18877006</v>
      </c>
      <c r="AD202" s="37">
        <f t="shared" si="8"/>
        <v>151016044</v>
      </c>
      <c r="AE202" s="144"/>
    </row>
    <row r="203" spans="1:31" hidden="1" x14ac:dyDescent="0.25">
      <c r="A203" s="29">
        <v>191</v>
      </c>
      <c r="B203" s="61"/>
      <c r="C203" s="143" t="str">
        <f>VLOOKUP(D203,[8]Hoja1!$A$2:$B$1115,2,0)</f>
        <v>05686</v>
      </c>
      <c r="D203" s="31">
        <v>890981554</v>
      </c>
      <c r="E203" s="31">
        <v>218605686</v>
      </c>
      <c r="F203" s="61" t="s">
        <v>401</v>
      </c>
      <c r="G203" s="33">
        <v>0</v>
      </c>
      <c r="H203" s="33">
        <v>0</v>
      </c>
      <c r="I203" s="3">
        <f>IFERROR(VLOOKUP(C203,'[6]Anexo 2'!$A$9:$G$1115,7,0),0)</f>
        <v>549866440</v>
      </c>
      <c r="J203" s="3">
        <f>IFERROR(VLOOKUP(C203,'[6]Anexo 1'!$A$9:$F$1115,6,0),0)</f>
        <v>624524501</v>
      </c>
      <c r="K203" s="3"/>
      <c r="L203" s="3"/>
      <c r="M203" s="3"/>
      <c r="N203" s="3"/>
      <c r="O203" s="3"/>
      <c r="P203" s="34">
        <f t="shared" si="7"/>
        <v>1174390941</v>
      </c>
      <c r="Q203" s="35">
        <f>VLOOKUP(D203,FEBRERO!$D$13:$Q$1147,14,0)+VLOOKUP(D203,FEBRERO!$D$13:$AC$1147,26,0)+VLOOKUP(D203,MARZO!$D$13:$AC$1147,26,0)</f>
        <v>761991110</v>
      </c>
      <c r="R203" s="3">
        <f>IFERROR(VLOOKUP(D203,[7]ServNOMINA!$F$16:$M$112,8,0),0)</f>
        <v>0</v>
      </c>
      <c r="S203" s="3">
        <f>IFERROR(VLOOKUP(D203,[7]ServOTROS!$F$16:$M$112,8,0),0)</f>
        <v>0</v>
      </c>
      <c r="T203" s="3">
        <f>IFERROR(VLOOKUP(D203,[7]CANCEL!$F$16:$M$48,8,0),0)</f>
        <v>0</v>
      </c>
      <c r="U203" s="3">
        <f>IFERROR(VLOOKUP(B203,[7]Aaf_PENSION!$C$16:$M$112,11,0),0)</f>
        <v>0</v>
      </c>
      <c r="V203" s="3">
        <f>IFERROR(VLOOKUP(B203,[7]Aaf_SALUD!$C$16:$M$112,11,0),0)</f>
        <v>0</v>
      </c>
      <c r="W203" s="3">
        <f>IFERROR(VLOOKUP(D203,[7]CALIDAD!$F$16:$M$1122,8,0),0)</f>
        <v>45822203</v>
      </c>
      <c r="X203" s="3"/>
      <c r="Y203" s="3">
        <f>IFERROR(VLOOKUP(B203,[7]Ap_CESANTIAS!$C$16:$M$112,11,0),0)</f>
        <v>0</v>
      </c>
      <c r="Z203" s="3">
        <f>IFERROR(VLOOKUP(B203,[7]Ap_PENSION!$C$16:$M$112,11,0),0)</f>
        <v>0</v>
      </c>
      <c r="AA203" s="3">
        <f>IFERROR(VLOOKUP(B203,[7]Ap_SALUD!$C$16:$M$112,11,0),0)</f>
        <v>0</v>
      </c>
      <c r="AB203" s="3"/>
      <c r="AC203" s="36">
        <f t="shared" si="6"/>
        <v>45822203</v>
      </c>
      <c r="AD203" s="37">
        <f t="shared" si="8"/>
        <v>366577628</v>
      </c>
      <c r="AE203" s="144"/>
    </row>
    <row r="204" spans="1:31" hidden="1" x14ac:dyDescent="0.25">
      <c r="A204" s="38">
        <v>192</v>
      </c>
      <c r="B204" s="61"/>
      <c r="C204" s="143" t="str">
        <f>VLOOKUP(D204,[8]Hoja1!$A$2:$B$1115,2,0)</f>
        <v>05690</v>
      </c>
      <c r="D204" s="31">
        <v>890983803</v>
      </c>
      <c r="E204" s="31">
        <v>219005690</v>
      </c>
      <c r="F204" s="61" t="s">
        <v>402</v>
      </c>
      <c r="G204" s="33">
        <v>0</v>
      </c>
      <c r="H204" s="33">
        <v>0</v>
      </c>
      <c r="I204" s="3">
        <f>IFERROR(VLOOKUP(C204,'[6]Anexo 2'!$A$9:$G$1115,7,0),0)</f>
        <v>223970728</v>
      </c>
      <c r="J204" s="3">
        <f>IFERROR(VLOOKUP(C204,'[6]Anexo 1'!$A$9:$F$1115,6,0),0)</f>
        <v>235920970</v>
      </c>
      <c r="K204" s="3"/>
      <c r="L204" s="3"/>
      <c r="M204" s="3"/>
      <c r="N204" s="3"/>
      <c r="O204" s="3"/>
      <c r="P204" s="34">
        <f t="shared" si="7"/>
        <v>459891698</v>
      </c>
      <c r="Q204" s="35">
        <f>VLOOKUP(D204,FEBRERO!$D$13:$Q$1147,14,0)+VLOOKUP(D204,FEBRERO!$D$13:$AC$1147,26,0)+VLOOKUP(D204,MARZO!$D$13:$AC$1147,26,0)</f>
        <v>291913651</v>
      </c>
      <c r="R204" s="3">
        <f>IFERROR(VLOOKUP(D204,[7]ServNOMINA!$F$16:$M$112,8,0),0)</f>
        <v>0</v>
      </c>
      <c r="S204" s="3">
        <f>IFERROR(VLOOKUP(D204,[7]ServOTROS!$F$16:$M$112,8,0),0)</f>
        <v>0</v>
      </c>
      <c r="T204" s="3">
        <f>IFERROR(VLOOKUP(D204,[7]CANCEL!$F$16:$M$48,8,0),0)</f>
        <v>0</v>
      </c>
      <c r="U204" s="3">
        <f>IFERROR(VLOOKUP(B204,[7]Aaf_PENSION!$C$16:$M$112,11,0),0)</f>
        <v>0</v>
      </c>
      <c r="V204" s="3">
        <f>IFERROR(VLOOKUP(B204,[7]Aaf_SALUD!$C$16:$M$112,11,0),0)</f>
        <v>0</v>
      </c>
      <c r="W204" s="3">
        <f>IFERROR(VLOOKUP(D204,[7]CALIDAD!$F$16:$M$1122,8,0),0)</f>
        <v>18664227</v>
      </c>
      <c r="X204" s="3"/>
      <c r="Y204" s="3">
        <f>IFERROR(VLOOKUP(B204,[7]Ap_CESANTIAS!$C$16:$M$112,11,0),0)</f>
        <v>0</v>
      </c>
      <c r="Z204" s="3">
        <f>IFERROR(VLOOKUP(B204,[7]Ap_PENSION!$C$16:$M$112,11,0),0)</f>
        <v>0</v>
      </c>
      <c r="AA204" s="3">
        <f>IFERROR(VLOOKUP(B204,[7]Ap_SALUD!$C$16:$M$112,11,0),0)</f>
        <v>0</v>
      </c>
      <c r="AB204" s="3"/>
      <c r="AC204" s="36">
        <f t="shared" si="6"/>
        <v>18664227</v>
      </c>
      <c r="AD204" s="37">
        <f t="shared" si="8"/>
        <v>149313820</v>
      </c>
      <c r="AE204" s="144"/>
    </row>
    <row r="205" spans="1:31" hidden="1" x14ac:dyDescent="0.25">
      <c r="A205" s="29">
        <v>193</v>
      </c>
      <c r="B205" s="61"/>
      <c r="C205" s="143" t="str">
        <f>VLOOKUP(D205,[8]Hoja1!$A$2:$B$1115,2,0)</f>
        <v>05697</v>
      </c>
      <c r="D205" s="31">
        <v>890983813</v>
      </c>
      <c r="E205" s="31">
        <v>219705697</v>
      </c>
      <c r="F205" s="61" t="s">
        <v>403</v>
      </c>
      <c r="G205" s="33">
        <v>0</v>
      </c>
      <c r="H205" s="33">
        <v>0</v>
      </c>
      <c r="I205" s="3">
        <f>IFERROR(VLOOKUP(C205,'[6]Anexo 2'!$A$9:$G$1115,7,0),0)</f>
        <v>541941520</v>
      </c>
      <c r="J205" s="3">
        <f>IFERROR(VLOOKUP(C205,'[6]Anexo 1'!$A$9:$F$1115,6,0),0)</f>
        <v>592517832</v>
      </c>
      <c r="K205" s="3"/>
      <c r="L205" s="3"/>
      <c r="M205" s="3"/>
      <c r="N205" s="3"/>
      <c r="O205" s="3"/>
      <c r="P205" s="34">
        <f t="shared" si="7"/>
        <v>1134459352</v>
      </c>
      <c r="Q205" s="35">
        <f>VLOOKUP(D205,FEBRERO!$D$13:$Q$1147,14,0)+VLOOKUP(D205,FEBRERO!$D$13:$AC$1147,26,0)+VLOOKUP(D205,MARZO!$D$13:$AC$1147,26,0)</f>
        <v>728003211</v>
      </c>
      <c r="R205" s="3">
        <f>IFERROR(VLOOKUP(D205,[7]ServNOMINA!$F$16:$M$112,8,0),0)</f>
        <v>0</v>
      </c>
      <c r="S205" s="3">
        <f>IFERROR(VLOOKUP(D205,[7]ServOTROS!$F$16:$M$112,8,0),0)</f>
        <v>0</v>
      </c>
      <c r="T205" s="3">
        <f>IFERROR(VLOOKUP(D205,[7]CANCEL!$F$16:$M$48,8,0),0)</f>
        <v>0</v>
      </c>
      <c r="U205" s="3">
        <f>IFERROR(VLOOKUP(B205,[7]Aaf_PENSION!$C$16:$M$112,11,0),0)</f>
        <v>0</v>
      </c>
      <c r="V205" s="3">
        <f>IFERROR(VLOOKUP(B205,[7]Aaf_SALUD!$C$16:$M$112,11,0),0)</f>
        <v>0</v>
      </c>
      <c r="W205" s="3">
        <f>IFERROR(VLOOKUP(D205,[7]CALIDAD!$F$16:$M$1122,8,0),0)</f>
        <v>45161793</v>
      </c>
      <c r="X205" s="3"/>
      <c r="Y205" s="3">
        <f>IFERROR(VLOOKUP(B205,[7]Ap_CESANTIAS!$C$16:$M$112,11,0),0)</f>
        <v>0</v>
      </c>
      <c r="Z205" s="3">
        <f>IFERROR(VLOOKUP(B205,[7]Ap_PENSION!$C$16:$M$112,11,0),0)</f>
        <v>0</v>
      </c>
      <c r="AA205" s="3">
        <f>IFERROR(VLOOKUP(B205,[7]Ap_SALUD!$C$16:$M$112,11,0),0)</f>
        <v>0</v>
      </c>
      <c r="AB205" s="3"/>
      <c r="AC205" s="36">
        <f t="shared" ref="AC205:AC268" si="9">SUM(R205:AA205)</f>
        <v>45161793</v>
      </c>
      <c r="AD205" s="37">
        <f t="shared" si="8"/>
        <v>361294348</v>
      </c>
      <c r="AE205" s="144"/>
    </row>
    <row r="206" spans="1:31" hidden="1" x14ac:dyDescent="0.25">
      <c r="A206" s="38">
        <v>194</v>
      </c>
      <c r="B206" s="61"/>
      <c r="C206" s="143" t="str">
        <f>VLOOKUP(D206,[8]Hoja1!$A$2:$B$1115,2,0)</f>
        <v>05736</v>
      </c>
      <c r="D206" s="31">
        <v>890981391</v>
      </c>
      <c r="E206" s="31">
        <v>213605736</v>
      </c>
      <c r="F206" s="61" t="s">
        <v>404</v>
      </c>
      <c r="G206" s="33">
        <v>0</v>
      </c>
      <c r="H206" s="33">
        <v>0</v>
      </c>
      <c r="I206" s="3">
        <f>IFERROR(VLOOKUP(C206,'[6]Anexo 2'!$A$9:$G$1115,7,0),0)</f>
        <v>919042528</v>
      </c>
      <c r="J206" s="3">
        <f>IFERROR(VLOOKUP(C206,'[6]Anexo 1'!$A$9:$F$1115,6,0),0)</f>
        <v>761159471</v>
      </c>
      <c r="K206" s="3"/>
      <c r="L206" s="3"/>
      <c r="M206" s="3"/>
      <c r="N206" s="3"/>
      <c r="O206" s="3"/>
      <c r="P206" s="34">
        <f t="shared" ref="P206:P269" si="10">SUM(G206:N206)</f>
        <v>1680201999</v>
      </c>
      <c r="Q206" s="35">
        <f>VLOOKUP(D206,FEBRERO!$D$13:$Q$1147,14,0)+VLOOKUP(D206,FEBRERO!$D$13:$AC$1147,26,0)+VLOOKUP(D206,MARZO!$D$13:$AC$1147,26,0)</f>
        <v>990920102</v>
      </c>
      <c r="R206" s="3">
        <f>IFERROR(VLOOKUP(D206,[7]ServNOMINA!$F$16:$M$112,8,0),0)</f>
        <v>0</v>
      </c>
      <c r="S206" s="3">
        <f>IFERROR(VLOOKUP(D206,[7]ServOTROS!$F$16:$M$112,8,0),0)</f>
        <v>0</v>
      </c>
      <c r="T206" s="3">
        <f>IFERROR(VLOOKUP(D206,[7]CANCEL!$F$16:$M$48,8,0),0)</f>
        <v>0</v>
      </c>
      <c r="U206" s="3">
        <f>IFERROR(VLOOKUP(B206,[7]Aaf_PENSION!$C$16:$M$112,11,0),0)</f>
        <v>0</v>
      </c>
      <c r="V206" s="3">
        <f>IFERROR(VLOOKUP(B206,[7]Aaf_SALUD!$C$16:$M$112,11,0),0)</f>
        <v>0</v>
      </c>
      <c r="W206" s="3">
        <f>IFERROR(VLOOKUP(D206,[7]CALIDAD!$F$16:$M$1122,8,0),0)</f>
        <v>76586877</v>
      </c>
      <c r="X206" s="3"/>
      <c r="Y206" s="3">
        <f>IFERROR(VLOOKUP(B206,[7]Ap_CESANTIAS!$C$16:$M$112,11,0),0)</f>
        <v>0</v>
      </c>
      <c r="Z206" s="3">
        <f>IFERROR(VLOOKUP(B206,[7]Ap_PENSION!$C$16:$M$112,11,0),0)</f>
        <v>0</v>
      </c>
      <c r="AA206" s="3">
        <f>IFERROR(VLOOKUP(B206,[7]Ap_SALUD!$C$16:$M$112,11,0),0)</f>
        <v>0</v>
      </c>
      <c r="AB206" s="3"/>
      <c r="AC206" s="36">
        <f t="shared" si="9"/>
        <v>76586877</v>
      </c>
      <c r="AD206" s="37">
        <f t="shared" si="8"/>
        <v>612695020</v>
      </c>
      <c r="AE206" s="144"/>
    </row>
    <row r="207" spans="1:31" hidden="1" x14ac:dyDescent="0.25">
      <c r="A207" s="29">
        <v>195</v>
      </c>
      <c r="B207" s="61"/>
      <c r="C207" s="143" t="str">
        <f>VLOOKUP(D207,[8]Hoja1!$A$2:$B$1115,2,0)</f>
        <v>05756</v>
      </c>
      <c r="D207" s="31">
        <v>890980357</v>
      </c>
      <c r="E207" s="31">
        <v>215605756</v>
      </c>
      <c r="F207" s="61" t="s">
        <v>405</v>
      </c>
      <c r="G207" s="33">
        <v>0</v>
      </c>
      <c r="H207" s="33">
        <v>0</v>
      </c>
      <c r="I207" s="3">
        <f>IFERROR(VLOOKUP(C207,'[6]Anexo 2'!$A$9:$G$1115,7,0),0)</f>
        <v>559943360</v>
      </c>
      <c r="J207" s="3">
        <f>IFERROR(VLOOKUP(C207,'[6]Anexo 1'!$A$9:$F$1115,6,0),0)</f>
        <v>629999902</v>
      </c>
      <c r="K207" s="3"/>
      <c r="L207" s="3"/>
      <c r="M207" s="3"/>
      <c r="N207" s="3"/>
      <c r="O207" s="3"/>
      <c r="P207" s="34">
        <f t="shared" si="10"/>
        <v>1189943262</v>
      </c>
      <c r="Q207" s="35">
        <f>VLOOKUP(D207,FEBRERO!$D$13:$Q$1147,14,0)+VLOOKUP(D207,FEBRERO!$D$13:$AC$1147,26,0)+VLOOKUP(D207,MARZO!$D$13:$AC$1147,26,0)</f>
        <v>769985743</v>
      </c>
      <c r="R207" s="3">
        <f>IFERROR(VLOOKUP(D207,[7]ServNOMINA!$F$16:$M$112,8,0),0)</f>
        <v>0</v>
      </c>
      <c r="S207" s="3">
        <f>IFERROR(VLOOKUP(D207,[7]ServOTROS!$F$16:$M$112,8,0),0)</f>
        <v>0</v>
      </c>
      <c r="T207" s="3">
        <f>IFERROR(VLOOKUP(D207,[7]CANCEL!$F$16:$M$48,8,0),0)</f>
        <v>0</v>
      </c>
      <c r="U207" s="3">
        <f>IFERROR(VLOOKUP(B207,[7]Aaf_PENSION!$C$16:$M$112,11,0),0)</f>
        <v>0</v>
      </c>
      <c r="V207" s="3">
        <f>IFERROR(VLOOKUP(B207,[7]Aaf_SALUD!$C$16:$M$112,11,0),0)</f>
        <v>0</v>
      </c>
      <c r="W207" s="3">
        <f>IFERROR(VLOOKUP(D207,[7]CALIDAD!$F$16:$M$1122,8,0),0)</f>
        <v>46661947</v>
      </c>
      <c r="X207" s="3"/>
      <c r="Y207" s="3">
        <f>IFERROR(VLOOKUP(B207,[7]Ap_CESANTIAS!$C$16:$M$112,11,0),0)</f>
        <v>0</v>
      </c>
      <c r="Z207" s="3">
        <f>IFERROR(VLOOKUP(B207,[7]Ap_PENSION!$C$16:$M$112,11,0),0)</f>
        <v>0</v>
      </c>
      <c r="AA207" s="3">
        <f>IFERROR(VLOOKUP(B207,[7]Ap_SALUD!$C$16:$M$112,11,0),0)</f>
        <v>0</v>
      </c>
      <c r="AB207" s="3"/>
      <c r="AC207" s="36">
        <f t="shared" si="9"/>
        <v>46661947</v>
      </c>
      <c r="AD207" s="37">
        <f t="shared" ref="AD207:AD270" si="11">+P207-Q207+AB207-AC207</f>
        <v>373295572</v>
      </c>
      <c r="AE207" s="144"/>
    </row>
    <row r="208" spans="1:31" hidden="1" x14ac:dyDescent="0.25">
      <c r="A208" s="38">
        <v>196</v>
      </c>
      <c r="B208" s="61"/>
      <c r="C208" s="143" t="str">
        <f>VLOOKUP(D208,[8]Hoja1!$A$2:$B$1115,2,0)</f>
        <v>05761</v>
      </c>
      <c r="D208" s="31">
        <v>890981080</v>
      </c>
      <c r="E208" s="31">
        <v>216105761</v>
      </c>
      <c r="F208" s="61" t="s">
        <v>406</v>
      </c>
      <c r="G208" s="33">
        <v>0</v>
      </c>
      <c r="H208" s="33">
        <v>0</v>
      </c>
      <c r="I208" s="3">
        <f>IFERROR(VLOOKUP(C208,'[6]Anexo 2'!$A$9:$G$1115,7,0),0)</f>
        <v>263704024</v>
      </c>
      <c r="J208" s="3">
        <f>IFERROR(VLOOKUP(C208,'[6]Anexo 1'!$A$9:$F$1115,6,0),0)</f>
        <v>258904905</v>
      </c>
      <c r="K208" s="3"/>
      <c r="L208" s="3"/>
      <c r="M208" s="3"/>
      <c r="N208" s="3"/>
      <c r="O208" s="3"/>
      <c r="P208" s="34">
        <f t="shared" si="10"/>
        <v>522608929</v>
      </c>
      <c r="Q208" s="35">
        <f>VLOOKUP(D208,FEBRERO!$D$13:$Q$1147,14,0)+VLOOKUP(D208,FEBRERO!$D$13:$AC$1147,26,0)+VLOOKUP(D208,MARZO!$D$13:$AC$1147,26,0)</f>
        <v>324830910</v>
      </c>
      <c r="R208" s="3">
        <f>IFERROR(VLOOKUP(D208,[7]ServNOMINA!$F$16:$M$112,8,0),0)</f>
        <v>0</v>
      </c>
      <c r="S208" s="3">
        <f>IFERROR(VLOOKUP(D208,[7]ServOTROS!$F$16:$M$112,8,0),0)</f>
        <v>0</v>
      </c>
      <c r="T208" s="3">
        <f>IFERROR(VLOOKUP(D208,[7]CANCEL!$F$16:$M$48,8,0),0)</f>
        <v>0</v>
      </c>
      <c r="U208" s="3">
        <f>IFERROR(VLOOKUP(B208,[7]Aaf_PENSION!$C$16:$M$112,11,0),0)</f>
        <v>0</v>
      </c>
      <c r="V208" s="3">
        <f>IFERROR(VLOOKUP(B208,[7]Aaf_SALUD!$C$16:$M$112,11,0),0)</f>
        <v>0</v>
      </c>
      <c r="W208" s="3">
        <f>IFERROR(VLOOKUP(D208,[7]CALIDAD!$F$16:$M$1122,8,0),0)</f>
        <v>21975335</v>
      </c>
      <c r="X208" s="3"/>
      <c r="Y208" s="3">
        <f>IFERROR(VLOOKUP(B208,[7]Ap_CESANTIAS!$C$16:$M$112,11,0),0)</f>
        <v>0</v>
      </c>
      <c r="Z208" s="3">
        <f>IFERROR(VLOOKUP(B208,[7]Ap_PENSION!$C$16:$M$112,11,0),0)</f>
        <v>0</v>
      </c>
      <c r="AA208" s="3">
        <f>IFERROR(VLOOKUP(B208,[7]Ap_SALUD!$C$16:$M$112,11,0),0)</f>
        <v>0</v>
      </c>
      <c r="AB208" s="3"/>
      <c r="AC208" s="36">
        <f t="shared" si="9"/>
        <v>21975335</v>
      </c>
      <c r="AD208" s="37">
        <f t="shared" si="11"/>
        <v>175802684</v>
      </c>
      <c r="AE208" s="144"/>
    </row>
    <row r="209" spans="1:31" hidden="1" x14ac:dyDescent="0.25">
      <c r="A209" s="29">
        <v>197</v>
      </c>
      <c r="B209" s="61"/>
      <c r="C209" s="143" t="str">
        <f>VLOOKUP(D209,[8]Hoja1!$A$2:$B$1115,2,0)</f>
        <v>05789</v>
      </c>
      <c r="D209" s="31">
        <v>890981238</v>
      </c>
      <c r="E209" s="31">
        <v>218905789</v>
      </c>
      <c r="F209" s="61" t="s">
        <v>407</v>
      </c>
      <c r="G209" s="33">
        <v>0</v>
      </c>
      <c r="H209" s="33">
        <v>0</v>
      </c>
      <c r="I209" s="3">
        <f>IFERROR(VLOOKUP(C209,'[6]Anexo 2'!$A$9:$G$1115,7,0),0)</f>
        <v>212485240</v>
      </c>
      <c r="J209" s="3">
        <f>IFERROR(VLOOKUP(C209,'[6]Anexo 1'!$A$9:$F$1115,6,0),0)</f>
        <v>269181552</v>
      </c>
      <c r="K209" s="3"/>
      <c r="L209" s="3"/>
      <c r="M209" s="3"/>
      <c r="N209" s="3"/>
      <c r="O209" s="3"/>
      <c r="P209" s="34">
        <f t="shared" si="10"/>
        <v>481666792</v>
      </c>
      <c r="Q209" s="35">
        <f>VLOOKUP(D209,FEBRERO!$D$13:$Q$1147,14,0)+VLOOKUP(D209,FEBRERO!$D$13:$AC$1147,26,0)+VLOOKUP(D209,MARZO!$D$13:$AC$1147,26,0)</f>
        <v>322302861</v>
      </c>
      <c r="R209" s="3">
        <f>IFERROR(VLOOKUP(D209,[7]ServNOMINA!$F$16:$M$112,8,0),0)</f>
        <v>0</v>
      </c>
      <c r="S209" s="3">
        <f>IFERROR(VLOOKUP(D209,[7]ServOTROS!$F$16:$M$112,8,0),0)</f>
        <v>0</v>
      </c>
      <c r="T209" s="3">
        <f>IFERROR(VLOOKUP(D209,[7]CANCEL!$F$16:$M$48,8,0),0)</f>
        <v>0</v>
      </c>
      <c r="U209" s="3">
        <f>IFERROR(VLOOKUP(B209,[7]Aaf_PENSION!$C$16:$M$112,11,0),0)</f>
        <v>0</v>
      </c>
      <c r="V209" s="3">
        <f>IFERROR(VLOOKUP(B209,[7]Aaf_SALUD!$C$16:$M$112,11,0),0)</f>
        <v>0</v>
      </c>
      <c r="W209" s="3">
        <f>IFERROR(VLOOKUP(D209,[7]CALIDAD!$F$16:$M$1122,8,0),0)</f>
        <v>17707103</v>
      </c>
      <c r="X209" s="3"/>
      <c r="Y209" s="3">
        <f>IFERROR(VLOOKUP(B209,[7]Ap_CESANTIAS!$C$16:$M$112,11,0),0)</f>
        <v>0</v>
      </c>
      <c r="Z209" s="3">
        <f>IFERROR(VLOOKUP(B209,[7]Ap_PENSION!$C$16:$M$112,11,0),0)</f>
        <v>0</v>
      </c>
      <c r="AA209" s="3">
        <f>IFERROR(VLOOKUP(B209,[7]Ap_SALUD!$C$16:$M$112,11,0),0)</f>
        <v>0</v>
      </c>
      <c r="AB209" s="3"/>
      <c r="AC209" s="36">
        <f t="shared" si="9"/>
        <v>17707103</v>
      </c>
      <c r="AD209" s="37">
        <f t="shared" si="11"/>
        <v>141656828</v>
      </c>
      <c r="AE209" s="144"/>
    </row>
    <row r="210" spans="1:31" hidden="1" x14ac:dyDescent="0.25">
      <c r="A210" s="38">
        <v>198</v>
      </c>
      <c r="B210" s="61"/>
      <c r="C210" s="143" t="str">
        <f>VLOOKUP(D210,[8]Hoja1!$A$2:$B$1115,2,0)</f>
        <v>05790</v>
      </c>
      <c r="D210" s="31">
        <v>890984295</v>
      </c>
      <c r="E210" s="31">
        <v>219005790</v>
      </c>
      <c r="F210" s="61" t="s">
        <v>408</v>
      </c>
      <c r="G210" s="33">
        <v>0</v>
      </c>
      <c r="H210" s="33">
        <v>0</v>
      </c>
      <c r="I210" s="3">
        <f>IFERROR(VLOOKUP(C210,'[6]Anexo 2'!$A$9:$G$1115,7,0),0)</f>
        <v>800589376</v>
      </c>
      <c r="J210" s="3">
        <f>IFERROR(VLOOKUP(C210,'[6]Anexo 1'!$A$9:$F$1115,6,0),0)</f>
        <v>605299082</v>
      </c>
      <c r="K210" s="3"/>
      <c r="L210" s="3"/>
      <c r="M210" s="3"/>
      <c r="N210" s="3"/>
      <c r="O210" s="3"/>
      <c r="P210" s="34">
        <f t="shared" si="10"/>
        <v>1405888458</v>
      </c>
      <c r="Q210" s="35">
        <f>VLOOKUP(D210,FEBRERO!$D$13:$Q$1147,14,0)+VLOOKUP(D210,FEBRERO!$D$13:$AC$1147,26,0)+VLOOKUP(D210,MARZO!$D$13:$AC$1147,26,0)</f>
        <v>805446425</v>
      </c>
      <c r="R210" s="3">
        <f>IFERROR(VLOOKUP(D210,[7]ServNOMINA!$F$16:$M$112,8,0),0)</f>
        <v>0</v>
      </c>
      <c r="S210" s="3">
        <f>IFERROR(VLOOKUP(D210,[7]ServOTROS!$F$16:$M$112,8,0),0)</f>
        <v>0</v>
      </c>
      <c r="T210" s="3">
        <f>IFERROR(VLOOKUP(D210,[7]CANCEL!$F$16:$M$48,8,0),0)</f>
        <v>0</v>
      </c>
      <c r="U210" s="3">
        <f>IFERROR(VLOOKUP(B210,[7]Aaf_PENSION!$C$16:$M$112,11,0),0)</f>
        <v>0</v>
      </c>
      <c r="V210" s="3">
        <f>IFERROR(VLOOKUP(B210,[7]Aaf_SALUD!$C$16:$M$112,11,0),0)</f>
        <v>0</v>
      </c>
      <c r="W210" s="3">
        <f>IFERROR(VLOOKUP(D210,[7]CALIDAD!$F$16:$M$1122,8,0),0)</f>
        <v>66715781</v>
      </c>
      <c r="X210" s="3"/>
      <c r="Y210" s="3">
        <f>IFERROR(VLOOKUP(B210,[7]Ap_CESANTIAS!$C$16:$M$112,11,0),0)</f>
        <v>0</v>
      </c>
      <c r="Z210" s="3">
        <f>IFERROR(VLOOKUP(B210,[7]Ap_PENSION!$C$16:$M$112,11,0),0)</f>
        <v>0</v>
      </c>
      <c r="AA210" s="3">
        <f>IFERROR(VLOOKUP(B210,[7]Ap_SALUD!$C$16:$M$112,11,0),0)</f>
        <v>0</v>
      </c>
      <c r="AB210" s="3"/>
      <c r="AC210" s="36">
        <f t="shared" si="9"/>
        <v>66715781</v>
      </c>
      <c r="AD210" s="37">
        <f t="shared" si="11"/>
        <v>533726252</v>
      </c>
      <c r="AE210" s="144"/>
    </row>
    <row r="211" spans="1:31" hidden="1" x14ac:dyDescent="0.25">
      <c r="A211" s="29">
        <v>199</v>
      </c>
      <c r="B211" s="61"/>
      <c r="C211" s="143" t="str">
        <f>VLOOKUP(D211,[8]Hoja1!$A$2:$B$1115,2,0)</f>
        <v>05792</v>
      </c>
      <c r="D211" s="31">
        <v>890982583</v>
      </c>
      <c r="E211" s="31">
        <v>219205792</v>
      </c>
      <c r="F211" s="61" t="s">
        <v>409</v>
      </c>
      <c r="G211" s="33">
        <v>0</v>
      </c>
      <c r="H211" s="33">
        <v>0</v>
      </c>
      <c r="I211" s="3">
        <f>IFERROR(VLOOKUP(C211,'[6]Anexo 2'!$A$9:$G$1115,7,0),0)</f>
        <v>71755921</v>
      </c>
      <c r="J211" s="3">
        <f>IFERROR(VLOOKUP(C211,'[6]Anexo 1'!$A$9:$F$1115,6,0),0)</f>
        <v>77733823</v>
      </c>
      <c r="K211" s="3"/>
      <c r="L211" s="3"/>
      <c r="M211" s="3"/>
      <c r="N211" s="3"/>
      <c r="O211" s="3"/>
      <c r="P211" s="34">
        <f t="shared" si="10"/>
        <v>149489744</v>
      </c>
      <c r="Q211" s="35">
        <f>VLOOKUP(D211,FEBRERO!$D$13:$Q$1147,14,0)+VLOOKUP(D211,FEBRERO!$D$13:$AC$1147,26,0)+VLOOKUP(D211,MARZO!$D$13:$AC$1147,26,0)</f>
        <v>95672803</v>
      </c>
      <c r="R211" s="3">
        <f>IFERROR(VLOOKUP(D211,[7]ServNOMINA!$F$16:$M$112,8,0),0)</f>
        <v>0</v>
      </c>
      <c r="S211" s="3">
        <f>IFERROR(VLOOKUP(D211,[7]ServOTROS!$F$16:$M$112,8,0),0)</f>
        <v>0</v>
      </c>
      <c r="T211" s="3">
        <f>IFERROR(VLOOKUP(D211,[7]CANCEL!$F$16:$M$48,8,0),0)</f>
        <v>0</v>
      </c>
      <c r="U211" s="3">
        <f>IFERROR(VLOOKUP(B211,[7]Aaf_PENSION!$C$16:$M$112,11,0),0)</f>
        <v>0</v>
      </c>
      <c r="V211" s="3">
        <f>IFERROR(VLOOKUP(B211,[7]Aaf_SALUD!$C$16:$M$112,11,0),0)</f>
        <v>0</v>
      </c>
      <c r="W211" s="3">
        <f>IFERROR(VLOOKUP(D211,[7]CALIDAD!$F$16:$M$1122,8,0),0)</f>
        <v>5979660</v>
      </c>
      <c r="X211" s="3"/>
      <c r="Y211" s="3">
        <f>IFERROR(VLOOKUP(B211,[7]Ap_CESANTIAS!$C$16:$M$112,11,0),0)</f>
        <v>0</v>
      </c>
      <c r="Z211" s="3">
        <f>IFERROR(VLOOKUP(B211,[7]Ap_PENSION!$C$16:$M$112,11,0),0)</f>
        <v>0</v>
      </c>
      <c r="AA211" s="3">
        <f>IFERROR(VLOOKUP(B211,[7]Ap_SALUD!$C$16:$M$112,11,0),0)</f>
        <v>0</v>
      </c>
      <c r="AB211" s="3"/>
      <c r="AC211" s="36">
        <f t="shared" si="9"/>
        <v>5979660</v>
      </c>
      <c r="AD211" s="37">
        <f t="shared" si="11"/>
        <v>47837281</v>
      </c>
      <c r="AE211" s="144"/>
    </row>
    <row r="212" spans="1:31" hidden="1" x14ac:dyDescent="0.25">
      <c r="A212" s="38">
        <v>200</v>
      </c>
      <c r="B212" s="61"/>
      <c r="C212" s="143" t="str">
        <f>VLOOKUP(D212,[8]Hoja1!$A$2:$B$1115,2,0)</f>
        <v>05809</v>
      </c>
      <c r="D212" s="31">
        <v>890980781</v>
      </c>
      <c r="E212" s="31">
        <v>210905809</v>
      </c>
      <c r="F212" s="61" t="s">
        <v>410</v>
      </c>
      <c r="G212" s="33">
        <v>0</v>
      </c>
      <c r="H212" s="33">
        <v>0</v>
      </c>
      <c r="I212" s="3">
        <f>IFERROR(VLOOKUP(C212,'[6]Anexo 2'!$A$9:$G$1115,7,0),0)</f>
        <v>114784082</v>
      </c>
      <c r="J212" s="3">
        <f>IFERROR(VLOOKUP(C212,'[6]Anexo 1'!$A$9:$F$1115,6,0),0)</f>
        <v>119386552</v>
      </c>
      <c r="K212" s="3"/>
      <c r="L212" s="3"/>
      <c r="M212" s="3"/>
      <c r="N212" s="3"/>
      <c r="O212" s="3"/>
      <c r="P212" s="34">
        <f t="shared" si="10"/>
        <v>234170634</v>
      </c>
      <c r="Q212" s="35">
        <f>VLOOKUP(D212,FEBRERO!$D$13:$Q$1147,14,0)+VLOOKUP(D212,FEBRERO!$D$13:$AC$1147,26,0)+VLOOKUP(D212,MARZO!$D$13:$AC$1147,26,0)</f>
        <v>148082572</v>
      </c>
      <c r="R212" s="3">
        <f>IFERROR(VLOOKUP(D212,[7]ServNOMINA!$F$16:$M$112,8,0),0)</f>
        <v>0</v>
      </c>
      <c r="S212" s="3">
        <f>IFERROR(VLOOKUP(D212,[7]ServOTROS!$F$16:$M$112,8,0),0)</f>
        <v>0</v>
      </c>
      <c r="T212" s="3">
        <f>IFERROR(VLOOKUP(D212,[7]CANCEL!$F$16:$M$48,8,0),0)</f>
        <v>0</v>
      </c>
      <c r="U212" s="3">
        <f>IFERROR(VLOOKUP(B212,[7]Aaf_PENSION!$C$16:$M$112,11,0),0)</f>
        <v>0</v>
      </c>
      <c r="V212" s="3">
        <f>IFERROR(VLOOKUP(B212,[7]Aaf_SALUD!$C$16:$M$112,11,0),0)</f>
        <v>0</v>
      </c>
      <c r="W212" s="3">
        <f>IFERROR(VLOOKUP(D212,[7]CALIDAD!$F$16:$M$1122,8,0),0)</f>
        <v>9565340</v>
      </c>
      <c r="X212" s="3"/>
      <c r="Y212" s="3">
        <f>IFERROR(VLOOKUP(B212,[7]Ap_CESANTIAS!$C$16:$M$112,11,0),0)</f>
        <v>0</v>
      </c>
      <c r="Z212" s="3">
        <f>IFERROR(VLOOKUP(B212,[7]Ap_PENSION!$C$16:$M$112,11,0),0)</f>
        <v>0</v>
      </c>
      <c r="AA212" s="3">
        <f>IFERROR(VLOOKUP(B212,[7]Ap_SALUD!$C$16:$M$112,11,0),0)</f>
        <v>0</v>
      </c>
      <c r="AB212" s="3"/>
      <c r="AC212" s="36">
        <f t="shared" si="9"/>
        <v>9565340</v>
      </c>
      <c r="AD212" s="37">
        <f t="shared" si="11"/>
        <v>76522722</v>
      </c>
      <c r="AE212" s="144"/>
    </row>
    <row r="213" spans="1:31" hidden="1" x14ac:dyDescent="0.25">
      <c r="A213" s="29">
        <v>201</v>
      </c>
      <c r="B213" s="61"/>
      <c r="C213" s="143" t="str">
        <f>VLOOKUP(D213,[8]Hoja1!$A$2:$B$1115,2,0)</f>
        <v>05819</v>
      </c>
      <c r="D213" s="31">
        <v>890981367</v>
      </c>
      <c r="E213" s="31">
        <v>211905819</v>
      </c>
      <c r="F213" s="61" t="s">
        <v>411</v>
      </c>
      <c r="G213" s="33">
        <v>0</v>
      </c>
      <c r="H213" s="33">
        <v>0</v>
      </c>
      <c r="I213" s="3">
        <f>IFERROR(VLOOKUP(C213,'[6]Anexo 2'!$A$9:$G$1115,7,0),0)</f>
        <v>117010350</v>
      </c>
      <c r="J213" s="3">
        <f>IFERROR(VLOOKUP(C213,'[6]Anexo 1'!$A$9:$F$1115,6,0),0)</f>
        <v>100261696</v>
      </c>
      <c r="K213" s="3"/>
      <c r="L213" s="3"/>
      <c r="M213" s="3"/>
      <c r="N213" s="3"/>
      <c r="O213" s="3"/>
      <c r="P213" s="34">
        <f t="shared" si="10"/>
        <v>217272046</v>
      </c>
      <c r="Q213" s="35">
        <f>VLOOKUP(D213,FEBRERO!$D$13:$Q$1147,14,0)+VLOOKUP(D213,FEBRERO!$D$13:$AC$1147,26,0)+VLOOKUP(D213,MARZO!$D$13:$AC$1147,26,0)</f>
        <v>129514285</v>
      </c>
      <c r="R213" s="3">
        <f>IFERROR(VLOOKUP(D213,[7]ServNOMINA!$F$16:$M$112,8,0),0)</f>
        <v>0</v>
      </c>
      <c r="S213" s="3">
        <f>IFERROR(VLOOKUP(D213,[7]ServOTROS!$F$16:$M$112,8,0),0)</f>
        <v>0</v>
      </c>
      <c r="T213" s="3">
        <f>IFERROR(VLOOKUP(D213,[7]CANCEL!$F$16:$M$48,8,0),0)</f>
        <v>0</v>
      </c>
      <c r="U213" s="3">
        <f>IFERROR(VLOOKUP(B213,[7]Aaf_PENSION!$C$16:$M$112,11,0),0)</f>
        <v>0</v>
      </c>
      <c r="V213" s="3">
        <f>IFERROR(VLOOKUP(B213,[7]Aaf_SALUD!$C$16:$M$112,11,0),0)</f>
        <v>0</v>
      </c>
      <c r="W213" s="3">
        <f>IFERROR(VLOOKUP(D213,[7]CALIDAD!$F$16:$M$1122,8,0),0)</f>
        <v>9750863</v>
      </c>
      <c r="X213" s="3"/>
      <c r="Y213" s="3">
        <f>IFERROR(VLOOKUP(B213,[7]Ap_CESANTIAS!$C$16:$M$112,11,0),0)</f>
        <v>0</v>
      </c>
      <c r="Z213" s="3">
        <f>IFERROR(VLOOKUP(B213,[7]Ap_PENSION!$C$16:$M$112,11,0),0)</f>
        <v>0</v>
      </c>
      <c r="AA213" s="3">
        <f>IFERROR(VLOOKUP(B213,[7]Ap_SALUD!$C$16:$M$112,11,0),0)</f>
        <v>0</v>
      </c>
      <c r="AB213" s="3"/>
      <c r="AC213" s="36">
        <f t="shared" si="9"/>
        <v>9750863</v>
      </c>
      <c r="AD213" s="37">
        <f t="shared" si="11"/>
        <v>78006898</v>
      </c>
      <c r="AE213" s="144"/>
    </row>
    <row r="214" spans="1:31" hidden="1" x14ac:dyDescent="0.25">
      <c r="A214" s="38">
        <v>202</v>
      </c>
      <c r="B214" s="61"/>
      <c r="C214" s="143" t="str">
        <f>VLOOKUP(D214,[8]Hoja1!$A$2:$B$1115,2,0)</f>
        <v>05842</v>
      </c>
      <c r="D214" s="31">
        <v>890984575</v>
      </c>
      <c r="E214" s="31">
        <v>214205842</v>
      </c>
      <c r="F214" s="61" t="s">
        <v>412</v>
      </c>
      <c r="G214" s="33">
        <v>0</v>
      </c>
      <c r="H214" s="33">
        <v>0</v>
      </c>
      <c r="I214" s="3">
        <f>IFERROR(VLOOKUP(C214,'[6]Anexo 2'!$A$9:$G$1115,7,0),0)</f>
        <v>150159978</v>
      </c>
      <c r="J214" s="3">
        <f>IFERROR(VLOOKUP(C214,'[6]Anexo 1'!$A$9:$F$1115,6,0),0)</f>
        <v>126707050</v>
      </c>
      <c r="K214" s="3"/>
      <c r="L214" s="3"/>
      <c r="M214" s="3"/>
      <c r="N214" s="3"/>
      <c r="O214" s="3"/>
      <c r="P214" s="34">
        <f t="shared" si="10"/>
        <v>276867028</v>
      </c>
      <c r="Q214" s="35">
        <f>VLOOKUP(D214,FEBRERO!$D$13:$Q$1147,14,0)+VLOOKUP(D214,FEBRERO!$D$13:$AC$1147,26,0)+VLOOKUP(D214,MARZO!$D$13:$AC$1147,26,0)</f>
        <v>164247046</v>
      </c>
      <c r="R214" s="3">
        <f>IFERROR(VLOOKUP(D214,[7]ServNOMINA!$F$16:$M$112,8,0),0)</f>
        <v>0</v>
      </c>
      <c r="S214" s="3">
        <f>IFERROR(VLOOKUP(D214,[7]ServOTROS!$F$16:$M$112,8,0),0)</f>
        <v>0</v>
      </c>
      <c r="T214" s="3">
        <f>IFERROR(VLOOKUP(D214,[7]CANCEL!$F$16:$M$48,8,0),0)</f>
        <v>0</v>
      </c>
      <c r="U214" s="3">
        <f>IFERROR(VLOOKUP(B214,[7]Aaf_PENSION!$C$16:$M$112,11,0),0)</f>
        <v>0</v>
      </c>
      <c r="V214" s="3">
        <f>IFERROR(VLOOKUP(B214,[7]Aaf_SALUD!$C$16:$M$112,11,0),0)</f>
        <v>0</v>
      </c>
      <c r="W214" s="3">
        <f>IFERROR(VLOOKUP(D214,[7]CALIDAD!$F$16:$M$1122,8,0),0)</f>
        <v>12513332</v>
      </c>
      <c r="X214" s="3"/>
      <c r="Y214" s="3">
        <f>IFERROR(VLOOKUP(B214,[7]Ap_CESANTIAS!$C$16:$M$112,11,0),0)</f>
        <v>0</v>
      </c>
      <c r="Z214" s="3">
        <f>IFERROR(VLOOKUP(B214,[7]Ap_PENSION!$C$16:$M$112,11,0),0)</f>
        <v>0</v>
      </c>
      <c r="AA214" s="3">
        <f>IFERROR(VLOOKUP(B214,[7]Ap_SALUD!$C$16:$M$112,11,0),0)</f>
        <v>0</v>
      </c>
      <c r="AB214" s="3"/>
      <c r="AC214" s="36">
        <f t="shared" si="9"/>
        <v>12513332</v>
      </c>
      <c r="AD214" s="37">
        <f t="shared" si="11"/>
        <v>100106650</v>
      </c>
      <c r="AE214" s="144"/>
    </row>
    <row r="215" spans="1:31" hidden="1" x14ac:dyDescent="0.25">
      <c r="A215" s="29">
        <v>203</v>
      </c>
      <c r="B215" s="61"/>
      <c r="C215" s="143" t="str">
        <f>VLOOKUP(D215,[8]Hoja1!$A$2:$B$1115,2,0)</f>
        <v>05847</v>
      </c>
      <c r="D215" s="31">
        <v>890907515</v>
      </c>
      <c r="E215" s="31">
        <v>214705847</v>
      </c>
      <c r="F215" s="61" t="s">
        <v>413</v>
      </c>
      <c r="G215" s="33">
        <v>0</v>
      </c>
      <c r="H215" s="33">
        <v>0</v>
      </c>
      <c r="I215" s="3">
        <f>IFERROR(VLOOKUP(C215,'[6]Anexo 2'!$A$9:$G$1115,7,0),0)</f>
        <v>790863104</v>
      </c>
      <c r="J215" s="3">
        <f>IFERROR(VLOOKUP(C215,'[6]Anexo 1'!$A$9:$F$1115,6,0),0)</f>
        <v>675295419</v>
      </c>
      <c r="K215" s="3"/>
      <c r="L215" s="3"/>
      <c r="M215" s="3"/>
      <c r="N215" s="3"/>
      <c r="O215" s="3"/>
      <c r="P215" s="34">
        <f t="shared" si="10"/>
        <v>1466158523</v>
      </c>
      <c r="Q215" s="35">
        <f>VLOOKUP(D215,FEBRERO!$D$13:$Q$1147,14,0)+VLOOKUP(D215,FEBRERO!$D$13:$AC$1147,26,0)+VLOOKUP(D215,MARZO!$D$13:$AC$1147,26,0)</f>
        <v>873011196</v>
      </c>
      <c r="R215" s="3">
        <f>IFERROR(VLOOKUP(D215,[7]ServNOMINA!$F$16:$M$112,8,0),0)</f>
        <v>0</v>
      </c>
      <c r="S215" s="3">
        <f>IFERROR(VLOOKUP(D215,[7]ServOTROS!$F$16:$M$112,8,0),0)</f>
        <v>0</v>
      </c>
      <c r="T215" s="3">
        <f>IFERROR(VLOOKUP(D215,[7]CANCEL!$F$16:$M$48,8,0),0)</f>
        <v>0</v>
      </c>
      <c r="U215" s="3">
        <f>IFERROR(VLOOKUP(B215,[7]Aaf_PENSION!$C$16:$M$112,11,0),0)</f>
        <v>0</v>
      </c>
      <c r="V215" s="3">
        <f>IFERROR(VLOOKUP(B215,[7]Aaf_SALUD!$C$16:$M$112,11,0),0)</f>
        <v>0</v>
      </c>
      <c r="W215" s="3">
        <f>IFERROR(VLOOKUP(D215,[7]CALIDAD!$F$16:$M$1122,8,0),0)</f>
        <v>65905259</v>
      </c>
      <c r="X215" s="3"/>
      <c r="Y215" s="3">
        <f>IFERROR(VLOOKUP(B215,[7]Ap_CESANTIAS!$C$16:$M$112,11,0),0)</f>
        <v>0</v>
      </c>
      <c r="Z215" s="3">
        <f>IFERROR(VLOOKUP(B215,[7]Ap_PENSION!$C$16:$M$112,11,0),0)</f>
        <v>0</v>
      </c>
      <c r="AA215" s="3">
        <f>IFERROR(VLOOKUP(B215,[7]Ap_SALUD!$C$16:$M$112,11,0),0)</f>
        <v>0</v>
      </c>
      <c r="AB215" s="3"/>
      <c r="AC215" s="36">
        <f t="shared" si="9"/>
        <v>65905259</v>
      </c>
      <c r="AD215" s="37">
        <f t="shared" si="11"/>
        <v>527242068</v>
      </c>
      <c r="AE215" s="144"/>
    </row>
    <row r="216" spans="1:31" hidden="1" x14ac:dyDescent="0.25">
      <c r="A216" s="38">
        <v>204</v>
      </c>
      <c r="B216" s="61"/>
      <c r="C216" s="143" t="str">
        <f>VLOOKUP(D216,[8]Hoja1!$A$2:$B$1115,2,0)</f>
        <v>05854</v>
      </c>
      <c r="D216" s="31">
        <v>890981106</v>
      </c>
      <c r="E216" s="31">
        <v>215405854</v>
      </c>
      <c r="F216" s="61" t="s">
        <v>414</v>
      </c>
      <c r="G216" s="33">
        <v>0</v>
      </c>
      <c r="H216" s="33">
        <v>0</v>
      </c>
      <c r="I216" s="3">
        <f>IFERROR(VLOOKUP(C216,'[6]Anexo 2'!$A$9:$G$1115,7,0),0)</f>
        <v>327656300</v>
      </c>
      <c r="J216" s="3">
        <f>IFERROR(VLOOKUP(C216,'[6]Anexo 1'!$A$9:$F$1115,6,0),0)</f>
        <v>301141322</v>
      </c>
      <c r="K216" s="3"/>
      <c r="L216" s="3"/>
      <c r="M216" s="3"/>
      <c r="N216" s="3"/>
      <c r="O216" s="3"/>
      <c r="P216" s="34">
        <f t="shared" si="10"/>
        <v>628797622</v>
      </c>
      <c r="Q216" s="35">
        <f>VLOOKUP(D216,FEBRERO!$D$13:$Q$1147,14,0)+VLOOKUP(D216,FEBRERO!$D$13:$AC$1147,26,0)+VLOOKUP(D216,MARZO!$D$13:$AC$1147,26,0)</f>
        <v>383055398</v>
      </c>
      <c r="R216" s="3">
        <f>IFERROR(VLOOKUP(D216,[7]ServNOMINA!$F$16:$M$112,8,0),0)</f>
        <v>0</v>
      </c>
      <c r="S216" s="3">
        <f>IFERROR(VLOOKUP(D216,[7]ServOTROS!$F$16:$M$112,8,0),0)</f>
        <v>0</v>
      </c>
      <c r="T216" s="3">
        <f>IFERROR(VLOOKUP(D216,[7]CANCEL!$F$16:$M$48,8,0),0)</f>
        <v>0</v>
      </c>
      <c r="U216" s="3">
        <f>IFERROR(VLOOKUP(B216,[7]Aaf_PENSION!$C$16:$M$112,11,0),0)</f>
        <v>0</v>
      </c>
      <c r="V216" s="3">
        <f>IFERROR(VLOOKUP(B216,[7]Aaf_SALUD!$C$16:$M$112,11,0),0)</f>
        <v>0</v>
      </c>
      <c r="W216" s="3">
        <f>IFERROR(VLOOKUP(D216,[7]CALIDAD!$F$16:$M$1122,8,0),0)</f>
        <v>27304692</v>
      </c>
      <c r="X216" s="3"/>
      <c r="Y216" s="3">
        <f>IFERROR(VLOOKUP(B216,[7]Ap_CESANTIAS!$C$16:$M$112,11,0),0)</f>
        <v>0</v>
      </c>
      <c r="Z216" s="3">
        <f>IFERROR(VLOOKUP(B216,[7]Ap_PENSION!$C$16:$M$112,11,0),0)</f>
        <v>0</v>
      </c>
      <c r="AA216" s="3">
        <f>IFERROR(VLOOKUP(B216,[7]Ap_SALUD!$C$16:$M$112,11,0),0)</f>
        <v>0</v>
      </c>
      <c r="AB216" s="3"/>
      <c r="AC216" s="36">
        <f t="shared" si="9"/>
        <v>27304692</v>
      </c>
      <c r="AD216" s="37">
        <f t="shared" si="11"/>
        <v>218437532</v>
      </c>
      <c r="AE216" s="144"/>
    </row>
    <row r="217" spans="1:31" hidden="1" x14ac:dyDescent="0.25">
      <c r="A217" s="29">
        <v>205</v>
      </c>
      <c r="B217" s="61"/>
      <c r="C217" s="143" t="str">
        <f>VLOOKUP(D217,[8]Hoja1!$A$2:$B$1115,2,0)</f>
        <v>05856</v>
      </c>
      <c r="D217" s="31">
        <v>890984186</v>
      </c>
      <c r="E217" s="31">
        <v>215605856</v>
      </c>
      <c r="F217" s="61" t="s">
        <v>415</v>
      </c>
      <c r="G217" s="33">
        <v>0</v>
      </c>
      <c r="H217" s="33">
        <v>0</v>
      </c>
      <c r="I217" s="3">
        <f>IFERROR(VLOOKUP(C217,'[6]Anexo 2'!$A$9:$G$1115,7,0),0)</f>
        <v>62320117</v>
      </c>
      <c r="J217" s="3">
        <f>IFERROR(VLOOKUP(C217,'[6]Anexo 1'!$A$9:$F$1115,6,0),0)</f>
        <v>66388443</v>
      </c>
      <c r="K217" s="3"/>
      <c r="L217" s="3"/>
      <c r="M217" s="3"/>
      <c r="N217" s="3"/>
      <c r="O217" s="3"/>
      <c r="P217" s="34">
        <f t="shared" si="10"/>
        <v>128708560</v>
      </c>
      <c r="Q217" s="35">
        <f>VLOOKUP(D217,FEBRERO!$D$13:$Q$1147,14,0)+VLOOKUP(D217,FEBRERO!$D$13:$AC$1147,26,0)+VLOOKUP(D217,MARZO!$D$13:$AC$1147,26,0)</f>
        <v>81968472</v>
      </c>
      <c r="R217" s="3">
        <f>IFERROR(VLOOKUP(D217,[7]ServNOMINA!$F$16:$M$112,8,0),0)</f>
        <v>0</v>
      </c>
      <c r="S217" s="3">
        <f>IFERROR(VLOOKUP(D217,[7]ServOTROS!$F$16:$M$112,8,0),0)</f>
        <v>0</v>
      </c>
      <c r="T217" s="3">
        <f>IFERROR(VLOOKUP(D217,[7]CANCEL!$F$16:$M$48,8,0),0)</f>
        <v>0</v>
      </c>
      <c r="U217" s="3">
        <f>IFERROR(VLOOKUP(B217,[7]Aaf_PENSION!$C$16:$M$112,11,0),0)</f>
        <v>0</v>
      </c>
      <c r="V217" s="3">
        <f>IFERROR(VLOOKUP(B217,[7]Aaf_SALUD!$C$16:$M$112,11,0),0)</f>
        <v>0</v>
      </c>
      <c r="W217" s="3">
        <f>IFERROR(VLOOKUP(D217,[7]CALIDAD!$F$16:$M$1122,8,0),0)</f>
        <v>5193343</v>
      </c>
      <c r="X217" s="3"/>
      <c r="Y217" s="3">
        <f>IFERROR(VLOOKUP(B217,[7]Ap_CESANTIAS!$C$16:$M$112,11,0),0)</f>
        <v>0</v>
      </c>
      <c r="Z217" s="3">
        <f>IFERROR(VLOOKUP(B217,[7]Ap_PENSION!$C$16:$M$112,11,0),0)</f>
        <v>0</v>
      </c>
      <c r="AA217" s="3">
        <f>IFERROR(VLOOKUP(B217,[7]Ap_SALUD!$C$16:$M$112,11,0),0)</f>
        <v>0</v>
      </c>
      <c r="AB217" s="3"/>
      <c r="AC217" s="36">
        <f t="shared" si="9"/>
        <v>5193343</v>
      </c>
      <c r="AD217" s="37">
        <f t="shared" si="11"/>
        <v>41546745</v>
      </c>
      <c r="AE217" s="144"/>
    </row>
    <row r="218" spans="1:31" hidden="1" x14ac:dyDescent="0.25">
      <c r="A218" s="38">
        <v>206</v>
      </c>
      <c r="B218" s="61"/>
      <c r="C218" s="143" t="str">
        <f>VLOOKUP(D218,[8]Hoja1!$A$2:$B$1115,2,0)</f>
        <v>05858</v>
      </c>
      <c r="D218" s="31">
        <v>890985285</v>
      </c>
      <c r="E218" s="31">
        <v>215805858</v>
      </c>
      <c r="F218" s="61" t="s">
        <v>416</v>
      </c>
      <c r="G218" s="33">
        <v>0</v>
      </c>
      <c r="H218" s="33">
        <v>0</v>
      </c>
      <c r="I218" s="3">
        <f>IFERROR(VLOOKUP(C218,'[6]Anexo 2'!$A$9:$G$1115,7,0),0)</f>
        <v>352328688</v>
      </c>
      <c r="J218" s="3">
        <f>IFERROR(VLOOKUP(C218,'[6]Anexo 1'!$A$9:$F$1115,6,0),0)</f>
        <v>293140636</v>
      </c>
      <c r="K218" s="3"/>
      <c r="L218" s="3"/>
      <c r="M218" s="3"/>
      <c r="N218" s="3"/>
      <c r="O218" s="3"/>
      <c r="P218" s="34">
        <f t="shared" si="10"/>
        <v>645469324</v>
      </c>
      <c r="Q218" s="35">
        <f>VLOOKUP(D218,FEBRERO!$D$13:$Q$1147,14,0)+VLOOKUP(D218,FEBRERO!$D$13:$AC$1147,26,0)+VLOOKUP(D218,MARZO!$D$13:$AC$1147,26,0)</f>
        <v>381222808</v>
      </c>
      <c r="R218" s="3">
        <f>IFERROR(VLOOKUP(D218,[7]ServNOMINA!$F$16:$M$112,8,0),0)</f>
        <v>0</v>
      </c>
      <c r="S218" s="3">
        <f>IFERROR(VLOOKUP(D218,[7]ServOTROS!$F$16:$M$112,8,0),0)</f>
        <v>0</v>
      </c>
      <c r="T218" s="3">
        <f>IFERROR(VLOOKUP(D218,[7]CANCEL!$F$16:$M$48,8,0),0)</f>
        <v>0</v>
      </c>
      <c r="U218" s="3">
        <f>IFERROR(VLOOKUP(B218,[7]Aaf_PENSION!$C$16:$M$112,11,0),0)</f>
        <v>0</v>
      </c>
      <c r="V218" s="3">
        <f>IFERROR(VLOOKUP(B218,[7]Aaf_SALUD!$C$16:$M$112,11,0),0)</f>
        <v>0</v>
      </c>
      <c r="W218" s="3">
        <f>IFERROR(VLOOKUP(D218,[7]CALIDAD!$F$16:$M$1122,8,0),0)</f>
        <v>29360724</v>
      </c>
      <c r="X218" s="3"/>
      <c r="Y218" s="3">
        <f>IFERROR(VLOOKUP(B218,[7]Ap_CESANTIAS!$C$16:$M$112,11,0),0)</f>
        <v>0</v>
      </c>
      <c r="Z218" s="3">
        <f>IFERROR(VLOOKUP(B218,[7]Ap_PENSION!$C$16:$M$112,11,0),0)</f>
        <v>0</v>
      </c>
      <c r="AA218" s="3">
        <f>IFERROR(VLOOKUP(B218,[7]Ap_SALUD!$C$16:$M$112,11,0),0)</f>
        <v>0</v>
      </c>
      <c r="AB218" s="3"/>
      <c r="AC218" s="36">
        <f t="shared" si="9"/>
        <v>29360724</v>
      </c>
      <c r="AD218" s="37">
        <f t="shared" si="11"/>
        <v>234885792</v>
      </c>
      <c r="AE218" s="144"/>
    </row>
    <row r="219" spans="1:31" hidden="1" x14ac:dyDescent="0.25">
      <c r="A219" s="29">
        <v>207</v>
      </c>
      <c r="B219" s="61"/>
      <c r="C219" s="143" t="str">
        <f>VLOOKUP(D219,[8]Hoja1!$A$2:$B$1115,2,0)</f>
        <v>05861</v>
      </c>
      <c r="D219" s="31">
        <v>890980764</v>
      </c>
      <c r="E219" s="31">
        <v>216105861</v>
      </c>
      <c r="F219" s="61" t="s">
        <v>417</v>
      </c>
      <c r="G219" s="33">
        <v>0</v>
      </c>
      <c r="H219" s="33">
        <v>0</v>
      </c>
      <c r="I219" s="3">
        <f>IFERROR(VLOOKUP(C219,'[6]Anexo 2'!$A$9:$G$1115,7,0),0)</f>
        <v>120730468</v>
      </c>
      <c r="J219" s="3">
        <f>IFERROR(VLOOKUP(C219,'[6]Anexo 1'!$A$9:$F$1115,6,0),0)</f>
        <v>132096247</v>
      </c>
      <c r="K219" s="3"/>
      <c r="L219" s="3"/>
      <c r="M219" s="3"/>
      <c r="N219" s="3"/>
      <c r="O219" s="3"/>
      <c r="P219" s="34">
        <f t="shared" si="10"/>
        <v>252826715</v>
      </c>
      <c r="Q219" s="35">
        <f>VLOOKUP(D219,FEBRERO!$D$13:$Q$1147,14,0)+VLOOKUP(D219,FEBRERO!$D$13:$AC$1147,26,0)+VLOOKUP(D219,MARZO!$D$13:$AC$1147,26,0)</f>
        <v>162278863</v>
      </c>
      <c r="R219" s="3">
        <f>IFERROR(VLOOKUP(D219,[7]ServNOMINA!$F$16:$M$112,8,0),0)</f>
        <v>0</v>
      </c>
      <c r="S219" s="3">
        <f>IFERROR(VLOOKUP(D219,[7]ServOTROS!$F$16:$M$112,8,0),0)</f>
        <v>0</v>
      </c>
      <c r="T219" s="3">
        <f>IFERROR(VLOOKUP(D219,[7]CANCEL!$F$16:$M$48,8,0),0)</f>
        <v>0</v>
      </c>
      <c r="U219" s="3">
        <f>IFERROR(VLOOKUP(B219,[7]Aaf_PENSION!$C$16:$M$112,11,0),0)</f>
        <v>0</v>
      </c>
      <c r="V219" s="3">
        <f>IFERROR(VLOOKUP(B219,[7]Aaf_SALUD!$C$16:$M$112,11,0),0)</f>
        <v>0</v>
      </c>
      <c r="W219" s="3">
        <f>IFERROR(VLOOKUP(D219,[7]CALIDAD!$F$16:$M$1122,8,0),0)</f>
        <v>10060872</v>
      </c>
      <c r="X219" s="3"/>
      <c r="Y219" s="3">
        <f>IFERROR(VLOOKUP(B219,[7]Ap_CESANTIAS!$C$16:$M$112,11,0),0)</f>
        <v>0</v>
      </c>
      <c r="Z219" s="3">
        <f>IFERROR(VLOOKUP(B219,[7]Ap_PENSION!$C$16:$M$112,11,0),0)</f>
        <v>0</v>
      </c>
      <c r="AA219" s="3">
        <f>IFERROR(VLOOKUP(B219,[7]Ap_SALUD!$C$16:$M$112,11,0),0)</f>
        <v>0</v>
      </c>
      <c r="AB219" s="3"/>
      <c r="AC219" s="36">
        <f t="shared" si="9"/>
        <v>10060872</v>
      </c>
      <c r="AD219" s="37">
        <f t="shared" si="11"/>
        <v>80486980</v>
      </c>
      <c r="AE219" s="144"/>
    </row>
    <row r="220" spans="1:31" hidden="1" x14ac:dyDescent="0.25">
      <c r="A220" s="38">
        <v>208</v>
      </c>
      <c r="B220" s="61"/>
      <c r="C220" s="143" t="str">
        <f>VLOOKUP(D220,[8]Hoja1!$A$2:$B$1115,2,0)</f>
        <v>05873</v>
      </c>
      <c r="D220" s="31">
        <v>800020665</v>
      </c>
      <c r="E220" s="31">
        <v>217305873</v>
      </c>
      <c r="F220" s="61" t="s">
        <v>418</v>
      </c>
      <c r="G220" s="33">
        <v>0</v>
      </c>
      <c r="H220" s="33">
        <v>0</v>
      </c>
      <c r="I220" s="3">
        <f>IFERROR(VLOOKUP(C220,'[6]Anexo 2'!$A$9:$G$1115,7,0),0)</f>
        <v>643676104</v>
      </c>
      <c r="J220" s="3">
        <f>IFERROR(VLOOKUP(C220,'[6]Anexo 1'!$A$9:$F$1115,6,0),0)</f>
        <v>398314839</v>
      </c>
      <c r="K220" s="3"/>
      <c r="L220" s="3"/>
      <c r="M220" s="3"/>
      <c r="N220" s="3"/>
      <c r="O220" s="3"/>
      <c r="P220" s="34">
        <f t="shared" si="10"/>
        <v>1041990943</v>
      </c>
      <c r="Q220" s="35">
        <f>VLOOKUP(D220,FEBRERO!$D$13:$Q$1147,14,0)+VLOOKUP(D220,FEBRERO!$D$13:$AC$1147,26,0)+VLOOKUP(D220,MARZO!$D$13:$AC$1147,26,0)</f>
        <v>559233864</v>
      </c>
      <c r="R220" s="3">
        <f>IFERROR(VLOOKUP(D220,[7]ServNOMINA!$F$16:$M$112,8,0),0)</f>
        <v>0</v>
      </c>
      <c r="S220" s="3">
        <f>IFERROR(VLOOKUP(D220,[7]ServOTROS!$F$16:$M$112,8,0),0)</f>
        <v>0</v>
      </c>
      <c r="T220" s="3">
        <f>IFERROR(VLOOKUP(D220,[7]CANCEL!$F$16:$M$48,8,0),0)</f>
        <v>0</v>
      </c>
      <c r="U220" s="3">
        <f>IFERROR(VLOOKUP(B220,[7]Aaf_PENSION!$C$16:$M$112,11,0),0)</f>
        <v>0</v>
      </c>
      <c r="V220" s="3">
        <f>IFERROR(VLOOKUP(B220,[7]Aaf_SALUD!$C$16:$M$112,11,0),0)</f>
        <v>0</v>
      </c>
      <c r="W220" s="3">
        <f>IFERROR(VLOOKUP(D220,[7]CALIDAD!$F$16:$M$1122,8,0),0)</f>
        <v>53639675</v>
      </c>
      <c r="X220" s="3"/>
      <c r="Y220" s="3">
        <f>IFERROR(VLOOKUP(B220,[7]Ap_CESANTIAS!$C$16:$M$112,11,0),0)</f>
        <v>0</v>
      </c>
      <c r="Z220" s="3">
        <f>IFERROR(VLOOKUP(B220,[7]Ap_PENSION!$C$16:$M$112,11,0),0)</f>
        <v>0</v>
      </c>
      <c r="AA220" s="3">
        <f>IFERROR(VLOOKUP(B220,[7]Ap_SALUD!$C$16:$M$112,11,0),0)</f>
        <v>0</v>
      </c>
      <c r="AB220" s="3"/>
      <c r="AC220" s="36">
        <f t="shared" si="9"/>
        <v>53639675</v>
      </c>
      <c r="AD220" s="37">
        <f t="shared" si="11"/>
        <v>429117404</v>
      </c>
      <c r="AE220" s="144"/>
    </row>
    <row r="221" spans="1:31" hidden="1" x14ac:dyDescent="0.25">
      <c r="A221" s="29">
        <v>209</v>
      </c>
      <c r="B221" s="61"/>
      <c r="C221" s="143" t="str">
        <f>VLOOKUP(D221,[8]Hoja1!$A$2:$B$1115,2,0)</f>
        <v>05885</v>
      </c>
      <c r="D221" s="31">
        <v>890980964</v>
      </c>
      <c r="E221" s="31">
        <v>218505885</v>
      </c>
      <c r="F221" s="61" t="s">
        <v>419</v>
      </c>
      <c r="G221" s="33">
        <v>0</v>
      </c>
      <c r="H221" s="33">
        <v>0</v>
      </c>
      <c r="I221" s="3">
        <f>IFERROR(VLOOKUP(C221,'[6]Anexo 2'!$A$9:$G$1115,7,0),0)</f>
        <v>145371640</v>
      </c>
      <c r="J221" s="3">
        <f>IFERROR(VLOOKUP(C221,'[6]Anexo 1'!$A$9:$F$1115,6,0),0)</f>
        <v>119548542</v>
      </c>
      <c r="K221" s="3"/>
      <c r="L221" s="3"/>
      <c r="M221" s="3"/>
      <c r="N221" s="3"/>
      <c r="O221" s="3"/>
      <c r="P221" s="34">
        <f t="shared" si="10"/>
        <v>264920182</v>
      </c>
      <c r="Q221" s="35">
        <f>VLOOKUP(D221,FEBRERO!$D$13:$Q$1147,14,0)+VLOOKUP(D221,FEBRERO!$D$13:$AC$1147,26,0)+VLOOKUP(D221,MARZO!$D$13:$AC$1147,26,0)</f>
        <v>155891451</v>
      </c>
      <c r="R221" s="3">
        <f>IFERROR(VLOOKUP(D221,[7]ServNOMINA!$F$16:$M$112,8,0),0)</f>
        <v>0</v>
      </c>
      <c r="S221" s="3">
        <f>IFERROR(VLOOKUP(D221,[7]ServOTROS!$F$16:$M$112,8,0),0)</f>
        <v>0</v>
      </c>
      <c r="T221" s="3">
        <f>IFERROR(VLOOKUP(D221,[7]CANCEL!$F$16:$M$48,8,0),0)</f>
        <v>0</v>
      </c>
      <c r="U221" s="3">
        <f>IFERROR(VLOOKUP(B221,[7]Aaf_PENSION!$C$16:$M$112,11,0),0)</f>
        <v>0</v>
      </c>
      <c r="V221" s="3">
        <f>IFERROR(VLOOKUP(B221,[7]Aaf_SALUD!$C$16:$M$112,11,0),0)</f>
        <v>0</v>
      </c>
      <c r="W221" s="3">
        <f>IFERROR(VLOOKUP(D221,[7]CALIDAD!$F$16:$M$1122,8,0),0)</f>
        <v>12114303</v>
      </c>
      <c r="X221" s="3"/>
      <c r="Y221" s="3">
        <f>IFERROR(VLOOKUP(B221,[7]Ap_CESANTIAS!$C$16:$M$112,11,0),0)</f>
        <v>0</v>
      </c>
      <c r="Z221" s="3">
        <f>IFERROR(VLOOKUP(B221,[7]Ap_PENSION!$C$16:$M$112,11,0),0)</f>
        <v>0</v>
      </c>
      <c r="AA221" s="3">
        <f>IFERROR(VLOOKUP(B221,[7]Ap_SALUD!$C$16:$M$112,11,0),0)</f>
        <v>0</v>
      </c>
      <c r="AB221" s="3"/>
      <c r="AC221" s="36">
        <f t="shared" si="9"/>
        <v>12114303</v>
      </c>
      <c r="AD221" s="37">
        <f t="shared" si="11"/>
        <v>96914428</v>
      </c>
      <c r="AE221" s="144"/>
    </row>
    <row r="222" spans="1:31" hidden="1" x14ac:dyDescent="0.25">
      <c r="A222" s="38">
        <v>210</v>
      </c>
      <c r="B222" s="61"/>
      <c r="C222" s="143" t="str">
        <f>VLOOKUP(D222,[8]Hoja1!$A$2:$B$1115,2,0)</f>
        <v>05887</v>
      </c>
      <c r="D222" s="31">
        <v>890980096</v>
      </c>
      <c r="E222" s="31">
        <v>218705887</v>
      </c>
      <c r="F222" s="61" t="s">
        <v>420</v>
      </c>
      <c r="G222" s="33">
        <v>0</v>
      </c>
      <c r="H222" s="33">
        <v>0</v>
      </c>
      <c r="I222" s="3">
        <f>IFERROR(VLOOKUP(C222,'[6]Anexo 2'!$A$9:$G$1115,7,0),0)</f>
        <v>641830864</v>
      </c>
      <c r="J222" s="3">
        <f>IFERROR(VLOOKUP(C222,'[6]Anexo 1'!$A$9:$F$1115,6,0),0)</f>
        <v>726185231</v>
      </c>
      <c r="K222" s="3"/>
      <c r="L222" s="3"/>
      <c r="M222" s="3"/>
      <c r="N222" s="3"/>
      <c r="O222" s="3"/>
      <c r="P222" s="34">
        <f t="shared" si="10"/>
        <v>1368016095</v>
      </c>
      <c r="Q222" s="35">
        <f>VLOOKUP(D222,FEBRERO!$D$13:$Q$1147,14,0)+VLOOKUP(D222,FEBRERO!$D$13:$AC$1147,26,0)+VLOOKUP(D222,MARZO!$D$13:$AC$1147,26,0)</f>
        <v>886642946</v>
      </c>
      <c r="R222" s="3">
        <f>IFERROR(VLOOKUP(D222,[7]ServNOMINA!$F$16:$M$112,8,0),0)</f>
        <v>0</v>
      </c>
      <c r="S222" s="3">
        <f>IFERROR(VLOOKUP(D222,[7]ServOTROS!$F$16:$M$112,8,0),0)</f>
        <v>0</v>
      </c>
      <c r="T222" s="3">
        <f>IFERROR(VLOOKUP(D222,[7]CANCEL!$F$16:$M$48,8,0),0)</f>
        <v>0</v>
      </c>
      <c r="U222" s="3">
        <f>IFERROR(VLOOKUP(B222,[7]Aaf_PENSION!$C$16:$M$112,11,0),0)</f>
        <v>0</v>
      </c>
      <c r="V222" s="3">
        <f>IFERROR(VLOOKUP(B222,[7]Aaf_SALUD!$C$16:$M$112,11,0),0)</f>
        <v>0</v>
      </c>
      <c r="W222" s="3">
        <f>IFERROR(VLOOKUP(D222,[7]CALIDAD!$F$16:$M$1122,8,0),0)</f>
        <v>53485905</v>
      </c>
      <c r="X222" s="3"/>
      <c r="Y222" s="3">
        <f>IFERROR(VLOOKUP(B222,[7]Ap_CESANTIAS!$C$16:$M$112,11,0),0)</f>
        <v>0</v>
      </c>
      <c r="Z222" s="3">
        <f>IFERROR(VLOOKUP(B222,[7]Ap_PENSION!$C$16:$M$112,11,0),0)</f>
        <v>0</v>
      </c>
      <c r="AA222" s="3">
        <f>IFERROR(VLOOKUP(B222,[7]Ap_SALUD!$C$16:$M$112,11,0),0)</f>
        <v>0</v>
      </c>
      <c r="AB222" s="3"/>
      <c r="AC222" s="36">
        <f t="shared" si="9"/>
        <v>53485905</v>
      </c>
      <c r="AD222" s="37">
        <f t="shared" si="11"/>
        <v>427887244</v>
      </c>
      <c r="AE222" s="144"/>
    </row>
    <row r="223" spans="1:31" hidden="1" x14ac:dyDescent="0.25">
      <c r="A223" s="29">
        <v>211</v>
      </c>
      <c r="B223" s="61"/>
      <c r="C223" s="143" t="str">
        <f>VLOOKUP(D223,[8]Hoja1!$A$2:$B$1115,2,0)</f>
        <v>05890</v>
      </c>
      <c r="D223" s="31">
        <v>890984030</v>
      </c>
      <c r="E223" s="31">
        <v>219005890</v>
      </c>
      <c r="F223" s="61" t="s">
        <v>421</v>
      </c>
      <c r="G223" s="33">
        <v>0</v>
      </c>
      <c r="H223" s="33">
        <v>0</v>
      </c>
      <c r="I223" s="3">
        <f>IFERROR(VLOOKUP(C223,'[6]Anexo 2'!$A$9:$G$1115,7,0),0)</f>
        <v>352000240</v>
      </c>
      <c r="J223" s="3">
        <f>IFERROR(VLOOKUP(C223,'[6]Anexo 1'!$A$9:$F$1115,6,0),0)</f>
        <v>344956374</v>
      </c>
      <c r="K223" s="3"/>
      <c r="L223" s="3"/>
      <c r="M223" s="3"/>
      <c r="N223" s="3"/>
      <c r="O223" s="3"/>
      <c r="P223" s="34">
        <f t="shared" si="10"/>
        <v>696956614</v>
      </c>
      <c r="Q223" s="35">
        <f>VLOOKUP(D223,FEBRERO!$D$13:$Q$1147,14,0)+VLOOKUP(D223,FEBRERO!$D$13:$AC$1147,26,0)+VLOOKUP(D223,MARZO!$D$13:$AC$1147,26,0)</f>
        <v>432956433</v>
      </c>
      <c r="R223" s="3">
        <f>IFERROR(VLOOKUP(D223,[7]ServNOMINA!$F$16:$M$112,8,0),0)</f>
        <v>0</v>
      </c>
      <c r="S223" s="3">
        <f>IFERROR(VLOOKUP(D223,[7]ServOTROS!$F$16:$M$112,8,0),0)</f>
        <v>0</v>
      </c>
      <c r="T223" s="3">
        <f>IFERROR(VLOOKUP(D223,[7]CANCEL!$F$16:$M$48,8,0),0)</f>
        <v>0</v>
      </c>
      <c r="U223" s="3">
        <f>IFERROR(VLOOKUP(B223,[7]Aaf_PENSION!$C$16:$M$112,11,0),0)</f>
        <v>0</v>
      </c>
      <c r="V223" s="3">
        <f>IFERROR(VLOOKUP(B223,[7]Aaf_SALUD!$C$16:$M$112,11,0),0)</f>
        <v>0</v>
      </c>
      <c r="W223" s="3">
        <f>IFERROR(VLOOKUP(D223,[7]CALIDAD!$F$16:$M$1122,8,0),0)</f>
        <v>29333353</v>
      </c>
      <c r="X223" s="3"/>
      <c r="Y223" s="3">
        <f>IFERROR(VLOOKUP(B223,[7]Ap_CESANTIAS!$C$16:$M$112,11,0),0)</f>
        <v>0</v>
      </c>
      <c r="Z223" s="3">
        <f>IFERROR(VLOOKUP(B223,[7]Ap_PENSION!$C$16:$M$112,11,0),0)</f>
        <v>0</v>
      </c>
      <c r="AA223" s="3">
        <f>IFERROR(VLOOKUP(B223,[7]Ap_SALUD!$C$16:$M$112,11,0),0)</f>
        <v>0</v>
      </c>
      <c r="AB223" s="3"/>
      <c r="AC223" s="36">
        <f t="shared" si="9"/>
        <v>29333353</v>
      </c>
      <c r="AD223" s="37">
        <f t="shared" si="11"/>
        <v>234666828</v>
      </c>
      <c r="AE223" s="144"/>
    </row>
    <row r="224" spans="1:31" hidden="1" x14ac:dyDescent="0.25">
      <c r="A224" s="38">
        <v>212</v>
      </c>
      <c r="B224" s="61"/>
      <c r="C224" s="143" t="str">
        <f>VLOOKUP(D224,[8]Hoja1!$A$2:$B$1115,2,0)</f>
        <v>05893</v>
      </c>
      <c r="D224" s="31">
        <v>890984265</v>
      </c>
      <c r="E224" s="31">
        <v>219305893</v>
      </c>
      <c r="F224" s="61" t="s">
        <v>422</v>
      </c>
      <c r="G224" s="33">
        <v>0</v>
      </c>
      <c r="H224" s="33">
        <v>0</v>
      </c>
      <c r="I224" s="3">
        <f>IFERROR(VLOOKUP(C224,'[6]Anexo 2'!$A$9:$G$1115,7,0),0)</f>
        <v>503766400</v>
      </c>
      <c r="J224" s="3">
        <f>IFERROR(VLOOKUP(C224,'[6]Anexo 1'!$A$9:$F$1115,6,0),0)</f>
        <v>436049238</v>
      </c>
      <c r="K224" s="3"/>
      <c r="L224" s="3"/>
      <c r="M224" s="3"/>
      <c r="N224" s="3"/>
      <c r="O224" s="3"/>
      <c r="P224" s="34">
        <f t="shared" si="10"/>
        <v>939815638</v>
      </c>
      <c r="Q224" s="35">
        <f>VLOOKUP(D224,FEBRERO!$D$13:$Q$1147,14,0)+VLOOKUP(D224,FEBRERO!$D$13:$AC$1147,26,0)+VLOOKUP(D224,MARZO!$D$13:$AC$1147,26,0)</f>
        <v>561990837</v>
      </c>
      <c r="R224" s="3">
        <f>IFERROR(VLOOKUP(D224,[7]ServNOMINA!$F$16:$M$112,8,0),0)</f>
        <v>0</v>
      </c>
      <c r="S224" s="3">
        <f>IFERROR(VLOOKUP(D224,[7]ServOTROS!$F$16:$M$112,8,0),0)</f>
        <v>0</v>
      </c>
      <c r="T224" s="3">
        <f>IFERROR(VLOOKUP(D224,[7]CANCEL!$F$16:$M$48,8,0),0)</f>
        <v>0</v>
      </c>
      <c r="U224" s="3">
        <f>IFERROR(VLOOKUP(B224,[7]Aaf_PENSION!$C$16:$M$112,11,0),0)</f>
        <v>0</v>
      </c>
      <c r="V224" s="3">
        <f>IFERROR(VLOOKUP(B224,[7]Aaf_SALUD!$C$16:$M$112,11,0),0)</f>
        <v>0</v>
      </c>
      <c r="W224" s="3">
        <f>IFERROR(VLOOKUP(D224,[7]CALIDAD!$F$16:$M$1122,8,0),0)</f>
        <v>41980533</v>
      </c>
      <c r="X224" s="3"/>
      <c r="Y224" s="3">
        <f>IFERROR(VLOOKUP(B224,[7]Ap_CESANTIAS!$C$16:$M$112,11,0),0)</f>
        <v>0</v>
      </c>
      <c r="Z224" s="3">
        <f>IFERROR(VLOOKUP(B224,[7]Ap_PENSION!$C$16:$M$112,11,0),0)</f>
        <v>0</v>
      </c>
      <c r="AA224" s="3">
        <f>IFERROR(VLOOKUP(B224,[7]Ap_SALUD!$C$16:$M$112,11,0),0)</f>
        <v>0</v>
      </c>
      <c r="AB224" s="3"/>
      <c r="AC224" s="36">
        <f t="shared" si="9"/>
        <v>41980533</v>
      </c>
      <c r="AD224" s="37">
        <f t="shared" si="11"/>
        <v>335844268</v>
      </c>
      <c r="AE224" s="144"/>
    </row>
    <row r="225" spans="1:31" hidden="1" x14ac:dyDescent="0.25">
      <c r="A225" s="29">
        <v>213</v>
      </c>
      <c r="B225" s="61"/>
      <c r="C225" s="143" t="str">
        <f>VLOOKUP(D225,[8]Hoja1!$A$2:$B$1115,2,0)</f>
        <v>05895</v>
      </c>
      <c r="D225" s="31">
        <v>890981150</v>
      </c>
      <c r="E225" s="31">
        <v>219505895</v>
      </c>
      <c r="F225" s="61" t="s">
        <v>423</v>
      </c>
      <c r="G225" s="33">
        <v>0</v>
      </c>
      <c r="H225" s="33">
        <v>0</v>
      </c>
      <c r="I225" s="3">
        <f>IFERROR(VLOOKUP(C225,'[6]Anexo 2'!$A$9:$G$1115,7,0),0)</f>
        <v>1244833136</v>
      </c>
      <c r="J225" s="3">
        <f>IFERROR(VLOOKUP(C225,'[6]Anexo 1'!$A$9:$F$1115,6,0),0)</f>
        <v>850246636</v>
      </c>
      <c r="K225" s="3"/>
      <c r="L225" s="3"/>
      <c r="M225" s="3"/>
      <c r="N225" s="3"/>
      <c r="O225" s="3"/>
      <c r="P225" s="34">
        <f t="shared" si="10"/>
        <v>2095079772</v>
      </c>
      <c r="Q225" s="35">
        <f>VLOOKUP(D225,FEBRERO!$D$13:$Q$1147,14,0)+VLOOKUP(D225,FEBRERO!$D$13:$AC$1147,26,0)+VLOOKUP(D225,MARZO!$D$13:$AC$1147,26,0)</f>
        <v>1161454921</v>
      </c>
      <c r="R225" s="3">
        <f>IFERROR(VLOOKUP(D225,[7]ServNOMINA!$F$16:$M$112,8,0),0)</f>
        <v>0</v>
      </c>
      <c r="S225" s="3">
        <f>IFERROR(VLOOKUP(D225,[7]ServOTROS!$F$16:$M$112,8,0),0)</f>
        <v>0</v>
      </c>
      <c r="T225" s="3">
        <f>IFERROR(VLOOKUP(D225,[7]CANCEL!$F$16:$M$48,8,0),0)</f>
        <v>0</v>
      </c>
      <c r="U225" s="3">
        <f>IFERROR(VLOOKUP(B225,[7]Aaf_PENSION!$C$16:$M$112,11,0),0)</f>
        <v>0</v>
      </c>
      <c r="V225" s="3">
        <f>IFERROR(VLOOKUP(B225,[7]Aaf_SALUD!$C$16:$M$112,11,0),0)</f>
        <v>0</v>
      </c>
      <c r="W225" s="3">
        <f>IFERROR(VLOOKUP(D225,[7]CALIDAD!$F$16:$M$1122,8,0),0)</f>
        <v>103736095</v>
      </c>
      <c r="X225" s="3"/>
      <c r="Y225" s="3">
        <f>IFERROR(VLOOKUP(B225,[7]Ap_CESANTIAS!$C$16:$M$112,11,0),0)</f>
        <v>0</v>
      </c>
      <c r="Z225" s="3">
        <f>IFERROR(VLOOKUP(B225,[7]Ap_PENSION!$C$16:$M$112,11,0),0)</f>
        <v>0</v>
      </c>
      <c r="AA225" s="3">
        <f>IFERROR(VLOOKUP(B225,[7]Ap_SALUD!$C$16:$M$112,11,0),0)</f>
        <v>0</v>
      </c>
      <c r="AB225" s="3"/>
      <c r="AC225" s="36">
        <f t="shared" si="9"/>
        <v>103736095</v>
      </c>
      <c r="AD225" s="37">
        <f t="shared" si="11"/>
        <v>829888756</v>
      </c>
      <c r="AE225" s="144"/>
    </row>
    <row r="226" spans="1:31" hidden="1" x14ac:dyDescent="0.25">
      <c r="A226" s="38">
        <v>214</v>
      </c>
      <c r="B226" s="61"/>
      <c r="C226" s="143" t="str">
        <f>VLOOKUP(D226,[8]Hoja1!$A$2:$B$1115,2,0)</f>
        <v>08078</v>
      </c>
      <c r="D226" s="31">
        <v>890112371</v>
      </c>
      <c r="E226" s="31">
        <v>217808078</v>
      </c>
      <c r="F226" s="61" t="s">
        <v>424</v>
      </c>
      <c r="G226" s="33">
        <v>0</v>
      </c>
      <c r="H226" s="33">
        <v>0</v>
      </c>
      <c r="I226" s="3">
        <f>IFERROR(VLOOKUP(C226,'[6]Anexo 2'!$A$9:$G$1115,7,0),0)</f>
        <v>971494896</v>
      </c>
      <c r="J226" s="3">
        <f>IFERROR(VLOOKUP(C226,'[6]Anexo 1'!$A$9:$F$1115,6,0),0)</f>
        <v>1124693692</v>
      </c>
      <c r="K226" s="3"/>
      <c r="L226" s="3"/>
      <c r="M226" s="3"/>
      <c r="N226" s="3"/>
      <c r="O226" s="3"/>
      <c r="P226" s="34">
        <f t="shared" si="10"/>
        <v>2096188588</v>
      </c>
      <c r="Q226" s="35">
        <f>VLOOKUP(D226,FEBRERO!$D$13:$Q$1147,14,0)+VLOOKUP(D226,FEBRERO!$D$13:$AC$1147,26,0)+VLOOKUP(D226,MARZO!$D$13:$AC$1147,26,0)</f>
        <v>1367567416</v>
      </c>
      <c r="R226" s="3">
        <f>IFERROR(VLOOKUP(D226,[7]ServNOMINA!$F$16:$M$112,8,0),0)</f>
        <v>0</v>
      </c>
      <c r="S226" s="3">
        <f>IFERROR(VLOOKUP(D226,[7]ServOTROS!$F$16:$M$112,8,0),0)</f>
        <v>0</v>
      </c>
      <c r="T226" s="3">
        <f>IFERROR(VLOOKUP(D226,[7]CANCEL!$F$16:$M$48,8,0),0)</f>
        <v>0</v>
      </c>
      <c r="U226" s="3">
        <f>IFERROR(VLOOKUP(B226,[7]Aaf_PENSION!$C$16:$M$112,11,0),0)</f>
        <v>0</v>
      </c>
      <c r="V226" s="3">
        <f>IFERROR(VLOOKUP(B226,[7]Aaf_SALUD!$C$16:$M$112,11,0),0)</f>
        <v>0</v>
      </c>
      <c r="W226" s="3">
        <f>IFERROR(VLOOKUP(D226,[7]CALIDAD!$F$16:$M$1122,8,0),0)</f>
        <v>80957908</v>
      </c>
      <c r="X226" s="3"/>
      <c r="Y226" s="3">
        <f>IFERROR(VLOOKUP(B226,[7]Ap_CESANTIAS!$C$16:$M$112,11,0),0)</f>
        <v>0</v>
      </c>
      <c r="Z226" s="3">
        <f>IFERROR(VLOOKUP(B226,[7]Ap_PENSION!$C$16:$M$112,11,0),0)</f>
        <v>0</v>
      </c>
      <c r="AA226" s="3">
        <f>IFERROR(VLOOKUP(B226,[7]Ap_SALUD!$C$16:$M$112,11,0),0)</f>
        <v>0</v>
      </c>
      <c r="AB226" s="3"/>
      <c r="AC226" s="36">
        <f t="shared" si="9"/>
        <v>80957908</v>
      </c>
      <c r="AD226" s="37">
        <f t="shared" si="11"/>
        <v>647663264</v>
      </c>
      <c r="AE226" s="144"/>
    </row>
    <row r="227" spans="1:31" hidden="1" x14ac:dyDescent="0.25">
      <c r="A227" s="29">
        <v>215</v>
      </c>
      <c r="B227" s="61"/>
      <c r="C227" s="143" t="str">
        <f>VLOOKUP(D227,[8]Hoja1!$A$2:$B$1115,2,0)</f>
        <v>08137</v>
      </c>
      <c r="D227" s="31">
        <v>800094462</v>
      </c>
      <c r="E227" s="31">
        <v>213708137</v>
      </c>
      <c r="F227" s="61" t="s">
        <v>425</v>
      </c>
      <c r="G227" s="33">
        <v>0</v>
      </c>
      <c r="H227" s="33">
        <v>0</v>
      </c>
      <c r="I227" s="3">
        <f>IFERROR(VLOOKUP(C227,'[6]Anexo 2'!$A$9:$G$1115,7,0),0)</f>
        <v>750646208</v>
      </c>
      <c r="J227" s="3">
        <f>IFERROR(VLOOKUP(C227,'[6]Anexo 1'!$A$9:$F$1115,6,0),0)</f>
        <v>709330336</v>
      </c>
      <c r="K227" s="3"/>
      <c r="L227" s="3"/>
      <c r="M227" s="3"/>
      <c r="N227" s="3"/>
      <c r="O227" s="3"/>
      <c r="P227" s="34">
        <f t="shared" si="10"/>
        <v>1459976544</v>
      </c>
      <c r="Q227" s="35">
        <f>VLOOKUP(D227,FEBRERO!$D$13:$Q$1147,14,0)+VLOOKUP(D227,FEBRERO!$D$13:$AC$1147,26,0)+VLOOKUP(D227,MARZO!$D$13:$AC$1147,26,0)</f>
        <v>896991889</v>
      </c>
      <c r="R227" s="3">
        <f>IFERROR(VLOOKUP(D227,[7]ServNOMINA!$F$16:$M$112,8,0),0)</f>
        <v>0</v>
      </c>
      <c r="S227" s="3">
        <f>IFERROR(VLOOKUP(D227,[7]ServOTROS!$F$16:$M$112,8,0),0)</f>
        <v>0</v>
      </c>
      <c r="T227" s="3">
        <f>IFERROR(VLOOKUP(D227,[7]CANCEL!$F$16:$M$48,8,0),0)</f>
        <v>0</v>
      </c>
      <c r="U227" s="3">
        <f>IFERROR(VLOOKUP(B227,[7]Aaf_PENSION!$C$16:$M$112,11,0),0)</f>
        <v>0</v>
      </c>
      <c r="V227" s="3">
        <f>IFERROR(VLOOKUP(B227,[7]Aaf_SALUD!$C$16:$M$112,11,0),0)</f>
        <v>0</v>
      </c>
      <c r="W227" s="3">
        <f>IFERROR(VLOOKUP(D227,[7]CALIDAD!$F$16:$M$1122,8,0),0)</f>
        <v>62553851</v>
      </c>
      <c r="X227" s="3"/>
      <c r="Y227" s="3">
        <f>IFERROR(VLOOKUP(B227,[7]Ap_CESANTIAS!$C$16:$M$112,11,0),0)</f>
        <v>0</v>
      </c>
      <c r="Z227" s="3">
        <f>IFERROR(VLOOKUP(B227,[7]Ap_PENSION!$C$16:$M$112,11,0),0)</f>
        <v>0</v>
      </c>
      <c r="AA227" s="3">
        <f>IFERROR(VLOOKUP(B227,[7]Ap_SALUD!$C$16:$M$112,11,0),0)</f>
        <v>0</v>
      </c>
      <c r="AB227" s="3"/>
      <c r="AC227" s="36">
        <f t="shared" si="9"/>
        <v>62553851</v>
      </c>
      <c r="AD227" s="37">
        <f t="shared" si="11"/>
        <v>500430804</v>
      </c>
      <c r="AE227" s="144"/>
    </row>
    <row r="228" spans="1:31" hidden="1" x14ac:dyDescent="0.25">
      <c r="A228" s="38">
        <v>216</v>
      </c>
      <c r="B228" s="61"/>
      <c r="C228" s="143" t="str">
        <f>VLOOKUP(D228,[8]Hoja1!$A$2:$B$1115,2,0)</f>
        <v>08141</v>
      </c>
      <c r="D228" s="31">
        <v>800094466</v>
      </c>
      <c r="E228" s="31">
        <v>214108141</v>
      </c>
      <c r="F228" s="61" t="s">
        <v>426</v>
      </c>
      <c r="G228" s="33">
        <v>0</v>
      </c>
      <c r="H228" s="33">
        <v>0</v>
      </c>
      <c r="I228" s="3">
        <f>IFERROR(VLOOKUP(C228,'[6]Anexo 2'!$A$9:$G$1115,7,0),0)</f>
        <v>479973624</v>
      </c>
      <c r="J228" s="3">
        <f>IFERROR(VLOOKUP(C228,'[6]Anexo 1'!$A$9:$F$1115,6,0),0)</f>
        <v>404127834</v>
      </c>
      <c r="K228" s="3"/>
      <c r="L228" s="3"/>
      <c r="M228" s="3"/>
      <c r="N228" s="3"/>
      <c r="O228" s="3"/>
      <c r="P228" s="34">
        <f t="shared" si="10"/>
        <v>884101458</v>
      </c>
      <c r="Q228" s="35">
        <f>VLOOKUP(D228,FEBRERO!$D$13:$Q$1147,14,0)+VLOOKUP(D228,FEBRERO!$D$13:$AC$1147,26,0)+VLOOKUP(D228,MARZO!$D$13:$AC$1147,26,0)</f>
        <v>524121240</v>
      </c>
      <c r="R228" s="3">
        <f>IFERROR(VLOOKUP(D228,[7]ServNOMINA!$F$16:$M$112,8,0),0)</f>
        <v>0</v>
      </c>
      <c r="S228" s="3">
        <f>IFERROR(VLOOKUP(D228,[7]ServOTROS!$F$16:$M$112,8,0),0)</f>
        <v>0</v>
      </c>
      <c r="T228" s="3">
        <f>IFERROR(VLOOKUP(D228,[7]CANCEL!$F$16:$M$48,8,0),0)</f>
        <v>0</v>
      </c>
      <c r="U228" s="3">
        <f>IFERROR(VLOOKUP(B228,[7]Aaf_PENSION!$C$16:$M$112,11,0),0)</f>
        <v>0</v>
      </c>
      <c r="V228" s="3">
        <f>IFERROR(VLOOKUP(B228,[7]Aaf_SALUD!$C$16:$M$112,11,0),0)</f>
        <v>0</v>
      </c>
      <c r="W228" s="3">
        <f>IFERROR(VLOOKUP(D228,[7]CALIDAD!$F$16:$M$1122,8,0),0)</f>
        <v>39997802</v>
      </c>
      <c r="X228" s="3"/>
      <c r="Y228" s="3">
        <f>IFERROR(VLOOKUP(B228,[7]Ap_CESANTIAS!$C$16:$M$112,11,0),0)</f>
        <v>0</v>
      </c>
      <c r="Z228" s="3">
        <f>IFERROR(VLOOKUP(B228,[7]Ap_PENSION!$C$16:$M$112,11,0),0)</f>
        <v>0</v>
      </c>
      <c r="AA228" s="3">
        <f>IFERROR(VLOOKUP(B228,[7]Ap_SALUD!$C$16:$M$112,11,0),0)</f>
        <v>0</v>
      </c>
      <c r="AB228" s="3"/>
      <c r="AC228" s="36">
        <f t="shared" si="9"/>
        <v>39997802</v>
      </c>
      <c r="AD228" s="37">
        <f t="shared" si="11"/>
        <v>319982416</v>
      </c>
      <c r="AE228" s="144"/>
    </row>
    <row r="229" spans="1:31" hidden="1" x14ac:dyDescent="0.25">
      <c r="A229" s="29">
        <v>217</v>
      </c>
      <c r="B229" s="61"/>
      <c r="C229" s="143" t="str">
        <f>VLOOKUP(D229,[8]Hoja1!$A$2:$B$1115,2,0)</f>
        <v>08296</v>
      </c>
      <c r="D229" s="31">
        <v>890102472</v>
      </c>
      <c r="E229" s="31">
        <v>219608296</v>
      </c>
      <c r="F229" s="61" t="s">
        <v>427</v>
      </c>
      <c r="G229" s="33">
        <v>0</v>
      </c>
      <c r="H229" s="33">
        <v>0</v>
      </c>
      <c r="I229" s="3">
        <f>IFERROR(VLOOKUP(C229,'[6]Anexo 2'!$A$9:$G$1115,7,0),0)</f>
        <v>947596144</v>
      </c>
      <c r="J229" s="3">
        <f>IFERROR(VLOOKUP(C229,'[6]Anexo 1'!$A$9:$F$1115,6,0),0)</f>
        <v>975422018</v>
      </c>
      <c r="K229" s="3"/>
      <c r="L229" s="3"/>
      <c r="M229" s="3"/>
      <c r="N229" s="3"/>
      <c r="O229" s="3"/>
      <c r="P229" s="34">
        <f t="shared" si="10"/>
        <v>1923018162</v>
      </c>
      <c r="Q229" s="35">
        <f>VLOOKUP(D229,FEBRERO!$D$13:$Q$1147,14,0)+VLOOKUP(D229,FEBRERO!$D$13:$AC$1147,26,0)+VLOOKUP(D229,MARZO!$D$13:$AC$1147,26,0)</f>
        <v>1212321053</v>
      </c>
      <c r="R229" s="3">
        <f>IFERROR(VLOOKUP(D229,[7]ServNOMINA!$F$16:$M$112,8,0),0)</f>
        <v>0</v>
      </c>
      <c r="S229" s="3">
        <f>IFERROR(VLOOKUP(D229,[7]ServOTROS!$F$16:$M$112,8,0),0)</f>
        <v>0</v>
      </c>
      <c r="T229" s="3">
        <f>IFERROR(VLOOKUP(D229,[7]CANCEL!$F$16:$M$48,8,0),0)</f>
        <v>0</v>
      </c>
      <c r="U229" s="3">
        <f>IFERROR(VLOOKUP(B229,[7]Aaf_PENSION!$C$16:$M$112,11,0),0)</f>
        <v>0</v>
      </c>
      <c r="V229" s="3">
        <f>IFERROR(VLOOKUP(B229,[7]Aaf_SALUD!$C$16:$M$112,11,0),0)</f>
        <v>0</v>
      </c>
      <c r="W229" s="3">
        <f>IFERROR(VLOOKUP(D229,[7]CALIDAD!$F$16:$M$1122,8,0),0)</f>
        <v>78966345</v>
      </c>
      <c r="X229" s="3"/>
      <c r="Y229" s="3">
        <f>IFERROR(VLOOKUP(B229,[7]Ap_CESANTIAS!$C$16:$M$112,11,0),0)</f>
        <v>0</v>
      </c>
      <c r="Z229" s="3">
        <f>IFERROR(VLOOKUP(B229,[7]Ap_PENSION!$C$16:$M$112,11,0),0)</f>
        <v>0</v>
      </c>
      <c r="AA229" s="3">
        <f>IFERROR(VLOOKUP(B229,[7]Ap_SALUD!$C$16:$M$112,11,0),0)</f>
        <v>0</v>
      </c>
      <c r="AB229" s="3"/>
      <c r="AC229" s="36">
        <f t="shared" si="9"/>
        <v>78966345</v>
      </c>
      <c r="AD229" s="37">
        <f t="shared" si="11"/>
        <v>631730764</v>
      </c>
      <c r="AE229" s="144"/>
    </row>
    <row r="230" spans="1:31" hidden="1" x14ac:dyDescent="0.25">
      <c r="A230" s="38">
        <v>218</v>
      </c>
      <c r="B230" s="61"/>
      <c r="C230" s="143" t="str">
        <f>VLOOKUP(D230,[8]Hoja1!$A$2:$B$1115,2,0)</f>
        <v>08372</v>
      </c>
      <c r="D230" s="31">
        <v>800069901</v>
      </c>
      <c r="E230" s="31">
        <v>217208372</v>
      </c>
      <c r="F230" s="61" t="s">
        <v>428</v>
      </c>
      <c r="G230" s="33">
        <v>0</v>
      </c>
      <c r="H230" s="33">
        <v>0</v>
      </c>
      <c r="I230" s="3">
        <f>IFERROR(VLOOKUP(C230,'[6]Anexo 2'!$A$9:$G$1115,7,0),0)</f>
        <v>367504656</v>
      </c>
      <c r="J230" s="3">
        <f>IFERROR(VLOOKUP(C230,'[6]Anexo 1'!$A$9:$F$1115,6,0),0)</f>
        <v>489870524</v>
      </c>
      <c r="K230" s="3"/>
      <c r="L230" s="3"/>
      <c r="M230" s="3"/>
      <c r="N230" s="3"/>
      <c r="O230" s="3"/>
      <c r="P230" s="34">
        <f t="shared" si="10"/>
        <v>857375180</v>
      </c>
      <c r="Q230" s="35">
        <f>VLOOKUP(D230,FEBRERO!$D$13:$Q$1147,14,0)+VLOOKUP(D230,FEBRERO!$D$13:$AC$1147,26,0)+VLOOKUP(D230,MARZO!$D$13:$AC$1147,26,0)</f>
        <v>581746688</v>
      </c>
      <c r="R230" s="3">
        <f>IFERROR(VLOOKUP(D230,[7]ServNOMINA!$F$16:$M$112,8,0),0)</f>
        <v>0</v>
      </c>
      <c r="S230" s="3">
        <f>IFERROR(VLOOKUP(D230,[7]ServOTROS!$F$16:$M$112,8,0),0)</f>
        <v>0</v>
      </c>
      <c r="T230" s="3">
        <f>IFERROR(VLOOKUP(D230,[7]CANCEL!$F$16:$M$48,8,0),0)</f>
        <v>0</v>
      </c>
      <c r="U230" s="3">
        <f>IFERROR(VLOOKUP(B230,[7]Aaf_PENSION!$C$16:$M$112,11,0),0)</f>
        <v>0</v>
      </c>
      <c r="V230" s="3">
        <f>IFERROR(VLOOKUP(B230,[7]Aaf_SALUD!$C$16:$M$112,11,0),0)</f>
        <v>0</v>
      </c>
      <c r="W230" s="3">
        <f>IFERROR(VLOOKUP(D230,[7]CALIDAD!$F$16:$M$1122,8,0),0)</f>
        <v>30625388</v>
      </c>
      <c r="X230" s="3"/>
      <c r="Y230" s="3">
        <f>IFERROR(VLOOKUP(B230,[7]Ap_CESANTIAS!$C$16:$M$112,11,0),0)</f>
        <v>0</v>
      </c>
      <c r="Z230" s="3">
        <f>IFERROR(VLOOKUP(B230,[7]Ap_PENSION!$C$16:$M$112,11,0),0)</f>
        <v>0</v>
      </c>
      <c r="AA230" s="3">
        <f>IFERROR(VLOOKUP(B230,[7]Ap_SALUD!$C$16:$M$112,11,0),0)</f>
        <v>0</v>
      </c>
      <c r="AB230" s="3"/>
      <c r="AC230" s="36">
        <f t="shared" si="9"/>
        <v>30625388</v>
      </c>
      <c r="AD230" s="37">
        <f t="shared" si="11"/>
        <v>245003104</v>
      </c>
      <c r="AE230" s="144"/>
    </row>
    <row r="231" spans="1:31" hidden="1" x14ac:dyDescent="0.25">
      <c r="A231" s="29">
        <v>219</v>
      </c>
      <c r="B231" s="61"/>
      <c r="C231" s="143" t="str">
        <f>VLOOKUP(D231,[8]Hoja1!$A$2:$B$1115,2,0)</f>
        <v>08421</v>
      </c>
      <c r="D231" s="31">
        <v>890103003</v>
      </c>
      <c r="E231" s="31">
        <v>212108421</v>
      </c>
      <c r="F231" s="61" t="s">
        <v>429</v>
      </c>
      <c r="G231" s="33">
        <v>0</v>
      </c>
      <c r="H231" s="33">
        <v>0</v>
      </c>
      <c r="I231" s="3">
        <f>IFERROR(VLOOKUP(C231,'[6]Anexo 2'!$A$9:$G$1115,7,0),0)</f>
        <v>669618896</v>
      </c>
      <c r="J231" s="3">
        <f>IFERROR(VLOOKUP(C231,'[6]Anexo 1'!$A$9:$F$1115,6,0),0)</f>
        <v>683087754</v>
      </c>
      <c r="K231" s="3"/>
      <c r="L231" s="3"/>
      <c r="M231" s="3"/>
      <c r="N231" s="3"/>
      <c r="O231" s="3"/>
      <c r="P231" s="34">
        <f t="shared" si="10"/>
        <v>1352706650</v>
      </c>
      <c r="Q231" s="35">
        <f>VLOOKUP(D231,FEBRERO!$D$13:$Q$1147,14,0)+VLOOKUP(D231,FEBRERO!$D$13:$AC$1147,26,0)+VLOOKUP(D231,MARZO!$D$13:$AC$1147,26,0)</f>
        <v>850492479</v>
      </c>
      <c r="R231" s="3">
        <f>IFERROR(VLOOKUP(D231,[7]ServNOMINA!$F$16:$M$112,8,0),0)</f>
        <v>0</v>
      </c>
      <c r="S231" s="3">
        <f>IFERROR(VLOOKUP(D231,[7]ServOTROS!$F$16:$M$112,8,0),0)</f>
        <v>0</v>
      </c>
      <c r="T231" s="3">
        <f>IFERROR(VLOOKUP(D231,[7]CANCEL!$F$16:$M$48,8,0),0)</f>
        <v>0</v>
      </c>
      <c r="U231" s="3">
        <f>IFERROR(VLOOKUP(B231,[7]Aaf_PENSION!$C$16:$M$112,11,0),0)</f>
        <v>0</v>
      </c>
      <c r="V231" s="3">
        <f>IFERROR(VLOOKUP(B231,[7]Aaf_SALUD!$C$16:$M$112,11,0),0)</f>
        <v>0</v>
      </c>
      <c r="W231" s="3">
        <f>IFERROR(VLOOKUP(D231,[7]CALIDAD!$F$16:$M$1122,8,0),0)</f>
        <v>55801575</v>
      </c>
      <c r="X231" s="3"/>
      <c r="Y231" s="3">
        <f>IFERROR(VLOOKUP(B231,[7]Ap_CESANTIAS!$C$16:$M$112,11,0),0)</f>
        <v>0</v>
      </c>
      <c r="Z231" s="3">
        <f>IFERROR(VLOOKUP(B231,[7]Ap_PENSION!$C$16:$M$112,11,0),0)</f>
        <v>0</v>
      </c>
      <c r="AA231" s="3">
        <f>IFERROR(VLOOKUP(B231,[7]Ap_SALUD!$C$16:$M$112,11,0),0)</f>
        <v>0</v>
      </c>
      <c r="AB231" s="3"/>
      <c r="AC231" s="36">
        <f t="shared" si="9"/>
        <v>55801575</v>
      </c>
      <c r="AD231" s="37">
        <f t="shared" si="11"/>
        <v>446412596</v>
      </c>
      <c r="AE231" s="144"/>
    </row>
    <row r="232" spans="1:31" hidden="1" x14ac:dyDescent="0.25">
      <c r="A232" s="38">
        <v>220</v>
      </c>
      <c r="B232" s="61"/>
      <c r="C232" s="143" t="str">
        <f>VLOOKUP(D232,[8]Hoja1!$A$2:$B$1115,2,0)</f>
        <v>08436</v>
      </c>
      <c r="D232" s="31">
        <v>800019218</v>
      </c>
      <c r="E232" s="31">
        <v>213608436</v>
      </c>
      <c r="F232" s="61" t="s">
        <v>430</v>
      </c>
      <c r="G232" s="33">
        <v>0</v>
      </c>
      <c r="H232" s="33">
        <v>0</v>
      </c>
      <c r="I232" s="3">
        <f>IFERROR(VLOOKUP(C232,'[6]Anexo 2'!$A$9:$G$1115,7,0),0)</f>
        <v>589929936</v>
      </c>
      <c r="J232" s="3">
        <f>IFERROR(VLOOKUP(C232,'[6]Anexo 1'!$A$9:$F$1115,6,0),0)</f>
        <v>493270009</v>
      </c>
      <c r="K232" s="3"/>
      <c r="L232" s="3"/>
      <c r="M232" s="3"/>
      <c r="N232" s="3"/>
      <c r="O232" s="3"/>
      <c r="P232" s="34">
        <f t="shared" si="10"/>
        <v>1083199945</v>
      </c>
      <c r="Q232" s="35">
        <f>VLOOKUP(D232,FEBRERO!$D$13:$Q$1147,14,0)+VLOOKUP(D232,FEBRERO!$D$13:$AC$1147,26,0)+VLOOKUP(D232,MARZO!$D$13:$AC$1147,26,0)</f>
        <v>640752493</v>
      </c>
      <c r="R232" s="3">
        <f>IFERROR(VLOOKUP(D232,[7]ServNOMINA!$F$16:$M$112,8,0),0)</f>
        <v>0</v>
      </c>
      <c r="S232" s="3">
        <f>IFERROR(VLOOKUP(D232,[7]ServOTROS!$F$16:$M$112,8,0),0)</f>
        <v>0</v>
      </c>
      <c r="T232" s="3">
        <f>IFERROR(VLOOKUP(D232,[7]CANCEL!$F$16:$M$48,8,0),0)</f>
        <v>0</v>
      </c>
      <c r="U232" s="3">
        <f>IFERROR(VLOOKUP(B232,[7]Aaf_PENSION!$C$16:$M$112,11,0),0)</f>
        <v>0</v>
      </c>
      <c r="V232" s="3">
        <f>IFERROR(VLOOKUP(B232,[7]Aaf_SALUD!$C$16:$M$112,11,0),0)</f>
        <v>0</v>
      </c>
      <c r="W232" s="3">
        <f>IFERROR(VLOOKUP(D232,[7]CALIDAD!$F$16:$M$1122,8,0),0)</f>
        <v>49160828</v>
      </c>
      <c r="X232" s="3"/>
      <c r="Y232" s="3">
        <f>IFERROR(VLOOKUP(B232,[7]Ap_CESANTIAS!$C$16:$M$112,11,0),0)</f>
        <v>0</v>
      </c>
      <c r="Z232" s="3">
        <f>IFERROR(VLOOKUP(B232,[7]Ap_PENSION!$C$16:$M$112,11,0),0)</f>
        <v>0</v>
      </c>
      <c r="AA232" s="3">
        <f>IFERROR(VLOOKUP(B232,[7]Ap_SALUD!$C$16:$M$112,11,0),0)</f>
        <v>0</v>
      </c>
      <c r="AB232" s="3"/>
      <c r="AC232" s="36">
        <f t="shared" si="9"/>
        <v>49160828</v>
      </c>
      <c r="AD232" s="37">
        <f t="shared" si="11"/>
        <v>393286624</v>
      </c>
      <c r="AE232" s="144"/>
    </row>
    <row r="233" spans="1:31" hidden="1" x14ac:dyDescent="0.25">
      <c r="A233" s="29">
        <v>221</v>
      </c>
      <c r="B233" s="61"/>
      <c r="C233" s="143" t="str">
        <f>VLOOKUP(D233,[8]Hoja1!$A$2:$B$1115,2,0)</f>
        <v>08520</v>
      </c>
      <c r="D233" s="31">
        <v>800094449</v>
      </c>
      <c r="E233" s="31">
        <v>212008520</v>
      </c>
      <c r="F233" s="61" t="s">
        <v>431</v>
      </c>
      <c r="G233" s="33">
        <v>0</v>
      </c>
      <c r="H233" s="33">
        <v>0</v>
      </c>
      <c r="I233" s="3">
        <f>IFERROR(VLOOKUP(C233,'[6]Anexo 2'!$A$9:$G$1115,7,0),0)</f>
        <v>564330360</v>
      </c>
      <c r="J233" s="3">
        <f>IFERROR(VLOOKUP(C233,'[6]Anexo 1'!$A$9:$F$1115,6,0),0)</f>
        <v>641631194</v>
      </c>
      <c r="K233" s="3"/>
      <c r="L233" s="3"/>
      <c r="M233" s="3"/>
      <c r="N233" s="3"/>
      <c r="O233" s="3"/>
      <c r="P233" s="34">
        <f t="shared" si="10"/>
        <v>1205961554</v>
      </c>
      <c r="Q233" s="35">
        <f>VLOOKUP(D233,FEBRERO!$D$13:$Q$1147,14,0)+VLOOKUP(D233,FEBRERO!$D$13:$AC$1147,26,0)+VLOOKUP(D233,MARZO!$D$13:$AC$1147,26,0)</f>
        <v>782713784</v>
      </c>
      <c r="R233" s="3">
        <f>IFERROR(VLOOKUP(D233,[7]ServNOMINA!$F$16:$M$112,8,0),0)</f>
        <v>0</v>
      </c>
      <c r="S233" s="3">
        <f>IFERROR(VLOOKUP(D233,[7]ServOTROS!$F$16:$M$112,8,0),0)</f>
        <v>0</v>
      </c>
      <c r="T233" s="3">
        <f>IFERROR(VLOOKUP(D233,[7]CANCEL!$F$16:$M$48,8,0),0)</f>
        <v>0</v>
      </c>
      <c r="U233" s="3">
        <f>IFERROR(VLOOKUP(B233,[7]Aaf_PENSION!$C$16:$M$112,11,0),0)</f>
        <v>0</v>
      </c>
      <c r="V233" s="3">
        <f>IFERROR(VLOOKUP(B233,[7]Aaf_SALUD!$C$16:$M$112,11,0),0)</f>
        <v>0</v>
      </c>
      <c r="W233" s="3">
        <f>IFERROR(VLOOKUP(D233,[7]CALIDAD!$F$16:$M$1122,8,0),0)</f>
        <v>47027530</v>
      </c>
      <c r="X233" s="3"/>
      <c r="Y233" s="3">
        <f>IFERROR(VLOOKUP(B233,[7]Ap_CESANTIAS!$C$16:$M$112,11,0),0)</f>
        <v>0</v>
      </c>
      <c r="Z233" s="3">
        <f>IFERROR(VLOOKUP(B233,[7]Ap_PENSION!$C$16:$M$112,11,0),0)</f>
        <v>0</v>
      </c>
      <c r="AA233" s="3">
        <f>IFERROR(VLOOKUP(B233,[7]Ap_SALUD!$C$16:$M$112,11,0),0)</f>
        <v>0</v>
      </c>
      <c r="AB233" s="3"/>
      <c r="AC233" s="36">
        <f t="shared" si="9"/>
        <v>47027530</v>
      </c>
      <c r="AD233" s="37">
        <f t="shared" si="11"/>
        <v>376220240</v>
      </c>
      <c r="AE233" s="144"/>
    </row>
    <row r="234" spans="1:31" hidden="1" x14ac:dyDescent="0.25">
      <c r="A234" s="38">
        <v>222</v>
      </c>
      <c r="B234" s="61"/>
      <c r="C234" s="143" t="str">
        <f>VLOOKUP(D234,[8]Hoja1!$A$2:$B$1115,2,0)</f>
        <v>08549</v>
      </c>
      <c r="D234" s="31">
        <v>800094457</v>
      </c>
      <c r="E234" s="31">
        <v>214908549</v>
      </c>
      <c r="F234" s="61" t="s">
        <v>432</v>
      </c>
      <c r="G234" s="33">
        <v>0</v>
      </c>
      <c r="H234" s="33">
        <v>0</v>
      </c>
      <c r="I234" s="3">
        <f>IFERROR(VLOOKUP(C234,'[6]Anexo 2'!$A$9:$G$1115,7,0),0)</f>
        <v>115435460</v>
      </c>
      <c r="J234" s="3">
        <f>IFERROR(VLOOKUP(C234,'[6]Anexo 1'!$A$9:$F$1115,6,0),0)</f>
        <v>112983343</v>
      </c>
      <c r="K234" s="3"/>
      <c r="L234" s="3"/>
      <c r="M234" s="3"/>
      <c r="N234" s="3"/>
      <c r="O234" s="3"/>
      <c r="P234" s="34">
        <f t="shared" si="10"/>
        <v>228418803</v>
      </c>
      <c r="Q234" s="35">
        <f>VLOOKUP(D234,FEBRERO!$D$13:$Q$1147,14,0)+VLOOKUP(D234,FEBRERO!$D$13:$AC$1147,26,0)+VLOOKUP(D234,MARZO!$D$13:$AC$1147,26,0)</f>
        <v>141842209</v>
      </c>
      <c r="R234" s="3">
        <f>IFERROR(VLOOKUP(D234,[7]ServNOMINA!$F$16:$M$112,8,0),0)</f>
        <v>0</v>
      </c>
      <c r="S234" s="3">
        <f>IFERROR(VLOOKUP(D234,[7]ServOTROS!$F$16:$M$112,8,0),0)</f>
        <v>0</v>
      </c>
      <c r="T234" s="3">
        <f>IFERROR(VLOOKUP(D234,[7]CANCEL!$F$16:$M$48,8,0),0)</f>
        <v>0</v>
      </c>
      <c r="U234" s="3">
        <f>IFERROR(VLOOKUP(B234,[7]Aaf_PENSION!$C$16:$M$112,11,0),0)</f>
        <v>0</v>
      </c>
      <c r="V234" s="3">
        <f>IFERROR(VLOOKUP(B234,[7]Aaf_SALUD!$C$16:$M$112,11,0),0)</f>
        <v>0</v>
      </c>
      <c r="W234" s="3">
        <f>IFERROR(VLOOKUP(D234,[7]CALIDAD!$F$16:$M$1122,8,0),0)</f>
        <v>9619622</v>
      </c>
      <c r="X234" s="3"/>
      <c r="Y234" s="3">
        <f>IFERROR(VLOOKUP(B234,[7]Ap_CESANTIAS!$C$16:$M$112,11,0),0)</f>
        <v>0</v>
      </c>
      <c r="Z234" s="3">
        <f>IFERROR(VLOOKUP(B234,[7]Ap_PENSION!$C$16:$M$112,11,0),0)</f>
        <v>0</v>
      </c>
      <c r="AA234" s="3">
        <f>IFERROR(VLOOKUP(B234,[7]Ap_SALUD!$C$16:$M$112,11,0),0)</f>
        <v>0</v>
      </c>
      <c r="AB234" s="3"/>
      <c r="AC234" s="36">
        <f t="shared" si="9"/>
        <v>9619622</v>
      </c>
      <c r="AD234" s="37">
        <f t="shared" si="11"/>
        <v>76956972</v>
      </c>
      <c r="AE234" s="144"/>
    </row>
    <row r="235" spans="1:31" hidden="1" x14ac:dyDescent="0.25">
      <c r="A235" s="29">
        <v>223</v>
      </c>
      <c r="B235" s="61"/>
      <c r="C235" s="143" t="str">
        <f>VLOOKUP(D235,[8]Hoja1!$A$2:$B$1115,2,0)</f>
        <v>08558</v>
      </c>
      <c r="D235" s="31">
        <v>800076751</v>
      </c>
      <c r="E235" s="31">
        <v>215808558</v>
      </c>
      <c r="F235" s="61" t="s">
        <v>433</v>
      </c>
      <c r="G235" s="33">
        <v>0</v>
      </c>
      <c r="H235" s="33">
        <v>0</v>
      </c>
      <c r="I235" s="3">
        <f>IFERROR(VLOOKUP(C235,'[6]Anexo 2'!$A$9:$G$1115,7,0),0)</f>
        <v>279649404</v>
      </c>
      <c r="J235" s="3">
        <f>IFERROR(VLOOKUP(C235,'[6]Anexo 1'!$A$9:$F$1115,6,0),0)</f>
        <v>333963999</v>
      </c>
      <c r="K235" s="3"/>
      <c r="L235" s="3"/>
      <c r="M235" s="3"/>
      <c r="N235" s="3"/>
      <c r="O235" s="3"/>
      <c r="P235" s="34">
        <f t="shared" si="10"/>
        <v>613613403</v>
      </c>
      <c r="Q235" s="35">
        <f>VLOOKUP(D235,FEBRERO!$D$13:$Q$1147,14,0)+VLOOKUP(D235,FEBRERO!$D$13:$AC$1147,26,0)+VLOOKUP(D235,MARZO!$D$13:$AC$1147,26,0)</f>
        <v>403876350</v>
      </c>
      <c r="R235" s="3">
        <f>IFERROR(VLOOKUP(D235,[7]ServNOMINA!$F$16:$M$112,8,0),0)</f>
        <v>0</v>
      </c>
      <c r="S235" s="3">
        <f>IFERROR(VLOOKUP(D235,[7]ServOTROS!$F$16:$M$112,8,0),0)</f>
        <v>0</v>
      </c>
      <c r="T235" s="3">
        <f>IFERROR(VLOOKUP(D235,[7]CANCEL!$F$16:$M$48,8,0),0)</f>
        <v>0</v>
      </c>
      <c r="U235" s="3">
        <f>IFERROR(VLOOKUP(B235,[7]Aaf_PENSION!$C$16:$M$112,11,0),0)</f>
        <v>0</v>
      </c>
      <c r="V235" s="3">
        <f>IFERROR(VLOOKUP(B235,[7]Aaf_SALUD!$C$16:$M$112,11,0),0)</f>
        <v>0</v>
      </c>
      <c r="W235" s="3">
        <f>IFERROR(VLOOKUP(D235,[7]CALIDAD!$F$16:$M$1122,8,0),0)</f>
        <v>23304117</v>
      </c>
      <c r="X235" s="3"/>
      <c r="Y235" s="3">
        <f>IFERROR(VLOOKUP(B235,[7]Ap_CESANTIAS!$C$16:$M$112,11,0),0)</f>
        <v>0</v>
      </c>
      <c r="Z235" s="3">
        <f>IFERROR(VLOOKUP(B235,[7]Ap_PENSION!$C$16:$M$112,11,0),0)</f>
        <v>0</v>
      </c>
      <c r="AA235" s="3">
        <f>IFERROR(VLOOKUP(B235,[7]Ap_SALUD!$C$16:$M$112,11,0),0)</f>
        <v>0</v>
      </c>
      <c r="AB235" s="3"/>
      <c r="AC235" s="36">
        <f t="shared" si="9"/>
        <v>23304117</v>
      </c>
      <c r="AD235" s="37">
        <f t="shared" si="11"/>
        <v>186432936</v>
      </c>
      <c r="AE235" s="144"/>
    </row>
    <row r="236" spans="1:31" hidden="1" x14ac:dyDescent="0.25">
      <c r="A236" s="38">
        <v>224</v>
      </c>
      <c r="B236" s="61"/>
      <c r="C236" s="143" t="str">
        <f>VLOOKUP(D236,[8]Hoja1!$A$2:$B$1115,2,0)</f>
        <v>08560</v>
      </c>
      <c r="D236" s="31">
        <v>890116278</v>
      </c>
      <c r="E236" s="31">
        <v>216008560</v>
      </c>
      <c r="F236" s="61" t="s">
        <v>434</v>
      </c>
      <c r="G236" s="33">
        <v>0</v>
      </c>
      <c r="H236" s="33">
        <v>0</v>
      </c>
      <c r="I236" s="3">
        <f>IFERROR(VLOOKUP(C236,'[6]Anexo 2'!$A$9:$G$1115,7,0),0)</f>
        <v>600154720</v>
      </c>
      <c r="J236" s="3">
        <f>IFERROR(VLOOKUP(C236,'[6]Anexo 1'!$A$9:$F$1115,6,0),0)</f>
        <v>600502760</v>
      </c>
      <c r="K236" s="3"/>
      <c r="L236" s="3"/>
      <c r="M236" s="3"/>
      <c r="N236" s="3"/>
      <c r="O236" s="3"/>
      <c r="P236" s="34">
        <f t="shared" si="10"/>
        <v>1200657480</v>
      </c>
      <c r="Q236" s="35">
        <f>VLOOKUP(D236,FEBRERO!$D$13:$Q$1147,14,0)+VLOOKUP(D236,FEBRERO!$D$13:$AC$1147,26,0)+VLOOKUP(D236,MARZO!$D$13:$AC$1147,26,0)</f>
        <v>750541439</v>
      </c>
      <c r="R236" s="3">
        <f>IFERROR(VLOOKUP(D236,[7]ServNOMINA!$F$16:$M$112,8,0),0)</f>
        <v>0</v>
      </c>
      <c r="S236" s="3">
        <f>IFERROR(VLOOKUP(D236,[7]ServOTROS!$F$16:$M$112,8,0),0)</f>
        <v>0</v>
      </c>
      <c r="T236" s="3">
        <f>IFERROR(VLOOKUP(D236,[7]CANCEL!$F$16:$M$48,8,0),0)</f>
        <v>0</v>
      </c>
      <c r="U236" s="3">
        <f>IFERROR(VLOOKUP(B236,[7]Aaf_PENSION!$C$16:$M$112,11,0),0)</f>
        <v>0</v>
      </c>
      <c r="V236" s="3">
        <f>IFERROR(VLOOKUP(B236,[7]Aaf_SALUD!$C$16:$M$112,11,0),0)</f>
        <v>0</v>
      </c>
      <c r="W236" s="3">
        <f>IFERROR(VLOOKUP(D236,[7]CALIDAD!$F$16:$M$1122,8,0),0)</f>
        <v>50012893</v>
      </c>
      <c r="X236" s="3"/>
      <c r="Y236" s="3">
        <f>IFERROR(VLOOKUP(B236,[7]Ap_CESANTIAS!$C$16:$M$112,11,0),0)</f>
        <v>0</v>
      </c>
      <c r="Z236" s="3">
        <f>IFERROR(VLOOKUP(B236,[7]Ap_PENSION!$C$16:$M$112,11,0),0)</f>
        <v>0</v>
      </c>
      <c r="AA236" s="3">
        <f>IFERROR(VLOOKUP(B236,[7]Ap_SALUD!$C$16:$M$112,11,0),0)</f>
        <v>0</v>
      </c>
      <c r="AB236" s="3"/>
      <c r="AC236" s="36">
        <f t="shared" si="9"/>
        <v>50012893</v>
      </c>
      <c r="AD236" s="37">
        <f t="shared" si="11"/>
        <v>400103148</v>
      </c>
      <c r="AE236" s="144"/>
    </row>
    <row r="237" spans="1:31" hidden="1" x14ac:dyDescent="0.25">
      <c r="A237" s="29">
        <v>225</v>
      </c>
      <c r="B237" s="61"/>
      <c r="C237" s="143" t="str">
        <f>VLOOKUP(D237,[8]Hoja1!$A$2:$B$1115,2,0)</f>
        <v>08573</v>
      </c>
      <c r="D237" s="31">
        <v>800094386</v>
      </c>
      <c r="E237" s="31">
        <v>217308573</v>
      </c>
      <c r="F237" s="61" t="s">
        <v>435</v>
      </c>
      <c r="G237" s="33">
        <v>0</v>
      </c>
      <c r="H237" s="33">
        <v>0</v>
      </c>
      <c r="I237" s="3">
        <f>IFERROR(VLOOKUP(C237,'[6]Anexo 2'!$A$9:$G$1115,7,0),0)</f>
        <v>485359752</v>
      </c>
      <c r="J237" s="3">
        <f>IFERROR(VLOOKUP(C237,'[6]Anexo 1'!$A$9:$F$1115,6,0),0)</f>
        <v>623010634</v>
      </c>
      <c r="K237" s="3"/>
      <c r="L237" s="3"/>
      <c r="M237" s="3"/>
      <c r="N237" s="3"/>
      <c r="O237" s="3"/>
      <c r="P237" s="34">
        <f t="shared" si="10"/>
        <v>1108370386</v>
      </c>
      <c r="Q237" s="35">
        <f>VLOOKUP(D237,FEBRERO!$D$13:$Q$1147,14,0)+VLOOKUP(D237,FEBRERO!$D$13:$AC$1147,26,0)+VLOOKUP(D237,MARZO!$D$13:$AC$1147,26,0)</f>
        <v>744350572</v>
      </c>
      <c r="R237" s="3">
        <f>IFERROR(VLOOKUP(D237,[7]ServNOMINA!$F$16:$M$112,8,0),0)</f>
        <v>0</v>
      </c>
      <c r="S237" s="3">
        <f>IFERROR(VLOOKUP(D237,[7]ServOTROS!$F$16:$M$112,8,0),0)</f>
        <v>0</v>
      </c>
      <c r="T237" s="3">
        <f>IFERROR(VLOOKUP(D237,[7]CANCEL!$F$16:$M$48,8,0),0)</f>
        <v>0</v>
      </c>
      <c r="U237" s="3">
        <f>IFERROR(VLOOKUP(B237,[7]Aaf_PENSION!$C$16:$M$112,11,0),0)</f>
        <v>0</v>
      </c>
      <c r="V237" s="3">
        <f>IFERROR(VLOOKUP(B237,[7]Aaf_SALUD!$C$16:$M$112,11,0),0)</f>
        <v>0</v>
      </c>
      <c r="W237" s="3">
        <f>IFERROR(VLOOKUP(D237,[7]CALIDAD!$F$16:$M$1122,8,0),0)</f>
        <v>40446646</v>
      </c>
      <c r="X237" s="3"/>
      <c r="Y237" s="3">
        <f>IFERROR(VLOOKUP(B237,[7]Ap_CESANTIAS!$C$16:$M$112,11,0),0)</f>
        <v>0</v>
      </c>
      <c r="Z237" s="3">
        <f>IFERROR(VLOOKUP(B237,[7]Ap_PENSION!$C$16:$M$112,11,0),0)</f>
        <v>0</v>
      </c>
      <c r="AA237" s="3">
        <f>IFERROR(VLOOKUP(B237,[7]Ap_SALUD!$C$16:$M$112,11,0),0)</f>
        <v>0</v>
      </c>
      <c r="AB237" s="3"/>
      <c r="AC237" s="36">
        <f t="shared" si="9"/>
        <v>40446646</v>
      </c>
      <c r="AD237" s="37">
        <f t="shared" si="11"/>
        <v>323573168</v>
      </c>
      <c r="AE237" s="144"/>
    </row>
    <row r="238" spans="1:31" hidden="1" x14ac:dyDescent="0.25">
      <c r="A238" s="38">
        <v>226</v>
      </c>
      <c r="B238" s="61"/>
      <c r="C238" s="143" t="str">
        <f>VLOOKUP(D238,[8]Hoja1!$A$2:$B$1115,2,0)</f>
        <v>08606</v>
      </c>
      <c r="D238" s="31">
        <v>890103962</v>
      </c>
      <c r="E238" s="31">
        <v>210608606</v>
      </c>
      <c r="F238" s="61" t="s">
        <v>436</v>
      </c>
      <c r="G238" s="33">
        <v>0</v>
      </c>
      <c r="H238" s="33">
        <v>0</v>
      </c>
      <c r="I238" s="3">
        <f>IFERROR(VLOOKUP(C238,'[6]Anexo 2'!$A$9:$G$1115,7,0),0)</f>
        <v>738049936</v>
      </c>
      <c r="J238" s="3">
        <f>IFERROR(VLOOKUP(C238,'[6]Anexo 1'!$A$9:$F$1115,6,0),0)</f>
        <v>727895600</v>
      </c>
      <c r="K238" s="3"/>
      <c r="L238" s="3"/>
      <c r="M238" s="3"/>
      <c r="N238" s="3"/>
      <c r="O238" s="3"/>
      <c r="P238" s="34">
        <f t="shared" si="10"/>
        <v>1465945536</v>
      </c>
      <c r="Q238" s="35">
        <f>VLOOKUP(D238,FEBRERO!$D$13:$Q$1147,14,0)+VLOOKUP(D238,FEBRERO!$D$13:$AC$1147,26,0)+VLOOKUP(D238,MARZO!$D$13:$AC$1147,26,0)</f>
        <v>912408083</v>
      </c>
      <c r="R238" s="3">
        <f>IFERROR(VLOOKUP(D238,[7]ServNOMINA!$F$16:$M$112,8,0),0)</f>
        <v>0</v>
      </c>
      <c r="S238" s="3">
        <f>IFERROR(VLOOKUP(D238,[7]ServOTROS!$F$16:$M$112,8,0),0)</f>
        <v>0</v>
      </c>
      <c r="T238" s="3">
        <f>IFERROR(VLOOKUP(D238,[7]CANCEL!$F$16:$M$48,8,0),0)</f>
        <v>0</v>
      </c>
      <c r="U238" s="3">
        <f>IFERROR(VLOOKUP(B238,[7]Aaf_PENSION!$C$16:$M$112,11,0),0)</f>
        <v>0</v>
      </c>
      <c r="V238" s="3">
        <f>IFERROR(VLOOKUP(B238,[7]Aaf_SALUD!$C$16:$M$112,11,0),0)</f>
        <v>0</v>
      </c>
      <c r="W238" s="3">
        <f>IFERROR(VLOOKUP(D238,[7]CALIDAD!$F$16:$M$1122,8,0),0)</f>
        <v>61504161</v>
      </c>
      <c r="X238" s="3"/>
      <c r="Y238" s="3">
        <f>IFERROR(VLOOKUP(B238,[7]Ap_CESANTIAS!$C$16:$M$112,11,0),0)</f>
        <v>0</v>
      </c>
      <c r="Z238" s="3">
        <f>IFERROR(VLOOKUP(B238,[7]Ap_PENSION!$C$16:$M$112,11,0),0)</f>
        <v>0</v>
      </c>
      <c r="AA238" s="3">
        <f>IFERROR(VLOOKUP(B238,[7]Ap_SALUD!$C$16:$M$112,11,0),0)</f>
        <v>0</v>
      </c>
      <c r="AB238" s="3"/>
      <c r="AC238" s="36">
        <f t="shared" si="9"/>
        <v>61504161</v>
      </c>
      <c r="AD238" s="37">
        <f t="shared" si="11"/>
        <v>492033292</v>
      </c>
      <c r="AE238" s="144"/>
    </row>
    <row r="239" spans="1:31" hidden="1" x14ac:dyDescent="0.25">
      <c r="A239" s="29">
        <v>227</v>
      </c>
      <c r="B239" s="61"/>
      <c r="C239" s="143" t="str">
        <f>VLOOKUP(D239,[8]Hoja1!$A$2:$B$1115,2,0)</f>
        <v>08634</v>
      </c>
      <c r="D239" s="31">
        <v>890115982</v>
      </c>
      <c r="E239" s="31">
        <v>213408634</v>
      </c>
      <c r="F239" s="61" t="s">
        <v>437</v>
      </c>
      <c r="G239" s="33">
        <v>0</v>
      </c>
      <c r="H239" s="33">
        <v>0</v>
      </c>
      <c r="I239" s="3">
        <f>IFERROR(VLOOKUP(C239,'[6]Anexo 2'!$A$9:$G$1115,7,0),0)</f>
        <v>680030680</v>
      </c>
      <c r="J239" s="3">
        <f>IFERROR(VLOOKUP(C239,'[6]Anexo 1'!$A$9:$F$1115,6,0),0)</f>
        <v>480510163</v>
      </c>
      <c r="K239" s="3"/>
      <c r="L239" s="3"/>
      <c r="M239" s="3"/>
      <c r="N239" s="3"/>
      <c r="O239" s="3"/>
      <c r="P239" s="34">
        <f t="shared" si="10"/>
        <v>1160540843</v>
      </c>
      <c r="Q239" s="35">
        <f>VLOOKUP(D239,FEBRERO!$D$13:$Q$1147,14,0)+VLOOKUP(D239,FEBRERO!$D$13:$AC$1147,26,0)+VLOOKUP(D239,MARZO!$D$13:$AC$1147,26,0)</f>
        <v>650517832</v>
      </c>
      <c r="R239" s="3">
        <f>IFERROR(VLOOKUP(D239,[7]ServNOMINA!$F$16:$M$112,8,0),0)</f>
        <v>0</v>
      </c>
      <c r="S239" s="3">
        <f>IFERROR(VLOOKUP(D239,[7]ServOTROS!$F$16:$M$112,8,0),0)</f>
        <v>0</v>
      </c>
      <c r="T239" s="3">
        <f>IFERROR(VLOOKUP(D239,[7]CANCEL!$F$16:$M$48,8,0),0)</f>
        <v>0</v>
      </c>
      <c r="U239" s="3">
        <f>IFERROR(VLOOKUP(B239,[7]Aaf_PENSION!$C$16:$M$112,11,0),0)</f>
        <v>0</v>
      </c>
      <c r="V239" s="3">
        <f>IFERROR(VLOOKUP(B239,[7]Aaf_SALUD!$C$16:$M$112,11,0),0)</f>
        <v>0</v>
      </c>
      <c r="W239" s="3">
        <f>IFERROR(VLOOKUP(D239,[7]CALIDAD!$F$16:$M$1122,8,0),0)</f>
        <v>56669223</v>
      </c>
      <c r="X239" s="3"/>
      <c r="Y239" s="3">
        <f>IFERROR(VLOOKUP(B239,[7]Ap_CESANTIAS!$C$16:$M$112,11,0),0)</f>
        <v>0</v>
      </c>
      <c r="Z239" s="3">
        <f>IFERROR(VLOOKUP(B239,[7]Ap_PENSION!$C$16:$M$112,11,0),0)</f>
        <v>0</v>
      </c>
      <c r="AA239" s="3">
        <f>IFERROR(VLOOKUP(B239,[7]Ap_SALUD!$C$16:$M$112,11,0),0)</f>
        <v>0</v>
      </c>
      <c r="AB239" s="3"/>
      <c r="AC239" s="36">
        <f t="shared" si="9"/>
        <v>56669223</v>
      </c>
      <c r="AD239" s="37">
        <f t="shared" si="11"/>
        <v>453353788</v>
      </c>
      <c r="AE239" s="144"/>
    </row>
    <row r="240" spans="1:31" hidden="1" x14ac:dyDescent="0.25">
      <c r="A240" s="38">
        <v>228</v>
      </c>
      <c r="B240" s="61"/>
      <c r="C240" s="143" t="str">
        <f>VLOOKUP(D240,[8]Hoja1!$A$2:$B$1115,2,0)</f>
        <v>08638</v>
      </c>
      <c r="D240" s="31">
        <v>800094844</v>
      </c>
      <c r="E240" s="31">
        <v>213808638</v>
      </c>
      <c r="F240" s="61" t="s">
        <v>386</v>
      </c>
      <c r="G240" s="33">
        <v>0</v>
      </c>
      <c r="H240" s="33">
        <v>0</v>
      </c>
      <c r="I240" s="3">
        <f>IFERROR(VLOOKUP(C240,'[6]Anexo 2'!$A$9:$G$1115,7,0),0)</f>
        <v>1865199584</v>
      </c>
      <c r="J240" s="3">
        <f>IFERROR(VLOOKUP(C240,'[6]Anexo 1'!$A$9:$F$1115,6,0),0)</f>
        <v>2163664712</v>
      </c>
      <c r="K240" s="3"/>
      <c r="L240" s="3"/>
      <c r="M240" s="3"/>
      <c r="N240" s="3"/>
      <c r="O240" s="3"/>
      <c r="P240" s="34">
        <f t="shared" si="10"/>
        <v>4028864296</v>
      </c>
      <c r="Q240" s="35">
        <f>VLOOKUP(D240,FEBRERO!$D$13:$Q$1147,14,0)+VLOOKUP(D240,FEBRERO!$D$13:$AC$1147,26,0)+VLOOKUP(D240,MARZO!$D$13:$AC$1147,26,0)</f>
        <v>2629964609</v>
      </c>
      <c r="R240" s="3">
        <f>IFERROR(VLOOKUP(D240,[7]ServNOMINA!$F$16:$M$112,8,0),0)</f>
        <v>0</v>
      </c>
      <c r="S240" s="3">
        <f>IFERROR(VLOOKUP(D240,[7]ServOTROS!$F$16:$M$112,8,0),0)</f>
        <v>0</v>
      </c>
      <c r="T240" s="3">
        <f>IFERROR(VLOOKUP(D240,[7]CANCEL!$F$16:$M$48,8,0),0)</f>
        <v>0</v>
      </c>
      <c r="U240" s="3">
        <f>IFERROR(VLOOKUP(B240,[7]Aaf_PENSION!$C$16:$M$112,11,0),0)</f>
        <v>0</v>
      </c>
      <c r="V240" s="3">
        <f>IFERROR(VLOOKUP(B240,[7]Aaf_SALUD!$C$16:$M$112,11,0),0)</f>
        <v>0</v>
      </c>
      <c r="W240" s="3">
        <f>IFERROR(VLOOKUP(D240,[7]CALIDAD!$F$16:$M$1122,8,0),0)</f>
        <v>155433299</v>
      </c>
      <c r="X240" s="3"/>
      <c r="Y240" s="3">
        <f>IFERROR(VLOOKUP(B240,[7]Ap_CESANTIAS!$C$16:$M$112,11,0),0)</f>
        <v>0</v>
      </c>
      <c r="Z240" s="3">
        <f>IFERROR(VLOOKUP(B240,[7]Ap_PENSION!$C$16:$M$112,11,0),0)</f>
        <v>0</v>
      </c>
      <c r="AA240" s="3">
        <f>IFERROR(VLOOKUP(B240,[7]Ap_SALUD!$C$16:$M$112,11,0),0)</f>
        <v>0</v>
      </c>
      <c r="AB240" s="3"/>
      <c r="AC240" s="36">
        <f t="shared" si="9"/>
        <v>155433299</v>
      </c>
      <c r="AD240" s="37">
        <f t="shared" si="11"/>
        <v>1243466388</v>
      </c>
      <c r="AE240" s="144"/>
    </row>
    <row r="241" spans="1:31" hidden="1" x14ac:dyDescent="0.25">
      <c r="A241" s="29">
        <v>229</v>
      </c>
      <c r="B241" s="61"/>
      <c r="C241" s="143" t="str">
        <f>VLOOKUP(D241,[8]Hoja1!$A$2:$B$1115,2,0)</f>
        <v>08675</v>
      </c>
      <c r="D241" s="31">
        <v>800019254</v>
      </c>
      <c r="E241" s="31">
        <v>217508675</v>
      </c>
      <c r="F241" s="61" t="s">
        <v>438</v>
      </c>
      <c r="G241" s="33">
        <v>0</v>
      </c>
      <c r="H241" s="33">
        <v>0</v>
      </c>
      <c r="I241" s="3">
        <f>IFERROR(VLOOKUP(C241,'[6]Anexo 2'!$A$9:$G$1115,7,0),0)</f>
        <v>382580228</v>
      </c>
      <c r="J241" s="3">
        <f>IFERROR(VLOOKUP(C241,'[6]Anexo 1'!$A$9:$F$1115,6,0),0)</f>
        <v>357606030</v>
      </c>
      <c r="K241" s="3"/>
      <c r="L241" s="3"/>
      <c r="M241" s="3"/>
      <c r="N241" s="3"/>
      <c r="O241" s="3"/>
      <c r="P241" s="34">
        <f t="shared" si="10"/>
        <v>740186258</v>
      </c>
      <c r="Q241" s="35">
        <f>VLOOKUP(D241,FEBRERO!$D$13:$Q$1147,14,0)+VLOOKUP(D241,FEBRERO!$D$13:$AC$1147,26,0)+VLOOKUP(D241,MARZO!$D$13:$AC$1147,26,0)</f>
        <v>453251088</v>
      </c>
      <c r="R241" s="3">
        <f>IFERROR(VLOOKUP(D241,[7]ServNOMINA!$F$16:$M$112,8,0),0)</f>
        <v>0</v>
      </c>
      <c r="S241" s="3">
        <f>IFERROR(VLOOKUP(D241,[7]ServOTROS!$F$16:$M$112,8,0),0)</f>
        <v>0</v>
      </c>
      <c r="T241" s="3">
        <f>IFERROR(VLOOKUP(D241,[7]CANCEL!$F$16:$M$48,8,0),0)</f>
        <v>0</v>
      </c>
      <c r="U241" s="3">
        <f>IFERROR(VLOOKUP(B241,[7]Aaf_PENSION!$C$16:$M$112,11,0),0)</f>
        <v>0</v>
      </c>
      <c r="V241" s="3">
        <f>IFERROR(VLOOKUP(B241,[7]Aaf_SALUD!$C$16:$M$112,11,0),0)</f>
        <v>0</v>
      </c>
      <c r="W241" s="3">
        <f>IFERROR(VLOOKUP(D241,[7]CALIDAD!$F$16:$M$1122,8,0),0)</f>
        <v>31881686</v>
      </c>
      <c r="X241" s="3"/>
      <c r="Y241" s="3">
        <f>IFERROR(VLOOKUP(B241,[7]Ap_CESANTIAS!$C$16:$M$112,11,0),0)</f>
        <v>0</v>
      </c>
      <c r="Z241" s="3">
        <f>IFERROR(VLOOKUP(B241,[7]Ap_PENSION!$C$16:$M$112,11,0),0)</f>
        <v>0</v>
      </c>
      <c r="AA241" s="3">
        <f>IFERROR(VLOOKUP(B241,[7]Ap_SALUD!$C$16:$M$112,11,0),0)</f>
        <v>0</v>
      </c>
      <c r="AB241" s="3"/>
      <c r="AC241" s="36">
        <f t="shared" si="9"/>
        <v>31881686</v>
      </c>
      <c r="AD241" s="37">
        <f t="shared" si="11"/>
        <v>255053484</v>
      </c>
      <c r="AE241" s="144"/>
    </row>
    <row r="242" spans="1:31" hidden="1" x14ac:dyDescent="0.25">
      <c r="A242" s="38">
        <v>230</v>
      </c>
      <c r="B242" s="61"/>
      <c r="C242" s="143" t="str">
        <f>VLOOKUP(D242,[8]Hoja1!$A$2:$B$1115,2,0)</f>
        <v>08685</v>
      </c>
      <c r="D242" s="31">
        <v>800116284</v>
      </c>
      <c r="E242" s="31">
        <v>218508685</v>
      </c>
      <c r="F242" s="61" t="s">
        <v>439</v>
      </c>
      <c r="G242" s="33">
        <v>0</v>
      </c>
      <c r="H242" s="33">
        <v>0</v>
      </c>
      <c r="I242" s="3">
        <f>IFERROR(VLOOKUP(C242,'[6]Anexo 2'!$A$9:$G$1115,7,0),0)</f>
        <v>382528440</v>
      </c>
      <c r="J242" s="3">
        <f>IFERROR(VLOOKUP(C242,'[6]Anexo 1'!$A$9:$F$1115,6,0),0)</f>
        <v>456649922</v>
      </c>
      <c r="K242" s="3"/>
      <c r="L242" s="3"/>
      <c r="M242" s="3"/>
      <c r="N242" s="3"/>
      <c r="O242" s="3"/>
      <c r="P242" s="34">
        <f t="shared" si="10"/>
        <v>839178362</v>
      </c>
      <c r="Q242" s="35">
        <f>VLOOKUP(D242,FEBRERO!$D$13:$Q$1147,14,0)+VLOOKUP(D242,FEBRERO!$D$13:$AC$1147,26,0)+VLOOKUP(D242,MARZO!$D$13:$AC$1147,26,0)</f>
        <v>552282032</v>
      </c>
      <c r="R242" s="3">
        <f>IFERROR(VLOOKUP(D242,[7]ServNOMINA!$F$16:$M$112,8,0),0)</f>
        <v>0</v>
      </c>
      <c r="S242" s="3">
        <f>IFERROR(VLOOKUP(D242,[7]ServOTROS!$F$16:$M$112,8,0),0)</f>
        <v>0</v>
      </c>
      <c r="T242" s="3">
        <f>IFERROR(VLOOKUP(D242,[7]CANCEL!$F$16:$M$48,8,0),0)</f>
        <v>0</v>
      </c>
      <c r="U242" s="3">
        <f>IFERROR(VLOOKUP(B242,[7]Aaf_PENSION!$C$16:$M$112,11,0),0)</f>
        <v>0</v>
      </c>
      <c r="V242" s="3">
        <f>IFERROR(VLOOKUP(B242,[7]Aaf_SALUD!$C$16:$M$112,11,0),0)</f>
        <v>0</v>
      </c>
      <c r="W242" s="3">
        <f>IFERROR(VLOOKUP(D242,[7]CALIDAD!$F$16:$M$1122,8,0),0)</f>
        <v>31877370</v>
      </c>
      <c r="X242" s="3"/>
      <c r="Y242" s="3">
        <f>IFERROR(VLOOKUP(B242,[7]Ap_CESANTIAS!$C$16:$M$112,11,0),0)</f>
        <v>0</v>
      </c>
      <c r="Z242" s="3">
        <f>IFERROR(VLOOKUP(B242,[7]Ap_PENSION!$C$16:$M$112,11,0),0)</f>
        <v>0</v>
      </c>
      <c r="AA242" s="3">
        <f>IFERROR(VLOOKUP(B242,[7]Ap_SALUD!$C$16:$M$112,11,0),0)</f>
        <v>0</v>
      </c>
      <c r="AB242" s="3"/>
      <c r="AC242" s="36">
        <f t="shared" si="9"/>
        <v>31877370</v>
      </c>
      <c r="AD242" s="37">
        <f t="shared" si="11"/>
        <v>255018960</v>
      </c>
      <c r="AE242" s="144"/>
    </row>
    <row r="243" spans="1:31" hidden="1" x14ac:dyDescent="0.25">
      <c r="A243" s="29">
        <v>231</v>
      </c>
      <c r="B243" s="61"/>
      <c r="C243" s="143" t="str">
        <f>VLOOKUP(D243,[8]Hoja1!$A$2:$B$1115,2,0)</f>
        <v>08770</v>
      </c>
      <c r="D243" s="31">
        <v>890116159</v>
      </c>
      <c r="E243" s="31">
        <v>217008770</v>
      </c>
      <c r="F243" s="61" t="s">
        <v>440</v>
      </c>
      <c r="G243" s="33">
        <v>0</v>
      </c>
      <c r="H243" s="33">
        <v>0</v>
      </c>
      <c r="I243" s="3">
        <f>IFERROR(VLOOKUP(C243,'[6]Anexo 2'!$A$9:$G$1115,7,0),0)</f>
        <v>227743140</v>
      </c>
      <c r="J243" s="3">
        <f>IFERROR(VLOOKUP(C243,'[6]Anexo 1'!$A$9:$F$1115,6,0),0)</f>
        <v>275605809</v>
      </c>
      <c r="K243" s="3"/>
      <c r="L243" s="3"/>
      <c r="M243" s="3"/>
      <c r="N243" s="3"/>
      <c r="O243" s="3"/>
      <c r="P243" s="34">
        <f t="shared" si="10"/>
        <v>503348949</v>
      </c>
      <c r="Q243" s="35">
        <f>VLOOKUP(D243,FEBRERO!$D$13:$Q$1147,14,0)+VLOOKUP(D243,FEBRERO!$D$13:$AC$1147,26,0)+VLOOKUP(D243,MARZO!$D$13:$AC$1147,26,0)</f>
        <v>332541594</v>
      </c>
      <c r="R243" s="3">
        <f>IFERROR(VLOOKUP(D243,[7]ServNOMINA!$F$16:$M$112,8,0),0)</f>
        <v>0</v>
      </c>
      <c r="S243" s="3">
        <f>IFERROR(VLOOKUP(D243,[7]ServOTROS!$F$16:$M$112,8,0),0)</f>
        <v>0</v>
      </c>
      <c r="T243" s="3">
        <f>IFERROR(VLOOKUP(D243,[7]CANCEL!$F$16:$M$48,8,0),0)</f>
        <v>0</v>
      </c>
      <c r="U243" s="3">
        <f>IFERROR(VLOOKUP(B243,[7]Aaf_PENSION!$C$16:$M$112,11,0),0)</f>
        <v>0</v>
      </c>
      <c r="V243" s="3">
        <f>IFERROR(VLOOKUP(B243,[7]Aaf_SALUD!$C$16:$M$112,11,0),0)</f>
        <v>0</v>
      </c>
      <c r="W243" s="3">
        <f>IFERROR(VLOOKUP(D243,[7]CALIDAD!$F$16:$M$1122,8,0),0)</f>
        <v>18978595</v>
      </c>
      <c r="X243" s="3"/>
      <c r="Y243" s="3">
        <f>IFERROR(VLOOKUP(B243,[7]Ap_CESANTIAS!$C$16:$M$112,11,0),0)</f>
        <v>0</v>
      </c>
      <c r="Z243" s="3">
        <f>IFERROR(VLOOKUP(B243,[7]Ap_PENSION!$C$16:$M$112,11,0),0)</f>
        <v>0</v>
      </c>
      <c r="AA243" s="3">
        <f>IFERROR(VLOOKUP(B243,[7]Ap_SALUD!$C$16:$M$112,11,0),0)</f>
        <v>0</v>
      </c>
      <c r="AB243" s="3"/>
      <c r="AC243" s="36">
        <f t="shared" si="9"/>
        <v>18978595</v>
      </c>
      <c r="AD243" s="37">
        <f t="shared" si="11"/>
        <v>151828760</v>
      </c>
      <c r="AE243" s="144"/>
    </row>
    <row r="244" spans="1:31" hidden="1" x14ac:dyDescent="0.25">
      <c r="A244" s="38">
        <v>232</v>
      </c>
      <c r="B244" s="61"/>
      <c r="C244" s="143" t="str">
        <f>VLOOKUP(D244,[8]Hoja1!$A$2:$B$1115,2,0)</f>
        <v>08832</v>
      </c>
      <c r="D244" s="31">
        <v>800053552</v>
      </c>
      <c r="E244" s="31">
        <v>213208832</v>
      </c>
      <c r="F244" s="61" t="s">
        <v>441</v>
      </c>
      <c r="G244" s="33">
        <v>0</v>
      </c>
      <c r="H244" s="33">
        <v>0</v>
      </c>
      <c r="I244" s="3">
        <f>IFERROR(VLOOKUP(C244,'[6]Anexo 2'!$A$9:$G$1115,7,0),0)</f>
        <v>228134560</v>
      </c>
      <c r="J244" s="3">
        <f>IFERROR(VLOOKUP(C244,'[6]Anexo 1'!$A$9:$F$1115,6,0),0)</f>
        <v>266157076</v>
      </c>
      <c r="K244" s="3"/>
      <c r="L244" s="3"/>
      <c r="M244" s="3"/>
      <c r="N244" s="3"/>
      <c r="O244" s="3"/>
      <c r="P244" s="34">
        <f t="shared" si="10"/>
        <v>494291636</v>
      </c>
      <c r="Q244" s="35">
        <f>VLOOKUP(D244,FEBRERO!$D$13:$Q$1147,14,0)+VLOOKUP(D244,FEBRERO!$D$13:$AC$1147,26,0)+VLOOKUP(D244,MARZO!$D$13:$AC$1147,26,0)</f>
        <v>323190715</v>
      </c>
      <c r="R244" s="3">
        <f>IFERROR(VLOOKUP(D244,[7]ServNOMINA!$F$16:$M$112,8,0),0)</f>
        <v>0</v>
      </c>
      <c r="S244" s="3">
        <f>IFERROR(VLOOKUP(D244,[7]ServOTROS!$F$16:$M$112,8,0),0)</f>
        <v>0</v>
      </c>
      <c r="T244" s="3">
        <f>IFERROR(VLOOKUP(D244,[7]CANCEL!$F$16:$M$48,8,0),0)</f>
        <v>0</v>
      </c>
      <c r="U244" s="3">
        <f>IFERROR(VLOOKUP(B244,[7]Aaf_PENSION!$C$16:$M$112,11,0),0)</f>
        <v>0</v>
      </c>
      <c r="V244" s="3">
        <f>IFERROR(VLOOKUP(B244,[7]Aaf_SALUD!$C$16:$M$112,11,0),0)</f>
        <v>0</v>
      </c>
      <c r="W244" s="3">
        <f>IFERROR(VLOOKUP(D244,[7]CALIDAD!$F$16:$M$1122,8,0),0)</f>
        <v>19011213</v>
      </c>
      <c r="X244" s="3"/>
      <c r="Y244" s="3">
        <f>IFERROR(VLOOKUP(B244,[7]Ap_CESANTIAS!$C$16:$M$112,11,0),0)</f>
        <v>0</v>
      </c>
      <c r="Z244" s="3">
        <f>IFERROR(VLOOKUP(B244,[7]Ap_PENSION!$C$16:$M$112,11,0),0)</f>
        <v>0</v>
      </c>
      <c r="AA244" s="3">
        <f>IFERROR(VLOOKUP(B244,[7]Ap_SALUD!$C$16:$M$112,11,0),0)</f>
        <v>0</v>
      </c>
      <c r="AB244" s="3"/>
      <c r="AC244" s="36">
        <f t="shared" si="9"/>
        <v>19011213</v>
      </c>
      <c r="AD244" s="37">
        <f t="shared" si="11"/>
        <v>152089708</v>
      </c>
      <c r="AE244" s="144"/>
    </row>
    <row r="245" spans="1:31" hidden="1" x14ac:dyDescent="0.25">
      <c r="A245" s="29">
        <v>233</v>
      </c>
      <c r="B245" s="61"/>
      <c r="C245" s="143" t="str">
        <f>VLOOKUP(D245,[8]Hoja1!$A$2:$B$1115,2,0)</f>
        <v>08849</v>
      </c>
      <c r="D245" s="31">
        <v>800094378</v>
      </c>
      <c r="E245" s="31">
        <v>214908849</v>
      </c>
      <c r="F245" s="61" t="s">
        <v>442</v>
      </c>
      <c r="G245" s="33">
        <v>0</v>
      </c>
      <c r="H245" s="33">
        <v>0</v>
      </c>
      <c r="I245" s="3">
        <f>IFERROR(VLOOKUP(C245,'[6]Anexo 2'!$A$9:$G$1115,7,0),0)</f>
        <v>142552948</v>
      </c>
      <c r="J245" s="3">
        <f>IFERROR(VLOOKUP(C245,'[6]Anexo 1'!$A$9:$F$1115,6,0),0)</f>
        <v>141443247</v>
      </c>
      <c r="K245" s="3"/>
      <c r="L245" s="3"/>
      <c r="M245" s="3"/>
      <c r="N245" s="3"/>
      <c r="O245" s="3"/>
      <c r="P245" s="34">
        <f t="shared" si="10"/>
        <v>283996195</v>
      </c>
      <c r="Q245" s="35">
        <f>VLOOKUP(D245,FEBRERO!$D$13:$Q$1147,14,0)+VLOOKUP(D245,FEBRERO!$D$13:$AC$1147,26,0)+VLOOKUP(D245,MARZO!$D$13:$AC$1147,26,0)</f>
        <v>177081483</v>
      </c>
      <c r="R245" s="3">
        <f>IFERROR(VLOOKUP(D245,[7]ServNOMINA!$F$16:$M$112,8,0),0)</f>
        <v>0</v>
      </c>
      <c r="S245" s="3">
        <f>IFERROR(VLOOKUP(D245,[7]ServOTROS!$F$16:$M$112,8,0),0)</f>
        <v>0</v>
      </c>
      <c r="T245" s="3">
        <f>IFERROR(VLOOKUP(D245,[7]CANCEL!$F$16:$M$48,8,0),0)</f>
        <v>0</v>
      </c>
      <c r="U245" s="3">
        <f>IFERROR(VLOOKUP(B245,[7]Aaf_PENSION!$C$16:$M$112,11,0),0)</f>
        <v>0</v>
      </c>
      <c r="V245" s="3">
        <f>IFERROR(VLOOKUP(B245,[7]Aaf_SALUD!$C$16:$M$112,11,0),0)</f>
        <v>0</v>
      </c>
      <c r="W245" s="3">
        <f>IFERROR(VLOOKUP(D245,[7]CALIDAD!$F$16:$M$1122,8,0),0)</f>
        <v>11879412</v>
      </c>
      <c r="X245" s="3"/>
      <c r="Y245" s="3">
        <f>IFERROR(VLOOKUP(B245,[7]Ap_CESANTIAS!$C$16:$M$112,11,0),0)</f>
        <v>0</v>
      </c>
      <c r="Z245" s="3">
        <f>IFERROR(VLOOKUP(B245,[7]Ap_PENSION!$C$16:$M$112,11,0),0)</f>
        <v>0</v>
      </c>
      <c r="AA245" s="3">
        <f>IFERROR(VLOOKUP(B245,[7]Ap_SALUD!$C$16:$M$112,11,0),0)</f>
        <v>0</v>
      </c>
      <c r="AB245" s="3"/>
      <c r="AC245" s="36">
        <f t="shared" si="9"/>
        <v>11879412</v>
      </c>
      <c r="AD245" s="37">
        <f t="shared" si="11"/>
        <v>95035300</v>
      </c>
      <c r="AE245" s="144"/>
    </row>
    <row r="246" spans="1:31" hidden="1" x14ac:dyDescent="0.25">
      <c r="A246" s="38">
        <v>234</v>
      </c>
      <c r="B246" s="61"/>
      <c r="C246" s="143" t="str">
        <f>VLOOKUP(D246,[8]Hoja1!$A$2:$B$1115,2,0)</f>
        <v>13006</v>
      </c>
      <c r="D246" s="31">
        <v>800037371</v>
      </c>
      <c r="E246" s="31">
        <v>210613006</v>
      </c>
      <c r="F246" s="61" t="s">
        <v>443</v>
      </c>
      <c r="G246" s="33">
        <v>0</v>
      </c>
      <c r="H246" s="33">
        <v>0</v>
      </c>
      <c r="I246" s="3">
        <f>IFERROR(VLOOKUP(C246,'[6]Anexo 2'!$A$9:$G$1115,7,0),0)</f>
        <v>1182038992</v>
      </c>
      <c r="J246" s="3">
        <f>IFERROR(VLOOKUP(C246,'[6]Anexo 1'!$A$9:$F$1115,6,0),0)</f>
        <v>976080013</v>
      </c>
      <c r="K246" s="3"/>
      <c r="L246" s="3"/>
      <c r="M246" s="3"/>
      <c r="N246" s="3"/>
      <c r="O246" s="3"/>
      <c r="P246" s="34">
        <f t="shared" si="10"/>
        <v>2158119005</v>
      </c>
      <c r="Q246" s="35">
        <f>VLOOKUP(D246,FEBRERO!$D$13:$Q$1147,14,0)+VLOOKUP(D246,FEBRERO!$D$13:$AC$1147,26,0)+VLOOKUP(D246,MARZO!$D$13:$AC$1147,26,0)</f>
        <v>1271589760</v>
      </c>
      <c r="R246" s="3">
        <f>IFERROR(VLOOKUP(D246,[7]ServNOMINA!$F$16:$M$112,8,0),0)</f>
        <v>0</v>
      </c>
      <c r="S246" s="3">
        <f>IFERROR(VLOOKUP(D246,[7]ServOTROS!$F$16:$M$112,8,0),0)</f>
        <v>0</v>
      </c>
      <c r="T246" s="3">
        <f>IFERROR(VLOOKUP(D246,[7]CANCEL!$F$16:$M$48,8,0),0)</f>
        <v>0</v>
      </c>
      <c r="U246" s="3">
        <f>IFERROR(VLOOKUP(B246,[7]Aaf_PENSION!$C$16:$M$112,11,0),0)</f>
        <v>0</v>
      </c>
      <c r="V246" s="3">
        <f>IFERROR(VLOOKUP(B246,[7]Aaf_SALUD!$C$16:$M$112,11,0),0)</f>
        <v>0</v>
      </c>
      <c r="W246" s="3">
        <f>IFERROR(VLOOKUP(D246,[7]CALIDAD!$F$16:$M$1122,8,0),0)</f>
        <v>98503249</v>
      </c>
      <c r="X246" s="3"/>
      <c r="Y246" s="3">
        <f>IFERROR(VLOOKUP(B246,[7]Ap_CESANTIAS!$C$16:$M$112,11,0),0)</f>
        <v>0</v>
      </c>
      <c r="Z246" s="3">
        <f>IFERROR(VLOOKUP(B246,[7]Ap_PENSION!$C$16:$M$112,11,0),0)</f>
        <v>0</v>
      </c>
      <c r="AA246" s="3">
        <f>IFERROR(VLOOKUP(B246,[7]Ap_SALUD!$C$16:$M$112,11,0),0)</f>
        <v>0</v>
      </c>
      <c r="AB246" s="3"/>
      <c r="AC246" s="36">
        <f t="shared" si="9"/>
        <v>98503249</v>
      </c>
      <c r="AD246" s="37">
        <f t="shared" si="11"/>
        <v>788025996</v>
      </c>
      <c r="AE246" s="144"/>
    </row>
    <row r="247" spans="1:31" hidden="1" x14ac:dyDescent="0.25">
      <c r="A247" s="29">
        <v>235</v>
      </c>
      <c r="B247" s="61"/>
      <c r="C247" s="143" t="str">
        <f>VLOOKUP(D247,[8]Hoja1!$A$2:$B$1115,2,0)</f>
        <v>13030</v>
      </c>
      <c r="D247" s="31">
        <v>800254879</v>
      </c>
      <c r="E247" s="31">
        <v>213013030</v>
      </c>
      <c r="F247" s="61" t="s">
        <v>444</v>
      </c>
      <c r="G247" s="33">
        <v>0</v>
      </c>
      <c r="H247" s="33">
        <v>0</v>
      </c>
      <c r="I247" s="3">
        <f>IFERROR(VLOOKUP(C247,'[6]Anexo 2'!$A$9:$G$1115,7,0),0)</f>
        <v>515478600</v>
      </c>
      <c r="J247" s="3">
        <f>IFERROR(VLOOKUP(C247,'[6]Anexo 1'!$A$9:$F$1115,6,0),0)</f>
        <v>363209084</v>
      </c>
      <c r="K247" s="3"/>
      <c r="L247" s="3"/>
      <c r="M247" s="3"/>
      <c r="N247" s="3"/>
      <c r="O247" s="3"/>
      <c r="P247" s="34">
        <f t="shared" si="10"/>
        <v>878687684</v>
      </c>
      <c r="Q247" s="35">
        <f>VLOOKUP(D247,FEBRERO!$D$13:$Q$1147,14,0)+VLOOKUP(D247,FEBRERO!$D$13:$AC$1147,26,0)+VLOOKUP(D247,MARZO!$D$13:$AC$1147,26,0)</f>
        <v>492078734</v>
      </c>
      <c r="R247" s="3">
        <f>IFERROR(VLOOKUP(D247,[7]ServNOMINA!$F$16:$M$112,8,0),0)</f>
        <v>0</v>
      </c>
      <c r="S247" s="3">
        <f>IFERROR(VLOOKUP(D247,[7]ServOTROS!$F$16:$M$112,8,0),0)</f>
        <v>0</v>
      </c>
      <c r="T247" s="3">
        <f>IFERROR(VLOOKUP(D247,[7]CANCEL!$F$16:$M$48,8,0),0)</f>
        <v>0</v>
      </c>
      <c r="U247" s="3">
        <f>IFERROR(VLOOKUP(B247,[7]Aaf_PENSION!$C$16:$M$112,11,0),0)</f>
        <v>0</v>
      </c>
      <c r="V247" s="3">
        <f>IFERROR(VLOOKUP(B247,[7]Aaf_SALUD!$C$16:$M$112,11,0),0)</f>
        <v>0</v>
      </c>
      <c r="W247" s="3">
        <f>IFERROR(VLOOKUP(D247,[7]CALIDAD!$F$16:$M$1122,8,0),0)</f>
        <v>42956550</v>
      </c>
      <c r="X247" s="3"/>
      <c r="Y247" s="3">
        <f>IFERROR(VLOOKUP(B247,[7]Ap_CESANTIAS!$C$16:$M$112,11,0),0)</f>
        <v>0</v>
      </c>
      <c r="Z247" s="3">
        <f>IFERROR(VLOOKUP(B247,[7]Ap_PENSION!$C$16:$M$112,11,0),0)</f>
        <v>0</v>
      </c>
      <c r="AA247" s="3">
        <f>IFERROR(VLOOKUP(B247,[7]Ap_SALUD!$C$16:$M$112,11,0),0)</f>
        <v>0</v>
      </c>
      <c r="AB247" s="3"/>
      <c r="AC247" s="36">
        <f t="shared" si="9"/>
        <v>42956550</v>
      </c>
      <c r="AD247" s="37">
        <f t="shared" si="11"/>
        <v>343652400</v>
      </c>
      <c r="AE247" s="144"/>
    </row>
    <row r="248" spans="1:31" hidden="1" x14ac:dyDescent="0.25">
      <c r="A248" s="38">
        <v>236</v>
      </c>
      <c r="B248" s="61"/>
      <c r="C248" s="143" t="str">
        <f>VLOOKUP(D248,[8]Hoja1!$A$2:$B$1115,2,0)</f>
        <v>13042</v>
      </c>
      <c r="D248" s="31">
        <v>806001937</v>
      </c>
      <c r="E248" s="31">
        <v>214213042</v>
      </c>
      <c r="F248" s="61" t="s">
        <v>445</v>
      </c>
      <c r="G248" s="33">
        <v>0</v>
      </c>
      <c r="H248" s="33">
        <v>0</v>
      </c>
      <c r="I248" s="3">
        <f>IFERROR(VLOOKUP(C248,'[6]Anexo 2'!$A$9:$G$1115,7,0),0)</f>
        <v>315299152</v>
      </c>
      <c r="J248" s="3">
        <f>IFERROR(VLOOKUP(C248,'[6]Anexo 1'!$A$9:$F$1115,6,0),0)</f>
        <v>247142921</v>
      </c>
      <c r="K248" s="3"/>
      <c r="L248" s="3"/>
      <c r="M248" s="3"/>
      <c r="N248" s="3"/>
      <c r="O248" s="3"/>
      <c r="P248" s="34">
        <f t="shared" si="10"/>
        <v>562442073</v>
      </c>
      <c r="Q248" s="35">
        <f>VLOOKUP(D248,FEBRERO!$D$13:$Q$1147,14,0)+VLOOKUP(D248,FEBRERO!$D$13:$AC$1147,26,0)+VLOOKUP(D248,MARZO!$D$13:$AC$1147,26,0)</f>
        <v>325967708</v>
      </c>
      <c r="R248" s="3">
        <f>IFERROR(VLOOKUP(D248,[7]ServNOMINA!$F$16:$M$112,8,0),0)</f>
        <v>0</v>
      </c>
      <c r="S248" s="3">
        <f>IFERROR(VLOOKUP(D248,[7]ServOTROS!$F$16:$M$112,8,0),0)</f>
        <v>0</v>
      </c>
      <c r="T248" s="3">
        <f>IFERROR(VLOOKUP(D248,[7]CANCEL!$F$16:$M$48,8,0),0)</f>
        <v>0</v>
      </c>
      <c r="U248" s="3">
        <f>IFERROR(VLOOKUP(B248,[7]Aaf_PENSION!$C$16:$M$112,11,0),0)</f>
        <v>0</v>
      </c>
      <c r="V248" s="3">
        <f>IFERROR(VLOOKUP(B248,[7]Aaf_SALUD!$C$16:$M$112,11,0),0)</f>
        <v>0</v>
      </c>
      <c r="W248" s="3">
        <f>IFERROR(VLOOKUP(D248,[7]CALIDAD!$F$16:$M$1122,8,0),0)</f>
        <v>26274929</v>
      </c>
      <c r="X248" s="3"/>
      <c r="Y248" s="3">
        <f>IFERROR(VLOOKUP(B248,[7]Ap_CESANTIAS!$C$16:$M$112,11,0),0)</f>
        <v>0</v>
      </c>
      <c r="Z248" s="3">
        <f>IFERROR(VLOOKUP(B248,[7]Ap_PENSION!$C$16:$M$112,11,0),0)</f>
        <v>0</v>
      </c>
      <c r="AA248" s="3">
        <f>IFERROR(VLOOKUP(B248,[7]Ap_SALUD!$C$16:$M$112,11,0),0)</f>
        <v>0</v>
      </c>
      <c r="AB248" s="3"/>
      <c r="AC248" s="36">
        <f t="shared" si="9"/>
        <v>26274929</v>
      </c>
      <c r="AD248" s="37">
        <f t="shared" si="11"/>
        <v>210199436</v>
      </c>
      <c r="AE248" s="144"/>
    </row>
    <row r="249" spans="1:31" hidden="1" x14ac:dyDescent="0.25">
      <c r="A249" s="29">
        <v>237</v>
      </c>
      <c r="B249" s="61"/>
      <c r="C249" s="143" t="str">
        <f>VLOOKUP(D249,[8]Hoja1!$A$2:$B$1115,2,0)</f>
        <v>13052</v>
      </c>
      <c r="D249" s="31">
        <v>890480254</v>
      </c>
      <c r="E249" s="31">
        <v>215213052</v>
      </c>
      <c r="F249" s="61" t="s">
        <v>446</v>
      </c>
      <c r="G249" s="33">
        <v>0</v>
      </c>
      <c r="H249" s="33">
        <v>0</v>
      </c>
      <c r="I249" s="3">
        <f>IFERROR(VLOOKUP(C249,'[6]Anexo 2'!$A$9:$G$1115,7,0),0)</f>
        <v>1585528544</v>
      </c>
      <c r="J249" s="3">
        <f>IFERROR(VLOOKUP(C249,'[6]Anexo 1'!$A$9:$F$1115,6,0),0)</f>
        <v>1571352743</v>
      </c>
      <c r="K249" s="3"/>
      <c r="L249" s="3"/>
      <c r="M249" s="3"/>
      <c r="N249" s="3"/>
      <c r="O249" s="3"/>
      <c r="P249" s="34">
        <f t="shared" si="10"/>
        <v>3156881287</v>
      </c>
      <c r="Q249" s="35">
        <f>VLOOKUP(D249,FEBRERO!$D$13:$Q$1147,14,0)+VLOOKUP(D249,FEBRERO!$D$13:$AC$1147,26,0)+VLOOKUP(D249,MARZO!$D$13:$AC$1147,26,0)</f>
        <v>1967734880</v>
      </c>
      <c r="R249" s="3">
        <f>IFERROR(VLOOKUP(D249,[7]ServNOMINA!$F$16:$M$112,8,0),0)</f>
        <v>0</v>
      </c>
      <c r="S249" s="3">
        <f>IFERROR(VLOOKUP(D249,[7]ServOTROS!$F$16:$M$112,8,0),0)</f>
        <v>0</v>
      </c>
      <c r="T249" s="3">
        <f>IFERROR(VLOOKUP(D249,[7]CANCEL!$F$16:$M$48,8,0),0)</f>
        <v>0</v>
      </c>
      <c r="U249" s="3">
        <f>IFERROR(VLOOKUP(B249,[7]Aaf_PENSION!$C$16:$M$112,11,0),0)</f>
        <v>0</v>
      </c>
      <c r="V249" s="3">
        <f>IFERROR(VLOOKUP(B249,[7]Aaf_SALUD!$C$16:$M$112,11,0),0)</f>
        <v>0</v>
      </c>
      <c r="W249" s="3">
        <f>IFERROR(VLOOKUP(D249,[7]CALIDAD!$F$16:$M$1122,8,0),0)</f>
        <v>132127379</v>
      </c>
      <c r="X249" s="3"/>
      <c r="Y249" s="3">
        <f>IFERROR(VLOOKUP(B249,[7]Ap_CESANTIAS!$C$16:$M$112,11,0),0)</f>
        <v>0</v>
      </c>
      <c r="Z249" s="3">
        <f>IFERROR(VLOOKUP(B249,[7]Ap_PENSION!$C$16:$M$112,11,0),0)</f>
        <v>0</v>
      </c>
      <c r="AA249" s="3">
        <f>IFERROR(VLOOKUP(B249,[7]Ap_SALUD!$C$16:$M$112,11,0),0)</f>
        <v>0</v>
      </c>
      <c r="AB249" s="3"/>
      <c r="AC249" s="36">
        <f t="shared" si="9"/>
        <v>132127379</v>
      </c>
      <c r="AD249" s="37">
        <f t="shared" si="11"/>
        <v>1057019028</v>
      </c>
      <c r="AE249" s="144"/>
    </row>
    <row r="250" spans="1:31" hidden="1" x14ac:dyDescent="0.25">
      <c r="A250" s="38">
        <v>238</v>
      </c>
      <c r="B250" s="61"/>
      <c r="C250" s="143" t="str">
        <f>VLOOKUP(D250,[8]Hoja1!$A$2:$B$1115,2,0)</f>
        <v>13062</v>
      </c>
      <c r="D250" s="31">
        <v>806004900</v>
      </c>
      <c r="E250" s="31">
        <v>216213062</v>
      </c>
      <c r="F250" s="61" t="s">
        <v>447</v>
      </c>
      <c r="G250" s="33">
        <v>0</v>
      </c>
      <c r="H250" s="33">
        <v>0</v>
      </c>
      <c r="I250" s="3">
        <f>IFERROR(VLOOKUP(C250,'[6]Anexo 2'!$A$9:$G$1115,7,0),0)</f>
        <v>334784100</v>
      </c>
      <c r="J250" s="3">
        <f>IFERROR(VLOOKUP(C250,'[6]Anexo 1'!$A$9:$F$1115,6,0),0)</f>
        <v>235268488</v>
      </c>
      <c r="K250" s="3"/>
      <c r="L250" s="3"/>
      <c r="M250" s="3"/>
      <c r="N250" s="3"/>
      <c r="O250" s="3"/>
      <c r="P250" s="34">
        <f t="shared" si="10"/>
        <v>570052588</v>
      </c>
      <c r="Q250" s="35">
        <f>VLOOKUP(D250,FEBRERO!$D$13:$Q$1147,14,0)+VLOOKUP(D250,FEBRERO!$D$13:$AC$1147,26,0)+VLOOKUP(D250,MARZO!$D$13:$AC$1147,26,0)</f>
        <v>318964513</v>
      </c>
      <c r="R250" s="3">
        <f>IFERROR(VLOOKUP(D250,[7]ServNOMINA!$F$16:$M$112,8,0),0)</f>
        <v>0</v>
      </c>
      <c r="S250" s="3">
        <f>IFERROR(VLOOKUP(D250,[7]ServOTROS!$F$16:$M$112,8,0),0)</f>
        <v>0</v>
      </c>
      <c r="T250" s="3">
        <f>IFERROR(VLOOKUP(D250,[7]CANCEL!$F$16:$M$48,8,0),0)</f>
        <v>0</v>
      </c>
      <c r="U250" s="3">
        <f>IFERROR(VLOOKUP(B250,[7]Aaf_PENSION!$C$16:$M$112,11,0),0)</f>
        <v>0</v>
      </c>
      <c r="V250" s="3">
        <f>IFERROR(VLOOKUP(B250,[7]Aaf_SALUD!$C$16:$M$112,11,0),0)</f>
        <v>0</v>
      </c>
      <c r="W250" s="3">
        <f>IFERROR(VLOOKUP(D250,[7]CALIDAD!$F$16:$M$1122,8,0),0)</f>
        <v>27898675</v>
      </c>
      <c r="X250" s="3"/>
      <c r="Y250" s="3">
        <f>IFERROR(VLOOKUP(B250,[7]Ap_CESANTIAS!$C$16:$M$112,11,0),0)</f>
        <v>0</v>
      </c>
      <c r="Z250" s="3">
        <f>IFERROR(VLOOKUP(B250,[7]Ap_PENSION!$C$16:$M$112,11,0),0)</f>
        <v>0</v>
      </c>
      <c r="AA250" s="3">
        <f>IFERROR(VLOOKUP(B250,[7]Ap_SALUD!$C$16:$M$112,11,0),0)</f>
        <v>0</v>
      </c>
      <c r="AB250" s="3"/>
      <c r="AC250" s="36">
        <f t="shared" si="9"/>
        <v>27898675</v>
      </c>
      <c r="AD250" s="37">
        <f t="shared" si="11"/>
        <v>223189400</v>
      </c>
      <c r="AE250" s="144"/>
    </row>
    <row r="251" spans="1:31" hidden="1" x14ac:dyDescent="0.25">
      <c r="A251" s="29">
        <v>239</v>
      </c>
      <c r="B251" s="61"/>
      <c r="C251" s="143" t="str">
        <f>VLOOKUP(D251,[8]Hoja1!$A$2:$B$1115,2,0)</f>
        <v>13074</v>
      </c>
      <c r="D251" s="31">
        <v>800015991</v>
      </c>
      <c r="E251" s="31">
        <v>217413074</v>
      </c>
      <c r="F251" s="61" t="s">
        <v>448</v>
      </c>
      <c r="G251" s="33">
        <v>0</v>
      </c>
      <c r="H251" s="33">
        <v>0</v>
      </c>
      <c r="I251" s="3">
        <f>IFERROR(VLOOKUP(C251,'[6]Anexo 2'!$A$9:$G$1115,7,0),0)</f>
        <v>832115200</v>
      </c>
      <c r="J251" s="3">
        <f>IFERROR(VLOOKUP(C251,'[6]Anexo 1'!$A$9:$F$1115,6,0),0)</f>
        <v>684218261</v>
      </c>
      <c r="K251" s="3"/>
      <c r="L251" s="3"/>
      <c r="M251" s="3"/>
      <c r="N251" s="3"/>
      <c r="O251" s="3"/>
      <c r="P251" s="34">
        <f t="shared" si="10"/>
        <v>1516333461</v>
      </c>
      <c r="Q251" s="35">
        <f>VLOOKUP(D251,FEBRERO!$D$13:$Q$1147,14,0)+VLOOKUP(D251,FEBRERO!$D$13:$AC$1147,26,0)+VLOOKUP(D251,MARZO!$D$13:$AC$1147,26,0)</f>
        <v>892247060</v>
      </c>
      <c r="R251" s="3">
        <f>IFERROR(VLOOKUP(D251,[7]ServNOMINA!$F$16:$M$112,8,0),0)</f>
        <v>0</v>
      </c>
      <c r="S251" s="3">
        <f>IFERROR(VLOOKUP(D251,[7]ServOTROS!$F$16:$M$112,8,0),0)</f>
        <v>0</v>
      </c>
      <c r="T251" s="3">
        <f>IFERROR(VLOOKUP(D251,[7]CANCEL!$F$16:$M$48,8,0),0)</f>
        <v>0</v>
      </c>
      <c r="U251" s="3">
        <f>IFERROR(VLOOKUP(B251,[7]Aaf_PENSION!$C$16:$M$112,11,0),0)</f>
        <v>0</v>
      </c>
      <c r="V251" s="3">
        <f>IFERROR(VLOOKUP(B251,[7]Aaf_SALUD!$C$16:$M$112,11,0),0)</f>
        <v>0</v>
      </c>
      <c r="W251" s="3">
        <f>IFERROR(VLOOKUP(D251,[7]CALIDAD!$F$16:$M$1122,8,0),0)</f>
        <v>69342933</v>
      </c>
      <c r="X251" s="3"/>
      <c r="Y251" s="3">
        <f>IFERROR(VLOOKUP(B251,[7]Ap_CESANTIAS!$C$16:$M$112,11,0),0)</f>
        <v>0</v>
      </c>
      <c r="Z251" s="3">
        <f>IFERROR(VLOOKUP(B251,[7]Ap_PENSION!$C$16:$M$112,11,0),0)</f>
        <v>0</v>
      </c>
      <c r="AA251" s="3">
        <f>IFERROR(VLOOKUP(B251,[7]Ap_SALUD!$C$16:$M$112,11,0),0)</f>
        <v>0</v>
      </c>
      <c r="AB251" s="3"/>
      <c r="AC251" s="36">
        <f t="shared" si="9"/>
        <v>69342933</v>
      </c>
      <c r="AD251" s="37">
        <f t="shared" si="11"/>
        <v>554743468</v>
      </c>
      <c r="AE251" s="144"/>
    </row>
    <row r="252" spans="1:31" hidden="1" x14ac:dyDescent="0.25">
      <c r="A252" s="38">
        <v>240</v>
      </c>
      <c r="B252" s="61"/>
      <c r="C252" s="143" t="str">
        <f>VLOOKUP(D252,[8]Hoja1!$A$2:$B$1115,2,0)</f>
        <v>13140</v>
      </c>
      <c r="D252" s="31">
        <v>890481362</v>
      </c>
      <c r="E252" s="31">
        <v>214013140</v>
      </c>
      <c r="F252" s="61" t="s">
        <v>449</v>
      </c>
      <c r="G252" s="33">
        <v>0</v>
      </c>
      <c r="H252" s="33">
        <v>0</v>
      </c>
      <c r="I252" s="3">
        <f>IFERROR(VLOOKUP(C252,'[6]Anexo 2'!$A$9:$G$1115,7,0),0)</f>
        <v>948815648</v>
      </c>
      <c r="J252" s="3">
        <f>IFERROR(VLOOKUP(C252,'[6]Anexo 1'!$A$9:$F$1115,6,0),0)</f>
        <v>723958920</v>
      </c>
      <c r="K252" s="3"/>
      <c r="L252" s="3"/>
      <c r="M252" s="3"/>
      <c r="N252" s="3"/>
      <c r="O252" s="3"/>
      <c r="P252" s="34">
        <f t="shared" si="10"/>
        <v>1672774568</v>
      </c>
      <c r="Q252" s="35">
        <f>VLOOKUP(D252,FEBRERO!$D$13:$Q$1147,14,0)+VLOOKUP(D252,FEBRERO!$D$13:$AC$1147,26,0)+VLOOKUP(D252,MARZO!$D$13:$AC$1147,26,0)</f>
        <v>961162833</v>
      </c>
      <c r="R252" s="3">
        <f>IFERROR(VLOOKUP(D252,[7]ServNOMINA!$F$16:$M$112,8,0),0)</f>
        <v>0</v>
      </c>
      <c r="S252" s="3">
        <f>IFERROR(VLOOKUP(D252,[7]ServOTROS!$F$16:$M$112,8,0),0)</f>
        <v>0</v>
      </c>
      <c r="T252" s="3">
        <f>IFERROR(VLOOKUP(D252,[7]CANCEL!$F$16:$M$48,8,0),0)</f>
        <v>0</v>
      </c>
      <c r="U252" s="3">
        <f>IFERROR(VLOOKUP(B252,[7]Aaf_PENSION!$C$16:$M$112,11,0),0)</f>
        <v>0</v>
      </c>
      <c r="V252" s="3">
        <f>IFERROR(VLOOKUP(B252,[7]Aaf_SALUD!$C$16:$M$112,11,0),0)</f>
        <v>0</v>
      </c>
      <c r="W252" s="3">
        <f>IFERROR(VLOOKUP(D252,[7]CALIDAD!$F$16:$M$1122,8,0),0)</f>
        <v>79067971</v>
      </c>
      <c r="X252" s="3"/>
      <c r="Y252" s="3">
        <f>IFERROR(VLOOKUP(B252,[7]Ap_CESANTIAS!$C$16:$M$112,11,0),0)</f>
        <v>0</v>
      </c>
      <c r="Z252" s="3">
        <f>IFERROR(VLOOKUP(B252,[7]Ap_PENSION!$C$16:$M$112,11,0),0)</f>
        <v>0</v>
      </c>
      <c r="AA252" s="3">
        <f>IFERROR(VLOOKUP(B252,[7]Ap_SALUD!$C$16:$M$112,11,0),0)</f>
        <v>0</v>
      </c>
      <c r="AB252" s="3"/>
      <c r="AC252" s="36">
        <f t="shared" si="9"/>
        <v>79067971</v>
      </c>
      <c r="AD252" s="37">
        <f t="shared" si="11"/>
        <v>632543764</v>
      </c>
      <c r="AE252" s="144"/>
    </row>
    <row r="253" spans="1:31" hidden="1" x14ac:dyDescent="0.25">
      <c r="A253" s="29">
        <v>241</v>
      </c>
      <c r="B253" s="61"/>
      <c r="C253" s="143" t="str">
        <f>VLOOKUP(D253,[8]Hoja1!$A$2:$B$1115,2,0)</f>
        <v>13160</v>
      </c>
      <c r="D253" s="31">
        <v>800253526</v>
      </c>
      <c r="E253" s="31">
        <v>216013160</v>
      </c>
      <c r="F253" s="61" t="s">
        <v>450</v>
      </c>
      <c r="G253" s="33">
        <v>0</v>
      </c>
      <c r="H253" s="33">
        <v>0</v>
      </c>
      <c r="I253" s="3">
        <f>IFERROR(VLOOKUP(C253,'[6]Anexo 2'!$A$9:$G$1115,7,0),0)</f>
        <v>320880176</v>
      </c>
      <c r="J253" s="3">
        <f>IFERROR(VLOOKUP(C253,'[6]Anexo 1'!$A$9:$F$1115,6,0),0)</f>
        <v>289317492</v>
      </c>
      <c r="K253" s="3"/>
      <c r="L253" s="3"/>
      <c r="M253" s="3"/>
      <c r="N253" s="3"/>
      <c r="O253" s="3"/>
      <c r="P253" s="34">
        <f t="shared" si="10"/>
        <v>610197668</v>
      </c>
      <c r="Q253" s="35">
        <f>VLOOKUP(D253,FEBRERO!$D$13:$Q$1147,14,0)+VLOOKUP(D253,FEBRERO!$D$13:$AC$1147,26,0)+VLOOKUP(D253,MARZO!$D$13:$AC$1147,26,0)</f>
        <v>369537537</v>
      </c>
      <c r="R253" s="3">
        <f>IFERROR(VLOOKUP(D253,[7]ServNOMINA!$F$16:$M$112,8,0),0)</f>
        <v>0</v>
      </c>
      <c r="S253" s="3">
        <f>IFERROR(VLOOKUP(D253,[7]ServOTROS!$F$16:$M$112,8,0),0)</f>
        <v>0</v>
      </c>
      <c r="T253" s="3">
        <f>IFERROR(VLOOKUP(D253,[7]CANCEL!$F$16:$M$48,8,0),0)</f>
        <v>0</v>
      </c>
      <c r="U253" s="3">
        <f>IFERROR(VLOOKUP(B253,[7]Aaf_PENSION!$C$16:$M$112,11,0),0)</f>
        <v>0</v>
      </c>
      <c r="V253" s="3">
        <f>IFERROR(VLOOKUP(B253,[7]Aaf_SALUD!$C$16:$M$112,11,0),0)</f>
        <v>0</v>
      </c>
      <c r="W253" s="3">
        <f>IFERROR(VLOOKUP(D253,[7]CALIDAD!$F$16:$M$1122,8,0),0)</f>
        <v>26740015</v>
      </c>
      <c r="X253" s="3"/>
      <c r="Y253" s="3">
        <f>IFERROR(VLOOKUP(B253,[7]Ap_CESANTIAS!$C$16:$M$112,11,0),0)</f>
        <v>0</v>
      </c>
      <c r="Z253" s="3">
        <f>IFERROR(VLOOKUP(B253,[7]Ap_PENSION!$C$16:$M$112,11,0),0)</f>
        <v>0</v>
      </c>
      <c r="AA253" s="3">
        <f>IFERROR(VLOOKUP(B253,[7]Ap_SALUD!$C$16:$M$112,11,0),0)</f>
        <v>0</v>
      </c>
      <c r="AB253" s="3"/>
      <c r="AC253" s="36">
        <f t="shared" si="9"/>
        <v>26740015</v>
      </c>
      <c r="AD253" s="37">
        <f t="shared" si="11"/>
        <v>213920116</v>
      </c>
      <c r="AE253" s="144"/>
    </row>
    <row r="254" spans="1:31" hidden="1" x14ac:dyDescent="0.25">
      <c r="A254" s="38">
        <v>242</v>
      </c>
      <c r="B254" s="61"/>
      <c r="C254" s="143" t="str">
        <f>VLOOKUP(D254,[8]Hoja1!$A$2:$B$1115,2,0)</f>
        <v>13188</v>
      </c>
      <c r="D254" s="31">
        <v>800254481</v>
      </c>
      <c r="E254" s="31">
        <v>218813188</v>
      </c>
      <c r="F254" s="61" t="s">
        <v>451</v>
      </c>
      <c r="G254" s="33">
        <v>0</v>
      </c>
      <c r="H254" s="33">
        <v>0</v>
      </c>
      <c r="I254" s="3">
        <f>IFERROR(VLOOKUP(C254,'[6]Anexo 2'!$A$9:$G$1115,7,0),0)</f>
        <v>443721736</v>
      </c>
      <c r="J254" s="3">
        <f>IFERROR(VLOOKUP(C254,'[6]Anexo 1'!$A$9:$F$1115,6,0),0)</f>
        <v>372931657</v>
      </c>
      <c r="K254" s="3"/>
      <c r="L254" s="3"/>
      <c r="M254" s="3"/>
      <c r="N254" s="3"/>
      <c r="O254" s="3"/>
      <c r="P254" s="34">
        <f t="shared" si="10"/>
        <v>816653393</v>
      </c>
      <c r="Q254" s="35">
        <f>VLOOKUP(D254,FEBRERO!$D$13:$Q$1147,14,0)+VLOOKUP(D254,FEBRERO!$D$13:$AC$1147,26,0)+VLOOKUP(D254,MARZO!$D$13:$AC$1147,26,0)</f>
        <v>483862090</v>
      </c>
      <c r="R254" s="3">
        <f>IFERROR(VLOOKUP(D254,[7]ServNOMINA!$F$16:$M$112,8,0),0)</f>
        <v>0</v>
      </c>
      <c r="S254" s="3">
        <f>IFERROR(VLOOKUP(D254,[7]ServOTROS!$F$16:$M$112,8,0),0)</f>
        <v>0</v>
      </c>
      <c r="T254" s="3">
        <f>IFERROR(VLOOKUP(D254,[7]CANCEL!$F$16:$M$48,8,0),0)</f>
        <v>0</v>
      </c>
      <c r="U254" s="3">
        <f>IFERROR(VLOOKUP(B254,[7]Aaf_PENSION!$C$16:$M$112,11,0),0)</f>
        <v>0</v>
      </c>
      <c r="V254" s="3">
        <f>IFERROR(VLOOKUP(B254,[7]Aaf_SALUD!$C$16:$M$112,11,0),0)</f>
        <v>0</v>
      </c>
      <c r="W254" s="3">
        <f>IFERROR(VLOOKUP(D254,[7]CALIDAD!$F$16:$M$1122,8,0),0)</f>
        <v>36976811</v>
      </c>
      <c r="X254" s="3"/>
      <c r="Y254" s="3">
        <f>IFERROR(VLOOKUP(B254,[7]Ap_CESANTIAS!$C$16:$M$112,11,0),0)</f>
        <v>0</v>
      </c>
      <c r="Z254" s="3">
        <f>IFERROR(VLOOKUP(B254,[7]Ap_PENSION!$C$16:$M$112,11,0),0)</f>
        <v>0</v>
      </c>
      <c r="AA254" s="3">
        <f>IFERROR(VLOOKUP(B254,[7]Ap_SALUD!$C$16:$M$112,11,0),0)</f>
        <v>0</v>
      </c>
      <c r="AB254" s="3"/>
      <c r="AC254" s="36">
        <f t="shared" si="9"/>
        <v>36976811</v>
      </c>
      <c r="AD254" s="37">
        <f t="shared" si="11"/>
        <v>295814492</v>
      </c>
      <c r="AE254" s="144"/>
    </row>
    <row r="255" spans="1:31" hidden="1" x14ac:dyDescent="0.25">
      <c r="A255" s="29">
        <v>243</v>
      </c>
      <c r="B255" s="61"/>
      <c r="C255" s="143" t="str">
        <f>VLOOKUP(D255,[8]Hoja1!$A$2:$B$1115,2,0)</f>
        <v>13212</v>
      </c>
      <c r="D255" s="31">
        <v>800038613</v>
      </c>
      <c r="E255" s="31">
        <v>211213212</v>
      </c>
      <c r="F255" s="61" t="s">
        <v>452</v>
      </c>
      <c r="G255" s="33">
        <v>0</v>
      </c>
      <c r="H255" s="33">
        <v>0</v>
      </c>
      <c r="I255" s="3">
        <f>IFERROR(VLOOKUP(C255,'[6]Anexo 2'!$A$9:$G$1115,7,0),0)</f>
        <v>448645952</v>
      </c>
      <c r="J255" s="3">
        <f>IFERROR(VLOOKUP(C255,'[6]Anexo 1'!$A$9:$F$1115,6,0),0)</f>
        <v>485209425</v>
      </c>
      <c r="K255" s="3"/>
      <c r="L255" s="3"/>
      <c r="M255" s="3"/>
      <c r="N255" s="3"/>
      <c r="O255" s="3"/>
      <c r="P255" s="34">
        <f t="shared" si="10"/>
        <v>933855377</v>
      </c>
      <c r="Q255" s="35">
        <f>VLOOKUP(D255,FEBRERO!$D$13:$Q$1147,14,0)+VLOOKUP(D255,FEBRERO!$D$13:$AC$1147,26,0)+VLOOKUP(D255,MARZO!$D$13:$AC$1147,26,0)</f>
        <v>597370914</v>
      </c>
      <c r="R255" s="3">
        <f>IFERROR(VLOOKUP(D255,[7]ServNOMINA!$F$16:$M$112,8,0),0)</f>
        <v>0</v>
      </c>
      <c r="S255" s="3">
        <f>IFERROR(VLOOKUP(D255,[7]ServOTROS!$F$16:$M$112,8,0),0)</f>
        <v>0</v>
      </c>
      <c r="T255" s="3">
        <f>IFERROR(VLOOKUP(D255,[7]CANCEL!$F$16:$M$48,8,0),0)</f>
        <v>0</v>
      </c>
      <c r="U255" s="3">
        <f>IFERROR(VLOOKUP(B255,[7]Aaf_PENSION!$C$16:$M$112,11,0),0)</f>
        <v>0</v>
      </c>
      <c r="V255" s="3">
        <f>IFERROR(VLOOKUP(B255,[7]Aaf_SALUD!$C$16:$M$112,11,0),0)</f>
        <v>0</v>
      </c>
      <c r="W255" s="3">
        <f>IFERROR(VLOOKUP(D255,[7]CALIDAD!$F$16:$M$1122,8,0),0)</f>
        <v>37387163</v>
      </c>
      <c r="X255" s="3"/>
      <c r="Y255" s="3">
        <f>IFERROR(VLOOKUP(B255,[7]Ap_CESANTIAS!$C$16:$M$112,11,0),0)</f>
        <v>0</v>
      </c>
      <c r="Z255" s="3">
        <f>IFERROR(VLOOKUP(B255,[7]Ap_PENSION!$C$16:$M$112,11,0),0)</f>
        <v>0</v>
      </c>
      <c r="AA255" s="3">
        <f>IFERROR(VLOOKUP(B255,[7]Ap_SALUD!$C$16:$M$112,11,0),0)</f>
        <v>0</v>
      </c>
      <c r="AB255" s="3"/>
      <c r="AC255" s="36">
        <f t="shared" si="9"/>
        <v>37387163</v>
      </c>
      <c r="AD255" s="37">
        <f t="shared" si="11"/>
        <v>299097300</v>
      </c>
      <c r="AE255" s="144"/>
    </row>
    <row r="256" spans="1:31" hidden="1" x14ac:dyDescent="0.25">
      <c r="A256" s="38">
        <v>244</v>
      </c>
      <c r="B256" s="61"/>
      <c r="C256" s="143" t="str">
        <f>VLOOKUP(D256,[8]Hoja1!$A$2:$B$1115,2,0)</f>
        <v>13222</v>
      </c>
      <c r="D256" s="31">
        <v>806000701</v>
      </c>
      <c r="E256" s="31">
        <v>212213222</v>
      </c>
      <c r="F256" s="61" t="s">
        <v>453</v>
      </c>
      <c r="G256" s="33">
        <v>0</v>
      </c>
      <c r="H256" s="33">
        <v>0</v>
      </c>
      <c r="I256" s="3">
        <f>IFERROR(VLOOKUP(C256,'[6]Anexo 2'!$A$9:$G$1115,7,0),0)</f>
        <v>930788256</v>
      </c>
      <c r="J256" s="3">
        <f>IFERROR(VLOOKUP(C256,'[6]Anexo 1'!$A$9:$F$1115,6,0),0)</f>
        <v>525448797</v>
      </c>
      <c r="K256" s="3"/>
      <c r="L256" s="3"/>
      <c r="M256" s="3"/>
      <c r="N256" s="3"/>
      <c r="O256" s="3"/>
      <c r="P256" s="34">
        <f t="shared" si="10"/>
        <v>1456237053</v>
      </c>
      <c r="Q256" s="35">
        <f>VLOOKUP(D256,FEBRERO!$D$13:$Q$1147,14,0)+VLOOKUP(D256,FEBRERO!$D$13:$AC$1147,26,0)+VLOOKUP(D256,MARZO!$D$13:$AC$1147,26,0)</f>
        <v>758145861</v>
      </c>
      <c r="R256" s="3">
        <f>IFERROR(VLOOKUP(D256,[7]ServNOMINA!$F$16:$M$112,8,0),0)</f>
        <v>0</v>
      </c>
      <c r="S256" s="3">
        <f>IFERROR(VLOOKUP(D256,[7]ServOTROS!$F$16:$M$112,8,0),0)</f>
        <v>0</v>
      </c>
      <c r="T256" s="3">
        <f>IFERROR(VLOOKUP(D256,[7]CANCEL!$F$16:$M$48,8,0),0)</f>
        <v>0</v>
      </c>
      <c r="U256" s="3">
        <f>IFERROR(VLOOKUP(B256,[7]Aaf_PENSION!$C$16:$M$112,11,0),0)</f>
        <v>0</v>
      </c>
      <c r="V256" s="3">
        <f>IFERROR(VLOOKUP(B256,[7]Aaf_SALUD!$C$16:$M$112,11,0),0)</f>
        <v>0</v>
      </c>
      <c r="W256" s="3">
        <f>IFERROR(VLOOKUP(D256,[7]CALIDAD!$F$16:$M$1122,8,0),0)</f>
        <v>77565688</v>
      </c>
      <c r="X256" s="3"/>
      <c r="Y256" s="3">
        <f>IFERROR(VLOOKUP(B256,[7]Ap_CESANTIAS!$C$16:$M$112,11,0),0)</f>
        <v>0</v>
      </c>
      <c r="Z256" s="3">
        <f>IFERROR(VLOOKUP(B256,[7]Ap_PENSION!$C$16:$M$112,11,0),0)</f>
        <v>0</v>
      </c>
      <c r="AA256" s="3">
        <f>IFERROR(VLOOKUP(B256,[7]Ap_SALUD!$C$16:$M$112,11,0),0)</f>
        <v>0</v>
      </c>
      <c r="AB256" s="3"/>
      <c r="AC256" s="36">
        <f t="shared" si="9"/>
        <v>77565688</v>
      </c>
      <c r="AD256" s="37">
        <f t="shared" si="11"/>
        <v>620525504</v>
      </c>
      <c r="AE256" s="144"/>
    </row>
    <row r="257" spans="1:31" hidden="1" x14ac:dyDescent="0.25">
      <c r="A257" s="29">
        <v>245</v>
      </c>
      <c r="B257" s="61"/>
      <c r="C257" s="143" t="str">
        <f>VLOOKUP(D257,[8]Hoja1!$A$2:$B$1115,2,0)</f>
        <v>13244</v>
      </c>
      <c r="D257" s="31">
        <v>890480022</v>
      </c>
      <c r="E257" s="31">
        <v>214413244</v>
      </c>
      <c r="F257" s="61" t="s">
        <v>454</v>
      </c>
      <c r="G257" s="33">
        <v>0</v>
      </c>
      <c r="H257" s="33">
        <v>0</v>
      </c>
      <c r="I257" s="3">
        <f>IFERROR(VLOOKUP(C257,'[6]Anexo 2'!$A$9:$G$1115,7,0),0)</f>
        <v>2752609312</v>
      </c>
      <c r="J257" s="3">
        <f>IFERROR(VLOOKUP(C257,'[6]Anexo 1'!$A$9:$F$1115,6,0),0)</f>
        <v>1952359450</v>
      </c>
      <c r="K257" s="3"/>
      <c r="L257" s="3"/>
      <c r="M257" s="3"/>
      <c r="N257" s="3"/>
      <c r="O257" s="3"/>
      <c r="P257" s="34">
        <f t="shared" si="10"/>
        <v>4704968762</v>
      </c>
      <c r="Q257" s="35">
        <f>VLOOKUP(D257,FEBRERO!$D$13:$Q$1147,14,0)+VLOOKUP(D257,FEBRERO!$D$13:$AC$1147,26,0)+VLOOKUP(D257,MARZO!$D$13:$AC$1147,26,0)</f>
        <v>2640511777</v>
      </c>
      <c r="R257" s="3">
        <f>IFERROR(VLOOKUP(D257,[7]ServNOMINA!$F$16:$M$112,8,0),0)</f>
        <v>0</v>
      </c>
      <c r="S257" s="3">
        <f>IFERROR(VLOOKUP(D257,[7]ServOTROS!$F$16:$M$112,8,0),0)</f>
        <v>0</v>
      </c>
      <c r="T257" s="3">
        <f>IFERROR(VLOOKUP(D257,[7]CANCEL!$F$16:$M$48,8,0),0)</f>
        <v>0</v>
      </c>
      <c r="U257" s="3">
        <f>IFERROR(VLOOKUP(B257,[7]Aaf_PENSION!$C$16:$M$112,11,0),0)</f>
        <v>0</v>
      </c>
      <c r="V257" s="3">
        <f>IFERROR(VLOOKUP(B257,[7]Aaf_SALUD!$C$16:$M$112,11,0),0)</f>
        <v>0</v>
      </c>
      <c r="W257" s="3">
        <f>IFERROR(VLOOKUP(D257,[7]CALIDAD!$F$16:$M$1122,8,0),0)</f>
        <v>229384109</v>
      </c>
      <c r="X257" s="3"/>
      <c r="Y257" s="3">
        <f>IFERROR(VLOOKUP(B257,[7]Ap_CESANTIAS!$C$16:$M$112,11,0),0)</f>
        <v>0</v>
      </c>
      <c r="Z257" s="3">
        <f>IFERROR(VLOOKUP(B257,[7]Ap_PENSION!$C$16:$M$112,11,0),0)</f>
        <v>0</v>
      </c>
      <c r="AA257" s="3">
        <f>IFERROR(VLOOKUP(B257,[7]Ap_SALUD!$C$16:$M$112,11,0),0)</f>
        <v>0</v>
      </c>
      <c r="AB257" s="3"/>
      <c r="AC257" s="36">
        <f t="shared" si="9"/>
        <v>229384109</v>
      </c>
      <c r="AD257" s="37">
        <f t="shared" si="11"/>
        <v>1835072876</v>
      </c>
      <c r="AE257" s="144"/>
    </row>
    <row r="258" spans="1:31" hidden="1" x14ac:dyDescent="0.25">
      <c r="A258" s="38">
        <v>246</v>
      </c>
      <c r="B258" s="61"/>
      <c r="C258" s="143" t="str">
        <f>VLOOKUP(D258,[8]Hoja1!$A$2:$B$1115,2,0)</f>
        <v>13248</v>
      </c>
      <c r="D258" s="31">
        <v>890481295</v>
      </c>
      <c r="E258" s="31">
        <v>214813248</v>
      </c>
      <c r="F258" s="61" t="s">
        <v>455</v>
      </c>
      <c r="G258" s="33">
        <v>0</v>
      </c>
      <c r="H258" s="33">
        <v>0</v>
      </c>
      <c r="I258" s="3">
        <f>IFERROR(VLOOKUP(C258,'[6]Anexo 2'!$A$9:$G$1115,7,0),0)</f>
        <v>175988814</v>
      </c>
      <c r="J258" s="3">
        <f>IFERROR(VLOOKUP(C258,'[6]Anexo 1'!$A$9:$F$1115,6,0),0)</f>
        <v>177130204</v>
      </c>
      <c r="K258" s="3"/>
      <c r="L258" s="3"/>
      <c r="M258" s="3"/>
      <c r="N258" s="3"/>
      <c r="O258" s="3"/>
      <c r="P258" s="34">
        <f t="shared" si="10"/>
        <v>353119018</v>
      </c>
      <c r="Q258" s="35">
        <f>VLOOKUP(D258,FEBRERO!$D$13:$Q$1147,14,0)+VLOOKUP(D258,FEBRERO!$D$13:$AC$1147,26,0)+VLOOKUP(D258,MARZO!$D$13:$AC$1147,26,0)</f>
        <v>221127409</v>
      </c>
      <c r="R258" s="3">
        <f>IFERROR(VLOOKUP(D258,[7]ServNOMINA!$F$16:$M$112,8,0),0)</f>
        <v>0</v>
      </c>
      <c r="S258" s="3">
        <f>IFERROR(VLOOKUP(D258,[7]ServOTROS!$F$16:$M$112,8,0),0)</f>
        <v>0</v>
      </c>
      <c r="T258" s="3">
        <f>IFERROR(VLOOKUP(D258,[7]CANCEL!$F$16:$M$48,8,0),0)</f>
        <v>0</v>
      </c>
      <c r="U258" s="3">
        <f>IFERROR(VLOOKUP(B258,[7]Aaf_PENSION!$C$16:$M$112,11,0),0)</f>
        <v>0</v>
      </c>
      <c r="V258" s="3">
        <f>IFERROR(VLOOKUP(B258,[7]Aaf_SALUD!$C$16:$M$112,11,0),0)</f>
        <v>0</v>
      </c>
      <c r="W258" s="3">
        <f>IFERROR(VLOOKUP(D258,[7]CALIDAD!$F$16:$M$1122,8,0),0)</f>
        <v>14665735</v>
      </c>
      <c r="X258" s="3"/>
      <c r="Y258" s="3">
        <f>IFERROR(VLOOKUP(B258,[7]Ap_CESANTIAS!$C$16:$M$112,11,0),0)</f>
        <v>0</v>
      </c>
      <c r="Z258" s="3">
        <f>IFERROR(VLOOKUP(B258,[7]Ap_PENSION!$C$16:$M$112,11,0),0)</f>
        <v>0</v>
      </c>
      <c r="AA258" s="3">
        <f>IFERROR(VLOOKUP(B258,[7]Ap_SALUD!$C$16:$M$112,11,0),0)</f>
        <v>0</v>
      </c>
      <c r="AB258" s="3"/>
      <c r="AC258" s="36">
        <f t="shared" si="9"/>
        <v>14665735</v>
      </c>
      <c r="AD258" s="37">
        <f t="shared" si="11"/>
        <v>117325874</v>
      </c>
      <c r="AE258" s="144"/>
    </row>
    <row r="259" spans="1:31" hidden="1" x14ac:dyDescent="0.25">
      <c r="A259" s="29">
        <v>247</v>
      </c>
      <c r="B259" s="61"/>
      <c r="C259" s="143" t="str">
        <f>VLOOKUP(D259,[8]Hoja1!$A$2:$B$1115,2,0)</f>
        <v>13268</v>
      </c>
      <c r="D259" s="31">
        <v>806001439</v>
      </c>
      <c r="E259" s="31">
        <v>216813268</v>
      </c>
      <c r="F259" s="61" t="s">
        <v>456</v>
      </c>
      <c r="G259" s="33">
        <v>0</v>
      </c>
      <c r="H259" s="33">
        <v>0</v>
      </c>
      <c r="I259" s="3">
        <f>IFERROR(VLOOKUP(C259,'[6]Anexo 2'!$A$9:$G$1115,7,0),0)</f>
        <v>303836584</v>
      </c>
      <c r="J259" s="3">
        <f>IFERROR(VLOOKUP(C259,'[6]Anexo 1'!$A$9:$F$1115,6,0),0)</f>
        <v>248255116</v>
      </c>
      <c r="K259" s="3"/>
      <c r="L259" s="3"/>
      <c r="M259" s="3"/>
      <c r="N259" s="3"/>
      <c r="O259" s="3"/>
      <c r="P259" s="34">
        <f t="shared" si="10"/>
        <v>552091700</v>
      </c>
      <c r="Q259" s="35">
        <f>VLOOKUP(D259,FEBRERO!$D$13:$Q$1147,14,0)+VLOOKUP(D259,FEBRERO!$D$13:$AC$1147,26,0)+VLOOKUP(D259,MARZO!$D$13:$AC$1147,26,0)</f>
        <v>324214261</v>
      </c>
      <c r="R259" s="3">
        <f>IFERROR(VLOOKUP(D259,[7]ServNOMINA!$F$16:$M$112,8,0),0)</f>
        <v>0</v>
      </c>
      <c r="S259" s="3">
        <f>IFERROR(VLOOKUP(D259,[7]ServOTROS!$F$16:$M$112,8,0),0)</f>
        <v>0</v>
      </c>
      <c r="T259" s="3">
        <f>IFERROR(VLOOKUP(D259,[7]CANCEL!$F$16:$M$48,8,0),0)</f>
        <v>0</v>
      </c>
      <c r="U259" s="3">
        <f>IFERROR(VLOOKUP(B259,[7]Aaf_PENSION!$C$16:$M$112,11,0),0)</f>
        <v>0</v>
      </c>
      <c r="V259" s="3">
        <f>IFERROR(VLOOKUP(B259,[7]Aaf_SALUD!$C$16:$M$112,11,0),0)</f>
        <v>0</v>
      </c>
      <c r="W259" s="3">
        <f>IFERROR(VLOOKUP(D259,[7]CALIDAD!$F$16:$M$1122,8,0),0)</f>
        <v>25319715</v>
      </c>
      <c r="X259" s="3"/>
      <c r="Y259" s="3">
        <f>IFERROR(VLOOKUP(B259,[7]Ap_CESANTIAS!$C$16:$M$112,11,0),0)</f>
        <v>0</v>
      </c>
      <c r="Z259" s="3">
        <f>IFERROR(VLOOKUP(B259,[7]Ap_PENSION!$C$16:$M$112,11,0),0)</f>
        <v>0</v>
      </c>
      <c r="AA259" s="3">
        <f>IFERROR(VLOOKUP(B259,[7]Ap_SALUD!$C$16:$M$112,11,0),0)</f>
        <v>0</v>
      </c>
      <c r="AB259" s="3"/>
      <c r="AC259" s="36">
        <f t="shared" si="9"/>
        <v>25319715</v>
      </c>
      <c r="AD259" s="37">
        <f t="shared" si="11"/>
        <v>202557724</v>
      </c>
      <c r="AE259" s="144"/>
    </row>
    <row r="260" spans="1:31" hidden="1" x14ac:dyDescent="0.25">
      <c r="A260" s="38">
        <v>248</v>
      </c>
      <c r="B260" s="61"/>
      <c r="C260" s="143" t="str">
        <f>VLOOKUP(D260,[8]Hoja1!$A$2:$B$1115,2,0)</f>
        <v>13300</v>
      </c>
      <c r="D260" s="31">
        <v>800255214</v>
      </c>
      <c r="E260" s="31">
        <v>210013300</v>
      </c>
      <c r="F260" s="61" t="s">
        <v>457</v>
      </c>
      <c r="G260" s="33">
        <v>0</v>
      </c>
      <c r="H260" s="33">
        <v>0</v>
      </c>
      <c r="I260" s="3">
        <f>IFERROR(VLOOKUP(C260,'[6]Anexo 2'!$A$9:$G$1115,7,0),0)</f>
        <v>679645592</v>
      </c>
      <c r="J260" s="3">
        <f>IFERROR(VLOOKUP(C260,'[6]Anexo 1'!$A$9:$F$1115,6,0),0)</f>
        <v>510799734</v>
      </c>
      <c r="K260" s="3"/>
      <c r="L260" s="3"/>
      <c r="M260" s="3"/>
      <c r="N260" s="3"/>
      <c r="O260" s="3"/>
      <c r="P260" s="34">
        <f t="shared" si="10"/>
        <v>1190445326</v>
      </c>
      <c r="Q260" s="35">
        <f>VLOOKUP(D260,FEBRERO!$D$13:$Q$1147,14,0)+VLOOKUP(D260,FEBRERO!$D$13:$AC$1147,26,0)+VLOOKUP(D260,MARZO!$D$13:$AC$1147,26,0)</f>
        <v>680711133</v>
      </c>
      <c r="R260" s="3">
        <f>IFERROR(VLOOKUP(D260,[7]ServNOMINA!$F$16:$M$112,8,0),0)</f>
        <v>0</v>
      </c>
      <c r="S260" s="3">
        <f>IFERROR(VLOOKUP(D260,[7]ServOTROS!$F$16:$M$112,8,0),0)</f>
        <v>0</v>
      </c>
      <c r="T260" s="3">
        <f>IFERROR(VLOOKUP(D260,[7]CANCEL!$F$16:$M$48,8,0),0)</f>
        <v>0</v>
      </c>
      <c r="U260" s="3">
        <f>IFERROR(VLOOKUP(B260,[7]Aaf_PENSION!$C$16:$M$112,11,0),0)</f>
        <v>0</v>
      </c>
      <c r="V260" s="3">
        <f>IFERROR(VLOOKUP(B260,[7]Aaf_SALUD!$C$16:$M$112,11,0),0)</f>
        <v>0</v>
      </c>
      <c r="W260" s="3">
        <f>IFERROR(VLOOKUP(D260,[7]CALIDAD!$F$16:$M$1122,8,0),0)</f>
        <v>56637133</v>
      </c>
      <c r="X260" s="3"/>
      <c r="Y260" s="3">
        <f>IFERROR(VLOOKUP(B260,[7]Ap_CESANTIAS!$C$16:$M$112,11,0),0)</f>
        <v>0</v>
      </c>
      <c r="Z260" s="3">
        <f>IFERROR(VLOOKUP(B260,[7]Ap_PENSION!$C$16:$M$112,11,0),0)</f>
        <v>0</v>
      </c>
      <c r="AA260" s="3">
        <f>IFERROR(VLOOKUP(B260,[7]Ap_SALUD!$C$16:$M$112,11,0),0)</f>
        <v>0</v>
      </c>
      <c r="AB260" s="3"/>
      <c r="AC260" s="36">
        <f t="shared" si="9"/>
        <v>56637133</v>
      </c>
      <c r="AD260" s="37">
        <f t="shared" si="11"/>
        <v>453097060</v>
      </c>
      <c r="AE260" s="144"/>
    </row>
    <row r="261" spans="1:31" hidden="1" x14ac:dyDescent="0.25">
      <c r="A261" s="29">
        <v>249</v>
      </c>
      <c r="B261" s="61"/>
      <c r="C261" s="143" t="str">
        <f>VLOOKUP(D261,[8]Hoja1!$A$2:$B$1115,2,0)</f>
        <v>13433</v>
      </c>
      <c r="D261" s="31">
        <v>800095514</v>
      </c>
      <c r="E261" s="31">
        <v>213313433</v>
      </c>
      <c r="F261" s="61" t="s">
        <v>458</v>
      </c>
      <c r="G261" s="33">
        <v>0</v>
      </c>
      <c r="H261" s="33">
        <v>0</v>
      </c>
      <c r="I261" s="3">
        <f>IFERROR(VLOOKUP(C261,'[6]Anexo 2'!$A$9:$G$1115,7,0),0)</f>
        <v>716978080</v>
      </c>
      <c r="J261" s="3">
        <f>IFERROR(VLOOKUP(C261,'[6]Anexo 1'!$A$9:$F$1115,6,0),0)</f>
        <v>740970324</v>
      </c>
      <c r="K261" s="3"/>
      <c r="L261" s="3"/>
      <c r="M261" s="3"/>
      <c r="N261" s="3"/>
      <c r="O261" s="3"/>
      <c r="P261" s="34">
        <f t="shared" si="10"/>
        <v>1457948404</v>
      </c>
      <c r="Q261" s="35">
        <f>VLOOKUP(D261,FEBRERO!$D$13:$Q$1147,14,0)+VLOOKUP(D261,FEBRERO!$D$13:$AC$1147,26,0)+VLOOKUP(D261,MARZO!$D$13:$AC$1147,26,0)</f>
        <v>920214843</v>
      </c>
      <c r="R261" s="3">
        <f>IFERROR(VLOOKUP(D261,[7]ServNOMINA!$F$16:$M$112,8,0),0)</f>
        <v>0</v>
      </c>
      <c r="S261" s="3">
        <f>IFERROR(VLOOKUP(D261,[7]ServOTROS!$F$16:$M$112,8,0),0)</f>
        <v>0</v>
      </c>
      <c r="T261" s="3">
        <f>IFERROR(VLOOKUP(D261,[7]CANCEL!$F$16:$M$48,8,0),0)</f>
        <v>0</v>
      </c>
      <c r="U261" s="3">
        <f>IFERROR(VLOOKUP(B261,[7]Aaf_PENSION!$C$16:$M$112,11,0),0)</f>
        <v>0</v>
      </c>
      <c r="V261" s="3">
        <f>IFERROR(VLOOKUP(B261,[7]Aaf_SALUD!$C$16:$M$112,11,0),0)</f>
        <v>0</v>
      </c>
      <c r="W261" s="3">
        <f>IFERROR(VLOOKUP(D261,[7]CALIDAD!$F$16:$M$1122,8,0),0)</f>
        <v>59748173</v>
      </c>
      <c r="X261" s="3"/>
      <c r="Y261" s="3">
        <f>IFERROR(VLOOKUP(B261,[7]Ap_CESANTIAS!$C$16:$M$112,11,0),0)</f>
        <v>0</v>
      </c>
      <c r="Z261" s="3">
        <f>IFERROR(VLOOKUP(B261,[7]Ap_PENSION!$C$16:$M$112,11,0),0)</f>
        <v>0</v>
      </c>
      <c r="AA261" s="3">
        <f>IFERROR(VLOOKUP(B261,[7]Ap_SALUD!$C$16:$M$112,11,0),0)</f>
        <v>0</v>
      </c>
      <c r="AB261" s="3"/>
      <c r="AC261" s="36">
        <f t="shared" si="9"/>
        <v>59748173</v>
      </c>
      <c r="AD261" s="37">
        <f t="shared" si="11"/>
        <v>477985388</v>
      </c>
      <c r="AE261" s="144"/>
    </row>
    <row r="262" spans="1:31" hidden="1" x14ac:dyDescent="0.25">
      <c r="A262" s="38">
        <v>250</v>
      </c>
      <c r="B262" s="61"/>
      <c r="C262" s="143" t="str">
        <f>VLOOKUP(D262,[8]Hoja1!$A$2:$B$1115,2,0)</f>
        <v>13440</v>
      </c>
      <c r="D262" s="31">
        <v>800095511</v>
      </c>
      <c r="E262" s="31">
        <v>214013440</v>
      </c>
      <c r="F262" s="61" t="s">
        <v>459</v>
      </c>
      <c r="G262" s="33">
        <v>0</v>
      </c>
      <c r="H262" s="33">
        <v>0</v>
      </c>
      <c r="I262" s="3">
        <f>IFERROR(VLOOKUP(C262,'[6]Anexo 2'!$A$9:$G$1115,7,0),0)</f>
        <v>324570936</v>
      </c>
      <c r="J262" s="3">
        <f>IFERROR(VLOOKUP(C262,'[6]Anexo 1'!$A$9:$F$1115,6,0),0)</f>
        <v>302627708</v>
      </c>
      <c r="K262" s="3"/>
      <c r="L262" s="3"/>
      <c r="M262" s="3"/>
      <c r="N262" s="3"/>
      <c r="O262" s="3"/>
      <c r="P262" s="34">
        <f t="shared" si="10"/>
        <v>627198644</v>
      </c>
      <c r="Q262" s="35">
        <f>VLOOKUP(D262,FEBRERO!$D$13:$Q$1147,14,0)+VLOOKUP(D262,FEBRERO!$D$13:$AC$1147,26,0)+VLOOKUP(D262,MARZO!$D$13:$AC$1147,26,0)</f>
        <v>383770442</v>
      </c>
      <c r="R262" s="3">
        <f>IFERROR(VLOOKUP(D262,[7]ServNOMINA!$F$16:$M$112,8,0),0)</f>
        <v>0</v>
      </c>
      <c r="S262" s="3">
        <f>IFERROR(VLOOKUP(D262,[7]ServOTROS!$F$16:$M$112,8,0),0)</f>
        <v>0</v>
      </c>
      <c r="T262" s="3">
        <f>IFERROR(VLOOKUP(D262,[7]CANCEL!$F$16:$M$48,8,0),0)</f>
        <v>0</v>
      </c>
      <c r="U262" s="3">
        <f>IFERROR(VLOOKUP(B262,[7]Aaf_PENSION!$C$16:$M$112,11,0),0)</f>
        <v>0</v>
      </c>
      <c r="V262" s="3">
        <f>IFERROR(VLOOKUP(B262,[7]Aaf_SALUD!$C$16:$M$112,11,0),0)</f>
        <v>0</v>
      </c>
      <c r="W262" s="3">
        <f>IFERROR(VLOOKUP(D262,[7]CALIDAD!$F$16:$M$1122,8,0),0)</f>
        <v>27047578</v>
      </c>
      <c r="X262" s="3"/>
      <c r="Y262" s="3">
        <f>IFERROR(VLOOKUP(B262,[7]Ap_CESANTIAS!$C$16:$M$112,11,0),0)</f>
        <v>0</v>
      </c>
      <c r="Z262" s="3">
        <f>IFERROR(VLOOKUP(B262,[7]Ap_PENSION!$C$16:$M$112,11,0),0)</f>
        <v>0</v>
      </c>
      <c r="AA262" s="3">
        <f>IFERROR(VLOOKUP(B262,[7]Ap_SALUD!$C$16:$M$112,11,0),0)</f>
        <v>0</v>
      </c>
      <c r="AB262" s="3"/>
      <c r="AC262" s="36">
        <f t="shared" si="9"/>
        <v>27047578</v>
      </c>
      <c r="AD262" s="37">
        <f t="shared" si="11"/>
        <v>216380624</v>
      </c>
      <c r="AE262" s="144"/>
    </row>
    <row r="263" spans="1:31" hidden="1" x14ac:dyDescent="0.25">
      <c r="A263" s="29">
        <v>251</v>
      </c>
      <c r="B263" s="61"/>
      <c r="C263" s="143" t="str">
        <f>VLOOKUP(D263,[8]Hoja1!$A$2:$B$1115,2,0)</f>
        <v>13442</v>
      </c>
      <c r="D263" s="31">
        <v>800095466</v>
      </c>
      <c r="E263" s="31">
        <v>214213442</v>
      </c>
      <c r="F263" s="61" t="s">
        <v>460</v>
      </c>
      <c r="G263" s="33">
        <v>0</v>
      </c>
      <c r="H263" s="33">
        <v>0</v>
      </c>
      <c r="I263" s="3">
        <f>IFERROR(VLOOKUP(C263,'[6]Anexo 2'!$A$9:$G$1115,7,0),0)</f>
        <v>2032366016</v>
      </c>
      <c r="J263" s="3">
        <f>IFERROR(VLOOKUP(C263,'[6]Anexo 1'!$A$9:$F$1115,6,0),0)</f>
        <v>1641673618</v>
      </c>
      <c r="K263" s="3"/>
      <c r="L263" s="3"/>
      <c r="M263" s="3"/>
      <c r="N263" s="3"/>
      <c r="O263" s="3"/>
      <c r="P263" s="34">
        <f t="shared" si="10"/>
        <v>3674039634</v>
      </c>
      <c r="Q263" s="35">
        <f>VLOOKUP(D263,FEBRERO!$D$13:$Q$1147,14,0)+VLOOKUP(D263,FEBRERO!$D$13:$AC$1147,26,0)+VLOOKUP(D263,MARZO!$D$13:$AC$1147,26,0)</f>
        <v>2149765123</v>
      </c>
      <c r="R263" s="3">
        <f>IFERROR(VLOOKUP(D263,[7]ServNOMINA!$F$16:$M$112,8,0),0)</f>
        <v>0</v>
      </c>
      <c r="S263" s="3">
        <f>IFERROR(VLOOKUP(D263,[7]ServOTROS!$F$16:$M$112,8,0),0)</f>
        <v>0</v>
      </c>
      <c r="T263" s="3">
        <f>IFERROR(VLOOKUP(D263,[7]CANCEL!$F$16:$M$48,8,0),0)</f>
        <v>0</v>
      </c>
      <c r="U263" s="3">
        <f>IFERROR(VLOOKUP(B263,[7]Aaf_PENSION!$C$16:$M$112,11,0),0)</f>
        <v>0</v>
      </c>
      <c r="V263" s="3">
        <f>IFERROR(VLOOKUP(B263,[7]Aaf_SALUD!$C$16:$M$112,11,0),0)</f>
        <v>0</v>
      </c>
      <c r="W263" s="3">
        <f>IFERROR(VLOOKUP(D263,[7]CALIDAD!$F$16:$M$1122,8,0),0)</f>
        <v>169363835</v>
      </c>
      <c r="X263" s="3"/>
      <c r="Y263" s="3">
        <f>IFERROR(VLOOKUP(B263,[7]Ap_CESANTIAS!$C$16:$M$112,11,0),0)</f>
        <v>0</v>
      </c>
      <c r="Z263" s="3">
        <f>IFERROR(VLOOKUP(B263,[7]Ap_PENSION!$C$16:$M$112,11,0),0)</f>
        <v>0</v>
      </c>
      <c r="AA263" s="3">
        <f>IFERROR(VLOOKUP(B263,[7]Ap_SALUD!$C$16:$M$112,11,0),0)</f>
        <v>0</v>
      </c>
      <c r="AB263" s="3"/>
      <c r="AC263" s="36">
        <f t="shared" si="9"/>
        <v>169363835</v>
      </c>
      <c r="AD263" s="37">
        <f t="shared" si="11"/>
        <v>1354910676</v>
      </c>
      <c r="AE263" s="144"/>
    </row>
    <row r="264" spans="1:31" hidden="1" x14ac:dyDescent="0.25">
      <c r="A264" s="38">
        <v>252</v>
      </c>
      <c r="B264" s="61"/>
      <c r="C264" s="143" t="str">
        <f>VLOOKUP(D264,[8]Hoja1!$A$2:$B$1115,2,0)</f>
        <v>13458</v>
      </c>
      <c r="D264" s="31">
        <v>800254722</v>
      </c>
      <c r="E264" s="31">
        <v>215813458</v>
      </c>
      <c r="F264" s="61" t="s">
        <v>461</v>
      </c>
      <c r="G264" s="33">
        <v>0</v>
      </c>
      <c r="H264" s="33">
        <v>0</v>
      </c>
      <c r="I264" s="3">
        <f>IFERROR(VLOOKUP(C264,'[6]Anexo 2'!$A$9:$G$1115,7,0),0)</f>
        <v>766932344</v>
      </c>
      <c r="J264" s="3">
        <f>IFERROR(VLOOKUP(C264,'[6]Anexo 1'!$A$9:$F$1115,6,0),0)</f>
        <v>527730246</v>
      </c>
      <c r="K264" s="3"/>
      <c r="L264" s="3"/>
      <c r="M264" s="3"/>
      <c r="N264" s="3"/>
      <c r="O264" s="3"/>
      <c r="P264" s="34">
        <f t="shared" si="10"/>
        <v>1294662590</v>
      </c>
      <c r="Q264" s="35">
        <f>VLOOKUP(D264,FEBRERO!$D$13:$Q$1147,14,0)+VLOOKUP(D264,FEBRERO!$D$13:$AC$1147,26,0)+VLOOKUP(D264,MARZO!$D$13:$AC$1147,26,0)</f>
        <v>719463333</v>
      </c>
      <c r="R264" s="3">
        <f>IFERROR(VLOOKUP(D264,[7]ServNOMINA!$F$16:$M$112,8,0),0)</f>
        <v>0</v>
      </c>
      <c r="S264" s="3">
        <f>IFERROR(VLOOKUP(D264,[7]ServOTROS!$F$16:$M$112,8,0),0)</f>
        <v>0</v>
      </c>
      <c r="T264" s="3">
        <f>IFERROR(VLOOKUP(D264,[7]CANCEL!$F$16:$M$48,8,0),0)</f>
        <v>0</v>
      </c>
      <c r="U264" s="3">
        <f>IFERROR(VLOOKUP(B264,[7]Aaf_PENSION!$C$16:$M$112,11,0),0)</f>
        <v>0</v>
      </c>
      <c r="V264" s="3">
        <f>IFERROR(VLOOKUP(B264,[7]Aaf_SALUD!$C$16:$M$112,11,0),0)</f>
        <v>0</v>
      </c>
      <c r="W264" s="3">
        <f>IFERROR(VLOOKUP(D264,[7]CALIDAD!$F$16:$M$1122,8,0),0)</f>
        <v>63911029</v>
      </c>
      <c r="X264" s="3"/>
      <c r="Y264" s="3">
        <f>IFERROR(VLOOKUP(B264,[7]Ap_CESANTIAS!$C$16:$M$112,11,0),0)</f>
        <v>0</v>
      </c>
      <c r="Z264" s="3">
        <f>IFERROR(VLOOKUP(B264,[7]Ap_PENSION!$C$16:$M$112,11,0),0)</f>
        <v>0</v>
      </c>
      <c r="AA264" s="3">
        <f>IFERROR(VLOOKUP(B264,[7]Ap_SALUD!$C$16:$M$112,11,0),0)</f>
        <v>0</v>
      </c>
      <c r="AB264" s="3"/>
      <c r="AC264" s="36">
        <f t="shared" si="9"/>
        <v>63911029</v>
      </c>
      <c r="AD264" s="37">
        <f t="shared" si="11"/>
        <v>511288228</v>
      </c>
      <c r="AE264" s="144"/>
    </row>
    <row r="265" spans="1:31" hidden="1" x14ac:dyDescent="0.25">
      <c r="A265" s="29">
        <v>253</v>
      </c>
      <c r="B265" s="61"/>
      <c r="C265" s="143" t="str">
        <f>VLOOKUP(D265,[8]Hoja1!$A$2:$B$1115,2,0)</f>
        <v>13468</v>
      </c>
      <c r="D265" s="31">
        <v>890480643</v>
      </c>
      <c r="E265" s="31">
        <v>216813468</v>
      </c>
      <c r="F265" s="61" t="s">
        <v>462</v>
      </c>
      <c r="G265" s="33">
        <v>0</v>
      </c>
      <c r="H265" s="33">
        <v>0</v>
      </c>
      <c r="I265" s="3">
        <f>IFERROR(VLOOKUP(C265,'[6]Anexo 2'!$A$9:$G$1115,7,0),0)</f>
        <v>1366259824</v>
      </c>
      <c r="J265" s="3">
        <f>IFERROR(VLOOKUP(C265,'[6]Anexo 1'!$A$9:$F$1115,6,0),0)</f>
        <v>1301453955</v>
      </c>
      <c r="K265" s="3"/>
      <c r="L265" s="3"/>
      <c r="M265" s="3"/>
      <c r="N265" s="3"/>
      <c r="O265" s="3"/>
      <c r="P265" s="34">
        <f t="shared" si="10"/>
        <v>2667713779</v>
      </c>
      <c r="Q265" s="35">
        <f>VLOOKUP(D265,FEBRERO!$D$13:$Q$1147,14,0)+VLOOKUP(D265,FEBRERO!$D$13:$AC$1147,26,0)+VLOOKUP(D265,MARZO!$D$13:$AC$1147,26,0)</f>
        <v>1643018910</v>
      </c>
      <c r="R265" s="3">
        <f>IFERROR(VLOOKUP(D265,[7]ServNOMINA!$F$16:$M$112,8,0),0)</f>
        <v>0</v>
      </c>
      <c r="S265" s="3">
        <f>IFERROR(VLOOKUP(D265,[7]ServOTROS!$F$16:$M$112,8,0),0)</f>
        <v>0</v>
      </c>
      <c r="T265" s="3">
        <f>IFERROR(VLOOKUP(D265,[7]CANCEL!$F$16:$M$48,8,0),0)</f>
        <v>0</v>
      </c>
      <c r="U265" s="3">
        <f>IFERROR(VLOOKUP(B265,[7]Aaf_PENSION!$C$16:$M$112,11,0),0)</f>
        <v>0</v>
      </c>
      <c r="V265" s="3">
        <f>IFERROR(VLOOKUP(B265,[7]Aaf_SALUD!$C$16:$M$112,11,0),0)</f>
        <v>0</v>
      </c>
      <c r="W265" s="3">
        <f>IFERROR(VLOOKUP(D265,[7]CALIDAD!$F$16:$M$1122,8,0),0)</f>
        <v>113854985</v>
      </c>
      <c r="X265" s="3"/>
      <c r="Y265" s="3">
        <f>IFERROR(VLOOKUP(B265,[7]Ap_CESANTIAS!$C$16:$M$112,11,0),0)</f>
        <v>0</v>
      </c>
      <c r="Z265" s="3">
        <f>IFERROR(VLOOKUP(B265,[7]Ap_PENSION!$C$16:$M$112,11,0),0)</f>
        <v>0</v>
      </c>
      <c r="AA265" s="3">
        <f>IFERROR(VLOOKUP(B265,[7]Ap_SALUD!$C$16:$M$112,11,0),0)</f>
        <v>0</v>
      </c>
      <c r="AB265" s="3"/>
      <c r="AC265" s="36">
        <f t="shared" si="9"/>
        <v>113854985</v>
      </c>
      <c r="AD265" s="37">
        <f t="shared" si="11"/>
        <v>910839884</v>
      </c>
      <c r="AE265" s="144"/>
    </row>
    <row r="266" spans="1:31" hidden="1" x14ac:dyDescent="0.25">
      <c r="A266" s="38">
        <v>254</v>
      </c>
      <c r="B266" s="61"/>
      <c r="C266" s="143" t="str">
        <f>VLOOKUP(D266,[8]Hoja1!$A$2:$B$1115,2,0)</f>
        <v>13473</v>
      </c>
      <c r="D266" s="31">
        <v>890480431</v>
      </c>
      <c r="E266" s="31">
        <v>217313473</v>
      </c>
      <c r="F266" s="61" t="s">
        <v>463</v>
      </c>
      <c r="G266" s="33">
        <v>0</v>
      </c>
      <c r="H266" s="33">
        <v>0</v>
      </c>
      <c r="I266" s="3">
        <f>IFERROR(VLOOKUP(C266,'[6]Anexo 2'!$A$9:$G$1115,7,0),0)</f>
        <v>997998240</v>
      </c>
      <c r="J266" s="3">
        <f>IFERROR(VLOOKUP(C266,'[6]Anexo 1'!$A$9:$F$1115,6,0),0)</f>
        <v>728668058</v>
      </c>
      <c r="K266" s="3"/>
      <c r="L266" s="3"/>
      <c r="M266" s="3"/>
      <c r="N266" s="3"/>
      <c r="O266" s="3"/>
      <c r="P266" s="34">
        <f t="shared" si="10"/>
        <v>1726666298</v>
      </c>
      <c r="Q266" s="35">
        <f>VLOOKUP(D266,FEBRERO!$D$13:$Q$1147,14,0)+VLOOKUP(D266,FEBRERO!$D$13:$AC$1147,26,0)+VLOOKUP(D266,MARZO!$D$13:$AC$1147,26,0)</f>
        <v>978167618</v>
      </c>
      <c r="R266" s="3">
        <f>IFERROR(VLOOKUP(D266,[7]ServNOMINA!$F$16:$M$112,8,0),0)</f>
        <v>0</v>
      </c>
      <c r="S266" s="3">
        <f>IFERROR(VLOOKUP(D266,[7]ServOTROS!$F$16:$M$112,8,0),0)</f>
        <v>0</v>
      </c>
      <c r="T266" s="3">
        <f>IFERROR(VLOOKUP(D266,[7]CANCEL!$F$16:$M$48,8,0),0)</f>
        <v>0</v>
      </c>
      <c r="U266" s="3">
        <f>IFERROR(VLOOKUP(B266,[7]Aaf_PENSION!$C$16:$M$112,11,0),0)</f>
        <v>0</v>
      </c>
      <c r="V266" s="3">
        <f>IFERROR(VLOOKUP(B266,[7]Aaf_SALUD!$C$16:$M$112,11,0),0)</f>
        <v>0</v>
      </c>
      <c r="W266" s="3">
        <f>IFERROR(VLOOKUP(D266,[7]CALIDAD!$F$16:$M$1122,8,0),0)</f>
        <v>83166520</v>
      </c>
      <c r="X266" s="3"/>
      <c r="Y266" s="3">
        <f>IFERROR(VLOOKUP(B266,[7]Ap_CESANTIAS!$C$16:$M$112,11,0),0)</f>
        <v>0</v>
      </c>
      <c r="Z266" s="3">
        <f>IFERROR(VLOOKUP(B266,[7]Ap_PENSION!$C$16:$M$112,11,0),0)</f>
        <v>0</v>
      </c>
      <c r="AA266" s="3">
        <f>IFERROR(VLOOKUP(B266,[7]Ap_SALUD!$C$16:$M$112,11,0),0)</f>
        <v>0</v>
      </c>
      <c r="AB266" s="3"/>
      <c r="AC266" s="36">
        <f t="shared" si="9"/>
        <v>83166520</v>
      </c>
      <c r="AD266" s="37">
        <f t="shared" si="11"/>
        <v>665332160</v>
      </c>
      <c r="AE266" s="144"/>
    </row>
    <row r="267" spans="1:31" hidden="1" x14ac:dyDescent="0.25">
      <c r="A267" s="29">
        <v>255</v>
      </c>
      <c r="B267" s="61"/>
      <c r="C267" s="143" t="str">
        <f>VLOOKUP(D267,[8]Hoja1!$A$2:$B$1115,2,0)</f>
        <v>13490</v>
      </c>
      <c r="D267" s="31">
        <v>900192833</v>
      </c>
      <c r="E267" s="31">
        <v>923271489</v>
      </c>
      <c r="F267" s="61" t="s">
        <v>464</v>
      </c>
      <c r="G267" s="33">
        <v>0</v>
      </c>
      <c r="H267" s="33">
        <v>0</v>
      </c>
      <c r="I267" s="3">
        <f>IFERROR(VLOOKUP(C267,'[6]Anexo 2'!$A$9:$G$1115,7,0),0)</f>
        <v>618732752</v>
      </c>
      <c r="J267" s="3">
        <f>IFERROR(VLOOKUP(C267,'[6]Anexo 1'!$A$9:$F$1115,6,0),0)</f>
        <v>398229022</v>
      </c>
      <c r="K267" s="3"/>
      <c r="L267" s="3"/>
      <c r="M267" s="3"/>
      <c r="N267" s="3"/>
      <c r="O267" s="3"/>
      <c r="P267" s="34">
        <f t="shared" si="10"/>
        <v>1016961774</v>
      </c>
      <c r="Q267" s="35">
        <f>VLOOKUP(D267,FEBRERO!$D$13:$Q$1147,14,0)+VLOOKUP(D267,FEBRERO!$D$13:$AC$1147,26,0)+VLOOKUP(D267,MARZO!$D$13:$AC$1147,26,0)</f>
        <v>552912211</v>
      </c>
      <c r="R267" s="3">
        <f>IFERROR(VLOOKUP(D267,[7]ServNOMINA!$F$16:$M$112,8,0),0)</f>
        <v>0</v>
      </c>
      <c r="S267" s="3">
        <f>IFERROR(VLOOKUP(D267,[7]ServOTROS!$F$16:$M$112,8,0),0)</f>
        <v>0</v>
      </c>
      <c r="T267" s="3">
        <f>IFERROR(VLOOKUP(D267,[7]CANCEL!$F$16:$M$48,8,0),0)</f>
        <v>0</v>
      </c>
      <c r="U267" s="3">
        <f>IFERROR(VLOOKUP(B267,[7]Aaf_PENSION!$C$16:$M$112,11,0),0)</f>
        <v>0</v>
      </c>
      <c r="V267" s="3">
        <f>IFERROR(VLOOKUP(B267,[7]Aaf_SALUD!$C$16:$M$112,11,0),0)</f>
        <v>0</v>
      </c>
      <c r="W267" s="3">
        <f>IFERROR(VLOOKUP(D267,[7]CALIDAD!$F$16:$M$1122,8,0),0)</f>
        <v>51561063</v>
      </c>
      <c r="X267" s="3"/>
      <c r="Y267" s="3">
        <f>IFERROR(VLOOKUP(B267,[7]Ap_CESANTIAS!$C$16:$M$112,11,0),0)</f>
        <v>0</v>
      </c>
      <c r="Z267" s="3">
        <f>IFERROR(VLOOKUP(B267,[7]Ap_PENSION!$C$16:$M$112,11,0),0)</f>
        <v>0</v>
      </c>
      <c r="AA267" s="3">
        <f>IFERROR(VLOOKUP(B267,[7]Ap_SALUD!$C$16:$M$112,11,0),0)</f>
        <v>0</v>
      </c>
      <c r="AB267" s="3"/>
      <c r="AC267" s="36">
        <f t="shared" si="9"/>
        <v>51561063</v>
      </c>
      <c r="AD267" s="37">
        <f t="shared" si="11"/>
        <v>412488500</v>
      </c>
      <c r="AE267" s="144"/>
    </row>
    <row r="268" spans="1:31" hidden="1" x14ac:dyDescent="0.25">
      <c r="A268" s="38">
        <v>256</v>
      </c>
      <c r="B268" s="61"/>
      <c r="C268" s="143" t="str">
        <f>VLOOKUP(D268,[8]Hoja1!$A$2:$B$1115,2,0)</f>
        <v>13549</v>
      </c>
      <c r="D268" s="31">
        <v>800042974</v>
      </c>
      <c r="E268" s="31">
        <v>214913549</v>
      </c>
      <c r="F268" s="61" t="s">
        <v>465</v>
      </c>
      <c r="G268" s="33">
        <v>0</v>
      </c>
      <c r="H268" s="33">
        <v>0</v>
      </c>
      <c r="I268" s="3">
        <f>IFERROR(VLOOKUP(C268,'[6]Anexo 2'!$A$9:$G$1115,7,0),0)</f>
        <v>1195975904</v>
      </c>
      <c r="J268" s="3">
        <f>IFERROR(VLOOKUP(C268,'[6]Anexo 1'!$A$9:$F$1115,6,0),0)</f>
        <v>874054886</v>
      </c>
      <c r="K268" s="3"/>
      <c r="L268" s="3"/>
      <c r="M268" s="3"/>
      <c r="N268" s="3"/>
      <c r="O268" s="3"/>
      <c r="P268" s="34">
        <f t="shared" si="10"/>
        <v>2070030790</v>
      </c>
      <c r="Q268" s="35">
        <f>VLOOKUP(D268,FEBRERO!$D$13:$Q$1147,14,0)+VLOOKUP(D268,FEBRERO!$D$13:$AC$1147,26,0)+VLOOKUP(D268,MARZO!$D$13:$AC$1147,26,0)</f>
        <v>1173048863</v>
      </c>
      <c r="R268" s="3">
        <f>IFERROR(VLOOKUP(D268,[7]ServNOMINA!$F$16:$M$112,8,0),0)</f>
        <v>0</v>
      </c>
      <c r="S268" s="3">
        <f>IFERROR(VLOOKUP(D268,[7]ServOTROS!$F$16:$M$112,8,0),0)</f>
        <v>0</v>
      </c>
      <c r="T268" s="3">
        <f>IFERROR(VLOOKUP(D268,[7]CANCEL!$F$16:$M$48,8,0),0)</f>
        <v>0</v>
      </c>
      <c r="U268" s="3">
        <f>IFERROR(VLOOKUP(B268,[7]Aaf_PENSION!$C$16:$M$112,11,0),0)</f>
        <v>0</v>
      </c>
      <c r="V268" s="3">
        <f>IFERROR(VLOOKUP(B268,[7]Aaf_SALUD!$C$16:$M$112,11,0),0)</f>
        <v>0</v>
      </c>
      <c r="W268" s="3">
        <f>IFERROR(VLOOKUP(D268,[7]CALIDAD!$F$16:$M$1122,8,0),0)</f>
        <v>99664659</v>
      </c>
      <c r="X268" s="3"/>
      <c r="Y268" s="3">
        <f>IFERROR(VLOOKUP(B268,[7]Ap_CESANTIAS!$C$16:$M$112,11,0),0)</f>
        <v>0</v>
      </c>
      <c r="Z268" s="3">
        <f>IFERROR(VLOOKUP(B268,[7]Ap_PENSION!$C$16:$M$112,11,0),0)</f>
        <v>0</v>
      </c>
      <c r="AA268" s="3">
        <f>IFERROR(VLOOKUP(B268,[7]Ap_SALUD!$C$16:$M$112,11,0),0)</f>
        <v>0</v>
      </c>
      <c r="AB268" s="3"/>
      <c r="AC268" s="36">
        <f t="shared" si="9"/>
        <v>99664659</v>
      </c>
      <c r="AD268" s="37">
        <f t="shared" si="11"/>
        <v>797317268</v>
      </c>
      <c r="AE268" s="144"/>
    </row>
    <row r="269" spans="1:31" hidden="1" x14ac:dyDescent="0.25">
      <c r="A269" s="29">
        <v>257</v>
      </c>
      <c r="B269" s="61"/>
      <c r="C269" s="143" t="str">
        <f>VLOOKUP(D269,[8]Hoja1!$A$2:$B$1115,2,0)</f>
        <v>13580</v>
      </c>
      <c r="D269" s="31">
        <v>806001274</v>
      </c>
      <c r="E269" s="31">
        <v>218013580</v>
      </c>
      <c r="F269" s="61" t="s">
        <v>466</v>
      </c>
      <c r="G269" s="33">
        <v>0</v>
      </c>
      <c r="H269" s="33">
        <v>0</v>
      </c>
      <c r="I269" s="3">
        <f>IFERROR(VLOOKUP(C269,'[6]Anexo 2'!$A$9:$G$1115,7,0),0)</f>
        <v>192572788</v>
      </c>
      <c r="J269" s="3">
        <f>IFERROR(VLOOKUP(C269,'[6]Anexo 1'!$A$9:$F$1115,6,0),0)</f>
        <v>175166808</v>
      </c>
      <c r="K269" s="3"/>
      <c r="L269" s="3"/>
      <c r="M269" s="3"/>
      <c r="N269" s="3"/>
      <c r="O269" s="3"/>
      <c r="P269" s="34">
        <f t="shared" si="10"/>
        <v>367739596</v>
      </c>
      <c r="Q269" s="35">
        <f>VLOOKUP(D269,FEBRERO!$D$13:$Q$1147,14,0)+VLOOKUP(D269,FEBRERO!$D$13:$AC$1147,26,0)+VLOOKUP(D269,MARZO!$D$13:$AC$1147,26,0)</f>
        <v>223310004</v>
      </c>
      <c r="R269" s="3">
        <f>IFERROR(VLOOKUP(D269,[7]ServNOMINA!$F$16:$M$112,8,0),0)</f>
        <v>0</v>
      </c>
      <c r="S269" s="3">
        <f>IFERROR(VLOOKUP(D269,[7]ServOTROS!$F$16:$M$112,8,0),0)</f>
        <v>0</v>
      </c>
      <c r="T269" s="3">
        <f>IFERROR(VLOOKUP(D269,[7]CANCEL!$F$16:$M$48,8,0),0)</f>
        <v>0</v>
      </c>
      <c r="U269" s="3">
        <f>IFERROR(VLOOKUP(B269,[7]Aaf_PENSION!$C$16:$M$112,11,0),0)</f>
        <v>0</v>
      </c>
      <c r="V269" s="3">
        <f>IFERROR(VLOOKUP(B269,[7]Aaf_SALUD!$C$16:$M$112,11,0),0)</f>
        <v>0</v>
      </c>
      <c r="W269" s="3">
        <f>IFERROR(VLOOKUP(D269,[7]CALIDAD!$F$16:$M$1122,8,0),0)</f>
        <v>16047732</v>
      </c>
      <c r="X269" s="3"/>
      <c r="Y269" s="3">
        <f>IFERROR(VLOOKUP(B269,[7]Ap_CESANTIAS!$C$16:$M$112,11,0),0)</f>
        <v>0</v>
      </c>
      <c r="Z269" s="3">
        <f>IFERROR(VLOOKUP(B269,[7]Ap_PENSION!$C$16:$M$112,11,0),0)</f>
        <v>0</v>
      </c>
      <c r="AA269" s="3">
        <f>IFERROR(VLOOKUP(B269,[7]Ap_SALUD!$C$16:$M$112,11,0),0)</f>
        <v>0</v>
      </c>
      <c r="AB269" s="3"/>
      <c r="AC269" s="36">
        <f t="shared" ref="AC269:AC332" si="12">SUM(R269:AA269)</f>
        <v>16047732</v>
      </c>
      <c r="AD269" s="37">
        <f t="shared" si="11"/>
        <v>128381860</v>
      </c>
      <c r="AE269" s="144"/>
    </row>
    <row r="270" spans="1:31" hidden="1" x14ac:dyDescent="0.25">
      <c r="A270" s="38">
        <v>258</v>
      </c>
      <c r="B270" s="61"/>
      <c r="C270" s="143" t="str">
        <f>VLOOKUP(D270,[8]Hoja1!$A$2:$B$1115,2,0)</f>
        <v>13600</v>
      </c>
      <c r="D270" s="31">
        <v>890481447</v>
      </c>
      <c r="E270" s="31">
        <v>210013600</v>
      </c>
      <c r="F270" s="61" t="s">
        <v>467</v>
      </c>
      <c r="G270" s="33">
        <v>0</v>
      </c>
      <c r="H270" s="33">
        <v>0</v>
      </c>
      <c r="I270" s="3">
        <f>IFERROR(VLOOKUP(C270,'[6]Anexo 2'!$A$9:$G$1115,7,0),0)</f>
        <v>335893240</v>
      </c>
      <c r="J270" s="3">
        <f>IFERROR(VLOOKUP(C270,'[6]Anexo 1'!$A$9:$F$1115,6,0),0)</f>
        <v>245763725</v>
      </c>
      <c r="K270" s="3"/>
      <c r="L270" s="3"/>
      <c r="M270" s="3"/>
      <c r="N270" s="3"/>
      <c r="O270" s="3"/>
      <c r="P270" s="34">
        <f t="shared" ref="P270:P333" si="13">SUM(G270:N270)</f>
        <v>581656965</v>
      </c>
      <c r="Q270" s="35">
        <f>VLOOKUP(D270,FEBRERO!$D$13:$Q$1147,14,0)+VLOOKUP(D270,FEBRERO!$D$13:$AC$1147,26,0)+VLOOKUP(D270,MARZO!$D$13:$AC$1147,26,0)</f>
        <v>329737034</v>
      </c>
      <c r="R270" s="3">
        <f>IFERROR(VLOOKUP(D270,[7]ServNOMINA!$F$16:$M$112,8,0),0)</f>
        <v>0</v>
      </c>
      <c r="S270" s="3">
        <f>IFERROR(VLOOKUP(D270,[7]ServOTROS!$F$16:$M$112,8,0),0)</f>
        <v>0</v>
      </c>
      <c r="T270" s="3">
        <f>IFERROR(VLOOKUP(D270,[7]CANCEL!$F$16:$M$48,8,0),0)</f>
        <v>0</v>
      </c>
      <c r="U270" s="3">
        <f>IFERROR(VLOOKUP(B270,[7]Aaf_PENSION!$C$16:$M$112,11,0),0)</f>
        <v>0</v>
      </c>
      <c r="V270" s="3">
        <f>IFERROR(VLOOKUP(B270,[7]Aaf_SALUD!$C$16:$M$112,11,0),0)</f>
        <v>0</v>
      </c>
      <c r="W270" s="3">
        <f>IFERROR(VLOOKUP(D270,[7]CALIDAD!$F$16:$M$1122,8,0),0)</f>
        <v>27991103</v>
      </c>
      <c r="X270" s="3"/>
      <c r="Y270" s="3">
        <f>IFERROR(VLOOKUP(B270,[7]Ap_CESANTIAS!$C$16:$M$112,11,0),0)</f>
        <v>0</v>
      </c>
      <c r="Z270" s="3">
        <f>IFERROR(VLOOKUP(B270,[7]Ap_PENSION!$C$16:$M$112,11,0),0)</f>
        <v>0</v>
      </c>
      <c r="AA270" s="3">
        <f>IFERROR(VLOOKUP(B270,[7]Ap_SALUD!$C$16:$M$112,11,0),0)</f>
        <v>0</v>
      </c>
      <c r="AB270" s="3"/>
      <c r="AC270" s="36">
        <f t="shared" si="12"/>
        <v>27991103</v>
      </c>
      <c r="AD270" s="37">
        <f t="shared" si="11"/>
        <v>223928828</v>
      </c>
      <c r="AE270" s="144"/>
    </row>
    <row r="271" spans="1:31" hidden="1" x14ac:dyDescent="0.25">
      <c r="A271" s="29">
        <v>259</v>
      </c>
      <c r="B271" s="61"/>
      <c r="C271" s="143" t="str">
        <f>VLOOKUP(D271,[8]Hoja1!$A$2:$B$1115,2,0)</f>
        <v>13620</v>
      </c>
      <c r="D271" s="31">
        <v>806001278</v>
      </c>
      <c r="E271" s="31">
        <v>212013620</v>
      </c>
      <c r="F271" s="61" t="s">
        <v>468</v>
      </c>
      <c r="G271" s="33">
        <v>0</v>
      </c>
      <c r="H271" s="33">
        <v>0</v>
      </c>
      <c r="I271" s="3">
        <f>IFERROR(VLOOKUP(C271,'[6]Anexo 2'!$A$9:$G$1115,7,0),0)</f>
        <v>212306308</v>
      </c>
      <c r="J271" s="3">
        <f>IFERROR(VLOOKUP(C271,'[6]Anexo 1'!$A$9:$F$1115,6,0),0)</f>
        <v>193262213</v>
      </c>
      <c r="K271" s="3"/>
      <c r="L271" s="3"/>
      <c r="M271" s="3"/>
      <c r="N271" s="3"/>
      <c r="O271" s="3"/>
      <c r="P271" s="34">
        <f t="shared" si="13"/>
        <v>405568521</v>
      </c>
      <c r="Q271" s="35">
        <f>VLOOKUP(D271,FEBRERO!$D$13:$Q$1147,14,0)+VLOOKUP(D271,FEBRERO!$D$13:$AC$1147,26,0)+VLOOKUP(D271,MARZO!$D$13:$AC$1147,26,0)</f>
        <v>246338789</v>
      </c>
      <c r="R271" s="3">
        <f>IFERROR(VLOOKUP(D271,[7]ServNOMINA!$F$16:$M$112,8,0),0)</f>
        <v>0</v>
      </c>
      <c r="S271" s="3">
        <f>IFERROR(VLOOKUP(D271,[7]ServOTROS!$F$16:$M$112,8,0),0)</f>
        <v>0</v>
      </c>
      <c r="T271" s="3">
        <f>IFERROR(VLOOKUP(D271,[7]CANCEL!$F$16:$M$48,8,0),0)</f>
        <v>0</v>
      </c>
      <c r="U271" s="3">
        <f>IFERROR(VLOOKUP(B271,[7]Aaf_PENSION!$C$16:$M$112,11,0),0)</f>
        <v>0</v>
      </c>
      <c r="V271" s="3">
        <f>IFERROR(VLOOKUP(B271,[7]Aaf_SALUD!$C$16:$M$112,11,0),0)</f>
        <v>0</v>
      </c>
      <c r="W271" s="3">
        <f>IFERROR(VLOOKUP(D271,[7]CALIDAD!$F$16:$M$1122,8,0),0)</f>
        <v>17692192</v>
      </c>
      <c r="X271" s="3"/>
      <c r="Y271" s="3">
        <f>IFERROR(VLOOKUP(B271,[7]Ap_CESANTIAS!$C$16:$M$112,11,0),0)</f>
        <v>0</v>
      </c>
      <c r="Z271" s="3">
        <f>IFERROR(VLOOKUP(B271,[7]Ap_PENSION!$C$16:$M$112,11,0),0)</f>
        <v>0</v>
      </c>
      <c r="AA271" s="3">
        <f>IFERROR(VLOOKUP(B271,[7]Ap_SALUD!$C$16:$M$112,11,0),0)</f>
        <v>0</v>
      </c>
      <c r="AB271" s="3"/>
      <c r="AC271" s="36">
        <f t="shared" si="12"/>
        <v>17692192</v>
      </c>
      <c r="AD271" s="37">
        <f t="shared" ref="AD271:AD334" si="14">+P271-Q271+AB271-AC271</f>
        <v>141537540</v>
      </c>
      <c r="AE271" s="144"/>
    </row>
    <row r="272" spans="1:31" hidden="1" x14ac:dyDescent="0.25">
      <c r="A272" s="38">
        <v>260</v>
      </c>
      <c r="B272" s="61"/>
      <c r="C272" s="143" t="str">
        <f>VLOOKUP(D272,[8]Hoja1!$A$2:$B$1115,2,0)</f>
        <v>13647</v>
      </c>
      <c r="D272" s="31">
        <v>890481310</v>
      </c>
      <c r="E272" s="31">
        <v>214713647</v>
      </c>
      <c r="F272" s="61" t="s">
        <v>469</v>
      </c>
      <c r="G272" s="33">
        <v>0</v>
      </c>
      <c r="H272" s="33">
        <v>0</v>
      </c>
      <c r="I272" s="3">
        <f>IFERROR(VLOOKUP(C272,'[6]Anexo 2'!$A$9:$G$1115,7,0),0)</f>
        <v>502320896</v>
      </c>
      <c r="J272" s="3">
        <f>IFERROR(VLOOKUP(C272,'[6]Anexo 1'!$A$9:$F$1115,6,0),0)</f>
        <v>460380054</v>
      </c>
      <c r="K272" s="3"/>
      <c r="L272" s="3"/>
      <c r="M272" s="3"/>
      <c r="N272" s="3"/>
      <c r="O272" s="3"/>
      <c r="P272" s="34">
        <f t="shared" si="13"/>
        <v>962700950</v>
      </c>
      <c r="Q272" s="35">
        <f>VLOOKUP(D272,FEBRERO!$D$13:$Q$1147,14,0)+VLOOKUP(D272,FEBRERO!$D$13:$AC$1147,26,0)+VLOOKUP(D272,MARZO!$D$13:$AC$1147,26,0)</f>
        <v>585960279</v>
      </c>
      <c r="R272" s="3">
        <f>IFERROR(VLOOKUP(D272,[7]ServNOMINA!$F$16:$M$112,8,0),0)</f>
        <v>0</v>
      </c>
      <c r="S272" s="3">
        <f>IFERROR(VLOOKUP(D272,[7]ServOTROS!$F$16:$M$112,8,0),0)</f>
        <v>0</v>
      </c>
      <c r="T272" s="3">
        <f>IFERROR(VLOOKUP(D272,[7]CANCEL!$F$16:$M$48,8,0),0)</f>
        <v>0</v>
      </c>
      <c r="U272" s="3">
        <f>IFERROR(VLOOKUP(B272,[7]Aaf_PENSION!$C$16:$M$112,11,0),0)</f>
        <v>0</v>
      </c>
      <c r="V272" s="3">
        <f>IFERROR(VLOOKUP(B272,[7]Aaf_SALUD!$C$16:$M$112,11,0),0)</f>
        <v>0</v>
      </c>
      <c r="W272" s="3">
        <f>IFERROR(VLOOKUP(D272,[7]CALIDAD!$F$16:$M$1122,8,0),0)</f>
        <v>41860075</v>
      </c>
      <c r="X272" s="3"/>
      <c r="Y272" s="3">
        <f>IFERROR(VLOOKUP(B272,[7]Ap_CESANTIAS!$C$16:$M$112,11,0),0)</f>
        <v>0</v>
      </c>
      <c r="Z272" s="3">
        <f>IFERROR(VLOOKUP(B272,[7]Ap_PENSION!$C$16:$M$112,11,0),0)</f>
        <v>0</v>
      </c>
      <c r="AA272" s="3">
        <f>IFERROR(VLOOKUP(B272,[7]Ap_SALUD!$C$16:$M$112,11,0),0)</f>
        <v>0</v>
      </c>
      <c r="AB272" s="3"/>
      <c r="AC272" s="36">
        <f t="shared" si="12"/>
        <v>41860075</v>
      </c>
      <c r="AD272" s="37">
        <f t="shared" si="14"/>
        <v>334880596</v>
      </c>
      <c r="AE272" s="144"/>
    </row>
    <row r="273" spans="1:31" hidden="1" x14ac:dyDescent="0.25">
      <c r="A273" s="29">
        <v>261</v>
      </c>
      <c r="B273" s="61"/>
      <c r="C273" s="143" t="str">
        <f>VLOOKUP(D273,[8]Hoja1!$A$2:$B$1115,2,0)</f>
        <v>13650</v>
      </c>
      <c r="D273" s="31">
        <v>800037166</v>
      </c>
      <c r="E273" s="31">
        <v>215013650</v>
      </c>
      <c r="F273" s="61" t="s">
        <v>470</v>
      </c>
      <c r="G273" s="33">
        <v>0</v>
      </c>
      <c r="H273" s="33">
        <v>0</v>
      </c>
      <c r="I273" s="3">
        <f>IFERROR(VLOOKUP(C273,'[6]Anexo 2'!$A$9:$G$1115,7,0),0)</f>
        <v>360372496</v>
      </c>
      <c r="J273" s="3">
        <f>IFERROR(VLOOKUP(C273,'[6]Anexo 1'!$A$9:$F$1115,6,0),0)</f>
        <v>278990449</v>
      </c>
      <c r="K273" s="3"/>
      <c r="L273" s="3"/>
      <c r="M273" s="3"/>
      <c r="N273" s="3"/>
      <c r="O273" s="3"/>
      <c r="P273" s="34">
        <f t="shared" si="13"/>
        <v>639362945</v>
      </c>
      <c r="Q273" s="35">
        <f>VLOOKUP(D273,FEBRERO!$D$13:$Q$1147,14,0)+VLOOKUP(D273,FEBRERO!$D$13:$AC$1147,26,0)+VLOOKUP(D273,MARZO!$D$13:$AC$1147,26,0)</f>
        <v>369083572</v>
      </c>
      <c r="R273" s="3">
        <f>IFERROR(VLOOKUP(D273,[7]ServNOMINA!$F$16:$M$112,8,0),0)</f>
        <v>0</v>
      </c>
      <c r="S273" s="3">
        <f>IFERROR(VLOOKUP(D273,[7]ServOTROS!$F$16:$M$112,8,0),0)</f>
        <v>0</v>
      </c>
      <c r="T273" s="3">
        <f>IFERROR(VLOOKUP(D273,[7]CANCEL!$F$16:$M$48,8,0),0)</f>
        <v>0</v>
      </c>
      <c r="U273" s="3">
        <f>IFERROR(VLOOKUP(B273,[7]Aaf_PENSION!$C$16:$M$112,11,0),0)</f>
        <v>0</v>
      </c>
      <c r="V273" s="3">
        <f>IFERROR(VLOOKUP(B273,[7]Aaf_SALUD!$C$16:$M$112,11,0),0)</f>
        <v>0</v>
      </c>
      <c r="W273" s="3">
        <f>IFERROR(VLOOKUP(D273,[7]CALIDAD!$F$16:$M$1122,8,0),0)</f>
        <v>30031041</v>
      </c>
      <c r="X273" s="3"/>
      <c r="Y273" s="3">
        <f>IFERROR(VLOOKUP(B273,[7]Ap_CESANTIAS!$C$16:$M$112,11,0),0)</f>
        <v>0</v>
      </c>
      <c r="Z273" s="3">
        <f>IFERROR(VLOOKUP(B273,[7]Ap_PENSION!$C$16:$M$112,11,0),0)</f>
        <v>0</v>
      </c>
      <c r="AA273" s="3">
        <f>IFERROR(VLOOKUP(B273,[7]Ap_SALUD!$C$16:$M$112,11,0),0)</f>
        <v>0</v>
      </c>
      <c r="AB273" s="3"/>
      <c r="AC273" s="36">
        <f t="shared" si="12"/>
        <v>30031041</v>
      </c>
      <c r="AD273" s="37">
        <f t="shared" si="14"/>
        <v>240248332</v>
      </c>
      <c r="AE273" s="144"/>
    </row>
    <row r="274" spans="1:31" hidden="1" x14ac:dyDescent="0.25">
      <c r="A274" s="38">
        <v>262</v>
      </c>
      <c r="B274" s="61"/>
      <c r="C274" s="143" t="str">
        <f>VLOOKUP(D274,[8]Hoja1!$A$2:$B$1115,2,0)</f>
        <v>13654</v>
      </c>
      <c r="D274" s="31">
        <v>800026685</v>
      </c>
      <c r="E274" s="31">
        <v>215413654</v>
      </c>
      <c r="F274" s="61" t="s">
        <v>471</v>
      </c>
      <c r="G274" s="33">
        <v>0</v>
      </c>
      <c r="H274" s="33">
        <v>0</v>
      </c>
      <c r="I274" s="3">
        <f>IFERROR(VLOOKUP(C274,'[6]Anexo 2'!$A$9:$G$1115,7,0),0)</f>
        <v>1477028224</v>
      </c>
      <c r="J274" s="3">
        <f>IFERROR(VLOOKUP(C274,'[6]Anexo 1'!$A$9:$F$1115,6,0),0)</f>
        <v>836799323</v>
      </c>
      <c r="K274" s="3"/>
      <c r="L274" s="3"/>
      <c r="M274" s="3"/>
      <c r="N274" s="3"/>
      <c r="O274" s="3"/>
      <c r="P274" s="34">
        <f t="shared" si="13"/>
        <v>2313827547</v>
      </c>
      <c r="Q274" s="35">
        <f>VLOOKUP(D274,FEBRERO!$D$13:$Q$1147,14,0)+VLOOKUP(D274,FEBRERO!$D$13:$AC$1147,26,0)+VLOOKUP(D274,MARZO!$D$13:$AC$1147,26,0)</f>
        <v>1206056378</v>
      </c>
      <c r="R274" s="3">
        <f>IFERROR(VLOOKUP(D274,[7]ServNOMINA!$F$16:$M$112,8,0),0)</f>
        <v>0</v>
      </c>
      <c r="S274" s="3">
        <f>IFERROR(VLOOKUP(D274,[7]ServOTROS!$F$16:$M$112,8,0),0)</f>
        <v>0</v>
      </c>
      <c r="T274" s="3">
        <f>IFERROR(VLOOKUP(D274,[7]CANCEL!$F$16:$M$48,8,0),0)</f>
        <v>0</v>
      </c>
      <c r="U274" s="3">
        <f>IFERROR(VLOOKUP(B274,[7]Aaf_PENSION!$C$16:$M$112,11,0),0)</f>
        <v>0</v>
      </c>
      <c r="V274" s="3">
        <f>IFERROR(VLOOKUP(B274,[7]Aaf_SALUD!$C$16:$M$112,11,0),0)</f>
        <v>0</v>
      </c>
      <c r="W274" s="3">
        <f>IFERROR(VLOOKUP(D274,[7]CALIDAD!$F$16:$M$1122,8,0),0)</f>
        <v>123085685</v>
      </c>
      <c r="X274" s="3"/>
      <c r="Y274" s="3">
        <f>IFERROR(VLOOKUP(B274,[7]Ap_CESANTIAS!$C$16:$M$112,11,0),0)</f>
        <v>0</v>
      </c>
      <c r="Z274" s="3">
        <f>IFERROR(VLOOKUP(B274,[7]Ap_PENSION!$C$16:$M$112,11,0),0)</f>
        <v>0</v>
      </c>
      <c r="AA274" s="3">
        <f>IFERROR(VLOOKUP(B274,[7]Ap_SALUD!$C$16:$M$112,11,0),0)</f>
        <v>0</v>
      </c>
      <c r="AB274" s="3"/>
      <c r="AC274" s="36">
        <f t="shared" si="12"/>
        <v>123085685</v>
      </c>
      <c r="AD274" s="37">
        <f t="shared" si="14"/>
        <v>984685484</v>
      </c>
      <c r="AE274" s="144"/>
    </row>
    <row r="275" spans="1:31" hidden="1" x14ac:dyDescent="0.25">
      <c r="A275" s="29">
        <v>263</v>
      </c>
      <c r="B275" s="61"/>
      <c r="C275" s="143" t="str">
        <f>VLOOKUP(D275,[8]Hoja1!$A$2:$B$1115,2,0)</f>
        <v>13655</v>
      </c>
      <c r="D275" s="31">
        <v>806003884</v>
      </c>
      <c r="E275" s="31">
        <v>215513655</v>
      </c>
      <c r="F275" s="61" t="s">
        <v>472</v>
      </c>
      <c r="G275" s="33">
        <v>0</v>
      </c>
      <c r="H275" s="33">
        <v>0</v>
      </c>
      <c r="I275" s="3">
        <f>IFERROR(VLOOKUP(C275,'[6]Anexo 2'!$A$9:$G$1115,7,0),0)</f>
        <v>458038292</v>
      </c>
      <c r="J275" s="3">
        <f>IFERROR(VLOOKUP(C275,'[6]Anexo 1'!$A$9:$F$1115,6,0),0)</f>
        <v>331014355</v>
      </c>
      <c r="K275" s="3"/>
      <c r="L275" s="3"/>
      <c r="M275" s="3"/>
      <c r="N275" s="3"/>
      <c r="O275" s="3"/>
      <c r="P275" s="34">
        <f t="shared" si="13"/>
        <v>789052647</v>
      </c>
      <c r="Q275" s="35">
        <f>VLOOKUP(D275,FEBRERO!$D$13:$Q$1147,14,0)+VLOOKUP(D275,FEBRERO!$D$13:$AC$1147,26,0)+VLOOKUP(D275,MARZO!$D$13:$AC$1147,26,0)</f>
        <v>445523929</v>
      </c>
      <c r="R275" s="3">
        <f>IFERROR(VLOOKUP(D275,[7]ServNOMINA!$F$16:$M$112,8,0),0)</f>
        <v>0</v>
      </c>
      <c r="S275" s="3">
        <f>IFERROR(VLOOKUP(D275,[7]ServOTROS!$F$16:$M$112,8,0),0)</f>
        <v>0</v>
      </c>
      <c r="T275" s="3">
        <f>IFERROR(VLOOKUP(D275,[7]CANCEL!$F$16:$M$48,8,0),0)</f>
        <v>0</v>
      </c>
      <c r="U275" s="3">
        <f>IFERROR(VLOOKUP(B275,[7]Aaf_PENSION!$C$16:$M$112,11,0),0)</f>
        <v>0</v>
      </c>
      <c r="V275" s="3">
        <f>IFERROR(VLOOKUP(B275,[7]Aaf_SALUD!$C$16:$M$112,11,0),0)</f>
        <v>0</v>
      </c>
      <c r="W275" s="3">
        <f>IFERROR(VLOOKUP(D275,[7]CALIDAD!$F$16:$M$1122,8,0),0)</f>
        <v>38169858</v>
      </c>
      <c r="X275" s="3"/>
      <c r="Y275" s="3">
        <f>IFERROR(VLOOKUP(B275,[7]Ap_CESANTIAS!$C$16:$M$112,11,0),0)</f>
        <v>0</v>
      </c>
      <c r="Z275" s="3">
        <f>IFERROR(VLOOKUP(B275,[7]Ap_PENSION!$C$16:$M$112,11,0),0)</f>
        <v>0</v>
      </c>
      <c r="AA275" s="3">
        <f>IFERROR(VLOOKUP(B275,[7]Ap_SALUD!$C$16:$M$112,11,0),0)</f>
        <v>0</v>
      </c>
      <c r="AB275" s="3"/>
      <c r="AC275" s="36">
        <f t="shared" si="12"/>
        <v>38169858</v>
      </c>
      <c r="AD275" s="37">
        <f t="shared" si="14"/>
        <v>305358860</v>
      </c>
      <c r="AE275" s="144"/>
    </row>
    <row r="276" spans="1:31" hidden="1" x14ac:dyDescent="0.25">
      <c r="A276" s="38">
        <v>264</v>
      </c>
      <c r="B276" s="61"/>
      <c r="C276" s="143" t="str">
        <f>VLOOKUP(D276,[8]Hoja1!$A$2:$B$1115,2,0)</f>
        <v>13657</v>
      </c>
      <c r="D276" s="31">
        <v>800037175</v>
      </c>
      <c r="E276" s="31">
        <v>215713657</v>
      </c>
      <c r="F276" s="61" t="s">
        <v>473</v>
      </c>
      <c r="G276" s="33">
        <v>0</v>
      </c>
      <c r="H276" s="33">
        <v>0</v>
      </c>
      <c r="I276" s="3">
        <f>IFERROR(VLOOKUP(C276,'[6]Anexo 2'!$A$9:$G$1115,7,0),0)</f>
        <v>1063917136</v>
      </c>
      <c r="J276" s="3">
        <f>IFERROR(VLOOKUP(C276,'[6]Anexo 1'!$A$9:$F$1115,6,0),0)</f>
        <v>884169133</v>
      </c>
      <c r="K276" s="3"/>
      <c r="L276" s="3"/>
      <c r="M276" s="3"/>
      <c r="N276" s="3"/>
      <c r="O276" s="3"/>
      <c r="P276" s="34">
        <f t="shared" si="13"/>
        <v>1948086269</v>
      </c>
      <c r="Q276" s="35">
        <f>VLOOKUP(D276,FEBRERO!$D$13:$Q$1147,14,0)+VLOOKUP(D276,FEBRERO!$D$13:$AC$1147,26,0)+VLOOKUP(D276,MARZO!$D$13:$AC$1147,26,0)</f>
        <v>1150148416</v>
      </c>
      <c r="R276" s="3">
        <f>IFERROR(VLOOKUP(D276,[7]ServNOMINA!$F$16:$M$112,8,0),0)</f>
        <v>0</v>
      </c>
      <c r="S276" s="3">
        <f>IFERROR(VLOOKUP(D276,[7]ServOTROS!$F$16:$M$112,8,0),0)</f>
        <v>0</v>
      </c>
      <c r="T276" s="3">
        <f>IFERROR(VLOOKUP(D276,[7]CANCEL!$F$16:$M$48,8,0),0)</f>
        <v>0</v>
      </c>
      <c r="U276" s="3">
        <f>IFERROR(VLOOKUP(B276,[7]Aaf_PENSION!$C$16:$M$112,11,0),0)</f>
        <v>0</v>
      </c>
      <c r="V276" s="3">
        <f>IFERROR(VLOOKUP(B276,[7]Aaf_SALUD!$C$16:$M$112,11,0),0)</f>
        <v>0</v>
      </c>
      <c r="W276" s="3">
        <f>IFERROR(VLOOKUP(D276,[7]CALIDAD!$F$16:$M$1122,8,0),0)</f>
        <v>88659761</v>
      </c>
      <c r="X276" s="3"/>
      <c r="Y276" s="3">
        <f>IFERROR(VLOOKUP(B276,[7]Ap_CESANTIAS!$C$16:$M$112,11,0),0)</f>
        <v>0</v>
      </c>
      <c r="Z276" s="3">
        <f>IFERROR(VLOOKUP(B276,[7]Ap_PENSION!$C$16:$M$112,11,0),0)</f>
        <v>0</v>
      </c>
      <c r="AA276" s="3">
        <f>IFERROR(VLOOKUP(B276,[7]Ap_SALUD!$C$16:$M$112,11,0),0)</f>
        <v>0</v>
      </c>
      <c r="AB276" s="3"/>
      <c r="AC276" s="36">
        <f t="shared" si="12"/>
        <v>88659761</v>
      </c>
      <c r="AD276" s="37">
        <f t="shared" si="14"/>
        <v>709278092</v>
      </c>
      <c r="AE276" s="144"/>
    </row>
    <row r="277" spans="1:31" hidden="1" x14ac:dyDescent="0.25">
      <c r="A277" s="29">
        <v>265</v>
      </c>
      <c r="B277" s="61"/>
      <c r="C277" s="143" t="str">
        <f>VLOOKUP(D277,[8]Hoja1!$A$2:$B$1115,2,0)</f>
        <v>13667</v>
      </c>
      <c r="D277" s="31">
        <v>800043486</v>
      </c>
      <c r="E277" s="31">
        <v>216713667</v>
      </c>
      <c r="F277" s="61" t="s">
        <v>474</v>
      </c>
      <c r="G277" s="33">
        <v>0</v>
      </c>
      <c r="H277" s="33">
        <v>0</v>
      </c>
      <c r="I277" s="3">
        <f>IFERROR(VLOOKUP(C277,'[6]Anexo 2'!$A$9:$G$1115,7,0),0)</f>
        <v>833455536</v>
      </c>
      <c r="J277" s="3">
        <f>IFERROR(VLOOKUP(C277,'[6]Anexo 1'!$A$9:$F$1115,6,0),0)</f>
        <v>652622617</v>
      </c>
      <c r="K277" s="3"/>
      <c r="L277" s="3"/>
      <c r="M277" s="3"/>
      <c r="N277" s="3"/>
      <c r="O277" s="3"/>
      <c r="P277" s="34">
        <f t="shared" si="13"/>
        <v>1486078153</v>
      </c>
      <c r="Q277" s="35">
        <f>VLOOKUP(D277,FEBRERO!$D$13:$Q$1147,14,0)+VLOOKUP(D277,FEBRERO!$D$13:$AC$1147,26,0)+VLOOKUP(D277,MARZO!$D$13:$AC$1147,26,0)</f>
        <v>860986501</v>
      </c>
      <c r="R277" s="3">
        <f>IFERROR(VLOOKUP(D277,[7]ServNOMINA!$F$16:$M$112,8,0),0)</f>
        <v>0</v>
      </c>
      <c r="S277" s="3">
        <f>IFERROR(VLOOKUP(D277,[7]ServOTROS!$F$16:$M$112,8,0),0)</f>
        <v>0</v>
      </c>
      <c r="T277" s="3">
        <f>IFERROR(VLOOKUP(D277,[7]CANCEL!$F$16:$M$48,8,0),0)</f>
        <v>0</v>
      </c>
      <c r="U277" s="3">
        <f>IFERROR(VLOOKUP(B277,[7]Aaf_PENSION!$C$16:$M$112,11,0),0)</f>
        <v>0</v>
      </c>
      <c r="V277" s="3">
        <f>IFERROR(VLOOKUP(B277,[7]Aaf_SALUD!$C$16:$M$112,11,0),0)</f>
        <v>0</v>
      </c>
      <c r="W277" s="3">
        <f>IFERROR(VLOOKUP(D277,[7]CALIDAD!$F$16:$M$1122,8,0),0)</f>
        <v>69454628</v>
      </c>
      <c r="X277" s="3"/>
      <c r="Y277" s="3">
        <f>IFERROR(VLOOKUP(B277,[7]Ap_CESANTIAS!$C$16:$M$112,11,0),0)</f>
        <v>0</v>
      </c>
      <c r="Z277" s="3">
        <f>IFERROR(VLOOKUP(B277,[7]Ap_PENSION!$C$16:$M$112,11,0),0)</f>
        <v>0</v>
      </c>
      <c r="AA277" s="3">
        <f>IFERROR(VLOOKUP(B277,[7]Ap_SALUD!$C$16:$M$112,11,0),0)</f>
        <v>0</v>
      </c>
      <c r="AB277" s="3"/>
      <c r="AC277" s="36">
        <f t="shared" si="12"/>
        <v>69454628</v>
      </c>
      <c r="AD277" s="37">
        <f t="shared" si="14"/>
        <v>555637024</v>
      </c>
      <c r="AE277" s="144"/>
    </row>
    <row r="278" spans="1:31" hidden="1" x14ac:dyDescent="0.25">
      <c r="A278" s="38">
        <v>266</v>
      </c>
      <c r="B278" s="61"/>
      <c r="C278" s="143" t="str">
        <f>VLOOKUP(D278,[8]Hoja1!$A$2:$B$1115,2,0)</f>
        <v>13670</v>
      </c>
      <c r="D278" s="31">
        <v>890480203</v>
      </c>
      <c r="E278" s="31">
        <v>217013670</v>
      </c>
      <c r="F278" s="61" t="s">
        <v>475</v>
      </c>
      <c r="G278" s="33">
        <v>0</v>
      </c>
      <c r="H278" s="33">
        <v>0</v>
      </c>
      <c r="I278" s="3">
        <f>IFERROR(VLOOKUP(C278,'[6]Anexo 2'!$A$9:$G$1115,7,0),0)</f>
        <v>994593264</v>
      </c>
      <c r="J278" s="3">
        <f>IFERROR(VLOOKUP(C278,'[6]Anexo 1'!$A$9:$F$1115,6,0),0)</f>
        <v>849652901</v>
      </c>
      <c r="K278" s="3"/>
      <c r="L278" s="3"/>
      <c r="M278" s="3"/>
      <c r="N278" s="3"/>
      <c r="O278" s="3"/>
      <c r="P278" s="34">
        <f t="shared" si="13"/>
        <v>1844246165</v>
      </c>
      <c r="Q278" s="35">
        <f>VLOOKUP(D278,FEBRERO!$D$13:$Q$1147,14,0)+VLOOKUP(D278,FEBRERO!$D$13:$AC$1147,26,0)+VLOOKUP(D278,MARZO!$D$13:$AC$1147,26,0)</f>
        <v>1098301217</v>
      </c>
      <c r="R278" s="3">
        <f>IFERROR(VLOOKUP(D278,[7]ServNOMINA!$F$16:$M$112,8,0),0)</f>
        <v>0</v>
      </c>
      <c r="S278" s="3">
        <f>IFERROR(VLOOKUP(D278,[7]ServOTROS!$F$16:$M$112,8,0),0)</f>
        <v>0</v>
      </c>
      <c r="T278" s="3">
        <f>IFERROR(VLOOKUP(D278,[7]CANCEL!$F$16:$M$48,8,0),0)</f>
        <v>0</v>
      </c>
      <c r="U278" s="3">
        <f>IFERROR(VLOOKUP(B278,[7]Aaf_PENSION!$C$16:$M$112,11,0),0)</f>
        <v>0</v>
      </c>
      <c r="V278" s="3">
        <f>IFERROR(VLOOKUP(B278,[7]Aaf_SALUD!$C$16:$M$112,11,0),0)</f>
        <v>0</v>
      </c>
      <c r="W278" s="3">
        <f>IFERROR(VLOOKUP(D278,[7]CALIDAD!$F$16:$M$1122,8,0),0)</f>
        <v>82882772</v>
      </c>
      <c r="X278" s="3"/>
      <c r="Y278" s="3">
        <f>IFERROR(VLOOKUP(B278,[7]Ap_CESANTIAS!$C$16:$M$112,11,0),0)</f>
        <v>0</v>
      </c>
      <c r="Z278" s="3">
        <f>IFERROR(VLOOKUP(B278,[7]Ap_PENSION!$C$16:$M$112,11,0),0)</f>
        <v>0</v>
      </c>
      <c r="AA278" s="3">
        <f>IFERROR(VLOOKUP(B278,[7]Ap_SALUD!$C$16:$M$112,11,0),0)</f>
        <v>0</v>
      </c>
      <c r="AB278" s="3"/>
      <c r="AC278" s="36">
        <f t="shared" si="12"/>
        <v>82882772</v>
      </c>
      <c r="AD278" s="37">
        <f t="shared" si="14"/>
        <v>663062176</v>
      </c>
      <c r="AE278" s="144"/>
    </row>
    <row r="279" spans="1:31" hidden="1" x14ac:dyDescent="0.25">
      <c r="A279" s="29">
        <v>267</v>
      </c>
      <c r="B279" s="61"/>
      <c r="C279" s="143" t="str">
        <f>VLOOKUP(D279,[8]Hoja1!$A$2:$B$1115,2,0)</f>
        <v>13673</v>
      </c>
      <c r="D279" s="31">
        <v>890480069</v>
      </c>
      <c r="E279" s="31">
        <v>217313673</v>
      </c>
      <c r="F279" s="61" t="s">
        <v>476</v>
      </c>
      <c r="G279" s="33">
        <v>0</v>
      </c>
      <c r="H279" s="33">
        <v>0</v>
      </c>
      <c r="I279" s="3">
        <f>IFERROR(VLOOKUP(C279,'[6]Anexo 2'!$A$9:$G$1115,7,0),0)</f>
        <v>579044016</v>
      </c>
      <c r="J279" s="3">
        <f>IFERROR(VLOOKUP(C279,'[6]Anexo 1'!$A$9:$F$1115,6,0),0)</f>
        <v>468022095</v>
      </c>
      <c r="K279" s="3"/>
      <c r="L279" s="3"/>
      <c r="M279" s="3"/>
      <c r="N279" s="3"/>
      <c r="O279" s="3"/>
      <c r="P279" s="34">
        <f t="shared" si="13"/>
        <v>1047066111</v>
      </c>
      <c r="Q279" s="35">
        <f>VLOOKUP(D279,FEBRERO!$D$13:$Q$1147,14,0)+VLOOKUP(D279,FEBRERO!$D$13:$AC$1147,26,0)+VLOOKUP(D279,MARZO!$D$13:$AC$1147,26,0)</f>
        <v>612783099</v>
      </c>
      <c r="R279" s="3">
        <f>IFERROR(VLOOKUP(D279,[7]ServNOMINA!$F$16:$M$112,8,0),0)</f>
        <v>0</v>
      </c>
      <c r="S279" s="3">
        <f>IFERROR(VLOOKUP(D279,[7]ServOTROS!$F$16:$M$112,8,0),0)</f>
        <v>0</v>
      </c>
      <c r="T279" s="3">
        <f>IFERROR(VLOOKUP(D279,[7]CANCEL!$F$16:$M$48,8,0),0)</f>
        <v>0</v>
      </c>
      <c r="U279" s="3">
        <f>IFERROR(VLOOKUP(B279,[7]Aaf_PENSION!$C$16:$M$112,11,0),0)</f>
        <v>0</v>
      </c>
      <c r="V279" s="3">
        <f>IFERROR(VLOOKUP(B279,[7]Aaf_SALUD!$C$16:$M$112,11,0),0)</f>
        <v>0</v>
      </c>
      <c r="W279" s="3">
        <f>IFERROR(VLOOKUP(D279,[7]CALIDAD!$F$16:$M$1122,8,0),0)</f>
        <v>48253668</v>
      </c>
      <c r="X279" s="3"/>
      <c r="Y279" s="3">
        <f>IFERROR(VLOOKUP(B279,[7]Ap_CESANTIAS!$C$16:$M$112,11,0),0)</f>
        <v>0</v>
      </c>
      <c r="Z279" s="3">
        <f>IFERROR(VLOOKUP(B279,[7]Ap_PENSION!$C$16:$M$112,11,0),0)</f>
        <v>0</v>
      </c>
      <c r="AA279" s="3">
        <f>IFERROR(VLOOKUP(B279,[7]Ap_SALUD!$C$16:$M$112,11,0),0)</f>
        <v>0</v>
      </c>
      <c r="AB279" s="3"/>
      <c r="AC279" s="36">
        <f t="shared" si="12"/>
        <v>48253668</v>
      </c>
      <c r="AD279" s="37">
        <f t="shared" si="14"/>
        <v>386029344</v>
      </c>
      <c r="AE279" s="144"/>
    </row>
    <row r="280" spans="1:31" hidden="1" x14ac:dyDescent="0.25">
      <c r="A280" s="38">
        <v>268</v>
      </c>
      <c r="B280" s="61"/>
      <c r="C280" s="143" t="str">
        <f>VLOOKUP(D280,[8]Hoja1!$A$2:$B$1115,2,0)</f>
        <v>13683</v>
      </c>
      <c r="D280" s="31">
        <v>890481343</v>
      </c>
      <c r="E280" s="31">
        <v>218313683</v>
      </c>
      <c r="F280" s="61" t="s">
        <v>477</v>
      </c>
      <c r="G280" s="33">
        <v>0</v>
      </c>
      <c r="H280" s="33">
        <v>0</v>
      </c>
      <c r="I280" s="3">
        <f>IFERROR(VLOOKUP(C280,'[6]Anexo 2'!$A$9:$G$1115,7,0),0)</f>
        <v>993797088</v>
      </c>
      <c r="J280" s="3">
        <f>IFERROR(VLOOKUP(C280,'[6]Anexo 1'!$A$9:$F$1115,6,0),0)</f>
        <v>583716767</v>
      </c>
      <c r="K280" s="3"/>
      <c r="L280" s="3"/>
      <c r="M280" s="3"/>
      <c r="N280" s="3"/>
      <c r="O280" s="3"/>
      <c r="P280" s="34">
        <f t="shared" si="13"/>
        <v>1577513855</v>
      </c>
      <c r="Q280" s="35">
        <f>VLOOKUP(D280,FEBRERO!$D$13:$Q$1147,14,0)+VLOOKUP(D280,FEBRERO!$D$13:$AC$1147,26,0)+VLOOKUP(D280,MARZO!$D$13:$AC$1147,26,0)</f>
        <v>832166039</v>
      </c>
      <c r="R280" s="3">
        <f>IFERROR(VLOOKUP(D280,[7]ServNOMINA!$F$16:$M$112,8,0),0)</f>
        <v>0</v>
      </c>
      <c r="S280" s="3">
        <f>IFERROR(VLOOKUP(D280,[7]ServOTROS!$F$16:$M$112,8,0),0)</f>
        <v>0</v>
      </c>
      <c r="T280" s="3">
        <f>IFERROR(VLOOKUP(D280,[7]CANCEL!$F$16:$M$48,8,0),0)</f>
        <v>0</v>
      </c>
      <c r="U280" s="3">
        <f>IFERROR(VLOOKUP(B280,[7]Aaf_PENSION!$C$16:$M$112,11,0),0)</f>
        <v>0</v>
      </c>
      <c r="V280" s="3">
        <f>IFERROR(VLOOKUP(B280,[7]Aaf_SALUD!$C$16:$M$112,11,0),0)</f>
        <v>0</v>
      </c>
      <c r="W280" s="3">
        <f>IFERROR(VLOOKUP(D280,[7]CALIDAD!$F$16:$M$1122,8,0),0)</f>
        <v>82816424</v>
      </c>
      <c r="X280" s="3"/>
      <c r="Y280" s="3">
        <f>IFERROR(VLOOKUP(B280,[7]Ap_CESANTIAS!$C$16:$M$112,11,0),0)</f>
        <v>0</v>
      </c>
      <c r="Z280" s="3">
        <f>IFERROR(VLOOKUP(B280,[7]Ap_PENSION!$C$16:$M$112,11,0),0)</f>
        <v>0</v>
      </c>
      <c r="AA280" s="3">
        <f>IFERROR(VLOOKUP(B280,[7]Ap_SALUD!$C$16:$M$112,11,0),0)</f>
        <v>0</v>
      </c>
      <c r="AB280" s="3"/>
      <c r="AC280" s="36">
        <f t="shared" si="12"/>
        <v>82816424</v>
      </c>
      <c r="AD280" s="37">
        <f t="shared" si="14"/>
        <v>662531392</v>
      </c>
      <c r="AE280" s="144"/>
    </row>
    <row r="281" spans="1:31" hidden="1" x14ac:dyDescent="0.25">
      <c r="A281" s="29">
        <v>269</v>
      </c>
      <c r="B281" s="61"/>
      <c r="C281" s="143" t="str">
        <f>VLOOKUP(D281,[8]Hoja1!$A$2:$B$1115,2,0)</f>
        <v>13688</v>
      </c>
      <c r="D281" s="31">
        <v>800049017</v>
      </c>
      <c r="E281" s="31">
        <v>218813688</v>
      </c>
      <c r="F281" s="61" t="s">
        <v>478</v>
      </c>
      <c r="G281" s="33">
        <v>0</v>
      </c>
      <c r="H281" s="33">
        <v>0</v>
      </c>
      <c r="I281" s="3">
        <f>IFERROR(VLOOKUP(C281,'[6]Anexo 2'!$A$9:$G$1115,7,0),0)</f>
        <v>1375016880</v>
      </c>
      <c r="J281" s="3">
        <f>IFERROR(VLOOKUP(C281,'[6]Anexo 1'!$A$9:$F$1115,6,0),0)</f>
        <v>1271787090</v>
      </c>
      <c r="K281" s="3"/>
      <c r="L281" s="3"/>
      <c r="M281" s="3"/>
      <c r="N281" s="3"/>
      <c r="O281" s="3"/>
      <c r="P281" s="34">
        <f t="shared" si="13"/>
        <v>2646803970</v>
      </c>
      <c r="Q281" s="35">
        <f>VLOOKUP(D281,FEBRERO!$D$13:$Q$1147,14,0)+VLOOKUP(D281,FEBRERO!$D$13:$AC$1147,26,0)+VLOOKUP(D281,MARZO!$D$13:$AC$1147,26,0)</f>
        <v>1615541310</v>
      </c>
      <c r="R281" s="3">
        <f>IFERROR(VLOOKUP(D281,[7]ServNOMINA!$F$16:$M$112,8,0),0)</f>
        <v>0</v>
      </c>
      <c r="S281" s="3">
        <f>IFERROR(VLOOKUP(D281,[7]ServOTROS!$F$16:$M$112,8,0),0)</f>
        <v>0</v>
      </c>
      <c r="T281" s="3">
        <f>IFERROR(VLOOKUP(D281,[7]CANCEL!$F$16:$M$48,8,0),0)</f>
        <v>0</v>
      </c>
      <c r="U281" s="3">
        <f>IFERROR(VLOOKUP(B281,[7]Aaf_PENSION!$C$16:$M$112,11,0),0)</f>
        <v>0</v>
      </c>
      <c r="V281" s="3">
        <f>IFERROR(VLOOKUP(B281,[7]Aaf_SALUD!$C$16:$M$112,11,0),0)</f>
        <v>0</v>
      </c>
      <c r="W281" s="3">
        <f>IFERROR(VLOOKUP(D281,[7]CALIDAD!$F$16:$M$1122,8,0),0)</f>
        <v>114584740</v>
      </c>
      <c r="X281" s="3"/>
      <c r="Y281" s="3">
        <f>IFERROR(VLOOKUP(B281,[7]Ap_CESANTIAS!$C$16:$M$112,11,0),0)</f>
        <v>0</v>
      </c>
      <c r="Z281" s="3">
        <f>IFERROR(VLOOKUP(B281,[7]Ap_PENSION!$C$16:$M$112,11,0),0)</f>
        <v>0</v>
      </c>
      <c r="AA281" s="3">
        <f>IFERROR(VLOOKUP(B281,[7]Ap_SALUD!$C$16:$M$112,11,0),0)</f>
        <v>0</v>
      </c>
      <c r="AB281" s="3"/>
      <c r="AC281" s="36">
        <f t="shared" si="12"/>
        <v>114584740</v>
      </c>
      <c r="AD281" s="37">
        <f t="shared" si="14"/>
        <v>916677920</v>
      </c>
      <c r="AE281" s="144"/>
    </row>
    <row r="282" spans="1:31" hidden="1" x14ac:dyDescent="0.25">
      <c r="A282" s="38">
        <v>270</v>
      </c>
      <c r="B282" s="61"/>
      <c r="C282" s="143" t="str">
        <f>VLOOKUP(D282,[8]Hoja1!$A$2:$B$1115,2,0)</f>
        <v>13744</v>
      </c>
      <c r="D282" s="31">
        <v>890480006</v>
      </c>
      <c r="E282" s="31">
        <v>214413744</v>
      </c>
      <c r="F282" s="61" t="s">
        <v>479</v>
      </c>
      <c r="G282" s="33">
        <v>0</v>
      </c>
      <c r="H282" s="33">
        <v>0</v>
      </c>
      <c r="I282" s="3">
        <f>IFERROR(VLOOKUP(C282,'[6]Anexo 2'!$A$9:$G$1115,7,0),0)</f>
        <v>547946544</v>
      </c>
      <c r="J282" s="3">
        <f>IFERROR(VLOOKUP(C282,'[6]Anexo 1'!$A$9:$F$1115,6,0),0)</f>
        <v>507317565</v>
      </c>
      <c r="K282" s="3"/>
      <c r="L282" s="3"/>
      <c r="M282" s="3"/>
      <c r="N282" s="3"/>
      <c r="O282" s="3"/>
      <c r="P282" s="34">
        <f t="shared" si="13"/>
        <v>1055264109</v>
      </c>
      <c r="Q282" s="35">
        <f>VLOOKUP(D282,FEBRERO!$D$13:$Q$1147,14,0)+VLOOKUP(D282,FEBRERO!$D$13:$AC$1147,26,0)+VLOOKUP(D282,MARZO!$D$13:$AC$1147,26,0)</f>
        <v>644304201</v>
      </c>
      <c r="R282" s="3">
        <f>IFERROR(VLOOKUP(D282,[7]ServNOMINA!$F$16:$M$112,8,0),0)</f>
        <v>0</v>
      </c>
      <c r="S282" s="3">
        <f>IFERROR(VLOOKUP(D282,[7]ServOTROS!$F$16:$M$112,8,0),0)</f>
        <v>0</v>
      </c>
      <c r="T282" s="3">
        <f>IFERROR(VLOOKUP(D282,[7]CANCEL!$F$16:$M$48,8,0),0)</f>
        <v>0</v>
      </c>
      <c r="U282" s="3">
        <f>IFERROR(VLOOKUP(B282,[7]Aaf_PENSION!$C$16:$M$112,11,0),0)</f>
        <v>0</v>
      </c>
      <c r="V282" s="3">
        <f>IFERROR(VLOOKUP(B282,[7]Aaf_SALUD!$C$16:$M$112,11,0),0)</f>
        <v>0</v>
      </c>
      <c r="W282" s="3">
        <f>IFERROR(VLOOKUP(D282,[7]CALIDAD!$F$16:$M$1122,8,0),0)</f>
        <v>45662212</v>
      </c>
      <c r="X282" s="3"/>
      <c r="Y282" s="3">
        <f>IFERROR(VLOOKUP(B282,[7]Ap_CESANTIAS!$C$16:$M$112,11,0),0)</f>
        <v>0</v>
      </c>
      <c r="Z282" s="3">
        <f>IFERROR(VLOOKUP(B282,[7]Ap_PENSION!$C$16:$M$112,11,0),0)</f>
        <v>0</v>
      </c>
      <c r="AA282" s="3">
        <f>IFERROR(VLOOKUP(B282,[7]Ap_SALUD!$C$16:$M$112,11,0),0)</f>
        <v>0</v>
      </c>
      <c r="AB282" s="3"/>
      <c r="AC282" s="36">
        <f t="shared" si="12"/>
        <v>45662212</v>
      </c>
      <c r="AD282" s="37">
        <f t="shared" si="14"/>
        <v>365297696</v>
      </c>
      <c r="AE282" s="144"/>
    </row>
    <row r="283" spans="1:31" hidden="1" x14ac:dyDescent="0.25">
      <c r="A283" s="29">
        <v>271</v>
      </c>
      <c r="B283" s="61"/>
      <c r="C283" s="143" t="str">
        <f>VLOOKUP(D283,[8]Hoja1!$A$2:$B$1115,2,0)</f>
        <v>13760</v>
      </c>
      <c r="D283" s="31">
        <v>800035677</v>
      </c>
      <c r="E283" s="31">
        <v>216013760</v>
      </c>
      <c r="F283" s="61" t="s">
        <v>480</v>
      </c>
      <c r="G283" s="33">
        <v>0</v>
      </c>
      <c r="H283" s="33">
        <v>0</v>
      </c>
      <c r="I283" s="3">
        <f>IFERROR(VLOOKUP(C283,'[6]Anexo 2'!$A$9:$G$1115,7,0),0)</f>
        <v>216985444</v>
      </c>
      <c r="J283" s="3">
        <f>IFERROR(VLOOKUP(C283,'[6]Anexo 1'!$A$9:$F$1115,6,0),0)</f>
        <v>199504199</v>
      </c>
      <c r="K283" s="3"/>
      <c r="L283" s="3"/>
      <c r="M283" s="3"/>
      <c r="N283" s="3"/>
      <c r="O283" s="3"/>
      <c r="P283" s="34">
        <f t="shared" si="13"/>
        <v>416489643</v>
      </c>
      <c r="Q283" s="35">
        <f>VLOOKUP(D283,FEBRERO!$D$13:$Q$1147,14,0)+VLOOKUP(D283,FEBRERO!$D$13:$AC$1147,26,0)+VLOOKUP(D283,MARZO!$D$13:$AC$1147,26,0)</f>
        <v>253750559</v>
      </c>
      <c r="R283" s="3">
        <f>IFERROR(VLOOKUP(D283,[7]ServNOMINA!$F$16:$M$112,8,0),0)</f>
        <v>0</v>
      </c>
      <c r="S283" s="3">
        <f>IFERROR(VLOOKUP(D283,[7]ServOTROS!$F$16:$M$112,8,0),0)</f>
        <v>0</v>
      </c>
      <c r="T283" s="3">
        <f>IFERROR(VLOOKUP(D283,[7]CANCEL!$F$16:$M$48,8,0),0)</f>
        <v>0</v>
      </c>
      <c r="U283" s="3">
        <f>IFERROR(VLOOKUP(B283,[7]Aaf_PENSION!$C$16:$M$112,11,0),0)</f>
        <v>0</v>
      </c>
      <c r="V283" s="3">
        <f>IFERROR(VLOOKUP(B283,[7]Aaf_SALUD!$C$16:$M$112,11,0),0)</f>
        <v>0</v>
      </c>
      <c r="W283" s="3">
        <f>IFERROR(VLOOKUP(D283,[7]CALIDAD!$F$16:$M$1122,8,0),0)</f>
        <v>18082120</v>
      </c>
      <c r="X283" s="3"/>
      <c r="Y283" s="3">
        <f>IFERROR(VLOOKUP(B283,[7]Ap_CESANTIAS!$C$16:$M$112,11,0),0)</f>
        <v>0</v>
      </c>
      <c r="Z283" s="3">
        <f>IFERROR(VLOOKUP(B283,[7]Ap_PENSION!$C$16:$M$112,11,0),0)</f>
        <v>0</v>
      </c>
      <c r="AA283" s="3">
        <f>IFERROR(VLOOKUP(B283,[7]Ap_SALUD!$C$16:$M$112,11,0),0)</f>
        <v>0</v>
      </c>
      <c r="AB283" s="3"/>
      <c r="AC283" s="36">
        <f t="shared" si="12"/>
        <v>18082120</v>
      </c>
      <c r="AD283" s="37">
        <f t="shared" si="14"/>
        <v>144656964</v>
      </c>
      <c r="AE283" s="144"/>
    </row>
    <row r="284" spans="1:31" hidden="1" x14ac:dyDescent="0.25">
      <c r="A284" s="38">
        <v>272</v>
      </c>
      <c r="B284" s="61"/>
      <c r="C284" s="143" t="str">
        <f>VLOOKUP(D284,[8]Hoja1!$A$2:$B$1115,2,0)</f>
        <v>13780</v>
      </c>
      <c r="D284" s="31">
        <v>800095530</v>
      </c>
      <c r="E284" s="31">
        <v>218013780</v>
      </c>
      <c r="F284" s="61" t="s">
        <v>481</v>
      </c>
      <c r="G284" s="33">
        <v>0</v>
      </c>
      <c r="H284" s="33">
        <v>0</v>
      </c>
      <c r="I284" s="3">
        <f>IFERROR(VLOOKUP(C284,'[6]Anexo 2'!$A$9:$G$1115,7,0),0)</f>
        <v>421212192</v>
      </c>
      <c r="J284" s="3">
        <f>IFERROR(VLOOKUP(C284,'[6]Anexo 1'!$A$9:$F$1115,6,0),0)</f>
        <v>368387974</v>
      </c>
      <c r="K284" s="3"/>
      <c r="L284" s="3"/>
      <c r="M284" s="3"/>
      <c r="N284" s="3"/>
      <c r="O284" s="3"/>
      <c r="P284" s="34">
        <f t="shared" si="13"/>
        <v>789600166</v>
      </c>
      <c r="Q284" s="35">
        <f>VLOOKUP(D284,FEBRERO!$D$13:$Q$1147,14,0)+VLOOKUP(D284,FEBRERO!$D$13:$AC$1147,26,0)+VLOOKUP(D284,MARZO!$D$13:$AC$1147,26,0)</f>
        <v>473691022</v>
      </c>
      <c r="R284" s="3">
        <f>IFERROR(VLOOKUP(D284,[7]ServNOMINA!$F$16:$M$112,8,0),0)</f>
        <v>0</v>
      </c>
      <c r="S284" s="3">
        <f>IFERROR(VLOOKUP(D284,[7]ServOTROS!$F$16:$M$112,8,0),0)</f>
        <v>0</v>
      </c>
      <c r="T284" s="3">
        <f>IFERROR(VLOOKUP(D284,[7]CANCEL!$F$16:$M$48,8,0),0)</f>
        <v>0</v>
      </c>
      <c r="U284" s="3">
        <f>IFERROR(VLOOKUP(B284,[7]Aaf_PENSION!$C$16:$M$112,11,0),0)</f>
        <v>0</v>
      </c>
      <c r="V284" s="3">
        <f>IFERROR(VLOOKUP(B284,[7]Aaf_SALUD!$C$16:$M$112,11,0),0)</f>
        <v>0</v>
      </c>
      <c r="W284" s="3">
        <f>IFERROR(VLOOKUP(D284,[7]CALIDAD!$F$16:$M$1122,8,0),0)</f>
        <v>35101016</v>
      </c>
      <c r="X284" s="3"/>
      <c r="Y284" s="3">
        <f>IFERROR(VLOOKUP(B284,[7]Ap_CESANTIAS!$C$16:$M$112,11,0),0)</f>
        <v>0</v>
      </c>
      <c r="Z284" s="3">
        <f>IFERROR(VLOOKUP(B284,[7]Ap_PENSION!$C$16:$M$112,11,0),0)</f>
        <v>0</v>
      </c>
      <c r="AA284" s="3">
        <f>IFERROR(VLOOKUP(B284,[7]Ap_SALUD!$C$16:$M$112,11,0),0)</f>
        <v>0</v>
      </c>
      <c r="AB284" s="3"/>
      <c r="AC284" s="36">
        <f t="shared" si="12"/>
        <v>35101016</v>
      </c>
      <c r="AD284" s="37">
        <f t="shared" si="14"/>
        <v>280808128</v>
      </c>
      <c r="AE284" s="144"/>
    </row>
    <row r="285" spans="1:31" hidden="1" x14ac:dyDescent="0.25">
      <c r="A285" s="29">
        <v>273</v>
      </c>
      <c r="B285" s="61"/>
      <c r="C285" s="143" t="str">
        <f>VLOOKUP(D285,[8]Hoja1!$A$2:$B$1115,2,0)</f>
        <v>13810</v>
      </c>
      <c r="D285" s="31">
        <v>800255213</v>
      </c>
      <c r="E285" s="31">
        <v>211013810</v>
      </c>
      <c r="F285" s="61" t="s">
        <v>482</v>
      </c>
      <c r="G285" s="33">
        <v>0</v>
      </c>
      <c r="H285" s="33">
        <v>0</v>
      </c>
      <c r="I285" s="3">
        <f>IFERROR(VLOOKUP(C285,'[6]Anexo 2'!$A$9:$G$1115,7,0),0)</f>
        <v>1273996944</v>
      </c>
      <c r="J285" s="3">
        <f>IFERROR(VLOOKUP(C285,'[6]Anexo 1'!$A$9:$F$1115,6,0),0)</f>
        <v>846610439</v>
      </c>
      <c r="K285" s="3"/>
      <c r="L285" s="3"/>
      <c r="M285" s="3"/>
      <c r="N285" s="3"/>
      <c r="O285" s="3"/>
      <c r="P285" s="34">
        <f t="shared" si="13"/>
        <v>2120607383</v>
      </c>
      <c r="Q285" s="35">
        <f>VLOOKUP(D285,FEBRERO!$D$13:$Q$1147,14,0)+VLOOKUP(D285,FEBRERO!$D$13:$AC$1147,26,0)+VLOOKUP(D285,MARZO!$D$13:$AC$1147,26,0)</f>
        <v>1165109675</v>
      </c>
      <c r="R285" s="3">
        <f>IFERROR(VLOOKUP(D285,[7]ServNOMINA!$F$16:$M$112,8,0),0)</f>
        <v>0</v>
      </c>
      <c r="S285" s="3">
        <f>IFERROR(VLOOKUP(D285,[7]ServOTROS!$F$16:$M$112,8,0),0)</f>
        <v>0</v>
      </c>
      <c r="T285" s="3">
        <f>IFERROR(VLOOKUP(D285,[7]CANCEL!$F$16:$M$48,8,0),0)</f>
        <v>0</v>
      </c>
      <c r="U285" s="3">
        <f>IFERROR(VLOOKUP(B285,[7]Aaf_PENSION!$C$16:$M$112,11,0),0)</f>
        <v>0</v>
      </c>
      <c r="V285" s="3">
        <f>IFERROR(VLOOKUP(B285,[7]Aaf_SALUD!$C$16:$M$112,11,0),0)</f>
        <v>0</v>
      </c>
      <c r="W285" s="3">
        <f>IFERROR(VLOOKUP(D285,[7]CALIDAD!$F$16:$M$1122,8,0),0)</f>
        <v>106166412</v>
      </c>
      <c r="X285" s="3"/>
      <c r="Y285" s="3">
        <f>IFERROR(VLOOKUP(B285,[7]Ap_CESANTIAS!$C$16:$M$112,11,0),0)</f>
        <v>0</v>
      </c>
      <c r="Z285" s="3">
        <f>IFERROR(VLOOKUP(B285,[7]Ap_PENSION!$C$16:$M$112,11,0),0)</f>
        <v>0</v>
      </c>
      <c r="AA285" s="3">
        <f>IFERROR(VLOOKUP(B285,[7]Ap_SALUD!$C$16:$M$112,11,0),0)</f>
        <v>0</v>
      </c>
      <c r="AB285" s="3"/>
      <c r="AC285" s="36">
        <f t="shared" si="12"/>
        <v>106166412</v>
      </c>
      <c r="AD285" s="37">
        <f t="shared" si="14"/>
        <v>849331296</v>
      </c>
      <c r="AE285" s="144"/>
    </row>
    <row r="286" spans="1:31" hidden="1" x14ac:dyDescent="0.25">
      <c r="A286" s="38">
        <v>274</v>
      </c>
      <c r="B286" s="61"/>
      <c r="C286" s="143" t="str">
        <f>VLOOKUP(D286,[8]Hoja1!$A$2:$B$1115,2,0)</f>
        <v>13836</v>
      </c>
      <c r="D286" s="31">
        <v>890481149</v>
      </c>
      <c r="E286" s="31">
        <v>213613836</v>
      </c>
      <c r="F286" s="61" t="s">
        <v>483</v>
      </c>
      <c r="G286" s="33">
        <v>0</v>
      </c>
      <c r="H286" s="33">
        <v>0</v>
      </c>
      <c r="I286" s="3">
        <f>IFERROR(VLOOKUP(C286,'[6]Anexo 2'!$A$9:$G$1115,7,0),0)</f>
        <v>1291214320</v>
      </c>
      <c r="J286" s="3">
        <f>IFERROR(VLOOKUP(C286,'[6]Anexo 1'!$A$9:$F$1115,6,0),0)</f>
        <v>1358025283</v>
      </c>
      <c r="K286" s="3"/>
      <c r="L286" s="3"/>
      <c r="M286" s="3"/>
      <c r="N286" s="3"/>
      <c r="O286" s="3"/>
      <c r="P286" s="34">
        <f t="shared" si="13"/>
        <v>2649239603</v>
      </c>
      <c r="Q286" s="35">
        <f>VLOOKUP(D286,FEBRERO!$D$13:$Q$1147,14,0)+VLOOKUP(D286,FEBRERO!$D$13:$AC$1147,26,0)+VLOOKUP(D286,MARZO!$D$13:$AC$1147,26,0)</f>
        <v>1608332644</v>
      </c>
      <c r="R286" s="3">
        <f>IFERROR(VLOOKUP(D286,[7]ServNOMINA!$F$16:$M$112,8,0),0)</f>
        <v>0</v>
      </c>
      <c r="S286" s="3">
        <f>IFERROR(VLOOKUP(D286,[7]ServOTROS!$F$16:$M$112,8,0),0)</f>
        <v>0</v>
      </c>
      <c r="T286" s="3">
        <f>IFERROR(VLOOKUP(D286,[7]CANCEL!$F$16:$M$48,8,0),0)</f>
        <v>0</v>
      </c>
      <c r="U286" s="3">
        <f>IFERROR(VLOOKUP(B286,[7]Aaf_PENSION!$C$16:$M$112,11,0),0)</f>
        <v>0</v>
      </c>
      <c r="V286" s="3">
        <f>IFERROR(VLOOKUP(B286,[7]Aaf_SALUD!$C$16:$M$112,11,0),0)</f>
        <v>0</v>
      </c>
      <c r="W286" s="3">
        <f>IFERROR(VLOOKUP(D286,[7]CALIDAD!$F$16:$M$1122,8,0),0)</f>
        <v>107601193</v>
      </c>
      <c r="X286" s="3"/>
      <c r="Y286" s="3">
        <f>IFERROR(VLOOKUP(B286,[7]Ap_CESANTIAS!$C$16:$M$112,11,0),0)</f>
        <v>0</v>
      </c>
      <c r="Z286" s="3">
        <f>IFERROR(VLOOKUP(B286,[7]Ap_PENSION!$C$16:$M$112,11,0),0)</f>
        <v>0</v>
      </c>
      <c r="AA286" s="3">
        <f>IFERROR(VLOOKUP(B286,[7]Ap_SALUD!$C$16:$M$112,11,0),0)</f>
        <v>0</v>
      </c>
      <c r="AB286" s="3"/>
      <c r="AC286" s="36">
        <f t="shared" si="12"/>
        <v>107601193</v>
      </c>
      <c r="AD286" s="37">
        <f t="shared" si="14"/>
        <v>933305766</v>
      </c>
      <c r="AE286" s="144"/>
    </row>
    <row r="287" spans="1:31" hidden="1" x14ac:dyDescent="0.25">
      <c r="A287" s="29">
        <v>275</v>
      </c>
      <c r="B287" s="61"/>
      <c r="C287" s="143" t="str">
        <f>VLOOKUP(D287,[8]Hoja1!$A$2:$B$1115,2,0)</f>
        <v>13838</v>
      </c>
      <c r="D287" s="31">
        <v>890481324</v>
      </c>
      <c r="E287" s="31">
        <v>213813838</v>
      </c>
      <c r="F287" s="61" t="s">
        <v>484</v>
      </c>
      <c r="G287" s="33">
        <v>0</v>
      </c>
      <c r="H287" s="33">
        <v>0</v>
      </c>
      <c r="I287" s="3">
        <f>IFERROR(VLOOKUP(C287,'[6]Anexo 2'!$A$9:$G$1115,7,0),0)</f>
        <v>563052872</v>
      </c>
      <c r="J287" s="3">
        <f>IFERROR(VLOOKUP(C287,'[6]Anexo 1'!$A$9:$F$1115,6,0),0)</f>
        <v>463984884</v>
      </c>
      <c r="K287" s="3"/>
      <c r="L287" s="3"/>
      <c r="M287" s="3"/>
      <c r="N287" s="3"/>
      <c r="O287" s="3"/>
      <c r="P287" s="34">
        <f t="shared" si="13"/>
        <v>1027037756</v>
      </c>
      <c r="Q287" s="35">
        <f>VLOOKUP(D287,FEBRERO!$D$13:$Q$1147,14,0)+VLOOKUP(D287,FEBRERO!$D$13:$AC$1147,26,0)+VLOOKUP(D287,MARZO!$D$13:$AC$1147,26,0)</f>
        <v>604748103</v>
      </c>
      <c r="R287" s="3">
        <f>IFERROR(VLOOKUP(D287,[7]ServNOMINA!$F$16:$M$112,8,0),0)</f>
        <v>0</v>
      </c>
      <c r="S287" s="3">
        <f>IFERROR(VLOOKUP(D287,[7]ServOTROS!$F$16:$M$112,8,0),0)</f>
        <v>0</v>
      </c>
      <c r="T287" s="3">
        <f>IFERROR(VLOOKUP(D287,[7]CANCEL!$F$16:$M$48,8,0),0)</f>
        <v>0</v>
      </c>
      <c r="U287" s="3">
        <f>IFERROR(VLOOKUP(B287,[7]Aaf_PENSION!$C$16:$M$112,11,0),0)</f>
        <v>0</v>
      </c>
      <c r="V287" s="3">
        <f>IFERROR(VLOOKUP(B287,[7]Aaf_SALUD!$C$16:$M$112,11,0),0)</f>
        <v>0</v>
      </c>
      <c r="W287" s="3">
        <f>IFERROR(VLOOKUP(D287,[7]CALIDAD!$F$16:$M$1122,8,0),0)</f>
        <v>46921073</v>
      </c>
      <c r="X287" s="3"/>
      <c r="Y287" s="3">
        <f>IFERROR(VLOOKUP(B287,[7]Ap_CESANTIAS!$C$16:$M$112,11,0),0)</f>
        <v>0</v>
      </c>
      <c r="Z287" s="3">
        <f>IFERROR(VLOOKUP(B287,[7]Ap_PENSION!$C$16:$M$112,11,0),0)</f>
        <v>0</v>
      </c>
      <c r="AA287" s="3">
        <f>IFERROR(VLOOKUP(B287,[7]Ap_SALUD!$C$16:$M$112,11,0),0)</f>
        <v>0</v>
      </c>
      <c r="AB287" s="3"/>
      <c r="AC287" s="36">
        <f t="shared" si="12"/>
        <v>46921073</v>
      </c>
      <c r="AD287" s="37">
        <f t="shared" si="14"/>
        <v>375368580</v>
      </c>
      <c r="AE287" s="144"/>
    </row>
    <row r="288" spans="1:31" hidden="1" x14ac:dyDescent="0.25">
      <c r="A288" s="38">
        <v>276</v>
      </c>
      <c r="B288" s="61"/>
      <c r="C288" s="143" t="str">
        <f>VLOOKUP(D288,[8]Hoja1!$A$2:$B$1115,2,0)</f>
        <v>13873</v>
      </c>
      <c r="D288" s="31">
        <v>890481192</v>
      </c>
      <c r="E288" s="31">
        <v>217313873</v>
      </c>
      <c r="F288" s="61" t="s">
        <v>485</v>
      </c>
      <c r="G288" s="33">
        <v>0</v>
      </c>
      <c r="H288" s="33">
        <v>0</v>
      </c>
      <c r="I288" s="3">
        <f>IFERROR(VLOOKUP(C288,'[6]Anexo 2'!$A$9:$G$1115,7,0),0)</f>
        <v>673971584</v>
      </c>
      <c r="J288" s="3">
        <f>IFERROR(VLOOKUP(C288,'[6]Anexo 1'!$A$9:$F$1115,6,0),0)</f>
        <v>555576948</v>
      </c>
      <c r="K288" s="3"/>
      <c r="L288" s="3"/>
      <c r="M288" s="3"/>
      <c r="N288" s="3"/>
      <c r="O288" s="3"/>
      <c r="P288" s="34">
        <f t="shared" si="13"/>
        <v>1229548532</v>
      </c>
      <c r="Q288" s="35">
        <f>VLOOKUP(D288,FEBRERO!$D$13:$Q$1147,14,0)+VLOOKUP(D288,FEBRERO!$D$13:$AC$1147,26,0)+VLOOKUP(D288,MARZO!$D$13:$AC$1147,26,0)</f>
        <v>724069845</v>
      </c>
      <c r="R288" s="3">
        <f>IFERROR(VLOOKUP(D288,[7]ServNOMINA!$F$16:$M$112,8,0),0)</f>
        <v>0</v>
      </c>
      <c r="S288" s="3">
        <f>IFERROR(VLOOKUP(D288,[7]ServOTROS!$F$16:$M$112,8,0),0)</f>
        <v>0</v>
      </c>
      <c r="T288" s="3">
        <f>IFERROR(VLOOKUP(D288,[7]CANCEL!$F$16:$M$48,8,0),0)</f>
        <v>0</v>
      </c>
      <c r="U288" s="3">
        <f>IFERROR(VLOOKUP(B288,[7]Aaf_PENSION!$C$16:$M$112,11,0),0)</f>
        <v>0</v>
      </c>
      <c r="V288" s="3">
        <f>IFERROR(VLOOKUP(B288,[7]Aaf_SALUD!$C$16:$M$112,11,0),0)</f>
        <v>0</v>
      </c>
      <c r="W288" s="3">
        <f>IFERROR(VLOOKUP(D288,[7]CALIDAD!$F$16:$M$1122,8,0),0)</f>
        <v>56164299</v>
      </c>
      <c r="X288" s="3"/>
      <c r="Y288" s="3">
        <f>IFERROR(VLOOKUP(B288,[7]Ap_CESANTIAS!$C$16:$M$112,11,0),0)</f>
        <v>0</v>
      </c>
      <c r="Z288" s="3">
        <f>IFERROR(VLOOKUP(B288,[7]Ap_PENSION!$C$16:$M$112,11,0),0)</f>
        <v>0</v>
      </c>
      <c r="AA288" s="3">
        <f>IFERROR(VLOOKUP(B288,[7]Ap_SALUD!$C$16:$M$112,11,0),0)</f>
        <v>0</v>
      </c>
      <c r="AB288" s="3"/>
      <c r="AC288" s="36">
        <f t="shared" si="12"/>
        <v>56164299</v>
      </c>
      <c r="AD288" s="37">
        <f t="shared" si="14"/>
        <v>449314388</v>
      </c>
      <c r="AE288" s="144"/>
    </row>
    <row r="289" spans="1:31" hidden="1" x14ac:dyDescent="0.25">
      <c r="A289" s="29">
        <v>277</v>
      </c>
      <c r="B289" s="61"/>
      <c r="C289" s="143" t="str">
        <f>VLOOKUP(D289,[8]Hoja1!$A$2:$B$1115,2,0)</f>
        <v>13894</v>
      </c>
      <c r="D289" s="31">
        <v>890481177</v>
      </c>
      <c r="E289" s="31">
        <v>219413894</v>
      </c>
      <c r="F289" s="61" t="s">
        <v>486</v>
      </c>
      <c r="G289" s="33">
        <v>0</v>
      </c>
      <c r="H289" s="33">
        <v>0</v>
      </c>
      <c r="I289" s="3">
        <f>IFERROR(VLOOKUP(C289,'[6]Anexo 2'!$A$9:$G$1115,7,0),0)</f>
        <v>438308064</v>
      </c>
      <c r="J289" s="3">
        <f>IFERROR(VLOOKUP(C289,'[6]Anexo 1'!$A$9:$F$1115,6,0),0)</f>
        <v>339915279</v>
      </c>
      <c r="K289" s="3"/>
      <c r="L289" s="3"/>
      <c r="M289" s="3"/>
      <c r="N289" s="3"/>
      <c r="O289" s="3"/>
      <c r="P289" s="34">
        <f t="shared" si="13"/>
        <v>778223343</v>
      </c>
      <c r="Q289" s="35">
        <f>VLOOKUP(D289,FEBRERO!$D$13:$Q$1147,14,0)+VLOOKUP(D289,FEBRERO!$D$13:$AC$1147,26,0)+VLOOKUP(D289,MARZO!$D$13:$AC$1147,26,0)</f>
        <v>449492295</v>
      </c>
      <c r="R289" s="3">
        <f>IFERROR(VLOOKUP(D289,[7]ServNOMINA!$F$16:$M$112,8,0),0)</f>
        <v>0</v>
      </c>
      <c r="S289" s="3">
        <f>IFERROR(VLOOKUP(D289,[7]ServOTROS!$F$16:$M$112,8,0),0)</f>
        <v>0</v>
      </c>
      <c r="T289" s="3">
        <f>IFERROR(VLOOKUP(D289,[7]CANCEL!$F$16:$M$48,8,0),0)</f>
        <v>0</v>
      </c>
      <c r="U289" s="3">
        <f>IFERROR(VLOOKUP(B289,[7]Aaf_PENSION!$C$16:$M$112,11,0),0)</f>
        <v>0</v>
      </c>
      <c r="V289" s="3">
        <f>IFERROR(VLOOKUP(B289,[7]Aaf_SALUD!$C$16:$M$112,11,0),0)</f>
        <v>0</v>
      </c>
      <c r="W289" s="3">
        <f>IFERROR(VLOOKUP(D289,[7]CALIDAD!$F$16:$M$1122,8,0),0)</f>
        <v>36525672</v>
      </c>
      <c r="X289" s="3"/>
      <c r="Y289" s="3">
        <f>IFERROR(VLOOKUP(B289,[7]Ap_CESANTIAS!$C$16:$M$112,11,0),0)</f>
        <v>0</v>
      </c>
      <c r="Z289" s="3">
        <f>IFERROR(VLOOKUP(B289,[7]Ap_PENSION!$C$16:$M$112,11,0),0)</f>
        <v>0</v>
      </c>
      <c r="AA289" s="3">
        <f>IFERROR(VLOOKUP(B289,[7]Ap_SALUD!$C$16:$M$112,11,0),0)</f>
        <v>0</v>
      </c>
      <c r="AB289" s="3"/>
      <c r="AC289" s="36">
        <f t="shared" si="12"/>
        <v>36525672</v>
      </c>
      <c r="AD289" s="37">
        <f t="shared" si="14"/>
        <v>292205376</v>
      </c>
      <c r="AE289" s="144"/>
    </row>
    <row r="290" spans="1:31" hidden="1" x14ac:dyDescent="0.25">
      <c r="A290" s="38">
        <v>278</v>
      </c>
      <c r="B290" s="61"/>
      <c r="C290" s="143" t="str">
        <f>VLOOKUP(D290,[8]Hoja1!$A$2:$B$1115,2,0)</f>
        <v>15022</v>
      </c>
      <c r="D290" s="31">
        <v>891801281</v>
      </c>
      <c r="E290" s="31">
        <v>212215022</v>
      </c>
      <c r="F290" s="61" t="s">
        <v>487</v>
      </c>
      <c r="G290" s="33">
        <v>0</v>
      </c>
      <c r="H290" s="33">
        <v>0</v>
      </c>
      <c r="I290" s="3">
        <f>IFERROR(VLOOKUP(C290,'[6]Anexo 2'!$A$9:$G$1115,7,0),0)</f>
        <v>17371056</v>
      </c>
      <c r="J290" s="3">
        <f>IFERROR(VLOOKUP(C290,'[6]Anexo 1'!$A$9:$F$1115,6,0),0)</f>
        <v>24567187</v>
      </c>
      <c r="K290" s="3"/>
      <c r="L290" s="3"/>
      <c r="M290" s="3"/>
      <c r="N290" s="3"/>
      <c r="O290" s="3"/>
      <c r="P290" s="34">
        <f t="shared" si="13"/>
        <v>41938243</v>
      </c>
      <c r="Q290" s="35">
        <f>VLOOKUP(D290,FEBRERO!$D$13:$Q$1147,14,0)+VLOOKUP(D290,FEBRERO!$D$13:$AC$1147,26,0)+VLOOKUP(D290,MARZO!$D$13:$AC$1147,26,0)</f>
        <v>28909951</v>
      </c>
      <c r="R290" s="3">
        <f>IFERROR(VLOOKUP(D290,[7]ServNOMINA!$F$16:$M$112,8,0),0)</f>
        <v>0</v>
      </c>
      <c r="S290" s="3">
        <f>IFERROR(VLOOKUP(D290,[7]ServOTROS!$F$16:$M$112,8,0),0)</f>
        <v>0</v>
      </c>
      <c r="T290" s="3">
        <f>IFERROR(VLOOKUP(D290,[7]CANCEL!$F$16:$M$48,8,0),0)</f>
        <v>0</v>
      </c>
      <c r="U290" s="3">
        <f>IFERROR(VLOOKUP(B290,[7]Aaf_PENSION!$C$16:$M$112,11,0),0)</f>
        <v>0</v>
      </c>
      <c r="V290" s="3">
        <f>IFERROR(VLOOKUP(B290,[7]Aaf_SALUD!$C$16:$M$112,11,0),0)</f>
        <v>0</v>
      </c>
      <c r="W290" s="3">
        <f>IFERROR(VLOOKUP(D290,[7]CALIDAD!$F$16:$M$1122,8,0),0)</f>
        <v>1447588</v>
      </c>
      <c r="X290" s="3"/>
      <c r="Y290" s="3">
        <f>IFERROR(VLOOKUP(B290,[7]Ap_CESANTIAS!$C$16:$M$112,11,0),0)</f>
        <v>0</v>
      </c>
      <c r="Z290" s="3">
        <f>IFERROR(VLOOKUP(B290,[7]Ap_PENSION!$C$16:$M$112,11,0),0)</f>
        <v>0</v>
      </c>
      <c r="AA290" s="3">
        <f>IFERROR(VLOOKUP(B290,[7]Ap_SALUD!$C$16:$M$112,11,0),0)</f>
        <v>0</v>
      </c>
      <c r="AB290" s="3"/>
      <c r="AC290" s="36">
        <f t="shared" si="12"/>
        <v>1447588</v>
      </c>
      <c r="AD290" s="37">
        <f t="shared" si="14"/>
        <v>11580704</v>
      </c>
      <c r="AE290" s="144"/>
    </row>
    <row r="291" spans="1:31" hidden="1" x14ac:dyDescent="0.25">
      <c r="A291" s="29">
        <v>279</v>
      </c>
      <c r="B291" s="61"/>
      <c r="C291" s="143" t="str">
        <f>VLOOKUP(D291,[8]Hoja1!$A$2:$B$1115,2,0)</f>
        <v>15047</v>
      </c>
      <c r="D291" s="31">
        <v>800077545</v>
      </c>
      <c r="E291" s="31">
        <v>214715047</v>
      </c>
      <c r="F291" s="61" t="s">
        <v>488</v>
      </c>
      <c r="G291" s="33">
        <v>0</v>
      </c>
      <c r="H291" s="33">
        <v>0</v>
      </c>
      <c r="I291" s="3">
        <f>IFERROR(VLOOKUP(C291,'[6]Anexo 2'!$A$9:$G$1115,7,0),0)</f>
        <v>249043708</v>
      </c>
      <c r="J291" s="3">
        <f>IFERROR(VLOOKUP(C291,'[6]Anexo 1'!$A$9:$F$1115,6,0),0)</f>
        <v>279890681</v>
      </c>
      <c r="K291" s="3"/>
      <c r="L291" s="3"/>
      <c r="M291" s="3"/>
      <c r="N291" s="3"/>
      <c r="O291" s="3"/>
      <c r="P291" s="34">
        <f t="shared" si="13"/>
        <v>528934389</v>
      </c>
      <c r="Q291" s="35">
        <f>VLOOKUP(D291,FEBRERO!$D$13:$Q$1147,14,0)+VLOOKUP(D291,FEBRERO!$D$13:$AC$1147,26,0)+VLOOKUP(D291,MARZO!$D$13:$AC$1147,26,0)</f>
        <v>342151607</v>
      </c>
      <c r="R291" s="3">
        <f>IFERROR(VLOOKUP(D291,[7]ServNOMINA!$F$16:$M$112,8,0),0)</f>
        <v>0</v>
      </c>
      <c r="S291" s="3">
        <f>IFERROR(VLOOKUP(D291,[7]ServOTROS!$F$16:$M$112,8,0),0)</f>
        <v>0</v>
      </c>
      <c r="T291" s="3">
        <f>IFERROR(VLOOKUP(D291,[7]CANCEL!$F$16:$M$48,8,0),0)</f>
        <v>0</v>
      </c>
      <c r="U291" s="3">
        <f>IFERROR(VLOOKUP(B291,[7]Aaf_PENSION!$C$16:$M$112,11,0),0)</f>
        <v>0</v>
      </c>
      <c r="V291" s="3">
        <f>IFERROR(VLOOKUP(B291,[7]Aaf_SALUD!$C$16:$M$112,11,0),0)</f>
        <v>0</v>
      </c>
      <c r="W291" s="3">
        <f>IFERROR(VLOOKUP(D291,[7]CALIDAD!$F$16:$M$1122,8,0),0)</f>
        <v>20753642</v>
      </c>
      <c r="X291" s="3"/>
      <c r="Y291" s="3">
        <f>IFERROR(VLOOKUP(B291,[7]Ap_CESANTIAS!$C$16:$M$112,11,0),0)</f>
        <v>0</v>
      </c>
      <c r="Z291" s="3">
        <f>IFERROR(VLOOKUP(B291,[7]Ap_PENSION!$C$16:$M$112,11,0),0)</f>
        <v>0</v>
      </c>
      <c r="AA291" s="3">
        <f>IFERROR(VLOOKUP(B291,[7]Ap_SALUD!$C$16:$M$112,11,0),0)</f>
        <v>0</v>
      </c>
      <c r="AB291" s="3"/>
      <c r="AC291" s="36">
        <f t="shared" si="12"/>
        <v>20753642</v>
      </c>
      <c r="AD291" s="37">
        <f t="shared" si="14"/>
        <v>166029140</v>
      </c>
      <c r="AE291" s="144"/>
    </row>
    <row r="292" spans="1:31" hidden="1" x14ac:dyDescent="0.25">
      <c r="A292" s="38">
        <v>280</v>
      </c>
      <c r="B292" s="61"/>
      <c r="C292" s="143" t="str">
        <f>VLOOKUP(D292,[8]Hoja1!$A$2:$B$1115,2,0)</f>
        <v>15051</v>
      </c>
      <c r="D292" s="31">
        <v>800063791</v>
      </c>
      <c r="E292" s="31">
        <v>215115051</v>
      </c>
      <c r="F292" s="61" t="s">
        <v>489</v>
      </c>
      <c r="G292" s="33">
        <v>0</v>
      </c>
      <c r="H292" s="33">
        <v>0</v>
      </c>
      <c r="I292" s="3">
        <f>IFERROR(VLOOKUP(C292,'[6]Anexo 2'!$A$9:$G$1115,7,0),0)</f>
        <v>88278374</v>
      </c>
      <c r="J292" s="3">
        <f>IFERROR(VLOOKUP(C292,'[6]Anexo 1'!$A$9:$F$1115,6,0),0)</f>
        <v>104326595</v>
      </c>
      <c r="K292" s="3"/>
      <c r="L292" s="3"/>
      <c r="M292" s="3"/>
      <c r="N292" s="3"/>
      <c r="O292" s="3"/>
      <c r="P292" s="34">
        <f t="shared" si="13"/>
        <v>192604969</v>
      </c>
      <c r="Q292" s="35">
        <f>VLOOKUP(D292,FEBRERO!$D$13:$Q$1147,14,0)+VLOOKUP(D292,FEBRERO!$D$13:$AC$1147,26,0)+VLOOKUP(D292,MARZO!$D$13:$AC$1147,26,0)</f>
        <v>126396188</v>
      </c>
      <c r="R292" s="3">
        <f>IFERROR(VLOOKUP(D292,[7]ServNOMINA!$F$16:$M$112,8,0),0)</f>
        <v>0</v>
      </c>
      <c r="S292" s="3">
        <f>IFERROR(VLOOKUP(D292,[7]ServOTROS!$F$16:$M$112,8,0),0)</f>
        <v>0</v>
      </c>
      <c r="T292" s="3">
        <f>IFERROR(VLOOKUP(D292,[7]CANCEL!$F$16:$M$48,8,0),0)</f>
        <v>0</v>
      </c>
      <c r="U292" s="3">
        <f>IFERROR(VLOOKUP(B292,[7]Aaf_PENSION!$C$16:$M$112,11,0),0)</f>
        <v>0</v>
      </c>
      <c r="V292" s="3">
        <f>IFERROR(VLOOKUP(B292,[7]Aaf_SALUD!$C$16:$M$112,11,0),0)</f>
        <v>0</v>
      </c>
      <c r="W292" s="3">
        <f>IFERROR(VLOOKUP(D292,[7]CALIDAD!$F$16:$M$1122,8,0),0)</f>
        <v>7356531</v>
      </c>
      <c r="X292" s="3"/>
      <c r="Y292" s="3">
        <f>IFERROR(VLOOKUP(B292,[7]Ap_CESANTIAS!$C$16:$M$112,11,0),0)</f>
        <v>0</v>
      </c>
      <c r="Z292" s="3">
        <f>IFERROR(VLOOKUP(B292,[7]Ap_PENSION!$C$16:$M$112,11,0),0)</f>
        <v>0</v>
      </c>
      <c r="AA292" s="3">
        <f>IFERROR(VLOOKUP(B292,[7]Ap_SALUD!$C$16:$M$112,11,0),0)</f>
        <v>0</v>
      </c>
      <c r="AB292" s="3"/>
      <c r="AC292" s="36">
        <f t="shared" si="12"/>
        <v>7356531</v>
      </c>
      <c r="AD292" s="37">
        <f t="shared" si="14"/>
        <v>58852250</v>
      </c>
      <c r="AE292" s="144"/>
    </row>
    <row r="293" spans="1:31" hidden="1" x14ac:dyDescent="0.25">
      <c r="A293" s="29">
        <v>281</v>
      </c>
      <c r="B293" s="61"/>
      <c r="C293" s="143" t="str">
        <f>VLOOKUP(D293,[8]Hoja1!$A$2:$B$1115,2,0)</f>
        <v>15087</v>
      </c>
      <c r="D293" s="31">
        <v>800099199</v>
      </c>
      <c r="E293" s="31">
        <v>218715087</v>
      </c>
      <c r="F293" s="61" t="s">
        <v>490</v>
      </c>
      <c r="G293" s="33">
        <v>0</v>
      </c>
      <c r="H293" s="33">
        <v>0</v>
      </c>
      <c r="I293" s="3">
        <f>IFERROR(VLOOKUP(C293,'[6]Anexo 2'!$A$9:$G$1115,7,0),0)</f>
        <v>116452760</v>
      </c>
      <c r="J293" s="3">
        <f>IFERROR(VLOOKUP(C293,'[6]Anexo 1'!$A$9:$F$1115,6,0),0)</f>
        <v>166381465</v>
      </c>
      <c r="K293" s="3"/>
      <c r="L293" s="3"/>
      <c r="M293" s="3"/>
      <c r="N293" s="3"/>
      <c r="O293" s="3"/>
      <c r="P293" s="34">
        <f t="shared" si="13"/>
        <v>282834225</v>
      </c>
      <c r="Q293" s="35">
        <f>VLOOKUP(D293,FEBRERO!$D$13:$Q$1147,14,0)+VLOOKUP(D293,FEBRERO!$D$13:$AC$1147,26,0)+VLOOKUP(D293,MARZO!$D$13:$AC$1147,26,0)</f>
        <v>195494656</v>
      </c>
      <c r="R293" s="3">
        <f>IFERROR(VLOOKUP(D293,[7]ServNOMINA!$F$16:$M$112,8,0),0)</f>
        <v>0</v>
      </c>
      <c r="S293" s="3">
        <f>IFERROR(VLOOKUP(D293,[7]ServOTROS!$F$16:$M$112,8,0),0)</f>
        <v>0</v>
      </c>
      <c r="T293" s="3">
        <f>IFERROR(VLOOKUP(D293,[7]CANCEL!$F$16:$M$48,8,0),0)</f>
        <v>0</v>
      </c>
      <c r="U293" s="3">
        <f>IFERROR(VLOOKUP(B293,[7]Aaf_PENSION!$C$16:$M$112,11,0),0)</f>
        <v>0</v>
      </c>
      <c r="V293" s="3">
        <f>IFERROR(VLOOKUP(B293,[7]Aaf_SALUD!$C$16:$M$112,11,0),0)</f>
        <v>0</v>
      </c>
      <c r="W293" s="3">
        <f>IFERROR(VLOOKUP(D293,[7]CALIDAD!$F$16:$M$1122,8,0),0)</f>
        <v>9704397</v>
      </c>
      <c r="X293" s="3"/>
      <c r="Y293" s="3">
        <f>IFERROR(VLOOKUP(B293,[7]Ap_CESANTIAS!$C$16:$M$112,11,0),0)</f>
        <v>0</v>
      </c>
      <c r="Z293" s="3">
        <f>IFERROR(VLOOKUP(B293,[7]Ap_PENSION!$C$16:$M$112,11,0),0)</f>
        <v>0</v>
      </c>
      <c r="AA293" s="3">
        <f>IFERROR(VLOOKUP(B293,[7]Ap_SALUD!$C$16:$M$112,11,0),0)</f>
        <v>0</v>
      </c>
      <c r="AB293" s="3"/>
      <c r="AC293" s="36">
        <f t="shared" si="12"/>
        <v>9704397</v>
      </c>
      <c r="AD293" s="37">
        <f t="shared" si="14"/>
        <v>77635172</v>
      </c>
      <c r="AE293" s="144"/>
    </row>
    <row r="294" spans="1:31" hidden="1" x14ac:dyDescent="0.25">
      <c r="A294" s="38">
        <v>282</v>
      </c>
      <c r="B294" s="61"/>
      <c r="C294" s="143" t="str">
        <f>VLOOKUP(D294,[8]Hoja1!$A$2:$B$1115,2,0)</f>
        <v>15090</v>
      </c>
      <c r="D294" s="31">
        <v>800099390</v>
      </c>
      <c r="E294" s="31">
        <v>219015090</v>
      </c>
      <c r="F294" s="61" t="s">
        <v>491</v>
      </c>
      <c r="G294" s="33">
        <v>0</v>
      </c>
      <c r="H294" s="33">
        <v>0</v>
      </c>
      <c r="I294" s="3">
        <f>IFERROR(VLOOKUP(C294,'[6]Anexo 2'!$A$9:$G$1115,7,0),0)</f>
        <v>19506314</v>
      </c>
      <c r="J294" s="3">
        <f>IFERROR(VLOOKUP(C294,'[6]Anexo 1'!$A$9:$F$1115,6,0),0)</f>
        <v>22047488</v>
      </c>
      <c r="K294" s="3"/>
      <c r="L294" s="3"/>
      <c r="M294" s="3"/>
      <c r="N294" s="3"/>
      <c r="O294" s="3"/>
      <c r="P294" s="34">
        <f t="shared" si="13"/>
        <v>41553802</v>
      </c>
      <c r="Q294" s="35">
        <f>VLOOKUP(D294,FEBRERO!$D$13:$Q$1147,14,0)+VLOOKUP(D294,FEBRERO!$D$13:$AC$1147,26,0)+VLOOKUP(D294,MARZO!$D$13:$AC$1147,26,0)</f>
        <v>26924066</v>
      </c>
      <c r="R294" s="3">
        <f>IFERROR(VLOOKUP(D294,[7]ServNOMINA!$F$16:$M$112,8,0),0)</f>
        <v>0</v>
      </c>
      <c r="S294" s="3">
        <f>IFERROR(VLOOKUP(D294,[7]ServOTROS!$F$16:$M$112,8,0),0)</f>
        <v>0</v>
      </c>
      <c r="T294" s="3">
        <f>IFERROR(VLOOKUP(D294,[7]CANCEL!$F$16:$M$48,8,0),0)</f>
        <v>0</v>
      </c>
      <c r="U294" s="3">
        <f>IFERROR(VLOOKUP(B294,[7]Aaf_PENSION!$C$16:$M$112,11,0),0)</f>
        <v>0</v>
      </c>
      <c r="V294" s="3">
        <f>IFERROR(VLOOKUP(B294,[7]Aaf_SALUD!$C$16:$M$112,11,0),0)</f>
        <v>0</v>
      </c>
      <c r="W294" s="3">
        <f>IFERROR(VLOOKUP(D294,[7]CALIDAD!$F$16:$M$1122,8,0),0)</f>
        <v>1625526</v>
      </c>
      <c r="X294" s="3"/>
      <c r="Y294" s="3">
        <f>IFERROR(VLOOKUP(B294,[7]Ap_CESANTIAS!$C$16:$M$112,11,0),0)</f>
        <v>0</v>
      </c>
      <c r="Z294" s="3">
        <f>IFERROR(VLOOKUP(B294,[7]Ap_PENSION!$C$16:$M$112,11,0),0)</f>
        <v>0</v>
      </c>
      <c r="AA294" s="3">
        <f>IFERROR(VLOOKUP(B294,[7]Ap_SALUD!$C$16:$M$112,11,0),0)</f>
        <v>0</v>
      </c>
      <c r="AB294" s="3"/>
      <c r="AC294" s="36">
        <f t="shared" si="12"/>
        <v>1625526</v>
      </c>
      <c r="AD294" s="37">
        <f t="shared" si="14"/>
        <v>13004210</v>
      </c>
      <c r="AE294" s="144"/>
    </row>
    <row r="295" spans="1:31" hidden="1" x14ac:dyDescent="0.25">
      <c r="A295" s="29">
        <v>283</v>
      </c>
      <c r="B295" s="61"/>
      <c r="C295" s="143" t="str">
        <f>VLOOKUP(D295,[8]Hoja1!$A$2:$B$1115,2,0)</f>
        <v>15092</v>
      </c>
      <c r="D295" s="31">
        <v>800017288</v>
      </c>
      <c r="E295" s="31">
        <v>219215092</v>
      </c>
      <c r="F295" s="61" t="s">
        <v>492</v>
      </c>
      <c r="G295" s="33">
        <v>0</v>
      </c>
      <c r="H295" s="33">
        <v>0</v>
      </c>
      <c r="I295" s="3">
        <f>IFERROR(VLOOKUP(C295,'[6]Anexo 2'!$A$9:$G$1115,7,0),0)</f>
        <v>21642641</v>
      </c>
      <c r="J295" s="3">
        <f>IFERROR(VLOOKUP(C295,'[6]Anexo 1'!$A$9:$F$1115,6,0),0)</f>
        <v>28174184</v>
      </c>
      <c r="K295" s="3"/>
      <c r="L295" s="3"/>
      <c r="M295" s="3"/>
      <c r="N295" s="3"/>
      <c r="O295" s="3"/>
      <c r="P295" s="34">
        <f t="shared" si="13"/>
        <v>49816825</v>
      </c>
      <c r="Q295" s="35">
        <f>VLOOKUP(D295,FEBRERO!$D$13:$Q$1147,14,0)+VLOOKUP(D295,FEBRERO!$D$13:$AC$1147,26,0)+VLOOKUP(D295,MARZO!$D$13:$AC$1147,26,0)</f>
        <v>33584843</v>
      </c>
      <c r="R295" s="3">
        <f>IFERROR(VLOOKUP(D295,[7]ServNOMINA!$F$16:$M$112,8,0),0)</f>
        <v>0</v>
      </c>
      <c r="S295" s="3">
        <f>IFERROR(VLOOKUP(D295,[7]ServOTROS!$F$16:$M$112,8,0),0)</f>
        <v>0</v>
      </c>
      <c r="T295" s="3">
        <f>IFERROR(VLOOKUP(D295,[7]CANCEL!$F$16:$M$48,8,0),0)</f>
        <v>0</v>
      </c>
      <c r="U295" s="3">
        <f>IFERROR(VLOOKUP(B295,[7]Aaf_PENSION!$C$16:$M$112,11,0),0)</f>
        <v>0</v>
      </c>
      <c r="V295" s="3">
        <f>IFERROR(VLOOKUP(B295,[7]Aaf_SALUD!$C$16:$M$112,11,0),0)</f>
        <v>0</v>
      </c>
      <c r="W295" s="3">
        <f>IFERROR(VLOOKUP(D295,[7]CALIDAD!$F$16:$M$1122,8,0),0)</f>
        <v>1803553</v>
      </c>
      <c r="X295" s="3"/>
      <c r="Y295" s="3">
        <f>IFERROR(VLOOKUP(B295,[7]Ap_CESANTIAS!$C$16:$M$112,11,0),0)</f>
        <v>0</v>
      </c>
      <c r="Z295" s="3">
        <f>IFERROR(VLOOKUP(B295,[7]Ap_PENSION!$C$16:$M$112,11,0),0)</f>
        <v>0</v>
      </c>
      <c r="AA295" s="3">
        <f>IFERROR(VLOOKUP(B295,[7]Ap_SALUD!$C$16:$M$112,11,0),0)</f>
        <v>0</v>
      </c>
      <c r="AB295" s="3"/>
      <c r="AC295" s="36">
        <f t="shared" si="12"/>
        <v>1803553</v>
      </c>
      <c r="AD295" s="37">
        <f t="shared" si="14"/>
        <v>14428429</v>
      </c>
      <c r="AE295" s="144"/>
    </row>
    <row r="296" spans="1:31" hidden="1" x14ac:dyDescent="0.25">
      <c r="A296" s="38">
        <v>284</v>
      </c>
      <c r="B296" s="61"/>
      <c r="C296" s="143" t="str">
        <f>VLOOKUP(D296,[8]Hoja1!$A$2:$B$1115,2,0)</f>
        <v>15097</v>
      </c>
      <c r="D296" s="31">
        <v>891856294</v>
      </c>
      <c r="E296" s="31">
        <v>219715097</v>
      </c>
      <c r="F296" s="61" t="s">
        <v>493</v>
      </c>
      <c r="G296" s="33">
        <v>0</v>
      </c>
      <c r="H296" s="33">
        <v>0</v>
      </c>
      <c r="I296" s="3">
        <f>IFERROR(VLOOKUP(C296,'[6]Anexo 2'!$A$9:$G$1115,7,0),0)</f>
        <v>93080276</v>
      </c>
      <c r="J296" s="3">
        <f>IFERROR(VLOOKUP(C296,'[6]Anexo 1'!$A$9:$F$1115,6,0),0)</f>
        <v>100762037</v>
      </c>
      <c r="K296" s="3"/>
      <c r="L296" s="3"/>
      <c r="M296" s="3"/>
      <c r="N296" s="3"/>
      <c r="O296" s="3"/>
      <c r="P296" s="34">
        <f t="shared" si="13"/>
        <v>193842313</v>
      </c>
      <c r="Q296" s="35">
        <f>VLOOKUP(D296,FEBRERO!$D$13:$Q$1147,14,0)+VLOOKUP(D296,FEBRERO!$D$13:$AC$1147,26,0)+VLOOKUP(D296,MARZO!$D$13:$AC$1147,26,0)</f>
        <v>124032107</v>
      </c>
      <c r="R296" s="3">
        <f>IFERROR(VLOOKUP(D296,[7]ServNOMINA!$F$16:$M$112,8,0),0)</f>
        <v>0</v>
      </c>
      <c r="S296" s="3">
        <f>IFERROR(VLOOKUP(D296,[7]ServOTROS!$F$16:$M$112,8,0),0)</f>
        <v>0</v>
      </c>
      <c r="T296" s="3">
        <f>IFERROR(VLOOKUP(D296,[7]CANCEL!$F$16:$M$48,8,0),0)</f>
        <v>0</v>
      </c>
      <c r="U296" s="3">
        <f>IFERROR(VLOOKUP(B296,[7]Aaf_PENSION!$C$16:$M$112,11,0),0)</f>
        <v>0</v>
      </c>
      <c r="V296" s="3">
        <f>IFERROR(VLOOKUP(B296,[7]Aaf_SALUD!$C$16:$M$112,11,0),0)</f>
        <v>0</v>
      </c>
      <c r="W296" s="3">
        <f>IFERROR(VLOOKUP(D296,[7]CALIDAD!$F$16:$M$1122,8,0),0)</f>
        <v>7756690</v>
      </c>
      <c r="X296" s="3"/>
      <c r="Y296" s="3">
        <f>IFERROR(VLOOKUP(B296,[7]Ap_CESANTIAS!$C$16:$M$112,11,0),0)</f>
        <v>0</v>
      </c>
      <c r="Z296" s="3">
        <f>IFERROR(VLOOKUP(B296,[7]Ap_PENSION!$C$16:$M$112,11,0),0)</f>
        <v>0</v>
      </c>
      <c r="AA296" s="3">
        <f>IFERROR(VLOOKUP(B296,[7]Ap_SALUD!$C$16:$M$112,11,0),0)</f>
        <v>0</v>
      </c>
      <c r="AB296" s="3"/>
      <c r="AC296" s="36">
        <f t="shared" si="12"/>
        <v>7756690</v>
      </c>
      <c r="AD296" s="37">
        <f t="shared" si="14"/>
        <v>62053516</v>
      </c>
      <c r="AE296" s="144"/>
    </row>
    <row r="297" spans="1:31" hidden="1" x14ac:dyDescent="0.25">
      <c r="A297" s="29">
        <v>285</v>
      </c>
      <c r="B297" s="61"/>
      <c r="C297" s="143" t="str">
        <f>VLOOKUP(D297,[8]Hoja1!$A$2:$B$1115,2,0)</f>
        <v>15104</v>
      </c>
      <c r="D297" s="31">
        <v>800023383</v>
      </c>
      <c r="E297" s="31">
        <v>210415104</v>
      </c>
      <c r="F297" s="61" t="s">
        <v>494</v>
      </c>
      <c r="G297" s="33">
        <v>0</v>
      </c>
      <c r="H297" s="33">
        <v>0</v>
      </c>
      <c r="I297" s="3">
        <f>IFERROR(VLOOKUP(C297,'[6]Anexo 2'!$A$9:$G$1115,7,0),0)</f>
        <v>63445792</v>
      </c>
      <c r="J297" s="3">
        <f>IFERROR(VLOOKUP(C297,'[6]Anexo 1'!$A$9:$F$1115,6,0),0)</f>
        <v>71963692</v>
      </c>
      <c r="K297" s="3"/>
      <c r="L297" s="3"/>
      <c r="M297" s="3"/>
      <c r="N297" s="3"/>
      <c r="O297" s="3"/>
      <c r="P297" s="34">
        <f t="shared" si="13"/>
        <v>135409484</v>
      </c>
      <c r="Q297" s="35">
        <f>VLOOKUP(D297,FEBRERO!$D$13:$Q$1147,14,0)+VLOOKUP(D297,FEBRERO!$D$13:$AC$1147,26,0)+VLOOKUP(D297,MARZO!$D$13:$AC$1147,26,0)</f>
        <v>87825139</v>
      </c>
      <c r="R297" s="3">
        <f>IFERROR(VLOOKUP(D297,[7]ServNOMINA!$F$16:$M$112,8,0),0)</f>
        <v>0</v>
      </c>
      <c r="S297" s="3">
        <f>IFERROR(VLOOKUP(D297,[7]ServOTROS!$F$16:$M$112,8,0),0)</f>
        <v>0</v>
      </c>
      <c r="T297" s="3">
        <f>IFERROR(VLOOKUP(D297,[7]CANCEL!$F$16:$M$48,8,0),0)</f>
        <v>0</v>
      </c>
      <c r="U297" s="3">
        <f>IFERROR(VLOOKUP(B297,[7]Aaf_PENSION!$C$16:$M$112,11,0),0)</f>
        <v>0</v>
      </c>
      <c r="V297" s="3">
        <f>IFERROR(VLOOKUP(B297,[7]Aaf_SALUD!$C$16:$M$112,11,0),0)</f>
        <v>0</v>
      </c>
      <c r="W297" s="3">
        <f>IFERROR(VLOOKUP(D297,[7]CALIDAD!$F$16:$M$1122,8,0),0)</f>
        <v>5287149</v>
      </c>
      <c r="X297" s="3"/>
      <c r="Y297" s="3">
        <f>IFERROR(VLOOKUP(B297,[7]Ap_CESANTIAS!$C$16:$M$112,11,0),0)</f>
        <v>0</v>
      </c>
      <c r="Z297" s="3">
        <f>IFERROR(VLOOKUP(B297,[7]Ap_PENSION!$C$16:$M$112,11,0),0)</f>
        <v>0</v>
      </c>
      <c r="AA297" s="3">
        <f>IFERROR(VLOOKUP(B297,[7]Ap_SALUD!$C$16:$M$112,11,0),0)</f>
        <v>0</v>
      </c>
      <c r="AB297" s="3"/>
      <c r="AC297" s="36">
        <f t="shared" si="12"/>
        <v>5287149</v>
      </c>
      <c r="AD297" s="37">
        <f t="shared" si="14"/>
        <v>42297196</v>
      </c>
      <c r="AE297" s="144"/>
    </row>
    <row r="298" spans="1:31" hidden="1" x14ac:dyDescent="0.25">
      <c r="A298" s="38">
        <v>286</v>
      </c>
      <c r="B298" s="61"/>
      <c r="C298" s="143" t="str">
        <f>VLOOKUP(D298,[8]Hoja1!$A$2:$B$1115,2,0)</f>
        <v>15106</v>
      </c>
      <c r="D298" s="31">
        <v>800099721</v>
      </c>
      <c r="E298" s="31">
        <v>210615106</v>
      </c>
      <c r="F298" s="61" t="s">
        <v>327</v>
      </c>
      <c r="G298" s="33">
        <v>0</v>
      </c>
      <c r="H298" s="33">
        <v>0</v>
      </c>
      <c r="I298" s="3">
        <f>IFERROR(VLOOKUP(C298,'[6]Anexo 2'!$A$9:$G$1115,7,0),0)</f>
        <v>31242674</v>
      </c>
      <c r="J298" s="3">
        <f>IFERROR(VLOOKUP(C298,'[6]Anexo 1'!$A$9:$F$1115,6,0),0)</f>
        <v>37035841</v>
      </c>
      <c r="K298" s="3"/>
      <c r="L298" s="3"/>
      <c r="M298" s="3"/>
      <c r="N298" s="3"/>
      <c r="O298" s="3"/>
      <c r="P298" s="34">
        <f t="shared" si="13"/>
        <v>68278515</v>
      </c>
      <c r="Q298" s="35">
        <f>VLOOKUP(D298,FEBRERO!$D$13:$Q$1147,14,0)+VLOOKUP(D298,FEBRERO!$D$13:$AC$1147,26,0)+VLOOKUP(D298,MARZO!$D$13:$AC$1147,26,0)</f>
        <v>44846509</v>
      </c>
      <c r="R298" s="3">
        <f>IFERROR(VLOOKUP(D298,[7]ServNOMINA!$F$16:$M$112,8,0),0)</f>
        <v>0</v>
      </c>
      <c r="S298" s="3">
        <f>IFERROR(VLOOKUP(D298,[7]ServOTROS!$F$16:$M$112,8,0),0)</f>
        <v>0</v>
      </c>
      <c r="T298" s="3">
        <f>IFERROR(VLOOKUP(D298,[7]CANCEL!$F$16:$M$48,8,0),0)</f>
        <v>0</v>
      </c>
      <c r="U298" s="3">
        <f>IFERROR(VLOOKUP(B298,[7]Aaf_PENSION!$C$16:$M$112,11,0),0)</f>
        <v>0</v>
      </c>
      <c r="V298" s="3">
        <f>IFERROR(VLOOKUP(B298,[7]Aaf_SALUD!$C$16:$M$112,11,0),0)</f>
        <v>0</v>
      </c>
      <c r="W298" s="3">
        <f>IFERROR(VLOOKUP(D298,[7]CALIDAD!$F$16:$M$1122,8,0),0)</f>
        <v>2603556</v>
      </c>
      <c r="X298" s="3"/>
      <c r="Y298" s="3">
        <f>IFERROR(VLOOKUP(B298,[7]Ap_CESANTIAS!$C$16:$M$112,11,0),0)</f>
        <v>0</v>
      </c>
      <c r="Z298" s="3">
        <f>IFERROR(VLOOKUP(B298,[7]Ap_PENSION!$C$16:$M$112,11,0),0)</f>
        <v>0</v>
      </c>
      <c r="AA298" s="3">
        <f>IFERROR(VLOOKUP(B298,[7]Ap_SALUD!$C$16:$M$112,11,0),0)</f>
        <v>0</v>
      </c>
      <c r="AB298" s="3"/>
      <c r="AC298" s="36">
        <f t="shared" si="12"/>
        <v>2603556</v>
      </c>
      <c r="AD298" s="37">
        <f t="shared" si="14"/>
        <v>20828450</v>
      </c>
      <c r="AE298" s="144"/>
    </row>
    <row r="299" spans="1:31" hidden="1" x14ac:dyDescent="0.25">
      <c r="A299" s="29">
        <v>287</v>
      </c>
      <c r="B299" s="61"/>
      <c r="C299" s="143" t="str">
        <f>VLOOKUP(D299,[8]Hoja1!$A$2:$B$1115,2,0)</f>
        <v>15109</v>
      </c>
      <c r="D299" s="31">
        <v>891808260</v>
      </c>
      <c r="E299" s="31">
        <v>210915109</v>
      </c>
      <c r="F299" s="61" t="s">
        <v>495</v>
      </c>
      <c r="G299" s="33">
        <v>0</v>
      </c>
      <c r="H299" s="33">
        <v>0</v>
      </c>
      <c r="I299" s="3">
        <f>IFERROR(VLOOKUP(C299,'[6]Anexo 2'!$A$9:$G$1115,7,0),0)</f>
        <v>66769754</v>
      </c>
      <c r="J299" s="3">
        <f>IFERROR(VLOOKUP(C299,'[6]Anexo 1'!$A$9:$F$1115,6,0),0)</f>
        <v>79291562</v>
      </c>
      <c r="K299" s="3"/>
      <c r="L299" s="3"/>
      <c r="M299" s="3"/>
      <c r="N299" s="3"/>
      <c r="O299" s="3"/>
      <c r="P299" s="34">
        <f t="shared" si="13"/>
        <v>146061316</v>
      </c>
      <c r="Q299" s="35">
        <f>VLOOKUP(D299,FEBRERO!$D$13:$Q$1147,14,0)+VLOOKUP(D299,FEBRERO!$D$13:$AC$1147,26,0)+VLOOKUP(D299,MARZO!$D$13:$AC$1147,26,0)</f>
        <v>95984000</v>
      </c>
      <c r="R299" s="3">
        <f>IFERROR(VLOOKUP(D299,[7]ServNOMINA!$F$16:$M$112,8,0),0)</f>
        <v>0</v>
      </c>
      <c r="S299" s="3">
        <f>IFERROR(VLOOKUP(D299,[7]ServOTROS!$F$16:$M$112,8,0),0)</f>
        <v>0</v>
      </c>
      <c r="T299" s="3">
        <f>IFERROR(VLOOKUP(D299,[7]CANCEL!$F$16:$M$48,8,0),0)</f>
        <v>0</v>
      </c>
      <c r="U299" s="3">
        <f>IFERROR(VLOOKUP(B299,[7]Aaf_PENSION!$C$16:$M$112,11,0),0)</f>
        <v>0</v>
      </c>
      <c r="V299" s="3">
        <f>IFERROR(VLOOKUP(B299,[7]Aaf_SALUD!$C$16:$M$112,11,0),0)</f>
        <v>0</v>
      </c>
      <c r="W299" s="3">
        <f>IFERROR(VLOOKUP(D299,[7]CALIDAD!$F$16:$M$1122,8,0),0)</f>
        <v>5564146</v>
      </c>
      <c r="X299" s="3"/>
      <c r="Y299" s="3">
        <f>IFERROR(VLOOKUP(B299,[7]Ap_CESANTIAS!$C$16:$M$112,11,0),0)</f>
        <v>0</v>
      </c>
      <c r="Z299" s="3">
        <f>IFERROR(VLOOKUP(B299,[7]Ap_PENSION!$C$16:$M$112,11,0),0)</f>
        <v>0</v>
      </c>
      <c r="AA299" s="3">
        <f>IFERROR(VLOOKUP(B299,[7]Ap_SALUD!$C$16:$M$112,11,0),0)</f>
        <v>0</v>
      </c>
      <c r="AB299" s="3"/>
      <c r="AC299" s="36">
        <f t="shared" si="12"/>
        <v>5564146</v>
      </c>
      <c r="AD299" s="37">
        <f t="shared" si="14"/>
        <v>44513170</v>
      </c>
      <c r="AE299" s="144"/>
    </row>
    <row r="300" spans="1:31" hidden="1" x14ac:dyDescent="0.25">
      <c r="A300" s="38">
        <v>288</v>
      </c>
      <c r="B300" s="61"/>
      <c r="C300" s="143" t="str">
        <f>VLOOKUP(D300,[8]Hoja1!$A$2:$B$1115,2,0)</f>
        <v>15114</v>
      </c>
      <c r="D300" s="31">
        <v>800099714</v>
      </c>
      <c r="E300" s="31">
        <v>211415114</v>
      </c>
      <c r="F300" s="61" t="s">
        <v>496</v>
      </c>
      <c r="G300" s="33">
        <v>0</v>
      </c>
      <c r="H300" s="33">
        <v>0</v>
      </c>
      <c r="I300" s="3">
        <f>IFERROR(VLOOKUP(C300,'[6]Anexo 2'!$A$9:$G$1115,7,0),0)</f>
        <v>11705693</v>
      </c>
      <c r="J300" s="3">
        <f>IFERROR(VLOOKUP(C300,'[6]Anexo 1'!$A$9:$F$1115,6,0),0)</f>
        <v>10291843</v>
      </c>
      <c r="K300" s="3"/>
      <c r="L300" s="3"/>
      <c r="M300" s="3"/>
      <c r="N300" s="3"/>
      <c r="O300" s="3"/>
      <c r="P300" s="34">
        <f t="shared" si="13"/>
        <v>21997536</v>
      </c>
      <c r="Q300" s="35">
        <f>VLOOKUP(D300,FEBRERO!$D$13:$Q$1147,14,0)+VLOOKUP(D300,FEBRERO!$D$13:$AC$1147,26,0)+VLOOKUP(D300,MARZO!$D$13:$AC$1147,26,0)</f>
        <v>13218265</v>
      </c>
      <c r="R300" s="3">
        <f>IFERROR(VLOOKUP(D300,[7]ServNOMINA!$F$16:$M$112,8,0),0)</f>
        <v>0</v>
      </c>
      <c r="S300" s="3">
        <f>IFERROR(VLOOKUP(D300,[7]ServOTROS!$F$16:$M$112,8,0),0)</f>
        <v>0</v>
      </c>
      <c r="T300" s="3">
        <f>IFERROR(VLOOKUP(D300,[7]CANCEL!$F$16:$M$48,8,0),0)</f>
        <v>0</v>
      </c>
      <c r="U300" s="3">
        <f>IFERROR(VLOOKUP(B300,[7]Aaf_PENSION!$C$16:$M$112,11,0),0)</f>
        <v>0</v>
      </c>
      <c r="V300" s="3">
        <f>IFERROR(VLOOKUP(B300,[7]Aaf_SALUD!$C$16:$M$112,11,0),0)</f>
        <v>0</v>
      </c>
      <c r="W300" s="3">
        <f>IFERROR(VLOOKUP(D300,[7]CALIDAD!$F$16:$M$1122,8,0),0)</f>
        <v>975474</v>
      </c>
      <c r="X300" s="3"/>
      <c r="Y300" s="3">
        <f>IFERROR(VLOOKUP(B300,[7]Ap_CESANTIAS!$C$16:$M$112,11,0),0)</f>
        <v>0</v>
      </c>
      <c r="Z300" s="3">
        <f>IFERROR(VLOOKUP(B300,[7]Ap_PENSION!$C$16:$M$112,11,0),0)</f>
        <v>0</v>
      </c>
      <c r="AA300" s="3">
        <f>IFERROR(VLOOKUP(B300,[7]Ap_SALUD!$C$16:$M$112,11,0),0)</f>
        <v>0</v>
      </c>
      <c r="AB300" s="3"/>
      <c r="AC300" s="36">
        <f t="shared" si="12"/>
        <v>975474</v>
      </c>
      <c r="AD300" s="37">
        <f t="shared" si="14"/>
        <v>7803797</v>
      </c>
      <c r="AE300" s="144"/>
    </row>
    <row r="301" spans="1:31" hidden="1" x14ac:dyDescent="0.25">
      <c r="A301" s="29">
        <v>289</v>
      </c>
      <c r="B301" s="61"/>
      <c r="C301" s="143" t="str">
        <f>VLOOKUP(D301,[8]Hoja1!$A$2:$B$1115,2,0)</f>
        <v>15131</v>
      </c>
      <c r="D301" s="31">
        <v>891801796</v>
      </c>
      <c r="E301" s="31">
        <v>213115131</v>
      </c>
      <c r="F301" s="61" t="s">
        <v>331</v>
      </c>
      <c r="G301" s="33">
        <v>0</v>
      </c>
      <c r="H301" s="33">
        <v>0</v>
      </c>
      <c r="I301" s="3">
        <f>IFERROR(VLOOKUP(C301,'[6]Anexo 2'!$A$9:$G$1115,7,0),0)</f>
        <v>40084939</v>
      </c>
      <c r="J301" s="3">
        <f>IFERROR(VLOOKUP(C301,'[6]Anexo 1'!$A$9:$F$1115,6,0),0)</f>
        <v>54991238</v>
      </c>
      <c r="K301" s="3"/>
      <c r="L301" s="3"/>
      <c r="M301" s="3"/>
      <c r="N301" s="3"/>
      <c r="O301" s="3"/>
      <c r="P301" s="34">
        <f t="shared" si="13"/>
        <v>95076177</v>
      </c>
      <c r="Q301" s="35">
        <f>VLOOKUP(D301,FEBRERO!$D$13:$Q$1147,14,0)+VLOOKUP(D301,FEBRERO!$D$13:$AC$1147,26,0)+VLOOKUP(D301,MARZO!$D$13:$AC$1147,26,0)</f>
        <v>65012474</v>
      </c>
      <c r="R301" s="3">
        <f>IFERROR(VLOOKUP(D301,[7]ServNOMINA!$F$16:$M$112,8,0),0)</f>
        <v>0</v>
      </c>
      <c r="S301" s="3">
        <f>IFERROR(VLOOKUP(D301,[7]ServOTROS!$F$16:$M$112,8,0),0)</f>
        <v>0</v>
      </c>
      <c r="T301" s="3">
        <f>IFERROR(VLOOKUP(D301,[7]CANCEL!$F$16:$M$48,8,0),0)</f>
        <v>0</v>
      </c>
      <c r="U301" s="3">
        <f>IFERROR(VLOOKUP(B301,[7]Aaf_PENSION!$C$16:$M$112,11,0),0)</f>
        <v>0</v>
      </c>
      <c r="V301" s="3">
        <f>IFERROR(VLOOKUP(B301,[7]Aaf_SALUD!$C$16:$M$112,11,0),0)</f>
        <v>0</v>
      </c>
      <c r="W301" s="3">
        <f>IFERROR(VLOOKUP(D301,[7]CALIDAD!$F$16:$M$1122,8,0),0)</f>
        <v>3340412</v>
      </c>
      <c r="X301" s="3"/>
      <c r="Y301" s="3">
        <f>IFERROR(VLOOKUP(B301,[7]Ap_CESANTIAS!$C$16:$M$112,11,0),0)</f>
        <v>0</v>
      </c>
      <c r="Z301" s="3">
        <f>IFERROR(VLOOKUP(B301,[7]Ap_PENSION!$C$16:$M$112,11,0),0)</f>
        <v>0</v>
      </c>
      <c r="AA301" s="3">
        <f>IFERROR(VLOOKUP(B301,[7]Ap_SALUD!$C$16:$M$112,11,0),0)</f>
        <v>0</v>
      </c>
      <c r="AB301" s="3"/>
      <c r="AC301" s="36">
        <f t="shared" si="12"/>
        <v>3340412</v>
      </c>
      <c r="AD301" s="37">
        <f t="shared" si="14"/>
        <v>26723291</v>
      </c>
      <c r="AE301" s="144"/>
    </row>
    <row r="302" spans="1:31" hidden="1" x14ac:dyDescent="0.25">
      <c r="A302" s="38">
        <v>290</v>
      </c>
      <c r="B302" s="61"/>
      <c r="C302" s="143" t="str">
        <f>VLOOKUP(D302,[8]Hoja1!$A$2:$B$1115,2,0)</f>
        <v>15135</v>
      </c>
      <c r="D302" s="31">
        <v>800028393</v>
      </c>
      <c r="E302" s="31">
        <v>213515135</v>
      </c>
      <c r="F302" s="61" t="s">
        <v>497</v>
      </c>
      <c r="G302" s="33">
        <v>0</v>
      </c>
      <c r="H302" s="33">
        <v>0</v>
      </c>
      <c r="I302" s="3">
        <f>IFERROR(VLOOKUP(C302,'[6]Anexo 2'!$A$9:$G$1115,7,0),0)</f>
        <v>53157848</v>
      </c>
      <c r="J302" s="3">
        <f>IFERROR(VLOOKUP(C302,'[6]Anexo 1'!$A$9:$F$1115,6,0),0)</f>
        <v>62714726</v>
      </c>
      <c r="K302" s="3"/>
      <c r="L302" s="3"/>
      <c r="M302" s="3"/>
      <c r="N302" s="3"/>
      <c r="O302" s="3"/>
      <c r="P302" s="34">
        <f t="shared" si="13"/>
        <v>115872574</v>
      </c>
      <c r="Q302" s="35">
        <f>VLOOKUP(D302,FEBRERO!$D$13:$Q$1147,14,0)+VLOOKUP(D302,FEBRERO!$D$13:$AC$1147,26,0)+VLOOKUP(D302,MARZO!$D$13:$AC$1147,26,0)</f>
        <v>76004189</v>
      </c>
      <c r="R302" s="3">
        <f>IFERROR(VLOOKUP(D302,[7]ServNOMINA!$F$16:$M$112,8,0),0)</f>
        <v>0</v>
      </c>
      <c r="S302" s="3">
        <f>IFERROR(VLOOKUP(D302,[7]ServOTROS!$F$16:$M$112,8,0),0)</f>
        <v>0</v>
      </c>
      <c r="T302" s="3">
        <f>IFERROR(VLOOKUP(D302,[7]CANCEL!$F$16:$M$48,8,0),0)</f>
        <v>0</v>
      </c>
      <c r="U302" s="3">
        <f>IFERROR(VLOOKUP(B302,[7]Aaf_PENSION!$C$16:$M$112,11,0),0)</f>
        <v>0</v>
      </c>
      <c r="V302" s="3">
        <f>IFERROR(VLOOKUP(B302,[7]Aaf_SALUD!$C$16:$M$112,11,0),0)</f>
        <v>0</v>
      </c>
      <c r="W302" s="3">
        <f>IFERROR(VLOOKUP(D302,[7]CALIDAD!$F$16:$M$1122,8,0),0)</f>
        <v>4429821</v>
      </c>
      <c r="X302" s="3"/>
      <c r="Y302" s="3">
        <f>IFERROR(VLOOKUP(B302,[7]Ap_CESANTIAS!$C$16:$M$112,11,0),0)</f>
        <v>0</v>
      </c>
      <c r="Z302" s="3">
        <f>IFERROR(VLOOKUP(B302,[7]Ap_PENSION!$C$16:$M$112,11,0),0)</f>
        <v>0</v>
      </c>
      <c r="AA302" s="3">
        <f>IFERROR(VLOOKUP(B302,[7]Ap_SALUD!$C$16:$M$112,11,0),0)</f>
        <v>0</v>
      </c>
      <c r="AB302" s="3"/>
      <c r="AC302" s="36">
        <f t="shared" si="12"/>
        <v>4429821</v>
      </c>
      <c r="AD302" s="37">
        <f t="shared" si="14"/>
        <v>35438564</v>
      </c>
      <c r="AE302" s="144"/>
    </row>
    <row r="303" spans="1:31" hidden="1" x14ac:dyDescent="0.25">
      <c r="A303" s="29">
        <v>291</v>
      </c>
      <c r="B303" s="61"/>
      <c r="C303" s="143" t="str">
        <f>VLOOKUP(D303,[8]Hoja1!$A$2:$B$1115,2,0)</f>
        <v>15162</v>
      </c>
      <c r="D303" s="31">
        <v>891857805</v>
      </c>
      <c r="E303" s="31">
        <v>216215162</v>
      </c>
      <c r="F303" s="61" t="s">
        <v>498</v>
      </c>
      <c r="G303" s="33">
        <v>0</v>
      </c>
      <c r="H303" s="33">
        <v>0</v>
      </c>
      <c r="I303" s="3">
        <f>IFERROR(VLOOKUP(C303,'[6]Anexo 2'!$A$9:$G$1115,7,0),0)</f>
        <v>39339597</v>
      </c>
      <c r="J303" s="3">
        <f>IFERROR(VLOOKUP(C303,'[6]Anexo 1'!$A$9:$F$1115,6,0),0)</f>
        <v>56000387</v>
      </c>
      <c r="K303" s="3"/>
      <c r="L303" s="3"/>
      <c r="M303" s="3"/>
      <c r="N303" s="3"/>
      <c r="O303" s="3"/>
      <c r="P303" s="34">
        <f t="shared" si="13"/>
        <v>95339984</v>
      </c>
      <c r="Q303" s="35">
        <f>VLOOKUP(D303,FEBRERO!$D$13:$Q$1147,14,0)+VLOOKUP(D303,FEBRERO!$D$13:$AC$1147,26,0)+VLOOKUP(D303,MARZO!$D$13:$AC$1147,26,0)</f>
        <v>65835287</v>
      </c>
      <c r="R303" s="3">
        <f>IFERROR(VLOOKUP(D303,[7]ServNOMINA!$F$16:$M$112,8,0),0)</f>
        <v>0</v>
      </c>
      <c r="S303" s="3">
        <f>IFERROR(VLOOKUP(D303,[7]ServOTROS!$F$16:$M$112,8,0),0)</f>
        <v>0</v>
      </c>
      <c r="T303" s="3">
        <f>IFERROR(VLOOKUP(D303,[7]CANCEL!$F$16:$M$48,8,0),0)</f>
        <v>0</v>
      </c>
      <c r="U303" s="3">
        <f>IFERROR(VLOOKUP(B303,[7]Aaf_PENSION!$C$16:$M$112,11,0),0)</f>
        <v>0</v>
      </c>
      <c r="V303" s="3">
        <f>IFERROR(VLOOKUP(B303,[7]Aaf_SALUD!$C$16:$M$112,11,0),0)</f>
        <v>0</v>
      </c>
      <c r="W303" s="3">
        <f>IFERROR(VLOOKUP(D303,[7]CALIDAD!$F$16:$M$1122,8,0),0)</f>
        <v>3278300</v>
      </c>
      <c r="X303" s="3"/>
      <c r="Y303" s="3">
        <f>IFERROR(VLOOKUP(B303,[7]Ap_CESANTIAS!$C$16:$M$112,11,0),0)</f>
        <v>0</v>
      </c>
      <c r="Z303" s="3">
        <f>IFERROR(VLOOKUP(B303,[7]Ap_PENSION!$C$16:$M$112,11,0),0)</f>
        <v>0</v>
      </c>
      <c r="AA303" s="3">
        <f>IFERROR(VLOOKUP(B303,[7]Ap_SALUD!$C$16:$M$112,11,0),0)</f>
        <v>0</v>
      </c>
      <c r="AB303" s="3"/>
      <c r="AC303" s="36">
        <f t="shared" si="12"/>
        <v>3278300</v>
      </c>
      <c r="AD303" s="37">
        <f t="shared" si="14"/>
        <v>26226397</v>
      </c>
      <c r="AE303" s="144"/>
    </row>
    <row r="304" spans="1:31" hidden="1" x14ac:dyDescent="0.25">
      <c r="A304" s="38">
        <v>292</v>
      </c>
      <c r="B304" s="61"/>
      <c r="C304" s="143" t="str">
        <f>VLOOKUP(D304,[8]Hoja1!$A$2:$B$1115,2,0)</f>
        <v>15172</v>
      </c>
      <c r="D304" s="31">
        <v>891801357</v>
      </c>
      <c r="E304" s="31">
        <v>217215172</v>
      </c>
      <c r="F304" s="61" t="s">
        <v>499</v>
      </c>
      <c r="G304" s="33">
        <v>0</v>
      </c>
      <c r="H304" s="33">
        <v>0</v>
      </c>
      <c r="I304" s="3">
        <f>IFERROR(VLOOKUP(C304,'[6]Anexo 2'!$A$9:$G$1115,7,0),0)</f>
        <v>41412584</v>
      </c>
      <c r="J304" s="3">
        <f>IFERROR(VLOOKUP(C304,'[6]Anexo 1'!$A$9:$F$1115,6,0),0)</f>
        <v>53549112</v>
      </c>
      <c r="K304" s="3"/>
      <c r="L304" s="3"/>
      <c r="M304" s="3"/>
      <c r="N304" s="3"/>
      <c r="O304" s="3"/>
      <c r="P304" s="34">
        <f t="shared" si="13"/>
        <v>94961696</v>
      </c>
      <c r="Q304" s="35">
        <f>VLOOKUP(D304,FEBRERO!$D$13:$Q$1147,14,0)+VLOOKUP(D304,FEBRERO!$D$13:$AC$1147,26,0)+VLOOKUP(D304,MARZO!$D$13:$AC$1147,26,0)</f>
        <v>63902259</v>
      </c>
      <c r="R304" s="3">
        <f>IFERROR(VLOOKUP(D304,[7]ServNOMINA!$F$16:$M$112,8,0),0)</f>
        <v>0</v>
      </c>
      <c r="S304" s="3">
        <f>IFERROR(VLOOKUP(D304,[7]ServOTROS!$F$16:$M$112,8,0),0)</f>
        <v>0</v>
      </c>
      <c r="T304" s="3">
        <f>IFERROR(VLOOKUP(D304,[7]CANCEL!$F$16:$M$48,8,0),0)</f>
        <v>0</v>
      </c>
      <c r="U304" s="3">
        <f>IFERROR(VLOOKUP(B304,[7]Aaf_PENSION!$C$16:$M$112,11,0),0)</f>
        <v>0</v>
      </c>
      <c r="V304" s="3">
        <f>IFERROR(VLOOKUP(B304,[7]Aaf_SALUD!$C$16:$M$112,11,0),0)</f>
        <v>0</v>
      </c>
      <c r="W304" s="3">
        <f>IFERROR(VLOOKUP(D304,[7]CALIDAD!$F$16:$M$1122,8,0),0)</f>
        <v>3451049</v>
      </c>
      <c r="X304" s="3"/>
      <c r="Y304" s="3">
        <f>IFERROR(VLOOKUP(B304,[7]Ap_CESANTIAS!$C$16:$M$112,11,0),0)</f>
        <v>0</v>
      </c>
      <c r="Z304" s="3">
        <f>IFERROR(VLOOKUP(B304,[7]Ap_PENSION!$C$16:$M$112,11,0),0)</f>
        <v>0</v>
      </c>
      <c r="AA304" s="3">
        <f>IFERROR(VLOOKUP(B304,[7]Ap_SALUD!$C$16:$M$112,11,0),0)</f>
        <v>0</v>
      </c>
      <c r="AB304" s="3"/>
      <c r="AC304" s="36">
        <f t="shared" si="12"/>
        <v>3451049</v>
      </c>
      <c r="AD304" s="37">
        <f t="shared" si="14"/>
        <v>27608388</v>
      </c>
      <c r="AE304" s="144"/>
    </row>
    <row r="305" spans="1:31" hidden="1" x14ac:dyDescent="0.25">
      <c r="A305" s="29">
        <v>293</v>
      </c>
      <c r="B305" s="61"/>
      <c r="C305" s="143" t="str">
        <f>VLOOKUP(D305,[8]Hoja1!$A$2:$B$1115,2,0)</f>
        <v>15176</v>
      </c>
      <c r="D305" s="31">
        <v>891800475</v>
      </c>
      <c r="E305" s="31">
        <v>217615176</v>
      </c>
      <c r="F305" s="61" t="s">
        <v>500</v>
      </c>
      <c r="G305" s="33">
        <v>0</v>
      </c>
      <c r="H305" s="33">
        <v>0</v>
      </c>
      <c r="I305" s="3">
        <f>IFERROR(VLOOKUP(C305,'[6]Anexo 2'!$A$9:$G$1115,7,0),0)</f>
        <v>730837944</v>
      </c>
      <c r="J305" s="3">
        <f>IFERROR(VLOOKUP(C305,'[6]Anexo 1'!$A$9:$F$1115,6,0),0)</f>
        <v>837396189</v>
      </c>
      <c r="K305" s="3"/>
      <c r="L305" s="3"/>
      <c r="M305" s="3"/>
      <c r="N305" s="3"/>
      <c r="O305" s="3"/>
      <c r="P305" s="34">
        <f t="shared" si="13"/>
        <v>1568234133</v>
      </c>
      <c r="Q305" s="35">
        <f>VLOOKUP(D305,FEBRERO!$D$13:$Q$1147,14,0)+VLOOKUP(D305,FEBRERO!$D$13:$AC$1147,26,0)+VLOOKUP(D305,MARZO!$D$13:$AC$1147,26,0)</f>
        <v>1020105675</v>
      </c>
      <c r="R305" s="3">
        <f>IFERROR(VLOOKUP(D305,[7]ServNOMINA!$F$16:$M$112,8,0),0)</f>
        <v>0</v>
      </c>
      <c r="S305" s="3">
        <f>IFERROR(VLOOKUP(D305,[7]ServOTROS!$F$16:$M$112,8,0),0)</f>
        <v>0</v>
      </c>
      <c r="T305" s="3">
        <f>IFERROR(VLOOKUP(D305,[7]CANCEL!$F$16:$M$48,8,0),0)</f>
        <v>0</v>
      </c>
      <c r="U305" s="3">
        <f>IFERROR(VLOOKUP(B305,[7]Aaf_PENSION!$C$16:$M$112,11,0),0)</f>
        <v>0</v>
      </c>
      <c r="V305" s="3">
        <f>IFERROR(VLOOKUP(B305,[7]Aaf_SALUD!$C$16:$M$112,11,0),0)</f>
        <v>0</v>
      </c>
      <c r="W305" s="3">
        <f>IFERROR(VLOOKUP(D305,[7]CALIDAD!$F$16:$M$1122,8,0),0)</f>
        <v>60903162</v>
      </c>
      <c r="X305" s="3"/>
      <c r="Y305" s="3">
        <f>IFERROR(VLOOKUP(B305,[7]Ap_CESANTIAS!$C$16:$M$112,11,0),0)</f>
        <v>0</v>
      </c>
      <c r="Z305" s="3">
        <f>IFERROR(VLOOKUP(B305,[7]Ap_PENSION!$C$16:$M$112,11,0),0)</f>
        <v>0</v>
      </c>
      <c r="AA305" s="3">
        <f>IFERROR(VLOOKUP(B305,[7]Ap_SALUD!$C$16:$M$112,11,0),0)</f>
        <v>0</v>
      </c>
      <c r="AB305" s="3"/>
      <c r="AC305" s="36">
        <f t="shared" si="12"/>
        <v>60903162</v>
      </c>
      <c r="AD305" s="37">
        <f t="shared" si="14"/>
        <v>487225296</v>
      </c>
      <c r="AE305" s="144"/>
    </row>
    <row r="306" spans="1:31" hidden="1" x14ac:dyDescent="0.25">
      <c r="A306" s="38">
        <v>294</v>
      </c>
      <c r="B306" s="61"/>
      <c r="C306" s="143" t="str">
        <f>VLOOKUP(D306,[8]Hoja1!$A$2:$B$1115,2,0)</f>
        <v>15180</v>
      </c>
      <c r="D306" s="31">
        <v>800074859</v>
      </c>
      <c r="E306" s="31">
        <v>218015180</v>
      </c>
      <c r="F306" s="61" t="s">
        <v>501</v>
      </c>
      <c r="G306" s="33">
        <v>0</v>
      </c>
      <c r="H306" s="33">
        <v>0</v>
      </c>
      <c r="I306" s="3">
        <f>IFERROR(VLOOKUP(C306,'[6]Anexo 2'!$A$9:$G$1115,7,0),0)</f>
        <v>65964184</v>
      </c>
      <c r="J306" s="3">
        <f>IFERROR(VLOOKUP(C306,'[6]Anexo 1'!$A$9:$F$1115,6,0),0)</f>
        <v>75251865</v>
      </c>
      <c r="K306" s="3"/>
      <c r="L306" s="3"/>
      <c r="M306" s="3"/>
      <c r="N306" s="3"/>
      <c r="O306" s="3"/>
      <c r="P306" s="34">
        <f t="shared" si="13"/>
        <v>141216049</v>
      </c>
      <c r="Q306" s="35">
        <f>VLOOKUP(D306,FEBRERO!$D$13:$Q$1147,14,0)+VLOOKUP(D306,FEBRERO!$D$13:$AC$1147,26,0)+VLOOKUP(D306,MARZO!$D$13:$AC$1147,26,0)</f>
        <v>91742910</v>
      </c>
      <c r="R306" s="3">
        <f>IFERROR(VLOOKUP(D306,[7]ServNOMINA!$F$16:$M$112,8,0),0)</f>
        <v>0</v>
      </c>
      <c r="S306" s="3">
        <f>IFERROR(VLOOKUP(D306,[7]ServOTROS!$F$16:$M$112,8,0),0)</f>
        <v>0</v>
      </c>
      <c r="T306" s="3">
        <f>IFERROR(VLOOKUP(D306,[7]CANCEL!$F$16:$M$48,8,0),0)</f>
        <v>0</v>
      </c>
      <c r="U306" s="3">
        <f>IFERROR(VLOOKUP(B306,[7]Aaf_PENSION!$C$16:$M$112,11,0),0)</f>
        <v>0</v>
      </c>
      <c r="V306" s="3">
        <f>IFERROR(VLOOKUP(B306,[7]Aaf_SALUD!$C$16:$M$112,11,0),0)</f>
        <v>0</v>
      </c>
      <c r="W306" s="3">
        <f>IFERROR(VLOOKUP(D306,[7]CALIDAD!$F$16:$M$1122,8,0),0)</f>
        <v>5497015</v>
      </c>
      <c r="X306" s="3"/>
      <c r="Y306" s="3">
        <f>IFERROR(VLOOKUP(B306,[7]Ap_CESANTIAS!$C$16:$M$112,11,0),0)</f>
        <v>0</v>
      </c>
      <c r="Z306" s="3">
        <f>IFERROR(VLOOKUP(B306,[7]Ap_PENSION!$C$16:$M$112,11,0),0)</f>
        <v>0</v>
      </c>
      <c r="AA306" s="3">
        <f>IFERROR(VLOOKUP(B306,[7]Ap_SALUD!$C$16:$M$112,11,0),0)</f>
        <v>0</v>
      </c>
      <c r="AB306" s="3"/>
      <c r="AC306" s="36">
        <f t="shared" si="12"/>
        <v>5497015</v>
      </c>
      <c r="AD306" s="37">
        <f t="shared" si="14"/>
        <v>43976124</v>
      </c>
      <c r="AE306" s="144"/>
    </row>
    <row r="307" spans="1:31" hidden="1" x14ac:dyDescent="0.25">
      <c r="A307" s="29">
        <v>295</v>
      </c>
      <c r="B307" s="61"/>
      <c r="C307" s="143" t="str">
        <f>VLOOKUP(D307,[8]Hoja1!$A$2:$B$1115,2,0)</f>
        <v>15183</v>
      </c>
      <c r="D307" s="31">
        <v>891801962</v>
      </c>
      <c r="E307" s="31">
        <v>218315183</v>
      </c>
      <c r="F307" s="61" t="s">
        <v>502</v>
      </c>
      <c r="G307" s="33">
        <v>0</v>
      </c>
      <c r="H307" s="33">
        <v>0</v>
      </c>
      <c r="I307" s="3">
        <f>IFERROR(VLOOKUP(C307,'[6]Anexo 2'!$A$9:$G$1115,7,0),0)</f>
        <v>270978608</v>
      </c>
      <c r="J307" s="3">
        <f>IFERROR(VLOOKUP(C307,'[6]Anexo 1'!$A$9:$F$1115,6,0),0)</f>
        <v>222346123</v>
      </c>
      <c r="K307" s="3"/>
      <c r="L307" s="3"/>
      <c r="M307" s="3"/>
      <c r="N307" s="3"/>
      <c r="O307" s="3"/>
      <c r="P307" s="34">
        <f t="shared" si="13"/>
        <v>493324731</v>
      </c>
      <c r="Q307" s="35">
        <f>VLOOKUP(D307,FEBRERO!$D$13:$Q$1147,14,0)+VLOOKUP(D307,FEBRERO!$D$13:$AC$1147,26,0)+VLOOKUP(D307,MARZO!$D$13:$AC$1147,26,0)</f>
        <v>290090776</v>
      </c>
      <c r="R307" s="3">
        <f>IFERROR(VLOOKUP(D307,[7]ServNOMINA!$F$16:$M$112,8,0),0)</f>
        <v>0</v>
      </c>
      <c r="S307" s="3">
        <f>IFERROR(VLOOKUP(D307,[7]ServOTROS!$F$16:$M$112,8,0),0)</f>
        <v>0</v>
      </c>
      <c r="T307" s="3">
        <f>IFERROR(VLOOKUP(D307,[7]CANCEL!$F$16:$M$48,8,0),0)</f>
        <v>0</v>
      </c>
      <c r="U307" s="3">
        <f>IFERROR(VLOOKUP(B307,[7]Aaf_PENSION!$C$16:$M$112,11,0),0)</f>
        <v>0</v>
      </c>
      <c r="V307" s="3">
        <f>IFERROR(VLOOKUP(B307,[7]Aaf_SALUD!$C$16:$M$112,11,0),0)</f>
        <v>0</v>
      </c>
      <c r="W307" s="3">
        <f>IFERROR(VLOOKUP(D307,[7]CALIDAD!$F$16:$M$1122,8,0),0)</f>
        <v>22581551</v>
      </c>
      <c r="X307" s="3"/>
      <c r="Y307" s="3">
        <f>IFERROR(VLOOKUP(B307,[7]Ap_CESANTIAS!$C$16:$M$112,11,0),0)</f>
        <v>0</v>
      </c>
      <c r="Z307" s="3">
        <f>IFERROR(VLOOKUP(B307,[7]Ap_PENSION!$C$16:$M$112,11,0),0)</f>
        <v>0</v>
      </c>
      <c r="AA307" s="3">
        <f>IFERROR(VLOOKUP(B307,[7]Ap_SALUD!$C$16:$M$112,11,0),0)</f>
        <v>0</v>
      </c>
      <c r="AB307" s="3"/>
      <c r="AC307" s="36">
        <f t="shared" si="12"/>
        <v>22581551</v>
      </c>
      <c r="AD307" s="37">
        <f t="shared" si="14"/>
        <v>180652404</v>
      </c>
      <c r="AE307" s="144"/>
    </row>
    <row r="308" spans="1:31" hidden="1" x14ac:dyDescent="0.25">
      <c r="A308" s="38">
        <v>296</v>
      </c>
      <c r="B308" s="61"/>
      <c r="C308" s="143" t="str">
        <f>VLOOKUP(D308,[8]Hoja1!$A$2:$B$1115,2,0)</f>
        <v>15185</v>
      </c>
      <c r="D308" s="31">
        <v>800034476</v>
      </c>
      <c r="E308" s="31">
        <v>218515185</v>
      </c>
      <c r="F308" s="61" t="s">
        <v>503</v>
      </c>
      <c r="G308" s="33">
        <v>0</v>
      </c>
      <c r="H308" s="33">
        <v>0</v>
      </c>
      <c r="I308" s="3">
        <f>IFERROR(VLOOKUP(C308,'[6]Anexo 2'!$A$9:$G$1115,7,0),0)</f>
        <v>112364620</v>
      </c>
      <c r="J308" s="3">
        <f>IFERROR(VLOOKUP(C308,'[6]Anexo 1'!$A$9:$F$1115,6,0),0)</f>
        <v>112625926</v>
      </c>
      <c r="K308" s="3"/>
      <c r="L308" s="3"/>
      <c r="M308" s="3"/>
      <c r="N308" s="3"/>
      <c r="O308" s="3"/>
      <c r="P308" s="34">
        <f t="shared" si="13"/>
        <v>224990546</v>
      </c>
      <c r="Q308" s="35">
        <f>VLOOKUP(D308,FEBRERO!$D$13:$Q$1147,14,0)+VLOOKUP(D308,FEBRERO!$D$13:$AC$1147,26,0)+VLOOKUP(D308,MARZO!$D$13:$AC$1147,26,0)</f>
        <v>140717080</v>
      </c>
      <c r="R308" s="3">
        <f>IFERROR(VLOOKUP(D308,[7]ServNOMINA!$F$16:$M$112,8,0),0)</f>
        <v>0</v>
      </c>
      <c r="S308" s="3">
        <f>IFERROR(VLOOKUP(D308,[7]ServOTROS!$F$16:$M$112,8,0),0)</f>
        <v>0</v>
      </c>
      <c r="T308" s="3">
        <f>IFERROR(VLOOKUP(D308,[7]CANCEL!$F$16:$M$48,8,0),0)</f>
        <v>0</v>
      </c>
      <c r="U308" s="3">
        <f>IFERROR(VLOOKUP(B308,[7]Aaf_PENSION!$C$16:$M$112,11,0),0)</f>
        <v>0</v>
      </c>
      <c r="V308" s="3">
        <f>IFERROR(VLOOKUP(B308,[7]Aaf_SALUD!$C$16:$M$112,11,0),0)</f>
        <v>0</v>
      </c>
      <c r="W308" s="3">
        <f>IFERROR(VLOOKUP(D308,[7]CALIDAD!$F$16:$M$1122,8,0),0)</f>
        <v>9363718</v>
      </c>
      <c r="X308" s="3"/>
      <c r="Y308" s="3">
        <f>IFERROR(VLOOKUP(B308,[7]Ap_CESANTIAS!$C$16:$M$112,11,0),0)</f>
        <v>0</v>
      </c>
      <c r="Z308" s="3">
        <f>IFERROR(VLOOKUP(B308,[7]Ap_PENSION!$C$16:$M$112,11,0),0)</f>
        <v>0</v>
      </c>
      <c r="AA308" s="3">
        <f>IFERROR(VLOOKUP(B308,[7]Ap_SALUD!$C$16:$M$112,11,0),0)</f>
        <v>0</v>
      </c>
      <c r="AB308" s="3"/>
      <c r="AC308" s="36">
        <f t="shared" si="12"/>
        <v>9363718</v>
      </c>
      <c r="AD308" s="37">
        <f t="shared" si="14"/>
        <v>74909748</v>
      </c>
      <c r="AE308" s="144"/>
    </row>
    <row r="309" spans="1:31" hidden="1" x14ac:dyDescent="0.25">
      <c r="A309" s="29">
        <v>297</v>
      </c>
      <c r="B309" s="61"/>
      <c r="C309" s="143" t="str">
        <f>VLOOKUP(D309,[8]Hoja1!$A$2:$B$1115,2,0)</f>
        <v>15187</v>
      </c>
      <c r="D309" s="31">
        <v>800014989</v>
      </c>
      <c r="E309" s="31">
        <v>218715187</v>
      </c>
      <c r="F309" s="61" t="s">
        <v>504</v>
      </c>
      <c r="G309" s="33">
        <v>0</v>
      </c>
      <c r="H309" s="33">
        <v>0</v>
      </c>
      <c r="I309" s="3">
        <f>IFERROR(VLOOKUP(C309,'[6]Anexo 2'!$A$9:$G$1115,7,0),0)</f>
        <v>58231785</v>
      </c>
      <c r="J309" s="3">
        <f>IFERROR(VLOOKUP(C309,'[6]Anexo 1'!$A$9:$F$1115,6,0),0)</f>
        <v>57131180</v>
      </c>
      <c r="K309" s="3"/>
      <c r="L309" s="3"/>
      <c r="M309" s="3"/>
      <c r="N309" s="3"/>
      <c r="O309" s="3"/>
      <c r="P309" s="34">
        <f t="shared" si="13"/>
        <v>115362965</v>
      </c>
      <c r="Q309" s="35">
        <f>VLOOKUP(D309,FEBRERO!$D$13:$Q$1147,14,0)+VLOOKUP(D309,FEBRERO!$D$13:$AC$1147,26,0)+VLOOKUP(D309,MARZO!$D$13:$AC$1147,26,0)</f>
        <v>71689127</v>
      </c>
      <c r="R309" s="3">
        <f>IFERROR(VLOOKUP(D309,[7]ServNOMINA!$F$16:$M$112,8,0),0)</f>
        <v>0</v>
      </c>
      <c r="S309" s="3">
        <f>IFERROR(VLOOKUP(D309,[7]ServOTROS!$F$16:$M$112,8,0),0)</f>
        <v>0</v>
      </c>
      <c r="T309" s="3">
        <f>IFERROR(VLOOKUP(D309,[7]CANCEL!$F$16:$M$48,8,0),0)</f>
        <v>0</v>
      </c>
      <c r="U309" s="3">
        <f>IFERROR(VLOOKUP(B309,[7]Aaf_PENSION!$C$16:$M$112,11,0),0)</f>
        <v>0</v>
      </c>
      <c r="V309" s="3">
        <f>IFERROR(VLOOKUP(B309,[7]Aaf_SALUD!$C$16:$M$112,11,0),0)</f>
        <v>0</v>
      </c>
      <c r="W309" s="3">
        <f>IFERROR(VLOOKUP(D309,[7]CALIDAD!$F$16:$M$1122,8,0),0)</f>
        <v>4852649</v>
      </c>
      <c r="X309" s="3"/>
      <c r="Y309" s="3">
        <f>IFERROR(VLOOKUP(B309,[7]Ap_CESANTIAS!$C$16:$M$112,11,0),0)</f>
        <v>0</v>
      </c>
      <c r="Z309" s="3">
        <f>IFERROR(VLOOKUP(B309,[7]Ap_PENSION!$C$16:$M$112,11,0),0)</f>
        <v>0</v>
      </c>
      <c r="AA309" s="3">
        <f>IFERROR(VLOOKUP(B309,[7]Ap_SALUD!$C$16:$M$112,11,0),0)</f>
        <v>0</v>
      </c>
      <c r="AB309" s="3"/>
      <c r="AC309" s="36">
        <f t="shared" si="12"/>
        <v>4852649</v>
      </c>
      <c r="AD309" s="37">
        <f t="shared" si="14"/>
        <v>38821189</v>
      </c>
      <c r="AE309" s="144"/>
    </row>
    <row r="310" spans="1:31" hidden="1" x14ac:dyDescent="0.25">
      <c r="A310" s="38">
        <v>298</v>
      </c>
      <c r="B310" s="61"/>
      <c r="C310" s="143" t="str">
        <f>VLOOKUP(D310,[8]Hoja1!$A$2:$B$1115,2,0)</f>
        <v>15189</v>
      </c>
      <c r="D310" s="31">
        <v>891801988</v>
      </c>
      <c r="E310" s="31">
        <v>218915189</v>
      </c>
      <c r="F310" s="61" t="s">
        <v>505</v>
      </c>
      <c r="G310" s="33">
        <v>0</v>
      </c>
      <c r="H310" s="33">
        <v>0</v>
      </c>
      <c r="I310" s="3">
        <f>IFERROR(VLOOKUP(C310,'[6]Anexo 2'!$A$9:$G$1115,7,0),0)</f>
        <v>69486112</v>
      </c>
      <c r="J310" s="3">
        <f>IFERROR(VLOOKUP(C310,'[6]Anexo 1'!$A$9:$F$1115,6,0),0)</f>
        <v>109044515</v>
      </c>
      <c r="K310" s="3"/>
      <c r="L310" s="3"/>
      <c r="M310" s="3"/>
      <c r="N310" s="3"/>
      <c r="O310" s="3"/>
      <c r="P310" s="34">
        <f t="shared" si="13"/>
        <v>178530627</v>
      </c>
      <c r="Q310" s="35">
        <f>VLOOKUP(D310,FEBRERO!$D$13:$Q$1147,14,0)+VLOOKUP(D310,FEBRERO!$D$13:$AC$1147,26,0)+VLOOKUP(D310,MARZO!$D$13:$AC$1147,26,0)</f>
        <v>126416042</v>
      </c>
      <c r="R310" s="3">
        <f>IFERROR(VLOOKUP(D310,[7]ServNOMINA!$F$16:$M$112,8,0),0)</f>
        <v>0</v>
      </c>
      <c r="S310" s="3">
        <f>IFERROR(VLOOKUP(D310,[7]ServOTROS!$F$16:$M$112,8,0),0)</f>
        <v>0</v>
      </c>
      <c r="T310" s="3">
        <f>IFERROR(VLOOKUP(D310,[7]CANCEL!$F$16:$M$48,8,0),0)</f>
        <v>0</v>
      </c>
      <c r="U310" s="3">
        <f>IFERROR(VLOOKUP(B310,[7]Aaf_PENSION!$C$16:$M$112,11,0),0)</f>
        <v>0</v>
      </c>
      <c r="V310" s="3">
        <f>IFERROR(VLOOKUP(B310,[7]Aaf_SALUD!$C$16:$M$112,11,0),0)</f>
        <v>0</v>
      </c>
      <c r="W310" s="3">
        <f>IFERROR(VLOOKUP(D310,[7]CALIDAD!$F$16:$M$1122,8,0),0)</f>
        <v>5790509</v>
      </c>
      <c r="X310" s="3"/>
      <c r="Y310" s="3">
        <f>IFERROR(VLOOKUP(B310,[7]Ap_CESANTIAS!$C$16:$M$112,11,0),0)</f>
        <v>0</v>
      </c>
      <c r="Z310" s="3">
        <f>IFERROR(VLOOKUP(B310,[7]Ap_PENSION!$C$16:$M$112,11,0),0)</f>
        <v>0</v>
      </c>
      <c r="AA310" s="3">
        <f>IFERROR(VLOOKUP(B310,[7]Ap_SALUD!$C$16:$M$112,11,0),0)</f>
        <v>0</v>
      </c>
      <c r="AB310" s="3"/>
      <c r="AC310" s="36">
        <f t="shared" si="12"/>
        <v>5790509</v>
      </c>
      <c r="AD310" s="37">
        <f t="shared" si="14"/>
        <v>46324076</v>
      </c>
      <c r="AE310" s="144"/>
    </row>
    <row r="311" spans="1:31" hidden="1" x14ac:dyDescent="0.25">
      <c r="A311" s="29">
        <v>299</v>
      </c>
      <c r="B311" s="61"/>
      <c r="C311" s="143" t="str">
        <f>VLOOKUP(D311,[8]Hoja1!$A$2:$B$1115,2,0)</f>
        <v>15204</v>
      </c>
      <c r="D311" s="31">
        <v>891801932</v>
      </c>
      <c r="E311" s="31">
        <v>210415204</v>
      </c>
      <c r="F311" s="61" t="s">
        <v>506</v>
      </c>
      <c r="G311" s="33">
        <v>0</v>
      </c>
      <c r="H311" s="33">
        <v>0</v>
      </c>
      <c r="I311" s="3">
        <f>IFERROR(VLOOKUP(C311,'[6]Anexo 2'!$A$9:$G$1115,7,0),0)</f>
        <v>124880628</v>
      </c>
      <c r="J311" s="3">
        <f>IFERROR(VLOOKUP(C311,'[6]Anexo 1'!$A$9:$F$1115,6,0),0)</f>
        <v>135364447</v>
      </c>
      <c r="K311" s="3"/>
      <c r="L311" s="3"/>
      <c r="M311" s="3"/>
      <c r="N311" s="3"/>
      <c r="O311" s="3"/>
      <c r="P311" s="34">
        <f t="shared" si="13"/>
        <v>260245075</v>
      </c>
      <c r="Q311" s="35">
        <f>VLOOKUP(D311,FEBRERO!$D$13:$Q$1147,14,0)+VLOOKUP(D311,FEBRERO!$D$13:$AC$1147,26,0)+VLOOKUP(D311,MARZO!$D$13:$AC$1147,26,0)</f>
        <v>166584604</v>
      </c>
      <c r="R311" s="3">
        <f>IFERROR(VLOOKUP(D311,[7]ServNOMINA!$F$16:$M$112,8,0),0)</f>
        <v>0</v>
      </c>
      <c r="S311" s="3">
        <f>IFERROR(VLOOKUP(D311,[7]ServOTROS!$F$16:$M$112,8,0),0)</f>
        <v>0</v>
      </c>
      <c r="T311" s="3">
        <f>IFERROR(VLOOKUP(D311,[7]CANCEL!$F$16:$M$48,8,0),0)</f>
        <v>0</v>
      </c>
      <c r="U311" s="3">
        <f>IFERROR(VLOOKUP(B311,[7]Aaf_PENSION!$C$16:$M$112,11,0),0)</f>
        <v>0</v>
      </c>
      <c r="V311" s="3">
        <f>IFERROR(VLOOKUP(B311,[7]Aaf_SALUD!$C$16:$M$112,11,0),0)</f>
        <v>0</v>
      </c>
      <c r="W311" s="3">
        <f>IFERROR(VLOOKUP(D311,[7]CALIDAD!$F$16:$M$1122,8,0),0)</f>
        <v>10406719</v>
      </c>
      <c r="X311" s="3"/>
      <c r="Y311" s="3">
        <f>IFERROR(VLOOKUP(B311,[7]Ap_CESANTIAS!$C$16:$M$112,11,0),0)</f>
        <v>0</v>
      </c>
      <c r="Z311" s="3">
        <f>IFERROR(VLOOKUP(B311,[7]Ap_PENSION!$C$16:$M$112,11,0),0)</f>
        <v>0</v>
      </c>
      <c r="AA311" s="3">
        <f>IFERROR(VLOOKUP(B311,[7]Ap_SALUD!$C$16:$M$112,11,0),0)</f>
        <v>0</v>
      </c>
      <c r="AB311" s="3"/>
      <c r="AC311" s="36">
        <f t="shared" si="12"/>
        <v>10406719</v>
      </c>
      <c r="AD311" s="37">
        <f t="shared" si="14"/>
        <v>83253752</v>
      </c>
      <c r="AE311" s="144"/>
    </row>
    <row r="312" spans="1:31" hidden="1" x14ac:dyDescent="0.25">
      <c r="A312" s="38">
        <v>300</v>
      </c>
      <c r="B312" s="61"/>
      <c r="C312" s="143" t="str">
        <f>VLOOKUP(D312,[8]Hoja1!$A$2:$B$1115,2,0)</f>
        <v>15212</v>
      </c>
      <c r="D312" s="31">
        <v>891801363</v>
      </c>
      <c r="E312" s="31">
        <v>211215212</v>
      </c>
      <c r="F312" s="61" t="s">
        <v>507</v>
      </c>
      <c r="G312" s="33">
        <v>0</v>
      </c>
      <c r="H312" s="33">
        <v>0</v>
      </c>
      <c r="I312" s="3">
        <f>IFERROR(VLOOKUP(C312,'[6]Anexo 2'!$A$9:$G$1115,7,0),0)</f>
        <v>38878076</v>
      </c>
      <c r="J312" s="3">
        <f>IFERROR(VLOOKUP(C312,'[6]Anexo 1'!$A$9:$F$1115,6,0),0)</f>
        <v>44708636</v>
      </c>
      <c r="K312" s="3"/>
      <c r="L312" s="3"/>
      <c r="M312" s="3"/>
      <c r="N312" s="3"/>
      <c r="O312" s="3"/>
      <c r="P312" s="34">
        <f t="shared" si="13"/>
        <v>83586712</v>
      </c>
      <c r="Q312" s="35">
        <f>VLOOKUP(D312,FEBRERO!$D$13:$Q$1147,14,0)+VLOOKUP(D312,FEBRERO!$D$13:$AC$1147,26,0)+VLOOKUP(D312,MARZO!$D$13:$AC$1147,26,0)</f>
        <v>54428156</v>
      </c>
      <c r="R312" s="3">
        <f>IFERROR(VLOOKUP(D312,[7]ServNOMINA!$F$16:$M$112,8,0),0)</f>
        <v>0</v>
      </c>
      <c r="S312" s="3">
        <f>IFERROR(VLOOKUP(D312,[7]ServOTROS!$F$16:$M$112,8,0),0)</f>
        <v>0</v>
      </c>
      <c r="T312" s="3">
        <f>IFERROR(VLOOKUP(D312,[7]CANCEL!$F$16:$M$48,8,0),0)</f>
        <v>0</v>
      </c>
      <c r="U312" s="3">
        <f>IFERROR(VLOOKUP(B312,[7]Aaf_PENSION!$C$16:$M$112,11,0),0)</f>
        <v>0</v>
      </c>
      <c r="V312" s="3">
        <f>IFERROR(VLOOKUP(B312,[7]Aaf_SALUD!$C$16:$M$112,11,0),0)</f>
        <v>0</v>
      </c>
      <c r="W312" s="3">
        <f>IFERROR(VLOOKUP(D312,[7]CALIDAD!$F$16:$M$1122,8,0),0)</f>
        <v>3239840</v>
      </c>
      <c r="X312" s="3"/>
      <c r="Y312" s="3">
        <f>IFERROR(VLOOKUP(B312,[7]Ap_CESANTIAS!$C$16:$M$112,11,0),0)</f>
        <v>0</v>
      </c>
      <c r="Z312" s="3">
        <f>IFERROR(VLOOKUP(B312,[7]Ap_PENSION!$C$16:$M$112,11,0),0)</f>
        <v>0</v>
      </c>
      <c r="AA312" s="3">
        <f>IFERROR(VLOOKUP(B312,[7]Ap_SALUD!$C$16:$M$112,11,0),0)</f>
        <v>0</v>
      </c>
      <c r="AB312" s="3"/>
      <c r="AC312" s="36">
        <f t="shared" si="12"/>
        <v>3239840</v>
      </c>
      <c r="AD312" s="37">
        <f t="shared" si="14"/>
        <v>25918716</v>
      </c>
      <c r="AE312" s="144"/>
    </row>
    <row r="313" spans="1:31" hidden="1" x14ac:dyDescent="0.25">
      <c r="A313" s="29">
        <v>301</v>
      </c>
      <c r="B313" s="61"/>
      <c r="C313" s="143" t="str">
        <f>VLOOKUP(D313,[8]Hoja1!$A$2:$B$1115,2,0)</f>
        <v>15215</v>
      </c>
      <c r="D313" s="31">
        <v>891855748</v>
      </c>
      <c r="E313" s="31">
        <v>211515215</v>
      </c>
      <c r="F313" s="61" t="s">
        <v>508</v>
      </c>
      <c r="G313" s="33">
        <v>0</v>
      </c>
      <c r="H313" s="33">
        <v>0</v>
      </c>
      <c r="I313" s="3">
        <f>IFERROR(VLOOKUP(C313,'[6]Anexo 2'!$A$9:$G$1115,7,0),0)</f>
        <v>40980943</v>
      </c>
      <c r="J313" s="3">
        <f>IFERROR(VLOOKUP(C313,'[6]Anexo 1'!$A$9:$F$1115,6,0),0)</f>
        <v>41280569</v>
      </c>
      <c r="K313" s="3"/>
      <c r="L313" s="3"/>
      <c r="M313" s="3"/>
      <c r="N313" s="3"/>
      <c r="O313" s="3"/>
      <c r="P313" s="34">
        <f t="shared" si="13"/>
        <v>82261512</v>
      </c>
      <c r="Q313" s="35">
        <f>VLOOKUP(D313,FEBRERO!$D$13:$Q$1147,14,0)+VLOOKUP(D313,FEBRERO!$D$13:$AC$1147,26,0)+VLOOKUP(D313,MARZO!$D$13:$AC$1147,26,0)</f>
        <v>51525806</v>
      </c>
      <c r="R313" s="3">
        <f>IFERROR(VLOOKUP(D313,[7]ServNOMINA!$F$16:$M$112,8,0),0)</f>
        <v>0</v>
      </c>
      <c r="S313" s="3">
        <f>IFERROR(VLOOKUP(D313,[7]ServOTROS!$F$16:$M$112,8,0),0)</f>
        <v>0</v>
      </c>
      <c r="T313" s="3">
        <f>IFERROR(VLOOKUP(D313,[7]CANCEL!$F$16:$M$48,8,0),0)</f>
        <v>0</v>
      </c>
      <c r="U313" s="3">
        <f>IFERROR(VLOOKUP(B313,[7]Aaf_PENSION!$C$16:$M$112,11,0),0)</f>
        <v>0</v>
      </c>
      <c r="V313" s="3">
        <f>IFERROR(VLOOKUP(B313,[7]Aaf_SALUD!$C$16:$M$112,11,0),0)</f>
        <v>0</v>
      </c>
      <c r="W313" s="3">
        <f>IFERROR(VLOOKUP(D313,[7]CALIDAD!$F$16:$M$1122,8,0),0)</f>
        <v>3415079</v>
      </c>
      <c r="X313" s="3"/>
      <c r="Y313" s="3">
        <f>IFERROR(VLOOKUP(B313,[7]Ap_CESANTIAS!$C$16:$M$112,11,0),0)</f>
        <v>0</v>
      </c>
      <c r="Z313" s="3">
        <f>IFERROR(VLOOKUP(B313,[7]Ap_PENSION!$C$16:$M$112,11,0),0)</f>
        <v>0</v>
      </c>
      <c r="AA313" s="3">
        <f>IFERROR(VLOOKUP(B313,[7]Ap_SALUD!$C$16:$M$112,11,0),0)</f>
        <v>0</v>
      </c>
      <c r="AB313" s="3"/>
      <c r="AC313" s="36">
        <f t="shared" si="12"/>
        <v>3415079</v>
      </c>
      <c r="AD313" s="37">
        <f t="shared" si="14"/>
        <v>27320627</v>
      </c>
      <c r="AE313" s="144"/>
    </row>
    <row r="314" spans="1:31" hidden="1" x14ac:dyDescent="0.25">
      <c r="A314" s="38">
        <v>302</v>
      </c>
      <c r="B314" s="61"/>
      <c r="C314" s="143" t="str">
        <f>VLOOKUP(D314,[8]Hoja1!$A$2:$B$1115,2,0)</f>
        <v>15218</v>
      </c>
      <c r="D314" s="31">
        <v>891857920</v>
      </c>
      <c r="E314" s="31">
        <v>211815218</v>
      </c>
      <c r="F314" s="61" t="s">
        <v>509</v>
      </c>
      <c r="G314" s="33">
        <v>0</v>
      </c>
      <c r="H314" s="33">
        <v>0</v>
      </c>
      <c r="I314" s="3">
        <f>IFERROR(VLOOKUP(C314,'[6]Anexo 2'!$A$9:$G$1115,7,0),0)</f>
        <v>53995752</v>
      </c>
      <c r="J314" s="3">
        <f>IFERROR(VLOOKUP(C314,'[6]Anexo 1'!$A$9:$F$1115,6,0),0)</f>
        <v>53843333</v>
      </c>
      <c r="K314" s="3"/>
      <c r="L314" s="3"/>
      <c r="M314" s="3"/>
      <c r="N314" s="3"/>
      <c r="O314" s="3"/>
      <c r="P314" s="34">
        <f t="shared" si="13"/>
        <v>107839085</v>
      </c>
      <c r="Q314" s="35">
        <f>VLOOKUP(D314,FEBRERO!$D$13:$Q$1147,14,0)+VLOOKUP(D314,FEBRERO!$D$13:$AC$1147,26,0)+VLOOKUP(D314,MARZO!$D$13:$AC$1147,26,0)</f>
        <v>67342271</v>
      </c>
      <c r="R314" s="3">
        <f>IFERROR(VLOOKUP(D314,[7]ServNOMINA!$F$16:$M$112,8,0),0)</f>
        <v>0</v>
      </c>
      <c r="S314" s="3">
        <f>IFERROR(VLOOKUP(D314,[7]ServOTROS!$F$16:$M$112,8,0),0)</f>
        <v>0</v>
      </c>
      <c r="T314" s="3">
        <f>IFERROR(VLOOKUP(D314,[7]CANCEL!$F$16:$M$48,8,0),0)</f>
        <v>0</v>
      </c>
      <c r="U314" s="3">
        <f>IFERROR(VLOOKUP(B314,[7]Aaf_PENSION!$C$16:$M$112,11,0),0)</f>
        <v>0</v>
      </c>
      <c r="V314" s="3">
        <f>IFERROR(VLOOKUP(B314,[7]Aaf_SALUD!$C$16:$M$112,11,0),0)</f>
        <v>0</v>
      </c>
      <c r="W314" s="3">
        <f>IFERROR(VLOOKUP(D314,[7]CALIDAD!$F$16:$M$1122,8,0),0)</f>
        <v>4499646</v>
      </c>
      <c r="X314" s="3"/>
      <c r="Y314" s="3">
        <f>IFERROR(VLOOKUP(B314,[7]Ap_CESANTIAS!$C$16:$M$112,11,0),0)</f>
        <v>0</v>
      </c>
      <c r="Z314" s="3">
        <f>IFERROR(VLOOKUP(B314,[7]Ap_PENSION!$C$16:$M$112,11,0),0)</f>
        <v>0</v>
      </c>
      <c r="AA314" s="3">
        <f>IFERROR(VLOOKUP(B314,[7]Ap_SALUD!$C$16:$M$112,11,0),0)</f>
        <v>0</v>
      </c>
      <c r="AB314" s="3"/>
      <c r="AC314" s="36">
        <f t="shared" si="12"/>
        <v>4499646</v>
      </c>
      <c r="AD314" s="37">
        <f t="shared" si="14"/>
        <v>35997168</v>
      </c>
      <c r="AE314" s="144"/>
    </row>
    <row r="315" spans="1:31" hidden="1" x14ac:dyDescent="0.25">
      <c r="A315" s="29">
        <v>303</v>
      </c>
      <c r="B315" s="61"/>
      <c r="C315" s="143" t="str">
        <f>VLOOKUP(D315,[8]Hoja1!$A$2:$B$1115,2,0)</f>
        <v>15223</v>
      </c>
      <c r="D315" s="31">
        <v>800099196</v>
      </c>
      <c r="E315" s="31">
        <v>212315223</v>
      </c>
      <c r="F315" s="61" t="s">
        <v>510</v>
      </c>
      <c r="G315" s="33">
        <v>0</v>
      </c>
      <c r="H315" s="33">
        <v>0</v>
      </c>
      <c r="I315" s="3">
        <f>IFERROR(VLOOKUP(C315,'[6]Anexo 2'!$A$9:$G$1115,7,0),0)</f>
        <v>345454236</v>
      </c>
      <c r="J315" s="3">
        <f>IFERROR(VLOOKUP(C315,'[6]Anexo 1'!$A$9:$F$1115,6,0),0)</f>
        <v>258008253</v>
      </c>
      <c r="K315" s="3"/>
      <c r="L315" s="3"/>
      <c r="M315" s="3"/>
      <c r="N315" s="3"/>
      <c r="O315" s="3"/>
      <c r="P315" s="34">
        <f t="shared" si="13"/>
        <v>603462489</v>
      </c>
      <c r="Q315" s="35">
        <f>VLOOKUP(D315,FEBRERO!$D$13:$Q$1147,14,0)+VLOOKUP(D315,FEBRERO!$D$13:$AC$1147,26,0)+VLOOKUP(D315,MARZO!$D$13:$AC$1147,26,0)</f>
        <v>344371812</v>
      </c>
      <c r="R315" s="3">
        <f>IFERROR(VLOOKUP(D315,[7]ServNOMINA!$F$16:$M$112,8,0),0)</f>
        <v>0</v>
      </c>
      <c r="S315" s="3">
        <f>IFERROR(VLOOKUP(D315,[7]ServOTROS!$F$16:$M$112,8,0),0)</f>
        <v>0</v>
      </c>
      <c r="T315" s="3">
        <f>IFERROR(VLOOKUP(D315,[7]CANCEL!$F$16:$M$48,8,0),0)</f>
        <v>0</v>
      </c>
      <c r="U315" s="3">
        <f>IFERROR(VLOOKUP(B315,[7]Aaf_PENSION!$C$16:$M$112,11,0),0)</f>
        <v>0</v>
      </c>
      <c r="V315" s="3">
        <f>IFERROR(VLOOKUP(B315,[7]Aaf_SALUD!$C$16:$M$112,11,0),0)</f>
        <v>0</v>
      </c>
      <c r="W315" s="3">
        <f>IFERROR(VLOOKUP(D315,[7]CALIDAD!$F$16:$M$1122,8,0),0)</f>
        <v>28787853</v>
      </c>
      <c r="X315" s="3"/>
      <c r="Y315" s="3">
        <f>IFERROR(VLOOKUP(B315,[7]Ap_CESANTIAS!$C$16:$M$112,11,0),0)</f>
        <v>0</v>
      </c>
      <c r="Z315" s="3">
        <f>IFERROR(VLOOKUP(B315,[7]Ap_PENSION!$C$16:$M$112,11,0),0)</f>
        <v>0</v>
      </c>
      <c r="AA315" s="3">
        <f>IFERROR(VLOOKUP(B315,[7]Ap_SALUD!$C$16:$M$112,11,0),0)</f>
        <v>0</v>
      </c>
      <c r="AB315" s="3"/>
      <c r="AC315" s="36">
        <f t="shared" si="12"/>
        <v>28787853</v>
      </c>
      <c r="AD315" s="37">
        <f t="shared" si="14"/>
        <v>230302824</v>
      </c>
      <c r="AE315" s="144"/>
    </row>
    <row r="316" spans="1:31" hidden="1" x14ac:dyDescent="0.25">
      <c r="A316" s="38">
        <v>304</v>
      </c>
      <c r="B316" s="61"/>
      <c r="C316" s="143" t="str">
        <f>VLOOKUP(D316,[8]Hoja1!$A$2:$B$1115,2,0)</f>
        <v>15224</v>
      </c>
      <c r="D316" s="31">
        <v>891802089</v>
      </c>
      <c r="E316" s="31">
        <v>212415224</v>
      </c>
      <c r="F316" s="61" t="s">
        <v>511</v>
      </c>
      <c r="G316" s="33">
        <v>0</v>
      </c>
      <c r="H316" s="33">
        <v>0</v>
      </c>
      <c r="I316" s="3">
        <f>IFERROR(VLOOKUP(C316,'[6]Anexo 2'!$A$9:$G$1115,7,0),0)</f>
        <v>65873479</v>
      </c>
      <c r="J316" s="3">
        <f>IFERROR(VLOOKUP(C316,'[6]Anexo 1'!$A$9:$F$1115,6,0),0)</f>
        <v>77760338</v>
      </c>
      <c r="K316" s="3"/>
      <c r="L316" s="3"/>
      <c r="M316" s="3"/>
      <c r="N316" s="3"/>
      <c r="O316" s="3"/>
      <c r="P316" s="34">
        <f t="shared" si="13"/>
        <v>143633817</v>
      </c>
      <c r="Q316" s="35">
        <f>VLOOKUP(D316,FEBRERO!$D$13:$Q$1147,14,0)+VLOOKUP(D316,FEBRERO!$D$13:$AC$1147,26,0)+VLOOKUP(D316,MARZO!$D$13:$AC$1147,26,0)</f>
        <v>94228709</v>
      </c>
      <c r="R316" s="3">
        <f>IFERROR(VLOOKUP(D316,[7]ServNOMINA!$F$16:$M$112,8,0),0)</f>
        <v>0</v>
      </c>
      <c r="S316" s="3">
        <f>IFERROR(VLOOKUP(D316,[7]ServOTROS!$F$16:$M$112,8,0),0)</f>
        <v>0</v>
      </c>
      <c r="T316" s="3">
        <f>IFERROR(VLOOKUP(D316,[7]CANCEL!$F$16:$M$48,8,0),0)</f>
        <v>0</v>
      </c>
      <c r="U316" s="3">
        <f>IFERROR(VLOOKUP(B316,[7]Aaf_PENSION!$C$16:$M$112,11,0),0)</f>
        <v>0</v>
      </c>
      <c r="V316" s="3">
        <f>IFERROR(VLOOKUP(B316,[7]Aaf_SALUD!$C$16:$M$112,11,0),0)</f>
        <v>0</v>
      </c>
      <c r="W316" s="3">
        <f>IFERROR(VLOOKUP(D316,[7]CALIDAD!$F$16:$M$1122,8,0),0)</f>
        <v>5489457</v>
      </c>
      <c r="X316" s="3"/>
      <c r="Y316" s="3">
        <f>IFERROR(VLOOKUP(B316,[7]Ap_CESANTIAS!$C$16:$M$112,11,0),0)</f>
        <v>0</v>
      </c>
      <c r="Z316" s="3">
        <f>IFERROR(VLOOKUP(B316,[7]Ap_PENSION!$C$16:$M$112,11,0),0)</f>
        <v>0</v>
      </c>
      <c r="AA316" s="3">
        <f>IFERROR(VLOOKUP(B316,[7]Ap_SALUD!$C$16:$M$112,11,0),0)</f>
        <v>0</v>
      </c>
      <c r="AB316" s="3"/>
      <c r="AC316" s="36">
        <f t="shared" si="12"/>
        <v>5489457</v>
      </c>
      <c r="AD316" s="37">
        <f t="shared" si="14"/>
        <v>43915651</v>
      </c>
      <c r="AE316" s="144"/>
    </row>
    <row r="317" spans="1:31" hidden="1" x14ac:dyDescent="0.25">
      <c r="A317" s="29">
        <v>305</v>
      </c>
      <c r="B317" s="61"/>
      <c r="C317" s="143" t="str">
        <f>VLOOKUP(D317,[8]Hoja1!$A$2:$B$1115,2,0)</f>
        <v>15226</v>
      </c>
      <c r="D317" s="31">
        <v>891855769</v>
      </c>
      <c r="E317" s="31">
        <v>212615226</v>
      </c>
      <c r="F317" s="61" t="s">
        <v>512</v>
      </c>
      <c r="G317" s="33">
        <v>0</v>
      </c>
      <c r="H317" s="33">
        <v>0</v>
      </c>
      <c r="I317" s="3">
        <f>IFERROR(VLOOKUP(C317,'[6]Anexo 2'!$A$9:$G$1115,7,0),0)</f>
        <v>27415645</v>
      </c>
      <c r="J317" s="3">
        <f>IFERROR(VLOOKUP(C317,'[6]Anexo 1'!$A$9:$F$1115,6,0),0)</f>
        <v>36867708</v>
      </c>
      <c r="K317" s="3"/>
      <c r="L317" s="3"/>
      <c r="M317" s="3"/>
      <c r="N317" s="3"/>
      <c r="O317" s="3"/>
      <c r="P317" s="34">
        <f t="shared" si="13"/>
        <v>64283353</v>
      </c>
      <c r="Q317" s="35">
        <f>VLOOKUP(D317,FEBRERO!$D$13:$Q$1147,14,0)+VLOOKUP(D317,FEBRERO!$D$13:$AC$1147,26,0)+VLOOKUP(D317,MARZO!$D$13:$AC$1147,26,0)</f>
        <v>43721619</v>
      </c>
      <c r="R317" s="3">
        <f>IFERROR(VLOOKUP(D317,[7]ServNOMINA!$F$16:$M$112,8,0),0)</f>
        <v>0</v>
      </c>
      <c r="S317" s="3">
        <f>IFERROR(VLOOKUP(D317,[7]ServOTROS!$F$16:$M$112,8,0),0)</f>
        <v>0</v>
      </c>
      <c r="T317" s="3">
        <f>IFERROR(VLOOKUP(D317,[7]CANCEL!$F$16:$M$48,8,0),0)</f>
        <v>0</v>
      </c>
      <c r="U317" s="3">
        <f>IFERROR(VLOOKUP(B317,[7]Aaf_PENSION!$C$16:$M$112,11,0),0)</f>
        <v>0</v>
      </c>
      <c r="V317" s="3">
        <f>IFERROR(VLOOKUP(B317,[7]Aaf_SALUD!$C$16:$M$112,11,0),0)</f>
        <v>0</v>
      </c>
      <c r="W317" s="3">
        <f>IFERROR(VLOOKUP(D317,[7]CALIDAD!$F$16:$M$1122,8,0),0)</f>
        <v>2284637</v>
      </c>
      <c r="X317" s="3"/>
      <c r="Y317" s="3">
        <f>IFERROR(VLOOKUP(B317,[7]Ap_CESANTIAS!$C$16:$M$112,11,0),0)</f>
        <v>0</v>
      </c>
      <c r="Z317" s="3">
        <f>IFERROR(VLOOKUP(B317,[7]Ap_PENSION!$C$16:$M$112,11,0),0)</f>
        <v>0</v>
      </c>
      <c r="AA317" s="3">
        <f>IFERROR(VLOOKUP(B317,[7]Ap_SALUD!$C$16:$M$112,11,0),0)</f>
        <v>0</v>
      </c>
      <c r="AB317" s="3"/>
      <c r="AC317" s="36">
        <f t="shared" si="12"/>
        <v>2284637</v>
      </c>
      <c r="AD317" s="37">
        <f t="shared" si="14"/>
        <v>18277097</v>
      </c>
      <c r="AE317" s="144"/>
    </row>
    <row r="318" spans="1:31" hidden="1" x14ac:dyDescent="0.25">
      <c r="A318" s="38">
        <v>306</v>
      </c>
      <c r="B318" s="61"/>
      <c r="C318" s="143" t="str">
        <f>VLOOKUP(D318,[8]Hoja1!$A$2:$B$1115,2,0)</f>
        <v>15232</v>
      </c>
      <c r="D318" s="31">
        <v>800099723</v>
      </c>
      <c r="E318" s="31">
        <v>213215232</v>
      </c>
      <c r="F318" s="61" t="s">
        <v>513</v>
      </c>
      <c r="G318" s="33">
        <v>0</v>
      </c>
      <c r="H318" s="33">
        <v>0</v>
      </c>
      <c r="I318" s="3">
        <f>IFERROR(VLOOKUP(C318,'[6]Anexo 2'!$A$9:$G$1115,7,0),0)</f>
        <v>62507672</v>
      </c>
      <c r="J318" s="3">
        <f>IFERROR(VLOOKUP(C318,'[6]Anexo 1'!$A$9:$F$1115,6,0),0)</f>
        <v>70654664</v>
      </c>
      <c r="K318" s="3"/>
      <c r="L318" s="3"/>
      <c r="M318" s="3"/>
      <c r="N318" s="3"/>
      <c r="O318" s="3"/>
      <c r="P318" s="34">
        <f t="shared" si="13"/>
        <v>133162336</v>
      </c>
      <c r="Q318" s="35">
        <f>VLOOKUP(D318,FEBRERO!$D$13:$Q$1147,14,0)+VLOOKUP(D318,FEBRERO!$D$13:$AC$1147,26,0)+VLOOKUP(D318,MARZO!$D$13:$AC$1147,26,0)</f>
        <v>86281583</v>
      </c>
      <c r="R318" s="3">
        <f>IFERROR(VLOOKUP(D318,[7]ServNOMINA!$F$16:$M$112,8,0),0)</f>
        <v>0</v>
      </c>
      <c r="S318" s="3">
        <f>IFERROR(VLOOKUP(D318,[7]ServOTROS!$F$16:$M$112,8,0),0)</f>
        <v>0</v>
      </c>
      <c r="T318" s="3">
        <f>IFERROR(VLOOKUP(D318,[7]CANCEL!$F$16:$M$48,8,0),0)</f>
        <v>0</v>
      </c>
      <c r="U318" s="3">
        <f>IFERROR(VLOOKUP(B318,[7]Aaf_PENSION!$C$16:$M$112,11,0),0)</f>
        <v>0</v>
      </c>
      <c r="V318" s="3">
        <f>IFERROR(VLOOKUP(B318,[7]Aaf_SALUD!$C$16:$M$112,11,0),0)</f>
        <v>0</v>
      </c>
      <c r="W318" s="3">
        <f>IFERROR(VLOOKUP(D318,[7]CALIDAD!$F$16:$M$1122,8,0),0)</f>
        <v>5208973</v>
      </c>
      <c r="X318" s="3"/>
      <c r="Y318" s="3">
        <f>IFERROR(VLOOKUP(B318,[7]Ap_CESANTIAS!$C$16:$M$112,11,0),0)</f>
        <v>0</v>
      </c>
      <c r="Z318" s="3">
        <f>IFERROR(VLOOKUP(B318,[7]Ap_PENSION!$C$16:$M$112,11,0),0)</f>
        <v>0</v>
      </c>
      <c r="AA318" s="3">
        <f>IFERROR(VLOOKUP(B318,[7]Ap_SALUD!$C$16:$M$112,11,0),0)</f>
        <v>0</v>
      </c>
      <c r="AB318" s="3"/>
      <c r="AC318" s="36">
        <f t="shared" si="12"/>
        <v>5208973</v>
      </c>
      <c r="AD318" s="37">
        <f t="shared" si="14"/>
        <v>41671780</v>
      </c>
      <c r="AE318" s="144"/>
    </row>
    <row r="319" spans="1:31" hidden="1" x14ac:dyDescent="0.25">
      <c r="A319" s="29">
        <v>307</v>
      </c>
      <c r="B319" s="61"/>
      <c r="C319" s="143" t="str">
        <f>VLOOKUP(D319,[8]Hoja1!$A$2:$B$1115,2,0)</f>
        <v>15236</v>
      </c>
      <c r="D319" s="31">
        <v>800131177</v>
      </c>
      <c r="E319" s="31">
        <v>213615236</v>
      </c>
      <c r="F319" s="61" t="s">
        <v>514</v>
      </c>
      <c r="G319" s="33">
        <v>0</v>
      </c>
      <c r="H319" s="33">
        <v>0</v>
      </c>
      <c r="I319" s="3">
        <f>IFERROR(VLOOKUP(C319,'[6]Anexo 2'!$A$9:$G$1115,7,0),0)</f>
        <v>29158922</v>
      </c>
      <c r="J319" s="3">
        <f>IFERROR(VLOOKUP(C319,'[6]Anexo 1'!$A$9:$F$1115,6,0),0)</f>
        <v>39572677</v>
      </c>
      <c r="K319" s="3"/>
      <c r="L319" s="3"/>
      <c r="M319" s="3"/>
      <c r="N319" s="3"/>
      <c r="O319" s="3"/>
      <c r="P319" s="34">
        <f t="shared" si="13"/>
        <v>68731599</v>
      </c>
      <c r="Q319" s="35">
        <f>VLOOKUP(D319,FEBRERO!$D$13:$Q$1147,14,0)+VLOOKUP(D319,FEBRERO!$D$13:$AC$1147,26,0)+VLOOKUP(D319,MARZO!$D$13:$AC$1147,26,0)</f>
        <v>46862407</v>
      </c>
      <c r="R319" s="3">
        <f>IFERROR(VLOOKUP(D319,[7]ServNOMINA!$F$16:$M$112,8,0),0)</f>
        <v>0</v>
      </c>
      <c r="S319" s="3">
        <f>IFERROR(VLOOKUP(D319,[7]ServOTROS!$F$16:$M$112,8,0),0)</f>
        <v>0</v>
      </c>
      <c r="T319" s="3">
        <f>IFERROR(VLOOKUP(D319,[7]CANCEL!$F$16:$M$48,8,0),0)</f>
        <v>0</v>
      </c>
      <c r="U319" s="3">
        <f>IFERROR(VLOOKUP(B319,[7]Aaf_PENSION!$C$16:$M$112,11,0),0)</f>
        <v>0</v>
      </c>
      <c r="V319" s="3">
        <f>IFERROR(VLOOKUP(B319,[7]Aaf_SALUD!$C$16:$M$112,11,0),0)</f>
        <v>0</v>
      </c>
      <c r="W319" s="3">
        <f>IFERROR(VLOOKUP(D319,[7]CALIDAD!$F$16:$M$1122,8,0),0)</f>
        <v>2429910</v>
      </c>
      <c r="X319" s="3"/>
      <c r="Y319" s="3">
        <f>IFERROR(VLOOKUP(B319,[7]Ap_CESANTIAS!$C$16:$M$112,11,0),0)</f>
        <v>0</v>
      </c>
      <c r="Z319" s="3">
        <f>IFERROR(VLOOKUP(B319,[7]Ap_PENSION!$C$16:$M$112,11,0),0)</f>
        <v>0</v>
      </c>
      <c r="AA319" s="3">
        <f>IFERROR(VLOOKUP(B319,[7]Ap_SALUD!$C$16:$M$112,11,0),0)</f>
        <v>0</v>
      </c>
      <c r="AB319" s="3"/>
      <c r="AC319" s="36">
        <f t="shared" si="12"/>
        <v>2429910</v>
      </c>
      <c r="AD319" s="37">
        <f t="shared" si="14"/>
        <v>19439282</v>
      </c>
      <c r="AE319" s="144"/>
    </row>
    <row r="320" spans="1:31" hidden="1" x14ac:dyDescent="0.25">
      <c r="A320" s="38">
        <v>308</v>
      </c>
      <c r="B320" s="61"/>
      <c r="C320" s="143" t="str">
        <f>VLOOKUP(D320,[8]Hoja1!$A$2:$B$1115,2,0)</f>
        <v>15244</v>
      </c>
      <c r="D320" s="31">
        <v>891857844</v>
      </c>
      <c r="E320" s="31">
        <v>214415244</v>
      </c>
      <c r="F320" s="61" t="s">
        <v>515</v>
      </c>
      <c r="G320" s="33">
        <v>0</v>
      </c>
      <c r="H320" s="33">
        <v>0</v>
      </c>
      <c r="I320" s="3">
        <f>IFERROR(VLOOKUP(C320,'[6]Anexo 2'!$A$9:$G$1115,7,0),0)</f>
        <v>94982432</v>
      </c>
      <c r="J320" s="3">
        <f>IFERROR(VLOOKUP(C320,'[6]Anexo 1'!$A$9:$F$1115,6,0),0)</f>
        <v>95259974</v>
      </c>
      <c r="K320" s="3"/>
      <c r="L320" s="3"/>
      <c r="M320" s="3"/>
      <c r="N320" s="3"/>
      <c r="O320" s="3"/>
      <c r="P320" s="34">
        <f t="shared" si="13"/>
        <v>190242406</v>
      </c>
      <c r="Q320" s="35">
        <f>VLOOKUP(D320,FEBRERO!$D$13:$Q$1147,14,0)+VLOOKUP(D320,FEBRERO!$D$13:$AC$1147,26,0)+VLOOKUP(D320,MARZO!$D$13:$AC$1147,26,0)</f>
        <v>119005583</v>
      </c>
      <c r="R320" s="3">
        <f>IFERROR(VLOOKUP(D320,[7]ServNOMINA!$F$16:$M$112,8,0),0)</f>
        <v>0</v>
      </c>
      <c r="S320" s="3">
        <f>IFERROR(VLOOKUP(D320,[7]ServOTROS!$F$16:$M$112,8,0),0)</f>
        <v>0</v>
      </c>
      <c r="T320" s="3">
        <f>IFERROR(VLOOKUP(D320,[7]CANCEL!$F$16:$M$48,8,0),0)</f>
        <v>0</v>
      </c>
      <c r="U320" s="3">
        <f>IFERROR(VLOOKUP(B320,[7]Aaf_PENSION!$C$16:$M$112,11,0),0)</f>
        <v>0</v>
      </c>
      <c r="V320" s="3">
        <f>IFERROR(VLOOKUP(B320,[7]Aaf_SALUD!$C$16:$M$112,11,0),0)</f>
        <v>0</v>
      </c>
      <c r="W320" s="3">
        <f>IFERROR(VLOOKUP(D320,[7]CALIDAD!$F$16:$M$1122,8,0),0)</f>
        <v>7915203</v>
      </c>
      <c r="X320" s="3"/>
      <c r="Y320" s="3">
        <f>IFERROR(VLOOKUP(B320,[7]Ap_CESANTIAS!$C$16:$M$112,11,0),0)</f>
        <v>0</v>
      </c>
      <c r="Z320" s="3">
        <f>IFERROR(VLOOKUP(B320,[7]Ap_PENSION!$C$16:$M$112,11,0),0)</f>
        <v>0</v>
      </c>
      <c r="AA320" s="3">
        <f>IFERROR(VLOOKUP(B320,[7]Ap_SALUD!$C$16:$M$112,11,0),0)</f>
        <v>0</v>
      </c>
      <c r="AB320" s="3"/>
      <c r="AC320" s="36">
        <f t="shared" si="12"/>
        <v>7915203</v>
      </c>
      <c r="AD320" s="37">
        <f t="shared" si="14"/>
        <v>63321620</v>
      </c>
      <c r="AE320" s="144"/>
    </row>
    <row r="321" spans="1:31" hidden="1" x14ac:dyDescent="0.25">
      <c r="A321" s="29">
        <v>309</v>
      </c>
      <c r="B321" s="61"/>
      <c r="C321" s="143" t="str">
        <f>VLOOKUP(D321,[8]Hoja1!$A$2:$B$1115,2,0)</f>
        <v>15248</v>
      </c>
      <c r="D321" s="31">
        <v>800031073</v>
      </c>
      <c r="E321" s="31">
        <v>214815248</v>
      </c>
      <c r="F321" s="61" t="s">
        <v>516</v>
      </c>
      <c r="G321" s="33">
        <v>0</v>
      </c>
      <c r="H321" s="33">
        <v>0</v>
      </c>
      <c r="I321" s="3">
        <f>IFERROR(VLOOKUP(C321,'[6]Anexo 2'!$A$9:$G$1115,7,0),0)</f>
        <v>41325231</v>
      </c>
      <c r="J321" s="3">
        <f>IFERROR(VLOOKUP(C321,'[6]Anexo 1'!$A$9:$F$1115,6,0),0)</f>
        <v>53428618</v>
      </c>
      <c r="K321" s="3"/>
      <c r="L321" s="3"/>
      <c r="M321" s="3"/>
      <c r="N321" s="3"/>
      <c r="O321" s="3"/>
      <c r="P321" s="34">
        <f t="shared" si="13"/>
        <v>94753849</v>
      </c>
      <c r="Q321" s="35">
        <f>VLOOKUP(D321,FEBRERO!$D$13:$Q$1147,14,0)+VLOOKUP(D321,FEBRERO!$D$13:$AC$1147,26,0)+VLOOKUP(D321,MARZO!$D$13:$AC$1147,26,0)</f>
        <v>63759925</v>
      </c>
      <c r="R321" s="3">
        <f>IFERROR(VLOOKUP(D321,[7]ServNOMINA!$F$16:$M$112,8,0),0)</f>
        <v>0</v>
      </c>
      <c r="S321" s="3">
        <f>IFERROR(VLOOKUP(D321,[7]ServOTROS!$F$16:$M$112,8,0),0)</f>
        <v>0</v>
      </c>
      <c r="T321" s="3">
        <f>IFERROR(VLOOKUP(D321,[7]CANCEL!$F$16:$M$48,8,0),0)</f>
        <v>0</v>
      </c>
      <c r="U321" s="3">
        <f>IFERROR(VLOOKUP(B321,[7]Aaf_PENSION!$C$16:$M$112,11,0),0)</f>
        <v>0</v>
      </c>
      <c r="V321" s="3">
        <f>IFERROR(VLOOKUP(B321,[7]Aaf_SALUD!$C$16:$M$112,11,0),0)</f>
        <v>0</v>
      </c>
      <c r="W321" s="3">
        <f>IFERROR(VLOOKUP(D321,[7]CALIDAD!$F$16:$M$1122,8,0),0)</f>
        <v>3443769</v>
      </c>
      <c r="X321" s="3"/>
      <c r="Y321" s="3">
        <f>IFERROR(VLOOKUP(B321,[7]Ap_CESANTIAS!$C$16:$M$112,11,0),0)</f>
        <v>0</v>
      </c>
      <c r="Z321" s="3">
        <f>IFERROR(VLOOKUP(B321,[7]Ap_PENSION!$C$16:$M$112,11,0),0)</f>
        <v>0</v>
      </c>
      <c r="AA321" s="3">
        <f>IFERROR(VLOOKUP(B321,[7]Ap_SALUD!$C$16:$M$112,11,0),0)</f>
        <v>0</v>
      </c>
      <c r="AB321" s="3"/>
      <c r="AC321" s="36">
        <f t="shared" si="12"/>
        <v>3443769</v>
      </c>
      <c r="AD321" s="37">
        <f t="shared" si="14"/>
        <v>27550155</v>
      </c>
      <c r="AE321" s="144"/>
    </row>
    <row r="322" spans="1:31" hidden="1" x14ac:dyDescent="0.25">
      <c r="A322" s="38">
        <v>310</v>
      </c>
      <c r="B322" s="61"/>
      <c r="C322" s="143" t="str">
        <f>VLOOKUP(D322,[8]Hoja1!$A$2:$B$1115,2,0)</f>
        <v>15272</v>
      </c>
      <c r="D322" s="31">
        <v>891856288</v>
      </c>
      <c r="E322" s="31">
        <v>217215272</v>
      </c>
      <c r="F322" s="61" t="s">
        <v>517</v>
      </c>
      <c r="G322" s="33">
        <v>0</v>
      </c>
      <c r="H322" s="33">
        <v>0</v>
      </c>
      <c r="I322" s="3">
        <f>IFERROR(VLOOKUP(C322,'[6]Anexo 2'!$A$9:$G$1115,7,0),0)</f>
        <v>61775166</v>
      </c>
      <c r="J322" s="3">
        <f>IFERROR(VLOOKUP(C322,'[6]Anexo 1'!$A$9:$F$1115,6,0),0)</f>
        <v>80110076</v>
      </c>
      <c r="K322" s="3"/>
      <c r="L322" s="3"/>
      <c r="M322" s="3"/>
      <c r="N322" s="3"/>
      <c r="O322" s="3"/>
      <c r="P322" s="34">
        <f t="shared" si="13"/>
        <v>141885242</v>
      </c>
      <c r="Q322" s="35">
        <f>VLOOKUP(D322,FEBRERO!$D$13:$Q$1147,14,0)+VLOOKUP(D322,FEBRERO!$D$13:$AC$1147,26,0)+VLOOKUP(D322,MARZO!$D$13:$AC$1147,26,0)</f>
        <v>95553869</v>
      </c>
      <c r="R322" s="3">
        <f>IFERROR(VLOOKUP(D322,[7]ServNOMINA!$F$16:$M$112,8,0),0)</f>
        <v>0</v>
      </c>
      <c r="S322" s="3">
        <f>IFERROR(VLOOKUP(D322,[7]ServOTROS!$F$16:$M$112,8,0),0)</f>
        <v>0</v>
      </c>
      <c r="T322" s="3">
        <f>IFERROR(VLOOKUP(D322,[7]CANCEL!$F$16:$M$48,8,0),0)</f>
        <v>0</v>
      </c>
      <c r="U322" s="3">
        <f>IFERROR(VLOOKUP(B322,[7]Aaf_PENSION!$C$16:$M$112,11,0),0)</f>
        <v>0</v>
      </c>
      <c r="V322" s="3">
        <f>IFERROR(VLOOKUP(B322,[7]Aaf_SALUD!$C$16:$M$112,11,0),0)</f>
        <v>0</v>
      </c>
      <c r="W322" s="3">
        <f>IFERROR(VLOOKUP(D322,[7]CALIDAD!$F$16:$M$1122,8,0),0)</f>
        <v>5147931</v>
      </c>
      <c r="X322" s="3"/>
      <c r="Y322" s="3">
        <f>IFERROR(VLOOKUP(B322,[7]Ap_CESANTIAS!$C$16:$M$112,11,0),0)</f>
        <v>0</v>
      </c>
      <c r="Z322" s="3">
        <f>IFERROR(VLOOKUP(B322,[7]Ap_PENSION!$C$16:$M$112,11,0),0)</f>
        <v>0</v>
      </c>
      <c r="AA322" s="3">
        <f>IFERROR(VLOOKUP(B322,[7]Ap_SALUD!$C$16:$M$112,11,0),0)</f>
        <v>0</v>
      </c>
      <c r="AB322" s="3"/>
      <c r="AC322" s="36">
        <f t="shared" si="12"/>
        <v>5147931</v>
      </c>
      <c r="AD322" s="37">
        <f t="shared" si="14"/>
        <v>41183442</v>
      </c>
      <c r="AE322" s="144"/>
    </row>
    <row r="323" spans="1:31" hidden="1" x14ac:dyDescent="0.25">
      <c r="A323" s="29">
        <v>311</v>
      </c>
      <c r="B323" s="61"/>
      <c r="C323" s="143" t="str">
        <f>VLOOKUP(D323,[8]Hoja1!$A$2:$B$1115,2,0)</f>
        <v>15276</v>
      </c>
      <c r="D323" s="31">
        <v>800026368</v>
      </c>
      <c r="E323" s="31">
        <v>217615276</v>
      </c>
      <c r="F323" s="61" t="s">
        <v>518</v>
      </c>
      <c r="G323" s="33">
        <v>0</v>
      </c>
      <c r="H323" s="33">
        <v>0</v>
      </c>
      <c r="I323" s="3">
        <f>IFERROR(VLOOKUP(C323,'[6]Anexo 2'!$A$9:$G$1115,7,0),0)</f>
        <v>42934116</v>
      </c>
      <c r="J323" s="3">
        <f>IFERROR(VLOOKUP(C323,'[6]Anexo 1'!$A$9:$F$1115,6,0),0)</f>
        <v>51561373</v>
      </c>
      <c r="K323" s="3"/>
      <c r="L323" s="3"/>
      <c r="M323" s="3"/>
      <c r="N323" s="3"/>
      <c r="O323" s="3"/>
      <c r="P323" s="34">
        <f t="shared" si="13"/>
        <v>94495489</v>
      </c>
      <c r="Q323" s="35">
        <f>VLOOKUP(D323,FEBRERO!$D$13:$Q$1147,14,0)+VLOOKUP(D323,FEBRERO!$D$13:$AC$1147,26,0)+VLOOKUP(D323,MARZO!$D$13:$AC$1147,26,0)</f>
        <v>62294902</v>
      </c>
      <c r="R323" s="3">
        <f>IFERROR(VLOOKUP(D323,[7]ServNOMINA!$F$16:$M$112,8,0),0)</f>
        <v>0</v>
      </c>
      <c r="S323" s="3">
        <f>IFERROR(VLOOKUP(D323,[7]ServOTROS!$F$16:$M$112,8,0),0)</f>
        <v>0</v>
      </c>
      <c r="T323" s="3">
        <f>IFERROR(VLOOKUP(D323,[7]CANCEL!$F$16:$M$48,8,0),0)</f>
        <v>0</v>
      </c>
      <c r="U323" s="3">
        <f>IFERROR(VLOOKUP(B323,[7]Aaf_PENSION!$C$16:$M$112,11,0),0)</f>
        <v>0</v>
      </c>
      <c r="V323" s="3">
        <f>IFERROR(VLOOKUP(B323,[7]Aaf_SALUD!$C$16:$M$112,11,0),0)</f>
        <v>0</v>
      </c>
      <c r="W323" s="3">
        <f>IFERROR(VLOOKUP(D323,[7]CALIDAD!$F$16:$M$1122,8,0),0)</f>
        <v>3577843</v>
      </c>
      <c r="X323" s="3"/>
      <c r="Y323" s="3">
        <f>IFERROR(VLOOKUP(B323,[7]Ap_CESANTIAS!$C$16:$M$112,11,0),0)</f>
        <v>0</v>
      </c>
      <c r="Z323" s="3">
        <f>IFERROR(VLOOKUP(B323,[7]Ap_PENSION!$C$16:$M$112,11,0),0)</f>
        <v>0</v>
      </c>
      <c r="AA323" s="3">
        <f>IFERROR(VLOOKUP(B323,[7]Ap_SALUD!$C$16:$M$112,11,0),0)</f>
        <v>0</v>
      </c>
      <c r="AB323" s="3"/>
      <c r="AC323" s="36">
        <f t="shared" si="12"/>
        <v>3577843</v>
      </c>
      <c r="AD323" s="37">
        <f t="shared" si="14"/>
        <v>28622744</v>
      </c>
      <c r="AE323" s="144"/>
    </row>
    <row r="324" spans="1:31" hidden="1" x14ac:dyDescent="0.25">
      <c r="A324" s="38">
        <v>312</v>
      </c>
      <c r="B324" s="61"/>
      <c r="C324" s="143" t="str">
        <f>VLOOKUP(D324,[8]Hoja1!$A$2:$B$1115,2,0)</f>
        <v>15293</v>
      </c>
      <c r="D324" s="31">
        <v>800020045</v>
      </c>
      <c r="E324" s="31">
        <v>219315293</v>
      </c>
      <c r="F324" s="61" t="s">
        <v>519</v>
      </c>
      <c r="G324" s="33">
        <v>0</v>
      </c>
      <c r="H324" s="33">
        <v>0</v>
      </c>
      <c r="I324" s="3">
        <f>IFERROR(VLOOKUP(C324,'[6]Anexo 2'!$A$9:$G$1115,7,0),0)</f>
        <v>53476403</v>
      </c>
      <c r="J324" s="3">
        <f>IFERROR(VLOOKUP(C324,'[6]Anexo 1'!$A$9:$F$1115,6,0),0)</f>
        <v>61385896</v>
      </c>
      <c r="K324" s="3"/>
      <c r="L324" s="3"/>
      <c r="M324" s="3"/>
      <c r="N324" s="3"/>
      <c r="O324" s="3"/>
      <c r="P324" s="34">
        <f t="shared" si="13"/>
        <v>114862299</v>
      </c>
      <c r="Q324" s="35">
        <f>VLOOKUP(D324,FEBRERO!$D$13:$Q$1147,14,0)+VLOOKUP(D324,FEBRERO!$D$13:$AC$1147,26,0)+VLOOKUP(D324,MARZO!$D$13:$AC$1147,26,0)</f>
        <v>74754997</v>
      </c>
      <c r="R324" s="3">
        <f>IFERROR(VLOOKUP(D324,[7]ServNOMINA!$F$16:$M$112,8,0),0)</f>
        <v>0</v>
      </c>
      <c r="S324" s="3">
        <f>IFERROR(VLOOKUP(D324,[7]ServOTROS!$F$16:$M$112,8,0),0)</f>
        <v>0</v>
      </c>
      <c r="T324" s="3">
        <f>IFERROR(VLOOKUP(D324,[7]CANCEL!$F$16:$M$48,8,0),0)</f>
        <v>0</v>
      </c>
      <c r="U324" s="3">
        <f>IFERROR(VLOOKUP(B324,[7]Aaf_PENSION!$C$16:$M$112,11,0),0)</f>
        <v>0</v>
      </c>
      <c r="V324" s="3">
        <f>IFERROR(VLOOKUP(B324,[7]Aaf_SALUD!$C$16:$M$112,11,0),0)</f>
        <v>0</v>
      </c>
      <c r="W324" s="3">
        <f>IFERROR(VLOOKUP(D324,[7]CALIDAD!$F$16:$M$1122,8,0),0)</f>
        <v>4456367</v>
      </c>
      <c r="X324" s="3"/>
      <c r="Y324" s="3">
        <f>IFERROR(VLOOKUP(B324,[7]Ap_CESANTIAS!$C$16:$M$112,11,0),0)</f>
        <v>0</v>
      </c>
      <c r="Z324" s="3">
        <f>IFERROR(VLOOKUP(B324,[7]Ap_PENSION!$C$16:$M$112,11,0),0)</f>
        <v>0</v>
      </c>
      <c r="AA324" s="3">
        <f>IFERROR(VLOOKUP(B324,[7]Ap_SALUD!$C$16:$M$112,11,0),0)</f>
        <v>0</v>
      </c>
      <c r="AB324" s="3"/>
      <c r="AC324" s="36">
        <f t="shared" si="12"/>
        <v>4456367</v>
      </c>
      <c r="AD324" s="37">
        <f t="shared" si="14"/>
        <v>35650935</v>
      </c>
      <c r="AE324" s="144"/>
    </row>
    <row r="325" spans="1:31" hidden="1" x14ac:dyDescent="0.25">
      <c r="A325" s="29">
        <v>313</v>
      </c>
      <c r="B325" s="61"/>
      <c r="C325" s="143" t="str">
        <f>VLOOKUP(D325,[8]Hoja1!$A$2:$B$1115,2,0)</f>
        <v>15296</v>
      </c>
      <c r="D325" s="31">
        <v>891857764</v>
      </c>
      <c r="E325" s="31">
        <v>219615296</v>
      </c>
      <c r="F325" s="61" t="s">
        <v>520</v>
      </c>
      <c r="G325" s="33">
        <v>0</v>
      </c>
      <c r="H325" s="33">
        <v>0</v>
      </c>
      <c r="I325" s="3">
        <f>IFERROR(VLOOKUP(C325,'[6]Anexo 2'!$A$9:$G$1115,7,0),0)</f>
        <v>81769322</v>
      </c>
      <c r="J325" s="3">
        <f>IFERROR(VLOOKUP(C325,'[6]Anexo 1'!$A$9:$F$1115,6,0),0)</f>
        <v>98438374</v>
      </c>
      <c r="K325" s="3"/>
      <c r="L325" s="3"/>
      <c r="M325" s="3"/>
      <c r="N325" s="3"/>
      <c r="O325" s="3"/>
      <c r="P325" s="34">
        <f t="shared" si="13"/>
        <v>180207696</v>
      </c>
      <c r="Q325" s="35">
        <f>VLOOKUP(D325,FEBRERO!$D$13:$Q$1147,14,0)+VLOOKUP(D325,FEBRERO!$D$13:$AC$1147,26,0)+VLOOKUP(D325,MARZO!$D$13:$AC$1147,26,0)</f>
        <v>118880704</v>
      </c>
      <c r="R325" s="3">
        <f>IFERROR(VLOOKUP(D325,[7]ServNOMINA!$F$16:$M$112,8,0),0)</f>
        <v>0</v>
      </c>
      <c r="S325" s="3">
        <f>IFERROR(VLOOKUP(D325,[7]ServOTROS!$F$16:$M$112,8,0),0)</f>
        <v>0</v>
      </c>
      <c r="T325" s="3">
        <f>IFERROR(VLOOKUP(D325,[7]CANCEL!$F$16:$M$48,8,0),0)</f>
        <v>0</v>
      </c>
      <c r="U325" s="3">
        <f>IFERROR(VLOOKUP(B325,[7]Aaf_PENSION!$C$16:$M$112,11,0),0)</f>
        <v>0</v>
      </c>
      <c r="V325" s="3">
        <f>IFERROR(VLOOKUP(B325,[7]Aaf_SALUD!$C$16:$M$112,11,0),0)</f>
        <v>0</v>
      </c>
      <c r="W325" s="3">
        <f>IFERROR(VLOOKUP(D325,[7]CALIDAD!$F$16:$M$1122,8,0),0)</f>
        <v>6814110</v>
      </c>
      <c r="X325" s="3"/>
      <c r="Y325" s="3">
        <f>IFERROR(VLOOKUP(B325,[7]Ap_CESANTIAS!$C$16:$M$112,11,0),0)</f>
        <v>0</v>
      </c>
      <c r="Z325" s="3">
        <f>IFERROR(VLOOKUP(B325,[7]Ap_PENSION!$C$16:$M$112,11,0),0)</f>
        <v>0</v>
      </c>
      <c r="AA325" s="3">
        <f>IFERROR(VLOOKUP(B325,[7]Ap_SALUD!$C$16:$M$112,11,0),0)</f>
        <v>0</v>
      </c>
      <c r="AB325" s="3"/>
      <c r="AC325" s="36">
        <f t="shared" si="12"/>
        <v>6814110</v>
      </c>
      <c r="AD325" s="37">
        <f t="shared" si="14"/>
        <v>54512882</v>
      </c>
      <c r="AE325" s="144"/>
    </row>
    <row r="326" spans="1:31" hidden="1" x14ac:dyDescent="0.25">
      <c r="A326" s="38">
        <v>314</v>
      </c>
      <c r="B326" s="61"/>
      <c r="C326" s="143" t="str">
        <f>VLOOKUP(D326,[8]Hoja1!$A$2:$B$1115,2,0)</f>
        <v>15299</v>
      </c>
      <c r="D326" s="31">
        <v>800025608</v>
      </c>
      <c r="E326" s="31">
        <v>219915299</v>
      </c>
      <c r="F326" s="61" t="s">
        <v>521</v>
      </c>
      <c r="G326" s="33">
        <v>0</v>
      </c>
      <c r="H326" s="33">
        <v>0</v>
      </c>
      <c r="I326" s="3">
        <f>IFERROR(VLOOKUP(C326,'[6]Anexo 2'!$A$9:$G$1115,7,0),0)</f>
        <v>180242196</v>
      </c>
      <c r="J326" s="3">
        <f>IFERROR(VLOOKUP(C326,'[6]Anexo 1'!$A$9:$F$1115,6,0),0)</f>
        <v>227581686</v>
      </c>
      <c r="K326" s="3"/>
      <c r="L326" s="3"/>
      <c r="M326" s="3"/>
      <c r="N326" s="3"/>
      <c r="O326" s="3"/>
      <c r="P326" s="34">
        <f t="shared" si="13"/>
        <v>407823882</v>
      </c>
      <c r="Q326" s="35">
        <f>VLOOKUP(D326,FEBRERO!$D$13:$Q$1147,14,0)+VLOOKUP(D326,FEBRERO!$D$13:$AC$1147,26,0)+VLOOKUP(D326,MARZO!$D$13:$AC$1147,26,0)</f>
        <v>272642235</v>
      </c>
      <c r="R326" s="3">
        <f>IFERROR(VLOOKUP(D326,[7]ServNOMINA!$F$16:$M$112,8,0),0)</f>
        <v>0</v>
      </c>
      <c r="S326" s="3">
        <f>IFERROR(VLOOKUP(D326,[7]ServOTROS!$F$16:$M$112,8,0),0)</f>
        <v>0</v>
      </c>
      <c r="T326" s="3">
        <f>IFERROR(VLOOKUP(D326,[7]CANCEL!$F$16:$M$48,8,0),0)</f>
        <v>0</v>
      </c>
      <c r="U326" s="3">
        <f>IFERROR(VLOOKUP(B326,[7]Aaf_PENSION!$C$16:$M$112,11,0),0)</f>
        <v>0</v>
      </c>
      <c r="V326" s="3">
        <f>IFERROR(VLOOKUP(B326,[7]Aaf_SALUD!$C$16:$M$112,11,0),0)</f>
        <v>0</v>
      </c>
      <c r="W326" s="3">
        <f>IFERROR(VLOOKUP(D326,[7]CALIDAD!$F$16:$M$1122,8,0),0)</f>
        <v>15020183</v>
      </c>
      <c r="X326" s="3"/>
      <c r="Y326" s="3">
        <f>IFERROR(VLOOKUP(B326,[7]Ap_CESANTIAS!$C$16:$M$112,11,0),0)</f>
        <v>0</v>
      </c>
      <c r="Z326" s="3">
        <f>IFERROR(VLOOKUP(B326,[7]Ap_PENSION!$C$16:$M$112,11,0),0)</f>
        <v>0</v>
      </c>
      <c r="AA326" s="3">
        <f>IFERROR(VLOOKUP(B326,[7]Ap_SALUD!$C$16:$M$112,11,0),0)</f>
        <v>0</v>
      </c>
      <c r="AB326" s="3"/>
      <c r="AC326" s="36">
        <f t="shared" si="12"/>
        <v>15020183</v>
      </c>
      <c r="AD326" s="37">
        <f t="shared" si="14"/>
        <v>120161464</v>
      </c>
      <c r="AE326" s="144"/>
    </row>
    <row r="327" spans="1:31" hidden="1" x14ac:dyDescent="0.25">
      <c r="A327" s="29">
        <v>315</v>
      </c>
      <c r="B327" s="61"/>
      <c r="C327" s="143" t="str">
        <f>VLOOKUP(D327,[8]Hoja1!$A$2:$B$1115,2,0)</f>
        <v>15317</v>
      </c>
      <c r="D327" s="31">
        <v>800012631</v>
      </c>
      <c r="E327" s="31">
        <v>211715317</v>
      </c>
      <c r="F327" s="61" t="s">
        <v>522</v>
      </c>
      <c r="G327" s="33">
        <v>0</v>
      </c>
      <c r="H327" s="33">
        <v>0</v>
      </c>
      <c r="I327" s="3">
        <f>IFERROR(VLOOKUP(C327,'[6]Anexo 2'!$A$9:$G$1115,7,0),0)</f>
        <v>21024942</v>
      </c>
      <c r="J327" s="3">
        <f>IFERROR(VLOOKUP(C327,'[6]Anexo 1'!$A$9:$F$1115,6,0),0)</f>
        <v>23645640</v>
      </c>
      <c r="K327" s="3"/>
      <c r="L327" s="3"/>
      <c r="M327" s="3"/>
      <c r="N327" s="3"/>
      <c r="O327" s="3"/>
      <c r="P327" s="34">
        <f t="shared" si="13"/>
        <v>44670582</v>
      </c>
      <c r="Q327" s="35">
        <f>VLOOKUP(D327,FEBRERO!$D$13:$Q$1147,14,0)+VLOOKUP(D327,FEBRERO!$D$13:$AC$1147,26,0)+VLOOKUP(D327,MARZO!$D$13:$AC$1147,26,0)</f>
        <v>28901877</v>
      </c>
      <c r="R327" s="3">
        <f>IFERROR(VLOOKUP(D327,[7]ServNOMINA!$F$16:$M$112,8,0),0)</f>
        <v>0</v>
      </c>
      <c r="S327" s="3">
        <f>IFERROR(VLOOKUP(D327,[7]ServOTROS!$F$16:$M$112,8,0),0)</f>
        <v>0</v>
      </c>
      <c r="T327" s="3">
        <f>IFERROR(VLOOKUP(D327,[7]CANCEL!$F$16:$M$48,8,0),0)</f>
        <v>0</v>
      </c>
      <c r="U327" s="3">
        <f>IFERROR(VLOOKUP(B327,[7]Aaf_PENSION!$C$16:$M$112,11,0),0)</f>
        <v>0</v>
      </c>
      <c r="V327" s="3">
        <f>IFERROR(VLOOKUP(B327,[7]Aaf_SALUD!$C$16:$M$112,11,0),0)</f>
        <v>0</v>
      </c>
      <c r="W327" s="3">
        <f>IFERROR(VLOOKUP(D327,[7]CALIDAD!$F$16:$M$1122,8,0),0)</f>
        <v>1752079</v>
      </c>
      <c r="X327" s="3"/>
      <c r="Y327" s="3">
        <f>IFERROR(VLOOKUP(B327,[7]Ap_CESANTIAS!$C$16:$M$112,11,0),0)</f>
        <v>0</v>
      </c>
      <c r="Z327" s="3">
        <f>IFERROR(VLOOKUP(B327,[7]Ap_PENSION!$C$16:$M$112,11,0),0)</f>
        <v>0</v>
      </c>
      <c r="AA327" s="3">
        <f>IFERROR(VLOOKUP(B327,[7]Ap_SALUD!$C$16:$M$112,11,0),0)</f>
        <v>0</v>
      </c>
      <c r="AB327" s="3"/>
      <c r="AC327" s="36">
        <f t="shared" si="12"/>
        <v>1752079</v>
      </c>
      <c r="AD327" s="37">
        <f t="shared" si="14"/>
        <v>14016626</v>
      </c>
      <c r="AE327" s="144"/>
    </row>
    <row r="328" spans="1:31" hidden="1" x14ac:dyDescent="0.25">
      <c r="A328" s="38">
        <v>316</v>
      </c>
      <c r="B328" s="61"/>
      <c r="C328" s="143" t="str">
        <f>VLOOKUP(D328,[8]Hoja1!$A$2:$B$1115,2,0)</f>
        <v>15322</v>
      </c>
      <c r="D328" s="31">
        <v>800013683</v>
      </c>
      <c r="E328" s="31">
        <v>212215322</v>
      </c>
      <c r="F328" s="61" t="s">
        <v>523</v>
      </c>
      <c r="G328" s="33">
        <v>0</v>
      </c>
      <c r="H328" s="33">
        <v>0</v>
      </c>
      <c r="I328" s="3">
        <f>IFERROR(VLOOKUP(C328,'[6]Anexo 2'!$A$9:$G$1115,7,0),0)</f>
        <v>117247424</v>
      </c>
      <c r="J328" s="3">
        <f>IFERROR(VLOOKUP(C328,'[6]Anexo 1'!$A$9:$F$1115,6,0),0)</f>
        <v>166887862</v>
      </c>
      <c r="K328" s="3"/>
      <c r="L328" s="3"/>
      <c r="M328" s="3"/>
      <c r="N328" s="3"/>
      <c r="O328" s="3"/>
      <c r="P328" s="34">
        <f t="shared" si="13"/>
        <v>284135286</v>
      </c>
      <c r="Q328" s="35">
        <f>VLOOKUP(D328,FEBRERO!$D$13:$Q$1147,14,0)+VLOOKUP(D328,FEBRERO!$D$13:$AC$1147,26,0)+VLOOKUP(D328,MARZO!$D$13:$AC$1147,26,0)</f>
        <v>196199719</v>
      </c>
      <c r="R328" s="3">
        <f>IFERROR(VLOOKUP(D328,[7]ServNOMINA!$F$16:$M$112,8,0),0)</f>
        <v>0</v>
      </c>
      <c r="S328" s="3">
        <f>IFERROR(VLOOKUP(D328,[7]ServOTROS!$F$16:$M$112,8,0),0)</f>
        <v>0</v>
      </c>
      <c r="T328" s="3">
        <f>IFERROR(VLOOKUP(D328,[7]CANCEL!$F$16:$M$48,8,0),0)</f>
        <v>0</v>
      </c>
      <c r="U328" s="3">
        <f>IFERROR(VLOOKUP(B328,[7]Aaf_PENSION!$C$16:$M$112,11,0),0)</f>
        <v>0</v>
      </c>
      <c r="V328" s="3">
        <f>IFERROR(VLOOKUP(B328,[7]Aaf_SALUD!$C$16:$M$112,11,0),0)</f>
        <v>0</v>
      </c>
      <c r="W328" s="3">
        <f>IFERROR(VLOOKUP(D328,[7]CALIDAD!$F$16:$M$1122,8,0),0)</f>
        <v>9770619</v>
      </c>
      <c r="X328" s="3"/>
      <c r="Y328" s="3">
        <f>IFERROR(VLOOKUP(B328,[7]Ap_CESANTIAS!$C$16:$M$112,11,0),0)</f>
        <v>0</v>
      </c>
      <c r="Z328" s="3">
        <f>IFERROR(VLOOKUP(B328,[7]Ap_PENSION!$C$16:$M$112,11,0),0)</f>
        <v>0</v>
      </c>
      <c r="AA328" s="3">
        <f>IFERROR(VLOOKUP(B328,[7]Ap_SALUD!$C$16:$M$112,11,0),0)</f>
        <v>0</v>
      </c>
      <c r="AB328" s="3"/>
      <c r="AC328" s="36">
        <f t="shared" si="12"/>
        <v>9770619</v>
      </c>
      <c r="AD328" s="37">
        <f t="shared" si="14"/>
        <v>78164948</v>
      </c>
      <c r="AE328" s="144"/>
    </row>
    <row r="329" spans="1:31" hidden="1" x14ac:dyDescent="0.25">
      <c r="A329" s="29">
        <v>317</v>
      </c>
      <c r="B329" s="61"/>
      <c r="C329" s="143" t="str">
        <f>VLOOKUP(D329,[8]Hoja1!$A$2:$B$1115,2,0)</f>
        <v>15325</v>
      </c>
      <c r="D329" s="31">
        <v>891800896</v>
      </c>
      <c r="E329" s="31">
        <v>212515325</v>
      </c>
      <c r="F329" s="61" t="s">
        <v>524</v>
      </c>
      <c r="G329" s="33">
        <v>0</v>
      </c>
      <c r="H329" s="33">
        <v>0</v>
      </c>
      <c r="I329" s="3">
        <f>IFERROR(VLOOKUP(C329,'[6]Anexo 2'!$A$9:$G$1115,7,0),0)</f>
        <v>34203866</v>
      </c>
      <c r="J329" s="3">
        <f>IFERROR(VLOOKUP(C329,'[6]Anexo 1'!$A$9:$F$1115,6,0),0)</f>
        <v>43545883</v>
      </c>
      <c r="K329" s="3"/>
      <c r="L329" s="3"/>
      <c r="M329" s="3"/>
      <c r="N329" s="3"/>
      <c r="O329" s="3"/>
      <c r="P329" s="34">
        <f t="shared" si="13"/>
        <v>77749749</v>
      </c>
      <c r="Q329" s="35">
        <f>VLOOKUP(D329,FEBRERO!$D$13:$Q$1147,14,0)+VLOOKUP(D329,FEBRERO!$D$13:$AC$1147,26,0)+VLOOKUP(D329,MARZO!$D$13:$AC$1147,26,0)</f>
        <v>52096849</v>
      </c>
      <c r="R329" s="3">
        <f>IFERROR(VLOOKUP(D329,[7]ServNOMINA!$F$16:$M$112,8,0),0)</f>
        <v>0</v>
      </c>
      <c r="S329" s="3">
        <f>IFERROR(VLOOKUP(D329,[7]ServOTROS!$F$16:$M$112,8,0),0)</f>
        <v>0</v>
      </c>
      <c r="T329" s="3">
        <f>IFERROR(VLOOKUP(D329,[7]CANCEL!$F$16:$M$48,8,0),0)</f>
        <v>0</v>
      </c>
      <c r="U329" s="3">
        <f>IFERROR(VLOOKUP(B329,[7]Aaf_PENSION!$C$16:$M$112,11,0),0)</f>
        <v>0</v>
      </c>
      <c r="V329" s="3">
        <f>IFERROR(VLOOKUP(B329,[7]Aaf_SALUD!$C$16:$M$112,11,0),0)</f>
        <v>0</v>
      </c>
      <c r="W329" s="3">
        <f>IFERROR(VLOOKUP(D329,[7]CALIDAD!$F$16:$M$1122,8,0),0)</f>
        <v>2850322</v>
      </c>
      <c r="X329" s="3"/>
      <c r="Y329" s="3">
        <f>IFERROR(VLOOKUP(B329,[7]Ap_CESANTIAS!$C$16:$M$112,11,0),0)</f>
        <v>0</v>
      </c>
      <c r="Z329" s="3">
        <f>IFERROR(VLOOKUP(B329,[7]Ap_PENSION!$C$16:$M$112,11,0),0)</f>
        <v>0</v>
      </c>
      <c r="AA329" s="3">
        <f>IFERROR(VLOOKUP(B329,[7]Ap_SALUD!$C$16:$M$112,11,0),0)</f>
        <v>0</v>
      </c>
      <c r="AB329" s="3"/>
      <c r="AC329" s="36">
        <f t="shared" si="12"/>
        <v>2850322</v>
      </c>
      <c r="AD329" s="37">
        <f t="shared" si="14"/>
        <v>22802578</v>
      </c>
      <c r="AE329" s="144"/>
    </row>
    <row r="330" spans="1:31" hidden="1" x14ac:dyDescent="0.25">
      <c r="A330" s="38">
        <v>318</v>
      </c>
      <c r="B330" s="61"/>
      <c r="C330" s="143" t="str">
        <f>VLOOKUP(D330,[8]Hoja1!$A$2:$B$1115,2,0)</f>
        <v>15332</v>
      </c>
      <c r="D330" s="31">
        <v>800099202</v>
      </c>
      <c r="E330" s="31">
        <v>213215332</v>
      </c>
      <c r="F330" s="61" t="s">
        <v>525</v>
      </c>
      <c r="G330" s="33">
        <v>0</v>
      </c>
      <c r="H330" s="33">
        <v>0</v>
      </c>
      <c r="I330" s="3">
        <f>IFERROR(VLOOKUP(C330,'[6]Anexo 2'!$A$9:$G$1115,7,0),0)</f>
        <v>87209401</v>
      </c>
      <c r="J330" s="3">
        <f>IFERROR(VLOOKUP(C330,'[6]Anexo 1'!$A$9:$F$1115,6,0),0)</f>
        <v>92733061</v>
      </c>
      <c r="K330" s="3"/>
      <c r="L330" s="3"/>
      <c r="M330" s="3"/>
      <c r="N330" s="3"/>
      <c r="O330" s="3"/>
      <c r="P330" s="34">
        <f t="shared" si="13"/>
        <v>179942462</v>
      </c>
      <c r="Q330" s="35">
        <f>VLOOKUP(D330,FEBRERO!$D$13:$Q$1147,14,0)+VLOOKUP(D330,FEBRERO!$D$13:$AC$1147,26,0)+VLOOKUP(D330,MARZO!$D$13:$AC$1147,26,0)</f>
        <v>114535411</v>
      </c>
      <c r="R330" s="3">
        <f>IFERROR(VLOOKUP(D330,[7]ServNOMINA!$F$16:$M$112,8,0),0)</f>
        <v>0</v>
      </c>
      <c r="S330" s="3">
        <f>IFERROR(VLOOKUP(D330,[7]ServOTROS!$F$16:$M$112,8,0),0)</f>
        <v>0</v>
      </c>
      <c r="T330" s="3">
        <f>IFERROR(VLOOKUP(D330,[7]CANCEL!$F$16:$M$48,8,0),0)</f>
        <v>0</v>
      </c>
      <c r="U330" s="3">
        <f>IFERROR(VLOOKUP(B330,[7]Aaf_PENSION!$C$16:$M$112,11,0),0)</f>
        <v>0</v>
      </c>
      <c r="V330" s="3">
        <f>IFERROR(VLOOKUP(B330,[7]Aaf_SALUD!$C$16:$M$112,11,0),0)</f>
        <v>0</v>
      </c>
      <c r="W330" s="3">
        <f>IFERROR(VLOOKUP(D330,[7]CALIDAD!$F$16:$M$1122,8,0),0)</f>
        <v>7267450</v>
      </c>
      <c r="X330" s="3"/>
      <c r="Y330" s="3">
        <f>IFERROR(VLOOKUP(B330,[7]Ap_CESANTIAS!$C$16:$M$112,11,0),0)</f>
        <v>0</v>
      </c>
      <c r="Z330" s="3">
        <f>IFERROR(VLOOKUP(B330,[7]Ap_PENSION!$C$16:$M$112,11,0),0)</f>
        <v>0</v>
      </c>
      <c r="AA330" s="3">
        <f>IFERROR(VLOOKUP(B330,[7]Ap_SALUD!$C$16:$M$112,11,0),0)</f>
        <v>0</v>
      </c>
      <c r="AB330" s="3"/>
      <c r="AC330" s="36">
        <f t="shared" si="12"/>
        <v>7267450</v>
      </c>
      <c r="AD330" s="37">
        <f t="shared" si="14"/>
        <v>58139601</v>
      </c>
      <c r="AE330" s="144"/>
    </row>
    <row r="331" spans="1:31" hidden="1" x14ac:dyDescent="0.25">
      <c r="A331" s="29">
        <v>319</v>
      </c>
      <c r="B331" s="61"/>
      <c r="C331" s="143" t="str">
        <f>VLOOKUP(D331,[8]Hoja1!$A$2:$B$1115,2,0)</f>
        <v>15362</v>
      </c>
      <c r="D331" s="31">
        <v>891856077</v>
      </c>
      <c r="E331" s="31">
        <v>216215362</v>
      </c>
      <c r="F331" s="61" t="s">
        <v>526</v>
      </c>
      <c r="G331" s="33">
        <v>0</v>
      </c>
      <c r="H331" s="33">
        <v>0</v>
      </c>
      <c r="I331" s="3">
        <f>IFERROR(VLOOKUP(C331,'[6]Anexo 2'!$A$9:$G$1115,7,0),0)</f>
        <v>26694954</v>
      </c>
      <c r="J331" s="3">
        <f>IFERROR(VLOOKUP(C331,'[6]Anexo 1'!$A$9:$F$1115,6,0),0)</f>
        <v>37664215</v>
      </c>
      <c r="K331" s="3"/>
      <c r="L331" s="3"/>
      <c r="M331" s="3"/>
      <c r="N331" s="3"/>
      <c r="O331" s="3"/>
      <c r="P331" s="34">
        <f t="shared" si="13"/>
        <v>64359169</v>
      </c>
      <c r="Q331" s="35">
        <f>VLOOKUP(D331,FEBRERO!$D$13:$Q$1147,14,0)+VLOOKUP(D331,FEBRERO!$D$13:$AC$1147,26,0)+VLOOKUP(D331,MARZO!$D$13:$AC$1147,26,0)</f>
        <v>44337955</v>
      </c>
      <c r="R331" s="3">
        <f>IFERROR(VLOOKUP(D331,[7]ServNOMINA!$F$16:$M$112,8,0),0)</f>
        <v>0</v>
      </c>
      <c r="S331" s="3">
        <f>IFERROR(VLOOKUP(D331,[7]ServOTROS!$F$16:$M$112,8,0),0)</f>
        <v>0</v>
      </c>
      <c r="T331" s="3">
        <f>IFERROR(VLOOKUP(D331,[7]CANCEL!$F$16:$M$48,8,0),0)</f>
        <v>0</v>
      </c>
      <c r="U331" s="3">
        <f>IFERROR(VLOOKUP(B331,[7]Aaf_PENSION!$C$16:$M$112,11,0),0)</f>
        <v>0</v>
      </c>
      <c r="V331" s="3">
        <f>IFERROR(VLOOKUP(B331,[7]Aaf_SALUD!$C$16:$M$112,11,0),0)</f>
        <v>0</v>
      </c>
      <c r="W331" s="3">
        <f>IFERROR(VLOOKUP(D331,[7]CALIDAD!$F$16:$M$1122,8,0),0)</f>
        <v>2224580</v>
      </c>
      <c r="X331" s="3"/>
      <c r="Y331" s="3">
        <f>IFERROR(VLOOKUP(B331,[7]Ap_CESANTIAS!$C$16:$M$112,11,0),0)</f>
        <v>0</v>
      </c>
      <c r="Z331" s="3">
        <f>IFERROR(VLOOKUP(B331,[7]Ap_PENSION!$C$16:$M$112,11,0),0)</f>
        <v>0</v>
      </c>
      <c r="AA331" s="3">
        <f>IFERROR(VLOOKUP(B331,[7]Ap_SALUD!$C$16:$M$112,11,0),0)</f>
        <v>0</v>
      </c>
      <c r="AB331" s="3"/>
      <c r="AC331" s="36">
        <f t="shared" si="12"/>
        <v>2224580</v>
      </c>
      <c r="AD331" s="37">
        <f t="shared" si="14"/>
        <v>17796634</v>
      </c>
      <c r="AE331" s="144"/>
    </row>
    <row r="332" spans="1:31" hidden="1" x14ac:dyDescent="0.25">
      <c r="A332" s="38">
        <v>320</v>
      </c>
      <c r="B332" s="61"/>
      <c r="C332" s="143" t="str">
        <f>VLOOKUP(D332,[8]Hoja1!$A$2:$B$1115,2,0)</f>
        <v>15367</v>
      </c>
      <c r="D332" s="31">
        <v>891801376</v>
      </c>
      <c r="E332" s="31">
        <v>216715367</v>
      </c>
      <c r="F332" s="61" t="s">
        <v>527</v>
      </c>
      <c r="G332" s="33">
        <v>0</v>
      </c>
      <c r="H332" s="33">
        <v>0</v>
      </c>
      <c r="I332" s="3">
        <f>IFERROR(VLOOKUP(C332,'[6]Anexo 2'!$A$9:$G$1115,7,0),0)</f>
        <v>103380384</v>
      </c>
      <c r="J332" s="3">
        <f>IFERROR(VLOOKUP(C332,'[6]Anexo 1'!$A$9:$F$1115,6,0),0)</f>
        <v>111890031</v>
      </c>
      <c r="K332" s="3"/>
      <c r="L332" s="3"/>
      <c r="M332" s="3"/>
      <c r="N332" s="3"/>
      <c r="O332" s="3"/>
      <c r="P332" s="34">
        <f t="shared" si="13"/>
        <v>215270415</v>
      </c>
      <c r="Q332" s="35">
        <f>VLOOKUP(D332,FEBRERO!$D$13:$Q$1147,14,0)+VLOOKUP(D332,FEBRERO!$D$13:$AC$1147,26,0)+VLOOKUP(D332,MARZO!$D$13:$AC$1147,26,0)</f>
        <v>137735127</v>
      </c>
      <c r="R332" s="3">
        <f>IFERROR(VLOOKUP(D332,[7]ServNOMINA!$F$16:$M$112,8,0),0)</f>
        <v>0</v>
      </c>
      <c r="S332" s="3">
        <f>IFERROR(VLOOKUP(D332,[7]ServOTROS!$F$16:$M$112,8,0),0)</f>
        <v>0</v>
      </c>
      <c r="T332" s="3">
        <f>IFERROR(VLOOKUP(D332,[7]CANCEL!$F$16:$M$48,8,0),0)</f>
        <v>0</v>
      </c>
      <c r="U332" s="3">
        <f>IFERROR(VLOOKUP(B332,[7]Aaf_PENSION!$C$16:$M$112,11,0),0)</f>
        <v>0</v>
      </c>
      <c r="V332" s="3">
        <f>IFERROR(VLOOKUP(B332,[7]Aaf_SALUD!$C$16:$M$112,11,0),0)</f>
        <v>0</v>
      </c>
      <c r="W332" s="3">
        <f>IFERROR(VLOOKUP(D332,[7]CALIDAD!$F$16:$M$1122,8,0),0)</f>
        <v>8615032</v>
      </c>
      <c r="X332" s="3"/>
      <c r="Y332" s="3">
        <f>IFERROR(VLOOKUP(B332,[7]Ap_CESANTIAS!$C$16:$M$112,11,0),0)</f>
        <v>0</v>
      </c>
      <c r="Z332" s="3">
        <f>IFERROR(VLOOKUP(B332,[7]Ap_PENSION!$C$16:$M$112,11,0),0)</f>
        <v>0</v>
      </c>
      <c r="AA332" s="3">
        <f>IFERROR(VLOOKUP(B332,[7]Ap_SALUD!$C$16:$M$112,11,0),0)</f>
        <v>0</v>
      </c>
      <c r="AB332" s="3"/>
      <c r="AC332" s="36">
        <f t="shared" si="12"/>
        <v>8615032</v>
      </c>
      <c r="AD332" s="37">
        <f t="shared" si="14"/>
        <v>68920256</v>
      </c>
      <c r="AE332" s="144"/>
    </row>
    <row r="333" spans="1:31" hidden="1" x14ac:dyDescent="0.25">
      <c r="A333" s="29">
        <v>321</v>
      </c>
      <c r="B333" s="61"/>
      <c r="C333" s="143" t="str">
        <f>VLOOKUP(D333,[8]Hoja1!$A$2:$B$1115,2,0)</f>
        <v>15368</v>
      </c>
      <c r="D333" s="31">
        <v>891856593</v>
      </c>
      <c r="E333" s="31">
        <v>216815368</v>
      </c>
      <c r="F333" s="61" t="s">
        <v>364</v>
      </c>
      <c r="G333" s="33">
        <v>0</v>
      </c>
      <c r="H333" s="33">
        <v>0</v>
      </c>
      <c r="I333" s="3">
        <f>IFERROR(VLOOKUP(C333,'[6]Anexo 2'!$A$9:$G$1115,7,0),0)</f>
        <v>99778936</v>
      </c>
      <c r="J333" s="3">
        <f>IFERROR(VLOOKUP(C333,'[6]Anexo 1'!$A$9:$F$1115,6,0),0)</f>
        <v>90157401</v>
      </c>
      <c r="K333" s="3"/>
      <c r="L333" s="3"/>
      <c r="M333" s="3"/>
      <c r="N333" s="3"/>
      <c r="O333" s="3"/>
      <c r="P333" s="34">
        <f t="shared" si="13"/>
        <v>189936337</v>
      </c>
      <c r="Q333" s="35">
        <f>VLOOKUP(D333,FEBRERO!$D$13:$Q$1147,14,0)+VLOOKUP(D333,FEBRERO!$D$13:$AC$1147,26,0)+VLOOKUP(D333,MARZO!$D$13:$AC$1147,26,0)</f>
        <v>115102134</v>
      </c>
      <c r="R333" s="3">
        <f>IFERROR(VLOOKUP(D333,[7]ServNOMINA!$F$16:$M$112,8,0),0)</f>
        <v>0</v>
      </c>
      <c r="S333" s="3">
        <f>IFERROR(VLOOKUP(D333,[7]ServOTROS!$F$16:$M$112,8,0),0)</f>
        <v>0</v>
      </c>
      <c r="T333" s="3">
        <f>IFERROR(VLOOKUP(D333,[7]CANCEL!$F$16:$M$48,8,0),0)</f>
        <v>0</v>
      </c>
      <c r="U333" s="3">
        <f>IFERROR(VLOOKUP(B333,[7]Aaf_PENSION!$C$16:$M$112,11,0),0)</f>
        <v>0</v>
      </c>
      <c r="V333" s="3">
        <f>IFERROR(VLOOKUP(B333,[7]Aaf_SALUD!$C$16:$M$112,11,0),0)</f>
        <v>0</v>
      </c>
      <c r="W333" s="3">
        <f>IFERROR(VLOOKUP(D333,[7]CALIDAD!$F$16:$M$1122,8,0),0)</f>
        <v>8314911</v>
      </c>
      <c r="X333" s="3"/>
      <c r="Y333" s="3">
        <f>IFERROR(VLOOKUP(B333,[7]Ap_CESANTIAS!$C$16:$M$112,11,0),0)</f>
        <v>0</v>
      </c>
      <c r="Z333" s="3">
        <f>IFERROR(VLOOKUP(B333,[7]Ap_PENSION!$C$16:$M$112,11,0),0)</f>
        <v>0</v>
      </c>
      <c r="AA333" s="3">
        <f>IFERROR(VLOOKUP(B333,[7]Ap_SALUD!$C$16:$M$112,11,0),0)</f>
        <v>0</v>
      </c>
      <c r="AB333" s="3"/>
      <c r="AC333" s="36">
        <f t="shared" ref="AC333:AC396" si="15">SUM(R333:AA333)</f>
        <v>8314911</v>
      </c>
      <c r="AD333" s="37">
        <f t="shared" si="14"/>
        <v>66519292</v>
      </c>
      <c r="AE333" s="144"/>
    </row>
    <row r="334" spans="1:31" hidden="1" x14ac:dyDescent="0.25">
      <c r="A334" s="38">
        <v>322</v>
      </c>
      <c r="B334" s="61"/>
      <c r="C334" s="143" t="str">
        <f>VLOOKUP(D334,[8]Hoja1!$A$2:$B$1115,2,0)</f>
        <v>15377</v>
      </c>
      <c r="D334" s="31">
        <v>800099206</v>
      </c>
      <c r="E334" s="31">
        <v>217715377</v>
      </c>
      <c r="F334" s="61" t="s">
        <v>528</v>
      </c>
      <c r="G334" s="33">
        <v>0</v>
      </c>
      <c r="H334" s="33">
        <v>0</v>
      </c>
      <c r="I334" s="3">
        <f>IFERROR(VLOOKUP(C334,'[6]Anexo 2'!$A$9:$G$1115,7,0),0)</f>
        <v>63326271</v>
      </c>
      <c r="J334" s="3">
        <f>IFERROR(VLOOKUP(C334,'[6]Anexo 1'!$A$9:$F$1115,6,0),0)</f>
        <v>59507679</v>
      </c>
      <c r="K334" s="3"/>
      <c r="L334" s="3"/>
      <c r="M334" s="3"/>
      <c r="N334" s="3"/>
      <c r="O334" s="3"/>
      <c r="P334" s="34">
        <f t="shared" ref="P334:P397" si="16">SUM(G334:N334)</f>
        <v>122833950</v>
      </c>
      <c r="Q334" s="35">
        <f>VLOOKUP(D334,FEBRERO!$D$13:$Q$1147,14,0)+VLOOKUP(D334,FEBRERO!$D$13:$AC$1147,26,0)+VLOOKUP(D334,MARZO!$D$13:$AC$1147,26,0)</f>
        <v>75339246</v>
      </c>
      <c r="R334" s="3">
        <f>IFERROR(VLOOKUP(D334,[7]ServNOMINA!$F$16:$M$112,8,0),0)</f>
        <v>0</v>
      </c>
      <c r="S334" s="3">
        <f>IFERROR(VLOOKUP(D334,[7]ServOTROS!$F$16:$M$112,8,0),0)</f>
        <v>0</v>
      </c>
      <c r="T334" s="3">
        <f>IFERROR(VLOOKUP(D334,[7]CANCEL!$F$16:$M$48,8,0),0)</f>
        <v>0</v>
      </c>
      <c r="U334" s="3">
        <f>IFERROR(VLOOKUP(B334,[7]Aaf_PENSION!$C$16:$M$112,11,0),0)</f>
        <v>0</v>
      </c>
      <c r="V334" s="3">
        <f>IFERROR(VLOOKUP(B334,[7]Aaf_SALUD!$C$16:$M$112,11,0),0)</f>
        <v>0</v>
      </c>
      <c r="W334" s="3">
        <f>IFERROR(VLOOKUP(D334,[7]CALIDAD!$F$16:$M$1122,8,0),0)</f>
        <v>5277189</v>
      </c>
      <c r="X334" s="3"/>
      <c r="Y334" s="3">
        <f>IFERROR(VLOOKUP(B334,[7]Ap_CESANTIAS!$C$16:$M$112,11,0),0)</f>
        <v>0</v>
      </c>
      <c r="Z334" s="3">
        <f>IFERROR(VLOOKUP(B334,[7]Ap_PENSION!$C$16:$M$112,11,0),0)</f>
        <v>0</v>
      </c>
      <c r="AA334" s="3">
        <f>IFERROR(VLOOKUP(B334,[7]Ap_SALUD!$C$16:$M$112,11,0),0)</f>
        <v>0</v>
      </c>
      <c r="AB334" s="3"/>
      <c r="AC334" s="36">
        <f t="shared" si="15"/>
        <v>5277189</v>
      </c>
      <c r="AD334" s="37">
        <f t="shared" si="14"/>
        <v>42217515</v>
      </c>
      <c r="AE334" s="144"/>
    </row>
    <row r="335" spans="1:31" hidden="1" x14ac:dyDescent="0.25">
      <c r="A335" s="29">
        <v>323</v>
      </c>
      <c r="B335" s="61"/>
      <c r="C335" s="143" t="str">
        <f>VLOOKUP(D335,[8]Hoja1!$A$2:$B$1115,2,0)</f>
        <v>15380</v>
      </c>
      <c r="D335" s="31">
        <v>800099665</v>
      </c>
      <c r="E335" s="31">
        <v>218015380</v>
      </c>
      <c r="F335" s="61" t="s">
        <v>529</v>
      </c>
      <c r="G335" s="33">
        <v>0</v>
      </c>
      <c r="H335" s="33">
        <v>0</v>
      </c>
      <c r="I335" s="3">
        <f>IFERROR(VLOOKUP(C335,'[6]Anexo 2'!$A$9:$G$1115,7,0),0)</f>
        <v>28283370</v>
      </c>
      <c r="J335" s="3">
        <f>IFERROR(VLOOKUP(C335,'[6]Anexo 1'!$A$9:$F$1115,6,0),0)</f>
        <v>32694258</v>
      </c>
      <c r="K335" s="3"/>
      <c r="L335" s="3"/>
      <c r="M335" s="3"/>
      <c r="N335" s="3"/>
      <c r="O335" s="3"/>
      <c r="P335" s="34">
        <f t="shared" si="16"/>
        <v>60977628</v>
      </c>
      <c r="Q335" s="35">
        <f>VLOOKUP(D335,FEBRERO!$D$13:$Q$1147,14,0)+VLOOKUP(D335,FEBRERO!$D$13:$AC$1147,26,0)+VLOOKUP(D335,MARZO!$D$13:$AC$1147,26,0)</f>
        <v>39765102</v>
      </c>
      <c r="R335" s="3">
        <f>IFERROR(VLOOKUP(D335,[7]ServNOMINA!$F$16:$M$112,8,0),0)</f>
        <v>0</v>
      </c>
      <c r="S335" s="3">
        <f>IFERROR(VLOOKUP(D335,[7]ServOTROS!$F$16:$M$112,8,0),0)</f>
        <v>0</v>
      </c>
      <c r="T335" s="3">
        <f>IFERROR(VLOOKUP(D335,[7]CANCEL!$F$16:$M$48,8,0),0)</f>
        <v>0</v>
      </c>
      <c r="U335" s="3">
        <f>IFERROR(VLOOKUP(B335,[7]Aaf_PENSION!$C$16:$M$112,11,0),0)</f>
        <v>0</v>
      </c>
      <c r="V335" s="3">
        <f>IFERROR(VLOOKUP(B335,[7]Aaf_SALUD!$C$16:$M$112,11,0),0)</f>
        <v>0</v>
      </c>
      <c r="W335" s="3">
        <f>IFERROR(VLOOKUP(D335,[7]CALIDAD!$F$16:$M$1122,8,0),0)</f>
        <v>2356948</v>
      </c>
      <c r="X335" s="3"/>
      <c r="Y335" s="3">
        <f>IFERROR(VLOOKUP(B335,[7]Ap_CESANTIAS!$C$16:$M$112,11,0),0)</f>
        <v>0</v>
      </c>
      <c r="Z335" s="3">
        <f>IFERROR(VLOOKUP(B335,[7]Ap_PENSION!$C$16:$M$112,11,0),0)</f>
        <v>0</v>
      </c>
      <c r="AA335" s="3">
        <f>IFERROR(VLOOKUP(B335,[7]Ap_SALUD!$C$16:$M$112,11,0),0)</f>
        <v>0</v>
      </c>
      <c r="AB335" s="3"/>
      <c r="AC335" s="36">
        <f t="shared" si="15"/>
        <v>2356948</v>
      </c>
      <c r="AD335" s="37">
        <f t="shared" ref="AD335:AD398" si="17">+P335-Q335+AB335-AC335</f>
        <v>18855578</v>
      </c>
      <c r="AE335" s="144"/>
    </row>
    <row r="336" spans="1:31" hidden="1" x14ac:dyDescent="0.25">
      <c r="A336" s="38">
        <v>324</v>
      </c>
      <c r="B336" s="61"/>
      <c r="C336" s="143" t="str">
        <f>VLOOKUP(D336,[8]Hoja1!$A$2:$B$1115,2,0)</f>
        <v>15401</v>
      </c>
      <c r="D336" s="31">
        <v>800006541</v>
      </c>
      <c r="E336" s="31">
        <v>210115401</v>
      </c>
      <c r="F336" s="61" t="s">
        <v>530</v>
      </c>
      <c r="G336" s="33">
        <v>0</v>
      </c>
      <c r="H336" s="33">
        <v>0</v>
      </c>
      <c r="I336" s="3">
        <f>IFERROR(VLOOKUP(C336,'[6]Anexo 2'!$A$9:$G$1115,7,0),0)</f>
        <v>13984848</v>
      </c>
      <c r="J336" s="3">
        <f>IFERROR(VLOOKUP(C336,'[6]Anexo 1'!$A$9:$F$1115,6,0),0)</f>
        <v>14859238</v>
      </c>
      <c r="K336" s="3"/>
      <c r="L336" s="3"/>
      <c r="M336" s="3"/>
      <c r="N336" s="3"/>
      <c r="O336" s="3"/>
      <c r="P336" s="34">
        <f t="shared" si="16"/>
        <v>28844086</v>
      </c>
      <c r="Q336" s="35">
        <f>VLOOKUP(D336,FEBRERO!$D$13:$Q$1147,14,0)+VLOOKUP(D336,FEBRERO!$D$13:$AC$1147,26,0)+VLOOKUP(D336,MARZO!$D$13:$AC$1147,26,0)</f>
        <v>18355450</v>
      </c>
      <c r="R336" s="3">
        <f>IFERROR(VLOOKUP(D336,[7]ServNOMINA!$F$16:$M$112,8,0),0)</f>
        <v>0</v>
      </c>
      <c r="S336" s="3">
        <f>IFERROR(VLOOKUP(D336,[7]ServOTROS!$F$16:$M$112,8,0),0)</f>
        <v>0</v>
      </c>
      <c r="T336" s="3">
        <f>IFERROR(VLOOKUP(D336,[7]CANCEL!$F$16:$M$48,8,0),0)</f>
        <v>0</v>
      </c>
      <c r="U336" s="3">
        <f>IFERROR(VLOOKUP(B336,[7]Aaf_PENSION!$C$16:$M$112,11,0),0)</f>
        <v>0</v>
      </c>
      <c r="V336" s="3">
        <f>IFERROR(VLOOKUP(B336,[7]Aaf_SALUD!$C$16:$M$112,11,0),0)</f>
        <v>0</v>
      </c>
      <c r="W336" s="3">
        <f>IFERROR(VLOOKUP(D336,[7]CALIDAD!$F$16:$M$1122,8,0),0)</f>
        <v>1165404</v>
      </c>
      <c r="X336" s="3"/>
      <c r="Y336" s="3">
        <f>IFERROR(VLOOKUP(B336,[7]Ap_CESANTIAS!$C$16:$M$112,11,0),0)</f>
        <v>0</v>
      </c>
      <c r="Z336" s="3">
        <f>IFERROR(VLOOKUP(B336,[7]Ap_PENSION!$C$16:$M$112,11,0),0)</f>
        <v>0</v>
      </c>
      <c r="AA336" s="3">
        <f>IFERROR(VLOOKUP(B336,[7]Ap_SALUD!$C$16:$M$112,11,0),0)</f>
        <v>0</v>
      </c>
      <c r="AB336" s="3"/>
      <c r="AC336" s="36">
        <f t="shared" si="15"/>
        <v>1165404</v>
      </c>
      <c r="AD336" s="37">
        <f t="shared" si="17"/>
        <v>9323232</v>
      </c>
      <c r="AE336" s="144"/>
    </row>
    <row r="337" spans="1:31" hidden="1" x14ac:dyDescent="0.25">
      <c r="A337" s="29">
        <v>325</v>
      </c>
      <c r="B337" s="61"/>
      <c r="C337" s="143" t="str">
        <f>VLOOKUP(D337,[8]Hoja1!$A$2:$B$1115,2,0)</f>
        <v>15403</v>
      </c>
      <c r="D337" s="31">
        <v>891856257</v>
      </c>
      <c r="E337" s="31">
        <v>210315403</v>
      </c>
      <c r="F337" s="61" t="s">
        <v>531</v>
      </c>
      <c r="G337" s="33">
        <v>0</v>
      </c>
      <c r="H337" s="33">
        <v>0</v>
      </c>
      <c r="I337" s="3">
        <f>IFERROR(VLOOKUP(C337,'[6]Anexo 2'!$A$9:$G$1115,7,0),0)</f>
        <v>38296858</v>
      </c>
      <c r="J337" s="3">
        <f>IFERROR(VLOOKUP(C337,'[6]Anexo 1'!$A$9:$F$1115,6,0),0)</f>
        <v>48040055</v>
      </c>
      <c r="K337" s="3"/>
      <c r="L337" s="3"/>
      <c r="M337" s="3"/>
      <c r="N337" s="3"/>
      <c r="O337" s="3"/>
      <c r="P337" s="34">
        <f t="shared" si="16"/>
        <v>86336913</v>
      </c>
      <c r="Q337" s="35">
        <f>VLOOKUP(D337,FEBRERO!$D$13:$Q$1147,14,0)+VLOOKUP(D337,FEBRERO!$D$13:$AC$1147,26,0)+VLOOKUP(D337,MARZO!$D$13:$AC$1147,26,0)</f>
        <v>57614270</v>
      </c>
      <c r="R337" s="3">
        <f>IFERROR(VLOOKUP(D337,[7]ServNOMINA!$F$16:$M$112,8,0),0)</f>
        <v>0</v>
      </c>
      <c r="S337" s="3">
        <f>IFERROR(VLOOKUP(D337,[7]ServOTROS!$F$16:$M$112,8,0),0)</f>
        <v>0</v>
      </c>
      <c r="T337" s="3">
        <f>IFERROR(VLOOKUP(D337,[7]CANCEL!$F$16:$M$48,8,0),0)</f>
        <v>0</v>
      </c>
      <c r="U337" s="3">
        <f>IFERROR(VLOOKUP(B337,[7]Aaf_PENSION!$C$16:$M$112,11,0),0)</f>
        <v>0</v>
      </c>
      <c r="V337" s="3">
        <f>IFERROR(VLOOKUP(B337,[7]Aaf_SALUD!$C$16:$M$112,11,0),0)</f>
        <v>0</v>
      </c>
      <c r="W337" s="3">
        <f>IFERROR(VLOOKUP(D337,[7]CALIDAD!$F$16:$M$1122,8,0),0)</f>
        <v>3191405</v>
      </c>
      <c r="X337" s="3"/>
      <c r="Y337" s="3">
        <f>IFERROR(VLOOKUP(B337,[7]Ap_CESANTIAS!$C$16:$M$112,11,0),0)</f>
        <v>0</v>
      </c>
      <c r="Z337" s="3">
        <f>IFERROR(VLOOKUP(B337,[7]Ap_PENSION!$C$16:$M$112,11,0),0)</f>
        <v>0</v>
      </c>
      <c r="AA337" s="3">
        <f>IFERROR(VLOOKUP(B337,[7]Ap_SALUD!$C$16:$M$112,11,0),0)</f>
        <v>0</v>
      </c>
      <c r="AB337" s="3"/>
      <c r="AC337" s="36">
        <f t="shared" si="15"/>
        <v>3191405</v>
      </c>
      <c r="AD337" s="37">
        <f t="shared" si="17"/>
        <v>25531238</v>
      </c>
      <c r="AE337" s="144"/>
    </row>
    <row r="338" spans="1:31" hidden="1" x14ac:dyDescent="0.25">
      <c r="A338" s="38">
        <v>326</v>
      </c>
      <c r="B338" s="61"/>
      <c r="C338" s="143" t="str">
        <f>VLOOKUP(D338,[8]Hoja1!$A$2:$B$1115,2,0)</f>
        <v>15407</v>
      </c>
      <c r="D338" s="31">
        <v>891801268</v>
      </c>
      <c r="E338" s="31">
        <v>210715407</v>
      </c>
      <c r="F338" s="61" t="s">
        <v>532</v>
      </c>
      <c r="G338" s="33">
        <v>0</v>
      </c>
      <c r="H338" s="33">
        <v>0</v>
      </c>
      <c r="I338" s="3">
        <f>IFERROR(VLOOKUP(C338,'[6]Anexo 2'!$A$9:$G$1115,7,0),0)</f>
        <v>223095772</v>
      </c>
      <c r="J338" s="3">
        <f>IFERROR(VLOOKUP(C338,'[6]Anexo 1'!$A$9:$F$1115,6,0),0)</f>
        <v>275960442</v>
      </c>
      <c r="K338" s="3"/>
      <c r="L338" s="3"/>
      <c r="M338" s="3"/>
      <c r="N338" s="3"/>
      <c r="O338" s="3"/>
      <c r="P338" s="34">
        <f t="shared" si="16"/>
        <v>499056214</v>
      </c>
      <c r="Q338" s="35">
        <f>VLOOKUP(D338,FEBRERO!$D$13:$Q$1147,14,0)+VLOOKUP(D338,FEBRERO!$D$13:$AC$1147,26,0)+VLOOKUP(D338,MARZO!$D$13:$AC$1147,26,0)</f>
        <v>331734384</v>
      </c>
      <c r="R338" s="3">
        <f>IFERROR(VLOOKUP(D338,[7]ServNOMINA!$F$16:$M$112,8,0),0)</f>
        <v>0</v>
      </c>
      <c r="S338" s="3">
        <f>IFERROR(VLOOKUP(D338,[7]ServOTROS!$F$16:$M$112,8,0),0)</f>
        <v>0</v>
      </c>
      <c r="T338" s="3">
        <f>IFERROR(VLOOKUP(D338,[7]CANCEL!$F$16:$M$48,8,0),0)</f>
        <v>0</v>
      </c>
      <c r="U338" s="3">
        <f>IFERROR(VLOOKUP(B338,[7]Aaf_PENSION!$C$16:$M$112,11,0),0)</f>
        <v>0</v>
      </c>
      <c r="V338" s="3">
        <f>IFERROR(VLOOKUP(B338,[7]Aaf_SALUD!$C$16:$M$112,11,0),0)</f>
        <v>0</v>
      </c>
      <c r="W338" s="3">
        <f>IFERROR(VLOOKUP(D338,[7]CALIDAD!$F$16:$M$1122,8,0),0)</f>
        <v>18591314</v>
      </c>
      <c r="X338" s="3"/>
      <c r="Y338" s="3">
        <f>IFERROR(VLOOKUP(B338,[7]Ap_CESANTIAS!$C$16:$M$112,11,0),0)</f>
        <v>0</v>
      </c>
      <c r="Z338" s="3">
        <f>IFERROR(VLOOKUP(B338,[7]Ap_PENSION!$C$16:$M$112,11,0),0)</f>
        <v>0</v>
      </c>
      <c r="AA338" s="3">
        <f>IFERROR(VLOOKUP(B338,[7]Ap_SALUD!$C$16:$M$112,11,0),0)</f>
        <v>0</v>
      </c>
      <c r="AB338" s="3"/>
      <c r="AC338" s="36">
        <f t="shared" si="15"/>
        <v>18591314</v>
      </c>
      <c r="AD338" s="37">
        <f t="shared" si="17"/>
        <v>148730516</v>
      </c>
      <c r="AE338" s="144"/>
    </row>
    <row r="339" spans="1:31" hidden="1" x14ac:dyDescent="0.25">
      <c r="A339" s="29">
        <v>327</v>
      </c>
      <c r="B339" s="61"/>
      <c r="C339" s="143" t="str">
        <f>VLOOKUP(D339,[8]Hoja1!$A$2:$B$1115,2,0)</f>
        <v>15425</v>
      </c>
      <c r="D339" s="31">
        <v>891801129</v>
      </c>
      <c r="E339" s="31">
        <v>212515425</v>
      </c>
      <c r="F339" s="61" t="s">
        <v>533</v>
      </c>
      <c r="G339" s="33">
        <v>0</v>
      </c>
      <c r="H339" s="33">
        <v>0</v>
      </c>
      <c r="I339" s="3">
        <f>IFERROR(VLOOKUP(C339,'[6]Anexo 2'!$A$9:$G$1115,7,0),0)</f>
        <v>42573873</v>
      </c>
      <c r="J339" s="3">
        <f>IFERROR(VLOOKUP(C339,'[6]Anexo 1'!$A$9:$F$1115,6,0),0)</f>
        <v>65976571</v>
      </c>
      <c r="K339" s="3"/>
      <c r="L339" s="3"/>
      <c r="M339" s="3"/>
      <c r="N339" s="3"/>
      <c r="O339" s="3"/>
      <c r="P339" s="34">
        <f t="shared" si="16"/>
        <v>108550444</v>
      </c>
      <c r="Q339" s="35">
        <f>VLOOKUP(D339,FEBRERO!$D$13:$Q$1147,14,0)+VLOOKUP(D339,FEBRERO!$D$13:$AC$1147,26,0)+VLOOKUP(D339,MARZO!$D$13:$AC$1147,26,0)</f>
        <v>76620040</v>
      </c>
      <c r="R339" s="3">
        <f>IFERROR(VLOOKUP(D339,[7]ServNOMINA!$F$16:$M$112,8,0),0)</f>
        <v>0</v>
      </c>
      <c r="S339" s="3">
        <f>IFERROR(VLOOKUP(D339,[7]ServOTROS!$F$16:$M$112,8,0),0)</f>
        <v>0</v>
      </c>
      <c r="T339" s="3">
        <f>IFERROR(VLOOKUP(D339,[7]CANCEL!$F$16:$M$48,8,0),0)</f>
        <v>0</v>
      </c>
      <c r="U339" s="3">
        <f>IFERROR(VLOOKUP(B339,[7]Aaf_PENSION!$C$16:$M$112,11,0),0)</f>
        <v>0</v>
      </c>
      <c r="V339" s="3">
        <f>IFERROR(VLOOKUP(B339,[7]Aaf_SALUD!$C$16:$M$112,11,0),0)</f>
        <v>0</v>
      </c>
      <c r="W339" s="3">
        <f>IFERROR(VLOOKUP(D339,[7]CALIDAD!$F$16:$M$1122,8,0),0)</f>
        <v>3547823</v>
      </c>
      <c r="X339" s="3"/>
      <c r="Y339" s="3">
        <f>IFERROR(VLOOKUP(B339,[7]Ap_CESANTIAS!$C$16:$M$112,11,0),0)</f>
        <v>0</v>
      </c>
      <c r="Z339" s="3">
        <f>IFERROR(VLOOKUP(B339,[7]Ap_PENSION!$C$16:$M$112,11,0),0)</f>
        <v>0</v>
      </c>
      <c r="AA339" s="3">
        <f>IFERROR(VLOOKUP(B339,[7]Ap_SALUD!$C$16:$M$112,11,0),0)</f>
        <v>0</v>
      </c>
      <c r="AB339" s="3"/>
      <c r="AC339" s="36">
        <f t="shared" si="15"/>
        <v>3547823</v>
      </c>
      <c r="AD339" s="37">
        <f t="shared" si="17"/>
        <v>28382581</v>
      </c>
      <c r="AE339" s="144"/>
    </row>
    <row r="340" spans="1:31" hidden="1" x14ac:dyDescent="0.25">
      <c r="A340" s="38">
        <v>328</v>
      </c>
      <c r="B340" s="61"/>
      <c r="C340" s="143" t="str">
        <f>VLOOKUP(D340,[8]Hoja1!$A$2:$B$1115,2,0)</f>
        <v>15442</v>
      </c>
      <c r="D340" s="31">
        <v>800024789</v>
      </c>
      <c r="E340" s="31">
        <v>214215442</v>
      </c>
      <c r="F340" s="61" t="s">
        <v>534</v>
      </c>
      <c r="G340" s="33">
        <v>0</v>
      </c>
      <c r="H340" s="33">
        <v>0</v>
      </c>
      <c r="I340" s="3">
        <f>IFERROR(VLOOKUP(C340,'[6]Anexo 2'!$A$9:$G$1115,7,0),0)</f>
        <v>121976816</v>
      </c>
      <c r="J340" s="3">
        <f>IFERROR(VLOOKUP(C340,'[6]Anexo 1'!$A$9:$F$1115,6,0),0)</f>
        <v>130203509</v>
      </c>
      <c r="K340" s="3"/>
      <c r="L340" s="3"/>
      <c r="M340" s="3"/>
      <c r="N340" s="3"/>
      <c r="O340" s="3"/>
      <c r="P340" s="34">
        <f t="shared" si="16"/>
        <v>252180325</v>
      </c>
      <c r="Q340" s="35">
        <f>VLOOKUP(D340,FEBRERO!$D$13:$Q$1147,14,0)+VLOOKUP(D340,FEBRERO!$D$13:$AC$1147,26,0)+VLOOKUP(D340,MARZO!$D$13:$AC$1147,26,0)</f>
        <v>160697714</v>
      </c>
      <c r="R340" s="3">
        <f>IFERROR(VLOOKUP(D340,[7]ServNOMINA!$F$16:$M$112,8,0),0)</f>
        <v>0</v>
      </c>
      <c r="S340" s="3">
        <f>IFERROR(VLOOKUP(D340,[7]ServOTROS!$F$16:$M$112,8,0),0)</f>
        <v>0</v>
      </c>
      <c r="T340" s="3">
        <f>IFERROR(VLOOKUP(D340,[7]CANCEL!$F$16:$M$48,8,0),0)</f>
        <v>0</v>
      </c>
      <c r="U340" s="3">
        <f>IFERROR(VLOOKUP(B340,[7]Aaf_PENSION!$C$16:$M$112,11,0),0)</f>
        <v>0</v>
      </c>
      <c r="V340" s="3">
        <f>IFERROR(VLOOKUP(B340,[7]Aaf_SALUD!$C$16:$M$112,11,0),0)</f>
        <v>0</v>
      </c>
      <c r="W340" s="3">
        <f>IFERROR(VLOOKUP(D340,[7]CALIDAD!$F$16:$M$1122,8,0),0)</f>
        <v>10164735</v>
      </c>
      <c r="X340" s="3"/>
      <c r="Y340" s="3">
        <f>IFERROR(VLOOKUP(B340,[7]Ap_CESANTIAS!$C$16:$M$112,11,0),0)</f>
        <v>0</v>
      </c>
      <c r="Z340" s="3">
        <f>IFERROR(VLOOKUP(B340,[7]Ap_PENSION!$C$16:$M$112,11,0),0)</f>
        <v>0</v>
      </c>
      <c r="AA340" s="3">
        <f>IFERROR(VLOOKUP(B340,[7]Ap_SALUD!$C$16:$M$112,11,0),0)</f>
        <v>0</v>
      </c>
      <c r="AB340" s="3"/>
      <c r="AC340" s="36">
        <f t="shared" si="15"/>
        <v>10164735</v>
      </c>
      <c r="AD340" s="37">
        <f t="shared" si="17"/>
        <v>81317876</v>
      </c>
      <c r="AE340" s="144"/>
    </row>
    <row r="341" spans="1:31" hidden="1" x14ac:dyDescent="0.25">
      <c r="A341" s="29">
        <v>329</v>
      </c>
      <c r="B341" s="61"/>
      <c r="C341" s="143" t="str">
        <f>VLOOKUP(D341,[8]Hoja1!$A$2:$B$1115,2,0)</f>
        <v>15455</v>
      </c>
      <c r="D341" s="31">
        <v>800029660</v>
      </c>
      <c r="E341" s="31">
        <v>215515455</v>
      </c>
      <c r="F341" s="61" t="s">
        <v>535</v>
      </c>
      <c r="G341" s="33">
        <v>0</v>
      </c>
      <c r="H341" s="33">
        <v>0</v>
      </c>
      <c r="I341" s="3">
        <f>IFERROR(VLOOKUP(C341,'[6]Anexo 2'!$A$9:$G$1115,7,0),0)</f>
        <v>106643954</v>
      </c>
      <c r="J341" s="3">
        <f>IFERROR(VLOOKUP(C341,'[6]Anexo 1'!$A$9:$F$1115,6,0),0)</f>
        <v>127489838</v>
      </c>
      <c r="K341" s="3"/>
      <c r="L341" s="3"/>
      <c r="M341" s="3"/>
      <c r="N341" s="3"/>
      <c r="O341" s="3"/>
      <c r="P341" s="34">
        <f t="shared" si="16"/>
        <v>234133792</v>
      </c>
      <c r="Q341" s="35">
        <f>VLOOKUP(D341,FEBRERO!$D$13:$Q$1147,14,0)+VLOOKUP(D341,FEBRERO!$D$13:$AC$1147,26,0)+VLOOKUP(D341,MARZO!$D$13:$AC$1147,26,0)</f>
        <v>154150826</v>
      </c>
      <c r="R341" s="3">
        <f>IFERROR(VLOOKUP(D341,[7]ServNOMINA!$F$16:$M$112,8,0),0)</f>
        <v>0</v>
      </c>
      <c r="S341" s="3">
        <f>IFERROR(VLOOKUP(D341,[7]ServOTROS!$F$16:$M$112,8,0),0)</f>
        <v>0</v>
      </c>
      <c r="T341" s="3">
        <f>IFERROR(VLOOKUP(D341,[7]CANCEL!$F$16:$M$48,8,0),0)</f>
        <v>0</v>
      </c>
      <c r="U341" s="3">
        <f>IFERROR(VLOOKUP(B341,[7]Aaf_PENSION!$C$16:$M$112,11,0),0)</f>
        <v>0</v>
      </c>
      <c r="V341" s="3">
        <f>IFERROR(VLOOKUP(B341,[7]Aaf_SALUD!$C$16:$M$112,11,0),0)</f>
        <v>0</v>
      </c>
      <c r="W341" s="3">
        <f>IFERROR(VLOOKUP(D341,[7]CALIDAD!$F$16:$M$1122,8,0),0)</f>
        <v>8886996</v>
      </c>
      <c r="X341" s="3"/>
      <c r="Y341" s="3">
        <f>IFERROR(VLOOKUP(B341,[7]Ap_CESANTIAS!$C$16:$M$112,11,0),0)</f>
        <v>0</v>
      </c>
      <c r="Z341" s="3">
        <f>IFERROR(VLOOKUP(B341,[7]Ap_PENSION!$C$16:$M$112,11,0),0)</f>
        <v>0</v>
      </c>
      <c r="AA341" s="3">
        <f>IFERROR(VLOOKUP(B341,[7]Ap_SALUD!$C$16:$M$112,11,0),0)</f>
        <v>0</v>
      </c>
      <c r="AB341" s="3"/>
      <c r="AC341" s="36">
        <f t="shared" si="15"/>
        <v>8886996</v>
      </c>
      <c r="AD341" s="37">
        <f t="shared" si="17"/>
        <v>71095970</v>
      </c>
      <c r="AE341" s="144"/>
    </row>
    <row r="342" spans="1:31" hidden="1" x14ac:dyDescent="0.25">
      <c r="A342" s="38">
        <v>330</v>
      </c>
      <c r="B342" s="61"/>
      <c r="C342" s="143" t="str">
        <f>VLOOKUP(D342,[8]Hoja1!$A$2:$B$1115,2,0)</f>
        <v>15464</v>
      </c>
      <c r="D342" s="31">
        <v>891855735</v>
      </c>
      <c r="E342" s="31">
        <v>216415464</v>
      </c>
      <c r="F342" s="61" t="s">
        <v>536</v>
      </c>
      <c r="G342" s="33">
        <v>0</v>
      </c>
      <c r="H342" s="33">
        <v>0</v>
      </c>
      <c r="I342" s="3">
        <f>IFERROR(VLOOKUP(C342,'[6]Anexo 2'!$A$9:$G$1115,7,0),0)</f>
        <v>92410644</v>
      </c>
      <c r="J342" s="3">
        <f>IFERROR(VLOOKUP(C342,'[6]Anexo 1'!$A$9:$F$1115,6,0),0)</f>
        <v>87602700</v>
      </c>
      <c r="K342" s="3"/>
      <c r="L342" s="3"/>
      <c r="M342" s="3"/>
      <c r="N342" s="3"/>
      <c r="O342" s="3"/>
      <c r="P342" s="34">
        <f t="shared" si="16"/>
        <v>180013344</v>
      </c>
      <c r="Q342" s="35">
        <f>VLOOKUP(D342,FEBRERO!$D$13:$Q$1147,14,0)+VLOOKUP(D342,FEBRERO!$D$13:$AC$1147,26,0)+VLOOKUP(D342,MARZO!$D$13:$AC$1147,26,0)</f>
        <v>110705361</v>
      </c>
      <c r="R342" s="3">
        <f>IFERROR(VLOOKUP(D342,[7]ServNOMINA!$F$16:$M$112,8,0),0)</f>
        <v>0</v>
      </c>
      <c r="S342" s="3">
        <f>IFERROR(VLOOKUP(D342,[7]ServOTROS!$F$16:$M$112,8,0),0)</f>
        <v>0</v>
      </c>
      <c r="T342" s="3">
        <f>IFERROR(VLOOKUP(D342,[7]CANCEL!$F$16:$M$48,8,0),0)</f>
        <v>0</v>
      </c>
      <c r="U342" s="3">
        <f>IFERROR(VLOOKUP(B342,[7]Aaf_PENSION!$C$16:$M$112,11,0),0)</f>
        <v>0</v>
      </c>
      <c r="V342" s="3">
        <f>IFERROR(VLOOKUP(B342,[7]Aaf_SALUD!$C$16:$M$112,11,0),0)</f>
        <v>0</v>
      </c>
      <c r="W342" s="3">
        <f>IFERROR(VLOOKUP(D342,[7]CALIDAD!$F$16:$M$1122,8,0),0)</f>
        <v>7700887</v>
      </c>
      <c r="X342" s="3"/>
      <c r="Y342" s="3">
        <f>IFERROR(VLOOKUP(B342,[7]Ap_CESANTIAS!$C$16:$M$112,11,0),0)</f>
        <v>0</v>
      </c>
      <c r="Z342" s="3">
        <f>IFERROR(VLOOKUP(B342,[7]Ap_PENSION!$C$16:$M$112,11,0),0)</f>
        <v>0</v>
      </c>
      <c r="AA342" s="3">
        <f>IFERROR(VLOOKUP(B342,[7]Ap_SALUD!$C$16:$M$112,11,0),0)</f>
        <v>0</v>
      </c>
      <c r="AB342" s="3"/>
      <c r="AC342" s="36">
        <f t="shared" si="15"/>
        <v>7700887</v>
      </c>
      <c r="AD342" s="37">
        <f t="shared" si="17"/>
        <v>61607096</v>
      </c>
      <c r="AE342" s="144"/>
    </row>
    <row r="343" spans="1:31" hidden="1" x14ac:dyDescent="0.25">
      <c r="A343" s="29">
        <v>331</v>
      </c>
      <c r="B343" s="61"/>
      <c r="C343" s="143" t="str">
        <f>VLOOKUP(D343,[8]Hoja1!$A$2:$B$1115,2,0)</f>
        <v>15466</v>
      </c>
      <c r="D343" s="31">
        <v>891856555</v>
      </c>
      <c r="E343" s="31">
        <v>216615466</v>
      </c>
      <c r="F343" s="61" t="s">
        <v>537</v>
      </c>
      <c r="G343" s="33">
        <v>0</v>
      </c>
      <c r="H343" s="33">
        <v>0</v>
      </c>
      <c r="I343" s="3">
        <f>IFERROR(VLOOKUP(C343,'[6]Anexo 2'!$A$9:$G$1115,7,0),0)</f>
        <v>81644984</v>
      </c>
      <c r="J343" s="3">
        <f>IFERROR(VLOOKUP(C343,'[6]Anexo 1'!$A$9:$F$1115,6,0),0)</f>
        <v>91270800</v>
      </c>
      <c r="K343" s="3"/>
      <c r="L343" s="3"/>
      <c r="M343" s="3"/>
      <c r="N343" s="3"/>
      <c r="O343" s="3"/>
      <c r="P343" s="34">
        <f t="shared" si="16"/>
        <v>172915784</v>
      </c>
      <c r="Q343" s="35">
        <f>VLOOKUP(D343,FEBRERO!$D$13:$Q$1147,14,0)+VLOOKUP(D343,FEBRERO!$D$13:$AC$1147,26,0)+VLOOKUP(D343,MARZO!$D$13:$AC$1147,26,0)</f>
        <v>111682047</v>
      </c>
      <c r="R343" s="3">
        <f>IFERROR(VLOOKUP(D343,[7]ServNOMINA!$F$16:$M$112,8,0),0)</f>
        <v>0</v>
      </c>
      <c r="S343" s="3">
        <f>IFERROR(VLOOKUP(D343,[7]ServOTROS!$F$16:$M$112,8,0),0)</f>
        <v>0</v>
      </c>
      <c r="T343" s="3">
        <f>IFERROR(VLOOKUP(D343,[7]CANCEL!$F$16:$M$48,8,0),0)</f>
        <v>0</v>
      </c>
      <c r="U343" s="3">
        <f>IFERROR(VLOOKUP(B343,[7]Aaf_PENSION!$C$16:$M$112,11,0),0)</f>
        <v>0</v>
      </c>
      <c r="V343" s="3">
        <f>IFERROR(VLOOKUP(B343,[7]Aaf_SALUD!$C$16:$M$112,11,0),0)</f>
        <v>0</v>
      </c>
      <c r="W343" s="3">
        <f>IFERROR(VLOOKUP(D343,[7]CALIDAD!$F$16:$M$1122,8,0),0)</f>
        <v>6803749</v>
      </c>
      <c r="X343" s="3"/>
      <c r="Y343" s="3">
        <f>IFERROR(VLOOKUP(B343,[7]Ap_CESANTIAS!$C$16:$M$112,11,0),0)</f>
        <v>0</v>
      </c>
      <c r="Z343" s="3">
        <f>IFERROR(VLOOKUP(B343,[7]Ap_PENSION!$C$16:$M$112,11,0),0)</f>
        <v>0</v>
      </c>
      <c r="AA343" s="3">
        <f>IFERROR(VLOOKUP(B343,[7]Ap_SALUD!$C$16:$M$112,11,0),0)</f>
        <v>0</v>
      </c>
      <c r="AB343" s="3"/>
      <c r="AC343" s="36">
        <f t="shared" si="15"/>
        <v>6803749</v>
      </c>
      <c r="AD343" s="37">
        <f t="shared" si="17"/>
        <v>54429988</v>
      </c>
      <c r="AE343" s="144"/>
    </row>
    <row r="344" spans="1:31" hidden="1" x14ac:dyDescent="0.25">
      <c r="A344" s="38">
        <v>332</v>
      </c>
      <c r="B344" s="61"/>
      <c r="C344" s="143" t="str">
        <f>VLOOKUP(D344,[8]Hoja1!$A$2:$B$1115,2,0)</f>
        <v>15469</v>
      </c>
      <c r="D344" s="31">
        <v>800099662</v>
      </c>
      <c r="E344" s="31">
        <v>216915469</v>
      </c>
      <c r="F344" s="61" t="s">
        <v>538</v>
      </c>
      <c r="G344" s="33">
        <v>0</v>
      </c>
      <c r="H344" s="33">
        <v>0</v>
      </c>
      <c r="I344" s="3">
        <f>IFERROR(VLOOKUP(C344,'[6]Anexo 2'!$A$9:$G$1115,7,0),0)</f>
        <v>261665580</v>
      </c>
      <c r="J344" s="3">
        <f>IFERROR(VLOOKUP(C344,'[6]Anexo 1'!$A$9:$F$1115,6,0),0)</f>
        <v>400573241</v>
      </c>
      <c r="K344" s="3"/>
      <c r="L344" s="3"/>
      <c r="M344" s="3"/>
      <c r="N344" s="3"/>
      <c r="O344" s="3"/>
      <c r="P344" s="34">
        <f t="shared" si="16"/>
        <v>662238821</v>
      </c>
      <c r="Q344" s="35">
        <f>VLOOKUP(D344,FEBRERO!$D$13:$Q$1147,14,0)+VLOOKUP(D344,FEBRERO!$D$13:$AC$1147,26,0)+VLOOKUP(D344,MARZO!$D$13:$AC$1147,26,0)</f>
        <v>465989636</v>
      </c>
      <c r="R344" s="3">
        <f>IFERROR(VLOOKUP(D344,[7]ServNOMINA!$F$16:$M$112,8,0),0)</f>
        <v>0</v>
      </c>
      <c r="S344" s="3">
        <f>IFERROR(VLOOKUP(D344,[7]ServOTROS!$F$16:$M$112,8,0),0)</f>
        <v>0</v>
      </c>
      <c r="T344" s="3">
        <f>IFERROR(VLOOKUP(D344,[7]CANCEL!$F$16:$M$48,8,0),0)</f>
        <v>0</v>
      </c>
      <c r="U344" s="3">
        <f>IFERROR(VLOOKUP(B344,[7]Aaf_PENSION!$C$16:$M$112,11,0),0)</f>
        <v>0</v>
      </c>
      <c r="V344" s="3">
        <f>IFERROR(VLOOKUP(B344,[7]Aaf_SALUD!$C$16:$M$112,11,0),0)</f>
        <v>0</v>
      </c>
      <c r="W344" s="3">
        <f>IFERROR(VLOOKUP(D344,[7]CALIDAD!$F$16:$M$1122,8,0),0)</f>
        <v>21805465</v>
      </c>
      <c r="X344" s="3"/>
      <c r="Y344" s="3">
        <f>IFERROR(VLOOKUP(B344,[7]Ap_CESANTIAS!$C$16:$M$112,11,0),0)</f>
        <v>0</v>
      </c>
      <c r="Z344" s="3">
        <f>IFERROR(VLOOKUP(B344,[7]Ap_PENSION!$C$16:$M$112,11,0),0)</f>
        <v>0</v>
      </c>
      <c r="AA344" s="3">
        <f>IFERROR(VLOOKUP(B344,[7]Ap_SALUD!$C$16:$M$112,11,0),0)</f>
        <v>0</v>
      </c>
      <c r="AB344" s="3"/>
      <c r="AC344" s="36">
        <f t="shared" si="15"/>
        <v>21805465</v>
      </c>
      <c r="AD344" s="37">
        <f t="shared" si="17"/>
        <v>174443720</v>
      </c>
      <c r="AE344" s="144"/>
    </row>
    <row r="345" spans="1:31" hidden="1" x14ac:dyDescent="0.25">
      <c r="A345" s="29">
        <v>333</v>
      </c>
      <c r="B345" s="61"/>
      <c r="C345" s="143" t="str">
        <f>VLOOKUP(D345,[8]Hoja1!$A$2:$B$1115,2,0)</f>
        <v>15476</v>
      </c>
      <c r="D345" s="31">
        <v>891801994</v>
      </c>
      <c r="E345" s="31">
        <v>217615476</v>
      </c>
      <c r="F345" s="61" t="s">
        <v>539</v>
      </c>
      <c r="G345" s="33">
        <v>0</v>
      </c>
      <c r="H345" s="33">
        <v>0</v>
      </c>
      <c r="I345" s="3">
        <f>IFERROR(VLOOKUP(C345,'[6]Anexo 2'!$A$9:$G$1115,7,0),0)</f>
        <v>81381274</v>
      </c>
      <c r="J345" s="3">
        <f>IFERROR(VLOOKUP(C345,'[6]Anexo 1'!$A$9:$F$1115,6,0),0)</f>
        <v>96929806</v>
      </c>
      <c r="K345" s="3"/>
      <c r="L345" s="3"/>
      <c r="M345" s="3"/>
      <c r="N345" s="3"/>
      <c r="O345" s="3"/>
      <c r="P345" s="34">
        <f t="shared" si="16"/>
        <v>178311080</v>
      </c>
      <c r="Q345" s="35">
        <f>VLOOKUP(D345,FEBRERO!$D$13:$Q$1147,14,0)+VLOOKUP(D345,FEBRERO!$D$13:$AC$1147,26,0)+VLOOKUP(D345,MARZO!$D$13:$AC$1147,26,0)</f>
        <v>117275125</v>
      </c>
      <c r="R345" s="3">
        <f>IFERROR(VLOOKUP(D345,[7]ServNOMINA!$F$16:$M$112,8,0),0)</f>
        <v>0</v>
      </c>
      <c r="S345" s="3">
        <f>IFERROR(VLOOKUP(D345,[7]ServOTROS!$F$16:$M$112,8,0),0)</f>
        <v>0</v>
      </c>
      <c r="T345" s="3">
        <f>IFERROR(VLOOKUP(D345,[7]CANCEL!$F$16:$M$48,8,0),0)</f>
        <v>0</v>
      </c>
      <c r="U345" s="3">
        <f>IFERROR(VLOOKUP(B345,[7]Aaf_PENSION!$C$16:$M$112,11,0),0)</f>
        <v>0</v>
      </c>
      <c r="V345" s="3">
        <f>IFERROR(VLOOKUP(B345,[7]Aaf_SALUD!$C$16:$M$112,11,0),0)</f>
        <v>0</v>
      </c>
      <c r="W345" s="3">
        <f>IFERROR(VLOOKUP(D345,[7]CALIDAD!$F$16:$M$1122,8,0),0)</f>
        <v>6781773</v>
      </c>
      <c r="X345" s="3"/>
      <c r="Y345" s="3">
        <f>IFERROR(VLOOKUP(B345,[7]Ap_CESANTIAS!$C$16:$M$112,11,0),0)</f>
        <v>0</v>
      </c>
      <c r="Z345" s="3">
        <f>IFERROR(VLOOKUP(B345,[7]Ap_PENSION!$C$16:$M$112,11,0),0)</f>
        <v>0</v>
      </c>
      <c r="AA345" s="3">
        <f>IFERROR(VLOOKUP(B345,[7]Ap_SALUD!$C$16:$M$112,11,0),0)</f>
        <v>0</v>
      </c>
      <c r="AB345" s="3"/>
      <c r="AC345" s="36">
        <f t="shared" si="15"/>
        <v>6781773</v>
      </c>
      <c r="AD345" s="37">
        <f t="shared" si="17"/>
        <v>54254182</v>
      </c>
      <c r="AE345" s="144"/>
    </row>
    <row r="346" spans="1:31" hidden="1" x14ac:dyDescent="0.25">
      <c r="A346" s="38">
        <v>334</v>
      </c>
      <c r="B346" s="61"/>
      <c r="C346" s="143" t="str">
        <f>VLOOKUP(D346,[8]Hoja1!$A$2:$B$1115,2,0)</f>
        <v>15480</v>
      </c>
      <c r="D346" s="31">
        <v>800077808</v>
      </c>
      <c r="E346" s="31">
        <v>218015480</v>
      </c>
      <c r="F346" s="61" t="s">
        <v>540</v>
      </c>
      <c r="G346" s="33">
        <v>0</v>
      </c>
      <c r="H346" s="33">
        <v>0</v>
      </c>
      <c r="I346" s="3">
        <f>IFERROR(VLOOKUP(C346,'[6]Anexo 2'!$A$9:$G$1115,7,0),0)</f>
        <v>174409756</v>
      </c>
      <c r="J346" s="3">
        <f>IFERROR(VLOOKUP(C346,'[6]Anexo 1'!$A$9:$F$1115,6,0),0)</f>
        <v>151577857</v>
      </c>
      <c r="K346" s="3"/>
      <c r="L346" s="3"/>
      <c r="M346" s="3"/>
      <c r="N346" s="3"/>
      <c r="O346" s="3"/>
      <c r="P346" s="34">
        <f t="shared" si="16"/>
        <v>325987613</v>
      </c>
      <c r="Q346" s="35">
        <f>VLOOKUP(D346,FEBRERO!$D$13:$Q$1147,14,0)+VLOOKUP(D346,FEBRERO!$D$13:$AC$1147,26,0)+VLOOKUP(D346,MARZO!$D$13:$AC$1147,26,0)</f>
        <v>195180295</v>
      </c>
      <c r="R346" s="3">
        <f>IFERROR(VLOOKUP(D346,[7]ServNOMINA!$F$16:$M$112,8,0),0)</f>
        <v>0</v>
      </c>
      <c r="S346" s="3">
        <f>IFERROR(VLOOKUP(D346,[7]ServOTROS!$F$16:$M$112,8,0),0)</f>
        <v>0</v>
      </c>
      <c r="T346" s="3">
        <f>IFERROR(VLOOKUP(D346,[7]CANCEL!$F$16:$M$48,8,0),0)</f>
        <v>0</v>
      </c>
      <c r="U346" s="3">
        <f>IFERROR(VLOOKUP(B346,[7]Aaf_PENSION!$C$16:$M$112,11,0),0)</f>
        <v>0</v>
      </c>
      <c r="V346" s="3">
        <f>IFERROR(VLOOKUP(B346,[7]Aaf_SALUD!$C$16:$M$112,11,0),0)</f>
        <v>0</v>
      </c>
      <c r="W346" s="3">
        <f>IFERROR(VLOOKUP(D346,[7]CALIDAD!$F$16:$M$1122,8,0),0)</f>
        <v>14534146</v>
      </c>
      <c r="X346" s="3"/>
      <c r="Y346" s="3">
        <f>IFERROR(VLOOKUP(B346,[7]Ap_CESANTIAS!$C$16:$M$112,11,0),0)</f>
        <v>0</v>
      </c>
      <c r="Z346" s="3">
        <f>IFERROR(VLOOKUP(B346,[7]Ap_PENSION!$C$16:$M$112,11,0),0)</f>
        <v>0</v>
      </c>
      <c r="AA346" s="3">
        <f>IFERROR(VLOOKUP(B346,[7]Ap_SALUD!$C$16:$M$112,11,0),0)</f>
        <v>0</v>
      </c>
      <c r="AB346" s="3"/>
      <c r="AC346" s="36">
        <f t="shared" si="15"/>
        <v>14534146</v>
      </c>
      <c r="AD346" s="37">
        <f t="shared" si="17"/>
        <v>116273172</v>
      </c>
      <c r="AE346" s="144"/>
    </row>
    <row r="347" spans="1:31" hidden="1" x14ac:dyDescent="0.25">
      <c r="A347" s="29">
        <v>335</v>
      </c>
      <c r="B347" s="61"/>
      <c r="C347" s="143" t="str">
        <f>VLOOKUP(D347,[8]Hoja1!$A$2:$B$1115,2,0)</f>
        <v>15491</v>
      </c>
      <c r="D347" s="31">
        <v>891855222</v>
      </c>
      <c r="E347" s="31">
        <v>219115491</v>
      </c>
      <c r="F347" s="61" t="s">
        <v>541</v>
      </c>
      <c r="G347" s="33">
        <v>0</v>
      </c>
      <c r="H347" s="33">
        <v>0</v>
      </c>
      <c r="I347" s="3">
        <f>IFERROR(VLOOKUP(C347,'[6]Anexo 2'!$A$9:$G$1115,7,0),0)</f>
        <v>154167312</v>
      </c>
      <c r="J347" s="3">
        <f>IFERROR(VLOOKUP(C347,'[6]Anexo 1'!$A$9:$F$1115,6,0),0)</f>
        <v>201858781</v>
      </c>
      <c r="K347" s="3"/>
      <c r="L347" s="3"/>
      <c r="M347" s="3"/>
      <c r="N347" s="3"/>
      <c r="O347" s="3"/>
      <c r="P347" s="34">
        <f t="shared" si="16"/>
        <v>356026093</v>
      </c>
      <c r="Q347" s="35">
        <f>VLOOKUP(D347,FEBRERO!$D$13:$Q$1147,14,0)+VLOOKUP(D347,FEBRERO!$D$13:$AC$1147,26,0)+VLOOKUP(D347,MARZO!$D$13:$AC$1147,26,0)</f>
        <v>240400609</v>
      </c>
      <c r="R347" s="3">
        <f>IFERROR(VLOOKUP(D347,[7]ServNOMINA!$F$16:$M$112,8,0),0)</f>
        <v>0</v>
      </c>
      <c r="S347" s="3">
        <f>IFERROR(VLOOKUP(D347,[7]ServOTROS!$F$16:$M$112,8,0),0)</f>
        <v>0</v>
      </c>
      <c r="T347" s="3">
        <f>IFERROR(VLOOKUP(D347,[7]CANCEL!$F$16:$M$48,8,0),0)</f>
        <v>0</v>
      </c>
      <c r="U347" s="3">
        <f>IFERROR(VLOOKUP(B347,[7]Aaf_PENSION!$C$16:$M$112,11,0),0)</f>
        <v>0</v>
      </c>
      <c r="V347" s="3">
        <f>IFERROR(VLOOKUP(B347,[7]Aaf_SALUD!$C$16:$M$112,11,0),0)</f>
        <v>0</v>
      </c>
      <c r="W347" s="3">
        <f>IFERROR(VLOOKUP(D347,[7]CALIDAD!$F$16:$M$1122,8,0),0)</f>
        <v>12847276</v>
      </c>
      <c r="X347" s="3"/>
      <c r="Y347" s="3">
        <f>IFERROR(VLOOKUP(B347,[7]Ap_CESANTIAS!$C$16:$M$112,11,0),0)</f>
        <v>0</v>
      </c>
      <c r="Z347" s="3">
        <f>IFERROR(VLOOKUP(B347,[7]Ap_PENSION!$C$16:$M$112,11,0),0)</f>
        <v>0</v>
      </c>
      <c r="AA347" s="3">
        <f>IFERROR(VLOOKUP(B347,[7]Ap_SALUD!$C$16:$M$112,11,0),0)</f>
        <v>0</v>
      </c>
      <c r="AB347" s="3"/>
      <c r="AC347" s="36">
        <f t="shared" si="15"/>
        <v>12847276</v>
      </c>
      <c r="AD347" s="37">
        <f t="shared" si="17"/>
        <v>102778208</v>
      </c>
      <c r="AE347" s="144"/>
    </row>
    <row r="348" spans="1:31" hidden="1" x14ac:dyDescent="0.25">
      <c r="A348" s="38">
        <v>336</v>
      </c>
      <c r="B348" s="61"/>
      <c r="C348" s="143" t="str">
        <f>VLOOKUP(D348,[8]Hoja1!$A$2:$B$1115,2,0)</f>
        <v>15494</v>
      </c>
      <c r="D348" s="31">
        <v>800033062</v>
      </c>
      <c r="E348" s="31">
        <v>219415494</v>
      </c>
      <c r="F348" s="61" t="s">
        <v>542</v>
      </c>
      <c r="G348" s="33">
        <v>0</v>
      </c>
      <c r="H348" s="33">
        <v>0</v>
      </c>
      <c r="I348" s="3">
        <f>IFERROR(VLOOKUP(C348,'[6]Anexo 2'!$A$9:$G$1115,7,0),0)</f>
        <v>85100268</v>
      </c>
      <c r="J348" s="3">
        <f>IFERROR(VLOOKUP(C348,'[6]Anexo 1'!$A$9:$F$1115,6,0),0)</f>
        <v>101764695</v>
      </c>
      <c r="K348" s="3"/>
      <c r="L348" s="3"/>
      <c r="M348" s="3"/>
      <c r="N348" s="3"/>
      <c r="O348" s="3"/>
      <c r="P348" s="34">
        <f t="shared" si="16"/>
        <v>186864963</v>
      </c>
      <c r="Q348" s="35">
        <f>VLOOKUP(D348,FEBRERO!$D$13:$Q$1147,14,0)+VLOOKUP(D348,FEBRERO!$D$13:$AC$1147,26,0)+VLOOKUP(D348,MARZO!$D$13:$AC$1147,26,0)</f>
        <v>123039762</v>
      </c>
      <c r="R348" s="3">
        <f>IFERROR(VLOOKUP(D348,[7]ServNOMINA!$F$16:$M$112,8,0),0)</f>
        <v>0</v>
      </c>
      <c r="S348" s="3">
        <f>IFERROR(VLOOKUP(D348,[7]ServOTROS!$F$16:$M$112,8,0),0)</f>
        <v>0</v>
      </c>
      <c r="T348" s="3">
        <f>IFERROR(VLOOKUP(D348,[7]CANCEL!$F$16:$M$48,8,0),0)</f>
        <v>0</v>
      </c>
      <c r="U348" s="3">
        <f>IFERROR(VLOOKUP(B348,[7]Aaf_PENSION!$C$16:$M$112,11,0),0)</f>
        <v>0</v>
      </c>
      <c r="V348" s="3">
        <f>IFERROR(VLOOKUP(B348,[7]Aaf_SALUD!$C$16:$M$112,11,0),0)</f>
        <v>0</v>
      </c>
      <c r="W348" s="3">
        <f>IFERROR(VLOOKUP(D348,[7]CALIDAD!$F$16:$M$1122,8,0),0)</f>
        <v>7091689</v>
      </c>
      <c r="X348" s="3"/>
      <c r="Y348" s="3">
        <f>IFERROR(VLOOKUP(B348,[7]Ap_CESANTIAS!$C$16:$M$112,11,0),0)</f>
        <v>0</v>
      </c>
      <c r="Z348" s="3">
        <f>IFERROR(VLOOKUP(B348,[7]Ap_PENSION!$C$16:$M$112,11,0),0)</f>
        <v>0</v>
      </c>
      <c r="AA348" s="3">
        <f>IFERROR(VLOOKUP(B348,[7]Ap_SALUD!$C$16:$M$112,11,0),0)</f>
        <v>0</v>
      </c>
      <c r="AB348" s="3"/>
      <c r="AC348" s="36">
        <f t="shared" si="15"/>
        <v>7091689</v>
      </c>
      <c r="AD348" s="37">
        <f t="shared" si="17"/>
        <v>56733512</v>
      </c>
      <c r="AE348" s="144"/>
    </row>
    <row r="349" spans="1:31" hidden="1" x14ac:dyDescent="0.25">
      <c r="A349" s="29">
        <v>337</v>
      </c>
      <c r="B349" s="61"/>
      <c r="C349" s="143" t="str">
        <f>VLOOKUP(D349,[8]Hoja1!$A$2:$B$1115,2,0)</f>
        <v>15500</v>
      </c>
      <c r="D349" s="31">
        <v>800026156</v>
      </c>
      <c r="E349" s="31">
        <v>210015500</v>
      </c>
      <c r="F349" s="61" t="s">
        <v>543</v>
      </c>
      <c r="G349" s="33">
        <v>0</v>
      </c>
      <c r="H349" s="33">
        <v>0</v>
      </c>
      <c r="I349" s="3">
        <f>IFERROR(VLOOKUP(C349,'[6]Anexo 2'!$A$9:$G$1115,7,0),0)</f>
        <v>31693513</v>
      </c>
      <c r="J349" s="3">
        <f>IFERROR(VLOOKUP(C349,'[6]Anexo 1'!$A$9:$F$1115,6,0),0)</f>
        <v>36403354</v>
      </c>
      <c r="K349" s="3"/>
      <c r="L349" s="3"/>
      <c r="M349" s="3"/>
      <c r="N349" s="3"/>
      <c r="O349" s="3"/>
      <c r="P349" s="34">
        <f t="shared" si="16"/>
        <v>68096867</v>
      </c>
      <c r="Q349" s="35">
        <f>VLOOKUP(D349,FEBRERO!$D$13:$Q$1147,14,0)+VLOOKUP(D349,FEBRERO!$D$13:$AC$1147,26,0)+VLOOKUP(D349,MARZO!$D$13:$AC$1147,26,0)</f>
        <v>44326732</v>
      </c>
      <c r="R349" s="3">
        <f>IFERROR(VLOOKUP(D349,[7]ServNOMINA!$F$16:$M$112,8,0),0)</f>
        <v>0</v>
      </c>
      <c r="S349" s="3">
        <f>IFERROR(VLOOKUP(D349,[7]ServOTROS!$F$16:$M$112,8,0),0)</f>
        <v>0</v>
      </c>
      <c r="T349" s="3">
        <f>IFERROR(VLOOKUP(D349,[7]CANCEL!$F$16:$M$48,8,0),0)</f>
        <v>0</v>
      </c>
      <c r="U349" s="3">
        <f>IFERROR(VLOOKUP(B349,[7]Aaf_PENSION!$C$16:$M$112,11,0),0)</f>
        <v>0</v>
      </c>
      <c r="V349" s="3">
        <f>IFERROR(VLOOKUP(B349,[7]Aaf_SALUD!$C$16:$M$112,11,0),0)</f>
        <v>0</v>
      </c>
      <c r="W349" s="3">
        <f>IFERROR(VLOOKUP(D349,[7]CALIDAD!$F$16:$M$1122,8,0),0)</f>
        <v>2641126</v>
      </c>
      <c r="X349" s="3"/>
      <c r="Y349" s="3">
        <f>IFERROR(VLOOKUP(B349,[7]Ap_CESANTIAS!$C$16:$M$112,11,0),0)</f>
        <v>0</v>
      </c>
      <c r="Z349" s="3">
        <f>IFERROR(VLOOKUP(B349,[7]Ap_PENSION!$C$16:$M$112,11,0),0)</f>
        <v>0</v>
      </c>
      <c r="AA349" s="3">
        <f>IFERROR(VLOOKUP(B349,[7]Ap_SALUD!$C$16:$M$112,11,0),0)</f>
        <v>0</v>
      </c>
      <c r="AB349" s="3"/>
      <c r="AC349" s="36">
        <f t="shared" si="15"/>
        <v>2641126</v>
      </c>
      <c r="AD349" s="37">
        <f t="shared" si="17"/>
        <v>21129009</v>
      </c>
      <c r="AE349" s="144"/>
    </row>
    <row r="350" spans="1:31" hidden="1" x14ac:dyDescent="0.25">
      <c r="A350" s="38">
        <v>338</v>
      </c>
      <c r="B350" s="61"/>
      <c r="C350" s="143" t="str">
        <f>VLOOKUP(D350,[8]Hoja1!$A$2:$B$1115,2,0)</f>
        <v>15507</v>
      </c>
      <c r="D350" s="31">
        <v>891801362</v>
      </c>
      <c r="E350" s="31">
        <v>210715507</v>
      </c>
      <c r="F350" s="61" t="s">
        <v>544</v>
      </c>
      <c r="G350" s="33">
        <v>0</v>
      </c>
      <c r="H350" s="33">
        <v>0</v>
      </c>
      <c r="I350" s="3">
        <f>IFERROR(VLOOKUP(C350,'[6]Anexo 2'!$A$9:$G$1115,7,0),0)</f>
        <v>173267768</v>
      </c>
      <c r="J350" s="3">
        <f>IFERROR(VLOOKUP(C350,'[6]Anexo 1'!$A$9:$F$1115,6,0),0)</f>
        <v>183036501</v>
      </c>
      <c r="K350" s="3"/>
      <c r="L350" s="3"/>
      <c r="M350" s="3"/>
      <c r="N350" s="3"/>
      <c r="O350" s="3"/>
      <c r="P350" s="34">
        <f t="shared" si="16"/>
        <v>356304269</v>
      </c>
      <c r="Q350" s="35">
        <f>VLOOKUP(D350,FEBRERO!$D$13:$Q$1147,14,0)+VLOOKUP(D350,FEBRERO!$D$13:$AC$1147,26,0)+VLOOKUP(D350,MARZO!$D$13:$AC$1147,26,0)</f>
        <v>226353444</v>
      </c>
      <c r="R350" s="3">
        <f>IFERROR(VLOOKUP(D350,[7]ServNOMINA!$F$16:$M$112,8,0),0)</f>
        <v>0</v>
      </c>
      <c r="S350" s="3">
        <f>IFERROR(VLOOKUP(D350,[7]ServOTROS!$F$16:$M$112,8,0),0)</f>
        <v>0</v>
      </c>
      <c r="T350" s="3">
        <f>IFERROR(VLOOKUP(D350,[7]CANCEL!$F$16:$M$48,8,0),0)</f>
        <v>0</v>
      </c>
      <c r="U350" s="3">
        <f>IFERROR(VLOOKUP(B350,[7]Aaf_PENSION!$C$16:$M$112,11,0),0)</f>
        <v>0</v>
      </c>
      <c r="V350" s="3">
        <f>IFERROR(VLOOKUP(B350,[7]Aaf_SALUD!$C$16:$M$112,11,0),0)</f>
        <v>0</v>
      </c>
      <c r="W350" s="3">
        <f>IFERROR(VLOOKUP(D350,[7]CALIDAD!$F$16:$M$1122,8,0),0)</f>
        <v>14438981</v>
      </c>
      <c r="X350" s="3"/>
      <c r="Y350" s="3">
        <f>IFERROR(VLOOKUP(B350,[7]Ap_CESANTIAS!$C$16:$M$112,11,0),0)</f>
        <v>0</v>
      </c>
      <c r="Z350" s="3">
        <f>IFERROR(VLOOKUP(B350,[7]Ap_PENSION!$C$16:$M$112,11,0),0)</f>
        <v>0</v>
      </c>
      <c r="AA350" s="3">
        <f>IFERROR(VLOOKUP(B350,[7]Ap_SALUD!$C$16:$M$112,11,0),0)</f>
        <v>0</v>
      </c>
      <c r="AB350" s="3"/>
      <c r="AC350" s="36">
        <f t="shared" si="15"/>
        <v>14438981</v>
      </c>
      <c r="AD350" s="37">
        <f t="shared" si="17"/>
        <v>115511844</v>
      </c>
      <c r="AE350" s="144"/>
    </row>
    <row r="351" spans="1:31" hidden="1" x14ac:dyDescent="0.25">
      <c r="A351" s="29">
        <v>339</v>
      </c>
      <c r="B351" s="61"/>
      <c r="C351" s="143" t="str">
        <f>VLOOKUP(D351,[8]Hoja1!$A$2:$B$1115,2,0)</f>
        <v>15511</v>
      </c>
      <c r="D351" s="31">
        <v>800028461</v>
      </c>
      <c r="E351" s="31">
        <v>211115511</v>
      </c>
      <c r="F351" s="61" t="s">
        <v>545</v>
      </c>
      <c r="G351" s="33">
        <v>0</v>
      </c>
      <c r="H351" s="33">
        <v>0</v>
      </c>
      <c r="I351" s="3">
        <f>IFERROR(VLOOKUP(C351,'[6]Anexo 2'!$A$9:$G$1115,7,0),0)</f>
        <v>23760227</v>
      </c>
      <c r="J351" s="3">
        <f>IFERROR(VLOOKUP(C351,'[6]Anexo 1'!$A$9:$F$1115,6,0),0)</f>
        <v>29248472</v>
      </c>
      <c r="K351" s="3"/>
      <c r="L351" s="3"/>
      <c r="M351" s="3"/>
      <c r="N351" s="3"/>
      <c r="O351" s="3"/>
      <c r="P351" s="34">
        <f t="shared" si="16"/>
        <v>53008699</v>
      </c>
      <c r="Q351" s="35">
        <f>VLOOKUP(D351,FEBRERO!$D$13:$Q$1147,14,0)+VLOOKUP(D351,FEBRERO!$D$13:$AC$1147,26,0)+VLOOKUP(D351,MARZO!$D$13:$AC$1147,26,0)</f>
        <v>35188529</v>
      </c>
      <c r="R351" s="3">
        <f>IFERROR(VLOOKUP(D351,[7]ServNOMINA!$F$16:$M$112,8,0),0)</f>
        <v>0</v>
      </c>
      <c r="S351" s="3">
        <f>IFERROR(VLOOKUP(D351,[7]ServOTROS!$F$16:$M$112,8,0),0)</f>
        <v>0</v>
      </c>
      <c r="T351" s="3">
        <f>IFERROR(VLOOKUP(D351,[7]CANCEL!$F$16:$M$48,8,0),0)</f>
        <v>0</v>
      </c>
      <c r="U351" s="3">
        <f>IFERROR(VLOOKUP(B351,[7]Aaf_PENSION!$C$16:$M$112,11,0),0)</f>
        <v>0</v>
      </c>
      <c r="V351" s="3">
        <f>IFERROR(VLOOKUP(B351,[7]Aaf_SALUD!$C$16:$M$112,11,0),0)</f>
        <v>0</v>
      </c>
      <c r="W351" s="3">
        <f>IFERROR(VLOOKUP(D351,[7]CALIDAD!$F$16:$M$1122,8,0),0)</f>
        <v>1980019</v>
      </c>
      <c r="X351" s="3"/>
      <c r="Y351" s="3">
        <f>IFERROR(VLOOKUP(B351,[7]Ap_CESANTIAS!$C$16:$M$112,11,0),0)</f>
        <v>0</v>
      </c>
      <c r="Z351" s="3">
        <f>IFERROR(VLOOKUP(B351,[7]Ap_PENSION!$C$16:$M$112,11,0),0)</f>
        <v>0</v>
      </c>
      <c r="AA351" s="3">
        <f>IFERROR(VLOOKUP(B351,[7]Ap_SALUD!$C$16:$M$112,11,0),0)</f>
        <v>0</v>
      </c>
      <c r="AB351" s="3"/>
      <c r="AC351" s="36">
        <f t="shared" si="15"/>
        <v>1980019</v>
      </c>
      <c r="AD351" s="37">
        <f t="shared" si="17"/>
        <v>15840151</v>
      </c>
      <c r="AE351" s="144"/>
    </row>
    <row r="352" spans="1:31" hidden="1" x14ac:dyDescent="0.25">
      <c r="A352" s="38">
        <v>340</v>
      </c>
      <c r="B352" s="61"/>
      <c r="C352" s="143" t="str">
        <f>VLOOKUP(D352,[8]Hoja1!$A$2:$B$1115,2,0)</f>
        <v>15514</v>
      </c>
      <c r="D352" s="31">
        <v>800049508</v>
      </c>
      <c r="E352" s="31">
        <v>211415514</v>
      </c>
      <c r="F352" s="61" t="s">
        <v>546</v>
      </c>
      <c r="G352" s="33">
        <v>0</v>
      </c>
      <c r="H352" s="33">
        <v>0</v>
      </c>
      <c r="I352" s="3">
        <f>IFERROR(VLOOKUP(C352,'[6]Anexo 2'!$A$9:$G$1115,7,0),0)</f>
        <v>52154016</v>
      </c>
      <c r="J352" s="3">
        <f>IFERROR(VLOOKUP(C352,'[6]Anexo 1'!$A$9:$F$1115,6,0),0)</f>
        <v>57966222</v>
      </c>
      <c r="K352" s="3"/>
      <c r="L352" s="3"/>
      <c r="M352" s="3"/>
      <c r="N352" s="3"/>
      <c r="O352" s="3"/>
      <c r="P352" s="34">
        <f t="shared" si="16"/>
        <v>110120238</v>
      </c>
      <c r="Q352" s="35">
        <f>VLOOKUP(D352,FEBRERO!$D$13:$Q$1147,14,0)+VLOOKUP(D352,FEBRERO!$D$13:$AC$1147,26,0)+VLOOKUP(D352,MARZO!$D$13:$AC$1147,26,0)</f>
        <v>71004726</v>
      </c>
      <c r="R352" s="3">
        <f>IFERROR(VLOOKUP(D352,[7]ServNOMINA!$F$16:$M$112,8,0),0)</f>
        <v>0</v>
      </c>
      <c r="S352" s="3">
        <f>IFERROR(VLOOKUP(D352,[7]ServOTROS!$F$16:$M$112,8,0),0)</f>
        <v>0</v>
      </c>
      <c r="T352" s="3">
        <f>IFERROR(VLOOKUP(D352,[7]CANCEL!$F$16:$M$48,8,0),0)</f>
        <v>0</v>
      </c>
      <c r="U352" s="3">
        <f>IFERROR(VLOOKUP(B352,[7]Aaf_PENSION!$C$16:$M$112,11,0),0)</f>
        <v>0</v>
      </c>
      <c r="V352" s="3">
        <f>IFERROR(VLOOKUP(B352,[7]Aaf_SALUD!$C$16:$M$112,11,0),0)</f>
        <v>0</v>
      </c>
      <c r="W352" s="3">
        <f>IFERROR(VLOOKUP(D352,[7]CALIDAD!$F$16:$M$1122,8,0),0)</f>
        <v>4346168</v>
      </c>
      <c r="X352" s="3"/>
      <c r="Y352" s="3">
        <f>IFERROR(VLOOKUP(B352,[7]Ap_CESANTIAS!$C$16:$M$112,11,0),0)</f>
        <v>0</v>
      </c>
      <c r="Z352" s="3">
        <f>IFERROR(VLOOKUP(B352,[7]Ap_PENSION!$C$16:$M$112,11,0),0)</f>
        <v>0</v>
      </c>
      <c r="AA352" s="3">
        <f>IFERROR(VLOOKUP(B352,[7]Ap_SALUD!$C$16:$M$112,11,0),0)</f>
        <v>0</v>
      </c>
      <c r="AB352" s="3"/>
      <c r="AC352" s="36">
        <f t="shared" si="15"/>
        <v>4346168</v>
      </c>
      <c r="AD352" s="37">
        <f t="shared" si="17"/>
        <v>34769344</v>
      </c>
      <c r="AE352" s="144"/>
    </row>
    <row r="353" spans="1:31" hidden="1" x14ac:dyDescent="0.25">
      <c r="A353" s="29">
        <v>341</v>
      </c>
      <c r="B353" s="61"/>
      <c r="C353" s="143" t="str">
        <f>VLOOKUP(D353,[8]Hoja1!$A$2:$B$1115,2,0)</f>
        <v>15516</v>
      </c>
      <c r="D353" s="31">
        <v>891801240</v>
      </c>
      <c r="E353" s="31">
        <v>211615516</v>
      </c>
      <c r="F353" s="61" t="s">
        <v>547</v>
      </c>
      <c r="G353" s="33">
        <v>0</v>
      </c>
      <c r="H353" s="33">
        <v>0</v>
      </c>
      <c r="I353" s="3">
        <f>IFERROR(VLOOKUP(C353,'[6]Anexo 2'!$A$9:$G$1115,7,0),0)</f>
        <v>409994344</v>
      </c>
      <c r="J353" s="3">
        <f>IFERROR(VLOOKUP(C353,'[6]Anexo 1'!$A$9:$F$1115,6,0),0)</f>
        <v>486300227</v>
      </c>
      <c r="K353" s="3"/>
      <c r="L353" s="3"/>
      <c r="M353" s="3"/>
      <c r="N353" s="3"/>
      <c r="O353" s="3"/>
      <c r="P353" s="34">
        <f t="shared" si="16"/>
        <v>896294571</v>
      </c>
      <c r="Q353" s="35">
        <f>VLOOKUP(D353,FEBRERO!$D$13:$Q$1147,14,0)+VLOOKUP(D353,FEBRERO!$D$13:$AC$1147,26,0)+VLOOKUP(D353,MARZO!$D$13:$AC$1147,26,0)</f>
        <v>588798812</v>
      </c>
      <c r="R353" s="3">
        <f>IFERROR(VLOOKUP(D353,[7]ServNOMINA!$F$16:$M$112,8,0),0)</f>
        <v>0</v>
      </c>
      <c r="S353" s="3">
        <f>IFERROR(VLOOKUP(D353,[7]ServOTROS!$F$16:$M$112,8,0),0)</f>
        <v>0</v>
      </c>
      <c r="T353" s="3">
        <f>IFERROR(VLOOKUP(D353,[7]CANCEL!$F$16:$M$48,8,0),0)</f>
        <v>0</v>
      </c>
      <c r="U353" s="3">
        <f>IFERROR(VLOOKUP(B353,[7]Aaf_PENSION!$C$16:$M$112,11,0),0)</f>
        <v>0</v>
      </c>
      <c r="V353" s="3">
        <f>IFERROR(VLOOKUP(B353,[7]Aaf_SALUD!$C$16:$M$112,11,0),0)</f>
        <v>0</v>
      </c>
      <c r="W353" s="3">
        <f>IFERROR(VLOOKUP(D353,[7]CALIDAD!$F$16:$M$1122,8,0),0)</f>
        <v>34166195</v>
      </c>
      <c r="X353" s="3"/>
      <c r="Y353" s="3">
        <f>IFERROR(VLOOKUP(B353,[7]Ap_CESANTIAS!$C$16:$M$112,11,0),0)</f>
        <v>0</v>
      </c>
      <c r="Z353" s="3">
        <f>IFERROR(VLOOKUP(B353,[7]Ap_PENSION!$C$16:$M$112,11,0),0)</f>
        <v>0</v>
      </c>
      <c r="AA353" s="3">
        <f>IFERROR(VLOOKUP(B353,[7]Ap_SALUD!$C$16:$M$112,11,0),0)</f>
        <v>0</v>
      </c>
      <c r="AB353" s="3"/>
      <c r="AC353" s="36">
        <f t="shared" si="15"/>
        <v>34166195</v>
      </c>
      <c r="AD353" s="37">
        <f t="shared" si="17"/>
        <v>273329564</v>
      </c>
      <c r="AE353" s="144"/>
    </row>
    <row r="354" spans="1:31" hidden="1" x14ac:dyDescent="0.25">
      <c r="A354" s="38">
        <v>342</v>
      </c>
      <c r="B354" s="61"/>
      <c r="C354" s="143" t="str">
        <f>VLOOKUP(D354,[8]Hoja1!$A$2:$B$1115,2,0)</f>
        <v>15518</v>
      </c>
      <c r="D354" s="31">
        <v>800065593</v>
      </c>
      <c r="E354" s="31">
        <v>211815518</v>
      </c>
      <c r="F354" s="61" t="s">
        <v>548</v>
      </c>
      <c r="G354" s="33">
        <v>0</v>
      </c>
      <c r="H354" s="33">
        <v>0</v>
      </c>
      <c r="I354" s="3">
        <f>IFERROR(VLOOKUP(C354,'[6]Anexo 2'!$A$9:$G$1115,7,0),0)</f>
        <v>34796864</v>
      </c>
      <c r="J354" s="3">
        <f>IFERROR(VLOOKUP(C354,'[6]Anexo 1'!$A$9:$F$1115,6,0),0)</f>
        <v>40282470</v>
      </c>
      <c r="K354" s="3"/>
      <c r="L354" s="3"/>
      <c r="M354" s="3"/>
      <c r="N354" s="3"/>
      <c r="O354" s="3"/>
      <c r="P354" s="34">
        <f t="shared" si="16"/>
        <v>75079334</v>
      </c>
      <c r="Q354" s="35">
        <f>VLOOKUP(D354,FEBRERO!$D$13:$Q$1147,14,0)+VLOOKUP(D354,FEBRERO!$D$13:$AC$1147,26,0)+VLOOKUP(D354,MARZO!$D$13:$AC$1147,26,0)</f>
        <v>48981687</v>
      </c>
      <c r="R354" s="3">
        <f>IFERROR(VLOOKUP(D354,[7]ServNOMINA!$F$16:$M$112,8,0),0)</f>
        <v>0</v>
      </c>
      <c r="S354" s="3">
        <f>IFERROR(VLOOKUP(D354,[7]ServOTROS!$F$16:$M$112,8,0),0)</f>
        <v>0</v>
      </c>
      <c r="T354" s="3">
        <f>IFERROR(VLOOKUP(D354,[7]CANCEL!$F$16:$M$48,8,0),0)</f>
        <v>0</v>
      </c>
      <c r="U354" s="3">
        <f>IFERROR(VLOOKUP(B354,[7]Aaf_PENSION!$C$16:$M$112,11,0),0)</f>
        <v>0</v>
      </c>
      <c r="V354" s="3">
        <f>IFERROR(VLOOKUP(B354,[7]Aaf_SALUD!$C$16:$M$112,11,0),0)</f>
        <v>0</v>
      </c>
      <c r="W354" s="3">
        <f>IFERROR(VLOOKUP(D354,[7]CALIDAD!$F$16:$M$1122,8,0),0)</f>
        <v>2899739</v>
      </c>
      <c r="X354" s="3"/>
      <c r="Y354" s="3">
        <f>IFERROR(VLOOKUP(B354,[7]Ap_CESANTIAS!$C$16:$M$112,11,0),0)</f>
        <v>0</v>
      </c>
      <c r="Z354" s="3">
        <f>IFERROR(VLOOKUP(B354,[7]Ap_PENSION!$C$16:$M$112,11,0),0)</f>
        <v>0</v>
      </c>
      <c r="AA354" s="3">
        <f>IFERROR(VLOOKUP(B354,[7]Ap_SALUD!$C$16:$M$112,11,0),0)</f>
        <v>0</v>
      </c>
      <c r="AB354" s="3"/>
      <c r="AC354" s="36">
        <f t="shared" si="15"/>
        <v>2899739</v>
      </c>
      <c r="AD354" s="37">
        <f t="shared" si="17"/>
        <v>23197908</v>
      </c>
      <c r="AE354" s="144"/>
    </row>
    <row r="355" spans="1:31" hidden="1" x14ac:dyDescent="0.25">
      <c r="A355" s="29">
        <v>343</v>
      </c>
      <c r="B355" s="61"/>
      <c r="C355" s="143" t="str">
        <f>VLOOKUP(D355,[8]Hoja1!$A$2:$B$1115,2,0)</f>
        <v>15522</v>
      </c>
      <c r="D355" s="31">
        <v>800012628</v>
      </c>
      <c r="E355" s="31">
        <v>212215522</v>
      </c>
      <c r="F355" s="61" t="s">
        <v>549</v>
      </c>
      <c r="G355" s="33">
        <v>0</v>
      </c>
      <c r="H355" s="33">
        <v>0</v>
      </c>
      <c r="I355" s="3">
        <f>IFERROR(VLOOKUP(C355,'[6]Anexo 2'!$A$9:$G$1115,7,0),0)</f>
        <v>29311857</v>
      </c>
      <c r="J355" s="3">
        <f>IFERROR(VLOOKUP(C355,'[6]Anexo 1'!$A$9:$F$1115,6,0),0)</f>
        <v>39662376</v>
      </c>
      <c r="K355" s="3"/>
      <c r="L355" s="3"/>
      <c r="M355" s="3"/>
      <c r="N355" s="3"/>
      <c r="O355" s="3"/>
      <c r="P355" s="34">
        <f t="shared" si="16"/>
        <v>68974233</v>
      </c>
      <c r="Q355" s="35">
        <f>VLOOKUP(D355,FEBRERO!$D$13:$Q$1147,14,0)+VLOOKUP(D355,FEBRERO!$D$13:$AC$1147,26,0)+VLOOKUP(D355,MARZO!$D$13:$AC$1147,26,0)</f>
        <v>46990341</v>
      </c>
      <c r="R355" s="3">
        <f>IFERROR(VLOOKUP(D355,[7]ServNOMINA!$F$16:$M$112,8,0),0)</f>
        <v>0</v>
      </c>
      <c r="S355" s="3">
        <f>IFERROR(VLOOKUP(D355,[7]ServOTROS!$F$16:$M$112,8,0),0)</f>
        <v>0</v>
      </c>
      <c r="T355" s="3">
        <f>IFERROR(VLOOKUP(D355,[7]CANCEL!$F$16:$M$48,8,0),0)</f>
        <v>0</v>
      </c>
      <c r="U355" s="3">
        <f>IFERROR(VLOOKUP(B355,[7]Aaf_PENSION!$C$16:$M$112,11,0),0)</f>
        <v>0</v>
      </c>
      <c r="V355" s="3">
        <f>IFERROR(VLOOKUP(B355,[7]Aaf_SALUD!$C$16:$M$112,11,0),0)</f>
        <v>0</v>
      </c>
      <c r="W355" s="3">
        <f>IFERROR(VLOOKUP(D355,[7]CALIDAD!$F$16:$M$1122,8,0),0)</f>
        <v>2442655</v>
      </c>
      <c r="X355" s="3"/>
      <c r="Y355" s="3">
        <f>IFERROR(VLOOKUP(B355,[7]Ap_CESANTIAS!$C$16:$M$112,11,0),0)</f>
        <v>0</v>
      </c>
      <c r="Z355" s="3">
        <f>IFERROR(VLOOKUP(B355,[7]Ap_PENSION!$C$16:$M$112,11,0),0)</f>
        <v>0</v>
      </c>
      <c r="AA355" s="3">
        <f>IFERROR(VLOOKUP(B355,[7]Ap_SALUD!$C$16:$M$112,11,0),0)</f>
        <v>0</v>
      </c>
      <c r="AB355" s="3"/>
      <c r="AC355" s="36">
        <f t="shared" si="15"/>
        <v>2442655</v>
      </c>
      <c r="AD355" s="37">
        <f t="shared" si="17"/>
        <v>19541237</v>
      </c>
      <c r="AE355" s="144"/>
    </row>
    <row r="356" spans="1:31" hidden="1" x14ac:dyDescent="0.25">
      <c r="A356" s="38">
        <v>344</v>
      </c>
      <c r="B356" s="61"/>
      <c r="C356" s="143" t="str">
        <f>VLOOKUP(D356,[8]Hoja1!$A$2:$B$1115,2,0)</f>
        <v>15531</v>
      </c>
      <c r="D356" s="31">
        <v>891801368</v>
      </c>
      <c r="E356" s="31">
        <v>213115531</v>
      </c>
      <c r="F356" s="61" t="s">
        <v>550</v>
      </c>
      <c r="G356" s="33">
        <v>0</v>
      </c>
      <c r="H356" s="33">
        <v>0</v>
      </c>
      <c r="I356" s="3">
        <f>IFERROR(VLOOKUP(C356,'[6]Anexo 2'!$A$9:$G$1115,7,0),0)</f>
        <v>142747332</v>
      </c>
      <c r="J356" s="3">
        <f>IFERROR(VLOOKUP(C356,'[6]Anexo 1'!$A$9:$F$1115,6,0),0)</f>
        <v>152013569</v>
      </c>
      <c r="K356" s="3"/>
      <c r="L356" s="3"/>
      <c r="M356" s="3"/>
      <c r="N356" s="3"/>
      <c r="O356" s="3"/>
      <c r="P356" s="34">
        <f t="shared" si="16"/>
        <v>294760901</v>
      </c>
      <c r="Q356" s="35">
        <f>VLOOKUP(D356,FEBRERO!$D$13:$Q$1147,14,0)+VLOOKUP(D356,FEBRERO!$D$13:$AC$1147,26,0)+VLOOKUP(D356,MARZO!$D$13:$AC$1147,26,0)</f>
        <v>187700402</v>
      </c>
      <c r="R356" s="3">
        <f>IFERROR(VLOOKUP(D356,[7]ServNOMINA!$F$16:$M$112,8,0),0)</f>
        <v>0</v>
      </c>
      <c r="S356" s="3">
        <f>IFERROR(VLOOKUP(D356,[7]ServOTROS!$F$16:$M$112,8,0),0)</f>
        <v>0</v>
      </c>
      <c r="T356" s="3">
        <f>IFERROR(VLOOKUP(D356,[7]CANCEL!$F$16:$M$48,8,0),0)</f>
        <v>0</v>
      </c>
      <c r="U356" s="3">
        <f>IFERROR(VLOOKUP(B356,[7]Aaf_PENSION!$C$16:$M$112,11,0),0)</f>
        <v>0</v>
      </c>
      <c r="V356" s="3">
        <f>IFERROR(VLOOKUP(B356,[7]Aaf_SALUD!$C$16:$M$112,11,0),0)</f>
        <v>0</v>
      </c>
      <c r="W356" s="3">
        <f>IFERROR(VLOOKUP(D356,[7]CALIDAD!$F$16:$M$1122,8,0),0)</f>
        <v>11895611</v>
      </c>
      <c r="X356" s="3"/>
      <c r="Y356" s="3">
        <f>IFERROR(VLOOKUP(B356,[7]Ap_CESANTIAS!$C$16:$M$112,11,0),0)</f>
        <v>0</v>
      </c>
      <c r="Z356" s="3">
        <f>IFERROR(VLOOKUP(B356,[7]Ap_PENSION!$C$16:$M$112,11,0),0)</f>
        <v>0</v>
      </c>
      <c r="AA356" s="3">
        <f>IFERROR(VLOOKUP(B356,[7]Ap_SALUD!$C$16:$M$112,11,0),0)</f>
        <v>0</v>
      </c>
      <c r="AB356" s="3"/>
      <c r="AC356" s="36">
        <f t="shared" si="15"/>
        <v>11895611</v>
      </c>
      <c r="AD356" s="37">
        <f t="shared" si="17"/>
        <v>95164888</v>
      </c>
      <c r="AE356" s="144"/>
    </row>
    <row r="357" spans="1:31" hidden="1" x14ac:dyDescent="0.25">
      <c r="A357" s="29">
        <v>345</v>
      </c>
      <c r="B357" s="61"/>
      <c r="C357" s="143" t="str">
        <f>VLOOKUP(D357,[8]Hoja1!$A$2:$B$1115,2,0)</f>
        <v>15533</v>
      </c>
      <c r="D357" s="31">
        <v>800065411</v>
      </c>
      <c r="E357" s="31">
        <v>213315533</v>
      </c>
      <c r="F357" s="61" t="s">
        <v>551</v>
      </c>
      <c r="G357" s="33">
        <v>0</v>
      </c>
      <c r="H357" s="33">
        <v>0</v>
      </c>
      <c r="I357" s="3">
        <f>IFERROR(VLOOKUP(C357,'[6]Anexo 2'!$A$9:$G$1115,7,0),0)</f>
        <v>79258248</v>
      </c>
      <c r="J357" s="3">
        <f>IFERROR(VLOOKUP(C357,'[6]Anexo 1'!$A$9:$F$1115,6,0),0)</f>
        <v>74592928</v>
      </c>
      <c r="K357" s="3"/>
      <c r="L357" s="3"/>
      <c r="M357" s="3"/>
      <c r="N357" s="3"/>
      <c r="O357" s="3"/>
      <c r="P357" s="34">
        <f t="shared" si="16"/>
        <v>153851176</v>
      </c>
      <c r="Q357" s="35">
        <f>VLOOKUP(D357,FEBRERO!$D$13:$Q$1147,14,0)+VLOOKUP(D357,FEBRERO!$D$13:$AC$1147,26,0)+VLOOKUP(D357,MARZO!$D$13:$AC$1147,26,0)</f>
        <v>94407490</v>
      </c>
      <c r="R357" s="3">
        <f>IFERROR(VLOOKUP(D357,[7]ServNOMINA!$F$16:$M$112,8,0),0)</f>
        <v>0</v>
      </c>
      <c r="S357" s="3">
        <f>IFERROR(VLOOKUP(D357,[7]ServOTROS!$F$16:$M$112,8,0),0)</f>
        <v>0</v>
      </c>
      <c r="T357" s="3">
        <f>IFERROR(VLOOKUP(D357,[7]CANCEL!$F$16:$M$48,8,0),0)</f>
        <v>0</v>
      </c>
      <c r="U357" s="3">
        <f>IFERROR(VLOOKUP(B357,[7]Aaf_PENSION!$C$16:$M$112,11,0),0)</f>
        <v>0</v>
      </c>
      <c r="V357" s="3">
        <f>IFERROR(VLOOKUP(B357,[7]Aaf_SALUD!$C$16:$M$112,11,0),0)</f>
        <v>0</v>
      </c>
      <c r="W357" s="3">
        <f>IFERROR(VLOOKUP(D357,[7]CALIDAD!$F$16:$M$1122,8,0),0)</f>
        <v>6604854</v>
      </c>
      <c r="X357" s="3"/>
      <c r="Y357" s="3">
        <f>IFERROR(VLOOKUP(B357,[7]Ap_CESANTIAS!$C$16:$M$112,11,0),0)</f>
        <v>0</v>
      </c>
      <c r="Z357" s="3">
        <f>IFERROR(VLOOKUP(B357,[7]Ap_PENSION!$C$16:$M$112,11,0),0)</f>
        <v>0</v>
      </c>
      <c r="AA357" s="3">
        <f>IFERROR(VLOOKUP(B357,[7]Ap_SALUD!$C$16:$M$112,11,0),0)</f>
        <v>0</v>
      </c>
      <c r="AB357" s="3"/>
      <c r="AC357" s="36">
        <f t="shared" si="15"/>
        <v>6604854</v>
      </c>
      <c r="AD357" s="37">
        <f t="shared" si="17"/>
        <v>52838832</v>
      </c>
      <c r="AE357" s="144"/>
    </row>
    <row r="358" spans="1:31" hidden="1" x14ac:dyDescent="0.25">
      <c r="A358" s="38">
        <v>346</v>
      </c>
      <c r="B358" s="61"/>
      <c r="C358" s="143" t="str">
        <f>VLOOKUP(D358,[8]Hoja1!$A$2:$B$1115,2,0)</f>
        <v>15537</v>
      </c>
      <c r="D358" s="31">
        <v>891855015</v>
      </c>
      <c r="E358" s="31">
        <v>213715537</v>
      </c>
      <c r="F358" s="61" t="s">
        <v>552</v>
      </c>
      <c r="G358" s="33">
        <v>0</v>
      </c>
      <c r="H358" s="33">
        <v>0</v>
      </c>
      <c r="I358" s="3">
        <f>IFERROR(VLOOKUP(C358,'[6]Anexo 2'!$A$9:$G$1115,7,0),0)</f>
        <v>43088436</v>
      </c>
      <c r="J358" s="3">
        <f>IFERROR(VLOOKUP(C358,'[6]Anexo 1'!$A$9:$F$1115,6,0),0)</f>
        <v>60207666</v>
      </c>
      <c r="K358" s="3"/>
      <c r="L358" s="3"/>
      <c r="M358" s="3"/>
      <c r="N358" s="3"/>
      <c r="O358" s="3"/>
      <c r="P358" s="34">
        <f t="shared" si="16"/>
        <v>103296102</v>
      </c>
      <c r="Q358" s="35">
        <f>VLOOKUP(D358,FEBRERO!$D$13:$Q$1147,14,0)+VLOOKUP(D358,FEBRERO!$D$13:$AC$1147,26,0)+VLOOKUP(D358,MARZO!$D$13:$AC$1147,26,0)</f>
        <v>70979775</v>
      </c>
      <c r="R358" s="3">
        <f>IFERROR(VLOOKUP(D358,[7]ServNOMINA!$F$16:$M$112,8,0),0)</f>
        <v>0</v>
      </c>
      <c r="S358" s="3">
        <f>IFERROR(VLOOKUP(D358,[7]ServOTROS!$F$16:$M$112,8,0),0)</f>
        <v>0</v>
      </c>
      <c r="T358" s="3">
        <f>IFERROR(VLOOKUP(D358,[7]CANCEL!$F$16:$M$48,8,0),0)</f>
        <v>0</v>
      </c>
      <c r="U358" s="3">
        <f>IFERROR(VLOOKUP(B358,[7]Aaf_PENSION!$C$16:$M$112,11,0),0)</f>
        <v>0</v>
      </c>
      <c r="V358" s="3">
        <f>IFERROR(VLOOKUP(B358,[7]Aaf_SALUD!$C$16:$M$112,11,0),0)</f>
        <v>0</v>
      </c>
      <c r="W358" s="3">
        <f>IFERROR(VLOOKUP(D358,[7]CALIDAD!$F$16:$M$1122,8,0),0)</f>
        <v>3590703</v>
      </c>
      <c r="X358" s="3"/>
      <c r="Y358" s="3">
        <f>IFERROR(VLOOKUP(B358,[7]Ap_CESANTIAS!$C$16:$M$112,11,0),0)</f>
        <v>0</v>
      </c>
      <c r="Z358" s="3">
        <f>IFERROR(VLOOKUP(B358,[7]Ap_PENSION!$C$16:$M$112,11,0),0)</f>
        <v>0</v>
      </c>
      <c r="AA358" s="3">
        <f>IFERROR(VLOOKUP(B358,[7]Ap_SALUD!$C$16:$M$112,11,0),0)</f>
        <v>0</v>
      </c>
      <c r="AB358" s="3"/>
      <c r="AC358" s="36">
        <f t="shared" si="15"/>
        <v>3590703</v>
      </c>
      <c r="AD358" s="37">
        <f t="shared" si="17"/>
        <v>28725624</v>
      </c>
      <c r="AE358" s="144"/>
    </row>
    <row r="359" spans="1:31" hidden="1" x14ac:dyDescent="0.25">
      <c r="A359" s="29">
        <v>347</v>
      </c>
      <c r="B359" s="61"/>
      <c r="C359" s="143" t="str">
        <f>VLOOKUP(D359,[8]Hoja1!$A$2:$B$1115,2,0)</f>
        <v>15542</v>
      </c>
      <c r="D359" s="31">
        <v>891856464</v>
      </c>
      <c r="E359" s="31">
        <v>214215542</v>
      </c>
      <c r="F359" s="61" t="s">
        <v>553</v>
      </c>
      <c r="G359" s="33">
        <v>0</v>
      </c>
      <c r="H359" s="33">
        <v>0</v>
      </c>
      <c r="I359" s="3">
        <f>IFERROR(VLOOKUP(C359,'[6]Anexo 2'!$A$9:$G$1115,7,0),0)</f>
        <v>108608132</v>
      </c>
      <c r="J359" s="3">
        <f>IFERROR(VLOOKUP(C359,'[6]Anexo 1'!$A$9:$F$1115,6,0),0)</f>
        <v>116360541</v>
      </c>
      <c r="K359" s="3"/>
      <c r="L359" s="3"/>
      <c r="M359" s="3"/>
      <c r="N359" s="3"/>
      <c r="O359" s="3"/>
      <c r="P359" s="34">
        <f t="shared" si="16"/>
        <v>224968673</v>
      </c>
      <c r="Q359" s="35">
        <f>VLOOKUP(D359,FEBRERO!$D$13:$Q$1147,14,0)+VLOOKUP(D359,FEBRERO!$D$13:$AC$1147,26,0)+VLOOKUP(D359,MARZO!$D$13:$AC$1147,26,0)</f>
        <v>126032980</v>
      </c>
      <c r="R359" s="3">
        <f>IFERROR(VLOOKUP(D359,[7]ServNOMINA!$F$16:$M$112,8,0),0)</f>
        <v>0</v>
      </c>
      <c r="S359" s="3">
        <f>IFERROR(VLOOKUP(D359,[7]ServOTROS!$F$16:$M$112,8,0),0)</f>
        <v>0</v>
      </c>
      <c r="T359" s="3">
        <f>IFERROR(VLOOKUP(D359,[7]CANCEL!$F$16:$M$48,8,0),0)</f>
        <v>0</v>
      </c>
      <c r="U359" s="3">
        <f>IFERROR(VLOOKUP(B359,[7]Aaf_PENSION!$C$16:$M$112,11,0),0)</f>
        <v>0</v>
      </c>
      <c r="V359" s="3">
        <f>IFERROR(VLOOKUP(B359,[7]Aaf_SALUD!$C$16:$M$112,11,0),0)</f>
        <v>0</v>
      </c>
      <c r="W359" s="3">
        <f>IFERROR(VLOOKUP(D359,[7]CALIDAD!$F$16:$M$1122,8,0),0)</f>
        <v>9050678</v>
      </c>
      <c r="X359" s="3"/>
      <c r="Y359" s="3">
        <f>IFERROR(VLOOKUP(B359,[7]Ap_CESANTIAS!$C$16:$M$112,11,0),0)</f>
        <v>0</v>
      </c>
      <c r="Z359" s="3">
        <f>IFERROR(VLOOKUP(B359,[7]Ap_PENSION!$C$16:$M$112,11,0),0)</f>
        <v>0</v>
      </c>
      <c r="AA359" s="3">
        <f>IFERROR(VLOOKUP(B359,[7]Ap_SALUD!$C$16:$M$112,11,0),0)</f>
        <v>0</v>
      </c>
      <c r="AB359" s="3"/>
      <c r="AC359" s="36">
        <f t="shared" si="15"/>
        <v>9050678</v>
      </c>
      <c r="AD359" s="37">
        <f t="shared" si="17"/>
        <v>89885015</v>
      </c>
      <c r="AE359" s="144"/>
    </row>
    <row r="360" spans="1:31" hidden="1" x14ac:dyDescent="0.25">
      <c r="A360" s="38">
        <v>348</v>
      </c>
      <c r="B360" s="61"/>
      <c r="C360" s="143" t="str">
        <f>VLOOKUP(D360,[8]Hoja1!$A$2:$B$1115,2,0)</f>
        <v>15550</v>
      </c>
      <c r="D360" s="31">
        <v>800066389</v>
      </c>
      <c r="E360" s="31">
        <v>215015550</v>
      </c>
      <c r="F360" s="61" t="s">
        <v>554</v>
      </c>
      <c r="G360" s="33">
        <v>0</v>
      </c>
      <c r="H360" s="33">
        <v>0</v>
      </c>
      <c r="I360" s="3">
        <f>IFERROR(VLOOKUP(C360,'[6]Anexo 2'!$A$9:$G$1115,7,0),0)</f>
        <v>42399680</v>
      </c>
      <c r="J360" s="3">
        <f>IFERROR(VLOOKUP(C360,'[6]Anexo 1'!$A$9:$F$1115,6,0),0)</f>
        <v>36008669</v>
      </c>
      <c r="K360" s="3"/>
      <c r="L360" s="3"/>
      <c r="M360" s="3"/>
      <c r="N360" s="3"/>
      <c r="O360" s="3"/>
      <c r="P360" s="34">
        <f t="shared" si="16"/>
        <v>78408349</v>
      </c>
      <c r="Q360" s="35">
        <f>VLOOKUP(D360,FEBRERO!$D$13:$Q$1147,14,0)+VLOOKUP(D360,FEBRERO!$D$13:$AC$1147,26,0)+VLOOKUP(D360,MARZO!$D$13:$AC$1147,26,0)</f>
        <v>46608590</v>
      </c>
      <c r="R360" s="3">
        <f>IFERROR(VLOOKUP(D360,[7]ServNOMINA!$F$16:$M$112,8,0),0)</f>
        <v>0</v>
      </c>
      <c r="S360" s="3">
        <f>IFERROR(VLOOKUP(D360,[7]ServOTROS!$F$16:$M$112,8,0),0)</f>
        <v>0</v>
      </c>
      <c r="T360" s="3">
        <f>IFERROR(VLOOKUP(D360,[7]CANCEL!$F$16:$M$48,8,0),0)</f>
        <v>0</v>
      </c>
      <c r="U360" s="3">
        <f>IFERROR(VLOOKUP(B360,[7]Aaf_PENSION!$C$16:$M$112,11,0),0)</f>
        <v>0</v>
      </c>
      <c r="V360" s="3">
        <f>IFERROR(VLOOKUP(B360,[7]Aaf_SALUD!$C$16:$M$112,11,0),0)</f>
        <v>0</v>
      </c>
      <c r="W360" s="3">
        <f>IFERROR(VLOOKUP(D360,[7]CALIDAD!$F$16:$M$1122,8,0),0)</f>
        <v>3533307</v>
      </c>
      <c r="X360" s="3"/>
      <c r="Y360" s="3">
        <f>IFERROR(VLOOKUP(B360,[7]Ap_CESANTIAS!$C$16:$M$112,11,0),0)</f>
        <v>0</v>
      </c>
      <c r="Z360" s="3">
        <f>IFERROR(VLOOKUP(B360,[7]Ap_PENSION!$C$16:$M$112,11,0),0)</f>
        <v>0</v>
      </c>
      <c r="AA360" s="3">
        <f>IFERROR(VLOOKUP(B360,[7]Ap_SALUD!$C$16:$M$112,11,0),0)</f>
        <v>0</v>
      </c>
      <c r="AB360" s="3"/>
      <c r="AC360" s="36">
        <f t="shared" si="15"/>
        <v>3533307</v>
      </c>
      <c r="AD360" s="37">
        <f t="shared" si="17"/>
        <v>28266452</v>
      </c>
      <c r="AE360" s="144"/>
    </row>
    <row r="361" spans="1:31" hidden="1" x14ac:dyDescent="0.25">
      <c r="A361" s="29">
        <v>349</v>
      </c>
      <c r="B361" s="61"/>
      <c r="C361" s="143" t="str">
        <f>VLOOKUP(D361,[8]Hoja1!$A$2:$B$1115,2,0)</f>
        <v>15572</v>
      </c>
      <c r="D361" s="31">
        <v>891800466</v>
      </c>
      <c r="E361" s="31">
        <v>217215572</v>
      </c>
      <c r="F361" s="61" t="s">
        <v>555</v>
      </c>
      <c r="G361" s="33">
        <v>0</v>
      </c>
      <c r="H361" s="33">
        <v>0</v>
      </c>
      <c r="I361" s="3">
        <f>IFERROR(VLOOKUP(C361,'[6]Anexo 2'!$A$9:$G$1115,7,0),0)</f>
        <v>824416544</v>
      </c>
      <c r="J361" s="3">
        <f>IFERROR(VLOOKUP(C361,'[6]Anexo 1'!$A$9:$F$1115,6,0),0)</f>
        <v>878901265</v>
      </c>
      <c r="K361" s="3"/>
      <c r="L361" s="3"/>
      <c r="M361" s="3"/>
      <c r="N361" s="3"/>
      <c r="O361" s="3"/>
      <c r="P361" s="34">
        <f t="shared" si="16"/>
        <v>1703317809</v>
      </c>
      <c r="Q361" s="35">
        <f>VLOOKUP(D361,FEBRERO!$D$13:$Q$1147,14,0)+VLOOKUP(D361,FEBRERO!$D$13:$AC$1147,26,0)+VLOOKUP(D361,MARZO!$D$13:$AC$1147,26,0)</f>
        <v>1085005402</v>
      </c>
      <c r="R361" s="3">
        <f>IFERROR(VLOOKUP(D361,[7]ServNOMINA!$F$16:$M$112,8,0),0)</f>
        <v>0</v>
      </c>
      <c r="S361" s="3">
        <f>IFERROR(VLOOKUP(D361,[7]ServOTROS!$F$16:$M$112,8,0),0)</f>
        <v>0</v>
      </c>
      <c r="T361" s="3">
        <f>IFERROR(VLOOKUP(D361,[7]CANCEL!$F$16:$M$48,8,0),0)</f>
        <v>0</v>
      </c>
      <c r="U361" s="3">
        <f>IFERROR(VLOOKUP(B361,[7]Aaf_PENSION!$C$16:$M$112,11,0),0)</f>
        <v>0</v>
      </c>
      <c r="V361" s="3">
        <f>IFERROR(VLOOKUP(B361,[7]Aaf_SALUD!$C$16:$M$112,11,0),0)</f>
        <v>0</v>
      </c>
      <c r="W361" s="3">
        <f>IFERROR(VLOOKUP(D361,[7]CALIDAD!$F$16:$M$1122,8,0),0)</f>
        <v>68701379</v>
      </c>
      <c r="X361" s="3"/>
      <c r="Y361" s="3">
        <f>IFERROR(VLOOKUP(B361,[7]Ap_CESANTIAS!$C$16:$M$112,11,0),0)</f>
        <v>0</v>
      </c>
      <c r="Z361" s="3">
        <f>IFERROR(VLOOKUP(B361,[7]Ap_PENSION!$C$16:$M$112,11,0),0)</f>
        <v>0</v>
      </c>
      <c r="AA361" s="3">
        <f>IFERROR(VLOOKUP(B361,[7]Ap_SALUD!$C$16:$M$112,11,0),0)</f>
        <v>0</v>
      </c>
      <c r="AB361" s="3"/>
      <c r="AC361" s="36">
        <f t="shared" si="15"/>
        <v>68701379</v>
      </c>
      <c r="AD361" s="37">
        <f t="shared" si="17"/>
        <v>549611028</v>
      </c>
      <c r="AE361" s="144"/>
    </row>
    <row r="362" spans="1:31" hidden="1" x14ac:dyDescent="0.25">
      <c r="A362" s="38">
        <v>350</v>
      </c>
      <c r="B362" s="61"/>
      <c r="C362" s="143" t="str">
        <f>VLOOKUP(D362,[8]Hoja1!$A$2:$B$1115,2,0)</f>
        <v>15580</v>
      </c>
      <c r="D362" s="31">
        <v>800029513</v>
      </c>
      <c r="E362" s="31">
        <v>218015580</v>
      </c>
      <c r="F362" s="61" t="s">
        <v>556</v>
      </c>
      <c r="G362" s="33">
        <v>0</v>
      </c>
      <c r="H362" s="33">
        <v>0</v>
      </c>
      <c r="I362" s="3">
        <f>IFERROR(VLOOKUP(C362,'[6]Anexo 2'!$A$9:$G$1115,7,0),0)</f>
        <v>122083984</v>
      </c>
      <c r="J362" s="3">
        <f>IFERROR(VLOOKUP(C362,'[6]Anexo 1'!$A$9:$F$1115,6,0),0)</f>
        <v>95450105</v>
      </c>
      <c r="K362" s="3"/>
      <c r="L362" s="3"/>
      <c r="M362" s="3"/>
      <c r="N362" s="3"/>
      <c r="O362" s="3"/>
      <c r="P362" s="34">
        <f t="shared" si="16"/>
        <v>217534089</v>
      </c>
      <c r="Q362" s="35">
        <f>VLOOKUP(D362,FEBRERO!$D$13:$Q$1147,14,0)+VLOOKUP(D362,FEBRERO!$D$13:$AC$1147,26,0)+VLOOKUP(D362,MARZO!$D$13:$AC$1147,26,0)</f>
        <v>125971100</v>
      </c>
      <c r="R362" s="3">
        <f>IFERROR(VLOOKUP(D362,[7]ServNOMINA!$F$16:$M$112,8,0),0)</f>
        <v>0</v>
      </c>
      <c r="S362" s="3">
        <f>IFERROR(VLOOKUP(D362,[7]ServOTROS!$F$16:$M$112,8,0),0)</f>
        <v>0</v>
      </c>
      <c r="T362" s="3">
        <f>IFERROR(VLOOKUP(D362,[7]CANCEL!$F$16:$M$48,8,0),0)</f>
        <v>0</v>
      </c>
      <c r="U362" s="3">
        <f>IFERROR(VLOOKUP(B362,[7]Aaf_PENSION!$C$16:$M$112,11,0),0)</f>
        <v>0</v>
      </c>
      <c r="V362" s="3">
        <f>IFERROR(VLOOKUP(B362,[7]Aaf_SALUD!$C$16:$M$112,11,0),0)</f>
        <v>0</v>
      </c>
      <c r="W362" s="3">
        <f>IFERROR(VLOOKUP(D362,[7]CALIDAD!$F$16:$M$1122,8,0),0)</f>
        <v>10173665</v>
      </c>
      <c r="X362" s="3"/>
      <c r="Y362" s="3">
        <f>IFERROR(VLOOKUP(B362,[7]Ap_CESANTIAS!$C$16:$M$112,11,0),0)</f>
        <v>0</v>
      </c>
      <c r="Z362" s="3">
        <f>IFERROR(VLOOKUP(B362,[7]Ap_PENSION!$C$16:$M$112,11,0),0)</f>
        <v>0</v>
      </c>
      <c r="AA362" s="3">
        <f>IFERROR(VLOOKUP(B362,[7]Ap_SALUD!$C$16:$M$112,11,0),0)</f>
        <v>0</v>
      </c>
      <c r="AB362" s="3"/>
      <c r="AC362" s="36">
        <f t="shared" si="15"/>
        <v>10173665</v>
      </c>
      <c r="AD362" s="37">
        <f t="shared" si="17"/>
        <v>81389324</v>
      </c>
      <c r="AE362" s="144"/>
    </row>
    <row r="363" spans="1:31" hidden="1" x14ac:dyDescent="0.25">
      <c r="A363" s="29">
        <v>351</v>
      </c>
      <c r="B363" s="61"/>
      <c r="C363" s="143" t="str">
        <f>VLOOKUP(D363,[8]Hoja1!$A$2:$B$1115,2,0)</f>
        <v>15599</v>
      </c>
      <c r="D363" s="31">
        <v>891801280</v>
      </c>
      <c r="E363" s="31">
        <v>219915599</v>
      </c>
      <c r="F363" s="61" t="s">
        <v>557</v>
      </c>
      <c r="G363" s="33">
        <v>0</v>
      </c>
      <c r="H363" s="33">
        <v>0</v>
      </c>
      <c r="I363" s="3">
        <f>IFERROR(VLOOKUP(C363,'[6]Anexo 2'!$A$9:$G$1115,7,0),0)</f>
        <v>128500352</v>
      </c>
      <c r="J363" s="3">
        <f>IFERROR(VLOOKUP(C363,'[6]Anexo 1'!$A$9:$F$1115,6,0),0)</f>
        <v>154131386</v>
      </c>
      <c r="K363" s="3"/>
      <c r="L363" s="3"/>
      <c r="M363" s="3"/>
      <c r="N363" s="3"/>
      <c r="O363" s="3"/>
      <c r="P363" s="34">
        <f t="shared" si="16"/>
        <v>282631738</v>
      </c>
      <c r="Q363" s="35">
        <f>VLOOKUP(D363,FEBRERO!$D$13:$Q$1147,14,0)+VLOOKUP(D363,FEBRERO!$D$13:$AC$1147,26,0)+VLOOKUP(D363,MARZO!$D$13:$AC$1147,26,0)</f>
        <v>186256475</v>
      </c>
      <c r="R363" s="3">
        <f>IFERROR(VLOOKUP(D363,[7]ServNOMINA!$F$16:$M$112,8,0),0)</f>
        <v>0</v>
      </c>
      <c r="S363" s="3">
        <f>IFERROR(VLOOKUP(D363,[7]ServOTROS!$F$16:$M$112,8,0),0)</f>
        <v>0</v>
      </c>
      <c r="T363" s="3">
        <f>IFERROR(VLOOKUP(D363,[7]CANCEL!$F$16:$M$48,8,0),0)</f>
        <v>0</v>
      </c>
      <c r="U363" s="3">
        <f>IFERROR(VLOOKUP(B363,[7]Aaf_PENSION!$C$16:$M$112,11,0),0)</f>
        <v>0</v>
      </c>
      <c r="V363" s="3">
        <f>IFERROR(VLOOKUP(B363,[7]Aaf_SALUD!$C$16:$M$112,11,0),0)</f>
        <v>0</v>
      </c>
      <c r="W363" s="3">
        <f>IFERROR(VLOOKUP(D363,[7]CALIDAD!$F$16:$M$1122,8,0),0)</f>
        <v>10708363</v>
      </c>
      <c r="X363" s="3"/>
      <c r="Y363" s="3">
        <f>IFERROR(VLOOKUP(B363,[7]Ap_CESANTIAS!$C$16:$M$112,11,0),0)</f>
        <v>0</v>
      </c>
      <c r="Z363" s="3">
        <f>IFERROR(VLOOKUP(B363,[7]Ap_PENSION!$C$16:$M$112,11,0),0)</f>
        <v>0</v>
      </c>
      <c r="AA363" s="3">
        <f>IFERROR(VLOOKUP(B363,[7]Ap_SALUD!$C$16:$M$112,11,0),0)</f>
        <v>0</v>
      </c>
      <c r="AB363" s="3"/>
      <c r="AC363" s="36">
        <f t="shared" si="15"/>
        <v>10708363</v>
      </c>
      <c r="AD363" s="37">
        <f t="shared" si="17"/>
        <v>85666900</v>
      </c>
      <c r="AE363" s="144"/>
    </row>
    <row r="364" spans="1:31" hidden="1" x14ac:dyDescent="0.25">
      <c r="A364" s="38">
        <v>352</v>
      </c>
      <c r="B364" s="61"/>
      <c r="C364" s="143" t="str">
        <f>VLOOKUP(D364,[8]Hoja1!$A$2:$B$1115,2,0)</f>
        <v>15600</v>
      </c>
      <c r="D364" s="31">
        <v>891801244</v>
      </c>
      <c r="E364" s="31">
        <v>210015600</v>
      </c>
      <c r="F364" s="61" t="s">
        <v>558</v>
      </c>
      <c r="G364" s="33">
        <v>0</v>
      </c>
      <c r="H364" s="33">
        <v>0</v>
      </c>
      <c r="I364" s="3">
        <f>IFERROR(VLOOKUP(C364,'[6]Anexo 2'!$A$9:$G$1115,7,0),0)</f>
        <v>130446626</v>
      </c>
      <c r="J364" s="3">
        <f>IFERROR(VLOOKUP(C364,'[6]Anexo 1'!$A$9:$F$1115,6,0),0)</f>
        <v>137657061</v>
      </c>
      <c r="K364" s="3"/>
      <c r="L364" s="3"/>
      <c r="M364" s="3"/>
      <c r="N364" s="3"/>
      <c r="O364" s="3"/>
      <c r="P364" s="34">
        <f t="shared" si="16"/>
        <v>268103687</v>
      </c>
      <c r="Q364" s="35">
        <f>VLOOKUP(D364,FEBRERO!$D$13:$Q$1147,14,0)+VLOOKUP(D364,FEBRERO!$D$13:$AC$1147,26,0)+VLOOKUP(D364,MARZO!$D$13:$AC$1147,26,0)</f>
        <v>170268717</v>
      </c>
      <c r="R364" s="3">
        <f>IFERROR(VLOOKUP(D364,[7]ServNOMINA!$F$16:$M$112,8,0),0)</f>
        <v>0</v>
      </c>
      <c r="S364" s="3">
        <f>IFERROR(VLOOKUP(D364,[7]ServOTROS!$F$16:$M$112,8,0),0)</f>
        <v>0</v>
      </c>
      <c r="T364" s="3">
        <f>IFERROR(VLOOKUP(D364,[7]CANCEL!$F$16:$M$48,8,0),0)</f>
        <v>0</v>
      </c>
      <c r="U364" s="3">
        <f>IFERROR(VLOOKUP(B364,[7]Aaf_PENSION!$C$16:$M$112,11,0),0)</f>
        <v>0</v>
      </c>
      <c r="V364" s="3">
        <f>IFERROR(VLOOKUP(B364,[7]Aaf_SALUD!$C$16:$M$112,11,0),0)</f>
        <v>0</v>
      </c>
      <c r="W364" s="3">
        <f>IFERROR(VLOOKUP(D364,[7]CALIDAD!$F$16:$M$1122,8,0),0)</f>
        <v>10870552</v>
      </c>
      <c r="X364" s="3"/>
      <c r="Y364" s="3">
        <f>IFERROR(VLOOKUP(B364,[7]Ap_CESANTIAS!$C$16:$M$112,11,0),0)</f>
        <v>0</v>
      </c>
      <c r="Z364" s="3">
        <f>IFERROR(VLOOKUP(B364,[7]Ap_PENSION!$C$16:$M$112,11,0),0)</f>
        <v>0</v>
      </c>
      <c r="AA364" s="3">
        <f>IFERROR(VLOOKUP(B364,[7]Ap_SALUD!$C$16:$M$112,11,0),0)</f>
        <v>0</v>
      </c>
      <c r="AB364" s="3"/>
      <c r="AC364" s="36">
        <f t="shared" si="15"/>
        <v>10870552</v>
      </c>
      <c r="AD364" s="37">
        <f t="shared" si="17"/>
        <v>86964418</v>
      </c>
      <c r="AE364" s="144"/>
    </row>
    <row r="365" spans="1:31" hidden="1" x14ac:dyDescent="0.25">
      <c r="A365" s="29">
        <v>353</v>
      </c>
      <c r="B365" s="61"/>
      <c r="C365" s="143" t="str">
        <f>VLOOKUP(D365,[8]Hoja1!$A$2:$B$1115,2,0)</f>
        <v>15621</v>
      </c>
      <c r="D365" s="31">
        <v>891801770</v>
      </c>
      <c r="E365" s="31">
        <v>212115621</v>
      </c>
      <c r="F365" s="61" t="s">
        <v>559</v>
      </c>
      <c r="G365" s="33">
        <v>0</v>
      </c>
      <c r="H365" s="33">
        <v>0</v>
      </c>
      <c r="I365" s="3">
        <f>IFERROR(VLOOKUP(C365,'[6]Anexo 2'!$A$9:$G$1115,7,0),0)</f>
        <v>23998010</v>
      </c>
      <c r="J365" s="3">
        <f>IFERROR(VLOOKUP(C365,'[6]Anexo 1'!$A$9:$F$1115,6,0),0)</f>
        <v>34293564</v>
      </c>
      <c r="K365" s="3"/>
      <c r="L365" s="3"/>
      <c r="M365" s="3"/>
      <c r="N365" s="3"/>
      <c r="O365" s="3"/>
      <c r="P365" s="34">
        <f t="shared" si="16"/>
        <v>58291574</v>
      </c>
      <c r="Q365" s="35">
        <f>VLOOKUP(D365,FEBRERO!$D$13:$Q$1147,14,0)+VLOOKUP(D365,FEBRERO!$D$13:$AC$1147,26,0)+VLOOKUP(D365,MARZO!$D$13:$AC$1147,26,0)</f>
        <v>40293066</v>
      </c>
      <c r="R365" s="3">
        <f>IFERROR(VLOOKUP(D365,[7]ServNOMINA!$F$16:$M$112,8,0),0)</f>
        <v>0</v>
      </c>
      <c r="S365" s="3">
        <f>IFERROR(VLOOKUP(D365,[7]ServOTROS!$F$16:$M$112,8,0),0)</f>
        <v>0</v>
      </c>
      <c r="T365" s="3">
        <f>IFERROR(VLOOKUP(D365,[7]CANCEL!$F$16:$M$48,8,0),0)</f>
        <v>0</v>
      </c>
      <c r="U365" s="3">
        <f>IFERROR(VLOOKUP(B365,[7]Aaf_PENSION!$C$16:$M$112,11,0),0)</f>
        <v>0</v>
      </c>
      <c r="V365" s="3">
        <f>IFERROR(VLOOKUP(B365,[7]Aaf_SALUD!$C$16:$M$112,11,0),0)</f>
        <v>0</v>
      </c>
      <c r="W365" s="3">
        <f>IFERROR(VLOOKUP(D365,[7]CALIDAD!$F$16:$M$1122,8,0),0)</f>
        <v>1999834</v>
      </c>
      <c r="X365" s="3"/>
      <c r="Y365" s="3">
        <f>IFERROR(VLOOKUP(B365,[7]Ap_CESANTIAS!$C$16:$M$112,11,0),0)</f>
        <v>0</v>
      </c>
      <c r="Z365" s="3">
        <f>IFERROR(VLOOKUP(B365,[7]Ap_PENSION!$C$16:$M$112,11,0),0)</f>
        <v>0</v>
      </c>
      <c r="AA365" s="3">
        <f>IFERROR(VLOOKUP(B365,[7]Ap_SALUD!$C$16:$M$112,11,0),0)</f>
        <v>0</v>
      </c>
      <c r="AB365" s="3"/>
      <c r="AC365" s="36">
        <f t="shared" si="15"/>
        <v>1999834</v>
      </c>
      <c r="AD365" s="37">
        <f t="shared" si="17"/>
        <v>15998674</v>
      </c>
      <c r="AE365" s="144"/>
    </row>
    <row r="366" spans="1:31" hidden="1" x14ac:dyDescent="0.25">
      <c r="A366" s="38">
        <v>354</v>
      </c>
      <c r="B366" s="61"/>
      <c r="C366" s="143" t="str">
        <f>VLOOKUP(D366,[8]Hoja1!$A$2:$B$1115,2,0)</f>
        <v>15632</v>
      </c>
      <c r="D366" s="31">
        <v>800028517</v>
      </c>
      <c r="E366" s="31">
        <v>213215632</v>
      </c>
      <c r="F366" s="61" t="s">
        <v>560</v>
      </c>
      <c r="G366" s="33">
        <v>0</v>
      </c>
      <c r="H366" s="33">
        <v>0</v>
      </c>
      <c r="I366" s="3">
        <f>IFERROR(VLOOKUP(C366,'[6]Anexo 2'!$A$9:$G$1115,7,0),0)</f>
        <v>185791448</v>
      </c>
      <c r="J366" s="3">
        <f>IFERROR(VLOOKUP(C366,'[6]Anexo 1'!$A$9:$F$1115,6,0),0)</f>
        <v>226775011</v>
      </c>
      <c r="K366" s="3"/>
      <c r="L366" s="3"/>
      <c r="M366" s="3"/>
      <c r="N366" s="3"/>
      <c r="O366" s="3"/>
      <c r="P366" s="34">
        <f t="shared" si="16"/>
        <v>412566459</v>
      </c>
      <c r="Q366" s="35">
        <f>VLOOKUP(D366,FEBRERO!$D$13:$Q$1147,14,0)+VLOOKUP(D366,FEBRERO!$D$13:$AC$1147,26,0)+VLOOKUP(D366,MARZO!$D$13:$AC$1147,26,0)</f>
        <v>273222874</v>
      </c>
      <c r="R366" s="3">
        <f>IFERROR(VLOOKUP(D366,[7]ServNOMINA!$F$16:$M$112,8,0),0)</f>
        <v>0</v>
      </c>
      <c r="S366" s="3">
        <f>IFERROR(VLOOKUP(D366,[7]ServOTROS!$F$16:$M$112,8,0),0)</f>
        <v>0</v>
      </c>
      <c r="T366" s="3">
        <f>IFERROR(VLOOKUP(D366,[7]CANCEL!$F$16:$M$48,8,0),0)</f>
        <v>0</v>
      </c>
      <c r="U366" s="3">
        <f>IFERROR(VLOOKUP(B366,[7]Aaf_PENSION!$C$16:$M$112,11,0),0)</f>
        <v>0</v>
      </c>
      <c r="V366" s="3">
        <f>IFERROR(VLOOKUP(B366,[7]Aaf_SALUD!$C$16:$M$112,11,0),0)</f>
        <v>0</v>
      </c>
      <c r="W366" s="3">
        <f>IFERROR(VLOOKUP(D366,[7]CALIDAD!$F$16:$M$1122,8,0),0)</f>
        <v>15482621</v>
      </c>
      <c r="X366" s="3"/>
      <c r="Y366" s="3">
        <f>IFERROR(VLOOKUP(B366,[7]Ap_CESANTIAS!$C$16:$M$112,11,0),0)</f>
        <v>0</v>
      </c>
      <c r="Z366" s="3">
        <f>IFERROR(VLOOKUP(B366,[7]Ap_PENSION!$C$16:$M$112,11,0),0)</f>
        <v>0</v>
      </c>
      <c r="AA366" s="3">
        <f>IFERROR(VLOOKUP(B366,[7]Ap_SALUD!$C$16:$M$112,11,0),0)</f>
        <v>0</v>
      </c>
      <c r="AB366" s="3"/>
      <c r="AC366" s="36">
        <f t="shared" si="15"/>
        <v>15482621</v>
      </c>
      <c r="AD366" s="37">
        <f t="shared" si="17"/>
        <v>123860964</v>
      </c>
      <c r="AE366" s="144"/>
    </row>
    <row r="367" spans="1:31" hidden="1" x14ac:dyDescent="0.25">
      <c r="A367" s="29">
        <v>355</v>
      </c>
      <c r="B367" s="61"/>
      <c r="C367" s="143" t="str">
        <f>VLOOKUP(D367,[8]Hoja1!$A$2:$B$1115,2,0)</f>
        <v>15638</v>
      </c>
      <c r="D367" s="31">
        <v>800019846</v>
      </c>
      <c r="E367" s="31">
        <v>213815638</v>
      </c>
      <c r="F367" s="61" t="s">
        <v>561</v>
      </c>
      <c r="G367" s="33">
        <v>0</v>
      </c>
      <c r="H367" s="33">
        <v>0</v>
      </c>
      <c r="I367" s="3">
        <f>IFERROR(VLOOKUP(C367,'[6]Anexo 2'!$A$9:$G$1115,7,0),0)</f>
        <v>76634598</v>
      </c>
      <c r="J367" s="3">
        <f>IFERROR(VLOOKUP(C367,'[6]Anexo 1'!$A$9:$F$1115,6,0),0)</f>
        <v>96472364</v>
      </c>
      <c r="K367" s="3"/>
      <c r="L367" s="3"/>
      <c r="M367" s="3"/>
      <c r="N367" s="3"/>
      <c r="O367" s="3"/>
      <c r="P367" s="34">
        <f t="shared" si="16"/>
        <v>173106962</v>
      </c>
      <c r="Q367" s="35">
        <f>VLOOKUP(D367,FEBRERO!$D$13:$Q$1147,14,0)+VLOOKUP(D367,FEBRERO!$D$13:$AC$1147,26,0)+VLOOKUP(D367,MARZO!$D$13:$AC$1147,26,0)</f>
        <v>115631015</v>
      </c>
      <c r="R367" s="3">
        <f>IFERROR(VLOOKUP(D367,[7]ServNOMINA!$F$16:$M$112,8,0),0)</f>
        <v>0</v>
      </c>
      <c r="S367" s="3">
        <f>IFERROR(VLOOKUP(D367,[7]ServOTROS!$F$16:$M$112,8,0),0)</f>
        <v>0</v>
      </c>
      <c r="T367" s="3">
        <f>IFERROR(VLOOKUP(D367,[7]CANCEL!$F$16:$M$48,8,0),0)</f>
        <v>0</v>
      </c>
      <c r="U367" s="3">
        <f>IFERROR(VLOOKUP(B367,[7]Aaf_PENSION!$C$16:$M$112,11,0),0)</f>
        <v>0</v>
      </c>
      <c r="V367" s="3">
        <f>IFERROR(VLOOKUP(B367,[7]Aaf_SALUD!$C$16:$M$112,11,0),0)</f>
        <v>0</v>
      </c>
      <c r="W367" s="3">
        <f>IFERROR(VLOOKUP(D367,[7]CALIDAD!$F$16:$M$1122,8,0),0)</f>
        <v>6386217</v>
      </c>
      <c r="X367" s="3"/>
      <c r="Y367" s="3">
        <f>IFERROR(VLOOKUP(B367,[7]Ap_CESANTIAS!$C$16:$M$112,11,0),0)</f>
        <v>0</v>
      </c>
      <c r="Z367" s="3">
        <f>IFERROR(VLOOKUP(B367,[7]Ap_PENSION!$C$16:$M$112,11,0),0)</f>
        <v>0</v>
      </c>
      <c r="AA367" s="3">
        <f>IFERROR(VLOOKUP(B367,[7]Ap_SALUD!$C$16:$M$112,11,0),0)</f>
        <v>0</v>
      </c>
      <c r="AB367" s="3"/>
      <c r="AC367" s="36">
        <f t="shared" si="15"/>
        <v>6386217</v>
      </c>
      <c r="AD367" s="37">
        <f t="shared" si="17"/>
        <v>51089730</v>
      </c>
      <c r="AE367" s="144"/>
    </row>
    <row r="368" spans="1:31" hidden="1" x14ac:dyDescent="0.25">
      <c r="A368" s="38">
        <v>356</v>
      </c>
      <c r="B368" s="61"/>
      <c r="C368" s="143" t="str">
        <f>VLOOKUP(D368,[8]Hoja1!$A$2:$B$1115,2,0)</f>
        <v>15646</v>
      </c>
      <c r="D368" s="31">
        <v>800016757</v>
      </c>
      <c r="E368" s="31">
        <v>214615646</v>
      </c>
      <c r="F368" s="61" t="s">
        <v>562</v>
      </c>
      <c r="G368" s="33">
        <v>0</v>
      </c>
      <c r="H368" s="33">
        <v>0</v>
      </c>
      <c r="I368" s="3">
        <f>IFERROR(VLOOKUP(C368,'[6]Anexo 2'!$A$9:$G$1115,7,0),0)</f>
        <v>325699716</v>
      </c>
      <c r="J368" s="3">
        <f>IFERROR(VLOOKUP(C368,'[6]Anexo 1'!$A$9:$F$1115,6,0),0)</f>
        <v>482918562</v>
      </c>
      <c r="K368" s="3"/>
      <c r="L368" s="3"/>
      <c r="M368" s="3"/>
      <c r="N368" s="3"/>
      <c r="O368" s="3"/>
      <c r="P368" s="34">
        <f t="shared" si="16"/>
        <v>808618278</v>
      </c>
      <c r="Q368" s="35">
        <f>VLOOKUP(D368,FEBRERO!$D$13:$Q$1147,14,0)+VLOOKUP(D368,FEBRERO!$D$13:$AC$1147,26,0)+VLOOKUP(D368,MARZO!$D$13:$AC$1147,26,0)</f>
        <v>564343491</v>
      </c>
      <c r="R368" s="3">
        <f>IFERROR(VLOOKUP(D368,[7]ServNOMINA!$F$16:$M$112,8,0),0)</f>
        <v>0</v>
      </c>
      <c r="S368" s="3">
        <f>IFERROR(VLOOKUP(D368,[7]ServOTROS!$F$16:$M$112,8,0),0)</f>
        <v>0</v>
      </c>
      <c r="T368" s="3">
        <f>IFERROR(VLOOKUP(D368,[7]CANCEL!$F$16:$M$48,8,0),0)</f>
        <v>0</v>
      </c>
      <c r="U368" s="3">
        <f>IFERROR(VLOOKUP(B368,[7]Aaf_PENSION!$C$16:$M$112,11,0),0)</f>
        <v>0</v>
      </c>
      <c r="V368" s="3">
        <f>IFERROR(VLOOKUP(B368,[7]Aaf_SALUD!$C$16:$M$112,11,0),0)</f>
        <v>0</v>
      </c>
      <c r="W368" s="3">
        <f>IFERROR(VLOOKUP(D368,[7]CALIDAD!$F$16:$M$1122,8,0),0)</f>
        <v>27141643</v>
      </c>
      <c r="X368" s="3"/>
      <c r="Y368" s="3">
        <f>IFERROR(VLOOKUP(B368,[7]Ap_CESANTIAS!$C$16:$M$112,11,0),0)</f>
        <v>0</v>
      </c>
      <c r="Z368" s="3">
        <f>IFERROR(VLOOKUP(B368,[7]Ap_PENSION!$C$16:$M$112,11,0),0)</f>
        <v>0</v>
      </c>
      <c r="AA368" s="3">
        <f>IFERROR(VLOOKUP(B368,[7]Ap_SALUD!$C$16:$M$112,11,0),0)</f>
        <v>0</v>
      </c>
      <c r="AB368" s="3"/>
      <c r="AC368" s="36">
        <f t="shared" si="15"/>
        <v>27141643</v>
      </c>
      <c r="AD368" s="37">
        <f t="shared" si="17"/>
        <v>217133144</v>
      </c>
      <c r="AE368" s="144"/>
    </row>
    <row r="369" spans="1:31" hidden="1" x14ac:dyDescent="0.25">
      <c r="A369" s="29">
        <v>357</v>
      </c>
      <c r="B369" s="61"/>
      <c r="C369" s="143" t="str">
        <f>VLOOKUP(D369,[8]Hoja1!$A$2:$B$1115,2,0)</f>
        <v>15660</v>
      </c>
      <c r="D369" s="31">
        <v>891801282</v>
      </c>
      <c r="E369" s="31">
        <v>216015660</v>
      </c>
      <c r="F369" s="61" t="s">
        <v>563</v>
      </c>
      <c r="G369" s="33">
        <v>0</v>
      </c>
      <c r="H369" s="33">
        <v>0</v>
      </c>
      <c r="I369" s="3">
        <f>IFERROR(VLOOKUP(C369,'[6]Anexo 2'!$A$9:$G$1115,7,0),0)</f>
        <v>21316177</v>
      </c>
      <c r="J369" s="3">
        <f>IFERROR(VLOOKUP(C369,'[6]Anexo 1'!$A$9:$F$1115,6,0),0)</f>
        <v>27742262</v>
      </c>
      <c r="K369" s="3"/>
      <c r="L369" s="3"/>
      <c r="M369" s="3"/>
      <c r="N369" s="3"/>
      <c r="O369" s="3"/>
      <c r="P369" s="34">
        <f t="shared" si="16"/>
        <v>49058439</v>
      </c>
      <c r="Q369" s="35">
        <f>VLOOKUP(D369,FEBRERO!$D$13:$Q$1147,14,0)+VLOOKUP(D369,FEBRERO!$D$13:$AC$1147,26,0)+VLOOKUP(D369,MARZO!$D$13:$AC$1147,26,0)</f>
        <v>33071306</v>
      </c>
      <c r="R369" s="3">
        <f>IFERROR(VLOOKUP(D369,[7]ServNOMINA!$F$16:$M$112,8,0),0)</f>
        <v>0</v>
      </c>
      <c r="S369" s="3">
        <f>IFERROR(VLOOKUP(D369,[7]ServOTROS!$F$16:$M$112,8,0),0)</f>
        <v>0</v>
      </c>
      <c r="T369" s="3">
        <f>IFERROR(VLOOKUP(D369,[7]CANCEL!$F$16:$M$48,8,0),0)</f>
        <v>0</v>
      </c>
      <c r="U369" s="3">
        <f>IFERROR(VLOOKUP(B369,[7]Aaf_PENSION!$C$16:$M$112,11,0),0)</f>
        <v>0</v>
      </c>
      <c r="V369" s="3">
        <f>IFERROR(VLOOKUP(B369,[7]Aaf_SALUD!$C$16:$M$112,11,0),0)</f>
        <v>0</v>
      </c>
      <c r="W369" s="3">
        <f>IFERROR(VLOOKUP(D369,[7]CALIDAD!$F$16:$M$1122,8,0),0)</f>
        <v>1776348</v>
      </c>
      <c r="X369" s="3"/>
      <c r="Y369" s="3">
        <f>IFERROR(VLOOKUP(B369,[7]Ap_CESANTIAS!$C$16:$M$112,11,0),0)</f>
        <v>0</v>
      </c>
      <c r="Z369" s="3">
        <f>IFERROR(VLOOKUP(B369,[7]Ap_PENSION!$C$16:$M$112,11,0),0)</f>
        <v>0</v>
      </c>
      <c r="AA369" s="3">
        <f>IFERROR(VLOOKUP(B369,[7]Ap_SALUD!$C$16:$M$112,11,0),0)</f>
        <v>0</v>
      </c>
      <c r="AB369" s="3"/>
      <c r="AC369" s="36">
        <f t="shared" si="15"/>
        <v>1776348</v>
      </c>
      <c r="AD369" s="37">
        <f t="shared" si="17"/>
        <v>14210785</v>
      </c>
      <c r="AE369" s="144"/>
    </row>
    <row r="370" spans="1:31" hidden="1" x14ac:dyDescent="0.25">
      <c r="A370" s="38">
        <v>358</v>
      </c>
      <c r="B370" s="61"/>
      <c r="C370" s="143" t="str">
        <f>VLOOKUP(D370,[8]Hoja1!$A$2:$B$1115,2,0)</f>
        <v>15664</v>
      </c>
      <c r="D370" s="31">
        <v>800083233</v>
      </c>
      <c r="E370" s="31">
        <v>216415664</v>
      </c>
      <c r="F370" s="61" t="s">
        <v>564</v>
      </c>
      <c r="G370" s="33">
        <v>0</v>
      </c>
      <c r="H370" s="33">
        <v>0</v>
      </c>
      <c r="I370" s="3">
        <f>IFERROR(VLOOKUP(C370,'[6]Anexo 2'!$A$9:$G$1115,7,0),0)</f>
        <v>67960127</v>
      </c>
      <c r="J370" s="3">
        <f>IFERROR(VLOOKUP(C370,'[6]Anexo 1'!$A$9:$F$1115,6,0),0)</f>
        <v>87947677</v>
      </c>
      <c r="K370" s="3"/>
      <c r="L370" s="3"/>
      <c r="M370" s="3"/>
      <c r="N370" s="3"/>
      <c r="O370" s="3"/>
      <c r="P370" s="34">
        <f t="shared" si="16"/>
        <v>155907804</v>
      </c>
      <c r="Q370" s="35">
        <f>VLOOKUP(D370,FEBRERO!$D$13:$Q$1147,14,0)+VLOOKUP(D370,FEBRERO!$D$13:$AC$1147,26,0)+VLOOKUP(D370,MARZO!$D$13:$AC$1147,26,0)</f>
        <v>104937709</v>
      </c>
      <c r="R370" s="3">
        <f>IFERROR(VLOOKUP(D370,[7]ServNOMINA!$F$16:$M$112,8,0),0)</f>
        <v>0</v>
      </c>
      <c r="S370" s="3">
        <f>IFERROR(VLOOKUP(D370,[7]ServOTROS!$F$16:$M$112,8,0),0)</f>
        <v>0</v>
      </c>
      <c r="T370" s="3">
        <f>IFERROR(VLOOKUP(D370,[7]CANCEL!$F$16:$M$48,8,0),0)</f>
        <v>0</v>
      </c>
      <c r="U370" s="3">
        <f>IFERROR(VLOOKUP(B370,[7]Aaf_PENSION!$C$16:$M$112,11,0),0)</f>
        <v>0</v>
      </c>
      <c r="V370" s="3">
        <f>IFERROR(VLOOKUP(B370,[7]Aaf_SALUD!$C$16:$M$112,11,0),0)</f>
        <v>0</v>
      </c>
      <c r="W370" s="3">
        <f>IFERROR(VLOOKUP(D370,[7]CALIDAD!$F$16:$M$1122,8,0),0)</f>
        <v>5663344</v>
      </c>
      <c r="X370" s="3"/>
      <c r="Y370" s="3">
        <f>IFERROR(VLOOKUP(B370,[7]Ap_CESANTIAS!$C$16:$M$112,11,0),0)</f>
        <v>0</v>
      </c>
      <c r="Z370" s="3">
        <f>IFERROR(VLOOKUP(B370,[7]Ap_PENSION!$C$16:$M$112,11,0),0)</f>
        <v>0</v>
      </c>
      <c r="AA370" s="3">
        <f>IFERROR(VLOOKUP(B370,[7]Ap_SALUD!$C$16:$M$112,11,0),0)</f>
        <v>0</v>
      </c>
      <c r="AB370" s="3"/>
      <c r="AC370" s="36">
        <f t="shared" si="15"/>
        <v>5663344</v>
      </c>
      <c r="AD370" s="37">
        <f t="shared" si="17"/>
        <v>45306751</v>
      </c>
      <c r="AE370" s="144"/>
    </row>
    <row r="371" spans="1:31" hidden="1" x14ac:dyDescent="0.25">
      <c r="A371" s="29">
        <v>359</v>
      </c>
      <c r="B371" s="61"/>
      <c r="C371" s="143" t="str">
        <f>VLOOKUP(D371,[8]Hoja1!$A$2:$B$1115,2,0)</f>
        <v>15667</v>
      </c>
      <c r="D371" s="31">
        <v>891802151</v>
      </c>
      <c r="E371" s="31">
        <v>216715667</v>
      </c>
      <c r="F371" s="61" t="s">
        <v>565</v>
      </c>
      <c r="G371" s="33">
        <v>0</v>
      </c>
      <c r="H371" s="33">
        <v>0</v>
      </c>
      <c r="I371" s="3">
        <f>IFERROR(VLOOKUP(C371,'[6]Anexo 2'!$A$9:$G$1115,7,0),0)</f>
        <v>70288354</v>
      </c>
      <c r="J371" s="3">
        <f>IFERROR(VLOOKUP(C371,'[6]Anexo 1'!$A$9:$F$1115,6,0),0)</f>
        <v>81229123</v>
      </c>
      <c r="K371" s="3"/>
      <c r="L371" s="3"/>
      <c r="M371" s="3"/>
      <c r="N371" s="3"/>
      <c r="O371" s="3"/>
      <c r="P371" s="34">
        <f t="shared" si="16"/>
        <v>151517477</v>
      </c>
      <c r="Q371" s="35">
        <f>VLOOKUP(D371,FEBRERO!$D$13:$Q$1147,14,0)+VLOOKUP(D371,FEBRERO!$D$13:$AC$1147,26,0)+VLOOKUP(D371,MARZO!$D$13:$AC$1147,26,0)</f>
        <v>98801212</v>
      </c>
      <c r="R371" s="3">
        <f>IFERROR(VLOOKUP(D371,[7]ServNOMINA!$F$16:$M$112,8,0),0)</f>
        <v>0</v>
      </c>
      <c r="S371" s="3">
        <f>IFERROR(VLOOKUP(D371,[7]ServOTROS!$F$16:$M$112,8,0),0)</f>
        <v>0</v>
      </c>
      <c r="T371" s="3">
        <f>IFERROR(VLOOKUP(D371,[7]CANCEL!$F$16:$M$48,8,0),0)</f>
        <v>0</v>
      </c>
      <c r="U371" s="3">
        <f>IFERROR(VLOOKUP(B371,[7]Aaf_PENSION!$C$16:$M$112,11,0),0)</f>
        <v>0</v>
      </c>
      <c r="V371" s="3">
        <f>IFERROR(VLOOKUP(B371,[7]Aaf_SALUD!$C$16:$M$112,11,0),0)</f>
        <v>0</v>
      </c>
      <c r="W371" s="3">
        <f>IFERROR(VLOOKUP(D371,[7]CALIDAD!$F$16:$M$1122,8,0),0)</f>
        <v>5857363</v>
      </c>
      <c r="X371" s="3"/>
      <c r="Y371" s="3">
        <f>IFERROR(VLOOKUP(B371,[7]Ap_CESANTIAS!$C$16:$M$112,11,0),0)</f>
        <v>0</v>
      </c>
      <c r="Z371" s="3">
        <f>IFERROR(VLOOKUP(B371,[7]Ap_PENSION!$C$16:$M$112,11,0),0)</f>
        <v>0</v>
      </c>
      <c r="AA371" s="3">
        <f>IFERROR(VLOOKUP(B371,[7]Ap_SALUD!$C$16:$M$112,11,0),0)</f>
        <v>0</v>
      </c>
      <c r="AB371" s="3"/>
      <c r="AC371" s="36">
        <f t="shared" si="15"/>
        <v>5857363</v>
      </c>
      <c r="AD371" s="37">
        <f t="shared" si="17"/>
        <v>46858902</v>
      </c>
      <c r="AE371" s="144"/>
    </row>
    <row r="372" spans="1:31" hidden="1" x14ac:dyDescent="0.25">
      <c r="A372" s="38">
        <v>360</v>
      </c>
      <c r="B372" s="61"/>
      <c r="C372" s="143" t="str">
        <f>VLOOKUP(D372,[8]Hoja1!$A$2:$B$1115,2,0)</f>
        <v>15673</v>
      </c>
      <c r="D372" s="31">
        <v>891857821</v>
      </c>
      <c r="E372" s="31">
        <v>217315673</v>
      </c>
      <c r="F372" s="61" t="s">
        <v>566</v>
      </c>
      <c r="G372" s="33">
        <v>0</v>
      </c>
      <c r="H372" s="33">
        <v>0</v>
      </c>
      <c r="I372" s="3">
        <f>IFERROR(VLOOKUP(C372,'[6]Anexo 2'!$A$9:$G$1115,7,0),0)</f>
        <v>77566020</v>
      </c>
      <c r="J372" s="3">
        <f>IFERROR(VLOOKUP(C372,'[6]Anexo 1'!$A$9:$F$1115,6,0),0)</f>
        <v>74553820</v>
      </c>
      <c r="K372" s="3"/>
      <c r="L372" s="3"/>
      <c r="M372" s="3"/>
      <c r="N372" s="3"/>
      <c r="O372" s="3"/>
      <c r="P372" s="34">
        <f t="shared" si="16"/>
        <v>152119840</v>
      </c>
      <c r="Q372" s="35">
        <f>VLOOKUP(D372,FEBRERO!$D$13:$Q$1147,14,0)+VLOOKUP(D372,FEBRERO!$D$13:$AC$1147,26,0)+VLOOKUP(D372,MARZO!$D$13:$AC$1147,26,0)</f>
        <v>93945325</v>
      </c>
      <c r="R372" s="3">
        <f>IFERROR(VLOOKUP(D372,[7]ServNOMINA!$F$16:$M$112,8,0),0)</f>
        <v>0</v>
      </c>
      <c r="S372" s="3">
        <f>IFERROR(VLOOKUP(D372,[7]ServOTROS!$F$16:$M$112,8,0),0)</f>
        <v>0</v>
      </c>
      <c r="T372" s="3">
        <f>IFERROR(VLOOKUP(D372,[7]CANCEL!$F$16:$M$48,8,0),0)</f>
        <v>0</v>
      </c>
      <c r="U372" s="3">
        <f>IFERROR(VLOOKUP(B372,[7]Aaf_PENSION!$C$16:$M$112,11,0),0)</f>
        <v>0</v>
      </c>
      <c r="V372" s="3">
        <f>IFERROR(VLOOKUP(B372,[7]Aaf_SALUD!$C$16:$M$112,11,0),0)</f>
        <v>0</v>
      </c>
      <c r="W372" s="3">
        <f>IFERROR(VLOOKUP(D372,[7]CALIDAD!$F$16:$M$1122,8,0),0)</f>
        <v>6463835</v>
      </c>
      <c r="X372" s="3"/>
      <c r="Y372" s="3">
        <f>IFERROR(VLOOKUP(B372,[7]Ap_CESANTIAS!$C$16:$M$112,11,0),0)</f>
        <v>0</v>
      </c>
      <c r="Z372" s="3">
        <f>IFERROR(VLOOKUP(B372,[7]Ap_PENSION!$C$16:$M$112,11,0),0)</f>
        <v>0</v>
      </c>
      <c r="AA372" s="3">
        <f>IFERROR(VLOOKUP(B372,[7]Ap_SALUD!$C$16:$M$112,11,0),0)</f>
        <v>0</v>
      </c>
      <c r="AB372" s="3"/>
      <c r="AC372" s="36">
        <f t="shared" si="15"/>
        <v>6463835</v>
      </c>
      <c r="AD372" s="37">
        <f t="shared" si="17"/>
        <v>51710680</v>
      </c>
      <c r="AE372" s="144"/>
    </row>
    <row r="373" spans="1:31" hidden="1" x14ac:dyDescent="0.25">
      <c r="A373" s="29">
        <v>361</v>
      </c>
      <c r="B373" s="61"/>
      <c r="C373" s="143" t="str">
        <f>VLOOKUP(D373,[8]Hoja1!$A$2:$B$1115,2,0)</f>
        <v>15676</v>
      </c>
      <c r="D373" s="31">
        <v>891801286</v>
      </c>
      <c r="E373" s="31">
        <v>217615676</v>
      </c>
      <c r="F373" s="61" t="s">
        <v>567</v>
      </c>
      <c r="G373" s="33">
        <v>0</v>
      </c>
      <c r="H373" s="33">
        <v>0</v>
      </c>
      <c r="I373" s="3">
        <f>IFERROR(VLOOKUP(C373,'[6]Anexo 2'!$A$9:$G$1115,7,0),0)</f>
        <v>55366836</v>
      </c>
      <c r="J373" s="3">
        <f>IFERROR(VLOOKUP(C373,'[6]Anexo 1'!$A$9:$F$1115,6,0),0)</f>
        <v>84976041</v>
      </c>
      <c r="K373" s="3"/>
      <c r="L373" s="3"/>
      <c r="M373" s="3"/>
      <c r="N373" s="3"/>
      <c r="O373" s="3"/>
      <c r="P373" s="34">
        <f t="shared" si="16"/>
        <v>140342877</v>
      </c>
      <c r="Q373" s="35">
        <f>VLOOKUP(D373,FEBRERO!$D$13:$Q$1147,14,0)+VLOOKUP(D373,FEBRERO!$D$13:$AC$1147,26,0)+VLOOKUP(D373,MARZO!$D$13:$AC$1147,26,0)</f>
        <v>98817750</v>
      </c>
      <c r="R373" s="3">
        <f>IFERROR(VLOOKUP(D373,[7]ServNOMINA!$F$16:$M$112,8,0),0)</f>
        <v>0</v>
      </c>
      <c r="S373" s="3">
        <f>IFERROR(VLOOKUP(D373,[7]ServOTROS!$F$16:$M$112,8,0),0)</f>
        <v>0</v>
      </c>
      <c r="T373" s="3">
        <f>IFERROR(VLOOKUP(D373,[7]CANCEL!$F$16:$M$48,8,0),0)</f>
        <v>0</v>
      </c>
      <c r="U373" s="3">
        <f>IFERROR(VLOOKUP(B373,[7]Aaf_PENSION!$C$16:$M$112,11,0),0)</f>
        <v>0</v>
      </c>
      <c r="V373" s="3">
        <f>IFERROR(VLOOKUP(B373,[7]Aaf_SALUD!$C$16:$M$112,11,0),0)</f>
        <v>0</v>
      </c>
      <c r="W373" s="3">
        <f>IFERROR(VLOOKUP(D373,[7]CALIDAD!$F$16:$M$1122,8,0),0)</f>
        <v>4613903</v>
      </c>
      <c r="X373" s="3"/>
      <c r="Y373" s="3">
        <f>IFERROR(VLOOKUP(B373,[7]Ap_CESANTIAS!$C$16:$M$112,11,0),0)</f>
        <v>0</v>
      </c>
      <c r="Z373" s="3">
        <f>IFERROR(VLOOKUP(B373,[7]Ap_PENSION!$C$16:$M$112,11,0),0)</f>
        <v>0</v>
      </c>
      <c r="AA373" s="3">
        <f>IFERROR(VLOOKUP(B373,[7]Ap_SALUD!$C$16:$M$112,11,0),0)</f>
        <v>0</v>
      </c>
      <c r="AB373" s="3"/>
      <c r="AC373" s="36">
        <f t="shared" si="15"/>
        <v>4613903</v>
      </c>
      <c r="AD373" s="37">
        <f t="shared" si="17"/>
        <v>36911224</v>
      </c>
      <c r="AE373" s="144"/>
    </row>
    <row r="374" spans="1:31" hidden="1" x14ac:dyDescent="0.25">
      <c r="A374" s="38">
        <v>362</v>
      </c>
      <c r="B374" s="61"/>
      <c r="C374" s="143" t="str">
        <f>VLOOKUP(D374,[8]Hoja1!$A$2:$B$1115,2,0)</f>
        <v>15681</v>
      </c>
      <c r="D374" s="31">
        <v>891801369</v>
      </c>
      <c r="E374" s="31">
        <v>218115681</v>
      </c>
      <c r="F374" s="61" t="s">
        <v>568</v>
      </c>
      <c r="G374" s="33">
        <v>0</v>
      </c>
      <c r="H374" s="33">
        <v>0</v>
      </c>
      <c r="I374" s="3">
        <f>IFERROR(VLOOKUP(C374,'[6]Anexo 2'!$A$9:$G$1115,7,0),0)</f>
        <v>148014176</v>
      </c>
      <c r="J374" s="3">
        <f>IFERROR(VLOOKUP(C374,'[6]Anexo 1'!$A$9:$F$1115,6,0),0)</f>
        <v>138283383</v>
      </c>
      <c r="K374" s="3"/>
      <c r="L374" s="3"/>
      <c r="M374" s="3"/>
      <c r="N374" s="3"/>
      <c r="O374" s="3"/>
      <c r="P374" s="34">
        <f t="shared" si="16"/>
        <v>286297559</v>
      </c>
      <c r="Q374" s="35">
        <f>VLOOKUP(D374,FEBRERO!$D$13:$Q$1147,14,0)+VLOOKUP(D374,FEBRERO!$D$13:$AC$1147,26,0)+VLOOKUP(D374,MARZO!$D$13:$AC$1147,26,0)</f>
        <v>175286928</v>
      </c>
      <c r="R374" s="3">
        <f>IFERROR(VLOOKUP(D374,[7]ServNOMINA!$F$16:$M$112,8,0),0)</f>
        <v>0</v>
      </c>
      <c r="S374" s="3">
        <f>IFERROR(VLOOKUP(D374,[7]ServOTROS!$F$16:$M$112,8,0),0)</f>
        <v>0</v>
      </c>
      <c r="T374" s="3">
        <f>IFERROR(VLOOKUP(D374,[7]CANCEL!$F$16:$M$48,8,0),0)</f>
        <v>0</v>
      </c>
      <c r="U374" s="3">
        <f>IFERROR(VLOOKUP(B374,[7]Aaf_PENSION!$C$16:$M$112,11,0),0)</f>
        <v>0</v>
      </c>
      <c r="V374" s="3">
        <f>IFERROR(VLOOKUP(B374,[7]Aaf_SALUD!$C$16:$M$112,11,0),0)</f>
        <v>0</v>
      </c>
      <c r="W374" s="3">
        <f>IFERROR(VLOOKUP(D374,[7]CALIDAD!$F$16:$M$1122,8,0),0)</f>
        <v>12334515</v>
      </c>
      <c r="X374" s="3"/>
      <c r="Y374" s="3">
        <f>IFERROR(VLOOKUP(B374,[7]Ap_CESANTIAS!$C$16:$M$112,11,0),0)</f>
        <v>0</v>
      </c>
      <c r="Z374" s="3">
        <f>IFERROR(VLOOKUP(B374,[7]Ap_PENSION!$C$16:$M$112,11,0),0)</f>
        <v>0</v>
      </c>
      <c r="AA374" s="3">
        <f>IFERROR(VLOOKUP(B374,[7]Ap_SALUD!$C$16:$M$112,11,0),0)</f>
        <v>0</v>
      </c>
      <c r="AB374" s="3"/>
      <c r="AC374" s="36">
        <f t="shared" si="15"/>
        <v>12334515</v>
      </c>
      <c r="AD374" s="37">
        <f t="shared" si="17"/>
        <v>98676116</v>
      </c>
      <c r="AE374" s="144"/>
    </row>
    <row r="375" spans="1:31" hidden="1" x14ac:dyDescent="0.25">
      <c r="A375" s="29">
        <v>363</v>
      </c>
      <c r="B375" s="61"/>
      <c r="C375" s="143" t="str">
        <f>VLOOKUP(D375,[8]Hoja1!$A$2:$B$1115,2,0)</f>
        <v>15686</v>
      </c>
      <c r="D375" s="31">
        <v>800020733</v>
      </c>
      <c r="E375" s="31">
        <v>218615686</v>
      </c>
      <c r="F375" s="61" t="s">
        <v>569</v>
      </c>
      <c r="G375" s="33">
        <v>0</v>
      </c>
      <c r="H375" s="33">
        <v>0</v>
      </c>
      <c r="I375" s="3">
        <f>IFERROR(VLOOKUP(C375,'[6]Anexo 2'!$A$9:$G$1115,7,0),0)</f>
        <v>121737510</v>
      </c>
      <c r="J375" s="3">
        <f>IFERROR(VLOOKUP(C375,'[6]Anexo 1'!$A$9:$F$1115,6,0),0)</f>
        <v>143442269</v>
      </c>
      <c r="K375" s="3"/>
      <c r="L375" s="3"/>
      <c r="M375" s="3"/>
      <c r="N375" s="3"/>
      <c r="O375" s="3"/>
      <c r="P375" s="34">
        <f t="shared" si="16"/>
        <v>265179779</v>
      </c>
      <c r="Q375" s="35">
        <f>VLOOKUP(D375,FEBRERO!$D$13:$Q$1147,14,0)+VLOOKUP(D375,FEBRERO!$D$13:$AC$1147,26,0)+VLOOKUP(D375,MARZO!$D$13:$AC$1147,26,0)</f>
        <v>173876648</v>
      </c>
      <c r="R375" s="3">
        <f>IFERROR(VLOOKUP(D375,[7]ServNOMINA!$F$16:$M$112,8,0),0)</f>
        <v>0</v>
      </c>
      <c r="S375" s="3">
        <f>IFERROR(VLOOKUP(D375,[7]ServOTROS!$F$16:$M$112,8,0),0)</f>
        <v>0</v>
      </c>
      <c r="T375" s="3">
        <f>IFERROR(VLOOKUP(D375,[7]CANCEL!$F$16:$M$48,8,0),0)</f>
        <v>0</v>
      </c>
      <c r="U375" s="3">
        <f>IFERROR(VLOOKUP(B375,[7]Aaf_PENSION!$C$16:$M$112,11,0),0)</f>
        <v>0</v>
      </c>
      <c r="V375" s="3">
        <f>IFERROR(VLOOKUP(B375,[7]Aaf_SALUD!$C$16:$M$112,11,0),0)</f>
        <v>0</v>
      </c>
      <c r="W375" s="3">
        <f>IFERROR(VLOOKUP(D375,[7]CALIDAD!$F$16:$M$1122,8,0),0)</f>
        <v>10144793</v>
      </c>
      <c r="X375" s="3"/>
      <c r="Y375" s="3">
        <f>IFERROR(VLOOKUP(B375,[7]Ap_CESANTIAS!$C$16:$M$112,11,0),0)</f>
        <v>0</v>
      </c>
      <c r="Z375" s="3">
        <f>IFERROR(VLOOKUP(B375,[7]Ap_PENSION!$C$16:$M$112,11,0),0)</f>
        <v>0</v>
      </c>
      <c r="AA375" s="3">
        <f>IFERROR(VLOOKUP(B375,[7]Ap_SALUD!$C$16:$M$112,11,0),0)</f>
        <v>0</v>
      </c>
      <c r="AB375" s="3"/>
      <c r="AC375" s="36">
        <f t="shared" si="15"/>
        <v>10144793</v>
      </c>
      <c r="AD375" s="37">
        <f t="shared" si="17"/>
        <v>81158338</v>
      </c>
      <c r="AE375" s="144"/>
    </row>
    <row r="376" spans="1:31" hidden="1" x14ac:dyDescent="0.25">
      <c r="A376" s="38">
        <v>364</v>
      </c>
      <c r="B376" s="61"/>
      <c r="C376" s="143" t="str">
        <f>VLOOKUP(D376,[8]Hoja1!$A$2:$B$1115,2,0)</f>
        <v>15690</v>
      </c>
      <c r="D376" s="31">
        <v>800029386</v>
      </c>
      <c r="E376" s="31">
        <v>219015690</v>
      </c>
      <c r="F376" s="61" t="s">
        <v>570</v>
      </c>
      <c r="G376" s="33">
        <v>0</v>
      </c>
      <c r="H376" s="33">
        <v>0</v>
      </c>
      <c r="I376" s="3">
        <f>IFERROR(VLOOKUP(C376,'[6]Anexo 2'!$A$9:$G$1115,7,0),0)</f>
        <v>49025449</v>
      </c>
      <c r="J376" s="3">
        <f>IFERROR(VLOOKUP(C376,'[6]Anexo 1'!$A$9:$F$1115,6,0),0)</f>
        <v>55462138</v>
      </c>
      <c r="K376" s="3"/>
      <c r="L376" s="3"/>
      <c r="M376" s="3"/>
      <c r="N376" s="3"/>
      <c r="O376" s="3"/>
      <c r="P376" s="34">
        <f t="shared" si="16"/>
        <v>104487587</v>
      </c>
      <c r="Q376" s="35">
        <f>VLOOKUP(D376,FEBRERO!$D$13:$Q$1147,14,0)+VLOOKUP(D376,FEBRERO!$D$13:$AC$1147,26,0)+VLOOKUP(D376,MARZO!$D$13:$AC$1147,26,0)</f>
        <v>67718500</v>
      </c>
      <c r="R376" s="3">
        <f>IFERROR(VLOOKUP(D376,[7]ServNOMINA!$F$16:$M$112,8,0),0)</f>
        <v>0</v>
      </c>
      <c r="S376" s="3">
        <f>IFERROR(VLOOKUP(D376,[7]ServOTROS!$F$16:$M$112,8,0),0)</f>
        <v>0</v>
      </c>
      <c r="T376" s="3">
        <f>IFERROR(VLOOKUP(D376,[7]CANCEL!$F$16:$M$48,8,0),0)</f>
        <v>0</v>
      </c>
      <c r="U376" s="3">
        <f>IFERROR(VLOOKUP(B376,[7]Aaf_PENSION!$C$16:$M$112,11,0),0)</f>
        <v>0</v>
      </c>
      <c r="V376" s="3">
        <f>IFERROR(VLOOKUP(B376,[7]Aaf_SALUD!$C$16:$M$112,11,0),0)</f>
        <v>0</v>
      </c>
      <c r="W376" s="3">
        <f>IFERROR(VLOOKUP(D376,[7]CALIDAD!$F$16:$M$1122,8,0),0)</f>
        <v>4085454</v>
      </c>
      <c r="X376" s="3"/>
      <c r="Y376" s="3">
        <f>IFERROR(VLOOKUP(B376,[7]Ap_CESANTIAS!$C$16:$M$112,11,0),0)</f>
        <v>0</v>
      </c>
      <c r="Z376" s="3">
        <f>IFERROR(VLOOKUP(B376,[7]Ap_PENSION!$C$16:$M$112,11,0),0)</f>
        <v>0</v>
      </c>
      <c r="AA376" s="3">
        <f>IFERROR(VLOOKUP(B376,[7]Ap_SALUD!$C$16:$M$112,11,0),0)</f>
        <v>0</v>
      </c>
      <c r="AB376" s="3"/>
      <c r="AC376" s="36">
        <f t="shared" si="15"/>
        <v>4085454</v>
      </c>
      <c r="AD376" s="37">
        <f t="shared" si="17"/>
        <v>32683633</v>
      </c>
      <c r="AE376" s="144"/>
    </row>
    <row r="377" spans="1:31" hidden="1" x14ac:dyDescent="0.25">
      <c r="A377" s="29">
        <v>365</v>
      </c>
      <c r="B377" s="61"/>
      <c r="C377" s="143" t="str">
        <f>VLOOKUP(D377,[8]Hoja1!$A$2:$B$1115,2,0)</f>
        <v>15693</v>
      </c>
      <c r="D377" s="31">
        <v>800039213</v>
      </c>
      <c r="E377" s="31">
        <v>219315693</v>
      </c>
      <c r="F377" s="61" t="s">
        <v>571</v>
      </c>
      <c r="G377" s="33">
        <v>0</v>
      </c>
      <c r="H377" s="33">
        <v>0</v>
      </c>
      <c r="I377" s="3">
        <f>IFERROR(VLOOKUP(C377,'[6]Anexo 2'!$A$9:$G$1115,7,0),0)</f>
        <v>128318574</v>
      </c>
      <c r="J377" s="3">
        <f>IFERROR(VLOOKUP(C377,'[6]Anexo 1'!$A$9:$F$1115,6,0),0)</f>
        <v>159368854</v>
      </c>
      <c r="K377" s="3"/>
      <c r="L377" s="3"/>
      <c r="M377" s="3"/>
      <c r="N377" s="3"/>
      <c r="O377" s="3"/>
      <c r="P377" s="34">
        <f t="shared" si="16"/>
        <v>287687428</v>
      </c>
      <c r="Q377" s="35">
        <f>VLOOKUP(D377,FEBRERO!$D$13:$Q$1147,14,0)+VLOOKUP(D377,FEBRERO!$D$13:$AC$1147,26,0)+VLOOKUP(D377,MARZO!$D$13:$AC$1147,26,0)</f>
        <v>191448499</v>
      </c>
      <c r="R377" s="3">
        <f>IFERROR(VLOOKUP(D377,[7]ServNOMINA!$F$16:$M$112,8,0),0)</f>
        <v>0</v>
      </c>
      <c r="S377" s="3">
        <f>IFERROR(VLOOKUP(D377,[7]ServOTROS!$F$16:$M$112,8,0),0)</f>
        <v>0</v>
      </c>
      <c r="T377" s="3">
        <f>IFERROR(VLOOKUP(D377,[7]CANCEL!$F$16:$M$48,8,0),0)</f>
        <v>0</v>
      </c>
      <c r="U377" s="3">
        <f>IFERROR(VLOOKUP(B377,[7]Aaf_PENSION!$C$16:$M$112,11,0),0)</f>
        <v>0</v>
      </c>
      <c r="V377" s="3">
        <f>IFERROR(VLOOKUP(B377,[7]Aaf_SALUD!$C$16:$M$112,11,0),0)</f>
        <v>0</v>
      </c>
      <c r="W377" s="3">
        <f>IFERROR(VLOOKUP(D377,[7]CALIDAD!$F$16:$M$1122,8,0),0)</f>
        <v>10693215</v>
      </c>
      <c r="X377" s="3"/>
      <c r="Y377" s="3">
        <f>IFERROR(VLOOKUP(B377,[7]Ap_CESANTIAS!$C$16:$M$112,11,0),0)</f>
        <v>0</v>
      </c>
      <c r="Z377" s="3">
        <f>IFERROR(VLOOKUP(B377,[7]Ap_PENSION!$C$16:$M$112,11,0),0)</f>
        <v>0</v>
      </c>
      <c r="AA377" s="3">
        <f>IFERROR(VLOOKUP(B377,[7]Ap_SALUD!$C$16:$M$112,11,0),0)</f>
        <v>0</v>
      </c>
      <c r="AB377" s="3"/>
      <c r="AC377" s="36">
        <f t="shared" si="15"/>
        <v>10693215</v>
      </c>
      <c r="AD377" s="37">
        <f t="shared" si="17"/>
        <v>85545714</v>
      </c>
      <c r="AE377" s="144"/>
    </row>
    <row r="378" spans="1:31" hidden="1" x14ac:dyDescent="0.25">
      <c r="A378" s="38">
        <v>366</v>
      </c>
      <c r="B378" s="61"/>
      <c r="C378" s="143" t="str">
        <f>VLOOKUP(D378,[8]Hoja1!$A$2:$B$1115,2,0)</f>
        <v>15696</v>
      </c>
      <c r="D378" s="31">
        <v>800099651</v>
      </c>
      <c r="E378" s="31">
        <v>219615696</v>
      </c>
      <c r="F378" s="61" t="s">
        <v>572</v>
      </c>
      <c r="G378" s="33">
        <v>0</v>
      </c>
      <c r="H378" s="33">
        <v>0</v>
      </c>
      <c r="I378" s="3">
        <f>IFERROR(VLOOKUP(C378,'[6]Anexo 2'!$A$9:$G$1115,7,0),0)</f>
        <v>53491543</v>
      </c>
      <c r="J378" s="3">
        <f>IFERROR(VLOOKUP(C378,'[6]Anexo 1'!$A$9:$F$1115,6,0),0)</f>
        <v>56129916</v>
      </c>
      <c r="K378" s="3"/>
      <c r="L378" s="3"/>
      <c r="M378" s="3"/>
      <c r="N378" s="3"/>
      <c r="O378" s="3"/>
      <c r="P378" s="34">
        <f t="shared" si="16"/>
        <v>109621459</v>
      </c>
      <c r="Q378" s="35">
        <f>VLOOKUP(D378,FEBRERO!$D$13:$Q$1147,14,0)+VLOOKUP(D378,FEBRERO!$D$13:$AC$1147,26,0)+VLOOKUP(D378,MARZO!$D$13:$AC$1147,26,0)</f>
        <v>69502803</v>
      </c>
      <c r="R378" s="3">
        <f>IFERROR(VLOOKUP(D378,[7]ServNOMINA!$F$16:$M$112,8,0),0)</f>
        <v>0</v>
      </c>
      <c r="S378" s="3">
        <f>IFERROR(VLOOKUP(D378,[7]ServOTROS!$F$16:$M$112,8,0),0)</f>
        <v>0</v>
      </c>
      <c r="T378" s="3">
        <f>IFERROR(VLOOKUP(D378,[7]CANCEL!$F$16:$M$48,8,0),0)</f>
        <v>0</v>
      </c>
      <c r="U378" s="3">
        <f>IFERROR(VLOOKUP(B378,[7]Aaf_PENSION!$C$16:$M$112,11,0),0)</f>
        <v>0</v>
      </c>
      <c r="V378" s="3">
        <f>IFERROR(VLOOKUP(B378,[7]Aaf_SALUD!$C$16:$M$112,11,0),0)</f>
        <v>0</v>
      </c>
      <c r="W378" s="3">
        <f>IFERROR(VLOOKUP(D378,[7]CALIDAD!$F$16:$M$1122,8,0),0)</f>
        <v>4457629</v>
      </c>
      <c r="X378" s="3"/>
      <c r="Y378" s="3">
        <f>IFERROR(VLOOKUP(B378,[7]Ap_CESANTIAS!$C$16:$M$112,11,0),0)</f>
        <v>0</v>
      </c>
      <c r="Z378" s="3">
        <f>IFERROR(VLOOKUP(B378,[7]Ap_PENSION!$C$16:$M$112,11,0),0)</f>
        <v>0</v>
      </c>
      <c r="AA378" s="3">
        <f>IFERROR(VLOOKUP(B378,[7]Ap_SALUD!$C$16:$M$112,11,0),0)</f>
        <v>0</v>
      </c>
      <c r="AB378" s="3"/>
      <c r="AC378" s="36">
        <f t="shared" si="15"/>
        <v>4457629</v>
      </c>
      <c r="AD378" s="37">
        <f t="shared" si="17"/>
        <v>35661027</v>
      </c>
      <c r="AE378" s="144"/>
    </row>
    <row r="379" spans="1:31" hidden="1" x14ac:dyDescent="0.25">
      <c r="A379" s="29">
        <v>367</v>
      </c>
      <c r="B379" s="61"/>
      <c r="C379" s="143" t="str">
        <f>VLOOKUP(D379,[8]Hoja1!$A$2:$B$1115,2,0)</f>
        <v>15720</v>
      </c>
      <c r="D379" s="31">
        <v>800050791</v>
      </c>
      <c r="E379" s="31">
        <v>212015720</v>
      </c>
      <c r="F379" s="61" t="s">
        <v>573</v>
      </c>
      <c r="G379" s="33">
        <v>0</v>
      </c>
      <c r="H379" s="33">
        <v>0</v>
      </c>
      <c r="I379" s="3">
        <f>IFERROR(VLOOKUP(C379,'[6]Anexo 2'!$A$9:$G$1115,7,0),0)</f>
        <v>34359114</v>
      </c>
      <c r="J379" s="3">
        <f>IFERROR(VLOOKUP(C379,'[6]Anexo 1'!$A$9:$F$1115,6,0),0)</f>
        <v>31369092</v>
      </c>
      <c r="K379" s="3"/>
      <c r="L379" s="3"/>
      <c r="M379" s="3"/>
      <c r="N379" s="3"/>
      <c r="O379" s="3"/>
      <c r="P379" s="34">
        <f t="shared" si="16"/>
        <v>65728206</v>
      </c>
      <c r="Q379" s="35">
        <f>VLOOKUP(D379,FEBRERO!$D$13:$Q$1147,14,0)+VLOOKUP(D379,FEBRERO!$D$13:$AC$1147,26,0)+VLOOKUP(D379,MARZO!$D$13:$AC$1147,26,0)</f>
        <v>39958872</v>
      </c>
      <c r="R379" s="3">
        <f>IFERROR(VLOOKUP(D379,[7]ServNOMINA!$F$16:$M$112,8,0),0)</f>
        <v>0</v>
      </c>
      <c r="S379" s="3">
        <f>IFERROR(VLOOKUP(D379,[7]ServOTROS!$F$16:$M$112,8,0),0)</f>
        <v>0</v>
      </c>
      <c r="T379" s="3">
        <f>IFERROR(VLOOKUP(D379,[7]CANCEL!$F$16:$M$48,8,0),0)</f>
        <v>0</v>
      </c>
      <c r="U379" s="3">
        <f>IFERROR(VLOOKUP(B379,[7]Aaf_PENSION!$C$16:$M$112,11,0),0)</f>
        <v>0</v>
      </c>
      <c r="V379" s="3">
        <f>IFERROR(VLOOKUP(B379,[7]Aaf_SALUD!$C$16:$M$112,11,0),0)</f>
        <v>0</v>
      </c>
      <c r="W379" s="3">
        <f>IFERROR(VLOOKUP(D379,[7]CALIDAD!$F$16:$M$1122,8,0),0)</f>
        <v>2863260</v>
      </c>
      <c r="X379" s="3"/>
      <c r="Y379" s="3">
        <f>IFERROR(VLOOKUP(B379,[7]Ap_CESANTIAS!$C$16:$M$112,11,0),0)</f>
        <v>0</v>
      </c>
      <c r="Z379" s="3">
        <f>IFERROR(VLOOKUP(B379,[7]Ap_PENSION!$C$16:$M$112,11,0),0)</f>
        <v>0</v>
      </c>
      <c r="AA379" s="3">
        <f>IFERROR(VLOOKUP(B379,[7]Ap_SALUD!$C$16:$M$112,11,0),0)</f>
        <v>0</v>
      </c>
      <c r="AB379" s="3"/>
      <c r="AC379" s="36">
        <f t="shared" si="15"/>
        <v>2863260</v>
      </c>
      <c r="AD379" s="37">
        <f t="shared" si="17"/>
        <v>22906074</v>
      </c>
      <c r="AE379" s="144"/>
    </row>
    <row r="380" spans="1:31" hidden="1" x14ac:dyDescent="0.25">
      <c r="A380" s="38">
        <v>368</v>
      </c>
      <c r="B380" s="61"/>
      <c r="C380" s="143" t="str">
        <f>VLOOKUP(D380,[8]Hoja1!$A$2:$B$1115,2,0)</f>
        <v>15723</v>
      </c>
      <c r="D380" s="31">
        <v>800099441</v>
      </c>
      <c r="E380" s="31">
        <v>212315723</v>
      </c>
      <c r="F380" s="61" t="s">
        <v>574</v>
      </c>
      <c r="G380" s="33">
        <v>0</v>
      </c>
      <c r="H380" s="33">
        <v>0</v>
      </c>
      <c r="I380" s="3">
        <f>IFERROR(VLOOKUP(C380,'[6]Anexo 2'!$A$9:$G$1115,7,0),0)</f>
        <v>15082201</v>
      </c>
      <c r="J380" s="3">
        <f>IFERROR(VLOOKUP(C380,'[6]Anexo 1'!$A$9:$F$1115,6,0),0)</f>
        <v>19351212</v>
      </c>
      <c r="K380" s="3"/>
      <c r="L380" s="3"/>
      <c r="M380" s="3"/>
      <c r="N380" s="3"/>
      <c r="O380" s="3"/>
      <c r="P380" s="34">
        <f t="shared" si="16"/>
        <v>34433413</v>
      </c>
      <c r="Q380" s="35">
        <f>VLOOKUP(D380,FEBRERO!$D$13:$Q$1147,14,0)+VLOOKUP(D380,FEBRERO!$D$13:$AC$1147,26,0)+VLOOKUP(D380,MARZO!$D$13:$AC$1147,26,0)</f>
        <v>23121762</v>
      </c>
      <c r="R380" s="3">
        <f>IFERROR(VLOOKUP(D380,[7]ServNOMINA!$F$16:$M$112,8,0),0)</f>
        <v>0</v>
      </c>
      <c r="S380" s="3">
        <f>IFERROR(VLOOKUP(D380,[7]ServOTROS!$F$16:$M$112,8,0),0)</f>
        <v>0</v>
      </c>
      <c r="T380" s="3">
        <f>IFERROR(VLOOKUP(D380,[7]CANCEL!$F$16:$M$48,8,0),0)</f>
        <v>0</v>
      </c>
      <c r="U380" s="3">
        <f>IFERROR(VLOOKUP(B380,[7]Aaf_PENSION!$C$16:$M$112,11,0),0)</f>
        <v>0</v>
      </c>
      <c r="V380" s="3">
        <f>IFERROR(VLOOKUP(B380,[7]Aaf_SALUD!$C$16:$M$112,11,0),0)</f>
        <v>0</v>
      </c>
      <c r="W380" s="3">
        <f>IFERROR(VLOOKUP(D380,[7]CALIDAD!$F$16:$M$1122,8,0),0)</f>
        <v>1256850</v>
      </c>
      <c r="X380" s="3"/>
      <c r="Y380" s="3">
        <f>IFERROR(VLOOKUP(B380,[7]Ap_CESANTIAS!$C$16:$M$112,11,0),0)</f>
        <v>0</v>
      </c>
      <c r="Z380" s="3">
        <f>IFERROR(VLOOKUP(B380,[7]Ap_PENSION!$C$16:$M$112,11,0),0)</f>
        <v>0</v>
      </c>
      <c r="AA380" s="3">
        <f>IFERROR(VLOOKUP(B380,[7]Ap_SALUD!$C$16:$M$112,11,0),0)</f>
        <v>0</v>
      </c>
      <c r="AB380" s="3"/>
      <c r="AC380" s="36">
        <f t="shared" si="15"/>
        <v>1256850</v>
      </c>
      <c r="AD380" s="37">
        <f t="shared" si="17"/>
        <v>10054801</v>
      </c>
      <c r="AE380" s="144"/>
    </row>
    <row r="381" spans="1:31" hidden="1" x14ac:dyDescent="0.25">
      <c r="A381" s="29">
        <v>369</v>
      </c>
      <c r="B381" s="61"/>
      <c r="C381" s="143" t="str">
        <f>VLOOKUP(D381,[8]Hoja1!$A$2:$B$1115,2,0)</f>
        <v>15740</v>
      </c>
      <c r="D381" s="31">
        <v>891801911</v>
      </c>
      <c r="E381" s="31">
        <v>214015740</v>
      </c>
      <c r="F381" s="61" t="s">
        <v>575</v>
      </c>
      <c r="G381" s="33">
        <v>0</v>
      </c>
      <c r="H381" s="33">
        <v>0</v>
      </c>
      <c r="I381" s="3">
        <f>IFERROR(VLOOKUP(C381,'[6]Anexo 2'!$A$9:$G$1115,7,0),0)</f>
        <v>148364178</v>
      </c>
      <c r="J381" s="3">
        <f>IFERROR(VLOOKUP(C381,'[6]Anexo 1'!$A$9:$F$1115,6,0),0)</f>
        <v>182859739</v>
      </c>
      <c r="K381" s="3"/>
      <c r="L381" s="3"/>
      <c r="M381" s="3"/>
      <c r="N381" s="3"/>
      <c r="O381" s="3"/>
      <c r="P381" s="34">
        <f t="shared" si="16"/>
        <v>331223917</v>
      </c>
      <c r="Q381" s="35">
        <f>VLOOKUP(D381,FEBRERO!$D$13:$Q$1147,14,0)+VLOOKUP(D381,FEBRERO!$D$13:$AC$1147,26,0)+VLOOKUP(D381,MARZO!$D$13:$AC$1147,26,0)</f>
        <v>219950785</v>
      </c>
      <c r="R381" s="3">
        <f>IFERROR(VLOOKUP(D381,[7]ServNOMINA!$F$16:$M$112,8,0),0)</f>
        <v>0</v>
      </c>
      <c r="S381" s="3">
        <f>IFERROR(VLOOKUP(D381,[7]ServOTROS!$F$16:$M$112,8,0),0)</f>
        <v>0</v>
      </c>
      <c r="T381" s="3">
        <f>IFERROR(VLOOKUP(D381,[7]CANCEL!$F$16:$M$48,8,0),0)</f>
        <v>0</v>
      </c>
      <c r="U381" s="3">
        <f>IFERROR(VLOOKUP(B381,[7]Aaf_PENSION!$C$16:$M$112,11,0),0)</f>
        <v>0</v>
      </c>
      <c r="V381" s="3">
        <f>IFERROR(VLOOKUP(B381,[7]Aaf_SALUD!$C$16:$M$112,11,0),0)</f>
        <v>0</v>
      </c>
      <c r="W381" s="3">
        <f>IFERROR(VLOOKUP(D381,[7]CALIDAD!$F$16:$M$1122,8,0),0)</f>
        <v>12363682</v>
      </c>
      <c r="X381" s="3"/>
      <c r="Y381" s="3">
        <f>IFERROR(VLOOKUP(B381,[7]Ap_CESANTIAS!$C$16:$M$112,11,0),0)</f>
        <v>0</v>
      </c>
      <c r="Z381" s="3">
        <f>IFERROR(VLOOKUP(B381,[7]Ap_PENSION!$C$16:$M$112,11,0),0)</f>
        <v>0</v>
      </c>
      <c r="AA381" s="3">
        <f>IFERROR(VLOOKUP(B381,[7]Ap_SALUD!$C$16:$M$112,11,0),0)</f>
        <v>0</v>
      </c>
      <c r="AB381" s="3"/>
      <c r="AC381" s="36">
        <f t="shared" si="15"/>
        <v>12363682</v>
      </c>
      <c r="AD381" s="37">
        <f t="shared" si="17"/>
        <v>98909450</v>
      </c>
      <c r="AE381" s="144"/>
    </row>
    <row r="382" spans="1:31" hidden="1" x14ac:dyDescent="0.25">
      <c r="A382" s="38">
        <v>370</v>
      </c>
      <c r="B382" s="61"/>
      <c r="C382" s="143" t="str">
        <f>VLOOKUP(D382,[8]Hoja1!$A$2:$B$1115,2,0)</f>
        <v>15753</v>
      </c>
      <c r="D382" s="31">
        <v>891855016</v>
      </c>
      <c r="E382" s="31">
        <v>215315753</v>
      </c>
      <c r="F382" s="61" t="s">
        <v>576</v>
      </c>
      <c r="G382" s="33">
        <v>0</v>
      </c>
      <c r="H382" s="33">
        <v>0</v>
      </c>
      <c r="I382" s="3">
        <f>IFERROR(VLOOKUP(C382,'[6]Anexo 2'!$A$9:$G$1115,7,0),0)</f>
        <v>124275406</v>
      </c>
      <c r="J382" s="3">
        <f>IFERROR(VLOOKUP(C382,'[6]Anexo 1'!$A$9:$F$1115,6,0),0)</f>
        <v>136496059</v>
      </c>
      <c r="K382" s="3"/>
      <c r="L382" s="3"/>
      <c r="M382" s="3"/>
      <c r="N382" s="3"/>
      <c r="O382" s="3"/>
      <c r="P382" s="34">
        <f t="shared" si="16"/>
        <v>260771465</v>
      </c>
      <c r="Q382" s="35">
        <f>VLOOKUP(D382,FEBRERO!$D$13:$Q$1147,14,0)+VLOOKUP(D382,FEBRERO!$D$13:$AC$1147,26,0)+VLOOKUP(D382,MARZO!$D$13:$AC$1147,26,0)</f>
        <v>167564911</v>
      </c>
      <c r="R382" s="3">
        <f>IFERROR(VLOOKUP(D382,[7]ServNOMINA!$F$16:$M$112,8,0),0)</f>
        <v>0</v>
      </c>
      <c r="S382" s="3">
        <f>IFERROR(VLOOKUP(D382,[7]ServOTROS!$F$16:$M$112,8,0),0)</f>
        <v>0</v>
      </c>
      <c r="T382" s="3">
        <f>IFERROR(VLOOKUP(D382,[7]CANCEL!$F$16:$M$48,8,0),0)</f>
        <v>0</v>
      </c>
      <c r="U382" s="3">
        <f>IFERROR(VLOOKUP(B382,[7]Aaf_PENSION!$C$16:$M$112,11,0),0)</f>
        <v>0</v>
      </c>
      <c r="V382" s="3">
        <f>IFERROR(VLOOKUP(B382,[7]Aaf_SALUD!$C$16:$M$112,11,0),0)</f>
        <v>0</v>
      </c>
      <c r="W382" s="3">
        <f>IFERROR(VLOOKUP(D382,[7]CALIDAD!$F$16:$M$1122,8,0),0)</f>
        <v>10356284</v>
      </c>
      <c r="X382" s="3"/>
      <c r="Y382" s="3">
        <f>IFERROR(VLOOKUP(B382,[7]Ap_CESANTIAS!$C$16:$M$112,11,0),0)</f>
        <v>0</v>
      </c>
      <c r="Z382" s="3">
        <f>IFERROR(VLOOKUP(B382,[7]Ap_PENSION!$C$16:$M$112,11,0),0)</f>
        <v>0</v>
      </c>
      <c r="AA382" s="3">
        <f>IFERROR(VLOOKUP(B382,[7]Ap_SALUD!$C$16:$M$112,11,0),0)</f>
        <v>0</v>
      </c>
      <c r="AB382" s="3"/>
      <c r="AC382" s="36">
        <f t="shared" si="15"/>
        <v>10356284</v>
      </c>
      <c r="AD382" s="37">
        <f t="shared" si="17"/>
        <v>82850270</v>
      </c>
      <c r="AE382" s="144"/>
    </row>
    <row r="383" spans="1:31" hidden="1" x14ac:dyDescent="0.25">
      <c r="A383" s="29">
        <v>371</v>
      </c>
      <c r="B383" s="61"/>
      <c r="C383" s="143" t="str">
        <f>VLOOKUP(D383,[8]Hoja1!$A$2:$B$1115,2,0)</f>
        <v>15755</v>
      </c>
      <c r="D383" s="31">
        <v>800026911</v>
      </c>
      <c r="E383" s="31">
        <v>215515755</v>
      </c>
      <c r="F383" s="61" t="s">
        <v>577</v>
      </c>
      <c r="G383" s="33">
        <v>0</v>
      </c>
      <c r="H383" s="33">
        <v>0</v>
      </c>
      <c r="I383" s="3">
        <f>IFERROR(VLOOKUP(C383,'[6]Anexo 2'!$A$9:$G$1115,7,0),0)</f>
        <v>190974512</v>
      </c>
      <c r="J383" s="3">
        <f>IFERROR(VLOOKUP(C383,'[6]Anexo 1'!$A$9:$F$1115,6,0),0)</f>
        <v>201821473</v>
      </c>
      <c r="K383" s="3"/>
      <c r="L383" s="3"/>
      <c r="M383" s="3"/>
      <c r="N383" s="3"/>
      <c r="O383" s="3"/>
      <c r="P383" s="34">
        <f t="shared" si="16"/>
        <v>392795985</v>
      </c>
      <c r="Q383" s="35">
        <f>VLOOKUP(D383,FEBRERO!$D$13:$Q$1147,14,0)+VLOOKUP(D383,FEBRERO!$D$13:$AC$1147,26,0)+VLOOKUP(D383,MARZO!$D$13:$AC$1147,26,0)</f>
        <v>249565102</v>
      </c>
      <c r="R383" s="3">
        <f>IFERROR(VLOOKUP(D383,[7]ServNOMINA!$F$16:$M$112,8,0),0)</f>
        <v>0</v>
      </c>
      <c r="S383" s="3">
        <f>IFERROR(VLOOKUP(D383,[7]ServOTROS!$F$16:$M$112,8,0),0)</f>
        <v>0</v>
      </c>
      <c r="T383" s="3">
        <f>IFERROR(VLOOKUP(D383,[7]CANCEL!$F$16:$M$48,8,0),0)</f>
        <v>0</v>
      </c>
      <c r="U383" s="3">
        <f>IFERROR(VLOOKUP(B383,[7]Aaf_PENSION!$C$16:$M$112,11,0),0)</f>
        <v>0</v>
      </c>
      <c r="V383" s="3">
        <f>IFERROR(VLOOKUP(B383,[7]Aaf_SALUD!$C$16:$M$112,11,0),0)</f>
        <v>0</v>
      </c>
      <c r="W383" s="3">
        <f>IFERROR(VLOOKUP(D383,[7]CALIDAD!$F$16:$M$1122,8,0),0)</f>
        <v>15914543</v>
      </c>
      <c r="X383" s="3"/>
      <c r="Y383" s="3">
        <f>IFERROR(VLOOKUP(B383,[7]Ap_CESANTIAS!$C$16:$M$112,11,0),0)</f>
        <v>0</v>
      </c>
      <c r="Z383" s="3">
        <f>IFERROR(VLOOKUP(B383,[7]Ap_PENSION!$C$16:$M$112,11,0),0)</f>
        <v>0</v>
      </c>
      <c r="AA383" s="3">
        <f>IFERROR(VLOOKUP(B383,[7]Ap_SALUD!$C$16:$M$112,11,0),0)</f>
        <v>0</v>
      </c>
      <c r="AB383" s="3"/>
      <c r="AC383" s="36">
        <f t="shared" si="15"/>
        <v>15914543</v>
      </c>
      <c r="AD383" s="37">
        <f t="shared" si="17"/>
        <v>127316340</v>
      </c>
      <c r="AE383" s="144"/>
    </row>
    <row r="384" spans="1:31" hidden="1" x14ac:dyDescent="0.25">
      <c r="A384" s="38">
        <v>372</v>
      </c>
      <c r="B384" s="61"/>
      <c r="C384" s="143" t="str">
        <f>VLOOKUP(D384,[8]Hoja1!$A$2:$B$1115,2,0)</f>
        <v>15757</v>
      </c>
      <c r="D384" s="31">
        <v>800099210</v>
      </c>
      <c r="E384" s="31">
        <v>215715757</v>
      </c>
      <c r="F384" s="61" t="s">
        <v>578</v>
      </c>
      <c r="G384" s="33">
        <v>0</v>
      </c>
      <c r="H384" s="33">
        <v>0</v>
      </c>
      <c r="I384" s="3">
        <f>IFERROR(VLOOKUP(C384,'[6]Anexo 2'!$A$9:$G$1115,7,0),0)</f>
        <v>144416596</v>
      </c>
      <c r="J384" s="3">
        <f>IFERROR(VLOOKUP(C384,'[6]Anexo 1'!$A$9:$F$1115,6,0),0)</f>
        <v>175675404</v>
      </c>
      <c r="K384" s="3"/>
      <c r="L384" s="3"/>
      <c r="M384" s="3"/>
      <c r="N384" s="3"/>
      <c r="O384" s="3"/>
      <c r="P384" s="34">
        <f t="shared" si="16"/>
        <v>320092000</v>
      </c>
      <c r="Q384" s="35">
        <f>VLOOKUP(D384,FEBRERO!$D$13:$Q$1147,14,0)+VLOOKUP(D384,FEBRERO!$D$13:$AC$1147,26,0)+VLOOKUP(D384,MARZO!$D$13:$AC$1147,26,0)</f>
        <v>211779552</v>
      </c>
      <c r="R384" s="3">
        <f>IFERROR(VLOOKUP(D384,[7]ServNOMINA!$F$16:$M$112,8,0),0)</f>
        <v>0</v>
      </c>
      <c r="S384" s="3">
        <f>IFERROR(VLOOKUP(D384,[7]ServOTROS!$F$16:$M$112,8,0),0)</f>
        <v>0</v>
      </c>
      <c r="T384" s="3">
        <f>IFERROR(VLOOKUP(D384,[7]CANCEL!$F$16:$M$48,8,0),0)</f>
        <v>0</v>
      </c>
      <c r="U384" s="3">
        <f>IFERROR(VLOOKUP(B384,[7]Aaf_PENSION!$C$16:$M$112,11,0),0)</f>
        <v>0</v>
      </c>
      <c r="V384" s="3">
        <f>IFERROR(VLOOKUP(B384,[7]Aaf_SALUD!$C$16:$M$112,11,0),0)</f>
        <v>0</v>
      </c>
      <c r="W384" s="3">
        <f>IFERROR(VLOOKUP(D384,[7]CALIDAD!$F$16:$M$1122,8,0),0)</f>
        <v>12034716</v>
      </c>
      <c r="X384" s="3"/>
      <c r="Y384" s="3">
        <f>IFERROR(VLOOKUP(B384,[7]Ap_CESANTIAS!$C$16:$M$112,11,0),0)</f>
        <v>0</v>
      </c>
      <c r="Z384" s="3">
        <f>IFERROR(VLOOKUP(B384,[7]Ap_PENSION!$C$16:$M$112,11,0),0)</f>
        <v>0</v>
      </c>
      <c r="AA384" s="3">
        <f>IFERROR(VLOOKUP(B384,[7]Ap_SALUD!$C$16:$M$112,11,0),0)</f>
        <v>0</v>
      </c>
      <c r="AB384" s="3"/>
      <c r="AC384" s="36">
        <f t="shared" si="15"/>
        <v>12034716</v>
      </c>
      <c r="AD384" s="37">
        <f t="shared" si="17"/>
        <v>96277732</v>
      </c>
      <c r="AE384" s="144"/>
    </row>
    <row r="385" spans="1:31" hidden="1" x14ac:dyDescent="0.25">
      <c r="A385" s="29">
        <v>373</v>
      </c>
      <c r="B385" s="61"/>
      <c r="C385" s="143" t="str">
        <f>VLOOKUP(D385,[8]Hoja1!$A$2:$B$1115,2,0)</f>
        <v>15761</v>
      </c>
      <c r="D385" s="31">
        <v>800029826</v>
      </c>
      <c r="E385" s="31">
        <v>216115761</v>
      </c>
      <c r="F385" s="61" t="s">
        <v>579</v>
      </c>
      <c r="G385" s="33">
        <v>0</v>
      </c>
      <c r="H385" s="33">
        <v>0</v>
      </c>
      <c r="I385" s="3">
        <f>IFERROR(VLOOKUP(C385,'[6]Anexo 2'!$A$9:$G$1115,7,0),0)</f>
        <v>34488361</v>
      </c>
      <c r="J385" s="3">
        <f>IFERROR(VLOOKUP(C385,'[6]Anexo 1'!$A$9:$F$1115,6,0),0)</f>
        <v>39574547</v>
      </c>
      <c r="K385" s="3"/>
      <c r="L385" s="3"/>
      <c r="M385" s="3"/>
      <c r="N385" s="3"/>
      <c r="O385" s="3"/>
      <c r="P385" s="34">
        <f t="shared" si="16"/>
        <v>74062908</v>
      </c>
      <c r="Q385" s="35">
        <f>VLOOKUP(D385,FEBRERO!$D$13:$Q$1147,14,0)+VLOOKUP(D385,FEBRERO!$D$13:$AC$1147,26,0)+VLOOKUP(D385,MARZO!$D$13:$AC$1147,26,0)</f>
        <v>48196637</v>
      </c>
      <c r="R385" s="3">
        <f>IFERROR(VLOOKUP(D385,[7]ServNOMINA!$F$16:$M$112,8,0),0)</f>
        <v>0</v>
      </c>
      <c r="S385" s="3">
        <f>IFERROR(VLOOKUP(D385,[7]ServOTROS!$F$16:$M$112,8,0),0)</f>
        <v>0</v>
      </c>
      <c r="T385" s="3">
        <f>IFERROR(VLOOKUP(D385,[7]CANCEL!$F$16:$M$48,8,0),0)</f>
        <v>0</v>
      </c>
      <c r="U385" s="3">
        <f>IFERROR(VLOOKUP(B385,[7]Aaf_PENSION!$C$16:$M$112,11,0),0)</f>
        <v>0</v>
      </c>
      <c r="V385" s="3">
        <f>IFERROR(VLOOKUP(B385,[7]Aaf_SALUD!$C$16:$M$112,11,0),0)</f>
        <v>0</v>
      </c>
      <c r="W385" s="3">
        <f>IFERROR(VLOOKUP(D385,[7]CALIDAD!$F$16:$M$1122,8,0),0)</f>
        <v>2874030</v>
      </c>
      <c r="X385" s="3"/>
      <c r="Y385" s="3">
        <f>IFERROR(VLOOKUP(B385,[7]Ap_CESANTIAS!$C$16:$M$112,11,0),0)</f>
        <v>0</v>
      </c>
      <c r="Z385" s="3">
        <f>IFERROR(VLOOKUP(B385,[7]Ap_PENSION!$C$16:$M$112,11,0),0)</f>
        <v>0</v>
      </c>
      <c r="AA385" s="3">
        <f>IFERROR(VLOOKUP(B385,[7]Ap_SALUD!$C$16:$M$112,11,0),0)</f>
        <v>0</v>
      </c>
      <c r="AB385" s="3"/>
      <c r="AC385" s="36">
        <f t="shared" si="15"/>
        <v>2874030</v>
      </c>
      <c r="AD385" s="37">
        <f t="shared" si="17"/>
        <v>22992241</v>
      </c>
      <c r="AE385" s="144"/>
    </row>
    <row r="386" spans="1:31" hidden="1" x14ac:dyDescent="0.25">
      <c r="A386" s="38">
        <v>374</v>
      </c>
      <c r="B386" s="61"/>
      <c r="C386" s="143" t="str">
        <f>VLOOKUP(D386,[8]Hoja1!$A$2:$B$1115,2,0)</f>
        <v>15762</v>
      </c>
      <c r="D386" s="31">
        <v>800019277</v>
      </c>
      <c r="E386" s="31">
        <v>216215762</v>
      </c>
      <c r="F386" s="61" t="s">
        <v>580</v>
      </c>
      <c r="G386" s="33">
        <v>0</v>
      </c>
      <c r="H386" s="33">
        <v>0</v>
      </c>
      <c r="I386" s="3">
        <f>IFERROR(VLOOKUP(C386,'[6]Anexo 2'!$A$9:$G$1115,7,0),0)</f>
        <v>52071120</v>
      </c>
      <c r="J386" s="3">
        <f>IFERROR(VLOOKUP(C386,'[6]Anexo 1'!$A$9:$F$1115,6,0),0)</f>
        <v>61249010</v>
      </c>
      <c r="K386" s="3"/>
      <c r="L386" s="3"/>
      <c r="M386" s="3"/>
      <c r="N386" s="3"/>
      <c r="O386" s="3"/>
      <c r="P386" s="34">
        <f t="shared" si="16"/>
        <v>113320130</v>
      </c>
      <c r="Q386" s="35">
        <f>VLOOKUP(D386,FEBRERO!$D$13:$Q$1147,14,0)+VLOOKUP(D386,FEBRERO!$D$13:$AC$1147,26,0)+VLOOKUP(D386,MARZO!$D$13:$AC$1147,26,0)</f>
        <v>74266790</v>
      </c>
      <c r="R386" s="3">
        <f>IFERROR(VLOOKUP(D386,[7]ServNOMINA!$F$16:$M$112,8,0),0)</f>
        <v>0</v>
      </c>
      <c r="S386" s="3">
        <f>IFERROR(VLOOKUP(D386,[7]ServOTROS!$F$16:$M$112,8,0),0)</f>
        <v>0</v>
      </c>
      <c r="T386" s="3">
        <f>IFERROR(VLOOKUP(D386,[7]CANCEL!$F$16:$M$48,8,0),0)</f>
        <v>0</v>
      </c>
      <c r="U386" s="3">
        <f>IFERROR(VLOOKUP(B386,[7]Aaf_PENSION!$C$16:$M$112,11,0),0)</f>
        <v>0</v>
      </c>
      <c r="V386" s="3">
        <f>IFERROR(VLOOKUP(B386,[7]Aaf_SALUD!$C$16:$M$112,11,0),0)</f>
        <v>0</v>
      </c>
      <c r="W386" s="3">
        <f>IFERROR(VLOOKUP(D386,[7]CALIDAD!$F$16:$M$1122,8,0),0)</f>
        <v>4339260</v>
      </c>
      <c r="X386" s="3"/>
      <c r="Y386" s="3">
        <f>IFERROR(VLOOKUP(B386,[7]Ap_CESANTIAS!$C$16:$M$112,11,0),0)</f>
        <v>0</v>
      </c>
      <c r="Z386" s="3">
        <f>IFERROR(VLOOKUP(B386,[7]Ap_PENSION!$C$16:$M$112,11,0),0)</f>
        <v>0</v>
      </c>
      <c r="AA386" s="3">
        <f>IFERROR(VLOOKUP(B386,[7]Ap_SALUD!$C$16:$M$112,11,0),0)</f>
        <v>0</v>
      </c>
      <c r="AB386" s="3"/>
      <c r="AC386" s="36">
        <f t="shared" si="15"/>
        <v>4339260</v>
      </c>
      <c r="AD386" s="37">
        <f t="shared" si="17"/>
        <v>34714080</v>
      </c>
      <c r="AE386" s="144"/>
    </row>
    <row r="387" spans="1:31" hidden="1" x14ac:dyDescent="0.25">
      <c r="A387" s="29">
        <v>375</v>
      </c>
      <c r="B387" s="61"/>
      <c r="C387" s="143" t="str">
        <f>VLOOKUP(D387,[8]Hoja1!$A$2:$B$1115,2,0)</f>
        <v>15763</v>
      </c>
      <c r="D387" s="31">
        <v>891801061</v>
      </c>
      <c r="E387" s="31">
        <v>216315763</v>
      </c>
      <c r="F387" s="61" t="s">
        <v>581</v>
      </c>
      <c r="G387" s="33">
        <v>0</v>
      </c>
      <c r="H387" s="33">
        <v>0</v>
      </c>
      <c r="I387" s="3">
        <f>IFERROR(VLOOKUP(C387,'[6]Anexo 2'!$A$9:$G$1115,7,0),0)</f>
        <v>127785310</v>
      </c>
      <c r="J387" s="3">
        <f>IFERROR(VLOOKUP(C387,'[6]Anexo 1'!$A$9:$F$1115,6,0),0)</f>
        <v>164907102</v>
      </c>
      <c r="K387" s="3"/>
      <c r="L387" s="3"/>
      <c r="M387" s="3"/>
      <c r="N387" s="3"/>
      <c r="O387" s="3"/>
      <c r="P387" s="34">
        <f t="shared" si="16"/>
        <v>292692412</v>
      </c>
      <c r="Q387" s="35">
        <f>VLOOKUP(D387,FEBRERO!$D$13:$Q$1147,14,0)+VLOOKUP(D387,FEBRERO!$D$13:$AC$1147,26,0)+VLOOKUP(D387,MARZO!$D$13:$AC$1147,26,0)</f>
        <v>196853430</v>
      </c>
      <c r="R387" s="3">
        <f>IFERROR(VLOOKUP(D387,[7]ServNOMINA!$F$16:$M$112,8,0),0)</f>
        <v>0</v>
      </c>
      <c r="S387" s="3">
        <f>IFERROR(VLOOKUP(D387,[7]ServOTROS!$F$16:$M$112,8,0),0)</f>
        <v>0</v>
      </c>
      <c r="T387" s="3">
        <f>IFERROR(VLOOKUP(D387,[7]CANCEL!$F$16:$M$48,8,0),0)</f>
        <v>0</v>
      </c>
      <c r="U387" s="3">
        <f>IFERROR(VLOOKUP(B387,[7]Aaf_PENSION!$C$16:$M$112,11,0),0)</f>
        <v>0</v>
      </c>
      <c r="V387" s="3">
        <f>IFERROR(VLOOKUP(B387,[7]Aaf_SALUD!$C$16:$M$112,11,0),0)</f>
        <v>0</v>
      </c>
      <c r="W387" s="3">
        <f>IFERROR(VLOOKUP(D387,[7]CALIDAD!$F$16:$M$1122,8,0),0)</f>
        <v>10648776</v>
      </c>
      <c r="X387" s="3"/>
      <c r="Y387" s="3">
        <f>IFERROR(VLOOKUP(B387,[7]Ap_CESANTIAS!$C$16:$M$112,11,0),0)</f>
        <v>0</v>
      </c>
      <c r="Z387" s="3">
        <f>IFERROR(VLOOKUP(B387,[7]Ap_PENSION!$C$16:$M$112,11,0),0)</f>
        <v>0</v>
      </c>
      <c r="AA387" s="3">
        <f>IFERROR(VLOOKUP(B387,[7]Ap_SALUD!$C$16:$M$112,11,0),0)</f>
        <v>0</v>
      </c>
      <c r="AB387" s="3"/>
      <c r="AC387" s="36">
        <f t="shared" si="15"/>
        <v>10648776</v>
      </c>
      <c r="AD387" s="37">
        <f t="shared" si="17"/>
        <v>85190206</v>
      </c>
      <c r="AE387" s="144"/>
    </row>
    <row r="388" spans="1:31" hidden="1" x14ac:dyDescent="0.25">
      <c r="A388" s="38">
        <v>376</v>
      </c>
      <c r="B388" s="61"/>
      <c r="C388" s="143" t="str">
        <f>VLOOKUP(D388,[8]Hoja1!$A$2:$B$1115,2,0)</f>
        <v>15764</v>
      </c>
      <c r="D388" s="31">
        <v>800015909</v>
      </c>
      <c r="E388" s="31">
        <v>216415764</v>
      </c>
      <c r="F388" s="61" t="s">
        <v>582</v>
      </c>
      <c r="G388" s="33">
        <v>0</v>
      </c>
      <c r="H388" s="33">
        <v>0</v>
      </c>
      <c r="I388" s="3">
        <f>IFERROR(VLOOKUP(C388,'[6]Anexo 2'!$A$9:$G$1115,7,0),0)</f>
        <v>139754622</v>
      </c>
      <c r="J388" s="3">
        <f>IFERROR(VLOOKUP(C388,'[6]Anexo 1'!$A$9:$F$1115,6,0),0)</f>
        <v>174090456</v>
      </c>
      <c r="K388" s="3"/>
      <c r="L388" s="3"/>
      <c r="M388" s="3"/>
      <c r="N388" s="3"/>
      <c r="O388" s="3"/>
      <c r="P388" s="34">
        <f t="shared" si="16"/>
        <v>313845078</v>
      </c>
      <c r="Q388" s="35">
        <f>VLOOKUP(D388,FEBRERO!$D$13:$Q$1147,14,0)+VLOOKUP(D388,FEBRERO!$D$13:$AC$1147,26,0)+VLOOKUP(D388,MARZO!$D$13:$AC$1147,26,0)</f>
        <v>209029113</v>
      </c>
      <c r="R388" s="3">
        <f>IFERROR(VLOOKUP(D388,[7]ServNOMINA!$F$16:$M$112,8,0),0)</f>
        <v>0</v>
      </c>
      <c r="S388" s="3">
        <f>IFERROR(VLOOKUP(D388,[7]ServOTROS!$F$16:$M$112,8,0),0)</f>
        <v>0</v>
      </c>
      <c r="T388" s="3">
        <f>IFERROR(VLOOKUP(D388,[7]CANCEL!$F$16:$M$48,8,0),0)</f>
        <v>0</v>
      </c>
      <c r="U388" s="3">
        <f>IFERROR(VLOOKUP(B388,[7]Aaf_PENSION!$C$16:$M$112,11,0),0)</f>
        <v>0</v>
      </c>
      <c r="V388" s="3">
        <f>IFERROR(VLOOKUP(B388,[7]Aaf_SALUD!$C$16:$M$112,11,0),0)</f>
        <v>0</v>
      </c>
      <c r="W388" s="3">
        <f>IFERROR(VLOOKUP(D388,[7]CALIDAD!$F$16:$M$1122,8,0),0)</f>
        <v>11646219</v>
      </c>
      <c r="X388" s="3"/>
      <c r="Y388" s="3">
        <f>IFERROR(VLOOKUP(B388,[7]Ap_CESANTIAS!$C$16:$M$112,11,0),0)</f>
        <v>0</v>
      </c>
      <c r="Z388" s="3">
        <f>IFERROR(VLOOKUP(B388,[7]Ap_PENSION!$C$16:$M$112,11,0),0)</f>
        <v>0</v>
      </c>
      <c r="AA388" s="3">
        <f>IFERROR(VLOOKUP(B388,[7]Ap_SALUD!$C$16:$M$112,11,0),0)</f>
        <v>0</v>
      </c>
      <c r="AB388" s="3"/>
      <c r="AC388" s="36">
        <f t="shared" si="15"/>
        <v>11646219</v>
      </c>
      <c r="AD388" s="37">
        <f t="shared" si="17"/>
        <v>93169746</v>
      </c>
      <c r="AE388" s="144"/>
    </row>
    <row r="389" spans="1:31" hidden="1" x14ac:dyDescent="0.25">
      <c r="A389" s="29">
        <v>377</v>
      </c>
      <c r="B389" s="61"/>
      <c r="C389" s="143" t="str">
        <f>VLOOKUP(D389,[8]Hoja1!$A$2:$B$1115,2,0)</f>
        <v>15774</v>
      </c>
      <c r="D389" s="31">
        <v>891856472</v>
      </c>
      <c r="E389" s="31">
        <v>217415774</v>
      </c>
      <c r="F389" s="61" t="s">
        <v>583</v>
      </c>
      <c r="G389" s="33">
        <v>0</v>
      </c>
      <c r="H389" s="33">
        <v>0</v>
      </c>
      <c r="I389" s="3">
        <f>IFERROR(VLOOKUP(C389,'[6]Anexo 2'!$A$9:$G$1115,7,0),0)</f>
        <v>25918719</v>
      </c>
      <c r="J389" s="3">
        <f>IFERROR(VLOOKUP(C389,'[6]Anexo 1'!$A$9:$F$1115,6,0),0)</f>
        <v>31165643</v>
      </c>
      <c r="K389" s="3"/>
      <c r="L389" s="3"/>
      <c r="M389" s="3"/>
      <c r="N389" s="3"/>
      <c r="O389" s="3"/>
      <c r="P389" s="34">
        <f t="shared" si="16"/>
        <v>57084362</v>
      </c>
      <c r="Q389" s="35">
        <f>VLOOKUP(D389,FEBRERO!$D$13:$Q$1147,14,0)+VLOOKUP(D389,FEBRERO!$D$13:$AC$1147,26,0)+VLOOKUP(D389,MARZO!$D$13:$AC$1147,26,0)</f>
        <v>37645322</v>
      </c>
      <c r="R389" s="3">
        <f>IFERROR(VLOOKUP(D389,[7]ServNOMINA!$F$16:$M$112,8,0),0)</f>
        <v>0</v>
      </c>
      <c r="S389" s="3">
        <f>IFERROR(VLOOKUP(D389,[7]ServOTROS!$F$16:$M$112,8,0),0)</f>
        <v>0</v>
      </c>
      <c r="T389" s="3">
        <f>IFERROR(VLOOKUP(D389,[7]CANCEL!$F$16:$M$48,8,0),0)</f>
        <v>0</v>
      </c>
      <c r="U389" s="3">
        <f>IFERROR(VLOOKUP(B389,[7]Aaf_PENSION!$C$16:$M$112,11,0),0)</f>
        <v>0</v>
      </c>
      <c r="V389" s="3">
        <f>IFERROR(VLOOKUP(B389,[7]Aaf_SALUD!$C$16:$M$112,11,0),0)</f>
        <v>0</v>
      </c>
      <c r="W389" s="3">
        <f>IFERROR(VLOOKUP(D389,[7]CALIDAD!$F$16:$M$1122,8,0),0)</f>
        <v>2159893</v>
      </c>
      <c r="X389" s="3"/>
      <c r="Y389" s="3">
        <f>IFERROR(VLOOKUP(B389,[7]Ap_CESANTIAS!$C$16:$M$112,11,0),0)</f>
        <v>0</v>
      </c>
      <c r="Z389" s="3">
        <f>IFERROR(VLOOKUP(B389,[7]Ap_PENSION!$C$16:$M$112,11,0),0)</f>
        <v>0</v>
      </c>
      <c r="AA389" s="3">
        <f>IFERROR(VLOOKUP(B389,[7]Ap_SALUD!$C$16:$M$112,11,0),0)</f>
        <v>0</v>
      </c>
      <c r="AB389" s="3"/>
      <c r="AC389" s="36">
        <f t="shared" si="15"/>
        <v>2159893</v>
      </c>
      <c r="AD389" s="37">
        <f t="shared" si="17"/>
        <v>17279147</v>
      </c>
      <c r="AE389" s="144"/>
    </row>
    <row r="390" spans="1:31" hidden="1" x14ac:dyDescent="0.25">
      <c r="A390" s="38">
        <v>378</v>
      </c>
      <c r="B390" s="61"/>
      <c r="C390" s="143" t="str">
        <f>VLOOKUP(D390,[8]Hoja1!$A$2:$B$1115,2,0)</f>
        <v>15776</v>
      </c>
      <c r="D390" s="31">
        <v>800030988</v>
      </c>
      <c r="E390" s="31">
        <v>217615776</v>
      </c>
      <c r="F390" s="61" t="s">
        <v>584</v>
      </c>
      <c r="G390" s="33">
        <v>0</v>
      </c>
      <c r="H390" s="33">
        <v>0</v>
      </c>
      <c r="I390" s="3">
        <f>IFERROR(VLOOKUP(C390,'[6]Anexo 2'!$A$9:$G$1115,7,0),0)</f>
        <v>94231616</v>
      </c>
      <c r="J390" s="3">
        <f>IFERROR(VLOOKUP(C390,'[6]Anexo 1'!$A$9:$F$1115,6,0),0)</f>
        <v>95749011</v>
      </c>
      <c r="K390" s="3"/>
      <c r="L390" s="3"/>
      <c r="M390" s="3"/>
      <c r="N390" s="3"/>
      <c r="O390" s="3"/>
      <c r="P390" s="34">
        <f t="shared" si="16"/>
        <v>189980627</v>
      </c>
      <c r="Q390" s="35">
        <f>VLOOKUP(D390,FEBRERO!$D$13:$Q$1147,14,0)+VLOOKUP(D390,FEBRERO!$D$13:$AC$1147,26,0)+VLOOKUP(D390,MARZO!$D$13:$AC$1147,26,0)</f>
        <v>119306916</v>
      </c>
      <c r="R390" s="3">
        <f>IFERROR(VLOOKUP(D390,[7]ServNOMINA!$F$16:$M$112,8,0),0)</f>
        <v>0</v>
      </c>
      <c r="S390" s="3">
        <f>IFERROR(VLOOKUP(D390,[7]ServOTROS!$F$16:$M$112,8,0),0)</f>
        <v>0</v>
      </c>
      <c r="T390" s="3">
        <f>IFERROR(VLOOKUP(D390,[7]CANCEL!$F$16:$M$48,8,0),0)</f>
        <v>0</v>
      </c>
      <c r="U390" s="3">
        <f>IFERROR(VLOOKUP(B390,[7]Aaf_PENSION!$C$16:$M$112,11,0),0)</f>
        <v>0</v>
      </c>
      <c r="V390" s="3">
        <f>IFERROR(VLOOKUP(B390,[7]Aaf_SALUD!$C$16:$M$112,11,0),0)</f>
        <v>0</v>
      </c>
      <c r="W390" s="3">
        <f>IFERROR(VLOOKUP(D390,[7]CALIDAD!$F$16:$M$1122,8,0),0)</f>
        <v>7852635</v>
      </c>
      <c r="X390" s="3"/>
      <c r="Y390" s="3">
        <f>IFERROR(VLOOKUP(B390,[7]Ap_CESANTIAS!$C$16:$M$112,11,0),0)</f>
        <v>0</v>
      </c>
      <c r="Z390" s="3">
        <f>IFERROR(VLOOKUP(B390,[7]Ap_PENSION!$C$16:$M$112,11,0),0)</f>
        <v>0</v>
      </c>
      <c r="AA390" s="3">
        <f>IFERROR(VLOOKUP(B390,[7]Ap_SALUD!$C$16:$M$112,11,0),0)</f>
        <v>0</v>
      </c>
      <c r="AB390" s="3"/>
      <c r="AC390" s="36">
        <f t="shared" si="15"/>
        <v>7852635</v>
      </c>
      <c r="AD390" s="37">
        <f t="shared" si="17"/>
        <v>62821076</v>
      </c>
      <c r="AE390" s="144"/>
    </row>
    <row r="391" spans="1:31" hidden="1" x14ac:dyDescent="0.25">
      <c r="A391" s="29">
        <v>379</v>
      </c>
      <c r="B391" s="61"/>
      <c r="C391" s="143" t="str">
        <f>VLOOKUP(D391,[8]Hoja1!$A$2:$B$1115,2,0)</f>
        <v>15778</v>
      </c>
      <c r="D391" s="31">
        <v>800028576</v>
      </c>
      <c r="E391" s="31">
        <v>217815778</v>
      </c>
      <c r="F391" s="61" t="s">
        <v>585</v>
      </c>
      <c r="G391" s="33">
        <v>0</v>
      </c>
      <c r="H391" s="33">
        <v>0</v>
      </c>
      <c r="I391" s="3">
        <f>IFERROR(VLOOKUP(C391,'[6]Anexo 2'!$A$9:$G$1115,7,0),0)</f>
        <v>37803278</v>
      </c>
      <c r="J391" s="3">
        <f>IFERROR(VLOOKUP(C391,'[6]Anexo 1'!$A$9:$F$1115,6,0),0)</f>
        <v>46328159</v>
      </c>
      <c r="K391" s="3"/>
      <c r="L391" s="3"/>
      <c r="M391" s="3"/>
      <c r="N391" s="3"/>
      <c r="O391" s="3"/>
      <c r="P391" s="34">
        <f t="shared" si="16"/>
        <v>84131437</v>
      </c>
      <c r="Q391" s="35">
        <f>VLOOKUP(D391,FEBRERO!$D$13:$Q$1147,14,0)+VLOOKUP(D391,FEBRERO!$D$13:$AC$1147,26,0)+VLOOKUP(D391,MARZO!$D$13:$AC$1147,26,0)</f>
        <v>55778978</v>
      </c>
      <c r="R391" s="3">
        <f>IFERROR(VLOOKUP(D391,[7]ServNOMINA!$F$16:$M$112,8,0),0)</f>
        <v>0</v>
      </c>
      <c r="S391" s="3">
        <f>IFERROR(VLOOKUP(D391,[7]ServOTROS!$F$16:$M$112,8,0),0)</f>
        <v>0</v>
      </c>
      <c r="T391" s="3">
        <f>IFERROR(VLOOKUP(D391,[7]CANCEL!$F$16:$M$48,8,0),0)</f>
        <v>0</v>
      </c>
      <c r="U391" s="3">
        <f>IFERROR(VLOOKUP(B391,[7]Aaf_PENSION!$C$16:$M$112,11,0),0)</f>
        <v>0</v>
      </c>
      <c r="V391" s="3">
        <f>IFERROR(VLOOKUP(B391,[7]Aaf_SALUD!$C$16:$M$112,11,0),0)</f>
        <v>0</v>
      </c>
      <c r="W391" s="3">
        <f>IFERROR(VLOOKUP(D391,[7]CALIDAD!$F$16:$M$1122,8,0),0)</f>
        <v>3150273</v>
      </c>
      <c r="X391" s="3"/>
      <c r="Y391" s="3">
        <f>IFERROR(VLOOKUP(B391,[7]Ap_CESANTIAS!$C$16:$M$112,11,0),0)</f>
        <v>0</v>
      </c>
      <c r="Z391" s="3">
        <f>IFERROR(VLOOKUP(B391,[7]Ap_PENSION!$C$16:$M$112,11,0),0)</f>
        <v>0</v>
      </c>
      <c r="AA391" s="3">
        <f>IFERROR(VLOOKUP(B391,[7]Ap_SALUD!$C$16:$M$112,11,0),0)</f>
        <v>0</v>
      </c>
      <c r="AB391" s="3"/>
      <c r="AC391" s="36">
        <f t="shared" si="15"/>
        <v>3150273</v>
      </c>
      <c r="AD391" s="37">
        <f t="shared" si="17"/>
        <v>25202186</v>
      </c>
      <c r="AE391" s="144"/>
    </row>
    <row r="392" spans="1:31" hidden="1" x14ac:dyDescent="0.25">
      <c r="A392" s="38">
        <v>380</v>
      </c>
      <c r="B392" s="61"/>
      <c r="C392" s="143" t="str">
        <f>VLOOKUP(D392,[8]Hoja1!$A$2:$B$1115,2,0)</f>
        <v>15790</v>
      </c>
      <c r="D392" s="31">
        <v>891856131</v>
      </c>
      <c r="E392" s="31">
        <v>219015790</v>
      </c>
      <c r="F392" s="61" t="s">
        <v>586</v>
      </c>
      <c r="G392" s="33">
        <v>0</v>
      </c>
      <c r="H392" s="33">
        <v>0</v>
      </c>
      <c r="I392" s="3">
        <f>IFERROR(VLOOKUP(C392,'[6]Anexo 2'!$A$9:$G$1115,7,0),0)</f>
        <v>86555952</v>
      </c>
      <c r="J392" s="3">
        <f>IFERROR(VLOOKUP(C392,'[6]Anexo 1'!$A$9:$F$1115,6,0),0)</f>
        <v>108047044</v>
      </c>
      <c r="K392" s="3"/>
      <c r="L392" s="3"/>
      <c r="M392" s="3"/>
      <c r="N392" s="3"/>
      <c r="O392" s="3"/>
      <c r="P392" s="34">
        <f t="shared" si="16"/>
        <v>194602996</v>
      </c>
      <c r="Q392" s="35">
        <f>VLOOKUP(D392,FEBRERO!$D$13:$Q$1147,14,0)+VLOOKUP(D392,FEBRERO!$D$13:$AC$1147,26,0)+VLOOKUP(D392,MARZO!$D$13:$AC$1147,26,0)</f>
        <v>129686032</v>
      </c>
      <c r="R392" s="3">
        <f>IFERROR(VLOOKUP(D392,[7]ServNOMINA!$F$16:$M$112,8,0),0)</f>
        <v>0</v>
      </c>
      <c r="S392" s="3">
        <f>IFERROR(VLOOKUP(D392,[7]ServOTROS!$F$16:$M$112,8,0),0)</f>
        <v>0</v>
      </c>
      <c r="T392" s="3">
        <f>IFERROR(VLOOKUP(D392,[7]CANCEL!$F$16:$M$48,8,0),0)</f>
        <v>0</v>
      </c>
      <c r="U392" s="3">
        <f>IFERROR(VLOOKUP(B392,[7]Aaf_PENSION!$C$16:$M$112,11,0),0)</f>
        <v>0</v>
      </c>
      <c r="V392" s="3">
        <f>IFERROR(VLOOKUP(B392,[7]Aaf_SALUD!$C$16:$M$112,11,0),0)</f>
        <v>0</v>
      </c>
      <c r="W392" s="3">
        <f>IFERROR(VLOOKUP(D392,[7]CALIDAD!$F$16:$M$1122,8,0),0)</f>
        <v>7212996</v>
      </c>
      <c r="X392" s="3"/>
      <c r="Y392" s="3">
        <f>IFERROR(VLOOKUP(B392,[7]Ap_CESANTIAS!$C$16:$M$112,11,0),0)</f>
        <v>0</v>
      </c>
      <c r="Z392" s="3">
        <f>IFERROR(VLOOKUP(B392,[7]Ap_PENSION!$C$16:$M$112,11,0),0)</f>
        <v>0</v>
      </c>
      <c r="AA392" s="3">
        <f>IFERROR(VLOOKUP(B392,[7]Ap_SALUD!$C$16:$M$112,11,0),0)</f>
        <v>0</v>
      </c>
      <c r="AB392" s="3"/>
      <c r="AC392" s="36">
        <f t="shared" si="15"/>
        <v>7212996</v>
      </c>
      <c r="AD392" s="37">
        <f t="shared" si="17"/>
        <v>57703968</v>
      </c>
      <c r="AE392" s="144"/>
    </row>
    <row r="393" spans="1:31" hidden="1" x14ac:dyDescent="0.25">
      <c r="A393" s="29">
        <v>381</v>
      </c>
      <c r="B393" s="61"/>
      <c r="C393" s="143" t="str">
        <f>VLOOKUP(D393,[8]Hoja1!$A$2:$B$1115,2,0)</f>
        <v>15798</v>
      </c>
      <c r="D393" s="31">
        <v>800019709</v>
      </c>
      <c r="E393" s="31">
        <v>219815798</v>
      </c>
      <c r="F393" s="61" t="s">
        <v>587</v>
      </c>
      <c r="G393" s="33">
        <v>0</v>
      </c>
      <c r="H393" s="33">
        <v>0</v>
      </c>
      <c r="I393" s="3">
        <f>IFERROR(VLOOKUP(C393,'[6]Anexo 2'!$A$9:$G$1115,7,0),0)</f>
        <v>35637526</v>
      </c>
      <c r="J393" s="3">
        <f>IFERROR(VLOOKUP(C393,'[6]Anexo 1'!$A$9:$F$1115,6,0),0)</f>
        <v>43865608</v>
      </c>
      <c r="K393" s="3"/>
      <c r="L393" s="3"/>
      <c r="M393" s="3"/>
      <c r="N393" s="3"/>
      <c r="O393" s="3"/>
      <c r="P393" s="34">
        <f t="shared" si="16"/>
        <v>79503134</v>
      </c>
      <c r="Q393" s="35">
        <f>VLOOKUP(D393,FEBRERO!$D$13:$Q$1147,14,0)+VLOOKUP(D393,FEBRERO!$D$13:$AC$1147,26,0)+VLOOKUP(D393,MARZO!$D$13:$AC$1147,26,0)</f>
        <v>52774990</v>
      </c>
      <c r="R393" s="3">
        <f>IFERROR(VLOOKUP(D393,[7]ServNOMINA!$F$16:$M$112,8,0),0)</f>
        <v>0</v>
      </c>
      <c r="S393" s="3">
        <f>IFERROR(VLOOKUP(D393,[7]ServOTROS!$F$16:$M$112,8,0),0)</f>
        <v>0</v>
      </c>
      <c r="T393" s="3">
        <f>IFERROR(VLOOKUP(D393,[7]CANCEL!$F$16:$M$48,8,0),0)</f>
        <v>0</v>
      </c>
      <c r="U393" s="3">
        <f>IFERROR(VLOOKUP(B393,[7]Aaf_PENSION!$C$16:$M$112,11,0),0)</f>
        <v>0</v>
      </c>
      <c r="V393" s="3">
        <f>IFERROR(VLOOKUP(B393,[7]Aaf_SALUD!$C$16:$M$112,11,0),0)</f>
        <v>0</v>
      </c>
      <c r="W393" s="3">
        <f>IFERROR(VLOOKUP(D393,[7]CALIDAD!$F$16:$M$1122,8,0),0)</f>
        <v>2969794</v>
      </c>
      <c r="X393" s="3"/>
      <c r="Y393" s="3">
        <f>IFERROR(VLOOKUP(B393,[7]Ap_CESANTIAS!$C$16:$M$112,11,0),0)</f>
        <v>0</v>
      </c>
      <c r="Z393" s="3">
        <f>IFERROR(VLOOKUP(B393,[7]Ap_PENSION!$C$16:$M$112,11,0),0)</f>
        <v>0</v>
      </c>
      <c r="AA393" s="3">
        <f>IFERROR(VLOOKUP(B393,[7]Ap_SALUD!$C$16:$M$112,11,0),0)</f>
        <v>0</v>
      </c>
      <c r="AB393" s="3"/>
      <c r="AC393" s="36">
        <f t="shared" si="15"/>
        <v>2969794</v>
      </c>
      <c r="AD393" s="37">
        <f t="shared" si="17"/>
        <v>23758350</v>
      </c>
      <c r="AE393" s="144"/>
    </row>
    <row r="394" spans="1:31" hidden="1" x14ac:dyDescent="0.25">
      <c r="A394" s="38">
        <v>382</v>
      </c>
      <c r="B394" s="61"/>
      <c r="C394" s="143" t="str">
        <f>VLOOKUP(D394,[8]Hoja1!$A$2:$B$1115,2,0)</f>
        <v>15804</v>
      </c>
      <c r="D394" s="31">
        <v>891800860</v>
      </c>
      <c r="E394" s="31">
        <v>210415804</v>
      </c>
      <c r="F394" s="61" t="s">
        <v>588</v>
      </c>
      <c r="G394" s="33">
        <v>0</v>
      </c>
      <c r="H394" s="33">
        <v>0</v>
      </c>
      <c r="I394" s="3">
        <f>IFERROR(VLOOKUP(C394,'[6]Anexo 2'!$A$9:$G$1115,7,0),0)</f>
        <v>131029138</v>
      </c>
      <c r="J394" s="3">
        <f>IFERROR(VLOOKUP(C394,'[6]Anexo 1'!$A$9:$F$1115,6,0),0)</f>
        <v>152178212</v>
      </c>
      <c r="K394" s="3"/>
      <c r="L394" s="3"/>
      <c r="M394" s="3"/>
      <c r="N394" s="3"/>
      <c r="O394" s="3"/>
      <c r="P394" s="34">
        <f t="shared" si="16"/>
        <v>283207350</v>
      </c>
      <c r="Q394" s="35">
        <f>VLOOKUP(D394,FEBRERO!$D$13:$Q$1147,14,0)+VLOOKUP(D394,FEBRERO!$D$13:$AC$1147,26,0)+VLOOKUP(D394,MARZO!$D$13:$AC$1147,26,0)</f>
        <v>184935497</v>
      </c>
      <c r="R394" s="3">
        <f>IFERROR(VLOOKUP(D394,[7]ServNOMINA!$F$16:$M$112,8,0),0)</f>
        <v>0</v>
      </c>
      <c r="S394" s="3">
        <f>IFERROR(VLOOKUP(D394,[7]ServOTROS!$F$16:$M$112,8,0),0)</f>
        <v>0</v>
      </c>
      <c r="T394" s="3">
        <f>IFERROR(VLOOKUP(D394,[7]CANCEL!$F$16:$M$48,8,0),0)</f>
        <v>0</v>
      </c>
      <c r="U394" s="3">
        <f>IFERROR(VLOOKUP(B394,[7]Aaf_PENSION!$C$16:$M$112,11,0),0)</f>
        <v>0</v>
      </c>
      <c r="V394" s="3">
        <f>IFERROR(VLOOKUP(B394,[7]Aaf_SALUD!$C$16:$M$112,11,0),0)</f>
        <v>0</v>
      </c>
      <c r="W394" s="3">
        <f>IFERROR(VLOOKUP(D394,[7]CALIDAD!$F$16:$M$1122,8,0),0)</f>
        <v>10919095</v>
      </c>
      <c r="X394" s="3"/>
      <c r="Y394" s="3">
        <f>IFERROR(VLOOKUP(B394,[7]Ap_CESANTIAS!$C$16:$M$112,11,0),0)</f>
        <v>0</v>
      </c>
      <c r="Z394" s="3">
        <f>IFERROR(VLOOKUP(B394,[7]Ap_PENSION!$C$16:$M$112,11,0),0)</f>
        <v>0</v>
      </c>
      <c r="AA394" s="3">
        <f>IFERROR(VLOOKUP(B394,[7]Ap_SALUD!$C$16:$M$112,11,0),0)</f>
        <v>0</v>
      </c>
      <c r="AB394" s="3"/>
      <c r="AC394" s="36">
        <f t="shared" si="15"/>
        <v>10919095</v>
      </c>
      <c r="AD394" s="37">
        <f t="shared" si="17"/>
        <v>87352758</v>
      </c>
      <c r="AE394" s="144"/>
    </row>
    <row r="395" spans="1:31" hidden="1" x14ac:dyDescent="0.25">
      <c r="A395" s="29">
        <v>383</v>
      </c>
      <c r="B395" s="61"/>
      <c r="C395" s="143" t="str">
        <f>VLOOKUP(D395,[8]Hoja1!$A$2:$B$1115,2,0)</f>
        <v>15806</v>
      </c>
      <c r="D395" s="31">
        <v>891855361</v>
      </c>
      <c r="E395" s="31">
        <v>210615806</v>
      </c>
      <c r="F395" s="61" t="s">
        <v>589</v>
      </c>
      <c r="G395" s="33">
        <v>0</v>
      </c>
      <c r="H395" s="33">
        <v>0</v>
      </c>
      <c r="I395" s="3">
        <f>IFERROR(VLOOKUP(C395,'[6]Anexo 2'!$A$9:$G$1115,7,0),0)</f>
        <v>127066636</v>
      </c>
      <c r="J395" s="3">
        <f>IFERROR(VLOOKUP(C395,'[6]Anexo 1'!$A$9:$F$1115,6,0),0)</f>
        <v>180610501</v>
      </c>
      <c r="K395" s="3"/>
      <c r="L395" s="3"/>
      <c r="M395" s="3"/>
      <c r="N395" s="3"/>
      <c r="O395" s="3"/>
      <c r="P395" s="34">
        <f t="shared" si="16"/>
        <v>307677137</v>
      </c>
      <c r="Q395" s="35">
        <f>VLOOKUP(D395,FEBRERO!$D$13:$Q$1147,14,0)+VLOOKUP(D395,FEBRERO!$D$13:$AC$1147,26,0)+VLOOKUP(D395,MARZO!$D$13:$AC$1147,26,0)</f>
        <v>212377159</v>
      </c>
      <c r="R395" s="3">
        <f>IFERROR(VLOOKUP(D395,[7]ServNOMINA!$F$16:$M$112,8,0),0)</f>
        <v>0</v>
      </c>
      <c r="S395" s="3">
        <f>IFERROR(VLOOKUP(D395,[7]ServOTROS!$F$16:$M$112,8,0),0)</f>
        <v>0</v>
      </c>
      <c r="T395" s="3">
        <f>IFERROR(VLOOKUP(D395,[7]CANCEL!$F$16:$M$48,8,0),0)</f>
        <v>0</v>
      </c>
      <c r="U395" s="3">
        <f>IFERROR(VLOOKUP(B395,[7]Aaf_PENSION!$C$16:$M$112,11,0),0)</f>
        <v>0</v>
      </c>
      <c r="V395" s="3">
        <f>IFERROR(VLOOKUP(B395,[7]Aaf_SALUD!$C$16:$M$112,11,0),0)</f>
        <v>0</v>
      </c>
      <c r="W395" s="3">
        <f>IFERROR(VLOOKUP(D395,[7]CALIDAD!$F$16:$M$1122,8,0),0)</f>
        <v>10588886</v>
      </c>
      <c r="X395" s="3"/>
      <c r="Y395" s="3">
        <f>IFERROR(VLOOKUP(B395,[7]Ap_CESANTIAS!$C$16:$M$112,11,0),0)</f>
        <v>0</v>
      </c>
      <c r="Z395" s="3">
        <f>IFERROR(VLOOKUP(B395,[7]Ap_PENSION!$C$16:$M$112,11,0),0)</f>
        <v>0</v>
      </c>
      <c r="AA395" s="3">
        <f>IFERROR(VLOOKUP(B395,[7]Ap_SALUD!$C$16:$M$112,11,0),0)</f>
        <v>0</v>
      </c>
      <c r="AB395" s="3"/>
      <c r="AC395" s="36">
        <f t="shared" si="15"/>
        <v>10588886</v>
      </c>
      <c r="AD395" s="37">
        <f t="shared" si="17"/>
        <v>84711092</v>
      </c>
      <c r="AE395" s="144"/>
    </row>
    <row r="396" spans="1:31" hidden="1" x14ac:dyDescent="0.25">
      <c r="A396" s="38">
        <v>384</v>
      </c>
      <c r="B396" s="61"/>
      <c r="C396" s="143" t="str">
        <f>VLOOKUP(D396,[8]Hoja1!$A$2:$B$1115,2,0)</f>
        <v>15808</v>
      </c>
      <c r="D396" s="31">
        <v>800028436</v>
      </c>
      <c r="E396" s="31">
        <v>210815808</v>
      </c>
      <c r="F396" s="61" t="s">
        <v>590</v>
      </c>
      <c r="G396" s="33">
        <v>0</v>
      </c>
      <c r="H396" s="33">
        <v>0</v>
      </c>
      <c r="I396" s="3">
        <f>IFERROR(VLOOKUP(C396,'[6]Anexo 2'!$A$9:$G$1115,7,0),0)</f>
        <v>48823630</v>
      </c>
      <c r="J396" s="3">
        <f>IFERROR(VLOOKUP(C396,'[6]Anexo 1'!$A$9:$F$1115,6,0),0)</f>
        <v>50556732</v>
      </c>
      <c r="K396" s="3"/>
      <c r="L396" s="3"/>
      <c r="M396" s="3"/>
      <c r="N396" s="3"/>
      <c r="O396" s="3"/>
      <c r="P396" s="34">
        <f t="shared" si="16"/>
        <v>99380362</v>
      </c>
      <c r="Q396" s="35">
        <f>VLOOKUP(D396,FEBRERO!$D$13:$Q$1147,14,0)+VLOOKUP(D396,FEBRERO!$D$13:$AC$1147,26,0)+VLOOKUP(D396,MARZO!$D$13:$AC$1147,26,0)</f>
        <v>62762640</v>
      </c>
      <c r="R396" s="3">
        <f>IFERROR(VLOOKUP(D396,[7]ServNOMINA!$F$16:$M$112,8,0),0)</f>
        <v>0</v>
      </c>
      <c r="S396" s="3">
        <f>IFERROR(VLOOKUP(D396,[7]ServOTROS!$F$16:$M$112,8,0),0)</f>
        <v>0</v>
      </c>
      <c r="T396" s="3">
        <f>IFERROR(VLOOKUP(D396,[7]CANCEL!$F$16:$M$48,8,0),0)</f>
        <v>0</v>
      </c>
      <c r="U396" s="3">
        <f>IFERROR(VLOOKUP(B396,[7]Aaf_PENSION!$C$16:$M$112,11,0),0)</f>
        <v>0</v>
      </c>
      <c r="V396" s="3">
        <f>IFERROR(VLOOKUP(B396,[7]Aaf_SALUD!$C$16:$M$112,11,0),0)</f>
        <v>0</v>
      </c>
      <c r="W396" s="3">
        <f>IFERROR(VLOOKUP(D396,[7]CALIDAD!$F$16:$M$1122,8,0),0)</f>
        <v>4068636</v>
      </c>
      <c r="X396" s="3"/>
      <c r="Y396" s="3">
        <f>IFERROR(VLOOKUP(B396,[7]Ap_CESANTIAS!$C$16:$M$112,11,0),0)</f>
        <v>0</v>
      </c>
      <c r="Z396" s="3">
        <f>IFERROR(VLOOKUP(B396,[7]Ap_PENSION!$C$16:$M$112,11,0),0)</f>
        <v>0</v>
      </c>
      <c r="AA396" s="3">
        <f>IFERROR(VLOOKUP(B396,[7]Ap_SALUD!$C$16:$M$112,11,0),0)</f>
        <v>0</v>
      </c>
      <c r="AB396" s="3"/>
      <c r="AC396" s="36">
        <f t="shared" si="15"/>
        <v>4068636</v>
      </c>
      <c r="AD396" s="37">
        <f t="shared" si="17"/>
        <v>32549086</v>
      </c>
      <c r="AE396" s="144"/>
    </row>
    <row r="397" spans="1:31" hidden="1" x14ac:dyDescent="0.25">
      <c r="A397" s="29">
        <v>385</v>
      </c>
      <c r="B397" s="61"/>
      <c r="C397" s="143" t="str">
        <f>VLOOKUP(D397,[8]Hoja1!$A$2:$B$1115,2,0)</f>
        <v>15810</v>
      </c>
      <c r="D397" s="31">
        <v>800099187</v>
      </c>
      <c r="E397" s="31">
        <v>211015810</v>
      </c>
      <c r="F397" s="61" t="s">
        <v>591</v>
      </c>
      <c r="G397" s="33">
        <v>0</v>
      </c>
      <c r="H397" s="33">
        <v>0</v>
      </c>
      <c r="I397" s="3">
        <f>IFERROR(VLOOKUP(C397,'[6]Anexo 2'!$A$9:$G$1115,7,0),0)</f>
        <v>66074731</v>
      </c>
      <c r="J397" s="3">
        <f>IFERROR(VLOOKUP(C397,'[6]Anexo 1'!$A$9:$F$1115,6,0),0)</f>
        <v>65248039</v>
      </c>
      <c r="K397" s="3"/>
      <c r="L397" s="3"/>
      <c r="M397" s="3"/>
      <c r="N397" s="3"/>
      <c r="O397" s="3"/>
      <c r="P397" s="34">
        <f t="shared" si="16"/>
        <v>131322770</v>
      </c>
      <c r="Q397" s="35">
        <f>VLOOKUP(D397,FEBRERO!$D$13:$Q$1147,14,0)+VLOOKUP(D397,FEBRERO!$D$13:$AC$1147,26,0)+VLOOKUP(D397,MARZO!$D$13:$AC$1147,26,0)</f>
        <v>81766723</v>
      </c>
      <c r="R397" s="3">
        <f>IFERROR(VLOOKUP(D397,[7]ServNOMINA!$F$16:$M$112,8,0),0)</f>
        <v>0</v>
      </c>
      <c r="S397" s="3">
        <f>IFERROR(VLOOKUP(D397,[7]ServOTROS!$F$16:$M$112,8,0),0)</f>
        <v>0</v>
      </c>
      <c r="T397" s="3">
        <f>IFERROR(VLOOKUP(D397,[7]CANCEL!$F$16:$M$48,8,0),0)</f>
        <v>0</v>
      </c>
      <c r="U397" s="3">
        <f>IFERROR(VLOOKUP(B397,[7]Aaf_PENSION!$C$16:$M$112,11,0),0)</f>
        <v>0</v>
      </c>
      <c r="V397" s="3">
        <f>IFERROR(VLOOKUP(B397,[7]Aaf_SALUD!$C$16:$M$112,11,0),0)</f>
        <v>0</v>
      </c>
      <c r="W397" s="3">
        <f>IFERROR(VLOOKUP(D397,[7]CALIDAD!$F$16:$M$1122,8,0),0)</f>
        <v>5506228</v>
      </c>
      <c r="X397" s="3"/>
      <c r="Y397" s="3">
        <f>IFERROR(VLOOKUP(B397,[7]Ap_CESANTIAS!$C$16:$M$112,11,0),0)</f>
        <v>0</v>
      </c>
      <c r="Z397" s="3">
        <f>IFERROR(VLOOKUP(B397,[7]Ap_PENSION!$C$16:$M$112,11,0),0)</f>
        <v>0</v>
      </c>
      <c r="AA397" s="3">
        <f>IFERROR(VLOOKUP(B397,[7]Ap_SALUD!$C$16:$M$112,11,0),0)</f>
        <v>0</v>
      </c>
      <c r="AB397" s="3"/>
      <c r="AC397" s="36">
        <f t="shared" ref="AC397:AC460" si="18">SUM(R397:AA397)</f>
        <v>5506228</v>
      </c>
      <c r="AD397" s="37">
        <f t="shared" si="17"/>
        <v>44049819</v>
      </c>
      <c r="AE397" s="144"/>
    </row>
    <row r="398" spans="1:31" hidden="1" x14ac:dyDescent="0.25">
      <c r="A398" s="38">
        <v>386</v>
      </c>
      <c r="B398" s="61"/>
      <c r="C398" s="143" t="str">
        <f>VLOOKUP(D398,[8]Hoja1!$A$2:$B$1115,2,0)</f>
        <v>15814</v>
      </c>
      <c r="D398" s="31">
        <v>800099642</v>
      </c>
      <c r="E398" s="31">
        <v>211415814</v>
      </c>
      <c r="F398" s="61" t="s">
        <v>592</v>
      </c>
      <c r="G398" s="33">
        <v>0</v>
      </c>
      <c r="H398" s="33">
        <v>0</v>
      </c>
      <c r="I398" s="3">
        <f>IFERROR(VLOOKUP(C398,'[6]Anexo 2'!$A$9:$G$1115,7,0),0)</f>
        <v>159914440</v>
      </c>
      <c r="J398" s="3">
        <f>IFERROR(VLOOKUP(C398,'[6]Anexo 1'!$A$9:$F$1115,6,0),0)</f>
        <v>235839310</v>
      </c>
      <c r="K398" s="3"/>
      <c r="L398" s="3"/>
      <c r="M398" s="3"/>
      <c r="N398" s="3"/>
      <c r="O398" s="3"/>
      <c r="P398" s="34">
        <f t="shared" ref="P398:P461" si="19">SUM(G398:N398)</f>
        <v>395753750</v>
      </c>
      <c r="Q398" s="35">
        <f>VLOOKUP(D398,FEBRERO!$D$13:$Q$1147,14,0)+VLOOKUP(D398,FEBRERO!$D$13:$AC$1147,26,0)+VLOOKUP(D398,MARZO!$D$13:$AC$1147,26,0)</f>
        <v>275817919</v>
      </c>
      <c r="R398" s="3">
        <f>IFERROR(VLOOKUP(D398,[7]ServNOMINA!$F$16:$M$112,8,0),0)</f>
        <v>0</v>
      </c>
      <c r="S398" s="3">
        <f>IFERROR(VLOOKUP(D398,[7]ServOTROS!$F$16:$M$112,8,0),0)</f>
        <v>0</v>
      </c>
      <c r="T398" s="3">
        <f>IFERROR(VLOOKUP(D398,[7]CANCEL!$F$16:$M$48,8,0),0)</f>
        <v>0</v>
      </c>
      <c r="U398" s="3">
        <f>IFERROR(VLOOKUP(B398,[7]Aaf_PENSION!$C$16:$M$112,11,0),0)</f>
        <v>0</v>
      </c>
      <c r="V398" s="3">
        <f>IFERROR(VLOOKUP(B398,[7]Aaf_SALUD!$C$16:$M$112,11,0),0)</f>
        <v>0</v>
      </c>
      <c r="W398" s="3">
        <f>IFERROR(VLOOKUP(D398,[7]CALIDAD!$F$16:$M$1122,8,0),0)</f>
        <v>13326203</v>
      </c>
      <c r="X398" s="3"/>
      <c r="Y398" s="3">
        <f>IFERROR(VLOOKUP(B398,[7]Ap_CESANTIAS!$C$16:$M$112,11,0),0)</f>
        <v>0</v>
      </c>
      <c r="Z398" s="3">
        <f>IFERROR(VLOOKUP(B398,[7]Ap_PENSION!$C$16:$M$112,11,0),0)</f>
        <v>0</v>
      </c>
      <c r="AA398" s="3">
        <f>IFERROR(VLOOKUP(B398,[7]Ap_SALUD!$C$16:$M$112,11,0),0)</f>
        <v>0</v>
      </c>
      <c r="AB398" s="3"/>
      <c r="AC398" s="36">
        <f t="shared" si="18"/>
        <v>13326203</v>
      </c>
      <c r="AD398" s="37">
        <f t="shared" si="17"/>
        <v>106609628</v>
      </c>
      <c r="AE398" s="144"/>
    </row>
    <row r="399" spans="1:31" hidden="1" x14ac:dyDescent="0.25">
      <c r="A399" s="29">
        <v>387</v>
      </c>
      <c r="B399" s="61"/>
      <c r="C399" s="143" t="str">
        <f>VLOOKUP(D399,[8]Hoja1!$A$2:$B$1115,2,0)</f>
        <v>15816</v>
      </c>
      <c r="D399" s="31">
        <v>800062255</v>
      </c>
      <c r="E399" s="31">
        <v>211615816</v>
      </c>
      <c r="F399" s="61" t="s">
        <v>593</v>
      </c>
      <c r="G399" s="33">
        <v>0</v>
      </c>
      <c r="H399" s="33">
        <v>0</v>
      </c>
      <c r="I399" s="3">
        <f>IFERROR(VLOOKUP(C399,'[6]Anexo 2'!$A$9:$G$1115,7,0),0)</f>
        <v>100084096</v>
      </c>
      <c r="J399" s="3">
        <f>IFERROR(VLOOKUP(C399,'[6]Anexo 1'!$A$9:$F$1115,6,0),0)</f>
        <v>99636107</v>
      </c>
      <c r="K399" s="3"/>
      <c r="L399" s="3"/>
      <c r="M399" s="3"/>
      <c r="N399" s="3"/>
      <c r="O399" s="3"/>
      <c r="P399" s="34">
        <f t="shared" si="19"/>
        <v>199720203</v>
      </c>
      <c r="Q399" s="35">
        <f>VLOOKUP(D399,FEBRERO!$D$13:$Q$1147,14,0)+VLOOKUP(D399,FEBRERO!$D$13:$AC$1147,26,0)+VLOOKUP(D399,MARZO!$D$13:$AC$1147,26,0)</f>
        <v>124657130</v>
      </c>
      <c r="R399" s="3">
        <f>IFERROR(VLOOKUP(D399,[7]ServNOMINA!$F$16:$M$112,8,0),0)</f>
        <v>0</v>
      </c>
      <c r="S399" s="3">
        <f>IFERROR(VLOOKUP(D399,[7]ServOTROS!$F$16:$M$112,8,0),0)</f>
        <v>0</v>
      </c>
      <c r="T399" s="3">
        <f>IFERROR(VLOOKUP(D399,[7]CANCEL!$F$16:$M$48,8,0),0)</f>
        <v>0</v>
      </c>
      <c r="U399" s="3">
        <f>IFERROR(VLOOKUP(B399,[7]Aaf_PENSION!$C$16:$M$112,11,0),0)</f>
        <v>0</v>
      </c>
      <c r="V399" s="3">
        <f>IFERROR(VLOOKUP(B399,[7]Aaf_SALUD!$C$16:$M$112,11,0),0)</f>
        <v>0</v>
      </c>
      <c r="W399" s="3">
        <f>IFERROR(VLOOKUP(D399,[7]CALIDAD!$F$16:$M$1122,8,0),0)</f>
        <v>8340341</v>
      </c>
      <c r="X399" s="3"/>
      <c r="Y399" s="3">
        <f>IFERROR(VLOOKUP(B399,[7]Ap_CESANTIAS!$C$16:$M$112,11,0),0)</f>
        <v>0</v>
      </c>
      <c r="Z399" s="3">
        <f>IFERROR(VLOOKUP(B399,[7]Ap_PENSION!$C$16:$M$112,11,0),0)</f>
        <v>0</v>
      </c>
      <c r="AA399" s="3">
        <f>IFERROR(VLOOKUP(B399,[7]Ap_SALUD!$C$16:$M$112,11,0),0)</f>
        <v>0</v>
      </c>
      <c r="AB399" s="3"/>
      <c r="AC399" s="36">
        <f t="shared" si="18"/>
        <v>8340341</v>
      </c>
      <c r="AD399" s="37">
        <f t="shared" ref="AD399:AD462" si="20">+P399-Q399+AB399-AC399</f>
        <v>66722732</v>
      </c>
      <c r="AE399" s="144"/>
    </row>
    <row r="400" spans="1:31" hidden="1" x14ac:dyDescent="0.25">
      <c r="A400" s="38">
        <v>388</v>
      </c>
      <c r="B400" s="61"/>
      <c r="C400" s="143" t="str">
        <f>VLOOKUP(D400,[8]Hoja1!$A$2:$B$1115,2,0)</f>
        <v>15820</v>
      </c>
      <c r="D400" s="31">
        <v>891856625</v>
      </c>
      <c r="E400" s="31">
        <v>212015820</v>
      </c>
      <c r="F400" s="61" t="s">
        <v>594</v>
      </c>
      <c r="G400" s="33">
        <v>0</v>
      </c>
      <c r="H400" s="33">
        <v>0</v>
      </c>
      <c r="I400" s="3">
        <f>IFERROR(VLOOKUP(C400,'[6]Anexo 2'!$A$9:$G$1115,7,0),0)</f>
        <v>62184829</v>
      </c>
      <c r="J400" s="3">
        <f>IFERROR(VLOOKUP(C400,'[6]Anexo 1'!$A$9:$F$1115,6,0),0)</f>
        <v>74275522</v>
      </c>
      <c r="K400" s="3"/>
      <c r="L400" s="3"/>
      <c r="M400" s="3"/>
      <c r="N400" s="3"/>
      <c r="O400" s="3"/>
      <c r="P400" s="34">
        <f t="shared" si="19"/>
        <v>136460351</v>
      </c>
      <c r="Q400" s="35">
        <f>VLOOKUP(D400,FEBRERO!$D$13:$Q$1147,14,0)+VLOOKUP(D400,FEBRERO!$D$13:$AC$1147,26,0)+VLOOKUP(D400,MARZO!$D$13:$AC$1147,26,0)</f>
        <v>89821729</v>
      </c>
      <c r="R400" s="3">
        <f>IFERROR(VLOOKUP(D400,[7]ServNOMINA!$F$16:$M$112,8,0),0)</f>
        <v>0</v>
      </c>
      <c r="S400" s="3">
        <f>IFERROR(VLOOKUP(D400,[7]ServOTROS!$F$16:$M$112,8,0),0)</f>
        <v>0</v>
      </c>
      <c r="T400" s="3">
        <f>IFERROR(VLOOKUP(D400,[7]CANCEL!$F$16:$M$48,8,0),0)</f>
        <v>0</v>
      </c>
      <c r="U400" s="3">
        <f>IFERROR(VLOOKUP(B400,[7]Aaf_PENSION!$C$16:$M$112,11,0),0)</f>
        <v>0</v>
      </c>
      <c r="V400" s="3">
        <f>IFERROR(VLOOKUP(B400,[7]Aaf_SALUD!$C$16:$M$112,11,0),0)</f>
        <v>0</v>
      </c>
      <c r="W400" s="3">
        <f>IFERROR(VLOOKUP(D400,[7]CALIDAD!$F$16:$M$1122,8,0),0)</f>
        <v>5182069</v>
      </c>
      <c r="X400" s="3"/>
      <c r="Y400" s="3">
        <f>IFERROR(VLOOKUP(B400,[7]Ap_CESANTIAS!$C$16:$M$112,11,0),0)</f>
        <v>0</v>
      </c>
      <c r="Z400" s="3">
        <f>IFERROR(VLOOKUP(B400,[7]Ap_PENSION!$C$16:$M$112,11,0),0)</f>
        <v>0</v>
      </c>
      <c r="AA400" s="3">
        <f>IFERROR(VLOOKUP(B400,[7]Ap_SALUD!$C$16:$M$112,11,0),0)</f>
        <v>0</v>
      </c>
      <c r="AB400" s="3"/>
      <c r="AC400" s="36">
        <f t="shared" si="18"/>
        <v>5182069</v>
      </c>
      <c r="AD400" s="37">
        <f t="shared" si="20"/>
        <v>41456553</v>
      </c>
      <c r="AE400" s="144"/>
    </row>
    <row r="401" spans="1:31" hidden="1" x14ac:dyDescent="0.25">
      <c r="A401" s="29">
        <v>389</v>
      </c>
      <c r="B401" s="61"/>
      <c r="C401" s="143" t="str">
        <f>VLOOKUP(D401,[8]Hoja1!$A$2:$B$1115,2,0)</f>
        <v>15822</v>
      </c>
      <c r="D401" s="31">
        <v>800012635</v>
      </c>
      <c r="E401" s="31">
        <v>212215822</v>
      </c>
      <c r="F401" s="61" t="s">
        <v>595</v>
      </c>
      <c r="G401" s="33">
        <v>0</v>
      </c>
      <c r="H401" s="33">
        <v>0</v>
      </c>
      <c r="I401" s="3">
        <f>IFERROR(VLOOKUP(C401,'[6]Anexo 2'!$A$9:$G$1115,7,0),0)</f>
        <v>90690957</v>
      </c>
      <c r="J401" s="3">
        <f>IFERROR(VLOOKUP(C401,'[6]Anexo 1'!$A$9:$F$1115,6,0),0)</f>
        <v>91205517</v>
      </c>
      <c r="K401" s="3"/>
      <c r="L401" s="3"/>
      <c r="M401" s="3"/>
      <c r="N401" s="3"/>
      <c r="O401" s="3"/>
      <c r="P401" s="34">
        <f t="shared" si="19"/>
        <v>181896474</v>
      </c>
      <c r="Q401" s="35">
        <f>VLOOKUP(D401,FEBRERO!$D$13:$Q$1147,14,0)+VLOOKUP(D401,FEBRERO!$D$13:$AC$1147,26,0)+VLOOKUP(D401,MARZO!$D$13:$AC$1147,26,0)</f>
        <v>113878257</v>
      </c>
      <c r="R401" s="3">
        <f>IFERROR(VLOOKUP(D401,[7]ServNOMINA!$F$16:$M$112,8,0),0)</f>
        <v>0</v>
      </c>
      <c r="S401" s="3">
        <f>IFERROR(VLOOKUP(D401,[7]ServOTROS!$F$16:$M$112,8,0),0)</f>
        <v>0</v>
      </c>
      <c r="T401" s="3">
        <f>IFERROR(VLOOKUP(D401,[7]CANCEL!$F$16:$M$48,8,0),0)</f>
        <v>0</v>
      </c>
      <c r="U401" s="3">
        <f>IFERROR(VLOOKUP(B401,[7]Aaf_PENSION!$C$16:$M$112,11,0),0)</f>
        <v>0</v>
      </c>
      <c r="V401" s="3">
        <f>IFERROR(VLOOKUP(B401,[7]Aaf_SALUD!$C$16:$M$112,11,0),0)</f>
        <v>0</v>
      </c>
      <c r="W401" s="3">
        <f>IFERROR(VLOOKUP(D401,[7]CALIDAD!$F$16:$M$1122,8,0),0)</f>
        <v>7557580</v>
      </c>
      <c r="X401" s="3"/>
      <c r="Y401" s="3">
        <f>IFERROR(VLOOKUP(B401,[7]Ap_CESANTIAS!$C$16:$M$112,11,0),0)</f>
        <v>0</v>
      </c>
      <c r="Z401" s="3">
        <f>IFERROR(VLOOKUP(B401,[7]Ap_PENSION!$C$16:$M$112,11,0),0)</f>
        <v>0</v>
      </c>
      <c r="AA401" s="3">
        <f>IFERROR(VLOOKUP(B401,[7]Ap_SALUD!$C$16:$M$112,11,0),0)</f>
        <v>0</v>
      </c>
      <c r="AB401" s="3"/>
      <c r="AC401" s="36">
        <f t="shared" si="18"/>
        <v>7557580</v>
      </c>
      <c r="AD401" s="37">
        <f t="shared" si="20"/>
        <v>60460637</v>
      </c>
      <c r="AE401" s="144"/>
    </row>
    <row r="402" spans="1:31" hidden="1" x14ac:dyDescent="0.25">
      <c r="A402" s="38">
        <v>390</v>
      </c>
      <c r="B402" s="61"/>
      <c r="C402" s="143" t="str">
        <f>VLOOKUP(D402,[8]Hoja1!$A$2:$B$1115,2,0)</f>
        <v>15832</v>
      </c>
      <c r="D402" s="31">
        <v>800099639</v>
      </c>
      <c r="E402" s="31">
        <v>213215832</v>
      </c>
      <c r="F402" s="61" t="s">
        <v>596</v>
      </c>
      <c r="G402" s="33">
        <v>0</v>
      </c>
      <c r="H402" s="33">
        <v>0</v>
      </c>
      <c r="I402" s="3">
        <f>IFERROR(VLOOKUP(C402,'[6]Anexo 2'!$A$9:$G$1115,7,0),0)</f>
        <v>37958032</v>
      </c>
      <c r="J402" s="3">
        <f>IFERROR(VLOOKUP(C402,'[6]Anexo 1'!$A$9:$F$1115,6,0),0)</f>
        <v>32899081</v>
      </c>
      <c r="K402" s="3"/>
      <c r="L402" s="3"/>
      <c r="M402" s="3"/>
      <c r="N402" s="3"/>
      <c r="O402" s="3"/>
      <c r="P402" s="34">
        <f t="shared" si="19"/>
        <v>70857113</v>
      </c>
      <c r="Q402" s="35">
        <f>VLOOKUP(D402,FEBRERO!$D$13:$Q$1147,14,0)+VLOOKUP(D402,FEBRERO!$D$13:$AC$1147,26,0)+VLOOKUP(D402,MARZO!$D$13:$AC$1147,26,0)</f>
        <v>42388588</v>
      </c>
      <c r="R402" s="3">
        <f>IFERROR(VLOOKUP(D402,[7]ServNOMINA!$F$16:$M$112,8,0),0)</f>
        <v>0</v>
      </c>
      <c r="S402" s="3">
        <f>IFERROR(VLOOKUP(D402,[7]ServOTROS!$F$16:$M$112,8,0),0)</f>
        <v>0</v>
      </c>
      <c r="T402" s="3">
        <f>IFERROR(VLOOKUP(D402,[7]CANCEL!$F$16:$M$48,8,0),0)</f>
        <v>0</v>
      </c>
      <c r="U402" s="3">
        <f>IFERROR(VLOOKUP(B402,[7]Aaf_PENSION!$C$16:$M$112,11,0),0)</f>
        <v>0</v>
      </c>
      <c r="V402" s="3">
        <f>IFERROR(VLOOKUP(B402,[7]Aaf_SALUD!$C$16:$M$112,11,0),0)</f>
        <v>0</v>
      </c>
      <c r="W402" s="3">
        <f>IFERROR(VLOOKUP(D402,[7]CALIDAD!$F$16:$M$1122,8,0),0)</f>
        <v>3163169</v>
      </c>
      <c r="X402" s="3"/>
      <c r="Y402" s="3">
        <f>IFERROR(VLOOKUP(B402,[7]Ap_CESANTIAS!$C$16:$M$112,11,0),0)</f>
        <v>0</v>
      </c>
      <c r="Z402" s="3">
        <f>IFERROR(VLOOKUP(B402,[7]Ap_PENSION!$C$16:$M$112,11,0),0)</f>
        <v>0</v>
      </c>
      <c r="AA402" s="3">
        <f>IFERROR(VLOOKUP(B402,[7]Ap_SALUD!$C$16:$M$112,11,0),0)</f>
        <v>0</v>
      </c>
      <c r="AB402" s="3"/>
      <c r="AC402" s="36">
        <f t="shared" si="18"/>
        <v>3163169</v>
      </c>
      <c r="AD402" s="37">
        <f t="shared" si="20"/>
        <v>25305356</v>
      </c>
      <c r="AE402" s="144"/>
    </row>
    <row r="403" spans="1:31" hidden="1" x14ac:dyDescent="0.25">
      <c r="A403" s="29">
        <v>391</v>
      </c>
      <c r="B403" s="61"/>
      <c r="C403" s="143" t="str">
        <f>VLOOKUP(D403,[8]Hoja1!$A$2:$B$1115,2,0)</f>
        <v>15835</v>
      </c>
      <c r="D403" s="31">
        <v>891801787</v>
      </c>
      <c r="E403" s="31">
        <v>213515835</v>
      </c>
      <c r="F403" s="61" t="s">
        <v>597</v>
      </c>
      <c r="G403" s="33">
        <v>0</v>
      </c>
      <c r="H403" s="33">
        <v>0</v>
      </c>
      <c r="I403" s="3">
        <f>IFERROR(VLOOKUP(C403,'[6]Anexo 2'!$A$9:$G$1115,7,0),0)</f>
        <v>125166772</v>
      </c>
      <c r="J403" s="3">
        <f>IFERROR(VLOOKUP(C403,'[6]Anexo 1'!$A$9:$F$1115,6,0),0)</f>
        <v>144427290</v>
      </c>
      <c r="K403" s="3"/>
      <c r="L403" s="3"/>
      <c r="M403" s="3"/>
      <c r="N403" s="3"/>
      <c r="O403" s="3"/>
      <c r="P403" s="34">
        <f t="shared" si="19"/>
        <v>269594062</v>
      </c>
      <c r="Q403" s="35">
        <f>VLOOKUP(D403,FEBRERO!$D$13:$Q$1147,14,0)+VLOOKUP(D403,FEBRERO!$D$13:$AC$1147,26,0)+VLOOKUP(D403,MARZO!$D$13:$AC$1147,26,0)</f>
        <v>175718982</v>
      </c>
      <c r="R403" s="3">
        <f>IFERROR(VLOOKUP(D403,[7]ServNOMINA!$F$16:$M$112,8,0),0)</f>
        <v>0</v>
      </c>
      <c r="S403" s="3">
        <f>IFERROR(VLOOKUP(D403,[7]ServOTROS!$F$16:$M$112,8,0),0)</f>
        <v>0</v>
      </c>
      <c r="T403" s="3">
        <f>IFERROR(VLOOKUP(D403,[7]CANCEL!$F$16:$M$48,8,0),0)</f>
        <v>0</v>
      </c>
      <c r="U403" s="3">
        <f>IFERROR(VLOOKUP(B403,[7]Aaf_PENSION!$C$16:$M$112,11,0),0)</f>
        <v>0</v>
      </c>
      <c r="V403" s="3">
        <f>IFERROR(VLOOKUP(B403,[7]Aaf_SALUD!$C$16:$M$112,11,0),0)</f>
        <v>0</v>
      </c>
      <c r="W403" s="3">
        <f>IFERROR(VLOOKUP(D403,[7]CALIDAD!$F$16:$M$1122,8,0),0)</f>
        <v>10430564</v>
      </c>
      <c r="X403" s="3"/>
      <c r="Y403" s="3">
        <f>IFERROR(VLOOKUP(B403,[7]Ap_CESANTIAS!$C$16:$M$112,11,0),0)</f>
        <v>0</v>
      </c>
      <c r="Z403" s="3">
        <f>IFERROR(VLOOKUP(B403,[7]Ap_PENSION!$C$16:$M$112,11,0),0)</f>
        <v>0</v>
      </c>
      <c r="AA403" s="3">
        <f>IFERROR(VLOOKUP(B403,[7]Ap_SALUD!$C$16:$M$112,11,0),0)</f>
        <v>0</v>
      </c>
      <c r="AB403" s="3"/>
      <c r="AC403" s="36">
        <f t="shared" si="18"/>
        <v>10430564</v>
      </c>
      <c r="AD403" s="37">
        <f t="shared" si="20"/>
        <v>83444516</v>
      </c>
      <c r="AE403" s="144"/>
    </row>
    <row r="404" spans="1:31" hidden="1" x14ac:dyDescent="0.25">
      <c r="A404" s="38">
        <v>392</v>
      </c>
      <c r="B404" s="61"/>
      <c r="C404" s="143" t="str">
        <f>VLOOKUP(D404,[8]Hoja1!$A$2:$B$1115,2,0)</f>
        <v>15837</v>
      </c>
      <c r="D404" s="31">
        <v>800027292</v>
      </c>
      <c r="E404" s="31">
        <v>213715837</v>
      </c>
      <c r="F404" s="61" t="s">
        <v>598</v>
      </c>
      <c r="G404" s="33">
        <v>0</v>
      </c>
      <c r="H404" s="33">
        <v>0</v>
      </c>
      <c r="I404" s="3">
        <f>IFERROR(VLOOKUP(C404,'[6]Anexo 2'!$A$9:$G$1115,7,0),0)</f>
        <v>183752328</v>
      </c>
      <c r="J404" s="3">
        <f>IFERROR(VLOOKUP(C404,'[6]Anexo 1'!$A$9:$F$1115,6,0),0)</f>
        <v>216034402</v>
      </c>
      <c r="K404" s="3"/>
      <c r="L404" s="3"/>
      <c r="M404" s="3"/>
      <c r="N404" s="3"/>
      <c r="O404" s="3"/>
      <c r="P404" s="34">
        <f t="shared" si="19"/>
        <v>399786730</v>
      </c>
      <c r="Q404" s="35">
        <f>VLOOKUP(D404,FEBRERO!$D$13:$Q$1147,14,0)+VLOOKUP(D404,FEBRERO!$D$13:$AC$1147,26,0)+VLOOKUP(D404,MARZO!$D$13:$AC$1147,26,0)</f>
        <v>261972484</v>
      </c>
      <c r="R404" s="3">
        <f>IFERROR(VLOOKUP(D404,[7]ServNOMINA!$F$16:$M$112,8,0),0)</f>
        <v>0</v>
      </c>
      <c r="S404" s="3">
        <f>IFERROR(VLOOKUP(D404,[7]ServOTROS!$F$16:$M$112,8,0),0)</f>
        <v>0</v>
      </c>
      <c r="T404" s="3">
        <f>IFERROR(VLOOKUP(D404,[7]CANCEL!$F$16:$M$48,8,0),0)</f>
        <v>0</v>
      </c>
      <c r="U404" s="3">
        <f>IFERROR(VLOOKUP(B404,[7]Aaf_PENSION!$C$16:$M$112,11,0),0)</f>
        <v>0</v>
      </c>
      <c r="V404" s="3">
        <f>IFERROR(VLOOKUP(B404,[7]Aaf_SALUD!$C$16:$M$112,11,0),0)</f>
        <v>0</v>
      </c>
      <c r="W404" s="3">
        <f>IFERROR(VLOOKUP(D404,[7]CALIDAD!$F$16:$M$1122,8,0),0)</f>
        <v>15312694</v>
      </c>
      <c r="X404" s="3"/>
      <c r="Y404" s="3">
        <f>IFERROR(VLOOKUP(B404,[7]Ap_CESANTIAS!$C$16:$M$112,11,0),0)</f>
        <v>0</v>
      </c>
      <c r="Z404" s="3">
        <f>IFERROR(VLOOKUP(B404,[7]Ap_PENSION!$C$16:$M$112,11,0),0)</f>
        <v>0</v>
      </c>
      <c r="AA404" s="3">
        <f>IFERROR(VLOOKUP(B404,[7]Ap_SALUD!$C$16:$M$112,11,0),0)</f>
        <v>0</v>
      </c>
      <c r="AB404" s="3"/>
      <c r="AC404" s="36">
        <f t="shared" si="18"/>
        <v>15312694</v>
      </c>
      <c r="AD404" s="37">
        <f t="shared" si="20"/>
        <v>122501552</v>
      </c>
      <c r="AE404" s="144"/>
    </row>
    <row r="405" spans="1:31" hidden="1" x14ac:dyDescent="0.25">
      <c r="A405" s="29">
        <v>393</v>
      </c>
      <c r="B405" s="61"/>
      <c r="C405" s="143" t="str">
        <f>VLOOKUP(D405,[8]Hoja1!$A$2:$B$1115,2,0)</f>
        <v>15839</v>
      </c>
      <c r="D405" s="31">
        <v>800099635</v>
      </c>
      <c r="E405" s="31">
        <v>213915839</v>
      </c>
      <c r="F405" s="61" t="s">
        <v>599</v>
      </c>
      <c r="G405" s="33">
        <v>0</v>
      </c>
      <c r="H405" s="33">
        <v>0</v>
      </c>
      <c r="I405" s="3">
        <f>IFERROR(VLOOKUP(C405,'[6]Anexo 2'!$A$9:$G$1115,7,0),0)</f>
        <v>29877815</v>
      </c>
      <c r="J405" s="3">
        <f>IFERROR(VLOOKUP(C405,'[6]Anexo 1'!$A$9:$F$1115,6,0),0)</f>
        <v>37659152</v>
      </c>
      <c r="K405" s="3"/>
      <c r="L405" s="3"/>
      <c r="M405" s="3"/>
      <c r="N405" s="3"/>
      <c r="O405" s="3"/>
      <c r="P405" s="34">
        <f t="shared" si="19"/>
        <v>67536967</v>
      </c>
      <c r="Q405" s="35">
        <f>VLOOKUP(D405,FEBRERO!$D$13:$Q$1147,14,0)+VLOOKUP(D405,FEBRERO!$D$13:$AC$1147,26,0)+VLOOKUP(D405,MARZO!$D$13:$AC$1147,26,0)</f>
        <v>45128606</v>
      </c>
      <c r="R405" s="3">
        <f>IFERROR(VLOOKUP(D405,[7]ServNOMINA!$F$16:$M$112,8,0),0)</f>
        <v>0</v>
      </c>
      <c r="S405" s="3">
        <f>IFERROR(VLOOKUP(D405,[7]ServOTROS!$F$16:$M$112,8,0),0)</f>
        <v>0</v>
      </c>
      <c r="T405" s="3">
        <f>IFERROR(VLOOKUP(D405,[7]CANCEL!$F$16:$M$48,8,0),0)</f>
        <v>0</v>
      </c>
      <c r="U405" s="3">
        <f>IFERROR(VLOOKUP(B405,[7]Aaf_PENSION!$C$16:$M$112,11,0),0)</f>
        <v>0</v>
      </c>
      <c r="V405" s="3">
        <f>IFERROR(VLOOKUP(B405,[7]Aaf_SALUD!$C$16:$M$112,11,0),0)</f>
        <v>0</v>
      </c>
      <c r="W405" s="3">
        <f>IFERROR(VLOOKUP(D405,[7]CALIDAD!$F$16:$M$1122,8,0),0)</f>
        <v>2489818</v>
      </c>
      <c r="X405" s="3"/>
      <c r="Y405" s="3">
        <f>IFERROR(VLOOKUP(B405,[7]Ap_CESANTIAS!$C$16:$M$112,11,0),0)</f>
        <v>0</v>
      </c>
      <c r="Z405" s="3">
        <f>IFERROR(VLOOKUP(B405,[7]Ap_PENSION!$C$16:$M$112,11,0),0)</f>
        <v>0</v>
      </c>
      <c r="AA405" s="3">
        <f>IFERROR(VLOOKUP(B405,[7]Ap_SALUD!$C$16:$M$112,11,0),0)</f>
        <v>0</v>
      </c>
      <c r="AB405" s="3"/>
      <c r="AC405" s="36">
        <f t="shared" si="18"/>
        <v>2489818</v>
      </c>
      <c r="AD405" s="37">
        <f t="shared" si="20"/>
        <v>19918543</v>
      </c>
      <c r="AE405" s="144"/>
    </row>
    <row r="406" spans="1:31" hidden="1" x14ac:dyDescent="0.25">
      <c r="A406" s="38">
        <v>394</v>
      </c>
      <c r="B406" s="61"/>
      <c r="C406" s="143" t="str">
        <f>VLOOKUP(D406,[8]Hoja1!$A$2:$B$1115,2,0)</f>
        <v>15842</v>
      </c>
      <c r="D406" s="31">
        <v>800099631</v>
      </c>
      <c r="E406" s="31">
        <v>214215842</v>
      </c>
      <c r="F406" s="61" t="s">
        <v>600</v>
      </c>
      <c r="G406" s="33">
        <v>0</v>
      </c>
      <c r="H406" s="33">
        <v>0</v>
      </c>
      <c r="I406" s="3">
        <f>IFERROR(VLOOKUP(C406,'[6]Anexo 2'!$A$9:$G$1115,7,0),0)</f>
        <v>104368830</v>
      </c>
      <c r="J406" s="3">
        <f>IFERROR(VLOOKUP(C406,'[6]Anexo 1'!$A$9:$F$1115,6,0),0)</f>
        <v>122950661</v>
      </c>
      <c r="K406" s="3"/>
      <c r="L406" s="3"/>
      <c r="M406" s="3"/>
      <c r="N406" s="3"/>
      <c r="O406" s="3"/>
      <c r="P406" s="34">
        <f t="shared" si="19"/>
        <v>227319491</v>
      </c>
      <c r="Q406" s="35">
        <f>VLOOKUP(D406,FEBRERO!$D$13:$Q$1147,14,0)+VLOOKUP(D406,FEBRERO!$D$13:$AC$1147,26,0)+VLOOKUP(D406,MARZO!$D$13:$AC$1147,26,0)</f>
        <v>149042870</v>
      </c>
      <c r="R406" s="3">
        <f>IFERROR(VLOOKUP(D406,[7]ServNOMINA!$F$16:$M$112,8,0),0)</f>
        <v>0</v>
      </c>
      <c r="S406" s="3">
        <f>IFERROR(VLOOKUP(D406,[7]ServOTROS!$F$16:$M$112,8,0),0)</f>
        <v>0</v>
      </c>
      <c r="T406" s="3">
        <f>IFERROR(VLOOKUP(D406,[7]CANCEL!$F$16:$M$48,8,0),0)</f>
        <v>0</v>
      </c>
      <c r="U406" s="3">
        <f>IFERROR(VLOOKUP(B406,[7]Aaf_PENSION!$C$16:$M$112,11,0),0)</f>
        <v>0</v>
      </c>
      <c r="V406" s="3">
        <f>IFERROR(VLOOKUP(B406,[7]Aaf_SALUD!$C$16:$M$112,11,0),0)</f>
        <v>0</v>
      </c>
      <c r="W406" s="3">
        <f>IFERROR(VLOOKUP(D406,[7]CALIDAD!$F$16:$M$1122,8,0),0)</f>
        <v>8697403</v>
      </c>
      <c r="X406" s="3"/>
      <c r="Y406" s="3">
        <f>IFERROR(VLOOKUP(B406,[7]Ap_CESANTIAS!$C$16:$M$112,11,0),0)</f>
        <v>0</v>
      </c>
      <c r="Z406" s="3">
        <f>IFERROR(VLOOKUP(B406,[7]Ap_PENSION!$C$16:$M$112,11,0),0)</f>
        <v>0</v>
      </c>
      <c r="AA406" s="3">
        <f>IFERROR(VLOOKUP(B406,[7]Ap_SALUD!$C$16:$M$112,11,0),0)</f>
        <v>0</v>
      </c>
      <c r="AB406" s="3"/>
      <c r="AC406" s="36">
        <f t="shared" si="18"/>
        <v>8697403</v>
      </c>
      <c r="AD406" s="37">
        <f t="shared" si="20"/>
        <v>69579218</v>
      </c>
      <c r="AE406" s="144"/>
    </row>
    <row r="407" spans="1:31" hidden="1" x14ac:dyDescent="0.25">
      <c r="A407" s="29">
        <v>395</v>
      </c>
      <c r="B407" s="61"/>
      <c r="C407" s="143" t="str">
        <f>VLOOKUP(D407,[8]Hoja1!$A$2:$B$1115,2,0)</f>
        <v>15861</v>
      </c>
      <c r="D407" s="31">
        <v>891800986</v>
      </c>
      <c r="E407" s="31">
        <v>216115861</v>
      </c>
      <c r="F407" s="61" t="s">
        <v>601</v>
      </c>
      <c r="G407" s="33">
        <v>0</v>
      </c>
      <c r="H407" s="33">
        <v>0</v>
      </c>
      <c r="I407" s="3">
        <f>IFERROR(VLOOKUP(C407,'[6]Anexo 2'!$A$9:$G$1115,7,0),0)</f>
        <v>187940988</v>
      </c>
      <c r="J407" s="3">
        <f>IFERROR(VLOOKUP(C407,'[6]Anexo 1'!$A$9:$F$1115,6,0),0)</f>
        <v>276225315</v>
      </c>
      <c r="K407" s="3"/>
      <c r="L407" s="3"/>
      <c r="M407" s="3"/>
      <c r="N407" s="3"/>
      <c r="O407" s="3"/>
      <c r="P407" s="34">
        <f t="shared" si="19"/>
        <v>464166303</v>
      </c>
      <c r="Q407" s="35">
        <f>VLOOKUP(D407,FEBRERO!$D$13:$Q$1147,14,0)+VLOOKUP(D407,FEBRERO!$D$13:$AC$1147,26,0)+VLOOKUP(D407,MARZO!$D$13:$AC$1147,26,0)</f>
        <v>323210562</v>
      </c>
      <c r="R407" s="3">
        <f>IFERROR(VLOOKUP(D407,[7]ServNOMINA!$F$16:$M$112,8,0),0)</f>
        <v>0</v>
      </c>
      <c r="S407" s="3">
        <f>IFERROR(VLOOKUP(D407,[7]ServOTROS!$F$16:$M$112,8,0),0)</f>
        <v>0</v>
      </c>
      <c r="T407" s="3">
        <f>IFERROR(VLOOKUP(D407,[7]CANCEL!$F$16:$M$48,8,0),0)</f>
        <v>0</v>
      </c>
      <c r="U407" s="3">
        <f>IFERROR(VLOOKUP(B407,[7]Aaf_PENSION!$C$16:$M$112,11,0),0)</f>
        <v>0</v>
      </c>
      <c r="V407" s="3">
        <f>IFERROR(VLOOKUP(B407,[7]Aaf_SALUD!$C$16:$M$112,11,0),0)</f>
        <v>0</v>
      </c>
      <c r="W407" s="3">
        <f>IFERROR(VLOOKUP(D407,[7]CALIDAD!$F$16:$M$1122,8,0),0)</f>
        <v>15661749</v>
      </c>
      <c r="X407" s="3"/>
      <c r="Y407" s="3">
        <f>IFERROR(VLOOKUP(B407,[7]Ap_CESANTIAS!$C$16:$M$112,11,0),0)</f>
        <v>0</v>
      </c>
      <c r="Z407" s="3">
        <f>IFERROR(VLOOKUP(B407,[7]Ap_PENSION!$C$16:$M$112,11,0),0)</f>
        <v>0</v>
      </c>
      <c r="AA407" s="3">
        <f>IFERROR(VLOOKUP(B407,[7]Ap_SALUD!$C$16:$M$112,11,0),0)</f>
        <v>0</v>
      </c>
      <c r="AB407" s="3"/>
      <c r="AC407" s="36">
        <f t="shared" si="18"/>
        <v>15661749</v>
      </c>
      <c r="AD407" s="37">
        <f t="shared" si="20"/>
        <v>125293992</v>
      </c>
      <c r="AE407" s="144"/>
    </row>
    <row r="408" spans="1:31" hidden="1" x14ac:dyDescent="0.25">
      <c r="A408" s="38">
        <v>396</v>
      </c>
      <c r="B408" s="61"/>
      <c r="C408" s="143" t="str">
        <f>VLOOKUP(D408,[8]Hoja1!$A$2:$B$1115,2,0)</f>
        <v>15879</v>
      </c>
      <c r="D408" s="31">
        <v>891801347</v>
      </c>
      <c r="E408" s="31">
        <v>217915879</v>
      </c>
      <c r="F408" s="61" t="s">
        <v>602</v>
      </c>
      <c r="G408" s="33">
        <v>0</v>
      </c>
      <c r="H408" s="33">
        <v>0</v>
      </c>
      <c r="I408" s="3">
        <f>IFERROR(VLOOKUP(C408,'[6]Anexo 2'!$A$9:$G$1115,7,0),0)</f>
        <v>31482801</v>
      </c>
      <c r="J408" s="3">
        <f>IFERROR(VLOOKUP(C408,'[6]Anexo 1'!$A$9:$F$1115,6,0),0)</f>
        <v>37852852</v>
      </c>
      <c r="K408" s="3"/>
      <c r="L408" s="3"/>
      <c r="M408" s="3"/>
      <c r="N408" s="3"/>
      <c r="O408" s="3"/>
      <c r="P408" s="34">
        <f t="shared" si="19"/>
        <v>69335653</v>
      </c>
      <c r="Q408" s="35">
        <f>VLOOKUP(D408,FEBRERO!$D$13:$Q$1147,14,0)+VLOOKUP(D408,FEBRERO!$D$13:$AC$1147,26,0)+VLOOKUP(D408,MARZO!$D$13:$AC$1147,26,0)</f>
        <v>45723553</v>
      </c>
      <c r="R408" s="3">
        <f>IFERROR(VLOOKUP(D408,[7]ServNOMINA!$F$16:$M$112,8,0),0)</f>
        <v>0</v>
      </c>
      <c r="S408" s="3">
        <f>IFERROR(VLOOKUP(D408,[7]ServOTROS!$F$16:$M$112,8,0),0)</f>
        <v>0</v>
      </c>
      <c r="T408" s="3">
        <f>IFERROR(VLOOKUP(D408,[7]CANCEL!$F$16:$M$48,8,0),0)</f>
        <v>0</v>
      </c>
      <c r="U408" s="3">
        <f>IFERROR(VLOOKUP(B408,[7]Aaf_PENSION!$C$16:$M$112,11,0),0)</f>
        <v>0</v>
      </c>
      <c r="V408" s="3">
        <f>IFERROR(VLOOKUP(B408,[7]Aaf_SALUD!$C$16:$M$112,11,0),0)</f>
        <v>0</v>
      </c>
      <c r="W408" s="3">
        <f>IFERROR(VLOOKUP(D408,[7]CALIDAD!$F$16:$M$1122,8,0),0)</f>
        <v>2623567</v>
      </c>
      <c r="X408" s="3"/>
      <c r="Y408" s="3">
        <f>IFERROR(VLOOKUP(B408,[7]Ap_CESANTIAS!$C$16:$M$112,11,0),0)</f>
        <v>0</v>
      </c>
      <c r="Z408" s="3">
        <f>IFERROR(VLOOKUP(B408,[7]Ap_PENSION!$C$16:$M$112,11,0),0)</f>
        <v>0</v>
      </c>
      <c r="AA408" s="3">
        <f>IFERROR(VLOOKUP(B408,[7]Ap_SALUD!$C$16:$M$112,11,0),0)</f>
        <v>0</v>
      </c>
      <c r="AB408" s="3"/>
      <c r="AC408" s="36">
        <f t="shared" si="18"/>
        <v>2623567</v>
      </c>
      <c r="AD408" s="37">
        <f t="shared" si="20"/>
        <v>20988533</v>
      </c>
      <c r="AE408" s="144"/>
    </row>
    <row r="409" spans="1:31" hidden="1" x14ac:dyDescent="0.25">
      <c r="A409" s="29">
        <v>397</v>
      </c>
      <c r="B409" s="61"/>
      <c r="C409" s="143" t="str">
        <f>VLOOKUP(D409,[8]Hoja1!$A$2:$B$1115,2,0)</f>
        <v>15897</v>
      </c>
      <c r="D409" s="31">
        <v>891802106</v>
      </c>
      <c r="E409" s="31">
        <v>219715897</v>
      </c>
      <c r="F409" s="61" t="s">
        <v>603</v>
      </c>
      <c r="G409" s="33">
        <v>0</v>
      </c>
      <c r="H409" s="33">
        <v>0</v>
      </c>
      <c r="I409" s="3">
        <f>IFERROR(VLOOKUP(C409,'[6]Anexo 2'!$A$9:$G$1115,7,0),0)</f>
        <v>81273017</v>
      </c>
      <c r="J409" s="3">
        <f>IFERROR(VLOOKUP(C409,'[6]Anexo 1'!$A$9:$F$1115,6,0),0)</f>
        <v>100298941</v>
      </c>
      <c r="K409" s="3"/>
      <c r="L409" s="3"/>
      <c r="M409" s="3"/>
      <c r="N409" s="3"/>
      <c r="O409" s="3"/>
      <c r="P409" s="34">
        <f t="shared" si="19"/>
        <v>181571958</v>
      </c>
      <c r="Q409" s="35">
        <f>VLOOKUP(D409,FEBRERO!$D$13:$Q$1147,14,0)+VLOOKUP(D409,FEBRERO!$D$13:$AC$1147,26,0)+VLOOKUP(D409,MARZO!$D$13:$AC$1147,26,0)</f>
        <v>120617194</v>
      </c>
      <c r="R409" s="3">
        <f>IFERROR(VLOOKUP(D409,[7]ServNOMINA!$F$16:$M$112,8,0),0)</f>
        <v>0</v>
      </c>
      <c r="S409" s="3">
        <f>IFERROR(VLOOKUP(D409,[7]ServOTROS!$F$16:$M$112,8,0),0)</f>
        <v>0</v>
      </c>
      <c r="T409" s="3">
        <f>IFERROR(VLOOKUP(D409,[7]CANCEL!$F$16:$M$48,8,0),0)</f>
        <v>0</v>
      </c>
      <c r="U409" s="3">
        <f>IFERROR(VLOOKUP(B409,[7]Aaf_PENSION!$C$16:$M$112,11,0),0)</f>
        <v>0</v>
      </c>
      <c r="V409" s="3">
        <f>IFERROR(VLOOKUP(B409,[7]Aaf_SALUD!$C$16:$M$112,11,0),0)</f>
        <v>0</v>
      </c>
      <c r="W409" s="3">
        <f>IFERROR(VLOOKUP(D409,[7]CALIDAD!$F$16:$M$1122,8,0),0)</f>
        <v>6772751</v>
      </c>
      <c r="X409" s="3"/>
      <c r="Y409" s="3">
        <f>IFERROR(VLOOKUP(B409,[7]Ap_CESANTIAS!$C$16:$M$112,11,0),0)</f>
        <v>0</v>
      </c>
      <c r="Z409" s="3">
        <f>IFERROR(VLOOKUP(B409,[7]Ap_PENSION!$C$16:$M$112,11,0),0)</f>
        <v>0</v>
      </c>
      <c r="AA409" s="3">
        <f>IFERROR(VLOOKUP(B409,[7]Ap_SALUD!$C$16:$M$112,11,0),0)</f>
        <v>0</v>
      </c>
      <c r="AB409" s="3"/>
      <c r="AC409" s="36">
        <f t="shared" si="18"/>
        <v>6772751</v>
      </c>
      <c r="AD409" s="37">
        <f t="shared" si="20"/>
        <v>54182013</v>
      </c>
      <c r="AE409" s="144"/>
    </row>
    <row r="410" spans="1:31" hidden="1" x14ac:dyDescent="0.25">
      <c r="A410" s="38">
        <v>398</v>
      </c>
      <c r="B410" s="61"/>
      <c r="C410" s="143" t="str">
        <f>VLOOKUP(D410,[8]Hoja1!$A$2:$B$1115,2,0)</f>
        <v>17013</v>
      </c>
      <c r="D410" s="31">
        <v>890801132</v>
      </c>
      <c r="E410" s="31">
        <v>211317013</v>
      </c>
      <c r="F410" s="61" t="s">
        <v>604</v>
      </c>
      <c r="G410" s="33">
        <v>0</v>
      </c>
      <c r="H410" s="33">
        <v>0</v>
      </c>
      <c r="I410" s="3">
        <f>IFERROR(VLOOKUP(C410,'[6]Anexo 2'!$A$9:$G$1115,7,0),0)</f>
        <v>334383872</v>
      </c>
      <c r="J410" s="3">
        <f>IFERROR(VLOOKUP(C410,'[6]Anexo 1'!$A$9:$F$1115,6,0),0)</f>
        <v>384143483</v>
      </c>
      <c r="K410" s="3"/>
      <c r="L410" s="3"/>
      <c r="M410" s="3"/>
      <c r="N410" s="3"/>
      <c r="O410" s="3"/>
      <c r="P410" s="34">
        <f t="shared" si="19"/>
        <v>718527355</v>
      </c>
      <c r="Q410" s="35">
        <f>VLOOKUP(D410,FEBRERO!$D$13:$Q$1147,14,0)+VLOOKUP(D410,FEBRERO!$D$13:$AC$1147,26,0)+VLOOKUP(D410,MARZO!$D$13:$AC$1147,26,0)</f>
        <v>467739452</v>
      </c>
      <c r="R410" s="3">
        <f>IFERROR(VLOOKUP(D410,[7]ServNOMINA!$F$16:$M$112,8,0),0)</f>
        <v>0</v>
      </c>
      <c r="S410" s="3">
        <f>IFERROR(VLOOKUP(D410,[7]ServOTROS!$F$16:$M$112,8,0),0)</f>
        <v>0</v>
      </c>
      <c r="T410" s="3">
        <f>IFERROR(VLOOKUP(D410,[7]CANCEL!$F$16:$M$48,8,0),0)</f>
        <v>0</v>
      </c>
      <c r="U410" s="3">
        <f>IFERROR(VLOOKUP(B410,[7]Aaf_PENSION!$C$16:$M$112,11,0),0)</f>
        <v>0</v>
      </c>
      <c r="V410" s="3">
        <f>IFERROR(VLOOKUP(B410,[7]Aaf_SALUD!$C$16:$M$112,11,0),0)</f>
        <v>0</v>
      </c>
      <c r="W410" s="3">
        <f>IFERROR(VLOOKUP(D410,[7]CALIDAD!$F$16:$M$1122,8,0),0)</f>
        <v>27865323</v>
      </c>
      <c r="X410" s="3"/>
      <c r="Y410" s="3">
        <f>IFERROR(VLOOKUP(B410,[7]Ap_CESANTIAS!$C$16:$M$112,11,0),0)</f>
        <v>0</v>
      </c>
      <c r="Z410" s="3">
        <f>IFERROR(VLOOKUP(B410,[7]Ap_PENSION!$C$16:$M$112,11,0),0)</f>
        <v>0</v>
      </c>
      <c r="AA410" s="3">
        <f>IFERROR(VLOOKUP(B410,[7]Ap_SALUD!$C$16:$M$112,11,0),0)</f>
        <v>0</v>
      </c>
      <c r="AB410" s="3"/>
      <c r="AC410" s="36">
        <f t="shared" si="18"/>
        <v>27865323</v>
      </c>
      <c r="AD410" s="37">
        <f t="shared" si="20"/>
        <v>222922580</v>
      </c>
      <c r="AE410" s="144"/>
    </row>
    <row r="411" spans="1:31" hidden="1" x14ac:dyDescent="0.25">
      <c r="A411" s="29">
        <v>399</v>
      </c>
      <c r="B411" s="61"/>
      <c r="C411" s="143" t="str">
        <f>VLOOKUP(D411,[8]Hoja1!$A$2:$B$1115,2,0)</f>
        <v>17042</v>
      </c>
      <c r="D411" s="31">
        <v>890801139</v>
      </c>
      <c r="E411" s="31">
        <v>214217042</v>
      </c>
      <c r="F411" s="61" t="s">
        <v>605</v>
      </c>
      <c r="G411" s="33">
        <v>0</v>
      </c>
      <c r="H411" s="33">
        <v>0</v>
      </c>
      <c r="I411" s="3">
        <f>IFERROR(VLOOKUP(C411,'[6]Anexo 2'!$A$9:$G$1115,7,0),0)</f>
        <v>450903376</v>
      </c>
      <c r="J411" s="3">
        <f>IFERROR(VLOOKUP(C411,'[6]Anexo 1'!$A$9:$F$1115,6,0),0)</f>
        <v>504840961</v>
      </c>
      <c r="K411" s="3"/>
      <c r="L411" s="3"/>
      <c r="M411" s="3"/>
      <c r="N411" s="3"/>
      <c r="O411" s="3"/>
      <c r="P411" s="34">
        <f t="shared" si="19"/>
        <v>955744337</v>
      </c>
      <c r="Q411" s="35">
        <f>VLOOKUP(D411,FEBRERO!$D$13:$Q$1147,14,0)+VLOOKUP(D411,FEBRERO!$D$13:$AC$1147,26,0)+VLOOKUP(D411,MARZO!$D$13:$AC$1147,26,0)</f>
        <v>617566804</v>
      </c>
      <c r="R411" s="3">
        <f>IFERROR(VLOOKUP(D411,[7]ServNOMINA!$F$16:$M$112,8,0),0)</f>
        <v>0</v>
      </c>
      <c r="S411" s="3">
        <f>IFERROR(VLOOKUP(D411,[7]ServOTROS!$F$16:$M$112,8,0),0)</f>
        <v>0</v>
      </c>
      <c r="T411" s="3">
        <f>IFERROR(VLOOKUP(D411,[7]CANCEL!$F$16:$M$48,8,0),0)</f>
        <v>0</v>
      </c>
      <c r="U411" s="3">
        <f>IFERROR(VLOOKUP(B411,[7]Aaf_PENSION!$C$16:$M$112,11,0),0)</f>
        <v>0</v>
      </c>
      <c r="V411" s="3">
        <f>IFERROR(VLOOKUP(B411,[7]Aaf_SALUD!$C$16:$M$112,11,0),0)</f>
        <v>0</v>
      </c>
      <c r="W411" s="3">
        <f>IFERROR(VLOOKUP(D411,[7]CALIDAD!$F$16:$M$1122,8,0),0)</f>
        <v>37575281</v>
      </c>
      <c r="X411" s="3"/>
      <c r="Y411" s="3">
        <f>IFERROR(VLOOKUP(B411,[7]Ap_CESANTIAS!$C$16:$M$112,11,0),0)</f>
        <v>0</v>
      </c>
      <c r="Z411" s="3">
        <f>IFERROR(VLOOKUP(B411,[7]Ap_PENSION!$C$16:$M$112,11,0),0)</f>
        <v>0</v>
      </c>
      <c r="AA411" s="3">
        <f>IFERROR(VLOOKUP(B411,[7]Ap_SALUD!$C$16:$M$112,11,0),0)</f>
        <v>0</v>
      </c>
      <c r="AB411" s="3"/>
      <c r="AC411" s="36">
        <f t="shared" si="18"/>
        <v>37575281</v>
      </c>
      <c r="AD411" s="37">
        <f t="shared" si="20"/>
        <v>300602252</v>
      </c>
      <c r="AE411" s="144"/>
    </row>
    <row r="412" spans="1:31" hidden="1" x14ac:dyDescent="0.25">
      <c r="A412" s="38">
        <v>400</v>
      </c>
      <c r="B412" s="61"/>
      <c r="C412" s="143" t="str">
        <f>VLOOKUP(D412,[8]Hoja1!$A$2:$B$1115,2,0)</f>
        <v>17050</v>
      </c>
      <c r="D412" s="31">
        <v>890801142</v>
      </c>
      <c r="E412" s="31">
        <v>215017050</v>
      </c>
      <c r="F412" s="61" t="s">
        <v>606</v>
      </c>
      <c r="G412" s="33">
        <v>0</v>
      </c>
      <c r="H412" s="33">
        <v>0</v>
      </c>
      <c r="I412" s="3">
        <f>IFERROR(VLOOKUP(C412,'[6]Anexo 2'!$A$9:$G$1115,7,0),0)</f>
        <v>146035298</v>
      </c>
      <c r="J412" s="3">
        <f>IFERROR(VLOOKUP(C412,'[6]Anexo 1'!$A$9:$F$1115,6,0),0)</f>
        <v>198328467</v>
      </c>
      <c r="K412" s="3"/>
      <c r="L412" s="3"/>
      <c r="M412" s="3"/>
      <c r="N412" s="3"/>
      <c r="O412" s="3"/>
      <c r="P412" s="34">
        <f t="shared" si="19"/>
        <v>344363765</v>
      </c>
      <c r="Q412" s="35">
        <f>VLOOKUP(D412,FEBRERO!$D$13:$Q$1147,14,0)+VLOOKUP(D412,FEBRERO!$D$13:$AC$1147,26,0)+VLOOKUP(D412,MARZO!$D$13:$AC$1147,26,0)</f>
        <v>234837291</v>
      </c>
      <c r="R412" s="3">
        <f>IFERROR(VLOOKUP(D412,[7]ServNOMINA!$F$16:$M$112,8,0),0)</f>
        <v>0</v>
      </c>
      <c r="S412" s="3">
        <f>IFERROR(VLOOKUP(D412,[7]ServOTROS!$F$16:$M$112,8,0),0)</f>
        <v>0</v>
      </c>
      <c r="T412" s="3">
        <f>IFERROR(VLOOKUP(D412,[7]CANCEL!$F$16:$M$48,8,0),0)</f>
        <v>0</v>
      </c>
      <c r="U412" s="3">
        <f>IFERROR(VLOOKUP(B412,[7]Aaf_PENSION!$C$16:$M$112,11,0),0)</f>
        <v>0</v>
      </c>
      <c r="V412" s="3">
        <f>IFERROR(VLOOKUP(B412,[7]Aaf_SALUD!$C$16:$M$112,11,0),0)</f>
        <v>0</v>
      </c>
      <c r="W412" s="3">
        <f>IFERROR(VLOOKUP(D412,[7]CALIDAD!$F$16:$M$1122,8,0),0)</f>
        <v>12169608</v>
      </c>
      <c r="X412" s="3"/>
      <c r="Y412" s="3">
        <f>IFERROR(VLOOKUP(B412,[7]Ap_CESANTIAS!$C$16:$M$112,11,0),0)</f>
        <v>0</v>
      </c>
      <c r="Z412" s="3">
        <f>IFERROR(VLOOKUP(B412,[7]Ap_PENSION!$C$16:$M$112,11,0),0)</f>
        <v>0</v>
      </c>
      <c r="AA412" s="3">
        <f>IFERROR(VLOOKUP(B412,[7]Ap_SALUD!$C$16:$M$112,11,0),0)</f>
        <v>0</v>
      </c>
      <c r="AB412" s="3"/>
      <c r="AC412" s="36">
        <f t="shared" si="18"/>
        <v>12169608</v>
      </c>
      <c r="AD412" s="37">
        <f t="shared" si="20"/>
        <v>97356866</v>
      </c>
      <c r="AE412" s="144"/>
    </row>
    <row r="413" spans="1:31" hidden="1" x14ac:dyDescent="0.25">
      <c r="A413" s="29">
        <v>401</v>
      </c>
      <c r="B413" s="61"/>
      <c r="C413" s="143" t="str">
        <f>VLOOKUP(D413,[8]Hoja1!$A$2:$B$1115,2,0)</f>
        <v>17088</v>
      </c>
      <c r="D413" s="31">
        <v>890802650</v>
      </c>
      <c r="E413" s="31">
        <v>218817088</v>
      </c>
      <c r="F413" s="61" t="s">
        <v>607</v>
      </c>
      <c r="G413" s="33">
        <v>0</v>
      </c>
      <c r="H413" s="33">
        <v>0</v>
      </c>
      <c r="I413" s="3">
        <f>IFERROR(VLOOKUP(C413,'[6]Anexo 2'!$A$9:$G$1115,7,0),0)</f>
        <v>170471036</v>
      </c>
      <c r="J413" s="3">
        <f>IFERROR(VLOOKUP(C413,'[6]Anexo 1'!$A$9:$F$1115,6,0),0)</f>
        <v>195609464</v>
      </c>
      <c r="K413" s="3"/>
      <c r="L413" s="3"/>
      <c r="M413" s="3"/>
      <c r="N413" s="3"/>
      <c r="O413" s="3"/>
      <c r="P413" s="34">
        <f t="shared" si="19"/>
        <v>366080500</v>
      </c>
      <c r="Q413" s="35">
        <f>VLOOKUP(D413,FEBRERO!$D$13:$Q$1147,14,0)+VLOOKUP(D413,FEBRERO!$D$13:$AC$1147,26,0)+VLOOKUP(D413,MARZO!$D$13:$AC$1147,26,0)</f>
        <v>238227224</v>
      </c>
      <c r="R413" s="3">
        <f>IFERROR(VLOOKUP(D413,[7]ServNOMINA!$F$16:$M$112,8,0),0)</f>
        <v>0</v>
      </c>
      <c r="S413" s="3">
        <f>IFERROR(VLOOKUP(D413,[7]ServOTROS!$F$16:$M$112,8,0),0)</f>
        <v>0</v>
      </c>
      <c r="T413" s="3">
        <f>IFERROR(VLOOKUP(D413,[7]CANCEL!$F$16:$M$48,8,0),0)</f>
        <v>0</v>
      </c>
      <c r="U413" s="3">
        <f>IFERROR(VLOOKUP(B413,[7]Aaf_PENSION!$C$16:$M$112,11,0),0)</f>
        <v>0</v>
      </c>
      <c r="V413" s="3">
        <f>IFERROR(VLOOKUP(B413,[7]Aaf_SALUD!$C$16:$M$112,11,0),0)</f>
        <v>0</v>
      </c>
      <c r="W413" s="3">
        <f>IFERROR(VLOOKUP(D413,[7]CALIDAD!$F$16:$M$1122,8,0),0)</f>
        <v>14205920</v>
      </c>
      <c r="X413" s="3"/>
      <c r="Y413" s="3">
        <f>IFERROR(VLOOKUP(B413,[7]Ap_CESANTIAS!$C$16:$M$112,11,0),0)</f>
        <v>0</v>
      </c>
      <c r="Z413" s="3">
        <f>IFERROR(VLOOKUP(B413,[7]Ap_PENSION!$C$16:$M$112,11,0),0)</f>
        <v>0</v>
      </c>
      <c r="AA413" s="3">
        <f>IFERROR(VLOOKUP(B413,[7]Ap_SALUD!$C$16:$M$112,11,0),0)</f>
        <v>0</v>
      </c>
      <c r="AB413" s="3"/>
      <c r="AC413" s="36">
        <f t="shared" si="18"/>
        <v>14205920</v>
      </c>
      <c r="AD413" s="37">
        <f t="shared" si="20"/>
        <v>113647356</v>
      </c>
      <c r="AE413" s="144"/>
    </row>
    <row r="414" spans="1:31" hidden="1" x14ac:dyDescent="0.25">
      <c r="A414" s="38">
        <v>402</v>
      </c>
      <c r="B414" s="61"/>
      <c r="C414" s="143" t="str">
        <f>VLOOKUP(D414,[8]Hoja1!$A$2:$B$1115,2,0)</f>
        <v>17174</v>
      </c>
      <c r="D414" s="31">
        <v>890801133</v>
      </c>
      <c r="E414" s="31">
        <v>217417174</v>
      </c>
      <c r="F414" s="61" t="s">
        <v>608</v>
      </c>
      <c r="G414" s="33">
        <v>0</v>
      </c>
      <c r="H414" s="33">
        <v>0</v>
      </c>
      <c r="I414" s="3">
        <f>IFERROR(VLOOKUP(C414,'[6]Anexo 2'!$A$9:$G$1115,7,0),0)</f>
        <v>550339048</v>
      </c>
      <c r="J414" s="3">
        <f>IFERROR(VLOOKUP(C414,'[6]Anexo 1'!$A$9:$F$1115,6,0),0)</f>
        <v>655461685</v>
      </c>
      <c r="K414" s="3"/>
      <c r="L414" s="3"/>
      <c r="M414" s="3"/>
      <c r="N414" s="3"/>
      <c r="O414" s="3"/>
      <c r="P414" s="34">
        <f t="shared" si="19"/>
        <v>1205800733</v>
      </c>
      <c r="Q414" s="35">
        <f>VLOOKUP(D414,FEBRERO!$D$13:$Q$1147,14,0)+VLOOKUP(D414,FEBRERO!$D$13:$AC$1147,26,0)+VLOOKUP(D414,MARZO!$D$13:$AC$1147,26,0)</f>
        <v>793046446</v>
      </c>
      <c r="R414" s="3">
        <f>IFERROR(VLOOKUP(D414,[7]ServNOMINA!$F$16:$M$112,8,0),0)</f>
        <v>0</v>
      </c>
      <c r="S414" s="3">
        <f>IFERROR(VLOOKUP(D414,[7]ServOTROS!$F$16:$M$112,8,0),0)</f>
        <v>0</v>
      </c>
      <c r="T414" s="3">
        <f>IFERROR(VLOOKUP(D414,[7]CANCEL!$F$16:$M$48,8,0),0)</f>
        <v>0</v>
      </c>
      <c r="U414" s="3">
        <f>IFERROR(VLOOKUP(B414,[7]Aaf_PENSION!$C$16:$M$112,11,0),0)</f>
        <v>0</v>
      </c>
      <c r="V414" s="3">
        <f>IFERROR(VLOOKUP(B414,[7]Aaf_SALUD!$C$16:$M$112,11,0),0)</f>
        <v>0</v>
      </c>
      <c r="W414" s="3">
        <f>IFERROR(VLOOKUP(D414,[7]CALIDAD!$F$16:$M$1122,8,0),0)</f>
        <v>45861587</v>
      </c>
      <c r="X414" s="3"/>
      <c r="Y414" s="3">
        <f>IFERROR(VLOOKUP(B414,[7]Ap_CESANTIAS!$C$16:$M$112,11,0),0)</f>
        <v>0</v>
      </c>
      <c r="Z414" s="3">
        <f>IFERROR(VLOOKUP(B414,[7]Ap_PENSION!$C$16:$M$112,11,0),0)</f>
        <v>0</v>
      </c>
      <c r="AA414" s="3">
        <f>IFERROR(VLOOKUP(B414,[7]Ap_SALUD!$C$16:$M$112,11,0),0)</f>
        <v>0</v>
      </c>
      <c r="AB414" s="3"/>
      <c r="AC414" s="36">
        <f t="shared" si="18"/>
        <v>45861587</v>
      </c>
      <c r="AD414" s="37">
        <f t="shared" si="20"/>
        <v>366892700</v>
      </c>
      <c r="AE414" s="144"/>
    </row>
    <row r="415" spans="1:31" hidden="1" x14ac:dyDescent="0.25">
      <c r="A415" s="29">
        <v>403</v>
      </c>
      <c r="B415" s="61"/>
      <c r="C415" s="143" t="str">
        <f>VLOOKUP(D415,[8]Hoja1!$A$2:$B$1115,2,0)</f>
        <v>17272</v>
      </c>
      <c r="D415" s="31">
        <v>890801144</v>
      </c>
      <c r="E415" s="31">
        <v>217217272</v>
      </c>
      <c r="F415" s="61" t="s">
        <v>609</v>
      </c>
      <c r="G415" s="33">
        <v>0</v>
      </c>
      <c r="H415" s="33">
        <v>0</v>
      </c>
      <c r="I415" s="3">
        <f>IFERROR(VLOOKUP(C415,'[6]Anexo 2'!$A$9:$G$1115,7,0),0)</f>
        <v>112961840</v>
      </c>
      <c r="J415" s="3">
        <f>IFERROR(VLOOKUP(C415,'[6]Anexo 1'!$A$9:$F$1115,6,0),0)</f>
        <v>140636690</v>
      </c>
      <c r="K415" s="3"/>
      <c r="L415" s="3"/>
      <c r="M415" s="3"/>
      <c r="N415" s="3"/>
      <c r="O415" s="3"/>
      <c r="P415" s="34">
        <f t="shared" si="19"/>
        <v>253598530</v>
      </c>
      <c r="Q415" s="35">
        <f>VLOOKUP(D415,FEBRERO!$D$13:$Q$1147,14,0)+VLOOKUP(D415,FEBRERO!$D$13:$AC$1147,26,0)+VLOOKUP(D415,MARZO!$D$13:$AC$1147,26,0)</f>
        <v>168877151</v>
      </c>
      <c r="R415" s="3">
        <f>IFERROR(VLOOKUP(D415,[7]ServNOMINA!$F$16:$M$112,8,0),0)</f>
        <v>0</v>
      </c>
      <c r="S415" s="3">
        <f>IFERROR(VLOOKUP(D415,[7]ServOTROS!$F$16:$M$112,8,0),0)</f>
        <v>0</v>
      </c>
      <c r="T415" s="3">
        <f>IFERROR(VLOOKUP(D415,[7]CANCEL!$F$16:$M$48,8,0),0)</f>
        <v>0</v>
      </c>
      <c r="U415" s="3">
        <f>IFERROR(VLOOKUP(B415,[7]Aaf_PENSION!$C$16:$M$112,11,0),0)</f>
        <v>0</v>
      </c>
      <c r="V415" s="3">
        <f>IFERROR(VLOOKUP(B415,[7]Aaf_SALUD!$C$16:$M$112,11,0),0)</f>
        <v>0</v>
      </c>
      <c r="W415" s="3">
        <f>IFERROR(VLOOKUP(D415,[7]CALIDAD!$F$16:$M$1122,8,0),0)</f>
        <v>9413487</v>
      </c>
      <c r="X415" s="3"/>
      <c r="Y415" s="3">
        <f>IFERROR(VLOOKUP(B415,[7]Ap_CESANTIAS!$C$16:$M$112,11,0),0)</f>
        <v>0</v>
      </c>
      <c r="Z415" s="3">
        <f>IFERROR(VLOOKUP(B415,[7]Ap_PENSION!$C$16:$M$112,11,0),0)</f>
        <v>0</v>
      </c>
      <c r="AA415" s="3">
        <f>IFERROR(VLOOKUP(B415,[7]Ap_SALUD!$C$16:$M$112,11,0),0)</f>
        <v>0</v>
      </c>
      <c r="AB415" s="3"/>
      <c r="AC415" s="36">
        <f t="shared" si="18"/>
        <v>9413487</v>
      </c>
      <c r="AD415" s="37">
        <f t="shared" si="20"/>
        <v>75307892</v>
      </c>
      <c r="AE415" s="144"/>
    </row>
    <row r="416" spans="1:31" hidden="1" x14ac:dyDescent="0.25">
      <c r="A416" s="38">
        <v>404</v>
      </c>
      <c r="B416" s="61"/>
      <c r="C416" s="143" t="str">
        <f>VLOOKUP(D416,[8]Hoja1!$A$2:$B$1115,2,0)</f>
        <v>17380</v>
      </c>
      <c r="D416" s="31">
        <v>890801130</v>
      </c>
      <c r="E416" s="31">
        <v>218017380</v>
      </c>
      <c r="F416" s="61" t="s">
        <v>610</v>
      </c>
      <c r="G416" s="33">
        <v>0</v>
      </c>
      <c r="H416" s="33">
        <v>0</v>
      </c>
      <c r="I416" s="3">
        <f>IFERROR(VLOOKUP(C416,'[6]Anexo 2'!$A$9:$G$1115,7,0),0)</f>
        <v>945229488</v>
      </c>
      <c r="J416" s="3">
        <f>IFERROR(VLOOKUP(C416,'[6]Anexo 1'!$A$9:$F$1115,6,0),0)</f>
        <v>974314293</v>
      </c>
      <c r="K416" s="3"/>
      <c r="L416" s="3"/>
      <c r="M416" s="3"/>
      <c r="N416" s="3"/>
      <c r="O416" s="3"/>
      <c r="P416" s="34">
        <f t="shared" si="19"/>
        <v>1919543781</v>
      </c>
      <c r="Q416" s="35">
        <f>VLOOKUP(D416,FEBRERO!$D$13:$Q$1147,14,0)+VLOOKUP(D416,FEBRERO!$D$13:$AC$1147,26,0)+VLOOKUP(D416,MARZO!$D$13:$AC$1147,26,0)</f>
        <v>1210621665</v>
      </c>
      <c r="R416" s="3">
        <f>IFERROR(VLOOKUP(D416,[7]ServNOMINA!$F$16:$M$112,8,0),0)</f>
        <v>0</v>
      </c>
      <c r="S416" s="3">
        <f>IFERROR(VLOOKUP(D416,[7]ServOTROS!$F$16:$M$112,8,0),0)</f>
        <v>0</v>
      </c>
      <c r="T416" s="3">
        <f>IFERROR(VLOOKUP(D416,[7]CANCEL!$F$16:$M$48,8,0),0)</f>
        <v>0</v>
      </c>
      <c r="U416" s="3">
        <f>IFERROR(VLOOKUP(B416,[7]Aaf_PENSION!$C$16:$M$112,11,0),0)</f>
        <v>0</v>
      </c>
      <c r="V416" s="3">
        <f>IFERROR(VLOOKUP(B416,[7]Aaf_SALUD!$C$16:$M$112,11,0),0)</f>
        <v>0</v>
      </c>
      <c r="W416" s="3">
        <f>IFERROR(VLOOKUP(D416,[7]CALIDAD!$F$16:$M$1122,8,0),0)</f>
        <v>78769124</v>
      </c>
      <c r="X416" s="3"/>
      <c r="Y416" s="3">
        <f>IFERROR(VLOOKUP(B416,[7]Ap_CESANTIAS!$C$16:$M$112,11,0),0)</f>
        <v>0</v>
      </c>
      <c r="Z416" s="3">
        <f>IFERROR(VLOOKUP(B416,[7]Ap_PENSION!$C$16:$M$112,11,0),0)</f>
        <v>0</v>
      </c>
      <c r="AA416" s="3">
        <f>IFERROR(VLOOKUP(B416,[7]Ap_SALUD!$C$16:$M$112,11,0),0)</f>
        <v>0</v>
      </c>
      <c r="AB416" s="3"/>
      <c r="AC416" s="36">
        <f t="shared" si="18"/>
        <v>78769124</v>
      </c>
      <c r="AD416" s="37">
        <f t="shared" si="20"/>
        <v>630152992</v>
      </c>
      <c r="AE416" s="144"/>
    </row>
    <row r="417" spans="1:31" hidden="1" x14ac:dyDescent="0.25">
      <c r="A417" s="29">
        <v>405</v>
      </c>
      <c r="B417" s="61"/>
      <c r="C417" s="143" t="str">
        <f>VLOOKUP(D417,[8]Hoja1!$A$2:$B$1115,2,0)</f>
        <v>17388</v>
      </c>
      <c r="D417" s="31">
        <v>890802795</v>
      </c>
      <c r="E417" s="31">
        <v>218817388</v>
      </c>
      <c r="F417" s="61" t="s">
        <v>611</v>
      </c>
      <c r="G417" s="33">
        <v>0</v>
      </c>
      <c r="H417" s="33">
        <v>0</v>
      </c>
      <c r="I417" s="3">
        <f>IFERROR(VLOOKUP(C417,'[6]Anexo 2'!$A$9:$G$1115,7,0),0)</f>
        <v>85852772</v>
      </c>
      <c r="J417" s="3">
        <f>IFERROR(VLOOKUP(C417,'[6]Anexo 1'!$A$9:$F$1115,6,0),0)</f>
        <v>93172679</v>
      </c>
      <c r="K417" s="3"/>
      <c r="L417" s="3"/>
      <c r="M417" s="3"/>
      <c r="N417" s="3"/>
      <c r="O417" s="3"/>
      <c r="P417" s="34">
        <f t="shared" si="19"/>
        <v>179025451</v>
      </c>
      <c r="Q417" s="35">
        <f>VLOOKUP(D417,FEBRERO!$D$13:$Q$1147,14,0)+VLOOKUP(D417,FEBRERO!$D$13:$AC$1147,26,0)+VLOOKUP(D417,MARZO!$D$13:$AC$1147,26,0)</f>
        <v>114635873</v>
      </c>
      <c r="R417" s="3">
        <f>IFERROR(VLOOKUP(D417,[7]ServNOMINA!$F$16:$M$112,8,0),0)</f>
        <v>0</v>
      </c>
      <c r="S417" s="3">
        <f>IFERROR(VLOOKUP(D417,[7]ServOTROS!$F$16:$M$112,8,0),0)</f>
        <v>0</v>
      </c>
      <c r="T417" s="3">
        <f>IFERROR(VLOOKUP(D417,[7]CANCEL!$F$16:$M$48,8,0),0)</f>
        <v>0</v>
      </c>
      <c r="U417" s="3">
        <f>IFERROR(VLOOKUP(B417,[7]Aaf_PENSION!$C$16:$M$112,11,0),0)</f>
        <v>0</v>
      </c>
      <c r="V417" s="3">
        <f>IFERROR(VLOOKUP(B417,[7]Aaf_SALUD!$C$16:$M$112,11,0),0)</f>
        <v>0</v>
      </c>
      <c r="W417" s="3">
        <f>IFERROR(VLOOKUP(D417,[7]CALIDAD!$F$16:$M$1122,8,0),0)</f>
        <v>7154398</v>
      </c>
      <c r="X417" s="3"/>
      <c r="Y417" s="3">
        <f>IFERROR(VLOOKUP(B417,[7]Ap_CESANTIAS!$C$16:$M$112,11,0),0)</f>
        <v>0</v>
      </c>
      <c r="Z417" s="3">
        <f>IFERROR(VLOOKUP(B417,[7]Ap_PENSION!$C$16:$M$112,11,0),0)</f>
        <v>0</v>
      </c>
      <c r="AA417" s="3">
        <f>IFERROR(VLOOKUP(B417,[7]Ap_SALUD!$C$16:$M$112,11,0),0)</f>
        <v>0</v>
      </c>
      <c r="AB417" s="3"/>
      <c r="AC417" s="36">
        <f t="shared" si="18"/>
        <v>7154398</v>
      </c>
      <c r="AD417" s="37">
        <f t="shared" si="20"/>
        <v>57235180</v>
      </c>
      <c r="AE417" s="144"/>
    </row>
    <row r="418" spans="1:31" hidden="1" x14ac:dyDescent="0.25">
      <c r="A418" s="38">
        <v>406</v>
      </c>
      <c r="B418" s="61"/>
      <c r="C418" s="143" t="str">
        <f>VLOOKUP(D418,[8]Hoja1!$A$2:$B$1115,2,0)</f>
        <v>17433</v>
      </c>
      <c r="D418" s="31">
        <v>890802505</v>
      </c>
      <c r="E418" s="31">
        <v>213317433</v>
      </c>
      <c r="F418" s="61" t="s">
        <v>612</v>
      </c>
      <c r="G418" s="33">
        <v>0</v>
      </c>
      <c r="H418" s="33">
        <v>0</v>
      </c>
      <c r="I418" s="3">
        <f>IFERROR(VLOOKUP(C418,'[6]Anexo 2'!$A$9:$G$1115,7,0),0)</f>
        <v>243440224</v>
      </c>
      <c r="J418" s="3">
        <f>IFERROR(VLOOKUP(C418,'[6]Anexo 1'!$A$9:$F$1115,6,0),0)</f>
        <v>319313695</v>
      </c>
      <c r="K418" s="3"/>
      <c r="L418" s="3"/>
      <c r="M418" s="3"/>
      <c r="N418" s="3"/>
      <c r="O418" s="3"/>
      <c r="P418" s="34">
        <f t="shared" si="19"/>
        <v>562753919</v>
      </c>
      <c r="Q418" s="35">
        <f>VLOOKUP(D418,FEBRERO!$D$13:$Q$1147,14,0)+VLOOKUP(D418,FEBRERO!$D$13:$AC$1147,26,0)+VLOOKUP(D418,MARZO!$D$13:$AC$1147,26,0)</f>
        <v>380173750</v>
      </c>
      <c r="R418" s="3">
        <f>IFERROR(VLOOKUP(D418,[7]ServNOMINA!$F$16:$M$112,8,0),0)</f>
        <v>0</v>
      </c>
      <c r="S418" s="3">
        <f>IFERROR(VLOOKUP(D418,[7]ServOTROS!$F$16:$M$112,8,0),0)</f>
        <v>0</v>
      </c>
      <c r="T418" s="3">
        <f>IFERROR(VLOOKUP(D418,[7]CANCEL!$F$16:$M$48,8,0),0)</f>
        <v>0</v>
      </c>
      <c r="U418" s="3">
        <f>IFERROR(VLOOKUP(B418,[7]Aaf_PENSION!$C$16:$M$112,11,0),0)</f>
        <v>0</v>
      </c>
      <c r="V418" s="3">
        <f>IFERROR(VLOOKUP(B418,[7]Aaf_SALUD!$C$16:$M$112,11,0),0)</f>
        <v>0</v>
      </c>
      <c r="W418" s="3">
        <f>IFERROR(VLOOKUP(D418,[7]CALIDAD!$F$16:$M$1122,8,0),0)</f>
        <v>20286685</v>
      </c>
      <c r="X418" s="3"/>
      <c r="Y418" s="3">
        <f>IFERROR(VLOOKUP(B418,[7]Ap_CESANTIAS!$C$16:$M$112,11,0),0)</f>
        <v>0</v>
      </c>
      <c r="Z418" s="3">
        <f>IFERROR(VLOOKUP(B418,[7]Ap_PENSION!$C$16:$M$112,11,0),0)</f>
        <v>0</v>
      </c>
      <c r="AA418" s="3">
        <f>IFERROR(VLOOKUP(B418,[7]Ap_SALUD!$C$16:$M$112,11,0),0)</f>
        <v>0</v>
      </c>
      <c r="AB418" s="3"/>
      <c r="AC418" s="36">
        <f t="shared" si="18"/>
        <v>20286685</v>
      </c>
      <c r="AD418" s="37">
        <f t="shared" si="20"/>
        <v>162293484</v>
      </c>
      <c r="AE418" s="144"/>
    </row>
    <row r="419" spans="1:31" hidden="1" x14ac:dyDescent="0.25">
      <c r="A419" s="29">
        <v>407</v>
      </c>
      <c r="B419" s="61"/>
      <c r="C419" s="143" t="str">
        <f>VLOOKUP(D419,[8]Hoja1!$A$2:$B$1115,2,0)</f>
        <v>17442</v>
      </c>
      <c r="D419" s="31">
        <v>890801145</v>
      </c>
      <c r="E419" s="31">
        <v>214217442</v>
      </c>
      <c r="F419" s="61" t="s">
        <v>613</v>
      </c>
      <c r="G419" s="33">
        <v>0</v>
      </c>
      <c r="H419" s="33">
        <v>0</v>
      </c>
      <c r="I419" s="3">
        <f>IFERROR(VLOOKUP(C419,'[6]Anexo 2'!$A$9:$G$1115,7,0),0)</f>
        <v>203373264</v>
      </c>
      <c r="J419" s="3">
        <f>IFERROR(VLOOKUP(C419,'[6]Anexo 1'!$A$9:$F$1115,6,0),0)</f>
        <v>234685631</v>
      </c>
      <c r="K419" s="3"/>
      <c r="L419" s="3"/>
      <c r="M419" s="3"/>
      <c r="N419" s="3"/>
      <c r="O419" s="3"/>
      <c r="P419" s="34">
        <f t="shared" si="19"/>
        <v>438058895</v>
      </c>
      <c r="Q419" s="35">
        <f>VLOOKUP(D419,FEBRERO!$D$13:$Q$1147,14,0)+VLOOKUP(D419,FEBRERO!$D$13:$AC$1147,26,0)+VLOOKUP(D419,MARZO!$D$13:$AC$1147,26,0)</f>
        <v>285528947</v>
      </c>
      <c r="R419" s="3">
        <f>IFERROR(VLOOKUP(D419,[7]ServNOMINA!$F$16:$M$112,8,0),0)</f>
        <v>0</v>
      </c>
      <c r="S419" s="3">
        <f>IFERROR(VLOOKUP(D419,[7]ServOTROS!$F$16:$M$112,8,0),0)</f>
        <v>0</v>
      </c>
      <c r="T419" s="3">
        <f>IFERROR(VLOOKUP(D419,[7]CANCEL!$F$16:$M$48,8,0),0)</f>
        <v>0</v>
      </c>
      <c r="U419" s="3">
        <f>IFERROR(VLOOKUP(B419,[7]Aaf_PENSION!$C$16:$M$112,11,0),0)</f>
        <v>0</v>
      </c>
      <c r="V419" s="3">
        <f>IFERROR(VLOOKUP(B419,[7]Aaf_SALUD!$C$16:$M$112,11,0),0)</f>
        <v>0</v>
      </c>
      <c r="W419" s="3">
        <f>IFERROR(VLOOKUP(D419,[7]CALIDAD!$F$16:$M$1122,8,0),0)</f>
        <v>16947772</v>
      </c>
      <c r="X419" s="3"/>
      <c r="Y419" s="3">
        <f>IFERROR(VLOOKUP(B419,[7]Ap_CESANTIAS!$C$16:$M$112,11,0),0)</f>
        <v>0</v>
      </c>
      <c r="Z419" s="3">
        <f>IFERROR(VLOOKUP(B419,[7]Ap_PENSION!$C$16:$M$112,11,0),0)</f>
        <v>0</v>
      </c>
      <c r="AA419" s="3">
        <f>IFERROR(VLOOKUP(B419,[7]Ap_SALUD!$C$16:$M$112,11,0),0)</f>
        <v>0</v>
      </c>
      <c r="AB419" s="3"/>
      <c r="AC419" s="36">
        <f t="shared" si="18"/>
        <v>16947772</v>
      </c>
      <c r="AD419" s="37">
        <f t="shared" si="20"/>
        <v>135582176</v>
      </c>
      <c r="AE419" s="144"/>
    </row>
    <row r="420" spans="1:31" hidden="1" x14ac:dyDescent="0.25">
      <c r="A420" s="38">
        <v>408</v>
      </c>
      <c r="B420" s="61"/>
      <c r="C420" s="143" t="str">
        <f>VLOOKUP(D420,[8]Hoja1!$A$2:$B$1115,2,0)</f>
        <v>17444</v>
      </c>
      <c r="D420" s="31">
        <v>890801147</v>
      </c>
      <c r="E420" s="31">
        <v>214417444</v>
      </c>
      <c r="F420" s="61" t="s">
        <v>614</v>
      </c>
      <c r="G420" s="33">
        <v>0</v>
      </c>
      <c r="H420" s="33">
        <v>0</v>
      </c>
      <c r="I420" s="3">
        <f>IFERROR(VLOOKUP(C420,'[6]Anexo 2'!$A$9:$G$1115,7,0),0)</f>
        <v>232462980</v>
      </c>
      <c r="J420" s="3">
        <f>IFERROR(VLOOKUP(C420,'[6]Anexo 1'!$A$9:$F$1115,6,0),0)</f>
        <v>283479790</v>
      </c>
      <c r="K420" s="3"/>
      <c r="L420" s="3"/>
      <c r="M420" s="3"/>
      <c r="N420" s="3"/>
      <c r="O420" s="3"/>
      <c r="P420" s="34">
        <f t="shared" si="19"/>
        <v>515942770</v>
      </c>
      <c r="Q420" s="35">
        <f>VLOOKUP(D420,FEBRERO!$D$13:$Q$1147,14,0)+VLOOKUP(D420,FEBRERO!$D$13:$AC$1147,26,0)+VLOOKUP(D420,MARZO!$D$13:$AC$1147,26,0)</f>
        <v>341595535</v>
      </c>
      <c r="R420" s="3">
        <f>IFERROR(VLOOKUP(D420,[7]ServNOMINA!$F$16:$M$112,8,0),0)</f>
        <v>0</v>
      </c>
      <c r="S420" s="3">
        <f>IFERROR(VLOOKUP(D420,[7]ServOTROS!$F$16:$M$112,8,0),0)</f>
        <v>0</v>
      </c>
      <c r="T420" s="3">
        <f>IFERROR(VLOOKUP(D420,[7]CANCEL!$F$16:$M$48,8,0),0)</f>
        <v>0</v>
      </c>
      <c r="U420" s="3">
        <f>IFERROR(VLOOKUP(B420,[7]Aaf_PENSION!$C$16:$M$112,11,0),0)</f>
        <v>0</v>
      </c>
      <c r="V420" s="3">
        <f>IFERROR(VLOOKUP(B420,[7]Aaf_SALUD!$C$16:$M$112,11,0),0)</f>
        <v>0</v>
      </c>
      <c r="W420" s="3">
        <f>IFERROR(VLOOKUP(D420,[7]CALIDAD!$F$16:$M$1122,8,0),0)</f>
        <v>19371915</v>
      </c>
      <c r="X420" s="3"/>
      <c r="Y420" s="3">
        <f>IFERROR(VLOOKUP(B420,[7]Ap_CESANTIAS!$C$16:$M$112,11,0),0)</f>
        <v>0</v>
      </c>
      <c r="Z420" s="3">
        <f>IFERROR(VLOOKUP(B420,[7]Ap_PENSION!$C$16:$M$112,11,0),0)</f>
        <v>0</v>
      </c>
      <c r="AA420" s="3">
        <f>IFERROR(VLOOKUP(B420,[7]Ap_SALUD!$C$16:$M$112,11,0),0)</f>
        <v>0</v>
      </c>
      <c r="AB420" s="3"/>
      <c r="AC420" s="36">
        <f t="shared" si="18"/>
        <v>19371915</v>
      </c>
      <c r="AD420" s="37">
        <f t="shared" si="20"/>
        <v>154975320</v>
      </c>
      <c r="AE420" s="144"/>
    </row>
    <row r="421" spans="1:31" hidden="1" x14ac:dyDescent="0.25">
      <c r="A421" s="29">
        <v>409</v>
      </c>
      <c r="B421" s="61"/>
      <c r="C421" s="143" t="str">
        <f>VLOOKUP(D421,[8]Hoja1!$A$2:$B$1115,2,0)</f>
        <v>17446</v>
      </c>
      <c r="D421" s="31">
        <v>890801146</v>
      </c>
      <c r="E421" s="31">
        <v>214617446</v>
      </c>
      <c r="F421" s="61" t="s">
        <v>615</v>
      </c>
      <c r="G421" s="33">
        <v>0</v>
      </c>
      <c r="H421" s="33">
        <v>0</v>
      </c>
      <c r="I421" s="3">
        <f>IFERROR(VLOOKUP(C421,'[6]Anexo 2'!$A$9:$G$1115,7,0),0)</f>
        <v>25030626</v>
      </c>
      <c r="J421" s="3">
        <f>IFERROR(VLOOKUP(C421,'[6]Anexo 1'!$A$9:$F$1115,6,0),0)</f>
        <v>33760444</v>
      </c>
      <c r="K421" s="3"/>
      <c r="L421" s="3"/>
      <c r="M421" s="3"/>
      <c r="N421" s="3"/>
      <c r="O421" s="3"/>
      <c r="P421" s="34">
        <f t="shared" si="19"/>
        <v>58791070</v>
      </c>
      <c r="Q421" s="35">
        <f>VLOOKUP(D421,FEBRERO!$D$13:$Q$1147,14,0)+VLOOKUP(D421,FEBRERO!$D$13:$AC$1147,26,0)+VLOOKUP(D421,MARZO!$D$13:$AC$1147,26,0)</f>
        <v>40018102</v>
      </c>
      <c r="R421" s="3">
        <f>IFERROR(VLOOKUP(D421,[7]ServNOMINA!$F$16:$M$112,8,0),0)</f>
        <v>0</v>
      </c>
      <c r="S421" s="3">
        <f>IFERROR(VLOOKUP(D421,[7]ServOTROS!$F$16:$M$112,8,0),0)</f>
        <v>0</v>
      </c>
      <c r="T421" s="3">
        <f>IFERROR(VLOOKUP(D421,[7]CANCEL!$F$16:$M$48,8,0),0)</f>
        <v>0</v>
      </c>
      <c r="U421" s="3">
        <f>IFERROR(VLOOKUP(B421,[7]Aaf_PENSION!$C$16:$M$112,11,0),0)</f>
        <v>0</v>
      </c>
      <c r="V421" s="3">
        <f>IFERROR(VLOOKUP(B421,[7]Aaf_SALUD!$C$16:$M$112,11,0),0)</f>
        <v>0</v>
      </c>
      <c r="W421" s="3">
        <f>IFERROR(VLOOKUP(D421,[7]CALIDAD!$F$16:$M$1122,8,0),0)</f>
        <v>2085886</v>
      </c>
      <c r="X421" s="3"/>
      <c r="Y421" s="3">
        <f>IFERROR(VLOOKUP(B421,[7]Ap_CESANTIAS!$C$16:$M$112,11,0),0)</f>
        <v>0</v>
      </c>
      <c r="Z421" s="3">
        <f>IFERROR(VLOOKUP(B421,[7]Ap_PENSION!$C$16:$M$112,11,0),0)</f>
        <v>0</v>
      </c>
      <c r="AA421" s="3">
        <f>IFERROR(VLOOKUP(B421,[7]Ap_SALUD!$C$16:$M$112,11,0),0)</f>
        <v>0</v>
      </c>
      <c r="AB421" s="3"/>
      <c r="AC421" s="36">
        <f t="shared" si="18"/>
        <v>2085886</v>
      </c>
      <c r="AD421" s="37">
        <f t="shared" si="20"/>
        <v>16687082</v>
      </c>
      <c r="AE421" s="144"/>
    </row>
    <row r="422" spans="1:31" hidden="1" x14ac:dyDescent="0.25">
      <c r="A422" s="38">
        <v>410</v>
      </c>
      <c r="B422" s="61"/>
      <c r="C422" s="143" t="str">
        <f>VLOOKUP(D422,[8]Hoja1!$A$2:$B$1115,2,0)</f>
        <v>17486</v>
      </c>
      <c r="D422" s="31">
        <v>890801135</v>
      </c>
      <c r="E422" s="31">
        <v>218617486</v>
      </c>
      <c r="F422" s="61" t="s">
        <v>616</v>
      </c>
      <c r="G422" s="33">
        <v>0</v>
      </c>
      <c r="H422" s="33">
        <v>0</v>
      </c>
      <c r="I422" s="3">
        <f>IFERROR(VLOOKUP(C422,'[6]Anexo 2'!$A$9:$G$1115,7,0),0)</f>
        <v>302261528</v>
      </c>
      <c r="J422" s="3">
        <f>IFERROR(VLOOKUP(C422,'[6]Anexo 1'!$A$9:$F$1115,6,0),0)</f>
        <v>319287028</v>
      </c>
      <c r="K422" s="3"/>
      <c r="L422" s="3"/>
      <c r="M422" s="3"/>
      <c r="N422" s="3"/>
      <c r="O422" s="3"/>
      <c r="P422" s="34">
        <f t="shared" si="19"/>
        <v>621548556</v>
      </c>
      <c r="Q422" s="35">
        <f>VLOOKUP(D422,FEBRERO!$D$13:$Q$1147,14,0)+VLOOKUP(D422,FEBRERO!$D$13:$AC$1147,26,0)+VLOOKUP(D422,MARZO!$D$13:$AC$1147,26,0)</f>
        <v>394852411</v>
      </c>
      <c r="R422" s="3">
        <f>IFERROR(VLOOKUP(D422,[7]ServNOMINA!$F$16:$M$112,8,0),0)</f>
        <v>0</v>
      </c>
      <c r="S422" s="3">
        <f>IFERROR(VLOOKUP(D422,[7]ServOTROS!$F$16:$M$112,8,0),0)</f>
        <v>0</v>
      </c>
      <c r="T422" s="3">
        <f>IFERROR(VLOOKUP(D422,[7]CANCEL!$F$16:$M$48,8,0),0)</f>
        <v>0</v>
      </c>
      <c r="U422" s="3">
        <f>IFERROR(VLOOKUP(B422,[7]Aaf_PENSION!$C$16:$M$112,11,0),0)</f>
        <v>0</v>
      </c>
      <c r="V422" s="3">
        <f>IFERROR(VLOOKUP(B422,[7]Aaf_SALUD!$C$16:$M$112,11,0),0)</f>
        <v>0</v>
      </c>
      <c r="W422" s="3">
        <f>IFERROR(VLOOKUP(D422,[7]CALIDAD!$F$16:$M$1122,8,0),0)</f>
        <v>25188461</v>
      </c>
      <c r="X422" s="3"/>
      <c r="Y422" s="3">
        <f>IFERROR(VLOOKUP(B422,[7]Ap_CESANTIAS!$C$16:$M$112,11,0),0)</f>
        <v>0</v>
      </c>
      <c r="Z422" s="3">
        <f>IFERROR(VLOOKUP(B422,[7]Ap_PENSION!$C$16:$M$112,11,0),0)</f>
        <v>0</v>
      </c>
      <c r="AA422" s="3">
        <f>IFERROR(VLOOKUP(B422,[7]Ap_SALUD!$C$16:$M$112,11,0),0)</f>
        <v>0</v>
      </c>
      <c r="AB422" s="3"/>
      <c r="AC422" s="36">
        <f t="shared" si="18"/>
        <v>25188461</v>
      </c>
      <c r="AD422" s="37">
        <f t="shared" si="20"/>
        <v>201507684</v>
      </c>
      <c r="AE422" s="144"/>
    </row>
    <row r="423" spans="1:31" hidden="1" x14ac:dyDescent="0.25">
      <c r="A423" s="29">
        <v>411</v>
      </c>
      <c r="B423" s="61"/>
      <c r="C423" s="143" t="str">
        <f>VLOOKUP(D423,[8]Hoja1!$A$2:$B$1115,2,0)</f>
        <v>17495</v>
      </c>
      <c r="D423" s="31">
        <v>810002963</v>
      </c>
      <c r="E423" s="31">
        <v>219517495</v>
      </c>
      <c r="F423" s="61" t="s">
        <v>617</v>
      </c>
      <c r="G423" s="33">
        <v>0</v>
      </c>
      <c r="H423" s="33">
        <v>0</v>
      </c>
      <c r="I423" s="3">
        <f>IFERROR(VLOOKUP(C423,'[6]Anexo 2'!$A$9:$G$1115,7,0),0)</f>
        <v>121189636</v>
      </c>
      <c r="J423" s="3">
        <f>IFERROR(VLOOKUP(C423,'[6]Anexo 1'!$A$9:$F$1115,6,0),0)</f>
        <v>127443168</v>
      </c>
      <c r="K423" s="3"/>
      <c r="L423" s="3"/>
      <c r="M423" s="3"/>
      <c r="N423" s="3"/>
      <c r="O423" s="3"/>
      <c r="P423" s="34">
        <f t="shared" si="19"/>
        <v>248632804</v>
      </c>
      <c r="Q423" s="35">
        <f>VLOOKUP(D423,FEBRERO!$D$13:$Q$1147,14,0)+VLOOKUP(D423,FEBRERO!$D$13:$AC$1147,26,0)+VLOOKUP(D423,MARZO!$D$13:$AC$1147,26,0)</f>
        <v>157740576</v>
      </c>
      <c r="R423" s="3">
        <f>IFERROR(VLOOKUP(D423,[7]ServNOMINA!$F$16:$M$112,8,0),0)</f>
        <v>0</v>
      </c>
      <c r="S423" s="3">
        <f>IFERROR(VLOOKUP(D423,[7]ServOTROS!$F$16:$M$112,8,0),0)</f>
        <v>0</v>
      </c>
      <c r="T423" s="3">
        <f>IFERROR(VLOOKUP(D423,[7]CANCEL!$F$16:$M$48,8,0),0)</f>
        <v>0</v>
      </c>
      <c r="U423" s="3">
        <f>IFERROR(VLOOKUP(B423,[7]Aaf_PENSION!$C$16:$M$112,11,0),0)</f>
        <v>0</v>
      </c>
      <c r="V423" s="3">
        <f>IFERROR(VLOOKUP(B423,[7]Aaf_SALUD!$C$16:$M$112,11,0),0)</f>
        <v>0</v>
      </c>
      <c r="W423" s="3">
        <f>IFERROR(VLOOKUP(D423,[7]CALIDAD!$F$16:$M$1122,8,0),0)</f>
        <v>10099136</v>
      </c>
      <c r="X423" s="3"/>
      <c r="Y423" s="3">
        <f>IFERROR(VLOOKUP(B423,[7]Ap_CESANTIAS!$C$16:$M$112,11,0),0)</f>
        <v>0</v>
      </c>
      <c r="Z423" s="3">
        <f>IFERROR(VLOOKUP(B423,[7]Ap_PENSION!$C$16:$M$112,11,0),0)</f>
        <v>0</v>
      </c>
      <c r="AA423" s="3">
        <f>IFERROR(VLOOKUP(B423,[7]Ap_SALUD!$C$16:$M$112,11,0),0)</f>
        <v>0</v>
      </c>
      <c r="AB423" s="3"/>
      <c r="AC423" s="36">
        <f t="shared" si="18"/>
        <v>10099136</v>
      </c>
      <c r="AD423" s="37">
        <f t="shared" si="20"/>
        <v>80793092</v>
      </c>
      <c r="AE423" s="144"/>
    </row>
    <row r="424" spans="1:31" hidden="1" x14ac:dyDescent="0.25">
      <c r="A424" s="38">
        <v>412</v>
      </c>
      <c r="B424" s="61"/>
      <c r="C424" s="143" t="str">
        <f>VLOOKUP(D424,[8]Hoja1!$A$2:$B$1115,2,0)</f>
        <v>17513</v>
      </c>
      <c r="D424" s="31">
        <v>890801136</v>
      </c>
      <c r="E424" s="31">
        <v>211317513</v>
      </c>
      <c r="F424" s="61" t="s">
        <v>618</v>
      </c>
      <c r="G424" s="33">
        <v>0</v>
      </c>
      <c r="H424" s="33">
        <v>0</v>
      </c>
      <c r="I424" s="3">
        <f>IFERROR(VLOOKUP(C424,'[6]Anexo 2'!$A$9:$G$1115,7,0),0)</f>
        <v>177262304</v>
      </c>
      <c r="J424" s="3">
        <f>IFERROR(VLOOKUP(C424,'[6]Anexo 1'!$A$9:$F$1115,6,0),0)</f>
        <v>226539075</v>
      </c>
      <c r="K424" s="3"/>
      <c r="L424" s="3"/>
      <c r="M424" s="3"/>
      <c r="N424" s="3"/>
      <c r="O424" s="3"/>
      <c r="P424" s="34">
        <f t="shared" si="19"/>
        <v>403801379</v>
      </c>
      <c r="Q424" s="35">
        <f>VLOOKUP(D424,FEBRERO!$D$13:$Q$1147,14,0)+VLOOKUP(D424,FEBRERO!$D$13:$AC$1147,26,0)+VLOOKUP(D424,MARZO!$D$13:$AC$1147,26,0)</f>
        <v>270854652</v>
      </c>
      <c r="R424" s="3">
        <f>IFERROR(VLOOKUP(D424,[7]ServNOMINA!$F$16:$M$112,8,0),0)</f>
        <v>0</v>
      </c>
      <c r="S424" s="3">
        <f>IFERROR(VLOOKUP(D424,[7]ServOTROS!$F$16:$M$112,8,0),0)</f>
        <v>0</v>
      </c>
      <c r="T424" s="3">
        <f>IFERROR(VLOOKUP(D424,[7]CANCEL!$F$16:$M$48,8,0),0)</f>
        <v>0</v>
      </c>
      <c r="U424" s="3">
        <f>IFERROR(VLOOKUP(B424,[7]Aaf_PENSION!$C$16:$M$112,11,0),0)</f>
        <v>0</v>
      </c>
      <c r="V424" s="3">
        <f>IFERROR(VLOOKUP(B424,[7]Aaf_SALUD!$C$16:$M$112,11,0),0)</f>
        <v>0</v>
      </c>
      <c r="W424" s="3">
        <f>IFERROR(VLOOKUP(D424,[7]CALIDAD!$F$16:$M$1122,8,0),0)</f>
        <v>14771859</v>
      </c>
      <c r="X424" s="3"/>
      <c r="Y424" s="3">
        <f>IFERROR(VLOOKUP(B424,[7]Ap_CESANTIAS!$C$16:$M$112,11,0),0)</f>
        <v>0</v>
      </c>
      <c r="Z424" s="3">
        <f>IFERROR(VLOOKUP(B424,[7]Ap_PENSION!$C$16:$M$112,11,0),0)</f>
        <v>0</v>
      </c>
      <c r="AA424" s="3">
        <f>IFERROR(VLOOKUP(B424,[7]Ap_SALUD!$C$16:$M$112,11,0),0)</f>
        <v>0</v>
      </c>
      <c r="AB424" s="3"/>
      <c r="AC424" s="36">
        <f t="shared" si="18"/>
        <v>14771859</v>
      </c>
      <c r="AD424" s="37">
        <f t="shared" si="20"/>
        <v>118174868</v>
      </c>
      <c r="AE424" s="144"/>
    </row>
    <row r="425" spans="1:31" hidden="1" x14ac:dyDescent="0.25">
      <c r="A425" s="29">
        <v>413</v>
      </c>
      <c r="B425" s="61"/>
      <c r="C425" s="143" t="str">
        <f>VLOOKUP(D425,[8]Hoja1!$A$2:$B$1115,2,0)</f>
        <v>17524</v>
      </c>
      <c r="D425" s="31">
        <v>890801141</v>
      </c>
      <c r="E425" s="31">
        <v>212417524</v>
      </c>
      <c r="F425" s="61" t="s">
        <v>619</v>
      </c>
      <c r="G425" s="33">
        <v>0</v>
      </c>
      <c r="H425" s="33">
        <v>0</v>
      </c>
      <c r="I425" s="3">
        <f>IFERROR(VLOOKUP(C425,'[6]Anexo 2'!$A$9:$G$1115,7,0),0)</f>
        <v>213724996</v>
      </c>
      <c r="J425" s="3">
        <f>IFERROR(VLOOKUP(C425,'[6]Anexo 1'!$A$9:$F$1115,6,0),0)</f>
        <v>250094038</v>
      </c>
      <c r="K425" s="3"/>
      <c r="L425" s="3"/>
      <c r="M425" s="3"/>
      <c r="N425" s="3"/>
      <c r="O425" s="3"/>
      <c r="P425" s="34">
        <f t="shared" si="19"/>
        <v>463819034</v>
      </c>
      <c r="Q425" s="35">
        <f>VLOOKUP(D425,FEBRERO!$D$13:$Q$1147,14,0)+VLOOKUP(D425,FEBRERO!$D$13:$AC$1147,26,0)+VLOOKUP(D425,MARZO!$D$13:$AC$1147,26,0)</f>
        <v>303525286</v>
      </c>
      <c r="R425" s="3">
        <f>IFERROR(VLOOKUP(D425,[7]ServNOMINA!$F$16:$M$112,8,0),0)</f>
        <v>0</v>
      </c>
      <c r="S425" s="3">
        <f>IFERROR(VLOOKUP(D425,[7]ServOTROS!$F$16:$M$112,8,0),0)</f>
        <v>0</v>
      </c>
      <c r="T425" s="3">
        <f>IFERROR(VLOOKUP(D425,[7]CANCEL!$F$16:$M$48,8,0),0)</f>
        <v>0</v>
      </c>
      <c r="U425" s="3">
        <f>IFERROR(VLOOKUP(B425,[7]Aaf_PENSION!$C$16:$M$112,11,0),0)</f>
        <v>0</v>
      </c>
      <c r="V425" s="3">
        <f>IFERROR(VLOOKUP(B425,[7]Aaf_SALUD!$C$16:$M$112,11,0),0)</f>
        <v>0</v>
      </c>
      <c r="W425" s="3">
        <f>IFERROR(VLOOKUP(D425,[7]CALIDAD!$F$16:$M$1122,8,0),0)</f>
        <v>17810416</v>
      </c>
      <c r="X425" s="3"/>
      <c r="Y425" s="3">
        <f>IFERROR(VLOOKUP(B425,[7]Ap_CESANTIAS!$C$16:$M$112,11,0),0)</f>
        <v>0</v>
      </c>
      <c r="Z425" s="3">
        <f>IFERROR(VLOOKUP(B425,[7]Ap_PENSION!$C$16:$M$112,11,0),0)</f>
        <v>0</v>
      </c>
      <c r="AA425" s="3">
        <f>IFERROR(VLOOKUP(B425,[7]Ap_SALUD!$C$16:$M$112,11,0),0)</f>
        <v>0</v>
      </c>
      <c r="AB425" s="3"/>
      <c r="AC425" s="36">
        <f t="shared" si="18"/>
        <v>17810416</v>
      </c>
      <c r="AD425" s="37">
        <f t="shared" si="20"/>
        <v>142483332</v>
      </c>
      <c r="AE425" s="144"/>
    </row>
    <row r="426" spans="1:31" hidden="1" x14ac:dyDescent="0.25">
      <c r="A426" s="38">
        <v>414</v>
      </c>
      <c r="B426" s="61"/>
      <c r="C426" s="143" t="str">
        <f>VLOOKUP(D426,[8]Hoja1!$A$2:$B$1115,2,0)</f>
        <v>17541</v>
      </c>
      <c r="D426" s="31">
        <v>890801137</v>
      </c>
      <c r="E426" s="31">
        <v>214117541</v>
      </c>
      <c r="F426" s="61" t="s">
        <v>620</v>
      </c>
      <c r="G426" s="33">
        <v>0</v>
      </c>
      <c r="H426" s="33">
        <v>0</v>
      </c>
      <c r="I426" s="3">
        <f>IFERROR(VLOOKUP(C426,'[6]Anexo 2'!$A$9:$G$1115,7,0),0)</f>
        <v>282746256</v>
      </c>
      <c r="J426" s="3">
        <f>IFERROR(VLOOKUP(C426,'[6]Anexo 1'!$A$9:$F$1115,6,0),0)</f>
        <v>343231071</v>
      </c>
      <c r="K426" s="3"/>
      <c r="L426" s="3"/>
      <c r="M426" s="3"/>
      <c r="N426" s="3"/>
      <c r="O426" s="3"/>
      <c r="P426" s="34">
        <f t="shared" si="19"/>
        <v>625977327</v>
      </c>
      <c r="Q426" s="35">
        <f>VLOOKUP(D426,FEBRERO!$D$13:$Q$1147,14,0)+VLOOKUP(D426,FEBRERO!$D$13:$AC$1147,26,0)+VLOOKUP(D426,MARZO!$D$13:$AC$1147,26,0)</f>
        <v>413917635</v>
      </c>
      <c r="R426" s="3">
        <f>IFERROR(VLOOKUP(D426,[7]ServNOMINA!$F$16:$M$112,8,0),0)</f>
        <v>0</v>
      </c>
      <c r="S426" s="3">
        <f>IFERROR(VLOOKUP(D426,[7]ServOTROS!$F$16:$M$112,8,0),0)</f>
        <v>0</v>
      </c>
      <c r="T426" s="3">
        <f>IFERROR(VLOOKUP(D426,[7]CANCEL!$F$16:$M$48,8,0),0)</f>
        <v>0</v>
      </c>
      <c r="U426" s="3">
        <f>IFERROR(VLOOKUP(B426,[7]Aaf_PENSION!$C$16:$M$112,11,0),0)</f>
        <v>0</v>
      </c>
      <c r="V426" s="3">
        <f>IFERROR(VLOOKUP(B426,[7]Aaf_SALUD!$C$16:$M$112,11,0),0)</f>
        <v>0</v>
      </c>
      <c r="W426" s="3">
        <f>IFERROR(VLOOKUP(D426,[7]CALIDAD!$F$16:$M$1122,8,0),0)</f>
        <v>23562188</v>
      </c>
      <c r="X426" s="3"/>
      <c r="Y426" s="3">
        <f>IFERROR(VLOOKUP(B426,[7]Ap_CESANTIAS!$C$16:$M$112,11,0),0)</f>
        <v>0</v>
      </c>
      <c r="Z426" s="3">
        <f>IFERROR(VLOOKUP(B426,[7]Ap_PENSION!$C$16:$M$112,11,0),0)</f>
        <v>0</v>
      </c>
      <c r="AA426" s="3">
        <f>IFERROR(VLOOKUP(B426,[7]Ap_SALUD!$C$16:$M$112,11,0),0)</f>
        <v>0</v>
      </c>
      <c r="AB426" s="3"/>
      <c r="AC426" s="36">
        <f t="shared" si="18"/>
        <v>23562188</v>
      </c>
      <c r="AD426" s="37">
        <f t="shared" si="20"/>
        <v>188497504</v>
      </c>
      <c r="AE426" s="144"/>
    </row>
    <row r="427" spans="1:31" hidden="1" x14ac:dyDescent="0.25">
      <c r="A427" s="29">
        <v>415</v>
      </c>
      <c r="B427" s="61"/>
      <c r="C427" s="143" t="str">
        <f>VLOOKUP(D427,[8]Hoja1!$A$2:$B$1115,2,0)</f>
        <v>17614</v>
      </c>
      <c r="D427" s="31">
        <v>890801138</v>
      </c>
      <c r="E427" s="31">
        <v>211417614</v>
      </c>
      <c r="F427" s="61" t="s">
        <v>621</v>
      </c>
      <c r="G427" s="33">
        <v>0</v>
      </c>
      <c r="H427" s="33">
        <v>0</v>
      </c>
      <c r="I427" s="3">
        <f>IFERROR(VLOOKUP(C427,'[6]Anexo 2'!$A$9:$G$1115,7,0),0)</f>
        <v>782019856</v>
      </c>
      <c r="J427" s="3">
        <f>IFERROR(VLOOKUP(C427,'[6]Anexo 1'!$A$9:$F$1115,6,0),0)</f>
        <v>873799669</v>
      </c>
      <c r="K427" s="3"/>
      <c r="L427" s="3"/>
      <c r="M427" s="3"/>
      <c r="N427" s="3"/>
      <c r="O427" s="3"/>
      <c r="P427" s="34">
        <f t="shared" si="19"/>
        <v>1655819525</v>
      </c>
      <c r="Q427" s="35">
        <f>VLOOKUP(D427,FEBRERO!$D$13:$Q$1147,14,0)+VLOOKUP(D427,FEBRERO!$D$13:$AC$1147,26,0)+VLOOKUP(D427,MARZO!$D$13:$AC$1147,26,0)</f>
        <v>1069304632</v>
      </c>
      <c r="R427" s="3">
        <f>IFERROR(VLOOKUP(D427,[7]ServNOMINA!$F$16:$M$112,8,0),0)</f>
        <v>0</v>
      </c>
      <c r="S427" s="3">
        <f>IFERROR(VLOOKUP(D427,[7]ServOTROS!$F$16:$M$112,8,0),0)</f>
        <v>0</v>
      </c>
      <c r="T427" s="3">
        <f>IFERROR(VLOOKUP(D427,[7]CANCEL!$F$16:$M$48,8,0),0)</f>
        <v>0</v>
      </c>
      <c r="U427" s="3">
        <f>IFERROR(VLOOKUP(B427,[7]Aaf_PENSION!$C$16:$M$112,11,0),0)</f>
        <v>0</v>
      </c>
      <c r="V427" s="3">
        <f>IFERROR(VLOOKUP(B427,[7]Aaf_SALUD!$C$16:$M$112,11,0),0)</f>
        <v>0</v>
      </c>
      <c r="W427" s="3">
        <f>IFERROR(VLOOKUP(D427,[7]CALIDAD!$F$16:$M$1122,8,0),0)</f>
        <v>65168321</v>
      </c>
      <c r="X427" s="3"/>
      <c r="Y427" s="3">
        <f>IFERROR(VLOOKUP(B427,[7]Ap_CESANTIAS!$C$16:$M$112,11,0),0)</f>
        <v>0</v>
      </c>
      <c r="Z427" s="3">
        <f>IFERROR(VLOOKUP(B427,[7]Ap_PENSION!$C$16:$M$112,11,0),0)</f>
        <v>0</v>
      </c>
      <c r="AA427" s="3">
        <f>IFERROR(VLOOKUP(B427,[7]Ap_SALUD!$C$16:$M$112,11,0),0)</f>
        <v>0</v>
      </c>
      <c r="AB427" s="3"/>
      <c r="AC427" s="36">
        <f t="shared" si="18"/>
        <v>65168321</v>
      </c>
      <c r="AD427" s="37">
        <f t="shared" si="20"/>
        <v>521346572</v>
      </c>
      <c r="AE427" s="144"/>
    </row>
    <row r="428" spans="1:31" hidden="1" x14ac:dyDescent="0.25">
      <c r="A428" s="38">
        <v>416</v>
      </c>
      <c r="B428" s="61"/>
      <c r="C428" s="143" t="str">
        <f>VLOOKUP(D428,[8]Hoja1!$A$2:$B$1115,2,0)</f>
        <v>17616</v>
      </c>
      <c r="D428" s="31">
        <v>800095461</v>
      </c>
      <c r="E428" s="31">
        <v>211617616</v>
      </c>
      <c r="F428" s="61" t="s">
        <v>622</v>
      </c>
      <c r="G428" s="33">
        <v>0</v>
      </c>
      <c r="H428" s="33">
        <v>0</v>
      </c>
      <c r="I428" s="3">
        <f>IFERROR(VLOOKUP(C428,'[6]Anexo 2'!$A$9:$G$1115,7,0),0)</f>
        <v>156491922</v>
      </c>
      <c r="J428" s="3">
        <f>IFERROR(VLOOKUP(C428,'[6]Anexo 1'!$A$9:$F$1115,6,0),0)</f>
        <v>158043332</v>
      </c>
      <c r="K428" s="3"/>
      <c r="L428" s="3"/>
      <c r="M428" s="3"/>
      <c r="N428" s="3"/>
      <c r="O428" s="3"/>
      <c r="P428" s="34">
        <f t="shared" si="19"/>
        <v>314535254</v>
      </c>
      <c r="Q428" s="35">
        <f>VLOOKUP(D428,FEBRERO!$D$13:$Q$1147,14,0)+VLOOKUP(D428,FEBRERO!$D$13:$AC$1147,26,0)+VLOOKUP(D428,MARZO!$D$13:$AC$1147,26,0)</f>
        <v>197166314</v>
      </c>
      <c r="R428" s="3">
        <f>IFERROR(VLOOKUP(D428,[7]ServNOMINA!$F$16:$M$112,8,0),0)</f>
        <v>0</v>
      </c>
      <c r="S428" s="3">
        <f>IFERROR(VLOOKUP(D428,[7]ServOTROS!$F$16:$M$112,8,0),0)</f>
        <v>0</v>
      </c>
      <c r="T428" s="3">
        <f>IFERROR(VLOOKUP(D428,[7]CANCEL!$F$16:$M$48,8,0),0)</f>
        <v>0</v>
      </c>
      <c r="U428" s="3">
        <f>IFERROR(VLOOKUP(B428,[7]Aaf_PENSION!$C$16:$M$112,11,0),0)</f>
        <v>0</v>
      </c>
      <c r="V428" s="3">
        <f>IFERROR(VLOOKUP(B428,[7]Aaf_SALUD!$C$16:$M$112,11,0),0)</f>
        <v>0</v>
      </c>
      <c r="W428" s="3">
        <f>IFERROR(VLOOKUP(D428,[7]CALIDAD!$F$16:$M$1122,8,0),0)</f>
        <v>13040994</v>
      </c>
      <c r="X428" s="3"/>
      <c r="Y428" s="3">
        <f>IFERROR(VLOOKUP(B428,[7]Ap_CESANTIAS!$C$16:$M$112,11,0),0)</f>
        <v>0</v>
      </c>
      <c r="Z428" s="3">
        <f>IFERROR(VLOOKUP(B428,[7]Ap_PENSION!$C$16:$M$112,11,0),0)</f>
        <v>0</v>
      </c>
      <c r="AA428" s="3">
        <f>IFERROR(VLOOKUP(B428,[7]Ap_SALUD!$C$16:$M$112,11,0),0)</f>
        <v>0</v>
      </c>
      <c r="AB428" s="3"/>
      <c r="AC428" s="36">
        <f t="shared" si="18"/>
        <v>13040994</v>
      </c>
      <c r="AD428" s="37">
        <f t="shared" si="20"/>
        <v>104327946</v>
      </c>
      <c r="AE428" s="144"/>
    </row>
    <row r="429" spans="1:31" hidden="1" x14ac:dyDescent="0.25">
      <c r="A429" s="29">
        <v>417</v>
      </c>
      <c r="B429" s="61"/>
      <c r="C429" s="143" t="str">
        <f>VLOOKUP(D429,[8]Hoja1!$A$2:$B$1115,2,0)</f>
        <v>17653</v>
      </c>
      <c r="D429" s="31">
        <v>890801131</v>
      </c>
      <c r="E429" s="31">
        <v>215317653</v>
      </c>
      <c r="F429" s="61" t="s">
        <v>623</v>
      </c>
      <c r="G429" s="33">
        <v>0</v>
      </c>
      <c r="H429" s="33">
        <v>0</v>
      </c>
      <c r="I429" s="3">
        <f>IFERROR(VLOOKUP(C429,'[6]Anexo 2'!$A$9:$G$1115,7,0),0)</f>
        <v>199888668</v>
      </c>
      <c r="J429" s="3">
        <f>IFERROR(VLOOKUP(C429,'[6]Anexo 1'!$A$9:$F$1115,6,0),0)</f>
        <v>235957594</v>
      </c>
      <c r="K429" s="3"/>
      <c r="L429" s="3"/>
      <c r="M429" s="3"/>
      <c r="N429" s="3"/>
      <c r="O429" s="3"/>
      <c r="P429" s="34">
        <f t="shared" si="19"/>
        <v>435846262</v>
      </c>
      <c r="Q429" s="35">
        <f>VLOOKUP(D429,FEBRERO!$D$13:$Q$1147,14,0)+VLOOKUP(D429,FEBRERO!$D$13:$AC$1147,26,0)+VLOOKUP(D429,MARZO!$D$13:$AC$1147,26,0)</f>
        <v>285929761</v>
      </c>
      <c r="R429" s="3">
        <f>IFERROR(VLOOKUP(D429,[7]ServNOMINA!$F$16:$M$112,8,0),0)</f>
        <v>0</v>
      </c>
      <c r="S429" s="3">
        <f>IFERROR(VLOOKUP(D429,[7]ServOTROS!$F$16:$M$112,8,0),0)</f>
        <v>0</v>
      </c>
      <c r="T429" s="3">
        <f>IFERROR(VLOOKUP(D429,[7]CANCEL!$F$16:$M$48,8,0),0)</f>
        <v>0</v>
      </c>
      <c r="U429" s="3">
        <f>IFERROR(VLOOKUP(B429,[7]Aaf_PENSION!$C$16:$M$112,11,0),0)</f>
        <v>0</v>
      </c>
      <c r="V429" s="3">
        <f>IFERROR(VLOOKUP(B429,[7]Aaf_SALUD!$C$16:$M$112,11,0),0)</f>
        <v>0</v>
      </c>
      <c r="W429" s="3">
        <f>IFERROR(VLOOKUP(D429,[7]CALIDAD!$F$16:$M$1122,8,0),0)</f>
        <v>16657389</v>
      </c>
      <c r="X429" s="3"/>
      <c r="Y429" s="3">
        <f>IFERROR(VLOOKUP(B429,[7]Ap_CESANTIAS!$C$16:$M$112,11,0),0)</f>
        <v>0</v>
      </c>
      <c r="Z429" s="3">
        <f>IFERROR(VLOOKUP(B429,[7]Ap_PENSION!$C$16:$M$112,11,0),0)</f>
        <v>0</v>
      </c>
      <c r="AA429" s="3">
        <f>IFERROR(VLOOKUP(B429,[7]Ap_SALUD!$C$16:$M$112,11,0),0)</f>
        <v>0</v>
      </c>
      <c r="AB429" s="3"/>
      <c r="AC429" s="36">
        <f t="shared" si="18"/>
        <v>16657389</v>
      </c>
      <c r="AD429" s="37">
        <f t="shared" si="20"/>
        <v>133259112</v>
      </c>
      <c r="AE429" s="144"/>
    </row>
    <row r="430" spans="1:31" hidden="1" x14ac:dyDescent="0.25">
      <c r="A430" s="38">
        <v>418</v>
      </c>
      <c r="B430" s="61"/>
      <c r="C430" s="143" t="str">
        <f>VLOOKUP(D430,[8]Hoja1!$A$2:$B$1115,2,0)</f>
        <v>17662</v>
      </c>
      <c r="D430" s="31">
        <v>890801149</v>
      </c>
      <c r="E430" s="31">
        <v>216217662</v>
      </c>
      <c r="F430" s="61" t="s">
        <v>624</v>
      </c>
      <c r="G430" s="33">
        <v>0</v>
      </c>
      <c r="H430" s="33">
        <v>0</v>
      </c>
      <c r="I430" s="3">
        <f>IFERROR(VLOOKUP(C430,'[6]Anexo 2'!$A$9:$G$1115,7,0),0)</f>
        <v>320810280</v>
      </c>
      <c r="J430" s="3">
        <f>IFERROR(VLOOKUP(C430,'[6]Anexo 1'!$A$9:$F$1115,6,0),0)</f>
        <v>393191982</v>
      </c>
      <c r="K430" s="3"/>
      <c r="L430" s="3"/>
      <c r="M430" s="3"/>
      <c r="N430" s="3"/>
      <c r="O430" s="3"/>
      <c r="P430" s="34">
        <f t="shared" si="19"/>
        <v>714002262</v>
      </c>
      <c r="Q430" s="35">
        <f>VLOOKUP(D430,FEBRERO!$D$13:$Q$1147,14,0)+VLOOKUP(D430,FEBRERO!$D$13:$AC$1147,26,0)+VLOOKUP(D430,MARZO!$D$13:$AC$1147,26,0)</f>
        <v>473394552</v>
      </c>
      <c r="R430" s="3">
        <f>IFERROR(VLOOKUP(D430,[7]ServNOMINA!$F$16:$M$112,8,0),0)</f>
        <v>0</v>
      </c>
      <c r="S430" s="3">
        <f>IFERROR(VLOOKUP(D430,[7]ServOTROS!$F$16:$M$112,8,0),0)</f>
        <v>0</v>
      </c>
      <c r="T430" s="3">
        <f>IFERROR(VLOOKUP(D430,[7]CANCEL!$F$16:$M$48,8,0),0)</f>
        <v>0</v>
      </c>
      <c r="U430" s="3">
        <f>IFERROR(VLOOKUP(B430,[7]Aaf_PENSION!$C$16:$M$112,11,0),0)</f>
        <v>0</v>
      </c>
      <c r="V430" s="3">
        <f>IFERROR(VLOOKUP(B430,[7]Aaf_SALUD!$C$16:$M$112,11,0),0)</f>
        <v>0</v>
      </c>
      <c r="W430" s="3">
        <f>IFERROR(VLOOKUP(D430,[7]CALIDAD!$F$16:$M$1122,8,0),0)</f>
        <v>26734190</v>
      </c>
      <c r="X430" s="3"/>
      <c r="Y430" s="3">
        <f>IFERROR(VLOOKUP(B430,[7]Ap_CESANTIAS!$C$16:$M$112,11,0),0)</f>
        <v>0</v>
      </c>
      <c r="Z430" s="3">
        <f>IFERROR(VLOOKUP(B430,[7]Ap_PENSION!$C$16:$M$112,11,0),0)</f>
        <v>0</v>
      </c>
      <c r="AA430" s="3">
        <f>IFERROR(VLOOKUP(B430,[7]Ap_SALUD!$C$16:$M$112,11,0),0)</f>
        <v>0</v>
      </c>
      <c r="AB430" s="3"/>
      <c r="AC430" s="36">
        <f t="shared" si="18"/>
        <v>26734190</v>
      </c>
      <c r="AD430" s="37">
        <f t="shared" si="20"/>
        <v>213873520</v>
      </c>
      <c r="AE430" s="144"/>
    </row>
    <row r="431" spans="1:31" hidden="1" x14ac:dyDescent="0.25">
      <c r="A431" s="29">
        <v>419</v>
      </c>
      <c r="B431" s="61"/>
      <c r="C431" s="143" t="str">
        <f>VLOOKUP(D431,[8]Hoja1!$A$2:$B$1115,2,0)</f>
        <v>17665</v>
      </c>
      <c r="D431" s="31">
        <v>810001998</v>
      </c>
      <c r="E431" s="31">
        <v>216517665</v>
      </c>
      <c r="F431" s="61" t="s">
        <v>625</v>
      </c>
      <c r="G431" s="33">
        <v>0</v>
      </c>
      <c r="H431" s="33">
        <v>0</v>
      </c>
      <c r="I431" s="3">
        <f>IFERROR(VLOOKUP(C431,'[6]Anexo 2'!$A$9:$G$1115,7,0),0)</f>
        <v>75875270</v>
      </c>
      <c r="J431" s="3">
        <f>IFERROR(VLOOKUP(C431,'[6]Anexo 1'!$A$9:$F$1115,6,0),0)</f>
        <v>94561758</v>
      </c>
      <c r="K431" s="3"/>
      <c r="L431" s="3"/>
      <c r="M431" s="3"/>
      <c r="N431" s="3"/>
      <c r="O431" s="3"/>
      <c r="P431" s="34">
        <f t="shared" si="19"/>
        <v>170437028</v>
      </c>
      <c r="Q431" s="35">
        <f>VLOOKUP(D431,FEBRERO!$D$13:$Q$1147,14,0)+VLOOKUP(D431,FEBRERO!$D$13:$AC$1147,26,0)+VLOOKUP(D431,MARZO!$D$13:$AC$1147,26,0)</f>
        <v>113530575</v>
      </c>
      <c r="R431" s="3">
        <f>IFERROR(VLOOKUP(D431,[7]ServNOMINA!$F$16:$M$112,8,0),0)</f>
        <v>0</v>
      </c>
      <c r="S431" s="3">
        <f>IFERROR(VLOOKUP(D431,[7]ServOTROS!$F$16:$M$112,8,0),0)</f>
        <v>0</v>
      </c>
      <c r="T431" s="3">
        <f>IFERROR(VLOOKUP(D431,[7]CANCEL!$F$16:$M$48,8,0),0)</f>
        <v>0</v>
      </c>
      <c r="U431" s="3">
        <f>IFERROR(VLOOKUP(B431,[7]Aaf_PENSION!$C$16:$M$112,11,0),0)</f>
        <v>0</v>
      </c>
      <c r="V431" s="3">
        <f>IFERROR(VLOOKUP(B431,[7]Aaf_SALUD!$C$16:$M$112,11,0),0)</f>
        <v>0</v>
      </c>
      <c r="W431" s="3">
        <f>IFERROR(VLOOKUP(D431,[7]CALIDAD!$F$16:$M$1122,8,0),0)</f>
        <v>6322939</v>
      </c>
      <c r="X431" s="3"/>
      <c r="Y431" s="3">
        <f>IFERROR(VLOOKUP(B431,[7]Ap_CESANTIAS!$C$16:$M$112,11,0),0)</f>
        <v>0</v>
      </c>
      <c r="Z431" s="3">
        <f>IFERROR(VLOOKUP(B431,[7]Ap_PENSION!$C$16:$M$112,11,0),0)</f>
        <v>0</v>
      </c>
      <c r="AA431" s="3">
        <f>IFERROR(VLOOKUP(B431,[7]Ap_SALUD!$C$16:$M$112,11,0),0)</f>
        <v>0</v>
      </c>
      <c r="AB431" s="3"/>
      <c r="AC431" s="36">
        <f t="shared" si="18"/>
        <v>6322939</v>
      </c>
      <c r="AD431" s="37">
        <f t="shared" si="20"/>
        <v>50583514</v>
      </c>
      <c r="AE431" s="144"/>
    </row>
    <row r="432" spans="1:31" hidden="1" x14ac:dyDescent="0.25">
      <c r="A432" s="38">
        <v>420</v>
      </c>
      <c r="B432" s="61"/>
      <c r="C432" s="143" t="str">
        <f>VLOOKUP(D432,[8]Hoja1!$A$2:$B$1115,2,0)</f>
        <v>17777</v>
      </c>
      <c r="D432" s="31">
        <v>890801150</v>
      </c>
      <c r="E432" s="31">
        <v>217717777</v>
      </c>
      <c r="F432" s="61" t="s">
        <v>626</v>
      </c>
      <c r="G432" s="33">
        <v>0</v>
      </c>
      <c r="H432" s="33">
        <v>0</v>
      </c>
      <c r="I432" s="3">
        <f>IFERROR(VLOOKUP(C432,'[6]Anexo 2'!$A$9:$G$1115,7,0),0)</f>
        <v>447914128</v>
      </c>
      <c r="J432" s="3">
        <f>IFERROR(VLOOKUP(C432,'[6]Anexo 1'!$A$9:$F$1115,6,0),0)</f>
        <v>504826201</v>
      </c>
      <c r="K432" s="3"/>
      <c r="L432" s="3"/>
      <c r="M432" s="3"/>
      <c r="N432" s="3"/>
      <c r="O432" s="3"/>
      <c r="P432" s="34">
        <f t="shared" si="19"/>
        <v>952740329</v>
      </c>
      <c r="Q432" s="35">
        <f>VLOOKUP(D432,FEBRERO!$D$13:$Q$1147,14,0)+VLOOKUP(D432,FEBRERO!$D$13:$AC$1147,26,0)+VLOOKUP(D432,MARZO!$D$13:$AC$1147,26,0)</f>
        <v>616804732</v>
      </c>
      <c r="R432" s="3">
        <f>IFERROR(VLOOKUP(D432,[7]ServNOMINA!$F$16:$M$112,8,0),0)</f>
        <v>0</v>
      </c>
      <c r="S432" s="3">
        <f>IFERROR(VLOOKUP(D432,[7]ServOTROS!$F$16:$M$112,8,0),0)</f>
        <v>0</v>
      </c>
      <c r="T432" s="3">
        <f>IFERROR(VLOOKUP(D432,[7]CANCEL!$F$16:$M$48,8,0),0)</f>
        <v>0</v>
      </c>
      <c r="U432" s="3">
        <f>IFERROR(VLOOKUP(B432,[7]Aaf_PENSION!$C$16:$M$112,11,0),0)</f>
        <v>0</v>
      </c>
      <c r="V432" s="3">
        <f>IFERROR(VLOOKUP(B432,[7]Aaf_SALUD!$C$16:$M$112,11,0),0)</f>
        <v>0</v>
      </c>
      <c r="W432" s="3">
        <f>IFERROR(VLOOKUP(D432,[7]CALIDAD!$F$16:$M$1122,8,0),0)</f>
        <v>37326177</v>
      </c>
      <c r="X432" s="3"/>
      <c r="Y432" s="3">
        <f>IFERROR(VLOOKUP(B432,[7]Ap_CESANTIAS!$C$16:$M$112,11,0),0)</f>
        <v>0</v>
      </c>
      <c r="Z432" s="3">
        <f>IFERROR(VLOOKUP(B432,[7]Ap_PENSION!$C$16:$M$112,11,0),0)</f>
        <v>0</v>
      </c>
      <c r="AA432" s="3">
        <f>IFERROR(VLOOKUP(B432,[7]Ap_SALUD!$C$16:$M$112,11,0),0)</f>
        <v>0</v>
      </c>
      <c r="AB432" s="3"/>
      <c r="AC432" s="36">
        <f t="shared" si="18"/>
        <v>37326177</v>
      </c>
      <c r="AD432" s="37">
        <f t="shared" si="20"/>
        <v>298609420</v>
      </c>
      <c r="AE432" s="144"/>
    </row>
    <row r="433" spans="1:31" hidden="1" x14ac:dyDescent="0.25">
      <c r="A433" s="29">
        <v>421</v>
      </c>
      <c r="B433" s="61"/>
      <c r="C433" s="143" t="str">
        <f>VLOOKUP(D433,[8]Hoja1!$A$2:$B$1115,2,0)</f>
        <v>17867</v>
      </c>
      <c r="D433" s="31">
        <v>890801151</v>
      </c>
      <c r="E433" s="31">
        <v>216717867</v>
      </c>
      <c r="F433" s="61" t="s">
        <v>627</v>
      </c>
      <c r="G433" s="33">
        <v>0</v>
      </c>
      <c r="H433" s="33">
        <v>0</v>
      </c>
      <c r="I433" s="3">
        <f>IFERROR(VLOOKUP(C433,'[6]Anexo 2'!$A$9:$G$1115,7,0),0)</f>
        <v>138505742</v>
      </c>
      <c r="J433" s="3">
        <f>IFERROR(VLOOKUP(C433,'[6]Anexo 1'!$A$9:$F$1115,6,0),0)</f>
        <v>182320299</v>
      </c>
      <c r="K433" s="3"/>
      <c r="L433" s="3"/>
      <c r="M433" s="3"/>
      <c r="N433" s="3"/>
      <c r="O433" s="3"/>
      <c r="P433" s="34">
        <f t="shared" si="19"/>
        <v>320826041</v>
      </c>
      <c r="Q433" s="35">
        <f>VLOOKUP(D433,FEBRERO!$D$13:$Q$1147,14,0)+VLOOKUP(D433,FEBRERO!$D$13:$AC$1147,26,0)+VLOOKUP(D433,MARZO!$D$13:$AC$1147,26,0)</f>
        <v>216946734</v>
      </c>
      <c r="R433" s="3">
        <f>IFERROR(VLOOKUP(D433,[7]ServNOMINA!$F$16:$M$112,8,0),0)</f>
        <v>0</v>
      </c>
      <c r="S433" s="3">
        <f>IFERROR(VLOOKUP(D433,[7]ServOTROS!$F$16:$M$112,8,0),0)</f>
        <v>0</v>
      </c>
      <c r="T433" s="3">
        <f>IFERROR(VLOOKUP(D433,[7]CANCEL!$F$16:$M$48,8,0),0)</f>
        <v>0</v>
      </c>
      <c r="U433" s="3">
        <f>IFERROR(VLOOKUP(B433,[7]Aaf_PENSION!$C$16:$M$112,11,0),0)</f>
        <v>0</v>
      </c>
      <c r="V433" s="3">
        <f>IFERROR(VLOOKUP(B433,[7]Aaf_SALUD!$C$16:$M$112,11,0),0)</f>
        <v>0</v>
      </c>
      <c r="W433" s="3">
        <f>IFERROR(VLOOKUP(D433,[7]CALIDAD!$F$16:$M$1122,8,0),0)</f>
        <v>11542145</v>
      </c>
      <c r="X433" s="3"/>
      <c r="Y433" s="3">
        <f>IFERROR(VLOOKUP(B433,[7]Ap_CESANTIAS!$C$16:$M$112,11,0),0)</f>
        <v>0</v>
      </c>
      <c r="Z433" s="3">
        <f>IFERROR(VLOOKUP(B433,[7]Ap_PENSION!$C$16:$M$112,11,0),0)</f>
        <v>0</v>
      </c>
      <c r="AA433" s="3">
        <f>IFERROR(VLOOKUP(B433,[7]Ap_SALUD!$C$16:$M$112,11,0),0)</f>
        <v>0</v>
      </c>
      <c r="AB433" s="3"/>
      <c r="AC433" s="36">
        <f t="shared" si="18"/>
        <v>11542145</v>
      </c>
      <c r="AD433" s="37">
        <f t="shared" si="20"/>
        <v>92337162</v>
      </c>
      <c r="AE433" s="144"/>
    </row>
    <row r="434" spans="1:31" hidden="1" x14ac:dyDescent="0.25">
      <c r="A434" s="38">
        <v>422</v>
      </c>
      <c r="B434" s="61"/>
      <c r="C434" s="143" t="str">
        <f>VLOOKUP(D434,[8]Hoja1!$A$2:$B$1115,2,0)</f>
        <v>17873</v>
      </c>
      <c r="D434" s="31">
        <v>890801152</v>
      </c>
      <c r="E434" s="31">
        <v>217317873</v>
      </c>
      <c r="F434" s="61" t="s">
        <v>628</v>
      </c>
      <c r="G434" s="33">
        <v>0</v>
      </c>
      <c r="H434" s="33">
        <v>0</v>
      </c>
      <c r="I434" s="3">
        <f>IFERROR(VLOOKUP(C434,'[6]Anexo 2'!$A$9:$G$1115,7,0),0)</f>
        <v>510281136</v>
      </c>
      <c r="J434" s="3">
        <f>IFERROR(VLOOKUP(C434,'[6]Anexo 1'!$A$9:$F$1115,6,0),0)</f>
        <v>647959079</v>
      </c>
      <c r="K434" s="3"/>
      <c r="L434" s="3"/>
      <c r="M434" s="3"/>
      <c r="N434" s="3"/>
      <c r="O434" s="3"/>
      <c r="P434" s="34">
        <f t="shared" si="19"/>
        <v>1158240215</v>
      </c>
      <c r="Q434" s="35">
        <f>VLOOKUP(D434,FEBRERO!$D$13:$Q$1147,14,0)+VLOOKUP(D434,FEBRERO!$D$13:$AC$1147,26,0)+VLOOKUP(D434,MARZO!$D$13:$AC$1147,26,0)</f>
        <v>775529363</v>
      </c>
      <c r="R434" s="3">
        <f>IFERROR(VLOOKUP(D434,[7]ServNOMINA!$F$16:$M$112,8,0),0)</f>
        <v>0</v>
      </c>
      <c r="S434" s="3">
        <f>IFERROR(VLOOKUP(D434,[7]ServOTROS!$F$16:$M$112,8,0),0)</f>
        <v>0</v>
      </c>
      <c r="T434" s="3">
        <f>IFERROR(VLOOKUP(D434,[7]CANCEL!$F$16:$M$48,8,0),0)</f>
        <v>0</v>
      </c>
      <c r="U434" s="3">
        <f>IFERROR(VLOOKUP(B434,[7]Aaf_PENSION!$C$16:$M$112,11,0),0)</f>
        <v>0</v>
      </c>
      <c r="V434" s="3">
        <f>IFERROR(VLOOKUP(B434,[7]Aaf_SALUD!$C$16:$M$112,11,0),0)</f>
        <v>0</v>
      </c>
      <c r="W434" s="3">
        <f>IFERROR(VLOOKUP(D434,[7]CALIDAD!$F$16:$M$1122,8,0),0)</f>
        <v>42523428</v>
      </c>
      <c r="X434" s="3"/>
      <c r="Y434" s="3">
        <f>IFERROR(VLOOKUP(B434,[7]Ap_CESANTIAS!$C$16:$M$112,11,0),0)</f>
        <v>0</v>
      </c>
      <c r="Z434" s="3">
        <f>IFERROR(VLOOKUP(B434,[7]Ap_PENSION!$C$16:$M$112,11,0),0)</f>
        <v>0</v>
      </c>
      <c r="AA434" s="3">
        <f>IFERROR(VLOOKUP(B434,[7]Ap_SALUD!$C$16:$M$112,11,0),0)</f>
        <v>0</v>
      </c>
      <c r="AB434" s="3"/>
      <c r="AC434" s="36">
        <f t="shared" si="18"/>
        <v>42523428</v>
      </c>
      <c r="AD434" s="37">
        <f t="shared" si="20"/>
        <v>340187424</v>
      </c>
      <c r="AE434" s="144"/>
    </row>
    <row r="435" spans="1:31" hidden="1" x14ac:dyDescent="0.25">
      <c r="A435" s="29">
        <v>423</v>
      </c>
      <c r="B435" s="61"/>
      <c r="C435" s="143" t="str">
        <f>VLOOKUP(D435,[8]Hoja1!$A$2:$B$1115,2,0)</f>
        <v>17877</v>
      </c>
      <c r="D435" s="31">
        <v>800090833</v>
      </c>
      <c r="E435" s="31">
        <v>217717877</v>
      </c>
      <c r="F435" s="61" t="s">
        <v>629</v>
      </c>
      <c r="G435" s="33">
        <v>0</v>
      </c>
      <c r="H435" s="33">
        <v>0</v>
      </c>
      <c r="I435" s="3">
        <f>IFERROR(VLOOKUP(C435,'[6]Anexo 2'!$A$9:$G$1115,7,0),0)</f>
        <v>152433798</v>
      </c>
      <c r="J435" s="3">
        <f>IFERROR(VLOOKUP(C435,'[6]Anexo 1'!$A$9:$F$1115,6,0),0)</f>
        <v>191737967</v>
      </c>
      <c r="K435" s="3"/>
      <c r="L435" s="3"/>
      <c r="M435" s="3"/>
      <c r="N435" s="3"/>
      <c r="O435" s="3"/>
      <c r="P435" s="34">
        <f t="shared" si="19"/>
        <v>344171765</v>
      </c>
      <c r="Q435" s="35">
        <f>VLOOKUP(D435,FEBRERO!$D$13:$Q$1147,14,0)+VLOOKUP(D435,FEBRERO!$D$13:$AC$1147,26,0)+VLOOKUP(D435,MARZO!$D$13:$AC$1147,26,0)</f>
        <v>229846418</v>
      </c>
      <c r="R435" s="3">
        <f>IFERROR(VLOOKUP(D435,[7]ServNOMINA!$F$16:$M$112,8,0),0)</f>
        <v>0</v>
      </c>
      <c r="S435" s="3">
        <f>IFERROR(VLOOKUP(D435,[7]ServOTROS!$F$16:$M$112,8,0),0)</f>
        <v>0</v>
      </c>
      <c r="T435" s="3">
        <f>IFERROR(VLOOKUP(D435,[7]CANCEL!$F$16:$M$48,8,0),0)</f>
        <v>0</v>
      </c>
      <c r="U435" s="3">
        <f>IFERROR(VLOOKUP(B435,[7]Aaf_PENSION!$C$16:$M$112,11,0),0)</f>
        <v>0</v>
      </c>
      <c r="V435" s="3">
        <f>IFERROR(VLOOKUP(B435,[7]Aaf_SALUD!$C$16:$M$112,11,0),0)</f>
        <v>0</v>
      </c>
      <c r="W435" s="3">
        <f>IFERROR(VLOOKUP(D435,[7]CALIDAD!$F$16:$M$1122,8,0),0)</f>
        <v>12702817</v>
      </c>
      <c r="X435" s="3"/>
      <c r="Y435" s="3">
        <f>IFERROR(VLOOKUP(B435,[7]Ap_CESANTIAS!$C$16:$M$112,11,0),0)</f>
        <v>0</v>
      </c>
      <c r="Z435" s="3">
        <f>IFERROR(VLOOKUP(B435,[7]Ap_PENSION!$C$16:$M$112,11,0),0)</f>
        <v>0</v>
      </c>
      <c r="AA435" s="3">
        <f>IFERROR(VLOOKUP(B435,[7]Ap_SALUD!$C$16:$M$112,11,0),0)</f>
        <v>0</v>
      </c>
      <c r="AB435" s="3"/>
      <c r="AC435" s="36">
        <f t="shared" si="18"/>
        <v>12702817</v>
      </c>
      <c r="AD435" s="37">
        <f t="shared" si="20"/>
        <v>101622530</v>
      </c>
      <c r="AE435" s="144"/>
    </row>
    <row r="436" spans="1:31" hidden="1" x14ac:dyDescent="0.25">
      <c r="A436" s="38">
        <v>424</v>
      </c>
      <c r="B436" s="61"/>
      <c r="C436" s="143" t="str">
        <f>VLOOKUP(D436,[8]Hoja1!$A$2:$B$1115,2,0)</f>
        <v>18029</v>
      </c>
      <c r="D436" s="31">
        <v>891190431</v>
      </c>
      <c r="E436" s="31">
        <v>212918029</v>
      </c>
      <c r="F436" s="61" t="s">
        <v>630</v>
      </c>
      <c r="G436" s="33">
        <v>0</v>
      </c>
      <c r="H436" s="33">
        <v>0</v>
      </c>
      <c r="I436" s="3">
        <f>IFERROR(VLOOKUP(C436,'[6]Anexo 2'!$A$9:$G$1115,7,0),0)</f>
        <v>114513798</v>
      </c>
      <c r="J436" s="3">
        <f>IFERROR(VLOOKUP(C436,'[6]Anexo 1'!$A$9:$F$1115,6,0),0)</f>
        <v>99113057</v>
      </c>
      <c r="K436" s="3"/>
      <c r="L436" s="3"/>
      <c r="M436" s="3"/>
      <c r="N436" s="3"/>
      <c r="O436" s="3"/>
      <c r="P436" s="34">
        <f t="shared" si="19"/>
        <v>213626855</v>
      </c>
      <c r="Q436" s="35">
        <f>VLOOKUP(D436,FEBRERO!$D$13:$Q$1147,14,0)+VLOOKUP(D436,FEBRERO!$D$13:$AC$1147,26,0)+VLOOKUP(D436,MARZO!$D$13:$AC$1147,26,0)</f>
        <v>127741508</v>
      </c>
      <c r="R436" s="3">
        <f>IFERROR(VLOOKUP(D436,[7]ServNOMINA!$F$16:$M$112,8,0),0)</f>
        <v>0</v>
      </c>
      <c r="S436" s="3">
        <f>IFERROR(VLOOKUP(D436,[7]ServOTROS!$F$16:$M$112,8,0),0)</f>
        <v>0</v>
      </c>
      <c r="T436" s="3">
        <f>IFERROR(VLOOKUP(D436,[7]CANCEL!$F$16:$M$48,8,0),0)</f>
        <v>0</v>
      </c>
      <c r="U436" s="3">
        <f>IFERROR(VLOOKUP(B436,[7]Aaf_PENSION!$C$16:$M$112,11,0),0)</f>
        <v>0</v>
      </c>
      <c r="V436" s="3">
        <f>IFERROR(VLOOKUP(B436,[7]Aaf_SALUD!$C$16:$M$112,11,0),0)</f>
        <v>0</v>
      </c>
      <c r="W436" s="3">
        <f>IFERROR(VLOOKUP(D436,[7]CALIDAD!$F$16:$M$1122,8,0),0)</f>
        <v>9542817</v>
      </c>
      <c r="X436" s="3"/>
      <c r="Y436" s="3">
        <f>IFERROR(VLOOKUP(B436,[7]Ap_CESANTIAS!$C$16:$M$112,11,0),0)</f>
        <v>0</v>
      </c>
      <c r="Z436" s="3">
        <f>IFERROR(VLOOKUP(B436,[7]Ap_PENSION!$C$16:$M$112,11,0),0)</f>
        <v>0</v>
      </c>
      <c r="AA436" s="3">
        <f>IFERROR(VLOOKUP(B436,[7]Ap_SALUD!$C$16:$M$112,11,0),0)</f>
        <v>0</v>
      </c>
      <c r="AB436" s="3"/>
      <c r="AC436" s="36">
        <f t="shared" si="18"/>
        <v>9542817</v>
      </c>
      <c r="AD436" s="37">
        <f t="shared" si="20"/>
        <v>76342530</v>
      </c>
      <c r="AE436" s="144"/>
    </row>
    <row r="437" spans="1:31" hidden="1" x14ac:dyDescent="0.25">
      <c r="A437" s="29">
        <v>425</v>
      </c>
      <c r="B437" s="61"/>
      <c r="C437" s="143" t="str">
        <f>VLOOKUP(D437,[8]Hoja1!$A$2:$B$1115,2,0)</f>
        <v>18094</v>
      </c>
      <c r="D437" s="31">
        <v>800095734</v>
      </c>
      <c r="E437" s="31">
        <v>219418094</v>
      </c>
      <c r="F437" s="61" t="s">
        <v>631</v>
      </c>
      <c r="G437" s="33">
        <v>0</v>
      </c>
      <c r="H437" s="33">
        <v>0</v>
      </c>
      <c r="I437" s="3">
        <f>IFERROR(VLOOKUP(C437,'[6]Anexo 2'!$A$9:$G$1115,7,0),0)</f>
        <v>248991112</v>
      </c>
      <c r="J437" s="3">
        <f>IFERROR(VLOOKUP(C437,'[6]Anexo 1'!$A$9:$F$1115,6,0),0)</f>
        <v>235316761</v>
      </c>
      <c r="K437" s="3"/>
      <c r="L437" s="3"/>
      <c r="M437" s="3"/>
      <c r="N437" s="3"/>
      <c r="O437" s="3"/>
      <c r="P437" s="34">
        <f t="shared" si="19"/>
        <v>484307873</v>
      </c>
      <c r="Q437" s="35">
        <f>VLOOKUP(D437,FEBRERO!$D$13:$Q$1147,14,0)+VLOOKUP(D437,FEBRERO!$D$13:$AC$1147,26,0)+VLOOKUP(D437,MARZO!$D$13:$AC$1147,26,0)</f>
        <v>297564538</v>
      </c>
      <c r="R437" s="3">
        <f>IFERROR(VLOOKUP(D437,[7]ServNOMINA!$F$16:$M$112,8,0),0)</f>
        <v>0</v>
      </c>
      <c r="S437" s="3">
        <f>IFERROR(VLOOKUP(D437,[7]ServOTROS!$F$16:$M$112,8,0),0)</f>
        <v>0</v>
      </c>
      <c r="T437" s="3">
        <f>IFERROR(VLOOKUP(D437,[7]CANCEL!$F$16:$M$48,8,0),0)</f>
        <v>0</v>
      </c>
      <c r="U437" s="3">
        <f>IFERROR(VLOOKUP(B437,[7]Aaf_PENSION!$C$16:$M$112,11,0),0)</f>
        <v>0</v>
      </c>
      <c r="V437" s="3">
        <f>IFERROR(VLOOKUP(B437,[7]Aaf_SALUD!$C$16:$M$112,11,0),0)</f>
        <v>0</v>
      </c>
      <c r="W437" s="3">
        <f>IFERROR(VLOOKUP(D437,[7]CALIDAD!$F$16:$M$1122,8,0),0)</f>
        <v>20749259</v>
      </c>
      <c r="X437" s="3"/>
      <c r="Y437" s="3">
        <f>IFERROR(VLOOKUP(B437,[7]Ap_CESANTIAS!$C$16:$M$112,11,0),0)</f>
        <v>0</v>
      </c>
      <c r="Z437" s="3">
        <f>IFERROR(VLOOKUP(B437,[7]Ap_PENSION!$C$16:$M$112,11,0),0)</f>
        <v>0</v>
      </c>
      <c r="AA437" s="3">
        <f>IFERROR(VLOOKUP(B437,[7]Ap_SALUD!$C$16:$M$112,11,0),0)</f>
        <v>0</v>
      </c>
      <c r="AB437" s="3"/>
      <c r="AC437" s="36">
        <f t="shared" si="18"/>
        <v>20749259</v>
      </c>
      <c r="AD437" s="37">
        <f t="shared" si="20"/>
        <v>165994076</v>
      </c>
      <c r="AE437" s="144"/>
    </row>
    <row r="438" spans="1:31" hidden="1" x14ac:dyDescent="0.25">
      <c r="A438" s="38">
        <v>426</v>
      </c>
      <c r="B438" s="61"/>
      <c r="C438" s="143" t="str">
        <f>VLOOKUP(D438,[8]Hoja1!$A$2:$B$1115,2,0)</f>
        <v>18150</v>
      </c>
      <c r="D438" s="31">
        <v>800095754</v>
      </c>
      <c r="E438" s="31">
        <v>215018150</v>
      </c>
      <c r="F438" s="61" t="s">
        <v>632</v>
      </c>
      <c r="G438" s="33">
        <v>0</v>
      </c>
      <c r="H438" s="33">
        <v>0</v>
      </c>
      <c r="I438" s="3">
        <f>IFERROR(VLOOKUP(C438,'[6]Anexo 2'!$A$9:$G$1115,7,0),0)</f>
        <v>1121724864</v>
      </c>
      <c r="J438" s="3">
        <f>IFERROR(VLOOKUP(C438,'[6]Anexo 1'!$A$9:$F$1115,6,0),0)</f>
        <v>985484747</v>
      </c>
      <c r="K438" s="3"/>
      <c r="L438" s="3"/>
      <c r="M438" s="3"/>
      <c r="N438" s="3"/>
      <c r="O438" s="3"/>
      <c r="P438" s="34">
        <f t="shared" si="19"/>
        <v>2107209611</v>
      </c>
      <c r="Q438" s="35">
        <f>VLOOKUP(D438,FEBRERO!$D$13:$Q$1147,14,0)+VLOOKUP(D438,FEBRERO!$D$13:$AC$1147,26,0)+VLOOKUP(D438,MARZO!$D$13:$AC$1147,26,0)</f>
        <v>848156015</v>
      </c>
      <c r="R438" s="3">
        <f>IFERROR(VLOOKUP(D438,[7]ServNOMINA!$F$16:$M$112,8,0),0)</f>
        <v>0</v>
      </c>
      <c r="S438" s="3">
        <f>IFERROR(VLOOKUP(D438,[7]ServOTROS!$F$16:$M$112,8,0),0)</f>
        <v>0</v>
      </c>
      <c r="T438" s="3">
        <f>IFERROR(VLOOKUP(D438,[7]CANCEL!$F$16:$M$48,8,0),0)</f>
        <v>0</v>
      </c>
      <c r="U438" s="3">
        <f>IFERROR(VLOOKUP(B438,[7]Aaf_PENSION!$C$16:$M$112,11,0),0)</f>
        <v>0</v>
      </c>
      <c r="V438" s="3">
        <f>IFERROR(VLOOKUP(B438,[7]Aaf_SALUD!$C$16:$M$112,11,0),0)</f>
        <v>0</v>
      </c>
      <c r="W438" s="3">
        <f>IFERROR(VLOOKUP(D438,[7]CALIDAD!$F$16:$M$1122,8,0),0)</f>
        <v>93477072</v>
      </c>
      <c r="X438" s="3"/>
      <c r="Y438" s="3">
        <f>IFERROR(VLOOKUP(B438,[7]Ap_CESANTIAS!$C$16:$M$112,11,0),0)</f>
        <v>0</v>
      </c>
      <c r="Z438" s="3">
        <f>IFERROR(VLOOKUP(B438,[7]Ap_PENSION!$C$16:$M$112,11,0),0)</f>
        <v>0</v>
      </c>
      <c r="AA438" s="3">
        <f>IFERROR(VLOOKUP(B438,[7]Ap_SALUD!$C$16:$M$112,11,0),0)</f>
        <v>0</v>
      </c>
      <c r="AB438" s="3"/>
      <c r="AC438" s="36">
        <f t="shared" si="18"/>
        <v>93477072</v>
      </c>
      <c r="AD438" s="37">
        <f t="shared" si="20"/>
        <v>1165576524</v>
      </c>
      <c r="AE438" s="144"/>
    </row>
    <row r="439" spans="1:31" hidden="1" x14ac:dyDescent="0.25">
      <c r="A439" s="29">
        <v>427</v>
      </c>
      <c r="B439" s="61"/>
      <c r="C439" s="143" t="str">
        <f>VLOOKUP(D439,[8]Hoja1!$A$2:$B$1115,2,0)</f>
        <v>18205</v>
      </c>
      <c r="D439" s="31">
        <v>800095757</v>
      </c>
      <c r="E439" s="31">
        <v>210518205</v>
      </c>
      <c r="F439" s="61" t="s">
        <v>633</v>
      </c>
      <c r="G439" s="33">
        <v>0</v>
      </c>
      <c r="H439" s="33">
        <v>0</v>
      </c>
      <c r="I439" s="3">
        <f>IFERROR(VLOOKUP(C439,'[6]Anexo 2'!$A$9:$G$1115,7,0),0)</f>
        <v>220078460</v>
      </c>
      <c r="J439" s="3">
        <f>IFERROR(VLOOKUP(C439,'[6]Anexo 1'!$A$9:$F$1115,6,0),0)</f>
        <v>212130343</v>
      </c>
      <c r="K439" s="3"/>
      <c r="L439" s="3"/>
      <c r="M439" s="3"/>
      <c r="N439" s="3"/>
      <c r="O439" s="3"/>
      <c r="P439" s="34">
        <f t="shared" si="19"/>
        <v>432208803</v>
      </c>
      <c r="Q439" s="35">
        <f>VLOOKUP(D439,FEBRERO!$D$13:$Q$1147,14,0)+VLOOKUP(D439,FEBRERO!$D$13:$AC$1147,26,0)+VLOOKUP(D439,MARZO!$D$13:$AC$1147,26,0)</f>
        <v>267149959</v>
      </c>
      <c r="R439" s="3">
        <f>IFERROR(VLOOKUP(D439,[7]ServNOMINA!$F$16:$M$112,8,0),0)</f>
        <v>0</v>
      </c>
      <c r="S439" s="3">
        <f>IFERROR(VLOOKUP(D439,[7]ServOTROS!$F$16:$M$112,8,0),0)</f>
        <v>0</v>
      </c>
      <c r="T439" s="3">
        <f>IFERROR(VLOOKUP(D439,[7]CANCEL!$F$16:$M$48,8,0),0)</f>
        <v>0</v>
      </c>
      <c r="U439" s="3">
        <f>IFERROR(VLOOKUP(B439,[7]Aaf_PENSION!$C$16:$M$112,11,0),0)</f>
        <v>0</v>
      </c>
      <c r="V439" s="3">
        <f>IFERROR(VLOOKUP(B439,[7]Aaf_SALUD!$C$16:$M$112,11,0),0)</f>
        <v>0</v>
      </c>
      <c r="W439" s="3">
        <f>IFERROR(VLOOKUP(D439,[7]CALIDAD!$F$16:$M$1122,8,0),0)</f>
        <v>18339872</v>
      </c>
      <c r="X439" s="3"/>
      <c r="Y439" s="3">
        <f>IFERROR(VLOOKUP(B439,[7]Ap_CESANTIAS!$C$16:$M$112,11,0),0)</f>
        <v>0</v>
      </c>
      <c r="Z439" s="3">
        <f>IFERROR(VLOOKUP(B439,[7]Ap_PENSION!$C$16:$M$112,11,0),0)</f>
        <v>0</v>
      </c>
      <c r="AA439" s="3">
        <f>IFERROR(VLOOKUP(B439,[7]Ap_SALUD!$C$16:$M$112,11,0),0)</f>
        <v>0</v>
      </c>
      <c r="AB439" s="3"/>
      <c r="AC439" s="36">
        <f t="shared" si="18"/>
        <v>18339872</v>
      </c>
      <c r="AD439" s="37">
        <f t="shared" si="20"/>
        <v>146718972</v>
      </c>
      <c r="AE439" s="144"/>
    </row>
    <row r="440" spans="1:31" hidden="1" x14ac:dyDescent="0.25">
      <c r="A440" s="38">
        <v>428</v>
      </c>
      <c r="B440" s="61"/>
      <c r="C440" s="143" t="str">
        <f>VLOOKUP(D440,[8]Hoja1!$A$2:$B$1115,2,0)</f>
        <v>18247</v>
      </c>
      <c r="D440" s="31">
        <v>800095760</v>
      </c>
      <c r="E440" s="31">
        <v>214718247</v>
      </c>
      <c r="F440" s="61" t="s">
        <v>634</v>
      </c>
      <c r="G440" s="33">
        <v>0</v>
      </c>
      <c r="H440" s="33">
        <v>0</v>
      </c>
      <c r="I440" s="3">
        <f>IFERROR(VLOOKUP(C440,'[6]Anexo 2'!$A$9:$G$1115,7,0),0)</f>
        <v>407836976</v>
      </c>
      <c r="J440" s="3">
        <f>IFERROR(VLOOKUP(C440,'[6]Anexo 1'!$A$9:$F$1115,6,0),0)</f>
        <v>405476287</v>
      </c>
      <c r="K440" s="3"/>
      <c r="L440" s="3"/>
      <c r="M440" s="3"/>
      <c r="N440" s="3"/>
      <c r="O440" s="3"/>
      <c r="P440" s="34">
        <f t="shared" si="19"/>
        <v>813313263</v>
      </c>
      <c r="Q440" s="35">
        <f>VLOOKUP(D440,FEBRERO!$D$13:$Q$1147,14,0)+VLOOKUP(D440,FEBRERO!$D$13:$AC$1147,26,0)+VLOOKUP(D440,MARZO!$D$13:$AC$1147,26,0)</f>
        <v>507435532</v>
      </c>
      <c r="R440" s="3">
        <f>IFERROR(VLOOKUP(D440,[7]ServNOMINA!$F$16:$M$112,8,0),0)</f>
        <v>0</v>
      </c>
      <c r="S440" s="3">
        <f>IFERROR(VLOOKUP(D440,[7]ServOTROS!$F$16:$M$112,8,0),0)</f>
        <v>0</v>
      </c>
      <c r="T440" s="3">
        <f>IFERROR(VLOOKUP(D440,[7]CANCEL!$F$16:$M$48,8,0),0)</f>
        <v>0</v>
      </c>
      <c r="U440" s="3">
        <f>IFERROR(VLOOKUP(B440,[7]Aaf_PENSION!$C$16:$M$112,11,0),0)</f>
        <v>0</v>
      </c>
      <c r="V440" s="3">
        <f>IFERROR(VLOOKUP(B440,[7]Aaf_SALUD!$C$16:$M$112,11,0),0)</f>
        <v>0</v>
      </c>
      <c r="W440" s="3">
        <f>IFERROR(VLOOKUP(D440,[7]CALIDAD!$F$16:$M$1122,8,0),0)</f>
        <v>33986415</v>
      </c>
      <c r="X440" s="3"/>
      <c r="Y440" s="3">
        <f>IFERROR(VLOOKUP(B440,[7]Ap_CESANTIAS!$C$16:$M$112,11,0),0)</f>
        <v>0</v>
      </c>
      <c r="Z440" s="3">
        <f>IFERROR(VLOOKUP(B440,[7]Ap_PENSION!$C$16:$M$112,11,0),0)</f>
        <v>0</v>
      </c>
      <c r="AA440" s="3">
        <f>IFERROR(VLOOKUP(B440,[7]Ap_SALUD!$C$16:$M$112,11,0),0)</f>
        <v>0</v>
      </c>
      <c r="AB440" s="3"/>
      <c r="AC440" s="36">
        <f t="shared" si="18"/>
        <v>33986415</v>
      </c>
      <c r="AD440" s="37">
        <f t="shared" si="20"/>
        <v>271891316</v>
      </c>
      <c r="AE440" s="144"/>
    </row>
    <row r="441" spans="1:31" hidden="1" x14ac:dyDescent="0.25">
      <c r="A441" s="29">
        <v>429</v>
      </c>
      <c r="B441" s="61"/>
      <c r="C441" s="143" t="str">
        <f>VLOOKUP(D441,[8]Hoja1!$A$2:$B$1115,2,0)</f>
        <v>18256</v>
      </c>
      <c r="D441" s="31">
        <v>800095763</v>
      </c>
      <c r="E441" s="31">
        <v>215618256</v>
      </c>
      <c r="F441" s="61" t="s">
        <v>635</v>
      </c>
      <c r="G441" s="33">
        <v>0</v>
      </c>
      <c r="H441" s="33">
        <v>0</v>
      </c>
      <c r="I441" s="3">
        <f>IFERROR(VLOOKUP(C441,'[6]Anexo 2'!$A$9:$G$1115,7,0),0)</f>
        <v>310769872</v>
      </c>
      <c r="J441" s="3">
        <f>IFERROR(VLOOKUP(C441,'[6]Anexo 1'!$A$9:$F$1115,6,0),0)</f>
        <v>311367297</v>
      </c>
      <c r="K441" s="3"/>
      <c r="L441" s="3"/>
      <c r="M441" s="3"/>
      <c r="N441" s="3"/>
      <c r="O441" s="3"/>
      <c r="P441" s="34">
        <f t="shared" si="19"/>
        <v>622137169</v>
      </c>
      <c r="Q441" s="35">
        <f>VLOOKUP(D441,FEBRERO!$D$13:$Q$1147,14,0)+VLOOKUP(D441,FEBRERO!$D$13:$AC$1147,26,0)+VLOOKUP(D441,MARZO!$D$13:$AC$1147,26,0)</f>
        <v>389059764</v>
      </c>
      <c r="R441" s="3">
        <f>IFERROR(VLOOKUP(D441,[7]ServNOMINA!$F$16:$M$112,8,0),0)</f>
        <v>0</v>
      </c>
      <c r="S441" s="3">
        <f>IFERROR(VLOOKUP(D441,[7]ServOTROS!$F$16:$M$112,8,0),0)</f>
        <v>0</v>
      </c>
      <c r="T441" s="3">
        <f>IFERROR(VLOOKUP(D441,[7]CANCEL!$F$16:$M$48,8,0),0)</f>
        <v>0</v>
      </c>
      <c r="U441" s="3">
        <f>IFERROR(VLOOKUP(B441,[7]Aaf_PENSION!$C$16:$M$112,11,0),0)</f>
        <v>0</v>
      </c>
      <c r="V441" s="3">
        <f>IFERROR(VLOOKUP(B441,[7]Aaf_SALUD!$C$16:$M$112,11,0),0)</f>
        <v>0</v>
      </c>
      <c r="W441" s="3">
        <f>IFERROR(VLOOKUP(D441,[7]CALIDAD!$F$16:$M$1122,8,0),0)</f>
        <v>25897489</v>
      </c>
      <c r="X441" s="3"/>
      <c r="Y441" s="3">
        <f>IFERROR(VLOOKUP(B441,[7]Ap_CESANTIAS!$C$16:$M$112,11,0),0)</f>
        <v>0</v>
      </c>
      <c r="Z441" s="3">
        <f>IFERROR(VLOOKUP(B441,[7]Ap_PENSION!$C$16:$M$112,11,0),0)</f>
        <v>0</v>
      </c>
      <c r="AA441" s="3">
        <f>IFERROR(VLOOKUP(B441,[7]Ap_SALUD!$C$16:$M$112,11,0),0)</f>
        <v>0</v>
      </c>
      <c r="AB441" s="3"/>
      <c r="AC441" s="36">
        <f t="shared" si="18"/>
        <v>25897489</v>
      </c>
      <c r="AD441" s="37">
        <f t="shared" si="20"/>
        <v>207179916</v>
      </c>
      <c r="AE441" s="144"/>
    </row>
    <row r="442" spans="1:31" hidden="1" x14ac:dyDescent="0.25">
      <c r="A442" s="38">
        <v>430</v>
      </c>
      <c r="B442" s="61"/>
      <c r="C442" s="143" t="str">
        <f>VLOOKUP(D442,[8]Hoja1!$A$2:$B$1115,2,0)</f>
        <v>18410</v>
      </c>
      <c r="D442" s="31">
        <v>800095770</v>
      </c>
      <c r="E442" s="31">
        <v>211018410</v>
      </c>
      <c r="F442" s="61" t="s">
        <v>636</v>
      </c>
      <c r="G442" s="33">
        <v>0</v>
      </c>
      <c r="H442" s="33">
        <v>0</v>
      </c>
      <c r="I442" s="3">
        <f>IFERROR(VLOOKUP(C442,'[6]Anexo 2'!$A$9:$G$1115,7,0),0)</f>
        <v>392092264</v>
      </c>
      <c r="J442" s="3">
        <f>IFERROR(VLOOKUP(C442,'[6]Anexo 1'!$A$9:$F$1115,6,0),0)</f>
        <v>350827725</v>
      </c>
      <c r="K442" s="3"/>
      <c r="L442" s="3"/>
      <c r="M442" s="3"/>
      <c r="N442" s="3"/>
      <c r="O442" s="3"/>
      <c r="P442" s="34">
        <f t="shared" si="19"/>
        <v>742919989</v>
      </c>
      <c r="Q442" s="35">
        <f>VLOOKUP(D442,FEBRERO!$D$13:$Q$1147,14,0)+VLOOKUP(D442,FEBRERO!$D$13:$AC$1147,26,0)+VLOOKUP(D442,MARZO!$D$13:$AC$1147,26,0)</f>
        <v>448850790</v>
      </c>
      <c r="R442" s="3">
        <f>IFERROR(VLOOKUP(D442,[7]ServNOMINA!$F$16:$M$112,8,0),0)</f>
        <v>0</v>
      </c>
      <c r="S442" s="3">
        <f>IFERROR(VLOOKUP(D442,[7]ServOTROS!$F$16:$M$112,8,0),0)</f>
        <v>0</v>
      </c>
      <c r="T442" s="3">
        <f>IFERROR(VLOOKUP(D442,[7]CANCEL!$F$16:$M$48,8,0),0)</f>
        <v>0</v>
      </c>
      <c r="U442" s="3">
        <f>IFERROR(VLOOKUP(B442,[7]Aaf_PENSION!$C$16:$M$112,11,0),0)</f>
        <v>0</v>
      </c>
      <c r="V442" s="3">
        <f>IFERROR(VLOOKUP(B442,[7]Aaf_SALUD!$C$16:$M$112,11,0),0)</f>
        <v>0</v>
      </c>
      <c r="W442" s="3">
        <f>IFERROR(VLOOKUP(D442,[7]CALIDAD!$F$16:$M$1122,8,0),0)</f>
        <v>32674355</v>
      </c>
      <c r="X442" s="3"/>
      <c r="Y442" s="3">
        <f>IFERROR(VLOOKUP(B442,[7]Ap_CESANTIAS!$C$16:$M$112,11,0),0)</f>
        <v>0</v>
      </c>
      <c r="Z442" s="3">
        <f>IFERROR(VLOOKUP(B442,[7]Ap_PENSION!$C$16:$M$112,11,0),0)</f>
        <v>0</v>
      </c>
      <c r="AA442" s="3">
        <f>IFERROR(VLOOKUP(B442,[7]Ap_SALUD!$C$16:$M$112,11,0),0)</f>
        <v>0</v>
      </c>
      <c r="AB442" s="3"/>
      <c r="AC442" s="36">
        <f t="shared" si="18"/>
        <v>32674355</v>
      </c>
      <c r="AD442" s="37">
        <f t="shared" si="20"/>
        <v>261394844</v>
      </c>
      <c r="AE442" s="144"/>
    </row>
    <row r="443" spans="1:31" hidden="1" x14ac:dyDescent="0.25">
      <c r="A443" s="29">
        <v>431</v>
      </c>
      <c r="B443" s="61"/>
      <c r="C443" s="143" t="str">
        <f>VLOOKUP(D443,[8]Hoja1!$A$2:$B$1115,2,0)</f>
        <v>18460</v>
      </c>
      <c r="D443" s="31">
        <v>800067452</v>
      </c>
      <c r="E443" s="31">
        <v>216018460</v>
      </c>
      <c r="F443" s="61" t="s">
        <v>637</v>
      </c>
      <c r="G443" s="33">
        <v>0</v>
      </c>
      <c r="H443" s="33">
        <v>0</v>
      </c>
      <c r="I443" s="3">
        <f>IFERROR(VLOOKUP(C443,'[6]Anexo 2'!$A$9:$G$1115,7,0),0)</f>
        <v>349321592</v>
      </c>
      <c r="J443" s="3">
        <f>IFERROR(VLOOKUP(C443,'[6]Anexo 1'!$A$9:$F$1115,6,0),0)</f>
        <v>328345166</v>
      </c>
      <c r="K443" s="3"/>
      <c r="L443" s="3"/>
      <c r="M443" s="3"/>
      <c r="N443" s="3"/>
      <c r="O443" s="3"/>
      <c r="P443" s="34">
        <f t="shared" si="19"/>
        <v>677666758</v>
      </c>
      <c r="Q443" s="35">
        <f>VLOOKUP(D443,FEBRERO!$D$13:$Q$1147,14,0)+VLOOKUP(D443,FEBRERO!$D$13:$AC$1147,26,0)+VLOOKUP(D443,MARZO!$D$13:$AC$1147,26,0)</f>
        <v>415675565</v>
      </c>
      <c r="R443" s="3">
        <f>IFERROR(VLOOKUP(D443,[7]ServNOMINA!$F$16:$M$112,8,0),0)</f>
        <v>0</v>
      </c>
      <c r="S443" s="3">
        <f>IFERROR(VLOOKUP(D443,[7]ServOTROS!$F$16:$M$112,8,0),0)</f>
        <v>0</v>
      </c>
      <c r="T443" s="3">
        <f>IFERROR(VLOOKUP(D443,[7]CANCEL!$F$16:$M$48,8,0),0)</f>
        <v>0</v>
      </c>
      <c r="U443" s="3">
        <f>IFERROR(VLOOKUP(B443,[7]Aaf_PENSION!$C$16:$M$112,11,0),0)</f>
        <v>0</v>
      </c>
      <c r="V443" s="3">
        <f>IFERROR(VLOOKUP(B443,[7]Aaf_SALUD!$C$16:$M$112,11,0),0)</f>
        <v>0</v>
      </c>
      <c r="W443" s="3">
        <f>IFERROR(VLOOKUP(D443,[7]CALIDAD!$F$16:$M$1122,8,0),0)</f>
        <v>29110133</v>
      </c>
      <c r="X443" s="3"/>
      <c r="Y443" s="3">
        <f>IFERROR(VLOOKUP(B443,[7]Ap_CESANTIAS!$C$16:$M$112,11,0),0)</f>
        <v>0</v>
      </c>
      <c r="Z443" s="3">
        <f>IFERROR(VLOOKUP(B443,[7]Ap_PENSION!$C$16:$M$112,11,0),0)</f>
        <v>0</v>
      </c>
      <c r="AA443" s="3">
        <f>IFERROR(VLOOKUP(B443,[7]Ap_SALUD!$C$16:$M$112,11,0),0)</f>
        <v>0</v>
      </c>
      <c r="AB443" s="3"/>
      <c r="AC443" s="36">
        <f t="shared" si="18"/>
        <v>29110133</v>
      </c>
      <c r="AD443" s="37">
        <f t="shared" si="20"/>
        <v>232881060</v>
      </c>
      <c r="AE443" s="144"/>
    </row>
    <row r="444" spans="1:31" hidden="1" x14ac:dyDescent="0.25">
      <c r="A444" s="38">
        <v>432</v>
      </c>
      <c r="B444" s="61"/>
      <c r="C444" s="143" t="str">
        <f>VLOOKUP(D444,[8]Hoja1!$A$2:$B$1115,2,0)</f>
        <v>18479</v>
      </c>
      <c r="D444" s="31">
        <v>800095773</v>
      </c>
      <c r="E444" s="31">
        <v>217918479</v>
      </c>
      <c r="F444" s="61" t="s">
        <v>638</v>
      </c>
      <c r="G444" s="33">
        <v>0</v>
      </c>
      <c r="H444" s="33">
        <v>0</v>
      </c>
      <c r="I444" s="3">
        <f>IFERROR(VLOOKUP(C444,'[6]Anexo 2'!$A$9:$G$1115,7,0),0)</f>
        <v>75455270</v>
      </c>
      <c r="J444" s="3">
        <f>IFERROR(VLOOKUP(C444,'[6]Anexo 1'!$A$9:$F$1115,6,0),0)</f>
        <v>66147753</v>
      </c>
      <c r="K444" s="3"/>
      <c r="L444" s="3"/>
      <c r="M444" s="3"/>
      <c r="N444" s="3"/>
      <c r="O444" s="3"/>
      <c r="P444" s="34">
        <f t="shared" si="19"/>
        <v>141603023</v>
      </c>
      <c r="Q444" s="35">
        <f>VLOOKUP(D444,FEBRERO!$D$13:$Q$1147,14,0)+VLOOKUP(D444,FEBRERO!$D$13:$AC$1147,26,0)+VLOOKUP(D444,MARZO!$D$13:$AC$1147,26,0)</f>
        <v>85011570</v>
      </c>
      <c r="R444" s="3">
        <f>IFERROR(VLOOKUP(D444,[7]ServNOMINA!$F$16:$M$112,8,0),0)</f>
        <v>0</v>
      </c>
      <c r="S444" s="3">
        <f>IFERROR(VLOOKUP(D444,[7]ServOTROS!$F$16:$M$112,8,0),0)</f>
        <v>0</v>
      </c>
      <c r="T444" s="3">
        <f>IFERROR(VLOOKUP(D444,[7]CANCEL!$F$16:$M$48,8,0),0)</f>
        <v>0</v>
      </c>
      <c r="U444" s="3">
        <f>IFERROR(VLOOKUP(B444,[7]Aaf_PENSION!$C$16:$M$112,11,0),0)</f>
        <v>0</v>
      </c>
      <c r="V444" s="3">
        <f>IFERROR(VLOOKUP(B444,[7]Aaf_SALUD!$C$16:$M$112,11,0),0)</f>
        <v>0</v>
      </c>
      <c r="W444" s="3">
        <f>IFERROR(VLOOKUP(D444,[7]CALIDAD!$F$16:$M$1122,8,0),0)</f>
        <v>6287939</v>
      </c>
      <c r="X444" s="3"/>
      <c r="Y444" s="3">
        <f>IFERROR(VLOOKUP(B444,[7]Ap_CESANTIAS!$C$16:$M$112,11,0),0)</f>
        <v>0</v>
      </c>
      <c r="Z444" s="3">
        <f>IFERROR(VLOOKUP(B444,[7]Ap_PENSION!$C$16:$M$112,11,0),0)</f>
        <v>0</v>
      </c>
      <c r="AA444" s="3">
        <f>IFERROR(VLOOKUP(B444,[7]Ap_SALUD!$C$16:$M$112,11,0),0)</f>
        <v>0</v>
      </c>
      <c r="AB444" s="3"/>
      <c r="AC444" s="36">
        <f t="shared" si="18"/>
        <v>6287939</v>
      </c>
      <c r="AD444" s="37">
        <f t="shared" si="20"/>
        <v>50303514</v>
      </c>
      <c r="AE444" s="144"/>
    </row>
    <row r="445" spans="1:31" hidden="1" x14ac:dyDescent="0.25">
      <c r="A445" s="29">
        <v>433</v>
      </c>
      <c r="B445" s="61"/>
      <c r="C445" s="143" t="str">
        <f>VLOOKUP(D445,[8]Hoja1!$A$2:$B$1115,2,0)</f>
        <v>18592</v>
      </c>
      <c r="D445" s="31">
        <v>800095775</v>
      </c>
      <c r="E445" s="31">
        <v>219218592</v>
      </c>
      <c r="F445" s="61" t="s">
        <v>639</v>
      </c>
      <c r="G445" s="33">
        <v>0</v>
      </c>
      <c r="H445" s="33">
        <v>0</v>
      </c>
      <c r="I445" s="3">
        <f>IFERROR(VLOOKUP(C445,'[6]Anexo 2'!$A$9:$G$1115,7,0),0)</f>
        <v>806444544</v>
      </c>
      <c r="J445" s="3">
        <f>IFERROR(VLOOKUP(C445,'[6]Anexo 1'!$A$9:$F$1115,6,0),0)</f>
        <v>642557912</v>
      </c>
      <c r="K445" s="3"/>
      <c r="L445" s="3"/>
      <c r="M445" s="3"/>
      <c r="N445" s="3"/>
      <c r="O445" s="3"/>
      <c r="P445" s="34">
        <f t="shared" si="19"/>
        <v>1449002456</v>
      </c>
      <c r="Q445" s="35">
        <f>VLOOKUP(D445,FEBRERO!$D$13:$Q$1147,14,0)+VLOOKUP(D445,FEBRERO!$D$13:$AC$1147,26,0)+VLOOKUP(D445,MARZO!$D$13:$AC$1147,26,0)</f>
        <v>836127036</v>
      </c>
      <c r="R445" s="3">
        <f>IFERROR(VLOOKUP(D445,[7]ServNOMINA!$F$16:$M$112,8,0),0)</f>
        <v>0</v>
      </c>
      <c r="S445" s="3">
        <f>IFERROR(VLOOKUP(D445,[7]ServOTROS!$F$16:$M$112,8,0),0)</f>
        <v>0</v>
      </c>
      <c r="T445" s="3">
        <f>IFERROR(VLOOKUP(D445,[7]CANCEL!$F$16:$M$48,8,0),0)</f>
        <v>0</v>
      </c>
      <c r="U445" s="3">
        <f>IFERROR(VLOOKUP(B445,[7]Aaf_PENSION!$C$16:$M$112,11,0),0)</f>
        <v>0</v>
      </c>
      <c r="V445" s="3">
        <f>IFERROR(VLOOKUP(B445,[7]Aaf_SALUD!$C$16:$M$112,11,0),0)</f>
        <v>0</v>
      </c>
      <c r="W445" s="3">
        <f>IFERROR(VLOOKUP(D445,[7]CALIDAD!$F$16:$M$1122,8,0),0)</f>
        <v>67203712</v>
      </c>
      <c r="X445" s="3"/>
      <c r="Y445" s="3">
        <f>IFERROR(VLOOKUP(B445,[7]Ap_CESANTIAS!$C$16:$M$112,11,0),0)</f>
        <v>0</v>
      </c>
      <c r="Z445" s="3">
        <f>IFERROR(VLOOKUP(B445,[7]Ap_PENSION!$C$16:$M$112,11,0),0)</f>
        <v>0</v>
      </c>
      <c r="AA445" s="3">
        <f>IFERROR(VLOOKUP(B445,[7]Ap_SALUD!$C$16:$M$112,11,0),0)</f>
        <v>0</v>
      </c>
      <c r="AB445" s="3"/>
      <c r="AC445" s="36">
        <f t="shared" si="18"/>
        <v>67203712</v>
      </c>
      <c r="AD445" s="37">
        <f t="shared" si="20"/>
        <v>545671708</v>
      </c>
      <c r="AE445" s="144"/>
    </row>
    <row r="446" spans="1:31" hidden="1" x14ac:dyDescent="0.25">
      <c r="A446" s="38">
        <v>434</v>
      </c>
      <c r="B446" s="61"/>
      <c r="C446" s="143" t="str">
        <f>VLOOKUP(D446,[8]Hoja1!$A$2:$B$1115,2,0)</f>
        <v>18610</v>
      </c>
      <c r="D446" s="31">
        <v>800095782</v>
      </c>
      <c r="E446" s="31">
        <v>211018610</v>
      </c>
      <c r="F446" s="61" t="s">
        <v>640</v>
      </c>
      <c r="G446" s="33">
        <v>0</v>
      </c>
      <c r="H446" s="33">
        <v>0</v>
      </c>
      <c r="I446" s="3">
        <f>IFERROR(VLOOKUP(C446,'[6]Anexo 2'!$A$9:$G$1115,7,0),0)</f>
        <v>371261796</v>
      </c>
      <c r="J446" s="3">
        <f>IFERROR(VLOOKUP(C446,'[6]Anexo 1'!$A$9:$F$1115,6,0),0)</f>
        <v>346630326</v>
      </c>
      <c r="K446" s="3"/>
      <c r="L446" s="3"/>
      <c r="M446" s="3"/>
      <c r="N446" s="3"/>
      <c r="O446" s="3"/>
      <c r="P446" s="34">
        <f t="shared" si="19"/>
        <v>717892122</v>
      </c>
      <c r="Q446" s="35">
        <f>VLOOKUP(D446,FEBRERO!$D$13:$Q$1147,14,0)+VLOOKUP(D446,FEBRERO!$D$13:$AC$1147,26,0)+VLOOKUP(D446,MARZO!$D$13:$AC$1147,26,0)</f>
        <v>439445775</v>
      </c>
      <c r="R446" s="3">
        <f>IFERROR(VLOOKUP(D446,[7]ServNOMINA!$F$16:$M$112,8,0),0)</f>
        <v>0</v>
      </c>
      <c r="S446" s="3">
        <f>IFERROR(VLOOKUP(D446,[7]ServOTROS!$F$16:$M$112,8,0),0)</f>
        <v>0</v>
      </c>
      <c r="T446" s="3">
        <f>IFERROR(VLOOKUP(D446,[7]CANCEL!$F$16:$M$48,8,0),0)</f>
        <v>0</v>
      </c>
      <c r="U446" s="3">
        <f>IFERROR(VLOOKUP(B446,[7]Aaf_PENSION!$C$16:$M$112,11,0),0)</f>
        <v>0</v>
      </c>
      <c r="V446" s="3">
        <f>IFERROR(VLOOKUP(B446,[7]Aaf_SALUD!$C$16:$M$112,11,0),0)</f>
        <v>0</v>
      </c>
      <c r="W446" s="3">
        <f>IFERROR(VLOOKUP(D446,[7]CALIDAD!$F$16:$M$1122,8,0),0)</f>
        <v>30938483</v>
      </c>
      <c r="X446" s="3"/>
      <c r="Y446" s="3">
        <f>IFERROR(VLOOKUP(B446,[7]Ap_CESANTIAS!$C$16:$M$112,11,0),0)</f>
        <v>0</v>
      </c>
      <c r="Z446" s="3">
        <f>IFERROR(VLOOKUP(B446,[7]Ap_PENSION!$C$16:$M$112,11,0),0)</f>
        <v>0</v>
      </c>
      <c r="AA446" s="3">
        <f>IFERROR(VLOOKUP(B446,[7]Ap_SALUD!$C$16:$M$112,11,0),0)</f>
        <v>0</v>
      </c>
      <c r="AB446" s="3"/>
      <c r="AC446" s="36">
        <f t="shared" si="18"/>
        <v>30938483</v>
      </c>
      <c r="AD446" s="37">
        <f t="shared" si="20"/>
        <v>247507864</v>
      </c>
      <c r="AE446" s="144"/>
    </row>
    <row r="447" spans="1:31" hidden="1" x14ac:dyDescent="0.25">
      <c r="A447" s="29">
        <v>435</v>
      </c>
      <c r="B447" s="61"/>
      <c r="C447" s="143" t="str">
        <f>VLOOKUP(D447,[8]Hoja1!$A$2:$B$1115,2,0)</f>
        <v>18753</v>
      </c>
      <c r="D447" s="31">
        <v>800095785</v>
      </c>
      <c r="E447" s="31">
        <v>215318753</v>
      </c>
      <c r="F447" s="61" t="s">
        <v>641</v>
      </c>
      <c r="G447" s="33">
        <v>0</v>
      </c>
      <c r="H447" s="33">
        <v>0</v>
      </c>
      <c r="I447" s="3">
        <f>IFERROR(VLOOKUP(C447,'[6]Anexo 2'!$A$9:$G$1115,7,0),0)</f>
        <v>1846811360</v>
      </c>
      <c r="J447" s="3">
        <f>IFERROR(VLOOKUP(C447,'[6]Anexo 1'!$A$9:$F$1115,6,0),0)</f>
        <v>1544329520</v>
      </c>
      <c r="K447" s="3"/>
      <c r="L447" s="3"/>
      <c r="M447" s="3"/>
      <c r="N447" s="3"/>
      <c r="O447" s="3"/>
      <c r="P447" s="34">
        <f t="shared" si="19"/>
        <v>3391140880</v>
      </c>
      <c r="Q447" s="35">
        <f>VLOOKUP(D447,FEBRERO!$D$13:$Q$1147,14,0)+VLOOKUP(D447,FEBRERO!$D$13:$AC$1147,26,0)+VLOOKUP(D447,MARZO!$D$13:$AC$1147,26,0)</f>
        <v>2006032361</v>
      </c>
      <c r="R447" s="3">
        <f>IFERROR(VLOOKUP(D447,[7]ServNOMINA!$F$16:$M$112,8,0),0)</f>
        <v>0</v>
      </c>
      <c r="S447" s="3">
        <f>IFERROR(VLOOKUP(D447,[7]ServOTROS!$F$16:$M$112,8,0),0)</f>
        <v>0</v>
      </c>
      <c r="T447" s="3">
        <f>IFERROR(VLOOKUP(D447,[7]CANCEL!$F$16:$M$48,8,0),0)</f>
        <v>0</v>
      </c>
      <c r="U447" s="3">
        <f>IFERROR(VLOOKUP(B447,[7]Aaf_PENSION!$C$16:$M$112,11,0),0)</f>
        <v>0</v>
      </c>
      <c r="V447" s="3">
        <f>IFERROR(VLOOKUP(B447,[7]Aaf_SALUD!$C$16:$M$112,11,0),0)</f>
        <v>0</v>
      </c>
      <c r="W447" s="3">
        <f>IFERROR(VLOOKUP(D447,[7]CALIDAD!$F$16:$M$1122,8,0),0)</f>
        <v>153900947</v>
      </c>
      <c r="X447" s="3"/>
      <c r="Y447" s="3">
        <f>IFERROR(VLOOKUP(B447,[7]Ap_CESANTIAS!$C$16:$M$112,11,0),0)</f>
        <v>0</v>
      </c>
      <c r="Z447" s="3">
        <f>IFERROR(VLOOKUP(B447,[7]Ap_PENSION!$C$16:$M$112,11,0),0)</f>
        <v>0</v>
      </c>
      <c r="AA447" s="3">
        <f>IFERROR(VLOOKUP(B447,[7]Ap_SALUD!$C$16:$M$112,11,0),0)</f>
        <v>0</v>
      </c>
      <c r="AB447" s="3"/>
      <c r="AC447" s="36">
        <f t="shared" si="18"/>
        <v>153900947</v>
      </c>
      <c r="AD447" s="37">
        <f t="shared" si="20"/>
        <v>1231207572</v>
      </c>
      <c r="AE447" s="144"/>
    </row>
    <row r="448" spans="1:31" hidden="1" x14ac:dyDescent="0.25">
      <c r="A448" s="38">
        <v>436</v>
      </c>
      <c r="B448" s="61"/>
      <c r="C448" s="143" t="str">
        <f>VLOOKUP(D448,[8]Hoja1!$A$2:$B$1115,2,0)</f>
        <v>18756</v>
      </c>
      <c r="D448" s="31">
        <v>800095786</v>
      </c>
      <c r="E448" s="31">
        <v>215618756</v>
      </c>
      <c r="F448" s="61" t="s">
        <v>642</v>
      </c>
      <c r="G448" s="33">
        <v>0</v>
      </c>
      <c r="H448" s="33">
        <v>0</v>
      </c>
      <c r="I448" s="3">
        <f>IFERROR(VLOOKUP(C448,'[6]Anexo 2'!$A$9:$G$1115,7,0),0)</f>
        <v>419774572</v>
      </c>
      <c r="J448" s="3">
        <f>IFERROR(VLOOKUP(C448,'[6]Anexo 1'!$A$9:$F$1115,6,0),0)</f>
        <v>351036103</v>
      </c>
      <c r="K448" s="3"/>
      <c r="L448" s="3"/>
      <c r="M448" s="3"/>
      <c r="N448" s="3"/>
      <c r="O448" s="3"/>
      <c r="P448" s="34">
        <f t="shared" si="19"/>
        <v>770810675</v>
      </c>
      <c r="Q448" s="35">
        <f>VLOOKUP(D448,FEBRERO!$D$13:$Q$1147,14,0)+VLOOKUP(D448,FEBRERO!$D$13:$AC$1147,26,0)+VLOOKUP(D448,MARZO!$D$13:$AC$1147,26,0)</f>
        <v>455979745</v>
      </c>
      <c r="R448" s="3">
        <f>IFERROR(VLOOKUP(D448,[7]ServNOMINA!$F$16:$M$112,8,0),0)</f>
        <v>0</v>
      </c>
      <c r="S448" s="3">
        <f>IFERROR(VLOOKUP(D448,[7]ServOTROS!$F$16:$M$112,8,0),0)</f>
        <v>0</v>
      </c>
      <c r="T448" s="3">
        <f>IFERROR(VLOOKUP(D448,[7]CANCEL!$F$16:$M$48,8,0),0)</f>
        <v>0</v>
      </c>
      <c r="U448" s="3">
        <f>IFERROR(VLOOKUP(B448,[7]Aaf_PENSION!$C$16:$M$112,11,0),0)</f>
        <v>0</v>
      </c>
      <c r="V448" s="3">
        <f>IFERROR(VLOOKUP(B448,[7]Aaf_SALUD!$C$16:$M$112,11,0),0)</f>
        <v>0</v>
      </c>
      <c r="W448" s="3">
        <f>IFERROR(VLOOKUP(D448,[7]CALIDAD!$F$16:$M$1122,8,0),0)</f>
        <v>34981214</v>
      </c>
      <c r="X448" s="3"/>
      <c r="Y448" s="3">
        <f>IFERROR(VLOOKUP(B448,[7]Ap_CESANTIAS!$C$16:$M$112,11,0),0)</f>
        <v>0</v>
      </c>
      <c r="Z448" s="3">
        <f>IFERROR(VLOOKUP(B448,[7]Ap_PENSION!$C$16:$M$112,11,0),0)</f>
        <v>0</v>
      </c>
      <c r="AA448" s="3">
        <f>IFERROR(VLOOKUP(B448,[7]Ap_SALUD!$C$16:$M$112,11,0),0)</f>
        <v>0</v>
      </c>
      <c r="AB448" s="3"/>
      <c r="AC448" s="36">
        <f t="shared" si="18"/>
        <v>34981214</v>
      </c>
      <c r="AD448" s="37">
        <f t="shared" si="20"/>
        <v>279849716</v>
      </c>
      <c r="AE448" s="144"/>
    </row>
    <row r="449" spans="1:31" hidden="1" x14ac:dyDescent="0.25">
      <c r="A449" s="29">
        <v>437</v>
      </c>
      <c r="B449" s="61"/>
      <c r="C449" s="143" t="str">
        <f>VLOOKUP(D449,[8]Hoja1!$A$2:$B$1115,2,0)</f>
        <v>18785</v>
      </c>
      <c r="D449" s="31">
        <v>800095788</v>
      </c>
      <c r="E449" s="31">
        <v>218518785</v>
      </c>
      <c r="F449" s="61" t="s">
        <v>643</v>
      </c>
      <c r="G449" s="33">
        <v>0</v>
      </c>
      <c r="H449" s="33">
        <v>0</v>
      </c>
      <c r="I449" s="3">
        <f>IFERROR(VLOOKUP(C449,'[6]Anexo 2'!$A$9:$G$1115,7,0),0)</f>
        <v>171824772</v>
      </c>
      <c r="J449" s="3">
        <f>IFERROR(VLOOKUP(C449,'[6]Anexo 1'!$A$9:$F$1115,6,0),0)</f>
        <v>159689190</v>
      </c>
      <c r="K449" s="3"/>
      <c r="L449" s="3"/>
      <c r="M449" s="3"/>
      <c r="N449" s="3"/>
      <c r="O449" s="3"/>
      <c r="P449" s="34">
        <f t="shared" si="19"/>
        <v>331513962</v>
      </c>
      <c r="Q449" s="35">
        <f>VLOOKUP(D449,FEBRERO!$D$13:$Q$1147,14,0)+VLOOKUP(D449,FEBRERO!$D$13:$AC$1147,26,0)+VLOOKUP(D449,MARZO!$D$13:$AC$1147,26,0)</f>
        <v>202645383</v>
      </c>
      <c r="R449" s="3">
        <f>IFERROR(VLOOKUP(D449,[7]ServNOMINA!$F$16:$M$112,8,0),0)</f>
        <v>0</v>
      </c>
      <c r="S449" s="3">
        <f>IFERROR(VLOOKUP(D449,[7]ServOTROS!$F$16:$M$112,8,0),0)</f>
        <v>0</v>
      </c>
      <c r="T449" s="3">
        <f>IFERROR(VLOOKUP(D449,[7]CANCEL!$F$16:$M$48,8,0),0)</f>
        <v>0</v>
      </c>
      <c r="U449" s="3">
        <f>IFERROR(VLOOKUP(B449,[7]Aaf_PENSION!$C$16:$M$112,11,0),0)</f>
        <v>0</v>
      </c>
      <c r="V449" s="3">
        <f>IFERROR(VLOOKUP(B449,[7]Aaf_SALUD!$C$16:$M$112,11,0),0)</f>
        <v>0</v>
      </c>
      <c r="W449" s="3">
        <f>IFERROR(VLOOKUP(D449,[7]CALIDAD!$F$16:$M$1122,8,0),0)</f>
        <v>14318731</v>
      </c>
      <c r="X449" s="3"/>
      <c r="Y449" s="3">
        <f>IFERROR(VLOOKUP(B449,[7]Ap_CESANTIAS!$C$16:$M$112,11,0),0)</f>
        <v>0</v>
      </c>
      <c r="Z449" s="3">
        <f>IFERROR(VLOOKUP(B449,[7]Ap_PENSION!$C$16:$M$112,11,0),0)</f>
        <v>0</v>
      </c>
      <c r="AA449" s="3">
        <f>IFERROR(VLOOKUP(B449,[7]Ap_SALUD!$C$16:$M$112,11,0),0)</f>
        <v>0</v>
      </c>
      <c r="AB449" s="3"/>
      <c r="AC449" s="36">
        <f t="shared" si="18"/>
        <v>14318731</v>
      </c>
      <c r="AD449" s="37">
        <f t="shared" si="20"/>
        <v>114549848</v>
      </c>
      <c r="AE449" s="144"/>
    </row>
    <row r="450" spans="1:31" hidden="1" x14ac:dyDescent="0.25">
      <c r="A450" s="38">
        <v>438</v>
      </c>
      <c r="B450" s="61"/>
      <c r="C450" s="143" t="str">
        <f>VLOOKUP(D450,[8]Hoja1!$A$2:$B$1115,2,0)</f>
        <v>18860</v>
      </c>
      <c r="D450" s="31">
        <v>800050407</v>
      </c>
      <c r="E450" s="31">
        <v>216018860</v>
      </c>
      <c r="F450" s="61" t="s">
        <v>415</v>
      </c>
      <c r="G450" s="33">
        <v>0</v>
      </c>
      <c r="H450" s="33">
        <v>0</v>
      </c>
      <c r="I450" s="3">
        <f>IFERROR(VLOOKUP(C450,'[6]Anexo 2'!$A$9:$G$1115,7,0),0)</f>
        <v>156800672</v>
      </c>
      <c r="J450" s="3">
        <f>IFERROR(VLOOKUP(C450,'[6]Anexo 1'!$A$9:$F$1115,6,0),0)</f>
        <v>155178566</v>
      </c>
      <c r="K450" s="3"/>
      <c r="L450" s="3"/>
      <c r="M450" s="3"/>
      <c r="N450" s="3"/>
      <c r="O450" s="3"/>
      <c r="P450" s="34">
        <f t="shared" si="19"/>
        <v>311979238</v>
      </c>
      <c r="Q450" s="35">
        <f>VLOOKUP(D450,FEBRERO!$D$13:$Q$1147,14,0)+VLOOKUP(D450,FEBRERO!$D$13:$AC$1147,26,0)+VLOOKUP(D450,MARZO!$D$13:$AC$1147,26,0)</f>
        <v>194378735</v>
      </c>
      <c r="R450" s="3">
        <f>IFERROR(VLOOKUP(D450,[7]ServNOMINA!$F$16:$M$112,8,0),0)</f>
        <v>0</v>
      </c>
      <c r="S450" s="3">
        <f>IFERROR(VLOOKUP(D450,[7]ServOTROS!$F$16:$M$112,8,0),0)</f>
        <v>0</v>
      </c>
      <c r="T450" s="3">
        <f>IFERROR(VLOOKUP(D450,[7]CANCEL!$F$16:$M$48,8,0),0)</f>
        <v>0</v>
      </c>
      <c r="U450" s="3">
        <f>IFERROR(VLOOKUP(B450,[7]Aaf_PENSION!$C$16:$M$112,11,0),0)</f>
        <v>0</v>
      </c>
      <c r="V450" s="3">
        <f>IFERROR(VLOOKUP(B450,[7]Aaf_SALUD!$C$16:$M$112,11,0),0)</f>
        <v>0</v>
      </c>
      <c r="W450" s="3">
        <f>IFERROR(VLOOKUP(D450,[7]CALIDAD!$F$16:$M$1122,8,0),0)</f>
        <v>13066723</v>
      </c>
      <c r="X450" s="3"/>
      <c r="Y450" s="3">
        <f>IFERROR(VLOOKUP(B450,[7]Ap_CESANTIAS!$C$16:$M$112,11,0),0)</f>
        <v>0</v>
      </c>
      <c r="Z450" s="3">
        <f>IFERROR(VLOOKUP(B450,[7]Ap_PENSION!$C$16:$M$112,11,0),0)</f>
        <v>0</v>
      </c>
      <c r="AA450" s="3">
        <f>IFERROR(VLOOKUP(B450,[7]Ap_SALUD!$C$16:$M$112,11,0),0)</f>
        <v>0</v>
      </c>
      <c r="AB450" s="3"/>
      <c r="AC450" s="36">
        <f t="shared" si="18"/>
        <v>13066723</v>
      </c>
      <c r="AD450" s="37">
        <f t="shared" si="20"/>
        <v>104533780</v>
      </c>
      <c r="AE450" s="144"/>
    </row>
    <row r="451" spans="1:31" hidden="1" x14ac:dyDescent="0.25">
      <c r="A451" s="29">
        <v>439</v>
      </c>
      <c r="B451" s="61"/>
      <c r="C451" s="143" t="str">
        <f>VLOOKUP(D451,[8]Hoja1!$A$2:$B$1115,2,0)</f>
        <v>19022</v>
      </c>
      <c r="D451" s="31">
        <v>891502664</v>
      </c>
      <c r="E451" s="31">
        <v>212219022</v>
      </c>
      <c r="F451" s="61" t="s">
        <v>644</v>
      </c>
      <c r="G451" s="33">
        <v>0</v>
      </c>
      <c r="H451" s="33">
        <v>0</v>
      </c>
      <c r="I451" s="3">
        <f>IFERROR(VLOOKUP(C451,'[6]Anexo 2'!$A$9:$G$1115,7,0),0)</f>
        <v>324950100</v>
      </c>
      <c r="J451" s="3">
        <f>IFERROR(VLOOKUP(C451,'[6]Anexo 1'!$A$9:$F$1115,6,0),0)</f>
        <v>286370274</v>
      </c>
      <c r="K451" s="3"/>
      <c r="L451" s="3"/>
      <c r="M451" s="3"/>
      <c r="N451" s="3"/>
      <c r="O451" s="3"/>
      <c r="P451" s="34">
        <f t="shared" si="19"/>
        <v>611320374</v>
      </c>
      <c r="Q451" s="35">
        <f>VLOOKUP(D451,FEBRERO!$D$13:$Q$1147,14,0)+VLOOKUP(D451,FEBRERO!$D$13:$AC$1147,26,0)+VLOOKUP(D451,MARZO!$D$13:$AC$1147,26,0)</f>
        <v>367607799</v>
      </c>
      <c r="R451" s="3">
        <f>IFERROR(VLOOKUP(D451,[7]ServNOMINA!$F$16:$M$112,8,0),0)</f>
        <v>0</v>
      </c>
      <c r="S451" s="3">
        <f>IFERROR(VLOOKUP(D451,[7]ServOTROS!$F$16:$M$112,8,0),0)</f>
        <v>0</v>
      </c>
      <c r="T451" s="3">
        <f>IFERROR(VLOOKUP(D451,[7]CANCEL!$F$16:$M$48,8,0),0)</f>
        <v>0</v>
      </c>
      <c r="U451" s="3">
        <f>IFERROR(VLOOKUP(B451,[7]Aaf_PENSION!$C$16:$M$112,11,0),0)</f>
        <v>0</v>
      </c>
      <c r="V451" s="3">
        <f>IFERROR(VLOOKUP(B451,[7]Aaf_SALUD!$C$16:$M$112,11,0),0)</f>
        <v>0</v>
      </c>
      <c r="W451" s="3">
        <f>IFERROR(VLOOKUP(D451,[7]CALIDAD!$F$16:$M$1122,8,0),0)</f>
        <v>27079175</v>
      </c>
      <c r="X451" s="3"/>
      <c r="Y451" s="3">
        <f>IFERROR(VLOOKUP(B451,[7]Ap_CESANTIAS!$C$16:$M$112,11,0),0)</f>
        <v>0</v>
      </c>
      <c r="Z451" s="3">
        <f>IFERROR(VLOOKUP(B451,[7]Ap_PENSION!$C$16:$M$112,11,0),0)</f>
        <v>0</v>
      </c>
      <c r="AA451" s="3">
        <f>IFERROR(VLOOKUP(B451,[7]Ap_SALUD!$C$16:$M$112,11,0),0)</f>
        <v>0</v>
      </c>
      <c r="AB451" s="3"/>
      <c r="AC451" s="36">
        <f t="shared" si="18"/>
        <v>27079175</v>
      </c>
      <c r="AD451" s="37">
        <f t="shared" si="20"/>
        <v>216633400</v>
      </c>
      <c r="AE451" s="144"/>
    </row>
    <row r="452" spans="1:31" hidden="1" x14ac:dyDescent="0.25">
      <c r="A452" s="38">
        <v>440</v>
      </c>
      <c r="B452" s="61"/>
      <c r="C452" s="143" t="str">
        <f>VLOOKUP(D452,[8]Hoja1!$A$2:$B$1115,2,0)</f>
        <v>19050</v>
      </c>
      <c r="D452" s="31">
        <v>891500725</v>
      </c>
      <c r="E452" s="31">
        <v>215019050</v>
      </c>
      <c r="F452" s="61" t="s">
        <v>320</v>
      </c>
      <c r="G452" s="33">
        <v>0</v>
      </c>
      <c r="H452" s="33">
        <v>0</v>
      </c>
      <c r="I452" s="3">
        <f>IFERROR(VLOOKUP(C452,'[6]Anexo 2'!$A$9:$G$1115,7,0),0)</f>
        <v>706145216</v>
      </c>
      <c r="J452" s="3">
        <f>IFERROR(VLOOKUP(C452,'[6]Anexo 1'!$A$9:$F$1115,6,0),0)</f>
        <v>636649293</v>
      </c>
      <c r="K452" s="3"/>
      <c r="L452" s="3"/>
      <c r="M452" s="3"/>
      <c r="N452" s="46"/>
      <c r="O452" s="46"/>
      <c r="P452" s="34">
        <f t="shared" si="19"/>
        <v>1342794509</v>
      </c>
      <c r="Q452" s="35">
        <f>VLOOKUP(D452,FEBRERO!$D$13:$Q$1147,14,0)+VLOOKUP(D452,FEBRERO!$D$13:$AC$1147,26,0)+VLOOKUP(D452,MARZO!$D$13:$AC$1147,26,0)</f>
        <v>813185598</v>
      </c>
      <c r="R452" s="3">
        <f>IFERROR(VLOOKUP(D452,[7]ServNOMINA!$F$16:$M$112,8,0),0)</f>
        <v>0</v>
      </c>
      <c r="S452" s="3">
        <f>IFERROR(VLOOKUP(D452,[7]ServOTROS!$F$16:$M$112,8,0),0)</f>
        <v>0</v>
      </c>
      <c r="T452" s="3">
        <f>IFERROR(VLOOKUP(D452,[7]CANCEL!$F$16:$M$48,8,0),0)</f>
        <v>0</v>
      </c>
      <c r="U452" s="3">
        <f>IFERROR(VLOOKUP(B452,[7]Aaf_PENSION!$C$16:$M$112,11,0),0)</f>
        <v>0</v>
      </c>
      <c r="V452" s="3">
        <f>IFERROR(VLOOKUP(B452,[7]Aaf_SALUD!$C$16:$M$112,11,0),0)</f>
        <v>0</v>
      </c>
      <c r="W452" s="3">
        <f>IFERROR(VLOOKUP(D452,[7]CALIDAD!$F$16:$M$1122,8,0),0)</f>
        <v>58845435</v>
      </c>
      <c r="X452" s="3"/>
      <c r="Y452" s="3">
        <f>IFERROR(VLOOKUP(B452,[7]Ap_CESANTIAS!$C$16:$M$112,11,0),0)</f>
        <v>0</v>
      </c>
      <c r="Z452" s="3">
        <f>IFERROR(VLOOKUP(B452,[7]Ap_PENSION!$C$16:$M$112,11,0),0)</f>
        <v>0</v>
      </c>
      <c r="AA452" s="3">
        <f>IFERROR(VLOOKUP(B452,[7]Ap_SALUD!$C$16:$M$112,11,0),0)</f>
        <v>0</v>
      </c>
      <c r="AB452" s="3"/>
      <c r="AC452" s="36">
        <f t="shared" si="18"/>
        <v>58845435</v>
      </c>
      <c r="AD452" s="37">
        <f t="shared" si="20"/>
        <v>470763476</v>
      </c>
      <c r="AE452" s="144"/>
    </row>
    <row r="453" spans="1:31" hidden="1" x14ac:dyDescent="0.25">
      <c r="A453" s="29">
        <v>441</v>
      </c>
      <c r="B453" s="61"/>
      <c r="C453" s="143" t="str">
        <f>VLOOKUP(D453,[8]Hoja1!$A$2:$B$1115,2,0)</f>
        <v>19075</v>
      </c>
      <c r="D453" s="31">
        <v>891500869</v>
      </c>
      <c r="E453" s="31">
        <v>217519075</v>
      </c>
      <c r="F453" s="61" t="s">
        <v>645</v>
      </c>
      <c r="G453" s="33">
        <v>0</v>
      </c>
      <c r="H453" s="33">
        <v>0</v>
      </c>
      <c r="I453" s="3">
        <f>IFERROR(VLOOKUP(C453,'[6]Anexo 2'!$A$9:$G$1115,7,0),0)</f>
        <v>450426520</v>
      </c>
      <c r="J453" s="3">
        <f>IFERROR(VLOOKUP(C453,'[6]Anexo 1'!$A$9:$F$1115,6,0),0)</f>
        <v>363741095</v>
      </c>
      <c r="K453" s="3"/>
      <c r="L453" s="3"/>
      <c r="M453" s="3"/>
      <c r="N453" s="46"/>
      <c r="O453" s="46"/>
      <c r="P453" s="34">
        <f t="shared" si="19"/>
        <v>814167615</v>
      </c>
      <c r="Q453" s="35">
        <f>VLOOKUP(D453,FEBRERO!$D$13:$Q$1147,14,0)+VLOOKUP(D453,FEBRERO!$D$13:$AC$1147,26,0)+VLOOKUP(D453,MARZO!$D$13:$AC$1147,26,0)</f>
        <v>476347724</v>
      </c>
      <c r="R453" s="3">
        <f>IFERROR(VLOOKUP(D453,[7]ServNOMINA!$F$16:$M$112,8,0),0)</f>
        <v>0</v>
      </c>
      <c r="S453" s="3">
        <f>IFERROR(VLOOKUP(D453,[7]ServOTROS!$F$16:$M$112,8,0),0)</f>
        <v>0</v>
      </c>
      <c r="T453" s="3">
        <f>IFERROR(VLOOKUP(D453,[7]CANCEL!$F$16:$M$48,8,0),0)</f>
        <v>0</v>
      </c>
      <c r="U453" s="3">
        <f>IFERROR(VLOOKUP(B453,[7]Aaf_PENSION!$C$16:$M$112,11,0),0)</f>
        <v>0</v>
      </c>
      <c r="V453" s="3">
        <f>IFERROR(VLOOKUP(B453,[7]Aaf_SALUD!$C$16:$M$112,11,0),0)</f>
        <v>0</v>
      </c>
      <c r="W453" s="3">
        <f>IFERROR(VLOOKUP(D453,[7]CALIDAD!$F$16:$M$1122,8,0),0)</f>
        <v>37535543</v>
      </c>
      <c r="X453" s="3"/>
      <c r="Y453" s="3">
        <f>IFERROR(VLOOKUP(B453,[7]Ap_CESANTIAS!$C$16:$M$112,11,0),0)</f>
        <v>0</v>
      </c>
      <c r="Z453" s="3">
        <f>IFERROR(VLOOKUP(B453,[7]Ap_PENSION!$C$16:$M$112,11,0),0)</f>
        <v>0</v>
      </c>
      <c r="AA453" s="3">
        <f>IFERROR(VLOOKUP(B453,[7]Ap_SALUD!$C$16:$M$112,11,0),0)</f>
        <v>0</v>
      </c>
      <c r="AB453" s="3"/>
      <c r="AC453" s="36">
        <f t="shared" si="18"/>
        <v>37535543</v>
      </c>
      <c r="AD453" s="37">
        <f t="shared" si="20"/>
        <v>300284348</v>
      </c>
      <c r="AE453" s="144"/>
    </row>
    <row r="454" spans="1:31" hidden="1" x14ac:dyDescent="0.25">
      <c r="A454" s="38">
        <v>442</v>
      </c>
      <c r="B454" s="61"/>
      <c r="C454" s="143" t="str">
        <f>VLOOKUP(D454,[8]Hoja1!$A$2:$B$1115,2,0)</f>
        <v>19100</v>
      </c>
      <c r="D454" s="31">
        <v>800095961</v>
      </c>
      <c r="E454" s="31">
        <v>210019100</v>
      </c>
      <c r="F454" s="61" t="s">
        <v>646</v>
      </c>
      <c r="G454" s="33">
        <v>0</v>
      </c>
      <c r="H454" s="33">
        <v>0</v>
      </c>
      <c r="I454" s="3">
        <f>IFERROR(VLOOKUP(C454,'[6]Anexo 2'!$A$9:$G$1115,7,0),0)</f>
        <v>619005464</v>
      </c>
      <c r="J454" s="3">
        <f>IFERROR(VLOOKUP(C454,'[6]Anexo 1'!$A$9:$F$1115,6,0),0)</f>
        <v>639684210</v>
      </c>
      <c r="K454" s="3"/>
      <c r="L454" s="3"/>
      <c r="M454" s="3"/>
      <c r="N454" s="3"/>
      <c r="O454" s="3"/>
      <c r="P454" s="34">
        <f t="shared" si="19"/>
        <v>1258689674</v>
      </c>
      <c r="Q454" s="35">
        <f>VLOOKUP(D454,FEBRERO!$D$13:$Q$1147,14,0)+VLOOKUP(D454,FEBRERO!$D$13:$AC$1147,26,0)+VLOOKUP(D454,MARZO!$D$13:$AC$1147,26,0)</f>
        <v>794435577</v>
      </c>
      <c r="R454" s="3">
        <f>IFERROR(VLOOKUP(D454,[7]ServNOMINA!$F$16:$M$112,8,0),0)</f>
        <v>0</v>
      </c>
      <c r="S454" s="3">
        <f>IFERROR(VLOOKUP(D454,[7]ServOTROS!$F$16:$M$112,8,0),0)</f>
        <v>0</v>
      </c>
      <c r="T454" s="3">
        <f>IFERROR(VLOOKUP(D454,[7]CANCEL!$F$16:$M$48,8,0),0)</f>
        <v>0</v>
      </c>
      <c r="U454" s="3">
        <f>IFERROR(VLOOKUP(B454,[7]Aaf_PENSION!$C$16:$M$112,11,0),0)</f>
        <v>0</v>
      </c>
      <c r="V454" s="3">
        <f>IFERROR(VLOOKUP(B454,[7]Aaf_SALUD!$C$16:$M$112,11,0),0)</f>
        <v>0</v>
      </c>
      <c r="W454" s="3">
        <f>IFERROR(VLOOKUP(D454,[7]CALIDAD!$F$16:$M$1122,8,0),0)</f>
        <v>51583789</v>
      </c>
      <c r="X454" s="3"/>
      <c r="Y454" s="3">
        <f>IFERROR(VLOOKUP(B454,[7]Ap_CESANTIAS!$C$16:$M$112,11,0),0)</f>
        <v>0</v>
      </c>
      <c r="Z454" s="3">
        <f>IFERROR(VLOOKUP(B454,[7]Ap_PENSION!$C$16:$M$112,11,0),0)</f>
        <v>0</v>
      </c>
      <c r="AA454" s="3">
        <f>IFERROR(VLOOKUP(B454,[7]Ap_SALUD!$C$16:$M$112,11,0),0)</f>
        <v>0</v>
      </c>
      <c r="AB454" s="3"/>
      <c r="AC454" s="36">
        <f t="shared" si="18"/>
        <v>51583789</v>
      </c>
      <c r="AD454" s="37">
        <f t="shared" si="20"/>
        <v>412670308</v>
      </c>
      <c r="AE454" s="144"/>
    </row>
    <row r="455" spans="1:31" hidden="1" x14ac:dyDescent="0.25">
      <c r="A455" s="29">
        <v>443</v>
      </c>
      <c r="B455" s="61"/>
      <c r="C455" s="143" t="str">
        <f>VLOOKUP(D455,[8]Hoja1!$A$2:$B$1115,2,0)</f>
        <v>19110</v>
      </c>
      <c r="D455" s="31">
        <v>891502307</v>
      </c>
      <c r="E455" s="31">
        <v>211019110</v>
      </c>
      <c r="F455" s="61" t="s">
        <v>647</v>
      </c>
      <c r="G455" s="33">
        <v>0</v>
      </c>
      <c r="H455" s="33">
        <v>0</v>
      </c>
      <c r="I455" s="3">
        <f>IFERROR(VLOOKUP(C455,'[6]Anexo 2'!$A$9:$G$1115,7,0),0)</f>
        <v>523068560</v>
      </c>
      <c r="J455" s="3">
        <f>IFERROR(VLOOKUP(C455,'[6]Anexo 1'!$A$9:$F$1115,6,0),0)</f>
        <v>601456807</v>
      </c>
      <c r="K455" s="3"/>
      <c r="L455" s="3"/>
      <c r="M455" s="3"/>
      <c r="N455" s="3"/>
      <c r="O455" s="3"/>
      <c r="P455" s="34">
        <f t="shared" si="19"/>
        <v>1124525367</v>
      </c>
      <c r="Q455" s="35">
        <f>VLOOKUP(D455,FEBRERO!$D$13:$Q$1147,14,0)+VLOOKUP(D455,FEBRERO!$D$13:$AC$1147,26,0)+VLOOKUP(D455,MARZO!$D$13:$AC$1147,26,0)</f>
        <v>732223948</v>
      </c>
      <c r="R455" s="3">
        <f>IFERROR(VLOOKUP(D455,[7]ServNOMINA!$F$16:$M$112,8,0),0)</f>
        <v>0</v>
      </c>
      <c r="S455" s="3">
        <f>IFERROR(VLOOKUP(D455,[7]ServOTROS!$F$16:$M$112,8,0),0)</f>
        <v>0</v>
      </c>
      <c r="T455" s="3">
        <f>IFERROR(VLOOKUP(D455,[7]CANCEL!$F$16:$M$48,8,0),0)</f>
        <v>0</v>
      </c>
      <c r="U455" s="3">
        <f>IFERROR(VLOOKUP(B455,[7]Aaf_PENSION!$C$16:$M$112,11,0),0)</f>
        <v>0</v>
      </c>
      <c r="V455" s="3">
        <f>IFERROR(VLOOKUP(B455,[7]Aaf_SALUD!$C$16:$M$112,11,0),0)</f>
        <v>0</v>
      </c>
      <c r="W455" s="3">
        <f>IFERROR(VLOOKUP(D455,[7]CALIDAD!$F$16:$M$1122,8,0),0)</f>
        <v>43589047</v>
      </c>
      <c r="X455" s="3"/>
      <c r="Y455" s="3">
        <f>IFERROR(VLOOKUP(B455,[7]Ap_CESANTIAS!$C$16:$M$112,11,0),0)</f>
        <v>0</v>
      </c>
      <c r="Z455" s="3">
        <f>IFERROR(VLOOKUP(B455,[7]Ap_PENSION!$C$16:$M$112,11,0),0)</f>
        <v>0</v>
      </c>
      <c r="AA455" s="3">
        <f>IFERROR(VLOOKUP(B455,[7]Ap_SALUD!$C$16:$M$112,11,0),0)</f>
        <v>0</v>
      </c>
      <c r="AB455" s="3"/>
      <c r="AC455" s="36">
        <f t="shared" si="18"/>
        <v>43589047</v>
      </c>
      <c r="AD455" s="37">
        <f t="shared" si="20"/>
        <v>348712372</v>
      </c>
      <c r="AE455" s="144"/>
    </row>
    <row r="456" spans="1:31" hidden="1" x14ac:dyDescent="0.25">
      <c r="A456" s="38">
        <v>444</v>
      </c>
      <c r="B456" s="61"/>
      <c r="C456" s="143" t="str">
        <f>VLOOKUP(D456,[8]Hoja1!$A$2:$B$1115,2,0)</f>
        <v>19130</v>
      </c>
      <c r="D456" s="31">
        <v>891500864</v>
      </c>
      <c r="E456" s="31">
        <v>213019130</v>
      </c>
      <c r="F456" s="61" t="s">
        <v>648</v>
      </c>
      <c r="G456" s="33">
        <v>0</v>
      </c>
      <c r="H456" s="33">
        <v>0</v>
      </c>
      <c r="I456" s="3">
        <f>IFERROR(VLOOKUP(C456,'[6]Anexo 2'!$A$9:$G$1115,7,0),0)</f>
        <v>843569440</v>
      </c>
      <c r="J456" s="3">
        <f>IFERROR(VLOOKUP(C456,'[6]Anexo 1'!$A$9:$F$1115,6,0),0)</f>
        <v>838615668</v>
      </c>
      <c r="K456" s="3"/>
      <c r="L456" s="3"/>
      <c r="M456" s="3"/>
      <c r="N456" s="3"/>
      <c r="O456" s="3"/>
      <c r="P456" s="34">
        <f t="shared" si="19"/>
        <v>1682185108</v>
      </c>
      <c r="Q456" s="35">
        <f>VLOOKUP(D456,FEBRERO!$D$13:$Q$1147,14,0)+VLOOKUP(D456,FEBRERO!$D$13:$AC$1147,26,0)+VLOOKUP(D456,MARZO!$D$13:$AC$1147,26,0)</f>
        <v>1045812243</v>
      </c>
      <c r="R456" s="3">
        <f>IFERROR(VLOOKUP(D456,[7]ServNOMINA!$F$16:$M$112,8,0),0)</f>
        <v>0</v>
      </c>
      <c r="S456" s="3">
        <f>IFERROR(VLOOKUP(D456,[7]ServOTROS!$F$16:$M$112,8,0),0)</f>
        <v>0</v>
      </c>
      <c r="T456" s="3">
        <f>IFERROR(VLOOKUP(D456,[7]CANCEL!$F$16:$M$48,8,0),0)</f>
        <v>0</v>
      </c>
      <c r="U456" s="3">
        <f>IFERROR(VLOOKUP(B456,[7]Aaf_PENSION!$C$16:$M$112,11,0),0)</f>
        <v>0</v>
      </c>
      <c r="V456" s="3">
        <f>IFERROR(VLOOKUP(B456,[7]Aaf_SALUD!$C$16:$M$112,11,0),0)</f>
        <v>0</v>
      </c>
      <c r="W456" s="3">
        <f>IFERROR(VLOOKUP(D456,[7]CALIDAD!$F$16:$M$1122,8,0),0)</f>
        <v>70297453</v>
      </c>
      <c r="X456" s="3"/>
      <c r="Y456" s="3">
        <f>IFERROR(VLOOKUP(B456,[7]Ap_CESANTIAS!$C$16:$M$112,11,0),0)</f>
        <v>0</v>
      </c>
      <c r="Z456" s="3">
        <f>IFERROR(VLOOKUP(B456,[7]Ap_PENSION!$C$16:$M$112,11,0),0)</f>
        <v>0</v>
      </c>
      <c r="AA456" s="3">
        <f>IFERROR(VLOOKUP(B456,[7]Ap_SALUD!$C$16:$M$112,11,0),0)</f>
        <v>0</v>
      </c>
      <c r="AB456" s="3"/>
      <c r="AC456" s="36">
        <f t="shared" si="18"/>
        <v>70297453</v>
      </c>
      <c r="AD456" s="37">
        <f t="shared" si="20"/>
        <v>566075412</v>
      </c>
      <c r="AE456" s="144"/>
    </row>
    <row r="457" spans="1:31" hidden="1" x14ac:dyDescent="0.25">
      <c r="A457" s="29">
        <v>445</v>
      </c>
      <c r="B457" s="61"/>
      <c r="C457" s="143" t="str">
        <f>VLOOKUP(D457,[8]Hoja1!$A$2:$B$1115,2,0)</f>
        <v>19137</v>
      </c>
      <c r="D457" s="31">
        <v>891501723</v>
      </c>
      <c r="E457" s="31">
        <v>213719137</v>
      </c>
      <c r="F457" s="61" t="s">
        <v>649</v>
      </c>
      <c r="G457" s="33">
        <v>0</v>
      </c>
      <c r="H457" s="33">
        <v>0</v>
      </c>
      <c r="I457" s="3">
        <f>IFERROR(VLOOKUP(C457,'[6]Anexo 2'!$A$9:$G$1115,7,0),0)</f>
        <v>1323619568</v>
      </c>
      <c r="J457" s="3">
        <f>IFERROR(VLOOKUP(C457,'[6]Anexo 1'!$A$9:$F$1115,6,0),0)</f>
        <v>1340058160</v>
      </c>
      <c r="K457" s="3"/>
      <c r="L457" s="3"/>
      <c r="M457" s="3"/>
      <c r="N457" s="3"/>
      <c r="O457" s="3"/>
      <c r="P457" s="34">
        <f t="shared" si="19"/>
        <v>2663677728</v>
      </c>
      <c r="Q457" s="35">
        <f>VLOOKUP(D457,FEBRERO!$D$13:$Q$1147,14,0)+VLOOKUP(D457,FEBRERO!$D$13:$AC$1147,26,0)+VLOOKUP(D457,MARZO!$D$13:$AC$1147,26,0)</f>
        <v>1638252750</v>
      </c>
      <c r="R457" s="3">
        <f>IFERROR(VLOOKUP(D457,[7]ServNOMINA!$F$16:$M$112,8,0),0)</f>
        <v>0</v>
      </c>
      <c r="S457" s="3">
        <f>IFERROR(VLOOKUP(D457,[7]ServOTROS!$F$16:$M$112,8,0),0)</f>
        <v>0</v>
      </c>
      <c r="T457" s="3">
        <f>IFERROR(VLOOKUP(D457,[7]CANCEL!$F$16:$M$48,8,0),0)</f>
        <v>0</v>
      </c>
      <c r="U457" s="3">
        <f>IFERROR(VLOOKUP(B457,[7]Aaf_PENSION!$C$16:$M$112,11,0),0)</f>
        <v>0</v>
      </c>
      <c r="V457" s="3">
        <f>IFERROR(VLOOKUP(B457,[7]Aaf_SALUD!$C$16:$M$112,11,0),0)</f>
        <v>0</v>
      </c>
      <c r="W457" s="3">
        <f>IFERROR(VLOOKUP(D457,[7]CALIDAD!$F$16:$M$1122,8,0),0)</f>
        <v>110301631</v>
      </c>
      <c r="X457" s="3"/>
      <c r="Y457" s="3">
        <f>IFERROR(VLOOKUP(B457,[7]Ap_CESANTIAS!$C$16:$M$112,11,0),0)</f>
        <v>0</v>
      </c>
      <c r="Z457" s="3">
        <f>IFERROR(VLOOKUP(B457,[7]Ap_PENSION!$C$16:$M$112,11,0),0)</f>
        <v>0</v>
      </c>
      <c r="AA457" s="3">
        <f>IFERROR(VLOOKUP(B457,[7]Ap_SALUD!$C$16:$M$112,11,0),0)</f>
        <v>0</v>
      </c>
      <c r="AB457" s="3"/>
      <c r="AC457" s="36">
        <f t="shared" si="18"/>
        <v>110301631</v>
      </c>
      <c r="AD457" s="37">
        <f t="shared" si="20"/>
        <v>915123347</v>
      </c>
      <c r="AE457" s="144"/>
    </row>
    <row r="458" spans="1:31" hidden="1" x14ac:dyDescent="0.25">
      <c r="A458" s="38">
        <v>446</v>
      </c>
      <c r="B458" s="61"/>
      <c r="C458" s="143" t="str">
        <f>VLOOKUP(D458,[8]Hoja1!$A$2:$B$1115,2,0)</f>
        <v>19142</v>
      </c>
      <c r="D458" s="31">
        <v>891501292</v>
      </c>
      <c r="E458" s="31">
        <v>214219142</v>
      </c>
      <c r="F458" s="61" t="s">
        <v>650</v>
      </c>
      <c r="G458" s="33">
        <v>0</v>
      </c>
      <c r="H458" s="33">
        <v>0</v>
      </c>
      <c r="I458" s="3">
        <f>IFERROR(VLOOKUP(C458,'[6]Anexo 2'!$A$9:$G$1115,7,0),0)</f>
        <v>736885760</v>
      </c>
      <c r="J458" s="3">
        <f>IFERROR(VLOOKUP(C458,'[6]Anexo 1'!$A$9:$F$1115,6,0),0)</f>
        <v>728750940</v>
      </c>
      <c r="K458" s="3"/>
      <c r="L458" s="3"/>
      <c r="M458" s="3"/>
      <c r="N458" s="3"/>
      <c r="O458" s="3"/>
      <c r="P458" s="34">
        <f t="shared" si="19"/>
        <v>1465636700</v>
      </c>
      <c r="Q458" s="35">
        <f>VLOOKUP(D458,FEBRERO!$D$13:$Q$1147,14,0)+VLOOKUP(D458,FEBRERO!$D$13:$AC$1147,26,0)+VLOOKUP(D458,MARZO!$D$13:$AC$1147,26,0)</f>
        <v>912972381</v>
      </c>
      <c r="R458" s="3">
        <f>IFERROR(VLOOKUP(D458,[7]ServNOMINA!$F$16:$M$112,8,0),0)</f>
        <v>0</v>
      </c>
      <c r="S458" s="3">
        <f>IFERROR(VLOOKUP(D458,[7]ServOTROS!$F$16:$M$112,8,0),0)</f>
        <v>0</v>
      </c>
      <c r="T458" s="3">
        <f>IFERROR(VLOOKUP(D458,[7]CANCEL!$F$16:$M$48,8,0),0)</f>
        <v>0</v>
      </c>
      <c r="U458" s="3">
        <f>IFERROR(VLOOKUP(B458,[7]Aaf_PENSION!$C$16:$M$112,11,0),0)</f>
        <v>0</v>
      </c>
      <c r="V458" s="3">
        <f>IFERROR(VLOOKUP(B458,[7]Aaf_SALUD!$C$16:$M$112,11,0),0)</f>
        <v>0</v>
      </c>
      <c r="W458" s="3">
        <f>IFERROR(VLOOKUP(D458,[7]CALIDAD!$F$16:$M$1122,8,0),0)</f>
        <v>61407147</v>
      </c>
      <c r="X458" s="3"/>
      <c r="Y458" s="3">
        <f>IFERROR(VLOOKUP(B458,[7]Ap_CESANTIAS!$C$16:$M$112,11,0),0)</f>
        <v>0</v>
      </c>
      <c r="Z458" s="3">
        <f>IFERROR(VLOOKUP(B458,[7]Ap_PENSION!$C$16:$M$112,11,0),0)</f>
        <v>0</v>
      </c>
      <c r="AA458" s="3">
        <f>IFERROR(VLOOKUP(B458,[7]Ap_SALUD!$C$16:$M$112,11,0),0)</f>
        <v>0</v>
      </c>
      <c r="AB458" s="3"/>
      <c r="AC458" s="36">
        <f t="shared" si="18"/>
        <v>61407147</v>
      </c>
      <c r="AD458" s="37">
        <f t="shared" si="20"/>
        <v>491257172</v>
      </c>
      <c r="AE458" s="144"/>
    </row>
    <row r="459" spans="1:31" hidden="1" x14ac:dyDescent="0.25">
      <c r="A459" s="29">
        <v>447</v>
      </c>
      <c r="B459" s="61"/>
      <c r="C459" s="143" t="str">
        <f>VLOOKUP(D459,[8]Hoja1!$A$2:$B$1115,2,0)</f>
        <v>19212</v>
      </c>
      <c r="D459" s="31">
        <v>891501283</v>
      </c>
      <c r="E459" s="31">
        <v>211219212</v>
      </c>
      <c r="F459" s="61" t="s">
        <v>651</v>
      </c>
      <c r="G459" s="33">
        <v>0</v>
      </c>
      <c r="H459" s="33">
        <v>0</v>
      </c>
      <c r="I459" s="3">
        <f>IFERROR(VLOOKUP(C459,'[6]Anexo 2'!$A$9:$G$1115,7,0),0)</f>
        <v>451868928</v>
      </c>
      <c r="J459" s="3">
        <f>IFERROR(VLOOKUP(C459,'[6]Anexo 1'!$A$9:$F$1115,6,0),0)</f>
        <v>516649279</v>
      </c>
      <c r="K459" s="3"/>
      <c r="L459" s="3"/>
      <c r="M459" s="3"/>
      <c r="N459" s="3"/>
      <c r="O459" s="3"/>
      <c r="P459" s="34">
        <f t="shared" si="19"/>
        <v>968518207</v>
      </c>
      <c r="Q459" s="35">
        <f>VLOOKUP(D459,FEBRERO!$D$13:$Q$1147,14,0)+VLOOKUP(D459,FEBRERO!$D$13:$AC$1147,26,0)+VLOOKUP(D459,MARZO!$D$13:$AC$1147,26,0)</f>
        <v>629616511</v>
      </c>
      <c r="R459" s="3">
        <f>IFERROR(VLOOKUP(D459,[7]ServNOMINA!$F$16:$M$112,8,0),0)</f>
        <v>0</v>
      </c>
      <c r="S459" s="3">
        <f>IFERROR(VLOOKUP(D459,[7]ServOTROS!$F$16:$M$112,8,0),0)</f>
        <v>0</v>
      </c>
      <c r="T459" s="3">
        <f>IFERROR(VLOOKUP(D459,[7]CANCEL!$F$16:$M$48,8,0),0)</f>
        <v>0</v>
      </c>
      <c r="U459" s="3">
        <f>IFERROR(VLOOKUP(B459,[7]Aaf_PENSION!$C$16:$M$112,11,0),0)</f>
        <v>0</v>
      </c>
      <c r="V459" s="3">
        <f>IFERROR(VLOOKUP(B459,[7]Aaf_SALUD!$C$16:$M$112,11,0),0)</f>
        <v>0</v>
      </c>
      <c r="W459" s="3">
        <f>IFERROR(VLOOKUP(D459,[7]CALIDAD!$F$16:$M$1122,8,0),0)</f>
        <v>37655744</v>
      </c>
      <c r="X459" s="3"/>
      <c r="Y459" s="3">
        <f>IFERROR(VLOOKUP(B459,[7]Ap_CESANTIAS!$C$16:$M$112,11,0),0)</f>
        <v>0</v>
      </c>
      <c r="Z459" s="3">
        <f>IFERROR(VLOOKUP(B459,[7]Ap_PENSION!$C$16:$M$112,11,0),0)</f>
        <v>0</v>
      </c>
      <c r="AA459" s="3">
        <f>IFERROR(VLOOKUP(B459,[7]Ap_SALUD!$C$16:$M$112,11,0),0)</f>
        <v>0</v>
      </c>
      <c r="AB459" s="3"/>
      <c r="AC459" s="36">
        <f t="shared" si="18"/>
        <v>37655744</v>
      </c>
      <c r="AD459" s="37">
        <f t="shared" si="20"/>
        <v>301245952</v>
      </c>
      <c r="AE459" s="144"/>
    </row>
    <row r="460" spans="1:31" hidden="1" x14ac:dyDescent="0.25">
      <c r="A460" s="38">
        <v>448</v>
      </c>
      <c r="B460" s="61"/>
      <c r="C460" s="143" t="str">
        <f>VLOOKUP(D460,[8]Hoja1!$A$2:$B$1115,2,0)</f>
        <v>19256</v>
      </c>
      <c r="D460" s="31">
        <v>891500978</v>
      </c>
      <c r="E460" s="31">
        <v>215619256</v>
      </c>
      <c r="F460" s="61" t="s">
        <v>652</v>
      </c>
      <c r="G460" s="33">
        <v>0</v>
      </c>
      <c r="H460" s="33">
        <v>0</v>
      </c>
      <c r="I460" s="3">
        <f>IFERROR(VLOOKUP(C460,'[6]Anexo 2'!$A$9:$G$1115,7,0),0)</f>
        <v>991498384</v>
      </c>
      <c r="J460" s="3">
        <f>IFERROR(VLOOKUP(C460,'[6]Anexo 1'!$A$9:$F$1115,6,0),0)</f>
        <v>791855689</v>
      </c>
      <c r="K460" s="3"/>
      <c r="L460" s="3"/>
      <c r="M460" s="3"/>
      <c r="N460" s="46"/>
      <c r="O460" s="46"/>
      <c r="P460" s="34">
        <f t="shared" si="19"/>
        <v>1783354073</v>
      </c>
      <c r="Q460" s="35">
        <f>VLOOKUP(D460,FEBRERO!$D$13:$Q$1147,14,0)+VLOOKUP(D460,FEBRERO!$D$13:$AC$1147,26,0)+VLOOKUP(D460,MARZO!$D$13:$AC$1147,26,0)</f>
        <v>1031294961</v>
      </c>
      <c r="R460" s="3">
        <f>IFERROR(VLOOKUP(D460,[7]ServNOMINA!$F$16:$M$112,8,0),0)</f>
        <v>0</v>
      </c>
      <c r="S460" s="3">
        <f>IFERROR(VLOOKUP(D460,[7]ServOTROS!$F$16:$M$112,8,0),0)</f>
        <v>0</v>
      </c>
      <c r="T460" s="3">
        <f>IFERROR(VLOOKUP(D460,[7]CANCEL!$F$16:$M$48,8,0),0)</f>
        <v>0</v>
      </c>
      <c r="U460" s="3">
        <f>IFERROR(VLOOKUP(B460,[7]Aaf_PENSION!$C$16:$M$112,11,0),0)</f>
        <v>0</v>
      </c>
      <c r="V460" s="3">
        <f>IFERROR(VLOOKUP(B460,[7]Aaf_SALUD!$C$16:$M$112,11,0),0)</f>
        <v>0</v>
      </c>
      <c r="W460" s="3">
        <f>IFERROR(VLOOKUP(D460,[7]CALIDAD!$F$16:$M$1122,8,0),0)</f>
        <v>82624865</v>
      </c>
      <c r="X460" s="3"/>
      <c r="Y460" s="3">
        <f>IFERROR(VLOOKUP(B460,[7]Ap_CESANTIAS!$C$16:$M$112,11,0),0)</f>
        <v>0</v>
      </c>
      <c r="Z460" s="3">
        <f>IFERROR(VLOOKUP(B460,[7]Ap_PENSION!$C$16:$M$112,11,0),0)</f>
        <v>0</v>
      </c>
      <c r="AA460" s="3">
        <f>IFERROR(VLOOKUP(B460,[7]Ap_SALUD!$C$16:$M$112,11,0),0)</f>
        <v>0</v>
      </c>
      <c r="AB460" s="3"/>
      <c r="AC460" s="36">
        <f t="shared" si="18"/>
        <v>82624865</v>
      </c>
      <c r="AD460" s="37">
        <f t="shared" si="20"/>
        <v>669434247</v>
      </c>
      <c r="AE460" s="144"/>
    </row>
    <row r="461" spans="1:31" hidden="1" x14ac:dyDescent="0.25">
      <c r="A461" s="29">
        <v>449</v>
      </c>
      <c r="B461" s="61"/>
      <c r="C461" s="143" t="str">
        <f>VLOOKUP(D461,[8]Hoja1!$A$2:$B$1115,2,0)</f>
        <v>19290</v>
      </c>
      <c r="D461" s="31">
        <v>800188492</v>
      </c>
      <c r="E461" s="31">
        <v>219019290</v>
      </c>
      <c r="F461" s="61" t="s">
        <v>653</v>
      </c>
      <c r="G461" s="33">
        <v>0</v>
      </c>
      <c r="H461" s="33">
        <v>0</v>
      </c>
      <c r="I461" s="3">
        <f>IFERROR(VLOOKUP(C461,'[6]Anexo 2'!$A$9:$G$1115,7,0),0)</f>
        <v>84500630</v>
      </c>
      <c r="J461" s="3">
        <f>IFERROR(VLOOKUP(C461,'[6]Anexo 1'!$A$9:$F$1115,6,0),0)</f>
        <v>84407711</v>
      </c>
      <c r="K461" s="3"/>
      <c r="L461" s="3"/>
      <c r="M461" s="3"/>
      <c r="N461" s="3"/>
      <c r="O461" s="3"/>
      <c r="P461" s="34">
        <f t="shared" si="19"/>
        <v>168908341</v>
      </c>
      <c r="Q461" s="35">
        <f>VLOOKUP(D461,FEBRERO!$D$13:$Q$1147,14,0)+VLOOKUP(D461,FEBRERO!$D$13:$AC$1147,26,0)+VLOOKUP(D461,MARZO!$D$13:$AC$1147,26,0)</f>
        <v>105532868</v>
      </c>
      <c r="R461" s="3">
        <f>IFERROR(VLOOKUP(D461,[7]ServNOMINA!$F$16:$M$112,8,0),0)</f>
        <v>0</v>
      </c>
      <c r="S461" s="3">
        <f>IFERROR(VLOOKUP(D461,[7]ServOTROS!$F$16:$M$112,8,0),0)</f>
        <v>0</v>
      </c>
      <c r="T461" s="3">
        <f>IFERROR(VLOOKUP(D461,[7]CANCEL!$F$16:$M$48,8,0),0)</f>
        <v>0</v>
      </c>
      <c r="U461" s="3">
        <f>IFERROR(VLOOKUP(B461,[7]Aaf_PENSION!$C$16:$M$112,11,0),0)</f>
        <v>0</v>
      </c>
      <c r="V461" s="3">
        <f>IFERROR(VLOOKUP(B461,[7]Aaf_SALUD!$C$16:$M$112,11,0),0)</f>
        <v>0</v>
      </c>
      <c r="W461" s="3">
        <f>IFERROR(VLOOKUP(D461,[7]CALIDAD!$F$16:$M$1122,8,0),0)</f>
        <v>7041719</v>
      </c>
      <c r="X461" s="3"/>
      <c r="Y461" s="3">
        <f>IFERROR(VLOOKUP(B461,[7]Ap_CESANTIAS!$C$16:$M$112,11,0),0)</f>
        <v>0</v>
      </c>
      <c r="Z461" s="3">
        <f>IFERROR(VLOOKUP(B461,[7]Ap_PENSION!$C$16:$M$112,11,0),0)</f>
        <v>0</v>
      </c>
      <c r="AA461" s="3">
        <f>IFERROR(VLOOKUP(B461,[7]Ap_SALUD!$C$16:$M$112,11,0),0)</f>
        <v>0</v>
      </c>
      <c r="AB461" s="3"/>
      <c r="AC461" s="36">
        <f t="shared" ref="AC461:AC524" si="21">SUM(R461:AA461)</f>
        <v>7041719</v>
      </c>
      <c r="AD461" s="37">
        <f t="shared" si="20"/>
        <v>56333754</v>
      </c>
      <c r="AE461" s="144"/>
    </row>
    <row r="462" spans="1:31" hidden="1" x14ac:dyDescent="0.25">
      <c r="A462" s="38">
        <v>450</v>
      </c>
      <c r="B462" s="61"/>
      <c r="C462" s="143" t="str">
        <f>VLOOKUP(D462,[8]Hoja1!$A$2:$B$1115,2,0)</f>
        <v>19300</v>
      </c>
      <c r="D462" s="31">
        <v>900127183</v>
      </c>
      <c r="E462" s="31">
        <v>923270346</v>
      </c>
      <c r="F462" s="61" t="s">
        <v>654</v>
      </c>
      <c r="G462" s="33">
        <v>0</v>
      </c>
      <c r="H462" s="33">
        <v>0</v>
      </c>
      <c r="I462" s="3">
        <f>IFERROR(VLOOKUP(C462,'[6]Anexo 2'!$A$9:$G$1115,7,0),0)</f>
        <v>265262792</v>
      </c>
      <c r="J462" s="3">
        <f>IFERROR(VLOOKUP(C462,'[6]Anexo 1'!$A$9:$F$1115,6,0),0)</f>
        <v>282831063</v>
      </c>
      <c r="K462" s="3"/>
      <c r="L462" s="3"/>
      <c r="M462" s="3"/>
      <c r="N462" s="3"/>
      <c r="O462" s="3"/>
      <c r="P462" s="34">
        <f t="shared" ref="P462:P525" si="22">SUM(G462:N462)</f>
        <v>548093855</v>
      </c>
      <c r="Q462" s="35">
        <f>VLOOKUP(D462,FEBRERO!$D$13:$Q$1147,14,0)+VLOOKUP(D462,FEBRERO!$D$13:$AC$1147,26,0)+VLOOKUP(D462,MARZO!$D$13:$AC$1147,26,0)</f>
        <v>320401201</v>
      </c>
      <c r="R462" s="3">
        <f>IFERROR(VLOOKUP(D462,[7]ServNOMINA!$F$16:$M$112,8,0),0)</f>
        <v>0</v>
      </c>
      <c r="S462" s="3">
        <f>IFERROR(VLOOKUP(D462,[7]ServOTROS!$F$16:$M$112,8,0),0)</f>
        <v>0</v>
      </c>
      <c r="T462" s="3">
        <f>IFERROR(VLOOKUP(D462,[7]CANCEL!$F$16:$M$48,8,0),0)</f>
        <v>0</v>
      </c>
      <c r="U462" s="3">
        <f>IFERROR(VLOOKUP(B462,[7]Aaf_PENSION!$C$16:$M$112,11,0),0)</f>
        <v>0</v>
      </c>
      <c r="V462" s="3">
        <f>IFERROR(VLOOKUP(B462,[7]Aaf_SALUD!$C$16:$M$112,11,0),0)</f>
        <v>0</v>
      </c>
      <c r="W462" s="3">
        <f>IFERROR(VLOOKUP(D462,[7]CALIDAD!$F$16:$M$1122,8,0),0)</f>
        <v>22105233</v>
      </c>
      <c r="X462" s="3"/>
      <c r="Y462" s="3">
        <f>IFERROR(VLOOKUP(B462,[7]Ap_CESANTIAS!$C$16:$M$112,11,0),0)</f>
        <v>0</v>
      </c>
      <c r="Z462" s="3">
        <f>IFERROR(VLOOKUP(B462,[7]Ap_PENSION!$C$16:$M$112,11,0),0)</f>
        <v>0</v>
      </c>
      <c r="AA462" s="3">
        <f>IFERROR(VLOOKUP(B462,[7]Ap_SALUD!$C$16:$M$112,11,0),0)</f>
        <v>0</v>
      </c>
      <c r="AB462" s="3"/>
      <c r="AC462" s="36">
        <f t="shared" si="21"/>
        <v>22105233</v>
      </c>
      <c r="AD462" s="37">
        <f t="shared" si="20"/>
        <v>205587421</v>
      </c>
      <c r="AE462" s="144"/>
    </row>
    <row r="463" spans="1:31" hidden="1" x14ac:dyDescent="0.25">
      <c r="A463" s="29">
        <v>451</v>
      </c>
      <c r="B463" s="61"/>
      <c r="C463" s="143" t="str">
        <f>VLOOKUP(D463,[8]Hoja1!$A$2:$B$1115,2,0)</f>
        <v>19318</v>
      </c>
      <c r="D463" s="31">
        <v>800084378</v>
      </c>
      <c r="E463" s="31">
        <v>211819318</v>
      </c>
      <c r="F463" s="61" t="s">
        <v>655</v>
      </c>
      <c r="G463" s="33">
        <v>0</v>
      </c>
      <c r="H463" s="33">
        <v>0</v>
      </c>
      <c r="I463" s="3">
        <f>IFERROR(VLOOKUP(C463,'[6]Anexo 2'!$A$9:$G$1115,7,0),0)</f>
        <v>1682435008</v>
      </c>
      <c r="J463" s="3">
        <f>IFERROR(VLOOKUP(C463,'[6]Anexo 1'!$A$9:$F$1115,6,0),0)</f>
        <v>1083644147</v>
      </c>
      <c r="K463" s="3"/>
      <c r="L463" s="3"/>
      <c r="M463" s="3"/>
      <c r="N463" s="3"/>
      <c r="O463" s="3"/>
      <c r="P463" s="34">
        <f t="shared" si="22"/>
        <v>2766079155</v>
      </c>
      <c r="Q463" s="35">
        <f>VLOOKUP(D463,FEBRERO!$D$13:$Q$1147,14,0)+VLOOKUP(D463,FEBRERO!$D$13:$AC$1147,26,0)+VLOOKUP(D463,MARZO!$D$13:$AC$1147,26,0)</f>
        <v>1250450257</v>
      </c>
      <c r="R463" s="3">
        <f>IFERROR(VLOOKUP(D463,[7]ServNOMINA!$F$16:$M$112,8,0),0)</f>
        <v>0</v>
      </c>
      <c r="S463" s="3">
        <f>IFERROR(VLOOKUP(D463,[7]ServOTROS!$F$16:$M$112,8,0),0)</f>
        <v>0</v>
      </c>
      <c r="T463" s="3">
        <f>IFERROR(VLOOKUP(D463,[7]CANCEL!$F$16:$M$48,8,0),0)</f>
        <v>0</v>
      </c>
      <c r="U463" s="3">
        <f>IFERROR(VLOOKUP(B463,[7]Aaf_PENSION!$C$16:$M$112,11,0),0)</f>
        <v>0</v>
      </c>
      <c r="V463" s="3">
        <f>IFERROR(VLOOKUP(B463,[7]Aaf_SALUD!$C$16:$M$112,11,0),0)</f>
        <v>0</v>
      </c>
      <c r="W463" s="3">
        <f>IFERROR(VLOOKUP(D463,[7]CALIDAD!$F$16:$M$1122,8,0),0)</f>
        <v>140202917</v>
      </c>
      <c r="X463" s="3"/>
      <c r="Y463" s="3">
        <f>IFERROR(VLOOKUP(B463,[7]Ap_CESANTIAS!$C$16:$M$112,11,0),0)</f>
        <v>0</v>
      </c>
      <c r="Z463" s="3">
        <f>IFERROR(VLOOKUP(B463,[7]Ap_PENSION!$C$16:$M$112,11,0),0)</f>
        <v>0</v>
      </c>
      <c r="AA463" s="3">
        <f>IFERROR(VLOOKUP(B463,[7]Ap_SALUD!$C$16:$M$112,11,0),0)</f>
        <v>0</v>
      </c>
      <c r="AB463" s="3"/>
      <c r="AC463" s="36">
        <f t="shared" si="21"/>
        <v>140202917</v>
      </c>
      <c r="AD463" s="37">
        <f t="shared" ref="AD463:AD526" si="23">+P463-Q463+AB463-AC463</f>
        <v>1375425981</v>
      </c>
      <c r="AE463" s="144"/>
    </row>
    <row r="464" spans="1:31" hidden="1" x14ac:dyDescent="0.25">
      <c r="A464" s="38">
        <v>452</v>
      </c>
      <c r="B464" s="61"/>
      <c r="C464" s="143" t="str">
        <f>VLOOKUP(D464,[8]Hoja1!$A$2:$B$1115,2,0)</f>
        <v>19355</v>
      </c>
      <c r="D464" s="31">
        <v>800004741</v>
      </c>
      <c r="E464" s="31">
        <v>215519355</v>
      </c>
      <c r="F464" s="61" t="s">
        <v>656</v>
      </c>
      <c r="G464" s="33">
        <v>0</v>
      </c>
      <c r="H464" s="33">
        <v>0</v>
      </c>
      <c r="I464" s="3">
        <f>IFERROR(VLOOKUP(C464,'[6]Anexo 2'!$A$9:$G$1115,7,0),0)</f>
        <v>661408904</v>
      </c>
      <c r="J464" s="3">
        <f>IFERROR(VLOOKUP(C464,'[6]Anexo 1'!$A$9:$F$1115,6,0),0)</f>
        <v>801968121</v>
      </c>
      <c r="K464" s="3"/>
      <c r="L464" s="3"/>
      <c r="M464" s="3"/>
      <c r="N464" s="3"/>
      <c r="O464" s="3"/>
      <c r="P464" s="34">
        <f t="shared" si="22"/>
        <v>1463377025</v>
      </c>
      <c r="Q464" s="35">
        <f>VLOOKUP(D464,FEBRERO!$D$13:$Q$1147,14,0)+VLOOKUP(D464,FEBRERO!$D$13:$AC$1147,26,0)+VLOOKUP(D464,MARZO!$D$13:$AC$1147,26,0)</f>
        <v>967320348</v>
      </c>
      <c r="R464" s="3">
        <f>IFERROR(VLOOKUP(D464,[7]ServNOMINA!$F$16:$M$112,8,0),0)</f>
        <v>0</v>
      </c>
      <c r="S464" s="3">
        <f>IFERROR(VLOOKUP(D464,[7]ServOTROS!$F$16:$M$112,8,0),0)</f>
        <v>0</v>
      </c>
      <c r="T464" s="3">
        <f>IFERROR(VLOOKUP(D464,[7]CANCEL!$F$16:$M$48,8,0),0)</f>
        <v>0</v>
      </c>
      <c r="U464" s="3">
        <f>IFERROR(VLOOKUP(B464,[7]Aaf_PENSION!$C$16:$M$112,11,0),0)</f>
        <v>0</v>
      </c>
      <c r="V464" s="3">
        <f>IFERROR(VLOOKUP(B464,[7]Aaf_SALUD!$C$16:$M$112,11,0),0)</f>
        <v>0</v>
      </c>
      <c r="W464" s="3">
        <f>IFERROR(VLOOKUP(D464,[7]CALIDAD!$F$16:$M$1122,8,0),0)</f>
        <v>55117409</v>
      </c>
      <c r="X464" s="3"/>
      <c r="Y464" s="3">
        <f>IFERROR(VLOOKUP(B464,[7]Ap_CESANTIAS!$C$16:$M$112,11,0),0)</f>
        <v>0</v>
      </c>
      <c r="Z464" s="3">
        <f>IFERROR(VLOOKUP(B464,[7]Ap_PENSION!$C$16:$M$112,11,0),0)</f>
        <v>0</v>
      </c>
      <c r="AA464" s="3">
        <f>IFERROR(VLOOKUP(B464,[7]Ap_SALUD!$C$16:$M$112,11,0),0)</f>
        <v>0</v>
      </c>
      <c r="AB464" s="3"/>
      <c r="AC464" s="36">
        <f t="shared" si="21"/>
        <v>55117409</v>
      </c>
      <c r="AD464" s="37">
        <f t="shared" si="23"/>
        <v>440939268</v>
      </c>
      <c r="AE464" s="144"/>
    </row>
    <row r="465" spans="1:31" hidden="1" x14ac:dyDescent="0.25">
      <c r="A465" s="29">
        <v>453</v>
      </c>
      <c r="B465" s="61"/>
      <c r="C465" s="143" t="str">
        <f>VLOOKUP(D465,[8]Hoja1!$A$2:$B$1115,2,0)</f>
        <v>19364</v>
      </c>
      <c r="D465" s="31">
        <v>891501047</v>
      </c>
      <c r="E465" s="31">
        <v>216419364</v>
      </c>
      <c r="F465" s="61" t="s">
        <v>657</v>
      </c>
      <c r="G465" s="33">
        <v>0</v>
      </c>
      <c r="H465" s="33">
        <v>0</v>
      </c>
      <c r="I465" s="3">
        <f>IFERROR(VLOOKUP(C465,'[6]Anexo 2'!$A$9:$G$1115,7,0),0)</f>
        <v>350694828</v>
      </c>
      <c r="J465" s="3">
        <f>IFERROR(VLOOKUP(C465,'[6]Anexo 1'!$A$9:$F$1115,6,0),0)</f>
        <v>411795599</v>
      </c>
      <c r="K465" s="3"/>
      <c r="L465" s="3"/>
      <c r="M465" s="3"/>
      <c r="N465" s="3"/>
      <c r="O465" s="3"/>
      <c r="P465" s="34">
        <f t="shared" si="22"/>
        <v>762490427</v>
      </c>
      <c r="Q465" s="35">
        <f>VLOOKUP(D465,FEBRERO!$D$13:$Q$1147,14,0)+VLOOKUP(D465,FEBRERO!$D$13:$AC$1147,26,0)+VLOOKUP(D465,MARZO!$D$13:$AC$1147,26,0)</f>
        <v>499469306</v>
      </c>
      <c r="R465" s="3">
        <f>IFERROR(VLOOKUP(D465,[7]ServNOMINA!$F$16:$M$112,8,0),0)</f>
        <v>0</v>
      </c>
      <c r="S465" s="3">
        <f>IFERROR(VLOOKUP(D465,[7]ServOTROS!$F$16:$M$112,8,0),0)</f>
        <v>0</v>
      </c>
      <c r="T465" s="3">
        <f>IFERROR(VLOOKUP(D465,[7]CANCEL!$F$16:$M$48,8,0),0)</f>
        <v>0</v>
      </c>
      <c r="U465" s="3">
        <f>IFERROR(VLOOKUP(B465,[7]Aaf_PENSION!$C$16:$M$112,11,0),0)</f>
        <v>0</v>
      </c>
      <c r="V465" s="3">
        <f>IFERROR(VLOOKUP(B465,[7]Aaf_SALUD!$C$16:$M$112,11,0),0)</f>
        <v>0</v>
      </c>
      <c r="W465" s="3">
        <f>IFERROR(VLOOKUP(D465,[7]CALIDAD!$F$16:$M$1122,8,0),0)</f>
        <v>29224569</v>
      </c>
      <c r="X465" s="3"/>
      <c r="Y465" s="3">
        <f>IFERROR(VLOOKUP(B465,[7]Ap_CESANTIAS!$C$16:$M$112,11,0),0)</f>
        <v>0</v>
      </c>
      <c r="Z465" s="3">
        <f>IFERROR(VLOOKUP(B465,[7]Ap_PENSION!$C$16:$M$112,11,0),0)</f>
        <v>0</v>
      </c>
      <c r="AA465" s="3">
        <f>IFERROR(VLOOKUP(B465,[7]Ap_SALUD!$C$16:$M$112,11,0),0)</f>
        <v>0</v>
      </c>
      <c r="AB465" s="3"/>
      <c r="AC465" s="36">
        <f t="shared" si="21"/>
        <v>29224569</v>
      </c>
      <c r="AD465" s="37">
        <f t="shared" si="23"/>
        <v>233796552</v>
      </c>
      <c r="AE465" s="144"/>
    </row>
    <row r="466" spans="1:31" hidden="1" x14ac:dyDescent="0.25">
      <c r="A466" s="38">
        <v>454</v>
      </c>
      <c r="B466" s="61"/>
      <c r="C466" s="143" t="str">
        <f>VLOOKUP(D466,[8]Hoja1!$A$2:$B$1115,2,0)</f>
        <v>19392</v>
      </c>
      <c r="D466" s="31">
        <v>891502169</v>
      </c>
      <c r="E466" s="31">
        <v>219219392</v>
      </c>
      <c r="F466" s="61" t="s">
        <v>658</v>
      </c>
      <c r="G466" s="33">
        <v>0</v>
      </c>
      <c r="H466" s="33">
        <v>0</v>
      </c>
      <c r="I466" s="3">
        <f>IFERROR(VLOOKUP(C466,'[6]Anexo 2'!$A$9:$G$1115,7,0),0)</f>
        <v>204968944</v>
      </c>
      <c r="J466" s="3">
        <f>IFERROR(VLOOKUP(C466,'[6]Anexo 1'!$A$9:$F$1115,6,0),0)</f>
        <v>198890438</v>
      </c>
      <c r="K466" s="3"/>
      <c r="L466" s="3"/>
      <c r="M466" s="3"/>
      <c r="N466" s="3"/>
      <c r="O466" s="3"/>
      <c r="P466" s="34">
        <f t="shared" si="22"/>
        <v>403859382</v>
      </c>
      <c r="Q466" s="35">
        <f>VLOOKUP(D466,FEBRERO!$D$13:$Q$1147,14,0)+VLOOKUP(D466,FEBRERO!$D$13:$AC$1147,26,0)+VLOOKUP(D466,MARZO!$D$13:$AC$1147,26,0)</f>
        <v>250132673</v>
      </c>
      <c r="R466" s="3">
        <f>IFERROR(VLOOKUP(D466,[7]ServNOMINA!$F$16:$M$112,8,0),0)</f>
        <v>0</v>
      </c>
      <c r="S466" s="3">
        <f>IFERROR(VLOOKUP(D466,[7]ServOTROS!$F$16:$M$112,8,0),0)</f>
        <v>0</v>
      </c>
      <c r="T466" s="3">
        <f>IFERROR(VLOOKUP(D466,[7]CANCEL!$F$16:$M$48,8,0),0)</f>
        <v>0</v>
      </c>
      <c r="U466" s="3">
        <f>IFERROR(VLOOKUP(B466,[7]Aaf_PENSION!$C$16:$M$112,11,0),0)</f>
        <v>0</v>
      </c>
      <c r="V466" s="3">
        <f>IFERROR(VLOOKUP(B466,[7]Aaf_SALUD!$C$16:$M$112,11,0),0)</f>
        <v>0</v>
      </c>
      <c r="W466" s="3">
        <f>IFERROR(VLOOKUP(D466,[7]CALIDAD!$F$16:$M$1122,8,0),0)</f>
        <v>17080745</v>
      </c>
      <c r="X466" s="3"/>
      <c r="Y466" s="3">
        <f>IFERROR(VLOOKUP(B466,[7]Ap_CESANTIAS!$C$16:$M$112,11,0),0)</f>
        <v>0</v>
      </c>
      <c r="Z466" s="3">
        <f>IFERROR(VLOOKUP(B466,[7]Ap_PENSION!$C$16:$M$112,11,0),0)</f>
        <v>0</v>
      </c>
      <c r="AA466" s="3">
        <f>IFERROR(VLOOKUP(B466,[7]Ap_SALUD!$C$16:$M$112,11,0),0)</f>
        <v>0</v>
      </c>
      <c r="AB466" s="3"/>
      <c r="AC466" s="36">
        <f t="shared" si="21"/>
        <v>17080745</v>
      </c>
      <c r="AD466" s="37">
        <f t="shared" si="23"/>
        <v>136645964</v>
      </c>
      <c r="AE466" s="144"/>
    </row>
    <row r="467" spans="1:31" hidden="1" x14ac:dyDescent="0.25">
      <c r="A467" s="29">
        <v>455</v>
      </c>
      <c r="B467" s="61"/>
      <c r="C467" s="143" t="str">
        <f>VLOOKUP(D467,[8]Hoja1!$A$2:$B$1115,2,0)</f>
        <v>19397</v>
      </c>
      <c r="D467" s="31">
        <v>891500997</v>
      </c>
      <c r="E467" s="31">
        <v>219719397</v>
      </c>
      <c r="F467" s="61" t="s">
        <v>659</v>
      </c>
      <c r="G467" s="33">
        <v>0</v>
      </c>
      <c r="H467" s="33">
        <v>0</v>
      </c>
      <c r="I467" s="3">
        <f>IFERROR(VLOOKUP(C467,'[6]Anexo 2'!$A$9:$G$1115,7,0),0)</f>
        <v>234710248</v>
      </c>
      <c r="J467" s="3">
        <f>IFERROR(VLOOKUP(C467,'[6]Anexo 1'!$A$9:$F$1115,6,0),0)</f>
        <v>294213202</v>
      </c>
      <c r="K467" s="3"/>
      <c r="L467" s="3"/>
      <c r="M467" s="3"/>
      <c r="N467" s="3"/>
      <c r="O467" s="3"/>
      <c r="P467" s="34">
        <f t="shared" si="22"/>
        <v>528923450</v>
      </c>
      <c r="Q467" s="35">
        <f>VLOOKUP(D467,FEBRERO!$D$13:$Q$1147,14,0)+VLOOKUP(D467,FEBRERO!$D$13:$AC$1147,26,0)+VLOOKUP(D467,MARZO!$D$13:$AC$1147,26,0)</f>
        <v>352890763</v>
      </c>
      <c r="R467" s="3">
        <f>IFERROR(VLOOKUP(D467,[7]ServNOMINA!$F$16:$M$112,8,0),0)</f>
        <v>0</v>
      </c>
      <c r="S467" s="3">
        <f>IFERROR(VLOOKUP(D467,[7]ServOTROS!$F$16:$M$112,8,0),0)</f>
        <v>0</v>
      </c>
      <c r="T467" s="3">
        <f>IFERROR(VLOOKUP(D467,[7]CANCEL!$F$16:$M$48,8,0),0)</f>
        <v>0</v>
      </c>
      <c r="U467" s="3">
        <f>IFERROR(VLOOKUP(B467,[7]Aaf_PENSION!$C$16:$M$112,11,0),0)</f>
        <v>0</v>
      </c>
      <c r="V467" s="3">
        <f>IFERROR(VLOOKUP(B467,[7]Aaf_SALUD!$C$16:$M$112,11,0),0)</f>
        <v>0</v>
      </c>
      <c r="W467" s="3">
        <f>IFERROR(VLOOKUP(D467,[7]CALIDAD!$F$16:$M$1122,8,0),0)</f>
        <v>19559187</v>
      </c>
      <c r="X467" s="3"/>
      <c r="Y467" s="3">
        <f>IFERROR(VLOOKUP(B467,[7]Ap_CESANTIAS!$C$16:$M$112,11,0),0)</f>
        <v>0</v>
      </c>
      <c r="Z467" s="3">
        <f>IFERROR(VLOOKUP(B467,[7]Ap_PENSION!$C$16:$M$112,11,0),0)</f>
        <v>0</v>
      </c>
      <c r="AA467" s="3">
        <f>IFERROR(VLOOKUP(B467,[7]Ap_SALUD!$C$16:$M$112,11,0),0)</f>
        <v>0</v>
      </c>
      <c r="AB467" s="3"/>
      <c r="AC467" s="36">
        <f t="shared" si="21"/>
        <v>19559187</v>
      </c>
      <c r="AD467" s="37">
        <f t="shared" si="23"/>
        <v>156473500</v>
      </c>
      <c r="AE467" s="144"/>
    </row>
    <row r="468" spans="1:31" hidden="1" x14ac:dyDescent="0.25">
      <c r="A468" s="38">
        <v>456</v>
      </c>
      <c r="B468" s="61"/>
      <c r="C468" s="143" t="str">
        <f>VLOOKUP(D468,[8]Hoja1!$A$2:$B$1115,2,0)</f>
        <v>19418</v>
      </c>
      <c r="D468" s="31">
        <v>800051168</v>
      </c>
      <c r="E468" s="31">
        <v>211819418</v>
      </c>
      <c r="F468" s="61" t="s">
        <v>660</v>
      </c>
      <c r="G468" s="33">
        <v>0</v>
      </c>
      <c r="H468" s="33">
        <v>0</v>
      </c>
      <c r="I468" s="3">
        <f>IFERROR(VLOOKUP(C468,'[6]Anexo 2'!$A$9:$G$1115,7,0),0)</f>
        <v>1013884400</v>
      </c>
      <c r="J468" s="3">
        <f>IFERROR(VLOOKUP(C468,'[6]Anexo 1'!$A$9:$F$1115,6,0),0)</f>
        <v>478564950</v>
      </c>
      <c r="K468" s="3"/>
      <c r="L468" s="3"/>
      <c r="M468" s="3"/>
      <c r="N468" s="3"/>
      <c r="O468" s="3"/>
      <c r="P468" s="34">
        <f t="shared" si="22"/>
        <v>1492449350</v>
      </c>
      <c r="Q468" s="35">
        <f>VLOOKUP(D468,FEBRERO!$D$13:$Q$1147,14,0)+VLOOKUP(D468,FEBRERO!$D$13:$AC$1147,26,0)+VLOOKUP(D468,MARZO!$D$13:$AC$1147,26,0)</f>
        <v>656656001</v>
      </c>
      <c r="R468" s="3">
        <f>IFERROR(VLOOKUP(D468,[7]ServNOMINA!$F$16:$M$112,8,0),0)</f>
        <v>0</v>
      </c>
      <c r="S468" s="3">
        <f>IFERROR(VLOOKUP(D468,[7]ServOTROS!$F$16:$M$112,8,0),0)</f>
        <v>0</v>
      </c>
      <c r="T468" s="3">
        <f>IFERROR(VLOOKUP(D468,[7]CANCEL!$F$16:$M$48,8,0),0)</f>
        <v>0</v>
      </c>
      <c r="U468" s="3">
        <f>IFERROR(VLOOKUP(B468,[7]Aaf_PENSION!$C$16:$M$112,11,0),0)</f>
        <v>0</v>
      </c>
      <c r="V468" s="3">
        <f>IFERROR(VLOOKUP(B468,[7]Aaf_SALUD!$C$16:$M$112,11,0),0)</f>
        <v>0</v>
      </c>
      <c r="W468" s="3">
        <f>IFERROR(VLOOKUP(D468,[7]CALIDAD!$F$16:$M$1122,8,0),0)</f>
        <v>84490367</v>
      </c>
      <c r="X468" s="3"/>
      <c r="Y468" s="3">
        <f>IFERROR(VLOOKUP(B468,[7]Ap_CESANTIAS!$C$16:$M$112,11,0),0)</f>
        <v>0</v>
      </c>
      <c r="Z468" s="3">
        <f>IFERROR(VLOOKUP(B468,[7]Ap_PENSION!$C$16:$M$112,11,0),0)</f>
        <v>0</v>
      </c>
      <c r="AA468" s="3">
        <f>IFERROR(VLOOKUP(B468,[7]Ap_SALUD!$C$16:$M$112,11,0),0)</f>
        <v>0</v>
      </c>
      <c r="AB468" s="3"/>
      <c r="AC468" s="36">
        <f t="shared" si="21"/>
        <v>84490367</v>
      </c>
      <c r="AD468" s="37">
        <f t="shared" si="23"/>
        <v>751302982</v>
      </c>
      <c r="AE468" s="144"/>
    </row>
    <row r="469" spans="1:31" hidden="1" x14ac:dyDescent="0.25">
      <c r="A469" s="29">
        <v>457</v>
      </c>
      <c r="B469" s="61"/>
      <c r="C469" s="143" t="str">
        <f>VLOOKUP(D469,[8]Hoja1!$A$2:$B$1115,2,0)</f>
        <v>19450</v>
      </c>
      <c r="D469" s="31">
        <v>891502397</v>
      </c>
      <c r="E469" s="31">
        <v>215019450</v>
      </c>
      <c r="F469" s="61" t="s">
        <v>661</v>
      </c>
      <c r="G469" s="33">
        <v>0</v>
      </c>
      <c r="H469" s="33">
        <v>0</v>
      </c>
      <c r="I469" s="3">
        <f>IFERROR(VLOOKUP(C469,'[6]Anexo 2'!$A$9:$G$1115,7,0),0)</f>
        <v>285857528</v>
      </c>
      <c r="J469" s="3">
        <f>IFERROR(VLOOKUP(C469,'[6]Anexo 1'!$A$9:$F$1115,6,0),0)</f>
        <v>274271237</v>
      </c>
      <c r="K469" s="3"/>
      <c r="L469" s="3"/>
      <c r="M469" s="3"/>
      <c r="N469" s="3"/>
      <c r="O469" s="3"/>
      <c r="P469" s="34">
        <f t="shared" si="22"/>
        <v>560128765</v>
      </c>
      <c r="Q469" s="35">
        <f>VLOOKUP(D469,FEBRERO!$D$13:$Q$1147,14,0)+VLOOKUP(D469,FEBRERO!$D$13:$AC$1147,26,0)+VLOOKUP(D469,MARZO!$D$13:$AC$1147,26,0)</f>
        <v>345735620</v>
      </c>
      <c r="R469" s="3">
        <f>IFERROR(VLOOKUP(D469,[7]ServNOMINA!$F$16:$M$112,8,0),0)</f>
        <v>0</v>
      </c>
      <c r="S469" s="3">
        <f>IFERROR(VLOOKUP(D469,[7]ServOTROS!$F$16:$M$112,8,0),0)</f>
        <v>0</v>
      </c>
      <c r="T469" s="3">
        <f>IFERROR(VLOOKUP(D469,[7]CANCEL!$F$16:$M$48,8,0),0)</f>
        <v>0</v>
      </c>
      <c r="U469" s="3">
        <f>IFERROR(VLOOKUP(B469,[7]Aaf_PENSION!$C$16:$M$112,11,0),0)</f>
        <v>0</v>
      </c>
      <c r="V469" s="3">
        <f>IFERROR(VLOOKUP(B469,[7]Aaf_SALUD!$C$16:$M$112,11,0),0)</f>
        <v>0</v>
      </c>
      <c r="W469" s="3">
        <f>IFERROR(VLOOKUP(D469,[7]CALIDAD!$F$16:$M$1122,8,0),0)</f>
        <v>23821461</v>
      </c>
      <c r="X469" s="3"/>
      <c r="Y469" s="3">
        <f>IFERROR(VLOOKUP(B469,[7]Ap_CESANTIAS!$C$16:$M$112,11,0),0)</f>
        <v>0</v>
      </c>
      <c r="Z469" s="3">
        <f>IFERROR(VLOOKUP(B469,[7]Ap_PENSION!$C$16:$M$112,11,0),0)</f>
        <v>0</v>
      </c>
      <c r="AA469" s="3">
        <f>IFERROR(VLOOKUP(B469,[7]Ap_SALUD!$C$16:$M$112,11,0),0)</f>
        <v>0</v>
      </c>
      <c r="AB469" s="3"/>
      <c r="AC469" s="36">
        <f t="shared" si="21"/>
        <v>23821461</v>
      </c>
      <c r="AD469" s="37">
        <f t="shared" si="23"/>
        <v>190571684</v>
      </c>
      <c r="AE469" s="144"/>
    </row>
    <row r="470" spans="1:31" hidden="1" x14ac:dyDescent="0.25">
      <c r="A470" s="38">
        <v>458</v>
      </c>
      <c r="B470" s="61"/>
      <c r="C470" s="143" t="str">
        <f>VLOOKUP(D470,[8]Hoja1!$A$2:$B$1115,2,0)</f>
        <v>19455</v>
      </c>
      <c r="D470" s="31">
        <v>891500841</v>
      </c>
      <c r="E470" s="31">
        <v>215519455</v>
      </c>
      <c r="F470" s="61" t="s">
        <v>662</v>
      </c>
      <c r="G470" s="33">
        <v>0</v>
      </c>
      <c r="H470" s="33">
        <v>0</v>
      </c>
      <c r="I470" s="3">
        <f>IFERROR(VLOOKUP(C470,'[6]Anexo 2'!$A$9:$G$1115,7,0),0)</f>
        <v>436639832</v>
      </c>
      <c r="J470" s="3">
        <f>IFERROR(VLOOKUP(C470,'[6]Anexo 1'!$A$9:$F$1115,6,0),0)</f>
        <v>522487769</v>
      </c>
      <c r="K470" s="3"/>
      <c r="L470" s="3"/>
      <c r="M470" s="3"/>
      <c r="N470" s="3"/>
      <c r="O470" s="3"/>
      <c r="P470" s="34">
        <f t="shared" si="22"/>
        <v>959127601</v>
      </c>
      <c r="Q470" s="35">
        <f>VLOOKUP(D470,FEBRERO!$D$13:$Q$1147,14,0)+VLOOKUP(D470,FEBRERO!$D$13:$AC$1147,26,0)+VLOOKUP(D470,MARZO!$D$13:$AC$1147,26,0)</f>
        <v>631647728</v>
      </c>
      <c r="R470" s="3">
        <f>IFERROR(VLOOKUP(D470,[7]ServNOMINA!$F$16:$M$112,8,0),0)</f>
        <v>0</v>
      </c>
      <c r="S470" s="3">
        <f>IFERROR(VLOOKUP(D470,[7]ServOTROS!$F$16:$M$112,8,0),0)</f>
        <v>0</v>
      </c>
      <c r="T470" s="3">
        <f>IFERROR(VLOOKUP(D470,[7]CANCEL!$F$16:$M$48,8,0),0)</f>
        <v>0</v>
      </c>
      <c r="U470" s="3">
        <f>IFERROR(VLOOKUP(B470,[7]Aaf_PENSION!$C$16:$M$112,11,0),0)</f>
        <v>0</v>
      </c>
      <c r="V470" s="3">
        <f>IFERROR(VLOOKUP(B470,[7]Aaf_SALUD!$C$16:$M$112,11,0),0)</f>
        <v>0</v>
      </c>
      <c r="W470" s="3">
        <f>IFERROR(VLOOKUP(D470,[7]CALIDAD!$F$16:$M$1122,8,0),0)</f>
        <v>36386653</v>
      </c>
      <c r="X470" s="3"/>
      <c r="Y470" s="3">
        <f>IFERROR(VLOOKUP(B470,[7]Ap_CESANTIAS!$C$16:$M$112,11,0),0)</f>
        <v>0</v>
      </c>
      <c r="Z470" s="3">
        <f>IFERROR(VLOOKUP(B470,[7]Ap_PENSION!$C$16:$M$112,11,0),0)</f>
        <v>0</v>
      </c>
      <c r="AA470" s="3">
        <f>IFERROR(VLOOKUP(B470,[7]Ap_SALUD!$C$16:$M$112,11,0),0)</f>
        <v>0</v>
      </c>
      <c r="AB470" s="3"/>
      <c r="AC470" s="36">
        <f t="shared" si="21"/>
        <v>36386653</v>
      </c>
      <c r="AD470" s="37">
        <f t="shared" si="23"/>
        <v>291093220</v>
      </c>
      <c r="AE470" s="144"/>
    </row>
    <row r="471" spans="1:31" hidden="1" x14ac:dyDescent="0.25">
      <c r="A471" s="29">
        <v>459</v>
      </c>
      <c r="B471" s="61"/>
      <c r="C471" s="143" t="str">
        <f>VLOOKUP(D471,[8]Hoja1!$A$2:$B$1115,2,0)</f>
        <v>19473</v>
      </c>
      <c r="D471" s="31">
        <v>891500982</v>
      </c>
      <c r="E471" s="31">
        <v>217319473</v>
      </c>
      <c r="F471" s="61" t="s">
        <v>463</v>
      </c>
      <c r="G471" s="33">
        <v>0</v>
      </c>
      <c r="H471" s="33">
        <v>0</v>
      </c>
      <c r="I471" s="3">
        <f>IFERROR(VLOOKUP(C471,'[6]Anexo 2'!$A$9:$G$1115,7,0),0)</f>
        <v>971270704</v>
      </c>
      <c r="J471" s="3">
        <f>IFERROR(VLOOKUP(C471,'[6]Anexo 1'!$A$9:$F$1115,6,0),0)</f>
        <v>911397934</v>
      </c>
      <c r="K471" s="3"/>
      <c r="L471" s="3"/>
      <c r="M471" s="3"/>
      <c r="N471" s="3"/>
      <c r="O471" s="3"/>
      <c r="P471" s="34">
        <f t="shared" si="22"/>
        <v>1882668638</v>
      </c>
      <c r="Q471" s="35">
        <f>VLOOKUP(D471,FEBRERO!$D$13:$Q$1147,14,0)+VLOOKUP(D471,FEBRERO!$D$13:$AC$1147,26,0)+VLOOKUP(D471,MARZO!$D$13:$AC$1147,26,0)</f>
        <v>1154215609</v>
      </c>
      <c r="R471" s="3">
        <f>IFERROR(VLOOKUP(D471,[7]ServNOMINA!$F$16:$M$112,8,0),0)</f>
        <v>0</v>
      </c>
      <c r="S471" s="3">
        <f>IFERROR(VLOOKUP(D471,[7]ServOTROS!$F$16:$M$112,8,0),0)</f>
        <v>0</v>
      </c>
      <c r="T471" s="3">
        <f>IFERROR(VLOOKUP(D471,[7]CANCEL!$F$16:$M$48,8,0),0)</f>
        <v>0</v>
      </c>
      <c r="U471" s="3">
        <f>IFERROR(VLOOKUP(B471,[7]Aaf_PENSION!$C$16:$M$112,11,0),0)</f>
        <v>0</v>
      </c>
      <c r="V471" s="3">
        <f>IFERROR(VLOOKUP(B471,[7]Aaf_SALUD!$C$16:$M$112,11,0),0)</f>
        <v>0</v>
      </c>
      <c r="W471" s="3">
        <f>IFERROR(VLOOKUP(D471,[7]CALIDAD!$F$16:$M$1122,8,0),0)</f>
        <v>80939225</v>
      </c>
      <c r="X471" s="3"/>
      <c r="Y471" s="3">
        <f>IFERROR(VLOOKUP(B471,[7]Ap_CESANTIAS!$C$16:$M$112,11,0),0)</f>
        <v>0</v>
      </c>
      <c r="Z471" s="3">
        <f>IFERROR(VLOOKUP(B471,[7]Ap_PENSION!$C$16:$M$112,11,0),0)</f>
        <v>0</v>
      </c>
      <c r="AA471" s="3">
        <f>IFERROR(VLOOKUP(B471,[7]Ap_SALUD!$C$16:$M$112,11,0),0)</f>
        <v>0</v>
      </c>
      <c r="AB471" s="3"/>
      <c r="AC471" s="36">
        <f t="shared" si="21"/>
        <v>80939225</v>
      </c>
      <c r="AD471" s="37">
        <f t="shared" si="23"/>
        <v>647513804</v>
      </c>
      <c r="AE471" s="144"/>
    </row>
    <row r="472" spans="1:31" hidden="1" x14ac:dyDescent="0.25">
      <c r="A472" s="38">
        <v>460</v>
      </c>
      <c r="B472" s="61"/>
      <c r="C472" s="143" t="str">
        <f>VLOOKUP(D472,[8]Hoja1!$A$2:$B$1115,2,0)</f>
        <v>19513</v>
      </c>
      <c r="D472" s="31">
        <v>800095978</v>
      </c>
      <c r="E472" s="31">
        <v>211319513</v>
      </c>
      <c r="F472" s="61" t="s">
        <v>663</v>
      </c>
      <c r="G472" s="33">
        <v>0</v>
      </c>
      <c r="H472" s="33">
        <v>0</v>
      </c>
      <c r="I472" s="3">
        <f>IFERROR(VLOOKUP(C472,'[6]Anexo 2'!$A$9:$G$1115,7,0),0)</f>
        <v>120006662</v>
      </c>
      <c r="J472" s="3">
        <f>IFERROR(VLOOKUP(C472,'[6]Anexo 1'!$A$9:$F$1115,6,0),0)</f>
        <v>150950187</v>
      </c>
      <c r="K472" s="3"/>
      <c r="L472" s="3"/>
      <c r="M472" s="3"/>
      <c r="N472" s="3"/>
      <c r="O472" s="3"/>
      <c r="P472" s="34">
        <f t="shared" si="22"/>
        <v>270956849</v>
      </c>
      <c r="Q472" s="35">
        <f>VLOOKUP(D472,FEBRERO!$D$13:$Q$1147,14,0)+VLOOKUP(D472,FEBRERO!$D$13:$AC$1147,26,0)+VLOOKUP(D472,MARZO!$D$13:$AC$1147,26,0)</f>
        <v>180951852</v>
      </c>
      <c r="R472" s="3">
        <f>IFERROR(VLOOKUP(D472,[7]ServNOMINA!$F$16:$M$112,8,0),0)</f>
        <v>0</v>
      </c>
      <c r="S472" s="3">
        <f>IFERROR(VLOOKUP(D472,[7]ServOTROS!$F$16:$M$112,8,0),0)</f>
        <v>0</v>
      </c>
      <c r="T472" s="3">
        <f>IFERROR(VLOOKUP(D472,[7]CANCEL!$F$16:$M$48,8,0),0)</f>
        <v>0</v>
      </c>
      <c r="U472" s="3">
        <f>IFERROR(VLOOKUP(B472,[7]Aaf_PENSION!$C$16:$M$112,11,0),0)</f>
        <v>0</v>
      </c>
      <c r="V472" s="3">
        <f>IFERROR(VLOOKUP(B472,[7]Aaf_SALUD!$C$16:$M$112,11,0),0)</f>
        <v>0</v>
      </c>
      <c r="W472" s="3">
        <f>IFERROR(VLOOKUP(D472,[7]CALIDAD!$F$16:$M$1122,8,0),0)</f>
        <v>10000555</v>
      </c>
      <c r="X472" s="3"/>
      <c r="Y472" s="3">
        <f>IFERROR(VLOOKUP(B472,[7]Ap_CESANTIAS!$C$16:$M$112,11,0),0)</f>
        <v>0</v>
      </c>
      <c r="Z472" s="3">
        <f>IFERROR(VLOOKUP(B472,[7]Ap_PENSION!$C$16:$M$112,11,0),0)</f>
        <v>0</v>
      </c>
      <c r="AA472" s="3">
        <f>IFERROR(VLOOKUP(B472,[7]Ap_SALUD!$C$16:$M$112,11,0),0)</f>
        <v>0</v>
      </c>
      <c r="AB472" s="3"/>
      <c r="AC472" s="36">
        <f t="shared" si="21"/>
        <v>10000555</v>
      </c>
      <c r="AD472" s="37">
        <f t="shared" si="23"/>
        <v>80004442</v>
      </c>
      <c r="AE472" s="144"/>
    </row>
    <row r="473" spans="1:31" hidden="1" x14ac:dyDescent="0.25">
      <c r="A473" s="29">
        <v>461</v>
      </c>
      <c r="B473" s="61"/>
      <c r="C473" s="143" t="str">
        <f>VLOOKUP(D473,[8]Hoja1!$A$2:$B$1115,2,0)</f>
        <v>19517</v>
      </c>
      <c r="D473" s="31">
        <v>800095980</v>
      </c>
      <c r="E473" s="31">
        <v>211719517</v>
      </c>
      <c r="F473" s="61" t="s">
        <v>546</v>
      </c>
      <c r="G473" s="33">
        <v>0</v>
      </c>
      <c r="H473" s="33">
        <v>0</v>
      </c>
      <c r="I473" s="3">
        <f>IFERROR(VLOOKUP(C473,'[6]Anexo 2'!$A$9:$G$1115,7,0),0)</f>
        <v>1249511840</v>
      </c>
      <c r="J473" s="3">
        <f>IFERROR(VLOOKUP(C473,'[6]Anexo 1'!$A$9:$F$1115,6,0),0)</f>
        <v>1224880355</v>
      </c>
      <c r="K473" s="3"/>
      <c r="L473" s="3"/>
      <c r="M473" s="3"/>
      <c r="N473" s="3"/>
      <c r="O473" s="3"/>
      <c r="P473" s="34">
        <f t="shared" si="22"/>
        <v>2474392195</v>
      </c>
      <c r="Q473" s="35">
        <f>VLOOKUP(D473,FEBRERO!$D$13:$Q$1147,14,0)+VLOOKUP(D473,FEBRERO!$D$13:$AC$1147,26,0)+VLOOKUP(D473,MARZO!$D$13:$AC$1147,26,0)</f>
        <v>1537258316</v>
      </c>
      <c r="R473" s="3">
        <f>IFERROR(VLOOKUP(D473,[7]ServNOMINA!$F$16:$M$112,8,0),0)</f>
        <v>0</v>
      </c>
      <c r="S473" s="3">
        <f>IFERROR(VLOOKUP(D473,[7]ServOTROS!$F$16:$M$112,8,0),0)</f>
        <v>0</v>
      </c>
      <c r="T473" s="3">
        <f>IFERROR(VLOOKUP(D473,[7]CANCEL!$F$16:$M$48,8,0),0)</f>
        <v>0</v>
      </c>
      <c r="U473" s="3">
        <f>IFERROR(VLOOKUP(B473,[7]Aaf_PENSION!$C$16:$M$112,11,0),0)</f>
        <v>0</v>
      </c>
      <c r="V473" s="3">
        <f>IFERROR(VLOOKUP(B473,[7]Aaf_SALUD!$C$16:$M$112,11,0),0)</f>
        <v>0</v>
      </c>
      <c r="W473" s="3">
        <f>IFERROR(VLOOKUP(D473,[7]CALIDAD!$F$16:$M$1122,8,0),0)</f>
        <v>104125987</v>
      </c>
      <c r="X473" s="3"/>
      <c r="Y473" s="3">
        <f>IFERROR(VLOOKUP(B473,[7]Ap_CESANTIAS!$C$16:$M$112,11,0),0)</f>
        <v>0</v>
      </c>
      <c r="Z473" s="3">
        <f>IFERROR(VLOOKUP(B473,[7]Ap_PENSION!$C$16:$M$112,11,0),0)</f>
        <v>0</v>
      </c>
      <c r="AA473" s="3">
        <f>IFERROR(VLOOKUP(B473,[7]Ap_SALUD!$C$16:$M$112,11,0),0)</f>
        <v>0</v>
      </c>
      <c r="AB473" s="3"/>
      <c r="AC473" s="36">
        <f t="shared" si="21"/>
        <v>104125987</v>
      </c>
      <c r="AD473" s="37">
        <f t="shared" si="23"/>
        <v>833007892</v>
      </c>
      <c r="AE473" s="144"/>
    </row>
    <row r="474" spans="1:31" hidden="1" x14ac:dyDescent="0.25">
      <c r="A474" s="38">
        <v>462</v>
      </c>
      <c r="B474" s="61"/>
      <c r="C474" s="143" t="str">
        <f>VLOOKUP(D474,[8]Hoja1!$A$2:$B$1115,2,0)</f>
        <v>19532</v>
      </c>
      <c r="D474" s="31">
        <v>891502194</v>
      </c>
      <c r="E474" s="31">
        <v>213219532</v>
      </c>
      <c r="F474" s="61" t="s">
        <v>664</v>
      </c>
      <c r="G474" s="33">
        <v>0</v>
      </c>
      <c r="H474" s="33">
        <v>0</v>
      </c>
      <c r="I474" s="3">
        <f>IFERROR(VLOOKUP(C474,'[6]Anexo 2'!$A$9:$G$1115,7,0),0)</f>
        <v>675288200</v>
      </c>
      <c r="J474" s="3">
        <f>IFERROR(VLOOKUP(C474,'[6]Anexo 1'!$A$9:$F$1115,6,0),0)</f>
        <v>669686863</v>
      </c>
      <c r="K474" s="3"/>
      <c r="L474" s="3"/>
      <c r="M474" s="3"/>
      <c r="N474" s="3"/>
      <c r="O474" s="3"/>
      <c r="P474" s="34">
        <f t="shared" si="22"/>
        <v>1344975063</v>
      </c>
      <c r="Q474" s="35">
        <f>VLOOKUP(D474,FEBRERO!$D$13:$Q$1147,14,0)+VLOOKUP(D474,FEBRERO!$D$13:$AC$1147,26,0)+VLOOKUP(D474,MARZO!$D$13:$AC$1147,26,0)</f>
        <v>838508914</v>
      </c>
      <c r="R474" s="3">
        <f>IFERROR(VLOOKUP(D474,[7]ServNOMINA!$F$16:$M$112,8,0),0)</f>
        <v>0</v>
      </c>
      <c r="S474" s="3">
        <f>IFERROR(VLOOKUP(D474,[7]ServOTROS!$F$16:$M$112,8,0),0)</f>
        <v>0</v>
      </c>
      <c r="T474" s="3">
        <f>IFERROR(VLOOKUP(D474,[7]CANCEL!$F$16:$M$48,8,0),0)</f>
        <v>0</v>
      </c>
      <c r="U474" s="3">
        <f>IFERROR(VLOOKUP(B474,[7]Aaf_PENSION!$C$16:$M$112,11,0),0)</f>
        <v>0</v>
      </c>
      <c r="V474" s="3">
        <f>IFERROR(VLOOKUP(B474,[7]Aaf_SALUD!$C$16:$M$112,11,0),0)</f>
        <v>0</v>
      </c>
      <c r="W474" s="3">
        <f>IFERROR(VLOOKUP(D474,[7]CALIDAD!$F$16:$M$1122,8,0),0)</f>
        <v>56274017</v>
      </c>
      <c r="X474" s="3"/>
      <c r="Y474" s="3">
        <f>IFERROR(VLOOKUP(B474,[7]Ap_CESANTIAS!$C$16:$M$112,11,0),0)</f>
        <v>0</v>
      </c>
      <c r="Z474" s="3">
        <f>IFERROR(VLOOKUP(B474,[7]Ap_PENSION!$C$16:$M$112,11,0),0)</f>
        <v>0</v>
      </c>
      <c r="AA474" s="3">
        <f>IFERROR(VLOOKUP(B474,[7]Ap_SALUD!$C$16:$M$112,11,0),0)</f>
        <v>0</v>
      </c>
      <c r="AB474" s="3"/>
      <c r="AC474" s="36">
        <f t="shared" si="21"/>
        <v>56274017</v>
      </c>
      <c r="AD474" s="37">
        <f t="shared" si="23"/>
        <v>450192132</v>
      </c>
      <c r="AE474" s="144"/>
    </row>
    <row r="475" spans="1:31" hidden="1" x14ac:dyDescent="0.25">
      <c r="A475" s="29">
        <v>463</v>
      </c>
      <c r="B475" s="61"/>
      <c r="C475" s="143" t="str">
        <f>VLOOKUP(D475,[8]Hoja1!$A$2:$B$1115,2,0)</f>
        <v>19533</v>
      </c>
      <c r="D475" s="31">
        <v>817000992</v>
      </c>
      <c r="E475" s="31">
        <v>213319533</v>
      </c>
      <c r="F475" s="61" t="s">
        <v>665</v>
      </c>
      <c r="G475" s="33">
        <v>0</v>
      </c>
      <c r="H475" s="33">
        <v>0</v>
      </c>
      <c r="I475" s="3">
        <f>IFERROR(VLOOKUP(C475,'[6]Anexo 2'!$A$9:$G$1115,7,0),0)</f>
        <v>243318784</v>
      </c>
      <c r="J475" s="3">
        <f>IFERROR(VLOOKUP(C475,'[6]Anexo 1'!$A$9:$F$1115,6,0),0)</f>
        <v>194120323</v>
      </c>
      <c r="K475" s="3"/>
      <c r="L475" s="3"/>
      <c r="M475" s="3"/>
      <c r="N475" s="3"/>
      <c r="O475" s="3"/>
      <c r="P475" s="34">
        <f t="shared" si="22"/>
        <v>437439107</v>
      </c>
      <c r="Q475" s="35">
        <f>VLOOKUP(D475,FEBRERO!$D$13:$Q$1147,14,0)+VLOOKUP(D475,FEBRERO!$D$13:$AC$1147,26,0)+VLOOKUP(D475,MARZO!$D$13:$AC$1147,26,0)</f>
        <v>156116330</v>
      </c>
      <c r="R475" s="3">
        <f>IFERROR(VLOOKUP(D475,[7]ServNOMINA!$F$16:$M$112,8,0),0)</f>
        <v>0</v>
      </c>
      <c r="S475" s="3">
        <f>IFERROR(VLOOKUP(D475,[7]ServOTROS!$F$16:$M$112,8,0),0)</f>
        <v>0</v>
      </c>
      <c r="T475" s="3">
        <f>IFERROR(VLOOKUP(D475,[7]CANCEL!$F$16:$M$48,8,0),0)</f>
        <v>0</v>
      </c>
      <c r="U475" s="3">
        <f>IFERROR(VLOOKUP(B475,[7]Aaf_PENSION!$C$16:$M$112,11,0),0)</f>
        <v>0</v>
      </c>
      <c r="V475" s="3">
        <f>IFERROR(VLOOKUP(B475,[7]Aaf_SALUD!$C$16:$M$112,11,0),0)</f>
        <v>0</v>
      </c>
      <c r="W475" s="3">
        <f>IFERROR(VLOOKUP(D475,[7]CALIDAD!$F$16:$M$1122,8,0),0)</f>
        <v>20276565</v>
      </c>
      <c r="X475" s="3"/>
      <c r="Y475" s="3">
        <f>IFERROR(VLOOKUP(B475,[7]Ap_CESANTIAS!$C$16:$M$112,11,0),0)</f>
        <v>0</v>
      </c>
      <c r="Z475" s="3">
        <f>IFERROR(VLOOKUP(B475,[7]Ap_PENSION!$C$16:$M$112,11,0),0)</f>
        <v>0</v>
      </c>
      <c r="AA475" s="3">
        <f>IFERROR(VLOOKUP(B475,[7]Ap_SALUD!$C$16:$M$112,11,0),0)</f>
        <v>0</v>
      </c>
      <c r="AB475" s="3"/>
      <c r="AC475" s="36">
        <f t="shared" si="21"/>
        <v>20276565</v>
      </c>
      <c r="AD475" s="37">
        <f t="shared" si="23"/>
        <v>261046212</v>
      </c>
      <c r="AE475" s="144"/>
    </row>
    <row r="476" spans="1:31" hidden="1" x14ac:dyDescent="0.25">
      <c r="A476" s="38">
        <v>464</v>
      </c>
      <c r="B476" s="61"/>
      <c r="C476" s="143" t="str">
        <f>VLOOKUP(D476,[8]Hoja1!$A$2:$B$1115,2,0)</f>
        <v>19548</v>
      </c>
      <c r="D476" s="31">
        <v>891500856</v>
      </c>
      <c r="E476" s="31">
        <v>214819548</v>
      </c>
      <c r="F476" s="61" t="s">
        <v>666</v>
      </c>
      <c r="G476" s="33">
        <v>0</v>
      </c>
      <c r="H476" s="33">
        <v>0</v>
      </c>
      <c r="I476" s="3">
        <f>IFERROR(VLOOKUP(C476,'[6]Anexo 2'!$A$9:$G$1115,7,0),0)</f>
        <v>678598488</v>
      </c>
      <c r="J476" s="3">
        <f>IFERROR(VLOOKUP(C476,'[6]Anexo 1'!$A$9:$F$1115,6,0),0)</f>
        <v>772884883</v>
      </c>
      <c r="K476" s="3"/>
      <c r="L476" s="3"/>
      <c r="M476" s="3"/>
      <c r="N476" s="3"/>
      <c r="O476" s="3"/>
      <c r="P476" s="34">
        <f t="shared" si="22"/>
        <v>1451483371</v>
      </c>
      <c r="Q476" s="35">
        <f>VLOOKUP(D476,FEBRERO!$D$13:$Q$1147,14,0)+VLOOKUP(D476,FEBRERO!$D$13:$AC$1147,26,0)+VLOOKUP(D476,MARZO!$D$13:$AC$1147,26,0)</f>
        <v>866061592</v>
      </c>
      <c r="R476" s="3">
        <f>IFERROR(VLOOKUP(D476,[7]ServNOMINA!$F$16:$M$112,8,0),0)</f>
        <v>0</v>
      </c>
      <c r="S476" s="3">
        <f>IFERROR(VLOOKUP(D476,[7]ServOTROS!$F$16:$M$112,8,0),0)</f>
        <v>0</v>
      </c>
      <c r="T476" s="3">
        <f>IFERROR(VLOOKUP(D476,[7]CANCEL!$F$16:$M$48,8,0),0)</f>
        <v>0</v>
      </c>
      <c r="U476" s="3">
        <f>IFERROR(VLOOKUP(B476,[7]Aaf_PENSION!$C$16:$M$112,11,0),0)</f>
        <v>0</v>
      </c>
      <c r="V476" s="3">
        <f>IFERROR(VLOOKUP(B476,[7]Aaf_SALUD!$C$16:$M$112,11,0),0)</f>
        <v>0</v>
      </c>
      <c r="W476" s="3">
        <f>IFERROR(VLOOKUP(D476,[7]CALIDAD!$F$16:$M$1122,8,0),0)</f>
        <v>56549874</v>
      </c>
      <c r="X476" s="3"/>
      <c r="Y476" s="3">
        <f>IFERROR(VLOOKUP(B476,[7]Ap_CESANTIAS!$C$16:$M$112,11,0),0)</f>
        <v>0</v>
      </c>
      <c r="Z476" s="3">
        <f>IFERROR(VLOOKUP(B476,[7]Ap_PENSION!$C$16:$M$112,11,0),0)</f>
        <v>0</v>
      </c>
      <c r="AA476" s="3">
        <f>IFERROR(VLOOKUP(B476,[7]Ap_SALUD!$C$16:$M$112,11,0),0)</f>
        <v>0</v>
      </c>
      <c r="AB476" s="3"/>
      <c r="AC476" s="36">
        <f t="shared" si="21"/>
        <v>56549874</v>
      </c>
      <c r="AD476" s="37">
        <f t="shared" si="23"/>
        <v>528871905</v>
      </c>
      <c r="AE476" s="144"/>
    </row>
    <row r="477" spans="1:31" hidden="1" x14ac:dyDescent="0.25">
      <c r="A477" s="29">
        <v>465</v>
      </c>
      <c r="B477" s="61"/>
      <c r="C477" s="143" t="str">
        <f>VLOOKUP(D477,[8]Hoja1!$A$2:$B$1115,2,0)</f>
        <v>19573</v>
      </c>
      <c r="D477" s="31">
        <v>891500580</v>
      </c>
      <c r="E477" s="31">
        <v>217319573</v>
      </c>
      <c r="F477" s="61" t="s">
        <v>667</v>
      </c>
      <c r="G477" s="33">
        <v>0</v>
      </c>
      <c r="H477" s="33">
        <v>0</v>
      </c>
      <c r="I477" s="3">
        <f>IFERROR(VLOOKUP(C477,'[6]Anexo 2'!$A$9:$G$1115,7,0),0)</f>
        <v>484977616</v>
      </c>
      <c r="J477" s="3">
        <f>IFERROR(VLOOKUP(C477,'[6]Anexo 1'!$A$9:$F$1115,6,0),0)</f>
        <v>536104720</v>
      </c>
      <c r="K477" s="3"/>
      <c r="L477" s="3"/>
      <c r="M477" s="3"/>
      <c r="N477" s="3"/>
      <c r="O477" s="3"/>
      <c r="P477" s="34">
        <f t="shared" si="22"/>
        <v>1021082336</v>
      </c>
      <c r="Q477" s="35">
        <f>VLOOKUP(D477,FEBRERO!$D$13:$Q$1147,14,0)+VLOOKUP(D477,FEBRERO!$D$13:$AC$1147,26,0)+VLOOKUP(D477,MARZO!$D$13:$AC$1147,26,0)</f>
        <v>657349123</v>
      </c>
      <c r="R477" s="3">
        <f>IFERROR(VLOOKUP(D477,[7]ServNOMINA!$F$16:$M$112,8,0),0)</f>
        <v>0</v>
      </c>
      <c r="S477" s="3">
        <f>IFERROR(VLOOKUP(D477,[7]ServOTROS!$F$16:$M$112,8,0),0)</f>
        <v>0</v>
      </c>
      <c r="T477" s="3">
        <f>IFERROR(VLOOKUP(D477,[7]CANCEL!$F$16:$M$48,8,0),0)</f>
        <v>0</v>
      </c>
      <c r="U477" s="3">
        <f>IFERROR(VLOOKUP(B477,[7]Aaf_PENSION!$C$16:$M$112,11,0),0)</f>
        <v>0</v>
      </c>
      <c r="V477" s="3">
        <f>IFERROR(VLOOKUP(B477,[7]Aaf_SALUD!$C$16:$M$112,11,0),0)</f>
        <v>0</v>
      </c>
      <c r="W477" s="3">
        <f>IFERROR(VLOOKUP(D477,[7]CALIDAD!$F$16:$M$1122,8,0),0)</f>
        <v>40414801</v>
      </c>
      <c r="X477" s="3"/>
      <c r="Y477" s="3">
        <f>IFERROR(VLOOKUP(B477,[7]Ap_CESANTIAS!$C$16:$M$112,11,0),0)</f>
        <v>0</v>
      </c>
      <c r="Z477" s="3">
        <f>IFERROR(VLOOKUP(B477,[7]Ap_PENSION!$C$16:$M$112,11,0),0)</f>
        <v>0</v>
      </c>
      <c r="AA477" s="3">
        <f>IFERROR(VLOOKUP(B477,[7]Ap_SALUD!$C$16:$M$112,11,0),0)</f>
        <v>0</v>
      </c>
      <c r="AB477" s="3"/>
      <c r="AC477" s="36">
        <f t="shared" si="21"/>
        <v>40414801</v>
      </c>
      <c r="AD477" s="37">
        <f t="shared" si="23"/>
        <v>323318412</v>
      </c>
      <c r="AE477" s="144"/>
    </row>
    <row r="478" spans="1:31" hidden="1" x14ac:dyDescent="0.25">
      <c r="A478" s="38">
        <v>466</v>
      </c>
      <c r="B478" s="61"/>
      <c r="C478" s="143" t="str">
        <f>VLOOKUP(D478,[8]Hoja1!$A$2:$B$1115,2,0)</f>
        <v>19585</v>
      </c>
      <c r="D478" s="31">
        <v>891500721</v>
      </c>
      <c r="E478" s="31">
        <v>218519585</v>
      </c>
      <c r="F478" s="61" t="s">
        <v>668</v>
      </c>
      <c r="G478" s="33">
        <v>0</v>
      </c>
      <c r="H478" s="33">
        <v>0</v>
      </c>
      <c r="I478" s="3">
        <f>IFERROR(VLOOKUP(C478,'[6]Anexo 2'!$A$9:$G$1115,7,0),0)</f>
        <v>350704944</v>
      </c>
      <c r="J478" s="3">
        <f>IFERROR(VLOOKUP(C478,'[6]Anexo 1'!$A$9:$F$1115,6,0),0)</f>
        <v>322091503</v>
      </c>
      <c r="K478" s="3"/>
      <c r="L478" s="3"/>
      <c r="M478" s="3"/>
      <c r="N478" s="3"/>
      <c r="O478" s="3"/>
      <c r="P478" s="34">
        <f t="shared" si="22"/>
        <v>672796447</v>
      </c>
      <c r="Q478" s="35">
        <f>VLOOKUP(D478,FEBRERO!$D$13:$Q$1147,14,0)+VLOOKUP(D478,FEBRERO!$D$13:$AC$1147,26,0)+VLOOKUP(D478,MARZO!$D$13:$AC$1147,26,0)</f>
        <v>409767739</v>
      </c>
      <c r="R478" s="3">
        <f>IFERROR(VLOOKUP(D478,[7]ServNOMINA!$F$16:$M$112,8,0),0)</f>
        <v>0</v>
      </c>
      <c r="S478" s="3">
        <f>IFERROR(VLOOKUP(D478,[7]ServOTROS!$F$16:$M$112,8,0),0)</f>
        <v>0</v>
      </c>
      <c r="T478" s="3">
        <f>IFERROR(VLOOKUP(D478,[7]CANCEL!$F$16:$M$48,8,0),0)</f>
        <v>0</v>
      </c>
      <c r="U478" s="3">
        <f>IFERROR(VLOOKUP(B478,[7]Aaf_PENSION!$C$16:$M$112,11,0),0)</f>
        <v>0</v>
      </c>
      <c r="V478" s="3">
        <f>IFERROR(VLOOKUP(B478,[7]Aaf_SALUD!$C$16:$M$112,11,0),0)</f>
        <v>0</v>
      </c>
      <c r="W478" s="3">
        <f>IFERROR(VLOOKUP(D478,[7]CALIDAD!$F$16:$M$1122,8,0),0)</f>
        <v>29225412</v>
      </c>
      <c r="X478" s="3"/>
      <c r="Y478" s="3">
        <f>IFERROR(VLOOKUP(B478,[7]Ap_CESANTIAS!$C$16:$M$112,11,0),0)</f>
        <v>0</v>
      </c>
      <c r="Z478" s="3">
        <f>IFERROR(VLOOKUP(B478,[7]Ap_PENSION!$C$16:$M$112,11,0),0)</f>
        <v>0</v>
      </c>
      <c r="AA478" s="3">
        <f>IFERROR(VLOOKUP(B478,[7]Ap_SALUD!$C$16:$M$112,11,0),0)</f>
        <v>0</v>
      </c>
      <c r="AB478" s="3"/>
      <c r="AC478" s="36">
        <f t="shared" si="21"/>
        <v>29225412</v>
      </c>
      <c r="AD478" s="37">
        <f t="shared" si="23"/>
        <v>233803296</v>
      </c>
      <c r="AE478" s="144"/>
    </row>
    <row r="479" spans="1:31" hidden="1" x14ac:dyDescent="0.25">
      <c r="A479" s="29">
        <v>467</v>
      </c>
      <c r="B479" s="61"/>
      <c r="C479" s="143" t="str">
        <f>VLOOKUP(D479,[8]Hoja1!$A$2:$B$1115,2,0)</f>
        <v>19622</v>
      </c>
      <c r="D479" s="31">
        <v>800095983</v>
      </c>
      <c r="E479" s="31">
        <v>212219622</v>
      </c>
      <c r="F479" s="61" t="s">
        <v>669</v>
      </c>
      <c r="G479" s="33">
        <v>0</v>
      </c>
      <c r="H479" s="33">
        <v>0</v>
      </c>
      <c r="I479" s="3">
        <f>IFERROR(VLOOKUP(C479,'[6]Anexo 2'!$A$9:$G$1115,7,0),0)</f>
        <v>128450944</v>
      </c>
      <c r="J479" s="3">
        <f>IFERROR(VLOOKUP(C479,'[6]Anexo 1'!$A$9:$F$1115,6,0),0)</f>
        <v>147773037</v>
      </c>
      <c r="K479" s="3"/>
      <c r="L479" s="3"/>
      <c r="M479" s="3"/>
      <c r="N479" s="3"/>
      <c r="O479" s="3"/>
      <c r="P479" s="34">
        <f t="shared" si="22"/>
        <v>276223981</v>
      </c>
      <c r="Q479" s="35">
        <f>VLOOKUP(D479,FEBRERO!$D$13:$Q$1147,14,0)+VLOOKUP(D479,FEBRERO!$D$13:$AC$1147,26,0)+VLOOKUP(D479,MARZO!$D$13:$AC$1147,26,0)</f>
        <v>179885772</v>
      </c>
      <c r="R479" s="3">
        <f>IFERROR(VLOOKUP(D479,[7]ServNOMINA!$F$16:$M$112,8,0),0)</f>
        <v>0</v>
      </c>
      <c r="S479" s="3">
        <f>IFERROR(VLOOKUP(D479,[7]ServOTROS!$F$16:$M$112,8,0),0)</f>
        <v>0</v>
      </c>
      <c r="T479" s="3">
        <f>IFERROR(VLOOKUP(D479,[7]CANCEL!$F$16:$M$48,8,0),0)</f>
        <v>0</v>
      </c>
      <c r="U479" s="3">
        <f>IFERROR(VLOOKUP(B479,[7]Aaf_PENSION!$C$16:$M$112,11,0),0)</f>
        <v>0</v>
      </c>
      <c r="V479" s="3">
        <f>IFERROR(VLOOKUP(B479,[7]Aaf_SALUD!$C$16:$M$112,11,0),0)</f>
        <v>0</v>
      </c>
      <c r="W479" s="3">
        <f>IFERROR(VLOOKUP(D479,[7]CALIDAD!$F$16:$M$1122,8,0),0)</f>
        <v>10704245</v>
      </c>
      <c r="X479" s="3"/>
      <c r="Y479" s="3">
        <f>IFERROR(VLOOKUP(B479,[7]Ap_CESANTIAS!$C$16:$M$112,11,0),0)</f>
        <v>0</v>
      </c>
      <c r="Z479" s="3">
        <f>IFERROR(VLOOKUP(B479,[7]Ap_PENSION!$C$16:$M$112,11,0),0)</f>
        <v>0</v>
      </c>
      <c r="AA479" s="3">
        <f>IFERROR(VLOOKUP(B479,[7]Ap_SALUD!$C$16:$M$112,11,0),0)</f>
        <v>0</v>
      </c>
      <c r="AB479" s="3"/>
      <c r="AC479" s="36">
        <f t="shared" si="21"/>
        <v>10704245</v>
      </c>
      <c r="AD479" s="37">
        <f t="shared" si="23"/>
        <v>85633964</v>
      </c>
      <c r="AE479" s="144"/>
    </row>
    <row r="480" spans="1:31" hidden="1" x14ac:dyDescent="0.25">
      <c r="A480" s="38">
        <v>468</v>
      </c>
      <c r="B480" s="61"/>
      <c r="C480" s="143" t="str">
        <f>VLOOKUP(D480,[8]Hoja1!$A$2:$B$1115,2,0)</f>
        <v>19693</v>
      </c>
      <c r="D480" s="31">
        <v>891502482</v>
      </c>
      <c r="E480" s="31">
        <v>219319693</v>
      </c>
      <c r="F480" s="61" t="s">
        <v>670</v>
      </c>
      <c r="G480" s="33">
        <v>0</v>
      </c>
      <c r="H480" s="33">
        <v>0</v>
      </c>
      <c r="I480" s="3">
        <f>IFERROR(VLOOKUP(C480,'[6]Anexo 2'!$A$9:$G$1115,7,0),0)</f>
        <v>105966268</v>
      </c>
      <c r="J480" s="3">
        <f>IFERROR(VLOOKUP(C480,'[6]Anexo 1'!$A$9:$F$1115,6,0),0)</f>
        <v>131171127</v>
      </c>
      <c r="K480" s="3"/>
      <c r="L480" s="3"/>
      <c r="M480" s="3"/>
      <c r="N480" s="3"/>
      <c r="O480" s="3"/>
      <c r="P480" s="34">
        <f t="shared" si="22"/>
        <v>237137395</v>
      </c>
      <c r="Q480" s="35">
        <f>VLOOKUP(D480,FEBRERO!$D$13:$Q$1147,14,0)+VLOOKUP(D480,FEBRERO!$D$13:$AC$1147,26,0)+VLOOKUP(D480,MARZO!$D$13:$AC$1147,26,0)</f>
        <v>157662693</v>
      </c>
      <c r="R480" s="3">
        <f>IFERROR(VLOOKUP(D480,[7]ServNOMINA!$F$16:$M$112,8,0),0)</f>
        <v>0</v>
      </c>
      <c r="S480" s="3">
        <f>IFERROR(VLOOKUP(D480,[7]ServOTROS!$F$16:$M$112,8,0),0)</f>
        <v>0</v>
      </c>
      <c r="T480" s="3">
        <f>IFERROR(VLOOKUP(D480,[7]CANCEL!$F$16:$M$48,8,0),0)</f>
        <v>0</v>
      </c>
      <c r="U480" s="3">
        <f>IFERROR(VLOOKUP(B480,[7]Aaf_PENSION!$C$16:$M$112,11,0),0)</f>
        <v>0</v>
      </c>
      <c r="V480" s="3">
        <f>IFERROR(VLOOKUP(B480,[7]Aaf_SALUD!$C$16:$M$112,11,0),0)</f>
        <v>0</v>
      </c>
      <c r="W480" s="3">
        <f>IFERROR(VLOOKUP(D480,[7]CALIDAD!$F$16:$M$1122,8,0),0)</f>
        <v>8830522</v>
      </c>
      <c r="X480" s="3"/>
      <c r="Y480" s="3">
        <f>IFERROR(VLOOKUP(B480,[7]Ap_CESANTIAS!$C$16:$M$112,11,0),0)</f>
        <v>0</v>
      </c>
      <c r="Z480" s="3">
        <f>IFERROR(VLOOKUP(B480,[7]Ap_PENSION!$C$16:$M$112,11,0),0)</f>
        <v>0</v>
      </c>
      <c r="AA480" s="3">
        <f>IFERROR(VLOOKUP(B480,[7]Ap_SALUD!$C$16:$M$112,11,0),0)</f>
        <v>0</v>
      </c>
      <c r="AB480" s="3"/>
      <c r="AC480" s="36">
        <f t="shared" si="21"/>
        <v>8830522</v>
      </c>
      <c r="AD480" s="37">
        <f t="shared" si="23"/>
        <v>70644180</v>
      </c>
      <c r="AE480" s="144"/>
    </row>
    <row r="481" spans="1:31" hidden="1" x14ac:dyDescent="0.25">
      <c r="A481" s="29">
        <v>469</v>
      </c>
      <c r="B481" s="61"/>
      <c r="C481" s="143" t="str">
        <f>VLOOKUP(D481,[8]Hoja1!$A$2:$B$1115,2,0)</f>
        <v>19698</v>
      </c>
      <c r="D481" s="31">
        <v>891500269</v>
      </c>
      <c r="E481" s="31">
        <v>219819698</v>
      </c>
      <c r="F481" s="61" t="s">
        <v>671</v>
      </c>
      <c r="G481" s="33">
        <v>0</v>
      </c>
      <c r="H481" s="33">
        <v>0</v>
      </c>
      <c r="I481" s="3">
        <f>IFERROR(VLOOKUP(C481,'[6]Anexo 2'!$A$9:$G$1115,7,0),0)</f>
        <v>1804478880</v>
      </c>
      <c r="J481" s="3">
        <f>IFERROR(VLOOKUP(C481,'[6]Anexo 1'!$A$9:$F$1115,6,0),0)</f>
        <v>1938572629</v>
      </c>
      <c r="K481" s="3"/>
      <c r="L481" s="3"/>
      <c r="M481" s="3"/>
      <c r="N481" s="3"/>
      <c r="O481" s="3"/>
      <c r="P481" s="34">
        <f t="shared" si="22"/>
        <v>3743051509</v>
      </c>
      <c r="Q481" s="35">
        <f>VLOOKUP(D481,FEBRERO!$D$13:$Q$1147,14,0)+VLOOKUP(D481,FEBRERO!$D$13:$AC$1147,26,0)+VLOOKUP(D481,MARZO!$D$13:$AC$1147,26,0)</f>
        <v>2389692349</v>
      </c>
      <c r="R481" s="3">
        <f>IFERROR(VLOOKUP(D481,[7]ServNOMINA!$F$16:$M$112,8,0),0)</f>
        <v>0</v>
      </c>
      <c r="S481" s="3">
        <f>IFERROR(VLOOKUP(D481,[7]ServOTROS!$F$16:$M$112,8,0),0)</f>
        <v>0</v>
      </c>
      <c r="T481" s="3">
        <f>IFERROR(VLOOKUP(D481,[7]CANCEL!$F$16:$M$48,8,0),0)</f>
        <v>0</v>
      </c>
      <c r="U481" s="3">
        <f>IFERROR(VLOOKUP(B481,[7]Aaf_PENSION!$C$16:$M$112,11,0),0)</f>
        <v>0</v>
      </c>
      <c r="V481" s="3">
        <f>IFERROR(VLOOKUP(B481,[7]Aaf_SALUD!$C$16:$M$112,11,0),0)</f>
        <v>0</v>
      </c>
      <c r="W481" s="3">
        <f>IFERROR(VLOOKUP(D481,[7]CALIDAD!$F$16:$M$1122,8,0),0)</f>
        <v>150373240</v>
      </c>
      <c r="X481" s="3"/>
      <c r="Y481" s="3">
        <f>IFERROR(VLOOKUP(B481,[7]Ap_CESANTIAS!$C$16:$M$112,11,0),0)</f>
        <v>0</v>
      </c>
      <c r="Z481" s="3">
        <f>IFERROR(VLOOKUP(B481,[7]Ap_PENSION!$C$16:$M$112,11,0),0)</f>
        <v>0</v>
      </c>
      <c r="AA481" s="3">
        <f>IFERROR(VLOOKUP(B481,[7]Ap_SALUD!$C$16:$M$112,11,0),0)</f>
        <v>0</v>
      </c>
      <c r="AB481" s="3"/>
      <c r="AC481" s="36">
        <f t="shared" si="21"/>
        <v>150373240</v>
      </c>
      <c r="AD481" s="37">
        <f t="shared" si="23"/>
        <v>1202985920</v>
      </c>
      <c r="AE481" s="144"/>
    </row>
    <row r="482" spans="1:31" hidden="1" x14ac:dyDescent="0.25">
      <c r="A482" s="38">
        <v>470</v>
      </c>
      <c r="B482" s="61"/>
      <c r="C482" s="143" t="str">
        <f>VLOOKUP(D482,[8]Hoja1!$A$2:$B$1115,2,0)</f>
        <v>19701</v>
      </c>
      <c r="D482" s="31">
        <v>800095984</v>
      </c>
      <c r="E482" s="31">
        <v>210119701</v>
      </c>
      <c r="F482" s="61" t="s">
        <v>477</v>
      </c>
      <c r="G482" s="33">
        <v>0</v>
      </c>
      <c r="H482" s="33">
        <v>0</v>
      </c>
      <c r="I482" s="3">
        <f>IFERROR(VLOOKUP(C482,'[6]Anexo 2'!$A$9:$G$1115,7,0),0)</f>
        <v>140601202</v>
      </c>
      <c r="J482" s="3">
        <f>IFERROR(VLOOKUP(C482,'[6]Anexo 1'!$A$9:$F$1115,6,0),0)</f>
        <v>126165946</v>
      </c>
      <c r="K482" s="3"/>
      <c r="L482" s="3"/>
      <c r="M482" s="3"/>
      <c r="N482" s="3"/>
      <c r="O482" s="3"/>
      <c r="P482" s="34">
        <f t="shared" si="22"/>
        <v>266767148</v>
      </c>
      <c r="Q482" s="35">
        <f>VLOOKUP(D482,FEBRERO!$D$13:$Q$1147,14,0)+VLOOKUP(D482,FEBRERO!$D$13:$AC$1147,26,0)+VLOOKUP(D482,MARZO!$D$13:$AC$1147,26,0)</f>
        <v>161316247</v>
      </c>
      <c r="R482" s="3">
        <f>IFERROR(VLOOKUP(D482,[7]ServNOMINA!$F$16:$M$112,8,0),0)</f>
        <v>0</v>
      </c>
      <c r="S482" s="3">
        <f>IFERROR(VLOOKUP(D482,[7]ServOTROS!$F$16:$M$112,8,0),0)</f>
        <v>0</v>
      </c>
      <c r="T482" s="3">
        <f>IFERROR(VLOOKUP(D482,[7]CANCEL!$F$16:$M$48,8,0),0)</f>
        <v>0</v>
      </c>
      <c r="U482" s="3">
        <f>IFERROR(VLOOKUP(B482,[7]Aaf_PENSION!$C$16:$M$112,11,0),0)</f>
        <v>0</v>
      </c>
      <c r="V482" s="3">
        <f>IFERROR(VLOOKUP(B482,[7]Aaf_SALUD!$C$16:$M$112,11,0),0)</f>
        <v>0</v>
      </c>
      <c r="W482" s="3">
        <f>IFERROR(VLOOKUP(D482,[7]CALIDAD!$F$16:$M$1122,8,0),0)</f>
        <v>11716767</v>
      </c>
      <c r="X482" s="3"/>
      <c r="Y482" s="3">
        <f>IFERROR(VLOOKUP(B482,[7]Ap_CESANTIAS!$C$16:$M$112,11,0),0)</f>
        <v>0</v>
      </c>
      <c r="Z482" s="3">
        <f>IFERROR(VLOOKUP(B482,[7]Ap_PENSION!$C$16:$M$112,11,0),0)</f>
        <v>0</v>
      </c>
      <c r="AA482" s="3">
        <f>IFERROR(VLOOKUP(B482,[7]Ap_SALUD!$C$16:$M$112,11,0),0)</f>
        <v>0</v>
      </c>
      <c r="AB482" s="3"/>
      <c r="AC482" s="36">
        <f t="shared" si="21"/>
        <v>11716767</v>
      </c>
      <c r="AD482" s="37">
        <f t="shared" si="23"/>
        <v>93734134</v>
      </c>
      <c r="AE482" s="144"/>
    </row>
    <row r="483" spans="1:31" hidden="1" x14ac:dyDescent="0.25">
      <c r="A483" s="29">
        <v>471</v>
      </c>
      <c r="B483" s="61"/>
      <c r="C483" s="143" t="str">
        <f>VLOOKUP(D483,[8]Hoja1!$A$2:$B$1115,2,0)</f>
        <v>19743</v>
      </c>
      <c r="D483" s="31">
        <v>800095986</v>
      </c>
      <c r="E483" s="31">
        <v>214319743</v>
      </c>
      <c r="F483" s="61" t="s">
        <v>672</v>
      </c>
      <c r="G483" s="33">
        <v>0</v>
      </c>
      <c r="H483" s="33">
        <v>0</v>
      </c>
      <c r="I483" s="3">
        <f>IFERROR(VLOOKUP(C483,'[6]Anexo 2'!$A$9:$G$1115,7,0),0)</f>
        <v>618193512</v>
      </c>
      <c r="J483" s="3">
        <f>IFERROR(VLOOKUP(C483,'[6]Anexo 1'!$A$9:$F$1115,6,0),0)</f>
        <v>734608479</v>
      </c>
      <c r="K483" s="3"/>
      <c r="L483" s="3"/>
      <c r="M483" s="3"/>
      <c r="N483" s="3"/>
      <c r="O483" s="3"/>
      <c r="P483" s="34">
        <f t="shared" si="22"/>
        <v>1352801991</v>
      </c>
      <c r="Q483" s="35">
        <f>VLOOKUP(D483,FEBRERO!$D$13:$Q$1147,14,0)+VLOOKUP(D483,FEBRERO!$D$13:$AC$1147,26,0)+VLOOKUP(D483,MARZO!$D$13:$AC$1147,26,0)</f>
        <v>889156857</v>
      </c>
      <c r="R483" s="3">
        <f>IFERROR(VLOOKUP(D483,[7]ServNOMINA!$F$16:$M$112,8,0),0)</f>
        <v>0</v>
      </c>
      <c r="S483" s="3">
        <f>IFERROR(VLOOKUP(D483,[7]ServOTROS!$F$16:$M$112,8,0),0)</f>
        <v>0</v>
      </c>
      <c r="T483" s="3">
        <f>IFERROR(VLOOKUP(D483,[7]CANCEL!$F$16:$M$48,8,0),0)</f>
        <v>0</v>
      </c>
      <c r="U483" s="3">
        <f>IFERROR(VLOOKUP(B483,[7]Aaf_PENSION!$C$16:$M$112,11,0),0)</f>
        <v>0</v>
      </c>
      <c r="V483" s="3">
        <f>IFERROR(VLOOKUP(B483,[7]Aaf_SALUD!$C$16:$M$112,11,0),0)</f>
        <v>0</v>
      </c>
      <c r="W483" s="3">
        <f>IFERROR(VLOOKUP(D483,[7]CALIDAD!$F$16:$M$1122,8,0),0)</f>
        <v>51516126</v>
      </c>
      <c r="X483" s="3"/>
      <c r="Y483" s="3">
        <f>IFERROR(VLOOKUP(B483,[7]Ap_CESANTIAS!$C$16:$M$112,11,0),0)</f>
        <v>0</v>
      </c>
      <c r="Z483" s="3">
        <f>IFERROR(VLOOKUP(B483,[7]Ap_PENSION!$C$16:$M$112,11,0),0)</f>
        <v>0</v>
      </c>
      <c r="AA483" s="3">
        <f>IFERROR(VLOOKUP(B483,[7]Ap_SALUD!$C$16:$M$112,11,0),0)</f>
        <v>0</v>
      </c>
      <c r="AB483" s="3"/>
      <c r="AC483" s="36">
        <f t="shared" si="21"/>
        <v>51516126</v>
      </c>
      <c r="AD483" s="37">
        <f t="shared" si="23"/>
        <v>412129008</v>
      </c>
      <c r="AE483" s="144"/>
    </row>
    <row r="484" spans="1:31" hidden="1" x14ac:dyDescent="0.25">
      <c r="A484" s="38">
        <v>472</v>
      </c>
      <c r="B484" s="61"/>
      <c r="C484" s="143" t="str">
        <f>VLOOKUP(D484,[8]Hoja1!$A$2:$B$1115,2,0)</f>
        <v>19760</v>
      </c>
      <c r="D484" s="31">
        <v>891501277</v>
      </c>
      <c r="E484" s="31">
        <v>216019760</v>
      </c>
      <c r="F484" s="61" t="s">
        <v>673</v>
      </c>
      <c r="G484" s="33">
        <v>0</v>
      </c>
      <c r="H484" s="33">
        <v>0</v>
      </c>
      <c r="I484" s="3">
        <f>IFERROR(VLOOKUP(C484,'[6]Anexo 2'!$A$9:$G$1115,7,0),0)</f>
        <v>121564712</v>
      </c>
      <c r="J484" s="3">
        <f>IFERROR(VLOOKUP(C484,'[6]Anexo 1'!$A$9:$F$1115,6,0),0)</f>
        <v>165108651</v>
      </c>
      <c r="K484" s="3"/>
      <c r="L484" s="3"/>
      <c r="M484" s="3"/>
      <c r="N484" s="3"/>
      <c r="O484" s="3"/>
      <c r="P484" s="34">
        <f t="shared" si="22"/>
        <v>286673363</v>
      </c>
      <c r="Q484" s="35">
        <f>VLOOKUP(D484,FEBRERO!$D$13:$Q$1147,14,0)+VLOOKUP(D484,FEBRERO!$D$13:$AC$1147,26,0)+VLOOKUP(D484,MARZO!$D$13:$AC$1147,26,0)</f>
        <v>195499830</v>
      </c>
      <c r="R484" s="3">
        <f>IFERROR(VLOOKUP(D484,[7]ServNOMINA!$F$16:$M$112,8,0),0)</f>
        <v>0</v>
      </c>
      <c r="S484" s="3">
        <f>IFERROR(VLOOKUP(D484,[7]ServOTROS!$F$16:$M$112,8,0),0)</f>
        <v>0</v>
      </c>
      <c r="T484" s="3">
        <f>IFERROR(VLOOKUP(D484,[7]CANCEL!$F$16:$M$48,8,0),0)</f>
        <v>0</v>
      </c>
      <c r="U484" s="3">
        <f>IFERROR(VLOOKUP(B484,[7]Aaf_PENSION!$C$16:$M$112,11,0),0)</f>
        <v>0</v>
      </c>
      <c r="V484" s="3">
        <f>IFERROR(VLOOKUP(B484,[7]Aaf_SALUD!$C$16:$M$112,11,0),0)</f>
        <v>0</v>
      </c>
      <c r="W484" s="3">
        <f>IFERROR(VLOOKUP(D484,[7]CALIDAD!$F$16:$M$1122,8,0),0)</f>
        <v>10130393</v>
      </c>
      <c r="X484" s="3"/>
      <c r="Y484" s="3">
        <f>IFERROR(VLOOKUP(B484,[7]Ap_CESANTIAS!$C$16:$M$112,11,0),0)</f>
        <v>0</v>
      </c>
      <c r="Z484" s="3">
        <f>IFERROR(VLOOKUP(B484,[7]Ap_PENSION!$C$16:$M$112,11,0),0)</f>
        <v>0</v>
      </c>
      <c r="AA484" s="3">
        <f>IFERROR(VLOOKUP(B484,[7]Ap_SALUD!$C$16:$M$112,11,0),0)</f>
        <v>0</v>
      </c>
      <c r="AB484" s="3"/>
      <c r="AC484" s="36">
        <f t="shared" si="21"/>
        <v>10130393</v>
      </c>
      <c r="AD484" s="37">
        <f t="shared" si="23"/>
        <v>81043140</v>
      </c>
      <c r="AE484" s="144"/>
    </row>
    <row r="485" spans="1:31" hidden="1" x14ac:dyDescent="0.25">
      <c r="A485" s="29">
        <v>473</v>
      </c>
      <c r="B485" s="61"/>
      <c r="C485" s="143" t="str">
        <f>VLOOKUP(D485,[8]Hoja1!$A$2:$B$1115,2,0)</f>
        <v>19780</v>
      </c>
      <c r="D485" s="31">
        <v>800117687</v>
      </c>
      <c r="E485" s="31">
        <v>218019780</v>
      </c>
      <c r="F485" s="61" t="s">
        <v>674</v>
      </c>
      <c r="G485" s="33">
        <v>0</v>
      </c>
      <c r="H485" s="33">
        <v>0</v>
      </c>
      <c r="I485" s="3">
        <f>IFERROR(VLOOKUP(C485,'[6]Anexo 2'!$A$9:$G$1115,7,0),0)</f>
        <v>628886560</v>
      </c>
      <c r="J485" s="3">
        <f>IFERROR(VLOOKUP(C485,'[6]Anexo 1'!$A$9:$F$1115,6,0),0)</f>
        <v>634241568</v>
      </c>
      <c r="K485" s="3"/>
      <c r="L485" s="3"/>
      <c r="M485" s="3"/>
      <c r="N485" s="3"/>
      <c r="O485" s="3"/>
      <c r="P485" s="34">
        <f t="shared" si="22"/>
        <v>1263128128</v>
      </c>
      <c r="Q485" s="35">
        <f>VLOOKUP(D485,FEBRERO!$D$13:$Q$1147,14,0)+VLOOKUP(D485,FEBRERO!$D$13:$AC$1147,26,0)+VLOOKUP(D485,MARZO!$D$13:$AC$1147,26,0)</f>
        <v>791463207</v>
      </c>
      <c r="R485" s="3">
        <f>IFERROR(VLOOKUP(D485,[7]ServNOMINA!$F$16:$M$112,8,0),0)</f>
        <v>0</v>
      </c>
      <c r="S485" s="3">
        <f>IFERROR(VLOOKUP(D485,[7]ServOTROS!$F$16:$M$112,8,0),0)</f>
        <v>0</v>
      </c>
      <c r="T485" s="3">
        <f>IFERROR(VLOOKUP(D485,[7]CANCEL!$F$16:$M$48,8,0),0)</f>
        <v>0</v>
      </c>
      <c r="U485" s="3">
        <f>IFERROR(VLOOKUP(B485,[7]Aaf_PENSION!$C$16:$M$112,11,0),0)</f>
        <v>0</v>
      </c>
      <c r="V485" s="3">
        <f>IFERROR(VLOOKUP(B485,[7]Aaf_SALUD!$C$16:$M$112,11,0),0)</f>
        <v>0</v>
      </c>
      <c r="W485" s="3">
        <f>IFERROR(VLOOKUP(D485,[7]CALIDAD!$F$16:$M$1122,8,0),0)</f>
        <v>52407213</v>
      </c>
      <c r="X485" s="3"/>
      <c r="Y485" s="3">
        <f>IFERROR(VLOOKUP(B485,[7]Ap_CESANTIAS!$C$16:$M$112,11,0),0)</f>
        <v>0</v>
      </c>
      <c r="Z485" s="3">
        <f>IFERROR(VLOOKUP(B485,[7]Ap_PENSION!$C$16:$M$112,11,0),0)</f>
        <v>0</v>
      </c>
      <c r="AA485" s="3">
        <f>IFERROR(VLOOKUP(B485,[7]Ap_SALUD!$C$16:$M$112,11,0),0)</f>
        <v>0</v>
      </c>
      <c r="AB485" s="3"/>
      <c r="AC485" s="36">
        <f t="shared" si="21"/>
        <v>52407213</v>
      </c>
      <c r="AD485" s="37">
        <f t="shared" si="23"/>
        <v>419257708</v>
      </c>
      <c r="AE485" s="144"/>
    </row>
    <row r="486" spans="1:31" hidden="1" x14ac:dyDescent="0.25">
      <c r="A486" s="38">
        <v>474</v>
      </c>
      <c r="B486" s="61"/>
      <c r="C486" s="143" t="str">
        <f>VLOOKUP(D486,[8]Hoja1!$A$2:$B$1115,2,0)</f>
        <v>19785</v>
      </c>
      <c r="D486" s="31">
        <v>817003440</v>
      </c>
      <c r="E486" s="31">
        <v>218519785</v>
      </c>
      <c r="F486" s="61" t="s">
        <v>675</v>
      </c>
      <c r="G486" s="33">
        <v>0</v>
      </c>
      <c r="H486" s="33">
        <v>0</v>
      </c>
      <c r="I486" s="3">
        <f>IFERROR(VLOOKUP(C486,'[6]Anexo 2'!$A$9:$G$1115,7,0),0)</f>
        <v>119004802</v>
      </c>
      <c r="J486" s="3">
        <f>IFERROR(VLOOKUP(C486,'[6]Anexo 1'!$A$9:$F$1115,6,0),0)</f>
        <v>104128350</v>
      </c>
      <c r="K486" s="3"/>
      <c r="L486" s="3"/>
      <c r="M486" s="3"/>
      <c r="N486" s="3"/>
      <c r="O486" s="3"/>
      <c r="P486" s="34">
        <f t="shared" si="22"/>
        <v>223133152</v>
      </c>
      <c r="Q486" s="35">
        <f>VLOOKUP(D486,FEBRERO!$D$13:$Q$1147,14,0)+VLOOKUP(D486,FEBRERO!$D$13:$AC$1147,26,0)+VLOOKUP(D486,MARZO!$D$13:$AC$1147,26,0)</f>
        <v>133879551</v>
      </c>
      <c r="R486" s="3">
        <f>IFERROR(VLOOKUP(D486,[7]ServNOMINA!$F$16:$M$112,8,0),0)</f>
        <v>0</v>
      </c>
      <c r="S486" s="3">
        <f>IFERROR(VLOOKUP(D486,[7]ServOTROS!$F$16:$M$112,8,0),0)</f>
        <v>0</v>
      </c>
      <c r="T486" s="3">
        <f>IFERROR(VLOOKUP(D486,[7]CANCEL!$F$16:$M$48,8,0),0)</f>
        <v>0</v>
      </c>
      <c r="U486" s="3">
        <f>IFERROR(VLOOKUP(B486,[7]Aaf_PENSION!$C$16:$M$112,11,0),0)</f>
        <v>0</v>
      </c>
      <c r="V486" s="3">
        <f>IFERROR(VLOOKUP(B486,[7]Aaf_SALUD!$C$16:$M$112,11,0),0)</f>
        <v>0</v>
      </c>
      <c r="W486" s="3">
        <f>IFERROR(VLOOKUP(D486,[7]CALIDAD!$F$16:$M$1122,8,0),0)</f>
        <v>9917067</v>
      </c>
      <c r="X486" s="3"/>
      <c r="Y486" s="3">
        <f>IFERROR(VLOOKUP(B486,[7]Ap_CESANTIAS!$C$16:$M$112,11,0),0)</f>
        <v>0</v>
      </c>
      <c r="Z486" s="3">
        <f>IFERROR(VLOOKUP(B486,[7]Ap_PENSION!$C$16:$M$112,11,0),0)</f>
        <v>0</v>
      </c>
      <c r="AA486" s="3">
        <f>IFERROR(VLOOKUP(B486,[7]Ap_SALUD!$C$16:$M$112,11,0),0)</f>
        <v>0</v>
      </c>
      <c r="AB486" s="3"/>
      <c r="AC486" s="36">
        <f t="shared" si="21"/>
        <v>9917067</v>
      </c>
      <c r="AD486" s="37">
        <f t="shared" si="23"/>
        <v>79336534</v>
      </c>
      <c r="AE486" s="144"/>
    </row>
    <row r="487" spans="1:31" hidden="1" x14ac:dyDescent="0.25">
      <c r="A487" s="29">
        <v>475</v>
      </c>
      <c r="B487" s="61"/>
      <c r="C487" s="143" t="str">
        <f>VLOOKUP(D487,[8]Hoja1!$A$2:$B$1115,2,0)</f>
        <v>19807</v>
      </c>
      <c r="D487" s="31">
        <v>891500742</v>
      </c>
      <c r="E487" s="31">
        <v>210719807</v>
      </c>
      <c r="F487" s="61" t="s">
        <v>676</v>
      </c>
      <c r="G487" s="33">
        <v>0</v>
      </c>
      <c r="H487" s="33">
        <v>0</v>
      </c>
      <c r="I487" s="3">
        <f>IFERROR(VLOOKUP(C487,'[6]Anexo 2'!$A$9:$G$1115,7,0),0)</f>
        <v>533273520</v>
      </c>
      <c r="J487" s="3">
        <f>IFERROR(VLOOKUP(C487,'[6]Anexo 1'!$A$9:$F$1115,6,0),0)</f>
        <v>590702657</v>
      </c>
      <c r="K487" s="3"/>
      <c r="L487" s="3"/>
      <c r="M487" s="3"/>
      <c r="N487" s="3"/>
      <c r="O487" s="3"/>
      <c r="P487" s="34">
        <f t="shared" si="22"/>
        <v>1123976177</v>
      </c>
      <c r="Q487" s="35">
        <f>VLOOKUP(D487,FEBRERO!$D$13:$Q$1147,14,0)+VLOOKUP(D487,FEBRERO!$D$13:$AC$1147,26,0)+VLOOKUP(D487,MARZO!$D$13:$AC$1147,26,0)</f>
        <v>724021037</v>
      </c>
      <c r="R487" s="3">
        <f>IFERROR(VLOOKUP(D487,[7]ServNOMINA!$F$16:$M$112,8,0),0)</f>
        <v>0</v>
      </c>
      <c r="S487" s="3">
        <f>IFERROR(VLOOKUP(D487,[7]ServOTROS!$F$16:$M$112,8,0),0)</f>
        <v>0</v>
      </c>
      <c r="T487" s="3">
        <f>IFERROR(VLOOKUP(D487,[7]CANCEL!$F$16:$M$48,8,0),0)</f>
        <v>0</v>
      </c>
      <c r="U487" s="3">
        <f>IFERROR(VLOOKUP(B487,[7]Aaf_PENSION!$C$16:$M$112,11,0),0)</f>
        <v>0</v>
      </c>
      <c r="V487" s="3">
        <f>IFERROR(VLOOKUP(B487,[7]Aaf_SALUD!$C$16:$M$112,11,0),0)</f>
        <v>0</v>
      </c>
      <c r="W487" s="3">
        <f>IFERROR(VLOOKUP(D487,[7]CALIDAD!$F$16:$M$1122,8,0),0)</f>
        <v>44439460</v>
      </c>
      <c r="X487" s="3"/>
      <c r="Y487" s="3">
        <f>IFERROR(VLOOKUP(B487,[7]Ap_CESANTIAS!$C$16:$M$112,11,0),0)</f>
        <v>0</v>
      </c>
      <c r="Z487" s="3">
        <f>IFERROR(VLOOKUP(B487,[7]Ap_PENSION!$C$16:$M$112,11,0),0)</f>
        <v>0</v>
      </c>
      <c r="AA487" s="3">
        <f>IFERROR(VLOOKUP(B487,[7]Ap_SALUD!$C$16:$M$112,11,0),0)</f>
        <v>0</v>
      </c>
      <c r="AB487" s="3"/>
      <c r="AC487" s="36">
        <f t="shared" si="21"/>
        <v>44439460</v>
      </c>
      <c r="AD487" s="37">
        <f t="shared" si="23"/>
        <v>355515680</v>
      </c>
      <c r="AE487" s="144"/>
    </row>
    <row r="488" spans="1:31" hidden="1" x14ac:dyDescent="0.25">
      <c r="A488" s="38">
        <v>476</v>
      </c>
      <c r="B488" s="61"/>
      <c r="C488" s="143" t="str">
        <f>VLOOKUP(D488,[8]Hoja1!$A$2:$B$1115,2,0)</f>
        <v>19809</v>
      </c>
      <c r="D488" s="31">
        <v>800051167</v>
      </c>
      <c r="E488" s="31">
        <v>210919809</v>
      </c>
      <c r="F488" s="61" t="s">
        <v>677</v>
      </c>
      <c r="G488" s="33">
        <v>0</v>
      </c>
      <c r="H488" s="33">
        <v>0</v>
      </c>
      <c r="I488" s="3">
        <f>IFERROR(VLOOKUP(C488,'[6]Anexo 2'!$A$9:$G$1115,7,0),0)</f>
        <v>1623170304</v>
      </c>
      <c r="J488" s="3">
        <f>IFERROR(VLOOKUP(C488,'[6]Anexo 1'!$A$9:$F$1115,6,0),0)</f>
        <v>843118692</v>
      </c>
      <c r="K488" s="3"/>
      <c r="L488" s="3"/>
      <c r="M488" s="3"/>
      <c r="N488" s="3"/>
      <c r="O488" s="3"/>
      <c r="P488" s="34">
        <f t="shared" si="22"/>
        <v>2466288996</v>
      </c>
      <c r="Q488" s="35">
        <f>VLOOKUP(D488,FEBRERO!$D$13:$Q$1147,14,0)+VLOOKUP(D488,FEBRERO!$D$13:$AC$1147,26,0)+VLOOKUP(D488,MARZO!$D$13:$AC$1147,26,0)</f>
        <v>1174902554</v>
      </c>
      <c r="R488" s="3">
        <f>IFERROR(VLOOKUP(D488,[7]ServNOMINA!$F$16:$M$112,8,0),0)</f>
        <v>0</v>
      </c>
      <c r="S488" s="3">
        <f>IFERROR(VLOOKUP(D488,[7]ServOTROS!$F$16:$M$112,8,0),0)</f>
        <v>0</v>
      </c>
      <c r="T488" s="3">
        <f>IFERROR(VLOOKUP(D488,[7]CANCEL!$F$16:$M$48,8,0),0)</f>
        <v>0</v>
      </c>
      <c r="U488" s="3">
        <f>IFERROR(VLOOKUP(B488,[7]Aaf_PENSION!$C$16:$M$112,11,0),0)</f>
        <v>0</v>
      </c>
      <c r="V488" s="3">
        <f>IFERROR(VLOOKUP(B488,[7]Aaf_SALUD!$C$16:$M$112,11,0),0)</f>
        <v>0</v>
      </c>
      <c r="W488" s="3">
        <f>IFERROR(VLOOKUP(D488,[7]CALIDAD!$F$16:$M$1122,8,0),0)</f>
        <v>135264192</v>
      </c>
      <c r="X488" s="3"/>
      <c r="Y488" s="3">
        <f>IFERROR(VLOOKUP(B488,[7]Ap_CESANTIAS!$C$16:$M$112,11,0),0)</f>
        <v>0</v>
      </c>
      <c r="Z488" s="3">
        <f>IFERROR(VLOOKUP(B488,[7]Ap_PENSION!$C$16:$M$112,11,0),0)</f>
        <v>0</v>
      </c>
      <c r="AA488" s="3">
        <f>IFERROR(VLOOKUP(B488,[7]Ap_SALUD!$C$16:$M$112,11,0),0)</f>
        <v>0</v>
      </c>
      <c r="AB488" s="3"/>
      <c r="AC488" s="36">
        <f t="shared" si="21"/>
        <v>135264192</v>
      </c>
      <c r="AD488" s="37">
        <f t="shared" si="23"/>
        <v>1156122250</v>
      </c>
      <c r="AE488" s="144"/>
    </row>
    <row r="489" spans="1:31" hidden="1" x14ac:dyDescent="0.25">
      <c r="A489" s="29">
        <v>477</v>
      </c>
      <c r="B489" s="61"/>
      <c r="C489" s="143" t="str">
        <f>VLOOKUP(D489,[8]Hoja1!$A$2:$B$1115,2,0)</f>
        <v>19821</v>
      </c>
      <c r="D489" s="31">
        <v>891500887</v>
      </c>
      <c r="E489" s="31">
        <v>212119821</v>
      </c>
      <c r="F489" s="61" t="s">
        <v>678</v>
      </c>
      <c r="G489" s="33">
        <v>0</v>
      </c>
      <c r="H489" s="33">
        <v>0</v>
      </c>
      <c r="I489" s="3">
        <f>IFERROR(VLOOKUP(C489,'[6]Anexo 2'!$A$9:$G$1115,7,0),0)</f>
        <v>813257728</v>
      </c>
      <c r="J489" s="3">
        <f>IFERROR(VLOOKUP(C489,'[6]Anexo 1'!$A$9:$F$1115,6,0),0)</f>
        <v>800951172</v>
      </c>
      <c r="K489" s="3"/>
      <c r="L489" s="3"/>
      <c r="M489" s="3"/>
      <c r="N489" s="3"/>
      <c r="O489" s="3"/>
      <c r="P489" s="34">
        <f t="shared" si="22"/>
        <v>1614208900</v>
      </c>
      <c r="Q489" s="35">
        <f>VLOOKUP(D489,FEBRERO!$D$13:$Q$1147,14,0)+VLOOKUP(D489,FEBRERO!$D$13:$AC$1147,26,0)+VLOOKUP(D489,MARZO!$D$13:$AC$1147,26,0)</f>
        <v>869640517</v>
      </c>
      <c r="R489" s="3">
        <f>IFERROR(VLOOKUP(D489,[7]ServNOMINA!$F$16:$M$112,8,0),0)</f>
        <v>0</v>
      </c>
      <c r="S489" s="3">
        <f>IFERROR(VLOOKUP(D489,[7]ServOTROS!$F$16:$M$112,8,0),0)</f>
        <v>0</v>
      </c>
      <c r="T489" s="3">
        <f>IFERROR(VLOOKUP(D489,[7]CANCEL!$F$16:$M$48,8,0),0)</f>
        <v>0</v>
      </c>
      <c r="U489" s="3">
        <f>IFERROR(VLOOKUP(B489,[7]Aaf_PENSION!$C$16:$M$112,11,0),0)</f>
        <v>0</v>
      </c>
      <c r="V489" s="3">
        <f>IFERROR(VLOOKUP(B489,[7]Aaf_SALUD!$C$16:$M$112,11,0),0)</f>
        <v>0</v>
      </c>
      <c r="W489" s="3">
        <f>IFERROR(VLOOKUP(D489,[7]CALIDAD!$F$16:$M$1122,8,0),0)</f>
        <v>67771477</v>
      </c>
      <c r="X489" s="3"/>
      <c r="Y489" s="3">
        <f>IFERROR(VLOOKUP(B489,[7]Ap_CESANTIAS!$C$16:$M$112,11,0),0)</f>
        <v>0</v>
      </c>
      <c r="Z489" s="3">
        <f>IFERROR(VLOOKUP(B489,[7]Ap_PENSION!$C$16:$M$112,11,0),0)</f>
        <v>0</v>
      </c>
      <c r="AA489" s="3">
        <f>IFERROR(VLOOKUP(B489,[7]Ap_SALUD!$C$16:$M$112,11,0),0)</f>
        <v>0</v>
      </c>
      <c r="AB489" s="3"/>
      <c r="AC489" s="36">
        <f t="shared" si="21"/>
        <v>67771477</v>
      </c>
      <c r="AD489" s="37">
        <f t="shared" si="23"/>
        <v>676796906</v>
      </c>
      <c r="AE489" s="144"/>
    </row>
    <row r="490" spans="1:31" hidden="1" x14ac:dyDescent="0.25">
      <c r="A490" s="38">
        <v>478</v>
      </c>
      <c r="B490" s="61"/>
      <c r="C490" s="143" t="str">
        <f>VLOOKUP(D490,[8]Hoja1!$A$2:$B$1115,2,0)</f>
        <v>19824</v>
      </c>
      <c r="D490" s="31">
        <v>800031874</v>
      </c>
      <c r="E490" s="31">
        <v>212419824</v>
      </c>
      <c r="F490" s="61" t="s">
        <v>679</v>
      </c>
      <c r="G490" s="33">
        <v>0</v>
      </c>
      <c r="H490" s="33">
        <v>0</v>
      </c>
      <c r="I490" s="3">
        <f>IFERROR(VLOOKUP(C490,'[6]Anexo 2'!$A$9:$G$1115,7,0),0)</f>
        <v>509226248</v>
      </c>
      <c r="J490" s="3">
        <f>IFERROR(VLOOKUP(C490,'[6]Anexo 1'!$A$9:$F$1115,6,0),0)</f>
        <v>499501108</v>
      </c>
      <c r="K490" s="3"/>
      <c r="L490" s="3"/>
      <c r="M490" s="3"/>
      <c r="N490" s="3"/>
      <c r="O490" s="3"/>
      <c r="P490" s="34">
        <f t="shared" si="22"/>
        <v>1008727356</v>
      </c>
      <c r="Q490" s="35">
        <f>VLOOKUP(D490,FEBRERO!$D$13:$Q$1147,14,0)+VLOOKUP(D490,FEBRERO!$D$13:$AC$1147,26,0)+VLOOKUP(D490,MARZO!$D$13:$AC$1147,26,0)</f>
        <v>626807671</v>
      </c>
      <c r="R490" s="3">
        <f>IFERROR(VLOOKUP(D490,[7]ServNOMINA!$F$16:$M$112,8,0),0)</f>
        <v>0</v>
      </c>
      <c r="S490" s="3">
        <f>IFERROR(VLOOKUP(D490,[7]ServOTROS!$F$16:$M$112,8,0),0)</f>
        <v>0</v>
      </c>
      <c r="T490" s="3">
        <f>IFERROR(VLOOKUP(D490,[7]CANCEL!$F$16:$M$48,8,0),0)</f>
        <v>0</v>
      </c>
      <c r="U490" s="3">
        <f>IFERROR(VLOOKUP(B490,[7]Aaf_PENSION!$C$16:$M$112,11,0),0)</f>
        <v>0</v>
      </c>
      <c r="V490" s="3">
        <f>IFERROR(VLOOKUP(B490,[7]Aaf_SALUD!$C$16:$M$112,11,0),0)</f>
        <v>0</v>
      </c>
      <c r="W490" s="3">
        <f>IFERROR(VLOOKUP(D490,[7]CALIDAD!$F$16:$M$1122,8,0),0)</f>
        <v>42435521</v>
      </c>
      <c r="X490" s="3"/>
      <c r="Y490" s="3">
        <f>IFERROR(VLOOKUP(B490,[7]Ap_CESANTIAS!$C$16:$M$112,11,0),0)</f>
        <v>0</v>
      </c>
      <c r="Z490" s="3">
        <f>IFERROR(VLOOKUP(B490,[7]Ap_PENSION!$C$16:$M$112,11,0),0)</f>
        <v>0</v>
      </c>
      <c r="AA490" s="3">
        <f>IFERROR(VLOOKUP(B490,[7]Ap_SALUD!$C$16:$M$112,11,0),0)</f>
        <v>0</v>
      </c>
      <c r="AB490" s="3"/>
      <c r="AC490" s="36">
        <f t="shared" si="21"/>
        <v>42435521</v>
      </c>
      <c r="AD490" s="37">
        <f t="shared" si="23"/>
        <v>339484164</v>
      </c>
      <c r="AE490" s="144"/>
    </row>
    <row r="491" spans="1:31" hidden="1" x14ac:dyDescent="0.25">
      <c r="A491" s="29">
        <v>479</v>
      </c>
      <c r="B491" s="61"/>
      <c r="C491" s="143" t="str">
        <f>VLOOKUP(D491,[8]Hoja1!$A$2:$B$1115,2,0)</f>
        <v>19845</v>
      </c>
      <c r="D491" s="31">
        <v>817002675</v>
      </c>
      <c r="E491" s="31">
        <v>214519845</v>
      </c>
      <c r="F491" s="61" t="s">
        <v>680</v>
      </c>
      <c r="G491" s="33">
        <v>0</v>
      </c>
      <c r="H491" s="33">
        <v>0</v>
      </c>
      <c r="I491" s="3">
        <f>IFERROR(VLOOKUP(C491,'[6]Anexo 2'!$A$9:$G$1115,7,0),0)</f>
        <v>257290060</v>
      </c>
      <c r="J491" s="3">
        <f>IFERROR(VLOOKUP(C491,'[6]Anexo 1'!$A$9:$F$1115,6,0),0)</f>
        <v>273610442</v>
      </c>
      <c r="K491" s="3"/>
      <c r="L491" s="3"/>
      <c r="M491" s="3"/>
      <c r="N491" s="3"/>
      <c r="O491" s="3"/>
      <c r="P491" s="34">
        <f t="shared" si="22"/>
        <v>530900502</v>
      </c>
      <c r="Q491" s="35">
        <f>VLOOKUP(D491,FEBRERO!$D$13:$Q$1147,14,0)+VLOOKUP(D491,FEBRERO!$D$13:$AC$1147,26,0)+VLOOKUP(D491,MARZO!$D$13:$AC$1147,26,0)</f>
        <v>337932956</v>
      </c>
      <c r="R491" s="3">
        <f>IFERROR(VLOOKUP(D491,[7]ServNOMINA!$F$16:$M$112,8,0),0)</f>
        <v>0</v>
      </c>
      <c r="S491" s="3">
        <f>IFERROR(VLOOKUP(D491,[7]ServOTROS!$F$16:$M$112,8,0),0)</f>
        <v>0</v>
      </c>
      <c r="T491" s="3">
        <f>IFERROR(VLOOKUP(D491,[7]CANCEL!$F$16:$M$48,8,0),0)</f>
        <v>0</v>
      </c>
      <c r="U491" s="3">
        <f>IFERROR(VLOOKUP(B491,[7]Aaf_PENSION!$C$16:$M$112,11,0),0)</f>
        <v>0</v>
      </c>
      <c r="V491" s="3">
        <f>IFERROR(VLOOKUP(B491,[7]Aaf_SALUD!$C$16:$M$112,11,0),0)</f>
        <v>0</v>
      </c>
      <c r="W491" s="3">
        <f>IFERROR(VLOOKUP(D491,[7]CALIDAD!$F$16:$M$1122,8,0),0)</f>
        <v>21440838</v>
      </c>
      <c r="X491" s="3"/>
      <c r="Y491" s="3">
        <f>IFERROR(VLOOKUP(B491,[7]Ap_CESANTIAS!$C$16:$M$112,11,0),0)</f>
        <v>0</v>
      </c>
      <c r="Z491" s="3">
        <f>IFERROR(VLOOKUP(B491,[7]Ap_PENSION!$C$16:$M$112,11,0),0)</f>
        <v>0</v>
      </c>
      <c r="AA491" s="3">
        <f>IFERROR(VLOOKUP(B491,[7]Ap_SALUD!$C$16:$M$112,11,0),0)</f>
        <v>0</v>
      </c>
      <c r="AB491" s="3"/>
      <c r="AC491" s="36">
        <f t="shared" si="21"/>
        <v>21440838</v>
      </c>
      <c r="AD491" s="37">
        <f t="shared" si="23"/>
        <v>171526708</v>
      </c>
      <c r="AE491" s="144"/>
    </row>
    <row r="492" spans="1:31" hidden="1" x14ac:dyDescent="0.25">
      <c r="A492" s="38">
        <v>480</v>
      </c>
      <c r="B492" s="61"/>
      <c r="C492" s="143" t="str">
        <f>VLOOKUP(D492,[8]Hoja1!$A$2:$B$1115,2,0)</f>
        <v>20011</v>
      </c>
      <c r="D492" s="31">
        <v>800096561</v>
      </c>
      <c r="E492" s="31">
        <v>211120011</v>
      </c>
      <c r="F492" s="61" t="s">
        <v>681</v>
      </c>
      <c r="G492" s="33">
        <v>0</v>
      </c>
      <c r="H492" s="33">
        <v>0</v>
      </c>
      <c r="I492" s="3">
        <f>IFERROR(VLOOKUP(C492,'[6]Anexo 2'!$A$9:$G$1115,7,0),0)</f>
        <v>1878292032</v>
      </c>
      <c r="J492" s="3">
        <f>IFERROR(VLOOKUP(C492,'[6]Anexo 1'!$A$9:$F$1115,6,0),0)</f>
        <v>1858787027</v>
      </c>
      <c r="K492" s="3"/>
      <c r="L492" s="3"/>
      <c r="M492" s="3"/>
      <c r="N492" s="3"/>
      <c r="O492" s="3"/>
      <c r="P492" s="34">
        <f t="shared" si="22"/>
        <v>3737079059</v>
      </c>
      <c r="Q492" s="35">
        <f>VLOOKUP(D492,FEBRERO!$D$13:$Q$1147,14,0)+VLOOKUP(D492,FEBRERO!$D$13:$AC$1147,26,0)+VLOOKUP(D492,MARZO!$D$13:$AC$1147,26,0)</f>
        <v>2328360035</v>
      </c>
      <c r="R492" s="3">
        <f>IFERROR(VLOOKUP(D492,[7]ServNOMINA!$F$16:$M$112,8,0),0)</f>
        <v>0</v>
      </c>
      <c r="S492" s="3">
        <f>IFERROR(VLOOKUP(D492,[7]ServOTROS!$F$16:$M$112,8,0),0)</f>
        <v>0</v>
      </c>
      <c r="T492" s="3">
        <f>IFERROR(VLOOKUP(D492,[7]CANCEL!$F$16:$M$48,8,0),0)</f>
        <v>0</v>
      </c>
      <c r="U492" s="3">
        <f>IFERROR(VLOOKUP(B492,[7]Aaf_PENSION!$C$16:$M$112,11,0),0)</f>
        <v>0</v>
      </c>
      <c r="V492" s="3">
        <f>IFERROR(VLOOKUP(B492,[7]Aaf_SALUD!$C$16:$M$112,11,0),0)</f>
        <v>0</v>
      </c>
      <c r="W492" s="3">
        <f>IFERROR(VLOOKUP(D492,[7]CALIDAD!$F$16:$M$1122,8,0),0)</f>
        <v>156524336</v>
      </c>
      <c r="X492" s="3"/>
      <c r="Y492" s="3">
        <f>IFERROR(VLOOKUP(B492,[7]Ap_CESANTIAS!$C$16:$M$112,11,0),0)</f>
        <v>0</v>
      </c>
      <c r="Z492" s="3">
        <f>IFERROR(VLOOKUP(B492,[7]Ap_PENSION!$C$16:$M$112,11,0),0)</f>
        <v>0</v>
      </c>
      <c r="AA492" s="3">
        <f>IFERROR(VLOOKUP(B492,[7]Ap_SALUD!$C$16:$M$112,11,0),0)</f>
        <v>0</v>
      </c>
      <c r="AB492" s="3"/>
      <c r="AC492" s="36">
        <f t="shared" si="21"/>
        <v>156524336</v>
      </c>
      <c r="AD492" s="37">
        <f t="shared" si="23"/>
        <v>1252194688</v>
      </c>
      <c r="AE492" s="144"/>
    </row>
    <row r="493" spans="1:31" hidden="1" x14ac:dyDescent="0.25">
      <c r="A493" s="29">
        <v>481</v>
      </c>
      <c r="B493" s="61"/>
      <c r="C493" s="143" t="str">
        <f>VLOOKUP(D493,[8]Hoja1!$A$2:$B$1115,2,0)</f>
        <v>20013</v>
      </c>
      <c r="D493" s="31">
        <v>800096558</v>
      </c>
      <c r="E493" s="31">
        <v>211320013</v>
      </c>
      <c r="F493" s="61" t="s">
        <v>682</v>
      </c>
      <c r="G493" s="33">
        <v>0</v>
      </c>
      <c r="H493" s="33">
        <v>0</v>
      </c>
      <c r="I493" s="3">
        <f>IFERROR(VLOOKUP(C493,'[6]Anexo 2'!$A$9:$G$1115,7,0),0)</f>
        <v>2142663520</v>
      </c>
      <c r="J493" s="3">
        <f>IFERROR(VLOOKUP(C493,'[6]Anexo 1'!$A$9:$F$1115,6,0),0)</f>
        <v>1837790133</v>
      </c>
      <c r="K493" s="3"/>
      <c r="L493" s="3"/>
      <c r="M493" s="3"/>
      <c r="N493" s="46"/>
      <c r="O493" s="46"/>
      <c r="P493" s="34">
        <f t="shared" si="22"/>
        <v>3980453653</v>
      </c>
      <c r="Q493" s="35">
        <f>VLOOKUP(D493,FEBRERO!$D$13:$Q$1147,14,0)+VLOOKUP(D493,FEBRERO!$D$13:$AC$1147,26,0)+VLOOKUP(D493,MARZO!$D$13:$AC$1147,26,0)</f>
        <v>2167097000</v>
      </c>
      <c r="R493" s="3">
        <f>IFERROR(VLOOKUP(D493,[7]ServNOMINA!$F$16:$M$112,8,0),0)</f>
        <v>0</v>
      </c>
      <c r="S493" s="3">
        <f>IFERROR(VLOOKUP(D493,[7]ServOTROS!$F$16:$M$112,8,0),0)</f>
        <v>0</v>
      </c>
      <c r="T493" s="3">
        <f>IFERROR(VLOOKUP(D493,[7]CANCEL!$F$16:$M$48,8,0),0)</f>
        <v>0</v>
      </c>
      <c r="U493" s="3">
        <f>IFERROR(VLOOKUP(B493,[7]Aaf_PENSION!$C$16:$M$112,11,0),0)</f>
        <v>0</v>
      </c>
      <c r="V493" s="3">
        <f>IFERROR(VLOOKUP(B493,[7]Aaf_SALUD!$C$16:$M$112,11,0),0)</f>
        <v>0</v>
      </c>
      <c r="W493" s="3">
        <f>IFERROR(VLOOKUP(D493,[7]CALIDAD!$F$16:$M$1122,8,0),0)</f>
        <v>178555293</v>
      </c>
      <c r="X493" s="3"/>
      <c r="Y493" s="3">
        <f>IFERROR(VLOOKUP(B493,[7]Ap_CESANTIAS!$C$16:$M$112,11,0),0)</f>
        <v>0</v>
      </c>
      <c r="Z493" s="3">
        <f>IFERROR(VLOOKUP(B493,[7]Ap_PENSION!$C$16:$M$112,11,0),0)</f>
        <v>0</v>
      </c>
      <c r="AA493" s="3">
        <f>IFERROR(VLOOKUP(B493,[7]Ap_SALUD!$C$16:$M$112,11,0),0)</f>
        <v>0</v>
      </c>
      <c r="AB493" s="3"/>
      <c r="AC493" s="36">
        <f t="shared" si="21"/>
        <v>178555293</v>
      </c>
      <c r="AD493" s="37">
        <f t="shared" si="23"/>
        <v>1634801360</v>
      </c>
      <c r="AE493" s="144"/>
    </row>
    <row r="494" spans="1:31" hidden="1" x14ac:dyDescent="0.25">
      <c r="A494" s="38">
        <v>482</v>
      </c>
      <c r="B494" s="61"/>
      <c r="C494" s="143" t="str">
        <f>VLOOKUP(D494,[8]Hoja1!$A$2:$B$1115,2,0)</f>
        <v>20032</v>
      </c>
      <c r="D494" s="31">
        <v>892301541</v>
      </c>
      <c r="E494" s="31">
        <v>213220032</v>
      </c>
      <c r="F494" s="61" t="s">
        <v>683</v>
      </c>
      <c r="G494" s="33">
        <v>0</v>
      </c>
      <c r="H494" s="33">
        <v>0</v>
      </c>
      <c r="I494" s="3">
        <f>IFERROR(VLOOKUP(C494,'[6]Anexo 2'!$A$9:$G$1115,7,0),0)</f>
        <v>734320192</v>
      </c>
      <c r="J494" s="3">
        <f>IFERROR(VLOOKUP(C494,'[6]Anexo 1'!$A$9:$F$1115,6,0),0)</f>
        <v>687123366</v>
      </c>
      <c r="K494" s="3"/>
      <c r="L494" s="3"/>
      <c r="M494" s="3"/>
      <c r="N494" s="3"/>
      <c r="O494" s="3"/>
      <c r="P494" s="34">
        <f t="shared" si="22"/>
        <v>1421443558</v>
      </c>
      <c r="Q494" s="35">
        <f>VLOOKUP(D494,FEBRERO!$D$13:$Q$1147,14,0)+VLOOKUP(D494,FEBRERO!$D$13:$AC$1147,26,0)+VLOOKUP(D494,MARZO!$D$13:$AC$1147,26,0)</f>
        <v>870703413</v>
      </c>
      <c r="R494" s="3">
        <f>IFERROR(VLOOKUP(D494,[7]ServNOMINA!$F$16:$M$112,8,0),0)</f>
        <v>0</v>
      </c>
      <c r="S494" s="3">
        <f>IFERROR(VLOOKUP(D494,[7]ServOTROS!$F$16:$M$112,8,0),0)</f>
        <v>0</v>
      </c>
      <c r="T494" s="3">
        <f>IFERROR(VLOOKUP(D494,[7]CANCEL!$F$16:$M$48,8,0),0)</f>
        <v>0</v>
      </c>
      <c r="U494" s="3">
        <f>IFERROR(VLOOKUP(B494,[7]Aaf_PENSION!$C$16:$M$112,11,0),0)</f>
        <v>0</v>
      </c>
      <c r="V494" s="3">
        <f>IFERROR(VLOOKUP(B494,[7]Aaf_SALUD!$C$16:$M$112,11,0),0)</f>
        <v>0</v>
      </c>
      <c r="W494" s="3">
        <f>IFERROR(VLOOKUP(D494,[7]CALIDAD!$F$16:$M$1122,8,0),0)</f>
        <v>61193349</v>
      </c>
      <c r="X494" s="3"/>
      <c r="Y494" s="3">
        <f>IFERROR(VLOOKUP(B494,[7]Ap_CESANTIAS!$C$16:$M$112,11,0),0)</f>
        <v>0</v>
      </c>
      <c r="Z494" s="3">
        <f>IFERROR(VLOOKUP(B494,[7]Ap_PENSION!$C$16:$M$112,11,0),0)</f>
        <v>0</v>
      </c>
      <c r="AA494" s="3">
        <f>IFERROR(VLOOKUP(B494,[7]Ap_SALUD!$C$16:$M$112,11,0),0)</f>
        <v>0</v>
      </c>
      <c r="AB494" s="3"/>
      <c r="AC494" s="36">
        <f t="shared" si="21"/>
        <v>61193349</v>
      </c>
      <c r="AD494" s="37">
        <f t="shared" si="23"/>
        <v>489546796</v>
      </c>
      <c r="AE494" s="144"/>
    </row>
    <row r="495" spans="1:31" hidden="1" x14ac:dyDescent="0.25">
      <c r="A495" s="29">
        <v>483</v>
      </c>
      <c r="B495" s="61"/>
      <c r="C495" s="143" t="str">
        <f>VLOOKUP(D495,[8]Hoja1!$A$2:$B$1115,2,0)</f>
        <v>20045</v>
      </c>
      <c r="D495" s="31">
        <v>800096576</v>
      </c>
      <c r="E495" s="31">
        <v>214520045</v>
      </c>
      <c r="F495" s="61" t="s">
        <v>684</v>
      </c>
      <c r="G495" s="33">
        <v>0</v>
      </c>
      <c r="H495" s="33">
        <v>0</v>
      </c>
      <c r="I495" s="3">
        <f>IFERROR(VLOOKUP(C495,'[6]Anexo 2'!$A$9:$G$1115,7,0),0)</f>
        <v>1015301264</v>
      </c>
      <c r="J495" s="3">
        <f>IFERROR(VLOOKUP(C495,'[6]Anexo 1'!$A$9:$F$1115,6,0),0)</f>
        <v>848180037</v>
      </c>
      <c r="K495" s="3"/>
      <c r="L495" s="3"/>
      <c r="M495" s="3"/>
      <c r="N495" s="3"/>
      <c r="O495" s="3"/>
      <c r="P495" s="34">
        <f t="shared" si="22"/>
        <v>1863481301</v>
      </c>
      <c r="Q495" s="35">
        <f>VLOOKUP(D495,FEBRERO!$D$13:$Q$1147,14,0)+VLOOKUP(D495,FEBRERO!$D$13:$AC$1147,26,0)+VLOOKUP(D495,MARZO!$D$13:$AC$1147,26,0)</f>
        <v>1102005354</v>
      </c>
      <c r="R495" s="3">
        <f>IFERROR(VLOOKUP(D495,[7]ServNOMINA!$F$16:$M$112,8,0),0)</f>
        <v>0</v>
      </c>
      <c r="S495" s="3">
        <f>IFERROR(VLOOKUP(D495,[7]ServOTROS!$F$16:$M$112,8,0),0)</f>
        <v>0</v>
      </c>
      <c r="T495" s="3">
        <f>IFERROR(VLOOKUP(D495,[7]CANCEL!$F$16:$M$48,8,0),0)</f>
        <v>0</v>
      </c>
      <c r="U495" s="3">
        <f>IFERROR(VLOOKUP(B495,[7]Aaf_PENSION!$C$16:$M$112,11,0),0)</f>
        <v>0</v>
      </c>
      <c r="V495" s="3">
        <f>IFERROR(VLOOKUP(B495,[7]Aaf_SALUD!$C$16:$M$112,11,0),0)</f>
        <v>0</v>
      </c>
      <c r="W495" s="3">
        <f>IFERROR(VLOOKUP(D495,[7]CALIDAD!$F$16:$M$1122,8,0),0)</f>
        <v>84608439</v>
      </c>
      <c r="X495" s="3"/>
      <c r="Y495" s="3">
        <f>IFERROR(VLOOKUP(B495,[7]Ap_CESANTIAS!$C$16:$M$112,11,0),0)</f>
        <v>0</v>
      </c>
      <c r="Z495" s="3">
        <f>IFERROR(VLOOKUP(B495,[7]Ap_PENSION!$C$16:$M$112,11,0),0)</f>
        <v>0</v>
      </c>
      <c r="AA495" s="3">
        <f>IFERROR(VLOOKUP(B495,[7]Ap_SALUD!$C$16:$M$112,11,0),0)</f>
        <v>0</v>
      </c>
      <c r="AB495" s="3"/>
      <c r="AC495" s="36">
        <f t="shared" si="21"/>
        <v>84608439</v>
      </c>
      <c r="AD495" s="37">
        <f t="shared" si="23"/>
        <v>676867508</v>
      </c>
      <c r="AE495" s="144"/>
    </row>
    <row r="496" spans="1:31" hidden="1" x14ac:dyDescent="0.25">
      <c r="A496" s="38">
        <v>484</v>
      </c>
      <c r="B496" s="61"/>
      <c r="C496" s="143" t="str">
        <f>VLOOKUP(D496,[8]Hoja1!$A$2:$B$1115,2,0)</f>
        <v>20060</v>
      </c>
      <c r="D496" s="31">
        <v>892301130</v>
      </c>
      <c r="E496" s="31">
        <v>216020060</v>
      </c>
      <c r="F496" s="61" t="s">
        <v>685</v>
      </c>
      <c r="G496" s="33">
        <v>0</v>
      </c>
      <c r="H496" s="33">
        <v>0</v>
      </c>
      <c r="I496" s="3">
        <f>IFERROR(VLOOKUP(C496,'[6]Anexo 2'!$A$9:$G$1115,7,0),0)</f>
        <v>1219808912</v>
      </c>
      <c r="J496" s="3">
        <f>IFERROR(VLOOKUP(C496,'[6]Anexo 1'!$A$9:$F$1115,6,0),0)</f>
        <v>899683832</v>
      </c>
      <c r="K496" s="3"/>
      <c r="L496" s="3"/>
      <c r="M496" s="3"/>
      <c r="N496" s="3"/>
      <c r="O496" s="3"/>
      <c r="P496" s="34">
        <f t="shared" si="22"/>
        <v>2119492744</v>
      </c>
      <c r="Q496" s="35">
        <f>VLOOKUP(D496,FEBRERO!$D$13:$Q$1147,14,0)+VLOOKUP(D496,FEBRERO!$D$13:$AC$1147,26,0)+VLOOKUP(D496,MARZO!$D$13:$AC$1147,26,0)</f>
        <v>1204636061</v>
      </c>
      <c r="R496" s="3">
        <f>IFERROR(VLOOKUP(D496,[7]ServNOMINA!$F$16:$M$112,8,0),0)</f>
        <v>0</v>
      </c>
      <c r="S496" s="3">
        <f>IFERROR(VLOOKUP(D496,[7]ServOTROS!$F$16:$M$112,8,0),0)</f>
        <v>0</v>
      </c>
      <c r="T496" s="3">
        <f>IFERROR(VLOOKUP(D496,[7]CANCEL!$F$16:$M$48,8,0),0)</f>
        <v>0</v>
      </c>
      <c r="U496" s="3">
        <f>IFERROR(VLOOKUP(B496,[7]Aaf_PENSION!$C$16:$M$112,11,0),0)</f>
        <v>0</v>
      </c>
      <c r="V496" s="3">
        <f>IFERROR(VLOOKUP(B496,[7]Aaf_SALUD!$C$16:$M$112,11,0),0)</f>
        <v>0</v>
      </c>
      <c r="W496" s="3">
        <f>IFERROR(VLOOKUP(D496,[7]CALIDAD!$F$16:$M$1122,8,0),0)</f>
        <v>101650743</v>
      </c>
      <c r="X496" s="3"/>
      <c r="Y496" s="3">
        <f>IFERROR(VLOOKUP(B496,[7]Ap_CESANTIAS!$C$16:$M$112,11,0),0)</f>
        <v>0</v>
      </c>
      <c r="Z496" s="3">
        <f>IFERROR(VLOOKUP(B496,[7]Ap_PENSION!$C$16:$M$112,11,0),0)</f>
        <v>0</v>
      </c>
      <c r="AA496" s="3">
        <f>IFERROR(VLOOKUP(B496,[7]Ap_SALUD!$C$16:$M$112,11,0),0)</f>
        <v>0</v>
      </c>
      <c r="AB496" s="3"/>
      <c r="AC496" s="36">
        <f t="shared" si="21"/>
        <v>101650743</v>
      </c>
      <c r="AD496" s="37">
        <f t="shared" si="23"/>
        <v>813205940</v>
      </c>
      <c r="AE496" s="144"/>
    </row>
    <row r="497" spans="1:31" hidden="1" x14ac:dyDescent="0.25">
      <c r="A497" s="29">
        <v>485</v>
      </c>
      <c r="B497" s="61"/>
      <c r="C497" s="143" t="str">
        <f>VLOOKUP(D497,[8]Hoja1!$A$2:$B$1115,2,0)</f>
        <v>20175</v>
      </c>
      <c r="D497" s="31">
        <v>892300815</v>
      </c>
      <c r="E497" s="31">
        <v>217520175</v>
      </c>
      <c r="F497" s="61" t="s">
        <v>686</v>
      </c>
      <c r="G497" s="33">
        <v>0</v>
      </c>
      <c r="H497" s="33">
        <v>0</v>
      </c>
      <c r="I497" s="3">
        <f>IFERROR(VLOOKUP(C497,'[6]Anexo 2'!$A$9:$G$1115,7,0),0)</f>
        <v>1354917056</v>
      </c>
      <c r="J497" s="3">
        <f>IFERROR(VLOOKUP(C497,'[6]Anexo 1'!$A$9:$F$1115,6,0),0)</f>
        <v>1155709082</v>
      </c>
      <c r="K497" s="3"/>
      <c r="L497" s="3"/>
      <c r="M497" s="3"/>
      <c r="N497" s="3"/>
      <c r="O497" s="3"/>
      <c r="P497" s="34">
        <f t="shared" si="22"/>
        <v>2510626138</v>
      </c>
      <c r="Q497" s="35">
        <f>VLOOKUP(D497,FEBRERO!$D$13:$Q$1147,14,0)+VLOOKUP(D497,FEBRERO!$D$13:$AC$1147,26,0)+VLOOKUP(D497,MARZO!$D$13:$AC$1147,26,0)</f>
        <v>1494438347</v>
      </c>
      <c r="R497" s="3">
        <f>IFERROR(VLOOKUP(D497,[7]ServNOMINA!$F$16:$M$112,8,0),0)</f>
        <v>0</v>
      </c>
      <c r="S497" s="3">
        <f>IFERROR(VLOOKUP(D497,[7]ServOTROS!$F$16:$M$112,8,0),0)</f>
        <v>0</v>
      </c>
      <c r="T497" s="3">
        <f>IFERROR(VLOOKUP(D497,[7]CANCEL!$F$16:$M$48,8,0),0)</f>
        <v>0</v>
      </c>
      <c r="U497" s="3">
        <f>IFERROR(VLOOKUP(B497,[7]Aaf_PENSION!$C$16:$M$112,11,0),0)</f>
        <v>0</v>
      </c>
      <c r="V497" s="3">
        <f>IFERROR(VLOOKUP(B497,[7]Aaf_SALUD!$C$16:$M$112,11,0),0)</f>
        <v>0</v>
      </c>
      <c r="W497" s="3">
        <f>IFERROR(VLOOKUP(D497,[7]CALIDAD!$F$16:$M$1122,8,0),0)</f>
        <v>112909755</v>
      </c>
      <c r="X497" s="3"/>
      <c r="Y497" s="3">
        <f>IFERROR(VLOOKUP(B497,[7]Ap_CESANTIAS!$C$16:$M$112,11,0),0)</f>
        <v>0</v>
      </c>
      <c r="Z497" s="3">
        <f>IFERROR(VLOOKUP(B497,[7]Ap_PENSION!$C$16:$M$112,11,0),0)</f>
        <v>0</v>
      </c>
      <c r="AA497" s="3">
        <f>IFERROR(VLOOKUP(B497,[7]Ap_SALUD!$C$16:$M$112,11,0),0)</f>
        <v>0</v>
      </c>
      <c r="AB497" s="3"/>
      <c r="AC497" s="36">
        <f t="shared" si="21"/>
        <v>112909755</v>
      </c>
      <c r="AD497" s="37">
        <f t="shared" si="23"/>
        <v>903278036</v>
      </c>
      <c r="AE497" s="144"/>
    </row>
    <row r="498" spans="1:31" hidden="1" x14ac:dyDescent="0.25">
      <c r="A498" s="38">
        <v>486</v>
      </c>
      <c r="B498" s="61"/>
      <c r="C498" s="143" t="str">
        <f>VLOOKUP(D498,[8]Hoja1!$A$2:$B$1115,2,0)</f>
        <v>20178</v>
      </c>
      <c r="D498" s="31">
        <v>800096585</v>
      </c>
      <c r="E498" s="31">
        <v>217820178</v>
      </c>
      <c r="F498" s="61" t="s">
        <v>687</v>
      </c>
      <c r="G498" s="33">
        <v>0</v>
      </c>
      <c r="H498" s="33">
        <v>0</v>
      </c>
      <c r="I498" s="3">
        <f>IFERROR(VLOOKUP(C498,'[6]Anexo 2'!$A$9:$G$1115,7,0),0)</f>
        <v>865513536</v>
      </c>
      <c r="J498" s="3">
        <f>IFERROR(VLOOKUP(C498,'[6]Anexo 1'!$A$9:$F$1115,6,0),0)</f>
        <v>835079613</v>
      </c>
      <c r="K498" s="3"/>
      <c r="L498" s="3"/>
      <c r="M498" s="3"/>
      <c r="N498" s="3"/>
      <c r="O498" s="3"/>
      <c r="P498" s="34">
        <f t="shared" si="22"/>
        <v>1700593149</v>
      </c>
      <c r="Q498" s="35">
        <f>VLOOKUP(D498,FEBRERO!$D$13:$Q$1147,14,0)+VLOOKUP(D498,FEBRERO!$D$13:$AC$1147,26,0)+VLOOKUP(D498,MARZO!$D$13:$AC$1147,26,0)</f>
        <v>1051457997</v>
      </c>
      <c r="R498" s="3">
        <f>IFERROR(VLOOKUP(D498,[7]ServNOMINA!$F$16:$M$112,8,0),0)</f>
        <v>0</v>
      </c>
      <c r="S498" s="3">
        <f>IFERROR(VLOOKUP(D498,[7]ServOTROS!$F$16:$M$112,8,0),0)</f>
        <v>0</v>
      </c>
      <c r="T498" s="3">
        <f>IFERROR(VLOOKUP(D498,[7]CANCEL!$F$16:$M$48,8,0),0)</f>
        <v>0</v>
      </c>
      <c r="U498" s="3">
        <f>IFERROR(VLOOKUP(B498,[7]Aaf_PENSION!$C$16:$M$112,11,0),0)</f>
        <v>0</v>
      </c>
      <c r="V498" s="3">
        <f>IFERROR(VLOOKUP(B498,[7]Aaf_SALUD!$C$16:$M$112,11,0),0)</f>
        <v>0</v>
      </c>
      <c r="W498" s="3">
        <f>IFERROR(VLOOKUP(D498,[7]CALIDAD!$F$16:$M$1122,8,0),0)</f>
        <v>72126128</v>
      </c>
      <c r="X498" s="3"/>
      <c r="Y498" s="3">
        <f>IFERROR(VLOOKUP(B498,[7]Ap_CESANTIAS!$C$16:$M$112,11,0),0)</f>
        <v>0</v>
      </c>
      <c r="Z498" s="3">
        <f>IFERROR(VLOOKUP(B498,[7]Ap_PENSION!$C$16:$M$112,11,0),0)</f>
        <v>0</v>
      </c>
      <c r="AA498" s="3">
        <f>IFERROR(VLOOKUP(B498,[7]Ap_SALUD!$C$16:$M$112,11,0),0)</f>
        <v>0</v>
      </c>
      <c r="AB498" s="3"/>
      <c r="AC498" s="36">
        <f t="shared" si="21"/>
        <v>72126128</v>
      </c>
      <c r="AD498" s="37">
        <f t="shared" si="23"/>
        <v>577009024</v>
      </c>
      <c r="AE498" s="144"/>
    </row>
    <row r="499" spans="1:31" hidden="1" x14ac:dyDescent="0.25">
      <c r="A499" s="29">
        <v>487</v>
      </c>
      <c r="B499" s="61"/>
      <c r="C499" s="143" t="str">
        <f>VLOOKUP(D499,[8]Hoja1!$A$2:$B$1115,2,0)</f>
        <v>20228</v>
      </c>
      <c r="D499" s="31">
        <v>800096580</v>
      </c>
      <c r="E499" s="31">
        <v>212820228</v>
      </c>
      <c r="F499" s="61" t="s">
        <v>688</v>
      </c>
      <c r="G499" s="33">
        <v>0</v>
      </c>
      <c r="H499" s="33">
        <v>0</v>
      </c>
      <c r="I499" s="3">
        <f>IFERROR(VLOOKUP(C499,'[6]Anexo 2'!$A$9:$G$1115,7,0),0)</f>
        <v>1065008464</v>
      </c>
      <c r="J499" s="3">
        <f>IFERROR(VLOOKUP(C499,'[6]Anexo 1'!$A$9:$F$1115,6,0),0)</f>
        <v>1002945018</v>
      </c>
      <c r="K499" s="3"/>
      <c r="L499" s="3"/>
      <c r="M499" s="3"/>
      <c r="N499" s="3"/>
      <c r="O499" s="3"/>
      <c r="P499" s="34">
        <f t="shared" si="22"/>
        <v>2067953482</v>
      </c>
      <c r="Q499" s="35">
        <f>VLOOKUP(D499,FEBRERO!$D$13:$Q$1147,14,0)+VLOOKUP(D499,FEBRERO!$D$13:$AC$1147,26,0)+VLOOKUP(D499,MARZO!$D$13:$AC$1147,26,0)</f>
        <v>1269197133</v>
      </c>
      <c r="R499" s="3">
        <f>IFERROR(VLOOKUP(D499,[7]ServNOMINA!$F$16:$M$112,8,0),0)</f>
        <v>0</v>
      </c>
      <c r="S499" s="3">
        <f>IFERROR(VLOOKUP(D499,[7]ServOTROS!$F$16:$M$112,8,0),0)</f>
        <v>0</v>
      </c>
      <c r="T499" s="3">
        <f>IFERROR(VLOOKUP(D499,[7]CANCEL!$F$16:$M$48,8,0),0)</f>
        <v>0</v>
      </c>
      <c r="U499" s="3">
        <f>IFERROR(VLOOKUP(B499,[7]Aaf_PENSION!$C$16:$M$112,11,0),0)</f>
        <v>0</v>
      </c>
      <c r="V499" s="3">
        <f>IFERROR(VLOOKUP(B499,[7]Aaf_SALUD!$C$16:$M$112,11,0),0)</f>
        <v>0</v>
      </c>
      <c r="W499" s="3">
        <f>IFERROR(VLOOKUP(D499,[7]CALIDAD!$F$16:$M$1122,8,0),0)</f>
        <v>88750705</v>
      </c>
      <c r="X499" s="3"/>
      <c r="Y499" s="3">
        <f>IFERROR(VLOOKUP(B499,[7]Ap_CESANTIAS!$C$16:$M$112,11,0),0)</f>
        <v>0</v>
      </c>
      <c r="Z499" s="3">
        <f>IFERROR(VLOOKUP(B499,[7]Ap_PENSION!$C$16:$M$112,11,0),0)</f>
        <v>0</v>
      </c>
      <c r="AA499" s="3">
        <f>IFERROR(VLOOKUP(B499,[7]Ap_SALUD!$C$16:$M$112,11,0),0)</f>
        <v>0</v>
      </c>
      <c r="AB499" s="3"/>
      <c r="AC499" s="36">
        <f t="shared" si="21"/>
        <v>88750705</v>
      </c>
      <c r="AD499" s="37">
        <f t="shared" si="23"/>
        <v>710005644</v>
      </c>
      <c r="AE499" s="144"/>
    </row>
    <row r="500" spans="1:31" hidden="1" x14ac:dyDescent="0.25">
      <c r="A500" s="38">
        <v>488</v>
      </c>
      <c r="B500" s="61"/>
      <c r="C500" s="143" t="str">
        <f>VLOOKUP(D500,[8]Hoja1!$A$2:$B$1115,2,0)</f>
        <v>20238</v>
      </c>
      <c r="D500" s="31">
        <v>800096587</v>
      </c>
      <c r="E500" s="31">
        <v>213820238</v>
      </c>
      <c r="F500" s="61" t="s">
        <v>689</v>
      </c>
      <c r="G500" s="33">
        <v>0</v>
      </c>
      <c r="H500" s="33">
        <v>0</v>
      </c>
      <c r="I500" s="3">
        <f>IFERROR(VLOOKUP(C500,'[6]Anexo 2'!$A$9:$G$1115,7,0),0)</f>
        <v>919477328</v>
      </c>
      <c r="J500" s="3">
        <f>IFERROR(VLOOKUP(C500,'[6]Anexo 1'!$A$9:$F$1115,6,0),0)</f>
        <v>731656970</v>
      </c>
      <c r="K500" s="3"/>
      <c r="L500" s="3"/>
      <c r="M500" s="3"/>
      <c r="N500" s="3"/>
      <c r="O500" s="3"/>
      <c r="P500" s="34">
        <f t="shared" si="22"/>
        <v>1651134298</v>
      </c>
      <c r="Q500" s="35">
        <f>VLOOKUP(D500,FEBRERO!$D$13:$Q$1147,14,0)+VLOOKUP(D500,FEBRERO!$D$13:$AC$1147,26,0)+VLOOKUP(D500,MARZO!$D$13:$AC$1147,26,0)</f>
        <v>961526303</v>
      </c>
      <c r="R500" s="3">
        <f>IFERROR(VLOOKUP(D500,[7]ServNOMINA!$F$16:$M$112,8,0),0)</f>
        <v>0</v>
      </c>
      <c r="S500" s="3">
        <f>IFERROR(VLOOKUP(D500,[7]ServOTROS!$F$16:$M$112,8,0),0)</f>
        <v>0</v>
      </c>
      <c r="T500" s="3">
        <f>IFERROR(VLOOKUP(D500,[7]CANCEL!$F$16:$M$48,8,0),0)</f>
        <v>0</v>
      </c>
      <c r="U500" s="3">
        <f>IFERROR(VLOOKUP(B500,[7]Aaf_PENSION!$C$16:$M$112,11,0),0)</f>
        <v>0</v>
      </c>
      <c r="V500" s="3">
        <f>IFERROR(VLOOKUP(B500,[7]Aaf_SALUD!$C$16:$M$112,11,0),0)</f>
        <v>0</v>
      </c>
      <c r="W500" s="3">
        <f>IFERROR(VLOOKUP(D500,[7]CALIDAD!$F$16:$M$1122,8,0),0)</f>
        <v>76623111</v>
      </c>
      <c r="X500" s="3"/>
      <c r="Y500" s="3">
        <f>IFERROR(VLOOKUP(B500,[7]Ap_CESANTIAS!$C$16:$M$112,11,0),0)</f>
        <v>0</v>
      </c>
      <c r="Z500" s="3">
        <f>IFERROR(VLOOKUP(B500,[7]Ap_PENSION!$C$16:$M$112,11,0),0)</f>
        <v>0</v>
      </c>
      <c r="AA500" s="3">
        <f>IFERROR(VLOOKUP(B500,[7]Ap_SALUD!$C$16:$M$112,11,0),0)</f>
        <v>0</v>
      </c>
      <c r="AB500" s="3"/>
      <c r="AC500" s="36">
        <f t="shared" si="21"/>
        <v>76623111</v>
      </c>
      <c r="AD500" s="37">
        <f t="shared" si="23"/>
        <v>612984884</v>
      </c>
      <c r="AE500" s="144"/>
    </row>
    <row r="501" spans="1:31" hidden="1" x14ac:dyDescent="0.25">
      <c r="A501" s="29">
        <v>489</v>
      </c>
      <c r="B501" s="61"/>
      <c r="C501" s="143" t="str">
        <f>VLOOKUP(D501,[8]Hoja1!$A$2:$B$1115,2,0)</f>
        <v>20250</v>
      </c>
      <c r="D501" s="31">
        <v>800096592</v>
      </c>
      <c r="E501" s="31">
        <v>215020250</v>
      </c>
      <c r="F501" s="61" t="s">
        <v>690</v>
      </c>
      <c r="G501" s="33">
        <v>0</v>
      </c>
      <c r="H501" s="33">
        <v>0</v>
      </c>
      <c r="I501" s="3">
        <f>IFERROR(VLOOKUP(C501,'[6]Anexo 2'!$A$9:$G$1115,7,0),0)</f>
        <v>1224653056</v>
      </c>
      <c r="J501" s="3">
        <f>IFERROR(VLOOKUP(C501,'[6]Anexo 1'!$A$9:$F$1115,6,0),0)</f>
        <v>1278275191</v>
      </c>
      <c r="K501" s="3"/>
      <c r="L501" s="3"/>
      <c r="M501" s="3"/>
      <c r="N501" s="3"/>
      <c r="O501" s="3"/>
      <c r="P501" s="34">
        <f t="shared" si="22"/>
        <v>2502928247</v>
      </c>
      <c r="Q501" s="35">
        <f>VLOOKUP(D501,FEBRERO!$D$13:$Q$1147,14,0)+VLOOKUP(D501,FEBRERO!$D$13:$AC$1147,26,0)+VLOOKUP(D501,MARZO!$D$13:$AC$1147,26,0)</f>
        <v>1584438454</v>
      </c>
      <c r="R501" s="3">
        <f>IFERROR(VLOOKUP(D501,[7]ServNOMINA!$F$16:$M$112,8,0),0)</f>
        <v>0</v>
      </c>
      <c r="S501" s="3">
        <f>IFERROR(VLOOKUP(D501,[7]ServOTROS!$F$16:$M$112,8,0),0)</f>
        <v>0</v>
      </c>
      <c r="T501" s="3">
        <f>IFERROR(VLOOKUP(D501,[7]CANCEL!$F$16:$M$48,8,0),0)</f>
        <v>0</v>
      </c>
      <c r="U501" s="3">
        <f>IFERROR(VLOOKUP(B501,[7]Aaf_PENSION!$C$16:$M$112,11,0),0)</f>
        <v>0</v>
      </c>
      <c r="V501" s="3">
        <f>IFERROR(VLOOKUP(B501,[7]Aaf_SALUD!$C$16:$M$112,11,0),0)</f>
        <v>0</v>
      </c>
      <c r="W501" s="3">
        <f>IFERROR(VLOOKUP(D501,[7]CALIDAD!$F$16:$M$1122,8,0),0)</f>
        <v>102054421</v>
      </c>
      <c r="X501" s="3"/>
      <c r="Y501" s="3">
        <f>IFERROR(VLOOKUP(B501,[7]Ap_CESANTIAS!$C$16:$M$112,11,0),0)</f>
        <v>0</v>
      </c>
      <c r="Z501" s="3">
        <f>IFERROR(VLOOKUP(B501,[7]Ap_PENSION!$C$16:$M$112,11,0),0)</f>
        <v>0</v>
      </c>
      <c r="AA501" s="3">
        <f>IFERROR(VLOOKUP(B501,[7]Ap_SALUD!$C$16:$M$112,11,0),0)</f>
        <v>0</v>
      </c>
      <c r="AB501" s="3"/>
      <c r="AC501" s="36">
        <f t="shared" si="21"/>
        <v>102054421</v>
      </c>
      <c r="AD501" s="37">
        <f t="shared" si="23"/>
        <v>816435372</v>
      </c>
      <c r="AE501" s="144"/>
    </row>
    <row r="502" spans="1:31" hidden="1" x14ac:dyDescent="0.25">
      <c r="A502" s="38">
        <v>490</v>
      </c>
      <c r="B502" s="61"/>
      <c r="C502" s="143" t="str">
        <f>VLOOKUP(D502,[8]Hoja1!$A$2:$B$1115,2,0)</f>
        <v>20295</v>
      </c>
      <c r="D502" s="31">
        <v>800096595</v>
      </c>
      <c r="E502" s="31">
        <v>219520295</v>
      </c>
      <c r="F502" s="61" t="s">
        <v>691</v>
      </c>
      <c r="G502" s="33">
        <v>0</v>
      </c>
      <c r="H502" s="33">
        <v>0</v>
      </c>
      <c r="I502" s="3">
        <f>IFERROR(VLOOKUP(C502,'[6]Anexo 2'!$A$9:$G$1115,7,0),0)</f>
        <v>274291796</v>
      </c>
      <c r="J502" s="3">
        <f>IFERROR(VLOOKUP(C502,'[6]Anexo 1'!$A$9:$F$1115,6,0),0)</f>
        <v>287436930</v>
      </c>
      <c r="K502" s="3"/>
      <c r="L502" s="3"/>
      <c r="M502" s="3"/>
      <c r="N502" s="3"/>
      <c r="O502" s="3"/>
      <c r="P502" s="34">
        <f t="shared" si="22"/>
        <v>561728726</v>
      </c>
      <c r="Q502" s="35">
        <f>VLOOKUP(D502,FEBRERO!$D$13:$Q$1147,14,0)+VLOOKUP(D502,FEBRERO!$D$13:$AC$1147,26,0)+VLOOKUP(D502,MARZO!$D$13:$AC$1147,26,0)</f>
        <v>356009880</v>
      </c>
      <c r="R502" s="3">
        <f>IFERROR(VLOOKUP(D502,[7]ServNOMINA!$F$16:$M$112,8,0),0)</f>
        <v>0</v>
      </c>
      <c r="S502" s="3">
        <f>IFERROR(VLOOKUP(D502,[7]ServOTROS!$F$16:$M$112,8,0),0)</f>
        <v>0</v>
      </c>
      <c r="T502" s="3">
        <f>IFERROR(VLOOKUP(D502,[7]CANCEL!$F$16:$M$48,8,0),0)</f>
        <v>0</v>
      </c>
      <c r="U502" s="3">
        <f>IFERROR(VLOOKUP(B502,[7]Aaf_PENSION!$C$16:$M$112,11,0),0)</f>
        <v>0</v>
      </c>
      <c r="V502" s="3">
        <f>IFERROR(VLOOKUP(B502,[7]Aaf_SALUD!$C$16:$M$112,11,0),0)</f>
        <v>0</v>
      </c>
      <c r="W502" s="3">
        <f>IFERROR(VLOOKUP(D502,[7]CALIDAD!$F$16:$M$1122,8,0),0)</f>
        <v>22857650</v>
      </c>
      <c r="X502" s="3"/>
      <c r="Y502" s="3">
        <f>IFERROR(VLOOKUP(B502,[7]Ap_CESANTIAS!$C$16:$M$112,11,0),0)</f>
        <v>0</v>
      </c>
      <c r="Z502" s="3">
        <f>IFERROR(VLOOKUP(B502,[7]Ap_PENSION!$C$16:$M$112,11,0),0)</f>
        <v>0</v>
      </c>
      <c r="AA502" s="3">
        <f>IFERROR(VLOOKUP(B502,[7]Ap_SALUD!$C$16:$M$112,11,0),0)</f>
        <v>0</v>
      </c>
      <c r="AB502" s="3"/>
      <c r="AC502" s="36">
        <f t="shared" si="21"/>
        <v>22857650</v>
      </c>
      <c r="AD502" s="37">
        <f t="shared" si="23"/>
        <v>182861196</v>
      </c>
      <c r="AE502" s="144"/>
    </row>
    <row r="503" spans="1:31" hidden="1" x14ac:dyDescent="0.25">
      <c r="A503" s="29">
        <v>491</v>
      </c>
      <c r="B503" s="61"/>
      <c r="C503" s="143" t="str">
        <f>VLOOKUP(D503,[8]Hoja1!$A$2:$B$1115,2,0)</f>
        <v>20310</v>
      </c>
      <c r="D503" s="31">
        <v>800096597</v>
      </c>
      <c r="E503" s="31">
        <v>211020310</v>
      </c>
      <c r="F503" s="61" t="s">
        <v>692</v>
      </c>
      <c r="G503" s="33">
        <v>0</v>
      </c>
      <c r="H503" s="33">
        <v>0</v>
      </c>
      <c r="I503" s="3">
        <f>IFERROR(VLOOKUP(C503,'[6]Anexo 2'!$A$9:$G$1115,7,0),0)</f>
        <v>91858588</v>
      </c>
      <c r="J503" s="3">
        <f>IFERROR(VLOOKUP(C503,'[6]Anexo 1'!$A$9:$F$1115,6,0),0)</f>
        <v>84281221</v>
      </c>
      <c r="K503" s="3"/>
      <c r="L503" s="3"/>
      <c r="M503" s="3"/>
      <c r="N503" s="3"/>
      <c r="O503" s="3"/>
      <c r="P503" s="34">
        <f t="shared" si="22"/>
        <v>176139809</v>
      </c>
      <c r="Q503" s="35">
        <f>VLOOKUP(D503,FEBRERO!$D$13:$Q$1147,14,0)+VLOOKUP(D503,FEBRERO!$D$13:$AC$1147,26,0)+VLOOKUP(D503,MARZO!$D$13:$AC$1147,26,0)</f>
        <v>107245867</v>
      </c>
      <c r="R503" s="3">
        <f>IFERROR(VLOOKUP(D503,[7]ServNOMINA!$F$16:$M$112,8,0),0)</f>
        <v>0</v>
      </c>
      <c r="S503" s="3">
        <f>IFERROR(VLOOKUP(D503,[7]ServOTROS!$F$16:$M$112,8,0),0)</f>
        <v>0</v>
      </c>
      <c r="T503" s="3">
        <f>IFERROR(VLOOKUP(D503,[7]CANCEL!$F$16:$M$48,8,0),0)</f>
        <v>0</v>
      </c>
      <c r="U503" s="3">
        <f>IFERROR(VLOOKUP(B503,[7]Aaf_PENSION!$C$16:$M$112,11,0),0)</f>
        <v>0</v>
      </c>
      <c r="V503" s="3">
        <f>IFERROR(VLOOKUP(B503,[7]Aaf_SALUD!$C$16:$M$112,11,0),0)</f>
        <v>0</v>
      </c>
      <c r="W503" s="3">
        <f>IFERROR(VLOOKUP(D503,[7]CALIDAD!$F$16:$M$1122,8,0),0)</f>
        <v>7654882</v>
      </c>
      <c r="X503" s="3"/>
      <c r="Y503" s="3">
        <f>IFERROR(VLOOKUP(B503,[7]Ap_CESANTIAS!$C$16:$M$112,11,0),0)</f>
        <v>0</v>
      </c>
      <c r="Z503" s="3">
        <f>IFERROR(VLOOKUP(B503,[7]Ap_PENSION!$C$16:$M$112,11,0),0)</f>
        <v>0</v>
      </c>
      <c r="AA503" s="3">
        <f>IFERROR(VLOOKUP(B503,[7]Ap_SALUD!$C$16:$M$112,11,0),0)</f>
        <v>0</v>
      </c>
      <c r="AB503" s="3"/>
      <c r="AC503" s="36">
        <f t="shared" si="21"/>
        <v>7654882</v>
      </c>
      <c r="AD503" s="37">
        <f t="shared" si="23"/>
        <v>61239060</v>
      </c>
      <c r="AE503" s="144"/>
    </row>
    <row r="504" spans="1:31" hidden="1" x14ac:dyDescent="0.25">
      <c r="A504" s="38">
        <v>492</v>
      </c>
      <c r="B504" s="61"/>
      <c r="C504" s="143" t="str">
        <f>VLOOKUP(D504,[8]Hoja1!$A$2:$B$1115,2,0)</f>
        <v>20383</v>
      </c>
      <c r="D504" s="31">
        <v>800096599</v>
      </c>
      <c r="E504" s="31">
        <v>218320383</v>
      </c>
      <c r="F504" s="61" t="s">
        <v>693</v>
      </c>
      <c r="G504" s="33">
        <v>0</v>
      </c>
      <c r="H504" s="33">
        <v>0</v>
      </c>
      <c r="I504" s="3">
        <f>IFERROR(VLOOKUP(C504,'[6]Anexo 2'!$A$9:$G$1115,7,0),0)</f>
        <v>451231464</v>
      </c>
      <c r="J504" s="3">
        <f>IFERROR(VLOOKUP(C504,'[6]Anexo 1'!$A$9:$F$1115,6,0),0)</f>
        <v>405483805</v>
      </c>
      <c r="K504" s="3"/>
      <c r="L504" s="3"/>
      <c r="M504" s="3"/>
      <c r="N504" s="3"/>
      <c r="O504" s="3"/>
      <c r="P504" s="34">
        <f t="shared" si="22"/>
        <v>856715269</v>
      </c>
      <c r="Q504" s="35">
        <f>VLOOKUP(D504,FEBRERO!$D$13:$Q$1147,14,0)+VLOOKUP(D504,FEBRERO!$D$13:$AC$1147,26,0)+VLOOKUP(D504,MARZO!$D$13:$AC$1147,26,0)</f>
        <v>518291671</v>
      </c>
      <c r="R504" s="3">
        <f>IFERROR(VLOOKUP(D504,[7]ServNOMINA!$F$16:$M$112,8,0),0)</f>
        <v>0</v>
      </c>
      <c r="S504" s="3">
        <f>IFERROR(VLOOKUP(D504,[7]ServOTROS!$F$16:$M$112,8,0),0)</f>
        <v>0</v>
      </c>
      <c r="T504" s="3">
        <f>IFERROR(VLOOKUP(D504,[7]CANCEL!$F$16:$M$48,8,0),0)</f>
        <v>0</v>
      </c>
      <c r="U504" s="3">
        <f>IFERROR(VLOOKUP(B504,[7]Aaf_PENSION!$C$16:$M$112,11,0),0)</f>
        <v>0</v>
      </c>
      <c r="V504" s="3">
        <f>IFERROR(VLOOKUP(B504,[7]Aaf_SALUD!$C$16:$M$112,11,0),0)</f>
        <v>0</v>
      </c>
      <c r="W504" s="3">
        <f>IFERROR(VLOOKUP(D504,[7]CALIDAD!$F$16:$M$1122,8,0),0)</f>
        <v>37602622</v>
      </c>
      <c r="X504" s="3"/>
      <c r="Y504" s="3">
        <f>IFERROR(VLOOKUP(B504,[7]Ap_CESANTIAS!$C$16:$M$112,11,0),0)</f>
        <v>0</v>
      </c>
      <c r="Z504" s="3">
        <f>IFERROR(VLOOKUP(B504,[7]Ap_PENSION!$C$16:$M$112,11,0),0)</f>
        <v>0</v>
      </c>
      <c r="AA504" s="3">
        <f>IFERROR(VLOOKUP(B504,[7]Ap_SALUD!$C$16:$M$112,11,0),0)</f>
        <v>0</v>
      </c>
      <c r="AB504" s="3"/>
      <c r="AC504" s="36">
        <f t="shared" si="21"/>
        <v>37602622</v>
      </c>
      <c r="AD504" s="37">
        <f t="shared" si="23"/>
        <v>300820976</v>
      </c>
      <c r="AE504" s="144"/>
    </row>
    <row r="505" spans="1:31" hidden="1" x14ac:dyDescent="0.25">
      <c r="A505" s="29">
        <v>493</v>
      </c>
      <c r="B505" s="61"/>
      <c r="C505" s="143" t="str">
        <f>VLOOKUP(D505,[8]Hoja1!$A$2:$B$1115,2,0)</f>
        <v>20400</v>
      </c>
      <c r="D505" s="31">
        <v>800108683</v>
      </c>
      <c r="E505" s="31">
        <v>210020400</v>
      </c>
      <c r="F505" s="61" t="s">
        <v>694</v>
      </c>
      <c r="G505" s="33">
        <v>0</v>
      </c>
      <c r="H505" s="33">
        <v>0</v>
      </c>
      <c r="I505" s="3">
        <f>IFERROR(VLOOKUP(C505,'[6]Anexo 2'!$A$9:$G$1115,7,0),0)</f>
        <v>1325168512</v>
      </c>
      <c r="J505" s="3">
        <f>IFERROR(VLOOKUP(C505,'[6]Anexo 1'!$A$9:$F$1115,6,0),0)</f>
        <v>986702665</v>
      </c>
      <c r="K505" s="3"/>
      <c r="L505" s="3"/>
      <c r="M505" s="3"/>
      <c r="N505" s="3"/>
      <c r="O505" s="3"/>
      <c r="P505" s="34">
        <f t="shared" si="22"/>
        <v>2311871177</v>
      </c>
      <c r="Q505" s="35">
        <f>VLOOKUP(D505,FEBRERO!$D$13:$Q$1147,14,0)+VLOOKUP(D505,FEBRERO!$D$13:$AC$1147,26,0)+VLOOKUP(D505,MARZO!$D$13:$AC$1147,26,0)</f>
        <v>1317994792</v>
      </c>
      <c r="R505" s="3">
        <f>IFERROR(VLOOKUP(D505,[7]ServNOMINA!$F$16:$M$112,8,0),0)</f>
        <v>0</v>
      </c>
      <c r="S505" s="3">
        <f>IFERROR(VLOOKUP(D505,[7]ServOTROS!$F$16:$M$112,8,0),0)</f>
        <v>0</v>
      </c>
      <c r="T505" s="3">
        <f>IFERROR(VLOOKUP(D505,[7]CANCEL!$F$16:$M$48,8,0),0)</f>
        <v>0</v>
      </c>
      <c r="U505" s="3">
        <f>IFERROR(VLOOKUP(B505,[7]Aaf_PENSION!$C$16:$M$112,11,0),0)</f>
        <v>0</v>
      </c>
      <c r="V505" s="3">
        <f>IFERROR(VLOOKUP(B505,[7]Aaf_SALUD!$C$16:$M$112,11,0),0)</f>
        <v>0</v>
      </c>
      <c r="W505" s="3">
        <f>IFERROR(VLOOKUP(D505,[7]CALIDAD!$F$16:$M$1122,8,0),0)</f>
        <v>110430709</v>
      </c>
      <c r="X505" s="3"/>
      <c r="Y505" s="3">
        <f>IFERROR(VLOOKUP(B505,[7]Ap_CESANTIAS!$C$16:$M$112,11,0),0)</f>
        <v>0</v>
      </c>
      <c r="Z505" s="3">
        <f>IFERROR(VLOOKUP(B505,[7]Ap_PENSION!$C$16:$M$112,11,0),0)</f>
        <v>0</v>
      </c>
      <c r="AA505" s="3">
        <f>IFERROR(VLOOKUP(B505,[7]Ap_SALUD!$C$16:$M$112,11,0),0)</f>
        <v>0</v>
      </c>
      <c r="AB505" s="3"/>
      <c r="AC505" s="36">
        <f t="shared" si="21"/>
        <v>110430709</v>
      </c>
      <c r="AD505" s="37">
        <f t="shared" si="23"/>
        <v>883445676</v>
      </c>
      <c r="AE505" s="144"/>
    </row>
    <row r="506" spans="1:31" hidden="1" x14ac:dyDescent="0.25">
      <c r="A506" s="38">
        <v>494</v>
      </c>
      <c r="B506" s="61"/>
      <c r="C506" s="143" t="str">
        <f>VLOOKUP(D506,[8]Hoja1!$A$2:$B$1115,2,0)</f>
        <v>20443</v>
      </c>
      <c r="D506" s="31">
        <v>892301761</v>
      </c>
      <c r="E506" s="31">
        <v>214320443</v>
      </c>
      <c r="F506" s="61" t="s">
        <v>695</v>
      </c>
      <c r="G506" s="33">
        <v>0</v>
      </c>
      <c r="H506" s="33">
        <v>0</v>
      </c>
      <c r="I506" s="3">
        <f>IFERROR(VLOOKUP(C506,'[6]Anexo 2'!$A$9:$G$1115,7,0),0)</f>
        <v>333070028</v>
      </c>
      <c r="J506" s="3">
        <f>IFERROR(VLOOKUP(C506,'[6]Anexo 1'!$A$9:$F$1115,6,0),0)</f>
        <v>312493353</v>
      </c>
      <c r="K506" s="3"/>
      <c r="L506" s="3"/>
      <c r="M506" s="3"/>
      <c r="N506" s="3"/>
      <c r="O506" s="3"/>
      <c r="P506" s="34">
        <f t="shared" si="22"/>
        <v>645563381</v>
      </c>
      <c r="Q506" s="35">
        <f>VLOOKUP(D506,FEBRERO!$D$13:$Q$1147,14,0)+VLOOKUP(D506,FEBRERO!$D$13:$AC$1147,26,0)+VLOOKUP(D506,MARZO!$D$13:$AC$1147,26,0)</f>
        <v>395760861</v>
      </c>
      <c r="R506" s="3">
        <f>IFERROR(VLOOKUP(D506,[7]ServNOMINA!$F$16:$M$112,8,0),0)</f>
        <v>0</v>
      </c>
      <c r="S506" s="3">
        <f>IFERROR(VLOOKUP(D506,[7]ServOTROS!$F$16:$M$112,8,0),0)</f>
        <v>0</v>
      </c>
      <c r="T506" s="3">
        <f>IFERROR(VLOOKUP(D506,[7]CANCEL!$F$16:$M$48,8,0),0)</f>
        <v>0</v>
      </c>
      <c r="U506" s="3">
        <f>IFERROR(VLOOKUP(B506,[7]Aaf_PENSION!$C$16:$M$112,11,0),0)</f>
        <v>0</v>
      </c>
      <c r="V506" s="3">
        <f>IFERROR(VLOOKUP(B506,[7]Aaf_SALUD!$C$16:$M$112,11,0),0)</f>
        <v>0</v>
      </c>
      <c r="W506" s="3">
        <f>IFERROR(VLOOKUP(D506,[7]CALIDAD!$F$16:$M$1122,8,0),0)</f>
        <v>27755836</v>
      </c>
      <c r="X506" s="3"/>
      <c r="Y506" s="3">
        <f>IFERROR(VLOOKUP(B506,[7]Ap_CESANTIAS!$C$16:$M$112,11,0),0)</f>
        <v>0</v>
      </c>
      <c r="Z506" s="3">
        <f>IFERROR(VLOOKUP(B506,[7]Ap_PENSION!$C$16:$M$112,11,0),0)</f>
        <v>0</v>
      </c>
      <c r="AA506" s="3">
        <f>IFERROR(VLOOKUP(B506,[7]Ap_SALUD!$C$16:$M$112,11,0),0)</f>
        <v>0</v>
      </c>
      <c r="AB506" s="3"/>
      <c r="AC506" s="36">
        <f t="shared" si="21"/>
        <v>27755836</v>
      </c>
      <c r="AD506" s="37">
        <f t="shared" si="23"/>
        <v>222046684</v>
      </c>
      <c r="AE506" s="144"/>
    </row>
    <row r="507" spans="1:31" hidden="1" x14ac:dyDescent="0.25">
      <c r="A507" s="29">
        <v>495</v>
      </c>
      <c r="B507" s="61"/>
      <c r="C507" s="143" t="str">
        <f>VLOOKUP(D507,[8]Hoja1!$A$2:$B$1115,2,0)</f>
        <v>20517</v>
      </c>
      <c r="D507" s="31">
        <v>800096610</v>
      </c>
      <c r="E507" s="31">
        <v>211720517</v>
      </c>
      <c r="F507" s="61" t="s">
        <v>696</v>
      </c>
      <c r="G507" s="33">
        <v>0</v>
      </c>
      <c r="H507" s="33">
        <v>0</v>
      </c>
      <c r="I507" s="3">
        <f>IFERROR(VLOOKUP(C507,'[6]Anexo 2'!$A$9:$G$1115,7,0),0)</f>
        <v>475560552</v>
      </c>
      <c r="J507" s="3">
        <f>IFERROR(VLOOKUP(C507,'[6]Anexo 1'!$A$9:$F$1115,6,0),0)</f>
        <v>385532103</v>
      </c>
      <c r="K507" s="3"/>
      <c r="L507" s="3"/>
      <c r="M507" s="3"/>
      <c r="N507" s="46"/>
      <c r="O507" s="46"/>
      <c r="P507" s="34">
        <f t="shared" si="22"/>
        <v>861092655</v>
      </c>
      <c r="Q507" s="35">
        <f>VLOOKUP(D507,FEBRERO!$D$13:$Q$1147,14,0)+VLOOKUP(D507,FEBRERO!$D$13:$AC$1147,26,0)+VLOOKUP(D507,MARZO!$D$13:$AC$1147,26,0)</f>
        <v>504422241</v>
      </c>
      <c r="R507" s="3">
        <f>IFERROR(VLOOKUP(D507,[7]ServNOMINA!$F$16:$M$112,8,0),0)</f>
        <v>0</v>
      </c>
      <c r="S507" s="3">
        <f>IFERROR(VLOOKUP(D507,[7]ServOTROS!$F$16:$M$112,8,0),0)</f>
        <v>0</v>
      </c>
      <c r="T507" s="3">
        <f>IFERROR(VLOOKUP(D507,[7]CANCEL!$F$16:$M$48,8,0),0)</f>
        <v>0</v>
      </c>
      <c r="U507" s="3">
        <f>IFERROR(VLOOKUP(B507,[7]Aaf_PENSION!$C$16:$M$112,11,0),0)</f>
        <v>0</v>
      </c>
      <c r="V507" s="3">
        <f>IFERROR(VLOOKUP(B507,[7]Aaf_SALUD!$C$16:$M$112,11,0),0)</f>
        <v>0</v>
      </c>
      <c r="W507" s="3">
        <f>IFERROR(VLOOKUP(D507,[7]CALIDAD!$F$16:$M$1122,8,0),0)</f>
        <v>39630046</v>
      </c>
      <c r="X507" s="3"/>
      <c r="Y507" s="3">
        <f>IFERROR(VLOOKUP(B507,[7]Ap_CESANTIAS!$C$16:$M$112,11,0),0)</f>
        <v>0</v>
      </c>
      <c r="Z507" s="3">
        <f>IFERROR(VLOOKUP(B507,[7]Ap_PENSION!$C$16:$M$112,11,0),0)</f>
        <v>0</v>
      </c>
      <c r="AA507" s="3">
        <f>IFERROR(VLOOKUP(B507,[7]Ap_SALUD!$C$16:$M$112,11,0),0)</f>
        <v>0</v>
      </c>
      <c r="AB507" s="3"/>
      <c r="AC507" s="36">
        <f t="shared" si="21"/>
        <v>39630046</v>
      </c>
      <c r="AD507" s="37">
        <f t="shared" si="23"/>
        <v>317040368</v>
      </c>
      <c r="AE507" s="144"/>
    </row>
    <row r="508" spans="1:31" hidden="1" x14ac:dyDescent="0.25">
      <c r="A508" s="38">
        <v>496</v>
      </c>
      <c r="B508" s="61"/>
      <c r="C508" s="143" t="str">
        <f>VLOOKUP(D508,[8]Hoja1!$A$2:$B$1115,2,0)</f>
        <v>20550</v>
      </c>
      <c r="D508" s="31">
        <v>800096613</v>
      </c>
      <c r="E508" s="31">
        <v>215020550</v>
      </c>
      <c r="F508" s="61" t="s">
        <v>697</v>
      </c>
      <c r="G508" s="33">
        <v>0</v>
      </c>
      <c r="H508" s="33">
        <v>0</v>
      </c>
      <c r="I508" s="3">
        <f>IFERROR(VLOOKUP(C508,'[6]Anexo 2'!$A$9:$G$1115,7,0),0)</f>
        <v>617935608</v>
      </c>
      <c r="J508" s="3">
        <f>IFERROR(VLOOKUP(C508,'[6]Anexo 1'!$A$9:$F$1115,6,0),0)</f>
        <v>531478303</v>
      </c>
      <c r="K508" s="3"/>
      <c r="L508" s="3"/>
      <c r="M508" s="3"/>
      <c r="N508" s="3"/>
      <c r="O508" s="3"/>
      <c r="P508" s="34">
        <f t="shared" si="22"/>
        <v>1149413911</v>
      </c>
      <c r="Q508" s="35">
        <f>VLOOKUP(D508,FEBRERO!$D$13:$Q$1147,14,0)+VLOOKUP(D508,FEBRERO!$D$13:$AC$1147,26,0)+VLOOKUP(D508,MARZO!$D$13:$AC$1147,26,0)</f>
        <v>685962205</v>
      </c>
      <c r="R508" s="3">
        <f>IFERROR(VLOOKUP(D508,[7]ServNOMINA!$F$16:$M$112,8,0),0)</f>
        <v>0</v>
      </c>
      <c r="S508" s="3">
        <f>IFERROR(VLOOKUP(D508,[7]ServOTROS!$F$16:$M$112,8,0),0)</f>
        <v>0</v>
      </c>
      <c r="T508" s="3">
        <f>IFERROR(VLOOKUP(D508,[7]CANCEL!$F$16:$M$48,8,0),0)</f>
        <v>0</v>
      </c>
      <c r="U508" s="3">
        <f>IFERROR(VLOOKUP(B508,[7]Aaf_PENSION!$C$16:$M$112,11,0),0)</f>
        <v>0</v>
      </c>
      <c r="V508" s="3">
        <f>IFERROR(VLOOKUP(B508,[7]Aaf_SALUD!$C$16:$M$112,11,0),0)</f>
        <v>0</v>
      </c>
      <c r="W508" s="3">
        <f>IFERROR(VLOOKUP(D508,[7]CALIDAD!$F$16:$M$1122,8,0),0)</f>
        <v>51494634</v>
      </c>
      <c r="X508" s="3"/>
      <c r="Y508" s="3">
        <f>IFERROR(VLOOKUP(B508,[7]Ap_CESANTIAS!$C$16:$M$112,11,0),0)</f>
        <v>0</v>
      </c>
      <c r="Z508" s="3">
        <f>IFERROR(VLOOKUP(B508,[7]Ap_PENSION!$C$16:$M$112,11,0),0)</f>
        <v>0</v>
      </c>
      <c r="AA508" s="3">
        <f>IFERROR(VLOOKUP(B508,[7]Ap_SALUD!$C$16:$M$112,11,0),0)</f>
        <v>0</v>
      </c>
      <c r="AB508" s="3"/>
      <c r="AC508" s="36">
        <f t="shared" si="21"/>
        <v>51494634</v>
      </c>
      <c r="AD508" s="37">
        <f t="shared" si="23"/>
        <v>411957072</v>
      </c>
      <c r="AE508" s="144"/>
    </row>
    <row r="509" spans="1:31" hidden="1" x14ac:dyDescent="0.25">
      <c r="A509" s="29">
        <v>497</v>
      </c>
      <c r="B509" s="61"/>
      <c r="C509" s="143" t="str">
        <f>VLOOKUP(D509,[8]Hoja1!$A$2:$B$1115,2,0)</f>
        <v>20570</v>
      </c>
      <c r="D509" s="31">
        <v>824001624</v>
      </c>
      <c r="E509" s="31">
        <v>217020570</v>
      </c>
      <c r="F509" s="61" t="s">
        <v>698</v>
      </c>
      <c r="G509" s="33">
        <v>0</v>
      </c>
      <c r="H509" s="33">
        <v>0</v>
      </c>
      <c r="I509" s="3">
        <f>IFERROR(VLOOKUP(C509,'[6]Anexo 2'!$A$9:$G$1115,7,0),0)</f>
        <v>1839080992</v>
      </c>
      <c r="J509" s="3">
        <f>IFERROR(VLOOKUP(C509,'[6]Anexo 1'!$A$9:$F$1115,6,0),0)</f>
        <v>1170093000</v>
      </c>
      <c r="K509" s="3"/>
      <c r="L509" s="3"/>
      <c r="M509" s="3"/>
      <c r="N509" s="3"/>
      <c r="O509" s="3"/>
      <c r="P509" s="34">
        <f t="shared" si="22"/>
        <v>3009173992</v>
      </c>
      <c r="Q509" s="35">
        <f>VLOOKUP(D509,FEBRERO!$D$13:$Q$1147,14,0)+VLOOKUP(D509,FEBRERO!$D$13:$AC$1147,26,0)+VLOOKUP(D509,MARZO!$D$13:$AC$1147,26,0)</f>
        <v>1629863247</v>
      </c>
      <c r="R509" s="3">
        <f>IFERROR(VLOOKUP(D509,[7]ServNOMINA!$F$16:$M$112,8,0),0)</f>
        <v>0</v>
      </c>
      <c r="S509" s="3">
        <f>IFERROR(VLOOKUP(D509,[7]ServOTROS!$F$16:$M$112,8,0),0)</f>
        <v>0</v>
      </c>
      <c r="T509" s="3">
        <f>IFERROR(VLOOKUP(D509,[7]CANCEL!$F$16:$M$48,8,0),0)</f>
        <v>0</v>
      </c>
      <c r="U509" s="3">
        <f>IFERROR(VLOOKUP(B509,[7]Aaf_PENSION!$C$16:$M$112,11,0),0)</f>
        <v>0</v>
      </c>
      <c r="V509" s="3">
        <f>IFERROR(VLOOKUP(B509,[7]Aaf_SALUD!$C$16:$M$112,11,0),0)</f>
        <v>0</v>
      </c>
      <c r="W509" s="3">
        <f>IFERROR(VLOOKUP(D509,[7]CALIDAD!$F$16:$M$1122,8,0),0)</f>
        <v>153256749</v>
      </c>
      <c r="X509" s="3"/>
      <c r="Y509" s="3">
        <f>IFERROR(VLOOKUP(B509,[7]Ap_CESANTIAS!$C$16:$M$112,11,0),0)</f>
        <v>0</v>
      </c>
      <c r="Z509" s="3">
        <f>IFERROR(VLOOKUP(B509,[7]Ap_PENSION!$C$16:$M$112,11,0),0)</f>
        <v>0</v>
      </c>
      <c r="AA509" s="3">
        <f>IFERROR(VLOOKUP(B509,[7]Ap_SALUD!$C$16:$M$112,11,0),0)</f>
        <v>0</v>
      </c>
      <c r="AB509" s="3"/>
      <c r="AC509" s="36">
        <f t="shared" si="21"/>
        <v>153256749</v>
      </c>
      <c r="AD509" s="37">
        <f t="shared" si="23"/>
        <v>1226053996</v>
      </c>
      <c r="AE509" s="144"/>
    </row>
    <row r="510" spans="1:31" hidden="1" x14ac:dyDescent="0.25">
      <c r="A510" s="38">
        <v>498</v>
      </c>
      <c r="B510" s="61"/>
      <c r="C510" s="143" t="str">
        <f>VLOOKUP(D510,[8]Hoja1!$A$2:$B$1115,2,0)</f>
        <v>20614</v>
      </c>
      <c r="D510" s="31">
        <v>892300123</v>
      </c>
      <c r="E510" s="31">
        <v>211420614</v>
      </c>
      <c r="F510" s="61" t="s">
        <v>699</v>
      </c>
      <c r="G510" s="33">
        <v>0</v>
      </c>
      <c r="H510" s="33">
        <v>0</v>
      </c>
      <c r="I510" s="3">
        <f>IFERROR(VLOOKUP(C510,'[6]Anexo 2'!$A$9:$G$1115,7,0),0)</f>
        <v>381574824</v>
      </c>
      <c r="J510" s="3">
        <f>IFERROR(VLOOKUP(C510,'[6]Anexo 1'!$A$9:$F$1115,6,0),0)</f>
        <v>424457160</v>
      </c>
      <c r="K510" s="3"/>
      <c r="L510" s="3"/>
      <c r="M510" s="3"/>
      <c r="N510" s="3"/>
      <c r="O510" s="3"/>
      <c r="P510" s="34">
        <f t="shared" si="22"/>
        <v>806031984</v>
      </c>
      <c r="Q510" s="35">
        <f>VLOOKUP(D510,FEBRERO!$D$13:$Q$1147,14,0)+VLOOKUP(D510,FEBRERO!$D$13:$AC$1147,26,0)+VLOOKUP(D510,MARZO!$D$13:$AC$1147,26,0)</f>
        <v>519850866</v>
      </c>
      <c r="R510" s="3">
        <f>IFERROR(VLOOKUP(D510,[7]ServNOMINA!$F$16:$M$112,8,0),0)</f>
        <v>0</v>
      </c>
      <c r="S510" s="3">
        <f>IFERROR(VLOOKUP(D510,[7]ServOTROS!$F$16:$M$112,8,0),0)</f>
        <v>0</v>
      </c>
      <c r="T510" s="3">
        <f>IFERROR(VLOOKUP(D510,[7]CANCEL!$F$16:$M$48,8,0),0)</f>
        <v>0</v>
      </c>
      <c r="U510" s="3">
        <f>IFERROR(VLOOKUP(B510,[7]Aaf_PENSION!$C$16:$M$112,11,0),0)</f>
        <v>0</v>
      </c>
      <c r="V510" s="3">
        <f>IFERROR(VLOOKUP(B510,[7]Aaf_SALUD!$C$16:$M$112,11,0),0)</f>
        <v>0</v>
      </c>
      <c r="W510" s="3">
        <f>IFERROR(VLOOKUP(D510,[7]CALIDAD!$F$16:$M$1122,8,0),0)</f>
        <v>31797902</v>
      </c>
      <c r="X510" s="3"/>
      <c r="Y510" s="3">
        <f>IFERROR(VLOOKUP(B510,[7]Ap_CESANTIAS!$C$16:$M$112,11,0),0)</f>
        <v>0</v>
      </c>
      <c r="Z510" s="3">
        <f>IFERROR(VLOOKUP(B510,[7]Ap_PENSION!$C$16:$M$112,11,0),0)</f>
        <v>0</v>
      </c>
      <c r="AA510" s="3">
        <f>IFERROR(VLOOKUP(B510,[7]Ap_SALUD!$C$16:$M$112,11,0),0)</f>
        <v>0</v>
      </c>
      <c r="AB510" s="3"/>
      <c r="AC510" s="36">
        <f t="shared" si="21"/>
        <v>31797902</v>
      </c>
      <c r="AD510" s="37">
        <f t="shared" si="23"/>
        <v>254383216</v>
      </c>
      <c r="AE510" s="144"/>
    </row>
    <row r="511" spans="1:31" hidden="1" x14ac:dyDescent="0.25">
      <c r="A511" s="29">
        <v>499</v>
      </c>
      <c r="B511" s="61"/>
      <c r="C511" s="143" t="str">
        <f>VLOOKUP(D511,[8]Hoja1!$A$2:$B$1115,2,0)</f>
        <v>20621</v>
      </c>
      <c r="D511" s="31">
        <v>800096605</v>
      </c>
      <c r="E511" s="31">
        <v>212120621</v>
      </c>
      <c r="F511" s="61" t="s">
        <v>700</v>
      </c>
      <c r="G511" s="33">
        <v>0</v>
      </c>
      <c r="H511" s="33">
        <v>0</v>
      </c>
      <c r="I511" s="3">
        <f>IFERROR(VLOOKUP(C511,'[6]Anexo 2'!$A$9:$G$1115,7,0),0)</f>
        <v>834365840</v>
      </c>
      <c r="J511" s="3">
        <f>IFERROR(VLOOKUP(C511,'[6]Anexo 1'!$A$9:$F$1115,6,0),0)</f>
        <v>808932254</v>
      </c>
      <c r="K511" s="3"/>
      <c r="L511" s="3"/>
      <c r="M511" s="3"/>
      <c r="N511" s="3"/>
      <c r="O511" s="3"/>
      <c r="P511" s="34">
        <f t="shared" si="22"/>
        <v>1643298094</v>
      </c>
      <c r="Q511" s="35">
        <f>VLOOKUP(D511,FEBRERO!$D$13:$Q$1147,14,0)+VLOOKUP(D511,FEBRERO!$D$13:$AC$1147,26,0)+VLOOKUP(D511,MARZO!$D$13:$AC$1147,26,0)</f>
        <v>987302837</v>
      </c>
      <c r="R511" s="3">
        <f>IFERROR(VLOOKUP(D511,[7]ServNOMINA!$F$16:$M$112,8,0),0)</f>
        <v>0</v>
      </c>
      <c r="S511" s="3">
        <f>IFERROR(VLOOKUP(D511,[7]ServOTROS!$F$16:$M$112,8,0),0)</f>
        <v>0</v>
      </c>
      <c r="T511" s="3">
        <f>IFERROR(VLOOKUP(D511,[7]CANCEL!$F$16:$M$48,8,0),0)</f>
        <v>0</v>
      </c>
      <c r="U511" s="3">
        <f>IFERROR(VLOOKUP(B511,[7]Aaf_PENSION!$C$16:$M$112,11,0),0)</f>
        <v>0</v>
      </c>
      <c r="V511" s="3">
        <f>IFERROR(VLOOKUP(B511,[7]Aaf_SALUD!$C$16:$M$112,11,0),0)</f>
        <v>0</v>
      </c>
      <c r="W511" s="3">
        <f>IFERROR(VLOOKUP(D511,[7]CALIDAD!$F$16:$M$1122,8,0),0)</f>
        <v>69530487</v>
      </c>
      <c r="X511" s="3"/>
      <c r="Y511" s="3">
        <f>IFERROR(VLOOKUP(B511,[7]Ap_CESANTIAS!$C$16:$M$112,11,0),0)</f>
        <v>0</v>
      </c>
      <c r="Z511" s="3">
        <f>IFERROR(VLOOKUP(B511,[7]Ap_PENSION!$C$16:$M$112,11,0),0)</f>
        <v>0</v>
      </c>
      <c r="AA511" s="3">
        <f>IFERROR(VLOOKUP(B511,[7]Ap_SALUD!$C$16:$M$112,11,0),0)</f>
        <v>0</v>
      </c>
      <c r="AB511" s="3"/>
      <c r="AC511" s="36">
        <f t="shared" si="21"/>
        <v>69530487</v>
      </c>
      <c r="AD511" s="37">
        <f t="shared" si="23"/>
        <v>586464770</v>
      </c>
      <c r="AE511" s="144"/>
    </row>
    <row r="512" spans="1:31" hidden="1" x14ac:dyDescent="0.25">
      <c r="A512" s="38">
        <v>500</v>
      </c>
      <c r="B512" s="61"/>
      <c r="C512" s="143" t="str">
        <f>VLOOKUP(D512,[8]Hoja1!$A$2:$B$1115,2,0)</f>
        <v>20710</v>
      </c>
      <c r="D512" s="31">
        <v>800096619</v>
      </c>
      <c r="E512" s="31">
        <v>211020710</v>
      </c>
      <c r="F512" s="61" t="s">
        <v>701</v>
      </c>
      <c r="G512" s="33">
        <v>0</v>
      </c>
      <c r="H512" s="33">
        <v>0</v>
      </c>
      <c r="I512" s="3">
        <f>IFERROR(VLOOKUP(C512,'[6]Anexo 2'!$A$9:$G$1115,7,0),0)</f>
        <v>494215264</v>
      </c>
      <c r="J512" s="3">
        <f>IFERROR(VLOOKUP(C512,'[6]Anexo 1'!$A$9:$F$1115,6,0),0)</f>
        <v>483252229</v>
      </c>
      <c r="K512" s="3"/>
      <c r="L512" s="3"/>
      <c r="M512" s="3"/>
      <c r="N512" s="3"/>
      <c r="O512" s="3"/>
      <c r="P512" s="34">
        <f t="shared" si="22"/>
        <v>977467493</v>
      </c>
      <c r="Q512" s="35">
        <f>VLOOKUP(D512,FEBRERO!$D$13:$Q$1147,14,0)+VLOOKUP(D512,FEBRERO!$D$13:$AC$1147,26,0)+VLOOKUP(D512,MARZO!$D$13:$AC$1147,26,0)</f>
        <v>606806044</v>
      </c>
      <c r="R512" s="3">
        <f>IFERROR(VLOOKUP(D512,[7]ServNOMINA!$F$16:$M$112,8,0),0)</f>
        <v>0</v>
      </c>
      <c r="S512" s="3">
        <f>IFERROR(VLOOKUP(D512,[7]ServOTROS!$F$16:$M$112,8,0),0)</f>
        <v>0</v>
      </c>
      <c r="T512" s="3">
        <f>IFERROR(VLOOKUP(D512,[7]CANCEL!$F$16:$M$48,8,0),0)</f>
        <v>0</v>
      </c>
      <c r="U512" s="3">
        <f>IFERROR(VLOOKUP(B512,[7]Aaf_PENSION!$C$16:$M$112,11,0),0)</f>
        <v>0</v>
      </c>
      <c r="V512" s="3">
        <f>IFERROR(VLOOKUP(B512,[7]Aaf_SALUD!$C$16:$M$112,11,0),0)</f>
        <v>0</v>
      </c>
      <c r="W512" s="3">
        <f>IFERROR(VLOOKUP(D512,[7]CALIDAD!$F$16:$M$1122,8,0),0)</f>
        <v>41184605</v>
      </c>
      <c r="X512" s="3"/>
      <c r="Y512" s="3">
        <f>IFERROR(VLOOKUP(B512,[7]Ap_CESANTIAS!$C$16:$M$112,11,0),0)</f>
        <v>0</v>
      </c>
      <c r="Z512" s="3">
        <f>IFERROR(VLOOKUP(B512,[7]Ap_PENSION!$C$16:$M$112,11,0),0)</f>
        <v>0</v>
      </c>
      <c r="AA512" s="3">
        <f>IFERROR(VLOOKUP(B512,[7]Ap_SALUD!$C$16:$M$112,11,0),0)</f>
        <v>0</v>
      </c>
      <c r="AB512" s="3"/>
      <c r="AC512" s="36">
        <f t="shared" si="21"/>
        <v>41184605</v>
      </c>
      <c r="AD512" s="37">
        <f t="shared" si="23"/>
        <v>329476844</v>
      </c>
      <c r="AE512" s="144"/>
    </row>
    <row r="513" spans="1:31" hidden="1" x14ac:dyDescent="0.25">
      <c r="A513" s="29">
        <v>501</v>
      </c>
      <c r="B513" s="61"/>
      <c r="C513" s="143" t="str">
        <f>VLOOKUP(D513,[8]Hoja1!$A$2:$B$1115,2,0)</f>
        <v>20750</v>
      </c>
      <c r="D513" s="31">
        <v>800096623</v>
      </c>
      <c r="E513" s="31">
        <v>215020750</v>
      </c>
      <c r="F513" s="61" t="s">
        <v>702</v>
      </c>
      <c r="G513" s="33">
        <v>0</v>
      </c>
      <c r="H513" s="33">
        <v>0</v>
      </c>
      <c r="I513" s="3">
        <f>IFERROR(VLOOKUP(C513,'[6]Anexo 2'!$A$9:$G$1115,7,0),0)</f>
        <v>499954944</v>
      </c>
      <c r="J513" s="3">
        <f>IFERROR(VLOOKUP(C513,'[6]Anexo 1'!$A$9:$F$1115,6,0),0)</f>
        <v>511736694</v>
      </c>
      <c r="K513" s="3"/>
      <c r="L513" s="3"/>
      <c r="M513" s="3"/>
      <c r="N513" s="3"/>
      <c r="O513" s="3"/>
      <c r="P513" s="34">
        <f t="shared" si="22"/>
        <v>1011691638</v>
      </c>
      <c r="Q513" s="35">
        <f>VLOOKUP(D513,FEBRERO!$D$13:$Q$1147,14,0)+VLOOKUP(D513,FEBRERO!$D$13:$AC$1147,26,0)+VLOOKUP(D513,MARZO!$D$13:$AC$1147,26,0)</f>
        <v>636725430</v>
      </c>
      <c r="R513" s="3">
        <f>IFERROR(VLOOKUP(D513,[7]ServNOMINA!$F$16:$M$112,8,0),0)</f>
        <v>0</v>
      </c>
      <c r="S513" s="3">
        <f>IFERROR(VLOOKUP(D513,[7]ServOTROS!$F$16:$M$112,8,0),0)</f>
        <v>0</v>
      </c>
      <c r="T513" s="3">
        <f>IFERROR(VLOOKUP(D513,[7]CANCEL!$F$16:$M$48,8,0),0)</f>
        <v>0</v>
      </c>
      <c r="U513" s="3">
        <f>IFERROR(VLOOKUP(B513,[7]Aaf_PENSION!$C$16:$M$112,11,0),0)</f>
        <v>0</v>
      </c>
      <c r="V513" s="3">
        <f>IFERROR(VLOOKUP(B513,[7]Aaf_SALUD!$C$16:$M$112,11,0),0)</f>
        <v>0</v>
      </c>
      <c r="W513" s="3">
        <f>IFERROR(VLOOKUP(D513,[7]CALIDAD!$F$16:$M$1122,8,0),0)</f>
        <v>41662912</v>
      </c>
      <c r="X513" s="3"/>
      <c r="Y513" s="3">
        <f>IFERROR(VLOOKUP(B513,[7]Ap_CESANTIAS!$C$16:$M$112,11,0),0)</f>
        <v>0</v>
      </c>
      <c r="Z513" s="3">
        <f>IFERROR(VLOOKUP(B513,[7]Ap_PENSION!$C$16:$M$112,11,0),0)</f>
        <v>0</v>
      </c>
      <c r="AA513" s="3">
        <f>IFERROR(VLOOKUP(B513,[7]Ap_SALUD!$C$16:$M$112,11,0),0)</f>
        <v>0</v>
      </c>
      <c r="AB513" s="3"/>
      <c r="AC513" s="36">
        <f t="shared" si="21"/>
        <v>41662912</v>
      </c>
      <c r="AD513" s="37">
        <f t="shared" si="23"/>
        <v>333303296</v>
      </c>
      <c r="AE513" s="144"/>
    </row>
    <row r="514" spans="1:31" hidden="1" x14ac:dyDescent="0.25">
      <c r="A514" s="38">
        <v>502</v>
      </c>
      <c r="B514" s="61"/>
      <c r="C514" s="143" t="str">
        <f>VLOOKUP(D514,[8]Hoja1!$A$2:$B$1115,2,0)</f>
        <v>20770</v>
      </c>
      <c r="D514" s="31">
        <v>892301093</v>
      </c>
      <c r="E514" s="31">
        <v>217020770</v>
      </c>
      <c r="F514" s="61" t="s">
        <v>703</v>
      </c>
      <c r="G514" s="33">
        <v>0</v>
      </c>
      <c r="H514" s="33">
        <v>0</v>
      </c>
      <c r="I514" s="3">
        <f>IFERROR(VLOOKUP(C514,'[6]Anexo 2'!$A$9:$G$1115,7,0),0)</f>
        <v>669713088</v>
      </c>
      <c r="J514" s="3">
        <f>IFERROR(VLOOKUP(C514,'[6]Anexo 1'!$A$9:$F$1115,6,0),0)</f>
        <v>655025114</v>
      </c>
      <c r="K514" s="3"/>
      <c r="L514" s="3"/>
      <c r="M514" s="3"/>
      <c r="N514" s="3"/>
      <c r="O514" s="3"/>
      <c r="P514" s="34">
        <f t="shared" si="22"/>
        <v>1324738202</v>
      </c>
      <c r="Q514" s="35">
        <f>VLOOKUP(D514,FEBRERO!$D$13:$Q$1147,14,0)+VLOOKUP(D514,FEBRERO!$D$13:$AC$1147,26,0)+VLOOKUP(D514,MARZO!$D$13:$AC$1147,26,0)</f>
        <v>822453386</v>
      </c>
      <c r="R514" s="3">
        <f>IFERROR(VLOOKUP(D514,[7]ServNOMINA!$F$16:$M$112,8,0),0)</f>
        <v>0</v>
      </c>
      <c r="S514" s="3">
        <f>IFERROR(VLOOKUP(D514,[7]ServOTROS!$F$16:$M$112,8,0),0)</f>
        <v>0</v>
      </c>
      <c r="T514" s="3">
        <f>IFERROR(VLOOKUP(D514,[7]CANCEL!$F$16:$M$48,8,0),0)</f>
        <v>0</v>
      </c>
      <c r="U514" s="3">
        <f>IFERROR(VLOOKUP(B514,[7]Aaf_PENSION!$C$16:$M$112,11,0),0)</f>
        <v>0</v>
      </c>
      <c r="V514" s="3">
        <f>IFERROR(VLOOKUP(B514,[7]Aaf_SALUD!$C$16:$M$112,11,0),0)</f>
        <v>0</v>
      </c>
      <c r="W514" s="3">
        <f>IFERROR(VLOOKUP(D514,[7]CALIDAD!$F$16:$M$1122,8,0),0)</f>
        <v>55809424</v>
      </c>
      <c r="X514" s="3"/>
      <c r="Y514" s="3">
        <f>IFERROR(VLOOKUP(B514,[7]Ap_CESANTIAS!$C$16:$M$112,11,0),0)</f>
        <v>0</v>
      </c>
      <c r="Z514" s="3">
        <f>IFERROR(VLOOKUP(B514,[7]Ap_PENSION!$C$16:$M$112,11,0),0)</f>
        <v>0</v>
      </c>
      <c r="AA514" s="3">
        <f>IFERROR(VLOOKUP(B514,[7]Ap_SALUD!$C$16:$M$112,11,0),0)</f>
        <v>0</v>
      </c>
      <c r="AB514" s="3"/>
      <c r="AC514" s="36">
        <f t="shared" si="21"/>
        <v>55809424</v>
      </c>
      <c r="AD514" s="37">
        <f t="shared" si="23"/>
        <v>446475392</v>
      </c>
      <c r="AE514" s="144"/>
    </row>
    <row r="515" spans="1:31" hidden="1" x14ac:dyDescent="0.25">
      <c r="A515" s="29">
        <v>503</v>
      </c>
      <c r="B515" s="61"/>
      <c r="C515" s="143" t="str">
        <f>VLOOKUP(D515,[8]Hoja1!$A$2:$B$1115,2,0)</f>
        <v>20787</v>
      </c>
      <c r="D515" s="31">
        <v>800096626</v>
      </c>
      <c r="E515" s="31">
        <v>218720787</v>
      </c>
      <c r="F515" s="61" t="s">
        <v>704</v>
      </c>
      <c r="G515" s="33">
        <v>0</v>
      </c>
      <c r="H515" s="33">
        <v>0</v>
      </c>
      <c r="I515" s="3">
        <f>IFERROR(VLOOKUP(C515,'[6]Anexo 2'!$A$9:$G$1115,7,0),0)</f>
        <v>525006016</v>
      </c>
      <c r="J515" s="3">
        <f>IFERROR(VLOOKUP(C515,'[6]Anexo 1'!$A$9:$F$1115,6,0),0)</f>
        <v>513141642</v>
      </c>
      <c r="K515" s="3"/>
      <c r="L515" s="3"/>
      <c r="M515" s="3"/>
      <c r="N515" s="3"/>
      <c r="O515" s="3"/>
      <c r="P515" s="34">
        <f t="shared" si="22"/>
        <v>1038147658</v>
      </c>
      <c r="Q515" s="35">
        <f>VLOOKUP(D515,FEBRERO!$D$13:$Q$1147,14,0)+VLOOKUP(D515,FEBRERO!$D$13:$AC$1147,26,0)+VLOOKUP(D515,MARZO!$D$13:$AC$1147,26,0)</f>
        <v>644393145</v>
      </c>
      <c r="R515" s="3">
        <f>IFERROR(VLOOKUP(D515,[7]ServNOMINA!$F$16:$M$112,8,0),0)</f>
        <v>0</v>
      </c>
      <c r="S515" s="3">
        <f>IFERROR(VLOOKUP(D515,[7]ServOTROS!$F$16:$M$112,8,0),0)</f>
        <v>0</v>
      </c>
      <c r="T515" s="3">
        <f>IFERROR(VLOOKUP(D515,[7]CANCEL!$F$16:$M$48,8,0),0)</f>
        <v>0</v>
      </c>
      <c r="U515" s="3">
        <f>IFERROR(VLOOKUP(B515,[7]Aaf_PENSION!$C$16:$M$112,11,0),0)</f>
        <v>0</v>
      </c>
      <c r="V515" s="3">
        <f>IFERROR(VLOOKUP(B515,[7]Aaf_SALUD!$C$16:$M$112,11,0),0)</f>
        <v>0</v>
      </c>
      <c r="W515" s="3">
        <f>IFERROR(VLOOKUP(D515,[7]CALIDAD!$F$16:$M$1122,8,0),0)</f>
        <v>43750501</v>
      </c>
      <c r="X515" s="3"/>
      <c r="Y515" s="3">
        <f>IFERROR(VLOOKUP(B515,[7]Ap_CESANTIAS!$C$16:$M$112,11,0),0)</f>
        <v>0</v>
      </c>
      <c r="Z515" s="3">
        <f>IFERROR(VLOOKUP(B515,[7]Ap_PENSION!$C$16:$M$112,11,0),0)</f>
        <v>0</v>
      </c>
      <c r="AA515" s="3">
        <f>IFERROR(VLOOKUP(B515,[7]Ap_SALUD!$C$16:$M$112,11,0),0)</f>
        <v>0</v>
      </c>
      <c r="AB515" s="3"/>
      <c r="AC515" s="36">
        <f t="shared" si="21"/>
        <v>43750501</v>
      </c>
      <c r="AD515" s="37">
        <f t="shared" si="23"/>
        <v>350004012</v>
      </c>
      <c r="AE515" s="144"/>
    </row>
    <row r="516" spans="1:31" hidden="1" x14ac:dyDescent="0.25">
      <c r="A516" s="38">
        <v>504</v>
      </c>
      <c r="B516" s="61"/>
      <c r="C516" s="143" t="str">
        <f>VLOOKUP(D516,[8]Hoja1!$A$2:$B$1115,2,0)</f>
        <v>23068</v>
      </c>
      <c r="D516" s="31">
        <v>800096737</v>
      </c>
      <c r="E516" s="31">
        <v>216823068</v>
      </c>
      <c r="F516" s="61" t="s">
        <v>705</v>
      </c>
      <c r="G516" s="33">
        <v>0</v>
      </c>
      <c r="H516" s="33">
        <v>0</v>
      </c>
      <c r="I516" s="3">
        <f>IFERROR(VLOOKUP(C516,'[6]Anexo 2'!$A$9:$G$1115,7,0),0)</f>
        <v>1788429216</v>
      </c>
      <c r="J516" s="3">
        <f>IFERROR(VLOOKUP(C516,'[6]Anexo 1'!$A$9:$F$1115,6,0),0)</f>
        <v>1478509585</v>
      </c>
      <c r="K516" s="3"/>
      <c r="L516" s="3"/>
      <c r="M516" s="3"/>
      <c r="N516" s="3"/>
      <c r="O516" s="3"/>
      <c r="P516" s="34">
        <f t="shared" si="22"/>
        <v>3266938801</v>
      </c>
      <c r="Q516" s="35">
        <f>VLOOKUP(D516,FEBRERO!$D$13:$Q$1147,14,0)+VLOOKUP(D516,FEBRERO!$D$13:$AC$1147,26,0)+VLOOKUP(D516,MARZO!$D$13:$AC$1147,26,0)</f>
        <v>1925616889</v>
      </c>
      <c r="R516" s="3">
        <f>IFERROR(VLOOKUP(D516,[7]ServNOMINA!$F$16:$M$112,8,0),0)</f>
        <v>0</v>
      </c>
      <c r="S516" s="3">
        <f>IFERROR(VLOOKUP(D516,[7]ServOTROS!$F$16:$M$112,8,0),0)</f>
        <v>0</v>
      </c>
      <c r="T516" s="3">
        <f>IFERROR(VLOOKUP(D516,[7]CANCEL!$F$16:$M$48,8,0),0)</f>
        <v>0</v>
      </c>
      <c r="U516" s="3">
        <f>IFERROR(VLOOKUP(B516,[7]Aaf_PENSION!$C$16:$M$112,11,0),0)</f>
        <v>0</v>
      </c>
      <c r="V516" s="3">
        <f>IFERROR(VLOOKUP(B516,[7]Aaf_SALUD!$C$16:$M$112,11,0),0)</f>
        <v>0</v>
      </c>
      <c r="W516" s="3">
        <f>IFERROR(VLOOKUP(D516,[7]CALIDAD!$F$16:$M$1122,8,0),0)</f>
        <v>149035768</v>
      </c>
      <c r="X516" s="3"/>
      <c r="Y516" s="3">
        <f>IFERROR(VLOOKUP(B516,[7]Ap_CESANTIAS!$C$16:$M$112,11,0),0)</f>
        <v>0</v>
      </c>
      <c r="Z516" s="3">
        <f>IFERROR(VLOOKUP(B516,[7]Ap_PENSION!$C$16:$M$112,11,0),0)</f>
        <v>0</v>
      </c>
      <c r="AA516" s="3">
        <f>IFERROR(VLOOKUP(B516,[7]Ap_SALUD!$C$16:$M$112,11,0),0)</f>
        <v>0</v>
      </c>
      <c r="AB516" s="3"/>
      <c r="AC516" s="36">
        <f t="shared" si="21"/>
        <v>149035768</v>
      </c>
      <c r="AD516" s="37">
        <f t="shared" si="23"/>
        <v>1192286144</v>
      </c>
      <c r="AE516" s="144"/>
    </row>
    <row r="517" spans="1:31" hidden="1" x14ac:dyDescent="0.25">
      <c r="A517" s="29">
        <v>505</v>
      </c>
      <c r="B517" s="61"/>
      <c r="C517" s="143" t="str">
        <f>VLOOKUP(D517,[8]Hoja1!$A$2:$B$1115,2,0)</f>
        <v>23079</v>
      </c>
      <c r="D517" s="31">
        <v>800096739</v>
      </c>
      <c r="E517" s="31">
        <v>217923079</v>
      </c>
      <c r="F517" s="61" t="s">
        <v>495</v>
      </c>
      <c r="G517" s="33">
        <v>0</v>
      </c>
      <c r="H517" s="33">
        <v>0</v>
      </c>
      <c r="I517" s="3">
        <f>IFERROR(VLOOKUP(C517,'[6]Anexo 2'!$A$9:$G$1115,7,0),0)</f>
        <v>770015352</v>
      </c>
      <c r="J517" s="3">
        <f>IFERROR(VLOOKUP(C517,'[6]Anexo 1'!$A$9:$F$1115,6,0),0)</f>
        <v>618936980</v>
      </c>
      <c r="K517" s="3"/>
      <c r="L517" s="3"/>
      <c r="M517" s="3"/>
      <c r="N517" s="3"/>
      <c r="O517" s="3"/>
      <c r="P517" s="34">
        <f t="shared" si="22"/>
        <v>1388952332</v>
      </c>
      <c r="Q517" s="35">
        <f>VLOOKUP(D517,FEBRERO!$D$13:$Q$1147,14,0)+VLOOKUP(D517,FEBRERO!$D$13:$AC$1147,26,0)+VLOOKUP(D517,MARZO!$D$13:$AC$1147,26,0)</f>
        <v>811440818</v>
      </c>
      <c r="R517" s="3">
        <f>IFERROR(VLOOKUP(D517,[7]ServNOMINA!$F$16:$M$112,8,0),0)</f>
        <v>0</v>
      </c>
      <c r="S517" s="3">
        <f>IFERROR(VLOOKUP(D517,[7]ServOTROS!$F$16:$M$112,8,0),0)</f>
        <v>0</v>
      </c>
      <c r="T517" s="3">
        <f>IFERROR(VLOOKUP(D517,[7]CANCEL!$F$16:$M$48,8,0),0)</f>
        <v>0</v>
      </c>
      <c r="U517" s="3">
        <f>IFERROR(VLOOKUP(B517,[7]Aaf_PENSION!$C$16:$M$112,11,0),0)</f>
        <v>0</v>
      </c>
      <c r="V517" s="3">
        <f>IFERROR(VLOOKUP(B517,[7]Aaf_SALUD!$C$16:$M$112,11,0),0)</f>
        <v>0</v>
      </c>
      <c r="W517" s="3">
        <f>IFERROR(VLOOKUP(D517,[7]CALIDAD!$F$16:$M$1122,8,0),0)</f>
        <v>64167946</v>
      </c>
      <c r="X517" s="3"/>
      <c r="Y517" s="3">
        <f>IFERROR(VLOOKUP(B517,[7]Ap_CESANTIAS!$C$16:$M$112,11,0),0)</f>
        <v>0</v>
      </c>
      <c r="Z517" s="3">
        <f>IFERROR(VLOOKUP(B517,[7]Ap_PENSION!$C$16:$M$112,11,0),0)</f>
        <v>0</v>
      </c>
      <c r="AA517" s="3">
        <f>IFERROR(VLOOKUP(B517,[7]Ap_SALUD!$C$16:$M$112,11,0),0)</f>
        <v>0</v>
      </c>
      <c r="AB517" s="3"/>
      <c r="AC517" s="36">
        <f t="shared" si="21"/>
        <v>64167946</v>
      </c>
      <c r="AD517" s="37">
        <f t="shared" si="23"/>
        <v>513343568</v>
      </c>
      <c r="AE517" s="144"/>
    </row>
    <row r="518" spans="1:31" hidden="1" x14ac:dyDescent="0.25">
      <c r="A518" s="38">
        <v>506</v>
      </c>
      <c r="B518" s="61"/>
      <c r="C518" s="143" t="str">
        <f>VLOOKUP(D518,[8]Hoja1!$A$2:$B$1115,2,0)</f>
        <v>23090</v>
      </c>
      <c r="D518" s="31">
        <v>800096740</v>
      </c>
      <c r="E518" s="31">
        <v>219023090</v>
      </c>
      <c r="F518" s="61" t="s">
        <v>706</v>
      </c>
      <c r="G518" s="33">
        <v>0</v>
      </c>
      <c r="H518" s="33">
        <v>0</v>
      </c>
      <c r="I518" s="3">
        <f>IFERROR(VLOOKUP(C518,'[6]Anexo 2'!$A$9:$G$1115,7,0),0)</f>
        <v>979358992</v>
      </c>
      <c r="J518" s="3">
        <f>IFERROR(VLOOKUP(C518,'[6]Anexo 1'!$A$9:$F$1115,6,0),0)</f>
        <v>724149084</v>
      </c>
      <c r="K518" s="3"/>
      <c r="L518" s="3"/>
      <c r="M518" s="3"/>
      <c r="N518" s="3"/>
      <c r="O518" s="3"/>
      <c r="P518" s="34">
        <f t="shared" si="22"/>
        <v>1703508076</v>
      </c>
      <c r="Q518" s="35">
        <f>VLOOKUP(D518,FEBRERO!$D$13:$Q$1147,14,0)+VLOOKUP(D518,FEBRERO!$D$13:$AC$1147,26,0)+VLOOKUP(D518,MARZO!$D$13:$AC$1147,26,0)</f>
        <v>968988831</v>
      </c>
      <c r="R518" s="3">
        <f>IFERROR(VLOOKUP(D518,[7]ServNOMINA!$F$16:$M$112,8,0),0)</f>
        <v>0</v>
      </c>
      <c r="S518" s="3">
        <f>IFERROR(VLOOKUP(D518,[7]ServOTROS!$F$16:$M$112,8,0),0)</f>
        <v>0</v>
      </c>
      <c r="T518" s="3">
        <f>IFERROR(VLOOKUP(D518,[7]CANCEL!$F$16:$M$48,8,0),0)</f>
        <v>0</v>
      </c>
      <c r="U518" s="3">
        <f>IFERROR(VLOOKUP(B518,[7]Aaf_PENSION!$C$16:$M$112,11,0),0)</f>
        <v>0</v>
      </c>
      <c r="V518" s="3">
        <f>IFERROR(VLOOKUP(B518,[7]Aaf_SALUD!$C$16:$M$112,11,0),0)</f>
        <v>0</v>
      </c>
      <c r="W518" s="3">
        <f>IFERROR(VLOOKUP(D518,[7]CALIDAD!$F$16:$M$1122,8,0),0)</f>
        <v>81613249</v>
      </c>
      <c r="X518" s="3"/>
      <c r="Y518" s="3">
        <f>IFERROR(VLOOKUP(B518,[7]Ap_CESANTIAS!$C$16:$M$112,11,0),0)</f>
        <v>0</v>
      </c>
      <c r="Z518" s="3">
        <f>IFERROR(VLOOKUP(B518,[7]Ap_PENSION!$C$16:$M$112,11,0),0)</f>
        <v>0</v>
      </c>
      <c r="AA518" s="3">
        <f>IFERROR(VLOOKUP(B518,[7]Ap_SALUD!$C$16:$M$112,11,0),0)</f>
        <v>0</v>
      </c>
      <c r="AB518" s="3"/>
      <c r="AC518" s="36">
        <f t="shared" si="21"/>
        <v>81613249</v>
      </c>
      <c r="AD518" s="37">
        <f t="shared" si="23"/>
        <v>652905996</v>
      </c>
      <c r="AE518" s="144"/>
    </row>
    <row r="519" spans="1:31" hidden="1" x14ac:dyDescent="0.25">
      <c r="A519" s="29">
        <v>507</v>
      </c>
      <c r="B519" s="61"/>
      <c r="C519" s="143" t="str">
        <f>VLOOKUP(D519,[8]Hoja1!$A$2:$B$1115,2,0)</f>
        <v>23162</v>
      </c>
      <c r="D519" s="31">
        <v>800096744</v>
      </c>
      <c r="E519" s="31">
        <v>216223162</v>
      </c>
      <c r="F519" s="61" t="s">
        <v>707</v>
      </c>
      <c r="G519" s="33">
        <v>0</v>
      </c>
      <c r="H519" s="33">
        <v>0</v>
      </c>
      <c r="I519" s="3">
        <f>IFERROR(VLOOKUP(C519,'[6]Anexo 2'!$A$9:$G$1115,7,0),0)</f>
        <v>1907582880</v>
      </c>
      <c r="J519" s="3">
        <f>IFERROR(VLOOKUP(C519,'[6]Anexo 1'!$A$9:$F$1115,6,0),0)</f>
        <v>1848663560</v>
      </c>
      <c r="K519" s="3"/>
      <c r="L519" s="3"/>
      <c r="M519" s="3"/>
      <c r="N519" s="3"/>
      <c r="O519" s="3"/>
      <c r="P519" s="34">
        <f t="shared" si="22"/>
        <v>3756246440</v>
      </c>
      <c r="Q519" s="35">
        <f>VLOOKUP(D519,FEBRERO!$D$13:$Q$1147,14,0)+VLOOKUP(D519,FEBRERO!$D$13:$AC$1147,26,0)+VLOOKUP(D519,MARZO!$D$13:$AC$1147,26,0)</f>
        <v>2325559280</v>
      </c>
      <c r="R519" s="3">
        <f>IFERROR(VLOOKUP(D519,[7]ServNOMINA!$F$16:$M$112,8,0),0)</f>
        <v>0</v>
      </c>
      <c r="S519" s="3">
        <f>IFERROR(VLOOKUP(D519,[7]ServOTROS!$F$16:$M$112,8,0),0)</f>
        <v>0</v>
      </c>
      <c r="T519" s="3">
        <f>IFERROR(VLOOKUP(D519,[7]CANCEL!$F$16:$M$48,8,0),0)</f>
        <v>0</v>
      </c>
      <c r="U519" s="3">
        <f>IFERROR(VLOOKUP(B519,[7]Aaf_PENSION!$C$16:$M$112,11,0),0)</f>
        <v>0</v>
      </c>
      <c r="V519" s="3">
        <f>IFERROR(VLOOKUP(B519,[7]Aaf_SALUD!$C$16:$M$112,11,0),0)</f>
        <v>0</v>
      </c>
      <c r="W519" s="3">
        <f>IFERROR(VLOOKUP(D519,[7]CALIDAD!$F$16:$M$1122,8,0),0)</f>
        <v>158965240</v>
      </c>
      <c r="X519" s="3"/>
      <c r="Y519" s="3">
        <f>IFERROR(VLOOKUP(B519,[7]Ap_CESANTIAS!$C$16:$M$112,11,0),0)</f>
        <v>0</v>
      </c>
      <c r="Z519" s="3">
        <f>IFERROR(VLOOKUP(B519,[7]Ap_PENSION!$C$16:$M$112,11,0),0)</f>
        <v>0</v>
      </c>
      <c r="AA519" s="3">
        <f>IFERROR(VLOOKUP(B519,[7]Ap_SALUD!$C$16:$M$112,11,0),0)</f>
        <v>0</v>
      </c>
      <c r="AB519" s="3"/>
      <c r="AC519" s="36">
        <f t="shared" si="21"/>
        <v>158965240</v>
      </c>
      <c r="AD519" s="37">
        <f t="shared" si="23"/>
        <v>1271721920</v>
      </c>
      <c r="AE519" s="144"/>
    </row>
    <row r="520" spans="1:31" hidden="1" x14ac:dyDescent="0.25">
      <c r="A520" s="38">
        <v>508</v>
      </c>
      <c r="B520" s="61"/>
      <c r="C520" s="143" t="str">
        <f>VLOOKUP(D520,[8]Hoja1!$A$2:$B$1115,2,0)</f>
        <v>23168</v>
      </c>
      <c r="D520" s="31">
        <v>800096750</v>
      </c>
      <c r="E520" s="31">
        <v>216823168</v>
      </c>
      <c r="F520" s="61" t="s">
        <v>708</v>
      </c>
      <c r="G520" s="33">
        <v>0</v>
      </c>
      <c r="H520" s="33">
        <v>0</v>
      </c>
      <c r="I520" s="3">
        <f>IFERROR(VLOOKUP(C520,'[6]Anexo 2'!$A$9:$G$1115,7,0),0)</f>
        <v>409921984</v>
      </c>
      <c r="J520" s="3">
        <f>IFERROR(VLOOKUP(C520,'[6]Anexo 1'!$A$9:$F$1115,6,0),0)</f>
        <v>354853883</v>
      </c>
      <c r="K520" s="3"/>
      <c r="L520" s="3"/>
      <c r="M520" s="3"/>
      <c r="N520" s="3"/>
      <c r="O520" s="3"/>
      <c r="P520" s="34">
        <f t="shared" si="22"/>
        <v>764775867</v>
      </c>
      <c r="Q520" s="35">
        <f>VLOOKUP(D520,FEBRERO!$D$13:$Q$1147,14,0)+VLOOKUP(D520,FEBRERO!$D$13:$AC$1147,26,0)+VLOOKUP(D520,MARZO!$D$13:$AC$1147,26,0)</f>
        <v>457334378</v>
      </c>
      <c r="R520" s="3">
        <f>IFERROR(VLOOKUP(D520,[7]ServNOMINA!$F$16:$M$112,8,0),0)</f>
        <v>0</v>
      </c>
      <c r="S520" s="3">
        <f>IFERROR(VLOOKUP(D520,[7]ServOTROS!$F$16:$M$112,8,0),0)</f>
        <v>0</v>
      </c>
      <c r="T520" s="3">
        <f>IFERROR(VLOOKUP(D520,[7]CANCEL!$F$16:$M$48,8,0),0)</f>
        <v>0</v>
      </c>
      <c r="U520" s="3">
        <f>IFERROR(VLOOKUP(B520,[7]Aaf_PENSION!$C$16:$M$112,11,0),0)</f>
        <v>0</v>
      </c>
      <c r="V520" s="3">
        <f>IFERROR(VLOOKUP(B520,[7]Aaf_SALUD!$C$16:$M$112,11,0),0)</f>
        <v>0</v>
      </c>
      <c r="W520" s="3">
        <f>IFERROR(VLOOKUP(D520,[7]CALIDAD!$F$16:$M$1122,8,0),0)</f>
        <v>34160165</v>
      </c>
      <c r="X520" s="3"/>
      <c r="Y520" s="3">
        <f>IFERROR(VLOOKUP(B520,[7]Ap_CESANTIAS!$C$16:$M$112,11,0),0)</f>
        <v>0</v>
      </c>
      <c r="Z520" s="3">
        <f>IFERROR(VLOOKUP(B520,[7]Ap_PENSION!$C$16:$M$112,11,0),0)</f>
        <v>0</v>
      </c>
      <c r="AA520" s="3">
        <f>IFERROR(VLOOKUP(B520,[7]Ap_SALUD!$C$16:$M$112,11,0),0)</f>
        <v>0</v>
      </c>
      <c r="AB520" s="3"/>
      <c r="AC520" s="36">
        <f t="shared" si="21"/>
        <v>34160165</v>
      </c>
      <c r="AD520" s="37">
        <f t="shared" si="23"/>
        <v>273281324</v>
      </c>
      <c r="AE520" s="144"/>
    </row>
    <row r="521" spans="1:31" hidden="1" x14ac:dyDescent="0.25">
      <c r="A521" s="29">
        <v>509</v>
      </c>
      <c r="B521" s="61"/>
      <c r="C521" s="143" t="str">
        <f>VLOOKUP(D521,[8]Hoja1!$A$2:$B$1115,2,0)</f>
        <v>23182</v>
      </c>
      <c r="D521" s="31">
        <v>800096753</v>
      </c>
      <c r="E521" s="31">
        <v>218223182</v>
      </c>
      <c r="F521" s="61" t="s">
        <v>709</v>
      </c>
      <c r="G521" s="33">
        <v>0</v>
      </c>
      <c r="H521" s="33">
        <v>0</v>
      </c>
      <c r="I521" s="3">
        <f>IFERROR(VLOOKUP(C521,'[6]Anexo 2'!$A$9:$G$1115,7,0),0)</f>
        <v>1007530944</v>
      </c>
      <c r="J521" s="3">
        <f>IFERROR(VLOOKUP(C521,'[6]Anexo 1'!$A$9:$F$1115,6,0),0)</f>
        <v>1065651404</v>
      </c>
      <c r="K521" s="3"/>
      <c r="L521" s="3"/>
      <c r="M521" s="3"/>
      <c r="N521" s="3"/>
      <c r="O521" s="3"/>
      <c r="P521" s="34">
        <f t="shared" si="22"/>
        <v>2073182348</v>
      </c>
      <c r="Q521" s="35">
        <f>VLOOKUP(D521,FEBRERO!$D$13:$Q$1147,14,0)+VLOOKUP(D521,FEBRERO!$D$13:$AC$1147,26,0)+VLOOKUP(D521,MARZO!$D$13:$AC$1147,26,0)</f>
        <v>1317534140</v>
      </c>
      <c r="R521" s="3">
        <f>IFERROR(VLOOKUP(D521,[7]ServNOMINA!$F$16:$M$112,8,0),0)</f>
        <v>0</v>
      </c>
      <c r="S521" s="3">
        <f>IFERROR(VLOOKUP(D521,[7]ServOTROS!$F$16:$M$112,8,0),0)</f>
        <v>0</v>
      </c>
      <c r="T521" s="3">
        <f>IFERROR(VLOOKUP(D521,[7]CANCEL!$F$16:$M$48,8,0),0)</f>
        <v>0</v>
      </c>
      <c r="U521" s="3">
        <f>IFERROR(VLOOKUP(B521,[7]Aaf_PENSION!$C$16:$M$112,11,0),0)</f>
        <v>0</v>
      </c>
      <c r="V521" s="3">
        <f>IFERROR(VLOOKUP(B521,[7]Aaf_SALUD!$C$16:$M$112,11,0),0)</f>
        <v>0</v>
      </c>
      <c r="W521" s="3">
        <f>IFERROR(VLOOKUP(D521,[7]CALIDAD!$F$16:$M$1122,8,0),0)</f>
        <v>83960912</v>
      </c>
      <c r="X521" s="3"/>
      <c r="Y521" s="3">
        <f>IFERROR(VLOOKUP(B521,[7]Ap_CESANTIAS!$C$16:$M$112,11,0),0)</f>
        <v>0</v>
      </c>
      <c r="Z521" s="3">
        <f>IFERROR(VLOOKUP(B521,[7]Ap_PENSION!$C$16:$M$112,11,0),0)</f>
        <v>0</v>
      </c>
      <c r="AA521" s="3">
        <f>IFERROR(VLOOKUP(B521,[7]Ap_SALUD!$C$16:$M$112,11,0),0)</f>
        <v>0</v>
      </c>
      <c r="AB521" s="3"/>
      <c r="AC521" s="36">
        <f t="shared" si="21"/>
        <v>83960912</v>
      </c>
      <c r="AD521" s="37">
        <f t="shared" si="23"/>
        <v>671687296</v>
      </c>
      <c r="AE521" s="144"/>
    </row>
    <row r="522" spans="1:31" hidden="1" x14ac:dyDescent="0.25">
      <c r="A522" s="38">
        <v>510</v>
      </c>
      <c r="B522" s="61"/>
      <c r="C522" s="143" t="str">
        <f>VLOOKUP(D522,[8]Hoja1!$A$2:$B$1115,2,0)</f>
        <v>23189</v>
      </c>
      <c r="D522" s="31">
        <v>800096746</v>
      </c>
      <c r="E522" s="31">
        <v>218923189</v>
      </c>
      <c r="F522" s="61" t="s">
        <v>710</v>
      </c>
      <c r="G522" s="33">
        <v>0</v>
      </c>
      <c r="H522" s="33">
        <v>0</v>
      </c>
      <c r="I522" s="3">
        <f>IFERROR(VLOOKUP(C522,'[6]Anexo 2'!$A$9:$G$1115,7,0),0)</f>
        <v>1573053680</v>
      </c>
      <c r="J522" s="3">
        <f>IFERROR(VLOOKUP(C522,'[6]Anexo 1'!$A$9:$F$1115,6,0),0)</f>
        <v>1561911363</v>
      </c>
      <c r="K522" s="3"/>
      <c r="L522" s="3"/>
      <c r="M522" s="3"/>
      <c r="N522" s="3"/>
      <c r="O522" s="3"/>
      <c r="P522" s="34">
        <f t="shared" si="22"/>
        <v>3134965043</v>
      </c>
      <c r="Q522" s="35">
        <f>VLOOKUP(D522,FEBRERO!$D$13:$Q$1147,14,0)+VLOOKUP(D522,FEBRERO!$D$13:$AC$1147,26,0)+VLOOKUP(D522,MARZO!$D$13:$AC$1147,26,0)</f>
        <v>1955174784</v>
      </c>
      <c r="R522" s="3">
        <f>IFERROR(VLOOKUP(D522,[7]ServNOMINA!$F$16:$M$112,8,0),0)</f>
        <v>0</v>
      </c>
      <c r="S522" s="3">
        <f>IFERROR(VLOOKUP(D522,[7]ServOTROS!$F$16:$M$112,8,0),0)</f>
        <v>0</v>
      </c>
      <c r="T522" s="3">
        <f>IFERROR(VLOOKUP(D522,[7]CANCEL!$F$16:$M$48,8,0),0)</f>
        <v>0</v>
      </c>
      <c r="U522" s="3">
        <f>IFERROR(VLOOKUP(B522,[7]Aaf_PENSION!$C$16:$M$112,11,0),0)</f>
        <v>0</v>
      </c>
      <c r="V522" s="3">
        <f>IFERROR(VLOOKUP(B522,[7]Aaf_SALUD!$C$16:$M$112,11,0),0)</f>
        <v>0</v>
      </c>
      <c r="W522" s="3">
        <f>IFERROR(VLOOKUP(D522,[7]CALIDAD!$F$16:$M$1122,8,0),0)</f>
        <v>131087807</v>
      </c>
      <c r="X522" s="3"/>
      <c r="Y522" s="3">
        <f>IFERROR(VLOOKUP(B522,[7]Ap_CESANTIAS!$C$16:$M$112,11,0),0)</f>
        <v>0</v>
      </c>
      <c r="Z522" s="3">
        <f>IFERROR(VLOOKUP(B522,[7]Ap_PENSION!$C$16:$M$112,11,0),0)</f>
        <v>0</v>
      </c>
      <c r="AA522" s="3">
        <f>IFERROR(VLOOKUP(B522,[7]Ap_SALUD!$C$16:$M$112,11,0),0)</f>
        <v>0</v>
      </c>
      <c r="AB522" s="3"/>
      <c r="AC522" s="36">
        <f t="shared" si="21"/>
        <v>131087807</v>
      </c>
      <c r="AD522" s="37">
        <f t="shared" si="23"/>
        <v>1048702452</v>
      </c>
      <c r="AE522" s="144"/>
    </row>
    <row r="523" spans="1:31" hidden="1" x14ac:dyDescent="0.25">
      <c r="A523" s="29">
        <v>511</v>
      </c>
      <c r="B523" s="61"/>
      <c r="C523" s="143" t="str">
        <f>VLOOKUP(D523,[8]Hoja1!$A$2:$B$1115,2,0)</f>
        <v>23300</v>
      </c>
      <c r="D523" s="31">
        <v>812001675</v>
      </c>
      <c r="E523" s="31">
        <v>210023300</v>
      </c>
      <c r="F523" s="61" t="s">
        <v>711</v>
      </c>
      <c r="G523" s="33">
        <v>0</v>
      </c>
      <c r="H523" s="33">
        <v>0</v>
      </c>
      <c r="I523" s="3">
        <f>IFERROR(VLOOKUP(C523,'[6]Anexo 2'!$A$9:$G$1115,7,0),0)</f>
        <v>398622152</v>
      </c>
      <c r="J523" s="3">
        <f>IFERROR(VLOOKUP(C523,'[6]Anexo 1'!$A$9:$F$1115,6,0),0)</f>
        <v>397270834</v>
      </c>
      <c r="K523" s="3"/>
      <c r="L523" s="3"/>
      <c r="M523" s="3"/>
      <c r="N523" s="3"/>
      <c r="O523" s="3"/>
      <c r="P523" s="34">
        <f t="shared" si="22"/>
        <v>795892986</v>
      </c>
      <c r="Q523" s="35">
        <f>VLOOKUP(D523,FEBRERO!$D$13:$Q$1147,14,0)+VLOOKUP(D523,FEBRERO!$D$13:$AC$1147,26,0)+VLOOKUP(D523,MARZO!$D$13:$AC$1147,26,0)</f>
        <v>496926373</v>
      </c>
      <c r="R523" s="3">
        <f>IFERROR(VLOOKUP(D523,[7]ServNOMINA!$F$16:$M$112,8,0),0)</f>
        <v>0</v>
      </c>
      <c r="S523" s="3">
        <f>IFERROR(VLOOKUP(D523,[7]ServOTROS!$F$16:$M$112,8,0),0)</f>
        <v>0</v>
      </c>
      <c r="T523" s="3">
        <f>IFERROR(VLOOKUP(D523,[7]CANCEL!$F$16:$M$48,8,0),0)</f>
        <v>0</v>
      </c>
      <c r="U523" s="3">
        <f>IFERROR(VLOOKUP(B523,[7]Aaf_PENSION!$C$16:$M$112,11,0),0)</f>
        <v>0</v>
      </c>
      <c r="V523" s="3">
        <f>IFERROR(VLOOKUP(B523,[7]Aaf_SALUD!$C$16:$M$112,11,0),0)</f>
        <v>0</v>
      </c>
      <c r="W523" s="3">
        <f>IFERROR(VLOOKUP(D523,[7]CALIDAD!$F$16:$M$1122,8,0),0)</f>
        <v>33218513</v>
      </c>
      <c r="X523" s="3"/>
      <c r="Y523" s="3">
        <f>IFERROR(VLOOKUP(B523,[7]Ap_CESANTIAS!$C$16:$M$112,11,0),0)</f>
        <v>0</v>
      </c>
      <c r="Z523" s="3">
        <f>IFERROR(VLOOKUP(B523,[7]Ap_PENSION!$C$16:$M$112,11,0),0)</f>
        <v>0</v>
      </c>
      <c r="AA523" s="3">
        <f>IFERROR(VLOOKUP(B523,[7]Ap_SALUD!$C$16:$M$112,11,0),0)</f>
        <v>0</v>
      </c>
      <c r="AB523" s="3"/>
      <c r="AC523" s="36">
        <f t="shared" si="21"/>
        <v>33218513</v>
      </c>
      <c r="AD523" s="37">
        <f t="shared" si="23"/>
        <v>265748100</v>
      </c>
      <c r="AE523" s="144"/>
    </row>
    <row r="524" spans="1:31" hidden="1" x14ac:dyDescent="0.25">
      <c r="A524" s="38">
        <v>512</v>
      </c>
      <c r="B524" s="61"/>
      <c r="C524" s="143" t="str">
        <f>VLOOKUP(D524,[8]Hoja1!$A$2:$B$1115,2,0)</f>
        <v>23350</v>
      </c>
      <c r="D524" s="31">
        <v>812001681</v>
      </c>
      <c r="E524" s="31">
        <v>215023350</v>
      </c>
      <c r="F524" s="61" t="s">
        <v>712</v>
      </c>
      <c r="G524" s="33">
        <v>0</v>
      </c>
      <c r="H524" s="33">
        <v>0</v>
      </c>
      <c r="I524" s="3">
        <f>IFERROR(VLOOKUP(C524,'[6]Anexo 2'!$A$9:$G$1115,7,0),0)</f>
        <v>427341504</v>
      </c>
      <c r="J524" s="3">
        <f>IFERROR(VLOOKUP(C524,'[6]Anexo 1'!$A$9:$F$1115,6,0),0)</f>
        <v>346441144</v>
      </c>
      <c r="K524" s="3"/>
      <c r="L524" s="3"/>
      <c r="M524" s="3"/>
      <c r="N524" s="3"/>
      <c r="O524" s="3"/>
      <c r="P524" s="34">
        <f t="shared" si="22"/>
        <v>773782648</v>
      </c>
      <c r="Q524" s="35">
        <f>VLOOKUP(D524,FEBRERO!$D$13:$Q$1147,14,0)+VLOOKUP(D524,FEBRERO!$D$13:$AC$1147,26,0)+VLOOKUP(D524,MARZO!$D$13:$AC$1147,26,0)</f>
        <v>453276520</v>
      </c>
      <c r="R524" s="3">
        <f>IFERROR(VLOOKUP(D524,[7]ServNOMINA!$F$16:$M$112,8,0),0)</f>
        <v>0</v>
      </c>
      <c r="S524" s="3">
        <f>IFERROR(VLOOKUP(D524,[7]ServOTROS!$F$16:$M$112,8,0),0)</f>
        <v>0</v>
      </c>
      <c r="T524" s="3">
        <f>IFERROR(VLOOKUP(D524,[7]CANCEL!$F$16:$M$48,8,0),0)</f>
        <v>0</v>
      </c>
      <c r="U524" s="3">
        <f>IFERROR(VLOOKUP(B524,[7]Aaf_PENSION!$C$16:$M$112,11,0),0)</f>
        <v>0</v>
      </c>
      <c r="V524" s="3">
        <f>IFERROR(VLOOKUP(B524,[7]Aaf_SALUD!$C$16:$M$112,11,0),0)</f>
        <v>0</v>
      </c>
      <c r="W524" s="3">
        <f>IFERROR(VLOOKUP(D524,[7]CALIDAD!$F$16:$M$1122,8,0),0)</f>
        <v>35611792</v>
      </c>
      <c r="X524" s="3"/>
      <c r="Y524" s="3">
        <f>IFERROR(VLOOKUP(B524,[7]Ap_CESANTIAS!$C$16:$M$112,11,0),0)</f>
        <v>0</v>
      </c>
      <c r="Z524" s="3">
        <f>IFERROR(VLOOKUP(B524,[7]Ap_PENSION!$C$16:$M$112,11,0),0)</f>
        <v>0</v>
      </c>
      <c r="AA524" s="3">
        <f>IFERROR(VLOOKUP(B524,[7]Ap_SALUD!$C$16:$M$112,11,0),0)</f>
        <v>0</v>
      </c>
      <c r="AB524" s="3"/>
      <c r="AC524" s="36">
        <f t="shared" si="21"/>
        <v>35611792</v>
      </c>
      <c r="AD524" s="37">
        <f t="shared" si="23"/>
        <v>284894336</v>
      </c>
      <c r="AE524" s="144"/>
    </row>
    <row r="525" spans="1:31" hidden="1" x14ac:dyDescent="0.25">
      <c r="A525" s="29">
        <v>513</v>
      </c>
      <c r="B525" s="61"/>
      <c r="C525" s="143" t="str">
        <f>VLOOKUP(D525,[8]Hoja1!$A$2:$B$1115,2,0)</f>
        <v>23419</v>
      </c>
      <c r="D525" s="31">
        <v>800096761</v>
      </c>
      <c r="E525" s="31">
        <v>211923419</v>
      </c>
      <c r="F525" s="61" t="s">
        <v>713</v>
      </c>
      <c r="G525" s="33">
        <v>0</v>
      </c>
      <c r="H525" s="33">
        <v>0</v>
      </c>
      <c r="I525" s="3">
        <f>IFERROR(VLOOKUP(C525,'[6]Anexo 2'!$A$9:$G$1115,7,0),0)</f>
        <v>892283392</v>
      </c>
      <c r="J525" s="3">
        <f>IFERROR(VLOOKUP(C525,'[6]Anexo 1'!$A$9:$F$1115,6,0),0)</f>
        <v>642561043</v>
      </c>
      <c r="K525" s="3"/>
      <c r="L525" s="3"/>
      <c r="M525" s="3"/>
      <c r="N525" s="3"/>
      <c r="O525" s="3"/>
      <c r="P525" s="34">
        <f t="shared" si="22"/>
        <v>1534844435</v>
      </c>
      <c r="Q525" s="35">
        <f>VLOOKUP(D525,FEBRERO!$D$13:$Q$1147,14,0)+VLOOKUP(D525,FEBRERO!$D$13:$AC$1147,26,0)+VLOOKUP(D525,MARZO!$D$13:$AC$1147,26,0)</f>
        <v>865631890</v>
      </c>
      <c r="R525" s="3">
        <f>IFERROR(VLOOKUP(D525,[7]ServNOMINA!$F$16:$M$112,8,0),0)</f>
        <v>0</v>
      </c>
      <c r="S525" s="3">
        <f>IFERROR(VLOOKUP(D525,[7]ServOTROS!$F$16:$M$112,8,0),0)</f>
        <v>0</v>
      </c>
      <c r="T525" s="3">
        <f>IFERROR(VLOOKUP(D525,[7]CANCEL!$F$16:$M$48,8,0),0)</f>
        <v>0</v>
      </c>
      <c r="U525" s="3">
        <f>IFERROR(VLOOKUP(B525,[7]Aaf_PENSION!$C$16:$M$112,11,0),0)</f>
        <v>0</v>
      </c>
      <c r="V525" s="3">
        <f>IFERROR(VLOOKUP(B525,[7]Aaf_SALUD!$C$16:$M$112,11,0),0)</f>
        <v>0</v>
      </c>
      <c r="W525" s="3">
        <f>IFERROR(VLOOKUP(D525,[7]CALIDAD!$F$16:$M$1122,8,0),0)</f>
        <v>74356949</v>
      </c>
      <c r="X525" s="3"/>
      <c r="Y525" s="3">
        <f>IFERROR(VLOOKUP(B525,[7]Ap_CESANTIAS!$C$16:$M$112,11,0),0)</f>
        <v>0</v>
      </c>
      <c r="Z525" s="3">
        <f>IFERROR(VLOOKUP(B525,[7]Ap_PENSION!$C$16:$M$112,11,0),0)</f>
        <v>0</v>
      </c>
      <c r="AA525" s="3">
        <f>IFERROR(VLOOKUP(B525,[7]Ap_SALUD!$C$16:$M$112,11,0),0)</f>
        <v>0</v>
      </c>
      <c r="AB525" s="3"/>
      <c r="AC525" s="36">
        <f t="shared" ref="AC525:AC588" si="24">SUM(R525:AA525)</f>
        <v>74356949</v>
      </c>
      <c r="AD525" s="37">
        <f t="shared" si="23"/>
        <v>594855596</v>
      </c>
      <c r="AE525" s="144"/>
    </row>
    <row r="526" spans="1:31" hidden="1" x14ac:dyDescent="0.25">
      <c r="A526" s="38">
        <v>514</v>
      </c>
      <c r="B526" s="61"/>
      <c r="C526" s="143" t="str">
        <f>VLOOKUP(D526,[8]Hoja1!$A$2:$B$1115,2,0)</f>
        <v>23464</v>
      </c>
      <c r="D526" s="31">
        <v>800096762</v>
      </c>
      <c r="E526" s="31">
        <v>216423464</v>
      </c>
      <c r="F526" s="61" t="s">
        <v>714</v>
      </c>
      <c r="G526" s="33">
        <v>0</v>
      </c>
      <c r="H526" s="33">
        <v>0</v>
      </c>
      <c r="I526" s="3">
        <f>IFERROR(VLOOKUP(C526,'[6]Anexo 2'!$A$9:$G$1115,7,0),0)</f>
        <v>370306880</v>
      </c>
      <c r="J526" s="3">
        <f>IFERROR(VLOOKUP(C526,'[6]Anexo 1'!$A$9:$F$1115,6,0),0)</f>
        <v>349647271</v>
      </c>
      <c r="K526" s="3"/>
      <c r="L526" s="3"/>
      <c r="M526" s="3"/>
      <c r="N526" s="3"/>
      <c r="O526" s="3"/>
      <c r="P526" s="34">
        <f t="shared" ref="P526:P589" si="25">SUM(G526:N526)</f>
        <v>719954151</v>
      </c>
      <c r="Q526" s="35">
        <f>VLOOKUP(D526,FEBRERO!$D$13:$Q$1147,14,0)+VLOOKUP(D526,FEBRERO!$D$13:$AC$1147,26,0)+VLOOKUP(D526,MARZO!$D$13:$AC$1147,26,0)</f>
        <v>442223992</v>
      </c>
      <c r="R526" s="3">
        <f>IFERROR(VLOOKUP(D526,[7]ServNOMINA!$F$16:$M$112,8,0),0)</f>
        <v>0</v>
      </c>
      <c r="S526" s="3">
        <f>IFERROR(VLOOKUP(D526,[7]ServOTROS!$F$16:$M$112,8,0),0)</f>
        <v>0</v>
      </c>
      <c r="T526" s="3">
        <f>IFERROR(VLOOKUP(D526,[7]CANCEL!$F$16:$M$48,8,0),0)</f>
        <v>0</v>
      </c>
      <c r="U526" s="3">
        <f>IFERROR(VLOOKUP(B526,[7]Aaf_PENSION!$C$16:$M$112,11,0),0)</f>
        <v>0</v>
      </c>
      <c r="V526" s="3">
        <f>IFERROR(VLOOKUP(B526,[7]Aaf_SALUD!$C$16:$M$112,11,0),0)</f>
        <v>0</v>
      </c>
      <c r="W526" s="3">
        <f>IFERROR(VLOOKUP(D526,[7]CALIDAD!$F$16:$M$1122,8,0),0)</f>
        <v>30858907</v>
      </c>
      <c r="X526" s="3"/>
      <c r="Y526" s="3">
        <f>IFERROR(VLOOKUP(B526,[7]Ap_CESANTIAS!$C$16:$M$112,11,0),0)</f>
        <v>0</v>
      </c>
      <c r="Z526" s="3">
        <f>IFERROR(VLOOKUP(B526,[7]Ap_PENSION!$C$16:$M$112,11,0),0)</f>
        <v>0</v>
      </c>
      <c r="AA526" s="3">
        <f>IFERROR(VLOOKUP(B526,[7]Ap_SALUD!$C$16:$M$112,11,0),0)</f>
        <v>0</v>
      </c>
      <c r="AB526" s="3"/>
      <c r="AC526" s="36">
        <f t="shared" si="24"/>
        <v>30858907</v>
      </c>
      <c r="AD526" s="37">
        <f t="shared" si="23"/>
        <v>246871252</v>
      </c>
      <c r="AE526" s="144"/>
    </row>
    <row r="527" spans="1:31" hidden="1" x14ac:dyDescent="0.25">
      <c r="A527" s="29">
        <v>515</v>
      </c>
      <c r="B527" s="61"/>
      <c r="C527" s="143" t="str">
        <f>VLOOKUP(D527,[8]Hoja1!$A$2:$B$1115,2,0)</f>
        <v>23466</v>
      </c>
      <c r="D527" s="31">
        <v>800096763</v>
      </c>
      <c r="E527" s="31">
        <v>216623466</v>
      </c>
      <c r="F527" s="61" t="s">
        <v>715</v>
      </c>
      <c r="G527" s="33">
        <v>0</v>
      </c>
      <c r="H527" s="33">
        <v>0</v>
      </c>
      <c r="I527" s="3">
        <f>IFERROR(VLOOKUP(C527,'[6]Anexo 2'!$A$9:$G$1115,7,0),0)</f>
        <v>2036554368</v>
      </c>
      <c r="J527" s="3">
        <f>IFERROR(VLOOKUP(C527,'[6]Anexo 1'!$A$9:$F$1115,6,0),0)</f>
        <v>1877388552</v>
      </c>
      <c r="K527" s="3"/>
      <c r="L527" s="3"/>
      <c r="M527" s="3"/>
      <c r="N527" s="3"/>
      <c r="O527" s="3"/>
      <c r="P527" s="34">
        <f t="shared" si="25"/>
        <v>3913942920</v>
      </c>
      <c r="Q527" s="35">
        <f>VLOOKUP(D527,FEBRERO!$D$13:$Q$1147,14,0)+VLOOKUP(D527,FEBRERO!$D$13:$AC$1147,26,0)+VLOOKUP(D527,MARZO!$D$13:$AC$1147,26,0)</f>
        <v>2306763606</v>
      </c>
      <c r="R527" s="3">
        <f>IFERROR(VLOOKUP(D527,[7]ServNOMINA!$F$16:$M$112,8,0),0)</f>
        <v>0</v>
      </c>
      <c r="S527" s="3">
        <f>IFERROR(VLOOKUP(D527,[7]ServOTROS!$F$16:$M$112,8,0),0)</f>
        <v>0</v>
      </c>
      <c r="T527" s="3">
        <f>IFERROR(VLOOKUP(D527,[7]CANCEL!$F$16:$M$48,8,0),0)</f>
        <v>0</v>
      </c>
      <c r="U527" s="3">
        <f>IFERROR(VLOOKUP(B527,[7]Aaf_PENSION!$C$16:$M$112,11,0),0)</f>
        <v>0</v>
      </c>
      <c r="V527" s="3">
        <f>IFERROR(VLOOKUP(B527,[7]Aaf_SALUD!$C$16:$M$112,11,0),0)</f>
        <v>0</v>
      </c>
      <c r="W527" s="3">
        <f>IFERROR(VLOOKUP(D527,[7]CALIDAD!$F$16:$M$1122,8,0),0)</f>
        <v>169712864</v>
      </c>
      <c r="X527" s="3"/>
      <c r="Y527" s="3">
        <f>IFERROR(VLOOKUP(B527,[7]Ap_CESANTIAS!$C$16:$M$112,11,0),0)</f>
        <v>0</v>
      </c>
      <c r="Z527" s="3">
        <f>IFERROR(VLOOKUP(B527,[7]Ap_PENSION!$C$16:$M$112,11,0),0)</f>
        <v>0</v>
      </c>
      <c r="AA527" s="3">
        <f>IFERROR(VLOOKUP(B527,[7]Ap_SALUD!$C$16:$M$112,11,0),0)</f>
        <v>0</v>
      </c>
      <c r="AB527" s="3"/>
      <c r="AC527" s="36">
        <f t="shared" si="24"/>
        <v>169712864</v>
      </c>
      <c r="AD527" s="37">
        <f t="shared" ref="AD527:AD590" si="26">+P527-Q527+AB527-AC527</f>
        <v>1437466450</v>
      </c>
      <c r="AE527" s="144"/>
    </row>
    <row r="528" spans="1:31" hidden="1" x14ac:dyDescent="0.25">
      <c r="A528" s="38">
        <v>516</v>
      </c>
      <c r="B528" s="61"/>
      <c r="C528" s="143" t="str">
        <f>VLOOKUP(D528,[8]Hoja1!$A$2:$B$1115,2,0)</f>
        <v>23500</v>
      </c>
      <c r="D528" s="31">
        <v>800065474</v>
      </c>
      <c r="E528" s="31">
        <v>210023500</v>
      </c>
      <c r="F528" s="61" t="s">
        <v>716</v>
      </c>
      <c r="G528" s="33">
        <v>0</v>
      </c>
      <c r="H528" s="33">
        <v>0</v>
      </c>
      <c r="I528" s="3">
        <f>IFERROR(VLOOKUP(C528,'[6]Anexo 2'!$A$9:$G$1115,7,0),0)</f>
        <v>1413212880</v>
      </c>
      <c r="J528" s="3">
        <f>IFERROR(VLOOKUP(C528,'[6]Anexo 1'!$A$9:$F$1115,6,0),0)</f>
        <v>1171550499</v>
      </c>
      <c r="K528" s="3"/>
      <c r="L528" s="3"/>
      <c r="M528" s="3"/>
      <c r="N528" s="3"/>
      <c r="O528" s="3"/>
      <c r="P528" s="34">
        <f t="shared" si="25"/>
        <v>2584763379</v>
      </c>
      <c r="Q528" s="35">
        <f>VLOOKUP(D528,FEBRERO!$D$13:$Q$1147,14,0)+VLOOKUP(D528,FEBRERO!$D$13:$AC$1147,26,0)+VLOOKUP(D528,MARZO!$D$13:$AC$1147,26,0)</f>
        <v>1524853719</v>
      </c>
      <c r="R528" s="3">
        <f>IFERROR(VLOOKUP(D528,[7]ServNOMINA!$F$16:$M$112,8,0),0)</f>
        <v>0</v>
      </c>
      <c r="S528" s="3">
        <f>IFERROR(VLOOKUP(D528,[7]ServOTROS!$F$16:$M$112,8,0),0)</f>
        <v>0</v>
      </c>
      <c r="T528" s="3">
        <f>IFERROR(VLOOKUP(D528,[7]CANCEL!$F$16:$M$48,8,0),0)</f>
        <v>0</v>
      </c>
      <c r="U528" s="3">
        <f>IFERROR(VLOOKUP(B528,[7]Aaf_PENSION!$C$16:$M$112,11,0),0)</f>
        <v>0</v>
      </c>
      <c r="V528" s="3">
        <f>IFERROR(VLOOKUP(B528,[7]Aaf_SALUD!$C$16:$M$112,11,0),0)</f>
        <v>0</v>
      </c>
      <c r="W528" s="3">
        <f>IFERROR(VLOOKUP(D528,[7]CALIDAD!$F$16:$M$1122,8,0),0)</f>
        <v>117767740</v>
      </c>
      <c r="X528" s="3"/>
      <c r="Y528" s="3">
        <f>IFERROR(VLOOKUP(B528,[7]Ap_CESANTIAS!$C$16:$M$112,11,0),0)</f>
        <v>0</v>
      </c>
      <c r="Z528" s="3">
        <f>IFERROR(VLOOKUP(B528,[7]Ap_PENSION!$C$16:$M$112,11,0),0)</f>
        <v>0</v>
      </c>
      <c r="AA528" s="3">
        <f>IFERROR(VLOOKUP(B528,[7]Ap_SALUD!$C$16:$M$112,11,0),0)</f>
        <v>0</v>
      </c>
      <c r="AB528" s="3"/>
      <c r="AC528" s="36">
        <f t="shared" si="24"/>
        <v>117767740</v>
      </c>
      <c r="AD528" s="37">
        <f t="shared" si="26"/>
        <v>942141920</v>
      </c>
      <c r="AE528" s="144"/>
    </row>
    <row r="529" spans="1:31" hidden="1" x14ac:dyDescent="0.25">
      <c r="A529" s="29">
        <v>517</v>
      </c>
      <c r="B529" s="61"/>
      <c r="C529" s="143" t="str">
        <f>VLOOKUP(D529,[8]Hoja1!$A$2:$B$1115,2,0)</f>
        <v>23555</v>
      </c>
      <c r="D529" s="31">
        <v>800096765</v>
      </c>
      <c r="E529" s="31">
        <v>215523555</v>
      </c>
      <c r="F529" s="61" t="s">
        <v>717</v>
      </c>
      <c r="G529" s="33">
        <v>0</v>
      </c>
      <c r="H529" s="33">
        <v>0</v>
      </c>
      <c r="I529" s="3">
        <f>IFERROR(VLOOKUP(C529,'[6]Anexo 2'!$A$9:$G$1115,7,0),0)</f>
        <v>1935662656</v>
      </c>
      <c r="J529" s="3">
        <f>IFERROR(VLOOKUP(C529,'[6]Anexo 1'!$A$9:$F$1115,6,0),0)</f>
        <v>1622497155</v>
      </c>
      <c r="K529" s="3"/>
      <c r="L529" s="3"/>
      <c r="M529" s="3"/>
      <c r="N529" s="3"/>
      <c r="O529" s="3"/>
      <c r="P529" s="34">
        <f t="shared" si="25"/>
        <v>3558159811</v>
      </c>
      <c r="Q529" s="35">
        <f>VLOOKUP(D529,FEBRERO!$D$13:$Q$1147,14,0)+VLOOKUP(D529,FEBRERO!$D$13:$AC$1147,26,0)+VLOOKUP(D529,MARZO!$D$13:$AC$1147,26,0)</f>
        <v>2106412818</v>
      </c>
      <c r="R529" s="3">
        <f>IFERROR(VLOOKUP(D529,[7]ServNOMINA!$F$16:$M$112,8,0),0)</f>
        <v>0</v>
      </c>
      <c r="S529" s="3">
        <f>IFERROR(VLOOKUP(D529,[7]ServOTROS!$F$16:$M$112,8,0),0)</f>
        <v>0</v>
      </c>
      <c r="T529" s="3">
        <f>IFERROR(VLOOKUP(D529,[7]CANCEL!$F$16:$M$48,8,0),0)</f>
        <v>0</v>
      </c>
      <c r="U529" s="3">
        <f>IFERROR(VLOOKUP(B529,[7]Aaf_PENSION!$C$16:$M$112,11,0),0)</f>
        <v>0</v>
      </c>
      <c r="V529" s="3">
        <f>IFERROR(VLOOKUP(B529,[7]Aaf_SALUD!$C$16:$M$112,11,0),0)</f>
        <v>0</v>
      </c>
      <c r="W529" s="3">
        <f>IFERROR(VLOOKUP(D529,[7]CALIDAD!$F$16:$M$1122,8,0),0)</f>
        <v>161305221</v>
      </c>
      <c r="X529" s="3"/>
      <c r="Y529" s="3">
        <f>IFERROR(VLOOKUP(B529,[7]Ap_CESANTIAS!$C$16:$M$112,11,0),0)</f>
        <v>0</v>
      </c>
      <c r="Z529" s="3">
        <f>IFERROR(VLOOKUP(B529,[7]Ap_PENSION!$C$16:$M$112,11,0),0)</f>
        <v>0</v>
      </c>
      <c r="AA529" s="3">
        <f>IFERROR(VLOOKUP(B529,[7]Ap_SALUD!$C$16:$M$112,11,0),0)</f>
        <v>0</v>
      </c>
      <c r="AB529" s="3"/>
      <c r="AC529" s="36">
        <f t="shared" si="24"/>
        <v>161305221</v>
      </c>
      <c r="AD529" s="37">
        <f t="shared" si="26"/>
        <v>1290441772</v>
      </c>
      <c r="AE529" s="144"/>
    </row>
    <row r="530" spans="1:31" hidden="1" x14ac:dyDescent="0.25">
      <c r="A530" s="38">
        <v>518</v>
      </c>
      <c r="B530" s="61"/>
      <c r="C530" s="143" t="str">
        <f>VLOOKUP(D530,[8]Hoja1!$A$2:$B$1115,2,0)</f>
        <v>23570</v>
      </c>
      <c r="D530" s="31">
        <v>800096766</v>
      </c>
      <c r="E530" s="31">
        <v>217023570</v>
      </c>
      <c r="F530" s="61" t="s">
        <v>718</v>
      </c>
      <c r="G530" s="33">
        <v>0</v>
      </c>
      <c r="H530" s="33">
        <v>0</v>
      </c>
      <c r="I530" s="3">
        <f>IFERROR(VLOOKUP(C530,'[6]Anexo 2'!$A$9:$G$1115,7,0),0)</f>
        <v>1032648032</v>
      </c>
      <c r="J530" s="3">
        <f>IFERROR(VLOOKUP(C530,'[6]Anexo 1'!$A$9:$F$1115,6,0),0)</f>
        <v>967962425</v>
      </c>
      <c r="K530" s="3"/>
      <c r="L530" s="3"/>
      <c r="M530" s="3"/>
      <c r="N530" s="3"/>
      <c r="O530" s="3"/>
      <c r="P530" s="34">
        <f t="shared" si="25"/>
        <v>2000610457</v>
      </c>
      <c r="Q530" s="35">
        <f>VLOOKUP(D530,FEBRERO!$D$13:$Q$1147,14,0)+VLOOKUP(D530,FEBRERO!$D$13:$AC$1147,26,0)+VLOOKUP(D530,MARZO!$D$13:$AC$1147,26,0)</f>
        <v>1196135330</v>
      </c>
      <c r="R530" s="3">
        <f>IFERROR(VLOOKUP(D530,[7]ServNOMINA!$F$16:$M$112,8,0),0)</f>
        <v>0</v>
      </c>
      <c r="S530" s="3">
        <f>IFERROR(VLOOKUP(D530,[7]ServOTROS!$F$16:$M$112,8,0),0)</f>
        <v>0</v>
      </c>
      <c r="T530" s="3">
        <f>IFERROR(VLOOKUP(D530,[7]CANCEL!$F$16:$M$48,8,0),0)</f>
        <v>0</v>
      </c>
      <c r="U530" s="3">
        <f>IFERROR(VLOOKUP(B530,[7]Aaf_PENSION!$C$16:$M$112,11,0),0)</f>
        <v>0</v>
      </c>
      <c r="V530" s="3">
        <f>IFERROR(VLOOKUP(B530,[7]Aaf_SALUD!$C$16:$M$112,11,0),0)</f>
        <v>0</v>
      </c>
      <c r="W530" s="3">
        <f>IFERROR(VLOOKUP(D530,[7]CALIDAD!$F$16:$M$1122,8,0),0)</f>
        <v>86054003</v>
      </c>
      <c r="X530" s="3"/>
      <c r="Y530" s="3">
        <f>IFERROR(VLOOKUP(B530,[7]Ap_CESANTIAS!$C$16:$M$112,11,0),0)</f>
        <v>0</v>
      </c>
      <c r="Z530" s="3">
        <f>IFERROR(VLOOKUP(B530,[7]Ap_PENSION!$C$16:$M$112,11,0),0)</f>
        <v>0</v>
      </c>
      <c r="AA530" s="3">
        <f>IFERROR(VLOOKUP(B530,[7]Ap_SALUD!$C$16:$M$112,11,0),0)</f>
        <v>0</v>
      </c>
      <c r="AB530" s="3"/>
      <c r="AC530" s="36">
        <f t="shared" si="24"/>
        <v>86054003</v>
      </c>
      <c r="AD530" s="37">
        <f t="shared" si="26"/>
        <v>718421124</v>
      </c>
      <c r="AE530" s="144"/>
    </row>
    <row r="531" spans="1:31" hidden="1" x14ac:dyDescent="0.25">
      <c r="A531" s="29">
        <v>519</v>
      </c>
      <c r="B531" s="61"/>
      <c r="C531" s="143" t="str">
        <f>VLOOKUP(D531,[8]Hoja1!$A$2:$B$1115,2,0)</f>
        <v>23574</v>
      </c>
      <c r="D531" s="31">
        <v>800096770</v>
      </c>
      <c r="E531" s="31">
        <v>217423574</v>
      </c>
      <c r="F531" s="61" t="s">
        <v>719</v>
      </c>
      <c r="G531" s="33">
        <v>0</v>
      </c>
      <c r="H531" s="33">
        <v>0</v>
      </c>
      <c r="I531" s="3">
        <f>IFERROR(VLOOKUP(C531,'[6]Anexo 2'!$A$9:$G$1115,7,0),0)</f>
        <v>1251128048</v>
      </c>
      <c r="J531" s="3">
        <f>IFERROR(VLOOKUP(C531,'[6]Anexo 1'!$A$9:$F$1115,6,0),0)</f>
        <v>926711712</v>
      </c>
      <c r="K531" s="3"/>
      <c r="L531" s="3"/>
      <c r="M531" s="3"/>
      <c r="N531" s="3"/>
      <c r="O531" s="3"/>
      <c r="P531" s="34">
        <f t="shared" si="25"/>
        <v>2177839760</v>
      </c>
      <c r="Q531" s="35">
        <f>VLOOKUP(D531,FEBRERO!$D$13:$Q$1147,14,0)+VLOOKUP(D531,FEBRERO!$D$13:$AC$1147,26,0)+VLOOKUP(D531,MARZO!$D$13:$AC$1147,26,0)</f>
        <v>1239493725</v>
      </c>
      <c r="R531" s="3">
        <f>IFERROR(VLOOKUP(D531,[7]ServNOMINA!$F$16:$M$112,8,0),0)</f>
        <v>0</v>
      </c>
      <c r="S531" s="3">
        <f>IFERROR(VLOOKUP(D531,[7]ServOTROS!$F$16:$M$112,8,0),0)</f>
        <v>0</v>
      </c>
      <c r="T531" s="3">
        <f>IFERROR(VLOOKUP(D531,[7]CANCEL!$F$16:$M$48,8,0),0)</f>
        <v>0</v>
      </c>
      <c r="U531" s="3">
        <f>IFERROR(VLOOKUP(B531,[7]Aaf_PENSION!$C$16:$M$112,11,0),0)</f>
        <v>0</v>
      </c>
      <c r="V531" s="3">
        <f>IFERROR(VLOOKUP(B531,[7]Aaf_SALUD!$C$16:$M$112,11,0),0)</f>
        <v>0</v>
      </c>
      <c r="W531" s="3">
        <f>IFERROR(VLOOKUP(D531,[7]CALIDAD!$F$16:$M$1122,8,0),0)</f>
        <v>104260671</v>
      </c>
      <c r="X531" s="3"/>
      <c r="Y531" s="3">
        <f>IFERROR(VLOOKUP(B531,[7]Ap_CESANTIAS!$C$16:$M$112,11,0),0)</f>
        <v>0</v>
      </c>
      <c r="Z531" s="3">
        <f>IFERROR(VLOOKUP(B531,[7]Ap_PENSION!$C$16:$M$112,11,0),0)</f>
        <v>0</v>
      </c>
      <c r="AA531" s="3">
        <f>IFERROR(VLOOKUP(B531,[7]Ap_SALUD!$C$16:$M$112,11,0),0)</f>
        <v>0</v>
      </c>
      <c r="AB531" s="3"/>
      <c r="AC531" s="36">
        <f t="shared" si="24"/>
        <v>104260671</v>
      </c>
      <c r="AD531" s="37">
        <f t="shared" si="26"/>
        <v>834085364</v>
      </c>
      <c r="AE531" s="144"/>
    </row>
    <row r="532" spans="1:31" hidden="1" x14ac:dyDescent="0.25">
      <c r="A532" s="38">
        <v>520</v>
      </c>
      <c r="B532" s="61"/>
      <c r="C532" s="143" t="str">
        <f>VLOOKUP(D532,[8]Hoja1!$A$2:$B$1115,2,0)</f>
        <v>23580</v>
      </c>
      <c r="D532" s="31">
        <v>800096772</v>
      </c>
      <c r="E532" s="31">
        <v>218023580</v>
      </c>
      <c r="F532" s="61" t="s">
        <v>720</v>
      </c>
      <c r="G532" s="33">
        <v>0</v>
      </c>
      <c r="H532" s="33">
        <v>0</v>
      </c>
      <c r="I532" s="3">
        <f>IFERROR(VLOOKUP(C532,'[6]Anexo 2'!$A$9:$G$1115,7,0),0)</f>
        <v>1876000960</v>
      </c>
      <c r="J532" s="3">
        <f>IFERROR(VLOOKUP(C532,'[6]Anexo 1'!$A$9:$F$1115,6,0),0)</f>
        <v>1502948143</v>
      </c>
      <c r="K532" s="3"/>
      <c r="L532" s="3"/>
      <c r="M532" s="3"/>
      <c r="N532" s="3"/>
      <c r="O532" s="3"/>
      <c r="P532" s="34">
        <f t="shared" si="25"/>
        <v>3378949103</v>
      </c>
      <c r="Q532" s="35">
        <f>VLOOKUP(D532,FEBRERO!$D$13:$Q$1147,14,0)+VLOOKUP(D532,FEBRERO!$D$13:$AC$1147,26,0)+VLOOKUP(D532,MARZO!$D$13:$AC$1147,26,0)</f>
        <v>1872035250</v>
      </c>
      <c r="R532" s="3">
        <f>IFERROR(VLOOKUP(D532,[7]ServNOMINA!$F$16:$M$112,8,0),0)</f>
        <v>0</v>
      </c>
      <c r="S532" s="3">
        <f>IFERROR(VLOOKUP(D532,[7]ServOTROS!$F$16:$M$112,8,0),0)</f>
        <v>0</v>
      </c>
      <c r="T532" s="3">
        <f>IFERROR(VLOOKUP(D532,[7]CANCEL!$F$16:$M$48,8,0),0)</f>
        <v>0</v>
      </c>
      <c r="U532" s="3">
        <f>IFERROR(VLOOKUP(B532,[7]Aaf_PENSION!$C$16:$M$112,11,0),0)</f>
        <v>0</v>
      </c>
      <c r="V532" s="3">
        <f>IFERROR(VLOOKUP(B532,[7]Aaf_SALUD!$C$16:$M$112,11,0),0)</f>
        <v>0</v>
      </c>
      <c r="W532" s="3">
        <f>IFERROR(VLOOKUP(D532,[7]CALIDAD!$F$16:$M$1122,8,0),0)</f>
        <v>156333413</v>
      </c>
      <c r="X532" s="3"/>
      <c r="Y532" s="3">
        <f>IFERROR(VLOOKUP(B532,[7]Ap_CESANTIAS!$C$16:$M$112,11,0),0)</f>
        <v>0</v>
      </c>
      <c r="Z532" s="3">
        <f>IFERROR(VLOOKUP(B532,[7]Ap_PENSION!$C$16:$M$112,11,0),0)</f>
        <v>0</v>
      </c>
      <c r="AA532" s="3">
        <f>IFERROR(VLOOKUP(B532,[7]Ap_SALUD!$C$16:$M$112,11,0),0)</f>
        <v>0</v>
      </c>
      <c r="AB532" s="3"/>
      <c r="AC532" s="36">
        <f t="shared" si="24"/>
        <v>156333413</v>
      </c>
      <c r="AD532" s="37">
        <f t="shared" si="26"/>
        <v>1350580440</v>
      </c>
      <c r="AE532" s="144"/>
    </row>
    <row r="533" spans="1:31" hidden="1" x14ac:dyDescent="0.25">
      <c r="A533" s="29">
        <v>521</v>
      </c>
      <c r="B533" s="61"/>
      <c r="C533" s="143" t="str">
        <f>VLOOKUP(D533,[8]Hoja1!$A$2:$B$1115,2,0)</f>
        <v>23586</v>
      </c>
      <c r="D533" s="31">
        <v>800079162</v>
      </c>
      <c r="E533" s="31">
        <v>218623586</v>
      </c>
      <c r="F533" s="61" t="s">
        <v>721</v>
      </c>
      <c r="G533" s="33">
        <v>0</v>
      </c>
      <c r="H533" s="33">
        <v>0</v>
      </c>
      <c r="I533" s="3">
        <f>IFERROR(VLOOKUP(C533,'[6]Anexo 2'!$A$9:$G$1115,7,0),0)</f>
        <v>518936736</v>
      </c>
      <c r="J533" s="3">
        <f>IFERROR(VLOOKUP(C533,'[6]Anexo 1'!$A$9:$F$1115,6,0),0)</f>
        <v>420973848</v>
      </c>
      <c r="K533" s="3"/>
      <c r="L533" s="3"/>
      <c r="M533" s="3"/>
      <c r="N533" s="3"/>
      <c r="O533" s="3"/>
      <c r="P533" s="34">
        <f t="shared" si="25"/>
        <v>939910584</v>
      </c>
      <c r="Q533" s="35">
        <f>VLOOKUP(D533,FEBRERO!$D$13:$Q$1147,14,0)+VLOOKUP(D533,FEBRERO!$D$13:$AC$1147,26,0)+VLOOKUP(D533,MARZO!$D$13:$AC$1147,26,0)</f>
        <v>550708032</v>
      </c>
      <c r="R533" s="3">
        <f>IFERROR(VLOOKUP(D533,[7]ServNOMINA!$F$16:$M$112,8,0),0)</f>
        <v>0</v>
      </c>
      <c r="S533" s="3">
        <f>IFERROR(VLOOKUP(D533,[7]ServOTROS!$F$16:$M$112,8,0),0)</f>
        <v>0</v>
      </c>
      <c r="T533" s="3">
        <f>IFERROR(VLOOKUP(D533,[7]CANCEL!$F$16:$M$48,8,0),0)</f>
        <v>0</v>
      </c>
      <c r="U533" s="3">
        <f>IFERROR(VLOOKUP(B533,[7]Aaf_PENSION!$C$16:$M$112,11,0),0)</f>
        <v>0</v>
      </c>
      <c r="V533" s="3">
        <f>IFERROR(VLOOKUP(B533,[7]Aaf_SALUD!$C$16:$M$112,11,0),0)</f>
        <v>0</v>
      </c>
      <c r="W533" s="3">
        <f>IFERROR(VLOOKUP(D533,[7]CALIDAD!$F$16:$M$1122,8,0),0)</f>
        <v>43244728</v>
      </c>
      <c r="X533" s="3"/>
      <c r="Y533" s="3">
        <f>IFERROR(VLOOKUP(B533,[7]Ap_CESANTIAS!$C$16:$M$112,11,0),0)</f>
        <v>0</v>
      </c>
      <c r="Z533" s="3">
        <f>IFERROR(VLOOKUP(B533,[7]Ap_PENSION!$C$16:$M$112,11,0),0)</f>
        <v>0</v>
      </c>
      <c r="AA533" s="3">
        <f>IFERROR(VLOOKUP(B533,[7]Ap_SALUD!$C$16:$M$112,11,0),0)</f>
        <v>0</v>
      </c>
      <c r="AB533" s="3"/>
      <c r="AC533" s="36">
        <f t="shared" si="24"/>
        <v>43244728</v>
      </c>
      <c r="AD533" s="37">
        <f t="shared" si="26"/>
        <v>345957824</v>
      </c>
      <c r="AE533" s="144"/>
    </row>
    <row r="534" spans="1:31" hidden="1" x14ac:dyDescent="0.25">
      <c r="A534" s="38">
        <v>522</v>
      </c>
      <c r="B534" s="61"/>
      <c r="C534" s="143" t="str">
        <f>VLOOKUP(D534,[8]Hoja1!$A$2:$B$1115,2,0)</f>
        <v>23670</v>
      </c>
      <c r="D534" s="31">
        <v>800075231</v>
      </c>
      <c r="E534" s="31">
        <v>217023670</v>
      </c>
      <c r="F534" s="61" t="s">
        <v>722</v>
      </c>
      <c r="G534" s="33">
        <v>0</v>
      </c>
      <c r="H534" s="33">
        <v>0</v>
      </c>
      <c r="I534" s="3">
        <f>IFERROR(VLOOKUP(C534,'[6]Anexo 2'!$A$9:$G$1115,7,0),0)</f>
        <v>2288489152</v>
      </c>
      <c r="J534" s="3">
        <f>IFERROR(VLOOKUP(C534,'[6]Anexo 1'!$A$9:$F$1115,6,0),0)</f>
        <v>1580625003</v>
      </c>
      <c r="K534" s="3"/>
      <c r="L534" s="3"/>
      <c r="M534" s="3"/>
      <c r="N534" s="3"/>
      <c r="O534" s="3"/>
      <c r="P534" s="34">
        <f t="shared" si="25"/>
        <v>3869114155</v>
      </c>
      <c r="Q534" s="35">
        <f>VLOOKUP(D534,FEBRERO!$D$13:$Q$1147,14,0)+VLOOKUP(D534,FEBRERO!$D$13:$AC$1147,26,0)+VLOOKUP(D534,MARZO!$D$13:$AC$1147,26,0)</f>
        <v>2152747290</v>
      </c>
      <c r="R534" s="3">
        <f>IFERROR(VLOOKUP(D534,[7]ServNOMINA!$F$16:$M$112,8,0),0)</f>
        <v>0</v>
      </c>
      <c r="S534" s="3">
        <f>IFERROR(VLOOKUP(D534,[7]ServOTROS!$F$16:$M$112,8,0),0)</f>
        <v>0</v>
      </c>
      <c r="T534" s="3">
        <f>IFERROR(VLOOKUP(D534,[7]CANCEL!$F$16:$M$48,8,0),0)</f>
        <v>0</v>
      </c>
      <c r="U534" s="3">
        <f>IFERROR(VLOOKUP(B534,[7]Aaf_PENSION!$C$16:$M$112,11,0),0)</f>
        <v>0</v>
      </c>
      <c r="V534" s="3">
        <f>IFERROR(VLOOKUP(B534,[7]Aaf_SALUD!$C$16:$M$112,11,0),0)</f>
        <v>0</v>
      </c>
      <c r="W534" s="3">
        <f>IFERROR(VLOOKUP(D534,[7]CALIDAD!$F$16:$M$1122,8,0),0)</f>
        <v>190707429</v>
      </c>
      <c r="X534" s="3"/>
      <c r="Y534" s="3">
        <f>IFERROR(VLOOKUP(B534,[7]Ap_CESANTIAS!$C$16:$M$112,11,0),0)</f>
        <v>0</v>
      </c>
      <c r="Z534" s="3">
        <f>IFERROR(VLOOKUP(B534,[7]Ap_PENSION!$C$16:$M$112,11,0),0)</f>
        <v>0</v>
      </c>
      <c r="AA534" s="3">
        <f>IFERROR(VLOOKUP(B534,[7]Ap_SALUD!$C$16:$M$112,11,0),0)</f>
        <v>0</v>
      </c>
      <c r="AB534" s="3"/>
      <c r="AC534" s="36">
        <f t="shared" si="24"/>
        <v>190707429</v>
      </c>
      <c r="AD534" s="37">
        <f t="shared" si="26"/>
        <v>1525659436</v>
      </c>
      <c r="AE534" s="144"/>
    </row>
    <row r="535" spans="1:31" hidden="1" x14ac:dyDescent="0.25">
      <c r="A535" s="29">
        <v>523</v>
      </c>
      <c r="B535" s="61"/>
      <c r="C535" s="143" t="str">
        <f>VLOOKUP(D535,[8]Hoja1!$A$2:$B$1115,2,0)</f>
        <v>23672</v>
      </c>
      <c r="D535" s="31">
        <v>800096781</v>
      </c>
      <c r="E535" s="31">
        <v>217223672</v>
      </c>
      <c r="F535" s="61" t="s">
        <v>723</v>
      </c>
      <c r="G535" s="33">
        <v>0</v>
      </c>
      <c r="H535" s="33">
        <v>0</v>
      </c>
      <c r="I535" s="3">
        <f>IFERROR(VLOOKUP(C535,'[6]Anexo 2'!$A$9:$G$1115,7,0),0)</f>
        <v>848241088</v>
      </c>
      <c r="J535" s="3">
        <f>IFERROR(VLOOKUP(C535,'[6]Anexo 1'!$A$9:$F$1115,6,0),0)</f>
        <v>901850579</v>
      </c>
      <c r="K535" s="3"/>
      <c r="L535" s="3"/>
      <c r="M535" s="3"/>
      <c r="N535" s="3"/>
      <c r="O535" s="3"/>
      <c r="P535" s="34">
        <f t="shared" si="25"/>
        <v>1750091667</v>
      </c>
      <c r="Q535" s="35">
        <f>VLOOKUP(D535,FEBRERO!$D$13:$Q$1147,14,0)+VLOOKUP(D535,FEBRERO!$D$13:$AC$1147,26,0)+VLOOKUP(D535,MARZO!$D$13:$AC$1147,26,0)</f>
        <v>1113910850</v>
      </c>
      <c r="R535" s="3">
        <f>IFERROR(VLOOKUP(D535,[7]ServNOMINA!$F$16:$M$112,8,0),0)</f>
        <v>0</v>
      </c>
      <c r="S535" s="3">
        <f>IFERROR(VLOOKUP(D535,[7]ServOTROS!$F$16:$M$112,8,0),0)</f>
        <v>0</v>
      </c>
      <c r="T535" s="3">
        <f>IFERROR(VLOOKUP(D535,[7]CANCEL!$F$16:$M$48,8,0),0)</f>
        <v>0</v>
      </c>
      <c r="U535" s="3">
        <f>IFERROR(VLOOKUP(B535,[7]Aaf_PENSION!$C$16:$M$112,11,0),0)</f>
        <v>0</v>
      </c>
      <c r="V535" s="3">
        <f>IFERROR(VLOOKUP(B535,[7]Aaf_SALUD!$C$16:$M$112,11,0),0)</f>
        <v>0</v>
      </c>
      <c r="W535" s="3">
        <f>IFERROR(VLOOKUP(D535,[7]CALIDAD!$F$16:$M$1122,8,0),0)</f>
        <v>70686757</v>
      </c>
      <c r="X535" s="3"/>
      <c r="Y535" s="3">
        <f>IFERROR(VLOOKUP(B535,[7]Ap_CESANTIAS!$C$16:$M$112,11,0),0)</f>
        <v>0</v>
      </c>
      <c r="Z535" s="3">
        <f>IFERROR(VLOOKUP(B535,[7]Ap_PENSION!$C$16:$M$112,11,0),0)</f>
        <v>0</v>
      </c>
      <c r="AA535" s="3">
        <f>IFERROR(VLOOKUP(B535,[7]Ap_SALUD!$C$16:$M$112,11,0),0)</f>
        <v>0</v>
      </c>
      <c r="AB535" s="3"/>
      <c r="AC535" s="36">
        <f t="shared" si="24"/>
        <v>70686757</v>
      </c>
      <c r="AD535" s="37">
        <f t="shared" si="26"/>
        <v>565494060</v>
      </c>
      <c r="AE535" s="144"/>
    </row>
    <row r="536" spans="1:31" hidden="1" x14ac:dyDescent="0.25">
      <c r="A536" s="38">
        <v>524</v>
      </c>
      <c r="B536" s="61"/>
      <c r="C536" s="143" t="str">
        <f>VLOOKUP(D536,[8]Hoja1!$A$2:$B$1115,2,0)</f>
        <v>23675</v>
      </c>
      <c r="D536" s="31">
        <v>800096804</v>
      </c>
      <c r="E536" s="31">
        <v>217523675</v>
      </c>
      <c r="F536" s="61" t="s">
        <v>724</v>
      </c>
      <c r="G536" s="33">
        <v>0</v>
      </c>
      <c r="H536" s="33">
        <v>0</v>
      </c>
      <c r="I536" s="3">
        <f>IFERROR(VLOOKUP(C536,'[6]Anexo 2'!$A$9:$G$1115,7,0),0)</f>
        <v>1207672320</v>
      </c>
      <c r="J536" s="3">
        <f>IFERROR(VLOOKUP(C536,'[6]Anexo 1'!$A$9:$F$1115,6,0),0)</f>
        <v>1049419343</v>
      </c>
      <c r="K536" s="3"/>
      <c r="L536" s="3"/>
      <c r="M536" s="3"/>
      <c r="N536" s="3"/>
      <c r="O536" s="3"/>
      <c r="P536" s="34">
        <f t="shared" si="25"/>
        <v>2257091663</v>
      </c>
      <c r="Q536" s="35">
        <f>VLOOKUP(D536,FEBRERO!$D$13:$Q$1147,14,0)+VLOOKUP(D536,FEBRERO!$D$13:$AC$1147,26,0)+VLOOKUP(D536,MARZO!$D$13:$AC$1147,26,0)</f>
        <v>1351337423</v>
      </c>
      <c r="R536" s="3">
        <f>IFERROR(VLOOKUP(D536,[7]ServNOMINA!$F$16:$M$112,8,0),0)</f>
        <v>0</v>
      </c>
      <c r="S536" s="3">
        <f>IFERROR(VLOOKUP(D536,[7]ServOTROS!$F$16:$M$112,8,0),0)</f>
        <v>0</v>
      </c>
      <c r="T536" s="3">
        <f>IFERROR(VLOOKUP(D536,[7]CANCEL!$F$16:$M$48,8,0),0)</f>
        <v>0</v>
      </c>
      <c r="U536" s="3">
        <f>IFERROR(VLOOKUP(B536,[7]Aaf_PENSION!$C$16:$M$112,11,0),0)</f>
        <v>0</v>
      </c>
      <c r="V536" s="3">
        <f>IFERROR(VLOOKUP(B536,[7]Aaf_SALUD!$C$16:$M$112,11,0),0)</f>
        <v>0</v>
      </c>
      <c r="W536" s="3">
        <f>IFERROR(VLOOKUP(D536,[7]CALIDAD!$F$16:$M$1122,8,0),0)</f>
        <v>100639360</v>
      </c>
      <c r="X536" s="3"/>
      <c r="Y536" s="3">
        <f>IFERROR(VLOOKUP(B536,[7]Ap_CESANTIAS!$C$16:$M$112,11,0),0)</f>
        <v>0</v>
      </c>
      <c r="Z536" s="3">
        <f>IFERROR(VLOOKUP(B536,[7]Ap_PENSION!$C$16:$M$112,11,0),0)</f>
        <v>0</v>
      </c>
      <c r="AA536" s="3">
        <f>IFERROR(VLOOKUP(B536,[7]Ap_SALUD!$C$16:$M$112,11,0),0)</f>
        <v>0</v>
      </c>
      <c r="AB536" s="3"/>
      <c r="AC536" s="36">
        <f t="shared" si="24"/>
        <v>100639360</v>
      </c>
      <c r="AD536" s="37">
        <f t="shared" si="26"/>
        <v>805114880</v>
      </c>
      <c r="AE536" s="144"/>
    </row>
    <row r="537" spans="1:31" hidden="1" x14ac:dyDescent="0.25">
      <c r="A537" s="29">
        <v>525</v>
      </c>
      <c r="B537" s="61"/>
      <c r="C537" s="143" t="str">
        <f>VLOOKUP(D537,[8]Hoja1!$A$2:$B$1115,2,0)</f>
        <v>23678</v>
      </c>
      <c r="D537" s="31">
        <v>800075537</v>
      </c>
      <c r="E537" s="31">
        <v>217823678</v>
      </c>
      <c r="F537" s="61" t="s">
        <v>389</v>
      </c>
      <c r="G537" s="33">
        <v>0</v>
      </c>
      <c r="H537" s="33">
        <v>0</v>
      </c>
      <c r="I537" s="3">
        <f>IFERROR(VLOOKUP(C537,'[6]Anexo 2'!$A$9:$G$1115,7,0),0)</f>
        <v>679760232</v>
      </c>
      <c r="J537" s="3">
        <f>IFERROR(VLOOKUP(C537,'[6]Anexo 1'!$A$9:$F$1115,6,0),0)</f>
        <v>705241804</v>
      </c>
      <c r="K537" s="3"/>
      <c r="L537" s="3"/>
      <c r="M537" s="3"/>
      <c r="N537" s="3"/>
      <c r="O537" s="3"/>
      <c r="P537" s="34">
        <f t="shared" si="25"/>
        <v>1385002036</v>
      </c>
      <c r="Q537" s="35">
        <f>VLOOKUP(D537,FEBRERO!$D$13:$Q$1147,14,0)+VLOOKUP(D537,FEBRERO!$D$13:$AC$1147,26,0)+VLOOKUP(D537,MARZO!$D$13:$AC$1147,26,0)</f>
        <v>875181862</v>
      </c>
      <c r="R537" s="3">
        <f>IFERROR(VLOOKUP(D537,[7]ServNOMINA!$F$16:$M$112,8,0),0)</f>
        <v>0</v>
      </c>
      <c r="S537" s="3">
        <f>IFERROR(VLOOKUP(D537,[7]ServOTROS!$F$16:$M$112,8,0),0)</f>
        <v>0</v>
      </c>
      <c r="T537" s="3">
        <f>IFERROR(VLOOKUP(D537,[7]CANCEL!$F$16:$M$48,8,0),0)</f>
        <v>0</v>
      </c>
      <c r="U537" s="3">
        <f>IFERROR(VLOOKUP(B537,[7]Aaf_PENSION!$C$16:$M$112,11,0),0)</f>
        <v>0</v>
      </c>
      <c r="V537" s="3">
        <f>IFERROR(VLOOKUP(B537,[7]Aaf_SALUD!$C$16:$M$112,11,0),0)</f>
        <v>0</v>
      </c>
      <c r="W537" s="3">
        <f>IFERROR(VLOOKUP(D537,[7]CALIDAD!$F$16:$M$1122,8,0),0)</f>
        <v>56646686</v>
      </c>
      <c r="X537" s="3"/>
      <c r="Y537" s="3">
        <f>IFERROR(VLOOKUP(B537,[7]Ap_CESANTIAS!$C$16:$M$112,11,0),0)</f>
        <v>0</v>
      </c>
      <c r="Z537" s="3">
        <f>IFERROR(VLOOKUP(B537,[7]Ap_PENSION!$C$16:$M$112,11,0),0)</f>
        <v>0</v>
      </c>
      <c r="AA537" s="3">
        <f>IFERROR(VLOOKUP(B537,[7]Ap_SALUD!$C$16:$M$112,11,0),0)</f>
        <v>0</v>
      </c>
      <c r="AB537" s="3"/>
      <c r="AC537" s="36">
        <f t="shared" si="24"/>
        <v>56646686</v>
      </c>
      <c r="AD537" s="37">
        <f t="shared" si="26"/>
        <v>453173488</v>
      </c>
      <c r="AE537" s="144"/>
    </row>
    <row r="538" spans="1:31" hidden="1" x14ac:dyDescent="0.25">
      <c r="A538" s="38">
        <v>526</v>
      </c>
      <c r="B538" s="61"/>
      <c r="C538" s="143" t="str">
        <f>VLOOKUP(D538,[8]Hoja1!$A$2:$B$1115,2,0)</f>
        <v>23682</v>
      </c>
      <c r="D538" s="31">
        <v>900220061</v>
      </c>
      <c r="E538" s="31">
        <v>923271475</v>
      </c>
      <c r="F538" s="61" t="s">
        <v>725</v>
      </c>
      <c r="G538" s="33">
        <v>0</v>
      </c>
      <c r="H538" s="33">
        <v>0</v>
      </c>
      <c r="I538" s="3">
        <f>IFERROR(VLOOKUP(C538,'[6]Anexo 2'!$A$9:$G$1115,7,0),0)</f>
        <v>561252792</v>
      </c>
      <c r="J538" s="3">
        <f>IFERROR(VLOOKUP(C538,'[6]Anexo 1'!$A$9:$F$1115,6,0),0)</f>
        <v>486788677</v>
      </c>
      <c r="K538" s="3"/>
      <c r="L538" s="3"/>
      <c r="M538" s="3"/>
      <c r="N538" s="3"/>
      <c r="O538" s="3"/>
      <c r="P538" s="34">
        <f t="shared" si="25"/>
        <v>1048041469</v>
      </c>
      <c r="Q538" s="35">
        <f>VLOOKUP(D538,FEBRERO!$D$13:$Q$1147,14,0)+VLOOKUP(D538,FEBRERO!$D$13:$AC$1147,26,0)+VLOOKUP(D538,MARZO!$D$13:$AC$1147,26,0)</f>
        <v>627101875</v>
      </c>
      <c r="R538" s="3">
        <f>IFERROR(VLOOKUP(D538,[7]ServNOMINA!$F$16:$M$112,8,0),0)</f>
        <v>0</v>
      </c>
      <c r="S538" s="3">
        <f>IFERROR(VLOOKUP(D538,[7]ServOTROS!$F$16:$M$112,8,0),0)</f>
        <v>0</v>
      </c>
      <c r="T538" s="3">
        <f>IFERROR(VLOOKUP(D538,[7]CANCEL!$F$16:$M$48,8,0),0)</f>
        <v>0</v>
      </c>
      <c r="U538" s="3">
        <f>IFERROR(VLOOKUP(B538,[7]Aaf_PENSION!$C$16:$M$112,11,0),0)</f>
        <v>0</v>
      </c>
      <c r="V538" s="3">
        <f>IFERROR(VLOOKUP(B538,[7]Aaf_SALUD!$C$16:$M$112,11,0),0)</f>
        <v>0</v>
      </c>
      <c r="W538" s="3">
        <f>IFERROR(VLOOKUP(D538,[7]CALIDAD!$F$16:$M$1122,8,0),0)</f>
        <v>46771066</v>
      </c>
      <c r="X538" s="3"/>
      <c r="Y538" s="3">
        <f>IFERROR(VLOOKUP(B538,[7]Ap_CESANTIAS!$C$16:$M$112,11,0),0)</f>
        <v>0</v>
      </c>
      <c r="Z538" s="3">
        <f>IFERROR(VLOOKUP(B538,[7]Ap_PENSION!$C$16:$M$112,11,0),0)</f>
        <v>0</v>
      </c>
      <c r="AA538" s="3">
        <f>IFERROR(VLOOKUP(B538,[7]Ap_SALUD!$C$16:$M$112,11,0),0)</f>
        <v>0</v>
      </c>
      <c r="AB538" s="3"/>
      <c r="AC538" s="36">
        <f t="shared" si="24"/>
        <v>46771066</v>
      </c>
      <c r="AD538" s="37">
        <f t="shared" si="26"/>
        <v>374168528</v>
      </c>
      <c r="AE538" s="144"/>
    </row>
    <row r="539" spans="1:31" hidden="1" x14ac:dyDescent="0.25">
      <c r="A539" s="29">
        <v>527</v>
      </c>
      <c r="B539" s="61"/>
      <c r="C539" s="143" t="str">
        <f>VLOOKUP(D539,[8]Hoja1!$A$2:$B$1115,2,0)</f>
        <v>23686</v>
      </c>
      <c r="D539" s="31">
        <v>800096805</v>
      </c>
      <c r="E539" s="31">
        <v>218623686</v>
      </c>
      <c r="F539" s="61" t="s">
        <v>726</v>
      </c>
      <c r="G539" s="33">
        <v>0</v>
      </c>
      <c r="H539" s="33">
        <v>0</v>
      </c>
      <c r="I539" s="3">
        <f>IFERROR(VLOOKUP(C539,'[6]Anexo 2'!$A$9:$G$1115,7,0),0)</f>
        <v>1052057360</v>
      </c>
      <c r="J539" s="3">
        <f>IFERROR(VLOOKUP(C539,'[6]Anexo 1'!$A$9:$F$1115,6,0),0)</f>
        <v>1013437643</v>
      </c>
      <c r="K539" s="3"/>
      <c r="L539" s="3"/>
      <c r="M539" s="3"/>
      <c r="N539" s="3"/>
      <c r="O539" s="3"/>
      <c r="P539" s="34">
        <f t="shared" si="25"/>
        <v>2065495003</v>
      </c>
      <c r="Q539" s="35">
        <f>VLOOKUP(D539,FEBRERO!$D$13:$Q$1147,14,0)+VLOOKUP(D539,FEBRERO!$D$13:$AC$1147,26,0)+VLOOKUP(D539,MARZO!$D$13:$AC$1147,26,0)</f>
        <v>1276451984</v>
      </c>
      <c r="R539" s="3">
        <f>IFERROR(VLOOKUP(D539,[7]ServNOMINA!$F$16:$M$112,8,0),0)</f>
        <v>0</v>
      </c>
      <c r="S539" s="3">
        <f>IFERROR(VLOOKUP(D539,[7]ServOTROS!$F$16:$M$112,8,0),0)</f>
        <v>0</v>
      </c>
      <c r="T539" s="3">
        <f>IFERROR(VLOOKUP(D539,[7]CANCEL!$F$16:$M$48,8,0),0)</f>
        <v>0</v>
      </c>
      <c r="U539" s="3">
        <f>IFERROR(VLOOKUP(B539,[7]Aaf_PENSION!$C$16:$M$112,11,0),0)</f>
        <v>0</v>
      </c>
      <c r="V539" s="3">
        <f>IFERROR(VLOOKUP(B539,[7]Aaf_SALUD!$C$16:$M$112,11,0),0)</f>
        <v>0</v>
      </c>
      <c r="W539" s="3">
        <f>IFERROR(VLOOKUP(D539,[7]CALIDAD!$F$16:$M$1122,8,0),0)</f>
        <v>87671447</v>
      </c>
      <c r="X539" s="3"/>
      <c r="Y539" s="3">
        <f>IFERROR(VLOOKUP(B539,[7]Ap_CESANTIAS!$C$16:$M$112,11,0),0)</f>
        <v>0</v>
      </c>
      <c r="Z539" s="3">
        <f>IFERROR(VLOOKUP(B539,[7]Ap_PENSION!$C$16:$M$112,11,0),0)</f>
        <v>0</v>
      </c>
      <c r="AA539" s="3">
        <f>IFERROR(VLOOKUP(B539,[7]Ap_SALUD!$C$16:$M$112,11,0),0)</f>
        <v>0</v>
      </c>
      <c r="AB539" s="3"/>
      <c r="AC539" s="36">
        <f t="shared" si="24"/>
        <v>87671447</v>
      </c>
      <c r="AD539" s="37">
        <f t="shared" si="26"/>
        <v>701371572</v>
      </c>
      <c r="AE539" s="144"/>
    </row>
    <row r="540" spans="1:31" hidden="1" x14ac:dyDescent="0.25">
      <c r="A540" s="38">
        <v>528</v>
      </c>
      <c r="B540" s="61"/>
      <c r="C540" s="143" t="str">
        <f>VLOOKUP(D540,[8]Hoja1!$A$2:$B$1115,2,0)</f>
        <v>23807</v>
      </c>
      <c r="D540" s="31">
        <v>800096807</v>
      </c>
      <c r="E540" s="31">
        <v>210723807</v>
      </c>
      <c r="F540" s="61" t="s">
        <v>727</v>
      </c>
      <c r="G540" s="33">
        <v>0</v>
      </c>
      <c r="H540" s="33">
        <v>0</v>
      </c>
      <c r="I540" s="3">
        <f>IFERROR(VLOOKUP(C540,'[6]Anexo 2'!$A$9:$G$1115,7,0),0)</f>
        <v>4937344128</v>
      </c>
      <c r="J540" s="3">
        <f>IFERROR(VLOOKUP(C540,'[6]Anexo 1'!$A$9:$F$1115,6,0),0)</f>
        <v>3521268736</v>
      </c>
      <c r="K540" s="3"/>
      <c r="L540" s="3"/>
      <c r="M540" s="3"/>
      <c r="N540" s="3"/>
      <c r="O540" s="3"/>
      <c r="P540" s="34">
        <f t="shared" si="25"/>
        <v>8458612864</v>
      </c>
      <c r="Q540" s="35">
        <f>VLOOKUP(D540,FEBRERO!$D$13:$Q$1147,14,0)+VLOOKUP(D540,FEBRERO!$D$13:$AC$1147,26,0)+VLOOKUP(D540,MARZO!$D$13:$AC$1147,26,0)</f>
        <v>4755604768</v>
      </c>
      <c r="R540" s="3">
        <f>IFERROR(VLOOKUP(D540,[7]ServNOMINA!$F$16:$M$112,8,0),0)</f>
        <v>0</v>
      </c>
      <c r="S540" s="3">
        <f>IFERROR(VLOOKUP(D540,[7]ServOTROS!$F$16:$M$112,8,0),0)</f>
        <v>0</v>
      </c>
      <c r="T540" s="3">
        <f>IFERROR(VLOOKUP(D540,[7]CANCEL!$F$16:$M$48,8,0),0)</f>
        <v>0</v>
      </c>
      <c r="U540" s="3">
        <f>IFERROR(VLOOKUP(B540,[7]Aaf_PENSION!$C$16:$M$112,11,0),0)</f>
        <v>0</v>
      </c>
      <c r="V540" s="3">
        <f>IFERROR(VLOOKUP(B540,[7]Aaf_SALUD!$C$16:$M$112,11,0),0)</f>
        <v>0</v>
      </c>
      <c r="W540" s="3">
        <f>IFERROR(VLOOKUP(D540,[7]CALIDAD!$F$16:$M$1122,8,0),0)</f>
        <v>411445344</v>
      </c>
      <c r="X540" s="3"/>
      <c r="Y540" s="3">
        <f>IFERROR(VLOOKUP(B540,[7]Ap_CESANTIAS!$C$16:$M$112,11,0),0)</f>
        <v>0</v>
      </c>
      <c r="Z540" s="3">
        <f>IFERROR(VLOOKUP(B540,[7]Ap_PENSION!$C$16:$M$112,11,0),0)</f>
        <v>0</v>
      </c>
      <c r="AA540" s="3">
        <f>IFERROR(VLOOKUP(B540,[7]Ap_SALUD!$C$16:$M$112,11,0),0)</f>
        <v>0</v>
      </c>
      <c r="AB540" s="3"/>
      <c r="AC540" s="36">
        <f t="shared" si="24"/>
        <v>411445344</v>
      </c>
      <c r="AD540" s="37">
        <f t="shared" si="26"/>
        <v>3291562752</v>
      </c>
      <c r="AE540" s="144"/>
    </row>
    <row r="541" spans="1:31" hidden="1" x14ac:dyDescent="0.25">
      <c r="A541" s="29">
        <v>529</v>
      </c>
      <c r="B541" s="61"/>
      <c r="C541" s="143" t="str">
        <f>VLOOKUP(D541,[8]Hoja1!$A$2:$B$1115,2,0)</f>
        <v>23815</v>
      </c>
      <c r="D541" s="31">
        <v>900220147</v>
      </c>
      <c r="E541" s="31">
        <v>923271490</v>
      </c>
      <c r="F541" s="61" t="s">
        <v>728</v>
      </c>
      <c r="G541" s="33">
        <v>0</v>
      </c>
      <c r="H541" s="33">
        <v>0</v>
      </c>
      <c r="I541" s="3">
        <f>IFERROR(VLOOKUP(C541,'[6]Anexo 2'!$A$9:$G$1115,7,0),0)</f>
        <v>2366258176</v>
      </c>
      <c r="J541" s="3">
        <f>IFERROR(VLOOKUP(C541,'[6]Anexo 1'!$A$9:$F$1115,6,0),0)</f>
        <v>1713266332</v>
      </c>
      <c r="K541" s="3"/>
      <c r="L541" s="3"/>
      <c r="M541" s="3"/>
      <c r="N541" s="3"/>
      <c r="O541" s="3"/>
      <c r="P541" s="34">
        <f t="shared" si="25"/>
        <v>4079524508</v>
      </c>
      <c r="Q541" s="35">
        <f>VLOOKUP(D541,FEBRERO!$D$13:$Q$1147,14,0)+VLOOKUP(D541,FEBRERO!$D$13:$AC$1147,26,0)+VLOOKUP(D541,MARZO!$D$13:$AC$1147,26,0)</f>
        <v>2304830875</v>
      </c>
      <c r="R541" s="3">
        <f>IFERROR(VLOOKUP(D541,[7]ServNOMINA!$F$16:$M$112,8,0),0)</f>
        <v>0</v>
      </c>
      <c r="S541" s="3">
        <f>IFERROR(VLOOKUP(D541,[7]ServOTROS!$F$16:$M$112,8,0),0)</f>
        <v>0</v>
      </c>
      <c r="T541" s="3">
        <f>IFERROR(VLOOKUP(D541,[7]CANCEL!$F$16:$M$48,8,0),0)</f>
        <v>0</v>
      </c>
      <c r="U541" s="3">
        <f>IFERROR(VLOOKUP(B541,[7]Aaf_PENSION!$C$16:$M$112,11,0),0)</f>
        <v>0</v>
      </c>
      <c r="V541" s="3">
        <f>IFERROR(VLOOKUP(B541,[7]Aaf_SALUD!$C$16:$M$112,11,0),0)</f>
        <v>0</v>
      </c>
      <c r="W541" s="3">
        <f>IFERROR(VLOOKUP(D541,[7]CALIDAD!$F$16:$M$1122,8,0),0)</f>
        <v>197188181</v>
      </c>
      <c r="X541" s="3"/>
      <c r="Y541" s="3">
        <f>IFERROR(VLOOKUP(B541,[7]Ap_CESANTIAS!$C$16:$M$112,11,0),0)</f>
        <v>0</v>
      </c>
      <c r="Z541" s="3">
        <f>IFERROR(VLOOKUP(B541,[7]Ap_PENSION!$C$16:$M$112,11,0),0)</f>
        <v>0</v>
      </c>
      <c r="AA541" s="3">
        <f>IFERROR(VLOOKUP(B541,[7]Ap_SALUD!$C$16:$M$112,11,0),0)</f>
        <v>0</v>
      </c>
      <c r="AB541" s="3"/>
      <c r="AC541" s="36">
        <f t="shared" si="24"/>
        <v>197188181</v>
      </c>
      <c r="AD541" s="37">
        <f t="shared" si="26"/>
        <v>1577505452</v>
      </c>
      <c r="AE541" s="144"/>
    </row>
    <row r="542" spans="1:31" hidden="1" x14ac:dyDescent="0.25">
      <c r="A542" s="38">
        <v>530</v>
      </c>
      <c r="B542" s="61"/>
      <c r="C542" s="143" t="str">
        <f>VLOOKUP(D542,[8]Hoja1!$A$2:$B$1115,2,0)</f>
        <v>23855</v>
      </c>
      <c r="D542" s="31">
        <v>800096808</v>
      </c>
      <c r="E542" s="31">
        <v>215523855</v>
      </c>
      <c r="F542" s="61" t="s">
        <v>729</v>
      </c>
      <c r="G542" s="33">
        <v>0</v>
      </c>
      <c r="H542" s="33">
        <v>0</v>
      </c>
      <c r="I542" s="3">
        <f>IFERROR(VLOOKUP(C542,'[6]Anexo 2'!$A$9:$G$1115,7,0),0)</f>
        <v>1488601584</v>
      </c>
      <c r="J542" s="3">
        <f>IFERROR(VLOOKUP(C542,'[6]Anexo 1'!$A$9:$F$1115,6,0),0)</f>
        <v>1314898412</v>
      </c>
      <c r="K542" s="3"/>
      <c r="L542" s="3"/>
      <c r="M542" s="3"/>
      <c r="N542" s="3"/>
      <c r="O542" s="3"/>
      <c r="P542" s="34">
        <f t="shared" si="25"/>
        <v>2803499996</v>
      </c>
      <c r="Q542" s="35">
        <f>VLOOKUP(D542,FEBRERO!$D$13:$Q$1147,14,0)+VLOOKUP(D542,FEBRERO!$D$13:$AC$1147,26,0)+VLOOKUP(D542,MARZO!$D$13:$AC$1147,26,0)</f>
        <v>1687048808</v>
      </c>
      <c r="R542" s="3">
        <f>IFERROR(VLOOKUP(D542,[7]ServNOMINA!$F$16:$M$112,8,0),0)</f>
        <v>0</v>
      </c>
      <c r="S542" s="3">
        <f>IFERROR(VLOOKUP(D542,[7]ServOTROS!$F$16:$M$112,8,0),0)</f>
        <v>0</v>
      </c>
      <c r="T542" s="3">
        <f>IFERROR(VLOOKUP(D542,[7]CANCEL!$F$16:$M$48,8,0),0)</f>
        <v>0</v>
      </c>
      <c r="U542" s="3">
        <f>IFERROR(VLOOKUP(B542,[7]Aaf_PENSION!$C$16:$M$112,11,0),0)</f>
        <v>0</v>
      </c>
      <c r="V542" s="3">
        <f>IFERROR(VLOOKUP(B542,[7]Aaf_SALUD!$C$16:$M$112,11,0),0)</f>
        <v>0</v>
      </c>
      <c r="W542" s="3">
        <f>IFERROR(VLOOKUP(D542,[7]CALIDAD!$F$16:$M$1122,8,0),0)</f>
        <v>124050132</v>
      </c>
      <c r="X542" s="3"/>
      <c r="Y542" s="3">
        <f>IFERROR(VLOOKUP(B542,[7]Ap_CESANTIAS!$C$16:$M$112,11,0),0)</f>
        <v>0</v>
      </c>
      <c r="Z542" s="3">
        <f>IFERROR(VLOOKUP(B542,[7]Ap_PENSION!$C$16:$M$112,11,0),0)</f>
        <v>0</v>
      </c>
      <c r="AA542" s="3">
        <f>IFERROR(VLOOKUP(B542,[7]Ap_SALUD!$C$16:$M$112,11,0),0)</f>
        <v>0</v>
      </c>
      <c r="AB542" s="3"/>
      <c r="AC542" s="36">
        <f t="shared" si="24"/>
        <v>124050132</v>
      </c>
      <c r="AD542" s="37">
        <f t="shared" si="26"/>
        <v>992401056</v>
      </c>
      <c r="AE542" s="144"/>
    </row>
    <row r="543" spans="1:31" hidden="1" x14ac:dyDescent="0.25">
      <c r="A543" s="29">
        <v>531</v>
      </c>
      <c r="B543" s="61"/>
      <c r="C543" s="143" t="str">
        <f>VLOOKUP(D543,[8]Hoja1!$A$2:$B$1115,2,0)</f>
        <v>25001</v>
      </c>
      <c r="D543" s="31">
        <v>890680149</v>
      </c>
      <c r="E543" s="31">
        <v>210125001</v>
      </c>
      <c r="F543" s="61" t="s">
        <v>730</v>
      </c>
      <c r="G543" s="33">
        <v>0</v>
      </c>
      <c r="H543" s="33">
        <v>0</v>
      </c>
      <c r="I543" s="3">
        <f>IFERROR(VLOOKUP(C543,'[6]Anexo 2'!$A$9:$G$1115,7,0),0)</f>
        <v>98737102</v>
      </c>
      <c r="J543" s="3">
        <f>IFERROR(VLOOKUP(C543,'[6]Anexo 1'!$A$9:$F$1115,6,0),0)</f>
        <v>0</v>
      </c>
      <c r="K543" s="3"/>
      <c r="L543" s="3"/>
      <c r="M543" s="3"/>
      <c r="N543" s="3"/>
      <c r="O543" s="3"/>
      <c r="P543" s="34">
        <f t="shared" si="25"/>
        <v>98737102</v>
      </c>
      <c r="Q543" s="35">
        <f>VLOOKUP(D543,FEBRERO!$D$13:$Q$1147,14,0)+VLOOKUP(D543,FEBRERO!$D$13:$AC$1147,26,0)+VLOOKUP(D543,MARZO!$D$13:$AC$1147,26,0)</f>
        <v>24684276</v>
      </c>
      <c r="R543" s="3">
        <f>IFERROR(VLOOKUP(D543,[7]ServNOMINA!$F$16:$M$112,8,0),0)</f>
        <v>0</v>
      </c>
      <c r="S543" s="3">
        <f>IFERROR(VLOOKUP(D543,[7]ServOTROS!$F$16:$M$112,8,0),0)</f>
        <v>0</v>
      </c>
      <c r="T543" s="3">
        <f>IFERROR(VLOOKUP(D543,[7]CANCEL!$F$16:$M$48,8,0),0)</f>
        <v>0</v>
      </c>
      <c r="U543" s="3">
        <f>IFERROR(VLOOKUP(B543,[7]Aaf_PENSION!$C$16:$M$112,11,0),0)</f>
        <v>0</v>
      </c>
      <c r="V543" s="3">
        <f>IFERROR(VLOOKUP(B543,[7]Aaf_SALUD!$C$16:$M$112,11,0),0)</f>
        <v>0</v>
      </c>
      <c r="W543" s="3">
        <f>IFERROR(VLOOKUP(D543,[7]CALIDAD!$F$16:$M$1122,8,0),0)</f>
        <v>8228092</v>
      </c>
      <c r="X543" s="3"/>
      <c r="Y543" s="3">
        <f>IFERROR(VLOOKUP(B543,[7]Ap_CESANTIAS!$C$16:$M$112,11,0),0)</f>
        <v>0</v>
      </c>
      <c r="Z543" s="3">
        <f>IFERROR(VLOOKUP(B543,[7]Ap_PENSION!$C$16:$M$112,11,0),0)</f>
        <v>0</v>
      </c>
      <c r="AA543" s="3">
        <f>IFERROR(VLOOKUP(B543,[7]Ap_SALUD!$C$16:$M$112,11,0),0)</f>
        <v>0</v>
      </c>
      <c r="AB543" s="3"/>
      <c r="AC543" s="36">
        <f t="shared" si="24"/>
        <v>8228092</v>
      </c>
      <c r="AD543" s="37">
        <f t="shared" si="26"/>
        <v>65824734</v>
      </c>
      <c r="AE543" s="144"/>
    </row>
    <row r="544" spans="1:31" hidden="1" x14ac:dyDescent="0.25">
      <c r="A544" s="38">
        <v>532</v>
      </c>
      <c r="B544" s="61"/>
      <c r="C544" s="143" t="str">
        <f>VLOOKUP(D544,[8]Hoja1!$A$2:$B$1115,2,0)</f>
        <v>25019</v>
      </c>
      <c r="D544" s="31">
        <v>899999450</v>
      </c>
      <c r="E544" s="31">
        <v>211925019</v>
      </c>
      <c r="F544" s="61" t="s">
        <v>731</v>
      </c>
      <c r="G544" s="33">
        <v>0</v>
      </c>
      <c r="H544" s="33">
        <v>0</v>
      </c>
      <c r="I544" s="3">
        <f>IFERROR(VLOOKUP(C544,'[6]Anexo 2'!$A$9:$G$1115,7,0),0)</f>
        <v>88608404</v>
      </c>
      <c r="J544" s="3">
        <f>IFERROR(VLOOKUP(C544,'[6]Anexo 1'!$A$9:$F$1115,6,0),0)</f>
        <v>102592918</v>
      </c>
      <c r="K544" s="3"/>
      <c r="L544" s="3"/>
      <c r="M544" s="3"/>
      <c r="N544" s="3"/>
      <c r="O544" s="3"/>
      <c r="P544" s="34">
        <f t="shared" si="25"/>
        <v>191201322</v>
      </c>
      <c r="Q544" s="35">
        <f>VLOOKUP(D544,FEBRERO!$D$13:$Q$1147,14,0)+VLOOKUP(D544,FEBRERO!$D$13:$AC$1147,26,0)+VLOOKUP(D544,MARZO!$D$13:$AC$1147,26,0)</f>
        <v>124745020</v>
      </c>
      <c r="R544" s="3">
        <f>IFERROR(VLOOKUP(D544,[7]ServNOMINA!$F$16:$M$112,8,0),0)</f>
        <v>0</v>
      </c>
      <c r="S544" s="3">
        <f>IFERROR(VLOOKUP(D544,[7]ServOTROS!$F$16:$M$112,8,0),0)</f>
        <v>0</v>
      </c>
      <c r="T544" s="3">
        <f>IFERROR(VLOOKUP(D544,[7]CANCEL!$F$16:$M$48,8,0),0)</f>
        <v>0</v>
      </c>
      <c r="U544" s="3">
        <f>IFERROR(VLOOKUP(B544,[7]Aaf_PENSION!$C$16:$M$112,11,0),0)</f>
        <v>0</v>
      </c>
      <c r="V544" s="3">
        <f>IFERROR(VLOOKUP(B544,[7]Aaf_SALUD!$C$16:$M$112,11,0),0)</f>
        <v>0</v>
      </c>
      <c r="W544" s="3">
        <f>IFERROR(VLOOKUP(D544,[7]CALIDAD!$F$16:$M$1122,8,0),0)</f>
        <v>7384034</v>
      </c>
      <c r="X544" s="3"/>
      <c r="Y544" s="3">
        <f>IFERROR(VLOOKUP(B544,[7]Ap_CESANTIAS!$C$16:$M$112,11,0),0)</f>
        <v>0</v>
      </c>
      <c r="Z544" s="3">
        <f>IFERROR(VLOOKUP(B544,[7]Ap_PENSION!$C$16:$M$112,11,0),0)</f>
        <v>0</v>
      </c>
      <c r="AA544" s="3">
        <f>IFERROR(VLOOKUP(B544,[7]Ap_SALUD!$C$16:$M$112,11,0),0)</f>
        <v>0</v>
      </c>
      <c r="AB544" s="3"/>
      <c r="AC544" s="36">
        <f t="shared" si="24"/>
        <v>7384034</v>
      </c>
      <c r="AD544" s="37">
        <f t="shared" si="26"/>
        <v>59072268</v>
      </c>
      <c r="AE544" s="144"/>
    </row>
    <row r="545" spans="1:31" hidden="1" x14ac:dyDescent="0.25">
      <c r="A545" s="29">
        <v>533</v>
      </c>
      <c r="B545" s="61"/>
      <c r="C545" s="143" t="str">
        <f>VLOOKUP(D545,[8]Hoja1!$A$2:$B$1115,2,0)</f>
        <v>25035</v>
      </c>
      <c r="D545" s="31">
        <v>890680097</v>
      </c>
      <c r="E545" s="31">
        <v>213525035</v>
      </c>
      <c r="F545" s="61" t="s">
        <v>732</v>
      </c>
      <c r="G545" s="33">
        <v>0</v>
      </c>
      <c r="H545" s="33">
        <v>0</v>
      </c>
      <c r="I545" s="3">
        <f>IFERROR(VLOOKUP(C545,'[6]Anexo 2'!$A$9:$G$1115,7,0),0)</f>
        <v>229348964</v>
      </c>
      <c r="J545" s="3">
        <f>IFERROR(VLOOKUP(C545,'[6]Anexo 1'!$A$9:$F$1115,6,0),0)</f>
        <v>235431359</v>
      </c>
      <c r="K545" s="3"/>
      <c r="L545" s="3"/>
      <c r="M545" s="3"/>
      <c r="N545" s="3"/>
      <c r="O545" s="3"/>
      <c r="P545" s="34">
        <f t="shared" si="25"/>
        <v>464780323</v>
      </c>
      <c r="Q545" s="35">
        <f>VLOOKUP(D545,FEBRERO!$D$13:$Q$1147,14,0)+VLOOKUP(D545,FEBRERO!$D$13:$AC$1147,26,0)+VLOOKUP(D545,MARZO!$D$13:$AC$1147,26,0)</f>
        <v>292768601</v>
      </c>
      <c r="R545" s="3">
        <f>IFERROR(VLOOKUP(D545,[7]ServNOMINA!$F$16:$M$112,8,0),0)</f>
        <v>0</v>
      </c>
      <c r="S545" s="3">
        <f>IFERROR(VLOOKUP(D545,[7]ServOTROS!$F$16:$M$112,8,0),0)</f>
        <v>0</v>
      </c>
      <c r="T545" s="3">
        <f>IFERROR(VLOOKUP(D545,[7]CANCEL!$F$16:$M$48,8,0),0)</f>
        <v>0</v>
      </c>
      <c r="U545" s="3">
        <f>IFERROR(VLOOKUP(B545,[7]Aaf_PENSION!$C$16:$M$112,11,0),0)</f>
        <v>0</v>
      </c>
      <c r="V545" s="3">
        <f>IFERROR(VLOOKUP(B545,[7]Aaf_SALUD!$C$16:$M$112,11,0),0)</f>
        <v>0</v>
      </c>
      <c r="W545" s="3">
        <f>IFERROR(VLOOKUP(D545,[7]CALIDAD!$F$16:$M$1122,8,0),0)</f>
        <v>19112414</v>
      </c>
      <c r="X545" s="3"/>
      <c r="Y545" s="3">
        <f>IFERROR(VLOOKUP(B545,[7]Ap_CESANTIAS!$C$16:$M$112,11,0),0)</f>
        <v>0</v>
      </c>
      <c r="Z545" s="3">
        <f>IFERROR(VLOOKUP(B545,[7]Ap_PENSION!$C$16:$M$112,11,0),0)</f>
        <v>0</v>
      </c>
      <c r="AA545" s="3">
        <f>IFERROR(VLOOKUP(B545,[7]Ap_SALUD!$C$16:$M$112,11,0),0)</f>
        <v>0</v>
      </c>
      <c r="AB545" s="3"/>
      <c r="AC545" s="36">
        <f t="shared" si="24"/>
        <v>19112414</v>
      </c>
      <c r="AD545" s="37">
        <f t="shared" si="26"/>
        <v>152899308</v>
      </c>
      <c r="AE545" s="144"/>
    </row>
    <row r="546" spans="1:31" hidden="1" x14ac:dyDescent="0.25">
      <c r="A546" s="38">
        <v>534</v>
      </c>
      <c r="B546" s="61"/>
      <c r="C546" s="143" t="str">
        <f>VLOOKUP(D546,[8]Hoja1!$A$2:$B$1115,2,0)</f>
        <v>25040</v>
      </c>
      <c r="D546" s="31">
        <v>899999426</v>
      </c>
      <c r="E546" s="31">
        <v>214025040</v>
      </c>
      <c r="F546" s="61" t="s">
        <v>733</v>
      </c>
      <c r="G546" s="33">
        <v>0</v>
      </c>
      <c r="H546" s="33">
        <v>0</v>
      </c>
      <c r="I546" s="3">
        <f>IFERROR(VLOOKUP(C546,'[6]Anexo 2'!$A$9:$G$1115,7,0),0)</f>
        <v>185199404</v>
      </c>
      <c r="J546" s="3">
        <f>IFERROR(VLOOKUP(C546,'[6]Anexo 1'!$A$9:$F$1115,6,0),0)</f>
        <v>252745400</v>
      </c>
      <c r="K546" s="3"/>
      <c r="L546" s="3"/>
      <c r="M546" s="3"/>
      <c r="N546" s="3"/>
      <c r="O546" s="3"/>
      <c r="P546" s="34">
        <f t="shared" si="25"/>
        <v>437944804</v>
      </c>
      <c r="Q546" s="35">
        <f>VLOOKUP(D546,FEBRERO!$D$13:$Q$1147,14,0)+VLOOKUP(D546,FEBRERO!$D$13:$AC$1147,26,0)+VLOOKUP(D546,MARZO!$D$13:$AC$1147,26,0)</f>
        <v>299045252</v>
      </c>
      <c r="R546" s="3">
        <f>IFERROR(VLOOKUP(D546,[7]ServNOMINA!$F$16:$M$112,8,0),0)</f>
        <v>0</v>
      </c>
      <c r="S546" s="3">
        <f>IFERROR(VLOOKUP(D546,[7]ServOTROS!$F$16:$M$112,8,0),0)</f>
        <v>0</v>
      </c>
      <c r="T546" s="3">
        <f>IFERROR(VLOOKUP(D546,[7]CANCEL!$F$16:$M$48,8,0),0)</f>
        <v>0</v>
      </c>
      <c r="U546" s="3">
        <f>IFERROR(VLOOKUP(B546,[7]Aaf_PENSION!$C$16:$M$112,11,0),0)</f>
        <v>0</v>
      </c>
      <c r="V546" s="3">
        <f>IFERROR(VLOOKUP(B546,[7]Aaf_SALUD!$C$16:$M$112,11,0),0)</f>
        <v>0</v>
      </c>
      <c r="W546" s="3">
        <f>IFERROR(VLOOKUP(D546,[7]CALIDAD!$F$16:$M$1122,8,0),0)</f>
        <v>15433284</v>
      </c>
      <c r="X546" s="3"/>
      <c r="Y546" s="3">
        <f>IFERROR(VLOOKUP(B546,[7]Ap_CESANTIAS!$C$16:$M$112,11,0),0)</f>
        <v>0</v>
      </c>
      <c r="Z546" s="3">
        <f>IFERROR(VLOOKUP(B546,[7]Ap_PENSION!$C$16:$M$112,11,0),0)</f>
        <v>0</v>
      </c>
      <c r="AA546" s="3">
        <f>IFERROR(VLOOKUP(B546,[7]Ap_SALUD!$C$16:$M$112,11,0),0)</f>
        <v>0</v>
      </c>
      <c r="AB546" s="3"/>
      <c r="AC546" s="36">
        <f t="shared" si="24"/>
        <v>15433284</v>
      </c>
      <c r="AD546" s="37">
        <f t="shared" si="26"/>
        <v>123466268</v>
      </c>
      <c r="AE546" s="144"/>
    </row>
    <row r="547" spans="1:31" hidden="1" x14ac:dyDescent="0.25">
      <c r="A547" s="29">
        <v>535</v>
      </c>
      <c r="B547" s="61"/>
      <c r="C547" s="143" t="str">
        <f>VLOOKUP(D547,[8]Hoja1!$A$2:$B$1115,2,0)</f>
        <v>25053</v>
      </c>
      <c r="D547" s="31">
        <v>800093386</v>
      </c>
      <c r="E547" s="31">
        <v>215325053</v>
      </c>
      <c r="F547" s="61" t="s">
        <v>734</v>
      </c>
      <c r="G547" s="33">
        <v>0</v>
      </c>
      <c r="H547" s="33">
        <v>0</v>
      </c>
      <c r="I547" s="3">
        <f>IFERROR(VLOOKUP(C547,'[6]Anexo 2'!$A$9:$G$1115,7,0),0)</f>
        <v>179264240</v>
      </c>
      <c r="J547" s="3">
        <f>IFERROR(VLOOKUP(C547,'[6]Anexo 1'!$A$9:$F$1115,6,0),0)</f>
        <v>193077772</v>
      </c>
      <c r="K547" s="3"/>
      <c r="L547" s="3"/>
      <c r="M547" s="3"/>
      <c r="N547" s="3"/>
      <c r="O547" s="3"/>
      <c r="P547" s="34">
        <f t="shared" si="25"/>
        <v>372342012</v>
      </c>
      <c r="Q547" s="35">
        <f>VLOOKUP(D547,FEBRERO!$D$13:$Q$1147,14,0)+VLOOKUP(D547,FEBRERO!$D$13:$AC$1147,26,0)+VLOOKUP(D547,MARZO!$D$13:$AC$1147,26,0)</f>
        <v>237893833</v>
      </c>
      <c r="R547" s="3">
        <f>IFERROR(VLOOKUP(D547,[7]ServNOMINA!$F$16:$M$112,8,0),0)</f>
        <v>0</v>
      </c>
      <c r="S547" s="3">
        <f>IFERROR(VLOOKUP(D547,[7]ServOTROS!$F$16:$M$112,8,0),0)</f>
        <v>0</v>
      </c>
      <c r="T547" s="3">
        <f>IFERROR(VLOOKUP(D547,[7]CANCEL!$F$16:$M$48,8,0),0)</f>
        <v>0</v>
      </c>
      <c r="U547" s="3">
        <f>IFERROR(VLOOKUP(B547,[7]Aaf_PENSION!$C$16:$M$112,11,0),0)</f>
        <v>0</v>
      </c>
      <c r="V547" s="3">
        <f>IFERROR(VLOOKUP(B547,[7]Aaf_SALUD!$C$16:$M$112,11,0),0)</f>
        <v>0</v>
      </c>
      <c r="W547" s="3">
        <f>IFERROR(VLOOKUP(D547,[7]CALIDAD!$F$16:$M$1122,8,0),0)</f>
        <v>14938687</v>
      </c>
      <c r="X547" s="3"/>
      <c r="Y547" s="3">
        <f>IFERROR(VLOOKUP(B547,[7]Ap_CESANTIAS!$C$16:$M$112,11,0),0)</f>
        <v>0</v>
      </c>
      <c r="Z547" s="3">
        <f>IFERROR(VLOOKUP(B547,[7]Ap_PENSION!$C$16:$M$112,11,0),0)</f>
        <v>0</v>
      </c>
      <c r="AA547" s="3">
        <f>IFERROR(VLOOKUP(B547,[7]Ap_SALUD!$C$16:$M$112,11,0),0)</f>
        <v>0</v>
      </c>
      <c r="AB547" s="3"/>
      <c r="AC547" s="36">
        <f t="shared" si="24"/>
        <v>14938687</v>
      </c>
      <c r="AD547" s="37">
        <f t="shared" si="26"/>
        <v>119509492</v>
      </c>
      <c r="AE547" s="144"/>
    </row>
    <row r="548" spans="1:31" hidden="1" x14ac:dyDescent="0.25">
      <c r="A548" s="38">
        <v>536</v>
      </c>
      <c r="B548" s="61"/>
      <c r="C548" s="143" t="str">
        <f>VLOOKUP(D548,[8]Hoja1!$A$2:$B$1115,2,0)</f>
        <v>25086</v>
      </c>
      <c r="D548" s="31">
        <v>800094624</v>
      </c>
      <c r="E548" s="31">
        <v>218625086</v>
      </c>
      <c r="F548" s="61" t="s">
        <v>735</v>
      </c>
      <c r="G548" s="33">
        <v>0</v>
      </c>
      <c r="H548" s="33">
        <v>0</v>
      </c>
      <c r="I548" s="3">
        <f>IFERROR(VLOOKUP(C548,'[6]Anexo 2'!$A$9:$G$1115,7,0),0)</f>
        <v>27294773</v>
      </c>
      <c r="J548" s="3">
        <f>IFERROR(VLOOKUP(C548,'[6]Anexo 1'!$A$9:$F$1115,6,0),0)</f>
        <v>37170612</v>
      </c>
      <c r="K548" s="3"/>
      <c r="L548" s="3"/>
      <c r="M548" s="3"/>
      <c r="N548" s="3"/>
      <c r="O548" s="3"/>
      <c r="P548" s="34">
        <f t="shared" si="25"/>
        <v>64465385</v>
      </c>
      <c r="Q548" s="35">
        <f>VLOOKUP(D548,FEBRERO!$D$13:$Q$1147,14,0)+VLOOKUP(D548,FEBRERO!$D$13:$AC$1147,26,0)+VLOOKUP(D548,MARZO!$D$13:$AC$1147,26,0)</f>
        <v>43994304</v>
      </c>
      <c r="R548" s="3">
        <f>IFERROR(VLOOKUP(D548,[7]ServNOMINA!$F$16:$M$112,8,0),0)</f>
        <v>0</v>
      </c>
      <c r="S548" s="3">
        <f>IFERROR(VLOOKUP(D548,[7]ServOTROS!$F$16:$M$112,8,0),0)</f>
        <v>0</v>
      </c>
      <c r="T548" s="3">
        <f>IFERROR(VLOOKUP(D548,[7]CANCEL!$F$16:$M$48,8,0),0)</f>
        <v>0</v>
      </c>
      <c r="U548" s="3">
        <f>IFERROR(VLOOKUP(B548,[7]Aaf_PENSION!$C$16:$M$112,11,0),0)</f>
        <v>0</v>
      </c>
      <c r="V548" s="3">
        <f>IFERROR(VLOOKUP(B548,[7]Aaf_SALUD!$C$16:$M$112,11,0),0)</f>
        <v>0</v>
      </c>
      <c r="W548" s="3">
        <f>IFERROR(VLOOKUP(D548,[7]CALIDAD!$F$16:$M$1122,8,0),0)</f>
        <v>2274564</v>
      </c>
      <c r="X548" s="3"/>
      <c r="Y548" s="3">
        <f>IFERROR(VLOOKUP(B548,[7]Ap_CESANTIAS!$C$16:$M$112,11,0),0)</f>
        <v>0</v>
      </c>
      <c r="Z548" s="3">
        <f>IFERROR(VLOOKUP(B548,[7]Ap_PENSION!$C$16:$M$112,11,0),0)</f>
        <v>0</v>
      </c>
      <c r="AA548" s="3">
        <f>IFERROR(VLOOKUP(B548,[7]Ap_SALUD!$C$16:$M$112,11,0),0)</f>
        <v>0</v>
      </c>
      <c r="AB548" s="3"/>
      <c r="AC548" s="36">
        <f t="shared" si="24"/>
        <v>2274564</v>
      </c>
      <c r="AD548" s="37">
        <f t="shared" si="26"/>
        <v>18196517</v>
      </c>
      <c r="AE548" s="144"/>
    </row>
    <row r="549" spans="1:31" hidden="1" x14ac:dyDescent="0.25">
      <c r="A549" s="29">
        <v>537</v>
      </c>
      <c r="B549" s="61"/>
      <c r="C549" s="143" t="str">
        <f>VLOOKUP(D549,[8]Hoja1!$A$2:$B$1115,2,0)</f>
        <v>25095</v>
      </c>
      <c r="D549" s="31">
        <v>899999708</v>
      </c>
      <c r="E549" s="31">
        <v>219525095</v>
      </c>
      <c r="F549" s="61" t="s">
        <v>736</v>
      </c>
      <c r="G549" s="33">
        <v>0</v>
      </c>
      <c r="H549" s="33">
        <v>0</v>
      </c>
      <c r="I549" s="3">
        <f>IFERROR(VLOOKUP(C549,'[6]Anexo 2'!$A$9:$G$1115,7,0),0)</f>
        <v>36188857</v>
      </c>
      <c r="J549" s="3">
        <f>IFERROR(VLOOKUP(C549,'[6]Anexo 1'!$A$9:$F$1115,6,0),0)</f>
        <v>49939621</v>
      </c>
      <c r="K549" s="3"/>
      <c r="L549" s="3"/>
      <c r="M549" s="3"/>
      <c r="N549" s="3"/>
      <c r="O549" s="3"/>
      <c r="P549" s="34">
        <f t="shared" si="25"/>
        <v>86128478</v>
      </c>
      <c r="Q549" s="35">
        <f>VLOOKUP(D549,FEBRERO!$D$13:$Q$1147,14,0)+VLOOKUP(D549,FEBRERO!$D$13:$AC$1147,26,0)+VLOOKUP(D549,MARZO!$D$13:$AC$1147,26,0)</f>
        <v>58986835</v>
      </c>
      <c r="R549" s="3">
        <f>IFERROR(VLOOKUP(D549,[7]ServNOMINA!$F$16:$M$112,8,0),0)</f>
        <v>0</v>
      </c>
      <c r="S549" s="3">
        <f>IFERROR(VLOOKUP(D549,[7]ServOTROS!$F$16:$M$112,8,0),0)</f>
        <v>0</v>
      </c>
      <c r="T549" s="3">
        <f>IFERROR(VLOOKUP(D549,[7]CANCEL!$F$16:$M$48,8,0),0)</f>
        <v>0</v>
      </c>
      <c r="U549" s="3">
        <f>IFERROR(VLOOKUP(B549,[7]Aaf_PENSION!$C$16:$M$112,11,0),0)</f>
        <v>0</v>
      </c>
      <c r="V549" s="3">
        <f>IFERROR(VLOOKUP(B549,[7]Aaf_SALUD!$C$16:$M$112,11,0),0)</f>
        <v>0</v>
      </c>
      <c r="W549" s="3">
        <f>IFERROR(VLOOKUP(D549,[7]CALIDAD!$F$16:$M$1122,8,0),0)</f>
        <v>3015738</v>
      </c>
      <c r="X549" s="3"/>
      <c r="Y549" s="3">
        <f>IFERROR(VLOOKUP(B549,[7]Ap_CESANTIAS!$C$16:$M$112,11,0),0)</f>
        <v>0</v>
      </c>
      <c r="Z549" s="3">
        <f>IFERROR(VLOOKUP(B549,[7]Ap_PENSION!$C$16:$M$112,11,0),0)</f>
        <v>0</v>
      </c>
      <c r="AA549" s="3">
        <f>IFERROR(VLOOKUP(B549,[7]Ap_SALUD!$C$16:$M$112,11,0),0)</f>
        <v>0</v>
      </c>
      <c r="AB549" s="3"/>
      <c r="AC549" s="36">
        <f t="shared" si="24"/>
        <v>3015738</v>
      </c>
      <c r="AD549" s="37">
        <f t="shared" si="26"/>
        <v>24125905</v>
      </c>
      <c r="AE549" s="144"/>
    </row>
    <row r="550" spans="1:31" hidden="1" x14ac:dyDescent="0.25">
      <c r="A550" s="38">
        <v>538</v>
      </c>
      <c r="B550" s="61"/>
      <c r="C550" s="143" t="str">
        <f>VLOOKUP(D550,[8]Hoja1!$A$2:$B$1115,2,0)</f>
        <v>25099</v>
      </c>
      <c r="D550" s="31">
        <v>800094622</v>
      </c>
      <c r="E550" s="31">
        <v>219925099</v>
      </c>
      <c r="F550" s="61" t="s">
        <v>737</v>
      </c>
      <c r="G550" s="33">
        <v>0</v>
      </c>
      <c r="H550" s="33">
        <v>0</v>
      </c>
      <c r="I550" s="3">
        <f>IFERROR(VLOOKUP(C550,'[6]Anexo 2'!$A$9:$G$1115,7,0),0)</f>
        <v>145095186</v>
      </c>
      <c r="J550" s="3">
        <f>IFERROR(VLOOKUP(C550,'[6]Anexo 1'!$A$9:$F$1115,6,0),0)</f>
        <v>162963969</v>
      </c>
      <c r="K550" s="3"/>
      <c r="L550" s="3"/>
      <c r="M550" s="3"/>
      <c r="N550" s="3"/>
      <c r="O550" s="3"/>
      <c r="P550" s="34">
        <f t="shared" si="25"/>
        <v>308059155</v>
      </c>
      <c r="Q550" s="35">
        <f>VLOOKUP(D550,FEBRERO!$D$13:$Q$1147,14,0)+VLOOKUP(D550,FEBRERO!$D$13:$AC$1147,26,0)+VLOOKUP(D550,MARZO!$D$13:$AC$1147,26,0)</f>
        <v>199237767</v>
      </c>
      <c r="R550" s="3">
        <f>IFERROR(VLOOKUP(D550,[7]ServNOMINA!$F$16:$M$112,8,0),0)</f>
        <v>0</v>
      </c>
      <c r="S550" s="3">
        <f>IFERROR(VLOOKUP(D550,[7]ServOTROS!$F$16:$M$112,8,0),0)</f>
        <v>0</v>
      </c>
      <c r="T550" s="3">
        <f>IFERROR(VLOOKUP(D550,[7]CANCEL!$F$16:$M$48,8,0),0)</f>
        <v>0</v>
      </c>
      <c r="U550" s="3">
        <f>IFERROR(VLOOKUP(B550,[7]Aaf_PENSION!$C$16:$M$112,11,0),0)</f>
        <v>0</v>
      </c>
      <c r="V550" s="3">
        <f>IFERROR(VLOOKUP(B550,[7]Aaf_SALUD!$C$16:$M$112,11,0),0)</f>
        <v>0</v>
      </c>
      <c r="W550" s="3">
        <f>IFERROR(VLOOKUP(D550,[7]CALIDAD!$F$16:$M$1122,8,0),0)</f>
        <v>12091266</v>
      </c>
      <c r="X550" s="3"/>
      <c r="Y550" s="3">
        <f>IFERROR(VLOOKUP(B550,[7]Ap_CESANTIAS!$C$16:$M$112,11,0),0)</f>
        <v>0</v>
      </c>
      <c r="Z550" s="3">
        <f>IFERROR(VLOOKUP(B550,[7]Ap_PENSION!$C$16:$M$112,11,0),0)</f>
        <v>0</v>
      </c>
      <c r="AA550" s="3">
        <f>IFERROR(VLOOKUP(B550,[7]Ap_SALUD!$C$16:$M$112,11,0),0)</f>
        <v>0</v>
      </c>
      <c r="AB550" s="3"/>
      <c r="AC550" s="36">
        <f t="shared" si="24"/>
        <v>12091266</v>
      </c>
      <c r="AD550" s="37">
        <f t="shared" si="26"/>
        <v>96730122</v>
      </c>
      <c r="AE550" s="144"/>
    </row>
    <row r="551" spans="1:31" hidden="1" x14ac:dyDescent="0.25">
      <c r="A551" s="29">
        <v>539</v>
      </c>
      <c r="B551" s="61"/>
      <c r="C551" s="143" t="str">
        <f>VLOOKUP(D551,[8]Hoja1!$A$2:$B$1115,2,0)</f>
        <v>25120</v>
      </c>
      <c r="D551" s="31">
        <v>890680107</v>
      </c>
      <c r="E551" s="31">
        <v>212025120</v>
      </c>
      <c r="F551" s="61" t="s">
        <v>738</v>
      </c>
      <c r="G551" s="33">
        <v>0</v>
      </c>
      <c r="H551" s="33">
        <v>0</v>
      </c>
      <c r="I551" s="3">
        <f>IFERROR(VLOOKUP(C551,'[6]Anexo 2'!$A$9:$G$1115,7,0),0)</f>
        <v>80843565</v>
      </c>
      <c r="J551" s="3">
        <f>IFERROR(VLOOKUP(C551,'[6]Anexo 1'!$A$9:$F$1115,6,0),0)</f>
        <v>90565461</v>
      </c>
      <c r="K551" s="3"/>
      <c r="L551" s="3"/>
      <c r="M551" s="3"/>
      <c r="N551" s="3"/>
      <c r="O551" s="3"/>
      <c r="P551" s="34">
        <f t="shared" si="25"/>
        <v>171409026</v>
      </c>
      <c r="Q551" s="35">
        <f>VLOOKUP(D551,FEBRERO!$D$13:$Q$1147,14,0)+VLOOKUP(D551,FEBRERO!$D$13:$AC$1147,26,0)+VLOOKUP(D551,MARZO!$D$13:$AC$1147,26,0)</f>
        <v>110776353</v>
      </c>
      <c r="R551" s="3">
        <f>IFERROR(VLOOKUP(D551,[7]ServNOMINA!$F$16:$M$112,8,0),0)</f>
        <v>0</v>
      </c>
      <c r="S551" s="3">
        <f>IFERROR(VLOOKUP(D551,[7]ServOTROS!$F$16:$M$112,8,0),0)</f>
        <v>0</v>
      </c>
      <c r="T551" s="3">
        <f>IFERROR(VLOOKUP(D551,[7]CANCEL!$F$16:$M$48,8,0),0)</f>
        <v>0</v>
      </c>
      <c r="U551" s="3">
        <f>IFERROR(VLOOKUP(B551,[7]Aaf_PENSION!$C$16:$M$112,11,0),0)</f>
        <v>0</v>
      </c>
      <c r="V551" s="3">
        <f>IFERROR(VLOOKUP(B551,[7]Aaf_SALUD!$C$16:$M$112,11,0),0)</f>
        <v>0</v>
      </c>
      <c r="W551" s="3">
        <f>IFERROR(VLOOKUP(D551,[7]CALIDAD!$F$16:$M$1122,8,0),0)</f>
        <v>6736964</v>
      </c>
      <c r="X551" s="3"/>
      <c r="Y551" s="3">
        <f>IFERROR(VLOOKUP(B551,[7]Ap_CESANTIAS!$C$16:$M$112,11,0),0)</f>
        <v>0</v>
      </c>
      <c r="Z551" s="3">
        <f>IFERROR(VLOOKUP(B551,[7]Ap_PENSION!$C$16:$M$112,11,0),0)</f>
        <v>0</v>
      </c>
      <c r="AA551" s="3">
        <f>IFERROR(VLOOKUP(B551,[7]Ap_SALUD!$C$16:$M$112,11,0),0)</f>
        <v>0</v>
      </c>
      <c r="AB551" s="3"/>
      <c r="AC551" s="36">
        <f t="shared" si="24"/>
        <v>6736964</v>
      </c>
      <c r="AD551" s="37">
        <f t="shared" si="26"/>
        <v>53895709</v>
      </c>
      <c r="AE551" s="144"/>
    </row>
    <row r="552" spans="1:31" hidden="1" x14ac:dyDescent="0.25">
      <c r="A552" s="38">
        <v>540</v>
      </c>
      <c r="B552" s="61"/>
      <c r="C552" s="143" t="str">
        <f>VLOOKUP(D552,[8]Hoja1!$A$2:$B$1115,2,0)</f>
        <v>25123</v>
      </c>
      <c r="D552" s="31">
        <v>800081091</v>
      </c>
      <c r="E552" s="31">
        <v>212325123</v>
      </c>
      <c r="F552" s="61" t="s">
        <v>739</v>
      </c>
      <c r="G552" s="33">
        <v>0</v>
      </c>
      <c r="H552" s="33">
        <v>0</v>
      </c>
      <c r="I552" s="3">
        <f>IFERROR(VLOOKUP(C552,'[6]Anexo 2'!$A$9:$G$1115,7,0),0)</f>
        <v>97925598</v>
      </c>
      <c r="J552" s="3">
        <f>IFERROR(VLOOKUP(C552,'[6]Anexo 1'!$A$9:$F$1115,6,0),0)</f>
        <v>110348144</v>
      </c>
      <c r="K552" s="3"/>
      <c r="L552" s="3"/>
      <c r="M552" s="3"/>
      <c r="N552" s="3"/>
      <c r="O552" s="3"/>
      <c r="P552" s="34">
        <f t="shared" si="25"/>
        <v>208273742</v>
      </c>
      <c r="Q552" s="35">
        <f>VLOOKUP(D552,FEBRERO!$D$13:$Q$1147,14,0)+VLOOKUP(D552,FEBRERO!$D$13:$AC$1147,26,0)+VLOOKUP(D552,MARZO!$D$13:$AC$1147,26,0)</f>
        <v>134829545</v>
      </c>
      <c r="R552" s="3">
        <f>IFERROR(VLOOKUP(D552,[7]ServNOMINA!$F$16:$M$112,8,0),0)</f>
        <v>0</v>
      </c>
      <c r="S552" s="3">
        <f>IFERROR(VLOOKUP(D552,[7]ServOTROS!$F$16:$M$112,8,0),0)</f>
        <v>0</v>
      </c>
      <c r="T552" s="3">
        <f>IFERROR(VLOOKUP(D552,[7]CANCEL!$F$16:$M$48,8,0),0)</f>
        <v>0</v>
      </c>
      <c r="U552" s="3">
        <f>IFERROR(VLOOKUP(B552,[7]Aaf_PENSION!$C$16:$M$112,11,0),0)</f>
        <v>0</v>
      </c>
      <c r="V552" s="3">
        <f>IFERROR(VLOOKUP(B552,[7]Aaf_SALUD!$C$16:$M$112,11,0),0)</f>
        <v>0</v>
      </c>
      <c r="W552" s="3">
        <f>IFERROR(VLOOKUP(D552,[7]CALIDAD!$F$16:$M$1122,8,0),0)</f>
        <v>8160467</v>
      </c>
      <c r="X552" s="3"/>
      <c r="Y552" s="3">
        <f>IFERROR(VLOOKUP(B552,[7]Ap_CESANTIAS!$C$16:$M$112,11,0),0)</f>
        <v>0</v>
      </c>
      <c r="Z552" s="3">
        <f>IFERROR(VLOOKUP(B552,[7]Ap_PENSION!$C$16:$M$112,11,0),0)</f>
        <v>0</v>
      </c>
      <c r="AA552" s="3">
        <f>IFERROR(VLOOKUP(B552,[7]Ap_SALUD!$C$16:$M$112,11,0),0)</f>
        <v>0</v>
      </c>
      <c r="AB552" s="3"/>
      <c r="AC552" s="36">
        <f t="shared" si="24"/>
        <v>8160467</v>
      </c>
      <c r="AD552" s="37">
        <f t="shared" si="26"/>
        <v>65283730</v>
      </c>
      <c r="AE552" s="144"/>
    </row>
    <row r="553" spans="1:31" hidden="1" x14ac:dyDescent="0.25">
      <c r="A553" s="29">
        <v>541</v>
      </c>
      <c r="B553" s="61"/>
      <c r="C553" s="143" t="str">
        <f>VLOOKUP(D553,[8]Hoja1!$A$2:$B$1115,2,0)</f>
        <v>25126</v>
      </c>
      <c r="D553" s="31">
        <v>899999465</v>
      </c>
      <c r="E553" s="31">
        <v>212625126</v>
      </c>
      <c r="F553" s="61" t="s">
        <v>740</v>
      </c>
      <c r="G553" s="33">
        <v>0</v>
      </c>
      <c r="H553" s="33">
        <v>0</v>
      </c>
      <c r="I553" s="3">
        <f>IFERROR(VLOOKUP(C553,'[6]Anexo 2'!$A$9:$G$1115,7,0),0)</f>
        <v>671903536</v>
      </c>
      <c r="J553" s="3">
        <f>IFERROR(VLOOKUP(C553,'[6]Anexo 1'!$A$9:$F$1115,6,0),0)</f>
        <v>882723248</v>
      </c>
      <c r="K553" s="3"/>
      <c r="L553" s="3"/>
      <c r="M553" s="3"/>
      <c r="N553" s="3"/>
      <c r="O553" s="3"/>
      <c r="P553" s="34">
        <f t="shared" si="25"/>
        <v>1554626784</v>
      </c>
      <c r="Q553" s="35">
        <f>VLOOKUP(D553,FEBRERO!$D$13:$Q$1147,14,0)+VLOOKUP(D553,FEBRERO!$D$13:$AC$1147,26,0)+VLOOKUP(D553,MARZO!$D$13:$AC$1147,26,0)</f>
        <v>1050699131</v>
      </c>
      <c r="R553" s="3">
        <f>IFERROR(VLOOKUP(D553,[7]ServNOMINA!$F$16:$M$112,8,0),0)</f>
        <v>0</v>
      </c>
      <c r="S553" s="3">
        <f>IFERROR(VLOOKUP(D553,[7]ServOTROS!$F$16:$M$112,8,0),0)</f>
        <v>0</v>
      </c>
      <c r="T553" s="3">
        <f>IFERROR(VLOOKUP(D553,[7]CANCEL!$F$16:$M$48,8,0),0)</f>
        <v>0</v>
      </c>
      <c r="U553" s="3">
        <f>IFERROR(VLOOKUP(B553,[7]Aaf_PENSION!$C$16:$M$112,11,0),0)</f>
        <v>0</v>
      </c>
      <c r="V553" s="3">
        <f>IFERROR(VLOOKUP(B553,[7]Aaf_SALUD!$C$16:$M$112,11,0),0)</f>
        <v>0</v>
      </c>
      <c r="W553" s="3">
        <f>IFERROR(VLOOKUP(D553,[7]CALIDAD!$F$16:$M$1122,8,0),0)</f>
        <v>55991961</v>
      </c>
      <c r="X553" s="3"/>
      <c r="Y553" s="3">
        <f>IFERROR(VLOOKUP(B553,[7]Ap_CESANTIAS!$C$16:$M$112,11,0),0)</f>
        <v>0</v>
      </c>
      <c r="Z553" s="3">
        <f>IFERROR(VLOOKUP(B553,[7]Ap_PENSION!$C$16:$M$112,11,0),0)</f>
        <v>0</v>
      </c>
      <c r="AA553" s="3">
        <f>IFERROR(VLOOKUP(B553,[7]Ap_SALUD!$C$16:$M$112,11,0),0)</f>
        <v>0</v>
      </c>
      <c r="AB553" s="3"/>
      <c r="AC553" s="36">
        <f t="shared" si="24"/>
        <v>55991961</v>
      </c>
      <c r="AD553" s="37">
        <f t="shared" si="26"/>
        <v>447935692</v>
      </c>
      <c r="AE553" s="144"/>
    </row>
    <row r="554" spans="1:31" hidden="1" x14ac:dyDescent="0.25">
      <c r="A554" s="38">
        <v>542</v>
      </c>
      <c r="B554" s="61"/>
      <c r="C554" s="143" t="str">
        <f>VLOOKUP(D554,[8]Hoja1!$A$2:$B$1115,2,0)</f>
        <v>25148</v>
      </c>
      <c r="D554" s="31">
        <v>899999710</v>
      </c>
      <c r="E554" s="31">
        <v>214825148</v>
      </c>
      <c r="F554" s="61" t="s">
        <v>741</v>
      </c>
      <c r="G554" s="33">
        <v>0</v>
      </c>
      <c r="H554" s="33">
        <v>0</v>
      </c>
      <c r="I554" s="3">
        <f>IFERROR(VLOOKUP(C554,'[6]Anexo 2'!$A$9:$G$1115,7,0),0)</f>
        <v>220681312</v>
      </c>
      <c r="J554" s="3">
        <f>IFERROR(VLOOKUP(C554,'[6]Anexo 1'!$A$9:$F$1115,6,0),0)</f>
        <v>225432217</v>
      </c>
      <c r="K554" s="3"/>
      <c r="L554" s="3"/>
      <c r="M554" s="3"/>
      <c r="N554" s="3"/>
      <c r="O554" s="3"/>
      <c r="P554" s="34">
        <f t="shared" si="25"/>
        <v>446113529</v>
      </c>
      <c r="Q554" s="35">
        <f>VLOOKUP(D554,FEBRERO!$D$13:$Q$1147,14,0)+VLOOKUP(D554,FEBRERO!$D$13:$AC$1147,26,0)+VLOOKUP(D554,MARZO!$D$13:$AC$1147,26,0)</f>
        <v>280602544</v>
      </c>
      <c r="R554" s="3">
        <f>IFERROR(VLOOKUP(D554,[7]ServNOMINA!$F$16:$M$112,8,0),0)</f>
        <v>0</v>
      </c>
      <c r="S554" s="3">
        <f>IFERROR(VLOOKUP(D554,[7]ServOTROS!$F$16:$M$112,8,0),0)</f>
        <v>0</v>
      </c>
      <c r="T554" s="3">
        <f>IFERROR(VLOOKUP(D554,[7]CANCEL!$F$16:$M$48,8,0),0)</f>
        <v>0</v>
      </c>
      <c r="U554" s="3">
        <f>IFERROR(VLOOKUP(B554,[7]Aaf_PENSION!$C$16:$M$112,11,0),0)</f>
        <v>0</v>
      </c>
      <c r="V554" s="3">
        <f>IFERROR(VLOOKUP(B554,[7]Aaf_SALUD!$C$16:$M$112,11,0),0)</f>
        <v>0</v>
      </c>
      <c r="W554" s="3">
        <f>IFERROR(VLOOKUP(D554,[7]CALIDAD!$F$16:$M$1122,8,0),0)</f>
        <v>18390109</v>
      </c>
      <c r="X554" s="3"/>
      <c r="Y554" s="3">
        <f>IFERROR(VLOOKUP(B554,[7]Ap_CESANTIAS!$C$16:$M$112,11,0),0)</f>
        <v>0</v>
      </c>
      <c r="Z554" s="3">
        <f>IFERROR(VLOOKUP(B554,[7]Ap_PENSION!$C$16:$M$112,11,0),0)</f>
        <v>0</v>
      </c>
      <c r="AA554" s="3">
        <f>IFERROR(VLOOKUP(B554,[7]Ap_SALUD!$C$16:$M$112,11,0),0)</f>
        <v>0</v>
      </c>
      <c r="AB554" s="3"/>
      <c r="AC554" s="36">
        <f t="shared" si="24"/>
        <v>18390109</v>
      </c>
      <c r="AD554" s="37">
        <f t="shared" si="26"/>
        <v>147120876</v>
      </c>
      <c r="AE554" s="144"/>
    </row>
    <row r="555" spans="1:31" hidden="1" x14ac:dyDescent="0.25">
      <c r="A555" s="29">
        <v>543</v>
      </c>
      <c r="B555" s="61"/>
      <c r="C555" s="143" t="str">
        <f>VLOOKUP(D555,[8]Hoja1!$A$2:$B$1115,2,0)</f>
        <v>25151</v>
      </c>
      <c r="D555" s="31">
        <v>899999462</v>
      </c>
      <c r="E555" s="31">
        <v>215125151</v>
      </c>
      <c r="F555" s="61" t="s">
        <v>742</v>
      </c>
      <c r="G555" s="33">
        <v>0</v>
      </c>
      <c r="H555" s="33">
        <v>0</v>
      </c>
      <c r="I555" s="3">
        <f>IFERROR(VLOOKUP(C555,'[6]Anexo 2'!$A$9:$G$1115,7,0),0)</f>
        <v>239972576</v>
      </c>
      <c r="J555" s="3">
        <f>IFERROR(VLOOKUP(C555,'[6]Anexo 1'!$A$9:$F$1115,6,0),0)</f>
        <v>282587240</v>
      </c>
      <c r="K555" s="3"/>
      <c r="L555" s="3"/>
      <c r="M555" s="3"/>
      <c r="N555" s="3"/>
      <c r="O555" s="3"/>
      <c r="P555" s="34">
        <f t="shared" si="25"/>
        <v>522559816</v>
      </c>
      <c r="Q555" s="35">
        <f>VLOOKUP(D555,FEBRERO!$D$13:$Q$1147,14,0)+VLOOKUP(D555,FEBRERO!$D$13:$AC$1147,26,0)+VLOOKUP(D555,MARZO!$D$13:$AC$1147,26,0)</f>
        <v>342580385</v>
      </c>
      <c r="R555" s="3">
        <f>IFERROR(VLOOKUP(D555,[7]ServNOMINA!$F$16:$M$112,8,0),0)</f>
        <v>0</v>
      </c>
      <c r="S555" s="3">
        <f>IFERROR(VLOOKUP(D555,[7]ServOTROS!$F$16:$M$112,8,0),0)</f>
        <v>0</v>
      </c>
      <c r="T555" s="3">
        <f>IFERROR(VLOOKUP(D555,[7]CANCEL!$F$16:$M$48,8,0),0)</f>
        <v>0</v>
      </c>
      <c r="U555" s="3">
        <f>IFERROR(VLOOKUP(B555,[7]Aaf_PENSION!$C$16:$M$112,11,0),0)</f>
        <v>0</v>
      </c>
      <c r="V555" s="3">
        <f>IFERROR(VLOOKUP(B555,[7]Aaf_SALUD!$C$16:$M$112,11,0),0)</f>
        <v>0</v>
      </c>
      <c r="W555" s="3">
        <f>IFERROR(VLOOKUP(D555,[7]CALIDAD!$F$16:$M$1122,8,0),0)</f>
        <v>19997715</v>
      </c>
      <c r="X555" s="3"/>
      <c r="Y555" s="3">
        <f>IFERROR(VLOOKUP(B555,[7]Ap_CESANTIAS!$C$16:$M$112,11,0),0)</f>
        <v>0</v>
      </c>
      <c r="Z555" s="3">
        <f>IFERROR(VLOOKUP(B555,[7]Ap_PENSION!$C$16:$M$112,11,0),0)</f>
        <v>0</v>
      </c>
      <c r="AA555" s="3">
        <f>IFERROR(VLOOKUP(B555,[7]Ap_SALUD!$C$16:$M$112,11,0),0)</f>
        <v>0</v>
      </c>
      <c r="AB555" s="3"/>
      <c r="AC555" s="36">
        <f t="shared" si="24"/>
        <v>19997715</v>
      </c>
      <c r="AD555" s="37">
        <f t="shared" si="26"/>
        <v>159981716</v>
      </c>
      <c r="AE555" s="144"/>
    </row>
    <row r="556" spans="1:31" hidden="1" x14ac:dyDescent="0.25">
      <c r="A556" s="38">
        <v>544</v>
      </c>
      <c r="B556" s="61"/>
      <c r="C556" s="143" t="str">
        <f>VLOOKUP(D556,[8]Hoja1!$A$2:$B$1115,2,0)</f>
        <v>25154</v>
      </c>
      <c r="D556" s="31">
        <v>899999367</v>
      </c>
      <c r="E556" s="31">
        <v>215425154</v>
      </c>
      <c r="F556" s="61" t="s">
        <v>743</v>
      </c>
      <c r="G556" s="33">
        <v>0</v>
      </c>
      <c r="H556" s="33">
        <v>0</v>
      </c>
      <c r="I556" s="3">
        <f>IFERROR(VLOOKUP(C556,'[6]Anexo 2'!$A$9:$G$1115,7,0),0)</f>
        <v>108542604</v>
      </c>
      <c r="J556" s="3">
        <f>IFERROR(VLOOKUP(C556,'[6]Anexo 1'!$A$9:$F$1115,6,0),0)</f>
        <v>119446064</v>
      </c>
      <c r="K556" s="3"/>
      <c r="L556" s="3"/>
      <c r="M556" s="3"/>
      <c r="N556" s="3"/>
      <c r="O556" s="3"/>
      <c r="P556" s="34">
        <f t="shared" si="25"/>
        <v>227988668</v>
      </c>
      <c r="Q556" s="35">
        <f>VLOOKUP(D556,FEBRERO!$D$13:$Q$1147,14,0)+VLOOKUP(D556,FEBRERO!$D$13:$AC$1147,26,0)+VLOOKUP(D556,MARZO!$D$13:$AC$1147,26,0)</f>
        <v>146581715</v>
      </c>
      <c r="R556" s="3">
        <f>IFERROR(VLOOKUP(D556,[7]ServNOMINA!$F$16:$M$112,8,0),0)</f>
        <v>0</v>
      </c>
      <c r="S556" s="3">
        <f>IFERROR(VLOOKUP(D556,[7]ServOTROS!$F$16:$M$112,8,0),0)</f>
        <v>0</v>
      </c>
      <c r="T556" s="3">
        <f>IFERROR(VLOOKUP(D556,[7]CANCEL!$F$16:$M$48,8,0),0)</f>
        <v>0</v>
      </c>
      <c r="U556" s="3">
        <f>IFERROR(VLOOKUP(B556,[7]Aaf_PENSION!$C$16:$M$112,11,0),0)</f>
        <v>0</v>
      </c>
      <c r="V556" s="3">
        <f>IFERROR(VLOOKUP(B556,[7]Aaf_SALUD!$C$16:$M$112,11,0),0)</f>
        <v>0</v>
      </c>
      <c r="W556" s="3">
        <f>IFERROR(VLOOKUP(D556,[7]CALIDAD!$F$16:$M$1122,8,0),0)</f>
        <v>9045217</v>
      </c>
      <c r="X556" s="3"/>
      <c r="Y556" s="3">
        <f>IFERROR(VLOOKUP(B556,[7]Ap_CESANTIAS!$C$16:$M$112,11,0),0)</f>
        <v>0</v>
      </c>
      <c r="Z556" s="3">
        <f>IFERROR(VLOOKUP(B556,[7]Ap_PENSION!$C$16:$M$112,11,0),0)</f>
        <v>0</v>
      </c>
      <c r="AA556" s="3">
        <f>IFERROR(VLOOKUP(B556,[7]Ap_SALUD!$C$16:$M$112,11,0),0)</f>
        <v>0</v>
      </c>
      <c r="AB556" s="3"/>
      <c r="AC556" s="36">
        <f t="shared" si="24"/>
        <v>9045217</v>
      </c>
      <c r="AD556" s="37">
        <f t="shared" si="26"/>
        <v>72361736</v>
      </c>
      <c r="AE556" s="144"/>
    </row>
    <row r="557" spans="1:31" hidden="1" x14ac:dyDescent="0.25">
      <c r="A557" s="29">
        <v>545</v>
      </c>
      <c r="B557" s="61"/>
      <c r="C557" s="143" t="str">
        <f>VLOOKUP(D557,[8]Hoja1!$A$2:$B$1115,2,0)</f>
        <v>25168</v>
      </c>
      <c r="D557" s="31">
        <v>899999400</v>
      </c>
      <c r="E557" s="31">
        <v>216825168</v>
      </c>
      <c r="F557" s="61" t="s">
        <v>744</v>
      </c>
      <c r="G557" s="33">
        <v>0</v>
      </c>
      <c r="H557" s="33">
        <v>0</v>
      </c>
      <c r="I557" s="3">
        <f>IFERROR(VLOOKUP(C557,'[6]Anexo 2'!$A$9:$G$1115,7,0),0)</f>
        <v>46058285</v>
      </c>
      <c r="J557" s="3">
        <f>IFERROR(VLOOKUP(C557,'[6]Anexo 1'!$A$9:$F$1115,6,0),0)</f>
        <v>47784015</v>
      </c>
      <c r="K557" s="3"/>
      <c r="L557" s="3"/>
      <c r="M557" s="3"/>
      <c r="N557" s="3"/>
      <c r="O557" s="3"/>
      <c r="P557" s="34">
        <f t="shared" si="25"/>
        <v>93842300</v>
      </c>
      <c r="Q557" s="35">
        <f>VLOOKUP(D557,FEBRERO!$D$13:$Q$1147,14,0)+VLOOKUP(D557,FEBRERO!$D$13:$AC$1147,26,0)+VLOOKUP(D557,MARZO!$D$13:$AC$1147,26,0)</f>
        <v>59298585</v>
      </c>
      <c r="R557" s="3">
        <f>IFERROR(VLOOKUP(D557,[7]ServNOMINA!$F$16:$M$112,8,0),0)</f>
        <v>0</v>
      </c>
      <c r="S557" s="3">
        <f>IFERROR(VLOOKUP(D557,[7]ServOTROS!$F$16:$M$112,8,0),0)</f>
        <v>0</v>
      </c>
      <c r="T557" s="3">
        <f>IFERROR(VLOOKUP(D557,[7]CANCEL!$F$16:$M$48,8,0),0)</f>
        <v>0</v>
      </c>
      <c r="U557" s="3">
        <f>IFERROR(VLOOKUP(B557,[7]Aaf_PENSION!$C$16:$M$112,11,0),0)</f>
        <v>0</v>
      </c>
      <c r="V557" s="3">
        <f>IFERROR(VLOOKUP(B557,[7]Aaf_SALUD!$C$16:$M$112,11,0),0)</f>
        <v>0</v>
      </c>
      <c r="W557" s="3">
        <f>IFERROR(VLOOKUP(D557,[7]CALIDAD!$F$16:$M$1122,8,0),0)</f>
        <v>3838190</v>
      </c>
      <c r="X557" s="3"/>
      <c r="Y557" s="3">
        <f>IFERROR(VLOOKUP(B557,[7]Ap_CESANTIAS!$C$16:$M$112,11,0),0)</f>
        <v>0</v>
      </c>
      <c r="Z557" s="3">
        <f>IFERROR(VLOOKUP(B557,[7]Ap_PENSION!$C$16:$M$112,11,0),0)</f>
        <v>0</v>
      </c>
      <c r="AA557" s="3">
        <f>IFERROR(VLOOKUP(B557,[7]Ap_SALUD!$C$16:$M$112,11,0),0)</f>
        <v>0</v>
      </c>
      <c r="AB557" s="3"/>
      <c r="AC557" s="36">
        <f t="shared" si="24"/>
        <v>3838190</v>
      </c>
      <c r="AD557" s="37">
        <f t="shared" si="26"/>
        <v>30705525</v>
      </c>
      <c r="AE557" s="144"/>
    </row>
    <row r="558" spans="1:31" hidden="1" x14ac:dyDescent="0.25">
      <c r="A558" s="38">
        <v>546</v>
      </c>
      <c r="B558" s="61"/>
      <c r="C558" s="143" t="str">
        <f>VLOOKUP(D558,[8]Hoja1!$A$2:$B$1115,2,0)</f>
        <v>25178</v>
      </c>
      <c r="D558" s="31">
        <v>899999467</v>
      </c>
      <c r="E558" s="31">
        <v>217825178</v>
      </c>
      <c r="F558" s="61" t="s">
        <v>745</v>
      </c>
      <c r="G558" s="33">
        <v>0</v>
      </c>
      <c r="H558" s="33">
        <v>0</v>
      </c>
      <c r="I558" s="3">
        <f>IFERROR(VLOOKUP(C558,'[6]Anexo 2'!$A$9:$G$1115,7,0),0)</f>
        <v>141809844</v>
      </c>
      <c r="J558" s="3">
        <f>IFERROR(VLOOKUP(C558,'[6]Anexo 1'!$A$9:$F$1115,6,0),0)</f>
        <v>199903449</v>
      </c>
      <c r="K558" s="3"/>
      <c r="L558" s="3"/>
      <c r="M558" s="3"/>
      <c r="N558" s="3"/>
      <c r="O558" s="3"/>
      <c r="P558" s="34">
        <f t="shared" si="25"/>
        <v>341713293</v>
      </c>
      <c r="Q558" s="35">
        <f>VLOOKUP(D558,FEBRERO!$D$13:$Q$1147,14,0)+VLOOKUP(D558,FEBRERO!$D$13:$AC$1147,26,0)+VLOOKUP(D558,MARZO!$D$13:$AC$1147,26,0)</f>
        <v>235355910</v>
      </c>
      <c r="R558" s="3">
        <f>IFERROR(VLOOKUP(D558,[7]ServNOMINA!$F$16:$M$112,8,0),0)</f>
        <v>0</v>
      </c>
      <c r="S558" s="3">
        <f>IFERROR(VLOOKUP(D558,[7]ServOTROS!$F$16:$M$112,8,0),0)</f>
        <v>0</v>
      </c>
      <c r="T558" s="3">
        <f>IFERROR(VLOOKUP(D558,[7]CANCEL!$F$16:$M$48,8,0),0)</f>
        <v>0</v>
      </c>
      <c r="U558" s="3">
        <f>IFERROR(VLOOKUP(B558,[7]Aaf_PENSION!$C$16:$M$112,11,0),0)</f>
        <v>0</v>
      </c>
      <c r="V558" s="3">
        <f>IFERROR(VLOOKUP(B558,[7]Aaf_SALUD!$C$16:$M$112,11,0),0)</f>
        <v>0</v>
      </c>
      <c r="W558" s="3">
        <f>IFERROR(VLOOKUP(D558,[7]CALIDAD!$F$16:$M$1122,8,0),0)</f>
        <v>11817487</v>
      </c>
      <c r="X558" s="3"/>
      <c r="Y558" s="3">
        <f>IFERROR(VLOOKUP(B558,[7]Ap_CESANTIAS!$C$16:$M$112,11,0),0)</f>
        <v>0</v>
      </c>
      <c r="Z558" s="3">
        <f>IFERROR(VLOOKUP(B558,[7]Ap_PENSION!$C$16:$M$112,11,0),0)</f>
        <v>0</v>
      </c>
      <c r="AA558" s="3">
        <f>IFERROR(VLOOKUP(B558,[7]Ap_SALUD!$C$16:$M$112,11,0),0)</f>
        <v>0</v>
      </c>
      <c r="AB558" s="3"/>
      <c r="AC558" s="36">
        <f t="shared" si="24"/>
        <v>11817487</v>
      </c>
      <c r="AD558" s="37">
        <f t="shared" si="26"/>
        <v>94539896</v>
      </c>
      <c r="AE558" s="144"/>
    </row>
    <row r="559" spans="1:31" hidden="1" x14ac:dyDescent="0.25">
      <c r="A559" s="29">
        <v>547</v>
      </c>
      <c r="B559" s="61"/>
      <c r="C559" s="143" t="str">
        <f>VLOOKUP(D559,[8]Hoja1!$A$2:$B$1115,2,0)</f>
        <v>25181</v>
      </c>
      <c r="D559" s="31">
        <v>899999414</v>
      </c>
      <c r="E559" s="31">
        <v>218125181</v>
      </c>
      <c r="F559" s="61" t="s">
        <v>746</v>
      </c>
      <c r="G559" s="33">
        <v>0</v>
      </c>
      <c r="H559" s="33">
        <v>0</v>
      </c>
      <c r="I559" s="3">
        <f>IFERROR(VLOOKUP(C559,'[6]Anexo 2'!$A$9:$G$1115,7,0),0)</f>
        <v>146045026</v>
      </c>
      <c r="J559" s="3">
        <f>IFERROR(VLOOKUP(C559,'[6]Anexo 1'!$A$9:$F$1115,6,0),0)</f>
        <v>211323452</v>
      </c>
      <c r="K559" s="3"/>
      <c r="L559" s="3"/>
      <c r="M559" s="3"/>
      <c r="N559" s="3"/>
      <c r="O559" s="3"/>
      <c r="P559" s="34">
        <f t="shared" si="25"/>
        <v>357368478</v>
      </c>
      <c r="Q559" s="35">
        <f>VLOOKUP(D559,FEBRERO!$D$13:$Q$1147,14,0)+VLOOKUP(D559,FEBRERO!$D$13:$AC$1147,26,0)+VLOOKUP(D559,MARZO!$D$13:$AC$1147,26,0)</f>
        <v>247834709</v>
      </c>
      <c r="R559" s="3">
        <f>IFERROR(VLOOKUP(D559,[7]ServNOMINA!$F$16:$M$112,8,0),0)</f>
        <v>0</v>
      </c>
      <c r="S559" s="3">
        <f>IFERROR(VLOOKUP(D559,[7]ServOTROS!$F$16:$M$112,8,0),0)</f>
        <v>0</v>
      </c>
      <c r="T559" s="3">
        <f>IFERROR(VLOOKUP(D559,[7]CANCEL!$F$16:$M$48,8,0),0)</f>
        <v>0</v>
      </c>
      <c r="U559" s="3">
        <f>IFERROR(VLOOKUP(B559,[7]Aaf_PENSION!$C$16:$M$112,11,0),0)</f>
        <v>0</v>
      </c>
      <c r="V559" s="3">
        <f>IFERROR(VLOOKUP(B559,[7]Aaf_SALUD!$C$16:$M$112,11,0),0)</f>
        <v>0</v>
      </c>
      <c r="W559" s="3">
        <f>IFERROR(VLOOKUP(D559,[7]CALIDAD!$F$16:$M$1122,8,0),0)</f>
        <v>12170419</v>
      </c>
      <c r="X559" s="3"/>
      <c r="Y559" s="3">
        <f>IFERROR(VLOOKUP(B559,[7]Ap_CESANTIAS!$C$16:$M$112,11,0),0)</f>
        <v>0</v>
      </c>
      <c r="Z559" s="3">
        <f>IFERROR(VLOOKUP(B559,[7]Ap_PENSION!$C$16:$M$112,11,0),0)</f>
        <v>0</v>
      </c>
      <c r="AA559" s="3">
        <f>IFERROR(VLOOKUP(B559,[7]Ap_SALUD!$C$16:$M$112,11,0),0)</f>
        <v>0</v>
      </c>
      <c r="AB559" s="3"/>
      <c r="AC559" s="36">
        <f t="shared" si="24"/>
        <v>12170419</v>
      </c>
      <c r="AD559" s="37">
        <f t="shared" si="26"/>
        <v>97363350</v>
      </c>
      <c r="AE559" s="144"/>
    </row>
    <row r="560" spans="1:31" hidden="1" x14ac:dyDescent="0.25">
      <c r="A560" s="38">
        <v>548</v>
      </c>
      <c r="B560" s="61"/>
      <c r="C560" s="143" t="str">
        <f>VLOOKUP(D560,[8]Hoja1!$A$2:$B$1115,2,0)</f>
        <v>25183</v>
      </c>
      <c r="D560" s="31">
        <v>899999357</v>
      </c>
      <c r="E560" s="31">
        <v>218325183</v>
      </c>
      <c r="F560" s="61" t="s">
        <v>747</v>
      </c>
      <c r="G560" s="33">
        <v>0</v>
      </c>
      <c r="H560" s="33">
        <v>0</v>
      </c>
      <c r="I560" s="3">
        <f>IFERROR(VLOOKUP(C560,'[6]Anexo 2'!$A$9:$G$1115,7,0),0)</f>
        <v>304818540</v>
      </c>
      <c r="J560" s="3">
        <f>IFERROR(VLOOKUP(C560,'[6]Anexo 1'!$A$9:$F$1115,6,0),0)</f>
        <v>376057965</v>
      </c>
      <c r="K560" s="3"/>
      <c r="L560" s="3"/>
      <c r="M560" s="3"/>
      <c r="N560" s="3"/>
      <c r="O560" s="3"/>
      <c r="P560" s="34">
        <f t="shared" si="25"/>
        <v>680876505</v>
      </c>
      <c r="Q560" s="35">
        <f>VLOOKUP(D560,FEBRERO!$D$13:$Q$1147,14,0)+VLOOKUP(D560,FEBRERO!$D$13:$AC$1147,26,0)+VLOOKUP(D560,MARZO!$D$13:$AC$1147,26,0)</f>
        <v>452262600</v>
      </c>
      <c r="R560" s="3">
        <f>IFERROR(VLOOKUP(D560,[7]ServNOMINA!$F$16:$M$112,8,0),0)</f>
        <v>0</v>
      </c>
      <c r="S560" s="3">
        <f>IFERROR(VLOOKUP(D560,[7]ServOTROS!$F$16:$M$112,8,0),0)</f>
        <v>0</v>
      </c>
      <c r="T560" s="3">
        <f>IFERROR(VLOOKUP(D560,[7]CANCEL!$F$16:$M$48,8,0),0)</f>
        <v>0</v>
      </c>
      <c r="U560" s="3">
        <f>IFERROR(VLOOKUP(B560,[7]Aaf_PENSION!$C$16:$M$112,11,0),0)</f>
        <v>0</v>
      </c>
      <c r="V560" s="3">
        <f>IFERROR(VLOOKUP(B560,[7]Aaf_SALUD!$C$16:$M$112,11,0),0)</f>
        <v>0</v>
      </c>
      <c r="W560" s="3">
        <f>IFERROR(VLOOKUP(D560,[7]CALIDAD!$F$16:$M$1122,8,0),0)</f>
        <v>25401545</v>
      </c>
      <c r="X560" s="3"/>
      <c r="Y560" s="3">
        <f>IFERROR(VLOOKUP(B560,[7]Ap_CESANTIAS!$C$16:$M$112,11,0),0)</f>
        <v>0</v>
      </c>
      <c r="Z560" s="3">
        <f>IFERROR(VLOOKUP(B560,[7]Ap_PENSION!$C$16:$M$112,11,0),0)</f>
        <v>0</v>
      </c>
      <c r="AA560" s="3">
        <f>IFERROR(VLOOKUP(B560,[7]Ap_SALUD!$C$16:$M$112,11,0),0)</f>
        <v>0</v>
      </c>
      <c r="AB560" s="3"/>
      <c r="AC560" s="36">
        <f t="shared" si="24"/>
        <v>25401545</v>
      </c>
      <c r="AD560" s="37">
        <f t="shared" si="26"/>
        <v>203212360</v>
      </c>
      <c r="AE560" s="144"/>
    </row>
    <row r="561" spans="1:31" hidden="1" x14ac:dyDescent="0.25">
      <c r="A561" s="29">
        <v>549</v>
      </c>
      <c r="B561" s="61"/>
      <c r="C561" s="143" t="str">
        <f>VLOOKUP(D561,[8]Hoja1!$A$2:$B$1115,2,0)</f>
        <v>25200</v>
      </c>
      <c r="D561" s="31">
        <v>899999466</v>
      </c>
      <c r="E561" s="31">
        <v>210025200</v>
      </c>
      <c r="F561" s="61" t="s">
        <v>748</v>
      </c>
      <c r="G561" s="33">
        <v>0</v>
      </c>
      <c r="H561" s="33">
        <v>0</v>
      </c>
      <c r="I561" s="3">
        <f>IFERROR(VLOOKUP(C561,'[6]Anexo 2'!$A$9:$G$1115,7,0),0)</f>
        <v>285807708</v>
      </c>
      <c r="J561" s="3">
        <f>IFERROR(VLOOKUP(C561,'[6]Anexo 1'!$A$9:$F$1115,6,0),0)</f>
        <v>408452856</v>
      </c>
      <c r="K561" s="3"/>
      <c r="L561" s="3"/>
      <c r="M561" s="3"/>
      <c r="N561" s="3"/>
      <c r="O561" s="3"/>
      <c r="P561" s="34">
        <f t="shared" si="25"/>
        <v>694260564</v>
      </c>
      <c r="Q561" s="35">
        <f>VLOOKUP(D561,FEBRERO!$D$13:$Q$1147,14,0)+VLOOKUP(D561,FEBRERO!$D$13:$AC$1147,26,0)+VLOOKUP(D561,MARZO!$D$13:$AC$1147,26,0)</f>
        <v>479904783</v>
      </c>
      <c r="R561" s="3">
        <f>IFERROR(VLOOKUP(D561,[7]ServNOMINA!$F$16:$M$112,8,0),0)</f>
        <v>0</v>
      </c>
      <c r="S561" s="3">
        <f>IFERROR(VLOOKUP(D561,[7]ServOTROS!$F$16:$M$112,8,0),0)</f>
        <v>0</v>
      </c>
      <c r="T561" s="3">
        <f>IFERROR(VLOOKUP(D561,[7]CANCEL!$F$16:$M$48,8,0),0)</f>
        <v>0</v>
      </c>
      <c r="U561" s="3">
        <f>IFERROR(VLOOKUP(B561,[7]Aaf_PENSION!$C$16:$M$112,11,0),0)</f>
        <v>0</v>
      </c>
      <c r="V561" s="3">
        <f>IFERROR(VLOOKUP(B561,[7]Aaf_SALUD!$C$16:$M$112,11,0),0)</f>
        <v>0</v>
      </c>
      <c r="W561" s="3">
        <f>IFERROR(VLOOKUP(D561,[7]CALIDAD!$F$16:$M$1122,8,0),0)</f>
        <v>23817309</v>
      </c>
      <c r="X561" s="3"/>
      <c r="Y561" s="3">
        <f>IFERROR(VLOOKUP(B561,[7]Ap_CESANTIAS!$C$16:$M$112,11,0),0)</f>
        <v>0</v>
      </c>
      <c r="Z561" s="3">
        <f>IFERROR(VLOOKUP(B561,[7]Ap_PENSION!$C$16:$M$112,11,0),0)</f>
        <v>0</v>
      </c>
      <c r="AA561" s="3">
        <f>IFERROR(VLOOKUP(B561,[7]Ap_SALUD!$C$16:$M$112,11,0),0)</f>
        <v>0</v>
      </c>
      <c r="AB561" s="3"/>
      <c r="AC561" s="36">
        <f t="shared" si="24"/>
        <v>23817309</v>
      </c>
      <c r="AD561" s="37">
        <f t="shared" si="26"/>
        <v>190538472</v>
      </c>
      <c r="AE561" s="144"/>
    </row>
    <row r="562" spans="1:31" hidden="1" x14ac:dyDescent="0.25">
      <c r="A562" s="38">
        <v>550</v>
      </c>
      <c r="B562" s="61"/>
      <c r="C562" s="143" t="str">
        <f>VLOOKUP(D562,[8]Hoja1!$A$2:$B$1115,2,0)</f>
        <v>25214</v>
      </c>
      <c r="D562" s="31">
        <v>899999705</v>
      </c>
      <c r="E562" s="31">
        <v>211425214</v>
      </c>
      <c r="F562" s="61" t="s">
        <v>749</v>
      </c>
      <c r="G562" s="33">
        <v>0</v>
      </c>
      <c r="H562" s="33">
        <v>0</v>
      </c>
      <c r="I562" s="3">
        <f>IFERROR(VLOOKUP(C562,'[6]Anexo 2'!$A$9:$G$1115,7,0),0)</f>
        <v>239894388</v>
      </c>
      <c r="J562" s="3">
        <f>IFERROR(VLOOKUP(C562,'[6]Anexo 1'!$A$9:$F$1115,6,0),0)</f>
        <v>339617590</v>
      </c>
      <c r="K562" s="3"/>
      <c r="L562" s="3"/>
      <c r="M562" s="3"/>
      <c r="N562" s="3"/>
      <c r="O562" s="3"/>
      <c r="P562" s="34">
        <f t="shared" si="25"/>
        <v>579511978</v>
      </c>
      <c r="Q562" s="35">
        <f>VLOOKUP(D562,FEBRERO!$D$13:$Q$1147,14,0)+VLOOKUP(D562,FEBRERO!$D$13:$AC$1147,26,0)+VLOOKUP(D562,MARZO!$D$13:$AC$1147,26,0)</f>
        <v>399591187</v>
      </c>
      <c r="R562" s="3">
        <f>IFERROR(VLOOKUP(D562,[7]ServNOMINA!$F$16:$M$112,8,0),0)</f>
        <v>0</v>
      </c>
      <c r="S562" s="3">
        <f>IFERROR(VLOOKUP(D562,[7]ServOTROS!$F$16:$M$112,8,0),0)</f>
        <v>0</v>
      </c>
      <c r="T562" s="3">
        <f>IFERROR(VLOOKUP(D562,[7]CANCEL!$F$16:$M$48,8,0),0)</f>
        <v>0</v>
      </c>
      <c r="U562" s="3">
        <f>IFERROR(VLOOKUP(B562,[7]Aaf_PENSION!$C$16:$M$112,11,0),0)</f>
        <v>0</v>
      </c>
      <c r="V562" s="3">
        <f>IFERROR(VLOOKUP(B562,[7]Aaf_SALUD!$C$16:$M$112,11,0),0)</f>
        <v>0</v>
      </c>
      <c r="W562" s="3">
        <f>IFERROR(VLOOKUP(D562,[7]CALIDAD!$F$16:$M$1122,8,0),0)</f>
        <v>19991199</v>
      </c>
      <c r="X562" s="3"/>
      <c r="Y562" s="3">
        <f>IFERROR(VLOOKUP(B562,[7]Ap_CESANTIAS!$C$16:$M$112,11,0),0)</f>
        <v>0</v>
      </c>
      <c r="Z562" s="3">
        <f>IFERROR(VLOOKUP(B562,[7]Ap_PENSION!$C$16:$M$112,11,0),0)</f>
        <v>0</v>
      </c>
      <c r="AA562" s="3">
        <f>IFERROR(VLOOKUP(B562,[7]Ap_SALUD!$C$16:$M$112,11,0),0)</f>
        <v>0</v>
      </c>
      <c r="AB562" s="3"/>
      <c r="AC562" s="36">
        <f t="shared" si="24"/>
        <v>19991199</v>
      </c>
      <c r="AD562" s="37">
        <f t="shared" si="26"/>
        <v>159929592</v>
      </c>
      <c r="AE562" s="144"/>
    </row>
    <row r="563" spans="1:31" hidden="1" x14ac:dyDescent="0.25">
      <c r="A563" s="29">
        <v>551</v>
      </c>
      <c r="B563" s="61"/>
      <c r="C563" s="143" t="str">
        <f>VLOOKUP(D563,[8]Hoja1!$A$2:$B$1115,2,0)</f>
        <v>25224</v>
      </c>
      <c r="D563" s="31">
        <v>899999406</v>
      </c>
      <c r="E563" s="31">
        <v>212425224</v>
      </c>
      <c r="F563" s="61" t="s">
        <v>750</v>
      </c>
      <c r="G563" s="33">
        <v>0</v>
      </c>
      <c r="H563" s="33">
        <v>0</v>
      </c>
      <c r="I563" s="3">
        <f>IFERROR(VLOOKUP(C563,'[6]Anexo 2'!$A$9:$G$1115,7,0),0)</f>
        <v>150720132</v>
      </c>
      <c r="J563" s="3">
        <f>IFERROR(VLOOKUP(C563,'[6]Anexo 1'!$A$9:$F$1115,6,0),0)</f>
        <v>165167778</v>
      </c>
      <c r="K563" s="3"/>
      <c r="L563" s="3"/>
      <c r="M563" s="3"/>
      <c r="N563" s="3"/>
      <c r="O563" s="3"/>
      <c r="P563" s="34">
        <f t="shared" si="25"/>
        <v>315887910</v>
      </c>
      <c r="Q563" s="35">
        <f>VLOOKUP(D563,FEBRERO!$D$13:$Q$1147,14,0)+VLOOKUP(D563,FEBRERO!$D$13:$AC$1147,26,0)+VLOOKUP(D563,MARZO!$D$13:$AC$1147,26,0)</f>
        <v>202847811</v>
      </c>
      <c r="R563" s="3">
        <f>IFERROR(VLOOKUP(D563,[7]ServNOMINA!$F$16:$M$112,8,0),0)</f>
        <v>0</v>
      </c>
      <c r="S563" s="3">
        <f>IFERROR(VLOOKUP(D563,[7]ServOTROS!$F$16:$M$112,8,0),0)</f>
        <v>0</v>
      </c>
      <c r="T563" s="3">
        <f>IFERROR(VLOOKUP(D563,[7]CANCEL!$F$16:$M$48,8,0),0)</f>
        <v>0</v>
      </c>
      <c r="U563" s="3">
        <f>IFERROR(VLOOKUP(B563,[7]Aaf_PENSION!$C$16:$M$112,11,0),0)</f>
        <v>0</v>
      </c>
      <c r="V563" s="3">
        <f>IFERROR(VLOOKUP(B563,[7]Aaf_SALUD!$C$16:$M$112,11,0),0)</f>
        <v>0</v>
      </c>
      <c r="W563" s="3">
        <f>IFERROR(VLOOKUP(D563,[7]CALIDAD!$F$16:$M$1122,8,0),0)</f>
        <v>12560011</v>
      </c>
      <c r="X563" s="3"/>
      <c r="Y563" s="3">
        <f>IFERROR(VLOOKUP(B563,[7]Ap_CESANTIAS!$C$16:$M$112,11,0),0)</f>
        <v>0</v>
      </c>
      <c r="Z563" s="3">
        <f>IFERROR(VLOOKUP(B563,[7]Ap_PENSION!$C$16:$M$112,11,0),0)</f>
        <v>0</v>
      </c>
      <c r="AA563" s="3">
        <f>IFERROR(VLOOKUP(B563,[7]Ap_SALUD!$C$16:$M$112,11,0),0)</f>
        <v>0</v>
      </c>
      <c r="AB563" s="3"/>
      <c r="AC563" s="36">
        <f t="shared" si="24"/>
        <v>12560011</v>
      </c>
      <c r="AD563" s="37">
        <f t="shared" si="26"/>
        <v>100480088</v>
      </c>
      <c r="AE563" s="144"/>
    </row>
    <row r="564" spans="1:31" hidden="1" x14ac:dyDescent="0.25">
      <c r="A564" s="38">
        <v>552</v>
      </c>
      <c r="B564" s="61"/>
      <c r="C564" s="143" t="str">
        <f>VLOOKUP(D564,[8]Hoja1!$A$2:$B$1115,2,0)</f>
        <v>25245</v>
      </c>
      <c r="D564" s="31">
        <v>890680162</v>
      </c>
      <c r="E564" s="31">
        <v>214525245</v>
      </c>
      <c r="F564" s="61" t="s">
        <v>751</v>
      </c>
      <c r="G564" s="33">
        <v>0</v>
      </c>
      <c r="H564" s="33">
        <v>0</v>
      </c>
      <c r="I564" s="3">
        <f>IFERROR(VLOOKUP(C564,'[6]Anexo 2'!$A$9:$G$1115,7,0),0)</f>
        <v>325115232</v>
      </c>
      <c r="J564" s="3">
        <f>IFERROR(VLOOKUP(C564,'[6]Anexo 1'!$A$9:$F$1115,6,0),0)</f>
        <v>387918982</v>
      </c>
      <c r="K564" s="3"/>
      <c r="L564" s="3"/>
      <c r="M564" s="3"/>
      <c r="N564" s="3"/>
      <c r="O564" s="3"/>
      <c r="P564" s="34">
        <f t="shared" si="25"/>
        <v>713034214</v>
      </c>
      <c r="Q564" s="35">
        <f>VLOOKUP(D564,FEBRERO!$D$13:$Q$1147,14,0)+VLOOKUP(D564,FEBRERO!$D$13:$AC$1147,26,0)+VLOOKUP(D564,MARZO!$D$13:$AC$1147,26,0)</f>
        <v>469197790</v>
      </c>
      <c r="R564" s="3">
        <f>IFERROR(VLOOKUP(D564,[7]ServNOMINA!$F$16:$M$112,8,0),0)</f>
        <v>0</v>
      </c>
      <c r="S564" s="3">
        <f>IFERROR(VLOOKUP(D564,[7]ServOTROS!$F$16:$M$112,8,0),0)</f>
        <v>0</v>
      </c>
      <c r="T564" s="3">
        <f>IFERROR(VLOOKUP(D564,[7]CANCEL!$F$16:$M$48,8,0),0)</f>
        <v>0</v>
      </c>
      <c r="U564" s="3">
        <f>IFERROR(VLOOKUP(B564,[7]Aaf_PENSION!$C$16:$M$112,11,0),0)</f>
        <v>0</v>
      </c>
      <c r="V564" s="3">
        <f>IFERROR(VLOOKUP(B564,[7]Aaf_SALUD!$C$16:$M$112,11,0),0)</f>
        <v>0</v>
      </c>
      <c r="W564" s="3">
        <f>IFERROR(VLOOKUP(D564,[7]CALIDAD!$F$16:$M$1122,8,0),0)</f>
        <v>27092936</v>
      </c>
      <c r="X564" s="3"/>
      <c r="Y564" s="3">
        <f>IFERROR(VLOOKUP(B564,[7]Ap_CESANTIAS!$C$16:$M$112,11,0),0)</f>
        <v>0</v>
      </c>
      <c r="Z564" s="3">
        <f>IFERROR(VLOOKUP(B564,[7]Ap_PENSION!$C$16:$M$112,11,0),0)</f>
        <v>0</v>
      </c>
      <c r="AA564" s="3">
        <f>IFERROR(VLOOKUP(B564,[7]Ap_SALUD!$C$16:$M$112,11,0),0)</f>
        <v>0</v>
      </c>
      <c r="AB564" s="3"/>
      <c r="AC564" s="36">
        <f t="shared" si="24"/>
        <v>27092936</v>
      </c>
      <c r="AD564" s="37">
        <f t="shared" si="26"/>
        <v>216743488</v>
      </c>
      <c r="AE564" s="144"/>
    </row>
    <row r="565" spans="1:31" hidden="1" x14ac:dyDescent="0.25">
      <c r="A565" s="29">
        <v>553</v>
      </c>
      <c r="B565" s="61"/>
      <c r="C565" s="143" t="str">
        <f>VLOOKUP(D565,[8]Hoja1!$A$2:$B$1115,2,0)</f>
        <v>25258</v>
      </c>
      <c r="D565" s="31">
        <v>899999460</v>
      </c>
      <c r="E565" s="31">
        <v>215825258</v>
      </c>
      <c r="F565" s="61" t="s">
        <v>456</v>
      </c>
      <c r="G565" s="33">
        <v>0</v>
      </c>
      <c r="H565" s="33">
        <v>0</v>
      </c>
      <c r="I565" s="3">
        <f>IFERROR(VLOOKUP(C565,'[6]Anexo 2'!$A$9:$G$1115,7,0),0)</f>
        <v>73394440</v>
      </c>
      <c r="J565" s="3">
        <f>IFERROR(VLOOKUP(C565,'[6]Anexo 1'!$A$9:$F$1115,6,0),0)</f>
        <v>71726040</v>
      </c>
      <c r="K565" s="3"/>
      <c r="L565" s="3"/>
      <c r="M565" s="3"/>
      <c r="N565" s="3"/>
      <c r="O565" s="3"/>
      <c r="P565" s="34">
        <f t="shared" si="25"/>
        <v>145120480</v>
      </c>
      <c r="Q565" s="35">
        <f>VLOOKUP(D565,FEBRERO!$D$13:$Q$1147,14,0)+VLOOKUP(D565,FEBRERO!$D$13:$AC$1147,26,0)+VLOOKUP(D565,MARZO!$D$13:$AC$1147,26,0)</f>
        <v>90074649</v>
      </c>
      <c r="R565" s="3">
        <f>IFERROR(VLOOKUP(D565,[7]ServNOMINA!$F$16:$M$112,8,0),0)</f>
        <v>0</v>
      </c>
      <c r="S565" s="3">
        <f>IFERROR(VLOOKUP(D565,[7]ServOTROS!$F$16:$M$112,8,0),0)</f>
        <v>0</v>
      </c>
      <c r="T565" s="3">
        <f>IFERROR(VLOOKUP(D565,[7]CANCEL!$F$16:$M$48,8,0),0)</f>
        <v>0</v>
      </c>
      <c r="U565" s="3">
        <f>IFERROR(VLOOKUP(B565,[7]Aaf_PENSION!$C$16:$M$112,11,0),0)</f>
        <v>0</v>
      </c>
      <c r="V565" s="3">
        <f>IFERROR(VLOOKUP(B565,[7]Aaf_SALUD!$C$16:$M$112,11,0),0)</f>
        <v>0</v>
      </c>
      <c r="W565" s="3">
        <f>IFERROR(VLOOKUP(D565,[7]CALIDAD!$F$16:$M$1122,8,0),0)</f>
        <v>6116203</v>
      </c>
      <c r="X565" s="3"/>
      <c r="Y565" s="3">
        <f>IFERROR(VLOOKUP(B565,[7]Ap_CESANTIAS!$C$16:$M$112,11,0),0)</f>
        <v>0</v>
      </c>
      <c r="Z565" s="3">
        <f>IFERROR(VLOOKUP(B565,[7]Ap_PENSION!$C$16:$M$112,11,0),0)</f>
        <v>0</v>
      </c>
      <c r="AA565" s="3">
        <f>IFERROR(VLOOKUP(B565,[7]Ap_SALUD!$C$16:$M$112,11,0),0)</f>
        <v>0</v>
      </c>
      <c r="AB565" s="3"/>
      <c r="AC565" s="36">
        <f t="shared" si="24"/>
        <v>6116203</v>
      </c>
      <c r="AD565" s="37">
        <f t="shared" si="26"/>
        <v>48929628</v>
      </c>
      <c r="AE565" s="144"/>
    </row>
    <row r="566" spans="1:31" hidden="1" x14ac:dyDescent="0.25">
      <c r="A566" s="38">
        <v>554</v>
      </c>
      <c r="B566" s="61"/>
      <c r="C566" s="143" t="str">
        <f>VLOOKUP(D566,[8]Hoja1!$A$2:$B$1115,2,0)</f>
        <v>25260</v>
      </c>
      <c r="D566" s="31">
        <v>832002318</v>
      </c>
      <c r="E566" s="31">
        <v>216025260</v>
      </c>
      <c r="F566" s="61" t="s">
        <v>752</v>
      </c>
      <c r="G566" s="33">
        <v>0</v>
      </c>
      <c r="H566" s="33">
        <v>0</v>
      </c>
      <c r="I566" s="3">
        <f>IFERROR(VLOOKUP(C566,'[6]Anexo 2'!$A$9:$G$1115,7,0),0)</f>
        <v>304860256</v>
      </c>
      <c r="J566" s="3">
        <f>IFERROR(VLOOKUP(C566,'[6]Anexo 1'!$A$9:$F$1115,6,0),0)</f>
        <v>388911612</v>
      </c>
      <c r="K566" s="3"/>
      <c r="L566" s="3"/>
      <c r="M566" s="3"/>
      <c r="N566" s="3"/>
      <c r="O566" s="3"/>
      <c r="P566" s="34">
        <f t="shared" si="25"/>
        <v>693771868</v>
      </c>
      <c r="Q566" s="35">
        <f>VLOOKUP(D566,FEBRERO!$D$13:$Q$1147,14,0)+VLOOKUP(D566,FEBRERO!$D$13:$AC$1147,26,0)+VLOOKUP(D566,MARZO!$D$13:$AC$1147,26,0)</f>
        <v>465126675</v>
      </c>
      <c r="R566" s="3">
        <f>IFERROR(VLOOKUP(D566,[7]ServNOMINA!$F$16:$M$112,8,0),0)</f>
        <v>0</v>
      </c>
      <c r="S566" s="3">
        <f>IFERROR(VLOOKUP(D566,[7]ServOTROS!$F$16:$M$112,8,0),0)</f>
        <v>0</v>
      </c>
      <c r="T566" s="3">
        <f>IFERROR(VLOOKUP(D566,[7]CANCEL!$F$16:$M$48,8,0),0)</f>
        <v>0</v>
      </c>
      <c r="U566" s="3">
        <f>IFERROR(VLOOKUP(B566,[7]Aaf_PENSION!$C$16:$M$112,11,0),0)</f>
        <v>0</v>
      </c>
      <c r="V566" s="3">
        <f>IFERROR(VLOOKUP(B566,[7]Aaf_SALUD!$C$16:$M$112,11,0),0)</f>
        <v>0</v>
      </c>
      <c r="W566" s="3">
        <f>IFERROR(VLOOKUP(D566,[7]CALIDAD!$F$16:$M$1122,8,0),0)</f>
        <v>25405021</v>
      </c>
      <c r="X566" s="3"/>
      <c r="Y566" s="3">
        <f>IFERROR(VLOOKUP(B566,[7]Ap_CESANTIAS!$C$16:$M$112,11,0),0)</f>
        <v>0</v>
      </c>
      <c r="Z566" s="3">
        <f>IFERROR(VLOOKUP(B566,[7]Ap_PENSION!$C$16:$M$112,11,0),0)</f>
        <v>0</v>
      </c>
      <c r="AA566" s="3">
        <f>IFERROR(VLOOKUP(B566,[7]Ap_SALUD!$C$16:$M$112,11,0),0)</f>
        <v>0</v>
      </c>
      <c r="AB566" s="3"/>
      <c r="AC566" s="36">
        <f t="shared" si="24"/>
        <v>25405021</v>
      </c>
      <c r="AD566" s="37">
        <f t="shared" si="26"/>
        <v>203240172</v>
      </c>
      <c r="AE566" s="144"/>
    </row>
    <row r="567" spans="1:31" hidden="1" x14ac:dyDescent="0.25">
      <c r="A567" s="29">
        <v>555</v>
      </c>
      <c r="B567" s="61"/>
      <c r="C567" s="143" t="str">
        <f>VLOOKUP(D567,[8]Hoja1!$A$2:$B$1115,2,0)</f>
        <v>25279</v>
      </c>
      <c r="D567" s="31">
        <v>899999364</v>
      </c>
      <c r="E567" s="31">
        <v>217925279</v>
      </c>
      <c r="F567" s="61" t="s">
        <v>753</v>
      </c>
      <c r="G567" s="33">
        <v>0</v>
      </c>
      <c r="H567" s="33">
        <v>0</v>
      </c>
      <c r="I567" s="3">
        <f>IFERROR(VLOOKUP(C567,'[6]Anexo 2'!$A$9:$G$1115,7,0),0)</f>
        <v>173613900</v>
      </c>
      <c r="J567" s="3">
        <f>IFERROR(VLOOKUP(C567,'[6]Anexo 1'!$A$9:$F$1115,6,0),0)</f>
        <v>204020427</v>
      </c>
      <c r="K567" s="3"/>
      <c r="L567" s="3"/>
      <c r="M567" s="3"/>
      <c r="N567" s="3"/>
      <c r="O567" s="3"/>
      <c r="P567" s="34">
        <f t="shared" si="25"/>
        <v>377634327</v>
      </c>
      <c r="Q567" s="35">
        <f>VLOOKUP(D567,FEBRERO!$D$13:$Q$1147,14,0)+VLOOKUP(D567,FEBRERO!$D$13:$AC$1147,26,0)+VLOOKUP(D567,MARZO!$D$13:$AC$1147,26,0)</f>
        <v>247423902</v>
      </c>
      <c r="R567" s="3">
        <f>IFERROR(VLOOKUP(D567,[7]ServNOMINA!$F$16:$M$112,8,0),0)</f>
        <v>0</v>
      </c>
      <c r="S567" s="3">
        <f>IFERROR(VLOOKUP(D567,[7]ServOTROS!$F$16:$M$112,8,0),0)</f>
        <v>0</v>
      </c>
      <c r="T567" s="3">
        <f>IFERROR(VLOOKUP(D567,[7]CANCEL!$F$16:$M$48,8,0),0)</f>
        <v>0</v>
      </c>
      <c r="U567" s="3">
        <f>IFERROR(VLOOKUP(B567,[7]Aaf_PENSION!$C$16:$M$112,11,0),0)</f>
        <v>0</v>
      </c>
      <c r="V567" s="3">
        <f>IFERROR(VLOOKUP(B567,[7]Aaf_SALUD!$C$16:$M$112,11,0),0)</f>
        <v>0</v>
      </c>
      <c r="W567" s="3">
        <f>IFERROR(VLOOKUP(D567,[7]CALIDAD!$F$16:$M$1122,8,0),0)</f>
        <v>14467825</v>
      </c>
      <c r="X567" s="3"/>
      <c r="Y567" s="3">
        <f>IFERROR(VLOOKUP(B567,[7]Ap_CESANTIAS!$C$16:$M$112,11,0),0)</f>
        <v>0</v>
      </c>
      <c r="Z567" s="3">
        <f>IFERROR(VLOOKUP(B567,[7]Ap_PENSION!$C$16:$M$112,11,0),0)</f>
        <v>0</v>
      </c>
      <c r="AA567" s="3">
        <f>IFERROR(VLOOKUP(B567,[7]Ap_SALUD!$C$16:$M$112,11,0),0)</f>
        <v>0</v>
      </c>
      <c r="AB567" s="3"/>
      <c r="AC567" s="36">
        <f t="shared" si="24"/>
        <v>14467825</v>
      </c>
      <c r="AD567" s="37">
        <f t="shared" si="26"/>
        <v>115742600</v>
      </c>
      <c r="AE567" s="144"/>
    </row>
    <row r="568" spans="1:31" hidden="1" x14ac:dyDescent="0.25">
      <c r="A568" s="38">
        <v>556</v>
      </c>
      <c r="B568" s="61"/>
      <c r="C568" s="143" t="str">
        <f>VLOOKUP(D568,[8]Hoja1!$A$2:$B$1115,2,0)</f>
        <v>25281</v>
      </c>
      <c r="D568" s="31">
        <v>899999420</v>
      </c>
      <c r="E568" s="31">
        <v>218125281</v>
      </c>
      <c r="F568" s="61" t="s">
        <v>754</v>
      </c>
      <c r="G568" s="33">
        <v>0</v>
      </c>
      <c r="H568" s="33">
        <v>0</v>
      </c>
      <c r="I568" s="3">
        <f>IFERROR(VLOOKUP(C568,'[6]Anexo 2'!$A$9:$G$1115,7,0),0)</f>
        <v>119203228</v>
      </c>
      <c r="J568" s="3">
        <f>IFERROR(VLOOKUP(C568,'[6]Anexo 1'!$A$9:$F$1115,6,0),0)</f>
        <v>140525533</v>
      </c>
      <c r="K568" s="3"/>
      <c r="L568" s="3"/>
      <c r="M568" s="3"/>
      <c r="N568" s="3"/>
      <c r="O568" s="3"/>
      <c r="P568" s="34">
        <f t="shared" si="25"/>
        <v>259728761</v>
      </c>
      <c r="Q568" s="35">
        <f>VLOOKUP(D568,FEBRERO!$D$13:$Q$1147,14,0)+VLOOKUP(D568,FEBRERO!$D$13:$AC$1147,26,0)+VLOOKUP(D568,MARZO!$D$13:$AC$1147,26,0)</f>
        <v>170326339</v>
      </c>
      <c r="R568" s="3">
        <f>IFERROR(VLOOKUP(D568,[7]ServNOMINA!$F$16:$M$112,8,0),0)</f>
        <v>0</v>
      </c>
      <c r="S568" s="3">
        <f>IFERROR(VLOOKUP(D568,[7]ServOTROS!$F$16:$M$112,8,0),0)</f>
        <v>0</v>
      </c>
      <c r="T568" s="3">
        <f>IFERROR(VLOOKUP(D568,[7]CANCEL!$F$16:$M$48,8,0),0)</f>
        <v>0</v>
      </c>
      <c r="U568" s="3">
        <f>IFERROR(VLOOKUP(B568,[7]Aaf_PENSION!$C$16:$M$112,11,0),0)</f>
        <v>0</v>
      </c>
      <c r="V568" s="3">
        <f>IFERROR(VLOOKUP(B568,[7]Aaf_SALUD!$C$16:$M$112,11,0),0)</f>
        <v>0</v>
      </c>
      <c r="W568" s="3">
        <f>IFERROR(VLOOKUP(D568,[7]CALIDAD!$F$16:$M$1122,8,0),0)</f>
        <v>9933602</v>
      </c>
      <c r="X568" s="3"/>
      <c r="Y568" s="3">
        <f>IFERROR(VLOOKUP(B568,[7]Ap_CESANTIAS!$C$16:$M$112,11,0),0)</f>
        <v>0</v>
      </c>
      <c r="Z568" s="3">
        <f>IFERROR(VLOOKUP(B568,[7]Ap_PENSION!$C$16:$M$112,11,0),0)</f>
        <v>0</v>
      </c>
      <c r="AA568" s="3">
        <f>IFERROR(VLOOKUP(B568,[7]Ap_SALUD!$C$16:$M$112,11,0),0)</f>
        <v>0</v>
      </c>
      <c r="AB568" s="3"/>
      <c r="AC568" s="36">
        <f t="shared" si="24"/>
        <v>9933602</v>
      </c>
      <c r="AD568" s="37">
        <f t="shared" si="26"/>
        <v>79468820</v>
      </c>
      <c r="AE568" s="144"/>
    </row>
    <row r="569" spans="1:31" hidden="1" x14ac:dyDescent="0.25">
      <c r="A569" s="29">
        <v>557</v>
      </c>
      <c r="B569" s="61"/>
      <c r="C569" s="143" t="str">
        <f>VLOOKUP(D569,[8]Hoja1!$A$2:$B$1115,2,0)</f>
        <v>25288</v>
      </c>
      <c r="D569" s="31">
        <v>899999323</v>
      </c>
      <c r="E569" s="31">
        <v>218825288</v>
      </c>
      <c r="F569" s="61" t="s">
        <v>755</v>
      </c>
      <c r="G569" s="33">
        <v>0</v>
      </c>
      <c r="H569" s="33">
        <v>0</v>
      </c>
      <c r="I569" s="3">
        <f>IFERROR(VLOOKUP(C569,'[6]Anexo 2'!$A$9:$G$1115,7,0),0)</f>
        <v>141745288</v>
      </c>
      <c r="J569" s="3">
        <f>IFERROR(VLOOKUP(C569,'[6]Anexo 1'!$A$9:$F$1115,6,0),0)</f>
        <v>220493231</v>
      </c>
      <c r="K569" s="3"/>
      <c r="L569" s="3"/>
      <c r="M569" s="3"/>
      <c r="N569" s="3"/>
      <c r="O569" s="3"/>
      <c r="P569" s="34">
        <f t="shared" si="25"/>
        <v>362238519</v>
      </c>
      <c r="Q569" s="35">
        <f>VLOOKUP(D569,FEBRERO!$D$13:$Q$1147,14,0)+VLOOKUP(D569,FEBRERO!$D$13:$AC$1147,26,0)+VLOOKUP(D569,MARZO!$D$13:$AC$1147,26,0)</f>
        <v>255929552</v>
      </c>
      <c r="R569" s="3">
        <f>IFERROR(VLOOKUP(D569,[7]ServNOMINA!$F$16:$M$112,8,0),0)</f>
        <v>0</v>
      </c>
      <c r="S569" s="3">
        <f>IFERROR(VLOOKUP(D569,[7]ServOTROS!$F$16:$M$112,8,0),0)</f>
        <v>0</v>
      </c>
      <c r="T569" s="3">
        <f>IFERROR(VLOOKUP(D569,[7]CANCEL!$F$16:$M$48,8,0),0)</f>
        <v>0</v>
      </c>
      <c r="U569" s="3">
        <f>IFERROR(VLOOKUP(B569,[7]Aaf_PENSION!$C$16:$M$112,11,0),0)</f>
        <v>0</v>
      </c>
      <c r="V569" s="3">
        <f>IFERROR(VLOOKUP(B569,[7]Aaf_SALUD!$C$16:$M$112,11,0),0)</f>
        <v>0</v>
      </c>
      <c r="W569" s="3">
        <f>IFERROR(VLOOKUP(D569,[7]CALIDAD!$F$16:$M$1122,8,0),0)</f>
        <v>11812107</v>
      </c>
      <c r="X569" s="3"/>
      <c r="Y569" s="3">
        <f>IFERROR(VLOOKUP(B569,[7]Ap_CESANTIAS!$C$16:$M$112,11,0),0)</f>
        <v>0</v>
      </c>
      <c r="Z569" s="3">
        <f>IFERROR(VLOOKUP(B569,[7]Ap_PENSION!$C$16:$M$112,11,0),0)</f>
        <v>0</v>
      </c>
      <c r="AA569" s="3">
        <f>IFERROR(VLOOKUP(B569,[7]Ap_SALUD!$C$16:$M$112,11,0),0)</f>
        <v>0</v>
      </c>
      <c r="AB569" s="3"/>
      <c r="AC569" s="36">
        <f t="shared" si="24"/>
        <v>11812107</v>
      </c>
      <c r="AD569" s="37">
        <f t="shared" si="26"/>
        <v>94496860</v>
      </c>
      <c r="AE569" s="144"/>
    </row>
    <row r="570" spans="1:31" hidden="1" x14ac:dyDescent="0.25">
      <c r="A570" s="38">
        <v>558</v>
      </c>
      <c r="B570" s="61"/>
      <c r="C570" s="143" t="str">
        <f>VLOOKUP(D570,[8]Hoja1!$A$2:$B$1115,2,0)</f>
        <v>25293</v>
      </c>
      <c r="D570" s="31">
        <v>800094671</v>
      </c>
      <c r="E570" s="31">
        <v>219325293</v>
      </c>
      <c r="F570" s="61" t="s">
        <v>756</v>
      </c>
      <c r="G570" s="33">
        <v>0</v>
      </c>
      <c r="H570" s="33">
        <v>0</v>
      </c>
      <c r="I570" s="3">
        <f>IFERROR(VLOOKUP(C570,'[6]Anexo 2'!$A$9:$G$1115,7,0),0)</f>
        <v>67974702</v>
      </c>
      <c r="J570" s="3">
        <f>IFERROR(VLOOKUP(C570,'[6]Anexo 1'!$A$9:$F$1115,6,0),0)</f>
        <v>77352844</v>
      </c>
      <c r="K570" s="3"/>
      <c r="L570" s="3"/>
      <c r="M570" s="3"/>
      <c r="N570" s="3"/>
      <c r="O570" s="3"/>
      <c r="P570" s="34">
        <f t="shared" si="25"/>
        <v>145327546</v>
      </c>
      <c r="Q570" s="35">
        <f>VLOOKUP(D570,FEBRERO!$D$13:$Q$1147,14,0)+VLOOKUP(D570,FEBRERO!$D$13:$AC$1147,26,0)+VLOOKUP(D570,MARZO!$D$13:$AC$1147,26,0)</f>
        <v>94346521</v>
      </c>
      <c r="R570" s="3">
        <f>IFERROR(VLOOKUP(D570,[7]ServNOMINA!$F$16:$M$112,8,0),0)</f>
        <v>0</v>
      </c>
      <c r="S570" s="3">
        <f>IFERROR(VLOOKUP(D570,[7]ServOTROS!$F$16:$M$112,8,0),0)</f>
        <v>0</v>
      </c>
      <c r="T570" s="3">
        <f>IFERROR(VLOOKUP(D570,[7]CANCEL!$F$16:$M$48,8,0),0)</f>
        <v>0</v>
      </c>
      <c r="U570" s="3">
        <f>IFERROR(VLOOKUP(B570,[7]Aaf_PENSION!$C$16:$M$112,11,0),0)</f>
        <v>0</v>
      </c>
      <c r="V570" s="3">
        <f>IFERROR(VLOOKUP(B570,[7]Aaf_SALUD!$C$16:$M$112,11,0),0)</f>
        <v>0</v>
      </c>
      <c r="W570" s="3">
        <f>IFERROR(VLOOKUP(D570,[7]CALIDAD!$F$16:$M$1122,8,0),0)</f>
        <v>5664559</v>
      </c>
      <c r="X570" s="3"/>
      <c r="Y570" s="3">
        <f>IFERROR(VLOOKUP(B570,[7]Ap_CESANTIAS!$C$16:$M$112,11,0),0)</f>
        <v>0</v>
      </c>
      <c r="Z570" s="3">
        <f>IFERROR(VLOOKUP(B570,[7]Ap_PENSION!$C$16:$M$112,11,0),0)</f>
        <v>0</v>
      </c>
      <c r="AA570" s="3">
        <f>IFERROR(VLOOKUP(B570,[7]Ap_SALUD!$C$16:$M$112,11,0),0)</f>
        <v>0</v>
      </c>
      <c r="AB570" s="3"/>
      <c r="AC570" s="36">
        <f t="shared" si="24"/>
        <v>5664559</v>
      </c>
      <c r="AD570" s="37">
        <f t="shared" si="26"/>
        <v>45316466</v>
      </c>
      <c r="AE570" s="144"/>
    </row>
    <row r="571" spans="1:31" hidden="1" x14ac:dyDescent="0.25">
      <c r="A571" s="29">
        <v>559</v>
      </c>
      <c r="B571" s="61"/>
      <c r="C571" s="143" t="str">
        <f>VLOOKUP(D571,[8]Hoja1!$A$2:$B$1115,2,0)</f>
        <v>25295</v>
      </c>
      <c r="D571" s="31">
        <v>899999419</v>
      </c>
      <c r="E571" s="31">
        <v>219525295</v>
      </c>
      <c r="F571" s="61" t="s">
        <v>757</v>
      </c>
      <c r="G571" s="33">
        <v>0</v>
      </c>
      <c r="H571" s="33">
        <v>0</v>
      </c>
      <c r="I571" s="3">
        <f>IFERROR(VLOOKUP(C571,'[6]Anexo 2'!$A$9:$G$1115,7,0),0)</f>
        <v>212190648</v>
      </c>
      <c r="J571" s="3">
        <f>IFERROR(VLOOKUP(C571,'[6]Anexo 1'!$A$9:$F$1115,6,0),0)</f>
        <v>291913598</v>
      </c>
      <c r="K571" s="3"/>
      <c r="L571" s="3"/>
      <c r="M571" s="3"/>
      <c r="N571" s="3"/>
      <c r="O571" s="3"/>
      <c r="P571" s="34">
        <f t="shared" si="25"/>
        <v>504104246</v>
      </c>
      <c r="Q571" s="35">
        <f>VLOOKUP(D571,FEBRERO!$D$13:$Q$1147,14,0)+VLOOKUP(D571,FEBRERO!$D$13:$AC$1147,26,0)+VLOOKUP(D571,MARZO!$D$13:$AC$1147,26,0)</f>
        <v>344961260</v>
      </c>
      <c r="R571" s="3">
        <f>IFERROR(VLOOKUP(D571,[7]ServNOMINA!$F$16:$M$112,8,0),0)</f>
        <v>0</v>
      </c>
      <c r="S571" s="3">
        <f>IFERROR(VLOOKUP(D571,[7]ServOTROS!$F$16:$M$112,8,0),0)</f>
        <v>0</v>
      </c>
      <c r="T571" s="3">
        <f>IFERROR(VLOOKUP(D571,[7]CANCEL!$F$16:$M$48,8,0),0)</f>
        <v>0</v>
      </c>
      <c r="U571" s="3">
        <f>IFERROR(VLOOKUP(B571,[7]Aaf_PENSION!$C$16:$M$112,11,0),0)</f>
        <v>0</v>
      </c>
      <c r="V571" s="3">
        <f>IFERROR(VLOOKUP(B571,[7]Aaf_SALUD!$C$16:$M$112,11,0),0)</f>
        <v>0</v>
      </c>
      <c r="W571" s="3">
        <f>IFERROR(VLOOKUP(D571,[7]CALIDAD!$F$16:$M$1122,8,0),0)</f>
        <v>17682554</v>
      </c>
      <c r="X571" s="3"/>
      <c r="Y571" s="3">
        <f>IFERROR(VLOOKUP(B571,[7]Ap_CESANTIAS!$C$16:$M$112,11,0),0)</f>
        <v>0</v>
      </c>
      <c r="Z571" s="3">
        <f>IFERROR(VLOOKUP(B571,[7]Ap_PENSION!$C$16:$M$112,11,0),0)</f>
        <v>0</v>
      </c>
      <c r="AA571" s="3">
        <f>IFERROR(VLOOKUP(B571,[7]Ap_SALUD!$C$16:$M$112,11,0),0)</f>
        <v>0</v>
      </c>
      <c r="AB571" s="3"/>
      <c r="AC571" s="36">
        <f t="shared" si="24"/>
        <v>17682554</v>
      </c>
      <c r="AD571" s="37">
        <f t="shared" si="26"/>
        <v>141460432</v>
      </c>
      <c r="AE571" s="144"/>
    </row>
    <row r="572" spans="1:31" hidden="1" x14ac:dyDescent="0.25">
      <c r="A572" s="38">
        <v>560</v>
      </c>
      <c r="B572" s="61"/>
      <c r="C572" s="143" t="str">
        <f>VLOOKUP(D572,[8]Hoja1!$A$2:$B$1115,2,0)</f>
        <v>25297</v>
      </c>
      <c r="D572" s="31">
        <v>899999331</v>
      </c>
      <c r="E572" s="31">
        <v>219725297</v>
      </c>
      <c r="F572" s="61" t="s">
        <v>758</v>
      </c>
      <c r="G572" s="33">
        <v>0</v>
      </c>
      <c r="H572" s="33">
        <v>0</v>
      </c>
      <c r="I572" s="3">
        <f>IFERROR(VLOOKUP(C572,'[6]Anexo 2'!$A$9:$G$1115,7,0),0)</f>
        <v>147496170</v>
      </c>
      <c r="J572" s="3">
        <f>IFERROR(VLOOKUP(C572,'[6]Anexo 1'!$A$9:$F$1115,6,0),0)</f>
        <v>169200152</v>
      </c>
      <c r="K572" s="3"/>
      <c r="L572" s="3"/>
      <c r="M572" s="3"/>
      <c r="N572" s="3"/>
      <c r="O572" s="3"/>
      <c r="P572" s="34">
        <f t="shared" si="25"/>
        <v>316696322</v>
      </c>
      <c r="Q572" s="35">
        <f>VLOOKUP(D572,FEBRERO!$D$13:$Q$1147,14,0)+VLOOKUP(D572,FEBRERO!$D$13:$AC$1147,26,0)+VLOOKUP(D572,MARZO!$D$13:$AC$1147,26,0)</f>
        <v>206074196</v>
      </c>
      <c r="R572" s="3">
        <f>IFERROR(VLOOKUP(D572,[7]ServNOMINA!$F$16:$M$112,8,0),0)</f>
        <v>0</v>
      </c>
      <c r="S572" s="3">
        <f>IFERROR(VLOOKUP(D572,[7]ServOTROS!$F$16:$M$112,8,0),0)</f>
        <v>0</v>
      </c>
      <c r="T572" s="3">
        <f>IFERROR(VLOOKUP(D572,[7]CANCEL!$F$16:$M$48,8,0),0)</f>
        <v>0</v>
      </c>
      <c r="U572" s="3">
        <f>IFERROR(VLOOKUP(B572,[7]Aaf_PENSION!$C$16:$M$112,11,0),0)</f>
        <v>0</v>
      </c>
      <c r="V572" s="3">
        <f>IFERROR(VLOOKUP(B572,[7]Aaf_SALUD!$C$16:$M$112,11,0),0)</f>
        <v>0</v>
      </c>
      <c r="W572" s="3">
        <f>IFERROR(VLOOKUP(D572,[7]CALIDAD!$F$16:$M$1122,8,0),0)</f>
        <v>12291348</v>
      </c>
      <c r="X572" s="3"/>
      <c r="Y572" s="3">
        <f>IFERROR(VLOOKUP(B572,[7]Ap_CESANTIAS!$C$16:$M$112,11,0),0)</f>
        <v>0</v>
      </c>
      <c r="Z572" s="3">
        <f>IFERROR(VLOOKUP(B572,[7]Ap_PENSION!$C$16:$M$112,11,0),0)</f>
        <v>0</v>
      </c>
      <c r="AA572" s="3">
        <f>IFERROR(VLOOKUP(B572,[7]Ap_SALUD!$C$16:$M$112,11,0),0)</f>
        <v>0</v>
      </c>
      <c r="AB572" s="3"/>
      <c r="AC572" s="36">
        <f t="shared" si="24"/>
        <v>12291348</v>
      </c>
      <c r="AD572" s="37">
        <f t="shared" si="26"/>
        <v>98330778</v>
      </c>
      <c r="AE572" s="144"/>
    </row>
    <row r="573" spans="1:31" hidden="1" x14ac:dyDescent="0.25">
      <c r="A573" s="29">
        <v>561</v>
      </c>
      <c r="B573" s="61"/>
      <c r="C573" s="143" t="str">
        <f>VLOOKUP(D573,[8]Hoja1!$A$2:$B$1115,2,0)</f>
        <v>25299</v>
      </c>
      <c r="D573" s="31">
        <v>800094684</v>
      </c>
      <c r="E573" s="31">
        <v>219925299</v>
      </c>
      <c r="F573" s="61" t="s">
        <v>759</v>
      </c>
      <c r="G573" s="33">
        <v>0</v>
      </c>
      <c r="H573" s="33">
        <v>0</v>
      </c>
      <c r="I573" s="3">
        <f>IFERROR(VLOOKUP(C573,'[6]Anexo 2'!$A$9:$G$1115,7,0),0)</f>
        <v>37853721</v>
      </c>
      <c r="J573" s="3">
        <f>IFERROR(VLOOKUP(C573,'[6]Anexo 1'!$A$9:$F$1115,6,0),0)</f>
        <v>48163455</v>
      </c>
      <c r="K573" s="3"/>
      <c r="L573" s="3"/>
      <c r="M573" s="3"/>
      <c r="N573" s="3"/>
      <c r="O573" s="3"/>
      <c r="P573" s="34">
        <f t="shared" si="25"/>
        <v>86017176</v>
      </c>
      <c r="Q573" s="35">
        <f>VLOOKUP(D573,FEBRERO!$D$13:$Q$1147,14,0)+VLOOKUP(D573,FEBRERO!$D$13:$AC$1147,26,0)+VLOOKUP(D573,MARZO!$D$13:$AC$1147,26,0)</f>
        <v>57626886</v>
      </c>
      <c r="R573" s="3">
        <f>IFERROR(VLOOKUP(D573,[7]ServNOMINA!$F$16:$M$112,8,0),0)</f>
        <v>0</v>
      </c>
      <c r="S573" s="3">
        <f>IFERROR(VLOOKUP(D573,[7]ServOTROS!$F$16:$M$112,8,0),0)</f>
        <v>0</v>
      </c>
      <c r="T573" s="3">
        <f>IFERROR(VLOOKUP(D573,[7]CANCEL!$F$16:$M$48,8,0),0)</f>
        <v>0</v>
      </c>
      <c r="U573" s="3">
        <f>IFERROR(VLOOKUP(B573,[7]Aaf_PENSION!$C$16:$M$112,11,0),0)</f>
        <v>0</v>
      </c>
      <c r="V573" s="3">
        <f>IFERROR(VLOOKUP(B573,[7]Aaf_SALUD!$C$16:$M$112,11,0),0)</f>
        <v>0</v>
      </c>
      <c r="W573" s="3">
        <f>IFERROR(VLOOKUP(D573,[7]CALIDAD!$F$16:$M$1122,8,0),0)</f>
        <v>3154477</v>
      </c>
      <c r="X573" s="3"/>
      <c r="Y573" s="3">
        <f>IFERROR(VLOOKUP(B573,[7]Ap_CESANTIAS!$C$16:$M$112,11,0),0)</f>
        <v>0</v>
      </c>
      <c r="Z573" s="3">
        <f>IFERROR(VLOOKUP(B573,[7]Ap_PENSION!$C$16:$M$112,11,0),0)</f>
        <v>0</v>
      </c>
      <c r="AA573" s="3">
        <f>IFERROR(VLOOKUP(B573,[7]Ap_SALUD!$C$16:$M$112,11,0),0)</f>
        <v>0</v>
      </c>
      <c r="AB573" s="3"/>
      <c r="AC573" s="36">
        <f t="shared" si="24"/>
        <v>3154477</v>
      </c>
      <c r="AD573" s="37">
        <f t="shared" si="26"/>
        <v>25235813</v>
      </c>
      <c r="AE573" s="144"/>
    </row>
    <row r="574" spans="1:31" hidden="1" x14ac:dyDescent="0.25">
      <c r="A574" s="38">
        <v>562</v>
      </c>
      <c r="B574" s="61"/>
      <c r="C574" s="143" t="str">
        <f>VLOOKUP(D574,[8]Hoja1!$A$2:$B$1115,2,0)</f>
        <v>25312</v>
      </c>
      <c r="D574" s="31">
        <v>832000992</v>
      </c>
      <c r="E574" s="31">
        <v>211225312</v>
      </c>
      <c r="F574" s="61" t="s">
        <v>356</v>
      </c>
      <c r="G574" s="33">
        <v>0</v>
      </c>
      <c r="H574" s="33">
        <v>0</v>
      </c>
      <c r="I574" s="3">
        <f>IFERROR(VLOOKUP(C574,'[6]Anexo 2'!$A$9:$G$1115,7,0),0)</f>
        <v>112497752</v>
      </c>
      <c r="J574" s="3">
        <f>IFERROR(VLOOKUP(C574,'[6]Anexo 1'!$A$9:$F$1115,6,0),0)</f>
        <v>125303697</v>
      </c>
      <c r="K574" s="3"/>
      <c r="L574" s="3"/>
      <c r="M574" s="3"/>
      <c r="N574" s="3"/>
      <c r="O574" s="3"/>
      <c r="P574" s="34">
        <f t="shared" si="25"/>
        <v>237801449</v>
      </c>
      <c r="Q574" s="35">
        <f>VLOOKUP(D574,FEBRERO!$D$13:$Q$1147,14,0)+VLOOKUP(D574,FEBRERO!$D$13:$AC$1147,26,0)+VLOOKUP(D574,MARZO!$D$13:$AC$1147,26,0)</f>
        <v>153428136</v>
      </c>
      <c r="R574" s="3">
        <f>IFERROR(VLOOKUP(D574,[7]ServNOMINA!$F$16:$M$112,8,0),0)</f>
        <v>0</v>
      </c>
      <c r="S574" s="3">
        <f>IFERROR(VLOOKUP(D574,[7]ServOTROS!$F$16:$M$112,8,0),0)</f>
        <v>0</v>
      </c>
      <c r="T574" s="3">
        <f>IFERROR(VLOOKUP(D574,[7]CANCEL!$F$16:$M$48,8,0),0)</f>
        <v>0</v>
      </c>
      <c r="U574" s="3">
        <f>IFERROR(VLOOKUP(B574,[7]Aaf_PENSION!$C$16:$M$112,11,0),0)</f>
        <v>0</v>
      </c>
      <c r="V574" s="3">
        <f>IFERROR(VLOOKUP(B574,[7]Aaf_SALUD!$C$16:$M$112,11,0),0)</f>
        <v>0</v>
      </c>
      <c r="W574" s="3">
        <f>IFERROR(VLOOKUP(D574,[7]CALIDAD!$F$16:$M$1122,8,0),0)</f>
        <v>9374813</v>
      </c>
      <c r="X574" s="3"/>
      <c r="Y574" s="3">
        <f>IFERROR(VLOOKUP(B574,[7]Ap_CESANTIAS!$C$16:$M$112,11,0),0)</f>
        <v>0</v>
      </c>
      <c r="Z574" s="3">
        <f>IFERROR(VLOOKUP(B574,[7]Ap_PENSION!$C$16:$M$112,11,0),0)</f>
        <v>0</v>
      </c>
      <c r="AA574" s="3">
        <f>IFERROR(VLOOKUP(B574,[7]Ap_SALUD!$C$16:$M$112,11,0),0)</f>
        <v>0</v>
      </c>
      <c r="AB574" s="3"/>
      <c r="AC574" s="36">
        <f t="shared" si="24"/>
        <v>9374813</v>
      </c>
      <c r="AD574" s="37">
        <f t="shared" si="26"/>
        <v>74998500</v>
      </c>
      <c r="AE574" s="144"/>
    </row>
    <row r="575" spans="1:31" hidden="1" x14ac:dyDescent="0.25">
      <c r="A575" s="29">
        <v>563</v>
      </c>
      <c r="B575" s="61"/>
      <c r="C575" s="143" t="str">
        <f>VLOOKUP(D575,[8]Hoja1!$A$2:$B$1115,2,0)</f>
        <v>25317</v>
      </c>
      <c r="D575" s="31">
        <v>899999362</v>
      </c>
      <c r="E575" s="31">
        <v>211725317</v>
      </c>
      <c r="F575" s="61" t="s">
        <v>760</v>
      </c>
      <c r="G575" s="33">
        <v>0</v>
      </c>
      <c r="H575" s="33">
        <v>0</v>
      </c>
      <c r="I575" s="3">
        <f>IFERROR(VLOOKUP(C575,'[6]Anexo 2'!$A$9:$G$1115,7,0),0)</f>
        <v>268409692</v>
      </c>
      <c r="J575" s="3">
        <f>IFERROR(VLOOKUP(C575,'[6]Anexo 1'!$A$9:$F$1115,6,0),0)</f>
        <v>265653193</v>
      </c>
      <c r="K575" s="3"/>
      <c r="L575" s="3"/>
      <c r="M575" s="3"/>
      <c r="N575" s="3"/>
      <c r="O575" s="3"/>
      <c r="P575" s="34">
        <f t="shared" si="25"/>
        <v>534062885</v>
      </c>
      <c r="Q575" s="35">
        <f>VLOOKUP(D575,FEBRERO!$D$13:$Q$1147,14,0)+VLOOKUP(D575,FEBRERO!$D$13:$AC$1147,26,0)+VLOOKUP(D575,MARZO!$D$13:$AC$1147,26,0)</f>
        <v>332755615</v>
      </c>
      <c r="R575" s="3">
        <f>IFERROR(VLOOKUP(D575,[7]ServNOMINA!$F$16:$M$112,8,0),0)</f>
        <v>0</v>
      </c>
      <c r="S575" s="3">
        <f>IFERROR(VLOOKUP(D575,[7]ServOTROS!$F$16:$M$112,8,0),0)</f>
        <v>0</v>
      </c>
      <c r="T575" s="3">
        <f>IFERROR(VLOOKUP(D575,[7]CANCEL!$F$16:$M$48,8,0),0)</f>
        <v>0</v>
      </c>
      <c r="U575" s="3">
        <f>IFERROR(VLOOKUP(B575,[7]Aaf_PENSION!$C$16:$M$112,11,0),0)</f>
        <v>0</v>
      </c>
      <c r="V575" s="3">
        <f>IFERROR(VLOOKUP(B575,[7]Aaf_SALUD!$C$16:$M$112,11,0),0)</f>
        <v>0</v>
      </c>
      <c r="W575" s="3">
        <f>IFERROR(VLOOKUP(D575,[7]CALIDAD!$F$16:$M$1122,8,0),0)</f>
        <v>22367474</v>
      </c>
      <c r="X575" s="3"/>
      <c r="Y575" s="3">
        <f>IFERROR(VLOOKUP(B575,[7]Ap_CESANTIAS!$C$16:$M$112,11,0),0)</f>
        <v>0</v>
      </c>
      <c r="Z575" s="3">
        <f>IFERROR(VLOOKUP(B575,[7]Ap_PENSION!$C$16:$M$112,11,0),0)</f>
        <v>0</v>
      </c>
      <c r="AA575" s="3">
        <f>IFERROR(VLOOKUP(B575,[7]Ap_SALUD!$C$16:$M$112,11,0),0)</f>
        <v>0</v>
      </c>
      <c r="AB575" s="3"/>
      <c r="AC575" s="36">
        <f t="shared" si="24"/>
        <v>22367474</v>
      </c>
      <c r="AD575" s="37">
        <f t="shared" si="26"/>
        <v>178939796</v>
      </c>
      <c r="AE575" s="144"/>
    </row>
    <row r="576" spans="1:31" hidden="1" x14ac:dyDescent="0.25">
      <c r="A576" s="38">
        <v>564</v>
      </c>
      <c r="B576" s="61"/>
      <c r="C576" s="143" t="str">
        <f>VLOOKUP(D576,[8]Hoja1!$A$2:$B$1115,2,0)</f>
        <v>25320</v>
      </c>
      <c r="D576" s="31">
        <v>899999701</v>
      </c>
      <c r="E576" s="31">
        <v>212025320</v>
      </c>
      <c r="F576" s="61" t="s">
        <v>761</v>
      </c>
      <c r="G576" s="33">
        <v>0</v>
      </c>
      <c r="H576" s="33">
        <v>0</v>
      </c>
      <c r="I576" s="3">
        <f>IFERROR(VLOOKUP(C576,'[6]Anexo 2'!$A$9:$G$1115,7,0),0)</f>
        <v>311898648</v>
      </c>
      <c r="J576" s="3">
        <f>IFERROR(VLOOKUP(C576,'[6]Anexo 1'!$A$9:$F$1115,6,0),0)</f>
        <v>408361195</v>
      </c>
      <c r="K576" s="3"/>
      <c r="L576" s="3"/>
      <c r="M576" s="3"/>
      <c r="N576" s="3"/>
      <c r="O576" s="3"/>
      <c r="P576" s="34">
        <f t="shared" si="25"/>
        <v>720259843</v>
      </c>
      <c r="Q576" s="35">
        <f>VLOOKUP(D576,FEBRERO!$D$13:$Q$1147,14,0)+VLOOKUP(D576,FEBRERO!$D$13:$AC$1147,26,0)+VLOOKUP(D576,MARZO!$D$13:$AC$1147,26,0)</f>
        <v>486335857</v>
      </c>
      <c r="R576" s="3">
        <f>IFERROR(VLOOKUP(D576,[7]ServNOMINA!$F$16:$M$112,8,0),0)</f>
        <v>0</v>
      </c>
      <c r="S576" s="3">
        <f>IFERROR(VLOOKUP(D576,[7]ServOTROS!$F$16:$M$112,8,0),0)</f>
        <v>0</v>
      </c>
      <c r="T576" s="3">
        <f>IFERROR(VLOOKUP(D576,[7]CANCEL!$F$16:$M$48,8,0),0)</f>
        <v>0</v>
      </c>
      <c r="U576" s="3">
        <f>IFERROR(VLOOKUP(B576,[7]Aaf_PENSION!$C$16:$M$112,11,0),0)</f>
        <v>0</v>
      </c>
      <c r="V576" s="3">
        <f>IFERROR(VLOOKUP(B576,[7]Aaf_SALUD!$C$16:$M$112,11,0),0)</f>
        <v>0</v>
      </c>
      <c r="W576" s="3">
        <f>IFERROR(VLOOKUP(D576,[7]CALIDAD!$F$16:$M$1122,8,0),0)</f>
        <v>25991554</v>
      </c>
      <c r="X576" s="3"/>
      <c r="Y576" s="3">
        <f>IFERROR(VLOOKUP(B576,[7]Ap_CESANTIAS!$C$16:$M$112,11,0),0)</f>
        <v>0</v>
      </c>
      <c r="Z576" s="3">
        <f>IFERROR(VLOOKUP(B576,[7]Ap_PENSION!$C$16:$M$112,11,0),0)</f>
        <v>0</v>
      </c>
      <c r="AA576" s="3">
        <f>IFERROR(VLOOKUP(B576,[7]Ap_SALUD!$C$16:$M$112,11,0),0)</f>
        <v>0</v>
      </c>
      <c r="AB576" s="3"/>
      <c r="AC576" s="36">
        <f t="shared" si="24"/>
        <v>25991554</v>
      </c>
      <c r="AD576" s="37">
        <f t="shared" si="26"/>
        <v>207932432</v>
      </c>
      <c r="AE576" s="144"/>
    </row>
    <row r="577" spans="1:31" hidden="1" x14ac:dyDescent="0.25">
      <c r="A577" s="29">
        <v>565</v>
      </c>
      <c r="B577" s="61"/>
      <c r="C577" s="143" t="str">
        <f>VLOOKUP(D577,[8]Hoja1!$A$2:$B$1115,2,0)</f>
        <v>25322</v>
      </c>
      <c r="D577" s="31">
        <v>899999442</v>
      </c>
      <c r="E577" s="31">
        <v>212225322</v>
      </c>
      <c r="F577" s="61" t="s">
        <v>762</v>
      </c>
      <c r="G577" s="33">
        <v>0</v>
      </c>
      <c r="H577" s="33">
        <v>0</v>
      </c>
      <c r="I577" s="3">
        <f>IFERROR(VLOOKUP(C577,'[6]Anexo 2'!$A$9:$G$1115,7,0),0)</f>
        <v>236235256</v>
      </c>
      <c r="J577" s="3">
        <f>IFERROR(VLOOKUP(C577,'[6]Anexo 1'!$A$9:$F$1115,6,0),0)</f>
        <v>309072347</v>
      </c>
      <c r="K577" s="3"/>
      <c r="L577" s="3"/>
      <c r="M577" s="3"/>
      <c r="N577" s="3"/>
      <c r="O577" s="3"/>
      <c r="P577" s="34">
        <f t="shared" si="25"/>
        <v>545307603</v>
      </c>
      <c r="Q577" s="35">
        <f>VLOOKUP(D577,FEBRERO!$D$13:$Q$1147,14,0)+VLOOKUP(D577,FEBRERO!$D$13:$AC$1147,26,0)+VLOOKUP(D577,MARZO!$D$13:$AC$1147,26,0)</f>
        <v>368131160</v>
      </c>
      <c r="R577" s="3">
        <f>IFERROR(VLOOKUP(D577,[7]ServNOMINA!$F$16:$M$112,8,0),0)</f>
        <v>0</v>
      </c>
      <c r="S577" s="3">
        <f>IFERROR(VLOOKUP(D577,[7]ServOTROS!$F$16:$M$112,8,0),0)</f>
        <v>0</v>
      </c>
      <c r="T577" s="3">
        <f>IFERROR(VLOOKUP(D577,[7]CANCEL!$F$16:$M$48,8,0),0)</f>
        <v>0</v>
      </c>
      <c r="U577" s="3">
        <f>IFERROR(VLOOKUP(B577,[7]Aaf_PENSION!$C$16:$M$112,11,0),0)</f>
        <v>0</v>
      </c>
      <c r="V577" s="3">
        <f>IFERROR(VLOOKUP(B577,[7]Aaf_SALUD!$C$16:$M$112,11,0),0)</f>
        <v>0</v>
      </c>
      <c r="W577" s="3">
        <f>IFERROR(VLOOKUP(D577,[7]CALIDAD!$F$16:$M$1122,8,0),0)</f>
        <v>19686271</v>
      </c>
      <c r="X577" s="3"/>
      <c r="Y577" s="3">
        <f>IFERROR(VLOOKUP(B577,[7]Ap_CESANTIAS!$C$16:$M$112,11,0),0)</f>
        <v>0</v>
      </c>
      <c r="Z577" s="3">
        <f>IFERROR(VLOOKUP(B577,[7]Ap_PENSION!$C$16:$M$112,11,0),0)</f>
        <v>0</v>
      </c>
      <c r="AA577" s="3">
        <f>IFERROR(VLOOKUP(B577,[7]Ap_SALUD!$C$16:$M$112,11,0),0)</f>
        <v>0</v>
      </c>
      <c r="AB577" s="3"/>
      <c r="AC577" s="36">
        <f t="shared" si="24"/>
        <v>19686271</v>
      </c>
      <c r="AD577" s="37">
        <f t="shared" si="26"/>
        <v>157490172</v>
      </c>
      <c r="AE577" s="144"/>
    </row>
    <row r="578" spans="1:31" hidden="1" x14ac:dyDescent="0.25">
      <c r="A578" s="38">
        <v>566</v>
      </c>
      <c r="B578" s="61"/>
      <c r="C578" s="143" t="str">
        <f>VLOOKUP(D578,[8]Hoja1!$A$2:$B$1115,2,0)</f>
        <v>25324</v>
      </c>
      <c r="D578" s="31">
        <v>800011271</v>
      </c>
      <c r="E578" s="31">
        <v>212425324</v>
      </c>
      <c r="F578" s="61" t="s">
        <v>763</v>
      </c>
      <c r="G578" s="33">
        <v>0</v>
      </c>
      <c r="H578" s="33">
        <v>0</v>
      </c>
      <c r="I578" s="3">
        <f>IFERROR(VLOOKUP(C578,'[6]Anexo 2'!$A$9:$G$1115,7,0),0)</f>
        <v>39529065</v>
      </c>
      <c r="J578" s="3">
        <f>IFERROR(VLOOKUP(C578,'[6]Anexo 1'!$A$9:$F$1115,6,0),0)</f>
        <v>46685717</v>
      </c>
      <c r="K578" s="3"/>
      <c r="L578" s="3"/>
      <c r="M578" s="3"/>
      <c r="N578" s="3"/>
      <c r="O578" s="3"/>
      <c r="P578" s="34">
        <f t="shared" si="25"/>
        <v>86214782</v>
      </c>
      <c r="Q578" s="35">
        <f>VLOOKUP(D578,FEBRERO!$D$13:$Q$1147,14,0)+VLOOKUP(D578,FEBRERO!$D$13:$AC$1147,26,0)+VLOOKUP(D578,MARZO!$D$13:$AC$1147,26,0)</f>
        <v>56567984</v>
      </c>
      <c r="R578" s="3">
        <f>IFERROR(VLOOKUP(D578,[7]ServNOMINA!$F$16:$M$112,8,0),0)</f>
        <v>0</v>
      </c>
      <c r="S578" s="3">
        <f>IFERROR(VLOOKUP(D578,[7]ServOTROS!$F$16:$M$112,8,0),0)</f>
        <v>0</v>
      </c>
      <c r="T578" s="3">
        <f>IFERROR(VLOOKUP(D578,[7]CANCEL!$F$16:$M$48,8,0),0)</f>
        <v>0</v>
      </c>
      <c r="U578" s="3">
        <f>IFERROR(VLOOKUP(B578,[7]Aaf_PENSION!$C$16:$M$112,11,0),0)</f>
        <v>0</v>
      </c>
      <c r="V578" s="3">
        <f>IFERROR(VLOOKUP(B578,[7]Aaf_SALUD!$C$16:$M$112,11,0),0)</f>
        <v>0</v>
      </c>
      <c r="W578" s="3">
        <f>IFERROR(VLOOKUP(D578,[7]CALIDAD!$F$16:$M$1122,8,0),0)</f>
        <v>3294089</v>
      </c>
      <c r="X578" s="3"/>
      <c r="Y578" s="3">
        <f>IFERROR(VLOOKUP(B578,[7]Ap_CESANTIAS!$C$16:$M$112,11,0),0)</f>
        <v>0</v>
      </c>
      <c r="Z578" s="3">
        <f>IFERROR(VLOOKUP(B578,[7]Ap_PENSION!$C$16:$M$112,11,0),0)</f>
        <v>0</v>
      </c>
      <c r="AA578" s="3">
        <f>IFERROR(VLOOKUP(B578,[7]Ap_SALUD!$C$16:$M$112,11,0),0)</f>
        <v>0</v>
      </c>
      <c r="AB578" s="3"/>
      <c r="AC578" s="36">
        <f t="shared" si="24"/>
        <v>3294089</v>
      </c>
      <c r="AD578" s="37">
        <f t="shared" si="26"/>
        <v>26352709</v>
      </c>
      <c r="AE578" s="144"/>
    </row>
    <row r="579" spans="1:31" hidden="1" x14ac:dyDescent="0.25">
      <c r="A579" s="29">
        <v>567</v>
      </c>
      <c r="B579" s="61"/>
      <c r="C579" s="143" t="str">
        <f>VLOOKUP(D579,[8]Hoja1!$A$2:$B$1115,2,0)</f>
        <v>25326</v>
      </c>
      <c r="D579" s="31">
        <v>899999395</v>
      </c>
      <c r="E579" s="31">
        <v>212625326</v>
      </c>
      <c r="F579" s="61" t="s">
        <v>764</v>
      </c>
      <c r="G579" s="33">
        <v>0</v>
      </c>
      <c r="H579" s="33">
        <v>0</v>
      </c>
      <c r="I579" s="3">
        <f>IFERROR(VLOOKUP(C579,'[6]Anexo 2'!$A$9:$G$1115,7,0),0)</f>
        <v>79537329</v>
      </c>
      <c r="J579" s="3">
        <f>IFERROR(VLOOKUP(C579,'[6]Anexo 1'!$A$9:$F$1115,6,0),0)</f>
        <v>109062851</v>
      </c>
      <c r="K579" s="3"/>
      <c r="L579" s="3"/>
      <c r="M579" s="3"/>
      <c r="N579" s="3"/>
      <c r="O579" s="3"/>
      <c r="P579" s="34">
        <f t="shared" si="25"/>
        <v>188600180</v>
      </c>
      <c r="Q579" s="35">
        <f>VLOOKUP(D579,FEBRERO!$D$13:$Q$1147,14,0)+VLOOKUP(D579,FEBRERO!$D$13:$AC$1147,26,0)+VLOOKUP(D579,MARZO!$D$13:$AC$1147,26,0)</f>
        <v>128947184</v>
      </c>
      <c r="R579" s="3">
        <f>IFERROR(VLOOKUP(D579,[7]ServNOMINA!$F$16:$M$112,8,0),0)</f>
        <v>0</v>
      </c>
      <c r="S579" s="3">
        <f>IFERROR(VLOOKUP(D579,[7]ServOTROS!$F$16:$M$112,8,0),0)</f>
        <v>0</v>
      </c>
      <c r="T579" s="3">
        <f>IFERROR(VLOOKUP(D579,[7]CANCEL!$F$16:$M$48,8,0),0)</f>
        <v>0</v>
      </c>
      <c r="U579" s="3">
        <f>IFERROR(VLOOKUP(B579,[7]Aaf_PENSION!$C$16:$M$112,11,0),0)</f>
        <v>0</v>
      </c>
      <c r="V579" s="3">
        <f>IFERROR(VLOOKUP(B579,[7]Aaf_SALUD!$C$16:$M$112,11,0),0)</f>
        <v>0</v>
      </c>
      <c r="W579" s="3">
        <f>IFERROR(VLOOKUP(D579,[7]CALIDAD!$F$16:$M$1122,8,0),0)</f>
        <v>6628111</v>
      </c>
      <c r="X579" s="3"/>
      <c r="Y579" s="3">
        <f>IFERROR(VLOOKUP(B579,[7]Ap_CESANTIAS!$C$16:$M$112,11,0),0)</f>
        <v>0</v>
      </c>
      <c r="Z579" s="3">
        <f>IFERROR(VLOOKUP(B579,[7]Ap_PENSION!$C$16:$M$112,11,0),0)</f>
        <v>0</v>
      </c>
      <c r="AA579" s="3">
        <f>IFERROR(VLOOKUP(B579,[7]Ap_SALUD!$C$16:$M$112,11,0),0)</f>
        <v>0</v>
      </c>
      <c r="AB579" s="3"/>
      <c r="AC579" s="36">
        <f t="shared" si="24"/>
        <v>6628111</v>
      </c>
      <c r="AD579" s="37">
        <f t="shared" si="26"/>
        <v>53024885</v>
      </c>
      <c r="AE579" s="144"/>
    </row>
    <row r="580" spans="1:31" hidden="1" x14ac:dyDescent="0.25">
      <c r="A580" s="38">
        <v>568</v>
      </c>
      <c r="B580" s="61"/>
      <c r="C580" s="143" t="str">
        <f>VLOOKUP(D580,[8]Hoja1!$A$2:$B$1115,2,0)</f>
        <v>25328</v>
      </c>
      <c r="D580" s="31">
        <v>800094685</v>
      </c>
      <c r="E580" s="31">
        <v>212825328</v>
      </c>
      <c r="F580" s="61" t="s">
        <v>765</v>
      </c>
      <c r="G580" s="33">
        <v>0</v>
      </c>
      <c r="H580" s="33">
        <v>0</v>
      </c>
      <c r="I580" s="3">
        <f>IFERROR(VLOOKUP(C580,'[6]Anexo 2'!$A$9:$G$1115,7,0),0)</f>
        <v>66404157</v>
      </c>
      <c r="J580" s="3">
        <f>IFERROR(VLOOKUP(C580,'[6]Anexo 1'!$A$9:$F$1115,6,0),0)</f>
        <v>72429820</v>
      </c>
      <c r="K580" s="3"/>
      <c r="L580" s="3"/>
      <c r="M580" s="3"/>
      <c r="N580" s="3"/>
      <c r="O580" s="3"/>
      <c r="P580" s="34">
        <f t="shared" si="25"/>
        <v>138833977</v>
      </c>
      <c r="Q580" s="35">
        <f>VLOOKUP(D580,FEBRERO!$D$13:$Q$1147,14,0)+VLOOKUP(D580,FEBRERO!$D$13:$AC$1147,26,0)+VLOOKUP(D580,MARZO!$D$13:$AC$1147,26,0)</f>
        <v>89030860</v>
      </c>
      <c r="R580" s="3">
        <f>IFERROR(VLOOKUP(D580,[7]ServNOMINA!$F$16:$M$112,8,0),0)</f>
        <v>0</v>
      </c>
      <c r="S580" s="3">
        <f>IFERROR(VLOOKUP(D580,[7]ServOTROS!$F$16:$M$112,8,0),0)</f>
        <v>0</v>
      </c>
      <c r="T580" s="3">
        <f>IFERROR(VLOOKUP(D580,[7]CANCEL!$F$16:$M$48,8,0),0)</f>
        <v>0</v>
      </c>
      <c r="U580" s="3">
        <f>IFERROR(VLOOKUP(B580,[7]Aaf_PENSION!$C$16:$M$112,11,0),0)</f>
        <v>0</v>
      </c>
      <c r="V580" s="3">
        <f>IFERROR(VLOOKUP(B580,[7]Aaf_SALUD!$C$16:$M$112,11,0),0)</f>
        <v>0</v>
      </c>
      <c r="W580" s="3">
        <f>IFERROR(VLOOKUP(D580,[7]CALIDAD!$F$16:$M$1122,8,0),0)</f>
        <v>5533680</v>
      </c>
      <c r="X580" s="3"/>
      <c r="Y580" s="3">
        <f>IFERROR(VLOOKUP(B580,[7]Ap_CESANTIAS!$C$16:$M$112,11,0),0)</f>
        <v>0</v>
      </c>
      <c r="Z580" s="3">
        <f>IFERROR(VLOOKUP(B580,[7]Ap_PENSION!$C$16:$M$112,11,0),0)</f>
        <v>0</v>
      </c>
      <c r="AA580" s="3">
        <f>IFERROR(VLOOKUP(B580,[7]Ap_SALUD!$C$16:$M$112,11,0),0)</f>
        <v>0</v>
      </c>
      <c r="AB580" s="3"/>
      <c r="AC580" s="36">
        <f t="shared" si="24"/>
        <v>5533680</v>
      </c>
      <c r="AD580" s="37">
        <f t="shared" si="26"/>
        <v>44269437</v>
      </c>
      <c r="AE580" s="144"/>
    </row>
    <row r="581" spans="1:31" hidden="1" x14ac:dyDescent="0.25">
      <c r="A581" s="29">
        <v>569</v>
      </c>
      <c r="B581" s="61"/>
      <c r="C581" s="143" t="str">
        <f>VLOOKUP(D581,[8]Hoja1!$A$2:$B$1115,2,0)</f>
        <v>25335</v>
      </c>
      <c r="D581" s="31">
        <v>800094701</v>
      </c>
      <c r="E581" s="31">
        <v>213525335</v>
      </c>
      <c r="F581" s="61" t="s">
        <v>766</v>
      </c>
      <c r="G581" s="33">
        <v>0</v>
      </c>
      <c r="H581" s="33">
        <v>0</v>
      </c>
      <c r="I581" s="3">
        <f>IFERROR(VLOOKUP(C581,'[6]Anexo 2'!$A$9:$G$1115,7,0),0)</f>
        <v>89486022</v>
      </c>
      <c r="J581" s="3">
        <f>IFERROR(VLOOKUP(C581,'[6]Anexo 1'!$A$9:$F$1115,6,0),0)</f>
        <v>124486752</v>
      </c>
      <c r="K581" s="3"/>
      <c r="L581" s="3"/>
      <c r="M581" s="3"/>
      <c r="N581" s="3"/>
      <c r="O581" s="3"/>
      <c r="P581" s="34">
        <f t="shared" si="25"/>
        <v>213972774</v>
      </c>
      <c r="Q581" s="35">
        <f>VLOOKUP(D581,FEBRERO!$D$13:$Q$1147,14,0)+VLOOKUP(D581,FEBRERO!$D$13:$AC$1147,26,0)+VLOOKUP(D581,MARZO!$D$13:$AC$1147,26,0)</f>
        <v>146858259</v>
      </c>
      <c r="R581" s="3">
        <f>IFERROR(VLOOKUP(D581,[7]ServNOMINA!$F$16:$M$112,8,0),0)</f>
        <v>0</v>
      </c>
      <c r="S581" s="3">
        <f>IFERROR(VLOOKUP(D581,[7]ServOTROS!$F$16:$M$112,8,0),0)</f>
        <v>0</v>
      </c>
      <c r="T581" s="3">
        <f>IFERROR(VLOOKUP(D581,[7]CANCEL!$F$16:$M$48,8,0),0)</f>
        <v>0</v>
      </c>
      <c r="U581" s="3">
        <f>IFERROR(VLOOKUP(B581,[7]Aaf_PENSION!$C$16:$M$112,11,0),0)</f>
        <v>0</v>
      </c>
      <c r="V581" s="3">
        <f>IFERROR(VLOOKUP(B581,[7]Aaf_SALUD!$C$16:$M$112,11,0),0)</f>
        <v>0</v>
      </c>
      <c r="W581" s="3">
        <f>IFERROR(VLOOKUP(D581,[7]CALIDAD!$F$16:$M$1122,8,0),0)</f>
        <v>7457169</v>
      </c>
      <c r="X581" s="3"/>
      <c r="Y581" s="3">
        <f>IFERROR(VLOOKUP(B581,[7]Ap_CESANTIAS!$C$16:$M$112,11,0),0)</f>
        <v>0</v>
      </c>
      <c r="Z581" s="3">
        <f>IFERROR(VLOOKUP(B581,[7]Ap_PENSION!$C$16:$M$112,11,0),0)</f>
        <v>0</v>
      </c>
      <c r="AA581" s="3">
        <f>IFERROR(VLOOKUP(B581,[7]Ap_SALUD!$C$16:$M$112,11,0),0)</f>
        <v>0</v>
      </c>
      <c r="AB581" s="3"/>
      <c r="AC581" s="36">
        <f t="shared" si="24"/>
        <v>7457169</v>
      </c>
      <c r="AD581" s="37">
        <f t="shared" si="26"/>
        <v>59657346</v>
      </c>
      <c r="AE581" s="144"/>
    </row>
    <row r="582" spans="1:31" hidden="1" x14ac:dyDescent="0.25">
      <c r="A582" s="38">
        <v>570</v>
      </c>
      <c r="B582" s="61"/>
      <c r="C582" s="143" t="str">
        <f>VLOOKUP(D582,[8]Hoja1!$A$2:$B$1115,2,0)</f>
        <v>25339</v>
      </c>
      <c r="D582" s="31">
        <v>800094704</v>
      </c>
      <c r="E582" s="31">
        <v>213925339</v>
      </c>
      <c r="F582" s="61" t="s">
        <v>767</v>
      </c>
      <c r="G582" s="33">
        <v>0</v>
      </c>
      <c r="H582" s="33">
        <v>0</v>
      </c>
      <c r="I582" s="3">
        <f>IFERROR(VLOOKUP(C582,'[6]Anexo 2'!$A$9:$G$1115,7,0),0)</f>
        <v>71419139</v>
      </c>
      <c r="J582" s="3">
        <f>IFERROR(VLOOKUP(C582,'[6]Anexo 1'!$A$9:$F$1115,6,0),0)</f>
        <v>66730767</v>
      </c>
      <c r="K582" s="3"/>
      <c r="L582" s="3"/>
      <c r="M582" s="3"/>
      <c r="N582" s="3"/>
      <c r="O582" s="3"/>
      <c r="P582" s="34">
        <f t="shared" si="25"/>
        <v>138149906</v>
      </c>
      <c r="Q582" s="35">
        <f>VLOOKUP(D582,FEBRERO!$D$13:$Q$1147,14,0)+VLOOKUP(D582,FEBRERO!$D$13:$AC$1147,26,0)+VLOOKUP(D582,MARZO!$D$13:$AC$1147,26,0)</f>
        <v>84585552</v>
      </c>
      <c r="R582" s="3">
        <f>IFERROR(VLOOKUP(D582,[7]ServNOMINA!$F$16:$M$112,8,0),0)</f>
        <v>0</v>
      </c>
      <c r="S582" s="3">
        <f>IFERROR(VLOOKUP(D582,[7]ServOTROS!$F$16:$M$112,8,0),0)</f>
        <v>0</v>
      </c>
      <c r="T582" s="3">
        <f>IFERROR(VLOOKUP(D582,[7]CANCEL!$F$16:$M$48,8,0),0)</f>
        <v>0</v>
      </c>
      <c r="U582" s="3">
        <f>IFERROR(VLOOKUP(B582,[7]Aaf_PENSION!$C$16:$M$112,11,0),0)</f>
        <v>0</v>
      </c>
      <c r="V582" s="3">
        <f>IFERROR(VLOOKUP(B582,[7]Aaf_SALUD!$C$16:$M$112,11,0),0)</f>
        <v>0</v>
      </c>
      <c r="W582" s="3">
        <f>IFERROR(VLOOKUP(D582,[7]CALIDAD!$F$16:$M$1122,8,0),0)</f>
        <v>5951595</v>
      </c>
      <c r="X582" s="3"/>
      <c r="Y582" s="3">
        <f>IFERROR(VLOOKUP(B582,[7]Ap_CESANTIAS!$C$16:$M$112,11,0),0)</f>
        <v>0</v>
      </c>
      <c r="Z582" s="3">
        <f>IFERROR(VLOOKUP(B582,[7]Ap_PENSION!$C$16:$M$112,11,0),0)</f>
        <v>0</v>
      </c>
      <c r="AA582" s="3">
        <f>IFERROR(VLOOKUP(B582,[7]Ap_SALUD!$C$16:$M$112,11,0),0)</f>
        <v>0</v>
      </c>
      <c r="AB582" s="3"/>
      <c r="AC582" s="36">
        <f t="shared" si="24"/>
        <v>5951595</v>
      </c>
      <c r="AD582" s="37">
        <f t="shared" si="26"/>
        <v>47612759</v>
      </c>
      <c r="AE582" s="144"/>
    </row>
    <row r="583" spans="1:31" hidden="1" x14ac:dyDescent="0.25">
      <c r="A583" s="29">
        <v>571</v>
      </c>
      <c r="B583" s="61"/>
      <c r="C583" s="143" t="str">
        <f>VLOOKUP(D583,[8]Hoja1!$A$2:$B$1115,2,0)</f>
        <v>25368</v>
      </c>
      <c r="D583" s="31">
        <v>800004018</v>
      </c>
      <c r="E583" s="31">
        <v>216825368</v>
      </c>
      <c r="F583" s="61" t="s">
        <v>768</v>
      </c>
      <c r="G583" s="33">
        <v>0</v>
      </c>
      <c r="H583" s="33">
        <v>0</v>
      </c>
      <c r="I583" s="3">
        <f>IFERROR(VLOOKUP(C583,'[6]Anexo 2'!$A$9:$G$1115,7,0),0)</f>
        <v>38210912</v>
      </c>
      <c r="J583" s="3">
        <f>IFERROR(VLOOKUP(C583,'[6]Anexo 1'!$A$9:$F$1115,6,0),0)</f>
        <v>38979336</v>
      </c>
      <c r="K583" s="3"/>
      <c r="L583" s="3"/>
      <c r="M583" s="3"/>
      <c r="N583" s="3"/>
      <c r="O583" s="3"/>
      <c r="P583" s="34">
        <f t="shared" si="25"/>
        <v>77190248</v>
      </c>
      <c r="Q583" s="35">
        <f>VLOOKUP(D583,FEBRERO!$D$13:$Q$1147,14,0)+VLOOKUP(D583,FEBRERO!$D$13:$AC$1147,26,0)+VLOOKUP(D583,MARZO!$D$13:$AC$1147,26,0)</f>
        <v>48532065</v>
      </c>
      <c r="R583" s="3">
        <f>IFERROR(VLOOKUP(D583,[7]ServNOMINA!$F$16:$M$112,8,0),0)</f>
        <v>0</v>
      </c>
      <c r="S583" s="3">
        <f>IFERROR(VLOOKUP(D583,[7]ServOTROS!$F$16:$M$112,8,0),0)</f>
        <v>0</v>
      </c>
      <c r="T583" s="3">
        <f>IFERROR(VLOOKUP(D583,[7]CANCEL!$F$16:$M$48,8,0),0)</f>
        <v>0</v>
      </c>
      <c r="U583" s="3">
        <f>IFERROR(VLOOKUP(B583,[7]Aaf_PENSION!$C$16:$M$112,11,0),0)</f>
        <v>0</v>
      </c>
      <c r="V583" s="3">
        <f>IFERROR(VLOOKUP(B583,[7]Aaf_SALUD!$C$16:$M$112,11,0),0)</f>
        <v>0</v>
      </c>
      <c r="W583" s="3">
        <f>IFERROR(VLOOKUP(D583,[7]CALIDAD!$F$16:$M$1122,8,0),0)</f>
        <v>3184243</v>
      </c>
      <c r="X583" s="3"/>
      <c r="Y583" s="3">
        <f>IFERROR(VLOOKUP(B583,[7]Ap_CESANTIAS!$C$16:$M$112,11,0),0)</f>
        <v>0</v>
      </c>
      <c r="Z583" s="3">
        <f>IFERROR(VLOOKUP(B583,[7]Ap_PENSION!$C$16:$M$112,11,0),0)</f>
        <v>0</v>
      </c>
      <c r="AA583" s="3">
        <f>IFERROR(VLOOKUP(B583,[7]Ap_SALUD!$C$16:$M$112,11,0),0)</f>
        <v>0</v>
      </c>
      <c r="AB583" s="3"/>
      <c r="AC583" s="36">
        <f t="shared" si="24"/>
        <v>3184243</v>
      </c>
      <c r="AD583" s="37">
        <f t="shared" si="26"/>
        <v>25473940</v>
      </c>
      <c r="AE583" s="144"/>
    </row>
    <row r="584" spans="1:31" hidden="1" x14ac:dyDescent="0.25">
      <c r="A584" s="38">
        <v>572</v>
      </c>
      <c r="B584" s="61"/>
      <c r="C584" s="143" t="str">
        <f>VLOOKUP(D584,[8]Hoja1!$A$2:$B$1115,2,0)</f>
        <v>25372</v>
      </c>
      <c r="D584" s="31">
        <v>800094705</v>
      </c>
      <c r="E584" s="31">
        <v>217225372</v>
      </c>
      <c r="F584" s="61" t="s">
        <v>769</v>
      </c>
      <c r="G584" s="33">
        <v>0</v>
      </c>
      <c r="H584" s="33">
        <v>0</v>
      </c>
      <c r="I584" s="3">
        <f>IFERROR(VLOOKUP(C584,'[6]Anexo 2'!$A$9:$G$1115,7,0),0)</f>
        <v>78847395</v>
      </c>
      <c r="J584" s="3">
        <f>IFERROR(VLOOKUP(C584,'[6]Anexo 1'!$A$9:$F$1115,6,0),0)</f>
        <v>90179440</v>
      </c>
      <c r="K584" s="3"/>
      <c r="L584" s="3"/>
      <c r="M584" s="3"/>
      <c r="N584" s="3"/>
      <c r="O584" s="3"/>
      <c r="P584" s="34">
        <f t="shared" si="25"/>
        <v>169026835</v>
      </c>
      <c r="Q584" s="35">
        <f>VLOOKUP(D584,FEBRERO!$D$13:$Q$1147,14,0)+VLOOKUP(D584,FEBRERO!$D$13:$AC$1147,26,0)+VLOOKUP(D584,MARZO!$D$13:$AC$1147,26,0)</f>
        <v>109891288</v>
      </c>
      <c r="R584" s="3">
        <f>IFERROR(VLOOKUP(D584,[7]ServNOMINA!$F$16:$M$112,8,0),0)</f>
        <v>0</v>
      </c>
      <c r="S584" s="3">
        <f>IFERROR(VLOOKUP(D584,[7]ServOTROS!$F$16:$M$112,8,0),0)</f>
        <v>0</v>
      </c>
      <c r="T584" s="3">
        <f>IFERROR(VLOOKUP(D584,[7]CANCEL!$F$16:$M$48,8,0),0)</f>
        <v>0</v>
      </c>
      <c r="U584" s="3">
        <f>IFERROR(VLOOKUP(B584,[7]Aaf_PENSION!$C$16:$M$112,11,0),0)</f>
        <v>0</v>
      </c>
      <c r="V584" s="3">
        <f>IFERROR(VLOOKUP(B584,[7]Aaf_SALUD!$C$16:$M$112,11,0),0)</f>
        <v>0</v>
      </c>
      <c r="W584" s="3">
        <f>IFERROR(VLOOKUP(D584,[7]CALIDAD!$F$16:$M$1122,8,0),0)</f>
        <v>6570616</v>
      </c>
      <c r="X584" s="3"/>
      <c r="Y584" s="3">
        <f>IFERROR(VLOOKUP(B584,[7]Ap_CESANTIAS!$C$16:$M$112,11,0),0)</f>
        <v>0</v>
      </c>
      <c r="Z584" s="3">
        <f>IFERROR(VLOOKUP(B584,[7]Ap_PENSION!$C$16:$M$112,11,0),0)</f>
        <v>0</v>
      </c>
      <c r="AA584" s="3">
        <f>IFERROR(VLOOKUP(B584,[7]Ap_SALUD!$C$16:$M$112,11,0),0)</f>
        <v>0</v>
      </c>
      <c r="AB584" s="3"/>
      <c r="AC584" s="36">
        <f t="shared" si="24"/>
        <v>6570616</v>
      </c>
      <c r="AD584" s="37">
        <f t="shared" si="26"/>
        <v>52564931</v>
      </c>
      <c r="AE584" s="144"/>
    </row>
    <row r="585" spans="1:31" hidden="1" x14ac:dyDescent="0.25">
      <c r="A585" s="29">
        <v>573</v>
      </c>
      <c r="B585" s="61"/>
      <c r="C585" s="143" t="str">
        <f>VLOOKUP(D585,[8]Hoja1!$A$2:$B$1115,2,0)</f>
        <v>25377</v>
      </c>
      <c r="D585" s="31">
        <v>899999712</v>
      </c>
      <c r="E585" s="31">
        <v>217725377</v>
      </c>
      <c r="F585" s="61" t="s">
        <v>770</v>
      </c>
      <c r="G585" s="33">
        <v>0</v>
      </c>
      <c r="H585" s="33">
        <v>0</v>
      </c>
      <c r="I585" s="3">
        <f>IFERROR(VLOOKUP(C585,'[6]Anexo 2'!$A$9:$G$1115,7,0),0)</f>
        <v>232109480</v>
      </c>
      <c r="J585" s="3">
        <f>IFERROR(VLOOKUP(C585,'[6]Anexo 1'!$A$9:$F$1115,6,0),0)</f>
        <v>302952214</v>
      </c>
      <c r="K585" s="3"/>
      <c r="L585" s="3"/>
      <c r="M585" s="3"/>
      <c r="N585" s="3"/>
      <c r="O585" s="3"/>
      <c r="P585" s="34">
        <f t="shared" si="25"/>
        <v>535061694</v>
      </c>
      <c r="Q585" s="35">
        <f>VLOOKUP(D585,FEBRERO!$D$13:$Q$1147,14,0)+VLOOKUP(D585,FEBRERO!$D$13:$AC$1147,26,0)+VLOOKUP(D585,MARZO!$D$13:$AC$1147,26,0)</f>
        <v>360979585</v>
      </c>
      <c r="R585" s="3">
        <f>IFERROR(VLOOKUP(D585,[7]ServNOMINA!$F$16:$M$112,8,0),0)</f>
        <v>0</v>
      </c>
      <c r="S585" s="3">
        <f>IFERROR(VLOOKUP(D585,[7]ServOTROS!$F$16:$M$112,8,0),0)</f>
        <v>0</v>
      </c>
      <c r="T585" s="3">
        <f>IFERROR(VLOOKUP(D585,[7]CANCEL!$F$16:$M$48,8,0),0)</f>
        <v>0</v>
      </c>
      <c r="U585" s="3">
        <f>IFERROR(VLOOKUP(B585,[7]Aaf_PENSION!$C$16:$M$112,11,0),0)</f>
        <v>0</v>
      </c>
      <c r="V585" s="3">
        <f>IFERROR(VLOOKUP(B585,[7]Aaf_SALUD!$C$16:$M$112,11,0),0)</f>
        <v>0</v>
      </c>
      <c r="W585" s="3">
        <f>IFERROR(VLOOKUP(D585,[7]CALIDAD!$F$16:$M$1122,8,0),0)</f>
        <v>19342457</v>
      </c>
      <c r="X585" s="3"/>
      <c r="Y585" s="3">
        <f>IFERROR(VLOOKUP(B585,[7]Ap_CESANTIAS!$C$16:$M$112,11,0),0)</f>
        <v>0</v>
      </c>
      <c r="Z585" s="3">
        <f>IFERROR(VLOOKUP(B585,[7]Ap_PENSION!$C$16:$M$112,11,0),0)</f>
        <v>0</v>
      </c>
      <c r="AA585" s="3">
        <f>IFERROR(VLOOKUP(B585,[7]Ap_SALUD!$C$16:$M$112,11,0),0)</f>
        <v>0</v>
      </c>
      <c r="AB585" s="3"/>
      <c r="AC585" s="36">
        <f t="shared" si="24"/>
        <v>19342457</v>
      </c>
      <c r="AD585" s="37">
        <f t="shared" si="26"/>
        <v>154739652</v>
      </c>
      <c r="AE585" s="144"/>
    </row>
    <row r="586" spans="1:31" hidden="1" x14ac:dyDescent="0.25">
      <c r="A586" s="38">
        <v>574</v>
      </c>
      <c r="B586" s="61"/>
      <c r="C586" s="143" t="str">
        <f>VLOOKUP(D586,[8]Hoja1!$A$2:$B$1115,2,0)</f>
        <v>25386</v>
      </c>
      <c r="D586" s="31">
        <v>890680026</v>
      </c>
      <c r="E586" s="31">
        <v>218625386</v>
      </c>
      <c r="F586" s="61" t="s">
        <v>771</v>
      </c>
      <c r="G586" s="33">
        <v>0</v>
      </c>
      <c r="H586" s="33">
        <v>0</v>
      </c>
      <c r="I586" s="3">
        <f>IFERROR(VLOOKUP(C586,'[6]Anexo 2'!$A$9:$G$1115,7,0),0)</f>
        <v>349884032</v>
      </c>
      <c r="J586" s="3">
        <f>IFERROR(VLOOKUP(C586,'[6]Anexo 1'!$A$9:$F$1115,6,0),0)</f>
        <v>466218229</v>
      </c>
      <c r="K586" s="3"/>
      <c r="L586" s="3"/>
      <c r="M586" s="3"/>
      <c r="N586" s="3"/>
      <c r="O586" s="3"/>
      <c r="P586" s="34">
        <f t="shared" si="25"/>
        <v>816102261</v>
      </c>
      <c r="Q586" s="35">
        <f>VLOOKUP(D586,FEBRERO!$D$13:$Q$1147,14,0)+VLOOKUP(D586,FEBRERO!$D$13:$AC$1147,26,0)+VLOOKUP(D586,MARZO!$D$13:$AC$1147,26,0)</f>
        <v>553689238</v>
      </c>
      <c r="R586" s="3">
        <f>IFERROR(VLOOKUP(D586,[7]ServNOMINA!$F$16:$M$112,8,0),0)</f>
        <v>0</v>
      </c>
      <c r="S586" s="3">
        <f>IFERROR(VLOOKUP(D586,[7]ServOTROS!$F$16:$M$112,8,0),0)</f>
        <v>0</v>
      </c>
      <c r="T586" s="3">
        <f>IFERROR(VLOOKUP(D586,[7]CANCEL!$F$16:$M$48,8,0),0)</f>
        <v>0</v>
      </c>
      <c r="U586" s="3">
        <f>IFERROR(VLOOKUP(B586,[7]Aaf_PENSION!$C$16:$M$112,11,0),0)</f>
        <v>0</v>
      </c>
      <c r="V586" s="3">
        <f>IFERROR(VLOOKUP(B586,[7]Aaf_SALUD!$C$16:$M$112,11,0),0)</f>
        <v>0</v>
      </c>
      <c r="W586" s="3">
        <f>IFERROR(VLOOKUP(D586,[7]CALIDAD!$F$16:$M$1122,8,0),0)</f>
        <v>29157003</v>
      </c>
      <c r="X586" s="3"/>
      <c r="Y586" s="3">
        <f>IFERROR(VLOOKUP(B586,[7]Ap_CESANTIAS!$C$16:$M$112,11,0),0)</f>
        <v>0</v>
      </c>
      <c r="Z586" s="3">
        <f>IFERROR(VLOOKUP(B586,[7]Ap_PENSION!$C$16:$M$112,11,0),0)</f>
        <v>0</v>
      </c>
      <c r="AA586" s="3">
        <f>IFERROR(VLOOKUP(B586,[7]Ap_SALUD!$C$16:$M$112,11,0),0)</f>
        <v>0</v>
      </c>
      <c r="AB586" s="3"/>
      <c r="AC586" s="36">
        <f t="shared" si="24"/>
        <v>29157003</v>
      </c>
      <c r="AD586" s="37">
        <f t="shared" si="26"/>
        <v>233256020</v>
      </c>
      <c r="AE586" s="144"/>
    </row>
    <row r="587" spans="1:31" hidden="1" x14ac:dyDescent="0.25">
      <c r="A587" s="29">
        <v>575</v>
      </c>
      <c r="B587" s="61"/>
      <c r="C587" s="143" t="str">
        <f>VLOOKUP(D587,[8]Hoja1!$A$2:$B$1115,2,0)</f>
        <v>25394</v>
      </c>
      <c r="D587" s="31">
        <v>899999369</v>
      </c>
      <c r="E587" s="31">
        <v>219425394</v>
      </c>
      <c r="F587" s="61" t="s">
        <v>772</v>
      </c>
      <c r="G587" s="33">
        <v>0</v>
      </c>
      <c r="H587" s="33">
        <v>0</v>
      </c>
      <c r="I587" s="3">
        <f>IFERROR(VLOOKUP(C587,'[6]Anexo 2'!$A$9:$G$1115,7,0),0)</f>
        <v>151250028</v>
      </c>
      <c r="J587" s="3">
        <f>IFERROR(VLOOKUP(C587,'[6]Anexo 1'!$A$9:$F$1115,6,0),0)</f>
        <v>148282163</v>
      </c>
      <c r="K587" s="3"/>
      <c r="L587" s="3"/>
      <c r="M587" s="3"/>
      <c r="N587" s="3"/>
      <c r="O587" s="3"/>
      <c r="P587" s="34">
        <f t="shared" si="25"/>
        <v>299532191</v>
      </c>
      <c r="Q587" s="35">
        <f>VLOOKUP(D587,FEBRERO!$D$13:$Q$1147,14,0)+VLOOKUP(D587,FEBRERO!$D$13:$AC$1147,26,0)+VLOOKUP(D587,MARZO!$D$13:$AC$1147,26,0)</f>
        <v>186094670</v>
      </c>
      <c r="R587" s="3">
        <f>IFERROR(VLOOKUP(D587,[7]ServNOMINA!$F$16:$M$112,8,0),0)</f>
        <v>0</v>
      </c>
      <c r="S587" s="3">
        <f>IFERROR(VLOOKUP(D587,[7]ServOTROS!$F$16:$M$112,8,0),0)</f>
        <v>0</v>
      </c>
      <c r="T587" s="3">
        <f>IFERROR(VLOOKUP(D587,[7]CANCEL!$F$16:$M$48,8,0),0)</f>
        <v>0</v>
      </c>
      <c r="U587" s="3">
        <f>IFERROR(VLOOKUP(B587,[7]Aaf_PENSION!$C$16:$M$112,11,0),0)</f>
        <v>0</v>
      </c>
      <c r="V587" s="3">
        <f>IFERROR(VLOOKUP(B587,[7]Aaf_SALUD!$C$16:$M$112,11,0),0)</f>
        <v>0</v>
      </c>
      <c r="W587" s="3">
        <f>IFERROR(VLOOKUP(D587,[7]CALIDAD!$F$16:$M$1122,8,0),0)</f>
        <v>12604169</v>
      </c>
      <c r="X587" s="3"/>
      <c r="Y587" s="3">
        <f>IFERROR(VLOOKUP(B587,[7]Ap_CESANTIAS!$C$16:$M$112,11,0),0)</f>
        <v>0</v>
      </c>
      <c r="Z587" s="3">
        <f>IFERROR(VLOOKUP(B587,[7]Ap_PENSION!$C$16:$M$112,11,0),0)</f>
        <v>0</v>
      </c>
      <c r="AA587" s="3">
        <f>IFERROR(VLOOKUP(B587,[7]Ap_SALUD!$C$16:$M$112,11,0),0)</f>
        <v>0</v>
      </c>
      <c r="AB587" s="3"/>
      <c r="AC587" s="36">
        <f t="shared" si="24"/>
        <v>12604169</v>
      </c>
      <c r="AD587" s="37">
        <f t="shared" si="26"/>
        <v>100833352</v>
      </c>
      <c r="AE587" s="144"/>
    </row>
    <row r="588" spans="1:31" hidden="1" x14ac:dyDescent="0.25">
      <c r="A588" s="38">
        <v>576</v>
      </c>
      <c r="B588" s="61"/>
      <c r="C588" s="143" t="str">
        <f>VLOOKUP(D588,[8]Hoja1!$A$2:$B$1115,2,0)</f>
        <v>25398</v>
      </c>
      <c r="D588" s="31">
        <v>899999721</v>
      </c>
      <c r="E588" s="31">
        <v>219825398</v>
      </c>
      <c r="F588" s="61" t="s">
        <v>773</v>
      </c>
      <c r="G588" s="33">
        <v>0</v>
      </c>
      <c r="H588" s="33">
        <v>0</v>
      </c>
      <c r="I588" s="3">
        <f>IFERROR(VLOOKUP(C588,'[6]Anexo 2'!$A$9:$G$1115,7,0),0)</f>
        <v>114127644</v>
      </c>
      <c r="J588" s="3">
        <f>IFERROR(VLOOKUP(C588,'[6]Anexo 1'!$A$9:$F$1115,6,0),0)</f>
        <v>119781110</v>
      </c>
      <c r="K588" s="3"/>
      <c r="L588" s="3"/>
      <c r="M588" s="3"/>
      <c r="N588" s="3"/>
      <c r="O588" s="3"/>
      <c r="P588" s="34">
        <f t="shared" si="25"/>
        <v>233908754</v>
      </c>
      <c r="Q588" s="35">
        <f>VLOOKUP(D588,FEBRERO!$D$13:$Q$1147,14,0)+VLOOKUP(D588,FEBRERO!$D$13:$AC$1147,26,0)+VLOOKUP(D588,MARZO!$D$13:$AC$1147,26,0)</f>
        <v>148313021</v>
      </c>
      <c r="R588" s="3">
        <f>IFERROR(VLOOKUP(D588,[7]ServNOMINA!$F$16:$M$112,8,0),0)</f>
        <v>0</v>
      </c>
      <c r="S588" s="3">
        <f>IFERROR(VLOOKUP(D588,[7]ServOTROS!$F$16:$M$112,8,0),0)</f>
        <v>0</v>
      </c>
      <c r="T588" s="3">
        <f>IFERROR(VLOOKUP(D588,[7]CANCEL!$F$16:$M$48,8,0),0)</f>
        <v>0</v>
      </c>
      <c r="U588" s="3">
        <f>IFERROR(VLOOKUP(B588,[7]Aaf_PENSION!$C$16:$M$112,11,0),0)</f>
        <v>0</v>
      </c>
      <c r="V588" s="3">
        <f>IFERROR(VLOOKUP(B588,[7]Aaf_SALUD!$C$16:$M$112,11,0),0)</f>
        <v>0</v>
      </c>
      <c r="W588" s="3">
        <f>IFERROR(VLOOKUP(D588,[7]CALIDAD!$F$16:$M$1122,8,0),0)</f>
        <v>9510637</v>
      </c>
      <c r="X588" s="3"/>
      <c r="Y588" s="3">
        <f>IFERROR(VLOOKUP(B588,[7]Ap_CESANTIAS!$C$16:$M$112,11,0),0)</f>
        <v>0</v>
      </c>
      <c r="Z588" s="3">
        <f>IFERROR(VLOOKUP(B588,[7]Ap_PENSION!$C$16:$M$112,11,0),0)</f>
        <v>0</v>
      </c>
      <c r="AA588" s="3">
        <f>IFERROR(VLOOKUP(B588,[7]Ap_SALUD!$C$16:$M$112,11,0),0)</f>
        <v>0</v>
      </c>
      <c r="AB588" s="3"/>
      <c r="AC588" s="36">
        <f t="shared" si="24"/>
        <v>9510637</v>
      </c>
      <c r="AD588" s="37">
        <f t="shared" si="26"/>
        <v>76085096</v>
      </c>
      <c r="AE588" s="144"/>
    </row>
    <row r="589" spans="1:31" hidden="1" x14ac:dyDescent="0.25">
      <c r="A589" s="29">
        <v>577</v>
      </c>
      <c r="B589" s="61"/>
      <c r="C589" s="143" t="str">
        <f>VLOOKUP(D589,[8]Hoja1!$A$2:$B$1115,2,0)</f>
        <v>25402</v>
      </c>
      <c r="D589" s="31">
        <v>800073475</v>
      </c>
      <c r="E589" s="31">
        <v>210225402</v>
      </c>
      <c r="F589" s="61" t="s">
        <v>659</v>
      </c>
      <c r="G589" s="33">
        <v>0</v>
      </c>
      <c r="H589" s="33">
        <v>0</v>
      </c>
      <c r="I589" s="3">
        <f>IFERROR(VLOOKUP(C589,'[6]Anexo 2'!$A$9:$G$1115,7,0),0)</f>
        <v>232355088</v>
      </c>
      <c r="J589" s="3">
        <f>IFERROR(VLOOKUP(C589,'[6]Anexo 1'!$A$9:$F$1115,6,0),0)</f>
        <v>317484491</v>
      </c>
      <c r="K589" s="3"/>
      <c r="L589" s="3"/>
      <c r="M589" s="3"/>
      <c r="N589" s="3"/>
      <c r="O589" s="3"/>
      <c r="P589" s="34">
        <f t="shared" si="25"/>
        <v>549839579</v>
      </c>
      <c r="Q589" s="35">
        <f>VLOOKUP(D589,FEBRERO!$D$13:$Q$1147,14,0)+VLOOKUP(D589,FEBRERO!$D$13:$AC$1147,26,0)+VLOOKUP(D589,MARZO!$D$13:$AC$1147,26,0)</f>
        <v>375573263</v>
      </c>
      <c r="R589" s="3">
        <f>IFERROR(VLOOKUP(D589,[7]ServNOMINA!$F$16:$M$112,8,0),0)</f>
        <v>0</v>
      </c>
      <c r="S589" s="3">
        <f>IFERROR(VLOOKUP(D589,[7]ServOTROS!$F$16:$M$112,8,0),0)</f>
        <v>0</v>
      </c>
      <c r="T589" s="3">
        <f>IFERROR(VLOOKUP(D589,[7]CANCEL!$F$16:$M$48,8,0),0)</f>
        <v>0</v>
      </c>
      <c r="U589" s="3">
        <f>IFERROR(VLOOKUP(B589,[7]Aaf_PENSION!$C$16:$M$112,11,0),0)</f>
        <v>0</v>
      </c>
      <c r="V589" s="3">
        <f>IFERROR(VLOOKUP(B589,[7]Aaf_SALUD!$C$16:$M$112,11,0),0)</f>
        <v>0</v>
      </c>
      <c r="W589" s="3">
        <f>IFERROR(VLOOKUP(D589,[7]CALIDAD!$F$16:$M$1122,8,0),0)</f>
        <v>19362924</v>
      </c>
      <c r="X589" s="3"/>
      <c r="Y589" s="3">
        <f>IFERROR(VLOOKUP(B589,[7]Ap_CESANTIAS!$C$16:$M$112,11,0),0)</f>
        <v>0</v>
      </c>
      <c r="Z589" s="3">
        <f>IFERROR(VLOOKUP(B589,[7]Ap_PENSION!$C$16:$M$112,11,0),0)</f>
        <v>0</v>
      </c>
      <c r="AA589" s="3">
        <f>IFERROR(VLOOKUP(B589,[7]Ap_SALUD!$C$16:$M$112,11,0),0)</f>
        <v>0</v>
      </c>
      <c r="AB589" s="3"/>
      <c r="AC589" s="36">
        <f t="shared" ref="AC589:AC652" si="27">SUM(R589:AA589)</f>
        <v>19362924</v>
      </c>
      <c r="AD589" s="37">
        <f t="shared" si="26"/>
        <v>154903392</v>
      </c>
      <c r="AE589" s="144"/>
    </row>
    <row r="590" spans="1:31" hidden="1" x14ac:dyDescent="0.25">
      <c r="A590" s="38">
        <v>578</v>
      </c>
      <c r="B590" s="61"/>
      <c r="C590" s="143" t="str">
        <f>VLOOKUP(D590,[8]Hoja1!$A$2:$B$1115,2,0)</f>
        <v>25407</v>
      </c>
      <c r="D590" s="31">
        <v>899999330</v>
      </c>
      <c r="E590" s="31">
        <v>210725407</v>
      </c>
      <c r="F590" s="61" t="s">
        <v>774</v>
      </c>
      <c r="G590" s="33">
        <v>0</v>
      </c>
      <c r="H590" s="33">
        <v>0</v>
      </c>
      <c r="I590" s="3">
        <f>IFERROR(VLOOKUP(C590,'[6]Anexo 2'!$A$9:$G$1115,7,0),0)</f>
        <v>200337436</v>
      </c>
      <c r="J590" s="3">
        <f>IFERROR(VLOOKUP(C590,'[6]Anexo 1'!$A$9:$F$1115,6,0),0)</f>
        <v>238792590</v>
      </c>
      <c r="K590" s="3"/>
      <c r="L590" s="3"/>
      <c r="M590" s="3"/>
      <c r="N590" s="3"/>
      <c r="O590" s="3"/>
      <c r="P590" s="34">
        <f t="shared" ref="P590:P653" si="28">SUM(G590:N590)</f>
        <v>439130026</v>
      </c>
      <c r="Q590" s="35">
        <f>VLOOKUP(D590,FEBRERO!$D$13:$Q$1147,14,0)+VLOOKUP(D590,FEBRERO!$D$13:$AC$1147,26,0)+VLOOKUP(D590,MARZO!$D$13:$AC$1147,26,0)</f>
        <v>288876948</v>
      </c>
      <c r="R590" s="3">
        <f>IFERROR(VLOOKUP(D590,[7]ServNOMINA!$F$16:$M$112,8,0),0)</f>
        <v>0</v>
      </c>
      <c r="S590" s="3">
        <f>IFERROR(VLOOKUP(D590,[7]ServOTROS!$F$16:$M$112,8,0),0)</f>
        <v>0</v>
      </c>
      <c r="T590" s="3">
        <f>IFERROR(VLOOKUP(D590,[7]CANCEL!$F$16:$M$48,8,0),0)</f>
        <v>0</v>
      </c>
      <c r="U590" s="3">
        <f>IFERROR(VLOOKUP(B590,[7]Aaf_PENSION!$C$16:$M$112,11,0),0)</f>
        <v>0</v>
      </c>
      <c r="V590" s="3">
        <f>IFERROR(VLOOKUP(B590,[7]Aaf_SALUD!$C$16:$M$112,11,0),0)</f>
        <v>0</v>
      </c>
      <c r="W590" s="3">
        <f>IFERROR(VLOOKUP(D590,[7]CALIDAD!$F$16:$M$1122,8,0),0)</f>
        <v>16694786</v>
      </c>
      <c r="X590" s="3"/>
      <c r="Y590" s="3">
        <f>IFERROR(VLOOKUP(B590,[7]Ap_CESANTIAS!$C$16:$M$112,11,0),0)</f>
        <v>0</v>
      </c>
      <c r="Z590" s="3">
        <f>IFERROR(VLOOKUP(B590,[7]Ap_PENSION!$C$16:$M$112,11,0),0)</f>
        <v>0</v>
      </c>
      <c r="AA590" s="3">
        <f>IFERROR(VLOOKUP(B590,[7]Ap_SALUD!$C$16:$M$112,11,0),0)</f>
        <v>0</v>
      </c>
      <c r="AB590" s="3"/>
      <c r="AC590" s="36">
        <f t="shared" si="27"/>
        <v>16694786</v>
      </c>
      <c r="AD590" s="37">
        <f t="shared" si="26"/>
        <v>133558292</v>
      </c>
      <c r="AE590" s="144"/>
    </row>
    <row r="591" spans="1:31" hidden="1" x14ac:dyDescent="0.25">
      <c r="A591" s="29">
        <v>579</v>
      </c>
      <c r="B591" s="61"/>
      <c r="C591" s="143" t="str">
        <f>VLOOKUP(D591,[8]Hoja1!$A$2:$B$1115,2,0)</f>
        <v>25426</v>
      </c>
      <c r="D591" s="31">
        <v>899999401</v>
      </c>
      <c r="E591" s="31">
        <v>212625426</v>
      </c>
      <c r="F591" s="61" t="s">
        <v>775</v>
      </c>
      <c r="G591" s="33">
        <v>0</v>
      </c>
      <c r="H591" s="33">
        <v>0</v>
      </c>
      <c r="I591" s="3">
        <f>IFERROR(VLOOKUP(C591,'[6]Anexo 2'!$A$9:$G$1115,7,0),0)</f>
        <v>87175123</v>
      </c>
      <c r="J591" s="3">
        <f>IFERROR(VLOOKUP(C591,'[6]Anexo 1'!$A$9:$F$1115,6,0),0)</f>
        <v>98527831</v>
      </c>
      <c r="K591" s="3"/>
      <c r="L591" s="3"/>
      <c r="M591" s="3"/>
      <c r="N591" s="3"/>
      <c r="O591" s="3"/>
      <c r="P591" s="34">
        <f t="shared" si="28"/>
        <v>185702954</v>
      </c>
      <c r="Q591" s="35">
        <f>VLOOKUP(D591,FEBRERO!$D$13:$Q$1147,14,0)+VLOOKUP(D591,FEBRERO!$D$13:$AC$1147,26,0)+VLOOKUP(D591,MARZO!$D$13:$AC$1147,26,0)</f>
        <v>120321613</v>
      </c>
      <c r="R591" s="3">
        <f>IFERROR(VLOOKUP(D591,[7]ServNOMINA!$F$16:$M$112,8,0),0)</f>
        <v>0</v>
      </c>
      <c r="S591" s="3">
        <f>IFERROR(VLOOKUP(D591,[7]ServOTROS!$F$16:$M$112,8,0),0)</f>
        <v>0</v>
      </c>
      <c r="T591" s="3">
        <f>IFERROR(VLOOKUP(D591,[7]CANCEL!$F$16:$M$48,8,0),0)</f>
        <v>0</v>
      </c>
      <c r="U591" s="3">
        <f>IFERROR(VLOOKUP(B591,[7]Aaf_PENSION!$C$16:$M$112,11,0),0)</f>
        <v>0</v>
      </c>
      <c r="V591" s="3">
        <f>IFERROR(VLOOKUP(B591,[7]Aaf_SALUD!$C$16:$M$112,11,0),0)</f>
        <v>0</v>
      </c>
      <c r="W591" s="3">
        <f>IFERROR(VLOOKUP(D591,[7]CALIDAD!$F$16:$M$1122,8,0),0)</f>
        <v>7264594</v>
      </c>
      <c r="X591" s="3"/>
      <c r="Y591" s="3">
        <f>IFERROR(VLOOKUP(B591,[7]Ap_CESANTIAS!$C$16:$M$112,11,0),0)</f>
        <v>0</v>
      </c>
      <c r="Z591" s="3">
        <f>IFERROR(VLOOKUP(B591,[7]Ap_PENSION!$C$16:$M$112,11,0),0)</f>
        <v>0</v>
      </c>
      <c r="AA591" s="3">
        <f>IFERROR(VLOOKUP(B591,[7]Ap_SALUD!$C$16:$M$112,11,0),0)</f>
        <v>0</v>
      </c>
      <c r="AB591" s="3"/>
      <c r="AC591" s="36">
        <f t="shared" si="27"/>
        <v>7264594</v>
      </c>
      <c r="AD591" s="37">
        <f t="shared" ref="AD591:AD654" si="29">+P591-Q591+AB591-AC591</f>
        <v>58116747</v>
      </c>
      <c r="AE591" s="144"/>
    </row>
    <row r="592" spans="1:31" hidden="1" x14ac:dyDescent="0.25">
      <c r="A592" s="38">
        <v>580</v>
      </c>
      <c r="B592" s="61"/>
      <c r="C592" s="143" t="str">
        <f>VLOOKUP(D592,[8]Hoja1!$A$2:$B$1115,2,0)</f>
        <v>25430</v>
      </c>
      <c r="D592" s="31">
        <v>899999325</v>
      </c>
      <c r="E592" s="31">
        <v>213025430</v>
      </c>
      <c r="F592" s="61" t="s">
        <v>776</v>
      </c>
      <c r="G592" s="33">
        <v>0</v>
      </c>
      <c r="H592" s="33">
        <v>0</v>
      </c>
      <c r="I592" s="3">
        <f>IFERROR(VLOOKUP(C592,'[6]Anexo 2'!$A$9:$G$1115,7,0),0)</f>
        <v>1186431472</v>
      </c>
      <c r="J592" s="3">
        <f>IFERROR(VLOOKUP(C592,'[6]Anexo 1'!$A$9:$F$1115,6,0),0)</f>
        <v>1260953094</v>
      </c>
      <c r="K592" s="3"/>
      <c r="L592" s="3"/>
      <c r="M592" s="3"/>
      <c r="N592" s="3"/>
      <c r="O592" s="3"/>
      <c r="P592" s="34">
        <f t="shared" si="28"/>
        <v>2447384566</v>
      </c>
      <c r="Q592" s="35">
        <f>VLOOKUP(D592,FEBRERO!$D$13:$Q$1147,14,0)+VLOOKUP(D592,FEBRERO!$D$13:$AC$1147,26,0)+VLOOKUP(D592,MARZO!$D$13:$AC$1147,26,0)</f>
        <v>1557560961</v>
      </c>
      <c r="R592" s="3">
        <f>IFERROR(VLOOKUP(D592,[7]ServNOMINA!$F$16:$M$112,8,0),0)</f>
        <v>0</v>
      </c>
      <c r="S592" s="3">
        <f>IFERROR(VLOOKUP(D592,[7]ServOTROS!$F$16:$M$112,8,0),0)</f>
        <v>0</v>
      </c>
      <c r="T592" s="3">
        <f>IFERROR(VLOOKUP(D592,[7]CANCEL!$F$16:$M$48,8,0),0)</f>
        <v>0</v>
      </c>
      <c r="U592" s="3">
        <f>IFERROR(VLOOKUP(B592,[7]Aaf_PENSION!$C$16:$M$112,11,0),0)</f>
        <v>0</v>
      </c>
      <c r="V592" s="3">
        <f>IFERROR(VLOOKUP(B592,[7]Aaf_SALUD!$C$16:$M$112,11,0),0)</f>
        <v>0</v>
      </c>
      <c r="W592" s="3">
        <f>IFERROR(VLOOKUP(D592,[7]CALIDAD!$F$16:$M$1122,8,0),0)</f>
        <v>98869289</v>
      </c>
      <c r="X592" s="3"/>
      <c r="Y592" s="3">
        <f>IFERROR(VLOOKUP(B592,[7]Ap_CESANTIAS!$C$16:$M$112,11,0),0)</f>
        <v>0</v>
      </c>
      <c r="Z592" s="3">
        <f>IFERROR(VLOOKUP(B592,[7]Ap_PENSION!$C$16:$M$112,11,0),0)</f>
        <v>0</v>
      </c>
      <c r="AA592" s="3">
        <f>IFERROR(VLOOKUP(B592,[7]Ap_SALUD!$C$16:$M$112,11,0),0)</f>
        <v>0</v>
      </c>
      <c r="AB592" s="3"/>
      <c r="AC592" s="36">
        <f t="shared" si="27"/>
        <v>98869289</v>
      </c>
      <c r="AD592" s="37">
        <f t="shared" si="29"/>
        <v>790954316</v>
      </c>
      <c r="AE592" s="144"/>
    </row>
    <row r="593" spans="1:31" hidden="1" x14ac:dyDescent="0.25">
      <c r="A593" s="29">
        <v>581</v>
      </c>
      <c r="B593" s="61"/>
      <c r="C593" s="143" t="str">
        <f>VLOOKUP(D593,[8]Hoja1!$A$2:$B$1115,2,0)</f>
        <v>25436</v>
      </c>
      <c r="D593" s="31">
        <v>800094711</v>
      </c>
      <c r="E593" s="31">
        <v>213625436</v>
      </c>
      <c r="F593" s="61" t="s">
        <v>777</v>
      </c>
      <c r="G593" s="33">
        <v>0</v>
      </c>
      <c r="H593" s="33">
        <v>0</v>
      </c>
      <c r="I593" s="3">
        <f>IFERROR(VLOOKUP(C593,'[6]Anexo 2'!$A$9:$G$1115,7,0),0)</f>
        <v>35608386</v>
      </c>
      <c r="J593" s="3">
        <f>IFERROR(VLOOKUP(C593,'[6]Anexo 1'!$A$9:$F$1115,6,0),0)</f>
        <v>44283372</v>
      </c>
      <c r="K593" s="3"/>
      <c r="L593" s="3"/>
      <c r="M593" s="3"/>
      <c r="N593" s="3"/>
      <c r="O593" s="3"/>
      <c r="P593" s="34">
        <f t="shared" si="28"/>
        <v>79891758</v>
      </c>
      <c r="Q593" s="35">
        <f>VLOOKUP(D593,FEBRERO!$D$13:$Q$1147,14,0)+VLOOKUP(D593,FEBRERO!$D$13:$AC$1147,26,0)+VLOOKUP(D593,MARZO!$D$13:$AC$1147,26,0)</f>
        <v>53185470</v>
      </c>
      <c r="R593" s="3">
        <f>IFERROR(VLOOKUP(D593,[7]ServNOMINA!$F$16:$M$112,8,0),0)</f>
        <v>0</v>
      </c>
      <c r="S593" s="3">
        <f>IFERROR(VLOOKUP(D593,[7]ServOTROS!$F$16:$M$112,8,0),0)</f>
        <v>0</v>
      </c>
      <c r="T593" s="3">
        <f>IFERROR(VLOOKUP(D593,[7]CANCEL!$F$16:$M$48,8,0),0)</f>
        <v>0</v>
      </c>
      <c r="U593" s="3">
        <f>IFERROR(VLOOKUP(B593,[7]Aaf_PENSION!$C$16:$M$112,11,0),0)</f>
        <v>0</v>
      </c>
      <c r="V593" s="3">
        <f>IFERROR(VLOOKUP(B593,[7]Aaf_SALUD!$C$16:$M$112,11,0),0)</f>
        <v>0</v>
      </c>
      <c r="W593" s="3">
        <f>IFERROR(VLOOKUP(D593,[7]CALIDAD!$F$16:$M$1122,8,0),0)</f>
        <v>2967366</v>
      </c>
      <c r="X593" s="3"/>
      <c r="Y593" s="3">
        <f>IFERROR(VLOOKUP(B593,[7]Ap_CESANTIAS!$C$16:$M$112,11,0),0)</f>
        <v>0</v>
      </c>
      <c r="Z593" s="3">
        <f>IFERROR(VLOOKUP(B593,[7]Ap_PENSION!$C$16:$M$112,11,0),0)</f>
        <v>0</v>
      </c>
      <c r="AA593" s="3">
        <f>IFERROR(VLOOKUP(B593,[7]Ap_SALUD!$C$16:$M$112,11,0),0)</f>
        <v>0</v>
      </c>
      <c r="AB593" s="3"/>
      <c r="AC593" s="36">
        <f t="shared" si="27"/>
        <v>2967366</v>
      </c>
      <c r="AD593" s="37">
        <f t="shared" si="29"/>
        <v>23738922</v>
      </c>
      <c r="AE593" s="144"/>
    </row>
    <row r="594" spans="1:31" hidden="1" x14ac:dyDescent="0.25">
      <c r="A594" s="38">
        <v>582</v>
      </c>
      <c r="B594" s="61"/>
      <c r="C594" s="143" t="str">
        <f>VLOOKUP(D594,[8]Hoja1!$A$2:$B$1115,2,0)</f>
        <v>25438</v>
      </c>
      <c r="D594" s="31">
        <v>899999470</v>
      </c>
      <c r="E594" s="31">
        <v>213825438</v>
      </c>
      <c r="F594" s="61" t="s">
        <v>778</v>
      </c>
      <c r="G594" s="33">
        <v>0</v>
      </c>
      <c r="H594" s="33">
        <v>0</v>
      </c>
      <c r="I594" s="3">
        <f>IFERROR(VLOOKUP(C594,'[6]Anexo 2'!$A$9:$G$1115,7,0),0)</f>
        <v>178638238</v>
      </c>
      <c r="J594" s="3">
        <f>IFERROR(VLOOKUP(C594,'[6]Anexo 1'!$A$9:$F$1115,6,0),0)</f>
        <v>171660665</v>
      </c>
      <c r="K594" s="3"/>
      <c r="L594" s="3"/>
      <c r="M594" s="3"/>
      <c r="N594" s="3"/>
      <c r="O594" s="3"/>
      <c r="P594" s="34">
        <f t="shared" si="28"/>
        <v>350298903</v>
      </c>
      <c r="Q594" s="35">
        <f>VLOOKUP(D594,FEBRERO!$D$13:$Q$1147,14,0)+VLOOKUP(D594,FEBRERO!$D$13:$AC$1147,26,0)+VLOOKUP(D594,MARZO!$D$13:$AC$1147,26,0)</f>
        <v>200672295</v>
      </c>
      <c r="R594" s="3">
        <f>IFERROR(VLOOKUP(D594,[7]ServNOMINA!$F$16:$M$112,8,0),0)</f>
        <v>0</v>
      </c>
      <c r="S594" s="3">
        <f>IFERROR(VLOOKUP(D594,[7]ServOTROS!$F$16:$M$112,8,0),0)</f>
        <v>0</v>
      </c>
      <c r="T594" s="3">
        <f>IFERROR(VLOOKUP(D594,[7]CANCEL!$F$16:$M$48,8,0),0)</f>
        <v>0</v>
      </c>
      <c r="U594" s="3">
        <f>IFERROR(VLOOKUP(B594,[7]Aaf_PENSION!$C$16:$M$112,11,0),0)</f>
        <v>0</v>
      </c>
      <c r="V594" s="3">
        <f>IFERROR(VLOOKUP(B594,[7]Aaf_SALUD!$C$16:$M$112,11,0),0)</f>
        <v>0</v>
      </c>
      <c r="W594" s="3">
        <f>IFERROR(VLOOKUP(D594,[7]CALIDAD!$F$16:$M$1122,8,0),0)</f>
        <v>14886520</v>
      </c>
      <c r="X594" s="3"/>
      <c r="Y594" s="3">
        <f>IFERROR(VLOOKUP(B594,[7]Ap_CESANTIAS!$C$16:$M$112,11,0),0)</f>
        <v>0</v>
      </c>
      <c r="Z594" s="3">
        <f>IFERROR(VLOOKUP(B594,[7]Ap_PENSION!$C$16:$M$112,11,0),0)</f>
        <v>0</v>
      </c>
      <c r="AA594" s="3">
        <f>IFERROR(VLOOKUP(B594,[7]Ap_SALUD!$C$16:$M$112,11,0),0)</f>
        <v>0</v>
      </c>
      <c r="AB594" s="3"/>
      <c r="AC594" s="36">
        <f t="shared" si="27"/>
        <v>14886520</v>
      </c>
      <c r="AD594" s="37">
        <f t="shared" si="29"/>
        <v>134740088</v>
      </c>
      <c r="AE594" s="144"/>
    </row>
    <row r="595" spans="1:31" hidden="1" x14ac:dyDescent="0.25">
      <c r="A595" s="29">
        <v>583</v>
      </c>
      <c r="B595" s="61"/>
      <c r="C595" s="143" t="str">
        <f>VLOOKUP(D595,[8]Hoja1!$A$2:$B$1115,2,0)</f>
        <v>25483</v>
      </c>
      <c r="D595" s="31">
        <v>890680390</v>
      </c>
      <c r="E595" s="31">
        <v>218325483</v>
      </c>
      <c r="F595" s="61" t="s">
        <v>374</v>
      </c>
      <c r="G595" s="33">
        <v>0</v>
      </c>
      <c r="H595" s="33">
        <v>0</v>
      </c>
      <c r="I595" s="3">
        <f>IFERROR(VLOOKUP(C595,'[6]Anexo 2'!$A$9:$G$1115,7,0),0)</f>
        <v>22519460</v>
      </c>
      <c r="J595" s="3">
        <f>IFERROR(VLOOKUP(C595,'[6]Anexo 1'!$A$9:$F$1115,6,0),0)</f>
        <v>25177731</v>
      </c>
      <c r="K595" s="3"/>
      <c r="L595" s="3"/>
      <c r="M595" s="3"/>
      <c r="N595" s="3"/>
      <c r="O595" s="3"/>
      <c r="P595" s="34">
        <f t="shared" si="28"/>
        <v>47697191</v>
      </c>
      <c r="Q595" s="35">
        <f>VLOOKUP(D595,FEBRERO!$D$13:$Q$1147,14,0)+VLOOKUP(D595,FEBRERO!$D$13:$AC$1147,26,0)+VLOOKUP(D595,MARZO!$D$13:$AC$1147,26,0)</f>
        <v>30807597</v>
      </c>
      <c r="R595" s="3">
        <f>IFERROR(VLOOKUP(D595,[7]ServNOMINA!$F$16:$M$112,8,0),0)</f>
        <v>0</v>
      </c>
      <c r="S595" s="3">
        <f>IFERROR(VLOOKUP(D595,[7]ServOTROS!$F$16:$M$112,8,0),0)</f>
        <v>0</v>
      </c>
      <c r="T595" s="3">
        <f>IFERROR(VLOOKUP(D595,[7]CANCEL!$F$16:$M$48,8,0),0)</f>
        <v>0</v>
      </c>
      <c r="U595" s="3">
        <f>IFERROR(VLOOKUP(B595,[7]Aaf_PENSION!$C$16:$M$112,11,0),0)</f>
        <v>0</v>
      </c>
      <c r="V595" s="3">
        <f>IFERROR(VLOOKUP(B595,[7]Aaf_SALUD!$C$16:$M$112,11,0),0)</f>
        <v>0</v>
      </c>
      <c r="W595" s="3">
        <f>IFERROR(VLOOKUP(D595,[7]CALIDAD!$F$16:$M$1122,8,0),0)</f>
        <v>1876622</v>
      </c>
      <c r="X595" s="3"/>
      <c r="Y595" s="3">
        <f>IFERROR(VLOOKUP(B595,[7]Ap_CESANTIAS!$C$16:$M$112,11,0),0)</f>
        <v>0</v>
      </c>
      <c r="Z595" s="3">
        <f>IFERROR(VLOOKUP(B595,[7]Ap_PENSION!$C$16:$M$112,11,0),0)</f>
        <v>0</v>
      </c>
      <c r="AA595" s="3">
        <f>IFERROR(VLOOKUP(B595,[7]Ap_SALUD!$C$16:$M$112,11,0),0)</f>
        <v>0</v>
      </c>
      <c r="AB595" s="3"/>
      <c r="AC595" s="36">
        <f t="shared" si="27"/>
        <v>1876622</v>
      </c>
      <c r="AD595" s="37">
        <f t="shared" si="29"/>
        <v>15012972</v>
      </c>
      <c r="AE595" s="144"/>
    </row>
    <row r="596" spans="1:31" hidden="1" x14ac:dyDescent="0.25">
      <c r="A596" s="38">
        <v>584</v>
      </c>
      <c r="B596" s="61"/>
      <c r="C596" s="143" t="str">
        <f>VLOOKUP(D596,[8]Hoja1!$A$2:$B$1115,2,0)</f>
        <v>25486</v>
      </c>
      <c r="D596" s="31">
        <v>899999366</v>
      </c>
      <c r="E596" s="31">
        <v>218625486</v>
      </c>
      <c r="F596" s="61" t="s">
        <v>779</v>
      </c>
      <c r="G596" s="33">
        <v>0</v>
      </c>
      <c r="H596" s="33">
        <v>0</v>
      </c>
      <c r="I596" s="3">
        <f>IFERROR(VLOOKUP(C596,'[6]Anexo 2'!$A$9:$G$1115,7,0),0)</f>
        <v>216825188</v>
      </c>
      <c r="J596" s="3">
        <f>IFERROR(VLOOKUP(C596,'[6]Anexo 1'!$A$9:$F$1115,6,0),0)</f>
        <v>252070240</v>
      </c>
      <c r="K596" s="3"/>
      <c r="L596" s="3"/>
      <c r="M596" s="3"/>
      <c r="N596" s="3"/>
      <c r="O596" s="3"/>
      <c r="P596" s="34">
        <f t="shared" si="28"/>
        <v>468895428</v>
      </c>
      <c r="Q596" s="35">
        <f>VLOOKUP(D596,FEBRERO!$D$13:$Q$1147,14,0)+VLOOKUP(D596,FEBRERO!$D$13:$AC$1147,26,0)+VLOOKUP(D596,MARZO!$D$13:$AC$1147,26,0)</f>
        <v>306276538</v>
      </c>
      <c r="R596" s="3">
        <f>IFERROR(VLOOKUP(D596,[7]ServNOMINA!$F$16:$M$112,8,0),0)</f>
        <v>0</v>
      </c>
      <c r="S596" s="3">
        <f>IFERROR(VLOOKUP(D596,[7]ServOTROS!$F$16:$M$112,8,0),0)</f>
        <v>0</v>
      </c>
      <c r="T596" s="3">
        <f>IFERROR(VLOOKUP(D596,[7]CANCEL!$F$16:$M$48,8,0),0)</f>
        <v>0</v>
      </c>
      <c r="U596" s="3">
        <f>IFERROR(VLOOKUP(B596,[7]Aaf_PENSION!$C$16:$M$112,11,0),0)</f>
        <v>0</v>
      </c>
      <c r="V596" s="3">
        <f>IFERROR(VLOOKUP(B596,[7]Aaf_SALUD!$C$16:$M$112,11,0),0)</f>
        <v>0</v>
      </c>
      <c r="W596" s="3">
        <f>IFERROR(VLOOKUP(D596,[7]CALIDAD!$F$16:$M$1122,8,0),0)</f>
        <v>18068766</v>
      </c>
      <c r="X596" s="3"/>
      <c r="Y596" s="3">
        <f>IFERROR(VLOOKUP(B596,[7]Ap_CESANTIAS!$C$16:$M$112,11,0),0)</f>
        <v>0</v>
      </c>
      <c r="Z596" s="3">
        <f>IFERROR(VLOOKUP(B596,[7]Ap_PENSION!$C$16:$M$112,11,0),0)</f>
        <v>0</v>
      </c>
      <c r="AA596" s="3">
        <f>IFERROR(VLOOKUP(B596,[7]Ap_SALUD!$C$16:$M$112,11,0),0)</f>
        <v>0</v>
      </c>
      <c r="AB596" s="3"/>
      <c r="AC596" s="36">
        <f t="shared" si="27"/>
        <v>18068766</v>
      </c>
      <c r="AD596" s="37">
        <f t="shared" si="29"/>
        <v>144550124</v>
      </c>
      <c r="AE596" s="144"/>
    </row>
    <row r="597" spans="1:31" hidden="1" x14ac:dyDescent="0.25">
      <c r="A597" s="29">
        <v>585</v>
      </c>
      <c r="B597" s="61"/>
      <c r="C597" s="143" t="str">
        <f>VLOOKUP(D597,[8]Hoja1!$A$2:$B$1115,2,0)</f>
        <v>25488</v>
      </c>
      <c r="D597" s="31">
        <v>899999707</v>
      </c>
      <c r="E597" s="31">
        <v>218825488</v>
      </c>
      <c r="F597" s="61" t="s">
        <v>780</v>
      </c>
      <c r="G597" s="33">
        <v>0</v>
      </c>
      <c r="H597" s="33">
        <v>0</v>
      </c>
      <c r="I597" s="3">
        <f>IFERROR(VLOOKUP(C597,'[6]Anexo 2'!$A$9:$G$1115,7,0),0)</f>
        <v>96987114</v>
      </c>
      <c r="J597" s="3">
        <f>IFERROR(VLOOKUP(C597,'[6]Anexo 1'!$A$9:$F$1115,6,0),0)</f>
        <v>119485270</v>
      </c>
      <c r="K597" s="3"/>
      <c r="L597" s="3"/>
      <c r="M597" s="3"/>
      <c r="N597" s="3"/>
      <c r="O597" s="3"/>
      <c r="P597" s="34">
        <f t="shared" si="28"/>
        <v>216472384</v>
      </c>
      <c r="Q597" s="35">
        <f>VLOOKUP(D597,FEBRERO!$D$13:$Q$1147,14,0)+VLOOKUP(D597,FEBRERO!$D$13:$AC$1147,26,0)+VLOOKUP(D597,MARZO!$D$13:$AC$1147,26,0)</f>
        <v>143732050</v>
      </c>
      <c r="R597" s="3">
        <f>IFERROR(VLOOKUP(D597,[7]ServNOMINA!$F$16:$M$112,8,0),0)</f>
        <v>0</v>
      </c>
      <c r="S597" s="3">
        <f>IFERROR(VLOOKUP(D597,[7]ServOTROS!$F$16:$M$112,8,0),0)</f>
        <v>0</v>
      </c>
      <c r="T597" s="3">
        <f>IFERROR(VLOOKUP(D597,[7]CANCEL!$F$16:$M$48,8,0),0)</f>
        <v>0</v>
      </c>
      <c r="U597" s="3">
        <f>IFERROR(VLOOKUP(B597,[7]Aaf_PENSION!$C$16:$M$112,11,0),0)</f>
        <v>0</v>
      </c>
      <c r="V597" s="3">
        <f>IFERROR(VLOOKUP(B597,[7]Aaf_SALUD!$C$16:$M$112,11,0),0)</f>
        <v>0</v>
      </c>
      <c r="W597" s="3">
        <f>IFERROR(VLOOKUP(D597,[7]CALIDAD!$F$16:$M$1122,8,0),0)</f>
        <v>8082260</v>
      </c>
      <c r="X597" s="3"/>
      <c r="Y597" s="3">
        <f>IFERROR(VLOOKUP(B597,[7]Ap_CESANTIAS!$C$16:$M$112,11,0),0)</f>
        <v>0</v>
      </c>
      <c r="Z597" s="3">
        <f>IFERROR(VLOOKUP(B597,[7]Ap_PENSION!$C$16:$M$112,11,0),0)</f>
        <v>0</v>
      </c>
      <c r="AA597" s="3">
        <f>IFERROR(VLOOKUP(B597,[7]Ap_SALUD!$C$16:$M$112,11,0),0)</f>
        <v>0</v>
      </c>
      <c r="AB597" s="3"/>
      <c r="AC597" s="36">
        <f t="shared" si="27"/>
        <v>8082260</v>
      </c>
      <c r="AD597" s="37">
        <f t="shared" si="29"/>
        <v>64658074</v>
      </c>
      <c r="AE597" s="144"/>
    </row>
    <row r="598" spans="1:31" hidden="1" x14ac:dyDescent="0.25">
      <c r="A598" s="38">
        <v>586</v>
      </c>
      <c r="B598" s="61"/>
      <c r="C598" s="143" t="str">
        <f>VLOOKUP(D598,[8]Hoja1!$A$2:$B$1115,2,0)</f>
        <v>25489</v>
      </c>
      <c r="D598" s="31">
        <v>800094713</v>
      </c>
      <c r="E598" s="31">
        <v>218925489</v>
      </c>
      <c r="F598" s="61" t="s">
        <v>781</v>
      </c>
      <c r="G598" s="33">
        <v>0</v>
      </c>
      <c r="H598" s="33">
        <v>0</v>
      </c>
      <c r="I598" s="3">
        <f>IFERROR(VLOOKUP(C598,'[6]Anexo 2'!$A$9:$G$1115,7,0),0)</f>
        <v>41890541</v>
      </c>
      <c r="J598" s="3">
        <f>IFERROR(VLOOKUP(C598,'[6]Anexo 1'!$A$9:$F$1115,6,0),0)</f>
        <v>49351308</v>
      </c>
      <c r="K598" s="3"/>
      <c r="L598" s="3"/>
      <c r="M598" s="3"/>
      <c r="N598" s="3"/>
      <c r="O598" s="3"/>
      <c r="P598" s="34">
        <f t="shared" si="28"/>
        <v>91241849</v>
      </c>
      <c r="Q598" s="35">
        <f>VLOOKUP(D598,FEBRERO!$D$13:$Q$1147,14,0)+VLOOKUP(D598,FEBRERO!$D$13:$AC$1147,26,0)+VLOOKUP(D598,MARZO!$D$13:$AC$1147,26,0)</f>
        <v>59823942</v>
      </c>
      <c r="R598" s="3">
        <f>IFERROR(VLOOKUP(D598,[7]ServNOMINA!$F$16:$M$112,8,0),0)</f>
        <v>0</v>
      </c>
      <c r="S598" s="3">
        <f>IFERROR(VLOOKUP(D598,[7]ServOTROS!$F$16:$M$112,8,0),0)</f>
        <v>0</v>
      </c>
      <c r="T598" s="3">
        <f>IFERROR(VLOOKUP(D598,[7]CANCEL!$F$16:$M$48,8,0),0)</f>
        <v>0</v>
      </c>
      <c r="U598" s="3">
        <f>IFERROR(VLOOKUP(B598,[7]Aaf_PENSION!$C$16:$M$112,11,0),0)</f>
        <v>0</v>
      </c>
      <c r="V598" s="3">
        <f>IFERROR(VLOOKUP(B598,[7]Aaf_SALUD!$C$16:$M$112,11,0),0)</f>
        <v>0</v>
      </c>
      <c r="W598" s="3">
        <f>IFERROR(VLOOKUP(D598,[7]CALIDAD!$F$16:$M$1122,8,0),0)</f>
        <v>3490878</v>
      </c>
      <c r="X598" s="3"/>
      <c r="Y598" s="3">
        <f>IFERROR(VLOOKUP(B598,[7]Ap_CESANTIAS!$C$16:$M$112,11,0),0)</f>
        <v>0</v>
      </c>
      <c r="Z598" s="3">
        <f>IFERROR(VLOOKUP(B598,[7]Ap_PENSION!$C$16:$M$112,11,0),0)</f>
        <v>0</v>
      </c>
      <c r="AA598" s="3">
        <f>IFERROR(VLOOKUP(B598,[7]Ap_SALUD!$C$16:$M$112,11,0),0)</f>
        <v>0</v>
      </c>
      <c r="AB598" s="3"/>
      <c r="AC598" s="36">
        <f t="shared" si="27"/>
        <v>3490878</v>
      </c>
      <c r="AD598" s="37">
        <f t="shared" si="29"/>
        <v>27927029</v>
      </c>
      <c r="AE598" s="144"/>
    </row>
    <row r="599" spans="1:31" hidden="1" x14ac:dyDescent="0.25">
      <c r="A599" s="29">
        <v>587</v>
      </c>
      <c r="B599" s="61"/>
      <c r="C599" s="143" t="str">
        <f>VLOOKUP(D599,[8]Hoja1!$A$2:$B$1115,2,0)</f>
        <v>25491</v>
      </c>
      <c r="D599" s="31">
        <v>899999718</v>
      </c>
      <c r="E599" s="31">
        <v>219125491</v>
      </c>
      <c r="F599" s="61" t="s">
        <v>782</v>
      </c>
      <c r="G599" s="33">
        <v>0</v>
      </c>
      <c r="H599" s="33">
        <v>0</v>
      </c>
      <c r="I599" s="3">
        <f>IFERROR(VLOOKUP(C599,'[6]Anexo 2'!$A$9:$G$1115,7,0),0)</f>
        <v>88930234</v>
      </c>
      <c r="J599" s="3">
        <f>IFERROR(VLOOKUP(C599,'[6]Anexo 1'!$A$9:$F$1115,6,0),0)</f>
        <v>88607068</v>
      </c>
      <c r="K599" s="3"/>
      <c r="L599" s="3"/>
      <c r="M599" s="3"/>
      <c r="N599" s="3"/>
      <c r="O599" s="3"/>
      <c r="P599" s="34">
        <f t="shared" si="28"/>
        <v>177537302</v>
      </c>
      <c r="Q599" s="35">
        <f>VLOOKUP(D599,FEBRERO!$D$13:$Q$1147,14,0)+VLOOKUP(D599,FEBRERO!$D$13:$AC$1147,26,0)+VLOOKUP(D599,MARZO!$D$13:$AC$1147,26,0)</f>
        <v>110839627</v>
      </c>
      <c r="R599" s="3">
        <f>IFERROR(VLOOKUP(D599,[7]ServNOMINA!$F$16:$M$112,8,0),0)</f>
        <v>0</v>
      </c>
      <c r="S599" s="3">
        <f>IFERROR(VLOOKUP(D599,[7]ServOTROS!$F$16:$M$112,8,0),0)</f>
        <v>0</v>
      </c>
      <c r="T599" s="3">
        <f>IFERROR(VLOOKUP(D599,[7]CANCEL!$F$16:$M$48,8,0),0)</f>
        <v>0</v>
      </c>
      <c r="U599" s="3">
        <f>IFERROR(VLOOKUP(B599,[7]Aaf_PENSION!$C$16:$M$112,11,0),0)</f>
        <v>0</v>
      </c>
      <c r="V599" s="3">
        <f>IFERROR(VLOOKUP(B599,[7]Aaf_SALUD!$C$16:$M$112,11,0),0)</f>
        <v>0</v>
      </c>
      <c r="W599" s="3">
        <f>IFERROR(VLOOKUP(D599,[7]CALIDAD!$F$16:$M$1122,8,0),0)</f>
        <v>7410853</v>
      </c>
      <c r="X599" s="3"/>
      <c r="Y599" s="3">
        <f>IFERROR(VLOOKUP(B599,[7]Ap_CESANTIAS!$C$16:$M$112,11,0),0)</f>
        <v>0</v>
      </c>
      <c r="Z599" s="3">
        <f>IFERROR(VLOOKUP(B599,[7]Ap_PENSION!$C$16:$M$112,11,0),0)</f>
        <v>0</v>
      </c>
      <c r="AA599" s="3">
        <f>IFERROR(VLOOKUP(B599,[7]Ap_SALUD!$C$16:$M$112,11,0),0)</f>
        <v>0</v>
      </c>
      <c r="AB599" s="3"/>
      <c r="AC599" s="36">
        <f t="shared" si="27"/>
        <v>7410853</v>
      </c>
      <c r="AD599" s="37">
        <f t="shared" si="29"/>
        <v>59286822</v>
      </c>
      <c r="AE599" s="144"/>
    </row>
    <row r="600" spans="1:31" hidden="1" x14ac:dyDescent="0.25">
      <c r="A600" s="38">
        <v>588</v>
      </c>
      <c r="B600" s="61"/>
      <c r="C600" s="143" t="str">
        <f>VLOOKUP(D600,[8]Hoja1!$A$2:$B$1115,2,0)</f>
        <v>25506</v>
      </c>
      <c r="D600" s="31">
        <v>890680088</v>
      </c>
      <c r="E600" s="31">
        <v>210625506</v>
      </c>
      <c r="F600" s="61" t="s">
        <v>417</v>
      </c>
      <c r="G600" s="33">
        <v>0</v>
      </c>
      <c r="H600" s="33">
        <v>0</v>
      </c>
      <c r="I600" s="3">
        <f>IFERROR(VLOOKUP(C600,'[6]Anexo 2'!$A$9:$G$1115,7,0),0)</f>
        <v>75456541</v>
      </c>
      <c r="J600" s="3">
        <f>IFERROR(VLOOKUP(C600,'[6]Anexo 1'!$A$9:$F$1115,6,0),0)</f>
        <v>77675558</v>
      </c>
      <c r="K600" s="3"/>
      <c r="L600" s="3"/>
      <c r="M600" s="3"/>
      <c r="N600" s="3"/>
      <c r="O600" s="3"/>
      <c r="P600" s="34">
        <f t="shared" si="28"/>
        <v>153132099</v>
      </c>
      <c r="Q600" s="35">
        <f>VLOOKUP(D600,FEBRERO!$D$13:$Q$1147,14,0)+VLOOKUP(D600,FEBRERO!$D$13:$AC$1147,26,0)+VLOOKUP(D600,MARZO!$D$13:$AC$1147,26,0)</f>
        <v>96539693</v>
      </c>
      <c r="R600" s="3">
        <f>IFERROR(VLOOKUP(D600,[7]ServNOMINA!$F$16:$M$112,8,0),0)</f>
        <v>0</v>
      </c>
      <c r="S600" s="3">
        <f>IFERROR(VLOOKUP(D600,[7]ServOTROS!$F$16:$M$112,8,0),0)</f>
        <v>0</v>
      </c>
      <c r="T600" s="3">
        <f>IFERROR(VLOOKUP(D600,[7]CANCEL!$F$16:$M$48,8,0),0)</f>
        <v>0</v>
      </c>
      <c r="U600" s="3">
        <f>IFERROR(VLOOKUP(B600,[7]Aaf_PENSION!$C$16:$M$112,11,0),0)</f>
        <v>0</v>
      </c>
      <c r="V600" s="3">
        <f>IFERROR(VLOOKUP(B600,[7]Aaf_SALUD!$C$16:$M$112,11,0),0)</f>
        <v>0</v>
      </c>
      <c r="W600" s="3">
        <f>IFERROR(VLOOKUP(D600,[7]CALIDAD!$F$16:$M$1122,8,0),0)</f>
        <v>6288045</v>
      </c>
      <c r="X600" s="3"/>
      <c r="Y600" s="3">
        <f>IFERROR(VLOOKUP(B600,[7]Ap_CESANTIAS!$C$16:$M$112,11,0),0)</f>
        <v>0</v>
      </c>
      <c r="Z600" s="3">
        <f>IFERROR(VLOOKUP(B600,[7]Ap_PENSION!$C$16:$M$112,11,0),0)</f>
        <v>0</v>
      </c>
      <c r="AA600" s="3">
        <f>IFERROR(VLOOKUP(B600,[7]Ap_SALUD!$C$16:$M$112,11,0),0)</f>
        <v>0</v>
      </c>
      <c r="AB600" s="3"/>
      <c r="AC600" s="36">
        <f t="shared" si="27"/>
        <v>6288045</v>
      </c>
      <c r="AD600" s="37">
        <f t="shared" si="29"/>
        <v>50304361</v>
      </c>
      <c r="AE600" s="144"/>
    </row>
    <row r="601" spans="1:31" hidden="1" x14ac:dyDescent="0.25">
      <c r="A601" s="29">
        <v>589</v>
      </c>
      <c r="B601" s="61"/>
      <c r="C601" s="143" t="str">
        <f>VLOOKUP(D601,[8]Hoja1!$A$2:$B$1115,2,0)</f>
        <v>25513</v>
      </c>
      <c r="D601" s="31">
        <v>899999475</v>
      </c>
      <c r="E601" s="31">
        <v>211325513</v>
      </c>
      <c r="F601" s="61" t="s">
        <v>783</v>
      </c>
      <c r="G601" s="33">
        <v>0</v>
      </c>
      <c r="H601" s="33">
        <v>0</v>
      </c>
      <c r="I601" s="3">
        <f>IFERROR(VLOOKUP(C601,'[6]Anexo 2'!$A$9:$G$1115,7,0),0)</f>
        <v>327032376</v>
      </c>
      <c r="J601" s="3">
        <f>IFERROR(VLOOKUP(C601,'[6]Anexo 1'!$A$9:$F$1115,6,0),0)</f>
        <v>460912903</v>
      </c>
      <c r="K601" s="3"/>
      <c r="L601" s="3"/>
      <c r="M601" s="3"/>
      <c r="N601" s="3"/>
      <c r="O601" s="3"/>
      <c r="P601" s="34">
        <f t="shared" si="28"/>
        <v>787945279</v>
      </c>
      <c r="Q601" s="35">
        <f>VLOOKUP(D601,FEBRERO!$D$13:$Q$1147,14,0)+VLOOKUP(D601,FEBRERO!$D$13:$AC$1147,26,0)+VLOOKUP(D601,MARZO!$D$13:$AC$1147,26,0)</f>
        <v>542670997</v>
      </c>
      <c r="R601" s="3">
        <f>IFERROR(VLOOKUP(D601,[7]ServNOMINA!$F$16:$M$112,8,0),0)</f>
        <v>0</v>
      </c>
      <c r="S601" s="3">
        <f>IFERROR(VLOOKUP(D601,[7]ServOTROS!$F$16:$M$112,8,0),0)</f>
        <v>0</v>
      </c>
      <c r="T601" s="3">
        <f>IFERROR(VLOOKUP(D601,[7]CANCEL!$F$16:$M$48,8,0),0)</f>
        <v>0</v>
      </c>
      <c r="U601" s="3">
        <f>IFERROR(VLOOKUP(B601,[7]Aaf_PENSION!$C$16:$M$112,11,0),0)</f>
        <v>0</v>
      </c>
      <c r="V601" s="3">
        <f>IFERROR(VLOOKUP(B601,[7]Aaf_SALUD!$C$16:$M$112,11,0),0)</f>
        <v>0</v>
      </c>
      <c r="W601" s="3">
        <f>IFERROR(VLOOKUP(D601,[7]CALIDAD!$F$16:$M$1122,8,0),0)</f>
        <v>27252698</v>
      </c>
      <c r="X601" s="3"/>
      <c r="Y601" s="3">
        <f>IFERROR(VLOOKUP(B601,[7]Ap_CESANTIAS!$C$16:$M$112,11,0),0)</f>
        <v>0</v>
      </c>
      <c r="Z601" s="3">
        <f>IFERROR(VLOOKUP(B601,[7]Ap_PENSION!$C$16:$M$112,11,0),0)</f>
        <v>0</v>
      </c>
      <c r="AA601" s="3">
        <f>IFERROR(VLOOKUP(B601,[7]Ap_SALUD!$C$16:$M$112,11,0),0)</f>
        <v>0</v>
      </c>
      <c r="AB601" s="3"/>
      <c r="AC601" s="36">
        <f t="shared" si="27"/>
        <v>27252698</v>
      </c>
      <c r="AD601" s="37">
        <f t="shared" si="29"/>
        <v>218021584</v>
      </c>
      <c r="AE601" s="144"/>
    </row>
    <row r="602" spans="1:31" hidden="1" x14ac:dyDescent="0.25">
      <c r="A602" s="38">
        <v>590</v>
      </c>
      <c r="B602" s="61"/>
      <c r="C602" s="143" t="str">
        <f>VLOOKUP(D602,[8]Hoja1!$A$2:$B$1115,2,0)</f>
        <v>25518</v>
      </c>
      <c r="D602" s="31">
        <v>899999704</v>
      </c>
      <c r="E602" s="31">
        <v>211825518</v>
      </c>
      <c r="F602" s="61" t="s">
        <v>784</v>
      </c>
      <c r="G602" s="33">
        <v>0</v>
      </c>
      <c r="H602" s="33">
        <v>0</v>
      </c>
      <c r="I602" s="3">
        <f>IFERROR(VLOOKUP(C602,'[6]Anexo 2'!$A$9:$G$1115,7,0),0)</f>
        <v>77050023</v>
      </c>
      <c r="J602" s="3">
        <f>IFERROR(VLOOKUP(C602,'[6]Anexo 1'!$A$9:$F$1115,6,0),0)</f>
        <v>71497258</v>
      </c>
      <c r="K602" s="3"/>
      <c r="L602" s="3"/>
      <c r="M602" s="3"/>
      <c r="N602" s="3"/>
      <c r="O602" s="3"/>
      <c r="P602" s="34">
        <f t="shared" si="28"/>
        <v>148547281</v>
      </c>
      <c r="Q602" s="35">
        <f>VLOOKUP(D602,FEBRERO!$D$13:$Q$1147,14,0)+VLOOKUP(D602,FEBRERO!$D$13:$AC$1147,26,0)+VLOOKUP(D602,MARZO!$D$13:$AC$1147,26,0)</f>
        <v>90759763</v>
      </c>
      <c r="R602" s="3">
        <f>IFERROR(VLOOKUP(D602,[7]ServNOMINA!$F$16:$M$112,8,0),0)</f>
        <v>0</v>
      </c>
      <c r="S602" s="3">
        <f>IFERROR(VLOOKUP(D602,[7]ServOTROS!$F$16:$M$112,8,0),0)</f>
        <v>0</v>
      </c>
      <c r="T602" s="3">
        <f>IFERROR(VLOOKUP(D602,[7]CANCEL!$F$16:$M$48,8,0),0)</f>
        <v>0</v>
      </c>
      <c r="U602" s="3">
        <f>IFERROR(VLOOKUP(B602,[7]Aaf_PENSION!$C$16:$M$112,11,0),0)</f>
        <v>0</v>
      </c>
      <c r="V602" s="3">
        <f>IFERROR(VLOOKUP(B602,[7]Aaf_SALUD!$C$16:$M$112,11,0),0)</f>
        <v>0</v>
      </c>
      <c r="W602" s="3">
        <f>IFERROR(VLOOKUP(D602,[7]CALIDAD!$F$16:$M$1122,8,0),0)</f>
        <v>6420835</v>
      </c>
      <c r="X602" s="3"/>
      <c r="Y602" s="3">
        <f>IFERROR(VLOOKUP(B602,[7]Ap_CESANTIAS!$C$16:$M$112,11,0),0)</f>
        <v>0</v>
      </c>
      <c r="Z602" s="3">
        <f>IFERROR(VLOOKUP(B602,[7]Ap_PENSION!$C$16:$M$112,11,0),0)</f>
        <v>0</v>
      </c>
      <c r="AA602" s="3">
        <f>IFERROR(VLOOKUP(B602,[7]Ap_SALUD!$C$16:$M$112,11,0),0)</f>
        <v>0</v>
      </c>
      <c r="AB602" s="3"/>
      <c r="AC602" s="36">
        <f t="shared" si="27"/>
        <v>6420835</v>
      </c>
      <c r="AD602" s="37">
        <f t="shared" si="29"/>
        <v>51366683</v>
      </c>
      <c r="AE602" s="144"/>
    </row>
    <row r="603" spans="1:31" hidden="1" x14ac:dyDescent="0.25">
      <c r="A603" s="29">
        <v>591</v>
      </c>
      <c r="B603" s="61"/>
      <c r="C603" s="143" t="str">
        <f>VLOOKUP(D603,[8]Hoja1!$A$2:$B$1115,2,0)</f>
        <v>25524</v>
      </c>
      <c r="D603" s="31">
        <v>890680173</v>
      </c>
      <c r="E603" s="31">
        <v>212425524</v>
      </c>
      <c r="F603" s="61" t="s">
        <v>785</v>
      </c>
      <c r="G603" s="33">
        <v>0</v>
      </c>
      <c r="H603" s="33">
        <v>0</v>
      </c>
      <c r="I603" s="3">
        <f>IFERROR(VLOOKUP(C603,'[6]Anexo 2'!$A$9:$G$1115,7,0),0)</f>
        <v>82795248</v>
      </c>
      <c r="J603" s="3">
        <f>IFERROR(VLOOKUP(C603,'[6]Anexo 1'!$A$9:$F$1115,6,0),0)</f>
        <v>87214802</v>
      </c>
      <c r="K603" s="3"/>
      <c r="L603" s="3"/>
      <c r="M603" s="3"/>
      <c r="N603" s="3"/>
      <c r="O603" s="3"/>
      <c r="P603" s="34">
        <f t="shared" si="28"/>
        <v>170010050</v>
      </c>
      <c r="Q603" s="35">
        <f>VLOOKUP(D603,FEBRERO!$D$13:$Q$1147,14,0)+VLOOKUP(D603,FEBRERO!$D$13:$AC$1147,26,0)+VLOOKUP(D603,MARZO!$D$13:$AC$1147,26,0)</f>
        <v>107913614</v>
      </c>
      <c r="R603" s="3">
        <f>IFERROR(VLOOKUP(D603,[7]ServNOMINA!$F$16:$M$112,8,0),0)</f>
        <v>0</v>
      </c>
      <c r="S603" s="3">
        <f>IFERROR(VLOOKUP(D603,[7]ServOTROS!$F$16:$M$112,8,0),0)</f>
        <v>0</v>
      </c>
      <c r="T603" s="3">
        <f>IFERROR(VLOOKUP(D603,[7]CANCEL!$F$16:$M$48,8,0),0)</f>
        <v>0</v>
      </c>
      <c r="U603" s="3">
        <f>IFERROR(VLOOKUP(B603,[7]Aaf_PENSION!$C$16:$M$112,11,0),0)</f>
        <v>0</v>
      </c>
      <c r="V603" s="3">
        <f>IFERROR(VLOOKUP(B603,[7]Aaf_SALUD!$C$16:$M$112,11,0),0)</f>
        <v>0</v>
      </c>
      <c r="W603" s="3">
        <f>IFERROR(VLOOKUP(D603,[7]CALIDAD!$F$16:$M$1122,8,0),0)</f>
        <v>6899604</v>
      </c>
      <c r="X603" s="3"/>
      <c r="Y603" s="3">
        <f>IFERROR(VLOOKUP(B603,[7]Ap_CESANTIAS!$C$16:$M$112,11,0),0)</f>
        <v>0</v>
      </c>
      <c r="Z603" s="3">
        <f>IFERROR(VLOOKUP(B603,[7]Ap_PENSION!$C$16:$M$112,11,0),0)</f>
        <v>0</v>
      </c>
      <c r="AA603" s="3">
        <f>IFERROR(VLOOKUP(B603,[7]Ap_SALUD!$C$16:$M$112,11,0),0)</f>
        <v>0</v>
      </c>
      <c r="AB603" s="3"/>
      <c r="AC603" s="36">
        <f t="shared" si="27"/>
        <v>6899604</v>
      </c>
      <c r="AD603" s="37">
        <f t="shared" si="29"/>
        <v>55196832</v>
      </c>
      <c r="AE603" s="144"/>
    </row>
    <row r="604" spans="1:31" hidden="1" x14ac:dyDescent="0.25">
      <c r="A604" s="38">
        <v>592</v>
      </c>
      <c r="B604" s="61"/>
      <c r="C604" s="143" t="str">
        <f>VLOOKUP(D604,[8]Hoja1!$A$2:$B$1115,2,0)</f>
        <v>25530</v>
      </c>
      <c r="D604" s="31">
        <v>800074120</v>
      </c>
      <c r="E604" s="31">
        <v>213025530</v>
      </c>
      <c r="F604" s="61" t="s">
        <v>786</v>
      </c>
      <c r="G604" s="33">
        <v>0</v>
      </c>
      <c r="H604" s="33">
        <v>0</v>
      </c>
      <c r="I604" s="3">
        <f>IFERROR(VLOOKUP(C604,'[6]Anexo 2'!$A$9:$G$1115,7,0),0)</f>
        <v>193025344</v>
      </c>
      <c r="J604" s="3">
        <f>IFERROR(VLOOKUP(C604,'[6]Anexo 1'!$A$9:$F$1115,6,0),0)</f>
        <v>213192946</v>
      </c>
      <c r="K604" s="3"/>
      <c r="L604" s="3"/>
      <c r="M604" s="3"/>
      <c r="N604" s="3"/>
      <c r="O604" s="3"/>
      <c r="P604" s="34">
        <f t="shared" si="28"/>
        <v>406218290</v>
      </c>
      <c r="Q604" s="35">
        <f>VLOOKUP(D604,FEBRERO!$D$13:$Q$1147,14,0)+VLOOKUP(D604,FEBRERO!$D$13:$AC$1147,26,0)+VLOOKUP(D604,MARZO!$D$13:$AC$1147,26,0)</f>
        <v>261449281</v>
      </c>
      <c r="R604" s="3">
        <f>IFERROR(VLOOKUP(D604,[7]ServNOMINA!$F$16:$M$112,8,0),0)</f>
        <v>0</v>
      </c>
      <c r="S604" s="3">
        <f>IFERROR(VLOOKUP(D604,[7]ServOTROS!$F$16:$M$112,8,0),0)</f>
        <v>0</v>
      </c>
      <c r="T604" s="3">
        <f>IFERROR(VLOOKUP(D604,[7]CANCEL!$F$16:$M$48,8,0),0)</f>
        <v>0</v>
      </c>
      <c r="U604" s="3">
        <f>IFERROR(VLOOKUP(B604,[7]Aaf_PENSION!$C$16:$M$112,11,0),0)</f>
        <v>0</v>
      </c>
      <c r="V604" s="3">
        <f>IFERROR(VLOOKUP(B604,[7]Aaf_SALUD!$C$16:$M$112,11,0),0)</f>
        <v>0</v>
      </c>
      <c r="W604" s="3">
        <f>IFERROR(VLOOKUP(D604,[7]CALIDAD!$F$16:$M$1122,8,0),0)</f>
        <v>16085445</v>
      </c>
      <c r="X604" s="3"/>
      <c r="Y604" s="3">
        <f>IFERROR(VLOOKUP(B604,[7]Ap_CESANTIAS!$C$16:$M$112,11,0),0)</f>
        <v>0</v>
      </c>
      <c r="Z604" s="3">
        <f>IFERROR(VLOOKUP(B604,[7]Ap_PENSION!$C$16:$M$112,11,0),0)</f>
        <v>0</v>
      </c>
      <c r="AA604" s="3">
        <f>IFERROR(VLOOKUP(B604,[7]Ap_SALUD!$C$16:$M$112,11,0),0)</f>
        <v>0</v>
      </c>
      <c r="AB604" s="3"/>
      <c r="AC604" s="36">
        <f t="shared" si="27"/>
        <v>16085445</v>
      </c>
      <c r="AD604" s="37">
        <f t="shared" si="29"/>
        <v>128683564</v>
      </c>
      <c r="AE604" s="144"/>
    </row>
    <row r="605" spans="1:31" hidden="1" x14ac:dyDescent="0.25">
      <c r="A605" s="29">
        <v>593</v>
      </c>
      <c r="B605" s="61"/>
      <c r="C605" s="143" t="str">
        <f>VLOOKUP(D605,[8]Hoja1!$A$2:$B$1115,2,0)</f>
        <v>25535</v>
      </c>
      <c r="D605" s="31">
        <v>890680154</v>
      </c>
      <c r="E605" s="31">
        <v>213525535</v>
      </c>
      <c r="F605" s="61" t="s">
        <v>787</v>
      </c>
      <c r="G605" s="33">
        <v>0</v>
      </c>
      <c r="H605" s="33">
        <v>0</v>
      </c>
      <c r="I605" s="3">
        <f>IFERROR(VLOOKUP(C605,'[6]Anexo 2'!$A$9:$G$1115,7,0),0)</f>
        <v>191820052</v>
      </c>
      <c r="J605" s="3">
        <f>IFERROR(VLOOKUP(C605,'[6]Anexo 1'!$A$9:$F$1115,6,0),0)</f>
        <v>225131114</v>
      </c>
      <c r="K605" s="3"/>
      <c r="L605" s="3"/>
      <c r="M605" s="3"/>
      <c r="N605" s="3"/>
      <c r="O605" s="3"/>
      <c r="P605" s="34">
        <f t="shared" si="28"/>
        <v>416951166</v>
      </c>
      <c r="Q605" s="35">
        <f>VLOOKUP(D605,FEBRERO!$D$13:$Q$1147,14,0)+VLOOKUP(D605,FEBRERO!$D$13:$AC$1147,26,0)+VLOOKUP(D605,MARZO!$D$13:$AC$1147,26,0)</f>
        <v>273086126</v>
      </c>
      <c r="R605" s="3">
        <f>IFERROR(VLOOKUP(D605,[7]ServNOMINA!$F$16:$M$112,8,0),0)</f>
        <v>0</v>
      </c>
      <c r="S605" s="3">
        <f>IFERROR(VLOOKUP(D605,[7]ServOTROS!$F$16:$M$112,8,0),0)</f>
        <v>0</v>
      </c>
      <c r="T605" s="3">
        <f>IFERROR(VLOOKUP(D605,[7]CANCEL!$F$16:$M$48,8,0),0)</f>
        <v>0</v>
      </c>
      <c r="U605" s="3">
        <f>IFERROR(VLOOKUP(B605,[7]Aaf_PENSION!$C$16:$M$112,11,0),0)</f>
        <v>0</v>
      </c>
      <c r="V605" s="3">
        <f>IFERROR(VLOOKUP(B605,[7]Aaf_SALUD!$C$16:$M$112,11,0),0)</f>
        <v>0</v>
      </c>
      <c r="W605" s="3">
        <f>IFERROR(VLOOKUP(D605,[7]CALIDAD!$F$16:$M$1122,8,0),0)</f>
        <v>15985004</v>
      </c>
      <c r="X605" s="3"/>
      <c r="Y605" s="3">
        <f>IFERROR(VLOOKUP(B605,[7]Ap_CESANTIAS!$C$16:$M$112,11,0),0)</f>
        <v>0</v>
      </c>
      <c r="Z605" s="3">
        <f>IFERROR(VLOOKUP(B605,[7]Ap_PENSION!$C$16:$M$112,11,0),0)</f>
        <v>0</v>
      </c>
      <c r="AA605" s="3">
        <f>IFERROR(VLOOKUP(B605,[7]Ap_SALUD!$C$16:$M$112,11,0),0)</f>
        <v>0</v>
      </c>
      <c r="AB605" s="3"/>
      <c r="AC605" s="36">
        <f t="shared" si="27"/>
        <v>15985004</v>
      </c>
      <c r="AD605" s="37">
        <f t="shared" si="29"/>
        <v>127880036</v>
      </c>
      <c r="AE605" s="144"/>
    </row>
    <row r="606" spans="1:31" hidden="1" x14ac:dyDescent="0.25">
      <c r="A606" s="38">
        <v>594</v>
      </c>
      <c r="B606" s="61"/>
      <c r="C606" s="143" t="str">
        <f>VLOOKUP(D606,[8]Hoja1!$A$2:$B$1115,2,0)</f>
        <v>25572</v>
      </c>
      <c r="D606" s="31">
        <v>899999413</v>
      </c>
      <c r="E606" s="31">
        <v>217225572</v>
      </c>
      <c r="F606" s="61" t="s">
        <v>788</v>
      </c>
      <c r="G606" s="33">
        <v>0</v>
      </c>
      <c r="H606" s="33">
        <v>0</v>
      </c>
      <c r="I606" s="3">
        <f>IFERROR(VLOOKUP(C606,'[6]Anexo 2'!$A$9:$G$1115,7,0),0)</f>
        <v>244132484</v>
      </c>
      <c r="J606" s="3">
        <f>IFERROR(VLOOKUP(C606,'[6]Anexo 1'!$A$9:$F$1115,6,0),0)</f>
        <v>274018010</v>
      </c>
      <c r="K606" s="3"/>
      <c r="L606" s="3"/>
      <c r="M606" s="3"/>
      <c r="N606" s="3"/>
      <c r="O606" s="3"/>
      <c r="P606" s="34">
        <f t="shared" si="28"/>
        <v>518150494</v>
      </c>
      <c r="Q606" s="35">
        <f>VLOOKUP(D606,FEBRERO!$D$13:$Q$1147,14,0)+VLOOKUP(D606,FEBRERO!$D$13:$AC$1147,26,0)+VLOOKUP(D606,MARZO!$D$13:$AC$1147,26,0)</f>
        <v>335051132</v>
      </c>
      <c r="R606" s="3">
        <f>IFERROR(VLOOKUP(D606,[7]ServNOMINA!$F$16:$M$112,8,0),0)</f>
        <v>0</v>
      </c>
      <c r="S606" s="3">
        <f>IFERROR(VLOOKUP(D606,[7]ServOTROS!$F$16:$M$112,8,0),0)</f>
        <v>0</v>
      </c>
      <c r="T606" s="3">
        <f>IFERROR(VLOOKUP(D606,[7]CANCEL!$F$16:$M$48,8,0),0)</f>
        <v>0</v>
      </c>
      <c r="U606" s="3">
        <f>IFERROR(VLOOKUP(B606,[7]Aaf_PENSION!$C$16:$M$112,11,0),0)</f>
        <v>0</v>
      </c>
      <c r="V606" s="3">
        <f>IFERROR(VLOOKUP(B606,[7]Aaf_SALUD!$C$16:$M$112,11,0),0)</f>
        <v>0</v>
      </c>
      <c r="W606" s="3">
        <f>IFERROR(VLOOKUP(D606,[7]CALIDAD!$F$16:$M$1122,8,0),0)</f>
        <v>20344374</v>
      </c>
      <c r="X606" s="3"/>
      <c r="Y606" s="3">
        <f>IFERROR(VLOOKUP(B606,[7]Ap_CESANTIAS!$C$16:$M$112,11,0),0)</f>
        <v>0</v>
      </c>
      <c r="Z606" s="3">
        <f>IFERROR(VLOOKUP(B606,[7]Ap_PENSION!$C$16:$M$112,11,0),0)</f>
        <v>0</v>
      </c>
      <c r="AA606" s="3">
        <f>IFERROR(VLOOKUP(B606,[7]Ap_SALUD!$C$16:$M$112,11,0),0)</f>
        <v>0</v>
      </c>
      <c r="AB606" s="3"/>
      <c r="AC606" s="36">
        <f t="shared" si="27"/>
        <v>20344374</v>
      </c>
      <c r="AD606" s="37">
        <f t="shared" si="29"/>
        <v>162754988</v>
      </c>
      <c r="AE606" s="144"/>
    </row>
    <row r="607" spans="1:31" hidden="1" x14ac:dyDescent="0.25">
      <c r="A607" s="29">
        <v>595</v>
      </c>
      <c r="B607" s="61"/>
      <c r="C607" s="143" t="str">
        <f>VLOOKUP(D607,[8]Hoja1!$A$2:$B$1115,2,0)</f>
        <v>25580</v>
      </c>
      <c r="D607" s="31">
        <v>800085612</v>
      </c>
      <c r="E607" s="31">
        <v>218025580</v>
      </c>
      <c r="F607" s="61" t="s">
        <v>789</v>
      </c>
      <c r="G607" s="33">
        <v>0</v>
      </c>
      <c r="H607" s="33">
        <v>0</v>
      </c>
      <c r="I607" s="3">
        <f>IFERROR(VLOOKUP(C607,'[6]Anexo 2'!$A$9:$G$1115,7,0),0)</f>
        <v>39246297</v>
      </c>
      <c r="J607" s="3">
        <f>IFERROR(VLOOKUP(C607,'[6]Anexo 1'!$A$9:$F$1115,6,0),0)</f>
        <v>43466117</v>
      </c>
      <c r="K607" s="3"/>
      <c r="L607" s="3"/>
      <c r="M607" s="3"/>
      <c r="N607" s="3"/>
      <c r="O607" s="3"/>
      <c r="P607" s="34">
        <f t="shared" si="28"/>
        <v>82712414</v>
      </c>
      <c r="Q607" s="35">
        <f>VLOOKUP(D607,FEBRERO!$D$13:$Q$1147,14,0)+VLOOKUP(D607,FEBRERO!$D$13:$AC$1147,26,0)+VLOOKUP(D607,MARZO!$D$13:$AC$1147,26,0)</f>
        <v>53277692</v>
      </c>
      <c r="R607" s="3">
        <f>IFERROR(VLOOKUP(D607,[7]ServNOMINA!$F$16:$M$112,8,0),0)</f>
        <v>0</v>
      </c>
      <c r="S607" s="3">
        <f>IFERROR(VLOOKUP(D607,[7]ServOTROS!$F$16:$M$112,8,0),0)</f>
        <v>0</v>
      </c>
      <c r="T607" s="3">
        <f>IFERROR(VLOOKUP(D607,[7]CANCEL!$F$16:$M$48,8,0),0)</f>
        <v>0</v>
      </c>
      <c r="U607" s="3">
        <f>IFERROR(VLOOKUP(B607,[7]Aaf_PENSION!$C$16:$M$112,11,0),0)</f>
        <v>0</v>
      </c>
      <c r="V607" s="3">
        <f>IFERROR(VLOOKUP(B607,[7]Aaf_SALUD!$C$16:$M$112,11,0),0)</f>
        <v>0</v>
      </c>
      <c r="W607" s="3">
        <f>IFERROR(VLOOKUP(D607,[7]CALIDAD!$F$16:$M$1122,8,0),0)</f>
        <v>3270525</v>
      </c>
      <c r="X607" s="3"/>
      <c r="Y607" s="3">
        <f>IFERROR(VLOOKUP(B607,[7]Ap_CESANTIAS!$C$16:$M$112,11,0),0)</f>
        <v>0</v>
      </c>
      <c r="Z607" s="3">
        <f>IFERROR(VLOOKUP(B607,[7]Ap_PENSION!$C$16:$M$112,11,0),0)</f>
        <v>0</v>
      </c>
      <c r="AA607" s="3">
        <f>IFERROR(VLOOKUP(B607,[7]Ap_SALUD!$C$16:$M$112,11,0),0)</f>
        <v>0</v>
      </c>
      <c r="AB607" s="3"/>
      <c r="AC607" s="36">
        <f t="shared" si="27"/>
        <v>3270525</v>
      </c>
      <c r="AD607" s="37">
        <f t="shared" si="29"/>
        <v>26164197</v>
      </c>
      <c r="AE607" s="144"/>
    </row>
    <row r="608" spans="1:31" hidden="1" x14ac:dyDescent="0.25">
      <c r="A608" s="38">
        <v>596</v>
      </c>
      <c r="B608" s="61"/>
      <c r="C608" s="143" t="str">
        <f>VLOOKUP(D608,[8]Hoja1!$A$2:$B$1115,2,0)</f>
        <v>25592</v>
      </c>
      <c r="D608" s="31">
        <v>899999432</v>
      </c>
      <c r="E608" s="31">
        <v>219225592</v>
      </c>
      <c r="F608" s="61" t="s">
        <v>790</v>
      </c>
      <c r="G608" s="33">
        <v>0</v>
      </c>
      <c r="H608" s="33">
        <v>0</v>
      </c>
      <c r="I608" s="3">
        <f>IFERROR(VLOOKUP(C608,'[6]Anexo 2'!$A$9:$G$1115,7,0),0)</f>
        <v>75490883</v>
      </c>
      <c r="J608" s="3">
        <f>IFERROR(VLOOKUP(C608,'[6]Anexo 1'!$A$9:$F$1115,6,0),0)</f>
        <v>100543819</v>
      </c>
      <c r="K608" s="3"/>
      <c r="L608" s="3"/>
      <c r="M608" s="3"/>
      <c r="N608" s="3"/>
      <c r="O608" s="3"/>
      <c r="P608" s="34">
        <f t="shared" si="28"/>
        <v>176034702</v>
      </c>
      <c r="Q608" s="35">
        <f>VLOOKUP(D608,FEBRERO!$D$13:$Q$1147,14,0)+VLOOKUP(D608,FEBRERO!$D$13:$AC$1147,26,0)+VLOOKUP(D608,MARZO!$D$13:$AC$1147,26,0)</f>
        <v>119416540</v>
      </c>
      <c r="R608" s="3">
        <f>IFERROR(VLOOKUP(D608,[7]ServNOMINA!$F$16:$M$112,8,0),0)</f>
        <v>0</v>
      </c>
      <c r="S608" s="3">
        <f>IFERROR(VLOOKUP(D608,[7]ServOTROS!$F$16:$M$112,8,0),0)</f>
        <v>0</v>
      </c>
      <c r="T608" s="3">
        <f>IFERROR(VLOOKUP(D608,[7]CANCEL!$F$16:$M$48,8,0),0)</f>
        <v>0</v>
      </c>
      <c r="U608" s="3">
        <f>IFERROR(VLOOKUP(B608,[7]Aaf_PENSION!$C$16:$M$112,11,0),0)</f>
        <v>0</v>
      </c>
      <c r="V608" s="3">
        <f>IFERROR(VLOOKUP(B608,[7]Aaf_SALUD!$C$16:$M$112,11,0),0)</f>
        <v>0</v>
      </c>
      <c r="W608" s="3">
        <f>IFERROR(VLOOKUP(D608,[7]CALIDAD!$F$16:$M$1122,8,0),0)</f>
        <v>6290907</v>
      </c>
      <c r="X608" s="3"/>
      <c r="Y608" s="3">
        <f>IFERROR(VLOOKUP(B608,[7]Ap_CESANTIAS!$C$16:$M$112,11,0),0)</f>
        <v>0</v>
      </c>
      <c r="Z608" s="3">
        <f>IFERROR(VLOOKUP(B608,[7]Ap_PENSION!$C$16:$M$112,11,0),0)</f>
        <v>0</v>
      </c>
      <c r="AA608" s="3">
        <f>IFERROR(VLOOKUP(B608,[7]Ap_SALUD!$C$16:$M$112,11,0),0)</f>
        <v>0</v>
      </c>
      <c r="AB608" s="3"/>
      <c r="AC608" s="36">
        <f t="shared" si="27"/>
        <v>6290907</v>
      </c>
      <c r="AD608" s="37">
        <f t="shared" si="29"/>
        <v>50327255</v>
      </c>
      <c r="AE608" s="144"/>
    </row>
    <row r="609" spans="1:31" hidden="1" x14ac:dyDescent="0.25">
      <c r="A609" s="29">
        <v>597</v>
      </c>
      <c r="B609" s="61"/>
      <c r="C609" s="143" t="str">
        <f>VLOOKUP(D609,[8]Hoja1!$A$2:$B$1115,2,0)</f>
        <v>25594</v>
      </c>
      <c r="D609" s="31">
        <v>800094716</v>
      </c>
      <c r="E609" s="31">
        <v>219425594</v>
      </c>
      <c r="F609" s="61" t="s">
        <v>791</v>
      </c>
      <c r="G609" s="33">
        <v>0</v>
      </c>
      <c r="H609" s="33">
        <v>0</v>
      </c>
      <c r="I609" s="3">
        <f>IFERROR(VLOOKUP(C609,'[6]Anexo 2'!$A$9:$G$1115,7,0),0)</f>
        <v>97674292</v>
      </c>
      <c r="J609" s="3">
        <f>IFERROR(VLOOKUP(C609,'[6]Anexo 1'!$A$9:$F$1115,6,0),0)</f>
        <v>150711813</v>
      </c>
      <c r="K609" s="3"/>
      <c r="L609" s="3"/>
      <c r="M609" s="3"/>
      <c r="N609" s="3"/>
      <c r="O609" s="3"/>
      <c r="P609" s="34">
        <f t="shared" si="28"/>
        <v>248386105</v>
      </c>
      <c r="Q609" s="35">
        <f>VLOOKUP(D609,FEBRERO!$D$13:$Q$1147,14,0)+VLOOKUP(D609,FEBRERO!$D$13:$AC$1147,26,0)+VLOOKUP(D609,MARZO!$D$13:$AC$1147,26,0)</f>
        <v>175130385</v>
      </c>
      <c r="R609" s="3">
        <f>IFERROR(VLOOKUP(D609,[7]ServNOMINA!$F$16:$M$112,8,0),0)</f>
        <v>0</v>
      </c>
      <c r="S609" s="3">
        <f>IFERROR(VLOOKUP(D609,[7]ServOTROS!$F$16:$M$112,8,0),0)</f>
        <v>0</v>
      </c>
      <c r="T609" s="3">
        <f>IFERROR(VLOOKUP(D609,[7]CANCEL!$F$16:$M$48,8,0),0)</f>
        <v>0</v>
      </c>
      <c r="U609" s="3">
        <f>IFERROR(VLOOKUP(B609,[7]Aaf_PENSION!$C$16:$M$112,11,0),0)</f>
        <v>0</v>
      </c>
      <c r="V609" s="3">
        <f>IFERROR(VLOOKUP(B609,[7]Aaf_SALUD!$C$16:$M$112,11,0),0)</f>
        <v>0</v>
      </c>
      <c r="W609" s="3">
        <f>IFERROR(VLOOKUP(D609,[7]CALIDAD!$F$16:$M$1122,8,0),0)</f>
        <v>8139524</v>
      </c>
      <c r="X609" s="3"/>
      <c r="Y609" s="3">
        <f>IFERROR(VLOOKUP(B609,[7]Ap_CESANTIAS!$C$16:$M$112,11,0),0)</f>
        <v>0</v>
      </c>
      <c r="Z609" s="3">
        <f>IFERROR(VLOOKUP(B609,[7]Ap_PENSION!$C$16:$M$112,11,0),0)</f>
        <v>0</v>
      </c>
      <c r="AA609" s="3">
        <f>IFERROR(VLOOKUP(B609,[7]Ap_SALUD!$C$16:$M$112,11,0),0)</f>
        <v>0</v>
      </c>
      <c r="AB609" s="3"/>
      <c r="AC609" s="36">
        <f t="shared" si="27"/>
        <v>8139524</v>
      </c>
      <c r="AD609" s="37">
        <f t="shared" si="29"/>
        <v>65116196</v>
      </c>
      <c r="AE609" s="144"/>
    </row>
    <row r="610" spans="1:31" hidden="1" x14ac:dyDescent="0.25">
      <c r="A610" s="38">
        <v>598</v>
      </c>
      <c r="B610" s="61"/>
      <c r="C610" s="143" t="str">
        <f>VLOOKUP(D610,[8]Hoja1!$A$2:$B$1115,2,0)</f>
        <v>25596</v>
      </c>
      <c r="D610" s="31">
        <v>899999431</v>
      </c>
      <c r="E610" s="31">
        <v>219625596</v>
      </c>
      <c r="F610" s="61" t="s">
        <v>792</v>
      </c>
      <c r="G610" s="33">
        <v>0</v>
      </c>
      <c r="H610" s="33">
        <v>0</v>
      </c>
      <c r="I610" s="3">
        <f>IFERROR(VLOOKUP(C610,'[6]Anexo 2'!$A$9:$G$1115,7,0),0)</f>
        <v>94561734</v>
      </c>
      <c r="J610" s="3">
        <f>IFERROR(VLOOKUP(C610,'[6]Anexo 1'!$A$9:$F$1115,6,0),0)</f>
        <v>122285303</v>
      </c>
      <c r="K610" s="3"/>
      <c r="L610" s="3"/>
      <c r="M610" s="3"/>
      <c r="N610" s="3"/>
      <c r="O610" s="3"/>
      <c r="P610" s="34">
        <f t="shared" si="28"/>
        <v>216847037</v>
      </c>
      <c r="Q610" s="35">
        <f>VLOOKUP(D610,FEBRERO!$D$13:$Q$1147,14,0)+VLOOKUP(D610,FEBRERO!$D$13:$AC$1147,26,0)+VLOOKUP(D610,MARZO!$D$13:$AC$1147,26,0)</f>
        <v>145925738</v>
      </c>
      <c r="R610" s="3">
        <f>IFERROR(VLOOKUP(D610,[7]ServNOMINA!$F$16:$M$112,8,0),0)</f>
        <v>0</v>
      </c>
      <c r="S610" s="3">
        <f>IFERROR(VLOOKUP(D610,[7]ServOTROS!$F$16:$M$112,8,0),0)</f>
        <v>0</v>
      </c>
      <c r="T610" s="3">
        <f>IFERROR(VLOOKUP(D610,[7]CANCEL!$F$16:$M$48,8,0),0)</f>
        <v>0</v>
      </c>
      <c r="U610" s="3">
        <f>IFERROR(VLOOKUP(B610,[7]Aaf_PENSION!$C$16:$M$112,11,0),0)</f>
        <v>0</v>
      </c>
      <c r="V610" s="3">
        <f>IFERROR(VLOOKUP(B610,[7]Aaf_SALUD!$C$16:$M$112,11,0),0)</f>
        <v>0</v>
      </c>
      <c r="W610" s="3">
        <f>IFERROR(VLOOKUP(D610,[7]CALIDAD!$F$16:$M$1122,8,0),0)</f>
        <v>7880145</v>
      </c>
      <c r="X610" s="3"/>
      <c r="Y610" s="3">
        <f>IFERROR(VLOOKUP(B610,[7]Ap_CESANTIAS!$C$16:$M$112,11,0),0)</f>
        <v>0</v>
      </c>
      <c r="Z610" s="3">
        <f>IFERROR(VLOOKUP(B610,[7]Ap_PENSION!$C$16:$M$112,11,0),0)</f>
        <v>0</v>
      </c>
      <c r="AA610" s="3">
        <f>IFERROR(VLOOKUP(B610,[7]Ap_SALUD!$C$16:$M$112,11,0),0)</f>
        <v>0</v>
      </c>
      <c r="AB610" s="3"/>
      <c r="AC610" s="36">
        <f t="shared" si="27"/>
        <v>7880145</v>
      </c>
      <c r="AD610" s="37">
        <f t="shared" si="29"/>
        <v>63041154</v>
      </c>
      <c r="AE610" s="144"/>
    </row>
    <row r="611" spans="1:31" hidden="1" x14ac:dyDescent="0.25">
      <c r="A611" s="29">
        <v>599</v>
      </c>
      <c r="B611" s="61"/>
      <c r="C611" s="143" t="str">
        <f>VLOOKUP(D611,[8]Hoja1!$A$2:$B$1115,2,0)</f>
        <v>25599</v>
      </c>
      <c r="D611" s="31">
        <v>890680236</v>
      </c>
      <c r="E611" s="31">
        <v>219925599</v>
      </c>
      <c r="F611" s="61" t="s">
        <v>793</v>
      </c>
      <c r="G611" s="33">
        <v>0</v>
      </c>
      <c r="H611" s="33">
        <v>0</v>
      </c>
      <c r="I611" s="3">
        <f>IFERROR(VLOOKUP(C611,'[6]Anexo 2'!$A$9:$G$1115,7,0),0)</f>
        <v>117891468</v>
      </c>
      <c r="J611" s="3">
        <f>IFERROR(VLOOKUP(C611,'[6]Anexo 1'!$A$9:$F$1115,6,0),0)</f>
        <v>125684594</v>
      </c>
      <c r="K611" s="3"/>
      <c r="L611" s="3"/>
      <c r="M611" s="3"/>
      <c r="N611" s="3"/>
      <c r="O611" s="3"/>
      <c r="P611" s="34">
        <f t="shared" si="28"/>
        <v>243576062</v>
      </c>
      <c r="Q611" s="35">
        <f>VLOOKUP(D611,FEBRERO!$D$13:$Q$1147,14,0)+VLOOKUP(D611,FEBRERO!$D$13:$AC$1147,26,0)+VLOOKUP(D611,MARZO!$D$13:$AC$1147,26,0)</f>
        <v>155157461</v>
      </c>
      <c r="R611" s="3">
        <f>IFERROR(VLOOKUP(D611,[7]ServNOMINA!$F$16:$M$112,8,0),0)</f>
        <v>0</v>
      </c>
      <c r="S611" s="3">
        <f>IFERROR(VLOOKUP(D611,[7]ServOTROS!$F$16:$M$112,8,0),0)</f>
        <v>0</v>
      </c>
      <c r="T611" s="3">
        <f>IFERROR(VLOOKUP(D611,[7]CANCEL!$F$16:$M$48,8,0),0)</f>
        <v>0</v>
      </c>
      <c r="U611" s="3">
        <f>IFERROR(VLOOKUP(B611,[7]Aaf_PENSION!$C$16:$M$112,11,0),0)</f>
        <v>0</v>
      </c>
      <c r="V611" s="3">
        <f>IFERROR(VLOOKUP(B611,[7]Aaf_SALUD!$C$16:$M$112,11,0),0)</f>
        <v>0</v>
      </c>
      <c r="W611" s="3">
        <f>IFERROR(VLOOKUP(D611,[7]CALIDAD!$F$16:$M$1122,8,0),0)</f>
        <v>9824289</v>
      </c>
      <c r="X611" s="3"/>
      <c r="Y611" s="3">
        <f>IFERROR(VLOOKUP(B611,[7]Ap_CESANTIAS!$C$16:$M$112,11,0),0)</f>
        <v>0</v>
      </c>
      <c r="Z611" s="3">
        <f>IFERROR(VLOOKUP(B611,[7]Ap_PENSION!$C$16:$M$112,11,0),0)</f>
        <v>0</v>
      </c>
      <c r="AA611" s="3">
        <f>IFERROR(VLOOKUP(B611,[7]Ap_SALUD!$C$16:$M$112,11,0),0)</f>
        <v>0</v>
      </c>
      <c r="AB611" s="3"/>
      <c r="AC611" s="36">
        <f t="shared" si="27"/>
        <v>9824289</v>
      </c>
      <c r="AD611" s="37">
        <f t="shared" si="29"/>
        <v>78594312</v>
      </c>
      <c r="AE611" s="144"/>
    </row>
    <row r="612" spans="1:31" hidden="1" x14ac:dyDescent="0.25">
      <c r="A612" s="38">
        <v>600</v>
      </c>
      <c r="B612" s="61"/>
      <c r="C612" s="143" t="str">
        <f>VLOOKUP(D612,[8]Hoja1!$A$2:$B$1115,2,0)</f>
        <v>25612</v>
      </c>
      <c r="D612" s="31">
        <v>890680059</v>
      </c>
      <c r="E612" s="31">
        <v>211225612</v>
      </c>
      <c r="F612" s="61" t="s">
        <v>794</v>
      </c>
      <c r="G612" s="33">
        <v>0</v>
      </c>
      <c r="H612" s="33">
        <v>0</v>
      </c>
      <c r="I612" s="3">
        <f>IFERROR(VLOOKUP(C612,'[6]Anexo 2'!$A$9:$G$1115,7,0),0)</f>
        <v>128373338</v>
      </c>
      <c r="J612" s="3">
        <f>IFERROR(VLOOKUP(C612,'[6]Anexo 1'!$A$9:$F$1115,6,0),0)</f>
        <v>158702191</v>
      </c>
      <c r="K612" s="3"/>
      <c r="L612" s="3"/>
      <c r="M612" s="3"/>
      <c r="N612" s="3"/>
      <c r="O612" s="3"/>
      <c r="P612" s="34">
        <f t="shared" si="28"/>
        <v>287075529</v>
      </c>
      <c r="Q612" s="35">
        <f>VLOOKUP(D612,FEBRERO!$D$13:$Q$1147,14,0)+VLOOKUP(D612,FEBRERO!$D$13:$AC$1147,26,0)+VLOOKUP(D612,MARZO!$D$13:$AC$1147,26,0)</f>
        <v>190795525</v>
      </c>
      <c r="R612" s="3">
        <f>IFERROR(VLOOKUP(D612,[7]ServNOMINA!$F$16:$M$112,8,0),0)</f>
        <v>0</v>
      </c>
      <c r="S612" s="3">
        <f>IFERROR(VLOOKUP(D612,[7]ServOTROS!$F$16:$M$112,8,0),0)</f>
        <v>0</v>
      </c>
      <c r="T612" s="3">
        <f>IFERROR(VLOOKUP(D612,[7]CANCEL!$F$16:$M$48,8,0),0)</f>
        <v>0</v>
      </c>
      <c r="U612" s="3">
        <f>IFERROR(VLOOKUP(B612,[7]Aaf_PENSION!$C$16:$M$112,11,0),0)</f>
        <v>0</v>
      </c>
      <c r="V612" s="3">
        <f>IFERROR(VLOOKUP(B612,[7]Aaf_SALUD!$C$16:$M$112,11,0),0)</f>
        <v>0</v>
      </c>
      <c r="W612" s="3">
        <f>IFERROR(VLOOKUP(D612,[7]CALIDAD!$F$16:$M$1122,8,0),0)</f>
        <v>10697778</v>
      </c>
      <c r="X612" s="3"/>
      <c r="Y612" s="3">
        <f>IFERROR(VLOOKUP(B612,[7]Ap_CESANTIAS!$C$16:$M$112,11,0),0)</f>
        <v>0</v>
      </c>
      <c r="Z612" s="3">
        <f>IFERROR(VLOOKUP(B612,[7]Ap_PENSION!$C$16:$M$112,11,0),0)</f>
        <v>0</v>
      </c>
      <c r="AA612" s="3">
        <f>IFERROR(VLOOKUP(B612,[7]Ap_SALUD!$C$16:$M$112,11,0),0)</f>
        <v>0</v>
      </c>
      <c r="AB612" s="3"/>
      <c r="AC612" s="36">
        <f t="shared" si="27"/>
        <v>10697778</v>
      </c>
      <c r="AD612" s="37">
        <f t="shared" si="29"/>
        <v>85582226</v>
      </c>
      <c r="AE612" s="144"/>
    </row>
    <row r="613" spans="1:31" hidden="1" x14ac:dyDescent="0.25">
      <c r="A613" s="29">
        <v>601</v>
      </c>
      <c r="B613" s="61"/>
      <c r="C613" s="143" t="str">
        <f>VLOOKUP(D613,[8]Hoja1!$A$2:$B$1115,2,0)</f>
        <v>25645</v>
      </c>
      <c r="D613" s="31">
        <v>860527046</v>
      </c>
      <c r="E613" s="31">
        <v>214525645</v>
      </c>
      <c r="F613" s="61" t="s">
        <v>795</v>
      </c>
      <c r="G613" s="33">
        <v>0</v>
      </c>
      <c r="H613" s="33">
        <v>0</v>
      </c>
      <c r="I613" s="3">
        <f>IFERROR(VLOOKUP(C613,'[6]Anexo 2'!$A$9:$G$1115,7,0),0)</f>
        <v>134942550</v>
      </c>
      <c r="J613" s="3">
        <f>IFERROR(VLOOKUP(C613,'[6]Anexo 1'!$A$9:$F$1115,6,0),0)</f>
        <v>164933513</v>
      </c>
      <c r="K613" s="3"/>
      <c r="L613" s="3"/>
      <c r="M613" s="3"/>
      <c r="N613" s="3"/>
      <c r="O613" s="3"/>
      <c r="P613" s="34">
        <f t="shared" si="28"/>
        <v>299876063</v>
      </c>
      <c r="Q613" s="35">
        <f>VLOOKUP(D613,FEBRERO!$D$13:$Q$1147,14,0)+VLOOKUP(D613,FEBRERO!$D$13:$AC$1147,26,0)+VLOOKUP(D613,MARZO!$D$13:$AC$1147,26,0)</f>
        <v>198669152</v>
      </c>
      <c r="R613" s="3">
        <f>IFERROR(VLOOKUP(D613,[7]ServNOMINA!$F$16:$M$112,8,0),0)</f>
        <v>0</v>
      </c>
      <c r="S613" s="3">
        <f>IFERROR(VLOOKUP(D613,[7]ServOTROS!$F$16:$M$112,8,0),0)</f>
        <v>0</v>
      </c>
      <c r="T613" s="3">
        <f>IFERROR(VLOOKUP(D613,[7]CANCEL!$F$16:$M$48,8,0),0)</f>
        <v>0</v>
      </c>
      <c r="U613" s="3">
        <f>IFERROR(VLOOKUP(B613,[7]Aaf_PENSION!$C$16:$M$112,11,0),0)</f>
        <v>0</v>
      </c>
      <c r="V613" s="3">
        <f>IFERROR(VLOOKUP(B613,[7]Aaf_SALUD!$C$16:$M$112,11,0),0)</f>
        <v>0</v>
      </c>
      <c r="W613" s="3">
        <f>IFERROR(VLOOKUP(D613,[7]CALIDAD!$F$16:$M$1122,8,0),0)</f>
        <v>11245213</v>
      </c>
      <c r="X613" s="3"/>
      <c r="Y613" s="3">
        <f>IFERROR(VLOOKUP(B613,[7]Ap_CESANTIAS!$C$16:$M$112,11,0),0)</f>
        <v>0</v>
      </c>
      <c r="Z613" s="3">
        <f>IFERROR(VLOOKUP(B613,[7]Ap_PENSION!$C$16:$M$112,11,0),0)</f>
        <v>0</v>
      </c>
      <c r="AA613" s="3">
        <f>IFERROR(VLOOKUP(B613,[7]Ap_SALUD!$C$16:$M$112,11,0),0)</f>
        <v>0</v>
      </c>
      <c r="AB613" s="3"/>
      <c r="AC613" s="36">
        <f t="shared" si="27"/>
        <v>11245213</v>
      </c>
      <c r="AD613" s="37">
        <f t="shared" si="29"/>
        <v>89961698</v>
      </c>
      <c r="AE613" s="144"/>
    </row>
    <row r="614" spans="1:31" hidden="1" x14ac:dyDescent="0.25">
      <c r="A614" s="38">
        <v>602</v>
      </c>
      <c r="B614" s="61"/>
      <c r="C614" s="143" t="str">
        <f>VLOOKUP(D614,[8]Hoja1!$A$2:$B$1115,2,0)</f>
        <v>25649</v>
      </c>
      <c r="D614" s="31">
        <v>800093437</v>
      </c>
      <c r="E614" s="31">
        <v>214925649</v>
      </c>
      <c r="F614" s="61" t="s">
        <v>796</v>
      </c>
      <c r="G614" s="33">
        <v>0</v>
      </c>
      <c r="H614" s="33">
        <v>0</v>
      </c>
      <c r="I614" s="3">
        <f>IFERROR(VLOOKUP(C614,'[6]Anexo 2'!$A$9:$G$1115,7,0),0)</f>
        <v>122884736</v>
      </c>
      <c r="J614" s="3">
        <f>IFERROR(VLOOKUP(C614,'[6]Anexo 1'!$A$9:$F$1115,6,0),0)</f>
        <v>171103522</v>
      </c>
      <c r="K614" s="3"/>
      <c r="L614" s="3"/>
      <c r="M614" s="3"/>
      <c r="N614" s="3"/>
      <c r="O614" s="3"/>
      <c r="P614" s="34">
        <f t="shared" si="28"/>
        <v>293988258</v>
      </c>
      <c r="Q614" s="35">
        <f>VLOOKUP(D614,FEBRERO!$D$13:$Q$1147,14,0)+VLOOKUP(D614,FEBRERO!$D$13:$AC$1147,26,0)+VLOOKUP(D614,MARZO!$D$13:$AC$1147,26,0)</f>
        <v>201824707</v>
      </c>
      <c r="R614" s="3">
        <f>IFERROR(VLOOKUP(D614,[7]ServNOMINA!$F$16:$M$112,8,0),0)</f>
        <v>0</v>
      </c>
      <c r="S614" s="3">
        <f>IFERROR(VLOOKUP(D614,[7]ServOTROS!$F$16:$M$112,8,0),0)</f>
        <v>0</v>
      </c>
      <c r="T614" s="3">
        <f>IFERROR(VLOOKUP(D614,[7]CANCEL!$F$16:$M$48,8,0),0)</f>
        <v>0</v>
      </c>
      <c r="U614" s="3">
        <f>IFERROR(VLOOKUP(B614,[7]Aaf_PENSION!$C$16:$M$112,11,0),0)</f>
        <v>0</v>
      </c>
      <c r="V614" s="3">
        <f>IFERROR(VLOOKUP(B614,[7]Aaf_SALUD!$C$16:$M$112,11,0),0)</f>
        <v>0</v>
      </c>
      <c r="W614" s="3">
        <f>IFERROR(VLOOKUP(D614,[7]CALIDAD!$F$16:$M$1122,8,0),0)</f>
        <v>10240395</v>
      </c>
      <c r="X614" s="3"/>
      <c r="Y614" s="3">
        <f>IFERROR(VLOOKUP(B614,[7]Ap_CESANTIAS!$C$16:$M$112,11,0),0)</f>
        <v>0</v>
      </c>
      <c r="Z614" s="3">
        <f>IFERROR(VLOOKUP(B614,[7]Ap_PENSION!$C$16:$M$112,11,0),0)</f>
        <v>0</v>
      </c>
      <c r="AA614" s="3">
        <f>IFERROR(VLOOKUP(B614,[7]Ap_SALUD!$C$16:$M$112,11,0),0)</f>
        <v>0</v>
      </c>
      <c r="AB614" s="3"/>
      <c r="AC614" s="36">
        <f t="shared" si="27"/>
        <v>10240395</v>
      </c>
      <c r="AD614" s="37">
        <f t="shared" si="29"/>
        <v>81923156</v>
      </c>
      <c r="AE614" s="144"/>
    </row>
    <row r="615" spans="1:31" hidden="1" x14ac:dyDescent="0.25">
      <c r="A615" s="29">
        <v>603</v>
      </c>
      <c r="B615" s="61"/>
      <c r="C615" s="143" t="str">
        <f>VLOOKUP(D615,[8]Hoja1!$A$2:$B$1115,2,0)</f>
        <v>25653</v>
      </c>
      <c r="D615" s="31">
        <v>800094751</v>
      </c>
      <c r="E615" s="31">
        <v>215325653</v>
      </c>
      <c r="F615" s="61" t="s">
        <v>797</v>
      </c>
      <c r="G615" s="33">
        <v>0</v>
      </c>
      <c r="H615" s="33">
        <v>0</v>
      </c>
      <c r="I615" s="3">
        <f>IFERROR(VLOOKUP(C615,'[6]Anexo 2'!$A$9:$G$1115,7,0),0)</f>
        <v>54834668</v>
      </c>
      <c r="J615" s="3">
        <f>IFERROR(VLOOKUP(C615,'[6]Anexo 1'!$A$9:$F$1115,6,0),0)</f>
        <v>66949645</v>
      </c>
      <c r="K615" s="3"/>
      <c r="L615" s="3"/>
      <c r="M615" s="3"/>
      <c r="N615" s="3"/>
      <c r="O615" s="3"/>
      <c r="P615" s="34">
        <f t="shared" si="28"/>
        <v>121784313</v>
      </c>
      <c r="Q615" s="35">
        <f>VLOOKUP(D615,FEBRERO!$D$13:$Q$1147,14,0)+VLOOKUP(D615,FEBRERO!$D$13:$AC$1147,26,0)+VLOOKUP(D615,MARZO!$D$13:$AC$1147,26,0)</f>
        <v>80658313</v>
      </c>
      <c r="R615" s="3">
        <f>IFERROR(VLOOKUP(D615,[7]ServNOMINA!$F$16:$M$112,8,0),0)</f>
        <v>0</v>
      </c>
      <c r="S615" s="3">
        <f>IFERROR(VLOOKUP(D615,[7]ServOTROS!$F$16:$M$112,8,0),0)</f>
        <v>0</v>
      </c>
      <c r="T615" s="3">
        <f>IFERROR(VLOOKUP(D615,[7]CANCEL!$F$16:$M$48,8,0),0)</f>
        <v>0</v>
      </c>
      <c r="U615" s="3">
        <f>IFERROR(VLOOKUP(B615,[7]Aaf_PENSION!$C$16:$M$112,11,0),0)</f>
        <v>0</v>
      </c>
      <c r="V615" s="3">
        <f>IFERROR(VLOOKUP(B615,[7]Aaf_SALUD!$C$16:$M$112,11,0),0)</f>
        <v>0</v>
      </c>
      <c r="W615" s="3">
        <f>IFERROR(VLOOKUP(D615,[7]CALIDAD!$F$16:$M$1122,8,0),0)</f>
        <v>4569556</v>
      </c>
      <c r="X615" s="3"/>
      <c r="Y615" s="3">
        <f>IFERROR(VLOOKUP(B615,[7]Ap_CESANTIAS!$C$16:$M$112,11,0),0)</f>
        <v>0</v>
      </c>
      <c r="Z615" s="3">
        <f>IFERROR(VLOOKUP(B615,[7]Ap_PENSION!$C$16:$M$112,11,0),0)</f>
        <v>0</v>
      </c>
      <c r="AA615" s="3">
        <f>IFERROR(VLOOKUP(B615,[7]Ap_SALUD!$C$16:$M$112,11,0),0)</f>
        <v>0</v>
      </c>
      <c r="AB615" s="3"/>
      <c r="AC615" s="36">
        <f t="shared" si="27"/>
        <v>4569556</v>
      </c>
      <c r="AD615" s="37">
        <f t="shared" si="29"/>
        <v>36556444</v>
      </c>
      <c r="AE615" s="144"/>
    </row>
    <row r="616" spans="1:31" hidden="1" x14ac:dyDescent="0.25">
      <c r="A616" s="38">
        <v>604</v>
      </c>
      <c r="B616" s="61"/>
      <c r="C616" s="143" t="str">
        <f>VLOOKUP(D616,[8]Hoja1!$A$2:$B$1115,2,0)</f>
        <v>25658</v>
      </c>
      <c r="D616" s="31">
        <v>899999173</v>
      </c>
      <c r="E616" s="31">
        <v>215825658</v>
      </c>
      <c r="F616" s="61" t="s">
        <v>390</v>
      </c>
      <c r="G616" s="33">
        <v>0</v>
      </c>
      <c r="H616" s="33">
        <v>0</v>
      </c>
      <c r="I616" s="3">
        <f>IFERROR(VLOOKUP(C616,'[6]Anexo 2'!$A$9:$G$1115,7,0),0)</f>
        <v>122746688</v>
      </c>
      <c r="J616" s="3">
        <f>IFERROR(VLOOKUP(C616,'[6]Anexo 1'!$A$9:$F$1115,6,0),0)</f>
        <v>148862038</v>
      </c>
      <c r="K616" s="3"/>
      <c r="L616" s="3"/>
      <c r="M616" s="3"/>
      <c r="N616" s="3"/>
      <c r="O616" s="3"/>
      <c r="P616" s="34">
        <f t="shared" si="28"/>
        <v>271608726</v>
      </c>
      <c r="Q616" s="35">
        <f>VLOOKUP(D616,FEBRERO!$D$13:$Q$1147,14,0)+VLOOKUP(D616,FEBRERO!$D$13:$AC$1147,26,0)+VLOOKUP(D616,MARZO!$D$13:$AC$1147,26,0)</f>
        <v>179548711</v>
      </c>
      <c r="R616" s="3">
        <f>IFERROR(VLOOKUP(D616,[7]ServNOMINA!$F$16:$M$112,8,0),0)</f>
        <v>0</v>
      </c>
      <c r="S616" s="3">
        <f>IFERROR(VLOOKUP(D616,[7]ServOTROS!$F$16:$M$112,8,0),0)</f>
        <v>0</v>
      </c>
      <c r="T616" s="3">
        <f>IFERROR(VLOOKUP(D616,[7]CANCEL!$F$16:$M$48,8,0),0)</f>
        <v>0</v>
      </c>
      <c r="U616" s="3">
        <f>IFERROR(VLOOKUP(B616,[7]Aaf_PENSION!$C$16:$M$112,11,0),0)</f>
        <v>0</v>
      </c>
      <c r="V616" s="3">
        <f>IFERROR(VLOOKUP(B616,[7]Aaf_SALUD!$C$16:$M$112,11,0),0)</f>
        <v>0</v>
      </c>
      <c r="W616" s="3">
        <f>IFERROR(VLOOKUP(D616,[7]CALIDAD!$F$16:$M$1122,8,0),0)</f>
        <v>10228891</v>
      </c>
      <c r="X616" s="3"/>
      <c r="Y616" s="3">
        <f>IFERROR(VLOOKUP(B616,[7]Ap_CESANTIAS!$C$16:$M$112,11,0),0)</f>
        <v>0</v>
      </c>
      <c r="Z616" s="3">
        <f>IFERROR(VLOOKUP(B616,[7]Ap_PENSION!$C$16:$M$112,11,0),0)</f>
        <v>0</v>
      </c>
      <c r="AA616" s="3">
        <f>IFERROR(VLOOKUP(B616,[7]Ap_SALUD!$C$16:$M$112,11,0),0)</f>
        <v>0</v>
      </c>
      <c r="AB616" s="3"/>
      <c r="AC616" s="36">
        <f t="shared" si="27"/>
        <v>10228891</v>
      </c>
      <c r="AD616" s="37">
        <f t="shared" si="29"/>
        <v>81831124</v>
      </c>
      <c r="AE616" s="144"/>
    </row>
    <row r="617" spans="1:31" hidden="1" x14ac:dyDescent="0.25">
      <c r="A617" s="29">
        <v>605</v>
      </c>
      <c r="B617" s="61"/>
      <c r="C617" s="143" t="str">
        <f>VLOOKUP(D617,[8]Hoja1!$A$2:$B$1115,2,0)</f>
        <v>25662</v>
      </c>
      <c r="D617" s="31">
        <v>899999422</v>
      </c>
      <c r="E617" s="31">
        <v>216225662</v>
      </c>
      <c r="F617" s="61" t="s">
        <v>798</v>
      </c>
      <c r="G617" s="33">
        <v>0</v>
      </c>
      <c r="H617" s="33">
        <v>0</v>
      </c>
      <c r="I617" s="3">
        <f>IFERROR(VLOOKUP(C617,'[6]Anexo 2'!$A$9:$G$1115,7,0),0)</f>
        <v>139570558</v>
      </c>
      <c r="J617" s="3">
        <f>IFERROR(VLOOKUP(C617,'[6]Anexo 1'!$A$9:$F$1115,6,0),0)</f>
        <v>158933949</v>
      </c>
      <c r="K617" s="3"/>
      <c r="L617" s="3"/>
      <c r="M617" s="3"/>
      <c r="N617" s="3"/>
      <c r="O617" s="3"/>
      <c r="P617" s="34">
        <f t="shared" si="28"/>
        <v>298504507</v>
      </c>
      <c r="Q617" s="35">
        <f>VLOOKUP(D617,FEBRERO!$D$13:$Q$1147,14,0)+VLOOKUP(D617,FEBRERO!$D$13:$AC$1147,26,0)+VLOOKUP(D617,MARZO!$D$13:$AC$1147,26,0)</f>
        <v>193826589</v>
      </c>
      <c r="R617" s="3">
        <f>IFERROR(VLOOKUP(D617,[7]ServNOMINA!$F$16:$M$112,8,0),0)</f>
        <v>0</v>
      </c>
      <c r="S617" s="3">
        <f>IFERROR(VLOOKUP(D617,[7]ServOTROS!$F$16:$M$112,8,0),0)</f>
        <v>0</v>
      </c>
      <c r="T617" s="3">
        <f>IFERROR(VLOOKUP(D617,[7]CANCEL!$F$16:$M$48,8,0),0)</f>
        <v>0</v>
      </c>
      <c r="U617" s="3">
        <f>IFERROR(VLOOKUP(B617,[7]Aaf_PENSION!$C$16:$M$112,11,0),0)</f>
        <v>0</v>
      </c>
      <c r="V617" s="3">
        <f>IFERROR(VLOOKUP(B617,[7]Aaf_SALUD!$C$16:$M$112,11,0),0)</f>
        <v>0</v>
      </c>
      <c r="W617" s="3">
        <f>IFERROR(VLOOKUP(D617,[7]CALIDAD!$F$16:$M$1122,8,0),0)</f>
        <v>11630880</v>
      </c>
      <c r="X617" s="3"/>
      <c r="Y617" s="3">
        <f>IFERROR(VLOOKUP(B617,[7]Ap_CESANTIAS!$C$16:$M$112,11,0),0)</f>
        <v>0</v>
      </c>
      <c r="Z617" s="3">
        <f>IFERROR(VLOOKUP(B617,[7]Ap_PENSION!$C$16:$M$112,11,0),0)</f>
        <v>0</v>
      </c>
      <c r="AA617" s="3">
        <f>IFERROR(VLOOKUP(B617,[7]Ap_SALUD!$C$16:$M$112,11,0),0)</f>
        <v>0</v>
      </c>
      <c r="AB617" s="3"/>
      <c r="AC617" s="36">
        <f t="shared" si="27"/>
        <v>11630880</v>
      </c>
      <c r="AD617" s="37">
        <f t="shared" si="29"/>
        <v>93047038</v>
      </c>
      <c r="AE617" s="144"/>
    </row>
    <row r="618" spans="1:31" hidden="1" x14ac:dyDescent="0.25">
      <c r="A618" s="38">
        <v>606</v>
      </c>
      <c r="B618" s="61"/>
      <c r="C618" s="143" t="str">
        <f>VLOOKUP(D618,[8]Hoja1!$A$2:$B$1115,2,0)</f>
        <v>25718</v>
      </c>
      <c r="D618" s="31">
        <v>800094752</v>
      </c>
      <c r="E618" s="31">
        <v>211825718</v>
      </c>
      <c r="F618" s="61" t="s">
        <v>799</v>
      </c>
      <c r="G618" s="33">
        <v>0</v>
      </c>
      <c r="H618" s="33">
        <v>0</v>
      </c>
      <c r="I618" s="3">
        <f>IFERROR(VLOOKUP(C618,'[6]Anexo 2'!$A$9:$G$1115,7,0),0)</f>
        <v>182772512</v>
      </c>
      <c r="J618" s="3">
        <f>IFERROR(VLOOKUP(C618,'[6]Anexo 1'!$A$9:$F$1115,6,0),0)</f>
        <v>222224818</v>
      </c>
      <c r="K618" s="3"/>
      <c r="L618" s="3"/>
      <c r="M618" s="3"/>
      <c r="N618" s="3"/>
      <c r="O618" s="3"/>
      <c r="P618" s="34">
        <f t="shared" si="28"/>
        <v>404997330</v>
      </c>
      <c r="Q618" s="35">
        <f>VLOOKUP(D618,FEBRERO!$D$13:$Q$1147,14,0)+VLOOKUP(D618,FEBRERO!$D$13:$AC$1147,26,0)+VLOOKUP(D618,MARZO!$D$13:$AC$1147,26,0)</f>
        <v>267917947</v>
      </c>
      <c r="R618" s="3">
        <f>IFERROR(VLOOKUP(D618,[7]ServNOMINA!$F$16:$M$112,8,0),0)</f>
        <v>0</v>
      </c>
      <c r="S618" s="3">
        <f>IFERROR(VLOOKUP(D618,[7]ServOTROS!$F$16:$M$112,8,0),0)</f>
        <v>0</v>
      </c>
      <c r="T618" s="3">
        <f>IFERROR(VLOOKUP(D618,[7]CANCEL!$F$16:$M$48,8,0),0)</f>
        <v>0</v>
      </c>
      <c r="U618" s="3">
        <f>IFERROR(VLOOKUP(B618,[7]Aaf_PENSION!$C$16:$M$112,11,0),0)</f>
        <v>0</v>
      </c>
      <c r="V618" s="3">
        <f>IFERROR(VLOOKUP(B618,[7]Aaf_SALUD!$C$16:$M$112,11,0),0)</f>
        <v>0</v>
      </c>
      <c r="W618" s="3">
        <f>IFERROR(VLOOKUP(D618,[7]CALIDAD!$F$16:$M$1122,8,0),0)</f>
        <v>15231043</v>
      </c>
      <c r="X618" s="3"/>
      <c r="Y618" s="3">
        <f>IFERROR(VLOOKUP(B618,[7]Ap_CESANTIAS!$C$16:$M$112,11,0),0)</f>
        <v>0</v>
      </c>
      <c r="Z618" s="3">
        <f>IFERROR(VLOOKUP(B618,[7]Ap_PENSION!$C$16:$M$112,11,0),0)</f>
        <v>0</v>
      </c>
      <c r="AA618" s="3">
        <f>IFERROR(VLOOKUP(B618,[7]Ap_SALUD!$C$16:$M$112,11,0),0)</f>
        <v>0</v>
      </c>
      <c r="AB618" s="3"/>
      <c r="AC618" s="36">
        <f t="shared" si="27"/>
        <v>15231043</v>
      </c>
      <c r="AD618" s="37">
        <f t="shared" si="29"/>
        <v>121848340</v>
      </c>
      <c r="AE618" s="144"/>
    </row>
    <row r="619" spans="1:31" hidden="1" x14ac:dyDescent="0.25">
      <c r="A619" s="29">
        <v>607</v>
      </c>
      <c r="B619" s="61"/>
      <c r="C619" s="143" t="str">
        <f>VLOOKUP(D619,[8]Hoja1!$A$2:$B$1115,2,0)</f>
        <v>25736</v>
      </c>
      <c r="D619" s="31">
        <v>899999415</v>
      </c>
      <c r="E619" s="31">
        <v>213625736</v>
      </c>
      <c r="F619" s="61" t="s">
        <v>800</v>
      </c>
      <c r="G619" s="33">
        <v>0</v>
      </c>
      <c r="H619" s="33">
        <v>0</v>
      </c>
      <c r="I619" s="3">
        <f>IFERROR(VLOOKUP(C619,'[6]Anexo 2'!$A$9:$G$1115,7,0),0)</f>
        <v>192696876</v>
      </c>
      <c r="J619" s="3">
        <f>IFERROR(VLOOKUP(C619,'[6]Anexo 1'!$A$9:$F$1115,6,0),0)</f>
        <v>226139138</v>
      </c>
      <c r="K619" s="3"/>
      <c r="L619" s="3"/>
      <c r="M619" s="3"/>
      <c r="N619" s="3"/>
      <c r="O619" s="3"/>
      <c r="P619" s="34">
        <f t="shared" si="28"/>
        <v>418836014</v>
      </c>
      <c r="Q619" s="35">
        <f>VLOOKUP(D619,FEBRERO!$D$13:$Q$1147,14,0)+VLOOKUP(D619,FEBRERO!$D$13:$AC$1147,26,0)+VLOOKUP(D619,MARZO!$D$13:$AC$1147,26,0)</f>
        <v>274313357</v>
      </c>
      <c r="R619" s="3">
        <f>IFERROR(VLOOKUP(D619,[7]ServNOMINA!$F$16:$M$112,8,0),0)</f>
        <v>0</v>
      </c>
      <c r="S619" s="3">
        <f>IFERROR(VLOOKUP(D619,[7]ServOTROS!$F$16:$M$112,8,0),0)</f>
        <v>0</v>
      </c>
      <c r="T619" s="3">
        <f>IFERROR(VLOOKUP(D619,[7]CANCEL!$F$16:$M$48,8,0),0)</f>
        <v>0</v>
      </c>
      <c r="U619" s="3">
        <f>IFERROR(VLOOKUP(B619,[7]Aaf_PENSION!$C$16:$M$112,11,0),0)</f>
        <v>0</v>
      </c>
      <c r="V619" s="3">
        <f>IFERROR(VLOOKUP(B619,[7]Aaf_SALUD!$C$16:$M$112,11,0),0)</f>
        <v>0</v>
      </c>
      <c r="W619" s="3">
        <f>IFERROR(VLOOKUP(D619,[7]CALIDAD!$F$16:$M$1122,8,0),0)</f>
        <v>16058073</v>
      </c>
      <c r="X619" s="3"/>
      <c r="Y619" s="3">
        <f>IFERROR(VLOOKUP(B619,[7]Ap_CESANTIAS!$C$16:$M$112,11,0),0)</f>
        <v>0</v>
      </c>
      <c r="Z619" s="3">
        <f>IFERROR(VLOOKUP(B619,[7]Ap_PENSION!$C$16:$M$112,11,0),0)</f>
        <v>0</v>
      </c>
      <c r="AA619" s="3">
        <f>IFERROR(VLOOKUP(B619,[7]Ap_SALUD!$C$16:$M$112,11,0),0)</f>
        <v>0</v>
      </c>
      <c r="AB619" s="3"/>
      <c r="AC619" s="36">
        <f t="shared" si="27"/>
        <v>16058073</v>
      </c>
      <c r="AD619" s="37">
        <f t="shared" si="29"/>
        <v>128464584</v>
      </c>
      <c r="AE619" s="144"/>
    </row>
    <row r="620" spans="1:31" hidden="1" x14ac:dyDescent="0.25">
      <c r="A620" s="38">
        <v>608</v>
      </c>
      <c r="B620" s="61"/>
      <c r="C620" s="143" t="str">
        <f>VLOOKUP(D620,[8]Hoja1!$A$2:$B$1115,2,0)</f>
        <v>25740</v>
      </c>
      <c r="D620" s="31">
        <v>899999372</v>
      </c>
      <c r="E620" s="31">
        <v>214025740</v>
      </c>
      <c r="F620" s="61" t="s">
        <v>801</v>
      </c>
      <c r="G620" s="33">
        <v>0</v>
      </c>
      <c r="H620" s="33">
        <v>0</v>
      </c>
      <c r="I620" s="3">
        <f>IFERROR(VLOOKUP(C620,'[6]Anexo 2'!$A$9:$G$1115,7,0),0)</f>
        <v>378045792</v>
      </c>
      <c r="J620" s="3">
        <f>IFERROR(VLOOKUP(C620,'[6]Anexo 1'!$A$9:$F$1115,6,0),0)</f>
        <v>449283221</v>
      </c>
      <c r="K620" s="3"/>
      <c r="L620" s="3"/>
      <c r="M620" s="3"/>
      <c r="N620" s="3"/>
      <c r="O620" s="3"/>
      <c r="P620" s="34">
        <f t="shared" si="28"/>
        <v>827329013</v>
      </c>
      <c r="Q620" s="35">
        <f>VLOOKUP(D620,FEBRERO!$D$13:$Q$1147,14,0)+VLOOKUP(D620,FEBRERO!$D$13:$AC$1147,26,0)+VLOOKUP(D620,MARZO!$D$13:$AC$1147,26,0)</f>
        <v>543794669</v>
      </c>
      <c r="R620" s="3">
        <f>IFERROR(VLOOKUP(D620,[7]ServNOMINA!$F$16:$M$112,8,0),0)</f>
        <v>0</v>
      </c>
      <c r="S620" s="3">
        <f>IFERROR(VLOOKUP(D620,[7]ServOTROS!$F$16:$M$112,8,0),0)</f>
        <v>0</v>
      </c>
      <c r="T620" s="3">
        <f>IFERROR(VLOOKUP(D620,[7]CANCEL!$F$16:$M$48,8,0),0)</f>
        <v>0</v>
      </c>
      <c r="U620" s="3">
        <f>IFERROR(VLOOKUP(B620,[7]Aaf_PENSION!$C$16:$M$112,11,0),0)</f>
        <v>0</v>
      </c>
      <c r="V620" s="3">
        <f>IFERROR(VLOOKUP(B620,[7]Aaf_SALUD!$C$16:$M$112,11,0),0)</f>
        <v>0</v>
      </c>
      <c r="W620" s="3">
        <f>IFERROR(VLOOKUP(D620,[7]CALIDAD!$F$16:$M$1122,8,0),0)</f>
        <v>31503816</v>
      </c>
      <c r="X620" s="3"/>
      <c r="Y620" s="3">
        <f>IFERROR(VLOOKUP(B620,[7]Ap_CESANTIAS!$C$16:$M$112,11,0),0)</f>
        <v>0</v>
      </c>
      <c r="Z620" s="3">
        <f>IFERROR(VLOOKUP(B620,[7]Ap_PENSION!$C$16:$M$112,11,0),0)</f>
        <v>0</v>
      </c>
      <c r="AA620" s="3">
        <f>IFERROR(VLOOKUP(B620,[7]Ap_SALUD!$C$16:$M$112,11,0),0)</f>
        <v>0</v>
      </c>
      <c r="AB620" s="3"/>
      <c r="AC620" s="36">
        <f t="shared" si="27"/>
        <v>31503816</v>
      </c>
      <c r="AD620" s="37">
        <f t="shared" si="29"/>
        <v>252030528</v>
      </c>
      <c r="AE620" s="144"/>
    </row>
    <row r="621" spans="1:31" hidden="1" x14ac:dyDescent="0.25">
      <c r="A621" s="29">
        <v>609</v>
      </c>
      <c r="B621" s="61"/>
      <c r="C621" s="143" t="str">
        <f>VLOOKUP(D621,[8]Hoja1!$A$2:$B$1115,2,0)</f>
        <v>25743</v>
      </c>
      <c r="D621" s="31">
        <v>890680437</v>
      </c>
      <c r="E621" s="31">
        <v>214325743</v>
      </c>
      <c r="F621" s="61" t="s">
        <v>802</v>
      </c>
      <c r="G621" s="33">
        <v>0</v>
      </c>
      <c r="H621" s="33">
        <v>0</v>
      </c>
      <c r="I621" s="3">
        <f>IFERROR(VLOOKUP(C621,'[6]Anexo 2'!$A$9:$G$1115,7,0),0)</f>
        <v>259940624</v>
      </c>
      <c r="J621" s="3">
        <f>IFERROR(VLOOKUP(C621,'[6]Anexo 1'!$A$9:$F$1115,6,0),0)</f>
        <v>358542411</v>
      </c>
      <c r="K621" s="3"/>
      <c r="L621" s="3"/>
      <c r="M621" s="3"/>
      <c r="N621" s="3"/>
      <c r="O621" s="3"/>
      <c r="P621" s="34">
        <f t="shared" si="28"/>
        <v>618483035</v>
      </c>
      <c r="Q621" s="35">
        <f>VLOOKUP(D621,FEBRERO!$D$13:$Q$1147,14,0)+VLOOKUP(D621,FEBRERO!$D$13:$AC$1147,26,0)+VLOOKUP(D621,MARZO!$D$13:$AC$1147,26,0)</f>
        <v>423527568</v>
      </c>
      <c r="R621" s="3">
        <f>IFERROR(VLOOKUP(D621,[7]ServNOMINA!$F$16:$M$112,8,0),0)</f>
        <v>0</v>
      </c>
      <c r="S621" s="3">
        <f>IFERROR(VLOOKUP(D621,[7]ServOTROS!$F$16:$M$112,8,0),0)</f>
        <v>0</v>
      </c>
      <c r="T621" s="3">
        <f>IFERROR(VLOOKUP(D621,[7]CANCEL!$F$16:$M$48,8,0),0)</f>
        <v>0</v>
      </c>
      <c r="U621" s="3">
        <f>IFERROR(VLOOKUP(B621,[7]Aaf_PENSION!$C$16:$M$112,11,0),0)</f>
        <v>0</v>
      </c>
      <c r="V621" s="3">
        <f>IFERROR(VLOOKUP(B621,[7]Aaf_SALUD!$C$16:$M$112,11,0),0)</f>
        <v>0</v>
      </c>
      <c r="W621" s="3">
        <f>IFERROR(VLOOKUP(D621,[7]CALIDAD!$F$16:$M$1122,8,0),0)</f>
        <v>21661719</v>
      </c>
      <c r="X621" s="3"/>
      <c r="Y621" s="3">
        <f>IFERROR(VLOOKUP(B621,[7]Ap_CESANTIAS!$C$16:$M$112,11,0),0)</f>
        <v>0</v>
      </c>
      <c r="Z621" s="3">
        <f>IFERROR(VLOOKUP(B621,[7]Ap_PENSION!$C$16:$M$112,11,0),0)</f>
        <v>0</v>
      </c>
      <c r="AA621" s="3">
        <f>IFERROR(VLOOKUP(B621,[7]Ap_SALUD!$C$16:$M$112,11,0),0)</f>
        <v>0</v>
      </c>
      <c r="AB621" s="3"/>
      <c r="AC621" s="36">
        <f t="shared" si="27"/>
        <v>21661719</v>
      </c>
      <c r="AD621" s="37">
        <f t="shared" si="29"/>
        <v>173293748</v>
      </c>
      <c r="AE621" s="144"/>
    </row>
    <row r="622" spans="1:31" hidden="1" x14ac:dyDescent="0.25">
      <c r="A622" s="38">
        <v>610</v>
      </c>
      <c r="B622" s="61"/>
      <c r="C622" s="143" t="str">
        <f>VLOOKUP(D622,[8]Hoja1!$A$2:$B$1115,2,0)</f>
        <v>25745</v>
      </c>
      <c r="D622" s="31">
        <v>899999384</v>
      </c>
      <c r="E622" s="31">
        <v>214525745</v>
      </c>
      <c r="F622" s="61" t="s">
        <v>803</v>
      </c>
      <c r="G622" s="33">
        <v>0</v>
      </c>
      <c r="H622" s="33">
        <v>0</v>
      </c>
      <c r="I622" s="3">
        <f>IFERROR(VLOOKUP(C622,'[6]Anexo 2'!$A$9:$G$1115,7,0),0)</f>
        <v>161491682</v>
      </c>
      <c r="J622" s="3">
        <f>IFERROR(VLOOKUP(C622,'[6]Anexo 1'!$A$9:$F$1115,6,0),0)</f>
        <v>220311744</v>
      </c>
      <c r="K622" s="3"/>
      <c r="L622" s="3"/>
      <c r="M622" s="3"/>
      <c r="N622" s="3"/>
      <c r="O622" s="3"/>
      <c r="P622" s="34">
        <f t="shared" si="28"/>
        <v>381803426</v>
      </c>
      <c r="Q622" s="35">
        <f>VLOOKUP(D622,FEBRERO!$D$13:$Q$1147,14,0)+VLOOKUP(D622,FEBRERO!$D$13:$AC$1147,26,0)+VLOOKUP(D622,MARZO!$D$13:$AC$1147,26,0)</f>
        <v>260684664</v>
      </c>
      <c r="R622" s="3">
        <f>IFERROR(VLOOKUP(D622,[7]ServNOMINA!$F$16:$M$112,8,0),0)</f>
        <v>0</v>
      </c>
      <c r="S622" s="3">
        <f>IFERROR(VLOOKUP(D622,[7]ServOTROS!$F$16:$M$112,8,0),0)</f>
        <v>0</v>
      </c>
      <c r="T622" s="3">
        <f>IFERROR(VLOOKUP(D622,[7]CANCEL!$F$16:$M$48,8,0),0)</f>
        <v>0</v>
      </c>
      <c r="U622" s="3">
        <f>IFERROR(VLOOKUP(B622,[7]Aaf_PENSION!$C$16:$M$112,11,0),0)</f>
        <v>0</v>
      </c>
      <c r="V622" s="3">
        <f>IFERROR(VLOOKUP(B622,[7]Aaf_SALUD!$C$16:$M$112,11,0),0)</f>
        <v>0</v>
      </c>
      <c r="W622" s="3">
        <f>IFERROR(VLOOKUP(D622,[7]CALIDAD!$F$16:$M$1122,8,0),0)</f>
        <v>13457640</v>
      </c>
      <c r="X622" s="3"/>
      <c r="Y622" s="3">
        <f>IFERROR(VLOOKUP(B622,[7]Ap_CESANTIAS!$C$16:$M$112,11,0),0)</f>
        <v>0</v>
      </c>
      <c r="Z622" s="3">
        <f>IFERROR(VLOOKUP(B622,[7]Ap_PENSION!$C$16:$M$112,11,0),0)</f>
        <v>0</v>
      </c>
      <c r="AA622" s="3">
        <f>IFERROR(VLOOKUP(B622,[7]Ap_SALUD!$C$16:$M$112,11,0),0)</f>
        <v>0</v>
      </c>
      <c r="AB622" s="3"/>
      <c r="AC622" s="36">
        <f t="shared" si="27"/>
        <v>13457640</v>
      </c>
      <c r="AD622" s="37">
        <f t="shared" si="29"/>
        <v>107661122</v>
      </c>
      <c r="AE622" s="144"/>
    </row>
    <row r="623" spans="1:31" hidden="1" x14ac:dyDescent="0.25">
      <c r="A623" s="29">
        <v>611</v>
      </c>
      <c r="B623" s="61"/>
      <c r="C623" s="143" t="str">
        <f>VLOOKUP(D623,[8]Hoja1!$A$2:$B$1115,2,0)</f>
        <v>25758</v>
      </c>
      <c r="D623" s="31">
        <v>899999468</v>
      </c>
      <c r="E623" s="31">
        <v>215825758</v>
      </c>
      <c r="F623" s="61" t="s">
        <v>804</v>
      </c>
      <c r="G623" s="33">
        <v>0</v>
      </c>
      <c r="H623" s="33">
        <v>0</v>
      </c>
      <c r="I623" s="3">
        <f>IFERROR(VLOOKUP(C623,'[6]Anexo 2'!$A$9:$G$1115,7,0),0)</f>
        <v>306772860</v>
      </c>
      <c r="J623" s="3">
        <f>IFERROR(VLOOKUP(C623,'[6]Anexo 1'!$A$9:$F$1115,6,0),0)</f>
        <v>404599051</v>
      </c>
      <c r="K623" s="3"/>
      <c r="L623" s="3"/>
      <c r="M623" s="3"/>
      <c r="N623" s="3"/>
      <c r="O623" s="3"/>
      <c r="P623" s="34">
        <f t="shared" si="28"/>
        <v>711371911</v>
      </c>
      <c r="Q623" s="35">
        <f>VLOOKUP(D623,FEBRERO!$D$13:$Q$1147,14,0)+VLOOKUP(D623,FEBRERO!$D$13:$AC$1147,26,0)+VLOOKUP(D623,MARZO!$D$13:$AC$1147,26,0)</f>
        <v>481292266</v>
      </c>
      <c r="R623" s="3">
        <f>IFERROR(VLOOKUP(D623,[7]ServNOMINA!$F$16:$M$112,8,0),0)</f>
        <v>0</v>
      </c>
      <c r="S623" s="3">
        <f>IFERROR(VLOOKUP(D623,[7]ServOTROS!$F$16:$M$112,8,0),0)</f>
        <v>0</v>
      </c>
      <c r="T623" s="3">
        <f>IFERROR(VLOOKUP(D623,[7]CANCEL!$F$16:$M$48,8,0),0)</f>
        <v>0</v>
      </c>
      <c r="U623" s="3">
        <f>IFERROR(VLOOKUP(B623,[7]Aaf_PENSION!$C$16:$M$112,11,0),0)</f>
        <v>0</v>
      </c>
      <c r="V623" s="3">
        <f>IFERROR(VLOOKUP(B623,[7]Aaf_SALUD!$C$16:$M$112,11,0),0)</f>
        <v>0</v>
      </c>
      <c r="W623" s="3">
        <f>IFERROR(VLOOKUP(D623,[7]CALIDAD!$F$16:$M$1122,8,0),0)</f>
        <v>25564405</v>
      </c>
      <c r="X623" s="3"/>
      <c r="Y623" s="3">
        <f>IFERROR(VLOOKUP(B623,[7]Ap_CESANTIAS!$C$16:$M$112,11,0),0)</f>
        <v>0</v>
      </c>
      <c r="Z623" s="3">
        <f>IFERROR(VLOOKUP(B623,[7]Ap_PENSION!$C$16:$M$112,11,0),0)</f>
        <v>0</v>
      </c>
      <c r="AA623" s="3">
        <f>IFERROR(VLOOKUP(B623,[7]Ap_SALUD!$C$16:$M$112,11,0),0)</f>
        <v>0</v>
      </c>
      <c r="AB623" s="3"/>
      <c r="AC623" s="36">
        <f t="shared" si="27"/>
        <v>25564405</v>
      </c>
      <c r="AD623" s="37">
        <f t="shared" si="29"/>
        <v>204515240</v>
      </c>
      <c r="AE623" s="144"/>
    </row>
    <row r="624" spans="1:31" hidden="1" x14ac:dyDescent="0.25">
      <c r="A624" s="38">
        <v>612</v>
      </c>
      <c r="B624" s="61"/>
      <c r="C624" s="143" t="str">
        <f>VLOOKUP(D624,[8]Hoja1!$A$2:$B$1115,2,0)</f>
        <v>25769</v>
      </c>
      <c r="D624" s="31">
        <v>899999314</v>
      </c>
      <c r="E624" s="31">
        <v>216925769</v>
      </c>
      <c r="F624" s="61" t="s">
        <v>805</v>
      </c>
      <c r="G624" s="33">
        <v>0</v>
      </c>
      <c r="H624" s="33">
        <v>0</v>
      </c>
      <c r="I624" s="3">
        <f>IFERROR(VLOOKUP(C624,'[6]Anexo 2'!$A$9:$G$1115,7,0),0)</f>
        <v>161264288</v>
      </c>
      <c r="J624" s="3">
        <f>IFERROR(VLOOKUP(C624,'[6]Anexo 1'!$A$9:$F$1115,6,0),0)</f>
        <v>207160423</v>
      </c>
      <c r="K624" s="3"/>
      <c r="L624" s="3"/>
      <c r="M624" s="3"/>
      <c r="N624" s="3"/>
      <c r="O624" s="3"/>
      <c r="P624" s="34">
        <f t="shared" si="28"/>
        <v>368424711</v>
      </c>
      <c r="Q624" s="35">
        <f>VLOOKUP(D624,FEBRERO!$D$13:$Q$1147,14,0)+VLOOKUP(D624,FEBRERO!$D$13:$AC$1147,26,0)+VLOOKUP(D624,MARZO!$D$13:$AC$1147,26,0)</f>
        <v>247476496</v>
      </c>
      <c r="R624" s="3">
        <f>IFERROR(VLOOKUP(D624,[7]ServNOMINA!$F$16:$M$112,8,0),0)</f>
        <v>0</v>
      </c>
      <c r="S624" s="3">
        <f>IFERROR(VLOOKUP(D624,[7]ServOTROS!$F$16:$M$112,8,0),0)</f>
        <v>0</v>
      </c>
      <c r="T624" s="3">
        <f>IFERROR(VLOOKUP(D624,[7]CANCEL!$F$16:$M$48,8,0),0)</f>
        <v>0</v>
      </c>
      <c r="U624" s="3">
        <f>IFERROR(VLOOKUP(B624,[7]Aaf_PENSION!$C$16:$M$112,11,0),0)</f>
        <v>0</v>
      </c>
      <c r="V624" s="3">
        <f>IFERROR(VLOOKUP(B624,[7]Aaf_SALUD!$C$16:$M$112,11,0),0)</f>
        <v>0</v>
      </c>
      <c r="W624" s="3">
        <f>IFERROR(VLOOKUP(D624,[7]CALIDAD!$F$16:$M$1122,8,0),0)</f>
        <v>13438691</v>
      </c>
      <c r="X624" s="3"/>
      <c r="Y624" s="3">
        <f>IFERROR(VLOOKUP(B624,[7]Ap_CESANTIAS!$C$16:$M$112,11,0),0)</f>
        <v>0</v>
      </c>
      <c r="Z624" s="3">
        <f>IFERROR(VLOOKUP(B624,[7]Ap_PENSION!$C$16:$M$112,11,0),0)</f>
        <v>0</v>
      </c>
      <c r="AA624" s="3">
        <f>IFERROR(VLOOKUP(B624,[7]Ap_SALUD!$C$16:$M$112,11,0),0)</f>
        <v>0</v>
      </c>
      <c r="AB624" s="3"/>
      <c r="AC624" s="36">
        <f t="shared" si="27"/>
        <v>13438691</v>
      </c>
      <c r="AD624" s="37">
        <f t="shared" si="29"/>
        <v>107509524</v>
      </c>
      <c r="AE624" s="144"/>
    </row>
    <row r="625" spans="1:31" hidden="1" x14ac:dyDescent="0.25">
      <c r="A625" s="29">
        <v>613</v>
      </c>
      <c r="B625" s="61"/>
      <c r="C625" s="143" t="str">
        <f>VLOOKUP(D625,[8]Hoja1!$A$2:$B$1115,2,0)</f>
        <v>25772</v>
      </c>
      <c r="D625" s="31">
        <v>899999430</v>
      </c>
      <c r="E625" s="31">
        <v>217225772</v>
      </c>
      <c r="F625" s="61" t="s">
        <v>806</v>
      </c>
      <c r="G625" s="33">
        <v>0</v>
      </c>
      <c r="H625" s="33">
        <v>0</v>
      </c>
      <c r="I625" s="3">
        <f>IFERROR(VLOOKUP(C625,'[6]Anexo 2'!$A$9:$G$1115,7,0),0)</f>
        <v>217580980</v>
      </c>
      <c r="J625" s="3">
        <f>IFERROR(VLOOKUP(C625,'[6]Anexo 1'!$A$9:$F$1115,6,0),0)</f>
        <v>279003741</v>
      </c>
      <c r="K625" s="3"/>
      <c r="L625" s="3"/>
      <c r="M625" s="3"/>
      <c r="N625" s="3"/>
      <c r="O625" s="3"/>
      <c r="P625" s="34">
        <f t="shared" si="28"/>
        <v>496584721</v>
      </c>
      <c r="Q625" s="35">
        <f>VLOOKUP(D625,FEBRERO!$D$13:$Q$1147,14,0)+VLOOKUP(D625,FEBRERO!$D$13:$AC$1147,26,0)+VLOOKUP(D625,MARZO!$D$13:$AC$1147,26,0)</f>
        <v>333398985</v>
      </c>
      <c r="R625" s="3">
        <f>IFERROR(VLOOKUP(D625,[7]ServNOMINA!$F$16:$M$112,8,0),0)</f>
        <v>0</v>
      </c>
      <c r="S625" s="3">
        <f>IFERROR(VLOOKUP(D625,[7]ServOTROS!$F$16:$M$112,8,0),0)</f>
        <v>0</v>
      </c>
      <c r="T625" s="3">
        <f>IFERROR(VLOOKUP(D625,[7]CANCEL!$F$16:$M$48,8,0),0)</f>
        <v>0</v>
      </c>
      <c r="U625" s="3">
        <f>IFERROR(VLOOKUP(B625,[7]Aaf_PENSION!$C$16:$M$112,11,0),0)</f>
        <v>0</v>
      </c>
      <c r="V625" s="3">
        <f>IFERROR(VLOOKUP(B625,[7]Aaf_SALUD!$C$16:$M$112,11,0),0)</f>
        <v>0</v>
      </c>
      <c r="W625" s="3">
        <f>IFERROR(VLOOKUP(D625,[7]CALIDAD!$F$16:$M$1122,8,0),0)</f>
        <v>18131748</v>
      </c>
      <c r="X625" s="3"/>
      <c r="Y625" s="3">
        <f>IFERROR(VLOOKUP(B625,[7]Ap_CESANTIAS!$C$16:$M$112,11,0),0)</f>
        <v>0</v>
      </c>
      <c r="Z625" s="3">
        <f>IFERROR(VLOOKUP(B625,[7]Ap_PENSION!$C$16:$M$112,11,0),0)</f>
        <v>0</v>
      </c>
      <c r="AA625" s="3">
        <f>IFERROR(VLOOKUP(B625,[7]Ap_SALUD!$C$16:$M$112,11,0),0)</f>
        <v>0</v>
      </c>
      <c r="AB625" s="3"/>
      <c r="AC625" s="36">
        <f t="shared" si="27"/>
        <v>18131748</v>
      </c>
      <c r="AD625" s="37">
        <f t="shared" si="29"/>
        <v>145053988</v>
      </c>
      <c r="AE625" s="144"/>
    </row>
    <row r="626" spans="1:31" hidden="1" x14ac:dyDescent="0.25">
      <c r="A626" s="38">
        <v>614</v>
      </c>
      <c r="B626" s="61"/>
      <c r="C626" s="143" t="str">
        <f>VLOOKUP(D626,[8]Hoja1!$A$2:$B$1115,2,0)</f>
        <v>25777</v>
      </c>
      <c r="D626" s="31">
        <v>899999398</v>
      </c>
      <c r="E626" s="31">
        <v>217725777</v>
      </c>
      <c r="F626" s="61" t="s">
        <v>807</v>
      </c>
      <c r="G626" s="33">
        <v>0</v>
      </c>
      <c r="H626" s="33">
        <v>0</v>
      </c>
      <c r="I626" s="3">
        <f>IFERROR(VLOOKUP(C626,'[6]Anexo 2'!$A$9:$G$1115,7,0),0)</f>
        <v>82276858</v>
      </c>
      <c r="J626" s="3">
        <f>IFERROR(VLOOKUP(C626,'[6]Anexo 1'!$A$9:$F$1115,6,0),0)</f>
        <v>101163760</v>
      </c>
      <c r="K626" s="3"/>
      <c r="L626" s="3"/>
      <c r="M626" s="3"/>
      <c r="N626" s="3"/>
      <c r="O626" s="3"/>
      <c r="P626" s="34">
        <f t="shared" si="28"/>
        <v>183440618</v>
      </c>
      <c r="Q626" s="35">
        <f>VLOOKUP(D626,FEBRERO!$D$13:$Q$1147,14,0)+VLOOKUP(D626,FEBRERO!$D$13:$AC$1147,26,0)+VLOOKUP(D626,MARZO!$D$13:$AC$1147,26,0)</f>
        <v>121732975</v>
      </c>
      <c r="R626" s="3">
        <f>IFERROR(VLOOKUP(D626,[7]ServNOMINA!$F$16:$M$112,8,0),0)</f>
        <v>0</v>
      </c>
      <c r="S626" s="3">
        <f>IFERROR(VLOOKUP(D626,[7]ServOTROS!$F$16:$M$112,8,0),0)</f>
        <v>0</v>
      </c>
      <c r="T626" s="3">
        <f>IFERROR(VLOOKUP(D626,[7]CANCEL!$F$16:$M$48,8,0),0)</f>
        <v>0</v>
      </c>
      <c r="U626" s="3">
        <f>IFERROR(VLOOKUP(B626,[7]Aaf_PENSION!$C$16:$M$112,11,0),0)</f>
        <v>0</v>
      </c>
      <c r="V626" s="3">
        <f>IFERROR(VLOOKUP(B626,[7]Aaf_SALUD!$C$16:$M$112,11,0),0)</f>
        <v>0</v>
      </c>
      <c r="W626" s="3">
        <f>IFERROR(VLOOKUP(D626,[7]CALIDAD!$F$16:$M$1122,8,0),0)</f>
        <v>6856405</v>
      </c>
      <c r="X626" s="3"/>
      <c r="Y626" s="3">
        <f>IFERROR(VLOOKUP(B626,[7]Ap_CESANTIAS!$C$16:$M$112,11,0),0)</f>
        <v>0</v>
      </c>
      <c r="Z626" s="3">
        <f>IFERROR(VLOOKUP(B626,[7]Ap_PENSION!$C$16:$M$112,11,0),0)</f>
        <v>0</v>
      </c>
      <c r="AA626" s="3">
        <f>IFERROR(VLOOKUP(B626,[7]Ap_SALUD!$C$16:$M$112,11,0),0)</f>
        <v>0</v>
      </c>
      <c r="AB626" s="3"/>
      <c r="AC626" s="36">
        <f t="shared" si="27"/>
        <v>6856405</v>
      </c>
      <c r="AD626" s="37">
        <f t="shared" si="29"/>
        <v>54851238</v>
      </c>
      <c r="AE626" s="144"/>
    </row>
    <row r="627" spans="1:31" hidden="1" x14ac:dyDescent="0.25">
      <c r="A627" s="29">
        <v>615</v>
      </c>
      <c r="B627" s="61"/>
      <c r="C627" s="143" t="str">
        <f>VLOOKUP(D627,[8]Hoja1!$A$2:$B$1115,2,0)</f>
        <v>25779</v>
      </c>
      <c r="D627" s="31">
        <v>899999700</v>
      </c>
      <c r="E627" s="31">
        <v>217925779</v>
      </c>
      <c r="F627" s="61" t="s">
        <v>808</v>
      </c>
      <c r="G627" s="33">
        <v>0</v>
      </c>
      <c r="H627" s="33">
        <v>0</v>
      </c>
      <c r="I627" s="3">
        <f>IFERROR(VLOOKUP(C627,'[6]Anexo 2'!$A$9:$G$1115,7,0),0)</f>
        <v>81147556</v>
      </c>
      <c r="J627" s="3">
        <f>IFERROR(VLOOKUP(C627,'[6]Anexo 1'!$A$9:$F$1115,6,0),0)</f>
        <v>103887125</v>
      </c>
      <c r="K627" s="3"/>
      <c r="L627" s="3"/>
      <c r="M627" s="3"/>
      <c r="N627" s="3"/>
      <c r="O627" s="3"/>
      <c r="P627" s="34">
        <f t="shared" si="28"/>
        <v>185034681</v>
      </c>
      <c r="Q627" s="35">
        <f>VLOOKUP(D627,FEBRERO!$D$13:$Q$1147,14,0)+VLOOKUP(D627,FEBRERO!$D$13:$AC$1147,26,0)+VLOOKUP(D627,MARZO!$D$13:$AC$1147,26,0)</f>
        <v>124174013</v>
      </c>
      <c r="R627" s="3">
        <f>IFERROR(VLOOKUP(D627,[7]ServNOMINA!$F$16:$M$112,8,0),0)</f>
        <v>0</v>
      </c>
      <c r="S627" s="3">
        <f>IFERROR(VLOOKUP(D627,[7]ServOTROS!$F$16:$M$112,8,0),0)</f>
        <v>0</v>
      </c>
      <c r="T627" s="3">
        <f>IFERROR(VLOOKUP(D627,[7]CANCEL!$F$16:$M$48,8,0),0)</f>
        <v>0</v>
      </c>
      <c r="U627" s="3">
        <f>IFERROR(VLOOKUP(B627,[7]Aaf_PENSION!$C$16:$M$112,11,0),0)</f>
        <v>0</v>
      </c>
      <c r="V627" s="3">
        <f>IFERROR(VLOOKUP(B627,[7]Aaf_SALUD!$C$16:$M$112,11,0),0)</f>
        <v>0</v>
      </c>
      <c r="W627" s="3">
        <f>IFERROR(VLOOKUP(D627,[7]CALIDAD!$F$16:$M$1122,8,0),0)</f>
        <v>6762296</v>
      </c>
      <c r="X627" s="3"/>
      <c r="Y627" s="3">
        <f>IFERROR(VLOOKUP(B627,[7]Ap_CESANTIAS!$C$16:$M$112,11,0),0)</f>
        <v>0</v>
      </c>
      <c r="Z627" s="3">
        <f>IFERROR(VLOOKUP(B627,[7]Ap_PENSION!$C$16:$M$112,11,0),0)</f>
        <v>0</v>
      </c>
      <c r="AA627" s="3">
        <f>IFERROR(VLOOKUP(B627,[7]Ap_SALUD!$C$16:$M$112,11,0),0)</f>
        <v>0</v>
      </c>
      <c r="AB627" s="3"/>
      <c r="AC627" s="36">
        <f t="shared" si="27"/>
        <v>6762296</v>
      </c>
      <c r="AD627" s="37">
        <f t="shared" si="29"/>
        <v>54098372</v>
      </c>
      <c r="AE627" s="144"/>
    </row>
    <row r="628" spans="1:31" hidden="1" x14ac:dyDescent="0.25">
      <c r="A628" s="38">
        <v>616</v>
      </c>
      <c r="B628" s="61"/>
      <c r="C628" s="143" t="str">
        <f>VLOOKUP(D628,[8]Hoja1!$A$2:$B$1115,2,0)</f>
        <v>25781</v>
      </c>
      <c r="D628" s="31">
        <v>899999476</v>
      </c>
      <c r="E628" s="31">
        <v>218125781</v>
      </c>
      <c r="F628" s="61" t="s">
        <v>809</v>
      </c>
      <c r="G628" s="33">
        <v>0</v>
      </c>
      <c r="H628" s="33">
        <v>0</v>
      </c>
      <c r="I628" s="3">
        <f>IFERROR(VLOOKUP(C628,'[6]Anexo 2'!$A$9:$G$1115,7,0),0)</f>
        <v>99827066</v>
      </c>
      <c r="J628" s="3">
        <f>IFERROR(VLOOKUP(C628,'[6]Anexo 1'!$A$9:$F$1115,6,0),0)</f>
        <v>118610970</v>
      </c>
      <c r="K628" s="3"/>
      <c r="L628" s="3"/>
      <c r="M628" s="3"/>
      <c r="N628" s="3"/>
      <c r="O628" s="3"/>
      <c r="P628" s="34">
        <f t="shared" si="28"/>
        <v>218438036</v>
      </c>
      <c r="Q628" s="35">
        <f>VLOOKUP(D628,FEBRERO!$D$13:$Q$1147,14,0)+VLOOKUP(D628,FEBRERO!$D$13:$AC$1147,26,0)+VLOOKUP(D628,MARZO!$D$13:$AC$1147,26,0)</f>
        <v>143567736</v>
      </c>
      <c r="R628" s="3">
        <f>IFERROR(VLOOKUP(D628,[7]ServNOMINA!$F$16:$M$112,8,0),0)</f>
        <v>0</v>
      </c>
      <c r="S628" s="3">
        <f>IFERROR(VLOOKUP(D628,[7]ServOTROS!$F$16:$M$112,8,0),0)</f>
        <v>0</v>
      </c>
      <c r="T628" s="3">
        <f>IFERROR(VLOOKUP(D628,[7]CANCEL!$F$16:$M$48,8,0),0)</f>
        <v>0</v>
      </c>
      <c r="U628" s="3">
        <f>IFERROR(VLOOKUP(B628,[7]Aaf_PENSION!$C$16:$M$112,11,0),0)</f>
        <v>0</v>
      </c>
      <c r="V628" s="3">
        <f>IFERROR(VLOOKUP(B628,[7]Aaf_SALUD!$C$16:$M$112,11,0),0)</f>
        <v>0</v>
      </c>
      <c r="W628" s="3">
        <f>IFERROR(VLOOKUP(D628,[7]CALIDAD!$F$16:$M$1122,8,0),0)</f>
        <v>8318922</v>
      </c>
      <c r="X628" s="3"/>
      <c r="Y628" s="3">
        <f>IFERROR(VLOOKUP(B628,[7]Ap_CESANTIAS!$C$16:$M$112,11,0),0)</f>
        <v>0</v>
      </c>
      <c r="Z628" s="3">
        <f>IFERROR(VLOOKUP(B628,[7]Ap_PENSION!$C$16:$M$112,11,0),0)</f>
        <v>0</v>
      </c>
      <c r="AA628" s="3">
        <f>IFERROR(VLOOKUP(B628,[7]Ap_SALUD!$C$16:$M$112,11,0),0)</f>
        <v>0</v>
      </c>
      <c r="AB628" s="3"/>
      <c r="AC628" s="36">
        <f t="shared" si="27"/>
        <v>8318922</v>
      </c>
      <c r="AD628" s="37">
        <f t="shared" si="29"/>
        <v>66551378</v>
      </c>
      <c r="AE628" s="144"/>
    </row>
    <row r="629" spans="1:31" hidden="1" x14ac:dyDescent="0.25">
      <c r="A629" s="29">
        <v>617</v>
      </c>
      <c r="B629" s="61"/>
      <c r="C629" s="143" t="str">
        <f>VLOOKUP(D629,[8]Hoja1!$A$2:$B$1115,2,0)</f>
        <v>25785</v>
      </c>
      <c r="D629" s="31">
        <v>899999443</v>
      </c>
      <c r="E629" s="31">
        <v>218525785</v>
      </c>
      <c r="F629" s="61" t="s">
        <v>810</v>
      </c>
      <c r="G629" s="33">
        <v>0</v>
      </c>
      <c r="H629" s="33">
        <v>0</v>
      </c>
      <c r="I629" s="3">
        <f>IFERROR(VLOOKUP(C629,'[6]Anexo 2'!$A$9:$G$1115,7,0),0)</f>
        <v>247850940</v>
      </c>
      <c r="J629" s="3">
        <f>IFERROR(VLOOKUP(C629,'[6]Anexo 1'!$A$9:$F$1115,6,0),0)</f>
        <v>312299271</v>
      </c>
      <c r="K629" s="3"/>
      <c r="L629" s="3"/>
      <c r="M629" s="3"/>
      <c r="N629" s="3"/>
      <c r="O629" s="3"/>
      <c r="P629" s="34">
        <f t="shared" si="28"/>
        <v>560150211</v>
      </c>
      <c r="Q629" s="35">
        <f>VLOOKUP(D629,FEBRERO!$D$13:$Q$1147,14,0)+VLOOKUP(D629,FEBRERO!$D$13:$AC$1147,26,0)+VLOOKUP(D629,MARZO!$D$13:$AC$1147,26,0)</f>
        <v>374262006</v>
      </c>
      <c r="R629" s="3">
        <f>IFERROR(VLOOKUP(D629,[7]ServNOMINA!$F$16:$M$112,8,0),0)</f>
        <v>0</v>
      </c>
      <c r="S629" s="3">
        <f>IFERROR(VLOOKUP(D629,[7]ServOTROS!$F$16:$M$112,8,0),0)</f>
        <v>0</v>
      </c>
      <c r="T629" s="3">
        <f>IFERROR(VLOOKUP(D629,[7]CANCEL!$F$16:$M$48,8,0),0)</f>
        <v>0</v>
      </c>
      <c r="U629" s="3">
        <f>IFERROR(VLOOKUP(B629,[7]Aaf_PENSION!$C$16:$M$112,11,0),0)</f>
        <v>0</v>
      </c>
      <c r="V629" s="3">
        <f>IFERROR(VLOOKUP(B629,[7]Aaf_SALUD!$C$16:$M$112,11,0),0)</f>
        <v>0</v>
      </c>
      <c r="W629" s="3">
        <f>IFERROR(VLOOKUP(D629,[7]CALIDAD!$F$16:$M$1122,8,0),0)</f>
        <v>20654245</v>
      </c>
      <c r="X629" s="3"/>
      <c r="Y629" s="3">
        <f>IFERROR(VLOOKUP(B629,[7]Ap_CESANTIAS!$C$16:$M$112,11,0),0)</f>
        <v>0</v>
      </c>
      <c r="Z629" s="3">
        <f>IFERROR(VLOOKUP(B629,[7]Ap_PENSION!$C$16:$M$112,11,0),0)</f>
        <v>0</v>
      </c>
      <c r="AA629" s="3">
        <f>IFERROR(VLOOKUP(B629,[7]Ap_SALUD!$C$16:$M$112,11,0),0)</f>
        <v>0</v>
      </c>
      <c r="AB629" s="3"/>
      <c r="AC629" s="36">
        <f t="shared" si="27"/>
        <v>20654245</v>
      </c>
      <c r="AD629" s="37">
        <f t="shared" si="29"/>
        <v>165233960</v>
      </c>
      <c r="AE629" s="144"/>
    </row>
    <row r="630" spans="1:31" hidden="1" x14ac:dyDescent="0.25">
      <c r="A630" s="38">
        <v>618</v>
      </c>
      <c r="B630" s="61"/>
      <c r="C630" s="143" t="str">
        <f>VLOOKUP(D630,[8]Hoja1!$A$2:$B$1115,2,0)</f>
        <v>25793</v>
      </c>
      <c r="D630" s="31">
        <v>899999481</v>
      </c>
      <c r="E630" s="31">
        <v>219325793</v>
      </c>
      <c r="F630" s="61" t="s">
        <v>811</v>
      </c>
      <c r="G630" s="33">
        <v>0</v>
      </c>
      <c r="H630" s="33">
        <v>0</v>
      </c>
      <c r="I630" s="3">
        <f>IFERROR(VLOOKUP(C630,'[6]Anexo 2'!$A$9:$G$1115,7,0),0)</f>
        <v>152124096</v>
      </c>
      <c r="J630" s="3">
        <f>IFERROR(VLOOKUP(C630,'[6]Anexo 1'!$A$9:$F$1115,6,0),0)</f>
        <v>199759595</v>
      </c>
      <c r="K630" s="3"/>
      <c r="L630" s="3"/>
      <c r="M630" s="3"/>
      <c r="N630" s="3"/>
      <c r="O630" s="3"/>
      <c r="P630" s="34">
        <f t="shared" si="28"/>
        <v>351883691</v>
      </c>
      <c r="Q630" s="35">
        <f>VLOOKUP(D630,FEBRERO!$D$13:$Q$1147,14,0)+VLOOKUP(D630,FEBRERO!$D$13:$AC$1147,26,0)+VLOOKUP(D630,MARZO!$D$13:$AC$1147,26,0)</f>
        <v>237790619</v>
      </c>
      <c r="R630" s="3">
        <f>IFERROR(VLOOKUP(D630,[7]ServNOMINA!$F$16:$M$112,8,0),0)</f>
        <v>0</v>
      </c>
      <c r="S630" s="3">
        <f>IFERROR(VLOOKUP(D630,[7]ServOTROS!$F$16:$M$112,8,0),0)</f>
        <v>0</v>
      </c>
      <c r="T630" s="3">
        <f>IFERROR(VLOOKUP(D630,[7]CANCEL!$F$16:$M$48,8,0),0)</f>
        <v>0</v>
      </c>
      <c r="U630" s="3">
        <f>IFERROR(VLOOKUP(B630,[7]Aaf_PENSION!$C$16:$M$112,11,0),0)</f>
        <v>0</v>
      </c>
      <c r="V630" s="3">
        <f>IFERROR(VLOOKUP(B630,[7]Aaf_SALUD!$C$16:$M$112,11,0),0)</f>
        <v>0</v>
      </c>
      <c r="W630" s="3">
        <f>IFERROR(VLOOKUP(D630,[7]CALIDAD!$F$16:$M$1122,8,0),0)</f>
        <v>12677008</v>
      </c>
      <c r="X630" s="3"/>
      <c r="Y630" s="3">
        <f>IFERROR(VLOOKUP(B630,[7]Ap_CESANTIAS!$C$16:$M$112,11,0),0)</f>
        <v>0</v>
      </c>
      <c r="Z630" s="3">
        <f>IFERROR(VLOOKUP(B630,[7]Ap_PENSION!$C$16:$M$112,11,0),0)</f>
        <v>0</v>
      </c>
      <c r="AA630" s="3">
        <f>IFERROR(VLOOKUP(B630,[7]Ap_SALUD!$C$16:$M$112,11,0),0)</f>
        <v>0</v>
      </c>
      <c r="AB630" s="3"/>
      <c r="AC630" s="36">
        <f t="shared" si="27"/>
        <v>12677008</v>
      </c>
      <c r="AD630" s="37">
        <f t="shared" si="29"/>
        <v>101416064</v>
      </c>
      <c r="AE630" s="144"/>
    </row>
    <row r="631" spans="1:31" hidden="1" x14ac:dyDescent="0.25">
      <c r="A631" s="29">
        <v>619</v>
      </c>
      <c r="B631" s="61"/>
      <c r="C631" s="143" t="str">
        <f>VLOOKUP(D631,[8]Hoja1!$A$2:$B$1115,2,0)</f>
        <v>25797</v>
      </c>
      <c r="D631" s="31">
        <v>800004574</v>
      </c>
      <c r="E631" s="31">
        <v>219725797</v>
      </c>
      <c r="F631" s="61" t="s">
        <v>812</v>
      </c>
      <c r="G631" s="33">
        <v>0</v>
      </c>
      <c r="H631" s="33">
        <v>0</v>
      </c>
      <c r="I631" s="3">
        <f>IFERROR(VLOOKUP(C631,'[6]Anexo 2'!$A$9:$G$1115,7,0),0)</f>
        <v>108209512</v>
      </c>
      <c r="J631" s="3">
        <f>IFERROR(VLOOKUP(C631,'[6]Anexo 1'!$A$9:$F$1115,6,0),0)</f>
        <v>139274739</v>
      </c>
      <c r="K631" s="3"/>
      <c r="L631" s="3"/>
      <c r="M631" s="3"/>
      <c r="N631" s="3"/>
      <c r="O631" s="3"/>
      <c r="P631" s="34">
        <f t="shared" si="28"/>
        <v>247484251</v>
      </c>
      <c r="Q631" s="35">
        <f>VLOOKUP(D631,FEBRERO!$D$13:$Q$1147,14,0)+VLOOKUP(D631,FEBRERO!$D$13:$AC$1147,26,0)+VLOOKUP(D631,MARZO!$D$13:$AC$1147,26,0)</f>
        <v>166327116</v>
      </c>
      <c r="R631" s="3">
        <f>IFERROR(VLOOKUP(D631,[7]ServNOMINA!$F$16:$M$112,8,0),0)</f>
        <v>0</v>
      </c>
      <c r="S631" s="3">
        <f>IFERROR(VLOOKUP(D631,[7]ServOTROS!$F$16:$M$112,8,0),0)</f>
        <v>0</v>
      </c>
      <c r="T631" s="3">
        <f>IFERROR(VLOOKUP(D631,[7]CANCEL!$F$16:$M$48,8,0),0)</f>
        <v>0</v>
      </c>
      <c r="U631" s="3">
        <f>IFERROR(VLOOKUP(B631,[7]Aaf_PENSION!$C$16:$M$112,11,0),0)</f>
        <v>0</v>
      </c>
      <c r="V631" s="3">
        <f>IFERROR(VLOOKUP(B631,[7]Aaf_SALUD!$C$16:$M$112,11,0),0)</f>
        <v>0</v>
      </c>
      <c r="W631" s="3">
        <f>IFERROR(VLOOKUP(D631,[7]CALIDAD!$F$16:$M$1122,8,0),0)</f>
        <v>9017459</v>
      </c>
      <c r="X631" s="3"/>
      <c r="Y631" s="3">
        <f>IFERROR(VLOOKUP(B631,[7]Ap_CESANTIAS!$C$16:$M$112,11,0),0)</f>
        <v>0</v>
      </c>
      <c r="Z631" s="3">
        <f>IFERROR(VLOOKUP(B631,[7]Ap_PENSION!$C$16:$M$112,11,0),0)</f>
        <v>0</v>
      </c>
      <c r="AA631" s="3">
        <f>IFERROR(VLOOKUP(B631,[7]Ap_SALUD!$C$16:$M$112,11,0),0)</f>
        <v>0</v>
      </c>
      <c r="AB631" s="3"/>
      <c r="AC631" s="36">
        <f t="shared" si="27"/>
        <v>9017459</v>
      </c>
      <c r="AD631" s="37">
        <f t="shared" si="29"/>
        <v>72139676</v>
      </c>
      <c r="AE631" s="144"/>
    </row>
    <row r="632" spans="1:31" hidden="1" x14ac:dyDescent="0.25">
      <c r="A632" s="38">
        <v>620</v>
      </c>
      <c r="B632" s="61"/>
      <c r="C632" s="143" t="str">
        <f>VLOOKUP(D632,[8]Hoja1!$A$2:$B$1115,2,0)</f>
        <v>25799</v>
      </c>
      <c r="D632" s="31">
        <v>800095174</v>
      </c>
      <c r="E632" s="31">
        <v>219925799</v>
      </c>
      <c r="F632" s="61" t="s">
        <v>813</v>
      </c>
      <c r="G632" s="33">
        <v>0</v>
      </c>
      <c r="H632" s="33">
        <v>0</v>
      </c>
      <c r="I632" s="3">
        <f>IFERROR(VLOOKUP(C632,'[6]Anexo 2'!$A$9:$G$1115,7,0),0)</f>
        <v>236692272</v>
      </c>
      <c r="J632" s="3">
        <f>IFERROR(VLOOKUP(C632,'[6]Anexo 1'!$A$9:$F$1115,6,0),0)</f>
        <v>332375653</v>
      </c>
      <c r="K632" s="3"/>
      <c r="L632" s="3"/>
      <c r="M632" s="3"/>
      <c r="N632" s="3"/>
      <c r="O632" s="3"/>
      <c r="P632" s="34">
        <f t="shared" si="28"/>
        <v>569067925</v>
      </c>
      <c r="Q632" s="35">
        <f>VLOOKUP(D632,FEBRERO!$D$13:$Q$1147,14,0)+VLOOKUP(D632,FEBRERO!$D$13:$AC$1147,26,0)+VLOOKUP(D632,MARZO!$D$13:$AC$1147,26,0)</f>
        <v>391548721</v>
      </c>
      <c r="R632" s="3">
        <f>IFERROR(VLOOKUP(D632,[7]ServNOMINA!$F$16:$M$112,8,0),0)</f>
        <v>0</v>
      </c>
      <c r="S632" s="3">
        <f>IFERROR(VLOOKUP(D632,[7]ServOTROS!$F$16:$M$112,8,0),0)</f>
        <v>0</v>
      </c>
      <c r="T632" s="3">
        <f>IFERROR(VLOOKUP(D632,[7]CANCEL!$F$16:$M$48,8,0),0)</f>
        <v>0</v>
      </c>
      <c r="U632" s="3">
        <f>IFERROR(VLOOKUP(B632,[7]Aaf_PENSION!$C$16:$M$112,11,0),0)</f>
        <v>0</v>
      </c>
      <c r="V632" s="3">
        <f>IFERROR(VLOOKUP(B632,[7]Aaf_SALUD!$C$16:$M$112,11,0),0)</f>
        <v>0</v>
      </c>
      <c r="W632" s="3">
        <f>IFERROR(VLOOKUP(D632,[7]CALIDAD!$F$16:$M$1122,8,0),0)</f>
        <v>19724356</v>
      </c>
      <c r="X632" s="3"/>
      <c r="Y632" s="3">
        <f>IFERROR(VLOOKUP(B632,[7]Ap_CESANTIAS!$C$16:$M$112,11,0),0)</f>
        <v>0</v>
      </c>
      <c r="Z632" s="3">
        <f>IFERROR(VLOOKUP(B632,[7]Ap_PENSION!$C$16:$M$112,11,0),0)</f>
        <v>0</v>
      </c>
      <c r="AA632" s="3">
        <f>IFERROR(VLOOKUP(B632,[7]Ap_SALUD!$C$16:$M$112,11,0),0)</f>
        <v>0</v>
      </c>
      <c r="AB632" s="3"/>
      <c r="AC632" s="36">
        <f t="shared" si="27"/>
        <v>19724356</v>
      </c>
      <c r="AD632" s="37">
        <f t="shared" si="29"/>
        <v>157794848</v>
      </c>
      <c r="AE632" s="144"/>
    </row>
    <row r="633" spans="1:31" hidden="1" x14ac:dyDescent="0.25">
      <c r="A633" s="29">
        <v>621</v>
      </c>
      <c r="B633" s="61"/>
      <c r="C633" s="143" t="str">
        <f>VLOOKUP(D633,[8]Hoja1!$A$2:$B$1115,2,0)</f>
        <v>25805</v>
      </c>
      <c r="D633" s="31">
        <v>800018689</v>
      </c>
      <c r="E633" s="31">
        <v>210525805</v>
      </c>
      <c r="F633" s="61" t="s">
        <v>814</v>
      </c>
      <c r="G633" s="33">
        <v>0</v>
      </c>
      <c r="H633" s="33">
        <v>0</v>
      </c>
      <c r="I633" s="3">
        <f>IFERROR(VLOOKUP(C633,'[6]Anexo 2'!$A$9:$G$1115,7,0),0)</f>
        <v>75344750</v>
      </c>
      <c r="J633" s="3">
        <f>IFERROR(VLOOKUP(C633,'[6]Anexo 1'!$A$9:$F$1115,6,0),0)</f>
        <v>78031156</v>
      </c>
      <c r="K633" s="3"/>
      <c r="L633" s="3"/>
      <c r="M633" s="3"/>
      <c r="N633" s="3"/>
      <c r="O633" s="3"/>
      <c r="P633" s="34">
        <f t="shared" si="28"/>
        <v>153375906</v>
      </c>
      <c r="Q633" s="35">
        <f>VLOOKUP(D633,FEBRERO!$D$13:$Q$1147,14,0)+VLOOKUP(D633,FEBRERO!$D$13:$AC$1147,26,0)+VLOOKUP(D633,MARZO!$D$13:$AC$1147,26,0)</f>
        <v>96867343</v>
      </c>
      <c r="R633" s="3">
        <f>IFERROR(VLOOKUP(D633,[7]ServNOMINA!$F$16:$M$112,8,0),0)</f>
        <v>0</v>
      </c>
      <c r="S633" s="3">
        <f>IFERROR(VLOOKUP(D633,[7]ServOTROS!$F$16:$M$112,8,0),0)</f>
        <v>0</v>
      </c>
      <c r="T633" s="3">
        <f>IFERROR(VLOOKUP(D633,[7]CANCEL!$F$16:$M$48,8,0),0)</f>
        <v>0</v>
      </c>
      <c r="U633" s="3">
        <f>IFERROR(VLOOKUP(B633,[7]Aaf_PENSION!$C$16:$M$112,11,0),0)</f>
        <v>0</v>
      </c>
      <c r="V633" s="3">
        <f>IFERROR(VLOOKUP(B633,[7]Aaf_SALUD!$C$16:$M$112,11,0),0)</f>
        <v>0</v>
      </c>
      <c r="W633" s="3">
        <f>IFERROR(VLOOKUP(D633,[7]CALIDAD!$F$16:$M$1122,8,0),0)</f>
        <v>6278729</v>
      </c>
      <c r="X633" s="3"/>
      <c r="Y633" s="3">
        <f>IFERROR(VLOOKUP(B633,[7]Ap_CESANTIAS!$C$16:$M$112,11,0),0)</f>
        <v>0</v>
      </c>
      <c r="Z633" s="3">
        <f>IFERROR(VLOOKUP(B633,[7]Ap_PENSION!$C$16:$M$112,11,0),0)</f>
        <v>0</v>
      </c>
      <c r="AA633" s="3">
        <f>IFERROR(VLOOKUP(B633,[7]Ap_SALUD!$C$16:$M$112,11,0),0)</f>
        <v>0</v>
      </c>
      <c r="AB633" s="3"/>
      <c r="AC633" s="36">
        <f t="shared" si="27"/>
        <v>6278729</v>
      </c>
      <c r="AD633" s="37">
        <f t="shared" si="29"/>
        <v>50229834</v>
      </c>
      <c r="AE633" s="144"/>
    </row>
    <row r="634" spans="1:31" hidden="1" x14ac:dyDescent="0.25">
      <c r="A634" s="38">
        <v>622</v>
      </c>
      <c r="B634" s="61"/>
      <c r="C634" s="143" t="str">
        <f>VLOOKUP(D634,[8]Hoja1!$A$2:$B$1115,2,0)</f>
        <v>25807</v>
      </c>
      <c r="D634" s="31">
        <v>800094782</v>
      </c>
      <c r="E634" s="31">
        <v>210725807</v>
      </c>
      <c r="F634" s="61" t="s">
        <v>815</v>
      </c>
      <c r="G634" s="33">
        <v>0</v>
      </c>
      <c r="H634" s="33">
        <v>0</v>
      </c>
      <c r="I634" s="3">
        <f>IFERROR(VLOOKUP(C634,'[6]Anexo 2'!$A$9:$G$1115,7,0),0)</f>
        <v>33898622</v>
      </c>
      <c r="J634" s="3">
        <f>IFERROR(VLOOKUP(C634,'[6]Anexo 1'!$A$9:$F$1115,6,0),0)</f>
        <v>39722591</v>
      </c>
      <c r="K634" s="3"/>
      <c r="L634" s="3"/>
      <c r="M634" s="3"/>
      <c r="N634" s="3"/>
      <c r="O634" s="3"/>
      <c r="P634" s="34">
        <f t="shared" si="28"/>
        <v>73621213</v>
      </c>
      <c r="Q634" s="35">
        <f>VLOOKUP(D634,FEBRERO!$D$13:$Q$1147,14,0)+VLOOKUP(D634,FEBRERO!$D$13:$AC$1147,26,0)+VLOOKUP(D634,MARZO!$D$13:$AC$1147,26,0)</f>
        <v>48197246</v>
      </c>
      <c r="R634" s="3">
        <f>IFERROR(VLOOKUP(D634,[7]ServNOMINA!$F$16:$M$112,8,0),0)</f>
        <v>0</v>
      </c>
      <c r="S634" s="3">
        <f>IFERROR(VLOOKUP(D634,[7]ServOTROS!$F$16:$M$112,8,0),0)</f>
        <v>0</v>
      </c>
      <c r="T634" s="3">
        <f>IFERROR(VLOOKUP(D634,[7]CANCEL!$F$16:$M$48,8,0),0)</f>
        <v>0</v>
      </c>
      <c r="U634" s="3">
        <f>IFERROR(VLOOKUP(B634,[7]Aaf_PENSION!$C$16:$M$112,11,0),0)</f>
        <v>0</v>
      </c>
      <c r="V634" s="3">
        <f>IFERROR(VLOOKUP(B634,[7]Aaf_SALUD!$C$16:$M$112,11,0),0)</f>
        <v>0</v>
      </c>
      <c r="W634" s="3">
        <f>IFERROR(VLOOKUP(D634,[7]CALIDAD!$F$16:$M$1122,8,0),0)</f>
        <v>2824885</v>
      </c>
      <c r="X634" s="3"/>
      <c r="Y634" s="3">
        <f>IFERROR(VLOOKUP(B634,[7]Ap_CESANTIAS!$C$16:$M$112,11,0),0)</f>
        <v>0</v>
      </c>
      <c r="Z634" s="3">
        <f>IFERROR(VLOOKUP(B634,[7]Ap_PENSION!$C$16:$M$112,11,0),0)</f>
        <v>0</v>
      </c>
      <c r="AA634" s="3">
        <f>IFERROR(VLOOKUP(B634,[7]Ap_SALUD!$C$16:$M$112,11,0),0)</f>
        <v>0</v>
      </c>
      <c r="AB634" s="3"/>
      <c r="AC634" s="36">
        <f t="shared" si="27"/>
        <v>2824885</v>
      </c>
      <c r="AD634" s="37">
        <f t="shared" si="29"/>
        <v>22599082</v>
      </c>
      <c r="AE634" s="144"/>
    </row>
    <row r="635" spans="1:31" hidden="1" x14ac:dyDescent="0.25">
      <c r="A635" s="29">
        <v>623</v>
      </c>
      <c r="B635" s="61"/>
      <c r="C635" s="143" t="str">
        <f>VLOOKUP(D635,[8]Hoja1!$A$2:$B$1115,2,0)</f>
        <v>25815</v>
      </c>
      <c r="D635" s="31">
        <v>800093439</v>
      </c>
      <c r="E635" s="31">
        <v>211525815</v>
      </c>
      <c r="F635" s="61" t="s">
        <v>816</v>
      </c>
      <c r="G635" s="33">
        <v>0</v>
      </c>
      <c r="H635" s="33">
        <v>0</v>
      </c>
      <c r="I635" s="3">
        <f>IFERROR(VLOOKUP(C635,'[6]Anexo 2'!$A$9:$G$1115,7,0),0)</f>
        <v>179317512</v>
      </c>
      <c r="J635" s="3">
        <f>IFERROR(VLOOKUP(C635,'[6]Anexo 1'!$A$9:$F$1115,6,0),0)</f>
        <v>206741069</v>
      </c>
      <c r="K635" s="3"/>
      <c r="L635" s="3"/>
      <c r="M635" s="3"/>
      <c r="N635" s="3"/>
      <c r="O635" s="3"/>
      <c r="P635" s="34">
        <f t="shared" si="28"/>
        <v>386058581</v>
      </c>
      <c r="Q635" s="35">
        <f>VLOOKUP(D635,FEBRERO!$D$13:$Q$1147,14,0)+VLOOKUP(D635,FEBRERO!$D$13:$AC$1147,26,0)+VLOOKUP(D635,MARZO!$D$13:$AC$1147,26,0)</f>
        <v>251570447</v>
      </c>
      <c r="R635" s="3">
        <f>IFERROR(VLOOKUP(D635,[7]ServNOMINA!$F$16:$M$112,8,0),0)</f>
        <v>0</v>
      </c>
      <c r="S635" s="3">
        <f>IFERROR(VLOOKUP(D635,[7]ServOTROS!$F$16:$M$112,8,0),0)</f>
        <v>0</v>
      </c>
      <c r="T635" s="3">
        <f>IFERROR(VLOOKUP(D635,[7]CANCEL!$F$16:$M$48,8,0),0)</f>
        <v>0</v>
      </c>
      <c r="U635" s="3">
        <f>IFERROR(VLOOKUP(B635,[7]Aaf_PENSION!$C$16:$M$112,11,0),0)</f>
        <v>0</v>
      </c>
      <c r="V635" s="3">
        <f>IFERROR(VLOOKUP(B635,[7]Aaf_SALUD!$C$16:$M$112,11,0),0)</f>
        <v>0</v>
      </c>
      <c r="W635" s="3">
        <f>IFERROR(VLOOKUP(D635,[7]CALIDAD!$F$16:$M$1122,8,0),0)</f>
        <v>14943126</v>
      </c>
      <c r="X635" s="3"/>
      <c r="Y635" s="3">
        <f>IFERROR(VLOOKUP(B635,[7]Ap_CESANTIAS!$C$16:$M$112,11,0),0)</f>
        <v>0</v>
      </c>
      <c r="Z635" s="3">
        <f>IFERROR(VLOOKUP(B635,[7]Ap_PENSION!$C$16:$M$112,11,0),0)</f>
        <v>0</v>
      </c>
      <c r="AA635" s="3">
        <f>IFERROR(VLOOKUP(B635,[7]Ap_SALUD!$C$16:$M$112,11,0),0)</f>
        <v>0</v>
      </c>
      <c r="AB635" s="3"/>
      <c r="AC635" s="36">
        <f t="shared" si="27"/>
        <v>14943126</v>
      </c>
      <c r="AD635" s="37">
        <f t="shared" si="29"/>
        <v>119545008</v>
      </c>
      <c r="AE635" s="144"/>
    </row>
    <row r="636" spans="1:31" hidden="1" x14ac:dyDescent="0.25">
      <c r="A636" s="38">
        <v>624</v>
      </c>
      <c r="B636" s="61"/>
      <c r="C636" s="143" t="str">
        <f>VLOOKUP(D636,[8]Hoja1!$A$2:$B$1115,2,0)</f>
        <v>25817</v>
      </c>
      <c r="D636" s="31">
        <v>899999428</v>
      </c>
      <c r="E636" s="31">
        <v>211725817</v>
      </c>
      <c r="F636" s="61" t="s">
        <v>817</v>
      </c>
      <c r="G636" s="33">
        <v>0</v>
      </c>
      <c r="H636" s="33">
        <v>0</v>
      </c>
      <c r="I636" s="3">
        <f>IFERROR(VLOOKUP(C636,'[6]Anexo 2'!$A$9:$G$1115,7,0),0)</f>
        <v>775314448</v>
      </c>
      <c r="J636" s="3">
        <f>IFERROR(VLOOKUP(C636,'[6]Anexo 1'!$A$9:$F$1115,6,0),0)</f>
        <v>956522138</v>
      </c>
      <c r="K636" s="3"/>
      <c r="L636" s="3"/>
      <c r="M636" s="3"/>
      <c r="N636" s="3"/>
      <c r="O636" s="3"/>
      <c r="P636" s="34">
        <f t="shared" si="28"/>
        <v>1731836586</v>
      </c>
      <c r="Q636" s="35">
        <f>VLOOKUP(D636,FEBRERO!$D$13:$Q$1147,14,0)+VLOOKUP(D636,FEBRERO!$D$13:$AC$1147,26,0)+VLOOKUP(D636,MARZO!$D$13:$AC$1147,26,0)</f>
        <v>1150350749</v>
      </c>
      <c r="R636" s="3">
        <f>IFERROR(VLOOKUP(D636,[7]ServNOMINA!$F$16:$M$112,8,0),0)</f>
        <v>0</v>
      </c>
      <c r="S636" s="3">
        <f>IFERROR(VLOOKUP(D636,[7]ServOTROS!$F$16:$M$112,8,0),0)</f>
        <v>0</v>
      </c>
      <c r="T636" s="3">
        <f>IFERROR(VLOOKUP(D636,[7]CANCEL!$F$16:$M$48,8,0),0)</f>
        <v>0</v>
      </c>
      <c r="U636" s="3">
        <f>IFERROR(VLOOKUP(B636,[7]Aaf_PENSION!$C$16:$M$112,11,0),0)</f>
        <v>0</v>
      </c>
      <c r="V636" s="3">
        <f>IFERROR(VLOOKUP(B636,[7]Aaf_SALUD!$C$16:$M$112,11,0),0)</f>
        <v>0</v>
      </c>
      <c r="W636" s="3">
        <f>IFERROR(VLOOKUP(D636,[7]CALIDAD!$F$16:$M$1122,8,0),0)</f>
        <v>64609537</v>
      </c>
      <c r="X636" s="3"/>
      <c r="Y636" s="3">
        <f>IFERROR(VLOOKUP(B636,[7]Ap_CESANTIAS!$C$16:$M$112,11,0),0)</f>
        <v>0</v>
      </c>
      <c r="Z636" s="3">
        <f>IFERROR(VLOOKUP(B636,[7]Ap_PENSION!$C$16:$M$112,11,0),0)</f>
        <v>0</v>
      </c>
      <c r="AA636" s="3">
        <f>IFERROR(VLOOKUP(B636,[7]Ap_SALUD!$C$16:$M$112,11,0),0)</f>
        <v>0</v>
      </c>
      <c r="AB636" s="3"/>
      <c r="AC636" s="36">
        <f t="shared" si="27"/>
        <v>64609537</v>
      </c>
      <c r="AD636" s="37">
        <f t="shared" si="29"/>
        <v>516876300</v>
      </c>
      <c r="AE636" s="144"/>
    </row>
    <row r="637" spans="1:31" hidden="1" x14ac:dyDescent="0.25">
      <c r="A637" s="29">
        <v>625</v>
      </c>
      <c r="B637" s="61"/>
      <c r="C637" s="143" t="str">
        <f>VLOOKUP(D637,[8]Hoja1!$A$2:$B$1115,2,0)</f>
        <v>25823</v>
      </c>
      <c r="D637" s="31">
        <v>800072715</v>
      </c>
      <c r="E637" s="31">
        <v>212325823</v>
      </c>
      <c r="F637" s="61" t="s">
        <v>818</v>
      </c>
      <c r="G637" s="33">
        <v>0</v>
      </c>
      <c r="H637" s="33">
        <v>0</v>
      </c>
      <c r="I637" s="3">
        <f>IFERROR(VLOOKUP(C637,'[6]Anexo 2'!$A$9:$G$1115,7,0),0)</f>
        <v>62880301</v>
      </c>
      <c r="J637" s="3">
        <f>IFERROR(VLOOKUP(C637,'[6]Anexo 1'!$A$9:$F$1115,6,0),0)</f>
        <v>71926033</v>
      </c>
      <c r="K637" s="3"/>
      <c r="L637" s="3"/>
      <c r="M637" s="3"/>
      <c r="N637" s="3"/>
      <c r="O637" s="3"/>
      <c r="P637" s="34">
        <f t="shared" si="28"/>
        <v>134806334</v>
      </c>
      <c r="Q637" s="35">
        <f>VLOOKUP(D637,FEBRERO!$D$13:$Q$1147,14,0)+VLOOKUP(D637,FEBRERO!$D$13:$AC$1147,26,0)+VLOOKUP(D637,MARZO!$D$13:$AC$1147,26,0)</f>
        <v>87646108</v>
      </c>
      <c r="R637" s="3">
        <f>IFERROR(VLOOKUP(D637,[7]ServNOMINA!$F$16:$M$112,8,0),0)</f>
        <v>0</v>
      </c>
      <c r="S637" s="3">
        <f>IFERROR(VLOOKUP(D637,[7]ServOTROS!$F$16:$M$112,8,0),0)</f>
        <v>0</v>
      </c>
      <c r="T637" s="3">
        <f>IFERROR(VLOOKUP(D637,[7]CANCEL!$F$16:$M$48,8,0),0)</f>
        <v>0</v>
      </c>
      <c r="U637" s="3">
        <f>IFERROR(VLOOKUP(B637,[7]Aaf_PENSION!$C$16:$M$112,11,0),0)</f>
        <v>0</v>
      </c>
      <c r="V637" s="3">
        <f>IFERROR(VLOOKUP(B637,[7]Aaf_SALUD!$C$16:$M$112,11,0),0)</f>
        <v>0</v>
      </c>
      <c r="W637" s="3">
        <f>IFERROR(VLOOKUP(D637,[7]CALIDAD!$F$16:$M$1122,8,0),0)</f>
        <v>5240025</v>
      </c>
      <c r="X637" s="3"/>
      <c r="Y637" s="3">
        <f>IFERROR(VLOOKUP(B637,[7]Ap_CESANTIAS!$C$16:$M$112,11,0),0)</f>
        <v>0</v>
      </c>
      <c r="Z637" s="3">
        <f>IFERROR(VLOOKUP(B637,[7]Ap_PENSION!$C$16:$M$112,11,0),0)</f>
        <v>0</v>
      </c>
      <c r="AA637" s="3">
        <f>IFERROR(VLOOKUP(B637,[7]Ap_SALUD!$C$16:$M$112,11,0),0)</f>
        <v>0</v>
      </c>
      <c r="AB637" s="3"/>
      <c r="AC637" s="36">
        <f t="shared" si="27"/>
        <v>5240025</v>
      </c>
      <c r="AD637" s="37">
        <f t="shared" si="29"/>
        <v>41920201</v>
      </c>
      <c r="AE637" s="144"/>
    </row>
    <row r="638" spans="1:31" hidden="1" x14ac:dyDescent="0.25">
      <c r="A638" s="38">
        <v>626</v>
      </c>
      <c r="B638" s="61"/>
      <c r="C638" s="143" t="str">
        <f>VLOOKUP(D638,[8]Hoja1!$A$2:$B$1115,2,0)</f>
        <v>25839</v>
      </c>
      <c r="D638" s="31">
        <v>899999385</v>
      </c>
      <c r="E638" s="31">
        <v>213925839</v>
      </c>
      <c r="F638" s="61" t="s">
        <v>819</v>
      </c>
      <c r="G638" s="33">
        <v>0</v>
      </c>
      <c r="H638" s="33">
        <v>0</v>
      </c>
      <c r="I638" s="3">
        <f>IFERROR(VLOOKUP(C638,'[6]Anexo 2'!$A$9:$G$1115,7,0),0)</f>
        <v>179338128</v>
      </c>
      <c r="J638" s="3">
        <f>IFERROR(VLOOKUP(C638,'[6]Anexo 1'!$A$9:$F$1115,6,0),0)</f>
        <v>192542291</v>
      </c>
      <c r="K638" s="3"/>
      <c r="L638" s="3"/>
      <c r="M638" s="3"/>
      <c r="N638" s="3"/>
      <c r="O638" s="3"/>
      <c r="P638" s="34">
        <f t="shared" si="28"/>
        <v>371880419</v>
      </c>
      <c r="Q638" s="35">
        <f>VLOOKUP(D638,FEBRERO!$D$13:$Q$1147,14,0)+VLOOKUP(D638,FEBRERO!$D$13:$AC$1147,26,0)+VLOOKUP(D638,MARZO!$D$13:$AC$1147,26,0)</f>
        <v>237376823</v>
      </c>
      <c r="R638" s="3">
        <f>IFERROR(VLOOKUP(D638,[7]ServNOMINA!$F$16:$M$112,8,0),0)</f>
        <v>0</v>
      </c>
      <c r="S638" s="3">
        <f>IFERROR(VLOOKUP(D638,[7]ServOTROS!$F$16:$M$112,8,0),0)</f>
        <v>0</v>
      </c>
      <c r="T638" s="3">
        <f>IFERROR(VLOOKUP(D638,[7]CANCEL!$F$16:$M$48,8,0),0)</f>
        <v>0</v>
      </c>
      <c r="U638" s="3">
        <f>IFERROR(VLOOKUP(B638,[7]Aaf_PENSION!$C$16:$M$112,11,0),0)</f>
        <v>0</v>
      </c>
      <c r="V638" s="3">
        <f>IFERROR(VLOOKUP(B638,[7]Aaf_SALUD!$C$16:$M$112,11,0),0)</f>
        <v>0</v>
      </c>
      <c r="W638" s="3">
        <f>IFERROR(VLOOKUP(D638,[7]CALIDAD!$F$16:$M$1122,8,0),0)</f>
        <v>14944844</v>
      </c>
      <c r="X638" s="3"/>
      <c r="Y638" s="3">
        <f>IFERROR(VLOOKUP(B638,[7]Ap_CESANTIAS!$C$16:$M$112,11,0),0)</f>
        <v>0</v>
      </c>
      <c r="Z638" s="3">
        <f>IFERROR(VLOOKUP(B638,[7]Ap_PENSION!$C$16:$M$112,11,0),0)</f>
        <v>0</v>
      </c>
      <c r="AA638" s="3">
        <f>IFERROR(VLOOKUP(B638,[7]Ap_SALUD!$C$16:$M$112,11,0),0)</f>
        <v>0</v>
      </c>
      <c r="AB638" s="3"/>
      <c r="AC638" s="36">
        <f t="shared" si="27"/>
        <v>14944844</v>
      </c>
      <c r="AD638" s="37">
        <f t="shared" si="29"/>
        <v>119558752</v>
      </c>
      <c r="AE638" s="144"/>
    </row>
    <row r="639" spans="1:31" hidden="1" x14ac:dyDescent="0.25">
      <c r="A639" s="29">
        <v>627</v>
      </c>
      <c r="B639" s="61"/>
      <c r="C639" s="143" t="str">
        <f>VLOOKUP(D639,[8]Hoja1!$A$2:$B$1115,2,0)</f>
        <v>25841</v>
      </c>
      <c r="D639" s="31">
        <v>800095568</v>
      </c>
      <c r="E639" s="31">
        <v>214125841</v>
      </c>
      <c r="F639" s="61" t="s">
        <v>820</v>
      </c>
      <c r="G639" s="33">
        <v>0</v>
      </c>
      <c r="H639" s="33">
        <v>0</v>
      </c>
      <c r="I639" s="3">
        <f>IFERROR(VLOOKUP(C639,'[6]Anexo 2'!$A$9:$G$1115,7,0),0)</f>
        <v>98345642</v>
      </c>
      <c r="J639" s="3">
        <f>IFERROR(VLOOKUP(C639,'[6]Anexo 1'!$A$9:$F$1115,6,0),0)</f>
        <v>115778038</v>
      </c>
      <c r="K639" s="3"/>
      <c r="L639" s="3"/>
      <c r="M639" s="3"/>
      <c r="N639" s="3"/>
      <c r="O639" s="3"/>
      <c r="P639" s="34">
        <f t="shared" si="28"/>
        <v>214123680</v>
      </c>
      <c r="Q639" s="35">
        <f>VLOOKUP(D639,FEBRERO!$D$13:$Q$1147,14,0)+VLOOKUP(D639,FEBRERO!$D$13:$AC$1147,26,0)+VLOOKUP(D639,MARZO!$D$13:$AC$1147,26,0)</f>
        <v>140364448</v>
      </c>
      <c r="R639" s="3">
        <f>IFERROR(VLOOKUP(D639,[7]ServNOMINA!$F$16:$M$112,8,0),0)</f>
        <v>0</v>
      </c>
      <c r="S639" s="3">
        <f>IFERROR(VLOOKUP(D639,[7]ServOTROS!$F$16:$M$112,8,0),0)</f>
        <v>0</v>
      </c>
      <c r="T639" s="3">
        <f>IFERROR(VLOOKUP(D639,[7]CANCEL!$F$16:$M$48,8,0),0)</f>
        <v>0</v>
      </c>
      <c r="U639" s="3">
        <f>IFERROR(VLOOKUP(B639,[7]Aaf_PENSION!$C$16:$M$112,11,0),0)</f>
        <v>0</v>
      </c>
      <c r="V639" s="3">
        <f>IFERROR(VLOOKUP(B639,[7]Aaf_SALUD!$C$16:$M$112,11,0),0)</f>
        <v>0</v>
      </c>
      <c r="W639" s="3">
        <f>IFERROR(VLOOKUP(D639,[7]CALIDAD!$F$16:$M$1122,8,0),0)</f>
        <v>8195470</v>
      </c>
      <c r="X639" s="3"/>
      <c r="Y639" s="3">
        <f>IFERROR(VLOOKUP(B639,[7]Ap_CESANTIAS!$C$16:$M$112,11,0),0)</f>
        <v>0</v>
      </c>
      <c r="Z639" s="3">
        <f>IFERROR(VLOOKUP(B639,[7]Ap_PENSION!$C$16:$M$112,11,0),0)</f>
        <v>0</v>
      </c>
      <c r="AA639" s="3">
        <f>IFERROR(VLOOKUP(B639,[7]Ap_SALUD!$C$16:$M$112,11,0),0)</f>
        <v>0</v>
      </c>
      <c r="AB639" s="3"/>
      <c r="AC639" s="36">
        <f t="shared" si="27"/>
        <v>8195470</v>
      </c>
      <c r="AD639" s="37">
        <f t="shared" si="29"/>
        <v>65563762</v>
      </c>
      <c r="AE639" s="144"/>
    </row>
    <row r="640" spans="1:31" hidden="1" x14ac:dyDescent="0.25">
      <c r="A640" s="38">
        <v>628</v>
      </c>
      <c r="B640" s="61"/>
      <c r="C640" s="143" t="str">
        <f>VLOOKUP(D640,[8]Hoja1!$A$2:$B$1115,2,0)</f>
        <v>25843</v>
      </c>
      <c r="D640" s="31">
        <v>899999281</v>
      </c>
      <c r="E640" s="31">
        <v>214325843</v>
      </c>
      <c r="F640" s="61" t="s">
        <v>821</v>
      </c>
      <c r="G640" s="33">
        <v>0</v>
      </c>
      <c r="H640" s="33">
        <v>0</v>
      </c>
      <c r="I640" s="3">
        <f>IFERROR(VLOOKUP(C640,'[6]Anexo 2'!$A$9:$G$1115,7,0),0)</f>
        <v>579037696</v>
      </c>
      <c r="J640" s="3">
        <f>IFERROR(VLOOKUP(C640,'[6]Anexo 1'!$A$9:$F$1115,6,0),0)</f>
        <v>682997045</v>
      </c>
      <c r="K640" s="3"/>
      <c r="L640" s="3"/>
      <c r="M640" s="3"/>
      <c r="N640" s="3"/>
      <c r="O640" s="3"/>
      <c r="P640" s="34">
        <f t="shared" si="28"/>
        <v>1262034741</v>
      </c>
      <c r="Q640" s="35">
        <f>VLOOKUP(D640,FEBRERO!$D$13:$Q$1147,14,0)+VLOOKUP(D640,FEBRERO!$D$13:$AC$1147,26,0)+VLOOKUP(D640,MARZO!$D$13:$AC$1147,26,0)</f>
        <v>827756468</v>
      </c>
      <c r="R640" s="3">
        <f>IFERROR(VLOOKUP(D640,[7]ServNOMINA!$F$16:$M$112,8,0),0)</f>
        <v>0</v>
      </c>
      <c r="S640" s="3">
        <f>IFERROR(VLOOKUP(D640,[7]ServOTROS!$F$16:$M$112,8,0),0)</f>
        <v>0</v>
      </c>
      <c r="T640" s="3">
        <f>IFERROR(VLOOKUP(D640,[7]CANCEL!$F$16:$M$48,8,0),0)</f>
        <v>0</v>
      </c>
      <c r="U640" s="3">
        <f>IFERROR(VLOOKUP(B640,[7]Aaf_PENSION!$C$16:$M$112,11,0),0)</f>
        <v>0</v>
      </c>
      <c r="V640" s="3">
        <f>IFERROR(VLOOKUP(B640,[7]Aaf_SALUD!$C$16:$M$112,11,0),0)</f>
        <v>0</v>
      </c>
      <c r="W640" s="3">
        <f>IFERROR(VLOOKUP(D640,[7]CALIDAD!$F$16:$M$1122,8,0),0)</f>
        <v>48253141</v>
      </c>
      <c r="X640" s="3"/>
      <c r="Y640" s="3">
        <f>IFERROR(VLOOKUP(B640,[7]Ap_CESANTIAS!$C$16:$M$112,11,0),0)</f>
        <v>0</v>
      </c>
      <c r="Z640" s="3">
        <f>IFERROR(VLOOKUP(B640,[7]Ap_PENSION!$C$16:$M$112,11,0),0)</f>
        <v>0</v>
      </c>
      <c r="AA640" s="3">
        <f>IFERROR(VLOOKUP(B640,[7]Ap_SALUD!$C$16:$M$112,11,0),0)</f>
        <v>0</v>
      </c>
      <c r="AB640" s="3"/>
      <c r="AC640" s="36">
        <f t="shared" si="27"/>
        <v>48253141</v>
      </c>
      <c r="AD640" s="37">
        <f t="shared" si="29"/>
        <v>386025132</v>
      </c>
      <c r="AE640" s="144"/>
    </row>
    <row r="641" spans="1:31" hidden="1" x14ac:dyDescent="0.25">
      <c r="A641" s="29">
        <v>629</v>
      </c>
      <c r="B641" s="61"/>
      <c r="C641" s="143" t="str">
        <f>VLOOKUP(D641,[8]Hoja1!$A$2:$B$1115,2,0)</f>
        <v>25845</v>
      </c>
      <c r="D641" s="31">
        <v>899999388</v>
      </c>
      <c r="E641" s="31">
        <v>214525845</v>
      </c>
      <c r="F641" s="61" t="s">
        <v>822</v>
      </c>
      <c r="G641" s="33">
        <v>0</v>
      </c>
      <c r="H641" s="33">
        <v>0</v>
      </c>
      <c r="I641" s="3">
        <f>IFERROR(VLOOKUP(C641,'[6]Anexo 2'!$A$9:$G$1115,7,0),0)</f>
        <v>107179462</v>
      </c>
      <c r="J641" s="3">
        <f>IFERROR(VLOOKUP(C641,'[6]Anexo 1'!$A$9:$F$1115,6,0),0)</f>
        <v>109505394</v>
      </c>
      <c r="K641" s="3"/>
      <c r="L641" s="3"/>
      <c r="M641" s="3"/>
      <c r="N641" s="3"/>
      <c r="O641" s="3"/>
      <c r="P641" s="34">
        <f t="shared" si="28"/>
        <v>216684856</v>
      </c>
      <c r="Q641" s="35">
        <f>VLOOKUP(D641,FEBRERO!$D$13:$Q$1147,14,0)+VLOOKUP(D641,FEBRERO!$D$13:$AC$1147,26,0)+VLOOKUP(D641,MARZO!$D$13:$AC$1147,26,0)</f>
        <v>136300260</v>
      </c>
      <c r="R641" s="3">
        <f>IFERROR(VLOOKUP(D641,[7]ServNOMINA!$F$16:$M$112,8,0),0)</f>
        <v>0</v>
      </c>
      <c r="S641" s="3">
        <f>IFERROR(VLOOKUP(D641,[7]ServOTROS!$F$16:$M$112,8,0),0)</f>
        <v>0</v>
      </c>
      <c r="T641" s="3">
        <f>IFERROR(VLOOKUP(D641,[7]CANCEL!$F$16:$M$48,8,0),0)</f>
        <v>0</v>
      </c>
      <c r="U641" s="3">
        <f>IFERROR(VLOOKUP(B641,[7]Aaf_PENSION!$C$16:$M$112,11,0),0)</f>
        <v>0</v>
      </c>
      <c r="V641" s="3">
        <f>IFERROR(VLOOKUP(B641,[7]Aaf_SALUD!$C$16:$M$112,11,0),0)</f>
        <v>0</v>
      </c>
      <c r="W641" s="3">
        <f>IFERROR(VLOOKUP(D641,[7]CALIDAD!$F$16:$M$1122,8,0),0)</f>
        <v>8931622</v>
      </c>
      <c r="X641" s="3"/>
      <c r="Y641" s="3">
        <f>IFERROR(VLOOKUP(B641,[7]Ap_CESANTIAS!$C$16:$M$112,11,0),0)</f>
        <v>0</v>
      </c>
      <c r="Z641" s="3">
        <f>IFERROR(VLOOKUP(B641,[7]Ap_PENSION!$C$16:$M$112,11,0),0)</f>
        <v>0</v>
      </c>
      <c r="AA641" s="3">
        <f>IFERROR(VLOOKUP(B641,[7]Ap_SALUD!$C$16:$M$112,11,0),0)</f>
        <v>0</v>
      </c>
      <c r="AB641" s="3"/>
      <c r="AC641" s="36">
        <f t="shared" si="27"/>
        <v>8931622</v>
      </c>
      <c r="AD641" s="37">
        <f t="shared" si="29"/>
        <v>71452974</v>
      </c>
      <c r="AE641" s="144"/>
    </row>
    <row r="642" spans="1:31" hidden="1" x14ac:dyDescent="0.25">
      <c r="A642" s="38">
        <v>630</v>
      </c>
      <c r="B642" s="61"/>
      <c r="C642" s="143" t="str">
        <f>VLOOKUP(D642,[8]Hoja1!$A$2:$B$1115,2,0)</f>
        <v>25851</v>
      </c>
      <c r="D642" s="31">
        <v>899999407</v>
      </c>
      <c r="E642" s="31">
        <v>215125851</v>
      </c>
      <c r="F642" s="61" t="s">
        <v>823</v>
      </c>
      <c r="G642" s="33">
        <v>0</v>
      </c>
      <c r="H642" s="33">
        <v>0</v>
      </c>
      <c r="I642" s="3">
        <f>IFERROR(VLOOKUP(C642,'[6]Anexo 2'!$A$9:$G$1115,7,0),0)</f>
        <v>49828233</v>
      </c>
      <c r="J642" s="3">
        <f>IFERROR(VLOOKUP(C642,'[6]Anexo 1'!$A$9:$F$1115,6,0),0)</f>
        <v>63223326</v>
      </c>
      <c r="K642" s="3"/>
      <c r="L642" s="3"/>
      <c r="M642" s="3"/>
      <c r="N642" s="3"/>
      <c r="O642" s="3"/>
      <c r="P642" s="34">
        <f t="shared" si="28"/>
        <v>113051559</v>
      </c>
      <c r="Q642" s="35">
        <f>VLOOKUP(D642,FEBRERO!$D$13:$Q$1147,14,0)+VLOOKUP(D642,FEBRERO!$D$13:$AC$1147,26,0)+VLOOKUP(D642,MARZO!$D$13:$AC$1147,26,0)</f>
        <v>75680385</v>
      </c>
      <c r="R642" s="3">
        <f>IFERROR(VLOOKUP(D642,[7]ServNOMINA!$F$16:$M$112,8,0),0)</f>
        <v>0</v>
      </c>
      <c r="S642" s="3">
        <f>IFERROR(VLOOKUP(D642,[7]ServOTROS!$F$16:$M$112,8,0),0)</f>
        <v>0</v>
      </c>
      <c r="T642" s="3">
        <f>IFERROR(VLOOKUP(D642,[7]CANCEL!$F$16:$M$48,8,0),0)</f>
        <v>0</v>
      </c>
      <c r="U642" s="3">
        <f>IFERROR(VLOOKUP(B642,[7]Aaf_PENSION!$C$16:$M$112,11,0),0)</f>
        <v>0</v>
      </c>
      <c r="V642" s="3">
        <f>IFERROR(VLOOKUP(B642,[7]Aaf_SALUD!$C$16:$M$112,11,0),0)</f>
        <v>0</v>
      </c>
      <c r="W642" s="3">
        <f>IFERROR(VLOOKUP(D642,[7]CALIDAD!$F$16:$M$1122,8,0),0)</f>
        <v>4152353</v>
      </c>
      <c r="X642" s="3"/>
      <c r="Y642" s="3">
        <f>IFERROR(VLOOKUP(B642,[7]Ap_CESANTIAS!$C$16:$M$112,11,0),0)</f>
        <v>0</v>
      </c>
      <c r="Z642" s="3">
        <f>IFERROR(VLOOKUP(B642,[7]Ap_PENSION!$C$16:$M$112,11,0),0)</f>
        <v>0</v>
      </c>
      <c r="AA642" s="3">
        <f>IFERROR(VLOOKUP(B642,[7]Ap_SALUD!$C$16:$M$112,11,0),0)</f>
        <v>0</v>
      </c>
      <c r="AB642" s="3"/>
      <c r="AC642" s="36">
        <f t="shared" si="27"/>
        <v>4152353</v>
      </c>
      <c r="AD642" s="37">
        <f t="shared" si="29"/>
        <v>33218821</v>
      </c>
      <c r="AE642" s="144"/>
    </row>
    <row r="643" spans="1:31" hidden="1" x14ac:dyDescent="0.25">
      <c r="A643" s="29">
        <v>631</v>
      </c>
      <c r="B643" s="61"/>
      <c r="C643" s="143" t="str">
        <f>VLOOKUP(D643,[8]Hoja1!$A$2:$B$1115,2,0)</f>
        <v>25862</v>
      </c>
      <c r="D643" s="31">
        <v>899999448</v>
      </c>
      <c r="E643" s="31">
        <v>216225862</v>
      </c>
      <c r="F643" s="61" t="s">
        <v>824</v>
      </c>
      <c r="G643" s="33">
        <v>0</v>
      </c>
      <c r="H643" s="33">
        <v>0</v>
      </c>
      <c r="I643" s="3">
        <f>IFERROR(VLOOKUP(C643,'[6]Anexo 2'!$A$9:$G$1115,7,0),0)</f>
        <v>128822276</v>
      </c>
      <c r="J643" s="3">
        <f>IFERROR(VLOOKUP(C643,'[6]Anexo 1'!$A$9:$F$1115,6,0),0)</f>
        <v>127816140</v>
      </c>
      <c r="K643" s="3"/>
      <c r="L643" s="3"/>
      <c r="M643" s="3"/>
      <c r="N643" s="3"/>
      <c r="O643" s="3"/>
      <c r="P643" s="34">
        <f t="shared" si="28"/>
        <v>256638416</v>
      </c>
      <c r="Q643" s="35">
        <f>VLOOKUP(D643,FEBRERO!$D$13:$Q$1147,14,0)+VLOOKUP(D643,FEBRERO!$D$13:$AC$1147,26,0)+VLOOKUP(D643,MARZO!$D$13:$AC$1147,26,0)</f>
        <v>160021710</v>
      </c>
      <c r="R643" s="3">
        <f>IFERROR(VLOOKUP(D643,[7]ServNOMINA!$F$16:$M$112,8,0),0)</f>
        <v>0</v>
      </c>
      <c r="S643" s="3">
        <f>IFERROR(VLOOKUP(D643,[7]ServOTROS!$F$16:$M$112,8,0),0)</f>
        <v>0</v>
      </c>
      <c r="T643" s="3">
        <f>IFERROR(VLOOKUP(D643,[7]CANCEL!$F$16:$M$48,8,0),0)</f>
        <v>0</v>
      </c>
      <c r="U643" s="3">
        <f>IFERROR(VLOOKUP(B643,[7]Aaf_PENSION!$C$16:$M$112,11,0),0)</f>
        <v>0</v>
      </c>
      <c r="V643" s="3">
        <f>IFERROR(VLOOKUP(B643,[7]Aaf_SALUD!$C$16:$M$112,11,0),0)</f>
        <v>0</v>
      </c>
      <c r="W643" s="3">
        <f>IFERROR(VLOOKUP(D643,[7]CALIDAD!$F$16:$M$1122,8,0),0)</f>
        <v>10735190</v>
      </c>
      <c r="X643" s="3"/>
      <c r="Y643" s="3">
        <f>IFERROR(VLOOKUP(B643,[7]Ap_CESANTIAS!$C$16:$M$112,11,0),0)</f>
        <v>0</v>
      </c>
      <c r="Z643" s="3">
        <f>IFERROR(VLOOKUP(B643,[7]Ap_PENSION!$C$16:$M$112,11,0),0)</f>
        <v>0</v>
      </c>
      <c r="AA643" s="3">
        <f>IFERROR(VLOOKUP(B643,[7]Ap_SALUD!$C$16:$M$112,11,0),0)</f>
        <v>0</v>
      </c>
      <c r="AB643" s="3"/>
      <c r="AC643" s="36">
        <f t="shared" si="27"/>
        <v>10735190</v>
      </c>
      <c r="AD643" s="37">
        <f t="shared" si="29"/>
        <v>85881516</v>
      </c>
      <c r="AE643" s="144"/>
    </row>
    <row r="644" spans="1:31" hidden="1" x14ac:dyDescent="0.25">
      <c r="A644" s="38">
        <v>632</v>
      </c>
      <c r="B644" s="61"/>
      <c r="C644" s="143" t="str">
        <f>VLOOKUP(D644,[8]Hoja1!$A$2:$B$1115,2,0)</f>
        <v>25867</v>
      </c>
      <c r="D644" s="31">
        <v>899999709</v>
      </c>
      <c r="E644" s="31">
        <v>216725867</v>
      </c>
      <c r="F644" s="61" t="s">
        <v>825</v>
      </c>
      <c r="G644" s="33">
        <v>0</v>
      </c>
      <c r="H644" s="33">
        <v>0</v>
      </c>
      <c r="I644" s="3">
        <f>IFERROR(VLOOKUP(C644,'[6]Anexo 2'!$A$9:$G$1115,7,0),0)</f>
        <v>58559817</v>
      </c>
      <c r="J644" s="3">
        <f>IFERROR(VLOOKUP(C644,'[6]Anexo 1'!$A$9:$F$1115,6,0),0)</f>
        <v>61611106</v>
      </c>
      <c r="K644" s="3"/>
      <c r="L644" s="3"/>
      <c r="M644" s="3"/>
      <c r="N644" s="3"/>
      <c r="O644" s="3"/>
      <c r="P644" s="34">
        <f t="shared" si="28"/>
        <v>120170923</v>
      </c>
      <c r="Q644" s="35">
        <f>VLOOKUP(D644,FEBRERO!$D$13:$Q$1147,14,0)+VLOOKUP(D644,FEBRERO!$D$13:$AC$1147,26,0)+VLOOKUP(D644,MARZO!$D$13:$AC$1147,26,0)</f>
        <v>76251061</v>
      </c>
      <c r="R644" s="3">
        <f>IFERROR(VLOOKUP(D644,[7]ServNOMINA!$F$16:$M$112,8,0),0)</f>
        <v>0</v>
      </c>
      <c r="S644" s="3">
        <f>IFERROR(VLOOKUP(D644,[7]ServOTROS!$F$16:$M$112,8,0),0)</f>
        <v>0</v>
      </c>
      <c r="T644" s="3">
        <f>IFERROR(VLOOKUP(D644,[7]CANCEL!$F$16:$M$48,8,0),0)</f>
        <v>0</v>
      </c>
      <c r="U644" s="3">
        <f>IFERROR(VLOOKUP(B644,[7]Aaf_PENSION!$C$16:$M$112,11,0),0)</f>
        <v>0</v>
      </c>
      <c r="V644" s="3">
        <f>IFERROR(VLOOKUP(B644,[7]Aaf_SALUD!$C$16:$M$112,11,0),0)</f>
        <v>0</v>
      </c>
      <c r="W644" s="3">
        <f>IFERROR(VLOOKUP(D644,[7]CALIDAD!$F$16:$M$1122,8,0),0)</f>
        <v>4879985</v>
      </c>
      <c r="X644" s="3"/>
      <c r="Y644" s="3">
        <f>IFERROR(VLOOKUP(B644,[7]Ap_CESANTIAS!$C$16:$M$112,11,0),0)</f>
        <v>0</v>
      </c>
      <c r="Z644" s="3">
        <f>IFERROR(VLOOKUP(B644,[7]Ap_PENSION!$C$16:$M$112,11,0),0)</f>
        <v>0</v>
      </c>
      <c r="AA644" s="3">
        <f>IFERROR(VLOOKUP(B644,[7]Ap_SALUD!$C$16:$M$112,11,0),0)</f>
        <v>0</v>
      </c>
      <c r="AB644" s="3"/>
      <c r="AC644" s="36">
        <f t="shared" si="27"/>
        <v>4879985</v>
      </c>
      <c r="AD644" s="37">
        <f t="shared" si="29"/>
        <v>39039877</v>
      </c>
      <c r="AE644" s="144"/>
    </row>
    <row r="645" spans="1:31" hidden="1" x14ac:dyDescent="0.25">
      <c r="A645" s="29">
        <v>633</v>
      </c>
      <c r="B645" s="61"/>
      <c r="C645" s="143" t="str">
        <f>VLOOKUP(D645,[8]Hoja1!$A$2:$B$1115,2,0)</f>
        <v>25871</v>
      </c>
      <c r="D645" s="31">
        <v>899999447</v>
      </c>
      <c r="E645" s="31">
        <v>217125871</v>
      </c>
      <c r="F645" s="61" t="s">
        <v>826</v>
      </c>
      <c r="G645" s="33">
        <v>0</v>
      </c>
      <c r="H645" s="33">
        <v>0</v>
      </c>
      <c r="I645" s="3">
        <f>IFERROR(VLOOKUP(C645,'[6]Anexo 2'!$A$9:$G$1115,7,0),0)</f>
        <v>23941721</v>
      </c>
      <c r="J645" s="3">
        <f>IFERROR(VLOOKUP(C645,'[6]Anexo 1'!$A$9:$F$1115,6,0),0)</f>
        <v>26605973</v>
      </c>
      <c r="K645" s="3"/>
      <c r="L645" s="3"/>
      <c r="M645" s="3"/>
      <c r="N645" s="3"/>
      <c r="O645" s="3"/>
      <c r="P645" s="34">
        <f t="shared" si="28"/>
        <v>50547694</v>
      </c>
      <c r="Q645" s="35">
        <f>VLOOKUP(D645,FEBRERO!$D$13:$Q$1147,14,0)+VLOOKUP(D645,FEBRERO!$D$13:$AC$1147,26,0)+VLOOKUP(D645,MARZO!$D$13:$AC$1147,26,0)</f>
        <v>32591402</v>
      </c>
      <c r="R645" s="3">
        <f>IFERROR(VLOOKUP(D645,[7]ServNOMINA!$F$16:$M$112,8,0),0)</f>
        <v>0</v>
      </c>
      <c r="S645" s="3">
        <f>IFERROR(VLOOKUP(D645,[7]ServOTROS!$F$16:$M$112,8,0),0)</f>
        <v>0</v>
      </c>
      <c r="T645" s="3">
        <f>IFERROR(VLOOKUP(D645,[7]CANCEL!$F$16:$M$48,8,0),0)</f>
        <v>0</v>
      </c>
      <c r="U645" s="3">
        <f>IFERROR(VLOOKUP(B645,[7]Aaf_PENSION!$C$16:$M$112,11,0),0)</f>
        <v>0</v>
      </c>
      <c r="V645" s="3">
        <f>IFERROR(VLOOKUP(B645,[7]Aaf_SALUD!$C$16:$M$112,11,0),0)</f>
        <v>0</v>
      </c>
      <c r="W645" s="3">
        <f>IFERROR(VLOOKUP(D645,[7]CALIDAD!$F$16:$M$1122,8,0),0)</f>
        <v>1995143</v>
      </c>
      <c r="X645" s="3"/>
      <c r="Y645" s="3">
        <f>IFERROR(VLOOKUP(B645,[7]Ap_CESANTIAS!$C$16:$M$112,11,0),0)</f>
        <v>0</v>
      </c>
      <c r="Z645" s="3">
        <f>IFERROR(VLOOKUP(B645,[7]Ap_PENSION!$C$16:$M$112,11,0),0)</f>
        <v>0</v>
      </c>
      <c r="AA645" s="3">
        <f>IFERROR(VLOOKUP(B645,[7]Ap_SALUD!$C$16:$M$112,11,0),0)</f>
        <v>0</v>
      </c>
      <c r="AB645" s="3"/>
      <c r="AC645" s="36">
        <f t="shared" si="27"/>
        <v>1995143</v>
      </c>
      <c r="AD645" s="37">
        <f t="shared" si="29"/>
        <v>15961149</v>
      </c>
      <c r="AE645" s="144"/>
    </row>
    <row r="646" spans="1:31" hidden="1" x14ac:dyDescent="0.25">
      <c r="A646" s="38">
        <v>634</v>
      </c>
      <c r="B646" s="61"/>
      <c r="C646" s="143" t="str">
        <f>VLOOKUP(D646,[8]Hoja1!$A$2:$B$1115,2,0)</f>
        <v>25873</v>
      </c>
      <c r="D646" s="31">
        <v>899999445</v>
      </c>
      <c r="E646" s="31">
        <v>217325873</v>
      </c>
      <c r="F646" s="61" t="s">
        <v>827</v>
      </c>
      <c r="G646" s="33">
        <v>0</v>
      </c>
      <c r="H646" s="33">
        <v>0</v>
      </c>
      <c r="I646" s="3">
        <f>IFERROR(VLOOKUP(C646,'[6]Anexo 2'!$A$9:$G$1115,7,0),0)</f>
        <v>237293308</v>
      </c>
      <c r="J646" s="3">
        <f>IFERROR(VLOOKUP(C646,'[6]Anexo 1'!$A$9:$F$1115,6,0),0)</f>
        <v>318505764</v>
      </c>
      <c r="K646" s="3"/>
      <c r="L646" s="3"/>
      <c r="M646" s="3"/>
      <c r="N646" s="3"/>
      <c r="O646" s="3"/>
      <c r="P646" s="34">
        <f t="shared" si="28"/>
        <v>555799072</v>
      </c>
      <c r="Q646" s="35">
        <f>VLOOKUP(D646,FEBRERO!$D$13:$Q$1147,14,0)+VLOOKUP(D646,FEBRERO!$D$13:$AC$1147,26,0)+VLOOKUP(D646,MARZO!$D$13:$AC$1147,26,0)</f>
        <v>377829090</v>
      </c>
      <c r="R646" s="3">
        <f>IFERROR(VLOOKUP(D646,[7]ServNOMINA!$F$16:$M$112,8,0),0)</f>
        <v>0</v>
      </c>
      <c r="S646" s="3">
        <f>IFERROR(VLOOKUP(D646,[7]ServOTROS!$F$16:$M$112,8,0),0)</f>
        <v>0</v>
      </c>
      <c r="T646" s="3">
        <f>IFERROR(VLOOKUP(D646,[7]CANCEL!$F$16:$M$48,8,0),0)</f>
        <v>0</v>
      </c>
      <c r="U646" s="3">
        <f>IFERROR(VLOOKUP(B646,[7]Aaf_PENSION!$C$16:$M$112,11,0),0)</f>
        <v>0</v>
      </c>
      <c r="V646" s="3">
        <f>IFERROR(VLOOKUP(B646,[7]Aaf_SALUD!$C$16:$M$112,11,0),0)</f>
        <v>0</v>
      </c>
      <c r="W646" s="3">
        <f>IFERROR(VLOOKUP(D646,[7]CALIDAD!$F$16:$M$1122,8,0),0)</f>
        <v>19774442</v>
      </c>
      <c r="X646" s="3"/>
      <c r="Y646" s="3">
        <f>IFERROR(VLOOKUP(B646,[7]Ap_CESANTIAS!$C$16:$M$112,11,0),0)</f>
        <v>0</v>
      </c>
      <c r="Z646" s="3">
        <f>IFERROR(VLOOKUP(B646,[7]Ap_PENSION!$C$16:$M$112,11,0),0)</f>
        <v>0</v>
      </c>
      <c r="AA646" s="3">
        <f>IFERROR(VLOOKUP(B646,[7]Ap_SALUD!$C$16:$M$112,11,0),0)</f>
        <v>0</v>
      </c>
      <c r="AB646" s="3"/>
      <c r="AC646" s="36">
        <f t="shared" si="27"/>
        <v>19774442</v>
      </c>
      <c r="AD646" s="37">
        <f t="shared" si="29"/>
        <v>158195540</v>
      </c>
      <c r="AE646" s="144"/>
    </row>
    <row r="647" spans="1:31" hidden="1" x14ac:dyDescent="0.25">
      <c r="A647" s="29">
        <v>635</v>
      </c>
      <c r="B647" s="61"/>
      <c r="C647" s="143" t="str">
        <f>VLOOKUP(D647,[8]Hoja1!$A$2:$B$1115,2,0)</f>
        <v>25875</v>
      </c>
      <c r="D647" s="31">
        <v>899999312</v>
      </c>
      <c r="E647" s="31">
        <v>217525875</v>
      </c>
      <c r="F647" s="61" t="s">
        <v>828</v>
      </c>
      <c r="G647" s="33">
        <v>0</v>
      </c>
      <c r="H647" s="33">
        <v>0</v>
      </c>
      <c r="I647" s="3">
        <f>IFERROR(VLOOKUP(C647,'[6]Anexo 2'!$A$9:$G$1115,7,0),0)</f>
        <v>304226800</v>
      </c>
      <c r="J647" s="3">
        <f>IFERROR(VLOOKUP(C647,'[6]Anexo 1'!$A$9:$F$1115,6,0),0)</f>
        <v>395881824</v>
      </c>
      <c r="K647" s="3"/>
      <c r="L647" s="3"/>
      <c r="M647" s="3"/>
      <c r="N647" s="3"/>
      <c r="O647" s="3"/>
      <c r="P647" s="34">
        <f t="shared" si="28"/>
        <v>700108624</v>
      </c>
      <c r="Q647" s="35">
        <f>VLOOKUP(D647,FEBRERO!$D$13:$Q$1147,14,0)+VLOOKUP(D647,FEBRERO!$D$13:$AC$1147,26,0)+VLOOKUP(D647,MARZO!$D$13:$AC$1147,26,0)</f>
        <v>471938523</v>
      </c>
      <c r="R647" s="3">
        <f>IFERROR(VLOOKUP(D647,[7]ServNOMINA!$F$16:$M$112,8,0),0)</f>
        <v>0</v>
      </c>
      <c r="S647" s="3">
        <f>IFERROR(VLOOKUP(D647,[7]ServOTROS!$F$16:$M$112,8,0),0)</f>
        <v>0</v>
      </c>
      <c r="T647" s="3">
        <f>IFERROR(VLOOKUP(D647,[7]CANCEL!$F$16:$M$48,8,0),0)</f>
        <v>0</v>
      </c>
      <c r="U647" s="3">
        <f>IFERROR(VLOOKUP(B647,[7]Aaf_PENSION!$C$16:$M$112,11,0),0)</f>
        <v>0</v>
      </c>
      <c r="V647" s="3">
        <f>IFERROR(VLOOKUP(B647,[7]Aaf_SALUD!$C$16:$M$112,11,0),0)</f>
        <v>0</v>
      </c>
      <c r="W647" s="3">
        <f>IFERROR(VLOOKUP(D647,[7]CALIDAD!$F$16:$M$1122,8,0),0)</f>
        <v>25352233</v>
      </c>
      <c r="X647" s="3"/>
      <c r="Y647" s="3">
        <f>IFERROR(VLOOKUP(B647,[7]Ap_CESANTIAS!$C$16:$M$112,11,0),0)</f>
        <v>0</v>
      </c>
      <c r="Z647" s="3">
        <f>IFERROR(VLOOKUP(B647,[7]Ap_PENSION!$C$16:$M$112,11,0),0)</f>
        <v>0</v>
      </c>
      <c r="AA647" s="3">
        <f>IFERROR(VLOOKUP(B647,[7]Ap_SALUD!$C$16:$M$112,11,0),0)</f>
        <v>0</v>
      </c>
      <c r="AB647" s="3"/>
      <c r="AC647" s="36">
        <f t="shared" si="27"/>
        <v>25352233</v>
      </c>
      <c r="AD647" s="37">
        <f t="shared" si="29"/>
        <v>202817868</v>
      </c>
      <c r="AE647" s="144"/>
    </row>
    <row r="648" spans="1:31" hidden="1" x14ac:dyDescent="0.25">
      <c r="A648" s="38">
        <v>636</v>
      </c>
      <c r="B648" s="61"/>
      <c r="C648" s="143" t="str">
        <f>VLOOKUP(D648,[8]Hoja1!$A$2:$B$1115,2,0)</f>
        <v>25878</v>
      </c>
      <c r="D648" s="31">
        <v>890680142</v>
      </c>
      <c r="E648" s="31">
        <v>217825878</v>
      </c>
      <c r="F648" s="61" t="s">
        <v>829</v>
      </c>
      <c r="G648" s="33">
        <v>0</v>
      </c>
      <c r="H648" s="33">
        <v>0</v>
      </c>
      <c r="I648" s="3">
        <f>IFERROR(VLOOKUP(C648,'[6]Anexo 2'!$A$9:$G$1115,7,0),0)</f>
        <v>225432564</v>
      </c>
      <c r="J648" s="3">
        <f>IFERROR(VLOOKUP(C648,'[6]Anexo 1'!$A$9:$F$1115,6,0),0)</f>
        <v>270142328</v>
      </c>
      <c r="K648" s="3"/>
      <c r="L648" s="3"/>
      <c r="M648" s="3"/>
      <c r="N648" s="3"/>
      <c r="O648" s="3"/>
      <c r="P648" s="34">
        <f t="shared" si="28"/>
        <v>495574892</v>
      </c>
      <c r="Q648" s="35">
        <f>VLOOKUP(D648,FEBRERO!$D$13:$Q$1147,14,0)+VLOOKUP(D648,FEBRERO!$D$13:$AC$1147,26,0)+VLOOKUP(D648,MARZO!$D$13:$AC$1147,26,0)</f>
        <v>326500469</v>
      </c>
      <c r="R648" s="3">
        <f>IFERROR(VLOOKUP(D648,[7]ServNOMINA!$F$16:$M$112,8,0),0)</f>
        <v>0</v>
      </c>
      <c r="S648" s="3">
        <f>IFERROR(VLOOKUP(D648,[7]ServOTROS!$F$16:$M$112,8,0),0)</f>
        <v>0</v>
      </c>
      <c r="T648" s="3">
        <f>IFERROR(VLOOKUP(D648,[7]CANCEL!$F$16:$M$48,8,0),0)</f>
        <v>0</v>
      </c>
      <c r="U648" s="3">
        <f>IFERROR(VLOOKUP(B648,[7]Aaf_PENSION!$C$16:$M$112,11,0),0)</f>
        <v>0</v>
      </c>
      <c r="V648" s="3">
        <f>IFERROR(VLOOKUP(B648,[7]Aaf_SALUD!$C$16:$M$112,11,0),0)</f>
        <v>0</v>
      </c>
      <c r="W648" s="3">
        <f>IFERROR(VLOOKUP(D648,[7]CALIDAD!$F$16:$M$1122,8,0),0)</f>
        <v>18786047</v>
      </c>
      <c r="X648" s="3"/>
      <c r="Y648" s="3">
        <f>IFERROR(VLOOKUP(B648,[7]Ap_CESANTIAS!$C$16:$M$112,11,0),0)</f>
        <v>0</v>
      </c>
      <c r="Z648" s="3">
        <f>IFERROR(VLOOKUP(B648,[7]Ap_PENSION!$C$16:$M$112,11,0),0)</f>
        <v>0</v>
      </c>
      <c r="AA648" s="3">
        <f>IFERROR(VLOOKUP(B648,[7]Ap_SALUD!$C$16:$M$112,11,0),0)</f>
        <v>0</v>
      </c>
      <c r="AB648" s="3"/>
      <c r="AC648" s="36">
        <f t="shared" si="27"/>
        <v>18786047</v>
      </c>
      <c r="AD648" s="37">
        <f t="shared" si="29"/>
        <v>150288376</v>
      </c>
      <c r="AE648" s="144"/>
    </row>
    <row r="649" spans="1:31" hidden="1" x14ac:dyDescent="0.25">
      <c r="A649" s="29">
        <v>637</v>
      </c>
      <c r="B649" s="61"/>
      <c r="C649" s="143" t="str">
        <f>VLOOKUP(D649,[8]Hoja1!$A$2:$B$1115,2,0)</f>
        <v>25885</v>
      </c>
      <c r="D649" s="31">
        <v>800094776</v>
      </c>
      <c r="E649" s="31">
        <v>218525885</v>
      </c>
      <c r="F649" s="61" t="s">
        <v>830</v>
      </c>
      <c r="G649" s="33">
        <v>0</v>
      </c>
      <c r="H649" s="33">
        <v>0</v>
      </c>
      <c r="I649" s="3">
        <f>IFERROR(VLOOKUP(C649,'[6]Anexo 2'!$A$9:$G$1115,7,0),0)</f>
        <v>336774944</v>
      </c>
      <c r="J649" s="3">
        <f>IFERROR(VLOOKUP(C649,'[6]Anexo 1'!$A$9:$F$1115,6,0),0)</f>
        <v>273387142</v>
      </c>
      <c r="K649" s="3"/>
      <c r="L649" s="3"/>
      <c r="M649" s="3"/>
      <c r="N649" s="3"/>
      <c r="O649" s="3"/>
      <c r="P649" s="34">
        <f t="shared" si="28"/>
        <v>610162086</v>
      </c>
      <c r="Q649" s="35">
        <f>VLOOKUP(D649,FEBRERO!$D$13:$Q$1147,14,0)+VLOOKUP(D649,FEBRERO!$D$13:$AC$1147,26,0)+VLOOKUP(D649,MARZO!$D$13:$AC$1147,26,0)</f>
        <v>357580879</v>
      </c>
      <c r="R649" s="3">
        <f>IFERROR(VLOOKUP(D649,[7]ServNOMINA!$F$16:$M$112,8,0),0)</f>
        <v>0</v>
      </c>
      <c r="S649" s="3">
        <f>IFERROR(VLOOKUP(D649,[7]ServOTROS!$F$16:$M$112,8,0),0)</f>
        <v>0</v>
      </c>
      <c r="T649" s="3">
        <f>IFERROR(VLOOKUP(D649,[7]CANCEL!$F$16:$M$48,8,0),0)</f>
        <v>0</v>
      </c>
      <c r="U649" s="3">
        <f>IFERROR(VLOOKUP(B649,[7]Aaf_PENSION!$C$16:$M$112,11,0),0)</f>
        <v>0</v>
      </c>
      <c r="V649" s="3">
        <f>IFERROR(VLOOKUP(B649,[7]Aaf_SALUD!$C$16:$M$112,11,0),0)</f>
        <v>0</v>
      </c>
      <c r="W649" s="3">
        <f>IFERROR(VLOOKUP(D649,[7]CALIDAD!$F$16:$M$1122,8,0),0)</f>
        <v>28064579</v>
      </c>
      <c r="X649" s="3"/>
      <c r="Y649" s="3">
        <f>IFERROR(VLOOKUP(B649,[7]Ap_CESANTIAS!$C$16:$M$112,11,0),0)</f>
        <v>0</v>
      </c>
      <c r="Z649" s="3">
        <f>IFERROR(VLOOKUP(B649,[7]Ap_PENSION!$C$16:$M$112,11,0),0)</f>
        <v>0</v>
      </c>
      <c r="AA649" s="3">
        <f>IFERROR(VLOOKUP(B649,[7]Ap_SALUD!$C$16:$M$112,11,0),0)</f>
        <v>0</v>
      </c>
      <c r="AB649" s="3"/>
      <c r="AC649" s="36">
        <f t="shared" si="27"/>
        <v>28064579</v>
      </c>
      <c r="AD649" s="37">
        <f t="shared" si="29"/>
        <v>224516628</v>
      </c>
      <c r="AE649" s="144"/>
    </row>
    <row r="650" spans="1:31" hidden="1" x14ac:dyDescent="0.25">
      <c r="A650" s="38">
        <v>638</v>
      </c>
      <c r="B650" s="61"/>
      <c r="C650" s="143" t="str">
        <f>VLOOKUP(D650,[8]Hoja1!$A$2:$B$1115,2,0)</f>
        <v>25898</v>
      </c>
      <c r="D650" s="31">
        <v>800094778</v>
      </c>
      <c r="E650" s="31">
        <v>219825898</v>
      </c>
      <c r="F650" s="61" t="s">
        <v>831</v>
      </c>
      <c r="G650" s="33">
        <v>0</v>
      </c>
      <c r="H650" s="33">
        <v>0</v>
      </c>
      <c r="I650" s="3">
        <f>IFERROR(VLOOKUP(C650,'[6]Anexo 2'!$A$9:$G$1115,7,0),0)</f>
        <v>68377436</v>
      </c>
      <c r="J650" s="3">
        <f>IFERROR(VLOOKUP(C650,'[6]Anexo 1'!$A$9:$F$1115,6,0),0)</f>
        <v>86922282</v>
      </c>
      <c r="K650" s="3"/>
      <c r="L650" s="3"/>
      <c r="M650" s="3"/>
      <c r="N650" s="3"/>
      <c r="O650" s="3"/>
      <c r="P650" s="34">
        <f t="shared" si="28"/>
        <v>155299718</v>
      </c>
      <c r="Q650" s="35">
        <f>VLOOKUP(D650,FEBRERO!$D$13:$Q$1147,14,0)+VLOOKUP(D650,FEBRERO!$D$13:$AC$1147,26,0)+VLOOKUP(D650,MARZO!$D$13:$AC$1147,26,0)</f>
        <v>104016642</v>
      </c>
      <c r="R650" s="3">
        <f>IFERROR(VLOOKUP(D650,[7]ServNOMINA!$F$16:$M$112,8,0),0)</f>
        <v>0</v>
      </c>
      <c r="S650" s="3">
        <f>IFERROR(VLOOKUP(D650,[7]ServOTROS!$F$16:$M$112,8,0),0)</f>
        <v>0</v>
      </c>
      <c r="T650" s="3">
        <f>IFERROR(VLOOKUP(D650,[7]CANCEL!$F$16:$M$48,8,0),0)</f>
        <v>0</v>
      </c>
      <c r="U650" s="3">
        <f>IFERROR(VLOOKUP(B650,[7]Aaf_PENSION!$C$16:$M$112,11,0),0)</f>
        <v>0</v>
      </c>
      <c r="V650" s="3">
        <f>IFERROR(VLOOKUP(B650,[7]Aaf_SALUD!$C$16:$M$112,11,0),0)</f>
        <v>0</v>
      </c>
      <c r="W650" s="3">
        <f>IFERROR(VLOOKUP(D650,[7]CALIDAD!$F$16:$M$1122,8,0),0)</f>
        <v>5698120</v>
      </c>
      <c r="X650" s="3"/>
      <c r="Y650" s="3">
        <f>IFERROR(VLOOKUP(B650,[7]Ap_CESANTIAS!$C$16:$M$112,11,0),0)</f>
        <v>0</v>
      </c>
      <c r="Z650" s="3">
        <f>IFERROR(VLOOKUP(B650,[7]Ap_PENSION!$C$16:$M$112,11,0),0)</f>
        <v>0</v>
      </c>
      <c r="AA650" s="3">
        <f>IFERROR(VLOOKUP(B650,[7]Ap_SALUD!$C$16:$M$112,11,0),0)</f>
        <v>0</v>
      </c>
      <c r="AB650" s="3"/>
      <c r="AC650" s="36">
        <f t="shared" si="27"/>
        <v>5698120</v>
      </c>
      <c r="AD650" s="37">
        <f t="shared" si="29"/>
        <v>45584956</v>
      </c>
      <c r="AE650" s="144"/>
    </row>
    <row r="651" spans="1:31" hidden="1" x14ac:dyDescent="0.25">
      <c r="A651" s="29">
        <v>639</v>
      </c>
      <c r="B651" s="61"/>
      <c r="C651" s="143" t="str">
        <f>VLOOKUP(D651,[8]Hoja1!$A$2:$B$1115,2,0)</f>
        <v>27006</v>
      </c>
      <c r="D651" s="31">
        <v>891680050</v>
      </c>
      <c r="E651" s="31">
        <v>210627006</v>
      </c>
      <c r="F651" s="61" t="s">
        <v>832</v>
      </c>
      <c r="G651" s="33">
        <v>0</v>
      </c>
      <c r="H651" s="33">
        <v>0</v>
      </c>
      <c r="I651" s="3">
        <f>IFERROR(VLOOKUP(C651,'[6]Anexo 2'!$A$9:$G$1115,7,0),0)</f>
        <v>548547736</v>
      </c>
      <c r="J651" s="3">
        <f>IFERROR(VLOOKUP(C651,'[6]Anexo 1'!$A$9:$F$1115,6,0),0)</f>
        <v>479207400</v>
      </c>
      <c r="K651" s="3"/>
      <c r="L651" s="3"/>
      <c r="M651" s="3"/>
      <c r="N651" s="3"/>
      <c r="O651" s="3"/>
      <c r="P651" s="34">
        <f t="shared" si="28"/>
        <v>1027755136</v>
      </c>
      <c r="Q651" s="35">
        <f>VLOOKUP(D651,FEBRERO!$D$13:$Q$1147,14,0)+VLOOKUP(D651,FEBRERO!$D$13:$AC$1147,26,0)+VLOOKUP(D651,MARZO!$D$13:$AC$1147,26,0)</f>
        <v>616344333</v>
      </c>
      <c r="R651" s="3">
        <f>IFERROR(VLOOKUP(D651,[7]ServNOMINA!$F$16:$M$112,8,0),0)</f>
        <v>0</v>
      </c>
      <c r="S651" s="3">
        <f>IFERROR(VLOOKUP(D651,[7]ServOTROS!$F$16:$M$112,8,0),0)</f>
        <v>0</v>
      </c>
      <c r="T651" s="3">
        <f>IFERROR(VLOOKUP(D651,[7]CANCEL!$F$16:$M$48,8,0),0)</f>
        <v>0</v>
      </c>
      <c r="U651" s="3">
        <f>IFERROR(VLOOKUP(B651,[7]Aaf_PENSION!$C$16:$M$112,11,0),0)</f>
        <v>0</v>
      </c>
      <c r="V651" s="3">
        <f>IFERROR(VLOOKUP(B651,[7]Aaf_SALUD!$C$16:$M$112,11,0),0)</f>
        <v>0</v>
      </c>
      <c r="W651" s="3">
        <f>IFERROR(VLOOKUP(D651,[7]CALIDAD!$F$16:$M$1122,8,0),0)</f>
        <v>45712311</v>
      </c>
      <c r="X651" s="3"/>
      <c r="Y651" s="3">
        <f>IFERROR(VLOOKUP(B651,[7]Ap_CESANTIAS!$C$16:$M$112,11,0),0)</f>
        <v>0</v>
      </c>
      <c r="Z651" s="3">
        <f>IFERROR(VLOOKUP(B651,[7]Ap_PENSION!$C$16:$M$112,11,0),0)</f>
        <v>0</v>
      </c>
      <c r="AA651" s="3">
        <f>IFERROR(VLOOKUP(B651,[7]Ap_SALUD!$C$16:$M$112,11,0),0)</f>
        <v>0</v>
      </c>
      <c r="AB651" s="3"/>
      <c r="AC651" s="36">
        <f t="shared" si="27"/>
        <v>45712311</v>
      </c>
      <c r="AD651" s="37">
        <f t="shared" si="29"/>
        <v>365698492</v>
      </c>
      <c r="AE651" s="144"/>
    </row>
    <row r="652" spans="1:31" hidden="1" x14ac:dyDescent="0.25">
      <c r="A652" s="38">
        <v>640</v>
      </c>
      <c r="B652" s="61"/>
      <c r="C652" s="143" t="str">
        <f>VLOOKUP(D652,[8]Hoja1!$A$2:$B$1115,2,0)</f>
        <v>27025</v>
      </c>
      <c r="D652" s="31">
        <v>891600062</v>
      </c>
      <c r="E652" s="31">
        <v>212527025</v>
      </c>
      <c r="F652" s="61" t="s">
        <v>833</v>
      </c>
      <c r="G652" s="33">
        <v>0</v>
      </c>
      <c r="H652" s="33">
        <v>0</v>
      </c>
      <c r="I652" s="3">
        <f>IFERROR(VLOOKUP(C652,'[6]Anexo 2'!$A$9:$G$1115,7,0),0)</f>
        <v>2439115264</v>
      </c>
      <c r="J652" s="3">
        <f>IFERROR(VLOOKUP(C652,'[6]Anexo 1'!$A$9:$F$1115,6,0),0)</f>
        <v>1820561795</v>
      </c>
      <c r="K652" s="3"/>
      <c r="L652" s="3"/>
      <c r="M652" s="3"/>
      <c r="N652" s="3"/>
      <c r="O652" s="3"/>
      <c r="P652" s="34">
        <f t="shared" si="28"/>
        <v>4259677059</v>
      </c>
      <c r="Q652" s="35">
        <f>VLOOKUP(D652,FEBRERO!$D$13:$Q$1147,14,0)+VLOOKUP(D652,FEBRERO!$D$13:$AC$1147,26,0)+VLOOKUP(D652,MARZO!$D$13:$AC$1147,26,0)</f>
        <v>2262049170</v>
      </c>
      <c r="R652" s="3">
        <f>IFERROR(VLOOKUP(D652,[7]ServNOMINA!$F$16:$M$112,8,0),0)</f>
        <v>0</v>
      </c>
      <c r="S652" s="3">
        <f>IFERROR(VLOOKUP(D652,[7]ServOTROS!$F$16:$M$112,8,0),0)</f>
        <v>0</v>
      </c>
      <c r="T652" s="3">
        <f>IFERROR(VLOOKUP(D652,[7]CANCEL!$F$16:$M$48,8,0),0)</f>
        <v>0</v>
      </c>
      <c r="U652" s="3">
        <f>IFERROR(VLOOKUP(B652,[7]Aaf_PENSION!$C$16:$M$112,11,0),0)</f>
        <v>0</v>
      </c>
      <c r="V652" s="3">
        <f>IFERROR(VLOOKUP(B652,[7]Aaf_SALUD!$C$16:$M$112,11,0),0)</f>
        <v>0</v>
      </c>
      <c r="W652" s="3">
        <f>IFERROR(VLOOKUP(D652,[7]CALIDAD!$F$16:$M$1122,8,0),0)</f>
        <v>203259605</v>
      </c>
      <c r="X652" s="3"/>
      <c r="Y652" s="3">
        <f>IFERROR(VLOOKUP(B652,[7]Ap_CESANTIAS!$C$16:$M$112,11,0),0)</f>
        <v>0</v>
      </c>
      <c r="Z652" s="3">
        <f>IFERROR(VLOOKUP(B652,[7]Ap_PENSION!$C$16:$M$112,11,0),0)</f>
        <v>0</v>
      </c>
      <c r="AA652" s="3">
        <f>IFERROR(VLOOKUP(B652,[7]Ap_SALUD!$C$16:$M$112,11,0),0)</f>
        <v>0</v>
      </c>
      <c r="AB652" s="3"/>
      <c r="AC652" s="36">
        <f t="shared" si="27"/>
        <v>203259605</v>
      </c>
      <c r="AD652" s="37">
        <f t="shared" si="29"/>
        <v>1794368284</v>
      </c>
      <c r="AE652" s="144"/>
    </row>
    <row r="653" spans="1:31" hidden="1" x14ac:dyDescent="0.25">
      <c r="A653" s="29">
        <v>641</v>
      </c>
      <c r="B653" s="61"/>
      <c r="C653" s="143" t="str">
        <f>VLOOKUP(D653,[8]Hoja1!$A$2:$B$1115,2,0)</f>
        <v>27050</v>
      </c>
      <c r="D653" s="31">
        <v>818000395</v>
      </c>
      <c r="E653" s="31">
        <v>215027050</v>
      </c>
      <c r="F653" s="61" t="s">
        <v>834</v>
      </c>
      <c r="G653" s="33">
        <v>0</v>
      </c>
      <c r="H653" s="33">
        <v>0</v>
      </c>
      <c r="I653" s="3">
        <f>IFERROR(VLOOKUP(C653,'[6]Anexo 2'!$A$9:$G$1115,7,0),0)</f>
        <v>267931180</v>
      </c>
      <c r="J653" s="3">
        <f>IFERROR(VLOOKUP(C653,'[6]Anexo 1'!$A$9:$F$1115,6,0),0)</f>
        <v>229859282</v>
      </c>
      <c r="K653" s="3"/>
      <c r="L653" s="3"/>
      <c r="M653" s="3"/>
      <c r="N653" s="3"/>
      <c r="O653" s="3"/>
      <c r="P653" s="34">
        <f t="shared" si="28"/>
        <v>497790462</v>
      </c>
      <c r="Q653" s="35">
        <f>VLOOKUP(D653,FEBRERO!$D$13:$Q$1147,14,0)+VLOOKUP(D653,FEBRERO!$D$13:$AC$1147,26,0)+VLOOKUP(D653,MARZO!$D$13:$AC$1147,26,0)</f>
        <v>296842076</v>
      </c>
      <c r="R653" s="3">
        <f>IFERROR(VLOOKUP(D653,[7]ServNOMINA!$F$16:$M$112,8,0),0)</f>
        <v>0</v>
      </c>
      <c r="S653" s="3">
        <f>IFERROR(VLOOKUP(D653,[7]ServOTROS!$F$16:$M$112,8,0),0)</f>
        <v>0</v>
      </c>
      <c r="T653" s="3">
        <f>IFERROR(VLOOKUP(D653,[7]CANCEL!$F$16:$M$48,8,0),0)</f>
        <v>0</v>
      </c>
      <c r="U653" s="3">
        <f>IFERROR(VLOOKUP(B653,[7]Aaf_PENSION!$C$16:$M$112,11,0),0)</f>
        <v>0</v>
      </c>
      <c r="V653" s="3">
        <f>IFERROR(VLOOKUP(B653,[7]Aaf_SALUD!$C$16:$M$112,11,0),0)</f>
        <v>0</v>
      </c>
      <c r="W653" s="3">
        <f>IFERROR(VLOOKUP(D653,[7]CALIDAD!$F$16:$M$1122,8,0),0)</f>
        <v>22327598</v>
      </c>
      <c r="X653" s="3"/>
      <c r="Y653" s="3">
        <f>IFERROR(VLOOKUP(B653,[7]Ap_CESANTIAS!$C$16:$M$112,11,0),0)</f>
        <v>0</v>
      </c>
      <c r="Z653" s="3">
        <f>IFERROR(VLOOKUP(B653,[7]Ap_PENSION!$C$16:$M$112,11,0),0)</f>
        <v>0</v>
      </c>
      <c r="AA653" s="3">
        <f>IFERROR(VLOOKUP(B653,[7]Ap_SALUD!$C$16:$M$112,11,0),0)</f>
        <v>0</v>
      </c>
      <c r="AB653" s="3"/>
      <c r="AC653" s="36">
        <f t="shared" ref="AC653:AC716" si="30">SUM(R653:AA653)</f>
        <v>22327598</v>
      </c>
      <c r="AD653" s="37">
        <f t="shared" si="29"/>
        <v>178620788</v>
      </c>
      <c r="AE653" s="144"/>
    </row>
    <row r="654" spans="1:31" hidden="1" x14ac:dyDescent="0.25">
      <c r="A654" s="38">
        <v>642</v>
      </c>
      <c r="B654" s="61"/>
      <c r="C654" s="143" t="str">
        <f>VLOOKUP(D654,[8]Hoja1!$A$2:$B$1115,2,0)</f>
        <v>27073</v>
      </c>
      <c r="D654" s="31">
        <v>891680055</v>
      </c>
      <c r="E654" s="31">
        <v>217327073</v>
      </c>
      <c r="F654" s="61" t="s">
        <v>835</v>
      </c>
      <c r="G654" s="33">
        <v>0</v>
      </c>
      <c r="H654" s="33">
        <v>0</v>
      </c>
      <c r="I654" s="3">
        <f>IFERROR(VLOOKUP(C654,'[6]Anexo 2'!$A$9:$G$1115,7,0),0)</f>
        <v>1478390736</v>
      </c>
      <c r="J654" s="3">
        <f>IFERROR(VLOOKUP(C654,'[6]Anexo 1'!$A$9:$F$1115,6,0),0)</f>
        <v>1055298452</v>
      </c>
      <c r="K654" s="3"/>
      <c r="L654" s="3"/>
      <c r="M654" s="3"/>
      <c r="N654" s="3"/>
      <c r="O654" s="3"/>
      <c r="P654" s="34">
        <f t="shared" ref="P654:P717" si="31">SUM(G654:N654)</f>
        <v>2533689188</v>
      </c>
      <c r="Q654" s="35">
        <f>VLOOKUP(D654,FEBRERO!$D$13:$Q$1147,14,0)+VLOOKUP(D654,FEBRERO!$D$13:$AC$1147,26,0)+VLOOKUP(D654,MARZO!$D$13:$AC$1147,26,0)</f>
        <v>1424896136</v>
      </c>
      <c r="R654" s="3">
        <f>IFERROR(VLOOKUP(D654,[7]ServNOMINA!$F$16:$M$112,8,0),0)</f>
        <v>0</v>
      </c>
      <c r="S654" s="3">
        <f>IFERROR(VLOOKUP(D654,[7]ServOTROS!$F$16:$M$112,8,0),0)</f>
        <v>0</v>
      </c>
      <c r="T654" s="3">
        <f>IFERROR(VLOOKUP(D654,[7]CANCEL!$F$16:$M$48,8,0),0)</f>
        <v>0</v>
      </c>
      <c r="U654" s="3">
        <f>IFERROR(VLOOKUP(B654,[7]Aaf_PENSION!$C$16:$M$112,11,0),0)</f>
        <v>0</v>
      </c>
      <c r="V654" s="3">
        <f>IFERROR(VLOOKUP(B654,[7]Aaf_SALUD!$C$16:$M$112,11,0),0)</f>
        <v>0</v>
      </c>
      <c r="W654" s="3">
        <f>IFERROR(VLOOKUP(D654,[7]CALIDAD!$F$16:$M$1122,8,0),0)</f>
        <v>123199228</v>
      </c>
      <c r="X654" s="3"/>
      <c r="Y654" s="3">
        <f>IFERROR(VLOOKUP(B654,[7]Ap_CESANTIAS!$C$16:$M$112,11,0),0)</f>
        <v>0</v>
      </c>
      <c r="Z654" s="3">
        <f>IFERROR(VLOOKUP(B654,[7]Ap_PENSION!$C$16:$M$112,11,0),0)</f>
        <v>0</v>
      </c>
      <c r="AA654" s="3">
        <f>IFERROR(VLOOKUP(B654,[7]Ap_SALUD!$C$16:$M$112,11,0),0)</f>
        <v>0</v>
      </c>
      <c r="AB654" s="3"/>
      <c r="AC654" s="36">
        <f t="shared" si="30"/>
        <v>123199228</v>
      </c>
      <c r="AD654" s="37">
        <f t="shared" si="29"/>
        <v>985593824</v>
      </c>
      <c r="AE654" s="144"/>
    </row>
    <row r="655" spans="1:31" hidden="1" x14ac:dyDescent="0.25">
      <c r="A655" s="29">
        <v>643</v>
      </c>
      <c r="B655" s="61"/>
      <c r="C655" s="143" t="str">
        <f>VLOOKUP(D655,[8]Hoja1!$A$2:$B$1115,2,0)</f>
        <v>27075</v>
      </c>
      <c r="D655" s="31">
        <v>891680395</v>
      </c>
      <c r="E655" s="31">
        <v>217527075</v>
      </c>
      <c r="F655" s="61" t="s">
        <v>836</v>
      </c>
      <c r="G655" s="33">
        <v>0</v>
      </c>
      <c r="H655" s="33">
        <v>0</v>
      </c>
      <c r="I655" s="3">
        <f>IFERROR(VLOOKUP(C655,'[6]Anexo 2'!$A$9:$G$1115,7,0),0)</f>
        <v>423817648</v>
      </c>
      <c r="J655" s="3">
        <f>IFERROR(VLOOKUP(C655,'[6]Anexo 1'!$A$9:$F$1115,6,0),0)</f>
        <v>365499496</v>
      </c>
      <c r="K655" s="3"/>
      <c r="L655" s="3"/>
      <c r="M655" s="3"/>
      <c r="N655" s="3"/>
      <c r="O655" s="3"/>
      <c r="P655" s="34">
        <f t="shared" si="31"/>
        <v>789317144</v>
      </c>
      <c r="Q655" s="35">
        <f>VLOOKUP(D655,FEBRERO!$D$13:$Q$1147,14,0)+VLOOKUP(D655,FEBRERO!$D$13:$AC$1147,26,0)+VLOOKUP(D655,MARZO!$D$13:$AC$1147,26,0)</f>
        <v>471453907</v>
      </c>
      <c r="R655" s="3">
        <f>IFERROR(VLOOKUP(D655,[7]ServNOMINA!$F$16:$M$112,8,0),0)</f>
        <v>0</v>
      </c>
      <c r="S655" s="3">
        <f>IFERROR(VLOOKUP(D655,[7]ServOTROS!$F$16:$M$112,8,0),0)</f>
        <v>0</v>
      </c>
      <c r="T655" s="3">
        <f>IFERROR(VLOOKUP(D655,[7]CANCEL!$F$16:$M$48,8,0),0)</f>
        <v>0</v>
      </c>
      <c r="U655" s="3">
        <f>IFERROR(VLOOKUP(B655,[7]Aaf_PENSION!$C$16:$M$112,11,0),0)</f>
        <v>0</v>
      </c>
      <c r="V655" s="3">
        <f>IFERROR(VLOOKUP(B655,[7]Aaf_SALUD!$C$16:$M$112,11,0),0)</f>
        <v>0</v>
      </c>
      <c r="W655" s="3">
        <f>IFERROR(VLOOKUP(D655,[7]CALIDAD!$F$16:$M$1122,8,0),0)</f>
        <v>35318137</v>
      </c>
      <c r="X655" s="3"/>
      <c r="Y655" s="3">
        <f>IFERROR(VLOOKUP(B655,[7]Ap_CESANTIAS!$C$16:$M$112,11,0),0)</f>
        <v>0</v>
      </c>
      <c r="Z655" s="3">
        <f>IFERROR(VLOOKUP(B655,[7]Ap_PENSION!$C$16:$M$112,11,0),0)</f>
        <v>0</v>
      </c>
      <c r="AA655" s="3">
        <f>IFERROR(VLOOKUP(B655,[7]Ap_SALUD!$C$16:$M$112,11,0),0)</f>
        <v>0</v>
      </c>
      <c r="AB655" s="3"/>
      <c r="AC655" s="36">
        <f t="shared" si="30"/>
        <v>35318137</v>
      </c>
      <c r="AD655" s="37">
        <f t="shared" ref="AD655:AD718" si="32">+P655-Q655+AB655-AC655</f>
        <v>282545100</v>
      </c>
      <c r="AE655" s="144"/>
    </row>
    <row r="656" spans="1:31" hidden="1" x14ac:dyDescent="0.25">
      <c r="A656" s="38">
        <v>644</v>
      </c>
      <c r="B656" s="61"/>
      <c r="C656" s="143" t="str">
        <f>VLOOKUP(D656,[8]Hoja1!$A$2:$B$1115,2,0)</f>
        <v>27077</v>
      </c>
      <c r="D656" s="31">
        <v>800095589</v>
      </c>
      <c r="E656" s="31">
        <v>217727077</v>
      </c>
      <c r="F656" s="61" t="s">
        <v>837</v>
      </c>
      <c r="G656" s="33">
        <v>0</v>
      </c>
      <c r="H656" s="33">
        <v>0</v>
      </c>
      <c r="I656" s="3">
        <f>IFERROR(VLOOKUP(C656,'[6]Anexo 2'!$A$9:$G$1115,7,0),0)</f>
        <v>1362067840</v>
      </c>
      <c r="J656" s="3">
        <f>IFERROR(VLOOKUP(C656,'[6]Anexo 1'!$A$9:$F$1115,6,0),0)</f>
        <v>937997127</v>
      </c>
      <c r="K656" s="3"/>
      <c r="L656" s="3"/>
      <c r="M656" s="3"/>
      <c r="N656" s="3"/>
      <c r="O656" s="3"/>
      <c r="P656" s="34">
        <f t="shared" si="31"/>
        <v>2300064967</v>
      </c>
      <c r="Q656" s="35">
        <f>VLOOKUP(D656,FEBRERO!$D$13:$Q$1147,14,0)+VLOOKUP(D656,FEBRERO!$D$13:$AC$1147,26,0)+VLOOKUP(D656,MARZO!$D$13:$AC$1147,26,0)</f>
        <v>1278514086</v>
      </c>
      <c r="R656" s="3">
        <f>IFERROR(VLOOKUP(D656,[7]ServNOMINA!$F$16:$M$112,8,0),0)</f>
        <v>0</v>
      </c>
      <c r="S656" s="3">
        <f>IFERROR(VLOOKUP(D656,[7]ServOTROS!$F$16:$M$112,8,0),0)</f>
        <v>0</v>
      </c>
      <c r="T656" s="3">
        <f>IFERROR(VLOOKUP(D656,[7]CANCEL!$F$16:$M$48,8,0),0)</f>
        <v>0</v>
      </c>
      <c r="U656" s="3">
        <f>IFERROR(VLOOKUP(B656,[7]Aaf_PENSION!$C$16:$M$112,11,0),0)</f>
        <v>0</v>
      </c>
      <c r="V656" s="3">
        <f>IFERROR(VLOOKUP(B656,[7]Aaf_SALUD!$C$16:$M$112,11,0),0)</f>
        <v>0</v>
      </c>
      <c r="W656" s="3">
        <f>IFERROR(VLOOKUP(D656,[7]CALIDAD!$F$16:$M$1122,8,0),0)</f>
        <v>113505653</v>
      </c>
      <c r="X656" s="3"/>
      <c r="Y656" s="3">
        <f>IFERROR(VLOOKUP(B656,[7]Ap_CESANTIAS!$C$16:$M$112,11,0),0)</f>
        <v>0</v>
      </c>
      <c r="Z656" s="3">
        <f>IFERROR(VLOOKUP(B656,[7]Ap_PENSION!$C$16:$M$112,11,0),0)</f>
        <v>0</v>
      </c>
      <c r="AA656" s="3">
        <f>IFERROR(VLOOKUP(B656,[7]Ap_SALUD!$C$16:$M$112,11,0),0)</f>
        <v>0</v>
      </c>
      <c r="AB656" s="3"/>
      <c r="AC656" s="36">
        <f t="shared" si="30"/>
        <v>113505653</v>
      </c>
      <c r="AD656" s="37">
        <f t="shared" si="32"/>
        <v>908045228</v>
      </c>
      <c r="AE656" s="144"/>
    </row>
    <row r="657" spans="1:31" hidden="1" x14ac:dyDescent="0.25">
      <c r="A657" s="29">
        <v>645</v>
      </c>
      <c r="B657" s="61"/>
      <c r="C657" s="143" t="str">
        <f>VLOOKUP(D657,[8]Hoja1!$A$2:$B$1115,2,0)</f>
        <v>27099</v>
      </c>
      <c r="D657" s="31">
        <v>800070375</v>
      </c>
      <c r="E657" s="31">
        <v>219927099</v>
      </c>
      <c r="F657" s="61" t="s">
        <v>838</v>
      </c>
      <c r="G657" s="33">
        <v>0</v>
      </c>
      <c r="H657" s="33">
        <v>0</v>
      </c>
      <c r="I657" s="3">
        <f>IFERROR(VLOOKUP(C657,'[6]Anexo 2'!$A$9:$G$1115,7,0),0)</f>
        <v>1429167872</v>
      </c>
      <c r="J657" s="3">
        <f>IFERROR(VLOOKUP(C657,'[6]Anexo 1'!$A$9:$F$1115,6,0),0)</f>
        <v>1017177728</v>
      </c>
      <c r="K657" s="3"/>
      <c r="L657" s="3"/>
      <c r="M657" s="3"/>
      <c r="N657" s="3"/>
      <c r="O657" s="3"/>
      <c r="P657" s="34">
        <f t="shared" si="31"/>
        <v>2446345600</v>
      </c>
      <c r="Q657" s="35">
        <f>VLOOKUP(D657,FEBRERO!$D$13:$Q$1147,14,0)+VLOOKUP(D657,FEBRERO!$D$13:$AC$1147,26,0)+VLOOKUP(D657,MARZO!$D$13:$AC$1147,26,0)</f>
        <v>1374469697</v>
      </c>
      <c r="R657" s="3">
        <f>IFERROR(VLOOKUP(D657,[7]ServNOMINA!$F$16:$M$112,8,0),0)</f>
        <v>0</v>
      </c>
      <c r="S657" s="3">
        <f>IFERROR(VLOOKUP(D657,[7]ServOTROS!$F$16:$M$112,8,0),0)</f>
        <v>0</v>
      </c>
      <c r="T657" s="3">
        <f>IFERROR(VLOOKUP(D657,[7]CANCEL!$F$16:$M$48,8,0),0)</f>
        <v>0</v>
      </c>
      <c r="U657" s="3">
        <f>IFERROR(VLOOKUP(B657,[7]Aaf_PENSION!$C$16:$M$112,11,0),0)</f>
        <v>0</v>
      </c>
      <c r="V657" s="3">
        <f>IFERROR(VLOOKUP(B657,[7]Aaf_SALUD!$C$16:$M$112,11,0),0)</f>
        <v>0</v>
      </c>
      <c r="W657" s="3">
        <f>IFERROR(VLOOKUP(D657,[7]CALIDAD!$F$16:$M$1122,8,0),0)</f>
        <v>119097323</v>
      </c>
      <c r="X657" s="3"/>
      <c r="Y657" s="3">
        <f>IFERROR(VLOOKUP(B657,[7]Ap_CESANTIAS!$C$16:$M$112,11,0),0)</f>
        <v>0</v>
      </c>
      <c r="Z657" s="3">
        <f>IFERROR(VLOOKUP(B657,[7]Ap_PENSION!$C$16:$M$112,11,0),0)</f>
        <v>0</v>
      </c>
      <c r="AA657" s="3">
        <f>IFERROR(VLOOKUP(B657,[7]Ap_SALUD!$C$16:$M$112,11,0),0)</f>
        <v>0</v>
      </c>
      <c r="AB657" s="3"/>
      <c r="AC657" s="36">
        <f t="shared" si="30"/>
        <v>119097323</v>
      </c>
      <c r="AD657" s="37">
        <f t="shared" si="32"/>
        <v>952778580</v>
      </c>
      <c r="AE657" s="144"/>
    </row>
    <row r="658" spans="1:31" hidden="1" x14ac:dyDescent="0.25">
      <c r="A658" s="38">
        <v>646</v>
      </c>
      <c r="B658" s="61"/>
      <c r="C658" s="143" t="str">
        <f>VLOOKUP(D658,[8]Hoja1!$A$2:$B$1115,2,0)</f>
        <v>27135</v>
      </c>
      <c r="D658" s="31">
        <v>800239414</v>
      </c>
      <c r="E658" s="31">
        <v>213527135</v>
      </c>
      <c r="F658" s="61" t="s">
        <v>839</v>
      </c>
      <c r="G658" s="33">
        <v>0</v>
      </c>
      <c r="H658" s="33">
        <v>0</v>
      </c>
      <c r="I658" s="3">
        <f>IFERROR(VLOOKUP(C658,'[6]Anexo 2'!$A$9:$G$1115,7,0),0)</f>
        <v>292297008</v>
      </c>
      <c r="J658" s="3">
        <f>IFERROR(VLOOKUP(C658,'[6]Anexo 1'!$A$9:$F$1115,6,0),0)</f>
        <v>257942876</v>
      </c>
      <c r="K658" s="3"/>
      <c r="L658" s="3"/>
      <c r="M658" s="3"/>
      <c r="N658" s="3"/>
      <c r="O658" s="3"/>
      <c r="P658" s="34">
        <f t="shared" si="31"/>
        <v>550239884</v>
      </c>
      <c r="Q658" s="35">
        <f>VLOOKUP(D658,FEBRERO!$D$13:$Q$1147,14,0)+VLOOKUP(D658,FEBRERO!$D$13:$AC$1147,26,0)+VLOOKUP(D658,MARZO!$D$13:$AC$1147,26,0)</f>
        <v>331017128</v>
      </c>
      <c r="R658" s="3">
        <f>IFERROR(VLOOKUP(D658,[7]ServNOMINA!$F$16:$M$112,8,0),0)</f>
        <v>0</v>
      </c>
      <c r="S658" s="3">
        <f>IFERROR(VLOOKUP(D658,[7]ServOTROS!$F$16:$M$112,8,0),0)</f>
        <v>0</v>
      </c>
      <c r="T658" s="3">
        <f>IFERROR(VLOOKUP(D658,[7]CANCEL!$F$16:$M$48,8,0),0)</f>
        <v>0</v>
      </c>
      <c r="U658" s="3">
        <f>IFERROR(VLOOKUP(B658,[7]Aaf_PENSION!$C$16:$M$112,11,0),0)</f>
        <v>0</v>
      </c>
      <c r="V658" s="3">
        <f>IFERROR(VLOOKUP(B658,[7]Aaf_SALUD!$C$16:$M$112,11,0),0)</f>
        <v>0</v>
      </c>
      <c r="W658" s="3">
        <f>IFERROR(VLOOKUP(D658,[7]CALIDAD!$F$16:$M$1122,8,0),0)</f>
        <v>24358084</v>
      </c>
      <c r="X658" s="3"/>
      <c r="Y658" s="3">
        <f>IFERROR(VLOOKUP(B658,[7]Ap_CESANTIAS!$C$16:$M$112,11,0),0)</f>
        <v>0</v>
      </c>
      <c r="Z658" s="3">
        <f>IFERROR(VLOOKUP(B658,[7]Ap_PENSION!$C$16:$M$112,11,0),0)</f>
        <v>0</v>
      </c>
      <c r="AA658" s="3">
        <f>IFERROR(VLOOKUP(B658,[7]Ap_SALUD!$C$16:$M$112,11,0),0)</f>
        <v>0</v>
      </c>
      <c r="AB658" s="3"/>
      <c r="AC658" s="36">
        <f t="shared" si="30"/>
        <v>24358084</v>
      </c>
      <c r="AD658" s="37">
        <f t="shared" si="32"/>
        <v>194864672</v>
      </c>
      <c r="AE658" s="144"/>
    </row>
    <row r="659" spans="1:31" hidden="1" x14ac:dyDescent="0.25">
      <c r="A659" s="29">
        <v>647</v>
      </c>
      <c r="B659" s="61"/>
      <c r="C659" s="143" t="str">
        <f>VLOOKUP(D659,[8]Hoja1!$A$2:$B$1115,2,0)</f>
        <v>27150</v>
      </c>
      <c r="D659" s="31">
        <v>818001341</v>
      </c>
      <c r="E659" s="31">
        <v>215027150</v>
      </c>
      <c r="F659" s="61" t="s">
        <v>840</v>
      </c>
      <c r="G659" s="33">
        <v>0</v>
      </c>
      <c r="H659" s="33">
        <v>0</v>
      </c>
      <c r="I659" s="3">
        <f>IFERROR(VLOOKUP(C659,'[6]Anexo 2'!$A$9:$G$1115,7,0),0)</f>
        <v>1154239376</v>
      </c>
      <c r="J659" s="3">
        <f>IFERROR(VLOOKUP(C659,'[6]Anexo 1'!$A$9:$F$1115,6,0),0)</f>
        <v>800427368</v>
      </c>
      <c r="K659" s="3"/>
      <c r="L659" s="3"/>
      <c r="M659" s="3"/>
      <c r="N659" s="3"/>
      <c r="O659" s="3"/>
      <c r="P659" s="34">
        <f t="shared" si="31"/>
        <v>1954666744</v>
      </c>
      <c r="Q659" s="35">
        <f>VLOOKUP(D659,FEBRERO!$D$13:$Q$1147,14,0)+VLOOKUP(D659,FEBRERO!$D$13:$AC$1147,26,0)+VLOOKUP(D659,MARZO!$D$13:$AC$1147,26,0)</f>
        <v>1088987213</v>
      </c>
      <c r="R659" s="3">
        <f>IFERROR(VLOOKUP(D659,[7]ServNOMINA!$F$16:$M$112,8,0),0)</f>
        <v>0</v>
      </c>
      <c r="S659" s="3">
        <f>IFERROR(VLOOKUP(D659,[7]ServOTROS!$F$16:$M$112,8,0),0)</f>
        <v>0</v>
      </c>
      <c r="T659" s="3">
        <f>IFERROR(VLOOKUP(D659,[7]CANCEL!$F$16:$M$48,8,0),0)</f>
        <v>0</v>
      </c>
      <c r="U659" s="3">
        <f>IFERROR(VLOOKUP(B659,[7]Aaf_PENSION!$C$16:$M$112,11,0),0)</f>
        <v>0</v>
      </c>
      <c r="V659" s="3">
        <f>IFERROR(VLOOKUP(B659,[7]Aaf_SALUD!$C$16:$M$112,11,0),0)</f>
        <v>0</v>
      </c>
      <c r="W659" s="3">
        <f>IFERROR(VLOOKUP(D659,[7]CALIDAD!$F$16:$M$1122,8,0),0)</f>
        <v>96186615</v>
      </c>
      <c r="X659" s="3"/>
      <c r="Y659" s="3">
        <f>IFERROR(VLOOKUP(B659,[7]Ap_CESANTIAS!$C$16:$M$112,11,0),0)</f>
        <v>0</v>
      </c>
      <c r="Z659" s="3">
        <f>IFERROR(VLOOKUP(B659,[7]Ap_PENSION!$C$16:$M$112,11,0),0)</f>
        <v>0</v>
      </c>
      <c r="AA659" s="3">
        <f>IFERROR(VLOOKUP(B659,[7]Ap_SALUD!$C$16:$M$112,11,0),0)</f>
        <v>0</v>
      </c>
      <c r="AB659" s="3"/>
      <c r="AC659" s="36">
        <f t="shared" si="30"/>
        <v>96186615</v>
      </c>
      <c r="AD659" s="37">
        <f t="shared" si="32"/>
        <v>769492916</v>
      </c>
      <c r="AE659" s="144"/>
    </row>
    <row r="660" spans="1:31" hidden="1" x14ac:dyDescent="0.25">
      <c r="A660" s="38">
        <v>648</v>
      </c>
      <c r="B660" s="61"/>
      <c r="C660" s="143" t="str">
        <f>VLOOKUP(D660,[8]Hoja1!$A$2:$B$1115,2,0)</f>
        <v>27160</v>
      </c>
      <c r="D660" s="31">
        <v>818001202</v>
      </c>
      <c r="E660" s="31">
        <v>216027160</v>
      </c>
      <c r="F660" s="61" t="s">
        <v>841</v>
      </c>
      <c r="G660" s="33">
        <v>0</v>
      </c>
      <c r="H660" s="33">
        <v>0</v>
      </c>
      <c r="I660" s="3">
        <f>IFERROR(VLOOKUP(C660,'[6]Anexo 2'!$A$9:$G$1115,7,0),0)</f>
        <v>230457216</v>
      </c>
      <c r="J660" s="3">
        <f>IFERROR(VLOOKUP(C660,'[6]Anexo 1'!$A$9:$F$1115,6,0),0)</f>
        <v>183108788</v>
      </c>
      <c r="K660" s="3"/>
      <c r="L660" s="3"/>
      <c r="M660" s="3"/>
      <c r="N660" s="3"/>
      <c r="O660" s="3"/>
      <c r="P660" s="34">
        <f t="shared" si="31"/>
        <v>413566004</v>
      </c>
      <c r="Q660" s="35">
        <f>VLOOKUP(D660,FEBRERO!$D$13:$Q$1147,14,0)+VLOOKUP(D660,FEBRERO!$D$13:$AC$1147,26,0)+VLOOKUP(D660,MARZO!$D$13:$AC$1147,26,0)</f>
        <v>240723092</v>
      </c>
      <c r="R660" s="3">
        <f>IFERROR(VLOOKUP(D660,[7]ServNOMINA!$F$16:$M$112,8,0),0)</f>
        <v>0</v>
      </c>
      <c r="S660" s="3">
        <f>IFERROR(VLOOKUP(D660,[7]ServOTROS!$F$16:$M$112,8,0),0)</f>
        <v>0</v>
      </c>
      <c r="T660" s="3">
        <f>IFERROR(VLOOKUP(D660,[7]CANCEL!$F$16:$M$48,8,0),0)</f>
        <v>0</v>
      </c>
      <c r="U660" s="3">
        <f>IFERROR(VLOOKUP(B660,[7]Aaf_PENSION!$C$16:$M$112,11,0),0)</f>
        <v>0</v>
      </c>
      <c r="V660" s="3">
        <f>IFERROR(VLOOKUP(B660,[7]Aaf_SALUD!$C$16:$M$112,11,0),0)</f>
        <v>0</v>
      </c>
      <c r="W660" s="3">
        <f>IFERROR(VLOOKUP(D660,[7]CALIDAD!$F$16:$M$1122,8,0),0)</f>
        <v>19204768</v>
      </c>
      <c r="X660" s="3"/>
      <c r="Y660" s="3">
        <f>IFERROR(VLOOKUP(B660,[7]Ap_CESANTIAS!$C$16:$M$112,11,0),0)</f>
        <v>0</v>
      </c>
      <c r="Z660" s="3">
        <f>IFERROR(VLOOKUP(B660,[7]Ap_PENSION!$C$16:$M$112,11,0),0)</f>
        <v>0</v>
      </c>
      <c r="AA660" s="3">
        <f>IFERROR(VLOOKUP(B660,[7]Ap_SALUD!$C$16:$M$112,11,0),0)</f>
        <v>0</v>
      </c>
      <c r="AB660" s="3"/>
      <c r="AC660" s="36">
        <f t="shared" si="30"/>
        <v>19204768</v>
      </c>
      <c r="AD660" s="37">
        <f t="shared" si="32"/>
        <v>153638144</v>
      </c>
      <c r="AE660" s="144"/>
    </row>
    <row r="661" spans="1:31" hidden="1" x14ac:dyDescent="0.25">
      <c r="A661" s="29">
        <v>649</v>
      </c>
      <c r="B661" s="61"/>
      <c r="C661" s="143" t="str">
        <f>VLOOKUP(D661,[8]Hoja1!$A$2:$B$1115,2,0)</f>
        <v>27205</v>
      </c>
      <c r="D661" s="31">
        <v>891680057</v>
      </c>
      <c r="E661" s="31">
        <v>210527205</v>
      </c>
      <c r="F661" s="61" t="s">
        <v>842</v>
      </c>
      <c r="G661" s="33">
        <v>0</v>
      </c>
      <c r="H661" s="33">
        <v>0</v>
      </c>
      <c r="I661" s="3">
        <f>IFERROR(VLOOKUP(C661,'[6]Anexo 2'!$A$9:$G$1115,7,0),0)</f>
        <v>722148848</v>
      </c>
      <c r="J661" s="3">
        <f>IFERROR(VLOOKUP(C661,'[6]Anexo 1'!$A$9:$F$1115,6,0),0)</f>
        <v>544256050</v>
      </c>
      <c r="K661" s="3"/>
      <c r="L661" s="3"/>
      <c r="M661" s="3"/>
      <c r="N661" s="3"/>
      <c r="O661" s="3"/>
      <c r="P661" s="34">
        <f t="shared" si="31"/>
        <v>1266404898</v>
      </c>
      <c r="Q661" s="35">
        <f>VLOOKUP(D661,FEBRERO!$D$13:$Q$1147,14,0)+VLOOKUP(D661,FEBRERO!$D$13:$AC$1147,26,0)+VLOOKUP(D661,MARZO!$D$13:$AC$1147,26,0)</f>
        <v>724793263</v>
      </c>
      <c r="R661" s="3">
        <f>IFERROR(VLOOKUP(D661,[7]ServNOMINA!$F$16:$M$112,8,0),0)</f>
        <v>0</v>
      </c>
      <c r="S661" s="3">
        <f>IFERROR(VLOOKUP(D661,[7]ServOTROS!$F$16:$M$112,8,0),0)</f>
        <v>0</v>
      </c>
      <c r="T661" s="3">
        <f>IFERROR(VLOOKUP(D661,[7]CANCEL!$F$16:$M$48,8,0),0)</f>
        <v>0</v>
      </c>
      <c r="U661" s="3">
        <f>IFERROR(VLOOKUP(B661,[7]Aaf_PENSION!$C$16:$M$112,11,0),0)</f>
        <v>0</v>
      </c>
      <c r="V661" s="3">
        <f>IFERROR(VLOOKUP(B661,[7]Aaf_SALUD!$C$16:$M$112,11,0),0)</f>
        <v>0</v>
      </c>
      <c r="W661" s="3">
        <f>IFERROR(VLOOKUP(D661,[7]CALIDAD!$F$16:$M$1122,8,0),0)</f>
        <v>60179071</v>
      </c>
      <c r="X661" s="3"/>
      <c r="Y661" s="3">
        <f>IFERROR(VLOOKUP(B661,[7]Ap_CESANTIAS!$C$16:$M$112,11,0),0)</f>
        <v>0</v>
      </c>
      <c r="Z661" s="3">
        <f>IFERROR(VLOOKUP(B661,[7]Ap_PENSION!$C$16:$M$112,11,0),0)</f>
        <v>0</v>
      </c>
      <c r="AA661" s="3">
        <f>IFERROR(VLOOKUP(B661,[7]Ap_SALUD!$C$16:$M$112,11,0),0)</f>
        <v>0</v>
      </c>
      <c r="AB661" s="3"/>
      <c r="AC661" s="36">
        <f t="shared" si="30"/>
        <v>60179071</v>
      </c>
      <c r="AD661" s="37">
        <f t="shared" si="32"/>
        <v>481432564</v>
      </c>
      <c r="AE661" s="144"/>
    </row>
    <row r="662" spans="1:31" hidden="1" x14ac:dyDescent="0.25">
      <c r="A662" s="38">
        <v>650</v>
      </c>
      <c r="B662" s="61"/>
      <c r="C662" s="143" t="str">
        <f>VLOOKUP(D662,[8]Hoja1!$A$2:$B$1115,2,0)</f>
        <v>27245</v>
      </c>
      <c r="D662" s="31">
        <v>891680061</v>
      </c>
      <c r="E662" s="31">
        <v>214527245</v>
      </c>
      <c r="F662" s="61" t="s">
        <v>843</v>
      </c>
      <c r="G662" s="33">
        <v>0</v>
      </c>
      <c r="H662" s="33">
        <v>0</v>
      </c>
      <c r="I662" s="3">
        <f>IFERROR(VLOOKUP(C662,'[6]Anexo 2'!$A$9:$G$1115,7,0),0)</f>
        <v>474234968</v>
      </c>
      <c r="J662" s="3">
        <f>IFERROR(VLOOKUP(C662,'[6]Anexo 1'!$A$9:$F$1115,6,0),0)</f>
        <v>457397162</v>
      </c>
      <c r="K662" s="3"/>
      <c r="L662" s="3"/>
      <c r="M662" s="3"/>
      <c r="N662" s="3"/>
      <c r="O662" s="3"/>
      <c r="P662" s="34">
        <f t="shared" si="31"/>
        <v>931632130</v>
      </c>
      <c r="Q662" s="35">
        <f>VLOOKUP(D662,FEBRERO!$D$13:$Q$1147,14,0)+VLOOKUP(D662,FEBRERO!$D$13:$AC$1147,26,0)+VLOOKUP(D662,MARZO!$D$13:$AC$1147,26,0)</f>
        <v>575955905</v>
      </c>
      <c r="R662" s="3">
        <f>IFERROR(VLOOKUP(D662,[7]ServNOMINA!$F$16:$M$112,8,0),0)</f>
        <v>0</v>
      </c>
      <c r="S662" s="3">
        <f>IFERROR(VLOOKUP(D662,[7]ServOTROS!$F$16:$M$112,8,0),0)</f>
        <v>0</v>
      </c>
      <c r="T662" s="3">
        <f>IFERROR(VLOOKUP(D662,[7]CANCEL!$F$16:$M$48,8,0),0)</f>
        <v>0</v>
      </c>
      <c r="U662" s="3">
        <f>IFERROR(VLOOKUP(B662,[7]Aaf_PENSION!$C$16:$M$112,11,0),0)</f>
        <v>0</v>
      </c>
      <c r="V662" s="3">
        <f>IFERROR(VLOOKUP(B662,[7]Aaf_SALUD!$C$16:$M$112,11,0),0)</f>
        <v>0</v>
      </c>
      <c r="W662" s="3">
        <f>IFERROR(VLOOKUP(D662,[7]CALIDAD!$F$16:$M$1122,8,0),0)</f>
        <v>39519581</v>
      </c>
      <c r="X662" s="3"/>
      <c r="Y662" s="3">
        <f>IFERROR(VLOOKUP(B662,[7]Ap_CESANTIAS!$C$16:$M$112,11,0),0)</f>
        <v>0</v>
      </c>
      <c r="Z662" s="3">
        <f>IFERROR(VLOOKUP(B662,[7]Ap_PENSION!$C$16:$M$112,11,0),0)</f>
        <v>0</v>
      </c>
      <c r="AA662" s="3">
        <f>IFERROR(VLOOKUP(B662,[7]Ap_SALUD!$C$16:$M$112,11,0),0)</f>
        <v>0</v>
      </c>
      <c r="AB662" s="3"/>
      <c r="AC662" s="36">
        <f t="shared" si="30"/>
        <v>39519581</v>
      </c>
      <c r="AD662" s="37">
        <f t="shared" si="32"/>
        <v>316156644</v>
      </c>
      <c r="AE662" s="144"/>
    </row>
    <row r="663" spans="1:31" hidden="1" x14ac:dyDescent="0.25">
      <c r="A663" s="29">
        <v>651</v>
      </c>
      <c r="B663" s="61"/>
      <c r="C663" s="143" t="str">
        <f>VLOOKUP(D663,[8]Hoja1!$A$2:$B$1115,2,0)</f>
        <v>27250</v>
      </c>
      <c r="D663" s="31">
        <v>818000002</v>
      </c>
      <c r="E663" s="31">
        <v>215027250</v>
      </c>
      <c r="F663" s="61" t="s">
        <v>844</v>
      </c>
      <c r="G663" s="33">
        <v>0</v>
      </c>
      <c r="H663" s="33">
        <v>0</v>
      </c>
      <c r="I663" s="3">
        <f>IFERROR(VLOOKUP(C663,'[6]Anexo 2'!$A$9:$G$1115,7,0),0)</f>
        <v>1147541040</v>
      </c>
      <c r="J663" s="3">
        <f>IFERROR(VLOOKUP(C663,'[6]Anexo 1'!$A$9:$F$1115,6,0),0)</f>
        <v>754244053</v>
      </c>
      <c r="K663" s="3"/>
      <c r="L663" s="3"/>
      <c r="M663" s="3"/>
      <c r="N663" s="3"/>
      <c r="O663" s="3"/>
      <c r="P663" s="34">
        <f t="shared" si="31"/>
        <v>1901785093</v>
      </c>
      <c r="Q663" s="35">
        <f>VLOOKUP(D663,FEBRERO!$D$13:$Q$1147,14,0)+VLOOKUP(D663,FEBRERO!$D$13:$AC$1147,26,0)+VLOOKUP(D663,MARZO!$D$13:$AC$1147,26,0)</f>
        <v>1041129313</v>
      </c>
      <c r="R663" s="3">
        <f>IFERROR(VLOOKUP(D663,[7]ServNOMINA!$F$16:$M$112,8,0),0)</f>
        <v>0</v>
      </c>
      <c r="S663" s="3">
        <f>IFERROR(VLOOKUP(D663,[7]ServOTROS!$F$16:$M$112,8,0),0)</f>
        <v>0</v>
      </c>
      <c r="T663" s="3">
        <f>IFERROR(VLOOKUP(D663,[7]CANCEL!$F$16:$M$48,8,0),0)</f>
        <v>0</v>
      </c>
      <c r="U663" s="3">
        <f>IFERROR(VLOOKUP(B663,[7]Aaf_PENSION!$C$16:$M$112,11,0),0)</f>
        <v>0</v>
      </c>
      <c r="V663" s="3">
        <f>IFERROR(VLOOKUP(B663,[7]Aaf_SALUD!$C$16:$M$112,11,0),0)</f>
        <v>0</v>
      </c>
      <c r="W663" s="3">
        <f>IFERROR(VLOOKUP(D663,[7]CALIDAD!$F$16:$M$1122,8,0),0)</f>
        <v>95628420</v>
      </c>
      <c r="X663" s="3"/>
      <c r="Y663" s="3">
        <f>IFERROR(VLOOKUP(B663,[7]Ap_CESANTIAS!$C$16:$M$112,11,0),0)</f>
        <v>0</v>
      </c>
      <c r="Z663" s="3">
        <f>IFERROR(VLOOKUP(B663,[7]Ap_PENSION!$C$16:$M$112,11,0),0)</f>
        <v>0</v>
      </c>
      <c r="AA663" s="3">
        <f>IFERROR(VLOOKUP(B663,[7]Ap_SALUD!$C$16:$M$112,11,0),0)</f>
        <v>0</v>
      </c>
      <c r="AB663" s="3"/>
      <c r="AC663" s="36">
        <f t="shared" si="30"/>
        <v>95628420</v>
      </c>
      <c r="AD663" s="37">
        <f t="shared" si="32"/>
        <v>765027360</v>
      </c>
      <c r="AE663" s="144"/>
    </row>
    <row r="664" spans="1:31" hidden="1" x14ac:dyDescent="0.25">
      <c r="A664" s="38">
        <v>652</v>
      </c>
      <c r="B664" s="61"/>
      <c r="C664" s="143" t="str">
        <f>VLOOKUP(D664,[8]Hoja1!$A$2:$B$1115,2,0)</f>
        <v>27361</v>
      </c>
      <c r="D664" s="31">
        <v>891680067</v>
      </c>
      <c r="E664" s="31">
        <v>216127361</v>
      </c>
      <c r="F664" s="61" t="s">
        <v>845</v>
      </c>
      <c r="G664" s="33">
        <v>0</v>
      </c>
      <c r="H664" s="33">
        <v>0</v>
      </c>
      <c r="I664" s="3">
        <f>IFERROR(VLOOKUP(C664,'[6]Anexo 2'!$A$9:$G$1115,7,0),0)</f>
        <v>2689112224</v>
      </c>
      <c r="J664" s="3">
        <f>IFERROR(VLOOKUP(C664,'[6]Anexo 1'!$A$9:$F$1115,6,0),0)</f>
        <v>1634998377</v>
      </c>
      <c r="K664" s="3"/>
      <c r="L664" s="3"/>
      <c r="M664" s="3"/>
      <c r="N664" s="3"/>
      <c r="O664" s="3"/>
      <c r="P664" s="34">
        <f t="shared" si="31"/>
        <v>4324110601</v>
      </c>
      <c r="Q664" s="35">
        <f>VLOOKUP(D664,FEBRERO!$D$13:$Q$1147,14,0)+VLOOKUP(D664,FEBRERO!$D$13:$AC$1147,26,0)+VLOOKUP(D664,MARZO!$D$13:$AC$1147,26,0)</f>
        <v>2307276432</v>
      </c>
      <c r="R664" s="3">
        <f>IFERROR(VLOOKUP(D664,[7]ServNOMINA!$F$16:$M$112,8,0),0)</f>
        <v>0</v>
      </c>
      <c r="S664" s="3">
        <f>IFERROR(VLOOKUP(D664,[7]ServOTROS!$F$16:$M$112,8,0),0)</f>
        <v>0</v>
      </c>
      <c r="T664" s="3">
        <f>IFERROR(VLOOKUP(D664,[7]CANCEL!$F$16:$M$48,8,0),0)</f>
        <v>0</v>
      </c>
      <c r="U664" s="3">
        <f>IFERROR(VLOOKUP(B664,[7]Aaf_PENSION!$C$16:$M$112,11,0),0)</f>
        <v>0</v>
      </c>
      <c r="V664" s="3">
        <f>IFERROR(VLOOKUP(B664,[7]Aaf_SALUD!$C$16:$M$112,11,0),0)</f>
        <v>0</v>
      </c>
      <c r="W664" s="3">
        <f>IFERROR(VLOOKUP(D664,[7]CALIDAD!$F$16:$M$1122,8,0),0)</f>
        <v>224092685</v>
      </c>
      <c r="X664" s="3"/>
      <c r="Y664" s="3">
        <f>IFERROR(VLOOKUP(B664,[7]Ap_CESANTIAS!$C$16:$M$112,11,0),0)</f>
        <v>0</v>
      </c>
      <c r="Z664" s="3">
        <f>IFERROR(VLOOKUP(B664,[7]Ap_PENSION!$C$16:$M$112,11,0),0)</f>
        <v>0</v>
      </c>
      <c r="AA664" s="3">
        <f>IFERROR(VLOOKUP(B664,[7]Ap_SALUD!$C$16:$M$112,11,0),0)</f>
        <v>0</v>
      </c>
      <c r="AB664" s="3"/>
      <c r="AC664" s="36">
        <f t="shared" si="30"/>
        <v>224092685</v>
      </c>
      <c r="AD664" s="37">
        <f t="shared" si="32"/>
        <v>1792741484</v>
      </c>
      <c r="AE664" s="144"/>
    </row>
    <row r="665" spans="1:31" hidden="1" x14ac:dyDescent="0.25">
      <c r="A665" s="29">
        <v>653</v>
      </c>
      <c r="B665" s="61"/>
      <c r="C665" s="143" t="str">
        <f>VLOOKUP(D665,[8]Hoja1!$A$2:$B$1115,2,0)</f>
        <v>27372</v>
      </c>
      <c r="D665" s="31">
        <v>891680402</v>
      </c>
      <c r="E665" s="31">
        <v>217227372</v>
      </c>
      <c r="F665" s="61" t="s">
        <v>846</v>
      </c>
      <c r="G665" s="33">
        <v>0</v>
      </c>
      <c r="H665" s="33">
        <v>0</v>
      </c>
      <c r="I665" s="3">
        <f>IFERROR(VLOOKUP(C665,'[6]Anexo 2'!$A$9:$G$1115,7,0),0)</f>
        <v>272042036</v>
      </c>
      <c r="J665" s="3">
        <f>IFERROR(VLOOKUP(C665,'[6]Anexo 1'!$A$9:$F$1115,6,0),0)</f>
        <v>213180417</v>
      </c>
      <c r="K665" s="3"/>
      <c r="L665" s="3"/>
      <c r="M665" s="3"/>
      <c r="N665" s="3"/>
      <c r="O665" s="3"/>
      <c r="P665" s="34">
        <f t="shared" si="31"/>
        <v>485222453</v>
      </c>
      <c r="Q665" s="35">
        <f>VLOOKUP(D665,FEBRERO!$D$13:$Q$1147,14,0)+VLOOKUP(D665,FEBRERO!$D$13:$AC$1147,26,0)+VLOOKUP(D665,MARZO!$D$13:$AC$1147,26,0)</f>
        <v>281190927</v>
      </c>
      <c r="R665" s="3">
        <f>IFERROR(VLOOKUP(D665,[7]ServNOMINA!$F$16:$M$112,8,0),0)</f>
        <v>0</v>
      </c>
      <c r="S665" s="3">
        <f>IFERROR(VLOOKUP(D665,[7]ServOTROS!$F$16:$M$112,8,0),0)</f>
        <v>0</v>
      </c>
      <c r="T665" s="3">
        <f>IFERROR(VLOOKUP(D665,[7]CANCEL!$F$16:$M$48,8,0),0)</f>
        <v>0</v>
      </c>
      <c r="U665" s="3">
        <f>IFERROR(VLOOKUP(B665,[7]Aaf_PENSION!$C$16:$M$112,11,0),0)</f>
        <v>0</v>
      </c>
      <c r="V665" s="3">
        <f>IFERROR(VLOOKUP(B665,[7]Aaf_SALUD!$C$16:$M$112,11,0),0)</f>
        <v>0</v>
      </c>
      <c r="W665" s="3">
        <f>IFERROR(VLOOKUP(D665,[7]CALIDAD!$F$16:$M$1122,8,0),0)</f>
        <v>22670170</v>
      </c>
      <c r="X665" s="3"/>
      <c r="Y665" s="3">
        <f>IFERROR(VLOOKUP(B665,[7]Ap_CESANTIAS!$C$16:$M$112,11,0),0)</f>
        <v>0</v>
      </c>
      <c r="Z665" s="3">
        <f>IFERROR(VLOOKUP(B665,[7]Ap_PENSION!$C$16:$M$112,11,0),0)</f>
        <v>0</v>
      </c>
      <c r="AA665" s="3">
        <f>IFERROR(VLOOKUP(B665,[7]Ap_SALUD!$C$16:$M$112,11,0),0)</f>
        <v>0</v>
      </c>
      <c r="AB665" s="3"/>
      <c r="AC665" s="36">
        <f t="shared" si="30"/>
        <v>22670170</v>
      </c>
      <c r="AD665" s="37">
        <f t="shared" si="32"/>
        <v>181361356</v>
      </c>
      <c r="AE665" s="144"/>
    </row>
    <row r="666" spans="1:31" hidden="1" x14ac:dyDescent="0.25">
      <c r="A666" s="38">
        <v>654</v>
      </c>
      <c r="B666" s="61"/>
      <c r="C666" s="143" t="str">
        <f>VLOOKUP(D666,[8]Hoja1!$A$2:$B$1115,2,0)</f>
        <v>27413</v>
      </c>
      <c r="D666" s="31">
        <v>891680281</v>
      </c>
      <c r="E666" s="31">
        <v>211327413</v>
      </c>
      <c r="F666" s="61" t="s">
        <v>847</v>
      </c>
      <c r="G666" s="33">
        <v>0</v>
      </c>
      <c r="H666" s="33">
        <v>0</v>
      </c>
      <c r="I666" s="3">
        <f>IFERROR(VLOOKUP(C666,'[6]Anexo 2'!$A$9:$G$1115,7,0),0)</f>
        <v>1016409920</v>
      </c>
      <c r="J666" s="3">
        <f>IFERROR(VLOOKUP(C666,'[6]Anexo 1'!$A$9:$F$1115,6,0),0)</f>
        <v>734906729</v>
      </c>
      <c r="K666" s="3"/>
      <c r="L666" s="3"/>
      <c r="M666" s="3"/>
      <c r="N666" s="3"/>
      <c r="O666" s="3"/>
      <c r="P666" s="34">
        <f t="shared" si="31"/>
        <v>1751316649</v>
      </c>
      <c r="Q666" s="35">
        <f>VLOOKUP(D666,FEBRERO!$D$13:$Q$1147,14,0)+VLOOKUP(D666,FEBRERO!$D$13:$AC$1147,26,0)+VLOOKUP(D666,MARZO!$D$13:$AC$1147,26,0)</f>
        <v>989009210</v>
      </c>
      <c r="R666" s="3">
        <f>IFERROR(VLOOKUP(D666,[7]ServNOMINA!$F$16:$M$112,8,0),0)</f>
        <v>0</v>
      </c>
      <c r="S666" s="3">
        <f>IFERROR(VLOOKUP(D666,[7]ServOTROS!$F$16:$M$112,8,0),0)</f>
        <v>0</v>
      </c>
      <c r="T666" s="3">
        <f>IFERROR(VLOOKUP(D666,[7]CANCEL!$F$16:$M$48,8,0),0)</f>
        <v>0</v>
      </c>
      <c r="U666" s="3">
        <f>IFERROR(VLOOKUP(B666,[7]Aaf_PENSION!$C$16:$M$112,11,0),0)</f>
        <v>0</v>
      </c>
      <c r="V666" s="3">
        <f>IFERROR(VLOOKUP(B666,[7]Aaf_SALUD!$C$16:$M$112,11,0),0)</f>
        <v>0</v>
      </c>
      <c r="W666" s="3">
        <f>IFERROR(VLOOKUP(D666,[7]CALIDAD!$F$16:$M$1122,8,0),0)</f>
        <v>84700827</v>
      </c>
      <c r="X666" s="3"/>
      <c r="Y666" s="3">
        <f>IFERROR(VLOOKUP(B666,[7]Ap_CESANTIAS!$C$16:$M$112,11,0),0)</f>
        <v>0</v>
      </c>
      <c r="Z666" s="3">
        <f>IFERROR(VLOOKUP(B666,[7]Ap_PENSION!$C$16:$M$112,11,0),0)</f>
        <v>0</v>
      </c>
      <c r="AA666" s="3">
        <f>IFERROR(VLOOKUP(B666,[7]Ap_SALUD!$C$16:$M$112,11,0),0)</f>
        <v>0</v>
      </c>
      <c r="AB666" s="3"/>
      <c r="AC666" s="36">
        <f t="shared" si="30"/>
        <v>84700827</v>
      </c>
      <c r="AD666" s="37">
        <f t="shared" si="32"/>
        <v>677606612</v>
      </c>
      <c r="AE666" s="144"/>
    </row>
    <row r="667" spans="1:31" hidden="1" x14ac:dyDescent="0.25">
      <c r="A667" s="29">
        <v>655</v>
      </c>
      <c r="B667" s="61"/>
      <c r="C667" s="143" t="str">
        <f>VLOOKUP(D667,[8]Hoja1!$A$2:$B$1115,2,0)</f>
        <v>27425</v>
      </c>
      <c r="D667" s="31">
        <v>818000941</v>
      </c>
      <c r="E667" s="31">
        <v>212527425</v>
      </c>
      <c r="F667" s="61" t="s">
        <v>848</v>
      </c>
      <c r="G667" s="33">
        <v>0</v>
      </c>
      <c r="H667" s="33">
        <v>0</v>
      </c>
      <c r="I667" s="3">
        <f>IFERROR(VLOOKUP(C667,'[6]Anexo 2'!$A$9:$G$1115,7,0),0)</f>
        <v>499218824</v>
      </c>
      <c r="J667" s="3">
        <f>IFERROR(VLOOKUP(C667,'[6]Anexo 1'!$A$9:$F$1115,6,0),0)</f>
        <v>360520126</v>
      </c>
      <c r="K667" s="3"/>
      <c r="L667" s="3"/>
      <c r="M667" s="3"/>
      <c r="N667" s="3"/>
      <c r="O667" s="3"/>
      <c r="P667" s="34">
        <f t="shared" si="31"/>
        <v>859738950</v>
      </c>
      <c r="Q667" s="35">
        <f>VLOOKUP(D667,FEBRERO!$D$13:$Q$1147,14,0)+VLOOKUP(D667,FEBRERO!$D$13:$AC$1147,26,0)+VLOOKUP(D667,MARZO!$D$13:$AC$1147,26,0)</f>
        <v>485324833</v>
      </c>
      <c r="R667" s="3">
        <f>IFERROR(VLOOKUP(D667,[7]ServNOMINA!$F$16:$M$112,8,0),0)</f>
        <v>0</v>
      </c>
      <c r="S667" s="3">
        <f>IFERROR(VLOOKUP(D667,[7]ServOTROS!$F$16:$M$112,8,0),0)</f>
        <v>0</v>
      </c>
      <c r="T667" s="3">
        <f>IFERROR(VLOOKUP(D667,[7]CANCEL!$F$16:$M$48,8,0),0)</f>
        <v>0</v>
      </c>
      <c r="U667" s="3">
        <f>IFERROR(VLOOKUP(B667,[7]Aaf_PENSION!$C$16:$M$112,11,0),0)</f>
        <v>0</v>
      </c>
      <c r="V667" s="3">
        <f>IFERROR(VLOOKUP(B667,[7]Aaf_SALUD!$C$16:$M$112,11,0),0)</f>
        <v>0</v>
      </c>
      <c r="W667" s="3">
        <f>IFERROR(VLOOKUP(D667,[7]CALIDAD!$F$16:$M$1122,8,0),0)</f>
        <v>41601569</v>
      </c>
      <c r="X667" s="3"/>
      <c r="Y667" s="3">
        <f>IFERROR(VLOOKUP(B667,[7]Ap_CESANTIAS!$C$16:$M$112,11,0),0)</f>
        <v>0</v>
      </c>
      <c r="Z667" s="3">
        <f>IFERROR(VLOOKUP(B667,[7]Ap_PENSION!$C$16:$M$112,11,0),0)</f>
        <v>0</v>
      </c>
      <c r="AA667" s="3">
        <f>IFERROR(VLOOKUP(B667,[7]Ap_SALUD!$C$16:$M$112,11,0),0)</f>
        <v>0</v>
      </c>
      <c r="AB667" s="3"/>
      <c r="AC667" s="36">
        <f t="shared" si="30"/>
        <v>41601569</v>
      </c>
      <c r="AD667" s="37">
        <f t="shared" si="32"/>
        <v>332812548</v>
      </c>
      <c r="AE667" s="144"/>
    </row>
    <row r="668" spans="1:31" hidden="1" x14ac:dyDescent="0.25">
      <c r="A668" s="38">
        <v>656</v>
      </c>
      <c r="B668" s="61"/>
      <c r="C668" s="143" t="str">
        <f>VLOOKUP(D668,[8]Hoja1!$A$2:$B$1115,2,0)</f>
        <v>27430</v>
      </c>
      <c r="D668" s="31">
        <v>818000907</v>
      </c>
      <c r="E668" s="31">
        <v>213027430</v>
      </c>
      <c r="F668" s="61" t="s">
        <v>849</v>
      </c>
      <c r="G668" s="33">
        <v>0</v>
      </c>
      <c r="H668" s="33">
        <v>0</v>
      </c>
      <c r="I668" s="3">
        <f>IFERROR(VLOOKUP(C668,'[6]Anexo 2'!$A$9:$G$1115,7,0),0)</f>
        <v>920179408</v>
      </c>
      <c r="J668" s="3">
        <f>IFERROR(VLOOKUP(C668,'[6]Anexo 1'!$A$9:$F$1115,6,0),0)</f>
        <v>651032025</v>
      </c>
      <c r="K668" s="3"/>
      <c r="L668" s="3"/>
      <c r="M668" s="3"/>
      <c r="N668" s="3"/>
      <c r="O668" s="3"/>
      <c r="P668" s="34">
        <f t="shared" si="31"/>
        <v>1571211433</v>
      </c>
      <c r="Q668" s="35">
        <f>VLOOKUP(D668,FEBRERO!$D$13:$Q$1147,14,0)+VLOOKUP(D668,FEBRERO!$D$13:$AC$1147,26,0)+VLOOKUP(D668,MARZO!$D$13:$AC$1147,26,0)</f>
        <v>881076876</v>
      </c>
      <c r="R668" s="3">
        <f>IFERROR(VLOOKUP(D668,[7]ServNOMINA!$F$16:$M$112,8,0),0)</f>
        <v>0</v>
      </c>
      <c r="S668" s="3">
        <f>IFERROR(VLOOKUP(D668,[7]ServOTROS!$F$16:$M$112,8,0),0)</f>
        <v>0</v>
      </c>
      <c r="T668" s="3">
        <f>IFERROR(VLOOKUP(D668,[7]CANCEL!$F$16:$M$48,8,0),0)</f>
        <v>0</v>
      </c>
      <c r="U668" s="3">
        <f>IFERROR(VLOOKUP(B668,[7]Aaf_PENSION!$C$16:$M$112,11,0),0)</f>
        <v>0</v>
      </c>
      <c r="V668" s="3">
        <f>IFERROR(VLOOKUP(B668,[7]Aaf_SALUD!$C$16:$M$112,11,0),0)</f>
        <v>0</v>
      </c>
      <c r="W668" s="3">
        <f>IFERROR(VLOOKUP(D668,[7]CALIDAD!$F$16:$M$1122,8,0),0)</f>
        <v>76681617</v>
      </c>
      <c r="X668" s="3"/>
      <c r="Y668" s="3">
        <f>IFERROR(VLOOKUP(B668,[7]Ap_CESANTIAS!$C$16:$M$112,11,0),0)</f>
        <v>0</v>
      </c>
      <c r="Z668" s="3">
        <f>IFERROR(VLOOKUP(B668,[7]Ap_PENSION!$C$16:$M$112,11,0),0)</f>
        <v>0</v>
      </c>
      <c r="AA668" s="3">
        <f>IFERROR(VLOOKUP(B668,[7]Ap_SALUD!$C$16:$M$112,11,0),0)</f>
        <v>0</v>
      </c>
      <c r="AB668" s="3"/>
      <c r="AC668" s="36">
        <f t="shared" si="30"/>
        <v>76681617</v>
      </c>
      <c r="AD668" s="37">
        <f t="shared" si="32"/>
        <v>613452940</v>
      </c>
      <c r="AE668" s="144"/>
    </row>
    <row r="669" spans="1:31" hidden="1" x14ac:dyDescent="0.25">
      <c r="A669" s="29">
        <v>657</v>
      </c>
      <c r="B669" s="61"/>
      <c r="C669" s="143" t="str">
        <f>VLOOKUP(D669,[8]Hoja1!$A$2:$B$1115,2,0)</f>
        <v>27450</v>
      </c>
      <c r="D669" s="31">
        <v>818001206</v>
      </c>
      <c r="E669" s="31">
        <v>215027450</v>
      </c>
      <c r="F669" s="61" t="s">
        <v>850</v>
      </c>
      <c r="G669" s="33">
        <v>0</v>
      </c>
      <c r="H669" s="33">
        <v>0</v>
      </c>
      <c r="I669" s="3">
        <f>IFERROR(VLOOKUP(C669,'[6]Anexo 2'!$A$9:$G$1115,7,0),0)</f>
        <v>599155096</v>
      </c>
      <c r="J669" s="3">
        <f>IFERROR(VLOOKUP(C669,'[6]Anexo 1'!$A$9:$F$1115,6,0),0)</f>
        <v>428248855</v>
      </c>
      <c r="K669" s="3"/>
      <c r="L669" s="3"/>
      <c r="M669" s="3"/>
      <c r="N669" s="3"/>
      <c r="O669" s="3"/>
      <c r="P669" s="34">
        <f t="shared" si="31"/>
        <v>1027403951</v>
      </c>
      <c r="Q669" s="35">
        <f>VLOOKUP(D669,FEBRERO!$D$13:$Q$1147,14,0)+VLOOKUP(D669,FEBRERO!$D$13:$AC$1147,26,0)+VLOOKUP(D669,MARZO!$D$13:$AC$1147,26,0)</f>
        <v>578037628</v>
      </c>
      <c r="R669" s="3">
        <f>IFERROR(VLOOKUP(D669,[7]ServNOMINA!$F$16:$M$112,8,0),0)</f>
        <v>0</v>
      </c>
      <c r="S669" s="3">
        <f>IFERROR(VLOOKUP(D669,[7]ServOTROS!$F$16:$M$112,8,0),0)</f>
        <v>0</v>
      </c>
      <c r="T669" s="3">
        <f>IFERROR(VLOOKUP(D669,[7]CANCEL!$F$16:$M$48,8,0),0)</f>
        <v>0</v>
      </c>
      <c r="U669" s="3">
        <f>IFERROR(VLOOKUP(B669,[7]Aaf_PENSION!$C$16:$M$112,11,0),0)</f>
        <v>0</v>
      </c>
      <c r="V669" s="3">
        <f>IFERROR(VLOOKUP(B669,[7]Aaf_SALUD!$C$16:$M$112,11,0),0)</f>
        <v>0</v>
      </c>
      <c r="W669" s="3">
        <f>IFERROR(VLOOKUP(D669,[7]CALIDAD!$F$16:$M$1122,8,0),0)</f>
        <v>49929591</v>
      </c>
      <c r="X669" s="3"/>
      <c r="Y669" s="3">
        <f>IFERROR(VLOOKUP(B669,[7]Ap_CESANTIAS!$C$16:$M$112,11,0),0)</f>
        <v>0</v>
      </c>
      <c r="Z669" s="3">
        <f>IFERROR(VLOOKUP(B669,[7]Ap_PENSION!$C$16:$M$112,11,0),0)</f>
        <v>0</v>
      </c>
      <c r="AA669" s="3">
        <f>IFERROR(VLOOKUP(B669,[7]Ap_SALUD!$C$16:$M$112,11,0),0)</f>
        <v>0</v>
      </c>
      <c r="AB669" s="3"/>
      <c r="AC669" s="36">
        <f t="shared" si="30"/>
        <v>49929591</v>
      </c>
      <c r="AD669" s="37">
        <f t="shared" si="32"/>
        <v>399436732</v>
      </c>
      <c r="AE669" s="144"/>
    </row>
    <row r="670" spans="1:31" hidden="1" x14ac:dyDescent="0.25">
      <c r="A670" s="38">
        <v>658</v>
      </c>
      <c r="B670" s="61"/>
      <c r="C670" s="143" t="str">
        <f>VLOOKUP(D670,[8]Hoja1!$A$2:$B$1115,2,0)</f>
        <v>27491</v>
      </c>
      <c r="D670" s="31">
        <v>891680075</v>
      </c>
      <c r="E670" s="31">
        <v>219127491</v>
      </c>
      <c r="F670" s="61" t="s">
        <v>851</v>
      </c>
      <c r="G670" s="33">
        <v>0</v>
      </c>
      <c r="H670" s="33">
        <v>0</v>
      </c>
      <c r="I670" s="3">
        <f>IFERROR(VLOOKUP(C670,'[6]Anexo 2'!$A$9:$G$1115,7,0),0)</f>
        <v>396609904</v>
      </c>
      <c r="J670" s="3">
        <f>IFERROR(VLOOKUP(C670,'[6]Anexo 1'!$A$9:$F$1115,6,0),0)</f>
        <v>281329525</v>
      </c>
      <c r="K670" s="3"/>
      <c r="L670" s="3"/>
      <c r="M670" s="3"/>
      <c r="N670" s="3"/>
      <c r="O670" s="3"/>
      <c r="P670" s="34">
        <f t="shared" si="31"/>
        <v>677939429</v>
      </c>
      <c r="Q670" s="35">
        <f>VLOOKUP(D670,FEBRERO!$D$13:$Q$1147,14,0)+VLOOKUP(D670,FEBRERO!$D$13:$AC$1147,26,0)+VLOOKUP(D670,MARZO!$D$13:$AC$1147,26,0)</f>
        <v>380482000</v>
      </c>
      <c r="R670" s="3">
        <f>IFERROR(VLOOKUP(D670,[7]ServNOMINA!$F$16:$M$112,8,0),0)</f>
        <v>0</v>
      </c>
      <c r="S670" s="3">
        <f>IFERROR(VLOOKUP(D670,[7]ServOTROS!$F$16:$M$112,8,0),0)</f>
        <v>0</v>
      </c>
      <c r="T670" s="3">
        <f>IFERROR(VLOOKUP(D670,[7]CANCEL!$F$16:$M$48,8,0),0)</f>
        <v>0</v>
      </c>
      <c r="U670" s="3">
        <f>IFERROR(VLOOKUP(B670,[7]Aaf_PENSION!$C$16:$M$112,11,0),0)</f>
        <v>0</v>
      </c>
      <c r="V670" s="3">
        <f>IFERROR(VLOOKUP(B670,[7]Aaf_SALUD!$C$16:$M$112,11,0),0)</f>
        <v>0</v>
      </c>
      <c r="W670" s="3">
        <f>IFERROR(VLOOKUP(D670,[7]CALIDAD!$F$16:$M$1122,8,0),0)</f>
        <v>33050825</v>
      </c>
      <c r="X670" s="3"/>
      <c r="Y670" s="3">
        <f>IFERROR(VLOOKUP(B670,[7]Ap_CESANTIAS!$C$16:$M$112,11,0),0)</f>
        <v>0</v>
      </c>
      <c r="Z670" s="3">
        <f>IFERROR(VLOOKUP(B670,[7]Ap_PENSION!$C$16:$M$112,11,0),0)</f>
        <v>0</v>
      </c>
      <c r="AA670" s="3">
        <f>IFERROR(VLOOKUP(B670,[7]Ap_SALUD!$C$16:$M$112,11,0),0)</f>
        <v>0</v>
      </c>
      <c r="AB670" s="3"/>
      <c r="AC670" s="36">
        <f t="shared" si="30"/>
        <v>33050825</v>
      </c>
      <c r="AD670" s="37">
        <f t="shared" si="32"/>
        <v>264406604</v>
      </c>
      <c r="AE670" s="144"/>
    </row>
    <row r="671" spans="1:31" hidden="1" x14ac:dyDescent="0.25">
      <c r="A671" s="29">
        <v>659</v>
      </c>
      <c r="B671" s="61"/>
      <c r="C671" s="143" t="str">
        <f>VLOOKUP(D671,[8]Hoja1!$A$2:$B$1115,2,0)</f>
        <v>27495</v>
      </c>
      <c r="D671" s="31">
        <v>891680076</v>
      </c>
      <c r="E671" s="31">
        <v>219527495</v>
      </c>
      <c r="F671" s="61" t="s">
        <v>852</v>
      </c>
      <c r="G671" s="33">
        <v>0</v>
      </c>
      <c r="H671" s="33">
        <v>0</v>
      </c>
      <c r="I671" s="3">
        <f>IFERROR(VLOOKUP(C671,'[6]Anexo 2'!$A$9:$G$1115,7,0),0)</f>
        <v>479443424</v>
      </c>
      <c r="J671" s="3">
        <f>IFERROR(VLOOKUP(C671,'[6]Anexo 1'!$A$9:$F$1115,6,0),0)</f>
        <v>347020418</v>
      </c>
      <c r="K671" s="3"/>
      <c r="L671" s="3"/>
      <c r="M671" s="3"/>
      <c r="N671" s="3"/>
      <c r="O671" s="3"/>
      <c r="P671" s="34">
        <f t="shared" si="31"/>
        <v>826463842</v>
      </c>
      <c r="Q671" s="35">
        <f>VLOOKUP(D671,FEBRERO!$D$13:$Q$1147,14,0)+VLOOKUP(D671,FEBRERO!$D$13:$AC$1147,26,0)+VLOOKUP(D671,MARZO!$D$13:$AC$1147,26,0)</f>
        <v>466881275</v>
      </c>
      <c r="R671" s="3">
        <f>IFERROR(VLOOKUP(D671,[7]ServNOMINA!$F$16:$M$112,8,0),0)</f>
        <v>0</v>
      </c>
      <c r="S671" s="3">
        <f>IFERROR(VLOOKUP(D671,[7]ServOTROS!$F$16:$M$112,8,0),0)</f>
        <v>0</v>
      </c>
      <c r="T671" s="3">
        <f>IFERROR(VLOOKUP(D671,[7]CANCEL!$F$16:$M$48,8,0),0)</f>
        <v>0</v>
      </c>
      <c r="U671" s="3">
        <f>IFERROR(VLOOKUP(B671,[7]Aaf_PENSION!$C$16:$M$112,11,0),0)</f>
        <v>0</v>
      </c>
      <c r="V671" s="3">
        <f>IFERROR(VLOOKUP(B671,[7]Aaf_SALUD!$C$16:$M$112,11,0),0)</f>
        <v>0</v>
      </c>
      <c r="W671" s="3">
        <f>IFERROR(VLOOKUP(D671,[7]CALIDAD!$F$16:$M$1122,8,0),0)</f>
        <v>39953619</v>
      </c>
      <c r="X671" s="3"/>
      <c r="Y671" s="3">
        <f>IFERROR(VLOOKUP(B671,[7]Ap_CESANTIAS!$C$16:$M$112,11,0),0)</f>
        <v>0</v>
      </c>
      <c r="Z671" s="3">
        <f>IFERROR(VLOOKUP(B671,[7]Ap_PENSION!$C$16:$M$112,11,0),0)</f>
        <v>0</v>
      </c>
      <c r="AA671" s="3">
        <f>IFERROR(VLOOKUP(B671,[7]Ap_SALUD!$C$16:$M$112,11,0),0)</f>
        <v>0</v>
      </c>
      <c r="AB671" s="3"/>
      <c r="AC671" s="36">
        <f t="shared" si="30"/>
        <v>39953619</v>
      </c>
      <c r="AD671" s="37">
        <f t="shared" si="32"/>
        <v>319628948</v>
      </c>
      <c r="AE671" s="144"/>
    </row>
    <row r="672" spans="1:31" hidden="1" x14ac:dyDescent="0.25">
      <c r="A672" s="38">
        <v>660</v>
      </c>
      <c r="B672" s="61"/>
      <c r="C672" s="143" t="str">
        <f>VLOOKUP(D672,[8]Hoja1!$A$2:$B$1115,2,0)</f>
        <v>27580</v>
      </c>
      <c r="D672" s="31">
        <v>818001203</v>
      </c>
      <c r="E672" s="31">
        <v>218027580</v>
      </c>
      <c r="F672" s="61" t="s">
        <v>853</v>
      </c>
      <c r="G672" s="33">
        <v>0</v>
      </c>
      <c r="H672" s="33">
        <v>0</v>
      </c>
      <c r="I672" s="3">
        <f>IFERROR(VLOOKUP(C672,'[6]Anexo 2'!$A$9:$G$1115,7,0),0)</f>
        <v>318582048</v>
      </c>
      <c r="J672" s="3">
        <f>IFERROR(VLOOKUP(C672,'[6]Anexo 1'!$A$9:$F$1115,6,0),0)</f>
        <v>264924866</v>
      </c>
      <c r="K672" s="3"/>
      <c r="L672" s="3"/>
      <c r="M672" s="3"/>
      <c r="N672" s="3"/>
      <c r="O672" s="3"/>
      <c r="P672" s="34">
        <f t="shared" si="31"/>
        <v>583506914</v>
      </c>
      <c r="Q672" s="35">
        <f>VLOOKUP(D672,FEBRERO!$D$13:$Q$1147,14,0)+VLOOKUP(D672,FEBRERO!$D$13:$AC$1147,26,0)+VLOOKUP(D672,MARZO!$D$13:$AC$1147,26,0)</f>
        <v>344570378</v>
      </c>
      <c r="R672" s="3">
        <f>IFERROR(VLOOKUP(D672,[7]ServNOMINA!$F$16:$M$112,8,0),0)</f>
        <v>0</v>
      </c>
      <c r="S672" s="3">
        <f>IFERROR(VLOOKUP(D672,[7]ServOTROS!$F$16:$M$112,8,0),0)</f>
        <v>0</v>
      </c>
      <c r="T672" s="3">
        <f>IFERROR(VLOOKUP(D672,[7]CANCEL!$F$16:$M$48,8,0),0)</f>
        <v>0</v>
      </c>
      <c r="U672" s="3">
        <f>IFERROR(VLOOKUP(B672,[7]Aaf_PENSION!$C$16:$M$112,11,0),0)</f>
        <v>0</v>
      </c>
      <c r="V672" s="3">
        <f>IFERROR(VLOOKUP(B672,[7]Aaf_SALUD!$C$16:$M$112,11,0),0)</f>
        <v>0</v>
      </c>
      <c r="W672" s="3">
        <f>IFERROR(VLOOKUP(D672,[7]CALIDAD!$F$16:$M$1122,8,0),0)</f>
        <v>26548504</v>
      </c>
      <c r="X672" s="3"/>
      <c r="Y672" s="3">
        <f>IFERROR(VLOOKUP(B672,[7]Ap_CESANTIAS!$C$16:$M$112,11,0),0)</f>
        <v>0</v>
      </c>
      <c r="Z672" s="3">
        <f>IFERROR(VLOOKUP(B672,[7]Ap_PENSION!$C$16:$M$112,11,0),0)</f>
        <v>0</v>
      </c>
      <c r="AA672" s="3">
        <f>IFERROR(VLOOKUP(B672,[7]Ap_SALUD!$C$16:$M$112,11,0),0)</f>
        <v>0</v>
      </c>
      <c r="AB672" s="3"/>
      <c r="AC672" s="36">
        <f t="shared" si="30"/>
        <v>26548504</v>
      </c>
      <c r="AD672" s="37">
        <f t="shared" si="32"/>
        <v>212388032</v>
      </c>
      <c r="AE672" s="144"/>
    </row>
    <row r="673" spans="1:31" hidden="1" x14ac:dyDescent="0.25">
      <c r="A673" s="29">
        <v>661</v>
      </c>
      <c r="B673" s="61"/>
      <c r="C673" s="143" t="str">
        <f>VLOOKUP(D673,[8]Hoja1!$A$2:$B$1115,2,0)</f>
        <v>27600</v>
      </c>
      <c r="D673" s="31">
        <v>818000899</v>
      </c>
      <c r="E673" s="31">
        <v>210027600</v>
      </c>
      <c r="F673" s="61" t="s">
        <v>854</v>
      </c>
      <c r="G673" s="33">
        <v>0</v>
      </c>
      <c r="H673" s="33">
        <v>0</v>
      </c>
      <c r="I673" s="3">
        <f>IFERROR(VLOOKUP(C673,'[6]Anexo 2'!$A$9:$G$1115,7,0),0)</f>
        <v>456180328</v>
      </c>
      <c r="J673" s="3">
        <f>IFERROR(VLOOKUP(C673,'[6]Anexo 1'!$A$9:$F$1115,6,0),0)</f>
        <v>393696308</v>
      </c>
      <c r="K673" s="3"/>
      <c r="L673" s="3"/>
      <c r="M673" s="3"/>
      <c r="N673" s="3"/>
      <c r="O673" s="3"/>
      <c r="P673" s="34">
        <f t="shared" si="31"/>
        <v>849876636</v>
      </c>
      <c r="Q673" s="35">
        <f>VLOOKUP(D673,FEBRERO!$D$13:$Q$1147,14,0)+VLOOKUP(D673,FEBRERO!$D$13:$AC$1147,26,0)+VLOOKUP(D673,MARZO!$D$13:$AC$1147,26,0)</f>
        <v>436075766</v>
      </c>
      <c r="R673" s="3">
        <f>IFERROR(VLOOKUP(D673,[7]ServNOMINA!$F$16:$M$112,8,0),0)</f>
        <v>0</v>
      </c>
      <c r="S673" s="3">
        <f>IFERROR(VLOOKUP(D673,[7]ServOTROS!$F$16:$M$112,8,0),0)</f>
        <v>0</v>
      </c>
      <c r="T673" s="3">
        <f>IFERROR(VLOOKUP(D673,[7]CANCEL!$F$16:$M$48,8,0),0)</f>
        <v>0</v>
      </c>
      <c r="U673" s="3">
        <f>IFERROR(VLOOKUP(B673,[7]Aaf_PENSION!$C$16:$M$112,11,0),0)</f>
        <v>0</v>
      </c>
      <c r="V673" s="3">
        <f>IFERROR(VLOOKUP(B673,[7]Aaf_SALUD!$C$16:$M$112,11,0),0)</f>
        <v>0</v>
      </c>
      <c r="W673" s="3">
        <f>IFERROR(VLOOKUP(D673,[7]CALIDAD!$F$16:$M$1122,8,0),0)</f>
        <v>38015027</v>
      </c>
      <c r="X673" s="3"/>
      <c r="Y673" s="3">
        <f>IFERROR(VLOOKUP(B673,[7]Ap_CESANTIAS!$C$16:$M$112,11,0),0)</f>
        <v>0</v>
      </c>
      <c r="Z673" s="3">
        <f>IFERROR(VLOOKUP(B673,[7]Ap_PENSION!$C$16:$M$112,11,0),0)</f>
        <v>0</v>
      </c>
      <c r="AA673" s="3">
        <f>IFERROR(VLOOKUP(B673,[7]Ap_SALUD!$C$16:$M$112,11,0),0)</f>
        <v>0</v>
      </c>
      <c r="AB673" s="3"/>
      <c r="AC673" s="36">
        <f t="shared" si="30"/>
        <v>38015027</v>
      </c>
      <c r="AD673" s="37">
        <f t="shared" si="32"/>
        <v>375785843</v>
      </c>
      <c r="AE673" s="144"/>
    </row>
    <row r="674" spans="1:31" hidden="1" x14ac:dyDescent="0.25">
      <c r="A674" s="38">
        <v>662</v>
      </c>
      <c r="B674" s="61"/>
      <c r="C674" s="143" t="str">
        <f>VLOOKUP(D674,[8]Hoja1!$A$2:$B$1115,2,0)</f>
        <v>27615</v>
      </c>
      <c r="D674" s="31">
        <v>891680079</v>
      </c>
      <c r="E674" s="31">
        <v>211527615</v>
      </c>
      <c r="F674" s="61" t="s">
        <v>621</v>
      </c>
      <c r="G674" s="33">
        <v>0</v>
      </c>
      <c r="H674" s="33">
        <v>0</v>
      </c>
      <c r="I674" s="3">
        <f>IFERROR(VLOOKUP(C674,'[6]Anexo 2'!$A$9:$G$1115,7,0),0)</f>
        <v>2071378528</v>
      </c>
      <c r="J674" s="3">
        <f>IFERROR(VLOOKUP(C674,'[6]Anexo 1'!$A$9:$F$1115,6,0),0)</f>
        <v>1271747186</v>
      </c>
      <c r="K674" s="3"/>
      <c r="L674" s="3"/>
      <c r="M674" s="3"/>
      <c r="N674" s="3"/>
      <c r="O674" s="3"/>
      <c r="P674" s="34">
        <f t="shared" si="31"/>
        <v>3343125714</v>
      </c>
      <c r="Q674" s="35">
        <f>VLOOKUP(D674,FEBRERO!$D$13:$Q$1147,14,0)+VLOOKUP(D674,FEBRERO!$D$13:$AC$1147,26,0)+VLOOKUP(D674,MARZO!$D$13:$AC$1147,26,0)</f>
        <v>1789591817</v>
      </c>
      <c r="R674" s="3">
        <f>IFERROR(VLOOKUP(D674,[7]ServNOMINA!$F$16:$M$112,8,0),0)</f>
        <v>0</v>
      </c>
      <c r="S674" s="3">
        <f>IFERROR(VLOOKUP(D674,[7]ServOTROS!$F$16:$M$112,8,0),0)</f>
        <v>0</v>
      </c>
      <c r="T674" s="3">
        <f>IFERROR(VLOOKUP(D674,[7]CANCEL!$F$16:$M$48,8,0),0)</f>
        <v>0</v>
      </c>
      <c r="U674" s="3">
        <f>IFERROR(VLOOKUP(B674,[7]Aaf_PENSION!$C$16:$M$112,11,0),0)</f>
        <v>0</v>
      </c>
      <c r="V674" s="3">
        <f>IFERROR(VLOOKUP(B674,[7]Aaf_SALUD!$C$16:$M$112,11,0),0)</f>
        <v>0</v>
      </c>
      <c r="W674" s="3">
        <f>IFERROR(VLOOKUP(D674,[7]CALIDAD!$F$16:$M$1122,8,0),0)</f>
        <v>172614877</v>
      </c>
      <c r="X674" s="3"/>
      <c r="Y674" s="3">
        <f>IFERROR(VLOOKUP(B674,[7]Ap_CESANTIAS!$C$16:$M$112,11,0),0)</f>
        <v>0</v>
      </c>
      <c r="Z674" s="3">
        <f>IFERROR(VLOOKUP(B674,[7]Ap_PENSION!$C$16:$M$112,11,0),0)</f>
        <v>0</v>
      </c>
      <c r="AA674" s="3">
        <f>IFERROR(VLOOKUP(B674,[7]Ap_SALUD!$C$16:$M$112,11,0),0)</f>
        <v>0</v>
      </c>
      <c r="AB674" s="3"/>
      <c r="AC674" s="36">
        <f t="shared" si="30"/>
        <v>172614877</v>
      </c>
      <c r="AD674" s="37">
        <f t="shared" si="32"/>
        <v>1380919020</v>
      </c>
      <c r="AE674" s="144"/>
    </row>
    <row r="675" spans="1:31" hidden="1" x14ac:dyDescent="0.25">
      <c r="A675" s="29">
        <v>663</v>
      </c>
      <c r="B675" s="61"/>
      <c r="C675" s="143" t="str">
        <f>VLOOKUP(D675,[8]Hoja1!$A$2:$B$1115,2,0)</f>
        <v>27660</v>
      </c>
      <c r="D675" s="31">
        <v>891680080</v>
      </c>
      <c r="E675" s="31">
        <v>216027660</v>
      </c>
      <c r="F675" s="61" t="s">
        <v>855</v>
      </c>
      <c r="G675" s="33">
        <v>0</v>
      </c>
      <c r="H675" s="33">
        <v>0</v>
      </c>
      <c r="I675" s="3">
        <f>IFERROR(VLOOKUP(C675,'[6]Anexo 2'!$A$9:$G$1115,7,0),0)</f>
        <v>144167470</v>
      </c>
      <c r="J675" s="3">
        <f>IFERROR(VLOOKUP(C675,'[6]Anexo 1'!$A$9:$F$1115,6,0),0)</f>
        <v>128849123</v>
      </c>
      <c r="K675" s="3"/>
      <c r="L675" s="3"/>
      <c r="M675" s="3"/>
      <c r="N675" s="3"/>
      <c r="O675" s="3"/>
      <c r="P675" s="34">
        <f t="shared" si="31"/>
        <v>273016593</v>
      </c>
      <c r="Q675" s="35">
        <f>VLOOKUP(D675,FEBRERO!$D$13:$Q$1147,14,0)+VLOOKUP(D675,FEBRERO!$D$13:$AC$1147,26,0)+VLOOKUP(D675,MARZO!$D$13:$AC$1147,26,0)</f>
        <v>164890991</v>
      </c>
      <c r="R675" s="3">
        <f>IFERROR(VLOOKUP(D675,[7]ServNOMINA!$F$16:$M$112,8,0),0)</f>
        <v>0</v>
      </c>
      <c r="S675" s="3">
        <f>IFERROR(VLOOKUP(D675,[7]ServOTROS!$F$16:$M$112,8,0),0)</f>
        <v>0</v>
      </c>
      <c r="T675" s="3">
        <f>IFERROR(VLOOKUP(D675,[7]CANCEL!$F$16:$M$48,8,0),0)</f>
        <v>0</v>
      </c>
      <c r="U675" s="3">
        <f>IFERROR(VLOOKUP(B675,[7]Aaf_PENSION!$C$16:$M$112,11,0),0)</f>
        <v>0</v>
      </c>
      <c r="V675" s="3">
        <f>IFERROR(VLOOKUP(B675,[7]Aaf_SALUD!$C$16:$M$112,11,0),0)</f>
        <v>0</v>
      </c>
      <c r="W675" s="3">
        <f>IFERROR(VLOOKUP(D675,[7]CALIDAD!$F$16:$M$1122,8,0),0)</f>
        <v>12013956</v>
      </c>
      <c r="X675" s="3"/>
      <c r="Y675" s="3">
        <f>IFERROR(VLOOKUP(B675,[7]Ap_CESANTIAS!$C$16:$M$112,11,0),0)</f>
        <v>0</v>
      </c>
      <c r="Z675" s="3">
        <f>IFERROR(VLOOKUP(B675,[7]Ap_PENSION!$C$16:$M$112,11,0),0)</f>
        <v>0</v>
      </c>
      <c r="AA675" s="3">
        <f>IFERROR(VLOOKUP(B675,[7]Ap_SALUD!$C$16:$M$112,11,0),0)</f>
        <v>0</v>
      </c>
      <c r="AB675" s="3"/>
      <c r="AC675" s="36">
        <f t="shared" si="30"/>
        <v>12013956</v>
      </c>
      <c r="AD675" s="37">
        <f t="shared" si="32"/>
        <v>96111646</v>
      </c>
      <c r="AE675" s="144"/>
    </row>
    <row r="676" spans="1:31" hidden="1" x14ac:dyDescent="0.25">
      <c r="A676" s="38">
        <v>664</v>
      </c>
      <c r="B676" s="61"/>
      <c r="C676" s="143" t="str">
        <f>VLOOKUP(D676,[8]Hoja1!$A$2:$B$1115,2,0)</f>
        <v>27745</v>
      </c>
      <c r="D676" s="31">
        <v>800095613</v>
      </c>
      <c r="E676" s="31">
        <v>214527745</v>
      </c>
      <c r="F676" s="61" t="s">
        <v>856</v>
      </c>
      <c r="G676" s="33">
        <v>0</v>
      </c>
      <c r="H676" s="33">
        <v>0</v>
      </c>
      <c r="I676" s="3">
        <f>IFERROR(VLOOKUP(C676,'[6]Anexo 2'!$A$9:$G$1115,7,0),0)</f>
        <v>132812108</v>
      </c>
      <c r="J676" s="3">
        <f>IFERROR(VLOOKUP(C676,'[6]Anexo 1'!$A$9:$F$1115,6,0),0)</f>
        <v>117884778</v>
      </c>
      <c r="K676" s="3"/>
      <c r="L676" s="3"/>
      <c r="M676" s="3"/>
      <c r="N676" s="3"/>
      <c r="O676" s="3"/>
      <c r="P676" s="34">
        <f t="shared" si="31"/>
        <v>250696886</v>
      </c>
      <c r="Q676" s="35">
        <f>VLOOKUP(D676,FEBRERO!$D$13:$Q$1147,14,0)+VLOOKUP(D676,FEBRERO!$D$13:$AC$1147,26,0)+VLOOKUP(D676,MARZO!$D$13:$AC$1147,26,0)</f>
        <v>151087806</v>
      </c>
      <c r="R676" s="3">
        <f>IFERROR(VLOOKUP(D676,[7]ServNOMINA!$F$16:$M$112,8,0),0)</f>
        <v>0</v>
      </c>
      <c r="S676" s="3">
        <f>IFERROR(VLOOKUP(D676,[7]ServOTROS!$F$16:$M$112,8,0),0)</f>
        <v>0</v>
      </c>
      <c r="T676" s="3">
        <f>IFERROR(VLOOKUP(D676,[7]CANCEL!$F$16:$M$48,8,0),0)</f>
        <v>0</v>
      </c>
      <c r="U676" s="3">
        <f>IFERROR(VLOOKUP(B676,[7]Aaf_PENSION!$C$16:$M$112,11,0),0)</f>
        <v>0</v>
      </c>
      <c r="V676" s="3">
        <f>IFERROR(VLOOKUP(B676,[7]Aaf_SALUD!$C$16:$M$112,11,0),0)</f>
        <v>0</v>
      </c>
      <c r="W676" s="3">
        <f>IFERROR(VLOOKUP(D676,[7]CALIDAD!$F$16:$M$1122,8,0),0)</f>
        <v>11067676</v>
      </c>
      <c r="X676" s="3"/>
      <c r="Y676" s="3">
        <f>IFERROR(VLOOKUP(B676,[7]Ap_CESANTIAS!$C$16:$M$112,11,0),0)</f>
        <v>0</v>
      </c>
      <c r="Z676" s="3">
        <f>IFERROR(VLOOKUP(B676,[7]Ap_PENSION!$C$16:$M$112,11,0),0)</f>
        <v>0</v>
      </c>
      <c r="AA676" s="3">
        <f>IFERROR(VLOOKUP(B676,[7]Ap_SALUD!$C$16:$M$112,11,0),0)</f>
        <v>0</v>
      </c>
      <c r="AB676" s="3"/>
      <c r="AC676" s="36">
        <f t="shared" si="30"/>
        <v>11067676</v>
      </c>
      <c r="AD676" s="37">
        <f t="shared" si="32"/>
        <v>88541404</v>
      </c>
      <c r="AE676" s="144"/>
    </row>
    <row r="677" spans="1:31" hidden="1" x14ac:dyDescent="0.25">
      <c r="A677" s="29">
        <v>665</v>
      </c>
      <c r="B677" s="61"/>
      <c r="C677" s="143" t="str">
        <f>VLOOKUP(D677,[8]Hoja1!$A$2:$B$1115,2,0)</f>
        <v>27787</v>
      </c>
      <c r="D677" s="31">
        <v>891680081</v>
      </c>
      <c r="E677" s="31">
        <v>218727787</v>
      </c>
      <c r="F677" s="61" t="s">
        <v>857</v>
      </c>
      <c r="G677" s="33">
        <v>0</v>
      </c>
      <c r="H677" s="33">
        <v>0</v>
      </c>
      <c r="I677" s="3">
        <f>IFERROR(VLOOKUP(C677,'[6]Anexo 2'!$A$9:$G$1115,7,0),0)</f>
        <v>1260675392</v>
      </c>
      <c r="J677" s="3">
        <f>IFERROR(VLOOKUP(C677,'[6]Anexo 1'!$A$9:$F$1115,6,0),0)</f>
        <v>1086171197</v>
      </c>
      <c r="K677" s="3"/>
      <c r="L677" s="3"/>
      <c r="M677" s="3"/>
      <c r="N677" s="3"/>
      <c r="O677" s="3"/>
      <c r="P677" s="34">
        <f t="shared" si="31"/>
        <v>2346846589</v>
      </c>
      <c r="Q677" s="35">
        <f>VLOOKUP(D677,FEBRERO!$D$13:$Q$1147,14,0)+VLOOKUP(D677,FEBRERO!$D$13:$AC$1147,26,0)+VLOOKUP(D677,MARZO!$D$13:$AC$1147,26,0)</f>
        <v>1401340046</v>
      </c>
      <c r="R677" s="3">
        <f>IFERROR(VLOOKUP(D677,[7]ServNOMINA!$F$16:$M$112,8,0),0)</f>
        <v>0</v>
      </c>
      <c r="S677" s="3">
        <f>IFERROR(VLOOKUP(D677,[7]ServOTROS!$F$16:$M$112,8,0),0)</f>
        <v>0</v>
      </c>
      <c r="T677" s="3">
        <f>IFERROR(VLOOKUP(D677,[7]CANCEL!$F$16:$M$48,8,0),0)</f>
        <v>0</v>
      </c>
      <c r="U677" s="3">
        <f>IFERROR(VLOOKUP(B677,[7]Aaf_PENSION!$C$16:$M$112,11,0),0)</f>
        <v>0</v>
      </c>
      <c r="V677" s="3">
        <f>IFERROR(VLOOKUP(B677,[7]Aaf_SALUD!$C$16:$M$112,11,0),0)</f>
        <v>0</v>
      </c>
      <c r="W677" s="3">
        <f>IFERROR(VLOOKUP(D677,[7]CALIDAD!$F$16:$M$1122,8,0),0)</f>
        <v>105056283</v>
      </c>
      <c r="X677" s="3"/>
      <c r="Y677" s="3">
        <f>IFERROR(VLOOKUP(B677,[7]Ap_CESANTIAS!$C$16:$M$112,11,0),0)</f>
        <v>0</v>
      </c>
      <c r="Z677" s="3">
        <f>IFERROR(VLOOKUP(B677,[7]Ap_PENSION!$C$16:$M$112,11,0),0)</f>
        <v>0</v>
      </c>
      <c r="AA677" s="3">
        <f>IFERROR(VLOOKUP(B677,[7]Ap_SALUD!$C$16:$M$112,11,0),0)</f>
        <v>0</v>
      </c>
      <c r="AB677" s="3"/>
      <c r="AC677" s="36">
        <f t="shared" si="30"/>
        <v>105056283</v>
      </c>
      <c r="AD677" s="37">
        <f t="shared" si="32"/>
        <v>840450260</v>
      </c>
      <c r="AE677" s="144"/>
    </row>
    <row r="678" spans="1:31" hidden="1" x14ac:dyDescent="0.25">
      <c r="A678" s="38">
        <v>666</v>
      </c>
      <c r="B678" s="61"/>
      <c r="C678" s="143" t="str">
        <f>VLOOKUP(D678,[8]Hoja1!$A$2:$B$1115,2,0)</f>
        <v>27800</v>
      </c>
      <c r="D678" s="31">
        <v>891680196</v>
      </c>
      <c r="E678" s="31">
        <v>210027800</v>
      </c>
      <c r="F678" s="61" t="s">
        <v>858</v>
      </c>
      <c r="G678" s="33">
        <v>0</v>
      </c>
      <c r="H678" s="33">
        <v>0</v>
      </c>
      <c r="I678" s="3">
        <f>IFERROR(VLOOKUP(C678,'[6]Anexo 2'!$A$9:$G$1115,7,0),0)</f>
        <v>610898888</v>
      </c>
      <c r="J678" s="3">
        <f>IFERROR(VLOOKUP(C678,'[6]Anexo 1'!$A$9:$F$1115,6,0),0)</f>
        <v>514747807</v>
      </c>
      <c r="K678" s="3"/>
      <c r="L678" s="3"/>
      <c r="M678" s="3"/>
      <c r="N678" s="3"/>
      <c r="O678" s="3"/>
      <c r="P678" s="34">
        <f t="shared" si="31"/>
        <v>1125646695</v>
      </c>
      <c r="Q678" s="35">
        <f>VLOOKUP(D678,FEBRERO!$D$13:$Q$1147,14,0)+VLOOKUP(D678,FEBRERO!$D$13:$AC$1147,26,0)+VLOOKUP(D678,MARZO!$D$13:$AC$1147,26,0)</f>
        <v>613928946</v>
      </c>
      <c r="R678" s="3">
        <f>IFERROR(VLOOKUP(D678,[7]ServNOMINA!$F$16:$M$112,8,0),0)</f>
        <v>0</v>
      </c>
      <c r="S678" s="3">
        <f>IFERROR(VLOOKUP(D678,[7]ServOTROS!$F$16:$M$112,8,0),0)</f>
        <v>0</v>
      </c>
      <c r="T678" s="3">
        <f>IFERROR(VLOOKUP(D678,[7]CANCEL!$F$16:$M$48,8,0),0)</f>
        <v>0</v>
      </c>
      <c r="U678" s="3">
        <f>IFERROR(VLOOKUP(B678,[7]Aaf_PENSION!$C$16:$M$112,11,0),0)</f>
        <v>0</v>
      </c>
      <c r="V678" s="3">
        <f>IFERROR(VLOOKUP(B678,[7]Aaf_SALUD!$C$16:$M$112,11,0),0)</f>
        <v>0</v>
      </c>
      <c r="W678" s="3">
        <f>IFERROR(VLOOKUP(D678,[7]CALIDAD!$F$16:$M$1122,8,0),0)</f>
        <v>50908241</v>
      </c>
      <c r="X678" s="3"/>
      <c r="Y678" s="3">
        <f>IFERROR(VLOOKUP(B678,[7]Ap_CESANTIAS!$C$16:$M$112,11,0),0)</f>
        <v>0</v>
      </c>
      <c r="Z678" s="3">
        <f>IFERROR(VLOOKUP(B678,[7]Ap_PENSION!$C$16:$M$112,11,0),0)</f>
        <v>0</v>
      </c>
      <c r="AA678" s="3">
        <f>IFERROR(VLOOKUP(B678,[7]Ap_SALUD!$C$16:$M$112,11,0),0)</f>
        <v>0</v>
      </c>
      <c r="AB678" s="3"/>
      <c r="AC678" s="36">
        <f t="shared" si="30"/>
        <v>50908241</v>
      </c>
      <c r="AD678" s="37">
        <f t="shared" si="32"/>
        <v>460809508</v>
      </c>
      <c r="AE678" s="144"/>
    </row>
    <row r="679" spans="1:31" hidden="1" x14ac:dyDescent="0.25">
      <c r="A679" s="29">
        <v>667</v>
      </c>
      <c r="B679" s="61"/>
      <c r="C679" s="143" t="str">
        <f>VLOOKUP(D679,[8]Hoja1!$A$2:$B$1115,2,0)</f>
        <v>27810</v>
      </c>
      <c r="D679" s="31">
        <v>818000961</v>
      </c>
      <c r="E679" s="31">
        <v>211027810</v>
      </c>
      <c r="F679" s="61" t="s">
        <v>859</v>
      </c>
      <c r="G679" s="33">
        <v>0</v>
      </c>
      <c r="H679" s="33">
        <v>0</v>
      </c>
      <c r="I679" s="3">
        <f>IFERROR(VLOOKUP(C679,'[6]Anexo 2'!$A$9:$G$1115,7,0),0)</f>
        <v>333764704</v>
      </c>
      <c r="J679" s="3">
        <f>IFERROR(VLOOKUP(C679,'[6]Anexo 1'!$A$9:$F$1115,6,0),0)</f>
        <v>247248171</v>
      </c>
      <c r="K679" s="3"/>
      <c r="L679" s="3"/>
      <c r="M679" s="3"/>
      <c r="N679" s="3"/>
      <c r="O679" s="3"/>
      <c r="P679" s="34">
        <f t="shared" si="31"/>
        <v>581012875</v>
      </c>
      <c r="Q679" s="35">
        <f>VLOOKUP(D679,FEBRERO!$D$13:$Q$1147,14,0)+VLOOKUP(D679,FEBRERO!$D$13:$AC$1147,26,0)+VLOOKUP(D679,MARZO!$D$13:$AC$1147,26,0)</f>
        <v>330689346</v>
      </c>
      <c r="R679" s="3">
        <f>IFERROR(VLOOKUP(D679,[7]ServNOMINA!$F$16:$M$112,8,0),0)</f>
        <v>0</v>
      </c>
      <c r="S679" s="3">
        <f>IFERROR(VLOOKUP(D679,[7]ServOTROS!$F$16:$M$112,8,0),0)</f>
        <v>0</v>
      </c>
      <c r="T679" s="3">
        <f>IFERROR(VLOOKUP(D679,[7]CANCEL!$F$16:$M$48,8,0),0)</f>
        <v>0</v>
      </c>
      <c r="U679" s="3">
        <f>IFERROR(VLOOKUP(B679,[7]Aaf_PENSION!$C$16:$M$112,11,0),0)</f>
        <v>0</v>
      </c>
      <c r="V679" s="3">
        <f>IFERROR(VLOOKUP(B679,[7]Aaf_SALUD!$C$16:$M$112,11,0),0)</f>
        <v>0</v>
      </c>
      <c r="W679" s="3">
        <f>IFERROR(VLOOKUP(D679,[7]CALIDAD!$F$16:$M$1122,8,0),0)</f>
        <v>27813725</v>
      </c>
      <c r="X679" s="3"/>
      <c r="Y679" s="3">
        <f>IFERROR(VLOOKUP(B679,[7]Ap_CESANTIAS!$C$16:$M$112,11,0),0)</f>
        <v>0</v>
      </c>
      <c r="Z679" s="3">
        <f>IFERROR(VLOOKUP(B679,[7]Ap_PENSION!$C$16:$M$112,11,0),0)</f>
        <v>0</v>
      </c>
      <c r="AA679" s="3">
        <f>IFERROR(VLOOKUP(B679,[7]Ap_SALUD!$C$16:$M$112,11,0),0)</f>
        <v>0</v>
      </c>
      <c r="AB679" s="3"/>
      <c r="AC679" s="36">
        <f t="shared" si="30"/>
        <v>27813725</v>
      </c>
      <c r="AD679" s="37">
        <f t="shared" si="32"/>
        <v>222509804</v>
      </c>
      <c r="AE679" s="144"/>
    </row>
    <row r="680" spans="1:31" customFormat="1" hidden="1" x14ac:dyDescent="0.25">
      <c r="A680" s="38">
        <v>668</v>
      </c>
      <c r="B680" s="61"/>
      <c r="C680" s="143" t="str">
        <f>VLOOKUP(D680,[8]Hoja1!$A$2:$B$1115,2,0)</f>
        <v>27493</v>
      </c>
      <c r="D680" s="31">
        <v>901671766</v>
      </c>
      <c r="E680" s="31">
        <v>923273478</v>
      </c>
      <c r="F680" s="61" t="s">
        <v>860</v>
      </c>
      <c r="G680" s="33">
        <v>0</v>
      </c>
      <c r="H680" s="33">
        <v>0</v>
      </c>
      <c r="I680" s="3">
        <f>IFERROR(VLOOKUP(C680,'[6]Anexo 2'!$A$9:$G$1115,7,0),0)</f>
        <v>1588362432</v>
      </c>
      <c r="J680" s="3">
        <f>IFERROR(VLOOKUP(C680,'[6]Anexo 1'!$A$9:$F$1115,6,0),0)</f>
        <v>1087116803</v>
      </c>
      <c r="K680" s="3"/>
      <c r="L680" s="3"/>
      <c r="M680" s="3"/>
      <c r="N680" s="3"/>
      <c r="O680" s="3"/>
      <c r="P680" s="34">
        <f t="shared" si="31"/>
        <v>2675479235</v>
      </c>
      <c r="Q680" s="35">
        <f>VLOOKUP(D680,FEBRERO!$D$13:$Q$1147,14,0)+VLOOKUP(D680,FEBRERO!$D$13:$AC$1147,26,0)+VLOOKUP(D680,MARZO!$D$13:$AC$1147,26,0)</f>
        <v>1484207411</v>
      </c>
      <c r="R680" s="3">
        <f>IFERROR(VLOOKUP(D680,[7]ServNOMINA!$F$16:$M$112,8,0),0)</f>
        <v>0</v>
      </c>
      <c r="S680" s="3">
        <f>IFERROR(VLOOKUP(D680,[7]ServOTROS!$F$16:$M$112,8,0),0)</f>
        <v>0</v>
      </c>
      <c r="T680" s="3">
        <f>IFERROR(VLOOKUP(D680,[7]CANCEL!$F$16:$M$48,8,0),0)</f>
        <v>0</v>
      </c>
      <c r="U680" s="3">
        <f>IFERROR(VLOOKUP(B680,[7]Aaf_PENSION!$C$16:$M$112,11,0),0)</f>
        <v>0</v>
      </c>
      <c r="V680" s="3">
        <f>IFERROR(VLOOKUP(B680,[7]Aaf_SALUD!$C$16:$M$112,11,0),0)</f>
        <v>0</v>
      </c>
      <c r="W680" s="3">
        <f>IFERROR(VLOOKUP(D680,[7]CALIDAD!$F$16:$M$1122,8,0),0)</f>
        <v>132363536</v>
      </c>
      <c r="X680" s="3"/>
      <c r="Y680" s="3">
        <f>IFERROR(VLOOKUP(B680,[7]Ap_CESANTIAS!$C$16:$M$112,11,0),0)</f>
        <v>0</v>
      </c>
      <c r="Z680" s="3">
        <f>IFERROR(VLOOKUP(B680,[7]Ap_PENSION!$C$16:$M$112,11,0),0)</f>
        <v>0</v>
      </c>
      <c r="AA680" s="3">
        <f>IFERROR(VLOOKUP(B680,[7]Ap_SALUD!$C$16:$M$112,11,0),0)</f>
        <v>0</v>
      </c>
      <c r="AB680" s="3"/>
      <c r="AC680" s="36">
        <f t="shared" si="30"/>
        <v>132363536</v>
      </c>
      <c r="AD680" s="37">
        <f t="shared" si="32"/>
        <v>1058908288</v>
      </c>
      <c r="AE680" s="144"/>
    </row>
    <row r="681" spans="1:31" hidden="1" x14ac:dyDescent="0.25">
      <c r="A681" s="29">
        <v>669</v>
      </c>
      <c r="B681" s="61"/>
      <c r="C681" s="143" t="str">
        <f>VLOOKUP(D681,[8]Hoja1!$A$2:$B$1115,2,0)</f>
        <v>41006</v>
      </c>
      <c r="D681" s="31">
        <v>891180069</v>
      </c>
      <c r="E681" s="31">
        <v>210641006</v>
      </c>
      <c r="F681" s="61" t="s">
        <v>861</v>
      </c>
      <c r="G681" s="33">
        <v>0</v>
      </c>
      <c r="H681" s="33">
        <v>0</v>
      </c>
      <c r="I681" s="3">
        <f>IFERROR(VLOOKUP(C681,'[6]Anexo 2'!$A$9:$G$1115,7,0),0)</f>
        <v>741549184</v>
      </c>
      <c r="J681" s="3">
        <f>IFERROR(VLOOKUP(C681,'[6]Anexo 1'!$A$9:$F$1115,6,0),0)</f>
        <v>850323746</v>
      </c>
      <c r="K681" s="3"/>
      <c r="L681" s="3"/>
      <c r="M681" s="3"/>
      <c r="N681" s="3"/>
      <c r="O681" s="3"/>
      <c r="P681" s="34">
        <f t="shared" si="31"/>
        <v>1591872930</v>
      </c>
      <c r="Q681" s="35">
        <f>VLOOKUP(D681,FEBRERO!$D$13:$Q$1147,14,0)+VLOOKUP(D681,FEBRERO!$D$13:$AC$1147,26,0)+VLOOKUP(D681,MARZO!$D$13:$AC$1147,26,0)</f>
        <v>1035711041</v>
      </c>
      <c r="R681" s="3">
        <f>IFERROR(VLOOKUP(D681,[7]ServNOMINA!$F$16:$M$112,8,0),0)</f>
        <v>0</v>
      </c>
      <c r="S681" s="3">
        <f>IFERROR(VLOOKUP(D681,[7]ServOTROS!$F$16:$M$112,8,0),0)</f>
        <v>0</v>
      </c>
      <c r="T681" s="3">
        <f>IFERROR(VLOOKUP(D681,[7]CANCEL!$F$16:$M$48,8,0),0)</f>
        <v>0</v>
      </c>
      <c r="U681" s="3">
        <f>IFERROR(VLOOKUP(B681,[7]Aaf_PENSION!$C$16:$M$112,11,0),0)</f>
        <v>0</v>
      </c>
      <c r="V681" s="3">
        <f>IFERROR(VLOOKUP(B681,[7]Aaf_SALUD!$C$16:$M$112,11,0),0)</f>
        <v>0</v>
      </c>
      <c r="W681" s="3">
        <f>IFERROR(VLOOKUP(D681,[7]CALIDAD!$F$16:$M$1122,8,0),0)</f>
        <v>61795765</v>
      </c>
      <c r="X681" s="3"/>
      <c r="Y681" s="3">
        <f>IFERROR(VLOOKUP(B681,[7]Ap_CESANTIAS!$C$16:$M$112,11,0),0)</f>
        <v>0</v>
      </c>
      <c r="Z681" s="3">
        <f>IFERROR(VLOOKUP(B681,[7]Ap_PENSION!$C$16:$M$112,11,0),0)</f>
        <v>0</v>
      </c>
      <c r="AA681" s="3">
        <f>IFERROR(VLOOKUP(B681,[7]Ap_SALUD!$C$16:$M$112,11,0),0)</f>
        <v>0</v>
      </c>
      <c r="AB681" s="3"/>
      <c r="AC681" s="36">
        <f t="shared" si="30"/>
        <v>61795765</v>
      </c>
      <c r="AD681" s="37">
        <f t="shared" si="32"/>
        <v>494366124</v>
      </c>
      <c r="AE681" s="144"/>
    </row>
    <row r="682" spans="1:31" hidden="1" x14ac:dyDescent="0.25">
      <c r="A682" s="38">
        <v>670</v>
      </c>
      <c r="B682" s="61"/>
      <c r="C682" s="143" t="str">
        <f>VLOOKUP(D682,[8]Hoja1!$A$2:$B$1115,2,0)</f>
        <v>41013</v>
      </c>
      <c r="D682" s="31">
        <v>891180139</v>
      </c>
      <c r="E682" s="31">
        <v>211341013</v>
      </c>
      <c r="F682" s="61" t="s">
        <v>862</v>
      </c>
      <c r="G682" s="33">
        <v>0</v>
      </c>
      <c r="H682" s="33">
        <v>0</v>
      </c>
      <c r="I682" s="3">
        <f>IFERROR(VLOOKUP(C682,'[6]Anexo 2'!$A$9:$G$1115,7,0),0)</f>
        <v>194621976</v>
      </c>
      <c r="J682" s="3">
        <f>IFERROR(VLOOKUP(C682,'[6]Anexo 1'!$A$9:$F$1115,6,0),0)</f>
        <v>211058140</v>
      </c>
      <c r="K682" s="3"/>
      <c r="L682" s="3"/>
      <c r="M682" s="3"/>
      <c r="N682" s="3"/>
      <c r="O682" s="3"/>
      <c r="P682" s="34">
        <f t="shared" si="31"/>
        <v>405680116</v>
      </c>
      <c r="Q682" s="35">
        <f>VLOOKUP(D682,FEBRERO!$D$13:$Q$1147,14,0)+VLOOKUP(D682,FEBRERO!$D$13:$AC$1147,26,0)+VLOOKUP(D682,MARZO!$D$13:$AC$1147,26,0)</f>
        <v>259713634</v>
      </c>
      <c r="R682" s="3">
        <f>IFERROR(VLOOKUP(D682,[7]ServNOMINA!$F$16:$M$112,8,0),0)</f>
        <v>0</v>
      </c>
      <c r="S682" s="3">
        <f>IFERROR(VLOOKUP(D682,[7]ServOTROS!$F$16:$M$112,8,0),0)</f>
        <v>0</v>
      </c>
      <c r="T682" s="3">
        <f>IFERROR(VLOOKUP(D682,[7]CANCEL!$F$16:$M$48,8,0),0)</f>
        <v>0</v>
      </c>
      <c r="U682" s="3">
        <f>IFERROR(VLOOKUP(B682,[7]Aaf_PENSION!$C$16:$M$112,11,0),0)</f>
        <v>0</v>
      </c>
      <c r="V682" s="3">
        <f>IFERROR(VLOOKUP(B682,[7]Aaf_SALUD!$C$16:$M$112,11,0),0)</f>
        <v>0</v>
      </c>
      <c r="W682" s="3">
        <f>IFERROR(VLOOKUP(D682,[7]CALIDAD!$F$16:$M$1122,8,0),0)</f>
        <v>16218498</v>
      </c>
      <c r="X682" s="3"/>
      <c r="Y682" s="3">
        <f>IFERROR(VLOOKUP(B682,[7]Ap_CESANTIAS!$C$16:$M$112,11,0),0)</f>
        <v>0</v>
      </c>
      <c r="Z682" s="3">
        <f>IFERROR(VLOOKUP(B682,[7]Ap_PENSION!$C$16:$M$112,11,0),0)</f>
        <v>0</v>
      </c>
      <c r="AA682" s="3">
        <f>IFERROR(VLOOKUP(B682,[7]Ap_SALUD!$C$16:$M$112,11,0),0)</f>
        <v>0</v>
      </c>
      <c r="AB682" s="3"/>
      <c r="AC682" s="36">
        <f t="shared" si="30"/>
        <v>16218498</v>
      </c>
      <c r="AD682" s="37">
        <f t="shared" si="32"/>
        <v>129747984</v>
      </c>
      <c r="AE682" s="144"/>
    </row>
    <row r="683" spans="1:31" hidden="1" x14ac:dyDescent="0.25">
      <c r="A683" s="29">
        <v>671</v>
      </c>
      <c r="B683" s="61"/>
      <c r="C683" s="143" t="str">
        <f>VLOOKUP(D683,[8]Hoja1!$A$2:$B$1115,2,0)</f>
        <v>41016</v>
      </c>
      <c r="D683" s="31">
        <v>891180070</v>
      </c>
      <c r="E683" s="31">
        <v>211641016</v>
      </c>
      <c r="F683" s="61" t="s">
        <v>863</v>
      </c>
      <c r="G683" s="33">
        <v>0</v>
      </c>
      <c r="H683" s="33">
        <v>0</v>
      </c>
      <c r="I683" s="3">
        <f>IFERROR(VLOOKUP(C683,'[6]Anexo 2'!$A$9:$G$1115,7,0),0)</f>
        <v>332230544</v>
      </c>
      <c r="J683" s="3">
        <f>IFERROR(VLOOKUP(C683,'[6]Anexo 1'!$A$9:$F$1115,6,0),0)</f>
        <v>350830378</v>
      </c>
      <c r="K683" s="3"/>
      <c r="L683" s="3"/>
      <c r="M683" s="3"/>
      <c r="N683" s="3"/>
      <c r="O683" s="3"/>
      <c r="P683" s="34">
        <f t="shared" si="31"/>
        <v>683060922</v>
      </c>
      <c r="Q683" s="35">
        <f>VLOOKUP(D683,FEBRERO!$D$13:$Q$1147,14,0)+VLOOKUP(D683,FEBRERO!$D$13:$AC$1147,26,0)+VLOOKUP(D683,MARZO!$D$13:$AC$1147,26,0)</f>
        <v>433888015</v>
      </c>
      <c r="R683" s="3">
        <f>IFERROR(VLOOKUP(D683,[7]ServNOMINA!$F$16:$M$112,8,0),0)</f>
        <v>0</v>
      </c>
      <c r="S683" s="3">
        <f>IFERROR(VLOOKUP(D683,[7]ServOTROS!$F$16:$M$112,8,0),0)</f>
        <v>0</v>
      </c>
      <c r="T683" s="3">
        <f>IFERROR(VLOOKUP(D683,[7]CANCEL!$F$16:$M$48,8,0),0)</f>
        <v>0</v>
      </c>
      <c r="U683" s="3">
        <f>IFERROR(VLOOKUP(B683,[7]Aaf_PENSION!$C$16:$M$112,11,0),0)</f>
        <v>0</v>
      </c>
      <c r="V683" s="3">
        <f>IFERROR(VLOOKUP(B683,[7]Aaf_SALUD!$C$16:$M$112,11,0),0)</f>
        <v>0</v>
      </c>
      <c r="W683" s="3">
        <f>IFERROR(VLOOKUP(D683,[7]CALIDAD!$F$16:$M$1122,8,0),0)</f>
        <v>27685879</v>
      </c>
      <c r="X683" s="3"/>
      <c r="Y683" s="3">
        <f>IFERROR(VLOOKUP(B683,[7]Ap_CESANTIAS!$C$16:$M$112,11,0),0)</f>
        <v>0</v>
      </c>
      <c r="Z683" s="3">
        <f>IFERROR(VLOOKUP(B683,[7]Ap_PENSION!$C$16:$M$112,11,0),0)</f>
        <v>0</v>
      </c>
      <c r="AA683" s="3">
        <f>IFERROR(VLOOKUP(B683,[7]Ap_SALUD!$C$16:$M$112,11,0),0)</f>
        <v>0</v>
      </c>
      <c r="AB683" s="3"/>
      <c r="AC683" s="36">
        <f t="shared" si="30"/>
        <v>27685879</v>
      </c>
      <c r="AD683" s="37">
        <f t="shared" si="32"/>
        <v>221487028</v>
      </c>
      <c r="AE683" s="144"/>
    </row>
    <row r="684" spans="1:31" hidden="1" x14ac:dyDescent="0.25">
      <c r="A684" s="38">
        <v>672</v>
      </c>
      <c r="B684" s="61"/>
      <c r="C684" s="143" t="str">
        <f>VLOOKUP(D684,[8]Hoja1!$A$2:$B$1115,2,0)</f>
        <v>41020</v>
      </c>
      <c r="D684" s="31">
        <v>891180024</v>
      </c>
      <c r="E684" s="31">
        <v>212041020</v>
      </c>
      <c r="F684" s="61" t="s">
        <v>864</v>
      </c>
      <c r="G684" s="33">
        <v>0</v>
      </c>
      <c r="H684" s="33">
        <v>0</v>
      </c>
      <c r="I684" s="3">
        <f>IFERROR(VLOOKUP(C684,'[6]Anexo 2'!$A$9:$G$1115,7,0),0)</f>
        <v>541567736</v>
      </c>
      <c r="J684" s="3">
        <f>IFERROR(VLOOKUP(C684,'[6]Anexo 1'!$A$9:$F$1115,6,0),0)</f>
        <v>495482201</v>
      </c>
      <c r="K684" s="3"/>
      <c r="L684" s="3"/>
      <c r="M684" s="3"/>
      <c r="N684" s="3"/>
      <c r="O684" s="3"/>
      <c r="P684" s="34">
        <f t="shared" si="31"/>
        <v>1037049937</v>
      </c>
      <c r="Q684" s="35">
        <f>VLOOKUP(D684,FEBRERO!$D$13:$Q$1147,14,0)+VLOOKUP(D684,FEBRERO!$D$13:$AC$1147,26,0)+VLOOKUP(D684,MARZO!$D$13:$AC$1147,26,0)</f>
        <v>630874136</v>
      </c>
      <c r="R684" s="3">
        <f>IFERROR(VLOOKUP(D684,[7]ServNOMINA!$F$16:$M$112,8,0),0)</f>
        <v>0</v>
      </c>
      <c r="S684" s="3">
        <f>IFERROR(VLOOKUP(D684,[7]ServOTROS!$F$16:$M$112,8,0),0)</f>
        <v>0</v>
      </c>
      <c r="T684" s="3">
        <f>IFERROR(VLOOKUP(D684,[7]CANCEL!$F$16:$M$48,8,0),0)</f>
        <v>0</v>
      </c>
      <c r="U684" s="3">
        <f>IFERROR(VLOOKUP(B684,[7]Aaf_PENSION!$C$16:$M$112,11,0),0)</f>
        <v>0</v>
      </c>
      <c r="V684" s="3">
        <f>IFERROR(VLOOKUP(B684,[7]Aaf_SALUD!$C$16:$M$112,11,0),0)</f>
        <v>0</v>
      </c>
      <c r="W684" s="3">
        <f>IFERROR(VLOOKUP(D684,[7]CALIDAD!$F$16:$M$1122,8,0),0)</f>
        <v>45130645</v>
      </c>
      <c r="X684" s="3"/>
      <c r="Y684" s="3">
        <f>IFERROR(VLOOKUP(B684,[7]Ap_CESANTIAS!$C$16:$M$112,11,0),0)</f>
        <v>0</v>
      </c>
      <c r="Z684" s="3">
        <f>IFERROR(VLOOKUP(B684,[7]Ap_PENSION!$C$16:$M$112,11,0),0)</f>
        <v>0</v>
      </c>
      <c r="AA684" s="3">
        <f>IFERROR(VLOOKUP(B684,[7]Ap_SALUD!$C$16:$M$112,11,0),0)</f>
        <v>0</v>
      </c>
      <c r="AB684" s="3"/>
      <c r="AC684" s="36">
        <f t="shared" si="30"/>
        <v>45130645</v>
      </c>
      <c r="AD684" s="37">
        <f t="shared" si="32"/>
        <v>361045156</v>
      </c>
      <c r="AE684" s="144"/>
    </row>
    <row r="685" spans="1:31" hidden="1" x14ac:dyDescent="0.25">
      <c r="A685" s="29">
        <v>673</v>
      </c>
      <c r="B685" s="61"/>
      <c r="C685" s="143" t="str">
        <f>VLOOKUP(D685,[8]Hoja1!$A$2:$B$1115,2,0)</f>
        <v>41026</v>
      </c>
      <c r="D685" s="31">
        <v>891180118</v>
      </c>
      <c r="E685" s="31">
        <v>212641026</v>
      </c>
      <c r="F685" s="61" t="s">
        <v>865</v>
      </c>
      <c r="G685" s="33">
        <v>0</v>
      </c>
      <c r="H685" s="33">
        <v>0</v>
      </c>
      <c r="I685" s="3">
        <f>IFERROR(VLOOKUP(C685,'[6]Anexo 2'!$A$9:$G$1115,7,0),0)</f>
        <v>54191592</v>
      </c>
      <c r="J685" s="3">
        <f>IFERROR(VLOOKUP(C685,'[6]Anexo 1'!$A$9:$F$1115,6,0),0)</f>
        <v>60200154</v>
      </c>
      <c r="K685" s="3"/>
      <c r="L685" s="3"/>
      <c r="M685" s="3"/>
      <c r="N685" s="3"/>
      <c r="O685" s="3"/>
      <c r="P685" s="34">
        <f t="shared" si="31"/>
        <v>114391746</v>
      </c>
      <c r="Q685" s="35">
        <f>VLOOKUP(D685,FEBRERO!$D$13:$Q$1147,14,0)+VLOOKUP(D685,FEBRERO!$D$13:$AC$1147,26,0)+VLOOKUP(D685,MARZO!$D$13:$AC$1147,26,0)</f>
        <v>73748052</v>
      </c>
      <c r="R685" s="3">
        <f>IFERROR(VLOOKUP(D685,[7]ServNOMINA!$F$16:$M$112,8,0),0)</f>
        <v>0</v>
      </c>
      <c r="S685" s="3">
        <f>IFERROR(VLOOKUP(D685,[7]ServOTROS!$F$16:$M$112,8,0),0)</f>
        <v>0</v>
      </c>
      <c r="T685" s="3">
        <f>IFERROR(VLOOKUP(D685,[7]CANCEL!$F$16:$M$48,8,0),0)</f>
        <v>0</v>
      </c>
      <c r="U685" s="3">
        <f>IFERROR(VLOOKUP(B685,[7]Aaf_PENSION!$C$16:$M$112,11,0),0)</f>
        <v>0</v>
      </c>
      <c r="V685" s="3">
        <f>IFERROR(VLOOKUP(B685,[7]Aaf_SALUD!$C$16:$M$112,11,0),0)</f>
        <v>0</v>
      </c>
      <c r="W685" s="3">
        <f>IFERROR(VLOOKUP(D685,[7]CALIDAD!$F$16:$M$1122,8,0),0)</f>
        <v>4515966</v>
      </c>
      <c r="X685" s="3"/>
      <c r="Y685" s="3">
        <f>IFERROR(VLOOKUP(B685,[7]Ap_CESANTIAS!$C$16:$M$112,11,0),0)</f>
        <v>0</v>
      </c>
      <c r="Z685" s="3">
        <f>IFERROR(VLOOKUP(B685,[7]Ap_PENSION!$C$16:$M$112,11,0),0)</f>
        <v>0</v>
      </c>
      <c r="AA685" s="3">
        <f>IFERROR(VLOOKUP(B685,[7]Ap_SALUD!$C$16:$M$112,11,0),0)</f>
        <v>0</v>
      </c>
      <c r="AB685" s="3"/>
      <c r="AC685" s="36">
        <f t="shared" si="30"/>
        <v>4515966</v>
      </c>
      <c r="AD685" s="37">
        <f t="shared" si="32"/>
        <v>36127728</v>
      </c>
      <c r="AE685" s="144"/>
    </row>
    <row r="686" spans="1:31" hidden="1" x14ac:dyDescent="0.25">
      <c r="A686" s="38">
        <v>674</v>
      </c>
      <c r="B686" s="61"/>
      <c r="C686" s="143" t="str">
        <f>VLOOKUP(D686,[8]Hoja1!$A$2:$B$1115,2,0)</f>
        <v>41078</v>
      </c>
      <c r="D686" s="31">
        <v>891180183</v>
      </c>
      <c r="E686" s="31">
        <v>217841078</v>
      </c>
      <c r="F686" s="61" t="s">
        <v>866</v>
      </c>
      <c r="G686" s="33">
        <v>0</v>
      </c>
      <c r="H686" s="33">
        <v>0</v>
      </c>
      <c r="I686" s="3">
        <f>IFERROR(VLOOKUP(C686,'[6]Anexo 2'!$A$9:$G$1115,7,0),0)</f>
        <v>145166718</v>
      </c>
      <c r="J686" s="3">
        <f>IFERROR(VLOOKUP(C686,'[6]Anexo 1'!$A$9:$F$1115,6,0),0)</f>
        <v>131480376</v>
      </c>
      <c r="K686" s="3"/>
      <c r="L686" s="3"/>
      <c r="M686" s="3"/>
      <c r="N686" s="3"/>
      <c r="O686" s="3"/>
      <c r="P686" s="34">
        <f t="shared" si="31"/>
        <v>276647094</v>
      </c>
      <c r="Q686" s="35">
        <f>VLOOKUP(D686,FEBRERO!$D$13:$Q$1147,14,0)+VLOOKUP(D686,FEBRERO!$D$13:$AC$1147,26,0)+VLOOKUP(D686,MARZO!$D$13:$AC$1147,26,0)</f>
        <v>167772057</v>
      </c>
      <c r="R686" s="3">
        <f>IFERROR(VLOOKUP(D686,[7]ServNOMINA!$F$16:$M$112,8,0),0)</f>
        <v>0</v>
      </c>
      <c r="S686" s="3">
        <f>IFERROR(VLOOKUP(D686,[7]ServOTROS!$F$16:$M$112,8,0),0)</f>
        <v>0</v>
      </c>
      <c r="T686" s="3">
        <f>IFERROR(VLOOKUP(D686,[7]CANCEL!$F$16:$M$48,8,0),0)</f>
        <v>0</v>
      </c>
      <c r="U686" s="3">
        <f>IFERROR(VLOOKUP(B686,[7]Aaf_PENSION!$C$16:$M$112,11,0),0)</f>
        <v>0</v>
      </c>
      <c r="V686" s="3">
        <f>IFERROR(VLOOKUP(B686,[7]Aaf_SALUD!$C$16:$M$112,11,0),0)</f>
        <v>0</v>
      </c>
      <c r="W686" s="3">
        <f>IFERROR(VLOOKUP(D686,[7]CALIDAD!$F$16:$M$1122,8,0),0)</f>
        <v>12097227</v>
      </c>
      <c r="X686" s="3"/>
      <c r="Y686" s="3">
        <f>IFERROR(VLOOKUP(B686,[7]Ap_CESANTIAS!$C$16:$M$112,11,0),0)</f>
        <v>0</v>
      </c>
      <c r="Z686" s="3">
        <f>IFERROR(VLOOKUP(B686,[7]Ap_PENSION!$C$16:$M$112,11,0),0)</f>
        <v>0</v>
      </c>
      <c r="AA686" s="3">
        <f>IFERROR(VLOOKUP(B686,[7]Ap_SALUD!$C$16:$M$112,11,0),0)</f>
        <v>0</v>
      </c>
      <c r="AB686" s="3"/>
      <c r="AC686" s="36">
        <f t="shared" si="30"/>
        <v>12097227</v>
      </c>
      <c r="AD686" s="37">
        <f t="shared" si="32"/>
        <v>96777810</v>
      </c>
      <c r="AE686" s="144"/>
    </row>
    <row r="687" spans="1:31" hidden="1" x14ac:dyDescent="0.25">
      <c r="A687" s="29">
        <v>675</v>
      </c>
      <c r="B687" s="61"/>
      <c r="C687" s="143" t="str">
        <f>VLOOKUP(D687,[8]Hoja1!$A$2:$B$1115,2,0)</f>
        <v>41132</v>
      </c>
      <c r="D687" s="31">
        <v>891118119</v>
      </c>
      <c r="E687" s="31">
        <v>213241132</v>
      </c>
      <c r="F687" s="61" t="s">
        <v>867</v>
      </c>
      <c r="G687" s="33">
        <v>0</v>
      </c>
      <c r="H687" s="33">
        <v>0</v>
      </c>
      <c r="I687" s="3">
        <f>IFERROR(VLOOKUP(C687,'[6]Anexo 2'!$A$9:$G$1115,7,0),0)</f>
        <v>487291496</v>
      </c>
      <c r="J687" s="3">
        <f>IFERROR(VLOOKUP(C687,'[6]Anexo 1'!$A$9:$F$1115,6,0),0)</f>
        <v>505095962</v>
      </c>
      <c r="K687" s="3"/>
      <c r="L687" s="3"/>
      <c r="M687" s="3"/>
      <c r="N687" s="3"/>
      <c r="O687" s="3"/>
      <c r="P687" s="34">
        <f t="shared" si="31"/>
        <v>992387458</v>
      </c>
      <c r="Q687" s="35">
        <f>VLOOKUP(D687,FEBRERO!$D$13:$Q$1147,14,0)+VLOOKUP(D687,FEBRERO!$D$13:$AC$1147,26,0)+VLOOKUP(D687,MARZO!$D$13:$AC$1147,26,0)</f>
        <v>626918837</v>
      </c>
      <c r="R687" s="3">
        <f>IFERROR(VLOOKUP(D687,[7]ServNOMINA!$F$16:$M$112,8,0),0)</f>
        <v>0</v>
      </c>
      <c r="S687" s="3">
        <f>IFERROR(VLOOKUP(D687,[7]ServOTROS!$F$16:$M$112,8,0),0)</f>
        <v>0</v>
      </c>
      <c r="T687" s="3">
        <f>IFERROR(VLOOKUP(D687,[7]CANCEL!$F$16:$M$48,8,0),0)</f>
        <v>0</v>
      </c>
      <c r="U687" s="3">
        <f>IFERROR(VLOOKUP(B687,[7]Aaf_PENSION!$C$16:$M$112,11,0),0)</f>
        <v>0</v>
      </c>
      <c r="V687" s="3">
        <f>IFERROR(VLOOKUP(B687,[7]Aaf_SALUD!$C$16:$M$112,11,0),0)</f>
        <v>0</v>
      </c>
      <c r="W687" s="3">
        <f>IFERROR(VLOOKUP(D687,[7]CALIDAD!$F$16:$M$1122,8,0),0)</f>
        <v>40607625</v>
      </c>
      <c r="X687" s="3"/>
      <c r="Y687" s="3">
        <f>IFERROR(VLOOKUP(B687,[7]Ap_CESANTIAS!$C$16:$M$112,11,0),0)</f>
        <v>0</v>
      </c>
      <c r="Z687" s="3">
        <f>IFERROR(VLOOKUP(B687,[7]Ap_PENSION!$C$16:$M$112,11,0),0)</f>
        <v>0</v>
      </c>
      <c r="AA687" s="3">
        <f>IFERROR(VLOOKUP(B687,[7]Ap_SALUD!$C$16:$M$112,11,0),0)</f>
        <v>0</v>
      </c>
      <c r="AB687" s="3"/>
      <c r="AC687" s="36">
        <f t="shared" si="30"/>
        <v>40607625</v>
      </c>
      <c r="AD687" s="37">
        <f t="shared" si="32"/>
        <v>324860996</v>
      </c>
      <c r="AE687" s="144"/>
    </row>
    <row r="688" spans="1:31" hidden="1" x14ac:dyDescent="0.25">
      <c r="A688" s="38">
        <v>676</v>
      </c>
      <c r="B688" s="61"/>
      <c r="C688" s="143" t="str">
        <f>VLOOKUP(D688,[8]Hoja1!$A$2:$B$1115,2,0)</f>
        <v>41206</v>
      </c>
      <c r="D688" s="31">
        <v>891180028</v>
      </c>
      <c r="E688" s="31">
        <v>210641206</v>
      </c>
      <c r="F688" s="61" t="s">
        <v>868</v>
      </c>
      <c r="G688" s="33">
        <v>0</v>
      </c>
      <c r="H688" s="33">
        <v>0</v>
      </c>
      <c r="I688" s="3">
        <f>IFERROR(VLOOKUP(C688,'[6]Anexo 2'!$A$9:$G$1115,7,0),0)</f>
        <v>184965268</v>
      </c>
      <c r="J688" s="3">
        <f>IFERROR(VLOOKUP(C688,'[6]Anexo 1'!$A$9:$F$1115,6,0),0)</f>
        <v>161637138</v>
      </c>
      <c r="K688" s="3"/>
      <c r="L688" s="3"/>
      <c r="M688" s="3"/>
      <c r="N688" s="3"/>
      <c r="O688" s="3"/>
      <c r="P688" s="34">
        <f t="shared" si="31"/>
        <v>346602406</v>
      </c>
      <c r="Q688" s="35">
        <f>VLOOKUP(D688,FEBRERO!$D$13:$Q$1147,14,0)+VLOOKUP(D688,FEBRERO!$D$13:$AC$1147,26,0)+VLOOKUP(D688,MARZO!$D$13:$AC$1147,26,0)</f>
        <v>207878454</v>
      </c>
      <c r="R688" s="3">
        <f>IFERROR(VLOOKUP(D688,[7]ServNOMINA!$F$16:$M$112,8,0),0)</f>
        <v>0</v>
      </c>
      <c r="S688" s="3">
        <f>IFERROR(VLOOKUP(D688,[7]ServOTROS!$F$16:$M$112,8,0),0)</f>
        <v>0</v>
      </c>
      <c r="T688" s="3">
        <f>IFERROR(VLOOKUP(D688,[7]CANCEL!$F$16:$M$48,8,0),0)</f>
        <v>0</v>
      </c>
      <c r="U688" s="3">
        <f>IFERROR(VLOOKUP(B688,[7]Aaf_PENSION!$C$16:$M$112,11,0),0)</f>
        <v>0</v>
      </c>
      <c r="V688" s="3">
        <f>IFERROR(VLOOKUP(B688,[7]Aaf_SALUD!$C$16:$M$112,11,0),0)</f>
        <v>0</v>
      </c>
      <c r="W688" s="3">
        <f>IFERROR(VLOOKUP(D688,[7]CALIDAD!$F$16:$M$1122,8,0),0)</f>
        <v>15413772</v>
      </c>
      <c r="X688" s="3"/>
      <c r="Y688" s="3">
        <f>IFERROR(VLOOKUP(B688,[7]Ap_CESANTIAS!$C$16:$M$112,11,0),0)</f>
        <v>0</v>
      </c>
      <c r="Z688" s="3">
        <f>IFERROR(VLOOKUP(B688,[7]Ap_PENSION!$C$16:$M$112,11,0),0)</f>
        <v>0</v>
      </c>
      <c r="AA688" s="3">
        <f>IFERROR(VLOOKUP(B688,[7]Ap_SALUD!$C$16:$M$112,11,0),0)</f>
        <v>0</v>
      </c>
      <c r="AB688" s="3"/>
      <c r="AC688" s="36">
        <f t="shared" si="30"/>
        <v>15413772</v>
      </c>
      <c r="AD688" s="37">
        <f t="shared" si="32"/>
        <v>123310180</v>
      </c>
      <c r="AE688" s="144"/>
    </row>
    <row r="689" spans="1:31" hidden="1" x14ac:dyDescent="0.25">
      <c r="A689" s="29">
        <v>677</v>
      </c>
      <c r="B689" s="61"/>
      <c r="C689" s="143" t="str">
        <f>VLOOKUP(D689,[8]Hoja1!$A$2:$B$1115,2,0)</f>
        <v>41244</v>
      </c>
      <c r="D689" s="31">
        <v>891180132</v>
      </c>
      <c r="E689" s="31">
        <v>214441244</v>
      </c>
      <c r="F689" s="61" t="s">
        <v>869</v>
      </c>
      <c r="G689" s="33">
        <v>0</v>
      </c>
      <c r="H689" s="33">
        <v>0</v>
      </c>
      <c r="I689" s="3">
        <f>IFERROR(VLOOKUP(C689,'[6]Anexo 2'!$A$9:$G$1115,7,0),0)</f>
        <v>63824777</v>
      </c>
      <c r="J689" s="3">
        <f>IFERROR(VLOOKUP(C689,'[6]Anexo 1'!$A$9:$F$1115,6,0),0)</f>
        <v>77362048</v>
      </c>
      <c r="K689" s="3"/>
      <c r="L689" s="3"/>
      <c r="M689" s="3"/>
      <c r="N689" s="3"/>
      <c r="O689" s="3"/>
      <c r="P689" s="34">
        <f t="shared" si="31"/>
        <v>141186825</v>
      </c>
      <c r="Q689" s="35">
        <f>VLOOKUP(D689,FEBRERO!$D$13:$Q$1147,14,0)+VLOOKUP(D689,FEBRERO!$D$13:$AC$1147,26,0)+VLOOKUP(D689,MARZO!$D$13:$AC$1147,26,0)</f>
        <v>93318241</v>
      </c>
      <c r="R689" s="3">
        <f>IFERROR(VLOOKUP(D689,[7]ServNOMINA!$F$16:$M$112,8,0),0)</f>
        <v>0</v>
      </c>
      <c r="S689" s="3">
        <f>IFERROR(VLOOKUP(D689,[7]ServOTROS!$F$16:$M$112,8,0),0)</f>
        <v>0</v>
      </c>
      <c r="T689" s="3">
        <f>IFERROR(VLOOKUP(D689,[7]CANCEL!$F$16:$M$48,8,0),0)</f>
        <v>0</v>
      </c>
      <c r="U689" s="3">
        <f>IFERROR(VLOOKUP(B689,[7]Aaf_PENSION!$C$16:$M$112,11,0),0)</f>
        <v>0</v>
      </c>
      <c r="V689" s="3">
        <f>IFERROR(VLOOKUP(B689,[7]Aaf_SALUD!$C$16:$M$112,11,0),0)</f>
        <v>0</v>
      </c>
      <c r="W689" s="3">
        <f>IFERROR(VLOOKUP(D689,[7]CALIDAD!$F$16:$M$1122,8,0),0)</f>
        <v>5318731</v>
      </c>
      <c r="X689" s="3"/>
      <c r="Y689" s="3">
        <f>IFERROR(VLOOKUP(B689,[7]Ap_CESANTIAS!$C$16:$M$112,11,0),0)</f>
        <v>0</v>
      </c>
      <c r="Z689" s="3">
        <f>IFERROR(VLOOKUP(B689,[7]Ap_PENSION!$C$16:$M$112,11,0),0)</f>
        <v>0</v>
      </c>
      <c r="AA689" s="3">
        <f>IFERROR(VLOOKUP(B689,[7]Ap_SALUD!$C$16:$M$112,11,0),0)</f>
        <v>0</v>
      </c>
      <c r="AB689" s="3"/>
      <c r="AC689" s="36">
        <f t="shared" si="30"/>
        <v>5318731</v>
      </c>
      <c r="AD689" s="37">
        <f t="shared" si="32"/>
        <v>42549853</v>
      </c>
      <c r="AE689" s="144"/>
    </row>
    <row r="690" spans="1:31" hidden="1" x14ac:dyDescent="0.25">
      <c r="A690" s="38">
        <v>678</v>
      </c>
      <c r="B690" s="61"/>
      <c r="C690" s="143" t="str">
        <f>VLOOKUP(D690,[8]Hoja1!$A$2:$B$1115,2,0)</f>
        <v>41298</v>
      </c>
      <c r="D690" s="31">
        <v>891180022</v>
      </c>
      <c r="E690" s="31">
        <v>219841298</v>
      </c>
      <c r="F690" s="61" t="s">
        <v>870</v>
      </c>
      <c r="G690" s="33">
        <v>0</v>
      </c>
      <c r="H690" s="33">
        <v>0</v>
      </c>
      <c r="I690" s="3">
        <f>IFERROR(VLOOKUP(C690,'[6]Anexo 2'!$A$9:$G$1115,7,0),0)</f>
        <v>1286841920</v>
      </c>
      <c r="J690" s="3">
        <f>IFERROR(VLOOKUP(C690,'[6]Anexo 1'!$A$9:$F$1115,6,0),0)</f>
        <v>1422795315</v>
      </c>
      <c r="K690" s="3"/>
      <c r="L690" s="3"/>
      <c r="M690" s="3"/>
      <c r="N690" s="3"/>
      <c r="O690" s="3"/>
      <c r="P690" s="34">
        <f t="shared" si="31"/>
        <v>2709637235</v>
      </c>
      <c r="Q690" s="35">
        <f>VLOOKUP(D690,FEBRERO!$D$13:$Q$1147,14,0)+VLOOKUP(D690,FEBRERO!$D$13:$AC$1147,26,0)+VLOOKUP(D690,MARZO!$D$13:$AC$1147,26,0)</f>
        <v>1744505796</v>
      </c>
      <c r="R690" s="3">
        <f>IFERROR(VLOOKUP(D690,[7]ServNOMINA!$F$16:$M$112,8,0),0)</f>
        <v>0</v>
      </c>
      <c r="S690" s="3">
        <f>IFERROR(VLOOKUP(D690,[7]ServOTROS!$F$16:$M$112,8,0),0)</f>
        <v>0</v>
      </c>
      <c r="T690" s="3">
        <f>IFERROR(VLOOKUP(D690,[7]CANCEL!$F$16:$M$48,8,0),0)</f>
        <v>0</v>
      </c>
      <c r="U690" s="3">
        <f>IFERROR(VLOOKUP(B690,[7]Aaf_PENSION!$C$16:$M$112,11,0),0)</f>
        <v>0</v>
      </c>
      <c r="V690" s="3">
        <f>IFERROR(VLOOKUP(B690,[7]Aaf_SALUD!$C$16:$M$112,11,0),0)</f>
        <v>0</v>
      </c>
      <c r="W690" s="3">
        <f>IFERROR(VLOOKUP(D690,[7]CALIDAD!$F$16:$M$1122,8,0),0)</f>
        <v>107236827</v>
      </c>
      <c r="X690" s="3"/>
      <c r="Y690" s="3">
        <f>IFERROR(VLOOKUP(B690,[7]Ap_CESANTIAS!$C$16:$M$112,11,0),0)</f>
        <v>0</v>
      </c>
      <c r="Z690" s="3">
        <f>IFERROR(VLOOKUP(B690,[7]Ap_PENSION!$C$16:$M$112,11,0),0)</f>
        <v>0</v>
      </c>
      <c r="AA690" s="3">
        <f>IFERROR(VLOOKUP(B690,[7]Ap_SALUD!$C$16:$M$112,11,0),0)</f>
        <v>0</v>
      </c>
      <c r="AB690" s="3"/>
      <c r="AC690" s="36">
        <f t="shared" si="30"/>
        <v>107236827</v>
      </c>
      <c r="AD690" s="37">
        <f t="shared" si="32"/>
        <v>857894612</v>
      </c>
      <c r="AE690" s="144"/>
    </row>
    <row r="691" spans="1:31" hidden="1" x14ac:dyDescent="0.25">
      <c r="A691" s="29">
        <v>679</v>
      </c>
      <c r="B691" s="61"/>
      <c r="C691" s="143" t="str">
        <f>VLOOKUP(D691,[8]Hoja1!$A$2:$B$1115,2,0)</f>
        <v>41306</v>
      </c>
      <c r="D691" s="31">
        <v>891180176</v>
      </c>
      <c r="E691" s="31">
        <v>210641306</v>
      </c>
      <c r="F691" s="61" t="s">
        <v>871</v>
      </c>
      <c r="G691" s="33">
        <v>0</v>
      </c>
      <c r="H691" s="33">
        <v>0</v>
      </c>
      <c r="I691" s="3">
        <f>IFERROR(VLOOKUP(C691,'[6]Anexo 2'!$A$9:$G$1115,7,0),0)</f>
        <v>513960160</v>
      </c>
      <c r="J691" s="3">
        <f>IFERROR(VLOOKUP(C691,'[6]Anexo 1'!$A$9:$F$1115,6,0),0)</f>
        <v>648068615</v>
      </c>
      <c r="K691" s="3"/>
      <c r="L691" s="3"/>
      <c r="M691" s="3"/>
      <c r="N691" s="3"/>
      <c r="O691" s="3"/>
      <c r="P691" s="34">
        <f t="shared" si="31"/>
        <v>1162028775</v>
      </c>
      <c r="Q691" s="35">
        <f>VLOOKUP(D691,FEBRERO!$D$13:$Q$1147,14,0)+VLOOKUP(D691,FEBRERO!$D$13:$AC$1147,26,0)+VLOOKUP(D691,MARZO!$D$13:$AC$1147,26,0)</f>
        <v>776558654</v>
      </c>
      <c r="R691" s="3">
        <f>IFERROR(VLOOKUP(D691,[7]ServNOMINA!$F$16:$M$112,8,0),0)</f>
        <v>0</v>
      </c>
      <c r="S691" s="3">
        <f>IFERROR(VLOOKUP(D691,[7]ServOTROS!$F$16:$M$112,8,0),0)</f>
        <v>0</v>
      </c>
      <c r="T691" s="3">
        <f>IFERROR(VLOOKUP(D691,[7]CANCEL!$F$16:$M$48,8,0),0)</f>
        <v>0</v>
      </c>
      <c r="U691" s="3">
        <f>IFERROR(VLOOKUP(B691,[7]Aaf_PENSION!$C$16:$M$112,11,0),0)</f>
        <v>0</v>
      </c>
      <c r="V691" s="3">
        <f>IFERROR(VLOOKUP(B691,[7]Aaf_SALUD!$C$16:$M$112,11,0),0)</f>
        <v>0</v>
      </c>
      <c r="W691" s="3">
        <f>IFERROR(VLOOKUP(D691,[7]CALIDAD!$F$16:$M$1122,8,0),0)</f>
        <v>42830013</v>
      </c>
      <c r="X691" s="3"/>
      <c r="Y691" s="3">
        <f>IFERROR(VLOOKUP(B691,[7]Ap_CESANTIAS!$C$16:$M$112,11,0),0)</f>
        <v>0</v>
      </c>
      <c r="Z691" s="3">
        <f>IFERROR(VLOOKUP(B691,[7]Ap_PENSION!$C$16:$M$112,11,0),0)</f>
        <v>0</v>
      </c>
      <c r="AA691" s="3">
        <f>IFERROR(VLOOKUP(B691,[7]Ap_SALUD!$C$16:$M$112,11,0),0)</f>
        <v>0</v>
      </c>
      <c r="AB691" s="3"/>
      <c r="AC691" s="36">
        <f t="shared" si="30"/>
        <v>42830013</v>
      </c>
      <c r="AD691" s="37">
        <f t="shared" si="32"/>
        <v>342640108</v>
      </c>
      <c r="AE691" s="144"/>
    </row>
    <row r="692" spans="1:31" hidden="1" x14ac:dyDescent="0.25">
      <c r="A692" s="38">
        <v>680</v>
      </c>
      <c r="B692" s="61"/>
      <c r="C692" s="143" t="str">
        <f>VLOOKUP(D692,[8]Hoja1!$A$2:$B$1115,2,0)</f>
        <v>41319</v>
      </c>
      <c r="D692" s="31">
        <v>891180177</v>
      </c>
      <c r="E692" s="31">
        <v>211941319</v>
      </c>
      <c r="F692" s="61" t="s">
        <v>357</v>
      </c>
      <c r="G692" s="33">
        <v>0</v>
      </c>
      <c r="H692" s="33">
        <v>0</v>
      </c>
      <c r="I692" s="3">
        <f>IFERROR(VLOOKUP(C692,'[6]Anexo 2'!$A$9:$G$1115,7,0),0)</f>
        <v>361121284</v>
      </c>
      <c r="J692" s="3">
        <f>IFERROR(VLOOKUP(C692,'[6]Anexo 1'!$A$9:$F$1115,6,0),0)</f>
        <v>401542649</v>
      </c>
      <c r="K692" s="3"/>
      <c r="L692" s="3"/>
      <c r="M692" s="3"/>
      <c r="N692" s="3"/>
      <c r="O692" s="3"/>
      <c r="P692" s="34">
        <f t="shared" si="31"/>
        <v>762663933</v>
      </c>
      <c r="Q692" s="35">
        <f>VLOOKUP(D692,FEBRERO!$D$13:$Q$1147,14,0)+VLOOKUP(D692,FEBRERO!$D$13:$AC$1147,26,0)+VLOOKUP(D692,MARZO!$D$13:$AC$1147,26,0)</f>
        <v>491822969</v>
      </c>
      <c r="R692" s="3">
        <f>IFERROR(VLOOKUP(D692,[7]ServNOMINA!$F$16:$M$112,8,0),0)</f>
        <v>0</v>
      </c>
      <c r="S692" s="3">
        <f>IFERROR(VLOOKUP(D692,[7]ServOTROS!$F$16:$M$112,8,0),0)</f>
        <v>0</v>
      </c>
      <c r="T692" s="3">
        <f>IFERROR(VLOOKUP(D692,[7]CANCEL!$F$16:$M$48,8,0),0)</f>
        <v>0</v>
      </c>
      <c r="U692" s="3">
        <f>IFERROR(VLOOKUP(B692,[7]Aaf_PENSION!$C$16:$M$112,11,0),0)</f>
        <v>0</v>
      </c>
      <c r="V692" s="3">
        <f>IFERROR(VLOOKUP(B692,[7]Aaf_SALUD!$C$16:$M$112,11,0),0)</f>
        <v>0</v>
      </c>
      <c r="W692" s="3">
        <f>IFERROR(VLOOKUP(D692,[7]CALIDAD!$F$16:$M$1122,8,0),0)</f>
        <v>30093440</v>
      </c>
      <c r="X692" s="3"/>
      <c r="Y692" s="3">
        <f>IFERROR(VLOOKUP(B692,[7]Ap_CESANTIAS!$C$16:$M$112,11,0),0)</f>
        <v>0</v>
      </c>
      <c r="Z692" s="3">
        <f>IFERROR(VLOOKUP(B692,[7]Ap_PENSION!$C$16:$M$112,11,0),0)</f>
        <v>0</v>
      </c>
      <c r="AA692" s="3">
        <f>IFERROR(VLOOKUP(B692,[7]Ap_SALUD!$C$16:$M$112,11,0),0)</f>
        <v>0</v>
      </c>
      <c r="AB692" s="3"/>
      <c r="AC692" s="36">
        <f t="shared" si="30"/>
        <v>30093440</v>
      </c>
      <c r="AD692" s="37">
        <f t="shared" si="32"/>
        <v>240747524</v>
      </c>
      <c r="AE692" s="144"/>
    </row>
    <row r="693" spans="1:31" hidden="1" x14ac:dyDescent="0.25">
      <c r="A693" s="29">
        <v>681</v>
      </c>
      <c r="B693" s="61"/>
      <c r="C693" s="143" t="str">
        <f>VLOOKUP(D693,[8]Hoja1!$A$2:$B$1115,2,0)</f>
        <v>41349</v>
      </c>
      <c r="D693" s="31">
        <v>891180019</v>
      </c>
      <c r="E693" s="31">
        <v>214941349</v>
      </c>
      <c r="F693" s="61" t="s">
        <v>872</v>
      </c>
      <c r="G693" s="33">
        <v>0</v>
      </c>
      <c r="H693" s="33">
        <v>0</v>
      </c>
      <c r="I693" s="3">
        <f>IFERROR(VLOOKUP(C693,'[6]Anexo 2'!$A$9:$G$1115,7,0),0)</f>
        <v>191378956</v>
      </c>
      <c r="J693" s="3">
        <f>IFERROR(VLOOKUP(C693,'[6]Anexo 1'!$A$9:$F$1115,6,0),0)</f>
        <v>165140500</v>
      </c>
      <c r="K693" s="3"/>
      <c r="L693" s="3"/>
      <c r="M693" s="3"/>
      <c r="N693" s="3"/>
      <c r="O693" s="3"/>
      <c r="P693" s="34">
        <f t="shared" si="31"/>
        <v>356519456</v>
      </c>
      <c r="Q693" s="35">
        <f>VLOOKUP(D693,FEBRERO!$D$13:$Q$1147,14,0)+VLOOKUP(D693,FEBRERO!$D$13:$AC$1147,26,0)+VLOOKUP(D693,MARZO!$D$13:$AC$1147,26,0)</f>
        <v>212985238</v>
      </c>
      <c r="R693" s="3">
        <f>IFERROR(VLOOKUP(D693,[7]ServNOMINA!$F$16:$M$112,8,0),0)</f>
        <v>0</v>
      </c>
      <c r="S693" s="3">
        <f>IFERROR(VLOOKUP(D693,[7]ServOTROS!$F$16:$M$112,8,0),0)</f>
        <v>0</v>
      </c>
      <c r="T693" s="3">
        <f>IFERROR(VLOOKUP(D693,[7]CANCEL!$F$16:$M$48,8,0),0)</f>
        <v>0</v>
      </c>
      <c r="U693" s="3">
        <f>IFERROR(VLOOKUP(B693,[7]Aaf_PENSION!$C$16:$M$112,11,0),0)</f>
        <v>0</v>
      </c>
      <c r="V693" s="3">
        <f>IFERROR(VLOOKUP(B693,[7]Aaf_SALUD!$C$16:$M$112,11,0),0)</f>
        <v>0</v>
      </c>
      <c r="W693" s="3">
        <f>IFERROR(VLOOKUP(D693,[7]CALIDAD!$F$16:$M$1122,8,0),0)</f>
        <v>15948246</v>
      </c>
      <c r="X693" s="3"/>
      <c r="Y693" s="3">
        <f>IFERROR(VLOOKUP(B693,[7]Ap_CESANTIAS!$C$16:$M$112,11,0),0)</f>
        <v>0</v>
      </c>
      <c r="Z693" s="3">
        <f>IFERROR(VLOOKUP(B693,[7]Ap_PENSION!$C$16:$M$112,11,0),0)</f>
        <v>0</v>
      </c>
      <c r="AA693" s="3">
        <f>IFERROR(VLOOKUP(B693,[7]Ap_SALUD!$C$16:$M$112,11,0),0)</f>
        <v>0</v>
      </c>
      <c r="AB693" s="3"/>
      <c r="AC693" s="36">
        <f t="shared" si="30"/>
        <v>15948246</v>
      </c>
      <c r="AD693" s="37">
        <f t="shared" si="32"/>
        <v>127585972</v>
      </c>
      <c r="AE693" s="144"/>
    </row>
    <row r="694" spans="1:31" hidden="1" x14ac:dyDescent="0.25">
      <c r="A694" s="38">
        <v>682</v>
      </c>
      <c r="B694" s="61"/>
      <c r="C694" s="143" t="str">
        <f>VLOOKUP(D694,[8]Hoja1!$A$2:$B$1115,2,0)</f>
        <v>41357</v>
      </c>
      <c r="D694" s="31">
        <v>891180131</v>
      </c>
      <c r="E694" s="31">
        <v>215741357</v>
      </c>
      <c r="F694" s="61" t="s">
        <v>873</v>
      </c>
      <c r="G694" s="33">
        <v>0</v>
      </c>
      <c r="H694" s="33">
        <v>0</v>
      </c>
      <c r="I694" s="3">
        <f>IFERROR(VLOOKUP(C694,'[6]Anexo 2'!$A$9:$G$1115,7,0),0)</f>
        <v>285905380</v>
      </c>
      <c r="J694" s="3">
        <f>IFERROR(VLOOKUP(C694,'[6]Anexo 1'!$A$9:$F$1115,6,0),0)</f>
        <v>272890115</v>
      </c>
      <c r="K694" s="3"/>
      <c r="L694" s="3"/>
      <c r="M694" s="3"/>
      <c r="N694" s="3"/>
      <c r="O694" s="3"/>
      <c r="P694" s="34">
        <f t="shared" si="31"/>
        <v>558795495</v>
      </c>
      <c r="Q694" s="35">
        <f>VLOOKUP(D694,FEBRERO!$D$13:$Q$1147,14,0)+VLOOKUP(D694,FEBRERO!$D$13:$AC$1147,26,0)+VLOOKUP(D694,MARZO!$D$13:$AC$1147,26,0)</f>
        <v>344366459</v>
      </c>
      <c r="R694" s="3">
        <f>IFERROR(VLOOKUP(D694,[7]ServNOMINA!$F$16:$M$112,8,0),0)</f>
        <v>0</v>
      </c>
      <c r="S694" s="3">
        <f>IFERROR(VLOOKUP(D694,[7]ServOTROS!$F$16:$M$112,8,0),0)</f>
        <v>0</v>
      </c>
      <c r="T694" s="3">
        <f>IFERROR(VLOOKUP(D694,[7]CANCEL!$F$16:$M$48,8,0),0)</f>
        <v>0</v>
      </c>
      <c r="U694" s="3">
        <f>IFERROR(VLOOKUP(B694,[7]Aaf_PENSION!$C$16:$M$112,11,0),0)</f>
        <v>0</v>
      </c>
      <c r="V694" s="3">
        <f>IFERROR(VLOOKUP(B694,[7]Aaf_SALUD!$C$16:$M$112,11,0),0)</f>
        <v>0</v>
      </c>
      <c r="W694" s="3">
        <f>IFERROR(VLOOKUP(D694,[7]CALIDAD!$F$16:$M$1122,8,0),0)</f>
        <v>23825448</v>
      </c>
      <c r="X694" s="3"/>
      <c r="Y694" s="3">
        <f>IFERROR(VLOOKUP(B694,[7]Ap_CESANTIAS!$C$16:$M$112,11,0),0)</f>
        <v>0</v>
      </c>
      <c r="Z694" s="3">
        <f>IFERROR(VLOOKUP(B694,[7]Ap_PENSION!$C$16:$M$112,11,0),0)</f>
        <v>0</v>
      </c>
      <c r="AA694" s="3">
        <f>IFERROR(VLOOKUP(B694,[7]Ap_SALUD!$C$16:$M$112,11,0),0)</f>
        <v>0</v>
      </c>
      <c r="AB694" s="3"/>
      <c r="AC694" s="36">
        <f t="shared" si="30"/>
        <v>23825448</v>
      </c>
      <c r="AD694" s="37">
        <f t="shared" si="32"/>
        <v>190603588</v>
      </c>
      <c r="AE694" s="144"/>
    </row>
    <row r="695" spans="1:31" hidden="1" x14ac:dyDescent="0.25">
      <c r="A695" s="29">
        <v>683</v>
      </c>
      <c r="B695" s="61"/>
      <c r="C695" s="143" t="str">
        <f>VLOOKUP(D695,[8]Hoja1!$A$2:$B$1115,2,0)</f>
        <v>41359</v>
      </c>
      <c r="D695" s="31">
        <v>800097098</v>
      </c>
      <c r="E695" s="31">
        <v>215941359</v>
      </c>
      <c r="F695" s="61" t="s">
        <v>874</v>
      </c>
      <c r="G695" s="33">
        <v>0</v>
      </c>
      <c r="H695" s="33">
        <v>0</v>
      </c>
      <c r="I695" s="3">
        <f>IFERROR(VLOOKUP(C695,'[6]Anexo 2'!$A$9:$G$1115,7,0),0)</f>
        <v>531978568</v>
      </c>
      <c r="J695" s="3">
        <f>IFERROR(VLOOKUP(C695,'[6]Anexo 1'!$A$9:$F$1115,6,0),0)</f>
        <v>582576364</v>
      </c>
      <c r="K695" s="3"/>
      <c r="L695" s="3"/>
      <c r="M695" s="3"/>
      <c r="N695" s="3"/>
      <c r="O695" s="3"/>
      <c r="P695" s="34">
        <f t="shared" si="31"/>
        <v>1114554932</v>
      </c>
      <c r="Q695" s="35">
        <f>VLOOKUP(D695,FEBRERO!$D$13:$Q$1147,14,0)+VLOOKUP(D695,FEBRERO!$D$13:$AC$1147,26,0)+VLOOKUP(D695,MARZO!$D$13:$AC$1147,26,0)</f>
        <v>715571005</v>
      </c>
      <c r="R695" s="3">
        <f>IFERROR(VLOOKUP(D695,[7]ServNOMINA!$F$16:$M$112,8,0),0)</f>
        <v>0</v>
      </c>
      <c r="S695" s="3">
        <f>IFERROR(VLOOKUP(D695,[7]ServOTROS!$F$16:$M$112,8,0),0)</f>
        <v>0</v>
      </c>
      <c r="T695" s="3">
        <f>IFERROR(VLOOKUP(D695,[7]CANCEL!$F$16:$M$48,8,0),0)</f>
        <v>0</v>
      </c>
      <c r="U695" s="3">
        <f>IFERROR(VLOOKUP(B695,[7]Aaf_PENSION!$C$16:$M$112,11,0),0)</f>
        <v>0</v>
      </c>
      <c r="V695" s="3">
        <f>IFERROR(VLOOKUP(B695,[7]Aaf_SALUD!$C$16:$M$112,11,0),0)</f>
        <v>0</v>
      </c>
      <c r="W695" s="3">
        <f>IFERROR(VLOOKUP(D695,[7]CALIDAD!$F$16:$M$1122,8,0),0)</f>
        <v>44331547</v>
      </c>
      <c r="X695" s="3"/>
      <c r="Y695" s="3">
        <f>IFERROR(VLOOKUP(B695,[7]Ap_CESANTIAS!$C$16:$M$112,11,0),0)</f>
        <v>0</v>
      </c>
      <c r="Z695" s="3">
        <f>IFERROR(VLOOKUP(B695,[7]Ap_PENSION!$C$16:$M$112,11,0),0)</f>
        <v>0</v>
      </c>
      <c r="AA695" s="3">
        <f>IFERROR(VLOOKUP(B695,[7]Ap_SALUD!$C$16:$M$112,11,0),0)</f>
        <v>0</v>
      </c>
      <c r="AB695" s="3"/>
      <c r="AC695" s="36">
        <f t="shared" si="30"/>
        <v>44331547</v>
      </c>
      <c r="AD695" s="37">
        <f t="shared" si="32"/>
        <v>354652380</v>
      </c>
      <c r="AE695" s="144"/>
    </row>
    <row r="696" spans="1:31" hidden="1" x14ac:dyDescent="0.25">
      <c r="A696" s="38">
        <v>684</v>
      </c>
      <c r="B696" s="61"/>
      <c r="C696" s="143" t="str">
        <f>VLOOKUP(D696,[8]Hoja1!$A$2:$B$1115,2,0)</f>
        <v>41378</v>
      </c>
      <c r="D696" s="31">
        <v>891180205</v>
      </c>
      <c r="E696" s="31">
        <v>217841378</v>
      </c>
      <c r="F696" s="61" t="s">
        <v>875</v>
      </c>
      <c r="G696" s="33">
        <v>0</v>
      </c>
      <c r="H696" s="33">
        <v>0</v>
      </c>
      <c r="I696" s="3">
        <f>IFERROR(VLOOKUP(C696,'[6]Anexo 2'!$A$9:$G$1115,7,0),0)</f>
        <v>305610124</v>
      </c>
      <c r="J696" s="3">
        <f>IFERROR(VLOOKUP(C696,'[6]Anexo 1'!$A$9:$F$1115,6,0),0)</f>
        <v>320643338</v>
      </c>
      <c r="K696" s="3"/>
      <c r="L696" s="3"/>
      <c r="M696" s="3"/>
      <c r="N696" s="3"/>
      <c r="O696" s="3"/>
      <c r="P696" s="34">
        <f t="shared" si="31"/>
        <v>626253462</v>
      </c>
      <c r="Q696" s="35">
        <f>VLOOKUP(D696,FEBRERO!$D$13:$Q$1147,14,0)+VLOOKUP(D696,FEBRERO!$D$13:$AC$1147,26,0)+VLOOKUP(D696,MARZO!$D$13:$AC$1147,26,0)</f>
        <v>397045868</v>
      </c>
      <c r="R696" s="3">
        <f>IFERROR(VLOOKUP(D696,[7]ServNOMINA!$F$16:$M$112,8,0),0)</f>
        <v>0</v>
      </c>
      <c r="S696" s="3">
        <f>IFERROR(VLOOKUP(D696,[7]ServOTROS!$F$16:$M$112,8,0),0)</f>
        <v>0</v>
      </c>
      <c r="T696" s="3">
        <f>IFERROR(VLOOKUP(D696,[7]CANCEL!$F$16:$M$48,8,0),0)</f>
        <v>0</v>
      </c>
      <c r="U696" s="3">
        <f>IFERROR(VLOOKUP(B696,[7]Aaf_PENSION!$C$16:$M$112,11,0),0)</f>
        <v>0</v>
      </c>
      <c r="V696" s="3">
        <f>IFERROR(VLOOKUP(B696,[7]Aaf_SALUD!$C$16:$M$112,11,0),0)</f>
        <v>0</v>
      </c>
      <c r="W696" s="3">
        <f>IFERROR(VLOOKUP(D696,[7]CALIDAD!$F$16:$M$1122,8,0),0)</f>
        <v>25467510</v>
      </c>
      <c r="X696" s="3"/>
      <c r="Y696" s="3">
        <f>IFERROR(VLOOKUP(B696,[7]Ap_CESANTIAS!$C$16:$M$112,11,0),0)</f>
        <v>0</v>
      </c>
      <c r="Z696" s="3">
        <f>IFERROR(VLOOKUP(B696,[7]Ap_PENSION!$C$16:$M$112,11,0),0)</f>
        <v>0</v>
      </c>
      <c r="AA696" s="3">
        <f>IFERROR(VLOOKUP(B696,[7]Ap_SALUD!$C$16:$M$112,11,0),0)</f>
        <v>0</v>
      </c>
      <c r="AB696" s="3"/>
      <c r="AC696" s="36">
        <f t="shared" si="30"/>
        <v>25467510</v>
      </c>
      <c r="AD696" s="37">
        <f t="shared" si="32"/>
        <v>203740084</v>
      </c>
      <c r="AE696" s="144"/>
    </row>
    <row r="697" spans="1:31" hidden="1" x14ac:dyDescent="0.25">
      <c r="A697" s="29">
        <v>685</v>
      </c>
      <c r="B697" s="61"/>
      <c r="C697" s="143" t="str">
        <f>VLOOKUP(D697,[8]Hoja1!$A$2:$B$1115,2,0)</f>
        <v>41396</v>
      </c>
      <c r="D697" s="31">
        <v>891180155</v>
      </c>
      <c r="E697" s="31">
        <v>219641396</v>
      </c>
      <c r="F697" s="61" t="s">
        <v>876</v>
      </c>
      <c r="G697" s="33">
        <v>0</v>
      </c>
      <c r="H697" s="33">
        <v>0</v>
      </c>
      <c r="I697" s="3">
        <f>IFERROR(VLOOKUP(C697,'[6]Anexo 2'!$A$9:$G$1115,7,0),0)</f>
        <v>1363654128</v>
      </c>
      <c r="J697" s="3">
        <f>IFERROR(VLOOKUP(C697,'[6]Anexo 1'!$A$9:$F$1115,6,0),0)</f>
        <v>1487374410</v>
      </c>
      <c r="K697" s="3"/>
      <c r="L697" s="3"/>
      <c r="M697" s="3"/>
      <c r="N697" s="3"/>
      <c r="O697" s="3"/>
      <c r="P697" s="34">
        <f t="shared" si="31"/>
        <v>2851028538</v>
      </c>
      <c r="Q697" s="35">
        <f>VLOOKUP(D697,FEBRERO!$D$13:$Q$1147,14,0)+VLOOKUP(D697,FEBRERO!$D$13:$AC$1147,26,0)+VLOOKUP(D697,MARZO!$D$13:$AC$1147,26,0)</f>
        <v>1828287942</v>
      </c>
      <c r="R697" s="3">
        <f>IFERROR(VLOOKUP(D697,[7]ServNOMINA!$F$16:$M$112,8,0),0)</f>
        <v>0</v>
      </c>
      <c r="S697" s="3">
        <f>IFERROR(VLOOKUP(D697,[7]ServOTROS!$F$16:$M$112,8,0),0)</f>
        <v>0</v>
      </c>
      <c r="T697" s="3">
        <f>IFERROR(VLOOKUP(D697,[7]CANCEL!$F$16:$M$48,8,0),0)</f>
        <v>0</v>
      </c>
      <c r="U697" s="3">
        <f>IFERROR(VLOOKUP(B697,[7]Aaf_PENSION!$C$16:$M$112,11,0),0)</f>
        <v>0</v>
      </c>
      <c r="V697" s="3">
        <f>IFERROR(VLOOKUP(B697,[7]Aaf_SALUD!$C$16:$M$112,11,0),0)</f>
        <v>0</v>
      </c>
      <c r="W697" s="3">
        <f>IFERROR(VLOOKUP(D697,[7]CALIDAD!$F$16:$M$1122,8,0),0)</f>
        <v>113637844</v>
      </c>
      <c r="X697" s="3"/>
      <c r="Y697" s="3">
        <f>IFERROR(VLOOKUP(B697,[7]Ap_CESANTIAS!$C$16:$M$112,11,0),0)</f>
        <v>0</v>
      </c>
      <c r="Z697" s="3">
        <f>IFERROR(VLOOKUP(B697,[7]Ap_PENSION!$C$16:$M$112,11,0),0)</f>
        <v>0</v>
      </c>
      <c r="AA697" s="3">
        <f>IFERROR(VLOOKUP(B697,[7]Ap_SALUD!$C$16:$M$112,11,0),0)</f>
        <v>0</v>
      </c>
      <c r="AB697" s="3"/>
      <c r="AC697" s="36">
        <f t="shared" si="30"/>
        <v>113637844</v>
      </c>
      <c r="AD697" s="37">
        <f t="shared" si="32"/>
        <v>909102752</v>
      </c>
      <c r="AE697" s="144"/>
    </row>
    <row r="698" spans="1:31" hidden="1" x14ac:dyDescent="0.25">
      <c r="A698" s="38">
        <v>686</v>
      </c>
      <c r="B698" s="61"/>
      <c r="C698" s="143" t="str">
        <f>VLOOKUP(D698,[8]Hoja1!$A$2:$B$1115,2,0)</f>
        <v>41483</v>
      </c>
      <c r="D698" s="31">
        <v>891102844</v>
      </c>
      <c r="E698" s="31">
        <v>218341483</v>
      </c>
      <c r="F698" s="61" t="s">
        <v>877</v>
      </c>
      <c r="G698" s="33">
        <v>0</v>
      </c>
      <c r="H698" s="33">
        <v>0</v>
      </c>
      <c r="I698" s="3">
        <f>IFERROR(VLOOKUP(C698,'[6]Anexo 2'!$A$9:$G$1115,7,0),0)</f>
        <v>147702654</v>
      </c>
      <c r="J698" s="3">
        <f>IFERROR(VLOOKUP(C698,'[6]Anexo 1'!$A$9:$F$1115,6,0),0)</f>
        <v>164463460</v>
      </c>
      <c r="K698" s="3"/>
      <c r="L698" s="3"/>
      <c r="M698" s="3"/>
      <c r="N698" s="3"/>
      <c r="O698" s="3"/>
      <c r="P698" s="34">
        <f t="shared" si="31"/>
        <v>312166114</v>
      </c>
      <c r="Q698" s="35">
        <f>VLOOKUP(D698,FEBRERO!$D$13:$Q$1147,14,0)+VLOOKUP(D698,FEBRERO!$D$13:$AC$1147,26,0)+VLOOKUP(D698,MARZO!$D$13:$AC$1147,26,0)</f>
        <v>201389125</v>
      </c>
      <c r="R698" s="3">
        <f>IFERROR(VLOOKUP(D698,[7]ServNOMINA!$F$16:$M$112,8,0),0)</f>
        <v>0</v>
      </c>
      <c r="S698" s="3">
        <f>IFERROR(VLOOKUP(D698,[7]ServOTROS!$F$16:$M$112,8,0),0)</f>
        <v>0</v>
      </c>
      <c r="T698" s="3">
        <f>IFERROR(VLOOKUP(D698,[7]CANCEL!$F$16:$M$48,8,0),0)</f>
        <v>0</v>
      </c>
      <c r="U698" s="3">
        <f>IFERROR(VLOOKUP(B698,[7]Aaf_PENSION!$C$16:$M$112,11,0),0)</f>
        <v>0</v>
      </c>
      <c r="V698" s="3">
        <f>IFERROR(VLOOKUP(B698,[7]Aaf_SALUD!$C$16:$M$112,11,0),0)</f>
        <v>0</v>
      </c>
      <c r="W698" s="3">
        <f>IFERROR(VLOOKUP(D698,[7]CALIDAD!$F$16:$M$1122,8,0),0)</f>
        <v>12308555</v>
      </c>
      <c r="X698" s="3"/>
      <c r="Y698" s="3">
        <f>IFERROR(VLOOKUP(B698,[7]Ap_CESANTIAS!$C$16:$M$112,11,0),0)</f>
        <v>0</v>
      </c>
      <c r="Z698" s="3">
        <f>IFERROR(VLOOKUP(B698,[7]Ap_PENSION!$C$16:$M$112,11,0),0)</f>
        <v>0</v>
      </c>
      <c r="AA698" s="3">
        <f>IFERROR(VLOOKUP(B698,[7]Ap_SALUD!$C$16:$M$112,11,0),0)</f>
        <v>0</v>
      </c>
      <c r="AB698" s="3"/>
      <c r="AC698" s="36">
        <f t="shared" si="30"/>
        <v>12308555</v>
      </c>
      <c r="AD698" s="37">
        <f t="shared" si="32"/>
        <v>98468434</v>
      </c>
      <c r="AE698" s="144"/>
    </row>
    <row r="699" spans="1:31" hidden="1" x14ac:dyDescent="0.25">
      <c r="A699" s="29">
        <v>687</v>
      </c>
      <c r="B699" s="61"/>
      <c r="C699" s="143" t="str">
        <f>VLOOKUP(D699,[8]Hoja1!$A$2:$B$1115,2,0)</f>
        <v>41503</v>
      </c>
      <c r="D699" s="31">
        <v>891180179</v>
      </c>
      <c r="E699" s="31">
        <v>210341503</v>
      </c>
      <c r="F699" s="61" t="s">
        <v>878</v>
      </c>
      <c r="G699" s="33">
        <v>0</v>
      </c>
      <c r="H699" s="33">
        <v>0</v>
      </c>
      <c r="I699" s="3">
        <f>IFERROR(VLOOKUP(C699,'[6]Anexo 2'!$A$9:$G$1115,7,0),0)</f>
        <v>254965500</v>
      </c>
      <c r="J699" s="3">
        <f>IFERROR(VLOOKUP(C699,'[6]Anexo 1'!$A$9:$F$1115,6,0),0)</f>
        <v>273255634</v>
      </c>
      <c r="K699" s="3"/>
      <c r="L699" s="3"/>
      <c r="M699" s="3"/>
      <c r="N699" s="3"/>
      <c r="O699" s="3"/>
      <c r="P699" s="34">
        <f t="shared" si="31"/>
        <v>528221134</v>
      </c>
      <c r="Q699" s="35">
        <f>VLOOKUP(D699,FEBRERO!$D$13:$Q$1147,14,0)+VLOOKUP(D699,FEBRERO!$D$13:$AC$1147,26,0)+VLOOKUP(D699,MARZO!$D$13:$AC$1147,26,0)</f>
        <v>336997009</v>
      </c>
      <c r="R699" s="3">
        <f>IFERROR(VLOOKUP(D699,[7]ServNOMINA!$F$16:$M$112,8,0),0)</f>
        <v>0</v>
      </c>
      <c r="S699" s="3">
        <f>IFERROR(VLOOKUP(D699,[7]ServOTROS!$F$16:$M$112,8,0),0)</f>
        <v>0</v>
      </c>
      <c r="T699" s="3">
        <f>IFERROR(VLOOKUP(D699,[7]CANCEL!$F$16:$M$48,8,0),0)</f>
        <v>0</v>
      </c>
      <c r="U699" s="3">
        <f>IFERROR(VLOOKUP(B699,[7]Aaf_PENSION!$C$16:$M$112,11,0),0)</f>
        <v>0</v>
      </c>
      <c r="V699" s="3">
        <f>IFERROR(VLOOKUP(B699,[7]Aaf_SALUD!$C$16:$M$112,11,0),0)</f>
        <v>0</v>
      </c>
      <c r="W699" s="3">
        <f>IFERROR(VLOOKUP(D699,[7]CALIDAD!$F$16:$M$1122,8,0),0)</f>
        <v>21247125</v>
      </c>
      <c r="X699" s="3"/>
      <c r="Y699" s="3">
        <f>IFERROR(VLOOKUP(B699,[7]Ap_CESANTIAS!$C$16:$M$112,11,0),0)</f>
        <v>0</v>
      </c>
      <c r="Z699" s="3">
        <f>IFERROR(VLOOKUP(B699,[7]Ap_PENSION!$C$16:$M$112,11,0),0)</f>
        <v>0</v>
      </c>
      <c r="AA699" s="3">
        <f>IFERROR(VLOOKUP(B699,[7]Ap_SALUD!$C$16:$M$112,11,0),0)</f>
        <v>0</v>
      </c>
      <c r="AB699" s="3"/>
      <c r="AC699" s="36">
        <f t="shared" si="30"/>
        <v>21247125</v>
      </c>
      <c r="AD699" s="37">
        <f t="shared" si="32"/>
        <v>169977000</v>
      </c>
      <c r="AE699" s="144"/>
    </row>
    <row r="700" spans="1:31" hidden="1" x14ac:dyDescent="0.25">
      <c r="A700" s="38">
        <v>688</v>
      </c>
      <c r="B700" s="61"/>
      <c r="C700" s="143" t="str">
        <f>VLOOKUP(D700,[8]Hoja1!$A$2:$B$1115,2,0)</f>
        <v>41518</v>
      </c>
      <c r="D700" s="31">
        <v>891180194</v>
      </c>
      <c r="E700" s="31">
        <v>211841518</v>
      </c>
      <c r="F700" s="61" t="s">
        <v>879</v>
      </c>
      <c r="G700" s="33">
        <v>0</v>
      </c>
      <c r="H700" s="33">
        <v>0</v>
      </c>
      <c r="I700" s="3">
        <f>IFERROR(VLOOKUP(C700,'[6]Anexo 2'!$A$9:$G$1115,7,0),0)</f>
        <v>122607374</v>
      </c>
      <c r="J700" s="3">
        <f>IFERROR(VLOOKUP(C700,'[6]Anexo 1'!$A$9:$F$1115,6,0),0)</f>
        <v>133834975</v>
      </c>
      <c r="K700" s="3"/>
      <c r="L700" s="3"/>
      <c r="M700" s="3"/>
      <c r="N700" s="3"/>
      <c r="O700" s="3"/>
      <c r="P700" s="34">
        <f t="shared" si="31"/>
        <v>256442349</v>
      </c>
      <c r="Q700" s="35">
        <f>VLOOKUP(D700,FEBRERO!$D$13:$Q$1147,14,0)+VLOOKUP(D700,FEBRERO!$D$13:$AC$1147,26,0)+VLOOKUP(D700,MARZO!$D$13:$AC$1147,26,0)</f>
        <v>164486818</v>
      </c>
      <c r="R700" s="3">
        <f>IFERROR(VLOOKUP(D700,[7]ServNOMINA!$F$16:$M$112,8,0),0)</f>
        <v>0</v>
      </c>
      <c r="S700" s="3">
        <f>IFERROR(VLOOKUP(D700,[7]ServOTROS!$F$16:$M$112,8,0),0)</f>
        <v>0</v>
      </c>
      <c r="T700" s="3">
        <f>IFERROR(VLOOKUP(D700,[7]CANCEL!$F$16:$M$48,8,0),0)</f>
        <v>0</v>
      </c>
      <c r="U700" s="3">
        <f>IFERROR(VLOOKUP(B700,[7]Aaf_PENSION!$C$16:$M$112,11,0),0)</f>
        <v>0</v>
      </c>
      <c r="V700" s="3">
        <f>IFERROR(VLOOKUP(B700,[7]Aaf_SALUD!$C$16:$M$112,11,0),0)</f>
        <v>0</v>
      </c>
      <c r="W700" s="3">
        <f>IFERROR(VLOOKUP(D700,[7]CALIDAD!$F$16:$M$1122,8,0),0)</f>
        <v>10217281</v>
      </c>
      <c r="X700" s="3"/>
      <c r="Y700" s="3">
        <f>IFERROR(VLOOKUP(B700,[7]Ap_CESANTIAS!$C$16:$M$112,11,0),0)</f>
        <v>0</v>
      </c>
      <c r="Z700" s="3">
        <f>IFERROR(VLOOKUP(B700,[7]Ap_PENSION!$C$16:$M$112,11,0),0)</f>
        <v>0</v>
      </c>
      <c r="AA700" s="3">
        <f>IFERROR(VLOOKUP(B700,[7]Ap_SALUD!$C$16:$M$112,11,0),0)</f>
        <v>0</v>
      </c>
      <c r="AB700" s="3"/>
      <c r="AC700" s="36">
        <f t="shared" si="30"/>
        <v>10217281</v>
      </c>
      <c r="AD700" s="37">
        <f t="shared" si="32"/>
        <v>81738250</v>
      </c>
      <c r="AE700" s="144"/>
    </row>
    <row r="701" spans="1:31" hidden="1" x14ac:dyDescent="0.25">
      <c r="A701" s="29">
        <v>689</v>
      </c>
      <c r="B701" s="61"/>
      <c r="C701" s="143" t="str">
        <f>VLOOKUP(D701,[8]Hoja1!$A$2:$B$1115,2,0)</f>
        <v>41524</v>
      </c>
      <c r="D701" s="31">
        <v>891180021</v>
      </c>
      <c r="E701" s="31">
        <v>212441524</v>
      </c>
      <c r="F701" s="61" t="s">
        <v>880</v>
      </c>
      <c r="G701" s="33">
        <v>0</v>
      </c>
      <c r="H701" s="33">
        <v>0</v>
      </c>
      <c r="I701" s="3">
        <f>IFERROR(VLOOKUP(C701,'[6]Anexo 2'!$A$9:$G$1115,7,0),0)</f>
        <v>462059864</v>
      </c>
      <c r="J701" s="3">
        <f>IFERROR(VLOOKUP(C701,'[6]Anexo 1'!$A$9:$F$1115,6,0),0)</f>
        <v>485812412</v>
      </c>
      <c r="K701" s="3"/>
      <c r="L701" s="3"/>
      <c r="M701" s="3"/>
      <c r="N701" s="3"/>
      <c r="O701" s="3"/>
      <c r="P701" s="34">
        <f t="shared" si="31"/>
        <v>947872276</v>
      </c>
      <c r="Q701" s="35">
        <f>VLOOKUP(D701,FEBRERO!$D$13:$Q$1147,14,0)+VLOOKUP(D701,FEBRERO!$D$13:$AC$1147,26,0)+VLOOKUP(D701,MARZO!$D$13:$AC$1147,26,0)</f>
        <v>601327379</v>
      </c>
      <c r="R701" s="3">
        <f>IFERROR(VLOOKUP(D701,[7]ServNOMINA!$F$16:$M$112,8,0),0)</f>
        <v>0</v>
      </c>
      <c r="S701" s="3">
        <f>IFERROR(VLOOKUP(D701,[7]ServOTROS!$F$16:$M$112,8,0),0)</f>
        <v>0</v>
      </c>
      <c r="T701" s="3">
        <f>IFERROR(VLOOKUP(D701,[7]CANCEL!$F$16:$M$48,8,0),0)</f>
        <v>0</v>
      </c>
      <c r="U701" s="3">
        <f>IFERROR(VLOOKUP(B701,[7]Aaf_PENSION!$C$16:$M$112,11,0),0)</f>
        <v>0</v>
      </c>
      <c r="V701" s="3">
        <f>IFERROR(VLOOKUP(B701,[7]Aaf_SALUD!$C$16:$M$112,11,0),0)</f>
        <v>0</v>
      </c>
      <c r="W701" s="3">
        <f>IFERROR(VLOOKUP(D701,[7]CALIDAD!$F$16:$M$1122,8,0),0)</f>
        <v>38504989</v>
      </c>
      <c r="X701" s="3"/>
      <c r="Y701" s="3">
        <f>IFERROR(VLOOKUP(B701,[7]Ap_CESANTIAS!$C$16:$M$112,11,0),0)</f>
        <v>0</v>
      </c>
      <c r="Z701" s="3">
        <f>IFERROR(VLOOKUP(B701,[7]Ap_PENSION!$C$16:$M$112,11,0),0)</f>
        <v>0</v>
      </c>
      <c r="AA701" s="3">
        <f>IFERROR(VLOOKUP(B701,[7]Ap_SALUD!$C$16:$M$112,11,0),0)</f>
        <v>0</v>
      </c>
      <c r="AB701" s="3"/>
      <c r="AC701" s="36">
        <f t="shared" si="30"/>
        <v>38504989</v>
      </c>
      <c r="AD701" s="37">
        <f t="shared" si="32"/>
        <v>308039908</v>
      </c>
      <c r="AE701" s="144"/>
    </row>
    <row r="702" spans="1:31" hidden="1" x14ac:dyDescent="0.25">
      <c r="A702" s="38">
        <v>690</v>
      </c>
      <c r="B702" s="61"/>
      <c r="C702" s="143" t="str">
        <f>VLOOKUP(D702,[8]Hoja1!$A$2:$B$1115,2,0)</f>
        <v>41530</v>
      </c>
      <c r="D702" s="31">
        <v>891102764</v>
      </c>
      <c r="E702" s="31">
        <v>213041530</v>
      </c>
      <c r="F702" s="61" t="s">
        <v>619</v>
      </c>
      <c r="G702" s="33">
        <v>0</v>
      </c>
      <c r="H702" s="33">
        <v>0</v>
      </c>
      <c r="I702" s="3">
        <f>IFERROR(VLOOKUP(C702,'[6]Anexo 2'!$A$9:$G$1115,7,0),0)</f>
        <v>295254496</v>
      </c>
      <c r="J702" s="3">
        <f>IFERROR(VLOOKUP(C702,'[6]Anexo 1'!$A$9:$F$1115,6,0),0)</f>
        <v>280328755</v>
      </c>
      <c r="K702" s="3"/>
      <c r="L702" s="3"/>
      <c r="M702" s="3"/>
      <c r="N702" s="3"/>
      <c r="O702" s="3"/>
      <c r="P702" s="34">
        <f t="shared" si="31"/>
        <v>575583251</v>
      </c>
      <c r="Q702" s="35">
        <f>VLOOKUP(D702,FEBRERO!$D$13:$Q$1147,14,0)+VLOOKUP(D702,FEBRERO!$D$13:$AC$1147,26,0)+VLOOKUP(D702,MARZO!$D$13:$AC$1147,26,0)</f>
        <v>354142378</v>
      </c>
      <c r="R702" s="3">
        <f>IFERROR(VLOOKUP(D702,[7]ServNOMINA!$F$16:$M$112,8,0),0)</f>
        <v>0</v>
      </c>
      <c r="S702" s="3">
        <f>IFERROR(VLOOKUP(D702,[7]ServOTROS!$F$16:$M$112,8,0),0)</f>
        <v>0</v>
      </c>
      <c r="T702" s="3">
        <f>IFERROR(VLOOKUP(D702,[7]CANCEL!$F$16:$M$48,8,0),0)</f>
        <v>0</v>
      </c>
      <c r="U702" s="3">
        <f>IFERROR(VLOOKUP(B702,[7]Aaf_PENSION!$C$16:$M$112,11,0),0)</f>
        <v>0</v>
      </c>
      <c r="V702" s="3">
        <f>IFERROR(VLOOKUP(B702,[7]Aaf_SALUD!$C$16:$M$112,11,0),0)</f>
        <v>0</v>
      </c>
      <c r="W702" s="3">
        <f>IFERROR(VLOOKUP(D702,[7]CALIDAD!$F$16:$M$1122,8,0),0)</f>
        <v>24604541</v>
      </c>
      <c r="X702" s="3"/>
      <c r="Y702" s="3">
        <f>IFERROR(VLOOKUP(B702,[7]Ap_CESANTIAS!$C$16:$M$112,11,0),0)</f>
        <v>0</v>
      </c>
      <c r="Z702" s="3">
        <f>IFERROR(VLOOKUP(B702,[7]Ap_PENSION!$C$16:$M$112,11,0),0)</f>
        <v>0</v>
      </c>
      <c r="AA702" s="3">
        <f>IFERROR(VLOOKUP(B702,[7]Ap_SALUD!$C$16:$M$112,11,0),0)</f>
        <v>0</v>
      </c>
      <c r="AB702" s="3"/>
      <c r="AC702" s="36">
        <f t="shared" si="30"/>
        <v>24604541</v>
      </c>
      <c r="AD702" s="37">
        <f t="shared" si="32"/>
        <v>196836332</v>
      </c>
      <c r="AE702" s="144"/>
    </row>
    <row r="703" spans="1:31" hidden="1" x14ac:dyDescent="0.25">
      <c r="A703" s="29">
        <v>691</v>
      </c>
      <c r="B703" s="61"/>
      <c r="C703" s="143" t="str">
        <f>VLOOKUP(D703,[8]Hoja1!$A$2:$B$1115,2,0)</f>
        <v>41548</v>
      </c>
      <c r="D703" s="31">
        <v>891180199</v>
      </c>
      <c r="E703" s="31">
        <v>214841548</v>
      </c>
      <c r="F703" s="61" t="s">
        <v>881</v>
      </c>
      <c r="G703" s="33">
        <v>0</v>
      </c>
      <c r="H703" s="33">
        <v>0</v>
      </c>
      <c r="I703" s="3">
        <f>IFERROR(VLOOKUP(C703,'[6]Anexo 2'!$A$9:$G$1115,7,0),0)</f>
        <v>309986884</v>
      </c>
      <c r="J703" s="3">
        <f>IFERROR(VLOOKUP(C703,'[6]Anexo 1'!$A$9:$F$1115,6,0),0)</f>
        <v>325673929</v>
      </c>
      <c r="K703" s="3"/>
      <c r="L703" s="3"/>
      <c r="M703" s="3"/>
      <c r="N703" s="3"/>
      <c r="O703" s="3"/>
      <c r="P703" s="34">
        <f t="shared" si="31"/>
        <v>635660813</v>
      </c>
      <c r="Q703" s="35">
        <f>VLOOKUP(D703,FEBRERO!$D$13:$Q$1147,14,0)+VLOOKUP(D703,FEBRERO!$D$13:$AC$1147,26,0)+VLOOKUP(D703,MARZO!$D$13:$AC$1147,26,0)</f>
        <v>403170649</v>
      </c>
      <c r="R703" s="3">
        <f>IFERROR(VLOOKUP(D703,[7]ServNOMINA!$F$16:$M$112,8,0),0)</f>
        <v>0</v>
      </c>
      <c r="S703" s="3">
        <f>IFERROR(VLOOKUP(D703,[7]ServOTROS!$F$16:$M$112,8,0),0)</f>
        <v>0</v>
      </c>
      <c r="T703" s="3">
        <f>IFERROR(VLOOKUP(D703,[7]CANCEL!$F$16:$M$48,8,0),0)</f>
        <v>0</v>
      </c>
      <c r="U703" s="3">
        <f>IFERROR(VLOOKUP(B703,[7]Aaf_PENSION!$C$16:$M$112,11,0),0)</f>
        <v>0</v>
      </c>
      <c r="V703" s="3">
        <f>IFERROR(VLOOKUP(B703,[7]Aaf_SALUD!$C$16:$M$112,11,0),0)</f>
        <v>0</v>
      </c>
      <c r="W703" s="3">
        <f>IFERROR(VLOOKUP(D703,[7]CALIDAD!$F$16:$M$1122,8,0),0)</f>
        <v>25832240</v>
      </c>
      <c r="X703" s="3"/>
      <c r="Y703" s="3">
        <f>IFERROR(VLOOKUP(B703,[7]Ap_CESANTIAS!$C$16:$M$112,11,0),0)</f>
        <v>0</v>
      </c>
      <c r="Z703" s="3">
        <f>IFERROR(VLOOKUP(B703,[7]Ap_PENSION!$C$16:$M$112,11,0),0)</f>
        <v>0</v>
      </c>
      <c r="AA703" s="3">
        <f>IFERROR(VLOOKUP(B703,[7]Ap_SALUD!$C$16:$M$112,11,0),0)</f>
        <v>0</v>
      </c>
      <c r="AB703" s="3"/>
      <c r="AC703" s="36">
        <f t="shared" si="30"/>
        <v>25832240</v>
      </c>
      <c r="AD703" s="37">
        <f t="shared" si="32"/>
        <v>206657924</v>
      </c>
      <c r="AE703" s="144"/>
    </row>
    <row r="704" spans="1:31" hidden="1" x14ac:dyDescent="0.25">
      <c r="A704" s="38">
        <v>692</v>
      </c>
      <c r="B704" s="61"/>
      <c r="C704" s="143" t="str">
        <f>VLOOKUP(D704,[8]Hoja1!$A$2:$B$1115,2,0)</f>
        <v>41615</v>
      </c>
      <c r="D704" s="31">
        <v>891180040</v>
      </c>
      <c r="E704" s="31">
        <v>211541615</v>
      </c>
      <c r="F704" s="61" t="s">
        <v>882</v>
      </c>
      <c r="G704" s="33">
        <v>0</v>
      </c>
      <c r="H704" s="33">
        <v>0</v>
      </c>
      <c r="I704" s="3">
        <f>IFERROR(VLOOKUP(C704,'[6]Anexo 2'!$A$9:$G$1115,7,0),0)</f>
        <v>380643480</v>
      </c>
      <c r="J704" s="3">
        <f>IFERROR(VLOOKUP(C704,'[6]Anexo 1'!$A$9:$F$1115,6,0),0)</f>
        <v>453675186</v>
      </c>
      <c r="K704" s="3"/>
      <c r="L704" s="3"/>
      <c r="M704" s="3"/>
      <c r="N704" s="3"/>
      <c r="O704" s="3"/>
      <c r="P704" s="34">
        <f t="shared" si="31"/>
        <v>834318666</v>
      </c>
      <c r="Q704" s="35">
        <f>VLOOKUP(D704,FEBRERO!$D$13:$Q$1147,14,0)+VLOOKUP(D704,FEBRERO!$D$13:$AC$1147,26,0)+VLOOKUP(D704,MARZO!$D$13:$AC$1147,26,0)</f>
        <v>548836056</v>
      </c>
      <c r="R704" s="3">
        <f>IFERROR(VLOOKUP(D704,[7]ServNOMINA!$F$16:$M$112,8,0),0)</f>
        <v>0</v>
      </c>
      <c r="S704" s="3">
        <f>IFERROR(VLOOKUP(D704,[7]ServOTROS!$F$16:$M$112,8,0),0)</f>
        <v>0</v>
      </c>
      <c r="T704" s="3">
        <f>IFERROR(VLOOKUP(D704,[7]CANCEL!$F$16:$M$48,8,0),0)</f>
        <v>0</v>
      </c>
      <c r="U704" s="3">
        <f>IFERROR(VLOOKUP(B704,[7]Aaf_PENSION!$C$16:$M$112,11,0),0)</f>
        <v>0</v>
      </c>
      <c r="V704" s="3">
        <f>IFERROR(VLOOKUP(B704,[7]Aaf_SALUD!$C$16:$M$112,11,0),0)</f>
        <v>0</v>
      </c>
      <c r="W704" s="3">
        <f>IFERROR(VLOOKUP(D704,[7]CALIDAD!$F$16:$M$1122,8,0),0)</f>
        <v>31720290</v>
      </c>
      <c r="X704" s="3"/>
      <c r="Y704" s="3">
        <f>IFERROR(VLOOKUP(B704,[7]Ap_CESANTIAS!$C$16:$M$112,11,0),0)</f>
        <v>0</v>
      </c>
      <c r="Z704" s="3">
        <f>IFERROR(VLOOKUP(B704,[7]Ap_PENSION!$C$16:$M$112,11,0),0)</f>
        <v>0</v>
      </c>
      <c r="AA704" s="3">
        <f>IFERROR(VLOOKUP(B704,[7]Ap_SALUD!$C$16:$M$112,11,0),0)</f>
        <v>0</v>
      </c>
      <c r="AB704" s="3"/>
      <c r="AC704" s="36">
        <f t="shared" si="30"/>
        <v>31720290</v>
      </c>
      <c r="AD704" s="37">
        <f t="shared" si="32"/>
        <v>253762320</v>
      </c>
      <c r="AE704" s="144"/>
    </row>
    <row r="705" spans="1:31" hidden="1" x14ac:dyDescent="0.25">
      <c r="A705" s="29">
        <v>693</v>
      </c>
      <c r="B705" s="61"/>
      <c r="C705" s="143" t="str">
        <f>VLOOKUP(D705,[8]Hoja1!$A$2:$B$1115,2,0)</f>
        <v>41660</v>
      </c>
      <c r="D705" s="31">
        <v>891180180</v>
      </c>
      <c r="E705" s="31">
        <v>216041660</v>
      </c>
      <c r="F705" s="61" t="s">
        <v>883</v>
      </c>
      <c r="G705" s="33">
        <v>0</v>
      </c>
      <c r="H705" s="33">
        <v>0</v>
      </c>
      <c r="I705" s="3">
        <f>IFERROR(VLOOKUP(C705,'[6]Anexo 2'!$A$9:$G$1115,7,0),0)</f>
        <v>321879248</v>
      </c>
      <c r="J705" s="3">
        <f>IFERROR(VLOOKUP(C705,'[6]Anexo 1'!$A$9:$F$1115,6,0),0)</f>
        <v>300671636</v>
      </c>
      <c r="K705" s="3"/>
      <c r="L705" s="3"/>
      <c r="M705" s="3"/>
      <c r="N705" s="3"/>
      <c r="O705" s="3"/>
      <c r="P705" s="34">
        <f t="shared" si="31"/>
        <v>622550884</v>
      </c>
      <c r="Q705" s="35">
        <f>VLOOKUP(D705,FEBRERO!$D$13:$Q$1147,14,0)+VLOOKUP(D705,FEBRERO!$D$13:$AC$1147,26,0)+VLOOKUP(D705,MARZO!$D$13:$AC$1147,26,0)</f>
        <v>381141449</v>
      </c>
      <c r="R705" s="3">
        <f>IFERROR(VLOOKUP(D705,[7]ServNOMINA!$F$16:$M$112,8,0),0)</f>
        <v>0</v>
      </c>
      <c r="S705" s="3">
        <f>IFERROR(VLOOKUP(D705,[7]ServOTROS!$F$16:$M$112,8,0),0)</f>
        <v>0</v>
      </c>
      <c r="T705" s="3">
        <f>IFERROR(VLOOKUP(D705,[7]CANCEL!$F$16:$M$48,8,0),0)</f>
        <v>0</v>
      </c>
      <c r="U705" s="3">
        <f>IFERROR(VLOOKUP(B705,[7]Aaf_PENSION!$C$16:$M$112,11,0),0)</f>
        <v>0</v>
      </c>
      <c r="V705" s="3">
        <f>IFERROR(VLOOKUP(B705,[7]Aaf_SALUD!$C$16:$M$112,11,0),0)</f>
        <v>0</v>
      </c>
      <c r="W705" s="3">
        <f>IFERROR(VLOOKUP(D705,[7]CALIDAD!$F$16:$M$1122,8,0),0)</f>
        <v>26823271</v>
      </c>
      <c r="X705" s="3"/>
      <c r="Y705" s="3">
        <f>IFERROR(VLOOKUP(B705,[7]Ap_CESANTIAS!$C$16:$M$112,11,0),0)</f>
        <v>0</v>
      </c>
      <c r="Z705" s="3">
        <f>IFERROR(VLOOKUP(B705,[7]Ap_PENSION!$C$16:$M$112,11,0),0)</f>
        <v>0</v>
      </c>
      <c r="AA705" s="3">
        <f>IFERROR(VLOOKUP(B705,[7]Ap_SALUD!$C$16:$M$112,11,0),0)</f>
        <v>0</v>
      </c>
      <c r="AB705" s="3"/>
      <c r="AC705" s="36">
        <f t="shared" si="30"/>
        <v>26823271</v>
      </c>
      <c r="AD705" s="37">
        <f t="shared" si="32"/>
        <v>214586164</v>
      </c>
      <c r="AE705" s="144"/>
    </row>
    <row r="706" spans="1:31" hidden="1" x14ac:dyDescent="0.25">
      <c r="A706" s="38">
        <v>694</v>
      </c>
      <c r="B706" s="61"/>
      <c r="C706" s="143" t="str">
        <f>VLOOKUP(D706,[8]Hoja1!$A$2:$B$1115,2,0)</f>
        <v>41668</v>
      </c>
      <c r="D706" s="31">
        <v>891180056</v>
      </c>
      <c r="E706" s="31">
        <v>216841668</v>
      </c>
      <c r="F706" s="61" t="s">
        <v>884</v>
      </c>
      <c r="G706" s="33">
        <v>0</v>
      </c>
      <c r="H706" s="33">
        <v>0</v>
      </c>
      <c r="I706" s="3">
        <f>IFERROR(VLOOKUP(C706,'[6]Anexo 2'!$A$9:$G$1115,7,0),0)</f>
        <v>606231920</v>
      </c>
      <c r="J706" s="3">
        <f>IFERROR(VLOOKUP(C706,'[6]Anexo 1'!$A$9:$F$1115,6,0),0)</f>
        <v>645870653</v>
      </c>
      <c r="K706" s="3"/>
      <c r="L706" s="3"/>
      <c r="M706" s="3"/>
      <c r="N706" s="3"/>
      <c r="O706" s="3"/>
      <c r="P706" s="34">
        <f t="shared" si="31"/>
        <v>1252102573</v>
      </c>
      <c r="Q706" s="35">
        <f>VLOOKUP(D706,FEBRERO!$D$13:$Q$1147,14,0)+VLOOKUP(D706,FEBRERO!$D$13:$AC$1147,26,0)+VLOOKUP(D706,MARZO!$D$13:$AC$1147,26,0)</f>
        <v>797428634</v>
      </c>
      <c r="R706" s="3">
        <f>IFERROR(VLOOKUP(D706,[7]ServNOMINA!$F$16:$M$112,8,0),0)</f>
        <v>0</v>
      </c>
      <c r="S706" s="3">
        <f>IFERROR(VLOOKUP(D706,[7]ServOTROS!$F$16:$M$112,8,0),0)</f>
        <v>0</v>
      </c>
      <c r="T706" s="3">
        <f>IFERROR(VLOOKUP(D706,[7]CANCEL!$F$16:$M$48,8,0),0)</f>
        <v>0</v>
      </c>
      <c r="U706" s="3">
        <f>IFERROR(VLOOKUP(B706,[7]Aaf_PENSION!$C$16:$M$112,11,0),0)</f>
        <v>0</v>
      </c>
      <c r="V706" s="3">
        <f>IFERROR(VLOOKUP(B706,[7]Aaf_SALUD!$C$16:$M$112,11,0),0)</f>
        <v>0</v>
      </c>
      <c r="W706" s="3">
        <f>IFERROR(VLOOKUP(D706,[7]CALIDAD!$F$16:$M$1122,8,0),0)</f>
        <v>50519327</v>
      </c>
      <c r="X706" s="3"/>
      <c r="Y706" s="3">
        <f>IFERROR(VLOOKUP(B706,[7]Ap_CESANTIAS!$C$16:$M$112,11,0),0)</f>
        <v>0</v>
      </c>
      <c r="Z706" s="3">
        <f>IFERROR(VLOOKUP(B706,[7]Ap_PENSION!$C$16:$M$112,11,0),0)</f>
        <v>0</v>
      </c>
      <c r="AA706" s="3">
        <f>IFERROR(VLOOKUP(B706,[7]Ap_SALUD!$C$16:$M$112,11,0),0)</f>
        <v>0</v>
      </c>
      <c r="AB706" s="3"/>
      <c r="AC706" s="36">
        <f t="shared" si="30"/>
        <v>50519327</v>
      </c>
      <c r="AD706" s="37">
        <f t="shared" si="32"/>
        <v>404154612</v>
      </c>
      <c r="AE706" s="144"/>
    </row>
    <row r="707" spans="1:31" hidden="1" x14ac:dyDescent="0.25">
      <c r="A707" s="29">
        <v>695</v>
      </c>
      <c r="B707" s="61"/>
      <c r="C707" s="143" t="str">
        <f>VLOOKUP(D707,[8]Hoja1!$A$2:$B$1115,2,0)</f>
        <v>41676</v>
      </c>
      <c r="D707" s="31">
        <v>891180076</v>
      </c>
      <c r="E707" s="31">
        <v>217641676</v>
      </c>
      <c r="F707" s="61" t="s">
        <v>570</v>
      </c>
      <c r="G707" s="33">
        <v>0</v>
      </c>
      <c r="H707" s="33">
        <v>0</v>
      </c>
      <c r="I707" s="3">
        <f>IFERROR(VLOOKUP(C707,'[6]Anexo 2'!$A$9:$G$1115,7,0),0)</f>
        <v>278250024</v>
      </c>
      <c r="J707" s="3">
        <f>IFERROR(VLOOKUP(C707,'[6]Anexo 1'!$A$9:$F$1115,6,0),0)</f>
        <v>243471672</v>
      </c>
      <c r="K707" s="3"/>
      <c r="L707" s="3"/>
      <c r="M707" s="3"/>
      <c r="N707" s="3"/>
      <c r="O707" s="3"/>
      <c r="P707" s="34">
        <f t="shared" si="31"/>
        <v>521721696</v>
      </c>
      <c r="Q707" s="35">
        <f>VLOOKUP(D707,FEBRERO!$D$13:$Q$1147,14,0)+VLOOKUP(D707,FEBRERO!$D$13:$AC$1147,26,0)+VLOOKUP(D707,MARZO!$D$13:$AC$1147,26,0)</f>
        <v>313034178</v>
      </c>
      <c r="R707" s="3">
        <f>IFERROR(VLOOKUP(D707,[7]ServNOMINA!$F$16:$M$112,8,0),0)</f>
        <v>0</v>
      </c>
      <c r="S707" s="3">
        <f>IFERROR(VLOOKUP(D707,[7]ServOTROS!$F$16:$M$112,8,0),0)</f>
        <v>0</v>
      </c>
      <c r="T707" s="3">
        <f>IFERROR(VLOOKUP(D707,[7]CANCEL!$F$16:$M$48,8,0),0)</f>
        <v>0</v>
      </c>
      <c r="U707" s="3">
        <f>IFERROR(VLOOKUP(B707,[7]Aaf_PENSION!$C$16:$M$112,11,0),0)</f>
        <v>0</v>
      </c>
      <c r="V707" s="3">
        <f>IFERROR(VLOOKUP(B707,[7]Aaf_SALUD!$C$16:$M$112,11,0),0)</f>
        <v>0</v>
      </c>
      <c r="W707" s="3">
        <f>IFERROR(VLOOKUP(D707,[7]CALIDAD!$F$16:$M$1122,8,0),0)</f>
        <v>23187502</v>
      </c>
      <c r="X707" s="3"/>
      <c r="Y707" s="3">
        <f>IFERROR(VLOOKUP(B707,[7]Ap_CESANTIAS!$C$16:$M$112,11,0),0)</f>
        <v>0</v>
      </c>
      <c r="Z707" s="3">
        <f>IFERROR(VLOOKUP(B707,[7]Ap_PENSION!$C$16:$M$112,11,0),0)</f>
        <v>0</v>
      </c>
      <c r="AA707" s="3">
        <f>IFERROR(VLOOKUP(B707,[7]Ap_SALUD!$C$16:$M$112,11,0),0)</f>
        <v>0</v>
      </c>
      <c r="AB707" s="3"/>
      <c r="AC707" s="36">
        <f t="shared" si="30"/>
        <v>23187502</v>
      </c>
      <c r="AD707" s="37">
        <f t="shared" si="32"/>
        <v>185500016</v>
      </c>
      <c r="AE707" s="144"/>
    </row>
    <row r="708" spans="1:31" hidden="1" x14ac:dyDescent="0.25">
      <c r="A708" s="38">
        <v>696</v>
      </c>
      <c r="B708" s="61"/>
      <c r="C708" s="143" t="str">
        <f>VLOOKUP(D708,[8]Hoja1!$A$2:$B$1115,2,0)</f>
        <v>41770</v>
      </c>
      <c r="D708" s="31">
        <v>891180191</v>
      </c>
      <c r="E708" s="31">
        <v>217041770</v>
      </c>
      <c r="F708" s="61" t="s">
        <v>885</v>
      </c>
      <c r="G708" s="33">
        <v>0</v>
      </c>
      <c r="H708" s="33">
        <v>0</v>
      </c>
      <c r="I708" s="3">
        <f>IFERROR(VLOOKUP(C708,'[6]Anexo 2'!$A$9:$G$1115,7,0),0)</f>
        <v>532766192</v>
      </c>
      <c r="J708" s="3">
        <f>IFERROR(VLOOKUP(C708,'[6]Anexo 1'!$A$9:$F$1115,6,0),0)</f>
        <v>652150820</v>
      </c>
      <c r="K708" s="3"/>
      <c r="L708" s="3"/>
      <c r="M708" s="3"/>
      <c r="N708" s="3"/>
      <c r="O708" s="3"/>
      <c r="P708" s="34">
        <f t="shared" si="31"/>
        <v>1184917012</v>
      </c>
      <c r="Q708" s="35">
        <f>VLOOKUP(D708,FEBRERO!$D$13:$Q$1147,14,0)+VLOOKUP(D708,FEBRERO!$D$13:$AC$1147,26,0)+VLOOKUP(D708,MARZO!$D$13:$AC$1147,26,0)</f>
        <v>785342369</v>
      </c>
      <c r="R708" s="3">
        <f>IFERROR(VLOOKUP(D708,[7]ServNOMINA!$F$16:$M$112,8,0),0)</f>
        <v>0</v>
      </c>
      <c r="S708" s="3">
        <f>IFERROR(VLOOKUP(D708,[7]ServOTROS!$F$16:$M$112,8,0),0)</f>
        <v>0</v>
      </c>
      <c r="T708" s="3">
        <f>IFERROR(VLOOKUP(D708,[7]CANCEL!$F$16:$M$48,8,0),0)</f>
        <v>0</v>
      </c>
      <c r="U708" s="3">
        <f>IFERROR(VLOOKUP(B708,[7]Aaf_PENSION!$C$16:$M$112,11,0),0)</f>
        <v>0</v>
      </c>
      <c r="V708" s="3">
        <f>IFERROR(VLOOKUP(B708,[7]Aaf_SALUD!$C$16:$M$112,11,0),0)</f>
        <v>0</v>
      </c>
      <c r="W708" s="3">
        <f>IFERROR(VLOOKUP(D708,[7]CALIDAD!$F$16:$M$1122,8,0),0)</f>
        <v>44397183</v>
      </c>
      <c r="X708" s="3"/>
      <c r="Y708" s="3">
        <f>IFERROR(VLOOKUP(B708,[7]Ap_CESANTIAS!$C$16:$M$112,11,0),0)</f>
        <v>0</v>
      </c>
      <c r="Z708" s="3">
        <f>IFERROR(VLOOKUP(B708,[7]Ap_PENSION!$C$16:$M$112,11,0),0)</f>
        <v>0</v>
      </c>
      <c r="AA708" s="3">
        <f>IFERROR(VLOOKUP(B708,[7]Ap_SALUD!$C$16:$M$112,11,0),0)</f>
        <v>0</v>
      </c>
      <c r="AB708" s="3"/>
      <c r="AC708" s="36">
        <f t="shared" si="30"/>
        <v>44397183</v>
      </c>
      <c r="AD708" s="37">
        <f t="shared" si="32"/>
        <v>355177460</v>
      </c>
      <c r="AE708" s="144"/>
    </row>
    <row r="709" spans="1:31" hidden="1" x14ac:dyDescent="0.25">
      <c r="A709" s="29">
        <v>697</v>
      </c>
      <c r="B709" s="61"/>
      <c r="C709" s="143" t="str">
        <f>VLOOKUP(D709,[8]Hoja1!$A$2:$B$1115,2,0)</f>
        <v>41791</v>
      </c>
      <c r="D709" s="31">
        <v>891180211</v>
      </c>
      <c r="E709" s="31">
        <v>219141791</v>
      </c>
      <c r="F709" s="61" t="s">
        <v>886</v>
      </c>
      <c r="G709" s="33">
        <v>0</v>
      </c>
      <c r="H709" s="33">
        <v>0</v>
      </c>
      <c r="I709" s="3">
        <f>IFERROR(VLOOKUP(C709,'[6]Anexo 2'!$A$9:$G$1115,7,0),0)</f>
        <v>328731648</v>
      </c>
      <c r="J709" s="3">
        <f>IFERROR(VLOOKUP(C709,'[6]Anexo 1'!$A$9:$F$1115,6,0),0)</f>
        <v>368097525</v>
      </c>
      <c r="K709" s="3"/>
      <c r="L709" s="3"/>
      <c r="M709" s="3"/>
      <c r="N709" s="3"/>
      <c r="O709" s="3"/>
      <c r="P709" s="34">
        <f t="shared" si="31"/>
        <v>696829173</v>
      </c>
      <c r="Q709" s="35">
        <f>VLOOKUP(D709,FEBRERO!$D$13:$Q$1147,14,0)+VLOOKUP(D709,FEBRERO!$D$13:$AC$1147,26,0)+VLOOKUP(D709,MARZO!$D$13:$AC$1147,26,0)</f>
        <v>450280437</v>
      </c>
      <c r="R709" s="3">
        <f>IFERROR(VLOOKUP(D709,[7]ServNOMINA!$F$16:$M$112,8,0),0)</f>
        <v>0</v>
      </c>
      <c r="S709" s="3">
        <f>IFERROR(VLOOKUP(D709,[7]ServOTROS!$F$16:$M$112,8,0),0)</f>
        <v>0</v>
      </c>
      <c r="T709" s="3">
        <f>IFERROR(VLOOKUP(D709,[7]CANCEL!$F$16:$M$48,8,0),0)</f>
        <v>0</v>
      </c>
      <c r="U709" s="3">
        <f>IFERROR(VLOOKUP(B709,[7]Aaf_PENSION!$C$16:$M$112,11,0),0)</f>
        <v>0</v>
      </c>
      <c r="V709" s="3">
        <f>IFERROR(VLOOKUP(B709,[7]Aaf_SALUD!$C$16:$M$112,11,0),0)</f>
        <v>0</v>
      </c>
      <c r="W709" s="3">
        <f>IFERROR(VLOOKUP(D709,[7]CALIDAD!$F$16:$M$1122,8,0),0)</f>
        <v>27394304</v>
      </c>
      <c r="X709" s="3"/>
      <c r="Y709" s="3">
        <f>IFERROR(VLOOKUP(B709,[7]Ap_CESANTIAS!$C$16:$M$112,11,0),0)</f>
        <v>0</v>
      </c>
      <c r="Z709" s="3">
        <f>IFERROR(VLOOKUP(B709,[7]Ap_PENSION!$C$16:$M$112,11,0),0)</f>
        <v>0</v>
      </c>
      <c r="AA709" s="3">
        <f>IFERROR(VLOOKUP(B709,[7]Ap_SALUD!$C$16:$M$112,11,0),0)</f>
        <v>0</v>
      </c>
      <c r="AB709" s="3"/>
      <c r="AC709" s="36">
        <f t="shared" si="30"/>
        <v>27394304</v>
      </c>
      <c r="AD709" s="37">
        <f t="shared" si="32"/>
        <v>219154432</v>
      </c>
      <c r="AE709" s="144"/>
    </row>
    <row r="710" spans="1:31" hidden="1" x14ac:dyDescent="0.25">
      <c r="A710" s="38">
        <v>698</v>
      </c>
      <c r="B710" s="61"/>
      <c r="C710" s="143" t="str">
        <f>VLOOKUP(D710,[8]Hoja1!$A$2:$B$1115,2,0)</f>
        <v>41797</v>
      </c>
      <c r="D710" s="31">
        <v>800097176</v>
      </c>
      <c r="E710" s="31">
        <v>219741797</v>
      </c>
      <c r="F710" s="61" t="s">
        <v>887</v>
      </c>
      <c r="G710" s="33">
        <v>0</v>
      </c>
      <c r="H710" s="33">
        <v>0</v>
      </c>
      <c r="I710" s="3">
        <f>IFERROR(VLOOKUP(C710,'[6]Anexo 2'!$A$9:$G$1115,7,0),0)</f>
        <v>199864292</v>
      </c>
      <c r="J710" s="3">
        <f>IFERROR(VLOOKUP(C710,'[6]Anexo 1'!$A$9:$F$1115,6,0),0)</f>
        <v>191244662</v>
      </c>
      <c r="K710" s="3"/>
      <c r="L710" s="3"/>
      <c r="M710" s="3"/>
      <c r="N710" s="3"/>
      <c r="O710" s="3"/>
      <c r="P710" s="34">
        <f t="shared" si="31"/>
        <v>391108954</v>
      </c>
      <c r="Q710" s="35">
        <f>VLOOKUP(D710,FEBRERO!$D$13:$Q$1147,14,0)+VLOOKUP(D710,FEBRERO!$D$13:$AC$1147,26,0)+VLOOKUP(D710,MARZO!$D$13:$AC$1147,26,0)</f>
        <v>241210736</v>
      </c>
      <c r="R710" s="3">
        <f>IFERROR(VLOOKUP(D710,[7]ServNOMINA!$F$16:$M$112,8,0),0)</f>
        <v>0</v>
      </c>
      <c r="S710" s="3">
        <f>IFERROR(VLOOKUP(D710,[7]ServOTROS!$F$16:$M$112,8,0),0)</f>
        <v>0</v>
      </c>
      <c r="T710" s="3">
        <f>IFERROR(VLOOKUP(D710,[7]CANCEL!$F$16:$M$48,8,0),0)</f>
        <v>0</v>
      </c>
      <c r="U710" s="3">
        <f>IFERROR(VLOOKUP(B710,[7]Aaf_PENSION!$C$16:$M$112,11,0),0)</f>
        <v>0</v>
      </c>
      <c r="V710" s="3">
        <f>IFERROR(VLOOKUP(B710,[7]Aaf_SALUD!$C$16:$M$112,11,0),0)</f>
        <v>0</v>
      </c>
      <c r="W710" s="3">
        <f>IFERROR(VLOOKUP(D710,[7]CALIDAD!$F$16:$M$1122,8,0),0)</f>
        <v>16655358</v>
      </c>
      <c r="X710" s="3"/>
      <c r="Y710" s="3">
        <f>IFERROR(VLOOKUP(B710,[7]Ap_CESANTIAS!$C$16:$M$112,11,0),0)</f>
        <v>0</v>
      </c>
      <c r="Z710" s="3">
        <f>IFERROR(VLOOKUP(B710,[7]Ap_PENSION!$C$16:$M$112,11,0),0)</f>
        <v>0</v>
      </c>
      <c r="AA710" s="3">
        <f>IFERROR(VLOOKUP(B710,[7]Ap_SALUD!$C$16:$M$112,11,0),0)</f>
        <v>0</v>
      </c>
      <c r="AB710" s="3"/>
      <c r="AC710" s="36">
        <f t="shared" si="30"/>
        <v>16655358</v>
      </c>
      <c r="AD710" s="37">
        <f t="shared" si="32"/>
        <v>133242860</v>
      </c>
      <c r="AE710" s="144"/>
    </row>
    <row r="711" spans="1:31" hidden="1" x14ac:dyDescent="0.25">
      <c r="A711" s="29">
        <v>699</v>
      </c>
      <c r="B711" s="61"/>
      <c r="C711" s="143" t="str">
        <f>VLOOKUP(D711,[8]Hoja1!$A$2:$B$1115,2,0)</f>
        <v>41799</v>
      </c>
      <c r="D711" s="31">
        <v>891180127</v>
      </c>
      <c r="E711" s="31">
        <v>219941799</v>
      </c>
      <c r="F711" s="61" t="s">
        <v>888</v>
      </c>
      <c r="G711" s="33">
        <v>0</v>
      </c>
      <c r="H711" s="33">
        <v>0</v>
      </c>
      <c r="I711" s="3">
        <f>IFERROR(VLOOKUP(C711,'[6]Anexo 2'!$A$9:$G$1115,7,0),0)</f>
        <v>233472452</v>
      </c>
      <c r="J711" s="3">
        <f>IFERROR(VLOOKUP(C711,'[6]Anexo 1'!$A$9:$F$1115,6,0),0)</f>
        <v>239434611</v>
      </c>
      <c r="K711" s="3"/>
      <c r="L711" s="3"/>
      <c r="M711" s="3"/>
      <c r="N711" s="3"/>
      <c r="O711" s="3"/>
      <c r="P711" s="34">
        <f t="shared" si="31"/>
        <v>472907063</v>
      </c>
      <c r="Q711" s="35">
        <f>VLOOKUP(D711,FEBRERO!$D$13:$Q$1147,14,0)+VLOOKUP(D711,FEBRERO!$D$13:$AC$1147,26,0)+VLOOKUP(D711,MARZO!$D$13:$AC$1147,26,0)</f>
        <v>297802725</v>
      </c>
      <c r="R711" s="3">
        <f>IFERROR(VLOOKUP(D711,[7]ServNOMINA!$F$16:$M$112,8,0),0)</f>
        <v>0</v>
      </c>
      <c r="S711" s="3">
        <f>IFERROR(VLOOKUP(D711,[7]ServOTROS!$F$16:$M$112,8,0),0)</f>
        <v>0</v>
      </c>
      <c r="T711" s="3">
        <f>IFERROR(VLOOKUP(D711,[7]CANCEL!$F$16:$M$48,8,0),0)</f>
        <v>0</v>
      </c>
      <c r="U711" s="3">
        <f>IFERROR(VLOOKUP(B711,[7]Aaf_PENSION!$C$16:$M$112,11,0),0)</f>
        <v>0</v>
      </c>
      <c r="V711" s="3">
        <f>IFERROR(VLOOKUP(B711,[7]Aaf_SALUD!$C$16:$M$112,11,0),0)</f>
        <v>0</v>
      </c>
      <c r="W711" s="3">
        <f>IFERROR(VLOOKUP(D711,[7]CALIDAD!$F$16:$M$1122,8,0),0)</f>
        <v>19456038</v>
      </c>
      <c r="X711" s="3"/>
      <c r="Y711" s="3">
        <f>IFERROR(VLOOKUP(B711,[7]Ap_CESANTIAS!$C$16:$M$112,11,0),0)</f>
        <v>0</v>
      </c>
      <c r="Z711" s="3">
        <f>IFERROR(VLOOKUP(B711,[7]Ap_PENSION!$C$16:$M$112,11,0),0)</f>
        <v>0</v>
      </c>
      <c r="AA711" s="3">
        <f>IFERROR(VLOOKUP(B711,[7]Ap_SALUD!$C$16:$M$112,11,0),0)</f>
        <v>0</v>
      </c>
      <c r="AB711" s="3"/>
      <c r="AC711" s="36">
        <f t="shared" si="30"/>
        <v>19456038</v>
      </c>
      <c r="AD711" s="37">
        <f t="shared" si="32"/>
        <v>155648300</v>
      </c>
      <c r="AE711" s="144"/>
    </row>
    <row r="712" spans="1:31" hidden="1" x14ac:dyDescent="0.25">
      <c r="A712" s="38">
        <v>700</v>
      </c>
      <c r="B712" s="61"/>
      <c r="C712" s="143" t="str">
        <f>VLOOKUP(D712,[8]Hoja1!$A$2:$B$1115,2,0)</f>
        <v>41801</v>
      </c>
      <c r="D712" s="31">
        <v>891180181</v>
      </c>
      <c r="E712" s="31">
        <v>210141801</v>
      </c>
      <c r="F712" s="61" t="s">
        <v>889</v>
      </c>
      <c r="G712" s="33">
        <v>0</v>
      </c>
      <c r="H712" s="33">
        <v>0</v>
      </c>
      <c r="I712" s="3">
        <f>IFERROR(VLOOKUP(C712,'[6]Anexo 2'!$A$9:$G$1115,7,0),0)</f>
        <v>139048310</v>
      </c>
      <c r="J712" s="3">
        <f>IFERROR(VLOOKUP(C712,'[6]Anexo 1'!$A$9:$F$1115,6,0),0)</f>
        <v>127786221</v>
      </c>
      <c r="K712" s="3"/>
      <c r="L712" s="3"/>
      <c r="M712" s="3"/>
      <c r="N712" s="3"/>
      <c r="O712" s="3"/>
      <c r="P712" s="34">
        <f t="shared" si="31"/>
        <v>266834531</v>
      </c>
      <c r="Q712" s="35">
        <f>VLOOKUP(D712,FEBRERO!$D$13:$Q$1147,14,0)+VLOOKUP(D712,FEBRERO!$D$13:$AC$1147,26,0)+VLOOKUP(D712,MARZO!$D$13:$AC$1147,26,0)</f>
        <v>162548298</v>
      </c>
      <c r="R712" s="3">
        <f>IFERROR(VLOOKUP(D712,[7]ServNOMINA!$F$16:$M$112,8,0),0)</f>
        <v>0</v>
      </c>
      <c r="S712" s="3">
        <f>IFERROR(VLOOKUP(D712,[7]ServOTROS!$F$16:$M$112,8,0),0)</f>
        <v>0</v>
      </c>
      <c r="T712" s="3">
        <f>IFERROR(VLOOKUP(D712,[7]CANCEL!$F$16:$M$48,8,0),0)</f>
        <v>0</v>
      </c>
      <c r="U712" s="3">
        <f>IFERROR(VLOOKUP(B712,[7]Aaf_PENSION!$C$16:$M$112,11,0),0)</f>
        <v>0</v>
      </c>
      <c r="V712" s="3">
        <f>IFERROR(VLOOKUP(B712,[7]Aaf_SALUD!$C$16:$M$112,11,0),0)</f>
        <v>0</v>
      </c>
      <c r="W712" s="3">
        <f>IFERROR(VLOOKUP(D712,[7]CALIDAD!$F$16:$M$1122,8,0),0)</f>
        <v>11587359</v>
      </c>
      <c r="X712" s="3"/>
      <c r="Y712" s="3">
        <f>IFERROR(VLOOKUP(B712,[7]Ap_CESANTIAS!$C$16:$M$112,11,0),0)</f>
        <v>0</v>
      </c>
      <c r="Z712" s="3">
        <f>IFERROR(VLOOKUP(B712,[7]Ap_PENSION!$C$16:$M$112,11,0),0)</f>
        <v>0</v>
      </c>
      <c r="AA712" s="3">
        <f>IFERROR(VLOOKUP(B712,[7]Ap_SALUD!$C$16:$M$112,11,0),0)</f>
        <v>0</v>
      </c>
      <c r="AB712" s="3"/>
      <c r="AC712" s="36">
        <f t="shared" si="30"/>
        <v>11587359</v>
      </c>
      <c r="AD712" s="37">
        <f t="shared" si="32"/>
        <v>92698874</v>
      </c>
      <c r="AE712" s="144"/>
    </row>
    <row r="713" spans="1:31" hidden="1" x14ac:dyDescent="0.25">
      <c r="A713" s="29">
        <v>701</v>
      </c>
      <c r="B713" s="61"/>
      <c r="C713" s="143" t="str">
        <f>VLOOKUP(D713,[8]Hoja1!$A$2:$B$1115,2,0)</f>
        <v>41807</v>
      </c>
      <c r="D713" s="31">
        <v>891180182</v>
      </c>
      <c r="E713" s="31">
        <v>210741807</v>
      </c>
      <c r="F713" s="61" t="s">
        <v>890</v>
      </c>
      <c r="G713" s="33">
        <v>0</v>
      </c>
      <c r="H713" s="33">
        <v>0</v>
      </c>
      <c r="I713" s="3">
        <f>IFERROR(VLOOKUP(C713,'[6]Anexo 2'!$A$9:$G$1115,7,0),0)</f>
        <v>354010800</v>
      </c>
      <c r="J713" s="3">
        <f>IFERROR(VLOOKUP(C713,'[6]Anexo 1'!$A$9:$F$1115,6,0),0)</f>
        <v>411041029</v>
      </c>
      <c r="K713" s="3"/>
      <c r="L713" s="3"/>
      <c r="M713" s="3"/>
      <c r="N713" s="3"/>
      <c r="O713" s="3"/>
      <c r="P713" s="34">
        <f t="shared" si="31"/>
        <v>765051829</v>
      </c>
      <c r="Q713" s="35">
        <f>VLOOKUP(D713,FEBRERO!$D$13:$Q$1147,14,0)+VLOOKUP(D713,FEBRERO!$D$13:$AC$1147,26,0)+VLOOKUP(D713,MARZO!$D$13:$AC$1147,26,0)</f>
        <v>499543729</v>
      </c>
      <c r="R713" s="3">
        <f>IFERROR(VLOOKUP(D713,[7]ServNOMINA!$F$16:$M$112,8,0),0)</f>
        <v>0</v>
      </c>
      <c r="S713" s="3">
        <f>IFERROR(VLOOKUP(D713,[7]ServOTROS!$F$16:$M$112,8,0),0)</f>
        <v>0</v>
      </c>
      <c r="T713" s="3">
        <f>IFERROR(VLOOKUP(D713,[7]CANCEL!$F$16:$M$48,8,0),0)</f>
        <v>0</v>
      </c>
      <c r="U713" s="3">
        <f>IFERROR(VLOOKUP(B713,[7]Aaf_PENSION!$C$16:$M$112,11,0),0)</f>
        <v>0</v>
      </c>
      <c r="V713" s="3">
        <f>IFERROR(VLOOKUP(B713,[7]Aaf_SALUD!$C$16:$M$112,11,0),0)</f>
        <v>0</v>
      </c>
      <c r="W713" s="3">
        <f>IFERROR(VLOOKUP(D713,[7]CALIDAD!$F$16:$M$1122,8,0),0)</f>
        <v>29500900</v>
      </c>
      <c r="X713" s="3"/>
      <c r="Y713" s="3">
        <f>IFERROR(VLOOKUP(B713,[7]Ap_CESANTIAS!$C$16:$M$112,11,0),0)</f>
        <v>0</v>
      </c>
      <c r="Z713" s="3">
        <f>IFERROR(VLOOKUP(B713,[7]Ap_PENSION!$C$16:$M$112,11,0),0)</f>
        <v>0</v>
      </c>
      <c r="AA713" s="3">
        <f>IFERROR(VLOOKUP(B713,[7]Ap_SALUD!$C$16:$M$112,11,0),0)</f>
        <v>0</v>
      </c>
      <c r="AB713" s="3"/>
      <c r="AC713" s="36">
        <f t="shared" si="30"/>
        <v>29500900</v>
      </c>
      <c r="AD713" s="37">
        <f t="shared" si="32"/>
        <v>236007200</v>
      </c>
      <c r="AE713" s="144"/>
    </row>
    <row r="714" spans="1:31" hidden="1" x14ac:dyDescent="0.25">
      <c r="A714" s="38">
        <v>702</v>
      </c>
      <c r="B714" s="61"/>
      <c r="C714" s="143" t="str">
        <f>VLOOKUP(D714,[8]Hoja1!$A$2:$B$1115,2,0)</f>
        <v>41872</v>
      </c>
      <c r="D714" s="31">
        <v>891180187</v>
      </c>
      <c r="E714" s="31">
        <v>217241872</v>
      </c>
      <c r="F714" s="61" t="s">
        <v>891</v>
      </c>
      <c r="G714" s="33">
        <v>0</v>
      </c>
      <c r="H714" s="33">
        <v>0</v>
      </c>
      <c r="I714" s="3">
        <f>IFERROR(VLOOKUP(C714,'[6]Anexo 2'!$A$9:$G$1115,7,0),0)</f>
        <v>117891468</v>
      </c>
      <c r="J714" s="3">
        <f>IFERROR(VLOOKUP(C714,'[6]Anexo 1'!$A$9:$F$1115,6,0),0)</f>
        <v>125271081</v>
      </c>
      <c r="K714" s="3"/>
      <c r="L714" s="3"/>
      <c r="M714" s="3"/>
      <c r="N714" s="3"/>
      <c r="O714" s="3"/>
      <c r="P714" s="34">
        <f t="shared" si="31"/>
        <v>243162549</v>
      </c>
      <c r="Q714" s="35">
        <f>VLOOKUP(D714,FEBRERO!$D$13:$Q$1147,14,0)+VLOOKUP(D714,FEBRERO!$D$13:$AC$1147,26,0)+VLOOKUP(D714,MARZO!$D$13:$AC$1147,26,0)</f>
        <v>154743948</v>
      </c>
      <c r="R714" s="3">
        <f>IFERROR(VLOOKUP(D714,[7]ServNOMINA!$F$16:$M$112,8,0),0)</f>
        <v>0</v>
      </c>
      <c r="S714" s="3">
        <f>IFERROR(VLOOKUP(D714,[7]ServOTROS!$F$16:$M$112,8,0),0)</f>
        <v>0</v>
      </c>
      <c r="T714" s="3">
        <f>IFERROR(VLOOKUP(D714,[7]CANCEL!$F$16:$M$48,8,0),0)</f>
        <v>0</v>
      </c>
      <c r="U714" s="3">
        <f>IFERROR(VLOOKUP(B714,[7]Aaf_PENSION!$C$16:$M$112,11,0),0)</f>
        <v>0</v>
      </c>
      <c r="V714" s="3">
        <f>IFERROR(VLOOKUP(B714,[7]Aaf_SALUD!$C$16:$M$112,11,0),0)</f>
        <v>0</v>
      </c>
      <c r="W714" s="3">
        <f>IFERROR(VLOOKUP(D714,[7]CALIDAD!$F$16:$M$1122,8,0),0)</f>
        <v>9824289</v>
      </c>
      <c r="X714" s="3"/>
      <c r="Y714" s="3">
        <f>IFERROR(VLOOKUP(B714,[7]Ap_CESANTIAS!$C$16:$M$112,11,0),0)</f>
        <v>0</v>
      </c>
      <c r="Z714" s="3">
        <f>IFERROR(VLOOKUP(B714,[7]Ap_PENSION!$C$16:$M$112,11,0),0)</f>
        <v>0</v>
      </c>
      <c r="AA714" s="3">
        <f>IFERROR(VLOOKUP(B714,[7]Ap_SALUD!$C$16:$M$112,11,0),0)</f>
        <v>0</v>
      </c>
      <c r="AB714" s="3"/>
      <c r="AC714" s="36">
        <f t="shared" si="30"/>
        <v>9824289</v>
      </c>
      <c r="AD714" s="37">
        <f t="shared" si="32"/>
        <v>78594312</v>
      </c>
      <c r="AE714" s="144"/>
    </row>
    <row r="715" spans="1:31" hidden="1" x14ac:dyDescent="0.25">
      <c r="A715" s="29">
        <v>703</v>
      </c>
      <c r="B715" s="61"/>
      <c r="C715" s="143" t="str">
        <f>VLOOKUP(D715,[8]Hoja1!$A$2:$B$1115,2,0)</f>
        <v>41885</v>
      </c>
      <c r="D715" s="31">
        <v>800097180</v>
      </c>
      <c r="E715" s="31">
        <v>218541885</v>
      </c>
      <c r="F715" s="61" t="s">
        <v>892</v>
      </c>
      <c r="G715" s="33">
        <v>0</v>
      </c>
      <c r="H715" s="33">
        <v>0</v>
      </c>
      <c r="I715" s="3">
        <f>IFERROR(VLOOKUP(C715,'[6]Anexo 2'!$A$9:$G$1115,7,0),0)</f>
        <v>108926400</v>
      </c>
      <c r="J715" s="3">
        <f>IFERROR(VLOOKUP(C715,'[6]Anexo 1'!$A$9:$F$1115,6,0),0)</f>
        <v>120630136</v>
      </c>
      <c r="K715" s="3"/>
      <c r="L715" s="3"/>
      <c r="M715" s="3"/>
      <c r="N715" s="3"/>
      <c r="O715" s="3"/>
      <c r="P715" s="34">
        <f t="shared" si="31"/>
        <v>229556536</v>
      </c>
      <c r="Q715" s="35">
        <f>VLOOKUP(D715,FEBRERO!$D$13:$Q$1147,14,0)+VLOOKUP(D715,FEBRERO!$D$13:$AC$1147,26,0)+VLOOKUP(D715,MARZO!$D$13:$AC$1147,26,0)</f>
        <v>147861736</v>
      </c>
      <c r="R715" s="3">
        <f>IFERROR(VLOOKUP(D715,[7]ServNOMINA!$F$16:$M$112,8,0),0)</f>
        <v>0</v>
      </c>
      <c r="S715" s="3">
        <f>IFERROR(VLOOKUP(D715,[7]ServOTROS!$F$16:$M$112,8,0),0)</f>
        <v>0</v>
      </c>
      <c r="T715" s="3">
        <f>IFERROR(VLOOKUP(D715,[7]CANCEL!$F$16:$M$48,8,0),0)</f>
        <v>0</v>
      </c>
      <c r="U715" s="3">
        <f>IFERROR(VLOOKUP(B715,[7]Aaf_PENSION!$C$16:$M$112,11,0),0)</f>
        <v>0</v>
      </c>
      <c r="V715" s="3">
        <f>IFERROR(VLOOKUP(B715,[7]Aaf_SALUD!$C$16:$M$112,11,0),0)</f>
        <v>0</v>
      </c>
      <c r="W715" s="3">
        <f>IFERROR(VLOOKUP(D715,[7]CALIDAD!$F$16:$M$1122,8,0),0)</f>
        <v>9077200</v>
      </c>
      <c r="X715" s="3"/>
      <c r="Y715" s="3">
        <f>IFERROR(VLOOKUP(B715,[7]Ap_CESANTIAS!$C$16:$M$112,11,0),0)</f>
        <v>0</v>
      </c>
      <c r="Z715" s="3">
        <f>IFERROR(VLOOKUP(B715,[7]Ap_PENSION!$C$16:$M$112,11,0),0)</f>
        <v>0</v>
      </c>
      <c r="AA715" s="3">
        <f>IFERROR(VLOOKUP(B715,[7]Ap_SALUD!$C$16:$M$112,11,0),0)</f>
        <v>0</v>
      </c>
      <c r="AB715" s="3"/>
      <c r="AC715" s="36">
        <f t="shared" si="30"/>
        <v>9077200</v>
      </c>
      <c r="AD715" s="37">
        <f t="shared" si="32"/>
        <v>72617600</v>
      </c>
      <c r="AE715" s="144"/>
    </row>
    <row r="716" spans="1:31" hidden="1" x14ac:dyDescent="0.25">
      <c r="A716" s="38">
        <v>704</v>
      </c>
      <c r="B716" s="61"/>
      <c r="C716" s="143" t="str">
        <f>VLOOKUP(D716,[8]Hoja1!$A$2:$B$1115,2,0)</f>
        <v>44035</v>
      </c>
      <c r="D716" s="31">
        <v>839000360</v>
      </c>
      <c r="E716" s="31">
        <v>213544035</v>
      </c>
      <c r="F716" s="61" t="s">
        <v>630</v>
      </c>
      <c r="G716" s="33">
        <v>0</v>
      </c>
      <c r="H716" s="33">
        <v>0</v>
      </c>
      <c r="I716" s="3">
        <f>IFERROR(VLOOKUP(C716,'[6]Anexo 2'!$A$9:$G$1115,7,0),0)</f>
        <v>1136182000</v>
      </c>
      <c r="J716" s="3">
        <f>IFERROR(VLOOKUP(C716,'[6]Anexo 1'!$A$9:$F$1115,6,0),0)</f>
        <v>1009808789</v>
      </c>
      <c r="K716" s="3"/>
      <c r="L716" s="3"/>
      <c r="M716" s="3"/>
      <c r="N716" s="3"/>
      <c r="O716" s="3"/>
      <c r="P716" s="34">
        <f t="shared" si="31"/>
        <v>2145990789</v>
      </c>
      <c r="Q716" s="35">
        <f>VLOOKUP(D716,FEBRERO!$D$13:$Q$1147,14,0)+VLOOKUP(D716,FEBRERO!$D$13:$AC$1147,26,0)+VLOOKUP(D716,MARZO!$D$13:$AC$1147,26,0)</f>
        <v>1293854288</v>
      </c>
      <c r="R716" s="3">
        <f>IFERROR(VLOOKUP(D716,[7]ServNOMINA!$F$16:$M$112,8,0),0)</f>
        <v>0</v>
      </c>
      <c r="S716" s="3">
        <f>IFERROR(VLOOKUP(D716,[7]ServOTROS!$F$16:$M$112,8,0),0)</f>
        <v>0</v>
      </c>
      <c r="T716" s="3">
        <f>IFERROR(VLOOKUP(D716,[7]CANCEL!$F$16:$M$48,8,0),0)</f>
        <v>0</v>
      </c>
      <c r="U716" s="3">
        <f>IFERROR(VLOOKUP(B716,[7]Aaf_PENSION!$C$16:$M$112,11,0),0)</f>
        <v>0</v>
      </c>
      <c r="V716" s="3">
        <f>IFERROR(VLOOKUP(B716,[7]Aaf_SALUD!$C$16:$M$112,11,0),0)</f>
        <v>0</v>
      </c>
      <c r="W716" s="3">
        <f>IFERROR(VLOOKUP(D716,[7]CALIDAD!$F$16:$M$1122,8,0),0)</f>
        <v>94681833</v>
      </c>
      <c r="X716" s="3"/>
      <c r="Y716" s="3">
        <f>IFERROR(VLOOKUP(B716,[7]Ap_CESANTIAS!$C$16:$M$112,11,0),0)</f>
        <v>0</v>
      </c>
      <c r="Z716" s="3">
        <f>IFERROR(VLOOKUP(B716,[7]Ap_PENSION!$C$16:$M$112,11,0),0)</f>
        <v>0</v>
      </c>
      <c r="AA716" s="3">
        <f>IFERROR(VLOOKUP(B716,[7]Ap_SALUD!$C$16:$M$112,11,0),0)</f>
        <v>0</v>
      </c>
      <c r="AB716" s="3"/>
      <c r="AC716" s="36">
        <f t="shared" si="30"/>
        <v>94681833</v>
      </c>
      <c r="AD716" s="37">
        <f t="shared" si="32"/>
        <v>757454668</v>
      </c>
      <c r="AE716" s="144"/>
    </row>
    <row r="717" spans="1:31" hidden="1" x14ac:dyDescent="0.25">
      <c r="A717" s="29">
        <v>705</v>
      </c>
      <c r="B717" s="61"/>
      <c r="C717" s="143" t="str">
        <f>VLOOKUP(D717,[8]Hoja1!$A$2:$B$1115,2,0)</f>
        <v>44078</v>
      </c>
      <c r="D717" s="31">
        <v>800099223</v>
      </c>
      <c r="E717" s="31">
        <v>217844078</v>
      </c>
      <c r="F717" s="61" t="s">
        <v>893</v>
      </c>
      <c r="G717" s="33">
        <v>0</v>
      </c>
      <c r="H717" s="33">
        <v>0</v>
      </c>
      <c r="I717" s="3">
        <f>IFERROR(VLOOKUP(C717,'[6]Anexo 2'!$A$9:$G$1115,7,0),0)</f>
        <v>1431145248</v>
      </c>
      <c r="J717" s="3">
        <f>IFERROR(VLOOKUP(C717,'[6]Anexo 1'!$A$9:$F$1115,6,0),0)</f>
        <v>1086331563</v>
      </c>
      <c r="K717" s="3"/>
      <c r="L717" s="3"/>
      <c r="M717" s="3"/>
      <c r="N717" s="3"/>
      <c r="O717" s="3"/>
      <c r="P717" s="34">
        <f t="shared" si="31"/>
        <v>2517476811</v>
      </c>
      <c r="Q717" s="35">
        <f>VLOOKUP(D717,FEBRERO!$D$13:$Q$1147,14,0)+VLOOKUP(D717,FEBRERO!$D$13:$AC$1147,26,0)+VLOOKUP(D717,MARZO!$D$13:$AC$1147,26,0)</f>
        <v>1444117875</v>
      </c>
      <c r="R717" s="3">
        <f>IFERROR(VLOOKUP(D717,[7]ServNOMINA!$F$16:$M$112,8,0),0)</f>
        <v>0</v>
      </c>
      <c r="S717" s="3">
        <f>IFERROR(VLOOKUP(D717,[7]ServOTROS!$F$16:$M$112,8,0),0)</f>
        <v>0</v>
      </c>
      <c r="T717" s="3">
        <f>IFERROR(VLOOKUP(D717,[7]CANCEL!$F$16:$M$48,8,0),0)</f>
        <v>0</v>
      </c>
      <c r="U717" s="3">
        <f>IFERROR(VLOOKUP(B717,[7]Aaf_PENSION!$C$16:$M$112,11,0),0)</f>
        <v>0</v>
      </c>
      <c r="V717" s="3">
        <f>IFERROR(VLOOKUP(B717,[7]Aaf_SALUD!$C$16:$M$112,11,0),0)</f>
        <v>0</v>
      </c>
      <c r="W717" s="3">
        <f>IFERROR(VLOOKUP(D717,[7]CALIDAD!$F$16:$M$1122,8,0),0)</f>
        <v>119262104</v>
      </c>
      <c r="X717" s="3"/>
      <c r="Y717" s="3">
        <f>IFERROR(VLOOKUP(B717,[7]Ap_CESANTIAS!$C$16:$M$112,11,0),0)</f>
        <v>0</v>
      </c>
      <c r="Z717" s="3">
        <f>IFERROR(VLOOKUP(B717,[7]Ap_PENSION!$C$16:$M$112,11,0),0)</f>
        <v>0</v>
      </c>
      <c r="AA717" s="3">
        <f>IFERROR(VLOOKUP(B717,[7]Ap_SALUD!$C$16:$M$112,11,0),0)</f>
        <v>0</v>
      </c>
      <c r="AB717" s="3"/>
      <c r="AC717" s="36">
        <f t="shared" ref="AC717:AC780" si="33">SUM(R717:AA717)</f>
        <v>119262104</v>
      </c>
      <c r="AD717" s="37">
        <f t="shared" si="32"/>
        <v>954096832</v>
      </c>
      <c r="AE717" s="144"/>
    </row>
    <row r="718" spans="1:31" hidden="1" x14ac:dyDescent="0.25">
      <c r="A718" s="38">
        <v>706</v>
      </c>
      <c r="B718" s="61"/>
      <c r="C718" s="143" t="str">
        <f>VLOOKUP(D718,[8]Hoja1!$A$2:$B$1115,2,0)</f>
        <v>44090</v>
      </c>
      <c r="D718" s="31">
        <v>825000134</v>
      </c>
      <c r="E718" s="31">
        <v>219044090</v>
      </c>
      <c r="F718" s="61" t="s">
        <v>894</v>
      </c>
      <c r="G718" s="33">
        <v>0</v>
      </c>
      <c r="H718" s="33">
        <v>0</v>
      </c>
      <c r="I718" s="3">
        <f>IFERROR(VLOOKUP(C718,'[6]Anexo 2'!$A$9:$G$1115,7,0),0)</f>
        <v>1595462160</v>
      </c>
      <c r="J718" s="3">
        <f>IFERROR(VLOOKUP(C718,'[6]Anexo 1'!$A$9:$F$1115,6,0),0)</f>
        <v>1395651757</v>
      </c>
      <c r="K718" s="3"/>
      <c r="L718" s="3"/>
      <c r="M718" s="3"/>
      <c r="N718" s="3"/>
      <c r="O718" s="3"/>
      <c r="P718" s="34">
        <f t="shared" ref="P718:P781" si="34">SUM(G718:N718)</f>
        <v>2991113917</v>
      </c>
      <c r="Q718" s="35">
        <f>VLOOKUP(D718,FEBRERO!$D$13:$Q$1147,14,0)+VLOOKUP(D718,FEBRERO!$D$13:$AC$1147,26,0)+VLOOKUP(D718,MARZO!$D$13:$AC$1147,26,0)</f>
        <v>1794517297</v>
      </c>
      <c r="R718" s="3">
        <f>IFERROR(VLOOKUP(D718,[7]ServNOMINA!$F$16:$M$112,8,0),0)</f>
        <v>0</v>
      </c>
      <c r="S718" s="3">
        <f>IFERROR(VLOOKUP(D718,[7]ServOTROS!$F$16:$M$112,8,0),0)</f>
        <v>0</v>
      </c>
      <c r="T718" s="3">
        <f>IFERROR(VLOOKUP(D718,[7]CANCEL!$F$16:$M$48,8,0),0)</f>
        <v>0</v>
      </c>
      <c r="U718" s="3">
        <f>IFERROR(VLOOKUP(B718,[7]Aaf_PENSION!$C$16:$M$112,11,0),0)</f>
        <v>0</v>
      </c>
      <c r="V718" s="3">
        <f>IFERROR(VLOOKUP(B718,[7]Aaf_SALUD!$C$16:$M$112,11,0),0)</f>
        <v>0</v>
      </c>
      <c r="W718" s="3">
        <f>IFERROR(VLOOKUP(D718,[7]CALIDAD!$F$16:$M$1122,8,0),0)</f>
        <v>132955180</v>
      </c>
      <c r="X718" s="3"/>
      <c r="Y718" s="3">
        <f>IFERROR(VLOOKUP(B718,[7]Ap_CESANTIAS!$C$16:$M$112,11,0),0)</f>
        <v>0</v>
      </c>
      <c r="Z718" s="3">
        <f>IFERROR(VLOOKUP(B718,[7]Ap_PENSION!$C$16:$M$112,11,0),0)</f>
        <v>0</v>
      </c>
      <c r="AA718" s="3">
        <f>IFERROR(VLOOKUP(B718,[7]Ap_SALUD!$C$16:$M$112,11,0),0)</f>
        <v>0</v>
      </c>
      <c r="AB718" s="3"/>
      <c r="AC718" s="36">
        <f t="shared" si="33"/>
        <v>132955180</v>
      </c>
      <c r="AD718" s="37">
        <f t="shared" si="32"/>
        <v>1063641440</v>
      </c>
      <c r="AE718" s="144"/>
    </row>
    <row r="719" spans="1:31" hidden="1" x14ac:dyDescent="0.25">
      <c r="A719" s="29">
        <v>707</v>
      </c>
      <c r="B719" s="61"/>
      <c r="C719" s="143" t="str">
        <f>VLOOKUP(D719,[8]Hoja1!$A$2:$B$1115,2,0)</f>
        <v>44098</v>
      </c>
      <c r="D719" s="31">
        <v>825000166</v>
      </c>
      <c r="E719" s="31">
        <v>219844098</v>
      </c>
      <c r="F719" s="61" t="s">
        <v>895</v>
      </c>
      <c r="G719" s="33">
        <v>0</v>
      </c>
      <c r="H719" s="33">
        <v>0</v>
      </c>
      <c r="I719" s="3">
        <f>IFERROR(VLOOKUP(C719,'[6]Anexo 2'!$A$9:$G$1115,7,0),0)</f>
        <v>403457264</v>
      </c>
      <c r="J719" s="3">
        <f>IFERROR(VLOOKUP(C719,'[6]Anexo 1'!$A$9:$F$1115,6,0),0)</f>
        <v>355102565</v>
      </c>
      <c r="K719" s="3"/>
      <c r="L719" s="3"/>
      <c r="M719" s="3"/>
      <c r="N719" s="3"/>
      <c r="O719" s="3"/>
      <c r="P719" s="34">
        <f t="shared" si="34"/>
        <v>758559829</v>
      </c>
      <c r="Q719" s="35">
        <f>VLOOKUP(D719,FEBRERO!$D$13:$Q$1147,14,0)+VLOOKUP(D719,FEBRERO!$D$13:$AC$1147,26,0)+VLOOKUP(D719,MARZO!$D$13:$AC$1147,26,0)</f>
        <v>455966882</v>
      </c>
      <c r="R719" s="3">
        <f>IFERROR(VLOOKUP(D719,[7]ServNOMINA!$F$16:$M$112,8,0),0)</f>
        <v>0</v>
      </c>
      <c r="S719" s="3">
        <f>IFERROR(VLOOKUP(D719,[7]ServOTROS!$F$16:$M$112,8,0),0)</f>
        <v>0</v>
      </c>
      <c r="T719" s="3">
        <f>IFERROR(VLOOKUP(D719,[7]CANCEL!$F$16:$M$48,8,0),0)</f>
        <v>0</v>
      </c>
      <c r="U719" s="3">
        <f>IFERROR(VLOOKUP(B719,[7]Aaf_PENSION!$C$16:$M$112,11,0),0)</f>
        <v>0</v>
      </c>
      <c r="V719" s="3">
        <f>IFERROR(VLOOKUP(B719,[7]Aaf_SALUD!$C$16:$M$112,11,0),0)</f>
        <v>0</v>
      </c>
      <c r="W719" s="3">
        <f>IFERROR(VLOOKUP(D719,[7]CALIDAD!$F$16:$M$1122,8,0),0)</f>
        <v>33621439</v>
      </c>
      <c r="X719" s="3"/>
      <c r="Y719" s="3">
        <f>IFERROR(VLOOKUP(B719,[7]Ap_CESANTIAS!$C$16:$M$112,11,0),0)</f>
        <v>0</v>
      </c>
      <c r="Z719" s="3">
        <f>IFERROR(VLOOKUP(B719,[7]Ap_PENSION!$C$16:$M$112,11,0),0)</f>
        <v>0</v>
      </c>
      <c r="AA719" s="3">
        <f>IFERROR(VLOOKUP(B719,[7]Ap_SALUD!$C$16:$M$112,11,0),0)</f>
        <v>0</v>
      </c>
      <c r="AB719" s="3"/>
      <c r="AC719" s="36">
        <f t="shared" si="33"/>
        <v>33621439</v>
      </c>
      <c r="AD719" s="37">
        <f t="shared" ref="AD719:AD782" si="35">+P719-Q719+AB719-AC719</f>
        <v>268971508</v>
      </c>
      <c r="AE719" s="144"/>
    </row>
    <row r="720" spans="1:31" hidden="1" x14ac:dyDescent="0.25">
      <c r="A720" s="38">
        <v>708</v>
      </c>
      <c r="B720" s="61"/>
      <c r="C720" s="143" t="str">
        <f>VLOOKUP(D720,[8]Hoja1!$A$2:$B$1115,2,0)</f>
        <v>44110</v>
      </c>
      <c r="D720" s="31">
        <v>800092788</v>
      </c>
      <c r="E720" s="31">
        <v>211044110</v>
      </c>
      <c r="F720" s="61" t="s">
        <v>896</v>
      </c>
      <c r="G720" s="33">
        <v>0</v>
      </c>
      <c r="H720" s="33">
        <v>0</v>
      </c>
      <c r="I720" s="3">
        <f>IFERROR(VLOOKUP(C720,'[6]Anexo 2'!$A$9:$G$1115,7,0),0)</f>
        <v>162822500</v>
      </c>
      <c r="J720" s="3">
        <f>IFERROR(VLOOKUP(C720,'[6]Anexo 1'!$A$9:$F$1115,6,0),0)</f>
        <v>143548662</v>
      </c>
      <c r="K720" s="3"/>
      <c r="L720" s="3"/>
      <c r="M720" s="3"/>
      <c r="N720" s="3"/>
      <c r="O720" s="3"/>
      <c r="P720" s="34">
        <f t="shared" si="34"/>
        <v>306371162</v>
      </c>
      <c r="Q720" s="35">
        <f>VLOOKUP(D720,FEBRERO!$D$13:$Q$1147,14,0)+VLOOKUP(D720,FEBRERO!$D$13:$AC$1147,26,0)+VLOOKUP(D720,MARZO!$D$13:$AC$1147,26,0)</f>
        <v>184254288</v>
      </c>
      <c r="R720" s="3">
        <f>IFERROR(VLOOKUP(D720,[7]ServNOMINA!$F$16:$M$112,8,0),0)</f>
        <v>0</v>
      </c>
      <c r="S720" s="3">
        <f>IFERROR(VLOOKUP(D720,[7]ServOTROS!$F$16:$M$112,8,0),0)</f>
        <v>0</v>
      </c>
      <c r="T720" s="3">
        <f>IFERROR(VLOOKUP(D720,[7]CANCEL!$F$16:$M$48,8,0),0)</f>
        <v>0</v>
      </c>
      <c r="U720" s="3">
        <f>IFERROR(VLOOKUP(B720,[7]Aaf_PENSION!$C$16:$M$112,11,0),0)</f>
        <v>0</v>
      </c>
      <c r="V720" s="3">
        <f>IFERROR(VLOOKUP(B720,[7]Aaf_SALUD!$C$16:$M$112,11,0),0)</f>
        <v>0</v>
      </c>
      <c r="W720" s="3">
        <f>IFERROR(VLOOKUP(D720,[7]CALIDAD!$F$16:$M$1122,8,0),0)</f>
        <v>13568542</v>
      </c>
      <c r="X720" s="3"/>
      <c r="Y720" s="3">
        <f>IFERROR(VLOOKUP(B720,[7]Ap_CESANTIAS!$C$16:$M$112,11,0),0)</f>
        <v>0</v>
      </c>
      <c r="Z720" s="3">
        <f>IFERROR(VLOOKUP(B720,[7]Ap_PENSION!$C$16:$M$112,11,0),0)</f>
        <v>0</v>
      </c>
      <c r="AA720" s="3">
        <f>IFERROR(VLOOKUP(B720,[7]Ap_SALUD!$C$16:$M$112,11,0),0)</f>
        <v>0</v>
      </c>
      <c r="AB720" s="3"/>
      <c r="AC720" s="36">
        <f t="shared" si="33"/>
        <v>13568542</v>
      </c>
      <c r="AD720" s="37">
        <f t="shared" si="35"/>
        <v>108548332</v>
      </c>
      <c r="AE720" s="144"/>
    </row>
    <row r="721" spans="1:31" hidden="1" x14ac:dyDescent="0.25">
      <c r="A721" s="29">
        <v>709</v>
      </c>
      <c r="B721" s="61"/>
      <c r="C721" s="143" t="str">
        <f>VLOOKUP(D721,[8]Hoja1!$A$2:$B$1115,2,0)</f>
        <v>44279</v>
      </c>
      <c r="D721" s="31">
        <v>892170008</v>
      </c>
      <c r="E721" s="31">
        <v>217944279</v>
      </c>
      <c r="F721" s="61" t="s">
        <v>897</v>
      </c>
      <c r="G721" s="33">
        <v>0</v>
      </c>
      <c r="H721" s="33">
        <v>0</v>
      </c>
      <c r="I721" s="3">
        <f>IFERROR(VLOOKUP(C721,'[6]Anexo 2'!$A$9:$G$1115,7,0),0)</f>
        <v>1112285328</v>
      </c>
      <c r="J721" s="3">
        <f>IFERROR(VLOOKUP(C721,'[6]Anexo 1'!$A$9:$F$1115,6,0),0)</f>
        <v>1152212671</v>
      </c>
      <c r="K721" s="3"/>
      <c r="L721" s="3"/>
      <c r="M721" s="3"/>
      <c r="N721" s="3"/>
      <c r="O721" s="3"/>
      <c r="P721" s="34">
        <f t="shared" si="34"/>
        <v>2264497999</v>
      </c>
      <c r="Q721" s="35">
        <f>VLOOKUP(D721,FEBRERO!$D$13:$Q$1147,14,0)+VLOOKUP(D721,FEBRERO!$D$13:$AC$1147,26,0)+VLOOKUP(D721,MARZO!$D$13:$AC$1147,26,0)</f>
        <v>1430284003</v>
      </c>
      <c r="R721" s="3">
        <f>IFERROR(VLOOKUP(D721,[7]ServNOMINA!$F$16:$M$112,8,0),0)</f>
        <v>0</v>
      </c>
      <c r="S721" s="3">
        <f>IFERROR(VLOOKUP(D721,[7]ServOTROS!$F$16:$M$112,8,0),0)</f>
        <v>0</v>
      </c>
      <c r="T721" s="3">
        <f>IFERROR(VLOOKUP(D721,[7]CANCEL!$F$16:$M$48,8,0),0)</f>
        <v>0</v>
      </c>
      <c r="U721" s="3">
        <f>IFERROR(VLOOKUP(B721,[7]Aaf_PENSION!$C$16:$M$112,11,0),0)</f>
        <v>0</v>
      </c>
      <c r="V721" s="3">
        <f>IFERROR(VLOOKUP(B721,[7]Aaf_SALUD!$C$16:$M$112,11,0),0)</f>
        <v>0</v>
      </c>
      <c r="W721" s="3">
        <f>IFERROR(VLOOKUP(D721,[7]CALIDAD!$F$16:$M$1122,8,0),0)</f>
        <v>92690444</v>
      </c>
      <c r="X721" s="3"/>
      <c r="Y721" s="3">
        <f>IFERROR(VLOOKUP(B721,[7]Ap_CESANTIAS!$C$16:$M$112,11,0),0)</f>
        <v>0</v>
      </c>
      <c r="Z721" s="3">
        <f>IFERROR(VLOOKUP(B721,[7]Ap_PENSION!$C$16:$M$112,11,0),0)</f>
        <v>0</v>
      </c>
      <c r="AA721" s="3">
        <f>IFERROR(VLOOKUP(B721,[7]Ap_SALUD!$C$16:$M$112,11,0),0)</f>
        <v>0</v>
      </c>
      <c r="AB721" s="3"/>
      <c r="AC721" s="36">
        <f t="shared" si="33"/>
        <v>92690444</v>
      </c>
      <c r="AD721" s="37">
        <f t="shared" si="35"/>
        <v>741523552</v>
      </c>
      <c r="AE721" s="144"/>
    </row>
    <row r="722" spans="1:31" hidden="1" x14ac:dyDescent="0.25">
      <c r="A722" s="38">
        <v>710</v>
      </c>
      <c r="B722" s="61"/>
      <c r="C722" s="143" t="str">
        <f>VLOOKUP(D722,[8]Hoja1!$A$2:$B$1115,2,0)</f>
        <v>44378</v>
      </c>
      <c r="D722" s="31">
        <v>800255101</v>
      </c>
      <c r="E722" s="31">
        <v>217844378</v>
      </c>
      <c r="F722" s="61" t="s">
        <v>898</v>
      </c>
      <c r="G722" s="33">
        <v>0</v>
      </c>
      <c r="H722" s="33">
        <v>0</v>
      </c>
      <c r="I722" s="3">
        <f>IFERROR(VLOOKUP(C722,'[6]Anexo 2'!$A$9:$G$1115,7,0),0)</f>
        <v>692952416</v>
      </c>
      <c r="J722" s="3">
        <f>IFERROR(VLOOKUP(C722,'[6]Anexo 1'!$A$9:$F$1115,6,0),0)</f>
        <v>552516164</v>
      </c>
      <c r="K722" s="3"/>
      <c r="L722" s="3"/>
      <c r="M722" s="3"/>
      <c r="N722" s="3"/>
      <c r="O722" s="3"/>
      <c r="P722" s="34">
        <f t="shared" si="34"/>
        <v>1245468580</v>
      </c>
      <c r="Q722" s="35">
        <f>VLOOKUP(D722,FEBRERO!$D$13:$Q$1147,14,0)+VLOOKUP(D722,FEBRERO!$D$13:$AC$1147,26,0)+VLOOKUP(D722,MARZO!$D$13:$AC$1147,26,0)</f>
        <v>725754269</v>
      </c>
      <c r="R722" s="3">
        <f>IFERROR(VLOOKUP(D722,[7]ServNOMINA!$F$16:$M$112,8,0),0)</f>
        <v>0</v>
      </c>
      <c r="S722" s="3">
        <f>IFERROR(VLOOKUP(D722,[7]ServOTROS!$F$16:$M$112,8,0),0)</f>
        <v>0</v>
      </c>
      <c r="T722" s="3">
        <f>IFERROR(VLOOKUP(D722,[7]CANCEL!$F$16:$M$48,8,0),0)</f>
        <v>0</v>
      </c>
      <c r="U722" s="3">
        <f>IFERROR(VLOOKUP(B722,[7]Aaf_PENSION!$C$16:$M$112,11,0),0)</f>
        <v>0</v>
      </c>
      <c r="V722" s="3">
        <f>IFERROR(VLOOKUP(B722,[7]Aaf_SALUD!$C$16:$M$112,11,0),0)</f>
        <v>0</v>
      </c>
      <c r="W722" s="3">
        <f>IFERROR(VLOOKUP(D722,[7]CALIDAD!$F$16:$M$1122,8,0),0)</f>
        <v>57746035</v>
      </c>
      <c r="X722" s="3"/>
      <c r="Y722" s="3">
        <f>IFERROR(VLOOKUP(B722,[7]Ap_CESANTIAS!$C$16:$M$112,11,0),0)</f>
        <v>0</v>
      </c>
      <c r="Z722" s="3">
        <f>IFERROR(VLOOKUP(B722,[7]Ap_PENSION!$C$16:$M$112,11,0),0)</f>
        <v>0</v>
      </c>
      <c r="AA722" s="3">
        <f>IFERROR(VLOOKUP(B722,[7]Ap_SALUD!$C$16:$M$112,11,0),0)</f>
        <v>0</v>
      </c>
      <c r="AB722" s="3"/>
      <c r="AC722" s="36">
        <f t="shared" si="33"/>
        <v>57746035</v>
      </c>
      <c r="AD722" s="37">
        <f t="shared" si="35"/>
        <v>461968276</v>
      </c>
      <c r="AE722" s="144"/>
    </row>
    <row r="723" spans="1:31" hidden="1" x14ac:dyDescent="0.25">
      <c r="A723" s="29">
        <v>711</v>
      </c>
      <c r="B723" s="61"/>
      <c r="C723" s="143" t="str">
        <f>VLOOKUP(D723,[8]Hoja1!$A$2:$B$1115,2,0)</f>
        <v>44420</v>
      </c>
      <c r="D723" s="31">
        <v>825000676</v>
      </c>
      <c r="E723" s="31">
        <v>212044420</v>
      </c>
      <c r="F723" s="61" t="s">
        <v>899</v>
      </c>
      <c r="G723" s="33">
        <v>0</v>
      </c>
      <c r="H723" s="33">
        <v>0</v>
      </c>
      <c r="I723" s="3">
        <f>IFERROR(VLOOKUP(C723,'[6]Anexo 2'!$A$9:$G$1115,7,0),0)</f>
        <v>93402352</v>
      </c>
      <c r="J723" s="3">
        <f>IFERROR(VLOOKUP(C723,'[6]Anexo 1'!$A$9:$F$1115,6,0),0)</f>
        <v>85730633</v>
      </c>
      <c r="K723" s="3"/>
      <c r="L723" s="3"/>
      <c r="M723" s="3"/>
      <c r="N723" s="3"/>
      <c r="O723" s="3"/>
      <c r="P723" s="34">
        <f t="shared" si="34"/>
        <v>179132985</v>
      </c>
      <c r="Q723" s="35">
        <f>VLOOKUP(D723,FEBRERO!$D$13:$Q$1147,14,0)+VLOOKUP(D723,FEBRERO!$D$13:$AC$1147,26,0)+VLOOKUP(D723,MARZO!$D$13:$AC$1147,26,0)</f>
        <v>109081220</v>
      </c>
      <c r="R723" s="3">
        <f>IFERROR(VLOOKUP(D723,[7]ServNOMINA!$F$16:$M$112,8,0),0)</f>
        <v>0</v>
      </c>
      <c r="S723" s="3">
        <f>IFERROR(VLOOKUP(D723,[7]ServOTROS!$F$16:$M$112,8,0),0)</f>
        <v>0</v>
      </c>
      <c r="T723" s="3">
        <f>IFERROR(VLOOKUP(D723,[7]CANCEL!$F$16:$M$48,8,0),0)</f>
        <v>0</v>
      </c>
      <c r="U723" s="3">
        <f>IFERROR(VLOOKUP(B723,[7]Aaf_PENSION!$C$16:$M$112,11,0),0)</f>
        <v>0</v>
      </c>
      <c r="V723" s="3">
        <f>IFERROR(VLOOKUP(B723,[7]Aaf_SALUD!$C$16:$M$112,11,0),0)</f>
        <v>0</v>
      </c>
      <c r="W723" s="3">
        <f>IFERROR(VLOOKUP(D723,[7]CALIDAD!$F$16:$M$1122,8,0),0)</f>
        <v>7783529</v>
      </c>
      <c r="X723" s="3"/>
      <c r="Y723" s="3">
        <f>IFERROR(VLOOKUP(B723,[7]Ap_CESANTIAS!$C$16:$M$112,11,0),0)</f>
        <v>0</v>
      </c>
      <c r="Z723" s="3">
        <f>IFERROR(VLOOKUP(B723,[7]Ap_PENSION!$C$16:$M$112,11,0),0)</f>
        <v>0</v>
      </c>
      <c r="AA723" s="3">
        <f>IFERROR(VLOOKUP(B723,[7]Ap_SALUD!$C$16:$M$112,11,0),0)</f>
        <v>0</v>
      </c>
      <c r="AB723" s="3"/>
      <c r="AC723" s="36">
        <f t="shared" si="33"/>
        <v>7783529</v>
      </c>
      <c r="AD723" s="37">
        <f t="shared" si="35"/>
        <v>62268236</v>
      </c>
      <c r="AE723" s="144"/>
    </row>
    <row r="724" spans="1:31" hidden="1" x14ac:dyDescent="0.25">
      <c r="A724" s="38">
        <v>712</v>
      </c>
      <c r="B724" s="61"/>
      <c r="C724" s="143" t="str">
        <f>VLOOKUP(D724,[8]Hoja1!$A$2:$B$1115,2,0)</f>
        <v>44560</v>
      </c>
      <c r="D724" s="31">
        <v>892115024</v>
      </c>
      <c r="E724" s="31">
        <v>216044560</v>
      </c>
      <c r="F724" s="61" t="s">
        <v>695</v>
      </c>
      <c r="G724" s="33">
        <v>0</v>
      </c>
      <c r="H724" s="33">
        <v>0</v>
      </c>
      <c r="I724" s="3">
        <f>IFERROR(VLOOKUP(C724,'[6]Anexo 2'!$A$9:$G$1115,7,0),0)</f>
        <v>10585886848</v>
      </c>
      <c r="J724" s="3">
        <f>IFERROR(VLOOKUP(C724,'[6]Anexo 1'!$A$9:$F$1115,6,0),0)</f>
        <v>6209216374</v>
      </c>
      <c r="K724" s="3"/>
      <c r="L724" s="3"/>
      <c r="M724" s="3"/>
      <c r="N724" s="3"/>
      <c r="O724" s="3"/>
      <c r="P724" s="34">
        <f t="shared" si="34"/>
        <v>16795103222</v>
      </c>
      <c r="Q724" s="35">
        <f>VLOOKUP(D724,FEBRERO!$D$13:$Q$1147,14,0)+VLOOKUP(D724,FEBRERO!$D$13:$AC$1147,26,0)+VLOOKUP(D724,MARZO!$D$13:$AC$1147,26,0)</f>
        <v>8855688085</v>
      </c>
      <c r="R724" s="3">
        <f>IFERROR(VLOOKUP(D724,[7]ServNOMINA!$F$16:$M$112,8,0),0)</f>
        <v>0</v>
      </c>
      <c r="S724" s="3">
        <f>IFERROR(VLOOKUP(D724,[7]ServOTROS!$F$16:$M$112,8,0),0)</f>
        <v>0</v>
      </c>
      <c r="T724" s="3">
        <f>IFERROR(VLOOKUP(D724,[7]CANCEL!$F$16:$M$48,8,0),0)</f>
        <v>0</v>
      </c>
      <c r="U724" s="3">
        <f>IFERROR(VLOOKUP(B724,[7]Aaf_PENSION!$C$16:$M$112,11,0),0)</f>
        <v>0</v>
      </c>
      <c r="V724" s="3">
        <f>IFERROR(VLOOKUP(B724,[7]Aaf_SALUD!$C$16:$M$112,11,0),0)</f>
        <v>0</v>
      </c>
      <c r="W724" s="3">
        <f>IFERROR(VLOOKUP(D724,[7]CALIDAD!$F$16:$M$1122,8,0),0)</f>
        <v>882157237</v>
      </c>
      <c r="X724" s="3"/>
      <c r="Y724" s="3">
        <f>IFERROR(VLOOKUP(B724,[7]Ap_CESANTIAS!$C$16:$M$112,11,0),0)</f>
        <v>0</v>
      </c>
      <c r="Z724" s="3">
        <f>IFERROR(VLOOKUP(B724,[7]Ap_PENSION!$C$16:$M$112,11,0),0)</f>
        <v>0</v>
      </c>
      <c r="AA724" s="3">
        <f>IFERROR(VLOOKUP(B724,[7]Ap_SALUD!$C$16:$M$112,11,0),0)</f>
        <v>0</v>
      </c>
      <c r="AB724" s="3"/>
      <c r="AC724" s="36">
        <f t="shared" si="33"/>
        <v>882157237</v>
      </c>
      <c r="AD724" s="37">
        <f t="shared" si="35"/>
        <v>7057257900</v>
      </c>
      <c r="AE724" s="144"/>
    </row>
    <row r="725" spans="1:31" hidden="1" x14ac:dyDescent="0.25">
      <c r="A725" s="29">
        <v>713</v>
      </c>
      <c r="B725" s="61"/>
      <c r="C725" s="143" t="str">
        <f>VLOOKUP(D725,[8]Hoja1!$A$2:$B$1115,2,0)</f>
        <v>44650</v>
      </c>
      <c r="D725" s="31">
        <v>892115179</v>
      </c>
      <c r="E725" s="31">
        <v>215044650</v>
      </c>
      <c r="F725" s="61" t="s">
        <v>900</v>
      </c>
      <c r="G725" s="33">
        <v>0</v>
      </c>
      <c r="H725" s="33">
        <v>0</v>
      </c>
      <c r="I725" s="3">
        <f>IFERROR(VLOOKUP(C725,'[6]Anexo 2'!$A$9:$G$1115,7,0),0)</f>
        <v>1312182192</v>
      </c>
      <c r="J725" s="3">
        <f>IFERROR(VLOOKUP(C725,'[6]Anexo 1'!$A$9:$F$1115,6,0),0)</f>
        <v>1224663234</v>
      </c>
      <c r="K725" s="3"/>
      <c r="L725" s="3"/>
      <c r="M725" s="3"/>
      <c r="N725" s="3"/>
      <c r="O725" s="3"/>
      <c r="P725" s="34">
        <f t="shared" si="34"/>
        <v>2536845426</v>
      </c>
      <c r="Q725" s="35">
        <f>VLOOKUP(D725,FEBRERO!$D$13:$Q$1147,14,0)+VLOOKUP(D725,FEBRERO!$D$13:$AC$1147,26,0)+VLOOKUP(D725,MARZO!$D$13:$AC$1147,26,0)</f>
        <v>1552708782</v>
      </c>
      <c r="R725" s="3">
        <f>IFERROR(VLOOKUP(D725,[7]ServNOMINA!$F$16:$M$112,8,0),0)</f>
        <v>0</v>
      </c>
      <c r="S725" s="3">
        <f>IFERROR(VLOOKUP(D725,[7]ServOTROS!$F$16:$M$112,8,0),0)</f>
        <v>0</v>
      </c>
      <c r="T725" s="3">
        <f>IFERROR(VLOOKUP(D725,[7]CANCEL!$F$16:$M$48,8,0),0)</f>
        <v>0</v>
      </c>
      <c r="U725" s="3">
        <f>IFERROR(VLOOKUP(B725,[7]Aaf_PENSION!$C$16:$M$112,11,0),0)</f>
        <v>0</v>
      </c>
      <c r="V725" s="3">
        <f>IFERROR(VLOOKUP(B725,[7]Aaf_SALUD!$C$16:$M$112,11,0),0)</f>
        <v>0</v>
      </c>
      <c r="W725" s="3">
        <f>IFERROR(VLOOKUP(D725,[7]CALIDAD!$F$16:$M$1122,8,0),0)</f>
        <v>109348516</v>
      </c>
      <c r="X725" s="3"/>
      <c r="Y725" s="3">
        <f>IFERROR(VLOOKUP(B725,[7]Ap_CESANTIAS!$C$16:$M$112,11,0),0)</f>
        <v>0</v>
      </c>
      <c r="Z725" s="3">
        <f>IFERROR(VLOOKUP(B725,[7]Ap_PENSION!$C$16:$M$112,11,0),0)</f>
        <v>0</v>
      </c>
      <c r="AA725" s="3">
        <f>IFERROR(VLOOKUP(B725,[7]Ap_SALUD!$C$16:$M$112,11,0),0)</f>
        <v>0</v>
      </c>
      <c r="AB725" s="3"/>
      <c r="AC725" s="36">
        <f t="shared" si="33"/>
        <v>109348516</v>
      </c>
      <c r="AD725" s="37">
        <f t="shared" si="35"/>
        <v>874788128</v>
      </c>
      <c r="AE725" s="144"/>
    </row>
    <row r="726" spans="1:31" hidden="1" x14ac:dyDescent="0.25">
      <c r="A726" s="38">
        <v>714</v>
      </c>
      <c r="B726" s="61"/>
      <c r="C726" s="143" t="str">
        <f>VLOOKUP(D726,[8]Hoja1!$A$2:$B$1115,2,0)</f>
        <v>44855</v>
      </c>
      <c r="D726" s="31">
        <v>800059405</v>
      </c>
      <c r="E726" s="31">
        <v>215544855</v>
      </c>
      <c r="F726" s="61" t="s">
        <v>901</v>
      </c>
      <c r="G726" s="33">
        <v>0</v>
      </c>
      <c r="H726" s="33">
        <v>0</v>
      </c>
      <c r="I726" s="3">
        <f>IFERROR(VLOOKUP(C726,'[6]Anexo 2'!$A$9:$G$1115,7,0),0)</f>
        <v>228035780</v>
      </c>
      <c r="J726" s="3">
        <f>IFERROR(VLOOKUP(C726,'[6]Anexo 1'!$A$9:$F$1115,6,0),0)</f>
        <v>233288548</v>
      </c>
      <c r="K726" s="3"/>
      <c r="L726" s="3"/>
      <c r="M726" s="3"/>
      <c r="N726" s="3"/>
      <c r="O726" s="3"/>
      <c r="P726" s="34">
        <f t="shared" si="34"/>
        <v>461324328</v>
      </c>
      <c r="Q726" s="35">
        <f>VLOOKUP(D726,FEBRERO!$D$13:$Q$1147,14,0)+VLOOKUP(D726,FEBRERO!$D$13:$AC$1147,26,0)+VLOOKUP(D726,MARZO!$D$13:$AC$1147,26,0)</f>
        <v>290297494</v>
      </c>
      <c r="R726" s="3">
        <f>IFERROR(VLOOKUP(D726,[7]ServNOMINA!$F$16:$M$112,8,0),0)</f>
        <v>0</v>
      </c>
      <c r="S726" s="3">
        <f>IFERROR(VLOOKUP(D726,[7]ServOTROS!$F$16:$M$112,8,0),0)</f>
        <v>0</v>
      </c>
      <c r="T726" s="3">
        <f>IFERROR(VLOOKUP(D726,[7]CANCEL!$F$16:$M$48,8,0),0)</f>
        <v>0</v>
      </c>
      <c r="U726" s="3">
        <f>IFERROR(VLOOKUP(B726,[7]Aaf_PENSION!$C$16:$M$112,11,0),0)</f>
        <v>0</v>
      </c>
      <c r="V726" s="3">
        <f>IFERROR(VLOOKUP(B726,[7]Aaf_SALUD!$C$16:$M$112,11,0),0)</f>
        <v>0</v>
      </c>
      <c r="W726" s="3">
        <f>IFERROR(VLOOKUP(D726,[7]CALIDAD!$F$16:$M$1122,8,0),0)</f>
        <v>19002982</v>
      </c>
      <c r="X726" s="3"/>
      <c r="Y726" s="3">
        <f>IFERROR(VLOOKUP(B726,[7]Ap_CESANTIAS!$C$16:$M$112,11,0),0)</f>
        <v>0</v>
      </c>
      <c r="Z726" s="3">
        <f>IFERROR(VLOOKUP(B726,[7]Ap_PENSION!$C$16:$M$112,11,0),0)</f>
        <v>0</v>
      </c>
      <c r="AA726" s="3">
        <f>IFERROR(VLOOKUP(B726,[7]Ap_SALUD!$C$16:$M$112,11,0),0)</f>
        <v>0</v>
      </c>
      <c r="AB726" s="3"/>
      <c r="AC726" s="36">
        <f t="shared" si="33"/>
        <v>19002982</v>
      </c>
      <c r="AD726" s="37">
        <f t="shared" si="35"/>
        <v>152023852</v>
      </c>
      <c r="AE726" s="144"/>
    </row>
    <row r="727" spans="1:31" hidden="1" x14ac:dyDescent="0.25">
      <c r="A727" s="29">
        <v>715</v>
      </c>
      <c r="B727" s="61"/>
      <c r="C727" s="143" t="str">
        <f>VLOOKUP(D727,[8]Hoja1!$A$2:$B$1115,2,0)</f>
        <v>44874</v>
      </c>
      <c r="D727" s="31">
        <v>892115198</v>
      </c>
      <c r="E727" s="31">
        <v>217444874</v>
      </c>
      <c r="F727" s="61" t="s">
        <v>485</v>
      </c>
      <c r="G727" s="33">
        <v>0</v>
      </c>
      <c r="H727" s="33">
        <v>0</v>
      </c>
      <c r="I727" s="3">
        <f>IFERROR(VLOOKUP(C727,'[6]Anexo 2'!$A$9:$G$1115,7,0),0)</f>
        <v>480795752</v>
      </c>
      <c r="J727" s="3">
        <f>IFERROR(VLOOKUP(C727,'[6]Anexo 1'!$A$9:$F$1115,6,0),0)</f>
        <v>530239417</v>
      </c>
      <c r="K727" s="3"/>
      <c r="L727" s="3"/>
      <c r="M727" s="3"/>
      <c r="N727" s="3"/>
      <c r="O727" s="3"/>
      <c r="P727" s="34">
        <f t="shared" si="34"/>
        <v>1011035169</v>
      </c>
      <c r="Q727" s="35">
        <f>VLOOKUP(D727,FEBRERO!$D$13:$Q$1147,14,0)+VLOOKUP(D727,FEBRERO!$D$13:$AC$1147,26,0)+VLOOKUP(D727,MARZO!$D$13:$AC$1147,26,0)</f>
        <v>650438356</v>
      </c>
      <c r="R727" s="3">
        <f>IFERROR(VLOOKUP(D727,[7]ServNOMINA!$F$16:$M$112,8,0),0)</f>
        <v>0</v>
      </c>
      <c r="S727" s="3">
        <f>IFERROR(VLOOKUP(D727,[7]ServOTROS!$F$16:$M$112,8,0),0)</f>
        <v>0</v>
      </c>
      <c r="T727" s="3">
        <f>IFERROR(VLOOKUP(D727,[7]CANCEL!$F$16:$M$48,8,0),0)</f>
        <v>0</v>
      </c>
      <c r="U727" s="3">
        <f>IFERROR(VLOOKUP(B727,[7]Aaf_PENSION!$C$16:$M$112,11,0),0)</f>
        <v>0</v>
      </c>
      <c r="V727" s="3">
        <f>IFERROR(VLOOKUP(B727,[7]Aaf_SALUD!$C$16:$M$112,11,0),0)</f>
        <v>0</v>
      </c>
      <c r="W727" s="3">
        <f>IFERROR(VLOOKUP(D727,[7]CALIDAD!$F$16:$M$1122,8,0),0)</f>
        <v>40066313</v>
      </c>
      <c r="X727" s="3"/>
      <c r="Y727" s="3">
        <f>IFERROR(VLOOKUP(B727,[7]Ap_CESANTIAS!$C$16:$M$112,11,0),0)</f>
        <v>0</v>
      </c>
      <c r="Z727" s="3">
        <f>IFERROR(VLOOKUP(B727,[7]Ap_PENSION!$C$16:$M$112,11,0),0)</f>
        <v>0</v>
      </c>
      <c r="AA727" s="3">
        <f>IFERROR(VLOOKUP(B727,[7]Ap_SALUD!$C$16:$M$112,11,0),0)</f>
        <v>0</v>
      </c>
      <c r="AB727" s="3"/>
      <c r="AC727" s="36">
        <f t="shared" si="33"/>
        <v>40066313</v>
      </c>
      <c r="AD727" s="37">
        <f t="shared" si="35"/>
        <v>320530500</v>
      </c>
      <c r="AE727" s="144"/>
    </row>
    <row r="728" spans="1:31" hidden="1" x14ac:dyDescent="0.25">
      <c r="A728" s="38">
        <v>716</v>
      </c>
      <c r="B728" s="61"/>
      <c r="C728" s="143" t="str">
        <f>VLOOKUP(D728,[8]Hoja1!$A$2:$B$1115,2,0)</f>
        <v>47030</v>
      </c>
      <c r="D728" s="31">
        <v>819003219</v>
      </c>
      <c r="E728" s="31">
        <v>213047030</v>
      </c>
      <c r="F728" s="61" t="s">
        <v>902</v>
      </c>
      <c r="G728" s="33">
        <v>0</v>
      </c>
      <c r="H728" s="33">
        <v>0</v>
      </c>
      <c r="I728" s="3">
        <f>IFERROR(VLOOKUP(C728,'[6]Anexo 2'!$A$9:$G$1115,7,0),0)</f>
        <v>480977680</v>
      </c>
      <c r="J728" s="3">
        <f>IFERROR(VLOOKUP(C728,'[6]Anexo 1'!$A$9:$F$1115,6,0),0)</f>
        <v>487579397</v>
      </c>
      <c r="K728" s="3"/>
      <c r="L728" s="3"/>
      <c r="M728" s="3"/>
      <c r="N728" s="3"/>
      <c r="O728" s="3"/>
      <c r="P728" s="34">
        <f t="shared" si="34"/>
        <v>968557077</v>
      </c>
      <c r="Q728" s="35">
        <f>VLOOKUP(D728,FEBRERO!$D$13:$Q$1147,14,0)+VLOOKUP(D728,FEBRERO!$D$13:$AC$1147,26,0)+VLOOKUP(D728,MARZO!$D$13:$AC$1147,26,0)</f>
        <v>607823816</v>
      </c>
      <c r="R728" s="3">
        <f>IFERROR(VLOOKUP(D728,[7]ServNOMINA!$F$16:$M$112,8,0),0)</f>
        <v>0</v>
      </c>
      <c r="S728" s="3">
        <f>IFERROR(VLOOKUP(D728,[7]ServOTROS!$F$16:$M$112,8,0),0)</f>
        <v>0</v>
      </c>
      <c r="T728" s="3">
        <f>IFERROR(VLOOKUP(D728,[7]CANCEL!$F$16:$M$48,8,0),0)</f>
        <v>0</v>
      </c>
      <c r="U728" s="3">
        <f>IFERROR(VLOOKUP(B728,[7]Aaf_PENSION!$C$16:$M$112,11,0),0)</f>
        <v>0</v>
      </c>
      <c r="V728" s="3">
        <f>IFERROR(VLOOKUP(B728,[7]Aaf_SALUD!$C$16:$M$112,11,0),0)</f>
        <v>0</v>
      </c>
      <c r="W728" s="3">
        <f>IFERROR(VLOOKUP(D728,[7]CALIDAD!$F$16:$M$1122,8,0),0)</f>
        <v>40081473</v>
      </c>
      <c r="X728" s="3"/>
      <c r="Y728" s="3">
        <f>IFERROR(VLOOKUP(B728,[7]Ap_CESANTIAS!$C$16:$M$112,11,0),0)</f>
        <v>0</v>
      </c>
      <c r="Z728" s="3">
        <f>IFERROR(VLOOKUP(B728,[7]Ap_PENSION!$C$16:$M$112,11,0),0)</f>
        <v>0</v>
      </c>
      <c r="AA728" s="3">
        <f>IFERROR(VLOOKUP(B728,[7]Ap_SALUD!$C$16:$M$112,11,0),0)</f>
        <v>0</v>
      </c>
      <c r="AB728" s="3"/>
      <c r="AC728" s="36">
        <f t="shared" si="33"/>
        <v>40081473</v>
      </c>
      <c r="AD728" s="37">
        <f t="shared" si="35"/>
        <v>320651788</v>
      </c>
      <c r="AE728" s="144"/>
    </row>
    <row r="729" spans="1:31" hidden="1" x14ac:dyDescent="0.25">
      <c r="A729" s="29">
        <v>717</v>
      </c>
      <c r="B729" s="61"/>
      <c r="C729" s="143" t="str">
        <f>VLOOKUP(D729,[8]Hoja1!$A$2:$B$1115,2,0)</f>
        <v>47053</v>
      </c>
      <c r="D729" s="31">
        <v>891780041</v>
      </c>
      <c r="E729" s="31">
        <v>215347053</v>
      </c>
      <c r="F729" s="61" t="s">
        <v>903</v>
      </c>
      <c r="G729" s="33">
        <v>0</v>
      </c>
      <c r="H729" s="33">
        <v>0</v>
      </c>
      <c r="I729" s="3">
        <f>IFERROR(VLOOKUP(C729,'[6]Anexo 2'!$A$9:$G$1115,7,0),0)</f>
        <v>1049032528</v>
      </c>
      <c r="J729" s="3">
        <f>IFERROR(VLOOKUP(C729,'[6]Anexo 1'!$A$9:$F$1115,6,0),0)</f>
        <v>1037847449</v>
      </c>
      <c r="K729" s="3"/>
      <c r="L729" s="3"/>
      <c r="M729" s="3"/>
      <c r="N729" s="3"/>
      <c r="O729" s="3"/>
      <c r="P729" s="34">
        <f t="shared" si="34"/>
        <v>2086879977</v>
      </c>
      <c r="Q729" s="35">
        <f>VLOOKUP(D729,FEBRERO!$D$13:$Q$1147,14,0)+VLOOKUP(D729,FEBRERO!$D$13:$AC$1147,26,0)+VLOOKUP(D729,MARZO!$D$13:$AC$1147,26,0)</f>
        <v>1300105580</v>
      </c>
      <c r="R729" s="3">
        <f>IFERROR(VLOOKUP(D729,[7]ServNOMINA!$F$16:$M$112,8,0),0)</f>
        <v>0</v>
      </c>
      <c r="S729" s="3">
        <f>IFERROR(VLOOKUP(D729,[7]ServOTROS!$F$16:$M$112,8,0),0)</f>
        <v>0</v>
      </c>
      <c r="T729" s="3">
        <f>IFERROR(VLOOKUP(D729,[7]CANCEL!$F$16:$M$48,8,0),0)</f>
        <v>0</v>
      </c>
      <c r="U729" s="3">
        <f>IFERROR(VLOOKUP(B729,[7]Aaf_PENSION!$C$16:$M$112,11,0),0)</f>
        <v>0</v>
      </c>
      <c r="V729" s="3">
        <f>IFERROR(VLOOKUP(B729,[7]Aaf_SALUD!$C$16:$M$112,11,0),0)</f>
        <v>0</v>
      </c>
      <c r="W729" s="3">
        <f>IFERROR(VLOOKUP(D729,[7]CALIDAD!$F$16:$M$1122,8,0),0)</f>
        <v>87419377</v>
      </c>
      <c r="X729" s="3"/>
      <c r="Y729" s="3">
        <f>IFERROR(VLOOKUP(B729,[7]Ap_CESANTIAS!$C$16:$M$112,11,0),0)</f>
        <v>0</v>
      </c>
      <c r="Z729" s="3">
        <f>IFERROR(VLOOKUP(B729,[7]Ap_PENSION!$C$16:$M$112,11,0),0)</f>
        <v>0</v>
      </c>
      <c r="AA729" s="3">
        <f>IFERROR(VLOOKUP(B729,[7]Ap_SALUD!$C$16:$M$112,11,0),0)</f>
        <v>0</v>
      </c>
      <c r="AB729" s="3"/>
      <c r="AC729" s="36">
        <f t="shared" si="33"/>
        <v>87419377</v>
      </c>
      <c r="AD729" s="37">
        <f t="shared" si="35"/>
        <v>699355020</v>
      </c>
      <c r="AE729" s="144"/>
    </row>
    <row r="730" spans="1:31" hidden="1" x14ac:dyDescent="0.25">
      <c r="A730" s="38">
        <v>718</v>
      </c>
      <c r="B730" s="61"/>
      <c r="C730" s="143" t="str">
        <f>VLOOKUP(D730,[8]Hoja1!$A$2:$B$1115,2,0)</f>
        <v>47058</v>
      </c>
      <c r="D730" s="31">
        <v>891702186</v>
      </c>
      <c r="E730" s="31">
        <v>215847058</v>
      </c>
      <c r="F730" s="61" t="s">
        <v>904</v>
      </c>
      <c r="G730" s="33">
        <v>0</v>
      </c>
      <c r="H730" s="33">
        <v>0</v>
      </c>
      <c r="I730" s="3">
        <f>IFERROR(VLOOKUP(C730,'[6]Anexo 2'!$A$9:$G$1115,7,0),0)</f>
        <v>1250487104</v>
      </c>
      <c r="J730" s="3">
        <f>IFERROR(VLOOKUP(C730,'[6]Anexo 1'!$A$9:$F$1115,6,0),0)</f>
        <v>1135232523</v>
      </c>
      <c r="K730" s="3"/>
      <c r="L730" s="3"/>
      <c r="M730" s="3"/>
      <c r="N730" s="3"/>
      <c r="O730" s="3"/>
      <c r="P730" s="34">
        <f t="shared" si="34"/>
        <v>2385719627</v>
      </c>
      <c r="Q730" s="35">
        <f>VLOOKUP(D730,FEBRERO!$D$13:$Q$1147,14,0)+VLOOKUP(D730,FEBRERO!$D$13:$AC$1147,26,0)+VLOOKUP(D730,MARZO!$D$13:$AC$1147,26,0)</f>
        <v>1447854300</v>
      </c>
      <c r="R730" s="3">
        <f>IFERROR(VLOOKUP(D730,[7]ServNOMINA!$F$16:$M$112,8,0),0)</f>
        <v>0</v>
      </c>
      <c r="S730" s="3">
        <f>IFERROR(VLOOKUP(D730,[7]ServOTROS!$F$16:$M$112,8,0),0)</f>
        <v>0</v>
      </c>
      <c r="T730" s="3">
        <f>IFERROR(VLOOKUP(D730,[7]CANCEL!$F$16:$M$48,8,0),0)</f>
        <v>0</v>
      </c>
      <c r="U730" s="3">
        <f>IFERROR(VLOOKUP(B730,[7]Aaf_PENSION!$C$16:$M$112,11,0),0)</f>
        <v>0</v>
      </c>
      <c r="V730" s="3">
        <f>IFERROR(VLOOKUP(B730,[7]Aaf_SALUD!$C$16:$M$112,11,0),0)</f>
        <v>0</v>
      </c>
      <c r="W730" s="3">
        <f>IFERROR(VLOOKUP(D730,[7]CALIDAD!$F$16:$M$1122,8,0),0)</f>
        <v>104207259</v>
      </c>
      <c r="X730" s="3"/>
      <c r="Y730" s="3">
        <f>IFERROR(VLOOKUP(B730,[7]Ap_CESANTIAS!$C$16:$M$112,11,0),0)</f>
        <v>0</v>
      </c>
      <c r="Z730" s="3">
        <f>IFERROR(VLOOKUP(B730,[7]Ap_PENSION!$C$16:$M$112,11,0),0)</f>
        <v>0</v>
      </c>
      <c r="AA730" s="3">
        <f>IFERROR(VLOOKUP(B730,[7]Ap_SALUD!$C$16:$M$112,11,0),0)</f>
        <v>0</v>
      </c>
      <c r="AB730" s="3"/>
      <c r="AC730" s="36">
        <f t="shared" si="33"/>
        <v>104207259</v>
      </c>
      <c r="AD730" s="37">
        <f t="shared" si="35"/>
        <v>833658068</v>
      </c>
      <c r="AE730" s="144"/>
    </row>
    <row r="731" spans="1:31" hidden="1" x14ac:dyDescent="0.25">
      <c r="A731" s="29">
        <v>719</v>
      </c>
      <c r="B731" s="61"/>
      <c r="C731" s="143" t="str">
        <f>VLOOKUP(D731,[8]Hoja1!$A$2:$B$1115,2,0)</f>
        <v>47161</v>
      </c>
      <c r="D731" s="31">
        <v>891780042</v>
      </c>
      <c r="E731" s="31">
        <v>216147161</v>
      </c>
      <c r="F731" s="61" t="s">
        <v>905</v>
      </c>
      <c r="G731" s="33">
        <v>0</v>
      </c>
      <c r="H731" s="33">
        <v>0</v>
      </c>
      <c r="I731" s="3">
        <f>IFERROR(VLOOKUP(C731,'[6]Anexo 2'!$A$9:$G$1115,7,0),0)</f>
        <v>271389972</v>
      </c>
      <c r="J731" s="3">
        <f>IFERROR(VLOOKUP(C731,'[6]Anexo 1'!$A$9:$F$1115,6,0),0)</f>
        <v>230513718</v>
      </c>
      <c r="K731" s="3"/>
      <c r="L731" s="3"/>
      <c r="M731" s="3"/>
      <c r="N731" s="3"/>
      <c r="O731" s="3"/>
      <c r="P731" s="34">
        <f t="shared" si="34"/>
        <v>501903690</v>
      </c>
      <c r="Q731" s="35">
        <f>VLOOKUP(D731,FEBRERO!$D$13:$Q$1147,14,0)+VLOOKUP(D731,FEBRERO!$D$13:$AC$1147,26,0)+VLOOKUP(D731,MARZO!$D$13:$AC$1147,26,0)</f>
        <v>298361211</v>
      </c>
      <c r="R731" s="3">
        <f>IFERROR(VLOOKUP(D731,[7]ServNOMINA!$F$16:$M$112,8,0),0)</f>
        <v>0</v>
      </c>
      <c r="S731" s="3">
        <f>IFERROR(VLOOKUP(D731,[7]ServOTROS!$F$16:$M$112,8,0),0)</f>
        <v>0</v>
      </c>
      <c r="T731" s="3">
        <f>IFERROR(VLOOKUP(D731,[7]CANCEL!$F$16:$M$48,8,0),0)</f>
        <v>0</v>
      </c>
      <c r="U731" s="3">
        <f>IFERROR(VLOOKUP(B731,[7]Aaf_PENSION!$C$16:$M$112,11,0),0)</f>
        <v>0</v>
      </c>
      <c r="V731" s="3">
        <f>IFERROR(VLOOKUP(B731,[7]Aaf_SALUD!$C$16:$M$112,11,0),0)</f>
        <v>0</v>
      </c>
      <c r="W731" s="3">
        <f>IFERROR(VLOOKUP(D731,[7]CALIDAD!$F$16:$M$1122,8,0),0)</f>
        <v>22615831</v>
      </c>
      <c r="X731" s="3"/>
      <c r="Y731" s="3">
        <f>IFERROR(VLOOKUP(B731,[7]Ap_CESANTIAS!$C$16:$M$112,11,0),0)</f>
        <v>0</v>
      </c>
      <c r="Z731" s="3">
        <f>IFERROR(VLOOKUP(B731,[7]Ap_PENSION!$C$16:$M$112,11,0),0)</f>
        <v>0</v>
      </c>
      <c r="AA731" s="3">
        <f>IFERROR(VLOOKUP(B731,[7]Ap_SALUD!$C$16:$M$112,11,0),0)</f>
        <v>0</v>
      </c>
      <c r="AB731" s="3"/>
      <c r="AC731" s="36">
        <f t="shared" si="33"/>
        <v>22615831</v>
      </c>
      <c r="AD731" s="37">
        <f t="shared" si="35"/>
        <v>180926648</v>
      </c>
      <c r="AE731" s="144"/>
    </row>
    <row r="732" spans="1:31" hidden="1" x14ac:dyDescent="0.25">
      <c r="A732" s="38">
        <v>720</v>
      </c>
      <c r="B732" s="61"/>
      <c r="C732" s="143" t="str">
        <f>VLOOKUP(D732,[8]Hoja1!$A$2:$B$1115,2,0)</f>
        <v>47170</v>
      </c>
      <c r="D732" s="31">
        <v>800071934</v>
      </c>
      <c r="E732" s="31">
        <v>217047170</v>
      </c>
      <c r="F732" s="61" t="s">
        <v>906</v>
      </c>
      <c r="G732" s="33">
        <v>0</v>
      </c>
      <c r="H732" s="33">
        <v>0</v>
      </c>
      <c r="I732" s="3">
        <f>IFERROR(VLOOKUP(C732,'[6]Anexo 2'!$A$9:$G$1115,7,0),0)</f>
        <v>835594096</v>
      </c>
      <c r="J732" s="3">
        <f>IFERROR(VLOOKUP(C732,'[6]Anexo 1'!$A$9:$F$1115,6,0),0)</f>
        <v>672345857</v>
      </c>
      <c r="K732" s="3"/>
      <c r="L732" s="3"/>
      <c r="M732" s="3"/>
      <c r="N732" s="3"/>
      <c r="O732" s="3"/>
      <c r="P732" s="34">
        <f t="shared" si="34"/>
        <v>1507939953</v>
      </c>
      <c r="Q732" s="35">
        <f>VLOOKUP(D732,FEBRERO!$D$13:$Q$1147,14,0)+VLOOKUP(D732,FEBRERO!$D$13:$AC$1147,26,0)+VLOOKUP(D732,MARZO!$D$13:$AC$1147,26,0)</f>
        <v>881244380</v>
      </c>
      <c r="R732" s="3">
        <f>IFERROR(VLOOKUP(D732,[7]ServNOMINA!$F$16:$M$112,8,0),0)</f>
        <v>0</v>
      </c>
      <c r="S732" s="3">
        <f>IFERROR(VLOOKUP(D732,[7]ServOTROS!$F$16:$M$112,8,0),0)</f>
        <v>0</v>
      </c>
      <c r="T732" s="3">
        <f>IFERROR(VLOOKUP(D732,[7]CANCEL!$F$16:$M$48,8,0),0)</f>
        <v>0</v>
      </c>
      <c r="U732" s="3">
        <f>IFERROR(VLOOKUP(B732,[7]Aaf_PENSION!$C$16:$M$112,11,0),0)</f>
        <v>0</v>
      </c>
      <c r="V732" s="3">
        <f>IFERROR(VLOOKUP(B732,[7]Aaf_SALUD!$C$16:$M$112,11,0),0)</f>
        <v>0</v>
      </c>
      <c r="W732" s="3">
        <f>IFERROR(VLOOKUP(D732,[7]CALIDAD!$F$16:$M$1122,8,0),0)</f>
        <v>69632841</v>
      </c>
      <c r="X732" s="3"/>
      <c r="Y732" s="3">
        <f>IFERROR(VLOOKUP(B732,[7]Ap_CESANTIAS!$C$16:$M$112,11,0),0)</f>
        <v>0</v>
      </c>
      <c r="Z732" s="3">
        <f>IFERROR(VLOOKUP(B732,[7]Ap_PENSION!$C$16:$M$112,11,0),0)</f>
        <v>0</v>
      </c>
      <c r="AA732" s="3">
        <f>IFERROR(VLOOKUP(B732,[7]Ap_SALUD!$C$16:$M$112,11,0),0)</f>
        <v>0</v>
      </c>
      <c r="AB732" s="3"/>
      <c r="AC732" s="36">
        <f t="shared" si="33"/>
        <v>69632841</v>
      </c>
      <c r="AD732" s="37">
        <f t="shared" si="35"/>
        <v>557062732</v>
      </c>
      <c r="AE732" s="144"/>
    </row>
    <row r="733" spans="1:31" hidden="1" x14ac:dyDescent="0.25">
      <c r="A733" s="29">
        <v>721</v>
      </c>
      <c r="B733" s="61"/>
      <c r="C733" s="143" t="str">
        <f>VLOOKUP(D733,[8]Hoja1!$A$2:$B$1115,2,0)</f>
        <v>47205</v>
      </c>
      <c r="D733" s="31">
        <v>819003225</v>
      </c>
      <c r="E733" s="31">
        <v>210547205</v>
      </c>
      <c r="F733" s="61" t="s">
        <v>344</v>
      </c>
      <c r="G733" s="33">
        <v>0</v>
      </c>
      <c r="H733" s="33">
        <v>0</v>
      </c>
      <c r="I733" s="3">
        <f>IFERROR(VLOOKUP(C733,'[6]Anexo 2'!$A$9:$G$1115,7,0),0)</f>
        <v>311993028</v>
      </c>
      <c r="J733" s="3">
        <f>IFERROR(VLOOKUP(C733,'[6]Anexo 1'!$A$9:$F$1115,6,0),0)</f>
        <v>271832323</v>
      </c>
      <c r="K733" s="3"/>
      <c r="L733" s="3"/>
      <c r="M733" s="3"/>
      <c r="N733" s="3"/>
      <c r="O733" s="3"/>
      <c r="P733" s="34">
        <f t="shared" si="34"/>
        <v>583825351</v>
      </c>
      <c r="Q733" s="35">
        <f>VLOOKUP(D733,FEBRERO!$D$13:$Q$1147,14,0)+VLOOKUP(D733,FEBRERO!$D$13:$AC$1147,26,0)+VLOOKUP(D733,MARZO!$D$13:$AC$1147,26,0)</f>
        <v>349830580</v>
      </c>
      <c r="R733" s="3">
        <f>IFERROR(VLOOKUP(D733,[7]ServNOMINA!$F$16:$M$112,8,0),0)</f>
        <v>0</v>
      </c>
      <c r="S733" s="3">
        <f>IFERROR(VLOOKUP(D733,[7]ServOTROS!$F$16:$M$112,8,0),0)</f>
        <v>0</v>
      </c>
      <c r="T733" s="3">
        <f>IFERROR(VLOOKUP(D733,[7]CANCEL!$F$16:$M$48,8,0),0)</f>
        <v>0</v>
      </c>
      <c r="U733" s="3">
        <f>IFERROR(VLOOKUP(B733,[7]Aaf_PENSION!$C$16:$M$112,11,0),0)</f>
        <v>0</v>
      </c>
      <c r="V733" s="3">
        <f>IFERROR(VLOOKUP(B733,[7]Aaf_SALUD!$C$16:$M$112,11,0),0)</f>
        <v>0</v>
      </c>
      <c r="W733" s="3">
        <f>IFERROR(VLOOKUP(D733,[7]CALIDAD!$F$16:$M$1122,8,0),0)</f>
        <v>25999419</v>
      </c>
      <c r="X733" s="3"/>
      <c r="Y733" s="3">
        <f>IFERROR(VLOOKUP(B733,[7]Ap_CESANTIAS!$C$16:$M$112,11,0),0)</f>
        <v>0</v>
      </c>
      <c r="Z733" s="3">
        <f>IFERROR(VLOOKUP(B733,[7]Ap_PENSION!$C$16:$M$112,11,0),0)</f>
        <v>0</v>
      </c>
      <c r="AA733" s="3">
        <f>IFERROR(VLOOKUP(B733,[7]Ap_SALUD!$C$16:$M$112,11,0),0)</f>
        <v>0</v>
      </c>
      <c r="AB733" s="3"/>
      <c r="AC733" s="36">
        <f t="shared" si="33"/>
        <v>25999419</v>
      </c>
      <c r="AD733" s="37">
        <f t="shared" si="35"/>
        <v>207995352</v>
      </c>
      <c r="AE733" s="144"/>
    </row>
    <row r="734" spans="1:31" hidden="1" x14ac:dyDescent="0.25">
      <c r="A734" s="38">
        <v>722</v>
      </c>
      <c r="B734" s="61"/>
      <c r="C734" s="143" t="str">
        <f>VLOOKUP(D734,[8]Hoja1!$A$2:$B$1115,2,0)</f>
        <v>47245</v>
      </c>
      <c r="D734" s="31">
        <v>891780044</v>
      </c>
      <c r="E734" s="31">
        <v>214547245</v>
      </c>
      <c r="F734" s="61" t="s">
        <v>907</v>
      </c>
      <c r="G734" s="33">
        <v>0</v>
      </c>
      <c r="H734" s="33">
        <v>0</v>
      </c>
      <c r="I734" s="3">
        <f>IFERROR(VLOOKUP(C734,'[6]Anexo 2'!$A$9:$G$1115,7,0),0)</f>
        <v>2384335904</v>
      </c>
      <c r="J734" s="3">
        <f>IFERROR(VLOOKUP(C734,'[6]Anexo 1'!$A$9:$F$1115,6,0),0)</f>
        <v>2243151538</v>
      </c>
      <c r="K734" s="3"/>
      <c r="L734" s="3"/>
      <c r="M734" s="3"/>
      <c r="N734" s="3"/>
      <c r="O734" s="3"/>
      <c r="P734" s="34">
        <f t="shared" si="34"/>
        <v>4627487442</v>
      </c>
      <c r="Q734" s="35">
        <f>VLOOKUP(D734,FEBRERO!$D$13:$Q$1147,14,0)+VLOOKUP(D734,FEBRERO!$D$13:$AC$1147,26,0)+VLOOKUP(D734,MARZO!$D$13:$AC$1147,26,0)</f>
        <v>2839235515</v>
      </c>
      <c r="R734" s="3">
        <f>IFERROR(VLOOKUP(D734,[7]ServNOMINA!$F$16:$M$112,8,0),0)</f>
        <v>0</v>
      </c>
      <c r="S734" s="3">
        <f>IFERROR(VLOOKUP(D734,[7]ServOTROS!$F$16:$M$112,8,0),0)</f>
        <v>0</v>
      </c>
      <c r="T734" s="3">
        <f>IFERROR(VLOOKUP(D734,[7]CANCEL!$F$16:$M$48,8,0),0)</f>
        <v>0</v>
      </c>
      <c r="U734" s="3">
        <f>IFERROR(VLOOKUP(B734,[7]Aaf_PENSION!$C$16:$M$112,11,0),0)</f>
        <v>0</v>
      </c>
      <c r="V734" s="3">
        <f>IFERROR(VLOOKUP(B734,[7]Aaf_SALUD!$C$16:$M$112,11,0),0)</f>
        <v>0</v>
      </c>
      <c r="W734" s="3">
        <f>IFERROR(VLOOKUP(D734,[7]CALIDAD!$F$16:$M$1122,8,0),0)</f>
        <v>198694659</v>
      </c>
      <c r="X734" s="3"/>
      <c r="Y734" s="3">
        <f>IFERROR(VLOOKUP(B734,[7]Ap_CESANTIAS!$C$16:$M$112,11,0),0)</f>
        <v>0</v>
      </c>
      <c r="Z734" s="3">
        <f>IFERROR(VLOOKUP(B734,[7]Ap_PENSION!$C$16:$M$112,11,0),0)</f>
        <v>0</v>
      </c>
      <c r="AA734" s="3">
        <f>IFERROR(VLOOKUP(B734,[7]Ap_SALUD!$C$16:$M$112,11,0),0)</f>
        <v>0</v>
      </c>
      <c r="AB734" s="3"/>
      <c r="AC734" s="36">
        <f t="shared" si="33"/>
        <v>198694659</v>
      </c>
      <c r="AD734" s="37">
        <f t="shared" si="35"/>
        <v>1589557268</v>
      </c>
      <c r="AE734" s="144"/>
    </row>
    <row r="735" spans="1:31" hidden="1" x14ac:dyDescent="0.25">
      <c r="A735" s="29">
        <v>723</v>
      </c>
      <c r="B735" s="61"/>
      <c r="C735" s="143" t="str">
        <f>VLOOKUP(D735,[8]Hoja1!$A$2:$B$1115,2,0)</f>
        <v>47258</v>
      </c>
      <c r="D735" s="31">
        <v>891780049</v>
      </c>
      <c r="E735" s="31">
        <v>215847258</v>
      </c>
      <c r="F735" s="61" t="s">
        <v>908</v>
      </c>
      <c r="G735" s="33">
        <v>0</v>
      </c>
      <c r="H735" s="33">
        <v>0</v>
      </c>
      <c r="I735" s="3">
        <f>IFERROR(VLOOKUP(C735,'[6]Anexo 2'!$A$9:$G$1115,7,0),0)</f>
        <v>486767712</v>
      </c>
      <c r="J735" s="3">
        <f>IFERROR(VLOOKUP(C735,'[6]Anexo 1'!$A$9:$F$1115,6,0),0)</f>
        <v>477241286</v>
      </c>
      <c r="K735" s="3"/>
      <c r="L735" s="3"/>
      <c r="M735" s="3"/>
      <c r="N735" s="3"/>
      <c r="O735" s="3"/>
      <c r="P735" s="34">
        <f t="shared" si="34"/>
        <v>964008998</v>
      </c>
      <c r="Q735" s="35">
        <f>VLOOKUP(D735,FEBRERO!$D$13:$Q$1147,14,0)+VLOOKUP(D735,FEBRERO!$D$13:$AC$1147,26,0)+VLOOKUP(D735,MARZO!$D$13:$AC$1147,26,0)</f>
        <v>598933214</v>
      </c>
      <c r="R735" s="3">
        <f>IFERROR(VLOOKUP(D735,[7]ServNOMINA!$F$16:$M$112,8,0),0)</f>
        <v>0</v>
      </c>
      <c r="S735" s="3">
        <f>IFERROR(VLOOKUP(D735,[7]ServOTROS!$F$16:$M$112,8,0),0)</f>
        <v>0</v>
      </c>
      <c r="T735" s="3">
        <f>IFERROR(VLOOKUP(D735,[7]CANCEL!$F$16:$M$48,8,0),0)</f>
        <v>0</v>
      </c>
      <c r="U735" s="3">
        <f>IFERROR(VLOOKUP(B735,[7]Aaf_PENSION!$C$16:$M$112,11,0),0)</f>
        <v>0</v>
      </c>
      <c r="V735" s="3">
        <f>IFERROR(VLOOKUP(B735,[7]Aaf_SALUD!$C$16:$M$112,11,0),0)</f>
        <v>0</v>
      </c>
      <c r="W735" s="3">
        <f>IFERROR(VLOOKUP(D735,[7]CALIDAD!$F$16:$M$1122,8,0),0)</f>
        <v>40563976</v>
      </c>
      <c r="X735" s="3"/>
      <c r="Y735" s="3">
        <f>IFERROR(VLOOKUP(B735,[7]Ap_CESANTIAS!$C$16:$M$112,11,0),0)</f>
        <v>0</v>
      </c>
      <c r="Z735" s="3">
        <f>IFERROR(VLOOKUP(B735,[7]Ap_PENSION!$C$16:$M$112,11,0),0)</f>
        <v>0</v>
      </c>
      <c r="AA735" s="3">
        <f>IFERROR(VLOOKUP(B735,[7]Ap_SALUD!$C$16:$M$112,11,0),0)</f>
        <v>0</v>
      </c>
      <c r="AB735" s="3"/>
      <c r="AC735" s="36">
        <f t="shared" si="33"/>
        <v>40563976</v>
      </c>
      <c r="AD735" s="37">
        <f t="shared" si="35"/>
        <v>324511808</v>
      </c>
      <c r="AE735" s="144"/>
    </row>
    <row r="736" spans="1:31" hidden="1" x14ac:dyDescent="0.25">
      <c r="A736" s="38">
        <v>724</v>
      </c>
      <c r="B736" s="61"/>
      <c r="C736" s="143" t="str">
        <f>VLOOKUP(D736,[8]Hoja1!$A$2:$B$1115,2,0)</f>
        <v>47268</v>
      </c>
      <c r="D736" s="31">
        <v>819000925</v>
      </c>
      <c r="E736" s="31">
        <v>216847268</v>
      </c>
      <c r="F736" s="61" t="s">
        <v>909</v>
      </c>
      <c r="G736" s="33">
        <v>0</v>
      </c>
      <c r="H736" s="33">
        <v>0</v>
      </c>
      <c r="I736" s="3">
        <f>IFERROR(VLOOKUP(C736,'[6]Anexo 2'!$A$9:$G$1115,7,0),0)</f>
        <v>860002624</v>
      </c>
      <c r="J736" s="3">
        <f>IFERROR(VLOOKUP(C736,'[6]Anexo 1'!$A$9:$F$1115,6,0),0)</f>
        <v>740567120</v>
      </c>
      <c r="K736" s="3"/>
      <c r="L736" s="3"/>
      <c r="M736" s="3"/>
      <c r="N736" s="3"/>
      <c r="O736" s="3"/>
      <c r="P736" s="34">
        <f t="shared" si="34"/>
        <v>1600569744</v>
      </c>
      <c r="Q736" s="35">
        <f>VLOOKUP(D736,FEBRERO!$D$13:$Q$1147,14,0)+VLOOKUP(D736,FEBRERO!$D$13:$AC$1147,26,0)+VLOOKUP(D736,MARZO!$D$13:$AC$1147,26,0)</f>
        <v>955567775</v>
      </c>
      <c r="R736" s="3">
        <f>IFERROR(VLOOKUP(D736,[7]ServNOMINA!$F$16:$M$112,8,0),0)</f>
        <v>0</v>
      </c>
      <c r="S736" s="3">
        <f>IFERROR(VLOOKUP(D736,[7]ServOTROS!$F$16:$M$112,8,0),0)</f>
        <v>0</v>
      </c>
      <c r="T736" s="3">
        <f>IFERROR(VLOOKUP(D736,[7]CANCEL!$F$16:$M$48,8,0),0)</f>
        <v>0</v>
      </c>
      <c r="U736" s="3">
        <f>IFERROR(VLOOKUP(B736,[7]Aaf_PENSION!$C$16:$M$112,11,0),0)</f>
        <v>0</v>
      </c>
      <c r="V736" s="3">
        <f>IFERROR(VLOOKUP(B736,[7]Aaf_SALUD!$C$16:$M$112,11,0),0)</f>
        <v>0</v>
      </c>
      <c r="W736" s="3">
        <f>IFERROR(VLOOKUP(D736,[7]CALIDAD!$F$16:$M$1122,8,0),0)</f>
        <v>71666885</v>
      </c>
      <c r="X736" s="3"/>
      <c r="Y736" s="3">
        <f>IFERROR(VLOOKUP(B736,[7]Ap_CESANTIAS!$C$16:$M$112,11,0),0)</f>
        <v>0</v>
      </c>
      <c r="Z736" s="3">
        <f>IFERROR(VLOOKUP(B736,[7]Ap_PENSION!$C$16:$M$112,11,0),0)</f>
        <v>0</v>
      </c>
      <c r="AA736" s="3">
        <f>IFERROR(VLOOKUP(B736,[7]Ap_SALUD!$C$16:$M$112,11,0),0)</f>
        <v>0</v>
      </c>
      <c r="AB736" s="3"/>
      <c r="AC736" s="36">
        <f t="shared" si="33"/>
        <v>71666885</v>
      </c>
      <c r="AD736" s="37">
        <f t="shared" si="35"/>
        <v>573335084</v>
      </c>
      <c r="AE736" s="144"/>
    </row>
    <row r="737" spans="1:31" hidden="1" x14ac:dyDescent="0.25">
      <c r="A737" s="29">
        <v>725</v>
      </c>
      <c r="B737" s="61"/>
      <c r="C737" s="143" t="str">
        <f>VLOOKUP(D737,[8]Hoja1!$A$2:$B$1115,2,0)</f>
        <v>47288</v>
      </c>
      <c r="D737" s="31">
        <v>891780045</v>
      </c>
      <c r="E737" s="31">
        <v>218847288</v>
      </c>
      <c r="F737" s="61" t="s">
        <v>910</v>
      </c>
      <c r="G737" s="33">
        <v>0</v>
      </c>
      <c r="H737" s="33">
        <v>0</v>
      </c>
      <c r="I737" s="3">
        <f>IFERROR(VLOOKUP(C737,'[6]Anexo 2'!$A$9:$G$1115,7,0),0)</f>
        <v>1975481504</v>
      </c>
      <c r="J737" s="3">
        <f>IFERROR(VLOOKUP(C737,'[6]Anexo 1'!$A$9:$F$1115,6,0),0)</f>
        <v>1829251092</v>
      </c>
      <c r="K737" s="3"/>
      <c r="L737" s="3"/>
      <c r="M737" s="3"/>
      <c r="N737" s="3"/>
      <c r="O737" s="3"/>
      <c r="P737" s="34">
        <f t="shared" si="34"/>
        <v>3804732596</v>
      </c>
      <c r="Q737" s="35">
        <f>VLOOKUP(D737,FEBRERO!$D$13:$Q$1147,14,0)+VLOOKUP(D737,FEBRERO!$D$13:$AC$1147,26,0)+VLOOKUP(D737,MARZO!$D$13:$AC$1147,26,0)</f>
        <v>2135485761</v>
      </c>
      <c r="R737" s="3">
        <f>IFERROR(VLOOKUP(D737,[7]ServNOMINA!$F$16:$M$112,8,0),0)</f>
        <v>0</v>
      </c>
      <c r="S737" s="3">
        <f>IFERROR(VLOOKUP(D737,[7]ServOTROS!$F$16:$M$112,8,0),0)</f>
        <v>0</v>
      </c>
      <c r="T737" s="3">
        <f>IFERROR(VLOOKUP(D737,[7]CANCEL!$F$16:$M$48,8,0),0)</f>
        <v>0</v>
      </c>
      <c r="U737" s="3">
        <f>IFERROR(VLOOKUP(B737,[7]Aaf_PENSION!$C$16:$M$112,11,0),0)</f>
        <v>0</v>
      </c>
      <c r="V737" s="3">
        <f>IFERROR(VLOOKUP(B737,[7]Aaf_SALUD!$C$16:$M$112,11,0),0)</f>
        <v>0</v>
      </c>
      <c r="W737" s="3">
        <f>IFERROR(VLOOKUP(D737,[7]CALIDAD!$F$16:$M$1122,8,0),0)</f>
        <v>164623459</v>
      </c>
      <c r="X737" s="3"/>
      <c r="Y737" s="3">
        <f>IFERROR(VLOOKUP(B737,[7]Ap_CESANTIAS!$C$16:$M$112,11,0),0)</f>
        <v>0</v>
      </c>
      <c r="Z737" s="3">
        <f>IFERROR(VLOOKUP(B737,[7]Ap_PENSION!$C$16:$M$112,11,0),0)</f>
        <v>0</v>
      </c>
      <c r="AA737" s="3">
        <f>IFERROR(VLOOKUP(B737,[7]Ap_SALUD!$C$16:$M$112,11,0),0)</f>
        <v>0</v>
      </c>
      <c r="AB737" s="3"/>
      <c r="AC737" s="36">
        <f t="shared" si="33"/>
        <v>164623459</v>
      </c>
      <c r="AD737" s="37">
        <f t="shared" si="35"/>
        <v>1504623376</v>
      </c>
      <c r="AE737" s="144"/>
    </row>
    <row r="738" spans="1:31" hidden="1" x14ac:dyDescent="0.25">
      <c r="A738" s="38">
        <v>726</v>
      </c>
      <c r="B738" s="61"/>
      <c r="C738" s="143" t="str">
        <f>VLOOKUP(D738,[8]Hoja1!$A$2:$B$1115,2,0)</f>
        <v>47318</v>
      </c>
      <c r="D738" s="31">
        <v>891780047</v>
      </c>
      <c r="E738" s="31">
        <v>211847318</v>
      </c>
      <c r="F738" s="61" t="s">
        <v>911</v>
      </c>
      <c r="G738" s="33">
        <v>0</v>
      </c>
      <c r="H738" s="33">
        <v>0</v>
      </c>
      <c r="I738" s="3">
        <f>IFERROR(VLOOKUP(C738,'[6]Anexo 2'!$A$9:$G$1115,7,0),0)</f>
        <v>988605312</v>
      </c>
      <c r="J738" s="3">
        <f>IFERROR(VLOOKUP(C738,'[6]Anexo 1'!$A$9:$F$1115,6,0),0)</f>
        <v>869774697</v>
      </c>
      <c r="K738" s="3"/>
      <c r="L738" s="3"/>
      <c r="M738" s="3"/>
      <c r="N738" s="3"/>
      <c r="O738" s="3"/>
      <c r="P738" s="34">
        <f t="shared" si="34"/>
        <v>1858380009</v>
      </c>
      <c r="Q738" s="35">
        <f>VLOOKUP(D738,FEBRERO!$D$13:$Q$1147,14,0)+VLOOKUP(D738,FEBRERO!$D$13:$AC$1147,26,0)+VLOOKUP(D738,MARZO!$D$13:$AC$1147,26,0)</f>
        <v>1059151614</v>
      </c>
      <c r="R738" s="3">
        <f>IFERROR(VLOOKUP(D738,[7]ServNOMINA!$F$16:$M$112,8,0),0)</f>
        <v>0</v>
      </c>
      <c r="S738" s="3">
        <f>IFERROR(VLOOKUP(D738,[7]ServOTROS!$F$16:$M$112,8,0),0)</f>
        <v>0</v>
      </c>
      <c r="T738" s="3">
        <f>IFERROR(VLOOKUP(D738,[7]CANCEL!$F$16:$M$48,8,0),0)</f>
        <v>0</v>
      </c>
      <c r="U738" s="3">
        <f>IFERROR(VLOOKUP(B738,[7]Aaf_PENSION!$C$16:$M$112,11,0),0)</f>
        <v>0</v>
      </c>
      <c r="V738" s="3">
        <f>IFERROR(VLOOKUP(B738,[7]Aaf_SALUD!$C$16:$M$112,11,0),0)</f>
        <v>0</v>
      </c>
      <c r="W738" s="3">
        <f>IFERROR(VLOOKUP(D738,[7]CALIDAD!$F$16:$M$1122,8,0),0)</f>
        <v>82383776</v>
      </c>
      <c r="X738" s="3"/>
      <c r="Y738" s="3">
        <f>IFERROR(VLOOKUP(B738,[7]Ap_CESANTIAS!$C$16:$M$112,11,0),0)</f>
        <v>0</v>
      </c>
      <c r="Z738" s="3">
        <f>IFERROR(VLOOKUP(B738,[7]Ap_PENSION!$C$16:$M$112,11,0),0)</f>
        <v>0</v>
      </c>
      <c r="AA738" s="3">
        <f>IFERROR(VLOOKUP(B738,[7]Ap_SALUD!$C$16:$M$112,11,0),0)</f>
        <v>0</v>
      </c>
      <c r="AB738" s="3"/>
      <c r="AC738" s="36">
        <f t="shared" si="33"/>
        <v>82383776</v>
      </c>
      <c r="AD738" s="37">
        <f t="shared" si="35"/>
        <v>716844619</v>
      </c>
      <c r="AE738" s="144"/>
    </row>
    <row r="739" spans="1:31" hidden="1" x14ac:dyDescent="0.25">
      <c r="A739" s="29">
        <v>727</v>
      </c>
      <c r="B739" s="61"/>
      <c r="C739" s="143" t="str">
        <f>VLOOKUP(D739,[8]Hoja1!$A$2:$B$1115,2,0)</f>
        <v>47460</v>
      </c>
      <c r="D739" s="31">
        <v>819003849</v>
      </c>
      <c r="E739" s="31">
        <v>216047460</v>
      </c>
      <c r="F739" s="61" t="s">
        <v>912</v>
      </c>
      <c r="G739" s="33">
        <v>0</v>
      </c>
      <c r="H739" s="33">
        <v>0</v>
      </c>
      <c r="I739" s="3">
        <f>IFERROR(VLOOKUP(C739,'[6]Anexo 2'!$A$9:$G$1115,7,0),0)</f>
        <v>1420608272</v>
      </c>
      <c r="J739" s="3">
        <f>IFERROR(VLOOKUP(C739,'[6]Anexo 1'!$A$9:$F$1115,6,0),0)</f>
        <v>1014182617</v>
      </c>
      <c r="K739" s="3"/>
      <c r="L739" s="3"/>
      <c r="M739" s="3"/>
      <c r="N739" s="3"/>
      <c r="O739" s="3"/>
      <c r="P739" s="34">
        <f t="shared" si="34"/>
        <v>2434790889</v>
      </c>
      <c r="Q739" s="35">
        <f>VLOOKUP(D739,FEBRERO!$D$13:$Q$1147,14,0)+VLOOKUP(D739,FEBRERO!$D$13:$AC$1147,26,0)+VLOOKUP(D739,MARZO!$D$13:$AC$1147,26,0)</f>
        <v>1369334686</v>
      </c>
      <c r="R739" s="3">
        <f>IFERROR(VLOOKUP(D739,[7]ServNOMINA!$F$16:$M$112,8,0),0)</f>
        <v>0</v>
      </c>
      <c r="S739" s="3">
        <f>IFERROR(VLOOKUP(D739,[7]ServOTROS!$F$16:$M$112,8,0),0)</f>
        <v>0</v>
      </c>
      <c r="T739" s="3">
        <f>IFERROR(VLOOKUP(D739,[7]CANCEL!$F$16:$M$48,8,0),0)</f>
        <v>0</v>
      </c>
      <c r="U739" s="3">
        <f>IFERROR(VLOOKUP(B739,[7]Aaf_PENSION!$C$16:$M$112,11,0),0)</f>
        <v>0</v>
      </c>
      <c r="V739" s="3">
        <f>IFERROR(VLOOKUP(B739,[7]Aaf_SALUD!$C$16:$M$112,11,0),0)</f>
        <v>0</v>
      </c>
      <c r="W739" s="3">
        <f>IFERROR(VLOOKUP(D739,[7]CALIDAD!$F$16:$M$1122,8,0),0)</f>
        <v>118384023</v>
      </c>
      <c r="X739" s="3"/>
      <c r="Y739" s="3">
        <f>IFERROR(VLOOKUP(B739,[7]Ap_CESANTIAS!$C$16:$M$112,11,0),0)</f>
        <v>0</v>
      </c>
      <c r="Z739" s="3">
        <f>IFERROR(VLOOKUP(B739,[7]Ap_PENSION!$C$16:$M$112,11,0),0)</f>
        <v>0</v>
      </c>
      <c r="AA739" s="3">
        <f>IFERROR(VLOOKUP(B739,[7]Ap_SALUD!$C$16:$M$112,11,0),0)</f>
        <v>0</v>
      </c>
      <c r="AB739" s="3"/>
      <c r="AC739" s="36">
        <f t="shared" si="33"/>
        <v>118384023</v>
      </c>
      <c r="AD739" s="37">
        <f t="shared" si="35"/>
        <v>947072180</v>
      </c>
      <c r="AE739" s="144"/>
    </row>
    <row r="740" spans="1:31" hidden="1" x14ac:dyDescent="0.25">
      <c r="A740" s="38">
        <v>728</v>
      </c>
      <c r="B740" s="61"/>
      <c r="C740" s="143" t="str">
        <f>VLOOKUP(D740,[8]Hoja1!$A$2:$B$1115,2,0)</f>
        <v>47541</v>
      </c>
      <c r="D740" s="31">
        <v>891780048</v>
      </c>
      <c r="E740" s="31">
        <v>214147541</v>
      </c>
      <c r="F740" s="61" t="s">
        <v>913</v>
      </c>
      <c r="G740" s="33">
        <v>0</v>
      </c>
      <c r="H740" s="33">
        <v>0</v>
      </c>
      <c r="I740" s="3">
        <f>IFERROR(VLOOKUP(C740,'[6]Anexo 2'!$A$9:$G$1115,7,0),0)</f>
        <v>278178332</v>
      </c>
      <c r="J740" s="3">
        <f>IFERROR(VLOOKUP(C740,'[6]Anexo 1'!$A$9:$F$1115,6,0),0)</f>
        <v>269329940</v>
      </c>
      <c r="K740" s="3"/>
      <c r="L740" s="3"/>
      <c r="M740" s="3"/>
      <c r="N740" s="3"/>
      <c r="O740" s="3"/>
      <c r="P740" s="34">
        <f t="shared" si="34"/>
        <v>547508272</v>
      </c>
      <c r="Q740" s="35">
        <f>VLOOKUP(D740,FEBRERO!$D$13:$Q$1147,14,0)+VLOOKUP(D740,FEBRERO!$D$13:$AC$1147,26,0)+VLOOKUP(D740,MARZO!$D$13:$AC$1147,26,0)</f>
        <v>338874524</v>
      </c>
      <c r="R740" s="3">
        <f>IFERROR(VLOOKUP(D740,[7]ServNOMINA!$F$16:$M$112,8,0),0)</f>
        <v>0</v>
      </c>
      <c r="S740" s="3">
        <f>IFERROR(VLOOKUP(D740,[7]ServOTROS!$F$16:$M$112,8,0),0)</f>
        <v>0</v>
      </c>
      <c r="T740" s="3">
        <f>IFERROR(VLOOKUP(D740,[7]CANCEL!$F$16:$M$48,8,0),0)</f>
        <v>0</v>
      </c>
      <c r="U740" s="3">
        <f>IFERROR(VLOOKUP(B740,[7]Aaf_PENSION!$C$16:$M$112,11,0),0)</f>
        <v>0</v>
      </c>
      <c r="V740" s="3">
        <f>IFERROR(VLOOKUP(B740,[7]Aaf_SALUD!$C$16:$M$112,11,0),0)</f>
        <v>0</v>
      </c>
      <c r="W740" s="3">
        <f>IFERROR(VLOOKUP(D740,[7]CALIDAD!$F$16:$M$1122,8,0),0)</f>
        <v>23181528</v>
      </c>
      <c r="X740" s="3"/>
      <c r="Y740" s="3">
        <f>IFERROR(VLOOKUP(B740,[7]Ap_CESANTIAS!$C$16:$M$112,11,0),0)</f>
        <v>0</v>
      </c>
      <c r="Z740" s="3">
        <f>IFERROR(VLOOKUP(B740,[7]Ap_PENSION!$C$16:$M$112,11,0),0)</f>
        <v>0</v>
      </c>
      <c r="AA740" s="3">
        <f>IFERROR(VLOOKUP(B740,[7]Ap_SALUD!$C$16:$M$112,11,0),0)</f>
        <v>0</v>
      </c>
      <c r="AB740" s="3"/>
      <c r="AC740" s="36">
        <f t="shared" si="33"/>
        <v>23181528</v>
      </c>
      <c r="AD740" s="37">
        <f t="shared" si="35"/>
        <v>185452220</v>
      </c>
      <c r="AE740" s="144"/>
    </row>
    <row r="741" spans="1:31" hidden="1" x14ac:dyDescent="0.25">
      <c r="A741" s="29">
        <v>729</v>
      </c>
      <c r="B741" s="61"/>
      <c r="C741" s="143" t="str">
        <f>VLOOKUP(D741,[8]Hoja1!$A$2:$B$1115,2,0)</f>
        <v>47545</v>
      </c>
      <c r="D741" s="31">
        <v>819000985</v>
      </c>
      <c r="E741" s="31">
        <v>214547545</v>
      </c>
      <c r="F741" s="61" t="s">
        <v>914</v>
      </c>
      <c r="G741" s="33">
        <v>0</v>
      </c>
      <c r="H741" s="33">
        <v>0</v>
      </c>
      <c r="I741" s="3">
        <f>IFERROR(VLOOKUP(C741,'[6]Anexo 2'!$A$9:$G$1115,7,0),0)</f>
        <v>719208704</v>
      </c>
      <c r="J741" s="3">
        <f>IFERROR(VLOOKUP(C741,'[6]Anexo 1'!$A$9:$F$1115,6,0),0)</f>
        <v>593525439</v>
      </c>
      <c r="K741" s="3"/>
      <c r="L741" s="3"/>
      <c r="M741" s="3"/>
      <c r="N741" s="3"/>
      <c r="O741" s="3"/>
      <c r="P741" s="34">
        <f t="shared" si="34"/>
        <v>1312734143</v>
      </c>
      <c r="Q741" s="35">
        <f>VLOOKUP(D741,FEBRERO!$D$13:$Q$1147,14,0)+VLOOKUP(D741,FEBRERO!$D$13:$AC$1147,26,0)+VLOOKUP(D741,MARZO!$D$13:$AC$1147,26,0)</f>
        <v>773327616</v>
      </c>
      <c r="R741" s="3">
        <f>IFERROR(VLOOKUP(D741,[7]ServNOMINA!$F$16:$M$112,8,0),0)</f>
        <v>0</v>
      </c>
      <c r="S741" s="3">
        <f>IFERROR(VLOOKUP(D741,[7]ServOTROS!$F$16:$M$112,8,0),0)</f>
        <v>0</v>
      </c>
      <c r="T741" s="3">
        <f>IFERROR(VLOOKUP(D741,[7]CANCEL!$F$16:$M$48,8,0),0)</f>
        <v>0</v>
      </c>
      <c r="U741" s="3">
        <f>IFERROR(VLOOKUP(B741,[7]Aaf_PENSION!$C$16:$M$112,11,0),0)</f>
        <v>0</v>
      </c>
      <c r="V741" s="3">
        <f>IFERROR(VLOOKUP(B741,[7]Aaf_SALUD!$C$16:$M$112,11,0),0)</f>
        <v>0</v>
      </c>
      <c r="W741" s="3">
        <f>IFERROR(VLOOKUP(D741,[7]CALIDAD!$F$16:$M$1122,8,0),0)</f>
        <v>59934059</v>
      </c>
      <c r="X741" s="3"/>
      <c r="Y741" s="3">
        <f>IFERROR(VLOOKUP(B741,[7]Ap_CESANTIAS!$C$16:$M$112,11,0),0)</f>
        <v>0</v>
      </c>
      <c r="Z741" s="3">
        <f>IFERROR(VLOOKUP(B741,[7]Ap_PENSION!$C$16:$M$112,11,0),0)</f>
        <v>0</v>
      </c>
      <c r="AA741" s="3">
        <f>IFERROR(VLOOKUP(B741,[7]Ap_SALUD!$C$16:$M$112,11,0),0)</f>
        <v>0</v>
      </c>
      <c r="AB741" s="3"/>
      <c r="AC741" s="36">
        <f t="shared" si="33"/>
        <v>59934059</v>
      </c>
      <c r="AD741" s="37">
        <f t="shared" si="35"/>
        <v>479472468</v>
      </c>
      <c r="AE741" s="144"/>
    </row>
    <row r="742" spans="1:31" hidden="1" x14ac:dyDescent="0.25">
      <c r="A742" s="38">
        <v>730</v>
      </c>
      <c r="B742" s="61"/>
      <c r="C742" s="143" t="str">
        <f>VLOOKUP(D742,[8]Hoja1!$A$2:$B$1115,2,0)</f>
        <v>47551</v>
      </c>
      <c r="D742" s="31">
        <v>891780050</v>
      </c>
      <c r="E742" s="31">
        <v>215147551</v>
      </c>
      <c r="F742" s="61" t="s">
        <v>915</v>
      </c>
      <c r="G742" s="33">
        <v>0</v>
      </c>
      <c r="H742" s="33">
        <v>0</v>
      </c>
      <c r="I742" s="3">
        <f>IFERROR(VLOOKUP(C742,'[6]Anexo 2'!$A$9:$G$1115,7,0),0)</f>
        <v>1078071664</v>
      </c>
      <c r="J742" s="3">
        <f>IFERROR(VLOOKUP(C742,'[6]Anexo 1'!$A$9:$F$1115,6,0),0)</f>
        <v>963414529</v>
      </c>
      <c r="K742" s="3"/>
      <c r="L742" s="3"/>
      <c r="M742" s="3"/>
      <c r="N742" s="3"/>
      <c r="O742" s="3"/>
      <c r="P742" s="34">
        <f t="shared" si="34"/>
        <v>2041486193</v>
      </c>
      <c r="Q742" s="35">
        <f>VLOOKUP(D742,FEBRERO!$D$13:$Q$1147,14,0)+VLOOKUP(D742,FEBRERO!$D$13:$AC$1147,26,0)+VLOOKUP(D742,MARZO!$D$13:$AC$1147,26,0)</f>
        <v>1232932444</v>
      </c>
      <c r="R742" s="3">
        <f>IFERROR(VLOOKUP(D742,[7]ServNOMINA!$F$16:$M$112,8,0),0)</f>
        <v>0</v>
      </c>
      <c r="S742" s="3">
        <f>IFERROR(VLOOKUP(D742,[7]ServOTROS!$F$16:$M$112,8,0),0)</f>
        <v>0</v>
      </c>
      <c r="T742" s="3">
        <f>IFERROR(VLOOKUP(D742,[7]CANCEL!$F$16:$M$48,8,0),0)</f>
        <v>0</v>
      </c>
      <c r="U742" s="3">
        <f>IFERROR(VLOOKUP(B742,[7]Aaf_PENSION!$C$16:$M$112,11,0),0)</f>
        <v>0</v>
      </c>
      <c r="V742" s="3">
        <f>IFERROR(VLOOKUP(B742,[7]Aaf_SALUD!$C$16:$M$112,11,0),0)</f>
        <v>0</v>
      </c>
      <c r="W742" s="3">
        <f>IFERROR(VLOOKUP(D742,[7]CALIDAD!$F$16:$M$1122,8,0),0)</f>
        <v>89839305</v>
      </c>
      <c r="X742" s="3"/>
      <c r="Y742" s="3">
        <f>IFERROR(VLOOKUP(B742,[7]Ap_CESANTIAS!$C$16:$M$112,11,0),0)</f>
        <v>0</v>
      </c>
      <c r="Z742" s="3">
        <f>IFERROR(VLOOKUP(B742,[7]Ap_PENSION!$C$16:$M$112,11,0),0)</f>
        <v>0</v>
      </c>
      <c r="AA742" s="3">
        <f>IFERROR(VLOOKUP(B742,[7]Ap_SALUD!$C$16:$M$112,11,0),0)</f>
        <v>0</v>
      </c>
      <c r="AB742" s="3"/>
      <c r="AC742" s="36">
        <f t="shared" si="33"/>
        <v>89839305</v>
      </c>
      <c r="AD742" s="37">
        <f t="shared" si="35"/>
        <v>718714444</v>
      </c>
      <c r="AE742" s="144"/>
    </row>
    <row r="743" spans="1:31" hidden="1" x14ac:dyDescent="0.25">
      <c r="A743" s="29">
        <v>731</v>
      </c>
      <c r="B743" s="61"/>
      <c r="C743" s="143" t="str">
        <f>VLOOKUP(D743,[8]Hoja1!$A$2:$B$1115,2,0)</f>
        <v>47555</v>
      </c>
      <c r="D743" s="31">
        <v>891780051</v>
      </c>
      <c r="E743" s="31">
        <v>215547555</v>
      </c>
      <c r="F743" s="61" t="s">
        <v>916</v>
      </c>
      <c r="G743" s="33">
        <v>0</v>
      </c>
      <c r="H743" s="33">
        <v>0</v>
      </c>
      <c r="I743" s="3">
        <f>IFERROR(VLOOKUP(C743,'[6]Anexo 2'!$A$9:$G$1115,7,0),0)</f>
        <v>2017192192</v>
      </c>
      <c r="J743" s="3">
        <f>IFERROR(VLOOKUP(C743,'[6]Anexo 1'!$A$9:$F$1115,6,0),0)</f>
        <v>1751132033</v>
      </c>
      <c r="K743" s="3"/>
      <c r="L743" s="3"/>
      <c r="M743" s="3"/>
      <c r="N743" s="3"/>
      <c r="O743" s="3"/>
      <c r="P743" s="34">
        <f t="shared" si="34"/>
        <v>3768324225</v>
      </c>
      <c r="Q743" s="35">
        <f>VLOOKUP(D743,FEBRERO!$D$13:$Q$1147,14,0)+VLOOKUP(D743,FEBRERO!$D$13:$AC$1147,26,0)+VLOOKUP(D743,MARZO!$D$13:$AC$1147,26,0)</f>
        <v>2255430080</v>
      </c>
      <c r="R743" s="3">
        <f>IFERROR(VLOOKUP(D743,[7]ServNOMINA!$F$16:$M$112,8,0),0)</f>
        <v>0</v>
      </c>
      <c r="S743" s="3">
        <f>IFERROR(VLOOKUP(D743,[7]ServOTROS!$F$16:$M$112,8,0),0)</f>
        <v>0</v>
      </c>
      <c r="T743" s="3">
        <f>IFERROR(VLOOKUP(D743,[7]CANCEL!$F$16:$M$48,8,0),0)</f>
        <v>0</v>
      </c>
      <c r="U743" s="3">
        <f>IFERROR(VLOOKUP(B743,[7]Aaf_PENSION!$C$16:$M$112,11,0),0)</f>
        <v>0</v>
      </c>
      <c r="V743" s="3">
        <f>IFERROR(VLOOKUP(B743,[7]Aaf_SALUD!$C$16:$M$112,11,0),0)</f>
        <v>0</v>
      </c>
      <c r="W743" s="3">
        <f>IFERROR(VLOOKUP(D743,[7]CALIDAD!$F$16:$M$1122,8,0),0)</f>
        <v>168099349</v>
      </c>
      <c r="X743" s="3"/>
      <c r="Y743" s="3">
        <f>IFERROR(VLOOKUP(B743,[7]Ap_CESANTIAS!$C$16:$M$112,11,0),0)</f>
        <v>0</v>
      </c>
      <c r="Z743" s="3">
        <f>IFERROR(VLOOKUP(B743,[7]Ap_PENSION!$C$16:$M$112,11,0),0)</f>
        <v>0</v>
      </c>
      <c r="AA743" s="3">
        <f>IFERROR(VLOOKUP(B743,[7]Ap_SALUD!$C$16:$M$112,11,0),0)</f>
        <v>0</v>
      </c>
      <c r="AB743" s="3"/>
      <c r="AC743" s="36">
        <f t="shared" si="33"/>
        <v>168099349</v>
      </c>
      <c r="AD743" s="37">
        <f t="shared" si="35"/>
        <v>1344794796</v>
      </c>
      <c r="AE743" s="144"/>
    </row>
    <row r="744" spans="1:31" hidden="1" x14ac:dyDescent="0.25">
      <c r="A744" s="38">
        <v>732</v>
      </c>
      <c r="B744" s="61"/>
      <c r="C744" s="143" t="str">
        <f>VLOOKUP(D744,[8]Hoja1!$A$2:$B$1115,2,0)</f>
        <v>47570</v>
      </c>
      <c r="D744" s="31">
        <v>891703045</v>
      </c>
      <c r="E744" s="31">
        <v>217047570</v>
      </c>
      <c r="F744" s="61" t="s">
        <v>917</v>
      </c>
      <c r="G744" s="33">
        <v>0</v>
      </c>
      <c r="H744" s="33">
        <v>0</v>
      </c>
      <c r="I744" s="3">
        <f>IFERROR(VLOOKUP(C744,'[6]Anexo 2'!$A$9:$G$1115,7,0),0)</f>
        <v>1154937184</v>
      </c>
      <c r="J744" s="3">
        <f>IFERROR(VLOOKUP(C744,'[6]Anexo 1'!$A$9:$F$1115,6,0),0)</f>
        <v>916834368</v>
      </c>
      <c r="K744" s="3"/>
      <c r="L744" s="3"/>
      <c r="M744" s="3"/>
      <c r="N744" s="3"/>
      <c r="O744" s="3"/>
      <c r="P744" s="34">
        <f t="shared" si="34"/>
        <v>2071771552</v>
      </c>
      <c r="Q744" s="35">
        <f>VLOOKUP(D744,FEBRERO!$D$13:$Q$1147,14,0)+VLOOKUP(D744,FEBRERO!$D$13:$AC$1147,26,0)+VLOOKUP(D744,MARZO!$D$13:$AC$1147,26,0)</f>
        <v>1205568663</v>
      </c>
      <c r="R744" s="3">
        <f>IFERROR(VLOOKUP(D744,[7]ServNOMINA!$F$16:$M$112,8,0),0)</f>
        <v>0</v>
      </c>
      <c r="S744" s="3">
        <f>IFERROR(VLOOKUP(D744,[7]ServOTROS!$F$16:$M$112,8,0),0)</f>
        <v>0</v>
      </c>
      <c r="T744" s="3">
        <f>IFERROR(VLOOKUP(D744,[7]CANCEL!$F$16:$M$48,8,0),0)</f>
        <v>0</v>
      </c>
      <c r="U744" s="3">
        <f>IFERROR(VLOOKUP(B744,[7]Aaf_PENSION!$C$16:$M$112,11,0),0)</f>
        <v>0</v>
      </c>
      <c r="V744" s="3">
        <f>IFERROR(VLOOKUP(B744,[7]Aaf_SALUD!$C$16:$M$112,11,0),0)</f>
        <v>0</v>
      </c>
      <c r="W744" s="3">
        <f>IFERROR(VLOOKUP(D744,[7]CALIDAD!$F$16:$M$1122,8,0),0)</f>
        <v>96244765</v>
      </c>
      <c r="X744" s="3"/>
      <c r="Y744" s="3">
        <f>IFERROR(VLOOKUP(B744,[7]Ap_CESANTIAS!$C$16:$M$112,11,0),0)</f>
        <v>0</v>
      </c>
      <c r="Z744" s="3">
        <f>IFERROR(VLOOKUP(B744,[7]Ap_PENSION!$C$16:$M$112,11,0),0)</f>
        <v>0</v>
      </c>
      <c r="AA744" s="3">
        <f>IFERROR(VLOOKUP(B744,[7]Ap_SALUD!$C$16:$M$112,11,0),0)</f>
        <v>0</v>
      </c>
      <c r="AB744" s="3"/>
      <c r="AC744" s="36">
        <f t="shared" si="33"/>
        <v>96244765</v>
      </c>
      <c r="AD744" s="37">
        <f t="shared" si="35"/>
        <v>769958124</v>
      </c>
      <c r="AE744" s="144"/>
    </row>
    <row r="745" spans="1:31" hidden="1" x14ac:dyDescent="0.25">
      <c r="A745" s="29">
        <v>733</v>
      </c>
      <c r="B745" s="61"/>
      <c r="C745" s="143" t="str">
        <f>VLOOKUP(D745,[8]Hoja1!$A$2:$B$1115,2,0)</f>
        <v>47605</v>
      </c>
      <c r="D745" s="31">
        <v>891780052</v>
      </c>
      <c r="E745" s="31">
        <v>210547605</v>
      </c>
      <c r="F745" s="61" t="s">
        <v>918</v>
      </c>
      <c r="G745" s="33">
        <v>0</v>
      </c>
      <c r="H745" s="33">
        <v>0</v>
      </c>
      <c r="I745" s="3">
        <f>IFERROR(VLOOKUP(C745,'[6]Anexo 2'!$A$9:$G$1115,7,0),0)</f>
        <v>204631420</v>
      </c>
      <c r="J745" s="3">
        <f>IFERROR(VLOOKUP(C745,'[6]Anexo 1'!$A$9:$F$1115,6,0),0)</f>
        <v>182342890</v>
      </c>
      <c r="K745" s="3"/>
      <c r="L745" s="3"/>
      <c r="M745" s="3"/>
      <c r="N745" s="3"/>
      <c r="O745" s="3"/>
      <c r="P745" s="34">
        <f t="shared" si="34"/>
        <v>386974310</v>
      </c>
      <c r="Q745" s="35">
        <f>VLOOKUP(D745,FEBRERO!$D$13:$Q$1147,14,0)+VLOOKUP(D745,FEBRERO!$D$13:$AC$1147,26,0)+VLOOKUP(D745,MARZO!$D$13:$AC$1147,26,0)</f>
        <v>233500744</v>
      </c>
      <c r="R745" s="3">
        <f>IFERROR(VLOOKUP(D745,[7]ServNOMINA!$F$16:$M$112,8,0),0)</f>
        <v>0</v>
      </c>
      <c r="S745" s="3">
        <f>IFERROR(VLOOKUP(D745,[7]ServOTROS!$F$16:$M$112,8,0),0)</f>
        <v>0</v>
      </c>
      <c r="T745" s="3">
        <f>IFERROR(VLOOKUP(D745,[7]CANCEL!$F$16:$M$48,8,0),0)</f>
        <v>0</v>
      </c>
      <c r="U745" s="3">
        <f>IFERROR(VLOOKUP(B745,[7]Aaf_PENSION!$C$16:$M$112,11,0),0)</f>
        <v>0</v>
      </c>
      <c r="V745" s="3">
        <f>IFERROR(VLOOKUP(B745,[7]Aaf_SALUD!$C$16:$M$112,11,0),0)</f>
        <v>0</v>
      </c>
      <c r="W745" s="3">
        <f>IFERROR(VLOOKUP(D745,[7]CALIDAD!$F$16:$M$1122,8,0),0)</f>
        <v>17052618</v>
      </c>
      <c r="X745" s="3"/>
      <c r="Y745" s="3">
        <f>IFERROR(VLOOKUP(B745,[7]Ap_CESANTIAS!$C$16:$M$112,11,0),0)</f>
        <v>0</v>
      </c>
      <c r="Z745" s="3">
        <f>IFERROR(VLOOKUP(B745,[7]Ap_PENSION!$C$16:$M$112,11,0),0)</f>
        <v>0</v>
      </c>
      <c r="AA745" s="3">
        <f>IFERROR(VLOOKUP(B745,[7]Ap_SALUD!$C$16:$M$112,11,0),0)</f>
        <v>0</v>
      </c>
      <c r="AB745" s="3"/>
      <c r="AC745" s="36">
        <f t="shared" si="33"/>
        <v>17052618</v>
      </c>
      <c r="AD745" s="37">
        <f t="shared" si="35"/>
        <v>136420948</v>
      </c>
      <c r="AE745" s="144"/>
    </row>
    <row r="746" spans="1:31" hidden="1" x14ac:dyDescent="0.25">
      <c r="A746" s="38">
        <v>734</v>
      </c>
      <c r="B746" s="61"/>
      <c r="C746" s="143" t="str">
        <f>VLOOKUP(D746,[8]Hoja1!$A$2:$B$1115,2,0)</f>
        <v>47660</v>
      </c>
      <c r="D746" s="31">
        <v>819003224</v>
      </c>
      <c r="E746" s="31">
        <v>216047660</v>
      </c>
      <c r="F746" s="61" t="s">
        <v>919</v>
      </c>
      <c r="G746" s="33">
        <v>0</v>
      </c>
      <c r="H746" s="33">
        <v>0</v>
      </c>
      <c r="I746" s="3">
        <f>IFERROR(VLOOKUP(C746,'[6]Anexo 2'!$A$9:$G$1115,7,0),0)</f>
        <v>1031101424</v>
      </c>
      <c r="J746" s="3">
        <f>IFERROR(VLOOKUP(C746,'[6]Anexo 1'!$A$9:$F$1115,6,0),0)</f>
        <v>802380487</v>
      </c>
      <c r="K746" s="3"/>
      <c r="L746" s="3"/>
      <c r="M746" s="3"/>
      <c r="N746" s="3"/>
      <c r="O746" s="3"/>
      <c r="P746" s="34">
        <f t="shared" si="34"/>
        <v>1833481911</v>
      </c>
      <c r="Q746" s="35">
        <f>VLOOKUP(D746,FEBRERO!$D$13:$Q$1147,14,0)+VLOOKUP(D746,FEBRERO!$D$13:$AC$1147,26,0)+VLOOKUP(D746,MARZO!$D$13:$AC$1147,26,0)</f>
        <v>1060155844</v>
      </c>
      <c r="R746" s="3">
        <f>IFERROR(VLOOKUP(D746,[7]ServNOMINA!$F$16:$M$112,8,0),0)</f>
        <v>0</v>
      </c>
      <c r="S746" s="3">
        <f>IFERROR(VLOOKUP(D746,[7]ServOTROS!$F$16:$M$112,8,0),0)</f>
        <v>0</v>
      </c>
      <c r="T746" s="3">
        <f>IFERROR(VLOOKUP(D746,[7]CANCEL!$F$16:$M$48,8,0),0)</f>
        <v>0</v>
      </c>
      <c r="U746" s="3">
        <f>IFERROR(VLOOKUP(B746,[7]Aaf_PENSION!$C$16:$M$112,11,0),0)</f>
        <v>0</v>
      </c>
      <c r="V746" s="3">
        <f>IFERROR(VLOOKUP(B746,[7]Aaf_SALUD!$C$16:$M$112,11,0),0)</f>
        <v>0</v>
      </c>
      <c r="W746" s="3">
        <f>IFERROR(VLOOKUP(D746,[7]CALIDAD!$F$16:$M$1122,8,0),0)</f>
        <v>85925119</v>
      </c>
      <c r="X746" s="3"/>
      <c r="Y746" s="3">
        <f>IFERROR(VLOOKUP(B746,[7]Ap_CESANTIAS!$C$16:$M$112,11,0),0)</f>
        <v>0</v>
      </c>
      <c r="Z746" s="3">
        <f>IFERROR(VLOOKUP(B746,[7]Ap_PENSION!$C$16:$M$112,11,0),0)</f>
        <v>0</v>
      </c>
      <c r="AA746" s="3">
        <f>IFERROR(VLOOKUP(B746,[7]Ap_SALUD!$C$16:$M$112,11,0),0)</f>
        <v>0</v>
      </c>
      <c r="AB746" s="3"/>
      <c r="AC746" s="36">
        <f t="shared" si="33"/>
        <v>85925119</v>
      </c>
      <c r="AD746" s="37">
        <f t="shared" si="35"/>
        <v>687400948</v>
      </c>
      <c r="AE746" s="144"/>
    </row>
    <row r="747" spans="1:31" hidden="1" x14ac:dyDescent="0.25">
      <c r="A747" s="29">
        <v>735</v>
      </c>
      <c r="B747" s="61"/>
      <c r="C747" s="143" t="str">
        <f>VLOOKUP(D747,[8]Hoja1!$A$2:$B$1115,2,0)</f>
        <v>47675</v>
      </c>
      <c r="D747" s="31">
        <v>891780053</v>
      </c>
      <c r="E747" s="31">
        <v>217547675</v>
      </c>
      <c r="F747" s="61" t="s">
        <v>623</v>
      </c>
      <c r="G747" s="33">
        <v>0</v>
      </c>
      <c r="H747" s="33">
        <v>0</v>
      </c>
      <c r="I747" s="3">
        <f>IFERROR(VLOOKUP(C747,'[6]Anexo 2'!$A$9:$G$1115,7,0),0)</f>
        <v>245760216</v>
      </c>
      <c r="J747" s="3">
        <f>IFERROR(VLOOKUP(C747,'[6]Anexo 1'!$A$9:$F$1115,6,0),0)</f>
        <v>259854208</v>
      </c>
      <c r="K747" s="3"/>
      <c r="L747" s="3"/>
      <c r="M747" s="3"/>
      <c r="N747" s="3"/>
      <c r="O747" s="3"/>
      <c r="P747" s="34">
        <f t="shared" si="34"/>
        <v>505614424</v>
      </c>
      <c r="Q747" s="35">
        <f>VLOOKUP(D747,FEBRERO!$D$13:$Q$1147,14,0)+VLOOKUP(D747,FEBRERO!$D$13:$AC$1147,26,0)+VLOOKUP(D747,MARZO!$D$13:$AC$1147,26,0)</f>
        <v>321294262</v>
      </c>
      <c r="R747" s="3">
        <f>IFERROR(VLOOKUP(D747,[7]ServNOMINA!$F$16:$M$112,8,0),0)</f>
        <v>0</v>
      </c>
      <c r="S747" s="3">
        <f>IFERROR(VLOOKUP(D747,[7]ServOTROS!$F$16:$M$112,8,0),0)</f>
        <v>0</v>
      </c>
      <c r="T747" s="3">
        <f>IFERROR(VLOOKUP(D747,[7]CANCEL!$F$16:$M$48,8,0),0)</f>
        <v>0</v>
      </c>
      <c r="U747" s="3">
        <f>IFERROR(VLOOKUP(B747,[7]Aaf_PENSION!$C$16:$M$112,11,0),0)</f>
        <v>0</v>
      </c>
      <c r="V747" s="3">
        <f>IFERROR(VLOOKUP(B747,[7]Aaf_SALUD!$C$16:$M$112,11,0),0)</f>
        <v>0</v>
      </c>
      <c r="W747" s="3">
        <f>IFERROR(VLOOKUP(D747,[7]CALIDAD!$F$16:$M$1122,8,0),0)</f>
        <v>20480018</v>
      </c>
      <c r="X747" s="3"/>
      <c r="Y747" s="3">
        <f>IFERROR(VLOOKUP(B747,[7]Ap_CESANTIAS!$C$16:$M$112,11,0),0)</f>
        <v>0</v>
      </c>
      <c r="Z747" s="3">
        <f>IFERROR(VLOOKUP(B747,[7]Ap_PENSION!$C$16:$M$112,11,0),0)</f>
        <v>0</v>
      </c>
      <c r="AA747" s="3">
        <f>IFERROR(VLOOKUP(B747,[7]Ap_SALUD!$C$16:$M$112,11,0),0)</f>
        <v>0</v>
      </c>
      <c r="AB747" s="3"/>
      <c r="AC747" s="36">
        <f t="shared" si="33"/>
        <v>20480018</v>
      </c>
      <c r="AD747" s="37">
        <f t="shared" si="35"/>
        <v>163840144</v>
      </c>
      <c r="AE747" s="144"/>
    </row>
    <row r="748" spans="1:31" hidden="1" x14ac:dyDescent="0.25">
      <c r="A748" s="38">
        <v>736</v>
      </c>
      <c r="B748" s="61"/>
      <c r="C748" s="143" t="str">
        <f>VLOOKUP(D748,[8]Hoja1!$A$2:$B$1115,2,0)</f>
        <v>47692</v>
      </c>
      <c r="D748" s="31">
        <v>891780054</v>
      </c>
      <c r="E748" s="31">
        <v>219247692</v>
      </c>
      <c r="F748" s="61" t="s">
        <v>670</v>
      </c>
      <c r="G748" s="33">
        <v>0</v>
      </c>
      <c r="H748" s="33">
        <v>0</v>
      </c>
      <c r="I748" s="3">
        <f>IFERROR(VLOOKUP(C748,'[6]Anexo 2'!$A$9:$G$1115,7,0),0)</f>
        <v>997797440</v>
      </c>
      <c r="J748" s="3">
        <f>IFERROR(VLOOKUP(C748,'[6]Anexo 1'!$A$9:$F$1115,6,0),0)</f>
        <v>937598356</v>
      </c>
      <c r="K748" s="3"/>
      <c r="L748" s="3"/>
      <c r="M748" s="3"/>
      <c r="N748" s="3"/>
      <c r="O748" s="3"/>
      <c r="P748" s="34">
        <f t="shared" si="34"/>
        <v>1935395796</v>
      </c>
      <c r="Q748" s="35">
        <f>VLOOKUP(D748,FEBRERO!$D$13:$Q$1147,14,0)+VLOOKUP(D748,FEBRERO!$D$13:$AC$1147,26,0)+VLOOKUP(D748,MARZO!$D$13:$AC$1147,26,0)</f>
        <v>1187047717</v>
      </c>
      <c r="R748" s="3">
        <f>IFERROR(VLOOKUP(D748,[7]ServNOMINA!$F$16:$M$112,8,0),0)</f>
        <v>0</v>
      </c>
      <c r="S748" s="3">
        <f>IFERROR(VLOOKUP(D748,[7]ServOTROS!$F$16:$M$112,8,0),0)</f>
        <v>0</v>
      </c>
      <c r="T748" s="3">
        <f>IFERROR(VLOOKUP(D748,[7]CANCEL!$F$16:$M$48,8,0),0)</f>
        <v>0</v>
      </c>
      <c r="U748" s="3">
        <f>IFERROR(VLOOKUP(B748,[7]Aaf_PENSION!$C$16:$M$112,11,0),0)</f>
        <v>0</v>
      </c>
      <c r="V748" s="3">
        <f>IFERROR(VLOOKUP(B748,[7]Aaf_SALUD!$C$16:$M$112,11,0),0)</f>
        <v>0</v>
      </c>
      <c r="W748" s="3">
        <f>IFERROR(VLOOKUP(D748,[7]CALIDAD!$F$16:$M$1122,8,0),0)</f>
        <v>83149787</v>
      </c>
      <c r="X748" s="3"/>
      <c r="Y748" s="3">
        <f>IFERROR(VLOOKUP(B748,[7]Ap_CESANTIAS!$C$16:$M$112,11,0),0)</f>
        <v>0</v>
      </c>
      <c r="Z748" s="3">
        <f>IFERROR(VLOOKUP(B748,[7]Ap_PENSION!$C$16:$M$112,11,0),0)</f>
        <v>0</v>
      </c>
      <c r="AA748" s="3">
        <f>IFERROR(VLOOKUP(B748,[7]Ap_SALUD!$C$16:$M$112,11,0),0)</f>
        <v>0</v>
      </c>
      <c r="AB748" s="3"/>
      <c r="AC748" s="36">
        <f t="shared" si="33"/>
        <v>83149787</v>
      </c>
      <c r="AD748" s="37">
        <f t="shared" si="35"/>
        <v>665198292</v>
      </c>
      <c r="AE748" s="144"/>
    </row>
    <row r="749" spans="1:31" hidden="1" x14ac:dyDescent="0.25">
      <c r="A749" s="29">
        <v>737</v>
      </c>
      <c r="B749" s="61"/>
      <c r="C749" s="143" t="str">
        <f>VLOOKUP(D749,[8]Hoja1!$A$2:$B$1115,2,0)</f>
        <v>47703</v>
      </c>
      <c r="D749" s="31">
        <v>891780055</v>
      </c>
      <c r="E749" s="31">
        <v>210347703</v>
      </c>
      <c r="F749" s="61" t="s">
        <v>920</v>
      </c>
      <c r="G749" s="33">
        <v>0</v>
      </c>
      <c r="H749" s="33">
        <v>0</v>
      </c>
      <c r="I749" s="3">
        <f>IFERROR(VLOOKUP(C749,'[6]Anexo 2'!$A$9:$G$1115,7,0),0)</f>
        <v>412530936</v>
      </c>
      <c r="J749" s="3">
        <f>IFERROR(VLOOKUP(C749,'[6]Anexo 1'!$A$9:$F$1115,6,0),0)</f>
        <v>463958960</v>
      </c>
      <c r="K749" s="3"/>
      <c r="L749" s="3"/>
      <c r="M749" s="3"/>
      <c r="N749" s="3"/>
      <c r="O749" s="3"/>
      <c r="P749" s="34">
        <f t="shared" si="34"/>
        <v>876489896</v>
      </c>
      <c r="Q749" s="35">
        <f>VLOOKUP(D749,FEBRERO!$D$13:$Q$1147,14,0)+VLOOKUP(D749,FEBRERO!$D$13:$AC$1147,26,0)+VLOOKUP(D749,MARZO!$D$13:$AC$1147,26,0)</f>
        <v>567091694</v>
      </c>
      <c r="R749" s="3">
        <f>IFERROR(VLOOKUP(D749,[7]ServNOMINA!$F$16:$M$112,8,0),0)</f>
        <v>0</v>
      </c>
      <c r="S749" s="3">
        <f>IFERROR(VLOOKUP(D749,[7]ServOTROS!$F$16:$M$112,8,0),0)</f>
        <v>0</v>
      </c>
      <c r="T749" s="3">
        <f>IFERROR(VLOOKUP(D749,[7]CANCEL!$F$16:$M$48,8,0),0)</f>
        <v>0</v>
      </c>
      <c r="U749" s="3">
        <f>IFERROR(VLOOKUP(B749,[7]Aaf_PENSION!$C$16:$M$112,11,0),0)</f>
        <v>0</v>
      </c>
      <c r="V749" s="3">
        <f>IFERROR(VLOOKUP(B749,[7]Aaf_SALUD!$C$16:$M$112,11,0),0)</f>
        <v>0</v>
      </c>
      <c r="W749" s="3">
        <f>IFERROR(VLOOKUP(D749,[7]CALIDAD!$F$16:$M$1122,8,0),0)</f>
        <v>34377578</v>
      </c>
      <c r="X749" s="3"/>
      <c r="Y749" s="3">
        <f>IFERROR(VLOOKUP(B749,[7]Ap_CESANTIAS!$C$16:$M$112,11,0),0)</f>
        <v>0</v>
      </c>
      <c r="Z749" s="3">
        <f>IFERROR(VLOOKUP(B749,[7]Ap_PENSION!$C$16:$M$112,11,0),0)</f>
        <v>0</v>
      </c>
      <c r="AA749" s="3">
        <f>IFERROR(VLOOKUP(B749,[7]Ap_SALUD!$C$16:$M$112,11,0),0)</f>
        <v>0</v>
      </c>
      <c r="AB749" s="3"/>
      <c r="AC749" s="36">
        <f t="shared" si="33"/>
        <v>34377578</v>
      </c>
      <c r="AD749" s="37">
        <f t="shared" si="35"/>
        <v>275020624</v>
      </c>
      <c r="AE749" s="144"/>
    </row>
    <row r="750" spans="1:31" hidden="1" x14ac:dyDescent="0.25">
      <c r="A750" s="38">
        <v>738</v>
      </c>
      <c r="B750" s="61"/>
      <c r="C750" s="143" t="str">
        <f>VLOOKUP(D750,[8]Hoja1!$A$2:$B$1115,2,0)</f>
        <v>47707</v>
      </c>
      <c r="D750" s="31">
        <v>891780056</v>
      </c>
      <c r="E750" s="31">
        <v>210747707</v>
      </c>
      <c r="F750" s="61" t="s">
        <v>921</v>
      </c>
      <c r="G750" s="33">
        <v>0</v>
      </c>
      <c r="H750" s="33">
        <v>0</v>
      </c>
      <c r="I750" s="3">
        <f>IFERROR(VLOOKUP(C750,'[6]Anexo 2'!$A$9:$G$1115,7,0),0)</f>
        <v>876824880</v>
      </c>
      <c r="J750" s="3">
        <f>IFERROR(VLOOKUP(C750,'[6]Anexo 1'!$A$9:$F$1115,6,0),0)</f>
        <v>760892885</v>
      </c>
      <c r="K750" s="3"/>
      <c r="L750" s="3"/>
      <c r="M750" s="3"/>
      <c r="N750" s="3"/>
      <c r="O750" s="3"/>
      <c r="P750" s="34">
        <f t="shared" si="34"/>
        <v>1637717765</v>
      </c>
      <c r="Q750" s="35">
        <f>VLOOKUP(D750,FEBRERO!$D$13:$Q$1147,14,0)+VLOOKUP(D750,FEBRERO!$D$13:$AC$1147,26,0)+VLOOKUP(D750,MARZO!$D$13:$AC$1147,26,0)</f>
        <v>980099105</v>
      </c>
      <c r="R750" s="3">
        <f>IFERROR(VLOOKUP(D750,[7]ServNOMINA!$F$16:$M$112,8,0),0)</f>
        <v>0</v>
      </c>
      <c r="S750" s="3">
        <f>IFERROR(VLOOKUP(D750,[7]ServOTROS!$F$16:$M$112,8,0),0)</f>
        <v>0</v>
      </c>
      <c r="T750" s="3">
        <f>IFERROR(VLOOKUP(D750,[7]CANCEL!$F$16:$M$48,8,0),0)</f>
        <v>0</v>
      </c>
      <c r="U750" s="3">
        <f>IFERROR(VLOOKUP(B750,[7]Aaf_PENSION!$C$16:$M$112,11,0),0)</f>
        <v>0</v>
      </c>
      <c r="V750" s="3">
        <f>IFERROR(VLOOKUP(B750,[7]Aaf_SALUD!$C$16:$M$112,11,0),0)</f>
        <v>0</v>
      </c>
      <c r="W750" s="3">
        <f>IFERROR(VLOOKUP(D750,[7]CALIDAD!$F$16:$M$1122,8,0),0)</f>
        <v>73068740</v>
      </c>
      <c r="X750" s="3"/>
      <c r="Y750" s="3">
        <f>IFERROR(VLOOKUP(B750,[7]Ap_CESANTIAS!$C$16:$M$112,11,0),0)</f>
        <v>0</v>
      </c>
      <c r="Z750" s="3">
        <f>IFERROR(VLOOKUP(B750,[7]Ap_PENSION!$C$16:$M$112,11,0),0)</f>
        <v>0</v>
      </c>
      <c r="AA750" s="3">
        <f>IFERROR(VLOOKUP(B750,[7]Ap_SALUD!$C$16:$M$112,11,0),0)</f>
        <v>0</v>
      </c>
      <c r="AB750" s="3"/>
      <c r="AC750" s="36">
        <f t="shared" si="33"/>
        <v>73068740</v>
      </c>
      <c r="AD750" s="37">
        <f t="shared" si="35"/>
        <v>584549920</v>
      </c>
      <c r="AE750" s="144"/>
    </row>
    <row r="751" spans="1:31" hidden="1" x14ac:dyDescent="0.25">
      <c r="A751" s="29">
        <v>739</v>
      </c>
      <c r="B751" s="61"/>
      <c r="C751" s="143" t="str">
        <f>VLOOKUP(D751,[8]Hoja1!$A$2:$B$1115,2,0)</f>
        <v>47720</v>
      </c>
      <c r="D751" s="31">
        <v>819003762</v>
      </c>
      <c r="E751" s="31">
        <v>212047720</v>
      </c>
      <c r="F751" s="61" t="s">
        <v>922</v>
      </c>
      <c r="G751" s="33">
        <v>0</v>
      </c>
      <c r="H751" s="33">
        <v>0</v>
      </c>
      <c r="I751" s="3">
        <f>IFERROR(VLOOKUP(C751,'[6]Anexo 2'!$A$9:$G$1115,7,0),0)</f>
        <v>439825224</v>
      </c>
      <c r="J751" s="3">
        <f>IFERROR(VLOOKUP(C751,'[6]Anexo 1'!$A$9:$F$1115,6,0),0)</f>
        <v>397749450</v>
      </c>
      <c r="K751" s="3"/>
      <c r="L751" s="3"/>
      <c r="M751" s="3"/>
      <c r="N751" s="3"/>
      <c r="O751" s="3"/>
      <c r="P751" s="34">
        <f t="shared" si="34"/>
        <v>837574674</v>
      </c>
      <c r="Q751" s="35">
        <f>VLOOKUP(D751,FEBRERO!$D$13:$Q$1147,14,0)+VLOOKUP(D751,FEBRERO!$D$13:$AC$1147,26,0)+VLOOKUP(D751,MARZO!$D$13:$AC$1147,26,0)</f>
        <v>507705756</v>
      </c>
      <c r="R751" s="3">
        <f>IFERROR(VLOOKUP(D751,[7]ServNOMINA!$F$16:$M$112,8,0),0)</f>
        <v>0</v>
      </c>
      <c r="S751" s="3">
        <f>IFERROR(VLOOKUP(D751,[7]ServOTROS!$F$16:$M$112,8,0),0)</f>
        <v>0</v>
      </c>
      <c r="T751" s="3">
        <f>IFERROR(VLOOKUP(D751,[7]CANCEL!$F$16:$M$48,8,0),0)</f>
        <v>0</v>
      </c>
      <c r="U751" s="3">
        <f>IFERROR(VLOOKUP(B751,[7]Aaf_PENSION!$C$16:$M$112,11,0),0)</f>
        <v>0</v>
      </c>
      <c r="V751" s="3">
        <f>IFERROR(VLOOKUP(B751,[7]Aaf_SALUD!$C$16:$M$112,11,0),0)</f>
        <v>0</v>
      </c>
      <c r="W751" s="3">
        <f>IFERROR(VLOOKUP(D751,[7]CALIDAD!$F$16:$M$1122,8,0),0)</f>
        <v>36652102</v>
      </c>
      <c r="X751" s="3"/>
      <c r="Y751" s="3">
        <f>IFERROR(VLOOKUP(B751,[7]Ap_CESANTIAS!$C$16:$M$112,11,0),0)</f>
        <v>0</v>
      </c>
      <c r="Z751" s="3">
        <f>IFERROR(VLOOKUP(B751,[7]Ap_PENSION!$C$16:$M$112,11,0),0)</f>
        <v>0</v>
      </c>
      <c r="AA751" s="3">
        <f>IFERROR(VLOOKUP(B751,[7]Ap_SALUD!$C$16:$M$112,11,0),0)</f>
        <v>0</v>
      </c>
      <c r="AB751" s="3"/>
      <c r="AC751" s="36">
        <f t="shared" si="33"/>
        <v>36652102</v>
      </c>
      <c r="AD751" s="37">
        <f t="shared" si="35"/>
        <v>293216816</v>
      </c>
      <c r="AE751" s="144"/>
    </row>
    <row r="752" spans="1:31" hidden="1" x14ac:dyDescent="0.25">
      <c r="A752" s="38">
        <v>740</v>
      </c>
      <c r="B752" s="61"/>
      <c r="C752" s="143" t="str">
        <f>VLOOKUP(D752,[8]Hoja1!$A$2:$B$1115,2,0)</f>
        <v>47745</v>
      </c>
      <c r="D752" s="31">
        <v>891780103</v>
      </c>
      <c r="E752" s="31">
        <v>214547745</v>
      </c>
      <c r="F752" s="61" t="s">
        <v>923</v>
      </c>
      <c r="G752" s="33">
        <v>0</v>
      </c>
      <c r="H752" s="33">
        <v>0</v>
      </c>
      <c r="I752" s="3">
        <f>IFERROR(VLOOKUP(C752,'[6]Anexo 2'!$A$9:$G$1115,7,0),0)</f>
        <v>1040881248</v>
      </c>
      <c r="J752" s="3">
        <f>IFERROR(VLOOKUP(C752,'[6]Anexo 1'!$A$9:$F$1115,6,0),0)</f>
        <v>802848601</v>
      </c>
      <c r="K752" s="3"/>
      <c r="L752" s="3"/>
      <c r="M752" s="3"/>
      <c r="N752" s="3"/>
      <c r="O752" s="3"/>
      <c r="P752" s="34">
        <f t="shared" si="34"/>
        <v>1843729849</v>
      </c>
      <c r="Q752" s="35">
        <f>VLOOKUP(D752,FEBRERO!$D$13:$Q$1147,14,0)+VLOOKUP(D752,FEBRERO!$D$13:$AC$1147,26,0)+VLOOKUP(D752,MARZO!$D$13:$AC$1147,26,0)</f>
        <v>1063068913</v>
      </c>
      <c r="R752" s="3">
        <f>IFERROR(VLOOKUP(D752,[7]ServNOMINA!$F$16:$M$112,8,0),0)</f>
        <v>0</v>
      </c>
      <c r="S752" s="3">
        <f>IFERROR(VLOOKUP(D752,[7]ServOTROS!$F$16:$M$112,8,0),0)</f>
        <v>0</v>
      </c>
      <c r="T752" s="3">
        <f>IFERROR(VLOOKUP(D752,[7]CANCEL!$F$16:$M$48,8,0),0)</f>
        <v>0</v>
      </c>
      <c r="U752" s="3">
        <f>IFERROR(VLOOKUP(B752,[7]Aaf_PENSION!$C$16:$M$112,11,0),0)</f>
        <v>0</v>
      </c>
      <c r="V752" s="3">
        <f>IFERROR(VLOOKUP(B752,[7]Aaf_SALUD!$C$16:$M$112,11,0),0)</f>
        <v>0</v>
      </c>
      <c r="W752" s="3">
        <f>IFERROR(VLOOKUP(D752,[7]CALIDAD!$F$16:$M$1122,8,0),0)</f>
        <v>86740104</v>
      </c>
      <c r="X752" s="3"/>
      <c r="Y752" s="3">
        <f>IFERROR(VLOOKUP(B752,[7]Ap_CESANTIAS!$C$16:$M$112,11,0),0)</f>
        <v>0</v>
      </c>
      <c r="Z752" s="3">
        <f>IFERROR(VLOOKUP(B752,[7]Ap_PENSION!$C$16:$M$112,11,0),0)</f>
        <v>0</v>
      </c>
      <c r="AA752" s="3">
        <f>IFERROR(VLOOKUP(B752,[7]Ap_SALUD!$C$16:$M$112,11,0),0)</f>
        <v>0</v>
      </c>
      <c r="AB752" s="3"/>
      <c r="AC752" s="36">
        <f t="shared" si="33"/>
        <v>86740104</v>
      </c>
      <c r="AD752" s="37">
        <f t="shared" si="35"/>
        <v>693920832</v>
      </c>
      <c r="AE752" s="144"/>
    </row>
    <row r="753" spans="1:31" hidden="1" x14ac:dyDescent="0.25">
      <c r="A753" s="29">
        <v>741</v>
      </c>
      <c r="B753" s="61"/>
      <c r="C753" s="143" t="str">
        <f>VLOOKUP(D753,[8]Hoja1!$A$2:$B$1115,2,0)</f>
        <v>47798</v>
      </c>
      <c r="D753" s="31">
        <v>891780057</v>
      </c>
      <c r="E753" s="31">
        <v>219847798</v>
      </c>
      <c r="F753" s="61" t="s">
        <v>924</v>
      </c>
      <c r="G753" s="33">
        <v>0</v>
      </c>
      <c r="H753" s="33">
        <v>0</v>
      </c>
      <c r="I753" s="3">
        <f>IFERROR(VLOOKUP(C753,'[6]Anexo 2'!$A$9:$G$1115,7,0),0)</f>
        <v>565010016</v>
      </c>
      <c r="J753" s="3">
        <f>IFERROR(VLOOKUP(C753,'[6]Anexo 1'!$A$9:$F$1115,6,0),0)</f>
        <v>525047871</v>
      </c>
      <c r="K753" s="3"/>
      <c r="L753" s="3"/>
      <c r="M753" s="3"/>
      <c r="N753" s="3"/>
      <c r="O753" s="3"/>
      <c r="P753" s="34">
        <f t="shared" si="34"/>
        <v>1090057887</v>
      </c>
      <c r="Q753" s="35">
        <f>VLOOKUP(D753,FEBRERO!$D$13:$Q$1147,14,0)+VLOOKUP(D753,FEBRERO!$D$13:$AC$1147,26,0)+VLOOKUP(D753,MARZO!$D$13:$AC$1147,26,0)</f>
        <v>666300375</v>
      </c>
      <c r="R753" s="3">
        <f>IFERROR(VLOOKUP(D753,[7]ServNOMINA!$F$16:$M$112,8,0),0)</f>
        <v>0</v>
      </c>
      <c r="S753" s="3">
        <f>IFERROR(VLOOKUP(D753,[7]ServOTROS!$F$16:$M$112,8,0),0)</f>
        <v>0</v>
      </c>
      <c r="T753" s="3">
        <f>IFERROR(VLOOKUP(D753,[7]CANCEL!$F$16:$M$48,8,0),0)</f>
        <v>0</v>
      </c>
      <c r="U753" s="3">
        <f>IFERROR(VLOOKUP(B753,[7]Aaf_PENSION!$C$16:$M$112,11,0),0)</f>
        <v>0</v>
      </c>
      <c r="V753" s="3">
        <f>IFERROR(VLOOKUP(B753,[7]Aaf_SALUD!$C$16:$M$112,11,0),0)</f>
        <v>0</v>
      </c>
      <c r="W753" s="3">
        <f>IFERROR(VLOOKUP(D753,[7]CALIDAD!$F$16:$M$1122,8,0),0)</f>
        <v>47084168</v>
      </c>
      <c r="X753" s="3"/>
      <c r="Y753" s="3">
        <f>IFERROR(VLOOKUP(B753,[7]Ap_CESANTIAS!$C$16:$M$112,11,0),0)</f>
        <v>0</v>
      </c>
      <c r="Z753" s="3">
        <f>IFERROR(VLOOKUP(B753,[7]Ap_PENSION!$C$16:$M$112,11,0),0)</f>
        <v>0</v>
      </c>
      <c r="AA753" s="3">
        <f>IFERROR(VLOOKUP(B753,[7]Ap_SALUD!$C$16:$M$112,11,0),0)</f>
        <v>0</v>
      </c>
      <c r="AB753" s="3"/>
      <c r="AC753" s="36">
        <f t="shared" si="33"/>
        <v>47084168</v>
      </c>
      <c r="AD753" s="37">
        <f t="shared" si="35"/>
        <v>376673344</v>
      </c>
      <c r="AE753" s="144"/>
    </row>
    <row r="754" spans="1:31" hidden="1" x14ac:dyDescent="0.25">
      <c r="A754" s="38">
        <v>742</v>
      </c>
      <c r="B754" s="61"/>
      <c r="C754" s="143" t="str">
        <f>VLOOKUP(D754,[8]Hoja1!$A$2:$B$1115,2,0)</f>
        <v>47960</v>
      </c>
      <c r="D754" s="31">
        <v>819003760</v>
      </c>
      <c r="E754" s="31">
        <v>216047960</v>
      </c>
      <c r="F754" s="61" t="s">
        <v>925</v>
      </c>
      <c r="G754" s="33">
        <v>0</v>
      </c>
      <c r="H754" s="33">
        <v>0</v>
      </c>
      <c r="I754" s="3">
        <f>IFERROR(VLOOKUP(C754,'[6]Anexo 2'!$A$9:$G$1115,7,0),0)</f>
        <v>444569464</v>
      </c>
      <c r="J754" s="3">
        <f>IFERROR(VLOOKUP(C754,'[6]Anexo 1'!$A$9:$F$1115,6,0),0)</f>
        <v>328456753</v>
      </c>
      <c r="K754" s="3"/>
      <c r="L754" s="3"/>
      <c r="M754" s="3"/>
      <c r="N754" s="3"/>
      <c r="O754" s="3"/>
      <c r="P754" s="34">
        <f t="shared" si="34"/>
        <v>773026217</v>
      </c>
      <c r="Q754" s="35">
        <f>VLOOKUP(D754,FEBRERO!$D$13:$Q$1147,14,0)+VLOOKUP(D754,FEBRERO!$D$13:$AC$1147,26,0)+VLOOKUP(D754,MARZO!$D$13:$AC$1147,26,0)</f>
        <v>439599118</v>
      </c>
      <c r="R754" s="3">
        <f>IFERROR(VLOOKUP(D754,[7]ServNOMINA!$F$16:$M$112,8,0),0)</f>
        <v>0</v>
      </c>
      <c r="S754" s="3">
        <f>IFERROR(VLOOKUP(D754,[7]ServOTROS!$F$16:$M$112,8,0),0)</f>
        <v>0</v>
      </c>
      <c r="T754" s="3">
        <f>IFERROR(VLOOKUP(D754,[7]CANCEL!$F$16:$M$48,8,0),0)</f>
        <v>0</v>
      </c>
      <c r="U754" s="3">
        <f>IFERROR(VLOOKUP(B754,[7]Aaf_PENSION!$C$16:$M$112,11,0),0)</f>
        <v>0</v>
      </c>
      <c r="V754" s="3">
        <f>IFERROR(VLOOKUP(B754,[7]Aaf_SALUD!$C$16:$M$112,11,0),0)</f>
        <v>0</v>
      </c>
      <c r="W754" s="3">
        <f>IFERROR(VLOOKUP(D754,[7]CALIDAD!$F$16:$M$1122,8,0),0)</f>
        <v>37047455</v>
      </c>
      <c r="X754" s="3"/>
      <c r="Y754" s="3">
        <f>IFERROR(VLOOKUP(B754,[7]Ap_CESANTIAS!$C$16:$M$112,11,0),0)</f>
        <v>0</v>
      </c>
      <c r="Z754" s="3">
        <f>IFERROR(VLOOKUP(B754,[7]Ap_PENSION!$C$16:$M$112,11,0),0)</f>
        <v>0</v>
      </c>
      <c r="AA754" s="3">
        <f>IFERROR(VLOOKUP(B754,[7]Ap_SALUD!$C$16:$M$112,11,0),0)</f>
        <v>0</v>
      </c>
      <c r="AB754" s="3"/>
      <c r="AC754" s="36">
        <f t="shared" si="33"/>
        <v>37047455</v>
      </c>
      <c r="AD754" s="37">
        <f t="shared" si="35"/>
        <v>296379644</v>
      </c>
      <c r="AE754" s="144"/>
    </row>
    <row r="755" spans="1:31" hidden="1" x14ac:dyDescent="0.25">
      <c r="A755" s="29">
        <v>743</v>
      </c>
      <c r="B755" s="61"/>
      <c r="C755" s="143" t="str">
        <f>VLOOKUP(D755,[8]Hoja1!$A$2:$B$1115,2,0)</f>
        <v>47980</v>
      </c>
      <c r="D755" s="31">
        <v>819003297</v>
      </c>
      <c r="E755" s="31">
        <v>218047980</v>
      </c>
      <c r="F755" s="61" t="s">
        <v>926</v>
      </c>
      <c r="G755" s="33">
        <v>0</v>
      </c>
      <c r="H755" s="33">
        <v>0</v>
      </c>
      <c r="I755" s="3">
        <f>IFERROR(VLOOKUP(C755,'[6]Anexo 2'!$A$9:$G$1115,7,0),0)</f>
        <v>2507657440</v>
      </c>
      <c r="J755" s="3">
        <f>IFERROR(VLOOKUP(C755,'[6]Anexo 1'!$A$9:$F$1115,6,0),0)</f>
        <v>2610077750</v>
      </c>
      <c r="K755" s="3"/>
      <c r="L755" s="3"/>
      <c r="M755" s="3"/>
      <c r="N755" s="3"/>
      <c r="O755" s="3"/>
      <c r="P755" s="34">
        <f t="shared" si="34"/>
        <v>5117735190</v>
      </c>
      <c r="Q755" s="35">
        <f>VLOOKUP(D755,FEBRERO!$D$13:$Q$1147,14,0)+VLOOKUP(D755,FEBRERO!$D$13:$AC$1147,26,0)+VLOOKUP(D755,MARZO!$D$13:$AC$1147,26,0)</f>
        <v>3236992109</v>
      </c>
      <c r="R755" s="3">
        <f>IFERROR(VLOOKUP(D755,[7]ServNOMINA!$F$16:$M$112,8,0),0)</f>
        <v>0</v>
      </c>
      <c r="S755" s="3">
        <f>IFERROR(VLOOKUP(D755,[7]ServOTROS!$F$16:$M$112,8,0),0)</f>
        <v>0</v>
      </c>
      <c r="T755" s="3">
        <f>IFERROR(VLOOKUP(D755,[7]CANCEL!$F$16:$M$48,8,0),0)</f>
        <v>0</v>
      </c>
      <c r="U755" s="3">
        <f>IFERROR(VLOOKUP(B755,[7]Aaf_PENSION!$C$16:$M$112,11,0),0)</f>
        <v>0</v>
      </c>
      <c r="V755" s="3">
        <f>IFERROR(VLOOKUP(B755,[7]Aaf_SALUD!$C$16:$M$112,11,0),0)</f>
        <v>0</v>
      </c>
      <c r="W755" s="3">
        <f>IFERROR(VLOOKUP(D755,[7]CALIDAD!$F$16:$M$1122,8,0),0)</f>
        <v>208971453</v>
      </c>
      <c r="X755" s="3"/>
      <c r="Y755" s="3">
        <f>IFERROR(VLOOKUP(B755,[7]Ap_CESANTIAS!$C$16:$M$112,11,0),0)</f>
        <v>0</v>
      </c>
      <c r="Z755" s="3">
        <f>IFERROR(VLOOKUP(B755,[7]Ap_PENSION!$C$16:$M$112,11,0),0)</f>
        <v>0</v>
      </c>
      <c r="AA755" s="3">
        <f>IFERROR(VLOOKUP(B755,[7]Ap_SALUD!$C$16:$M$112,11,0),0)</f>
        <v>0</v>
      </c>
      <c r="AB755" s="3"/>
      <c r="AC755" s="36">
        <f t="shared" si="33"/>
        <v>208971453</v>
      </c>
      <c r="AD755" s="37">
        <f t="shared" si="35"/>
        <v>1671771628</v>
      </c>
      <c r="AE755" s="144"/>
    </row>
    <row r="756" spans="1:31" hidden="1" x14ac:dyDescent="0.25">
      <c r="A756" s="38">
        <v>744</v>
      </c>
      <c r="B756" s="61"/>
      <c r="C756" s="143" t="str">
        <f>VLOOKUP(D756,[8]Hoja1!$A$2:$B$1115,2,0)</f>
        <v>50006</v>
      </c>
      <c r="D756" s="31">
        <v>892001457</v>
      </c>
      <c r="E756" s="31">
        <v>210650006</v>
      </c>
      <c r="F756" s="61" t="s">
        <v>927</v>
      </c>
      <c r="G756" s="33">
        <v>0</v>
      </c>
      <c r="H756" s="33">
        <v>0</v>
      </c>
      <c r="I756" s="3">
        <f>IFERROR(VLOOKUP(C756,'[6]Anexo 2'!$A$9:$G$1115,7,0),0)</f>
        <v>1302789824</v>
      </c>
      <c r="J756" s="3">
        <f>IFERROR(VLOOKUP(C756,'[6]Anexo 1'!$A$9:$F$1115,6,0),0)</f>
        <v>1361756205</v>
      </c>
      <c r="K756" s="3"/>
      <c r="L756" s="3"/>
      <c r="M756" s="3"/>
      <c r="N756" s="3"/>
      <c r="O756" s="3"/>
      <c r="P756" s="34">
        <f t="shared" si="34"/>
        <v>2664546029</v>
      </c>
      <c r="Q756" s="35">
        <f>VLOOKUP(D756,FEBRERO!$D$13:$Q$1147,14,0)+VLOOKUP(D756,FEBRERO!$D$13:$AC$1147,26,0)+VLOOKUP(D756,MARZO!$D$13:$AC$1147,26,0)</f>
        <v>1687453662</v>
      </c>
      <c r="R756" s="3">
        <f>IFERROR(VLOOKUP(D756,[7]ServNOMINA!$F$16:$M$112,8,0),0)</f>
        <v>0</v>
      </c>
      <c r="S756" s="3">
        <f>IFERROR(VLOOKUP(D756,[7]ServOTROS!$F$16:$M$112,8,0),0)</f>
        <v>0</v>
      </c>
      <c r="T756" s="3">
        <f>IFERROR(VLOOKUP(D756,[7]CANCEL!$F$16:$M$48,8,0),0)</f>
        <v>0</v>
      </c>
      <c r="U756" s="3">
        <f>IFERROR(VLOOKUP(B756,[7]Aaf_PENSION!$C$16:$M$112,11,0),0)</f>
        <v>0</v>
      </c>
      <c r="V756" s="3">
        <f>IFERROR(VLOOKUP(B756,[7]Aaf_SALUD!$C$16:$M$112,11,0),0)</f>
        <v>0</v>
      </c>
      <c r="W756" s="3">
        <f>IFERROR(VLOOKUP(D756,[7]CALIDAD!$F$16:$M$1122,8,0),0)</f>
        <v>108565819</v>
      </c>
      <c r="X756" s="3"/>
      <c r="Y756" s="3">
        <f>IFERROR(VLOOKUP(B756,[7]Ap_CESANTIAS!$C$16:$M$112,11,0),0)</f>
        <v>0</v>
      </c>
      <c r="Z756" s="3">
        <f>IFERROR(VLOOKUP(B756,[7]Ap_PENSION!$C$16:$M$112,11,0),0)</f>
        <v>0</v>
      </c>
      <c r="AA756" s="3">
        <f>IFERROR(VLOOKUP(B756,[7]Ap_SALUD!$C$16:$M$112,11,0),0)</f>
        <v>0</v>
      </c>
      <c r="AB756" s="3"/>
      <c r="AC756" s="36">
        <f t="shared" si="33"/>
        <v>108565819</v>
      </c>
      <c r="AD756" s="37">
        <f t="shared" si="35"/>
        <v>868526548</v>
      </c>
      <c r="AE756" s="144"/>
    </row>
    <row r="757" spans="1:31" hidden="1" x14ac:dyDescent="0.25">
      <c r="A757" s="29">
        <v>745</v>
      </c>
      <c r="B757" s="61"/>
      <c r="C757" s="143" t="str">
        <f>VLOOKUP(D757,[8]Hoja1!$A$2:$B$1115,2,0)</f>
        <v>50110</v>
      </c>
      <c r="D757" s="31">
        <v>800152577</v>
      </c>
      <c r="E757" s="31">
        <v>211050110</v>
      </c>
      <c r="F757" s="61" t="s">
        <v>928</v>
      </c>
      <c r="G757" s="33">
        <v>0</v>
      </c>
      <c r="H757" s="33">
        <v>0</v>
      </c>
      <c r="I757" s="3">
        <f>IFERROR(VLOOKUP(C757,'[6]Anexo 2'!$A$9:$G$1115,7,0),0)</f>
        <v>163936258</v>
      </c>
      <c r="J757" s="3">
        <f>IFERROR(VLOOKUP(C757,'[6]Anexo 1'!$A$9:$F$1115,6,0),0)</f>
        <v>202398172</v>
      </c>
      <c r="K757" s="3"/>
      <c r="L757" s="3"/>
      <c r="M757" s="3"/>
      <c r="N757" s="3"/>
      <c r="O757" s="3"/>
      <c r="P757" s="34">
        <f t="shared" si="34"/>
        <v>366334430</v>
      </c>
      <c r="Q757" s="35">
        <f>VLOOKUP(D757,FEBRERO!$D$13:$Q$1147,14,0)+VLOOKUP(D757,FEBRERO!$D$13:$AC$1147,26,0)+VLOOKUP(D757,MARZO!$D$13:$AC$1147,26,0)</f>
        <v>243382237</v>
      </c>
      <c r="R757" s="3">
        <f>IFERROR(VLOOKUP(D757,[7]ServNOMINA!$F$16:$M$112,8,0),0)</f>
        <v>0</v>
      </c>
      <c r="S757" s="3">
        <f>IFERROR(VLOOKUP(D757,[7]ServOTROS!$F$16:$M$112,8,0),0)</f>
        <v>0</v>
      </c>
      <c r="T757" s="3">
        <f>IFERROR(VLOOKUP(D757,[7]CANCEL!$F$16:$M$48,8,0),0)</f>
        <v>0</v>
      </c>
      <c r="U757" s="3">
        <f>IFERROR(VLOOKUP(B757,[7]Aaf_PENSION!$C$16:$M$112,11,0),0)</f>
        <v>0</v>
      </c>
      <c r="V757" s="3">
        <f>IFERROR(VLOOKUP(B757,[7]Aaf_SALUD!$C$16:$M$112,11,0),0)</f>
        <v>0</v>
      </c>
      <c r="W757" s="3">
        <f>IFERROR(VLOOKUP(D757,[7]CALIDAD!$F$16:$M$1122,8,0),0)</f>
        <v>13661355</v>
      </c>
      <c r="X757" s="3"/>
      <c r="Y757" s="3">
        <f>IFERROR(VLOOKUP(B757,[7]Ap_CESANTIAS!$C$16:$M$112,11,0),0)</f>
        <v>0</v>
      </c>
      <c r="Z757" s="3">
        <f>IFERROR(VLOOKUP(B757,[7]Ap_PENSION!$C$16:$M$112,11,0),0)</f>
        <v>0</v>
      </c>
      <c r="AA757" s="3">
        <f>IFERROR(VLOOKUP(B757,[7]Ap_SALUD!$C$16:$M$112,11,0),0)</f>
        <v>0</v>
      </c>
      <c r="AB757" s="3"/>
      <c r="AC757" s="36">
        <f t="shared" si="33"/>
        <v>13661355</v>
      </c>
      <c r="AD757" s="37">
        <f t="shared" si="35"/>
        <v>109290838</v>
      </c>
      <c r="AE757" s="144"/>
    </row>
    <row r="758" spans="1:31" hidden="1" x14ac:dyDescent="0.25">
      <c r="A758" s="38">
        <v>746</v>
      </c>
      <c r="B758" s="61"/>
      <c r="C758" s="143" t="str">
        <f>VLOOKUP(D758,[8]Hoja1!$A$2:$B$1115,2,0)</f>
        <v>50124</v>
      </c>
      <c r="D758" s="31">
        <v>892099232</v>
      </c>
      <c r="E758" s="31">
        <v>212450124</v>
      </c>
      <c r="F758" s="61" t="s">
        <v>929</v>
      </c>
      <c r="G758" s="33">
        <v>0</v>
      </c>
      <c r="H758" s="33">
        <v>0</v>
      </c>
      <c r="I758" s="3">
        <f>IFERROR(VLOOKUP(C758,'[6]Anexo 2'!$A$9:$G$1115,7,0),0)</f>
        <v>196536384</v>
      </c>
      <c r="J758" s="3">
        <f>IFERROR(VLOOKUP(C758,'[6]Anexo 1'!$A$9:$F$1115,6,0),0)</f>
        <v>193855833</v>
      </c>
      <c r="K758" s="3"/>
      <c r="L758" s="3"/>
      <c r="M758" s="3"/>
      <c r="N758" s="3"/>
      <c r="O758" s="3"/>
      <c r="P758" s="34">
        <f t="shared" si="34"/>
        <v>390392217</v>
      </c>
      <c r="Q758" s="35">
        <f>VLOOKUP(D758,FEBRERO!$D$13:$Q$1147,14,0)+VLOOKUP(D758,FEBRERO!$D$13:$AC$1147,26,0)+VLOOKUP(D758,MARZO!$D$13:$AC$1147,26,0)</f>
        <v>242989929</v>
      </c>
      <c r="R758" s="3">
        <f>IFERROR(VLOOKUP(D758,[7]ServNOMINA!$F$16:$M$112,8,0),0)</f>
        <v>0</v>
      </c>
      <c r="S758" s="3">
        <f>IFERROR(VLOOKUP(D758,[7]ServOTROS!$F$16:$M$112,8,0),0)</f>
        <v>0</v>
      </c>
      <c r="T758" s="3">
        <f>IFERROR(VLOOKUP(D758,[7]CANCEL!$F$16:$M$48,8,0),0)</f>
        <v>0</v>
      </c>
      <c r="U758" s="3">
        <f>IFERROR(VLOOKUP(B758,[7]Aaf_PENSION!$C$16:$M$112,11,0),0)</f>
        <v>0</v>
      </c>
      <c r="V758" s="3">
        <f>IFERROR(VLOOKUP(B758,[7]Aaf_SALUD!$C$16:$M$112,11,0),0)</f>
        <v>0</v>
      </c>
      <c r="W758" s="3">
        <f>IFERROR(VLOOKUP(D758,[7]CALIDAD!$F$16:$M$1122,8,0),0)</f>
        <v>16378032</v>
      </c>
      <c r="X758" s="3"/>
      <c r="Y758" s="3">
        <f>IFERROR(VLOOKUP(B758,[7]Ap_CESANTIAS!$C$16:$M$112,11,0),0)</f>
        <v>0</v>
      </c>
      <c r="Z758" s="3">
        <f>IFERROR(VLOOKUP(B758,[7]Ap_PENSION!$C$16:$M$112,11,0),0)</f>
        <v>0</v>
      </c>
      <c r="AA758" s="3">
        <f>IFERROR(VLOOKUP(B758,[7]Ap_SALUD!$C$16:$M$112,11,0),0)</f>
        <v>0</v>
      </c>
      <c r="AB758" s="3"/>
      <c r="AC758" s="36">
        <f t="shared" si="33"/>
        <v>16378032</v>
      </c>
      <c r="AD758" s="37">
        <f t="shared" si="35"/>
        <v>131024256</v>
      </c>
      <c r="AE758" s="144"/>
    </row>
    <row r="759" spans="1:31" hidden="1" x14ac:dyDescent="0.25">
      <c r="A759" s="29">
        <v>747</v>
      </c>
      <c r="B759" s="61"/>
      <c r="C759" s="143" t="str">
        <f>VLOOKUP(D759,[8]Hoja1!$A$2:$B$1115,2,0)</f>
        <v>50150</v>
      </c>
      <c r="D759" s="31">
        <v>800098190</v>
      </c>
      <c r="E759" s="31">
        <v>215050150</v>
      </c>
      <c r="F759" s="61" t="s">
        <v>930</v>
      </c>
      <c r="G759" s="33">
        <v>0</v>
      </c>
      <c r="H759" s="33">
        <v>0</v>
      </c>
      <c r="I759" s="3">
        <f>IFERROR(VLOOKUP(C759,'[6]Anexo 2'!$A$9:$G$1115,7,0),0)</f>
        <v>240998100</v>
      </c>
      <c r="J759" s="3">
        <f>IFERROR(VLOOKUP(C759,'[6]Anexo 1'!$A$9:$F$1115,6,0),0)</f>
        <v>327471323</v>
      </c>
      <c r="K759" s="3"/>
      <c r="L759" s="3"/>
      <c r="M759" s="3"/>
      <c r="N759" s="3"/>
      <c r="O759" s="3"/>
      <c r="P759" s="34">
        <f t="shared" si="34"/>
        <v>568469423</v>
      </c>
      <c r="Q759" s="35">
        <f>VLOOKUP(D759,FEBRERO!$D$13:$Q$1147,14,0)+VLOOKUP(D759,FEBRERO!$D$13:$AC$1147,26,0)+VLOOKUP(D759,MARZO!$D$13:$AC$1147,26,0)</f>
        <v>387720848</v>
      </c>
      <c r="R759" s="3">
        <f>IFERROR(VLOOKUP(D759,[7]ServNOMINA!$F$16:$M$112,8,0),0)</f>
        <v>0</v>
      </c>
      <c r="S759" s="3">
        <f>IFERROR(VLOOKUP(D759,[7]ServOTROS!$F$16:$M$112,8,0),0)</f>
        <v>0</v>
      </c>
      <c r="T759" s="3">
        <f>IFERROR(VLOOKUP(D759,[7]CANCEL!$F$16:$M$48,8,0),0)</f>
        <v>0</v>
      </c>
      <c r="U759" s="3">
        <f>IFERROR(VLOOKUP(B759,[7]Aaf_PENSION!$C$16:$M$112,11,0),0)</f>
        <v>0</v>
      </c>
      <c r="V759" s="3">
        <f>IFERROR(VLOOKUP(B759,[7]Aaf_SALUD!$C$16:$M$112,11,0),0)</f>
        <v>0</v>
      </c>
      <c r="W759" s="3">
        <f>IFERROR(VLOOKUP(D759,[7]CALIDAD!$F$16:$M$1122,8,0),0)</f>
        <v>20083175</v>
      </c>
      <c r="X759" s="3"/>
      <c r="Y759" s="3">
        <f>IFERROR(VLOOKUP(B759,[7]Ap_CESANTIAS!$C$16:$M$112,11,0),0)</f>
        <v>0</v>
      </c>
      <c r="Z759" s="3">
        <f>IFERROR(VLOOKUP(B759,[7]Ap_PENSION!$C$16:$M$112,11,0),0)</f>
        <v>0</v>
      </c>
      <c r="AA759" s="3">
        <f>IFERROR(VLOOKUP(B759,[7]Ap_SALUD!$C$16:$M$112,11,0),0)</f>
        <v>0</v>
      </c>
      <c r="AB759" s="3"/>
      <c r="AC759" s="36">
        <f t="shared" si="33"/>
        <v>20083175</v>
      </c>
      <c r="AD759" s="37">
        <f t="shared" si="35"/>
        <v>160665400</v>
      </c>
      <c r="AE759" s="144"/>
    </row>
    <row r="760" spans="1:31" hidden="1" x14ac:dyDescent="0.25">
      <c r="A760" s="38">
        <v>748</v>
      </c>
      <c r="B760" s="61"/>
      <c r="C760" s="143" t="str">
        <f>VLOOKUP(D760,[8]Hoja1!$A$2:$B$1115,2,0)</f>
        <v>50223</v>
      </c>
      <c r="D760" s="31">
        <v>892000812</v>
      </c>
      <c r="E760" s="31">
        <v>212350223</v>
      </c>
      <c r="F760" s="61" t="s">
        <v>931</v>
      </c>
      <c r="G760" s="33">
        <v>0</v>
      </c>
      <c r="H760" s="33">
        <v>0</v>
      </c>
      <c r="I760" s="3">
        <f>IFERROR(VLOOKUP(C760,'[6]Anexo 2'!$A$9:$G$1115,7,0),0)</f>
        <v>111842628</v>
      </c>
      <c r="J760" s="3">
        <f>IFERROR(VLOOKUP(C760,'[6]Anexo 1'!$A$9:$F$1115,6,0),0)</f>
        <v>112118293</v>
      </c>
      <c r="K760" s="3"/>
      <c r="L760" s="3"/>
      <c r="M760" s="3"/>
      <c r="N760" s="3"/>
      <c r="O760" s="3"/>
      <c r="P760" s="34">
        <f t="shared" si="34"/>
        <v>223960921</v>
      </c>
      <c r="Q760" s="35">
        <f>VLOOKUP(D760,FEBRERO!$D$13:$Q$1147,14,0)+VLOOKUP(D760,FEBRERO!$D$13:$AC$1147,26,0)+VLOOKUP(D760,MARZO!$D$13:$AC$1147,26,0)</f>
        <v>140078950</v>
      </c>
      <c r="R760" s="3">
        <f>IFERROR(VLOOKUP(D760,[7]ServNOMINA!$F$16:$M$112,8,0),0)</f>
        <v>0</v>
      </c>
      <c r="S760" s="3">
        <f>IFERROR(VLOOKUP(D760,[7]ServOTROS!$F$16:$M$112,8,0),0)</f>
        <v>0</v>
      </c>
      <c r="T760" s="3">
        <f>IFERROR(VLOOKUP(D760,[7]CANCEL!$F$16:$M$48,8,0),0)</f>
        <v>0</v>
      </c>
      <c r="U760" s="3">
        <f>IFERROR(VLOOKUP(B760,[7]Aaf_PENSION!$C$16:$M$112,11,0),0)</f>
        <v>0</v>
      </c>
      <c r="V760" s="3">
        <f>IFERROR(VLOOKUP(B760,[7]Aaf_SALUD!$C$16:$M$112,11,0),0)</f>
        <v>0</v>
      </c>
      <c r="W760" s="3">
        <f>IFERROR(VLOOKUP(D760,[7]CALIDAD!$F$16:$M$1122,8,0),0)</f>
        <v>9320219</v>
      </c>
      <c r="X760" s="3"/>
      <c r="Y760" s="3">
        <f>IFERROR(VLOOKUP(B760,[7]Ap_CESANTIAS!$C$16:$M$112,11,0),0)</f>
        <v>0</v>
      </c>
      <c r="Z760" s="3">
        <f>IFERROR(VLOOKUP(B760,[7]Ap_PENSION!$C$16:$M$112,11,0),0)</f>
        <v>0</v>
      </c>
      <c r="AA760" s="3">
        <f>IFERROR(VLOOKUP(B760,[7]Ap_SALUD!$C$16:$M$112,11,0),0)</f>
        <v>0</v>
      </c>
      <c r="AB760" s="3"/>
      <c r="AC760" s="36">
        <f t="shared" si="33"/>
        <v>9320219</v>
      </c>
      <c r="AD760" s="37">
        <f t="shared" si="35"/>
        <v>74561752</v>
      </c>
      <c r="AE760" s="144"/>
    </row>
    <row r="761" spans="1:31" hidden="1" x14ac:dyDescent="0.25">
      <c r="A761" s="29">
        <v>749</v>
      </c>
      <c r="B761" s="61"/>
      <c r="C761" s="143" t="str">
        <f>VLOOKUP(D761,[8]Hoja1!$A$2:$B$1115,2,0)</f>
        <v>50226</v>
      </c>
      <c r="D761" s="31">
        <v>892099184</v>
      </c>
      <c r="E761" s="31">
        <v>212650226</v>
      </c>
      <c r="F761" s="61" t="s">
        <v>932</v>
      </c>
      <c r="G761" s="33">
        <v>0</v>
      </c>
      <c r="H761" s="33">
        <v>0</v>
      </c>
      <c r="I761" s="3">
        <f>IFERROR(VLOOKUP(C761,'[6]Anexo 2'!$A$9:$G$1115,7,0),0)</f>
        <v>385837856</v>
      </c>
      <c r="J761" s="3">
        <f>IFERROR(VLOOKUP(C761,'[6]Anexo 1'!$A$9:$F$1115,6,0),0)</f>
        <v>472013606</v>
      </c>
      <c r="K761" s="3"/>
      <c r="L761" s="3"/>
      <c r="M761" s="3"/>
      <c r="N761" s="3"/>
      <c r="O761" s="3"/>
      <c r="P761" s="34">
        <f t="shared" si="34"/>
        <v>857851462</v>
      </c>
      <c r="Q761" s="35">
        <f>VLOOKUP(D761,FEBRERO!$D$13:$Q$1147,14,0)+VLOOKUP(D761,FEBRERO!$D$13:$AC$1147,26,0)+VLOOKUP(D761,MARZO!$D$13:$AC$1147,26,0)</f>
        <v>568473071</v>
      </c>
      <c r="R761" s="3">
        <f>IFERROR(VLOOKUP(D761,[7]ServNOMINA!$F$16:$M$112,8,0),0)</f>
        <v>0</v>
      </c>
      <c r="S761" s="3">
        <f>IFERROR(VLOOKUP(D761,[7]ServOTROS!$F$16:$M$112,8,0),0)</f>
        <v>0</v>
      </c>
      <c r="T761" s="3">
        <f>IFERROR(VLOOKUP(D761,[7]CANCEL!$F$16:$M$48,8,0),0)</f>
        <v>0</v>
      </c>
      <c r="U761" s="3">
        <f>IFERROR(VLOOKUP(B761,[7]Aaf_PENSION!$C$16:$M$112,11,0),0)</f>
        <v>0</v>
      </c>
      <c r="V761" s="3">
        <f>IFERROR(VLOOKUP(B761,[7]Aaf_SALUD!$C$16:$M$112,11,0),0)</f>
        <v>0</v>
      </c>
      <c r="W761" s="3">
        <f>IFERROR(VLOOKUP(D761,[7]CALIDAD!$F$16:$M$1122,8,0),0)</f>
        <v>32153155</v>
      </c>
      <c r="X761" s="3"/>
      <c r="Y761" s="3">
        <f>IFERROR(VLOOKUP(B761,[7]Ap_CESANTIAS!$C$16:$M$112,11,0),0)</f>
        <v>0</v>
      </c>
      <c r="Z761" s="3">
        <f>IFERROR(VLOOKUP(B761,[7]Ap_PENSION!$C$16:$M$112,11,0),0)</f>
        <v>0</v>
      </c>
      <c r="AA761" s="3">
        <f>IFERROR(VLOOKUP(B761,[7]Ap_SALUD!$C$16:$M$112,11,0),0)</f>
        <v>0</v>
      </c>
      <c r="AB761" s="3"/>
      <c r="AC761" s="36">
        <f t="shared" si="33"/>
        <v>32153155</v>
      </c>
      <c r="AD761" s="37">
        <f t="shared" si="35"/>
        <v>257225236</v>
      </c>
      <c r="AE761" s="144"/>
    </row>
    <row r="762" spans="1:31" hidden="1" x14ac:dyDescent="0.25">
      <c r="A762" s="38">
        <v>750</v>
      </c>
      <c r="B762" s="61"/>
      <c r="C762" s="143" t="str">
        <f>VLOOKUP(D762,[8]Hoja1!$A$2:$B$1115,2,0)</f>
        <v>50245</v>
      </c>
      <c r="D762" s="31">
        <v>892099001</v>
      </c>
      <c r="E762" s="31">
        <v>214550245</v>
      </c>
      <c r="F762" s="61" t="s">
        <v>933</v>
      </c>
      <c r="G762" s="33">
        <v>0</v>
      </c>
      <c r="H762" s="33">
        <v>0</v>
      </c>
      <c r="I762" s="3">
        <f>IFERROR(VLOOKUP(C762,'[6]Anexo 2'!$A$9:$G$1115,7,0),0)</f>
        <v>33913691</v>
      </c>
      <c r="J762" s="3">
        <f>IFERROR(VLOOKUP(C762,'[6]Anexo 1'!$A$9:$F$1115,6,0),0)</f>
        <v>41984826</v>
      </c>
      <c r="K762" s="3"/>
      <c r="L762" s="3"/>
      <c r="M762" s="3"/>
      <c r="N762" s="3"/>
      <c r="O762" s="3"/>
      <c r="P762" s="34">
        <f t="shared" si="34"/>
        <v>75898517</v>
      </c>
      <c r="Q762" s="35">
        <f>VLOOKUP(D762,FEBRERO!$D$13:$Q$1147,14,0)+VLOOKUP(D762,FEBRERO!$D$13:$AC$1147,26,0)+VLOOKUP(D762,MARZO!$D$13:$AC$1147,26,0)</f>
        <v>50463249</v>
      </c>
      <c r="R762" s="3">
        <f>IFERROR(VLOOKUP(D762,[7]ServNOMINA!$F$16:$M$112,8,0),0)</f>
        <v>0</v>
      </c>
      <c r="S762" s="3">
        <f>IFERROR(VLOOKUP(D762,[7]ServOTROS!$F$16:$M$112,8,0),0)</f>
        <v>0</v>
      </c>
      <c r="T762" s="3">
        <f>IFERROR(VLOOKUP(D762,[7]CANCEL!$F$16:$M$48,8,0),0)</f>
        <v>0</v>
      </c>
      <c r="U762" s="3">
        <f>IFERROR(VLOOKUP(B762,[7]Aaf_PENSION!$C$16:$M$112,11,0),0)</f>
        <v>0</v>
      </c>
      <c r="V762" s="3">
        <f>IFERROR(VLOOKUP(B762,[7]Aaf_SALUD!$C$16:$M$112,11,0),0)</f>
        <v>0</v>
      </c>
      <c r="W762" s="3">
        <f>IFERROR(VLOOKUP(D762,[7]CALIDAD!$F$16:$M$1122,8,0),0)</f>
        <v>2826141</v>
      </c>
      <c r="X762" s="3"/>
      <c r="Y762" s="3">
        <f>IFERROR(VLOOKUP(B762,[7]Ap_CESANTIAS!$C$16:$M$112,11,0),0)</f>
        <v>0</v>
      </c>
      <c r="Z762" s="3">
        <f>IFERROR(VLOOKUP(B762,[7]Ap_PENSION!$C$16:$M$112,11,0),0)</f>
        <v>0</v>
      </c>
      <c r="AA762" s="3">
        <f>IFERROR(VLOOKUP(B762,[7]Ap_SALUD!$C$16:$M$112,11,0),0)</f>
        <v>0</v>
      </c>
      <c r="AB762" s="3"/>
      <c r="AC762" s="36">
        <f t="shared" si="33"/>
        <v>2826141</v>
      </c>
      <c r="AD762" s="37">
        <f t="shared" si="35"/>
        <v>22609127</v>
      </c>
      <c r="AE762" s="144"/>
    </row>
    <row r="763" spans="1:31" hidden="1" x14ac:dyDescent="0.25">
      <c r="A763" s="29">
        <v>751</v>
      </c>
      <c r="B763" s="61"/>
      <c r="C763" s="143" t="str">
        <f>VLOOKUP(D763,[8]Hoja1!$A$2:$B$1115,2,0)</f>
        <v>50251</v>
      </c>
      <c r="D763" s="31">
        <v>892099278</v>
      </c>
      <c r="E763" s="31">
        <v>215150251</v>
      </c>
      <c r="F763" s="61" t="s">
        <v>934</v>
      </c>
      <c r="G763" s="33">
        <v>0</v>
      </c>
      <c r="H763" s="33">
        <v>0</v>
      </c>
      <c r="I763" s="3">
        <f>IFERROR(VLOOKUP(C763,'[6]Anexo 2'!$A$9:$G$1115,7,0),0)</f>
        <v>183736118</v>
      </c>
      <c r="J763" s="3">
        <f>IFERROR(VLOOKUP(C763,'[6]Anexo 1'!$A$9:$F$1115,6,0),0)</f>
        <v>174499882</v>
      </c>
      <c r="K763" s="3"/>
      <c r="L763" s="3"/>
      <c r="M763" s="3"/>
      <c r="N763" s="3"/>
      <c r="O763" s="3"/>
      <c r="P763" s="34">
        <f t="shared" si="34"/>
        <v>358236000</v>
      </c>
      <c r="Q763" s="35">
        <f>VLOOKUP(D763,FEBRERO!$D$13:$Q$1147,14,0)+VLOOKUP(D763,FEBRERO!$D$13:$AC$1147,26,0)+VLOOKUP(D763,MARZO!$D$13:$AC$1147,26,0)</f>
        <v>220433911</v>
      </c>
      <c r="R763" s="3">
        <f>IFERROR(VLOOKUP(D763,[7]ServNOMINA!$F$16:$M$112,8,0),0)</f>
        <v>0</v>
      </c>
      <c r="S763" s="3">
        <f>IFERROR(VLOOKUP(D763,[7]ServOTROS!$F$16:$M$112,8,0),0)</f>
        <v>0</v>
      </c>
      <c r="T763" s="3">
        <f>IFERROR(VLOOKUP(D763,[7]CANCEL!$F$16:$M$48,8,0),0)</f>
        <v>0</v>
      </c>
      <c r="U763" s="3">
        <f>IFERROR(VLOOKUP(B763,[7]Aaf_PENSION!$C$16:$M$112,11,0),0)</f>
        <v>0</v>
      </c>
      <c r="V763" s="3">
        <f>IFERROR(VLOOKUP(B763,[7]Aaf_SALUD!$C$16:$M$112,11,0),0)</f>
        <v>0</v>
      </c>
      <c r="W763" s="3">
        <f>IFERROR(VLOOKUP(D763,[7]CALIDAD!$F$16:$M$1122,8,0),0)</f>
        <v>15311343</v>
      </c>
      <c r="X763" s="3"/>
      <c r="Y763" s="3">
        <f>IFERROR(VLOOKUP(B763,[7]Ap_CESANTIAS!$C$16:$M$112,11,0),0)</f>
        <v>0</v>
      </c>
      <c r="Z763" s="3">
        <f>IFERROR(VLOOKUP(B763,[7]Ap_PENSION!$C$16:$M$112,11,0),0)</f>
        <v>0</v>
      </c>
      <c r="AA763" s="3">
        <f>IFERROR(VLOOKUP(B763,[7]Ap_SALUD!$C$16:$M$112,11,0),0)</f>
        <v>0</v>
      </c>
      <c r="AB763" s="3"/>
      <c r="AC763" s="36">
        <f t="shared" si="33"/>
        <v>15311343</v>
      </c>
      <c r="AD763" s="37">
        <f t="shared" si="35"/>
        <v>122490746</v>
      </c>
      <c r="AE763" s="144"/>
    </row>
    <row r="764" spans="1:31" hidden="1" x14ac:dyDescent="0.25">
      <c r="A764" s="38">
        <v>752</v>
      </c>
      <c r="B764" s="61"/>
      <c r="C764" s="143" t="str">
        <f>VLOOKUP(D764,[8]Hoja1!$A$2:$B$1115,2,0)</f>
        <v>50270</v>
      </c>
      <c r="D764" s="31">
        <v>800255443</v>
      </c>
      <c r="E764" s="31">
        <v>217050270</v>
      </c>
      <c r="F764" s="61" t="s">
        <v>935</v>
      </c>
      <c r="G764" s="33">
        <v>0</v>
      </c>
      <c r="H764" s="33">
        <v>0</v>
      </c>
      <c r="I764" s="3">
        <f>IFERROR(VLOOKUP(C764,'[6]Anexo 2'!$A$9:$G$1115,7,0),0)</f>
        <v>73958514</v>
      </c>
      <c r="J764" s="3">
        <f>IFERROR(VLOOKUP(C764,'[6]Anexo 1'!$A$9:$F$1115,6,0),0)</f>
        <v>75893183</v>
      </c>
      <c r="K764" s="3"/>
      <c r="L764" s="3"/>
      <c r="M764" s="3"/>
      <c r="N764" s="3"/>
      <c r="O764" s="3"/>
      <c r="P764" s="34">
        <f t="shared" si="34"/>
        <v>149851697</v>
      </c>
      <c r="Q764" s="35">
        <f>VLOOKUP(D764,FEBRERO!$D$13:$Q$1147,14,0)+VLOOKUP(D764,FEBRERO!$D$13:$AC$1147,26,0)+VLOOKUP(D764,MARZO!$D$13:$AC$1147,26,0)</f>
        <v>94382813</v>
      </c>
      <c r="R764" s="3">
        <f>IFERROR(VLOOKUP(D764,[7]ServNOMINA!$F$16:$M$112,8,0),0)</f>
        <v>0</v>
      </c>
      <c r="S764" s="3">
        <f>IFERROR(VLOOKUP(D764,[7]ServOTROS!$F$16:$M$112,8,0),0)</f>
        <v>0</v>
      </c>
      <c r="T764" s="3">
        <f>IFERROR(VLOOKUP(D764,[7]CANCEL!$F$16:$M$48,8,0),0)</f>
        <v>0</v>
      </c>
      <c r="U764" s="3">
        <f>IFERROR(VLOOKUP(B764,[7]Aaf_PENSION!$C$16:$M$112,11,0),0)</f>
        <v>0</v>
      </c>
      <c r="V764" s="3">
        <f>IFERROR(VLOOKUP(B764,[7]Aaf_SALUD!$C$16:$M$112,11,0),0)</f>
        <v>0</v>
      </c>
      <c r="W764" s="3">
        <f>IFERROR(VLOOKUP(D764,[7]CALIDAD!$F$16:$M$1122,8,0),0)</f>
        <v>6163210</v>
      </c>
      <c r="X764" s="3"/>
      <c r="Y764" s="3">
        <f>IFERROR(VLOOKUP(B764,[7]Ap_CESANTIAS!$C$16:$M$112,11,0),0)</f>
        <v>0</v>
      </c>
      <c r="Z764" s="3">
        <f>IFERROR(VLOOKUP(B764,[7]Ap_PENSION!$C$16:$M$112,11,0),0)</f>
        <v>0</v>
      </c>
      <c r="AA764" s="3">
        <f>IFERROR(VLOOKUP(B764,[7]Ap_SALUD!$C$16:$M$112,11,0),0)</f>
        <v>0</v>
      </c>
      <c r="AB764" s="3"/>
      <c r="AC764" s="36">
        <f t="shared" si="33"/>
        <v>6163210</v>
      </c>
      <c r="AD764" s="37">
        <f t="shared" si="35"/>
        <v>49305674</v>
      </c>
      <c r="AE764" s="144"/>
    </row>
    <row r="765" spans="1:31" hidden="1" x14ac:dyDescent="0.25">
      <c r="A765" s="29">
        <v>753</v>
      </c>
      <c r="B765" s="61"/>
      <c r="C765" s="143" t="str">
        <f>VLOOKUP(D765,[8]Hoja1!$A$2:$B$1115,2,0)</f>
        <v>50287</v>
      </c>
      <c r="D765" s="31">
        <v>892099183</v>
      </c>
      <c r="E765" s="31">
        <v>218750287</v>
      </c>
      <c r="F765" s="61" t="s">
        <v>936</v>
      </c>
      <c r="G765" s="33">
        <v>0</v>
      </c>
      <c r="H765" s="33">
        <v>0</v>
      </c>
      <c r="I765" s="3">
        <f>IFERROR(VLOOKUP(C765,'[6]Anexo 2'!$A$9:$G$1115,7,0),0)</f>
        <v>240864276</v>
      </c>
      <c r="J765" s="3">
        <f>IFERROR(VLOOKUP(C765,'[6]Anexo 1'!$A$9:$F$1115,6,0),0)</f>
        <v>249648337</v>
      </c>
      <c r="K765" s="3"/>
      <c r="L765" s="3"/>
      <c r="M765" s="3"/>
      <c r="N765" s="3"/>
      <c r="O765" s="3"/>
      <c r="P765" s="34">
        <f t="shared" si="34"/>
        <v>490512613</v>
      </c>
      <c r="Q765" s="35">
        <f>VLOOKUP(D765,FEBRERO!$D$13:$Q$1147,14,0)+VLOOKUP(D765,FEBRERO!$D$13:$AC$1147,26,0)+VLOOKUP(D765,MARZO!$D$13:$AC$1147,26,0)</f>
        <v>309864406</v>
      </c>
      <c r="R765" s="3">
        <f>IFERROR(VLOOKUP(D765,[7]ServNOMINA!$F$16:$M$112,8,0),0)</f>
        <v>0</v>
      </c>
      <c r="S765" s="3">
        <f>IFERROR(VLOOKUP(D765,[7]ServOTROS!$F$16:$M$112,8,0),0)</f>
        <v>0</v>
      </c>
      <c r="T765" s="3">
        <f>IFERROR(VLOOKUP(D765,[7]CANCEL!$F$16:$M$48,8,0),0)</f>
        <v>0</v>
      </c>
      <c r="U765" s="3">
        <f>IFERROR(VLOOKUP(B765,[7]Aaf_PENSION!$C$16:$M$112,11,0),0)</f>
        <v>0</v>
      </c>
      <c r="V765" s="3">
        <f>IFERROR(VLOOKUP(B765,[7]Aaf_SALUD!$C$16:$M$112,11,0),0)</f>
        <v>0</v>
      </c>
      <c r="W765" s="3">
        <f>IFERROR(VLOOKUP(D765,[7]CALIDAD!$F$16:$M$1122,8,0),0)</f>
        <v>20072023</v>
      </c>
      <c r="X765" s="3"/>
      <c r="Y765" s="3">
        <f>IFERROR(VLOOKUP(B765,[7]Ap_CESANTIAS!$C$16:$M$112,11,0),0)</f>
        <v>0</v>
      </c>
      <c r="Z765" s="3">
        <f>IFERROR(VLOOKUP(B765,[7]Ap_PENSION!$C$16:$M$112,11,0),0)</f>
        <v>0</v>
      </c>
      <c r="AA765" s="3">
        <f>IFERROR(VLOOKUP(B765,[7]Ap_SALUD!$C$16:$M$112,11,0),0)</f>
        <v>0</v>
      </c>
      <c r="AB765" s="3"/>
      <c r="AC765" s="36">
        <f t="shared" si="33"/>
        <v>20072023</v>
      </c>
      <c r="AD765" s="37">
        <f t="shared" si="35"/>
        <v>160576184</v>
      </c>
      <c r="AE765" s="144"/>
    </row>
    <row r="766" spans="1:31" hidden="1" x14ac:dyDescent="0.25">
      <c r="A766" s="38">
        <v>754</v>
      </c>
      <c r="B766" s="61"/>
      <c r="C766" s="143" t="str">
        <f>VLOOKUP(D766,[8]Hoja1!$A$2:$B$1115,2,0)</f>
        <v>50313</v>
      </c>
      <c r="D766" s="31">
        <v>892099243</v>
      </c>
      <c r="E766" s="31">
        <v>211350313</v>
      </c>
      <c r="F766" s="61" t="s">
        <v>356</v>
      </c>
      <c r="G766" s="33">
        <v>0</v>
      </c>
      <c r="H766" s="33">
        <v>0</v>
      </c>
      <c r="I766" s="3">
        <f>IFERROR(VLOOKUP(C766,'[6]Anexo 2'!$A$9:$G$1115,7,0),0)</f>
        <v>1559401856</v>
      </c>
      <c r="J766" s="3">
        <f>IFERROR(VLOOKUP(C766,'[6]Anexo 1'!$A$9:$F$1115,6,0),0)</f>
        <v>1163913492</v>
      </c>
      <c r="K766" s="3"/>
      <c r="L766" s="3"/>
      <c r="M766" s="3"/>
      <c r="N766" s="3"/>
      <c r="O766" s="3"/>
      <c r="P766" s="34">
        <f t="shared" si="34"/>
        <v>2723315348</v>
      </c>
      <c r="Q766" s="35">
        <f>VLOOKUP(D766,FEBRERO!$D$13:$Q$1147,14,0)+VLOOKUP(D766,FEBRERO!$D$13:$AC$1147,26,0)+VLOOKUP(D766,MARZO!$D$13:$AC$1147,26,0)</f>
        <v>1553763957</v>
      </c>
      <c r="R766" s="3">
        <f>IFERROR(VLOOKUP(D766,[7]ServNOMINA!$F$16:$M$112,8,0),0)</f>
        <v>0</v>
      </c>
      <c r="S766" s="3">
        <f>IFERROR(VLOOKUP(D766,[7]ServOTROS!$F$16:$M$112,8,0),0)</f>
        <v>0</v>
      </c>
      <c r="T766" s="3">
        <f>IFERROR(VLOOKUP(D766,[7]CANCEL!$F$16:$M$48,8,0),0)</f>
        <v>0</v>
      </c>
      <c r="U766" s="3">
        <f>IFERROR(VLOOKUP(B766,[7]Aaf_PENSION!$C$16:$M$112,11,0),0)</f>
        <v>0</v>
      </c>
      <c r="V766" s="3">
        <f>IFERROR(VLOOKUP(B766,[7]Aaf_SALUD!$C$16:$M$112,11,0),0)</f>
        <v>0</v>
      </c>
      <c r="W766" s="3">
        <f>IFERROR(VLOOKUP(D766,[7]CALIDAD!$F$16:$M$1122,8,0),0)</f>
        <v>129950155</v>
      </c>
      <c r="X766" s="3"/>
      <c r="Y766" s="3">
        <f>IFERROR(VLOOKUP(B766,[7]Ap_CESANTIAS!$C$16:$M$112,11,0),0)</f>
        <v>0</v>
      </c>
      <c r="Z766" s="3">
        <f>IFERROR(VLOOKUP(B766,[7]Ap_PENSION!$C$16:$M$112,11,0),0)</f>
        <v>0</v>
      </c>
      <c r="AA766" s="3">
        <f>IFERROR(VLOOKUP(B766,[7]Ap_SALUD!$C$16:$M$112,11,0),0)</f>
        <v>0</v>
      </c>
      <c r="AB766" s="3"/>
      <c r="AC766" s="36">
        <f t="shared" si="33"/>
        <v>129950155</v>
      </c>
      <c r="AD766" s="37">
        <f t="shared" si="35"/>
        <v>1039601236</v>
      </c>
      <c r="AE766" s="144"/>
    </row>
    <row r="767" spans="1:31" hidden="1" x14ac:dyDescent="0.25">
      <c r="A767" s="29">
        <v>755</v>
      </c>
      <c r="B767" s="61"/>
      <c r="C767" s="143" t="str">
        <f>VLOOKUP(D767,[8]Hoja1!$A$2:$B$1115,2,0)</f>
        <v>50318</v>
      </c>
      <c r="D767" s="31">
        <v>800098193</v>
      </c>
      <c r="E767" s="31">
        <v>211850318</v>
      </c>
      <c r="F767" s="61" t="s">
        <v>911</v>
      </c>
      <c r="G767" s="33">
        <v>0</v>
      </c>
      <c r="H767" s="33">
        <v>0</v>
      </c>
      <c r="I767" s="3">
        <f>IFERROR(VLOOKUP(C767,'[6]Anexo 2'!$A$9:$G$1115,7,0),0)</f>
        <v>195499564</v>
      </c>
      <c r="J767" s="3">
        <f>IFERROR(VLOOKUP(C767,'[6]Anexo 1'!$A$9:$F$1115,6,0),0)</f>
        <v>213701904</v>
      </c>
      <c r="K767" s="3"/>
      <c r="L767" s="3"/>
      <c r="M767" s="3"/>
      <c r="N767" s="3"/>
      <c r="O767" s="3"/>
      <c r="P767" s="34">
        <f t="shared" si="34"/>
        <v>409201468</v>
      </c>
      <c r="Q767" s="35">
        <f>VLOOKUP(D767,FEBRERO!$D$13:$Q$1147,14,0)+VLOOKUP(D767,FEBRERO!$D$13:$AC$1147,26,0)+VLOOKUP(D767,MARZO!$D$13:$AC$1147,26,0)</f>
        <v>262576794</v>
      </c>
      <c r="R767" s="3">
        <f>IFERROR(VLOOKUP(D767,[7]ServNOMINA!$F$16:$M$112,8,0),0)</f>
        <v>0</v>
      </c>
      <c r="S767" s="3">
        <f>IFERROR(VLOOKUP(D767,[7]ServOTROS!$F$16:$M$112,8,0),0)</f>
        <v>0</v>
      </c>
      <c r="T767" s="3">
        <f>IFERROR(VLOOKUP(D767,[7]CANCEL!$F$16:$M$48,8,0),0)</f>
        <v>0</v>
      </c>
      <c r="U767" s="3">
        <f>IFERROR(VLOOKUP(B767,[7]Aaf_PENSION!$C$16:$M$112,11,0),0)</f>
        <v>0</v>
      </c>
      <c r="V767" s="3">
        <f>IFERROR(VLOOKUP(B767,[7]Aaf_SALUD!$C$16:$M$112,11,0),0)</f>
        <v>0</v>
      </c>
      <c r="W767" s="3">
        <f>IFERROR(VLOOKUP(D767,[7]CALIDAD!$F$16:$M$1122,8,0),0)</f>
        <v>16291630</v>
      </c>
      <c r="X767" s="3"/>
      <c r="Y767" s="3">
        <f>IFERROR(VLOOKUP(B767,[7]Ap_CESANTIAS!$C$16:$M$112,11,0),0)</f>
        <v>0</v>
      </c>
      <c r="Z767" s="3">
        <f>IFERROR(VLOOKUP(B767,[7]Ap_PENSION!$C$16:$M$112,11,0),0)</f>
        <v>0</v>
      </c>
      <c r="AA767" s="3">
        <f>IFERROR(VLOOKUP(B767,[7]Ap_SALUD!$C$16:$M$112,11,0),0)</f>
        <v>0</v>
      </c>
      <c r="AB767" s="3"/>
      <c r="AC767" s="36">
        <f t="shared" si="33"/>
        <v>16291630</v>
      </c>
      <c r="AD767" s="37">
        <f t="shared" si="35"/>
        <v>130333044</v>
      </c>
      <c r="AE767" s="144"/>
    </row>
    <row r="768" spans="1:31" hidden="1" x14ac:dyDescent="0.25">
      <c r="A768" s="38">
        <v>756</v>
      </c>
      <c r="B768" s="61"/>
      <c r="C768" s="143" t="str">
        <f>VLOOKUP(D768,[8]Hoja1!$A$2:$B$1115,2,0)</f>
        <v>50325</v>
      </c>
      <c r="D768" s="31">
        <v>800136458</v>
      </c>
      <c r="E768" s="31">
        <v>212550325</v>
      </c>
      <c r="F768" s="61" t="s">
        <v>937</v>
      </c>
      <c r="G768" s="33">
        <v>0</v>
      </c>
      <c r="H768" s="33">
        <v>0</v>
      </c>
      <c r="I768" s="3">
        <f>IFERROR(VLOOKUP(C768,'[6]Anexo 2'!$A$9:$G$1115,7,0),0)</f>
        <v>340445516</v>
      </c>
      <c r="J768" s="3">
        <f>IFERROR(VLOOKUP(C768,'[6]Anexo 1'!$A$9:$F$1115,6,0),0)</f>
        <v>167791622</v>
      </c>
      <c r="K768" s="3"/>
      <c r="L768" s="3"/>
      <c r="M768" s="3"/>
      <c r="N768" s="3"/>
      <c r="O768" s="3"/>
      <c r="P768" s="34">
        <f t="shared" si="34"/>
        <v>508237138</v>
      </c>
      <c r="Q768" s="35">
        <f>VLOOKUP(D768,FEBRERO!$D$13:$Q$1147,14,0)+VLOOKUP(D768,FEBRERO!$D$13:$AC$1147,26,0)+VLOOKUP(D768,MARZO!$D$13:$AC$1147,26,0)</f>
        <v>252903002</v>
      </c>
      <c r="R768" s="3">
        <f>IFERROR(VLOOKUP(D768,[7]ServNOMINA!$F$16:$M$112,8,0),0)</f>
        <v>0</v>
      </c>
      <c r="S768" s="3">
        <f>IFERROR(VLOOKUP(D768,[7]ServOTROS!$F$16:$M$112,8,0),0)</f>
        <v>0</v>
      </c>
      <c r="T768" s="3">
        <f>IFERROR(VLOOKUP(D768,[7]CANCEL!$F$16:$M$48,8,0),0)</f>
        <v>0</v>
      </c>
      <c r="U768" s="3">
        <f>IFERROR(VLOOKUP(B768,[7]Aaf_PENSION!$C$16:$M$112,11,0),0)</f>
        <v>0</v>
      </c>
      <c r="V768" s="3">
        <f>IFERROR(VLOOKUP(B768,[7]Aaf_SALUD!$C$16:$M$112,11,0),0)</f>
        <v>0</v>
      </c>
      <c r="W768" s="3">
        <f>IFERROR(VLOOKUP(D768,[7]CALIDAD!$F$16:$M$1122,8,0),0)</f>
        <v>28370460</v>
      </c>
      <c r="X768" s="3"/>
      <c r="Y768" s="3">
        <f>IFERROR(VLOOKUP(B768,[7]Ap_CESANTIAS!$C$16:$M$112,11,0),0)</f>
        <v>0</v>
      </c>
      <c r="Z768" s="3">
        <f>IFERROR(VLOOKUP(B768,[7]Ap_PENSION!$C$16:$M$112,11,0),0)</f>
        <v>0</v>
      </c>
      <c r="AA768" s="3">
        <f>IFERROR(VLOOKUP(B768,[7]Ap_SALUD!$C$16:$M$112,11,0),0)</f>
        <v>0</v>
      </c>
      <c r="AB768" s="3"/>
      <c r="AC768" s="36">
        <f t="shared" si="33"/>
        <v>28370460</v>
      </c>
      <c r="AD768" s="37">
        <f t="shared" si="35"/>
        <v>226963676</v>
      </c>
      <c r="AE768" s="144"/>
    </row>
    <row r="769" spans="1:31" hidden="1" x14ac:dyDescent="0.25">
      <c r="A769" s="29">
        <v>757</v>
      </c>
      <c r="B769" s="61"/>
      <c r="C769" s="143" t="str">
        <f>VLOOKUP(D769,[8]Hoja1!$A$2:$B$1115,2,0)</f>
        <v>50330</v>
      </c>
      <c r="D769" s="31">
        <v>892099317</v>
      </c>
      <c r="E769" s="31">
        <v>213050330</v>
      </c>
      <c r="F769" s="61" t="s">
        <v>938</v>
      </c>
      <c r="G769" s="33">
        <v>0</v>
      </c>
      <c r="H769" s="33">
        <v>0</v>
      </c>
      <c r="I769" s="3">
        <f>IFERROR(VLOOKUP(C769,'[6]Anexo 2'!$A$9:$G$1115,7,0),0)</f>
        <v>291377256</v>
      </c>
      <c r="J769" s="3">
        <f>IFERROR(VLOOKUP(C769,'[6]Anexo 1'!$A$9:$F$1115,6,0),0)</f>
        <v>232251688</v>
      </c>
      <c r="K769" s="3"/>
      <c r="L769" s="3"/>
      <c r="M769" s="3"/>
      <c r="N769" s="3"/>
      <c r="O769" s="3"/>
      <c r="P769" s="34">
        <f t="shared" si="34"/>
        <v>523628944</v>
      </c>
      <c r="Q769" s="35">
        <f>VLOOKUP(D769,FEBRERO!$D$13:$Q$1147,14,0)+VLOOKUP(D769,FEBRERO!$D$13:$AC$1147,26,0)+VLOOKUP(D769,MARZO!$D$13:$AC$1147,26,0)</f>
        <v>305096002</v>
      </c>
      <c r="R769" s="3">
        <f>IFERROR(VLOOKUP(D769,[7]ServNOMINA!$F$16:$M$112,8,0),0)</f>
        <v>0</v>
      </c>
      <c r="S769" s="3">
        <f>IFERROR(VLOOKUP(D769,[7]ServOTROS!$F$16:$M$112,8,0),0)</f>
        <v>0</v>
      </c>
      <c r="T769" s="3">
        <f>IFERROR(VLOOKUP(D769,[7]CANCEL!$F$16:$M$48,8,0),0)</f>
        <v>0</v>
      </c>
      <c r="U769" s="3">
        <f>IFERROR(VLOOKUP(B769,[7]Aaf_PENSION!$C$16:$M$112,11,0),0)</f>
        <v>0</v>
      </c>
      <c r="V769" s="3">
        <f>IFERROR(VLOOKUP(B769,[7]Aaf_SALUD!$C$16:$M$112,11,0),0)</f>
        <v>0</v>
      </c>
      <c r="W769" s="3">
        <f>IFERROR(VLOOKUP(D769,[7]CALIDAD!$F$16:$M$1122,8,0),0)</f>
        <v>24281438</v>
      </c>
      <c r="X769" s="3"/>
      <c r="Y769" s="3">
        <f>IFERROR(VLOOKUP(B769,[7]Ap_CESANTIAS!$C$16:$M$112,11,0),0)</f>
        <v>0</v>
      </c>
      <c r="Z769" s="3">
        <f>IFERROR(VLOOKUP(B769,[7]Ap_PENSION!$C$16:$M$112,11,0),0)</f>
        <v>0</v>
      </c>
      <c r="AA769" s="3">
        <f>IFERROR(VLOOKUP(B769,[7]Ap_SALUD!$C$16:$M$112,11,0),0)</f>
        <v>0</v>
      </c>
      <c r="AB769" s="3"/>
      <c r="AC769" s="36">
        <f t="shared" si="33"/>
        <v>24281438</v>
      </c>
      <c r="AD769" s="37">
        <f t="shared" si="35"/>
        <v>194251504</v>
      </c>
      <c r="AE769" s="144"/>
    </row>
    <row r="770" spans="1:31" hidden="1" x14ac:dyDescent="0.25">
      <c r="A770" s="38">
        <v>758</v>
      </c>
      <c r="B770" s="61"/>
      <c r="C770" s="143" t="str">
        <f>VLOOKUP(D770,[8]Hoja1!$A$2:$B$1115,2,0)</f>
        <v>50350</v>
      </c>
      <c r="D770" s="31">
        <v>892099234</v>
      </c>
      <c r="E770" s="31">
        <v>215050350</v>
      </c>
      <c r="F770" s="61" t="s">
        <v>939</v>
      </c>
      <c r="G770" s="33">
        <v>0</v>
      </c>
      <c r="H770" s="33">
        <v>0</v>
      </c>
      <c r="I770" s="3">
        <f>IFERROR(VLOOKUP(C770,'[6]Anexo 2'!$A$9:$G$1115,7,0),0)</f>
        <v>799321424</v>
      </c>
      <c r="J770" s="3">
        <f>IFERROR(VLOOKUP(C770,'[6]Anexo 1'!$A$9:$F$1115,6,0),0)</f>
        <v>428773115</v>
      </c>
      <c r="K770" s="3"/>
      <c r="L770" s="3"/>
      <c r="M770" s="3"/>
      <c r="N770" s="3"/>
      <c r="O770" s="3"/>
      <c r="P770" s="34">
        <f t="shared" si="34"/>
        <v>1228094539</v>
      </c>
      <c r="Q770" s="35">
        <f>VLOOKUP(D770,FEBRERO!$D$13:$Q$1147,14,0)+VLOOKUP(D770,FEBRERO!$D$13:$AC$1147,26,0)+VLOOKUP(D770,MARZO!$D$13:$AC$1147,26,0)</f>
        <v>628603472</v>
      </c>
      <c r="R770" s="3">
        <f>IFERROR(VLOOKUP(D770,[7]ServNOMINA!$F$16:$M$112,8,0),0)</f>
        <v>0</v>
      </c>
      <c r="S770" s="3">
        <f>IFERROR(VLOOKUP(D770,[7]ServOTROS!$F$16:$M$112,8,0),0)</f>
        <v>0</v>
      </c>
      <c r="T770" s="3">
        <f>IFERROR(VLOOKUP(D770,[7]CANCEL!$F$16:$M$48,8,0),0)</f>
        <v>0</v>
      </c>
      <c r="U770" s="3">
        <f>IFERROR(VLOOKUP(B770,[7]Aaf_PENSION!$C$16:$M$112,11,0),0)</f>
        <v>0</v>
      </c>
      <c r="V770" s="3">
        <f>IFERROR(VLOOKUP(B770,[7]Aaf_SALUD!$C$16:$M$112,11,0),0)</f>
        <v>0</v>
      </c>
      <c r="W770" s="3">
        <f>IFERROR(VLOOKUP(D770,[7]CALIDAD!$F$16:$M$1122,8,0),0)</f>
        <v>66610119</v>
      </c>
      <c r="X770" s="3"/>
      <c r="Y770" s="3">
        <f>IFERROR(VLOOKUP(B770,[7]Ap_CESANTIAS!$C$16:$M$112,11,0),0)</f>
        <v>0</v>
      </c>
      <c r="Z770" s="3">
        <f>IFERROR(VLOOKUP(B770,[7]Ap_PENSION!$C$16:$M$112,11,0),0)</f>
        <v>0</v>
      </c>
      <c r="AA770" s="3">
        <f>IFERROR(VLOOKUP(B770,[7]Ap_SALUD!$C$16:$M$112,11,0),0)</f>
        <v>0</v>
      </c>
      <c r="AB770" s="3"/>
      <c r="AC770" s="36">
        <f t="shared" si="33"/>
        <v>66610119</v>
      </c>
      <c r="AD770" s="37">
        <f t="shared" si="35"/>
        <v>532880948</v>
      </c>
      <c r="AE770" s="144"/>
    </row>
    <row r="771" spans="1:31" hidden="1" x14ac:dyDescent="0.25">
      <c r="A771" s="29">
        <v>759</v>
      </c>
      <c r="B771" s="61"/>
      <c r="C771" s="143" t="str">
        <f>VLOOKUP(D771,[8]Hoja1!$A$2:$B$1115,2,0)</f>
        <v>50370</v>
      </c>
      <c r="D771" s="31">
        <v>800128428</v>
      </c>
      <c r="E771" s="31">
        <v>217050370</v>
      </c>
      <c r="F771" s="61" t="s">
        <v>940</v>
      </c>
      <c r="G771" s="33">
        <v>0</v>
      </c>
      <c r="H771" s="33">
        <v>0</v>
      </c>
      <c r="I771" s="3">
        <f>IFERROR(VLOOKUP(C771,'[6]Anexo 2'!$A$9:$G$1115,7,0),0)</f>
        <v>496133744</v>
      </c>
      <c r="J771" s="3">
        <f>IFERROR(VLOOKUP(C771,'[6]Anexo 1'!$A$9:$F$1115,6,0),0)</f>
        <v>117580260</v>
      </c>
      <c r="K771" s="3"/>
      <c r="L771" s="3"/>
      <c r="M771" s="3"/>
      <c r="N771" s="3"/>
      <c r="O771" s="3"/>
      <c r="P771" s="34">
        <f t="shared" si="34"/>
        <v>613714004</v>
      </c>
      <c r="Q771" s="35">
        <f>VLOOKUP(D771,FEBRERO!$D$13:$Q$1147,14,0)+VLOOKUP(D771,FEBRERO!$D$13:$AC$1147,26,0)+VLOOKUP(D771,MARZO!$D$13:$AC$1147,26,0)</f>
        <v>241613697</v>
      </c>
      <c r="R771" s="3">
        <f>IFERROR(VLOOKUP(D771,[7]ServNOMINA!$F$16:$M$112,8,0),0)</f>
        <v>0</v>
      </c>
      <c r="S771" s="3">
        <f>IFERROR(VLOOKUP(D771,[7]ServOTROS!$F$16:$M$112,8,0),0)</f>
        <v>0</v>
      </c>
      <c r="T771" s="3">
        <f>IFERROR(VLOOKUP(D771,[7]CANCEL!$F$16:$M$48,8,0),0)</f>
        <v>0</v>
      </c>
      <c r="U771" s="3">
        <f>IFERROR(VLOOKUP(B771,[7]Aaf_PENSION!$C$16:$M$112,11,0),0)</f>
        <v>0</v>
      </c>
      <c r="V771" s="3">
        <f>IFERROR(VLOOKUP(B771,[7]Aaf_SALUD!$C$16:$M$112,11,0),0)</f>
        <v>0</v>
      </c>
      <c r="W771" s="3">
        <f>IFERROR(VLOOKUP(D771,[7]CALIDAD!$F$16:$M$1122,8,0),0)</f>
        <v>41344479</v>
      </c>
      <c r="X771" s="3"/>
      <c r="Y771" s="3">
        <f>IFERROR(VLOOKUP(B771,[7]Ap_CESANTIAS!$C$16:$M$112,11,0),0)</f>
        <v>0</v>
      </c>
      <c r="Z771" s="3">
        <f>IFERROR(VLOOKUP(B771,[7]Ap_PENSION!$C$16:$M$112,11,0),0)</f>
        <v>0</v>
      </c>
      <c r="AA771" s="3">
        <f>IFERROR(VLOOKUP(B771,[7]Ap_SALUD!$C$16:$M$112,11,0),0)</f>
        <v>0</v>
      </c>
      <c r="AB771" s="3"/>
      <c r="AC771" s="36">
        <f t="shared" si="33"/>
        <v>41344479</v>
      </c>
      <c r="AD771" s="37">
        <f t="shared" si="35"/>
        <v>330755828</v>
      </c>
      <c r="AE771" s="144"/>
    </row>
    <row r="772" spans="1:31" hidden="1" x14ac:dyDescent="0.25">
      <c r="A772" s="38">
        <v>760</v>
      </c>
      <c r="B772" s="61"/>
      <c r="C772" s="143" t="str">
        <f>VLOOKUP(D772,[8]Hoja1!$A$2:$B$1115,2,0)</f>
        <v>50400</v>
      </c>
      <c r="D772" s="31">
        <v>892099242</v>
      </c>
      <c r="E772" s="31">
        <v>210050400</v>
      </c>
      <c r="F772" s="61" t="s">
        <v>941</v>
      </c>
      <c r="G772" s="33">
        <v>0</v>
      </c>
      <c r="H772" s="33">
        <v>0</v>
      </c>
      <c r="I772" s="3">
        <f>IFERROR(VLOOKUP(C772,'[6]Anexo 2'!$A$9:$G$1115,7,0),0)</f>
        <v>289233964</v>
      </c>
      <c r="J772" s="3">
        <f>IFERROR(VLOOKUP(C772,'[6]Anexo 1'!$A$9:$F$1115,6,0),0)</f>
        <v>261169033</v>
      </c>
      <c r="K772" s="3"/>
      <c r="L772" s="3"/>
      <c r="M772" s="3"/>
      <c r="N772" s="3"/>
      <c r="O772" s="3"/>
      <c r="P772" s="34">
        <f t="shared" si="34"/>
        <v>550402997</v>
      </c>
      <c r="Q772" s="35">
        <f>VLOOKUP(D772,FEBRERO!$D$13:$Q$1147,14,0)+VLOOKUP(D772,FEBRERO!$D$13:$AC$1147,26,0)+VLOOKUP(D772,MARZO!$D$13:$AC$1147,26,0)</f>
        <v>333477523</v>
      </c>
      <c r="R772" s="3">
        <f>IFERROR(VLOOKUP(D772,[7]ServNOMINA!$F$16:$M$112,8,0),0)</f>
        <v>0</v>
      </c>
      <c r="S772" s="3">
        <f>IFERROR(VLOOKUP(D772,[7]ServOTROS!$F$16:$M$112,8,0),0)</f>
        <v>0</v>
      </c>
      <c r="T772" s="3">
        <f>IFERROR(VLOOKUP(D772,[7]CANCEL!$F$16:$M$48,8,0),0)</f>
        <v>0</v>
      </c>
      <c r="U772" s="3">
        <f>IFERROR(VLOOKUP(B772,[7]Aaf_PENSION!$C$16:$M$112,11,0),0)</f>
        <v>0</v>
      </c>
      <c r="V772" s="3">
        <f>IFERROR(VLOOKUP(B772,[7]Aaf_SALUD!$C$16:$M$112,11,0),0)</f>
        <v>0</v>
      </c>
      <c r="W772" s="3">
        <f>IFERROR(VLOOKUP(D772,[7]CALIDAD!$F$16:$M$1122,8,0),0)</f>
        <v>24102830</v>
      </c>
      <c r="X772" s="3"/>
      <c r="Y772" s="3">
        <f>IFERROR(VLOOKUP(B772,[7]Ap_CESANTIAS!$C$16:$M$112,11,0),0)</f>
        <v>0</v>
      </c>
      <c r="Z772" s="3">
        <f>IFERROR(VLOOKUP(B772,[7]Ap_PENSION!$C$16:$M$112,11,0),0)</f>
        <v>0</v>
      </c>
      <c r="AA772" s="3">
        <f>IFERROR(VLOOKUP(B772,[7]Ap_SALUD!$C$16:$M$112,11,0),0)</f>
        <v>0</v>
      </c>
      <c r="AB772" s="3"/>
      <c r="AC772" s="36">
        <f t="shared" si="33"/>
        <v>24102830</v>
      </c>
      <c r="AD772" s="37">
        <f t="shared" si="35"/>
        <v>192822644</v>
      </c>
      <c r="AE772" s="144"/>
    </row>
    <row r="773" spans="1:31" hidden="1" x14ac:dyDescent="0.25">
      <c r="A773" s="29">
        <v>761</v>
      </c>
      <c r="B773" s="61"/>
      <c r="C773" s="143" t="str">
        <f>VLOOKUP(D773,[8]Hoja1!$A$2:$B$1115,2,0)</f>
        <v>50450</v>
      </c>
      <c r="D773" s="31">
        <v>800172206</v>
      </c>
      <c r="E773" s="31">
        <v>215050450</v>
      </c>
      <c r="F773" s="61" t="s">
        <v>942</v>
      </c>
      <c r="G773" s="33">
        <v>0</v>
      </c>
      <c r="H773" s="33">
        <v>0</v>
      </c>
      <c r="I773" s="3">
        <f>IFERROR(VLOOKUP(C773,'[6]Anexo 2'!$A$9:$G$1115,7,0),0)</f>
        <v>404599192</v>
      </c>
      <c r="J773" s="3">
        <f>IFERROR(VLOOKUP(C773,'[6]Anexo 1'!$A$9:$F$1115,6,0),0)</f>
        <v>277719371</v>
      </c>
      <c r="K773" s="3"/>
      <c r="L773" s="3"/>
      <c r="M773" s="3"/>
      <c r="N773" s="3"/>
      <c r="O773" s="3"/>
      <c r="P773" s="34">
        <f t="shared" si="34"/>
        <v>682318563</v>
      </c>
      <c r="Q773" s="35">
        <f>VLOOKUP(D773,FEBRERO!$D$13:$Q$1147,14,0)+VLOOKUP(D773,FEBRERO!$D$13:$AC$1147,26,0)+VLOOKUP(D773,MARZO!$D$13:$AC$1147,26,0)</f>
        <v>378869168</v>
      </c>
      <c r="R773" s="3">
        <f>IFERROR(VLOOKUP(D773,[7]ServNOMINA!$F$16:$M$112,8,0),0)</f>
        <v>0</v>
      </c>
      <c r="S773" s="3">
        <f>IFERROR(VLOOKUP(D773,[7]ServOTROS!$F$16:$M$112,8,0),0)</f>
        <v>0</v>
      </c>
      <c r="T773" s="3">
        <f>IFERROR(VLOOKUP(D773,[7]CANCEL!$F$16:$M$48,8,0),0)</f>
        <v>0</v>
      </c>
      <c r="U773" s="3">
        <f>IFERROR(VLOOKUP(B773,[7]Aaf_PENSION!$C$16:$M$112,11,0),0)</f>
        <v>0</v>
      </c>
      <c r="V773" s="3">
        <f>IFERROR(VLOOKUP(B773,[7]Aaf_SALUD!$C$16:$M$112,11,0),0)</f>
        <v>0</v>
      </c>
      <c r="W773" s="3">
        <f>IFERROR(VLOOKUP(D773,[7]CALIDAD!$F$16:$M$1122,8,0),0)</f>
        <v>33716599</v>
      </c>
      <c r="X773" s="3"/>
      <c r="Y773" s="3">
        <f>IFERROR(VLOOKUP(B773,[7]Ap_CESANTIAS!$C$16:$M$112,11,0),0)</f>
        <v>0</v>
      </c>
      <c r="Z773" s="3">
        <f>IFERROR(VLOOKUP(B773,[7]Ap_PENSION!$C$16:$M$112,11,0),0)</f>
        <v>0</v>
      </c>
      <c r="AA773" s="3">
        <f>IFERROR(VLOOKUP(B773,[7]Ap_SALUD!$C$16:$M$112,11,0),0)</f>
        <v>0</v>
      </c>
      <c r="AB773" s="3"/>
      <c r="AC773" s="36">
        <f t="shared" si="33"/>
        <v>33716599</v>
      </c>
      <c r="AD773" s="37">
        <f t="shared" si="35"/>
        <v>269732796</v>
      </c>
      <c r="AE773" s="144"/>
    </row>
    <row r="774" spans="1:31" hidden="1" x14ac:dyDescent="0.25">
      <c r="A774" s="38">
        <v>762</v>
      </c>
      <c r="B774" s="61"/>
      <c r="C774" s="143" t="str">
        <f>VLOOKUP(D774,[8]Hoja1!$A$2:$B$1115,2,0)</f>
        <v>50568</v>
      </c>
      <c r="D774" s="31">
        <v>800079035</v>
      </c>
      <c r="E774" s="31">
        <v>216850568</v>
      </c>
      <c r="F774" s="61" t="s">
        <v>943</v>
      </c>
      <c r="G774" s="33">
        <v>0</v>
      </c>
      <c r="H774" s="33">
        <v>0</v>
      </c>
      <c r="I774" s="3">
        <f>IFERROR(VLOOKUP(C774,'[6]Anexo 2'!$A$9:$G$1115,7,0),0)</f>
        <v>2693517504</v>
      </c>
      <c r="J774" s="3">
        <f>IFERROR(VLOOKUP(C774,'[6]Anexo 1'!$A$9:$F$1115,6,0),0)</f>
        <v>2032141688</v>
      </c>
      <c r="K774" s="3"/>
      <c r="L774" s="3"/>
      <c r="M774" s="3"/>
      <c r="N774" s="3"/>
      <c r="O774" s="3"/>
      <c r="P774" s="34">
        <f t="shared" si="34"/>
        <v>4725659192</v>
      </c>
      <c r="Q774" s="35">
        <f>VLOOKUP(D774,FEBRERO!$D$13:$Q$1147,14,0)+VLOOKUP(D774,FEBRERO!$D$13:$AC$1147,26,0)+VLOOKUP(D774,MARZO!$D$13:$AC$1147,26,0)</f>
        <v>2360220180</v>
      </c>
      <c r="R774" s="3">
        <f>IFERROR(VLOOKUP(D774,[7]ServNOMINA!$F$16:$M$112,8,0),0)</f>
        <v>0</v>
      </c>
      <c r="S774" s="3">
        <f>IFERROR(VLOOKUP(D774,[7]ServOTROS!$F$16:$M$112,8,0),0)</f>
        <v>0</v>
      </c>
      <c r="T774" s="3">
        <f>IFERROR(VLOOKUP(D774,[7]CANCEL!$F$16:$M$48,8,0),0)</f>
        <v>0</v>
      </c>
      <c r="U774" s="3">
        <f>IFERROR(VLOOKUP(B774,[7]Aaf_PENSION!$C$16:$M$112,11,0),0)</f>
        <v>0</v>
      </c>
      <c r="V774" s="3">
        <f>IFERROR(VLOOKUP(B774,[7]Aaf_SALUD!$C$16:$M$112,11,0),0)</f>
        <v>0</v>
      </c>
      <c r="W774" s="3">
        <f>IFERROR(VLOOKUP(D774,[7]CALIDAD!$F$16:$M$1122,8,0),0)</f>
        <v>224459792</v>
      </c>
      <c r="X774" s="3"/>
      <c r="Y774" s="3">
        <f>IFERROR(VLOOKUP(B774,[7]Ap_CESANTIAS!$C$16:$M$112,11,0),0)</f>
        <v>0</v>
      </c>
      <c r="Z774" s="3">
        <f>IFERROR(VLOOKUP(B774,[7]Ap_PENSION!$C$16:$M$112,11,0),0)</f>
        <v>0</v>
      </c>
      <c r="AA774" s="3">
        <f>IFERROR(VLOOKUP(B774,[7]Ap_SALUD!$C$16:$M$112,11,0),0)</f>
        <v>0</v>
      </c>
      <c r="AB774" s="3"/>
      <c r="AC774" s="36">
        <f t="shared" si="33"/>
        <v>224459792</v>
      </c>
      <c r="AD774" s="37">
        <f t="shared" si="35"/>
        <v>2140979220</v>
      </c>
      <c r="AE774" s="144"/>
    </row>
    <row r="775" spans="1:31" hidden="1" x14ac:dyDescent="0.25">
      <c r="A775" s="29">
        <v>763</v>
      </c>
      <c r="B775" s="61"/>
      <c r="C775" s="143" t="str">
        <f>VLOOKUP(D775,[8]Hoja1!$A$2:$B$1115,2,0)</f>
        <v>50573</v>
      </c>
      <c r="D775" s="31">
        <v>892099325</v>
      </c>
      <c r="E775" s="31">
        <v>217350573</v>
      </c>
      <c r="F775" s="61" t="s">
        <v>944</v>
      </c>
      <c r="G775" s="33">
        <v>0</v>
      </c>
      <c r="H775" s="33">
        <v>0</v>
      </c>
      <c r="I775" s="3">
        <f>IFERROR(VLOOKUP(C775,'[6]Anexo 2'!$A$9:$G$1115,7,0),0)</f>
        <v>797827216</v>
      </c>
      <c r="J775" s="3">
        <f>IFERROR(VLOOKUP(C775,'[6]Anexo 1'!$A$9:$F$1115,6,0),0)</f>
        <v>838226439</v>
      </c>
      <c r="K775" s="3"/>
      <c r="L775" s="3"/>
      <c r="M775" s="3"/>
      <c r="N775" s="3"/>
      <c r="O775" s="3"/>
      <c r="P775" s="34">
        <f t="shared" si="34"/>
        <v>1636053655</v>
      </c>
      <c r="Q775" s="35">
        <f>VLOOKUP(D775,FEBRERO!$D$13:$Q$1147,14,0)+VLOOKUP(D775,FEBRERO!$D$13:$AC$1147,26,0)+VLOOKUP(D775,MARZO!$D$13:$AC$1147,26,0)</f>
        <v>1037683242</v>
      </c>
      <c r="R775" s="3">
        <f>IFERROR(VLOOKUP(D775,[7]ServNOMINA!$F$16:$M$112,8,0),0)</f>
        <v>0</v>
      </c>
      <c r="S775" s="3">
        <f>IFERROR(VLOOKUP(D775,[7]ServOTROS!$F$16:$M$112,8,0),0)</f>
        <v>0</v>
      </c>
      <c r="T775" s="3">
        <f>IFERROR(VLOOKUP(D775,[7]CANCEL!$F$16:$M$48,8,0),0)</f>
        <v>0</v>
      </c>
      <c r="U775" s="3">
        <f>IFERROR(VLOOKUP(B775,[7]Aaf_PENSION!$C$16:$M$112,11,0),0)</f>
        <v>0</v>
      </c>
      <c r="V775" s="3">
        <f>IFERROR(VLOOKUP(B775,[7]Aaf_SALUD!$C$16:$M$112,11,0),0)</f>
        <v>0</v>
      </c>
      <c r="W775" s="3">
        <f>IFERROR(VLOOKUP(D775,[7]CALIDAD!$F$16:$M$1122,8,0),0)</f>
        <v>66485601</v>
      </c>
      <c r="X775" s="3"/>
      <c r="Y775" s="3">
        <f>IFERROR(VLOOKUP(B775,[7]Ap_CESANTIAS!$C$16:$M$112,11,0),0)</f>
        <v>0</v>
      </c>
      <c r="Z775" s="3">
        <f>IFERROR(VLOOKUP(B775,[7]Ap_PENSION!$C$16:$M$112,11,0),0)</f>
        <v>0</v>
      </c>
      <c r="AA775" s="3">
        <f>IFERROR(VLOOKUP(B775,[7]Ap_SALUD!$C$16:$M$112,11,0),0)</f>
        <v>0</v>
      </c>
      <c r="AB775" s="3"/>
      <c r="AC775" s="36">
        <f t="shared" si="33"/>
        <v>66485601</v>
      </c>
      <c r="AD775" s="37">
        <f t="shared" si="35"/>
        <v>531884812</v>
      </c>
      <c r="AE775" s="144"/>
    </row>
    <row r="776" spans="1:31" hidden="1" x14ac:dyDescent="0.25">
      <c r="A776" s="38">
        <v>764</v>
      </c>
      <c r="B776" s="61"/>
      <c r="C776" s="143" t="str">
        <f>VLOOKUP(D776,[8]Hoja1!$A$2:$B$1115,2,0)</f>
        <v>50577</v>
      </c>
      <c r="D776" s="31">
        <v>892099309</v>
      </c>
      <c r="E776" s="31">
        <v>217750577</v>
      </c>
      <c r="F776" s="61" t="s">
        <v>945</v>
      </c>
      <c r="G776" s="33">
        <v>0</v>
      </c>
      <c r="H776" s="33">
        <v>0</v>
      </c>
      <c r="I776" s="3">
        <f>IFERROR(VLOOKUP(C776,'[6]Anexo 2'!$A$9:$G$1115,7,0),0)</f>
        <v>229802688</v>
      </c>
      <c r="J776" s="3">
        <f>IFERROR(VLOOKUP(C776,'[6]Anexo 1'!$A$9:$F$1115,6,0),0)</f>
        <v>219805384</v>
      </c>
      <c r="K776" s="3"/>
      <c r="L776" s="3"/>
      <c r="M776" s="3"/>
      <c r="N776" s="3"/>
      <c r="O776" s="3"/>
      <c r="P776" s="34">
        <f t="shared" si="34"/>
        <v>449608072</v>
      </c>
      <c r="Q776" s="35">
        <f>VLOOKUP(D776,FEBRERO!$D$13:$Q$1147,14,0)+VLOOKUP(D776,FEBRERO!$D$13:$AC$1147,26,0)+VLOOKUP(D776,MARZO!$D$13:$AC$1147,26,0)</f>
        <v>277256056</v>
      </c>
      <c r="R776" s="3">
        <f>IFERROR(VLOOKUP(D776,[7]ServNOMINA!$F$16:$M$112,8,0),0)</f>
        <v>0</v>
      </c>
      <c r="S776" s="3">
        <f>IFERROR(VLOOKUP(D776,[7]ServOTROS!$F$16:$M$112,8,0),0)</f>
        <v>0</v>
      </c>
      <c r="T776" s="3">
        <f>IFERROR(VLOOKUP(D776,[7]CANCEL!$F$16:$M$48,8,0),0)</f>
        <v>0</v>
      </c>
      <c r="U776" s="3">
        <f>IFERROR(VLOOKUP(B776,[7]Aaf_PENSION!$C$16:$M$112,11,0),0)</f>
        <v>0</v>
      </c>
      <c r="V776" s="3">
        <f>IFERROR(VLOOKUP(B776,[7]Aaf_SALUD!$C$16:$M$112,11,0),0)</f>
        <v>0</v>
      </c>
      <c r="W776" s="3">
        <f>IFERROR(VLOOKUP(D776,[7]CALIDAD!$F$16:$M$1122,8,0),0)</f>
        <v>19150224</v>
      </c>
      <c r="X776" s="3"/>
      <c r="Y776" s="3">
        <f>IFERROR(VLOOKUP(B776,[7]Ap_CESANTIAS!$C$16:$M$112,11,0),0)</f>
        <v>0</v>
      </c>
      <c r="Z776" s="3">
        <f>IFERROR(VLOOKUP(B776,[7]Ap_PENSION!$C$16:$M$112,11,0),0)</f>
        <v>0</v>
      </c>
      <c r="AA776" s="3">
        <f>IFERROR(VLOOKUP(B776,[7]Ap_SALUD!$C$16:$M$112,11,0),0)</f>
        <v>0</v>
      </c>
      <c r="AB776" s="3"/>
      <c r="AC776" s="36">
        <f t="shared" si="33"/>
        <v>19150224</v>
      </c>
      <c r="AD776" s="37">
        <f t="shared" si="35"/>
        <v>153201792</v>
      </c>
      <c r="AE776" s="144"/>
    </row>
    <row r="777" spans="1:31" hidden="1" x14ac:dyDescent="0.25">
      <c r="A777" s="29">
        <v>765</v>
      </c>
      <c r="B777" s="61"/>
      <c r="C777" s="143" t="str">
        <f>VLOOKUP(D777,[8]Hoja1!$A$2:$B$1115,2,0)</f>
        <v>50590</v>
      </c>
      <c r="D777" s="31">
        <v>800098195</v>
      </c>
      <c r="E777" s="31">
        <v>219050590</v>
      </c>
      <c r="F777" s="61" t="s">
        <v>639</v>
      </c>
      <c r="G777" s="33">
        <v>0</v>
      </c>
      <c r="H777" s="33">
        <v>0</v>
      </c>
      <c r="I777" s="3">
        <f>IFERROR(VLOOKUP(C777,'[6]Anexo 2'!$A$9:$G$1115,7,0),0)</f>
        <v>359458480</v>
      </c>
      <c r="J777" s="3">
        <f>IFERROR(VLOOKUP(C777,'[6]Anexo 1'!$A$9:$F$1115,6,0),0)</f>
        <v>287220491</v>
      </c>
      <c r="K777" s="3"/>
      <c r="L777" s="3"/>
      <c r="M777" s="3"/>
      <c r="N777" s="3"/>
      <c r="O777" s="3"/>
      <c r="P777" s="34">
        <f t="shared" si="34"/>
        <v>646678971</v>
      </c>
      <c r="Q777" s="35">
        <f>VLOOKUP(D777,FEBRERO!$D$13:$Q$1147,14,0)+VLOOKUP(D777,FEBRERO!$D$13:$AC$1147,26,0)+VLOOKUP(D777,MARZO!$D$13:$AC$1147,26,0)</f>
        <v>377085110</v>
      </c>
      <c r="R777" s="3">
        <f>IFERROR(VLOOKUP(D777,[7]ServNOMINA!$F$16:$M$112,8,0),0)</f>
        <v>0</v>
      </c>
      <c r="S777" s="3">
        <f>IFERROR(VLOOKUP(D777,[7]ServOTROS!$F$16:$M$112,8,0),0)</f>
        <v>0</v>
      </c>
      <c r="T777" s="3">
        <f>IFERROR(VLOOKUP(D777,[7]CANCEL!$F$16:$M$48,8,0),0)</f>
        <v>0</v>
      </c>
      <c r="U777" s="3">
        <f>IFERROR(VLOOKUP(B777,[7]Aaf_PENSION!$C$16:$M$112,11,0),0)</f>
        <v>0</v>
      </c>
      <c r="V777" s="3">
        <f>IFERROR(VLOOKUP(B777,[7]Aaf_SALUD!$C$16:$M$112,11,0),0)</f>
        <v>0</v>
      </c>
      <c r="W777" s="3">
        <f>IFERROR(VLOOKUP(D777,[7]CALIDAD!$F$16:$M$1122,8,0),0)</f>
        <v>29954873</v>
      </c>
      <c r="X777" s="3"/>
      <c r="Y777" s="3">
        <f>IFERROR(VLOOKUP(B777,[7]Ap_CESANTIAS!$C$16:$M$112,11,0),0)</f>
        <v>0</v>
      </c>
      <c r="Z777" s="3">
        <f>IFERROR(VLOOKUP(B777,[7]Ap_PENSION!$C$16:$M$112,11,0),0)</f>
        <v>0</v>
      </c>
      <c r="AA777" s="3">
        <f>IFERROR(VLOOKUP(B777,[7]Ap_SALUD!$C$16:$M$112,11,0),0)</f>
        <v>0</v>
      </c>
      <c r="AB777" s="3"/>
      <c r="AC777" s="36">
        <f t="shared" si="33"/>
        <v>29954873</v>
      </c>
      <c r="AD777" s="37">
        <f t="shared" si="35"/>
        <v>239638988</v>
      </c>
      <c r="AE777" s="144"/>
    </row>
    <row r="778" spans="1:31" hidden="1" x14ac:dyDescent="0.25">
      <c r="A778" s="38">
        <v>766</v>
      </c>
      <c r="B778" s="61"/>
      <c r="C778" s="143" t="str">
        <f>VLOOKUP(D778,[8]Hoja1!$A$2:$B$1115,2,0)</f>
        <v>50606</v>
      </c>
      <c r="D778" s="31">
        <v>800098199</v>
      </c>
      <c r="E778" s="31">
        <v>210650606</v>
      </c>
      <c r="F778" s="61" t="s">
        <v>946</v>
      </c>
      <c r="G778" s="33">
        <v>0</v>
      </c>
      <c r="H778" s="33">
        <v>0</v>
      </c>
      <c r="I778" s="3">
        <f>IFERROR(VLOOKUP(C778,'[6]Anexo 2'!$A$9:$G$1115,7,0),0)</f>
        <v>305831868</v>
      </c>
      <c r="J778" s="3">
        <f>IFERROR(VLOOKUP(C778,'[6]Anexo 1'!$A$9:$F$1115,6,0),0)</f>
        <v>337983742</v>
      </c>
      <c r="K778" s="3"/>
      <c r="L778" s="3"/>
      <c r="M778" s="3"/>
      <c r="N778" s="3"/>
      <c r="O778" s="3"/>
      <c r="P778" s="34">
        <f t="shared" si="34"/>
        <v>643815610</v>
      </c>
      <c r="Q778" s="35">
        <f>VLOOKUP(D778,FEBRERO!$D$13:$Q$1147,14,0)+VLOOKUP(D778,FEBRERO!$D$13:$AC$1147,26,0)+VLOOKUP(D778,MARZO!$D$13:$AC$1147,26,0)</f>
        <v>414441709</v>
      </c>
      <c r="R778" s="3">
        <f>IFERROR(VLOOKUP(D778,[7]ServNOMINA!$F$16:$M$112,8,0),0)</f>
        <v>0</v>
      </c>
      <c r="S778" s="3">
        <f>IFERROR(VLOOKUP(D778,[7]ServOTROS!$F$16:$M$112,8,0),0)</f>
        <v>0</v>
      </c>
      <c r="T778" s="3">
        <f>IFERROR(VLOOKUP(D778,[7]CANCEL!$F$16:$M$48,8,0),0)</f>
        <v>0</v>
      </c>
      <c r="U778" s="3">
        <f>IFERROR(VLOOKUP(B778,[7]Aaf_PENSION!$C$16:$M$112,11,0),0)</f>
        <v>0</v>
      </c>
      <c r="V778" s="3">
        <f>IFERROR(VLOOKUP(B778,[7]Aaf_SALUD!$C$16:$M$112,11,0),0)</f>
        <v>0</v>
      </c>
      <c r="W778" s="3">
        <f>IFERROR(VLOOKUP(D778,[7]CALIDAD!$F$16:$M$1122,8,0),0)</f>
        <v>25485989</v>
      </c>
      <c r="X778" s="3"/>
      <c r="Y778" s="3">
        <f>IFERROR(VLOOKUP(B778,[7]Ap_CESANTIAS!$C$16:$M$112,11,0),0)</f>
        <v>0</v>
      </c>
      <c r="Z778" s="3">
        <f>IFERROR(VLOOKUP(B778,[7]Ap_PENSION!$C$16:$M$112,11,0),0)</f>
        <v>0</v>
      </c>
      <c r="AA778" s="3">
        <f>IFERROR(VLOOKUP(B778,[7]Ap_SALUD!$C$16:$M$112,11,0),0)</f>
        <v>0</v>
      </c>
      <c r="AB778" s="3"/>
      <c r="AC778" s="36">
        <f t="shared" si="33"/>
        <v>25485989</v>
      </c>
      <c r="AD778" s="37">
        <f t="shared" si="35"/>
        <v>203887912</v>
      </c>
      <c r="AE778" s="144"/>
    </row>
    <row r="779" spans="1:31" hidden="1" x14ac:dyDescent="0.25">
      <c r="A779" s="29">
        <v>767</v>
      </c>
      <c r="B779" s="61"/>
      <c r="C779" s="143" t="str">
        <f>VLOOKUP(D779,[8]Hoja1!$A$2:$B$1115,2,0)</f>
        <v>50680</v>
      </c>
      <c r="D779" s="31">
        <v>800098203</v>
      </c>
      <c r="E779" s="31">
        <v>218050680</v>
      </c>
      <c r="F779" s="61" t="s">
        <v>947</v>
      </c>
      <c r="G779" s="33">
        <v>0</v>
      </c>
      <c r="H779" s="33">
        <v>0</v>
      </c>
      <c r="I779" s="3">
        <f>IFERROR(VLOOKUP(C779,'[6]Anexo 2'!$A$9:$G$1115,7,0),0)</f>
        <v>276009728</v>
      </c>
      <c r="J779" s="3">
        <f>IFERROR(VLOOKUP(C779,'[6]Anexo 1'!$A$9:$F$1115,6,0),0)</f>
        <v>276497094</v>
      </c>
      <c r="K779" s="3"/>
      <c r="L779" s="3"/>
      <c r="M779" s="3"/>
      <c r="N779" s="3"/>
      <c r="O779" s="3"/>
      <c r="P779" s="34">
        <f t="shared" si="34"/>
        <v>552506822</v>
      </c>
      <c r="Q779" s="35">
        <f>VLOOKUP(D779,FEBRERO!$D$13:$Q$1147,14,0)+VLOOKUP(D779,FEBRERO!$D$13:$AC$1147,26,0)+VLOOKUP(D779,MARZO!$D$13:$AC$1147,26,0)</f>
        <v>203393261</v>
      </c>
      <c r="R779" s="3">
        <f>IFERROR(VLOOKUP(D779,[7]ServNOMINA!$F$16:$M$112,8,0),0)</f>
        <v>0</v>
      </c>
      <c r="S779" s="3">
        <f>IFERROR(VLOOKUP(D779,[7]ServOTROS!$F$16:$M$112,8,0),0)</f>
        <v>0</v>
      </c>
      <c r="T779" s="3">
        <f>IFERROR(VLOOKUP(D779,[7]CANCEL!$F$16:$M$48,8,0),0)</f>
        <v>0</v>
      </c>
      <c r="U779" s="3">
        <f>IFERROR(VLOOKUP(B779,[7]Aaf_PENSION!$C$16:$M$112,11,0),0)</f>
        <v>0</v>
      </c>
      <c r="V779" s="3">
        <f>IFERROR(VLOOKUP(B779,[7]Aaf_SALUD!$C$16:$M$112,11,0),0)</f>
        <v>0</v>
      </c>
      <c r="W779" s="3">
        <f>IFERROR(VLOOKUP(D779,[7]CALIDAD!$F$16:$M$1122,8,0),0)</f>
        <v>23000811</v>
      </c>
      <c r="X779" s="3"/>
      <c r="Y779" s="3">
        <f>IFERROR(VLOOKUP(B779,[7]Ap_CESANTIAS!$C$16:$M$112,11,0),0)</f>
        <v>0</v>
      </c>
      <c r="Z779" s="3">
        <f>IFERROR(VLOOKUP(B779,[7]Ap_PENSION!$C$16:$M$112,11,0),0)</f>
        <v>0</v>
      </c>
      <c r="AA779" s="3">
        <f>IFERROR(VLOOKUP(B779,[7]Ap_SALUD!$C$16:$M$112,11,0),0)</f>
        <v>0</v>
      </c>
      <c r="AB779" s="3"/>
      <c r="AC779" s="36">
        <f t="shared" si="33"/>
        <v>23000811</v>
      </c>
      <c r="AD779" s="37">
        <f t="shared" si="35"/>
        <v>326112750</v>
      </c>
      <c r="AE779" s="144"/>
    </row>
    <row r="780" spans="1:31" hidden="1" x14ac:dyDescent="0.25">
      <c r="A780" s="38">
        <v>768</v>
      </c>
      <c r="B780" s="61"/>
      <c r="C780" s="143" t="str">
        <f>VLOOKUP(D780,[8]Hoja1!$A$2:$B$1115,2,0)</f>
        <v>50683</v>
      </c>
      <c r="D780" s="31">
        <v>800098205</v>
      </c>
      <c r="E780" s="31">
        <v>218350683</v>
      </c>
      <c r="F780" s="61" t="s">
        <v>948</v>
      </c>
      <c r="G780" s="33">
        <v>0</v>
      </c>
      <c r="H780" s="33">
        <v>0</v>
      </c>
      <c r="I780" s="3">
        <f>IFERROR(VLOOKUP(C780,'[6]Anexo 2'!$A$9:$G$1115,7,0),0)</f>
        <v>181749396</v>
      </c>
      <c r="J780" s="3">
        <f>IFERROR(VLOOKUP(C780,'[6]Anexo 1'!$A$9:$F$1115,6,0),0)</f>
        <v>160822637</v>
      </c>
      <c r="K780" s="3"/>
      <c r="L780" s="3"/>
      <c r="M780" s="3"/>
      <c r="N780" s="3"/>
      <c r="O780" s="3"/>
      <c r="P780" s="34">
        <f t="shared" si="34"/>
        <v>342572033</v>
      </c>
      <c r="Q780" s="35">
        <f>VLOOKUP(D780,FEBRERO!$D$13:$Q$1147,14,0)+VLOOKUP(D780,FEBRERO!$D$13:$AC$1147,26,0)+VLOOKUP(D780,MARZO!$D$13:$AC$1147,26,0)</f>
        <v>206259986</v>
      </c>
      <c r="R780" s="3">
        <f>IFERROR(VLOOKUP(D780,[7]ServNOMINA!$F$16:$M$112,8,0),0)</f>
        <v>0</v>
      </c>
      <c r="S780" s="3">
        <f>IFERROR(VLOOKUP(D780,[7]ServOTROS!$F$16:$M$112,8,0),0)</f>
        <v>0</v>
      </c>
      <c r="T780" s="3">
        <f>IFERROR(VLOOKUP(D780,[7]CANCEL!$F$16:$M$48,8,0),0)</f>
        <v>0</v>
      </c>
      <c r="U780" s="3">
        <f>IFERROR(VLOOKUP(B780,[7]Aaf_PENSION!$C$16:$M$112,11,0),0)</f>
        <v>0</v>
      </c>
      <c r="V780" s="3">
        <f>IFERROR(VLOOKUP(B780,[7]Aaf_SALUD!$C$16:$M$112,11,0),0)</f>
        <v>0</v>
      </c>
      <c r="W780" s="3">
        <f>IFERROR(VLOOKUP(D780,[7]CALIDAD!$F$16:$M$1122,8,0),0)</f>
        <v>15145783</v>
      </c>
      <c r="X780" s="3"/>
      <c r="Y780" s="3">
        <f>IFERROR(VLOOKUP(B780,[7]Ap_CESANTIAS!$C$16:$M$112,11,0),0)</f>
        <v>0</v>
      </c>
      <c r="Z780" s="3">
        <f>IFERROR(VLOOKUP(B780,[7]Ap_PENSION!$C$16:$M$112,11,0),0)</f>
        <v>0</v>
      </c>
      <c r="AA780" s="3">
        <f>IFERROR(VLOOKUP(B780,[7]Ap_SALUD!$C$16:$M$112,11,0),0)</f>
        <v>0</v>
      </c>
      <c r="AB780" s="3"/>
      <c r="AC780" s="36">
        <f t="shared" si="33"/>
        <v>15145783</v>
      </c>
      <c r="AD780" s="37">
        <f t="shared" si="35"/>
        <v>121166264</v>
      </c>
      <c r="AE780" s="144"/>
    </row>
    <row r="781" spans="1:31" hidden="1" x14ac:dyDescent="0.25">
      <c r="A781" s="29">
        <v>769</v>
      </c>
      <c r="B781" s="61"/>
      <c r="C781" s="143" t="str">
        <f>VLOOKUP(D781,[8]Hoja1!$A$2:$B$1115,2,0)</f>
        <v>50686</v>
      </c>
      <c r="D781" s="31">
        <v>892099246</v>
      </c>
      <c r="E781" s="31">
        <v>218650686</v>
      </c>
      <c r="F781" s="61" t="s">
        <v>949</v>
      </c>
      <c r="G781" s="33">
        <v>0</v>
      </c>
      <c r="H781" s="33">
        <v>0</v>
      </c>
      <c r="I781" s="3">
        <f>IFERROR(VLOOKUP(C781,'[6]Anexo 2'!$A$9:$G$1115,7,0),0)</f>
        <v>33227763</v>
      </c>
      <c r="J781" s="3">
        <f>IFERROR(VLOOKUP(C781,'[6]Anexo 1'!$A$9:$F$1115,6,0),0)</f>
        <v>30622684</v>
      </c>
      <c r="K781" s="3"/>
      <c r="L781" s="3"/>
      <c r="M781" s="3"/>
      <c r="N781" s="3"/>
      <c r="O781" s="3"/>
      <c r="P781" s="34">
        <f t="shared" si="34"/>
        <v>63850447</v>
      </c>
      <c r="Q781" s="35">
        <f>VLOOKUP(D781,FEBRERO!$D$13:$Q$1147,14,0)+VLOOKUP(D781,FEBRERO!$D$13:$AC$1147,26,0)+VLOOKUP(D781,MARZO!$D$13:$AC$1147,26,0)</f>
        <v>38929624</v>
      </c>
      <c r="R781" s="3">
        <f>IFERROR(VLOOKUP(D781,[7]ServNOMINA!$F$16:$M$112,8,0),0)</f>
        <v>0</v>
      </c>
      <c r="S781" s="3">
        <f>IFERROR(VLOOKUP(D781,[7]ServOTROS!$F$16:$M$112,8,0),0)</f>
        <v>0</v>
      </c>
      <c r="T781" s="3">
        <f>IFERROR(VLOOKUP(D781,[7]CANCEL!$F$16:$M$48,8,0),0)</f>
        <v>0</v>
      </c>
      <c r="U781" s="3">
        <f>IFERROR(VLOOKUP(B781,[7]Aaf_PENSION!$C$16:$M$112,11,0),0)</f>
        <v>0</v>
      </c>
      <c r="V781" s="3">
        <f>IFERROR(VLOOKUP(B781,[7]Aaf_SALUD!$C$16:$M$112,11,0),0)</f>
        <v>0</v>
      </c>
      <c r="W781" s="3">
        <f>IFERROR(VLOOKUP(D781,[7]CALIDAD!$F$16:$M$1122,8,0),0)</f>
        <v>2768980</v>
      </c>
      <c r="X781" s="3"/>
      <c r="Y781" s="3">
        <f>IFERROR(VLOOKUP(B781,[7]Ap_CESANTIAS!$C$16:$M$112,11,0),0)</f>
        <v>0</v>
      </c>
      <c r="Z781" s="3">
        <f>IFERROR(VLOOKUP(B781,[7]Ap_PENSION!$C$16:$M$112,11,0),0)</f>
        <v>0</v>
      </c>
      <c r="AA781" s="3">
        <f>IFERROR(VLOOKUP(B781,[7]Ap_SALUD!$C$16:$M$112,11,0),0)</f>
        <v>0</v>
      </c>
      <c r="AB781" s="3"/>
      <c r="AC781" s="36">
        <f t="shared" ref="AC781:AC844" si="36">SUM(R781:AA781)</f>
        <v>2768980</v>
      </c>
      <c r="AD781" s="37">
        <f t="shared" si="35"/>
        <v>22151843</v>
      </c>
      <c r="AE781" s="144"/>
    </row>
    <row r="782" spans="1:31" hidden="1" x14ac:dyDescent="0.25">
      <c r="A782" s="38">
        <v>770</v>
      </c>
      <c r="B782" s="61"/>
      <c r="C782" s="143" t="str">
        <f>VLOOKUP(D782,[8]Hoja1!$A$2:$B$1115,2,0)</f>
        <v>50689</v>
      </c>
      <c r="D782" s="31">
        <v>892099548</v>
      </c>
      <c r="E782" s="31">
        <v>218950689</v>
      </c>
      <c r="F782" s="61" t="s">
        <v>703</v>
      </c>
      <c r="G782" s="33">
        <v>0</v>
      </c>
      <c r="H782" s="33">
        <v>0</v>
      </c>
      <c r="I782" s="3">
        <f>IFERROR(VLOOKUP(C782,'[6]Anexo 2'!$A$9:$G$1115,7,0),0)</f>
        <v>454751440</v>
      </c>
      <c r="J782" s="3">
        <f>IFERROR(VLOOKUP(C782,'[6]Anexo 1'!$A$9:$F$1115,6,0),0)</f>
        <v>462048650</v>
      </c>
      <c r="K782" s="3"/>
      <c r="L782" s="3"/>
      <c r="M782" s="3"/>
      <c r="N782" s="3"/>
      <c r="O782" s="3"/>
      <c r="P782" s="34">
        <f t="shared" ref="P782:P845" si="37">SUM(G782:N782)</f>
        <v>916800090</v>
      </c>
      <c r="Q782" s="35">
        <f>VLOOKUP(D782,FEBRERO!$D$13:$Q$1147,14,0)+VLOOKUP(D782,FEBRERO!$D$13:$AC$1147,26,0)+VLOOKUP(D782,MARZO!$D$13:$AC$1147,26,0)</f>
        <v>575736509</v>
      </c>
      <c r="R782" s="3">
        <f>IFERROR(VLOOKUP(D782,[7]ServNOMINA!$F$16:$M$112,8,0),0)</f>
        <v>0</v>
      </c>
      <c r="S782" s="3">
        <f>IFERROR(VLOOKUP(D782,[7]ServOTROS!$F$16:$M$112,8,0),0)</f>
        <v>0</v>
      </c>
      <c r="T782" s="3">
        <f>IFERROR(VLOOKUP(D782,[7]CANCEL!$F$16:$M$48,8,0),0)</f>
        <v>0</v>
      </c>
      <c r="U782" s="3">
        <f>IFERROR(VLOOKUP(B782,[7]Aaf_PENSION!$C$16:$M$112,11,0),0)</f>
        <v>0</v>
      </c>
      <c r="V782" s="3">
        <f>IFERROR(VLOOKUP(B782,[7]Aaf_SALUD!$C$16:$M$112,11,0),0)</f>
        <v>0</v>
      </c>
      <c r="W782" s="3">
        <f>IFERROR(VLOOKUP(D782,[7]CALIDAD!$F$16:$M$1122,8,0),0)</f>
        <v>37895953</v>
      </c>
      <c r="X782" s="3"/>
      <c r="Y782" s="3">
        <f>IFERROR(VLOOKUP(B782,[7]Ap_CESANTIAS!$C$16:$M$112,11,0),0)</f>
        <v>0</v>
      </c>
      <c r="Z782" s="3">
        <f>IFERROR(VLOOKUP(B782,[7]Ap_PENSION!$C$16:$M$112,11,0),0)</f>
        <v>0</v>
      </c>
      <c r="AA782" s="3">
        <f>IFERROR(VLOOKUP(B782,[7]Ap_SALUD!$C$16:$M$112,11,0),0)</f>
        <v>0</v>
      </c>
      <c r="AB782" s="3"/>
      <c r="AC782" s="36">
        <f t="shared" si="36"/>
        <v>37895953</v>
      </c>
      <c r="AD782" s="37">
        <f t="shared" si="35"/>
        <v>303167628</v>
      </c>
      <c r="AE782" s="144"/>
    </row>
    <row r="783" spans="1:31" hidden="1" x14ac:dyDescent="0.25">
      <c r="A783" s="29">
        <v>771</v>
      </c>
      <c r="B783" s="61"/>
      <c r="C783" s="143" t="str">
        <f>VLOOKUP(D783,[8]Hoja1!$A$2:$B$1115,2,0)</f>
        <v>50711</v>
      </c>
      <c r="D783" s="31">
        <v>892099173</v>
      </c>
      <c r="E783" s="31">
        <v>211150711</v>
      </c>
      <c r="F783" s="61" t="s">
        <v>950</v>
      </c>
      <c r="G783" s="33">
        <v>0</v>
      </c>
      <c r="H783" s="33">
        <v>0</v>
      </c>
      <c r="I783" s="3">
        <f>IFERROR(VLOOKUP(C783,'[6]Anexo 2'!$A$9:$G$1115,7,0),0)</f>
        <v>494539584</v>
      </c>
      <c r="J783" s="3">
        <f>IFERROR(VLOOKUP(C783,'[6]Anexo 1'!$A$9:$F$1115,6,0),0)</f>
        <v>419135727</v>
      </c>
      <c r="K783" s="3"/>
      <c r="L783" s="3"/>
      <c r="M783" s="3"/>
      <c r="N783" s="3"/>
      <c r="O783" s="3"/>
      <c r="P783" s="34">
        <f t="shared" si="37"/>
        <v>913675311</v>
      </c>
      <c r="Q783" s="35">
        <f>VLOOKUP(D783,FEBRERO!$D$13:$Q$1147,14,0)+VLOOKUP(D783,FEBRERO!$D$13:$AC$1147,26,0)+VLOOKUP(D783,MARZO!$D$13:$AC$1147,26,0)</f>
        <v>542770623</v>
      </c>
      <c r="R783" s="3">
        <f>IFERROR(VLOOKUP(D783,[7]ServNOMINA!$F$16:$M$112,8,0),0)</f>
        <v>0</v>
      </c>
      <c r="S783" s="3">
        <f>IFERROR(VLOOKUP(D783,[7]ServOTROS!$F$16:$M$112,8,0),0)</f>
        <v>0</v>
      </c>
      <c r="T783" s="3">
        <f>IFERROR(VLOOKUP(D783,[7]CANCEL!$F$16:$M$48,8,0),0)</f>
        <v>0</v>
      </c>
      <c r="U783" s="3">
        <f>IFERROR(VLOOKUP(B783,[7]Aaf_PENSION!$C$16:$M$112,11,0),0)</f>
        <v>0</v>
      </c>
      <c r="V783" s="3">
        <f>IFERROR(VLOOKUP(B783,[7]Aaf_SALUD!$C$16:$M$112,11,0),0)</f>
        <v>0</v>
      </c>
      <c r="W783" s="3">
        <f>IFERROR(VLOOKUP(D783,[7]CALIDAD!$F$16:$M$1122,8,0),0)</f>
        <v>41211632</v>
      </c>
      <c r="X783" s="3"/>
      <c r="Y783" s="3">
        <f>IFERROR(VLOOKUP(B783,[7]Ap_CESANTIAS!$C$16:$M$112,11,0),0)</f>
        <v>0</v>
      </c>
      <c r="Z783" s="3">
        <f>IFERROR(VLOOKUP(B783,[7]Ap_PENSION!$C$16:$M$112,11,0),0)</f>
        <v>0</v>
      </c>
      <c r="AA783" s="3">
        <f>IFERROR(VLOOKUP(B783,[7]Ap_SALUD!$C$16:$M$112,11,0),0)</f>
        <v>0</v>
      </c>
      <c r="AB783" s="3"/>
      <c r="AC783" s="36">
        <f t="shared" si="36"/>
        <v>41211632</v>
      </c>
      <c r="AD783" s="37">
        <f t="shared" ref="AD783:AD846" si="38">+P783-Q783+AB783-AC783</f>
        <v>329693056</v>
      </c>
      <c r="AE783" s="144"/>
    </row>
    <row r="784" spans="1:31" hidden="1" x14ac:dyDescent="0.25">
      <c r="A784" s="38">
        <v>772</v>
      </c>
      <c r="B784" s="61"/>
      <c r="C784" s="143" t="str">
        <f>VLOOKUP(D784,[8]Hoja1!$A$2:$B$1115,2,0)</f>
        <v>52019</v>
      </c>
      <c r="D784" s="31">
        <v>800099054</v>
      </c>
      <c r="E784" s="31">
        <v>211952019</v>
      </c>
      <c r="F784" s="61" t="s">
        <v>731</v>
      </c>
      <c r="G784" s="33">
        <v>0</v>
      </c>
      <c r="H784" s="33">
        <v>0</v>
      </c>
      <c r="I784" s="3">
        <f>IFERROR(VLOOKUP(C784,'[6]Anexo 2'!$A$9:$G$1115,7,0),0)</f>
        <v>115559002</v>
      </c>
      <c r="J784" s="3">
        <f>IFERROR(VLOOKUP(C784,'[6]Anexo 1'!$A$9:$F$1115,6,0),0)</f>
        <v>136018493</v>
      </c>
      <c r="K784" s="3"/>
      <c r="L784" s="3"/>
      <c r="M784" s="3"/>
      <c r="N784" s="3"/>
      <c r="O784" s="3"/>
      <c r="P784" s="34">
        <f t="shared" si="37"/>
        <v>251577495</v>
      </c>
      <c r="Q784" s="35">
        <f>VLOOKUP(D784,FEBRERO!$D$13:$Q$1147,14,0)+VLOOKUP(D784,FEBRERO!$D$13:$AC$1147,26,0)+VLOOKUP(D784,MARZO!$D$13:$AC$1147,26,0)</f>
        <v>164908244</v>
      </c>
      <c r="R784" s="3">
        <f>IFERROR(VLOOKUP(D784,[7]ServNOMINA!$F$16:$M$112,8,0),0)</f>
        <v>0</v>
      </c>
      <c r="S784" s="3">
        <f>IFERROR(VLOOKUP(D784,[7]ServOTROS!$F$16:$M$112,8,0),0)</f>
        <v>0</v>
      </c>
      <c r="T784" s="3">
        <f>IFERROR(VLOOKUP(D784,[7]CANCEL!$F$16:$M$48,8,0),0)</f>
        <v>0</v>
      </c>
      <c r="U784" s="3">
        <f>IFERROR(VLOOKUP(B784,[7]Aaf_PENSION!$C$16:$M$112,11,0),0)</f>
        <v>0</v>
      </c>
      <c r="V784" s="3">
        <f>IFERROR(VLOOKUP(B784,[7]Aaf_SALUD!$C$16:$M$112,11,0),0)</f>
        <v>0</v>
      </c>
      <c r="W784" s="3">
        <f>IFERROR(VLOOKUP(D784,[7]CALIDAD!$F$16:$M$1122,8,0),0)</f>
        <v>9629917</v>
      </c>
      <c r="X784" s="3"/>
      <c r="Y784" s="3">
        <f>IFERROR(VLOOKUP(B784,[7]Ap_CESANTIAS!$C$16:$M$112,11,0),0)</f>
        <v>0</v>
      </c>
      <c r="Z784" s="3">
        <f>IFERROR(VLOOKUP(B784,[7]Ap_PENSION!$C$16:$M$112,11,0),0)</f>
        <v>0</v>
      </c>
      <c r="AA784" s="3">
        <f>IFERROR(VLOOKUP(B784,[7]Ap_SALUD!$C$16:$M$112,11,0),0)</f>
        <v>0</v>
      </c>
      <c r="AB784" s="3"/>
      <c r="AC784" s="36">
        <f t="shared" si="36"/>
        <v>9629917</v>
      </c>
      <c r="AD784" s="37">
        <f t="shared" si="38"/>
        <v>77039334</v>
      </c>
      <c r="AE784" s="144"/>
    </row>
    <row r="785" spans="1:31" hidden="1" x14ac:dyDescent="0.25">
      <c r="A785" s="29">
        <v>773</v>
      </c>
      <c r="B785" s="61"/>
      <c r="C785" s="143" t="str">
        <f>VLOOKUP(D785,[8]Hoja1!$A$2:$B$1115,2,0)</f>
        <v>52022</v>
      </c>
      <c r="D785" s="31">
        <v>800099052</v>
      </c>
      <c r="E785" s="31">
        <v>212252022</v>
      </c>
      <c r="F785" s="61" t="s">
        <v>951</v>
      </c>
      <c r="G785" s="33">
        <v>0</v>
      </c>
      <c r="H785" s="33">
        <v>0</v>
      </c>
      <c r="I785" s="3">
        <f>IFERROR(VLOOKUP(C785,'[6]Anexo 2'!$A$9:$G$1115,7,0),0)</f>
        <v>136200924</v>
      </c>
      <c r="J785" s="3">
        <f>IFERROR(VLOOKUP(C785,'[6]Anexo 1'!$A$9:$F$1115,6,0),0)</f>
        <v>150666012</v>
      </c>
      <c r="K785" s="3"/>
      <c r="L785" s="3"/>
      <c r="M785" s="3"/>
      <c r="N785" s="3"/>
      <c r="O785" s="3"/>
      <c r="P785" s="34">
        <f t="shared" si="37"/>
        <v>286866936</v>
      </c>
      <c r="Q785" s="35">
        <f>VLOOKUP(D785,FEBRERO!$D$13:$Q$1147,14,0)+VLOOKUP(D785,FEBRERO!$D$13:$AC$1147,26,0)+VLOOKUP(D785,MARZO!$D$13:$AC$1147,26,0)</f>
        <v>184716243</v>
      </c>
      <c r="R785" s="3">
        <f>IFERROR(VLOOKUP(D785,[7]ServNOMINA!$F$16:$M$112,8,0),0)</f>
        <v>0</v>
      </c>
      <c r="S785" s="3">
        <f>IFERROR(VLOOKUP(D785,[7]ServOTROS!$F$16:$M$112,8,0),0)</f>
        <v>0</v>
      </c>
      <c r="T785" s="3">
        <f>IFERROR(VLOOKUP(D785,[7]CANCEL!$F$16:$M$48,8,0),0)</f>
        <v>0</v>
      </c>
      <c r="U785" s="3">
        <f>IFERROR(VLOOKUP(B785,[7]Aaf_PENSION!$C$16:$M$112,11,0),0)</f>
        <v>0</v>
      </c>
      <c r="V785" s="3">
        <f>IFERROR(VLOOKUP(B785,[7]Aaf_SALUD!$C$16:$M$112,11,0),0)</f>
        <v>0</v>
      </c>
      <c r="W785" s="3">
        <f>IFERROR(VLOOKUP(D785,[7]CALIDAD!$F$16:$M$1122,8,0),0)</f>
        <v>11350077</v>
      </c>
      <c r="X785" s="3"/>
      <c r="Y785" s="3">
        <f>IFERROR(VLOOKUP(B785,[7]Ap_CESANTIAS!$C$16:$M$112,11,0),0)</f>
        <v>0</v>
      </c>
      <c r="Z785" s="3">
        <f>IFERROR(VLOOKUP(B785,[7]Ap_PENSION!$C$16:$M$112,11,0),0)</f>
        <v>0</v>
      </c>
      <c r="AA785" s="3">
        <f>IFERROR(VLOOKUP(B785,[7]Ap_SALUD!$C$16:$M$112,11,0),0)</f>
        <v>0</v>
      </c>
      <c r="AB785" s="3"/>
      <c r="AC785" s="36">
        <f t="shared" si="36"/>
        <v>11350077</v>
      </c>
      <c r="AD785" s="37">
        <f t="shared" si="38"/>
        <v>90800616</v>
      </c>
      <c r="AE785" s="144"/>
    </row>
    <row r="786" spans="1:31" hidden="1" x14ac:dyDescent="0.25">
      <c r="A786" s="38">
        <v>774</v>
      </c>
      <c r="B786" s="61"/>
      <c r="C786" s="143" t="str">
        <f>VLOOKUP(D786,[8]Hoja1!$A$2:$B$1115,2,0)</f>
        <v>52036</v>
      </c>
      <c r="D786" s="31">
        <v>800099055</v>
      </c>
      <c r="E786" s="31">
        <v>213652036</v>
      </c>
      <c r="F786" s="61" t="s">
        <v>952</v>
      </c>
      <c r="G786" s="33">
        <v>0</v>
      </c>
      <c r="H786" s="33">
        <v>0</v>
      </c>
      <c r="I786" s="3">
        <f>IFERROR(VLOOKUP(C786,'[6]Anexo 2'!$A$9:$G$1115,7,0),0)</f>
        <v>85744963</v>
      </c>
      <c r="J786" s="3">
        <f>IFERROR(VLOOKUP(C786,'[6]Anexo 1'!$A$9:$F$1115,6,0),0)</f>
        <v>88653681</v>
      </c>
      <c r="K786" s="3"/>
      <c r="L786" s="3"/>
      <c r="M786" s="3"/>
      <c r="N786" s="3"/>
      <c r="O786" s="3"/>
      <c r="P786" s="34">
        <f t="shared" si="37"/>
        <v>174398644</v>
      </c>
      <c r="Q786" s="35">
        <f>VLOOKUP(D786,FEBRERO!$D$13:$Q$1147,14,0)+VLOOKUP(D786,FEBRERO!$D$13:$AC$1147,26,0)+VLOOKUP(D786,MARZO!$D$13:$AC$1147,26,0)</f>
        <v>110089923</v>
      </c>
      <c r="R786" s="3">
        <f>IFERROR(VLOOKUP(D786,[7]ServNOMINA!$F$16:$M$112,8,0),0)</f>
        <v>0</v>
      </c>
      <c r="S786" s="3">
        <f>IFERROR(VLOOKUP(D786,[7]ServOTROS!$F$16:$M$112,8,0),0)</f>
        <v>0</v>
      </c>
      <c r="T786" s="3">
        <f>IFERROR(VLOOKUP(D786,[7]CANCEL!$F$16:$M$48,8,0),0)</f>
        <v>0</v>
      </c>
      <c r="U786" s="3">
        <f>IFERROR(VLOOKUP(B786,[7]Aaf_PENSION!$C$16:$M$112,11,0),0)</f>
        <v>0</v>
      </c>
      <c r="V786" s="3">
        <f>IFERROR(VLOOKUP(B786,[7]Aaf_SALUD!$C$16:$M$112,11,0),0)</f>
        <v>0</v>
      </c>
      <c r="W786" s="3">
        <f>IFERROR(VLOOKUP(D786,[7]CALIDAD!$F$16:$M$1122,8,0),0)</f>
        <v>7145414</v>
      </c>
      <c r="X786" s="3"/>
      <c r="Y786" s="3">
        <f>IFERROR(VLOOKUP(B786,[7]Ap_CESANTIAS!$C$16:$M$112,11,0),0)</f>
        <v>0</v>
      </c>
      <c r="Z786" s="3">
        <f>IFERROR(VLOOKUP(B786,[7]Ap_PENSION!$C$16:$M$112,11,0),0)</f>
        <v>0</v>
      </c>
      <c r="AA786" s="3">
        <f>IFERROR(VLOOKUP(B786,[7]Ap_SALUD!$C$16:$M$112,11,0),0)</f>
        <v>0</v>
      </c>
      <c r="AB786" s="3"/>
      <c r="AC786" s="36">
        <f t="shared" si="36"/>
        <v>7145414</v>
      </c>
      <c r="AD786" s="37">
        <f t="shared" si="38"/>
        <v>57163307</v>
      </c>
      <c r="AE786" s="144"/>
    </row>
    <row r="787" spans="1:31" hidden="1" x14ac:dyDescent="0.25">
      <c r="A787" s="29">
        <v>775</v>
      </c>
      <c r="B787" s="61"/>
      <c r="C787" s="143" t="str">
        <f>VLOOKUP(D787,[8]Hoja1!$A$2:$B$1115,2,0)</f>
        <v>52051</v>
      </c>
      <c r="D787" s="31">
        <v>800099058</v>
      </c>
      <c r="E787" s="31">
        <v>215152051</v>
      </c>
      <c r="F787" s="61" t="s">
        <v>953</v>
      </c>
      <c r="G787" s="33">
        <v>0</v>
      </c>
      <c r="H787" s="33">
        <v>0</v>
      </c>
      <c r="I787" s="3">
        <f>IFERROR(VLOOKUP(C787,'[6]Anexo 2'!$A$9:$G$1115,7,0),0)</f>
        <v>117679606</v>
      </c>
      <c r="J787" s="3">
        <f>IFERROR(VLOOKUP(C787,'[6]Anexo 1'!$A$9:$F$1115,6,0),0)</f>
        <v>134586074</v>
      </c>
      <c r="K787" s="3"/>
      <c r="L787" s="3"/>
      <c r="M787" s="3"/>
      <c r="N787" s="3"/>
      <c r="O787" s="3"/>
      <c r="P787" s="34">
        <f t="shared" si="37"/>
        <v>252265680</v>
      </c>
      <c r="Q787" s="35">
        <f>VLOOKUP(D787,FEBRERO!$D$13:$Q$1147,14,0)+VLOOKUP(D787,FEBRERO!$D$13:$AC$1147,26,0)+VLOOKUP(D787,MARZO!$D$13:$AC$1147,26,0)</f>
        <v>164005976</v>
      </c>
      <c r="R787" s="3">
        <f>IFERROR(VLOOKUP(D787,[7]ServNOMINA!$F$16:$M$112,8,0),0)</f>
        <v>0</v>
      </c>
      <c r="S787" s="3">
        <f>IFERROR(VLOOKUP(D787,[7]ServOTROS!$F$16:$M$112,8,0),0)</f>
        <v>0</v>
      </c>
      <c r="T787" s="3">
        <f>IFERROR(VLOOKUP(D787,[7]CANCEL!$F$16:$M$48,8,0),0)</f>
        <v>0</v>
      </c>
      <c r="U787" s="3">
        <f>IFERROR(VLOOKUP(B787,[7]Aaf_PENSION!$C$16:$M$112,11,0),0)</f>
        <v>0</v>
      </c>
      <c r="V787" s="3">
        <f>IFERROR(VLOOKUP(B787,[7]Aaf_SALUD!$C$16:$M$112,11,0),0)</f>
        <v>0</v>
      </c>
      <c r="W787" s="3">
        <f>IFERROR(VLOOKUP(D787,[7]CALIDAD!$F$16:$M$1122,8,0),0)</f>
        <v>9806634</v>
      </c>
      <c r="X787" s="3"/>
      <c r="Y787" s="3">
        <f>IFERROR(VLOOKUP(B787,[7]Ap_CESANTIAS!$C$16:$M$112,11,0),0)</f>
        <v>0</v>
      </c>
      <c r="Z787" s="3">
        <f>IFERROR(VLOOKUP(B787,[7]Ap_PENSION!$C$16:$M$112,11,0),0)</f>
        <v>0</v>
      </c>
      <c r="AA787" s="3">
        <f>IFERROR(VLOOKUP(B787,[7]Ap_SALUD!$C$16:$M$112,11,0),0)</f>
        <v>0</v>
      </c>
      <c r="AB787" s="3"/>
      <c r="AC787" s="36">
        <f t="shared" si="36"/>
        <v>9806634</v>
      </c>
      <c r="AD787" s="37">
        <f t="shared" si="38"/>
        <v>78453070</v>
      </c>
      <c r="AE787" s="144"/>
    </row>
    <row r="788" spans="1:31" hidden="1" x14ac:dyDescent="0.25">
      <c r="A788" s="38">
        <v>776</v>
      </c>
      <c r="B788" s="61"/>
      <c r="C788" s="143" t="str">
        <f>VLOOKUP(D788,[8]Hoja1!$A$2:$B$1115,2,0)</f>
        <v>52079</v>
      </c>
      <c r="D788" s="31">
        <v>800099061</v>
      </c>
      <c r="E788" s="31">
        <v>217952079</v>
      </c>
      <c r="F788" s="61" t="s">
        <v>954</v>
      </c>
      <c r="G788" s="33">
        <v>0</v>
      </c>
      <c r="H788" s="33">
        <v>0</v>
      </c>
      <c r="I788" s="3">
        <f>IFERROR(VLOOKUP(C788,'[6]Anexo 2'!$A$9:$G$1115,7,0),0)</f>
        <v>2681251328</v>
      </c>
      <c r="J788" s="3">
        <f>IFERROR(VLOOKUP(C788,'[6]Anexo 1'!$A$9:$F$1115,6,0),0)</f>
        <v>1699990078</v>
      </c>
      <c r="K788" s="3"/>
      <c r="L788" s="3"/>
      <c r="M788" s="3"/>
      <c r="N788" s="3"/>
      <c r="O788" s="3"/>
      <c r="P788" s="34">
        <f t="shared" si="37"/>
        <v>4381241406</v>
      </c>
      <c r="Q788" s="35">
        <f>VLOOKUP(D788,FEBRERO!$D$13:$Q$1147,14,0)+VLOOKUP(D788,FEBRERO!$D$13:$AC$1147,26,0)+VLOOKUP(D788,MARZO!$D$13:$AC$1147,26,0)</f>
        <v>2370302911</v>
      </c>
      <c r="R788" s="3">
        <f>IFERROR(VLOOKUP(D788,[7]ServNOMINA!$F$16:$M$112,8,0),0)</f>
        <v>0</v>
      </c>
      <c r="S788" s="3">
        <f>IFERROR(VLOOKUP(D788,[7]ServOTROS!$F$16:$M$112,8,0),0)</f>
        <v>0</v>
      </c>
      <c r="T788" s="3">
        <f>IFERROR(VLOOKUP(D788,[7]CANCEL!$F$16:$M$48,8,0),0)</f>
        <v>0</v>
      </c>
      <c r="U788" s="3">
        <f>IFERROR(VLOOKUP(B788,[7]Aaf_PENSION!$C$16:$M$112,11,0),0)</f>
        <v>0</v>
      </c>
      <c r="V788" s="3">
        <f>IFERROR(VLOOKUP(B788,[7]Aaf_SALUD!$C$16:$M$112,11,0),0)</f>
        <v>0</v>
      </c>
      <c r="W788" s="3">
        <f>IFERROR(VLOOKUP(D788,[7]CALIDAD!$F$16:$M$1122,8,0),0)</f>
        <v>223437611</v>
      </c>
      <c r="X788" s="3"/>
      <c r="Y788" s="3">
        <f>IFERROR(VLOOKUP(B788,[7]Ap_CESANTIAS!$C$16:$M$112,11,0),0)</f>
        <v>0</v>
      </c>
      <c r="Z788" s="3">
        <f>IFERROR(VLOOKUP(B788,[7]Ap_PENSION!$C$16:$M$112,11,0),0)</f>
        <v>0</v>
      </c>
      <c r="AA788" s="3">
        <f>IFERROR(VLOOKUP(B788,[7]Ap_SALUD!$C$16:$M$112,11,0),0)</f>
        <v>0</v>
      </c>
      <c r="AB788" s="3"/>
      <c r="AC788" s="36">
        <f t="shared" si="36"/>
        <v>223437611</v>
      </c>
      <c r="AD788" s="37">
        <f t="shared" si="38"/>
        <v>1787500884</v>
      </c>
      <c r="AE788" s="144"/>
    </row>
    <row r="789" spans="1:31" hidden="1" x14ac:dyDescent="0.25">
      <c r="A789" s="29">
        <v>777</v>
      </c>
      <c r="B789" s="61"/>
      <c r="C789" s="143" t="str">
        <f>VLOOKUP(D789,[8]Hoja1!$A$2:$B$1115,2,0)</f>
        <v>52083</v>
      </c>
      <c r="D789" s="31">
        <v>800035482</v>
      </c>
      <c r="E789" s="31">
        <v>218352083</v>
      </c>
      <c r="F789" s="61" t="s">
        <v>490</v>
      </c>
      <c r="G789" s="33">
        <v>0</v>
      </c>
      <c r="H789" s="33">
        <v>0</v>
      </c>
      <c r="I789" s="3">
        <f>IFERROR(VLOOKUP(C789,'[6]Anexo 2'!$A$9:$G$1115,7,0),0)</f>
        <v>77284678</v>
      </c>
      <c r="J789" s="3">
        <f>IFERROR(VLOOKUP(C789,'[6]Anexo 1'!$A$9:$F$1115,6,0),0)</f>
        <v>93075180</v>
      </c>
      <c r="K789" s="3"/>
      <c r="L789" s="3"/>
      <c r="M789" s="3"/>
      <c r="N789" s="3"/>
      <c r="O789" s="3"/>
      <c r="P789" s="34">
        <f t="shared" si="37"/>
        <v>170359858</v>
      </c>
      <c r="Q789" s="35">
        <f>VLOOKUP(D789,FEBRERO!$D$13:$Q$1147,14,0)+VLOOKUP(D789,FEBRERO!$D$13:$AC$1147,26,0)+VLOOKUP(D789,MARZO!$D$13:$AC$1147,26,0)</f>
        <v>112396350</v>
      </c>
      <c r="R789" s="3">
        <f>IFERROR(VLOOKUP(D789,[7]ServNOMINA!$F$16:$M$112,8,0),0)</f>
        <v>0</v>
      </c>
      <c r="S789" s="3">
        <f>IFERROR(VLOOKUP(D789,[7]ServOTROS!$F$16:$M$112,8,0),0)</f>
        <v>0</v>
      </c>
      <c r="T789" s="3">
        <f>IFERROR(VLOOKUP(D789,[7]CANCEL!$F$16:$M$48,8,0),0)</f>
        <v>0</v>
      </c>
      <c r="U789" s="3">
        <f>IFERROR(VLOOKUP(B789,[7]Aaf_PENSION!$C$16:$M$112,11,0),0)</f>
        <v>0</v>
      </c>
      <c r="V789" s="3">
        <f>IFERROR(VLOOKUP(B789,[7]Aaf_SALUD!$C$16:$M$112,11,0),0)</f>
        <v>0</v>
      </c>
      <c r="W789" s="3">
        <f>IFERROR(VLOOKUP(D789,[7]CALIDAD!$F$16:$M$1122,8,0),0)</f>
        <v>6440390</v>
      </c>
      <c r="X789" s="3"/>
      <c r="Y789" s="3">
        <f>IFERROR(VLOOKUP(B789,[7]Ap_CESANTIAS!$C$16:$M$112,11,0),0)</f>
        <v>0</v>
      </c>
      <c r="Z789" s="3">
        <f>IFERROR(VLOOKUP(B789,[7]Ap_PENSION!$C$16:$M$112,11,0),0)</f>
        <v>0</v>
      </c>
      <c r="AA789" s="3">
        <f>IFERROR(VLOOKUP(B789,[7]Ap_SALUD!$C$16:$M$112,11,0),0)</f>
        <v>0</v>
      </c>
      <c r="AB789" s="3"/>
      <c r="AC789" s="36">
        <f t="shared" si="36"/>
        <v>6440390</v>
      </c>
      <c r="AD789" s="37">
        <f t="shared" si="38"/>
        <v>51523118</v>
      </c>
      <c r="AE789" s="144"/>
    </row>
    <row r="790" spans="1:31" hidden="1" x14ac:dyDescent="0.25">
      <c r="A790" s="38">
        <v>778</v>
      </c>
      <c r="B790" s="61"/>
      <c r="C790" s="143" t="str">
        <f>VLOOKUP(D790,[8]Hoja1!$A$2:$B$1115,2,0)</f>
        <v>52110</v>
      </c>
      <c r="D790" s="31">
        <v>800099062</v>
      </c>
      <c r="E790" s="31">
        <v>211052110</v>
      </c>
      <c r="F790" s="61" t="s">
        <v>955</v>
      </c>
      <c r="G790" s="33">
        <v>0</v>
      </c>
      <c r="H790" s="33">
        <v>0</v>
      </c>
      <c r="I790" s="3">
        <f>IFERROR(VLOOKUP(C790,'[6]Anexo 2'!$A$9:$G$1115,7,0),0)</f>
        <v>318220884</v>
      </c>
      <c r="J790" s="3">
        <f>IFERROR(VLOOKUP(C790,'[6]Anexo 1'!$A$9:$F$1115,6,0),0)</f>
        <v>359998140</v>
      </c>
      <c r="K790" s="3"/>
      <c r="L790" s="3"/>
      <c r="M790" s="3"/>
      <c r="N790" s="3"/>
      <c r="O790" s="3"/>
      <c r="P790" s="34">
        <f t="shared" si="37"/>
        <v>678219024</v>
      </c>
      <c r="Q790" s="35">
        <f>VLOOKUP(D790,FEBRERO!$D$13:$Q$1147,14,0)+VLOOKUP(D790,FEBRERO!$D$13:$AC$1147,26,0)+VLOOKUP(D790,MARZO!$D$13:$AC$1147,26,0)</f>
        <v>439553361</v>
      </c>
      <c r="R790" s="3">
        <f>IFERROR(VLOOKUP(D790,[7]ServNOMINA!$F$16:$M$112,8,0),0)</f>
        <v>0</v>
      </c>
      <c r="S790" s="3">
        <f>IFERROR(VLOOKUP(D790,[7]ServOTROS!$F$16:$M$112,8,0),0)</f>
        <v>0</v>
      </c>
      <c r="T790" s="3">
        <f>IFERROR(VLOOKUP(D790,[7]CANCEL!$F$16:$M$48,8,0),0)</f>
        <v>0</v>
      </c>
      <c r="U790" s="3">
        <f>IFERROR(VLOOKUP(B790,[7]Aaf_PENSION!$C$16:$M$112,11,0),0)</f>
        <v>0</v>
      </c>
      <c r="V790" s="3">
        <f>IFERROR(VLOOKUP(B790,[7]Aaf_SALUD!$C$16:$M$112,11,0),0)</f>
        <v>0</v>
      </c>
      <c r="W790" s="3">
        <f>IFERROR(VLOOKUP(D790,[7]CALIDAD!$F$16:$M$1122,8,0),0)</f>
        <v>26518407</v>
      </c>
      <c r="X790" s="3"/>
      <c r="Y790" s="3">
        <f>IFERROR(VLOOKUP(B790,[7]Ap_CESANTIAS!$C$16:$M$112,11,0),0)</f>
        <v>0</v>
      </c>
      <c r="Z790" s="3">
        <f>IFERROR(VLOOKUP(B790,[7]Ap_PENSION!$C$16:$M$112,11,0),0)</f>
        <v>0</v>
      </c>
      <c r="AA790" s="3">
        <f>IFERROR(VLOOKUP(B790,[7]Ap_SALUD!$C$16:$M$112,11,0),0)</f>
        <v>0</v>
      </c>
      <c r="AB790" s="3"/>
      <c r="AC790" s="36">
        <f t="shared" si="36"/>
        <v>26518407</v>
      </c>
      <c r="AD790" s="37">
        <f t="shared" si="38"/>
        <v>212147256</v>
      </c>
      <c r="AE790" s="144"/>
    </row>
    <row r="791" spans="1:31" hidden="1" x14ac:dyDescent="0.25">
      <c r="A791" s="29">
        <v>779</v>
      </c>
      <c r="B791" s="61"/>
      <c r="C791" s="143" t="str">
        <f>VLOOKUP(D791,[8]Hoja1!$A$2:$B$1115,2,0)</f>
        <v>52203</v>
      </c>
      <c r="D791" s="31">
        <v>800019816</v>
      </c>
      <c r="E791" s="31">
        <v>210352203</v>
      </c>
      <c r="F791" s="61" t="s">
        <v>956</v>
      </c>
      <c r="G791" s="33">
        <v>0</v>
      </c>
      <c r="H791" s="33">
        <v>0</v>
      </c>
      <c r="I791" s="3">
        <f>IFERROR(VLOOKUP(C791,'[6]Anexo 2'!$A$9:$G$1115,7,0),0)</f>
        <v>102855080</v>
      </c>
      <c r="J791" s="3">
        <f>IFERROR(VLOOKUP(C791,'[6]Anexo 1'!$A$9:$F$1115,6,0),0)</f>
        <v>116988912</v>
      </c>
      <c r="K791" s="3"/>
      <c r="L791" s="3"/>
      <c r="M791" s="3"/>
      <c r="N791" s="3"/>
      <c r="O791" s="3"/>
      <c r="P791" s="34">
        <f t="shared" si="37"/>
        <v>219843992</v>
      </c>
      <c r="Q791" s="35">
        <f>VLOOKUP(D791,FEBRERO!$D$13:$Q$1147,14,0)+VLOOKUP(D791,FEBRERO!$D$13:$AC$1147,26,0)+VLOOKUP(D791,MARZO!$D$13:$AC$1147,26,0)</f>
        <v>142702683</v>
      </c>
      <c r="R791" s="3">
        <f>IFERROR(VLOOKUP(D791,[7]ServNOMINA!$F$16:$M$112,8,0),0)</f>
        <v>0</v>
      </c>
      <c r="S791" s="3">
        <f>IFERROR(VLOOKUP(D791,[7]ServOTROS!$F$16:$M$112,8,0),0)</f>
        <v>0</v>
      </c>
      <c r="T791" s="3">
        <f>IFERROR(VLOOKUP(D791,[7]CANCEL!$F$16:$M$48,8,0),0)</f>
        <v>0</v>
      </c>
      <c r="U791" s="3">
        <f>IFERROR(VLOOKUP(B791,[7]Aaf_PENSION!$C$16:$M$112,11,0),0)</f>
        <v>0</v>
      </c>
      <c r="V791" s="3">
        <f>IFERROR(VLOOKUP(B791,[7]Aaf_SALUD!$C$16:$M$112,11,0),0)</f>
        <v>0</v>
      </c>
      <c r="W791" s="3">
        <f>IFERROR(VLOOKUP(D791,[7]CALIDAD!$F$16:$M$1122,8,0),0)</f>
        <v>8571257</v>
      </c>
      <c r="X791" s="3"/>
      <c r="Y791" s="3">
        <f>IFERROR(VLOOKUP(B791,[7]Ap_CESANTIAS!$C$16:$M$112,11,0),0)</f>
        <v>0</v>
      </c>
      <c r="Z791" s="3">
        <f>IFERROR(VLOOKUP(B791,[7]Ap_PENSION!$C$16:$M$112,11,0),0)</f>
        <v>0</v>
      </c>
      <c r="AA791" s="3">
        <f>IFERROR(VLOOKUP(B791,[7]Ap_SALUD!$C$16:$M$112,11,0),0)</f>
        <v>0</v>
      </c>
      <c r="AB791" s="3"/>
      <c r="AC791" s="36">
        <f t="shared" si="36"/>
        <v>8571257</v>
      </c>
      <c r="AD791" s="37">
        <f t="shared" si="38"/>
        <v>68570052</v>
      </c>
      <c r="AE791" s="144"/>
    </row>
    <row r="792" spans="1:31" hidden="1" x14ac:dyDescent="0.25">
      <c r="A792" s="38">
        <v>780</v>
      </c>
      <c r="B792" s="61"/>
      <c r="C792" s="143" t="str">
        <f>VLOOKUP(D792,[8]Hoja1!$A$2:$B$1115,2,0)</f>
        <v>52207</v>
      </c>
      <c r="D792" s="31">
        <v>800019000</v>
      </c>
      <c r="E792" s="31">
        <v>210752207</v>
      </c>
      <c r="F792" s="61" t="s">
        <v>957</v>
      </c>
      <c r="G792" s="33">
        <v>0</v>
      </c>
      <c r="H792" s="33">
        <v>0</v>
      </c>
      <c r="I792" s="3">
        <f>IFERROR(VLOOKUP(C792,'[6]Anexo 2'!$A$9:$G$1115,7,0),0)</f>
        <v>115297564</v>
      </c>
      <c r="J792" s="3">
        <f>IFERROR(VLOOKUP(C792,'[6]Anexo 1'!$A$9:$F$1115,6,0),0)</f>
        <v>128175075</v>
      </c>
      <c r="K792" s="3"/>
      <c r="L792" s="3"/>
      <c r="M792" s="3"/>
      <c r="N792" s="3"/>
      <c r="O792" s="3"/>
      <c r="P792" s="34">
        <f t="shared" si="37"/>
        <v>243472639</v>
      </c>
      <c r="Q792" s="35">
        <f>VLOOKUP(D792,FEBRERO!$D$13:$Q$1147,14,0)+VLOOKUP(D792,FEBRERO!$D$13:$AC$1147,26,0)+VLOOKUP(D792,MARZO!$D$13:$AC$1147,26,0)</f>
        <v>156999465</v>
      </c>
      <c r="R792" s="3">
        <f>IFERROR(VLOOKUP(D792,[7]ServNOMINA!$F$16:$M$112,8,0),0)</f>
        <v>0</v>
      </c>
      <c r="S792" s="3">
        <f>IFERROR(VLOOKUP(D792,[7]ServOTROS!$F$16:$M$112,8,0),0)</f>
        <v>0</v>
      </c>
      <c r="T792" s="3">
        <f>IFERROR(VLOOKUP(D792,[7]CANCEL!$F$16:$M$48,8,0),0)</f>
        <v>0</v>
      </c>
      <c r="U792" s="3">
        <f>IFERROR(VLOOKUP(B792,[7]Aaf_PENSION!$C$16:$M$112,11,0),0)</f>
        <v>0</v>
      </c>
      <c r="V792" s="3">
        <f>IFERROR(VLOOKUP(B792,[7]Aaf_SALUD!$C$16:$M$112,11,0),0)</f>
        <v>0</v>
      </c>
      <c r="W792" s="3">
        <f>IFERROR(VLOOKUP(D792,[7]CALIDAD!$F$16:$M$1122,8,0),0)</f>
        <v>9608130</v>
      </c>
      <c r="X792" s="3"/>
      <c r="Y792" s="3">
        <f>IFERROR(VLOOKUP(B792,[7]Ap_CESANTIAS!$C$16:$M$112,11,0),0)</f>
        <v>0</v>
      </c>
      <c r="Z792" s="3">
        <f>IFERROR(VLOOKUP(B792,[7]Ap_PENSION!$C$16:$M$112,11,0),0)</f>
        <v>0</v>
      </c>
      <c r="AA792" s="3">
        <f>IFERROR(VLOOKUP(B792,[7]Ap_SALUD!$C$16:$M$112,11,0),0)</f>
        <v>0</v>
      </c>
      <c r="AB792" s="3"/>
      <c r="AC792" s="36">
        <f t="shared" si="36"/>
        <v>9608130</v>
      </c>
      <c r="AD792" s="37">
        <f t="shared" si="38"/>
        <v>76865044</v>
      </c>
      <c r="AE792" s="144"/>
    </row>
    <row r="793" spans="1:31" hidden="1" x14ac:dyDescent="0.25">
      <c r="A793" s="29">
        <v>781</v>
      </c>
      <c r="B793" s="61"/>
      <c r="C793" s="143" t="str">
        <f>VLOOKUP(D793,[8]Hoja1!$A$2:$B$1115,2,0)</f>
        <v>52210</v>
      </c>
      <c r="D793" s="31">
        <v>800099064</v>
      </c>
      <c r="E793" s="31">
        <v>211052210</v>
      </c>
      <c r="F793" s="61" t="s">
        <v>958</v>
      </c>
      <c r="G793" s="33">
        <v>0</v>
      </c>
      <c r="H793" s="33">
        <v>0</v>
      </c>
      <c r="I793" s="3">
        <f>IFERROR(VLOOKUP(C793,'[6]Anexo 2'!$A$9:$G$1115,7,0),0)</f>
        <v>69090239</v>
      </c>
      <c r="J793" s="3">
        <f>IFERROR(VLOOKUP(C793,'[6]Anexo 1'!$A$9:$F$1115,6,0),0)</f>
        <v>72071624</v>
      </c>
      <c r="K793" s="3"/>
      <c r="L793" s="3"/>
      <c r="M793" s="3"/>
      <c r="N793" s="3"/>
      <c r="O793" s="3"/>
      <c r="P793" s="34">
        <f t="shared" si="37"/>
        <v>141161863</v>
      </c>
      <c r="Q793" s="35">
        <f>VLOOKUP(D793,FEBRERO!$D$13:$Q$1147,14,0)+VLOOKUP(D793,FEBRERO!$D$13:$AC$1147,26,0)+VLOOKUP(D793,MARZO!$D$13:$AC$1147,26,0)</f>
        <v>89344184</v>
      </c>
      <c r="R793" s="3">
        <f>IFERROR(VLOOKUP(D793,[7]ServNOMINA!$F$16:$M$112,8,0),0)</f>
        <v>0</v>
      </c>
      <c r="S793" s="3">
        <f>IFERROR(VLOOKUP(D793,[7]ServOTROS!$F$16:$M$112,8,0),0)</f>
        <v>0</v>
      </c>
      <c r="T793" s="3">
        <f>IFERROR(VLOOKUP(D793,[7]CANCEL!$F$16:$M$48,8,0),0)</f>
        <v>0</v>
      </c>
      <c r="U793" s="3">
        <f>IFERROR(VLOOKUP(B793,[7]Aaf_PENSION!$C$16:$M$112,11,0),0)</f>
        <v>0</v>
      </c>
      <c r="V793" s="3">
        <f>IFERROR(VLOOKUP(B793,[7]Aaf_SALUD!$C$16:$M$112,11,0),0)</f>
        <v>0</v>
      </c>
      <c r="W793" s="3">
        <f>IFERROR(VLOOKUP(D793,[7]CALIDAD!$F$16:$M$1122,8,0),0)</f>
        <v>5757520</v>
      </c>
      <c r="X793" s="3"/>
      <c r="Y793" s="3">
        <f>IFERROR(VLOOKUP(B793,[7]Ap_CESANTIAS!$C$16:$M$112,11,0),0)</f>
        <v>0</v>
      </c>
      <c r="Z793" s="3">
        <f>IFERROR(VLOOKUP(B793,[7]Ap_PENSION!$C$16:$M$112,11,0),0)</f>
        <v>0</v>
      </c>
      <c r="AA793" s="3">
        <f>IFERROR(VLOOKUP(B793,[7]Ap_SALUD!$C$16:$M$112,11,0),0)</f>
        <v>0</v>
      </c>
      <c r="AB793" s="3"/>
      <c r="AC793" s="36">
        <f t="shared" si="36"/>
        <v>5757520</v>
      </c>
      <c r="AD793" s="37">
        <f t="shared" si="38"/>
        <v>46060159</v>
      </c>
      <c r="AE793" s="144"/>
    </row>
    <row r="794" spans="1:31" hidden="1" x14ac:dyDescent="0.25">
      <c r="A794" s="38">
        <v>782</v>
      </c>
      <c r="B794" s="61"/>
      <c r="C794" s="143" t="str">
        <f>VLOOKUP(D794,[8]Hoja1!$A$2:$B$1115,2,0)</f>
        <v>52215</v>
      </c>
      <c r="D794" s="31">
        <v>800035024</v>
      </c>
      <c r="E794" s="31">
        <v>211552215</v>
      </c>
      <c r="F794" s="61" t="s">
        <v>452</v>
      </c>
      <c r="G794" s="33">
        <v>0</v>
      </c>
      <c r="H794" s="33">
        <v>0</v>
      </c>
      <c r="I794" s="3">
        <f>IFERROR(VLOOKUP(C794,'[6]Anexo 2'!$A$9:$G$1115,7,0),0)</f>
        <v>222958404</v>
      </c>
      <c r="J794" s="3">
        <f>IFERROR(VLOOKUP(C794,'[6]Anexo 1'!$A$9:$F$1115,6,0),0)</f>
        <v>277548582</v>
      </c>
      <c r="K794" s="3"/>
      <c r="L794" s="3"/>
      <c r="M794" s="3"/>
      <c r="N794" s="3"/>
      <c r="O794" s="3"/>
      <c r="P794" s="34">
        <f t="shared" si="37"/>
        <v>500506986</v>
      </c>
      <c r="Q794" s="35">
        <f>VLOOKUP(D794,FEBRERO!$D$13:$Q$1147,14,0)+VLOOKUP(D794,FEBRERO!$D$13:$AC$1147,26,0)+VLOOKUP(D794,MARZO!$D$13:$AC$1147,26,0)</f>
        <v>333050134</v>
      </c>
      <c r="R794" s="3">
        <f>IFERROR(VLOOKUP(D794,[7]ServNOMINA!$F$16:$M$112,8,0),0)</f>
        <v>0</v>
      </c>
      <c r="S794" s="3">
        <f>IFERROR(VLOOKUP(D794,[7]ServOTROS!$F$16:$M$112,8,0),0)</f>
        <v>0</v>
      </c>
      <c r="T794" s="3">
        <f>IFERROR(VLOOKUP(D794,[7]CANCEL!$F$16:$M$48,8,0),0)</f>
        <v>0</v>
      </c>
      <c r="U794" s="3">
        <f>IFERROR(VLOOKUP(B794,[7]Aaf_PENSION!$C$16:$M$112,11,0),0)</f>
        <v>0</v>
      </c>
      <c r="V794" s="3">
        <f>IFERROR(VLOOKUP(B794,[7]Aaf_SALUD!$C$16:$M$112,11,0),0)</f>
        <v>0</v>
      </c>
      <c r="W794" s="3">
        <f>IFERROR(VLOOKUP(D794,[7]CALIDAD!$F$16:$M$1122,8,0),0)</f>
        <v>18579867</v>
      </c>
      <c r="X794" s="3"/>
      <c r="Y794" s="3">
        <f>IFERROR(VLOOKUP(B794,[7]Ap_CESANTIAS!$C$16:$M$112,11,0),0)</f>
        <v>0</v>
      </c>
      <c r="Z794" s="3">
        <f>IFERROR(VLOOKUP(B794,[7]Ap_PENSION!$C$16:$M$112,11,0),0)</f>
        <v>0</v>
      </c>
      <c r="AA794" s="3">
        <f>IFERROR(VLOOKUP(B794,[7]Ap_SALUD!$C$16:$M$112,11,0),0)</f>
        <v>0</v>
      </c>
      <c r="AB794" s="3"/>
      <c r="AC794" s="36">
        <f t="shared" si="36"/>
        <v>18579867</v>
      </c>
      <c r="AD794" s="37">
        <f t="shared" si="38"/>
        <v>148876985</v>
      </c>
      <c r="AE794" s="144"/>
    </row>
    <row r="795" spans="1:31" hidden="1" x14ac:dyDescent="0.25">
      <c r="A795" s="29">
        <v>783</v>
      </c>
      <c r="B795" s="61"/>
      <c r="C795" s="143" t="str">
        <f>VLOOKUP(D795,[8]Hoja1!$A$2:$B$1115,2,0)</f>
        <v>52224</v>
      </c>
      <c r="D795" s="31">
        <v>800099070</v>
      </c>
      <c r="E795" s="31">
        <v>212452224</v>
      </c>
      <c r="F795" s="61" t="s">
        <v>959</v>
      </c>
      <c r="G795" s="33">
        <v>0</v>
      </c>
      <c r="H795" s="33">
        <v>0</v>
      </c>
      <c r="I795" s="3">
        <f>IFERROR(VLOOKUP(C795,'[6]Anexo 2'!$A$9:$G$1115,7,0),0)</f>
        <v>118242032</v>
      </c>
      <c r="J795" s="3">
        <f>IFERROR(VLOOKUP(C795,'[6]Anexo 1'!$A$9:$F$1115,6,0),0)</f>
        <v>114623130</v>
      </c>
      <c r="K795" s="3"/>
      <c r="L795" s="3"/>
      <c r="M795" s="3"/>
      <c r="N795" s="3"/>
      <c r="O795" s="3"/>
      <c r="P795" s="34">
        <f t="shared" si="37"/>
        <v>232865162</v>
      </c>
      <c r="Q795" s="35">
        <f>VLOOKUP(D795,FEBRERO!$D$13:$Q$1147,14,0)+VLOOKUP(D795,FEBRERO!$D$13:$AC$1147,26,0)+VLOOKUP(D795,MARZO!$D$13:$AC$1147,26,0)</f>
        <v>144183639</v>
      </c>
      <c r="R795" s="3">
        <f>IFERROR(VLOOKUP(D795,[7]ServNOMINA!$F$16:$M$112,8,0),0)</f>
        <v>0</v>
      </c>
      <c r="S795" s="3">
        <f>IFERROR(VLOOKUP(D795,[7]ServOTROS!$F$16:$M$112,8,0),0)</f>
        <v>0</v>
      </c>
      <c r="T795" s="3">
        <f>IFERROR(VLOOKUP(D795,[7]CANCEL!$F$16:$M$48,8,0),0)</f>
        <v>0</v>
      </c>
      <c r="U795" s="3">
        <f>IFERROR(VLOOKUP(B795,[7]Aaf_PENSION!$C$16:$M$112,11,0),0)</f>
        <v>0</v>
      </c>
      <c r="V795" s="3">
        <f>IFERROR(VLOOKUP(B795,[7]Aaf_SALUD!$C$16:$M$112,11,0),0)</f>
        <v>0</v>
      </c>
      <c r="W795" s="3">
        <f>IFERROR(VLOOKUP(D795,[7]CALIDAD!$F$16:$M$1122,8,0),0)</f>
        <v>9853503</v>
      </c>
      <c r="X795" s="3"/>
      <c r="Y795" s="3">
        <f>IFERROR(VLOOKUP(B795,[7]Ap_CESANTIAS!$C$16:$M$112,11,0),0)</f>
        <v>0</v>
      </c>
      <c r="Z795" s="3">
        <f>IFERROR(VLOOKUP(B795,[7]Ap_PENSION!$C$16:$M$112,11,0),0)</f>
        <v>0</v>
      </c>
      <c r="AA795" s="3">
        <f>IFERROR(VLOOKUP(B795,[7]Ap_SALUD!$C$16:$M$112,11,0),0)</f>
        <v>0</v>
      </c>
      <c r="AB795" s="3"/>
      <c r="AC795" s="36">
        <f t="shared" si="36"/>
        <v>9853503</v>
      </c>
      <c r="AD795" s="37">
        <f t="shared" si="38"/>
        <v>78828020</v>
      </c>
      <c r="AE795" s="144"/>
    </row>
    <row r="796" spans="1:31" hidden="1" x14ac:dyDescent="0.25">
      <c r="A796" s="38">
        <v>784</v>
      </c>
      <c r="B796" s="61"/>
      <c r="C796" s="143" t="str">
        <f>VLOOKUP(D796,[8]Hoja1!$A$2:$B$1115,2,0)</f>
        <v>52227</v>
      </c>
      <c r="D796" s="31">
        <v>800099066</v>
      </c>
      <c r="E796" s="31">
        <v>212752227</v>
      </c>
      <c r="F796" s="61" t="s">
        <v>960</v>
      </c>
      <c r="G796" s="33">
        <v>0</v>
      </c>
      <c r="H796" s="33">
        <v>0</v>
      </c>
      <c r="I796" s="3">
        <f>IFERROR(VLOOKUP(C796,'[6]Anexo 2'!$A$9:$G$1115,7,0),0)</f>
        <v>551474272</v>
      </c>
      <c r="J796" s="3">
        <f>IFERROR(VLOOKUP(C796,'[6]Anexo 1'!$A$9:$F$1115,6,0),0)</f>
        <v>664987526</v>
      </c>
      <c r="K796" s="3"/>
      <c r="L796" s="3"/>
      <c r="M796" s="3"/>
      <c r="N796" s="3"/>
      <c r="O796" s="3"/>
      <c r="P796" s="34">
        <f t="shared" si="37"/>
        <v>1216461798</v>
      </c>
      <c r="Q796" s="35">
        <f>VLOOKUP(D796,FEBRERO!$D$13:$Q$1147,14,0)+VLOOKUP(D796,FEBRERO!$D$13:$AC$1147,26,0)+VLOOKUP(D796,MARZO!$D$13:$AC$1147,26,0)</f>
        <v>802856093</v>
      </c>
      <c r="R796" s="3">
        <f>IFERROR(VLOOKUP(D796,[7]ServNOMINA!$F$16:$M$112,8,0),0)</f>
        <v>0</v>
      </c>
      <c r="S796" s="3">
        <f>IFERROR(VLOOKUP(D796,[7]ServOTROS!$F$16:$M$112,8,0),0)</f>
        <v>0</v>
      </c>
      <c r="T796" s="3">
        <f>IFERROR(VLOOKUP(D796,[7]CANCEL!$F$16:$M$48,8,0),0)</f>
        <v>0</v>
      </c>
      <c r="U796" s="3">
        <f>IFERROR(VLOOKUP(B796,[7]Aaf_PENSION!$C$16:$M$112,11,0),0)</f>
        <v>0</v>
      </c>
      <c r="V796" s="3">
        <f>IFERROR(VLOOKUP(B796,[7]Aaf_SALUD!$C$16:$M$112,11,0),0)</f>
        <v>0</v>
      </c>
      <c r="W796" s="3">
        <f>IFERROR(VLOOKUP(D796,[7]CALIDAD!$F$16:$M$1122,8,0),0)</f>
        <v>45956189</v>
      </c>
      <c r="X796" s="3"/>
      <c r="Y796" s="3">
        <f>IFERROR(VLOOKUP(B796,[7]Ap_CESANTIAS!$C$16:$M$112,11,0),0)</f>
        <v>0</v>
      </c>
      <c r="Z796" s="3">
        <f>IFERROR(VLOOKUP(B796,[7]Ap_PENSION!$C$16:$M$112,11,0),0)</f>
        <v>0</v>
      </c>
      <c r="AA796" s="3">
        <f>IFERROR(VLOOKUP(B796,[7]Ap_SALUD!$C$16:$M$112,11,0),0)</f>
        <v>0</v>
      </c>
      <c r="AB796" s="3"/>
      <c r="AC796" s="36">
        <f t="shared" si="36"/>
        <v>45956189</v>
      </c>
      <c r="AD796" s="37">
        <f t="shared" si="38"/>
        <v>367649516</v>
      </c>
      <c r="AE796" s="144"/>
    </row>
    <row r="797" spans="1:31" hidden="1" x14ac:dyDescent="0.25">
      <c r="A797" s="29">
        <v>785</v>
      </c>
      <c r="B797" s="61"/>
      <c r="C797" s="143" t="str">
        <f>VLOOKUP(D797,[8]Hoja1!$A$2:$B$1115,2,0)</f>
        <v>52233</v>
      </c>
      <c r="D797" s="31">
        <v>800099072</v>
      </c>
      <c r="E797" s="31">
        <v>213352233</v>
      </c>
      <c r="F797" s="61" t="s">
        <v>961</v>
      </c>
      <c r="G797" s="33">
        <v>0</v>
      </c>
      <c r="H797" s="33">
        <v>0</v>
      </c>
      <c r="I797" s="3">
        <f>IFERROR(VLOOKUP(C797,'[6]Anexo 2'!$A$9:$G$1115,7,0),0)</f>
        <v>175647132</v>
      </c>
      <c r="J797" s="3">
        <f>IFERROR(VLOOKUP(C797,'[6]Anexo 1'!$A$9:$F$1115,6,0),0)</f>
        <v>157205037</v>
      </c>
      <c r="K797" s="3"/>
      <c r="L797" s="3"/>
      <c r="M797" s="3"/>
      <c r="N797" s="3"/>
      <c r="O797" s="3"/>
      <c r="P797" s="34">
        <f t="shared" si="37"/>
        <v>332852169</v>
      </c>
      <c r="Q797" s="35">
        <f>VLOOKUP(D797,FEBRERO!$D$13:$Q$1147,14,0)+VLOOKUP(D797,FEBRERO!$D$13:$AC$1147,26,0)+VLOOKUP(D797,MARZO!$D$13:$AC$1147,26,0)</f>
        <v>201116820</v>
      </c>
      <c r="R797" s="3">
        <f>IFERROR(VLOOKUP(D797,[7]ServNOMINA!$F$16:$M$112,8,0),0)</f>
        <v>0</v>
      </c>
      <c r="S797" s="3">
        <f>IFERROR(VLOOKUP(D797,[7]ServOTROS!$F$16:$M$112,8,0),0)</f>
        <v>0</v>
      </c>
      <c r="T797" s="3">
        <f>IFERROR(VLOOKUP(D797,[7]CANCEL!$F$16:$M$48,8,0),0)</f>
        <v>0</v>
      </c>
      <c r="U797" s="3">
        <f>IFERROR(VLOOKUP(B797,[7]Aaf_PENSION!$C$16:$M$112,11,0),0)</f>
        <v>0</v>
      </c>
      <c r="V797" s="3">
        <f>IFERROR(VLOOKUP(B797,[7]Aaf_SALUD!$C$16:$M$112,11,0),0)</f>
        <v>0</v>
      </c>
      <c r="W797" s="3">
        <f>IFERROR(VLOOKUP(D797,[7]CALIDAD!$F$16:$M$1122,8,0),0)</f>
        <v>14637261</v>
      </c>
      <c r="X797" s="3"/>
      <c r="Y797" s="3">
        <f>IFERROR(VLOOKUP(B797,[7]Ap_CESANTIAS!$C$16:$M$112,11,0),0)</f>
        <v>0</v>
      </c>
      <c r="Z797" s="3">
        <f>IFERROR(VLOOKUP(B797,[7]Ap_PENSION!$C$16:$M$112,11,0),0)</f>
        <v>0</v>
      </c>
      <c r="AA797" s="3">
        <f>IFERROR(VLOOKUP(B797,[7]Ap_SALUD!$C$16:$M$112,11,0),0)</f>
        <v>0</v>
      </c>
      <c r="AB797" s="3"/>
      <c r="AC797" s="36">
        <f t="shared" si="36"/>
        <v>14637261</v>
      </c>
      <c r="AD797" s="37">
        <f t="shared" si="38"/>
        <v>117098088</v>
      </c>
      <c r="AE797" s="144"/>
    </row>
    <row r="798" spans="1:31" hidden="1" x14ac:dyDescent="0.25">
      <c r="A798" s="38">
        <v>786</v>
      </c>
      <c r="B798" s="61"/>
      <c r="C798" s="143" t="str">
        <f>VLOOKUP(D798,[8]Hoja1!$A$2:$B$1115,2,0)</f>
        <v>52240</v>
      </c>
      <c r="D798" s="31">
        <v>800199959</v>
      </c>
      <c r="E798" s="31">
        <v>214052240</v>
      </c>
      <c r="F798" s="61" t="s">
        <v>962</v>
      </c>
      <c r="G798" s="33">
        <v>0</v>
      </c>
      <c r="H798" s="33">
        <v>0</v>
      </c>
      <c r="I798" s="3">
        <f>IFERROR(VLOOKUP(C798,'[6]Anexo 2'!$A$9:$G$1115,7,0),0)</f>
        <v>183168450</v>
      </c>
      <c r="J798" s="3">
        <f>IFERROR(VLOOKUP(C798,'[6]Anexo 1'!$A$9:$F$1115,6,0),0)</f>
        <v>205462650</v>
      </c>
      <c r="K798" s="3"/>
      <c r="L798" s="3"/>
      <c r="M798" s="3"/>
      <c r="N798" s="3"/>
      <c r="O798" s="3"/>
      <c r="P798" s="34">
        <f t="shared" si="37"/>
        <v>388631100</v>
      </c>
      <c r="Q798" s="35">
        <f>VLOOKUP(D798,FEBRERO!$D$13:$Q$1147,14,0)+VLOOKUP(D798,FEBRERO!$D$13:$AC$1147,26,0)+VLOOKUP(D798,MARZO!$D$13:$AC$1147,26,0)</f>
        <v>251254764</v>
      </c>
      <c r="R798" s="3">
        <f>IFERROR(VLOOKUP(D798,[7]ServNOMINA!$F$16:$M$112,8,0),0)</f>
        <v>0</v>
      </c>
      <c r="S798" s="3">
        <f>IFERROR(VLOOKUP(D798,[7]ServOTROS!$F$16:$M$112,8,0),0)</f>
        <v>0</v>
      </c>
      <c r="T798" s="3">
        <f>IFERROR(VLOOKUP(D798,[7]CANCEL!$F$16:$M$48,8,0),0)</f>
        <v>0</v>
      </c>
      <c r="U798" s="3">
        <f>IFERROR(VLOOKUP(B798,[7]Aaf_PENSION!$C$16:$M$112,11,0),0)</f>
        <v>0</v>
      </c>
      <c r="V798" s="3">
        <f>IFERROR(VLOOKUP(B798,[7]Aaf_SALUD!$C$16:$M$112,11,0),0)</f>
        <v>0</v>
      </c>
      <c r="W798" s="3">
        <f>IFERROR(VLOOKUP(D798,[7]CALIDAD!$F$16:$M$1122,8,0),0)</f>
        <v>15264038</v>
      </c>
      <c r="X798" s="3"/>
      <c r="Y798" s="3">
        <f>IFERROR(VLOOKUP(B798,[7]Ap_CESANTIAS!$C$16:$M$112,11,0),0)</f>
        <v>0</v>
      </c>
      <c r="Z798" s="3">
        <f>IFERROR(VLOOKUP(B798,[7]Ap_PENSION!$C$16:$M$112,11,0),0)</f>
        <v>0</v>
      </c>
      <c r="AA798" s="3">
        <f>IFERROR(VLOOKUP(B798,[7]Ap_SALUD!$C$16:$M$112,11,0),0)</f>
        <v>0</v>
      </c>
      <c r="AB798" s="3"/>
      <c r="AC798" s="36">
        <f t="shared" si="36"/>
        <v>15264038</v>
      </c>
      <c r="AD798" s="37">
        <f t="shared" si="38"/>
        <v>122112298</v>
      </c>
      <c r="AE798" s="144"/>
    </row>
    <row r="799" spans="1:31" hidden="1" x14ac:dyDescent="0.25">
      <c r="A799" s="29">
        <v>787</v>
      </c>
      <c r="B799" s="61"/>
      <c r="C799" s="143" t="str">
        <f>VLOOKUP(D799,[8]Hoja1!$A$2:$B$1115,2,0)</f>
        <v>52250</v>
      </c>
      <c r="D799" s="31">
        <v>800099076</v>
      </c>
      <c r="E799" s="31">
        <v>215052250</v>
      </c>
      <c r="F799" s="61" t="s">
        <v>963</v>
      </c>
      <c r="G799" s="33">
        <v>0</v>
      </c>
      <c r="H799" s="33">
        <v>0</v>
      </c>
      <c r="I799" s="3">
        <f>IFERROR(VLOOKUP(C799,'[6]Anexo 2'!$A$9:$G$1115,7,0),0)</f>
        <v>1268481712</v>
      </c>
      <c r="J799" s="3">
        <f>IFERROR(VLOOKUP(C799,'[6]Anexo 1'!$A$9:$F$1115,6,0),0)</f>
        <v>992455412</v>
      </c>
      <c r="K799" s="3"/>
      <c r="L799" s="3"/>
      <c r="M799" s="3"/>
      <c r="N799" s="3"/>
      <c r="O799" s="3"/>
      <c r="P799" s="34">
        <f t="shared" si="37"/>
        <v>2260937124</v>
      </c>
      <c r="Q799" s="35">
        <f>VLOOKUP(D799,FEBRERO!$D$13:$Q$1147,14,0)+VLOOKUP(D799,FEBRERO!$D$13:$AC$1147,26,0)+VLOOKUP(D799,MARZO!$D$13:$AC$1147,26,0)</f>
        <v>1309575839</v>
      </c>
      <c r="R799" s="3">
        <f>IFERROR(VLOOKUP(D799,[7]ServNOMINA!$F$16:$M$112,8,0),0)</f>
        <v>0</v>
      </c>
      <c r="S799" s="3">
        <f>IFERROR(VLOOKUP(D799,[7]ServOTROS!$F$16:$M$112,8,0),0)</f>
        <v>0</v>
      </c>
      <c r="T799" s="3">
        <f>IFERROR(VLOOKUP(D799,[7]CANCEL!$F$16:$M$48,8,0),0)</f>
        <v>0</v>
      </c>
      <c r="U799" s="3">
        <f>IFERROR(VLOOKUP(B799,[7]Aaf_PENSION!$C$16:$M$112,11,0),0)</f>
        <v>0</v>
      </c>
      <c r="V799" s="3">
        <f>IFERROR(VLOOKUP(B799,[7]Aaf_SALUD!$C$16:$M$112,11,0),0)</f>
        <v>0</v>
      </c>
      <c r="W799" s="3">
        <f>IFERROR(VLOOKUP(D799,[7]CALIDAD!$F$16:$M$1122,8,0),0)</f>
        <v>105706809</v>
      </c>
      <c r="X799" s="3"/>
      <c r="Y799" s="3">
        <f>IFERROR(VLOOKUP(B799,[7]Ap_CESANTIAS!$C$16:$M$112,11,0),0)</f>
        <v>0</v>
      </c>
      <c r="Z799" s="3">
        <f>IFERROR(VLOOKUP(B799,[7]Ap_PENSION!$C$16:$M$112,11,0),0)</f>
        <v>0</v>
      </c>
      <c r="AA799" s="3">
        <f>IFERROR(VLOOKUP(B799,[7]Ap_SALUD!$C$16:$M$112,11,0),0)</f>
        <v>0</v>
      </c>
      <c r="AB799" s="3"/>
      <c r="AC799" s="36">
        <f t="shared" si="36"/>
        <v>105706809</v>
      </c>
      <c r="AD799" s="37">
        <f t="shared" si="38"/>
        <v>845654476</v>
      </c>
      <c r="AE799" s="144"/>
    </row>
    <row r="800" spans="1:31" hidden="1" x14ac:dyDescent="0.25">
      <c r="A800" s="38">
        <v>788</v>
      </c>
      <c r="B800" s="61"/>
      <c r="C800" s="143" t="str">
        <f>VLOOKUP(D800,[8]Hoja1!$A$2:$B$1115,2,0)</f>
        <v>52254</v>
      </c>
      <c r="D800" s="31">
        <v>814002243</v>
      </c>
      <c r="E800" s="31">
        <v>215452254</v>
      </c>
      <c r="F800" s="61" t="s">
        <v>964</v>
      </c>
      <c r="G800" s="33">
        <v>0</v>
      </c>
      <c r="H800" s="33">
        <v>0</v>
      </c>
      <c r="I800" s="3">
        <f>IFERROR(VLOOKUP(C800,'[6]Anexo 2'!$A$9:$G$1115,7,0),0)</f>
        <v>69319963</v>
      </c>
      <c r="J800" s="3">
        <f>IFERROR(VLOOKUP(C800,'[6]Anexo 1'!$A$9:$F$1115,6,0),0)</f>
        <v>85075895</v>
      </c>
      <c r="K800" s="3"/>
      <c r="L800" s="3"/>
      <c r="M800" s="3"/>
      <c r="N800" s="3"/>
      <c r="O800" s="3"/>
      <c r="P800" s="34">
        <f t="shared" si="37"/>
        <v>154395858</v>
      </c>
      <c r="Q800" s="35">
        <f>VLOOKUP(D800,FEBRERO!$D$13:$Q$1147,14,0)+VLOOKUP(D800,FEBRERO!$D$13:$AC$1147,26,0)+VLOOKUP(D800,MARZO!$D$13:$AC$1147,26,0)</f>
        <v>102405887</v>
      </c>
      <c r="R800" s="3">
        <f>IFERROR(VLOOKUP(D800,[7]ServNOMINA!$F$16:$M$112,8,0),0)</f>
        <v>0</v>
      </c>
      <c r="S800" s="3">
        <f>IFERROR(VLOOKUP(D800,[7]ServOTROS!$F$16:$M$112,8,0),0)</f>
        <v>0</v>
      </c>
      <c r="T800" s="3">
        <f>IFERROR(VLOOKUP(D800,[7]CANCEL!$F$16:$M$48,8,0),0)</f>
        <v>0</v>
      </c>
      <c r="U800" s="3">
        <f>IFERROR(VLOOKUP(B800,[7]Aaf_PENSION!$C$16:$M$112,11,0),0)</f>
        <v>0</v>
      </c>
      <c r="V800" s="3">
        <f>IFERROR(VLOOKUP(B800,[7]Aaf_SALUD!$C$16:$M$112,11,0),0)</f>
        <v>0</v>
      </c>
      <c r="W800" s="3">
        <f>IFERROR(VLOOKUP(D800,[7]CALIDAD!$F$16:$M$1122,8,0),0)</f>
        <v>5776664</v>
      </c>
      <c r="X800" s="3"/>
      <c r="Y800" s="3">
        <f>IFERROR(VLOOKUP(B800,[7]Ap_CESANTIAS!$C$16:$M$112,11,0),0)</f>
        <v>0</v>
      </c>
      <c r="Z800" s="3">
        <f>IFERROR(VLOOKUP(B800,[7]Ap_PENSION!$C$16:$M$112,11,0),0)</f>
        <v>0</v>
      </c>
      <c r="AA800" s="3">
        <f>IFERROR(VLOOKUP(B800,[7]Ap_SALUD!$C$16:$M$112,11,0),0)</f>
        <v>0</v>
      </c>
      <c r="AB800" s="3"/>
      <c r="AC800" s="36">
        <f t="shared" si="36"/>
        <v>5776664</v>
      </c>
      <c r="AD800" s="37">
        <f t="shared" si="38"/>
        <v>46213307</v>
      </c>
      <c r="AE800" s="144"/>
    </row>
    <row r="801" spans="1:31" hidden="1" x14ac:dyDescent="0.25">
      <c r="A801" s="29">
        <v>789</v>
      </c>
      <c r="B801" s="61"/>
      <c r="C801" s="143" t="str">
        <f>VLOOKUP(D801,[8]Hoja1!$A$2:$B$1115,2,0)</f>
        <v>52256</v>
      </c>
      <c r="D801" s="31">
        <v>800099079</v>
      </c>
      <c r="E801" s="31">
        <v>215652256</v>
      </c>
      <c r="F801" s="61" t="s">
        <v>965</v>
      </c>
      <c r="G801" s="33">
        <v>0</v>
      </c>
      <c r="H801" s="33">
        <v>0</v>
      </c>
      <c r="I801" s="3">
        <f>IFERROR(VLOOKUP(C801,'[6]Anexo 2'!$A$9:$G$1115,7,0),0)</f>
        <v>114737288</v>
      </c>
      <c r="J801" s="3">
        <f>IFERROR(VLOOKUP(C801,'[6]Anexo 1'!$A$9:$F$1115,6,0),0)</f>
        <v>107680860</v>
      </c>
      <c r="K801" s="3"/>
      <c r="L801" s="3"/>
      <c r="M801" s="3"/>
      <c r="N801" s="3"/>
      <c r="O801" s="3"/>
      <c r="P801" s="34">
        <f t="shared" si="37"/>
        <v>222418148</v>
      </c>
      <c r="Q801" s="35">
        <f>VLOOKUP(D801,FEBRERO!$D$13:$Q$1147,14,0)+VLOOKUP(D801,FEBRERO!$D$13:$AC$1147,26,0)+VLOOKUP(D801,MARZO!$D$13:$AC$1147,26,0)</f>
        <v>136365183</v>
      </c>
      <c r="R801" s="3">
        <f>IFERROR(VLOOKUP(D801,[7]ServNOMINA!$F$16:$M$112,8,0),0)</f>
        <v>0</v>
      </c>
      <c r="S801" s="3">
        <f>IFERROR(VLOOKUP(D801,[7]ServOTROS!$F$16:$M$112,8,0),0)</f>
        <v>0</v>
      </c>
      <c r="T801" s="3">
        <f>IFERROR(VLOOKUP(D801,[7]CANCEL!$F$16:$M$48,8,0),0)</f>
        <v>0</v>
      </c>
      <c r="U801" s="3">
        <f>IFERROR(VLOOKUP(B801,[7]Aaf_PENSION!$C$16:$M$112,11,0),0)</f>
        <v>0</v>
      </c>
      <c r="V801" s="3">
        <f>IFERROR(VLOOKUP(B801,[7]Aaf_SALUD!$C$16:$M$112,11,0),0)</f>
        <v>0</v>
      </c>
      <c r="W801" s="3">
        <f>IFERROR(VLOOKUP(D801,[7]CALIDAD!$F$16:$M$1122,8,0),0)</f>
        <v>9561441</v>
      </c>
      <c r="X801" s="3"/>
      <c r="Y801" s="3">
        <f>IFERROR(VLOOKUP(B801,[7]Ap_CESANTIAS!$C$16:$M$112,11,0),0)</f>
        <v>0</v>
      </c>
      <c r="Z801" s="3">
        <f>IFERROR(VLOOKUP(B801,[7]Ap_PENSION!$C$16:$M$112,11,0),0)</f>
        <v>0</v>
      </c>
      <c r="AA801" s="3">
        <f>IFERROR(VLOOKUP(B801,[7]Ap_SALUD!$C$16:$M$112,11,0),0)</f>
        <v>0</v>
      </c>
      <c r="AB801" s="3"/>
      <c r="AC801" s="36">
        <f t="shared" si="36"/>
        <v>9561441</v>
      </c>
      <c r="AD801" s="37">
        <f t="shared" si="38"/>
        <v>76491524</v>
      </c>
      <c r="AE801" s="144"/>
    </row>
    <row r="802" spans="1:31" hidden="1" x14ac:dyDescent="0.25">
      <c r="A802" s="38">
        <v>790</v>
      </c>
      <c r="B802" s="61"/>
      <c r="C802" s="143" t="str">
        <f>VLOOKUP(D802,[8]Hoja1!$A$2:$B$1115,2,0)</f>
        <v>52258</v>
      </c>
      <c r="D802" s="31">
        <v>800099080</v>
      </c>
      <c r="E802" s="31">
        <v>215852258</v>
      </c>
      <c r="F802" s="61" t="s">
        <v>966</v>
      </c>
      <c r="G802" s="33">
        <v>0</v>
      </c>
      <c r="H802" s="33">
        <v>0</v>
      </c>
      <c r="I802" s="3">
        <f>IFERROR(VLOOKUP(C802,'[6]Anexo 2'!$A$9:$G$1115,7,0),0)</f>
        <v>235391244</v>
      </c>
      <c r="J802" s="3">
        <f>IFERROR(VLOOKUP(C802,'[6]Anexo 1'!$A$9:$F$1115,6,0),0)</f>
        <v>243314575</v>
      </c>
      <c r="K802" s="3"/>
      <c r="L802" s="3"/>
      <c r="M802" s="3"/>
      <c r="N802" s="3"/>
      <c r="O802" s="3"/>
      <c r="P802" s="34">
        <f t="shared" si="37"/>
        <v>478705819</v>
      </c>
      <c r="Q802" s="35">
        <f>VLOOKUP(D802,FEBRERO!$D$13:$Q$1147,14,0)+VLOOKUP(D802,FEBRERO!$D$13:$AC$1147,26,0)+VLOOKUP(D802,MARZO!$D$13:$AC$1147,26,0)</f>
        <v>302162386</v>
      </c>
      <c r="R802" s="3">
        <f>IFERROR(VLOOKUP(D802,[7]ServNOMINA!$F$16:$M$112,8,0),0)</f>
        <v>0</v>
      </c>
      <c r="S802" s="3">
        <f>IFERROR(VLOOKUP(D802,[7]ServOTROS!$F$16:$M$112,8,0),0)</f>
        <v>0</v>
      </c>
      <c r="T802" s="3">
        <f>IFERROR(VLOOKUP(D802,[7]CANCEL!$F$16:$M$48,8,0),0)</f>
        <v>0</v>
      </c>
      <c r="U802" s="3">
        <f>IFERROR(VLOOKUP(B802,[7]Aaf_PENSION!$C$16:$M$112,11,0),0)</f>
        <v>0</v>
      </c>
      <c r="V802" s="3">
        <f>IFERROR(VLOOKUP(B802,[7]Aaf_SALUD!$C$16:$M$112,11,0),0)</f>
        <v>0</v>
      </c>
      <c r="W802" s="3">
        <f>IFERROR(VLOOKUP(D802,[7]CALIDAD!$F$16:$M$1122,8,0),0)</f>
        <v>19615937</v>
      </c>
      <c r="X802" s="3"/>
      <c r="Y802" s="3">
        <f>IFERROR(VLOOKUP(B802,[7]Ap_CESANTIAS!$C$16:$M$112,11,0),0)</f>
        <v>0</v>
      </c>
      <c r="Z802" s="3">
        <f>IFERROR(VLOOKUP(B802,[7]Ap_PENSION!$C$16:$M$112,11,0),0)</f>
        <v>0</v>
      </c>
      <c r="AA802" s="3">
        <f>IFERROR(VLOOKUP(B802,[7]Ap_SALUD!$C$16:$M$112,11,0),0)</f>
        <v>0</v>
      </c>
      <c r="AB802" s="3"/>
      <c r="AC802" s="36">
        <f t="shared" si="36"/>
        <v>19615937</v>
      </c>
      <c r="AD802" s="37">
        <f t="shared" si="38"/>
        <v>156927496</v>
      </c>
      <c r="AE802" s="144"/>
    </row>
    <row r="803" spans="1:31" hidden="1" x14ac:dyDescent="0.25">
      <c r="A803" s="29">
        <v>791</v>
      </c>
      <c r="B803" s="61"/>
      <c r="C803" s="143" t="str">
        <f>VLOOKUP(D803,[8]Hoja1!$A$2:$B$1115,2,0)</f>
        <v>52260</v>
      </c>
      <c r="D803" s="31">
        <v>800099084</v>
      </c>
      <c r="E803" s="31">
        <v>216052260</v>
      </c>
      <c r="F803" s="61" t="s">
        <v>652</v>
      </c>
      <c r="G803" s="33">
        <v>0</v>
      </c>
      <c r="H803" s="33">
        <v>0</v>
      </c>
      <c r="I803" s="3">
        <f>IFERROR(VLOOKUP(C803,'[6]Anexo 2'!$A$9:$G$1115,7,0),0)</f>
        <v>161882286</v>
      </c>
      <c r="J803" s="3">
        <f>IFERROR(VLOOKUP(C803,'[6]Anexo 1'!$A$9:$F$1115,6,0),0)</f>
        <v>108900120</v>
      </c>
      <c r="K803" s="3"/>
      <c r="L803" s="3"/>
      <c r="M803" s="3"/>
      <c r="N803" s="3"/>
      <c r="O803" s="3"/>
      <c r="P803" s="34">
        <f t="shared" si="37"/>
        <v>270782406</v>
      </c>
      <c r="Q803" s="35">
        <f>VLOOKUP(D803,FEBRERO!$D$13:$Q$1147,14,0)+VLOOKUP(D803,FEBRERO!$D$13:$AC$1147,26,0)+VLOOKUP(D803,MARZO!$D$13:$AC$1147,26,0)</f>
        <v>149370693</v>
      </c>
      <c r="R803" s="3">
        <f>IFERROR(VLOOKUP(D803,[7]ServNOMINA!$F$16:$M$112,8,0),0)</f>
        <v>0</v>
      </c>
      <c r="S803" s="3">
        <f>IFERROR(VLOOKUP(D803,[7]ServOTROS!$F$16:$M$112,8,0),0)</f>
        <v>0</v>
      </c>
      <c r="T803" s="3">
        <f>IFERROR(VLOOKUP(D803,[7]CANCEL!$F$16:$M$48,8,0),0)</f>
        <v>0</v>
      </c>
      <c r="U803" s="3">
        <f>IFERROR(VLOOKUP(B803,[7]Aaf_PENSION!$C$16:$M$112,11,0),0)</f>
        <v>0</v>
      </c>
      <c r="V803" s="3">
        <f>IFERROR(VLOOKUP(B803,[7]Aaf_SALUD!$C$16:$M$112,11,0),0)</f>
        <v>0</v>
      </c>
      <c r="W803" s="3">
        <f>IFERROR(VLOOKUP(D803,[7]CALIDAD!$F$16:$M$1122,8,0),0)</f>
        <v>13490191</v>
      </c>
      <c r="X803" s="3"/>
      <c r="Y803" s="3">
        <f>IFERROR(VLOOKUP(B803,[7]Ap_CESANTIAS!$C$16:$M$112,11,0),0)</f>
        <v>0</v>
      </c>
      <c r="Z803" s="3">
        <f>IFERROR(VLOOKUP(B803,[7]Ap_PENSION!$C$16:$M$112,11,0),0)</f>
        <v>0</v>
      </c>
      <c r="AA803" s="3">
        <f>IFERROR(VLOOKUP(B803,[7]Ap_SALUD!$C$16:$M$112,11,0),0)</f>
        <v>0</v>
      </c>
      <c r="AB803" s="3"/>
      <c r="AC803" s="36">
        <f t="shared" si="36"/>
        <v>13490191</v>
      </c>
      <c r="AD803" s="37">
        <f t="shared" si="38"/>
        <v>107921522</v>
      </c>
      <c r="AE803" s="144"/>
    </row>
    <row r="804" spans="1:31" hidden="1" x14ac:dyDescent="0.25">
      <c r="A804" s="38">
        <v>792</v>
      </c>
      <c r="B804" s="61"/>
      <c r="C804" s="143" t="str">
        <f>VLOOKUP(D804,[8]Hoja1!$A$2:$B$1115,2,0)</f>
        <v>52287</v>
      </c>
      <c r="D804" s="31">
        <v>800099089</v>
      </c>
      <c r="E804" s="31">
        <v>218752287</v>
      </c>
      <c r="F804" s="61" t="s">
        <v>967</v>
      </c>
      <c r="G804" s="33">
        <v>0</v>
      </c>
      <c r="H804" s="33">
        <v>0</v>
      </c>
      <c r="I804" s="3">
        <f>IFERROR(VLOOKUP(C804,'[6]Anexo 2'!$A$9:$G$1115,7,0),0)</f>
        <v>96545279</v>
      </c>
      <c r="J804" s="3">
        <f>IFERROR(VLOOKUP(C804,'[6]Anexo 1'!$A$9:$F$1115,6,0),0)</f>
        <v>90847964</v>
      </c>
      <c r="K804" s="3"/>
      <c r="L804" s="3"/>
      <c r="M804" s="3"/>
      <c r="N804" s="3"/>
      <c r="O804" s="3"/>
      <c r="P804" s="34">
        <f t="shared" si="37"/>
        <v>187393243</v>
      </c>
      <c r="Q804" s="35">
        <f>VLOOKUP(D804,FEBRERO!$D$13:$Q$1147,14,0)+VLOOKUP(D804,FEBRERO!$D$13:$AC$1147,26,0)+VLOOKUP(D804,MARZO!$D$13:$AC$1147,26,0)</f>
        <v>114984284</v>
      </c>
      <c r="R804" s="3">
        <f>IFERROR(VLOOKUP(D804,[7]ServNOMINA!$F$16:$M$112,8,0),0)</f>
        <v>0</v>
      </c>
      <c r="S804" s="3">
        <f>IFERROR(VLOOKUP(D804,[7]ServOTROS!$F$16:$M$112,8,0),0)</f>
        <v>0</v>
      </c>
      <c r="T804" s="3">
        <f>IFERROR(VLOOKUP(D804,[7]CANCEL!$F$16:$M$48,8,0),0)</f>
        <v>0</v>
      </c>
      <c r="U804" s="3">
        <f>IFERROR(VLOOKUP(B804,[7]Aaf_PENSION!$C$16:$M$112,11,0),0)</f>
        <v>0</v>
      </c>
      <c r="V804" s="3">
        <f>IFERROR(VLOOKUP(B804,[7]Aaf_SALUD!$C$16:$M$112,11,0),0)</f>
        <v>0</v>
      </c>
      <c r="W804" s="3">
        <f>IFERROR(VLOOKUP(D804,[7]CALIDAD!$F$16:$M$1122,8,0),0)</f>
        <v>8045440</v>
      </c>
      <c r="X804" s="3"/>
      <c r="Y804" s="3">
        <f>IFERROR(VLOOKUP(B804,[7]Ap_CESANTIAS!$C$16:$M$112,11,0),0)</f>
        <v>0</v>
      </c>
      <c r="Z804" s="3">
        <f>IFERROR(VLOOKUP(B804,[7]Ap_PENSION!$C$16:$M$112,11,0),0)</f>
        <v>0</v>
      </c>
      <c r="AA804" s="3">
        <f>IFERROR(VLOOKUP(B804,[7]Ap_SALUD!$C$16:$M$112,11,0),0)</f>
        <v>0</v>
      </c>
      <c r="AB804" s="3"/>
      <c r="AC804" s="36">
        <f t="shared" si="36"/>
        <v>8045440</v>
      </c>
      <c r="AD804" s="37">
        <f t="shared" si="38"/>
        <v>64363519</v>
      </c>
      <c r="AE804" s="144"/>
    </row>
    <row r="805" spans="1:31" hidden="1" x14ac:dyDescent="0.25">
      <c r="A805" s="29">
        <v>793</v>
      </c>
      <c r="B805" s="61"/>
      <c r="C805" s="143" t="str">
        <f>VLOOKUP(D805,[8]Hoja1!$A$2:$B$1115,2,0)</f>
        <v>52317</v>
      </c>
      <c r="D805" s="31">
        <v>800015689</v>
      </c>
      <c r="E805" s="31">
        <v>211752317</v>
      </c>
      <c r="F805" s="61" t="s">
        <v>968</v>
      </c>
      <c r="G805" s="33">
        <v>0</v>
      </c>
      <c r="H805" s="33">
        <v>0</v>
      </c>
      <c r="I805" s="3">
        <f>IFERROR(VLOOKUP(C805,'[6]Anexo 2'!$A$9:$G$1115,7,0),0)</f>
        <v>223709320</v>
      </c>
      <c r="J805" s="3">
        <f>IFERROR(VLOOKUP(C805,'[6]Anexo 1'!$A$9:$F$1115,6,0),0)</f>
        <v>252081935</v>
      </c>
      <c r="K805" s="3"/>
      <c r="L805" s="3"/>
      <c r="M805" s="3"/>
      <c r="N805" s="3"/>
      <c r="O805" s="3"/>
      <c r="P805" s="34">
        <f t="shared" si="37"/>
        <v>475791255</v>
      </c>
      <c r="Q805" s="35">
        <f>VLOOKUP(D805,FEBRERO!$D$13:$Q$1147,14,0)+VLOOKUP(D805,FEBRERO!$D$13:$AC$1147,26,0)+VLOOKUP(D805,MARZO!$D$13:$AC$1147,26,0)</f>
        <v>308009264</v>
      </c>
      <c r="R805" s="3">
        <f>IFERROR(VLOOKUP(D805,[7]ServNOMINA!$F$16:$M$112,8,0),0)</f>
        <v>0</v>
      </c>
      <c r="S805" s="3">
        <f>IFERROR(VLOOKUP(D805,[7]ServOTROS!$F$16:$M$112,8,0),0)</f>
        <v>0</v>
      </c>
      <c r="T805" s="3">
        <f>IFERROR(VLOOKUP(D805,[7]CANCEL!$F$16:$M$48,8,0),0)</f>
        <v>0</v>
      </c>
      <c r="U805" s="3">
        <f>IFERROR(VLOOKUP(B805,[7]Aaf_PENSION!$C$16:$M$112,11,0),0)</f>
        <v>0</v>
      </c>
      <c r="V805" s="3">
        <f>IFERROR(VLOOKUP(B805,[7]Aaf_SALUD!$C$16:$M$112,11,0),0)</f>
        <v>0</v>
      </c>
      <c r="W805" s="3">
        <f>IFERROR(VLOOKUP(D805,[7]CALIDAD!$F$16:$M$1122,8,0),0)</f>
        <v>18642443</v>
      </c>
      <c r="X805" s="3"/>
      <c r="Y805" s="3">
        <f>IFERROR(VLOOKUP(B805,[7]Ap_CESANTIAS!$C$16:$M$112,11,0),0)</f>
        <v>0</v>
      </c>
      <c r="Z805" s="3">
        <f>IFERROR(VLOOKUP(B805,[7]Ap_PENSION!$C$16:$M$112,11,0),0)</f>
        <v>0</v>
      </c>
      <c r="AA805" s="3">
        <f>IFERROR(VLOOKUP(B805,[7]Ap_SALUD!$C$16:$M$112,11,0),0)</f>
        <v>0</v>
      </c>
      <c r="AB805" s="3"/>
      <c r="AC805" s="36">
        <f t="shared" si="36"/>
        <v>18642443</v>
      </c>
      <c r="AD805" s="37">
        <f t="shared" si="38"/>
        <v>149139548</v>
      </c>
      <c r="AE805" s="144"/>
    </row>
    <row r="806" spans="1:31" hidden="1" x14ac:dyDescent="0.25">
      <c r="A806" s="38">
        <v>794</v>
      </c>
      <c r="B806" s="61"/>
      <c r="C806" s="143" t="str">
        <f>VLOOKUP(D806,[8]Hoja1!$A$2:$B$1115,2,0)</f>
        <v>52320</v>
      </c>
      <c r="D806" s="31">
        <v>800099090</v>
      </c>
      <c r="E806" s="31">
        <v>212052320</v>
      </c>
      <c r="F806" s="61" t="s">
        <v>969</v>
      </c>
      <c r="G806" s="33">
        <v>0</v>
      </c>
      <c r="H806" s="33">
        <v>0</v>
      </c>
      <c r="I806" s="3">
        <f>IFERROR(VLOOKUP(C806,'[6]Anexo 2'!$A$9:$G$1115,7,0),0)</f>
        <v>129304730</v>
      </c>
      <c r="J806" s="3">
        <f>IFERROR(VLOOKUP(C806,'[6]Anexo 1'!$A$9:$F$1115,6,0),0)</f>
        <v>152829377</v>
      </c>
      <c r="K806" s="3"/>
      <c r="L806" s="3"/>
      <c r="M806" s="3"/>
      <c r="N806" s="3"/>
      <c r="O806" s="3"/>
      <c r="P806" s="34">
        <f t="shared" si="37"/>
        <v>282134107</v>
      </c>
      <c r="Q806" s="35">
        <f>VLOOKUP(D806,FEBRERO!$D$13:$Q$1147,14,0)+VLOOKUP(D806,FEBRERO!$D$13:$AC$1147,26,0)+VLOOKUP(D806,MARZO!$D$13:$AC$1147,26,0)</f>
        <v>185155559</v>
      </c>
      <c r="R806" s="3">
        <f>IFERROR(VLOOKUP(D806,[7]ServNOMINA!$F$16:$M$112,8,0),0)</f>
        <v>0</v>
      </c>
      <c r="S806" s="3">
        <f>IFERROR(VLOOKUP(D806,[7]ServOTROS!$F$16:$M$112,8,0),0)</f>
        <v>0</v>
      </c>
      <c r="T806" s="3">
        <f>IFERROR(VLOOKUP(D806,[7]CANCEL!$F$16:$M$48,8,0),0)</f>
        <v>0</v>
      </c>
      <c r="U806" s="3">
        <f>IFERROR(VLOOKUP(B806,[7]Aaf_PENSION!$C$16:$M$112,11,0),0)</f>
        <v>0</v>
      </c>
      <c r="V806" s="3">
        <f>IFERROR(VLOOKUP(B806,[7]Aaf_SALUD!$C$16:$M$112,11,0),0)</f>
        <v>0</v>
      </c>
      <c r="W806" s="3">
        <f>IFERROR(VLOOKUP(D806,[7]CALIDAD!$F$16:$M$1122,8,0),0)</f>
        <v>10775394</v>
      </c>
      <c r="X806" s="3"/>
      <c r="Y806" s="3">
        <f>IFERROR(VLOOKUP(B806,[7]Ap_CESANTIAS!$C$16:$M$112,11,0),0)</f>
        <v>0</v>
      </c>
      <c r="Z806" s="3">
        <f>IFERROR(VLOOKUP(B806,[7]Ap_PENSION!$C$16:$M$112,11,0),0)</f>
        <v>0</v>
      </c>
      <c r="AA806" s="3">
        <f>IFERROR(VLOOKUP(B806,[7]Ap_SALUD!$C$16:$M$112,11,0),0)</f>
        <v>0</v>
      </c>
      <c r="AB806" s="3"/>
      <c r="AC806" s="36">
        <f t="shared" si="36"/>
        <v>10775394</v>
      </c>
      <c r="AD806" s="37">
        <f t="shared" si="38"/>
        <v>86203154</v>
      </c>
      <c r="AE806" s="144"/>
    </row>
    <row r="807" spans="1:31" hidden="1" x14ac:dyDescent="0.25">
      <c r="A807" s="29">
        <v>795</v>
      </c>
      <c r="B807" s="61"/>
      <c r="C807" s="143" t="str">
        <f>VLOOKUP(D807,[8]Hoja1!$A$2:$B$1115,2,0)</f>
        <v>52323</v>
      </c>
      <c r="D807" s="31">
        <v>800083672</v>
      </c>
      <c r="E807" s="31">
        <v>212352323</v>
      </c>
      <c r="F807" s="61" t="s">
        <v>970</v>
      </c>
      <c r="G807" s="33">
        <v>0</v>
      </c>
      <c r="H807" s="33">
        <v>0</v>
      </c>
      <c r="I807" s="3">
        <f>IFERROR(VLOOKUP(C807,'[6]Anexo 2'!$A$9:$G$1115,7,0),0)</f>
        <v>97157885</v>
      </c>
      <c r="J807" s="3">
        <f>IFERROR(VLOOKUP(C807,'[6]Anexo 1'!$A$9:$F$1115,6,0),0)</f>
        <v>104116446</v>
      </c>
      <c r="K807" s="3"/>
      <c r="L807" s="3"/>
      <c r="M807" s="3"/>
      <c r="N807" s="3"/>
      <c r="O807" s="3"/>
      <c r="P807" s="34">
        <f t="shared" si="37"/>
        <v>201274331</v>
      </c>
      <c r="Q807" s="35">
        <f>VLOOKUP(D807,FEBRERO!$D$13:$Q$1147,14,0)+VLOOKUP(D807,FEBRERO!$D$13:$AC$1147,26,0)+VLOOKUP(D807,MARZO!$D$13:$AC$1147,26,0)</f>
        <v>128405916</v>
      </c>
      <c r="R807" s="3">
        <f>IFERROR(VLOOKUP(D807,[7]ServNOMINA!$F$16:$M$112,8,0),0)</f>
        <v>0</v>
      </c>
      <c r="S807" s="3">
        <f>IFERROR(VLOOKUP(D807,[7]ServOTROS!$F$16:$M$112,8,0),0)</f>
        <v>0</v>
      </c>
      <c r="T807" s="3">
        <f>IFERROR(VLOOKUP(D807,[7]CANCEL!$F$16:$M$48,8,0),0)</f>
        <v>0</v>
      </c>
      <c r="U807" s="3">
        <f>IFERROR(VLOOKUP(B807,[7]Aaf_PENSION!$C$16:$M$112,11,0),0)</f>
        <v>0</v>
      </c>
      <c r="V807" s="3">
        <f>IFERROR(VLOOKUP(B807,[7]Aaf_SALUD!$C$16:$M$112,11,0),0)</f>
        <v>0</v>
      </c>
      <c r="W807" s="3">
        <f>IFERROR(VLOOKUP(D807,[7]CALIDAD!$F$16:$M$1122,8,0),0)</f>
        <v>8096490</v>
      </c>
      <c r="X807" s="3"/>
      <c r="Y807" s="3">
        <f>IFERROR(VLOOKUP(B807,[7]Ap_CESANTIAS!$C$16:$M$112,11,0),0)</f>
        <v>0</v>
      </c>
      <c r="Z807" s="3">
        <f>IFERROR(VLOOKUP(B807,[7]Ap_PENSION!$C$16:$M$112,11,0),0)</f>
        <v>0</v>
      </c>
      <c r="AA807" s="3">
        <f>IFERROR(VLOOKUP(B807,[7]Ap_SALUD!$C$16:$M$112,11,0),0)</f>
        <v>0</v>
      </c>
      <c r="AB807" s="3"/>
      <c r="AC807" s="36">
        <f t="shared" si="36"/>
        <v>8096490</v>
      </c>
      <c r="AD807" s="37">
        <f t="shared" si="38"/>
        <v>64771925</v>
      </c>
      <c r="AE807" s="144"/>
    </row>
    <row r="808" spans="1:31" hidden="1" x14ac:dyDescent="0.25">
      <c r="A808" s="38">
        <v>796</v>
      </c>
      <c r="B808" s="61"/>
      <c r="C808" s="143" t="str">
        <f>VLOOKUP(D808,[8]Hoja1!$A$2:$B$1115,2,0)</f>
        <v>52352</v>
      </c>
      <c r="D808" s="31">
        <v>800099092</v>
      </c>
      <c r="E808" s="31">
        <v>215252352</v>
      </c>
      <c r="F808" s="61" t="s">
        <v>971</v>
      </c>
      <c r="G808" s="33">
        <v>0</v>
      </c>
      <c r="H808" s="33">
        <v>0</v>
      </c>
      <c r="I808" s="3">
        <f>IFERROR(VLOOKUP(C808,'[6]Anexo 2'!$A$9:$G$1115,7,0),0)</f>
        <v>129296038</v>
      </c>
      <c r="J808" s="3">
        <f>IFERROR(VLOOKUP(C808,'[6]Anexo 1'!$A$9:$F$1115,6,0),0)</f>
        <v>133602139</v>
      </c>
      <c r="K808" s="3"/>
      <c r="L808" s="3"/>
      <c r="M808" s="3"/>
      <c r="N808" s="3"/>
      <c r="O808" s="3"/>
      <c r="P808" s="34">
        <f t="shared" si="37"/>
        <v>262898177</v>
      </c>
      <c r="Q808" s="35">
        <f>VLOOKUP(D808,FEBRERO!$D$13:$Q$1147,14,0)+VLOOKUP(D808,FEBRERO!$D$13:$AC$1147,26,0)+VLOOKUP(D808,MARZO!$D$13:$AC$1147,26,0)</f>
        <v>165926149</v>
      </c>
      <c r="R808" s="3">
        <f>IFERROR(VLOOKUP(D808,[7]ServNOMINA!$F$16:$M$112,8,0),0)</f>
        <v>0</v>
      </c>
      <c r="S808" s="3">
        <f>IFERROR(VLOOKUP(D808,[7]ServOTROS!$F$16:$M$112,8,0),0)</f>
        <v>0</v>
      </c>
      <c r="T808" s="3">
        <f>IFERROR(VLOOKUP(D808,[7]CANCEL!$F$16:$M$48,8,0),0)</f>
        <v>0</v>
      </c>
      <c r="U808" s="3">
        <f>IFERROR(VLOOKUP(B808,[7]Aaf_PENSION!$C$16:$M$112,11,0),0)</f>
        <v>0</v>
      </c>
      <c r="V808" s="3">
        <f>IFERROR(VLOOKUP(B808,[7]Aaf_SALUD!$C$16:$M$112,11,0),0)</f>
        <v>0</v>
      </c>
      <c r="W808" s="3">
        <f>IFERROR(VLOOKUP(D808,[7]CALIDAD!$F$16:$M$1122,8,0),0)</f>
        <v>10774670</v>
      </c>
      <c r="X808" s="3"/>
      <c r="Y808" s="3">
        <f>IFERROR(VLOOKUP(B808,[7]Ap_CESANTIAS!$C$16:$M$112,11,0),0)</f>
        <v>0</v>
      </c>
      <c r="Z808" s="3">
        <f>IFERROR(VLOOKUP(B808,[7]Ap_PENSION!$C$16:$M$112,11,0),0)</f>
        <v>0</v>
      </c>
      <c r="AA808" s="3">
        <f>IFERROR(VLOOKUP(B808,[7]Ap_SALUD!$C$16:$M$112,11,0),0)</f>
        <v>0</v>
      </c>
      <c r="AB808" s="3"/>
      <c r="AC808" s="36">
        <f t="shared" si="36"/>
        <v>10774670</v>
      </c>
      <c r="AD808" s="37">
        <f t="shared" si="38"/>
        <v>86197358</v>
      </c>
      <c r="AE808" s="144"/>
    </row>
    <row r="809" spans="1:31" hidden="1" x14ac:dyDescent="0.25">
      <c r="A809" s="29">
        <v>797</v>
      </c>
      <c r="B809" s="61"/>
      <c r="C809" s="143" t="str">
        <f>VLOOKUP(D809,[8]Hoja1!$A$2:$B$1115,2,0)</f>
        <v>52354</v>
      </c>
      <c r="D809" s="31">
        <v>800019005</v>
      </c>
      <c r="E809" s="31">
        <v>215452354</v>
      </c>
      <c r="F809" s="61" t="s">
        <v>972</v>
      </c>
      <c r="G809" s="33">
        <v>0</v>
      </c>
      <c r="H809" s="33">
        <v>0</v>
      </c>
      <c r="I809" s="3">
        <f>IFERROR(VLOOKUP(C809,'[6]Anexo 2'!$A$9:$G$1115,7,0),0)</f>
        <v>90095384</v>
      </c>
      <c r="J809" s="3">
        <f>IFERROR(VLOOKUP(C809,'[6]Anexo 1'!$A$9:$F$1115,6,0),0)</f>
        <v>108943945</v>
      </c>
      <c r="K809" s="3"/>
      <c r="L809" s="3"/>
      <c r="M809" s="3"/>
      <c r="N809" s="3"/>
      <c r="O809" s="3"/>
      <c r="P809" s="34">
        <f t="shared" si="37"/>
        <v>199039329</v>
      </c>
      <c r="Q809" s="35">
        <f>VLOOKUP(D809,FEBRERO!$D$13:$Q$1147,14,0)+VLOOKUP(D809,FEBRERO!$D$13:$AC$1147,26,0)+VLOOKUP(D809,MARZO!$D$13:$AC$1147,26,0)</f>
        <v>131467792</v>
      </c>
      <c r="R809" s="3">
        <f>IFERROR(VLOOKUP(D809,[7]ServNOMINA!$F$16:$M$112,8,0),0)</f>
        <v>0</v>
      </c>
      <c r="S809" s="3">
        <f>IFERROR(VLOOKUP(D809,[7]ServOTROS!$F$16:$M$112,8,0),0)</f>
        <v>0</v>
      </c>
      <c r="T809" s="3">
        <f>IFERROR(VLOOKUP(D809,[7]CANCEL!$F$16:$M$48,8,0),0)</f>
        <v>0</v>
      </c>
      <c r="U809" s="3">
        <f>IFERROR(VLOOKUP(B809,[7]Aaf_PENSION!$C$16:$M$112,11,0),0)</f>
        <v>0</v>
      </c>
      <c r="V809" s="3">
        <f>IFERROR(VLOOKUP(B809,[7]Aaf_SALUD!$C$16:$M$112,11,0),0)</f>
        <v>0</v>
      </c>
      <c r="W809" s="3">
        <f>IFERROR(VLOOKUP(D809,[7]CALIDAD!$F$16:$M$1122,8,0),0)</f>
        <v>7507949</v>
      </c>
      <c r="X809" s="3"/>
      <c r="Y809" s="3">
        <f>IFERROR(VLOOKUP(B809,[7]Ap_CESANTIAS!$C$16:$M$112,11,0),0)</f>
        <v>0</v>
      </c>
      <c r="Z809" s="3">
        <f>IFERROR(VLOOKUP(B809,[7]Ap_PENSION!$C$16:$M$112,11,0),0)</f>
        <v>0</v>
      </c>
      <c r="AA809" s="3">
        <f>IFERROR(VLOOKUP(B809,[7]Ap_SALUD!$C$16:$M$112,11,0),0)</f>
        <v>0</v>
      </c>
      <c r="AB809" s="3"/>
      <c r="AC809" s="36">
        <f t="shared" si="36"/>
        <v>7507949</v>
      </c>
      <c r="AD809" s="37">
        <f t="shared" si="38"/>
        <v>60063588</v>
      </c>
      <c r="AE809" s="144"/>
    </row>
    <row r="810" spans="1:31" hidden="1" x14ac:dyDescent="0.25">
      <c r="A810" s="38">
        <v>798</v>
      </c>
      <c r="B810" s="61"/>
      <c r="C810" s="143" t="str">
        <f>VLOOKUP(D810,[8]Hoja1!$A$2:$B$1115,2,0)</f>
        <v>52378</v>
      </c>
      <c r="D810" s="31">
        <v>800099098</v>
      </c>
      <c r="E810" s="31">
        <v>217852378</v>
      </c>
      <c r="F810" s="61" t="s">
        <v>973</v>
      </c>
      <c r="G810" s="33">
        <v>0</v>
      </c>
      <c r="H810" s="33">
        <v>0</v>
      </c>
      <c r="I810" s="3">
        <f>IFERROR(VLOOKUP(C810,'[6]Anexo 2'!$A$9:$G$1115,7,0),0)</f>
        <v>218698704</v>
      </c>
      <c r="J810" s="3">
        <f>IFERROR(VLOOKUP(C810,'[6]Anexo 1'!$A$9:$F$1115,6,0),0)</f>
        <v>242847150</v>
      </c>
      <c r="K810" s="3"/>
      <c r="L810" s="3"/>
      <c r="M810" s="3"/>
      <c r="N810" s="3"/>
      <c r="O810" s="3"/>
      <c r="P810" s="34">
        <f t="shared" si="37"/>
        <v>461545854</v>
      </c>
      <c r="Q810" s="35">
        <f>VLOOKUP(D810,FEBRERO!$D$13:$Q$1147,14,0)+VLOOKUP(D810,FEBRERO!$D$13:$AC$1147,26,0)+VLOOKUP(D810,MARZO!$D$13:$AC$1147,26,0)</f>
        <v>297521826</v>
      </c>
      <c r="R810" s="3">
        <f>IFERROR(VLOOKUP(D810,[7]ServNOMINA!$F$16:$M$112,8,0),0)</f>
        <v>0</v>
      </c>
      <c r="S810" s="3">
        <f>IFERROR(VLOOKUP(D810,[7]ServOTROS!$F$16:$M$112,8,0),0)</f>
        <v>0</v>
      </c>
      <c r="T810" s="3">
        <f>IFERROR(VLOOKUP(D810,[7]CANCEL!$F$16:$M$48,8,0),0)</f>
        <v>0</v>
      </c>
      <c r="U810" s="3">
        <f>IFERROR(VLOOKUP(B810,[7]Aaf_PENSION!$C$16:$M$112,11,0),0)</f>
        <v>0</v>
      </c>
      <c r="V810" s="3">
        <f>IFERROR(VLOOKUP(B810,[7]Aaf_SALUD!$C$16:$M$112,11,0),0)</f>
        <v>0</v>
      </c>
      <c r="W810" s="3">
        <f>IFERROR(VLOOKUP(D810,[7]CALIDAD!$F$16:$M$1122,8,0),0)</f>
        <v>18224892</v>
      </c>
      <c r="X810" s="3"/>
      <c r="Y810" s="3">
        <f>IFERROR(VLOOKUP(B810,[7]Ap_CESANTIAS!$C$16:$M$112,11,0),0)</f>
        <v>0</v>
      </c>
      <c r="Z810" s="3">
        <f>IFERROR(VLOOKUP(B810,[7]Ap_PENSION!$C$16:$M$112,11,0),0)</f>
        <v>0</v>
      </c>
      <c r="AA810" s="3">
        <f>IFERROR(VLOOKUP(B810,[7]Ap_SALUD!$C$16:$M$112,11,0),0)</f>
        <v>0</v>
      </c>
      <c r="AB810" s="3"/>
      <c r="AC810" s="36">
        <f t="shared" si="36"/>
        <v>18224892</v>
      </c>
      <c r="AD810" s="37">
        <f t="shared" si="38"/>
        <v>145799136</v>
      </c>
      <c r="AE810" s="144"/>
    </row>
    <row r="811" spans="1:31" hidden="1" x14ac:dyDescent="0.25">
      <c r="A811" s="29">
        <v>799</v>
      </c>
      <c r="B811" s="61"/>
      <c r="C811" s="143" t="str">
        <f>VLOOKUP(D811,[8]Hoja1!$A$2:$B$1115,2,0)</f>
        <v>52381</v>
      </c>
      <c r="D811" s="31">
        <v>800099100</v>
      </c>
      <c r="E811" s="31">
        <v>218152381</v>
      </c>
      <c r="F811" s="61" t="s">
        <v>974</v>
      </c>
      <c r="G811" s="33">
        <v>0</v>
      </c>
      <c r="H811" s="33">
        <v>0</v>
      </c>
      <c r="I811" s="3">
        <f>IFERROR(VLOOKUP(C811,'[6]Anexo 2'!$A$9:$G$1115,7,0),0)</f>
        <v>165009072</v>
      </c>
      <c r="J811" s="3">
        <f>IFERROR(VLOOKUP(C811,'[6]Anexo 1'!$A$9:$F$1115,6,0),0)</f>
        <v>152581944</v>
      </c>
      <c r="K811" s="3"/>
      <c r="L811" s="3"/>
      <c r="M811" s="3"/>
      <c r="N811" s="3"/>
      <c r="O811" s="3"/>
      <c r="P811" s="34">
        <f t="shared" si="37"/>
        <v>317591016</v>
      </c>
      <c r="Q811" s="35">
        <f>VLOOKUP(D811,FEBRERO!$D$13:$Q$1147,14,0)+VLOOKUP(D811,FEBRERO!$D$13:$AC$1147,26,0)+VLOOKUP(D811,MARZO!$D$13:$AC$1147,26,0)</f>
        <v>193834212</v>
      </c>
      <c r="R811" s="3">
        <f>IFERROR(VLOOKUP(D811,[7]ServNOMINA!$F$16:$M$112,8,0),0)</f>
        <v>0</v>
      </c>
      <c r="S811" s="3">
        <f>IFERROR(VLOOKUP(D811,[7]ServOTROS!$F$16:$M$112,8,0),0)</f>
        <v>0</v>
      </c>
      <c r="T811" s="3">
        <f>IFERROR(VLOOKUP(D811,[7]CANCEL!$F$16:$M$48,8,0),0)</f>
        <v>0</v>
      </c>
      <c r="U811" s="3">
        <f>IFERROR(VLOOKUP(B811,[7]Aaf_PENSION!$C$16:$M$112,11,0),0)</f>
        <v>0</v>
      </c>
      <c r="V811" s="3">
        <f>IFERROR(VLOOKUP(B811,[7]Aaf_SALUD!$C$16:$M$112,11,0),0)</f>
        <v>0</v>
      </c>
      <c r="W811" s="3">
        <f>IFERROR(VLOOKUP(D811,[7]CALIDAD!$F$16:$M$1122,8,0),0)</f>
        <v>13750756</v>
      </c>
      <c r="X811" s="3"/>
      <c r="Y811" s="3">
        <f>IFERROR(VLOOKUP(B811,[7]Ap_CESANTIAS!$C$16:$M$112,11,0),0)</f>
        <v>0</v>
      </c>
      <c r="Z811" s="3">
        <f>IFERROR(VLOOKUP(B811,[7]Ap_PENSION!$C$16:$M$112,11,0),0)</f>
        <v>0</v>
      </c>
      <c r="AA811" s="3">
        <f>IFERROR(VLOOKUP(B811,[7]Ap_SALUD!$C$16:$M$112,11,0),0)</f>
        <v>0</v>
      </c>
      <c r="AB811" s="3"/>
      <c r="AC811" s="36">
        <f t="shared" si="36"/>
        <v>13750756</v>
      </c>
      <c r="AD811" s="37">
        <f t="shared" si="38"/>
        <v>110006048</v>
      </c>
      <c r="AE811" s="144"/>
    </row>
    <row r="812" spans="1:31" hidden="1" x14ac:dyDescent="0.25">
      <c r="A812" s="38">
        <v>800</v>
      </c>
      <c r="B812" s="61"/>
      <c r="C812" s="143" t="str">
        <f>VLOOKUP(D812,[8]Hoja1!$A$2:$B$1115,2,0)</f>
        <v>52385</v>
      </c>
      <c r="D812" s="31">
        <v>800149894</v>
      </c>
      <c r="E812" s="31">
        <v>218552385</v>
      </c>
      <c r="F812" s="61" t="s">
        <v>975</v>
      </c>
      <c r="G812" s="33">
        <v>0</v>
      </c>
      <c r="H812" s="33">
        <v>0</v>
      </c>
      <c r="I812" s="3">
        <f>IFERROR(VLOOKUP(C812,'[6]Anexo 2'!$A$9:$G$1115,7,0),0)</f>
        <v>94638804</v>
      </c>
      <c r="J812" s="3">
        <f>IFERROR(VLOOKUP(C812,'[6]Anexo 1'!$A$9:$F$1115,6,0),0)</f>
        <v>98330848</v>
      </c>
      <c r="K812" s="3"/>
      <c r="L812" s="3"/>
      <c r="M812" s="3"/>
      <c r="N812" s="3"/>
      <c r="O812" s="3"/>
      <c r="P812" s="34">
        <f t="shared" si="37"/>
        <v>192969652</v>
      </c>
      <c r="Q812" s="35">
        <f>VLOOKUP(D812,FEBRERO!$D$13:$Q$1147,14,0)+VLOOKUP(D812,FEBRERO!$D$13:$AC$1147,26,0)+VLOOKUP(D812,MARZO!$D$13:$AC$1147,26,0)</f>
        <v>121990549</v>
      </c>
      <c r="R812" s="3">
        <f>IFERROR(VLOOKUP(D812,[7]ServNOMINA!$F$16:$M$112,8,0),0)</f>
        <v>0</v>
      </c>
      <c r="S812" s="3">
        <f>IFERROR(VLOOKUP(D812,[7]ServOTROS!$F$16:$M$112,8,0),0)</f>
        <v>0</v>
      </c>
      <c r="T812" s="3">
        <f>IFERROR(VLOOKUP(D812,[7]CANCEL!$F$16:$M$48,8,0),0)</f>
        <v>0</v>
      </c>
      <c r="U812" s="3">
        <f>IFERROR(VLOOKUP(B812,[7]Aaf_PENSION!$C$16:$M$112,11,0),0)</f>
        <v>0</v>
      </c>
      <c r="V812" s="3">
        <f>IFERROR(VLOOKUP(B812,[7]Aaf_SALUD!$C$16:$M$112,11,0),0)</f>
        <v>0</v>
      </c>
      <c r="W812" s="3">
        <f>IFERROR(VLOOKUP(D812,[7]CALIDAD!$F$16:$M$1122,8,0),0)</f>
        <v>7886567</v>
      </c>
      <c r="X812" s="3"/>
      <c r="Y812" s="3">
        <f>IFERROR(VLOOKUP(B812,[7]Ap_CESANTIAS!$C$16:$M$112,11,0),0)</f>
        <v>0</v>
      </c>
      <c r="Z812" s="3">
        <f>IFERROR(VLOOKUP(B812,[7]Ap_PENSION!$C$16:$M$112,11,0),0)</f>
        <v>0</v>
      </c>
      <c r="AA812" s="3">
        <f>IFERROR(VLOOKUP(B812,[7]Ap_SALUD!$C$16:$M$112,11,0),0)</f>
        <v>0</v>
      </c>
      <c r="AB812" s="3"/>
      <c r="AC812" s="36">
        <f t="shared" si="36"/>
        <v>7886567</v>
      </c>
      <c r="AD812" s="37">
        <f t="shared" si="38"/>
        <v>63092536</v>
      </c>
      <c r="AE812" s="144"/>
    </row>
    <row r="813" spans="1:31" hidden="1" x14ac:dyDescent="0.25">
      <c r="A813" s="29">
        <v>801</v>
      </c>
      <c r="B813" s="61"/>
      <c r="C813" s="143" t="str">
        <f>VLOOKUP(D813,[8]Hoja1!$A$2:$B$1115,2,0)</f>
        <v>52390</v>
      </c>
      <c r="D813" s="31">
        <v>800222502</v>
      </c>
      <c r="E813" s="31">
        <v>219052390</v>
      </c>
      <c r="F813" s="61" t="s">
        <v>976</v>
      </c>
      <c r="G813" s="33">
        <v>0</v>
      </c>
      <c r="H813" s="33">
        <v>0</v>
      </c>
      <c r="I813" s="3">
        <f>IFERROR(VLOOKUP(C813,'[6]Anexo 2'!$A$9:$G$1115,7,0),0)</f>
        <v>513121624</v>
      </c>
      <c r="J813" s="3">
        <f>IFERROR(VLOOKUP(C813,'[6]Anexo 1'!$A$9:$F$1115,6,0),0)</f>
        <v>284438352</v>
      </c>
      <c r="K813" s="3"/>
      <c r="L813" s="3"/>
      <c r="M813" s="3"/>
      <c r="N813" s="3"/>
      <c r="O813" s="3"/>
      <c r="P813" s="34">
        <f t="shared" si="37"/>
        <v>797559976</v>
      </c>
      <c r="Q813" s="35">
        <f>VLOOKUP(D813,FEBRERO!$D$13:$Q$1147,14,0)+VLOOKUP(D813,FEBRERO!$D$13:$AC$1147,26,0)+VLOOKUP(D813,MARZO!$D$13:$AC$1147,26,0)</f>
        <v>412718757</v>
      </c>
      <c r="R813" s="3">
        <f>IFERROR(VLOOKUP(D813,[7]ServNOMINA!$F$16:$M$112,8,0),0)</f>
        <v>0</v>
      </c>
      <c r="S813" s="3">
        <f>IFERROR(VLOOKUP(D813,[7]ServOTROS!$F$16:$M$112,8,0),0)</f>
        <v>0</v>
      </c>
      <c r="T813" s="3">
        <f>IFERROR(VLOOKUP(D813,[7]CANCEL!$F$16:$M$48,8,0),0)</f>
        <v>0</v>
      </c>
      <c r="U813" s="3">
        <f>IFERROR(VLOOKUP(B813,[7]Aaf_PENSION!$C$16:$M$112,11,0),0)</f>
        <v>0</v>
      </c>
      <c r="V813" s="3">
        <f>IFERROR(VLOOKUP(B813,[7]Aaf_SALUD!$C$16:$M$112,11,0),0)</f>
        <v>0</v>
      </c>
      <c r="W813" s="3">
        <f>IFERROR(VLOOKUP(D813,[7]CALIDAD!$F$16:$M$1122,8,0),0)</f>
        <v>42760135</v>
      </c>
      <c r="X813" s="3"/>
      <c r="Y813" s="3">
        <f>IFERROR(VLOOKUP(B813,[7]Ap_CESANTIAS!$C$16:$M$112,11,0),0)</f>
        <v>0</v>
      </c>
      <c r="Z813" s="3">
        <f>IFERROR(VLOOKUP(B813,[7]Ap_PENSION!$C$16:$M$112,11,0),0)</f>
        <v>0</v>
      </c>
      <c r="AA813" s="3">
        <f>IFERROR(VLOOKUP(B813,[7]Ap_SALUD!$C$16:$M$112,11,0),0)</f>
        <v>0</v>
      </c>
      <c r="AB813" s="3"/>
      <c r="AC813" s="36">
        <f t="shared" si="36"/>
        <v>42760135</v>
      </c>
      <c r="AD813" s="37">
        <f t="shared" si="38"/>
        <v>342081084</v>
      </c>
      <c r="AE813" s="144"/>
    </row>
    <row r="814" spans="1:31" hidden="1" x14ac:dyDescent="0.25">
      <c r="A814" s="38">
        <v>802</v>
      </c>
      <c r="B814" s="61"/>
      <c r="C814" s="143" t="str">
        <f>VLOOKUP(D814,[8]Hoja1!$A$2:$B$1115,2,0)</f>
        <v>52399</v>
      </c>
      <c r="D814" s="31">
        <v>800099102</v>
      </c>
      <c r="E814" s="31">
        <v>219952399</v>
      </c>
      <c r="F814" s="61" t="s">
        <v>367</v>
      </c>
      <c r="G814" s="33">
        <v>0</v>
      </c>
      <c r="H814" s="33">
        <v>0</v>
      </c>
      <c r="I814" s="3">
        <f>IFERROR(VLOOKUP(C814,'[6]Anexo 2'!$A$9:$G$1115,7,0),0)</f>
        <v>475143168</v>
      </c>
      <c r="J814" s="3">
        <f>IFERROR(VLOOKUP(C814,'[6]Anexo 1'!$A$9:$F$1115,6,0),0)</f>
        <v>492010201</v>
      </c>
      <c r="K814" s="3"/>
      <c r="L814" s="3"/>
      <c r="M814" s="3"/>
      <c r="N814" s="3"/>
      <c r="O814" s="3"/>
      <c r="P814" s="34">
        <f t="shared" si="37"/>
        <v>967153369</v>
      </c>
      <c r="Q814" s="35">
        <f>VLOOKUP(D814,FEBRERO!$D$13:$Q$1147,14,0)+VLOOKUP(D814,FEBRERO!$D$13:$AC$1147,26,0)+VLOOKUP(D814,MARZO!$D$13:$AC$1147,26,0)</f>
        <v>610795993</v>
      </c>
      <c r="R814" s="3">
        <f>IFERROR(VLOOKUP(D814,[7]ServNOMINA!$F$16:$M$112,8,0),0)</f>
        <v>0</v>
      </c>
      <c r="S814" s="3">
        <f>IFERROR(VLOOKUP(D814,[7]ServOTROS!$F$16:$M$112,8,0),0)</f>
        <v>0</v>
      </c>
      <c r="T814" s="3">
        <f>IFERROR(VLOOKUP(D814,[7]CANCEL!$F$16:$M$48,8,0),0)</f>
        <v>0</v>
      </c>
      <c r="U814" s="3">
        <f>IFERROR(VLOOKUP(B814,[7]Aaf_PENSION!$C$16:$M$112,11,0),0)</f>
        <v>0</v>
      </c>
      <c r="V814" s="3">
        <f>IFERROR(VLOOKUP(B814,[7]Aaf_SALUD!$C$16:$M$112,11,0),0)</f>
        <v>0</v>
      </c>
      <c r="W814" s="3">
        <f>IFERROR(VLOOKUP(D814,[7]CALIDAD!$F$16:$M$1122,8,0),0)</f>
        <v>39595264</v>
      </c>
      <c r="X814" s="3"/>
      <c r="Y814" s="3">
        <f>IFERROR(VLOOKUP(B814,[7]Ap_CESANTIAS!$C$16:$M$112,11,0),0)</f>
        <v>0</v>
      </c>
      <c r="Z814" s="3">
        <f>IFERROR(VLOOKUP(B814,[7]Ap_PENSION!$C$16:$M$112,11,0),0)</f>
        <v>0</v>
      </c>
      <c r="AA814" s="3">
        <f>IFERROR(VLOOKUP(B814,[7]Ap_SALUD!$C$16:$M$112,11,0),0)</f>
        <v>0</v>
      </c>
      <c r="AB814" s="3"/>
      <c r="AC814" s="36">
        <f t="shared" si="36"/>
        <v>39595264</v>
      </c>
      <c r="AD814" s="37">
        <f t="shared" si="38"/>
        <v>316762112</v>
      </c>
      <c r="AE814" s="144"/>
    </row>
    <row r="815" spans="1:31" hidden="1" x14ac:dyDescent="0.25">
      <c r="A815" s="29">
        <v>803</v>
      </c>
      <c r="B815" s="61"/>
      <c r="C815" s="143" t="str">
        <f>VLOOKUP(D815,[8]Hoja1!$A$2:$B$1115,2,0)</f>
        <v>52405</v>
      </c>
      <c r="D815" s="31">
        <v>800019111</v>
      </c>
      <c r="E815" s="31">
        <v>210552405</v>
      </c>
      <c r="F815" s="61" t="s">
        <v>977</v>
      </c>
      <c r="G815" s="33">
        <v>0</v>
      </c>
      <c r="H815" s="33">
        <v>0</v>
      </c>
      <c r="I815" s="3">
        <f>IFERROR(VLOOKUP(C815,'[6]Anexo 2'!$A$9:$G$1115,7,0),0)</f>
        <v>219486428</v>
      </c>
      <c r="J815" s="3">
        <f>IFERROR(VLOOKUP(C815,'[6]Anexo 1'!$A$9:$F$1115,6,0),0)</f>
        <v>201598669</v>
      </c>
      <c r="K815" s="3"/>
      <c r="L815" s="3"/>
      <c r="M815" s="3"/>
      <c r="N815" s="3"/>
      <c r="O815" s="3"/>
      <c r="P815" s="34">
        <f t="shared" si="37"/>
        <v>421085097</v>
      </c>
      <c r="Q815" s="35">
        <f>VLOOKUP(D815,FEBRERO!$D$13:$Q$1147,14,0)+VLOOKUP(D815,FEBRERO!$D$13:$AC$1147,26,0)+VLOOKUP(D815,MARZO!$D$13:$AC$1147,26,0)</f>
        <v>256470277</v>
      </c>
      <c r="R815" s="3">
        <f>IFERROR(VLOOKUP(D815,[7]ServNOMINA!$F$16:$M$112,8,0),0)</f>
        <v>0</v>
      </c>
      <c r="S815" s="3">
        <f>IFERROR(VLOOKUP(D815,[7]ServOTROS!$F$16:$M$112,8,0),0)</f>
        <v>0</v>
      </c>
      <c r="T815" s="3">
        <f>IFERROR(VLOOKUP(D815,[7]CANCEL!$F$16:$M$48,8,0),0)</f>
        <v>0</v>
      </c>
      <c r="U815" s="3">
        <f>IFERROR(VLOOKUP(B815,[7]Aaf_PENSION!$C$16:$M$112,11,0),0)</f>
        <v>0</v>
      </c>
      <c r="V815" s="3">
        <f>IFERROR(VLOOKUP(B815,[7]Aaf_SALUD!$C$16:$M$112,11,0),0)</f>
        <v>0</v>
      </c>
      <c r="W815" s="3">
        <f>IFERROR(VLOOKUP(D815,[7]CALIDAD!$F$16:$M$1122,8,0),0)</f>
        <v>18290536</v>
      </c>
      <c r="X815" s="3"/>
      <c r="Y815" s="3">
        <f>IFERROR(VLOOKUP(B815,[7]Ap_CESANTIAS!$C$16:$M$112,11,0),0)</f>
        <v>0</v>
      </c>
      <c r="Z815" s="3">
        <f>IFERROR(VLOOKUP(B815,[7]Ap_PENSION!$C$16:$M$112,11,0),0)</f>
        <v>0</v>
      </c>
      <c r="AA815" s="3">
        <f>IFERROR(VLOOKUP(B815,[7]Ap_SALUD!$C$16:$M$112,11,0),0)</f>
        <v>0</v>
      </c>
      <c r="AB815" s="3"/>
      <c r="AC815" s="36">
        <f t="shared" si="36"/>
        <v>18290536</v>
      </c>
      <c r="AD815" s="37">
        <f t="shared" si="38"/>
        <v>146324284</v>
      </c>
      <c r="AE815" s="144"/>
    </row>
    <row r="816" spans="1:31" hidden="1" x14ac:dyDescent="0.25">
      <c r="A816" s="38">
        <v>804</v>
      </c>
      <c r="B816" s="61"/>
      <c r="C816" s="143" t="str">
        <f>VLOOKUP(D816,[8]Hoja1!$A$2:$B$1115,2,0)</f>
        <v>52411</v>
      </c>
      <c r="D816" s="31">
        <v>800099105</v>
      </c>
      <c r="E816" s="31">
        <v>211152411</v>
      </c>
      <c r="F816" s="61" t="s">
        <v>978</v>
      </c>
      <c r="G816" s="33">
        <v>0</v>
      </c>
      <c r="H816" s="33">
        <v>0</v>
      </c>
      <c r="I816" s="3">
        <f>IFERROR(VLOOKUP(C816,'[6]Anexo 2'!$A$9:$G$1115,7,0),0)</f>
        <v>103366738</v>
      </c>
      <c r="J816" s="3">
        <f>IFERROR(VLOOKUP(C816,'[6]Anexo 1'!$A$9:$F$1115,6,0),0)</f>
        <v>114572773</v>
      </c>
      <c r="K816" s="3"/>
      <c r="L816" s="3"/>
      <c r="M816" s="3"/>
      <c r="N816" s="3"/>
      <c r="O816" s="3"/>
      <c r="P816" s="34">
        <f t="shared" si="37"/>
        <v>217939511</v>
      </c>
      <c r="Q816" s="35">
        <f>VLOOKUP(D816,FEBRERO!$D$13:$Q$1147,14,0)+VLOOKUP(D816,FEBRERO!$D$13:$AC$1147,26,0)+VLOOKUP(D816,MARZO!$D$13:$AC$1147,26,0)</f>
        <v>140414458</v>
      </c>
      <c r="R816" s="3">
        <f>IFERROR(VLOOKUP(D816,[7]ServNOMINA!$F$16:$M$112,8,0),0)</f>
        <v>0</v>
      </c>
      <c r="S816" s="3">
        <f>IFERROR(VLOOKUP(D816,[7]ServOTROS!$F$16:$M$112,8,0),0)</f>
        <v>0</v>
      </c>
      <c r="T816" s="3">
        <f>IFERROR(VLOOKUP(D816,[7]CANCEL!$F$16:$M$48,8,0),0)</f>
        <v>0</v>
      </c>
      <c r="U816" s="3">
        <f>IFERROR(VLOOKUP(B816,[7]Aaf_PENSION!$C$16:$M$112,11,0),0)</f>
        <v>0</v>
      </c>
      <c r="V816" s="3">
        <f>IFERROR(VLOOKUP(B816,[7]Aaf_SALUD!$C$16:$M$112,11,0),0)</f>
        <v>0</v>
      </c>
      <c r="W816" s="3">
        <f>IFERROR(VLOOKUP(D816,[7]CALIDAD!$F$16:$M$1122,8,0),0)</f>
        <v>8613895</v>
      </c>
      <c r="X816" s="3"/>
      <c r="Y816" s="3">
        <f>IFERROR(VLOOKUP(B816,[7]Ap_CESANTIAS!$C$16:$M$112,11,0),0)</f>
        <v>0</v>
      </c>
      <c r="Z816" s="3">
        <f>IFERROR(VLOOKUP(B816,[7]Ap_PENSION!$C$16:$M$112,11,0),0)</f>
        <v>0</v>
      </c>
      <c r="AA816" s="3">
        <f>IFERROR(VLOOKUP(B816,[7]Ap_SALUD!$C$16:$M$112,11,0),0)</f>
        <v>0</v>
      </c>
      <c r="AB816" s="3"/>
      <c r="AC816" s="36">
        <f t="shared" si="36"/>
        <v>8613895</v>
      </c>
      <c r="AD816" s="37">
        <f t="shared" si="38"/>
        <v>68911158</v>
      </c>
      <c r="AE816" s="144"/>
    </row>
    <row r="817" spans="1:31" hidden="1" x14ac:dyDescent="0.25">
      <c r="A817" s="29">
        <v>805</v>
      </c>
      <c r="B817" s="61"/>
      <c r="C817" s="143" t="str">
        <f>VLOOKUP(D817,[8]Hoja1!$A$2:$B$1115,2,0)</f>
        <v>52418</v>
      </c>
      <c r="D817" s="31">
        <v>800019112</v>
      </c>
      <c r="E817" s="31">
        <v>211852418</v>
      </c>
      <c r="F817" s="61" t="s">
        <v>979</v>
      </c>
      <c r="G817" s="33">
        <v>0</v>
      </c>
      <c r="H817" s="33">
        <v>0</v>
      </c>
      <c r="I817" s="3">
        <f>IFERROR(VLOOKUP(C817,'[6]Anexo 2'!$A$9:$G$1115,7,0),0)</f>
        <v>189336544</v>
      </c>
      <c r="J817" s="3">
        <f>IFERROR(VLOOKUP(C817,'[6]Anexo 1'!$A$9:$F$1115,6,0),0)</f>
        <v>166962296</v>
      </c>
      <c r="K817" s="3"/>
      <c r="L817" s="3"/>
      <c r="M817" s="3"/>
      <c r="N817" s="3"/>
      <c r="O817" s="3"/>
      <c r="P817" s="34">
        <f t="shared" si="37"/>
        <v>356298840</v>
      </c>
      <c r="Q817" s="35">
        <f>VLOOKUP(D817,FEBRERO!$D$13:$Q$1147,14,0)+VLOOKUP(D817,FEBRERO!$D$13:$AC$1147,26,0)+VLOOKUP(D817,MARZO!$D$13:$AC$1147,26,0)</f>
        <v>214296431</v>
      </c>
      <c r="R817" s="3">
        <f>IFERROR(VLOOKUP(D817,[7]ServNOMINA!$F$16:$M$112,8,0),0)</f>
        <v>0</v>
      </c>
      <c r="S817" s="3">
        <f>IFERROR(VLOOKUP(D817,[7]ServOTROS!$F$16:$M$112,8,0),0)</f>
        <v>0</v>
      </c>
      <c r="T817" s="3">
        <f>IFERROR(VLOOKUP(D817,[7]CANCEL!$F$16:$M$48,8,0),0)</f>
        <v>0</v>
      </c>
      <c r="U817" s="3">
        <f>IFERROR(VLOOKUP(B817,[7]Aaf_PENSION!$C$16:$M$112,11,0),0)</f>
        <v>0</v>
      </c>
      <c r="V817" s="3">
        <f>IFERROR(VLOOKUP(B817,[7]Aaf_SALUD!$C$16:$M$112,11,0),0)</f>
        <v>0</v>
      </c>
      <c r="W817" s="3">
        <f>IFERROR(VLOOKUP(D817,[7]CALIDAD!$F$16:$M$1122,8,0),0)</f>
        <v>15778045</v>
      </c>
      <c r="X817" s="3"/>
      <c r="Y817" s="3">
        <f>IFERROR(VLOOKUP(B817,[7]Ap_CESANTIAS!$C$16:$M$112,11,0),0)</f>
        <v>0</v>
      </c>
      <c r="Z817" s="3">
        <f>IFERROR(VLOOKUP(B817,[7]Ap_PENSION!$C$16:$M$112,11,0),0)</f>
        <v>0</v>
      </c>
      <c r="AA817" s="3">
        <f>IFERROR(VLOOKUP(B817,[7]Ap_SALUD!$C$16:$M$112,11,0),0)</f>
        <v>0</v>
      </c>
      <c r="AB817" s="3"/>
      <c r="AC817" s="36">
        <f t="shared" si="36"/>
        <v>15778045</v>
      </c>
      <c r="AD817" s="37">
        <f t="shared" si="38"/>
        <v>126224364</v>
      </c>
      <c r="AE817" s="144"/>
    </row>
    <row r="818" spans="1:31" hidden="1" x14ac:dyDescent="0.25">
      <c r="A818" s="38">
        <v>806</v>
      </c>
      <c r="B818" s="61"/>
      <c r="C818" s="143" t="str">
        <f>VLOOKUP(D818,[8]Hoja1!$A$2:$B$1115,2,0)</f>
        <v>52427</v>
      </c>
      <c r="D818" s="31">
        <v>800099106</v>
      </c>
      <c r="E818" s="31">
        <v>212752427</v>
      </c>
      <c r="F818" s="61" t="s">
        <v>980</v>
      </c>
      <c r="G818" s="33">
        <v>0</v>
      </c>
      <c r="H818" s="33">
        <v>0</v>
      </c>
      <c r="I818" s="3">
        <f>IFERROR(VLOOKUP(C818,'[6]Anexo 2'!$A$9:$G$1115,7,0),0)</f>
        <v>821250032</v>
      </c>
      <c r="J818" s="3">
        <f>IFERROR(VLOOKUP(C818,'[6]Anexo 1'!$A$9:$F$1115,6,0),0)</f>
        <v>485548998</v>
      </c>
      <c r="K818" s="3"/>
      <c r="L818" s="3"/>
      <c r="M818" s="3"/>
      <c r="N818" s="3"/>
      <c r="O818" s="3"/>
      <c r="P818" s="34">
        <f t="shared" si="37"/>
        <v>1306799030</v>
      </c>
      <c r="Q818" s="35">
        <f>VLOOKUP(D818,FEBRERO!$D$13:$Q$1147,14,0)+VLOOKUP(D818,FEBRERO!$D$13:$AC$1147,26,0)+VLOOKUP(D818,MARZO!$D$13:$AC$1147,26,0)</f>
        <v>690861507</v>
      </c>
      <c r="R818" s="3">
        <f>IFERROR(VLOOKUP(D818,[7]ServNOMINA!$F$16:$M$112,8,0),0)</f>
        <v>0</v>
      </c>
      <c r="S818" s="3">
        <f>IFERROR(VLOOKUP(D818,[7]ServOTROS!$F$16:$M$112,8,0),0)</f>
        <v>0</v>
      </c>
      <c r="T818" s="3">
        <f>IFERROR(VLOOKUP(D818,[7]CANCEL!$F$16:$M$48,8,0),0)</f>
        <v>0</v>
      </c>
      <c r="U818" s="3">
        <f>IFERROR(VLOOKUP(B818,[7]Aaf_PENSION!$C$16:$M$112,11,0),0)</f>
        <v>0</v>
      </c>
      <c r="V818" s="3">
        <f>IFERROR(VLOOKUP(B818,[7]Aaf_SALUD!$C$16:$M$112,11,0),0)</f>
        <v>0</v>
      </c>
      <c r="W818" s="3">
        <f>IFERROR(VLOOKUP(D818,[7]CALIDAD!$F$16:$M$1122,8,0),0)</f>
        <v>68437503</v>
      </c>
      <c r="X818" s="3"/>
      <c r="Y818" s="3">
        <f>IFERROR(VLOOKUP(B818,[7]Ap_CESANTIAS!$C$16:$M$112,11,0),0)</f>
        <v>0</v>
      </c>
      <c r="Z818" s="3">
        <f>IFERROR(VLOOKUP(B818,[7]Ap_PENSION!$C$16:$M$112,11,0),0)</f>
        <v>0</v>
      </c>
      <c r="AA818" s="3">
        <f>IFERROR(VLOOKUP(B818,[7]Ap_SALUD!$C$16:$M$112,11,0),0)</f>
        <v>0</v>
      </c>
      <c r="AB818" s="3"/>
      <c r="AC818" s="36">
        <f t="shared" si="36"/>
        <v>68437503</v>
      </c>
      <c r="AD818" s="37">
        <f t="shared" si="38"/>
        <v>547500020</v>
      </c>
      <c r="AE818" s="144"/>
    </row>
    <row r="819" spans="1:31" hidden="1" x14ac:dyDescent="0.25">
      <c r="A819" s="29">
        <v>807</v>
      </c>
      <c r="B819" s="61"/>
      <c r="C819" s="143" t="str">
        <f>VLOOKUP(D819,[8]Hoja1!$A$2:$B$1115,2,0)</f>
        <v>52435</v>
      </c>
      <c r="D819" s="31">
        <v>800099108</v>
      </c>
      <c r="E819" s="31">
        <v>213552435</v>
      </c>
      <c r="F819" s="61" t="s">
        <v>981</v>
      </c>
      <c r="G819" s="33">
        <v>0</v>
      </c>
      <c r="H819" s="33">
        <v>0</v>
      </c>
      <c r="I819" s="3">
        <f>IFERROR(VLOOKUP(C819,'[6]Anexo 2'!$A$9:$G$1115,7,0),0)</f>
        <v>142381922</v>
      </c>
      <c r="J819" s="3">
        <f>IFERROR(VLOOKUP(C819,'[6]Anexo 1'!$A$9:$F$1115,6,0),0)</f>
        <v>140052223</v>
      </c>
      <c r="K819" s="3"/>
      <c r="L819" s="3"/>
      <c r="M819" s="3"/>
      <c r="N819" s="3"/>
      <c r="O819" s="3"/>
      <c r="P819" s="34">
        <f t="shared" si="37"/>
        <v>282434145</v>
      </c>
      <c r="Q819" s="35">
        <f>VLOOKUP(D819,FEBRERO!$D$13:$Q$1147,14,0)+VLOOKUP(D819,FEBRERO!$D$13:$AC$1147,26,0)+VLOOKUP(D819,MARZO!$D$13:$AC$1147,26,0)</f>
        <v>175647703</v>
      </c>
      <c r="R819" s="3">
        <f>IFERROR(VLOOKUP(D819,[7]ServNOMINA!$F$16:$M$112,8,0),0)</f>
        <v>0</v>
      </c>
      <c r="S819" s="3">
        <f>IFERROR(VLOOKUP(D819,[7]ServOTROS!$F$16:$M$112,8,0),0)</f>
        <v>0</v>
      </c>
      <c r="T819" s="3">
        <f>IFERROR(VLOOKUP(D819,[7]CANCEL!$F$16:$M$48,8,0),0)</f>
        <v>0</v>
      </c>
      <c r="U819" s="3">
        <f>IFERROR(VLOOKUP(B819,[7]Aaf_PENSION!$C$16:$M$112,11,0),0)</f>
        <v>0</v>
      </c>
      <c r="V819" s="3">
        <f>IFERROR(VLOOKUP(B819,[7]Aaf_SALUD!$C$16:$M$112,11,0),0)</f>
        <v>0</v>
      </c>
      <c r="W819" s="3">
        <f>IFERROR(VLOOKUP(D819,[7]CALIDAD!$F$16:$M$1122,8,0),0)</f>
        <v>11865160</v>
      </c>
      <c r="X819" s="3"/>
      <c r="Y819" s="3">
        <f>IFERROR(VLOOKUP(B819,[7]Ap_CESANTIAS!$C$16:$M$112,11,0),0)</f>
        <v>0</v>
      </c>
      <c r="Z819" s="3">
        <f>IFERROR(VLOOKUP(B819,[7]Ap_PENSION!$C$16:$M$112,11,0),0)</f>
        <v>0</v>
      </c>
      <c r="AA819" s="3">
        <f>IFERROR(VLOOKUP(B819,[7]Ap_SALUD!$C$16:$M$112,11,0),0)</f>
        <v>0</v>
      </c>
      <c r="AB819" s="3"/>
      <c r="AC819" s="36">
        <f t="shared" si="36"/>
        <v>11865160</v>
      </c>
      <c r="AD819" s="37">
        <f t="shared" si="38"/>
        <v>94921282</v>
      </c>
      <c r="AE819" s="144"/>
    </row>
    <row r="820" spans="1:31" hidden="1" x14ac:dyDescent="0.25">
      <c r="A820" s="38">
        <v>808</v>
      </c>
      <c r="B820" s="61"/>
      <c r="C820" s="143" t="str">
        <f>VLOOKUP(D820,[8]Hoja1!$A$2:$B$1115,2,0)</f>
        <v>52473</v>
      </c>
      <c r="D820" s="31">
        <v>800099111</v>
      </c>
      <c r="E820" s="31">
        <v>217352473</v>
      </c>
      <c r="F820" s="61" t="s">
        <v>982</v>
      </c>
      <c r="G820" s="33">
        <v>0</v>
      </c>
      <c r="H820" s="33">
        <v>0</v>
      </c>
      <c r="I820" s="3">
        <f>IFERROR(VLOOKUP(C820,'[6]Anexo 2'!$A$9:$G$1115,7,0),0)</f>
        <v>439686028</v>
      </c>
      <c r="J820" s="3">
        <f>IFERROR(VLOOKUP(C820,'[6]Anexo 1'!$A$9:$F$1115,6,0),0)</f>
        <v>302879176</v>
      </c>
      <c r="K820" s="3"/>
      <c r="L820" s="3"/>
      <c r="M820" s="3"/>
      <c r="N820" s="3"/>
      <c r="O820" s="3"/>
      <c r="P820" s="34">
        <f t="shared" si="37"/>
        <v>742565204</v>
      </c>
      <c r="Q820" s="35">
        <f>VLOOKUP(D820,FEBRERO!$D$13:$Q$1147,14,0)+VLOOKUP(D820,FEBRERO!$D$13:$AC$1147,26,0)+VLOOKUP(D820,MARZO!$D$13:$AC$1147,26,0)</f>
        <v>412800682</v>
      </c>
      <c r="R820" s="3">
        <f>IFERROR(VLOOKUP(D820,[7]ServNOMINA!$F$16:$M$112,8,0),0)</f>
        <v>0</v>
      </c>
      <c r="S820" s="3">
        <f>IFERROR(VLOOKUP(D820,[7]ServOTROS!$F$16:$M$112,8,0),0)</f>
        <v>0</v>
      </c>
      <c r="T820" s="3">
        <f>IFERROR(VLOOKUP(D820,[7]CANCEL!$F$16:$M$48,8,0),0)</f>
        <v>0</v>
      </c>
      <c r="U820" s="3">
        <f>IFERROR(VLOOKUP(B820,[7]Aaf_PENSION!$C$16:$M$112,11,0),0)</f>
        <v>0</v>
      </c>
      <c r="V820" s="3">
        <f>IFERROR(VLOOKUP(B820,[7]Aaf_SALUD!$C$16:$M$112,11,0),0)</f>
        <v>0</v>
      </c>
      <c r="W820" s="3">
        <f>IFERROR(VLOOKUP(D820,[7]CALIDAD!$F$16:$M$1122,8,0),0)</f>
        <v>36640502</v>
      </c>
      <c r="X820" s="3"/>
      <c r="Y820" s="3">
        <f>IFERROR(VLOOKUP(B820,[7]Ap_CESANTIAS!$C$16:$M$112,11,0),0)</f>
        <v>0</v>
      </c>
      <c r="Z820" s="3">
        <f>IFERROR(VLOOKUP(B820,[7]Ap_PENSION!$C$16:$M$112,11,0),0)</f>
        <v>0</v>
      </c>
      <c r="AA820" s="3">
        <f>IFERROR(VLOOKUP(B820,[7]Ap_SALUD!$C$16:$M$112,11,0),0)</f>
        <v>0</v>
      </c>
      <c r="AB820" s="3"/>
      <c r="AC820" s="36">
        <f t="shared" si="36"/>
        <v>36640502</v>
      </c>
      <c r="AD820" s="37">
        <f t="shared" si="38"/>
        <v>293124020</v>
      </c>
      <c r="AE820" s="144"/>
    </row>
    <row r="821" spans="1:31" hidden="1" x14ac:dyDescent="0.25">
      <c r="A821" s="29">
        <v>809</v>
      </c>
      <c r="B821" s="61"/>
      <c r="C821" s="143" t="str">
        <f>VLOOKUP(D821,[8]Hoja1!$A$2:$B$1115,2,0)</f>
        <v>52480</v>
      </c>
      <c r="D821" s="31">
        <v>814003734</v>
      </c>
      <c r="E821" s="31">
        <v>218052480</v>
      </c>
      <c r="F821" s="61" t="s">
        <v>374</v>
      </c>
      <c r="G821" s="33">
        <v>0</v>
      </c>
      <c r="H821" s="33">
        <v>0</v>
      </c>
      <c r="I821" s="3">
        <f>IFERROR(VLOOKUP(C821,'[6]Anexo 2'!$A$9:$G$1115,7,0),0)</f>
        <v>59880222</v>
      </c>
      <c r="J821" s="3">
        <f>IFERROR(VLOOKUP(C821,'[6]Anexo 1'!$A$9:$F$1115,6,0),0)</f>
        <v>51950556</v>
      </c>
      <c r="K821" s="3"/>
      <c r="L821" s="3"/>
      <c r="M821" s="3"/>
      <c r="N821" s="3"/>
      <c r="O821" s="3"/>
      <c r="P821" s="34">
        <f t="shared" si="37"/>
        <v>111830778</v>
      </c>
      <c r="Q821" s="35">
        <f>VLOOKUP(D821,FEBRERO!$D$13:$Q$1147,14,0)+VLOOKUP(D821,FEBRERO!$D$13:$AC$1147,26,0)+VLOOKUP(D821,MARZO!$D$13:$AC$1147,26,0)</f>
        <v>66920613</v>
      </c>
      <c r="R821" s="3">
        <f>IFERROR(VLOOKUP(D821,[7]ServNOMINA!$F$16:$M$112,8,0),0)</f>
        <v>0</v>
      </c>
      <c r="S821" s="3">
        <f>IFERROR(VLOOKUP(D821,[7]ServOTROS!$F$16:$M$112,8,0),0)</f>
        <v>0</v>
      </c>
      <c r="T821" s="3">
        <f>IFERROR(VLOOKUP(D821,[7]CANCEL!$F$16:$M$48,8,0),0)</f>
        <v>0</v>
      </c>
      <c r="U821" s="3">
        <f>IFERROR(VLOOKUP(B821,[7]Aaf_PENSION!$C$16:$M$112,11,0),0)</f>
        <v>0</v>
      </c>
      <c r="V821" s="3">
        <f>IFERROR(VLOOKUP(B821,[7]Aaf_SALUD!$C$16:$M$112,11,0),0)</f>
        <v>0</v>
      </c>
      <c r="W821" s="3">
        <f>IFERROR(VLOOKUP(D821,[7]CALIDAD!$F$16:$M$1122,8,0),0)</f>
        <v>4990019</v>
      </c>
      <c r="X821" s="3"/>
      <c r="Y821" s="3">
        <f>IFERROR(VLOOKUP(B821,[7]Ap_CESANTIAS!$C$16:$M$112,11,0),0)</f>
        <v>0</v>
      </c>
      <c r="Z821" s="3">
        <f>IFERROR(VLOOKUP(B821,[7]Ap_PENSION!$C$16:$M$112,11,0),0)</f>
        <v>0</v>
      </c>
      <c r="AA821" s="3">
        <f>IFERROR(VLOOKUP(B821,[7]Ap_SALUD!$C$16:$M$112,11,0),0)</f>
        <v>0</v>
      </c>
      <c r="AB821" s="3"/>
      <c r="AC821" s="36">
        <f t="shared" si="36"/>
        <v>4990019</v>
      </c>
      <c r="AD821" s="37">
        <f t="shared" si="38"/>
        <v>39920146</v>
      </c>
      <c r="AE821" s="144"/>
    </row>
    <row r="822" spans="1:31" hidden="1" x14ac:dyDescent="0.25">
      <c r="A822" s="38">
        <v>810</v>
      </c>
      <c r="B822" s="61"/>
      <c r="C822" s="143" t="str">
        <f>VLOOKUP(D822,[8]Hoja1!$A$2:$B$1115,2,0)</f>
        <v>52490</v>
      </c>
      <c r="D822" s="31">
        <v>800099113</v>
      </c>
      <c r="E822" s="31">
        <v>219052490</v>
      </c>
      <c r="F822" s="61" t="s">
        <v>983</v>
      </c>
      <c r="G822" s="33">
        <v>0</v>
      </c>
      <c r="H822" s="33">
        <v>0</v>
      </c>
      <c r="I822" s="3">
        <f>IFERROR(VLOOKUP(C822,'[6]Anexo 2'!$A$9:$G$1115,7,0),0)</f>
        <v>1418371872</v>
      </c>
      <c r="J822" s="3">
        <f>IFERROR(VLOOKUP(C822,'[6]Anexo 1'!$A$9:$F$1115,6,0),0)</f>
        <v>869396953</v>
      </c>
      <c r="K822" s="3"/>
      <c r="L822" s="3"/>
      <c r="M822" s="3"/>
      <c r="N822" s="3"/>
      <c r="O822" s="3"/>
      <c r="P822" s="34">
        <f t="shared" si="37"/>
        <v>2287768825</v>
      </c>
      <c r="Q822" s="35">
        <f>VLOOKUP(D822,FEBRERO!$D$13:$Q$1147,14,0)+VLOOKUP(D822,FEBRERO!$D$13:$AC$1147,26,0)+VLOOKUP(D822,MARZO!$D$13:$AC$1147,26,0)</f>
        <v>1223989921</v>
      </c>
      <c r="R822" s="3">
        <f>IFERROR(VLOOKUP(D822,[7]ServNOMINA!$F$16:$M$112,8,0),0)</f>
        <v>0</v>
      </c>
      <c r="S822" s="3">
        <f>IFERROR(VLOOKUP(D822,[7]ServOTROS!$F$16:$M$112,8,0),0)</f>
        <v>0</v>
      </c>
      <c r="T822" s="3">
        <f>IFERROR(VLOOKUP(D822,[7]CANCEL!$F$16:$M$48,8,0),0)</f>
        <v>0</v>
      </c>
      <c r="U822" s="3">
        <f>IFERROR(VLOOKUP(B822,[7]Aaf_PENSION!$C$16:$M$112,11,0),0)</f>
        <v>0</v>
      </c>
      <c r="V822" s="3">
        <f>IFERROR(VLOOKUP(B822,[7]Aaf_SALUD!$C$16:$M$112,11,0),0)</f>
        <v>0</v>
      </c>
      <c r="W822" s="3">
        <f>IFERROR(VLOOKUP(D822,[7]CALIDAD!$F$16:$M$1122,8,0),0)</f>
        <v>118197656</v>
      </c>
      <c r="X822" s="3"/>
      <c r="Y822" s="3">
        <f>IFERROR(VLOOKUP(B822,[7]Ap_CESANTIAS!$C$16:$M$112,11,0),0)</f>
        <v>0</v>
      </c>
      <c r="Z822" s="3">
        <f>IFERROR(VLOOKUP(B822,[7]Ap_PENSION!$C$16:$M$112,11,0),0)</f>
        <v>0</v>
      </c>
      <c r="AA822" s="3">
        <f>IFERROR(VLOOKUP(B822,[7]Ap_SALUD!$C$16:$M$112,11,0),0)</f>
        <v>0</v>
      </c>
      <c r="AB822" s="3"/>
      <c r="AC822" s="36">
        <f t="shared" si="36"/>
        <v>118197656</v>
      </c>
      <c r="AD822" s="37">
        <f t="shared" si="38"/>
        <v>945581248</v>
      </c>
      <c r="AE822" s="144"/>
    </row>
    <row r="823" spans="1:31" hidden="1" x14ac:dyDescent="0.25">
      <c r="A823" s="29">
        <v>811</v>
      </c>
      <c r="B823" s="61"/>
      <c r="C823" s="143" t="str">
        <f>VLOOKUP(D823,[8]Hoja1!$A$2:$B$1115,2,0)</f>
        <v>52506</v>
      </c>
      <c r="D823" s="31">
        <v>800099115</v>
      </c>
      <c r="E823" s="31">
        <v>210652506</v>
      </c>
      <c r="F823" s="61" t="s">
        <v>984</v>
      </c>
      <c r="G823" s="33">
        <v>0</v>
      </c>
      <c r="H823" s="33">
        <v>0</v>
      </c>
      <c r="I823" s="3">
        <f>IFERROR(VLOOKUP(C823,'[6]Anexo 2'!$A$9:$G$1115,7,0),0)</f>
        <v>75552250</v>
      </c>
      <c r="J823" s="3">
        <f>IFERROR(VLOOKUP(C823,'[6]Anexo 1'!$A$9:$F$1115,6,0),0)</f>
        <v>89370370</v>
      </c>
      <c r="K823" s="3"/>
      <c r="L823" s="3"/>
      <c r="M823" s="3"/>
      <c r="N823" s="3"/>
      <c r="O823" s="3"/>
      <c r="P823" s="34">
        <f t="shared" si="37"/>
        <v>164922620</v>
      </c>
      <c r="Q823" s="35">
        <f>VLOOKUP(D823,FEBRERO!$D$13:$Q$1147,14,0)+VLOOKUP(D823,FEBRERO!$D$13:$AC$1147,26,0)+VLOOKUP(D823,MARZO!$D$13:$AC$1147,26,0)</f>
        <v>108258433</v>
      </c>
      <c r="R823" s="3">
        <f>IFERROR(VLOOKUP(D823,[7]ServNOMINA!$F$16:$M$112,8,0),0)</f>
        <v>0</v>
      </c>
      <c r="S823" s="3">
        <f>IFERROR(VLOOKUP(D823,[7]ServOTROS!$F$16:$M$112,8,0),0)</f>
        <v>0</v>
      </c>
      <c r="T823" s="3">
        <f>IFERROR(VLOOKUP(D823,[7]CANCEL!$F$16:$M$48,8,0),0)</f>
        <v>0</v>
      </c>
      <c r="U823" s="3">
        <f>IFERROR(VLOOKUP(B823,[7]Aaf_PENSION!$C$16:$M$112,11,0),0)</f>
        <v>0</v>
      </c>
      <c r="V823" s="3">
        <f>IFERROR(VLOOKUP(B823,[7]Aaf_SALUD!$C$16:$M$112,11,0),0)</f>
        <v>0</v>
      </c>
      <c r="W823" s="3">
        <f>IFERROR(VLOOKUP(D823,[7]CALIDAD!$F$16:$M$1122,8,0),0)</f>
        <v>6296021</v>
      </c>
      <c r="X823" s="3"/>
      <c r="Y823" s="3">
        <f>IFERROR(VLOOKUP(B823,[7]Ap_CESANTIAS!$C$16:$M$112,11,0),0)</f>
        <v>0</v>
      </c>
      <c r="Z823" s="3">
        <f>IFERROR(VLOOKUP(B823,[7]Ap_PENSION!$C$16:$M$112,11,0),0)</f>
        <v>0</v>
      </c>
      <c r="AA823" s="3">
        <f>IFERROR(VLOOKUP(B823,[7]Ap_SALUD!$C$16:$M$112,11,0),0)</f>
        <v>0</v>
      </c>
      <c r="AB823" s="3"/>
      <c r="AC823" s="36">
        <f t="shared" si="36"/>
        <v>6296021</v>
      </c>
      <c r="AD823" s="37">
        <f t="shared" si="38"/>
        <v>50368166</v>
      </c>
      <c r="AE823" s="144"/>
    </row>
    <row r="824" spans="1:31" hidden="1" x14ac:dyDescent="0.25">
      <c r="A824" s="38">
        <v>812</v>
      </c>
      <c r="B824" s="61"/>
      <c r="C824" s="143" t="str">
        <f>VLOOKUP(D824,[8]Hoja1!$A$2:$B$1115,2,0)</f>
        <v>52520</v>
      </c>
      <c r="D824" s="31">
        <v>800099085</v>
      </c>
      <c r="E824" s="31">
        <v>212052520</v>
      </c>
      <c r="F824" s="61" t="s">
        <v>985</v>
      </c>
      <c r="G824" s="33">
        <v>0</v>
      </c>
      <c r="H824" s="33">
        <v>0</v>
      </c>
      <c r="I824" s="3">
        <f>IFERROR(VLOOKUP(C824,'[6]Anexo 2'!$A$9:$G$1115,7,0),0)</f>
        <v>309211992</v>
      </c>
      <c r="J824" s="3">
        <f>IFERROR(VLOOKUP(C824,'[6]Anexo 1'!$A$9:$F$1115,6,0),0)</f>
        <v>238030738</v>
      </c>
      <c r="K824" s="3"/>
      <c r="L824" s="3"/>
      <c r="M824" s="3"/>
      <c r="N824" s="3"/>
      <c r="O824" s="3"/>
      <c r="P824" s="34">
        <f t="shared" si="37"/>
        <v>547242730</v>
      </c>
      <c r="Q824" s="35">
        <f>VLOOKUP(D824,FEBRERO!$D$13:$Q$1147,14,0)+VLOOKUP(D824,FEBRERO!$D$13:$AC$1147,26,0)+VLOOKUP(D824,MARZO!$D$13:$AC$1147,26,0)</f>
        <v>315333736</v>
      </c>
      <c r="R824" s="3">
        <f>IFERROR(VLOOKUP(D824,[7]ServNOMINA!$F$16:$M$112,8,0),0)</f>
        <v>0</v>
      </c>
      <c r="S824" s="3">
        <f>IFERROR(VLOOKUP(D824,[7]ServOTROS!$F$16:$M$112,8,0),0)</f>
        <v>0</v>
      </c>
      <c r="T824" s="3">
        <f>IFERROR(VLOOKUP(D824,[7]CANCEL!$F$16:$M$48,8,0),0)</f>
        <v>0</v>
      </c>
      <c r="U824" s="3">
        <f>IFERROR(VLOOKUP(B824,[7]Aaf_PENSION!$C$16:$M$112,11,0),0)</f>
        <v>0</v>
      </c>
      <c r="V824" s="3">
        <f>IFERROR(VLOOKUP(B824,[7]Aaf_SALUD!$C$16:$M$112,11,0),0)</f>
        <v>0</v>
      </c>
      <c r="W824" s="3">
        <f>IFERROR(VLOOKUP(D824,[7]CALIDAD!$F$16:$M$1122,8,0),0)</f>
        <v>25767666</v>
      </c>
      <c r="X824" s="3"/>
      <c r="Y824" s="3">
        <f>IFERROR(VLOOKUP(B824,[7]Ap_CESANTIAS!$C$16:$M$112,11,0),0)</f>
        <v>0</v>
      </c>
      <c r="Z824" s="3">
        <f>IFERROR(VLOOKUP(B824,[7]Ap_PENSION!$C$16:$M$112,11,0),0)</f>
        <v>0</v>
      </c>
      <c r="AA824" s="3">
        <f>IFERROR(VLOOKUP(B824,[7]Ap_SALUD!$C$16:$M$112,11,0),0)</f>
        <v>0</v>
      </c>
      <c r="AB824" s="3"/>
      <c r="AC824" s="36">
        <f t="shared" si="36"/>
        <v>25767666</v>
      </c>
      <c r="AD824" s="37">
        <f t="shared" si="38"/>
        <v>206141328</v>
      </c>
      <c r="AE824" s="144"/>
    </row>
    <row r="825" spans="1:31" hidden="1" x14ac:dyDescent="0.25">
      <c r="A825" s="29">
        <v>813</v>
      </c>
      <c r="B825" s="61"/>
      <c r="C825" s="143" t="str">
        <f>VLOOKUP(D825,[8]Hoja1!$A$2:$B$1115,2,0)</f>
        <v>52540</v>
      </c>
      <c r="D825" s="31">
        <v>800020324</v>
      </c>
      <c r="E825" s="31">
        <v>214052540</v>
      </c>
      <c r="F825" s="61" t="s">
        <v>986</v>
      </c>
      <c r="G825" s="33">
        <v>0</v>
      </c>
      <c r="H825" s="33">
        <v>0</v>
      </c>
      <c r="I825" s="3">
        <f>IFERROR(VLOOKUP(C825,'[6]Anexo 2'!$A$9:$G$1115,7,0),0)</f>
        <v>267608196</v>
      </c>
      <c r="J825" s="3">
        <f>IFERROR(VLOOKUP(C825,'[6]Anexo 1'!$A$9:$F$1115,6,0),0)</f>
        <v>286660575</v>
      </c>
      <c r="K825" s="3"/>
      <c r="L825" s="3"/>
      <c r="M825" s="3"/>
      <c r="N825" s="3"/>
      <c r="O825" s="3"/>
      <c r="P825" s="34">
        <f t="shared" si="37"/>
        <v>554268771</v>
      </c>
      <c r="Q825" s="35">
        <f>VLOOKUP(D825,FEBRERO!$D$13:$Q$1147,14,0)+VLOOKUP(D825,FEBRERO!$D$13:$AC$1147,26,0)+VLOOKUP(D825,MARZO!$D$13:$AC$1147,26,0)</f>
        <v>353562624</v>
      </c>
      <c r="R825" s="3">
        <f>IFERROR(VLOOKUP(D825,[7]ServNOMINA!$F$16:$M$112,8,0),0)</f>
        <v>0</v>
      </c>
      <c r="S825" s="3">
        <f>IFERROR(VLOOKUP(D825,[7]ServOTROS!$F$16:$M$112,8,0),0)</f>
        <v>0</v>
      </c>
      <c r="T825" s="3">
        <f>IFERROR(VLOOKUP(D825,[7]CANCEL!$F$16:$M$48,8,0),0)</f>
        <v>0</v>
      </c>
      <c r="U825" s="3">
        <f>IFERROR(VLOOKUP(B825,[7]Aaf_PENSION!$C$16:$M$112,11,0),0)</f>
        <v>0</v>
      </c>
      <c r="V825" s="3">
        <f>IFERROR(VLOOKUP(B825,[7]Aaf_SALUD!$C$16:$M$112,11,0),0)</f>
        <v>0</v>
      </c>
      <c r="W825" s="3">
        <f>IFERROR(VLOOKUP(D825,[7]CALIDAD!$F$16:$M$1122,8,0),0)</f>
        <v>22300683</v>
      </c>
      <c r="X825" s="3"/>
      <c r="Y825" s="3">
        <f>IFERROR(VLOOKUP(B825,[7]Ap_CESANTIAS!$C$16:$M$112,11,0),0)</f>
        <v>0</v>
      </c>
      <c r="Z825" s="3">
        <f>IFERROR(VLOOKUP(B825,[7]Ap_PENSION!$C$16:$M$112,11,0),0)</f>
        <v>0</v>
      </c>
      <c r="AA825" s="3">
        <f>IFERROR(VLOOKUP(B825,[7]Ap_SALUD!$C$16:$M$112,11,0),0)</f>
        <v>0</v>
      </c>
      <c r="AB825" s="3"/>
      <c r="AC825" s="36">
        <f t="shared" si="36"/>
        <v>22300683</v>
      </c>
      <c r="AD825" s="37">
        <f t="shared" si="38"/>
        <v>178405464</v>
      </c>
      <c r="AE825" s="144"/>
    </row>
    <row r="826" spans="1:31" hidden="1" x14ac:dyDescent="0.25">
      <c r="A826" s="38">
        <v>814</v>
      </c>
      <c r="B826" s="61"/>
      <c r="C826" s="143" t="str">
        <f>VLOOKUP(D826,[8]Hoja1!$A$2:$B$1115,2,0)</f>
        <v>52560</v>
      </c>
      <c r="D826" s="31">
        <v>800037232</v>
      </c>
      <c r="E826" s="31">
        <v>216052560</v>
      </c>
      <c r="F826" s="61" t="s">
        <v>987</v>
      </c>
      <c r="G826" s="33">
        <v>0</v>
      </c>
      <c r="H826" s="33">
        <v>0</v>
      </c>
      <c r="I826" s="3">
        <f>IFERROR(VLOOKUP(C826,'[6]Anexo 2'!$A$9:$G$1115,7,0),0)</f>
        <v>177208168</v>
      </c>
      <c r="J826" s="3">
        <f>IFERROR(VLOOKUP(C826,'[6]Anexo 1'!$A$9:$F$1115,6,0),0)</f>
        <v>194830304</v>
      </c>
      <c r="K826" s="3"/>
      <c r="L826" s="3"/>
      <c r="M826" s="3"/>
      <c r="N826" s="3"/>
      <c r="O826" s="3"/>
      <c r="P826" s="34">
        <f t="shared" si="37"/>
        <v>372038472</v>
      </c>
      <c r="Q826" s="35">
        <f>VLOOKUP(D826,FEBRERO!$D$13:$Q$1147,14,0)+VLOOKUP(D826,FEBRERO!$D$13:$AC$1147,26,0)+VLOOKUP(D826,MARZO!$D$13:$AC$1147,26,0)</f>
        <v>239132345</v>
      </c>
      <c r="R826" s="3">
        <f>IFERROR(VLOOKUP(D826,[7]ServNOMINA!$F$16:$M$112,8,0),0)</f>
        <v>0</v>
      </c>
      <c r="S826" s="3">
        <f>IFERROR(VLOOKUP(D826,[7]ServOTROS!$F$16:$M$112,8,0),0)</f>
        <v>0</v>
      </c>
      <c r="T826" s="3">
        <f>IFERROR(VLOOKUP(D826,[7]CANCEL!$F$16:$M$48,8,0),0)</f>
        <v>0</v>
      </c>
      <c r="U826" s="3">
        <f>IFERROR(VLOOKUP(B826,[7]Aaf_PENSION!$C$16:$M$112,11,0),0)</f>
        <v>0</v>
      </c>
      <c r="V826" s="3">
        <f>IFERROR(VLOOKUP(B826,[7]Aaf_SALUD!$C$16:$M$112,11,0),0)</f>
        <v>0</v>
      </c>
      <c r="W826" s="3">
        <f>IFERROR(VLOOKUP(D826,[7]CALIDAD!$F$16:$M$1122,8,0),0)</f>
        <v>14767347</v>
      </c>
      <c r="X826" s="3"/>
      <c r="Y826" s="3">
        <f>IFERROR(VLOOKUP(B826,[7]Ap_CESANTIAS!$C$16:$M$112,11,0),0)</f>
        <v>0</v>
      </c>
      <c r="Z826" s="3">
        <f>IFERROR(VLOOKUP(B826,[7]Ap_PENSION!$C$16:$M$112,11,0),0)</f>
        <v>0</v>
      </c>
      <c r="AA826" s="3">
        <f>IFERROR(VLOOKUP(B826,[7]Ap_SALUD!$C$16:$M$112,11,0),0)</f>
        <v>0</v>
      </c>
      <c r="AB826" s="3"/>
      <c r="AC826" s="36">
        <f t="shared" si="36"/>
        <v>14767347</v>
      </c>
      <c r="AD826" s="37">
        <f t="shared" si="38"/>
        <v>118138780</v>
      </c>
      <c r="AE826" s="144"/>
    </row>
    <row r="827" spans="1:31" hidden="1" x14ac:dyDescent="0.25">
      <c r="A827" s="29">
        <v>815</v>
      </c>
      <c r="B827" s="61"/>
      <c r="C827" s="143" t="str">
        <f>VLOOKUP(D827,[8]Hoja1!$A$2:$B$1115,2,0)</f>
        <v>52565</v>
      </c>
      <c r="D827" s="31">
        <v>800222498</v>
      </c>
      <c r="E827" s="31">
        <v>216552565</v>
      </c>
      <c r="F827" s="61" t="s">
        <v>988</v>
      </c>
      <c r="G827" s="33">
        <v>0</v>
      </c>
      <c r="H827" s="33">
        <v>0</v>
      </c>
      <c r="I827" s="3">
        <f>IFERROR(VLOOKUP(C827,'[6]Anexo 2'!$A$9:$G$1115,7,0),0)</f>
        <v>81481292</v>
      </c>
      <c r="J827" s="3">
        <f>IFERROR(VLOOKUP(C827,'[6]Anexo 1'!$A$9:$F$1115,6,0),0)</f>
        <v>72396780</v>
      </c>
      <c r="K827" s="3"/>
      <c r="L827" s="3"/>
      <c r="M827" s="3"/>
      <c r="N827" s="3"/>
      <c r="O827" s="3"/>
      <c r="P827" s="34">
        <f t="shared" si="37"/>
        <v>153878072</v>
      </c>
      <c r="Q827" s="35">
        <f>VLOOKUP(D827,FEBRERO!$D$13:$Q$1147,14,0)+VLOOKUP(D827,FEBRERO!$D$13:$AC$1147,26,0)+VLOOKUP(D827,MARZO!$D$13:$AC$1147,26,0)</f>
        <v>92767104</v>
      </c>
      <c r="R827" s="3">
        <f>IFERROR(VLOOKUP(D827,[7]ServNOMINA!$F$16:$M$112,8,0),0)</f>
        <v>0</v>
      </c>
      <c r="S827" s="3">
        <f>IFERROR(VLOOKUP(D827,[7]ServOTROS!$F$16:$M$112,8,0),0)</f>
        <v>0</v>
      </c>
      <c r="T827" s="3">
        <f>IFERROR(VLOOKUP(D827,[7]CANCEL!$F$16:$M$48,8,0),0)</f>
        <v>0</v>
      </c>
      <c r="U827" s="3">
        <f>IFERROR(VLOOKUP(B827,[7]Aaf_PENSION!$C$16:$M$112,11,0),0)</f>
        <v>0</v>
      </c>
      <c r="V827" s="3">
        <f>IFERROR(VLOOKUP(B827,[7]Aaf_SALUD!$C$16:$M$112,11,0),0)</f>
        <v>0</v>
      </c>
      <c r="W827" s="3">
        <f>IFERROR(VLOOKUP(D827,[7]CALIDAD!$F$16:$M$1122,8,0),0)</f>
        <v>6790108</v>
      </c>
      <c r="X827" s="3"/>
      <c r="Y827" s="3">
        <f>IFERROR(VLOOKUP(B827,[7]Ap_CESANTIAS!$C$16:$M$112,11,0),0)</f>
        <v>0</v>
      </c>
      <c r="Z827" s="3">
        <f>IFERROR(VLOOKUP(B827,[7]Ap_PENSION!$C$16:$M$112,11,0),0)</f>
        <v>0</v>
      </c>
      <c r="AA827" s="3">
        <f>IFERROR(VLOOKUP(B827,[7]Ap_SALUD!$C$16:$M$112,11,0),0)</f>
        <v>0</v>
      </c>
      <c r="AB827" s="3"/>
      <c r="AC827" s="36">
        <f t="shared" si="36"/>
        <v>6790108</v>
      </c>
      <c r="AD827" s="37">
        <f t="shared" si="38"/>
        <v>54320860</v>
      </c>
      <c r="AE827" s="144"/>
    </row>
    <row r="828" spans="1:31" hidden="1" x14ac:dyDescent="0.25">
      <c r="A828" s="38">
        <v>816</v>
      </c>
      <c r="B828" s="61"/>
      <c r="C828" s="143" t="str">
        <f>VLOOKUP(D828,[8]Hoja1!$A$2:$B$1115,2,0)</f>
        <v>52573</v>
      </c>
      <c r="D828" s="31">
        <v>800099118</v>
      </c>
      <c r="E828" s="31">
        <v>217352573</v>
      </c>
      <c r="F828" s="61" t="s">
        <v>989</v>
      </c>
      <c r="G828" s="33">
        <v>0</v>
      </c>
      <c r="H828" s="33">
        <v>0</v>
      </c>
      <c r="I828" s="3">
        <f>IFERROR(VLOOKUP(C828,'[6]Anexo 2'!$A$9:$G$1115,7,0),0)</f>
        <v>117668726</v>
      </c>
      <c r="J828" s="3">
        <f>IFERROR(VLOOKUP(C828,'[6]Anexo 1'!$A$9:$F$1115,6,0),0)</f>
        <v>119878056</v>
      </c>
      <c r="K828" s="3"/>
      <c r="L828" s="3"/>
      <c r="M828" s="3"/>
      <c r="N828" s="3"/>
      <c r="O828" s="3"/>
      <c r="P828" s="34">
        <f t="shared" si="37"/>
        <v>237546782</v>
      </c>
      <c r="Q828" s="35">
        <f>VLOOKUP(D828,FEBRERO!$D$13:$Q$1147,14,0)+VLOOKUP(D828,FEBRERO!$D$13:$AC$1147,26,0)+VLOOKUP(D828,MARZO!$D$13:$AC$1147,26,0)</f>
        <v>149295237</v>
      </c>
      <c r="R828" s="3">
        <f>IFERROR(VLOOKUP(D828,[7]ServNOMINA!$F$16:$M$112,8,0),0)</f>
        <v>0</v>
      </c>
      <c r="S828" s="3">
        <f>IFERROR(VLOOKUP(D828,[7]ServOTROS!$F$16:$M$112,8,0),0)</f>
        <v>0</v>
      </c>
      <c r="T828" s="3">
        <f>IFERROR(VLOOKUP(D828,[7]CANCEL!$F$16:$M$48,8,0),0)</f>
        <v>0</v>
      </c>
      <c r="U828" s="3">
        <f>IFERROR(VLOOKUP(B828,[7]Aaf_PENSION!$C$16:$M$112,11,0),0)</f>
        <v>0</v>
      </c>
      <c r="V828" s="3">
        <f>IFERROR(VLOOKUP(B828,[7]Aaf_SALUD!$C$16:$M$112,11,0),0)</f>
        <v>0</v>
      </c>
      <c r="W828" s="3">
        <f>IFERROR(VLOOKUP(D828,[7]CALIDAD!$F$16:$M$1122,8,0),0)</f>
        <v>9805727</v>
      </c>
      <c r="X828" s="3"/>
      <c r="Y828" s="3">
        <f>IFERROR(VLOOKUP(B828,[7]Ap_CESANTIAS!$C$16:$M$112,11,0),0)</f>
        <v>0</v>
      </c>
      <c r="Z828" s="3">
        <f>IFERROR(VLOOKUP(B828,[7]Ap_PENSION!$C$16:$M$112,11,0),0)</f>
        <v>0</v>
      </c>
      <c r="AA828" s="3">
        <f>IFERROR(VLOOKUP(B828,[7]Ap_SALUD!$C$16:$M$112,11,0),0)</f>
        <v>0</v>
      </c>
      <c r="AB828" s="3"/>
      <c r="AC828" s="36">
        <f t="shared" si="36"/>
        <v>9805727</v>
      </c>
      <c r="AD828" s="37">
        <f t="shared" si="38"/>
        <v>78445818</v>
      </c>
      <c r="AE828" s="144"/>
    </row>
    <row r="829" spans="1:31" hidden="1" x14ac:dyDescent="0.25">
      <c r="A829" s="29">
        <v>817</v>
      </c>
      <c r="B829" s="61"/>
      <c r="C829" s="143" t="str">
        <f>VLOOKUP(D829,[8]Hoja1!$A$2:$B$1115,2,0)</f>
        <v>52585</v>
      </c>
      <c r="D829" s="31">
        <v>800099122</v>
      </c>
      <c r="E829" s="31">
        <v>218552585</v>
      </c>
      <c r="F829" s="61" t="s">
        <v>990</v>
      </c>
      <c r="G829" s="33">
        <v>0</v>
      </c>
      <c r="H829" s="33">
        <v>0</v>
      </c>
      <c r="I829" s="3">
        <f>IFERROR(VLOOKUP(C829,'[6]Anexo 2'!$A$9:$G$1115,7,0),0)</f>
        <v>258095904</v>
      </c>
      <c r="J829" s="3">
        <f>IFERROR(VLOOKUP(C829,'[6]Anexo 1'!$A$9:$F$1115,6,0),0)</f>
        <v>271352932</v>
      </c>
      <c r="K829" s="3"/>
      <c r="L829" s="3"/>
      <c r="M829" s="3"/>
      <c r="N829" s="3"/>
      <c r="O829" s="3"/>
      <c r="P829" s="34">
        <f t="shared" si="37"/>
        <v>529448836</v>
      </c>
      <c r="Q829" s="35">
        <f>VLOOKUP(D829,FEBRERO!$D$13:$Q$1147,14,0)+VLOOKUP(D829,FEBRERO!$D$13:$AC$1147,26,0)+VLOOKUP(D829,MARZO!$D$13:$AC$1147,26,0)</f>
        <v>335876908</v>
      </c>
      <c r="R829" s="3">
        <f>IFERROR(VLOOKUP(D829,[7]ServNOMINA!$F$16:$M$112,8,0),0)</f>
        <v>0</v>
      </c>
      <c r="S829" s="3">
        <f>IFERROR(VLOOKUP(D829,[7]ServOTROS!$F$16:$M$112,8,0),0)</f>
        <v>0</v>
      </c>
      <c r="T829" s="3">
        <f>IFERROR(VLOOKUP(D829,[7]CANCEL!$F$16:$M$48,8,0),0)</f>
        <v>0</v>
      </c>
      <c r="U829" s="3">
        <f>IFERROR(VLOOKUP(B829,[7]Aaf_PENSION!$C$16:$M$112,11,0),0)</f>
        <v>0</v>
      </c>
      <c r="V829" s="3">
        <f>IFERROR(VLOOKUP(B829,[7]Aaf_SALUD!$C$16:$M$112,11,0),0)</f>
        <v>0</v>
      </c>
      <c r="W829" s="3">
        <f>IFERROR(VLOOKUP(D829,[7]CALIDAD!$F$16:$M$1122,8,0),0)</f>
        <v>21507992</v>
      </c>
      <c r="X829" s="3"/>
      <c r="Y829" s="3">
        <f>IFERROR(VLOOKUP(B829,[7]Ap_CESANTIAS!$C$16:$M$112,11,0),0)</f>
        <v>0</v>
      </c>
      <c r="Z829" s="3">
        <f>IFERROR(VLOOKUP(B829,[7]Ap_PENSION!$C$16:$M$112,11,0),0)</f>
        <v>0</v>
      </c>
      <c r="AA829" s="3">
        <f>IFERROR(VLOOKUP(B829,[7]Ap_SALUD!$C$16:$M$112,11,0),0)</f>
        <v>0</v>
      </c>
      <c r="AB829" s="3"/>
      <c r="AC829" s="36">
        <f t="shared" si="36"/>
        <v>21507992</v>
      </c>
      <c r="AD829" s="37">
        <f t="shared" si="38"/>
        <v>172063936</v>
      </c>
      <c r="AE829" s="144"/>
    </row>
    <row r="830" spans="1:31" hidden="1" x14ac:dyDescent="0.25">
      <c r="A830" s="38">
        <v>818</v>
      </c>
      <c r="B830" s="61"/>
      <c r="C830" s="143" t="str">
        <f>VLOOKUP(D830,[8]Hoja1!$A$2:$B$1115,2,0)</f>
        <v>52612</v>
      </c>
      <c r="D830" s="31">
        <v>800099127</v>
      </c>
      <c r="E830" s="31">
        <v>211252612</v>
      </c>
      <c r="F830" s="61" t="s">
        <v>794</v>
      </c>
      <c r="G830" s="33">
        <v>0</v>
      </c>
      <c r="H830" s="33">
        <v>0</v>
      </c>
      <c r="I830" s="3">
        <f>IFERROR(VLOOKUP(C830,'[6]Anexo 2'!$A$9:$G$1115,7,0),0)</f>
        <v>886049280</v>
      </c>
      <c r="J830" s="3">
        <f>IFERROR(VLOOKUP(C830,'[6]Anexo 1'!$A$9:$F$1115,6,0),0)</f>
        <v>602155033</v>
      </c>
      <c r="K830" s="3"/>
      <c r="L830" s="3"/>
      <c r="M830" s="3"/>
      <c r="N830" s="46"/>
      <c r="O830" s="46"/>
      <c r="P830" s="34">
        <f t="shared" si="37"/>
        <v>1488204313</v>
      </c>
      <c r="Q830" s="35">
        <f>VLOOKUP(D830,FEBRERO!$D$13:$Q$1147,14,0)+VLOOKUP(D830,FEBRERO!$D$13:$AC$1147,26,0)+VLOOKUP(D830,MARZO!$D$13:$AC$1147,26,0)</f>
        <v>736204396</v>
      </c>
      <c r="R830" s="3">
        <f>IFERROR(VLOOKUP(D830,[7]ServNOMINA!$F$16:$M$112,8,0),0)</f>
        <v>0</v>
      </c>
      <c r="S830" s="3">
        <f>IFERROR(VLOOKUP(D830,[7]ServOTROS!$F$16:$M$112,8,0),0)</f>
        <v>0</v>
      </c>
      <c r="T830" s="3">
        <f>IFERROR(VLOOKUP(D830,[7]CANCEL!$F$16:$M$48,8,0),0)</f>
        <v>0</v>
      </c>
      <c r="U830" s="3">
        <f>IFERROR(VLOOKUP(B830,[7]Aaf_PENSION!$C$16:$M$112,11,0),0)</f>
        <v>0</v>
      </c>
      <c r="V830" s="3">
        <f>IFERROR(VLOOKUP(B830,[7]Aaf_SALUD!$C$16:$M$112,11,0),0)</f>
        <v>0</v>
      </c>
      <c r="W830" s="3">
        <f>IFERROR(VLOOKUP(D830,[7]CALIDAD!$F$16:$M$1122,8,0),0)</f>
        <v>73837440</v>
      </c>
      <c r="X830" s="3"/>
      <c r="Y830" s="3">
        <f>IFERROR(VLOOKUP(B830,[7]Ap_CESANTIAS!$C$16:$M$112,11,0),0)</f>
        <v>0</v>
      </c>
      <c r="Z830" s="3">
        <f>IFERROR(VLOOKUP(B830,[7]Ap_PENSION!$C$16:$M$112,11,0),0)</f>
        <v>0</v>
      </c>
      <c r="AA830" s="3">
        <f>IFERROR(VLOOKUP(B830,[7]Ap_SALUD!$C$16:$M$112,11,0),0)</f>
        <v>0</v>
      </c>
      <c r="AB830" s="3"/>
      <c r="AC830" s="36">
        <f t="shared" si="36"/>
        <v>73837440</v>
      </c>
      <c r="AD830" s="37">
        <f t="shared" si="38"/>
        <v>678162477</v>
      </c>
      <c r="AE830" s="144"/>
    </row>
    <row r="831" spans="1:31" hidden="1" x14ac:dyDescent="0.25">
      <c r="A831" s="29">
        <v>819</v>
      </c>
      <c r="B831" s="61"/>
      <c r="C831" s="143" t="str">
        <f>VLOOKUP(D831,[8]Hoja1!$A$2:$B$1115,2,0)</f>
        <v>52621</v>
      </c>
      <c r="D831" s="31">
        <v>800099132</v>
      </c>
      <c r="E831" s="31">
        <v>212152621</v>
      </c>
      <c r="F831" s="61" t="s">
        <v>991</v>
      </c>
      <c r="G831" s="33">
        <v>0</v>
      </c>
      <c r="H831" s="33">
        <v>0</v>
      </c>
      <c r="I831" s="3">
        <f>IFERROR(VLOOKUP(C831,'[6]Anexo 2'!$A$9:$G$1115,7,0),0)</f>
        <v>516348496</v>
      </c>
      <c r="J831" s="3">
        <f>IFERROR(VLOOKUP(C831,'[6]Anexo 1'!$A$9:$F$1115,6,0),0)</f>
        <v>428877167</v>
      </c>
      <c r="K831" s="3"/>
      <c r="L831" s="3"/>
      <c r="M831" s="3"/>
      <c r="N831" s="3"/>
      <c r="O831" s="3"/>
      <c r="P831" s="34">
        <f t="shared" si="37"/>
        <v>945225663</v>
      </c>
      <c r="Q831" s="35">
        <f>VLOOKUP(D831,FEBRERO!$D$13:$Q$1147,14,0)+VLOOKUP(D831,FEBRERO!$D$13:$AC$1147,26,0)+VLOOKUP(D831,MARZO!$D$13:$AC$1147,26,0)</f>
        <v>557964290</v>
      </c>
      <c r="R831" s="3">
        <f>IFERROR(VLOOKUP(D831,[7]ServNOMINA!$F$16:$M$112,8,0),0)</f>
        <v>0</v>
      </c>
      <c r="S831" s="3">
        <f>IFERROR(VLOOKUP(D831,[7]ServOTROS!$F$16:$M$112,8,0),0)</f>
        <v>0</v>
      </c>
      <c r="T831" s="3">
        <f>IFERROR(VLOOKUP(D831,[7]CANCEL!$F$16:$M$48,8,0),0)</f>
        <v>0</v>
      </c>
      <c r="U831" s="3">
        <f>IFERROR(VLOOKUP(B831,[7]Aaf_PENSION!$C$16:$M$112,11,0),0)</f>
        <v>0</v>
      </c>
      <c r="V831" s="3">
        <f>IFERROR(VLOOKUP(B831,[7]Aaf_SALUD!$C$16:$M$112,11,0),0)</f>
        <v>0</v>
      </c>
      <c r="W831" s="3">
        <f>IFERROR(VLOOKUP(D831,[7]CALIDAD!$F$16:$M$1122,8,0),0)</f>
        <v>43029041</v>
      </c>
      <c r="X831" s="3"/>
      <c r="Y831" s="3">
        <f>IFERROR(VLOOKUP(B831,[7]Ap_CESANTIAS!$C$16:$M$112,11,0),0)</f>
        <v>0</v>
      </c>
      <c r="Z831" s="3">
        <f>IFERROR(VLOOKUP(B831,[7]Ap_PENSION!$C$16:$M$112,11,0),0)</f>
        <v>0</v>
      </c>
      <c r="AA831" s="3">
        <f>IFERROR(VLOOKUP(B831,[7]Ap_SALUD!$C$16:$M$112,11,0),0)</f>
        <v>0</v>
      </c>
      <c r="AB831" s="3"/>
      <c r="AC831" s="36">
        <f t="shared" si="36"/>
        <v>43029041</v>
      </c>
      <c r="AD831" s="37">
        <f t="shared" si="38"/>
        <v>344232332</v>
      </c>
      <c r="AE831" s="144"/>
    </row>
    <row r="832" spans="1:31" hidden="1" x14ac:dyDescent="0.25">
      <c r="A832" s="38">
        <v>820</v>
      </c>
      <c r="B832" s="61"/>
      <c r="C832" s="143" t="str">
        <f>VLOOKUP(D832,[8]Hoja1!$A$2:$B$1115,2,0)</f>
        <v>52678</v>
      </c>
      <c r="D832" s="31">
        <v>800099136</v>
      </c>
      <c r="E832" s="31">
        <v>217852678</v>
      </c>
      <c r="F832" s="61" t="s">
        <v>992</v>
      </c>
      <c r="G832" s="33">
        <v>0</v>
      </c>
      <c r="H832" s="33">
        <v>0</v>
      </c>
      <c r="I832" s="3">
        <f>IFERROR(VLOOKUP(C832,'[6]Anexo 2'!$A$9:$G$1115,7,0),0)</f>
        <v>479388264</v>
      </c>
      <c r="J832" s="3">
        <f>IFERROR(VLOOKUP(C832,'[6]Anexo 1'!$A$9:$F$1115,6,0),0)</f>
        <v>453047318</v>
      </c>
      <c r="K832" s="3"/>
      <c r="L832" s="3"/>
      <c r="M832" s="3"/>
      <c r="N832" s="3"/>
      <c r="O832" s="3"/>
      <c r="P832" s="34">
        <f t="shared" si="37"/>
        <v>932435582</v>
      </c>
      <c r="Q832" s="35">
        <f>VLOOKUP(D832,FEBRERO!$D$13:$Q$1147,14,0)+VLOOKUP(D832,FEBRERO!$D$13:$AC$1147,26,0)+VLOOKUP(D832,MARZO!$D$13:$AC$1147,26,0)</f>
        <v>572894384</v>
      </c>
      <c r="R832" s="3">
        <f>IFERROR(VLOOKUP(D832,[7]ServNOMINA!$F$16:$M$112,8,0),0)</f>
        <v>0</v>
      </c>
      <c r="S832" s="3">
        <f>IFERROR(VLOOKUP(D832,[7]ServOTROS!$F$16:$M$112,8,0),0)</f>
        <v>0</v>
      </c>
      <c r="T832" s="3">
        <f>IFERROR(VLOOKUP(D832,[7]CANCEL!$F$16:$M$48,8,0),0)</f>
        <v>0</v>
      </c>
      <c r="U832" s="3">
        <f>IFERROR(VLOOKUP(B832,[7]Aaf_PENSION!$C$16:$M$112,11,0),0)</f>
        <v>0</v>
      </c>
      <c r="V832" s="3">
        <f>IFERROR(VLOOKUP(B832,[7]Aaf_SALUD!$C$16:$M$112,11,0),0)</f>
        <v>0</v>
      </c>
      <c r="W832" s="3">
        <f>IFERROR(VLOOKUP(D832,[7]CALIDAD!$F$16:$M$1122,8,0),0)</f>
        <v>39949022</v>
      </c>
      <c r="X832" s="3"/>
      <c r="Y832" s="3">
        <f>IFERROR(VLOOKUP(B832,[7]Ap_CESANTIAS!$C$16:$M$112,11,0),0)</f>
        <v>0</v>
      </c>
      <c r="Z832" s="3">
        <f>IFERROR(VLOOKUP(B832,[7]Ap_PENSION!$C$16:$M$112,11,0),0)</f>
        <v>0</v>
      </c>
      <c r="AA832" s="3">
        <f>IFERROR(VLOOKUP(B832,[7]Ap_SALUD!$C$16:$M$112,11,0),0)</f>
        <v>0</v>
      </c>
      <c r="AB832" s="3"/>
      <c r="AC832" s="36">
        <f t="shared" si="36"/>
        <v>39949022</v>
      </c>
      <c r="AD832" s="37">
        <f t="shared" si="38"/>
        <v>319592176</v>
      </c>
      <c r="AE832" s="144"/>
    </row>
    <row r="833" spans="1:31" hidden="1" x14ac:dyDescent="0.25">
      <c r="A833" s="29">
        <v>821</v>
      </c>
      <c r="B833" s="61"/>
      <c r="C833" s="143" t="str">
        <f>VLOOKUP(D833,[8]Hoja1!$A$2:$B$1115,2,0)</f>
        <v>52683</v>
      </c>
      <c r="D833" s="31">
        <v>800099138</v>
      </c>
      <c r="E833" s="31">
        <v>218352683</v>
      </c>
      <c r="F833" s="61" t="s">
        <v>993</v>
      </c>
      <c r="G833" s="33">
        <v>0</v>
      </c>
      <c r="H833" s="33">
        <v>0</v>
      </c>
      <c r="I833" s="3">
        <f>IFERROR(VLOOKUP(C833,'[6]Anexo 2'!$A$9:$G$1115,7,0),0)</f>
        <v>249761256</v>
      </c>
      <c r="J833" s="3">
        <f>IFERROR(VLOOKUP(C833,'[6]Anexo 1'!$A$9:$F$1115,6,0),0)</f>
        <v>264089681</v>
      </c>
      <c r="K833" s="3"/>
      <c r="L833" s="3"/>
      <c r="M833" s="3"/>
      <c r="N833" s="3"/>
      <c r="O833" s="3"/>
      <c r="P833" s="34">
        <f t="shared" si="37"/>
        <v>513850937</v>
      </c>
      <c r="Q833" s="35">
        <f>VLOOKUP(D833,FEBRERO!$D$13:$Q$1147,14,0)+VLOOKUP(D833,FEBRERO!$D$13:$AC$1147,26,0)+VLOOKUP(D833,MARZO!$D$13:$AC$1147,26,0)</f>
        <v>326529995</v>
      </c>
      <c r="R833" s="3">
        <f>IFERROR(VLOOKUP(D833,[7]ServNOMINA!$F$16:$M$112,8,0),0)</f>
        <v>0</v>
      </c>
      <c r="S833" s="3">
        <f>IFERROR(VLOOKUP(D833,[7]ServOTROS!$F$16:$M$112,8,0),0)</f>
        <v>0</v>
      </c>
      <c r="T833" s="3">
        <f>IFERROR(VLOOKUP(D833,[7]CANCEL!$F$16:$M$48,8,0),0)</f>
        <v>0</v>
      </c>
      <c r="U833" s="3">
        <f>IFERROR(VLOOKUP(B833,[7]Aaf_PENSION!$C$16:$M$112,11,0),0)</f>
        <v>0</v>
      </c>
      <c r="V833" s="3">
        <f>IFERROR(VLOOKUP(B833,[7]Aaf_SALUD!$C$16:$M$112,11,0),0)</f>
        <v>0</v>
      </c>
      <c r="W833" s="3">
        <f>IFERROR(VLOOKUP(D833,[7]CALIDAD!$F$16:$M$1122,8,0),0)</f>
        <v>20813438</v>
      </c>
      <c r="X833" s="3"/>
      <c r="Y833" s="3">
        <f>IFERROR(VLOOKUP(B833,[7]Ap_CESANTIAS!$C$16:$M$112,11,0),0)</f>
        <v>0</v>
      </c>
      <c r="Z833" s="3">
        <f>IFERROR(VLOOKUP(B833,[7]Ap_PENSION!$C$16:$M$112,11,0),0)</f>
        <v>0</v>
      </c>
      <c r="AA833" s="3">
        <f>IFERROR(VLOOKUP(B833,[7]Ap_SALUD!$C$16:$M$112,11,0),0)</f>
        <v>0</v>
      </c>
      <c r="AB833" s="3"/>
      <c r="AC833" s="36">
        <f t="shared" si="36"/>
        <v>20813438</v>
      </c>
      <c r="AD833" s="37">
        <f t="shared" si="38"/>
        <v>166507504</v>
      </c>
      <c r="AE833" s="144"/>
    </row>
    <row r="834" spans="1:31" hidden="1" x14ac:dyDescent="0.25">
      <c r="A834" s="38">
        <v>822</v>
      </c>
      <c r="B834" s="61"/>
      <c r="C834" s="143" t="str">
        <f>VLOOKUP(D834,[8]Hoja1!$A$2:$B$1115,2,0)</f>
        <v>52685</v>
      </c>
      <c r="D834" s="31">
        <v>800193031</v>
      </c>
      <c r="E834" s="31">
        <v>218552685</v>
      </c>
      <c r="F834" s="61" t="s">
        <v>796</v>
      </c>
      <c r="G834" s="33">
        <v>0</v>
      </c>
      <c r="H834" s="33">
        <v>0</v>
      </c>
      <c r="I834" s="3">
        <f>IFERROR(VLOOKUP(C834,'[6]Anexo 2'!$A$9:$G$1115,7,0),0)</f>
        <v>130239380</v>
      </c>
      <c r="J834" s="3">
        <f>IFERROR(VLOOKUP(C834,'[6]Anexo 1'!$A$9:$F$1115,6,0),0)</f>
        <v>124988455</v>
      </c>
      <c r="K834" s="3"/>
      <c r="L834" s="3"/>
      <c r="M834" s="3"/>
      <c r="N834" s="3"/>
      <c r="O834" s="3"/>
      <c r="P834" s="34">
        <f t="shared" si="37"/>
        <v>255227835</v>
      </c>
      <c r="Q834" s="35">
        <f>VLOOKUP(D834,FEBRERO!$D$13:$Q$1147,14,0)+VLOOKUP(D834,FEBRERO!$D$13:$AC$1147,26,0)+VLOOKUP(D834,MARZO!$D$13:$AC$1147,26,0)</f>
        <v>157548301</v>
      </c>
      <c r="R834" s="3">
        <f>IFERROR(VLOOKUP(D834,[7]ServNOMINA!$F$16:$M$112,8,0),0)</f>
        <v>0</v>
      </c>
      <c r="S834" s="3">
        <f>IFERROR(VLOOKUP(D834,[7]ServOTROS!$F$16:$M$112,8,0),0)</f>
        <v>0</v>
      </c>
      <c r="T834" s="3">
        <f>IFERROR(VLOOKUP(D834,[7]CANCEL!$F$16:$M$48,8,0),0)</f>
        <v>0</v>
      </c>
      <c r="U834" s="3">
        <f>IFERROR(VLOOKUP(B834,[7]Aaf_PENSION!$C$16:$M$112,11,0),0)</f>
        <v>0</v>
      </c>
      <c r="V834" s="3">
        <f>IFERROR(VLOOKUP(B834,[7]Aaf_SALUD!$C$16:$M$112,11,0),0)</f>
        <v>0</v>
      </c>
      <c r="W834" s="3">
        <f>IFERROR(VLOOKUP(D834,[7]CALIDAD!$F$16:$M$1122,8,0),0)</f>
        <v>10853282</v>
      </c>
      <c r="X834" s="3"/>
      <c r="Y834" s="3">
        <f>IFERROR(VLOOKUP(B834,[7]Ap_CESANTIAS!$C$16:$M$112,11,0),0)</f>
        <v>0</v>
      </c>
      <c r="Z834" s="3">
        <f>IFERROR(VLOOKUP(B834,[7]Ap_PENSION!$C$16:$M$112,11,0),0)</f>
        <v>0</v>
      </c>
      <c r="AA834" s="3">
        <f>IFERROR(VLOOKUP(B834,[7]Ap_SALUD!$C$16:$M$112,11,0),0)</f>
        <v>0</v>
      </c>
      <c r="AB834" s="3"/>
      <c r="AC834" s="36">
        <f t="shared" si="36"/>
        <v>10853282</v>
      </c>
      <c r="AD834" s="37">
        <f t="shared" si="38"/>
        <v>86826252</v>
      </c>
      <c r="AE834" s="144"/>
    </row>
    <row r="835" spans="1:31" hidden="1" x14ac:dyDescent="0.25">
      <c r="A835" s="29">
        <v>823</v>
      </c>
      <c r="B835" s="61"/>
      <c r="C835" s="143" t="str">
        <f>VLOOKUP(D835,[8]Hoja1!$A$2:$B$1115,2,0)</f>
        <v>52687</v>
      </c>
      <c r="D835" s="31">
        <v>800099142</v>
      </c>
      <c r="E835" s="31">
        <v>218752687</v>
      </c>
      <c r="F835" s="61" t="s">
        <v>994</v>
      </c>
      <c r="G835" s="33">
        <v>0</v>
      </c>
      <c r="H835" s="33">
        <v>0</v>
      </c>
      <c r="I835" s="3">
        <f>IFERROR(VLOOKUP(C835,'[6]Anexo 2'!$A$9:$G$1115,7,0),0)</f>
        <v>287270228</v>
      </c>
      <c r="J835" s="3">
        <f>IFERROR(VLOOKUP(C835,'[6]Anexo 1'!$A$9:$F$1115,6,0),0)</f>
        <v>298756702</v>
      </c>
      <c r="K835" s="3"/>
      <c r="L835" s="3"/>
      <c r="M835" s="3"/>
      <c r="N835" s="3"/>
      <c r="O835" s="3"/>
      <c r="P835" s="34">
        <f t="shared" si="37"/>
        <v>586026930</v>
      </c>
      <c r="Q835" s="35">
        <f>VLOOKUP(D835,FEBRERO!$D$13:$Q$1147,14,0)+VLOOKUP(D835,FEBRERO!$D$13:$AC$1147,26,0)+VLOOKUP(D835,MARZO!$D$13:$AC$1147,26,0)</f>
        <v>370574260</v>
      </c>
      <c r="R835" s="3">
        <f>IFERROR(VLOOKUP(D835,[7]ServNOMINA!$F$16:$M$112,8,0),0)</f>
        <v>0</v>
      </c>
      <c r="S835" s="3">
        <f>IFERROR(VLOOKUP(D835,[7]ServOTROS!$F$16:$M$112,8,0),0)</f>
        <v>0</v>
      </c>
      <c r="T835" s="3">
        <f>IFERROR(VLOOKUP(D835,[7]CANCEL!$F$16:$M$48,8,0),0)</f>
        <v>0</v>
      </c>
      <c r="U835" s="3">
        <f>IFERROR(VLOOKUP(B835,[7]Aaf_PENSION!$C$16:$M$112,11,0),0)</f>
        <v>0</v>
      </c>
      <c r="V835" s="3">
        <f>IFERROR(VLOOKUP(B835,[7]Aaf_SALUD!$C$16:$M$112,11,0),0)</f>
        <v>0</v>
      </c>
      <c r="W835" s="3">
        <f>IFERROR(VLOOKUP(D835,[7]CALIDAD!$F$16:$M$1122,8,0),0)</f>
        <v>23939186</v>
      </c>
      <c r="X835" s="3"/>
      <c r="Y835" s="3">
        <f>IFERROR(VLOOKUP(B835,[7]Ap_CESANTIAS!$C$16:$M$112,11,0),0)</f>
        <v>0</v>
      </c>
      <c r="Z835" s="3">
        <f>IFERROR(VLOOKUP(B835,[7]Ap_PENSION!$C$16:$M$112,11,0),0)</f>
        <v>0</v>
      </c>
      <c r="AA835" s="3">
        <f>IFERROR(VLOOKUP(B835,[7]Ap_SALUD!$C$16:$M$112,11,0),0)</f>
        <v>0</v>
      </c>
      <c r="AB835" s="3"/>
      <c r="AC835" s="36">
        <f t="shared" si="36"/>
        <v>23939186</v>
      </c>
      <c r="AD835" s="37">
        <f t="shared" si="38"/>
        <v>191513484</v>
      </c>
      <c r="AE835" s="144"/>
    </row>
    <row r="836" spans="1:31" hidden="1" x14ac:dyDescent="0.25">
      <c r="A836" s="38">
        <v>824</v>
      </c>
      <c r="B836" s="61"/>
      <c r="C836" s="143" t="str">
        <f>VLOOKUP(D836,[8]Hoja1!$A$2:$B$1115,2,0)</f>
        <v>52693</v>
      </c>
      <c r="D836" s="31">
        <v>800099143</v>
      </c>
      <c r="E836" s="31">
        <v>219352693</v>
      </c>
      <c r="F836" s="61" t="s">
        <v>475</v>
      </c>
      <c r="G836" s="33">
        <v>0</v>
      </c>
      <c r="H836" s="33">
        <v>0</v>
      </c>
      <c r="I836" s="3">
        <f>IFERROR(VLOOKUP(C836,'[6]Anexo 2'!$A$9:$G$1115,7,0),0)</f>
        <v>189734080</v>
      </c>
      <c r="J836" s="3">
        <f>IFERROR(VLOOKUP(C836,'[6]Anexo 1'!$A$9:$F$1115,6,0),0)</f>
        <v>191579613</v>
      </c>
      <c r="K836" s="3"/>
      <c r="L836" s="3"/>
      <c r="M836" s="3"/>
      <c r="N836" s="3"/>
      <c r="O836" s="3"/>
      <c r="P836" s="34">
        <f t="shared" si="37"/>
        <v>381313693</v>
      </c>
      <c r="Q836" s="35">
        <f>VLOOKUP(D836,FEBRERO!$D$13:$Q$1147,14,0)+VLOOKUP(D836,FEBRERO!$D$13:$AC$1147,26,0)+VLOOKUP(D836,MARZO!$D$13:$AC$1147,26,0)</f>
        <v>239013132</v>
      </c>
      <c r="R836" s="3">
        <f>IFERROR(VLOOKUP(D836,[7]ServNOMINA!$F$16:$M$112,8,0),0)</f>
        <v>0</v>
      </c>
      <c r="S836" s="3">
        <f>IFERROR(VLOOKUP(D836,[7]ServOTROS!$F$16:$M$112,8,0),0)</f>
        <v>0</v>
      </c>
      <c r="T836" s="3">
        <f>IFERROR(VLOOKUP(D836,[7]CANCEL!$F$16:$M$48,8,0),0)</f>
        <v>0</v>
      </c>
      <c r="U836" s="3">
        <f>IFERROR(VLOOKUP(B836,[7]Aaf_PENSION!$C$16:$M$112,11,0),0)</f>
        <v>0</v>
      </c>
      <c r="V836" s="3">
        <f>IFERROR(VLOOKUP(B836,[7]Aaf_SALUD!$C$16:$M$112,11,0),0)</f>
        <v>0</v>
      </c>
      <c r="W836" s="3">
        <f>IFERROR(VLOOKUP(D836,[7]CALIDAD!$F$16:$M$1122,8,0),0)</f>
        <v>15811173</v>
      </c>
      <c r="X836" s="3"/>
      <c r="Y836" s="3">
        <f>IFERROR(VLOOKUP(B836,[7]Ap_CESANTIAS!$C$16:$M$112,11,0),0)</f>
        <v>0</v>
      </c>
      <c r="Z836" s="3">
        <f>IFERROR(VLOOKUP(B836,[7]Ap_PENSION!$C$16:$M$112,11,0),0)</f>
        <v>0</v>
      </c>
      <c r="AA836" s="3">
        <f>IFERROR(VLOOKUP(B836,[7]Ap_SALUD!$C$16:$M$112,11,0),0)</f>
        <v>0</v>
      </c>
      <c r="AB836" s="3"/>
      <c r="AC836" s="36">
        <f t="shared" si="36"/>
        <v>15811173</v>
      </c>
      <c r="AD836" s="37">
        <f t="shared" si="38"/>
        <v>126489388</v>
      </c>
      <c r="AE836" s="144"/>
    </row>
    <row r="837" spans="1:31" hidden="1" x14ac:dyDescent="0.25">
      <c r="A837" s="29">
        <v>825</v>
      </c>
      <c r="B837" s="61"/>
      <c r="C837" s="143" t="str">
        <f>VLOOKUP(D837,[8]Hoja1!$A$2:$B$1115,2,0)</f>
        <v>52694</v>
      </c>
      <c r="D837" s="31">
        <v>800148720</v>
      </c>
      <c r="E837" s="31">
        <v>219452694</v>
      </c>
      <c r="F837" s="61" t="s">
        <v>995</v>
      </c>
      <c r="G837" s="33">
        <v>0</v>
      </c>
      <c r="H837" s="33">
        <v>0</v>
      </c>
      <c r="I837" s="3">
        <f>IFERROR(VLOOKUP(C837,'[6]Anexo 2'!$A$9:$G$1115,7,0),0)</f>
        <v>94853374</v>
      </c>
      <c r="J837" s="3">
        <f>IFERROR(VLOOKUP(C837,'[6]Anexo 1'!$A$9:$F$1115,6,0),0)</f>
        <v>87122482</v>
      </c>
      <c r="K837" s="3"/>
      <c r="L837" s="3"/>
      <c r="M837" s="3"/>
      <c r="N837" s="3"/>
      <c r="O837" s="3"/>
      <c r="P837" s="34">
        <f t="shared" si="37"/>
        <v>181975856</v>
      </c>
      <c r="Q837" s="35">
        <f>VLOOKUP(D837,FEBRERO!$D$13:$Q$1147,14,0)+VLOOKUP(D837,FEBRERO!$D$13:$AC$1147,26,0)+VLOOKUP(D837,MARZO!$D$13:$AC$1147,26,0)</f>
        <v>110835826</v>
      </c>
      <c r="R837" s="3">
        <f>IFERROR(VLOOKUP(D837,[7]ServNOMINA!$F$16:$M$112,8,0),0)</f>
        <v>0</v>
      </c>
      <c r="S837" s="3">
        <f>IFERROR(VLOOKUP(D837,[7]ServOTROS!$F$16:$M$112,8,0),0)</f>
        <v>0</v>
      </c>
      <c r="T837" s="3">
        <f>IFERROR(VLOOKUP(D837,[7]CANCEL!$F$16:$M$48,8,0),0)</f>
        <v>0</v>
      </c>
      <c r="U837" s="3">
        <f>IFERROR(VLOOKUP(B837,[7]Aaf_PENSION!$C$16:$M$112,11,0),0)</f>
        <v>0</v>
      </c>
      <c r="V837" s="3">
        <f>IFERROR(VLOOKUP(B837,[7]Aaf_SALUD!$C$16:$M$112,11,0),0)</f>
        <v>0</v>
      </c>
      <c r="W837" s="3">
        <f>IFERROR(VLOOKUP(D837,[7]CALIDAD!$F$16:$M$1122,8,0),0)</f>
        <v>7904448</v>
      </c>
      <c r="X837" s="3"/>
      <c r="Y837" s="3">
        <f>IFERROR(VLOOKUP(B837,[7]Ap_CESANTIAS!$C$16:$M$112,11,0),0)</f>
        <v>0</v>
      </c>
      <c r="Z837" s="3">
        <f>IFERROR(VLOOKUP(B837,[7]Ap_PENSION!$C$16:$M$112,11,0),0)</f>
        <v>0</v>
      </c>
      <c r="AA837" s="3">
        <f>IFERROR(VLOOKUP(B837,[7]Ap_SALUD!$C$16:$M$112,11,0),0)</f>
        <v>0</v>
      </c>
      <c r="AB837" s="3"/>
      <c r="AC837" s="36">
        <f t="shared" si="36"/>
        <v>7904448</v>
      </c>
      <c r="AD837" s="37">
        <f t="shared" si="38"/>
        <v>63235582</v>
      </c>
      <c r="AE837" s="144"/>
    </row>
    <row r="838" spans="1:31" hidden="1" x14ac:dyDescent="0.25">
      <c r="A838" s="38">
        <v>826</v>
      </c>
      <c r="B838" s="61"/>
      <c r="C838" s="143" t="str">
        <f>VLOOKUP(D838,[8]Hoja1!$A$2:$B$1115,2,0)</f>
        <v>52696</v>
      </c>
      <c r="D838" s="31">
        <v>800099147</v>
      </c>
      <c r="E838" s="31">
        <v>219652696</v>
      </c>
      <c r="F838" s="61" t="s">
        <v>400</v>
      </c>
      <c r="G838" s="33">
        <v>0</v>
      </c>
      <c r="H838" s="33">
        <v>0</v>
      </c>
      <c r="I838" s="3">
        <f>IFERROR(VLOOKUP(C838,'[6]Anexo 2'!$A$9:$G$1115,7,0),0)</f>
        <v>605350352</v>
      </c>
      <c r="J838" s="3">
        <f>IFERROR(VLOOKUP(C838,'[6]Anexo 1'!$A$9:$F$1115,6,0),0)</f>
        <v>382878474</v>
      </c>
      <c r="K838" s="3"/>
      <c r="L838" s="3"/>
      <c r="M838" s="3"/>
      <c r="N838" s="3"/>
      <c r="O838" s="3"/>
      <c r="P838" s="34">
        <f t="shared" si="37"/>
        <v>988228826</v>
      </c>
      <c r="Q838" s="35">
        <f>VLOOKUP(D838,FEBRERO!$D$13:$Q$1147,14,0)+VLOOKUP(D838,FEBRERO!$D$13:$AC$1147,26,0)+VLOOKUP(D838,MARZO!$D$13:$AC$1147,26,0)</f>
        <v>534216063</v>
      </c>
      <c r="R838" s="3">
        <f>IFERROR(VLOOKUP(D838,[7]ServNOMINA!$F$16:$M$112,8,0),0)</f>
        <v>0</v>
      </c>
      <c r="S838" s="3">
        <f>IFERROR(VLOOKUP(D838,[7]ServOTROS!$F$16:$M$112,8,0),0)</f>
        <v>0</v>
      </c>
      <c r="T838" s="3">
        <f>IFERROR(VLOOKUP(D838,[7]CANCEL!$F$16:$M$48,8,0),0)</f>
        <v>0</v>
      </c>
      <c r="U838" s="3">
        <f>IFERROR(VLOOKUP(B838,[7]Aaf_PENSION!$C$16:$M$112,11,0),0)</f>
        <v>0</v>
      </c>
      <c r="V838" s="3">
        <f>IFERROR(VLOOKUP(B838,[7]Aaf_SALUD!$C$16:$M$112,11,0),0)</f>
        <v>0</v>
      </c>
      <c r="W838" s="3">
        <f>IFERROR(VLOOKUP(D838,[7]CALIDAD!$F$16:$M$1122,8,0),0)</f>
        <v>50445863</v>
      </c>
      <c r="X838" s="3"/>
      <c r="Y838" s="3">
        <f>IFERROR(VLOOKUP(B838,[7]Ap_CESANTIAS!$C$16:$M$112,11,0),0)</f>
        <v>0</v>
      </c>
      <c r="Z838" s="3">
        <f>IFERROR(VLOOKUP(B838,[7]Ap_PENSION!$C$16:$M$112,11,0),0)</f>
        <v>0</v>
      </c>
      <c r="AA838" s="3">
        <f>IFERROR(VLOOKUP(B838,[7]Ap_SALUD!$C$16:$M$112,11,0),0)</f>
        <v>0</v>
      </c>
      <c r="AB838" s="3"/>
      <c r="AC838" s="36">
        <f t="shared" si="36"/>
        <v>50445863</v>
      </c>
      <c r="AD838" s="37">
        <f t="shared" si="38"/>
        <v>403566900</v>
      </c>
      <c r="AE838" s="144"/>
    </row>
    <row r="839" spans="1:31" hidden="1" x14ac:dyDescent="0.25">
      <c r="A839" s="29">
        <v>827</v>
      </c>
      <c r="B839" s="61"/>
      <c r="C839" s="143" t="str">
        <f>VLOOKUP(D839,[8]Hoja1!$A$2:$B$1115,2,0)</f>
        <v>52699</v>
      </c>
      <c r="D839" s="31">
        <v>800019685</v>
      </c>
      <c r="E839" s="31">
        <v>219952699</v>
      </c>
      <c r="F839" s="61" t="s">
        <v>996</v>
      </c>
      <c r="G839" s="33">
        <v>0</v>
      </c>
      <c r="H839" s="33">
        <v>0</v>
      </c>
      <c r="I839" s="3">
        <f>IFERROR(VLOOKUP(C839,'[6]Anexo 2'!$A$9:$G$1115,7,0),0)</f>
        <v>225049880</v>
      </c>
      <c r="J839" s="3">
        <f>IFERROR(VLOOKUP(C839,'[6]Anexo 1'!$A$9:$F$1115,6,0),0)</f>
        <v>184589960</v>
      </c>
      <c r="K839" s="3"/>
      <c r="L839" s="3"/>
      <c r="M839" s="3"/>
      <c r="N839" s="3"/>
      <c r="O839" s="3"/>
      <c r="P839" s="34">
        <f t="shared" si="37"/>
        <v>409639840</v>
      </c>
      <c r="Q839" s="35">
        <f>VLOOKUP(D839,FEBRERO!$D$13:$Q$1147,14,0)+VLOOKUP(D839,FEBRERO!$D$13:$AC$1147,26,0)+VLOOKUP(D839,MARZO!$D$13:$AC$1147,26,0)</f>
        <v>240852431</v>
      </c>
      <c r="R839" s="3">
        <f>IFERROR(VLOOKUP(D839,[7]ServNOMINA!$F$16:$M$112,8,0),0)</f>
        <v>0</v>
      </c>
      <c r="S839" s="3">
        <f>IFERROR(VLOOKUP(D839,[7]ServOTROS!$F$16:$M$112,8,0),0)</f>
        <v>0</v>
      </c>
      <c r="T839" s="3">
        <f>IFERROR(VLOOKUP(D839,[7]CANCEL!$F$16:$M$48,8,0),0)</f>
        <v>0</v>
      </c>
      <c r="U839" s="3">
        <f>IFERROR(VLOOKUP(B839,[7]Aaf_PENSION!$C$16:$M$112,11,0),0)</f>
        <v>0</v>
      </c>
      <c r="V839" s="3">
        <f>IFERROR(VLOOKUP(B839,[7]Aaf_SALUD!$C$16:$M$112,11,0),0)</f>
        <v>0</v>
      </c>
      <c r="W839" s="3">
        <f>IFERROR(VLOOKUP(D839,[7]CALIDAD!$F$16:$M$1122,8,0),0)</f>
        <v>18754157</v>
      </c>
      <c r="X839" s="3"/>
      <c r="Y839" s="3">
        <f>IFERROR(VLOOKUP(B839,[7]Ap_CESANTIAS!$C$16:$M$112,11,0),0)</f>
        <v>0</v>
      </c>
      <c r="Z839" s="3">
        <f>IFERROR(VLOOKUP(B839,[7]Ap_PENSION!$C$16:$M$112,11,0),0)</f>
        <v>0</v>
      </c>
      <c r="AA839" s="3">
        <f>IFERROR(VLOOKUP(B839,[7]Ap_SALUD!$C$16:$M$112,11,0),0)</f>
        <v>0</v>
      </c>
      <c r="AB839" s="3"/>
      <c r="AC839" s="36">
        <f t="shared" si="36"/>
        <v>18754157</v>
      </c>
      <c r="AD839" s="37">
        <f t="shared" si="38"/>
        <v>150033252</v>
      </c>
      <c r="AE839" s="144"/>
    </row>
    <row r="840" spans="1:31" hidden="1" x14ac:dyDescent="0.25">
      <c r="A840" s="38">
        <v>828</v>
      </c>
      <c r="B840" s="61"/>
      <c r="C840" s="143" t="str">
        <f>VLOOKUP(D840,[8]Hoja1!$A$2:$B$1115,2,0)</f>
        <v>52720</v>
      </c>
      <c r="D840" s="31">
        <v>800099149</v>
      </c>
      <c r="E840" s="31">
        <v>212052720</v>
      </c>
      <c r="F840" s="61" t="s">
        <v>997</v>
      </c>
      <c r="G840" s="33">
        <v>0</v>
      </c>
      <c r="H840" s="33">
        <v>0</v>
      </c>
      <c r="I840" s="3">
        <f>IFERROR(VLOOKUP(C840,'[6]Anexo 2'!$A$9:$G$1115,7,0),0)</f>
        <v>108971874</v>
      </c>
      <c r="J840" s="3">
        <f>IFERROR(VLOOKUP(C840,'[6]Anexo 1'!$A$9:$F$1115,6,0),0)</f>
        <v>103465072</v>
      </c>
      <c r="K840" s="3"/>
      <c r="L840" s="3"/>
      <c r="M840" s="3"/>
      <c r="N840" s="3"/>
      <c r="O840" s="3"/>
      <c r="P840" s="34">
        <f t="shared" si="37"/>
        <v>212436946</v>
      </c>
      <c r="Q840" s="35">
        <f>VLOOKUP(D840,FEBRERO!$D$13:$Q$1147,14,0)+VLOOKUP(D840,FEBRERO!$D$13:$AC$1147,26,0)+VLOOKUP(D840,MARZO!$D$13:$AC$1147,26,0)</f>
        <v>130708042</v>
      </c>
      <c r="R840" s="3">
        <f>IFERROR(VLOOKUP(D840,[7]ServNOMINA!$F$16:$M$112,8,0),0)</f>
        <v>0</v>
      </c>
      <c r="S840" s="3">
        <f>IFERROR(VLOOKUP(D840,[7]ServOTROS!$F$16:$M$112,8,0),0)</f>
        <v>0</v>
      </c>
      <c r="T840" s="3">
        <f>IFERROR(VLOOKUP(D840,[7]CANCEL!$F$16:$M$48,8,0),0)</f>
        <v>0</v>
      </c>
      <c r="U840" s="3">
        <f>IFERROR(VLOOKUP(B840,[7]Aaf_PENSION!$C$16:$M$112,11,0),0)</f>
        <v>0</v>
      </c>
      <c r="V840" s="3">
        <f>IFERROR(VLOOKUP(B840,[7]Aaf_SALUD!$C$16:$M$112,11,0),0)</f>
        <v>0</v>
      </c>
      <c r="W840" s="3">
        <f>IFERROR(VLOOKUP(D840,[7]CALIDAD!$F$16:$M$1122,8,0),0)</f>
        <v>9080990</v>
      </c>
      <c r="X840" s="3"/>
      <c r="Y840" s="3">
        <f>IFERROR(VLOOKUP(B840,[7]Ap_CESANTIAS!$C$16:$M$112,11,0),0)</f>
        <v>0</v>
      </c>
      <c r="Z840" s="3">
        <f>IFERROR(VLOOKUP(B840,[7]Ap_PENSION!$C$16:$M$112,11,0),0)</f>
        <v>0</v>
      </c>
      <c r="AA840" s="3">
        <f>IFERROR(VLOOKUP(B840,[7]Ap_SALUD!$C$16:$M$112,11,0),0)</f>
        <v>0</v>
      </c>
      <c r="AB840" s="3"/>
      <c r="AC840" s="36">
        <f t="shared" si="36"/>
        <v>9080990</v>
      </c>
      <c r="AD840" s="37">
        <f t="shared" si="38"/>
        <v>72647914</v>
      </c>
      <c r="AE840" s="144"/>
    </row>
    <row r="841" spans="1:31" hidden="1" x14ac:dyDescent="0.25">
      <c r="A841" s="29">
        <v>829</v>
      </c>
      <c r="B841" s="61"/>
      <c r="C841" s="143" t="str">
        <f>VLOOKUP(D841,[8]Hoja1!$A$2:$B$1115,2,0)</f>
        <v>52786</v>
      </c>
      <c r="D841" s="31">
        <v>800024977</v>
      </c>
      <c r="E841" s="31">
        <v>218652786</v>
      </c>
      <c r="F841" s="61" t="s">
        <v>998</v>
      </c>
      <c r="G841" s="33">
        <v>0</v>
      </c>
      <c r="H841" s="33">
        <v>0</v>
      </c>
      <c r="I841" s="3">
        <f>IFERROR(VLOOKUP(C841,'[6]Anexo 2'!$A$9:$G$1115,7,0),0)</f>
        <v>226031928</v>
      </c>
      <c r="J841" s="3">
        <f>IFERROR(VLOOKUP(C841,'[6]Anexo 1'!$A$9:$F$1115,6,0),0)</f>
        <v>287099908</v>
      </c>
      <c r="K841" s="3"/>
      <c r="L841" s="3"/>
      <c r="M841" s="3"/>
      <c r="N841" s="3"/>
      <c r="O841" s="3"/>
      <c r="P841" s="34">
        <f t="shared" si="37"/>
        <v>513131836</v>
      </c>
      <c r="Q841" s="35">
        <f>VLOOKUP(D841,FEBRERO!$D$13:$Q$1147,14,0)+VLOOKUP(D841,FEBRERO!$D$13:$AC$1147,26,0)+VLOOKUP(D841,MARZO!$D$13:$AC$1147,26,0)</f>
        <v>343607890</v>
      </c>
      <c r="R841" s="3">
        <f>IFERROR(VLOOKUP(D841,[7]ServNOMINA!$F$16:$M$112,8,0),0)</f>
        <v>0</v>
      </c>
      <c r="S841" s="3">
        <f>IFERROR(VLOOKUP(D841,[7]ServOTROS!$F$16:$M$112,8,0),0)</f>
        <v>0</v>
      </c>
      <c r="T841" s="3">
        <f>IFERROR(VLOOKUP(D841,[7]CANCEL!$F$16:$M$48,8,0),0)</f>
        <v>0</v>
      </c>
      <c r="U841" s="3">
        <f>IFERROR(VLOOKUP(B841,[7]Aaf_PENSION!$C$16:$M$112,11,0),0)</f>
        <v>0</v>
      </c>
      <c r="V841" s="3">
        <f>IFERROR(VLOOKUP(B841,[7]Aaf_SALUD!$C$16:$M$112,11,0),0)</f>
        <v>0</v>
      </c>
      <c r="W841" s="3">
        <f>IFERROR(VLOOKUP(D841,[7]CALIDAD!$F$16:$M$1122,8,0),0)</f>
        <v>18835994</v>
      </c>
      <c r="X841" s="3"/>
      <c r="Y841" s="3">
        <f>IFERROR(VLOOKUP(B841,[7]Ap_CESANTIAS!$C$16:$M$112,11,0),0)</f>
        <v>0</v>
      </c>
      <c r="Z841" s="3">
        <f>IFERROR(VLOOKUP(B841,[7]Ap_PENSION!$C$16:$M$112,11,0),0)</f>
        <v>0</v>
      </c>
      <c r="AA841" s="3">
        <f>IFERROR(VLOOKUP(B841,[7]Ap_SALUD!$C$16:$M$112,11,0),0)</f>
        <v>0</v>
      </c>
      <c r="AB841" s="3"/>
      <c r="AC841" s="36">
        <f t="shared" si="36"/>
        <v>18835994</v>
      </c>
      <c r="AD841" s="37">
        <f t="shared" si="38"/>
        <v>150687952</v>
      </c>
      <c r="AE841" s="144"/>
    </row>
    <row r="842" spans="1:31" hidden="1" x14ac:dyDescent="0.25">
      <c r="A842" s="38">
        <v>830</v>
      </c>
      <c r="B842" s="61"/>
      <c r="C842" s="143" t="str">
        <f>VLOOKUP(D842,[8]Hoja1!$A$2:$B$1115,2,0)</f>
        <v>52788</v>
      </c>
      <c r="D842" s="31">
        <v>800099151</v>
      </c>
      <c r="E842" s="31">
        <v>218852788</v>
      </c>
      <c r="F842" s="61" t="s">
        <v>999</v>
      </c>
      <c r="G842" s="33">
        <v>0</v>
      </c>
      <c r="H842" s="33">
        <v>0</v>
      </c>
      <c r="I842" s="3">
        <f>IFERROR(VLOOKUP(C842,'[6]Anexo 2'!$A$9:$G$1115,7,0),0)</f>
        <v>145452530</v>
      </c>
      <c r="J842" s="3">
        <f>IFERROR(VLOOKUP(C842,'[6]Anexo 1'!$A$9:$F$1115,6,0),0)</f>
        <v>143694009</v>
      </c>
      <c r="K842" s="3"/>
      <c r="L842" s="3"/>
      <c r="M842" s="3"/>
      <c r="N842" s="3"/>
      <c r="O842" s="3"/>
      <c r="P842" s="34">
        <f t="shared" si="37"/>
        <v>289146539</v>
      </c>
      <c r="Q842" s="35">
        <f>VLOOKUP(D842,FEBRERO!$D$13:$Q$1147,14,0)+VLOOKUP(D842,FEBRERO!$D$13:$AC$1147,26,0)+VLOOKUP(D842,MARZO!$D$13:$AC$1147,26,0)</f>
        <v>180057141</v>
      </c>
      <c r="R842" s="3">
        <f>IFERROR(VLOOKUP(D842,[7]ServNOMINA!$F$16:$M$112,8,0),0)</f>
        <v>0</v>
      </c>
      <c r="S842" s="3">
        <f>IFERROR(VLOOKUP(D842,[7]ServOTROS!$F$16:$M$112,8,0),0)</f>
        <v>0</v>
      </c>
      <c r="T842" s="3">
        <f>IFERROR(VLOOKUP(D842,[7]CANCEL!$F$16:$M$48,8,0),0)</f>
        <v>0</v>
      </c>
      <c r="U842" s="3">
        <f>IFERROR(VLOOKUP(B842,[7]Aaf_PENSION!$C$16:$M$112,11,0),0)</f>
        <v>0</v>
      </c>
      <c r="V842" s="3">
        <f>IFERROR(VLOOKUP(B842,[7]Aaf_SALUD!$C$16:$M$112,11,0),0)</f>
        <v>0</v>
      </c>
      <c r="W842" s="3">
        <f>IFERROR(VLOOKUP(D842,[7]CALIDAD!$F$16:$M$1122,8,0),0)</f>
        <v>12121044</v>
      </c>
      <c r="X842" s="3"/>
      <c r="Y842" s="3">
        <f>IFERROR(VLOOKUP(B842,[7]Ap_CESANTIAS!$C$16:$M$112,11,0),0)</f>
        <v>0</v>
      </c>
      <c r="Z842" s="3">
        <f>IFERROR(VLOOKUP(B842,[7]Ap_PENSION!$C$16:$M$112,11,0),0)</f>
        <v>0</v>
      </c>
      <c r="AA842" s="3">
        <f>IFERROR(VLOOKUP(B842,[7]Ap_SALUD!$C$16:$M$112,11,0),0)</f>
        <v>0</v>
      </c>
      <c r="AB842" s="3"/>
      <c r="AC842" s="36">
        <f t="shared" si="36"/>
        <v>12121044</v>
      </c>
      <c r="AD842" s="37">
        <f t="shared" si="38"/>
        <v>96968354</v>
      </c>
      <c r="AE842" s="144"/>
    </row>
    <row r="843" spans="1:31" hidden="1" x14ac:dyDescent="0.25">
      <c r="A843" s="29">
        <v>831</v>
      </c>
      <c r="B843" s="61"/>
      <c r="C843" s="143" t="str">
        <f>VLOOKUP(D843,[8]Hoja1!$A$2:$B$1115,2,0)</f>
        <v>52838</v>
      </c>
      <c r="D843" s="31">
        <v>800099152</v>
      </c>
      <c r="E843" s="31">
        <v>213852838</v>
      </c>
      <c r="F843" s="61" t="s">
        <v>1000</v>
      </c>
      <c r="G843" s="33">
        <v>0</v>
      </c>
      <c r="H843" s="33">
        <v>0</v>
      </c>
      <c r="I843" s="3">
        <f>IFERROR(VLOOKUP(C843,'[6]Anexo 2'!$A$9:$G$1115,7,0),0)</f>
        <v>623531360</v>
      </c>
      <c r="J843" s="3">
        <f>IFERROR(VLOOKUP(C843,'[6]Anexo 1'!$A$9:$F$1115,6,0),0)</f>
        <v>671971436</v>
      </c>
      <c r="K843" s="3"/>
      <c r="L843" s="3"/>
      <c r="M843" s="3"/>
      <c r="N843" s="3"/>
      <c r="O843" s="3"/>
      <c r="P843" s="34">
        <f t="shared" si="37"/>
        <v>1295502796</v>
      </c>
      <c r="Q843" s="35">
        <f>VLOOKUP(D843,FEBRERO!$D$13:$Q$1147,14,0)+VLOOKUP(D843,FEBRERO!$D$13:$AC$1147,26,0)+VLOOKUP(D843,MARZO!$D$13:$AC$1147,26,0)</f>
        <v>827854277</v>
      </c>
      <c r="R843" s="3">
        <f>IFERROR(VLOOKUP(D843,[7]ServNOMINA!$F$16:$M$112,8,0),0)</f>
        <v>0</v>
      </c>
      <c r="S843" s="3">
        <f>IFERROR(VLOOKUP(D843,[7]ServOTROS!$F$16:$M$112,8,0),0)</f>
        <v>0</v>
      </c>
      <c r="T843" s="3">
        <f>IFERROR(VLOOKUP(D843,[7]CANCEL!$F$16:$M$48,8,0),0)</f>
        <v>0</v>
      </c>
      <c r="U843" s="3">
        <f>IFERROR(VLOOKUP(B843,[7]Aaf_PENSION!$C$16:$M$112,11,0),0)</f>
        <v>0</v>
      </c>
      <c r="V843" s="3">
        <f>IFERROR(VLOOKUP(B843,[7]Aaf_SALUD!$C$16:$M$112,11,0),0)</f>
        <v>0</v>
      </c>
      <c r="W843" s="3">
        <f>IFERROR(VLOOKUP(D843,[7]CALIDAD!$F$16:$M$1122,8,0),0)</f>
        <v>51960947</v>
      </c>
      <c r="X843" s="3"/>
      <c r="Y843" s="3">
        <f>IFERROR(VLOOKUP(B843,[7]Ap_CESANTIAS!$C$16:$M$112,11,0),0)</f>
        <v>0</v>
      </c>
      <c r="Z843" s="3">
        <f>IFERROR(VLOOKUP(B843,[7]Ap_PENSION!$C$16:$M$112,11,0),0)</f>
        <v>0</v>
      </c>
      <c r="AA843" s="3">
        <f>IFERROR(VLOOKUP(B843,[7]Ap_SALUD!$C$16:$M$112,11,0),0)</f>
        <v>0</v>
      </c>
      <c r="AB843" s="3"/>
      <c r="AC843" s="36">
        <f t="shared" si="36"/>
        <v>51960947</v>
      </c>
      <c r="AD843" s="37">
        <f t="shared" si="38"/>
        <v>415687572</v>
      </c>
      <c r="AE843" s="144"/>
    </row>
    <row r="844" spans="1:31" hidden="1" x14ac:dyDescent="0.25">
      <c r="A844" s="38">
        <v>832</v>
      </c>
      <c r="B844" s="61"/>
      <c r="C844" s="143" t="str">
        <f>VLOOKUP(D844,[8]Hoja1!$A$2:$B$1115,2,0)</f>
        <v>52885</v>
      </c>
      <c r="D844" s="31">
        <v>800099153</v>
      </c>
      <c r="E844" s="31">
        <v>218552885</v>
      </c>
      <c r="F844" s="61" t="s">
        <v>1001</v>
      </c>
      <c r="G844" s="33">
        <v>0</v>
      </c>
      <c r="H844" s="33">
        <v>0</v>
      </c>
      <c r="I844" s="3">
        <f>IFERROR(VLOOKUP(C844,'[6]Anexo 2'!$A$9:$G$1115,7,0),0)</f>
        <v>144412570</v>
      </c>
      <c r="J844" s="3">
        <f>IFERROR(VLOOKUP(C844,'[6]Anexo 1'!$A$9:$F$1115,6,0),0)</f>
        <v>161513448</v>
      </c>
      <c r="K844" s="3"/>
      <c r="L844" s="3"/>
      <c r="M844" s="3"/>
      <c r="N844" s="3"/>
      <c r="O844" s="3"/>
      <c r="P844" s="34">
        <f t="shared" si="37"/>
        <v>305926018</v>
      </c>
      <c r="Q844" s="35">
        <f>VLOOKUP(D844,FEBRERO!$D$13:$Q$1147,14,0)+VLOOKUP(D844,FEBRERO!$D$13:$AC$1147,26,0)+VLOOKUP(D844,MARZO!$D$13:$AC$1147,26,0)</f>
        <v>197616591</v>
      </c>
      <c r="R844" s="3">
        <f>IFERROR(VLOOKUP(D844,[7]ServNOMINA!$F$16:$M$112,8,0),0)</f>
        <v>0</v>
      </c>
      <c r="S844" s="3">
        <f>IFERROR(VLOOKUP(D844,[7]ServOTROS!$F$16:$M$112,8,0),0)</f>
        <v>0</v>
      </c>
      <c r="T844" s="3">
        <f>IFERROR(VLOOKUP(D844,[7]CANCEL!$F$16:$M$48,8,0),0)</f>
        <v>0</v>
      </c>
      <c r="U844" s="3">
        <f>IFERROR(VLOOKUP(B844,[7]Aaf_PENSION!$C$16:$M$112,11,0),0)</f>
        <v>0</v>
      </c>
      <c r="V844" s="3">
        <f>IFERROR(VLOOKUP(B844,[7]Aaf_SALUD!$C$16:$M$112,11,0),0)</f>
        <v>0</v>
      </c>
      <c r="W844" s="3">
        <f>IFERROR(VLOOKUP(D844,[7]CALIDAD!$F$16:$M$1122,8,0),0)</f>
        <v>12034381</v>
      </c>
      <c r="X844" s="3"/>
      <c r="Y844" s="3">
        <f>IFERROR(VLOOKUP(B844,[7]Ap_CESANTIAS!$C$16:$M$112,11,0),0)</f>
        <v>0</v>
      </c>
      <c r="Z844" s="3">
        <f>IFERROR(VLOOKUP(B844,[7]Ap_PENSION!$C$16:$M$112,11,0),0)</f>
        <v>0</v>
      </c>
      <c r="AA844" s="3">
        <f>IFERROR(VLOOKUP(B844,[7]Ap_SALUD!$C$16:$M$112,11,0),0)</f>
        <v>0</v>
      </c>
      <c r="AB844" s="3"/>
      <c r="AC844" s="36">
        <f t="shared" si="36"/>
        <v>12034381</v>
      </c>
      <c r="AD844" s="37">
        <f t="shared" si="38"/>
        <v>96275046</v>
      </c>
      <c r="AE844" s="144"/>
    </row>
    <row r="845" spans="1:31" hidden="1" x14ac:dyDescent="0.25">
      <c r="A845" s="29">
        <v>833</v>
      </c>
      <c r="B845" s="61"/>
      <c r="C845" s="143" t="str">
        <f>VLOOKUP(D845,[8]Hoja1!$A$2:$B$1115,2,0)</f>
        <v>54003</v>
      </c>
      <c r="D845" s="31">
        <v>890504612</v>
      </c>
      <c r="E845" s="31">
        <v>210354003</v>
      </c>
      <c r="F845" s="61" t="s">
        <v>1002</v>
      </c>
      <c r="G845" s="33">
        <v>0</v>
      </c>
      <c r="H845" s="33">
        <v>0</v>
      </c>
      <c r="I845" s="3">
        <f>IFERROR(VLOOKUP(C845,'[6]Anexo 2'!$A$9:$G$1115,7,0),0)</f>
        <v>913067776</v>
      </c>
      <c r="J845" s="3">
        <f>IFERROR(VLOOKUP(C845,'[6]Anexo 1'!$A$9:$F$1115,6,0),0)</f>
        <v>833820643</v>
      </c>
      <c r="K845" s="3"/>
      <c r="L845" s="3"/>
      <c r="M845" s="3"/>
      <c r="N845" s="3"/>
      <c r="O845" s="3"/>
      <c r="P845" s="34">
        <f t="shared" si="37"/>
        <v>1746888419</v>
      </c>
      <c r="Q845" s="35">
        <f>VLOOKUP(D845,FEBRERO!$D$13:$Q$1147,14,0)+VLOOKUP(D845,FEBRERO!$D$13:$AC$1147,26,0)+VLOOKUP(D845,MARZO!$D$13:$AC$1147,26,0)</f>
        <v>841160896</v>
      </c>
      <c r="R845" s="3">
        <f>IFERROR(VLOOKUP(D845,[7]ServNOMINA!$F$16:$M$112,8,0),0)</f>
        <v>0</v>
      </c>
      <c r="S845" s="3">
        <f>IFERROR(VLOOKUP(D845,[7]ServOTROS!$F$16:$M$112,8,0),0)</f>
        <v>0</v>
      </c>
      <c r="T845" s="3">
        <f>IFERROR(VLOOKUP(D845,[7]CANCEL!$F$16:$M$48,8,0),0)</f>
        <v>0</v>
      </c>
      <c r="U845" s="3">
        <f>IFERROR(VLOOKUP(B845,[7]Aaf_PENSION!$C$16:$M$112,11,0),0)</f>
        <v>0</v>
      </c>
      <c r="V845" s="3">
        <f>IFERROR(VLOOKUP(B845,[7]Aaf_SALUD!$C$16:$M$112,11,0),0)</f>
        <v>0</v>
      </c>
      <c r="W845" s="3">
        <f>IFERROR(VLOOKUP(D845,[7]CALIDAD!$F$16:$M$1122,8,0),0)</f>
        <v>76088981</v>
      </c>
      <c r="X845" s="3"/>
      <c r="Y845" s="3">
        <f>IFERROR(VLOOKUP(B845,[7]Ap_CESANTIAS!$C$16:$M$112,11,0),0)</f>
        <v>0</v>
      </c>
      <c r="Z845" s="3">
        <f>IFERROR(VLOOKUP(B845,[7]Ap_PENSION!$C$16:$M$112,11,0),0)</f>
        <v>0</v>
      </c>
      <c r="AA845" s="3">
        <f>IFERROR(VLOOKUP(B845,[7]Ap_SALUD!$C$16:$M$112,11,0),0)</f>
        <v>0</v>
      </c>
      <c r="AB845" s="3"/>
      <c r="AC845" s="36">
        <f t="shared" ref="AC845:AC908" si="39">SUM(R845:AA845)</f>
        <v>76088981</v>
      </c>
      <c r="AD845" s="37">
        <f t="shared" si="38"/>
        <v>829638542</v>
      </c>
      <c r="AE845" s="144"/>
    </row>
    <row r="846" spans="1:31" hidden="1" x14ac:dyDescent="0.25">
      <c r="A846" s="38">
        <v>834</v>
      </c>
      <c r="B846" s="61"/>
      <c r="C846" s="143" t="str">
        <f>VLOOKUP(D846,[8]Hoja1!$A$2:$B$1115,2,0)</f>
        <v>54051</v>
      </c>
      <c r="D846" s="31">
        <v>890501436</v>
      </c>
      <c r="E846" s="31">
        <v>215154051</v>
      </c>
      <c r="F846" s="61" t="s">
        <v>1003</v>
      </c>
      <c r="G846" s="33">
        <v>0</v>
      </c>
      <c r="H846" s="33">
        <v>0</v>
      </c>
      <c r="I846" s="3">
        <f>IFERROR(VLOOKUP(C846,'[6]Anexo 2'!$A$9:$G$1115,7,0),0)</f>
        <v>213909896</v>
      </c>
      <c r="J846" s="3">
        <f>IFERROR(VLOOKUP(C846,'[6]Anexo 1'!$A$9:$F$1115,6,0),0)</f>
        <v>215054389</v>
      </c>
      <c r="K846" s="3"/>
      <c r="L846" s="3"/>
      <c r="M846" s="3"/>
      <c r="N846" s="3"/>
      <c r="O846" s="3"/>
      <c r="P846" s="34">
        <f t="shared" ref="P846:P909" si="40">SUM(G846:N846)</f>
        <v>428964285</v>
      </c>
      <c r="Q846" s="35">
        <f>VLOOKUP(D846,FEBRERO!$D$13:$Q$1147,14,0)+VLOOKUP(D846,FEBRERO!$D$13:$AC$1147,26,0)+VLOOKUP(D846,MARZO!$D$13:$AC$1147,26,0)</f>
        <v>268531864</v>
      </c>
      <c r="R846" s="3">
        <f>IFERROR(VLOOKUP(D846,[7]ServNOMINA!$F$16:$M$112,8,0),0)</f>
        <v>0</v>
      </c>
      <c r="S846" s="3">
        <f>IFERROR(VLOOKUP(D846,[7]ServOTROS!$F$16:$M$112,8,0),0)</f>
        <v>0</v>
      </c>
      <c r="T846" s="3">
        <f>IFERROR(VLOOKUP(D846,[7]CANCEL!$F$16:$M$48,8,0),0)</f>
        <v>0</v>
      </c>
      <c r="U846" s="3">
        <f>IFERROR(VLOOKUP(B846,[7]Aaf_PENSION!$C$16:$M$112,11,0),0)</f>
        <v>0</v>
      </c>
      <c r="V846" s="3">
        <f>IFERROR(VLOOKUP(B846,[7]Aaf_SALUD!$C$16:$M$112,11,0),0)</f>
        <v>0</v>
      </c>
      <c r="W846" s="3">
        <f>IFERROR(VLOOKUP(D846,[7]CALIDAD!$F$16:$M$1122,8,0),0)</f>
        <v>17825825</v>
      </c>
      <c r="X846" s="3"/>
      <c r="Y846" s="3">
        <f>IFERROR(VLOOKUP(B846,[7]Ap_CESANTIAS!$C$16:$M$112,11,0),0)</f>
        <v>0</v>
      </c>
      <c r="Z846" s="3">
        <f>IFERROR(VLOOKUP(B846,[7]Ap_PENSION!$C$16:$M$112,11,0),0)</f>
        <v>0</v>
      </c>
      <c r="AA846" s="3">
        <f>IFERROR(VLOOKUP(B846,[7]Ap_SALUD!$C$16:$M$112,11,0),0)</f>
        <v>0</v>
      </c>
      <c r="AB846" s="3"/>
      <c r="AC846" s="36">
        <f t="shared" si="39"/>
        <v>17825825</v>
      </c>
      <c r="AD846" s="37">
        <f t="shared" si="38"/>
        <v>142606596</v>
      </c>
      <c r="AE846" s="144"/>
    </row>
    <row r="847" spans="1:31" hidden="1" x14ac:dyDescent="0.25">
      <c r="A847" s="29">
        <v>835</v>
      </c>
      <c r="B847" s="61"/>
      <c r="C847" s="143" t="str">
        <f>VLOOKUP(D847,[8]Hoja1!$A$2:$B$1115,2,0)</f>
        <v>54099</v>
      </c>
      <c r="D847" s="31">
        <v>890505662</v>
      </c>
      <c r="E847" s="31">
        <v>219954099</v>
      </c>
      <c r="F847" s="61" t="s">
        <v>1004</v>
      </c>
      <c r="G847" s="33">
        <v>0</v>
      </c>
      <c r="H847" s="33">
        <v>0</v>
      </c>
      <c r="I847" s="3">
        <f>IFERROR(VLOOKUP(C847,'[6]Anexo 2'!$A$9:$G$1115,7,0),0)</f>
        <v>131303518</v>
      </c>
      <c r="J847" s="3">
        <f>IFERROR(VLOOKUP(C847,'[6]Anexo 1'!$A$9:$F$1115,6,0),0)</f>
        <v>142259844</v>
      </c>
      <c r="K847" s="3"/>
      <c r="L847" s="3"/>
      <c r="M847" s="3"/>
      <c r="N847" s="3"/>
      <c r="O847" s="3"/>
      <c r="P847" s="34">
        <f t="shared" si="40"/>
        <v>273563362</v>
      </c>
      <c r="Q847" s="35">
        <f>VLOOKUP(D847,FEBRERO!$D$13:$Q$1147,14,0)+VLOOKUP(D847,FEBRERO!$D$13:$AC$1147,26,0)+VLOOKUP(D847,MARZO!$D$13:$AC$1147,26,0)</f>
        <v>175085724</v>
      </c>
      <c r="R847" s="3">
        <f>IFERROR(VLOOKUP(D847,[7]ServNOMINA!$F$16:$M$112,8,0),0)</f>
        <v>0</v>
      </c>
      <c r="S847" s="3">
        <f>IFERROR(VLOOKUP(D847,[7]ServOTROS!$F$16:$M$112,8,0),0)</f>
        <v>0</v>
      </c>
      <c r="T847" s="3">
        <f>IFERROR(VLOOKUP(D847,[7]CANCEL!$F$16:$M$48,8,0),0)</f>
        <v>0</v>
      </c>
      <c r="U847" s="3">
        <f>IFERROR(VLOOKUP(B847,[7]Aaf_PENSION!$C$16:$M$112,11,0),0)</f>
        <v>0</v>
      </c>
      <c r="V847" s="3">
        <f>IFERROR(VLOOKUP(B847,[7]Aaf_SALUD!$C$16:$M$112,11,0),0)</f>
        <v>0</v>
      </c>
      <c r="W847" s="3">
        <f>IFERROR(VLOOKUP(D847,[7]CALIDAD!$F$16:$M$1122,8,0),0)</f>
        <v>10941960</v>
      </c>
      <c r="X847" s="3"/>
      <c r="Y847" s="3">
        <f>IFERROR(VLOOKUP(B847,[7]Ap_CESANTIAS!$C$16:$M$112,11,0),0)</f>
        <v>0</v>
      </c>
      <c r="Z847" s="3">
        <f>IFERROR(VLOOKUP(B847,[7]Ap_PENSION!$C$16:$M$112,11,0),0)</f>
        <v>0</v>
      </c>
      <c r="AA847" s="3">
        <f>IFERROR(VLOOKUP(B847,[7]Ap_SALUD!$C$16:$M$112,11,0),0)</f>
        <v>0</v>
      </c>
      <c r="AB847" s="3"/>
      <c r="AC847" s="36">
        <f t="shared" si="39"/>
        <v>10941960</v>
      </c>
      <c r="AD847" s="37">
        <f t="shared" ref="AD847:AD910" si="41">+P847-Q847+AB847-AC847</f>
        <v>87535678</v>
      </c>
      <c r="AE847" s="144"/>
    </row>
    <row r="848" spans="1:31" hidden="1" x14ac:dyDescent="0.25">
      <c r="A848" s="38">
        <v>836</v>
      </c>
      <c r="B848" s="61"/>
      <c r="C848" s="143" t="str">
        <f>VLOOKUP(D848,[8]Hoja1!$A$2:$B$1115,2,0)</f>
        <v>54109</v>
      </c>
      <c r="D848" s="31">
        <v>890503483</v>
      </c>
      <c r="E848" s="31">
        <v>210954109</v>
      </c>
      <c r="F848" s="61" t="s">
        <v>1005</v>
      </c>
      <c r="G848" s="33">
        <v>0</v>
      </c>
      <c r="H848" s="33">
        <v>0</v>
      </c>
      <c r="I848" s="3">
        <f>IFERROR(VLOOKUP(C848,'[6]Anexo 2'!$A$9:$G$1115,7,0),0)</f>
        <v>168251186</v>
      </c>
      <c r="J848" s="3">
        <f>IFERROR(VLOOKUP(C848,'[6]Anexo 1'!$A$9:$F$1115,6,0),0)</f>
        <v>154800647</v>
      </c>
      <c r="K848" s="3"/>
      <c r="L848" s="3"/>
      <c r="M848" s="3"/>
      <c r="N848" s="3"/>
      <c r="O848" s="3"/>
      <c r="P848" s="34">
        <f t="shared" si="40"/>
        <v>323051833</v>
      </c>
      <c r="Q848" s="35">
        <f>VLOOKUP(D848,FEBRERO!$D$13:$Q$1147,14,0)+VLOOKUP(D848,FEBRERO!$D$13:$AC$1147,26,0)+VLOOKUP(D848,MARZO!$D$13:$AC$1147,26,0)</f>
        <v>196863443</v>
      </c>
      <c r="R848" s="3">
        <f>IFERROR(VLOOKUP(D848,[7]ServNOMINA!$F$16:$M$112,8,0),0)</f>
        <v>0</v>
      </c>
      <c r="S848" s="3">
        <f>IFERROR(VLOOKUP(D848,[7]ServOTROS!$F$16:$M$112,8,0),0)</f>
        <v>0</v>
      </c>
      <c r="T848" s="3">
        <f>IFERROR(VLOOKUP(D848,[7]CANCEL!$F$16:$M$48,8,0),0)</f>
        <v>0</v>
      </c>
      <c r="U848" s="3">
        <f>IFERROR(VLOOKUP(B848,[7]Aaf_PENSION!$C$16:$M$112,11,0),0)</f>
        <v>0</v>
      </c>
      <c r="V848" s="3">
        <f>IFERROR(VLOOKUP(B848,[7]Aaf_SALUD!$C$16:$M$112,11,0),0)</f>
        <v>0</v>
      </c>
      <c r="W848" s="3">
        <f>IFERROR(VLOOKUP(D848,[7]CALIDAD!$F$16:$M$1122,8,0),0)</f>
        <v>14020932</v>
      </c>
      <c r="X848" s="3"/>
      <c r="Y848" s="3">
        <f>IFERROR(VLOOKUP(B848,[7]Ap_CESANTIAS!$C$16:$M$112,11,0),0)</f>
        <v>0</v>
      </c>
      <c r="Z848" s="3">
        <f>IFERROR(VLOOKUP(B848,[7]Ap_PENSION!$C$16:$M$112,11,0),0)</f>
        <v>0</v>
      </c>
      <c r="AA848" s="3">
        <f>IFERROR(VLOOKUP(B848,[7]Ap_SALUD!$C$16:$M$112,11,0),0)</f>
        <v>0</v>
      </c>
      <c r="AB848" s="3"/>
      <c r="AC848" s="36">
        <f t="shared" si="39"/>
        <v>14020932</v>
      </c>
      <c r="AD848" s="37">
        <f t="shared" si="41"/>
        <v>112167458</v>
      </c>
      <c r="AE848" s="144"/>
    </row>
    <row r="849" spans="1:31" hidden="1" x14ac:dyDescent="0.25">
      <c r="A849" s="29">
        <v>837</v>
      </c>
      <c r="B849" s="61"/>
      <c r="C849" s="143" t="str">
        <f>VLOOKUP(D849,[8]Hoja1!$A$2:$B$1115,2,0)</f>
        <v>54125</v>
      </c>
      <c r="D849" s="31">
        <v>800099234</v>
      </c>
      <c r="E849" s="31">
        <v>212554125</v>
      </c>
      <c r="F849" s="61" t="s">
        <v>1006</v>
      </c>
      <c r="G849" s="33">
        <v>0</v>
      </c>
      <c r="H849" s="33">
        <v>0</v>
      </c>
      <c r="I849" s="3">
        <f>IFERROR(VLOOKUP(C849,'[6]Anexo 2'!$A$9:$G$1115,7,0),0)</f>
        <v>63417160</v>
      </c>
      <c r="J849" s="3">
        <f>IFERROR(VLOOKUP(C849,'[6]Anexo 1'!$A$9:$F$1115,6,0),0)</f>
        <v>57189045</v>
      </c>
      <c r="K849" s="3"/>
      <c r="L849" s="3"/>
      <c r="M849" s="3"/>
      <c r="N849" s="3"/>
      <c r="O849" s="3"/>
      <c r="P849" s="34">
        <f t="shared" si="40"/>
        <v>120606205</v>
      </c>
      <c r="Q849" s="35">
        <f>VLOOKUP(D849,FEBRERO!$D$13:$Q$1147,14,0)+VLOOKUP(D849,FEBRERO!$D$13:$AC$1147,26,0)+VLOOKUP(D849,MARZO!$D$13:$AC$1147,26,0)</f>
        <v>73043334</v>
      </c>
      <c r="R849" s="3">
        <f>IFERROR(VLOOKUP(D849,[7]ServNOMINA!$F$16:$M$112,8,0),0)</f>
        <v>0</v>
      </c>
      <c r="S849" s="3">
        <f>IFERROR(VLOOKUP(D849,[7]ServOTROS!$F$16:$M$112,8,0),0)</f>
        <v>0</v>
      </c>
      <c r="T849" s="3">
        <f>IFERROR(VLOOKUP(D849,[7]CANCEL!$F$16:$M$48,8,0),0)</f>
        <v>0</v>
      </c>
      <c r="U849" s="3">
        <f>IFERROR(VLOOKUP(B849,[7]Aaf_PENSION!$C$16:$M$112,11,0),0)</f>
        <v>0</v>
      </c>
      <c r="V849" s="3">
        <f>IFERROR(VLOOKUP(B849,[7]Aaf_SALUD!$C$16:$M$112,11,0),0)</f>
        <v>0</v>
      </c>
      <c r="W849" s="3">
        <f>IFERROR(VLOOKUP(D849,[7]CALIDAD!$F$16:$M$1122,8,0),0)</f>
        <v>5284763</v>
      </c>
      <c r="X849" s="3"/>
      <c r="Y849" s="3">
        <f>IFERROR(VLOOKUP(B849,[7]Ap_CESANTIAS!$C$16:$M$112,11,0),0)</f>
        <v>0</v>
      </c>
      <c r="Z849" s="3">
        <f>IFERROR(VLOOKUP(B849,[7]Ap_PENSION!$C$16:$M$112,11,0),0)</f>
        <v>0</v>
      </c>
      <c r="AA849" s="3">
        <f>IFERROR(VLOOKUP(B849,[7]Ap_SALUD!$C$16:$M$112,11,0),0)</f>
        <v>0</v>
      </c>
      <c r="AB849" s="3"/>
      <c r="AC849" s="36">
        <f t="shared" si="39"/>
        <v>5284763</v>
      </c>
      <c r="AD849" s="37">
        <f t="shared" si="41"/>
        <v>42278108</v>
      </c>
      <c r="AE849" s="144"/>
    </row>
    <row r="850" spans="1:31" hidden="1" x14ac:dyDescent="0.25">
      <c r="A850" s="38">
        <v>838</v>
      </c>
      <c r="B850" s="61"/>
      <c r="C850" s="143" t="str">
        <f>VLOOKUP(D850,[8]Hoja1!$A$2:$B$1115,2,0)</f>
        <v>54128</v>
      </c>
      <c r="D850" s="31">
        <v>890501776</v>
      </c>
      <c r="E850" s="31">
        <v>212854128</v>
      </c>
      <c r="F850" s="61" t="s">
        <v>1007</v>
      </c>
      <c r="G850" s="33">
        <v>0</v>
      </c>
      <c r="H850" s="33">
        <v>0</v>
      </c>
      <c r="I850" s="3">
        <f>IFERROR(VLOOKUP(C850,'[6]Anexo 2'!$A$9:$G$1115,7,0),0)</f>
        <v>230291608</v>
      </c>
      <c r="J850" s="3">
        <f>IFERROR(VLOOKUP(C850,'[6]Anexo 1'!$A$9:$F$1115,6,0),0)</f>
        <v>213842555</v>
      </c>
      <c r="K850" s="3"/>
      <c r="L850" s="3"/>
      <c r="M850" s="3"/>
      <c r="N850" s="3"/>
      <c r="O850" s="3"/>
      <c r="P850" s="34">
        <f t="shared" si="40"/>
        <v>444134163</v>
      </c>
      <c r="Q850" s="35">
        <f>VLOOKUP(D850,FEBRERO!$D$13:$Q$1147,14,0)+VLOOKUP(D850,FEBRERO!$D$13:$AC$1147,26,0)+VLOOKUP(D850,MARZO!$D$13:$AC$1147,26,0)</f>
        <v>271415456</v>
      </c>
      <c r="R850" s="3">
        <f>IFERROR(VLOOKUP(D850,[7]ServNOMINA!$F$16:$M$112,8,0),0)</f>
        <v>0</v>
      </c>
      <c r="S850" s="3">
        <f>IFERROR(VLOOKUP(D850,[7]ServOTROS!$F$16:$M$112,8,0),0)</f>
        <v>0</v>
      </c>
      <c r="T850" s="3">
        <f>IFERROR(VLOOKUP(D850,[7]CANCEL!$F$16:$M$48,8,0),0)</f>
        <v>0</v>
      </c>
      <c r="U850" s="3">
        <f>IFERROR(VLOOKUP(B850,[7]Aaf_PENSION!$C$16:$M$112,11,0),0)</f>
        <v>0</v>
      </c>
      <c r="V850" s="3">
        <f>IFERROR(VLOOKUP(B850,[7]Aaf_SALUD!$C$16:$M$112,11,0),0)</f>
        <v>0</v>
      </c>
      <c r="W850" s="3">
        <f>IFERROR(VLOOKUP(D850,[7]CALIDAD!$F$16:$M$1122,8,0),0)</f>
        <v>19190967</v>
      </c>
      <c r="X850" s="3"/>
      <c r="Y850" s="3">
        <f>IFERROR(VLOOKUP(B850,[7]Ap_CESANTIAS!$C$16:$M$112,11,0),0)</f>
        <v>0</v>
      </c>
      <c r="Z850" s="3">
        <f>IFERROR(VLOOKUP(B850,[7]Ap_PENSION!$C$16:$M$112,11,0),0)</f>
        <v>0</v>
      </c>
      <c r="AA850" s="3">
        <f>IFERROR(VLOOKUP(B850,[7]Ap_SALUD!$C$16:$M$112,11,0),0)</f>
        <v>0</v>
      </c>
      <c r="AB850" s="3"/>
      <c r="AC850" s="36">
        <f t="shared" si="39"/>
        <v>19190967</v>
      </c>
      <c r="AD850" s="37">
        <f t="shared" si="41"/>
        <v>153527740</v>
      </c>
      <c r="AE850" s="144"/>
    </row>
    <row r="851" spans="1:31" hidden="1" x14ac:dyDescent="0.25">
      <c r="A851" s="29">
        <v>839</v>
      </c>
      <c r="B851" s="61"/>
      <c r="C851" s="143" t="str">
        <f>VLOOKUP(D851,[8]Hoja1!$A$2:$B$1115,2,0)</f>
        <v>54172</v>
      </c>
      <c r="D851" s="31">
        <v>890503106</v>
      </c>
      <c r="E851" s="31">
        <v>217254172</v>
      </c>
      <c r="F851" s="61" t="s">
        <v>1008</v>
      </c>
      <c r="G851" s="33">
        <v>0</v>
      </c>
      <c r="H851" s="33">
        <v>0</v>
      </c>
      <c r="I851" s="3">
        <f>IFERROR(VLOOKUP(C851,'[6]Anexo 2'!$A$9:$G$1115,7,0),0)</f>
        <v>319242104</v>
      </c>
      <c r="J851" s="3">
        <f>IFERROR(VLOOKUP(C851,'[6]Anexo 1'!$A$9:$F$1115,6,0),0)</f>
        <v>360827406</v>
      </c>
      <c r="K851" s="3"/>
      <c r="L851" s="3"/>
      <c r="M851" s="3"/>
      <c r="N851" s="3"/>
      <c r="O851" s="3"/>
      <c r="P851" s="34">
        <f t="shared" si="40"/>
        <v>680069510</v>
      </c>
      <c r="Q851" s="35">
        <f>VLOOKUP(D851,FEBRERO!$D$13:$Q$1147,14,0)+VLOOKUP(D851,FEBRERO!$D$13:$AC$1147,26,0)+VLOOKUP(D851,MARZO!$D$13:$AC$1147,26,0)</f>
        <v>440637933</v>
      </c>
      <c r="R851" s="3">
        <f>IFERROR(VLOOKUP(D851,[7]ServNOMINA!$F$16:$M$112,8,0),0)</f>
        <v>0</v>
      </c>
      <c r="S851" s="3">
        <f>IFERROR(VLOOKUP(D851,[7]ServOTROS!$F$16:$M$112,8,0),0)</f>
        <v>0</v>
      </c>
      <c r="T851" s="3">
        <f>IFERROR(VLOOKUP(D851,[7]CANCEL!$F$16:$M$48,8,0),0)</f>
        <v>0</v>
      </c>
      <c r="U851" s="3">
        <f>IFERROR(VLOOKUP(B851,[7]Aaf_PENSION!$C$16:$M$112,11,0),0)</f>
        <v>0</v>
      </c>
      <c r="V851" s="3">
        <f>IFERROR(VLOOKUP(B851,[7]Aaf_SALUD!$C$16:$M$112,11,0),0)</f>
        <v>0</v>
      </c>
      <c r="W851" s="3">
        <f>IFERROR(VLOOKUP(D851,[7]CALIDAD!$F$16:$M$1122,8,0),0)</f>
        <v>26603509</v>
      </c>
      <c r="X851" s="3"/>
      <c r="Y851" s="3">
        <f>IFERROR(VLOOKUP(B851,[7]Ap_CESANTIAS!$C$16:$M$112,11,0),0)</f>
        <v>0</v>
      </c>
      <c r="Z851" s="3">
        <f>IFERROR(VLOOKUP(B851,[7]Ap_PENSION!$C$16:$M$112,11,0),0)</f>
        <v>0</v>
      </c>
      <c r="AA851" s="3">
        <f>IFERROR(VLOOKUP(B851,[7]Ap_SALUD!$C$16:$M$112,11,0),0)</f>
        <v>0</v>
      </c>
      <c r="AB851" s="3"/>
      <c r="AC851" s="36">
        <f t="shared" si="39"/>
        <v>26603509</v>
      </c>
      <c r="AD851" s="37">
        <f t="shared" si="41"/>
        <v>212828068</v>
      </c>
      <c r="AE851" s="144"/>
    </row>
    <row r="852" spans="1:31" hidden="1" x14ac:dyDescent="0.25">
      <c r="A852" s="38">
        <v>840</v>
      </c>
      <c r="B852" s="61"/>
      <c r="C852" s="143" t="str">
        <f>VLOOKUP(D852,[8]Hoja1!$A$2:$B$1115,2,0)</f>
        <v>54174</v>
      </c>
      <c r="D852" s="31">
        <v>890501422</v>
      </c>
      <c r="E852" s="31">
        <v>217454174</v>
      </c>
      <c r="F852" s="61" t="s">
        <v>1009</v>
      </c>
      <c r="G852" s="33">
        <v>0</v>
      </c>
      <c r="H852" s="33">
        <v>0</v>
      </c>
      <c r="I852" s="3">
        <f>IFERROR(VLOOKUP(C852,'[6]Anexo 2'!$A$9:$G$1115,7,0),0)</f>
        <v>305101752</v>
      </c>
      <c r="J852" s="3">
        <f>IFERROR(VLOOKUP(C852,'[6]Anexo 1'!$A$9:$F$1115,6,0),0)</f>
        <v>265112125</v>
      </c>
      <c r="K852" s="3"/>
      <c r="L852" s="3"/>
      <c r="M852" s="3"/>
      <c r="N852" s="3"/>
      <c r="O852" s="3"/>
      <c r="P852" s="34">
        <f t="shared" si="40"/>
        <v>570213877</v>
      </c>
      <c r="Q852" s="35">
        <f>VLOOKUP(D852,FEBRERO!$D$13:$Q$1147,14,0)+VLOOKUP(D852,FEBRERO!$D$13:$AC$1147,26,0)+VLOOKUP(D852,MARZO!$D$13:$AC$1147,26,0)</f>
        <v>341387563</v>
      </c>
      <c r="R852" s="3">
        <f>IFERROR(VLOOKUP(D852,[7]ServNOMINA!$F$16:$M$112,8,0),0)</f>
        <v>0</v>
      </c>
      <c r="S852" s="3">
        <f>IFERROR(VLOOKUP(D852,[7]ServOTROS!$F$16:$M$112,8,0),0)</f>
        <v>0</v>
      </c>
      <c r="T852" s="3">
        <f>IFERROR(VLOOKUP(D852,[7]CANCEL!$F$16:$M$48,8,0),0)</f>
        <v>0</v>
      </c>
      <c r="U852" s="3">
        <f>IFERROR(VLOOKUP(B852,[7]Aaf_PENSION!$C$16:$M$112,11,0),0)</f>
        <v>0</v>
      </c>
      <c r="V852" s="3">
        <f>IFERROR(VLOOKUP(B852,[7]Aaf_SALUD!$C$16:$M$112,11,0),0)</f>
        <v>0</v>
      </c>
      <c r="W852" s="3">
        <f>IFERROR(VLOOKUP(D852,[7]CALIDAD!$F$16:$M$1122,8,0),0)</f>
        <v>25425146</v>
      </c>
      <c r="X852" s="3"/>
      <c r="Y852" s="3">
        <f>IFERROR(VLOOKUP(B852,[7]Ap_CESANTIAS!$C$16:$M$112,11,0),0)</f>
        <v>0</v>
      </c>
      <c r="Z852" s="3">
        <f>IFERROR(VLOOKUP(B852,[7]Ap_PENSION!$C$16:$M$112,11,0),0)</f>
        <v>0</v>
      </c>
      <c r="AA852" s="3">
        <f>IFERROR(VLOOKUP(B852,[7]Ap_SALUD!$C$16:$M$112,11,0),0)</f>
        <v>0</v>
      </c>
      <c r="AB852" s="3"/>
      <c r="AC852" s="36">
        <f t="shared" si="39"/>
        <v>25425146</v>
      </c>
      <c r="AD852" s="37">
        <f t="shared" si="41"/>
        <v>203401168</v>
      </c>
      <c r="AE852" s="144"/>
    </row>
    <row r="853" spans="1:31" hidden="1" x14ac:dyDescent="0.25">
      <c r="A853" s="29">
        <v>841</v>
      </c>
      <c r="B853" s="61"/>
      <c r="C853" s="143" t="str">
        <f>VLOOKUP(D853,[8]Hoja1!$A$2:$B$1115,2,0)</f>
        <v>54206</v>
      </c>
      <c r="D853" s="31">
        <v>800099236</v>
      </c>
      <c r="E853" s="31">
        <v>210654206</v>
      </c>
      <c r="F853" s="61" t="s">
        <v>1010</v>
      </c>
      <c r="G853" s="33">
        <v>0</v>
      </c>
      <c r="H853" s="33">
        <v>0</v>
      </c>
      <c r="I853" s="3">
        <f>IFERROR(VLOOKUP(C853,'[6]Anexo 2'!$A$9:$G$1115,7,0),0)</f>
        <v>737670000</v>
      </c>
      <c r="J853" s="3">
        <f>IFERROR(VLOOKUP(C853,'[6]Anexo 1'!$A$9:$F$1115,6,0),0)</f>
        <v>609948239</v>
      </c>
      <c r="K853" s="3"/>
      <c r="L853" s="3"/>
      <c r="M853" s="3"/>
      <c r="N853" s="3"/>
      <c r="O853" s="3"/>
      <c r="P853" s="34">
        <f t="shared" si="40"/>
        <v>1347618239</v>
      </c>
      <c r="Q853" s="35">
        <f>VLOOKUP(D853,FEBRERO!$D$13:$Q$1147,14,0)+VLOOKUP(D853,FEBRERO!$D$13:$AC$1147,26,0)+VLOOKUP(D853,MARZO!$D$13:$AC$1147,26,0)</f>
        <v>794365739</v>
      </c>
      <c r="R853" s="3">
        <f>IFERROR(VLOOKUP(D853,[7]ServNOMINA!$F$16:$M$112,8,0),0)</f>
        <v>0</v>
      </c>
      <c r="S853" s="3">
        <f>IFERROR(VLOOKUP(D853,[7]ServOTROS!$F$16:$M$112,8,0),0)</f>
        <v>0</v>
      </c>
      <c r="T853" s="3">
        <f>IFERROR(VLOOKUP(D853,[7]CANCEL!$F$16:$M$48,8,0),0)</f>
        <v>0</v>
      </c>
      <c r="U853" s="3">
        <f>IFERROR(VLOOKUP(B853,[7]Aaf_PENSION!$C$16:$M$112,11,0),0)</f>
        <v>0</v>
      </c>
      <c r="V853" s="3">
        <f>IFERROR(VLOOKUP(B853,[7]Aaf_SALUD!$C$16:$M$112,11,0),0)</f>
        <v>0</v>
      </c>
      <c r="W853" s="3">
        <f>IFERROR(VLOOKUP(D853,[7]CALIDAD!$F$16:$M$1122,8,0),0)</f>
        <v>61472500</v>
      </c>
      <c r="X853" s="3"/>
      <c r="Y853" s="3">
        <f>IFERROR(VLOOKUP(B853,[7]Ap_CESANTIAS!$C$16:$M$112,11,0),0)</f>
        <v>0</v>
      </c>
      <c r="Z853" s="3">
        <f>IFERROR(VLOOKUP(B853,[7]Ap_PENSION!$C$16:$M$112,11,0),0)</f>
        <v>0</v>
      </c>
      <c r="AA853" s="3">
        <f>IFERROR(VLOOKUP(B853,[7]Ap_SALUD!$C$16:$M$112,11,0),0)</f>
        <v>0</v>
      </c>
      <c r="AB853" s="3"/>
      <c r="AC853" s="36">
        <f t="shared" si="39"/>
        <v>61472500</v>
      </c>
      <c r="AD853" s="37">
        <f t="shared" si="41"/>
        <v>491780000</v>
      </c>
      <c r="AE853" s="144"/>
    </row>
    <row r="854" spans="1:31" hidden="1" x14ac:dyDescent="0.25">
      <c r="A854" s="38">
        <v>842</v>
      </c>
      <c r="B854" s="61"/>
      <c r="C854" s="143" t="str">
        <f>VLOOKUP(D854,[8]Hoja1!$A$2:$B$1115,2,0)</f>
        <v>54223</v>
      </c>
      <c r="D854" s="31">
        <v>800013237</v>
      </c>
      <c r="E854" s="31">
        <v>212354223</v>
      </c>
      <c r="F854" s="61" t="s">
        <v>1011</v>
      </c>
      <c r="G854" s="33">
        <v>0</v>
      </c>
      <c r="H854" s="33">
        <v>0</v>
      </c>
      <c r="I854" s="3">
        <f>IFERROR(VLOOKUP(C854,'[6]Anexo 2'!$A$9:$G$1115,7,0),0)</f>
        <v>190790540</v>
      </c>
      <c r="J854" s="3">
        <f>IFERROR(VLOOKUP(C854,'[6]Anexo 1'!$A$9:$F$1115,6,0),0)</f>
        <v>171677744</v>
      </c>
      <c r="K854" s="3"/>
      <c r="L854" s="3"/>
      <c r="M854" s="3"/>
      <c r="N854" s="3"/>
      <c r="O854" s="3"/>
      <c r="P854" s="34">
        <f t="shared" si="40"/>
        <v>362468284</v>
      </c>
      <c r="Q854" s="35">
        <f>VLOOKUP(D854,FEBRERO!$D$13:$Q$1147,14,0)+VLOOKUP(D854,FEBRERO!$D$13:$AC$1147,26,0)+VLOOKUP(D854,MARZO!$D$13:$AC$1147,26,0)</f>
        <v>219375380</v>
      </c>
      <c r="R854" s="3">
        <f>IFERROR(VLOOKUP(D854,[7]ServNOMINA!$F$16:$M$112,8,0),0)</f>
        <v>0</v>
      </c>
      <c r="S854" s="3">
        <f>IFERROR(VLOOKUP(D854,[7]ServOTROS!$F$16:$M$112,8,0),0)</f>
        <v>0</v>
      </c>
      <c r="T854" s="3">
        <f>IFERROR(VLOOKUP(D854,[7]CANCEL!$F$16:$M$48,8,0),0)</f>
        <v>0</v>
      </c>
      <c r="U854" s="3">
        <f>IFERROR(VLOOKUP(B854,[7]Aaf_PENSION!$C$16:$M$112,11,0),0)</f>
        <v>0</v>
      </c>
      <c r="V854" s="3">
        <f>IFERROR(VLOOKUP(B854,[7]Aaf_SALUD!$C$16:$M$112,11,0),0)</f>
        <v>0</v>
      </c>
      <c r="W854" s="3">
        <f>IFERROR(VLOOKUP(D854,[7]CALIDAD!$F$16:$M$1122,8,0),0)</f>
        <v>15899212</v>
      </c>
      <c r="X854" s="3"/>
      <c r="Y854" s="3">
        <f>IFERROR(VLOOKUP(B854,[7]Ap_CESANTIAS!$C$16:$M$112,11,0),0)</f>
        <v>0</v>
      </c>
      <c r="Z854" s="3">
        <f>IFERROR(VLOOKUP(B854,[7]Ap_PENSION!$C$16:$M$112,11,0),0)</f>
        <v>0</v>
      </c>
      <c r="AA854" s="3">
        <f>IFERROR(VLOOKUP(B854,[7]Ap_SALUD!$C$16:$M$112,11,0),0)</f>
        <v>0</v>
      </c>
      <c r="AB854" s="3"/>
      <c r="AC854" s="36">
        <f t="shared" si="39"/>
        <v>15899212</v>
      </c>
      <c r="AD854" s="37">
        <f t="shared" si="41"/>
        <v>127193692</v>
      </c>
      <c r="AE854" s="144"/>
    </row>
    <row r="855" spans="1:31" hidden="1" x14ac:dyDescent="0.25">
      <c r="A855" s="29">
        <v>843</v>
      </c>
      <c r="B855" s="61"/>
      <c r="C855" s="143" t="str">
        <f>VLOOKUP(D855,[8]Hoja1!$A$2:$B$1115,2,0)</f>
        <v>54239</v>
      </c>
      <c r="D855" s="31">
        <v>800099237</v>
      </c>
      <c r="E855" s="31">
        <v>213954239</v>
      </c>
      <c r="F855" s="61" t="s">
        <v>1012</v>
      </c>
      <c r="G855" s="33">
        <v>0</v>
      </c>
      <c r="H855" s="33">
        <v>0</v>
      </c>
      <c r="I855" s="3">
        <f>IFERROR(VLOOKUP(C855,'[6]Anexo 2'!$A$9:$G$1115,7,0),0)</f>
        <v>120863294</v>
      </c>
      <c r="J855" s="3">
        <f>IFERROR(VLOOKUP(C855,'[6]Anexo 1'!$A$9:$F$1115,6,0),0)</f>
        <v>102626019</v>
      </c>
      <c r="K855" s="3"/>
      <c r="L855" s="3"/>
      <c r="M855" s="3"/>
      <c r="N855" s="3"/>
      <c r="O855" s="3"/>
      <c r="P855" s="34">
        <f t="shared" si="40"/>
        <v>223489313</v>
      </c>
      <c r="Q855" s="35">
        <f>VLOOKUP(D855,FEBRERO!$D$13:$Q$1147,14,0)+VLOOKUP(D855,FEBRERO!$D$13:$AC$1147,26,0)+VLOOKUP(D855,MARZO!$D$13:$AC$1147,26,0)</f>
        <v>132841842</v>
      </c>
      <c r="R855" s="3">
        <f>IFERROR(VLOOKUP(D855,[7]ServNOMINA!$F$16:$M$112,8,0),0)</f>
        <v>0</v>
      </c>
      <c r="S855" s="3">
        <f>IFERROR(VLOOKUP(D855,[7]ServOTROS!$F$16:$M$112,8,0),0)</f>
        <v>0</v>
      </c>
      <c r="T855" s="3">
        <f>IFERROR(VLOOKUP(D855,[7]CANCEL!$F$16:$M$48,8,0),0)</f>
        <v>0</v>
      </c>
      <c r="U855" s="3">
        <f>IFERROR(VLOOKUP(B855,[7]Aaf_PENSION!$C$16:$M$112,11,0),0)</f>
        <v>0</v>
      </c>
      <c r="V855" s="3">
        <f>IFERROR(VLOOKUP(B855,[7]Aaf_SALUD!$C$16:$M$112,11,0),0)</f>
        <v>0</v>
      </c>
      <c r="W855" s="3">
        <f>IFERROR(VLOOKUP(D855,[7]CALIDAD!$F$16:$M$1122,8,0),0)</f>
        <v>10071941</v>
      </c>
      <c r="X855" s="3"/>
      <c r="Y855" s="3">
        <f>IFERROR(VLOOKUP(B855,[7]Ap_CESANTIAS!$C$16:$M$112,11,0),0)</f>
        <v>0</v>
      </c>
      <c r="Z855" s="3">
        <f>IFERROR(VLOOKUP(B855,[7]Ap_PENSION!$C$16:$M$112,11,0),0)</f>
        <v>0</v>
      </c>
      <c r="AA855" s="3">
        <f>IFERROR(VLOOKUP(B855,[7]Ap_SALUD!$C$16:$M$112,11,0),0)</f>
        <v>0</v>
      </c>
      <c r="AB855" s="3"/>
      <c r="AC855" s="36">
        <f t="shared" si="39"/>
        <v>10071941</v>
      </c>
      <c r="AD855" s="37">
        <f t="shared" si="41"/>
        <v>80575530</v>
      </c>
      <c r="AE855" s="144"/>
    </row>
    <row r="856" spans="1:31" hidden="1" x14ac:dyDescent="0.25">
      <c r="A856" s="38">
        <v>844</v>
      </c>
      <c r="B856" s="61"/>
      <c r="C856" s="143" t="str">
        <f>VLOOKUP(D856,[8]Hoja1!$A$2:$B$1115,2,0)</f>
        <v>54245</v>
      </c>
      <c r="D856" s="31">
        <v>800099238</v>
      </c>
      <c r="E856" s="31">
        <v>214554245</v>
      </c>
      <c r="F856" s="61" t="s">
        <v>1013</v>
      </c>
      <c r="G856" s="33">
        <v>0</v>
      </c>
      <c r="H856" s="33">
        <v>0</v>
      </c>
      <c r="I856" s="3">
        <f>IFERROR(VLOOKUP(C856,'[6]Anexo 2'!$A$9:$G$1115,7,0),0)</f>
        <v>564249856</v>
      </c>
      <c r="J856" s="3">
        <f>IFERROR(VLOOKUP(C856,'[6]Anexo 1'!$A$9:$F$1115,6,0),0)</f>
        <v>448949476</v>
      </c>
      <c r="K856" s="3"/>
      <c r="L856" s="3"/>
      <c r="M856" s="3"/>
      <c r="N856" s="3"/>
      <c r="O856" s="3"/>
      <c r="P856" s="34">
        <f t="shared" si="40"/>
        <v>1013199332</v>
      </c>
      <c r="Q856" s="35">
        <f>VLOOKUP(D856,FEBRERO!$D$13:$Q$1147,14,0)+VLOOKUP(D856,FEBRERO!$D$13:$AC$1147,26,0)+VLOOKUP(D856,MARZO!$D$13:$AC$1147,26,0)</f>
        <v>590011939</v>
      </c>
      <c r="R856" s="3">
        <f>IFERROR(VLOOKUP(D856,[7]ServNOMINA!$F$16:$M$112,8,0),0)</f>
        <v>0</v>
      </c>
      <c r="S856" s="3">
        <f>IFERROR(VLOOKUP(D856,[7]ServOTROS!$F$16:$M$112,8,0),0)</f>
        <v>0</v>
      </c>
      <c r="T856" s="3">
        <f>IFERROR(VLOOKUP(D856,[7]CANCEL!$F$16:$M$48,8,0),0)</f>
        <v>0</v>
      </c>
      <c r="U856" s="3">
        <f>IFERROR(VLOOKUP(B856,[7]Aaf_PENSION!$C$16:$M$112,11,0),0)</f>
        <v>0</v>
      </c>
      <c r="V856" s="3">
        <f>IFERROR(VLOOKUP(B856,[7]Aaf_SALUD!$C$16:$M$112,11,0),0)</f>
        <v>0</v>
      </c>
      <c r="W856" s="3">
        <f>IFERROR(VLOOKUP(D856,[7]CALIDAD!$F$16:$M$1122,8,0),0)</f>
        <v>47020821</v>
      </c>
      <c r="X856" s="3"/>
      <c r="Y856" s="3">
        <f>IFERROR(VLOOKUP(B856,[7]Ap_CESANTIAS!$C$16:$M$112,11,0),0)</f>
        <v>0</v>
      </c>
      <c r="Z856" s="3">
        <f>IFERROR(VLOOKUP(B856,[7]Ap_PENSION!$C$16:$M$112,11,0),0)</f>
        <v>0</v>
      </c>
      <c r="AA856" s="3">
        <f>IFERROR(VLOOKUP(B856,[7]Ap_SALUD!$C$16:$M$112,11,0),0)</f>
        <v>0</v>
      </c>
      <c r="AB856" s="3"/>
      <c r="AC856" s="36">
        <f t="shared" si="39"/>
        <v>47020821</v>
      </c>
      <c r="AD856" s="37">
        <f t="shared" si="41"/>
        <v>376166572</v>
      </c>
      <c r="AE856" s="144"/>
    </row>
    <row r="857" spans="1:31" hidden="1" x14ac:dyDescent="0.25">
      <c r="A857" s="29">
        <v>845</v>
      </c>
      <c r="B857" s="61"/>
      <c r="C857" s="143" t="str">
        <f>VLOOKUP(D857,[8]Hoja1!$A$2:$B$1115,2,0)</f>
        <v>54250</v>
      </c>
      <c r="D857" s="31">
        <v>800138959</v>
      </c>
      <c r="E857" s="31">
        <v>215054250</v>
      </c>
      <c r="F857" s="61" t="s">
        <v>1014</v>
      </c>
      <c r="G857" s="33">
        <v>0</v>
      </c>
      <c r="H857" s="33">
        <v>0</v>
      </c>
      <c r="I857" s="3">
        <f>IFERROR(VLOOKUP(C857,'[6]Anexo 2'!$A$9:$G$1115,7,0),0)</f>
        <v>1346567728</v>
      </c>
      <c r="J857" s="3">
        <f>IFERROR(VLOOKUP(C857,'[6]Anexo 1'!$A$9:$F$1115,6,0),0)</f>
        <v>961017319</v>
      </c>
      <c r="K857" s="3"/>
      <c r="L857" s="3"/>
      <c r="M857" s="3"/>
      <c r="N857" s="3"/>
      <c r="O857" s="3"/>
      <c r="P857" s="34">
        <f t="shared" si="40"/>
        <v>2307585047</v>
      </c>
      <c r="Q857" s="35">
        <f>VLOOKUP(D857,FEBRERO!$D$13:$Q$1147,14,0)+VLOOKUP(D857,FEBRERO!$D$13:$AC$1147,26,0)+VLOOKUP(D857,MARZO!$D$13:$AC$1147,26,0)</f>
        <v>1297659250</v>
      </c>
      <c r="R857" s="3">
        <f>IFERROR(VLOOKUP(D857,[7]ServNOMINA!$F$16:$M$112,8,0),0)</f>
        <v>0</v>
      </c>
      <c r="S857" s="3">
        <f>IFERROR(VLOOKUP(D857,[7]ServOTROS!$F$16:$M$112,8,0),0)</f>
        <v>0</v>
      </c>
      <c r="T857" s="3">
        <f>IFERROR(VLOOKUP(D857,[7]CANCEL!$F$16:$M$48,8,0),0)</f>
        <v>0</v>
      </c>
      <c r="U857" s="3">
        <f>IFERROR(VLOOKUP(B857,[7]Aaf_PENSION!$C$16:$M$112,11,0),0)</f>
        <v>0</v>
      </c>
      <c r="V857" s="3">
        <f>IFERROR(VLOOKUP(B857,[7]Aaf_SALUD!$C$16:$M$112,11,0),0)</f>
        <v>0</v>
      </c>
      <c r="W857" s="3">
        <f>IFERROR(VLOOKUP(D857,[7]CALIDAD!$F$16:$M$1122,8,0),0)</f>
        <v>112213977</v>
      </c>
      <c r="X857" s="3"/>
      <c r="Y857" s="3">
        <f>IFERROR(VLOOKUP(B857,[7]Ap_CESANTIAS!$C$16:$M$112,11,0),0)</f>
        <v>0</v>
      </c>
      <c r="Z857" s="3">
        <f>IFERROR(VLOOKUP(B857,[7]Ap_PENSION!$C$16:$M$112,11,0),0)</f>
        <v>0</v>
      </c>
      <c r="AA857" s="3">
        <f>IFERROR(VLOOKUP(B857,[7]Ap_SALUD!$C$16:$M$112,11,0),0)</f>
        <v>0</v>
      </c>
      <c r="AB857" s="3"/>
      <c r="AC857" s="36">
        <f t="shared" si="39"/>
        <v>112213977</v>
      </c>
      <c r="AD857" s="37">
        <f t="shared" si="41"/>
        <v>897711820</v>
      </c>
      <c r="AE857" s="144"/>
    </row>
    <row r="858" spans="1:31" hidden="1" x14ac:dyDescent="0.25">
      <c r="A858" s="38">
        <v>846</v>
      </c>
      <c r="B858" s="61"/>
      <c r="C858" s="143" t="str">
        <f>VLOOKUP(D858,[8]Hoja1!$A$2:$B$1115,2,0)</f>
        <v>54261</v>
      </c>
      <c r="D858" s="31">
        <v>800039803</v>
      </c>
      <c r="E858" s="31">
        <v>216154261</v>
      </c>
      <c r="F858" s="61" t="s">
        <v>1015</v>
      </c>
      <c r="G858" s="33">
        <v>0</v>
      </c>
      <c r="H858" s="33">
        <v>0</v>
      </c>
      <c r="I858" s="3">
        <f>IFERROR(VLOOKUP(C858,'[6]Anexo 2'!$A$9:$G$1115,7,0),0)</f>
        <v>727499344</v>
      </c>
      <c r="J858" s="3">
        <f>IFERROR(VLOOKUP(C858,'[6]Anexo 1'!$A$9:$F$1115,6,0),0)</f>
        <v>687254672</v>
      </c>
      <c r="K858" s="3"/>
      <c r="L858" s="3"/>
      <c r="M858" s="3"/>
      <c r="N858" s="3"/>
      <c r="O858" s="3"/>
      <c r="P858" s="34">
        <f t="shared" si="40"/>
        <v>1414754016</v>
      </c>
      <c r="Q858" s="35">
        <f>VLOOKUP(D858,FEBRERO!$D$13:$Q$1147,14,0)+VLOOKUP(D858,FEBRERO!$D$13:$AC$1147,26,0)+VLOOKUP(D858,MARZO!$D$13:$AC$1147,26,0)</f>
        <v>869129507</v>
      </c>
      <c r="R858" s="3">
        <f>IFERROR(VLOOKUP(D858,[7]ServNOMINA!$F$16:$M$112,8,0),0)</f>
        <v>0</v>
      </c>
      <c r="S858" s="3">
        <f>IFERROR(VLOOKUP(D858,[7]ServOTROS!$F$16:$M$112,8,0),0)</f>
        <v>0</v>
      </c>
      <c r="T858" s="3">
        <f>IFERROR(VLOOKUP(D858,[7]CANCEL!$F$16:$M$48,8,0),0)</f>
        <v>0</v>
      </c>
      <c r="U858" s="3">
        <f>IFERROR(VLOOKUP(B858,[7]Aaf_PENSION!$C$16:$M$112,11,0),0)</f>
        <v>0</v>
      </c>
      <c r="V858" s="3">
        <f>IFERROR(VLOOKUP(B858,[7]Aaf_SALUD!$C$16:$M$112,11,0),0)</f>
        <v>0</v>
      </c>
      <c r="W858" s="3">
        <f>IFERROR(VLOOKUP(D858,[7]CALIDAD!$F$16:$M$1122,8,0),0)</f>
        <v>60624945</v>
      </c>
      <c r="X858" s="3"/>
      <c r="Y858" s="3">
        <f>IFERROR(VLOOKUP(B858,[7]Ap_CESANTIAS!$C$16:$M$112,11,0),0)</f>
        <v>0</v>
      </c>
      <c r="Z858" s="3">
        <f>IFERROR(VLOOKUP(B858,[7]Ap_PENSION!$C$16:$M$112,11,0),0)</f>
        <v>0</v>
      </c>
      <c r="AA858" s="3">
        <f>IFERROR(VLOOKUP(B858,[7]Ap_SALUD!$C$16:$M$112,11,0),0)</f>
        <v>0</v>
      </c>
      <c r="AB858" s="3"/>
      <c r="AC858" s="36">
        <f t="shared" si="39"/>
        <v>60624945</v>
      </c>
      <c r="AD858" s="37">
        <f t="shared" si="41"/>
        <v>484999564</v>
      </c>
      <c r="AE858" s="144"/>
    </row>
    <row r="859" spans="1:31" hidden="1" x14ac:dyDescent="0.25">
      <c r="A859" s="29">
        <v>847</v>
      </c>
      <c r="B859" s="61"/>
      <c r="C859" s="143" t="str">
        <f>VLOOKUP(D859,[8]Hoja1!$A$2:$B$1115,2,0)</f>
        <v>54313</v>
      </c>
      <c r="D859" s="31">
        <v>890501404</v>
      </c>
      <c r="E859" s="31">
        <v>211354313</v>
      </c>
      <c r="F859" s="61" t="s">
        <v>1016</v>
      </c>
      <c r="G859" s="33">
        <v>0</v>
      </c>
      <c r="H859" s="33">
        <v>0</v>
      </c>
      <c r="I859" s="3">
        <f>IFERROR(VLOOKUP(C859,'[6]Anexo 2'!$A$9:$G$1115,7,0),0)</f>
        <v>115000778</v>
      </c>
      <c r="J859" s="3">
        <f>IFERROR(VLOOKUP(C859,'[6]Anexo 1'!$A$9:$F$1115,6,0),0)</f>
        <v>121822885</v>
      </c>
      <c r="K859" s="3"/>
      <c r="L859" s="3"/>
      <c r="M859" s="3"/>
      <c r="N859" s="3"/>
      <c r="O859" s="3"/>
      <c r="P859" s="34">
        <f t="shared" si="40"/>
        <v>236823663</v>
      </c>
      <c r="Q859" s="35">
        <f>VLOOKUP(D859,FEBRERO!$D$13:$Q$1147,14,0)+VLOOKUP(D859,FEBRERO!$D$13:$AC$1147,26,0)+VLOOKUP(D859,MARZO!$D$13:$AC$1147,26,0)</f>
        <v>150573079</v>
      </c>
      <c r="R859" s="3">
        <f>IFERROR(VLOOKUP(D859,[7]ServNOMINA!$F$16:$M$112,8,0),0)</f>
        <v>0</v>
      </c>
      <c r="S859" s="3">
        <f>IFERROR(VLOOKUP(D859,[7]ServOTROS!$F$16:$M$112,8,0),0)</f>
        <v>0</v>
      </c>
      <c r="T859" s="3">
        <f>IFERROR(VLOOKUP(D859,[7]CANCEL!$F$16:$M$48,8,0),0)</f>
        <v>0</v>
      </c>
      <c r="U859" s="3">
        <f>IFERROR(VLOOKUP(B859,[7]Aaf_PENSION!$C$16:$M$112,11,0),0)</f>
        <v>0</v>
      </c>
      <c r="V859" s="3">
        <f>IFERROR(VLOOKUP(B859,[7]Aaf_SALUD!$C$16:$M$112,11,0),0)</f>
        <v>0</v>
      </c>
      <c r="W859" s="3">
        <f>IFERROR(VLOOKUP(D859,[7]CALIDAD!$F$16:$M$1122,8,0),0)</f>
        <v>9583398</v>
      </c>
      <c r="X859" s="3"/>
      <c r="Y859" s="3">
        <f>IFERROR(VLOOKUP(B859,[7]Ap_CESANTIAS!$C$16:$M$112,11,0),0)</f>
        <v>0</v>
      </c>
      <c r="Z859" s="3">
        <f>IFERROR(VLOOKUP(B859,[7]Ap_PENSION!$C$16:$M$112,11,0),0)</f>
        <v>0</v>
      </c>
      <c r="AA859" s="3">
        <f>IFERROR(VLOOKUP(B859,[7]Ap_SALUD!$C$16:$M$112,11,0),0)</f>
        <v>0</v>
      </c>
      <c r="AB859" s="3"/>
      <c r="AC859" s="36">
        <f t="shared" si="39"/>
        <v>9583398</v>
      </c>
      <c r="AD859" s="37">
        <f t="shared" si="41"/>
        <v>76667186</v>
      </c>
      <c r="AE859" s="144"/>
    </row>
    <row r="860" spans="1:31" hidden="1" x14ac:dyDescent="0.25">
      <c r="A860" s="38">
        <v>848</v>
      </c>
      <c r="B860" s="61"/>
      <c r="C860" s="143" t="str">
        <f>VLOOKUP(D860,[8]Hoja1!$A$2:$B$1115,2,0)</f>
        <v>54344</v>
      </c>
      <c r="D860" s="31">
        <v>800099241</v>
      </c>
      <c r="E860" s="31">
        <v>214454344</v>
      </c>
      <c r="F860" s="61" t="s">
        <v>1017</v>
      </c>
      <c r="G860" s="33">
        <v>0</v>
      </c>
      <c r="H860" s="33">
        <v>0</v>
      </c>
      <c r="I860" s="3">
        <f>IFERROR(VLOOKUP(C860,'[6]Anexo 2'!$A$9:$G$1115,7,0),0)</f>
        <v>507603272</v>
      </c>
      <c r="J860" s="3">
        <f>IFERROR(VLOOKUP(C860,'[6]Anexo 1'!$A$9:$F$1115,6,0),0)</f>
        <v>394186270</v>
      </c>
      <c r="K860" s="3"/>
      <c r="L860" s="3"/>
      <c r="M860" s="3"/>
      <c r="N860" s="3"/>
      <c r="O860" s="3"/>
      <c r="P860" s="34">
        <f t="shared" si="40"/>
        <v>901789542</v>
      </c>
      <c r="Q860" s="35">
        <f>VLOOKUP(D860,FEBRERO!$D$13:$Q$1147,14,0)+VLOOKUP(D860,FEBRERO!$D$13:$AC$1147,26,0)+VLOOKUP(D860,MARZO!$D$13:$AC$1147,26,0)</f>
        <v>521087089</v>
      </c>
      <c r="R860" s="3">
        <f>IFERROR(VLOOKUP(D860,[7]ServNOMINA!$F$16:$M$112,8,0),0)</f>
        <v>0</v>
      </c>
      <c r="S860" s="3">
        <f>IFERROR(VLOOKUP(D860,[7]ServOTROS!$F$16:$M$112,8,0),0)</f>
        <v>0</v>
      </c>
      <c r="T860" s="3">
        <f>IFERROR(VLOOKUP(D860,[7]CANCEL!$F$16:$M$48,8,0),0)</f>
        <v>0</v>
      </c>
      <c r="U860" s="3">
        <f>IFERROR(VLOOKUP(B860,[7]Aaf_PENSION!$C$16:$M$112,11,0),0)</f>
        <v>0</v>
      </c>
      <c r="V860" s="3">
        <f>IFERROR(VLOOKUP(B860,[7]Aaf_SALUD!$C$16:$M$112,11,0),0)</f>
        <v>0</v>
      </c>
      <c r="W860" s="3">
        <f>IFERROR(VLOOKUP(D860,[7]CALIDAD!$F$16:$M$1122,8,0),0)</f>
        <v>42300273</v>
      </c>
      <c r="X860" s="3"/>
      <c r="Y860" s="3">
        <f>IFERROR(VLOOKUP(B860,[7]Ap_CESANTIAS!$C$16:$M$112,11,0),0)</f>
        <v>0</v>
      </c>
      <c r="Z860" s="3">
        <f>IFERROR(VLOOKUP(B860,[7]Ap_PENSION!$C$16:$M$112,11,0),0)</f>
        <v>0</v>
      </c>
      <c r="AA860" s="3">
        <f>IFERROR(VLOOKUP(B860,[7]Ap_SALUD!$C$16:$M$112,11,0),0)</f>
        <v>0</v>
      </c>
      <c r="AB860" s="3"/>
      <c r="AC860" s="36">
        <f t="shared" si="39"/>
        <v>42300273</v>
      </c>
      <c r="AD860" s="37">
        <f t="shared" si="41"/>
        <v>338402180</v>
      </c>
      <c r="AE860" s="144"/>
    </row>
    <row r="861" spans="1:31" hidden="1" x14ac:dyDescent="0.25">
      <c r="A861" s="29">
        <v>849</v>
      </c>
      <c r="B861" s="61"/>
      <c r="C861" s="143" t="str">
        <f>VLOOKUP(D861,[8]Hoja1!$A$2:$B$1115,2,0)</f>
        <v>54347</v>
      </c>
      <c r="D861" s="31">
        <v>800005292</v>
      </c>
      <c r="E861" s="31">
        <v>214754347</v>
      </c>
      <c r="F861" s="61" t="s">
        <v>1018</v>
      </c>
      <c r="G861" s="33">
        <v>0</v>
      </c>
      <c r="H861" s="33">
        <v>0</v>
      </c>
      <c r="I861" s="3">
        <f>IFERROR(VLOOKUP(C861,'[6]Anexo 2'!$A$9:$G$1115,7,0),0)</f>
        <v>73843986</v>
      </c>
      <c r="J861" s="3">
        <f>IFERROR(VLOOKUP(C861,'[6]Anexo 1'!$A$9:$F$1115,6,0),0)</f>
        <v>71378182</v>
      </c>
      <c r="K861" s="3"/>
      <c r="L861" s="3"/>
      <c r="M861" s="3"/>
      <c r="N861" s="3"/>
      <c r="O861" s="3"/>
      <c r="P861" s="34">
        <f t="shared" si="40"/>
        <v>145222168</v>
      </c>
      <c r="Q861" s="35">
        <f>VLOOKUP(D861,FEBRERO!$D$13:$Q$1147,14,0)+VLOOKUP(D861,FEBRERO!$D$13:$AC$1147,26,0)+VLOOKUP(D861,MARZO!$D$13:$AC$1147,26,0)</f>
        <v>89839180</v>
      </c>
      <c r="R861" s="3">
        <f>IFERROR(VLOOKUP(D861,[7]ServNOMINA!$F$16:$M$112,8,0),0)</f>
        <v>0</v>
      </c>
      <c r="S861" s="3">
        <f>IFERROR(VLOOKUP(D861,[7]ServOTROS!$F$16:$M$112,8,0),0)</f>
        <v>0</v>
      </c>
      <c r="T861" s="3">
        <f>IFERROR(VLOOKUP(D861,[7]CANCEL!$F$16:$M$48,8,0),0)</f>
        <v>0</v>
      </c>
      <c r="U861" s="3">
        <f>IFERROR(VLOOKUP(B861,[7]Aaf_PENSION!$C$16:$M$112,11,0),0)</f>
        <v>0</v>
      </c>
      <c r="V861" s="3">
        <f>IFERROR(VLOOKUP(B861,[7]Aaf_SALUD!$C$16:$M$112,11,0),0)</f>
        <v>0</v>
      </c>
      <c r="W861" s="3">
        <f>IFERROR(VLOOKUP(D861,[7]CALIDAD!$F$16:$M$1122,8,0),0)</f>
        <v>6153666</v>
      </c>
      <c r="X861" s="3"/>
      <c r="Y861" s="3">
        <f>IFERROR(VLOOKUP(B861,[7]Ap_CESANTIAS!$C$16:$M$112,11,0),0)</f>
        <v>0</v>
      </c>
      <c r="Z861" s="3">
        <f>IFERROR(VLOOKUP(B861,[7]Ap_PENSION!$C$16:$M$112,11,0),0)</f>
        <v>0</v>
      </c>
      <c r="AA861" s="3">
        <f>IFERROR(VLOOKUP(B861,[7]Ap_SALUD!$C$16:$M$112,11,0),0)</f>
        <v>0</v>
      </c>
      <c r="AB861" s="3"/>
      <c r="AC861" s="36">
        <f t="shared" si="39"/>
        <v>6153666</v>
      </c>
      <c r="AD861" s="37">
        <f t="shared" si="41"/>
        <v>49229322</v>
      </c>
      <c r="AE861" s="144"/>
    </row>
    <row r="862" spans="1:31" hidden="1" x14ac:dyDescent="0.25">
      <c r="A862" s="38">
        <v>850</v>
      </c>
      <c r="B862" s="61"/>
      <c r="C862" s="143" t="str">
        <f>VLOOKUP(D862,[8]Hoja1!$A$2:$B$1115,2,0)</f>
        <v>54377</v>
      </c>
      <c r="D862" s="31">
        <v>890503680</v>
      </c>
      <c r="E862" s="31">
        <v>217754377</v>
      </c>
      <c r="F862" s="61" t="s">
        <v>1019</v>
      </c>
      <c r="G862" s="33">
        <v>0</v>
      </c>
      <c r="H862" s="33">
        <v>0</v>
      </c>
      <c r="I862" s="3">
        <f>IFERROR(VLOOKUP(C862,'[6]Anexo 2'!$A$9:$G$1115,7,0),0)</f>
        <v>91718566</v>
      </c>
      <c r="J862" s="3">
        <f>IFERROR(VLOOKUP(C862,'[6]Anexo 1'!$A$9:$F$1115,6,0),0)</f>
        <v>105778923</v>
      </c>
      <c r="K862" s="3"/>
      <c r="L862" s="3"/>
      <c r="M862" s="3"/>
      <c r="N862" s="3"/>
      <c r="O862" s="3"/>
      <c r="P862" s="34">
        <f t="shared" si="40"/>
        <v>197497489</v>
      </c>
      <c r="Q862" s="35">
        <f>VLOOKUP(D862,FEBRERO!$D$13:$Q$1147,14,0)+VLOOKUP(D862,FEBRERO!$D$13:$AC$1147,26,0)+VLOOKUP(D862,MARZO!$D$13:$AC$1147,26,0)</f>
        <v>128708565</v>
      </c>
      <c r="R862" s="3">
        <f>IFERROR(VLOOKUP(D862,[7]ServNOMINA!$F$16:$M$112,8,0),0)</f>
        <v>0</v>
      </c>
      <c r="S862" s="3">
        <f>IFERROR(VLOOKUP(D862,[7]ServOTROS!$F$16:$M$112,8,0),0)</f>
        <v>0</v>
      </c>
      <c r="T862" s="3">
        <f>IFERROR(VLOOKUP(D862,[7]CANCEL!$F$16:$M$48,8,0),0)</f>
        <v>0</v>
      </c>
      <c r="U862" s="3">
        <f>IFERROR(VLOOKUP(B862,[7]Aaf_PENSION!$C$16:$M$112,11,0),0)</f>
        <v>0</v>
      </c>
      <c r="V862" s="3">
        <f>IFERROR(VLOOKUP(B862,[7]Aaf_SALUD!$C$16:$M$112,11,0),0)</f>
        <v>0</v>
      </c>
      <c r="W862" s="3">
        <f>IFERROR(VLOOKUP(D862,[7]CALIDAD!$F$16:$M$1122,8,0),0)</f>
        <v>7643214</v>
      </c>
      <c r="X862" s="3"/>
      <c r="Y862" s="3">
        <f>IFERROR(VLOOKUP(B862,[7]Ap_CESANTIAS!$C$16:$M$112,11,0),0)</f>
        <v>0</v>
      </c>
      <c r="Z862" s="3">
        <f>IFERROR(VLOOKUP(B862,[7]Ap_PENSION!$C$16:$M$112,11,0),0)</f>
        <v>0</v>
      </c>
      <c r="AA862" s="3">
        <f>IFERROR(VLOOKUP(B862,[7]Ap_SALUD!$C$16:$M$112,11,0),0)</f>
        <v>0</v>
      </c>
      <c r="AB862" s="3"/>
      <c r="AC862" s="36">
        <f t="shared" si="39"/>
        <v>7643214</v>
      </c>
      <c r="AD862" s="37">
        <f t="shared" si="41"/>
        <v>61145710</v>
      </c>
      <c r="AE862" s="144"/>
    </row>
    <row r="863" spans="1:31" hidden="1" x14ac:dyDescent="0.25">
      <c r="A863" s="29">
        <v>851</v>
      </c>
      <c r="B863" s="61"/>
      <c r="C863" s="143" t="str">
        <f>VLOOKUP(D863,[8]Hoja1!$A$2:$B$1115,2,0)</f>
        <v>54385</v>
      </c>
      <c r="D863" s="31">
        <v>800245021</v>
      </c>
      <c r="E863" s="31">
        <v>218554385</v>
      </c>
      <c r="F863" s="61" t="s">
        <v>1020</v>
      </c>
      <c r="G863" s="33">
        <v>0</v>
      </c>
      <c r="H863" s="33">
        <v>0</v>
      </c>
      <c r="I863" s="3">
        <f>IFERROR(VLOOKUP(C863,'[6]Anexo 2'!$A$9:$G$1115,7,0),0)</f>
        <v>445832448</v>
      </c>
      <c r="J863" s="3">
        <f>IFERROR(VLOOKUP(C863,'[6]Anexo 1'!$A$9:$F$1115,6,0),0)</f>
        <v>386464268</v>
      </c>
      <c r="K863" s="3"/>
      <c r="L863" s="3"/>
      <c r="M863" s="3"/>
      <c r="N863" s="3"/>
      <c r="O863" s="3"/>
      <c r="P863" s="34">
        <f t="shared" si="40"/>
        <v>832296716</v>
      </c>
      <c r="Q863" s="35">
        <f>VLOOKUP(D863,FEBRERO!$D$13:$Q$1147,14,0)+VLOOKUP(D863,FEBRERO!$D$13:$AC$1147,26,0)+VLOOKUP(D863,MARZO!$D$13:$AC$1147,26,0)</f>
        <v>497922380</v>
      </c>
      <c r="R863" s="3">
        <f>IFERROR(VLOOKUP(D863,[7]ServNOMINA!$F$16:$M$112,8,0),0)</f>
        <v>0</v>
      </c>
      <c r="S863" s="3">
        <f>IFERROR(VLOOKUP(D863,[7]ServOTROS!$F$16:$M$112,8,0),0)</f>
        <v>0</v>
      </c>
      <c r="T863" s="3">
        <f>IFERROR(VLOOKUP(D863,[7]CANCEL!$F$16:$M$48,8,0),0)</f>
        <v>0</v>
      </c>
      <c r="U863" s="3">
        <f>IFERROR(VLOOKUP(B863,[7]Aaf_PENSION!$C$16:$M$112,11,0),0)</f>
        <v>0</v>
      </c>
      <c r="V863" s="3">
        <f>IFERROR(VLOOKUP(B863,[7]Aaf_SALUD!$C$16:$M$112,11,0),0)</f>
        <v>0</v>
      </c>
      <c r="W863" s="3">
        <f>IFERROR(VLOOKUP(D863,[7]CALIDAD!$F$16:$M$1122,8,0),0)</f>
        <v>37152704</v>
      </c>
      <c r="X863" s="3"/>
      <c r="Y863" s="3">
        <f>IFERROR(VLOOKUP(B863,[7]Ap_CESANTIAS!$C$16:$M$112,11,0),0)</f>
        <v>0</v>
      </c>
      <c r="Z863" s="3">
        <f>IFERROR(VLOOKUP(B863,[7]Ap_PENSION!$C$16:$M$112,11,0),0)</f>
        <v>0</v>
      </c>
      <c r="AA863" s="3">
        <f>IFERROR(VLOOKUP(B863,[7]Ap_SALUD!$C$16:$M$112,11,0),0)</f>
        <v>0</v>
      </c>
      <c r="AB863" s="3"/>
      <c r="AC863" s="36">
        <f t="shared" si="39"/>
        <v>37152704</v>
      </c>
      <c r="AD863" s="37">
        <f t="shared" si="41"/>
        <v>297221632</v>
      </c>
      <c r="AE863" s="144"/>
    </row>
    <row r="864" spans="1:31" hidden="1" x14ac:dyDescent="0.25">
      <c r="A864" s="38">
        <v>852</v>
      </c>
      <c r="B864" s="61"/>
      <c r="C864" s="143" t="str">
        <f>VLOOKUP(D864,[8]Hoja1!$A$2:$B$1115,2,0)</f>
        <v>54398</v>
      </c>
      <c r="D864" s="31">
        <v>800000681</v>
      </c>
      <c r="E864" s="31">
        <v>219854398</v>
      </c>
      <c r="F864" s="61" t="s">
        <v>1021</v>
      </c>
      <c r="G864" s="33">
        <v>0</v>
      </c>
      <c r="H864" s="33">
        <v>0</v>
      </c>
      <c r="I864" s="3">
        <f>IFERROR(VLOOKUP(C864,'[6]Anexo 2'!$A$9:$G$1115,7,0),0)</f>
        <v>211898304</v>
      </c>
      <c r="J864" s="3">
        <f>IFERROR(VLOOKUP(C864,'[6]Anexo 1'!$A$9:$F$1115,6,0),0)</f>
        <v>195547043</v>
      </c>
      <c r="K864" s="3"/>
      <c r="L864" s="3"/>
      <c r="M864" s="3"/>
      <c r="N864" s="3"/>
      <c r="O864" s="3"/>
      <c r="P864" s="34">
        <f t="shared" si="40"/>
        <v>407445347</v>
      </c>
      <c r="Q864" s="35">
        <f>VLOOKUP(D864,FEBRERO!$D$13:$Q$1147,14,0)+VLOOKUP(D864,FEBRERO!$D$13:$AC$1147,26,0)+VLOOKUP(D864,MARZO!$D$13:$AC$1147,26,0)</f>
        <v>248521619</v>
      </c>
      <c r="R864" s="3">
        <f>IFERROR(VLOOKUP(D864,[7]ServNOMINA!$F$16:$M$112,8,0),0)</f>
        <v>0</v>
      </c>
      <c r="S864" s="3">
        <f>IFERROR(VLOOKUP(D864,[7]ServOTROS!$F$16:$M$112,8,0),0)</f>
        <v>0</v>
      </c>
      <c r="T864" s="3">
        <f>IFERROR(VLOOKUP(D864,[7]CANCEL!$F$16:$M$48,8,0),0)</f>
        <v>0</v>
      </c>
      <c r="U864" s="3">
        <f>IFERROR(VLOOKUP(B864,[7]Aaf_PENSION!$C$16:$M$112,11,0),0)</f>
        <v>0</v>
      </c>
      <c r="V864" s="3">
        <f>IFERROR(VLOOKUP(B864,[7]Aaf_SALUD!$C$16:$M$112,11,0),0)</f>
        <v>0</v>
      </c>
      <c r="W864" s="3">
        <f>IFERROR(VLOOKUP(D864,[7]CALIDAD!$F$16:$M$1122,8,0),0)</f>
        <v>17658192</v>
      </c>
      <c r="X864" s="3"/>
      <c r="Y864" s="3">
        <f>IFERROR(VLOOKUP(B864,[7]Ap_CESANTIAS!$C$16:$M$112,11,0),0)</f>
        <v>0</v>
      </c>
      <c r="Z864" s="3">
        <f>IFERROR(VLOOKUP(B864,[7]Ap_PENSION!$C$16:$M$112,11,0),0)</f>
        <v>0</v>
      </c>
      <c r="AA864" s="3">
        <f>IFERROR(VLOOKUP(B864,[7]Ap_SALUD!$C$16:$M$112,11,0),0)</f>
        <v>0</v>
      </c>
      <c r="AB864" s="3"/>
      <c r="AC864" s="36">
        <f t="shared" si="39"/>
        <v>17658192</v>
      </c>
      <c r="AD864" s="37">
        <f t="shared" si="41"/>
        <v>141265536</v>
      </c>
      <c r="AE864" s="144"/>
    </row>
    <row r="865" spans="1:31" hidden="1" x14ac:dyDescent="0.25">
      <c r="A865" s="29">
        <v>853</v>
      </c>
      <c r="B865" s="61"/>
      <c r="C865" s="143" t="str">
        <f>VLOOKUP(D865,[8]Hoja1!$A$2:$B$1115,2,0)</f>
        <v>54405</v>
      </c>
      <c r="D865" s="31">
        <v>800044113</v>
      </c>
      <c r="E865" s="31">
        <v>210554405</v>
      </c>
      <c r="F865" s="61" t="s">
        <v>1022</v>
      </c>
      <c r="G865" s="33">
        <v>0</v>
      </c>
      <c r="H865" s="33">
        <v>0</v>
      </c>
      <c r="I865" s="3">
        <f>IFERROR(VLOOKUP(C865,'[6]Anexo 2'!$A$9:$G$1115,7,0),0)</f>
        <v>942245520</v>
      </c>
      <c r="J865" s="3">
        <f>IFERROR(VLOOKUP(C865,'[6]Anexo 1'!$A$9:$F$1115,6,0),0)</f>
        <v>1036271083</v>
      </c>
      <c r="K865" s="3"/>
      <c r="L865" s="3"/>
      <c r="M865" s="3"/>
      <c r="N865" s="3"/>
      <c r="O865" s="3"/>
      <c r="P865" s="34">
        <f t="shared" si="40"/>
        <v>1978516603</v>
      </c>
      <c r="Q865" s="35">
        <f>VLOOKUP(D865,FEBRERO!$D$13:$Q$1147,14,0)+VLOOKUP(D865,FEBRERO!$D$13:$AC$1147,26,0)+VLOOKUP(D865,MARZO!$D$13:$AC$1147,26,0)</f>
        <v>1271832463</v>
      </c>
      <c r="R865" s="3">
        <f>IFERROR(VLOOKUP(D865,[7]ServNOMINA!$F$16:$M$112,8,0),0)</f>
        <v>0</v>
      </c>
      <c r="S865" s="3">
        <f>IFERROR(VLOOKUP(D865,[7]ServOTROS!$F$16:$M$112,8,0),0)</f>
        <v>0</v>
      </c>
      <c r="T865" s="3">
        <f>IFERROR(VLOOKUP(D865,[7]CANCEL!$F$16:$M$48,8,0),0)</f>
        <v>0</v>
      </c>
      <c r="U865" s="3">
        <f>IFERROR(VLOOKUP(B865,[7]Aaf_PENSION!$C$16:$M$112,11,0),0)</f>
        <v>0</v>
      </c>
      <c r="V865" s="3">
        <f>IFERROR(VLOOKUP(B865,[7]Aaf_SALUD!$C$16:$M$112,11,0),0)</f>
        <v>0</v>
      </c>
      <c r="W865" s="3">
        <f>IFERROR(VLOOKUP(D865,[7]CALIDAD!$F$16:$M$1122,8,0),0)</f>
        <v>78520460</v>
      </c>
      <c r="X865" s="3"/>
      <c r="Y865" s="3">
        <f>IFERROR(VLOOKUP(B865,[7]Ap_CESANTIAS!$C$16:$M$112,11,0),0)</f>
        <v>0</v>
      </c>
      <c r="Z865" s="3">
        <f>IFERROR(VLOOKUP(B865,[7]Ap_PENSION!$C$16:$M$112,11,0),0)</f>
        <v>0</v>
      </c>
      <c r="AA865" s="3">
        <f>IFERROR(VLOOKUP(B865,[7]Ap_SALUD!$C$16:$M$112,11,0),0)</f>
        <v>0</v>
      </c>
      <c r="AB865" s="3"/>
      <c r="AC865" s="36">
        <f t="shared" si="39"/>
        <v>78520460</v>
      </c>
      <c r="AD865" s="37">
        <f t="shared" si="41"/>
        <v>628163680</v>
      </c>
      <c r="AE865" s="144"/>
    </row>
    <row r="866" spans="1:31" hidden="1" x14ac:dyDescent="0.25">
      <c r="A866" s="38">
        <v>854</v>
      </c>
      <c r="B866" s="61"/>
      <c r="C866" s="143" t="str">
        <f>VLOOKUP(D866,[8]Hoja1!$A$2:$B$1115,2,0)</f>
        <v>54418</v>
      </c>
      <c r="D866" s="31">
        <v>890502611</v>
      </c>
      <c r="E866" s="31">
        <v>211854418</v>
      </c>
      <c r="F866" s="61" t="s">
        <v>1023</v>
      </c>
      <c r="G866" s="33">
        <v>0</v>
      </c>
      <c r="H866" s="33">
        <v>0</v>
      </c>
      <c r="I866" s="3">
        <f>IFERROR(VLOOKUP(C866,'[6]Anexo 2'!$A$9:$G$1115,7,0),0)</f>
        <v>79382962</v>
      </c>
      <c r="J866" s="3">
        <f>IFERROR(VLOOKUP(C866,'[6]Anexo 1'!$A$9:$F$1115,6,0),0)</f>
        <v>70936796</v>
      </c>
      <c r="K866" s="3"/>
      <c r="L866" s="3"/>
      <c r="M866" s="3"/>
      <c r="N866" s="3"/>
      <c r="O866" s="3"/>
      <c r="P866" s="34">
        <f t="shared" si="40"/>
        <v>150319758</v>
      </c>
      <c r="Q866" s="35">
        <f>VLOOKUP(D866,FEBRERO!$D$13:$Q$1147,14,0)+VLOOKUP(D866,FEBRERO!$D$13:$AC$1147,26,0)+VLOOKUP(D866,MARZO!$D$13:$AC$1147,26,0)</f>
        <v>90782537</v>
      </c>
      <c r="R866" s="3">
        <f>IFERROR(VLOOKUP(D866,[7]ServNOMINA!$F$16:$M$112,8,0),0)</f>
        <v>0</v>
      </c>
      <c r="S866" s="3">
        <f>IFERROR(VLOOKUP(D866,[7]ServOTROS!$F$16:$M$112,8,0),0)</f>
        <v>0</v>
      </c>
      <c r="T866" s="3">
        <f>IFERROR(VLOOKUP(D866,[7]CANCEL!$F$16:$M$48,8,0),0)</f>
        <v>0</v>
      </c>
      <c r="U866" s="3">
        <f>IFERROR(VLOOKUP(B866,[7]Aaf_PENSION!$C$16:$M$112,11,0),0)</f>
        <v>0</v>
      </c>
      <c r="V866" s="3">
        <f>IFERROR(VLOOKUP(B866,[7]Aaf_SALUD!$C$16:$M$112,11,0),0)</f>
        <v>0</v>
      </c>
      <c r="W866" s="3">
        <f>IFERROR(VLOOKUP(D866,[7]CALIDAD!$F$16:$M$1122,8,0),0)</f>
        <v>6615247</v>
      </c>
      <c r="X866" s="3"/>
      <c r="Y866" s="3">
        <f>IFERROR(VLOOKUP(B866,[7]Ap_CESANTIAS!$C$16:$M$112,11,0),0)</f>
        <v>0</v>
      </c>
      <c r="Z866" s="3">
        <f>IFERROR(VLOOKUP(B866,[7]Ap_PENSION!$C$16:$M$112,11,0),0)</f>
        <v>0</v>
      </c>
      <c r="AA866" s="3">
        <f>IFERROR(VLOOKUP(B866,[7]Ap_SALUD!$C$16:$M$112,11,0),0)</f>
        <v>0</v>
      </c>
      <c r="AB866" s="3"/>
      <c r="AC866" s="36">
        <f t="shared" si="39"/>
        <v>6615247</v>
      </c>
      <c r="AD866" s="37">
        <f t="shared" si="41"/>
        <v>52921974</v>
      </c>
      <c r="AE866" s="144"/>
    </row>
    <row r="867" spans="1:31" hidden="1" x14ac:dyDescent="0.25">
      <c r="A867" s="29">
        <v>855</v>
      </c>
      <c r="B867" s="61"/>
      <c r="C867" s="143" t="str">
        <f>VLOOKUP(D867,[8]Hoja1!$A$2:$B$1115,2,0)</f>
        <v>54480</v>
      </c>
      <c r="D867" s="31">
        <v>890503233</v>
      </c>
      <c r="E867" s="31">
        <v>218054480</v>
      </c>
      <c r="F867" s="61" t="s">
        <v>1024</v>
      </c>
      <c r="G867" s="33">
        <v>0</v>
      </c>
      <c r="H867" s="33">
        <v>0</v>
      </c>
      <c r="I867" s="3">
        <f>IFERROR(VLOOKUP(C867,'[6]Anexo 2'!$A$9:$G$1115,7,0),0)</f>
        <v>69434296</v>
      </c>
      <c r="J867" s="3">
        <f>IFERROR(VLOOKUP(C867,'[6]Anexo 1'!$A$9:$F$1115,6,0),0)</f>
        <v>71718810</v>
      </c>
      <c r="K867" s="3"/>
      <c r="L867" s="3"/>
      <c r="M867" s="3"/>
      <c r="N867" s="3"/>
      <c r="O867" s="3"/>
      <c r="P867" s="34">
        <f t="shared" si="40"/>
        <v>141153106</v>
      </c>
      <c r="Q867" s="35">
        <f>VLOOKUP(D867,FEBRERO!$D$13:$Q$1147,14,0)+VLOOKUP(D867,FEBRERO!$D$13:$AC$1147,26,0)+VLOOKUP(D867,MARZO!$D$13:$AC$1147,26,0)</f>
        <v>89077383</v>
      </c>
      <c r="R867" s="3">
        <f>IFERROR(VLOOKUP(D867,[7]ServNOMINA!$F$16:$M$112,8,0),0)</f>
        <v>0</v>
      </c>
      <c r="S867" s="3">
        <f>IFERROR(VLOOKUP(D867,[7]ServOTROS!$F$16:$M$112,8,0),0)</f>
        <v>0</v>
      </c>
      <c r="T867" s="3">
        <f>IFERROR(VLOOKUP(D867,[7]CANCEL!$F$16:$M$48,8,0),0)</f>
        <v>0</v>
      </c>
      <c r="U867" s="3">
        <f>IFERROR(VLOOKUP(B867,[7]Aaf_PENSION!$C$16:$M$112,11,0),0)</f>
        <v>0</v>
      </c>
      <c r="V867" s="3">
        <f>IFERROR(VLOOKUP(B867,[7]Aaf_SALUD!$C$16:$M$112,11,0),0)</f>
        <v>0</v>
      </c>
      <c r="W867" s="3">
        <f>IFERROR(VLOOKUP(D867,[7]CALIDAD!$F$16:$M$1122,8,0),0)</f>
        <v>5786191</v>
      </c>
      <c r="X867" s="3"/>
      <c r="Y867" s="3">
        <f>IFERROR(VLOOKUP(B867,[7]Ap_CESANTIAS!$C$16:$M$112,11,0),0)</f>
        <v>0</v>
      </c>
      <c r="Z867" s="3">
        <f>IFERROR(VLOOKUP(B867,[7]Ap_PENSION!$C$16:$M$112,11,0),0)</f>
        <v>0</v>
      </c>
      <c r="AA867" s="3">
        <f>IFERROR(VLOOKUP(B867,[7]Ap_SALUD!$C$16:$M$112,11,0),0)</f>
        <v>0</v>
      </c>
      <c r="AB867" s="3"/>
      <c r="AC867" s="36">
        <f t="shared" si="39"/>
        <v>5786191</v>
      </c>
      <c r="AD867" s="37">
        <f t="shared" si="41"/>
        <v>46289532</v>
      </c>
      <c r="AE867" s="144"/>
    </row>
    <row r="868" spans="1:31" hidden="1" x14ac:dyDescent="0.25">
      <c r="A868" s="38">
        <v>856</v>
      </c>
      <c r="B868" s="61"/>
      <c r="C868" s="143" t="str">
        <f>VLOOKUP(D868,[8]Hoja1!$A$2:$B$1115,2,0)</f>
        <v>54498</v>
      </c>
      <c r="D868" s="31">
        <v>890501102</v>
      </c>
      <c r="E868" s="31">
        <v>219854498</v>
      </c>
      <c r="F868" s="61" t="s">
        <v>1025</v>
      </c>
      <c r="G868" s="33">
        <v>0</v>
      </c>
      <c r="H868" s="33">
        <v>0</v>
      </c>
      <c r="I868" s="3">
        <f>IFERROR(VLOOKUP(C868,'[6]Anexo 2'!$A$9:$G$1115,7,0),0)</f>
        <v>1971156896</v>
      </c>
      <c r="J868" s="3">
        <f>IFERROR(VLOOKUP(C868,'[6]Anexo 1'!$A$9:$F$1115,6,0),0)</f>
        <v>2001838470</v>
      </c>
      <c r="K868" s="3"/>
      <c r="L868" s="3"/>
      <c r="M868" s="3"/>
      <c r="N868" s="3"/>
      <c r="O868" s="3"/>
      <c r="P868" s="34">
        <f t="shared" si="40"/>
        <v>3972995366</v>
      </c>
      <c r="Q868" s="35">
        <f>VLOOKUP(D868,FEBRERO!$D$13:$Q$1147,14,0)+VLOOKUP(D868,FEBRERO!$D$13:$AC$1147,26,0)+VLOOKUP(D868,MARZO!$D$13:$AC$1147,26,0)</f>
        <v>2315111760</v>
      </c>
      <c r="R868" s="3">
        <f>IFERROR(VLOOKUP(D868,[7]ServNOMINA!$F$16:$M$112,8,0),0)</f>
        <v>0</v>
      </c>
      <c r="S868" s="3">
        <f>IFERROR(VLOOKUP(D868,[7]ServOTROS!$F$16:$M$112,8,0),0)</f>
        <v>0</v>
      </c>
      <c r="T868" s="3">
        <f>IFERROR(VLOOKUP(D868,[7]CANCEL!$F$16:$M$48,8,0),0)</f>
        <v>0</v>
      </c>
      <c r="U868" s="3">
        <f>IFERROR(VLOOKUP(B868,[7]Aaf_PENSION!$C$16:$M$112,11,0),0)</f>
        <v>0</v>
      </c>
      <c r="V868" s="3">
        <f>IFERROR(VLOOKUP(B868,[7]Aaf_SALUD!$C$16:$M$112,11,0),0)</f>
        <v>0</v>
      </c>
      <c r="W868" s="3">
        <f>IFERROR(VLOOKUP(D868,[7]CALIDAD!$F$16:$M$1122,8,0),0)</f>
        <v>164263075</v>
      </c>
      <c r="X868" s="3"/>
      <c r="Y868" s="3">
        <f>IFERROR(VLOOKUP(B868,[7]Ap_CESANTIAS!$C$16:$M$112,11,0),0)</f>
        <v>0</v>
      </c>
      <c r="Z868" s="3">
        <f>IFERROR(VLOOKUP(B868,[7]Ap_PENSION!$C$16:$M$112,11,0),0)</f>
        <v>0</v>
      </c>
      <c r="AA868" s="3">
        <f>IFERROR(VLOOKUP(B868,[7]Ap_SALUD!$C$16:$M$112,11,0),0)</f>
        <v>0</v>
      </c>
      <c r="AB868" s="3"/>
      <c r="AC868" s="36">
        <f t="shared" si="39"/>
        <v>164263075</v>
      </c>
      <c r="AD868" s="37">
        <f t="shared" si="41"/>
        <v>1493620531</v>
      </c>
      <c r="AE868" s="144"/>
    </row>
    <row r="869" spans="1:31" hidden="1" x14ac:dyDescent="0.25">
      <c r="A869" s="29">
        <v>857</v>
      </c>
      <c r="B869" s="61"/>
      <c r="C869" s="143" t="str">
        <f>VLOOKUP(D869,[8]Hoja1!$A$2:$B$1115,2,0)</f>
        <v>54518</v>
      </c>
      <c r="D869" s="31">
        <v>800007652</v>
      </c>
      <c r="E869" s="31">
        <v>211854518</v>
      </c>
      <c r="F869" s="61" t="s">
        <v>1026</v>
      </c>
      <c r="G869" s="33">
        <v>0</v>
      </c>
      <c r="H869" s="33">
        <v>0</v>
      </c>
      <c r="I869" s="3">
        <f>IFERROR(VLOOKUP(C869,'[6]Anexo 2'!$A$9:$G$1115,7,0),0)</f>
        <v>555426072</v>
      </c>
      <c r="J869" s="3">
        <f>IFERROR(VLOOKUP(C869,'[6]Anexo 1'!$A$9:$F$1115,6,0),0)</f>
        <v>618864791</v>
      </c>
      <c r="K869" s="3"/>
      <c r="L869" s="3"/>
      <c r="M869" s="3"/>
      <c r="N869" s="3"/>
      <c r="O869" s="3"/>
      <c r="P869" s="34">
        <f t="shared" si="40"/>
        <v>1174290863</v>
      </c>
      <c r="Q869" s="35">
        <f>VLOOKUP(D869,FEBRERO!$D$13:$Q$1147,14,0)+VLOOKUP(D869,FEBRERO!$D$13:$AC$1147,26,0)+VLOOKUP(D869,MARZO!$D$13:$AC$1147,26,0)</f>
        <v>757721309</v>
      </c>
      <c r="R869" s="3">
        <f>IFERROR(VLOOKUP(D869,[7]ServNOMINA!$F$16:$M$112,8,0),0)</f>
        <v>0</v>
      </c>
      <c r="S869" s="3">
        <f>IFERROR(VLOOKUP(D869,[7]ServOTROS!$F$16:$M$112,8,0),0)</f>
        <v>0</v>
      </c>
      <c r="T869" s="3">
        <f>IFERROR(VLOOKUP(D869,[7]CANCEL!$F$16:$M$48,8,0),0)</f>
        <v>0</v>
      </c>
      <c r="U869" s="3">
        <f>IFERROR(VLOOKUP(B869,[7]Aaf_PENSION!$C$16:$M$112,11,0),0)</f>
        <v>0</v>
      </c>
      <c r="V869" s="3">
        <f>IFERROR(VLOOKUP(B869,[7]Aaf_SALUD!$C$16:$M$112,11,0),0)</f>
        <v>0</v>
      </c>
      <c r="W869" s="3">
        <f>IFERROR(VLOOKUP(D869,[7]CALIDAD!$F$16:$M$1122,8,0),0)</f>
        <v>46285506</v>
      </c>
      <c r="X869" s="3"/>
      <c r="Y869" s="3">
        <f>IFERROR(VLOOKUP(B869,[7]Ap_CESANTIAS!$C$16:$M$112,11,0),0)</f>
        <v>0</v>
      </c>
      <c r="Z869" s="3">
        <f>IFERROR(VLOOKUP(B869,[7]Ap_PENSION!$C$16:$M$112,11,0),0)</f>
        <v>0</v>
      </c>
      <c r="AA869" s="3">
        <f>IFERROR(VLOOKUP(B869,[7]Ap_SALUD!$C$16:$M$112,11,0),0)</f>
        <v>0</v>
      </c>
      <c r="AB869" s="3"/>
      <c r="AC869" s="36">
        <f t="shared" si="39"/>
        <v>46285506</v>
      </c>
      <c r="AD869" s="37">
        <f t="shared" si="41"/>
        <v>370284048</v>
      </c>
      <c r="AE869" s="144"/>
    </row>
    <row r="870" spans="1:31" hidden="1" x14ac:dyDescent="0.25">
      <c r="A870" s="38">
        <v>858</v>
      </c>
      <c r="B870" s="61"/>
      <c r="C870" s="143" t="str">
        <f>VLOOKUP(D870,[8]Hoja1!$A$2:$B$1115,2,0)</f>
        <v>54520</v>
      </c>
      <c r="D870" s="31">
        <v>890506116</v>
      </c>
      <c r="E870" s="31">
        <v>212054520</v>
      </c>
      <c r="F870" s="61" t="s">
        <v>1027</v>
      </c>
      <c r="G870" s="33">
        <v>0</v>
      </c>
      <c r="H870" s="33">
        <v>0</v>
      </c>
      <c r="I870" s="3">
        <f>IFERROR(VLOOKUP(C870,'[6]Anexo 2'!$A$9:$G$1115,7,0),0)</f>
        <v>113519968</v>
      </c>
      <c r="J870" s="3">
        <f>IFERROR(VLOOKUP(C870,'[6]Anexo 1'!$A$9:$F$1115,6,0),0)</f>
        <v>135967720</v>
      </c>
      <c r="K870" s="3"/>
      <c r="L870" s="3"/>
      <c r="M870" s="3"/>
      <c r="N870" s="3"/>
      <c r="O870" s="3"/>
      <c r="P870" s="34">
        <f t="shared" si="40"/>
        <v>249487688</v>
      </c>
      <c r="Q870" s="35">
        <f>VLOOKUP(D870,FEBRERO!$D$13:$Q$1147,14,0)+VLOOKUP(D870,FEBRERO!$D$13:$AC$1147,26,0)+VLOOKUP(D870,MARZO!$D$13:$AC$1147,26,0)</f>
        <v>164347711</v>
      </c>
      <c r="R870" s="3">
        <f>IFERROR(VLOOKUP(D870,[7]ServNOMINA!$F$16:$M$112,8,0),0)</f>
        <v>0</v>
      </c>
      <c r="S870" s="3">
        <f>IFERROR(VLOOKUP(D870,[7]ServOTROS!$F$16:$M$112,8,0),0)</f>
        <v>0</v>
      </c>
      <c r="T870" s="3">
        <f>IFERROR(VLOOKUP(D870,[7]CANCEL!$F$16:$M$48,8,0),0)</f>
        <v>0</v>
      </c>
      <c r="U870" s="3">
        <f>IFERROR(VLOOKUP(B870,[7]Aaf_PENSION!$C$16:$M$112,11,0),0)</f>
        <v>0</v>
      </c>
      <c r="V870" s="3">
        <f>IFERROR(VLOOKUP(B870,[7]Aaf_SALUD!$C$16:$M$112,11,0),0)</f>
        <v>0</v>
      </c>
      <c r="W870" s="3">
        <f>IFERROR(VLOOKUP(D870,[7]CALIDAD!$F$16:$M$1122,8,0),0)</f>
        <v>9459997</v>
      </c>
      <c r="X870" s="3"/>
      <c r="Y870" s="3">
        <f>IFERROR(VLOOKUP(B870,[7]Ap_CESANTIAS!$C$16:$M$112,11,0),0)</f>
        <v>0</v>
      </c>
      <c r="Z870" s="3">
        <f>IFERROR(VLOOKUP(B870,[7]Ap_PENSION!$C$16:$M$112,11,0),0)</f>
        <v>0</v>
      </c>
      <c r="AA870" s="3">
        <f>IFERROR(VLOOKUP(B870,[7]Ap_SALUD!$C$16:$M$112,11,0),0)</f>
        <v>0</v>
      </c>
      <c r="AB870" s="3"/>
      <c r="AC870" s="36">
        <f t="shared" si="39"/>
        <v>9459997</v>
      </c>
      <c r="AD870" s="37">
        <f t="shared" si="41"/>
        <v>75679980</v>
      </c>
      <c r="AE870" s="144"/>
    </row>
    <row r="871" spans="1:31" hidden="1" x14ac:dyDescent="0.25">
      <c r="A871" s="29">
        <v>859</v>
      </c>
      <c r="B871" s="61"/>
      <c r="C871" s="143" t="str">
        <f>VLOOKUP(D871,[8]Hoja1!$A$2:$B$1115,2,0)</f>
        <v>54553</v>
      </c>
      <c r="D871" s="31">
        <v>800250853</v>
      </c>
      <c r="E871" s="31">
        <v>215354553</v>
      </c>
      <c r="F871" s="61" t="s">
        <v>1028</v>
      </c>
      <c r="G871" s="33">
        <v>0</v>
      </c>
      <c r="H871" s="33">
        <v>0</v>
      </c>
      <c r="I871" s="3">
        <f>IFERROR(VLOOKUP(C871,'[6]Anexo 2'!$A$9:$G$1115,7,0),0)</f>
        <v>212054816</v>
      </c>
      <c r="J871" s="3">
        <f>IFERROR(VLOOKUP(C871,'[6]Anexo 1'!$A$9:$F$1115,6,0),0)</f>
        <v>215518631</v>
      </c>
      <c r="K871" s="3"/>
      <c r="L871" s="3"/>
      <c r="M871" s="3"/>
      <c r="N871" s="3"/>
      <c r="O871" s="3"/>
      <c r="P871" s="34">
        <f t="shared" si="40"/>
        <v>427573447</v>
      </c>
      <c r="Q871" s="35">
        <f>VLOOKUP(D871,FEBRERO!$D$13:$Q$1147,14,0)+VLOOKUP(D871,FEBRERO!$D$13:$AC$1147,26,0)+VLOOKUP(D871,MARZO!$D$13:$AC$1147,26,0)</f>
        <v>268532336</v>
      </c>
      <c r="R871" s="3">
        <f>IFERROR(VLOOKUP(D871,[7]ServNOMINA!$F$16:$M$112,8,0),0)</f>
        <v>0</v>
      </c>
      <c r="S871" s="3">
        <f>IFERROR(VLOOKUP(D871,[7]ServOTROS!$F$16:$M$112,8,0),0)</f>
        <v>0</v>
      </c>
      <c r="T871" s="3">
        <f>IFERROR(VLOOKUP(D871,[7]CANCEL!$F$16:$M$48,8,0),0)</f>
        <v>0</v>
      </c>
      <c r="U871" s="3">
        <f>IFERROR(VLOOKUP(B871,[7]Aaf_PENSION!$C$16:$M$112,11,0),0)</f>
        <v>0</v>
      </c>
      <c r="V871" s="3">
        <f>IFERROR(VLOOKUP(B871,[7]Aaf_SALUD!$C$16:$M$112,11,0),0)</f>
        <v>0</v>
      </c>
      <c r="W871" s="3">
        <f>IFERROR(VLOOKUP(D871,[7]CALIDAD!$F$16:$M$1122,8,0),0)</f>
        <v>17671235</v>
      </c>
      <c r="X871" s="3"/>
      <c r="Y871" s="3">
        <f>IFERROR(VLOOKUP(B871,[7]Ap_CESANTIAS!$C$16:$M$112,11,0),0)</f>
        <v>0</v>
      </c>
      <c r="Z871" s="3">
        <f>IFERROR(VLOOKUP(B871,[7]Ap_PENSION!$C$16:$M$112,11,0),0)</f>
        <v>0</v>
      </c>
      <c r="AA871" s="3">
        <f>IFERROR(VLOOKUP(B871,[7]Ap_SALUD!$C$16:$M$112,11,0),0)</f>
        <v>0</v>
      </c>
      <c r="AB871" s="3"/>
      <c r="AC871" s="36">
        <f t="shared" si="39"/>
        <v>17671235</v>
      </c>
      <c r="AD871" s="37">
        <f t="shared" si="41"/>
        <v>141369876</v>
      </c>
      <c r="AE871" s="144"/>
    </row>
    <row r="872" spans="1:31" hidden="1" x14ac:dyDescent="0.25">
      <c r="A872" s="38">
        <v>860</v>
      </c>
      <c r="B872" s="61"/>
      <c r="C872" s="143" t="str">
        <f>VLOOKUP(D872,[8]Hoja1!$A$2:$B$1115,2,0)</f>
        <v>54599</v>
      </c>
      <c r="D872" s="31">
        <v>800099251</v>
      </c>
      <c r="E872" s="31">
        <v>219954599</v>
      </c>
      <c r="F872" s="61" t="s">
        <v>1029</v>
      </c>
      <c r="G872" s="33">
        <v>0</v>
      </c>
      <c r="H872" s="33">
        <v>0</v>
      </c>
      <c r="I872" s="3">
        <f>IFERROR(VLOOKUP(C872,'[6]Anexo 2'!$A$9:$G$1115,7,0),0)</f>
        <v>113866336</v>
      </c>
      <c r="J872" s="3">
        <f>IFERROR(VLOOKUP(C872,'[6]Anexo 1'!$A$9:$F$1115,6,0),0)</f>
        <v>123900873</v>
      </c>
      <c r="K872" s="3"/>
      <c r="L872" s="3"/>
      <c r="M872" s="3"/>
      <c r="N872" s="3"/>
      <c r="O872" s="3"/>
      <c r="P872" s="34">
        <f t="shared" si="40"/>
        <v>237767209</v>
      </c>
      <c r="Q872" s="35">
        <f>VLOOKUP(D872,FEBRERO!$D$13:$Q$1147,14,0)+VLOOKUP(D872,FEBRERO!$D$13:$AC$1147,26,0)+VLOOKUP(D872,MARZO!$D$13:$AC$1147,26,0)</f>
        <v>152367456</v>
      </c>
      <c r="R872" s="3">
        <f>IFERROR(VLOOKUP(D872,[7]ServNOMINA!$F$16:$M$112,8,0),0)</f>
        <v>0</v>
      </c>
      <c r="S872" s="3">
        <f>IFERROR(VLOOKUP(D872,[7]ServOTROS!$F$16:$M$112,8,0),0)</f>
        <v>0</v>
      </c>
      <c r="T872" s="3">
        <f>IFERROR(VLOOKUP(D872,[7]CANCEL!$F$16:$M$48,8,0),0)</f>
        <v>0</v>
      </c>
      <c r="U872" s="3">
        <f>IFERROR(VLOOKUP(B872,[7]Aaf_PENSION!$C$16:$M$112,11,0),0)</f>
        <v>0</v>
      </c>
      <c r="V872" s="3">
        <f>IFERROR(VLOOKUP(B872,[7]Aaf_SALUD!$C$16:$M$112,11,0),0)</f>
        <v>0</v>
      </c>
      <c r="W872" s="3">
        <f>IFERROR(VLOOKUP(D872,[7]CALIDAD!$F$16:$M$1122,8,0),0)</f>
        <v>9488861</v>
      </c>
      <c r="X872" s="3"/>
      <c r="Y872" s="3">
        <f>IFERROR(VLOOKUP(B872,[7]Ap_CESANTIAS!$C$16:$M$112,11,0),0)</f>
        <v>0</v>
      </c>
      <c r="Z872" s="3">
        <f>IFERROR(VLOOKUP(B872,[7]Ap_PENSION!$C$16:$M$112,11,0),0)</f>
        <v>0</v>
      </c>
      <c r="AA872" s="3">
        <f>IFERROR(VLOOKUP(B872,[7]Ap_SALUD!$C$16:$M$112,11,0),0)</f>
        <v>0</v>
      </c>
      <c r="AB872" s="3"/>
      <c r="AC872" s="36">
        <f t="shared" si="39"/>
        <v>9488861</v>
      </c>
      <c r="AD872" s="37">
        <f t="shared" si="41"/>
        <v>75910892</v>
      </c>
      <c r="AE872" s="144"/>
    </row>
    <row r="873" spans="1:31" hidden="1" x14ac:dyDescent="0.25">
      <c r="A873" s="29">
        <v>861</v>
      </c>
      <c r="B873" s="61"/>
      <c r="C873" s="143" t="str">
        <f>VLOOKUP(D873,[8]Hoja1!$A$2:$B$1115,2,0)</f>
        <v>54660</v>
      </c>
      <c r="D873" s="31">
        <v>890501549</v>
      </c>
      <c r="E873" s="31">
        <v>216054660</v>
      </c>
      <c r="F873" s="61" t="s">
        <v>1030</v>
      </c>
      <c r="G873" s="33">
        <v>0</v>
      </c>
      <c r="H873" s="33">
        <v>0</v>
      </c>
      <c r="I873" s="3">
        <f>IFERROR(VLOOKUP(C873,'[6]Anexo 2'!$A$9:$G$1115,7,0),0)</f>
        <v>187797604</v>
      </c>
      <c r="J873" s="3">
        <f>IFERROR(VLOOKUP(C873,'[6]Anexo 1'!$A$9:$F$1115,6,0),0)</f>
        <v>218684835</v>
      </c>
      <c r="K873" s="3"/>
      <c r="L873" s="3"/>
      <c r="M873" s="3"/>
      <c r="N873" s="3"/>
      <c r="O873" s="3"/>
      <c r="P873" s="34">
        <f t="shared" si="40"/>
        <v>406482439</v>
      </c>
      <c r="Q873" s="35">
        <f>VLOOKUP(D873,FEBRERO!$D$13:$Q$1147,14,0)+VLOOKUP(D873,FEBRERO!$D$13:$AC$1147,26,0)+VLOOKUP(D873,MARZO!$D$13:$AC$1147,26,0)</f>
        <v>265634235</v>
      </c>
      <c r="R873" s="3">
        <f>IFERROR(VLOOKUP(D873,[7]ServNOMINA!$F$16:$M$112,8,0),0)</f>
        <v>0</v>
      </c>
      <c r="S873" s="3">
        <f>IFERROR(VLOOKUP(D873,[7]ServOTROS!$F$16:$M$112,8,0),0)</f>
        <v>0</v>
      </c>
      <c r="T873" s="3">
        <f>IFERROR(VLOOKUP(D873,[7]CANCEL!$F$16:$M$48,8,0),0)</f>
        <v>0</v>
      </c>
      <c r="U873" s="3">
        <f>IFERROR(VLOOKUP(B873,[7]Aaf_PENSION!$C$16:$M$112,11,0),0)</f>
        <v>0</v>
      </c>
      <c r="V873" s="3">
        <f>IFERROR(VLOOKUP(B873,[7]Aaf_SALUD!$C$16:$M$112,11,0),0)</f>
        <v>0</v>
      </c>
      <c r="W873" s="3">
        <f>IFERROR(VLOOKUP(D873,[7]CALIDAD!$F$16:$M$1122,8,0),0)</f>
        <v>15649800</v>
      </c>
      <c r="X873" s="3"/>
      <c r="Y873" s="3">
        <f>IFERROR(VLOOKUP(B873,[7]Ap_CESANTIAS!$C$16:$M$112,11,0),0)</f>
        <v>0</v>
      </c>
      <c r="Z873" s="3">
        <f>IFERROR(VLOOKUP(B873,[7]Ap_PENSION!$C$16:$M$112,11,0),0)</f>
        <v>0</v>
      </c>
      <c r="AA873" s="3">
        <f>IFERROR(VLOOKUP(B873,[7]Ap_SALUD!$C$16:$M$112,11,0),0)</f>
        <v>0</v>
      </c>
      <c r="AB873" s="3"/>
      <c r="AC873" s="36">
        <f t="shared" si="39"/>
        <v>15649800</v>
      </c>
      <c r="AD873" s="37">
        <f t="shared" si="41"/>
        <v>125198404</v>
      </c>
      <c r="AE873" s="144"/>
    </row>
    <row r="874" spans="1:31" hidden="1" x14ac:dyDescent="0.25">
      <c r="A874" s="38">
        <v>862</v>
      </c>
      <c r="B874" s="61"/>
      <c r="C874" s="143" t="str">
        <f>VLOOKUP(D874,[8]Hoja1!$A$2:$B$1115,2,0)</f>
        <v>54670</v>
      </c>
      <c r="D874" s="31">
        <v>800099260</v>
      </c>
      <c r="E874" s="31">
        <v>217054670</v>
      </c>
      <c r="F874" s="61" t="s">
        <v>1031</v>
      </c>
      <c r="G874" s="33">
        <v>0</v>
      </c>
      <c r="H874" s="33">
        <v>0</v>
      </c>
      <c r="I874" s="3">
        <f>IFERROR(VLOOKUP(C874,'[6]Anexo 2'!$A$9:$G$1115,7,0),0)</f>
        <v>421478896</v>
      </c>
      <c r="J874" s="3">
        <f>IFERROR(VLOOKUP(C874,'[6]Anexo 1'!$A$9:$F$1115,6,0),0)</f>
        <v>369698582</v>
      </c>
      <c r="K874" s="3"/>
      <c r="L874" s="3"/>
      <c r="M874" s="3"/>
      <c r="N874" s="3"/>
      <c r="O874" s="3"/>
      <c r="P874" s="34">
        <f t="shared" si="40"/>
        <v>791177478</v>
      </c>
      <c r="Q874" s="35">
        <f>VLOOKUP(D874,FEBRERO!$D$13:$Q$1147,14,0)+VLOOKUP(D874,FEBRERO!$D$13:$AC$1147,26,0)+VLOOKUP(D874,MARZO!$D$13:$AC$1147,26,0)</f>
        <v>475068305</v>
      </c>
      <c r="R874" s="3">
        <f>IFERROR(VLOOKUP(D874,[7]ServNOMINA!$F$16:$M$112,8,0),0)</f>
        <v>0</v>
      </c>
      <c r="S874" s="3">
        <f>IFERROR(VLOOKUP(D874,[7]ServOTROS!$F$16:$M$112,8,0),0)</f>
        <v>0</v>
      </c>
      <c r="T874" s="3">
        <f>IFERROR(VLOOKUP(D874,[7]CANCEL!$F$16:$M$48,8,0),0)</f>
        <v>0</v>
      </c>
      <c r="U874" s="3">
        <f>IFERROR(VLOOKUP(B874,[7]Aaf_PENSION!$C$16:$M$112,11,0),0)</f>
        <v>0</v>
      </c>
      <c r="V874" s="3">
        <f>IFERROR(VLOOKUP(B874,[7]Aaf_SALUD!$C$16:$M$112,11,0),0)</f>
        <v>0</v>
      </c>
      <c r="W874" s="3">
        <f>IFERROR(VLOOKUP(D874,[7]CALIDAD!$F$16:$M$1122,8,0),0)</f>
        <v>35123241</v>
      </c>
      <c r="X874" s="3"/>
      <c r="Y874" s="3">
        <f>IFERROR(VLOOKUP(B874,[7]Ap_CESANTIAS!$C$16:$M$112,11,0),0)</f>
        <v>0</v>
      </c>
      <c r="Z874" s="3">
        <f>IFERROR(VLOOKUP(B874,[7]Ap_PENSION!$C$16:$M$112,11,0),0)</f>
        <v>0</v>
      </c>
      <c r="AA874" s="3">
        <f>IFERROR(VLOOKUP(B874,[7]Ap_SALUD!$C$16:$M$112,11,0),0)</f>
        <v>0</v>
      </c>
      <c r="AB874" s="3"/>
      <c r="AC874" s="36">
        <f t="shared" si="39"/>
        <v>35123241</v>
      </c>
      <c r="AD874" s="37">
        <f t="shared" si="41"/>
        <v>280985932</v>
      </c>
      <c r="AE874" s="144"/>
    </row>
    <row r="875" spans="1:31" hidden="1" x14ac:dyDescent="0.25">
      <c r="A875" s="29">
        <v>863</v>
      </c>
      <c r="B875" s="61"/>
      <c r="C875" s="143" t="str">
        <f>VLOOKUP(D875,[8]Hoja1!$A$2:$B$1115,2,0)</f>
        <v>54673</v>
      </c>
      <c r="D875" s="31">
        <v>890501876</v>
      </c>
      <c r="E875" s="31">
        <v>217354673</v>
      </c>
      <c r="F875" s="61" t="s">
        <v>797</v>
      </c>
      <c r="G875" s="33">
        <v>0</v>
      </c>
      <c r="H875" s="33">
        <v>0</v>
      </c>
      <c r="I875" s="3">
        <f>IFERROR(VLOOKUP(C875,'[6]Anexo 2'!$A$9:$G$1115,7,0),0)</f>
        <v>202438944</v>
      </c>
      <c r="J875" s="3">
        <f>IFERROR(VLOOKUP(C875,'[6]Anexo 1'!$A$9:$F$1115,6,0),0)</f>
        <v>183319692</v>
      </c>
      <c r="K875" s="3"/>
      <c r="L875" s="3"/>
      <c r="M875" s="3"/>
      <c r="N875" s="3"/>
      <c r="O875" s="3"/>
      <c r="P875" s="34">
        <f t="shared" si="40"/>
        <v>385758636</v>
      </c>
      <c r="Q875" s="35">
        <f>VLOOKUP(D875,FEBRERO!$D$13:$Q$1147,14,0)+VLOOKUP(D875,FEBRERO!$D$13:$AC$1147,26,0)+VLOOKUP(D875,MARZO!$D$13:$AC$1147,26,0)</f>
        <v>233929428</v>
      </c>
      <c r="R875" s="3">
        <f>IFERROR(VLOOKUP(D875,[7]ServNOMINA!$F$16:$M$112,8,0),0)</f>
        <v>0</v>
      </c>
      <c r="S875" s="3">
        <f>IFERROR(VLOOKUP(D875,[7]ServOTROS!$F$16:$M$112,8,0),0)</f>
        <v>0</v>
      </c>
      <c r="T875" s="3">
        <f>IFERROR(VLOOKUP(D875,[7]CANCEL!$F$16:$M$48,8,0),0)</f>
        <v>0</v>
      </c>
      <c r="U875" s="3">
        <f>IFERROR(VLOOKUP(B875,[7]Aaf_PENSION!$C$16:$M$112,11,0),0)</f>
        <v>0</v>
      </c>
      <c r="V875" s="3">
        <f>IFERROR(VLOOKUP(B875,[7]Aaf_SALUD!$C$16:$M$112,11,0),0)</f>
        <v>0</v>
      </c>
      <c r="W875" s="3">
        <f>IFERROR(VLOOKUP(D875,[7]CALIDAD!$F$16:$M$1122,8,0),0)</f>
        <v>16869912</v>
      </c>
      <c r="X875" s="3"/>
      <c r="Y875" s="3">
        <f>IFERROR(VLOOKUP(B875,[7]Ap_CESANTIAS!$C$16:$M$112,11,0),0)</f>
        <v>0</v>
      </c>
      <c r="Z875" s="3">
        <f>IFERROR(VLOOKUP(B875,[7]Ap_PENSION!$C$16:$M$112,11,0),0)</f>
        <v>0</v>
      </c>
      <c r="AA875" s="3">
        <f>IFERROR(VLOOKUP(B875,[7]Ap_SALUD!$C$16:$M$112,11,0),0)</f>
        <v>0</v>
      </c>
      <c r="AB875" s="3"/>
      <c r="AC875" s="36">
        <f t="shared" si="39"/>
        <v>16869912</v>
      </c>
      <c r="AD875" s="37">
        <f t="shared" si="41"/>
        <v>134959296</v>
      </c>
      <c r="AE875" s="144"/>
    </row>
    <row r="876" spans="1:31" hidden="1" x14ac:dyDescent="0.25">
      <c r="A876" s="38">
        <v>864</v>
      </c>
      <c r="B876" s="61"/>
      <c r="C876" s="143" t="str">
        <f>VLOOKUP(D876,[8]Hoja1!$A$2:$B$1115,2,0)</f>
        <v>54680</v>
      </c>
      <c r="D876" s="31">
        <v>800099262</v>
      </c>
      <c r="E876" s="31">
        <v>218054680</v>
      </c>
      <c r="F876" s="61" t="s">
        <v>1032</v>
      </c>
      <c r="G876" s="33">
        <v>0</v>
      </c>
      <c r="H876" s="33">
        <v>0</v>
      </c>
      <c r="I876" s="3">
        <f>IFERROR(VLOOKUP(C876,'[6]Anexo 2'!$A$9:$G$1115,7,0),0)</f>
        <v>49757438</v>
      </c>
      <c r="J876" s="3">
        <f>IFERROR(VLOOKUP(C876,'[6]Anexo 1'!$A$9:$F$1115,6,0),0)</f>
        <v>56138113</v>
      </c>
      <c r="K876" s="3"/>
      <c r="L876" s="3"/>
      <c r="M876" s="3"/>
      <c r="N876" s="3"/>
      <c r="O876" s="3"/>
      <c r="P876" s="34">
        <f t="shared" si="40"/>
        <v>105895551</v>
      </c>
      <c r="Q876" s="35">
        <f>VLOOKUP(D876,FEBRERO!$D$13:$Q$1147,14,0)+VLOOKUP(D876,FEBRERO!$D$13:$AC$1147,26,0)+VLOOKUP(D876,MARZO!$D$13:$AC$1147,26,0)</f>
        <v>68577472</v>
      </c>
      <c r="R876" s="3">
        <f>IFERROR(VLOOKUP(D876,[7]ServNOMINA!$F$16:$M$112,8,0),0)</f>
        <v>0</v>
      </c>
      <c r="S876" s="3">
        <f>IFERROR(VLOOKUP(D876,[7]ServOTROS!$F$16:$M$112,8,0),0)</f>
        <v>0</v>
      </c>
      <c r="T876" s="3">
        <f>IFERROR(VLOOKUP(D876,[7]CANCEL!$F$16:$M$48,8,0),0)</f>
        <v>0</v>
      </c>
      <c r="U876" s="3">
        <f>IFERROR(VLOOKUP(B876,[7]Aaf_PENSION!$C$16:$M$112,11,0),0)</f>
        <v>0</v>
      </c>
      <c r="V876" s="3">
        <f>IFERROR(VLOOKUP(B876,[7]Aaf_SALUD!$C$16:$M$112,11,0),0)</f>
        <v>0</v>
      </c>
      <c r="W876" s="3">
        <f>IFERROR(VLOOKUP(D876,[7]CALIDAD!$F$16:$M$1122,8,0),0)</f>
        <v>4146453</v>
      </c>
      <c r="X876" s="3"/>
      <c r="Y876" s="3">
        <f>IFERROR(VLOOKUP(B876,[7]Ap_CESANTIAS!$C$16:$M$112,11,0),0)</f>
        <v>0</v>
      </c>
      <c r="Z876" s="3">
        <f>IFERROR(VLOOKUP(B876,[7]Ap_PENSION!$C$16:$M$112,11,0),0)</f>
        <v>0</v>
      </c>
      <c r="AA876" s="3">
        <f>IFERROR(VLOOKUP(B876,[7]Ap_SALUD!$C$16:$M$112,11,0),0)</f>
        <v>0</v>
      </c>
      <c r="AB876" s="3"/>
      <c r="AC876" s="36">
        <f t="shared" si="39"/>
        <v>4146453</v>
      </c>
      <c r="AD876" s="37">
        <f t="shared" si="41"/>
        <v>33171626</v>
      </c>
      <c r="AE876" s="144"/>
    </row>
    <row r="877" spans="1:31" hidden="1" x14ac:dyDescent="0.25">
      <c r="A877" s="29">
        <v>865</v>
      </c>
      <c r="B877" s="61"/>
      <c r="C877" s="143" t="str">
        <f>VLOOKUP(D877,[8]Hoja1!$A$2:$B$1115,2,0)</f>
        <v>54720</v>
      </c>
      <c r="D877" s="31">
        <v>800099263</v>
      </c>
      <c r="E877" s="31">
        <v>212054720</v>
      </c>
      <c r="F877" s="61" t="s">
        <v>1033</v>
      </c>
      <c r="G877" s="33">
        <v>0</v>
      </c>
      <c r="H877" s="33">
        <v>0</v>
      </c>
      <c r="I877" s="3">
        <f>IFERROR(VLOOKUP(C877,'[6]Anexo 2'!$A$9:$G$1115,7,0),0)</f>
        <v>888549968</v>
      </c>
      <c r="J877" s="3">
        <f>IFERROR(VLOOKUP(C877,'[6]Anexo 1'!$A$9:$F$1115,6,0),0)</f>
        <v>828667577</v>
      </c>
      <c r="K877" s="3"/>
      <c r="L877" s="3"/>
      <c r="M877" s="3"/>
      <c r="N877" s="3"/>
      <c r="O877" s="3"/>
      <c r="P877" s="34">
        <f t="shared" si="40"/>
        <v>1717217545</v>
      </c>
      <c r="Q877" s="35">
        <f>VLOOKUP(D877,FEBRERO!$D$13:$Q$1147,14,0)+VLOOKUP(D877,FEBRERO!$D$13:$AC$1147,26,0)+VLOOKUP(D877,MARZO!$D$13:$AC$1147,26,0)</f>
        <v>1050805070</v>
      </c>
      <c r="R877" s="3">
        <f>IFERROR(VLOOKUP(D877,[7]ServNOMINA!$F$16:$M$112,8,0),0)</f>
        <v>0</v>
      </c>
      <c r="S877" s="3">
        <f>IFERROR(VLOOKUP(D877,[7]ServOTROS!$F$16:$M$112,8,0),0)</f>
        <v>0</v>
      </c>
      <c r="T877" s="3">
        <f>IFERROR(VLOOKUP(D877,[7]CANCEL!$F$16:$M$48,8,0),0)</f>
        <v>0</v>
      </c>
      <c r="U877" s="3">
        <f>IFERROR(VLOOKUP(B877,[7]Aaf_PENSION!$C$16:$M$112,11,0),0)</f>
        <v>0</v>
      </c>
      <c r="V877" s="3">
        <f>IFERROR(VLOOKUP(B877,[7]Aaf_SALUD!$C$16:$M$112,11,0),0)</f>
        <v>0</v>
      </c>
      <c r="W877" s="3">
        <f>IFERROR(VLOOKUP(D877,[7]CALIDAD!$F$16:$M$1122,8,0),0)</f>
        <v>74045831</v>
      </c>
      <c r="X877" s="3"/>
      <c r="Y877" s="3">
        <f>IFERROR(VLOOKUP(B877,[7]Ap_CESANTIAS!$C$16:$M$112,11,0),0)</f>
        <v>0</v>
      </c>
      <c r="Z877" s="3">
        <f>IFERROR(VLOOKUP(B877,[7]Ap_PENSION!$C$16:$M$112,11,0),0)</f>
        <v>0</v>
      </c>
      <c r="AA877" s="3">
        <f>IFERROR(VLOOKUP(B877,[7]Ap_SALUD!$C$16:$M$112,11,0),0)</f>
        <v>0</v>
      </c>
      <c r="AB877" s="3"/>
      <c r="AC877" s="36">
        <f t="shared" si="39"/>
        <v>74045831</v>
      </c>
      <c r="AD877" s="37">
        <f t="shared" si="41"/>
        <v>592366644</v>
      </c>
      <c r="AE877" s="144"/>
    </row>
    <row r="878" spans="1:31" hidden="1" x14ac:dyDescent="0.25">
      <c r="A878" s="38">
        <v>866</v>
      </c>
      <c r="B878" s="61"/>
      <c r="C878" s="143" t="str">
        <f>VLOOKUP(D878,[8]Hoja1!$A$2:$B$1115,2,0)</f>
        <v>54743</v>
      </c>
      <c r="D878" s="31">
        <v>890506128</v>
      </c>
      <c r="E878" s="31">
        <v>214354743</v>
      </c>
      <c r="F878" s="61" t="s">
        <v>1034</v>
      </c>
      <c r="G878" s="33">
        <v>0</v>
      </c>
      <c r="H878" s="33">
        <v>0</v>
      </c>
      <c r="I878" s="3">
        <f>IFERROR(VLOOKUP(C878,'[6]Anexo 2'!$A$9:$G$1115,7,0),0)</f>
        <v>117594026</v>
      </c>
      <c r="J878" s="3">
        <f>IFERROR(VLOOKUP(C878,'[6]Anexo 1'!$A$9:$F$1115,6,0),0)</f>
        <v>131689652</v>
      </c>
      <c r="K878" s="3"/>
      <c r="L878" s="3"/>
      <c r="M878" s="3"/>
      <c r="N878" s="3"/>
      <c r="O878" s="3"/>
      <c r="P878" s="34">
        <f t="shared" si="40"/>
        <v>249283678</v>
      </c>
      <c r="Q878" s="35">
        <f>VLOOKUP(D878,FEBRERO!$D$13:$Q$1147,14,0)+VLOOKUP(D878,FEBRERO!$D$13:$AC$1147,26,0)+VLOOKUP(D878,MARZO!$D$13:$AC$1147,26,0)</f>
        <v>161088158</v>
      </c>
      <c r="R878" s="3">
        <f>IFERROR(VLOOKUP(D878,[7]ServNOMINA!$F$16:$M$112,8,0),0)</f>
        <v>0</v>
      </c>
      <c r="S878" s="3">
        <f>IFERROR(VLOOKUP(D878,[7]ServOTROS!$F$16:$M$112,8,0),0)</f>
        <v>0</v>
      </c>
      <c r="T878" s="3">
        <f>IFERROR(VLOOKUP(D878,[7]CANCEL!$F$16:$M$48,8,0),0)</f>
        <v>0</v>
      </c>
      <c r="U878" s="3">
        <f>IFERROR(VLOOKUP(B878,[7]Aaf_PENSION!$C$16:$M$112,11,0),0)</f>
        <v>0</v>
      </c>
      <c r="V878" s="3">
        <f>IFERROR(VLOOKUP(B878,[7]Aaf_SALUD!$C$16:$M$112,11,0),0)</f>
        <v>0</v>
      </c>
      <c r="W878" s="3">
        <f>IFERROR(VLOOKUP(D878,[7]CALIDAD!$F$16:$M$1122,8,0),0)</f>
        <v>9799502</v>
      </c>
      <c r="X878" s="3"/>
      <c r="Y878" s="3">
        <f>IFERROR(VLOOKUP(B878,[7]Ap_CESANTIAS!$C$16:$M$112,11,0),0)</f>
        <v>0</v>
      </c>
      <c r="Z878" s="3">
        <f>IFERROR(VLOOKUP(B878,[7]Ap_PENSION!$C$16:$M$112,11,0),0)</f>
        <v>0</v>
      </c>
      <c r="AA878" s="3">
        <f>IFERROR(VLOOKUP(B878,[7]Ap_SALUD!$C$16:$M$112,11,0),0)</f>
        <v>0</v>
      </c>
      <c r="AB878" s="3"/>
      <c r="AC878" s="36">
        <f t="shared" si="39"/>
        <v>9799502</v>
      </c>
      <c r="AD878" s="37">
        <f t="shared" si="41"/>
        <v>78396018</v>
      </c>
      <c r="AE878" s="144"/>
    </row>
    <row r="879" spans="1:31" hidden="1" x14ac:dyDescent="0.25">
      <c r="A879" s="29">
        <v>867</v>
      </c>
      <c r="B879" s="61"/>
      <c r="C879" s="143" t="str">
        <f>VLOOKUP(D879,[8]Hoja1!$A$2:$B$1115,2,0)</f>
        <v>54800</v>
      </c>
      <c r="D879" s="31">
        <v>800017022</v>
      </c>
      <c r="E879" s="31">
        <v>210054800</v>
      </c>
      <c r="F879" s="61" t="s">
        <v>1035</v>
      </c>
      <c r="G879" s="33">
        <v>0</v>
      </c>
      <c r="H879" s="33">
        <v>0</v>
      </c>
      <c r="I879" s="3">
        <f>IFERROR(VLOOKUP(C879,'[6]Anexo 2'!$A$9:$G$1115,7,0),0)</f>
        <v>717170784</v>
      </c>
      <c r="J879" s="3">
        <f>IFERROR(VLOOKUP(C879,'[6]Anexo 1'!$A$9:$F$1115,6,0),0)</f>
        <v>669424124</v>
      </c>
      <c r="K879" s="3"/>
      <c r="L879" s="3"/>
      <c r="M879" s="3"/>
      <c r="N879" s="3"/>
      <c r="O879" s="3"/>
      <c r="P879" s="34">
        <f t="shared" si="40"/>
        <v>1386594908</v>
      </c>
      <c r="Q879" s="35">
        <f>VLOOKUP(D879,FEBRERO!$D$13:$Q$1147,14,0)+VLOOKUP(D879,FEBRERO!$D$13:$AC$1147,26,0)+VLOOKUP(D879,MARZO!$D$13:$AC$1147,26,0)</f>
        <v>848716820</v>
      </c>
      <c r="R879" s="3">
        <f>IFERROR(VLOOKUP(D879,[7]ServNOMINA!$F$16:$M$112,8,0),0)</f>
        <v>0</v>
      </c>
      <c r="S879" s="3">
        <f>IFERROR(VLOOKUP(D879,[7]ServOTROS!$F$16:$M$112,8,0),0)</f>
        <v>0</v>
      </c>
      <c r="T879" s="3">
        <f>IFERROR(VLOOKUP(D879,[7]CANCEL!$F$16:$M$48,8,0),0)</f>
        <v>0</v>
      </c>
      <c r="U879" s="3">
        <f>IFERROR(VLOOKUP(B879,[7]Aaf_PENSION!$C$16:$M$112,11,0),0)</f>
        <v>0</v>
      </c>
      <c r="V879" s="3">
        <f>IFERROR(VLOOKUP(B879,[7]Aaf_SALUD!$C$16:$M$112,11,0),0)</f>
        <v>0</v>
      </c>
      <c r="W879" s="3">
        <f>IFERROR(VLOOKUP(D879,[7]CALIDAD!$F$16:$M$1122,8,0),0)</f>
        <v>59764232</v>
      </c>
      <c r="X879" s="3"/>
      <c r="Y879" s="3">
        <f>IFERROR(VLOOKUP(B879,[7]Ap_CESANTIAS!$C$16:$M$112,11,0),0)</f>
        <v>0</v>
      </c>
      <c r="Z879" s="3">
        <f>IFERROR(VLOOKUP(B879,[7]Ap_PENSION!$C$16:$M$112,11,0),0)</f>
        <v>0</v>
      </c>
      <c r="AA879" s="3">
        <f>IFERROR(VLOOKUP(B879,[7]Ap_SALUD!$C$16:$M$112,11,0),0)</f>
        <v>0</v>
      </c>
      <c r="AB879" s="3"/>
      <c r="AC879" s="36">
        <f t="shared" si="39"/>
        <v>59764232</v>
      </c>
      <c r="AD879" s="37">
        <f t="shared" si="41"/>
        <v>478113856</v>
      </c>
      <c r="AE879" s="144"/>
    </row>
    <row r="880" spans="1:31" hidden="1" x14ac:dyDescent="0.25">
      <c r="A880" s="38">
        <v>868</v>
      </c>
      <c r="B880" s="61"/>
      <c r="C880" s="143" t="str">
        <f>VLOOKUP(D880,[8]Hoja1!$A$2:$B$1115,2,0)</f>
        <v>54810</v>
      </c>
      <c r="D880" s="31">
        <v>800070682</v>
      </c>
      <c r="E880" s="31">
        <v>211054810</v>
      </c>
      <c r="F880" s="61" t="s">
        <v>1036</v>
      </c>
      <c r="G880" s="33">
        <v>0</v>
      </c>
      <c r="H880" s="33">
        <v>0</v>
      </c>
      <c r="I880" s="3">
        <f>IFERROR(VLOOKUP(C880,'[6]Anexo 2'!$A$9:$G$1115,7,0),0)</f>
        <v>3179290112</v>
      </c>
      <c r="J880" s="3">
        <f>IFERROR(VLOOKUP(C880,'[6]Anexo 1'!$A$9:$F$1115,6,0),0)</f>
        <v>2368932586</v>
      </c>
      <c r="K880" s="3"/>
      <c r="L880" s="3"/>
      <c r="M880" s="3"/>
      <c r="N880" s="3"/>
      <c r="O880" s="3"/>
      <c r="P880" s="34">
        <f t="shared" si="40"/>
        <v>5548222698</v>
      </c>
      <c r="Q880" s="35">
        <f>VLOOKUP(D880,FEBRERO!$D$13:$Q$1147,14,0)+VLOOKUP(D880,FEBRERO!$D$13:$AC$1147,26,0)+VLOOKUP(D880,MARZO!$D$13:$AC$1147,26,0)</f>
        <v>3163755115</v>
      </c>
      <c r="R880" s="3">
        <f>IFERROR(VLOOKUP(D880,[7]ServNOMINA!$F$16:$M$112,8,0),0)</f>
        <v>0</v>
      </c>
      <c r="S880" s="3">
        <f>IFERROR(VLOOKUP(D880,[7]ServOTROS!$F$16:$M$112,8,0),0)</f>
        <v>0</v>
      </c>
      <c r="T880" s="3">
        <f>IFERROR(VLOOKUP(D880,[7]CANCEL!$F$16:$M$48,8,0),0)</f>
        <v>0</v>
      </c>
      <c r="U880" s="3">
        <f>IFERROR(VLOOKUP(B880,[7]Aaf_PENSION!$C$16:$M$112,11,0),0)</f>
        <v>0</v>
      </c>
      <c r="V880" s="3">
        <f>IFERROR(VLOOKUP(B880,[7]Aaf_SALUD!$C$16:$M$112,11,0),0)</f>
        <v>0</v>
      </c>
      <c r="W880" s="3">
        <f>IFERROR(VLOOKUP(D880,[7]CALIDAD!$F$16:$M$1122,8,0),0)</f>
        <v>264940843</v>
      </c>
      <c r="X880" s="3"/>
      <c r="Y880" s="3">
        <f>IFERROR(VLOOKUP(B880,[7]Ap_CESANTIAS!$C$16:$M$112,11,0),0)</f>
        <v>0</v>
      </c>
      <c r="Z880" s="3">
        <f>IFERROR(VLOOKUP(B880,[7]Ap_PENSION!$C$16:$M$112,11,0),0)</f>
        <v>0</v>
      </c>
      <c r="AA880" s="3">
        <f>IFERROR(VLOOKUP(B880,[7]Ap_SALUD!$C$16:$M$112,11,0),0)</f>
        <v>0</v>
      </c>
      <c r="AB880" s="3"/>
      <c r="AC880" s="36">
        <f t="shared" si="39"/>
        <v>264940843</v>
      </c>
      <c r="AD880" s="37">
        <f t="shared" si="41"/>
        <v>2119526740</v>
      </c>
      <c r="AE880" s="144"/>
    </row>
    <row r="881" spans="1:31" hidden="1" x14ac:dyDescent="0.25">
      <c r="A881" s="29">
        <v>869</v>
      </c>
      <c r="B881" s="61"/>
      <c r="C881" s="143" t="str">
        <f>VLOOKUP(D881,[8]Hoja1!$A$2:$B$1115,2,0)</f>
        <v>54820</v>
      </c>
      <c r="D881" s="31">
        <v>890501362</v>
      </c>
      <c r="E881" s="31">
        <v>212054820</v>
      </c>
      <c r="F881" s="61" t="s">
        <v>411</v>
      </c>
      <c r="G881" s="33">
        <v>0</v>
      </c>
      <c r="H881" s="33">
        <v>0</v>
      </c>
      <c r="I881" s="3">
        <f>IFERROR(VLOOKUP(C881,'[6]Anexo 2'!$A$9:$G$1115,7,0),0)</f>
        <v>464890424</v>
      </c>
      <c r="J881" s="3">
        <f>IFERROR(VLOOKUP(C881,'[6]Anexo 1'!$A$9:$F$1115,6,0),0)</f>
        <v>471623680</v>
      </c>
      <c r="K881" s="3"/>
      <c r="L881" s="3"/>
      <c r="M881" s="3"/>
      <c r="N881" s="3"/>
      <c r="O881" s="3"/>
      <c r="P881" s="34">
        <f t="shared" si="40"/>
        <v>936514104</v>
      </c>
      <c r="Q881" s="35">
        <f>VLOOKUP(D881,FEBRERO!$D$13:$Q$1147,14,0)+VLOOKUP(D881,FEBRERO!$D$13:$AC$1147,26,0)+VLOOKUP(D881,MARZO!$D$13:$AC$1147,26,0)</f>
        <v>587846287</v>
      </c>
      <c r="R881" s="3">
        <f>IFERROR(VLOOKUP(D881,[7]ServNOMINA!$F$16:$M$112,8,0),0)</f>
        <v>0</v>
      </c>
      <c r="S881" s="3">
        <f>IFERROR(VLOOKUP(D881,[7]ServOTROS!$F$16:$M$112,8,0),0)</f>
        <v>0</v>
      </c>
      <c r="T881" s="3">
        <f>IFERROR(VLOOKUP(D881,[7]CANCEL!$F$16:$M$48,8,0),0)</f>
        <v>0</v>
      </c>
      <c r="U881" s="3">
        <f>IFERROR(VLOOKUP(B881,[7]Aaf_PENSION!$C$16:$M$112,11,0),0)</f>
        <v>0</v>
      </c>
      <c r="V881" s="3">
        <f>IFERROR(VLOOKUP(B881,[7]Aaf_SALUD!$C$16:$M$112,11,0),0)</f>
        <v>0</v>
      </c>
      <c r="W881" s="3">
        <f>IFERROR(VLOOKUP(D881,[7]CALIDAD!$F$16:$M$1122,8,0),0)</f>
        <v>38740869</v>
      </c>
      <c r="X881" s="3"/>
      <c r="Y881" s="3">
        <f>IFERROR(VLOOKUP(B881,[7]Ap_CESANTIAS!$C$16:$M$112,11,0),0)</f>
        <v>0</v>
      </c>
      <c r="Z881" s="3">
        <f>IFERROR(VLOOKUP(B881,[7]Ap_PENSION!$C$16:$M$112,11,0),0)</f>
        <v>0</v>
      </c>
      <c r="AA881" s="3">
        <f>IFERROR(VLOOKUP(B881,[7]Ap_SALUD!$C$16:$M$112,11,0),0)</f>
        <v>0</v>
      </c>
      <c r="AB881" s="3"/>
      <c r="AC881" s="36">
        <f t="shared" si="39"/>
        <v>38740869</v>
      </c>
      <c r="AD881" s="37">
        <f t="shared" si="41"/>
        <v>309926948</v>
      </c>
      <c r="AE881" s="144"/>
    </row>
    <row r="882" spans="1:31" hidden="1" x14ac:dyDescent="0.25">
      <c r="A882" s="38">
        <v>870</v>
      </c>
      <c r="B882" s="61"/>
      <c r="C882" s="143" t="str">
        <f>VLOOKUP(D882,[8]Hoja1!$A$2:$B$1115,2,0)</f>
        <v>54871</v>
      </c>
      <c r="D882" s="31">
        <v>890501981</v>
      </c>
      <c r="E882" s="31">
        <v>217154871</v>
      </c>
      <c r="F882" s="61" t="s">
        <v>1037</v>
      </c>
      <c r="G882" s="33">
        <v>0</v>
      </c>
      <c r="H882" s="33">
        <v>0</v>
      </c>
      <c r="I882" s="3">
        <f>IFERROR(VLOOKUP(C882,'[6]Anexo 2'!$A$9:$G$1115,7,0),0)</f>
        <v>142481916</v>
      </c>
      <c r="J882" s="3">
        <f>IFERROR(VLOOKUP(C882,'[6]Anexo 1'!$A$9:$F$1115,6,0),0)</f>
        <v>121629652</v>
      </c>
      <c r="K882" s="3"/>
      <c r="L882" s="3"/>
      <c r="M882" s="3"/>
      <c r="N882" s="3"/>
      <c r="O882" s="3"/>
      <c r="P882" s="34">
        <f t="shared" si="40"/>
        <v>264111568</v>
      </c>
      <c r="Q882" s="35">
        <f>VLOOKUP(D882,FEBRERO!$D$13:$Q$1147,14,0)+VLOOKUP(D882,FEBRERO!$D$13:$AC$1147,26,0)+VLOOKUP(D882,MARZO!$D$13:$AC$1147,26,0)</f>
        <v>157250131</v>
      </c>
      <c r="R882" s="3">
        <f>IFERROR(VLOOKUP(D882,[7]ServNOMINA!$F$16:$M$112,8,0),0)</f>
        <v>0</v>
      </c>
      <c r="S882" s="3">
        <f>IFERROR(VLOOKUP(D882,[7]ServOTROS!$F$16:$M$112,8,0),0)</f>
        <v>0</v>
      </c>
      <c r="T882" s="3">
        <f>IFERROR(VLOOKUP(D882,[7]CANCEL!$F$16:$M$48,8,0),0)</f>
        <v>0</v>
      </c>
      <c r="U882" s="3">
        <f>IFERROR(VLOOKUP(B882,[7]Aaf_PENSION!$C$16:$M$112,11,0),0)</f>
        <v>0</v>
      </c>
      <c r="V882" s="3">
        <f>IFERROR(VLOOKUP(B882,[7]Aaf_SALUD!$C$16:$M$112,11,0),0)</f>
        <v>0</v>
      </c>
      <c r="W882" s="3">
        <f>IFERROR(VLOOKUP(D882,[7]CALIDAD!$F$16:$M$1122,8,0),0)</f>
        <v>11873493</v>
      </c>
      <c r="X882" s="3"/>
      <c r="Y882" s="3">
        <f>IFERROR(VLOOKUP(B882,[7]Ap_CESANTIAS!$C$16:$M$112,11,0),0)</f>
        <v>0</v>
      </c>
      <c r="Z882" s="3">
        <f>IFERROR(VLOOKUP(B882,[7]Ap_PENSION!$C$16:$M$112,11,0),0)</f>
        <v>0</v>
      </c>
      <c r="AA882" s="3">
        <f>IFERROR(VLOOKUP(B882,[7]Ap_SALUD!$C$16:$M$112,11,0),0)</f>
        <v>0</v>
      </c>
      <c r="AB882" s="3"/>
      <c r="AC882" s="36">
        <f t="shared" si="39"/>
        <v>11873493</v>
      </c>
      <c r="AD882" s="37">
        <f t="shared" si="41"/>
        <v>94987944</v>
      </c>
      <c r="AE882" s="144"/>
    </row>
    <row r="883" spans="1:31" hidden="1" x14ac:dyDescent="0.25">
      <c r="A883" s="29">
        <v>871</v>
      </c>
      <c r="B883" s="61"/>
      <c r="C883" s="143" t="str">
        <f>VLOOKUP(D883,[8]Hoja1!$A$2:$B$1115,2,0)</f>
        <v>54874</v>
      </c>
      <c r="D883" s="31">
        <v>890503373</v>
      </c>
      <c r="E883" s="31">
        <v>217454874</v>
      </c>
      <c r="F883" s="61" t="s">
        <v>1038</v>
      </c>
      <c r="G883" s="33">
        <v>0</v>
      </c>
      <c r="H883" s="33">
        <v>0</v>
      </c>
      <c r="I883" s="3">
        <f>IFERROR(VLOOKUP(C883,'[6]Anexo 2'!$A$9:$G$1115,7,0),0)</f>
        <v>1463679104</v>
      </c>
      <c r="J883" s="3">
        <f>IFERROR(VLOOKUP(C883,'[6]Anexo 1'!$A$9:$F$1115,6,0),0)</f>
        <v>1487660677</v>
      </c>
      <c r="K883" s="3"/>
      <c r="L883" s="3"/>
      <c r="M883" s="3"/>
      <c r="N883" s="3"/>
      <c r="O883" s="3"/>
      <c r="P883" s="34">
        <f t="shared" si="40"/>
        <v>2951339781</v>
      </c>
      <c r="Q883" s="35">
        <f>VLOOKUP(D883,FEBRERO!$D$13:$Q$1147,14,0)+VLOOKUP(D883,FEBRERO!$D$13:$AC$1147,26,0)+VLOOKUP(D883,MARZO!$D$13:$AC$1147,26,0)</f>
        <v>1853580454</v>
      </c>
      <c r="R883" s="3">
        <f>IFERROR(VLOOKUP(D883,[7]ServNOMINA!$F$16:$M$112,8,0),0)</f>
        <v>0</v>
      </c>
      <c r="S883" s="3">
        <f>IFERROR(VLOOKUP(D883,[7]ServOTROS!$F$16:$M$112,8,0),0)</f>
        <v>0</v>
      </c>
      <c r="T883" s="3">
        <f>IFERROR(VLOOKUP(D883,[7]CANCEL!$F$16:$M$48,8,0),0)</f>
        <v>0</v>
      </c>
      <c r="U883" s="3">
        <f>IFERROR(VLOOKUP(B883,[7]Aaf_PENSION!$C$16:$M$112,11,0),0)</f>
        <v>0</v>
      </c>
      <c r="V883" s="3">
        <f>IFERROR(VLOOKUP(B883,[7]Aaf_SALUD!$C$16:$M$112,11,0),0)</f>
        <v>0</v>
      </c>
      <c r="W883" s="3">
        <f>IFERROR(VLOOKUP(D883,[7]CALIDAD!$F$16:$M$1122,8,0),0)</f>
        <v>121973259</v>
      </c>
      <c r="X883" s="3"/>
      <c r="Y883" s="3">
        <f>IFERROR(VLOOKUP(B883,[7]Ap_CESANTIAS!$C$16:$M$112,11,0),0)</f>
        <v>0</v>
      </c>
      <c r="Z883" s="3">
        <f>IFERROR(VLOOKUP(B883,[7]Ap_PENSION!$C$16:$M$112,11,0),0)</f>
        <v>0</v>
      </c>
      <c r="AA883" s="3">
        <f>IFERROR(VLOOKUP(B883,[7]Ap_SALUD!$C$16:$M$112,11,0),0)</f>
        <v>0</v>
      </c>
      <c r="AB883" s="3"/>
      <c r="AC883" s="36">
        <f t="shared" si="39"/>
        <v>121973259</v>
      </c>
      <c r="AD883" s="37">
        <f t="shared" si="41"/>
        <v>975786068</v>
      </c>
      <c r="AE883" s="144"/>
    </row>
    <row r="884" spans="1:31" hidden="1" x14ac:dyDescent="0.25">
      <c r="A884" s="38">
        <v>872</v>
      </c>
      <c r="B884" s="61"/>
      <c r="C884" s="143" t="str">
        <f>VLOOKUP(D884,[8]Hoja1!$A$2:$B$1115,2,0)</f>
        <v>63111</v>
      </c>
      <c r="D884" s="31">
        <v>890001879</v>
      </c>
      <c r="E884" s="31">
        <v>211163111</v>
      </c>
      <c r="F884" s="61" t="s">
        <v>495</v>
      </c>
      <c r="G884" s="33">
        <v>0</v>
      </c>
      <c r="H884" s="33">
        <v>0</v>
      </c>
      <c r="I884" s="3">
        <f>IFERROR(VLOOKUP(C884,'[6]Anexo 2'!$A$9:$G$1115,7,0),0)</f>
        <v>42065125</v>
      </c>
      <c r="J884" s="3">
        <f>IFERROR(VLOOKUP(C884,'[6]Anexo 1'!$A$9:$F$1115,6,0),0)</f>
        <v>49597965</v>
      </c>
      <c r="K884" s="3"/>
      <c r="L884" s="3"/>
      <c r="M884" s="3"/>
      <c r="N884" s="3"/>
      <c r="O884" s="3"/>
      <c r="P884" s="34">
        <f t="shared" si="40"/>
        <v>91663090</v>
      </c>
      <c r="Q884" s="35">
        <f>VLOOKUP(D884,FEBRERO!$D$13:$Q$1147,14,0)+VLOOKUP(D884,FEBRERO!$D$13:$AC$1147,26,0)+VLOOKUP(D884,MARZO!$D$13:$AC$1147,26,0)</f>
        <v>60114246</v>
      </c>
      <c r="R884" s="3">
        <f>IFERROR(VLOOKUP(D884,[7]ServNOMINA!$F$16:$M$112,8,0),0)</f>
        <v>0</v>
      </c>
      <c r="S884" s="3">
        <f>IFERROR(VLOOKUP(D884,[7]ServOTROS!$F$16:$M$112,8,0),0)</f>
        <v>0</v>
      </c>
      <c r="T884" s="3">
        <f>IFERROR(VLOOKUP(D884,[7]CANCEL!$F$16:$M$48,8,0),0)</f>
        <v>0</v>
      </c>
      <c r="U884" s="3">
        <f>IFERROR(VLOOKUP(B884,[7]Aaf_PENSION!$C$16:$M$112,11,0),0)</f>
        <v>0</v>
      </c>
      <c r="V884" s="3">
        <f>IFERROR(VLOOKUP(B884,[7]Aaf_SALUD!$C$16:$M$112,11,0),0)</f>
        <v>0</v>
      </c>
      <c r="W884" s="3">
        <f>IFERROR(VLOOKUP(D884,[7]CALIDAD!$F$16:$M$1122,8,0),0)</f>
        <v>3505427</v>
      </c>
      <c r="X884" s="3"/>
      <c r="Y884" s="3">
        <f>IFERROR(VLOOKUP(B884,[7]Ap_CESANTIAS!$C$16:$M$112,11,0),0)</f>
        <v>0</v>
      </c>
      <c r="Z884" s="3">
        <f>IFERROR(VLOOKUP(B884,[7]Ap_PENSION!$C$16:$M$112,11,0),0)</f>
        <v>0</v>
      </c>
      <c r="AA884" s="3">
        <f>IFERROR(VLOOKUP(B884,[7]Ap_SALUD!$C$16:$M$112,11,0),0)</f>
        <v>0</v>
      </c>
      <c r="AB884" s="3"/>
      <c r="AC884" s="36">
        <f t="shared" si="39"/>
        <v>3505427</v>
      </c>
      <c r="AD884" s="37">
        <f t="shared" si="41"/>
        <v>28043417</v>
      </c>
      <c r="AE884" s="144"/>
    </row>
    <row r="885" spans="1:31" hidden="1" x14ac:dyDescent="0.25">
      <c r="A885" s="29">
        <v>873</v>
      </c>
      <c r="B885" s="61"/>
      <c r="C885" s="143" t="str">
        <f>VLOOKUP(D885,[8]Hoja1!$A$2:$B$1115,2,0)</f>
        <v>63130</v>
      </c>
      <c r="D885" s="31">
        <v>890000441</v>
      </c>
      <c r="E885" s="31">
        <v>213063130</v>
      </c>
      <c r="F885" s="61" t="s">
        <v>1039</v>
      </c>
      <c r="G885" s="33">
        <v>0</v>
      </c>
      <c r="H885" s="33">
        <v>0</v>
      </c>
      <c r="I885" s="3">
        <f>IFERROR(VLOOKUP(C885,'[6]Anexo 2'!$A$9:$G$1115,7,0),0)</f>
        <v>777979376</v>
      </c>
      <c r="J885" s="3">
        <f>IFERROR(VLOOKUP(C885,'[6]Anexo 1'!$A$9:$F$1115,6,0),0)</f>
        <v>997195570</v>
      </c>
      <c r="K885" s="3"/>
      <c r="L885" s="3"/>
      <c r="M885" s="3"/>
      <c r="N885" s="3"/>
      <c r="O885" s="3"/>
      <c r="P885" s="34">
        <f t="shared" si="40"/>
        <v>1775174946</v>
      </c>
      <c r="Q885" s="35">
        <f>VLOOKUP(D885,FEBRERO!$D$13:$Q$1147,14,0)+VLOOKUP(D885,FEBRERO!$D$13:$AC$1147,26,0)+VLOOKUP(D885,MARZO!$D$13:$AC$1147,26,0)</f>
        <v>1191690415</v>
      </c>
      <c r="R885" s="3">
        <f>IFERROR(VLOOKUP(D885,[7]ServNOMINA!$F$16:$M$112,8,0),0)</f>
        <v>0</v>
      </c>
      <c r="S885" s="3">
        <f>IFERROR(VLOOKUP(D885,[7]ServOTROS!$F$16:$M$112,8,0),0)</f>
        <v>0</v>
      </c>
      <c r="T885" s="3">
        <f>IFERROR(VLOOKUP(D885,[7]CANCEL!$F$16:$M$48,8,0),0)</f>
        <v>0</v>
      </c>
      <c r="U885" s="3">
        <f>IFERROR(VLOOKUP(B885,[7]Aaf_PENSION!$C$16:$M$112,11,0),0)</f>
        <v>0</v>
      </c>
      <c r="V885" s="3">
        <f>IFERROR(VLOOKUP(B885,[7]Aaf_SALUD!$C$16:$M$112,11,0),0)</f>
        <v>0</v>
      </c>
      <c r="W885" s="3">
        <f>IFERROR(VLOOKUP(D885,[7]CALIDAD!$F$16:$M$1122,8,0),0)</f>
        <v>64831615</v>
      </c>
      <c r="X885" s="3"/>
      <c r="Y885" s="3">
        <f>IFERROR(VLOOKUP(B885,[7]Ap_CESANTIAS!$C$16:$M$112,11,0),0)</f>
        <v>0</v>
      </c>
      <c r="Z885" s="3">
        <f>IFERROR(VLOOKUP(B885,[7]Ap_PENSION!$C$16:$M$112,11,0),0)</f>
        <v>0</v>
      </c>
      <c r="AA885" s="3">
        <f>IFERROR(VLOOKUP(B885,[7]Ap_SALUD!$C$16:$M$112,11,0),0)</f>
        <v>0</v>
      </c>
      <c r="AB885" s="3"/>
      <c r="AC885" s="36">
        <f t="shared" si="39"/>
        <v>64831615</v>
      </c>
      <c r="AD885" s="37">
        <f t="shared" si="41"/>
        <v>518652916</v>
      </c>
      <c r="AE885" s="144"/>
    </row>
    <row r="886" spans="1:31" hidden="1" x14ac:dyDescent="0.25">
      <c r="A886" s="38">
        <v>874</v>
      </c>
      <c r="B886" s="61"/>
      <c r="C886" s="143" t="str">
        <f>VLOOKUP(D886,[8]Hoja1!$A$2:$B$1115,2,0)</f>
        <v>63190</v>
      </c>
      <c r="D886" s="31">
        <v>890001044</v>
      </c>
      <c r="E886" s="31">
        <v>219063190</v>
      </c>
      <c r="F886" s="61" t="s">
        <v>1040</v>
      </c>
      <c r="G886" s="33">
        <v>0</v>
      </c>
      <c r="H886" s="33">
        <v>0</v>
      </c>
      <c r="I886" s="3">
        <f>IFERROR(VLOOKUP(C886,'[6]Anexo 2'!$A$9:$G$1115,7,0),0)</f>
        <v>273370268</v>
      </c>
      <c r="J886" s="3">
        <f>IFERROR(VLOOKUP(C886,'[6]Anexo 1'!$A$9:$F$1115,6,0),0)</f>
        <v>322457713</v>
      </c>
      <c r="K886" s="3"/>
      <c r="L886" s="3"/>
      <c r="M886" s="3"/>
      <c r="N886" s="3"/>
      <c r="O886" s="3"/>
      <c r="P886" s="34">
        <f t="shared" si="40"/>
        <v>595827981</v>
      </c>
      <c r="Q886" s="35">
        <f>VLOOKUP(D886,FEBRERO!$D$13:$Q$1147,14,0)+VLOOKUP(D886,FEBRERO!$D$13:$AC$1147,26,0)+VLOOKUP(D886,MARZO!$D$13:$AC$1147,26,0)</f>
        <v>390800281</v>
      </c>
      <c r="R886" s="3">
        <f>IFERROR(VLOOKUP(D886,[7]ServNOMINA!$F$16:$M$112,8,0),0)</f>
        <v>0</v>
      </c>
      <c r="S886" s="3">
        <f>IFERROR(VLOOKUP(D886,[7]ServOTROS!$F$16:$M$112,8,0),0)</f>
        <v>0</v>
      </c>
      <c r="T886" s="3">
        <f>IFERROR(VLOOKUP(D886,[7]CANCEL!$F$16:$M$48,8,0),0)</f>
        <v>0</v>
      </c>
      <c r="U886" s="3">
        <f>IFERROR(VLOOKUP(B886,[7]Aaf_PENSION!$C$16:$M$112,11,0),0)</f>
        <v>0</v>
      </c>
      <c r="V886" s="3">
        <f>IFERROR(VLOOKUP(B886,[7]Aaf_SALUD!$C$16:$M$112,11,0),0)</f>
        <v>0</v>
      </c>
      <c r="W886" s="3">
        <f>IFERROR(VLOOKUP(D886,[7]CALIDAD!$F$16:$M$1122,8,0),0)</f>
        <v>22780856</v>
      </c>
      <c r="X886" s="3"/>
      <c r="Y886" s="3">
        <f>IFERROR(VLOOKUP(B886,[7]Ap_CESANTIAS!$C$16:$M$112,11,0),0)</f>
        <v>0</v>
      </c>
      <c r="Z886" s="3">
        <f>IFERROR(VLOOKUP(B886,[7]Ap_PENSION!$C$16:$M$112,11,0),0)</f>
        <v>0</v>
      </c>
      <c r="AA886" s="3">
        <f>IFERROR(VLOOKUP(B886,[7]Ap_SALUD!$C$16:$M$112,11,0),0)</f>
        <v>0</v>
      </c>
      <c r="AB886" s="3"/>
      <c r="AC886" s="36">
        <f t="shared" si="39"/>
        <v>22780856</v>
      </c>
      <c r="AD886" s="37">
        <f t="shared" si="41"/>
        <v>182246844</v>
      </c>
      <c r="AE886" s="144"/>
    </row>
    <row r="887" spans="1:31" hidden="1" x14ac:dyDescent="0.25">
      <c r="A887" s="29">
        <v>875</v>
      </c>
      <c r="B887" s="61"/>
      <c r="C887" s="143" t="str">
        <f>VLOOKUP(D887,[8]Hoja1!$A$2:$B$1115,2,0)</f>
        <v>63212</v>
      </c>
      <c r="D887" s="31">
        <v>890001061</v>
      </c>
      <c r="E887" s="31">
        <v>211263212</v>
      </c>
      <c r="F887" s="61" t="s">
        <v>452</v>
      </c>
      <c r="G887" s="33">
        <v>0</v>
      </c>
      <c r="H887" s="33">
        <v>0</v>
      </c>
      <c r="I887" s="3">
        <f>IFERROR(VLOOKUP(C887,'[6]Anexo 2'!$A$9:$G$1115,7,0),0)</f>
        <v>79263475</v>
      </c>
      <c r="J887" s="3">
        <f>IFERROR(VLOOKUP(C887,'[6]Anexo 1'!$A$9:$F$1115,6,0),0)</f>
        <v>87813832</v>
      </c>
      <c r="K887" s="3"/>
      <c r="L887" s="3"/>
      <c r="M887" s="3"/>
      <c r="N887" s="3"/>
      <c r="O887" s="3"/>
      <c r="P887" s="34">
        <f t="shared" si="40"/>
        <v>167077307</v>
      </c>
      <c r="Q887" s="35">
        <f>VLOOKUP(D887,FEBRERO!$D$13:$Q$1147,14,0)+VLOOKUP(D887,FEBRERO!$D$13:$AC$1147,26,0)+VLOOKUP(D887,MARZO!$D$13:$AC$1147,26,0)</f>
        <v>107629702</v>
      </c>
      <c r="R887" s="3">
        <f>IFERROR(VLOOKUP(D887,[7]ServNOMINA!$F$16:$M$112,8,0),0)</f>
        <v>0</v>
      </c>
      <c r="S887" s="3">
        <f>IFERROR(VLOOKUP(D887,[7]ServOTROS!$F$16:$M$112,8,0),0)</f>
        <v>0</v>
      </c>
      <c r="T887" s="3">
        <f>IFERROR(VLOOKUP(D887,[7]CANCEL!$F$16:$M$48,8,0),0)</f>
        <v>0</v>
      </c>
      <c r="U887" s="3">
        <f>IFERROR(VLOOKUP(B887,[7]Aaf_PENSION!$C$16:$M$112,11,0),0)</f>
        <v>0</v>
      </c>
      <c r="V887" s="3">
        <f>IFERROR(VLOOKUP(B887,[7]Aaf_SALUD!$C$16:$M$112,11,0),0)</f>
        <v>0</v>
      </c>
      <c r="W887" s="3">
        <f>IFERROR(VLOOKUP(D887,[7]CALIDAD!$F$16:$M$1122,8,0),0)</f>
        <v>6605290</v>
      </c>
      <c r="X887" s="3"/>
      <c r="Y887" s="3">
        <f>IFERROR(VLOOKUP(B887,[7]Ap_CESANTIAS!$C$16:$M$112,11,0),0)</f>
        <v>0</v>
      </c>
      <c r="Z887" s="3">
        <f>IFERROR(VLOOKUP(B887,[7]Ap_PENSION!$C$16:$M$112,11,0),0)</f>
        <v>0</v>
      </c>
      <c r="AA887" s="3">
        <f>IFERROR(VLOOKUP(B887,[7]Ap_SALUD!$C$16:$M$112,11,0),0)</f>
        <v>0</v>
      </c>
      <c r="AB887" s="3"/>
      <c r="AC887" s="36">
        <f t="shared" si="39"/>
        <v>6605290</v>
      </c>
      <c r="AD887" s="37">
        <f t="shared" si="41"/>
        <v>52842315</v>
      </c>
      <c r="AE887" s="144"/>
    </row>
    <row r="888" spans="1:31" hidden="1" x14ac:dyDescent="0.25">
      <c r="A888" s="38">
        <v>876</v>
      </c>
      <c r="B888" s="61"/>
      <c r="C888" s="143" t="str">
        <f>VLOOKUP(D888,[8]Hoja1!$A$2:$B$1115,2,0)</f>
        <v>63272</v>
      </c>
      <c r="D888" s="31">
        <v>890001339</v>
      </c>
      <c r="E888" s="31">
        <v>217263272</v>
      </c>
      <c r="F888" s="61" t="s">
        <v>1041</v>
      </c>
      <c r="G888" s="33">
        <v>0</v>
      </c>
      <c r="H888" s="33">
        <v>0</v>
      </c>
      <c r="I888" s="3">
        <f>IFERROR(VLOOKUP(C888,'[6]Anexo 2'!$A$9:$G$1115,7,0),0)</f>
        <v>131602790</v>
      </c>
      <c r="J888" s="3">
        <f>IFERROR(VLOOKUP(C888,'[6]Anexo 1'!$A$9:$F$1115,6,0),0)</f>
        <v>170387396</v>
      </c>
      <c r="K888" s="3"/>
      <c r="L888" s="3"/>
      <c r="M888" s="3"/>
      <c r="N888" s="3"/>
      <c r="O888" s="3"/>
      <c r="P888" s="34">
        <f t="shared" si="40"/>
        <v>301990186</v>
      </c>
      <c r="Q888" s="35">
        <f>VLOOKUP(D888,FEBRERO!$D$13:$Q$1147,14,0)+VLOOKUP(D888,FEBRERO!$D$13:$AC$1147,26,0)+VLOOKUP(D888,MARZO!$D$13:$AC$1147,26,0)</f>
        <v>203288093</v>
      </c>
      <c r="R888" s="3">
        <f>IFERROR(VLOOKUP(D888,[7]ServNOMINA!$F$16:$M$112,8,0),0)</f>
        <v>0</v>
      </c>
      <c r="S888" s="3">
        <f>IFERROR(VLOOKUP(D888,[7]ServOTROS!$F$16:$M$112,8,0),0)</f>
        <v>0</v>
      </c>
      <c r="T888" s="3">
        <f>IFERROR(VLOOKUP(D888,[7]CANCEL!$F$16:$M$48,8,0),0)</f>
        <v>0</v>
      </c>
      <c r="U888" s="3">
        <f>IFERROR(VLOOKUP(B888,[7]Aaf_PENSION!$C$16:$M$112,11,0),0)</f>
        <v>0</v>
      </c>
      <c r="V888" s="3">
        <f>IFERROR(VLOOKUP(B888,[7]Aaf_SALUD!$C$16:$M$112,11,0),0)</f>
        <v>0</v>
      </c>
      <c r="W888" s="3">
        <f>IFERROR(VLOOKUP(D888,[7]CALIDAD!$F$16:$M$1122,8,0),0)</f>
        <v>10966899</v>
      </c>
      <c r="X888" s="3"/>
      <c r="Y888" s="3">
        <f>IFERROR(VLOOKUP(B888,[7]Ap_CESANTIAS!$C$16:$M$112,11,0),0)</f>
        <v>0</v>
      </c>
      <c r="Z888" s="3">
        <f>IFERROR(VLOOKUP(B888,[7]Ap_PENSION!$C$16:$M$112,11,0),0)</f>
        <v>0</v>
      </c>
      <c r="AA888" s="3">
        <f>IFERROR(VLOOKUP(B888,[7]Ap_SALUD!$C$16:$M$112,11,0),0)</f>
        <v>0</v>
      </c>
      <c r="AB888" s="3"/>
      <c r="AC888" s="36">
        <f t="shared" si="39"/>
        <v>10966899</v>
      </c>
      <c r="AD888" s="37">
        <f t="shared" si="41"/>
        <v>87735194</v>
      </c>
      <c r="AE888" s="144"/>
    </row>
    <row r="889" spans="1:31" hidden="1" x14ac:dyDescent="0.25">
      <c r="A889" s="29">
        <v>877</v>
      </c>
      <c r="B889" s="61"/>
      <c r="C889" s="143" t="str">
        <f>VLOOKUP(D889,[8]Hoja1!$A$2:$B$1115,2,0)</f>
        <v>63302</v>
      </c>
      <c r="D889" s="31">
        <v>890000864</v>
      </c>
      <c r="E889" s="31">
        <v>210263302</v>
      </c>
      <c r="F889" s="61" t="s">
        <v>1042</v>
      </c>
      <c r="G889" s="33">
        <v>0</v>
      </c>
      <c r="H889" s="33">
        <v>0</v>
      </c>
      <c r="I889" s="3">
        <f>IFERROR(VLOOKUP(C889,'[6]Anexo 2'!$A$9:$G$1115,7,0),0)</f>
        <v>106458932</v>
      </c>
      <c r="J889" s="3">
        <f>IFERROR(VLOOKUP(C889,'[6]Anexo 1'!$A$9:$F$1115,6,0),0)</f>
        <v>118636883</v>
      </c>
      <c r="K889" s="3"/>
      <c r="L889" s="3"/>
      <c r="M889" s="3"/>
      <c r="N889" s="3"/>
      <c r="O889" s="3"/>
      <c r="P889" s="34">
        <f t="shared" si="40"/>
        <v>225095815</v>
      </c>
      <c r="Q889" s="35">
        <f>VLOOKUP(D889,FEBRERO!$D$13:$Q$1147,14,0)+VLOOKUP(D889,FEBRERO!$D$13:$AC$1147,26,0)+VLOOKUP(D889,MARZO!$D$13:$AC$1147,26,0)</f>
        <v>145251617</v>
      </c>
      <c r="R889" s="3">
        <f>IFERROR(VLOOKUP(D889,[7]ServNOMINA!$F$16:$M$112,8,0),0)</f>
        <v>0</v>
      </c>
      <c r="S889" s="3">
        <f>IFERROR(VLOOKUP(D889,[7]ServOTROS!$F$16:$M$112,8,0),0)</f>
        <v>0</v>
      </c>
      <c r="T889" s="3">
        <f>IFERROR(VLOOKUP(D889,[7]CANCEL!$F$16:$M$48,8,0),0)</f>
        <v>0</v>
      </c>
      <c r="U889" s="3">
        <f>IFERROR(VLOOKUP(B889,[7]Aaf_PENSION!$C$16:$M$112,11,0),0)</f>
        <v>0</v>
      </c>
      <c r="V889" s="3">
        <f>IFERROR(VLOOKUP(B889,[7]Aaf_SALUD!$C$16:$M$112,11,0),0)</f>
        <v>0</v>
      </c>
      <c r="W889" s="3">
        <f>IFERROR(VLOOKUP(D889,[7]CALIDAD!$F$16:$M$1122,8,0),0)</f>
        <v>8871578</v>
      </c>
      <c r="X889" s="3"/>
      <c r="Y889" s="3">
        <f>IFERROR(VLOOKUP(B889,[7]Ap_CESANTIAS!$C$16:$M$112,11,0),0)</f>
        <v>0</v>
      </c>
      <c r="Z889" s="3">
        <f>IFERROR(VLOOKUP(B889,[7]Ap_PENSION!$C$16:$M$112,11,0),0)</f>
        <v>0</v>
      </c>
      <c r="AA889" s="3">
        <f>IFERROR(VLOOKUP(B889,[7]Ap_SALUD!$C$16:$M$112,11,0),0)</f>
        <v>0</v>
      </c>
      <c r="AB889" s="3"/>
      <c r="AC889" s="36">
        <f t="shared" si="39"/>
        <v>8871578</v>
      </c>
      <c r="AD889" s="37">
        <f t="shared" si="41"/>
        <v>70972620</v>
      </c>
      <c r="AE889" s="144"/>
    </row>
    <row r="890" spans="1:31" hidden="1" x14ac:dyDescent="0.25">
      <c r="A890" s="38">
        <v>878</v>
      </c>
      <c r="B890" s="61"/>
      <c r="C890" s="143" t="str">
        <f>VLOOKUP(D890,[8]Hoja1!$A$2:$B$1115,2,0)</f>
        <v>63401</v>
      </c>
      <c r="D890" s="31">
        <v>890000564</v>
      </c>
      <c r="E890" s="31">
        <v>210163401</v>
      </c>
      <c r="F890" s="61" t="s">
        <v>1043</v>
      </c>
      <c r="G890" s="33">
        <v>0</v>
      </c>
      <c r="H890" s="33">
        <v>0</v>
      </c>
      <c r="I890" s="3">
        <f>IFERROR(VLOOKUP(C890,'[6]Anexo 2'!$A$9:$G$1115,7,0),0)</f>
        <v>537337192</v>
      </c>
      <c r="J890" s="3">
        <f>IFERROR(VLOOKUP(C890,'[6]Anexo 1'!$A$9:$F$1115,6,0),0)</f>
        <v>513640152</v>
      </c>
      <c r="K890" s="3"/>
      <c r="L890" s="3"/>
      <c r="M890" s="3"/>
      <c r="N890" s="3"/>
      <c r="O890" s="3"/>
      <c r="P890" s="34">
        <f t="shared" si="40"/>
        <v>1050977344</v>
      </c>
      <c r="Q890" s="35">
        <f>VLOOKUP(D890,FEBRERO!$D$13:$Q$1147,14,0)+VLOOKUP(D890,FEBRERO!$D$13:$AC$1147,26,0)+VLOOKUP(D890,MARZO!$D$13:$AC$1147,26,0)</f>
        <v>647974449</v>
      </c>
      <c r="R890" s="3">
        <f>IFERROR(VLOOKUP(D890,[7]ServNOMINA!$F$16:$M$112,8,0),0)</f>
        <v>0</v>
      </c>
      <c r="S890" s="3">
        <f>IFERROR(VLOOKUP(D890,[7]ServOTROS!$F$16:$M$112,8,0),0)</f>
        <v>0</v>
      </c>
      <c r="T890" s="3">
        <f>IFERROR(VLOOKUP(D890,[7]CANCEL!$F$16:$M$48,8,0),0)</f>
        <v>0</v>
      </c>
      <c r="U890" s="3">
        <f>IFERROR(VLOOKUP(B890,[7]Aaf_PENSION!$C$16:$M$112,11,0),0)</f>
        <v>0</v>
      </c>
      <c r="V890" s="3">
        <f>IFERROR(VLOOKUP(B890,[7]Aaf_SALUD!$C$16:$M$112,11,0),0)</f>
        <v>0</v>
      </c>
      <c r="W890" s="3">
        <f>IFERROR(VLOOKUP(D890,[7]CALIDAD!$F$16:$M$1122,8,0),0)</f>
        <v>44778099</v>
      </c>
      <c r="X890" s="3"/>
      <c r="Y890" s="3">
        <f>IFERROR(VLOOKUP(B890,[7]Ap_CESANTIAS!$C$16:$M$112,11,0),0)</f>
        <v>0</v>
      </c>
      <c r="Z890" s="3">
        <f>IFERROR(VLOOKUP(B890,[7]Ap_PENSION!$C$16:$M$112,11,0),0)</f>
        <v>0</v>
      </c>
      <c r="AA890" s="3">
        <f>IFERROR(VLOOKUP(B890,[7]Ap_SALUD!$C$16:$M$112,11,0),0)</f>
        <v>0</v>
      </c>
      <c r="AB890" s="3"/>
      <c r="AC890" s="36">
        <f t="shared" si="39"/>
        <v>44778099</v>
      </c>
      <c r="AD890" s="37">
        <f t="shared" si="41"/>
        <v>358224796</v>
      </c>
      <c r="AE890" s="144"/>
    </row>
    <row r="891" spans="1:31" hidden="1" x14ac:dyDescent="0.25">
      <c r="A891" s="29">
        <v>879</v>
      </c>
      <c r="B891" s="61"/>
      <c r="C891" s="143" t="str">
        <f>VLOOKUP(D891,[8]Hoja1!$A$2:$B$1115,2,0)</f>
        <v>63470</v>
      </c>
      <c r="D891" s="31">
        <v>890000858</v>
      </c>
      <c r="E891" s="31">
        <v>217063470</v>
      </c>
      <c r="F891" s="61" t="s">
        <v>1044</v>
      </c>
      <c r="G891" s="33">
        <v>0</v>
      </c>
      <c r="H891" s="33">
        <v>0</v>
      </c>
      <c r="I891" s="3">
        <f>IFERROR(VLOOKUP(C891,'[6]Anexo 2'!$A$9:$G$1115,7,0),0)</f>
        <v>554285328</v>
      </c>
      <c r="J891" s="3">
        <f>IFERROR(VLOOKUP(C891,'[6]Anexo 1'!$A$9:$F$1115,6,0),0)</f>
        <v>585994685</v>
      </c>
      <c r="K891" s="3"/>
      <c r="L891" s="3"/>
      <c r="M891" s="3"/>
      <c r="N891" s="3"/>
      <c r="O891" s="3"/>
      <c r="P891" s="34">
        <f t="shared" si="40"/>
        <v>1140280013</v>
      </c>
      <c r="Q891" s="35">
        <f>VLOOKUP(D891,FEBRERO!$D$13:$Q$1147,14,0)+VLOOKUP(D891,FEBRERO!$D$13:$AC$1147,26,0)+VLOOKUP(D891,MARZO!$D$13:$AC$1147,26,0)</f>
        <v>724566017</v>
      </c>
      <c r="R891" s="3">
        <f>IFERROR(VLOOKUP(D891,[7]ServNOMINA!$F$16:$M$112,8,0),0)</f>
        <v>0</v>
      </c>
      <c r="S891" s="3">
        <f>IFERROR(VLOOKUP(D891,[7]ServOTROS!$F$16:$M$112,8,0),0)</f>
        <v>0</v>
      </c>
      <c r="T891" s="3">
        <f>IFERROR(VLOOKUP(D891,[7]CANCEL!$F$16:$M$48,8,0),0)</f>
        <v>0</v>
      </c>
      <c r="U891" s="3">
        <f>IFERROR(VLOOKUP(B891,[7]Aaf_PENSION!$C$16:$M$112,11,0),0)</f>
        <v>0</v>
      </c>
      <c r="V891" s="3">
        <f>IFERROR(VLOOKUP(B891,[7]Aaf_SALUD!$C$16:$M$112,11,0),0)</f>
        <v>0</v>
      </c>
      <c r="W891" s="3">
        <f>IFERROR(VLOOKUP(D891,[7]CALIDAD!$F$16:$M$1122,8,0),0)</f>
        <v>46190444</v>
      </c>
      <c r="X891" s="3"/>
      <c r="Y891" s="3">
        <f>IFERROR(VLOOKUP(B891,[7]Ap_CESANTIAS!$C$16:$M$112,11,0),0)</f>
        <v>0</v>
      </c>
      <c r="Z891" s="3">
        <f>IFERROR(VLOOKUP(B891,[7]Ap_PENSION!$C$16:$M$112,11,0),0)</f>
        <v>0</v>
      </c>
      <c r="AA891" s="3">
        <f>IFERROR(VLOOKUP(B891,[7]Ap_SALUD!$C$16:$M$112,11,0),0)</f>
        <v>0</v>
      </c>
      <c r="AB891" s="3"/>
      <c r="AC891" s="36">
        <f t="shared" si="39"/>
        <v>46190444</v>
      </c>
      <c r="AD891" s="37">
        <f t="shared" si="41"/>
        <v>369523552</v>
      </c>
      <c r="AE891" s="144"/>
    </row>
    <row r="892" spans="1:31" hidden="1" x14ac:dyDescent="0.25">
      <c r="A892" s="38">
        <v>880</v>
      </c>
      <c r="B892" s="61"/>
      <c r="C892" s="143" t="str">
        <f>VLOOKUP(D892,[8]Hoja1!$A$2:$B$1115,2,0)</f>
        <v>63548</v>
      </c>
      <c r="D892" s="31">
        <v>890001181</v>
      </c>
      <c r="E892" s="31">
        <v>214863548</v>
      </c>
      <c r="F892" s="61" t="s">
        <v>1045</v>
      </c>
      <c r="G892" s="33">
        <v>0</v>
      </c>
      <c r="H892" s="33">
        <v>0</v>
      </c>
      <c r="I892" s="3">
        <f>IFERROR(VLOOKUP(C892,'[6]Anexo 2'!$A$9:$G$1115,7,0),0)</f>
        <v>89273922</v>
      </c>
      <c r="J892" s="3">
        <f>IFERROR(VLOOKUP(C892,'[6]Anexo 1'!$A$9:$F$1115,6,0),0)</f>
        <v>122075181</v>
      </c>
      <c r="K892" s="3"/>
      <c r="L892" s="3"/>
      <c r="M892" s="3"/>
      <c r="N892" s="3"/>
      <c r="O892" s="3"/>
      <c r="P892" s="34">
        <f t="shared" si="40"/>
        <v>211349103</v>
      </c>
      <c r="Q892" s="35">
        <f>VLOOKUP(D892,FEBRERO!$D$13:$Q$1147,14,0)+VLOOKUP(D892,FEBRERO!$D$13:$AC$1147,26,0)+VLOOKUP(D892,MARZO!$D$13:$AC$1147,26,0)</f>
        <v>144393663</v>
      </c>
      <c r="R892" s="3">
        <f>IFERROR(VLOOKUP(D892,[7]ServNOMINA!$F$16:$M$112,8,0),0)</f>
        <v>0</v>
      </c>
      <c r="S892" s="3">
        <f>IFERROR(VLOOKUP(D892,[7]ServOTROS!$F$16:$M$112,8,0),0)</f>
        <v>0</v>
      </c>
      <c r="T892" s="3">
        <f>IFERROR(VLOOKUP(D892,[7]CANCEL!$F$16:$M$48,8,0),0)</f>
        <v>0</v>
      </c>
      <c r="U892" s="3">
        <f>IFERROR(VLOOKUP(B892,[7]Aaf_PENSION!$C$16:$M$112,11,0),0)</f>
        <v>0</v>
      </c>
      <c r="V892" s="3">
        <f>IFERROR(VLOOKUP(B892,[7]Aaf_SALUD!$C$16:$M$112,11,0),0)</f>
        <v>0</v>
      </c>
      <c r="W892" s="3">
        <f>IFERROR(VLOOKUP(D892,[7]CALIDAD!$F$16:$M$1122,8,0),0)</f>
        <v>7439494</v>
      </c>
      <c r="X892" s="3"/>
      <c r="Y892" s="3">
        <f>IFERROR(VLOOKUP(B892,[7]Ap_CESANTIAS!$C$16:$M$112,11,0),0)</f>
        <v>0</v>
      </c>
      <c r="Z892" s="3">
        <f>IFERROR(VLOOKUP(B892,[7]Ap_PENSION!$C$16:$M$112,11,0),0)</f>
        <v>0</v>
      </c>
      <c r="AA892" s="3">
        <f>IFERROR(VLOOKUP(B892,[7]Ap_SALUD!$C$16:$M$112,11,0),0)</f>
        <v>0</v>
      </c>
      <c r="AB892" s="3"/>
      <c r="AC892" s="36">
        <f t="shared" si="39"/>
        <v>7439494</v>
      </c>
      <c r="AD892" s="37">
        <f t="shared" si="41"/>
        <v>59515946</v>
      </c>
      <c r="AE892" s="144"/>
    </row>
    <row r="893" spans="1:31" hidden="1" x14ac:dyDescent="0.25">
      <c r="A893" s="29">
        <v>881</v>
      </c>
      <c r="B893" s="61"/>
      <c r="C893" s="143" t="str">
        <f>VLOOKUP(D893,[8]Hoja1!$A$2:$B$1115,2,0)</f>
        <v>63594</v>
      </c>
      <c r="D893" s="31">
        <v>890000613</v>
      </c>
      <c r="E893" s="31">
        <v>219463594</v>
      </c>
      <c r="F893" s="61" t="s">
        <v>1046</v>
      </c>
      <c r="G893" s="33">
        <v>0</v>
      </c>
      <c r="H893" s="33">
        <v>0</v>
      </c>
      <c r="I893" s="3">
        <f>IFERROR(VLOOKUP(C893,'[6]Anexo 2'!$A$9:$G$1115,7,0),0)</f>
        <v>369938728</v>
      </c>
      <c r="J893" s="3">
        <f>IFERROR(VLOOKUP(C893,'[6]Anexo 1'!$A$9:$F$1115,6,0),0)</f>
        <v>440515796</v>
      </c>
      <c r="K893" s="3"/>
      <c r="L893" s="3"/>
      <c r="M893" s="3"/>
      <c r="N893" s="3"/>
      <c r="O893" s="3"/>
      <c r="P893" s="34">
        <f t="shared" si="40"/>
        <v>810454524</v>
      </c>
      <c r="Q893" s="35">
        <f>VLOOKUP(D893,FEBRERO!$D$13:$Q$1147,14,0)+VLOOKUP(D893,FEBRERO!$D$13:$AC$1147,26,0)+VLOOKUP(D893,MARZO!$D$13:$AC$1147,26,0)</f>
        <v>533000477</v>
      </c>
      <c r="R893" s="3">
        <f>IFERROR(VLOOKUP(D893,[7]ServNOMINA!$F$16:$M$112,8,0),0)</f>
        <v>0</v>
      </c>
      <c r="S893" s="3">
        <f>IFERROR(VLOOKUP(D893,[7]ServOTROS!$F$16:$M$112,8,0),0)</f>
        <v>0</v>
      </c>
      <c r="T893" s="3">
        <f>IFERROR(VLOOKUP(D893,[7]CANCEL!$F$16:$M$48,8,0),0)</f>
        <v>0</v>
      </c>
      <c r="U893" s="3">
        <f>IFERROR(VLOOKUP(B893,[7]Aaf_PENSION!$C$16:$M$112,11,0),0)</f>
        <v>0</v>
      </c>
      <c r="V893" s="3">
        <f>IFERROR(VLOOKUP(B893,[7]Aaf_SALUD!$C$16:$M$112,11,0),0)</f>
        <v>0</v>
      </c>
      <c r="W893" s="3">
        <f>IFERROR(VLOOKUP(D893,[7]CALIDAD!$F$16:$M$1122,8,0),0)</f>
        <v>30828227</v>
      </c>
      <c r="X893" s="3"/>
      <c r="Y893" s="3">
        <f>IFERROR(VLOOKUP(B893,[7]Ap_CESANTIAS!$C$16:$M$112,11,0),0)</f>
        <v>0</v>
      </c>
      <c r="Z893" s="3">
        <f>IFERROR(VLOOKUP(B893,[7]Ap_PENSION!$C$16:$M$112,11,0),0)</f>
        <v>0</v>
      </c>
      <c r="AA893" s="3">
        <f>IFERROR(VLOOKUP(B893,[7]Ap_SALUD!$C$16:$M$112,11,0),0)</f>
        <v>0</v>
      </c>
      <c r="AB893" s="3"/>
      <c r="AC893" s="36">
        <f t="shared" si="39"/>
        <v>30828227</v>
      </c>
      <c r="AD893" s="37">
        <f t="shared" si="41"/>
        <v>246625820</v>
      </c>
      <c r="AE893" s="144"/>
    </row>
    <row r="894" spans="1:31" hidden="1" x14ac:dyDescent="0.25">
      <c r="A894" s="38">
        <v>882</v>
      </c>
      <c r="B894" s="61"/>
      <c r="C894" s="143" t="str">
        <f>VLOOKUP(D894,[8]Hoja1!$A$2:$B$1115,2,0)</f>
        <v>63690</v>
      </c>
      <c r="D894" s="31">
        <v>890001127</v>
      </c>
      <c r="E894" s="31">
        <v>219063690</v>
      </c>
      <c r="F894" s="61" t="s">
        <v>1047</v>
      </c>
      <c r="G894" s="33">
        <v>0</v>
      </c>
      <c r="H894" s="33">
        <v>0</v>
      </c>
      <c r="I894" s="3">
        <f>IFERROR(VLOOKUP(C894,'[6]Anexo 2'!$A$9:$G$1115,7,0),0)</f>
        <v>79076423</v>
      </c>
      <c r="J894" s="3">
        <f>IFERROR(VLOOKUP(C894,'[6]Anexo 1'!$A$9:$F$1115,6,0),0)</f>
        <v>98605823</v>
      </c>
      <c r="K894" s="3"/>
      <c r="L894" s="3"/>
      <c r="M894" s="3"/>
      <c r="N894" s="3"/>
      <c r="O894" s="3"/>
      <c r="P894" s="34">
        <f t="shared" si="40"/>
        <v>177682246</v>
      </c>
      <c r="Q894" s="35">
        <f>VLOOKUP(D894,FEBRERO!$D$13:$Q$1147,14,0)+VLOOKUP(D894,FEBRERO!$D$13:$AC$1147,26,0)+VLOOKUP(D894,MARZO!$D$13:$AC$1147,26,0)</f>
        <v>118374929</v>
      </c>
      <c r="R894" s="3">
        <f>IFERROR(VLOOKUP(D894,[7]ServNOMINA!$F$16:$M$112,8,0),0)</f>
        <v>0</v>
      </c>
      <c r="S894" s="3">
        <f>IFERROR(VLOOKUP(D894,[7]ServOTROS!$F$16:$M$112,8,0),0)</f>
        <v>0</v>
      </c>
      <c r="T894" s="3">
        <f>IFERROR(VLOOKUP(D894,[7]CANCEL!$F$16:$M$48,8,0),0)</f>
        <v>0</v>
      </c>
      <c r="U894" s="3">
        <f>IFERROR(VLOOKUP(B894,[7]Aaf_PENSION!$C$16:$M$112,11,0),0)</f>
        <v>0</v>
      </c>
      <c r="V894" s="3">
        <f>IFERROR(VLOOKUP(B894,[7]Aaf_SALUD!$C$16:$M$112,11,0),0)</f>
        <v>0</v>
      </c>
      <c r="W894" s="3">
        <f>IFERROR(VLOOKUP(D894,[7]CALIDAD!$F$16:$M$1122,8,0),0)</f>
        <v>6589702</v>
      </c>
      <c r="X894" s="3"/>
      <c r="Y894" s="3">
        <f>IFERROR(VLOOKUP(B894,[7]Ap_CESANTIAS!$C$16:$M$112,11,0),0)</f>
        <v>0</v>
      </c>
      <c r="Z894" s="3">
        <f>IFERROR(VLOOKUP(B894,[7]Ap_PENSION!$C$16:$M$112,11,0),0)</f>
        <v>0</v>
      </c>
      <c r="AA894" s="3">
        <f>IFERROR(VLOOKUP(B894,[7]Ap_SALUD!$C$16:$M$112,11,0),0)</f>
        <v>0</v>
      </c>
      <c r="AB894" s="3"/>
      <c r="AC894" s="36">
        <f t="shared" si="39"/>
        <v>6589702</v>
      </c>
      <c r="AD894" s="37">
        <f t="shared" si="41"/>
        <v>52717615</v>
      </c>
      <c r="AE894" s="144"/>
    </row>
    <row r="895" spans="1:31" hidden="1" x14ac:dyDescent="0.25">
      <c r="A895" s="29">
        <v>883</v>
      </c>
      <c r="B895" s="61"/>
      <c r="C895" s="143" t="str">
        <f>VLOOKUP(D895,[8]Hoja1!$A$2:$B$1115,2,0)</f>
        <v>66045</v>
      </c>
      <c r="D895" s="31">
        <v>891480022</v>
      </c>
      <c r="E895" s="31">
        <v>214566045</v>
      </c>
      <c r="F895" s="61" t="s">
        <v>1048</v>
      </c>
      <c r="G895" s="33">
        <v>0</v>
      </c>
      <c r="H895" s="33">
        <v>0</v>
      </c>
      <c r="I895" s="3">
        <f>IFERROR(VLOOKUP(C895,'[6]Anexo 2'!$A$9:$G$1115,7,0),0)</f>
        <v>140346952</v>
      </c>
      <c r="J895" s="3">
        <f>IFERROR(VLOOKUP(C895,'[6]Anexo 1'!$A$9:$F$1115,6,0),0)</f>
        <v>177746140</v>
      </c>
      <c r="K895" s="3"/>
      <c r="L895" s="3"/>
      <c r="M895" s="3"/>
      <c r="N895" s="3"/>
      <c r="O895" s="3"/>
      <c r="P895" s="34">
        <f t="shared" si="40"/>
        <v>318093092</v>
      </c>
      <c r="Q895" s="35">
        <f>VLOOKUP(D895,FEBRERO!$D$13:$Q$1147,14,0)+VLOOKUP(D895,FEBRERO!$D$13:$AC$1147,26,0)+VLOOKUP(D895,MARZO!$D$13:$AC$1147,26,0)</f>
        <v>212832877</v>
      </c>
      <c r="R895" s="3">
        <f>IFERROR(VLOOKUP(D895,[7]ServNOMINA!$F$16:$M$112,8,0),0)</f>
        <v>0</v>
      </c>
      <c r="S895" s="3">
        <f>IFERROR(VLOOKUP(D895,[7]ServOTROS!$F$16:$M$112,8,0),0)</f>
        <v>0</v>
      </c>
      <c r="T895" s="3">
        <f>IFERROR(VLOOKUP(D895,[7]CANCEL!$F$16:$M$48,8,0),0)</f>
        <v>0</v>
      </c>
      <c r="U895" s="3">
        <f>IFERROR(VLOOKUP(B895,[7]Aaf_PENSION!$C$16:$M$112,11,0),0)</f>
        <v>0</v>
      </c>
      <c r="V895" s="3">
        <f>IFERROR(VLOOKUP(B895,[7]Aaf_SALUD!$C$16:$M$112,11,0),0)</f>
        <v>0</v>
      </c>
      <c r="W895" s="3">
        <f>IFERROR(VLOOKUP(D895,[7]CALIDAD!$F$16:$M$1122,8,0),0)</f>
        <v>11695579</v>
      </c>
      <c r="X895" s="3"/>
      <c r="Y895" s="3">
        <f>IFERROR(VLOOKUP(B895,[7]Ap_CESANTIAS!$C$16:$M$112,11,0),0)</f>
        <v>0</v>
      </c>
      <c r="Z895" s="3">
        <f>IFERROR(VLOOKUP(B895,[7]Ap_PENSION!$C$16:$M$112,11,0),0)</f>
        <v>0</v>
      </c>
      <c r="AA895" s="3">
        <f>IFERROR(VLOOKUP(B895,[7]Ap_SALUD!$C$16:$M$112,11,0),0)</f>
        <v>0</v>
      </c>
      <c r="AB895" s="3"/>
      <c r="AC895" s="36">
        <f t="shared" si="39"/>
        <v>11695579</v>
      </c>
      <c r="AD895" s="37">
        <f t="shared" si="41"/>
        <v>93564636</v>
      </c>
      <c r="AE895" s="144"/>
    </row>
    <row r="896" spans="1:31" hidden="1" x14ac:dyDescent="0.25">
      <c r="A896" s="38">
        <v>884</v>
      </c>
      <c r="B896" s="61"/>
      <c r="C896" s="143" t="str">
        <f>VLOOKUP(D896,[8]Hoja1!$A$2:$B$1115,2,0)</f>
        <v>66075</v>
      </c>
      <c r="D896" s="31">
        <v>890801143</v>
      </c>
      <c r="E896" s="31">
        <v>217566075</v>
      </c>
      <c r="F896" s="61" t="s">
        <v>645</v>
      </c>
      <c r="G896" s="33">
        <v>0</v>
      </c>
      <c r="H896" s="33">
        <v>0</v>
      </c>
      <c r="I896" s="3">
        <f>IFERROR(VLOOKUP(C896,'[6]Anexo 2'!$A$9:$G$1115,7,0),0)</f>
        <v>70929859</v>
      </c>
      <c r="J896" s="3">
        <f>IFERROR(VLOOKUP(C896,'[6]Anexo 1'!$A$9:$F$1115,6,0),0)</f>
        <v>104292975</v>
      </c>
      <c r="K896" s="3"/>
      <c r="L896" s="3"/>
      <c r="M896" s="3"/>
      <c r="N896" s="3"/>
      <c r="O896" s="3"/>
      <c r="P896" s="34">
        <f t="shared" si="40"/>
        <v>175222834</v>
      </c>
      <c r="Q896" s="35">
        <f>VLOOKUP(D896,FEBRERO!$D$13:$Q$1147,14,0)+VLOOKUP(D896,FEBRERO!$D$13:$AC$1147,26,0)+VLOOKUP(D896,MARZO!$D$13:$AC$1147,26,0)</f>
        <v>122025441</v>
      </c>
      <c r="R896" s="3">
        <f>IFERROR(VLOOKUP(D896,[7]ServNOMINA!$F$16:$M$112,8,0),0)</f>
        <v>0</v>
      </c>
      <c r="S896" s="3">
        <f>IFERROR(VLOOKUP(D896,[7]ServOTROS!$F$16:$M$112,8,0),0)</f>
        <v>0</v>
      </c>
      <c r="T896" s="3">
        <f>IFERROR(VLOOKUP(D896,[7]CANCEL!$F$16:$M$48,8,0),0)</f>
        <v>0</v>
      </c>
      <c r="U896" s="3">
        <f>IFERROR(VLOOKUP(B896,[7]Aaf_PENSION!$C$16:$M$112,11,0),0)</f>
        <v>0</v>
      </c>
      <c r="V896" s="3">
        <f>IFERROR(VLOOKUP(B896,[7]Aaf_SALUD!$C$16:$M$112,11,0),0)</f>
        <v>0</v>
      </c>
      <c r="W896" s="3">
        <f>IFERROR(VLOOKUP(D896,[7]CALIDAD!$F$16:$M$1122,8,0),0)</f>
        <v>5910822</v>
      </c>
      <c r="X896" s="3"/>
      <c r="Y896" s="3">
        <f>IFERROR(VLOOKUP(B896,[7]Ap_CESANTIAS!$C$16:$M$112,11,0),0)</f>
        <v>0</v>
      </c>
      <c r="Z896" s="3">
        <f>IFERROR(VLOOKUP(B896,[7]Ap_PENSION!$C$16:$M$112,11,0),0)</f>
        <v>0</v>
      </c>
      <c r="AA896" s="3">
        <f>IFERROR(VLOOKUP(B896,[7]Ap_SALUD!$C$16:$M$112,11,0),0)</f>
        <v>0</v>
      </c>
      <c r="AB896" s="3"/>
      <c r="AC896" s="36">
        <f t="shared" si="39"/>
        <v>5910822</v>
      </c>
      <c r="AD896" s="37">
        <f t="shared" si="41"/>
        <v>47286571</v>
      </c>
      <c r="AE896" s="144"/>
    </row>
    <row r="897" spans="1:31" hidden="1" x14ac:dyDescent="0.25">
      <c r="A897" s="29">
        <v>885</v>
      </c>
      <c r="B897" s="61"/>
      <c r="C897" s="143" t="str">
        <f>VLOOKUP(D897,[8]Hoja1!$A$2:$B$1115,2,0)</f>
        <v>66088</v>
      </c>
      <c r="D897" s="31">
        <v>891480024</v>
      </c>
      <c r="E897" s="31">
        <v>218866088</v>
      </c>
      <c r="F897" s="61" t="s">
        <v>1049</v>
      </c>
      <c r="G897" s="33">
        <v>0</v>
      </c>
      <c r="H897" s="33">
        <v>0</v>
      </c>
      <c r="I897" s="3">
        <f>IFERROR(VLOOKUP(C897,'[6]Anexo 2'!$A$9:$G$1115,7,0),0)</f>
        <v>385328600</v>
      </c>
      <c r="J897" s="3">
        <f>IFERROR(VLOOKUP(C897,'[6]Anexo 1'!$A$9:$F$1115,6,0),0)</f>
        <v>443244353</v>
      </c>
      <c r="K897" s="3"/>
      <c r="L897" s="3"/>
      <c r="M897" s="3"/>
      <c r="N897" s="3"/>
      <c r="O897" s="3"/>
      <c r="P897" s="34">
        <f t="shared" si="40"/>
        <v>828572953</v>
      </c>
      <c r="Q897" s="35">
        <f>VLOOKUP(D897,FEBRERO!$D$13:$Q$1147,14,0)+VLOOKUP(D897,FEBRERO!$D$13:$AC$1147,26,0)+VLOOKUP(D897,MARZO!$D$13:$AC$1147,26,0)</f>
        <v>539576504</v>
      </c>
      <c r="R897" s="3">
        <f>IFERROR(VLOOKUP(D897,[7]ServNOMINA!$F$16:$M$112,8,0),0)</f>
        <v>0</v>
      </c>
      <c r="S897" s="3">
        <f>IFERROR(VLOOKUP(D897,[7]ServOTROS!$F$16:$M$112,8,0),0)</f>
        <v>0</v>
      </c>
      <c r="T897" s="3">
        <f>IFERROR(VLOOKUP(D897,[7]CANCEL!$F$16:$M$48,8,0),0)</f>
        <v>0</v>
      </c>
      <c r="U897" s="3">
        <f>IFERROR(VLOOKUP(B897,[7]Aaf_PENSION!$C$16:$M$112,11,0),0)</f>
        <v>0</v>
      </c>
      <c r="V897" s="3">
        <f>IFERROR(VLOOKUP(B897,[7]Aaf_SALUD!$C$16:$M$112,11,0),0)</f>
        <v>0</v>
      </c>
      <c r="W897" s="3">
        <f>IFERROR(VLOOKUP(D897,[7]CALIDAD!$F$16:$M$1122,8,0),0)</f>
        <v>32110717</v>
      </c>
      <c r="X897" s="3"/>
      <c r="Y897" s="3">
        <f>IFERROR(VLOOKUP(B897,[7]Ap_CESANTIAS!$C$16:$M$112,11,0),0)</f>
        <v>0</v>
      </c>
      <c r="Z897" s="3">
        <f>IFERROR(VLOOKUP(B897,[7]Ap_PENSION!$C$16:$M$112,11,0),0)</f>
        <v>0</v>
      </c>
      <c r="AA897" s="3">
        <f>IFERROR(VLOOKUP(B897,[7]Ap_SALUD!$C$16:$M$112,11,0),0)</f>
        <v>0</v>
      </c>
      <c r="AB897" s="3"/>
      <c r="AC897" s="36">
        <f t="shared" si="39"/>
        <v>32110717</v>
      </c>
      <c r="AD897" s="37">
        <f t="shared" si="41"/>
        <v>256885732</v>
      </c>
      <c r="AE897" s="144"/>
    </row>
    <row r="898" spans="1:31" hidden="1" x14ac:dyDescent="0.25">
      <c r="A898" s="38">
        <v>886</v>
      </c>
      <c r="B898" s="61"/>
      <c r="C898" s="143" t="str">
        <f>VLOOKUP(D898,[8]Hoja1!$A$2:$B$1115,2,0)</f>
        <v>66318</v>
      </c>
      <c r="D898" s="31">
        <v>891480025</v>
      </c>
      <c r="E898" s="31">
        <v>211866318</v>
      </c>
      <c r="F898" s="61" t="s">
        <v>1050</v>
      </c>
      <c r="G898" s="33">
        <v>0</v>
      </c>
      <c r="H898" s="33">
        <v>0</v>
      </c>
      <c r="I898" s="3">
        <f>IFERROR(VLOOKUP(C898,'[6]Anexo 2'!$A$9:$G$1115,7,0),0)</f>
        <v>183481616</v>
      </c>
      <c r="J898" s="3">
        <f>IFERROR(VLOOKUP(C898,'[6]Anexo 1'!$A$9:$F$1115,6,0),0)</f>
        <v>220623056</v>
      </c>
      <c r="K898" s="3"/>
      <c r="L898" s="3"/>
      <c r="M898" s="3"/>
      <c r="N898" s="3"/>
      <c r="O898" s="3"/>
      <c r="P898" s="34">
        <f t="shared" si="40"/>
        <v>404104672</v>
      </c>
      <c r="Q898" s="35">
        <f>VLOOKUP(D898,FEBRERO!$D$13:$Q$1147,14,0)+VLOOKUP(D898,FEBRERO!$D$13:$AC$1147,26,0)+VLOOKUP(D898,MARZO!$D$13:$AC$1147,26,0)</f>
        <v>266493461</v>
      </c>
      <c r="R898" s="3">
        <f>IFERROR(VLOOKUP(D898,[7]ServNOMINA!$F$16:$M$112,8,0),0)</f>
        <v>0</v>
      </c>
      <c r="S898" s="3">
        <f>IFERROR(VLOOKUP(D898,[7]ServOTROS!$F$16:$M$112,8,0),0)</f>
        <v>0</v>
      </c>
      <c r="T898" s="3">
        <f>IFERROR(VLOOKUP(D898,[7]CANCEL!$F$16:$M$48,8,0),0)</f>
        <v>0</v>
      </c>
      <c r="U898" s="3">
        <f>IFERROR(VLOOKUP(B898,[7]Aaf_PENSION!$C$16:$M$112,11,0),0)</f>
        <v>0</v>
      </c>
      <c r="V898" s="3">
        <f>IFERROR(VLOOKUP(B898,[7]Aaf_SALUD!$C$16:$M$112,11,0),0)</f>
        <v>0</v>
      </c>
      <c r="W898" s="3">
        <f>IFERROR(VLOOKUP(D898,[7]CALIDAD!$F$16:$M$1122,8,0),0)</f>
        <v>15290135</v>
      </c>
      <c r="X898" s="3"/>
      <c r="Y898" s="3">
        <f>IFERROR(VLOOKUP(B898,[7]Ap_CESANTIAS!$C$16:$M$112,11,0),0)</f>
        <v>0</v>
      </c>
      <c r="Z898" s="3">
        <f>IFERROR(VLOOKUP(B898,[7]Ap_PENSION!$C$16:$M$112,11,0),0)</f>
        <v>0</v>
      </c>
      <c r="AA898" s="3">
        <f>IFERROR(VLOOKUP(B898,[7]Ap_SALUD!$C$16:$M$112,11,0),0)</f>
        <v>0</v>
      </c>
      <c r="AB898" s="3"/>
      <c r="AC898" s="36">
        <f t="shared" si="39"/>
        <v>15290135</v>
      </c>
      <c r="AD898" s="37">
        <f t="shared" si="41"/>
        <v>122321076</v>
      </c>
      <c r="AE898" s="144"/>
    </row>
    <row r="899" spans="1:31" hidden="1" x14ac:dyDescent="0.25">
      <c r="A899" s="29">
        <v>887</v>
      </c>
      <c r="B899" s="61"/>
      <c r="C899" s="143" t="str">
        <f>VLOOKUP(D899,[8]Hoja1!$A$2:$B$1115,2,0)</f>
        <v>66383</v>
      </c>
      <c r="D899" s="31">
        <v>891480026</v>
      </c>
      <c r="E899" s="31">
        <v>218366383</v>
      </c>
      <c r="F899" s="61" t="s">
        <v>1051</v>
      </c>
      <c r="G899" s="33">
        <v>0</v>
      </c>
      <c r="H899" s="33">
        <v>0</v>
      </c>
      <c r="I899" s="3">
        <f>IFERROR(VLOOKUP(C899,'[6]Anexo 2'!$A$9:$G$1115,7,0),0)</f>
        <v>110492334</v>
      </c>
      <c r="J899" s="3">
        <f>IFERROR(VLOOKUP(C899,'[6]Anexo 1'!$A$9:$F$1115,6,0),0)</f>
        <v>127310349</v>
      </c>
      <c r="K899" s="3"/>
      <c r="L899" s="3"/>
      <c r="M899" s="3"/>
      <c r="N899" s="3"/>
      <c r="O899" s="3"/>
      <c r="P899" s="34">
        <f t="shared" si="40"/>
        <v>237802683</v>
      </c>
      <c r="Q899" s="35">
        <f>VLOOKUP(D899,FEBRERO!$D$13:$Q$1147,14,0)+VLOOKUP(D899,FEBRERO!$D$13:$AC$1147,26,0)+VLOOKUP(D899,MARZO!$D$13:$AC$1147,26,0)</f>
        <v>154933434</v>
      </c>
      <c r="R899" s="3">
        <f>IFERROR(VLOOKUP(D899,[7]ServNOMINA!$F$16:$M$112,8,0),0)</f>
        <v>0</v>
      </c>
      <c r="S899" s="3">
        <f>IFERROR(VLOOKUP(D899,[7]ServOTROS!$F$16:$M$112,8,0),0)</f>
        <v>0</v>
      </c>
      <c r="T899" s="3">
        <f>IFERROR(VLOOKUP(D899,[7]CANCEL!$F$16:$M$48,8,0),0)</f>
        <v>0</v>
      </c>
      <c r="U899" s="3">
        <f>IFERROR(VLOOKUP(B899,[7]Aaf_PENSION!$C$16:$M$112,11,0),0)</f>
        <v>0</v>
      </c>
      <c r="V899" s="3">
        <f>IFERROR(VLOOKUP(B899,[7]Aaf_SALUD!$C$16:$M$112,11,0),0)</f>
        <v>0</v>
      </c>
      <c r="W899" s="3">
        <f>IFERROR(VLOOKUP(D899,[7]CALIDAD!$F$16:$M$1122,8,0),0)</f>
        <v>9207695</v>
      </c>
      <c r="X899" s="3"/>
      <c r="Y899" s="3">
        <f>IFERROR(VLOOKUP(B899,[7]Ap_CESANTIAS!$C$16:$M$112,11,0),0)</f>
        <v>0</v>
      </c>
      <c r="Z899" s="3">
        <f>IFERROR(VLOOKUP(B899,[7]Ap_PENSION!$C$16:$M$112,11,0),0)</f>
        <v>0</v>
      </c>
      <c r="AA899" s="3">
        <f>IFERROR(VLOOKUP(B899,[7]Ap_SALUD!$C$16:$M$112,11,0),0)</f>
        <v>0</v>
      </c>
      <c r="AB899" s="3"/>
      <c r="AC899" s="36">
        <f t="shared" si="39"/>
        <v>9207695</v>
      </c>
      <c r="AD899" s="37">
        <f t="shared" si="41"/>
        <v>73661554</v>
      </c>
      <c r="AE899" s="144"/>
    </row>
    <row r="900" spans="1:31" hidden="1" x14ac:dyDescent="0.25">
      <c r="A900" s="38">
        <v>888</v>
      </c>
      <c r="B900" s="61"/>
      <c r="C900" s="143" t="str">
        <f>VLOOKUP(D900,[8]Hoja1!$A$2:$B$1115,2,0)</f>
        <v>66400</v>
      </c>
      <c r="D900" s="31">
        <v>891480027</v>
      </c>
      <c r="E900" s="31">
        <v>210066400</v>
      </c>
      <c r="F900" s="61" t="s">
        <v>1052</v>
      </c>
      <c r="G900" s="33">
        <v>0</v>
      </c>
      <c r="H900" s="33">
        <v>0</v>
      </c>
      <c r="I900" s="3">
        <f>IFERROR(VLOOKUP(C900,'[6]Anexo 2'!$A$9:$G$1115,7,0),0)</f>
        <v>388020936</v>
      </c>
      <c r="J900" s="3">
        <f>IFERROR(VLOOKUP(C900,'[6]Anexo 1'!$A$9:$F$1115,6,0),0)</f>
        <v>418633701</v>
      </c>
      <c r="K900" s="3"/>
      <c r="L900" s="3"/>
      <c r="M900" s="3"/>
      <c r="N900" s="3"/>
      <c r="O900" s="3"/>
      <c r="P900" s="34">
        <f t="shared" si="40"/>
        <v>806654637</v>
      </c>
      <c r="Q900" s="35">
        <f>VLOOKUP(D900,FEBRERO!$D$13:$Q$1147,14,0)+VLOOKUP(D900,FEBRERO!$D$13:$AC$1147,26,0)+VLOOKUP(D900,MARZO!$D$13:$AC$1147,26,0)</f>
        <v>515638935</v>
      </c>
      <c r="R900" s="3">
        <f>IFERROR(VLOOKUP(D900,[7]ServNOMINA!$F$16:$M$112,8,0),0)</f>
        <v>0</v>
      </c>
      <c r="S900" s="3">
        <f>IFERROR(VLOOKUP(D900,[7]ServOTROS!$F$16:$M$112,8,0),0)</f>
        <v>0</v>
      </c>
      <c r="T900" s="3">
        <f>IFERROR(VLOOKUP(D900,[7]CANCEL!$F$16:$M$48,8,0),0)</f>
        <v>0</v>
      </c>
      <c r="U900" s="3">
        <f>IFERROR(VLOOKUP(B900,[7]Aaf_PENSION!$C$16:$M$112,11,0),0)</f>
        <v>0</v>
      </c>
      <c r="V900" s="3">
        <f>IFERROR(VLOOKUP(B900,[7]Aaf_SALUD!$C$16:$M$112,11,0),0)</f>
        <v>0</v>
      </c>
      <c r="W900" s="3">
        <f>IFERROR(VLOOKUP(D900,[7]CALIDAD!$F$16:$M$1122,8,0),0)</f>
        <v>32335078</v>
      </c>
      <c r="X900" s="3"/>
      <c r="Y900" s="3">
        <f>IFERROR(VLOOKUP(B900,[7]Ap_CESANTIAS!$C$16:$M$112,11,0),0)</f>
        <v>0</v>
      </c>
      <c r="Z900" s="3">
        <f>IFERROR(VLOOKUP(B900,[7]Ap_PENSION!$C$16:$M$112,11,0),0)</f>
        <v>0</v>
      </c>
      <c r="AA900" s="3">
        <f>IFERROR(VLOOKUP(B900,[7]Ap_SALUD!$C$16:$M$112,11,0),0)</f>
        <v>0</v>
      </c>
      <c r="AB900" s="3"/>
      <c r="AC900" s="36">
        <f t="shared" si="39"/>
        <v>32335078</v>
      </c>
      <c r="AD900" s="37">
        <f t="shared" si="41"/>
        <v>258680624</v>
      </c>
      <c r="AE900" s="144"/>
    </row>
    <row r="901" spans="1:31" hidden="1" x14ac:dyDescent="0.25">
      <c r="A901" s="29">
        <v>889</v>
      </c>
      <c r="B901" s="61"/>
      <c r="C901" s="143" t="str">
        <f>VLOOKUP(D901,[8]Hoja1!$A$2:$B$1115,2,0)</f>
        <v>66440</v>
      </c>
      <c r="D901" s="31">
        <v>800099317</v>
      </c>
      <c r="E901" s="31">
        <v>214066440</v>
      </c>
      <c r="F901" s="61" t="s">
        <v>1053</v>
      </c>
      <c r="G901" s="33">
        <v>0</v>
      </c>
      <c r="H901" s="33">
        <v>0</v>
      </c>
      <c r="I901" s="3">
        <f>IFERROR(VLOOKUP(C901,'[6]Anexo 2'!$A$9:$G$1115,7,0),0)</f>
        <v>265061256</v>
      </c>
      <c r="J901" s="3">
        <f>IFERROR(VLOOKUP(C901,'[6]Anexo 1'!$A$9:$F$1115,6,0),0)</f>
        <v>289968614</v>
      </c>
      <c r="K901" s="3"/>
      <c r="L901" s="3"/>
      <c r="M901" s="3"/>
      <c r="N901" s="3"/>
      <c r="O901" s="3"/>
      <c r="P901" s="34">
        <f t="shared" si="40"/>
        <v>555029870</v>
      </c>
      <c r="Q901" s="35">
        <f>VLOOKUP(D901,FEBRERO!$D$13:$Q$1147,14,0)+VLOOKUP(D901,FEBRERO!$D$13:$AC$1147,26,0)+VLOOKUP(D901,MARZO!$D$13:$AC$1147,26,0)</f>
        <v>356233928</v>
      </c>
      <c r="R901" s="3">
        <f>IFERROR(VLOOKUP(D901,[7]ServNOMINA!$F$16:$M$112,8,0),0)</f>
        <v>0</v>
      </c>
      <c r="S901" s="3">
        <f>IFERROR(VLOOKUP(D901,[7]ServOTROS!$F$16:$M$112,8,0),0)</f>
        <v>0</v>
      </c>
      <c r="T901" s="3">
        <f>IFERROR(VLOOKUP(D901,[7]CANCEL!$F$16:$M$48,8,0),0)</f>
        <v>0</v>
      </c>
      <c r="U901" s="3">
        <f>IFERROR(VLOOKUP(B901,[7]Aaf_PENSION!$C$16:$M$112,11,0),0)</f>
        <v>0</v>
      </c>
      <c r="V901" s="3">
        <f>IFERROR(VLOOKUP(B901,[7]Aaf_SALUD!$C$16:$M$112,11,0),0)</f>
        <v>0</v>
      </c>
      <c r="W901" s="3">
        <f>IFERROR(VLOOKUP(D901,[7]CALIDAD!$F$16:$M$1122,8,0),0)</f>
        <v>22088438</v>
      </c>
      <c r="X901" s="3"/>
      <c r="Y901" s="3">
        <f>IFERROR(VLOOKUP(B901,[7]Ap_CESANTIAS!$C$16:$M$112,11,0),0)</f>
        <v>0</v>
      </c>
      <c r="Z901" s="3">
        <f>IFERROR(VLOOKUP(B901,[7]Ap_PENSION!$C$16:$M$112,11,0),0)</f>
        <v>0</v>
      </c>
      <c r="AA901" s="3">
        <f>IFERROR(VLOOKUP(B901,[7]Ap_SALUD!$C$16:$M$112,11,0),0)</f>
        <v>0</v>
      </c>
      <c r="AB901" s="3"/>
      <c r="AC901" s="36">
        <f t="shared" si="39"/>
        <v>22088438</v>
      </c>
      <c r="AD901" s="37">
        <f t="shared" si="41"/>
        <v>176707504</v>
      </c>
      <c r="AE901" s="144"/>
    </row>
    <row r="902" spans="1:31" hidden="1" x14ac:dyDescent="0.25">
      <c r="A902" s="38">
        <v>890</v>
      </c>
      <c r="B902" s="61"/>
      <c r="C902" s="143" t="str">
        <f>VLOOKUP(D902,[8]Hoja1!$A$2:$B$1115,2,0)</f>
        <v>66456</v>
      </c>
      <c r="D902" s="31">
        <v>800031075</v>
      </c>
      <c r="E902" s="31">
        <v>215666456</v>
      </c>
      <c r="F902" s="61" t="s">
        <v>1054</v>
      </c>
      <c r="G902" s="33">
        <v>0</v>
      </c>
      <c r="H902" s="33">
        <v>0</v>
      </c>
      <c r="I902" s="3">
        <f>IFERROR(VLOOKUP(C902,'[6]Anexo 2'!$A$9:$G$1115,7,0),0)</f>
        <v>632605072</v>
      </c>
      <c r="J902" s="3">
        <f>IFERROR(VLOOKUP(C902,'[6]Anexo 1'!$A$9:$F$1115,6,0),0)</f>
        <v>516216270</v>
      </c>
      <c r="K902" s="3"/>
      <c r="L902" s="3"/>
      <c r="M902" s="3"/>
      <c r="N902" s="3"/>
      <c r="O902" s="3"/>
      <c r="P902" s="34">
        <f t="shared" si="40"/>
        <v>1148821342</v>
      </c>
      <c r="Q902" s="35">
        <f>VLOOKUP(D902,FEBRERO!$D$13:$Q$1147,14,0)+VLOOKUP(D902,FEBRERO!$D$13:$AC$1147,26,0)+VLOOKUP(D902,MARZO!$D$13:$AC$1147,26,0)</f>
        <v>674367537</v>
      </c>
      <c r="R902" s="3">
        <f>IFERROR(VLOOKUP(D902,[7]ServNOMINA!$F$16:$M$112,8,0),0)</f>
        <v>0</v>
      </c>
      <c r="S902" s="3">
        <f>IFERROR(VLOOKUP(D902,[7]ServOTROS!$F$16:$M$112,8,0),0)</f>
        <v>0</v>
      </c>
      <c r="T902" s="3">
        <f>IFERROR(VLOOKUP(D902,[7]CANCEL!$F$16:$M$48,8,0),0)</f>
        <v>0</v>
      </c>
      <c r="U902" s="3">
        <f>IFERROR(VLOOKUP(B902,[7]Aaf_PENSION!$C$16:$M$112,11,0),0)</f>
        <v>0</v>
      </c>
      <c r="V902" s="3">
        <f>IFERROR(VLOOKUP(B902,[7]Aaf_SALUD!$C$16:$M$112,11,0),0)</f>
        <v>0</v>
      </c>
      <c r="W902" s="3">
        <f>IFERROR(VLOOKUP(D902,[7]CALIDAD!$F$16:$M$1122,8,0),0)</f>
        <v>52717089</v>
      </c>
      <c r="X902" s="3"/>
      <c r="Y902" s="3">
        <f>IFERROR(VLOOKUP(B902,[7]Ap_CESANTIAS!$C$16:$M$112,11,0),0)</f>
        <v>0</v>
      </c>
      <c r="Z902" s="3">
        <f>IFERROR(VLOOKUP(B902,[7]Ap_PENSION!$C$16:$M$112,11,0),0)</f>
        <v>0</v>
      </c>
      <c r="AA902" s="3">
        <f>IFERROR(VLOOKUP(B902,[7]Ap_SALUD!$C$16:$M$112,11,0),0)</f>
        <v>0</v>
      </c>
      <c r="AB902" s="3"/>
      <c r="AC902" s="36">
        <f t="shared" si="39"/>
        <v>52717089</v>
      </c>
      <c r="AD902" s="37">
        <f t="shared" si="41"/>
        <v>421736716</v>
      </c>
      <c r="AE902" s="144"/>
    </row>
    <row r="903" spans="1:31" hidden="1" x14ac:dyDescent="0.25">
      <c r="A903" s="29">
        <v>891</v>
      </c>
      <c r="B903" s="61"/>
      <c r="C903" s="143" t="str">
        <f>VLOOKUP(D903,[8]Hoja1!$A$2:$B$1115,2,0)</f>
        <v>66572</v>
      </c>
      <c r="D903" s="31">
        <v>891480031</v>
      </c>
      <c r="E903" s="31">
        <v>217266572</v>
      </c>
      <c r="F903" s="61" t="s">
        <v>1055</v>
      </c>
      <c r="G903" s="33">
        <v>0</v>
      </c>
      <c r="H903" s="33">
        <v>0</v>
      </c>
      <c r="I903" s="3">
        <f>IFERROR(VLOOKUP(C903,'[6]Anexo 2'!$A$9:$G$1115,7,0),0)</f>
        <v>1234687776</v>
      </c>
      <c r="J903" s="3">
        <f>IFERROR(VLOOKUP(C903,'[6]Anexo 1'!$A$9:$F$1115,6,0),0)</f>
        <v>1010239637</v>
      </c>
      <c r="K903" s="3"/>
      <c r="L903" s="3"/>
      <c r="M903" s="3"/>
      <c r="N903" s="3"/>
      <c r="O903" s="3"/>
      <c r="P903" s="34">
        <f t="shared" si="40"/>
        <v>2244927413</v>
      </c>
      <c r="Q903" s="35">
        <f>VLOOKUP(D903,FEBRERO!$D$13:$Q$1147,14,0)+VLOOKUP(D903,FEBRERO!$D$13:$AC$1147,26,0)+VLOOKUP(D903,MARZO!$D$13:$AC$1147,26,0)</f>
        <v>1236384926</v>
      </c>
      <c r="R903" s="3">
        <f>IFERROR(VLOOKUP(D903,[7]ServNOMINA!$F$16:$M$112,8,0),0)</f>
        <v>0</v>
      </c>
      <c r="S903" s="3">
        <f>IFERROR(VLOOKUP(D903,[7]ServOTROS!$F$16:$M$112,8,0),0)</f>
        <v>0</v>
      </c>
      <c r="T903" s="3">
        <f>IFERROR(VLOOKUP(D903,[7]CANCEL!$F$16:$M$48,8,0),0)</f>
        <v>0</v>
      </c>
      <c r="U903" s="3">
        <f>IFERROR(VLOOKUP(B903,[7]Aaf_PENSION!$C$16:$M$112,11,0),0)</f>
        <v>0</v>
      </c>
      <c r="V903" s="3">
        <f>IFERROR(VLOOKUP(B903,[7]Aaf_SALUD!$C$16:$M$112,11,0),0)</f>
        <v>0</v>
      </c>
      <c r="W903" s="3">
        <f>IFERROR(VLOOKUP(D903,[7]CALIDAD!$F$16:$M$1122,8,0),0)</f>
        <v>102890648</v>
      </c>
      <c r="X903" s="3"/>
      <c r="Y903" s="3">
        <f>IFERROR(VLOOKUP(B903,[7]Ap_CESANTIAS!$C$16:$M$112,11,0),0)</f>
        <v>0</v>
      </c>
      <c r="Z903" s="3">
        <f>IFERROR(VLOOKUP(B903,[7]Ap_PENSION!$C$16:$M$112,11,0),0)</f>
        <v>0</v>
      </c>
      <c r="AA903" s="3">
        <f>IFERROR(VLOOKUP(B903,[7]Ap_SALUD!$C$16:$M$112,11,0),0)</f>
        <v>0</v>
      </c>
      <c r="AB903" s="3"/>
      <c r="AC903" s="36">
        <f t="shared" si="39"/>
        <v>102890648</v>
      </c>
      <c r="AD903" s="37">
        <f t="shared" si="41"/>
        <v>905651839</v>
      </c>
      <c r="AE903" s="144"/>
    </row>
    <row r="904" spans="1:31" hidden="1" x14ac:dyDescent="0.25">
      <c r="A904" s="38">
        <v>892</v>
      </c>
      <c r="B904" s="61"/>
      <c r="C904" s="143" t="str">
        <f>VLOOKUP(D904,[8]Hoja1!$A$2:$B$1115,2,0)</f>
        <v>66594</v>
      </c>
      <c r="D904" s="31">
        <v>891480032</v>
      </c>
      <c r="E904" s="31">
        <v>219466594</v>
      </c>
      <c r="F904" s="61" t="s">
        <v>1056</v>
      </c>
      <c r="G904" s="33">
        <v>0</v>
      </c>
      <c r="H904" s="33">
        <v>0</v>
      </c>
      <c r="I904" s="3">
        <f>IFERROR(VLOOKUP(C904,'[6]Anexo 2'!$A$9:$G$1115,7,0),0)</f>
        <v>511246328</v>
      </c>
      <c r="J904" s="3">
        <f>IFERROR(VLOOKUP(C904,'[6]Anexo 1'!$A$9:$F$1115,6,0),0)</f>
        <v>632881811</v>
      </c>
      <c r="K904" s="3"/>
      <c r="L904" s="3"/>
      <c r="M904" s="3"/>
      <c r="N904" s="3"/>
      <c r="O904" s="3"/>
      <c r="P904" s="34">
        <f t="shared" si="40"/>
        <v>1144128139</v>
      </c>
      <c r="Q904" s="35">
        <f>VLOOKUP(D904,FEBRERO!$D$13:$Q$1147,14,0)+VLOOKUP(D904,FEBRERO!$D$13:$AC$1147,26,0)+VLOOKUP(D904,MARZO!$D$13:$AC$1147,26,0)</f>
        <v>760693394</v>
      </c>
      <c r="R904" s="3">
        <f>IFERROR(VLOOKUP(D904,[7]ServNOMINA!$F$16:$M$112,8,0),0)</f>
        <v>0</v>
      </c>
      <c r="S904" s="3">
        <f>IFERROR(VLOOKUP(D904,[7]ServOTROS!$F$16:$M$112,8,0),0)</f>
        <v>0</v>
      </c>
      <c r="T904" s="3">
        <f>IFERROR(VLOOKUP(D904,[7]CANCEL!$F$16:$M$48,8,0),0)</f>
        <v>0</v>
      </c>
      <c r="U904" s="3">
        <f>IFERROR(VLOOKUP(B904,[7]Aaf_PENSION!$C$16:$M$112,11,0),0)</f>
        <v>0</v>
      </c>
      <c r="V904" s="3">
        <f>IFERROR(VLOOKUP(B904,[7]Aaf_SALUD!$C$16:$M$112,11,0),0)</f>
        <v>0</v>
      </c>
      <c r="W904" s="3">
        <f>IFERROR(VLOOKUP(D904,[7]CALIDAD!$F$16:$M$1122,8,0),0)</f>
        <v>42603861</v>
      </c>
      <c r="X904" s="3"/>
      <c r="Y904" s="3">
        <f>IFERROR(VLOOKUP(B904,[7]Ap_CESANTIAS!$C$16:$M$112,11,0),0)</f>
        <v>0</v>
      </c>
      <c r="Z904" s="3">
        <f>IFERROR(VLOOKUP(B904,[7]Ap_PENSION!$C$16:$M$112,11,0),0)</f>
        <v>0</v>
      </c>
      <c r="AA904" s="3">
        <f>IFERROR(VLOOKUP(B904,[7]Ap_SALUD!$C$16:$M$112,11,0),0)</f>
        <v>0</v>
      </c>
      <c r="AB904" s="3"/>
      <c r="AC904" s="36">
        <f t="shared" si="39"/>
        <v>42603861</v>
      </c>
      <c r="AD904" s="37">
        <f t="shared" si="41"/>
        <v>340830884</v>
      </c>
      <c r="AE904" s="144"/>
    </row>
    <row r="905" spans="1:31" hidden="1" x14ac:dyDescent="0.25">
      <c r="A905" s="29">
        <v>893</v>
      </c>
      <c r="B905" s="61"/>
      <c r="C905" s="143" t="str">
        <f>VLOOKUP(D905,[8]Hoja1!$A$2:$B$1115,2,0)</f>
        <v>66682</v>
      </c>
      <c r="D905" s="31">
        <v>891480033</v>
      </c>
      <c r="E905" s="31">
        <v>218266682</v>
      </c>
      <c r="F905" s="61" t="s">
        <v>1057</v>
      </c>
      <c r="G905" s="33">
        <v>0</v>
      </c>
      <c r="H905" s="33">
        <v>0</v>
      </c>
      <c r="I905" s="3">
        <f>IFERROR(VLOOKUP(C905,'[6]Anexo 2'!$A$9:$G$1115,7,0),0)</f>
        <v>899067072</v>
      </c>
      <c r="J905" s="3">
        <f>IFERROR(VLOOKUP(C905,'[6]Anexo 1'!$A$9:$F$1115,6,0),0)</f>
        <v>1094988943</v>
      </c>
      <c r="K905" s="3"/>
      <c r="L905" s="3"/>
      <c r="M905" s="3"/>
      <c r="N905" s="3"/>
      <c r="O905" s="3"/>
      <c r="P905" s="34">
        <f t="shared" si="40"/>
        <v>1994056015</v>
      </c>
      <c r="Q905" s="35">
        <f>VLOOKUP(D905,FEBRERO!$D$13:$Q$1147,14,0)+VLOOKUP(D905,FEBRERO!$D$13:$AC$1147,26,0)+VLOOKUP(D905,MARZO!$D$13:$AC$1147,26,0)</f>
        <v>1319755711</v>
      </c>
      <c r="R905" s="3">
        <f>IFERROR(VLOOKUP(D905,[7]ServNOMINA!$F$16:$M$112,8,0),0)</f>
        <v>0</v>
      </c>
      <c r="S905" s="3">
        <f>IFERROR(VLOOKUP(D905,[7]ServOTROS!$F$16:$M$112,8,0),0)</f>
        <v>0</v>
      </c>
      <c r="T905" s="3">
        <f>IFERROR(VLOOKUP(D905,[7]CANCEL!$F$16:$M$48,8,0),0)</f>
        <v>0</v>
      </c>
      <c r="U905" s="3">
        <f>IFERROR(VLOOKUP(B905,[7]Aaf_PENSION!$C$16:$M$112,11,0),0)</f>
        <v>0</v>
      </c>
      <c r="V905" s="3">
        <f>IFERROR(VLOOKUP(B905,[7]Aaf_SALUD!$C$16:$M$112,11,0),0)</f>
        <v>0</v>
      </c>
      <c r="W905" s="3">
        <f>IFERROR(VLOOKUP(D905,[7]CALIDAD!$F$16:$M$1122,8,0),0)</f>
        <v>74922256</v>
      </c>
      <c r="X905" s="3"/>
      <c r="Y905" s="3">
        <f>IFERROR(VLOOKUP(B905,[7]Ap_CESANTIAS!$C$16:$M$112,11,0),0)</f>
        <v>0</v>
      </c>
      <c r="Z905" s="3">
        <f>IFERROR(VLOOKUP(B905,[7]Ap_PENSION!$C$16:$M$112,11,0),0)</f>
        <v>0</v>
      </c>
      <c r="AA905" s="3">
        <f>IFERROR(VLOOKUP(B905,[7]Ap_SALUD!$C$16:$M$112,11,0),0)</f>
        <v>0</v>
      </c>
      <c r="AB905" s="3"/>
      <c r="AC905" s="36">
        <f t="shared" si="39"/>
        <v>74922256</v>
      </c>
      <c r="AD905" s="37">
        <f t="shared" si="41"/>
        <v>599378048</v>
      </c>
      <c r="AE905" s="144"/>
    </row>
    <row r="906" spans="1:31" hidden="1" x14ac:dyDescent="0.25">
      <c r="A906" s="38">
        <v>894</v>
      </c>
      <c r="B906" s="61"/>
      <c r="C906" s="143" t="str">
        <f>VLOOKUP(D906,[8]Hoja1!$A$2:$B$1115,2,0)</f>
        <v>66687</v>
      </c>
      <c r="D906" s="31">
        <v>891480034</v>
      </c>
      <c r="E906" s="31">
        <v>218766687</v>
      </c>
      <c r="F906" s="61" t="s">
        <v>1058</v>
      </c>
      <c r="G906" s="33">
        <v>0</v>
      </c>
      <c r="H906" s="33">
        <v>0</v>
      </c>
      <c r="I906" s="3">
        <f>IFERROR(VLOOKUP(C906,'[6]Anexo 2'!$A$9:$G$1115,7,0),0)</f>
        <v>185713044</v>
      </c>
      <c r="J906" s="3">
        <f>IFERROR(VLOOKUP(C906,'[6]Anexo 1'!$A$9:$F$1115,6,0),0)</f>
        <v>185847676</v>
      </c>
      <c r="K906" s="3"/>
      <c r="L906" s="3"/>
      <c r="M906" s="3"/>
      <c r="N906" s="3"/>
      <c r="O906" s="3"/>
      <c r="P906" s="34">
        <f t="shared" si="40"/>
        <v>371560720</v>
      </c>
      <c r="Q906" s="35">
        <f>VLOOKUP(D906,FEBRERO!$D$13:$Q$1147,14,0)+VLOOKUP(D906,FEBRERO!$D$13:$AC$1147,26,0)+VLOOKUP(D906,MARZO!$D$13:$AC$1147,26,0)</f>
        <v>232275937</v>
      </c>
      <c r="R906" s="3">
        <f>IFERROR(VLOOKUP(D906,[7]ServNOMINA!$F$16:$M$112,8,0),0)</f>
        <v>0</v>
      </c>
      <c r="S906" s="3">
        <f>IFERROR(VLOOKUP(D906,[7]ServOTROS!$F$16:$M$112,8,0),0)</f>
        <v>0</v>
      </c>
      <c r="T906" s="3">
        <f>IFERROR(VLOOKUP(D906,[7]CANCEL!$F$16:$M$48,8,0),0)</f>
        <v>0</v>
      </c>
      <c r="U906" s="3">
        <f>IFERROR(VLOOKUP(B906,[7]Aaf_PENSION!$C$16:$M$112,11,0),0)</f>
        <v>0</v>
      </c>
      <c r="V906" s="3">
        <f>IFERROR(VLOOKUP(B906,[7]Aaf_SALUD!$C$16:$M$112,11,0),0)</f>
        <v>0</v>
      </c>
      <c r="W906" s="3">
        <f>IFERROR(VLOOKUP(D906,[7]CALIDAD!$F$16:$M$1122,8,0),0)</f>
        <v>15476087</v>
      </c>
      <c r="X906" s="3"/>
      <c r="Y906" s="3">
        <f>IFERROR(VLOOKUP(B906,[7]Ap_CESANTIAS!$C$16:$M$112,11,0),0)</f>
        <v>0</v>
      </c>
      <c r="Z906" s="3">
        <f>IFERROR(VLOOKUP(B906,[7]Ap_PENSION!$C$16:$M$112,11,0),0)</f>
        <v>0</v>
      </c>
      <c r="AA906" s="3">
        <f>IFERROR(VLOOKUP(B906,[7]Ap_SALUD!$C$16:$M$112,11,0),0)</f>
        <v>0</v>
      </c>
      <c r="AB906" s="3"/>
      <c r="AC906" s="36">
        <f t="shared" si="39"/>
        <v>15476087</v>
      </c>
      <c r="AD906" s="37">
        <f t="shared" si="41"/>
        <v>123808696</v>
      </c>
      <c r="AE906" s="144"/>
    </row>
    <row r="907" spans="1:31" hidden="1" x14ac:dyDescent="0.25">
      <c r="A907" s="29">
        <v>895</v>
      </c>
      <c r="B907" s="61"/>
      <c r="C907" s="143" t="str">
        <f>VLOOKUP(D907,[8]Hoja1!$A$2:$B$1115,2,0)</f>
        <v>68013</v>
      </c>
      <c r="D907" s="31">
        <v>890210928</v>
      </c>
      <c r="E907" s="31">
        <v>211368013</v>
      </c>
      <c r="F907" s="61" t="s">
        <v>1059</v>
      </c>
      <c r="G907" s="33">
        <v>0</v>
      </c>
      <c r="H907" s="33">
        <v>0</v>
      </c>
      <c r="I907" s="3">
        <f>IFERROR(VLOOKUP(C907,'[6]Anexo 2'!$A$9:$G$1115,7,0),0)</f>
        <v>22291635</v>
      </c>
      <c r="J907" s="3">
        <f>IFERROR(VLOOKUP(C907,'[6]Anexo 1'!$A$9:$F$1115,6,0),0)</f>
        <v>23080667</v>
      </c>
      <c r="K907" s="3"/>
      <c r="L907" s="3"/>
      <c r="M907" s="3"/>
      <c r="N907" s="3"/>
      <c r="O907" s="3"/>
      <c r="P907" s="34">
        <f t="shared" si="40"/>
        <v>45372302</v>
      </c>
      <c r="Q907" s="35">
        <f>VLOOKUP(D907,FEBRERO!$D$13:$Q$1147,14,0)+VLOOKUP(D907,FEBRERO!$D$13:$AC$1147,26,0)+VLOOKUP(D907,MARZO!$D$13:$AC$1147,26,0)</f>
        <v>28653575</v>
      </c>
      <c r="R907" s="3">
        <f>IFERROR(VLOOKUP(D907,[7]ServNOMINA!$F$16:$M$112,8,0),0)</f>
        <v>0</v>
      </c>
      <c r="S907" s="3">
        <f>IFERROR(VLOOKUP(D907,[7]ServOTROS!$F$16:$M$112,8,0),0)</f>
        <v>0</v>
      </c>
      <c r="T907" s="3">
        <f>IFERROR(VLOOKUP(D907,[7]CANCEL!$F$16:$M$48,8,0),0)</f>
        <v>0</v>
      </c>
      <c r="U907" s="3">
        <f>IFERROR(VLOOKUP(B907,[7]Aaf_PENSION!$C$16:$M$112,11,0),0)</f>
        <v>0</v>
      </c>
      <c r="V907" s="3">
        <f>IFERROR(VLOOKUP(B907,[7]Aaf_SALUD!$C$16:$M$112,11,0),0)</f>
        <v>0</v>
      </c>
      <c r="W907" s="3">
        <f>IFERROR(VLOOKUP(D907,[7]CALIDAD!$F$16:$M$1122,8,0),0)</f>
        <v>1857636</v>
      </c>
      <c r="X907" s="3"/>
      <c r="Y907" s="3">
        <f>IFERROR(VLOOKUP(B907,[7]Ap_CESANTIAS!$C$16:$M$112,11,0),0)</f>
        <v>0</v>
      </c>
      <c r="Z907" s="3">
        <f>IFERROR(VLOOKUP(B907,[7]Ap_PENSION!$C$16:$M$112,11,0),0)</f>
        <v>0</v>
      </c>
      <c r="AA907" s="3">
        <f>IFERROR(VLOOKUP(B907,[7]Ap_SALUD!$C$16:$M$112,11,0),0)</f>
        <v>0</v>
      </c>
      <c r="AB907" s="3"/>
      <c r="AC907" s="36">
        <f t="shared" si="39"/>
        <v>1857636</v>
      </c>
      <c r="AD907" s="37">
        <f t="shared" si="41"/>
        <v>14861091</v>
      </c>
      <c r="AE907" s="144"/>
    </row>
    <row r="908" spans="1:31" hidden="1" x14ac:dyDescent="0.25">
      <c r="A908" s="38">
        <v>896</v>
      </c>
      <c r="B908" s="61"/>
      <c r="C908" s="143" t="str">
        <f>VLOOKUP(D908,[8]Hoja1!$A$2:$B$1115,2,0)</f>
        <v>68020</v>
      </c>
      <c r="D908" s="31">
        <v>800099455</v>
      </c>
      <c r="E908" s="31">
        <v>212068020</v>
      </c>
      <c r="F908" s="61" t="s">
        <v>630</v>
      </c>
      <c r="G908" s="33">
        <v>0</v>
      </c>
      <c r="H908" s="33">
        <v>0</v>
      </c>
      <c r="I908" s="3">
        <f>IFERROR(VLOOKUP(C908,'[6]Anexo 2'!$A$9:$G$1115,7,0),0)</f>
        <v>53515336</v>
      </c>
      <c r="J908" s="3">
        <f>IFERROR(VLOOKUP(C908,'[6]Anexo 1'!$A$9:$F$1115,6,0),0)</f>
        <v>58496931</v>
      </c>
      <c r="K908" s="3"/>
      <c r="L908" s="3"/>
      <c r="M908" s="3"/>
      <c r="N908" s="3"/>
      <c r="O908" s="3"/>
      <c r="P908" s="34">
        <f t="shared" si="40"/>
        <v>112012267</v>
      </c>
      <c r="Q908" s="35">
        <f>VLOOKUP(D908,FEBRERO!$D$13:$Q$1147,14,0)+VLOOKUP(D908,FEBRERO!$D$13:$AC$1147,26,0)+VLOOKUP(D908,MARZO!$D$13:$AC$1147,26,0)</f>
        <v>71875764</v>
      </c>
      <c r="R908" s="3">
        <f>IFERROR(VLOOKUP(D908,[7]ServNOMINA!$F$16:$M$112,8,0),0)</f>
        <v>0</v>
      </c>
      <c r="S908" s="3">
        <f>IFERROR(VLOOKUP(D908,[7]ServOTROS!$F$16:$M$112,8,0),0)</f>
        <v>0</v>
      </c>
      <c r="T908" s="3">
        <f>IFERROR(VLOOKUP(D908,[7]CANCEL!$F$16:$M$48,8,0),0)</f>
        <v>0</v>
      </c>
      <c r="U908" s="3">
        <f>IFERROR(VLOOKUP(B908,[7]Aaf_PENSION!$C$16:$M$112,11,0),0)</f>
        <v>0</v>
      </c>
      <c r="V908" s="3">
        <f>IFERROR(VLOOKUP(B908,[7]Aaf_SALUD!$C$16:$M$112,11,0),0)</f>
        <v>0</v>
      </c>
      <c r="W908" s="3">
        <f>IFERROR(VLOOKUP(D908,[7]CALIDAD!$F$16:$M$1122,8,0),0)</f>
        <v>4459611</v>
      </c>
      <c r="X908" s="3"/>
      <c r="Y908" s="3">
        <f>IFERROR(VLOOKUP(B908,[7]Ap_CESANTIAS!$C$16:$M$112,11,0),0)</f>
        <v>0</v>
      </c>
      <c r="Z908" s="3">
        <f>IFERROR(VLOOKUP(B908,[7]Ap_PENSION!$C$16:$M$112,11,0),0)</f>
        <v>0</v>
      </c>
      <c r="AA908" s="3">
        <f>IFERROR(VLOOKUP(B908,[7]Ap_SALUD!$C$16:$M$112,11,0),0)</f>
        <v>0</v>
      </c>
      <c r="AB908" s="3"/>
      <c r="AC908" s="36">
        <f t="shared" si="39"/>
        <v>4459611</v>
      </c>
      <c r="AD908" s="37">
        <f t="shared" si="41"/>
        <v>35676892</v>
      </c>
      <c r="AE908" s="144"/>
    </row>
    <row r="909" spans="1:31" hidden="1" x14ac:dyDescent="0.25">
      <c r="A909" s="29">
        <v>897</v>
      </c>
      <c r="B909" s="61"/>
      <c r="C909" s="143" t="str">
        <f>VLOOKUP(D909,[8]Hoja1!$A$2:$B$1115,2,0)</f>
        <v>68051</v>
      </c>
      <c r="D909" s="31">
        <v>890205334</v>
      </c>
      <c r="E909" s="31">
        <v>215168051</v>
      </c>
      <c r="F909" s="61" t="s">
        <v>1060</v>
      </c>
      <c r="G909" s="33">
        <v>0</v>
      </c>
      <c r="H909" s="33">
        <v>0</v>
      </c>
      <c r="I909" s="3">
        <f>IFERROR(VLOOKUP(C909,'[6]Anexo 2'!$A$9:$G$1115,7,0),0)</f>
        <v>182586450</v>
      </c>
      <c r="J909" s="3">
        <f>IFERROR(VLOOKUP(C909,'[6]Anexo 1'!$A$9:$F$1115,6,0),0)</f>
        <v>164958612</v>
      </c>
      <c r="K909" s="3"/>
      <c r="L909" s="3"/>
      <c r="M909" s="3"/>
      <c r="N909" s="3"/>
      <c r="O909" s="3"/>
      <c r="P909" s="34">
        <f t="shared" si="40"/>
        <v>347545062</v>
      </c>
      <c r="Q909" s="35">
        <f>VLOOKUP(D909,FEBRERO!$D$13:$Q$1147,14,0)+VLOOKUP(D909,FEBRERO!$D$13:$AC$1147,26,0)+VLOOKUP(D909,MARZO!$D$13:$AC$1147,26,0)</f>
        <v>210605226</v>
      </c>
      <c r="R909" s="3">
        <f>IFERROR(VLOOKUP(D909,[7]ServNOMINA!$F$16:$M$112,8,0),0)</f>
        <v>0</v>
      </c>
      <c r="S909" s="3">
        <f>IFERROR(VLOOKUP(D909,[7]ServOTROS!$F$16:$M$112,8,0),0)</f>
        <v>0</v>
      </c>
      <c r="T909" s="3">
        <f>IFERROR(VLOOKUP(D909,[7]CANCEL!$F$16:$M$48,8,0),0)</f>
        <v>0</v>
      </c>
      <c r="U909" s="3">
        <f>IFERROR(VLOOKUP(B909,[7]Aaf_PENSION!$C$16:$M$112,11,0),0)</f>
        <v>0</v>
      </c>
      <c r="V909" s="3">
        <f>IFERROR(VLOOKUP(B909,[7]Aaf_SALUD!$C$16:$M$112,11,0),0)</f>
        <v>0</v>
      </c>
      <c r="W909" s="3">
        <f>IFERROR(VLOOKUP(D909,[7]CALIDAD!$F$16:$M$1122,8,0),0)</f>
        <v>15215538</v>
      </c>
      <c r="X909" s="3"/>
      <c r="Y909" s="3">
        <f>IFERROR(VLOOKUP(B909,[7]Ap_CESANTIAS!$C$16:$M$112,11,0),0)</f>
        <v>0</v>
      </c>
      <c r="Z909" s="3">
        <f>IFERROR(VLOOKUP(B909,[7]Ap_PENSION!$C$16:$M$112,11,0),0)</f>
        <v>0</v>
      </c>
      <c r="AA909" s="3">
        <f>IFERROR(VLOOKUP(B909,[7]Ap_SALUD!$C$16:$M$112,11,0),0)</f>
        <v>0</v>
      </c>
      <c r="AB909" s="3"/>
      <c r="AC909" s="36">
        <f t="shared" ref="AC909:AC972" si="42">SUM(R909:AA909)</f>
        <v>15215538</v>
      </c>
      <c r="AD909" s="37">
        <f t="shared" si="41"/>
        <v>121724298</v>
      </c>
      <c r="AE909" s="144"/>
    </row>
    <row r="910" spans="1:31" hidden="1" x14ac:dyDescent="0.25">
      <c r="A910" s="38">
        <v>898</v>
      </c>
      <c r="B910" s="61"/>
      <c r="C910" s="143" t="str">
        <f>VLOOKUP(D910,[8]Hoja1!$A$2:$B$1115,2,0)</f>
        <v>68077</v>
      </c>
      <c r="D910" s="31">
        <v>890206033</v>
      </c>
      <c r="E910" s="31">
        <v>217768077</v>
      </c>
      <c r="F910" s="61" t="s">
        <v>322</v>
      </c>
      <c r="G910" s="33">
        <v>0</v>
      </c>
      <c r="H910" s="33">
        <v>0</v>
      </c>
      <c r="I910" s="3">
        <f>IFERROR(VLOOKUP(C910,'[6]Anexo 2'!$A$9:$G$1115,7,0),0)</f>
        <v>335201948</v>
      </c>
      <c r="J910" s="3">
        <f>IFERROR(VLOOKUP(C910,'[6]Anexo 1'!$A$9:$F$1115,6,0),0)</f>
        <v>373742209</v>
      </c>
      <c r="K910" s="3"/>
      <c r="L910" s="3"/>
      <c r="M910" s="3"/>
      <c r="N910" s="3"/>
      <c r="O910" s="3"/>
      <c r="P910" s="34">
        <f t="shared" ref="P910:P973" si="43">SUM(G910:N910)</f>
        <v>708944157</v>
      </c>
      <c r="Q910" s="35">
        <f>VLOOKUP(D910,FEBRERO!$D$13:$Q$1147,14,0)+VLOOKUP(D910,FEBRERO!$D$13:$AC$1147,26,0)+VLOOKUP(D910,MARZO!$D$13:$AC$1147,26,0)</f>
        <v>457542697</v>
      </c>
      <c r="R910" s="3">
        <f>IFERROR(VLOOKUP(D910,[7]ServNOMINA!$F$16:$M$112,8,0),0)</f>
        <v>0</v>
      </c>
      <c r="S910" s="3">
        <f>IFERROR(VLOOKUP(D910,[7]ServOTROS!$F$16:$M$112,8,0),0)</f>
        <v>0</v>
      </c>
      <c r="T910" s="3">
        <f>IFERROR(VLOOKUP(D910,[7]CANCEL!$F$16:$M$48,8,0),0)</f>
        <v>0</v>
      </c>
      <c r="U910" s="3">
        <f>IFERROR(VLOOKUP(B910,[7]Aaf_PENSION!$C$16:$M$112,11,0),0)</f>
        <v>0</v>
      </c>
      <c r="V910" s="3">
        <f>IFERROR(VLOOKUP(B910,[7]Aaf_SALUD!$C$16:$M$112,11,0),0)</f>
        <v>0</v>
      </c>
      <c r="W910" s="3">
        <f>IFERROR(VLOOKUP(D910,[7]CALIDAD!$F$16:$M$1122,8,0),0)</f>
        <v>27933496</v>
      </c>
      <c r="X910" s="3"/>
      <c r="Y910" s="3">
        <f>IFERROR(VLOOKUP(B910,[7]Ap_CESANTIAS!$C$16:$M$112,11,0),0)</f>
        <v>0</v>
      </c>
      <c r="Z910" s="3">
        <f>IFERROR(VLOOKUP(B910,[7]Ap_PENSION!$C$16:$M$112,11,0),0)</f>
        <v>0</v>
      </c>
      <c r="AA910" s="3">
        <f>IFERROR(VLOOKUP(B910,[7]Ap_SALUD!$C$16:$M$112,11,0),0)</f>
        <v>0</v>
      </c>
      <c r="AB910" s="3"/>
      <c r="AC910" s="36">
        <f t="shared" si="42"/>
        <v>27933496</v>
      </c>
      <c r="AD910" s="37">
        <f t="shared" si="41"/>
        <v>223467964</v>
      </c>
      <c r="AE910" s="144"/>
    </row>
    <row r="911" spans="1:31" hidden="1" x14ac:dyDescent="0.25">
      <c r="A911" s="29">
        <v>899</v>
      </c>
      <c r="B911" s="61"/>
      <c r="C911" s="143" t="str">
        <f>VLOOKUP(D911,[8]Hoja1!$A$2:$B$1115,2,0)</f>
        <v>68079</v>
      </c>
      <c r="D911" s="31">
        <v>890210932</v>
      </c>
      <c r="E911" s="31">
        <v>217968079</v>
      </c>
      <c r="F911" s="61" t="s">
        <v>1061</v>
      </c>
      <c r="G911" s="33">
        <v>0</v>
      </c>
      <c r="H911" s="33">
        <v>0</v>
      </c>
      <c r="I911" s="3">
        <f>IFERROR(VLOOKUP(C911,'[6]Anexo 2'!$A$9:$G$1115,7,0),0)</f>
        <v>116334042</v>
      </c>
      <c r="J911" s="3">
        <f>IFERROR(VLOOKUP(C911,'[6]Anexo 1'!$A$9:$F$1115,6,0),0)</f>
        <v>146242595</v>
      </c>
      <c r="K911" s="3"/>
      <c r="L911" s="3"/>
      <c r="M911" s="3"/>
      <c r="N911" s="3"/>
      <c r="O911" s="3"/>
      <c r="P911" s="34">
        <f t="shared" si="43"/>
        <v>262576637</v>
      </c>
      <c r="Q911" s="35">
        <f>VLOOKUP(D911,FEBRERO!$D$13:$Q$1147,14,0)+VLOOKUP(D911,FEBRERO!$D$13:$AC$1147,26,0)+VLOOKUP(D911,MARZO!$D$13:$AC$1147,26,0)</f>
        <v>175326107</v>
      </c>
      <c r="R911" s="3">
        <f>IFERROR(VLOOKUP(D911,[7]ServNOMINA!$F$16:$M$112,8,0),0)</f>
        <v>0</v>
      </c>
      <c r="S911" s="3">
        <f>IFERROR(VLOOKUP(D911,[7]ServOTROS!$F$16:$M$112,8,0),0)</f>
        <v>0</v>
      </c>
      <c r="T911" s="3">
        <f>IFERROR(VLOOKUP(D911,[7]CANCEL!$F$16:$M$48,8,0),0)</f>
        <v>0</v>
      </c>
      <c r="U911" s="3">
        <f>IFERROR(VLOOKUP(B911,[7]Aaf_PENSION!$C$16:$M$112,11,0),0)</f>
        <v>0</v>
      </c>
      <c r="V911" s="3">
        <f>IFERROR(VLOOKUP(B911,[7]Aaf_SALUD!$C$16:$M$112,11,0),0)</f>
        <v>0</v>
      </c>
      <c r="W911" s="3">
        <f>IFERROR(VLOOKUP(D911,[7]CALIDAD!$F$16:$M$1122,8,0),0)</f>
        <v>9694504</v>
      </c>
      <c r="X911" s="3"/>
      <c r="Y911" s="3">
        <f>IFERROR(VLOOKUP(B911,[7]Ap_CESANTIAS!$C$16:$M$112,11,0),0)</f>
        <v>0</v>
      </c>
      <c r="Z911" s="3">
        <f>IFERROR(VLOOKUP(B911,[7]Ap_PENSION!$C$16:$M$112,11,0),0)</f>
        <v>0</v>
      </c>
      <c r="AA911" s="3">
        <f>IFERROR(VLOOKUP(B911,[7]Ap_SALUD!$C$16:$M$112,11,0),0)</f>
        <v>0</v>
      </c>
      <c r="AB911" s="3"/>
      <c r="AC911" s="36">
        <f t="shared" si="42"/>
        <v>9694504</v>
      </c>
      <c r="AD911" s="37">
        <f t="shared" ref="AD911:AD974" si="44">+P911-Q911+AB911-AC911</f>
        <v>77556026</v>
      </c>
      <c r="AE911" s="144"/>
    </row>
    <row r="912" spans="1:31" hidden="1" x14ac:dyDescent="0.25">
      <c r="A912" s="38">
        <v>900</v>
      </c>
      <c r="B912" s="61"/>
      <c r="C912" s="143" t="str">
        <f>VLOOKUP(D912,[8]Hoja1!$A$2:$B$1115,2,0)</f>
        <v>68092</v>
      </c>
      <c r="D912" s="31">
        <v>890208119</v>
      </c>
      <c r="E912" s="31">
        <v>219268092</v>
      </c>
      <c r="F912" s="61" t="s">
        <v>325</v>
      </c>
      <c r="G912" s="33">
        <v>0</v>
      </c>
      <c r="H912" s="33">
        <v>0</v>
      </c>
      <c r="I912" s="3">
        <f>IFERROR(VLOOKUP(C912,'[6]Anexo 2'!$A$9:$G$1115,7,0),0)</f>
        <v>145632954</v>
      </c>
      <c r="J912" s="3">
        <f>IFERROR(VLOOKUP(C912,'[6]Anexo 1'!$A$9:$F$1115,6,0),0)</f>
        <v>137110787</v>
      </c>
      <c r="K912" s="3"/>
      <c r="L912" s="3"/>
      <c r="M912" s="3"/>
      <c r="N912" s="3"/>
      <c r="O912" s="3"/>
      <c r="P912" s="34">
        <f t="shared" si="43"/>
        <v>282743741</v>
      </c>
      <c r="Q912" s="35">
        <f>VLOOKUP(D912,FEBRERO!$D$13:$Q$1147,14,0)+VLOOKUP(D912,FEBRERO!$D$13:$AC$1147,26,0)+VLOOKUP(D912,MARZO!$D$13:$AC$1147,26,0)</f>
        <v>173519027</v>
      </c>
      <c r="R912" s="3">
        <f>IFERROR(VLOOKUP(D912,[7]ServNOMINA!$F$16:$M$112,8,0),0)</f>
        <v>0</v>
      </c>
      <c r="S912" s="3">
        <f>IFERROR(VLOOKUP(D912,[7]ServOTROS!$F$16:$M$112,8,0),0)</f>
        <v>0</v>
      </c>
      <c r="T912" s="3">
        <f>IFERROR(VLOOKUP(D912,[7]CANCEL!$F$16:$M$48,8,0),0)</f>
        <v>0</v>
      </c>
      <c r="U912" s="3">
        <f>IFERROR(VLOOKUP(B912,[7]Aaf_PENSION!$C$16:$M$112,11,0),0)</f>
        <v>0</v>
      </c>
      <c r="V912" s="3">
        <f>IFERROR(VLOOKUP(B912,[7]Aaf_SALUD!$C$16:$M$112,11,0),0)</f>
        <v>0</v>
      </c>
      <c r="W912" s="3">
        <f>IFERROR(VLOOKUP(D912,[7]CALIDAD!$F$16:$M$1122,8,0),0)</f>
        <v>12136080</v>
      </c>
      <c r="X912" s="3"/>
      <c r="Y912" s="3">
        <f>IFERROR(VLOOKUP(B912,[7]Ap_CESANTIAS!$C$16:$M$112,11,0),0)</f>
        <v>0</v>
      </c>
      <c r="Z912" s="3">
        <f>IFERROR(VLOOKUP(B912,[7]Ap_PENSION!$C$16:$M$112,11,0),0)</f>
        <v>0</v>
      </c>
      <c r="AA912" s="3">
        <f>IFERROR(VLOOKUP(B912,[7]Ap_SALUD!$C$16:$M$112,11,0),0)</f>
        <v>0</v>
      </c>
      <c r="AB912" s="3"/>
      <c r="AC912" s="36">
        <f t="shared" si="42"/>
        <v>12136080</v>
      </c>
      <c r="AD912" s="37">
        <f t="shared" si="44"/>
        <v>97088634</v>
      </c>
      <c r="AE912" s="144"/>
    </row>
    <row r="913" spans="1:31" hidden="1" x14ac:dyDescent="0.25">
      <c r="A913" s="29">
        <v>901</v>
      </c>
      <c r="B913" s="61"/>
      <c r="C913" s="143" t="str">
        <f>VLOOKUP(D913,[8]Hoja1!$A$2:$B$1115,2,0)</f>
        <v>68101</v>
      </c>
      <c r="D913" s="31">
        <v>890210890</v>
      </c>
      <c r="E913" s="31">
        <v>210168101</v>
      </c>
      <c r="F913" s="61" t="s">
        <v>646</v>
      </c>
      <c r="G913" s="33">
        <v>0</v>
      </c>
      <c r="H913" s="33">
        <v>0</v>
      </c>
      <c r="I913" s="3">
        <f>IFERROR(VLOOKUP(C913,'[6]Anexo 2'!$A$9:$G$1115,7,0),0)</f>
        <v>203084256</v>
      </c>
      <c r="J913" s="3">
        <f>IFERROR(VLOOKUP(C913,'[6]Anexo 1'!$A$9:$F$1115,6,0),0)</f>
        <v>220290135</v>
      </c>
      <c r="K913" s="3"/>
      <c r="L913" s="3"/>
      <c r="M913" s="3"/>
      <c r="N913" s="3"/>
      <c r="O913" s="3"/>
      <c r="P913" s="34">
        <f t="shared" si="43"/>
        <v>423374391</v>
      </c>
      <c r="Q913" s="35">
        <f>VLOOKUP(D913,FEBRERO!$D$13:$Q$1147,14,0)+VLOOKUP(D913,FEBRERO!$D$13:$AC$1147,26,0)+VLOOKUP(D913,MARZO!$D$13:$AC$1147,26,0)</f>
        <v>271061199</v>
      </c>
      <c r="R913" s="3">
        <f>IFERROR(VLOOKUP(D913,[7]ServNOMINA!$F$16:$M$112,8,0),0)</f>
        <v>0</v>
      </c>
      <c r="S913" s="3">
        <f>IFERROR(VLOOKUP(D913,[7]ServOTROS!$F$16:$M$112,8,0),0)</f>
        <v>0</v>
      </c>
      <c r="T913" s="3">
        <f>IFERROR(VLOOKUP(D913,[7]CANCEL!$F$16:$M$48,8,0),0)</f>
        <v>0</v>
      </c>
      <c r="U913" s="3">
        <f>IFERROR(VLOOKUP(B913,[7]Aaf_PENSION!$C$16:$M$112,11,0),0)</f>
        <v>0</v>
      </c>
      <c r="V913" s="3">
        <f>IFERROR(VLOOKUP(B913,[7]Aaf_SALUD!$C$16:$M$112,11,0),0)</f>
        <v>0</v>
      </c>
      <c r="W913" s="3">
        <f>IFERROR(VLOOKUP(D913,[7]CALIDAD!$F$16:$M$1122,8,0),0)</f>
        <v>16923688</v>
      </c>
      <c r="X913" s="3"/>
      <c r="Y913" s="3">
        <f>IFERROR(VLOOKUP(B913,[7]Ap_CESANTIAS!$C$16:$M$112,11,0),0)</f>
        <v>0</v>
      </c>
      <c r="Z913" s="3">
        <f>IFERROR(VLOOKUP(B913,[7]Ap_PENSION!$C$16:$M$112,11,0),0)</f>
        <v>0</v>
      </c>
      <c r="AA913" s="3">
        <f>IFERROR(VLOOKUP(B913,[7]Ap_SALUD!$C$16:$M$112,11,0),0)</f>
        <v>0</v>
      </c>
      <c r="AB913" s="3"/>
      <c r="AC913" s="36">
        <f t="shared" si="42"/>
        <v>16923688</v>
      </c>
      <c r="AD913" s="37">
        <f t="shared" si="44"/>
        <v>135389504</v>
      </c>
      <c r="AE913" s="144"/>
    </row>
    <row r="914" spans="1:31" hidden="1" x14ac:dyDescent="0.25">
      <c r="A914" s="38">
        <v>902</v>
      </c>
      <c r="B914" s="61"/>
      <c r="C914" s="143" t="str">
        <f>VLOOKUP(D914,[8]Hoja1!$A$2:$B$1115,2,0)</f>
        <v>68121</v>
      </c>
      <c r="D914" s="31">
        <v>890205575</v>
      </c>
      <c r="E914" s="31">
        <v>212168121</v>
      </c>
      <c r="F914" s="61" t="s">
        <v>738</v>
      </c>
      <c r="G914" s="33">
        <v>0</v>
      </c>
      <c r="H914" s="33">
        <v>0</v>
      </c>
      <c r="I914" s="3">
        <f>IFERROR(VLOOKUP(C914,'[6]Anexo 2'!$A$9:$G$1115,7,0),0)</f>
        <v>21906757</v>
      </c>
      <c r="J914" s="3">
        <f>IFERROR(VLOOKUP(C914,'[6]Anexo 1'!$A$9:$F$1115,6,0),0)</f>
        <v>23189584</v>
      </c>
      <c r="K914" s="3"/>
      <c r="L914" s="3"/>
      <c r="M914" s="3"/>
      <c r="N914" s="3"/>
      <c r="O914" s="3"/>
      <c r="P914" s="34">
        <f t="shared" si="43"/>
        <v>45096341</v>
      </c>
      <c r="Q914" s="35">
        <f>VLOOKUP(D914,FEBRERO!$D$13:$Q$1147,14,0)+VLOOKUP(D914,FEBRERO!$D$13:$AC$1147,26,0)+VLOOKUP(D914,MARZO!$D$13:$AC$1147,26,0)</f>
        <v>28666273</v>
      </c>
      <c r="R914" s="3">
        <f>IFERROR(VLOOKUP(D914,[7]ServNOMINA!$F$16:$M$112,8,0),0)</f>
        <v>0</v>
      </c>
      <c r="S914" s="3">
        <f>IFERROR(VLOOKUP(D914,[7]ServOTROS!$F$16:$M$112,8,0),0)</f>
        <v>0</v>
      </c>
      <c r="T914" s="3">
        <f>IFERROR(VLOOKUP(D914,[7]CANCEL!$F$16:$M$48,8,0),0)</f>
        <v>0</v>
      </c>
      <c r="U914" s="3">
        <f>IFERROR(VLOOKUP(B914,[7]Aaf_PENSION!$C$16:$M$112,11,0),0)</f>
        <v>0</v>
      </c>
      <c r="V914" s="3">
        <f>IFERROR(VLOOKUP(B914,[7]Aaf_SALUD!$C$16:$M$112,11,0),0)</f>
        <v>0</v>
      </c>
      <c r="W914" s="3">
        <f>IFERROR(VLOOKUP(D914,[7]CALIDAD!$F$16:$M$1122,8,0),0)</f>
        <v>1825563</v>
      </c>
      <c r="X914" s="3"/>
      <c r="Y914" s="3">
        <f>IFERROR(VLOOKUP(B914,[7]Ap_CESANTIAS!$C$16:$M$112,11,0),0)</f>
        <v>0</v>
      </c>
      <c r="Z914" s="3">
        <f>IFERROR(VLOOKUP(B914,[7]Ap_PENSION!$C$16:$M$112,11,0),0)</f>
        <v>0</v>
      </c>
      <c r="AA914" s="3">
        <f>IFERROR(VLOOKUP(B914,[7]Ap_SALUD!$C$16:$M$112,11,0),0)</f>
        <v>0</v>
      </c>
      <c r="AB914" s="3"/>
      <c r="AC914" s="36">
        <f t="shared" si="42"/>
        <v>1825563</v>
      </c>
      <c r="AD914" s="37">
        <f t="shared" si="44"/>
        <v>14604505</v>
      </c>
      <c r="AE914" s="144"/>
    </row>
    <row r="915" spans="1:31" hidden="1" x14ac:dyDescent="0.25">
      <c r="A915" s="29">
        <v>903</v>
      </c>
      <c r="B915" s="61"/>
      <c r="C915" s="143" t="str">
        <f>VLOOKUP(D915,[8]Hoja1!$A$2:$B$1115,2,0)</f>
        <v>68132</v>
      </c>
      <c r="D915" s="31">
        <v>890210967</v>
      </c>
      <c r="E915" s="31">
        <v>213268132</v>
      </c>
      <c r="F915" s="61" t="s">
        <v>1062</v>
      </c>
      <c r="G915" s="33">
        <v>0</v>
      </c>
      <c r="H915" s="33">
        <v>0</v>
      </c>
      <c r="I915" s="3">
        <f>IFERROR(VLOOKUP(C915,'[6]Anexo 2'!$A$9:$G$1115,7,0),0)</f>
        <v>33757156</v>
      </c>
      <c r="J915" s="3">
        <f>IFERROR(VLOOKUP(C915,'[6]Anexo 1'!$A$9:$F$1115,6,0),0)</f>
        <v>35753529</v>
      </c>
      <c r="K915" s="3"/>
      <c r="L915" s="3"/>
      <c r="M915" s="3"/>
      <c r="N915" s="3"/>
      <c r="O915" s="3"/>
      <c r="P915" s="34">
        <f t="shared" si="43"/>
        <v>69510685</v>
      </c>
      <c r="Q915" s="35">
        <f>VLOOKUP(D915,FEBRERO!$D$13:$Q$1147,14,0)+VLOOKUP(D915,FEBRERO!$D$13:$AC$1147,26,0)+VLOOKUP(D915,MARZO!$D$13:$AC$1147,26,0)</f>
        <v>44192817</v>
      </c>
      <c r="R915" s="3">
        <f>IFERROR(VLOOKUP(D915,[7]ServNOMINA!$F$16:$M$112,8,0),0)</f>
        <v>0</v>
      </c>
      <c r="S915" s="3">
        <f>IFERROR(VLOOKUP(D915,[7]ServOTROS!$F$16:$M$112,8,0),0)</f>
        <v>0</v>
      </c>
      <c r="T915" s="3">
        <f>IFERROR(VLOOKUP(D915,[7]CANCEL!$F$16:$M$48,8,0),0)</f>
        <v>0</v>
      </c>
      <c r="U915" s="3">
        <f>IFERROR(VLOOKUP(B915,[7]Aaf_PENSION!$C$16:$M$112,11,0),0)</f>
        <v>0</v>
      </c>
      <c r="V915" s="3">
        <f>IFERROR(VLOOKUP(B915,[7]Aaf_SALUD!$C$16:$M$112,11,0),0)</f>
        <v>0</v>
      </c>
      <c r="W915" s="3">
        <f>IFERROR(VLOOKUP(D915,[7]CALIDAD!$F$16:$M$1122,8,0),0)</f>
        <v>2813096</v>
      </c>
      <c r="X915" s="3"/>
      <c r="Y915" s="3">
        <f>IFERROR(VLOOKUP(B915,[7]Ap_CESANTIAS!$C$16:$M$112,11,0),0)</f>
        <v>0</v>
      </c>
      <c r="Z915" s="3">
        <f>IFERROR(VLOOKUP(B915,[7]Ap_PENSION!$C$16:$M$112,11,0),0)</f>
        <v>0</v>
      </c>
      <c r="AA915" s="3">
        <f>IFERROR(VLOOKUP(B915,[7]Ap_SALUD!$C$16:$M$112,11,0),0)</f>
        <v>0</v>
      </c>
      <c r="AB915" s="3"/>
      <c r="AC915" s="36">
        <f t="shared" si="42"/>
        <v>2813096</v>
      </c>
      <c r="AD915" s="37">
        <f t="shared" si="44"/>
        <v>22504772</v>
      </c>
      <c r="AE915" s="144"/>
    </row>
    <row r="916" spans="1:31" hidden="1" x14ac:dyDescent="0.25">
      <c r="A916" s="38">
        <v>904</v>
      </c>
      <c r="B916" s="61"/>
      <c r="C916" s="143" t="str">
        <f>VLOOKUP(D916,[8]Hoja1!$A$2:$B$1115,2,0)</f>
        <v>68147</v>
      </c>
      <c r="D916" s="31">
        <v>890205119</v>
      </c>
      <c r="E916" s="31">
        <v>214768147</v>
      </c>
      <c r="F916" s="61" t="s">
        <v>1063</v>
      </c>
      <c r="G916" s="33">
        <v>0</v>
      </c>
      <c r="H916" s="33">
        <v>0</v>
      </c>
      <c r="I916" s="3">
        <f>IFERROR(VLOOKUP(C916,'[6]Anexo 2'!$A$9:$G$1115,7,0),0)</f>
        <v>89375452</v>
      </c>
      <c r="J916" s="3">
        <f>IFERROR(VLOOKUP(C916,'[6]Anexo 1'!$A$9:$F$1115,6,0),0)</f>
        <v>98803884</v>
      </c>
      <c r="K916" s="3"/>
      <c r="L916" s="3"/>
      <c r="M916" s="3"/>
      <c r="N916" s="3"/>
      <c r="O916" s="3"/>
      <c r="P916" s="34">
        <f t="shared" si="43"/>
        <v>188179336</v>
      </c>
      <c r="Q916" s="35">
        <f>VLOOKUP(D916,FEBRERO!$D$13:$Q$1147,14,0)+VLOOKUP(D916,FEBRERO!$D$13:$AC$1147,26,0)+VLOOKUP(D916,MARZO!$D$13:$AC$1147,26,0)</f>
        <v>121147746</v>
      </c>
      <c r="R916" s="3">
        <f>IFERROR(VLOOKUP(D916,[7]ServNOMINA!$F$16:$M$112,8,0),0)</f>
        <v>0</v>
      </c>
      <c r="S916" s="3">
        <f>IFERROR(VLOOKUP(D916,[7]ServOTROS!$F$16:$M$112,8,0),0)</f>
        <v>0</v>
      </c>
      <c r="T916" s="3">
        <f>IFERROR(VLOOKUP(D916,[7]CANCEL!$F$16:$M$48,8,0),0)</f>
        <v>0</v>
      </c>
      <c r="U916" s="3">
        <f>IFERROR(VLOOKUP(B916,[7]Aaf_PENSION!$C$16:$M$112,11,0),0)</f>
        <v>0</v>
      </c>
      <c r="V916" s="3">
        <f>IFERROR(VLOOKUP(B916,[7]Aaf_SALUD!$C$16:$M$112,11,0),0)</f>
        <v>0</v>
      </c>
      <c r="W916" s="3">
        <f>IFERROR(VLOOKUP(D916,[7]CALIDAD!$F$16:$M$1122,8,0),0)</f>
        <v>7447954</v>
      </c>
      <c r="X916" s="3"/>
      <c r="Y916" s="3">
        <f>IFERROR(VLOOKUP(B916,[7]Ap_CESANTIAS!$C$16:$M$112,11,0),0)</f>
        <v>0</v>
      </c>
      <c r="Z916" s="3">
        <f>IFERROR(VLOOKUP(B916,[7]Ap_PENSION!$C$16:$M$112,11,0),0)</f>
        <v>0</v>
      </c>
      <c r="AA916" s="3">
        <f>IFERROR(VLOOKUP(B916,[7]Ap_SALUD!$C$16:$M$112,11,0),0)</f>
        <v>0</v>
      </c>
      <c r="AB916" s="3"/>
      <c r="AC916" s="36">
        <f t="shared" si="42"/>
        <v>7447954</v>
      </c>
      <c r="AD916" s="37">
        <f t="shared" si="44"/>
        <v>59583636</v>
      </c>
      <c r="AE916" s="144"/>
    </row>
    <row r="917" spans="1:31" hidden="1" x14ac:dyDescent="0.25">
      <c r="A917" s="29">
        <v>905</v>
      </c>
      <c r="B917" s="61"/>
      <c r="C917" s="143" t="str">
        <f>VLOOKUP(D917,[8]Hoja1!$A$2:$B$1115,2,0)</f>
        <v>68152</v>
      </c>
      <c r="D917" s="31">
        <v>890210933</v>
      </c>
      <c r="E917" s="31">
        <v>215268152</v>
      </c>
      <c r="F917" s="61" t="s">
        <v>1064</v>
      </c>
      <c r="G917" s="33">
        <v>0</v>
      </c>
      <c r="H917" s="33">
        <v>0</v>
      </c>
      <c r="I917" s="3">
        <f>IFERROR(VLOOKUP(C917,'[6]Anexo 2'!$A$9:$G$1115,7,0),0)</f>
        <v>91405804</v>
      </c>
      <c r="J917" s="3">
        <f>IFERROR(VLOOKUP(C917,'[6]Anexo 1'!$A$9:$F$1115,6,0),0)</f>
        <v>95779528</v>
      </c>
      <c r="K917" s="3"/>
      <c r="L917" s="3"/>
      <c r="M917" s="3"/>
      <c r="N917" s="3"/>
      <c r="O917" s="3"/>
      <c r="P917" s="34">
        <f t="shared" si="43"/>
        <v>187185332</v>
      </c>
      <c r="Q917" s="35">
        <f>VLOOKUP(D917,FEBRERO!$D$13:$Q$1147,14,0)+VLOOKUP(D917,FEBRERO!$D$13:$AC$1147,26,0)+VLOOKUP(D917,MARZO!$D$13:$AC$1147,26,0)</f>
        <v>118630978</v>
      </c>
      <c r="R917" s="3">
        <f>IFERROR(VLOOKUP(D917,[7]ServNOMINA!$F$16:$M$112,8,0),0)</f>
        <v>0</v>
      </c>
      <c r="S917" s="3">
        <f>IFERROR(VLOOKUP(D917,[7]ServOTROS!$F$16:$M$112,8,0),0)</f>
        <v>0</v>
      </c>
      <c r="T917" s="3">
        <f>IFERROR(VLOOKUP(D917,[7]CANCEL!$F$16:$M$48,8,0),0)</f>
        <v>0</v>
      </c>
      <c r="U917" s="3">
        <f>IFERROR(VLOOKUP(B917,[7]Aaf_PENSION!$C$16:$M$112,11,0),0)</f>
        <v>0</v>
      </c>
      <c r="V917" s="3">
        <f>IFERROR(VLOOKUP(B917,[7]Aaf_SALUD!$C$16:$M$112,11,0),0)</f>
        <v>0</v>
      </c>
      <c r="W917" s="3">
        <f>IFERROR(VLOOKUP(D917,[7]CALIDAD!$F$16:$M$1122,8,0),0)</f>
        <v>7617150</v>
      </c>
      <c r="X917" s="3"/>
      <c r="Y917" s="3">
        <f>IFERROR(VLOOKUP(B917,[7]Ap_CESANTIAS!$C$16:$M$112,11,0),0)</f>
        <v>0</v>
      </c>
      <c r="Z917" s="3">
        <f>IFERROR(VLOOKUP(B917,[7]Ap_PENSION!$C$16:$M$112,11,0),0)</f>
        <v>0</v>
      </c>
      <c r="AA917" s="3">
        <f>IFERROR(VLOOKUP(B917,[7]Ap_SALUD!$C$16:$M$112,11,0),0)</f>
        <v>0</v>
      </c>
      <c r="AB917" s="3"/>
      <c r="AC917" s="36">
        <f t="shared" si="42"/>
        <v>7617150</v>
      </c>
      <c r="AD917" s="37">
        <f t="shared" si="44"/>
        <v>60937204</v>
      </c>
      <c r="AE917" s="144"/>
    </row>
    <row r="918" spans="1:31" hidden="1" x14ac:dyDescent="0.25">
      <c r="A918" s="38">
        <v>906</v>
      </c>
      <c r="B918" s="61"/>
      <c r="C918" s="143" t="str">
        <f>VLOOKUP(D918,[8]Hoja1!$A$2:$B$1115,2,0)</f>
        <v>68160</v>
      </c>
      <c r="D918" s="31">
        <v>890204699</v>
      </c>
      <c r="E918" s="31">
        <v>216068160</v>
      </c>
      <c r="F918" s="61" t="s">
        <v>1065</v>
      </c>
      <c r="G918" s="33">
        <v>0</v>
      </c>
      <c r="H918" s="33">
        <v>0</v>
      </c>
      <c r="I918" s="3">
        <f>IFERROR(VLOOKUP(C918,'[6]Anexo 2'!$A$9:$G$1115,7,0),0)</f>
        <v>27509271</v>
      </c>
      <c r="J918" s="3">
        <f>IFERROR(VLOOKUP(C918,'[6]Anexo 1'!$A$9:$F$1115,6,0),0)</f>
        <v>31533365</v>
      </c>
      <c r="K918" s="3"/>
      <c r="L918" s="3"/>
      <c r="M918" s="3"/>
      <c r="N918" s="3"/>
      <c r="O918" s="3"/>
      <c r="P918" s="34">
        <f t="shared" si="43"/>
        <v>59042636</v>
      </c>
      <c r="Q918" s="35">
        <f>VLOOKUP(D918,FEBRERO!$D$13:$Q$1147,14,0)+VLOOKUP(D918,FEBRERO!$D$13:$AC$1147,26,0)+VLOOKUP(D918,MARZO!$D$13:$AC$1147,26,0)</f>
        <v>38410682</v>
      </c>
      <c r="R918" s="3">
        <f>IFERROR(VLOOKUP(D918,[7]ServNOMINA!$F$16:$M$112,8,0),0)</f>
        <v>0</v>
      </c>
      <c r="S918" s="3">
        <f>IFERROR(VLOOKUP(D918,[7]ServOTROS!$F$16:$M$112,8,0),0)</f>
        <v>0</v>
      </c>
      <c r="T918" s="3">
        <f>IFERROR(VLOOKUP(D918,[7]CANCEL!$F$16:$M$48,8,0),0)</f>
        <v>0</v>
      </c>
      <c r="U918" s="3">
        <f>IFERROR(VLOOKUP(B918,[7]Aaf_PENSION!$C$16:$M$112,11,0),0)</f>
        <v>0</v>
      </c>
      <c r="V918" s="3">
        <f>IFERROR(VLOOKUP(B918,[7]Aaf_SALUD!$C$16:$M$112,11,0),0)</f>
        <v>0</v>
      </c>
      <c r="W918" s="3">
        <f>IFERROR(VLOOKUP(D918,[7]CALIDAD!$F$16:$M$1122,8,0),0)</f>
        <v>2292439</v>
      </c>
      <c r="X918" s="3"/>
      <c r="Y918" s="3">
        <f>IFERROR(VLOOKUP(B918,[7]Ap_CESANTIAS!$C$16:$M$112,11,0),0)</f>
        <v>0</v>
      </c>
      <c r="Z918" s="3">
        <f>IFERROR(VLOOKUP(B918,[7]Ap_PENSION!$C$16:$M$112,11,0),0)</f>
        <v>0</v>
      </c>
      <c r="AA918" s="3">
        <f>IFERROR(VLOOKUP(B918,[7]Ap_SALUD!$C$16:$M$112,11,0),0)</f>
        <v>0</v>
      </c>
      <c r="AB918" s="3"/>
      <c r="AC918" s="36">
        <f t="shared" si="42"/>
        <v>2292439</v>
      </c>
      <c r="AD918" s="37">
        <f t="shared" si="44"/>
        <v>18339515</v>
      </c>
      <c r="AE918" s="144"/>
    </row>
    <row r="919" spans="1:31" hidden="1" x14ac:dyDescent="0.25">
      <c r="A919" s="29">
        <v>907</v>
      </c>
      <c r="B919" s="61"/>
      <c r="C919" s="143" t="str">
        <f>VLOOKUP(D919,[8]Hoja1!$A$2:$B$1115,2,0)</f>
        <v>68162</v>
      </c>
      <c r="D919" s="31">
        <v>890209889</v>
      </c>
      <c r="E919" s="31">
        <v>216268162</v>
      </c>
      <c r="F919" s="61" t="s">
        <v>1066</v>
      </c>
      <c r="G919" s="33">
        <v>0</v>
      </c>
      <c r="H919" s="33">
        <v>0</v>
      </c>
      <c r="I919" s="3">
        <f>IFERROR(VLOOKUP(C919,'[6]Anexo 2'!$A$9:$G$1115,7,0),0)</f>
        <v>138355076</v>
      </c>
      <c r="J919" s="3">
        <f>IFERROR(VLOOKUP(C919,'[6]Anexo 1'!$A$9:$F$1115,6,0),0)</f>
        <v>145159942</v>
      </c>
      <c r="K919" s="3"/>
      <c r="L919" s="3"/>
      <c r="M919" s="3"/>
      <c r="N919" s="3"/>
      <c r="O919" s="3"/>
      <c r="P919" s="34">
        <f t="shared" si="43"/>
        <v>283515018</v>
      </c>
      <c r="Q919" s="35">
        <f>VLOOKUP(D919,FEBRERO!$D$13:$Q$1147,14,0)+VLOOKUP(D919,FEBRERO!$D$13:$AC$1147,26,0)+VLOOKUP(D919,MARZO!$D$13:$AC$1147,26,0)</f>
        <v>179748712</v>
      </c>
      <c r="R919" s="3">
        <f>IFERROR(VLOOKUP(D919,[7]ServNOMINA!$F$16:$M$112,8,0),0)</f>
        <v>0</v>
      </c>
      <c r="S919" s="3">
        <f>IFERROR(VLOOKUP(D919,[7]ServOTROS!$F$16:$M$112,8,0),0)</f>
        <v>0</v>
      </c>
      <c r="T919" s="3">
        <f>IFERROR(VLOOKUP(D919,[7]CANCEL!$F$16:$M$48,8,0),0)</f>
        <v>0</v>
      </c>
      <c r="U919" s="3">
        <f>IFERROR(VLOOKUP(B919,[7]Aaf_PENSION!$C$16:$M$112,11,0),0)</f>
        <v>0</v>
      </c>
      <c r="V919" s="3">
        <f>IFERROR(VLOOKUP(B919,[7]Aaf_SALUD!$C$16:$M$112,11,0),0)</f>
        <v>0</v>
      </c>
      <c r="W919" s="3">
        <f>IFERROR(VLOOKUP(D919,[7]CALIDAD!$F$16:$M$1122,8,0),0)</f>
        <v>11529590</v>
      </c>
      <c r="X919" s="3"/>
      <c r="Y919" s="3">
        <f>IFERROR(VLOOKUP(B919,[7]Ap_CESANTIAS!$C$16:$M$112,11,0),0)</f>
        <v>0</v>
      </c>
      <c r="Z919" s="3">
        <f>IFERROR(VLOOKUP(B919,[7]Ap_PENSION!$C$16:$M$112,11,0),0)</f>
        <v>0</v>
      </c>
      <c r="AA919" s="3">
        <f>IFERROR(VLOOKUP(B919,[7]Ap_SALUD!$C$16:$M$112,11,0),0)</f>
        <v>0</v>
      </c>
      <c r="AB919" s="3"/>
      <c r="AC919" s="36">
        <f t="shared" si="42"/>
        <v>11529590</v>
      </c>
      <c r="AD919" s="37">
        <f t="shared" si="44"/>
        <v>92236716</v>
      </c>
      <c r="AE919" s="144"/>
    </row>
    <row r="920" spans="1:31" hidden="1" x14ac:dyDescent="0.25">
      <c r="A920" s="38">
        <v>908</v>
      </c>
      <c r="B920" s="61"/>
      <c r="C920" s="143" t="str">
        <f>VLOOKUP(D920,[8]Hoja1!$A$2:$B$1115,2,0)</f>
        <v>68167</v>
      </c>
      <c r="D920" s="31">
        <v>890205063</v>
      </c>
      <c r="E920" s="31">
        <v>216768167</v>
      </c>
      <c r="F920" s="61" t="s">
        <v>1067</v>
      </c>
      <c r="G920" s="33">
        <v>0</v>
      </c>
      <c r="H920" s="33">
        <v>0</v>
      </c>
      <c r="I920" s="3">
        <f>IFERROR(VLOOKUP(C920,'[6]Anexo 2'!$A$9:$G$1115,7,0),0)</f>
        <v>191127012</v>
      </c>
      <c r="J920" s="3">
        <f>IFERROR(VLOOKUP(C920,'[6]Anexo 1'!$A$9:$F$1115,6,0),0)</f>
        <v>257236487</v>
      </c>
      <c r="K920" s="3"/>
      <c r="L920" s="3"/>
      <c r="M920" s="3"/>
      <c r="N920" s="3"/>
      <c r="O920" s="3"/>
      <c r="P920" s="34">
        <f t="shared" si="43"/>
        <v>448363499</v>
      </c>
      <c r="Q920" s="35">
        <f>VLOOKUP(D920,FEBRERO!$D$13:$Q$1147,14,0)+VLOOKUP(D920,FEBRERO!$D$13:$AC$1147,26,0)+VLOOKUP(D920,MARZO!$D$13:$AC$1147,26,0)</f>
        <v>305018240</v>
      </c>
      <c r="R920" s="3">
        <f>IFERROR(VLOOKUP(D920,[7]ServNOMINA!$F$16:$M$112,8,0),0)</f>
        <v>0</v>
      </c>
      <c r="S920" s="3">
        <f>IFERROR(VLOOKUP(D920,[7]ServOTROS!$F$16:$M$112,8,0),0)</f>
        <v>0</v>
      </c>
      <c r="T920" s="3">
        <f>IFERROR(VLOOKUP(D920,[7]CANCEL!$F$16:$M$48,8,0),0)</f>
        <v>0</v>
      </c>
      <c r="U920" s="3">
        <f>IFERROR(VLOOKUP(B920,[7]Aaf_PENSION!$C$16:$M$112,11,0),0)</f>
        <v>0</v>
      </c>
      <c r="V920" s="3">
        <f>IFERROR(VLOOKUP(B920,[7]Aaf_SALUD!$C$16:$M$112,11,0),0)</f>
        <v>0</v>
      </c>
      <c r="W920" s="3">
        <f>IFERROR(VLOOKUP(D920,[7]CALIDAD!$F$16:$M$1122,8,0),0)</f>
        <v>15927251</v>
      </c>
      <c r="X920" s="3"/>
      <c r="Y920" s="3">
        <f>IFERROR(VLOOKUP(B920,[7]Ap_CESANTIAS!$C$16:$M$112,11,0),0)</f>
        <v>0</v>
      </c>
      <c r="Z920" s="3">
        <f>IFERROR(VLOOKUP(B920,[7]Ap_PENSION!$C$16:$M$112,11,0),0)</f>
        <v>0</v>
      </c>
      <c r="AA920" s="3">
        <f>IFERROR(VLOOKUP(B920,[7]Ap_SALUD!$C$16:$M$112,11,0),0)</f>
        <v>0</v>
      </c>
      <c r="AB920" s="3"/>
      <c r="AC920" s="36">
        <f t="shared" si="42"/>
        <v>15927251</v>
      </c>
      <c r="AD920" s="37">
        <f t="shared" si="44"/>
        <v>127418008</v>
      </c>
      <c r="AE920" s="144"/>
    </row>
    <row r="921" spans="1:31" hidden="1" x14ac:dyDescent="0.25">
      <c r="A921" s="29">
        <v>909</v>
      </c>
      <c r="B921" s="61"/>
      <c r="C921" s="143" t="str">
        <f>VLOOKUP(D921,[8]Hoja1!$A$2:$B$1115,2,0)</f>
        <v>68169</v>
      </c>
      <c r="D921" s="31">
        <v>890206724</v>
      </c>
      <c r="E921" s="31">
        <v>216968169</v>
      </c>
      <c r="F921" s="61" t="s">
        <v>1068</v>
      </c>
      <c r="G921" s="33">
        <v>0</v>
      </c>
      <c r="H921" s="33">
        <v>0</v>
      </c>
      <c r="I921" s="3">
        <f>IFERROR(VLOOKUP(C921,'[6]Anexo 2'!$A$9:$G$1115,7,0),0)</f>
        <v>36364863</v>
      </c>
      <c r="J921" s="3">
        <f>IFERROR(VLOOKUP(C921,'[6]Anexo 1'!$A$9:$F$1115,6,0),0)</f>
        <v>47063802</v>
      </c>
      <c r="K921" s="3"/>
      <c r="L921" s="3"/>
      <c r="M921" s="3"/>
      <c r="N921" s="3"/>
      <c r="O921" s="3"/>
      <c r="P921" s="34">
        <f t="shared" si="43"/>
        <v>83428665</v>
      </c>
      <c r="Q921" s="35">
        <f>VLOOKUP(D921,FEBRERO!$D$13:$Q$1147,14,0)+VLOOKUP(D921,FEBRERO!$D$13:$AC$1147,26,0)+VLOOKUP(D921,MARZO!$D$13:$AC$1147,26,0)</f>
        <v>56155017</v>
      </c>
      <c r="R921" s="3">
        <f>IFERROR(VLOOKUP(D921,[7]ServNOMINA!$F$16:$M$112,8,0),0)</f>
        <v>0</v>
      </c>
      <c r="S921" s="3">
        <f>IFERROR(VLOOKUP(D921,[7]ServOTROS!$F$16:$M$112,8,0),0)</f>
        <v>0</v>
      </c>
      <c r="T921" s="3">
        <f>IFERROR(VLOOKUP(D921,[7]CANCEL!$F$16:$M$48,8,0),0)</f>
        <v>0</v>
      </c>
      <c r="U921" s="3">
        <f>IFERROR(VLOOKUP(B921,[7]Aaf_PENSION!$C$16:$M$112,11,0),0)</f>
        <v>0</v>
      </c>
      <c r="V921" s="3">
        <f>IFERROR(VLOOKUP(B921,[7]Aaf_SALUD!$C$16:$M$112,11,0),0)</f>
        <v>0</v>
      </c>
      <c r="W921" s="3">
        <f>IFERROR(VLOOKUP(D921,[7]CALIDAD!$F$16:$M$1122,8,0),0)</f>
        <v>3030405</v>
      </c>
      <c r="X921" s="3"/>
      <c r="Y921" s="3">
        <f>IFERROR(VLOOKUP(B921,[7]Ap_CESANTIAS!$C$16:$M$112,11,0),0)</f>
        <v>0</v>
      </c>
      <c r="Z921" s="3">
        <f>IFERROR(VLOOKUP(B921,[7]Ap_PENSION!$C$16:$M$112,11,0),0)</f>
        <v>0</v>
      </c>
      <c r="AA921" s="3">
        <f>IFERROR(VLOOKUP(B921,[7]Ap_SALUD!$C$16:$M$112,11,0),0)</f>
        <v>0</v>
      </c>
      <c r="AB921" s="3"/>
      <c r="AC921" s="36">
        <f t="shared" si="42"/>
        <v>3030405</v>
      </c>
      <c r="AD921" s="37">
        <f t="shared" si="44"/>
        <v>24243243</v>
      </c>
      <c r="AE921" s="144"/>
    </row>
    <row r="922" spans="1:31" hidden="1" x14ac:dyDescent="0.25">
      <c r="A922" s="38">
        <v>910</v>
      </c>
      <c r="B922" s="61"/>
      <c r="C922" s="143" t="str">
        <f>VLOOKUP(D922,[8]Hoja1!$A$2:$B$1115,2,0)</f>
        <v>68176</v>
      </c>
      <c r="D922" s="31">
        <v>890206290</v>
      </c>
      <c r="E922" s="31">
        <v>217668176</v>
      </c>
      <c r="F922" s="61" t="s">
        <v>708</v>
      </c>
      <c r="G922" s="33">
        <v>0</v>
      </c>
      <c r="H922" s="33">
        <v>0</v>
      </c>
      <c r="I922" s="3">
        <f>IFERROR(VLOOKUP(C922,'[6]Anexo 2'!$A$9:$G$1115,7,0),0)</f>
        <v>41849392</v>
      </c>
      <c r="J922" s="3">
        <f>IFERROR(VLOOKUP(C922,'[6]Anexo 1'!$A$9:$F$1115,6,0),0)</f>
        <v>44588666</v>
      </c>
      <c r="K922" s="3"/>
      <c r="L922" s="3"/>
      <c r="M922" s="3"/>
      <c r="N922" s="3"/>
      <c r="O922" s="3"/>
      <c r="P922" s="34">
        <f t="shared" si="43"/>
        <v>86438058</v>
      </c>
      <c r="Q922" s="35">
        <f>VLOOKUP(D922,FEBRERO!$D$13:$Q$1147,14,0)+VLOOKUP(D922,FEBRERO!$D$13:$AC$1147,26,0)+VLOOKUP(D922,MARZO!$D$13:$AC$1147,26,0)</f>
        <v>55051013</v>
      </c>
      <c r="R922" s="3">
        <f>IFERROR(VLOOKUP(D922,[7]ServNOMINA!$F$16:$M$112,8,0),0)</f>
        <v>0</v>
      </c>
      <c r="S922" s="3">
        <f>IFERROR(VLOOKUP(D922,[7]ServOTROS!$F$16:$M$112,8,0),0)</f>
        <v>0</v>
      </c>
      <c r="T922" s="3">
        <f>IFERROR(VLOOKUP(D922,[7]CANCEL!$F$16:$M$48,8,0),0)</f>
        <v>0</v>
      </c>
      <c r="U922" s="3">
        <f>IFERROR(VLOOKUP(B922,[7]Aaf_PENSION!$C$16:$M$112,11,0),0)</f>
        <v>0</v>
      </c>
      <c r="V922" s="3">
        <f>IFERROR(VLOOKUP(B922,[7]Aaf_SALUD!$C$16:$M$112,11,0),0)</f>
        <v>0</v>
      </c>
      <c r="W922" s="3">
        <f>IFERROR(VLOOKUP(D922,[7]CALIDAD!$F$16:$M$1122,8,0),0)</f>
        <v>3487449</v>
      </c>
      <c r="X922" s="3"/>
      <c r="Y922" s="3">
        <f>IFERROR(VLOOKUP(B922,[7]Ap_CESANTIAS!$C$16:$M$112,11,0),0)</f>
        <v>0</v>
      </c>
      <c r="Z922" s="3">
        <f>IFERROR(VLOOKUP(B922,[7]Ap_PENSION!$C$16:$M$112,11,0),0)</f>
        <v>0</v>
      </c>
      <c r="AA922" s="3">
        <f>IFERROR(VLOOKUP(B922,[7]Ap_SALUD!$C$16:$M$112,11,0),0)</f>
        <v>0</v>
      </c>
      <c r="AB922" s="3"/>
      <c r="AC922" s="36">
        <f t="shared" si="42"/>
        <v>3487449</v>
      </c>
      <c r="AD922" s="37">
        <f t="shared" si="44"/>
        <v>27899596</v>
      </c>
      <c r="AE922" s="144"/>
    </row>
    <row r="923" spans="1:31" hidden="1" x14ac:dyDescent="0.25">
      <c r="A923" s="29">
        <v>911</v>
      </c>
      <c r="B923" s="61"/>
      <c r="C923" s="143" t="str">
        <f>VLOOKUP(D923,[8]Hoja1!$A$2:$B$1115,2,0)</f>
        <v>68179</v>
      </c>
      <c r="D923" s="31">
        <v>890208098</v>
      </c>
      <c r="E923" s="31">
        <v>217968179</v>
      </c>
      <c r="F923" s="61" t="s">
        <v>1069</v>
      </c>
      <c r="G923" s="33">
        <v>0</v>
      </c>
      <c r="H923" s="33">
        <v>0</v>
      </c>
      <c r="I923" s="3">
        <f>IFERROR(VLOOKUP(C923,'[6]Anexo 2'!$A$9:$G$1115,7,0),0)</f>
        <v>46796118</v>
      </c>
      <c r="J923" s="3">
        <f>IFERROR(VLOOKUP(C923,'[6]Anexo 1'!$A$9:$F$1115,6,0),0)</f>
        <v>60839073</v>
      </c>
      <c r="K923" s="3"/>
      <c r="L923" s="3"/>
      <c r="M923" s="3"/>
      <c r="N923" s="3"/>
      <c r="O923" s="3"/>
      <c r="P923" s="34">
        <f t="shared" si="43"/>
        <v>107635191</v>
      </c>
      <c r="Q923" s="35">
        <f>VLOOKUP(D923,FEBRERO!$D$13:$Q$1147,14,0)+VLOOKUP(D923,FEBRERO!$D$13:$AC$1147,26,0)+VLOOKUP(D923,MARZO!$D$13:$AC$1147,26,0)</f>
        <v>72538104</v>
      </c>
      <c r="R923" s="3">
        <f>IFERROR(VLOOKUP(D923,[7]ServNOMINA!$F$16:$M$112,8,0),0)</f>
        <v>0</v>
      </c>
      <c r="S923" s="3">
        <f>IFERROR(VLOOKUP(D923,[7]ServOTROS!$F$16:$M$112,8,0),0)</f>
        <v>0</v>
      </c>
      <c r="T923" s="3">
        <f>IFERROR(VLOOKUP(D923,[7]CANCEL!$F$16:$M$48,8,0),0)</f>
        <v>0</v>
      </c>
      <c r="U923" s="3">
        <f>IFERROR(VLOOKUP(B923,[7]Aaf_PENSION!$C$16:$M$112,11,0),0)</f>
        <v>0</v>
      </c>
      <c r="V923" s="3">
        <f>IFERROR(VLOOKUP(B923,[7]Aaf_SALUD!$C$16:$M$112,11,0),0)</f>
        <v>0</v>
      </c>
      <c r="W923" s="3">
        <f>IFERROR(VLOOKUP(D923,[7]CALIDAD!$F$16:$M$1122,8,0),0)</f>
        <v>3899677</v>
      </c>
      <c r="X923" s="3"/>
      <c r="Y923" s="3">
        <f>IFERROR(VLOOKUP(B923,[7]Ap_CESANTIAS!$C$16:$M$112,11,0),0)</f>
        <v>0</v>
      </c>
      <c r="Z923" s="3">
        <f>IFERROR(VLOOKUP(B923,[7]Ap_PENSION!$C$16:$M$112,11,0),0)</f>
        <v>0</v>
      </c>
      <c r="AA923" s="3">
        <f>IFERROR(VLOOKUP(B923,[7]Ap_SALUD!$C$16:$M$112,11,0),0)</f>
        <v>0</v>
      </c>
      <c r="AB923" s="3"/>
      <c r="AC923" s="36">
        <f t="shared" si="42"/>
        <v>3899677</v>
      </c>
      <c r="AD923" s="37">
        <f t="shared" si="44"/>
        <v>31197410</v>
      </c>
      <c r="AE923" s="144"/>
    </row>
    <row r="924" spans="1:31" hidden="1" x14ac:dyDescent="0.25">
      <c r="A924" s="38">
        <v>912</v>
      </c>
      <c r="B924" s="61"/>
      <c r="C924" s="143" t="str">
        <f>VLOOKUP(D924,[8]Hoja1!$A$2:$B$1115,2,0)</f>
        <v>68190</v>
      </c>
      <c r="D924" s="31">
        <v>890208363</v>
      </c>
      <c r="E924" s="31">
        <v>219068190</v>
      </c>
      <c r="F924" s="61" t="s">
        <v>1070</v>
      </c>
      <c r="G924" s="33">
        <v>0</v>
      </c>
      <c r="H924" s="33">
        <v>0</v>
      </c>
      <c r="I924" s="3">
        <f>IFERROR(VLOOKUP(C924,'[6]Anexo 2'!$A$9:$G$1115,7,0),0)</f>
        <v>607796592</v>
      </c>
      <c r="J924" s="3">
        <f>IFERROR(VLOOKUP(C924,'[6]Anexo 1'!$A$9:$F$1115,6,0),0)</f>
        <v>728789297</v>
      </c>
      <c r="K924" s="3"/>
      <c r="L924" s="3"/>
      <c r="M924" s="3"/>
      <c r="N924" s="3"/>
      <c r="O924" s="3"/>
      <c r="P924" s="34">
        <f t="shared" si="43"/>
        <v>1336585889</v>
      </c>
      <c r="Q924" s="35">
        <f>VLOOKUP(D924,FEBRERO!$D$13:$Q$1147,14,0)+VLOOKUP(D924,FEBRERO!$D$13:$AC$1147,26,0)+VLOOKUP(D924,MARZO!$D$13:$AC$1147,26,0)</f>
        <v>880738445</v>
      </c>
      <c r="R924" s="3">
        <f>IFERROR(VLOOKUP(D924,[7]ServNOMINA!$F$16:$M$112,8,0),0)</f>
        <v>0</v>
      </c>
      <c r="S924" s="3">
        <f>IFERROR(VLOOKUP(D924,[7]ServOTROS!$F$16:$M$112,8,0),0)</f>
        <v>0</v>
      </c>
      <c r="T924" s="3">
        <f>IFERROR(VLOOKUP(D924,[7]CANCEL!$F$16:$M$48,8,0),0)</f>
        <v>0</v>
      </c>
      <c r="U924" s="3">
        <f>IFERROR(VLOOKUP(B924,[7]Aaf_PENSION!$C$16:$M$112,11,0),0)</f>
        <v>0</v>
      </c>
      <c r="V924" s="3">
        <f>IFERROR(VLOOKUP(B924,[7]Aaf_SALUD!$C$16:$M$112,11,0),0)</f>
        <v>0</v>
      </c>
      <c r="W924" s="3">
        <f>IFERROR(VLOOKUP(D924,[7]CALIDAD!$F$16:$M$1122,8,0),0)</f>
        <v>50649716</v>
      </c>
      <c r="X924" s="3"/>
      <c r="Y924" s="3">
        <f>IFERROR(VLOOKUP(B924,[7]Ap_CESANTIAS!$C$16:$M$112,11,0),0)</f>
        <v>0</v>
      </c>
      <c r="Z924" s="3">
        <f>IFERROR(VLOOKUP(B924,[7]Ap_PENSION!$C$16:$M$112,11,0),0)</f>
        <v>0</v>
      </c>
      <c r="AA924" s="3">
        <f>IFERROR(VLOOKUP(B924,[7]Ap_SALUD!$C$16:$M$112,11,0),0)</f>
        <v>0</v>
      </c>
      <c r="AB924" s="3"/>
      <c r="AC924" s="36">
        <f t="shared" si="42"/>
        <v>50649716</v>
      </c>
      <c r="AD924" s="37">
        <f t="shared" si="44"/>
        <v>405197728</v>
      </c>
      <c r="AE924" s="144"/>
    </row>
    <row r="925" spans="1:31" hidden="1" x14ac:dyDescent="0.25">
      <c r="A925" s="29">
        <v>913</v>
      </c>
      <c r="B925" s="61"/>
      <c r="C925" s="143" t="str">
        <f>VLOOKUP(D925,[8]Hoja1!$A$2:$B$1115,2,0)</f>
        <v>68207</v>
      </c>
      <c r="D925" s="31">
        <v>800104060</v>
      </c>
      <c r="E925" s="31">
        <v>210768207</v>
      </c>
      <c r="F925" s="61" t="s">
        <v>343</v>
      </c>
      <c r="G925" s="33">
        <v>0</v>
      </c>
      <c r="H925" s="33">
        <v>0</v>
      </c>
      <c r="I925" s="3">
        <f>IFERROR(VLOOKUP(C925,'[6]Anexo 2'!$A$9:$G$1115,7,0),0)</f>
        <v>97890912</v>
      </c>
      <c r="J925" s="3">
        <f>IFERROR(VLOOKUP(C925,'[6]Anexo 1'!$A$9:$F$1115,6,0),0)</f>
        <v>104359198</v>
      </c>
      <c r="K925" s="3"/>
      <c r="L925" s="3"/>
      <c r="M925" s="3"/>
      <c r="N925" s="3"/>
      <c r="O925" s="3"/>
      <c r="P925" s="34">
        <f t="shared" si="43"/>
        <v>202250110</v>
      </c>
      <c r="Q925" s="35">
        <f>VLOOKUP(D925,FEBRERO!$D$13:$Q$1147,14,0)+VLOOKUP(D925,FEBRERO!$D$13:$AC$1147,26,0)+VLOOKUP(D925,MARZO!$D$13:$AC$1147,26,0)</f>
        <v>128831926</v>
      </c>
      <c r="R925" s="3">
        <f>IFERROR(VLOOKUP(D925,[7]ServNOMINA!$F$16:$M$112,8,0),0)</f>
        <v>0</v>
      </c>
      <c r="S925" s="3">
        <f>IFERROR(VLOOKUP(D925,[7]ServOTROS!$F$16:$M$112,8,0),0)</f>
        <v>0</v>
      </c>
      <c r="T925" s="3">
        <f>IFERROR(VLOOKUP(D925,[7]CANCEL!$F$16:$M$48,8,0),0)</f>
        <v>0</v>
      </c>
      <c r="U925" s="3">
        <f>IFERROR(VLOOKUP(B925,[7]Aaf_PENSION!$C$16:$M$112,11,0),0)</f>
        <v>0</v>
      </c>
      <c r="V925" s="3">
        <f>IFERROR(VLOOKUP(B925,[7]Aaf_SALUD!$C$16:$M$112,11,0),0)</f>
        <v>0</v>
      </c>
      <c r="W925" s="3">
        <f>IFERROR(VLOOKUP(D925,[7]CALIDAD!$F$16:$M$1122,8,0),0)</f>
        <v>8157576</v>
      </c>
      <c r="X925" s="3"/>
      <c r="Y925" s="3">
        <f>IFERROR(VLOOKUP(B925,[7]Ap_CESANTIAS!$C$16:$M$112,11,0),0)</f>
        <v>0</v>
      </c>
      <c r="Z925" s="3">
        <f>IFERROR(VLOOKUP(B925,[7]Ap_PENSION!$C$16:$M$112,11,0),0)</f>
        <v>0</v>
      </c>
      <c r="AA925" s="3">
        <f>IFERROR(VLOOKUP(B925,[7]Ap_SALUD!$C$16:$M$112,11,0),0)</f>
        <v>0</v>
      </c>
      <c r="AB925" s="3"/>
      <c r="AC925" s="36">
        <f t="shared" si="42"/>
        <v>8157576</v>
      </c>
      <c r="AD925" s="37">
        <f t="shared" si="44"/>
        <v>65260608</v>
      </c>
      <c r="AE925" s="144"/>
    </row>
    <row r="926" spans="1:31" hidden="1" x14ac:dyDescent="0.25">
      <c r="A926" s="38">
        <v>914</v>
      </c>
      <c r="B926" s="61"/>
      <c r="C926" s="143" t="str">
        <f>VLOOKUP(D926,[8]Hoja1!$A$2:$B$1115,2,0)</f>
        <v>68209</v>
      </c>
      <c r="D926" s="31">
        <v>890208947</v>
      </c>
      <c r="E926" s="31">
        <v>210968209</v>
      </c>
      <c r="F926" s="61" t="s">
        <v>1071</v>
      </c>
      <c r="G926" s="33">
        <v>0</v>
      </c>
      <c r="H926" s="33">
        <v>0</v>
      </c>
      <c r="I926" s="3">
        <f>IFERROR(VLOOKUP(C926,'[6]Anexo 2'!$A$9:$G$1115,7,0),0)</f>
        <v>58184920</v>
      </c>
      <c r="J926" s="3">
        <f>IFERROR(VLOOKUP(C926,'[6]Anexo 1'!$A$9:$F$1115,6,0),0)</f>
        <v>54529856</v>
      </c>
      <c r="K926" s="3"/>
      <c r="L926" s="3"/>
      <c r="M926" s="3"/>
      <c r="N926" s="3"/>
      <c r="O926" s="3"/>
      <c r="P926" s="34">
        <f t="shared" si="43"/>
        <v>112714776</v>
      </c>
      <c r="Q926" s="35">
        <f>VLOOKUP(D926,FEBRERO!$D$13:$Q$1147,14,0)+VLOOKUP(D926,FEBRERO!$D$13:$AC$1147,26,0)+VLOOKUP(D926,MARZO!$D$13:$AC$1147,26,0)</f>
        <v>69076085</v>
      </c>
      <c r="R926" s="3">
        <f>IFERROR(VLOOKUP(D926,[7]ServNOMINA!$F$16:$M$112,8,0),0)</f>
        <v>0</v>
      </c>
      <c r="S926" s="3">
        <f>IFERROR(VLOOKUP(D926,[7]ServOTROS!$F$16:$M$112,8,0),0)</f>
        <v>0</v>
      </c>
      <c r="T926" s="3">
        <f>IFERROR(VLOOKUP(D926,[7]CANCEL!$F$16:$M$48,8,0),0)</f>
        <v>0</v>
      </c>
      <c r="U926" s="3">
        <f>IFERROR(VLOOKUP(B926,[7]Aaf_PENSION!$C$16:$M$112,11,0),0)</f>
        <v>0</v>
      </c>
      <c r="V926" s="3">
        <f>IFERROR(VLOOKUP(B926,[7]Aaf_SALUD!$C$16:$M$112,11,0),0)</f>
        <v>0</v>
      </c>
      <c r="W926" s="3">
        <f>IFERROR(VLOOKUP(D926,[7]CALIDAD!$F$16:$M$1122,8,0),0)</f>
        <v>4848743</v>
      </c>
      <c r="X926" s="3"/>
      <c r="Y926" s="3">
        <f>IFERROR(VLOOKUP(B926,[7]Ap_CESANTIAS!$C$16:$M$112,11,0),0)</f>
        <v>0</v>
      </c>
      <c r="Z926" s="3">
        <f>IFERROR(VLOOKUP(B926,[7]Ap_PENSION!$C$16:$M$112,11,0),0)</f>
        <v>0</v>
      </c>
      <c r="AA926" s="3">
        <f>IFERROR(VLOOKUP(B926,[7]Ap_SALUD!$C$16:$M$112,11,0),0)</f>
        <v>0</v>
      </c>
      <c r="AB926" s="3"/>
      <c r="AC926" s="36">
        <f t="shared" si="42"/>
        <v>4848743</v>
      </c>
      <c r="AD926" s="37">
        <f t="shared" si="44"/>
        <v>38789948</v>
      </c>
      <c r="AE926" s="144"/>
    </row>
    <row r="927" spans="1:31" hidden="1" x14ac:dyDescent="0.25">
      <c r="A927" s="29">
        <v>915</v>
      </c>
      <c r="B927" s="61"/>
      <c r="C927" s="32">
        <v>68211</v>
      </c>
      <c r="D927" s="31">
        <v>890206058</v>
      </c>
      <c r="E927" s="31">
        <v>211168211</v>
      </c>
      <c r="F927" s="61" t="s">
        <v>1072</v>
      </c>
      <c r="G927" s="33">
        <v>0</v>
      </c>
      <c r="H927" s="33">
        <v>0</v>
      </c>
      <c r="I927" s="3">
        <v>45915163</v>
      </c>
      <c r="J927" s="3">
        <f>IFERROR(VLOOKUP(C927,'[6]Anexo 1'!$A$9:$F$1115,6,0),0)</f>
        <v>0</v>
      </c>
      <c r="K927" s="3"/>
      <c r="L927" s="3"/>
      <c r="M927" s="3"/>
      <c r="N927" s="3"/>
      <c r="O927" s="3"/>
      <c r="P927" s="34">
        <f t="shared" si="43"/>
        <v>45915163</v>
      </c>
      <c r="Q927" s="35">
        <f>VLOOKUP(D927,FEBRERO!$D$13:$Q$1147,14,0)+VLOOKUP(D927,FEBRERO!$D$13:$AC$1147,26,0)+VLOOKUP(D927,MARZO!$D$13:$AC$1147,26,0)</f>
        <v>11478792</v>
      </c>
      <c r="R927" s="3">
        <f>IFERROR(VLOOKUP(D927,[7]ServNOMINA!$F$16:$M$112,8,0),0)</f>
        <v>0</v>
      </c>
      <c r="S927" s="3">
        <f>IFERROR(VLOOKUP(D927,[7]ServOTROS!$F$16:$M$112,8,0),0)</f>
        <v>0</v>
      </c>
      <c r="T927" s="3">
        <f>IFERROR(VLOOKUP(D927,[7]CANCEL!$F$16:$M$48,8,0),0)</f>
        <v>0</v>
      </c>
      <c r="U927" s="3">
        <f>IFERROR(VLOOKUP(B927,[7]Aaf_PENSION!$C$16:$M$112,11,0),0)</f>
        <v>0</v>
      </c>
      <c r="V927" s="3">
        <f>IFERROR(VLOOKUP(B927,[7]Aaf_SALUD!$C$16:$M$112,11,0),0)</f>
        <v>0</v>
      </c>
      <c r="W927" s="3">
        <f>IFERROR(VLOOKUP(D927,[7]CALIDAD!$F$16:$M$1122,8,0),0)</f>
        <v>3826264</v>
      </c>
      <c r="X927" s="3"/>
      <c r="Y927" s="3">
        <f>IFERROR(VLOOKUP(B927,[7]Ap_CESANTIAS!$C$16:$M$112,11,0),0)</f>
        <v>0</v>
      </c>
      <c r="Z927" s="3">
        <f>IFERROR(VLOOKUP(B927,[7]Ap_PENSION!$C$16:$M$112,11,0),0)</f>
        <v>0</v>
      </c>
      <c r="AA927" s="3">
        <f>IFERROR(VLOOKUP(B927,[7]Ap_SALUD!$C$16:$M$112,11,0),0)</f>
        <v>0</v>
      </c>
      <c r="AB927" s="3"/>
      <c r="AC927" s="36">
        <f t="shared" si="42"/>
        <v>3826264</v>
      </c>
      <c r="AD927" s="37">
        <f t="shared" si="44"/>
        <v>30610107</v>
      </c>
      <c r="AE927" s="144"/>
    </row>
    <row r="928" spans="1:31" hidden="1" x14ac:dyDescent="0.25">
      <c r="A928" s="38">
        <v>916</v>
      </c>
      <c r="B928" s="61"/>
      <c r="C928" s="143" t="str">
        <f>VLOOKUP(D928,[8]Hoja1!$A$2:$B$1115,2,0)</f>
        <v>68217</v>
      </c>
      <c r="D928" s="31">
        <v>890205058</v>
      </c>
      <c r="E928" s="31">
        <v>211768217</v>
      </c>
      <c r="F928" s="61" t="s">
        <v>1073</v>
      </c>
      <c r="G928" s="33">
        <v>0</v>
      </c>
      <c r="H928" s="33">
        <v>0</v>
      </c>
      <c r="I928" s="3">
        <f>IFERROR(VLOOKUP(C928,'[6]Anexo 2'!$A$9:$G$1115,7,0),0)</f>
        <v>105558096</v>
      </c>
      <c r="J928" s="3">
        <f>IFERROR(VLOOKUP(C928,'[6]Anexo 1'!$A$9:$F$1115,6,0),0)</f>
        <v>105345087</v>
      </c>
      <c r="K928" s="3"/>
      <c r="L928" s="3"/>
      <c r="M928" s="3"/>
      <c r="N928" s="3"/>
      <c r="O928" s="3"/>
      <c r="P928" s="34">
        <f t="shared" si="43"/>
        <v>210903183</v>
      </c>
      <c r="Q928" s="35">
        <f>VLOOKUP(D928,FEBRERO!$D$13:$Q$1147,14,0)+VLOOKUP(D928,FEBRERO!$D$13:$AC$1147,26,0)+VLOOKUP(D928,MARZO!$D$13:$AC$1147,26,0)</f>
        <v>131734611</v>
      </c>
      <c r="R928" s="3">
        <f>IFERROR(VLOOKUP(D928,[7]ServNOMINA!$F$16:$M$112,8,0),0)</f>
        <v>0</v>
      </c>
      <c r="S928" s="3">
        <f>IFERROR(VLOOKUP(D928,[7]ServOTROS!$F$16:$M$112,8,0),0)</f>
        <v>0</v>
      </c>
      <c r="T928" s="3">
        <f>IFERROR(VLOOKUP(D928,[7]CANCEL!$F$16:$M$48,8,0),0)</f>
        <v>0</v>
      </c>
      <c r="U928" s="3">
        <f>IFERROR(VLOOKUP(B928,[7]Aaf_PENSION!$C$16:$M$112,11,0),0)</f>
        <v>0</v>
      </c>
      <c r="V928" s="3">
        <f>IFERROR(VLOOKUP(B928,[7]Aaf_SALUD!$C$16:$M$112,11,0),0)</f>
        <v>0</v>
      </c>
      <c r="W928" s="3">
        <f>IFERROR(VLOOKUP(D928,[7]CALIDAD!$F$16:$M$1122,8,0),0)</f>
        <v>8796508</v>
      </c>
      <c r="X928" s="3"/>
      <c r="Y928" s="3">
        <f>IFERROR(VLOOKUP(B928,[7]Ap_CESANTIAS!$C$16:$M$112,11,0),0)</f>
        <v>0</v>
      </c>
      <c r="Z928" s="3">
        <f>IFERROR(VLOOKUP(B928,[7]Ap_PENSION!$C$16:$M$112,11,0),0)</f>
        <v>0</v>
      </c>
      <c r="AA928" s="3">
        <f>IFERROR(VLOOKUP(B928,[7]Ap_SALUD!$C$16:$M$112,11,0),0)</f>
        <v>0</v>
      </c>
      <c r="AB928" s="3"/>
      <c r="AC928" s="36">
        <f t="shared" si="42"/>
        <v>8796508</v>
      </c>
      <c r="AD928" s="37">
        <f t="shared" si="44"/>
        <v>70372064</v>
      </c>
      <c r="AE928" s="144"/>
    </row>
    <row r="929" spans="1:31" hidden="1" x14ac:dyDescent="0.25">
      <c r="A929" s="29">
        <v>917</v>
      </c>
      <c r="B929" s="61"/>
      <c r="C929" s="143" t="str">
        <f>VLOOKUP(D929,[8]Hoja1!$A$2:$B$1115,2,0)</f>
        <v>68229</v>
      </c>
      <c r="D929" s="31">
        <v>800099489</v>
      </c>
      <c r="E929" s="31">
        <v>212968229</v>
      </c>
      <c r="F929" s="61" t="s">
        <v>1074</v>
      </c>
      <c r="G929" s="33">
        <v>0</v>
      </c>
      <c r="H929" s="33">
        <v>0</v>
      </c>
      <c r="I929" s="3">
        <f>IFERROR(VLOOKUP(C929,'[6]Anexo 2'!$A$9:$G$1115,7,0),0)</f>
        <v>188742846</v>
      </c>
      <c r="J929" s="3">
        <f>IFERROR(VLOOKUP(C929,'[6]Anexo 1'!$A$9:$F$1115,6,0),0)</f>
        <v>193097762</v>
      </c>
      <c r="K929" s="3"/>
      <c r="L929" s="3"/>
      <c r="M929" s="3"/>
      <c r="N929" s="3"/>
      <c r="O929" s="3"/>
      <c r="P929" s="34">
        <f t="shared" si="43"/>
        <v>381840608</v>
      </c>
      <c r="Q929" s="35">
        <f>VLOOKUP(D929,FEBRERO!$D$13:$Q$1147,14,0)+VLOOKUP(D929,FEBRERO!$D$13:$AC$1147,26,0)+VLOOKUP(D929,MARZO!$D$13:$AC$1147,26,0)</f>
        <v>240283475</v>
      </c>
      <c r="R929" s="3">
        <f>IFERROR(VLOOKUP(D929,[7]ServNOMINA!$F$16:$M$112,8,0),0)</f>
        <v>0</v>
      </c>
      <c r="S929" s="3">
        <f>IFERROR(VLOOKUP(D929,[7]ServOTROS!$F$16:$M$112,8,0),0)</f>
        <v>0</v>
      </c>
      <c r="T929" s="3">
        <f>IFERROR(VLOOKUP(D929,[7]CANCEL!$F$16:$M$48,8,0),0)</f>
        <v>0</v>
      </c>
      <c r="U929" s="3">
        <f>IFERROR(VLOOKUP(B929,[7]Aaf_PENSION!$C$16:$M$112,11,0),0)</f>
        <v>0</v>
      </c>
      <c r="V929" s="3">
        <f>IFERROR(VLOOKUP(B929,[7]Aaf_SALUD!$C$16:$M$112,11,0),0)</f>
        <v>0</v>
      </c>
      <c r="W929" s="3">
        <f>IFERROR(VLOOKUP(D929,[7]CALIDAD!$F$16:$M$1122,8,0),0)</f>
        <v>15728571</v>
      </c>
      <c r="X929" s="3"/>
      <c r="Y929" s="3">
        <f>IFERROR(VLOOKUP(B929,[7]Ap_CESANTIAS!$C$16:$M$112,11,0),0)</f>
        <v>0</v>
      </c>
      <c r="Z929" s="3">
        <f>IFERROR(VLOOKUP(B929,[7]Ap_PENSION!$C$16:$M$112,11,0),0)</f>
        <v>0</v>
      </c>
      <c r="AA929" s="3">
        <f>IFERROR(VLOOKUP(B929,[7]Ap_SALUD!$C$16:$M$112,11,0),0)</f>
        <v>0</v>
      </c>
      <c r="AB929" s="3"/>
      <c r="AC929" s="36">
        <f t="shared" si="42"/>
        <v>15728571</v>
      </c>
      <c r="AD929" s="37">
        <f t="shared" si="44"/>
        <v>125828562</v>
      </c>
      <c r="AE929" s="144"/>
    </row>
    <row r="930" spans="1:31" hidden="1" x14ac:dyDescent="0.25">
      <c r="A930" s="38">
        <v>918</v>
      </c>
      <c r="B930" s="61"/>
      <c r="C930" s="143" t="str">
        <f>VLOOKUP(D930,[8]Hoja1!$A$2:$B$1115,2,0)</f>
        <v>68235</v>
      </c>
      <c r="D930" s="31">
        <v>890270859</v>
      </c>
      <c r="E930" s="31">
        <v>213568235</v>
      </c>
      <c r="F930" s="61" t="s">
        <v>1013</v>
      </c>
      <c r="G930" s="33">
        <v>0</v>
      </c>
      <c r="H930" s="33">
        <v>0</v>
      </c>
      <c r="I930" s="3">
        <f>IFERROR(VLOOKUP(C930,'[6]Anexo 2'!$A$9:$G$1115,7,0),0)</f>
        <v>517539864</v>
      </c>
      <c r="J930" s="3">
        <f>IFERROR(VLOOKUP(C930,'[6]Anexo 1'!$A$9:$F$1115,6,0),0)</f>
        <v>426446293</v>
      </c>
      <c r="K930" s="3"/>
      <c r="L930" s="3"/>
      <c r="M930" s="3"/>
      <c r="N930" s="3"/>
      <c r="O930" s="3"/>
      <c r="P930" s="34">
        <f t="shared" si="43"/>
        <v>943986157</v>
      </c>
      <c r="Q930" s="35">
        <f>VLOOKUP(D930,FEBRERO!$D$13:$Q$1147,14,0)+VLOOKUP(D930,FEBRERO!$D$13:$AC$1147,26,0)+VLOOKUP(D930,MARZO!$D$13:$AC$1147,26,0)</f>
        <v>555831259</v>
      </c>
      <c r="R930" s="3">
        <f>IFERROR(VLOOKUP(D930,[7]ServNOMINA!$F$16:$M$112,8,0),0)</f>
        <v>0</v>
      </c>
      <c r="S930" s="3">
        <f>IFERROR(VLOOKUP(D930,[7]ServOTROS!$F$16:$M$112,8,0),0)</f>
        <v>0</v>
      </c>
      <c r="T930" s="3">
        <f>IFERROR(VLOOKUP(D930,[7]CANCEL!$F$16:$M$48,8,0),0)</f>
        <v>0</v>
      </c>
      <c r="U930" s="3">
        <f>IFERROR(VLOOKUP(B930,[7]Aaf_PENSION!$C$16:$M$112,11,0),0)</f>
        <v>0</v>
      </c>
      <c r="V930" s="3">
        <f>IFERROR(VLOOKUP(B930,[7]Aaf_SALUD!$C$16:$M$112,11,0),0)</f>
        <v>0</v>
      </c>
      <c r="W930" s="3">
        <f>IFERROR(VLOOKUP(D930,[7]CALIDAD!$F$16:$M$1122,8,0),0)</f>
        <v>43128322</v>
      </c>
      <c r="X930" s="3"/>
      <c r="Y930" s="3">
        <f>IFERROR(VLOOKUP(B930,[7]Ap_CESANTIAS!$C$16:$M$112,11,0),0)</f>
        <v>0</v>
      </c>
      <c r="Z930" s="3">
        <f>IFERROR(VLOOKUP(B930,[7]Ap_PENSION!$C$16:$M$112,11,0),0)</f>
        <v>0</v>
      </c>
      <c r="AA930" s="3">
        <f>IFERROR(VLOOKUP(B930,[7]Ap_SALUD!$C$16:$M$112,11,0),0)</f>
        <v>0</v>
      </c>
      <c r="AB930" s="3"/>
      <c r="AC930" s="36">
        <f t="shared" si="42"/>
        <v>43128322</v>
      </c>
      <c r="AD930" s="37">
        <f t="shared" si="44"/>
        <v>345026576</v>
      </c>
      <c r="AE930" s="144"/>
    </row>
    <row r="931" spans="1:31" hidden="1" x14ac:dyDescent="0.25">
      <c r="A931" s="29">
        <v>919</v>
      </c>
      <c r="B931" s="61"/>
      <c r="C931" s="143" t="str">
        <f>VLOOKUP(D931,[8]Hoja1!$A$2:$B$1115,2,0)</f>
        <v>68245</v>
      </c>
      <c r="D931" s="31">
        <v>890205439</v>
      </c>
      <c r="E931" s="31">
        <v>214568245</v>
      </c>
      <c r="F931" s="61" t="s">
        <v>1075</v>
      </c>
      <c r="G931" s="33">
        <v>0</v>
      </c>
      <c r="H931" s="33">
        <v>0</v>
      </c>
      <c r="I931" s="3">
        <f>IFERROR(VLOOKUP(C931,'[6]Anexo 2'!$A$9:$G$1115,7,0),0)</f>
        <v>24948236</v>
      </c>
      <c r="J931" s="3">
        <f>IFERROR(VLOOKUP(C931,'[6]Anexo 1'!$A$9:$F$1115,6,0),0)</f>
        <v>35627180</v>
      </c>
      <c r="K931" s="3"/>
      <c r="L931" s="3"/>
      <c r="M931" s="3"/>
      <c r="N931" s="3"/>
      <c r="O931" s="3"/>
      <c r="P931" s="34">
        <f t="shared" si="43"/>
        <v>60575416</v>
      </c>
      <c r="Q931" s="35">
        <f>VLOOKUP(D931,FEBRERO!$D$13:$Q$1147,14,0)+VLOOKUP(D931,FEBRERO!$D$13:$AC$1147,26,0)+VLOOKUP(D931,MARZO!$D$13:$AC$1147,26,0)</f>
        <v>41864240</v>
      </c>
      <c r="R931" s="3">
        <f>IFERROR(VLOOKUP(D931,[7]ServNOMINA!$F$16:$M$112,8,0),0)</f>
        <v>0</v>
      </c>
      <c r="S931" s="3">
        <f>IFERROR(VLOOKUP(D931,[7]ServOTROS!$F$16:$M$112,8,0),0)</f>
        <v>0</v>
      </c>
      <c r="T931" s="3">
        <f>IFERROR(VLOOKUP(D931,[7]CANCEL!$F$16:$M$48,8,0),0)</f>
        <v>0</v>
      </c>
      <c r="U931" s="3">
        <f>IFERROR(VLOOKUP(B931,[7]Aaf_PENSION!$C$16:$M$112,11,0),0)</f>
        <v>0</v>
      </c>
      <c r="V931" s="3">
        <f>IFERROR(VLOOKUP(B931,[7]Aaf_SALUD!$C$16:$M$112,11,0),0)</f>
        <v>0</v>
      </c>
      <c r="W931" s="3">
        <f>IFERROR(VLOOKUP(D931,[7]CALIDAD!$F$16:$M$1122,8,0),0)</f>
        <v>2079020</v>
      </c>
      <c r="X931" s="3"/>
      <c r="Y931" s="3">
        <f>IFERROR(VLOOKUP(B931,[7]Ap_CESANTIAS!$C$16:$M$112,11,0),0)</f>
        <v>0</v>
      </c>
      <c r="Z931" s="3">
        <f>IFERROR(VLOOKUP(B931,[7]Ap_PENSION!$C$16:$M$112,11,0),0)</f>
        <v>0</v>
      </c>
      <c r="AA931" s="3">
        <f>IFERROR(VLOOKUP(B931,[7]Ap_SALUD!$C$16:$M$112,11,0),0)</f>
        <v>0</v>
      </c>
      <c r="AB931" s="3"/>
      <c r="AC931" s="36">
        <f t="shared" si="42"/>
        <v>2079020</v>
      </c>
      <c r="AD931" s="37">
        <f t="shared" si="44"/>
        <v>16632156</v>
      </c>
      <c r="AE931" s="144"/>
    </row>
    <row r="932" spans="1:31" hidden="1" x14ac:dyDescent="0.25">
      <c r="A932" s="38">
        <v>920</v>
      </c>
      <c r="B932" s="61"/>
      <c r="C932" s="143" t="str">
        <f>VLOOKUP(D932,[8]Hoja1!$A$2:$B$1115,2,0)</f>
        <v>68250</v>
      </c>
      <c r="D932" s="31">
        <v>800213967</v>
      </c>
      <c r="E932" s="31">
        <v>215068250</v>
      </c>
      <c r="F932" s="61" t="s">
        <v>456</v>
      </c>
      <c r="G932" s="33">
        <v>0</v>
      </c>
      <c r="H932" s="33">
        <v>0</v>
      </c>
      <c r="I932" s="3">
        <f>IFERROR(VLOOKUP(C932,'[6]Anexo 2'!$A$9:$G$1115,7,0),0)</f>
        <v>115436552</v>
      </c>
      <c r="J932" s="3">
        <f>IFERROR(VLOOKUP(C932,'[6]Anexo 1'!$A$9:$F$1115,6,0),0)</f>
        <v>100643069</v>
      </c>
      <c r="K932" s="3"/>
      <c r="L932" s="3"/>
      <c r="M932" s="3"/>
      <c r="N932" s="3"/>
      <c r="O932" s="3"/>
      <c r="P932" s="34">
        <f t="shared" si="43"/>
        <v>216079621</v>
      </c>
      <c r="Q932" s="35">
        <f>VLOOKUP(D932,FEBRERO!$D$13:$Q$1147,14,0)+VLOOKUP(D932,FEBRERO!$D$13:$AC$1147,26,0)+VLOOKUP(D932,MARZO!$D$13:$AC$1147,26,0)</f>
        <v>129502208</v>
      </c>
      <c r="R932" s="3">
        <f>IFERROR(VLOOKUP(D932,[7]ServNOMINA!$F$16:$M$112,8,0),0)</f>
        <v>0</v>
      </c>
      <c r="S932" s="3">
        <f>IFERROR(VLOOKUP(D932,[7]ServOTROS!$F$16:$M$112,8,0),0)</f>
        <v>0</v>
      </c>
      <c r="T932" s="3">
        <f>IFERROR(VLOOKUP(D932,[7]CANCEL!$F$16:$M$48,8,0),0)</f>
        <v>0</v>
      </c>
      <c r="U932" s="3">
        <f>IFERROR(VLOOKUP(B932,[7]Aaf_PENSION!$C$16:$M$112,11,0),0)</f>
        <v>0</v>
      </c>
      <c r="V932" s="3">
        <f>IFERROR(VLOOKUP(B932,[7]Aaf_SALUD!$C$16:$M$112,11,0),0)</f>
        <v>0</v>
      </c>
      <c r="W932" s="3">
        <f>IFERROR(VLOOKUP(D932,[7]CALIDAD!$F$16:$M$1122,8,0),0)</f>
        <v>9619713</v>
      </c>
      <c r="X932" s="3"/>
      <c r="Y932" s="3">
        <f>IFERROR(VLOOKUP(B932,[7]Ap_CESANTIAS!$C$16:$M$112,11,0),0)</f>
        <v>0</v>
      </c>
      <c r="Z932" s="3">
        <f>IFERROR(VLOOKUP(B932,[7]Ap_PENSION!$C$16:$M$112,11,0),0)</f>
        <v>0</v>
      </c>
      <c r="AA932" s="3">
        <f>IFERROR(VLOOKUP(B932,[7]Ap_SALUD!$C$16:$M$112,11,0),0)</f>
        <v>0</v>
      </c>
      <c r="AB932" s="3"/>
      <c r="AC932" s="36">
        <f t="shared" si="42"/>
        <v>9619713</v>
      </c>
      <c r="AD932" s="37">
        <f t="shared" si="44"/>
        <v>76957700</v>
      </c>
      <c r="AE932" s="144"/>
    </row>
    <row r="933" spans="1:31" hidden="1" x14ac:dyDescent="0.25">
      <c r="A933" s="29">
        <v>921</v>
      </c>
      <c r="B933" s="61"/>
      <c r="C933" s="143" t="str">
        <f>VLOOKUP(D933,[8]Hoja1!$A$2:$B$1115,2,0)</f>
        <v>68255</v>
      </c>
      <c r="D933" s="31">
        <v>890208199</v>
      </c>
      <c r="E933" s="31">
        <v>215568255</v>
      </c>
      <c r="F933" s="61" t="s">
        <v>1076</v>
      </c>
      <c r="G933" s="33">
        <v>0</v>
      </c>
      <c r="H933" s="33">
        <v>0</v>
      </c>
      <c r="I933" s="3">
        <f>IFERROR(VLOOKUP(C933,'[6]Anexo 2'!$A$9:$G$1115,7,0),0)</f>
        <v>333037136</v>
      </c>
      <c r="J933" s="3">
        <f>IFERROR(VLOOKUP(C933,'[6]Anexo 1'!$A$9:$F$1115,6,0),0)</f>
        <v>324432561</v>
      </c>
      <c r="K933" s="3"/>
      <c r="L933" s="3"/>
      <c r="M933" s="3"/>
      <c r="N933" s="3"/>
      <c r="O933" s="3"/>
      <c r="P933" s="34">
        <f t="shared" si="43"/>
        <v>657469697</v>
      </c>
      <c r="Q933" s="35">
        <f>VLOOKUP(D933,FEBRERO!$D$13:$Q$1147,14,0)+VLOOKUP(D933,FEBRERO!$D$13:$AC$1147,26,0)+VLOOKUP(D933,MARZO!$D$13:$AC$1147,26,0)</f>
        <v>407691846</v>
      </c>
      <c r="R933" s="3">
        <f>IFERROR(VLOOKUP(D933,[7]ServNOMINA!$F$16:$M$112,8,0),0)</f>
        <v>0</v>
      </c>
      <c r="S933" s="3">
        <f>IFERROR(VLOOKUP(D933,[7]ServOTROS!$F$16:$M$112,8,0),0)</f>
        <v>0</v>
      </c>
      <c r="T933" s="3">
        <f>IFERROR(VLOOKUP(D933,[7]CANCEL!$F$16:$M$48,8,0),0)</f>
        <v>0</v>
      </c>
      <c r="U933" s="3">
        <f>IFERROR(VLOOKUP(B933,[7]Aaf_PENSION!$C$16:$M$112,11,0),0)</f>
        <v>0</v>
      </c>
      <c r="V933" s="3">
        <f>IFERROR(VLOOKUP(B933,[7]Aaf_SALUD!$C$16:$M$112,11,0),0)</f>
        <v>0</v>
      </c>
      <c r="W933" s="3">
        <f>IFERROR(VLOOKUP(D933,[7]CALIDAD!$F$16:$M$1122,8,0),0)</f>
        <v>27753095</v>
      </c>
      <c r="X933" s="3"/>
      <c r="Y933" s="3">
        <f>IFERROR(VLOOKUP(B933,[7]Ap_CESANTIAS!$C$16:$M$112,11,0),0)</f>
        <v>0</v>
      </c>
      <c r="Z933" s="3">
        <f>IFERROR(VLOOKUP(B933,[7]Ap_PENSION!$C$16:$M$112,11,0),0)</f>
        <v>0</v>
      </c>
      <c r="AA933" s="3">
        <f>IFERROR(VLOOKUP(B933,[7]Ap_SALUD!$C$16:$M$112,11,0),0)</f>
        <v>0</v>
      </c>
      <c r="AB933" s="3"/>
      <c r="AC933" s="36">
        <f t="shared" si="42"/>
        <v>27753095</v>
      </c>
      <c r="AD933" s="37">
        <f t="shared" si="44"/>
        <v>222024756</v>
      </c>
      <c r="AE933" s="144"/>
    </row>
    <row r="934" spans="1:31" hidden="1" x14ac:dyDescent="0.25">
      <c r="A934" s="38">
        <v>922</v>
      </c>
      <c r="B934" s="61"/>
      <c r="C934" s="143" t="str">
        <f>VLOOKUP(D934,[8]Hoja1!$A$2:$B$1115,2,0)</f>
        <v>68264</v>
      </c>
      <c r="D934" s="31">
        <v>890205114</v>
      </c>
      <c r="E934" s="31">
        <v>216468264</v>
      </c>
      <c r="F934" s="61" t="s">
        <v>1077</v>
      </c>
      <c r="G934" s="33">
        <v>0</v>
      </c>
      <c r="H934" s="33">
        <v>0</v>
      </c>
      <c r="I934" s="3">
        <f>IFERROR(VLOOKUP(C934,'[6]Anexo 2'!$A$9:$G$1115,7,0),0)</f>
        <v>26438270</v>
      </c>
      <c r="J934" s="3">
        <f>IFERROR(VLOOKUP(C934,'[6]Anexo 1'!$A$9:$F$1115,6,0),0)</f>
        <v>38014386</v>
      </c>
      <c r="K934" s="3"/>
      <c r="L934" s="3"/>
      <c r="M934" s="3"/>
      <c r="N934" s="3"/>
      <c r="O934" s="3"/>
      <c r="P934" s="34">
        <f t="shared" si="43"/>
        <v>64452656</v>
      </c>
      <c r="Q934" s="35">
        <f>VLOOKUP(D934,FEBRERO!$D$13:$Q$1147,14,0)+VLOOKUP(D934,FEBRERO!$D$13:$AC$1147,26,0)+VLOOKUP(D934,MARZO!$D$13:$AC$1147,26,0)</f>
        <v>44623953</v>
      </c>
      <c r="R934" s="3">
        <f>IFERROR(VLOOKUP(D934,[7]ServNOMINA!$F$16:$M$112,8,0),0)</f>
        <v>0</v>
      </c>
      <c r="S934" s="3">
        <f>IFERROR(VLOOKUP(D934,[7]ServOTROS!$F$16:$M$112,8,0),0)</f>
        <v>0</v>
      </c>
      <c r="T934" s="3">
        <f>IFERROR(VLOOKUP(D934,[7]CANCEL!$F$16:$M$48,8,0),0)</f>
        <v>0</v>
      </c>
      <c r="U934" s="3">
        <f>IFERROR(VLOOKUP(B934,[7]Aaf_PENSION!$C$16:$M$112,11,0),0)</f>
        <v>0</v>
      </c>
      <c r="V934" s="3">
        <f>IFERROR(VLOOKUP(B934,[7]Aaf_SALUD!$C$16:$M$112,11,0),0)</f>
        <v>0</v>
      </c>
      <c r="W934" s="3">
        <f>IFERROR(VLOOKUP(D934,[7]CALIDAD!$F$16:$M$1122,8,0),0)</f>
        <v>2203189</v>
      </c>
      <c r="X934" s="3"/>
      <c r="Y934" s="3">
        <f>IFERROR(VLOOKUP(B934,[7]Ap_CESANTIAS!$C$16:$M$112,11,0),0)</f>
        <v>0</v>
      </c>
      <c r="Z934" s="3">
        <f>IFERROR(VLOOKUP(B934,[7]Ap_PENSION!$C$16:$M$112,11,0),0)</f>
        <v>0</v>
      </c>
      <c r="AA934" s="3">
        <f>IFERROR(VLOOKUP(B934,[7]Ap_SALUD!$C$16:$M$112,11,0),0)</f>
        <v>0</v>
      </c>
      <c r="AB934" s="3"/>
      <c r="AC934" s="36">
        <f t="shared" si="42"/>
        <v>2203189</v>
      </c>
      <c r="AD934" s="37">
        <f t="shared" si="44"/>
        <v>17625514</v>
      </c>
      <c r="AE934" s="144"/>
    </row>
    <row r="935" spans="1:31" hidden="1" x14ac:dyDescent="0.25">
      <c r="A935" s="29">
        <v>923</v>
      </c>
      <c r="B935" s="61"/>
      <c r="C935" s="143" t="str">
        <f>VLOOKUP(D935,[8]Hoja1!$A$2:$B$1115,2,0)</f>
        <v>68266</v>
      </c>
      <c r="D935" s="31">
        <v>890209666</v>
      </c>
      <c r="E935" s="31">
        <v>216668266</v>
      </c>
      <c r="F935" s="61" t="s">
        <v>1078</v>
      </c>
      <c r="G935" s="33">
        <v>0</v>
      </c>
      <c r="H935" s="33">
        <v>0</v>
      </c>
      <c r="I935" s="3">
        <f>IFERROR(VLOOKUP(C935,'[6]Anexo 2'!$A$9:$G$1115,7,0),0)</f>
        <v>58560157</v>
      </c>
      <c r="J935" s="3">
        <f>IFERROR(VLOOKUP(C935,'[6]Anexo 1'!$A$9:$F$1115,6,0),0)</f>
        <v>65172895</v>
      </c>
      <c r="K935" s="3"/>
      <c r="L935" s="3"/>
      <c r="M935" s="3"/>
      <c r="N935" s="3"/>
      <c r="O935" s="3"/>
      <c r="P935" s="34">
        <f t="shared" si="43"/>
        <v>123733052</v>
      </c>
      <c r="Q935" s="35">
        <f>VLOOKUP(D935,FEBRERO!$D$13:$Q$1147,14,0)+VLOOKUP(D935,FEBRERO!$D$13:$AC$1147,26,0)+VLOOKUP(D935,MARZO!$D$13:$AC$1147,26,0)</f>
        <v>79812934</v>
      </c>
      <c r="R935" s="3">
        <f>IFERROR(VLOOKUP(D935,[7]ServNOMINA!$F$16:$M$112,8,0),0)</f>
        <v>0</v>
      </c>
      <c r="S935" s="3">
        <f>IFERROR(VLOOKUP(D935,[7]ServOTROS!$F$16:$M$112,8,0),0)</f>
        <v>0</v>
      </c>
      <c r="T935" s="3">
        <f>IFERROR(VLOOKUP(D935,[7]CANCEL!$F$16:$M$48,8,0),0)</f>
        <v>0</v>
      </c>
      <c r="U935" s="3">
        <f>IFERROR(VLOOKUP(B935,[7]Aaf_PENSION!$C$16:$M$112,11,0),0)</f>
        <v>0</v>
      </c>
      <c r="V935" s="3">
        <f>IFERROR(VLOOKUP(B935,[7]Aaf_SALUD!$C$16:$M$112,11,0),0)</f>
        <v>0</v>
      </c>
      <c r="W935" s="3">
        <f>IFERROR(VLOOKUP(D935,[7]CALIDAD!$F$16:$M$1122,8,0),0)</f>
        <v>4880013</v>
      </c>
      <c r="X935" s="3"/>
      <c r="Y935" s="3">
        <f>IFERROR(VLOOKUP(B935,[7]Ap_CESANTIAS!$C$16:$M$112,11,0),0)</f>
        <v>0</v>
      </c>
      <c r="Z935" s="3">
        <f>IFERROR(VLOOKUP(B935,[7]Ap_PENSION!$C$16:$M$112,11,0),0)</f>
        <v>0</v>
      </c>
      <c r="AA935" s="3">
        <f>IFERROR(VLOOKUP(B935,[7]Ap_SALUD!$C$16:$M$112,11,0),0)</f>
        <v>0</v>
      </c>
      <c r="AB935" s="3"/>
      <c r="AC935" s="36">
        <f t="shared" si="42"/>
        <v>4880013</v>
      </c>
      <c r="AD935" s="37">
        <f t="shared" si="44"/>
        <v>39040105</v>
      </c>
      <c r="AE935" s="144"/>
    </row>
    <row r="936" spans="1:31" hidden="1" x14ac:dyDescent="0.25">
      <c r="A936" s="38">
        <v>924</v>
      </c>
      <c r="B936" s="61"/>
      <c r="C936" s="143" t="str">
        <f>VLOOKUP(D936,[8]Hoja1!$A$2:$B$1115,2,0)</f>
        <v>68271</v>
      </c>
      <c r="D936" s="31">
        <v>890209640</v>
      </c>
      <c r="E936" s="31">
        <v>217168271</v>
      </c>
      <c r="F936" s="61" t="s">
        <v>1079</v>
      </c>
      <c r="G936" s="33">
        <v>0</v>
      </c>
      <c r="H936" s="33">
        <v>0</v>
      </c>
      <c r="I936" s="3">
        <f>IFERROR(VLOOKUP(C936,'[6]Anexo 2'!$A$9:$G$1115,7,0),0)</f>
        <v>119323846</v>
      </c>
      <c r="J936" s="3">
        <f>IFERROR(VLOOKUP(C936,'[6]Anexo 1'!$A$9:$F$1115,6,0),0)</f>
        <v>101232593</v>
      </c>
      <c r="K936" s="3"/>
      <c r="L936" s="3"/>
      <c r="M936" s="3"/>
      <c r="N936" s="3"/>
      <c r="O936" s="3"/>
      <c r="P936" s="34">
        <f t="shared" si="43"/>
        <v>220556439</v>
      </c>
      <c r="Q936" s="35">
        <f>VLOOKUP(D936,FEBRERO!$D$13:$Q$1147,14,0)+VLOOKUP(D936,FEBRERO!$D$13:$AC$1147,26,0)+VLOOKUP(D936,MARZO!$D$13:$AC$1147,26,0)</f>
        <v>131063555</v>
      </c>
      <c r="R936" s="3">
        <f>IFERROR(VLOOKUP(D936,[7]ServNOMINA!$F$16:$M$112,8,0),0)</f>
        <v>0</v>
      </c>
      <c r="S936" s="3">
        <f>IFERROR(VLOOKUP(D936,[7]ServOTROS!$F$16:$M$112,8,0),0)</f>
        <v>0</v>
      </c>
      <c r="T936" s="3">
        <f>IFERROR(VLOOKUP(D936,[7]CANCEL!$F$16:$M$48,8,0),0)</f>
        <v>0</v>
      </c>
      <c r="U936" s="3">
        <f>IFERROR(VLOOKUP(B936,[7]Aaf_PENSION!$C$16:$M$112,11,0),0)</f>
        <v>0</v>
      </c>
      <c r="V936" s="3">
        <f>IFERROR(VLOOKUP(B936,[7]Aaf_SALUD!$C$16:$M$112,11,0),0)</f>
        <v>0</v>
      </c>
      <c r="W936" s="3">
        <f>IFERROR(VLOOKUP(D936,[7]CALIDAD!$F$16:$M$1122,8,0),0)</f>
        <v>9943654</v>
      </c>
      <c r="X936" s="3"/>
      <c r="Y936" s="3">
        <f>IFERROR(VLOOKUP(B936,[7]Ap_CESANTIAS!$C$16:$M$112,11,0),0)</f>
        <v>0</v>
      </c>
      <c r="Z936" s="3">
        <f>IFERROR(VLOOKUP(B936,[7]Ap_PENSION!$C$16:$M$112,11,0),0)</f>
        <v>0</v>
      </c>
      <c r="AA936" s="3">
        <f>IFERROR(VLOOKUP(B936,[7]Ap_SALUD!$C$16:$M$112,11,0),0)</f>
        <v>0</v>
      </c>
      <c r="AB936" s="3"/>
      <c r="AC936" s="36">
        <f t="shared" si="42"/>
        <v>9943654</v>
      </c>
      <c r="AD936" s="37">
        <f t="shared" si="44"/>
        <v>79549230</v>
      </c>
      <c r="AE936" s="144"/>
    </row>
    <row r="937" spans="1:31" hidden="1" x14ac:dyDescent="0.25">
      <c r="A937" s="29">
        <v>925</v>
      </c>
      <c r="B937" s="61"/>
      <c r="C937" s="143" t="str">
        <f>VLOOKUP(D937,[8]Hoja1!$A$2:$B$1115,2,0)</f>
        <v>68296</v>
      </c>
      <c r="D937" s="31">
        <v>890206722</v>
      </c>
      <c r="E937" s="31">
        <v>219668296</v>
      </c>
      <c r="F937" s="61" t="s">
        <v>1080</v>
      </c>
      <c r="G937" s="33">
        <v>0</v>
      </c>
      <c r="H937" s="33">
        <v>0</v>
      </c>
      <c r="I937" s="3">
        <f>IFERROR(VLOOKUP(C937,'[6]Anexo 2'!$A$9:$G$1115,7,0),0)</f>
        <v>55050617</v>
      </c>
      <c r="J937" s="3">
        <f>IFERROR(VLOOKUP(C937,'[6]Anexo 1'!$A$9:$F$1115,6,0),0)</f>
        <v>64545054</v>
      </c>
      <c r="K937" s="3"/>
      <c r="L937" s="3"/>
      <c r="M937" s="3"/>
      <c r="N937" s="3"/>
      <c r="O937" s="3"/>
      <c r="P937" s="34">
        <f t="shared" si="43"/>
        <v>119595671</v>
      </c>
      <c r="Q937" s="35">
        <f>VLOOKUP(D937,FEBRERO!$D$13:$Q$1147,14,0)+VLOOKUP(D937,FEBRERO!$D$13:$AC$1147,26,0)+VLOOKUP(D937,MARZO!$D$13:$AC$1147,26,0)</f>
        <v>78307707</v>
      </c>
      <c r="R937" s="3">
        <f>IFERROR(VLOOKUP(D937,[7]ServNOMINA!$F$16:$M$112,8,0),0)</f>
        <v>0</v>
      </c>
      <c r="S937" s="3">
        <f>IFERROR(VLOOKUP(D937,[7]ServOTROS!$F$16:$M$112,8,0),0)</f>
        <v>0</v>
      </c>
      <c r="T937" s="3">
        <f>IFERROR(VLOOKUP(D937,[7]CANCEL!$F$16:$M$48,8,0),0)</f>
        <v>0</v>
      </c>
      <c r="U937" s="3">
        <f>IFERROR(VLOOKUP(B937,[7]Aaf_PENSION!$C$16:$M$112,11,0),0)</f>
        <v>0</v>
      </c>
      <c r="V937" s="3">
        <f>IFERROR(VLOOKUP(B937,[7]Aaf_SALUD!$C$16:$M$112,11,0),0)</f>
        <v>0</v>
      </c>
      <c r="W937" s="3">
        <f>IFERROR(VLOOKUP(D937,[7]CALIDAD!$F$16:$M$1122,8,0),0)</f>
        <v>4587551</v>
      </c>
      <c r="X937" s="3"/>
      <c r="Y937" s="3">
        <f>IFERROR(VLOOKUP(B937,[7]Ap_CESANTIAS!$C$16:$M$112,11,0),0)</f>
        <v>0</v>
      </c>
      <c r="Z937" s="3">
        <f>IFERROR(VLOOKUP(B937,[7]Ap_PENSION!$C$16:$M$112,11,0),0)</f>
        <v>0</v>
      </c>
      <c r="AA937" s="3">
        <f>IFERROR(VLOOKUP(B937,[7]Ap_SALUD!$C$16:$M$112,11,0),0)</f>
        <v>0</v>
      </c>
      <c r="AB937" s="3"/>
      <c r="AC937" s="36">
        <f t="shared" si="42"/>
        <v>4587551</v>
      </c>
      <c r="AD937" s="37">
        <f t="shared" si="44"/>
        <v>36700413</v>
      </c>
      <c r="AE937" s="144"/>
    </row>
    <row r="938" spans="1:31" hidden="1" x14ac:dyDescent="0.25">
      <c r="A938" s="38">
        <v>926</v>
      </c>
      <c r="B938" s="61"/>
      <c r="C938" s="143" t="str">
        <f>VLOOKUP(D938,[8]Hoja1!$A$2:$B$1115,2,0)</f>
        <v>68298</v>
      </c>
      <c r="D938" s="31">
        <v>800099691</v>
      </c>
      <c r="E938" s="31">
        <v>219868298</v>
      </c>
      <c r="F938" s="61" t="s">
        <v>1081</v>
      </c>
      <c r="G938" s="33">
        <v>0</v>
      </c>
      <c r="H938" s="33">
        <v>0</v>
      </c>
      <c r="I938" s="3">
        <f>IFERROR(VLOOKUP(C938,'[6]Anexo 2'!$A$9:$G$1115,7,0),0)</f>
        <v>77542960</v>
      </c>
      <c r="J938" s="3">
        <f>IFERROR(VLOOKUP(C938,'[6]Anexo 1'!$A$9:$F$1115,6,0),0)</f>
        <v>80787981</v>
      </c>
      <c r="K938" s="3"/>
      <c r="L938" s="3"/>
      <c r="M938" s="3"/>
      <c r="N938" s="3"/>
      <c r="O938" s="3"/>
      <c r="P938" s="34">
        <f t="shared" si="43"/>
        <v>158330941</v>
      </c>
      <c r="Q938" s="35">
        <f>VLOOKUP(D938,FEBRERO!$D$13:$Q$1147,14,0)+VLOOKUP(D938,FEBRERO!$D$13:$AC$1147,26,0)+VLOOKUP(D938,MARZO!$D$13:$AC$1147,26,0)</f>
        <v>100173720</v>
      </c>
      <c r="R938" s="3">
        <f>IFERROR(VLOOKUP(D938,[7]ServNOMINA!$F$16:$M$112,8,0),0)</f>
        <v>0</v>
      </c>
      <c r="S938" s="3">
        <f>IFERROR(VLOOKUP(D938,[7]ServOTROS!$F$16:$M$112,8,0),0)</f>
        <v>0</v>
      </c>
      <c r="T938" s="3">
        <f>IFERROR(VLOOKUP(D938,[7]CANCEL!$F$16:$M$48,8,0),0)</f>
        <v>0</v>
      </c>
      <c r="U938" s="3">
        <f>IFERROR(VLOOKUP(B938,[7]Aaf_PENSION!$C$16:$M$112,11,0),0)</f>
        <v>0</v>
      </c>
      <c r="V938" s="3">
        <f>IFERROR(VLOOKUP(B938,[7]Aaf_SALUD!$C$16:$M$112,11,0),0)</f>
        <v>0</v>
      </c>
      <c r="W938" s="3">
        <f>IFERROR(VLOOKUP(D938,[7]CALIDAD!$F$16:$M$1122,8,0),0)</f>
        <v>6461913</v>
      </c>
      <c r="X938" s="3"/>
      <c r="Y938" s="3">
        <f>IFERROR(VLOOKUP(B938,[7]Ap_CESANTIAS!$C$16:$M$112,11,0),0)</f>
        <v>0</v>
      </c>
      <c r="Z938" s="3">
        <f>IFERROR(VLOOKUP(B938,[7]Ap_PENSION!$C$16:$M$112,11,0),0)</f>
        <v>0</v>
      </c>
      <c r="AA938" s="3">
        <f>IFERROR(VLOOKUP(B938,[7]Ap_SALUD!$C$16:$M$112,11,0),0)</f>
        <v>0</v>
      </c>
      <c r="AB938" s="3"/>
      <c r="AC938" s="36">
        <f t="shared" si="42"/>
        <v>6461913</v>
      </c>
      <c r="AD938" s="37">
        <f t="shared" si="44"/>
        <v>51695308</v>
      </c>
      <c r="AE938" s="144"/>
    </row>
    <row r="939" spans="1:31" hidden="1" x14ac:dyDescent="0.25">
      <c r="A939" s="29">
        <v>927</v>
      </c>
      <c r="B939" s="61"/>
      <c r="C939" s="143" t="str">
        <f>VLOOKUP(D939,[8]Hoja1!$A$2:$B$1115,2,0)</f>
        <v>68318</v>
      </c>
      <c r="D939" s="31">
        <v>890208360</v>
      </c>
      <c r="E939" s="31">
        <v>211868318</v>
      </c>
      <c r="F939" s="61" t="s">
        <v>1082</v>
      </c>
      <c r="G939" s="33">
        <v>0</v>
      </c>
      <c r="H939" s="33">
        <v>0</v>
      </c>
      <c r="I939" s="3">
        <f>IFERROR(VLOOKUP(C939,'[6]Anexo 2'!$A$9:$G$1115,7,0),0)</f>
        <v>86194805</v>
      </c>
      <c r="J939" s="3">
        <f>IFERROR(VLOOKUP(C939,'[6]Anexo 1'!$A$9:$F$1115,6,0),0)</f>
        <v>110185306</v>
      </c>
      <c r="K939" s="3"/>
      <c r="L939" s="3"/>
      <c r="M939" s="3"/>
      <c r="N939" s="3"/>
      <c r="O939" s="3"/>
      <c r="P939" s="34">
        <f t="shared" si="43"/>
        <v>196380111</v>
      </c>
      <c r="Q939" s="35">
        <f>VLOOKUP(D939,FEBRERO!$D$13:$Q$1147,14,0)+VLOOKUP(D939,FEBRERO!$D$13:$AC$1147,26,0)+VLOOKUP(D939,MARZO!$D$13:$AC$1147,26,0)</f>
        <v>131734006</v>
      </c>
      <c r="R939" s="3">
        <f>IFERROR(VLOOKUP(D939,[7]ServNOMINA!$F$16:$M$112,8,0),0)</f>
        <v>0</v>
      </c>
      <c r="S939" s="3">
        <f>IFERROR(VLOOKUP(D939,[7]ServOTROS!$F$16:$M$112,8,0),0)</f>
        <v>0</v>
      </c>
      <c r="T939" s="3">
        <f>IFERROR(VLOOKUP(D939,[7]CANCEL!$F$16:$M$48,8,0),0)</f>
        <v>0</v>
      </c>
      <c r="U939" s="3">
        <f>IFERROR(VLOOKUP(B939,[7]Aaf_PENSION!$C$16:$M$112,11,0),0)</f>
        <v>0</v>
      </c>
      <c r="V939" s="3">
        <f>IFERROR(VLOOKUP(B939,[7]Aaf_SALUD!$C$16:$M$112,11,0),0)</f>
        <v>0</v>
      </c>
      <c r="W939" s="3">
        <f>IFERROR(VLOOKUP(D939,[7]CALIDAD!$F$16:$M$1122,8,0),0)</f>
        <v>7182900</v>
      </c>
      <c r="X939" s="3"/>
      <c r="Y939" s="3">
        <f>IFERROR(VLOOKUP(B939,[7]Ap_CESANTIAS!$C$16:$M$112,11,0),0)</f>
        <v>0</v>
      </c>
      <c r="Z939" s="3">
        <f>IFERROR(VLOOKUP(B939,[7]Ap_PENSION!$C$16:$M$112,11,0),0)</f>
        <v>0</v>
      </c>
      <c r="AA939" s="3">
        <f>IFERROR(VLOOKUP(B939,[7]Ap_SALUD!$C$16:$M$112,11,0),0)</f>
        <v>0</v>
      </c>
      <c r="AB939" s="3"/>
      <c r="AC939" s="36">
        <f t="shared" si="42"/>
        <v>7182900</v>
      </c>
      <c r="AD939" s="37">
        <f t="shared" si="44"/>
        <v>57463205</v>
      </c>
      <c r="AE939" s="144"/>
    </row>
    <row r="940" spans="1:31" hidden="1" x14ac:dyDescent="0.25">
      <c r="A940" s="38">
        <v>928</v>
      </c>
      <c r="B940" s="61"/>
      <c r="C940" s="143" t="str">
        <f>VLOOKUP(D940,[8]Hoja1!$A$2:$B$1115,2,0)</f>
        <v>68320</v>
      </c>
      <c r="D940" s="31">
        <v>800099694</v>
      </c>
      <c r="E940" s="31">
        <v>212068320</v>
      </c>
      <c r="F940" s="61" t="s">
        <v>357</v>
      </c>
      <c r="G940" s="33">
        <v>0</v>
      </c>
      <c r="H940" s="33">
        <v>0</v>
      </c>
      <c r="I940" s="3">
        <f>IFERROR(VLOOKUP(C940,'[6]Anexo 2'!$A$9:$G$1115,7,0),0)</f>
        <v>77239313</v>
      </c>
      <c r="J940" s="3">
        <f>IFERROR(VLOOKUP(C940,'[6]Anexo 1'!$A$9:$F$1115,6,0),0)</f>
        <v>32450694</v>
      </c>
      <c r="K940" s="3"/>
      <c r="L940" s="3"/>
      <c r="M940" s="3"/>
      <c r="N940" s="3"/>
      <c r="O940" s="3"/>
      <c r="P940" s="34">
        <f t="shared" si="43"/>
        <v>109690007</v>
      </c>
      <c r="Q940" s="35">
        <f>VLOOKUP(D940,FEBRERO!$D$13:$Q$1147,14,0)+VLOOKUP(D940,FEBRERO!$D$13:$AC$1147,26,0)+VLOOKUP(D940,MARZO!$D$13:$AC$1147,26,0)</f>
        <v>51760521</v>
      </c>
      <c r="R940" s="3">
        <f>IFERROR(VLOOKUP(D940,[7]ServNOMINA!$F$16:$M$112,8,0),0)</f>
        <v>0</v>
      </c>
      <c r="S940" s="3">
        <f>IFERROR(VLOOKUP(D940,[7]ServOTROS!$F$16:$M$112,8,0),0)</f>
        <v>0</v>
      </c>
      <c r="T940" s="3">
        <f>IFERROR(VLOOKUP(D940,[7]CANCEL!$F$16:$M$48,8,0),0)</f>
        <v>0</v>
      </c>
      <c r="U940" s="3">
        <f>IFERROR(VLOOKUP(B940,[7]Aaf_PENSION!$C$16:$M$112,11,0),0)</f>
        <v>0</v>
      </c>
      <c r="V940" s="3">
        <f>IFERROR(VLOOKUP(B940,[7]Aaf_SALUD!$C$16:$M$112,11,0),0)</f>
        <v>0</v>
      </c>
      <c r="W940" s="3">
        <f>IFERROR(VLOOKUP(D940,[7]CALIDAD!$F$16:$M$1122,8,0),0)</f>
        <v>6436609</v>
      </c>
      <c r="X940" s="3"/>
      <c r="Y940" s="3">
        <f>IFERROR(VLOOKUP(B940,[7]Ap_CESANTIAS!$C$16:$M$112,11,0),0)</f>
        <v>0</v>
      </c>
      <c r="Z940" s="3">
        <f>IFERROR(VLOOKUP(B940,[7]Ap_PENSION!$C$16:$M$112,11,0),0)</f>
        <v>0</v>
      </c>
      <c r="AA940" s="3">
        <f>IFERROR(VLOOKUP(B940,[7]Ap_SALUD!$C$16:$M$112,11,0),0)</f>
        <v>0</v>
      </c>
      <c r="AB940" s="3"/>
      <c r="AC940" s="36">
        <f t="shared" si="42"/>
        <v>6436609</v>
      </c>
      <c r="AD940" s="37">
        <f t="shared" si="44"/>
        <v>51492877</v>
      </c>
      <c r="AE940" s="144"/>
    </row>
    <row r="941" spans="1:31" hidden="1" x14ac:dyDescent="0.25">
      <c r="A941" s="29">
        <v>929</v>
      </c>
      <c r="B941" s="61"/>
      <c r="C941" s="143" t="str">
        <f>VLOOKUP(D941,[8]Hoja1!$A$2:$B$1115,2,0)</f>
        <v>68322</v>
      </c>
      <c r="D941" s="31">
        <v>890204979</v>
      </c>
      <c r="E941" s="31">
        <v>212268322</v>
      </c>
      <c r="F941" s="61" t="s">
        <v>1083</v>
      </c>
      <c r="G941" s="33">
        <v>0</v>
      </c>
      <c r="H941" s="33">
        <v>0</v>
      </c>
      <c r="I941" s="3">
        <f>IFERROR(VLOOKUP(C941,'[6]Anexo 2'!$A$9:$G$1115,7,0),0)</f>
        <v>34085774</v>
      </c>
      <c r="J941" s="3">
        <f>IFERROR(VLOOKUP(C941,'[6]Anexo 1'!$A$9:$F$1115,6,0),0)</f>
        <v>38811507</v>
      </c>
      <c r="K941" s="3"/>
      <c r="L941" s="3"/>
      <c r="M941" s="3"/>
      <c r="N941" s="3"/>
      <c r="O941" s="3"/>
      <c r="P941" s="34">
        <f t="shared" si="43"/>
        <v>72897281</v>
      </c>
      <c r="Q941" s="35">
        <f>VLOOKUP(D941,FEBRERO!$D$13:$Q$1147,14,0)+VLOOKUP(D941,FEBRERO!$D$13:$AC$1147,26,0)+VLOOKUP(D941,MARZO!$D$13:$AC$1147,26,0)</f>
        <v>47332950</v>
      </c>
      <c r="R941" s="3">
        <f>IFERROR(VLOOKUP(D941,[7]ServNOMINA!$F$16:$M$112,8,0),0)</f>
        <v>0</v>
      </c>
      <c r="S941" s="3">
        <f>IFERROR(VLOOKUP(D941,[7]ServOTROS!$F$16:$M$112,8,0),0)</f>
        <v>0</v>
      </c>
      <c r="T941" s="3">
        <f>IFERROR(VLOOKUP(D941,[7]CANCEL!$F$16:$M$48,8,0),0)</f>
        <v>0</v>
      </c>
      <c r="U941" s="3">
        <f>IFERROR(VLOOKUP(B941,[7]Aaf_PENSION!$C$16:$M$112,11,0),0)</f>
        <v>0</v>
      </c>
      <c r="V941" s="3">
        <f>IFERROR(VLOOKUP(B941,[7]Aaf_SALUD!$C$16:$M$112,11,0),0)</f>
        <v>0</v>
      </c>
      <c r="W941" s="3">
        <f>IFERROR(VLOOKUP(D941,[7]CALIDAD!$F$16:$M$1122,8,0),0)</f>
        <v>2840481</v>
      </c>
      <c r="X941" s="3"/>
      <c r="Y941" s="3">
        <f>IFERROR(VLOOKUP(B941,[7]Ap_CESANTIAS!$C$16:$M$112,11,0),0)</f>
        <v>0</v>
      </c>
      <c r="Z941" s="3">
        <f>IFERROR(VLOOKUP(B941,[7]Ap_PENSION!$C$16:$M$112,11,0),0)</f>
        <v>0</v>
      </c>
      <c r="AA941" s="3">
        <f>IFERROR(VLOOKUP(B941,[7]Ap_SALUD!$C$16:$M$112,11,0),0)</f>
        <v>0</v>
      </c>
      <c r="AB941" s="3"/>
      <c r="AC941" s="36">
        <f t="shared" si="42"/>
        <v>2840481</v>
      </c>
      <c r="AD941" s="37">
        <f t="shared" si="44"/>
        <v>22723850</v>
      </c>
      <c r="AE941" s="144"/>
    </row>
    <row r="942" spans="1:31" hidden="1" x14ac:dyDescent="0.25">
      <c r="A942" s="38">
        <v>930</v>
      </c>
      <c r="B942" s="61"/>
      <c r="C942" s="143" t="str">
        <f>VLOOKUP(D942,[8]Hoja1!$A$2:$B$1115,2,0)</f>
        <v>68324</v>
      </c>
      <c r="D942" s="31">
        <v>890210945</v>
      </c>
      <c r="E942" s="31">
        <v>212468324</v>
      </c>
      <c r="F942" s="61" t="s">
        <v>1084</v>
      </c>
      <c r="G942" s="33">
        <v>0</v>
      </c>
      <c r="H942" s="33">
        <v>0</v>
      </c>
      <c r="I942" s="3">
        <f>IFERROR(VLOOKUP(C942,'[6]Anexo 2'!$A$9:$G$1115,7,0),0)</f>
        <v>35405678</v>
      </c>
      <c r="J942" s="3">
        <f>IFERROR(VLOOKUP(C942,'[6]Anexo 1'!$A$9:$F$1115,6,0),0)</f>
        <v>41155269</v>
      </c>
      <c r="K942" s="3"/>
      <c r="L942" s="3"/>
      <c r="M942" s="3"/>
      <c r="N942" s="3"/>
      <c r="O942" s="3"/>
      <c r="P942" s="34">
        <f t="shared" si="43"/>
        <v>76560947</v>
      </c>
      <c r="Q942" s="35">
        <f>VLOOKUP(D942,FEBRERO!$D$13:$Q$1147,14,0)+VLOOKUP(D942,FEBRERO!$D$13:$AC$1147,26,0)+VLOOKUP(D942,MARZO!$D$13:$AC$1147,26,0)</f>
        <v>50006688</v>
      </c>
      <c r="R942" s="3">
        <f>IFERROR(VLOOKUP(D942,[7]ServNOMINA!$F$16:$M$112,8,0),0)</f>
        <v>0</v>
      </c>
      <c r="S942" s="3">
        <f>IFERROR(VLOOKUP(D942,[7]ServOTROS!$F$16:$M$112,8,0),0)</f>
        <v>0</v>
      </c>
      <c r="T942" s="3">
        <f>IFERROR(VLOOKUP(D942,[7]CANCEL!$F$16:$M$48,8,0),0)</f>
        <v>0</v>
      </c>
      <c r="U942" s="3">
        <f>IFERROR(VLOOKUP(B942,[7]Aaf_PENSION!$C$16:$M$112,11,0),0)</f>
        <v>0</v>
      </c>
      <c r="V942" s="3">
        <f>IFERROR(VLOOKUP(B942,[7]Aaf_SALUD!$C$16:$M$112,11,0),0)</f>
        <v>0</v>
      </c>
      <c r="W942" s="3">
        <f>IFERROR(VLOOKUP(D942,[7]CALIDAD!$F$16:$M$1122,8,0),0)</f>
        <v>2950473</v>
      </c>
      <c r="X942" s="3"/>
      <c r="Y942" s="3">
        <f>IFERROR(VLOOKUP(B942,[7]Ap_CESANTIAS!$C$16:$M$112,11,0),0)</f>
        <v>0</v>
      </c>
      <c r="Z942" s="3">
        <f>IFERROR(VLOOKUP(B942,[7]Ap_PENSION!$C$16:$M$112,11,0),0)</f>
        <v>0</v>
      </c>
      <c r="AA942" s="3">
        <f>IFERROR(VLOOKUP(B942,[7]Ap_SALUD!$C$16:$M$112,11,0),0)</f>
        <v>0</v>
      </c>
      <c r="AB942" s="3"/>
      <c r="AC942" s="36">
        <f t="shared" si="42"/>
        <v>2950473</v>
      </c>
      <c r="AD942" s="37">
        <f t="shared" si="44"/>
        <v>23603786</v>
      </c>
      <c r="AE942" s="144"/>
    </row>
    <row r="943" spans="1:31" hidden="1" x14ac:dyDescent="0.25">
      <c r="A943" s="29">
        <v>931</v>
      </c>
      <c r="B943" s="61"/>
      <c r="C943" s="143" t="str">
        <f>VLOOKUP(D943,[8]Hoja1!$A$2:$B$1115,2,0)</f>
        <v>68327</v>
      </c>
      <c r="D943" s="31">
        <v>890207790</v>
      </c>
      <c r="E943" s="31">
        <v>212768327</v>
      </c>
      <c r="F943" s="61" t="s">
        <v>1085</v>
      </c>
      <c r="G943" s="33">
        <v>0</v>
      </c>
      <c r="H943" s="33">
        <v>0</v>
      </c>
      <c r="I943" s="3">
        <f>IFERROR(VLOOKUP(C943,'[6]Anexo 2'!$A$9:$G$1115,7,0),0)</f>
        <v>69819803</v>
      </c>
      <c r="J943" s="3">
        <f>IFERROR(VLOOKUP(C943,'[6]Anexo 1'!$A$9:$F$1115,6,0),0)</f>
        <v>67674064</v>
      </c>
      <c r="K943" s="3"/>
      <c r="L943" s="3"/>
      <c r="M943" s="3"/>
      <c r="N943" s="3"/>
      <c r="O943" s="3"/>
      <c r="P943" s="34">
        <f t="shared" si="43"/>
        <v>137493867</v>
      </c>
      <c r="Q943" s="35">
        <f>VLOOKUP(D943,FEBRERO!$D$13:$Q$1147,14,0)+VLOOKUP(D943,FEBRERO!$D$13:$AC$1147,26,0)+VLOOKUP(D943,MARZO!$D$13:$AC$1147,26,0)</f>
        <v>85129015</v>
      </c>
      <c r="R943" s="3">
        <f>IFERROR(VLOOKUP(D943,[7]ServNOMINA!$F$16:$M$112,8,0),0)</f>
        <v>0</v>
      </c>
      <c r="S943" s="3">
        <f>IFERROR(VLOOKUP(D943,[7]ServOTROS!$F$16:$M$112,8,0),0)</f>
        <v>0</v>
      </c>
      <c r="T943" s="3">
        <f>IFERROR(VLOOKUP(D943,[7]CANCEL!$F$16:$M$48,8,0),0)</f>
        <v>0</v>
      </c>
      <c r="U943" s="3">
        <f>IFERROR(VLOOKUP(B943,[7]Aaf_PENSION!$C$16:$M$112,11,0),0)</f>
        <v>0</v>
      </c>
      <c r="V943" s="3">
        <f>IFERROR(VLOOKUP(B943,[7]Aaf_SALUD!$C$16:$M$112,11,0),0)</f>
        <v>0</v>
      </c>
      <c r="W943" s="3">
        <f>IFERROR(VLOOKUP(D943,[7]CALIDAD!$F$16:$M$1122,8,0),0)</f>
        <v>5818317</v>
      </c>
      <c r="X943" s="3"/>
      <c r="Y943" s="3">
        <f>IFERROR(VLOOKUP(B943,[7]Ap_CESANTIAS!$C$16:$M$112,11,0),0)</f>
        <v>0</v>
      </c>
      <c r="Z943" s="3">
        <f>IFERROR(VLOOKUP(B943,[7]Ap_PENSION!$C$16:$M$112,11,0),0)</f>
        <v>0</v>
      </c>
      <c r="AA943" s="3">
        <f>IFERROR(VLOOKUP(B943,[7]Ap_SALUD!$C$16:$M$112,11,0),0)</f>
        <v>0</v>
      </c>
      <c r="AB943" s="3"/>
      <c r="AC943" s="36">
        <f t="shared" si="42"/>
        <v>5818317</v>
      </c>
      <c r="AD943" s="37">
        <f t="shared" si="44"/>
        <v>46546535</v>
      </c>
      <c r="AE943" s="144"/>
    </row>
    <row r="944" spans="1:31" hidden="1" x14ac:dyDescent="0.25">
      <c r="A944" s="38">
        <v>932</v>
      </c>
      <c r="B944" s="61"/>
      <c r="C944" s="143" t="str">
        <f>VLOOKUP(D944,[8]Hoja1!$A$2:$B$1115,2,0)</f>
        <v>68344</v>
      </c>
      <c r="D944" s="31">
        <v>890210438</v>
      </c>
      <c r="E944" s="31">
        <v>214468344</v>
      </c>
      <c r="F944" s="61" t="s">
        <v>1086</v>
      </c>
      <c r="G944" s="33">
        <v>0</v>
      </c>
      <c r="H944" s="33">
        <v>0</v>
      </c>
      <c r="I944" s="3">
        <f>IFERROR(VLOOKUP(C944,'[6]Anexo 2'!$A$9:$G$1115,7,0),0)</f>
        <v>35292352</v>
      </c>
      <c r="J944" s="3">
        <f>IFERROR(VLOOKUP(C944,'[6]Anexo 1'!$A$9:$F$1115,6,0),0)</f>
        <v>46484033</v>
      </c>
      <c r="K944" s="3"/>
      <c r="L944" s="3"/>
      <c r="M944" s="3"/>
      <c r="N944" s="3"/>
      <c r="O944" s="3"/>
      <c r="P944" s="34">
        <f t="shared" si="43"/>
        <v>81776385</v>
      </c>
      <c r="Q944" s="35">
        <f>VLOOKUP(D944,FEBRERO!$D$13:$Q$1147,14,0)+VLOOKUP(D944,FEBRERO!$D$13:$AC$1147,26,0)+VLOOKUP(D944,MARZO!$D$13:$AC$1147,26,0)</f>
        <v>55307120</v>
      </c>
      <c r="R944" s="3">
        <f>IFERROR(VLOOKUP(D944,[7]ServNOMINA!$F$16:$M$112,8,0),0)</f>
        <v>0</v>
      </c>
      <c r="S944" s="3">
        <f>IFERROR(VLOOKUP(D944,[7]ServOTROS!$F$16:$M$112,8,0),0)</f>
        <v>0</v>
      </c>
      <c r="T944" s="3">
        <f>IFERROR(VLOOKUP(D944,[7]CANCEL!$F$16:$M$48,8,0),0)</f>
        <v>0</v>
      </c>
      <c r="U944" s="3">
        <f>IFERROR(VLOOKUP(B944,[7]Aaf_PENSION!$C$16:$M$112,11,0),0)</f>
        <v>0</v>
      </c>
      <c r="V944" s="3">
        <f>IFERROR(VLOOKUP(B944,[7]Aaf_SALUD!$C$16:$M$112,11,0),0)</f>
        <v>0</v>
      </c>
      <c r="W944" s="3">
        <f>IFERROR(VLOOKUP(D944,[7]CALIDAD!$F$16:$M$1122,8,0),0)</f>
        <v>2941029</v>
      </c>
      <c r="X944" s="3"/>
      <c r="Y944" s="3">
        <f>IFERROR(VLOOKUP(B944,[7]Ap_CESANTIAS!$C$16:$M$112,11,0),0)</f>
        <v>0</v>
      </c>
      <c r="Z944" s="3">
        <f>IFERROR(VLOOKUP(B944,[7]Ap_PENSION!$C$16:$M$112,11,0),0)</f>
        <v>0</v>
      </c>
      <c r="AA944" s="3">
        <f>IFERROR(VLOOKUP(B944,[7]Ap_SALUD!$C$16:$M$112,11,0),0)</f>
        <v>0</v>
      </c>
      <c r="AB944" s="3"/>
      <c r="AC944" s="36">
        <f t="shared" si="42"/>
        <v>2941029</v>
      </c>
      <c r="AD944" s="37">
        <f t="shared" si="44"/>
        <v>23528236</v>
      </c>
      <c r="AE944" s="144"/>
    </row>
    <row r="945" spans="1:31" hidden="1" x14ac:dyDescent="0.25">
      <c r="A945" s="29">
        <v>933</v>
      </c>
      <c r="B945" s="61"/>
      <c r="C945" s="143" t="str">
        <f>VLOOKUP(D945,[8]Hoja1!$A$2:$B$1115,2,0)</f>
        <v>68368</v>
      </c>
      <c r="D945" s="31">
        <v>890210946</v>
      </c>
      <c r="E945" s="31">
        <v>216868368</v>
      </c>
      <c r="F945" s="61" t="s">
        <v>1087</v>
      </c>
      <c r="G945" s="33">
        <v>0</v>
      </c>
      <c r="H945" s="33">
        <v>0</v>
      </c>
      <c r="I945" s="3">
        <f>IFERROR(VLOOKUP(C945,'[6]Anexo 2'!$A$9:$G$1115,7,0),0)</f>
        <v>44844412</v>
      </c>
      <c r="J945" s="3">
        <f>IFERROR(VLOOKUP(C945,'[6]Anexo 1'!$A$9:$F$1115,6,0),0)</f>
        <v>52602631</v>
      </c>
      <c r="K945" s="3"/>
      <c r="L945" s="3"/>
      <c r="M945" s="3"/>
      <c r="N945" s="3"/>
      <c r="O945" s="3"/>
      <c r="P945" s="34">
        <f t="shared" si="43"/>
        <v>97447043</v>
      </c>
      <c r="Q945" s="35">
        <f>VLOOKUP(D945,FEBRERO!$D$13:$Q$1147,14,0)+VLOOKUP(D945,FEBRERO!$D$13:$AC$1147,26,0)+VLOOKUP(D945,MARZO!$D$13:$AC$1147,26,0)</f>
        <v>63813733</v>
      </c>
      <c r="R945" s="3">
        <f>IFERROR(VLOOKUP(D945,[7]ServNOMINA!$F$16:$M$112,8,0),0)</f>
        <v>0</v>
      </c>
      <c r="S945" s="3">
        <f>IFERROR(VLOOKUP(D945,[7]ServOTROS!$F$16:$M$112,8,0),0)</f>
        <v>0</v>
      </c>
      <c r="T945" s="3">
        <f>IFERROR(VLOOKUP(D945,[7]CANCEL!$F$16:$M$48,8,0),0)</f>
        <v>0</v>
      </c>
      <c r="U945" s="3">
        <f>IFERROR(VLOOKUP(B945,[7]Aaf_PENSION!$C$16:$M$112,11,0),0)</f>
        <v>0</v>
      </c>
      <c r="V945" s="3">
        <f>IFERROR(VLOOKUP(B945,[7]Aaf_SALUD!$C$16:$M$112,11,0),0)</f>
        <v>0</v>
      </c>
      <c r="W945" s="3">
        <f>IFERROR(VLOOKUP(D945,[7]CALIDAD!$F$16:$M$1122,8,0),0)</f>
        <v>3737034</v>
      </c>
      <c r="X945" s="3"/>
      <c r="Y945" s="3">
        <f>IFERROR(VLOOKUP(B945,[7]Ap_CESANTIAS!$C$16:$M$112,11,0),0)</f>
        <v>0</v>
      </c>
      <c r="Z945" s="3">
        <f>IFERROR(VLOOKUP(B945,[7]Ap_PENSION!$C$16:$M$112,11,0),0)</f>
        <v>0</v>
      </c>
      <c r="AA945" s="3">
        <f>IFERROR(VLOOKUP(B945,[7]Ap_SALUD!$C$16:$M$112,11,0),0)</f>
        <v>0</v>
      </c>
      <c r="AB945" s="3"/>
      <c r="AC945" s="36">
        <f t="shared" si="42"/>
        <v>3737034</v>
      </c>
      <c r="AD945" s="37">
        <f t="shared" si="44"/>
        <v>29896276</v>
      </c>
      <c r="AE945" s="144"/>
    </row>
    <row r="946" spans="1:31" hidden="1" x14ac:dyDescent="0.25">
      <c r="A946" s="38">
        <v>934</v>
      </c>
      <c r="B946" s="61"/>
      <c r="C946" s="143" t="str">
        <f>VLOOKUP(D946,[8]Hoja1!$A$2:$B$1115,2,0)</f>
        <v>68370</v>
      </c>
      <c r="D946" s="31">
        <v>800124166</v>
      </c>
      <c r="E946" s="31">
        <v>217068370</v>
      </c>
      <c r="F946" s="61" t="s">
        <v>1088</v>
      </c>
      <c r="G946" s="33">
        <v>0</v>
      </c>
      <c r="H946" s="33">
        <v>0</v>
      </c>
      <c r="I946" s="3">
        <f>IFERROR(VLOOKUP(C946,'[6]Anexo 2'!$A$9:$G$1115,7,0),0)</f>
        <v>36779882</v>
      </c>
      <c r="J946" s="3">
        <f>IFERROR(VLOOKUP(C946,'[6]Anexo 1'!$A$9:$F$1115,6,0),0)</f>
        <v>38983848</v>
      </c>
      <c r="K946" s="3"/>
      <c r="L946" s="3"/>
      <c r="M946" s="3"/>
      <c r="N946" s="3"/>
      <c r="O946" s="3"/>
      <c r="P946" s="34">
        <f t="shared" si="43"/>
        <v>75763730</v>
      </c>
      <c r="Q946" s="35">
        <f>VLOOKUP(D946,FEBRERO!$D$13:$Q$1147,14,0)+VLOOKUP(D946,FEBRERO!$D$13:$AC$1147,26,0)+VLOOKUP(D946,MARZO!$D$13:$AC$1147,26,0)</f>
        <v>48178818</v>
      </c>
      <c r="R946" s="3">
        <f>IFERROR(VLOOKUP(D946,[7]ServNOMINA!$F$16:$M$112,8,0),0)</f>
        <v>0</v>
      </c>
      <c r="S946" s="3">
        <f>IFERROR(VLOOKUP(D946,[7]ServOTROS!$F$16:$M$112,8,0),0)</f>
        <v>0</v>
      </c>
      <c r="T946" s="3">
        <f>IFERROR(VLOOKUP(D946,[7]CANCEL!$F$16:$M$48,8,0),0)</f>
        <v>0</v>
      </c>
      <c r="U946" s="3">
        <f>IFERROR(VLOOKUP(B946,[7]Aaf_PENSION!$C$16:$M$112,11,0),0)</f>
        <v>0</v>
      </c>
      <c r="V946" s="3">
        <f>IFERROR(VLOOKUP(B946,[7]Aaf_SALUD!$C$16:$M$112,11,0),0)</f>
        <v>0</v>
      </c>
      <c r="W946" s="3">
        <f>IFERROR(VLOOKUP(D946,[7]CALIDAD!$F$16:$M$1122,8,0),0)</f>
        <v>3064990</v>
      </c>
      <c r="X946" s="3"/>
      <c r="Y946" s="3">
        <f>IFERROR(VLOOKUP(B946,[7]Ap_CESANTIAS!$C$16:$M$112,11,0),0)</f>
        <v>0</v>
      </c>
      <c r="Z946" s="3">
        <f>IFERROR(VLOOKUP(B946,[7]Ap_PENSION!$C$16:$M$112,11,0),0)</f>
        <v>0</v>
      </c>
      <c r="AA946" s="3">
        <f>IFERROR(VLOOKUP(B946,[7]Ap_SALUD!$C$16:$M$112,11,0),0)</f>
        <v>0</v>
      </c>
      <c r="AB946" s="3"/>
      <c r="AC946" s="36">
        <f t="shared" si="42"/>
        <v>3064990</v>
      </c>
      <c r="AD946" s="37">
        <f t="shared" si="44"/>
        <v>24519922</v>
      </c>
      <c r="AE946" s="144"/>
    </row>
    <row r="947" spans="1:31" hidden="1" x14ac:dyDescent="0.25">
      <c r="A947" s="29">
        <v>935</v>
      </c>
      <c r="B947" s="61"/>
      <c r="C947" s="143" t="str">
        <f>VLOOKUP(D947,[8]Hoja1!$A$2:$B$1115,2,0)</f>
        <v>68377</v>
      </c>
      <c r="D947" s="31">
        <v>890210617</v>
      </c>
      <c r="E947" s="31">
        <v>217768377</v>
      </c>
      <c r="F947" s="61" t="s">
        <v>1089</v>
      </c>
      <c r="G947" s="33">
        <v>0</v>
      </c>
      <c r="H947" s="33">
        <v>0</v>
      </c>
      <c r="I947" s="3">
        <f>IFERROR(VLOOKUP(C947,'[6]Anexo 2'!$A$9:$G$1115,7,0),0)</f>
        <v>97641920</v>
      </c>
      <c r="J947" s="3">
        <f>IFERROR(VLOOKUP(C947,'[6]Anexo 1'!$A$9:$F$1115,6,0),0)</f>
        <v>106215395</v>
      </c>
      <c r="K947" s="3"/>
      <c r="L947" s="3"/>
      <c r="M947" s="3"/>
      <c r="N947" s="3"/>
      <c r="O947" s="3"/>
      <c r="P947" s="34">
        <f t="shared" si="43"/>
        <v>203857315</v>
      </c>
      <c r="Q947" s="35">
        <f>VLOOKUP(D947,FEBRERO!$D$13:$Q$1147,14,0)+VLOOKUP(D947,FEBRERO!$D$13:$AC$1147,26,0)+VLOOKUP(D947,MARZO!$D$13:$AC$1147,26,0)</f>
        <v>130625876</v>
      </c>
      <c r="R947" s="3">
        <f>IFERROR(VLOOKUP(D947,[7]ServNOMINA!$F$16:$M$112,8,0),0)</f>
        <v>0</v>
      </c>
      <c r="S947" s="3">
        <f>IFERROR(VLOOKUP(D947,[7]ServOTROS!$F$16:$M$112,8,0),0)</f>
        <v>0</v>
      </c>
      <c r="T947" s="3">
        <f>IFERROR(VLOOKUP(D947,[7]CANCEL!$F$16:$M$48,8,0),0)</f>
        <v>0</v>
      </c>
      <c r="U947" s="3">
        <f>IFERROR(VLOOKUP(B947,[7]Aaf_PENSION!$C$16:$M$112,11,0),0)</f>
        <v>0</v>
      </c>
      <c r="V947" s="3">
        <f>IFERROR(VLOOKUP(B947,[7]Aaf_SALUD!$C$16:$M$112,11,0),0)</f>
        <v>0</v>
      </c>
      <c r="W947" s="3">
        <f>IFERROR(VLOOKUP(D947,[7]CALIDAD!$F$16:$M$1122,8,0),0)</f>
        <v>8136827</v>
      </c>
      <c r="X947" s="3"/>
      <c r="Y947" s="3">
        <f>IFERROR(VLOOKUP(B947,[7]Ap_CESANTIAS!$C$16:$M$112,11,0),0)</f>
        <v>0</v>
      </c>
      <c r="Z947" s="3">
        <f>IFERROR(VLOOKUP(B947,[7]Ap_PENSION!$C$16:$M$112,11,0),0)</f>
        <v>0</v>
      </c>
      <c r="AA947" s="3">
        <f>IFERROR(VLOOKUP(B947,[7]Ap_SALUD!$C$16:$M$112,11,0),0)</f>
        <v>0</v>
      </c>
      <c r="AB947" s="3"/>
      <c r="AC947" s="36">
        <f t="shared" si="42"/>
        <v>8136827</v>
      </c>
      <c r="AD947" s="37">
        <f t="shared" si="44"/>
        <v>65094612</v>
      </c>
      <c r="AE947" s="144"/>
    </row>
    <row r="948" spans="1:31" hidden="1" x14ac:dyDescent="0.25">
      <c r="A948" s="38">
        <v>936</v>
      </c>
      <c r="B948" s="61"/>
      <c r="C948" s="143" t="str">
        <f>VLOOKUP(D948,[8]Hoja1!$A$2:$B$1115,2,0)</f>
        <v>68385</v>
      </c>
      <c r="D948" s="31">
        <v>890210704</v>
      </c>
      <c r="E948" s="31">
        <v>218568385</v>
      </c>
      <c r="F948" s="61" t="s">
        <v>1090</v>
      </c>
      <c r="G948" s="33">
        <v>0</v>
      </c>
      <c r="H948" s="33">
        <v>0</v>
      </c>
      <c r="I948" s="3">
        <f>IFERROR(VLOOKUP(C948,'[6]Anexo 2'!$A$9:$G$1115,7,0),0)</f>
        <v>199687996</v>
      </c>
      <c r="J948" s="3">
        <f>IFERROR(VLOOKUP(C948,'[6]Anexo 1'!$A$9:$F$1115,6,0),0)</f>
        <v>236795617</v>
      </c>
      <c r="K948" s="3"/>
      <c r="L948" s="3"/>
      <c r="M948" s="3"/>
      <c r="N948" s="3"/>
      <c r="O948" s="3"/>
      <c r="P948" s="34">
        <f t="shared" si="43"/>
        <v>436483613</v>
      </c>
      <c r="Q948" s="35">
        <f>VLOOKUP(D948,FEBRERO!$D$13:$Q$1147,14,0)+VLOOKUP(D948,FEBRERO!$D$13:$AC$1147,26,0)+VLOOKUP(D948,MARZO!$D$13:$AC$1147,26,0)</f>
        <v>286717615</v>
      </c>
      <c r="R948" s="3">
        <f>IFERROR(VLOOKUP(D948,[7]ServNOMINA!$F$16:$M$112,8,0),0)</f>
        <v>0</v>
      </c>
      <c r="S948" s="3">
        <f>IFERROR(VLOOKUP(D948,[7]ServOTROS!$F$16:$M$112,8,0),0)</f>
        <v>0</v>
      </c>
      <c r="T948" s="3">
        <f>IFERROR(VLOOKUP(D948,[7]CANCEL!$F$16:$M$48,8,0),0)</f>
        <v>0</v>
      </c>
      <c r="U948" s="3">
        <f>IFERROR(VLOOKUP(B948,[7]Aaf_PENSION!$C$16:$M$112,11,0),0)</f>
        <v>0</v>
      </c>
      <c r="V948" s="3">
        <f>IFERROR(VLOOKUP(B948,[7]Aaf_SALUD!$C$16:$M$112,11,0),0)</f>
        <v>0</v>
      </c>
      <c r="W948" s="3">
        <f>IFERROR(VLOOKUP(D948,[7]CALIDAD!$F$16:$M$1122,8,0),0)</f>
        <v>16640666</v>
      </c>
      <c r="X948" s="3"/>
      <c r="Y948" s="3">
        <f>IFERROR(VLOOKUP(B948,[7]Ap_CESANTIAS!$C$16:$M$112,11,0),0)</f>
        <v>0</v>
      </c>
      <c r="Z948" s="3">
        <f>IFERROR(VLOOKUP(B948,[7]Ap_PENSION!$C$16:$M$112,11,0),0)</f>
        <v>0</v>
      </c>
      <c r="AA948" s="3">
        <f>IFERROR(VLOOKUP(B948,[7]Ap_SALUD!$C$16:$M$112,11,0),0)</f>
        <v>0</v>
      </c>
      <c r="AB948" s="3"/>
      <c r="AC948" s="36">
        <f t="shared" si="42"/>
        <v>16640666</v>
      </c>
      <c r="AD948" s="37">
        <f t="shared" si="44"/>
        <v>133125332</v>
      </c>
      <c r="AE948" s="144"/>
    </row>
    <row r="949" spans="1:31" hidden="1" x14ac:dyDescent="0.25">
      <c r="A949" s="29">
        <v>937</v>
      </c>
      <c r="B949" s="61"/>
      <c r="C949" s="143" t="str">
        <f>VLOOKUP(D949,[8]Hoja1!$A$2:$B$1115,2,0)</f>
        <v>68397</v>
      </c>
      <c r="D949" s="31">
        <v>890205308</v>
      </c>
      <c r="E949" s="31">
        <v>219768397</v>
      </c>
      <c r="F949" s="61" t="s">
        <v>700</v>
      </c>
      <c r="G949" s="33">
        <v>0</v>
      </c>
      <c r="H949" s="33">
        <v>0</v>
      </c>
      <c r="I949" s="3">
        <f>IFERROR(VLOOKUP(C949,'[6]Anexo 2'!$A$9:$G$1115,7,0),0)</f>
        <v>41825103</v>
      </c>
      <c r="J949" s="3">
        <f>IFERROR(VLOOKUP(C949,'[6]Anexo 1'!$A$9:$F$1115,6,0),0)</f>
        <v>55935200</v>
      </c>
      <c r="K949" s="3"/>
      <c r="L949" s="3"/>
      <c r="M949" s="3"/>
      <c r="N949" s="3"/>
      <c r="O949" s="3"/>
      <c r="P949" s="34">
        <f t="shared" si="43"/>
        <v>97760303</v>
      </c>
      <c r="Q949" s="35">
        <f>VLOOKUP(D949,FEBRERO!$D$13:$Q$1147,14,0)+VLOOKUP(D949,FEBRERO!$D$13:$AC$1147,26,0)+VLOOKUP(D949,MARZO!$D$13:$AC$1147,26,0)</f>
        <v>66391475</v>
      </c>
      <c r="R949" s="3">
        <f>IFERROR(VLOOKUP(D949,[7]ServNOMINA!$F$16:$M$112,8,0),0)</f>
        <v>0</v>
      </c>
      <c r="S949" s="3">
        <f>IFERROR(VLOOKUP(D949,[7]ServOTROS!$F$16:$M$112,8,0),0)</f>
        <v>0</v>
      </c>
      <c r="T949" s="3">
        <f>IFERROR(VLOOKUP(D949,[7]CANCEL!$F$16:$M$48,8,0),0)</f>
        <v>0</v>
      </c>
      <c r="U949" s="3">
        <f>IFERROR(VLOOKUP(B949,[7]Aaf_PENSION!$C$16:$M$112,11,0),0)</f>
        <v>0</v>
      </c>
      <c r="V949" s="3">
        <f>IFERROR(VLOOKUP(B949,[7]Aaf_SALUD!$C$16:$M$112,11,0),0)</f>
        <v>0</v>
      </c>
      <c r="W949" s="3">
        <f>IFERROR(VLOOKUP(D949,[7]CALIDAD!$F$16:$M$1122,8,0),0)</f>
        <v>3485425</v>
      </c>
      <c r="X949" s="3"/>
      <c r="Y949" s="3">
        <f>IFERROR(VLOOKUP(B949,[7]Ap_CESANTIAS!$C$16:$M$112,11,0),0)</f>
        <v>0</v>
      </c>
      <c r="Z949" s="3">
        <f>IFERROR(VLOOKUP(B949,[7]Ap_PENSION!$C$16:$M$112,11,0),0)</f>
        <v>0</v>
      </c>
      <c r="AA949" s="3">
        <f>IFERROR(VLOOKUP(B949,[7]Ap_SALUD!$C$16:$M$112,11,0),0)</f>
        <v>0</v>
      </c>
      <c r="AB949" s="3"/>
      <c r="AC949" s="36">
        <f t="shared" si="42"/>
        <v>3485425</v>
      </c>
      <c r="AD949" s="37">
        <f t="shared" si="44"/>
        <v>27883403</v>
      </c>
      <c r="AE949" s="144"/>
    </row>
    <row r="950" spans="1:31" hidden="1" x14ac:dyDescent="0.25">
      <c r="A950" s="38">
        <v>938</v>
      </c>
      <c r="B950" s="61"/>
      <c r="C950" s="143" t="str">
        <f>VLOOKUP(D950,[8]Hoja1!$A$2:$B$1115,2,0)</f>
        <v>68406</v>
      </c>
      <c r="D950" s="31">
        <v>890206110</v>
      </c>
      <c r="E950" s="31">
        <v>210668406</v>
      </c>
      <c r="F950" s="61" t="s">
        <v>1091</v>
      </c>
      <c r="G950" s="33">
        <v>0</v>
      </c>
      <c r="H950" s="33">
        <v>0</v>
      </c>
      <c r="I950" s="3">
        <f>IFERROR(VLOOKUP(C950,'[6]Anexo 2'!$A$9:$G$1115,7,0),0)</f>
        <v>544467448</v>
      </c>
      <c r="J950" s="3">
        <f>IFERROR(VLOOKUP(C950,'[6]Anexo 1'!$A$9:$F$1115,6,0),0)</f>
        <v>615572618</v>
      </c>
      <c r="K950" s="3"/>
      <c r="L950" s="3"/>
      <c r="M950" s="3"/>
      <c r="N950" s="3"/>
      <c r="O950" s="3"/>
      <c r="P950" s="34">
        <f t="shared" si="43"/>
        <v>1160040066</v>
      </c>
      <c r="Q950" s="35">
        <f>VLOOKUP(D950,FEBRERO!$D$13:$Q$1147,14,0)+VLOOKUP(D950,FEBRERO!$D$13:$AC$1147,26,0)+VLOOKUP(D950,MARZO!$D$13:$AC$1147,26,0)</f>
        <v>751689479</v>
      </c>
      <c r="R950" s="3">
        <f>IFERROR(VLOOKUP(D950,[7]ServNOMINA!$F$16:$M$112,8,0),0)</f>
        <v>0</v>
      </c>
      <c r="S950" s="3">
        <f>IFERROR(VLOOKUP(D950,[7]ServOTROS!$F$16:$M$112,8,0),0)</f>
        <v>0</v>
      </c>
      <c r="T950" s="3">
        <f>IFERROR(VLOOKUP(D950,[7]CANCEL!$F$16:$M$48,8,0),0)</f>
        <v>0</v>
      </c>
      <c r="U950" s="3">
        <f>IFERROR(VLOOKUP(B950,[7]Aaf_PENSION!$C$16:$M$112,11,0),0)</f>
        <v>0</v>
      </c>
      <c r="V950" s="3">
        <f>IFERROR(VLOOKUP(B950,[7]Aaf_SALUD!$C$16:$M$112,11,0),0)</f>
        <v>0</v>
      </c>
      <c r="W950" s="3">
        <f>IFERROR(VLOOKUP(D950,[7]CALIDAD!$F$16:$M$1122,8,0),0)</f>
        <v>45372287</v>
      </c>
      <c r="X950" s="3"/>
      <c r="Y950" s="3">
        <f>IFERROR(VLOOKUP(B950,[7]Ap_CESANTIAS!$C$16:$M$112,11,0),0)</f>
        <v>0</v>
      </c>
      <c r="Z950" s="3">
        <f>IFERROR(VLOOKUP(B950,[7]Ap_PENSION!$C$16:$M$112,11,0),0)</f>
        <v>0</v>
      </c>
      <c r="AA950" s="3">
        <f>IFERROR(VLOOKUP(B950,[7]Ap_SALUD!$C$16:$M$112,11,0),0)</f>
        <v>0</v>
      </c>
      <c r="AB950" s="3"/>
      <c r="AC950" s="36">
        <f t="shared" si="42"/>
        <v>45372287</v>
      </c>
      <c r="AD950" s="37">
        <f t="shared" si="44"/>
        <v>362978300</v>
      </c>
      <c r="AE950" s="144"/>
    </row>
    <row r="951" spans="1:31" hidden="1" x14ac:dyDescent="0.25">
      <c r="A951" s="29">
        <v>939</v>
      </c>
      <c r="B951" s="61"/>
      <c r="C951" s="143" t="str">
        <f>VLOOKUP(D951,[8]Hoja1!$A$2:$B$1115,2,0)</f>
        <v>68418</v>
      </c>
      <c r="D951" s="31">
        <v>890204537</v>
      </c>
      <c r="E951" s="31">
        <v>211868418</v>
      </c>
      <c r="F951" s="61" t="s">
        <v>1092</v>
      </c>
      <c r="G951" s="33">
        <v>0</v>
      </c>
      <c r="H951" s="33">
        <v>0</v>
      </c>
      <c r="I951" s="3">
        <f>IFERROR(VLOOKUP(C951,'[6]Anexo 2'!$A$9:$G$1115,7,0),0)</f>
        <v>335513060</v>
      </c>
      <c r="J951" s="3">
        <f>IFERROR(VLOOKUP(C951,'[6]Anexo 1'!$A$9:$F$1115,6,0),0)</f>
        <v>314126365</v>
      </c>
      <c r="K951" s="3"/>
      <c r="L951" s="3"/>
      <c r="M951" s="3"/>
      <c r="N951" s="3"/>
      <c r="O951" s="3"/>
      <c r="P951" s="34">
        <f t="shared" si="43"/>
        <v>649639425</v>
      </c>
      <c r="Q951" s="35">
        <f>VLOOKUP(D951,FEBRERO!$D$13:$Q$1147,14,0)+VLOOKUP(D951,FEBRERO!$D$13:$AC$1147,26,0)+VLOOKUP(D951,MARZO!$D$13:$AC$1147,26,0)</f>
        <v>398004631</v>
      </c>
      <c r="R951" s="3">
        <f>IFERROR(VLOOKUP(D951,[7]ServNOMINA!$F$16:$M$112,8,0),0)</f>
        <v>0</v>
      </c>
      <c r="S951" s="3">
        <f>IFERROR(VLOOKUP(D951,[7]ServOTROS!$F$16:$M$112,8,0),0)</f>
        <v>0</v>
      </c>
      <c r="T951" s="3">
        <f>IFERROR(VLOOKUP(D951,[7]CANCEL!$F$16:$M$48,8,0),0)</f>
        <v>0</v>
      </c>
      <c r="U951" s="3">
        <f>IFERROR(VLOOKUP(B951,[7]Aaf_PENSION!$C$16:$M$112,11,0),0)</f>
        <v>0</v>
      </c>
      <c r="V951" s="3">
        <f>IFERROR(VLOOKUP(B951,[7]Aaf_SALUD!$C$16:$M$112,11,0),0)</f>
        <v>0</v>
      </c>
      <c r="W951" s="3">
        <f>IFERROR(VLOOKUP(D951,[7]CALIDAD!$F$16:$M$1122,8,0),0)</f>
        <v>27959422</v>
      </c>
      <c r="X951" s="3"/>
      <c r="Y951" s="3">
        <f>IFERROR(VLOOKUP(B951,[7]Ap_CESANTIAS!$C$16:$M$112,11,0),0)</f>
        <v>0</v>
      </c>
      <c r="Z951" s="3">
        <f>IFERROR(VLOOKUP(B951,[7]Ap_PENSION!$C$16:$M$112,11,0),0)</f>
        <v>0</v>
      </c>
      <c r="AA951" s="3">
        <f>IFERROR(VLOOKUP(B951,[7]Ap_SALUD!$C$16:$M$112,11,0),0)</f>
        <v>0</v>
      </c>
      <c r="AB951" s="3"/>
      <c r="AC951" s="36">
        <f t="shared" si="42"/>
        <v>27959422</v>
      </c>
      <c r="AD951" s="37">
        <f t="shared" si="44"/>
        <v>223675372</v>
      </c>
      <c r="AE951" s="144"/>
    </row>
    <row r="952" spans="1:31" hidden="1" x14ac:dyDescent="0.25">
      <c r="A952" s="38">
        <v>940</v>
      </c>
      <c r="B952" s="61"/>
      <c r="C952" s="143" t="str">
        <f>VLOOKUP(D952,[8]Hoja1!$A$2:$B$1115,2,0)</f>
        <v>68425</v>
      </c>
      <c r="D952" s="31">
        <v>890210947</v>
      </c>
      <c r="E952" s="31">
        <v>212568425</v>
      </c>
      <c r="F952" s="61" t="s">
        <v>1093</v>
      </c>
      <c r="G952" s="33">
        <v>0</v>
      </c>
      <c r="H952" s="33">
        <v>0</v>
      </c>
      <c r="I952" s="3">
        <f>IFERROR(VLOOKUP(C952,'[6]Anexo 2'!$A$9:$G$1115,7,0),0)</f>
        <v>41038606</v>
      </c>
      <c r="J952" s="3">
        <f>IFERROR(VLOOKUP(C952,'[6]Anexo 1'!$A$9:$F$1115,6,0),0)</f>
        <v>37986270</v>
      </c>
      <c r="K952" s="3"/>
      <c r="L952" s="3"/>
      <c r="M952" s="3"/>
      <c r="N952" s="3"/>
      <c r="O952" s="3"/>
      <c r="P952" s="34">
        <f t="shared" si="43"/>
        <v>79024876</v>
      </c>
      <c r="Q952" s="35">
        <f>VLOOKUP(D952,FEBRERO!$D$13:$Q$1147,14,0)+VLOOKUP(D952,FEBRERO!$D$13:$AC$1147,26,0)+VLOOKUP(D952,MARZO!$D$13:$AC$1147,26,0)</f>
        <v>48245922</v>
      </c>
      <c r="R952" s="3">
        <f>IFERROR(VLOOKUP(D952,[7]ServNOMINA!$F$16:$M$112,8,0),0)</f>
        <v>0</v>
      </c>
      <c r="S952" s="3">
        <f>IFERROR(VLOOKUP(D952,[7]ServOTROS!$F$16:$M$112,8,0),0)</f>
        <v>0</v>
      </c>
      <c r="T952" s="3">
        <f>IFERROR(VLOOKUP(D952,[7]CANCEL!$F$16:$M$48,8,0),0)</f>
        <v>0</v>
      </c>
      <c r="U952" s="3">
        <f>IFERROR(VLOOKUP(B952,[7]Aaf_PENSION!$C$16:$M$112,11,0),0)</f>
        <v>0</v>
      </c>
      <c r="V952" s="3">
        <f>IFERROR(VLOOKUP(B952,[7]Aaf_SALUD!$C$16:$M$112,11,0),0)</f>
        <v>0</v>
      </c>
      <c r="W952" s="3">
        <f>IFERROR(VLOOKUP(D952,[7]CALIDAD!$F$16:$M$1122,8,0),0)</f>
        <v>3419884</v>
      </c>
      <c r="X952" s="3"/>
      <c r="Y952" s="3">
        <f>IFERROR(VLOOKUP(B952,[7]Ap_CESANTIAS!$C$16:$M$112,11,0),0)</f>
        <v>0</v>
      </c>
      <c r="Z952" s="3">
        <f>IFERROR(VLOOKUP(B952,[7]Ap_PENSION!$C$16:$M$112,11,0),0)</f>
        <v>0</v>
      </c>
      <c r="AA952" s="3">
        <f>IFERROR(VLOOKUP(B952,[7]Ap_SALUD!$C$16:$M$112,11,0),0)</f>
        <v>0</v>
      </c>
      <c r="AB952" s="3"/>
      <c r="AC952" s="36">
        <f t="shared" si="42"/>
        <v>3419884</v>
      </c>
      <c r="AD952" s="37">
        <f t="shared" si="44"/>
        <v>27359070</v>
      </c>
      <c r="AE952" s="144"/>
    </row>
    <row r="953" spans="1:31" hidden="1" x14ac:dyDescent="0.25">
      <c r="A953" s="29">
        <v>941</v>
      </c>
      <c r="B953" s="61"/>
      <c r="C953" s="143" t="str">
        <f>VLOOKUP(D953,[8]Hoja1!$A$2:$B$1115,2,0)</f>
        <v>68432</v>
      </c>
      <c r="D953" s="31">
        <v>890205229</v>
      </c>
      <c r="E953" s="31">
        <v>213268432</v>
      </c>
      <c r="F953" s="61" t="s">
        <v>1094</v>
      </c>
      <c r="G953" s="33">
        <v>0</v>
      </c>
      <c r="H953" s="33">
        <v>0</v>
      </c>
      <c r="I953" s="3">
        <f>IFERROR(VLOOKUP(C953,'[6]Anexo 2'!$A$9:$G$1115,7,0),0)</f>
        <v>320122772</v>
      </c>
      <c r="J953" s="3">
        <f>IFERROR(VLOOKUP(C953,'[6]Anexo 1'!$A$9:$F$1115,6,0),0)</f>
        <v>417119711</v>
      </c>
      <c r="K953" s="3"/>
      <c r="L953" s="3"/>
      <c r="M953" s="3"/>
      <c r="N953" s="3"/>
      <c r="O953" s="3"/>
      <c r="P953" s="34">
        <f t="shared" si="43"/>
        <v>737242483</v>
      </c>
      <c r="Q953" s="35">
        <f>VLOOKUP(D953,FEBRERO!$D$13:$Q$1147,14,0)+VLOOKUP(D953,FEBRERO!$D$13:$AC$1147,26,0)+VLOOKUP(D953,MARZO!$D$13:$AC$1147,26,0)</f>
        <v>497150405</v>
      </c>
      <c r="R953" s="3">
        <f>IFERROR(VLOOKUP(D953,[7]ServNOMINA!$F$16:$M$112,8,0),0)</f>
        <v>0</v>
      </c>
      <c r="S953" s="3">
        <f>IFERROR(VLOOKUP(D953,[7]ServOTROS!$F$16:$M$112,8,0),0)</f>
        <v>0</v>
      </c>
      <c r="T953" s="3">
        <f>IFERROR(VLOOKUP(D953,[7]CANCEL!$F$16:$M$48,8,0),0)</f>
        <v>0</v>
      </c>
      <c r="U953" s="3">
        <f>IFERROR(VLOOKUP(B953,[7]Aaf_PENSION!$C$16:$M$112,11,0),0)</f>
        <v>0</v>
      </c>
      <c r="V953" s="3">
        <f>IFERROR(VLOOKUP(B953,[7]Aaf_SALUD!$C$16:$M$112,11,0),0)</f>
        <v>0</v>
      </c>
      <c r="W953" s="3">
        <f>IFERROR(VLOOKUP(D953,[7]CALIDAD!$F$16:$M$1122,8,0),0)</f>
        <v>26676898</v>
      </c>
      <c r="X953" s="3"/>
      <c r="Y953" s="3">
        <f>IFERROR(VLOOKUP(B953,[7]Ap_CESANTIAS!$C$16:$M$112,11,0),0)</f>
        <v>0</v>
      </c>
      <c r="Z953" s="3">
        <f>IFERROR(VLOOKUP(B953,[7]Ap_PENSION!$C$16:$M$112,11,0),0)</f>
        <v>0</v>
      </c>
      <c r="AA953" s="3">
        <f>IFERROR(VLOOKUP(B953,[7]Ap_SALUD!$C$16:$M$112,11,0),0)</f>
        <v>0</v>
      </c>
      <c r="AB953" s="3"/>
      <c r="AC953" s="36">
        <f t="shared" si="42"/>
        <v>26676898</v>
      </c>
      <c r="AD953" s="37">
        <f t="shared" si="44"/>
        <v>213415180</v>
      </c>
      <c r="AE953" s="144"/>
    </row>
    <row r="954" spans="1:31" hidden="1" x14ac:dyDescent="0.25">
      <c r="A954" s="38">
        <v>942</v>
      </c>
      <c r="B954" s="61"/>
      <c r="C954" s="143" t="str">
        <f>VLOOKUP(D954,[8]Hoja1!$A$2:$B$1115,2,0)</f>
        <v>68444</v>
      </c>
      <c r="D954" s="31">
        <v>890206696</v>
      </c>
      <c r="E954" s="31">
        <v>214468444</v>
      </c>
      <c r="F954" s="61" t="s">
        <v>1095</v>
      </c>
      <c r="G954" s="33">
        <v>0</v>
      </c>
      <c r="H954" s="33">
        <v>0</v>
      </c>
      <c r="I954" s="3">
        <f>IFERROR(VLOOKUP(C954,'[6]Anexo 2'!$A$9:$G$1115,7,0),0)</f>
        <v>108290206</v>
      </c>
      <c r="J954" s="3">
        <f>IFERROR(VLOOKUP(C954,'[6]Anexo 1'!$A$9:$F$1115,6,0),0)</f>
        <v>126639056</v>
      </c>
      <c r="K954" s="3"/>
      <c r="L954" s="3"/>
      <c r="M954" s="3"/>
      <c r="N954" s="3"/>
      <c r="O954" s="3"/>
      <c r="P954" s="34">
        <f t="shared" si="43"/>
        <v>234929262</v>
      </c>
      <c r="Q954" s="35">
        <f>VLOOKUP(D954,FEBRERO!$D$13:$Q$1147,14,0)+VLOOKUP(D954,FEBRERO!$D$13:$AC$1147,26,0)+VLOOKUP(D954,MARZO!$D$13:$AC$1147,26,0)</f>
        <v>153711608</v>
      </c>
      <c r="R954" s="3">
        <f>IFERROR(VLOOKUP(D954,[7]ServNOMINA!$F$16:$M$112,8,0),0)</f>
        <v>0</v>
      </c>
      <c r="S954" s="3">
        <f>IFERROR(VLOOKUP(D954,[7]ServOTROS!$F$16:$M$112,8,0),0)</f>
        <v>0</v>
      </c>
      <c r="T954" s="3">
        <f>IFERROR(VLOOKUP(D954,[7]CANCEL!$F$16:$M$48,8,0),0)</f>
        <v>0</v>
      </c>
      <c r="U954" s="3">
        <f>IFERROR(VLOOKUP(B954,[7]Aaf_PENSION!$C$16:$M$112,11,0),0)</f>
        <v>0</v>
      </c>
      <c r="V954" s="3">
        <f>IFERROR(VLOOKUP(B954,[7]Aaf_SALUD!$C$16:$M$112,11,0),0)</f>
        <v>0</v>
      </c>
      <c r="W954" s="3">
        <f>IFERROR(VLOOKUP(D954,[7]CALIDAD!$F$16:$M$1122,8,0),0)</f>
        <v>9024184</v>
      </c>
      <c r="X954" s="3"/>
      <c r="Y954" s="3">
        <f>IFERROR(VLOOKUP(B954,[7]Ap_CESANTIAS!$C$16:$M$112,11,0),0)</f>
        <v>0</v>
      </c>
      <c r="Z954" s="3">
        <f>IFERROR(VLOOKUP(B954,[7]Ap_PENSION!$C$16:$M$112,11,0),0)</f>
        <v>0</v>
      </c>
      <c r="AA954" s="3">
        <f>IFERROR(VLOOKUP(B954,[7]Ap_SALUD!$C$16:$M$112,11,0),0)</f>
        <v>0</v>
      </c>
      <c r="AB954" s="3"/>
      <c r="AC954" s="36">
        <f t="shared" si="42"/>
        <v>9024184</v>
      </c>
      <c r="AD954" s="37">
        <f t="shared" si="44"/>
        <v>72193470</v>
      </c>
      <c r="AE954" s="144"/>
    </row>
    <row r="955" spans="1:31" hidden="1" x14ac:dyDescent="0.25">
      <c r="A955" s="29">
        <v>943</v>
      </c>
      <c r="B955" s="61"/>
      <c r="C955" s="143" t="str">
        <f>VLOOKUP(D955,[8]Hoja1!$A$2:$B$1115,2,0)</f>
        <v>68464</v>
      </c>
      <c r="D955" s="31">
        <v>890205632</v>
      </c>
      <c r="E955" s="31">
        <v>216468464</v>
      </c>
      <c r="F955" s="61" t="s">
        <v>1096</v>
      </c>
      <c r="G955" s="33">
        <v>0</v>
      </c>
      <c r="H955" s="33">
        <v>0</v>
      </c>
      <c r="I955" s="3">
        <f>IFERROR(VLOOKUP(C955,'[6]Anexo 2'!$A$9:$G$1115,7,0),0)</f>
        <v>251264656</v>
      </c>
      <c r="J955" s="3">
        <f>IFERROR(VLOOKUP(C955,'[6]Anexo 1'!$A$9:$F$1115,6,0),0)</f>
        <v>244614664</v>
      </c>
      <c r="K955" s="3"/>
      <c r="L955" s="3"/>
      <c r="M955" s="3"/>
      <c r="N955" s="3"/>
      <c r="O955" s="3"/>
      <c r="P955" s="34">
        <f t="shared" si="43"/>
        <v>495879320</v>
      </c>
      <c r="Q955" s="35">
        <f>VLOOKUP(D955,FEBRERO!$D$13:$Q$1147,14,0)+VLOOKUP(D955,FEBRERO!$D$13:$AC$1147,26,0)+VLOOKUP(D955,MARZO!$D$13:$AC$1147,26,0)</f>
        <v>307430827</v>
      </c>
      <c r="R955" s="3">
        <f>IFERROR(VLOOKUP(D955,[7]ServNOMINA!$F$16:$M$112,8,0),0)</f>
        <v>0</v>
      </c>
      <c r="S955" s="3">
        <f>IFERROR(VLOOKUP(D955,[7]ServOTROS!$F$16:$M$112,8,0),0)</f>
        <v>0</v>
      </c>
      <c r="T955" s="3">
        <f>IFERROR(VLOOKUP(D955,[7]CANCEL!$F$16:$M$48,8,0),0)</f>
        <v>0</v>
      </c>
      <c r="U955" s="3">
        <f>IFERROR(VLOOKUP(B955,[7]Aaf_PENSION!$C$16:$M$112,11,0),0)</f>
        <v>0</v>
      </c>
      <c r="V955" s="3">
        <f>IFERROR(VLOOKUP(B955,[7]Aaf_SALUD!$C$16:$M$112,11,0),0)</f>
        <v>0</v>
      </c>
      <c r="W955" s="3">
        <f>IFERROR(VLOOKUP(D955,[7]CALIDAD!$F$16:$M$1122,8,0),0)</f>
        <v>20938721</v>
      </c>
      <c r="X955" s="3"/>
      <c r="Y955" s="3">
        <f>IFERROR(VLOOKUP(B955,[7]Ap_CESANTIAS!$C$16:$M$112,11,0),0)</f>
        <v>0</v>
      </c>
      <c r="Z955" s="3">
        <f>IFERROR(VLOOKUP(B955,[7]Ap_PENSION!$C$16:$M$112,11,0),0)</f>
        <v>0</v>
      </c>
      <c r="AA955" s="3">
        <f>IFERROR(VLOOKUP(B955,[7]Ap_SALUD!$C$16:$M$112,11,0),0)</f>
        <v>0</v>
      </c>
      <c r="AB955" s="3"/>
      <c r="AC955" s="36">
        <f t="shared" si="42"/>
        <v>20938721</v>
      </c>
      <c r="AD955" s="37">
        <f t="shared" si="44"/>
        <v>167509772</v>
      </c>
      <c r="AE955" s="144"/>
    </row>
    <row r="956" spans="1:31" hidden="1" x14ac:dyDescent="0.25">
      <c r="A956" s="38">
        <v>944</v>
      </c>
      <c r="B956" s="61"/>
      <c r="C956" s="143" t="str">
        <f>VLOOKUP(D956,[8]Hoja1!$A$2:$B$1115,2,0)</f>
        <v>68468</v>
      </c>
      <c r="D956" s="31">
        <v>890205326</v>
      </c>
      <c r="E956" s="31">
        <v>216868468</v>
      </c>
      <c r="F956" s="61" t="s">
        <v>1097</v>
      </c>
      <c r="G956" s="33">
        <v>0</v>
      </c>
      <c r="H956" s="33">
        <v>0</v>
      </c>
      <c r="I956" s="3">
        <f>IFERROR(VLOOKUP(C956,'[6]Anexo 2'!$A$9:$G$1115,7,0),0)</f>
        <v>58334737</v>
      </c>
      <c r="J956" s="3">
        <f>IFERROR(VLOOKUP(C956,'[6]Anexo 1'!$A$9:$F$1115,6,0),0)</f>
        <v>64798148</v>
      </c>
      <c r="K956" s="3"/>
      <c r="L956" s="3"/>
      <c r="M956" s="3"/>
      <c r="N956" s="3"/>
      <c r="O956" s="3"/>
      <c r="P956" s="34">
        <f t="shared" si="43"/>
        <v>123132885</v>
      </c>
      <c r="Q956" s="35">
        <f>VLOOKUP(D956,FEBRERO!$D$13:$Q$1147,14,0)+VLOOKUP(D956,FEBRERO!$D$13:$AC$1147,26,0)+VLOOKUP(D956,MARZO!$D$13:$AC$1147,26,0)</f>
        <v>79381832</v>
      </c>
      <c r="R956" s="3">
        <f>IFERROR(VLOOKUP(D956,[7]ServNOMINA!$F$16:$M$112,8,0),0)</f>
        <v>0</v>
      </c>
      <c r="S956" s="3">
        <f>IFERROR(VLOOKUP(D956,[7]ServOTROS!$F$16:$M$112,8,0),0)</f>
        <v>0</v>
      </c>
      <c r="T956" s="3">
        <f>IFERROR(VLOOKUP(D956,[7]CANCEL!$F$16:$M$48,8,0),0)</f>
        <v>0</v>
      </c>
      <c r="U956" s="3">
        <f>IFERROR(VLOOKUP(B956,[7]Aaf_PENSION!$C$16:$M$112,11,0),0)</f>
        <v>0</v>
      </c>
      <c r="V956" s="3">
        <f>IFERROR(VLOOKUP(B956,[7]Aaf_SALUD!$C$16:$M$112,11,0),0)</f>
        <v>0</v>
      </c>
      <c r="W956" s="3">
        <f>IFERROR(VLOOKUP(D956,[7]CALIDAD!$F$16:$M$1122,8,0),0)</f>
        <v>4861228</v>
      </c>
      <c r="X956" s="3"/>
      <c r="Y956" s="3">
        <f>IFERROR(VLOOKUP(B956,[7]Ap_CESANTIAS!$C$16:$M$112,11,0),0)</f>
        <v>0</v>
      </c>
      <c r="Z956" s="3">
        <f>IFERROR(VLOOKUP(B956,[7]Ap_PENSION!$C$16:$M$112,11,0),0)</f>
        <v>0</v>
      </c>
      <c r="AA956" s="3">
        <f>IFERROR(VLOOKUP(B956,[7]Ap_SALUD!$C$16:$M$112,11,0),0)</f>
        <v>0</v>
      </c>
      <c r="AB956" s="3"/>
      <c r="AC956" s="36">
        <f t="shared" si="42"/>
        <v>4861228</v>
      </c>
      <c r="AD956" s="37">
        <f t="shared" si="44"/>
        <v>38889825</v>
      </c>
      <c r="AE956" s="144"/>
    </row>
    <row r="957" spans="1:31" hidden="1" x14ac:dyDescent="0.25">
      <c r="A957" s="29">
        <v>945</v>
      </c>
      <c r="B957" s="61"/>
      <c r="C957" s="143" t="str">
        <f>VLOOKUP(D957,[8]Hoja1!$A$2:$B$1115,2,0)</f>
        <v>68498</v>
      </c>
      <c r="D957" s="31">
        <v>890205124</v>
      </c>
      <c r="E957" s="31">
        <v>219868498</v>
      </c>
      <c r="F957" s="61" t="s">
        <v>1098</v>
      </c>
      <c r="G957" s="33">
        <v>0</v>
      </c>
      <c r="H957" s="33">
        <v>0</v>
      </c>
      <c r="I957" s="3">
        <f>IFERROR(VLOOKUP(C957,'[6]Anexo 2'!$A$9:$G$1115,7,0),0)</f>
        <v>70870573</v>
      </c>
      <c r="J957" s="3">
        <f>IFERROR(VLOOKUP(C957,'[6]Anexo 1'!$A$9:$F$1115,6,0),0)</f>
        <v>82858919</v>
      </c>
      <c r="K957" s="3"/>
      <c r="L957" s="3"/>
      <c r="M957" s="3"/>
      <c r="N957" s="3"/>
      <c r="O957" s="3"/>
      <c r="P957" s="34">
        <f t="shared" si="43"/>
        <v>153729492</v>
      </c>
      <c r="Q957" s="35">
        <f>VLOOKUP(D957,FEBRERO!$D$13:$Q$1147,14,0)+VLOOKUP(D957,FEBRERO!$D$13:$AC$1147,26,0)+VLOOKUP(D957,MARZO!$D$13:$AC$1147,26,0)</f>
        <v>100576562</v>
      </c>
      <c r="R957" s="3">
        <f>IFERROR(VLOOKUP(D957,[7]ServNOMINA!$F$16:$M$112,8,0),0)</f>
        <v>0</v>
      </c>
      <c r="S957" s="3">
        <f>IFERROR(VLOOKUP(D957,[7]ServOTROS!$F$16:$M$112,8,0),0)</f>
        <v>0</v>
      </c>
      <c r="T957" s="3">
        <f>IFERROR(VLOOKUP(D957,[7]CANCEL!$F$16:$M$48,8,0),0)</f>
        <v>0</v>
      </c>
      <c r="U957" s="3">
        <f>IFERROR(VLOOKUP(B957,[7]Aaf_PENSION!$C$16:$M$112,11,0),0)</f>
        <v>0</v>
      </c>
      <c r="V957" s="3">
        <f>IFERROR(VLOOKUP(B957,[7]Aaf_SALUD!$C$16:$M$112,11,0),0)</f>
        <v>0</v>
      </c>
      <c r="W957" s="3">
        <f>IFERROR(VLOOKUP(D957,[7]CALIDAD!$F$16:$M$1122,8,0),0)</f>
        <v>5905881</v>
      </c>
      <c r="X957" s="3"/>
      <c r="Y957" s="3">
        <f>IFERROR(VLOOKUP(B957,[7]Ap_CESANTIAS!$C$16:$M$112,11,0),0)</f>
        <v>0</v>
      </c>
      <c r="Z957" s="3">
        <f>IFERROR(VLOOKUP(B957,[7]Ap_PENSION!$C$16:$M$112,11,0),0)</f>
        <v>0</v>
      </c>
      <c r="AA957" s="3">
        <f>IFERROR(VLOOKUP(B957,[7]Ap_SALUD!$C$16:$M$112,11,0),0)</f>
        <v>0</v>
      </c>
      <c r="AB957" s="3"/>
      <c r="AC957" s="36">
        <f t="shared" si="42"/>
        <v>5905881</v>
      </c>
      <c r="AD957" s="37">
        <f t="shared" si="44"/>
        <v>47247049</v>
      </c>
      <c r="AE957" s="144"/>
    </row>
    <row r="958" spans="1:31" hidden="1" x14ac:dyDescent="0.25">
      <c r="A958" s="38">
        <v>946</v>
      </c>
      <c r="B958" s="61"/>
      <c r="C958" s="143" t="str">
        <f>VLOOKUP(D958,[8]Hoja1!$A$2:$B$1115,2,0)</f>
        <v>68500</v>
      </c>
      <c r="D958" s="31">
        <v>890210948</v>
      </c>
      <c r="E958" s="31">
        <v>210068500</v>
      </c>
      <c r="F958" s="61" t="s">
        <v>1099</v>
      </c>
      <c r="G958" s="33">
        <v>0</v>
      </c>
      <c r="H958" s="33">
        <v>0</v>
      </c>
      <c r="I958" s="3">
        <f>IFERROR(VLOOKUP(C958,'[6]Anexo 2'!$A$9:$G$1115,7,0),0)</f>
        <v>193561090</v>
      </c>
      <c r="J958" s="3">
        <f>IFERROR(VLOOKUP(C958,'[6]Anexo 1'!$A$9:$F$1115,6,0),0)</f>
        <v>211239619</v>
      </c>
      <c r="K958" s="3"/>
      <c r="L958" s="3"/>
      <c r="M958" s="3"/>
      <c r="N958" s="3"/>
      <c r="O958" s="3"/>
      <c r="P958" s="34">
        <f t="shared" si="43"/>
        <v>404800709</v>
      </c>
      <c r="Q958" s="35">
        <f>VLOOKUP(D958,FEBRERO!$D$13:$Q$1147,14,0)+VLOOKUP(D958,FEBRERO!$D$13:$AC$1147,26,0)+VLOOKUP(D958,MARZO!$D$13:$AC$1147,26,0)</f>
        <v>259629892</v>
      </c>
      <c r="R958" s="3">
        <f>IFERROR(VLOOKUP(D958,[7]ServNOMINA!$F$16:$M$112,8,0),0)</f>
        <v>0</v>
      </c>
      <c r="S958" s="3">
        <f>IFERROR(VLOOKUP(D958,[7]ServOTROS!$F$16:$M$112,8,0),0)</f>
        <v>0</v>
      </c>
      <c r="T958" s="3">
        <f>IFERROR(VLOOKUP(D958,[7]CANCEL!$F$16:$M$48,8,0),0)</f>
        <v>0</v>
      </c>
      <c r="U958" s="3">
        <f>IFERROR(VLOOKUP(B958,[7]Aaf_PENSION!$C$16:$M$112,11,0),0)</f>
        <v>0</v>
      </c>
      <c r="V958" s="3">
        <f>IFERROR(VLOOKUP(B958,[7]Aaf_SALUD!$C$16:$M$112,11,0),0)</f>
        <v>0</v>
      </c>
      <c r="W958" s="3">
        <f>IFERROR(VLOOKUP(D958,[7]CALIDAD!$F$16:$M$1122,8,0),0)</f>
        <v>16130091</v>
      </c>
      <c r="X958" s="3"/>
      <c r="Y958" s="3">
        <f>IFERROR(VLOOKUP(B958,[7]Ap_CESANTIAS!$C$16:$M$112,11,0),0)</f>
        <v>0</v>
      </c>
      <c r="Z958" s="3">
        <f>IFERROR(VLOOKUP(B958,[7]Ap_PENSION!$C$16:$M$112,11,0),0)</f>
        <v>0</v>
      </c>
      <c r="AA958" s="3">
        <f>IFERROR(VLOOKUP(B958,[7]Ap_SALUD!$C$16:$M$112,11,0),0)</f>
        <v>0</v>
      </c>
      <c r="AB958" s="3"/>
      <c r="AC958" s="36">
        <f t="shared" si="42"/>
        <v>16130091</v>
      </c>
      <c r="AD958" s="37">
        <f t="shared" si="44"/>
        <v>129040726</v>
      </c>
      <c r="AE958" s="144"/>
    </row>
    <row r="959" spans="1:31" hidden="1" x14ac:dyDescent="0.25">
      <c r="A959" s="29">
        <v>947</v>
      </c>
      <c r="B959" s="61"/>
      <c r="C959" s="143" t="str">
        <f>VLOOKUP(D959,[8]Hoja1!$A$2:$B$1115,2,0)</f>
        <v>68502</v>
      </c>
      <c r="D959" s="31">
        <v>890208148</v>
      </c>
      <c r="E959" s="31">
        <v>210268502</v>
      </c>
      <c r="F959" s="61" t="s">
        <v>1100</v>
      </c>
      <c r="G959" s="33">
        <v>0</v>
      </c>
      <c r="H959" s="33">
        <v>0</v>
      </c>
      <c r="I959" s="3">
        <f>IFERROR(VLOOKUP(C959,'[6]Anexo 2'!$A$9:$G$1115,7,0),0)</f>
        <v>74661879</v>
      </c>
      <c r="J959" s="3">
        <f>IFERROR(VLOOKUP(C959,'[6]Anexo 1'!$A$9:$F$1115,6,0),0)</f>
        <v>78983294</v>
      </c>
      <c r="K959" s="3"/>
      <c r="L959" s="3"/>
      <c r="M959" s="3"/>
      <c r="N959" s="3"/>
      <c r="O959" s="3"/>
      <c r="P959" s="34">
        <f t="shared" si="43"/>
        <v>153645173</v>
      </c>
      <c r="Q959" s="35">
        <f>VLOOKUP(D959,FEBRERO!$D$13:$Q$1147,14,0)+VLOOKUP(D959,FEBRERO!$D$13:$AC$1147,26,0)+VLOOKUP(D959,MARZO!$D$13:$AC$1147,26,0)</f>
        <v>97648763</v>
      </c>
      <c r="R959" s="3">
        <f>IFERROR(VLOOKUP(D959,[7]ServNOMINA!$F$16:$M$112,8,0),0)</f>
        <v>0</v>
      </c>
      <c r="S959" s="3">
        <f>IFERROR(VLOOKUP(D959,[7]ServOTROS!$F$16:$M$112,8,0),0)</f>
        <v>0</v>
      </c>
      <c r="T959" s="3">
        <f>IFERROR(VLOOKUP(D959,[7]CANCEL!$F$16:$M$48,8,0),0)</f>
        <v>0</v>
      </c>
      <c r="U959" s="3">
        <f>IFERROR(VLOOKUP(B959,[7]Aaf_PENSION!$C$16:$M$112,11,0),0)</f>
        <v>0</v>
      </c>
      <c r="V959" s="3">
        <f>IFERROR(VLOOKUP(B959,[7]Aaf_SALUD!$C$16:$M$112,11,0),0)</f>
        <v>0</v>
      </c>
      <c r="W959" s="3">
        <f>IFERROR(VLOOKUP(D959,[7]CALIDAD!$F$16:$M$1122,8,0),0)</f>
        <v>6221823</v>
      </c>
      <c r="X959" s="3"/>
      <c r="Y959" s="3">
        <f>IFERROR(VLOOKUP(B959,[7]Ap_CESANTIAS!$C$16:$M$112,11,0),0)</f>
        <v>0</v>
      </c>
      <c r="Z959" s="3">
        <f>IFERROR(VLOOKUP(B959,[7]Ap_PENSION!$C$16:$M$112,11,0),0)</f>
        <v>0</v>
      </c>
      <c r="AA959" s="3">
        <f>IFERROR(VLOOKUP(B959,[7]Ap_SALUD!$C$16:$M$112,11,0),0)</f>
        <v>0</v>
      </c>
      <c r="AB959" s="3"/>
      <c r="AC959" s="36">
        <f t="shared" si="42"/>
        <v>6221823</v>
      </c>
      <c r="AD959" s="37">
        <f t="shared" si="44"/>
        <v>49774587</v>
      </c>
      <c r="AE959" s="144"/>
    </row>
    <row r="960" spans="1:31" hidden="1" x14ac:dyDescent="0.25">
      <c r="A960" s="38">
        <v>948</v>
      </c>
      <c r="B960" s="61"/>
      <c r="C960" s="143" t="str">
        <f>VLOOKUP(D960,[8]Hoja1!$A$2:$B$1115,2,0)</f>
        <v>68522</v>
      </c>
      <c r="D960" s="31">
        <v>800099818</v>
      </c>
      <c r="E960" s="31">
        <v>212268522</v>
      </c>
      <c r="F960" s="61" t="s">
        <v>1101</v>
      </c>
      <c r="G960" s="33">
        <v>0</v>
      </c>
      <c r="H960" s="33">
        <v>0</v>
      </c>
      <c r="I960" s="3">
        <f>IFERROR(VLOOKUP(C960,'[6]Anexo 2'!$A$9:$G$1115,7,0),0)</f>
        <v>23101714</v>
      </c>
      <c r="J960" s="3">
        <f>IFERROR(VLOOKUP(C960,'[6]Anexo 1'!$A$9:$F$1115,6,0),0)</f>
        <v>29331154</v>
      </c>
      <c r="K960" s="3"/>
      <c r="L960" s="3"/>
      <c r="M960" s="3"/>
      <c r="N960" s="3"/>
      <c r="O960" s="3"/>
      <c r="P960" s="34">
        <f t="shared" si="43"/>
        <v>52432868</v>
      </c>
      <c r="Q960" s="35">
        <f>VLOOKUP(D960,FEBRERO!$D$13:$Q$1147,14,0)+VLOOKUP(D960,FEBRERO!$D$13:$AC$1147,26,0)+VLOOKUP(D960,MARZO!$D$13:$AC$1147,26,0)</f>
        <v>35106583</v>
      </c>
      <c r="R960" s="3">
        <f>IFERROR(VLOOKUP(D960,[7]ServNOMINA!$F$16:$M$112,8,0),0)</f>
        <v>0</v>
      </c>
      <c r="S960" s="3">
        <f>IFERROR(VLOOKUP(D960,[7]ServOTROS!$F$16:$M$112,8,0),0)</f>
        <v>0</v>
      </c>
      <c r="T960" s="3">
        <f>IFERROR(VLOOKUP(D960,[7]CANCEL!$F$16:$M$48,8,0),0)</f>
        <v>0</v>
      </c>
      <c r="U960" s="3">
        <f>IFERROR(VLOOKUP(B960,[7]Aaf_PENSION!$C$16:$M$112,11,0),0)</f>
        <v>0</v>
      </c>
      <c r="V960" s="3">
        <f>IFERROR(VLOOKUP(B960,[7]Aaf_SALUD!$C$16:$M$112,11,0),0)</f>
        <v>0</v>
      </c>
      <c r="W960" s="3">
        <f>IFERROR(VLOOKUP(D960,[7]CALIDAD!$F$16:$M$1122,8,0),0)</f>
        <v>1925143</v>
      </c>
      <c r="X960" s="3"/>
      <c r="Y960" s="3">
        <f>IFERROR(VLOOKUP(B960,[7]Ap_CESANTIAS!$C$16:$M$112,11,0),0)</f>
        <v>0</v>
      </c>
      <c r="Z960" s="3">
        <f>IFERROR(VLOOKUP(B960,[7]Ap_PENSION!$C$16:$M$112,11,0),0)</f>
        <v>0</v>
      </c>
      <c r="AA960" s="3">
        <f>IFERROR(VLOOKUP(B960,[7]Ap_SALUD!$C$16:$M$112,11,0),0)</f>
        <v>0</v>
      </c>
      <c r="AB960" s="3"/>
      <c r="AC960" s="36">
        <f t="shared" si="42"/>
        <v>1925143</v>
      </c>
      <c r="AD960" s="37">
        <f t="shared" si="44"/>
        <v>15401142</v>
      </c>
      <c r="AE960" s="144"/>
    </row>
    <row r="961" spans="1:31" hidden="1" x14ac:dyDescent="0.25">
      <c r="A961" s="29">
        <v>949</v>
      </c>
      <c r="B961" s="61"/>
      <c r="C961" s="143" t="str">
        <f>VLOOKUP(D961,[8]Hoja1!$A$2:$B$1115,2,0)</f>
        <v>68524</v>
      </c>
      <c r="D961" s="31">
        <v>800003253</v>
      </c>
      <c r="E961" s="31">
        <v>212468524</v>
      </c>
      <c r="F961" s="61" t="s">
        <v>1102</v>
      </c>
      <c r="G961" s="33">
        <v>0</v>
      </c>
      <c r="H961" s="33">
        <v>0</v>
      </c>
      <c r="I961" s="3">
        <f>IFERROR(VLOOKUP(C961,'[6]Anexo 2'!$A$9:$G$1115,7,0),0)</f>
        <v>43878845</v>
      </c>
      <c r="J961" s="3">
        <f>IFERROR(VLOOKUP(C961,'[6]Anexo 1'!$A$9:$F$1115,6,0),0)</f>
        <v>45456986</v>
      </c>
      <c r="K961" s="3"/>
      <c r="L961" s="3"/>
      <c r="M961" s="3"/>
      <c r="N961" s="3"/>
      <c r="O961" s="3"/>
      <c r="P961" s="34">
        <f t="shared" si="43"/>
        <v>89335831</v>
      </c>
      <c r="Q961" s="35">
        <f>VLOOKUP(D961,FEBRERO!$D$13:$Q$1147,14,0)+VLOOKUP(D961,FEBRERO!$D$13:$AC$1147,26,0)+VLOOKUP(D961,MARZO!$D$13:$AC$1147,26,0)</f>
        <v>56426696</v>
      </c>
      <c r="R961" s="3">
        <f>IFERROR(VLOOKUP(D961,[7]ServNOMINA!$F$16:$M$112,8,0),0)</f>
        <v>0</v>
      </c>
      <c r="S961" s="3">
        <f>IFERROR(VLOOKUP(D961,[7]ServOTROS!$F$16:$M$112,8,0),0)</f>
        <v>0</v>
      </c>
      <c r="T961" s="3">
        <f>IFERROR(VLOOKUP(D961,[7]CANCEL!$F$16:$M$48,8,0),0)</f>
        <v>0</v>
      </c>
      <c r="U961" s="3">
        <f>IFERROR(VLOOKUP(B961,[7]Aaf_PENSION!$C$16:$M$112,11,0),0)</f>
        <v>0</v>
      </c>
      <c r="V961" s="3">
        <f>IFERROR(VLOOKUP(B961,[7]Aaf_SALUD!$C$16:$M$112,11,0),0)</f>
        <v>0</v>
      </c>
      <c r="W961" s="3">
        <f>IFERROR(VLOOKUP(D961,[7]CALIDAD!$F$16:$M$1122,8,0),0)</f>
        <v>3656570</v>
      </c>
      <c r="X961" s="3"/>
      <c r="Y961" s="3">
        <f>IFERROR(VLOOKUP(B961,[7]Ap_CESANTIAS!$C$16:$M$112,11,0),0)</f>
        <v>0</v>
      </c>
      <c r="Z961" s="3">
        <f>IFERROR(VLOOKUP(B961,[7]Ap_PENSION!$C$16:$M$112,11,0),0)</f>
        <v>0</v>
      </c>
      <c r="AA961" s="3">
        <f>IFERROR(VLOOKUP(B961,[7]Ap_SALUD!$C$16:$M$112,11,0),0)</f>
        <v>0</v>
      </c>
      <c r="AB961" s="3"/>
      <c r="AC961" s="36">
        <f t="shared" si="42"/>
        <v>3656570</v>
      </c>
      <c r="AD961" s="37">
        <f t="shared" si="44"/>
        <v>29252565</v>
      </c>
      <c r="AE961" s="144"/>
    </row>
    <row r="962" spans="1:31" hidden="1" x14ac:dyDescent="0.25">
      <c r="A962" s="38">
        <v>950</v>
      </c>
      <c r="B962" s="61"/>
      <c r="C962" s="143" t="str">
        <f>VLOOKUP(D962,[8]Hoja1!$A$2:$B$1115,2,0)</f>
        <v>68533</v>
      </c>
      <c r="D962" s="31">
        <v>800099819</v>
      </c>
      <c r="E962" s="31">
        <v>213368533</v>
      </c>
      <c r="F962" s="61" t="s">
        <v>1103</v>
      </c>
      <c r="G962" s="33">
        <v>0</v>
      </c>
      <c r="H962" s="33">
        <v>0</v>
      </c>
      <c r="I962" s="3">
        <f>IFERROR(VLOOKUP(C962,'[6]Anexo 2'!$A$9:$G$1115,7,0),0)</f>
        <v>82561358</v>
      </c>
      <c r="J962" s="3">
        <f>IFERROR(VLOOKUP(C962,'[6]Anexo 1'!$A$9:$F$1115,6,0),0)</f>
        <v>85547377</v>
      </c>
      <c r="K962" s="3"/>
      <c r="L962" s="3"/>
      <c r="M962" s="3"/>
      <c r="N962" s="3"/>
      <c r="O962" s="3"/>
      <c r="P962" s="34">
        <f t="shared" si="43"/>
        <v>168108735</v>
      </c>
      <c r="Q962" s="35">
        <f>VLOOKUP(D962,FEBRERO!$D$13:$Q$1147,14,0)+VLOOKUP(D962,FEBRERO!$D$13:$AC$1147,26,0)+VLOOKUP(D962,MARZO!$D$13:$AC$1147,26,0)</f>
        <v>106187716</v>
      </c>
      <c r="R962" s="3">
        <f>IFERROR(VLOOKUP(D962,[7]ServNOMINA!$F$16:$M$112,8,0),0)</f>
        <v>0</v>
      </c>
      <c r="S962" s="3">
        <f>IFERROR(VLOOKUP(D962,[7]ServOTROS!$F$16:$M$112,8,0),0)</f>
        <v>0</v>
      </c>
      <c r="T962" s="3">
        <f>IFERROR(VLOOKUP(D962,[7]CANCEL!$F$16:$M$48,8,0),0)</f>
        <v>0</v>
      </c>
      <c r="U962" s="3">
        <f>IFERROR(VLOOKUP(B962,[7]Aaf_PENSION!$C$16:$M$112,11,0),0)</f>
        <v>0</v>
      </c>
      <c r="V962" s="3">
        <f>IFERROR(VLOOKUP(B962,[7]Aaf_SALUD!$C$16:$M$112,11,0),0)</f>
        <v>0</v>
      </c>
      <c r="W962" s="3">
        <f>IFERROR(VLOOKUP(D962,[7]CALIDAD!$F$16:$M$1122,8,0),0)</f>
        <v>6880113</v>
      </c>
      <c r="X962" s="3"/>
      <c r="Y962" s="3">
        <f>IFERROR(VLOOKUP(B962,[7]Ap_CESANTIAS!$C$16:$M$112,11,0),0)</f>
        <v>0</v>
      </c>
      <c r="Z962" s="3">
        <f>IFERROR(VLOOKUP(B962,[7]Ap_PENSION!$C$16:$M$112,11,0),0)</f>
        <v>0</v>
      </c>
      <c r="AA962" s="3">
        <f>IFERROR(VLOOKUP(B962,[7]Ap_SALUD!$C$16:$M$112,11,0),0)</f>
        <v>0</v>
      </c>
      <c r="AB962" s="3"/>
      <c r="AC962" s="36">
        <f t="shared" si="42"/>
        <v>6880113</v>
      </c>
      <c r="AD962" s="37">
        <f t="shared" si="44"/>
        <v>55040906</v>
      </c>
      <c r="AE962" s="144"/>
    </row>
    <row r="963" spans="1:31" hidden="1" x14ac:dyDescent="0.25">
      <c r="A963" s="29">
        <v>951</v>
      </c>
      <c r="B963" s="61"/>
      <c r="C963" s="143" t="str">
        <f>VLOOKUP(D963,[8]Hoja1!$A$2:$B$1115,2,0)</f>
        <v>68549</v>
      </c>
      <c r="D963" s="31">
        <v>890204265</v>
      </c>
      <c r="E963" s="31">
        <v>214968549</v>
      </c>
      <c r="F963" s="61" t="s">
        <v>1104</v>
      </c>
      <c r="G963" s="33">
        <v>0</v>
      </c>
      <c r="H963" s="33">
        <v>0</v>
      </c>
      <c r="I963" s="3">
        <f>IFERROR(VLOOKUP(C963,'[6]Anexo 2'!$A$9:$G$1115,7,0),0)</f>
        <v>55195425</v>
      </c>
      <c r="J963" s="3">
        <f>IFERROR(VLOOKUP(C963,'[6]Anexo 1'!$A$9:$F$1115,6,0),0)</f>
        <v>63773240</v>
      </c>
      <c r="K963" s="3"/>
      <c r="L963" s="3"/>
      <c r="M963" s="3"/>
      <c r="N963" s="3"/>
      <c r="O963" s="3"/>
      <c r="P963" s="34">
        <f t="shared" si="43"/>
        <v>118968665</v>
      </c>
      <c r="Q963" s="35">
        <f>VLOOKUP(D963,FEBRERO!$D$13:$Q$1147,14,0)+VLOOKUP(D963,FEBRERO!$D$13:$AC$1147,26,0)+VLOOKUP(D963,MARZO!$D$13:$AC$1147,26,0)</f>
        <v>77572097</v>
      </c>
      <c r="R963" s="3">
        <f>IFERROR(VLOOKUP(D963,[7]ServNOMINA!$F$16:$M$112,8,0),0)</f>
        <v>0</v>
      </c>
      <c r="S963" s="3">
        <f>IFERROR(VLOOKUP(D963,[7]ServOTROS!$F$16:$M$112,8,0),0)</f>
        <v>0</v>
      </c>
      <c r="T963" s="3">
        <f>IFERROR(VLOOKUP(D963,[7]CANCEL!$F$16:$M$48,8,0),0)</f>
        <v>0</v>
      </c>
      <c r="U963" s="3">
        <f>IFERROR(VLOOKUP(B963,[7]Aaf_PENSION!$C$16:$M$112,11,0),0)</f>
        <v>0</v>
      </c>
      <c r="V963" s="3">
        <f>IFERROR(VLOOKUP(B963,[7]Aaf_SALUD!$C$16:$M$112,11,0),0)</f>
        <v>0</v>
      </c>
      <c r="W963" s="3">
        <f>IFERROR(VLOOKUP(D963,[7]CALIDAD!$F$16:$M$1122,8,0),0)</f>
        <v>4599619</v>
      </c>
      <c r="X963" s="3"/>
      <c r="Y963" s="3">
        <f>IFERROR(VLOOKUP(B963,[7]Ap_CESANTIAS!$C$16:$M$112,11,0),0)</f>
        <v>0</v>
      </c>
      <c r="Z963" s="3">
        <f>IFERROR(VLOOKUP(B963,[7]Ap_PENSION!$C$16:$M$112,11,0),0)</f>
        <v>0</v>
      </c>
      <c r="AA963" s="3">
        <f>IFERROR(VLOOKUP(B963,[7]Ap_SALUD!$C$16:$M$112,11,0),0)</f>
        <v>0</v>
      </c>
      <c r="AB963" s="3"/>
      <c r="AC963" s="36">
        <f t="shared" si="42"/>
        <v>4599619</v>
      </c>
      <c r="AD963" s="37">
        <f t="shared" si="44"/>
        <v>36796949</v>
      </c>
      <c r="AE963" s="144"/>
    </row>
    <row r="964" spans="1:31" hidden="1" x14ac:dyDescent="0.25">
      <c r="A964" s="38">
        <v>952</v>
      </c>
      <c r="B964" s="61"/>
      <c r="C964" s="143" t="str">
        <f>VLOOKUP(D964,[8]Hoja1!$A$2:$B$1115,2,0)</f>
        <v>68572</v>
      </c>
      <c r="D964" s="31">
        <v>890209299</v>
      </c>
      <c r="E964" s="31">
        <v>217268572</v>
      </c>
      <c r="F964" s="61" t="s">
        <v>1105</v>
      </c>
      <c r="G964" s="33">
        <v>0</v>
      </c>
      <c r="H964" s="33">
        <v>0</v>
      </c>
      <c r="I964" s="3">
        <f>IFERROR(VLOOKUP(C964,'[6]Anexo 2'!$A$9:$G$1115,7,0),0)</f>
        <v>257703232</v>
      </c>
      <c r="J964" s="3">
        <f>IFERROR(VLOOKUP(C964,'[6]Anexo 1'!$A$9:$F$1115,6,0),0)</f>
        <v>203517712</v>
      </c>
      <c r="K964" s="3"/>
      <c r="L964" s="3"/>
      <c r="M964" s="3"/>
      <c r="N964" s="3"/>
      <c r="O964" s="3"/>
      <c r="P964" s="34">
        <f t="shared" si="43"/>
        <v>461220944</v>
      </c>
      <c r="Q964" s="35">
        <f>VLOOKUP(D964,FEBRERO!$D$13:$Q$1147,14,0)+VLOOKUP(D964,FEBRERO!$D$13:$AC$1147,26,0)+VLOOKUP(D964,MARZO!$D$13:$AC$1147,26,0)</f>
        <v>267943519</v>
      </c>
      <c r="R964" s="3">
        <f>IFERROR(VLOOKUP(D964,[7]ServNOMINA!$F$16:$M$112,8,0),0)</f>
        <v>0</v>
      </c>
      <c r="S964" s="3">
        <f>IFERROR(VLOOKUP(D964,[7]ServOTROS!$F$16:$M$112,8,0),0)</f>
        <v>0</v>
      </c>
      <c r="T964" s="3">
        <f>IFERROR(VLOOKUP(D964,[7]CANCEL!$F$16:$M$48,8,0),0)</f>
        <v>0</v>
      </c>
      <c r="U964" s="3">
        <f>IFERROR(VLOOKUP(B964,[7]Aaf_PENSION!$C$16:$M$112,11,0),0)</f>
        <v>0</v>
      </c>
      <c r="V964" s="3">
        <f>IFERROR(VLOOKUP(B964,[7]Aaf_SALUD!$C$16:$M$112,11,0),0)</f>
        <v>0</v>
      </c>
      <c r="W964" s="3">
        <f>IFERROR(VLOOKUP(D964,[7]CALIDAD!$F$16:$M$1122,8,0),0)</f>
        <v>21475269</v>
      </c>
      <c r="X964" s="3"/>
      <c r="Y964" s="3">
        <f>IFERROR(VLOOKUP(B964,[7]Ap_CESANTIAS!$C$16:$M$112,11,0),0)</f>
        <v>0</v>
      </c>
      <c r="Z964" s="3">
        <f>IFERROR(VLOOKUP(B964,[7]Ap_PENSION!$C$16:$M$112,11,0),0)</f>
        <v>0</v>
      </c>
      <c r="AA964" s="3">
        <f>IFERROR(VLOOKUP(B964,[7]Ap_SALUD!$C$16:$M$112,11,0),0)</f>
        <v>0</v>
      </c>
      <c r="AB964" s="3"/>
      <c r="AC964" s="36">
        <f t="shared" si="42"/>
        <v>21475269</v>
      </c>
      <c r="AD964" s="37">
        <f t="shared" si="44"/>
        <v>171802156</v>
      </c>
      <c r="AE964" s="144"/>
    </row>
    <row r="965" spans="1:31" hidden="1" x14ac:dyDescent="0.25">
      <c r="A965" s="29">
        <v>953</v>
      </c>
      <c r="B965" s="61"/>
      <c r="C965" s="143" t="str">
        <f>VLOOKUP(D965,[8]Hoja1!$A$2:$B$1115,2,0)</f>
        <v>68573</v>
      </c>
      <c r="D965" s="31">
        <v>800060525</v>
      </c>
      <c r="E965" s="31">
        <v>217368573</v>
      </c>
      <c r="F965" s="61" t="s">
        <v>1106</v>
      </c>
      <c r="G965" s="33">
        <v>0</v>
      </c>
      <c r="H965" s="33">
        <v>0</v>
      </c>
      <c r="I965" s="3">
        <f>IFERROR(VLOOKUP(C965,'[6]Anexo 2'!$A$9:$G$1115,7,0),0)</f>
        <v>174303084</v>
      </c>
      <c r="J965" s="3">
        <f>IFERROR(VLOOKUP(C965,'[6]Anexo 1'!$A$9:$F$1115,6,0),0)</f>
        <v>184908147</v>
      </c>
      <c r="K965" s="3"/>
      <c r="L965" s="3"/>
      <c r="M965" s="3"/>
      <c r="N965" s="3"/>
      <c r="O965" s="3"/>
      <c r="P965" s="34">
        <f t="shared" si="43"/>
        <v>359211231</v>
      </c>
      <c r="Q965" s="35">
        <f>VLOOKUP(D965,FEBRERO!$D$13:$Q$1147,14,0)+VLOOKUP(D965,FEBRERO!$D$13:$AC$1147,26,0)+VLOOKUP(D965,MARZO!$D$13:$AC$1147,26,0)</f>
        <v>228483918</v>
      </c>
      <c r="R965" s="3">
        <f>IFERROR(VLOOKUP(D965,[7]ServNOMINA!$F$16:$M$112,8,0),0)</f>
        <v>0</v>
      </c>
      <c r="S965" s="3">
        <f>IFERROR(VLOOKUP(D965,[7]ServOTROS!$F$16:$M$112,8,0),0)</f>
        <v>0</v>
      </c>
      <c r="T965" s="3">
        <f>IFERROR(VLOOKUP(D965,[7]CANCEL!$F$16:$M$48,8,0),0)</f>
        <v>0</v>
      </c>
      <c r="U965" s="3">
        <f>IFERROR(VLOOKUP(B965,[7]Aaf_PENSION!$C$16:$M$112,11,0),0)</f>
        <v>0</v>
      </c>
      <c r="V965" s="3">
        <f>IFERROR(VLOOKUP(B965,[7]Aaf_SALUD!$C$16:$M$112,11,0),0)</f>
        <v>0</v>
      </c>
      <c r="W965" s="3">
        <f>IFERROR(VLOOKUP(D965,[7]CALIDAD!$F$16:$M$1122,8,0),0)</f>
        <v>14525257</v>
      </c>
      <c r="X965" s="3"/>
      <c r="Y965" s="3">
        <f>IFERROR(VLOOKUP(B965,[7]Ap_CESANTIAS!$C$16:$M$112,11,0),0)</f>
        <v>0</v>
      </c>
      <c r="Z965" s="3">
        <f>IFERROR(VLOOKUP(B965,[7]Ap_PENSION!$C$16:$M$112,11,0),0)</f>
        <v>0</v>
      </c>
      <c r="AA965" s="3">
        <f>IFERROR(VLOOKUP(B965,[7]Ap_SALUD!$C$16:$M$112,11,0),0)</f>
        <v>0</v>
      </c>
      <c r="AB965" s="3"/>
      <c r="AC965" s="36">
        <f t="shared" si="42"/>
        <v>14525257</v>
      </c>
      <c r="AD965" s="37">
        <f t="shared" si="44"/>
        <v>116202056</v>
      </c>
      <c r="AE965" s="144"/>
    </row>
    <row r="966" spans="1:31" hidden="1" x14ac:dyDescent="0.25">
      <c r="A966" s="38">
        <v>954</v>
      </c>
      <c r="B966" s="61"/>
      <c r="C966" s="143" t="str">
        <f>VLOOKUP(D966,[8]Hoja1!$A$2:$B$1115,2,0)</f>
        <v>68575</v>
      </c>
      <c r="D966" s="31">
        <v>890201190</v>
      </c>
      <c r="E966" s="31">
        <v>217568575</v>
      </c>
      <c r="F966" s="61" t="s">
        <v>1107</v>
      </c>
      <c r="G966" s="33">
        <v>0</v>
      </c>
      <c r="H966" s="33">
        <v>0</v>
      </c>
      <c r="I966" s="3">
        <f>IFERROR(VLOOKUP(C966,'[6]Anexo 2'!$A$9:$G$1115,7,0),0)</f>
        <v>1155669056</v>
      </c>
      <c r="J966" s="3">
        <f>IFERROR(VLOOKUP(C966,'[6]Anexo 1'!$A$9:$F$1115,6,0),0)</f>
        <v>992139348</v>
      </c>
      <c r="K966" s="3"/>
      <c r="L966" s="3"/>
      <c r="M966" s="3"/>
      <c r="N966" s="3"/>
      <c r="O966" s="3"/>
      <c r="P966" s="34">
        <f t="shared" si="43"/>
        <v>2147808404</v>
      </c>
      <c r="Q966" s="35">
        <f>VLOOKUP(D966,FEBRERO!$D$13:$Q$1147,14,0)+VLOOKUP(D966,FEBRERO!$D$13:$AC$1147,26,0)+VLOOKUP(D966,MARZO!$D$13:$AC$1147,26,0)</f>
        <v>1281056613</v>
      </c>
      <c r="R966" s="3">
        <f>IFERROR(VLOOKUP(D966,[7]ServNOMINA!$F$16:$M$112,8,0),0)</f>
        <v>0</v>
      </c>
      <c r="S966" s="3">
        <f>IFERROR(VLOOKUP(D966,[7]ServOTROS!$F$16:$M$112,8,0),0)</f>
        <v>0</v>
      </c>
      <c r="T966" s="3">
        <f>IFERROR(VLOOKUP(D966,[7]CANCEL!$F$16:$M$48,8,0),0)</f>
        <v>0</v>
      </c>
      <c r="U966" s="3">
        <f>IFERROR(VLOOKUP(B966,[7]Aaf_PENSION!$C$16:$M$112,11,0),0)</f>
        <v>0</v>
      </c>
      <c r="V966" s="3">
        <f>IFERROR(VLOOKUP(B966,[7]Aaf_SALUD!$C$16:$M$112,11,0),0)</f>
        <v>0</v>
      </c>
      <c r="W966" s="3">
        <f>IFERROR(VLOOKUP(D966,[7]CALIDAD!$F$16:$M$1122,8,0),0)</f>
        <v>96305755</v>
      </c>
      <c r="X966" s="3"/>
      <c r="Y966" s="3">
        <f>IFERROR(VLOOKUP(B966,[7]Ap_CESANTIAS!$C$16:$M$112,11,0),0)</f>
        <v>0</v>
      </c>
      <c r="Z966" s="3">
        <f>IFERROR(VLOOKUP(B966,[7]Ap_PENSION!$C$16:$M$112,11,0),0)</f>
        <v>0</v>
      </c>
      <c r="AA966" s="3">
        <f>IFERROR(VLOOKUP(B966,[7]Ap_SALUD!$C$16:$M$112,11,0),0)</f>
        <v>0</v>
      </c>
      <c r="AB966" s="3"/>
      <c r="AC966" s="36">
        <f t="shared" si="42"/>
        <v>96305755</v>
      </c>
      <c r="AD966" s="37">
        <f t="shared" si="44"/>
        <v>770446036</v>
      </c>
      <c r="AE966" s="144"/>
    </row>
    <row r="967" spans="1:31" hidden="1" x14ac:dyDescent="0.25">
      <c r="A967" s="29">
        <v>955</v>
      </c>
      <c r="B967" s="61"/>
      <c r="C967" s="143" t="str">
        <f>VLOOKUP(D967,[8]Hoja1!$A$2:$B$1115,2,0)</f>
        <v>68615</v>
      </c>
      <c r="D967" s="31">
        <v>890204646</v>
      </c>
      <c r="E967" s="31">
        <v>211568615</v>
      </c>
      <c r="F967" s="61" t="s">
        <v>1108</v>
      </c>
      <c r="G967" s="33">
        <v>0</v>
      </c>
      <c r="H967" s="33">
        <v>0</v>
      </c>
      <c r="I967" s="3">
        <f>IFERROR(VLOOKUP(C967,'[6]Anexo 2'!$A$9:$G$1115,7,0),0)</f>
        <v>560255552</v>
      </c>
      <c r="J967" s="3">
        <f>IFERROR(VLOOKUP(C967,'[6]Anexo 1'!$A$9:$F$1115,6,0),0)</f>
        <v>623921787</v>
      </c>
      <c r="K967" s="3"/>
      <c r="L967" s="3"/>
      <c r="M967" s="3"/>
      <c r="N967" s="3"/>
      <c r="O967" s="3"/>
      <c r="P967" s="34">
        <f t="shared" si="43"/>
        <v>1184177339</v>
      </c>
      <c r="Q967" s="35">
        <f>VLOOKUP(D967,FEBRERO!$D$13:$Q$1147,14,0)+VLOOKUP(D967,FEBRERO!$D$13:$AC$1147,26,0)+VLOOKUP(D967,MARZO!$D$13:$AC$1147,26,0)</f>
        <v>763985676</v>
      </c>
      <c r="R967" s="3">
        <f>IFERROR(VLOOKUP(D967,[7]ServNOMINA!$F$16:$M$112,8,0),0)</f>
        <v>0</v>
      </c>
      <c r="S967" s="3">
        <f>IFERROR(VLOOKUP(D967,[7]ServOTROS!$F$16:$M$112,8,0),0)</f>
        <v>0</v>
      </c>
      <c r="T967" s="3">
        <f>IFERROR(VLOOKUP(D967,[7]CANCEL!$F$16:$M$48,8,0),0)</f>
        <v>0</v>
      </c>
      <c r="U967" s="3">
        <f>IFERROR(VLOOKUP(B967,[7]Aaf_PENSION!$C$16:$M$112,11,0),0)</f>
        <v>0</v>
      </c>
      <c r="V967" s="3">
        <f>IFERROR(VLOOKUP(B967,[7]Aaf_SALUD!$C$16:$M$112,11,0),0)</f>
        <v>0</v>
      </c>
      <c r="W967" s="3">
        <f>IFERROR(VLOOKUP(D967,[7]CALIDAD!$F$16:$M$1122,8,0),0)</f>
        <v>46687963</v>
      </c>
      <c r="X967" s="3"/>
      <c r="Y967" s="3">
        <f>IFERROR(VLOOKUP(B967,[7]Ap_CESANTIAS!$C$16:$M$112,11,0),0)</f>
        <v>0</v>
      </c>
      <c r="Z967" s="3">
        <f>IFERROR(VLOOKUP(B967,[7]Ap_PENSION!$C$16:$M$112,11,0),0)</f>
        <v>0</v>
      </c>
      <c r="AA967" s="3">
        <f>IFERROR(VLOOKUP(B967,[7]Ap_SALUD!$C$16:$M$112,11,0),0)</f>
        <v>0</v>
      </c>
      <c r="AB967" s="3"/>
      <c r="AC967" s="36">
        <f t="shared" si="42"/>
        <v>46687963</v>
      </c>
      <c r="AD967" s="37">
        <f t="shared" si="44"/>
        <v>373503700</v>
      </c>
      <c r="AE967" s="144"/>
    </row>
    <row r="968" spans="1:31" hidden="1" x14ac:dyDescent="0.25">
      <c r="A968" s="38">
        <v>956</v>
      </c>
      <c r="B968" s="61"/>
      <c r="C968" s="143" t="str">
        <f>VLOOKUP(D968,[8]Hoja1!$A$2:$B$1115,2,0)</f>
        <v>68655</v>
      </c>
      <c r="D968" s="31">
        <v>890204643</v>
      </c>
      <c r="E968" s="31">
        <v>215568655</v>
      </c>
      <c r="F968" s="61" t="s">
        <v>1109</v>
      </c>
      <c r="G968" s="33">
        <v>0</v>
      </c>
      <c r="H968" s="33">
        <v>0</v>
      </c>
      <c r="I968" s="3">
        <f>IFERROR(VLOOKUP(C968,'[6]Anexo 2'!$A$9:$G$1115,7,0),0)</f>
        <v>960608384</v>
      </c>
      <c r="J968" s="3">
        <f>IFERROR(VLOOKUP(C968,'[6]Anexo 1'!$A$9:$F$1115,6,0),0)</f>
        <v>799955219</v>
      </c>
      <c r="K968" s="3"/>
      <c r="L968" s="3"/>
      <c r="M968" s="3"/>
      <c r="N968" s="3"/>
      <c r="O968" s="3"/>
      <c r="P968" s="34">
        <f t="shared" si="43"/>
        <v>1760563603</v>
      </c>
      <c r="Q968" s="35">
        <f>VLOOKUP(D968,FEBRERO!$D$13:$Q$1147,14,0)+VLOOKUP(D968,FEBRERO!$D$13:$AC$1147,26,0)+VLOOKUP(D968,MARZO!$D$13:$AC$1147,26,0)</f>
        <v>1040107316</v>
      </c>
      <c r="R968" s="3">
        <f>IFERROR(VLOOKUP(D968,[7]ServNOMINA!$F$16:$M$112,8,0),0)</f>
        <v>0</v>
      </c>
      <c r="S968" s="3">
        <f>IFERROR(VLOOKUP(D968,[7]ServOTROS!$F$16:$M$112,8,0),0)</f>
        <v>0</v>
      </c>
      <c r="T968" s="3">
        <f>IFERROR(VLOOKUP(D968,[7]CANCEL!$F$16:$M$48,8,0),0)</f>
        <v>0</v>
      </c>
      <c r="U968" s="3">
        <f>IFERROR(VLOOKUP(B968,[7]Aaf_PENSION!$C$16:$M$112,11,0),0)</f>
        <v>0</v>
      </c>
      <c r="V968" s="3">
        <f>IFERROR(VLOOKUP(B968,[7]Aaf_SALUD!$C$16:$M$112,11,0),0)</f>
        <v>0</v>
      </c>
      <c r="W968" s="3">
        <f>IFERROR(VLOOKUP(D968,[7]CALIDAD!$F$16:$M$1122,8,0),0)</f>
        <v>80050699</v>
      </c>
      <c r="X968" s="3"/>
      <c r="Y968" s="3">
        <f>IFERROR(VLOOKUP(B968,[7]Ap_CESANTIAS!$C$16:$M$112,11,0),0)</f>
        <v>0</v>
      </c>
      <c r="Z968" s="3">
        <f>IFERROR(VLOOKUP(B968,[7]Ap_PENSION!$C$16:$M$112,11,0),0)</f>
        <v>0</v>
      </c>
      <c r="AA968" s="3">
        <f>IFERROR(VLOOKUP(B968,[7]Ap_SALUD!$C$16:$M$112,11,0),0)</f>
        <v>0</v>
      </c>
      <c r="AB968" s="3"/>
      <c r="AC968" s="36">
        <f t="shared" si="42"/>
        <v>80050699</v>
      </c>
      <c r="AD968" s="37">
        <f t="shared" si="44"/>
        <v>640405588</v>
      </c>
      <c r="AE968" s="144"/>
    </row>
    <row r="969" spans="1:31" hidden="1" x14ac:dyDescent="0.25">
      <c r="A969" s="29">
        <v>957</v>
      </c>
      <c r="B969" s="61"/>
      <c r="C969" s="143" t="str">
        <f>VLOOKUP(D969,[8]Hoja1!$A$2:$B$1115,2,0)</f>
        <v>68669</v>
      </c>
      <c r="D969" s="31">
        <v>890207022</v>
      </c>
      <c r="E969" s="31">
        <v>216968669</v>
      </c>
      <c r="F969" s="61" t="s">
        <v>1110</v>
      </c>
      <c r="G969" s="33">
        <v>0</v>
      </c>
      <c r="H969" s="33">
        <v>0</v>
      </c>
      <c r="I969" s="3">
        <f>IFERROR(VLOOKUP(C969,'[6]Anexo 2'!$A$9:$G$1115,7,0),0)</f>
        <v>136242552</v>
      </c>
      <c r="J969" s="3">
        <f>IFERROR(VLOOKUP(C969,'[6]Anexo 1'!$A$9:$F$1115,6,0),0)</f>
        <v>94558843</v>
      </c>
      <c r="K969" s="3"/>
      <c r="L969" s="3"/>
      <c r="M969" s="3"/>
      <c r="N969" s="3"/>
      <c r="O969" s="3"/>
      <c r="P969" s="34">
        <f t="shared" si="43"/>
        <v>230801395</v>
      </c>
      <c r="Q969" s="35">
        <f>VLOOKUP(D969,FEBRERO!$D$13:$Q$1147,14,0)+VLOOKUP(D969,FEBRERO!$D$13:$AC$1147,26,0)+VLOOKUP(D969,MARZO!$D$13:$AC$1147,26,0)</f>
        <v>128619481</v>
      </c>
      <c r="R969" s="3">
        <f>IFERROR(VLOOKUP(D969,[7]ServNOMINA!$F$16:$M$112,8,0),0)</f>
        <v>0</v>
      </c>
      <c r="S969" s="3">
        <f>IFERROR(VLOOKUP(D969,[7]ServOTROS!$F$16:$M$112,8,0),0)</f>
        <v>0</v>
      </c>
      <c r="T969" s="3">
        <f>IFERROR(VLOOKUP(D969,[7]CANCEL!$F$16:$M$48,8,0),0)</f>
        <v>0</v>
      </c>
      <c r="U969" s="3">
        <f>IFERROR(VLOOKUP(B969,[7]Aaf_PENSION!$C$16:$M$112,11,0),0)</f>
        <v>0</v>
      </c>
      <c r="V969" s="3">
        <f>IFERROR(VLOOKUP(B969,[7]Aaf_SALUD!$C$16:$M$112,11,0),0)</f>
        <v>0</v>
      </c>
      <c r="W969" s="3">
        <f>IFERROR(VLOOKUP(D969,[7]CALIDAD!$F$16:$M$1122,8,0),0)</f>
        <v>11353546</v>
      </c>
      <c r="X969" s="3"/>
      <c r="Y969" s="3">
        <f>IFERROR(VLOOKUP(B969,[7]Ap_CESANTIAS!$C$16:$M$112,11,0),0)</f>
        <v>0</v>
      </c>
      <c r="Z969" s="3">
        <f>IFERROR(VLOOKUP(B969,[7]Ap_PENSION!$C$16:$M$112,11,0),0)</f>
        <v>0</v>
      </c>
      <c r="AA969" s="3">
        <f>IFERROR(VLOOKUP(B969,[7]Ap_SALUD!$C$16:$M$112,11,0),0)</f>
        <v>0</v>
      </c>
      <c r="AB969" s="3"/>
      <c r="AC969" s="36">
        <f t="shared" si="42"/>
        <v>11353546</v>
      </c>
      <c r="AD969" s="37">
        <f t="shared" si="44"/>
        <v>90828368</v>
      </c>
      <c r="AE969" s="144"/>
    </row>
    <row r="970" spans="1:31" hidden="1" x14ac:dyDescent="0.25">
      <c r="A970" s="38">
        <v>958</v>
      </c>
      <c r="B970" s="61"/>
      <c r="C970" s="143" t="str">
        <f>VLOOKUP(D970,[8]Hoja1!$A$2:$B$1115,2,0)</f>
        <v>68673</v>
      </c>
      <c r="D970" s="31">
        <v>890210227</v>
      </c>
      <c r="E970" s="31">
        <v>217368673</v>
      </c>
      <c r="F970" s="61" t="s">
        <v>1111</v>
      </c>
      <c r="G970" s="33">
        <v>0</v>
      </c>
      <c r="H970" s="33">
        <v>0</v>
      </c>
      <c r="I970" s="3">
        <f>IFERROR(VLOOKUP(C970,'[6]Anexo 2'!$A$9:$G$1115,7,0),0)</f>
        <v>31524066</v>
      </c>
      <c r="J970" s="3">
        <f>IFERROR(VLOOKUP(C970,'[6]Anexo 1'!$A$9:$F$1115,6,0),0)</f>
        <v>32331867</v>
      </c>
      <c r="K970" s="3"/>
      <c r="L970" s="3"/>
      <c r="M970" s="3"/>
      <c r="N970" s="3"/>
      <c r="O970" s="3"/>
      <c r="P970" s="34">
        <f t="shared" si="43"/>
        <v>63855933</v>
      </c>
      <c r="Q970" s="35">
        <f>VLOOKUP(D970,FEBRERO!$D$13:$Q$1147,14,0)+VLOOKUP(D970,FEBRERO!$D$13:$AC$1147,26,0)+VLOOKUP(D970,MARZO!$D$13:$AC$1147,26,0)</f>
        <v>40212885</v>
      </c>
      <c r="R970" s="3">
        <f>IFERROR(VLOOKUP(D970,[7]ServNOMINA!$F$16:$M$112,8,0),0)</f>
        <v>0</v>
      </c>
      <c r="S970" s="3">
        <f>IFERROR(VLOOKUP(D970,[7]ServOTROS!$F$16:$M$112,8,0),0)</f>
        <v>0</v>
      </c>
      <c r="T970" s="3">
        <f>IFERROR(VLOOKUP(D970,[7]CANCEL!$F$16:$M$48,8,0),0)</f>
        <v>0</v>
      </c>
      <c r="U970" s="3">
        <f>IFERROR(VLOOKUP(B970,[7]Aaf_PENSION!$C$16:$M$112,11,0),0)</f>
        <v>0</v>
      </c>
      <c r="V970" s="3">
        <f>IFERROR(VLOOKUP(B970,[7]Aaf_SALUD!$C$16:$M$112,11,0),0)</f>
        <v>0</v>
      </c>
      <c r="W970" s="3">
        <f>IFERROR(VLOOKUP(D970,[7]CALIDAD!$F$16:$M$1122,8,0),0)</f>
        <v>2627006</v>
      </c>
      <c r="X970" s="3"/>
      <c r="Y970" s="3">
        <f>IFERROR(VLOOKUP(B970,[7]Ap_CESANTIAS!$C$16:$M$112,11,0),0)</f>
        <v>0</v>
      </c>
      <c r="Z970" s="3">
        <f>IFERROR(VLOOKUP(B970,[7]Ap_PENSION!$C$16:$M$112,11,0),0)</f>
        <v>0</v>
      </c>
      <c r="AA970" s="3">
        <f>IFERROR(VLOOKUP(B970,[7]Ap_SALUD!$C$16:$M$112,11,0),0)</f>
        <v>0</v>
      </c>
      <c r="AB970" s="3"/>
      <c r="AC970" s="36">
        <f t="shared" si="42"/>
        <v>2627006</v>
      </c>
      <c r="AD970" s="37">
        <f t="shared" si="44"/>
        <v>21016042</v>
      </c>
      <c r="AE970" s="144"/>
    </row>
    <row r="971" spans="1:31" hidden="1" x14ac:dyDescent="0.25">
      <c r="A971" s="29">
        <v>959</v>
      </c>
      <c r="B971" s="61"/>
      <c r="C971" s="143" t="str">
        <f>VLOOKUP(D971,[8]Hoja1!$A$2:$B$1115,2,0)</f>
        <v>68679</v>
      </c>
      <c r="D971" s="31">
        <v>800099824</v>
      </c>
      <c r="E971" s="31">
        <v>217968679</v>
      </c>
      <c r="F971" s="61" t="s">
        <v>1112</v>
      </c>
      <c r="G971" s="33">
        <v>0</v>
      </c>
      <c r="H971" s="33">
        <v>0</v>
      </c>
      <c r="I971" s="3">
        <f>IFERROR(VLOOKUP(C971,'[6]Anexo 2'!$A$9:$G$1115,7,0),0)</f>
        <v>655719520</v>
      </c>
      <c r="J971" s="3">
        <f>IFERROR(VLOOKUP(C971,'[6]Anexo 1'!$A$9:$F$1115,6,0),0)</f>
        <v>831542051</v>
      </c>
      <c r="K971" s="3"/>
      <c r="L971" s="3"/>
      <c r="M971" s="3"/>
      <c r="N971" s="3"/>
      <c r="O971" s="3"/>
      <c r="P971" s="34">
        <f t="shared" si="43"/>
        <v>1487261571</v>
      </c>
      <c r="Q971" s="35">
        <f>VLOOKUP(D971,FEBRERO!$D$13:$Q$1147,14,0)+VLOOKUP(D971,FEBRERO!$D$13:$AC$1147,26,0)+VLOOKUP(D971,MARZO!$D$13:$AC$1147,26,0)</f>
        <v>995471930</v>
      </c>
      <c r="R971" s="3">
        <f>IFERROR(VLOOKUP(D971,[7]ServNOMINA!$F$16:$M$112,8,0),0)</f>
        <v>0</v>
      </c>
      <c r="S971" s="3">
        <f>IFERROR(VLOOKUP(D971,[7]ServOTROS!$F$16:$M$112,8,0),0)</f>
        <v>0</v>
      </c>
      <c r="T971" s="3">
        <f>IFERROR(VLOOKUP(D971,[7]CANCEL!$F$16:$M$48,8,0),0)</f>
        <v>0</v>
      </c>
      <c r="U971" s="3">
        <f>IFERROR(VLOOKUP(B971,[7]Aaf_PENSION!$C$16:$M$112,11,0),0)</f>
        <v>0</v>
      </c>
      <c r="V971" s="3">
        <f>IFERROR(VLOOKUP(B971,[7]Aaf_SALUD!$C$16:$M$112,11,0),0)</f>
        <v>0</v>
      </c>
      <c r="W971" s="3">
        <f>IFERROR(VLOOKUP(D971,[7]CALIDAD!$F$16:$M$1122,8,0),0)</f>
        <v>54643293</v>
      </c>
      <c r="X971" s="3"/>
      <c r="Y971" s="3">
        <f>IFERROR(VLOOKUP(B971,[7]Ap_CESANTIAS!$C$16:$M$112,11,0),0)</f>
        <v>0</v>
      </c>
      <c r="Z971" s="3">
        <f>IFERROR(VLOOKUP(B971,[7]Ap_PENSION!$C$16:$M$112,11,0),0)</f>
        <v>0</v>
      </c>
      <c r="AA971" s="3">
        <f>IFERROR(VLOOKUP(B971,[7]Ap_SALUD!$C$16:$M$112,11,0),0)</f>
        <v>0</v>
      </c>
      <c r="AB971" s="3"/>
      <c r="AC971" s="36">
        <f t="shared" si="42"/>
        <v>54643293</v>
      </c>
      <c r="AD971" s="37">
        <f t="shared" si="44"/>
        <v>437146348</v>
      </c>
      <c r="AE971" s="144"/>
    </row>
    <row r="972" spans="1:31" hidden="1" x14ac:dyDescent="0.25">
      <c r="A972" s="38">
        <v>960</v>
      </c>
      <c r="B972" s="61"/>
      <c r="C972" s="143" t="str">
        <f>VLOOKUP(D972,[8]Hoja1!$A$2:$B$1115,2,0)</f>
        <v>68682</v>
      </c>
      <c r="D972" s="31">
        <v>890208676</v>
      </c>
      <c r="E972" s="31">
        <v>218268682</v>
      </c>
      <c r="F972" s="61" t="s">
        <v>1113</v>
      </c>
      <c r="G972" s="33">
        <v>0</v>
      </c>
      <c r="H972" s="33">
        <v>0</v>
      </c>
      <c r="I972" s="3">
        <f>IFERROR(VLOOKUP(C972,'[6]Anexo 2'!$A$9:$G$1115,7,0),0)</f>
        <v>33797104</v>
      </c>
      <c r="J972" s="3">
        <f>IFERROR(VLOOKUP(C972,'[6]Anexo 1'!$A$9:$F$1115,6,0),0)</f>
        <v>38072534</v>
      </c>
      <c r="K972" s="3"/>
      <c r="L972" s="3"/>
      <c r="M972" s="3"/>
      <c r="N972" s="3"/>
      <c r="O972" s="3"/>
      <c r="P972" s="34">
        <f t="shared" si="43"/>
        <v>71869638</v>
      </c>
      <c r="Q972" s="35">
        <f>VLOOKUP(D972,FEBRERO!$D$13:$Q$1147,14,0)+VLOOKUP(D972,FEBRERO!$D$13:$AC$1147,26,0)+VLOOKUP(D972,MARZO!$D$13:$AC$1147,26,0)</f>
        <v>46521809</v>
      </c>
      <c r="R972" s="3">
        <f>IFERROR(VLOOKUP(D972,[7]ServNOMINA!$F$16:$M$112,8,0),0)</f>
        <v>0</v>
      </c>
      <c r="S972" s="3">
        <f>IFERROR(VLOOKUP(D972,[7]ServOTROS!$F$16:$M$112,8,0),0)</f>
        <v>0</v>
      </c>
      <c r="T972" s="3">
        <f>IFERROR(VLOOKUP(D972,[7]CANCEL!$F$16:$M$48,8,0),0)</f>
        <v>0</v>
      </c>
      <c r="U972" s="3">
        <f>IFERROR(VLOOKUP(B972,[7]Aaf_PENSION!$C$16:$M$112,11,0),0)</f>
        <v>0</v>
      </c>
      <c r="V972" s="3">
        <f>IFERROR(VLOOKUP(B972,[7]Aaf_SALUD!$C$16:$M$112,11,0),0)</f>
        <v>0</v>
      </c>
      <c r="W972" s="3">
        <f>IFERROR(VLOOKUP(D972,[7]CALIDAD!$F$16:$M$1122,8,0),0)</f>
        <v>2816425</v>
      </c>
      <c r="X972" s="3"/>
      <c r="Y972" s="3">
        <f>IFERROR(VLOOKUP(B972,[7]Ap_CESANTIAS!$C$16:$M$112,11,0),0)</f>
        <v>0</v>
      </c>
      <c r="Z972" s="3">
        <f>IFERROR(VLOOKUP(B972,[7]Ap_PENSION!$C$16:$M$112,11,0),0)</f>
        <v>0</v>
      </c>
      <c r="AA972" s="3">
        <f>IFERROR(VLOOKUP(B972,[7]Ap_SALUD!$C$16:$M$112,11,0),0)</f>
        <v>0</v>
      </c>
      <c r="AB972" s="3"/>
      <c r="AC972" s="36">
        <f t="shared" si="42"/>
        <v>2816425</v>
      </c>
      <c r="AD972" s="37">
        <f t="shared" si="44"/>
        <v>22531404</v>
      </c>
      <c r="AE972" s="144"/>
    </row>
    <row r="973" spans="1:31" hidden="1" x14ac:dyDescent="0.25">
      <c r="A973" s="29">
        <v>961</v>
      </c>
      <c r="B973" s="61"/>
      <c r="C973" s="143" t="str">
        <f>VLOOKUP(D973,[8]Hoja1!$A$2:$B$1115,2,0)</f>
        <v>68684</v>
      </c>
      <c r="D973" s="31">
        <v>890204890</v>
      </c>
      <c r="E973" s="31">
        <v>218468684</v>
      </c>
      <c r="F973" s="61" t="s">
        <v>1114</v>
      </c>
      <c r="G973" s="33">
        <v>0</v>
      </c>
      <c r="H973" s="33">
        <v>0</v>
      </c>
      <c r="I973" s="3">
        <f>IFERROR(VLOOKUP(C973,'[6]Anexo 2'!$A$9:$G$1115,7,0),0)</f>
        <v>61588968</v>
      </c>
      <c r="J973" s="3">
        <f>IFERROR(VLOOKUP(C973,'[6]Anexo 1'!$A$9:$F$1115,6,0),0)</f>
        <v>63647273</v>
      </c>
      <c r="K973" s="3"/>
      <c r="L973" s="3"/>
      <c r="M973" s="3"/>
      <c r="N973" s="3"/>
      <c r="O973" s="3"/>
      <c r="P973" s="34">
        <f t="shared" si="43"/>
        <v>125236241</v>
      </c>
      <c r="Q973" s="35">
        <f>VLOOKUP(D973,FEBRERO!$D$13:$Q$1147,14,0)+VLOOKUP(D973,FEBRERO!$D$13:$AC$1147,26,0)+VLOOKUP(D973,MARZO!$D$13:$AC$1147,26,0)</f>
        <v>79044515</v>
      </c>
      <c r="R973" s="3">
        <f>IFERROR(VLOOKUP(D973,[7]ServNOMINA!$F$16:$M$112,8,0),0)</f>
        <v>0</v>
      </c>
      <c r="S973" s="3">
        <f>IFERROR(VLOOKUP(D973,[7]ServOTROS!$F$16:$M$112,8,0),0)</f>
        <v>0</v>
      </c>
      <c r="T973" s="3">
        <f>IFERROR(VLOOKUP(D973,[7]CANCEL!$F$16:$M$48,8,0),0)</f>
        <v>0</v>
      </c>
      <c r="U973" s="3">
        <f>IFERROR(VLOOKUP(B973,[7]Aaf_PENSION!$C$16:$M$112,11,0),0)</f>
        <v>0</v>
      </c>
      <c r="V973" s="3">
        <f>IFERROR(VLOOKUP(B973,[7]Aaf_SALUD!$C$16:$M$112,11,0),0)</f>
        <v>0</v>
      </c>
      <c r="W973" s="3">
        <f>IFERROR(VLOOKUP(D973,[7]CALIDAD!$F$16:$M$1122,8,0),0)</f>
        <v>5132414</v>
      </c>
      <c r="X973" s="3"/>
      <c r="Y973" s="3">
        <f>IFERROR(VLOOKUP(B973,[7]Ap_CESANTIAS!$C$16:$M$112,11,0),0)</f>
        <v>0</v>
      </c>
      <c r="Z973" s="3">
        <f>IFERROR(VLOOKUP(B973,[7]Ap_PENSION!$C$16:$M$112,11,0),0)</f>
        <v>0</v>
      </c>
      <c r="AA973" s="3">
        <f>IFERROR(VLOOKUP(B973,[7]Ap_SALUD!$C$16:$M$112,11,0),0)</f>
        <v>0</v>
      </c>
      <c r="AB973" s="3"/>
      <c r="AC973" s="36">
        <f t="shared" ref="AC973:AC1036" si="45">SUM(R973:AA973)</f>
        <v>5132414</v>
      </c>
      <c r="AD973" s="37">
        <f t="shared" si="44"/>
        <v>41059312</v>
      </c>
      <c r="AE973" s="144"/>
    </row>
    <row r="974" spans="1:31" hidden="1" x14ac:dyDescent="0.25">
      <c r="A974" s="38">
        <v>962</v>
      </c>
      <c r="B974" s="61"/>
      <c r="C974" s="143" t="str">
        <f>VLOOKUP(D974,[8]Hoja1!$A$2:$B$1115,2,0)</f>
        <v>68686</v>
      </c>
      <c r="D974" s="31">
        <v>890210950</v>
      </c>
      <c r="E974" s="31">
        <v>218668686</v>
      </c>
      <c r="F974" s="61" t="s">
        <v>1115</v>
      </c>
      <c r="G974" s="33">
        <v>0</v>
      </c>
      <c r="H974" s="33">
        <v>0</v>
      </c>
      <c r="I974" s="3">
        <f>IFERROR(VLOOKUP(C974,'[6]Anexo 2'!$A$9:$G$1115,7,0),0)</f>
        <v>35361970</v>
      </c>
      <c r="J974" s="3">
        <f>IFERROR(VLOOKUP(C974,'[6]Anexo 1'!$A$9:$F$1115,6,0),0)</f>
        <v>38513877</v>
      </c>
      <c r="K974" s="3"/>
      <c r="L974" s="3"/>
      <c r="M974" s="3"/>
      <c r="N974" s="3"/>
      <c r="O974" s="3"/>
      <c r="P974" s="34">
        <f t="shared" ref="P974:P1037" si="46">SUM(G974:N974)</f>
        <v>73875847</v>
      </c>
      <c r="Q974" s="35">
        <f>VLOOKUP(D974,FEBRERO!$D$13:$Q$1147,14,0)+VLOOKUP(D974,FEBRERO!$D$13:$AC$1147,26,0)+VLOOKUP(D974,MARZO!$D$13:$AC$1147,26,0)</f>
        <v>47354370</v>
      </c>
      <c r="R974" s="3">
        <f>IFERROR(VLOOKUP(D974,[7]ServNOMINA!$F$16:$M$112,8,0),0)</f>
        <v>0</v>
      </c>
      <c r="S974" s="3">
        <f>IFERROR(VLOOKUP(D974,[7]ServOTROS!$F$16:$M$112,8,0),0)</f>
        <v>0</v>
      </c>
      <c r="T974" s="3">
        <f>IFERROR(VLOOKUP(D974,[7]CANCEL!$F$16:$M$48,8,0),0)</f>
        <v>0</v>
      </c>
      <c r="U974" s="3">
        <f>IFERROR(VLOOKUP(B974,[7]Aaf_PENSION!$C$16:$M$112,11,0),0)</f>
        <v>0</v>
      </c>
      <c r="V974" s="3">
        <f>IFERROR(VLOOKUP(B974,[7]Aaf_SALUD!$C$16:$M$112,11,0),0)</f>
        <v>0</v>
      </c>
      <c r="W974" s="3">
        <f>IFERROR(VLOOKUP(D974,[7]CALIDAD!$F$16:$M$1122,8,0),0)</f>
        <v>2946831</v>
      </c>
      <c r="X974" s="3"/>
      <c r="Y974" s="3">
        <f>IFERROR(VLOOKUP(B974,[7]Ap_CESANTIAS!$C$16:$M$112,11,0),0)</f>
        <v>0</v>
      </c>
      <c r="Z974" s="3">
        <f>IFERROR(VLOOKUP(B974,[7]Ap_PENSION!$C$16:$M$112,11,0),0)</f>
        <v>0</v>
      </c>
      <c r="AA974" s="3">
        <f>IFERROR(VLOOKUP(B974,[7]Ap_SALUD!$C$16:$M$112,11,0),0)</f>
        <v>0</v>
      </c>
      <c r="AB974" s="3"/>
      <c r="AC974" s="36">
        <f t="shared" si="45"/>
        <v>2946831</v>
      </c>
      <c r="AD974" s="37">
        <f t="shared" si="44"/>
        <v>23574646</v>
      </c>
      <c r="AE974" s="144"/>
    </row>
    <row r="975" spans="1:31" hidden="1" x14ac:dyDescent="0.25">
      <c r="A975" s="29">
        <v>963</v>
      </c>
      <c r="B975" s="61"/>
      <c r="C975" s="143" t="str">
        <f>VLOOKUP(D975,[8]Hoja1!$A$2:$B$1115,2,0)</f>
        <v>68689</v>
      </c>
      <c r="D975" s="31">
        <v>800099829</v>
      </c>
      <c r="E975" s="31">
        <v>218968689</v>
      </c>
      <c r="F975" s="61" t="s">
        <v>1116</v>
      </c>
      <c r="G975" s="33">
        <v>0</v>
      </c>
      <c r="H975" s="33">
        <v>0</v>
      </c>
      <c r="I975" s="3">
        <f>IFERROR(VLOOKUP(C975,'[6]Anexo 2'!$A$9:$G$1115,7,0),0)</f>
        <v>682261752</v>
      </c>
      <c r="J975" s="3">
        <f>IFERROR(VLOOKUP(C975,'[6]Anexo 1'!$A$9:$F$1115,6,0),0)</f>
        <v>733824398</v>
      </c>
      <c r="K975" s="3"/>
      <c r="L975" s="3"/>
      <c r="M975" s="3"/>
      <c r="N975" s="3"/>
      <c r="O975" s="3"/>
      <c r="P975" s="34">
        <f t="shared" si="46"/>
        <v>1416086150</v>
      </c>
      <c r="Q975" s="35">
        <f>VLOOKUP(D975,FEBRERO!$D$13:$Q$1147,14,0)+VLOOKUP(D975,FEBRERO!$D$13:$AC$1147,26,0)+VLOOKUP(D975,MARZO!$D$13:$AC$1147,26,0)</f>
        <v>904389836</v>
      </c>
      <c r="R975" s="3">
        <f>IFERROR(VLOOKUP(D975,[7]ServNOMINA!$F$16:$M$112,8,0),0)</f>
        <v>0</v>
      </c>
      <c r="S975" s="3">
        <f>IFERROR(VLOOKUP(D975,[7]ServOTROS!$F$16:$M$112,8,0),0)</f>
        <v>0</v>
      </c>
      <c r="T975" s="3">
        <f>IFERROR(VLOOKUP(D975,[7]CANCEL!$F$16:$M$48,8,0),0)</f>
        <v>0</v>
      </c>
      <c r="U975" s="3">
        <f>IFERROR(VLOOKUP(B975,[7]Aaf_PENSION!$C$16:$M$112,11,0),0)</f>
        <v>0</v>
      </c>
      <c r="V975" s="3">
        <f>IFERROR(VLOOKUP(B975,[7]Aaf_SALUD!$C$16:$M$112,11,0),0)</f>
        <v>0</v>
      </c>
      <c r="W975" s="3">
        <f>IFERROR(VLOOKUP(D975,[7]CALIDAD!$F$16:$M$1122,8,0),0)</f>
        <v>56855146</v>
      </c>
      <c r="X975" s="3"/>
      <c r="Y975" s="3">
        <f>IFERROR(VLOOKUP(B975,[7]Ap_CESANTIAS!$C$16:$M$112,11,0),0)</f>
        <v>0</v>
      </c>
      <c r="Z975" s="3">
        <f>IFERROR(VLOOKUP(B975,[7]Ap_PENSION!$C$16:$M$112,11,0),0)</f>
        <v>0</v>
      </c>
      <c r="AA975" s="3">
        <f>IFERROR(VLOOKUP(B975,[7]Ap_SALUD!$C$16:$M$112,11,0),0)</f>
        <v>0</v>
      </c>
      <c r="AB975" s="3"/>
      <c r="AC975" s="36">
        <f t="shared" si="45"/>
        <v>56855146</v>
      </c>
      <c r="AD975" s="37">
        <f t="shared" ref="AD975:AD1038" si="47">+P975-Q975+AB975-AC975</f>
        <v>454841168</v>
      </c>
      <c r="AE975" s="144"/>
    </row>
    <row r="976" spans="1:31" hidden="1" x14ac:dyDescent="0.25">
      <c r="A976" s="38">
        <v>964</v>
      </c>
      <c r="B976" s="61"/>
      <c r="C976" s="143" t="str">
        <f>VLOOKUP(D976,[8]Hoja1!$A$2:$B$1115,2,0)</f>
        <v>68705</v>
      </c>
      <c r="D976" s="31">
        <v>890205973</v>
      </c>
      <c r="E976" s="31">
        <v>210568705</v>
      </c>
      <c r="F976" s="61" t="s">
        <v>400</v>
      </c>
      <c r="G976" s="33">
        <v>0</v>
      </c>
      <c r="H976" s="33">
        <v>0</v>
      </c>
      <c r="I976" s="3">
        <f>IFERROR(VLOOKUP(C976,'[6]Anexo 2'!$A$9:$G$1115,7,0),0)</f>
        <v>36155042</v>
      </c>
      <c r="J976" s="3">
        <f>IFERROR(VLOOKUP(C976,'[6]Anexo 1'!$A$9:$F$1115,6,0),0)</f>
        <v>44770684</v>
      </c>
      <c r="K976" s="3"/>
      <c r="L976" s="3"/>
      <c r="M976" s="3"/>
      <c r="N976" s="3"/>
      <c r="O976" s="3"/>
      <c r="P976" s="34">
        <f t="shared" si="46"/>
        <v>80925726</v>
      </c>
      <c r="Q976" s="35">
        <f>VLOOKUP(D976,FEBRERO!$D$13:$Q$1147,14,0)+VLOOKUP(D976,FEBRERO!$D$13:$AC$1147,26,0)+VLOOKUP(D976,MARZO!$D$13:$AC$1147,26,0)</f>
        <v>53809444</v>
      </c>
      <c r="R976" s="3">
        <f>IFERROR(VLOOKUP(D976,[7]ServNOMINA!$F$16:$M$112,8,0),0)</f>
        <v>0</v>
      </c>
      <c r="S976" s="3">
        <f>IFERROR(VLOOKUP(D976,[7]ServOTROS!$F$16:$M$112,8,0),0)</f>
        <v>0</v>
      </c>
      <c r="T976" s="3">
        <f>IFERROR(VLOOKUP(D976,[7]CANCEL!$F$16:$M$48,8,0),0)</f>
        <v>0</v>
      </c>
      <c r="U976" s="3">
        <f>IFERROR(VLOOKUP(B976,[7]Aaf_PENSION!$C$16:$M$112,11,0),0)</f>
        <v>0</v>
      </c>
      <c r="V976" s="3">
        <f>IFERROR(VLOOKUP(B976,[7]Aaf_SALUD!$C$16:$M$112,11,0),0)</f>
        <v>0</v>
      </c>
      <c r="W976" s="3">
        <f>IFERROR(VLOOKUP(D976,[7]CALIDAD!$F$16:$M$1122,8,0),0)</f>
        <v>3012920</v>
      </c>
      <c r="X976" s="3"/>
      <c r="Y976" s="3">
        <f>IFERROR(VLOOKUP(B976,[7]Ap_CESANTIAS!$C$16:$M$112,11,0),0)</f>
        <v>0</v>
      </c>
      <c r="Z976" s="3">
        <f>IFERROR(VLOOKUP(B976,[7]Ap_PENSION!$C$16:$M$112,11,0),0)</f>
        <v>0</v>
      </c>
      <c r="AA976" s="3">
        <f>IFERROR(VLOOKUP(B976,[7]Ap_SALUD!$C$16:$M$112,11,0),0)</f>
        <v>0</v>
      </c>
      <c r="AB976" s="3"/>
      <c r="AC976" s="36">
        <f t="shared" si="45"/>
        <v>3012920</v>
      </c>
      <c r="AD976" s="37">
        <f t="shared" si="47"/>
        <v>24103362</v>
      </c>
      <c r="AE976" s="144"/>
    </row>
    <row r="977" spans="1:31" hidden="1" x14ac:dyDescent="0.25">
      <c r="A977" s="29">
        <v>965</v>
      </c>
      <c r="B977" s="61"/>
      <c r="C977" s="143" t="str">
        <f>VLOOKUP(D977,[8]Hoja1!$A$2:$B$1115,2,0)</f>
        <v>68720</v>
      </c>
      <c r="D977" s="31">
        <v>800099832</v>
      </c>
      <c r="E977" s="31">
        <v>212068720</v>
      </c>
      <c r="F977" s="61" t="s">
        <v>1117</v>
      </c>
      <c r="G977" s="33">
        <v>0</v>
      </c>
      <c r="H977" s="33">
        <v>0</v>
      </c>
      <c r="I977" s="3">
        <f>IFERROR(VLOOKUP(C977,'[6]Anexo 2'!$A$9:$G$1115,7,0),0)</f>
        <v>78639054</v>
      </c>
      <c r="J977" s="3">
        <f>IFERROR(VLOOKUP(C977,'[6]Anexo 1'!$A$9:$F$1115,6,0),0)</f>
        <v>73411729</v>
      </c>
      <c r="K977" s="3"/>
      <c r="L977" s="3"/>
      <c r="M977" s="3"/>
      <c r="N977" s="3"/>
      <c r="O977" s="3"/>
      <c r="P977" s="34">
        <f t="shared" si="46"/>
        <v>152050783</v>
      </c>
      <c r="Q977" s="35">
        <f>VLOOKUP(D977,FEBRERO!$D$13:$Q$1147,14,0)+VLOOKUP(D977,FEBRERO!$D$13:$AC$1147,26,0)+VLOOKUP(D977,MARZO!$D$13:$AC$1147,26,0)</f>
        <v>93071494</v>
      </c>
      <c r="R977" s="3">
        <f>IFERROR(VLOOKUP(D977,[7]ServNOMINA!$F$16:$M$112,8,0),0)</f>
        <v>0</v>
      </c>
      <c r="S977" s="3">
        <f>IFERROR(VLOOKUP(D977,[7]ServOTROS!$F$16:$M$112,8,0),0)</f>
        <v>0</v>
      </c>
      <c r="T977" s="3">
        <f>IFERROR(VLOOKUP(D977,[7]CANCEL!$F$16:$M$48,8,0),0)</f>
        <v>0</v>
      </c>
      <c r="U977" s="3">
        <f>IFERROR(VLOOKUP(B977,[7]Aaf_PENSION!$C$16:$M$112,11,0),0)</f>
        <v>0</v>
      </c>
      <c r="V977" s="3">
        <f>IFERROR(VLOOKUP(B977,[7]Aaf_SALUD!$C$16:$M$112,11,0),0)</f>
        <v>0</v>
      </c>
      <c r="W977" s="3">
        <f>IFERROR(VLOOKUP(D977,[7]CALIDAD!$F$16:$M$1122,8,0),0)</f>
        <v>6553255</v>
      </c>
      <c r="X977" s="3"/>
      <c r="Y977" s="3">
        <f>IFERROR(VLOOKUP(B977,[7]Ap_CESANTIAS!$C$16:$M$112,11,0),0)</f>
        <v>0</v>
      </c>
      <c r="Z977" s="3">
        <f>IFERROR(VLOOKUP(B977,[7]Ap_PENSION!$C$16:$M$112,11,0),0)</f>
        <v>0</v>
      </c>
      <c r="AA977" s="3">
        <f>IFERROR(VLOOKUP(B977,[7]Ap_SALUD!$C$16:$M$112,11,0),0)</f>
        <v>0</v>
      </c>
      <c r="AB977" s="3"/>
      <c r="AC977" s="36">
        <f t="shared" si="45"/>
        <v>6553255</v>
      </c>
      <c r="AD977" s="37">
        <f t="shared" si="47"/>
        <v>52426034</v>
      </c>
      <c r="AE977" s="144"/>
    </row>
    <row r="978" spans="1:31" hidden="1" x14ac:dyDescent="0.25">
      <c r="A978" s="38">
        <v>966</v>
      </c>
      <c r="B978" s="61"/>
      <c r="C978" s="143" t="str">
        <f>VLOOKUP(D978,[8]Hoja1!$A$2:$B$1115,2,0)</f>
        <v>68745</v>
      </c>
      <c r="D978" s="31">
        <v>890208807</v>
      </c>
      <c r="E978" s="31">
        <v>214568745</v>
      </c>
      <c r="F978" s="61" t="s">
        <v>1118</v>
      </c>
      <c r="G978" s="33">
        <v>0</v>
      </c>
      <c r="H978" s="33">
        <v>0</v>
      </c>
      <c r="I978" s="3">
        <f>IFERROR(VLOOKUP(C978,'[6]Anexo 2'!$A$9:$G$1115,7,0),0)</f>
        <v>223252436</v>
      </c>
      <c r="J978" s="3">
        <f>IFERROR(VLOOKUP(C978,'[6]Anexo 1'!$A$9:$F$1115,6,0),0)</f>
        <v>230108886</v>
      </c>
      <c r="K978" s="3"/>
      <c r="L978" s="3"/>
      <c r="M978" s="3"/>
      <c r="N978" s="3"/>
      <c r="O978" s="3"/>
      <c r="P978" s="34">
        <f t="shared" si="46"/>
        <v>453361322</v>
      </c>
      <c r="Q978" s="35">
        <f>VLOOKUP(D978,FEBRERO!$D$13:$Q$1147,14,0)+VLOOKUP(D978,FEBRERO!$D$13:$AC$1147,26,0)+VLOOKUP(D978,MARZO!$D$13:$AC$1147,26,0)</f>
        <v>285921996</v>
      </c>
      <c r="R978" s="3">
        <f>IFERROR(VLOOKUP(D978,[7]ServNOMINA!$F$16:$M$112,8,0),0)</f>
        <v>0</v>
      </c>
      <c r="S978" s="3">
        <f>IFERROR(VLOOKUP(D978,[7]ServOTROS!$F$16:$M$112,8,0),0)</f>
        <v>0</v>
      </c>
      <c r="T978" s="3">
        <f>IFERROR(VLOOKUP(D978,[7]CANCEL!$F$16:$M$48,8,0),0)</f>
        <v>0</v>
      </c>
      <c r="U978" s="3">
        <f>IFERROR(VLOOKUP(B978,[7]Aaf_PENSION!$C$16:$M$112,11,0),0)</f>
        <v>0</v>
      </c>
      <c r="V978" s="3">
        <f>IFERROR(VLOOKUP(B978,[7]Aaf_SALUD!$C$16:$M$112,11,0),0)</f>
        <v>0</v>
      </c>
      <c r="W978" s="3">
        <f>IFERROR(VLOOKUP(D978,[7]CALIDAD!$F$16:$M$1122,8,0),0)</f>
        <v>18604370</v>
      </c>
      <c r="X978" s="3"/>
      <c r="Y978" s="3">
        <f>IFERROR(VLOOKUP(B978,[7]Ap_CESANTIAS!$C$16:$M$112,11,0),0)</f>
        <v>0</v>
      </c>
      <c r="Z978" s="3">
        <f>IFERROR(VLOOKUP(B978,[7]Ap_PENSION!$C$16:$M$112,11,0),0)</f>
        <v>0</v>
      </c>
      <c r="AA978" s="3">
        <f>IFERROR(VLOOKUP(B978,[7]Ap_SALUD!$C$16:$M$112,11,0),0)</f>
        <v>0</v>
      </c>
      <c r="AB978" s="3"/>
      <c r="AC978" s="36">
        <f t="shared" si="45"/>
        <v>18604370</v>
      </c>
      <c r="AD978" s="37">
        <f t="shared" si="47"/>
        <v>148834956</v>
      </c>
      <c r="AE978" s="144"/>
    </row>
    <row r="979" spans="1:31" hidden="1" x14ac:dyDescent="0.25">
      <c r="A979" s="29">
        <v>967</v>
      </c>
      <c r="B979" s="61"/>
      <c r="C979" s="143" t="str">
        <f>VLOOKUP(D979,[8]Hoja1!$A$2:$B$1115,2,0)</f>
        <v>68755</v>
      </c>
      <c r="D979" s="31">
        <v>890203688</v>
      </c>
      <c r="E979" s="31">
        <v>215568755</v>
      </c>
      <c r="F979" s="61" t="s">
        <v>1119</v>
      </c>
      <c r="G979" s="33">
        <v>0</v>
      </c>
      <c r="H979" s="33">
        <v>0</v>
      </c>
      <c r="I979" s="3">
        <f>IFERROR(VLOOKUP(C979,'[6]Anexo 2'!$A$9:$G$1115,7,0),0)</f>
        <v>318234432</v>
      </c>
      <c r="J979" s="3">
        <f>IFERROR(VLOOKUP(C979,'[6]Anexo 1'!$A$9:$F$1115,6,0),0)</f>
        <v>404498753</v>
      </c>
      <c r="K979" s="3"/>
      <c r="L979" s="3"/>
      <c r="M979" s="3"/>
      <c r="N979" s="3"/>
      <c r="O979" s="3"/>
      <c r="P979" s="34">
        <f t="shared" si="46"/>
        <v>722733185</v>
      </c>
      <c r="Q979" s="35">
        <f>VLOOKUP(D979,FEBRERO!$D$13:$Q$1147,14,0)+VLOOKUP(D979,FEBRERO!$D$13:$AC$1147,26,0)+VLOOKUP(D979,MARZO!$D$13:$AC$1147,26,0)</f>
        <v>484057361</v>
      </c>
      <c r="R979" s="3">
        <f>IFERROR(VLOOKUP(D979,[7]ServNOMINA!$F$16:$M$112,8,0),0)</f>
        <v>0</v>
      </c>
      <c r="S979" s="3">
        <f>IFERROR(VLOOKUP(D979,[7]ServOTROS!$F$16:$M$112,8,0),0)</f>
        <v>0</v>
      </c>
      <c r="T979" s="3">
        <f>IFERROR(VLOOKUP(D979,[7]CANCEL!$F$16:$M$48,8,0),0)</f>
        <v>0</v>
      </c>
      <c r="U979" s="3">
        <f>IFERROR(VLOOKUP(B979,[7]Aaf_PENSION!$C$16:$M$112,11,0),0)</f>
        <v>0</v>
      </c>
      <c r="V979" s="3">
        <f>IFERROR(VLOOKUP(B979,[7]Aaf_SALUD!$C$16:$M$112,11,0),0)</f>
        <v>0</v>
      </c>
      <c r="W979" s="3">
        <f>IFERROR(VLOOKUP(D979,[7]CALIDAD!$F$16:$M$1122,8,0),0)</f>
        <v>26519536</v>
      </c>
      <c r="X979" s="3"/>
      <c r="Y979" s="3">
        <f>IFERROR(VLOOKUP(B979,[7]Ap_CESANTIAS!$C$16:$M$112,11,0),0)</f>
        <v>0</v>
      </c>
      <c r="Z979" s="3">
        <f>IFERROR(VLOOKUP(B979,[7]Ap_PENSION!$C$16:$M$112,11,0),0)</f>
        <v>0</v>
      </c>
      <c r="AA979" s="3">
        <f>IFERROR(VLOOKUP(B979,[7]Ap_SALUD!$C$16:$M$112,11,0),0)</f>
        <v>0</v>
      </c>
      <c r="AB979" s="3"/>
      <c r="AC979" s="36">
        <f t="shared" si="45"/>
        <v>26519536</v>
      </c>
      <c r="AD979" s="37">
        <f t="shared" si="47"/>
        <v>212156288</v>
      </c>
      <c r="AE979" s="144"/>
    </row>
    <row r="980" spans="1:31" hidden="1" x14ac:dyDescent="0.25">
      <c r="A980" s="38">
        <v>968</v>
      </c>
      <c r="B980" s="61"/>
      <c r="C980" s="143" t="str">
        <f>VLOOKUP(D980,[8]Hoja1!$A$2:$B$1115,2,0)</f>
        <v>68770</v>
      </c>
      <c r="D980" s="31">
        <v>890204985</v>
      </c>
      <c r="E980" s="31">
        <v>217068770</v>
      </c>
      <c r="F980" s="61" t="s">
        <v>1120</v>
      </c>
      <c r="G980" s="33">
        <v>0</v>
      </c>
      <c r="H980" s="33">
        <v>0</v>
      </c>
      <c r="I980" s="3">
        <f>IFERROR(VLOOKUP(C980,'[6]Anexo 2'!$A$9:$G$1115,7,0),0)</f>
        <v>158662606</v>
      </c>
      <c r="J980" s="3">
        <f>IFERROR(VLOOKUP(C980,'[6]Anexo 1'!$A$9:$F$1115,6,0),0)</f>
        <v>204502052</v>
      </c>
      <c r="K980" s="3"/>
      <c r="L980" s="3"/>
      <c r="M980" s="3"/>
      <c r="N980" s="3"/>
      <c r="O980" s="3"/>
      <c r="P980" s="34">
        <f t="shared" si="46"/>
        <v>363164658</v>
      </c>
      <c r="Q980" s="35">
        <f>VLOOKUP(D980,FEBRERO!$D$13:$Q$1147,14,0)+VLOOKUP(D980,FEBRERO!$D$13:$AC$1147,26,0)+VLOOKUP(D980,MARZO!$D$13:$AC$1147,26,0)</f>
        <v>244167704</v>
      </c>
      <c r="R980" s="3">
        <f>IFERROR(VLOOKUP(D980,[7]ServNOMINA!$F$16:$M$112,8,0),0)</f>
        <v>0</v>
      </c>
      <c r="S980" s="3">
        <f>IFERROR(VLOOKUP(D980,[7]ServOTROS!$F$16:$M$112,8,0),0)</f>
        <v>0</v>
      </c>
      <c r="T980" s="3">
        <f>IFERROR(VLOOKUP(D980,[7]CANCEL!$F$16:$M$48,8,0),0)</f>
        <v>0</v>
      </c>
      <c r="U980" s="3">
        <f>IFERROR(VLOOKUP(B980,[7]Aaf_PENSION!$C$16:$M$112,11,0),0)</f>
        <v>0</v>
      </c>
      <c r="V980" s="3">
        <f>IFERROR(VLOOKUP(B980,[7]Aaf_SALUD!$C$16:$M$112,11,0),0)</f>
        <v>0</v>
      </c>
      <c r="W980" s="3">
        <f>IFERROR(VLOOKUP(D980,[7]CALIDAD!$F$16:$M$1122,8,0),0)</f>
        <v>13221884</v>
      </c>
      <c r="X980" s="3"/>
      <c r="Y980" s="3">
        <f>IFERROR(VLOOKUP(B980,[7]Ap_CESANTIAS!$C$16:$M$112,11,0),0)</f>
        <v>0</v>
      </c>
      <c r="Z980" s="3">
        <f>IFERROR(VLOOKUP(B980,[7]Ap_PENSION!$C$16:$M$112,11,0),0)</f>
        <v>0</v>
      </c>
      <c r="AA980" s="3">
        <f>IFERROR(VLOOKUP(B980,[7]Ap_SALUD!$C$16:$M$112,11,0),0)</f>
        <v>0</v>
      </c>
      <c r="AB980" s="3"/>
      <c r="AC980" s="36">
        <f t="shared" si="45"/>
        <v>13221884</v>
      </c>
      <c r="AD980" s="37">
        <f t="shared" si="47"/>
        <v>105775070</v>
      </c>
      <c r="AE980" s="144"/>
    </row>
    <row r="981" spans="1:31" hidden="1" x14ac:dyDescent="0.25">
      <c r="A981" s="29">
        <v>969</v>
      </c>
      <c r="B981" s="61"/>
      <c r="C981" s="143" t="str">
        <f>VLOOKUP(D981,[8]Hoja1!$A$2:$B$1115,2,0)</f>
        <v>68773</v>
      </c>
      <c r="D981" s="31">
        <v>890210883</v>
      </c>
      <c r="E981" s="31">
        <v>217368773</v>
      </c>
      <c r="F981" s="61" t="s">
        <v>675</v>
      </c>
      <c r="G981" s="33">
        <v>0</v>
      </c>
      <c r="H981" s="33">
        <v>0</v>
      </c>
      <c r="I981" s="3">
        <f>IFERROR(VLOOKUP(C981,'[6]Anexo 2'!$A$9:$G$1115,7,0),0)</f>
        <v>100496938</v>
      </c>
      <c r="J981" s="3">
        <f>IFERROR(VLOOKUP(C981,'[6]Anexo 1'!$A$9:$F$1115,6,0),0)</f>
        <v>111628576</v>
      </c>
      <c r="K981" s="3"/>
      <c r="L981" s="3"/>
      <c r="M981" s="3"/>
      <c r="N981" s="3"/>
      <c r="O981" s="3"/>
      <c r="P981" s="34">
        <f t="shared" si="46"/>
        <v>212125514</v>
      </c>
      <c r="Q981" s="35">
        <f>VLOOKUP(D981,FEBRERO!$D$13:$Q$1147,14,0)+VLOOKUP(D981,FEBRERO!$D$13:$AC$1147,26,0)+VLOOKUP(D981,MARZO!$D$13:$AC$1147,26,0)</f>
        <v>136752811</v>
      </c>
      <c r="R981" s="3">
        <f>IFERROR(VLOOKUP(D981,[7]ServNOMINA!$F$16:$M$112,8,0),0)</f>
        <v>0</v>
      </c>
      <c r="S981" s="3">
        <f>IFERROR(VLOOKUP(D981,[7]ServOTROS!$F$16:$M$112,8,0),0)</f>
        <v>0</v>
      </c>
      <c r="T981" s="3">
        <f>IFERROR(VLOOKUP(D981,[7]CANCEL!$F$16:$M$48,8,0),0)</f>
        <v>0</v>
      </c>
      <c r="U981" s="3">
        <f>IFERROR(VLOOKUP(B981,[7]Aaf_PENSION!$C$16:$M$112,11,0),0)</f>
        <v>0</v>
      </c>
      <c r="V981" s="3">
        <f>IFERROR(VLOOKUP(B981,[7]Aaf_SALUD!$C$16:$M$112,11,0),0)</f>
        <v>0</v>
      </c>
      <c r="W981" s="3">
        <f>IFERROR(VLOOKUP(D981,[7]CALIDAD!$F$16:$M$1122,8,0),0)</f>
        <v>8374745</v>
      </c>
      <c r="X981" s="3"/>
      <c r="Y981" s="3">
        <f>IFERROR(VLOOKUP(B981,[7]Ap_CESANTIAS!$C$16:$M$112,11,0),0)</f>
        <v>0</v>
      </c>
      <c r="Z981" s="3">
        <f>IFERROR(VLOOKUP(B981,[7]Ap_PENSION!$C$16:$M$112,11,0),0)</f>
        <v>0</v>
      </c>
      <c r="AA981" s="3">
        <f>IFERROR(VLOOKUP(B981,[7]Ap_SALUD!$C$16:$M$112,11,0),0)</f>
        <v>0</v>
      </c>
      <c r="AB981" s="3"/>
      <c r="AC981" s="36">
        <f t="shared" si="45"/>
        <v>8374745</v>
      </c>
      <c r="AD981" s="37">
        <f t="shared" si="47"/>
        <v>66997958</v>
      </c>
      <c r="AE981" s="144"/>
    </row>
    <row r="982" spans="1:31" hidden="1" x14ac:dyDescent="0.25">
      <c r="A982" s="38">
        <v>970</v>
      </c>
      <c r="B982" s="61"/>
      <c r="C982" s="143" t="str">
        <f>VLOOKUP(D982,[8]Hoja1!$A$2:$B$1115,2,0)</f>
        <v>68780</v>
      </c>
      <c r="D982" s="31">
        <v>890205051</v>
      </c>
      <c r="E982" s="31">
        <v>218068780</v>
      </c>
      <c r="F982" s="61" t="s">
        <v>1121</v>
      </c>
      <c r="G982" s="33">
        <v>0</v>
      </c>
      <c r="H982" s="33">
        <v>0</v>
      </c>
      <c r="I982" s="3">
        <f>IFERROR(VLOOKUP(C982,'[6]Anexo 2'!$A$9:$G$1115,7,0),0)</f>
        <v>70239675</v>
      </c>
      <c r="J982" s="3">
        <f>IFERROR(VLOOKUP(C982,'[6]Anexo 1'!$A$9:$F$1115,6,0),0)</f>
        <v>75803253</v>
      </c>
      <c r="K982" s="3"/>
      <c r="L982" s="3"/>
      <c r="M982" s="3"/>
      <c r="N982" s="3"/>
      <c r="O982" s="3"/>
      <c r="P982" s="34">
        <f t="shared" si="46"/>
        <v>146042928</v>
      </c>
      <c r="Q982" s="35">
        <f>VLOOKUP(D982,FEBRERO!$D$13:$Q$1147,14,0)+VLOOKUP(D982,FEBRERO!$D$13:$AC$1147,26,0)+VLOOKUP(D982,MARZO!$D$13:$AC$1147,26,0)</f>
        <v>93363171</v>
      </c>
      <c r="R982" s="3">
        <f>IFERROR(VLOOKUP(D982,[7]ServNOMINA!$F$16:$M$112,8,0),0)</f>
        <v>0</v>
      </c>
      <c r="S982" s="3">
        <f>IFERROR(VLOOKUP(D982,[7]ServOTROS!$F$16:$M$112,8,0),0)</f>
        <v>0</v>
      </c>
      <c r="T982" s="3">
        <f>IFERROR(VLOOKUP(D982,[7]CANCEL!$F$16:$M$48,8,0),0)</f>
        <v>0</v>
      </c>
      <c r="U982" s="3">
        <f>IFERROR(VLOOKUP(B982,[7]Aaf_PENSION!$C$16:$M$112,11,0),0)</f>
        <v>0</v>
      </c>
      <c r="V982" s="3">
        <f>IFERROR(VLOOKUP(B982,[7]Aaf_SALUD!$C$16:$M$112,11,0),0)</f>
        <v>0</v>
      </c>
      <c r="W982" s="3">
        <f>IFERROR(VLOOKUP(D982,[7]CALIDAD!$F$16:$M$1122,8,0),0)</f>
        <v>5853306</v>
      </c>
      <c r="X982" s="3"/>
      <c r="Y982" s="3">
        <f>IFERROR(VLOOKUP(B982,[7]Ap_CESANTIAS!$C$16:$M$112,11,0),0)</f>
        <v>0</v>
      </c>
      <c r="Z982" s="3">
        <f>IFERROR(VLOOKUP(B982,[7]Ap_PENSION!$C$16:$M$112,11,0),0)</f>
        <v>0</v>
      </c>
      <c r="AA982" s="3">
        <f>IFERROR(VLOOKUP(B982,[7]Ap_SALUD!$C$16:$M$112,11,0),0)</f>
        <v>0</v>
      </c>
      <c r="AB982" s="3"/>
      <c r="AC982" s="36">
        <f t="shared" si="45"/>
        <v>5853306</v>
      </c>
      <c r="AD982" s="37">
        <f t="shared" si="47"/>
        <v>46826451</v>
      </c>
      <c r="AE982" s="144"/>
    </row>
    <row r="983" spans="1:31" hidden="1" x14ac:dyDescent="0.25">
      <c r="A983" s="29">
        <v>971</v>
      </c>
      <c r="B983" s="61"/>
      <c r="C983" s="143" t="str">
        <f>VLOOKUP(D983,[8]Hoja1!$A$2:$B$1115,2,0)</f>
        <v>68820</v>
      </c>
      <c r="D983" s="31">
        <v>890205581</v>
      </c>
      <c r="E983" s="31">
        <v>212068820</v>
      </c>
      <c r="F983" s="61" t="s">
        <v>1122</v>
      </c>
      <c r="G983" s="33">
        <v>0</v>
      </c>
      <c r="H983" s="33">
        <v>0</v>
      </c>
      <c r="I983" s="3">
        <f>IFERROR(VLOOKUP(C983,'[6]Anexo 2'!$A$9:$G$1115,7,0),0)</f>
        <v>129785242</v>
      </c>
      <c r="J983" s="3">
        <f>IFERROR(VLOOKUP(C983,'[6]Anexo 1'!$A$9:$F$1115,6,0),0)</f>
        <v>135013773</v>
      </c>
      <c r="K983" s="3"/>
      <c r="L983" s="3"/>
      <c r="M983" s="3"/>
      <c r="N983" s="3"/>
      <c r="O983" s="3"/>
      <c r="P983" s="34">
        <f t="shared" si="46"/>
        <v>264799015</v>
      </c>
      <c r="Q983" s="35">
        <f>VLOOKUP(D983,FEBRERO!$D$13:$Q$1147,14,0)+VLOOKUP(D983,FEBRERO!$D$13:$AC$1147,26,0)+VLOOKUP(D983,MARZO!$D$13:$AC$1147,26,0)</f>
        <v>167460084</v>
      </c>
      <c r="R983" s="3">
        <f>IFERROR(VLOOKUP(D983,[7]ServNOMINA!$F$16:$M$112,8,0),0)</f>
        <v>0</v>
      </c>
      <c r="S983" s="3">
        <f>IFERROR(VLOOKUP(D983,[7]ServOTROS!$F$16:$M$112,8,0),0)</f>
        <v>0</v>
      </c>
      <c r="T983" s="3">
        <f>IFERROR(VLOOKUP(D983,[7]CANCEL!$F$16:$M$48,8,0),0)</f>
        <v>0</v>
      </c>
      <c r="U983" s="3">
        <f>IFERROR(VLOOKUP(B983,[7]Aaf_PENSION!$C$16:$M$112,11,0),0)</f>
        <v>0</v>
      </c>
      <c r="V983" s="3">
        <f>IFERROR(VLOOKUP(B983,[7]Aaf_SALUD!$C$16:$M$112,11,0),0)</f>
        <v>0</v>
      </c>
      <c r="W983" s="3">
        <f>IFERROR(VLOOKUP(D983,[7]CALIDAD!$F$16:$M$1122,8,0),0)</f>
        <v>10815437</v>
      </c>
      <c r="X983" s="3"/>
      <c r="Y983" s="3">
        <f>IFERROR(VLOOKUP(B983,[7]Ap_CESANTIAS!$C$16:$M$112,11,0),0)</f>
        <v>0</v>
      </c>
      <c r="Z983" s="3">
        <f>IFERROR(VLOOKUP(B983,[7]Ap_PENSION!$C$16:$M$112,11,0),0)</f>
        <v>0</v>
      </c>
      <c r="AA983" s="3">
        <f>IFERROR(VLOOKUP(B983,[7]Ap_SALUD!$C$16:$M$112,11,0),0)</f>
        <v>0</v>
      </c>
      <c r="AB983" s="3"/>
      <c r="AC983" s="36">
        <f t="shared" si="45"/>
        <v>10815437</v>
      </c>
      <c r="AD983" s="37">
        <f t="shared" si="47"/>
        <v>86523494</v>
      </c>
      <c r="AE983" s="144"/>
    </row>
    <row r="984" spans="1:31" hidden="1" x14ac:dyDescent="0.25">
      <c r="A984" s="38">
        <v>972</v>
      </c>
      <c r="B984" s="61"/>
      <c r="C984" s="143" t="str">
        <f>VLOOKUP(D984,[8]Hoja1!$A$2:$B$1115,2,0)</f>
        <v>68855</v>
      </c>
      <c r="D984" s="31">
        <v>890205460</v>
      </c>
      <c r="E984" s="31">
        <v>215568855</v>
      </c>
      <c r="F984" s="61" t="s">
        <v>1123</v>
      </c>
      <c r="G984" s="33">
        <v>0</v>
      </c>
      <c r="H984" s="33">
        <v>0</v>
      </c>
      <c r="I984" s="3">
        <f>IFERROR(VLOOKUP(C984,'[6]Anexo 2'!$A$9:$G$1115,7,0),0)</f>
        <v>75755878</v>
      </c>
      <c r="J984" s="3">
        <f>IFERROR(VLOOKUP(C984,'[6]Anexo 1'!$A$9:$F$1115,6,0),0)</f>
        <v>104158455</v>
      </c>
      <c r="K984" s="3"/>
      <c r="L984" s="3"/>
      <c r="M984" s="3"/>
      <c r="N984" s="3"/>
      <c r="O984" s="3"/>
      <c r="P984" s="34">
        <f t="shared" si="46"/>
        <v>179914333</v>
      </c>
      <c r="Q984" s="35">
        <f>VLOOKUP(D984,FEBRERO!$D$13:$Q$1147,14,0)+VLOOKUP(D984,FEBRERO!$D$13:$AC$1147,26,0)+VLOOKUP(D984,MARZO!$D$13:$AC$1147,26,0)</f>
        <v>123097425</v>
      </c>
      <c r="R984" s="3">
        <f>IFERROR(VLOOKUP(D984,[7]ServNOMINA!$F$16:$M$112,8,0),0)</f>
        <v>0</v>
      </c>
      <c r="S984" s="3">
        <f>IFERROR(VLOOKUP(D984,[7]ServOTROS!$F$16:$M$112,8,0),0)</f>
        <v>0</v>
      </c>
      <c r="T984" s="3">
        <f>IFERROR(VLOOKUP(D984,[7]CANCEL!$F$16:$M$48,8,0),0)</f>
        <v>0</v>
      </c>
      <c r="U984" s="3">
        <f>IFERROR(VLOOKUP(B984,[7]Aaf_PENSION!$C$16:$M$112,11,0),0)</f>
        <v>0</v>
      </c>
      <c r="V984" s="3">
        <f>IFERROR(VLOOKUP(B984,[7]Aaf_SALUD!$C$16:$M$112,11,0),0)</f>
        <v>0</v>
      </c>
      <c r="W984" s="3">
        <f>IFERROR(VLOOKUP(D984,[7]CALIDAD!$F$16:$M$1122,8,0),0)</f>
        <v>6312990</v>
      </c>
      <c r="X984" s="3"/>
      <c r="Y984" s="3">
        <f>IFERROR(VLOOKUP(B984,[7]Ap_CESANTIAS!$C$16:$M$112,11,0),0)</f>
        <v>0</v>
      </c>
      <c r="Z984" s="3">
        <f>IFERROR(VLOOKUP(B984,[7]Ap_PENSION!$C$16:$M$112,11,0),0)</f>
        <v>0</v>
      </c>
      <c r="AA984" s="3">
        <f>IFERROR(VLOOKUP(B984,[7]Ap_SALUD!$C$16:$M$112,11,0),0)</f>
        <v>0</v>
      </c>
      <c r="AB984" s="3"/>
      <c r="AC984" s="36">
        <f t="shared" si="45"/>
        <v>6312990</v>
      </c>
      <c r="AD984" s="37">
        <f t="shared" si="47"/>
        <v>50503918</v>
      </c>
      <c r="AE984" s="144"/>
    </row>
    <row r="985" spans="1:31" hidden="1" x14ac:dyDescent="0.25">
      <c r="A985" s="29">
        <v>973</v>
      </c>
      <c r="B985" s="61"/>
      <c r="C985" s="143" t="str">
        <f>VLOOKUP(D985,[8]Hoja1!$A$2:$B$1115,2,0)</f>
        <v>68861</v>
      </c>
      <c r="D985" s="31">
        <v>890205677</v>
      </c>
      <c r="E985" s="31">
        <v>216168861</v>
      </c>
      <c r="F985" s="61" t="s">
        <v>1124</v>
      </c>
      <c r="G985" s="33">
        <v>0</v>
      </c>
      <c r="H985" s="33">
        <v>0</v>
      </c>
      <c r="I985" s="3">
        <f>IFERROR(VLOOKUP(C985,'[6]Anexo 2'!$A$9:$G$1115,7,0),0)</f>
        <v>272757088</v>
      </c>
      <c r="J985" s="3">
        <f>IFERROR(VLOOKUP(C985,'[6]Anexo 1'!$A$9:$F$1115,6,0),0)</f>
        <v>285438140</v>
      </c>
      <c r="K985" s="3"/>
      <c r="L985" s="3"/>
      <c r="M985" s="3"/>
      <c r="N985" s="3"/>
      <c r="O985" s="3"/>
      <c r="P985" s="34">
        <f t="shared" si="46"/>
        <v>558195228</v>
      </c>
      <c r="Q985" s="35">
        <f>VLOOKUP(D985,FEBRERO!$D$13:$Q$1147,14,0)+VLOOKUP(D985,FEBRERO!$D$13:$AC$1147,26,0)+VLOOKUP(D985,MARZO!$D$13:$AC$1147,26,0)</f>
        <v>353627411</v>
      </c>
      <c r="R985" s="3">
        <f>IFERROR(VLOOKUP(D985,[7]ServNOMINA!$F$16:$M$112,8,0),0)</f>
        <v>0</v>
      </c>
      <c r="S985" s="3">
        <f>IFERROR(VLOOKUP(D985,[7]ServOTROS!$F$16:$M$112,8,0),0)</f>
        <v>0</v>
      </c>
      <c r="T985" s="3">
        <f>IFERROR(VLOOKUP(D985,[7]CANCEL!$F$16:$M$48,8,0),0)</f>
        <v>0</v>
      </c>
      <c r="U985" s="3">
        <f>IFERROR(VLOOKUP(B985,[7]Aaf_PENSION!$C$16:$M$112,11,0),0)</f>
        <v>0</v>
      </c>
      <c r="V985" s="3">
        <f>IFERROR(VLOOKUP(B985,[7]Aaf_SALUD!$C$16:$M$112,11,0),0)</f>
        <v>0</v>
      </c>
      <c r="W985" s="3">
        <f>IFERROR(VLOOKUP(D985,[7]CALIDAD!$F$16:$M$1122,8,0),0)</f>
        <v>22729757</v>
      </c>
      <c r="X985" s="3"/>
      <c r="Y985" s="3">
        <f>IFERROR(VLOOKUP(B985,[7]Ap_CESANTIAS!$C$16:$M$112,11,0),0)</f>
        <v>0</v>
      </c>
      <c r="Z985" s="3">
        <f>IFERROR(VLOOKUP(B985,[7]Ap_PENSION!$C$16:$M$112,11,0),0)</f>
        <v>0</v>
      </c>
      <c r="AA985" s="3">
        <f>IFERROR(VLOOKUP(B985,[7]Ap_SALUD!$C$16:$M$112,11,0),0)</f>
        <v>0</v>
      </c>
      <c r="AB985" s="3"/>
      <c r="AC985" s="36">
        <f t="shared" si="45"/>
        <v>22729757</v>
      </c>
      <c r="AD985" s="37">
        <f t="shared" si="47"/>
        <v>181838060</v>
      </c>
      <c r="AE985" s="144"/>
    </row>
    <row r="986" spans="1:31" hidden="1" x14ac:dyDescent="0.25">
      <c r="A986" s="38">
        <v>974</v>
      </c>
      <c r="B986" s="61"/>
      <c r="C986" s="143" t="str">
        <f>VLOOKUP(D986,[8]Hoja1!$A$2:$B$1115,2,0)</f>
        <v>68867</v>
      </c>
      <c r="D986" s="31">
        <v>890210951</v>
      </c>
      <c r="E986" s="31">
        <v>216768867</v>
      </c>
      <c r="F986" s="61" t="s">
        <v>1125</v>
      </c>
      <c r="G986" s="33">
        <v>0</v>
      </c>
      <c r="H986" s="33">
        <v>0</v>
      </c>
      <c r="I986" s="3">
        <f>IFERROR(VLOOKUP(C986,'[6]Anexo 2'!$A$9:$G$1115,7,0),0)</f>
        <v>21701612</v>
      </c>
      <c r="J986" s="3">
        <f>IFERROR(VLOOKUP(C986,'[6]Anexo 1'!$A$9:$F$1115,6,0),0)</f>
        <v>25934779</v>
      </c>
      <c r="K986" s="3"/>
      <c r="L986" s="3"/>
      <c r="M986" s="3"/>
      <c r="N986" s="3"/>
      <c r="O986" s="3"/>
      <c r="P986" s="34">
        <f t="shared" si="46"/>
        <v>47636391</v>
      </c>
      <c r="Q986" s="35">
        <f>VLOOKUP(D986,FEBRERO!$D$13:$Q$1147,14,0)+VLOOKUP(D986,FEBRERO!$D$13:$AC$1147,26,0)+VLOOKUP(D986,MARZO!$D$13:$AC$1147,26,0)</f>
        <v>31360183</v>
      </c>
      <c r="R986" s="3">
        <f>IFERROR(VLOOKUP(D986,[7]ServNOMINA!$F$16:$M$112,8,0),0)</f>
        <v>0</v>
      </c>
      <c r="S986" s="3">
        <f>IFERROR(VLOOKUP(D986,[7]ServOTROS!$F$16:$M$112,8,0),0)</f>
        <v>0</v>
      </c>
      <c r="T986" s="3">
        <f>IFERROR(VLOOKUP(D986,[7]CANCEL!$F$16:$M$48,8,0),0)</f>
        <v>0</v>
      </c>
      <c r="U986" s="3">
        <f>IFERROR(VLOOKUP(B986,[7]Aaf_PENSION!$C$16:$M$112,11,0),0)</f>
        <v>0</v>
      </c>
      <c r="V986" s="3">
        <f>IFERROR(VLOOKUP(B986,[7]Aaf_SALUD!$C$16:$M$112,11,0),0)</f>
        <v>0</v>
      </c>
      <c r="W986" s="3">
        <f>IFERROR(VLOOKUP(D986,[7]CALIDAD!$F$16:$M$1122,8,0),0)</f>
        <v>1808468</v>
      </c>
      <c r="X986" s="3"/>
      <c r="Y986" s="3">
        <f>IFERROR(VLOOKUP(B986,[7]Ap_CESANTIAS!$C$16:$M$112,11,0),0)</f>
        <v>0</v>
      </c>
      <c r="Z986" s="3">
        <f>IFERROR(VLOOKUP(B986,[7]Ap_PENSION!$C$16:$M$112,11,0),0)</f>
        <v>0</v>
      </c>
      <c r="AA986" s="3">
        <f>IFERROR(VLOOKUP(B986,[7]Ap_SALUD!$C$16:$M$112,11,0),0)</f>
        <v>0</v>
      </c>
      <c r="AB986" s="3"/>
      <c r="AC986" s="36">
        <f t="shared" si="45"/>
        <v>1808468</v>
      </c>
      <c r="AD986" s="37">
        <f t="shared" si="47"/>
        <v>14467740</v>
      </c>
      <c r="AE986" s="144"/>
    </row>
    <row r="987" spans="1:31" hidden="1" x14ac:dyDescent="0.25">
      <c r="A987" s="29">
        <v>975</v>
      </c>
      <c r="B987" s="61"/>
      <c r="C987" s="143" t="str">
        <f>VLOOKUP(D987,[8]Hoja1!$A$2:$B$1115,2,0)</f>
        <v>68872</v>
      </c>
      <c r="D987" s="31">
        <v>890206250</v>
      </c>
      <c r="E987" s="31">
        <v>217268872</v>
      </c>
      <c r="F987" s="61" t="s">
        <v>485</v>
      </c>
      <c r="G987" s="33">
        <v>0</v>
      </c>
      <c r="H987" s="33">
        <v>0</v>
      </c>
      <c r="I987" s="3">
        <f>IFERROR(VLOOKUP(C987,'[6]Anexo 2'!$A$9:$G$1115,7,0),0)</f>
        <v>93763656</v>
      </c>
      <c r="J987" s="3">
        <f>IFERROR(VLOOKUP(C987,'[6]Anexo 1'!$A$9:$F$1115,6,0),0)</f>
        <v>116185629</v>
      </c>
      <c r="K987" s="3"/>
      <c r="L987" s="3"/>
      <c r="M987" s="3"/>
      <c r="N987" s="3"/>
      <c r="O987" s="3"/>
      <c r="P987" s="34">
        <f t="shared" si="46"/>
        <v>209949285</v>
      </c>
      <c r="Q987" s="35">
        <f>VLOOKUP(D987,FEBRERO!$D$13:$Q$1147,14,0)+VLOOKUP(D987,FEBRERO!$D$13:$AC$1147,26,0)+VLOOKUP(D987,MARZO!$D$13:$AC$1147,26,0)</f>
        <v>139626543</v>
      </c>
      <c r="R987" s="3">
        <f>IFERROR(VLOOKUP(D987,[7]ServNOMINA!$F$16:$M$112,8,0),0)</f>
        <v>0</v>
      </c>
      <c r="S987" s="3">
        <f>IFERROR(VLOOKUP(D987,[7]ServOTROS!$F$16:$M$112,8,0),0)</f>
        <v>0</v>
      </c>
      <c r="T987" s="3">
        <f>IFERROR(VLOOKUP(D987,[7]CANCEL!$F$16:$M$48,8,0),0)</f>
        <v>0</v>
      </c>
      <c r="U987" s="3">
        <f>IFERROR(VLOOKUP(B987,[7]Aaf_PENSION!$C$16:$M$112,11,0),0)</f>
        <v>0</v>
      </c>
      <c r="V987" s="3">
        <f>IFERROR(VLOOKUP(B987,[7]Aaf_SALUD!$C$16:$M$112,11,0),0)</f>
        <v>0</v>
      </c>
      <c r="W987" s="3">
        <f>IFERROR(VLOOKUP(D987,[7]CALIDAD!$F$16:$M$1122,8,0),0)</f>
        <v>7813638</v>
      </c>
      <c r="X987" s="3"/>
      <c r="Y987" s="3">
        <f>IFERROR(VLOOKUP(B987,[7]Ap_CESANTIAS!$C$16:$M$112,11,0),0)</f>
        <v>0</v>
      </c>
      <c r="Z987" s="3">
        <f>IFERROR(VLOOKUP(B987,[7]Ap_PENSION!$C$16:$M$112,11,0),0)</f>
        <v>0</v>
      </c>
      <c r="AA987" s="3">
        <f>IFERROR(VLOOKUP(B987,[7]Ap_SALUD!$C$16:$M$112,11,0),0)</f>
        <v>0</v>
      </c>
      <c r="AB987" s="3"/>
      <c r="AC987" s="36">
        <f t="shared" si="45"/>
        <v>7813638</v>
      </c>
      <c r="AD987" s="37">
        <f t="shared" si="47"/>
        <v>62509104</v>
      </c>
      <c r="AE987" s="144"/>
    </row>
    <row r="988" spans="1:31" hidden="1" x14ac:dyDescent="0.25">
      <c r="A988" s="38">
        <v>976</v>
      </c>
      <c r="B988" s="61"/>
      <c r="C988" s="143" t="str">
        <f>VLOOKUP(D988,[8]Hoja1!$A$2:$B$1115,2,0)</f>
        <v>68895</v>
      </c>
      <c r="D988" s="31">
        <v>890204138</v>
      </c>
      <c r="E988" s="31">
        <v>219568895</v>
      </c>
      <c r="F988" s="61" t="s">
        <v>1126</v>
      </c>
      <c r="G988" s="33">
        <v>0</v>
      </c>
      <c r="H988" s="33">
        <v>0</v>
      </c>
      <c r="I988" s="3">
        <f>IFERROR(VLOOKUP(C988,'[6]Anexo 2'!$A$9:$G$1115,7,0),0)</f>
        <v>129906718</v>
      </c>
      <c r="J988" s="3">
        <f>IFERROR(VLOOKUP(C988,'[6]Anexo 1'!$A$9:$F$1115,6,0),0)</f>
        <v>154704380</v>
      </c>
      <c r="K988" s="3"/>
      <c r="L988" s="3"/>
      <c r="M988" s="3"/>
      <c r="N988" s="3"/>
      <c r="O988" s="3"/>
      <c r="P988" s="34">
        <f t="shared" si="46"/>
        <v>284611098</v>
      </c>
      <c r="Q988" s="35">
        <f>VLOOKUP(D988,FEBRERO!$D$13:$Q$1147,14,0)+VLOOKUP(D988,FEBRERO!$D$13:$AC$1147,26,0)+VLOOKUP(D988,MARZO!$D$13:$AC$1147,26,0)</f>
        <v>187181060</v>
      </c>
      <c r="R988" s="3">
        <f>IFERROR(VLOOKUP(D988,[7]ServNOMINA!$F$16:$M$112,8,0),0)</f>
        <v>0</v>
      </c>
      <c r="S988" s="3">
        <f>IFERROR(VLOOKUP(D988,[7]ServOTROS!$F$16:$M$112,8,0),0)</f>
        <v>0</v>
      </c>
      <c r="T988" s="3">
        <f>IFERROR(VLOOKUP(D988,[7]CANCEL!$F$16:$M$48,8,0),0)</f>
        <v>0</v>
      </c>
      <c r="U988" s="3">
        <f>IFERROR(VLOOKUP(B988,[7]Aaf_PENSION!$C$16:$M$112,11,0),0)</f>
        <v>0</v>
      </c>
      <c r="V988" s="3">
        <f>IFERROR(VLOOKUP(B988,[7]Aaf_SALUD!$C$16:$M$112,11,0),0)</f>
        <v>0</v>
      </c>
      <c r="W988" s="3">
        <f>IFERROR(VLOOKUP(D988,[7]CALIDAD!$F$16:$M$1122,8,0),0)</f>
        <v>10825560</v>
      </c>
      <c r="X988" s="3"/>
      <c r="Y988" s="3">
        <f>IFERROR(VLOOKUP(B988,[7]Ap_CESANTIAS!$C$16:$M$112,11,0),0)</f>
        <v>0</v>
      </c>
      <c r="Z988" s="3">
        <f>IFERROR(VLOOKUP(B988,[7]Ap_PENSION!$C$16:$M$112,11,0),0)</f>
        <v>0</v>
      </c>
      <c r="AA988" s="3">
        <f>IFERROR(VLOOKUP(B988,[7]Ap_SALUD!$C$16:$M$112,11,0),0)</f>
        <v>0</v>
      </c>
      <c r="AB988" s="3"/>
      <c r="AC988" s="36">
        <f t="shared" si="45"/>
        <v>10825560</v>
      </c>
      <c r="AD988" s="37">
        <f t="shared" si="47"/>
        <v>86604478</v>
      </c>
      <c r="AE988" s="144"/>
    </row>
    <row r="989" spans="1:31" hidden="1" x14ac:dyDescent="0.25">
      <c r="A989" s="29">
        <v>977</v>
      </c>
      <c r="B989" s="61"/>
      <c r="C989" s="143" t="str">
        <f>VLOOKUP(D989,[8]Hoja1!$A$2:$B$1115,2,0)</f>
        <v>70110</v>
      </c>
      <c r="D989" s="31">
        <v>892201286</v>
      </c>
      <c r="E989" s="31">
        <v>211070110</v>
      </c>
      <c r="F989" s="61" t="s">
        <v>495</v>
      </c>
      <c r="G989" s="33">
        <v>0</v>
      </c>
      <c r="H989" s="33">
        <v>0</v>
      </c>
      <c r="I989" s="3">
        <f>IFERROR(VLOOKUP(C989,'[6]Anexo 2'!$A$9:$G$1115,7,0),0)</f>
        <v>294678036</v>
      </c>
      <c r="J989" s="3">
        <f>IFERROR(VLOOKUP(C989,'[6]Anexo 1'!$A$9:$F$1115,6,0),0)</f>
        <v>223482956</v>
      </c>
      <c r="K989" s="3"/>
      <c r="L989" s="3"/>
      <c r="M989" s="3"/>
      <c r="N989" s="3"/>
      <c r="O989" s="3"/>
      <c r="P989" s="34">
        <f t="shared" si="46"/>
        <v>518160992</v>
      </c>
      <c r="Q989" s="35">
        <f>VLOOKUP(D989,FEBRERO!$D$13:$Q$1147,14,0)+VLOOKUP(D989,FEBRERO!$D$13:$AC$1147,26,0)+VLOOKUP(D989,MARZO!$D$13:$AC$1147,26,0)</f>
        <v>297152465</v>
      </c>
      <c r="R989" s="3">
        <f>IFERROR(VLOOKUP(D989,[7]ServNOMINA!$F$16:$M$112,8,0),0)</f>
        <v>0</v>
      </c>
      <c r="S989" s="3">
        <f>IFERROR(VLOOKUP(D989,[7]ServOTROS!$F$16:$M$112,8,0),0)</f>
        <v>0</v>
      </c>
      <c r="T989" s="3">
        <f>IFERROR(VLOOKUP(D989,[7]CANCEL!$F$16:$M$48,8,0),0)</f>
        <v>0</v>
      </c>
      <c r="U989" s="3">
        <f>IFERROR(VLOOKUP(B989,[7]Aaf_PENSION!$C$16:$M$112,11,0),0)</f>
        <v>0</v>
      </c>
      <c r="V989" s="3">
        <f>IFERROR(VLOOKUP(B989,[7]Aaf_SALUD!$C$16:$M$112,11,0),0)</f>
        <v>0</v>
      </c>
      <c r="W989" s="3">
        <f>IFERROR(VLOOKUP(D989,[7]CALIDAD!$F$16:$M$1122,8,0),0)</f>
        <v>24556503</v>
      </c>
      <c r="X989" s="3"/>
      <c r="Y989" s="3">
        <f>IFERROR(VLOOKUP(B989,[7]Ap_CESANTIAS!$C$16:$M$112,11,0),0)</f>
        <v>0</v>
      </c>
      <c r="Z989" s="3">
        <f>IFERROR(VLOOKUP(B989,[7]Ap_PENSION!$C$16:$M$112,11,0),0)</f>
        <v>0</v>
      </c>
      <c r="AA989" s="3">
        <f>IFERROR(VLOOKUP(B989,[7]Ap_SALUD!$C$16:$M$112,11,0),0)</f>
        <v>0</v>
      </c>
      <c r="AB989" s="3"/>
      <c r="AC989" s="36">
        <f t="shared" si="45"/>
        <v>24556503</v>
      </c>
      <c r="AD989" s="37">
        <f t="shared" si="47"/>
        <v>196452024</v>
      </c>
      <c r="AE989" s="144"/>
    </row>
    <row r="990" spans="1:31" hidden="1" x14ac:dyDescent="0.25">
      <c r="A990" s="38">
        <v>978</v>
      </c>
      <c r="B990" s="61"/>
      <c r="C990" s="143" t="str">
        <f>VLOOKUP(D990,[8]Hoja1!$A$2:$B$1115,2,0)</f>
        <v>70124</v>
      </c>
      <c r="D990" s="31">
        <v>892200058</v>
      </c>
      <c r="E990" s="31">
        <v>212470124</v>
      </c>
      <c r="F990" s="61" t="s">
        <v>1127</v>
      </c>
      <c r="G990" s="33">
        <v>0</v>
      </c>
      <c r="H990" s="33">
        <v>0</v>
      </c>
      <c r="I990" s="3">
        <f>IFERROR(VLOOKUP(C990,'[6]Anexo 2'!$A$9:$G$1115,7,0),0)</f>
        <v>398977728</v>
      </c>
      <c r="J990" s="3">
        <f>IFERROR(VLOOKUP(C990,'[6]Anexo 1'!$A$9:$F$1115,6,0),0)</f>
        <v>337363287</v>
      </c>
      <c r="K990" s="3"/>
      <c r="L990" s="3"/>
      <c r="M990" s="3"/>
      <c r="N990" s="3"/>
      <c r="O990" s="3"/>
      <c r="P990" s="34">
        <f t="shared" si="46"/>
        <v>736341015</v>
      </c>
      <c r="Q990" s="35">
        <f>VLOOKUP(D990,FEBRERO!$D$13:$Q$1147,14,0)+VLOOKUP(D990,FEBRERO!$D$13:$AC$1147,26,0)+VLOOKUP(D990,MARZO!$D$13:$AC$1147,26,0)</f>
        <v>437107719</v>
      </c>
      <c r="R990" s="3">
        <f>IFERROR(VLOOKUP(D990,[7]ServNOMINA!$F$16:$M$112,8,0),0)</f>
        <v>0</v>
      </c>
      <c r="S990" s="3">
        <f>IFERROR(VLOOKUP(D990,[7]ServOTROS!$F$16:$M$112,8,0),0)</f>
        <v>0</v>
      </c>
      <c r="T990" s="3">
        <f>IFERROR(VLOOKUP(D990,[7]CANCEL!$F$16:$M$48,8,0),0)</f>
        <v>0</v>
      </c>
      <c r="U990" s="3">
        <f>IFERROR(VLOOKUP(B990,[7]Aaf_PENSION!$C$16:$M$112,11,0),0)</f>
        <v>0</v>
      </c>
      <c r="V990" s="3">
        <f>IFERROR(VLOOKUP(B990,[7]Aaf_SALUD!$C$16:$M$112,11,0),0)</f>
        <v>0</v>
      </c>
      <c r="W990" s="3">
        <f>IFERROR(VLOOKUP(D990,[7]CALIDAD!$F$16:$M$1122,8,0),0)</f>
        <v>33248144</v>
      </c>
      <c r="X990" s="3"/>
      <c r="Y990" s="3">
        <f>IFERROR(VLOOKUP(B990,[7]Ap_CESANTIAS!$C$16:$M$112,11,0),0)</f>
        <v>0</v>
      </c>
      <c r="Z990" s="3">
        <f>IFERROR(VLOOKUP(B990,[7]Ap_PENSION!$C$16:$M$112,11,0),0)</f>
        <v>0</v>
      </c>
      <c r="AA990" s="3">
        <f>IFERROR(VLOOKUP(B990,[7]Ap_SALUD!$C$16:$M$112,11,0),0)</f>
        <v>0</v>
      </c>
      <c r="AB990" s="3"/>
      <c r="AC990" s="36">
        <f t="shared" si="45"/>
        <v>33248144</v>
      </c>
      <c r="AD990" s="37">
        <f t="shared" si="47"/>
        <v>265985152</v>
      </c>
      <c r="AE990" s="144"/>
    </row>
    <row r="991" spans="1:31" hidden="1" x14ac:dyDescent="0.25">
      <c r="A991" s="29">
        <v>979</v>
      </c>
      <c r="B991" s="61"/>
      <c r="C991" s="143" t="str">
        <f>VLOOKUP(D991,[8]Hoja1!$A$2:$B$1115,2,0)</f>
        <v>70204</v>
      </c>
      <c r="D991" s="31">
        <v>892280053</v>
      </c>
      <c r="E991" s="31">
        <v>210470204</v>
      </c>
      <c r="F991" s="61" t="s">
        <v>1128</v>
      </c>
      <c r="G991" s="33">
        <v>0</v>
      </c>
      <c r="H991" s="33">
        <v>0</v>
      </c>
      <c r="I991" s="3">
        <f>IFERROR(VLOOKUP(C991,'[6]Anexo 2'!$A$9:$G$1115,7,0),0)</f>
        <v>428994768</v>
      </c>
      <c r="J991" s="3">
        <f>IFERROR(VLOOKUP(C991,'[6]Anexo 1'!$A$9:$F$1115,6,0),0)</f>
        <v>319695204</v>
      </c>
      <c r="K991" s="3"/>
      <c r="L991" s="3"/>
      <c r="M991" s="3"/>
      <c r="N991" s="3"/>
      <c r="O991" s="3"/>
      <c r="P991" s="34">
        <f t="shared" si="46"/>
        <v>748689972</v>
      </c>
      <c r="Q991" s="35">
        <f>VLOOKUP(D991,FEBRERO!$D$13:$Q$1147,14,0)+VLOOKUP(D991,FEBRERO!$D$13:$AC$1147,26,0)+VLOOKUP(D991,MARZO!$D$13:$AC$1147,26,0)</f>
        <v>426943896</v>
      </c>
      <c r="R991" s="3">
        <f>IFERROR(VLOOKUP(D991,[7]ServNOMINA!$F$16:$M$112,8,0),0)</f>
        <v>0</v>
      </c>
      <c r="S991" s="3">
        <f>IFERROR(VLOOKUP(D991,[7]ServOTROS!$F$16:$M$112,8,0),0)</f>
        <v>0</v>
      </c>
      <c r="T991" s="3">
        <f>IFERROR(VLOOKUP(D991,[7]CANCEL!$F$16:$M$48,8,0),0)</f>
        <v>0</v>
      </c>
      <c r="U991" s="3">
        <f>IFERROR(VLOOKUP(B991,[7]Aaf_PENSION!$C$16:$M$112,11,0),0)</f>
        <v>0</v>
      </c>
      <c r="V991" s="3">
        <f>IFERROR(VLOOKUP(B991,[7]Aaf_SALUD!$C$16:$M$112,11,0),0)</f>
        <v>0</v>
      </c>
      <c r="W991" s="3">
        <f>IFERROR(VLOOKUP(D991,[7]CALIDAD!$F$16:$M$1122,8,0),0)</f>
        <v>35749564</v>
      </c>
      <c r="X991" s="3"/>
      <c r="Y991" s="3">
        <f>IFERROR(VLOOKUP(B991,[7]Ap_CESANTIAS!$C$16:$M$112,11,0),0)</f>
        <v>0</v>
      </c>
      <c r="Z991" s="3">
        <f>IFERROR(VLOOKUP(B991,[7]Ap_PENSION!$C$16:$M$112,11,0),0)</f>
        <v>0</v>
      </c>
      <c r="AA991" s="3">
        <f>IFERROR(VLOOKUP(B991,[7]Ap_SALUD!$C$16:$M$112,11,0),0)</f>
        <v>0</v>
      </c>
      <c r="AB991" s="3"/>
      <c r="AC991" s="36">
        <f t="shared" si="45"/>
        <v>35749564</v>
      </c>
      <c r="AD991" s="37">
        <f t="shared" si="47"/>
        <v>285996512</v>
      </c>
      <c r="AE991" s="144"/>
    </row>
    <row r="992" spans="1:31" hidden="1" x14ac:dyDescent="0.25">
      <c r="A992" s="38">
        <v>980</v>
      </c>
      <c r="B992" s="61"/>
      <c r="C992" s="143" t="str">
        <f>VLOOKUP(D992,[8]Hoja1!$A$2:$B$1115,2,0)</f>
        <v>70215</v>
      </c>
      <c r="D992" s="31">
        <v>892280032</v>
      </c>
      <c r="E992" s="31">
        <v>211570215</v>
      </c>
      <c r="F992" s="61" t="s">
        <v>1129</v>
      </c>
      <c r="G992" s="33">
        <v>0</v>
      </c>
      <c r="H992" s="33">
        <v>0</v>
      </c>
      <c r="I992" s="3">
        <f>IFERROR(VLOOKUP(C992,'[6]Anexo 2'!$A$9:$G$1115,7,0),0)</f>
        <v>1160525104</v>
      </c>
      <c r="J992" s="3">
        <f>IFERROR(VLOOKUP(C992,'[6]Anexo 1'!$A$9:$F$1115,6,0),0)</f>
        <v>1229112476</v>
      </c>
      <c r="K992" s="3"/>
      <c r="L992" s="3"/>
      <c r="M992" s="3"/>
      <c r="N992" s="3"/>
      <c r="O992" s="3"/>
      <c r="P992" s="34">
        <f t="shared" si="46"/>
        <v>2389637580</v>
      </c>
      <c r="Q992" s="35">
        <f>VLOOKUP(D992,FEBRERO!$D$13:$Q$1147,14,0)+VLOOKUP(D992,FEBRERO!$D$13:$AC$1147,26,0)+VLOOKUP(D992,MARZO!$D$13:$AC$1147,26,0)</f>
        <v>1519243751</v>
      </c>
      <c r="R992" s="3">
        <f>IFERROR(VLOOKUP(D992,[7]ServNOMINA!$F$16:$M$112,8,0),0)</f>
        <v>0</v>
      </c>
      <c r="S992" s="3">
        <f>IFERROR(VLOOKUP(D992,[7]ServOTROS!$F$16:$M$112,8,0),0)</f>
        <v>0</v>
      </c>
      <c r="T992" s="3">
        <f>IFERROR(VLOOKUP(D992,[7]CANCEL!$F$16:$M$48,8,0),0)</f>
        <v>0</v>
      </c>
      <c r="U992" s="3">
        <f>IFERROR(VLOOKUP(B992,[7]Aaf_PENSION!$C$16:$M$112,11,0),0)</f>
        <v>0</v>
      </c>
      <c r="V992" s="3">
        <f>IFERROR(VLOOKUP(B992,[7]Aaf_SALUD!$C$16:$M$112,11,0),0)</f>
        <v>0</v>
      </c>
      <c r="W992" s="3">
        <f>IFERROR(VLOOKUP(D992,[7]CALIDAD!$F$16:$M$1122,8,0),0)</f>
        <v>96710425</v>
      </c>
      <c r="X992" s="3"/>
      <c r="Y992" s="3">
        <f>IFERROR(VLOOKUP(B992,[7]Ap_CESANTIAS!$C$16:$M$112,11,0),0)</f>
        <v>0</v>
      </c>
      <c r="Z992" s="3">
        <f>IFERROR(VLOOKUP(B992,[7]Ap_PENSION!$C$16:$M$112,11,0),0)</f>
        <v>0</v>
      </c>
      <c r="AA992" s="3">
        <f>IFERROR(VLOOKUP(B992,[7]Ap_SALUD!$C$16:$M$112,11,0),0)</f>
        <v>0</v>
      </c>
      <c r="AB992" s="3"/>
      <c r="AC992" s="36">
        <f t="shared" si="45"/>
        <v>96710425</v>
      </c>
      <c r="AD992" s="37">
        <f t="shared" si="47"/>
        <v>773683404</v>
      </c>
      <c r="AE992" s="144"/>
    </row>
    <row r="993" spans="1:31" hidden="1" x14ac:dyDescent="0.25">
      <c r="A993" s="29">
        <v>981</v>
      </c>
      <c r="B993" s="61"/>
      <c r="C993" s="143" t="str">
        <f>VLOOKUP(D993,[8]Hoja1!$A$2:$B$1115,2,0)</f>
        <v>70221</v>
      </c>
      <c r="D993" s="31">
        <v>823003543</v>
      </c>
      <c r="E993" s="31">
        <v>89970221</v>
      </c>
      <c r="F993" s="61" t="s">
        <v>1130</v>
      </c>
      <c r="G993" s="33">
        <v>0</v>
      </c>
      <c r="H993" s="33">
        <v>0</v>
      </c>
      <c r="I993" s="3">
        <f>IFERROR(VLOOKUP(C993,'[6]Anexo 2'!$A$9:$G$1115,7,0),0)</f>
        <v>524735176</v>
      </c>
      <c r="J993" s="3">
        <f>IFERROR(VLOOKUP(C993,'[6]Anexo 1'!$A$9:$F$1115,6,0),0)</f>
        <v>542727973</v>
      </c>
      <c r="K993" s="3"/>
      <c r="L993" s="3"/>
      <c r="M993" s="3"/>
      <c r="N993" s="3"/>
      <c r="O993" s="3"/>
      <c r="P993" s="34">
        <f t="shared" si="46"/>
        <v>1067463149</v>
      </c>
      <c r="Q993" s="35">
        <f>VLOOKUP(D993,FEBRERO!$D$13:$Q$1147,14,0)+VLOOKUP(D993,FEBRERO!$D$13:$AC$1147,26,0)+VLOOKUP(D993,MARZO!$D$13:$AC$1147,26,0)</f>
        <v>673911766</v>
      </c>
      <c r="R993" s="3">
        <f>IFERROR(VLOOKUP(D993,[7]ServNOMINA!$F$16:$M$112,8,0),0)</f>
        <v>0</v>
      </c>
      <c r="S993" s="3">
        <f>IFERROR(VLOOKUP(D993,[7]ServOTROS!$F$16:$M$112,8,0),0)</f>
        <v>0</v>
      </c>
      <c r="T993" s="3">
        <f>IFERROR(VLOOKUP(D993,[7]CANCEL!$F$16:$M$48,8,0),0)</f>
        <v>0</v>
      </c>
      <c r="U993" s="3">
        <f>IFERROR(VLOOKUP(B993,[7]Aaf_PENSION!$C$16:$M$112,11,0),0)</f>
        <v>0</v>
      </c>
      <c r="V993" s="3">
        <f>IFERROR(VLOOKUP(B993,[7]Aaf_SALUD!$C$16:$M$112,11,0),0)</f>
        <v>0</v>
      </c>
      <c r="W993" s="3">
        <f>IFERROR(VLOOKUP(D993,[7]CALIDAD!$F$16:$M$1122,8,0),0)</f>
        <v>43727931</v>
      </c>
      <c r="X993" s="3"/>
      <c r="Y993" s="3">
        <f>IFERROR(VLOOKUP(B993,[7]Ap_CESANTIAS!$C$16:$M$112,11,0),0)</f>
        <v>0</v>
      </c>
      <c r="Z993" s="3">
        <f>IFERROR(VLOOKUP(B993,[7]Ap_PENSION!$C$16:$M$112,11,0),0)</f>
        <v>0</v>
      </c>
      <c r="AA993" s="3">
        <f>IFERROR(VLOOKUP(B993,[7]Ap_SALUD!$C$16:$M$112,11,0),0)</f>
        <v>0</v>
      </c>
      <c r="AB993" s="3"/>
      <c r="AC993" s="36">
        <f t="shared" si="45"/>
        <v>43727931</v>
      </c>
      <c r="AD993" s="37">
        <f t="shared" si="47"/>
        <v>349823452</v>
      </c>
      <c r="AE993" s="144"/>
    </row>
    <row r="994" spans="1:31" hidden="1" x14ac:dyDescent="0.25">
      <c r="A994" s="38">
        <v>982</v>
      </c>
      <c r="B994" s="61"/>
      <c r="C994" s="143" t="str">
        <f>VLOOKUP(D994,[8]Hoja1!$A$2:$B$1115,2,0)</f>
        <v>70230</v>
      </c>
      <c r="D994" s="31">
        <v>892200740</v>
      </c>
      <c r="E994" s="31">
        <v>213070230</v>
      </c>
      <c r="F994" s="61" t="s">
        <v>1131</v>
      </c>
      <c r="G994" s="33">
        <v>0</v>
      </c>
      <c r="H994" s="33">
        <v>0</v>
      </c>
      <c r="I994" s="3">
        <f>IFERROR(VLOOKUP(C994,'[6]Anexo 2'!$A$9:$G$1115,7,0),0)</f>
        <v>208253204</v>
      </c>
      <c r="J994" s="3">
        <f>IFERROR(VLOOKUP(C994,'[6]Anexo 1'!$A$9:$F$1115,6,0),0)</f>
        <v>126469952</v>
      </c>
      <c r="K994" s="3"/>
      <c r="L994" s="3"/>
      <c r="M994" s="3"/>
      <c r="N994" s="3"/>
      <c r="O994" s="3"/>
      <c r="P994" s="34">
        <f t="shared" si="46"/>
        <v>334723156</v>
      </c>
      <c r="Q994" s="35">
        <f>VLOOKUP(D994,FEBRERO!$D$13:$Q$1147,14,0)+VLOOKUP(D994,FEBRERO!$D$13:$AC$1147,26,0)+VLOOKUP(D994,MARZO!$D$13:$AC$1147,26,0)</f>
        <v>178533254</v>
      </c>
      <c r="R994" s="3">
        <f>IFERROR(VLOOKUP(D994,[7]ServNOMINA!$F$16:$M$112,8,0),0)</f>
        <v>0</v>
      </c>
      <c r="S994" s="3">
        <f>IFERROR(VLOOKUP(D994,[7]ServOTROS!$F$16:$M$112,8,0),0)</f>
        <v>0</v>
      </c>
      <c r="T994" s="3">
        <f>IFERROR(VLOOKUP(D994,[7]CANCEL!$F$16:$M$48,8,0),0)</f>
        <v>0</v>
      </c>
      <c r="U994" s="3">
        <f>IFERROR(VLOOKUP(B994,[7]Aaf_PENSION!$C$16:$M$112,11,0),0)</f>
        <v>0</v>
      </c>
      <c r="V994" s="3">
        <f>IFERROR(VLOOKUP(B994,[7]Aaf_SALUD!$C$16:$M$112,11,0),0)</f>
        <v>0</v>
      </c>
      <c r="W994" s="3">
        <f>IFERROR(VLOOKUP(D994,[7]CALIDAD!$F$16:$M$1122,8,0),0)</f>
        <v>17354434</v>
      </c>
      <c r="X994" s="3"/>
      <c r="Y994" s="3">
        <f>IFERROR(VLOOKUP(B994,[7]Ap_CESANTIAS!$C$16:$M$112,11,0),0)</f>
        <v>0</v>
      </c>
      <c r="Z994" s="3">
        <f>IFERROR(VLOOKUP(B994,[7]Ap_PENSION!$C$16:$M$112,11,0),0)</f>
        <v>0</v>
      </c>
      <c r="AA994" s="3">
        <f>IFERROR(VLOOKUP(B994,[7]Ap_SALUD!$C$16:$M$112,11,0),0)</f>
        <v>0</v>
      </c>
      <c r="AB994" s="3"/>
      <c r="AC994" s="36">
        <f t="shared" si="45"/>
        <v>17354434</v>
      </c>
      <c r="AD994" s="37">
        <f t="shared" si="47"/>
        <v>138835468</v>
      </c>
      <c r="AE994" s="144"/>
    </row>
    <row r="995" spans="1:31" hidden="1" x14ac:dyDescent="0.25">
      <c r="A995" s="29">
        <v>983</v>
      </c>
      <c r="B995" s="61"/>
      <c r="C995" s="143" t="str">
        <f>VLOOKUP(D995,[8]Hoja1!$A$2:$B$1115,2,0)</f>
        <v>70233</v>
      </c>
      <c r="D995" s="31">
        <v>823002595</v>
      </c>
      <c r="E995" s="31">
        <v>213370233</v>
      </c>
      <c r="F995" s="61" t="s">
        <v>1132</v>
      </c>
      <c r="G995" s="33">
        <v>0</v>
      </c>
      <c r="H995" s="33">
        <v>0</v>
      </c>
      <c r="I995" s="3">
        <f>IFERROR(VLOOKUP(C995,'[6]Anexo 2'!$A$9:$G$1115,7,0),0)</f>
        <v>325855780</v>
      </c>
      <c r="J995" s="3">
        <f>IFERROR(VLOOKUP(C995,'[6]Anexo 1'!$A$9:$F$1115,6,0),0)</f>
        <v>285322934</v>
      </c>
      <c r="K995" s="3"/>
      <c r="L995" s="3"/>
      <c r="M995" s="3"/>
      <c r="N995" s="3"/>
      <c r="O995" s="3"/>
      <c r="P995" s="34">
        <f t="shared" si="46"/>
        <v>611178714</v>
      </c>
      <c r="Q995" s="35">
        <f>VLOOKUP(D995,FEBRERO!$D$13:$Q$1147,14,0)+VLOOKUP(D995,FEBRERO!$D$13:$AC$1147,26,0)+VLOOKUP(D995,MARZO!$D$13:$AC$1147,26,0)</f>
        <v>366786878</v>
      </c>
      <c r="R995" s="3">
        <f>IFERROR(VLOOKUP(D995,[7]ServNOMINA!$F$16:$M$112,8,0),0)</f>
        <v>0</v>
      </c>
      <c r="S995" s="3">
        <f>IFERROR(VLOOKUP(D995,[7]ServOTROS!$F$16:$M$112,8,0),0)</f>
        <v>0</v>
      </c>
      <c r="T995" s="3">
        <f>IFERROR(VLOOKUP(D995,[7]CANCEL!$F$16:$M$48,8,0),0)</f>
        <v>0</v>
      </c>
      <c r="U995" s="3">
        <f>IFERROR(VLOOKUP(B995,[7]Aaf_PENSION!$C$16:$M$112,11,0),0)</f>
        <v>0</v>
      </c>
      <c r="V995" s="3">
        <f>IFERROR(VLOOKUP(B995,[7]Aaf_SALUD!$C$16:$M$112,11,0),0)</f>
        <v>0</v>
      </c>
      <c r="W995" s="3">
        <f>IFERROR(VLOOKUP(D995,[7]CALIDAD!$F$16:$M$1122,8,0),0)</f>
        <v>27154648</v>
      </c>
      <c r="X995" s="3"/>
      <c r="Y995" s="3">
        <f>IFERROR(VLOOKUP(B995,[7]Ap_CESANTIAS!$C$16:$M$112,11,0),0)</f>
        <v>0</v>
      </c>
      <c r="Z995" s="3">
        <f>IFERROR(VLOOKUP(B995,[7]Ap_PENSION!$C$16:$M$112,11,0),0)</f>
        <v>0</v>
      </c>
      <c r="AA995" s="3">
        <f>IFERROR(VLOOKUP(B995,[7]Ap_SALUD!$C$16:$M$112,11,0),0)</f>
        <v>0</v>
      </c>
      <c r="AB995" s="3"/>
      <c r="AC995" s="36">
        <f t="shared" si="45"/>
        <v>27154648</v>
      </c>
      <c r="AD995" s="37">
        <f t="shared" si="47"/>
        <v>217237188</v>
      </c>
      <c r="AE995" s="144"/>
    </row>
    <row r="996" spans="1:31" hidden="1" x14ac:dyDescent="0.25">
      <c r="A996" s="38">
        <v>984</v>
      </c>
      <c r="B996" s="61"/>
      <c r="C996" s="143" t="str">
        <f>VLOOKUP(D996,[8]Hoja1!$A$2:$B$1115,2,0)</f>
        <v>70235</v>
      </c>
      <c r="D996" s="31">
        <v>800049826</v>
      </c>
      <c r="E996" s="31">
        <v>213570235</v>
      </c>
      <c r="F996" s="61" t="s">
        <v>1133</v>
      </c>
      <c r="G996" s="33">
        <v>0</v>
      </c>
      <c r="H996" s="33">
        <v>0</v>
      </c>
      <c r="I996" s="3">
        <f>IFERROR(VLOOKUP(C996,'[6]Anexo 2'!$A$9:$G$1115,7,0),0)</f>
        <v>597376960</v>
      </c>
      <c r="J996" s="3">
        <f>IFERROR(VLOOKUP(C996,'[6]Anexo 1'!$A$9:$F$1115,6,0),0)</f>
        <v>504613553</v>
      </c>
      <c r="K996" s="3"/>
      <c r="L996" s="3"/>
      <c r="M996" s="3"/>
      <c r="N996" s="3"/>
      <c r="O996" s="3"/>
      <c r="P996" s="34">
        <f t="shared" si="46"/>
        <v>1101990513</v>
      </c>
      <c r="Q996" s="35">
        <f>VLOOKUP(D996,FEBRERO!$D$13:$Q$1147,14,0)+VLOOKUP(D996,FEBRERO!$D$13:$AC$1147,26,0)+VLOOKUP(D996,MARZO!$D$13:$AC$1147,26,0)</f>
        <v>653957792</v>
      </c>
      <c r="R996" s="3">
        <f>IFERROR(VLOOKUP(D996,[7]ServNOMINA!$F$16:$M$112,8,0),0)</f>
        <v>0</v>
      </c>
      <c r="S996" s="3">
        <f>IFERROR(VLOOKUP(D996,[7]ServOTROS!$F$16:$M$112,8,0),0)</f>
        <v>0</v>
      </c>
      <c r="T996" s="3">
        <f>IFERROR(VLOOKUP(D996,[7]CANCEL!$F$16:$M$48,8,0),0)</f>
        <v>0</v>
      </c>
      <c r="U996" s="3">
        <f>IFERROR(VLOOKUP(B996,[7]Aaf_PENSION!$C$16:$M$112,11,0),0)</f>
        <v>0</v>
      </c>
      <c r="V996" s="3">
        <f>IFERROR(VLOOKUP(B996,[7]Aaf_SALUD!$C$16:$M$112,11,0),0)</f>
        <v>0</v>
      </c>
      <c r="W996" s="3">
        <f>IFERROR(VLOOKUP(D996,[7]CALIDAD!$F$16:$M$1122,8,0),0)</f>
        <v>49781413</v>
      </c>
      <c r="X996" s="3"/>
      <c r="Y996" s="3">
        <f>IFERROR(VLOOKUP(B996,[7]Ap_CESANTIAS!$C$16:$M$112,11,0),0)</f>
        <v>0</v>
      </c>
      <c r="Z996" s="3">
        <f>IFERROR(VLOOKUP(B996,[7]Ap_PENSION!$C$16:$M$112,11,0),0)</f>
        <v>0</v>
      </c>
      <c r="AA996" s="3">
        <f>IFERROR(VLOOKUP(B996,[7]Ap_SALUD!$C$16:$M$112,11,0),0)</f>
        <v>0</v>
      </c>
      <c r="AB996" s="3"/>
      <c r="AC996" s="36">
        <f t="shared" si="45"/>
        <v>49781413</v>
      </c>
      <c r="AD996" s="37">
        <f t="shared" si="47"/>
        <v>398251308</v>
      </c>
      <c r="AE996" s="144"/>
    </row>
    <row r="997" spans="1:31" hidden="1" x14ac:dyDescent="0.25">
      <c r="A997" s="29">
        <v>985</v>
      </c>
      <c r="B997" s="61"/>
      <c r="C997" s="143" t="str">
        <f>VLOOKUP(D997,[8]Hoja1!$A$2:$B$1115,2,0)</f>
        <v>70265</v>
      </c>
      <c r="D997" s="31">
        <v>800061313</v>
      </c>
      <c r="E997" s="31">
        <v>216570265</v>
      </c>
      <c r="F997" s="61" t="s">
        <v>1134</v>
      </c>
      <c r="G997" s="33">
        <v>0</v>
      </c>
      <c r="H997" s="33">
        <v>0</v>
      </c>
      <c r="I997" s="3">
        <f>IFERROR(VLOOKUP(C997,'[6]Anexo 2'!$A$9:$G$1115,7,0),0)</f>
        <v>744815672</v>
      </c>
      <c r="J997" s="3">
        <f>IFERROR(VLOOKUP(C997,'[6]Anexo 1'!$A$9:$F$1115,6,0),0)</f>
        <v>558589486</v>
      </c>
      <c r="K997" s="3"/>
      <c r="L997" s="3"/>
      <c r="M997" s="3"/>
      <c r="N997" s="3"/>
      <c r="O997" s="3"/>
      <c r="P997" s="34">
        <f t="shared" si="46"/>
        <v>1303405158</v>
      </c>
      <c r="Q997" s="35">
        <f>VLOOKUP(D997,FEBRERO!$D$13:$Q$1147,14,0)+VLOOKUP(D997,FEBRERO!$D$13:$AC$1147,26,0)+VLOOKUP(D997,MARZO!$D$13:$AC$1147,26,0)</f>
        <v>744793405</v>
      </c>
      <c r="R997" s="3">
        <f>IFERROR(VLOOKUP(D997,[7]ServNOMINA!$F$16:$M$112,8,0),0)</f>
        <v>0</v>
      </c>
      <c r="S997" s="3">
        <f>IFERROR(VLOOKUP(D997,[7]ServOTROS!$F$16:$M$112,8,0),0)</f>
        <v>0</v>
      </c>
      <c r="T997" s="3">
        <f>IFERROR(VLOOKUP(D997,[7]CANCEL!$F$16:$M$48,8,0),0)</f>
        <v>0</v>
      </c>
      <c r="U997" s="3">
        <f>IFERROR(VLOOKUP(B997,[7]Aaf_PENSION!$C$16:$M$112,11,0),0)</f>
        <v>0</v>
      </c>
      <c r="V997" s="3">
        <f>IFERROR(VLOOKUP(B997,[7]Aaf_SALUD!$C$16:$M$112,11,0),0)</f>
        <v>0</v>
      </c>
      <c r="W997" s="3">
        <f>IFERROR(VLOOKUP(D997,[7]CALIDAD!$F$16:$M$1122,8,0),0)</f>
        <v>62067973</v>
      </c>
      <c r="X997" s="3"/>
      <c r="Y997" s="3">
        <f>IFERROR(VLOOKUP(B997,[7]Ap_CESANTIAS!$C$16:$M$112,11,0),0)</f>
        <v>0</v>
      </c>
      <c r="Z997" s="3">
        <f>IFERROR(VLOOKUP(B997,[7]Ap_PENSION!$C$16:$M$112,11,0),0)</f>
        <v>0</v>
      </c>
      <c r="AA997" s="3">
        <f>IFERROR(VLOOKUP(B997,[7]Ap_SALUD!$C$16:$M$112,11,0),0)</f>
        <v>0</v>
      </c>
      <c r="AB997" s="3"/>
      <c r="AC997" s="36">
        <f t="shared" si="45"/>
        <v>62067973</v>
      </c>
      <c r="AD997" s="37">
        <f t="shared" si="47"/>
        <v>496543780</v>
      </c>
      <c r="AE997" s="144"/>
    </row>
    <row r="998" spans="1:31" hidden="1" x14ac:dyDescent="0.25">
      <c r="A998" s="38">
        <v>986</v>
      </c>
      <c r="B998" s="61"/>
      <c r="C998" s="143" t="str">
        <f>VLOOKUP(D998,[8]Hoja1!$A$2:$B$1115,2,0)</f>
        <v>70400</v>
      </c>
      <c r="D998" s="31">
        <v>800050331</v>
      </c>
      <c r="E998" s="31">
        <v>210070400</v>
      </c>
      <c r="F998" s="61" t="s">
        <v>367</v>
      </c>
      <c r="G998" s="33">
        <v>0</v>
      </c>
      <c r="H998" s="33">
        <v>0</v>
      </c>
      <c r="I998" s="3">
        <f>IFERROR(VLOOKUP(C998,'[6]Anexo 2'!$A$9:$G$1115,7,0),0)</f>
        <v>388155352</v>
      </c>
      <c r="J998" s="3">
        <f>IFERROR(VLOOKUP(C998,'[6]Anexo 1'!$A$9:$F$1115,6,0),0)</f>
        <v>313779804</v>
      </c>
      <c r="K998" s="3"/>
      <c r="L998" s="3"/>
      <c r="M998" s="3"/>
      <c r="N998" s="3"/>
      <c r="O998" s="3"/>
      <c r="P998" s="34">
        <f t="shared" si="46"/>
        <v>701935156</v>
      </c>
      <c r="Q998" s="35">
        <f>VLOOKUP(D998,FEBRERO!$D$13:$Q$1147,14,0)+VLOOKUP(D998,FEBRERO!$D$13:$AC$1147,26,0)+VLOOKUP(D998,MARZO!$D$13:$AC$1147,26,0)</f>
        <v>410818641</v>
      </c>
      <c r="R998" s="3">
        <f>IFERROR(VLOOKUP(D998,[7]ServNOMINA!$F$16:$M$112,8,0),0)</f>
        <v>0</v>
      </c>
      <c r="S998" s="3">
        <f>IFERROR(VLOOKUP(D998,[7]ServOTROS!$F$16:$M$112,8,0),0)</f>
        <v>0</v>
      </c>
      <c r="T998" s="3">
        <f>IFERROR(VLOOKUP(D998,[7]CANCEL!$F$16:$M$48,8,0),0)</f>
        <v>0</v>
      </c>
      <c r="U998" s="3">
        <f>IFERROR(VLOOKUP(B998,[7]Aaf_PENSION!$C$16:$M$112,11,0),0)</f>
        <v>0</v>
      </c>
      <c r="V998" s="3">
        <f>IFERROR(VLOOKUP(B998,[7]Aaf_SALUD!$C$16:$M$112,11,0),0)</f>
        <v>0</v>
      </c>
      <c r="W998" s="3">
        <f>IFERROR(VLOOKUP(D998,[7]CALIDAD!$F$16:$M$1122,8,0),0)</f>
        <v>32346279</v>
      </c>
      <c r="X998" s="3"/>
      <c r="Y998" s="3">
        <f>IFERROR(VLOOKUP(B998,[7]Ap_CESANTIAS!$C$16:$M$112,11,0),0)</f>
        <v>0</v>
      </c>
      <c r="Z998" s="3">
        <f>IFERROR(VLOOKUP(B998,[7]Ap_PENSION!$C$16:$M$112,11,0),0)</f>
        <v>0</v>
      </c>
      <c r="AA998" s="3">
        <f>IFERROR(VLOOKUP(B998,[7]Ap_SALUD!$C$16:$M$112,11,0),0)</f>
        <v>0</v>
      </c>
      <c r="AB998" s="3"/>
      <c r="AC998" s="36">
        <f t="shared" si="45"/>
        <v>32346279</v>
      </c>
      <c r="AD998" s="37">
        <f t="shared" si="47"/>
        <v>258770236</v>
      </c>
      <c r="AE998" s="144"/>
    </row>
    <row r="999" spans="1:31" hidden="1" x14ac:dyDescent="0.25">
      <c r="A999" s="29">
        <v>987</v>
      </c>
      <c r="B999" s="61"/>
      <c r="C999" s="143" t="str">
        <f>VLOOKUP(D999,[8]Hoja1!$A$2:$B$1115,2,0)</f>
        <v>70418</v>
      </c>
      <c r="D999" s="31">
        <v>892201287</v>
      </c>
      <c r="E999" s="31">
        <v>211870418</v>
      </c>
      <c r="F999" s="61" t="s">
        <v>1135</v>
      </c>
      <c r="G999" s="33">
        <v>0</v>
      </c>
      <c r="H999" s="33">
        <v>0</v>
      </c>
      <c r="I999" s="3">
        <f>IFERROR(VLOOKUP(C999,'[6]Anexo 2'!$A$9:$G$1115,7,0),0)</f>
        <v>562471016</v>
      </c>
      <c r="J999" s="3">
        <f>IFERROR(VLOOKUP(C999,'[6]Anexo 1'!$A$9:$F$1115,6,0),0)</f>
        <v>555393865</v>
      </c>
      <c r="K999" s="3"/>
      <c r="L999" s="3"/>
      <c r="M999" s="3"/>
      <c r="N999" s="3"/>
      <c r="O999" s="3"/>
      <c r="P999" s="34">
        <f t="shared" si="46"/>
        <v>1117864881</v>
      </c>
      <c r="Q999" s="35">
        <f>VLOOKUP(D999,FEBRERO!$D$13:$Q$1147,14,0)+VLOOKUP(D999,FEBRERO!$D$13:$AC$1147,26,0)+VLOOKUP(D999,MARZO!$D$13:$AC$1147,26,0)</f>
        <v>696011620</v>
      </c>
      <c r="R999" s="3">
        <f>IFERROR(VLOOKUP(D999,[7]ServNOMINA!$F$16:$M$112,8,0),0)</f>
        <v>0</v>
      </c>
      <c r="S999" s="3">
        <f>IFERROR(VLOOKUP(D999,[7]ServOTROS!$F$16:$M$112,8,0),0)</f>
        <v>0</v>
      </c>
      <c r="T999" s="3">
        <f>IFERROR(VLOOKUP(D999,[7]CANCEL!$F$16:$M$48,8,0),0)</f>
        <v>0</v>
      </c>
      <c r="U999" s="3">
        <f>IFERROR(VLOOKUP(B999,[7]Aaf_PENSION!$C$16:$M$112,11,0),0)</f>
        <v>0</v>
      </c>
      <c r="V999" s="3">
        <f>IFERROR(VLOOKUP(B999,[7]Aaf_SALUD!$C$16:$M$112,11,0),0)</f>
        <v>0</v>
      </c>
      <c r="W999" s="3">
        <f>IFERROR(VLOOKUP(D999,[7]CALIDAD!$F$16:$M$1122,8,0),0)</f>
        <v>46872585</v>
      </c>
      <c r="X999" s="3"/>
      <c r="Y999" s="3">
        <f>IFERROR(VLOOKUP(B999,[7]Ap_CESANTIAS!$C$16:$M$112,11,0),0)</f>
        <v>0</v>
      </c>
      <c r="Z999" s="3">
        <f>IFERROR(VLOOKUP(B999,[7]Ap_PENSION!$C$16:$M$112,11,0),0)</f>
        <v>0</v>
      </c>
      <c r="AA999" s="3">
        <f>IFERROR(VLOOKUP(B999,[7]Ap_SALUD!$C$16:$M$112,11,0),0)</f>
        <v>0</v>
      </c>
      <c r="AB999" s="3"/>
      <c r="AC999" s="36">
        <f t="shared" si="45"/>
        <v>46872585</v>
      </c>
      <c r="AD999" s="37">
        <f t="shared" si="47"/>
        <v>374980676</v>
      </c>
      <c r="AE999" s="144"/>
    </row>
    <row r="1000" spans="1:31" hidden="1" x14ac:dyDescent="0.25">
      <c r="A1000" s="38">
        <v>988</v>
      </c>
      <c r="B1000" s="61"/>
      <c r="C1000" s="143" t="str">
        <f>VLOOKUP(D1000,[8]Hoja1!$A$2:$B$1115,2,0)</f>
        <v>70429</v>
      </c>
      <c r="D1000" s="31">
        <v>892280057</v>
      </c>
      <c r="E1000" s="31">
        <v>212970429</v>
      </c>
      <c r="F1000" s="61" t="s">
        <v>1136</v>
      </c>
      <c r="G1000" s="33">
        <v>0</v>
      </c>
      <c r="H1000" s="33">
        <v>0</v>
      </c>
      <c r="I1000" s="3">
        <f>IFERROR(VLOOKUP(C1000,'[6]Anexo 2'!$A$9:$G$1115,7,0),0)</f>
        <v>1851625920</v>
      </c>
      <c r="J1000" s="3">
        <f>IFERROR(VLOOKUP(C1000,'[6]Anexo 1'!$A$9:$F$1115,6,0),0)</f>
        <v>1396843663</v>
      </c>
      <c r="K1000" s="3"/>
      <c r="L1000" s="3"/>
      <c r="M1000" s="3"/>
      <c r="N1000" s="3"/>
      <c r="O1000" s="3"/>
      <c r="P1000" s="34">
        <f t="shared" si="46"/>
        <v>3248469583</v>
      </c>
      <c r="Q1000" s="35">
        <f>VLOOKUP(D1000,FEBRERO!$D$13:$Q$1147,14,0)+VLOOKUP(D1000,FEBRERO!$D$13:$AC$1147,26,0)+VLOOKUP(D1000,MARZO!$D$13:$AC$1147,26,0)</f>
        <v>1859750143</v>
      </c>
      <c r="R1000" s="3">
        <f>IFERROR(VLOOKUP(D1000,[7]ServNOMINA!$F$16:$M$112,8,0),0)</f>
        <v>0</v>
      </c>
      <c r="S1000" s="3">
        <f>IFERROR(VLOOKUP(D1000,[7]ServOTROS!$F$16:$M$112,8,0),0)</f>
        <v>0</v>
      </c>
      <c r="T1000" s="3">
        <f>IFERROR(VLOOKUP(D1000,[7]CANCEL!$F$16:$M$48,8,0),0)</f>
        <v>0</v>
      </c>
      <c r="U1000" s="3">
        <f>IFERROR(VLOOKUP(B1000,[7]Aaf_PENSION!$C$16:$M$112,11,0),0)</f>
        <v>0</v>
      </c>
      <c r="V1000" s="3">
        <f>IFERROR(VLOOKUP(B1000,[7]Aaf_SALUD!$C$16:$M$112,11,0),0)</f>
        <v>0</v>
      </c>
      <c r="W1000" s="3">
        <f>IFERROR(VLOOKUP(D1000,[7]CALIDAD!$F$16:$M$1122,8,0),0)</f>
        <v>154302160</v>
      </c>
      <c r="X1000" s="3"/>
      <c r="Y1000" s="3">
        <f>IFERROR(VLOOKUP(B1000,[7]Ap_CESANTIAS!$C$16:$M$112,11,0),0)</f>
        <v>0</v>
      </c>
      <c r="Z1000" s="3">
        <f>IFERROR(VLOOKUP(B1000,[7]Ap_PENSION!$C$16:$M$112,11,0),0)</f>
        <v>0</v>
      </c>
      <c r="AA1000" s="3">
        <f>IFERROR(VLOOKUP(B1000,[7]Ap_SALUD!$C$16:$M$112,11,0),0)</f>
        <v>0</v>
      </c>
      <c r="AB1000" s="3"/>
      <c r="AC1000" s="36">
        <f t="shared" si="45"/>
        <v>154302160</v>
      </c>
      <c r="AD1000" s="37">
        <f t="shared" si="47"/>
        <v>1234417280</v>
      </c>
      <c r="AE1000" s="144"/>
    </row>
    <row r="1001" spans="1:31" hidden="1" x14ac:dyDescent="0.25">
      <c r="A1001" s="29">
        <v>989</v>
      </c>
      <c r="B1001" s="61"/>
      <c r="C1001" s="143" t="str">
        <f>VLOOKUP(D1001,[8]Hoja1!$A$2:$B$1115,2,0)</f>
        <v>70473</v>
      </c>
      <c r="D1001" s="31">
        <v>892201296</v>
      </c>
      <c r="E1001" s="31">
        <v>217370473</v>
      </c>
      <c r="F1001" s="61" t="s">
        <v>1137</v>
      </c>
      <c r="G1001" s="33">
        <v>0</v>
      </c>
      <c r="H1001" s="33">
        <v>0</v>
      </c>
      <c r="I1001" s="3">
        <f>IFERROR(VLOOKUP(C1001,'[6]Anexo 2'!$A$9:$G$1115,7,0),0)</f>
        <v>349632852</v>
      </c>
      <c r="J1001" s="3">
        <f>IFERROR(VLOOKUP(C1001,'[6]Anexo 1'!$A$9:$F$1115,6,0),0)</f>
        <v>311502096</v>
      </c>
      <c r="K1001" s="3"/>
      <c r="L1001" s="3"/>
      <c r="M1001" s="3"/>
      <c r="N1001" s="3"/>
      <c r="O1001" s="3"/>
      <c r="P1001" s="34">
        <f t="shared" si="46"/>
        <v>661134948</v>
      </c>
      <c r="Q1001" s="35">
        <f>VLOOKUP(D1001,FEBRERO!$D$13:$Q$1147,14,0)+VLOOKUP(D1001,FEBRERO!$D$13:$AC$1147,26,0)+VLOOKUP(D1001,MARZO!$D$13:$AC$1147,26,0)</f>
        <v>398910309</v>
      </c>
      <c r="R1001" s="3">
        <f>IFERROR(VLOOKUP(D1001,[7]ServNOMINA!$F$16:$M$112,8,0),0)</f>
        <v>0</v>
      </c>
      <c r="S1001" s="3">
        <f>IFERROR(VLOOKUP(D1001,[7]ServOTROS!$F$16:$M$112,8,0),0)</f>
        <v>0</v>
      </c>
      <c r="T1001" s="3">
        <f>IFERROR(VLOOKUP(D1001,[7]CANCEL!$F$16:$M$48,8,0),0)</f>
        <v>0</v>
      </c>
      <c r="U1001" s="3">
        <f>IFERROR(VLOOKUP(B1001,[7]Aaf_PENSION!$C$16:$M$112,11,0),0)</f>
        <v>0</v>
      </c>
      <c r="V1001" s="3">
        <f>IFERROR(VLOOKUP(B1001,[7]Aaf_SALUD!$C$16:$M$112,11,0),0)</f>
        <v>0</v>
      </c>
      <c r="W1001" s="3">
        <f>IFERROR(VLOOKUP(D1001,[7]CALIDAD!$F$16:$M$1122,8,0),0)</f>
        <v>29136071</v>
      </c>
      <c r="X1001" s="3"/>
      <c r="Y1001" s="3">
        <f>IFERROR(VLOOKUP(B1001,[7]Ap_CESANTIAS!$C$16:$M$112,11,0),0)</f>
        <v>0</v>
      </c>
      <c r="Z1001" s="3">
        <f>IFERROR(VLOOKUP(B1001,[7]Ap_PENSION!$C$16:$M$112,11,0),0)</f>
        <v>0</v>
      </c>
      <c r="AA1001" s="3">
        <f>IFERROR(VLOOKUP(B1001,[7]Ap_SALUD!$C$16:$M$112,11,0),0)</f>
        <v>0</v>
      </c>
      <c r="AB1001" s="3"/>
      <c r="AC1001" s="36">
        <f t="shared" si="45"/>
        <v>29136071</v>
      </c>
      <c r="AD1001" s="37">
        <f t="shared" si="47"/>
        <v>233088568</v>
      </c>
      <c r="AE1001" s="144"/>
    </row>
    <row r="1002" spans="1:31" hidden="1" x14ac:dyDescent="0.25">
      <c r="A1002" s="38">
        <v>990</v>
      </c>
      <c r="B1002" s="61"/>
      <c r="C1002" s="143" t="str">
        <f>VLOOKUP(D1002,[8]Hoja1!$A$2:$B$1115,2,0)</f>
        <v>70508</v>
      </c>
      <c r="D1002" s="31">
        <v>800100729</v>
      </c>
      <c r="E1002" s="31">
        <v>210870508</v>
      </c>
      <c r="F1002" s="61" t="s">
        <v>1138</v>
      </c>
      <c r="G1002" s="33">
        <v>0</v>
      </c>
      <c r="H1002" s="33">
        <v>0</v>
      </c>
      <c r="I1002" s="3">
        <f>IFERROR(VLOOKUP(C1002,'[6]Anexo 2'!$A$9:$G$1115,7,0),0)</f>
        <v>620745720</v>
      </c>
      <c r="J1002" s="3">
        <f>IFERROR(VLOOKUP(C1002,'[6]Anexo 1'!$A$9:$F$1115,6,0),0)</f>
        <v>591713228</v>
      </c>
      <c r="K1002" s="3"/>
      <c r="L1002" s="3"/>
      <c r="M1002" s="3"/>
      <c r="N1002" s="3"/>
      <c r="O1002" s="3"/>
      <c r="P1002" s="34">
        <f t="shared" si="46"/>
        <v>1212458948</v>
      </c>
      <c r="Q1002" s="35">
        <f>VLOOKUP(D1002,FEBRERO!$D$13:$Q$1147,14,0)+VLOOKUP(D1002,FEBRERO!$D$13:$AC$1147,26,0)+VLOOKUP(D1002,MARZO!$D$13:$AC$1147,26,0)</f>
        <v>746899658</v>
      </c>
      <c r="R1002" s="3">
        <f>IFERROR(VLOOKUP(D1002,[7]ServNOMINA!$F$16:$M$112,8,0),0)</f>
        <v>0</v>
      </c>
      <c r="S1002" s="3">
        <f>IFERROR(VLOOKUP(D1002,[7]ServOTROS!$F$16:$M$112,8,0),0)</f>
        <v>0</v>
      </c>
      <c r="T1002" s="3">
        <f>IFERROR(VLOOKUP(D1002,[7]CANCEL!$F$16:$M$48,8,0),0)</f>
        <v>0</v>
      </c>
      <c r="U1002" s="3">
        <f>IFERROR(VLOOKUP(B1002,[7]Aaf_PENSION!$C$16:$M$112,11,0),0)</f>
        <v>0</v>
      </c>
      <c r="V1002" s="3">
        <f>IFERROR(VLOOKUP(B1002,[7]Aaf_SALUD!$C$16:$M$112,11,0),0)</f>
        <v>0</v>
      </c>
      <c r="W1002" s="3">
        <f>IFERROR(VLOOKUP(D1002,[7]CALIDAD!$F$16:$M$1122,8,0),0)</f>
        <v>51728810</v>
      </c>
      <c r="X1002" s="3"/>
      <c r="Y1002" s="3">
        <f>IFERROR(VLOOKUP(B1002,[7]Ap_CESANTIAS!$C$16:$M$112,11,0),0)</f>
        <v>0</v>
      </c>
      <c r="Z1002" s="3">
        <f>IFERROR(VLOOKUP(B1002,[7]Ap_PENSION!$C$16:$M$112,11,0),0)</f>
        <v>0</v>
      </c>
      <c r="AA1002" s="3">
        <f>IFERROR(VLOOKUP(B1002,[7]Ap_SALUD!$C$16:$M$112,11,0),0)</f>
        <v>0</v>
      </c>
      <c r="AB1002" s="3"/>
      <c r="AC1002" s="36">
        <f t="shared" si="45"/>
        <v>51728810</v>
      </c>
      <c r="AD1002" s="37">
        <f t="shared" si="47"/>
        <v>413830480</v>
      </c>
      <c r="AE1002" s="144"/>
    </row>
    <row r="1003" spans="1:31" hidden="1" x14ac:dyDescent="0.25">
      <c r="A1003" s="29">
        <v>991</v>
      </c>
      <c r="B1003" s="61"/>
      <c r="C1003" s="143" t="str">
        <f>VLOOKUP(D1003,[8]Hoja1!$A$2:$B$1115,2,0)</f>
        <v>70523</v>
      </c>
      <c r="D1003" s="31">
        <v>892200312</v>
      </c>
      <c r="E1003" s="31">
        <v>212370523</v>
      </c>
      <c r="F1003" s="61" t="s">
        <v>1139</v>
      </c>
      <c r="G1003" s="33">
        <v>0</v>
      </c>
      <c r="H1003" s="33">
        <v>0</v>
      </c>
      <c r="I1003" s="3">
        <f>IFERROR(VLOOKUP(C1003,'[6]Anexo 2'!$A$9:$G$1115,7,0),0)</f>
        <v>619663784</v>
      </c>
      <c r="J1003" s="3">
        <f>IFERROR(VLOOKUP(C1003,'[6]Anexo 1'!$A$9:$F$1115,6,0),0)</f>
        <v>457710145</v>
      </c>
      <c r="K1003" s="3"/>
      <c r="L1003" s="3"/>
      <c r="M1003" s="3"/>
      <c r="N1003" s="3"/>
      <c r="O1003" s="3"/>
      <c r="P1003" s="34">
        <f t="shared" si="46"/>
        <v>1077373929</v>
      </c>
      <c r="Q1003" s="35">
        <f>VLOOKUP(D1003,FEBRERO!$D$13:$Q$1147,14,0)+VLOOKUP(D1003,FEBRERO!$D$13:$AC$1147,26,0)+VLOOKUP(D1003,MARZO!$D$13:$AC$1147,26,0)</f>
        <v>612626092</v>
      </c>
      <c r="R1003" s="3">
        <f>IFERROR(VLOOKUP(D1003,[7]ServNOMINA!$F$16:$M$112,8,0),0)</f>
        <v>0</v>
      </c>
      <c r="S1003" s="3">
        <f>IFERROR(VLOOKUP(D1003,[7]ServOTROS!$F$16:$M$112,8,0),0)</f>
        <v>0</v>
      </c>
      <c r="T1003" s="3">
        <f>IFERROR(VLOOKUP(D1003,[7]CANCEL!$F$16:$M$48,8,0),0)</f>
        <v>0</v>
      </c>
      <c r="U1003" s="3">
        <f>IFERROR(VLOOKUP(B1003,[7]Aaf_PENSION!$C$16:$M$112,11,0),0)</f>
        <v>0</v>
      </c>
      <c r="V1003" s="3">
        <f>IFERROR(VLOOKUP(B1003,[7]Aaf_SALUD!$C$16:$M$112,11,0),0)</f>
        <v>0</v>
      </c>
      <c r="W1003" s="3">
        <f>IFERROR(VLOOKUP(D1003,[7]CALIDAD!$F$16:$M$1122,8,0),0)</f>
        <v>51638649</v>
      </c>
      <c r="X1003" s="3"/>
      <c r="Y1003" s="3">
        <f>IFERROR(VLOOKUP(B1003,[7]Ap_CESANTIAS!$C$16:$M$112,11,0),0)</f>
        <v>0</v>
      </c>
      <c r="Z1003" s="3">
        <f>IFERROR(VLOOKUP(B1003,[7]Ap_PENSION!$C$16:$M$112,11,0),0)</f>
        <v>0</v>
      </c>
      <c r="AA1003" s="3">
        <f>IFERROR(VLOOKUP(B1003,[7]Ap_SALUD!$C$16:$M$112,11,0),0)</f>
        <v>0</v>
      </c>
      <c r="AB1003" s="3"/>
      <c r="AC1003" s="36">
        <f t="shared" si="45"/>
        <v>51638649</v>
      </c>
      <c r="AD1003" s="37">
        <f t="shared" si="47"/>
        <v>413109188</v>
      </c>
      <c r="AE1003" s="144"/>
    </row>
    <row r="1004" spans="1:31" hidden="1" x14ac:dyDescent="0.25">
      <c r="A1004" s="38">
        <v>992</v>
      </c>
      <c r="B1004" s="61"/>
      <c r="C1004" s="143" t="str">
        <f>VLOOKUP(D1004,[8]Hoja1!$A$2:$B$1115,2,0)</f>
        <v>70670</v>
      </c>
      <c r="D1004" s="31">
        <v>892280055</v>
      </c>
      <c r="E1004" s="31">
        <v>217070670</v>
      </c>
      <c r="F1004" s="61" t="s">
        <v>1140</v>
      </c>
      <c r="G1004" s="33">
        <v>0</v>
      </c>
      <c r="H1004" s="33">
        <v>0</v>
      </c>
      <c r="I1004" s="3">
        <f>IFERROR(VLOOKUP(C1004,'[6]Anexo 2'!$A$9:$G$1115,7,0),0)</f>
        <v>1667357408</v>
      </c>
      <c r="J1004" s="3">
        <f>IFERROR(VLOOKUP(C1004,'[6]Anexo 1'!$A$9:$F$1115,6,0),0)</f>
        <v>1321525373</v>
      </c>
      <c r="K1004" s="3"/>
      <c r="L1004" s="3"/>
      <c r="M1004" s="3"/>
      <c r="N1004" s="3"/>
      <c r="O1004" s="3"/>
      <c r="P1004" s="34">
        <f t="shared" si="46"/>
        <v>2988882781</v>
      </c>
      <c r="Q1004" s="35">
        <f>VLOOKUP(D1004,FEBRERO!$D$13:$Q$1147,14,0)+VLOOKUP(D1004,FEBRERO!$D$13:$AC$1147,26,0)+VLOOKUP(D1004,MARZO!$D$13:$AC$1147,26,0)</f>
        <v>1738364726</v>
      </c>
      <c r="R1004" s="3">
        <f>IFERROR(VLOOKUP(D1004,[7]ServNOMINA!$F$16:$M$112,8,0),0)</f>
        <v>0</v>
      </c>
      <c r="S1004" s="3">
        <f>IFERROR(VLOOKUP(D1004,[7]ServOTROS!$F$16:$M$112,8,0),0)</f>
        <v>0</v>
      </c>
      <c r="T1004" s="3">
        <f>IFERROR(VLOOKUP(D1004,[7]CANCEL!$F$16:$M$48,8,0),0)</f>
        <v>0</v>
      </c>
      <c r="U1004" s="3">
        <f>IFERROR(VLOOKUP(B1004,[7]Aaf_PENSION!$C$16:$M$112,11,0),0)</f>
        <v>0</v>
      </c>
      <c r="V1004" s="3">
        <f>IFERROR(VLOOKUP(B1004,[7]Aaf_SALUD!$C$16:$M$112,11,0),0)</f>
        <v>0</v>
      </c>
      <c r="W1004" s="3">
        <f>IFERROR(VLOOKUP(D1004,[7]CALIDAD!$F$16:$M$1122,8,0),0)</f>
        <v>138946451</v>
      </c>
      <c r="X1004" s="3"/>
      <c r="Y1004" s="3">
        <f>IFERROR(VLOOKUP(B1004,[7]Ap_CESANTIAS!$C$16:$M$112,11,0),0)</f>
        <v>0</v>
      </c>
      <c r="Z1004" s="3">
        <f>IFERROR(VLOOKUP(B1004,[7]Ap_PENSION!$C$16:$M$112,11,0),0)</f>
        <v>0</v>
      </c>
      <c r="AA1004" s="3">
        <f>IFERROR(VLOOKUP(B1004,[7]Ap_SALUD!$C$16:$M$112,11,0),0)</f>
        <v>0</v>
      </c>
      <c r="AB1004" s="3"/>
      <c r="AC1004" s="36">
        <f t="shared" si="45"/>
        <v>138946451</v>
      </c>
      <c r="AD1004" s="37">
        <f t="shared" si="47"/>
        <v>1111571604</v>
      </c>
      <c r="AE1004" s="144"/>
    </row>
    <row r="1005" spans="1:31" hidden="1" x14ac:dyDescent="0.25">
      <c r="A1005" s="29">
        <v>993</v>
      </c>
      <c r="B1005" s="61"/>
      <c r="C1005" s="143" t="str">
        <f>VLOOKUP(D1005,[8]Hoja1!$A$2:$B$1115,2,0)</f>
        <v>70678</v>
      </c>
      <c r="D1005" s="31">
        <v>892280054</v>
      </c>
      <c r="E1005" s="31">
        <v>217870678</v>
      </c>
      <c r="F1005" s="61" t="s">
        <v>1141</v>
      </c>
      <c r="G1005" s="33">
        <v>0</v>
      </c>
      <c r="H1005" s="33">
        <v>0</v>
      </c>
      <c r="I1005" s="3">
        <f>IFERROR(VLOOKUP(C1005,'[6]Anexo 2'!$A$9:$G$1115,7,0),0)</f>
        <v>816040416</v>
      </c>
      <c r="J1005" s="3">
        <f>IFERROR(VLOOKUP(C1005,'[6]Anexo 1'!$A$9:$F$1115,6,0),0)</f>
        <v>712560129</v>
      </c>
      <c r="K1005" s="3"/>
      <c r="L1005" s="3"/>
      <c r="M1005" s="3"/>
      <c r="N1005" s="3"/>
      <c r="O1005" s="3"/>
      <c r="P1005" s="34">
        <f t="shared" si="46"/>
        <v>1528600545</v>
      </c>
      <c r="Q1005" s="35">
        <f>VLOOKUP(D1005,FEBRERO!$D$13:$Q$1147,14,0)+VLOOKUP(D1005,FEBRERO!$D$13:$AC$1147,26,0)+VLOOKUP(D1005,MARZO!$D$13:$AC$1147,26,0)</f>
        <v>916570233</v>
      </c>
      <c r="R1005" s="3">
        <f>IFERROR(VLOOKUP(D1005,[7]ServNOMINA!$F$16:$M$112,8,0),0)</f>
        <v>0</v>
      </c>
      <c r="S1005" s="3">
        <f>IFERROR(VLOOKUP(D1005,[7]ServOTROS!$F$16:$M$112,8,0),0)</f>
        <v>0</v>
      </c>
      <c r="T1005" s="3">
        <f>IFERROR(VLOOKUP(D1005,[7]CANCEL!$F$16:$M$48,8,0),0)</f>
        <v>0</v>
      </c>
      <c r="U1005" s="3">
        <f>IFERROR(VLOOKUP(B1005,[7]Aaf_PENSION!$C$16:$M$112,11,0),0)</f>
        <v>0</v>
      </c>
      <c r="V1005" s="3">
        <f>IFERROR(VLOOKUP(B1005,[7]Aaf_SALUD!$C$16:$M$112,11,0),0)</f>
        <v>0</v>
      </c>
      <c r="W1005" s="3">
        <f>IFERROR(VLOOKUP(D1005,[7]CALIDAD!$F$16:$M$1122,8,0),0)</f>
        <v>68003368</v>
      </c>
      <c r="X1005" s="3"/>
      <c r="Y1005" s="3">
        <f>IFERROR(VLOOKUP(B1005,[7]Ap_CESANTIAS!$C$16:$M$112,11,0),0)</f>
        <v>0</v>
      </c>
      <c r="Z1005" s="3">
        <f>IFERROR(VLOOKUP(B1005,[7]Ap_PENSION!$C$16:$M$112,11,0),0)</f>
        <v>0</v>
      </c>
      <c r="AA1005" s="3">
        <f>IFERROR(VLOOKUP(B1005,[7]Ap_SALUD!$C$16:$M$112,11,0),0)</f>
        <v>0</v>
      </c>
      <c r="AB1005" s="3"/>
      <c r="AC1005" s="36">
        <f t="shared" si="45"/>
        <v>68003368</v>
      </c>
      <c r="AD1005" s="37">
        <f t="shared" si="47"/>
        <v>544026944</v>
      </c>
      <c r="AE1005" s="144"/>
    </row>
    <row r="1006" spans="1:31" hidden="1" x14ac:dyDescent="0.25">
      <c r="A1006" s="38">
        <v>994</v>
      </c>
      <c r="B1006" s="61"/>
      <c r="C1006" s="143" t="str">
        <f>VLOOKUP(D1006,[8]Hoja1!$A$2:$B$1115,2,0)</f>
        <v>70702</v>
      </c>
      <c r="D1006" s="31">
        <v>892201282</v>
      </c>
      <c r="E1006" s="31">
        <v>210270702</v>
      </c>
      <c r="F1006" s="61" t="s">
        <v>1142</v>
      </c>
      <c r="G1006" s="33">
        <v>0</v>
      </c>
      <c r="H1006" s="33">
        <v>0</v>
      </c>
      <c r="I1006" s="3">
        <f>IFERROR(VLOOKUP(C1006,'[6]Anexo 2'!$A$9:$G$1115,7,0),0)</f>
        <v>302387048</v>
      </c>
      <c r="J1006" s="3">
        <f>IFERROR(VLOOKUP(C1006,'[6]Anexo 1'!$A$9:$F$1115,6,0),0)</f>
        <v>285284483</v>
      </c>
      <c r="K1006" s="3"/>
      <c r="L1006" s="3"/>
      <c r="M1006" s="3"/>
      <c r="N1006" s="3"/>
      <c r="O1006" s="3"/>
      <c r="P1006" s="34">
        <f t="shared" si="46"/>
        <v>587671531</v>
      </c>
      <c r="Q1006" s="35">
        <f>VLOOKUP(D1006,FEBRERO!$D$13:$Q$1147,14,0)+VLOOKUP(D1006,FEBRERO!$D$13:$AC$1147,26,0)+VLOOKUP(D1006,MARZO!$D$13:$AC$1147,26,0)</f>
        <v>360881246</v>
      </c>
      <c r="R1006" s="3">
        <f>IFERROR(VLOOKUP(D1006,[7]ServNOMINA!$F$16:$M$112,8,0),0)</f>
        <v>0</v>
      </c>
      <c r="S1006" s="3">
        <f>IFERROR(VLOOKUP(D1006,[7]ServOTROS!$F$16:$M$112,8,0),0)</f>
        <v>0</v>
      </c>
      <c r="T1006" s="3">
        <f>IFERROR(VLOOKUP(D1006,[7]CANCEL!$F$16:$M$48,8,0),0)</f>
        <v>0</v>
      </c>
      <c r="U1006" s="3">
        <f>IFERROR(VLOOKUP(B1006,[7]Aaf_PENSION!$C$16:$M$112,11,0),0)</f>
        <v>0</v>
      </c>
      <c r="V1006" s="3">
        <f>IFERROR(VLOOKUP(B1006,[7]Aaf_SALUD!$C$16:$M$112,11,0),0)</f>
        <v>0</v>
      </c>
      <c r="W1006" s="3">
        <f>IFERROR(VLOOKUP(D1006,[7]CALIDAD!$F$16:$M$1122,8,0),0)</f>
        <v>25198921</v>
      </c>
      <c r="X1006" s="3"/>
      <c r="Y1006" s="3">
        <f>IFERROR(VLOOKUP(B1006,[7]Ap_CESANTIAS!$C$16:$M$112,11,0),0)</f>
        <v>0</v>
      </c>
      <c r="Z1006" s="3">
        <f>IFERROR(VLOOKUP(B1006,[7]Ap_PENSION!$C$16:$M$112,11,0),0)</f>
        <v>0</v>
      </c>
      <c r="AA1006" s="3">
        <f>IFERROR(VLOOKUP(B1006,[7]Ap_SALUD!$C$16:$M$112,11,0),0)</f>
        <v>0</v>
      </c>
      <c r="AB1006" s="3"/>
      <c r="AC1006" s="36">
        <f t="shared" si="45"/>
        <v>25198921</v>
      </c>
      <c r="AD1006" s="37">
        <f t="shared" si="47"/>
        <v>201591364</v>
      </c>
      <c r="AE1006" s="144"/>
    </row>
    <row r="1007" spans="1:31" hidden="1" x14ac:dyDescent="0.25">
      <c r="A1007" s="29">
        <v>995</v>
      </c>
      <c r="B1007" s="61"/>
      <c r="C1007" s="143" t="str">
        <f>VLOOKUP(D1007,[8]Hoja1!$A$2:$B$1115,2,0)</f>
        <v>70708</v>
      </c>
      <c r="D1007" s="31">
        <v>892200591</v>
      </c>
      <c r="E1007" s="31">
        <v>210870708</v>
      </c>
      <c r="F1007" s="61" t="s">
        <v>1143</v>
      </c>
      <c r="G1007" s="33">
        <v>0</v>
      </c>
      <c r="H1007" s="33">
        <v>0</v>
      </c>
      <c r="I1007" s="3">
        <f>IFERROR(VLOOKUP(C1007,'[6]Anexo 2'!$A$9:$G$1115,7,0),0)</f>
        <v>1777034368</v>
      </c>
      <c r="J1007" s="3">
        <f>IFERROR(VLOOKUP(C1007,'[6]Anexo 1'!$A$9:$F$1115,6,0),0)</f>
        <v>1435522971</v>
      </c>
      <c r="K1007" s="3"/>
      <c r="L1007" s="3"/>
      <c r="M1007" s="3"/>
      <c r="N1007" s="3"/>
      <c r="O1007" s="3"/>
      <c r="P1007" s="34">
        <f t="shared" si="46"/>
        <v>3212557339</v>
      </c>
      <c r="Q1007" s="35">
        <f>VLOOKUP(D1007,FEBRERO!$D$13:$Q$1147,14,0)+VLOOKUP(D1007,FEBRERO!$D$13:$AC$1147,26,0)+VLOOKUP(D1007,MARZO!$D$13:$AC$1147,26,0)</f>
        <v>1879781562</v>
      </c>
      <c r="R1007" s="3">
        <f>IFERROR(VLOOKUP(D1007,[7]ServNOMINA!$F$16:$M$112,8,0),0)</f>
        <v>0</v>
      </c>
      <c r="S1007" s="3">
        <f>IFERROR(VLOOKUP(D1007,[7]ServOTROS!$F$16:$M$112,8,0),0)</f>
        <v>0</v>
      </c>
      <c r="T1007" s="3">
        <f>IFERROR(VLOOKUP(D1007,[7]CANCEL!$F$16:$M$48,8,0),0)</f>
        <v>0</v>
      </c>
      <c r="U1007" s="3">
        <f>IFERROR(VLOOKUP(B1007,[7]Aaf_PENSION!$C$16:$M$112,11,0),0)</f>
        <v>0</v>
      </c>
      <c r="V1007" s="3">
        <f>IFERROR(VLOOKUP(B1007,[7]Aaf_SALUD!$C$16:$M$112,11,0),0)</f>
        <v>0</v>
      </c>
      <c r="W1007" s="3">
        <f>IFERROR(VLOOKUP(D1007,[7]CALIDAD!$F$16:$M$1122,8,0),0)</f>
        <v>148086197</v>
      </c>
      <c r="X1007" s="3"/>
      <c r="Y1007" s="3">
        <f>IFERROR(VLOOKUP(B1007,[7]Ap_CESANTIAS!$C$16:$M$112,11,0),0)</f>
        <v>0</v>
      </c>
      <c r="Z1007" s="3">
        <f>IFERROR(VLOOKUP(B1007,[7]Ap_PENSION!$C$16:$M$112,11,0),0)</f>
        <v>0</v>
      </c>
      <c r="AA1007" s="3">
        <f>IFERROR(VLOOKUP(B1007,[7]Ap_SALUD!$C$16:$M$112,11,0),0)</f>
        <v>0</v>
      </c>
      <c r="AB1007" s="3"/>
      <c r="AC1007" s="36">
        <f t="shared" si="45"/>
        <v>148086197</v>
      </c>
      <c r="AD1007" s="37">
        <f t="shared" si="47"/>
        <v>1184689580</v>
      </c>
      <c r="AE1007" s="144"/>
    </row>
    <row r="1008" spans="1:31" hidden="1" x14ac:dyDescent="0.25">
      <c r="A1008" s="38">
        <v>996</v>
      </c>
      <c r="B1008" s="61"/>
      <c r="C1008" s="143" t="str">
        <f>VLOOKUP(D1008,[8]Hoja1!$A$2:$B$1115,2,0)</f>
        <v>70713</v>
      </c>
      <c r="D1008" s="31">
        <v>892200592</v>
      </c>
      <c r="E1008" s="31">
        <v>211370713</v>
      </c>
      <c r="F1008" s="61" t="s">
        <v>1144</v>
      </c>
      <c r="G1008" s="33">
        <v>0</v>
      </c>
      <c r="H1008" s="33">
        <v>0</v>
      </c>
      <c r="I1008" s="3">
        <f>IFERROR(VLOOKUP(C1008,'[6]Anexo 2'!$A$9:$G$1115,7,0),0)</f>
        <v>2116532192</v>
      </c>
      <c r="J1008" s="3">
        <f>IFERROR(VLOOKUP(C1008,'[6]Anexo 1'!$A$9:$F$1115,6,0),0)</f>
        <v>1647708309</v>
      </c>
      <c r="K1008" s="3"/>
      <c r="L1008" s="3"/>
      <c r="M1008" s="3"/>
      <c r="N1008" s="3"/>
      <c r="O1008" s="3"/>
      <c r="P1008" s="34">
        <f t="shared" si="46"/>
        <v>3764240501</v>
      </c>
      <c r="Q1008" s="35">
        <f>VLOOKUP(D1008,FEBRERO!$D$13:$Q$1147,14,0)+VLOOKUP(D1008,FEBRERO!$D$13:$AC$1147,26,0)+VLOOKUP(D1008,MARZO!$D$13:$AC$1147,26,0)</f>
        <v>2176841358</v>
      </c>
      <c r="R1008" s="3">
        <f>IFERROR(VLOOKUP(D1008,[7]ServNOMINA!$F$16:$M$112,8,0),0)</f>
        <v>0</v>
      </c>
      <c r="S1008" s="3">
        <f>IFERROR(VLOOKUP(D1008,[7]ServOTROS!$F$16:$M$112,8,0),0)</f>
        <v>0</v>
      </c>
      <c r="T1008" s="3">
        <f>IFERROR(VLOOKUP(D1008,[7]CANCEL!$F$16:$M$48,8,0),0)</f>
        <v>0</v>
      </c>
      <c r="U1008" s="3">
        <f>IFERROR(VLOOKUP(B1008,[7]Aaf_PENSION!$C$16:$M$112,11,0),0)</f>
        <v>0</v>
      </c>
      <c r="V1008" s="3">
        <f>IFERROR(VLOOKUP(B1008,[7]Aaf_SALUD!$C$16:$M$112,11,0),0)</f>
        <v>0</v>
      </c>
      <c r="W1008" s="3">
        <f>IFERROR(VLOOKUP(D1008,[7]CALIDAD!$F$16:$M$1122,8,0),0)</f>
        <v>176377683</v>
      </c>
      <c r="X1008" s="3"/>
      <c r="Y1008" s="3">
        <f>IFERROR(VLOOKUP(B1008,[7]Ap_CESANTIAS!$C$16:$M$112,11,0),0)</f>
        <v>0</v>
      </c>
      <c r="Z1008" s="3">
        <f>IFERROR(VLOOKUP(B1008,[7]Ap_PENSION!$C$16:$M$112,11,0),0)</f>
        <v>0</v>
      </c>
      <c r="AA1008" s="3">
        <f>IFERROR(VLOOKUP(B1008,[7]Ap_SALUD!$C$16:$M$112,11,0),0)</f>
        <v>0</v>
      </c>
      <c r="AB1008" s="3"/>
      <c r="AC1008" s="36">
        <f t="shared" si="45"/>
        <v>176377683</v>
      </c>
      <c r="AD1008" s="37">
        <f t="shared" si="47"/>
        <v>1411021460</v>
      </c>
      <c r="AE1008" s="144"/>
    </row>
    <row r="1009" spans="1:31" hidden="1" x14ac:dyDescent="0.25">
      <c r="A1009" s="29">
        <v>997</v>
      </c>
      <c r="B1009" s="61"/>
      <c r="C1009" s="143" t="str">
        <f>VLOOKUP(D1009,[8]Hoja1!$A$2:$B$1115,2,0)</f>
        <v>70717</v>
      </c>
      <c r="D1009" s="31">
        <v>892280063</v>
      </c>
      <c r="E1009" s="31">
        <v>211770717</v>
      </c>
      <c r="F1009" s="61" t="s">
        <v>395</v>
      </c>
      <c r="G1009" s="33">
        <v>0</v>
      </c>
      <c r="H1009" s="33">
        <v>0</v>
      </c>
      <c r="I1009" s="3">
        <f>IFERROR(VLOOKUP(C1009,'[6]Anexo 2'!$A$9:$G$1115,7,0),0)</f>
        <v>523533512</v>
      </c>
      <c r="J1009" s="3">
        <f>IFERROR(VLOOKUP(C1009,'[6]Anexo 1'!$A$9:$F$1115,6,0),0)</f>
        <v>439783690</v>
      </c>
      <c r="K1009" s="3"/>
      <c r="L1009" s="3"/>
      <c r="M1009" s="3"/>
      <c r="N1009" s="3"/>
      <c r="O1009" s="3"/>
      <c r="P1009" s="34">
        <f t="shared" si="46"/>
        <v>963317202</v>
      </c>
      <c r="Q1009" s="35">
        <f>VLOOKUP(D1009,FEBRERO!$D$13:$Q$1147,14,0)+VLOOKUP(D1009,FEBRERO!$D$13:$AC$1147,26,0)+VLOOKUP(D1009,MARZO!$D$13:$AC$1147,26,0)</f>
        <v>570667069</v>
      </c>
      <c r="R1009" s="3">
        <f>IFERROR(VLOOKUP(D1009,[7]ServNOMINA!$F$16:$M$112,8,0),0)</f>
        <v>0</v>
      </c>
      <c r="S1009" s="3">
        <f>IFERROR(VLOOKUP(D1009,[7]ServOTROS!$F$16:$M$112,8,0),0)</f>
        <v>0</v>
      </c>
      <c r="T1009" s="3">
        <f>IFERROR(VLOOKUP(D1009,[7]CANCEL!$F$16:$M$48,8,0),0)</f>
        <v>0</v>
      </c>
      <c r="U1009" s="3">
        <f>IFERROR(VLOOKUP(B1009,[7]Aaf_PENSION!$C$16:$M$112,11,0),0)</f>
        <v>0</v>
      </c>
      <c r="V1009" s="3">
        <f>IFERROR(VLOOKUP(B1009,[7]Aaf_SALUD!$C$16:$M$112,11,0),0)</f>
        <v>0</v>
      </c>
      <c r="W1009" s="3">
        <f>IFERROR(VLOOKUP(D1009,[7]CALIDAD!$F$16:$M$1122,8,0),0)</f>
        <v>43627793</v>
      </c>
      <c r="X1009" s="3"/>
      <c r="Y1009" s="3">
        <f>IFERROR(VLOOKUP(B1009,[7]Ap_CESANTIAS!$C$16:$M$112,11,0),0)</f>
        <v>0</v>
      </c>
      <c r="Z1009" s="3">
        <f>IFERROR(VLOOKUP(B1009,[7]Ap_PENSION!$C$16:$M$112,11,0),0)</f>
        <v>0</v>
      </c>
      <c r="AA1009" s="3">
        <f>IFERROR(VLOOKUP(B1009,[7]Ap_SALUD!$C$16:$M$112,11,0),0)</f>
        <v>0</v>
      </c>
      <c r="AB1009" s="3"/>
      <c r="AC1009" s="36">
        <f t="shared" si="45"/>
        <v>43627793</v>
      </c>
      <c r="AD1009" s="37">
        <f t="shared" si="47"/>
        <v>349022340</v>
      </c>
      <c r="AE1009" s="144"/>
    </row>
    <row r="1010" spans="1:31" hidden="1" x14ac:dyDescent="0.25">
      <c r="A1010" s="38">
        <v>998</v>
      </c>
      <c r="B1010" s="61"/>
      <c r="C1010" s="143" t="str">
        <f>VLOOKUP(D1010,[8]Hoja1!$A$2:$B$1115,2,0)</f>
        <v>70742</v>
      </c>
      <c r="D1010" s="31">
        <v>800100747</v>
      </c>
      <c r="E1010" s="31">
        <v>214270742</v>
      </c>
      <c r="F1010" s="61" t="s">
        <v>1145</v>
      </c>
      <c r="G1010" s="33">
        <v>0</v>
      </c>
      <c r="H1010" s="33">
        <v>0</v>
      </c>
      <c r="I1010" s="3">
        <f>IFERROR(VLOOKUP(C1010,'[6]Anexo 2'!$A$9:$G$1115,7,0),0)</f>
        <v>725741760</v>
      </c>
      <c r="J1010" s="3">
        <f>IFERROR(VLOOKUP(C1010,'[6]Anexo 1'!$A$9:$F$1115,6,0),0)</f>
        <v>590016817</v>
      </c>
      <c r="K1010" s="3"/>
      <c r="L1010" s="3"/>
      <c r="M1010" s="3"/>
      <c r="N1010" s="3"/>
      <c r="O1010" s="3"/>
      <c r="P1010" s="34">
        <f t="shared" si="46"/>
        <v>1315758577</v>
      </c>
      <c r="Q1010" s="35">
        <f>VLOOKUP(D1010,FEBRERO!$D$13:$Q$1147,14,0)+VLOOKUP(D1010,FEBRERO!$D$13:$AC$1147,26,0)+VLOOKUP(D1010,MARZO!$D$13:$AC$1147,26,0)</f>
        <v>771452257</v>
      </c>
      <c r="R1010" s="3">
        <f>IFERROR(VLOOKUP(D1010,[7]ServNOMINA!$F$16:$M$112,8,0),0)</f>
        <v>0</v>
      </c>
      <c r="S1010" s="3">
        <f>IFERROR(VLOOKUP(D1010,[7]ServOTROS!$F$16:$M$112,8,0),0)</f>
        <v>0</v>
      </c>
      <c r="T1010" s="3">
        <f>IFERROR(VLOOKUP(D1010,[7]CANCEL!$F$16:$M$48,8,0),0)</f>
        <v>0</v>
      </c>
      <c r="U1010" s="3">
        <f>IFERROR(VLOOKUP(B1010,[7]Aaf_PENSION!$C$16:$M$112,11,0),0)</f>
        <v>0</v>
      </c>
      <c r="V1010" s="3">
        <f>IFERROR(VLOOKUP(B1010,[7]Aaf_SALUD!$C$16:$M$112,11,0),0)</f>
        <v>0</v>
      </c>
      <c r="W1010" s="3">
        <f>IFERROR(VLOOKUP(D1010,[7]CALIDAD!$F$16:$M$1122,8,0),0)</f>
        <v>60478480</v>
      </c>
      <c r="X1010" s="3"/>
      <c r="Y1010" s="3">
        <f>IFERROR(VLOOKUP(B1010,[7]Ap_CESANTIAS!$C$16:$M$112,11,0),0)</f>
        <v>0</v>
      </c>
      <c r="Z1010" s="3">
        <f>IFERROR(VLOOKUP(B1010,[7]Ap_PENSION!$C$16:$M$112,11,0),0)</f>
        <v>0</v>
      </c>
      <c r="AA1010" s="3">
        <f>IFERROR(VLOOKUP(B1010,[7]Ap_SALUD!$C$16:$M$112,11,0),0)</f>
        <v>0</v>
      </c>
      <c r="AB1010" s="3"/>
      <c r="AC1010" s="36">
        <f t="shared" si="45"/>
        <v>60478480</v>
      </c>
      <c r="AD1010" s="37">
        <f t="shared" si="47"/>
        <v>483827840</v>
      </c>
      <c r="AE1010" s="144"/>
    </row>
    <row r="1011" spans="1:31" hidden="1" x14ac:dyDescent="0.25">
      <c r="A1011" s="29">
        <v>999</v>
      </c>
      <c r="B1011" s="61"/>
      <c r="C1011" s="143" t="str">
        <f>VLOOKUP(D1011,[8]Hoja1!$A$2:$B$1115,2,0)</f>
        <v>70771</v>
      </c>
      <c r="D1011" s="31">
        <v>892280061</v>
      </c>
      <c r="E1011" s="31">
        <v>217170771</v>
      </c>
      <c r="F1011" s="61" t="s">
        <v>675</v>
      </c>
      <c r="G1011" s="33">
        <v>0</v>
      </c>
      <c r="H1011" s="33">
        <v>0</v>
      </c>
      <c r="I1011" s="3">
        <f>IFERROR(VLOOKUP(C1011,'[6]Anexo 2'!$A$9:$G$1115,7,0),0)</f>
        <v>914181648</v>
      </c>
      <c r="J1011" s="3">
        <f>IFERROR(VLOOKUP(C1011,'[6]Anexo 1'!$A$9:$F$1115,6,0),0)</f>
        <v>724654266</v>
      </c>
      <c r="K1011" s="3"/>
      <c r="L1011" s="3"/>
      <c r="M1011" s="3"/>
      <c r="N1011" s="3"/>
      <c r="O1011" s="3"/>
      <c r="P1011" s="34">
        <f t="shared" si="46"/>
        <v>1638835914</v>
      </c>
      <c r="Q1011" s="35">
        <f>VLOOKUP(D1011,FEBRERO!$D$13:$Q$1147,14,0)+VLOOKUP(D1011,FEBRERO!$D$13:$AC$1147,26,0)+VLOOKUP(D1011,MARZO!$D$13:$AC$1147,26,0)</f>
        <v>953199678</v>
      </c>
      <c r="R1011" s="3">
        <f>IFERROR(VLOOKUP(D1011,[7]ServNOMINA!$F$16:$M$112,8,0),0)</f>
        <v>0</v>
      </c>
      <c r="S1011" s="3">
        <f>IFERROR(VLOOKUP(D1011,[7]ServOTROS!$F$16:$M$112,8,0),0)</f>
        <v>0</v>
      </c>
      <c r="T1011" s="3">
        <f>IFERROR(VLOOKUP(D1011,[7]CANCEL!$F$16:$M$48,8,0),0)</f>
        <v>0</v>
      </c>
      <c r="U1011" s="3">
        <f>IFERROR(VLOOKUP(B1011,[7]Aaf_PENSION!$C$16:$M$112,11,0),0)</f>
        <v>0</v>
      </c>
      <c r="V1011" s="3">
        <f>IFERROR(VLOOKUP(B1011,[7]Aaf_SALUD!$C$16:$M$112,11,0),0)</f>
        <v>0</v>
      </c>
      <c r="W1011" s="3">
        <f>IFERROR(VLOOKUP(D1011,[7]CALIDAD!$F$16:$M$1122,8,0),0)</f>
        <v>76181804</v>
      </c>
      <c r="X1011" s="3"/>
      <c r="Y1011" s="3">
        <f>IFERROR(VLOOKUP(B1011,[7]Ap_CESANTIAS!$C$16:$M$112,11,0),0)</f>
        <v>0</v>
      </c>
      <c r="Z1011" s="3">
        <f>IFERROR(VLOOKUP(B1011,[7]Ap_PENSION!$C$16:$M$112,11,0),0)</f>
        <v>0</v>
      </c>
      <c r="AA1011" s="3">
        <f>IFERROR(VLOOKUP(B1011,[7]Ap_SALUD!$C$16:$M$112,11,0),0)</f>
        <v>0</v>
      </c>
      <c r="AB1011" s="3"/>
      <c r="AC1011" s="36">
        <f t="shared" si="45"/>
        <v>76181804</v>
      </c>
      <c r="AD1011" s="37">
        <f t="shared" si="47"/>
        <v>609454432</v>
      </c>
      <c r="AE1011" s="144"/>
    </row>
    <row r="1012" spans="1:31" hidden="1" x14ac:dyDescent="0.25">
      <c r="A1012" s="38">
        <v>1000</v>
      </c>
      <c r="B1012" s="61"/>
      <c r="C1012" s="143" t="str">
        <f>VLOOKUP(D1012,[8]Hoja1!$A$2:$B$1115,2,0)</f>
        <v>70820</v>
      </c>
      <c r="D1012" s="31">
        <v>892200839</v>
      </c>
      <c r="E1012" s="31">
        <v>212070820</v>
      </c>
      <c r="F1012" s="61" t="s">
        <v>1146</v>
      </c>
      <c r="G1012" s="33">
        <v>0</v>
      </c>
      <c r="H1012" s="33">
        <v>0</v>
      </c>
      <c r="I1012" s="3">
        <f>IFERROR(VLOOKUP(C1012,'[6]Anexo 2'!$A$9:$G$1115,7,0),0)</f>
        <v>826284672</v>
      </c>
      <c r="J1012" s="3">
        <f>IFERROR(VLOOKUP(C1012,'[6]Anexo 1'!$A$9:$F$1115,6,0),0)</f>
        <v>674421895</v>
      </c>
      <c r="K1012" s="3"/>
      <c r="L1012" s="3"/>
      <c r="M1012" s="3"/>
      <c r="N1012" s="3"/>
      <c r="O1012" s="3"/>
      <c r="P1012" s="34">
        <f t="shared" si="46"/>
        <v>1500706567</v>
      </c>
      <c r="Q1012" s="35">
        <f>VLOOKUP(D1012,FEBRERO!$D$13:$Q$1147,14,0)+VLOOKUP(D1012,FEBRERO!$D$13:$AC$1147,26,0)+VLOOKUP(D1012,MARZO!$D$13:$AC$1147,26,0)</f>
        <v>880993063</v>
      </c>
      <c r="R1012" s="3">
        <f>IFERROR(VLOOKUP(D1012,[7]ServNOMINA!$F$16:$M$112,8,0),0)</f>
        <v>0</v>
      </c>
      <c r="S1012" s="3">
        <f>IFERROR(VLOOKUP(D1012,[7]ServOTROS!$F$16:$M$112,8,0),0)</f>
        <v>0</v>
      </c>
      <c r="T1012" s="3">
        <f>IFERROR(VLOOKUP(D1012,[7]CANCEL!$F$16:$M$48,8,0),0)</f>
        <v>0</v>
      </c>
      <c r="U1012" s="3">
        <f>IFERROR(VLOOKUP(B1012,[7]Aaf_PENSION!$C$16:$M$112,11,0),0)</f>
        <v>0</v>
      </c>
      <c r="V1012" s="3">
        <f>IFERROR(VLOOKUP(B1012,[7]Aaf_SALUD!$C$16:$M$112,11,0),0)</f>
        <v>0</v>
      </c>
      <c r="W1012" s="3">
        <f>IFERROR(VLOOKUP(D1012,[7]CALIDAD!$F$16:$M$1122,8,0),0)</f>
        <v>68857056</v>
      </c>
      <c r="X1012" s="3"/>
      <c r="Y1012" s="3">
        <f>IFERROR(VLOOKUP(B1012,[7]Ap_CESANTIAS!$C$16:$M$112,11,0),0)</f>
        <v>0</v>
      </c>
      <c r="Z1012" s="3">
        <f>IFERROR(VLOOKUP(B1012,[7]Ap_PENSION!$C$16:$M$112,11,0),0)</f>
        <v>0</v>
      </c>
      <c r="AA1012" s="3">
        <f>IFERROR(VLOOKUP(B1012,[7]Ap_SALUD!$C$16:$M$112,11,0),0)</f>
        <v>0</v>
      </c>
      <c r="AB1012" s="3"/>
      <c r="AC1012" s="36">
        <f t="shared" si="45"/>
        <v>68857056</v>
      </c>
      <c r="AD1012" s="37">
        <f t="shared" si="47"/>
        <v>550856448</v>
      </c>
      <c r="AE1012" s="144"/>
    </row>
    <row r="1013" spans="1:31" hidden="1" x14ac:dyDescent="0.25">
      <c r="A1013" s="29">
        <v>1001</v>
      </c>
      <c r="B1013" s="61"/>
      <c r="C1013" s="143" t="str">
        <f>VLOOKUP(D1013,[8]Hoja1!$A$2:$B$1115,2,0)</f>
        <v>70823</v>
      </c>
      <c r="D1013" s="31">
        <v>800100751</v>
      </c>
      <c r="E1013" s="31">
        <v>212370823</v>
      </c>
      <c r="F1013" s="61" t="s">
        <v>1147</v>
      </c>
      <c r="G1013" s="33">
        <v>0</v>
      </c>
      <c r="H1013" s="33">
        <v>0</v>
      </c>
      <c r="I1013" s="3">
        <f>IFERROR(VLOOKUP(C1013,'[6]Anexo 2'!$A$9:$G$1115,7,0),0)</f>
        <v>641571856</v>
      </c>
      <c r="J1013" s="3">
        <f>IFERROR(VLOOKUP(C1013,'[6]Anexo 1'!$A$9:$F$1115,6,0),0)</f>
        <v>586842204</v>
      </c>
      <c r="K1013" s="3"/>
      <c r="L1013" s="3"/>
      <c r="M1013" s="3"/>
      <c r="N1013" s="3"/>
      <c r="O1013" s="3"/>
      <c r="P1013" s="34">
        <f t="shared" si="46"/>
        <v>1228414060</v>
      </c>
      <c r="Q1013" s="35">
        <f>VLOOKUP(D1013,FEBRERO!$D$13:$Q$1147,14,0)+VLOOKUP(D1013,FEBRERO!$D$13:$AC$1147,26,0)+VLOOKUP(D1013,MARZO!$D$13:$AC$1147,26,0)</f>
        <v>747235167</v>
      </c>
      <c r="R1013" s="3">
        <f>IFERROR(VLOOKUP(D1013,[7]ServNOMINA!$F$16:$M$112,8,0),0)</f>
        <v>0</v>
      </c>
      <c r="S1013" s="3">
        <f>IFERROR(VLOOKUP(D1013,[7]ServOTROS!$F$16:$M$112,8,0),0)</f>
        <v>0</v>
      </c>
      <c r="T1013" s="3">
        <f>IFERROR(VLOOKUP(D1013,[7]CANCEL!$F$16:$M$48,8,0),0)</f>
        <v>0</v>
      </c>
      <c r="U1013" s="3">
        <f>IFERROR(VLOOKUP(B1013,[7]Aaf_PENSION!$C$16:$M$112,11,0),0)</f>
        <v>0</v>
      </c>
      <c r="V1013" s="3">
        <f>IFERROR(VLOOKUP(B1013,[7]Aaf_SALUD!$C$16:$M$112,11,0),0)</f>
        <v>0</v>
      </c>
      <c r="W1013" s="3">
        <f>IFERROR(VLOOKUP(D1013,[7]CALIDAD!$F$16:$M$1122,8,0),0)</f>
        <v>53464321</v>
      </c>
      <c r="X1013" s="3"/>
      <c r="Y1013" s="3">
        <f>IFERROR(VLOOKUP(B1013,[7]Ap_CESANTIAS!$C$16:$M$112,11,0),0)</f>
        <v>0</v>
      </c>
      <c r="Z1013" s="3">
        <f>IFERROR(VLOOKUP(B1013,[7]Ap_PENSION!$C$16:$M$112,11,0),0)</f>
        <v>0</v>
      </c>
      <c r="AA1013" s="3">
        <f>IFERROR(VLOOKUP(B1013,[7]Ap_SALUD!$C$16:$M$112,11,0),0)</f>
        <v>0</v>
      </c>
      <c r="AB1013" s="3"/>
      <c r="AC1013" s="36">
        <f t="shared" si="45"/>
        <v>53464321</v>
      </c>
      <c r="AD1013" s="37">
        <f t="shared" si="47"/>
        <v>427714572</v>
      </c>
      <c r="AE1013" s="144"/>
    </row>
    <row r="1014" spans="1:31" hidden="1" x14ac:dyDescent="0.25">
      <c r="A1014" s="38">
        <v>1002</v>
      </c>
      <c r="B1014" s="61"/>
      <c r="C1014" s="143" t="str">
        <f>VLOOKUP(D1014,[8]Hoja1!$A$2:$B$1115,2,0)</f>
        <v>73024</v>
      </c>
      <c r="D1014" s="31">
        <v>890702017</v>
      </c>
      <c r="E1014" s="31">
        <v>212473024</v>
      </c>
      <c r="F1014" s="61" t="s">
        <v>1148</v>
      </c>
      <c r="G1014" s="33">
        <v>0</v>
      </c>
      <c r="H1014" s="33">
        <v>0</v>
      </c>
      <c r="I1014" s="3">
        <f>IFERROR(VLOOKUP(C1014,'[6]Anexo 2'!$A$9:$G$1115,7,0),0)</f>
        <v>62285292</v>
      </c>
      <c r="J1014" s="3">
        <f>IFERROR(VLOOKUP(C1014,'[6]Anexo 1'!$A$9:$F$1115,6,0),0)</f>
        <v>81953399</v>
      </c>
      <c r="K1014" s="3"/>
      <c r="L1014" s="3"/>
      <c r="M1014" s="3"/>
      <c r="N1014" s="3"/>
      <c r="O1014" s="3"/>
      <c r="P1014" s="34">
        <f t="shared" si="46"/>
        <v>144238691</v>
      </c>
      <c r="Q1014" s="35">
        <f>VLOOKUP(D1014,FEBRERO!$D$13:$Q$1147,14,0)+VLOOKUP(D1014,FEBRERO!$D$13:$AC$1147,26,0)+VLOOKUP(D1014,MARZO!$D$13:$AC$1147,26,0)</f>
        <v>97524722</v>
      </c>
      <c r="R1014" s="3">
        <f>IFERROR(VLOOKUP(D1014,[7]ServNOMINA!$F$16:$M$112,8,0),0)</f>
        <v>0</v>
      </c>
      <c r="S1014" s="3">
        <f>IFERROR(VLOOKUP(D1014,[7]ServOTROS!$F$16:$M$112,8,0),0)</f>
        <v>0</v>
      </c>
      <c r="T1014" s="3">
        <f>IFERROR(VLOOKUP(D1014,[7]CANCEL!$F$16:$M$48,8,0),0)</f>
        <v>0</v>
      </c>
      <c r="U1014" s="3">
        <f>IFERROR(VLOOKUP(B1014,[7]Aaf_PENSION!$C$16:$M$112,11,0),0)</f>
        <v>0</v>
      </c>
      <c r="V1014" s="3">
        <f>IFERROR(VLOOKUP(B1014,[7]Aaf_SALUD!$C$16:$M$112,11,0),0)</f>
        <v>0</v>
      </c>
      <c r="W1014" s="3">
        <f>IFERROR(VLOOKUP(D1014,[7]CALIDAD!$F$16:$M$1122,8,0),0)</f>
        <v>5190441</v>
      </c>
      <c r="X1014" s="3"/>
      <c r="Y1014" s="3">
        <f>IFERROR(VLOOKUP(B1014,[7]Ap_CESANTIAS!$C$16:$M$112,11,0),0)</f>
        <v>0</v>
      </c>
      <c r="Z1014" s="3">
        <f>IFERROR(VLOOKUP(B1014,[7]Ap_PENSION!$C$16:$M$112,11,0),0)</f>
        <v>0</v>
      </c>
      <c r="AA1014" s="3">
        <f>IFERROR(VLOOKUP(B1014,[7]Ap_SALUD!$C$16:$M$112,11,0),0)</f>
        <v>0</v>
      </c>
      <c r="AB1014" s="3"/>
      <c r="AC1014" s="36">
        <f t="shared" si="45"/>
        <v>5190441</v>
      </c>
      <c r="AD1014" s="37">
        <f t="shared" si="47"/>
        <v>41523528</v>
      </c>
      <c r="AE1014" s="144"/>
    </row>
    <row r="1015" spans="1:31" hidden="1" x14ac:dyDescent="0.25">
      <c r="A1015" s="29">
        <v>1003</v>
      </c>
      <c r="B1015" s="61"/>
      <c r="C1015" s="143" t="str">
        <f>VLOOKUP(D1015,[8]Hoja1!$A$2:$B$1115,2,0)</f>
        <v>73026</v>
      </c>
      <c r="D1015" s="31">
        <v>890700961</v>
      </c>
      <c r="E1015" s="31">
        <v>212673026</v>
      </c>
      <c r="F1015" s="61" t="s">
        <v>1149</v>
      </c>
      <c r="G1015" s="33">
        <v>0</v>
      </c>
      <c r="H1015" s="33">
        <v>0</v>
      </c>
      <c r="I1015" s="3">
        <f>IFERROR(VLOOKUP(C1015,'[6]Anexo 2'!$A$9:$G$1115,7,0),0)</f>
        <v>139063616</v>
      </c>
      <c r="J1015" s="3">
        <f>IFERROR(VLOOKUP(C1015,'[6]Anexo 1'!$A$9:$F$1115,6,0),0)</f>
        <v>140882632</v>
      </c>
      <c r="K1015" s="3"/>
      <c r="L1015" s="3"/>
      <c r="M1015" s="3"/>
      <c r="N1015" s="3"/>
      <c r="O1015" s="3"/>
      <c r="P1015" s="34">
        <f t="shared" si="46"/>
        <v>279946248</v>
      </c>
      <c r="Q1015" s="35">
        <f>VLOOKUP(D1015,FEBRERO!$D$13:$Q$1147,14,0)+VLOOKUP(D1015,FEBRERO!$D$13:$AC$1147,26,0)+VLOOKUP(D1015,MARZO!$D$13:$AC$1147,26,0)</f>
        <v>175648537</v>
      </c>
      <c r="R1015" s="3">
        <f>IFERROR(VLOOKUP(D1015,[7]ServNOMINA!$F$16:$M$112,8,0),0)</f>
        <v>0</v>
      </c>
      <c r="S1015" s="3">
        <f>IFERROR(VLOOKUP(D1015,[7]ServOTROS!$F$16:$M$112,8,0),0)</f>
        <v>0</v>
      </c>
      <c r="T1015" s="3">
        <f>IFERROR(VLOOKUP(D1015,[7]CANCEL!$F$16:$M$48,8,0),0)</f>
        <v>0</v>
      </c>
      <c r="U1015" s="3">
        <f>IFERROR(VLOOKUP(B1015,[7]Aaf_PENSION!$C$16:$M$112,11,0),0)</f>
        <v>0</v>
      </c>
      <c r="V1015" s="3">
        <f>IFERROR(VLOOKUP(B1015,[7]Aaf_SALUD!$C$16:$M$112,11,0),0)</f>
        <v>0</v>
      </c>
      <c r="W1015" s="3">
        <f>IFERROR(VLOOKUP(D1015,[7]CALIDAD!$F$16:$M$1122,8,0),0)</f>
        <v>11588635</v>
      </c>
      <c r="X1015" s="3"/>
      <c r="Y1015" s="3">
        <f>IFERROR(VLOOKUP(B1015,[7]Ap_CESANTIAS!$C$16:$M$112,11,0),0)</f>
        <v>0</v>
      </c>
      <c r="Z1015" s="3">
        <f>IFERROR(VLOOKUP(B1015,[7]Ap_PENSION!$C$16:$M$112,11,0),0)</f>
        <v>0</v>
      </c>
      <c r="AA1015" s="3">
        <f>IFERROR(VLOOKUP(B1015,[7]Ap_SALUD!$C$16:$M$112,11,0),0)</f>
        <v>0</v>
      </c>
      <c r="AB1015" s="3"/>
      <c r="AC1015" s="36">
        <f t="shared" si="45"/>
        <v>11588635</v>
      </c>
      <c r="AD1015" s="37">
        <f t="shared" si="47"/>
        <v>92709076</v>
      </c>
      <c r="AE1015" s="144"/>
    </row>
    <row r="1016" spans="1:31" hidden="1" x14ac:dyDescent="0.25">
      <c r="A1016" s="38">
        <v>1004</v>
      </c>
      <c r="B1016" s="61"/>
      <c r="C1016" s="143" t="str">
        <f>VLOOKUP(D1016,[8]Hoja1!$A$2:$B$1115,2,0)</f>
        <v>73030</v>
      </c>
      <c r="D1016" s="31">
        <v>800100048</v>
      </c>
      <c r="E1016" s="31">
        <v>213073030</v>
      </c>
      <c r="F1016" s="61" t="s">
        <v>1150</v>
      </c>
      <c r="G1016" s="33">
        <v>0</v>
      </c>
      <c r="H1016" s="33">
        <v>0</v>
      </c>
      <c r="I1016" s="3">
        <f>IFERROR(VLOOKUP(C1016,'[6]Anexo 2'!$A$9:$G$1115,7,0),0)</f>
        <v>86136496</v>
      </c>
      <c r="J1016" s="3">
        <f>IFERROR(VLOOKUP(C1016,'[6]Anexo 1'!$A$9:$F$1115,6,0),0)</f>
        <v>80040030</v>
      </c>
      <c r="K1016" s="3"/>
      <c r="L1016" s="3"/>
      <c r="M1016" s="3"/>
      <c r="N1016" s="3"/>
      <c r="O1016" s="3"/>
      <c r="P1016" s="34">
        <f t="shared" si="46"/>
        <v>166176526</v>
      </c>
      <c r="Q1016" s="35">
        <f>VLOOKUP(D1016,FEBRERO!$D$13:$Q$1147,14,0)+VLOOKUP(D1016,FEBRERO!$D$13:$AC$1147,26,0)+VLOOKUP(D1016,MARZO!$D$13:$AC$1147,26,0)</f>
        <v>101574153</v>
      </c>
      <c r="R1016" s="3">
        <f>IFERROR(VLOOKUP(D1016,[7]ServNOMINA!$F$16:$M$112,8,0),0)</f>
        <v>0</v>
      </c>
      <c r="S1016" s="3">
        <f>IFERROR(VLOOKUP(D1016,[7]ServOTROS!$F$16:$M$112,8,0),0)</f>
        <v>0</v>
      </c>
      <c r="T1016" s="3">
        <f>IFERROR(VLOOKUP(D1016,[7]CANCEL!$F$16:$M$48,8,0),0)</f>
        <v>0</v>
      </c>
      <c r="U1016" s="3">
        <f>IFERROR(VLOOKUP(B1016,[7]Aaf_PENSION!$C$16:$M$112,11,0),0)</f>
        <v>0</v>
      </c>
      <c r="V1016" s="3">
        <f>IFERROR(VLOOKUP(B1016,[7]Aaf_SALUD!$C$16:$M$112,11,0),0)</f>
        <v>0</v>
      </c>
      <c r="W1016" s="3">
        <f>IFERROR(VLOOKUP(D1016,[7]CALIDAD!$F$16:$M$1122,8,0),0)</f>
        <v>7178041</v>
      </c>
      <c r="X1016" s="3"/>
      <c r="Y1016" s="3">
        <f>IFERROR(VLOOKUP(B1016,[7]Ap_CESANTIAS!$C$16:$M$112,11,0),0)</f>
        <v>0</v>
      </c>
      <c r="Z1016" s="3">
        <f>IFERROR(VLOOKUP(B1016,[7]Ap_PENSION!$C$16:$M$112,11,0),0)</f>
        <v>0</v>
      </c>
      <c r="AA1016" s="3">
        <f>IFERROR(VLOOKUP(B1016,[7]Ap_SALUD!$C$16:$M$112,11,0),0)</f>
        <v>0</v>
      </c>
      <c r="AB1016" s="3"/>
      <c r="AC1016" s="36">
        <f t="shared" si="45"/>
        <v>7178041</v>
      </c>
      <c r="AD1016" s="37">
        <f t="shared" si="47"/>
        <v>57424332</v>
      </c>
      <c r="AE1016" s="144"/>
    </row>
    <row r="1017" spans="1:31" hidden="1" x14ac:dyDescent="0.25">
      <c r="A1017" s="29">
        <v>1005</v>
      </c>
      <c r="B1017" s="61"/>
      <c r="C1017" s="143" t="str">
        <f>VLOOKUP(D1017,[8]Hoja1!$A$2:$B$1115,2,0)</f>
        <v>73043</v>
      </c>
      <c r="D1017" s="31">
        <v>890702018</v>
      </c>
      <c r="E1017" s="31">
        <v>214373043</v>
      </c>
      <c r="F1017" s="61" t="s">
        <v>1151</v>
      </c>
      <c r="G1017" s="33">
        <v>0</v>
      </c>
      <c r="H1017" s="33">
        <v>0</v>
      </c>
      <c r="I1017" s="3">
        <f>IFERROR(VLOOKUP(C1017,'[6]Anexo 2'!$A$9:$G$1115,7,0),0)</f>
        <v>218636716</v>
      </c>
      <c r="J1017" s="3">
        <f>IFERROR(VLOOKUP(C1017,'[6]Anexo 1'!$A$9:$F$1115,6,0),0)</f>
        <v>210950235</v>
      </c>
      <c r="K1017" s="3"/>
      <c r="L1017" s="3"/>
      <c r="M1017" s="3"/>
      <c r="N1017" s="3"/>
      <c r="O1017" s="3"/>
      <c r="P1017" s="34">
        <f t="shared" si="46"/>
        <v>429586951</v>
      </c>
      <c r="Q1017" s="35">
        <f>VLOOKUP(D1017,FEBRERO!$D$13:$Q$1147,14,0)+VLOOKUP(D1017,FEBRERO!$D$13:$AC$1147,26,0)+VLOOKUP(D1017,MARZO!$D$13:$AC$1147,26,0)</f>
        <v>265609413</v>
      </c>
      <c r="R1017" s="3">
        <f>IFERROR(VLOOKUP(D1017,[7]ServNOMINA!$F$16:$M$112,8,0),0)</f>
        <v>0</v>
      </c>
      <c r="S1017" s="3">
        <f>IFERROR(VLOOKUP(D1017,[7]ServOTROS!$F$16:$M$112,8,0),0)</f>
        <v>0</v>
      </c>
      <c r="T1017" s="3">
        <f>IFERROR(VLOOKUP(D1017,[7]CANCEL!$F$16:$M$48,8,0),0)</f>
        <v>0</v>
      </c>
      <c r="U1017" s="3">
        <f>IFERROR(VLOOKUP(B1017,[7]Aaf_PENSION!$C$16:$M$112,11,0),0)</f>
        <v>0</v>
      </c>
      <c r="V1017" s="3">
        <f>IFERROR(VLOOKUP(B1017,[7]Aaf_SALUD!$C$16:$M$112,11,0),0)</f>
        <v>0</v>
      </c>
      <c r="W1017" s="3">
        <f>IFERROR(VLOOKUP(D1017,[7]CALIDAD!$F$16:$M$1122,8,0),0)</f>
        <v>18219726</v>
      </c>
      <c r="X1017" s="3"/>
      <c r="Y1017" s="3">
        <f>IFERROR(VLOOKUP(B1017,[7]Ap_CESANTIAS!$C$16:$M$112,11,0),0)</f>
        <v>0</v>
      </c>
      <c r="Z1017" s="3">
        <f>IFERROR(VLOOKUP(B1017,[7]Ap_PENSION!$C$16:$M$112,11,0),0)</f>
        <v>0</v>
      </c>
      <c r="AA1017" s="3">
        <f>IFERROR(VLOOKUP(B1017,[7]Ap_SALUD!$C$16:$M$112,11,0),0)</f>
        <v>0</v>
      </c>
      <c r="AB1017" s="3"/>
      <c r="AC1017" s="36">
        <f t="shared" si="45"/>
        <v>18219726</v>
      </c>
      <c r="AD1017" s="37">
        <f t="shared" si="47"/>
        <v>145757812</v>
      </c>
      <c r="AE1017" s="144"/>
    </row>
    <row r="1018" spans="1:31" hidden="1" x14ac:dyDescent="0.25">
      <c r="A1018" s="38">
        <v>1006</v>
      </c>
      <c r="B1018" s="61"/>
      <c r="C1018" s="143" t="str">
        <f>VLOOKUP(D1018,[8]Hoja1!$A$2:$B$1115,2,0)</f>
        <v>73055</v>
      </c>
      <c r="D1018" s="31">
        <v>890700982</v>
      </c>
      <c r="E1018" s="31">
        <v>215573055</v>
      </c>
      <c r="F1018" s="61" t="s">
        <v>1152</v>
      </c>
      <c r="G1018" s="33">
        <v>0</v>
      </c>
      <c r="H1018" s="33">
        <v>0</v>
      </c>
      <c r="I1018" s="3">
        <f>IFERROR(VLOOKUP(C1018,'[6]Anexo 2'!$A$9:$G$1115,7,0),0)</f>
        <v>213793744</v>
      </c>
      <c r="J1018" s="3">
        <f>IFERROR(VLOOKUP(C1018,'[6]Anexo 1'!$A$9:$F$1115,6,0),0)</f>
        <v>211450704</v>
      </c>
      <c r="K1018" s="3"/>
      <c r="L1018" s="3"/>
      <c r="M1018" s="3"/>
      <c r="N1018" s="3"/>
      <c r="O1018" s="3"/>
      <c r="P1018" s="34">
        <f t="shared" si="46"/>
        <v>425244448</v>
      </c>
      <c r="Q1018" s="35">
        <f>VLOOKUP(D1018,FEBRERO!$D$13:$Q$1147,14,0)+VLOOKUP(D1018,FEBRERO!$D$13:$AC$1147,26,0)+VLOOKUP(D1018,MARZO!$D$13:$AC$1147,26,0)</f>
        <v>264899139</v>
      </c>
      <c r="R1018" s="3">
        <f>IFERROR(VLOOKUP(D1018,[7]ServNOMINA!$F$16:$M$112,8,0),0)</f>
        <v>0</v>
      </c>
      <c r="S1018" s="3">
        <f>IFERROR(VLOOKUP(D1018,[7]ServOTROS!$F$16:$M$112,8,0),0)</f>
        <v>0</v>
      </c>
      <c r="T1018" s="3">
        <f>IFERROR(VLOOKUP(D1018,[7]CANCEL!$F$16:$M$48,8,0),0)</f>
        <v>0</v>
      </c>
      <c r="U1018" s="3">
        <f>IFERROR(VLOOKUP(B1018,[7]Aaf_PENSION!$C$16:$M$112,11,0),0)</f>
        <v>0</v>
      </c>
      <c r="V1018" s="3">
        <f>IFERROR(VLOOKUP(B1018,[7]Aaf_SALUD!$C$16:$M$112,11,0),0)</f>
        <v>0</v>
      </c>
      <c r="W1018" s="3">
        <f>IFERROR(VLOOKUP(D1018,[7]CALIDAD!$F$16:$M$1122,8,0),0)</f>
        <v>17816145</v>
      </c>
      <c r="X1018" s="3"/>
      <c r="Y1018" s="3">
        <f>IFERROR(VLOOKUP(B1018,[7]Ap_CESANTIAS!$C$16:$M$112,11,0),0)</f>
        <v>0</v>
      </c>
      <c r="Z1018" s="3">
        <f>IFERROR(VLOOKUP(B1018,[7]Ap_PENSION!$C$16:$M$112,11,0),0)</f>
        <v>0</v>
      </c>
      <c r="AA1018" s="3">
        <f>IFERROR(VLOOKUP(B1018,[7]Ap_SALUD!$C$16:$M$112,11,0),0)</f>
        <v>0</v>
      </c>
      <c r="AB1018" s="3"/>
      <c r="AC1018" s="36">
        <f t="shared" si="45"/>
        <v>17816145</v>
      </c>
      <c r="AD1018" s="37">
        <f t="shared" si="47"/>
        <v>142529164</v>
      </c>
      <c r="AE1018" s="144"/>
    </row>
    <row r="1019" spans="1:31" hidden="1" x14ac:dyDescent="0.25">
      <c r="A1019" s="29">
        <v>1007</v>
      </c>
      <c r="B1019" s="61"/>
      <c r="C1019" s="143" t="str">
        <f>VLOOKUP(D1019,[8]Hoja1!$A$2:$B$1115,2,0)</f>
        <v>73067</v>
      </c>
      <c r="D1019" s="31">
        <v>800100049</v>
      </c>
      <c r="E1019" s="31">
        <v>216773067</v>
      </c>
      <c r="F1019" s="61" t="s">
        <v>1153</v>
      </c>
      <c r="G1019" s="33">
        <v>0</v>
      </c>
      <c r="H1019" s="33">
        <v>0</v>
      </c>
      <c r="I1019" s="3">
        <f>IFERROR(VLOOKUP(C1019,'[6]Anexo 2'!$A$9:$G$1115,7,0),0)</f>
        <v>689540464</v>
      </c>
      <c r="J1019" s="3">
        <f>IFERROR(VLOOKUP(C1019,'[6]Anexo 1'!$A$9:$F$1115,6,0),0)</f>
        <v>630526173</v>
      </c>
      <c r="K1019" s="3"/>
      <c r="L1019" s="3"/>
      <c r="M1019" s="3"/>
      <c r="N1019" s="3"/>
      <c r="O1019" s="3"/>
      <c r="P1019" s="34">
        <f t="shared" si="46"/>
        <v>1320066637</v>
      </c>
      <c r="Q1019" s="35">
        <f>VLOOKUP(D1019,FEBRERO!$D$13:$Q$1147,14,0)+VLOOKUP(D1019,FEBRERO!$D$13:$AC$1147,26,0)+VLOOKUP(D1019,MARZO!$D$13:$AC$1147,26,0)</f>
        <v>802911288</v>
      </c>
      <c r="R1019" s="3">
        <f>IFERROR(VLOOKUP(D1019,[7]ServNOMINA!$F$16:$M$112,8,0),0)</f>
        <v>0</v>
      </c>
      <c r="S1019" s="3">
        <f>IFERROR(VLOOKUP(D1019,[7]ServOTROS!$F$16:$M$112,8,0),0)</f>
        <v>0</v>
      </c>
      <c r="T1019" s="3">
        <f>IFERROR(VLOOKUP(D1019,[7]CANCEL!$F$16:$M$48,8,0),0)</f>
        <v>0</v>
      </c>
      <c r="U1019" s="3">
        <f>IFERROR(VLOOKUP(B1019,[7]Aaf_PENSION!$C$16:$M$112,11,0),0)</f>
        <v>0</v>
      </c>
      <c r="V1019" s="3">
        <f>IFERROR(VLOOKUP(B1019,[7]Aaf_SALUD!$C$16:$M$112,11,0),0)</f>
        <v>0</v>
      </c>
      <c r="W1019" s="3">
        <f>IFERROR(VLOOKUP(D1019,[7]CALIDAD!$F$16:$M$1122,8,0),0)</f>
        <v>57461705</v>
      </c>
      <c r="X1019" s="3"/>
      <c r="Y1019" s="3">
        <f>IFERROR(VLOOKUP(B1019,[7]Ap_CESANTIAS!$C$16:$M$112,11,0),0)</f>
        <v>0</v>
      </c>
      <c r="Z1019" s="3">
        <f>IFERROR(VLOOKUP(B1019,[7]Ap_PENSION!$C$16:$M$112,11,0),0)</f>
        <v>0</v>
      </c>
      <c r="AA1019" s="3">
        <f>IFERROR(VLOOKUP(B1019,[7]Ap_SALUD!$C$16:$M$112,11,0),0)</f>
        <v>0</v>
      </c>
      <c r="AB1019" s="3"/>
      <c r="AC1019" s="36">
        <f t="shared" si="45"/>
        <v>57461705</v>
      </c>
      <c r="AD1019" s="37">
        <f t="shared" si="47"/>
        <v>459693644</v>
      </c>
      <c r="AE1019" s="144"/>
    </row>
    <row r="1020" spans="1:31" hidden="1" x14ac:dyDescent="0.25">
      <c r="A1020" s="38">
        <v>1008</v>
      </c>
      <c r="B1020" s="61"/>
      <c r="C1020" s="143" t="str">
        <f>VLOOKUP(D1020,[8]Hoja1!$A$2:$B$1115,2,0)</f>
        <v>73124</v>
      </c>
      <c r="D1020" s="31">
        <v>890700859</v>
      </c>
      <c r="E1020" s="31">
        <v>212473124</v>
      </c>
      <c r="F1020" s="61" t="s">
        <v>1154</v>
      </c>
      <c r="G1020" s="33">
        <v>0</v>
      </c>
      <c r="H1020" s="33">
        <v>0</v>
      </c>
      <c r="I1020" s="3">
        <f>IFERROR(VLOOKUP(C1020,'[6]Anexo 2'!$A$9:$G$1115,7,0),0)</f>
        <v>300796620</v>
      </c>
      <c r="J1020" s="3">
        <f>IFERROR(VLOOKUP(C1020,'[6]Anexo 1'!$A$9:$F$1115,6,0),0)</f>
        <v>328852544</v>
      </c>
      <c r="K1020" s="3"/>
      <c r="L1020" s="3"/>
      <c r="M1020" s="3"/>
      <c r="N1020" s="3"/>
      <c r="O1020" s="3"/>
      <c r="P1020" s="34">
        <f t="shared" si="46"/>
        <v>629649164</v>
      </c>
      <c r="Q1020" s="35">
        <f>VLOOKUP(D1020,FEBRERO!$D$13:$Q$1147,14,0)+VLOOKUP(D1020,FEBRERO!$D$13:$AC$1147,26,0)+VLOOKUP(D1020,MARZO!$D$13:$AC$1147,26,0)</f>
        <v>404051699</v>
      </c>
      <c r="R1020" s="3">
        <f>IFERROR(VLOOKUP(D1020,[7]ServNOMINA!$F$16:$M$112,8,0),0)</f>
        <v>0</v>
      </c>
      <c r="S1020" s="3">
        <f>IFERROR(VLOOKUP(D1020,[7]ServOTROS!$F$16:$M$112,8,0),0)</f>
        <v>0</v>
      </c>
      <c r="T1020" s="3">
        <f>IFERROR(VLOOKUP(D1020,[7]CANCEL!$F$16:$M$48,8,0),0)</f>
        <v>0</v>
      </c>
      <c r="U1020" s="3">
        <f>IFERROR(VLOOKUP(B1020,[7]Aaf_PENSION!$C$16:$M$112,11,0),0)</f>
        <v>0</v>
      </c>
      <c r="V1020" s="3">
        <f>IFERROR(VLOOKUP(B1020,[7]Aaf_SALUD!$C$16:$M$112,11,0),0)</f>
        <v>0</v>
      </c>
      <c r="W1020" s="3">
        <f>IFERROR(VLOOKUP(D1020,[7]CALIDAD!$F$16:$M$1122,8,0),0)</f>
        <v>25066385</v>
      </c>
      <c r="X1020" s="3"/>
      <c r="Y1020" s="3">
        <f>IFERROR(VLOOKUP(B1020,[7]Ap_CESANTIAS!$C$16:$M$112,11,0),0)</f>
        <v>0</v>
      </c>
      <c r="Z1020" s="3">
        <f>IFERROR(VLOOKUP(B1020,[7]Ap_PENSION!$C$16:$M$112,11,0),0)</f>
        <v>0</v>
      </c>
      <c r="AA1020" s="3">
        <f>IFERROR(VLOOKUP(B1020,[7]Ap_SALUD!$C$16:$M$112,11,0),0)</f>
        <v>0</v>
      </c>
      <c r="AB1020" s="3"/>
      <c r="AC1020" s="36">
        <f t="shared" si="45"/>
        <v>25066385</v>
      </c>
      <c r="AD1020" s="37">
        <f t="shared" si="47"/>
        <v>200531080</v>
      </c>
      <c r="AE1020" s="144"/>
    </row>
    <row r="1021" spans="1:31" hidden="1" x14ac:dyDescent="0.25">
      <c r="A1021" s="29">
        <v>1009</v>
      </c>
      <c r="B1021" s="61"/>
      <c r="C1021" s="143" t="str">
        <f>VLOOKUP(D1021,[8]Hoja1!$A$2:$B$1115,2,0)</f>
        <v>73148</v>
      </c>
      <c r="D1021" s="31">
        <v>800100050</v>
      </c>
      <c r="E1021" s="31">
        <v>214873148</v>
      </c>
      <c r="F1021" s="61" t="s">
        <v>1155</v>
      </c>
      <c r="G1021" s="33">
        <v>0</v>
      </c>
      <c r="H1021" s="33">
        <v>0</v>
      </c>
      <c r="I1021" s="3">
        <f>IFERROR(VLOOKUP(C1021,'[6]Anexo 2'!$A$9:$G$1115,7,0),0)</f>
        <v>133645662</v>
      </c>
      <c r="J1021" s="3">
        <f>IFERROR(VLOOKUP(C1021,'[6]Anexo 1'!$A$9:$F$1115,6,0),0)</f>
        <v>180868531</v>
      </c>
      <c r="K1021" s="3"/>
      <c r="L1021" s="3"/>
      <c r="M1021" s="3"/>
      <c r="N1021" s="3"/>
      <c r="O1021" s="3"/>
      <c r="P1021" s="34">
        <f t="shared" si="46"/>
        <v>314514193</v>
      </c>
      <c r="Q1021" s="35">
        <f>VLOOKUP(D1021,FEBRERO!$D$13:$Q$1147,14,0)+VLOOKUP(D1021,FEBRERO!$D$13:$AC$1147,26,0)+VLOOKUP(D1021,MARZO!$D$13:$AC$1147,26,0)</f>
        <v>214279948</v>
      </c>
      <c r="R1021" s="3">
        <f>IFERROR(VLOOKUP(D1021,[7]ServNOMINA!$F$16:$M$112,8,0),0)</f>
        <v>0</v>
      </c>
      <c r="S1021" s="3">
        <f>IFERROR(VLOOKUP(D1021,[7]ServOTROS!$F$16:$M$112,8,0),0)</f>
        <v>0</v>
      </c>
      <c r="T1021" s="3">
        <f>IFERROR(VLOOKUP(D1021,[7]CANCEL!$F$16:$M$48,8,0),0)</f>
        <v>0</v>
      </c>
      <c r="U1021" s="3">
        <f>IFERROR(VLOOKUP(B1021,[7]Aaf_PENSION!$C$16:$M$112,11,0),0)</f>
        <v>0</v>
      </c>
      <c r="V1021" s="3">
        <f>IFERROR(VLOOKUP(B1021,[7]Aaf_SALUD!$C$16:$M$112,11,0),0)</f>
        <v>0</v>
      </c>
      <c r="W1021" s="3">
        <f>IFERROR(VLOOKUP(D1021,[7]CALIDAD!$F$16:$M$1122,8,0),0)</f>
        <v>11137139</v>
      </c>
      <c r="X1021" s="3"/>
      <c r="Y1021" s="3">
        <f>IFERROR(VLOOKUP(B1021,[7]Ap_CESANTIAS!$C$16:$M$112,11,0),0)</f>
        <v>0</v>
      </c>
      <c r="Z1021" s="3">
        <f>IFERROR(VLOOKUP(B1021,[7]Ap_PENSION!$C$16:$M$112,11,0),0)</f>
        <v>0</v>
      </c>
      <c r="AA1021" s="3">
        <f>IFERROR(VLOOKUP(B1021,[7]Ap_SALUD!$C$16:$M$112,11,0),0)</f>
        <v>0</v>
      </c>
      <c r="AB1021" s="3"/>
      <c r="AC1021" s="36">
        <f t="shared" si="45"/>
        <v>11137139</v>
      </c>
      <c r="AD1021" s="37">
        <f t="shared" si="47"/>
        <v>89097106</v>
      </c>
      <c r="AE1021" s="144"/>
    </row>
    <row r="1022" spans="1:31" hidden="1" x14ac:dyDescent="0.25">
      <c r="A1022" s="38">
        <v>1010</v>
      </c>
      <c r="B1022" s="61"/>
      <c r="C1022" s="143" t="str">
        <f>VLOOKUP(D1022,[8]Hoja1!$A$2:$B$1115,2,0)</f>
        <v>73152</v>
      </c>
      <c r="D1022" s="31">
        <v>890702021</v>
      </c>
      <c r="E1022" s="31">
        <v>215273152</v>
      </c>
      <c r="F1022" s="61" t="s">
        <v>1156</v>
      </c>
      <c r="G1022" s="33">
        <v>0</v>
      </c>
      <c r="H1022" s="33">
        <v>0</v>
      </c>
      <c r="I1022" s="3">
        <f>IFERROR(VLOOKUP(C1022,'[6]Anexo 2'!$A$9:$G$1115,7,0),0)</f>
        <v>111688074</v>
      </c>
      <c r="J1022" s="3">
        <f>IFERROR(VLOOKUP(C1022,'[6]Anexo 1'!$A$9:$F$1115,6,0),0)</f>
        <v>129879239</v>
      </c>
      <c r="K1022" s="3"/>
      <c r="L1022" s="3"/>
      <c r="M1022" s="3"/>
      <c r="N1022" s="3"/>
      <c r="O1022" s="3"/>
      <c r="P1022" s="34">
        <f t="shared" si="46"/>
        <v>241567313</v>
      </c>
      <c r="Q1022" s="35">
        <f>VLOOKUP(D1022,FEBRERO!$D$13:$Q$1147,14,0)+VLOOKUP(D1022,FEBRERO!$D$13:$AC$1147,26,0)+VLOOKUP(D1022,MARZO!$D$13:$AC$1147,26,0)</f>
        <v>157801259</v>
      </c>
      <c r="R1022" s="3">
        <f>IFERROR(VLOOKUP(D1022,[7]ServNOMINA!$F$16:$M$112,8,0),0)</f>
        <v>0</v>
      </c>
      <c r="S1022" s="3">
        <f>IFERROR(VLOOKUP(D1022,[7]ServOTROS!$F$16:$M$112,8,0),0)</f>
        <v>0</v>
      </c>
      <c r="T1022" s="3">
        <f>IFERROR(VLOOKUP(D1022,[7]CANCEL!$F$16:$M$48,8,0),0)</f>
        <v>0</v>
      </c>
      <c r="U1022" s="3">
        <f>IFERROR(VLOOKUP(B1022,[7]Aaf_PENSION!$C$16:$M$112,11,0),0)</f>
        <v>0</v>
      </c>
      <c r="V1022" s="3">
        <f>IFERROR(VLOOKUP(B1022,[7]Aaf_SALUD!$C$16:$M$112,11,0),0)</f>
        <v>0</v>
      </c>
      <c r="W1022" s="3">
        <f>IFERROR(VLOOKUP(D1022,[7]CALIDAD!$F$16:$M$1122,8,0),0)</f>
        <v>9307340</v>
      </c>
      <c r="X1022" s="3"/>
      <c r="Y1022" s="3">
        <f>IFERROR(VLOOKUP(B1022,[7]Ap_CESANTIAS!$C$16:$M$112,11,0),0)</f>
        <v>0</v>
      </c>
      <c r="Z1022" s="3">
        <f>IFERROR(VLOOKUP(B1022,[7]Ap_PENSION!$C$16:$M$112,11,0),0)</f>
        <v>0</v>
      </c>
      <c r="AA1022" s="3">
        <f>IFERROR(VLOOKUP(B1022,[7]Ap_SALUD!$C$16:$M$112,11,0),0)</f>
        <v>0</v>
      </c>
      <c r="AB1022" s="3"/>
      <c r="AC1022" s="36">
        <f t="shared" si="45"/>
        <v>9307340</v>
      </c>
      <c r="AD1022" s="37">
        <f t="shared" si="47"/>
        <v>74458714</v>
      </c>
      <c r="AE1022" s="144"/>
    </row>
    <row r="1023" spans="1:31" hidden="1" x14ac:dyDescent="0.25">
      <c r="A1023" s="29">
        <v>1011</v>
      </c>
      <c r="B1023" s="61"/>
      <c r="C1023" s="143" t="str">
        <f>VLOOKUP(D1023,[8]Hoja1!$A$2:$B$1115,2,0)</f>
        <v>73168</v>
      </c>
      <c r="D1023" s="31">
        <v>800100053</v>
      </c>
      <c r="E1023" s="31">
        <v>216873168</v>
      </c>
      <c r="F1023" s="61" t="s">
        <v>1157</v>
      </c>
      <c r="G1023" s="33">
        <v>0</v>
      </c>
      <c r="H1023" s="33">
        <v>0</v>
      </c>
      <c r="I1023" s="3">
        <f>IFERROR(VLOOKUP(C1023,'[6]Anexo 2'!$A$9:$G$1115,7,0),0)</f>
        <v>1164049248</v>
      </c>
      <c r="J1023" s="3">
        <f>IFERROR(VLOOKUP(C1023,'[6]Anexo 1'!$A$9:$F$1115,6,0),0)</f>
        <v>1064487780</v>
      </c>
      <c r="K1023" s="3"/>
      <c r="L1023" s="3"/>
      <c r="M1023" s="3"/>
      <c r="N1023" s="3"/>
      <c r="O1023" s="3"/>
      <c r="P1023" s="34">
        <f t="shared" si="46"/>
        <v>2228537028</v>
      </c>
      <c r="Q1023" s="35">
        <f>VLOOKUP(D1023,FEBRERO!$D$13:$Q$1147,14,0)+VLOOKUP(D1023,FEBRERO!$D$13:$AC$1147,26,0)+VLOOKUP(D1023,MARZO!$D$13:$AC$1147,26,0)</f>
        <v>1355500092</v>
      </c>
      <c r="R1023" s="3">
        <f>IFERROR(VLOOKUP(D1023,[7]ServNOMINA!$F$16:$M$112,8,0),0)</f>
        <v>0</v>
      </c>
      <c r="S1023" s="3">
        <f>IFERROR(VLOOKUP(D1023,[7]ServOTROS!$F$16:$M$112,8,0),0)</f>
        <v>0</v>
      </c>
      <c r="T1023" s="3">
        <f>IFERROR(VLOOKUP(D1023,[7]CANCEL!$F$16:$M$48,8,0),0)</f>
        <v>0</v>
      </c>
      <c r="U1023" s="3">
        <f>IFERROR(VLOOKUP(B1023,[7]Aaf_PENSION!$C$16:$M$112,11,0),0)</f>
        <v>0</v>
      </c>
      <c r="V1023" s="3">
        <f>IFERROR(VLOOKUP(B1023,[7]Aaf_SALUD!$C$16:$M$112,11,0),0)</f>
        <v>0</v>
      </c>
      <c r="W1023" s="3">
        <f>IFERROR(VLOOKUP(D1023,[7]CALIDAD!$F$16:$M$1122,8,0),0)</f>
        <v>97004104</v>
      </c>
      <c r="X1023" s="3"/>
      <c r="Y1023" s="3">
        <f>IFERROR(VLOOKUP(B1023,[7]Ap_CESANTIAS!$C$16:$M$112,11,0),0)</f>
        <v>0</v>
      </c>
      <c r="Z1023" s="3">
        <f>IFERROR(VLOOKUP(B1023,[7]Ap_PENSION!$C$16:$M$112,11,0),0)</f>
        <v>0</v>
      </c>
      <c r="AA1023" s="3">
        <f>IFERROR(VLOOKUP(B1023,[7]Ap_SALUD!$C$16:$M$112,11,0),0)</f>
        <v>0</v>
      </c>
      <c r="AB1023" s="3"/>
      <c r="AC1023" s="36">
        <f t="shared" si="45"/>
        <v>97004104</v>
      </c>
      <c r="AD1023" s="37">
        <f t="shared" si="47"/>
        <v>776032832</v>
      </c>
      <c r="AE1023" s="144"/>
    </row>
    <row r="1024" spans="1:31" hidden="1" x14ac:dyDescent="0.25">
      <c r="A1024" s="38">
        <v>1012</v>
      </c>
      <c r="B1024" s="61"/>
      <c r="C1024" s="143" t="str">
        <f>VLOOKUP(D1024,[8]Hoja1!$A$2:$B$1115,2,0)</f>
        <v>73200</v>
      </c>
      <c r="D1024" s="31">
        <v>800100051</v>
      </c>
      <c r="E1024" s="31">
        <v>210073200</v>
      </c>
      <c r="F1024" s="61" t="s">
        <v>1158</v>
      </c>
      <c r="G1024" s="33">
        <v>0</v>
      </c>
      <c r="H1024" s="33">
        <v>0</v>
      </c>
      <c r="I1024" s="3">
        <f>IFERROR(VLOOKUP(C1024,'[6]Anexo 2'!$A$9:$G$1115,7,0),0)</f>
        <v>133243508</v>
      </c>
      <c r="J1024" s="3">
        <f>IFERROR(VLOOKUP(C1024,'[6]Anexo 1'!$A$9:$F$1115,6,0),0)</f>
        <v>160216484</v>
      </c>
      <c r="K1024" s="3"/>
      <c r="L1024" s="3"/>
      <c r="M1024" s="3"/>
      <c r="N1024" s="3"/>
      <c r="O1024" s="3"/>
      <c r="P1024" s="34">
        <f t="shared" si="46"/>
        <v>293459992</v>
      </c>
      <c r="Q1024" s="35">
        <f>VLOOKUP(D1024,FEBRERO!$D$13:$Q$1147,14,0)+VLOOKUP(D1024,FEBRERO!$D$13:$AC$1147,26,0)+VLOOKUP(D1024,MARZO!$D$13:$AC$1147,26,0)</f>
        <v>193527362</v>
      </c>
      <c r="R1024" s="3">
        <f>IFERROR(VLOOKUP(D1024,[7]ServNOMINA!$F$16:$M$112,8,0),0)</f>
        <v>0</v>
      </c>
      <c r="S1024" s="3">
        <f>IFERROR(VLOOKUP(D1024,[7]ServOTROS!$F$16:$M$112,8,0),0)</f>
        <v>0</v>
      </c>
      <c r="T1024" s="3">
        <f>IFERROR(VLOOKUP(D1024,[7]CANCEL!$F$16:$M$48,8,0),0)</f>
        <v>0</v>
      </c>
      <c r="U1024" s="3">
        <f>IFERROR(VLOOKUP(B1024,[7]Aaf_PENSION!$C$16:$M$112,11,0),0)</f>
        <v>0</v>
      </c>
      <c r="V1024" s="3">
        <f>IFERROR(VLOOKUP(B1024,[7]Aaf_SALUD!$C$16:$M$112,11,0),0)</f>
        <v>0</v>
      </c>
      <c r="W1024" s="3">
        <f>IFERROR(VLOOKUP(D1024,[7]CALIDAD!$F$16:$M$1122,8,0),0)</f>
        <v>11103626</v>
      </c>
      <c r="X1024" s="3"/>
      <c r="Y1024" s="3">
        <f>IFERROR(VLOOKUP(B1024,[7]Ap_CESANTIAS!$C$16:$M$112,11,0),0)</f>
        <v>0</v>
      </c>
      <c r="Z1024" s="3">
        <f>IFERROR(VLOOKUP(B1024,[7]Ap_PENSION!$C$16:$M$112,11,0),0)</f>
        <v>0</v>
      </c>
      <c r="AA1024" s="3">
        <f>IFERROR(VLOOKUP(B1024,[7]Ap_SALUD!$C$16:$M$112,11,0),0)</f>
        <v>0</v>
      </c>
      <c r="AB1024" s="3"/>
      <c r="AC1024" s="36">
        <f t="shared" si="45"/>
        <v>11103626</v>
      </c>
      <c r="AD1024" s="37">
        <f t="shared" si="47"/>
        <v>88829004</v>
      </c>
      <c r="AE1024" s="144"/>
    </row>
    <row r="1025" spans="1:31" hidden="1" x14ac:dyDescent="0.25">
      <c r="A1025" s="29">
        <v>1013</v>
      </c>
      <c r="B1025" s="61"/>
      <c r="C1025" s="143" t="str">
        <f>VLOOKUP(D1025,[8]Hoja1!$A$2:$B$1115,2,0)</f>
        <v>73217</v>
      </c>
      <c r="D1025" s="31">
        <v>890702023</v>
      </c>
      <c r="E1025" s="31">
        <v>211773217</v>
      </c>
      <c r="F1025" s="61" t="s">
        <v>1159</v>
      </c>
      <c r="G1025" s="33">
        <v>0</v>
      </c>
      <c r="H1025" s="33">
        <v>0</v>
      </c>
      <c r="I1025" s="3">
        <f>IFERROR(VLOOKUP(C1025,'[6]Anexo 2'!$A$9:$G$1115,7,0),0)</f>
        <v>715257968</v>
      </c>
      <c r="J1025" s="3">
        <f>IFERROR(VLOOKUP(C1025,'[6]Anexo 1'!$A$9:$F$1115,6,0),0)</f>
        <v>701264883</v>
      </c>
      <c r="K1025" s="3"/>
      <c r="L1025" s="3"/>
      <c r="M1025" s="3"/>
      <c r="N1025" s="3"/>
      <c r="O1025" s="3"/>
      <c r="P1025" s="34">
        <f t="shared" si="46"/>
        <v>1416522851</v>
      </c>
      <c r="Q1025" s="35">
        <f>VLOOKUP(D1025,FEBRERO!$D$13:$Q$1147,14,0)+VLOOKUP(D1025,FEBRERO!$D$13:$AC$1147,26,0)+VLOOKUP(D1025,MARZO!$D$13:$AC$1147,26,0)</f>
        <v>880079376</v>
      </c>
      <c r="R1025" s="3">
        <f>IFERROR(VLOOKUP(D1025,[7]ServNOMINA!$F$16:$M$112,8,0),0)</f>
        <v>0</v>
      </c>
      <c r="S1025" s="3">
        <f>IFERROR(VLOOKUP(D1025,[7]ServOTROS!$F$16:$M$112,8,0),0)</f>
        <v>0</v>
      </c>
      <c r="T1025" s="3">
        <f>IFERROR(VLOOKUP(D1025,[7]CANCEL!$F$16:$M$48,8,0),0)</f>
        <v>0</v>
      </c>
      <c r="U1025" s="3">
        <f>IFERROR(VLOOKUP(B1025,[7]Aaf_PENSION!$C$16:$M$112,11,0),0)</f>
        <v>0</v>
      </c>
      <c r="V1025" s="3">
        <f>IFERROR(VLOOKUP(B1025,[7]Aaf_SALUD!$C$16:$M$112,11,0),0)</f>
        <v>0</v>
      </c>
      <c r="W1025" s="3">
        <f>IFERROR(VLOOKUP(D1025,[7]CALIDAD!$F$16:$M$1122,8,0),0)</f>
        <v>59604831</v>
      </c>
      <c r="X1025" s="3"/>
      <c r="Y1025" s="3">
        <f>IFERROR(VLOOKUP(B1025,[7]Ap_CESANTIAS!$C$16:$M$112,11,0),0)</f>
        <v>0</v>
      </c>
      <c r="Z1025" s="3">
        <f>IFERROR(VLOOKUP(B1025,[7]Ap_PENSION!$C$16:$M$112,11,0),0)</f>
        <v>0</v>
      </c>
      <c r="AA1025" s="3">
        <f>IFERROR(VLOOKUP(B1025,[7]Ap_SALUD!$C$16:$M$112,11,0),0)</f>
        <v>0</v>
      </c>
      <c r="AB1025" s="3"/>
      <c r="AC1025" s="36">
        <f t="shared" si="45"/>
        <v>59604831</v>
      </c>
      <c r="AD1025" s="37">
        <f t="shared" si="47"/>
        <v>476838644</v>
      </c>
      <c r="AE1025" s="144"/>
    </row>
    <row r="1026" spans="1:31" hidden="1" x14ac:dyDescent="0.25">
      <c r="A1026" s="38">
        <v>1014</v>
      </c>
      <c r="B1026" s="61"/>
      <c r="C1026" s="143" t="str">
        <f>VLOOKUP(D1026,[8]Hoja1!$A$2:$B$1115,2,0)</f>
        <v>73226</v>
      </c>
      <c r="D1026" s="31">
        <v>800100052</v>
      </c>
      <c r="E1026" s="31">
        <v>212673226</v>
      </c>
      <c r="F1026" s="61" t="s">
        <v>1160</v>
      </c>
      <c r="G1026" s="33">
        <v>0</v>
      </c>
      <c r="H1026" s="33">
        <v>0</v>
      </c>
      <c r="I1026" s="3">
        <f>IFERROR(VLOOKUP(C1026,'[6]Anexo 2'!$A$9:$G$1115,7,0),0)</f>
        <v>143180534</v>
      </c>
      <c r="J1026" s="3">
        <f>IFERROR(VLOOKUP(C1026,'[6]Anexo 1'!$A$9:$F$1115,6,0),0)</f>
        <v>169993147</v>
      </c>
      <c r="K1026" s="3"/>
      <c r="L1026" s="3"/>
      <c r="M1026" s="3"/>
      <c r="N1026" s="3"/>
      <c r="O1026" s="3"/>
      <c r="P1026" s="34">
        <f t="shared" si="46"/>
        <v>313173681</v>
      </c>
      <c r="Q1026" s="35">
        <f>VLOOKUP(D1026,FEBRERO!$D$13:$Q$1147,14,0)+VLOOKUP(D1026,FEBRERO!$D$13:$AC$1147,26,0)+VLOOKUP(D1026,MARZO!$D$13:$AC$1147,26,0)</f>
        <v>205788280</v>
      </c>
      <c r="R1026" s="3">
        <f>IFERROR(VLOOKUP(D1026,[7]ServNOMINA!$F$16:$M$112,8,0),0)</f>
        <v>0</v>
      </c>
      <c r="S1026" s="3">
        <f>IFERROR(VLOOKUP(D1026,[7]ServOTROS!$F$16:$M$112,8,0),0)</f>
        <v>0</v>
      </c>
      <c r="T1026" s="3">
        <f>IFERROR(VLOOKUP(D1026,[7]CANCEL!$F$16:$M$48,8,0),0)</f>
        <v>0</v>
      </c>
      <c r="U1026" s="3">
        <f>IFERROR(VLOOKUP(B1026,[7]Aaf_PENSION!$C$16:$M$112,11,0),0)</f>
        <v>0</v>
      </c>
      <c r="V1026" s="3">
        <f>IFERROR(VLOOKUP(B1026,[7]Aaf_SALUD!$C$16:$M$112,11,0),0)</f>
        <v>0</v>
      </c>
      <c r="W1026" s="3">
        <f>IFERROR(VLOOKUP(D1026,[7]CALIDAD!$F$16:$M$1122,8,0),0)</f>
        <v>11931711</v>
      </c>
      <c r="X1026" s="3"/>
      <c r="Y1026" s="3">
        <f>IFERROR(VLOOKUP(B1026,[7]Ap_CESANTIAS!$C$16:$M$112,11,0),0)</f>
        <v>0</v>
      </c>
      <c r="Z1026" s="3">
        <f>IFERROR(VLOOKUP(B1026,[7]Ap_PENSION!$C$16:$M$112,11,0),0)</f>
        <v>0</v>
      </c>
      <c r="AA1026" s="3">
        <f>IFERROR(VLOOKUP(B1026,[7]Ap_SALUD!$C$16:$M$112,11,0),0)</f>
        <v>0</v>
      </c>
      <c r="AB1026" s="3"/>
      <c r="AC1026" s="36">
        <f t="shared" si="45"/>
        <v>11931711</v>
      </c>
      <c r="AD1026" s="37">
        <f t="shared" si="47"/>
        <v>95453690</v>
      </c>
      <c r="AE1026" s="144"/>
    </row>
    <row r="1027" spans="1:31" hidden="1" x14ac:dyDescent="0.25">
      <c r="A1027" s="29">
        <v>1015</v>
      </c>
      <c r="B1027" s="61"/>
      <c r="C1027" s="143" t="str">
        <f>VLOOKUP(D1027,[8]Hoja1!$A$2:$B$1115,2,0)</f>
        <v>73236</v>
      </c>
      <c r="D1027" s="31">
        <v>890702026</v>
      </c>
      <c r="E1027" s="31">
        <v>213673236</v>
      </c>
      <c r="F1027" s="61" t="s">
        <v>1161</v>
      </c>
      <c r="G1027" s="33">
        <v>0</v>
      </c>
      <c r="H1027" s="33">
        <v>0</v>
      </c>
      <c r="I1027" s="3">
        <f>IFERROR(VLOOKUP(C1027,'[6]Anexo 2'!$A$9:$G$1115,7,0),0)</f>
        <v>139194860</v>
      </c>
      <c r="J1027" s="3">
        <f>IFERROR(VLOOKUP(C1027,'[6]Anexo 1'!$A$9:$F$1115,6,0),0)</f>
        <v>169334959</v>
      </c>
      <c r="K1027" s="3"/>
      <c r="L1027" s="3"/>
      <c r="M1027" s="3"/>
      <c r="N1027" s="3"/>
      <c r="O1027" s="3"/>
      <c r="P1027" s="34">
        <f t="shared" si="46"/>
        <v>308529819</v>
      </c>
      <c r="Q1027" s="35">
        <f>VLOOKUP(D1027,FEBRERO!$D$13:$Q$1147,14,0)+VLOOKUP(D1027,FEBRERO!$D$13:$AC$1147,26,0)+VLOOKUP(D1027,MARZO!$D$13:$AC$1147,26,0)</f>
        <v>204133675</v>
      </c>
      <c r="R1027" s="3">
        <f>IFERROR(VLOOKUP(D1027,[7]ServNOMINA!$F$16:$M$112,8,0),0)</f>
        <v>0</v>
      </c>
      <c r="S1027" s="3">
        <f>IFERROR(VLOOKUP(D1027,[7]ServOTROS!$F$16:$M$112,8,0),0)</f>
        <v>0</v>
      </c>
      <c r="T1027" s="3">
        <f>IFERROR(VLOOKUP(D1027,[7]CANCEL!$F$16:$M$48,8,0),0)</f>
        <v>0</v>
      </c>
      <c r="U1027" s="3">
        <f>IFERROR(VLOOKUP(B1027,[7]Aaf_PENSION!$C$16:$M$112,11,0),0)</f>
        <v>0</v>
      </c>
      <c r="V1027" s="3">
        <f>IFERROR(VLOOKUP(B1027,[7]Aaf_SALUD!$C$16:$M$112,11,0),0)</f>
        <v>0</v>
      </c>
      <c r="W1027" s="3">
        <f>IFERROR(VLOOKUP(D1027,[7]CALIDAD!$F$16:$M$1122,8,0),0)</f>
        <v>11599572</v>
      </c>
      <c r="X1027" s="3"/>
      <c r="Y1027" s="3">
        <f>IFERROR(VLOOKUP(B1027,[7]Ap_CESANTIAS!$C$16:$M$112,11,0),0)</f>
        <v>0</v>
      </c>
      <c r="Z1027" s="3">
        <f>IFERROR(VLOOKUP(B1027,[7]Ap_PENSION!$C$16:$M$112,11,0),0)</f>
        <v>0</v>
      </c>
      <c r="AA1027" s="3">
        <f>IFERROR(VLOOKUP(B1027,[7]Ap_SALUD!$C$16:$M$112,11,0),0)</f>
        <v>0</v>
      </c>
      <c r="AB1027" s="3"/>
      <c r="AC1027" s="36">
        <f t="shared" si="45"/>
        <v>11599572</v>
      </c>
      <c r="AD1027" s="37">
        <f t="shared" si="47"/>
        <v>92796572</v>
      </c>
      <c r="AE1027" s="144"/>
    </row>
    <row r="1028" spans="1:31" hidden="1" x14ac:dyDescent="0.25">
      <c r="A1028" s="38">
        <v>1016</v>
      </c>
      <c r="B1028" s="61"/>
      <c r="C1028" s="143" t="str">
        <f>VLOOKUP(D1028,[8]Hoja1!$A$2:$B$1115,2,0)</f>
        <v>73268</v>
      </c>
      <c r="D1028" s="31">
        <v>890702027</v>
      </c>
      <c r="E1028" s="31">
        <v>216873268</v>
      </c>
      <c r="F1028" s="61" t="s">
        <v>1162</v>
      </c>
      <c r="G1028" s="33">
        <v>0</v>
      </c>
      <c r="H1028" s="33">
        <v>0</v>
      </c>
      <c r="I1028" s="3">
        <f>IFERROR(VLOOKUP(C1028,'[6]Anexo 2'!$A$9:$G$1115,7,0),0)</f>
        <v>682040688</v>
      </c>
      <c r="J1028" s="3">
        <f>IFERROR(VLOOKUP(C1028,'[6]Anexo 1'!$A$9:$F$1115,6,0),0)</f>
        <v>882853092</v>
      </c>
      <c r="K1028" s="3"/>
      <c r="L1028" s="3"/>
      <c r="M1028" s="3"/>
      <c r="N1028" s="3"/>
      <c r="O1028" s="3"/>
      <c r="P1028" s="34">
        <f t="shared" si="46"/>
        <v>1564893780</v>
      </c>
      <c r="Q1028" s="35">
        <f>VLOOKUP(D1028,FEBRERO!$D$13:$Q$1147,14,0)+VLOOKUP(D1028,FEBRERO!$D$13:$AC$1147,26,0)+VLOOKUP(D1028,MARZO!$D$13:$AC$1147,26,0)</f>
        <v>1053363264</v>
      </c>
      <c r="R1028" s="3">
        <f>IFERROR(VLOOKUP(D1028,[7]ServNOMINA!$F$16:$M$112,8,0),0)</f>
        <v>0</v>
      </c>
      <c r="S1028" s="3">
        <f>IFERROR(VLOOKUP(D1028,[7]ServOTROS!$F$16:$M$112,8,0),0)</f>
        <v>0</v>
      </c>
      <c r="T1028" s="3">
        <f>IFERROR(VLOOKUP(D1028,[7]CANCEL!$F$16:$M$48,8,0),0)</f>
        <v>0</v>
      </c>
      <c r="U1028" s="3">
        <f>IFERROR(VLOOKUP(B1028,[7]Aaf_PENSION!$C$16:$M$112,11,0),0)</f>
        <v>0</v>
      </c>
      <c r="V1028" s="3">
        <f>IFERROR(VLOOKUP(B1028,[7]Aaf_SALUD!$C$16:$M$112,11,0),0)</f>
        <v>0</v>
      </c>
      <c r="W1028" s="3">
        <f>IFERROR(VLOOKUP(D1028,[7]CALIDAD!$F$16:$M$1122,8,0),0)</f>
        <v>56836724</v>
      </c>
      <c r="X1028" s="3"/>
      <c r="Y1028" s="3">
        <f>IFERROR(VLOOKUP(B1028,[7]Ap_CESANTIAS!$C$16:$M$112,11,0),0)</f>
        <v>0</v>
      </c>
      <c r="Z1028" s="3">
        <f>IFERROR(VLOOKUP(B1028,[7]Ap_PENSION!$C$16:$M$112,11,0),0)</f>
        <v>0</v>
      </c>
      <c r="AA1028" s="3">
        <f>IFERROR(VLOOKUP(B1028,[7]Ap_SALUD!$C$16:$M$112,11,0),0)</f>
        <v>0</v>
      </c>
      <c r="AB1028" s="3"/>
      <c r="AC1028" s="36">
        <f t="shared" si="45"/>
        <v>56836724</v>
      </c>
      <c r="AD1028" s="37">
        <f t="shared" si="47"/>
        <v>454693792</v>
      </c>
      <c r="AE1028" s="144"/>
    </row>
    <row r="1029" spans="1:31" hidden="1" x14ac:dyDescent="0.25">
      <c r="A1029" s="29">
        <v>1017</v>
      </c>
      <c r="B1029" s="61"/>
      <c r="C1029" s="143" t="str">
        <f>VLOOKUP(D1029,[8]Hoja1!$A$2:$B$1115,2,0)</f>
        <v>73270</v>
      </c>
      <c r="D1029" s="31">
        <v>800100054</v>
      </c>
      <c r="E1029" s="31">
        <v>217073270</v>
      </c>
      <c r="F1029" s="61" t="s">
        <v>1163</v>
      </c>
      <c r="G1029" s="33">
        <v>0</v>
      </c>
      <c r="H1029" s="33">
        <v>0</v>
      </c>
      <c r="I1029" s="3">
        <f>IFERROR(VLOOKUP(C1029,'[6]Anexo 2'!$A$9:$G$1115,7,0),0)</f>
        <v>152637588</v>
      </c>
      <c r="J1029" s="3">
        <f>IFERROR(VLOOKUP(C1029,'[6]Anexo 1'!$A$9:$F$1115,6,0),0)</f>
        <v>181233775</v>
      </c>
      <c r="K1029" s="3"/>
      <c r="L1029" s="3"/>
      <c r="M1029" s="3"/>
      <c r="N1029" s="3"/>
      <c r="O1029" s="3"/>
      <c r="P1029" s="34">
        <f t="shared" si="46"/>
        <v>333871363</v>
      </c>
      <c r="Q1029" s="35">
        <f>VLOOKUP(D1029,FEBRERO!$D$13:$Q$1147,14,0)+VLOOKUP(D1029,FEBRERO!$D$13:$AC$1147,26,0)+VLOOKUP(D1029,MARZO!$D$13:$AC$1147,26,0)</f>
        <v>219393172</v>
      </c>
      <c r="R1029" s="3">
        <f>IFERROR(VLOOKUP(D1029,[7]ServNOMINA!$F$16:$M$112,8,0),0)</f>
        <v>0</v>
      </c>
      <c r="S1029" s="3">
        <f>IFERROR(VLOOKUP(D1029,[7]ServOTROS!$F$16:$M$112,8,0),0)</f>
        <v>0</v>
      </c>
      <c r="T1029" s="3">
        <f>IFERROR(VLOOKUP(D1029,[7]CANCEL!$F$16:$M$48,8,0),0)</f>
        <v>0</v>
      </c>
      <c r="U1029" s="3">
        <f>IFERROR(VLOOKUP(B1029,[7]Aaf_PENSION!$C$16:$M$112,11,0),0)</f>
        <v>0</v>
      </c>
      <c r="V1029" s="3">
        <f>IFERROR(VLOOKUP(B1029,[7]Aaf_SALUD!$C$16:$M$112,11,0),0)</f>
        <v>0</v>
      </c>
      <c r="W1029" s="3">
        <f>IFERROR(VLOOKUP(D1029,[7]CALIDAD!$F$16:$M$1122,8,0),0)</f>
        <v>12719799</v>
      </c>
      <c r="X1029" s="3"/>
      <c r="Y1029" s="3">
        <f>IFERROR(VLOOKUP(B1029,[7]Ap_CESANTIAS!$C$16:$M$112,11,0),0)</f>
        <v>0</v>
      </c>
      <c r="Z1029" s="3">
        <f>IFERROR(VLOOKUP(B1029,[7]Ap_PENSION!$C$16:$M$112,11,0),0)</f>
        <v>0</v>
      </c>
      <c r="AA1029" s="3">
        <f>IFERROR(VLOOKUP(B1029,[7]Ap_SALUD!$C$16:$M$112,11,0),0)</f>
        <v>0</v>
      </c>
      <c r="AB1029" s="3"/>
      <c r="AC1029" s="36">
        <f t="shared" si="45"/>
        <v>12719799</v>
      </c>
      <c r="AD1029" s="37">
        <f t="shared" si="47"/>
        <v>101758392</v>
      </c>
      <c r="AE1029" s="144"/>
    </row>
    <row r="1030" spans="1:31" hidden="1" x14ac:dyDescent="0.25">
      <c r="A1030" s="38">
        <v>1018</v>
      </c>
      <c r="B1030" s="61"/>
      <c r="C1030" s="143" t="str">
        <f>VLOOKUP(D1030,[8]Hoja1!$A$2:$B$1115,2,0)</f>
        <v>73275</v>
      </c>
      <c r="D1030" s="31">
        <v>800100055</v>
      </c>
      <c r="E1030" s="31">
        <v>217573275</v>
      </c>
      <c r="F1030" s="61" t="s">
        <v>1164</v>
      </c>
      <c r="G1030" s="33">
        <v>0</v>
      </c>
      <c r="H1030" s="33">
        <v>0</v>
      </c>
      <c r="I1030" s="3">
        <f>IFERROR(VLOOKUP(C1030,'[6]Anexo 2'!$A$9:$G$1115,7,0),0)</f>
        <v>264104052</v>
      </c>
      <c r="J1030" s="3">
        <f>IFERROR(VLOOKUP(C1030,'[6]Anexo 1'!$A$9:$F$1115,6,0),0)</f>
        <v>285406126</v>
      </c>
      <c r="K1030" s="3"/>
      <c r="L1030" s="3"/>
      <c r="M1030" s="3"/>
      <c r="N1030" s="3"/>
      <c r="O1030" s="3"/>
      <c r="P1030" s="34">
        <f t="shared" si="46"/>
        <v>549510178</v>
      </c>
      <c r="Q1030" s="35">
        <f>VLOOKUP(D1030,FEBRERO!$D$13:$Q$1147,14,0)+VLOOKUP(D1030,FEBRERO!$D$13:$AC$1147,26,0)+VLOOKUP(D1030,MARZO!$D$13:$AC$1147,26,0)</f>
        <v>351432139</v>
      </c>
      <c r="R1030" s="3">
        <f>IFERROR(VLOOKUP(D1030,[7]ServNOMINA!$F$16:$M$112,8,0),0)</f>
        <v>0</v>
      </c>
      <c r="S1030" s="3">
        <f>IFERROR(VLOOKUP(D1030,[7]ServOTROS!$F$16:$M$112,8,0),0)</f>
        <v>0</v>
      </c>
      <c r="T1030" s="3">
        <f>IFERROR(VLOOKUP(D1030,[7]CANCEL!$F$16:$M$48,8,0),0)</f>
        <v>0</v>
      </c>
      <c r="U1030" s="3">
        <f>IFERROR(VLOOKUP(B1030,[7]Aaf_PENSION!$C$16:$M$112,11,0),0)</f>
        <v>0</v>
      </c>
      <c r="V1030" s="3">
        <f>IFERROR(VLOOKUP(B1030,[7]Aaf_SALUD!$C$16:$M$112,11,0),0)</f>
        <v>0</v>
      </c>
      <c r="W1030" s="3">
        <f>IFERROR(VLOOKUP(D1030,[7]CALIDAD!$F$16:$M$1122,8,0),0)</f>
        <v>22008671</v>
      </c>
      <c r="X1030" s="3"/>
      <c r="Y1030" s="3">
        <f>IFERROR(VLOOKUP(B1030,[7]Ap_CESANTIAS!$C$16:$M$112,11,0),0)</f>
        <v>0</v>
      </c>
      <c r="Z1030" s="3">
        <f>IFERROR(VLOOKUP(B1030,[7]Ap_PENSION!$C$16:$M$112,11,0),0)</f>
        <v>0</v>
      </c>
      <c r="AA1030" s="3">
        <f>IFERROR(VLOOKUP(B1030,[7]Ap_SALUD!$C$16:$M$112,11,0),0)</f>
        <v>0</v>
      </c>
      <c r="AB1030" s="3"/>
      <c r="AC1030" s="36">
        <f t="shared" si="45"/>
        <v>22008671</v>
      </c>
      <c r="AD1030" s="37">
        <f t="shared" si="47"/>
        <v>176069368</v>
      </c>
      <c r="AE1030" s="144"/>
    </row>
    <row r="1031" spans="1:31" hidden="1" x14ac:dyDescent="0.25">
      <c r="A1031" s="29">
        <v>1019</v>
      </c>
      <c r="B1031" s="61"/>
      <c r="C1031" s="143" t="str">
        <f>VLOOKUP(D1031,[8]Hoja1!$A$2:$B$1115,2,0)</f>
        <v>73283</v>
      </c>
      <c r="D1031" s="31">
        <v>800100056</v>
      </c>
      <c r="E1031" s="31">
        <v>218373283</v>
      </c>
      <c r="F1031" s="61" t="s">
        <v>1165</v>
      </c>
      <c r="G1031" s="33">
        <v>0</v>
      </c>
      <c r="H1031" s="33">
        <v>0</v>
      </c>
      <c r="I1031" s="3">
        <f>IFERROR(VLOOKUP(C1031,'[6]Anexo 2'!$A$9:$G$1115,7,0),0)</f>
        <v>546489856</v>
      </c>
      <c r="J1031" s="3">
        <f>IFERROR(VLOOKUP(C1031,'[6]Anexo 1'!$A$9:$F$1115,6,0),0)</f>
        <v>631849364</v>
      </c>
      <c r="K1031" s="3"/>
      <c r="L1031" s="3"/>
      <c r="M1031" s="3"/>
      <c r="N1031" s="3"/>
      <c r="O1031" s="3"/>
      <c r="P1031" s="34">
        <f t="shared" si="46"/>
        <v>1178339220</v>
      </c>
      <c r="Q1031" s="35">
        <f>VLOOKUP(D1031,FEBRERO!$D$13:$Q$1147,14,0)+VLOOKUP(D1031,FEBRERO!$D$13:$AC$1147,26,0)+VLOOKUP(D1031,MARZO!$D$13:$AC$1147,26,0)</f>
        <v>768471827</v>
      </c>
      <c r="R1031" s="3">
        <f>IFERROR(VLOOKUP(D1031,[7]ServNOMINA!$F$16:$M$112,8,0),0)</f>
        <v>0</v>
      </c>
      <c r="S1031" s="3">
        <f>IFERROR(VLOOKUP(D1031,[7]ServOTROS!$F$16:$M$112,8,0),0)</f>
        <v>0</v>
      </c>
      <c r="T1031" s="3">
        <f>IFERROR(VLOOKUP(D1031,[7]CANCEL!$F$16:$M$48,8,0),0)</f>
        <v>0</v>
      </c>
      <c r="U1031" s="3">
        <f>IFERROR(VLOOKUP(B1031,[7]Aaf_PENSION!$C$16:$M$112,11,0),0)</f>
        <v>0</v>
      </c>
      <c r="V1031" s="3">
        <f>IFERROR(VLOOKUP(B1031,[7]Aaf_SALUD!$C$16:$M$112,11,0),0)</f>
        <v>0</v>
      </c>
      <c r="W1031" s="3">
        <f>IFERROR(VLOOKUP(D1031,[7]CALIDAD!$F$16:$M$1122,8,0),0)</f>
        <v>45540821</v>
      </c>
      <c r="X1031" s="3"/>
      <c r="Y1031" s="3">
        <f>IFERROR(VLOOKUP(B1031,[7]Ap_CESANTIAS!$C$16:$M$112,11,0),0)</f>
        <v>0</v>
      </c>
      <c r="Z1031" s="3">
        <f>IFERROR(VLOOKUP(B1031,[7]Ap_PENSION!$C$16:$M$112,11,0),0)</f>
        <v>0</v>
      </c>
      <c r="AA1031" s="3">
        <f>IFERROR(VLOOKUP(B1031,[7]Ap_SALUD!$C$16:$M$112,11,0),0)</f>
        <v>0</v>
      </c>
      <c r="AB1031" s="3"/>
      <c r="AC1031" s="36">
        <f t="shared" si="45"/>
        <v>45540821</v>
      </c>
      <c r="AD1031" s="37">
        <f t="shared" si="47"/>
        <v>364326572</v>
      </c>
      <c r="AE1031" s="144"/>
    </row>
    <row r="1032" spans="1:31" hidden="1" x14ac:dyDescent="0.25">
      <c r="A1032" s="38">
        <v>1020</v>
      </c>
      <c r="B1032" s="61"/>
      <c r="C1032" s="143" t="str">
        <f>VLOOKUP(D1032,[8]Hoja1!$A$2:$B$1115,2,0)</f>
        <v>73319</v>
      </c>
      <c r="D1032" s="31">
        <v>890702015</v>
      </c>
      <c r="E1032" s="31">
        <v>211973319</v>
      </c>
      <c r="F1032" s="61" t="s">
        <v>1166</v>
      </c>
      <c r="G1032" s="33">
        <v>0</v>
      </c>
      <c r="H1032" s="33">
        <v>0</v>
      </c>
      <c r="I1032" s="3">
        <f>IFERROR(VLOOKUP(C1032,'[6]Anexo 2'!$A$9:$G$1115,7,0),0)</f>
        <v>430672648</v>
      </c>
      <c r="J1032" s="3">
        <f>IFERROR(VLOOKUP(C1032,'[6]Anexo 1'!$A$9:$F$1115,6,0),0)</f>
        <v>518703929</v>
      </c>
      <c r="K1032" s="3"/>
      <c r="L1032" s="3"/>
      <c r="M1032" s="3"/>
      <c r="N1032" s="3"/>
      <c r="O1032" s="3"/>
      <c r="P1032" s="34">
        <f t="shared" si="46"/>
        <v>949376577</v>
      </c>
      <c r="Q1032" s="35">
        <f>VLOOKUP(D1032,FEBRERO!$D$13:$Q$1147,14,0)+VLOOKUP(D1032,FEBRERO!$D$13:$AC$1147,26,0)+VLOOKUP(D1032,MARZO!$D$13:$AC$1147,26,0)</f>
        <v>626372090</v>
      </c>
      <c r="R1032" s="3">
        <f>IFERROR(VLOOKUP(D1032,[7]ServNOMINA!$F$16:$M$112,8,0),0)</f>
        <v>0</v>
      </c>
      <c r="S1032" s="3">
        <f>IFERROR(VLOOKUP(D1032,[7]ServOTROS!$F$16:$M$112,8,0),0)</f>
        <v>0</v>
      </c>
      <c r="T1032" s="3">
        <f>IFERROR(VLOOKUP(D1032,[7]CANCEL!$F$16:$M$48,8,0),0)</f>
        <v>0</v>
      </c>
      <c r="U1032" s="3">
        <f>IFERROR(VLOOKUP(B1032,[7]Aaf_PENSION!$C$16:$M$112,11,0),0)</f>
        <v>0</v>
      </c>
      <c r="V1032" s="3">
        <f>IFERROR(VLOOKUP(B1032,[7]Aaf_SALUD!$C$16:$M$112,11,0),0)</f>
        <v>0</v>
      </c>
      <c r="W1032" s="3">
        <f>IFERROR(VLOOKUP(D1032,[7]CALIDAD!$F$16:$M$1122,8,0),0)</f>
        <v>35889387</v>
      </c>
      <c r="X1032" s="3"/>
      <c r="Y1032" s="3">
        <f>IFERROR(VLOOKUP(B1032,[7]Ap_CESANTIAS!$C$16:$M$112,11,0),0)</f>
        <v>0</v>
      </c>
      <c r="Z1032" s="3">
        <f>IFERROR(VLOOKUP(B1032,[7]Ap_PENSION!$C$16:$M$112,11,0),0)</f>
        <v>0</v>
      </c>
      <c r="AA1032" s="3">
        <f>IFERROR(VLOOKUP(B1032,[7]Ap_SALUD!$C$16:$M$112,11,0),0)</f>
        <v>0</v>
      </c>
      <c r="AB1032" s="3"/>
      <c r="AC1032" s="36">
        <f t="shared" si="45"/>
        <v>35889387</v>
      </c>
      <c r="AD1032" s="37">
        <f t="shared" si="47"/>
        <v>287115100</v>
      </c>
      <c r="AE1032" s="144"/>
    </row>
    <row r="1033" spans="1:31" hidden="1" x14ac:dyDescent="0.25">
      <c r="A1033" s="29">
        <v>1021</v>
      </c>
      <c r="B1033" s="61"/>
      <c r="C1033" s="143" t="str">
        <f>VLOOKUP(D1033,[8]Hoja1!$A$2:$B$1115,2,0)</f>
        <v>73347</v>
      </c>
      <c r="D1033" s="31">
        <v>800100057</v>
      </c>
      <c r="E1033" s="31">
        <v>214773347</v>
      </c>
      <c r="F1033" s="61" t="s">
        <v>1167</v>
      </c>
      <c r="G1033" s="33">
        <v>0</v>
      </c>
      <c r="H1033" s="33">
        <v>0</v>
      </c>
      <c r="I1033" s="3">
        <f>IFERROR(VLOOKUP(C1033,'[6]Anexo 2'!$A$9:$G$1115,7,0),0)</f>
        <v>104570988</v>
      </c>
      <c r="J1033" s="3">
        <f>IFERROR(VLOOKUP(C1033,'[6]Anexo 1'!$A$9:$F$1115,6,0),0)</f>
        <v>129593725</v>
      </c>
      <c r="K1033" s="3"/>
      <c r="L1033" s="3"/>
      <c r="M1033" s="3"/>
      <c r="N1033" s="3"/>
      <c r="O1033" s="3"/>
      <c r="P1033" s="34">
        <f t="shared" si="46"/>
        <v>234164713</v>
      </c>
      <c r="Q1033" s="35">
        <f>VLOOKUP(D1033,FEBRERO!$D$13:$Q$1147,14,0)+VLOOKUP(D1033,FEBRERO!$D$13:$AC$1147,26,0)+VLOOKUP(D1033,MARZO!$D$13:$AC$1147,26,0)</f>
        <v>155736472</v>
      </c>
      <c r="R1033" s="3">
        <f>IFERROR(VLOOKUP(D1033,[7]ServNOMINA!$F$16:$M$112,8,0),0)</f>
        <v>0</v>
      </c>
      <c r="S1033" s="3">
        <f>IFERROR(VLOOKUP(D1033,[7]ServOTROS!$F$16:$M$112,8,0),0)</f>
        <v>0</v>
      </c>
      <c r="T1033" s="3">
        <f>IFERROR(VLOOKUP(D1033,[7]CANCEL!$F$16:$M$48,8,0),0)</f>
        <v>0</v>
      </c>
      <c r="U1033" s="3">
        <f>IFERROR(VLOOKUP(B1033,[7]Aaf_PENSION!$C$16:$M$112,11,0),0)</f>
        <v>0</v>
      </c>
      <c r="V1033" s="3">
        <f>IFERROR(VLOOKUP(B1033,[7]Aaf_SALUD!$C$16:$M$112,11,0),0)</f>
        <v>0</v>
      </c>
      <c r="W1033" s="3">
        <f>IFERROR(VLOOKUP(D1033,[7]CALIDAD!$F$16:$M$1122,8,0),0)</f>
        <v>8714249</v>
      </c>
      <c r="X1033" s="3"/>
      <c r="Y1033" s="3">
        <f>IFERROR(VLOOKUP(B1033,[7]Ap_CESANTIAS!$C$16:$M$112,11,0),0)</f>
        <v>0</v>
      </c>
      <c r="Z1033" s="3">
        <f>IFERROR(VLOOKUP(B1033,[7]Ap_PENSION!$C$16:$M$112,11,0),0)</f>
        <v>0</v>
      </c>
      <c r="AA1033" s="3">
        <f>IFERROR(VLOOKUP(B1033,[7]Ap_SALUD!$C$16:$M$112,11,0),0)</f>
        <v>0</v>
      </c>
      <c r="AB1033" s="3"/>
      <c r="AC1033" s="36">
        <f t="shared" si="45"/>
        <v>8714249</v>
      </c>
      <c r="AD1033" s="37">
        <f t="shared" si="47"/>
        <v>69713992</v>
      </c>
      <c r="AE1033" s="144"/>
    </row>
    <row r="1034" spans="1:31" hidden="1" x14ac:dyDescent="0.25">
      <c r="A1034" s="38">
        <v>1022</v>
      </c>
      <c r="B1034" s="61"/>
      <c r="C1034" s="143" t="str">
        <f>VLOOKUP(D1034,[8]Hoja1!$A$2:$B$1115,2,0)</f>
        <v>73349</v>
      </c>
      <c r="D1034" s="31">
        <v>800100058</v>
      </c>
      <c r="E1034" s="31">
        <v>214973349</v>
      </c>
      <c r="F1034" s="61" t="s">
        <v>1168</v>
      </c>
      <c r="G1034" s="33">
        <v>0</v>
      </c>
      <c r="H1034" s="33">
        <v>0</v>
      </c>
      <c r="I1034" s="3">
        <f>IFERROR(VLOOKUP(C1034,'[6]Anexo 2'!$A$9:$G$1115,7,0),0)</f>
        <v>256784912</v>
      </c>
      <c r="J1034" s="3">
        <f>IFERROR(VLOOKUP(C1034,'[6]Anexo 1'!$A$9:$F$1115,6,0),0)</f>
        <v>285815403</v>
      </c>
      <c r="K1034" s="3"/>
      <c r="L1034" s="3"/>
      <c r="M1034" s="3"/>
      <c r="N1034" s="3"/>
      <c r="O1034" s="3"/>
      <c r="P1034" s="34">
        <f t="shared" si="46"/>
        <v>542600315</v>
      </c>
      <c r="Q1034" s="35">
        <f>VLOOKUP(D1034,FEBRERO!$D$13:$Q$1147,14,0)+VLOOKUP(D1034,FEBRERO!$D$13:$AC$1147,26,0)+VLOOKUP(D1034,MARZO!$D$13:$AC$1147,26,0)</f>
        <v>350011632</v>
      </c>
      <c r="R1034" s="3">
        <f>IFERROR(VLOOKUP(D1034,[7]ServNOMINA!$F$16:$M$112,8,0),0)</f>
        <v>0</v>
      </c>
      <c r="S1034" s="3">
        <f>IFERROR(VLOOKUP(D1034,[7]ServOTROS!$F$16:$M$112,8,0),0)</f>
        <v>0</v>
      </c>
      <c r="T1034" s="3">
        <f>IFERROR(VLOOKUP(D1034,[7]CANCEL!$F$16:$M$48,8,0),0)</f>
        <v>0</v>
      </c>
      <c r="U1034" s="3">
        <f>IFERROR(VLOOKUP(B1034,[7]Aaf_PENSION!$C$16:$M$112,11,0),0)</f>
        <v>0</v>
      </c>
      <c r="V1034" s="3">
        <f>IFERROR(VLOOKUP(B1034,[7]Aaf_SALUD!$C$16:$M$112,11,0),0)</f>
        <v>0</v>
      </c>
      <c r="W1034" s="3">
        <f>IFERROR(VLOOKUP(D1034,[7]CALIDAD!$F$16:$M$1122,8,0),0)</f>
        <v>21398743</v>
      </c>
      <c r="X1034" s="3"/>
      <c r="Y1034" s="3">
        <f>IFERROR(VLOOKUP(B1034,[7]Ap_CESANTIAS!$C$16:$M$112,11,0),0)</f>
        <v>0</v>
      </c>
      <c r="Z1034" s="3">
        <f>IFERROR(VLOOKUP(B1034,[7]Ap_PENSION!$C$16:$M$112,11,0),0)</f>
        <v>0</v>
      </c>
      <c r="AA1034" s="3">
        <f>IFERROR(VLOOKUP(B1034,[7]Ap_SALUD!$C$16:$M$112,11,0),0)</f>
        <v>0</v>
      </c>
      <c r="AB1034" s="3"/>
      <c r="AC1034" s="36">
        <f t="shared" si="45"/>
        <v>21398743</v>
      </c>
      <c r="AD1034" s="37">
        <f t="shared" si="47"/>
        <v>171189940</v>
      </c>
      <c r="AE1034" s="144"/>
    </row>
    <row r="1035" spans="1:31" hidden="1" x14ac:dyDescent="0.25">
      <c r="A1035" s="29">
        <v>1023</v>
      </c>
      <c r="B1035" s="61"/>
      <c r="C1035" s="143" t="str">
        <f>VLOOKUP(D1035,[8]Hoja1!$A$2:$B$1115,2,0)</f>
        <v>73352</v>
      </c>
      <c r="D1035" s="31">
        <v>800100059</v>
      </c>
      <c r="E1035" s="31">
        <v>215273352</v>
      </c>
      <c r="F1035" s="61" t="s">
        <v>1169</v>
      </c>
      <c r="G1035" s="33">
        <v>0</v>
      </c>
      <c r="H1035" s="33">
        <v>0</v>
      </c>
      <c r="I1035" s="3">
        <f>IFERROR(VLOOKUP(C1035,'[6]Anexo 2'!$A$9:$G$1115,7,0),0)</f>
        <v>208372400</v>
      </c>
      <c r="J1035" s="3">
        <f>IFERROR(VLOOKUP(C1035,'[6]Anexo 1'!$A$9:$F$1115,6,0),0)</f>
        <v>230425332</v>
      </c>
      <c r="K1035" s="3"/>
      <c r="L1035" s="3"/>
      <c r="M1035" s="3"/>
      <c r="N1035" s="3"/>
      <c r="O1035" s="3"/>
      <c r="P1035" s="34">
        <f t="shared" si="46"/>
        <v>438797732</v>
      </c>
      <c r="Q1035" s="35">
        <f>VLOOKUP(D1035,FEBRERO!$D$13:$Q$1147,14,0)+VLOOKUP(D1035,FEBRERO!$D$13:$AC$1147,26,0)+VLOOKUP(D1035,MARZO!$D$13:$AC$1147,26,0)</f>
        <v>282518433</v>
      </c>
      <c r="R1035" s="3">
        <f>IFERROR(VLOOKUP(D1035,[7]ServNOMINA!$F$16:$M$112,8,0),0)</f>
        <v>0</v>
      </c>
      <c r="S1035" s="3">
        <f>IFERROR(VLOOKUP(D1035,[7]ServOTROS!$F$16:$M$112,8,0),0)</f>
        <v>0</v>
      </c>
      <c r="T1035" s="3">
        <f>IFERROR(VLOOKUP(D1035,[7]CANCEL!$F$16:$M$48,8,0),0)</f>
        <v>0</v>
      </c>
      <c r="U1035" s="3">
        <f>IFERROR(VLOOKUP(B1035,[7]Aaf_PENSION!$C$16:$M$112,11,0),0)</f>
        <v>0</v>
      </c>
      <c r="V1035" s="3">
        <f>IFERROR(VLOOKUP(B1035,[7]Aaf_SALUD!$C$16:$M$112,11,0),0)</f>
        <v>0</v>
      </c>
      <c r="W1035" s="3">
        <f>IFERROR(VLOOKUP(D1035,[7]CALIDAD!$F$16:$M$1122,8,0),0)</f>
        <v>17364367</v>
      </c>
      <c r="X1035" s="3"/>
      <c r="Y1035" s="3">
        <f>IFERROR(VLOOKUP(B1035,[7]Ap_CESANTIAS!$C$16:$M$112,11,0),0)</f>
        <v>0</v>
      </c>
      <c r="Z1035" s="3">
        <f>IFERROR(VLOOKUP(B1035,[7]Ap_PENSION!$C$16:$M$112,11,0),0)</f>
        <v>0</v>
      </c>
      <c r="AA1035" s="3">
        <f>IFERROR(VLOOKUP(B1035,[7]Ap_SALUD!$C$16:$M$112,11,0),0)</f>
        <v>0</v>
      </c>
      <c r="AB1035" s="3"/>
      <c r="AC1035" s="36">
        <f t="shared" si="45"/>
        <v>17364367</v>
      </c>
      <c r="AD1035" s="37">
        <f t="shared" si="47"/>
        <v>138914932</v>
      </c>
      <c r="AE1035" s="144"/>
    </row>
    <row r="1036" spans="1:31" hidden="1" x14ac:dyDescent="0.25">
      <c r="A1036" s="38">
        <v>1024</v>
      </c>
      <c r="B1036" s="61"/>
      <c r="C1036" s="143" t="str">
        <f>VLOOKUP(D1036,[8]Hoja1!$A$2:$B$1115,2,0)</f>
        <v>73408</v>
      </c>
      <c r="D1036" s="31">
        <v>890702034</v>
      </c>
      <c r="E1036" s="31">
        <v>210873408</v>
      </c>
      <c r="F1036" s="61" t="s">
        <v>1170</v>
      </c>
      <c r="G1036" s="33">
        <v>0</v>
      </c>
      <c r="H1036" s="33">
        <v>0</v>
      </c>
      <c r="I1036" s="3">
        <f>IFERROR(VLOOKUP(C1036,'[6]Anexo 2'!$A$9:$G$1115,7,0),0)</f>
        <v>280982788</v>
      </c>
      <c r="J1036" s="3">
        <f>IFERROR(VLOOKUP(C1036,'[6]Anexo 1'!$A$9:$F$1115,6,0),0)</f>
        <v>272443651</v>
      </c>
      <c r="K1036" s="3"/>
      <c r="L1036" s="3"/>
      <c r="M1036" s="3"/>
      <c r="N1036" s="3"/>
      <c r="O1036" s="3"/>
      <c r="P1036" s="34">
        <f t="shared" si="46"/>
        <v>553426439</v>
      </c>
      <c r="Q1036" s="35">
        <f>VLOOKUP(D1036,FEBRERO!$D$13:$Q$1147,14,0)+VLOOKUP(D1036,FEBRERO!$D$13:$AC$1147,26,0)+VLOOKUP(D1036,MARZO!$D$13:$AC$1147,26,0)</f>
        <v>342689347</v>
      </c>
      <c r="R1036" s="3">
        <f>IFERROR(VLOOKUP(D1036,[7]ServNOMINA!$F$16:$M$112,8,0),0)</f>
        <v>0</v>
      </c>
      <c r="S1036" s="3">
        <f>IFERROR(VLOOKUP(D1036,[7]ServOTROS!$F$16:$M$112,8,0),0)</f>
        <v>0</v>
      </c>
      <c r="T1036" s="3">
        <f>IFERROR(VLOOKUP(D1036,[7]CANCEL!$F$16:$M$48,8,0),0)</f>
        <v>0</v>
      </c>
      <c r="U1036" s="3">
        <f>IFERROR(VLOOKUP(B1036,[7]Aaf_PENSION!$C$16:$M$112,11,0),0)</f>
        <v>0</v>
      </c>
      <c r="V1036" s="3">
        <f>IFERROR(VLOOKUP(B1036,[7]Aaf_SALUD!$C$16:$M$112,11,0),0)</f>
        <v>0</v>
      </c>
      <c r="W1036" s="3">
        <f>IFERROR(VLOOKUP(D1036,[7]CALIDAD!$F$16:$M$1122,8,0),0)</f>
        <v>23415232</v>
      </c>
      <c r="X1036" s="3"/>
      <c r="Y1036" s="3">
        <f>IFERROR(VLOOKUP(B1036,[7]Ap_CESANTIAS!$C$16:$M$112,11,0),0)</f>
        <v>0</v>
      </c>
      <c r="Z1036" s="3">
        <f>IFERROR(VLOOKUP(B1036,[7]Ap_PENSION!$C$16:$M$112,11,0),0)</f>
        <v>0</v>
      </c>
      <c r="AA1036" s="3">
        <f>IFERROR(VLOOKUP(B1036,[7]Ap_SALUD!$C$16:$M$112,11,0),0)</f>
        <v>0</v>
      </c>
      <c r="AB1036" s="3"/>
      <c r="AC1036" s="36">
        <f t="shared" si="45"/>
        <v>23415232</v>
      </c>
      <c r="AD1036" s="37">
        <f t="shared" si="47"/>
        <v>187321860</v>
      </c>
      <c r="AE1036" s="144"/>
    </row>
    <row r="1037" spans="1:31" hidden="1" x14ac:dyDescent="0.25">
      <c r="A1037" s="29">
        <v>1025</v>
      </c>
      <c r="B1037" s="61"/>
      <c r="C1037" s="143" t="str">
        <f>VLOOKUP(D1037,[8]Hoja1!$A$2:$B$1115,2,0)</f>
        <v>73411</v>
      </c>
      <c r="D1037" s="31">
        <v>800100061</v>
      </c>
      <c r="E1037" s="31">
        <v>211173411</v>
      </c>
      <c r="F1037" s="61" t="s">
        <v>1171</v>
      </c>
      <c r="G1037" s="33">
        <v>0</v>
      </c>
      <c r="H1037" s="33">
        <v>0</v>
      </c>
      <c r="I1037" s="3">
        <f>IFERROR(VLOOKUP(C1037,'[6]Anexo 2'!$A$9:$G$1115,7,0),0)</f>
        <v>596444072</v>
      </c>
      <c r="J1037" s="3">
        <f>IFERROR(VLOOKUP(C1037,'[6]Anexo 1'!$A$9:$F$1115,6,0),0)</f>
        <v>652919313</v>
      </c>
      <c r="K1037" s="3"/>
      <c r="L1037" s="3"/>
      <c r="M1037" s="3"/>
      <c r="N1037" s="3"/>
      <c r="O1037" s="3"/>
      <c r="P1037" s="34">
        <f t="shared" si="46"/>
        <v>1249363385</v>
      </c>
      <c r="Q1037" s="35">
        <f>VLOOKUP(D1037,FEBRERO!$D$13:$Q$1147,14,0)+VLOOKUP(D1037,FEBRERO!$D$13:$AC$1147,26,0)+VLOOKUP(D1037,MARZO!$D$13:$AC$1147,26,0)</f>
        <v>802030332</v>
      </c>
      <c r="R1037" s="3">
        <f>IFERROR(VLOOKUP(D1037,[7]ServNOMINA!$F$16:$M$112,8,0),0)</f>
        <v>0</v>
      </c>
      <c r="S1037" s="3">
        <f>IFERROR(VLOOKUP(D1037,[7]ServOTROS!$F$16:$M$112,8,0),0)</f>
        <v>0</v>
      </c>
      <c r="T1037" s="3">
        <f>IFERROR(VLOOKUP(D1037,[7]CANCEL!$F$16:$M$48,8,0),0)</f>
        <v>0</v>
      </c>
      <c r="U1037" s="3">
        <f>IFERROR(VLOOKUP(B1037,[7]Aaf_PENSION!$C$16:$M$112,11,0),0)</f>
        <v>0</v>
      </c>
      <c r="V1037" s="3">
        <f>IFERROR(VLOOKUP(B1037,[7]Aaf_SALUD!$C$16:$M$112,11,0),0)</f>
        <v>0</v>
      </c>
      <c r="W1037" s="3">
        <f>IFERROR(VLOOKUP(D1037,[7]CALIDAD!$F$16:$M$1122,8,0),0)</f>
        <v>49703673</v>
      </c>
      <c r="X1037" s="3"/>
      <c r="Y1037" s="3">
        <f>IFERROR(VLOOKUP(B1037,[7]Ap_CESANTIAS!$C$16:$M$112,11,0),0)</f>
        <v>0</v>
      </c>
      <c r="Z1037" s="3">
        <f>IFERROR(VLOOKUP(B1037,[7]Ap_PENSION!$C$16:$M$112,11,0),0)</f>
        <v>0</v>
      </c>
      <c r="AA1037" s="3">
        <f>IFERROR(VLOOKUP(B1037,[7]Ap_SALUD!$C$16:$M$112,11,0),0)</f>
        <v>0</v>
      </c>
      <c r="AB1037" s="3"/>
      <c r="AC1037" s="36">
        <f t="shared" ref="AC1037:AC1100" si="48">SUM(R1037:AA1037)</f>
        <v>49703673</v>
      </c>
      <c r="AD1037" s="37">
        <f t="shared" si="47"/>
        <v>397629380</v>
      </c>
      <c r="AE1037" s="144"/>
    </row>
    <row r="1038" spans="1:31" hidden="1" x14ac:dyDescent="0.25">
      <c r="A1038" s="38">
        <v>1026</v>
      </c>
      <c r="B1038" s="61"/>
      <c r="C1038" s="143" t="str">
        <f>VLOOKUP(D1038,[8]Hoja1!$A$2:$B$1115,2,0)</f>
        <v>73443</v>
      </c>
      <c r="D1038" s="31">
        <v>890701342</v>
      </c>
      <c r="E1038" s="31">
        <v>214373443</v>
      </c>
      <c r="F1038" s="61" t="s">
        <v>1172</v>
      </c>
      <c r="G1038" s="33">
        <v>0</v>
      </c>
      <c r="H1038" s="33">
        <v>0</v>
      </c>
      <c r="I1038" s="3">
        <f>IFERROR(VLOOKUP(C1038,'[6]Anexo 2'!$A$9:$G$1115,7,0),0)</f>
        <v>556344552</v>
      </c>
      <c r="J1038" s="3">
        <f>IFERROR(VLOOKUP(C1038,'[6]Anexo 1'!$A$9:$F$1115,6,0),0)</f>
        <v>552714694</v>
      </c>
      <c r="K1038" s="3"/>
      <c r="L1038" s="3"/>
      <c r="M1038" s="3"/>
      <c r="N1038" s="3"/>
      <c r="O1038" s="3"/>
      <c r="P1038" s="34">
        <f t="shared" ref="P1038:P1101" si="49">SUM(G1038:N1038)</f>
        <v>1109059246</v>
      </c>
      <c r="Q1038" s="35">
        <f>VLOOKUP(D1038,FEBRERO!$D$13:$Q$1147,14,0)+VLOOKUP(D1038,FEBRERO!$D$13:$AC$1147,26,0)+VLOOKUP(D1038,MARZO!$D$13:$AC$1147,26,0)</f>
        <v>444303618</v>
      </c>
      <c r="R1038" s="3">
        <f>IFERROR(VLOOKUP(D1038,[7]ServNOMINA!$F$16:$M$112,8,0),0)</f>
        <v>0</v>
      </c>
      <c r="S1038" s="3">
        <f>IFERROR(VLOOKUP(D1038,[7]ServOTROS!$F$16:$M$112,8,0),0)</f>
        <v>0</v>
      </c>
      <c r="T1038" s="3">
        <f>IFERROR(VLOOKUP(D1038,[7]CANCEL!$F$16:$M$48,8,0),0)</f>
        <v>0</v>
      </c>
      <c r="U1038" s="3">
        <f>IFERROR(VLOOKUP(B1038,[7]Aaf_PENSION!$C$16:$M$112,11,0),0)</f>
        <v>0</v>
      </c>
      <c r="V1038" s="3">
        <f>IFERROR(VLOOKUP(B1038,[7]Aaf_SALUD!$C$16:$M$112,11,0),0)</f>
        <v>0</v>
      </c>
      <c r="W1038" s="3">
        <f>IFERROR(VLOOKUP(D1038,[7]CALIDAD!$F$16:$M$1122,8,0),0)</f>
        <v>46362046</v>
      </c>
      <c r="X1038" s="3"/>
      <c r="Y1038" s="3">
        <f>IFERROR(VLOOKUP(B1038,[7]Ap_CESANTIAS!$C$16:$M$112,11,0),0)</f>
        <v>0</v>
      </c>
      <c r="Z1038" s="3">
        <f>IFERROR(VLOOKUP(B1038,[7]Ap_PENSION!$C$16:$M$112,11,0),0)</f>
        <v>0</v>
      </c>
      <c r="AA1038" s="3">
        <f>IFERROR(VLOOKUP(B1038,[7]Ap_SALUD!$C$16:$M$112,11,0),0)</f>
        <v>0</v>
      </c>
      <c r="AB1038" s="3"/>
      <c r="AC1038" s="36">
        <f t="shared" si="48"/>
        <v>46362046</v>
      </c>
      <c r="AD1038" s="37">
        <f t="shared" si="47"/>
        <v>618393582</v>
      </c>
      <c r="AE1038" s="144"/>
    </row>
    <row r="1039" spans="1:31" hidden="1" x14ac:dyDescent="0.25">
      <c r="A1039" s="29">
        <v>1027</v>
      </c>
      <c r="B1039" s="61"/>
      <c r="C1039" s="143" t="str">
        <f>VLOOKUP(D1039,[8]Hoja1!$A$2:$B$1115,2,0)</f>
        <v>73449</v>
      </c>
      <c r="D1039" s="31">
        <v>890701933</v>
      </c>
      <c r="E1039" s="31">
        <v>214973449</v>
      </c>
      <c r="F1039" s="61" t="s">
        <v>1173</v>
      </c>
      <c r="G1039" s="33">
        <v>0</v>
      </c>
      <c r="H1039" s="33">
        <v>0</v>
      </c>
      <c r="I1039" s="3">
        <f>IFERROR(VLOOKUP(C1039,'[6]Anexo 2'!$A$9:$G$1115,7,0),0)</f>
        <v>456141424</v>
      </c>
      <c r="J1039" s="3">
        <f>IFERROR(VLOOKUP(C1039,'[6]Anexo 1'!$A$9:$F$1115,6,0),0)</f>
        <v>570943743</v>
      </c>
      <c r="K1039" s="3"/>
      <c r="L1039" s="3"/>
      <c r="M1039" s="3"/>
      <c r="N1039" s="3"/>
      <c r="O1039" s="3"/>
      <c r="P1039" s="34">
        <f t="shared" si="49"/>
        <v>1027085167</v>
      </c>
      <c r="Q1039" s="35">
        <f>VLOOKUP(D1039,FEBRERO!$D$13:$Q$1147,14,0)+VLOOKUP(D1039,FEBRERO!$D$13:$AC$1147,26,0)+VLOOKUP(D1039,MARZO!$D$13:$AC$1147,26,0)</f>
        <v>684979098</v>
      </c>
      <c r="R1039" s="3">
        <f>IFERROR(VLOOKUP(D1039,[7]ServNOMINA!$F$16:$M$112,8,0),0)</f>
        <v>0</v>
      </c>
      <c r="S1039" s="3">
        <f>IFERROR(VLOOKUP(D1039,[7]ServOTROS!$F$16:$M$112,8,0),0)</f>
        <v>0</v>
      </c>
      <c r="T1039" s="3">
        <f>IFERROR(VLOOKUP(D1039,[7]CANCEL!$F$16:$M$48,8,0),0)</f>
        <v>0</v>
      </c>
      <c r="U1039" s="3">
        <f>IFERROR(VLOOKUP(B1039,[7]Aaf_PENSION!$C$16:$M$112,11,0),0)</f>
        <v>0</v>
      </c>
      <c r="V1039" s="3">
        <f>IFERROR(VLOOKUP(B1039,[7]Aaf_SALUD!$C$16:$M$112,11,0),0)</f>
        <v>0</v>
      </c>
      <c r="W1039" s="3">
        <f>IFERROR(VLOOKUP(D1039,[7]CALIDAD!$F$16:$M$1122,8,0),0)</f>
        <v>38011785</v>
      </c>
      <c r="X1039" s="3"/>
      <c r="Y1039" s="3">
        <f>IFERROR(VLOOKUP(B1039,[7]Ap_CESANTIAS!$C$16:$M$112,11,0),0)</f>
        <v>0</v>
      </c>
      <c r="Z1039" s="3">
        <f>IFERROR(VLOOKUP(B1039,[7]Ap_PENSION!$C$16:$M$112,11,0),0)</f>
        <v>0</v>
      </c>
      <c r="AA1039" s="3">
        <f>IFERROR(VLOOKUP(B1039,[7]Ap_SALUD!$C$16:$M$112,11,0),0)</f>
        <v>0</v>
      </c>
      <c r="AB1039" s="3"/>
      <c r="AC1039" s="36">
        <f t="shared" si="48"/>
        <v>38011785</v>
      </c>
      <c r="AD1039" s="37">
        <f t="shared" ref="AD1039:AD1102" si="50">+P1039-Q1039+AB1039-AC1039</f>
        <v>304094284</v>
      </c>
      <c r="AE1039" s="144"/>
    </row>
    <row r="1040" spans="1:31" hidden="1" x14ac:dyDescent="0.25">
      <c r="A1040" s="38">
        <v>1028</v>
      </c>
      <c r="B1040" s="61"/>
      <c r="C1040" s="143" t="str">
        <f>VLOOKUP(D1040,[8]Hoja1!$A$2:$B$1115,2,0)</f>
        <v>73461</v>
      </c>
      <c r="D1040" s="31">
        <v>800010350</v>
      </c>
      <c r="E1040" s="31">
        <v>216173461</v>
      </c>
      <c r="F1040" s="61" t="s">
        <v>1174</v>
      </c>
      <c r="G1040" s="33">
        <v>0</v>
      </c>
      <c r="H1040" s="33">
        <v>0</v>
      </c>
      <c r="I1040" s="3">
        <f>IFERROR(VLOOKUP(C1040,'[6]Anexo 2'!$A$9:$G$1115,7,0),0)</f>
        <v>56333756</v>
      </c>
      <c r="J1040" s="3">
        <f>IFERROR(VLOOKUP(C1040,'[6]Anexo 1'!$A$9:$F$1115,6,0),0)</f>
        <v>66975471</v>
      </c>
      <c r="K1040" s="3"/>
      <c r="L1040" s="3"/>
      <c r="M1040" s="3"/>
      <c r="N1040" s="3"/>
      <c r="O1040" s="3"/>
      <c r="P1040" s="34">
        <f t="shared" si="49"/>
        <v>123309227</v>
      </c>
      <c r="Q1040" s="35">
        <f>VLOOKUP(D1040,FEBRERO!$D$13:$Q$1147,14,0)+VLOOKUP(D1040,FEBRERO!$D$13:$AC$1147,26,0)+VLOOKUP(D1040,MARZO!$D$13:$AC$1147,26,0)</f>
        <v>81058911</v>
      </c>
      <c r="R1040" s="3">
        <f>IFERROR(VLOOKUP(D1040,[7]ServNOMINA!$F$16:$M$112,8,0),0)</f>
        <v>0</v>
      </c>
      <c r="S1040" s="3">
        <f>IFERROR(VLOOKUP(D1040,[7]ServOTROS!$F$16:$M$112,8,0),0)</f>
        <v>0</v>
      </c>
      <c r="T1040" s="3">
        <f>IFERROR(VLOOKUP(D1040,[7]CANCEL!$F$16:$M$48,8,0),0)</f>
        <v>0</v>
      </c>
      <c r="U1040" s="3">
        <f>IFERROR(VLOOKUP(B1040,[7]Aaf_PENSION!$C$16:$M$112,11,0),0)</f>
        <v>0</v>
      </c>
      <c r="V1040" s="3">
        <f>IFERROR(VLOOKUP(B1040,[7]Aaf_SALUD!$C$16:$M$112,11,0),0)</f>
        <v>0</v>
      </c>
      <c r="W1040" s="3">
        <f>IFERROR(VLOOKUP(D1040,[7]CALIDAD!$F$16:$M$1122,8,0),0)</f>
        <v>4694480</v>
      </c>
      <c r="X1040" s="3"/>
      <c r="Y1040" s="3">
        <f>IFERROR(VLOOKUP(B1040,[7]Ap_CESANTIAS!$C$16:$M$112,11,0),0)</f>
        <v>0</v>
      </c>
      <c r="Z1040" s="3">
        <f>IFERROR(VLOOKUP(B1040,[7]Ap_PENSION!$C$16:$M$112,11,0),0)</f>
        <v>0</v>
      </c>
      <c r="AA1040" s="3">
        <f>IFERROR(VLOOKUP(B1040,[7]Ap_SALUD!$C$16:$M$112,11,0),0)</f>
        <v>0</v>
      </c>
      <c r="AB1040" s="3"/>
      <c r="AC1040" s="36">
        <f t="shared" si="48"/>
        <v>4694480</v>
      </c>
      <c r="AD1040" s="37">
        <f t="shared" si="50"/>
        <v>37555836</v>
      </c>
      <c r="AE1040" s="144"/>
    </row>
    <row r="1041" spans="1:31" hidden="1" x14ac:dyDescent="0.25">
      <c r="A1041" s="29">
        <v>1029</v>
      </c>
      <c r="B1041" s="61"/>
      <c r="C1041" s="143" t="str">
        <f>VLOOKUP(D1041,[8]Hoja1!$A$2:$B$1115,2,0)</f>
        <v>73483</v>
      </c>
      <c r="D1041" s="31">
        <v>800100134</v>
      </c>
      <c r="E1041" s="31">
        <v>218373483</v>
      </c>
      <c r="F1041" s="61" t="s">
        <v>1175</v>
      </c>
      <c r="G1041" s="33">
        <v>0</v>
      </c>
      <c r="H1041" s="33">
        <v>0</v>
      </c>
      <c r="I1041" s="3">
        <f>IFERROR(VLOOKUP(C1041,'[6]Anexo 2'!$A$9:$G$1115,7,0),0)</f>
        <v>267194652</v>
      </c>
      <c r="J1041" s="3">
        <f>IFERROR(VLOOKUP(C1041,'[6]Anexo 1'!$A$9:$F$1115,6,0),0)</f>
        <v>251717121</v>
      </c>
      <c r="K1041" s="3"/>
      <c r="L1041" s="3"/>
      <c r="M1041" s="3"/>
      <c r="N1041" s="3"/>
      <c r="O1041" s="3"/>
      <c r="P1041" s="34">
        <f t="shared" si="49"/>
        <v>518911773</v>
      </c>
      <c r="Q1041" s="35">
        <f>VLOOKUP(D1041,FEBRERO!$D$13:$Q$1147,14,0)+VLOOKUP(D1041,FEBRERO!$D$13:$AC$1147,26,0)+VLOOKUP(D1041,MARZO!$D$13:$AC$1147,26,0)</f>
        <v>318515784</v>
      </c>
      <c r="R1041" s="3">
        <f>IFERROR(VLOOKUP(D1041,[7]ServNOMINA!$F$16:$M$112,8,0),0)</f>
        <v>0</v>
      </c>
      <c r="S1041" s="3">
        <f>IFERROR(VLOOKUP(D1041,[7]ServOTROS!$F$16:$M$112,8,0),0)</f>
        <v>0</v>
      </c>
      <c r="T1041" s="3">
        <f>IFERROR(VLOOKUP(D1041,[7]CANCEL!$F$16:$M$48,8,0),0)</f>
        <v>0</v>
      </c>
      <c r="U1041" s="3">
        <f>IFERROR(VLOOKUP(B1041,[7]Aaf_PENSION!$C$16:$M$112,11,0),0)</f>
        <v>0</v>
      </c>
      <c r="V1041" s="3">
        <f>IFERROR(VLOOKUP(B1041,[7]Aaf_SALUD!$C$16:$M$112,11,0),0)</f>
        <v>0</v>
      </c>
      <c r="W1041" s="3">
        <f>IFERROR(VLOOKUP(D1041,[7]CALIDAD!$F$16:$M$1122,8,0),0)</f>
        <v>22266221</v>
      </c>
      <c r="X1041" s="3"/>
      <c r="Y1041" s="3">
        <f>IFERROR(VLOOKUP(B1041,[7]Ap_CESANTIAS!$C$16:$M$112,11,0),0)</f>
        <v>0</v>
      </c>
      <c r="Z1041" s="3">
        <f>IFERROR(VLOOKUP(B1041,[7]Ap_PENSION!$C$16:$M$112,11,0),0)</f>
        <v>0</v>
      </c>
      <c r="AA1041" s="3">
        <f>IFERROR(VLOOKUP(B1041,[7]Ap_SALUD!$C$16:$M$112,11,0),0)</f>
        <v>0</v>
      </c>
      <c r="AB1041" s="3"/>
      <c r="AC1041" s="36">
        <f t="shared" si="48"/>
        <v>22266221</v>
      </c>
      <c r="AD1041" s="37">
        <f t="shared" si="50"/>
        <v>178129768</v>
      </c>
      <c r="AE1041" s="144"/>
    </row>
    <row r="1042" spans="1:31" hidden="1" x14ac:dyDescent="0.25">
      <c r="A1042" s="38">
        <v>1030</v>
      </c>
      <c r="B1042" s="61"/>
      <c r="C1042" s="143" t="str">
        <f>VLOOKUP(D1042,[8]Hoja1!$A$2:$B$1115,2,0)</f>
        <v>73504</v>
      </c>
      <c r="D1042" s="31">
        <v>890700942</v>
      </c>
      <c r="E1042" s="31">
        <v>210473504</v>
      </c>
      <c r="F1042" s="61" t="s">
        <v>1176</v>
      </c>
      <c r="G1042" s="33">
        <v>0</v>
      </c>
      <c r="H1042" s="33">
        <v>0</v>
      </c>
      <c r="I1042" s="3">
        <f>IFERROR(VLOOKUP(C1042,'[6]Anexo 2'!$A$9:$G$1115,7,0),0)</f>
        <v>684095320</v>
      </c>
      <c r="J1042" s="3">
        <f>IFERROR(VLOOKUP(C1042,'[6]Anexo 1'!$A$9:$F$1115,6,0),0)</f>
        <v>705219661</v>
      </c>
      <c r="K1042" s="3"/>
      <c r="L1042" s="3"/>
      <c r="M1042" s="3"/>
      <c r="N1042" s="3"/>
      <c r="O1042" s="3"/>
      <c r="P1042" s="34">
        <f t="shared" si="49"/>
        <v>1389314981</v>
      </c>
      <c r="Q1042" s="35">
        <f>VLOOKUP(D1042,FEBRERO!$D$13:$Q$1147,14,0)+VLOOKUP(D1042,FEBRERO!$D$13:$AC$1147,26,0)+VLOOKUP(D1042,MARZO!$D$13:$AC$1147,26,0)</f>
        <v>876243490</v>
      </c>
      <c r="R1042" s="3">
        <f>IFERROR(VLOOKUP(D1042,[7]ServNOMINA!$F$16:$M$112,8,0),0)</f>
        <v>0</v>
      </c>
      <c r="S1042" s="3">
        <f>IFERROR(VLOOKUP(D1042,[7]ServOTROS!$F$16:$M$112,8,0),0)</f>
        <v>0</v>
      </c>
      <c r="T1042" s="3">
        <f>IFERROR(VLOOKUP(D1042,[7]CANCEL!$F$16:$M$48,8,0),0)</f>
        <v>0</v>
      </c>
      <c r="U1042" s="3">
        <f>IFERROR(VLOOKUP(B1042,[7]Aaf_PENSION!$C$16:$M$112,11,0),0)</f>
        <v>0</v>
      </c>
      <c r="V1042" s="3">
        <f>IFERROR(VLOOKUP(B1042,[7]Aaf_SALUD!$C$16:$M$112,11,0),0)</f>
        <v>0</v>
      </c>
      <c r="W1042" s="3">
        <f>IFERROR(VLOOKUP(D1042,[7]CALIDAD!$F$16:$M$1122,8,0),0)</f>
        <v>57007943</v>
      </c>
      <c r="X1042" s="3"/>
      <c r="Y1042" s="3">
        <f>IFERROR(VLOOKUP(B1042,[7]Ap_CESANTIAS!$C$16:$M$112,11,0),0)</f>
        <v>0</v>
      </c>
      <c r="Z1042" s="3">
        <f>IFERROR(VLOOKUP(B1042,[7]Ap_PENSION!$C$16:$M$112,11,0),0)</f>
        <v>0</v>
      </c>
      <c r="AA1042" s="3">
        <f>IFERROR(VLOOKUP(B1042,[7]Ap_SALUD!$C$16:$M$112,11,0),0)</f>
        <v>0</v>
      </c>
      <c r="AB1042" s="3"/>
      <c r="AC1042" s="36">
        <f t="shared" si="48"/>
        <v>57007943</v>
      </c>
      <c r="AD1042" s="37">
        <f t="shared" si="50"/>
        <v>456063548</v>
      </c>
      <c r="AE1042" s="144"/>
    </row>
    <row r="1043" spans="1:31" hidden="1" x14ac:dyDescent="0.25">
      <c r="A1043" s="29">
        <v>1031</v>
      </c>
      <c r="B1043" s="61"/>
      <c r="C1043" s="143" t="str">
        <f>VLOOKUP(D1043,[8]Hoja1!$A$2:$B$1115,2,0)</f>
        <v>73520</v>
      </c>
      <c r="D1043" s="31">
        <v>809002637</v>
      </c>
      <c r="E1043" s="31">
        <v>212073520</v>
      </c>
      <c r="F1043" s="61" t="s">
        <v>1177</v>
      </c>
      <c r="G1043" s="33">
        <v>0</v>
      </c>
      <c r="H1043" s="33">
        <v>0</v>
      </c>
      <c r="I1043" s="3">
        <f>IFERROR(VLOOKUP(C1043,'[6]Anexo 2'!$A$9:$G$1115,7,0),0)</f>
        <v>155815254</v>
      </c>
      <c r="J1043" s="3">
        <f>IFERROR(VLOOKUP(C1043,'[6]Anexo 1'!$A$9:$F$1115,6,0),0)</f>
        <v>164492651</v>
      </c>
      <c r="K1043" s="3"/>
      <c r="L1043" s="3"/>
      <c r="M1043" s="3"/>
      <c r="N1043" s="3"/>
      <c r="O1043" s="3"/>
      <c r="P1043" s="34">
        <f t="shared" si="49"/>
        <v>320307905</v>
      </c>
      <c r="Q1043" s="35">
        <f>VLOOKUP(D1043,FEBRERO!$D$13:$Q$1147,14,0)+VLOOKUP(D1043,FEBRERO!$D$13:$AC$1147,26,0)+VLOOKUP(D1043,MARZO!$D$13:$AC$1147,26,0)</f>
        <v>203446466</v>
      </c>
      <c r="R1043" s="3">
        <f>IFERROR(VLOOKUP(D1043,[7]ServNOMINA!$F$16:$M$112,8,0),0)</f>
        <v>0</v>
      </c>
      <c r="S1043" s="3">
        <f>IFERROR(VLOOKUP(D1043,[7]ServOTROS!$F$16:$M$112,8,0),0)</f>
        <v>0</v>
      </c>
      <c r="T1043" s="3">
        <f>IFERROR(VLOOKUP(D1043,[7]CANCEL!$F$16:$M$48,8,0),0)</f>
        <v>0</v>
      </c>
      <c r="U1043" s="3">
        <f>IFERROR(VLOOKUP(B1043,[7]Aaf_PENSION!$C$16:$M$112,11,0),0)</f>
        <v>0</v>
      </c>
      <c r="V1043" s="3">
        <f>IFERROR(VLOOKUP(B1043,[7]Aaf_SALUD!$C$16:$M$112,11,0),0)</f>
        <v>0</v>
      </c>
      <c r="W1043" s="3">
        <f>IFERROR(VLOOKUP(D1043,[7]CALIDAD!$F$16:$M$1122,8,0),0)</f>
        <v>12984605</v>
      </c>
      <c r="X1043" s="3"/>
      <c r="Y1043" s="3">
        <f>IFERROR(VLOOKUP(B1043,[7]Ap_CESANTIAS!$C$16:$M$112,11,0),0)</f>
        <v>0</v>
      </c>
      <c r="Z1043" s="3">
        <f>IFERROR(VLOOKUP(B1043,[7]Ap_PENSION!$C$16:$M$112,11,0),0)</f>
        <v>0</v>
      </c>
      <c r="AA1043" s="3">
        <f>IFERROR(VLOOKUP(B1043,[7]Ap_SALUD!$C$16:$M$112,11,0),0)</f>
        <v>0</v>
      </c>
      <c r="AB1043" s="3"/>
      <c r="AC1043" s="36">
        <f t="shared" si="48"/>
        <v>12984605</v>
      </c>
      <c r="AD1043" s="37">
        <f t="shared" si="50"/>
        <v>103876834</v>
      </c>
      <c r="AE1043" s="144"/>
    </row>
    <row r="1044" spans="1:31" hidden="1" x14ac:dyDescent="0.25">
      <c r="A1044" s="38">
        <v>1032</v>
      </c>
      <c r="B1044" s="61"/>
      <c r="C1044" s="143" t="str">
        <f>VLOOKUP(D1044,[8]Hoja1!$A$2:$B$1115,2,0)</f>
        <v>73547</v>
      </c>
      <c r="D1044" s="31">
        <v>800100136</v>
      </c>
      <c r="E1044" s="31">
        <v>214773547</v>
      </c>
      <c r="F1044" s="61" t="s">
        <v>1178</v>
      </c>
      <c r="G1044" s="33">
        <v>0</v>
      </c>
      <c r="H1044" s="33">
        <v>0</v>
      </c>
      <c r="I1044" s="3">
        <f>IFERROR(VLOOKUP(C1044,'[6]Anexo 2'!$A$9:$G$1115,7,0),0)</f>
        <v>95877160</v>
      </c>
      <c r="J1044" s="3">
        <f>IFERROR(VLOOKUP(C1044,'[6]Anexo 1'!$A$9:$F$1115,6,0),0)</f>
        <v>103808849</v>
      </c>
      <c r="K1044" s="3"/>
      <c r="L1044" s="3"/>
      <c r="M1044" s="3"/>
      <c r="N1044" s="3"/>
      <c r="O1044" s="3"/>
      <c r="P1044" s="34">
        <f t="shared" si="49"/>
        <v>199686009</v>
      </c>
      <c r="Q1044" s="35">
        <f>VLOOKUP(D1044,FEBRERO!$D$13:$Q$1147,14,0)+VLOOKUP(D1044,FEBRERO!$D$13:$AC$1147,26,0)+VLOOKUP(D1044,MARZO!$D$13:$AC$1147,26,0)</f>
        <v>127778138</v>
      </c>
      <c r="R1044" s="3">
        <f>IFERROR(VLOOKUP(D1044,[7]ServNOMINA!$F$16:$M$112,8,0),0)</f>
        <v>0</v>
      </c>
      <c r="S1044" s="3">
        <f>IFERROR(VLOOKUP(D1044,[7]ServOTROS!$F$16:$M$112,8,0),0)</f>
        <v>0</v>
      </c>
      <c r="T1044" s="3">
        <f>IFERROR(VLOOKUP(D1044,[7]CANCEL!$F$16:$M$48,8,0),0)</f>
        <v>0</v>
      </c>
      <c r="U1044" s="3">
        <f>IFERROR(VLOOKUP(B1044,[7]Aaf_PENSION!$C$16:$M$112,11,0),0)</f>
        <v>0</v>
      </c>
      <c r="V1044" s="3">
        <f>IFERROR(VLOOKUP(B1044,[7]Aaf_SALUD!$C$16:$M$112,11,0),0)</f>
        <v>0</v>
      </c>
      <c r="W1044" s="3">
        <f>IFERROR(VLOOKUP(D1044,[7]CALIDAD!$F$16:$M$1122,8,0),0)</f>
        <v>7989763</v>
      </c>
      <c r="X1044" s="3"/>
      <c r="Y1044" s="3">
        <f>IFERROR(VLOOKUP(B1044,[7]Ap_CESANTIAS!$C$16:$M$112,11,0),0)</f>
        <v>0</v>
      </c>
      <c r="Z1044" s="3">
        <f>IFERROR(VLOOKUP(B1044,[7]Ap_PENSION!$C$16:$M$112,11,0),0)</f>
        <v>0</v>
      </c>
      <c r="AA1044" s="3">
        <f>IFERROR(VLOOKUP(B1044,[7]Ap_SALUD!$C$16:$M$112,11,0),0)</f>
        <v>0</v>
      </c>
      <c r="AB1044" s="3"/>
      <c r="AC1044" s="36">
        <f t="shared" si="48"/>
        <v>7989763</v>
      </c>
      <c r="AD1044" s="37">
        <f t="shared" si="50"/>
        <v>63918108</v>
      </c>
      <c r="AE1044" s="144"/>
    </row>
    <row r="1045" spans="1:31" hidden="1" x14ac:dyDescent="0.25">
      <c r="A1045" s="29">
        <v>1033</v>
      </c>
      <c r="B1045" s="61"/>
      <c r="C1045" s="143" t="str">
        <f>VLOOKUP(D1045,[8]Hoja1!$A$2:$B$1115,2,0)</f>
        <v>73555</v>
      </c>
      <c r="D1045" s="31">
        <v>800100137</v>
      </c>
      <c r="E1045" s="31">
        <v>215573555</v>
      </c>
      <c r="F1045" s="61" t="s">
        <v>1179</v>
      </c>
      <c r="G1045" s="33">
        <v>0</v>
      </c>
      <c r="H1045" s="33">
        <v>0</v>
      </c>
      <c r="I1045" s="3">
        <f>IFERROR(VLOOKUP(C1045,'[6]Anexo 2'!$A$9:$G$1115,7,0),0)</f>
        <v>1000446336</v>
      </c>
      <c r="J1045" s="3">
        <f>IFERROR(VLOOKUP(C1045,'[6]Anexo 1'!$A$9:$F$1115,6,0),0)</f>
        <v>909950142</v>
      </c>
      <c r="K1045" s="3"/>
      <c r="L1045" s="3"/>
      <c r="M1045" s="3"/>
      <c r="N1045" s="3"/>
      <c r="O1045" s="3"/>
      <c r="P1045" s="34">
        <f t="shared" si="49"/>
        <v>1910396478</v>
      </c>
      <c r="Q1045" s="35">
        <f>VLOOKUP(D1045,FEBRERO!$D$13:$Q$1147,14,0)+VLOOKUP(D1045,FEBRERO!$D$13:$AC$1147,26,0)+VLOOKUP(D1045,MARZO!$D$13:$AC$1147,26,0)</f>
        <v>1160061726</v>
      </c>
      <c r="R1045" s="3">
        <f>IFERROR(VLOOKUP(D1045,[7]ServNOMINA!$F$16:$M$112,8,0),0)</f>
        <v>0</v>
      </c>
      <c r="S1045" s="3">
        <f>IFERROR(VLOOKUP(D1045,[7]ServOTROS!$F$16:$M$112,8,0),0)</f>
        <v>0</v>
      </c>
      <c r="T1045" s="3">
        <f>IFERROR(VLOOKUP(D1045,[7]CANCEL!$F$16:$M$48,8,0),0)</f>
        <v>0</v>
      </c>
      <c r="U1045" s="3">
        <f>IFERROR(VLOOKUP(B1045,[7]Aaf_PENSION!$C$16:$M$112,11,0),0)</f>
        <v>0</v>
      </c>
      <c r="V1045" s="3">
        <f>IFERROR(VLOOKUP(B1045,[7]Aaf_SALUD!$C$16:$M$112,11,0),0)</f>
        <v>0</v>
      </c>
      <c r="W1045" s="3">
        <f>IFERROR(VLOOKUP(D1045,[7]CALIDAD!$F$16:$M$1122,8,0),0)</f>
        <v>83370528</v>
      </c>
      <c r="X1045" s="3"/>
      <c r="Y1045" s="3">
        <f>IFERROR(VLOOKUP(B1045,[7]Ap_CESANTIAS!$C$16:$M$112,11,0),0)</f>
        <v>0</v>
      </c>
      <c r="Z1045" s="3">
        <f>IFERROR(VLOOKUP(B1045,[7]Ap_PENSION!$C$16:$M$112,11,0),0)</f>
        <v>0</v>
      </c>
      <c r="AA1045" s="3">
        <f>IFERROR(VLOOKUP(B1045,[7]Ap_SALUD!$C$16:$M$112,11,0),0)</f>
        <v>0</v>
      </c>
      <c r="AB1045" s="3"/>
      <c r="AC1045" s="36">
        <f t="shared" si="48"/>
        <v>83370528</v>
      </c>
      <c r="AD1045" s="37">
        <f t="shared" si="50"/>
        <v>666964224</v>
      </c>
      <c r="AE1045" s="144"/>
    </row>
    <row r="1046" spans="1:31" hidden="1" x14ac:dyDescent="0.25">
      <c r="A1046" s="38">
        <v>1034</v>
      </c>
      <c r="B1046" s="61"/>
      <c r="C1046" s="143" t="str">
        <f>VLOOKUP(D1046,[8]Hoja1!$A$2:$B$1115,2,0)</f>
        <v>73563</v>
      </c>
      <c r="D1046" s="31">
        <v>890702038</v>
      </c>
      <c r="E1046" s="31">
        <v>216373563</v>
      </c>
      <c r="F1046" s="61" t="s">
        <v>1180</v>
      </c>
      <c r="G1046" s="33">
        <v>0</v>
      </c>
      <c r="H1046" s="33">
        <v>0</v>
      </c>
      <c r="I1046" s="3">
        <f>IFERROR(VLOOKUP(C1046,'[6]Anexo 2'!$A$9:$G$1115,7,0),0)</f>
        <v>153623760</v>
      </c>
      <c r="J1046" s="3">
        <f>IFERROR(VLOOKUP(C1046,'[6]Anexo 1'!$A$9:$F$1115,6,0),0)</f>
        <v>159574822</v>
      </c>
      <c r="K1046" s="3"/>
      <c r="L1046" s="3"/>
      <c r="M1046" s="3"/>
      <c r="N1046" s="3"/>
      <c r="O1046" s="3"/>
      <c r="P1046" s="34">
        <f t="shared" si="49"/>
        <v>313198582</v>
      </c>
      <c r="Q1046" s="35">
        <f>VLOOKUP(D1046,FEBRERO!$D$13:$Q$1147,14,0)+VLOOKUP(D1046,FEBRERO!$D$13:$AC$1147,26,0)+VLOOKUP(D1046,MARZO!$D$13:$AC$1147,26,0)</f>
        <v>197980762</v>
      </c>
      <c r="R1046" s="3">
        <f>IFERROR(VLOOKUP(D1046,[7]ServNOMINA!$F$16:$M$112,8,0),0)</f>
        <v>0</v>
      </c>
      <c r="S1046" s="3">
        <f>IFERROR(VLOOKUP(D1046,[7]ServOTROS!$F$16:$M$112,8,0),0)</f>
        <v>0</v>
      </c>
      <c r="T1046" s="3">
        <f>IFERROR(VLOOKUP(D1046,[7]CANCEL!$F$16:$M$48,8,0),0)</f>
        <v>0</v>
      </c>
      <c r="U1046" s="3">
        <f>IFERROR(VLOOKUP(B1046,[7]Aaf_PENSION!$C$16:$M$112,11,0),0)</f>
        <v>0</v>
      </c>
      <c r="V1046" s="3">
        <f>IFERROR(VLOOKUP(B1046,[7]Aaf_SALUD!$C$16:$M$112,11,0),0)</f>
        <v>0</v>
      </c>
      <c r="W1046" s="3">
        <f>IFERROR(VLOOKUP(D1046,[7]CALIDAD!$F$16:$M$1122,8,0),0)</f>
        <v>12801980</v>
      </c>
      <c r="X1046" s="3"/>
      <c r="Y1046" s="3">
        <f>IFERROR(VLOOKUP(B1046,[7]Ap_CESANTIAS!$C$16:$M$112,11,0),0)</f>
        <v>0</v>
      </c>
      <c r="Z1046" s="3">
        <f>IFERROR(VLOOKUP(B1046,[7]Ap_PENSION!$C$16:$M$112,11,0),0)</f>
        <v>0</v>
      </c>
      <c r="AA1046" s="3">
        <f>IFERROR(VLOOKUP(B1046,[7]Ap_SALUD!$C$16:$M$112,11,0),0)</f>
        <v>0</v>
      </c>
      <c r="AB1046" s="3"/>
      <c r="AC1046" s="36">
        <f t="shared" si="48"/>
        <v>12801980</v>
      </c>
      <c r="AD1046" s="37">
        <f t="shared" si="50"/>
        <v>102415840</v>
      </c>
      <c r="AE1046" s="144"/>
    </row>
    <row r="1047" spans="1:31" hidden="1" x14ac:dyDescent="0.25">
      <c r="A1047" s="29">
        <v>1035</v>
      </c>
      <c r="B1047" s="61"/>
      <c r="C1047" s="143" t="str">
        <f>VLOOKUP(D1047,[8]Hoja1!$A$2:$B$1115,2,0)</f>
        <v>73585</v>
      </c>
      <c r="D1047" s="31">
        <v>890701077</v>
      </c>
      <c r="E1047" s="31">
        <v>218573585</v>
      </c>
      <c r="F1047" s="61" t="s">
        <v>1181</v>
      </c>
      <c r="G1047" s="33">
        <v>0</v>
      </c>
      <c r="H1047" s="33">
        <v>0</v>
      </c>
      <c r="I1047" s="3">
        <f>IFERROR(VLOOKUP(C1047,'[6]Anexo 2'!$A$9:$G$1115,7,0),0)</f>
        <v>296409692</v>
      </c>
      <c r="J1047" s="3">
        <f>IFERROR(VLOOKUP(C1047,'[6]Anexo 1'!$A$9:$F$1115,6,0),0)</f>
        <v>354493445</v>
      </c>
      <c r="K1047" s="3"/>
      <c r="L1047" s="3"/>
      <c r="M1047" s="3"/>
      <c r="N1047" s="3"/>
      <c r="O1047" s="3"/>
      <c r="P1047" s="34">
        <f t="shared" si="49"/>
        <v>650903137</v>
      </c>
      <c r="Q1047" s="35">
        <f>VLOOKUP(D1047,FEBRERO!$D$13:$Q$1147,14,0)+VLOOKUP(D1047,FEBRERO!$D$13:$AC$1147,26,0)+VLOOKUP(D1047,MARZO!$D$13:$AC$1147,26,0)</f>
        <v>428595869</v>
      </c>
      <c r="R1047" s="3">
        <f>IFERROR(VLOOKUP(D1047,[7]ServNOMINA!$F$16:$M$112,8,0),0)</f>
        <v>0</v>
      </c>
      <c r="S1047" s="3">
        <f>IFERROR(VLOOKUP(D1047,[7]ServOTROS!$F$16:$M$112,8,0),0)</f>
        <v>0</v>
      </c>
      <c r="T1047" s="3">
        <f>IFERROR(VLOOKUP(D1047,[7]CANCEL!$F$16:$M$48,8,0),0)</f>
        <v>0</v>
      </c>
      <c r="U1047" s="3">
        <f>IFERROR(VLOOKUP(B1047,[7]Aaf_PENSION!$C$16:$M$112,11,0),0)</f>
        <v>0</v>
      </c>
      <c r="V1047" s="3">
        <f>IFERROR(VLOOKUP(B1047,[7]Aaf_SALUD!$C$16:$M$112,11,0),0)</f>
        <v>0</v>
      </c>
      <c r="W1047" s="3">
        <f>IFERROR(VLOOKUP(D1047,[7]CALIDAD!$F$16:$M$1122,8,0),0)</f>
        <v>24700808</v>
      </c>
      <c r="X1047" s="3"/>
      <c r="Y1047" s="3">
        <f>IFERROR(VLOOKUP(B1047,[7]Ap_CESANTIAS!$C$16:$M$112,11,0),0)</f>
        <v>0</v>
      </c>
      <c r="Z1047" s="3">
        <f>IFERROR(VLOOKUP(B1047,[7]Ap_PENSION!$C$16:$M$112,11,0),0)</f>
        <v>0</v>
      </c>
      <c r="AA1047" s="3">
        <f>IFERROR(VLOOKUP(B1047,[7]Ap_SALUD!$C$16:$M$112,11,0),0)</f>
        <v>0</v>
      </c>
      <c r="AB1047" s="3"/>
      <c r="AC1047" s="36">
        <f t="shared" si="48"/>
        <v>24700808</v>
      </c>
      <c r="AD1047" s="37">
        <f t="shared" si="50"/>
        <v>197606460</v>
      </c>
      <c r="AE1047" s="144"/>
    </row>
    <row r="1048" spans="1:31" hidden="1" x14ac:dyDescent="0.25">
      <c r="A1048" s="38">
        <v>1036</v>
      </c>
      <c r="B1048" s="61"/>
      <c r="C1048" s="143" t="str">
        <f>VLOOKUP(D1048,[8]Hoja1!$A$2:$B$1115,2,0)</f>
        <v>73616</v>
      </c>
      <c r="D1048" s="31">
        <v>890702040</v>
      </c>
      <c r="E1048" s="31">
        <v>211673616</v>
      </c>
      <c r="F1048" s="61" t="s">
        <v>1182</v>
      </c>
      <c r="G1048" s="33">
        <v>0</v>
      </c>
      <c r="H1048" s="33">
        <v>0</v>
      </c>
      <c r="I1048" s="3">
        <f>IFERROR(VLOOKUP(C1048,'[6]Anexo 2'!$A$9:$G$1115,7,0),0)</f>
        <v>685465704</v>
      </c>
      <c r="J1048" s="3">
        <f>IFERROR(VLOOKUP(C1048,'[6]Anexo 1'!$A$9:$F$1115,6,0),0)</f>
        <v>685215778</v>
      </c>
      <c r="K1048" s="3"/>
      <c r="L1048" s="3"/>
      <c r="M1048" s="3"/>
      <c r="N1048" s="3"/>
      <c r="O1048" s="3"/>
      <c r="P1048" s="34">
        <f t="shared" si="49"/>
        <v>1370681482</v>
      </c>
      <c r="Q1048" s="35">
        <f>VLOOKUP(D1048,FEBRERO!$D$13:$Q$1147,14,0)+VLOOKUP(D1048,FEBRERO!$D$13:$AC$1147,26,0)+VLOOKUP(D1048,MARZO!$D$13:$AC$1147,26,0)</f>
        <v>856582204</v>
      </c>
      <c r="R1048" s="3">
        <f>IFERROR(VLOOKUP(D1048,[7]ServNOMINA!$F$16:$M$112,8,0),0)</f>
        <v>0</v>
      </c>
      <c r="S1048" s="3">
        <f>IFERROR(VLOOKUP(D1048,[7]ServOTROS!$F$16:$M$112,8,0),0)</f>
        <v>0</v>
      </c>
      <c r="T1048" s="3">
        <f>IFERROR(VLOOKUP(D1048,[7]CANCEL!$F$16:$M$48,8,0),0)</f>
        <v>0</v>
      </c>
      <c r="U1048" s="3">
        <f>IFERROR(VLOOKUP(B1048,[7]Aaf_PENSION!$C$16:$M$112,11,0),0)</f>
        <v>0</v>
      </c>
      <c r="V1048" s="3">
        <f>IFERROR(VLOOKUP(B1048,[7]Aaf_SALUD!$C$16:$M$112,11,0),0)</f>
        <v>0</v>
      </c>
      <c r="W1048" s="3">
        <f>IFERROR(VLOOKUP(D1048,[7]CALIDAD!$F$16:$M$1122,8,0),0)</f>
        <v>57122142</v>
      </c>
      <c r="X1048" s="3"/>
      <c r="Y1048" s="3">
        <f>IFERROR(VLOOKUP(B1048,[7]Ap_CESANTIAS!$C$16:$M$112,11,0),0)</f>
        <v>0</v>
      </c>
      <c r="Z1048" s="3">
        <f>IFERROR(VLOOKUP(B1048,[7]Ap_PENSION!$C$16:$M$112,11,0),0)</f>
        <v>0</v>
      </c>
      <c r="AA1048" s="3">
        <f>IFERROR(VLOOKUP(B1048,[7]Ap_SALUD!$C$16:$M$112,11,0),0)</f>
        <v>0</v>
      </c>
      <c r="AB1048" s="3"/>
      <c r="AC1048" s="36">
        <f t="shared" si="48"/>
        <v>57122142</v>
      </c>
      <c r="AD1048" s="37">
        <f t="shared" si="50"/>
        <v>456977136</v>
      </c>
      <c r="AE1048" s="144"/>
    </row>
    <row r="1049" spans="1:31" hidden="1" x14ac:dyDescent="0.25">
      <c r="A1049" s="29">
        <v>1037</v>
      </c>
      <c r="B1049" s="61"/>
      <c r="C1049" s="143" t="str">
        <f>VLOOKUP(D1049,[8]Hoja1!$A$2:$B$1115,2,0)</f>
        <v>73622</v>
      </c>
      <c r="D1049" s="31">
        <v>890700911</v>
      </c>
      <c r="E1049" s="31">
        <v>212273622</v>
      </c>
      <c r="F1049" s="61" t="s">
        <v>1183</v>
      </c>
      <c r="G1049" s="33">
        <v>0</v>
      </c>
      <c r="H1049" s="33">
        <v>0</v>
      </c>
      <c r="I1049" s="3">
        <f>IFERROR(VLOOKUP(C1049,'[6]Anexo 2'!$A$9:$G$1115,7,0),0)</f>
        <v>101384826</v>
      </c>
      <c r="J1049" s="3">
        <f>IFERROR(VLOOKUP(C1049,'[6]Anexo 1'!$A$9:$F$1115,6,0),0)</f>
        <v>125766333</v>
      </c>
      <c r="K1049" s="3"/>
      <c r="L1049" s="3"/>
      <c r="M1049" s="3"/>
      <c r="N1049" s="3"/>
      <c r="O1049" s="3"/>
      <c r="P1049" s="34">
        <f t="shared" si="49"/>
        <v>227151159</v>
      </c>
      <c r="Q1049" s="35">
        <f>VLOOKUP(D1049,FEBRERO!$D$13:$Q$1147,14,0)+VLOOKUP(D1049,FEBRERO!$D$13:$AC$1147,26,0)+VLOOKUP(D1049,MARZO!$D$13:$AC$1147,26,0)</f>
        <v>151112541</v>
      </c>
      <c r="R1049" s="3">
        <f>IFERROR(VLOOKUP(D1049,[7]ServNOMINA!$F$16:$M$112,8,0),0)</f>
        <v>0</v>
      </c>
      <c r="S1049" s="3">
        <f>IFERROR(VLOOKUP(D1049,[7]ServOTROS!$F$16:$M$112,8,0),0)</f>
        <v>0</v>
      </c>
      <c r="T1049" s="3">
        <f>IFERROR(VLOOKUP(D1049,[7]CANCEL!$F$16:$M$48,8,0),0)</f>
        <v>0</v>
      </c>
      <c r="U1049" s="3">
        <f>IFERROR(VLOOKUP(B1049,[7]Aaf_PENSION!$C$16:$M$112,11,0),0)</f>
        <v>0</v>
      </c>
      <c r="V1049" s="3">
        <f>IFERROR(VLOOKUP(B1049,[7]Aaf_SALUD!$C$16:$M$112,11,0),0)</f>
        <v>0</v>
      </c>
      <c r="W1049" s="3">
        <f>IFERROR(VLOOKUP(D1049,[7]CALIDAD!$F$16:$M$1122,8,0),0)</f>
        <v>8448736</v>
      </c>
      <c r="X1049" s="3"/>
      <c r="Y1049" s="3">
        <f>IFERROR(VLOOKUP(B1049,[7]Ap_CESANTIAS!$C$16:$M$112,11,0),0)</f>
        <v>0</v>
      </c>
      <c r="Z1049" s="3">
        <f>IFERROR(VLOOKUP(B1049,[7]Ap_PENSION!$C$16:$M$112,11,0),0)</f>
        <v>0</v>
      </c>
      <c r="AA1049" s="3">
        <f>IFERROR(VLOOKUP(B1049,[7]Ap_SALUD!$C$16:$M$112,11,0),0)</f>
        <v>0</v>
      </c>
      <c r="AB1049" s="3"/>
      <c r="AC1049" s="36">
        <f t="shared" si="48"/>
        <v>8448736</v>
      </c>
      <c r="AD1049" s="37">
        <f t="shared" si="50"/>
        <v>67589882</v>
      </c>
      <c r="AE1049" s="144"/>
    </row>
    <row r="1050" spans="1:31" hidden="1" x14ac:dyDescent="0.25">
      <c r="A1050" s="38">
        <v>1038</v>
      </c>
      <c r="B1050" s="61"/>
      <c r="C1050" s="143" t="str">
        <f>VLOOKUP(D1050,[8]Hoja1!$A$2:$B$1115,2,0)</f>
        <v>73624</v>
      </c>
      <c r="D1050" s="31">
        <v>800100138</v>
      </c>
      <c r="E1050" s="31">
        <v>212473624</v>
      </c>
      <c r="F1050" s="61" t="s">
        <v>1184</v>
      </c>
      <c r="G1050" s="33">
        <v>0</v>
      </c>
      <c r="H1050" s="33">
        <v>0</v>
      </c>
      <c r="I1050" s="3">
        <f>IFERROR(VLOOKUP(C1050,'[6]Anexo 2'!$A$9:$G$1115,7,0),0)</f>
        <v>514896200</v>
      </c>
      <c r="J1050" s="3">
        <f>IFERROR(VLOOKUP(C1050,'[6]Anexo 1'!$A$9:$F$1115,6,0),0)</f>
        <v>506418407</v>
      </c>
      <c r="K1050" s="3"/>
      <c r="L1050" s="3"/>
      <c r="M1050" s="3"/>
      <c r="N1050" s="3"/>
      <c r="O1050" s="3"/>
      <c r="P1050" s="34">
        <f t="shared" si="49"/>
        <v>1021314607</v>
      </c>
      <c r="Q1050" s="35">
        <f>VLOOKUP(D1050,FEBRERO!$D$13:$Q$1147,14,0)+VLOOKUP(D1050,FEBRERO!$D$13:$AC$1147,26,0)+VLOOKUP(D1050,MARZO!$D$13:$AC$1147,26,0)</f>
        <v>635142458</v>
      </c>
      <c r="R1050" s="3">
        <f>IFERROR(VLOOKUP(D1050,[7]ServNOMINA!$F$16:$M$112,8,0),0)</f>
        <v>0</v>
      </c>
      <c r="S1050" s="3">
        <f>IFERROR(VLOOKUP(D1050,[7]ServOTROS!$F$16:$M$112,8,0),0)</f>
        <v>0</v>
      </c>
      <c r="T1050" s="3">
        <f>IFERROR(VLOOKUP(D1050,[7]CANCEL!$F$16:$M$48,8,0),0)</f>
        <v>0</v>
      </c>
      <c r="U1050" s="3">
        <f>IFERROR(VLOOKUP(B1050,[7]Aaf_PENSION!$C$16:$M$112,11,0),0)</f>
        <v>0</v>
      </c>
      <c r="V1050" s="3">
        <f>IFERROR(VLOOKUP(B1050,[7]Aaf_SALUD!$C$16:$M$112,11,0),0)</f>
        <v>0</v>
      </c>
      <c r="W1050" s="3">
        <f>IFERROR(VLOOKUP(D1050,[7]CALIDAD!$F$16:$M$1122,8,0),0)</f>
        <v>42908017</v>
      </c>
      <c r="X1050" s="3"/>
      <c r="Y1050" s="3">
        <f>IFERROR(VLOOKUP(B1050,[7]Ap_CESANTIAS!$C$16:$M$112,11,0),0)</f>
        <v>0</v>
      </c>
      <c r="Z1050" s="3">
        <f>IFERROR(VLOOKUP(B1050,[7]Ap_PENSION!$C$16:$M$112,11,0),0)</f>
        <v>0</v>
      </c>
      <c r="AA1050" s="3">
        <f>IFERROR(VLOOKUP(B1050,[7]Ap_SALUD!$C$16:$M$112,11,0),0)</f>
        <v>0</v>
      </c>
      <c r="AB1050" s="3"/>
      <c r="AC1050" s="36">
        <f t="shared" si="48"/>
        <v>42908017</v>
      </c>
      <c r="AD1050" s="37">
        <f t="shared" si="50"/>
        <v>343264132</v>
      </c>
      <c r="AE1050" s="144"/>
    </row>
    <row r="1051" spans="1:31" hidden="1" x14ac:dyDescent="0.25">
      <c r="A1051" s="29">
        <v>1039</v>
      </c>
      <c r="B1051" s="61"/>
      <c r="C1051" s="143" t="str">
        <f>VLOOKUP(D1051,[8]Hoja1!$A$2:$B$1115,2,0)</f>
        <v>73671</v>
      </c>
      <c r="D1051" s="31">
        <v>800100140</v>
      </c>
      <c r="E1051" s="31">
        <v>217173671</v>
      </c>
      <c r="F1051" s="61" t="s">
        <v>1185</v>
      </c>
      <c r="G1051" s="33">
        <v>0</v>
      </c>
      <c r="H1051" s="33">
        <v>0</v>
      </c>
      <c r="I1051" s="3">
        <f>IFERROR(VLOOKUP(C1051,'[6]Anexo 2'!$A$9:$G$1115,7,0),0)</f>
        <v>219215500</v>
      </c>
      <c r="J1051" s="3">
        <f>IFERROR(VLOOKUP(C1051,'[6]Anexo 1'!$A$9:$F$1115,6,0),0)</f>
        <v>258835356</v>
      </c>
      <c r="K1051" s="3"/>
      <c r="L1051" s="3"/>
      <c r="M1051" s="3"/>
      <c r="N1051" s="3"/>
      <c r="O1051" s="3"/>
      <c r="P1051" s="34">
        <f t="shared" si="49"/>
        <v>478050856</v>
      </c>
      <c r="Q1051" s="35">
        <f>VLOOKUP(D1051,FEBRERO!$D$13:$Q$1147,14,0)+VLOOKUP(D1051,FEBRERO!$D$13:$AC$1147,26,0)+VLOOKUP(D1051,MARZO!$D$13:$AC$1147,26,0)</f>
        <v>313639230</v>
      </c>
      <c r="R1051" s="3">
        <f>IFERROR(VLOOKUP(D1051,[7]ServNOMINA!$F$16:$M$112,8,0),0)</f>
        <v>0</v>
      </c>
      <c r="S1051" s="3">
        <f>IFERROR(VLOOKUP(D1051,[7]ServOTROS!$F$16:$M$112,8,0),0)</f>
        <v>0</v>
      </c>
      <c r="T1051" s="3">
        <f>IFERROR(VLOOKUP(D1051,[7]CANCEL!$F$16:$M$48,8,0),0)</f>
        <v>0</v>
      </c>
      <c r="U1051" s="3">
        <f>IFERROR(VLOOKUP(B1051,[7]Aaf_PENSION!$C$16:$M$112,11,0),0)</f>
        <v>0</v>
      </c>
      <c r="V1051" s="3">
        <f>IFERROR(VLOOKUP(B1051,[7]Aaf_SALUD!$C$16:$M$112,11,0),0)</f>
        <v>0</v>
      </c>
      <c r="W1051" s="3">
        <f>IFERROR(VLOOKUP(D1051,[7]CALIDAD!$F$16:$M$1122,8,0),0)</f>
        <v>18267958</v>
      </c>
      <c r="X1051" s="3"/>
      <c r="Y1051" s="3">
        <f>IFERROR(VLOOKUP(B1051,[7]Ap_CESANTIAS!$C$16:$M$112,11,0),0)</f>
        <v>0</v>
      </c>
      <c r="Z1051" s="3">
        <f>IFERROR(VLOOKUP(B1051,[7]Ap_PENSION!$C$16:$M$112,11,0),0)</f>
        <v>0</v>
      </c>
      <c r="AA1051" s="3">
        <f>IFERROR(VLOOKUP(B1051,[7]Ap_SALUD!$C$16:$M$112,11,0),0)</f>
        <v>0</v>
      </c>
      <c r="AB1051" s="3"/>
      <c r="AC1051" s="36">
        <f t="shared" si="48"/>
        <v>18267958</v>
      </c>
      <c r="AD1051" s="37">
        <f t="shared" si="50"/>
        <v>146143668</v>
      </c>
      <c r="AE1051" s="144"/>
    </row>
    <row r="1052" spans="1:31" hidden="1" x14ac:dyDescent="0.25">
      <c r="A1052" s="38">
        <v>1040</v>
      </c>
      <c r="B1052" s="61"/>
      <c r="C1052" s="143" t="str">
        <f>VLOOKUP(D1052,[8]Hoja1!$A$2:$B$1115,2,0)</f>
        <v>73675</v>
      </c>
      <c r="D1052" s="31">
        <v>800100141</v>
      </c>
      <c r="E1052" s="31">
        <v>217573675</v>
      </c>
      <c r="F1052" s="61" t="s">
        <v>1186</v>
      </c>
      <c r="G1052" s="33">
        <v>0</v>
      </c>
      <c r="H1052" s="33">
        <v>0</v>
      </c>
      <c r="I1052" s="3">
        <f>IFERROR(VLOOKUP(C1052,'[6]Anexo 2'!$A$9:$G$1115,7,0),0)</f>
        <v>337730668</v>
      </c>
      <c r="J1052" s="3">
        <f>IFERROR(VLOOKUP(C1052,'[6]Anexo 1'!$A$9:$F$1115,6,0),0)</f>
        <v>317454308</v>
      </c>
      <c r="K1052" s="3"/>
      <c r="L1052" s="3"/>
      <c r="M1052" s="3"/>
      <c r="N1052" s="3"/>
      <c r="O1052" s="3"/>
      <c r="P1052" s="34">
        <f t="shared" si="49"/>
        <v>655184976</v>
      </c>
      <c r="Q1052" s="35">
        <f>VLOOKUP(D1052,FEBRERO!$D$13:$Q$1147,14,0)+VLOOKUP(D1052,FEBRERO!$D$13:$AC$1147,26,0)+VLOOKUP(D1052,MARZO!$D$13:$AC$1147,26,0)</f>
        <v>401886974</v>
      </c>
      <c r="R1052" s="3">
        <f>IFERROR(VLOOKUP(D1052,[7]ServNOMINA!$F$16:$M$112,8,0),0)</f>
        <v>0</v>
      </c>
      <c r="S1052" s="3">
        <f>IFERROR(VLOOKUP(D1052,[7]ServOTROS!$F$16:$M$112,8,0),0)</f>
        <v>0</v>
      </c>
      <c r="T1052" s="3">
        <f>IFERROR(VLOOKUP(D1052,[7]CANCEL!$F$16:$M$48,8,0),0)</f>
        <v>0</v>
      </c>
      <c r="U1052" s="3">
        <f>IFERROR(VLOOKUP(B1052,[7]Aaf_PENSION!$C$16:$M$112,11,0),0)</f>
        <v>0</v>
      </c>
      <c r="V1052" s="3">
        <f>IFERROR(VLOOKUP(B1052,[7]Aaf_SALUD!$C$16:$M$112,11,0),0)</f>
        <v>0</v>
      </c>
      <c r="W1052" s="3">
        <f>IFERROR(VLOOKUP(D1052,[7]CALIDAD!$F$16:$M$1122,8,0),0)</f>
        <v>28144222</v>
      </c>
      <c r="X1052" s="3"/>
      <c r="Y1052" s="3">
        <f>IFERROR(VLOOKUP(B1052,[7]Ap_CESANTIAS!$C$16:$M$112,11,0),0)</f>
        <v>0</v>
      </c>
      <c r="Z1052" s="3">
        <f>IFERROR(VLOOKUP(B1052,[7]Ap_PENSION!$C$16:$M$112,11,0),0)</f>
        <v>0</v>
      </c>
      <c r="AA1052" s="3">
        <f>IFERROR(VLOOKUP(B1052,[7]Ap_SALUD!$C$16:$M$112,11,0),0)</f>
        <v>0</v>
      </c>
      <c r="AB1052" s="3"/>
      <c r="AC1052" s="36">
        <f t="shared" si="48"/>
        <v>28144222</v>
      </c>
      <c r="AD1052" s="37">
        <f t="shared" si="50"/>
        <v>225153780</v>
      </c>
      <c r="AE1052" s="144"/>
    </row>
    <row r="1053" spans="1:31" hidden="1" x14ac:dyDescent="0.25">
      <c r="A1053" s="29">
        <v>1041</v>
      </c>
      <c r="B1053" s="61"/>
      <c r="C1053" s="143" t="str">
        <f>VLOOKUP(D1053,[8]Hoja1!$A$2:$B$1115,2,0)</f>
        <v>73678</v>
      </c>
      <c r="D1053" s="31">
        <v>890700842</v>
      </c>
      <c r="E1053" s="31">
        <v>217873678</v>
      </c>
      <c r="F1053" s="61" t="s">
        <v>394</v>
      </c>
      <c r="G1053" s="33">
        <v>0</v>
      </c>
      <c r="H1053" s="33">
        <v>0</v>
      </c>
      <c r="I1053" s="3">
        <f>IFERROR(VLOOKUP(C1053,'[6]Anexo 2'!$A$9:$G$1115,7,0),0)</f>
        <v>227513704</v>
      </c>
      <c r="J1053" s="3">
        <f>IFERROR(VLOOKUP(C1053,'[6]Anexo 1'!$A$9:$F$1115,6,0),0)</f>
        <v>265609965</v>
      </c>
      <c r="K1053" s="3"/>
      <c r="L1053" s="3"/>
      <c r="M1053" s="3"/>
      <c r="N1053" s="3"/>
      <c r="O1053" s="3"/>
      <c r="P1053" s="34">
        <f t="shared" si="49"/>
        <v>493123669</v>
      </c>
      <c r="Q1053" s="35">
        <f>VLOOKUP(D1053,FEBRERO!$D$13:$Q$1147,14,0)+VLOOKUP(D1053,FEBRERO!$D$13:$AC$1147,26,0)+VLOOKUP(D1053,MARZO!$D$13:$AC$1147,26,0)</f>
        <v>322488390</v>
      </c>
      <c r="R1053" s="3">
        <f>IFERROR(VLOOKUP(D1053,[7]ServNOMINA!$F$16:$M$112,8,0),0)</f>
        <v>0</v>
      </c>
      <c r="S1053" s="3">
        <f>IFERROR(VLOOKUP(D1053,[7]ServOTROS!$F$16:$M$112,8,0),0)</f>
        <v>0</v>
      </c>
      <c r="T1053" s="3">
        <f>IFERROR(VLOOKUP(D1053,[7]CANCEL!$F$16:$M$48,8,0),0)</f>
        <v>0</v>
      </c>
      <c r="U1053" s="3">
        <f>IFERROR(VLOOKUP(B1053,[7]Aaf_PENSION!$C$16:$M$112,11,0),0)</f>
        <v>0</v>
      </c>
      <c r="V1053" s="3">
        <f>IFERROR(VLOOKUP(B1053,[7]Aaf_SALUD!$C$16:$M$112,11,0),0)</f>
        <v>0</v>
      </c>
      <c r="W1053" s="3">
        <f>IFERROR(VLOOKUP(D1053,[7]CALIDAD!$F$16:$M$1122,8,0),0)</f>
        <v>18959475</v>
      </c>
      <c r="X1053" s="3"/>
      <c r="Y1053" s="3">
        <f>IFERROR(VLOOKUP(B1053,[7]Ap_CESANTIAS!$C$16:$M$112,11,0),0)</f>
        <v>0</v>
      </c>
      <c r="Z1053" s="3">
        <f>IFERROR(VLOOKUP(B1053,[7]Ap_PENSION!$C$16:$M$112,11,0),0)</f>
        <v>0</v>
      </c>
      <c r="AA1053" s="3">
        <f>IFERROR(VLOOKUP(B1053,[7]Ap_SALUD!$C$16:$M$112,11,0),0)</f>
        <v>0</v>
      </c>
      <c r="AB1053" s="3"/>
      <c r="AC1053" s="36">
        <f t="shared" si="48"/>
        <v>18959475</v>
      </c>
      <c r="AD1053" s="37">
        <f t="shared" si="50"/>
        <v>151675804</v>
      </c>
      <c r="AE1053" s="144"/>
    </row>
    <row r="1054" spans="1:31" hidden="1" x14ac:dyDescent="0.25">
      <c r="A1054" s="38">
        <v>1042</v>
      </c>
      <c r="B1054" s="61"/>
      <c r="C1054" s="143" t="str">
        <f>VLOOKUP(D1054,[8]Hoja1!$A$2:$B$1115,2,0)</f>
        <v>73686</v>
      </c>
      <c r="D1054" s="31">
        <v>890072044</v>
      </c>
      <c r="E1054" s="31">
        <v>218673686</v>
      </c>
      <c r="F1054" s="61" t="s">
        <v>1187</v>
      </c>
      <c r="G1054" s="33">
        <v>0</v>
      </c>
      <c r="H1054" s="33">
        <v>0</v>
      </c>
      <c r="I1054" s="3">
        <f>IFERROR(VLOOKUP(C1054,'[6]Anexo 2'!$A$9:$G$1115,7,0),0)</f>
        <v>98068074</v>
      </c>
      <c r="J1054" s="3">
        <f>IFERROR(VLOOKUP(C1054,'[6]Anexo 1'!$A$9:$F$1115,6,0),0)</f>
        <v>126102243</v>
      </c>
      <c r="K1054" s="3"/>
      <c r="L1054" s="3"/>
      <c r="M1054" s="3"/>
      <c r="N1054" s="3"/>
      <c r="O1054" s="3"/>
      <c r="P1054" s="34">
        <f t="shared" si="49"/>
        <v>224170317</v>
      </c>
      <c r="Q1054" s="35">
        <f>VLOOKUP(D1054,FEBRERO!$D$13:$Q$1147,14,0)+VLOOKUP(D1054,FEBRERO!$D$13:$AC$1147,26,0)+VLOOKUP(D1054,MARZO!$D$13:$AC$1147,26,0)</f>
        <v>150619263</v>
      </c>
      <c r="R1054" s="3">
        <f>IFERROR(VLOOKUP(D1054,[7]ServNOMINA!$F$16:$M$112,8,0),0)</f>
        <v>0</v>
      </c>
      <c r="S1054" s="3">
        <f>IFERROR(VLOOKUP(D1054,[7]ServOTROS!$F$16:$M$112,8,0),0)</f>
        <v>0</v>
      </c>
      <c r="T1054" s="3">
        <f>IFERROR(VLOOKUP(D1054,[7]CANCEL!$F$16:$M$48,8,0),0)</f>
        <v>0</v>
      </c>
      <c r="U1054" s="3">
        <f>IFERROR(VLOOKUP(B1054,[7]Aaf_PENSION!$C$16:$M$112,11,0),0)</f>
        <v>0</v>
      </c>
      <c r="V1054" s="3">
        <f>IFERROR(VLOOKUP(B1054,[7]Aaf_SALUD!$C$16:$M$112,11,0),0)</f>
        <v>0</v>
      </c>
      <c r="W1054" s="3">
        <f>IFERROR(VLOOKUP(D1054,[7]CALIDAD!$F$16:$M$1122,8,0),0)</f>
        <v>8172340</v>
      </c>
      <c r="X1054" s="3"/>
      <c r="Y1054" s="3">
        <f>IFERROR(VLOOKUP(B1054,[7]Ap_CESANTIAS!$C$16:$M$112,11,0),0)</f>
        <v>0</v>
      </c>
      <c r="Z1054" s="3">
        <f>IFERROR(VLOOKUP(B1054,[7]Ap_PENSION!$C$16:$M$112,11,0),0)</f>
        <v>0</v>
      </c>
      <c r="AA1054" s="3">
        <f>IFERROR(VLOOKUP(B1054,[7]Ap_SALUD!$C$16:$M$112,11,0),0)</f>
        <v>0</v>
      </c>
      <c r="AB1054" s="3"/>
      <c r="AC1054" s="36">
        <f t="shared" si="48"/>
        <v>8172340</v>
      </c>
      <c r="AD1054" s="37">
        <f t="shared" si="50"/>
        <v>65378714</v>
      </c>
      <c r="AE1054" s="144"/>
    </row>
    <row r="1055" spans="1:31" hidden="1" x14ac:dyDescent="0.25">
      <c r="A1055" s="29">
        <v>1043</v>
      </c>
      <c r="B1055" s="61"/>
      <c r="C1055" s="143" t="str">
        <f>VLOOKUP(D1055,[8]Hoja1!$A$2:$B$1115,2,0)</f>
        <v>73770</v>
      </c>
      <c r="D1055" s="31">
        <v>890700978</v>
      </c>
      <c r="E1055" s="31">
        <v>217073770</v>
      </c>
      <c r="F1055" s="61" t="s">
        <v>674</v>
      </c>
      <c r="G1055" s="33">
        <v>0</v>
      </c>
      <c r="H1055" s="33">
        <v>0</v>
      </c>
      <c r="I1055" s="3">
        <f>IFERROR(VLOOKUP(C1055,'[6]Anexo 2'!$A$9:$G$1115,7,0),0)</f>
        <v>52285281</v>
      </c>
      <c r="J1055" s="3">
        <f>IFERROR(VLOOKUP(C1055,'[6]Anexo 1'!$A$9:$F$1115,6,0),0)</f>
        <v>54479168</v>
      </c>
      <c r="K1055" s="3"/>
      <c r="L1055" s="3"/>
      <c r="M1055" s="3"/>
      <c r="N1055" s="3"/>
      <c r="O1055" s="3"/>
      <c r="P1055" s="34">
        <f t="shared" si="49"/>
        <v>106764449</v>
      </c>
      <c r="Q1055" s="35">
        <f>VLOOKUP(D1055,FEBRERO!$D$13:$Q$1147,14,0)+VLOOKUP(D1055,FEBRERO!$D$13:$AC$1147,26,0)+VLOOKUP(D1055,MARZO!$D$13:$AC$1147,26,0)</f>
        <v>67550489</v>
      </c>
      <c r="R1055" s="3">
        <f>IFERROR(VLOOKUP(D1055,[7]ServNOMINA!$F$16:$M$112,8,0),0)</f>
        <v>0</v>
      </c>
      <c r="S1055" s="3">
        <f>IFERROR(VLOOKUP(D1055,[7]ServOTROS!$F$16:$M$112,8,0),0)</f>
        <v>0</v>
      </c>
      <c r="T1055" s="3">
        <f>IFERROR(VLOOKUP(D1055,[7]CANCEL!$F$16:$M$48,8,0),0)</f>
        <v>0</v>
      </c>
      <c r="U1055" s="3">
        <f>IFERROR(VLOOKUP(B1055,[7]Aaf_PENSION!$C$16:$M$112,11,0),0)</f>
        <v>0</v>
      </c>
      <c r="V1055" s="3">
        <f>IFERROR(VLOOKUP(B1055,[7]Aaf_SALUD!$C$16:$M$112,11,0),0)</f>
        <v>0</v>
      </c>
      <c r="W1055" s="3">
        <f>IFERROR(VLOOKUP(D1055,[7]CALIDAD!$F$16:$M$1122,8,0),0)</f>
        <v>4357107</v>
      </c>
      <c r="X1055" s="3"/>
      <c r="Y1055" s="3">
        <f>IFERROR(VLOOKUP(B1055,[7]Ap_CESANTIAS!$C$16:$M$112,11,0),0)</f>
        <v>0</v>
      </c>
      <c r="Z1055" s="3">
        <f>IFERROR(VLOOKUP(B1055,[7]Ap_PENSION!$C$16:$M$112,11,0),0)</f>
        <v>0</v>
      </c>
      <c r="AA1055" s="3">
        <f>IFERROR(VLOOKUP(B1055,[7]Ap_SALUD!$C$16:$M$112,11,0),0)</f>
        <v>0</v>
      </c>
      <c r="AB1055" s="3"/>
      <c r="AC1055" s="36">
        <f t="shared" si="48"/>
        <v>4357107</v>
      </c>
      <c r="AD1055" s="37">
        <f t="shared" si="50"/>
        <v>34856853</v>
      </c>
      <c r="AE1055" s="144"/>
    </row>
    <row r="1056" spans="1:31" hidden="1" x14ac:dyDescent="0.25">
      <c r="A1056" s="38">
        <v>1044</v>
      </c>
      <c r="B1056" s="61"/>
      <c r="C1056" s="143" t="str">
        <f>VLOOKUP(D1056,[8]Hoja1!$A$2:$B$1115,2,0)</f>
        <v>73854</v>
      </c>
      <c r="D1056" s="31">
        <v>800100143</v>
      </c>
      <c r="E1056" s="31">
        <v>215473854</v>
      </c>
      <c r="F1056" s="61" t="s">
        <v>1188</v>
      </c>
      <c r="G1056" s="33">
        <v>0</v>
      </c>
      <c r="H1056" s="33">
        <v>0</v>
      </c>
      <c r="I1056" s="3">
        <f>IFERROR(VLOOKUP(C1056,'[6]Anexo 2'!$A$9:$G$1115,7,0),0)</f>
        <v>94350842</v>
      </c>
      <c r="J1056" s="3">
        <f>IFERROR(VLOOKUP(C1056,'[6]Anexo 1'!$A$9:$F$1115,6,0),0)</f>
        <v>95931717</v>
      </c>
      <c r="K1056" s="3"/>
      <c r="L1056" s="3"/>
      <c r="M1056" s="3"/>
      <c r="N1056" s="3"/>
      <c r="O1056" s="3"/>
      <c r="P1056" s="34">
        <f t="shared" si="49"/>
        <v>190282559</v>
      </c>
      <c r="Q1056" s="35">
        <f>VLOOKUP(D1056,FEBRERO!$D$13:$Q$1147,14,0)+VLOOKUP(D1056,FEBRERO!$D$13:$AC$1147,26,0)+VLOOKUP(D1056,MARZO!$D$13:$AC$1147,26,0)</f>
        <v>119519427</v>
      </c>
      <c r="R1056" s="3">
        <f>IFERROR(VLOOKUP(D1056,[7]ServNOMINA!$F$16:$M$112,8,0),0)</f>
        <v>0</v>
      </c>
      <c r="S1056" s="3">
        <f>IFERROR(VLOOKUP(D1056,[7]ServOTROS!$F$16:$M$112,8,0),0)</f>
        <v>0</v>
      </c>
      <c r="T1056" s="3">
        <f>IFERROR(VLOOKUP(D1056,[7]CANCEL!$F$16:$M$48,8,0),0)</f>
        <v>0</v>
      </c>
      <c r="U1056" s="3">
        <f>IFERROR(VLOOKUP(B1056,[7]Aaf_PENSION!$C$16:$M$112,11,0),0)</f>
        <v>0</v>
      </c>
      <c r="V1056" s="3">
        <f>IFERROR(VLOOKUP(B1056,[7]Aaf_SALUD!$C$16:$M$112,11,0),0)</f>
        <v>0</v>
      </c>
      <c r="W1056" s="3">
        <f>IFERROR(VLOOKUP(D1056,[7]CALIDAD!$F$16:$M$1122,8,0),0)</f>
        <v>7862570</v>
      </c>
      <c r="X1056" s="3"/>
      <c r="Y1056" s="3">
        <f>IFERROR(VLOOKUP(B1056,[7]Ap_CESANTIAS!$C$16:$M$112,11,0),0)</f>
        <v>0</v>
      </c>
      <c r="Z1056" s="3">
        <f>IFERROR(VLOOKUP(B1056,[7]Ap_PENSION!$C$16:$M$112,11,0),0)</f>
        <v>0</v>
      </c>
      <c r="AA1056" s="3">
        <f>IFERROR(VLOOKUP(B1056,[7]Ap_SALUD!$C$16:$M$112,11,0),0)</f>
        <v>0</v>
      </c>
      <c r="AB1056" s="3"/>
      <c r="AC1056" s="36">
        <f t="shared" si="48"/>
        <v>7862570</v>
      </c>
      <c r="AD1056" s="37">
        <f t="shared" si="50"/>
        <v>62900562</v>
      </c>
      <c r="AE1056" s="144"/>
    </row>
    <row r="1057" spans="1:31" hidden="1" x14ac:dyDescent="0.25">
      <c r="A1057" s="29">
        <v>1045</v>
      </c>
      <c r="B1057" s="61"/>
      <c r="C1057" s="143" t="str">
        <f>VLOOKUP(D1057,[8]Hoja1!$A$2:$B$1115,2,0)</f>
        <v>73861</v>
      </c>
      <c r="D1057" s="31">
        <v>800100144</v>
      </c>
      <c r="E1057" s="31">
        <v>216173861</v>
      </c>
      <c r="F1057" s="61" t="s">
        <v>1189</v>
      </c>
      <c r="G1057" s="33">
        <v>0</v>
      </c>
      <c r="H1057" s="33">
        <v>0</v>
      </c>
      <c r="I1057" s="3">
        <f>IFERROR(VLOOKUP(C1057,'[6]Anexo 2'!$A$9:$G$1115,7,0),0)</f>
        <v>208162464</v>
      </c>
      <c r="J1057" s="3">
        <f>IFERROR(VLOOKUP(C1057,'[6]Anexo 1'!$A$9:$F$1115,6,0),0)</f>
        <v>224287672</v>
      </c>
      <c r="K1057" s="3"/>
      <c r="L1057" s="3"/>
      <c r="M1057" s="3"/>
      <c r="N1057" s="3"/>
      <c r="O1057" s="3"/>
      <c r="P1057" s="34">
        <f t="shared" si="49"/>
        <v>432450136</v>
      </c>
      <c r="Q1057" s="35">
        <f>VLOOKUP(D1057,FEBRERO!$D$13:$Q$1147,14,0)+VLOOKUP(D1057,FEBRERO!$D$13:$AC$1147,26,0)+VLOOKUP(D1057,MARZO!$D$13:$AC$1147,26,0)</f>
        <v>276328288</v>
      </c>
      <c r="R1057" s="3">
        <f>IFERROR(VLOOKUP(D1057,[7]ServNOMINA!$F$16:$M$112,8,0),0)</f>
        <v>0</v>
      </c>
      <c r="S1057" s="3">
        <f>IFERROR(VLOOKUP(D1057,[7]ServOTROS!$F$16:$M$112,8,0),0)</f>
        <v>0</v>
      </c>
      <c r="T1057" s="3">
        <f>IFERROR(VLOOKUP(D1057,[7]CANCEL!$F$16:$M$48,8,0),0)</f>
        <v>0</v>
      </c>
      <c r="U1057" s="3">
        <f>IFERROR(VLOOKUP(B1057,[7]Aaf_PENSION!$C$16:$M$112,11,0),0)</f>
        <v>0</v>
      </c>
      <c r="V1057" s="3">
        <f>IFERROR(VLOOKUP(B1057,[7]Aaf_SALUD!$C$16:$M$112,11,0),0)</f>
        <v>0</v>
      </c>
      <c r="W1057" s="3">
        <f>IFERROR(VLOOKUP(D1057,[7]CALIDAD!$F$16:$M$1122,8,0),0)</f>
        <v>17346872</v>
      </c>
      <c r="X1057" s="3"/>
      <c r="Y1057" s="3">
        <f>IFERROR(VLOOKUP(B1057,[7]Ap_CESANTIAS!$C$16:$M$112,11,0),0)</f>
        <v>0</v>
      </c>
      <c r="Z1057" s="3">
        <f>IFERROR(VLOOKUP(B1057,[7]Ap_PENSION!$C$16:$M$112,11,0),0)</f>
        <v>0</v>
      </c>
      <c r="AA1057" s="3">
        <f>IFERROR(VLOOKUP(B1057,[7]Ap_SALUD!$C$16:$M$112,11,0),0)</f>
        <v>0</v>
      </c>
      <c r="AB1057" s="3"/>
      <c r="AC1057" s="36">
        <f t="shared" si="48"/>
        <v>17346872</v>
      </c>
      <c r="AD1057" s="37">
        <f t="shared" si="50"/>
        <v>138774976</v>
      </c>
      <c r="AE1057" s="144"/>
    </row>
    <row r="1058" spans="1:31" hidden="1" x14ac:dyDescent="0.25">
      <c r="A1058" s="38">
        <v>1046</v>
      </c>
      <c r="B1058" s="61"/>
      <c r="C1058" s="143" t="str">
        <f>VLOOKUP(D1058,[8]Hoja1!$A$2:$B$1115,2,0)</f>
        <v>73870</v>
      </c>
      <c r="D1058" s="31">
        <v>800100145</v>
      </c>
      <c r="E1058" s="31">
        <v>217073870</v>
      </c>
      <c r="F1058" s="61" t="s">
        <v>1190</v>
      </c>
      <c r="G1058" s="33">
        <v>0</v>
      </c>
      <c r="H1058" s="33">
        <v>0</v>
      </c>
      <c r="I1058" s="3">
        <f>IFERROR(VLOOKUP(C1058,'[6]Anexo 2'!$A$9:$G$1115,7,0),0)</f>
        <v>159600332</v>
      </c>
      <c r="J1058" s="3">
        <f>IFERROR(VLOOKUP(C1058,'[6]Anexo 1'!$A$9:$F$1115,6,0),0)</f>
        <v>186486335</v>
      </c>
      <c r="K1058" s="3"/>
      <c r="L1058" s="3"/>
      <c r="M1058" s="3"/>
      <c r="N1058" s="3"/>
      <c r="O1058" s="3"/>
      <c r="P1058" s="34">
        <f t="shared" si="49"/>
        <v>346086667</v>
      </c>
      <c r="Q1058" s="35">
        <f>VLOOKUP(D1058,FEBRERO!$D$13:$Q$1147,14,0)+VLOOKUP(D1058,FEBRERO!$D$13:$AC$1147,26,0)+VLOOKUP(D1058,MARZO!$D$13:$AC$1147,26,0)</f>
        <v>226386419</v>
      </c>
      <c r="R1058" s="3">
        <f>IFERROR(VLOOKUP(D1058,[7]ServNOMINA!$F$16:$M$112,8,0),0)</f>
        <v>0</v>
      </c>
      <c r="S1058" s="3">
        <f>IFERROR(VLOOKUP(D1058,[7]ServOTROS!$F$16:$M$112,8,0),0)</f>
        <v>0</v>
      </c>
      <c r="T1058" s="3">
        <f>IFERROR(VLOOKUP(D1058,[7]CANCEL!$F$16:$M$48,8,0),0)</f>
        <v>0</v>
      </c>
      <c r="U1058" s="3">
        <f>IFERROR(VLOOKUP(B1058,[7]Aaf_PENSION!$C$16:$M$112,11,0),0)</f>
        <v>0</v>
      </c>
      <c r="V1058" s="3">
        <f>IFERROR(VLOOKUP(B1058,[7]Aaf_SALUD!$C$16:$M$112,11,0),0)</f>
        <v>0</v>
      </c>
      <c r="W1058" s="3">
        <f>IFERROR(VLOOKUP(D1058,[7]CALIDAD!$F$16:$M$1122,8,0),0)</f>
        <v>13300028</v>
      </c>
      <c r="X1058" s="3"/>
      <c r="Y1058" s="3">
        <f>IFERROR(VLOOKUP(B1058,[7]Ap_CESANTIAS!$C$16:$M$112,11,0),0)</f>
        <v>0</v>
      </c>
      <c r="Z1058" s="3">
        <f>IFERROR(VLOOKUP(B1058,[7]Ap_PENSION!$C$16:$M$112,11,0),0)</f>
        <v>0</v>
      </c>
      <c r="AA1058" s="3">
        <f>IFERROR(VLOOKUP(B1058,[7]Ap_SALUD!$C$16:$M$112,11,0),0)</f>
        <v>0</v>
      </c>
      <c r="AB1058" s="3"/>
      <c r="AC1058" s="36">
        <f t="shared" si="48"/>
        <v>13300028</v>
      </c>
      <c r="AD1058" s="37">
        <f t="shared" si="50"/>
        <v>106400220</v>
      </c>
      <c r="AE1058" s="144"/>
    </row>
    <row r="1059" spans="1:31" hidden="1" x14ac:dyDescent="0.25">
      <c r="A1059" s="29">
        <v>1047</v>
      </c>
      <c r="B1059" s="61"/>
      <c r="C1059" s="143" t="str">
        <f>VLOOKUP(D1059,[8]Hoja1!$A$2:$B$1115,2,0)</f>
        <v>73873</v>
      </c>
      <c r="D1059" s="31">
        <v>800100147</v>
      </c>
      <c r="E1059" s="31">
        <v>217373873</v>
      </c>
      <c r="F1059" s="61" t="s">
        <v>1191</v>
      </c>
      <c r="G1059" s="33">
        <v>0</v>
      </c>
      <c r="H1059" s="33">
        <v>0</v>
      </c>
      <c r="I1059" s="3">
        <f>IFERROR(VLOOKUP(C1059,'[6]Anexo 2'!$A$9:$G$1115,7,0),0)</f>
        <v>89835884</v>
      </c>
      <c r="J1059" s="3">
        <f>IFERROR(VLOOKUP(C1059,'[6]Anexo 1'!$A$9:$F$1115,6,0),0)</f>
        <v>106859994</v>
      </c>
      <c r="K1059" s="3"/>
      <c r="L1059" s="3"/>
      <c r="M1059" s="3"/>
      <c r="N1059" s="3"/>
      <c r="O1059" s="3"/>
      <c r="P1059" s="34">
        <f t="shared" si="49"/>
        <v>196695878</v>
      </c>
      <c r="Q1059" s="35">
        <f>VLOOKUP(D1059,FEBRERO!$D$13:$Q$1147,14,0)+VLOOKUP(D1059,FEBRERO!$D$13:$AC$1147,26,0)+VLOOKUP(D1059,MARZO!$D$13:$AC$1147,26,0)</f>
        <v>129318966</v>
      </c>
      <c r="R1059" s="3">
        <f>IFERROR(VLOOKUP(D1059,[7]ServNOMINA!$F$16:$M$112,8,0),0)</f>
        <v>0</v>
      </c>
      <c r="S1059" s="3">
        <f>IFERROR(VLOOKUP(D1059,[7]ServOTROS!$F$16:$M$112,8,0),0)</f>
        <v>0</v>
      </c>
      <c r="T1059" s="3">
        <f>IFERROR(VLOOKUP(D1059,[7]CANCEL!$F$16:$M$48,8,0),0)</f>
        <v>0</v>
      </c>
      <c r="U1059" s="3">
        <f>IFERROR(VLOOKUP(B1059,[7]Aaf_PENSION!$C$16:$M$112,11,0),0)</f>
        <v>0</v>
      </c>
      <c r="V1059" s="3">
        <f>IFERROR(VLOOKUP(B1059,[7]Aaf_SALUD!$C$16:$M$112,11,0),0)</f>
        <v>0</v>
      </c>
      <c r="W1059" s="3">
        <f>IFERROR(VLOOKUP(D1059,[7]CALIDAD!$F$16:$M$1122,8,0),0)</f>
        <v>7486324</v>
      </c>
      <c r="X1059" s="3"/>
      <c r="Y1059" s="3">
        <f>IFERROR(VLOOKUP(B1059,[7]Ap_CESANTIAS!$C$16:$M$112,11,0),0)</f>
        <v>0</v>
      </c>
      <c r="Z1059" s="3">
        <f>IFERROR(VLOOKUP(B1059,[7]Ap_PENSION!$C$16:$M$112,11,0),0)</f>
        <v>0</v>
      </c>
      <c r="AA1059" s="3">
        <f>IFERROR(VLOOKUP(B1059,[7]Ap_SALUD!$C$16:$M$112,11,0),0)</f>
        <v>0</v>
      </c>
      <c r="AB1059" s="3"/>
      <c r="AC1059" s="36">
        <f t="shared" si="48"/>
        <v>7486324</v>
      </c>
      <c r="AD1059" s="37">
        <f t="shared" si="50"/>
        <v>59890588</v>
      </c>
      <c r="AE1059" s="144"/>
    </row>
    <row r="1060" spans="1:31" hidden="1" x14ac:dyDescent="0.25">
      <c r="A1060" s="38">
        <v>1048</v>
      </c>
      <c r="B1060" s="61"/>
      <c r="C1060" s="143" t="str">
        <f>VLOOKUP(D1060,[8]Hoja1!$A$2:$B$1115,2,0)</f>
        <v>76020</v>
      </c>
      <c r="D1060" s="31">
        <v>891901079</v>
      </c>
      <c r="E1060" s="31">
        <v>212076020</v>
      </c>
      <c r="F1060" s="61" t="s">
        <v>1192</v>
      </c>
      <c r="G1060" s="33">
        <v>0</v>
      </c>
      <c r="H1060" s="33">
        <v>0</v>
      </c>
      <c r="I1060" s="3">
        <f>IFERROR(VLOOKUP(C1060,'[6]Anexo 2'!$A$9:$G$1115,7,0),0)</f>
        <v>202111744</v>
      </c>
      <c r="J1060" s="3">
        <f>IFERROR(VLOOKUP(C1060,'[6]Anexo 1'!$A$9:$F$1115,6,0),0)</f>
        <v>195003015</v>
      </c>
      <c r="K1060" s="3"/>
      <c r="L1060" s="3"/>
      <c r="M1060" s="3"/>
      <c r="N1060" s="3"/>
      <c r="O1060" s="3"/>
      <c r="P1060" s="34">
        <f t="shared" si="49"/>
        <v>397114759</v>
      </c>
      <c r="Q1060" s="35">
        <f>VLOOKUP(D1060,FEBRERO!$D$13:$Q$1147,14,0)+VLOOKUP(D1060,FEBRERO!$D$13:$AC$1147,26,0)+VLOOKUP(D1060,MARZO!$D$13:$AC$1147,26,0)</f>
        <v>244094195</v>
      </c>
      <c r="R1060" s="3">
        <f>IFERROR(VLOOKUP(D1060,[7]ServNOMINA!$F$16:$M$112,8,0),0)</f>
        <v>0</v>
      </c>
      <c r="S1060" s="3">
        <f>IFERROR(VLOOKUP(D1060,[7]ServOTROS!$F$16:$M$112,8,0),0)</f>
        <v>0</v>
      </c>
      <c r="T1060" s="3">
        <f>IFERROR(VLOOKUP(D1060,[7]CANCEL!$F$16:$M$48,8,0),0)</f>
        <v>0</v>
      </c>
      <c r="U1060" s="3">
        <f>IFERROR(VLOOKUP(B1060,[7]Aaf_PENSION!$C$16:$M$112,11,0),0)</f>
        <v>0</v>
      </c>
      <c r="V1060" s="3">
        <f>IFERROR(VLOOKUP(B1060,[7]Aaf_SALUD!$C$16:$M$112,11,0),0)</f>
        <v>0</v>
      </c>
      <c r="W1060" s="3">
        <f>IFERROR(VLOOKUP(D1060,[7]CALIDAD!$F$16:$M$1122,8,0),0)</f>
        <v>16842645</v>
      </c>
      <c r="X1060" s="3"/>
      <c r="Y1060" s="3">
        <f>IFERROR(VLOOKUP(B1060,[7]Ap_CESANTIAS!$C$16:$M$112,11,0),0)</f>
        <v>0</v>
      </c>
      <c r="Z1060" s="3">
        <f>IFERROR(VLOOKUP(B1060,[7]Ap_PENSION!$C$16:$M$112,11,0),0)</f>
        <v>0</v>
      </c>
      <c r="AA1060" s="3">
        <f>IFERROR(VLOOKUP(B1060,[7]Ap_SALUD!$C$16:$M$112,11,0),0)</f>
        <v>0</v>
      </c>
      <c r="AB1060" s="3"/>
      <c r="AC1060" s="36">
        <f t="shared" si="48"/>
        <v>16842645</v>
      </c>
      <c r="AD1060" s="37">
        <f t="shared" si="50"/>
        <v>136177919</v>
      </c>
      <c r="AE1060" s="144"/>
    </row>
    <row r="1061" spans="1:31" hidden="1" x14ac:dyDescent="0.25">
      <c r="A1061" s="29">
        <v>1049</v>
      </c>
      <c r="B1061" s="61"/>
      <c r="C1061" s="143" t="str">
        <f>VLOOKUP(D1061,[8]Hoja1!$A$2:$B$1115,2,0)</f>
        <v>76036</v>
      </c>
      <c r="D1061" s="31">
        <v>891900443</v>
      </c>
      <c r="E1061" s="31">
        <v>213676036</v>
      </c>
      <c r="F1061" s="61" t="s">
        <v>1193</v>
      </c>
      <c r="G1061" s="33">
        <v>0</v>
      </c>
      <c r="H1061" s="33">
        <v>0</v>
      </c>
      <c r="I1061" s="3">
        <f>IFERROR(VLOOKUP(C1061,'[6]Anexo 2'!$A$9:$G$1115,7,0),0)</f>
        <v>185820464</v>
      </c>
      <c r="J1061" s="3">
        <f>IFERROR(VLOOKUP(C1061,'[6]Anexo 1'!$A$9:$F$1115,6,0),0)</f>
        <v>204071308</v>
      </c>
      <c r="K1061" s="3"/>
      <c r="L1061" s="3"/>
      <c r="M1061" s="3"/>
      <c r="N1061" s="3"/>
      <c r="O1061" s="3"/>
      <c r="P1061" s="34">
        <f t="shared" si="49"/>
        <v>389891772</v>
      </c>
      <c r="Q1061" s="35">
        <f>VLOOKUP(D1061,FEBRERO!$D$13:$Q$1147,14,0)+VLOOKUP(D1061,FEBRERO!$D$13:$AC$1147,26,0)+VLOOKUP(D1061,MARZO!$D$13:$AC$1147,26,0)</f>
        <v>250526425</v>
      </c>
      <c r="R1061" s="3">
        <f>IFERROR(VLOOKUP(D1061,[7]ServNOMINA!$F$16:$M$112,8,0),0)</f>
        <v>0</v>
      </c>
      <c r="S1061" s="3">
        <f>IFERROR(VLOOKUP(D1061,[7]ServOTROS!$F$16:$M$112,8,0),0)</f>
        <v>0</v>
      </c>
      <c r="T1061" s="3">
        <f>IFERROR(VLOOKUP(D1061,[7]CANCEL!$F$16:$M$48,8,0),0)</f>
        <v>0</v>
      </c>
      <c r="U1061" s="3">
        <f>IFERROR(VLOOKUP(B1061,[7]Aaf_PENSION!$C$16:$M$112,11,0),0)</f>
        <v>0</v>
      </c>
      <c r="V1061" s="3">
        <f>IFERROR(VLOOKUP(B1061,[7]Aaf_SALUD!$C$16:$M$112,11,0),0)</f>
        <v>0</v>
      </c>
      <c r="W1061" s="3">
        <f>IFERROR(VLOOKUP(D1061,[7]CALIDAD!$F$16:$M$1122,8,0),0)</f>
        <v>15485039</v>
      </c>
      <c r="X1061" s="3"/>
      <c r="Y1061" s="3">
        <f>IFERROR(VLOOKUP(B1061,[7]Ap_CESANTIAS!$C$16:$M$112,11,0),0)</f>
        <v>0</v>
      </c>
      <c r="Z1061" s="3">
        <f>IFERROR(VLOOKUP(B1061,[7]Ap_PENSION!$C$16:$M$112,11,0),0)</f>
        <v>0</v>
      </c>
      <c r="AA1061" s="3">
        <f>IFERROR(VLOOKUP(B1061,[7]Ap_SALUD!$C$16:$M$112,11,0),0)</f>
        <v>0</v>
      </c>
      <c r="AB1061" s="3"/>
      <c r="AC1061" s="36">
        <f t="shared" si="48"/>
        <v>15485039</v>
      </c>
      <c r="AD1061" s="37">
        <f t="shared" si="50"/>
        <v>123880308</v>
      </c>
      <c r="AE1061" s="144"/>
    </row>
    <row r="1062" spans="1:31" hidden="1" x14ac:dyDescent="0.25">
      <c r="A1062" s="38">
        <v>1050</v>
      </c>
      <c r="B1062" s="61"/>
      <c r="C1062" s="143" t="str">
        <f>VLOOKUP(D1062,[8]Hoja1!$A$2:$B$1115,2,0)</f>
        <v>76041</v>
      </c>
      <c r="D1062" s="31">
        <v>800100532</v>
      </c>
      <c r="E1062" s="31">
        <v>214176041</v>
      </c>
      <c r="F1062" s="61" t="s">
        <v>1194</v>
      </c>
      <c r="G1062" s="33">
        <v>0</v>
      </c>
      <c r="H1062" s="33">
        <v>0</v>
      </c>
      <c r="I1062" s="3">
        <f>IFERROR(VLOOKUP(C1062,'[6]Anexo 2'!$A$9:$G$1115,7,0),0)</f>
        <v>235830648</v>
      </c>
      <c r="J1062" s="3">
        <f>IFERROR(VLOOKUP(C1062,'[6]Anexo 1'!$A$9:$F$1115,6,0),0)</f>
        <v>231329793</v>
      </c>
      <c r="K1062" s="3"/>
      <c r="L1062" s="3"/>
      <c r="M1062" s="3"/>
      <c r="N1062" s="3"/>
      <c r="O1062" s="3"/>
      <c r="P1062" s="34">
        <f t="shared" si="49"/>
        <v>467160441</v>
      </c>
      <c r="Q1062" s="35">
        <f>VLOOKUP(D1062,FEBRERO!$D$13:$Q$1147,14,0)+VLOOKUP(D1062,FEBRERO!$D$13:$AC$1147,26,0)+VLOOKUP(D1062,MARZO!$D$13:$AC$1147,26,0)</f>
        <v>285051737</v>
      </c>
      <c r="R1062" s="3">
        <f>IFERROR(VLOOKUP(D1062,[7]ServNOMINA!$F$16:$M$112,8,0),0)</f>
        <v>0</v>
      </c>
      <c r="S1062" s="3">
        <f>IFERROR(VLOOKUP(D1062,[7]ServOTROS!$F$16:$M$112,8,0),0)</f>
        <v>0</v>
      </c>
      <c r="T1062" s="3">
        <f>IFERROR(VLOOKUP(D1062,[7]CANCEL!$F$16:$M$48,8,0),0)</f>
        <v>0</v>
      </c>
      <c r="U1062" s="3">
        <f>IFERROR(VLOOKUP(B1062,[7]Aaf_PENSION!$C$16:$M$112,11,0),0)</f>
        <v>0</v>
      </c>
      <c r="V1062" s="3">
        <f>IFERROR(VLOOKUP(B1062,[7]Aaf_SALUD!$C$16:$M$112,11,0),0)</f>
        <v>0</v>
      </c>
      <c r="W1062" s="3">
        <f>IFERROR(VLOOKUP(D1062,[7]CALIDAD!$F$16:$M$1122,8,0),0)</f>
        <v>19652554</v>
      </c>
      <c r="X1062" s="3"/>
      <c r="Y1062" s="3">
        <f>IFERROR(VLOOKUP(B1062,[7]Ap_CESANTIAS!$C$16:$M$112,11,0),0)</f>
        <v>0</v>
      </c>
      <c r="Z1062" s="3">
        <f>IFERROR(VLOOKUP(B1062,[7]Ap_PENSION!$C$16:$M$112,11,0),0)</f>
        <v>0</v>
      </c>
      <c r="AA1062" s="3">
        <f>IFERROR(VLOOKUP(B1062,[7]Ap_SALUD!$C$16:$M$112,11,0),0)</f>
        <v>0</v>
      </c>
      <c r="AB1062" s="3"/>
      <c r="AC1062" s="36">
        <f t="shared" si="48"/>
        <v>19652554</v>
      </c>
      <c r="AD1062" s="37">
        <f t="shared" si="50"/>
        <v>162456150</v>
      </c>
      <c r="AE1062" s="144"/>
    </row>
    <row r="1063" spans="1:31" hidden="1" x14ac:dyDescent="0.25">
      <c r="A1063" s="29">
        <v>1051</v>
      </c>
      <c r="B1063" s="61"/>
      <c r="C1063" s="143" t="str">
        <f>VLOOKUP(D1063,[8]Hoja1!$A$2:$B$1115,2,0)</f>
        <v>76054</v>
      </c>
      <c r="D1063" s="31">
        <v>891901019</v>
      </c>
      <c r="E1063" s="31">
        <v>215476054</v>
      </c>
      <c r="F1063" s="61" t="s">
        <v>320</v>
      </c>
      <c r="G1063" s="33">
        <v>0</v>
      </c>
      <c r="H1063" s="33">
        <v>0</v>
      </c>
      <c r="I1063" s="3">
        <f>IFERROR(VLOOKUP(C1063,'[6]Anexo 2'!$A$9:$G$1115,7,0),0)</f>
        <v>81459441</v>
      </c>
      <c r="J1063" s="3">
        <f>IFERROR(VLOOKUP(C1063,'[6]Anexo 1'!$A$9:$F$1115,6,0),0)</f>
        <v>91430814</v>
      </c>
      <c r="K1063" s="3"/>
      <c r="L1063" s="3"/>
      <c r="M1063" s="3"/>
      <c r="N1063" s="3"/>
      <c r="O1063" s="3"/>
      <c r="P1063" s="34">
        <f t="shared" si="49"/>
        <v>172890255</v>
      </c>
      <c r="Q1063" s="35">
        <f>VLOOKUP(D1063,FEBRERO!$D$13:$Q$1147,14,0)+VLOOKUP(D1063,FEBRERO!$D$13:$AC$1147,26,0)+VLOOKUP(D1063,MARZO!$D$13:$AC$1147,26,0)</f>
        <v>106985787</v>
      </c>
      <c r="R1063" s="3">
        <f>IFERROR(VLOOKUP(D1063,[7]ServNOMINA!$F$16:$M$112,8,0),0)</f>
        <v>0</v>
      </c>
      <c r="S1063" s="3">
        <f>IFERROR(VLOOKUP(D1063,[7]ServOTROS!$F$16:$M$112,8,0),0)</f>
        <v>0</v>
      </c>
      <c r="T1063" s="3">
        <f>IFERROR(VLOOKUP(D1063,[7]CANCEL!$F$16:$M$48,8,0),0)</f>
        <v>0</v>
      </c>
      <c r="U1063" s="3">
        <f>IFERROR(VLOOKUP(B1063,[7]Aaf_PENSION!$C$16:$M$112,11,0),0)</f>
        <v>0</v>
      </c>
      <c r="V1063" s="3">
        <f>IFERROR(VLOOKUP(B1063,[7]Aaf_SALUD!$C$16:$M$112,11,0),0)</f>
        <v>0</v>
      </c>
      <c r="W1063" s="3">
        <f>IFERROR(VLOOKUP(D1063,[7]CALIDAD!$F$16:$M$1122,8,0),0)</f>
        <v>6788287</v>
      </c>
      <c r="X1063" s="3"/>
      <c r="Y1063" s="3">
        <f>IFERROR(VLOOKUP(B1063,[7]Ap_CESANTIAS!$C$16:$M$112,11,0),0)</f>
        <v>0</v>
      </c>
      <c r="Z1063" s="3">
        <f>IFERROR(VLOOKUP(B1063,[7]Ap_PENSION!$C$16:$M$112,11,0),0)</f>
        <v>0</v>
      </c>
      <c r="AA1063" s="3">
        <f>IFERROR(VLOOKUP(B1063,[7]Ap_SALUD!$C$16:$M$112,11,0),0)</f>
        <v>0</v>
      </c>
      <c r="AB1063" s="3"/>
      <c r="AC1063" s="36">
        <f t="shared" si="48"/>
        <v>6788287</v>
      </c>
      <c r="AD1063" s="37">
        <f t="shared" si="50"/>
        <v>59116181</v>
      </c>
      <c r="AE1063" s="144"/>
    </row>
    <row r="1064" spans="1:31" hidden="1" x14ac:dyDescent="0.25">
      <c r="A1064" s="38">
        <v>1052</v>
      </c>
      <c r="B1064" s="61"/>
      <c r="C1064" s="143" t="str">
        <f>VLOOKUP(D1064,[8]Hoja1!$A$2:$B$1115,2,0)</f>
        <v>76100</v>
      </c>
      <c r="D1064" s="31">
        <v>891900945</v>
      </c>
      <c r="E1064" s="31">
        <v>210076100</v>
      </c>
      <c r="F1064" s="61" t="s">
        <v>646</v>
      </c>
      <c r="G1064" s="33">
        <v>0</v>
      </c>
      <c r="H1064" s="33">
        <v>0</v>
      </c>
      <c r="I1064" s="3">
        <f>IFERROR(VLOOKUP(C1064,'[6]Anexo 2'!$A$9:$G$1115,7,0),0)</f>
        <v>235992692</v>
      </c>
      <c r="J1064" s="3">
        <f>IFERROR(VLOOKUP(C1064,'[6]Anexo 1'!$A$9:$F$1115,6,0),0)</f>
        <v>268137481</v>
      </c>
      <c r="K1064" s="3"/>
      <c r="L1064" s="3"/>
      <c r="M1064" s="3"/>
      <c r="N1064" s="3"/>
      <c r="O1064" s="3"/>
      <c r="P1064" s="34">
        <f t="shared" si="49"/>
        <v>504130173</v>
      </c>
      <c r="Q1064" s="35">
        <f>VLOOKUP(D1064,FEBRERO!$D$13:$Q$1147,14,0)+VLOOKUP(D1064,FEBRERO!$D$13:$AC$1147,26,0)+VLOOKUP(D1064,MARZO!$D$13:$AC$1147,26,0)</f>
        <v>284033444</v>
      </c>
      <c r="R1064" s="3">
        <f>IFERROR(VLOOKUP(D1064,[7]ServNOMINA!$F$16:$M$112,8,0),0)</f>
        <v>0</v>
      </c>
      <c r="S1064" s="3">
        <f>IFERROR(VLOOKUP(D1064,[7]ServOTROS!$F$16:$M$112,8,0),0)</f>
        <v>0</v>
      </c>
      <c r="T1064" s="3">
        <f>IFERROR(VLOOKUP(D1064,[7]CANCEL!$F$16:$M$48,8,0),0)</f>
        <v>0</v>
      </c>
      <c r="U1064" s="3">
        <f>IFERROR(VLOOKUP(B1064,[7]Aaf_PENSION!$C$16:$M$112,11,0),0)</f>
        <v>0</v>
      </c>
      <c r="V1064" s="3">
        <f>IFERROR(VLOOKUP(B1064,[7]Aaf_SALUD!$C$16:$M$112,11,0),0)</f>
        <v>0</v>
      </c>
      <c r="W1064" s="3">
        <f>IFERROR(VLOOKUP(D1064,[7]CALIDAD!$F$16:$M$1122,8,0),0)</f>
        <v>19666058</v>
      </c>
      <c r="X1064" s="3"/>
      <c r="Y1064" s="3">
        <f>IFERROR(VLOOKUP(B1064,[7]Ap_CESANTIAS!$C$16:$M$112,11,0),0)</f>
        <v>0</v>
      </c>
      <c r="Z1064" s="3">
        <f>IFERROR(VLOOKUP(B1064,[7]Ap_PENSION!$C$16:$M$112,11,0),0)</f>
        <v>0</v>
      </c>
      <c r="AA1064" s="3">
        <f>IFERROR(VLOOKUP(B1064,[7]Ap_SALUD!$C$16:$M$112,11,0),0)</f>
        <v>0</v>
      </c>
      <c r="AB1064" s="3"/>
      <c r="AC1064" s="36">
        <f t="shared" si="48"/>
        <v>19666058</v>
      </c>
      <c r="AD1064" s="37">
        <f t="shared" si="50"/>
        <v>200430671</v>
      </c>
      <c r="AE1064" s="144"/>
    </row>
    <row r="1065" spans="1:31" hidden="1" x14ac:dyDescent="0.25">
      <c r="A1065" s="29">
        <v>1053</v>
      </c>
      <c r="B1065" s="61"/>
      <c r="C1065" s="143" t="str">
        <f>VLOOKUP(D1065,[8]Hoja1!$A$2:$B$1115,2,0)</f>
        <v>76113</v>
      </c>
      <c r="D1065" s="31">
        <v>891900353</v>
      </c>
      <c r="E1065" s="31">
        <v>211376113</v>
      </c>
      <c r="F1065" s="61" t="s">
        <v>1195</v>
      </c>
      <c r="G1065" s="33">
        <v>0</v>
      </c>
      <c r="H1065" s="33">
        <v>0</v>
      </c>
      <c r="I1065" s="3">
        <f>IFERROR(VLOOKUP(C1065,'[6]Anexo 2'!$A$9:$G$1115,7,0),0)</f>
        <v>281387892</v>
      </c>
      <c r="J1065" s="3">
        <f>IFERROR(VLOOKUP(C1065,'[6]Anexo 1'!$A$9:$F$1115,6,0),0)</f>
        <v>294997226</v>
      </c>
      <c r="K1065" s="3"/>
      <c r="L1065" s="3"/>
      <c r="M1065" s="3"/>
      <c r="N1065" s="3"/>
      <c r="O1065" s="3"/>
      <c r="P1065" s="34">
        <f t="shared" si="49"/>
        <v>576385118</v>
      </c>
      <c r="Q1065" s="35">
        <f>VLOOKUP(D1065,FEBRERO!$D$13:$Q$1147,14,0)+VLOOKUP(D1065,FEBRERO!$D$13:$AC$1147,26,0)+VLOOKUP(D1065,MARZO!$D$13:$AC$1147,26,0)</f>
        <v>358489586</v>
      </c>
      <c r="R1065" s="3">
        <f>IFERROR(VLOOKUP(D1065,[7]ServNOMINA!$F$16:$M$112,8,0),0)</f>
        <v>0</v>
      </c>
      <c r="S1065" s="3">
        <f>IFERROR(VLOOKUP(D1065,[7]ServOTROS!$F$16:$M$112,8,0),0)</f>
        <v>0</v>
      </c>
      <c r="T1065" s="3">
        <f>IFERROR(VLOOKUP(D1065,[7]CANCEL!$F$16:$M$48,8,0),0)</f>
        <v>0</v>
      </c>
      <c r="U1065" s="3">
        <f>IFERROR(VLOOKUP(B1065,[7]Aaf_PENSION!$C$16:$M$112,11,0),0)</f>
        <v>0</v>
      </c>
      <c r="V1065" s="3">
        <f>IFERROR(VLOOKUP(B1065,[7]Aaf_SALUD!$C$16:$M$112,11,0),0)</f>
        <v>0</v>
      </c>
      <c r="W1065" s="3">
        <f>IFERROR(VLOOKUP(D1065,[7]CALIDAD!$F$16:$M$1122,8,0),0)</f>
        <v>23448991</v>
      </c>
      <c r="X1065" s="3"/>
      <c r="Y1065" s="3">
        <f>IFERROR(VLOOKUP(B1065,[7]Ap_CESANTIAS!$C$16:$M$112,11,0),0)</f>
        <v>0</v>
      </c>
      <c r="Z1065" s="3">
        <f>IFERROR(VLOOKUP(B1065,[7]Ap_PENSION!$C$16:$M$112,11,0),0)</f>
        <v>0</v>
      </c>
      <c r="AA1065" s="3">
        <f>IFERROR(VLOOKUP(B1065,[7]Ap_SALUD!$C$16:$M$112,11,0),0)</f>
        <v>0</v>
      </c>
      <c r="AB1065" s="3"/>
      <c r="AC1065" s="36">
        <f t="shared" si="48"/>
        <v>23448991</v>
      </c>
      <c r="AD1065" s="37">
        <f t="shared" si="50"/>
        <v>194446541</v>
      </c>
      <c r="AE1065" s="144"/>
    </row>
    <row r="1066" spans="1:31" hidden="1" x14ac:dyDescent="0.25">
      <c r="A1066" s="38">
        <v>1054</v>
      </c>
      <c r="B1066" s="61"/>
      <c r="C1066" s="143" t="str">
        <f>VLOOKUP(D1066,[8]Hoja1!$A$2:$B$1115,2,0)</f>
        <v>76122</v>
      </c>
      <c r="D1066" s="31">
        <v>891900660</v>
      </c>
      <c r="E1066" s="31">
        <v>212276122</v>
      </c>
      <c r="F1066" s="61" t="s">
        <v>1196</v>
      </c>
      <c r="G1066" s="33">
        <v>0</v>
      </c>
      <c r="H1066" s="33">
        <v>0</v>
      </c>
      <c r="I1066" s="3">
        <f>IFERROR(VLOOKUP(C1066,'[6]Anexo 2'!$A$9:$G$1115,7,0),0)</f>
        <v>287200628</v>
      </c>
      <c r="J1066" s="3">
        <f>IFERROR(VLOOKUP(C1066,'[6]Anexo 1'!$A$9:$F$1115,6,0),0)</f>
        <v>316050927</v>
      </c>
      <c r="K1066" s="3"/>
      <c r="L1066" s="3"/>
      <c r="M1066" s="3"/>
      <c r="N1066" s="3"/>
      <c r="O1066" s="3"/>
      <c r="P1066" s="34">
        <f t="shared" si="49"/>
        <v>603251555</v>
      </c>
      <c r="Q1066" s="35">
        <f>VLOOKUP(D1066,FEBRERO!$D$13:$Q$1147,14,0)+VLOOKUP(D1066,FEBRERO!$D$13:$AC$1147,26,0)+VLOOKUP(D1066,MARZO!$D$13:$AC$1147,26,0)</f>
        <v>386105487</v>
      </c>
      <c r="R1066" s="3">
        <f>IFERROR(VLOOKUP(D1066,[7]ServNOMINA!$F$16:$M$112,8,0),0)</f>
        <v>0</v>
      </c>
      <c r="S1066" s="3">
        <f>IFERROR(VLOOKUP(D1066,[7]ServOTROS!$F$16:$M$112,8,0),0)</f>
        <v>0</v>
      </c>
      <c r="T1066" s="3">
        <f>IFERROR(VLOOKUP(D1066,[7]CANCEL!$F$16:$M$48,8,0),0)</f>
        <v>0</v>
      </c>
      <c r="U1066" s="3">
        <f>IFERROR(VLOOKUP(B1066,[7]Aaf_PENSION!$C$16:$M$112,11,0),0)</f>
        <v>0</v>
      </c>
      <c r="V1066" s="3">
        <f>IFERROR(VLOOKUP(B1066,[7]Aaf_SALUD!$C$16:$M$112,11,0),0)</f>
        <v>0</v>
      </c>
      <c r="W1066" s="3">
        <f>IFERROR(VLOOKUP(D1066,[7]CALIDAD!$F$16:$M$1122,8,0),0)</f>
        <v>23933386</v>
      </c>
      <c r="X1066" s="3"/>
      <c r="Y1066" s="3">
        <f>IFERROR(VLOOKUP(B1066,[7]Ap_CESANTIAS!$C$16:$M$112,11,0),0)</f>
        <v>0</v>
      </c>
      <c r="Z1066" s="3">
        <f>IFERROR(VLOOKUP(B1066,[7]Ap_PENSION!$C$16:$M$112,11,0),0)</f>
        <v>0</v>
      </c>
      <c r="AA1066" s="3">
        <f>IFERROR(VLOOKUP(B1066,[7]Ap_SALUD!$C$16:$M$112,11,0),0)</f>
        <v>0</v>
      </c>
      <c r="AB1066" s="3"/>
      <c r="AC1066" s="36">
        <f t="shared" si="48"/>
        <v>23933386</v>
      </c>
      <c r="AD1066" s="37">
        <f t="shared" si="50"/>
        <v>193212682</v>
      </c>
      <c r="AE1066" s="144"/>
    </row>
    <row r="1067" spans="1:31" hidden="1" x14ac:dyDescent="0.25">
      <c r="A1067" s="29">
        <v>1055</v>
      </c>
      <c r="B1067" s="61"/>
      <c r="C1067" s="143" t="str">
        <f>VLOOKUP(D1067,[8]Hoja1!$A$2:$B$1115,2,0)</f>
        <v>76126</v>
      </c>
      <c r="D1067" s="31">
        <v>890309611</v>
      </c>
      <c r="E1067" s="31">
        <v>212676126</v>
      </c>
      <c r="F1067" s="61" t="s">
        <v>1197</v>
      </c>
      <c r="G1067" s="33">
        <v>0</v>
      </c>
      <c r="H1067" s="33">
        <v>0</v>
      </c>
      <c r="I1067" s="3">
        <f>IFERROR(VLOOKUP(C1067,'[6]Anexo 2'!$A$9:$G$1115,7,0),0)</f>
        <v>203777292</v>
      </c>
      <c r="J1067" s="3">
        <f>IFERROR(VLOOKUP(C1067,'[6]Anexo 1'!$A$9:$F$1115,6,0),0)</f>
        <v>259581314</v>
      </c>
      <c r="K1067" s="3"/>
      <c r="L1067" s="3"/>
      <c r="M1067" s="3"/>
      <c r="N1067" s="3"/>
      <c r="O1067" s="3"/>
      <c r="P1067" s="34">
        <f t="shared" si="49"/>
        <v>463358606</v>
      </c>
      <c r="Q1067" s="35">
        <f>VLOOKUP(D1067,FEBRERO!$D$13:$Q$1147,14,0)+VLOOKUP(D1067,FEBRERO!$D$13:$AC$1147,26,0)+VLOOKUP(D1067,MARZO!$D$13:$AC$1147,26,0)</f>
        <v>309236195</v>
      </c>
      <c r="R1067" s="3">
        <f>IFERROR(VLOOKUP(D1067,[7]ServNOMINA!$F$16:$M$112,8,0),0)</f>
        <v>0</v>
      </c>
      <c r="S1067" s="3">
        <f>IFERROR(VLOOKUP(D1067,[7]ServOTROS!$F$16:$M$112,8,0),0)</f>
        <v>0</v>
      </c>
      <c r="T1067" s="3">
        <f>IFERROR(VLOOKUP(D1067,[7]CANCEL!$F$16:$M$48,8,0),0)</f>
        <v>0</v>
      </c>
      <c r="U1067" s="3">
        <f>IFERROR(VLOOKUP(B1067,[7]Aaf_PENSION!$C$16:$M$112,11,0),0)</f>
        <v>0</v>
      </c>
      <c r="V1067" s="3">
        <f>IFERROR(VLOOKUP(B1067,[7]Aaf_SALUD!$C$16:$M$112,11,0),0)</f>
        <v>0</v>
      </c>
      <c r="W1067" s="3">
        <f>IFERROR(VLOOKUP(D1067,[7]CALIDAD!$F$16:$M$1122,8,0),0)</f>
        <v>16981441</v>
      </c>
      <c r="X1067" s="3"/>
      <c r="Y1067" s="3">
        <f>IFERROR(VLOOKUP(B1067,[7]Ap_CESANTIAS!$C$16:$M$112,11,0),0)</f>
        <v>0</v>
      </c>
      <c r="Z1067" s="3">
        <f>IFERROR(VLOOKUP(B1067,[7]Ap_PENSION!$C$16:$M$112,11,0),0)</f>
        <v>0</v>
      </c>
      <c r="AA1067" s="3">
        <f>IFERROR(VLOOKUP(B1067,[7]Ap_SALUD!$C$16:$M$112,11,0),0)</f>
        <v>0</v>
      </c>
      <c r="AB1067" s="3"/>
      <c r="AC1067" s="36">
        <f t="shared" si="48"/>
        <v>16981441</v>
      </c>
      <c r="AD1067" s="37">
        <f t="shared" si="50"/>
        <v>137140970</v>
      </c>
      <c r="AE1067" s="144"/>
    </row>
    <row r="1068" spans="1:31" hidden="1" x14ac:dyDescent="0.25">
      <c r="A1068" s="38">
        <v>1056</v>
      </c>
      <c r="B1068" s="61"/>
      <c r="C1068" s="143" t="str">
        <f>VLOOKUP(D1068,[8]Hoja1!$A$2:$B$1115,2,0)</f>
        <v>76130</v>
      </c>
      <c r="D1068" s="31">
        <v>891380038</v>
      </c>
      <c r="E1068" s="31">
        <v>213076130</v>
      </c>
      <c r="F1068" s="61" t="s">
        <v>426</v>
      </c>
      <c r="G1068" s="33">
        <v>0</v>
      </c>
      <c r="H1068" s="33">
        <v>0</v>
      </c>
      <c r="I1068" s="3">
        <f>IFERROR(VLOOKUP(C1068,'[6]Anexo 2'!$A$9:$G$1115,7,0),0)</f>
        <v>1303158528</v>
      </c>
      <c r="J1068" s="3">
        <f>IFERROR(VLOOKUP(C1068,'[6]Anexo 1'!$A$9:$F$1115,6,0),0)</f>
        <v>1696115935</v>
      </c>
      <c r="K1068" s="3"/>
      <c r="L1068" s="3"/>
      <c r="M1068" s="3"/>
      <c r="N1068" s="3"/>
      <c r="O1068" s="3"/>
      <c r="P1068" s="34">
        <f t="shared" si="49"/>
        <v>2999274463</v>
      </c>
      <c r="Q1068" s="35">
        <f>VLOOKUP(D1068,FEBRERO!$D$13:$Q$1147,14,0)+VLOOKUP(D1068,FEBRERO!$D$13:$AC$1147,26,0)+VLOOKUP(D1068,MARZO!$D$13:$AC$1147,26,0)</f>
        <v>2021905567</v>
      </c>
      <c r="R1068" s="3">
        <f>IFERROR(VLOOKUP(D1068,[7]ServNOMINA!$F$16:$M$112,8,0),0)</f>
        <v>0</v>
      </c>
      <c r="S1068" s="3">
        <f>IFERROR(VLOOKUP(D1068,[7]ServOTROS!$F$16:$M$112,8,0),0)</f>
        <v>0</v>
      </c>
      <c r="T1068" s="3">
        <f>IFERROR(VLOOKUP(D1068,[7]CANCEL!$F$16:$M$48,8,0),0)</f>
        <v>0</v>
      </c>
      <c r="U1068" s="3">
        <f>IFERROR(VLOOKUP(B1068,[7]Aaf_PENSION!$C$16:$M$112,11,0),0)</f>
        <v>0</v>
      </c>
      <c r="V1068" s="3">
        <f>IFERROR(VLOOKUP(B1068,[7]Aaf_SALUD!$C$16:$M$112,11,0),0)</f>
        <v>0</v>
      </c>
      <c r="W1068" s="3">
        <f>IFERROR(VLOOKUP(D1068,[7]CALIDAD!$F$16:$M$1122,8,0),0)</f>
        <v>108596544</v>
      </c>
      <c r="X1068" s="3"/>
      <c r="Y1068" s="3">
        <f>IFERROR(VLOOKUP(B1068,[7]Ap_CESANTIAS!$C$16:$M$112,11,0),0)</f>
        <v>0</v>
      </c>
      <c r="Z1068" s="3">
        <f>IFERROR(VLOOKUP(B1068,[7]Ap_PENSION!$C$16:$M$112,11,0),0)</f>
        <v>0</v>
      </c>
      <c r="AA1068" s="3">
        <f>IFERROR(VLOOKUP(B1068,[7]Ap_SALUD!$C$16:$M$112,11,0),0)</f>
        <v>0</v>
      </c>
      <c r="AB1068" s="3"/>
      <c r="AC1068" s="36">
        <f t="shared" si="48"/>
        <v>108596544</v>
      </c>
      <c r="AD1068" s="37">
        <f t="shared" si="50"/>
        <v>868772352</v>
      </c>
      <c r="AE1068" s="144"/>
    </row>
    <row r="1069" spans="1:31" hidden="1" x14ac:dyDescent="0.25">
      <c r="A1069" s="29">
        <v>1057</v>
      </c>
      <c r="B1069" s="61"/>
      <c r="C1069" s="143" t="str">
        <f>VLOOKUP(D1069,[8]Hoja1!$A$2:$B$1115,2,0)</f>
        <v>76233</v>
      </c>
      <c r="D1069" s="31">
        <v>800100514</v>
      </c>
      <c r="E1069" s="31">
        <v>213376233</v>
      </c>
      <c r="F1069" s="61" t="s">
        <v>1198</v>
      </c>
      <c r="G1069" s="33">
        <v>0</v>
      </c>
      <c r="H1069" s="33">
        <v>0</v>
      </c>
      <c r="I1069" s="3">
        <f>IFERROR(VLOOKUP(C1069,'[6]Anexo 2'!$A$9:$G$1115,7,0),0)</f>
        <v>594442848</v>
      </c>
      <c r="J1069" s="3">
        <f>IFERROR(VLOOKUP(C1069,'[6]Anexo 1'!$A$9:$F$1115,6,0),0)</f>
        <v>631622365</v>
      </c>
      <c r="K1069" s="3"/>
      <c r="L1069" s="3"/>
      <c r="M1069" s="3"/>
      <c r="N1069" s="3"/>
      <c r="O1069" s="3"/>
      <c r="P1069" s="34">
        <f t="shared" si="49"/>
        <v>1226065213</v>
      </c>
      <c r="Q1069" s="35">
        <f>VLOOKUP(D1069,FEBRERO!$D$13:$Q$1147,14,0)+VLOOKUP(D1069,FEBRERO!$D$13:$AC$1147,26,0)+VLOOKUP(D1069,MARZO!$D$13:$AC$1147,26,0)</f>
        <v>780233077</v>
      </c>
      <c r="R1069" s="3">
        <f>IFERROR(VLOOKUP(D1069,[7]ServNOMINA!$F$16:$M$112,8,0),0)</f>
        <v>0</v>
      </c>
      <c r="S1069" s="3">
        <f>IFERROR(VLOOKUP(D1069,[7]ServOTROS!$F$16:$M$112,8,0),0)</f>
        <v>0</v>
      </c>
      <c r="T1069" s="3">
        <f>IFERROR(VLOOKUP(D1069,[7]CANCEL!$F$16:$M$48,8,0),0)</f>
        <v>0</v>
      </c>
      <c r="U1069" s="3">
        <f>IFERROR(VLOOKUP(B1069,[7]Aaf_PENSION!$C$16:$M$112,11,0),0)</f>
        <v>0</v>
      </c>
      <c r="V1069" s="3">
        <f>IFERROR(VLOOKUP(B1069,[7]Aaf_SALUD!$C$16:$M$112,11,0),0)</f>
        <v>0</v>
      </c>
      <c r="W1069" s="3">
        <f>IFERROR(VLOOKUP(D1069,[7]CALIDAD!$F$16:$M$1122,8,0),0)</f>
        <v>49536904</v>
      </c>
      <c r="X1069" s="3"/>
      <c r="Y1069" s="3">
        <f>IFERROR(VLOOKUP(B1069,[7]Ap_CESANTIAS!$C$16:$M$112,11,0),0)</f>
        <v>0</v>
      </c>
      <c r="Z1069" s="3">
        <f>IFERROR(VLOOKUP(B1069,[7]Ap_PENSION!$C$16:$M$112,11,0),0)</f>
        <v>0</v>
      </c>
      <c r="AA1069" s="3">
        <f>IFERROR(VLOOKUP(B1069,[7]Ap_SALUD!$C$16:$M$112,11,0),0)</f>
        <v>0</v>
      </c>
      <c r="AB1069" s="3"/>
      <c r="AC1069" s="36">
        <f t="shared" si="48"/>
        <v>49536904</v>
      </c>
      <c r="AD1069" s="37">
        <f t="shared" si="50"/>
        <v>396295232</v>
      </c>
      <c r="AE1069" s="144"/>
    </row>
    <row r="1070" spans="1:31" hidden="1" x14ac:dyDescent="0.25">
      <c r="A1070" s="38">
        <v>1058</v>
      </c>
      <c r="B1070" s="61"/>
      <c r="C1070" s="143" t="str">
        <f>VLOOKUP(D1070,[8]Hoja1!$A$2:$B$1115,2,0)</f>
        <v>76243</v>
      </c>
      <c r="D1070" s="31">
        <v>800100518</v>
      </c>
      <c r="E1070" s="31">
        <v>214376243</v>
      </c>
      <c r="F1070" s="61" t="s">
        <v>1199</v>
      </c>
      <c r="G1070" s="33">
        <v>0</v>
      </c>
      <c r="H1070" s="33">
        <v>0</v>
      </c>
      <c r="I1070" s="3">
        <f>IFERROR(VLOOKUP(C1070,'[6]Anexo 2'!$A$9:$G$1115,7,0),0)</f>
        <v>123157008</v>
      </c>
      <c r="J1070" s="3">
        <f>IFERROR(VLOOKUP(C1070,'[6]Anexo 1'!$A$9:$F$1115,6,0),0)</f>
        <v>133733022</v>
      </c>
      <c r="K1070" s="3"/>
      <c r="L1070" s="3"/>
      <c r="M1070" s="3"/>
      <c r="N1070" s="3"/>
      <c r="O1070" s="3"/>
      <c r="P1070" s="34">
        <f t="shared" si="49"/>
        <v>256890030</v>
      </c>
      <c r="Q1070" s="35">
        <f>VLOOKUP(D1070,FEBRERO!$D$13:$Q$1147,14,0)+VLOOKUP(D1070,FEBRERO!$D$13:$AC$1147,26,0)+VLOOKUP(D1070,MARZO!$D$13:$AC$1147,26,0)</f>
        <v>162214258</v>
      </c>
      <c r="R1070" s="3">
        <f>IFERROR(VLOOKUP(D1070,[7]ServNOMINA!$F$16:$M$112,8,0),0)</f>
        <v>0</v>
      </c>
      <c r="S1070" s="3">
        <f>IFERROR(VLOOKUP(D1070,[7]ServOTROS!$F$16:$M$112,8,0),0)</f>
        <v>0</v>
      </c>
      <c r="T1070" s="3">
        <f>IFERROR(VLOOKUP(D1070,[7]CANCEL!$F$16:$M$48,8,0),0)</f>
        <v>0</v>
      </c>
      <c r="U1070" s="3">
        <f>IFERROR(VLOOKUP(B1070,[7]Aaf_PENSION!$C$16:$M$112,11,0),0)</f>
        <v>0</v>
      </c>
      <c r="V1070" s="3">
        <f>IFERROR(VLOOKUP(B1070,[7]Aaf_SALUD!$C$16:$M$112,11,0),0)</f>
        <v>0</v>
      </c>
      <c r="W1070" s="3">
        <f>IFERROR(VLOOKUP(D1070,[7]CALIDAD!$F$16:$M$1122,8,0),0)</f>
        <v>10263084</v>
      </c>
      <c r="X1070" s="3"/>
      <c r="Y1070" s="3">
        <f>IFERROR(VLOOKUP(B1070,[7]Ap_CESANTIAS!$C$16:$M$112,11,0),0)</f>
        <v>0</v>
      </c>
      <c r="Z1070" s="3">
        <f>IFERROR(VLOOKUP(B1070,[7]Ap_PENSION!$C$16:$M$112,11,0),0)</f>
        <v>0</v>
      </c>
      <c r="AA1070" s="3">
        <f>IFERROR(VLOOKUP(B1070,[7]Ap_SALUD!$C$16:$M$112,11,0),0)</f>
        <v>0</v>
      </c>
      <c r="AB1070" s="3"/>
      <c r="AC1070" s="36">
        <f t="shared" si="48"/>
        <v>10263084</v>
      </c>
      <c r="AD1070" s="37">
        <f t="shared" si="50"/>
        <v>84412688</v>
      </c>
      <c r="AE1070" s="144"/>
    </row>
    <row r="1071" spans="1:31" hidden="1" x14ac:dyDescent="0.25">
      <c r="A1071" s="29">
        <v>1059</v>
      </c>
      <c r="B1071" s="61"/>
      <c r="C1071" s="143" t="str">
        <f>VLOOKUP(D1071,[8]Hoja1!$A$2:$B$1115,2,0)</f>
        <v>76246</v>
      </c>
      <c r="D1071" s="31">
        <v>800100515</v>
      </c>
      <c r="E1071" s="31">
        <v>214676246</v>
      </c>
      <c r="F1071" s="61" t="s">
        <v>1200</v>
      </c>
      <c r="G1071" s="33">
        <v>0</v>
      </c>
      <c r="H1071" s="33">
        <v>0</v>
      </c>
      <c r="I1071" s="3">
        <f>IFERROR(VLOOKUP(C1071,'[6]Anexo 2'!$A$9:$G$1115,7,0),0)</f>
        <v>94645458</v>
      </c>
      <c r="J1071" s="3">
        <f>IFERROR(VLOOKUP(C1071,'[6]Anexo 1'!$A$9:$F$1115,6,0),0)</f>
        <v>98195562</v>
      </c>
      <c r="K1071" s="3"/>
      <c r="L1071" s="3"/>
      <c r="M1071" s="3"/>
      <c r="N1071" s="3"/>
      <c r="O1071" s="3"/>
      <c r="P1071" s="34">
        <f t="shared" si="49"/>
        <v>192841020</v>
      </c>
      <c r="Q1071" s="35">
        <f>VLOOKUP(D1071,FEBRERO!$D$13:$Q$1147,14,0)+VLOOKUP(D1071,FEBRERO!$D$13:$AC$1147,26,0)+VLOOKUP(D1071,MARZO!$D$13:$AC$1147,26,0)</f>
        <v>118631354</v>
      </c>
      <c r="R1071" s="3">
        <f>IFERROR(VLOOKUP(D1071,[7]ServNOMINA!$F$16:$M$112,8,0),0)</f>
        <v>0</v>
      </c>
      <c r="S1071" s="3">
        <f>IFERROR(VLOOKUP(D1071,[7]ServOTROS!$F$16:$M$112,8,0),0)</f>
        <v>0</v>
      </c>
      <c r="T1071" s="3">
        <f>IFERROR(VLOOKUP(D1071,[7]CANCEL!$F$16:$M$48,8,0),0)</f>
        <v>0</v>
      </c>
      <c r="U1071" s="3">
        <f>IFERROR(VLOOKUP(B1071,[7]Aaf_PENSION!$C$16:$M$112,11,0),0)</f>
        <v>0</v>
      </c>
      <c r="V1071" s="3">
        <f>IFERROR(VLOOKUP(B1071,[7]Aaf_SALUD!$C$16:$M$112,11,0),0)</f>
        <v>0</v>
      </c>
      <c r="W1071" s="3">
        <f>IFERROR(VLOOKUP(D1071,[7]CALIDAD!$F$16:$M$1122,8,0),0)</f>
        <v>7887122</v>
      </c>
      <c r="X1071" s="3"/>
      <c r="Y1071" s="3">
        <f>IFERROR(VLOOKUP(B1071,[7]Ap_CESANTIAS!$C$16:$M$112,11,0),0)</f>
        <v>0</v>
      </c>
      <c r="Z1071" s="3">
        <f>IFERROR(VLOOKUP(B1071,[7]Ap_PENSION!$C$16:$M$112,11,0),0)</f>
        <v>0</v>
      </c>
      <c r="AA1071" s="3">
        <f>IFERROR(VLOOKUP(B1071,[7]Ap_SALUD!$C$16:$M$112,11,0),0)</f>
        <v>0</v>
      </c>
      <c r="AB1071" s="3"/>
      <c r="AC1071" s="36">
        <f t="shared" si="48"/>
        <v>7887122</v>
      </c>
      <c r="AD1071" s="37">
        <f t="shared" si="50"/>
        <v>66322544</v>
      </c>
      <c r="AE1071" s="144"/>
    </row>
    <row r="1072" spans="1:31" hidden="1" x14ac:dyDescent="0.25">
      <c r="A1072" s="38">
        <v>1060</v>
      </c>
      <c r="B1072" s="61"/>
      <c r="C1072" s="143" t="str">
        <f>VLOOKUP(D1072,[8]Hoja1!$A$2:$B$1115,2,0)</f>
        <v>76248</v>
      </c>
      <c r="D1072" s="31">
        <v>800100533</v>
      </c>
      <c r="E1072" s="31">
        <v>214876248</v>
      </c>
      <c r="F1072" s="61" t="s">
        <v>1201</v>
      </c>
      <c r="G1072" s="33">
        <v>0</v>
      </c>
      <c r="H1072" s="33">
        <v>0</v>
      </c>
      <c r="I1072" s="3">
        <f>IFERROR(VLOOKUP(C1072,'[6]Anexo 2'!$A$9:$G$1115,7,0),0)</f>
        <v>557177288</v>
      </c>
      <c r="J1072" s="3">
        <f>IFERROR(VLOOKUP(C1072,'[6]Anexo 1'!$A$9:$F$1115,6,0),0)</f>
        <v>645124004</v>
      </c>
      <c r="K1072" s="3"/>
      <c r="L1072" s="3"/>
      <c r="M1072" s="3"/>
      <c r="N1072" s="3"/>
      <c r="O1072" s="3"/>
      <c r="P1072" s="34">
        <f t="shared" si="49"/>
        <v>1202301292</v>
      </c>
      <c r="Q1072" s="35">
        <f>VLOOKUP(D1072,FEBRERO!$D$13:$Q$1147,14,0)+VLOOKUP(D1072,FEBRERO!$D$13:$AC$1147,26,0)+VLOOKUP(D1072,MARZO!$D$13:$AC$1147,26,0)</f>
        <v>784418327</v>
      </c>
      <c r="R1072" s="3">
        <f>IFERROR(VLOOKUP(D1072,[7]ServNOMINA!$F$16:$M$112,8,0),0)</f>
        <v>0</v>
      </c>
      <c r="S1072" s="3">
        <f>IFERROR(VLOOKUP(D1072,[7]ServOTROS!$F$16:$M$112,8,0),0)</f>
        <v>0</v>
      </c>
      <c r="T1072" s="3">
        <f>IFERROR(VLOOKUP(D1072,[7]CANCEL!$F$16:$M$48,8,0),0)</f>
        <v>0</v>
      </c>
      <c r="U1072" s="3">
        <f>IFERROR(VLOOKUP(B1072,[7]Aaf_PENSION!$C$16:$M$112,11,0),0)</f>
        <v>0</v>
      </c>
      <c r="V1072" s="3">
        <f>IFERROR(VLOOKUP(B1072,[7]Aaf_SALUD!$C$16:$M$112,11,0),0)</f>
        <v>0</v>
      </c>
      <c r="W1072" s="3">
        <f>IFERROR(VLOOKUP(D1072,[7]CALIDAD!$F$16:$M$1122,8,0),0)</f>
        <v>46431441</v>
      </c>
      <c r="X1072" s="3"/>
      <c r="Y1072" s="3">
        <f>IFERROR(VLOOKUP(B1072,[7]Ap_CESANTIAS!$C$16:$M$112,11,0),0)</f>
        <v>0</v>
      </c>
      <c r="Z1072" s="3">
        <f>IFERROR(VLOOKUP(B1072,[7]Ap_PENSION!$C$16:$M$112,11,0),0)</f>
        <v>0</v>
      </c>
      <c r="AA1072" s="3">
        <f>IFERROR(VLOOKUP(B1072,[7]Ap_SALUD!$C$16:$M$112,11,0),0)</f>
        <v>0</v>
      </c>
      <c r="AB1072" s="3"/>
      <c r="AC1072" s="36">
        <f t="shared" si="48"/>
        <v>46431441</v>
      </c>
      <c r="AD1072" s="37">
        <f t="shared" si="50"/>
        <v>371451524</v>
      </c>
      <c r="AE1072" s="144"/>
    </row>
    <row r="1073" spans="1:31" hidden="1" x14ac:dyDescent="0.25">
      <c r="A1073" s="29">
        <v>1061</v>
      </c>
      <c r="B1073" s="61"/>
      <c r="C1073" s="143" t="str">
        <f>VLOOKUP(D1073,[8]Hoja1!$A$2:$B$1115,2,0)</f>
        <v>76250</v>
      </c>
      <c r="D1073" s="31">
        <v>891901223</v>
      </c>
      <c r="E1073" s="31">
        <v>215076250</v>
      </c>
      <c r="F1073" s="61" t="s">
        <v>1202</v>
      </c>
      <c r="G1073" s="33">
        <v>0</v>
      </c>
      <c r="H1073" s="33">
        <v>0</v>
      </c>
      <c r="I1073" s="3">
        <f>IFERROR(VLOOKUP(C1073,'[6]Anexo 2'!$A$9:$G$1115,7,0),0)</f>
        <v>186172014</v>
      </c>
      <c r="J1073" s="3">
        <f>IFERROR(VLOOKUP(C1073,'[6]Anexo 1'!$A$9:$F$1115,6,0),0)</f>
        <v>205043173</v>
      </c>
      <c r="K1073" s="3"/>
      <c r="L1073" s="3"/>
      <c r="M1073" s="3"/>
      <c r="N1073" s="3"/>
      <c r="O1073" s="3"/>
      <c r="P1073" s="34">
        <f t="shared" si="49"/>
        <v>391215187</v>
      </c>
      <c r="Q1073" s="35">
        <f>VLOOKUP(D1073,FEBRERO!$D$13:$Q$1147,14,0)+VLOOKUP(D1073,FEBRERO!$D$13:$AC$1147,26,0)+VLOOKUP(D1073,MARZO!$D$13:$AC$1147,26,0)</f>
        <v>195516763</v>
      </c>
      <c r="R1073" s="3">
        <f>IFERROR(VLOOKUP(D1073,[7]ServNOMINA!$F$16:$M$112,8,0),0)</f>
        <v>0</v>
      </c>
      <c r="S1073" s="3">
        <f>IFERROR(VLOOKUP(D1073,[7]ServOTROS!$F$16:$M$112,8,0),0)</f>
        <v>0</v>
      </c>
      <c r="T1073" s="3">
        <f>IFERROR(VLOOKUP(D1073,[7]CANCEL!$F$16:$M$48,8,0),0)</f>
        <v>0</v>
      </c>
      <c r="U1073" s="3">
        <f>IFERROR(VLOOKUP(B1073,[7]Aaf_PENSION!$C$16:$M$112,11,0),0)</f>
        <v>0</v>
      </c>
      <c r="V1073" s="3">
        <f>IFERROR(VLOOKUP(B1073,[7]Aaf_SALUD!$C$16:$M$112,11,0),0)</f>
        <v>0</v>
      </c>
      <c r="W1073" s="3">
        <f>IFERROR(VLOOKUP(D1073,[7]CALIDAD!$F$16:$M$1122,8,0),0)</f>
        <v>15514335</v>
      </c>
      <c r="X1073" s="3"/>
      <c r="Y1073" s="3">
        <f>IFERROR(VLOOKUP(B1073,[7]Ap_CESANTIAS!$C$16:$M$112,11,0),0)</f>
        <v>0</v>
      </c>
      <c r="Z1073" s="3">
        <f>IFERROR(VLOOKUP(B1073,[7]Ap_PENSION!$C$16:$M$112,11,0),0)</f>
        <v>0</v>
      </c>
      <c r="AA1073" s="3">
        <f>IFERROR(VLOOKUP(B1073,[7]Ap_SALUD!$C$16:$M$112,11,0),0)</f>
        <v>0</v>
      </c>
      <c r="AB1073" s="3"/>
      <c r="AC1073" s="36">
        <f t="shared" si="48"/>
        <v>15514335</v>
      </c>
      <c r="AD1073" s="37">
        <f t="shared" si="50"/>
        <v>180184089</v>
      </c>
      <c r="AE1073" s="144"/>
    </row>
    <row r="1074" spans="1:31" hidden="1" x14ac:dyDescent="0.25">
      <c r="A1074" s="38">
        <v>1062</v>
      </c>
      <c r="B1074" s="61"/>
      <c r="C1074" s="143" t="str">
        <f>VLOOKUP(D1074,[8]Hoja1!$A$2:$B$1115,2,0)</f>
        <v>76275</v>
      </c>
      <c r="D1074" s="31">
        <v>800100519</v>
      </c>
      <c r="E1074" s="31">
        <v>217576275</v>
      </c>
      <c r="F1074" s="61" t="s">
        <v>1203</v>
      </c>
      <c r="G1074" s="33">
        <v>0</v>
      </c>
      <c r="H1074" s="33">
        <v>0</v>
      </c>
      <c r="I1074" s="3">
        <f>IFERROR(VLOOKUP(C1074,'[6]Anexo 2'!$A$9:$G$1115,7,0),0)</f>
        <v>634688208</v>
      </c>
      <c r="J1074" s="3">
        <f>IFERROR(VLOOKUP(C1074,'[6]Anexo 1'!$A$9:$F$1115,6,0),0)</f>
        <v>760737900</v>
      </c>
      <c r="K1074" s="3"/>
      <c r="L1074" s="3"/>
      <c r="M1074" s="3"/>
      <c r="N1074" s="3"/>
      <c r="O1074" s="3"/>
      <c r="P1074" s="34">
        <f t="shared" si="49"/>
        <v>1395426108</v>
      </c>
      <c r="Q1074" s="35">
        <f>VLOOKUP(D1074,FEBRERO!$D$13:$Q$1147,14,0)+VLOOKUP(D1074,FEBRERO!$D$13:$AC$1147,26,0)+VLOOKUP(D1074,MARZO!$D$13:$AC$1147,26,0)</f>
        <v>912034835</v>
      </c>
      <c r="R1074" s="3">
        <f>IFERROR(VLOOKUP(D1074,[7]ServNOMINA!$F$16:$M$112,8,0),0)</f>
        <v>0</v>
      </c>
      <c r="S1074" s="3">
        <f>IFERROR(VLOOKUP(D1074,[7]ServOTROS!$F$16:$M$112,8,0),0)</f>
        <v>0</v>
      </c>
      <c r="T1074" s="3">
        <f>IFERROR(VLOOKUP(D1074,[7]CANCEL!$F$16:$M$48,8,0),0)</f>
        <v>0</v>
      </c>
      <c r="U1074" s="3">
        <f>IFERROR(VLOOKUP(B1074,[7]Aaf_PENSION!$C$16:$M$112,11,0),0)</f>
        <v>0</v>
      </c>
      <c r="V1074" s="3">
        <f>IFERROR(VLOOKUP(B1074,[7]Aaf_SALUD!$C$16:$M$112,11,0),0)</f>
        <v>0</v>
      </c>
      <c r="W1074" s="3">
        <f>IFERROR(VLOOKUP(D1074,[7]CALIDAD!$F$16:$M$1122,8,0),0)</f>
        <v>52890684</v>
      </c>
      <c r="X1074" s="3"/>
      <c r="Y1074" s="3">
        <f>IFERROR(VLOOKUP(B1074,[7]Ap_CESANTIAS!$C$16:$M$112,11,0),0)</f>
        <v>0</v>
      </c>
      <c r="Z1074" s="3">
        <f>IFERROR(VLOOKUP(B1074,[7]Ap_PENSION!$C$16:$M$112,11,0),0)</f>
        <v>0</v>
      </c>
      <c r="AA1074" s="3">
        <f>IFERROR(VLOOKUP(B1074,[7]Ap_SALUD!$C$16:$M$112,11,0),0)</f>
        <v>0</v>
      </c>
      <c r="AB1074" s="3"/>
      <c r="AC1074" s="36">
        <f t="shared" si="48"/>
        <v>52890684</v>
      </c>
      <c r="AD1074" s="37">
        <f t="shared" si="50"/>
        <v>430500589</v>
      </c>
      <c r="AE1074" s="144"/>
    </row>
    <row r="1075" spans="1:31" hidden="1" x14ac:dyDescent="0.25">
      <c r="A1075" s="29">
        <v>1063</v>
      </c>
      <c r="B1075" s="61"/>
      <c r="C1075" s="143" t="str">
        <f>VLOOKUP(D1075,[8]Hoja1!$A$2:$B$1115,2,0)</f>
        <v>76306</v>
      </c>
      <c r="D1075" s="31">
        <v>800100520</v>
      </c>
      <c r="E1075" s="31">
        <v>210676306</v>
      </c>
      <c r="F1075" s="61" t="s">
        <v>1204</v>
      </c>
      <c r="G1075" s="33">
        <v>0</v>
      </c>
      <c r="H1075" s="33">
        <v>0</v>
      </c>
      <c r="I1075" s="3">
        <f>IFERROR(VLOOKUP(C1075,'[6]Anexo 2'!$A$9:$G$1115,7,0),0)</f>
        <v>253243280</v>
      </c>
      <c r="J1075" s="3">
        <f>IFERROR(VLOOKUP(C1075,'[6]Anexo 1'!$A$9:$F$1115,6,0),0)</f>
        <v>308550000</v>
      </c>
      <c r="K1075" s="3"/>
      <c r="L1075" s="3"/>
      <c r="M1075" s="3"/>
      <c r="N1075" s="3"/>
      <c r="O1075" s="3"/>
      <c r="P1075" s="34">
        <f t="shared" si="49"/>
        <v>561793280</v>
      </c>
      <c r="Q1075" s="35">
        <f>VLOOKUP(D1075,FEBRERO!$D$13:$Q$1147,14,0)+VLOOKUP(D1075,FEBRERO!$D$13:$AC$1147,26,0)+VLOOKUP(D1075,MARZO!$D$13:$AC$1147,26,0)</f>
        <v>371860821</v>
      </c>
      <c r="R1075" s="3">
        <f>IFERROR(VLOOKUP(D1075,[7]ServNOMINA!$F$16:$M$112,8,0),0)</f>
        <v>0</v>
      </c>
      <c r="S1075" s="3">
        <f>IFERROR(VLOOKUP(D1075,[7]ServOTROS!$F$16:$M$112,8,0),0)</f>
        <v>0</v>
      </c>
      <c r="T1075" s="3">
        <f>IFERROR(VLOOKUP(D1075,[7]CANCEL!$F$16:$M$48,8,0),0)</f>
        <v>0</v>
      </c>
      <c r="U1075" s="3">
        <f>IFERROR(VLOOKUP(B1075,[7]Aaf_PENSION!$C$16:$M$112,11,0),0)</f>
        <v>0</v>
      </c>
      <c r="V1075" s="3">
        <f>IFERROR(VLOOKUP(B1075,[7]Aaf_SALUD!$C$16:$M$112,11,0),0)</f>
        <v>0</v>
      </c>
      <c r="W1075" s="3">
        <f>IFERROR(VLOOKUP(D1075,[7]CALIDAD!$F$16:$M$1122,8,0),0)</f>
        <v>21103607</v>
      </c>
      <c r="X1075" s="3"/>
      <c r="Y1075" s="3">
        <f>IFERROR(VLOOKUP(B1075,[7]Ap_CESANTIAS!$C$16:$M$112,11,0),0)</f>
        <v>0</v>
      </c>
      <c r="Z1075" s="3">
        <f>IFERROR(VLOOKUP(B1075,[7]Ap_PENSION!$C$16:$M$112,11,0),0)</f>
        <v>0</v>
      </c>
      <c r="AA1075" s="3">
        <f>IFERROR(VLOOKUP(B1075,[7]Ap_SALUD!$C$16:$M$112,11,0),0)</f>
        <v>0</v>
      </c>
      <c r="AB1075" s="3"/>
      <c r="AC1075" s="36">
        <f t="shared" si="48"/>
        <v>21103607</v>
      </c>
      <c r="AD1075" s="37">
        <f t="shared" si="50"/>
        <v>168828852</v>
      </c>
      <c r="AE1075" s="144"/>
    </row>
    <row r="1076" spans="1:31" hidden="1" x14ac:dyDescent="0.25">
      <c r="A1076" s="38">
        <v>1064</v>
      </c>
      <c r="B1076" s="61"/>
      <c r="C1076" s="143" t="str">
        <f>VLOOKUP(D1076,[8]Hoja1!$A$2:$B$1115,2,0)</f>
        <v>76318</v>
      </c>
      <c r="D1076" s="31">
        <v>891380089</v>
      </c>
      <c r="E1076" s="31">
        <v>211876318</v>
      </c>
      <c r="F1076" s="61" t="s">
        <v>1205</v>
      </c>
      <c r="G1076" s="33">
        <v>0</v>
      </c>
      <c r="H1076" s="33">
        <v>0</v>
      </c>
      <c r="I1076" s="3">
        <f>IFERROR(VLOOKUP(C1076,'[6]Anexo 2'!$A$9:$G$1115,7,0),0)</f>
        <v>403741064</v>
      </c>
      <c r="J1076" s="3">
        <f>IFERROR(VLOOKUP(C1076,'[6]Anexo 1'!$A$9:$F$1115,6,0),0)</f>
        <v>446399941</v>
      </c>
      <c r="K1076" s="3"/>
      <c r="L1076" s="3"/>
      <c r="M1076" s="3"/>
      <c r="N1076" s="3"/>
      <c r="O1076" s="3"/>
      <c r="P1076" s="34">
        <f t="shared" si="49"/>
        <v>850141005</v>
      </c>
      <c r="Q1076" s="35">
        <f>VLOOKUP(D1076,FEBRERO!$D$13:$Q$1147,14,0)+VLOOKUP(D1076,FEBRERO!$D$13:$AC$1147,26,0)+VLOOKUP(D1076,MARZO!$D$13:$AC$1147,26,0)</f>
        <v>547335208</v>
      </c>
      <c r="R1076" s="3">
        <f>IFERROR(VLOOKUP(D1076,[7]ServNOMINA!$F$16:$M$112,8,0),0)</f>
        <v>0</v>
      </c>
      <c r="S1076" s="3">
        <f>IFERROR(VLOOKUP(D1076,[7]ServOTROS!$F$16:$M$112,8,0),0)</f>
        <v>0</v>
      </c>
      <c r="T1076" s="3">
        <f>IFERROR(VLOOKUP(D1076,[7]CANCEL!$F$16:$M$48,8,0),0)</f>
        <v>0</v>
      </c>
      <c r="U1076" s="3">
        <f>IFERROR(VLOOKUP(B1076,[7]Aaf_PENSION!$C$16:$M$112,11,0),0)</f>
        <v>0</v>
      </c>
      <c r="V1076" s="3">
        <f>IFERROR(VLOOKUP(B1076,[7]Aaf_SALUD!$C$16:$M$112,11,0),0)</f>
        <v>0</v>
      </c>
      <c r="W1076" s="3">
        <f>IFERROR(VLOOKUP(D1076,[7]CALIDAD!$F$16:$M$1122,8,0),0)</f>
        <v>33645089</v>
      </c>
      <c r="X1076" s="3"/>
      <c r="Y1076" s="3">
        <f>IFERROR(VLOOKUP(B1076,[7]Ap_CESANTIAS!$C$16:$M$112,11,0),0)</f>
        <v>0</v>
      </c>
      <c r="Z1076" s="3">
        <f>IFERROR(VLOOKUP(B1076,[7]Ap_PENSION!$C$16:$M$112,11,0),0)</f>
        <v>0</v>
      </c>
      <c r="AA1076" s="3">
        <f>IFERROR(VLOOKUP(B1076,[7]Ap_SALUD!$C$16:$M$112,11,0),0)</f>
        <v>0</v>
      </c>
      <c r="AB1076" s="3"/>
      <c r="AC1076" s="36">
        <f t="shared" si="48"/>
        <v>33645089</v>
      </c>
      <c r="AD1076" s="37">
        <f t="shared" si="50"/>
        <v>269160708</v>
      </c>
      <c r="AE1076" s="144"/>
    </row>
    <row r="1077" spans="1:31" hidden="1" x14ac:dyDescent="0.25">
      <c r="A1077" s="29">
        <v>1065</v>
      </c>
      <c r="B1077" s="61"/>
      <c r="C1077" s="143" t="str">
        <f>VLOOKUP(D1077,[8]Hoja1!$A$2:$B$1115,2,0)</f>
        <v>76377</v>
      </c>
      <c r="D1077" s="31">
        <v>800100521</v>
      </c>
      <c r="E1077" s="31">
        <v>217776377</v>
      </c>
      <c r="F1077" s="61" t="s">
        <v>1206</v>
      </c>
      <c r="G1077" s="33">
        <v>0</v>
      </c>
      <c r="H1077" s="33">
        <v>0</v>
      </c>
      <c r="I1077" s="3">
        <f>IFERROR(VLOOKUP(C1077,'[6]Anexo 2'!$A$9:$G$1115,7,0),0)</f>
        <v>167574142</v>
      </c>
      <c r="J1077" s="3">
        <f>IFERROR(VLOOKUP(C1077,'[6]Anexo 1'!$A$9:$F$1115,6,0),0)</f>
        <v>222588068</v>
      </c>
      <c r="K1077" s="3"/>
      <c r="L1077" s="3"/>
      <c r="M1077" s="3"/>
      <c r="N1077" s="3"/>
      <c r="O1077" s="3"/>
      <c r="P1077" s="34">
        <f t="shared" si="49"/>
        <v>390162210</v>
      </c>
      <c r="Q1077" s="35">
        <f>VLOOKUP(D1077,FEBRERO!$D$13:$Q$1147,14,0)+VLOOKUP(D1077,FEBRERO!$D$13:$AC$1147,26,0)+VLOOKUP(D1077,MARZO!$D$13:$AC$1147,26,0)</f>
        <v>264481604</v>
      </c>
      <c r="R1077" s="3">
        <f>IFERROR(VLOOKUP(D1077,[7]ServNOMINA!$F$16:$M$112,8,0),0)</f>
        <v>0</v>
      </c>
      <c r="S1077" s="3">
        <f>IFERROR(VLOOKUP(D1077,[7]ServOTROS!$F$16:$M$112,8,0),0)</f>
        <v>0</v>
      </c>
      <c r="T1077" s="3">
        <f>IFERROR(VLOOKUP(D1077,[7]CANCEL!$F$16:$M$48,8,0),0)</f>
        <v>0</v>
      </c>
      <c r="U1077" s="3">
        <f>IFERROR(VLOOKUP(B1077,[7]Aaf_PENSION!$C$16:$M$112,11,0),0)</f>
        <v>0</v>
      </c>
      <c r="V1077" s="3">
        <f>IFERROR(VLOOKUP(B1077,[7]Aaf_SALUD!$C$16:$M$112,11,0),0)</f>
        <v>0</v>
      </c>
      <c r="W1077" s="3">
        <f>IFERROR(VLOOKUP(D1077,[7]CALIDAD!$F$16:$M$1122,8,0),0)</f>
        <v>13964512</v>
      </c>
      <c r="X1077" s="3"/>
      <c r="Y1077" s="3">
        <f>IFERROR(VLOOKUP(B1077,[7]Ap_CESANTIAS!$C$16:$M$112,11,0),0)</f>
        <v>0</v>
      </c>
      <c r="Z1077" s="3">
        <f>IFERROR(VLOOKUP(B1077,[7]Ap_PENSION!$C$16:$M$112,11,0),0)</f>
        <v>0</v>
      </c>
      <c r="AA1077" s="3">
        <f>IFERROR(VLOOKUP(B1077,[7]Ap_SALUD!$C$16:$M$112,11,0),0)</f>
        <v>0</v>
      </c>
      <c r="AB1077" s="3"/>
      <c r="AC1077" s="36">
        <f t="shared" si="48"/>
        <v>13964512</v>
      </c>
      <c r="AD1077" s="37">
        <f t="shared" si="50"/>
        <v>111716094</v>
      </c>
      <c r="AE1077" s="144"/>
    </row>
    <row r="1078" spans="1:31" hidden="1" x14ac:dyDescent="0.25">
      <c r="A1078" s="38">
        <v>1066</v>
      </c>
      <c r="B1078" s="61"/>
      <c r="C1078" s="143" t="str">
        <f>VLOOKUP(D1078,[8]Hoja1!$A$2:$B$1115,2,0)</f>
        <v>76400</v>
      </c>
      <c r="D1078" s="31">
        <v>891901109</v>
      </c>
      <c r="E1078" s="31">
        <v>210076400</v>
      </c>
      <c r="F1078" s="61" t="s">
        <v>367</v>
      </c>
      <c r="G1078" s="33">
        <v>0</v>
      </c>
      <c r="H1078" s="33">
        <v>0</v>
      </c>
      <c r="I1078" s="3">
        <f>IFERROR(VLOOKUP(C1078,'[6]Anexo 2'!$A$9:$G$1115,7,0),0)</f>
        <v>369716944</v>
      </c>
      <c r="J1078" s="3">
        <f>IFERROR(VLOOKUP(C1078,'[6]Anexo 1'!$A$9:$F$1115,6,0),0)</f>
        <v>420977396</v>
      </c>
      <c r="K1078" s="3"/>
      <c r="L1078" s="3"/>
      <c r="M1078" s="3"/>
      <c r="N1078" s="3"/>
      <c r="O1078" s="3"/>
      <c r="P1078" s="34">
        <f t="shared" si="49"/>
        <v>790694340</v>
      </c>
      <c r="Q1078" s="35">
        <f>VLOOKUP(D1078,FEBRERO!$D$13:$Q$1147,14,0)+VLOOKUP(D1078,FEBRERO!$D$13:$AC$1147,26,0)+VLOOKUP(D1078,MARZO!$D$13:$AC$1147,26,0)</f>
        <v>513406631</v>
      </c>
      <c r="R1078" s="3">
        <f>IFERROR(VLOOKUP(D1078,[7]ServNOMINA!$F$16:$M$112,8,0),0)</f>
        <v>0</v>
      </c>
      <c r="S1078" s="3">
        <f>IFERROR(VLOOKUP(D1078,[7]ServOTROS!$F$16:$M$112,8,0),0)</f>
        <v>0</v>
      </c>
      <c r="T1078" s="3">
        <f>IFERROR(VLOOKUP(D1078,[7]CANCEL!$F$16:$M$48,8,0),0)</f>
        <v>0</v>
      </c>
      <c r="U1078" s="3">
        <f>IFERROR(VLOOKUP(B1078,[7]Aaf_PENSION!$C$16:$M$112,11,0),0)</f>
        <v>0</v>
      </c>
      <c r="V1078" s="3">
        <f>IFERROR(VLOOKUP(B1078,[7]Aaf_SALUD!$C$16:$M$112,11,0),0)</f>
        <v>0</v>
      </c>
      <c r="W1078" s="3">
        <f>IFERROR(VLOOKUP(D1078,[7]CALIDAD!$F$16:$M$1122,8,0),0)</f>
        <v>30809745</v>
      </c>
      <c r="X1078" s="3"/>
      <c r="Y1078" s="3">
        <f>IFERROR(VLOOKUP(B1078,[7]Ap_CESANTIAS!$C$16:$M$112,11,0),0)</f>
        <v>0</v>
      </c>
      <c r="Z1078" s="3">
        <f>IFERROR(VLOOKUP(B1078,[7]Ap_PENSION!$C$16:$M$112,11,0),0)</f>
        <v>0</v>
      </c>
      <c r="AA1078" s="3">
        <f>IFERROR(VLOOKUP(B1078,[7]Ap_SALUD!$C$16:$M$112,11,0),0)</f>
        <v>0</v>
      </c>
      <c r="AB1078" s="3"/>
      <c r="AC1078" s="36">
        <f t="shared" si="48"/>
        <v>30809745</v>
      </c>
      <c r="AD1078" s="37">
        <f t="shared" si="50"/>
        <v>246477964</v>
      </c>
      <c r="AE1078" s="144"/>
    </row>
    <row r="1079" spans="1:31" hidden="1" x14ac:dyDescent="0.25">
      <c r="A1079" s="29">
        <v>1067</v>
      </c>
      <c r="B1079" s="61"/>
      <c r="C1079" s="143" t="str">
        <f>VLOOKUP(D1079,[8]Hoja1!$A$2:$B$1115,2,0)</f>
        <v>76403</v>
      </c>
      <c r="D1079" s="31">
        <v>800100524</v>
      </c>
      <c r="E1079" s="31">
        <v>210376403</v>
      </c>
      <c r="F1079" s="61" t="s">
        <v>530</v>
      </c>
      <c r="G1079" s="33">
        <v>0</v>
      </c>
      <c r="H1079" s="33">
        <v>0</v>
      </c>
      <c r="I1079" s="3">
        <f>IFERROR(VLOOKUP(C1079,'[6]Anexo 2'!$A$9:$G$1115,7,0),0)</f>
        <v>134697392</v>
      </c>
      <c r="J1079" s="3">
        <f>IFERROR(VLOOKUP(C1079,'[6]Anexo 1'!$A$9:$F$1115,6,0),0)</f>
        <v>165729185</v>
      </c>
      <c r="K1079" s="3"/>
      <c r="L1079" s="3"/>
      <c r="M1079" s="3"/>
      <c r="N1079" s="3"/>
      <c r="O1079" s="3"/>
      <c r="P1079" s="34">
        <f t="shared" si="49"/>
        <v>300426577</v>
      </c>
      <c r="Q1079" s="35">
        <f>VLOOKUP(D1079,FEBRERO!$D$13:$Q$1147,14,0)+VLOOKUP(D1079,FEBRERO!$D$13:$AC$1147,26,0)+VLOOKUP(D1079,MARZO!$D$13:$AC$1147,26,0)</f>
        <v>199403534</v>
      </c>
      <c r="R1079" s="3">
        <f>IFERROR(VLOOKUP(D1079,[7]ServNOMINA!$F$16:$M$112,8,0),0)</f>
        <v>0</v>
      </c>
      <c r="S1079" s="3">
        <f>IFERROR(VLOOKUP(D1079,[7]ServOTROS!$F$16:$M$112,8,0),0)</f>
        <v>0</v>
      </c>
      <c r="T1079" s="3">
        <f>IFERROR(VLOOKUP(D1079,[7]CANCEL!$F$16:$M$48,8,0),0)</f>
        <v>0</v>
      </c>
      <c r="U1079" s="3">
        <f>IFERROR(VLOOKUP(B1079,[7]Aaf_PENSION!$C$16:$M$112,11,0),0)</f>
        <v>0</v>
      </c>
      <c r="V1079" s="3">
        <f>IFERROR(VLOOKUP(B1079,[7]Aaf_SALUD!$C$16:$M$112,11,0),0)</f>
        <v>0</v>
      </c>
      <c r="W1079" s="3">
        <f>IFERROR(VLOOKUP(D1079,[7]CALIDAD!$F$16:$M$1122,8,0),0)</f>
        <v>11224783</v>
      </c>
      <c r="X1079" s="3"/>
      <c r="Y1079" s="3">
        <f>IFERROR(VLOOKUP(B1079,[7]Ap_CESANTIAS!$C$16:$M$112,11,0),0)</f>
        <v>0</v>
      </c>
      <c r="Z1079" s="3">
        <f>IFERROR(VLOOKUP(B1079,[7]Ap_PENSION!$C$16:$M$112,11,0),0)</f>
        <v>0</v>
      </c>
      <c r="AA1079" s="3">
        <f>IFERROR(VLOOKUP(B1079,[7]Ap_SALUD!$C$16:$M$112,11,0),0)</f>
        <v>0</v>
      </c>
      <c r="AB1079" s="3"/>
      <c r="AC1079" s="36">
        <f t="shared" si="48"/>
        <v>11224783</v>
      </c>
      <c r="AD1079" s="37">
        <f t="shared" si="50"/>
        <v>89798260</v>
      </c>
      <c r="AE1079" s="144"/>
    </row>
    <row r="1080" spans="1:31" hidden="1" x14ac:dyDescent="0.25">
      <c r="A1080" s="38">
        <v>1068</v>
      </c>
      <c r="B1080" s="61"/>
      <c r="C1080" s="143" t="str">
        <f>VLOOKUP(D1080,[8]Hoja1!$A$2:$B$1115,2,0)</f>
        <v>76497</v>
      </c>
      <c r="D1080" s="31">
        <v>891900902</v>
      </c>
      <c r="E1080" s="31">
        <v>219776497</v>
      </c>
      <c r="F1080" s="61" t="s">
        <v>1207</v>
      </c>
      <c r="G1080" s="33">
        <v>0</v>
      </c>
      <c r="H1080" s="33">
        <v>0</v>
      </c>
      <c r="I1080" s="3">
        <f>IFERROR(VLOOKUP(C1080,'[6]Anexo 2'!$A$9:$G$1115,7,0),0)</f>
        <v>139529712</v>
      </c>
      <c r="J1080" s="3">
        <f>IFERROR(VLOOKUP(C1080,'[6]Anexo 1'!$A$9:$F$1115,6,0),0)</f>
        <v>129133669</v>
      </c>
      <c r="K1080" s="3"/>
      <c r="L1080" s="3"/>
      <c r="M1080" s="3"/>
      <c r="N1080" s="3"/>
      <c r="O1080" s="3"/>
      <c r="P1080" s="34">
        <f t="shared" si="49"/>
        <v>268663381</v>
      </c>
      <c r="Q1080" s="35">
        <f>VLOOKUP(D1080,FEBRERO!$D$13:$Q$1147,14,0)+VLOOKUP(D1080,FEBRERO!$D$13:$AC$1147,26,0)+VLOOKUP(D1080,MARZO!$D$13:$AC$1147,26,0)</f>
        <v>164016097</v>
      </c>
      <c r="R1080" s="3">
        <f>IFERROR(VLOOKUP(D1080,[7]ServNOMINA!$F$16:$M$112,8,0),0)</f>
        <v>0</v>
      </c>
      <c r="S1080" s="3">
        <f>IFERROR(VLOOKUP(D1080,[7]ServOTROS!$F$16:$M$112,8,0),0)</f>
        <v>0</v>
      </c>
      <c r="T1080" s="3">
        <f>IFERROR(VLOOKUP(D1080,[7]CANCEL!$F$16:$M$48,8,0),0)</f>
        <v>0</v>
      </c>
      <c r="U1080" s="3">
        <f>IFERROR(VLOOKUP(B1080,[7]Aaf_PENSION!$C$16:$M$112,11,0),0)</f>
        <v>0</v>
      </c>
      <c r="V1080" s="3">
        <f>IFERROR(VLOOKUP(B1080,[7]Aaf_SALUD!$C$16:$M$112,11,0),0)</f>
        <v>0</v>
      </c>
      <c r="W1080" s="3">
        <f>IFERROR(VLOOKUP(D1080,[7]CALIDAD!$F$16:$M$1122,8,0),0)</f>
        <v>11627476</v>
      </c>
      <c r="X1080" s="3"/>
      <c r="Y1080" s="3">
        <f>IFERROR(VLOOKUP(B1080,[7]Ap_CESANTIAS!$C$16:$M$112,11,0),0)</f>
        <v>0</v>
      </c>
      <c r="Z1080" s="3">
        <f>IFERROR(VLOOKUP(B1080,[7]Ap_PENSION!$C$16:$M$112,11,0),0)</f>
        <v>0</v>
      </c>
      <c r="AA1080" s="3">
        <f>IFERROR(VLOOKUP(B1080,[7]Ap_SALUD!$C$16:$M$112,11,0),0)</f>
        <v>0</v>
      </c>
      <c r="AB1080" s="3"/>
      <c r="AC1080" s="36">
        <f t="shared" si="48"/>
        <v>11627476</v>
      </c>
      <c r="AD1080" s="37">
        <f t="shared" si="50"/>
        <v>93019808</v>
      </c>
      <c r="AE1080" s="144"/>
    </row>
    <row r="1081" spans="1:31" hidden="1" x14ac:dyDescent="0.25">
      <c r="A1081" s="29">
        <v>1069</v>
      </c>
      <c r="B1081" s="61"/>
      <c r="C1081" s="143" t="str">
        <f>VLOOKUP(D1081,[8]Hoja1!$A$2:$B$1115,2,0)</f>
        <v>76563</v>
      </c>
      <c r="D1081" s="31">
        <v>891380115</v>
      </c>
      <c r="E1081" s="31">
        <v>216376563</v>
      </c>
      <c r="F1081" s="61" t="s">
        <v>1208</v>
      </c>
      <c r="G1081" s="33">
        <v>0</v>
      </c>
      <c r="H1081" s="33">
        <v>0</v>
      </c>
      <c r="I1081" s="3">
        <f>IFERROR(VLOOKUP(C1081,'[6]Anexo 2'!$A$9:$G$1115,7,0),0)</f>
        <v>623125640</v>
      </c>
      <c r="J1081" s="3">
        <f>IFERROR(VLOOKUP(C1081,'[6]Anexo 1'!$A$9:$F$1115,6,0),0)</f>
        <v>622385425</v>
      </c>
      <c r="K1081" s="3"/>
      <c r="L1081" s="3"/>
      <c r="M1081" s="3"/>
      <c r="N1081" s="3"/>
      <c r="O1081" s="3"/>
      <c r="P1081" s="34">
        <f t="shared" si="49"/>
        <v>1245511065</v>
      </c>
      <c r="Q1081" s="35">
        <f>VLOOKUP(D1081,FEBRERO!$D$13:$Q$1147,14,0)+VLOOKUP(D1081,FEBRERO!$D$13:$AC$1147,26,0)+VLOOKUP(D1081,MARZO!$D$13:$AC$1147,26,0)</f>
        <v>778166836</v>
      </c>
      <c r="R1081" s="3">
        <f>IFERROR(VLOOKUP(D1081,[7]ServNOMINA!$F$16:$M$112,8,0),0)</f>
        <v>0</v>
      </c>
      <c r="S1081" s="3">
        <f>IFERROR(VLOOKUP(D1081,[7]ServOTROS!$F$16:$M$112,8,0),0)</f>
        <v>0</v>
      </c>
      <c r="T1081" s="3">
        <f>IFERROR(VLOOKUP(D1081,[7]CANCEL!$F$16:$M$48,8,0),0)</f>
        <v>0</v>
      </c>
      <c r="U1081" s="3">
        <f>IFERROR(VLOOKUP(B1081,[7]Aaf_PENSION!$C$16:$M$112,11,0),0)</f>
        <v>0</v>
      </c>
      <c r="V1081" s="3">
        <f>IFERROR(VLOOKUP(B1081,[7]Aaf_SALUD!$C$16:$M$112,11,0),0)</f>
        <v>0</v>
      </c>
      <c r="W1081" s="3">
        <f>IFERROR(VLOOKUP(D1081,[7]CALIDAD!$F$16:$M$1122,8,0),0)</f>
        <v>51927137</v>
      </c>
      <c r="X1081" s="3"/>
      <c r="Y1081" s="3">
        <f>IFERROR(VLOOKUP(B1081,[7]Ap_CESANTIAS!$C$16:$M$112,11,0),0)</f>
        <v>0</v>
      </c>
      <c r="Z1081" s="3">
        <f>IFERROR(VLOOKUP(B1081,[7]Ap_PENSION!$C$16:$M$112,11,0),0)</f>
        <v>0</v>
      </c>
      <c r="AA1081" s="3">
        <f>IFERROR(VLOOKUP(B1081,[7]Ap_SALUD!$C$16:$M$112,11,0),0)</f>
        <v>0</v>
      </c>
      <c r="AB1081" s="3"/>
      <c r="AC1081" s="36">
        <f t="shared" si="48"/>
        <v>51927137</v>
      </c>
      <c r="AD1081" s="37">
        <f t="shared" si="50"/>
        <v>415417092</v>
      </c>
      <c r="AE1081" s="144"/>
    </row>
    <row r="1082" spans="1:31" hidden="1" x14ac:dyDescent="0.25">
      <c r="A1082" s="38">
        <v>1070</v>
      </c>
      <c r="B1082" s="61"/>
      <c r="C1082" s="143" t="str">
        <f>VLOOKUP(D1082,[8]Hoja1!$A$2:$B$1115,2,0)</f>
        <v>76606</v>
      </c>
      <c r="D1082" s="31">
        <v>891902191</v>
      </c>
      <c r="E1082" s="31">
        <v>210676606</v>
      </c>
      <c r="F1082" s="61" t="s">
        <v>946</v>
      </c>
      <c r="G1082" s="33">
        <v>0</v>
      </c>
      <c r="H1082" s="33">
        <v>0</v>
      </c>
      <c r="I1082" s="3">
        <f>IFERROR(VLOOKUP(C1082,'[6]Anexo 2'!$A$9:$G$1115,7,0),0)</f>
        <v>228463112</v>
      </c>
      <c r="J1082" s="3">
        <f>IFERROR(VLOOKUP(C1082,'[6]Anexo 1'!$A$9:$F$1115,6,0),0)</f>
        <v>285056274</v>
      </c>
      <c r="K1082" s="3"/>
      <c r="L1082" s="3"/>
      <c r="M1082" s="3"/>
      <c r="N1082" s="3"/>
      <c r="O1082" s="3"/>
      <c r="P1082" s="34">
        <f t="shared" si="49"/>
        <v>513519386</v>
      </c>
      <c r="Q1082" s="35">
        <f>VLOOKUP(D1082,FEBRERO!$D$13:$Q$1147,14,0)+VLOOKUP(D1082,FEBRERO!$D$13:$AC$1147,26,0)+VLOOKUP(D1082,MARZO!$D$13:$AC$1147,26,0)</f>
        <v>342172053</v>
      </c>
      <c r="R1082" s="3">
        <f>IFERROR(VLOOKUP(D1082,[7]ServNOMINA!$F$16:$M$112,8,0),0)</f>
        <v>0</v>
      </c>
      <c r="S1082" s="3">
        <f>IFERROR(VLOOKUP(D1082,[7]ServOTROS!$F$16:$M$112,8,0),0)</f>
        <v>0</v>
      </c>
      <c r="T1082" s="3">
        <f>IFERROR(VLOOKUP(D1082,[7]CANCEL!$F$16:$M$48,8,0),0)</f>
        <v>0</v>
      </c>
      <c r="U1082" s="3">
        <f>IFERROR(VLOOKUP(B1082,[7]Aaf_PENSION!$C$16:$M$112,11,0),0)</f>
        <v>0</v>
      </c>
      <c r="V1082" s="3">
        <f>IFERROR(VLOOKUP(B1082,[7]Aaf_SALUD!$C$16:$M$112,11,0),0)</f>
        <v>0</v>
      </c>
      <c r="W1082" s="3">
        <f>IFERROR(VLOOKUP(D1082,[7]CALIDAD!$F$16:$M$1122,8,0),0)</f>
        <v>19038593</v>
      </c>
      <c r="X1082" s="3"/>
      <c r="Y1082" s="3">
        <f>IFERROR(VLOOKUP(B1082,[7]Ap_CESANTIAS!$C$16:$M$112,11,0),0)</f>
        <v>0</v>
      </c>
      <c r="Z1082" s="3">
        <f>IFERROR(VLOOKUP(B1082,[7]Ap_PENSION!$C$16:$M$112,11,0),0)</f>
        <v>0</v>
      </c>
      <c r="AA1082" s="3">
        <f>IFERROR(VLOOKUP(B1082,[7]Ap_SALUD!$C$16:$M$112,11,0),0)</f>
        <v>0</v>
      </c>
      <c r="AB1082" s="3"/>
      <c r="AC1082" s="36">
        <f t="shared" si="48"/>
        <v>19038593</v>
      </c>
      <c r="AD1082" s="37">
        <f t="shared" si="50"/>
        <v>152308740</v>
      </c>
      <c r="AE1082" s="144"/>
    </row>
    <row r="1083" spans="1:31" hidden="1" x14ac:dyDescent="0.25">
      <c r="A1083" s="29">
        <v>1071</v>
      </c>
      <c r="B1083" s="61"/>
      <c r="C1083" s="143" t="str">
        <f>VLOOKUP(D1083,[8]Hoja1!$A$2:$B$1115,2,0)</f>
        <v>76616</v>
      </c>
      <c r="D1083" s="31">
        <v>891900357</v>
      </c>
      <c r="E1083" s="31">
        <v>211676616</v>
      </c>
      <c r="F1083" s="61" t="s">
        <v>1209</v>
      </c>
      <c r="G1083" s="33">
        <v>0</v>
      </c>
      <c r="H1083" s="33">
        <v>0</v>
      </c>
      <c r="I1083" s="3">
        <f>IFERROR(VLOOKUP(C1083,'[6]Anexo 2'!$A$9:$G$1115,7,0),0)</f>
        <v>194434324</v>
      </c>
      <c r="J1083" s="3">
        <f>IFERROR(VLOOKUP(C1083,'[6]Anexo 1'!$A$9:$F$1115,6,0),0)</f>
        <v>254836476</v>
      </c>
      <c r="K1083" s="3"/>
      <c r="L1083" s="3"/>
      <c r="M1083" s="3"/>
      <c r="N1083" s="3"/>
      <c r="O1083" s="3"/>
      <c r="P1083" s="34">
        <f t="shared" si="49"/>
        <v>449270800</v>
      </c>
      <c r="Q1083" s="35">
        <f>VLOOKUP(D1083,FEBRERO!$D$13:$Q$1147,14,0)+VLOOKUP(D1083,FEBRERO!$D$13:$AC$1147,26,0)+VLOOKUP(D1083,MARZO!$D$13:$AC$1147,26,0)</f>
        <v>303445056</v>
      </c>
      <c r="R1083" s="3">
        <f>IFERROR(VLOOKUP(D1083,[7]ServNOMINA!$F$16:$M$112,8,0),0)</f>
        <v>0</v>
      </c>
      <c r="S1083" s="3">
        <f>IFERROR(VLOOKUP(D1083,[7]ServOTROS!$F$16:$M$112,8,0),0)</f>
        <v>0</v>
      </c>
      <c r="T1083" s="3">
        <f>IFERROR(VLOOKUP(D1083,[7]CANCEL!$F$16:$M$48,8,0),0)</f>
        <v>0</v>
      </c>
      <c r="U1083" s="3">
        <f>IFERROR(VLOOKUP(B1083,[7]Aaf_PENSION!$C$16:$M$112,11,0),0)</f>
        <v>0</v>
      </c>
      <c r="V1083" s="3">
        <f>IFERROR(VLOOKUP(B1083,[7]Aaf_SALUD!$C$16:$M$112,11,0),0)</f>
        <v>0</v>
      </c>
      <c r="W1083" s="3">
        <f>IFERROR(VLOOKUP(D1083,[7]CALIDAD!$F$16:$M$1122,8,0),0)</f>
        <v>16202860</v>
      </c>
      <c r="X1083" s="3"/>
      <c r="Y1083" s="3">
        <f>IFERROR(VLOOKUP(B1083,[7]Ap_CESANTIAS!$C$16:$M$112,11,0),0)</f>
        <v>0</v>
      </c>
      <c r="Z1083" s="3">
        <f>IFERROR(VLOOKUP(B1083,[7]Ap_PENSION!$C$16:$M$112,11,0),0)</f>
        <v>0</v>
      </c>
      <c r="AA1083" s="3">
        <f>IFERROR(VLOOKUP(B1083,[7]Ap_SALUD!$C$16:$M$112,11,0),0)</f>
        <v>0</v>
      </c>
      <c r="AB1083" s="3"/>
      <c r="AC1083" s="36">
        <f t="shared" si="48"/>
        <v>16202860</v>
      </c>
      <c r="AD1083" s="37">
        <f t="shared" si="50"/>
        <v>129622884</v>
      </c>
      <c r="AE1083" s="144"/>
    </row>
    <row r="1084" spans="1:31" hidden="1" x14ac:dyDescent="0.25">
      <c r="A1084" s="38">
        <v>1072</v>
      </c>
      <c r="B1084" s="61"/>
      <c r="C1084" s="143" t="str">
        <f>VLOOKUP(D1084,[8]Hoja1!$A$2:$B$1115,2,0)</f>
        <v>76622</v>
      </c>
      <c r="D1084" s="31">
        <v>891900289</v>
      </c>
      <c r="E1084" s="31">
        <v>212276622</v>
      </c>
      <c r="F1084" s="61" t="s">
        <v>1210</v>
      </c>
      <c r="G1084" s="33">
        <v>0</v>
      </c>
      <c r="H1084" s="33">
        <v>0</v>
      </c>
      <c r="I1084" s="3">
        <f>IFERROR(VLOOKUP(C1084,'[6]Anexo 2'!$A$9:$G$1115,7,0),0)</f>
        <v>354703372</v>
      </c>
      <c r="J1084" s="3">
        <f>IFERROR(VLOOKUP(C1084,'[6]Anexo 1'!$A$9:$F$1115,6,0),0)</f>
        <v>406315355</v>
      </c>
      <c r="K1084" s="3"/>
      <c r="L1084" s="3"/>
      <c r="M1084" s="3"/>
      <c r="N1084" s="3"/>
      <c r="O1084" s="3"/>
      <c r="P1084" s="34">
        <f t="shared" si="49"/>
        <v>761018727</v>
      </c>
      <c r="Q1084" s="35">
        <f>VLOOKUP(D1084,FEBRERO!$D$13:$Q$1147,14,0)+VLOOKUP(D1084,FEBRERO!$D$13:$AC$1147,26,0)+VLOOKUP(D1084,MARZO!$D$13:$AC$1147,26,0)</f>
        <v>492545731</v>
      </c>
      <c r="R1084" s="3">
        <f>IFERROR(VLOOKUP(D1084,[7]ServNOMINA!$F$16:$M$112,8,0),0)</f>
        <v>0</v>
      </c>
      <c r="S1084" s="3">
        <f>IFERROR(VLOOKUP(D1084,[7]ServOTROS!$F$16:$M$112,8,0),0)</f>
        <v>0</v>
      </c>
      <c r="T1084" s="3">
        <f>IFERROR(VLOOKUP(D1084,[7]CANCEL!$F$16:$M$48,8,0),0)</f>
        <v>0</v>
      </c>
      <c r="U1084" s="3">
        <f>IFERROR(VLOOKUP(B1084,[7]Aaf_PENSION!$C$16:$M$112,11,0),0)</f>
        <v>0</v>
      </c>
      <c r="V1084" s="3">
        <f>IFERROR(VLOOKUP(B1084,[7]Aaf_SALUD!$C$16:$M$112,11,0),0)</f>
        <v>0</v>
      </c>
      <c r="W1084" s="3">
        <f>IFERROR(VLOOKUP(D1084,[7]CALIDAD!$F$16:$M$1122,8,0),0)</f>
        <v>29558614</v>
      </c>
      <c r="X1084" s="3"/>
      <c r="Y1084" s="3">
        <f>IFERROR(VLOOKUP(B1084,[7]Ap_CESANTIAS!$C$16:$M$112,11,0),0)</f>
        <v>0</v>
      </c>
      <c r="Z1084" s="3">
        <f>IFERROR(VLOOKUP(B1084,[7]Ap_PENSION!$C$16:$M$112,11,0),0)</f>
        <v>0</v>
      </c>
      <c r="AA1084" s="3">
        <f>IFERROR(VLOOKUP(B1084,[7]Ap_SALUD!$C$16:$M$112,11,0),0)</f>
        <v>0</v>
      </c>
      <c r="AB1084" s="3"/>
      <c r="AC1084" s="36">
        <f t="shared" si="48"/>
        <v>29558614</v>
      </c>
      <c r="AD1084" s="37">
        <f t="shared" si="50"/>
        <v>238914382</v>
      </c>
      <c r="AE1084" s="144"/>
    </row>
    <row r="1085" spans="1:31" hidden="1" x14ac:dyDescent="0.25">
      <c r="A1085" s="29">
        <v>1073</v>
      </c>
      <c r="B1085" s="61"/>
      <c r="C1085" s="143" t="str">
        <f>VLOOKUP(D1085,[8]Hoja1!$A$2:$B$1115,2,0)</f>
        <v>76670</v>
      </c>
      <c r="D1085" s="31">
        <v>800100526</v>
      </c>
      <c r="E1085" s="31">
        <v>217076670</v>
      </c>
      <c r="F1085" s="61" t="s">
        <v>395</v>
      </c>
      <c r="G1085" s="33">
        <v>0</v>
      </c>
      <c r="H1085" s="33">
        <v>0</v>
      </c>
      <c r="I1085" s="3">
        <f>IFERROR(VLOOKUP(C1085,'[6]Anexo 2'!$A$9:$G$1115,7,0),0)</f>
        <v>178604316</v>
      </c>
      <c r="J1085" s="3">
        <f>IFERROR(VLOOKUP(C1085,'[6]Anexo 1'!$A$9:$F$1115,6,0),0)</f>
        <v>219854083</v>
      </c>
      <c r="K1085" s="3"/>
      <c r="L1085" s="3"/>
      <c r="M1085" s="3"/>
      <c r="N1085" s="3"/>
      <c r="O1085" s="3"/>
      <c r="P1085" s="34">
        <f t="shared" si="49"/>
        <v>398458399</v>
      </c>
      <c r="Q1085" s="35">
        <f>VLOOKUP(D1085,FEBRERO!$D$13:$Q$1147,14,0)+VLOOKUP(D1085,FEBRERO!$D$13:$AC$1147,26,0)+VLOOKUP(D1085,MARZO!$D$13:$AC$1147,26,0)</f>
        <v>264505162</v>
      </c>
      <c r="R1085" s="3">
        <f>IFERROR(VLOOKUP(D1085,[7]ServNOMINA!$F$16:$M$112,8,0),0)</f>
        <v>0</v>
      </c>
      <c r="S1085" s="3">
        <f>IFERROR(VLOOKUP(D1085,[7]ServOTROS!$F$16:$M$112,8,0),0)</f>
        <v>0</v>
      </c>
      <c r="T1085" s="3">
        <f>IFERROR(VLOOKUP(D1085,[7]CANCEL!$F$16:$M$48,8,0),0)</f>
        <v>0</v>
      </c>
      <c r="U1085" s="3">
        <f>IFERROR(VLOOKUP(B1085,[7]Aaf_PENSION!$C$16:$M$112,11,0),0)</f>
        <v>0</v>
      </c>
      <c r="V1085" s="3">
        <f>IFERROR(VLOOKUP(B1085,[7]Aaf_SALUD!$C$16:$M$112,11,0),0)</f>
        <v>0</v>
      </c>
      <c r="W1085" s="3">
        <f>IFERROR(VLOOKUP(D1085,[7]CALIDAD!$F$16:$M$1122,8,0),0)</f>
        <v>14883693</v>
      </c>
      <c r="X1085" s="3"/>
      <c r="Y1085" s="3">
        <f>IFERROR(VLOOKUP(B1085,[7]Ap_CESANTIAS!$C$16:$M$112,11,0),0)</f>
        <v>0</v>
      </c>
      <c r="Z1085" s="3">
        <f>IFERROR(VLOOKUP(B1085,[7]Ap_PENSION!$C$16:$M$112,11,0),0)</f>
        <v>0</v>
      </c>
      <c r="AA1085" s="3">
        <f>IFERROR(VLOOKUP(B1085,[7]Ap_SALUD!$C$16:$M$112,11,0),0)</f>
        <v>0</v>
      </c>
      <c r="AB1085" s="3"/>
      <c r="AC1085" s="36">
        <f t="shared" si="48"/>
        <v>14883693</v>
      </c>
      <c r="AD1085" s="37">
        <f t="shared" si="50"/>
        <v>119069544</v>
      </c>
      <c r="AE1085" s="144"/>
    </row>
    <row r="1086" spans="1:31" hidden="1" x14ac:dyDescent="0.25">
      <c r="A1086" s="38">
        <v>1074</v>
      </c>
      <c r="B1086" s="61"/>
      <c r="C1086" s="143" t="str">
        <f>VLOOKUP(D1086,[8]Hoja1!$A$2:$B$1115,2,0)</f>
        <v>76736</v>
      </c>
      <c r="D1086" s="31">
        <v>800100527</v>
      </c>
      <c r="E1086" s="31">
        <v>213676736</v>
      </c>
      <c r="F1086" s="61" t="s">
        <v>1211</v>
      </c>
      <c r="G1086" s="33">
        <v>0</v>
      </c>
      <c r="H1086" s="33">
        <v>0</v>
      </c>
      <c r="I1086" s="3">
        <f>IFERROR(VLOOKUP(C1086,'[6]Anexo 2'!$A$9:$G$1115,7,0),0)</f>
        <v>400321592</v>
      </c>
      <c r="J1086" s="3">
        <f>IFERROR(VLOOKUP(C1086,'[6]Anexo 1'!$A$9:$F$1115,6,0),0)</f>
        <v>408634833</v>
      </c>
      <c r="K1086" s="3"/>
      <c r="L1086" s="3"/>
      <c r="M1086" s="3"/>
      <c r="N1086" s="3"/>
      <c r="O1086" s="3"/>
      <c r="P1086" s="34">
        <f t="shared" si="49"/>
        <v>808956425</v>
      </c>
      <c r="Q1086" s="35">
        <f>VLOOKUP(D1086,FEBRERO!$D$13:$Q$1147,14,0)+VLOOKUP(D1086,FEBRERO!$D$13:$AC$1147,26,0)+VLOOKUP(D1086,MARZO!$D$13:$AC$1147,26,0)</f>
        <v>508715232</v>
      </c>
      <c r="R1086" s="3">
        <f>IFERROR(VLOOKUP(D1086,[7]ServNOMINA!$F$16:$M$112,8,0),0)</f>
        <v>0</v>
      </c>
      <c r="S1086" s="3">
        <f>IFERROR(VLOOKUP(D1086,[7]ServOTROS!$F$16:$M$112,8,0),0)</f>
        <v>0</v>
      </c>
      <c r="T1086" s="3">
        <f>IFERROR(VLOOKUP(D1086,[7]CANCEL!$F$16:$M$48,8,0),0)</f>
        <v>0</v>
      </c>
      <c r="U1086" s="3">
        <f>IFERROR(VLOOKUP(B1086,[7]Aaf_PENSION!$C$16:$M$112,11,0),0)</f>
        <v>0</v>
      </c>
      <c r="V1086" s="3">
        <f>IFERROR(VLOOKUP(B1086,[7]Aaf_SALUD!$C$16:$M$112,11,0),0)</f>
        <v>0</v>
      </c>
      <c r="W1086" s="3">
        <f>IFERROR(VLOOKUP(D1086,[7]CALIDAD!$F$16:$M$1122,8,0),0)</f>
        <v>33360133</v>
      </c>
      <c r="X1086" s="3"/>
      <c r="Y1086" s="3">
        <f>IFERROR(VLOOKUP(B1086,[7]Ap_CESANTIAS!$C$16:$M$112,11,0),0)</f>
        <v>0</v>
      </c>
      <c r="Z1086" s="3">
        <f>IFERROR(VLOOKUP(B1086,[7]Ap_PENSION!$C$16:$M$112,11,0),0)</f>
        <v>0</v>
      </c>
      <c r="AA1086" s="3">
        <f>IFERROR(VLOOKUP(B1086,[7]Ap_SALUD!$C$16:$M$112,11,0),0)</f>
        <v>0</v>
      </c>
      <c r="AB1086" s="3"/>
      <c r="AC1086" s="36">
        <f t="shared" si="48"/>
        <v>33360133</v>
      </c>
      <c r="AD1086" s="37">
        <f t="shared" si="50"/>
        <v>266881060</v>
      </c>
      <c r="AE1086" s="144"/>
    </row>
    <row r="1087" spans="1:31" hidden="1" x14ac:dyDescent="0.25">
      <c r="A1087" s="29">
        <v>1075</v>
      </c>
      <c r="B1087" s="61"/>
      <c r="C1087" s="143" t="str">
        <f>VLOOKUP(D1087,[8]Hoja1!$A$2:$B$1115,2,0)</f>
        <v>76823</v>
      </c>
      <c r="D1087" s="31">
        <v>891900985</v>
      </c>
      <c r="E1087" s="31">
        <v>212376823</v>
      </c>
      <c r="F1087" s="61" t="s">
        <v>1212</v>
      </c>
      <c r="G1087" s="33">
        <v>0</v>
      </c>
      <c r="H1087" s="33">
        <v>0</v>
      </c>
      <c r="I1087" s="3">
        <f>IFERROR(VLOOKUP(C1087,'[6]Anexo 2'!$A$9:$G$1115,7,0),0)</f>
        <v>203293856</v>
      </c>
      <c r="J1087" s="3">
        <f>IFERROR(VLOOKUP(C1087,'[6]Anexo 1'!$A$9:$F$1115,6,0),0)</f>
        <v>192270659</v>
      </c>
      <c r="K1087" s="3"/>
      <c r="L1087" s="3"/>
      <c r="M1087" s="3"/>
      <c r="N1087" s="3"/>
      <c r="O1087" s="3"/>
      <c r="P1087" s="34">
        <f t="shared" si="49"/>
        <v>395564515</v>
      </c>
      <c r="Q1087" s="35">
        <f>VLOOKUP(D1087,FEBRERO!$D$13:$Q$1147,14,0)+VLOOKUP(D1087,FEBRERO!$D$13:$AC$1147,26,0)+VLOOKUP(D1087,MARZO!$D$13:$AC$1147,26,0)</f>
        <v>243094124</v>
      </c>
      <c r="R1087" s="3">
        <f>IFERROR(VLOOKUP(D1087,[7]ServNOMINA!$F$16:$M$112,8,0),0)</f>
        <v>0</v>
      </c>
      <c r="S1087" s="3">
        <f>IFERROR(VLOOKUP(D1087,[7]ServOTROS!$F$16:$M$112,8,0),0)</f>
        <v>0</v>
      </c>
      <c r="T1087" s="3">
        <f>IFERROR(VLOOKUP(D1087,[7]CANCEL!$F$16:$M$48,8,0),0)</f>
        <v>0</v>
      </c>
      <c r="U1087" s="3">
        <f>IFERROR(VLOOKUP(B1087,[7]Aaf_PENSION!$C$16:$M$112,11,0),0)</f>
        <v>0</v>
      </c>
      <c r="V1087" s="3">
        <f>IFERROR(VLOOKUP(B1087,[7]Aaf_SALUD!$C$16:$M$112,11,0),0)</f>
        <v>0</v>
      </c>
      <c r="W1087" s="3">
        <f>IFERROR(VLOOKUP(D1087,[7]CALIDAD!$F$16:$M$1122,8,0),0)</f>
        <v>16941155</v>
      </c>
      <c r="X1087" s="3"/>
      <c r="Y1087" s="3">
        <f>IFERROR(VLOOKUP(B1087,[7]Ap_CESANTIAS!$C$16:$M$112,11,0),0)</f>
        <v>0</v>
      </c>
      <c r="Z1087" s="3">
        <f>IFERROR(VLOOKUP(B1087,[7]Ap_PENSION!$C$16:$M$112,11,0),0)</f>
        <v>0</v>
      </c>
      <c r="AA1087" s="3">
        <f>IFERROR(VLOOKUP(B1087,[7]Ap_SALUD!$C$16:$M$112,11,0),0)</f>
        <v>0</v>
      </c>
      <c r="AB1087" s="3"/>
      <c r="AC1087" s="36">
        <f t="shared" si="48"/>
        <v>16941155</v>
      </c>
      <c r="AD1087" s="37">
        <f t="shared" si="50"/>
        <v>135529236</v>
      </c>
      <c r="AE1087" s="144"/>
    </row>
    <row r="1088" spans="1:31" hidden="1" x14ac:dyDescent="0.25">
      <c r="A1088" s="38">
        <v>1076</v>
      </c>
      <c r="B1088" s="61"/>
      <c r="C1088" s="143" t="str">
        <f>VLOOKUP(D1088,[8]Hoja1!$A$2:$B$1115,2,0)</f>
        <v>76828</v>
      </c>
      <c r="D1088" s="31">
        <v>891900764</v>
      </c>
      <c r="E1088" s="31">
        <v>212876828</v>
      </c>
      <c r="F1088" s="61" t="s">
        <v>1213</v>
      </c>
      <c r="G1088" s="33">
        <v>0</v>
      </c>
      <c r="H1088" s="33">
        <v>0</v>
      </c>
      <c r="I1088" s="3">
        <f>IFERROR(VLOOKUP(C1088,'[6]Anexo 2'!$A$9:$G$1115,7,0),0)</f>
        <v>266868732</v>
      </c>
      <c r="J1088" s="3">
        <f>IFERROR(VLOOKUP(C1088,'[6]Anexo 1'!$A$9:$F$1115,6,0),0)</f>
        <v>297757923</v>
      </c>
      <c r="K1088" s="3"/>
      <c r="L1088" s="3"/>
      <c r="M1088" s="3"/>
      <c r="N1088" s="3"/>
      <c r="O1088" s="3"/>
      <c r="P1088" s="34">
        <f t="shared" si="49"/>
        <v>564626655</v>
      </c>
      <c r="Q1088" s="35">
        <f>VLOOKUP(D1088,FEBRERO!$D$13:$Q$1147,14,0)+VLOOKUP(D1088,FEBRERO!$D$13:$AC$1147,26,0)+VLOOKUP(D1088,MARZO!$D$13:$AC$1147,26,0)</f>
        <v>353802575</v>
      </c>
      <c r="R1088" s="3">
        <f>IFERROR(VLOOKUP(D1088,[7]ServNOMINA!$F$16:$M$112,8,0),0)</f>
        <v>0</v>
      </c>
      <c r="S1088" s="3">
        <f>IFERROR(VLOOKUP(D1088,[7]ServOTROS!$F$16:$M$112,8,0),0)</f>
        <v>0</v>
      </c>
      <c r="T1088" s="3">
        <f>IFERROR(VLOOKUP(D1088,[7]CANCEL!$F$16:$M$48,8,0),0)</f>
        <v>0</v>
      </c>
      <c r="U1088" s="3">
        <f>IFERROR(VLOOKUP(B1088,[7]Aaf_PENSION!$C$16:$M$112,11,0),0)</f>
        <v>0</v>
      </c>
      <c r="V1088" s="3">
        <f>IFERROR(VLOOKUP(B1088,[7]Aaf_SALUD!$C$16:$M$112,11,0),0)</f>
        <v>0</v>
      </c>
      <c r="W1088" s="3">
        <f>IFERROR(VLOOKUP(D1088,[7]CALIDAD!$F$16:$M$1122,8,0),0)</f>
        <v>22239061</v>
      </c>
      <c r="X1088" s="3"/>
      <c r="Y1088" s="3">
        <f>IFERROR(VLOOKUP(B1088,[7]Ap_CESANTIAS!$C$16:$M$112,11,0),0)</f>
        <v>0</v>
      </c>
      <c r="Z1088" s="3">
        <f>IFERROR(VLOOKUP(B1088,[7]Ap_PENSION!$C$16:$M$112,11,0),0)</f>
        <v>0</v>
      </c>
      <c r="AA1088" s="3">
        <f>IFERROR(VLOOKUP(B1088,[7]Ap_SALUD!$C$16:$M$112,11,0),0)</f>
        <v>0</v>
      </c>
      <c r="AB1088" s="3"/>
      <c r="AC1088" s="36">
        <f t="shared" si="48"/>
        <v>22239061</v>
      </c>
      <c r="AD1088" s="37">
        <f t="shared" si="50"/>
        <v>188585019</v>
      </c>
      <c r="AE1088" s="144"/>
    </row>
    <row r="1089" spans="1:31" hidden="1" x14ac:dyDescent="0.25">
      <c r="A1089" s="29">
        <v>1077</v>
      </c>
      <c r="B1089" s="61"/>
      <c r="C1089" s="143" t="str">
        <f>VLOOKUP(D1089,[8]Hoja1!$A$2:$B$1115,2,0)</f>
        <v>76845</v>
      </c>
      <c r="D1089" s="31">
        <v>800100529</v>
      </c>
      <c r="E1089" s="31">
        <v>214576845</v>
      </c>
      <c r="F1089" s="61" t="s">
        <v>1214</v>
      </c>
      <c r="G1089" s="33">
        <v>0</v>
      </c>
      <c r="H1089" s="33">
        <v>0</v>
      </c>
      <c r="I1089" s="3">
        <f>IFERROR(VLOOKUP(C1089,'[6]Anexo 2'!$A$9:$G$1115,7,0),0)</f>
        <v>61198244</v>
      </c>
      <c r="J1089" s="3">
        <f>IFERROR(VLOOKUP(C1089,'[6]Anexo 1'!$A$9:$F$1115,6,0),0)</f>
        <v>79329831</v>
      </c>
      <c r="K1089" s="3"/>
      <c r="L1089" s="3"/>
      <c r="M1089" s="3"/>
      <c r="N1089" s="3"/>
      <c r="O1089" s="3"/>
      <c r="P1089" s="34">
        <f t="shared" si="49"/>
        <v>140528075</v>
      </c>
      <c r="Q1089" s="35">
        <f>VLOOKUP(D1089,FEBRERO!$D$13:$Q$1147,14,0)+VLOOKUP(D1089,FEBRERO!$D$13:$AC$1147,26,0)+VLOOKUP(D1089,MARZO!$D$13:$AC$1147,26,0)</f>
        <v>94629393</v>
      </c>
      <c r="R1089" s="3">
        <f>IFERROR(VLOOKUP(D1089,[7]ServNOMINA!$F$16:$M$112,8,0),0)</f>
        <v>0</v>
      </c>
      <c r="S1089" s="3">
        <f>IFERROR(VLOOKUP(D1089,[7]ServOTROS!$F$16:$M$112,8,0),0)</f>
        <v>0</v>
      </c>
      <c r="T1089" s="3">
        <f>IFERROR(VLOOKUP(D1089,[7]CANCEL!$F$16:$M$48,8,0),0)</f>
        <v>0</v>
      </c>
      <c r="U1089" s="3">
        <f>IFERROR(VLOOKUP(B1089,[7]Aaf_PENSION!$C$16:$M$112,11,0),0)</f>
        <v>0</v>
      </c>
      <c r="V1089" s="3">
        <f>IFERROR(VLOOKUP(B1089,[7]Aaf_SALUD!$C$16:$M$112,11,0),0)</f>
        <v>0</v>
      </c>
      <c r="W1089" s="3">
        <f>IFERROR(VLOOKUP(D1089,[7]CALIDAD!$F$16:$M$1122,8,0),0)</f>
        <v>5099854</v>
      </c>
      <c r="X1089" s="3"/>
      <c r="Y1089" s="3">
        <f>IFERROR(VLOOKUP(B1089,[7]Ap_CESANTIAS!$C$16:$M$112,11,0),0)</f>
        <v>0</v>
      </c>
      <c r="Z1089" s="3">
        <f>IFERROR(VLOOKUP(B1089,[7]Ap_PENSION!$C$16:$M$112,11,0),0)</f>
        <v>0</v>
      </c>
      <c r="AA1089" s="3">
        <f>IFERROR(VLOOKUP(B1089,[7]Ap_SALUD!$C$16:$M$112,11,0),0)</f>
        <v>0</v>
      </c>
      <c r="AB1089" s="3"/>
      <c r="AC1089" s="36">
        <f t="shared" si="48"/>
        <v>5099854</v>
      </c>
      <c r="AD1089" s="37">
        <f t="shared" si="50"/>
        <v>40798828</v>
      </c>
      <c r="AE1089" s="144"/>
    </row>
    <row r="1090" spans="1:31" hidden="1" x14ac:dyDescent="0.25">
      <c r="A1090" s="38">
        <v>1078</v>
      </c>
      <c r="B1090" s="61"/>
      <c r="C1090" s="143" t="str">
        <f>VLOOKUP(D1090,[8]Hoja1!$A$2:$B$1115,2,0)</f>
        <v>76863</v>
      </c>
      <c r="D1090" s="31">
        <v>891901155</v>
      </c>
      <c r="E1090" s="31">
        <v>216376863</v>
      </c>
      <c r="F1090" s="61" t="s">
        <v>1215</v>
      </c>
      <c r="G1090" s="33">
        <v>0</v>
      </c>
      <c r="H1090" s="33">
        <v>0</v>
      </c>
      <c r="I1090" s="3">
        <f>IFERROR(VLOOKUP(C1090,'[6]Anexo 2'!$A$9:$G$1115,7,0),0)</f>
        <v>95588460</v>
      </c>
      <c r="J1090" s="3">
        <f>IFERROR(VLOOKUP(C1090,'[6]Anexo 1'!$A$9:$F$1115,6,0),0)</f>
        <v>102212041</v>
      </c>
      <c r="K1090" s="3"/>
      <c r="L1090" s="3"/>
      <c r="M1090" s="3"/>
      <c r="N1090" s="3"/>
      <c r="O1090" s="3"/>
      <c r="P1090" s="34">
        <f t="shared" si="49"/>
        <v>197800501</v>
      </c>
      <c r="Q1090" s="35">
        <f>VLOOKUP(D1090,FEBRERO!$D$13:$Q$1147,14,0)+VLOOKUP(D1090,FEBRERO!$D$13:$AC$1147,26,0)+VLOOKUP(D1090,MARZO!$D$13:$AC$1147,26,0)</f>
        <v>123329765</v>
      </c>
      <c r="R1090" s="3">
        <f>IFERROR(VLOOKUP(D1090,[7]ServNOMINA!$F$16:$M$112,8,0),0)</f>
        <v>0</v>
      </c>
      <c r="S1090" s="3">
        <f>IFERROR(VLOOKUP(D1090,[7]ServOTROS!$F$16:$M$112,8,0),0)</f>
        <v>0</v>
      </c>
      <c r="T1090" s="3">
        <f>IFERROR(VLOOKUP(D1090,[7]CANCEL!$F$16:$M$48,8,0),0)</f>
        <v>0</v>
      </c>
      <c r="U1090" s="3">
        <f>IFERROR(VLOOKUP(B1090,[7]Aaf_PENSION!$C$16:$M$112,11,0),0)</f>
        <v>0</v>
      </c>
      <c r="V1090" s="3">
        <f>IFERROR(VLOOKUP(B1090,[7]Aaf_SALUD!$C$16:$M$112,11,0),0)</f>
        <v>0</v>
      </c>
      <c r="W1090" s="3">
        <f>IFERROR(VLOOKUP(D1090,[7]CALIDAD!$F$16:$M$1122,8,0),0)</f>
        <v>7965705</v>
      </c>
      <c r="X1090" s="3"/>
      <c r="Y1090" s="3">
        <f>IFERROR(VLOOKUP(B1090,[7]Ap_CESANTIAS!$C$16:$M$112,11,0),0)</f>
        <v>0</v>
      </c>
      <c r="Z1090" s="3">
        <f>IFERROR(VLOOKUP(B1090,[7]Ap_PENSION!$C$16:$M$112,11,0),0)</f>
        <v>0</v>
      </c>
      <c r="AA1090" s="3">
        <f>IFERROR(VLOOKUP(B1090,[7]Ap_SALUD!$C$16:$M$112,11,0),0)</f>
        <v>0</v>
      </c>
      <c r="AB1090" s="3"/>
      <c r="AC1090" s="36">
        <f t="shared" si="48"/>
        <v>7965705</v>
      </c>
      <c r="AD1090" s="37">
        <f t="shared" si="50"/>
        <v>66505031</v>
      </c>
      <c r="AE1090" s="144"/>
    </row>
    <row r="1091" spans="1:31" hidden="1" x14ac:dyDescent="0.25">
      <c r="A1091" s="29">
        <v>1079</v>
      </c>
      <c r="B1091" s="61"/>
      <c r="C1091" s="143" t="str">
        <f>VLOOKUP(D1091,[8]Hoja1!$A$2:$B$1115,2,0)</f>
        <v>76869</v>
      </c>
      <c r="D1091" s="31">
        <v>800243022</v>
      </c>
      <c r="E1091" s="31">
        <v>216976869</v>
      </c>
      <c r="F1091" s="61" t="s">
        <v>1216</v>
      </c>
      <c r="G1091" s="33">
        <v>0</v>
      </c>
      <c r="H1091" s="33">
        <v>0</v>
      </c>
      <c r="I1091" s="3">
        <f>IFERROR(VLOOKUP(C1091,'[6]Anexo 2'!$A$9:$G$1115,7,0),0)</f>
        <v>130077984</v>
      </c>
      <c r="J1091" s="3">
        <f>IFERROR(VLOOKUP(C1091,'[6]Anexo 1'!$A$9:$F$1115,6,0),0)</f>
        <v>159537985</v>
      </c>
      <c r="K1091" s="3"/>
      <c r="L1091" s="3"/>
      <c r="M1091" s="3"/>
      <c r="N1091" s="3"/>
      <c r="O1091" s="3"/>
      <c r="P1091" s="34">
        <f t="shared" si="49"/>
        <v>289615969</v>
      </c>
      <c r="Q1091" s="35">
        <f>VLOOKUP(D1091,FEBRERO!$D$13:$Q$1147,14,0)+VLOOKUP(D1091,FEBRERO!$D$13:$AC$1147,26,0)+VLOOKUP(D1091,MARZO!$D$13:$AC$1147,26,0)</f>
        <v>189865912</v>
      </c>
      <c r="R1091" s="3">
        <f>IFERROR(VLOOKUP(D1091,[7]ServNOMINA!$F$16:$M$112,8,0),0)</f>
        <v>0</v>
      </c>
      <c r="S1091" s="3">
        <f>IFERROR(VLOOKUP(D1091,[7]ServOTROS!$F$16:$M$112,8,0),0)</f>
        <v>0</v>
      </c>
      <c r="T1091" s="3">
        <f>IFERROR(VLOOKUP(D1091,[7]CANCEL!$F$16:$M$48,8,0),0)</f>
        <v>0</v>
      </c>
      <c r="U1091" s="3">
        <f>IFERROR(VLOOKUP(B1091,[7]Aaf_PENSION!$C$16:$M$112,11,0),0)</f>
        <v>0</v>
      </c>
      <c r="V1091" s="3">
        <f>IFERROR(VLOOKUP(B1091,[7]Aaf_SALUD!$C$16:$M$112,11,0),0)</f>
        <v>0</v>
      </c>
      <c r="W1091" s="3">
        <f>IFERROR(VLOOKUP(D1091,[7]CALIDAD!$F$16:$M$1122,8,0),0)</f>
        <v>10839832</v>
      </c>
      <c r="X1091" s="3"/>
      <c r="Y1091" s="3">
        <f>IFERROR(VLOOKUP(B1091,[7]Ap_CESANTIAS!$C$16:$M$112,11,0),0)</f>
        <v>0</v>
      </c>
      <c r="Z1091" s="3">
        <f>IFERROR(VLOOKUP(B1091,[7]Ap_PENSION!$C$16:$M$112,11,0),0)</f>
        <v>0</v>
      </c>
      <c r="AA1091" s="3">
        <f>IFERROR(VLOOKUP(B1091,[7]Ap_SALUD!$C$16:$M$112,11,0),0)</f>
        <v>0</v>
      </c>
      <c r="AB1091" s="3"/>
      <c r="AC1091" s="36">
        <f t="shared" si="48"/>
        <v>10839832</v>
      </c>
      <c r="AD1091" s="37">
        <f t="shared" si="50"/>
        <v>88910225</v>
      </c>
      <c r="AE1091" s="144"/>
    </row>
    <row r="1092" spans="1:31" hidden="1" x14ac:dyDescent="0.25">
      <c r="A1092" s="38">
        <v>1080</v>
      </c>
      <c r="B1092" s="61"/>
      <c r="C1092" s="143" t="str">
        <f>VLOOKUP(D1092,[8]Hoja1!$A$2:$B$1115,2,0)</f>
        <v>76890</v>
      </c>
      <c r="D1092" s="31">
        <v>800100531</v>
      </c>
      <c r="E1092" s="31">
        <v>219076890</v>
      </c>
      <c r="F1092" s="61" t="s">
        <v>1217</v>
      </c>
      <c r="G1092" s="33">
        <v>0</v>
      </c>
      <c r="H1092" s="33">
        <v>0</v>
      </c>
      <c r="I1092" s="3">
        <f>IFERROR(VLOOKUP(C1092,'[6]Anexo 2'!$A$9:$G$1115,7,0),0)</f>
        <v>201926116</v>
      </c>
      <c r="J1092" s="3">
        <f>IFERROR(VLOOKUP(C1092,'[6]Anexo 1'!$A$9:$F$1115,6,0),0)</f>
        <v>255513615</v>
      </c>
      <c r="K1092" s="3"/>
      <c r="L1092" s="3"/>
      <c r="M1092" s="3"/>
      <c r="N1092" s="3"/>
      <c r="O1092" s="3"/>
      <c r="P1092" s="34">
        <f t="shared" si="49"/>
        <v>457439731</v>
      </c>
      <c r="Q1092" s="35">
        <f>VLOOKUP(D1092,FEBRERO!$D$13:$Q$1147,14,0)+VLOOKUP(D1092,FEBRERO!$D$13:$AC$1147,26,0)+VLOOKUP(D1092,MARZO!$D$13:$AC$1147,26,0)</f>
        <v>305995143</v>
      </c>
      <c r="R1092" s="3">
        <f>IFERROR(VLOOKUP(D1092,[7]ServNOMINA!$F$16:$M$112,8,0),0)</f>
        <v>0</v>
      </c>
      <c r="S1092" s="3">
        <f>IFERROR(VLOOKUP(D1092,[7]ServOTROS!$F$16:$M$112,8,0),0)</f>
        <v>0</v>
      </c>
      <c r="T1092" s="3">
        <f>IFERROR(VLOOKUP(D1092,[7]CANCEL!$F$16:$M$48,8,0),0)</f>
        <v>0</v>
      </c>
      <c r="U1092" s="3">
        <f>IFERROR(VLOOKUP(B1092,[7]Aaf_PENSION!$C$16:$M$112,11,0),0)</f>
        <v>0</v>
      </c>
      <c r="V1092" s="3">
        <f>IFERROR(VLOOKUP(B1092,[7]Aaf_SALUD!$C$16:$M$112,11,0),0)</f>
        <v>0</v>
      </c>
      <c r="W1092" s="3">
        <f>IFERROR(VLOOKUP(D1092,[7]CALIDAD!$F$16:$M$1122,8,0),0)</f>
        <v>16827176</v>
      </c>
      <c r="X1092" s="3"/>
      <c r="Y1092" s="3">
        <f>IFERROR(VLOOKUP(B1092,[7]Ap_CESANTIAS!$C$16:$M$112,11,0),0)</f>
        <v>0</v>
      </c>
      <c r="Z1092" s="3">
        <f>IFERROR(VLOOKUP(B1092,[7]Ap_PENSION!$C$16:$M$112,11,0),0)</f>
        <v>0</v>
      </c>
      <c r="AA1092" s="3">
        <f>IFERROR(VLOOKUP(B1092,[7]Ap_SALUD!$C$16:$M$112,11,0),0)</f>
        <v>0</v>
      </c>
      <c r="AB1092" s="3"/>
      <c r="AC1092" s="36">
        <f t="shared" si="48"/>
        <v>16827176</v>
      </c>
      <c r="AD1092" s="37">
        <f t="shared" si="50"/>
        <v>134617412</v>
      </c>
      <c r="AE1092" s="144"/>
    </row>
    <row r="1093" spans="1:31" hidden="1" x14ac:dyDescent="0.25">
      <c r="A1093" s="29">
        <v>1081</v>
      </c>
      <c r="B1093" s="61"/>
      <c r="C1093" s="143" t="str">
        <f>VLOOKUP(D1093,[8]Hoja1!$A$2:$B$1115,2,0)</f>
        <v>76895</v>
      </c>
      <c r="D1093" s="31">
        <v>891900624</v>
      </c>
      <c r="E1093" s="31">
        <v>219576895</v>
      </c>
      <c r="F1093" s="61" t="s">
        <v>1218</v>
      </c>
      <c r="G1093" s="33">
        <v>0</v>
      </c>
      <c r="H1093" s="33">
        <v>0</v>
      </c>
      <c r="I1093" s="3">
        <f>IFERROR(VLOOKUP(C1093,'[6]Anexo 2'!$A$9:$G$1115,7,0),0)</f>
        <v>424428776</v>
      </c>
      <c r="J1093" s="3">
        <f>IFERROR(VLOOKUP(C1093,'[6]Anexo 1'!$A$9:$F$1115,6,0),0)</f>
        <v>510874046</v>
      </c>
      <c r="K1093" s="3"/>
      <c r="L1093" s="3"/>
      <c r="M1093" s="3"/>
      <c r="N1093" s="3"/>
      <c r="O1093" s="3"/>
      <c r="P1093" s="34">
        <f t="shared" si="49"/>
        <v>935302822</v>
      </c>
      <c r="Q1093" s="35">
        <f>VLOOKUP(D1093,FEBRERO!$D$13:$Q$1147,14,0)+VLOOKUP(D1093,FEBRERO!$D$13:$AC$1147,26,0)+VLOOKUP(D1093,MARZO!$D$13:$AC$1147,26,0)</f>
        <v>616981241</v>
      </c>
      <c r="R1093" s="3">
        <f>IFERROR(VLOOKUP(D1093,[7]ServNOMINA!$F$16:$M$112,8,0),0)</f>
        <v>0</v>
      </c>
      <c r="S1093" s="3">
        <f>IFERROR(VLOOKUP(D1093,[7]ServOTROS!$F$16:$M$112,8,0),0)</f>
        <v>0</v>
      </c>
      <c r="T1093" s="3">
        <f>IFERROR(VLOOKUP(D1093,[7]CANCEL!$F$16:$M$48,8,0),0)</f>
        <v>0</v>
      </c>
      <c r="U1093" s="3">
        <f>IFERROR(VLOOKUP(B1093,[7]Aaf_PENSION!$C$16:$M$112,11,0),0)</f>
        <v>0</v>
      </c>
      <c r="V1093" s="3">
        <f>IFERROR(VLOOKUP(B1093,[7]Aaf_SALUD!$C$16:$M$112,11,0),0)</f>
        <v>0</v>
      </c>
      <c r="W1093" s="3">
        <f>IFERROR(VLOOKUP(D1093,[7]CALIDAD!$F$16:$M$1122,8,0),0)</f>
        <v>35369065</v>
      </c>
      <c r="X1093" s="3"/>
      <c r="Y1093" s="3">
        <f>IFERROR(VLOOKUP(B1093,[7]Ap_CESANTIAS!$C$16:$M$112,11,0),0)</f>
        <v>0</v>
      </c>
      <c r="Z1093" s="3">
        <f>IFERROR(VLOOKUP(B1093,[7]Ap_PENSION!$C$16:$M$112,11,0),0)</f>
        <v>0</v>
      </c>
      <c r="AA1093" s="3">
        <f>IFERROR(VLOOKUP(B1093,[7]Ap_SALUD!$C$16:$M$112,11,0),0)</f>
        <v>0</v>
      </c>
      <c r="AB1093" s="3"/>
      <c r="AC1093" s="36">
        <f t="shared" si="48"/>
        <v>35369065</v>
      </c>
      <c r="AD1093" s="37">
        <f t="shared" si="50"/>
        <v>282952516</v>
      </c>
      <c r="AE1093" s="144"/>
    </row>
    <row r="1094" spans="1:31" hidden="1" x14ac:dyDescent="0.25">
      <c r="A1094" s="38">
        <v>1082</v>
      </c>
      <c r="B1094" s="61"/>
      <c r="C1094" s="143" t="str">
        <f>VLOOKUP(D1094,[8]Hoja1!$A$2:$B$1115,2,0)</f>
        <v>81001</v>
      </c>
      <c r="D1094" s="31">
        <v>800102504</v>
      </c>
      <c r="E1094" s="31">
        <v>210181001</v>
      </c>
      <c r="F1094" s="61" t="s">
        <v>1219</v>
      </c>
      <c r="G1094" s="33">
        <v>0</v>
      </c>
      <c r="H1094" s="33">
        <v>0</v>
      </c>
      <c r="I1094" s="3">
        <f>IFERROR(VLOOKUP(C1094,'[6]Anexo 2'!$A$9:$G$1115,7,0),0)</f>
        <v>2612345696</v>
      </c>
      <c r="J1094" s="3">
        <f>IFERROR(VLOOKUP(C1094,'[6]Anexo 1'!$A$9:$F$1115,6,0),0)</f>
        <v>2124613165</v>
      </c>
      <c r="K1094" s="3"/>
      <c r="L1094" s="3"/>
      <c r="M1094" s="3"/>
      <c r="N1094" s="3"/>
      <c r="O1094" s="3"/>
      <c r="P1094" s="34">
        <f t="shared" si="49"/>
        <v>4736958861</v>
      </c>
      <c r="Q1094" s="35">
        <f>VLOOKUP(D1094,FEBRERO!$D$13:$Q$1147,14,0)+VLOOKUP(D1094,FEBRERO!$D$13:$AC$1147,26,0)+VLOOKUP(D1094,MARZO!$D$13:$AC$1147,26,0)</f>
        <v>2777699590</v>
      </c>
      <c r="R1094" s="3">
        <f>IFERROR(VLOOKUP(D1094,[7]ServNOMINA!$F$16:$M$112,8,0),0)</f>
        <v>0</v>
      </c>
      <c r="S1094" s="3">
        <f>IFERROR(VLOOKUP(D1094,[7]ServOTROS!$F$16:$M$112,8,0),0)</f>
        <v>0</v>
      </c>
      <c r="T1094" s="3">
        <f>IFERROR(VLOOKUP(D1094,[7]CANCEL!$F$16:$M$48,8,0),0)</f>
        <v>0</v>
      </c>
      <c r="U1094" s="3">
        <f>IFERROR(VLOOKUP(B1094,[7]Aaf_PENSION!$C$16:$M$112,11,0),0)</f>
        <v>0</v>
      </c>
      <c r="V1094" s="3">
        <f>IFERROR(VLOOKUP(B1094,[7]Aaf_SALUD!$C$16:$M$112,11,0),0)</f>
        <v>0</v>
      </c>
      <c r="W1094" s="3">
        <f>IFERROR(VLOOKUP(D1094,[7]CALIDAD!$F$16:$M$1122,8,0),0)</f>
        <v>217695475</v>
      </c>
      <c r="X1094" s="3"/>
      <c r="Y1094" s="3">
        <f>IFERROR(VLOOKUP(B1094,[7]Ap_CESANTIAS!$C$16:$M$112,11,0),0)</f>
        <v>0</v>
      </c>
      <c r="Z1094" s="3">
        <f>IFERROR(VLOOKUP(B1094,[7]Ap_PENSION!$C$16:$M$112,11,0),0)</f>
        <v>0</v>
      </c>
      <c r="AA1094" s="3">
        <f>IFERROR(VLOOKUP(B1094,[7]Ap_SALUD!$C$16:$M$112,11,0),0)</f>
        <v>0</v>
      </c>
      <c r="AB1094" s="3"/>
      <c r="AC1094" s="36">
        <f t="shared" si="48"/>
        <v>217695475</v>
      </c>
      <c r="AD1094" s="37">
        <f t="shared" si="50"/>
        <v>1741563796</v>
      </c>
      <c r="AE1094" s="144"/>
    </row>
    <row r="1095" spans="1:31" hidden="1" x14ac:dyDescent="0.25">
      <c r="A1095" s="29">
        <v>1083</v>
      </c>
      <c r="B1095" s="61"/>
      <c r="C1095" s="143" t="str">
        <f>VLOOKUP(D1095,[8]Hoja1!$A$2:$B$1115,2,0)</f>
        <v>81065</v>
      </c>
      <c r="D1095" s="31">
        <v>892099494</v>
      </c>
      <c r="E1095" s="31">
        <v>216581065</v>
      </c>
      <c r="F1095" s="61" t="s">
        <v>1220</v>
      </c>
      <c r="G1095" s="33">
        <v>0</v>
      </c>
      <c r="H1095" s="33">
        <v>0</v>
      </c>
      <c r="I1095" s="3">
        <f>IFERROR(VLOOKUP(C1095,'[6]Anexo 2'!$A$9:$G$1115,7,0),0)</f>
        <v>1722640160</v>
      </c>
      <c r="J1095" s="3">
        <f>IFERROR(VLOOKUP(C1095,'[6]Anexo 1'!$A$9:$F$1115,6,0),0)</f>
        <v>1534257968</v>
      </c>
      <c r="K1095" s="3"/>
      <c r="L1095" s="3"/>
      <c r="M1095" s="3"/>
      <c r="N1095" s="3"/>
      <c r="O1095" s="3"/>
      <c r="P1095" s="34">
        <f t="shared" si="49"/>
        <v>3256898128</v>
      </c>
      <c r="Q1095" s="35">
        <f>VLOOKUP(D1095,FEBRERO!$D$13:$Q$1147,14,0)+VLOOKUP(D1095,FEBRERO!$D$13:$AC$1147,26,0)+VLOOKUP(D1095,MARZO!$D$13:$AC$1147,26,0)</f>
        <v>1964918009</v>
      </c>
      <c r="R1095" s="3">
        <f>IFERROR(VLOOKUP(D1095,[7]ServNOMINA!$F$16:$M$112,8,0),0)</f>
        <v>0</v>
      </c>
      <c r="S1095" s="3">
        <f>IFERROR(VLOOKUP(D1095,[7]ServOTROS!$F$16:$M$112,8,0),0)</f>
        <v>0</v>
      </c>
      <c r="T1095" s="3">
        <f>IFERROR(VLOOKUP(D1095,[7]CANCEL!$F$16:$M$48,8,0),0)</f>
        <v>0</v>
      </c>
      <c r="U1095" s="3">
        <f>IFERROR(VLOOKUP(B1095,[7]Aaf_PENSION!$C$16:$M$112,11,0),0)</f>
        <v>0</v>
      </c>
      <c r="V1095" s="3">
        <f>IFERROR(VLOOKUP(B1095,[7]Aaf_SALUD!$C$16:$M$112,11,0),0)</f>
        <v>0</v>
      </c>
      <c r="W1095" s="3">
        <f>IFERROR(VLOOKUP(D1095,[7]CALIDAD!$F$16:$M$1122,8,0),0)</f>
        <v>143553347</v>
      </c>
      <c r="X1095" s="3"/>
      <c r="Y1095" s="3">
        <f>IFERROR(VLOOKUP(B1095,[7]Ap_CESANTIAS!$C$16:$M$112,11,0),0)</f>
        <v>0</v>
      </c>
      <c r="Z1095" s="3">
        <f>IFERROR(VLOOKUP(B1095,[7]Ap_PENSION!$C$16:$M$112,11,0),0)</f>
        <v>0</v>
      </c>
      <c r="AA1095" s="3">
        <f>IFERROR(VLOOKUP(B1095,[7]Ap_SALUD!$C$16:$M$112,11,0),0)</f>
        <v>0</v>
      </c>
      <c r="AB1095" s="3"/>
      <c r="AC1095" s="36">
        <f t="shared" si="48"/>
        <v>143553347</v>
      </c>
      <c r="AD1095" s="37">
        <f t="shared" si="50"/>
        <v>1148426772</v>
      </c>
      <c r="AE1095" s="144"/>
    </row>
    <row r="1096" spans="1:31" hidden="1" x14ac:dyDescent="0.25">
      <c r="A1096" s="38">
        <v>1084</v>
      </c>
      <c r="B1096" s="61"/>
      <c r="C1096" s="143" t="str">
        <f>VLOOKUP(D1096,[8]Hoja1!$A$2:$B$1115,2,0)</f>
        <v>81220</v>
      </c>
      <c r="D1096" s="31">
        <v>800014434</v>
      </c>
      <c r="E1096" s="31">
        <v>212081220</v>
      </c>
      <c r="F1096" s="61" t="s">
        <v>1221</v>
      </c>
      <c r="G1096" s="33">
        <v>0</v>
      </c>
      <c r="H1096" s="33">
        <v>0</v>
      </c>
      <c r="I1096" s="3">
        <f>IFERROR(VLOOKUP(C1096,'[6]Anexo 2'!$A$9:$G$1115,7,0),0)</f>
        <v>97634112</v>
      </c>
      <c r="J1096" s="3">
        <f>IFERROR(VLOOKUP(C1096,'[6]Anexo 1'!$A$9:$F$1115,6,0),0)</f>
        <v>99497855</v>
      </c>
      <c r="K1096" s="3"/>
      <c r="L1096" s="3"/>
      <c r="M1096" s="3"/>
      <c r="N1096" s="3"/>
      <c r="O1096" s="3"/>
      <c r="P1096" s="34">
        <f t="shared" si="49"/>
        <v>197131967</v>
      </c>
      <c r="Q1096" s="35">
        <f>VLOOKUP(D1096,FEBRERO!$D$13:$Q$1147,14,0)+VLOOKUP(D1096,FEBRERO!$D$13:$AC$1147,26,0)+VLOOKUP(D1096,MARZO!$D$13:$AC$1147,26,0)</f>
        <v>123906383</v>
      </c>
      <c r="R1096" s="3">
        <f>IFERROR(VLOOKUP(D1096,[7]ServNOMINA!$F$16:$M$112,8,0),0)</f>
        <v>0</v>
      </c>
      <c r="S1096" s="3">
        <f>IFERROR(VLOOKUP(D1096,[7]ServOTROS!$F$16:$M$112,8,0),0)</f>
        <v>0</v>
      </c>
      <c r="T1096" s="3">
        <f>IFERROR(VLOOKUP(D1096,[7]CANCEL!$F$16:$M$48,8,0),0)</f>
        <v>0</v>
      </c>
      <c r="U1096" s="3">
        <f>IFERROR(VLOOKUP(B1096,[7]Aaf_PENSION!$C$16:$M$112,11,0),0)</f>
        <v>0</v>
      </c>
      <c r="V1096" s="3">
        <f>IFERROR(VLOOKUP(B1096,[7]Aaf_SALUD!$C$16:$M$112,11,0),0)</f>
        <v>0</v>
      </c>
      <c r="W1096" s="3">
        <f>IFERROR(VLOOKUP(D1096,[7]CALIDAD!$F$16:$M$1122,8,0),0)</f>
        <v>8136176</v>
      </c>
      <c r="X1096" s="3"/>
      <c r="Y1096" s="3">
        <f>IFERROR(VLOOKUP(B1096,[7]Ap_CESANTIAS!$C$16:$M$112,11,0),0)</f>
        <v>0</v>
      </c>
      <c r="Z1096" s="3">
        <f>IFERROR(VLOOKUP(B1096,[7]Ap_PENSION!$C$16:$M$112,11,0),0)</f>
        <v>0</v>
      </c>
      <c r="AA1096" s="3">
        <f>IFERROR(VLOOKUP(B1096,[7]Ap_SALUD!$C$16:$M$112,11,0),0)</f>
        <v>0</v>
      </c>
      <c r="AB1096" s="3"/>
      <c r="AC1096" s="36">
        <f t="shared" si="48"/>
        <v>8136176</v>
      </c>
      <c r="AD1096" s="37">
        <f t="shared" si="50"/>
        <v>65089408</v>
      </c>
      <c r="AE1096" s="144"/>
    </row>
    <row r="1097" spans="1:31" hidden="1" x14ac:dyDescent="0.25">
      <c r="A1097" s="29">
        <v>1085</v>
      </c>
      <c r="B1097" s="61"/>
      <c r="C1097" s="143" t="str">
        <f>VLOOKUP(D1097,[8]Hoja1!$A$2:$B$1115,2,0)</f>
        <v>81300</v>
      </c>
      <c r="D1097" s="31">
        <v>800136069</v>
      </c>
      <c r="E1097" s="31">
        <v>210081300</v>
      </c>
      <c r="F1097" s="61" t="s">
        <v>1222</v>
      </c>
      <c r="G1097" s="33">
        <v>0</v>
      </c>
      <c r="H1097" s="33">
        <v>0</v>
      </c>
      <c r="I1097" s="3">
        <f>IFERROR(VLOOKUP(C1097,'[6]Anexo 2'!$A$9:$G$1115,7,0),0)</f>
        <v>765026400</v>
      </c>
      <c r="J1097" s="3">
        <f>IFERROR(VLOOKUP(C1097,'[6]Anexo 1'!$A$9:$F$1115,6,0),0)</f>
        <v>658789124</v>
      </c>
      <c r="K1097" s="3"/>
      <c r="L1097" s="3"/>
      <c r="M1097" s="3"/>
      <c r="N1097" s="3"/>
      <c r="O1097" s="3"/>
      <c r="P1097" s="34">
        <f t="shared" si="49"/>
        <v>1423815524</v>
      </c>
      <c r="Q1097" s="35">
        <f>VLOOKUP(D1097,FEBRERO!$D$13:$Q$1147,14,0)+VLOOKUP(D1097,FEBRERO!$D$13:$AC$1147,26,0)+VLOOKUP(D1097,MARZO!$D$13:$AC$1147,26,0)</f>
        <v>850045724</v>
      </c>
      <c r="R1097" s="3">
        <f>IFERROR(VLOOKUP(D1097,[7]ServNOMINA!$F$16:$M$112,8,0),0)</f>
        <v>0</v>
      </c>
      <c r="S1097" s="3">
        <f>IFERROR(VLOOKUP(D1097,[7]ServOTROS!$F$16:$M$112,8,0),0)</f>
        <v>0</v>
      </c>
      <c r="T1097" s="3">
        <f>IFERROR(VLOOKUP(D1097,[7]CANCEL!$F$16:$M$48,8,0),0)</f>
        <v>0</v>
      </c>
      <c r="U1097" s="3">
        <f>IFERROR(VLOOKUP(B1097,[7]Aaf_PENSION!$C$16:$M$112,11,0),0)</f>
        <v>0</v>
      </c>
      <c r="V1097" s="3">
        <f>IFERROR(VLOOKUP(B1097,[7]Aaf_SALUD!$C$16:$M$112,11,0),0)</f>
        <v>0</v>
      </c>
      <c r="W1097" s="3">
        <f>IFERROR(VLOOKUP(D1097,[7]CALIDAD!$F$16:$M$1122,8,0),0)</f>
        <v>63752200</v>
      </c>
      <c r="X1097" s="3"/>
      <c r="Y1097" s="3">
        <f>IFERROR(VLOOKUP(B1097,[7]Ap_CESANTIAS!$C$16:$M$112,11,0),0)</f>
        <v>0</v>
      </c>
      <c r="Z1097" s="3">
        <f>IFERROR(VLOOKUP(B1097,[7]Ap_PENSION!$C$16:$M$112,11,0),0)</f>
        <v>0</v>
      </c>
      <c r="AA1097" s="3">
        <f>IFERROR(VLOOKUP(B1097,[7]Ap_SALUD!$C$16:$M$112,11,0),0)</f>
        <v>0</v>
      </c>
      <c r="AB1097" s="3"/>
      <c r="AC1097" s="36">
        <f t="shared" si="48"/>
        <v>63752200</v>
      </c>
      <c r="AD1097" s="37">
        <f t="shared" si="50"/>
        <v>510017600</v>
      </c>
      <c r="AE1097" s="144"/>
    </row>
    <row r="1098" spans="1:31" hidden="1" x14ac:dyDescent="0.25">
      <c r="A1098" s="38">
        <v>1086</v>
      </c>
      <c r="B1098" s="61"/>
      <c r="C1098" s="143" t="str">
        <f>VLOOKUP(D1098,[8]Hoja1!$A$2:$B$1115,2,0)</f>
        <v>81591</v>
      </c>
      <c r="D1098" s="31">
        <v>800102798</v>
      </c>
      <c r="E1098" s="31">
        <v>219181591</v>
      </c>
      <c r="F1098" s="61" t="s">
        <v>1223</v>
      </c>
      <c r="G1098" s="33">
        <v>0</v>
      </c>
      <c r="H1098" s="33">
        <v>0</v>
      </c>
      <c r="I1098" s="3">
        <f>IFERROR(VLOOKUP(C1098,'[6]Anexo 2'!$A$9:$G$1115,7,0),0)</f>
        <v>104395406</v>
      </c>
      <c r="J1098" s="3">
        <f>IFERROR(VLOOKUP(C1098,'[6]Anexo 1'!$A$9:$F$1115,6,0),0)</f>
        <v>92175437</v>
      </c>
      <c r="K1098" s="3"/>
      <c r="L1098" s="3"/>
      <c r="M1098" s="3"/>
      <c r="N1098" s="3"/>
      <c r="O1098" s="3"/>
      <c r="P1098" s="34">
        <f t="shared" si="49"/>
        <v>196570843</v>
      </c>
      <c r="Q1098" s="35">
        <f>VLOOKUP(D1098,FEBRERO!$D$13:$Q$1147,14,0)+VLOOKUP(D1098,FEBRERO!$D$13:$AC$1147,26,0)+VLOOKUP(D1098,MARZO!$D$13:$AC$1147,26,0)</f>
        <v>118274288</v>
      </c>
      <c r="R1098" s="3">
        <f>IFERROR(VLOOKUP(D1098,[7]ServNOMINA!$F$16:$M$112,8,0),0)</f>
        <v>0</v>
      </c>
      <c r="S1098" s="3">
        <f>IFERROR(VLOOKUP(D1098,[7]ServOTROS!$F$16:$M$112,8,0),0)</f>
        <v>0</v>
      </c>
      <c r="T1098" s="3">
        <f>IFERROR(VLOOKUP(D1098,[7]CANCEL!$F$16:$M$48,8,0),0)</f>
        <v>0</v>
      </c>
      <c r="U1098" s="3">
        <f>IFERROR(VLOOKUP(B1098,[7]Aaf_PENSION!$C$16:$M$112,11,0),0)</f>
        <v>0</v>
      </c>
      <c r="V1098" s="3">
        <f>IFERROR(VLOOKUP(B1098,[7]Aaf_SALUD!$C$16:$M$112,11,0),0)</f>
        <v>0</v>
      </c>
      <c r="W1098" s="3">
        <f>IFERROR(VLOOKUP(D1098,[7]CALIDAD!$F$16:$M$1122,8,0),0)</f>
        <v>8699617</v>
      </c>
      <c r="X1098" s="3"/>
      <c r="Y1098" s="3">
        <f>IFERROR(VLOOKUP(B1098,[7]Ap_CESANTIAS!$C$16:$M$112,11,0),0)</f>
        <v>0</v>
      </c>
      <c r="Z1098" s="3">
        <f>IFERROR(VLOOKUP(B1098,[7]Ap_PENSION!$C$16:$M$112,11,0),0)</f>
        <v>0</v>
      </c>
      <c r="AA1098" s="3">
        <f>IFERROR(VLOOKUP(B1098,[7]Ap_SALUD!$C$16:$M$112,11,0),0)</f>
        <v>0</v>
      </c>
      <c r="AB1098" s="3"/>
      <c r="AC1098" s="36">
        <f t="shared" si="48"/>
        <v>8699617</v>
      </c>
      <c r="AD1098" s="37">
        <f t="shared" si="50"/>
        <v>69596938</v>
      </c>
      <c r="AE1098" s="144"/>
    </row>
    <row r="1099" spans="1:31" hidden="1" x14ac:dyDescent="0.25">
      <c r="A1099" s="29">
        <v>1087</v>
      </c>
      <c r="B1099" s="61"/>
      <c r="C1099" s="143" t="str">
        <f>VLOOKUP(D1099,[8]Hoja1!$A$2:$B$1115,2,0)</f>
        <v>81736</v>
      </c>
      <c r="D1099" s="31">
        <v>800102799</v>
      </c>
      <c r="E1099" s="31">
        <v>213681736</v>
      </c>
      <c r="F1099" s="61" t="s">
        <v>1224</v>
      </c>
      <c r="G1099" s="33">
        <v>0</v>
      </c>
      <c r="H1099" s="33">
        <v>0</v>
      </c>
      <c r="I1099" s="3">
        <f>IFERROR(VLOOKUP(C1099,'[6]Anexo 2'!$A$9:$G$1115,7,0),0)</f>
        <v>1536326912</v>
      </c>
      <c r="J1099" s="3">
        <f>IFERROR(VLOOKUP(C1099,'[6]Anexo 1'!$A$9:$F$1115,6,0),0)</f>
        <v>1462210228</v>
      </c>
      <c r="K1099" s="3"/>
      <c r="L1099" s="3"/>
      <c r="M1099" s="3"/>
      <c r="N1099" s="3"/>
      <c r="O1099" s="3"/>
      <c r="P1099" s="34">
        <f t="shared" si="49"/>
        <v>2998537140</v>
      </c>
      <c r="Q1099" s="35">
        <f>VLOOKUP(D1099,FEBRERO!$D$13:$Q$1147,14,0)+VLOOKUP(D1099,FEBRERO!$D$13:$AC$1147,26,0)+VLOOKUP(D1099,MARZO!$D$13:$AC$1147,26,0)</f>
        <v>1846291957</v>
      </c>
      <c r="R1099" s="3">
        <f>IFERROR(VLOOKUP(D1099,[7]ServNOMINA!$F$16:$M$112,8,0),0)</f>
        <v>0</v>
      </c>
      <c r="S1099" s="3">
        <f>IFERROR(VLOOKUP(D1099,[7]ServOTROS!$F$16:$M$112,8,0),0)</f>
        <v>0</v>
      </c>
      <c r="T1099" s="3">
        <f>IFERROR(VLOOKUP(D1099,[7]CANCEL!$F$16:$M$48,8,0),0)</f>
        <v>0</v>
      </c>
      <c r="U1099" s="3">
        <f>IFERROR(VLOOKUP(B1099,[7]Aaf_PENSION!$C$16:$M$112,11,0),0)</f>
        <v>0</v>
      </c>
      <c r="V1099" s="3">
        <f>IFERROR(VLOOKUP(B1099,[7]Aaf_SALUD!$C$16:$M$112,11,0),0)</f>
        <v>0</v>
      </c>
      <c r="W1099" s="3">
        <f>IFERROR(VLOOKUP(D1099,[7]CALIDAD!$F$16:$M$1122,8,0),0)</f>
        <v>128027243</v>
      </c>
      <c r="X1099" s="3"/>
      <c r="Y1099" s="3">
        <f>IFERROR(VLOOKUP(B1099,[7]Ap_CESANTIAS!$C$16:$M$112,11,0),0)</f>
        <v>0</v>
      </c>
      <c r="Z1099" s="3">
        <f>IFERROR(VLOOKUP(B1099,[7]Ap_PENSION!$C$16:$M$112,11,0),0)</f>
        <v>0</v>
      </c>
      <c r="AA1099" s="3">
        <f>IFERROR(VLOOKUP(B1099,[7]Ap_SALUD!$C$16:$M$112,11,0),0)</f>
        <v>0</v>
      </c>
      <c r="AB1099" s="3"/>
      <c r="AC1099" s="36">
        <f t="shared" si="48"/>
        <v>128027243</v>
      </c>
      <c r="AD1099" s="37">
        <f t="shared" si="50"/>
        <v>1024217940</v>
      </c>
      <c r="AE1099" s="144"/>
    </row>
    <row r="1100" spans="1:31" hidden="1" x14ac:dyDescent="0.25">
      <c r="A1100" s="38">
        <v>1088</v>
      </c>
      <c r="B1100" s="61"/>
      <c r="C1100" s="143" t="str">
        <f>VLOOKUP(D1100,[8]Hoja1!$A$2:$B$1115,2,0)</f>
        <v>81794</v>
      </c>
      <c r="D1100" s="31">
        <v>800102801</v>
      </c>
      <c r="E1100" s="31">
        <v>219481794</v>
      </c>
      <c r="F1100" s="61" t="s">
        <v>1225</v>
      </c>
      <c r="G1100" s="33">
        <v>0</v>
      </c>
      <c r="H1100" s="33">
        <v>0</v>
      </c>
      <c r="I1100" s="3">
        <f>IFERROR(VLOOKUP(C1100,'[6]Anexo 2'!$A$9:$G$1115,7,0),0)</f>
        <v>2032253824</v>
      </c>
      <c r="J1100" s="3">
        <f>IFERROR(VLOOKUP(C1100,'[6]Anexo 1'!$A$9:$F$1115,6,0),0)</f>
        <v>1769114197</v>
      </c>
      <c r="K1100" s="3"/>
      <c r="L1100" s="3"/>
      <c r="M1100" s="3"/>
      <c r="N1100" s="3"/>
      <c r="O1100" s="3"/>
      <c r="P1100" s="34">
        <f t="shared" si="49"/>
        <v>3801368021</v>
      </c>
      <c r="Q1100" s="35">
        <f>VLOOKUP(D1100,FEBRERO!$D$13:$Q$1147,14,0)+VLOOKUP(D1100,FEBRERO!$D$13:$AC$1147,26,0)+VLOOKUP(D1100,MARZO!$D$13:$AC$1147,26,0)</f>
        <v>2277177652</v>
      </c>
      <c r="R1100" s="3">
        <f>IFERROR(VLOOKUP(D1100,[7]ServNOMINA!$F$16:$M$112,8,0),0)</f>
        <v>0</v>
      </c>
      <c r="S1100" s="3">
        <f>IFERROR(VLOOKUP(D1100,[7]ServOTROS!$F$16:$M$112,8,0),0)</f>
        <v>0</v>
      </c>
      <c r="T1100" s="3">
        <f>IFERROR(VLOOKUP(D1100,[7]CANCEL!$F$16:$M$48,8,0),0)</f>
        <v>0</v>
      </c>
      <c r="U1100" s="3">
        <f>IFERROR(VLOOKUP(B1100,[7]Aaf_PENSION!$C$16:$M$112,11,0),0)</f>
        <v>0</v>
      </c>
      <c r="V1100" s="3">
        <f>IFERROR(VLOOKUP(B1100,[7]Aaf_SALUD!$C$16:$M$112,11,0),0)</f>
        <v>0</v>
      </c>
      <c r="W1100" s="3">
        <f>IFERROR(VLOOKUP(D1100,[7]CALIDAD!$F$16:$M$1122,8,0),0)</f>
        <v>169354485</v>
      </c>
      <c r="X1100" s="3"/>
      <c r="Y1100" s="3">
        <f>IFERROR(VLOOKUP(B1100,[7]Ap_CESANTIAS!$C$16:$M$112,11,0),0)</f>
        <v>0</v>
      </c>
      <c r="Z1100" s="3">
        <f>IFERROR(VLOOKUP(B1100,[7]Ap_PENSION!$C$16:$M$112,11,0),0)</f>
        <v>0</v>
      </c>
      <c r="AA1100" s="3">
        <f>IFERROR(VLOOKUP(B1100,[7]Ap_SALUD!$C$16:$M$112,11,0),0)</f>
        <v>0</v>
      </c>
      <c r="AB1100" s="3"/>
      <c r="AC1100" s="36">
        <f t="shared" si="48"/>
        <v>169354485</v>
      </c>
      <c r="AD1100" s="37">
        <f t="shared" si="50"/>
        <v>1354835884</v>
      </c>
      <c r="AE1100" s="144"/>
    </row>
    <row r="1101" spans="1:31" hidden="1" x14ac:dyDescent="0.25">
      <c r="A1101" s="29">
        <v>1089</v>
      </c>
      <c r="B1101" s="61"/>
      <c r="C1101" s="143" t="str">
        <f>VLOOKUP(D1101,[8]Hoja1!$A$2:$B$1115,2,0)</f>
        <v>85010</v>
      </c>
      <c r="D1101" s="31">
        <v>891855200</v>
      </c>
      <c r="E1101" s="31">
        <v>211085010</v>
      </c>
      <c r="F1101" s="61" t="s">
        <v>1226</v>
      </c>
      <c r="G1101" s="33">
        <v>0</v>
      </c>
      <c r="H1101" s="33">
        <v>0</v>
      </c>
      <c r="I1101" s="3">
        <f>IFERROR(VLOOKUP(C1101,'[6]Anexo 2'!$A$9:$G$1115,7,0),0)</f>
        <v>696508456</v>
      </c>
      <c r="J1101" s="3">
        <f>IFERROR(VLOOKUP(C1101,'[6]Anexo 1'!$A$9:$F$1115,6,0),0)</f>
        <v>749237604</v>
      </c>
      <c r="K1101" s="3"/>
      <c r="L1101" s="3"/>
      <c r="M1101" s="3"/>
      <c r="N1101" s="3"/>
      <c r="O1101" s="3"/>
      <c r="P1101" s="34">
        <f t="shared" si="49"/>
        <v>1445746060</v>
      </c>
      <c r="Q1101" s="35">
        <f>VLOOKUP(D1101,FEBRERO!$D$13:$Q$1147,14,0)+VLOOKUP(D1101,FEBRERO!$D$13:$AC$1147,26,0)+VLOOKUP(D1101,MARZO!$D$13:$AC$1147,26,0)</f>
        <v>923364717</v>
      </c>
      <c r="R1101" s="3">
        <f>IFERROR(VLOOKUP(D1101,[7]ServNOMINA!$F$16:$M$112,8,0),0)</f>
        <v>0</v>
      </c>
      <c r="S1101" s="3">
        <f>IFERROR(VLOOKUP(D1101,[7]ServOTROS!$F$16:$M$112,8,0),0)</f>
        <v>0</v>
      </c>
      <c r="T1101" s="3">
        <f>IFERROR(VLOOKUP(D1101,[7]CANCEL!$F$16:$M$48,8,0),0)</f>
        <v>0</v>
      </c>
      <c r="U1101" s="3">
        <f>IFERROR(VLOOKUP(B1101,[7]Aaf_PENSION!$C$16:$M$112,11,0),0)</f>
        <v>0</v>
      </c>
      <c r="V1101" s="3">
        <f>IFERROR(VLOOKUP(B1101,[7]Aaf_SALUD!$C$16:$M$112,11,0),0)</f>
        <v>0</v>
      </c>
      <c r="W1101" s="3">
        <f>IFERROR(VLOOKUP(D1101,[7]CALIDAD!$F$16:$M$1122,8,0),0)</f>
        <v>58042371</v>
      </c>
      <c r="X1101" s="3"/>
      <c r="Y1101" s="3">
        <f>IFERROR(VLOOKUP(B1101,[7]Ap_CESANTIAS!$C$16:$M$112,11,0),0)</f>
        <v>0</v>
      </c>
      <c r="Z1101" s="3">
        <f>IFERROR(VLOOKUP(B1101,[7]Ap_PENSION!$C$16:$M$112,11,0),0)</f>
        <v>0</v>
      </c>
      <c r="AA1101" s="3">
        <f>IFERROR(VLOOKUP(B1101,[7]Ap_SALUD!$C$16:$M$112,11,0),0)</f>
        <v>0</v>
      </c>
      <c r="AB1101" s="3"/>
      <c r="AC1101" s="36">
        <f t="shared" ref="AC1101:AC1147" si="51">SUM(R1101:AA1101)</f>
        <v>58042371</v>
      </c>
      <c r="AD1101" s="37">
        <f t="shared" si="50"/>
        <v>464338972</v>
      </c>
      <c r="AE1101" s="144"/>
    </row>
    <row r="1102" spans="1:31" hidden="1" x14ac:dyDescent="0.25">
      <c r="A1102" s="38">
        <v>1090</v>
      </c>
      <c r="B1102" s="61"/>
      <c r="C1102" s="143" t="str">
        <f>VLOOKUP(D1102,[8]Hoja1!$A$2:$B$1115,2,0)</f>
        <v>85015</v>
      </c>
      <c r="D1102" s="31">
        <v>800086017</v>
      </c>
      <c r="E1102" s="31">
        <v>211585015</v>
      </c>
      <c r="F1102" s="61" t="s">
        <v>1227</v>
      </c>
      <c r="G1102" s="33">
        <v>0</v>
      </c>
      <c r="H1102" s="33">
        <v>0</v>
      </c>
      <c r="I1102" s="3">
        <f>IFERROR(VLOOKUP(C1102,'[6]Anexo 2'!$A$9:$G$1115,7,0),0)</f>
        <v>38601227</v>
      </c>
      <c r="J1102" s="3">
        <f>IFERROR(VLOOKUP(C1102,'[6]Anexo 1'!$A$9:$F$1115,6,0),0)</f>
        <v>46677845</v>
      </c>
      <c r="K1102" s="3"/>
      <c r="L1102" s="3"/>
      <c r="M1102" s="3"/>
      <c r="N1102" s="3"/>
      <c r="O1102" s="3"/>
      <c r="P1102" s="34">
        <f t="shared" ref="P1102:P1147" si="52">SUM(G1102:N1102)</f>
        <v>85279072</v>
      </c>
      <c r="Q1102" s="35">
        <f>VLOOKUP(D1102,FEBRERO!$D$13:$Q$1147,14,0)+VLOOKUP(D1102,FEBRERO!$D$13:$AC$1147,26,0)+VLOOKUP(D1102,MARZO!$D$13:$AC$1147,26,0)</f>
        <v>56328152</v>
      </c>
      <c r="R1102" s="3">
        <f>IFERROR(VLOOKUP(D1102,[7]ServNOMINA!$F$16:$M$112,8,0),0)</f>
        <v>0</v>
      </c>
      <c r="S1102" s="3">
        <f>IFERROR(VLOOKUP(D1102,[7]ServOTROS!$F$16:$M$112,8,0),0)</f>
        <v>0</v>
      </c>
      <c r="T1102" s="3">
        <f>IFERROR(VLOOKUP(D1102,[7]CANCEL!$F$16:$M$48,8,0),0)</f>
        <v>0</v>
      </c>
      <c r="U1102" s="3">
        <f>IFERROR(VLOOKUP(B1102,[7]Aaf_PENSION!$C$16:$M$112,11,0),0)</f>
        <v>0</v>
      </c>
      <c r="V1102" s="3">
        <f>IFERROR(VLOOKUP(B1102,[7]Aaf_SALUD!$C$16:$M$112,11,0),0)</f>
        <v>0</v>
      </c>
      <c r="W1102" s="3">
        <f>IFERROR(VLOOKUP(D1102,[7]CALIDAD!$F$16:$M$1122,8,0),0)</f>
        <v>3216769</v>
      </c>
      <c r="X1102" s="3"/>
      <c r="Y1102" s="3">
        <f>IFERROR(VLOOKUP(B1102,[7]Ap_CESANTIAS!$C$16:$M$112,11,0),0)</f>
        <v>0</v>
      </c>
      <c r="Z1102" s="3">
        <f>IFERROR(VLOOKUP(B1102,[7]Ap_PENSION!$C$16:$M$112,11,0),0)</f>
        <v>0</v>
      </c>
      <c r="AA1102" s="3">
        <f>IFERROR(VLOOKUP(B1102,[7]Ap_SALUD!$C$16:$M$112,11,0),0)</f>
        <v>0</v>
      </c>
      <c r="AB1102" s="3"/>
      <c r="AC1102" s="36">
        <f t="shared" si="51"/>
        <v>3216769</v>
      </c>
      <c r="AD1102" s="37">
        <f t="shared" si="50"/>
        <v>25734151</v>
      </c>
      <c r="AE1102" s="144"/>
    </row>
    <row r="1103" spans="1:31" hidden="1" x14ac:dyDescent="0.25">
      <c r="A1103" s="29">
        <v>1091</v>
      </c>
      <c r="B1103" s="61"/>
      <c r="C1103" s="143" t="str">
        <f>VLOOKUP(D1103,[8]Hoja1!$A$2:$B$1115,2,0)</f>
        <v>85125</v>
      </c>
      <c r="D1103" s="31">
        <v>800012638</v>
      </c>
      <c r="E1103" s="31">
        <v>212585125</v>
      </c>
      <c r="F1103" s="61" t="s">
        <v>1228</v>
      </c>
      <c r="G1103" s="33">
        <v>0</v>
      </c>
      <c r="H1103" s="33">
        <v>0</v>
      </c>
      <c r="I1103" s="3">
        <f>IFERROR(VLOOKUP(C1103,'[6]Anexo 2'!$A$9:$G$1115,7,0),0)</f>
        <v>505869680</v>
      </c>
      <c r="J1103" s="3">
        <f>IFERROR(VLOOKUP(C1103,'[6]Anexo 1'!$A$9:$F$1115,6,0),0)</f>
        <v>447401299</v>
      </c>
      <c r="K1103" s="3"/>
      <c r="L1103" s="3"/>
      <c r="M1103" s="3"/>
      <c r="N1103" s="3"/>
      <c r="O1103" s="3"/>
      <c r="P1103" s="34">
        <f t="shared" si="52"/>
        <v>953270979</v>
      </c>
      <c r="Q1103" s="35">
        <f>VLOOKUP(D1103,FEBRERO!$D$13:$Q$1147,14,0)+VLOOKUP(D1103,FEBRERO!$D$13:$AC$1147,26,0)+VLOOKUP(D1103,MARZO!$D$13:$AC$1147,26,0)</f>
        <v>573868720</v>
      </c>
      <c r="R1103" s="3">
        <f>IFERROR(VLOOKUP(D1103,[7]ServNOMINA!$F$16:$M$112,8,0),0)</f>
        <v>0</v>
      </c>
      <c r="S1103" s="3">
        <f>IFERROR(VLOOKUP(D1103,[7]ServOTROS!$F$16:$M$112,8,0),0)</f>
        <v>0</v>
      </c>
      <c r="T1103" s="3">
        <f>IFERROR(VLOOKUP(D1103,[7]CANCEL!$F$16:$M$48,8,0),0)</f>
        <v>0</v>
      </c>
      <c r="U1103" s="3">
        <f>IFERROR(VLOOKUP(B1103,[7]Aaf_PENSION!$C$16:$M$112,11,0),0)</f>
        <v>0</v>
      </c>
      <c r="V1103" s="3">
        <f>IFERROR(VLOOKUP(B1103,[7]Aaf_SALUD!$C$16:$M$112,11,0),0)</f>
        <v>0</v>
      </c>
      <c r="W1103" s="3">
        <f>IFERROR(VLOOKUP(D1103,[7]CALIDAD!$F$16:$M$1122,8,0),0)</f>
        <v>42155807</v>
      </c>
      <c r="X1103" s="3"/>
      <c r="Y1103" s="3">
        <f>IFERROR(VLOOKUP(B1103,[7]Ap_CESANTIAS!$C$16:$M$112,11,0),0)</f>
        <v>0</v>
      </c>
      <c r="Z1103" s="3">
        <f>IFERROR(VLOOKUP(B1103,[7]Ap_PENSION!$C$16:$M$112,11,0),0)</f>
        <v>0</v>
      </c>
      <c r="AA1103" s="3">
        <f>IFERROR(VLOOKUP(B1103,[7]Ap_SALUD!$C$16:$M$112,11,0),0)</f>
        <v>0</v>
      </c>
      <c r="AB1103" s="3"/>
      <c r="AC1103" s="36">
        <f t="shared" si="51"/>
        <v>42155807</v>
      </c>
      <c r="AD1103" s="37">
        <f t="shared" ref="AD1103:AD1147" si="53">+P1103-Q1103+AB1103-AC1103</f>
        <v>337246452</v>
      </c>
      <c r="AE1103" s="144"/>
    </row>
    <row r="1104" spans="1:31" hidden="1" x14ac:dyDescent="0.25">
      <c r="A1104" s="38">
        <v>1092</v>
      </c>
      <c r="B1104" s="61"/>
      <c r="C1104" s="143" t="str">
        <f>VLOOKUP(D1104,[8]Hoja1!$A$2:$B$1115,2,0)</f>
        <v>85136</v>
      </c>
      <c r="D1104" s="31">
        <v>800103657</v>
      </c>
      <c r="E1104" s="31">
        <v>213685136</v>
      </c>
      <c r="F1104" s="61" t="s">
        <v>1229</v>
      </c>
      <c r="G1104" s="33">
        <v>0</v>
      </c>
      <c r="H1104" s="33">
        <v>0</v>
      </c>
      <c r="I1104" s="3">
        <f>IFERROR(VLOOKUP(C1104,'[6]Anexo 2'!$A$9:$G$1115,7,0),0)</f>
        <v>26441356</v>
      </c>
      <c r="J1104" s="3">
        <f>IFERROR(VLOOKUP(C1104,'[6]Anexo 1'!$A$9:$F$1115,6,0),0)</f>
        <v>28245449</v>
      </c>
      <c r="K1104" s="3"/>
      <c r="L1104" s="3"/>
      <c r="M1104" s="3"/>
      <c r="N1104" s="3"/>
      <c r="O1104" s="3"/>
      <c r="P1104" s="34">
        <f t="shared" si="52"/>
        <v>54686805</v>
      </c>
      <c r="Q1104" s="35">
        <f>VLOOKUP(D1104,FEBRERO!$D$13:$Q$1147,14,0)+VLOOKUP(D1104,FEBRERO!$D$13:$AC$1147,26,0)+VLOOKUP(D1104,MARZO!$D$13:$AC$1147,26,0)</f>
        <v>34855787</v>
      </c>
      <c r="R1104" s="3">
        <f>IFERROR(VLOOKUP(D1104,[7]ServNOMINA!$F$16:$M$112,8,0),0)</f>
        <v>0</v>
      </c>
      <c r="S1104" s="3">
        <f>IFERROR(VLOOKUP(D1104,[7]ServOTROS!$F$16:$M$112,8,0),0)</f>
        <v>0</v>
      </c>
      <c r="T1104" s="3">
        <f>IFERROR(VLOOKUP(D1104,[7]CANCEL!$F$16:$M$48,8,0),0)</f>
        <v>0</v>
      </c>
      <c r="U1104" s="3">
        <f>IFERROR(VLOOKUP(B1104,[7]Aaf_PENSION!$C$16:$M$112,11,0),0)</f>
        <v>0</v>
      </c>
      <c r="V1104" s="3">
        <f>IFERROR(VLOOKUP(B1104,[7]Aaf_SALUD!$C$16:$M$112,11,0),0)</f>
        <v>0</v>
      </c>
      <c r="W1104" s="3">
        <f>IFERROR(VLOOKUP(D1104,[7]CALIDAD!$F$16:$M$1122,8,0),0)</f>
        <v>2203446</v>
      </c>
      <c r="X1104" s="3"/>
      <c r="Y1104" s="3">
        <f>IFERROR(VLOOKUP(B1104,[7]Ap_CESANTIAS!$C$16:$M$112,11,0),0)</f>
        <v>0</v>
      </c>
      <c r="Z1104" s="3">
        <f>IFERROR(VLOOKUP(B1104,[7]Ap_PENSION!$C$16:$M$112,11,0),0)</f>
        <v>0</v>
      </c>
      <c r="AA1104" s="3">
        <f>IFERROR(VLOOKUP(B1104,[7]Ap_SALUD!$C$16:$M$112,11,0),0)</f>
        <v>0</v>
      </c>
      <c r="AB1104" s="3"/>
      <c r="AC1104" s="36">
        <f t="shared" si="51"/>
        <v>2203446</v>
      </c>
      <c r="AD1104" s="37">
        <f t="shared" si="53"/>
        <v>17627572</v>
      </c>
      <c r="AE1104" s="144"/>
    </row>
    <row r="1105" spans="1:31" hidden="1" x14ac:dyDescent="0.25">
      <c r="A1105" s="29">
        <v>1093</v>
      </c>
      <c r="B1105" s="61"/>
      <c r="C1105" s="143" t="str">
        <f>VLOOKUP(D1105,[8]Hoja1!$A$2:$B$1115,2,0)</f>
        <v>85139</v>
      </c>
      <c r="D1105" s="31">
        <v>800008456</v>
      </c>
      <c r="E1105" s="31">
        <v>213985139</v>
      </c>
      <c r="F1105" s="61" t="s">
        <v>1230</v>
      </c>
      <c r="G1105" s="33">
        <v>0</v>
      </c>
      <c r="H1105" s="33">
        <v>0</v>
      </c>
      <c r="I1105" s="3">
        <f>IFERROR(VLOOKUP(C1105,'[6]Anexo 2'!$A$9:$G$1115,7,0),0)</f>
        <v>349078272</v>
      </c>
      <c r="J1105" s="3">
        <f>IFERROR(VLOOKUP(C1105,'[6]Anexo 1'!$A$9:$F$1115,6,0),0)</f>
        <v>376355437</v>
      </c>
      <c r="K1105" s="3"/>
      <c r="L1105" s="3"/>
      <c r="M1105" s="3"/>
      <c r="N1105" s="3"/>
      <c r="O1105" s="3"/>
      <c r="P1105" s="34">
        <f t="shared" si="52"/>
        <v>725433709</v>
      </c>
      <c r="Q1105" s="35">
        <f>VLOOKUP(D1105,FEBRERO!$D$13:$Q$1147,14,0)+VLOOKUP(D1105,FEBRERO!$D$13:$AC$1147,26,0)+VLOOKUP(D1105,MARZO!$D$13:$AC$1147,26,0)</f>
        <v>463625005</v>
      </c>
      <c r="R1105" s="3">
        <f>IFERROR(VLOOKUP(D1105,[7]ServNOMINA!$F$16:$M$112,8,0),0)</f>
        <v>0</v>
      </c>
      <c r="S1105" s="3">
        <f>IFERROR(VLOOKUP(D1105,[7]ServOTROS!$F$16:$M$112,8,0),0)</f>
        <v>0</v>
      </c>
      <c r="T1105" s="3">
        <f>IFERROR(VLOOKUP(D1105,[7]CANCEL!$F$16:$M$48,8,0),0)</f>
        <v>0</v>
      </c>
      <c r="U1105" s="3">
        <f>IFERROR(VLOOKUP(B1105,[7]Aaf_PENSION!$C$16:$M$112,11,0),0)</f>
        <v>0</v>
      </c>
      <c r="V1105" s="3">
        <f>IFERROR(VLOOKUP(B1105,[7]Aaf_SALUD!$C$16:$M$112,11,0),0)</f>
        <v>0</v>
      </c>
      <c r="W1105" s="3">
        <f>IFERROR(VLOOKUP(D1105,[7]CALIDAD!$F$16:$M$1122,8,0),0)</f>
        <v>29089856</v>
      </c>
      <c r="X1105" s="3"/>
      <c r="Y1105" s="3">
        <f>IFERROR(VLOOKUP(B1105,[7]Ap_CESANTIAS!$C$16:$M$112,11,0),0)</f>
        <v>0</v>
      </c>
      <c r="Z1105" s="3">
        <f>IFERROR(VLOOKUP(B1105,[7]Ap_PENSION!$C$16:$M$112,11,0),0)</f>
        <v>0</v>
      </c>
      <c r="AA1105" s="3">
        <f>IFERROR(VLOOKUP(B1105,[7]Ap_SALUD!$C$16:$M$112,11,0),0)</f>
        <v>0</v>
      </c>
      <c r="AB1105" s="3"/>
      <c r="AC1105" s="36">
        <f t="shared" si="51"/>
        <v>29089856</v>
      </c>
      <c r="AD1105" s="37">
        <f t="shared" si="53"/>
        <v>232718848</v>
      </c>
      <c r="AE1105" s="144"/>
    </row>
    <row r="1106" spans="1:31" hidden="1" x14ac:dyDescent="0.25">
      <c r="A1106" s="38">
        <v>1094</v>
      </c>
      <c r="B1106" s="61"/>
      <c r="C1106" s="143" t="str">
        <f>VLOOKUP(D1106,[8]Hoja1!$A$2:$B$1115,2,0)</f>
        <v>85162</v>
      </c>
      <c r="D1106" s="31">
        <v>891857824</v>
      </c>
      <c r="E1106" s="31">
        <v>216285162</v>
      </c>
      <c r="F1106" s="61" t="s">
        <v>1231</v>
      </c>
      <c r="G1106" s="33">
        <v>0</v>
      </c>
      <c r="H1106" s="33">
        <v>0</v>
      </c>
      <c r="I1106" s="3">
        <f>IFERROR(VLOOKUP(C1106,'[6]Anexo 2'!$A$9:$G$1115,7,0),0)</f>
        <v>287338760</v>
      </c>
      <c r="J1106" s="3">
        <f>IFERROR(VLOOKUP(C1106,'[6]Anexo 1'!$A$9:$F$1115,6,0),0)</f>
        <v>313512546</v>
      </c>
      <c r="K1106" s="3"/>
      <c r="L1106" s="3"/>
      <c r="M1106" s="3"/>
      <c r="N1106" s="3"/>
      <c r="O1106" s="3"/>
      <c r="P1106" s="34">
        <f t="shared" si="52"/>
        <v>600851306</v>
      </c>
      <c r="Q1106" s="35">
        <f>VLOOKUP(D1106,FEBRERO!$D$13:$Q$1147,14,0)+VLOOKUP(D1106,FEBRERO!$D$13:$AC$1147,26,0)+VLOOKUP(D1106,MARZO!$D$13:$AC$1147,26,0)</f>
        <v>385347237</v>
      </c>
      <c r="R1106" s="3">
        <f>IFERROR(VLOOKUP(D1106,[7]ServNOMINA!$F$16:$M$112,8,0),0)</f>
        <v>0</v>
      </c>
      <c r="S1106" s="3">
        <f>IFERROR(VLOOKUP(D1106,[7]ServOTROS!$F$16:$M$112,8,0),0)</f>
        <v>0</v>
      </c>
      <c r="T1106" s="3">
        <f>IFERROR(VLOOKUP(D1106,[7]CANCEL!$F$16:$M$48,8,0),0)</f>
        <v>0</v>
      </c>
      <c r="U1106" s="3">
        <f>IFERROR(VLOOKUP(B1106,[7]Aaf_PENSION!$C$16:$M$112,11,0),0)</f>
        <v>0</v>
      </c>
      <c r="V1106" s="3">
        <f>IFERROR(VLOOKUP(B1106,[7]Aaf_SALUD!$C$16:$M$112,11,0),0)</f>
        <v>0</v>
      </c>
      <c r="W1106" s="3">
        <f>IFERROR(VLOOKUP(D1106,[7]CALIDAD!$F$16:$M$1122,8,0),0)</f>
        <v>23944897</v>
      </c>
      <c r="X1106" s="3"/>
      <c r="Y1106" s="3">
        <f>IFERROR(VLOOKUP(B1106,[7]Ap_CESANTIAS!$C$16:$M$112,11,0),0)</f>
        <v>0</v>
      </c>
      <c r="Z1106" s="3">
        <f>IFERROR(VLOOKUP(B1106,[7]Ap_PENSION!$C$16:$M$112,11,0),0)</f>
        <v>0</v>
      </c>
      <c r="AA1106" s="3">
        <f>IFERROR(VLOOKUP(B1106,[7]Ap_SALUD!$C$16:$M$112,11,0),0)</f>
        <v>0</v>
      </c>
      <c r="AB1106" s="3"/>
      <c r="AC1106" s="36">
        <f t="shared" si="51"/>
        <v>23944897</v>
      </c>
      <c r="AD1106" s="37">
        <f t="shared" si="53"/>
        <v>191559172</v>
      </c>
      <c r="AE1106" s="144"/>
    </row>
    <row r="1107" spans="1:31" hidden="1" x14ac:dyDescent="0.25">
      <c r="A1107" s="29">
        <v>1095</v>
      </c>
      <c r="B1107" s="61"/>
      <c r="C1107" s="143" t="str">
        <f>VLOOKUP(D1107,[8]Hoja1!$A$2:$B$1115,2,0)</f>
        <v>85225</v>
      </c>
      <c r="D1107" s="31">
        <v>800099425</v>
      </c>
      <c r="E1107" s="31">
        <v>212585225</v>
      </c>
      <c r="F1107" s="61" t="s">
        <v>1232</v>
      </c>
      <c r="G1107" s="33">
        <v>0</v>
      </c>
      <c r="H1107" s="33">
        <v>0</v>
      </c>
      <c r="I1107" s="3">
        <f>IFERROR(VLOOKUP(C1107,'[6]Anexo 2'!$A$9:$G$1115,7,0),0)</f>
        <v>239221808</v>
      </c>
      <c r="J1107" s="3">
        <f>IFERROR(VLOOKUP(C1107,'[6]Anexo 1'!$A$9:$F$1115,6,0),0)</f>
        <v>219241825</v>
      </c>
      <c r="K1107" s="3"/>
      <c r="L1107" s="3"/>
      <c r="M1107" s="3"/>
      <c r="N1107" s="3"/>
      <c r="O1107" s="3"/>
      <c r="P1107" s="34">
        <f t="shared" si="52"/>
        <v>458463633</v>
      </c>
      <c r="Q1107" s="35">
        <f>VLOOKUP(D1107,FEBRERO!$D$13:$Q$1147,14,0)+VLOOKUP(D1107,FEBRERO!$D$13:$AC$1147,26,0)+VLOOKUP(D1107,MARZO!$D$13:$AC$1147,26,0)</f>
        <v>279047278</v>
      </c>
      <c r="R1107" s="3">
        <f>IFERROR(VLOOKUP(D1107,[7]ServNOMINA!$F$16:$M$112,8,0),0)</f>
        <v>0</v>
      </c>
      <c r="S1107" s="3">
        <f>IFERROR(VLOOKUP(D1107,[7]ServOTROS!$F$16:$M$112,8,0),0)</f>
        <v>0</v>
      </c>
      <c r="T1107" s="3">
        <f>IFERROR(VLOOKUP(D1107,[7]CANCEL!$F$16:$M$48,8,0),0)</f>
        <v>0</v>
      </c>
      <c r="U1107" s="3">
        <f>IFERROR(VLOOKUP(B1107,[7]Aaf_PENSION!$C$16:$M$112,11,0),0)</f>
        <v>0</v>
      </c>
      <c r="V1107" s="3">
        <f>IFERROR(VLOOKUP(B1107,[7]Aaf_SALUD!$C$16:$M$112,11,0),0)</f>
        <v>0</v>
      </c>
      <c r="W1107" s="3">
        <f>IFERROR(VLOOKUP(D1107,[7]CALIDAD!$F$16:$M$1122,8,0),0)</f>
        <v>19935151</v>
      </c>
      <c r="X1107" s="3"/>
      <c r="Y1107" s="3">
        <f>IFERROR(VLOOKUP(B1107,[7]Ap_CESANTIAS!$C$16:$M$112,11,0),0)</f>
        <v>0</v>
      </c>
      <c r="Z1107" s="3">
        <f>IFERROR(VLOOKUP(B1107,[7]Ap_PENSION!$C$16:$M$112,11,0),0)</f>
        <v>0</v>
      </c>
      <c r="AA1107" s="3">
        <f>IFERROR(VLOOKUP(B1107,[7]Ap_SALUD!$C$16:$M$112,11,0),0)</f>
        <v>0</v>
      </c>
      <c r="AB1107" s="3"/>
      <c r="AC1107" s="36">
        <f t="shared" si="51"/>
        <v>19935151</v>
      </c>
      <c r="AD1107" s="37">
        <f t="shared" si="53"/>
        <v>159481204</v>
      </c>
      <c r="AE1107" s="144"/>
    </row>
    <row r="1108" spans="1:31" hidden="1" x14ac:dyDescent="0.25">
      <c r="A1108" s="38">
        <v>1096</v>
      </c>
      <c r="B1108" s="61"/>
      <c r="C1108" s="143" t="str">
        <f>VLOOKUP(D1108,[8]Hoja1!$A$2:$B$1115,2,0)</f>
        <v>85230</v>
      </c>
      <c r="D1108" s="31">
        <v>892099392</v>
      </c>
      <c r="E1108" s="31">
        <v>213085230</v>
      </c>
      <c r="F1108" s="61" t="s">
        <v>1233</v>
      </c>
      <c r="G1108" s="33">
        <v>0</v>
      </c>
      <c r="H1108" s="33">
        <v>0</v>
      </c>
      <c r="I1108" s="3">
        <f>IFERROR(VLOOKUP(C1108,'[6]Anexo 2'!$A$9:$G$1115,7,0),0)</f>
        <v>353181360</v>
      </c>
      <c r="J1108" s="3">
        <f>IFERROR(VLOOKUP(C1108,'[6]Anexo 1'!$A$9:$F$1115,6,0),0)</f>
        <v>322904644</v>
      </c>
      <c r="K1108" s="3"/>
      <c r="L1108" s="3"/>
      <c r="M1108" s="3"/>
      <c r="N1108" s="3"/>
      <c r="O1108" s="3"/>
      <c r="P1108" s="34">
        <f t="shared" si="52"/>
        <v>676086004</v>
      </c>
      <c r="Q1108" s="35">
        <f>VLOOKUP(D1108,FEBRERO!$D$13:$Q$1147,14,0)+VLOOKUP(D1108,FEBRERO!$D$13:$AC$1147,26,0)+VLOOKUP(D1108,MARZO!$D$13:$AC$1147,26,0)</f>
        <v>411199984</v>
      </c>
      <c r="R1108" s="3">
        <f>IFERROR(VLOOKUP(D1108,[7]ServNOMINA!$F$16:$M$112,8,0),0)</f>
        <v>0</v>
      </c>
      <c r="S1108" s="3">
        <f>IFERROR(VLOOKUP(D1108,[7]ServOTROS!$F$16:$M$112,8,0),0)</f>
        <v>0</v>
      </c>
      <c r="T1108" s="3">
        <f>IFERROR(VLOOKUP(D1108,[7]CANCEL!$F$16:$M$48,8,0),0)</f>
        <v>0</v>
      </c>
      <c r="U1108" s="3">
        <f>IFERROR(VLOOKUP(B1108,[7]Aaf_PENSION!$C$16:$M$112,11,0),0)</f>
        <v>0</v>
      </c>
      <c r="V1108" s="3">
        <f>IFERROR(VLOOKUP(B1108,[7]Aaf_SALUD!$C$16:$M$112,11,0),0)</f>
        <v>0</v>
      </c>
      <c r="W1108" s="3">
        <f>IFERROR(VLOOKUP(D1108,[7]CALIDAD!$F$16:$M$1122,8,0),0)</f>
        <v>29431780</v>
      </c>
      <c r="X1108" s="3"/>
      <c r="Y1108" s="3">
        <f>IFERROR(VLOOKUP(B1108,[7]Ap_CESANTIAS!$C$16:$M$112,11,0),0)</f>
        <v>0</v>
      </c>
      <c r="Z1108" s="3">
        <f>IFERROR(VLOOKUP(B1108,[7]Ap_PENSION!$C$16:$M$112,11,0),0)</f>
        <v>0</v>
      </c>
      <c r="AA1108" s="3">
        <f>IFERROR(VLOOKUP(B1108,[7]Ap_SALUD!$C$16:$M$112,11,0),0)</f>
        <v>0</v>
      </c>
      <c r="AB1108" s="3"/>
      <c r="AC1108" s="36">
        <f t="shared" si="51"/>
        <v>29431780</v>
      </c>
      <c r="AD1108" s="37">
        <f t="shared" si="53"/>
        <v>235454240</v>
      </c>
      <c r="AE1108" s="144"/>
    </row>
    <row r="1109" spans="1:31" hidden="1" x14ac:dyDescent="0.25">
      <c r="A1109" s="29">
        <v>1097</v>
      </c>
      <c r="B1109" s="61"/>
      <c r="C1109" s="143" t="str">
        <f>VLOOKUP(D1109,[8]Hoja1!$A$2:$B$1115,2,0)</f>
        <v>85250</v>
      </c>
      <c r="D1109" s="31">
        <v>800103659</v>
      </c>
      <c r="E1109" s="31">
        <v>215085250</v>
      </c>
      <c r="F1109" s="61" t="s">
        <v>1234</v>
      </c>
      <c r="G1109" s="33">
        <v>0</v>
      </c>
      <c r="H1109" s="33">
        <v>0</v>
      </c>
      <c r="I1109" s="3">
        <f>IFERROR(VLOOKUP(C1109,'[6]Anexo 2'!$A$9:$G$1115,7,0),0)</f>
        <v>1098088736</v>
      </c>
      <c r="J1109" s="3">
        <f>IFERROR(VLOOKUP(C1109,'[6]Anexo 1'!$A$9:$F$1115,6,0),0)</f>
        <v>1007202507</v>
      </c>
      <c r="K1109" s="3"/>
      <c r="L1109" s="3"/>
      <c r="M1109" s="3"/>
      <c r="N1109" s="3"/>
      <c r="O1109" s="3"/>
      <c r="P1109" s="34">
        <f t="shared" si="52"/>
        <v>2105291243</v>
      </c>
      <c r="Q1109" s="35">
        <f>VLOOKUP(D1109,FEBRERO!$D$13:$Q$1147,14,0)+VLOOKUP(D1109,FEBRERO!$D$13:$AC$1147,26,0)+VLOOKUP(D1109,MARZO!$D$13:$AC$1147,26,0)</f>
        <v>1281724692</v>
      </c>
      <c r="R1109" s="3">
        <f>IFERROR(VLOOKUP(D1109,[7]ServNOMINA!$F$16:$M$112,8,0),0)</f>
        <v>0</v>
      </c>
      <c r="S1109" s="3">
        <f>IFERROR(VLOOKUP(D1109,[7]ServOTROS!$F$16:$M$112,8,0),0)</f>
        <v>0</v>
      </c>
      <c r="T1109" s="3">
        <f>IFERROR(VLOOKUP(D1109,[7]CANCEL!$F$16:$M$48,8,0),0)</f>
        <v>0</v>
      </c>
      <c r="U1109" s="3">
        <f>IFERROR(VLOOKUP(B1109,[7]Aaf_PENSION!$C$16:$M$112,11,0),0)</f>
        <v>0</v>
      </c>
      <c r="V1109" s="3">
        <f>IFERROR(VLOOKUP(B1109,[7]Aaf_SALUD!$C$16:$M$112,11,0),0)</f>
        <v>0</v>
      </c>
      <c r="W1109" s="3">
        <f>IFERROR(VLOOKUP(D1109,[7]CALIDAD!$F$16:$M$1122,8,0),0)</f>
        <v>91507395</v>
      </c>
      <c r="X1109" s="3"/>
      <c r="Y1109" s="3">
        <f>IFERROR(VLOOKUP(B1109,[7]Ap_CESANTIAS!$C$16:$M$112,11,0),0)</f>
        <v>0</v>
      </c>
      <c r="Z1109" s="3">
        <f>IFERROR(VLOOKUP(B1109,[7]Ap_PENSION!$C$16:$M$112,11,0),0)</f>
        <v>0</v>
      </c>
      <c r="AA1109" s="3">
        <f>IFERROR(VLOOKUP(B1109,[7]Ap_SALUD!$C$16:$M$112,11,0),0)</f>
        <v>0</v>
      </c>
      <c r="AB1109" s="3"/>
      <c r="AC1109" s="36">
        <f t="shared" si="51"/>
        <v>91507395</v>
      </c>
      <c r="AD1109" s="37">
        <f t="shared" si="53"/>
        <v>732059156</v>
      </c>
      <c r="AE1109" s="144"/>
    </row>
    <row r="1110" spans="1:31" hidden="1" x14ac:dyDescent="0.25">
      <c r="A1110" s="38">
        <v>1098</v>
      </c>
      <c r="B1110" s="61"/>
      <c r="C1110" s="143" t="str">
        <f>VLOOKUP(D1110,[8]Hoja1!$A$2:$B$1115,2,0)</f>
        <v>85263</v>
      </c>
      <c r="D1110" s="31">
        <v>800099429</v>
      </c>
      <c r="E1110" s="31">
        <v>216385263</v>
      </c>
      <c r="F1110" s="61" t="s">
        <v>1235</v>
      </c>
      <c r="G1110" s="33">
        <v>0</v>
      </c>
      <c r="H1110" s="33">
        <v>0</v>
      </c>
      <c r="I1110" s="3">
        <f>IFERROR(VLOOKUP(C1110,'[6]Anexo 2'!$A$9:$G$1115,7,0),0)</f>
        <v>312855832</v>
      </c>
      <c r="J1110" s="3">
        <f>IFERROR(VLOOKUP(C1110,'[6]Anexo 1'!$A$9:$F$1115,6,0),0)</f>
        <v>304660662</v>
      </c>
      <c r="K1110" s="3"/>
      <c r="L1110" s="3"/>
      <c r="M1110" s="3"/>
      <c r="N1110" s="3"/>
      <c r="O1110" s="3"/>
      <c r="P1110" s="34">
        <f t="shared" si="52"/>
        <v>617516494</v>
      </c>
      <c r="Q1110" s="35">
        <f>VLOOKUP(D1110,FEBRERO!$D$13:$Q$1147,14,0)+VLOOKUP(D1110,FEBRERO!$D$13:$AC$1147,26,0)+VLOOKUP(D1110,MARZO!$D$13:$AC$1147,26,0)</f>
        <v>382874619</v>
      </c>
      <c r="R1110" s="3">
        <f>IFERROR(VLOOKUP(D1110,[7]ServNOMINA!$F$16:$M$112,8,0),0)</f>
        <v>0</v>
      </c>
      <c r="S1110" s="3">
        <f>IFERROR(VLOOKUP(D1110,[7]ServOTROS!$F$16:$M$112,8,0),0)</f>
        <v>0</v>
      </c>
      <c r="T1110" s="3">
        <f>IFERROR(VLOOKUP(D1110,[7]CANCEL!$F$16:$M$48,8,0),0)</f>
        <v>0</v>
      </c>
      <c r="U1110" s="3">
        <f>IFERROR(VLOOKUP(B1110,[7]Aaf_PENSION!$C$16:$M$112,11,0),0)</f>
        <v>0</v>
      </c>
      <c r="V1110" s="3">
        <f>IFERROR(VLOOKUP(B1110,[7]Aaf_SALUD!$C$16:$M$112,11,0),0)</f>
        <v>0</v>
      </c>
      <c r="W1110" s="3">
        <f>IFERROR(VLOOKUP(D1110,[7]CALIDAD!$F$16:$M$1122,8,0),0)</f>
        <v>26071319</v>
      </c>
      <c r="X1110" s="3"/>
      <c r="Y1110" s="3">
        <f>IFERROR(VLOOKUP(B1110,[7]Ap_CESANTIAS!$C$16:$M$112,11,0),0)</f>
        <v>0</v>
      </c>
      <c r="Z1110" s="3">
        <f>IFERROR(VLOOKUP(B1110,[7]Ap_PENSION!$C$16:$M$112,11,0),0)</f>
        <v>0</v>
      </c>
      <c r="AA1110" s="3">
        <f>IFERROR(VLOOKUP(B1110,[7]Ap_SALUD!$C$16:$M$112,11,0),0)</f>
        <v>0</v>
      </c>
      <c r="AB1110" s="3"/>
      <c r="AC1110" s="36">
        <f t="shared" si="51"/>
        <v>26071319</v>
      </c>
      <c r="AD1110" s="37">
        <f t="shared" si="53"/>
        <v>208570556</v>
      </c>
      <c r="AE1110" s="144"/>
    </row>
    <row r="1111" spans="1:31" hidden="1" x14ac:dyDescent="0.25">
      <c r="A1111" s="29">
        <v>1099</v>
      </c>
      <c r="B1111" s="61"/>
      <c r="C1111" s="143" t="str">
        <f>VLOOKUP(D1111,[8]Hoja1!$A$2:$B$1115,2,0)</f>
        <v>85279</v>
      </c>
      <c r="D1111" s="31">
        <v>800103661</v>
      </c>
      <c r="E1111" s="31">
        <v>217985279</v>
      </c>
      <c r="F1111" s="61" t="s">
        <v>1236</v>
      </c>
      <c r="G1111" s="33">
        <v>0</v>
      </c>
      <c r="H1111" s="33">
        <v>0</v>
      </c>
      <c r="I1111" s="3">
        <f>IFERROR(VLOOKUP(C1111,'[6]Anexo 2'!$A$9:$G$1115,7,0),0)</f>
        <v>22146208</v>
      </c>
      <c r="J1111" s="3">
        <f>IFERROR(VLOOKUP(C1111,'[6]Anexo 1'!$A$9:$F$1115,6,0),0)</f>
        <v>22986910</v>
      </c>
      <c r="K1111" s="3"/>
      <c r="L1111" s="3"/>
      <c r="M1111" s="3"/>
      <c r="N1111" s="3"/>
      <c r="O1111" s="3"/>
      <c r="P1111" s="34">
        <f t="shared" si="52"/>
        <v>45133118</v>
      </c>
      <c r="Q1111" s="35">
        <f>VLOOKUP(D1111,FEBRERO!$D$13:$Q$1147,14,0)+VLOOKUP(D1111,FEBRERO!$D$13:$AC$1147,26,0)+VLOOKUP(D1111,MARZO!$D$13:$AC$1147,26,0)</f>
        <v>28523461</v>
      </c>
      <c r="R1111" s="3">
        <f>IFERROR(VLOOKUP(D1111,[7]ServNOMINA!$F$16:$M$112,8,0),0)</f>
        <v>0</v>
      </c>
      <c r="S1111" s="3">
        <f>IFERROR(VLOOKUP(D1111,[7]ServOTROS!$F$16:$M$112,8,0),0)</f>
        <v>0</v>
      </c>
      <c r="T1111" s="3">
        <f>IFERROR(VLOOKUP(D1111,[7]CANCEL!$F$16:$M$48,8,0),0)</f>
        <v>0</v>
      </c>
      <c r="U1111" s="3">
        <f>IFERROR(VLOOKUP(B1111,[7]Aaf_PENSION!$C$16:$M$112,11,0),0)</f>
        <v>0</v>
      </c>
      <c r="V1111" s="3">
        <f>IFERROR(VLOOKUP(B1111,[7]Aaf_SALUD!$C$16:$M$112,11,0),0)</f>
        <v>0</v>
      </c>
      <c r="W1111" s="3">
        <f>IFERROR(VLOOKUP(D1111,[7]CALIDAD!$F$16:$M$1122,8,0),0)</f>
        <v>1845517</v>
      </c>
      <c r="X1111" s="3"/>
      <c r="Y1111" s="3">
        <f>IFERROR(VLOOKUP(B1111,[7]Ap_CESANTIAS!$C$16:$M$112,11,0),0)</f>
        <v>0</v>
      </c>
      <c r="Z1111" s="3">
        <f>IFERROR(VLOOKUP(B1111,[7]Ap_PENSION!$C$16:$M$112,11,0),0)</f>
        <v>0</v>
      </c>
      <c r="AA1111" s="3">
        <f>IFERROR(VLOOKUP(B1111,[7]Ap_SALUD!$C$16:$M$112,11,0),0)</f>
        <v>0</v>
      </c>
      <c r="AB1111" s="3"/>
      <c r="AC1111" s="36">
        <f t="shared" si="51"/>
        <v>1845517</v>
      </c>
      <c r="AD1111" s="37">
        <f t="shared" si="53"/>
        <v>14764140</v>
      </c>
      <c r="AE1111" s="144"/>
    </row>
    <row r="1112" spans="1:31" hidden="1" x14ac:dyDescent="0.25">
      <c r="A1112" s="38">
        <v>1100</v>
      </c>
      <c r="B1112" s="61"/>
      <c r="C1112" s="143" t="str">
        <f>VLOOKUP(D1112,[8]Hoja1!$A$2:$B$1115,2,0)</f>
        <v>85300</v>
      </c>
      <c r="D1112" s="31">
        <v>891857823</v>
      </c>
      <c r="E1112" s="31">
        <v>210085300</v>
      </c>
      <c r="F1112" s="61" t="s">
        <v>386</v>
      </c>
      <c r="G1112" s="33">
        <v>0</v>
      </c>
      <c r="H1112" s="33">
        <v>0</v>
      </c>
      <c r="I1112" s="3">
        <f>IFERROR(VLOOKUP(C1112,'[6]Anexo 2'!$A$9:$G$1115,7,0),0)</f>
        <v>58464390</v>
      </c>
      <c r="J1112" s="3">
        <f>IFERROR(VLOOKUP(C1112,'[6]Anexo 1'!$A$9:$F$1115,6,0),0)</f>
        <v>70282940</v>
      </c>
      <c r="K1112" s="3"/>
      <c r="L1112" s="3"/>
      <c r="M1112" s="3"/>
      <c r="N1112" s="3"/>
      <c r="O1112" s="3"/>
      <c r="P1112" s="34">
        <f t="shared" si="52"/>
        <v>128747330</v>
      </c>
      <c r="Q1112" s="35">
        <f>VLOOKUP(D1112,FEBRERO!$D$13:$Q$1147,14,0)+VLOOKUP(D1112,FEBRERO!$D$13:$AC$1147,26,0)+VLOOKUP(D1112,MARZO!$D$13:$AC$1147,26,0)</f>
        <v>84899039</v>
      </c>
      <c r="R1112" s="3">
        <f>IFERROR(VLOOKUP(D1112,[7]ServNOMINA!$F$16:$M$112,8,0),0)</f>
        <v>0</v>
      </c>
      <c r="S1112" s="3">
        <f>IFERROR(VLOOKUP(D1112,[7]ServOTROS!$F$16:$M$112,8,0),0)</f>
        <v>0</v>
      </c>
      <c r="T1112" s="3">
        <f>IFERROR(VLOOKUP(D1112,[7]CANCEL!$F$16:$M$48,8,0),0)</f>
        <v>0</v>
      </c>
      <c r="U1112" s="3">
        <f>IFERROR(VLOOKUP(B1112,[7]Aaf_PENSION!$C$16:$M$112,11,0),0)</f>
        <v>0</v>
      </c>
      <c r="V1112" s="3">
        <f>IFERROR(VLOOKUP(B1112,[7]Aaf_SALUD!$C$16:$M$112,11,0),0)</f>
        <v>0</v>
      </c>
      <c r="W1112" s="3">
        <f>IFERROR(VLOOKUP(D1112,[7]CALIDAD!$F$16:$M$1122,8,0),0)</f>
        <v>4872033</v>
      </c>
      <c r="X1112" s="3"/>
      <c r="Y1112" s="3">
        <f>IFERROR(VLOOKUP(B1112,[7]Ap_CESANTIAS!$C$16:$M$112,11,0),0)</f>
        <v>0</v>
      </c>
      <c r="Z1112" s="3">
        <f>IFERROR(VLOOKUP(B1112,[7]Ap_PENSION!$C$16:$M$112,11,0),0)</f>
        <v>0</v>
      </c>
      <c r="AA1112" s="3">
        <f>IFERROR(VLOOKUP(B1112,[7]Ap_SALUD!$C$16:$M$112,11,0),0)</f>
        <v>0</v>
      </c>
      <c r="AB1112" s="3"/>
      <c r="AC1112" s="36">
        <f t="shared" si="51"/>
        <v>4872033</v>
      </c>
      <c r="AD1112" s="37">
        <f t="shared" si="53"/>
        <v>38976258</v>
      </c>
      <c r="AE1112" s="144"/>
    </row>
    <row r="1113" spans="1:31" hidden="1" x14ac:dyDescent="0.25">
      <c r="A1113" s="29">
        <v>1101</v>
      </c>
      <c r="B1113" s="61"/>
      <c r="C1113" s="143" t="str">
        <f>VLOOKUP(D1113,[8]Hoja1!$A$2:$B$1115,2,0)</f>
        <v>85315</v>
      </c>
      <c r="D1113" s="31">
        <v>800103663</v>
      </c>
      <c r="E1113" s="31">
        <v>211585315</v>
      </c>
      <c r="F1113" s="61" t="s">
        <v>1237</v>
      </c>
      <c r="G1113" s="33">
        <v>0</v>
      </c>
      <c r="H1113" s="33">
        <v>0</v>
      </c>
      <c r="I1113" s="3">
        <f>IFERROR(VLOOKUP(C1113,'[6]Anexo 2'!$A$9:$G$1115,7,0),0)</f>
        <v>40084941</v>
      </c>
      <c r="J1113" s="3">
        <f>IFERROR(VLOOKUP(C1113,'[6]Anexo 1'!$A$9:$F$1115,6,0),0)</f>
        <v>39795359</v>
      </c>
      <c r="K1113" s="3"/>
      <c r="L1113" s="3"/>
      <c r="M1113" s="3"/>
      <c r="N1113" s="3"/>
      <c r="O1113" s="3"/>
      <c r="P1113" s="34">
        <f t="shared" si="52"/>
        <v>79880300</v>
      </c>
      <c r="Q1113" s="35">
        <f>VLOOKUP(D1113,FEBRERO!$D$13:$Q$1147,14,0)+VLOOKUP(D1113,FEBRERO!$D$13:$AC$1147,26,0)+VLOOKUP(D1113,MARZO!$D$13:$AC$1147,26,0)</f>
        <v>49816595</v>
      </c>
      <c r="R1113" s="3">
        <f>IFERROR(VLOOKUP(D1113,[7]ServNOMINA!$F$16:$M$112,8,0),0)</f>
        <v>0</v>
      </c>
      <c r="S1113" s="3">
        <f>IFERROR(VLOOKUP(D1113,[7]ServOTROS!$F$16:$M$112,8,0),0)</f>
        <v>0</v>
      </c>
      <c r="T1113" s="3">
        <f>IFERROR(VLOOKUP(D1113,[7]CANCEL!$F$16:$M$48,8,0),0)</f>
        <v>0</v>
      </c>
      <c r="U1113" s="3">
        <f>IFERROR(VLOOKUP(B1113,[7]Aaf_PENSION!$C$16:$M$112,11,0),0)</f>
        <v>0</v>
      </c>
      <c r="V1113" s="3">
        <f>IFERROR(VLOOKUP(B1113,[7]Aaf_SALUD!$C$16:$M$112,11,0),0)</f>
        <v>0</v>
      </c>
      <c r="W1113" s="3">
        <f>IFERROR(VLOOKUP(D1113,[7]CALIDAD!$F$16:$M$1122,8,0),0)</f>
        <v>3340412</v>
      </c>
      <c r="X1113" s="3"/>
      <c r="Y1113" s="3">
        <f>IFERROR(VLOOKUP(B1113,[7]Ap_CESANTIAS!$C$16:$M$112,11,0),0)</f>
        <v>0</v>
      </c>
      <c r="Z1113" s="3">
        <f>IFERROR(VLOOKUP(B1113,[7]Ap_PENSION!$C$16:$M$112,11,0),0)</f>
        <v>0</v>
      </c>
      <c r="AA1113" s="3">
        <f>IFERROR(VLOOKUP(B1113,[7]Ap_SALUD!$C$16:$M$112,11,0),0)</f>
        <v>0</v>
      </c>
      <c r="AB1113" s="3"/>
      <c r="AC1113" s="36">
        <f t="shared" si="51"/>
        <v>3340412</v>
      </c>
      <c r="AD1113" s="37">
        <f t="shared" si="53"/>
        <v>26723293</v>
      </c>
      <c r="AE1113" s="144"/>
    </row>
    <row r="1114" spans="1:31" hidden="1" x14ac:dyDescent="0.25">
      <c r="A1114" s="38">
        <v>1102</v>
      </c>
      <c r="B1114" s="61"/>
      <c r="C1114" s="143" t="str">
        <f>VLOOKUP(D1114,[8]Hoja1!$A$2:$B$1115,2,0)</f>
        <v>85325</v>
      </c>
      <c r="D1114" s="31">
        <v>800103720</v>
      </c>
      <c r="E1114" s="31">
        <v>212585325</v>
      </c>
      <c r="F1114" s="61" t="s">
        <v>1238</v>
      </c>
      <c r="G1114" s="33">
        <v>0</v>
      </c>
      <c r="H1114" s="33">
        <v>0</v>
      </c>
      <c r="I1114" s="3">
        <f>IFERROR(VLOOKUP(C1114,'[6]Anexo 2'!$A$9:$G$1115,7,0),0)</f>
        <v>159216412</v>
      </c>
      <c r="J1114" s="3">
        <f>IFERROR(VLOOKUP(C1114,'[6]Anexo 1'!$A$9:$F$1115,6,0),0)</f>
        <v>192003231</v>
      </c>
      <c r="K1114" s="3"/>
      <c r="L1114" s="3"/>
      <c r="M1114" s="3"/>
      <c r="N1114" s="3"/>
      <c r="O1114" s="3"/>
      <c r="P1114" s="34">
        <f t="shared" si="52"/>
        <v>351219643</v>
      </c>
      <c r="Q1114" s="35">
        <f>VLOOKUP(D1114,FEBRERO!$D$13:$Q$1147,14,0)+VLOOKUP(D1114,FEBRERO!$D$13:$AC$1147,26,0)+VLOOKUP(D1114,MARZO!$D$13:$AC$1147,26,0)</f>
        <v>231807333</v>
      </c>
      <c r="R1114" s="3">
        <f>IFERROR(VLOOKUP(D1114,[7]ServNOMINA!$F$16:$M$112,8,0),0)</f>
        <v>0</v>
      </c>
      <c r="S1114" s="3">
        <f>IFERROR(VLOOKUP(D1114,[7]ServOTROS!$F$16:$M$112,8,0),0)</f>
        <v>0</v>
      </c>
      <c r="T1114" s="3">
        <f>IFERROR(VLOOKUP(D1114,[7]CANCEL!$F$16:$M$48,8,0),0)</f>
        <v>0</v>
      </c>
      <c r="U1114" s="3">
        <f>IFERROR(VLOOKUP(B1114,[7]Aaf_PENSION!$C$16:$M$112,11,0),0)</f>
        <v>0</v>
      </c>
      <c r="V1114" s="3">
        <f>IFERROR(VLOOKUP(B1114,[7]Aaf_SALUD!$C$16:$M$112,11,0),0)</f>
        <v>0</v>
      </c>
      <c r="W1114" s="3">
        <f>IFERROR(VLOOKUP(D1114,[7]CALIDAD!$F$16:$M$1122,8,0),0)</f>
        <v>13268034</v>
      </c>
      <c r="X1114" s="3"/>
      <c r="Y1114" s="3">
        <f>IFERROR(VLOOKUP(B1114,[7]Ap_CESANTIAS!$C$16:$M$112,11,0),0)</f>
        <v>0</v>
      </c>
      <c r="Z1114" s="3">
        <f>IFERROR(VLOOKUP(B1114,[7]Ap_PENSION!$C$16:$M$112,11,0),0)</f>
        <v>0</v>
      </c>
      <c r="AA1114" s="3">
        <f>IFERROR(VLOOKUP(B1114,[7]Ap_SALUD!$C$16:$M$112,11,0),0)</f>
        <v>0</v>
      </c>
      <c r="AB1114" s="3"/>
      <c r="AC1114" s="36">
        <f t="shared" si="51"/>
        <v>13268034</v>
      </c>
      <c r="AD1114" s="37">
        <f t="shared" si="53"/>
        <v>106144276</v>
      </c>
      <c r="AE1114" s="144"/>
    </row>
    <row r="1115" spans="1:31" hidden="1" x14ac:dyDescent="0.25">
      <c r="A1115" s="29">
        <v>1103</v>
      </c>
      <c r="B1115" s="61"/>
      <c r="C1115" s="143" t="str">
        <f>VLOOKUP(D1115,[8]Hoja1!$A$2:$B$1115,2,0)</f>
        <v>85400</v>
      </c>
      <c r="D1115" s="31">
        <v>800099431</v>
      </c>
      <c r="E1115" s="31">
        <v>210085400</v>
      </c>
      <c r="F1115" s="61" t="s">
        <v>1239</v>
      </c>
      <c r="G1115" s="33">
        <v>0</v>
      </c>
      <c r="H1115" s="33">
        <v>0</v>
      </c>
      <c r="I1115" s="3">
        <f>IFERROR(VLOOKUP(C1115,'[6]Anexo 2'!$A$9:$G$1115,7,0),0)</f>
        <v>200632732</v>
      </c>
      <c r="J1115" s="3">
        <f>IFERROR(VLOOKUP(C1115,'[6]Anexo 1'!$A$9:$F$1115,6,0),0)</f>
        <v>183786912</v>
      </c>
      <c r="K1115" s="3"/>
      <c r="L1115" s="3"/>
      <c r="M1115" s="3"/>
      <c r="N1115" s="3"/>
      <c r="O1115" s="3"/>
      <c r="P1115" s="34">
        <f t="shared" si="52"/>
        <v>384419644</v>
      </c>
      <c r="Q1115" s="35">
        <f>VLOOKUP(D1115,FEBRERO!$D$13:$Q$1147,14,0)+VLOOKUP(D1115,FEBRERO!$D$13:$AC$1147,26,0)+VLOOKUP(D1115,MARZO!$D$13:$AC$1147,26,0)</f>
        <v>233945094</v>
      </c>
      <c r="R1115" s="3">
        <f>IFERROR(VLOOKUP(D1115,[7]ServNOMINA!$F$16:$M$112,8,0),0)</f>
        <v>0</v>
      </c>
      <c r="S1115" s="3">
        <f>IFERROR(VLOOKUP(D1115,[7]ServOTROS!$F$16:$M$112,8,0),0)</f>
        <v>0</v>
      </c>
      <c r="T1115" s="3">
        <f>IFERROR(VLOOKUP(D1115,[7]CANCEL!$F$16:$M$48,8,0),0)</f>
        <v>0</v>
      </c>
      <c r="U1115" s="3">
        <f>IFERROR(VLOOKUP(B1115,[7]Aaf_PENSION!$C$16:$M$112,11,0),0)</f>
        <v>0</v>
      </c>
      <c r="V1115" s="3">
        <f>IFERROR(VLOOKUP(B1115,[7]Aaf_SALUD!$C$16:$M$112,11,0),0)</f>
        <v>0</v>
      </c>
      <c r="W1115" s="3">
        <f>IFERROR(VLOOKUP(D1115,[7]CALIDAD!$F$16:$M$1122,8,0),0)</f>
        <v>16719394</v>
      </c>
      <c r="X1115" s="3"/>
      <c r="Y1115" s="3">
        <f>IFERROR(VLOOKUP(B1115,[7]Ap_CESANTIAS!$C$16:$M$112,11,0),0)</f>
        <v>0</v>
      </c>
      <c r="Z1115" s="3">
        <f>IFERROR(VLOOKUP(B1115,[7]Ap_PENSION!$C$16:$M$112,11,0),0)</f>
        <v>0</v>
      </c>
      <c r="AA1115" s="3">
        <f>IFERROR(VLOOKUP(B1115,[7]Ap_SALUD!$C$16:$M$112,11,0),0)</f>
        <v>0</v>
      </c>
      <c r="AB1115" s="3"/>
      <c r="AC1115" s="36">
        <f t="shared" si="51"/>
        <v>16719394</v>
      </c>
      <c r="AD1115" s="37">
        <f t="shared" si="53"/>
        <v>133755156</v>
      </c>
      <c r="AE1115" s="144"/>
    </row>
    <row r="1116" spans="1:31" hidden="1" x14ac:dyDescent="0.25">
      <c r="A1116" s="38">
        <v>1104</v>
      </c>
      <c r="B1116" s="61"/>
      <c r="C1116" s="143" t="str">
        <f>VLOOKUP(D1116,[8]Hoja1!$A$2:$B$1115,2,0)</f>
        <v>85410</v>
      </c>
      <c r="D1116" s="31">
        <v>800012873</v>
      </c>
      <c r="E1116" s="31">
        <v>211085410</v>
      </c>
      <c r="F1116" s="61" t="s">
        <v>1240</v>
      </c>
      <c r="G1116" s="33">
        <v>0</v>
      </c>
      <c r="H1116" s="33">
        <v>0</v>
      </c>
      <c r="I1116" s="3">
        <f>IFERROR(VLOOKUP(C1116,'[6]Anexo 2'!$A$9:$G$1115,7,0),0)</f>
        <v>533803712</v>
      </c>
      <c r="J1116" s="3">
        <f>IFERROR(VLOOKUP(C1116,'[6]Anexo 1'!$A$9:$F$1115,6,0),0)</f>
        <v>572403411</v>
      </c>
      <c r="K1116" s="3"/>
      <c r="L1116" s="3"/>
      <c r="M1116" s="3"/>
      <c r="N1116" s="3"/>
      <c r="O1116" s="3"/>
      <c r="P1116" s="34">
        <f t="shared" si="52"/>
        <v>1106207123</v>
      </c>
      <c r="Q1116" s="35">
        <f>VLOOKUP(D1116,FEBRERO!$D$13:$Q$1147,14,0)+VLOOKUP(D1116,FEBRERO!$D$13:$AC$1147,26,0)+VLOOKUP(D1116,MARZO!$D$13:$AC$1147,26,0)</f>
        <v>705854340</v>
      </c>
      <c r="R1116" s="3">
        <f>IFERROR(VLOOKUP(D1116,[7]ServNOMINA!$F$16:$M$112,8,0),0)</f>
        <v>0</v>
      </c>
      <c r="S1116" s="3">
        <f>IFERROR(VLOOKUP(D1116,[7]ServOTROS!$F$16:$M$112,8,0),0)</f>
        <v>0</v>
      </c>
      <c r="T1116" s="3">
        <f>IFERROR(VLOOKUP(D1116,[7]CANCEL!$F$16:$M$48,8,0),0)</f>
        <v>0</v>
      </c>
      <c r="U1116" s="3">
        <f>IFERROR(VLOOKUP(B1116,[7]Aaf_PENSION!$C$16:$M$112,11,0),0)</f>
        <v>0</v>
      </c>
      <c r="V1116" s="3">
        <f>IFERROR(VLOOKUP(B1116,[7]Aaf_SALUD!$C$16:$M$112,11,0),0)</f>
        <v>0</v>
      </c>
      <c r="W1116" s="3">
        <f>IFERROR(VLOOKUP(D1116,[7]CALIDAD!$F$16:$M$1122,8,0),0)</f>
        <v>44483643</v>
      </c>
      <c r="X1116" s="3"/>
      <c r="Y1116" s="3">
        <f>IFERROR(VLOOKUP(B1116,[7]Ap_CESANTIAS!$C$16:$M$112,11,0),0)</f>
        <v>0</v>
      </c>
      <c r="Z1116" s="3">
        <f>IFERROR(VLOOKUP(B1116,[7]Ap_PENSION!$C$16:$M$112,11,0),0)</f>
        <v>0</v>
      </c>
      <c r="AA1116" s="3">
        <f>IFERROR(VLOOKUP(B1116,[7]Ap_SALUD!$C$16:$M$112,11,0),0)</f>
        <v>0</v>
      </c>
      <c r="AB1116" s="3"/>
      <c r="AC1116" s="36">
        <f t="shared" si="51"/>
        <v>44483643</v>
      </c>
      <c r="AD1116" s="37">
        <f t="shared" si="53"/>
        <v>355869140</v>
      </c>
      <c r="AE1116" s="144"/>
    </row>
    <row r="1117" spans="1:31" hidden="1" x14ac:dyDescent="0.25">
      <c r="A1117" s="29">
        <v>1105</v>
      </c>
      <c r="B1117" s="61"/>
      <c r="C1117" s="143" t="str">
        <f>VLOOKUP(D1117,[8]Hoja1!$A$2:$B$1115,2,0)</f>
        <v>85430</v>
      </c>
      <c r="D1117" s="31">
        <v>891857861</v>
      </c>
      <c r="E1117" s="31">
        <v>213085430</v>
      </c>
      <c r="F1117" s="61" t="s">
        <v>1241</v>
      </c>
      <c r="G1117" s="33">
        <v>0</v>
      </c>
      <c r="H1117" s="33">
        <v>0</v>
      </c>
      <c r="I1117" s="3">
        <f>IFERROR(VLOOKUP(C1117,'[6]Anexo 2'!$A$9:$G$1115,7,0),0)</f>
        <v>390128008</v>
      </c>
      <c r="J1117" s="3">
        <f>IFERROR(VLOOKUP(C1117,'[6]Anexo 1'!$A$9:$F$1115,6,0),0)</f>
        <v>357542175</v>
      </c>
      <c r="K1117" s="3"/>
      <c r="L1117" s="3"/>
      <c r="M1117" s="3"/>
      <c r="N1117" s="3"/>
      <c r="O1117" s="3"/>
      <c r="P1117" s="34">
        <f t="shared" si="52"/>
        <v>747670183</v>
      </c>
      <c r="Q1117" s="35">
        <f>VLOOKUP(D1117,FEBRERO!$D$13:$Q$1147,14,0)+VLOOKUP(D1117,FEBRERO!$D$13:$AC$1147,26,0)+VLOOKUP(D1117,MARZO!$D$13:$AC$1147,26,0)</f>
        <v>455074176</v>
      </c>
      <c r="R1117" s="3">
        <f>IFERROR(VLOOKUP(D1117,[7]ServNOMINA!$F$16:$M$112,8,0),0)</f>
        <v>0</v>
      </c>
      <c r="S1117" s="3">
        <f>IFERROR(VLOOKUP(D1117,[7]ServOTROS!$F$16:$M$112,8,0),0)</f>
        <v>0</v>
      </c>
      <c r="T1117" s="3">
        <f>IFERROR(VLOOKUP(D1117,[7]CANCEL!$F$16:$M$48,8,0),0)</f>
        <v>0</v>
      </c>
      <c r="U1117" s="3">
        <f>IFERROR(VLOOKUP(B1117,[7]Aaf_PENSION!$C$16:$M$112,11,0),0)</f>
        <v>0</v>
      </c>
      <c r="V1117" s="3">
        <f>IFERROR(VLOOKUP(B1117,[7]Aaf_SALUD!$C$16:$M$112,11,0),0)</f>
        <v>0</v>
      </c>
      <c r="W1117" s="3">
        <f>IFERROR(VLOOKUP(D1117,[7]CALIDAD!$F$16:$M$1122,8,0),0)</f>
        <v>32510667</v>
      </c>
      <c r="X1117" s="3"/>
      <c r="Y1117" s="3">
        <f>IFERROR(VLOOKUP(B1117,[7]Ap_CESANTIAS!$C$16:$M$112,11,0),0)</f>
        <v>0</v>
      </c>
      <c r="Z1117" s="3">
        <f>IFERROR(VLOOKUP(B1117,[7]Ap_PENSION!$C$16:$M$112,11,0),0)</f>
        <v>0</v>
      </c>
      <c r="AA1117" s="3">
        <f>IFERROR(VLOOKUP(B1117,[7]Ap_SALUD!$C$16:$M$112,11,0),0)</f>
        <v>0</v>
      </c>
      <c r="AB1117" s="3"/>
      <c r="AC1117" s="36">
        <f t="shared" si="51"/>
        <v>32510667</v>
      </c>
      <c r="AD1117" s="37">
        <f t="shared" si="53"/>
        <v>260085340</v>
      </c>
      <c r="AE1117" s="144"/>
    </row>
    <row r="1118" spans="1:31" hidden="1" x14ac:dyDescent="0.25">
      <c r="A1118" s="38">
        <v>1106</v>
      </c>
      <c r="B1118" s="61"/>
      <c r="C1118" s="143" t="str">
        <f>VLOOKUP(D1118,[8]Hoja1!$A$2:$B$1115,2,0)</f>
        <v>85440</v>
      </c>
      <c r="D1118" s="31">
        <v>892099475</v>
      </c>
      <c r="E1118" s="31">
        <v>214085440</v>
      </c>
      <c r="F1118" s="61" t="s">
        <v>485</v>
      </c>
      <c r="G1118" s="33">
        <v>0</v>
      </c>
      <c r="H1118" s="33">
        <v>0</v>
      </c>
      <c r="I1118" s="3">
        <f>IFERROR(VLOOKUP(C1118,'[6]Anexo 2'!$A$9:$G$1115,7,0),0)</f>
        <v>738223496</v>
      </c>
      <c r="J1118" s="3">
        <f>IFERROR(VLOOKUP(C1118,'[6]Anexo 1'!$A$9:$F$1115,6,0),0)</f>
        <v>768255630</v>
      </c>
      <c r="K1118" s="3"/>
      <c r="L1118" s="3"/>
      <c r="M1118" s="3"/>
      <c r="N1118" s="3"/>
      <c r="O1118" s="3"/>
      <c r="P1118" s="34">
        <f t="shared" si="52"/>
        <v>1506479126</v>
      </c>
      <c r="Q1118" s="35">
        <f>VLOOKUP(D1118,FEBRERO!$D$13:$Q$1147,14,0)+VLOOKUP(D1118,FEBRERO!$D$13:$AC$1147,26,0)+VLOOKUP(D1118,MARZO!$D$13:$AC$1147,26,0)</f>
        <v>952811505</v>
      </c>
      <c r="R1118" s="3">
        <f>IFERROR(VLOOKUP(D1118,[7]ServNOMINA!$F$16:$M$112,8,0),0)</f>
        <v>0</v>
      </c>
      <c r="S1118" s="3">
        <f>IFERROR(VLOOKUP(D1118,[7]ServOTROS!$F$16:$M$112,8,0),0)</f>
        <v>0</v>
      </c>
      <c r="T1118" s="3">
        <f>IFERROR(VLOOKUP(D1118,[7]CANCEL!$F$16:$M$48,8,0),0)</f>
        <v>0</v>
      </c>
      <c r="U1118" s="3">
        <f>IFERROR(VLOOKUP(B1118,[7]Aaf_PENSION!$C$16:$M$112,11,0),0)</f>
        <v>0</v>
      </c>
      <c r="V1118" s="3">
        <f>IFERROR(VLOOKUP(B1118,[7]Aaf_SALUD!$C$16:$M$112,11,0),0)</f>
        <v>0</v>
      </c>
      <c r="W1118" s="3">
        <f>IFERROR(VLOOKUP(D1118,[7]CALIDAD!$F$16:$M$1122,8,0),0)</f>
        <v>61518625</v>
      </c>
      <c r="X1118" s="3"/>
      <c r="Y1118" s="3">
        <f>IFERROR(VLOOKUP(B1118,[7]Ap_CESANTIAS!$C$16:$M$112,11,0),0)</f>
        <v>0</v>
      </c>
      <c r="Z1118" s="3">
        <f>IFERROR(VLOOKUP(B1118,[7]Ap_PENSION!$C$16:$M$112,11,0),0)</f>
        <v>0</v>
      </c>
      <c r="AA1118" s="3">
        <f>IFERROR(VLOOKUP(B1118,[7]Ap_SALUD!$C$16:$M$112,11,0),0)</f>
        <v>0</v>
      </c>
      <c r="AB1118" s="3"/>
      <c r="AC1118" s="36">
        <f t="shared" si="51"/>
        <v>61518625</v>
      </c>
      <c r="AD1118" s="37">
        <f t="shared" si="53"/>
        <v>492148996</v>
      </c>
      <c r="AE1118" s="144"/>
    </row>
    <row r="1119" spans="1:31" hidden="1" x14ac:dyDescent="0.25">
      <c r="A1119" s="29">
        <v>1107</v>
      </c>
      <c r="B1119" s="61"/>
      <c r="C1119" s="143" t="str">
        <f>VLOOKUP(D1119,[8]Hoja1!$A$2:$B$1115,2,0)</f>
        <v>86001</v>
      </c>
      <c r="D1119" s="31">
        <v>800102891</v>
      </c>
      <c r="E1119" s="31">
        <v>210186001</v>
      </c>
      <c r="F1119" s="61" t="s">
        <v>1242</v>
      </c>
      <c r="G1119" s="33">
        <v>0</v>
      </c>
      <c r="H1119" s="33">
        <v>0</v>
      </c>
      <c r="I1119" s="3">
        <f>IFERROR(VLOOKUP(C1119,'[6]Anexo 2'!$A$9:$G$1115,7,0),0)</f>
        <v>1080071856</v>
      </c>
      <c r="J1119" s="3">
        <f>IFERROR(VLOOKUP(C1119,'[6]Anexo 1'!$A$9:$F$1115,6,0),0)</f>
        <v>1028820785</v>
      </c>
      <c r="K1119" s="3"/>
      <c r="L1119" s="3"/>
      <c r="M1119" s="3"/>
      <c r="N1119" s="3"/>
      <c r="O1119" s="3"/>
      <c r="P1119" s="34">
        <f t="shared" si="52"/>
        <v>2108892641</v>
      </c>
      <c r="Q1119" s="35">
        <f>VLOOKUP(D1119,FEBRERO!$D$13:$Q$1147,14,0)+VLOOKUP(D1119,FEBRERO!$D$13:$AC$1147,26,0)+VLOOKUP(D1119,MARZO!$D$13:$AC$1147,26,0)</f>
        <v>1298838749</v>
      </c>
      <c r="R1119" s="3">
        <f>IFERROR(VLOOKUP(D1119,[7]ServNOMINA!$F$16:$M$112,8,0),0)</f>
        <v>0</v>
      </c>
      <c r="S1119" s="3">
        <f>IFERROR(VLOOKUP(D1119,[7]ServOTROS!$F$16:$M$112,8,0),0)</f>
        <v>0</v>
      </c>
      <c r="T1119" s="3">
        <f>IFERROR(VLOOKUP(D1119,[7]CANCEL!$F$16:$M$48,8,0),0)</f>
        <v>0</v>
      </c>
      <c r="U1119" s="3">
        <f>IFERROR(VLOOKUP(B1119,[7]Aaf_PENSION!$C$16:$M$112,11,0),0)</f>
        <v>0</v>
      </c>
      <c r="V1119" s="3">
        <f>IFERROR(VLOOKUP(B1119,[7]Aaf_SALUD!$C$16:$M$112,11,0),0)</f>
        <v>0</v>
      </c>
      <c r="W1119" s="3">
        <f>IFERROR(VLOOKUP(D1119,[7]CALIDAD!$F$16:$M$1122,8,0),0)</f>
        <v>90005988</v>
      </c>
      <c r="X1119" s="3"/>
      <c r="Y1119" s="3">
        <f>IFERROR(VLOOKUP(B1119,[7]Ap_CESANTIAS!$C$16:$M$112,11,0),0)</f>
        <v>0</v>
      </c>
      <c r="Z1119" s="3">
        <f>IFERROR(VLOOKUP(B1119,[7]Ap_PENSION!$C$16:$M$112,11,0),0)</f>
        <v>0</v>
      </c>
      <c r="AA1119" s="3">
        <f>IFERROR(VLOOKUP(B1119,[7]Ap_SALUD!$C$16:$M$112,11,0),0)</f>
        <v>0</v>
      </c>
      <c r="AB1119" s="3"/>
      <c r="AC1119" s="36">
        <f t="shared" si="51"/>
        <v>90005988</v>
      </c>
      <c r="AD1119" s="37">
        <f t="shared" si="53"/>
        <v>720047904</v>
      </c>
      <c r="AE1119" s="144"/>
    </row>
    <row r="1120" spans="1:31" hidden="1" x14ac:dyDescent="0.25">
      <c r="A1120" s="38">
        <v>1108</v>
      </c>
      <c r="B1120" s="61"/>
      <c r="C1120" s="143" t="str">
        <f>VLOOKUP(D1120,[8]Hoja1!$A$2:$B$1115,2,0)</f>
        <v>86219</v>
      </c>
      <c r="D1120" s="31">
        <v>800018650</v>
      </c>
      <c r="E1120" s="31">
        <v>211986219</v>
      </c>
      <c r="F1120" s="61" t="s">
        <v>1243</v>
      </c>
      <c r="G1120" s="33">
        <v>0</v>
      </c>
      <c r="H1120" s="33">
        <v>0</v>
      </c>
      <c r="I1120" s="3">
        <f>IFERROR(VLOOKUP(C1120,'[6]Anexo 2'!$A$9:$G$1115,7,0),0)</f>
        <v>62366279</v>
      </c>
      <c r="J1120" s="3">
        <f>IFERROR(VLOOKUP(C1120,'[6]Anexo 1'!$A$9:$F$1115,6,0),0)</f>
        <v>87912240</v>
      </c>
      <c r="K1120" s="3"/>
      <c r="L1120" s="3"/>
      <c r="M1120" s="3"/>
      <c r="N1120" s="3"/>
      <c r="O1120" s="3"/>
      <c r="P1120" s="34">
        <f t="shared" si="52"/>
        <v>150278519</v>
      </c>
      <c r="Q1120" s="35">
        <f>VLOOKUP(D1120,FEBRERO!$D$13:$Q$1147,14,0)+VLOOKUP(D1120,FEBRERO!$D$13:$AC$1147,26,0)+VLOOKUP(D1120,MARZO!$D$13:$AC$1147,26,0)</f>
        <v>103503810</v>
      </c>
      <c r="R1120" s="3">
        <f>IFERROR(VLOOKUP(D1120,[7]ServNOMINA!$F$16:$M$112,8,0),0)</f>
        <v>0</v>
      </c>
      <c r="S1120" s="3">
        <f>IFERROR(VLOOKUP(D1120,[7]ServOTROS!$F$16:$M$112,8,0),0)</f>
        <v>0</v>
      </c>
      <c r="T1120" s="3">
        <f>IFERROR(VLOOKUP(D1120,[7]CANCEL!$F$16:$M$48,8,0),0)</f>
        <v>0</v>
      </c>
      <c r="U1120" s="3">
        <f>IFERROR(VLOOKUP(B1120,[7]Aaf_PENSION!$C$16:$M$112,11,0),0)</f>
        <v>0</v>
      </c>
      <c r="V1120" s="3">
        <f>IFERROR(VLOOKUP(B1120,[7]Aaf_SALUD!$C$16:$M$112,11,0),0)</f>
        <v>0</v>
      </c>
      <c r="W1120" s="3">
        <f>IFERROR(VLOOKUP(D1120,[7]CALIDAD!$F$16:$M$1122,8,0),0)</f>
        <v>5197190</v>
      </c>
      <c r="X1120" s="3"/>
      <c r="Y1120" s="3">
        <f>IFERROR(VLOOKUP(B1120,[7]Ap_CESANTIAS!$C$16:$M$112,11,0),0)</f>
        <v>0</v>
      </c>
      <c r="Z1120" s="3">
        <f>IFERROR(VLOOKUP(B1120,[7]Ap_PENSION!$C$16:$M$112,11,0),0)</f>
        <v>0</v>
      </c>
      <c r="AA1120" s="3">
        <f>IFERROR(VLOOKUP(B1120,[7]Ap_SALUD!$C$16:$M$112,11,0),0)</f>
        <v>0</v>
      </c>
      <c r="AB1120" s="3"/>
      <c r="AC1120" s="36">
        <f t="shared" si="51"/>
        <v>5197190</v>
      </c>
      <c r="AD1120" s="37">
        <f t="shared" si="53"/>
        <v>41577519</v>
      </c>
      <c r="AE1120" s="144"/>
    </row>
    <row r="1121" spans="1:31" hidden="1" x14ac:dyDescent="0.25">
      <c r="A1121" s="29">
        <v>1109</v>
      </c>
      <c r="B1121" s="61"/>
      <c r="C1121" s="143" t="str">
        <f>VLOOKUP(D1121,[8]Hoja1!$A$2:$B$1115,2,0)</f>
        <v>86320</v>
      </c>
      <c r="D1121" s="31">
        <v>800102896</v>
      </c>
      <c r="E1121" s="31">
        <v>212086320</v>
      </c>
      <c r="F1121" s="61" t="s">
        <v>1244</v>
      </c>
      <c r="G1121" s="33">
        <v>0</v>
      </c>
      <c r="H1121" s="33">
        <v>0</v>
      </c>
      <c r="I1121" s="3">
        <f>IFERROR(VLOOKUP(C1121,'[6]Anexo 2'!$A$9:$G$1115,7,0),0)</f>
        <v>1096002096</v>
      </c>
      <c r="J1121" s="3">
        <f>IFERROR(VLOOKUP(C1121,'[6]Anexo 1'!$A$9:$F$1115,6,0),0)</f>
        <v>1164484629</v>
      </c>
      <c r="K1121" s="3"/>
      <c r="L1121" s="3"/>
      <c r="M1121" s="3"/>
      <c r="N1121" s="3"/>
      <c r="O1121" s="3"/>
      <c r="P1121" s="34">
        <f t="shared" si="52"/>
        <v>2260486725</v>
      </c>
      <c r="Q1121" s="35">
        <f>VLOOKUP(D1121,FEBRERO!$D$13:$Q$1147,14,0)+VLOOKUP(D1121,FEBRERO!$D$13:$AC$1147,26,0)+VLOOKUP(D1121,MARZO!$D$13:$AC$1147,26,0)</f>
        <v>1438485153</v>
      </c>
      <c r="R1121" s="3">
        <f>IFERROR(VLOOKUP(D1121,[7]ServNOMINA!$F$16:$M$112,8,0),0)</f>
        <v>0</v>
      </c>
      <c r="S1121" s="3">
        <f>IFERROR(VLOOKUP(D1121,[7]ServOTROS!$F$16:$M$112,8,0),0)</f>
        <v>0</v>
      </c>
      <c r="T1121" s="3">
        <f>IFERROR(VLOOKUP(D1121,[7]CANCEL!$F$16:$M$48,8,0),0)</f>
        <v>0</v>
      </c>
      <c r="U1121" s="3">
        <f>IFERROR(VLOOKUP(B1121,[7]Aaf_PENSION!$C$16:$M$112,11,0),0)</f>
        <v>0</v>
      </c>
      <c r="V1121" s="3">
        <f>IFERROR(VLOOKUP(B1121,[7]Aaf_SALUD!$C$16:$M$112,11,0),0)</f>
        <v>0</v>
      </c>
      <c r="W1121" s="3">
        <f>IFERROR(VLOOKUP(D1121,[7]CALIDAD!$F$16:$M$1122,8,0),0)</f>
        <v>91333508</v>
      </c>
      <c r="X1121" s="3"/>
      <c r="Y1121" s="3">
        <f>IFERROR(VLOOKUP(B1121,[7]Ap_CESANTIAS!$C$16:$M$112,11,0),0)</f>
        <v>0</v>
      </c>
      <c r="Z1121" s="3">
        <f>IFERROR(VLOOKUP(B1121,[7]Ap_PENSION!$C$16:$M$112,11,0),0)</f>
        <v>0</v>
      </c>
      <c r="AA1121" s="3">
        <f>IFERROR(VLOOKUP(B1121,[7]Ap_SALUD!$C$16:$M$112,11,0),0)</f>
        <v>0</v>
      </c>
      <c r="AB1121" s="3"/>
      <c r="AC1121" s="36">
        <f t="shared" si="51"/>
        <v>91333508</v>
      </c>
      <c r="AD1121" s="37">
        <f t="shared" si="53"/>
        <v>730668064</v>
      </c>
      <c r="AE1121" s="144"/>
    </row>
    <row r="1122" spans="1:31" hidden="1" x14ac:dyDescent="0.25">
      <c r="A1122" s="38">
        <v>1110</v>
      </c>
      <c r="B1122" s="61"/>
      <c r="C1122" s="143" t="str">
        <f>VLOOKUP(D1122,[8]Hoja1!$A$2:$B$1115,2,0)</f>
        <v>86568</v>
      </c>
      <c r="D1122" s="31">
        <v>891200461</v>
      </c>
      <c r="E1122" s="31">
        <v>216886568</v>
      </c>
      <c r="F1122" s="61" t="s">
        <v>1245</v>
      </c>
      <c r="G1122" s="33">
        <v>0</v>
      </c>
      <c r="H1122" s="33">
        <v>0</v>
      </c>
      <c r="I1122" s="3">
        <f>IFERROR(VLOOKUP(C1122,'[6]Anexo 2'!$A$9:$G$1115,7,0),0)</f>
        <v>1435563360</v>
      </c>
      <c r="J1122" s="3">
        <f>IFERROR(VLOOKUP(C1122,'[6]Anexo 1'!$A$9:$F$1115,6,0),0)</f>
        <v>1722028695</v>
      </c>
      <c r="K1122" s="3"/>
      <c r="L1122" s="3"/>
      <c r="M1122" s="3"/>
      <c r="N1122" s="3"/>
      <c r="O1122" s="3"/>
      <c r="P1122" s="34">
        <f t="shared" si="52"/>
        <v>3157592055</v>
      </c>
      <c r="Q1122" s="35">
        <f>VLOOKUP(D1122,FEBRERO!$D$13:$Q$1147,14,0)+VLOOKUP(D1122,FEBRERO!$D$13:$AC$1147,26,0)+VLOOKUP(D1122,MARZO!$D$13:$AC$1147,26,0)</f>
        <v>2080919535</v>
      </c>
      <c r="R1122" s="3">
        <f>IFERROR(VLOOKUP(D1122,[7]ServNOMINA!$F$16:$M$112,8,0),0)</f>
        <v>0</v>
      </c>
      <c r="S1122" s="3">
        <f>IFERROR(VLOOKUP(D1122,[7]ServOTROS!$F$16:$M$112,8,0),0)</f>
        <v>0</v>
      </c>
      <c r="T1122" s="3">
        <f>IFERROR(VLOOKUP(D1122,[7]CANCEL!$F$16:$M$48,8,0),0)</f>
        <v>0</v>
      </c>
      <c r="U1122" s="3">
        <f>IFERROR(VLOOKUP(B1122,[7]Aaf_PENSION!$C$16:$M$112,11,0),0)</f>
        <v>0</v>
      </c>
      <c r="V1122" s="3">
        <f>IFERROR(VLOOKUP(B1122,[7]Aaf_SALUD!$C$16:$M$112,11,0),0)</f>
        <v>0</v>
      </c>
      <c r="W1122" s="3">
        <f>IFERROR(VLOOKUP(D1122,[7]CALIDAD!$F$16:$M$1122,8,0),0)</f>
        <v>119630280</v>
      </c>
      <c r="X1122" s="3"/>
      <c r="Y1122" s="3">
        <f>IFERROR(VLOOKUP(B1122,[7]Ap_CESANTIAS!$C$16:$M$112,11,0),0)</f>
        <v>0</v>
      </c>
      <c r="Z1122" s="3">
        <f>IFERROR(VLOOKUP(B1122,[7]Ap_PENSION!$C$16:$M$112,11,0),0)</f>
        <v>0</v>
      </c>
      <c r="AA1122" s="3">
        <f>IFERROR(VLOOKUP(B1122,[7]Ap_SALUD!$C$16:$M$112,11,0),0)</f>
        <v>0</v>
      </c>
      <c r="AB1122" s="3"/>
      <c r="AC1122" s="36">
        <f t="shared" si="51"/>
        <v>119630280</v>
      </c>
      <c r="AD1122" s="37">
        <f t="shared" si="53"/>
        <v>957042240</v>
      </c>
      <c r="AE1122" s="144"/>
    </row>
    <row r="1123" spans="1:31" hidden="1" x14ac:dyDescent="0.25">
      <c r="A1123" s="29">
        <v>1111</v>
      </c>
      <c r="B1123" s="61"/>
      <c r="C1123" s="143" t="str">
        <f>VLOOKUP(D1123,[8]Hoja1!$A$2:$B$1115,2,0)</f>
        <v>86569</v>
      </c>
      <c r="D1123" s="31">
        <v>800229887</v>
      </c>
      <c r="E1123" s="31">
        <v>216986569</v>
      </c>
      <c r="F1123" s="61" t="s">
        <v>1246</v>
      </c>
      <c r="G1123" s="33">
        <v>0</v>
      </c>
      <c r="H1123" s="33">
        <v>0</v>
      </c>
      <c r="I1123" s="3">
        <f>IFERROR(VLOOKUP(C1123,'[6]Anexo 2'!$A$9:$G$1115,7,0),0)</f>
        <v>239882840</v>
      </c>
      <c r="J1123" s="3">
        <f>IFERROR(VLOOKUP(C1123,'[6]Anexo 1'!$A$9:$F$1115,6,0),0)</f>
        <v>307749427</v>
      </c>
      <c r="K1123" s="3"/>
      <c r="L1123" s="3"/>
      <c r="M1123" s="3"/>
      <c r="N1123" s="3"/>
      <c r="O1123" s="3"/>
      <c r="P1123" s="34">
        <f t="shared" si="52"/>
        <v>547632267</v>
      </c>
      <c r="Q1123" s="35">
        <f>VLOOKUP(D1123,FEBRERO!$D$13:$Q$1147,14,0)+VLOOKUP(D1123,FEBRERO!$D$13:$AC$1147,26,0)+VLOOKUP(D1123,MARZO!$D$13:$AC$1147,26,0)</f>
        <v>367720138</v>
      </c>
      <c r="R1123" s="3">
        <f>IFERROR(VLOOKUP(D1123,[7]ServNOMINA!$F$16:$M$112,8,0),0)</f>
        <v>0</v>
      </c>
      <c r="S1123" s="3">
        <f>IFERROR(VLOOKUP(D1123,[7]ServOTROS!$F$16:$M$112,8,0),0)</f>
        <v>0</v>
      </c>
      <c r="T1123" s="3">
        <f>IFERROR(VLOOKUP(D1123,[7]CANCEL!$F$16:$M$48,8,0),0)</f>
        <v>0</v>
      </c>
      <c r="U1123" s="3">
        <f>IFERROR(VLOOKUP(B1123,[7]Aaf_PENSION!$C$16:$M$112,11,0),0)</f>
        <v>0</v>
      </c>
      <c r="V1123" s="3">
        <f>IFERROR(VLOOKUP(B1123,[7]Aaf_SALUD!$C$16:$M$112,11,0),0)</f>
        <v>0</v>
      </c>
      <c r="W1123" s="3">
        <f>IFERROR(VLOOKUP(D1123,[7]CALIDAD!$F$16:$M$1122,8,0),0)</f>
        <v>19990237</v>
      </c>
      <c r="X1123" s="3"/>
      <c r="Y1123" s="3">
        <f>IFERROR(VLOOKUP(B1123,[7]Ap_CESANTIAS!$C$16:$M$112,11,0),0)</f>
        <v>0</v>
      </c>
      <c r="Z1123" s="3">
        <f>IFERROR(VLOOKUP(B1123,[7]Ap_PENSION!$C$16:$M$112,11,0),0)</f>
        <v>0</v>
      </c>
      <c r="AA1123" s="3">
        <f>IFERROR(VLOOKUP(B1123,[7]Ap_SALUD!$C$16:$M$112,11,0),0)</f>
        <v>0</v>
      </c>
      <c r="AB1123" s="3"/>
      <c r="AC1123" s="36">
        <f t="shared" si="51"/>
        <v>19990237</v>
      </c>
      <c r="AD1123" s="37">
        <f t="shared" si="53"/>
        <v>159921892</v>
      </c>
      <c r="AE1123" s="144"/>
    </row>
    <row r="1124" spans="1:31" hidden="1" x14ac:dyDescent="0.25">
      <c r="A1124" s="38">
        <v>1112</v>
      </c>
      <c r="B1124" s="61"/>
      <c r="C1124" s="143" t="str">
        <f>VLOOKUP(D1124,[8]Hoja1!$A$2:$B$1115,2,0)</f>
        <v>86571</v>
      </c>
      <c r="D1124" s="31">
        <v>800222489</v>
      </c>
      <c r="E1124" s="31">
        <v>217186571</v>
      </c>
      <c r="F1124" s="61" t="s">
        <v>1247</v>
      </c>
      <c r="G1124" s="33">
        <v>0</v>
      </c>
      <c r="H1124" s="33">
        <v>0</v>
      </c>
      <c r="I1124" s="3">
        <f>IFERROR(VLOOKUP(C1124,'[6]Anexo 2'!$A$9:$G$1115,7,0),0)</f>
        <v>739536352</v>
      </c>
      <c r="J1124" s="3">
        <f>IFERROR(VLOOKUP(C1124,'[6]Anexo 1'!$A$9:$F$1115,6,0),0)</f>
        <v>755119476</v>
      </c>
      <c r="K1124" s="3"/>
      <c r="L1124" s="3"/>
      <c r="M1124" s="3"/>
      <c r="N1124" s="3"/>
      <c r="O1124" s="3"/>
      <c r="P1124" s="34">
        <f t="shared" si="52"/>
        <v>1494655828</v>
      </c>
      <c r="Q1124" s="35">
        <f>VLOOKUP(D1124,FEBRERO!$D$13:$Q$1147,14,0)+VLOOKUP(D1124,FEBRERO!$D$13:$AC$1147,26,0)+VLOOKUP(D1124,MARZO!$D$13:$AC$1147,26,0)</f>
        <v>940003563</v>
      </c>
      <c r="R1124" s="3">
        <f>IFERROR(VLOOKUP(D1124,[7]ServNOMINA!$F$16:$M$112,8,0),0)</f>
        <v>0</v>
      </c>
      <c r="S1124" s="3">
        <f>IFERROR(VLOOKUP(D1124,[7]ServOTROS!$F$16:$M$112,8,0),0)</f>
        <v>0</v>
      </c>
      <c r="T1124" s="3">
        <f>IFERROR(VLOOKUP(D1124,[7]CANCEL!$F$16:$M$48,8,0),0)</f>
        <v>0</v>
      </c>
      <c r="U1124" s="3">
        <f>IFERROR(VLOOKUP(B1124,[7]Aaf_PENSION!$C$16:$M$112,11,0),0)</f>
        <v>0</v>
      </c>
      <c r="V1124" s="3">
        <f>IFERROR(VLOOKUP(B1124,[7]Aaf_SALUD!$C$16:$M$112,11,0),0)</f>
        <v>0</v>
      </c>
      <c r="W1124" s="3">
        <f>IFERROR(VLOOKUP(D1124,[7]CALIDAD!$F$16:$M$1122,8,0),0)</f>
        <v>61628029</v>
      </c>
      <c r="X1124" s="3"/>
      <c r="Y1124" s="3">
        <f>IFERROR(VLOOKUP(B1124,[7]Ap_CESANTIAS!$C$16:$M$112,11,0),0)</f>
        <v>0</v>
      </c>
      <c r="Z1124" s="3">
        <f>IFERROR(VLOOKUP(B1124,[7]Ap_PENSION!$C$16:$M$112,11,0),0)</f>
        <v>0</v>
      </c>
      <c r="AA1124" s="3">
        <f>IFERROR(VLOOKUP(B1124,[7]Ap_SALUD!$C$16:$M$112,11,0),0)</f>
        <v>0</v>
      </c>
      <c r="AB1124" s="3"/>
      <c r="AC1124" s="36">
        <f t="shared" si="51"/>
        <v>61628029</v>
      </c>
      <c r="AD1124" s="37">
        <f t="shared" si="53"/>
        <v>493024236</v>
      </c>
      <c r="AE1124" s="144"/>
    </row>
    <row r="1125" spans="1:31" hidden="1" x14ac:dyDescent="0.25">
      <c r="A1125" s="29">
        <v>1113</v>
      </c>
      <c r="B1125" s="61"/>
      <c r="C1125" s="143" t="str">
        <f>VLOOKUP(D1125,[8]Hoja1!$A$2:$B$1115,2,0)</f>
        <v>86573</v>
      </c>
      <c r="D1125" s="31">
        <v>891200513</v>
      </c>
      <c r="E1125" s="31">
        <v>217386573</v>
      </c>
      <c r="F1125" s="61" t="s">
        <v>1248</v>
      </c>
      <c r="G1125" s="33">
        <v>0</v>
      </c>
      <c r="H1125" s="33">
        <v>0</v>
      </c>
      <c r="I1125" s="3">
        <f>IFERROR(VLOOKUP(C1125,'[6]Anexo 2'!$A$9:$G$1115,7,0),0)</f>
        <v>684294792</v>
      </c>
      <c r="J1125" s="3">
        <f>IFERROR(VLOOKUP(C1125,'[6]Anexo 1'!$A$9:$F$1115,6,0),0)</f>
        <v>704055923</v>
      </c>
      <c r="K1125" s="3"/>
      <c r="L1125" s="3"/>
      <c r="M1125" s="3"/>
      <c r="N1125" s="3"/>
      <c r="O1125" s="3"/>
      <c r="P1125" s="34">
        <f t="shared" si="52"/>
        <v>1388350715</v>
      </c>
      <c r="Q1125" s="35">
        <f>VLOOKUP(D1125,FEBRERO!$D$13:$Q$1147,14,0)+VLOOKUP(D1125,FEBRERO!$D$13:$AC$1147,26,0)+VLOOKUP(D1125,MARZO!$D$13:$AC$1147,26,0)</f>
        <v>875129621</v>
      </c>
      <c r="R1125" s="3">
        <f>IFERROR(VLOOKUP(D1125,[7]ServNOMINA!$F$16:$M$112,8,0),0)</f>
        <v>0</v>
      </c>
      <c r="S1125" s="3">
        <f>IFERROR(VLOOKUP(D1125,[7]ServOTROS!$F$16:$M$112,8,0),0)</f>
        <v>0</v>
      </c>
      <c r="T1125" s="3">
        <f>IFERROR(VLOOKUP(D1125,[7]CANCEL!$F$16:$M$48,8,0),0)</f>
        <v>0</v>
      </c>
      <c r="U1125" s="3">
        <f>IFERROR(VLOOKUP(B1125,[7]Aaf_PENSION!$C$16:$M$112,11,0),0)</f>
        <v>0</v>
      </c>
      <c r="V1125" s="3">
        <f>IFERROR(VLOOKUP(B1125,[7]Aaf_SALUD!$C$16:$M$112,11,0),0)</f>
        <v>0</v>
      </c>
      <c r="W1125" s="3">
        <f>IFERROR(VLOOKUP(D1125,[7]CALIDAD!$F$16:$M$1122,8,0),0)</f>
        <v>57024566</v>
      </c>
      <c r="X1125" s="3"/>
      <c r="Y1125" s="3">
        <f>IFERROR(VLOOKUP(B1125,[7]Ap_CESANTIAS!$C$16:$M$112,11,0),0)</f>
        <v>0</v>
      </c>
      <c r="Z1125" s="3">
        <f>IFERROR(VLOOKUP(B1125,[7]Ap_PENSION!$C$16:$M$112,11,0),0)</f>
        <v>0</v>
      </c>
      <c r="AA1125" s="3">
        <f>IFERROR(VLOOKUP(B1125,[7]Ap_SALUD!$C$16:$M$112,11,0),0)</f>
        <v>0</v>
      </c>
      <c r="AB1125" s="3"/>
      <c r="AC1125" s="36">
        <f t="shared" si="51"/>
        <v>57024566</v>
      </c>
      <c r="AD1125" s="37">
        <f t="shared" si="53"/>
        <v>456196528</v>
      </c>
      <c r="AE1125" s="144"/>
    </row>
    <row r="1126" spans="1:31" hidden="1" x14ac:dyDescent="0.25">
      <c r="A1126" s="38">
        <v>1114</v>
      </c>
      <c r="B1126" s="61"/>
      <c r="C1126" s="143" t="str">
        <f>VLOOKUP(D1126,[8]Hoja1!$A$2:$B$1115,2,0)</f>
        <v>86749</v>
      </c>
      <c r="D1126" s="31">
        <v>891201645</v>
      </c>
      <c r="E1126" s="31">
        <v>214986749</v>
      </c>
      <c r="F1126" s="61" t="s">
        <v>1249</v>
      </c>
      <c r="G1126" s="33">
        <v>0</v>
      </c>
      <c r="H1126" s="33">
        <v>0</v>
      </c>
      <c r="I1126" s="3">
        <f>IFERROR(VLOOKUP(C1126,'[6]Anexo 2'!$A$9:$G$1115,7,0),0)</f>
        <v>247626432</v>
      </c>
      <c r="J1126" s="3">
        <f>IFERROR(VLOOKUP(C1126,'[6]Anexo 1'!$A$9:$F$1115,6,0),0)</f>
        <v>322994486</v>
      </c>
      <c r="K1126" s="3"/>
      <c r="L1126" s="3"/>
      <c r="M1126" s="3"/>
      <c r="N1126" s="3"/>
      <c r="O1126" s="3"/>
      <c r="P1126" s="34">
        <f t="shared" si="52"/>
        <v>570620918</v>
      </c>
      <c r="Q1126" s="35">
        <f>VLOOKUP(D1126,FEBRERO!$D$13:$Q$1147,14,0)+VLOOKUP(D1126,FEBRERO!$D$13:$AC$1147,26,0)+VLOOKUP(D1126,MARZO!$D$13:$AC$1147,26,0)</f>
        <v>384901094</v>
      </c>
      <c r="R1126" s="3">
        <f>IFERROR(VLOOKUP(D1126,[7]ServNOMINA!$F$16:$M$112,8,0),0)</f>
        <v>0</v>
      </c>
      <c r="S1126" s="3">
        <f>IFERROR(VLOOKUP(D1126,[7]ServOTROS!$F$16:$M$112,8,0),0)</f>
        <v>0</v>
      </c>
      <c r="T1126" s="3">
        <f>IFERROR(VLOOKUP(D1126,[7]CANCEL!$F$16:$M$48,8,0),0)</f>
        <v>0</v>
      </c>
      <c r="U1126" s="3">
        <f>IFERROR(VLOOKUP(B1126,[7]Aaf_PENSION!$C$16:$M$112,11,0),0)</f>
        <v>0</v>
      </c>
      <c r="V1126" s="3">
        <f>IFERROR(VLOOKUP(B1126,[7]Aaf_SALUD!$C$16:$M$112,11,0),0)</f>
        <v>0</v>
      </c>
      <c r="W1126" s="3">
        <f>IFERROR(VLOOKUP(D1126,[7]CALIDAD!$F$16:$M$1122,8,0),0)</f>
        <v>20635536</v>
      </c>
      <c r="X1126" s="3"/>
      <c r="Y1126" s="3">
        <f>IFERROR(VLOOKUP(B1126,[7]Ap_CESANTIAS!$C$16:$M$112,11,0),0)</f>
        <v>0</v>
      </c>
      <c r="Z1126" s="3">
        <f>IFERROR(VLOOKUP(B1126,[7]Ap_PENSION!$C$16:$M$112,11,0),0)</f>
        <v>0</v>
      </c>
      <c r="AA1126" s="3">
        <f>IFERROR(VLOOKUP(B1126,[7]Ap_SALUD!$C$16:$M$112,11,0),0)</f>
        <v>0</v>
      </c>
      <c r="AB1126" s="3"/>
      <c r="AC1126" s="36">
        <f t="shared" si="51"/>
        <v>20635536</v>
      </c>
      <c r="AD1126" s="37">
        <f t="shared" si="53"/>
        <v>165084288</v>
      </c>
      <c r="AE1126" s="144"/>
    </row>
    <row r="1127" spans="1:31" hidden="1" x14ac:dyDescent="0.25">
      <c r="A1127" s="29">
        <v>1115</v>
      </c>
      <c r="B1127" s="61"/>
      <c r="C1127" s="143" t="str">
        <f>VLOOKUP(D1127,[8]Hoja1!$A$2:$B$1115,2,0)</f>
        <v>86755</v>
      </c>
      <c r="D1127" s="31">
        <v>800102903</v>
      </c>
      <c r="E1127" s="31">
        <v>215586755</v>
      </c>
      <c r="F1127" s="61" t="s">
        <v>390</v>
      </c>
      <c r="G1127" s="33">
        <v>0</v>
      </c>
      <c r="H1127" s="33">
        <v>0</v>
      </c>
      <c r="I1127" s="3">
        <f>IFERROR(VLOOKUP(C1127,'[6]Anexo 2'!$A$9:$G$1115,7,0),0)</f>
        <v>59464718</v>
      </c>
      <c r="J1127" s="3">
        <f>IFERROR(VLOOKUP(C1127,'[6]Anexo 1'!$A$9:$F$1115,6,0),0)</f>
        <v>80068944</v>
      </c>
      <c r="K1127" s="3"/>
      <c r="L1127" s="3"/>
      <c r="M1127" s="3"/>
      <c r="N1127" s="3"/>
      <c r="O1127" s="3"/>
      <c r="P1127" s="34">
        <f t="shared" si="52"/>
        <v>139533662</v>
      </c>
      <c r="Q1127" s="35">
        <f>VLOOKUP(D1127,FEBRERO!$D$13:$Q$1147,14,0)+VLOOKUP(D1127,FEBRERO!$D$13:$AC$1147,26,0)+VLOOKUP(D1127,MARZO!$D$13:$AC$1147,26,0)</f>
        <v>94935123</v>
      </c>
      <c r="R1127" s="3">
        <f>IFERROR(VLOOKUP(D1127,[7]ServNOMINA!$F$16:$M$112,8,0),0)</f>
        <v>0</v>
      </c>
      <c r="S1127" s="3">
        <f>IFERROR(VLOOKUP(D1127,[7]ServOTROS!$F$16:$M$112,8,0),0)</f>
        <v>0</v>
      </c>
      <c r="T1127" s="3">
        <f>IFERROR(VLOOKUP(D1127,[7]CANCEL!$F$16:$M$48,8,0),0)</f>
        <v>0</v>
      </c>
      <c r="U1127" s="3">
        <f>IFERROR(VLOOKUP(B1127,[7]Aaf_PENSION!$C$16:$M$112,11,0),0)</f>
        <v>0</v>
      </c>
      <c r="V1127" s="3">
        <f>IFERROR(VLOOKUP(B1127,[7]Aaf_SALUD!$C$16:$M$112,11,0),0)</f>
        <v>0</v>
      </c>
      <c r="W1127" s="3">
        <f>IFERROR(VLOOKUP(D1127,[7]CALIDAD!$F$16:$M$1122,8,0),0)</f>
        <v>4955393</v>
      </c>
      <c r="X1127" s="3"/>
      <c r="Y1127" s="3">
        <f>IFERROR(VLOOKUP(B1127,[7]Ap_CESANTIAS!$C$16:$M$112,11,0),0)</f>
        <v>0</v>
      </c>
      <c r="Z1127" s="3">
        <f>IFERROR(VLOOKUP(B1127,[7]Ap_PENSION!$C$16:$M$112,11,0),0)</f>
        <v>0</v>
      </c>
      <c r="AA1127" s="3">
        <f>IFERROR(VLOOKUP(B1127,[7]Ap_SALUD!$C$16:$M$112,11,0),0)</f>
        <v>0</v>
      </c>
      <c r="AB1127" s="3"/>
      <c r="AC1127" s="36">
        <f t="shared" si="51"/>
        <v>4955393</v>
      </c>
      <c r="AD1127" s="37">
        <f t="shared" si="53"/>
        <v>39643146</v>
      </c>
      <c r="AE1127" s="144"/>
    </row>
    <row r="1128" spans="1:31" hidden="1" x14ac:dyDescent="0.25">
      <c r="A1128" s="38">
        <v>1116</v>
      </c>
      <c r="B1128" s="61"/>
      <c r="C1128" s="143" t="str">
        <f>VLOOKUP(D1128,[8]Hoja1!$A$2:$B$1115,2,0)</f>
        <v>86757</v>
      </c>
      <c r="D1128" s="31">
        <v>800252922</v>
      </c>
      <c r="E1128" s="31">
        <v>215786757</v>
      </c>
      <c r="F1128" s="61" t="s">
        <v>1115</v>
      </c>
      <c r="G1128" s="33">
        <v>0</v>
      </c>
      <c r="H1128" s="33">
        <v>0</v>
      </c>
      <c r="I1128" s="3">
        <f>IFERROR(VLOOKUP(C1128,'[6]Anexo 2'!$A$9:$G$1115,7,0),0)</f>
        <v>589167240</v>
      </c>
      <c r="J1128" s="3">
        <f>IFERROR(VLOOKUP(C1128,'[6]Anexo 1'!$A$9:$F$1115,6,0),0)</f>
        <v>636146372</v>
      </c>
      <c r="K1128" s="3"/>
      <c r="L1128" s="3"/>
      <c r="M1128" s="3"/>
      <c r="N1128" s="3"/>
      <c r="O1128" s="3"/>
      <c r="P1128" s="34">
        <f t="shared" si="52"/>
        <v>1225313612</v>
      </c>
      <c r="Q1128" s="35">
        <f>VLOOKUP(D1128,FEBRERO!$D$13:$Q$1147,14,0)+VLOOKUP(D1128,FEBRERO!$D$13:$AC$1147,26,0)+VLOOKUP(D1128,MARZO!$D$13:$AC$1147,26,0)</f>
        <v>783438182</v>
      </c>
      <c r="R1128" s="3">
        <f>IFERROR(VLOOKUP(D1128,[7]ServNOMINA!$F$16:$M$112,8,0),0)</f>
        <v>0</v>
      </c>
      <c r="S1128" s="3">
        <f>IFERROR(VLOOKUP(D1128,[7]ServOTROS!$F$16:$M$112,8,0),0)</f>
        <v>0</v>
      </c>
      <c r="T1128" s="3">
        <f>IFERROR(VLOOKUP(D1128,[7]CANCEL!$F$16:$M$48,8,0),0)</f>
        <v>0</v>
      </c>
      <c r="U1128" s="3">
        <f>IFERROR(VLOOKUP(B1128,[7]Aaf_PENSION!$C$16:$M$112,11,0),0)</f>
        <v>0</v>
      </c>
      <c r="V1128" s="3">
        <f>IFERROR(VLOOKUP(B1128,[7]Aaf_SALUD!$C$16:$M$112,11,0),0)</f>
        <v>0</v>
      </c>
      <c r="W1128" s="3">
        <f>IFERROR(VLOOKUP(D1128,[7]CALIDAD!$F$16:$M$1122,8,0),0)</f>
        <v>49097270</v>
      </c>
      <c r="X1128" s="3"/>
      <c r="Y1128" s="3">
        <f>IFERROR(VLOOKUP(B1128,[7]Ap_CESANTIAS!$C$16:$M$112,11,0),0)</f>
        <v>0</v>
      </c>
      <c r="Z1128" s="3">
        <f>IFERROR(VLOOKUP(B1128,[7]Ap_PENSION!$C$16:$M$112,11,0),0)</f>
        <v>0</v>
      </c>
      <c r="AA1128" s="3">
        <f>IFERROR(VLOOKUP(B1128,[7]Ap_SALUD!$C$16:$M$112,11,0),0)</f>
        <v>0</v>
      </c>
      <c r="AB1128" s="3"/>
      <c r="AC1128" s="36">
        <f t="shared" si="51"/>
        <v>49097270</v>
      </c>
      <c r="AD1128" s="37">
        <f t="shared" si="53"/>
        <v>392778160</v>
      </c>
      <c r="AE1128" s="144"/>
    </row>
    <row r="1129" spans="1:31" hidden="1" x14ac:dyDescent="0.25">
      <c r="A1129" s="29">
        <v>1117</v>
      </c>
      <c r="B1129" s="61"/>
      <c r="C1129" s="143" t="str">
        <f>VLOOKUP(D1129,[8]Hoja1!$A$2:$B$1115,2,0)</f>
        <v>86760</v>
      </c>
      <c r="D1129" s="31">
        <v>800102906</v>
      </c>
      <c r="E1129" s="31">
        <v>216086760</v>
      </c>
      <c r="F1129" s="61" t="s">
        <v>1032</v>
      </c>
      <c r="G1129" s="33">
        <v>0</v>
      </c>
      <c r="H1129" s="33">
        <v>0</v>
      </c>
      <c r="I1129" s="3">
        <f>IFERROR(VLOOKUP(C1129,'[6]Anexo 2'!$A$9:$G$1115,7,0),0)</f>
        <v>157863546</v>
      </c>
      <c r="J1129" s="3">
        <f>IFERROR(VLOOKUP(C1129,'[6]Anexo 1'!$A$9:$F$1115,6,0),0)</f>
        <v>160261167</v>
      </c>
      <c r="K1129" s="3"/>
      <c r="L1129" s="3"/>
      <c r="M1129" s="3"/>
      <c r="N1129" s="3"/>
      <c r="O1129" s="3"/>
      <c r="P1129" s="34">
        <f t="shared" si="52"/>
        <v>318124713</v>
      </c>
      <c r="Q1129" s="35">
        <f>VLOOKUP(D1129,FEBRERO!$D$13:$Q$1147,14,0)+VLOOKUP(D1129,FEBRERO!$D$13:$AC$1147,26,0)+VLOOKUP(D1129,MARZO!$D$13:$AC$1147,26,0)</f>
        <v>199727055</v>
      </c>
      <c r="R1129" s="3">
        <f>IFERROR(VLOOKUP(D1129,[7]ServNOMINA!$F$16:$M$112,8,0),0)</f>
        <v>0</v>
      </c>
      <c r="S1129" s="3">
        <f>IFERROR(VLOOKUP(D1129,[7]ServOTROS!$F$16:$M$112,8,0),0)</f>
        <v>0</v>
      </c>
      <c r="T1129" s="3">
        <f>IFERROR(VLOOKUP(D1129,[7]CANCEL!$F$16:$M$48,8,0),0)</f>
        <v>0</v>
      </c>
      <c r="U1129" s="3">
        <f>IFERROR(VLOOKUP(B1129,[7]Aaf_PENSION!$C$16:$M$112,11,0),0)</f>
        <v>0</v>
      </c>
      <c r="V1129" s="3">
        <f>IFERROR(VLOOKUP(B1129,[7]Aaf_SALUD!$C$16:$M$112,11,0),0)</f>
        <v>0</v>
      </c>
      <c r="W1129" s="3">
        <f>IFERROR(VLOOKUP(D1129,[7]CALIDAD!$F$16:$M$1122,8,0),0)</f>
        <v>13155296</v>
      </c>
      <c r="X1129" s="3"/>
      <c r="Y1129" s="3">
        <f>IFERROR(VLOOKUP(B1129,[7]Ap_CESANTIAS!$C$16:$M$112,11,0),0)</f>
        <v>0</v>
      </c>
      <c r="Z1129" s="3">
        <f>IFERROR(VLOOKUP(B1129,[7]Ap_PENSION!$C$16:$M$112,11,0),0)</f>
        <v>0</v>
      </c>
      <c r="AA1129" s="3">
        <f>IFERROR(VLOOKUP(B1129,[7]Ap_SALUD!$C$16:$M$112,11,0),0)</f>
        <v>0</v>
      </c>
      <c r="AB1129" s="3"/>
      <c r="AC1129" s="36">
        <f t="shared" si="51"/>
        <v>13155296</v>
      </c>
      <c r="AD1129" s="37">
        <f t="shared" si="53"/>
        <v>105242362</v>
      </c>
      <c r="AE1129" s="144"/>
    </row>
    <row r="1130" spans="1:31" hidden="1" x14ac:dyDescent="0.25">
      <c r="A1130" s="38">
        <v>1118</v>
      </c>
      <c r="B1130" s="61"/>
      <c r="C1130" s="143" t="str">
        <f>VLOOKUP(D1130,[8]Hoja1!$A$2:$B$1115,2,0)</f>
        <v>86865</v>
      </c>
      <c r="D1130" s="31">
        <v>800102912</v>
      </c>
      <c r="E1130" s="31">
        <v>216586865</v>
      </c>
      <c r="F1130" s="61" t="s">
        <v>1250</v>
      </c>
      <c r="G1130" s="33">
        <v>0</v>
      </c>
      <c r="H1130" s="33">
        <v>0</v>
      </c>
      <c r="I1130" s="3">
        <f>IFERROR(VLOOKUP(C1130,'[6]Anexo 2'!$A$9:$G$1115,7,0),0)</f>
        <v>712954080</v>
      </c>
      <c r="J1130" s="3">
        <f>IFERROR(VLOOKUP(C1130,'[6]Anexo 1'!$A$9:$F$1115,6,0),0)</f>
        <v>932421261</v>
      </c>
      <c r="K1130" s="3"/>
      <c r="L1130" s="3"/>
      <c r="M1130" s="3"/>
      <c r="N1130" s="3"/>
      <c r="O1130" s="3"/>
      <c r="P1130" s="34">
        <f t="shared" si="52"/>
        <v>1645375341</v>
      </c>
      <c r="Q1130" s="35">
        <f>VLOOKUP(D1130,FEBRERO!$D$13:$Q$1147,14,0)+VLOOKUP(D1130,FEBRERO!$D$13:$AC$1147,26,0)+VLOOKUP(D1130,MARZO!$D$13:$AC$1147,26,0)</f>
        <v>1110659781</v>
      </c>
      <c r="R1130" s="3">
        <f>IFERROR(VLOOKUP(D1130,[7]ServNOMINA!$F$16:$M$112,8,0),0)</f>
        <v>0</v>
      </c>
      <c r="S1130" s="3">
        <f>IFERROR(VLOOKUP(D1130,[7]ServOTROS!$F$16:$M$112,8,0),0)</f>
        <v>0</v>
      </c>
      <c r="T1130" s="3">
        <f>IFERROR(VLOOKUP(D1130,[7]CANCEL!$F$16:$M$48,8,0),0)</f>
        <v>0</v>
      </c>
      <c r="U1130" s="3">
        <f>IFERROR(VLOOKUP(B1130,[7]Aaf_PENSION!$C$16:$M$112,11,0),0)</f>
        <v>0</v>
      </c>
      <c r="V1130" s="3">
        <f>IFERROR(VLOOKUP(B1130,[7]Aaf_SALUD!$C$16:$M$112,11,0),0)</f>
        <v>0</v>
      </c>
      <c r="W1130" s="3">
        <f>IFERROR(VLOOKUP(D1130,[7]CALIDAD!$F$16:$M$1122,8,0),0)</f>
        <v>59412840</v>
      </c>
      <c r="X1130" s="3"/>
      <c r="Y1130" s="3">
        <f>IFERROR(VLOOKUP(B1130,[7]Ap_CESANTIAS!$C$16:$M$112,11,0),0)</f>
        <v>0</v>
      </c>
      <c r="Z1130" s="3">
        <f>IFERROR(VLOOKUP(B1130,[7]Ap_PENSION!$C$16:$M$112,11,0),0)</f>
        <v>0</v>
      </c>
      <c r="AA1130" s="3">
        <f>IFERROR(VLOOKUP(B1130,[7]Ap_SALUD!$C$16:$M$112,11,0),0)</f>
        <v>0</v>
      </c>
      <c r="AB1130" s="3"/>
      <c r="AC1130" s="36">
        <f t="shared" si="51"/>
        <v>59412840</v>
      </c>
      <c r="AD1130" s="37">
        <f t="shared" si="53"/>
        <v>475302720</v>
      </c>
      <c r="AE1130" s="144"/>
    </row>
    <row r="1131" spans="1:31" hidden="1" x14ac:dyDescent="0.25">
      <c r="A1131" s="29">
        <v>1119</v>
      </c>
      <c r="B1131" s="61"/>
      <c r="C1131" s="143" t="str">
        <f>VLOOKUP(D1131,[8]Hoja1!$A$2:$B$1115,2,0)</f>
        <v>86885</v>
      </c>
      <c r="D1131" s="31">
        <v>800054249</v>
      </c>
      <c r="E1131" s="31">
        <v>218586885</v>
      </c>
      <c r="F1131" s="61" t="s">
        <v>1251</v>
      </c>
      <c r="G1131" s="33">
        <v>0</v>
      </c>
      <c r="H1131" s="33">
        <v>0</v>
      </c>
      <c r="I1131" s="3">
        <f>IFERROR(VLOOKUP(C1131,'[6]Anexo 2'!$A$9:$G$1115,7,0),0)</f>
        <v>531537576</v>
      </c>
      <c r="J1131" s="3">
        <f>IFERROR(VLOOKUP(C1131,'[6]Anexo 1'!$A$9:$F$1115,6,0),0)</f>
        <v>664389208</v>
      </c>
      <c r="K1131" s="3"/>
      <c r="L1131" s="3"/>
      <c r="M1131" s="3"/>
      <c r="N1131" s="3"/>
      <c r="O1131" s="3"/>
      <c r="P1131" s="34">
        <f t="shared" si="52"/>
        <v>1195926784</v>
      </c>
      <c r="Q1131" s="35">
        <f>VLOOKUP(D1131,FEBRERO!$D$13:$Q$1147,14,0)+VLOOKUP(D1131,FEBRERO!$D$13:$AC$1147,26,0)+VLOOKUP(D1131,MARZO!$D$13:$AC$1147,26,0)</f>
        <v>797273602</v>
      </c>
      <c r="R1131" s="3">
        <f>IFERROR(VLOOKUP(D1131,[7]ServNOMINA!$F$16:$M$112,8,0),0)</f>
        <v>0</v>
      </c>
      <c r="S1131" s="3">
        <f>IFERROR(VLOOKUP(D1131,[7]ServOTROS!$F$16:$M$112,8,0),0)</f>
        <v>0</v>
      </c>
      <c r="T1131" s="3">
        <f>IFERROR(VLOOKUP(D1131,[7]CANCEL!$F$16:$M$48,8,0),0)</f>
        <v>0</v>
      </c>
      <c r="U1131" s="3">
        <f>IFERROR(VLOOKUP(B1131,[7]Aaf_PENSION!$C$16:$M$112,11,0),0)</f>
        <v>0</v>
      </c>
      <c r="V1131" s="3">
        <f>IFERROR(VLOOKUP(B1131,[7]Aaf_SALUD!$C$16:$M$112,11,0),0)</f>
        <v>0</v>
      </c>
      <c r="W1131" s="3">
        <f>IFERROR(VLOOKUP(D1131,[7]CALIDAD!$F$16:$M$1122,8,0),0)</f>
        <v>44294798</v>
      </c>
      <c r="X1131" s="3"/>
      <c r="Y1131" s="3">
        <f>IFERROR(VLOOKUP(B1131,[7]Ap_CESANTIAS!$C$16:$M$112,11,0),0)</f>
        <v>0</v>
      </c>
      <c r="Z1131" s="3">
        <f>IFERROR(VLOOKUP(B1131,[7]Ap_PENSION!$C$16:$M$112,11,0),0)</f>
        <v>0</v>
      </c>
      <c r="AA1131" s="3">
        <f>IFERROR(VLOOKUP(B1131,[7]Ap_SALUD!$C$16:$M$112,11,0),0)</f>
        <v>0</v>
      </c>
      <c r="AB1131" s="3"/>
      <c r="AC1131" s="36">
        <f t="shared" si="51"/>
        <v>44294798</v>
      </c>
      <c r="AD1131" s="37">
        <f t="shared" si="53"/>
        <v>354358384</v>
      </c>
      <c r="AE1131" s="144"/>
    </row>
    <row r="1132" spans="1:31" hidden="1" x14ac:dyDescent="0.25">
      <c r="A1132" s="38">
        <v>1120</v>
      </c>
      <c r="B1132" s="61"/>
      <c r="C1132" s="143" t="str">
        <f>VLOOKUP(D1132,[8]Hoja1!$A$2:$B$1115,2,0)</f>
        <v>88564</v>
      </c>
      <c r="D1132" s="31">
        <v>800103021</v>
      </c>
      <c r="E1132" s="31">
        <v>216488564</v>
      </c>
      <c r="F1132" s="61" t="s">
        <v>1252</v>
      </c>
      <c r="G1132" s="33">
        <v>0</v>
      </c>
      <c r="H1132" s="33">
        <v>0</v>
      </c>
      <c r="I1132" s="3">
        <f>IFERROR(VLOOKUP(C1132,'[6]Anexo 2'!$A$9:$G$1115,7,0),0)</f>
        <v>85957546</v>
      </c>
      <c r="J1132" s="3">
        <f>IFERROR(VLOOKUP(C1132,'[6]Anexo 1'!$A$9:$F$1115,6,0),0)</f>
        <v>84353339</v>
      </c>
      <c r="K1132" s="3"/>
      <c r="L1132" s="3"/>
      <c r="M1132" s="3"/>
      <c r="N1132" s="3"/>
      <c r="O1132" s="3"/>
      <c r="P1132" s="34">
        <f t="shared" si="52"/>
        <v>170310885</v>
      </c>
      <c r="Q1132" s="35">
        <f>VLOOKUP(D1132,FEBRERO!$D$13:$Q$1147,14,0)+VLOOKUP(D1132,FEBRERO!$D$13:$AC$1147,26,0)+VLOOKUP(D1132,MARZO!$D$13:$AC$1147,26,0)</f>
        <v>105842726</v>
      </c>
      <c r="R1132" s="3">
        <f>IFERROR(VLOOKUP(D1132,[7]ServNOMINA!$F$16:$M$112,8,0),0)</f>
        <v>0</v>
      </c>
      <c r="S1132" s="3">
        <f>IFERROR(VLOOKUP(D1132,[7]ServOTROS!$F$16:$M$112,8,0),0)</f>
        <v>0</v>
      </c>
      <c r="T1132" s="3">
        <f>IFERROR(VLOOKUP(D1132,[7]CANCEL!$F$16:$M$48,8,0),0)</f>
        <v>0</v>
      </c>
      <c r="U1132" s="3">
        <f>IFERROR(VLOOKUP(B1132,[7]Aaf_PENSION!$C$16:$M$112,11,0),0)</f>
        <v>0</v>
      </c>
      <c r="V1132" s="3">
        <f>IFERROR(VLOOKUP(B1132,[7]Aaf_SALUD!$C$16:$M$112,11,0),0)</f>
        <v>0</v>
      </c>
      <c r="W1132" s="3">
        <f>IFERROR(VLOOKUP(D1132,[7]CALIDAD!$F$16:$M$1122,8,0),0)</f>
        <v>7163129</v>
      </c>
      <c r="X1132" s="3"/>
      <c r="Y1132" s="3">
        <f>IFERROR(VLOOKUP(B1132,[7]Ap_CESANTIAS!$C$16:$M$112,11,0),0)</f>
        <v>0</v>
      </c>
      <c r="Z1132" s="3">
        <f>IFERROR(VLOOKUP(B1132,[7]Ap_PENSION!$C$16:$M$112,11,0),0)</f>
        <v>0</v>
      </c>
      <c r="AA1132" s="3">
        <f>IFERROR(VLOOKUP(B1132,[7]Ap_SALUD!$C$16:$M$112,11,0),0)</f>
        <v>0</v>
      </c>
      <c r="AB1132" s="3"/>
      <c r="AC1132" s="36">
        <f t="shared" si="51"/>
        <v>7163129</v>
      </c>
      <c r="AD1132" s="37">
        <f t="shared" si="53"/>
        <v>57305030</v>
      </c>
      <c r="AE1132" s="144"/>
    </row>
    <row r="1133" spans="1:31" hidden="1" x14ac:dyDescent="0.25">
      <c r="A1133" s="29">
        <v>1121</v>
      </c>
      <c r="B1133" s="61"/>
      <c r="C1133" s="143" t="str">
        <f>VLOOKUP(D1133,[8]Hoja1!$A$2:$B$1115,2,0)</f>
        <v>91001</v>
      </c>
      <c r="D1133" s="31">
        <v>899999302</v>
      </c>
      <c r="E1133" s="31">
        <v>210191001</v>
      </c>
      <c r="F1133" s="61" t="s">
        <v>1253</v>
      </c>
      <c r="G1133" s="33">
        <v>0</v>
      </c>
      <c r="H1133" s="33">
        <v>0</v>
      </c>
      <c r="I1133" s="3">
        <f>IFERROR(VLOOKUP(C1133,'[6]Anexo 2'!$A$9:$G$1115,7,0),0)</f>
        <v>1643093952</v>
      </c>
      <c r="J1133" s="3">
        <f>IFERROR(VLOOKUP(C1133,'[6]Anexo 1'!$A$9:$F$1115,6,0),0)</f>
        <v>1432598045</v>
      </c>
      <c r="K1133" s="3"/>
      <c r="L1133" s="3"/>
      <c r="M1133" s="3"/>
      <c r="N1133" s="3"/>
      <c r="O1133" s="3"/>
      <c r="P1133" s="34">
        <f t="shared" si="52"/>
        <v>3075691997</v>
      </c>
      <c r="Q1133" s="35">
        <f>VLOOKUP(D1133,FEBRERO!$D$13:$Q$1147,14,0)+VLOOKUP(D1133,FEBRERO!$D$13:$AC$1147,26,0)+VLOOKUP(D1133,MARZO!$D$13:$AC$1147,26,0)</f>
        <v>1843371533</v>
      </c>
      <c r="R1133" s="3">
        <f>IFERROR(VLOOKUP(D1133,[7]ServNOMINA!$F$16:$M$112,8,0),0)</f>
        <v>0</v>
      </c>
      <c r="S1133" s="3">
        <f>IFERROR(VLOOKUP(D1133,[7]ServOTROS!$F$16:$M$112,8,0),0)</f>
        <v>0</v>
      </c>
      <c r="T1133" s="3">
        <f>IFERROR(VLOOKUP(D1133,[7]CANCEL!$F$16:$M$48,8,0),0)</f>
        <v>0</v>
      </c>
      <c r="U1133" s="3">
        <f>IFERROR(VLOOKUP(B1133,[7]Aaf_PENSION!$C$16:$M$112,11,0),0)</f>
        <v>0</v>
      </c>
      <c r="V1133" s="3">
        <f>IFERROR(VLOOKUP(B1133,[7]Aaf_SALUD!$C$16:$M$112,11,0),0)</f>
        <v>0</v>
      </c>
      <c r="W1133" s="3">
        <f>IFERROR(VLOOKUP(D1133,[7]CALIDAD!$F$16:$M$1122,8,0),0)</f>
        <v>136924496</v>
      </c>
      <c r="X1133" s="3"/>
      <c r="Y1133" s="3">
        <f>IFERROR(VLOOKUP(B1133,[7]Ap_CESANTIAS!$C$16:$M$112,11,0),0)</f>
        <v>0</v>
      </c>
      <c r="Z1133" s="3">
        <f>IFERROR(VLOOKUP(B1133,[7]Ap_PENSION!$C$16:$M$112,11,0),0)</f>
        <v>0</v>
      </c>
      <c r="AA1133" s="3">
        <f>IFERROR(VLOOKUP(B1133,[7]Ap_SALUD!$C$16:$M$112,11,0),0)</f>
        <v>0</v>
      </c>
      <c r="AB1133" s="3"/>
      <c r="AC1133" s="36">
        <f t="shared" si="51"/>
        <v>136924496</v>
      </c>
      <c r="AD1133" s="37">
        <f t="shared" si="53"/>
        <v>1095395968</v>
      </c>
      <c r="AE1133" s="144"/>
    </row>
    <row r="1134" spans="1:31" hidden="1" x14ac:dyDescent="0.25">
      <c r="A1134" s="38">
        <v>1122</v>
      </c>
      <c r="B1134" s="61"/>
      <c r="C1134" s="143" t="str">
        <f>VLOOKUP(D1134,[8]Hoja1!$A$2:$B$1115,2,0)</f>
        <v>91540</v>
      </c>
      <c r="D1134" s="31">
        <v>800103161</v>
      </c>
      <c r="E1134" s="31">
        <v>214091540</v>
      </c>
      <c r="F1134" s="61" t="s">
        <v>1254</v>
      </c>
      <c r="G1134" s="33">
        <v>0</v>
      </c>
      <c r="H1134" s="33">
        <v>0</v>
      </c>
      <c r="I1134" s="3">
        <f>IFERROR(VLOOKUP(C1134,'[6]Anexo 2'!$A$9:$G$1115,7,0),0)</f>
        <v>348941052</v>
      </c>
      <c r="J1134" s="3">
        <f>IFERROR(VLOOKUP(C1134,'[6]Anexo 1'!$A$9:$F$1115,6,0),0)</f>
        <v>262457667</v>
      </c>
      <c r="K1134" s="3"/>
      <c r="L1134" s="3"/>
      <c r="M1134" s="3"/>
      <c r="N1134" s="3"/>
      <c r="O1134" s="3"/>
      <c r="P1134" s="34">
        <f t="shared" si="52"/>
        <v>611398719</v>
      </c>
      <c r="Q1134" s="35">
        <f>VLOOKUP(D1134,FEBRERO!$D$13:$Q$1147,14,0)+VLOOKUP(D1134,FEBRERO!$D$13:$AC$1147,26,0)+VLOOKUP(D1134,MARZO!$D$13:$AC$1147,26,0)</f>
        <v>349692930</v>
      </c>
      <c r="R1134" s="3">
        <f>IFERROR(VLOOKUP(D1134,[7]ServNOMINA!$F$16:$M$112,8,0),0)</f>
        <v>0</v>
      </c>
      <c r="S1134" s="3">
        <f>IFERROR(VLOOKUP(D1134,[7]ServOTROS!$F$16:$M$112,8,0),0)</f>
        <v>0</v>
      </c>
      <c r="T1134" s="3">
        <f>IFERROR(VLOOKUP(D1134,[7]CANCEL!$F$16:$M$48,8,0),0)</f>
        <v>0</v>
      </c>
      <c r="U1134" s="3">
        <f>IFERROR(VLOOKUP(B1134,[7]Aaf_PENSION!$C$16:$M$112,11,0),0)</f>
        <v>0</v>
      </c>
      <c r="V1134" s="3">
        <f>IFERROR(VLOOKUP(B1134,[7]Aaf_SALUD!$C$16:$M$112,11,0),0)</f>
        <v>0</v>
      </c>
      <c r="W1134" s="3">
        <f>IFERROR(VLOOKUP(D1134,[7]CALIDAD!$F$16:$M$1122,8,0),0)</f>
        <v>29078421</v>
      </c>
      <c r="X1134" s="3"/>
      <c r="Y1134" s="3">
        <f>IFERROR(VLOOKUP(B1134,[7]Ap_CESANTIAS!$C$16:$M$112,11,0),0)</f>
        <v>0</v>
      </c>
      <c r="Z1134" s="3">
        <f>IFERROR(VLOOKUP(B1134,[7]Ap_PENSION!$C$16:$M$112,11,0),0)</f>
        <v>0</v>
      </c>
      <c r="AA1134" s="3">
        <f>IFERROR(VLOOKUP(B1134,[7]Ap_SALUD!$C$16:$M$112,11,0),0)</f>
        <v>0</v>
      </c>
      <c r="AB1134" s="3"/>
      <c r="AC1134" s="36">
        <f t="shared" si="51"/>
        <v>29078421</v>
      </c>
      <c r="AD1134" s="37">
        <f t="shared" si="53"/>
        <v>232627368</v>
      </c>
      <c r="AE1134" s="144"/>
    </row>
    <row r="1135" spans="1:31" hidden="1" x14ac:dyDescent="0.25">
      <c r="A1135" s="29">
        <v>1123</v>
      </c>
      <c r="B1135" s="61"/>
      <c r="C1135" s="143" t="str">
        <f>VLOOKUP(D1135,[8]Hoja1!$A$2:$B$1115,2,0)</f>
        <v>94001</v>
      </c>
      <c r="D1135" s="31">
        <v>892099105</v>
      </c>
      <c r="E1135" s="31">
        <v>210194001</v>
      </c>
      <c r="F1135" s="61" t="s">
        <v>1255</v>
      </c>
      <c r="G1135" s="33">
        <v>0</v>
      </c>
      <c r="H1135" s="33">
        <v>0</v>
      </c>
      <c r="I1135" s="3">
        <f>IFERROR(VLOOKUP(C1135,'[6]Anexo 2'!$A$9:$G$1115,7,0),0)</f>
        <v>1705369696</v>
      </c>
      <c r="J1135" s="3">
        <f>IFERROR(VLOOKUP(C1135,'[6]Anexo 1'!$A$9:$F$1115,6,0),0)</f>
        <v>1226118649</v>
      </c>
      <c r="K1135" s="3"/>
      <c r="L1135" s="3"/>
      <c r="M1135" s="3"/>
      <c r="N1135" s="3"/>
      <c r="O1135" s="3"/>
      <c r="P1135" s="34">
        <f t="shared" si="52"/>
        <v>2931488345</v>
      </c>
      <c r="Q1135" s="35">
        <f>VLOOKUP(D1135,FEBRERO!$D$13:$Q$1147,14,0)+VLOOKUP(D1135,FEBRERO!$D$13:$AC$1147,26,0)+VLOOKUP(D1135,MARZO!$D$13:$AC$1147,26,0)</f>
        <v>1652461072</v>
      </c>
      <c r="R1135" s="3">
        <f>IFERROR(VLOOKUP(D1135,[7]ServNOMINA!$F$16:$M$112,8,0),0)</f>
        <v>0</v>
      </c>
      <c r="S1135" s="3">
        <f>IFERROR(VLOOKUP(D1135,[7]ServOTROS!$F$16:$M$112,8,0),0)</f>
        <v>0</v>
      </c>
      <c r="T1135" s="3">
        <f>IFERROR(VLOOKUP(D1135,[7]CANCEL!$F$16:$M$48,8,0),0)</f>
        <v>0</v>
      </c>
      <c r="U1135" s="3">
        <f>IFERROR(VLOOKUP(B1135,[7]Aaf_PENSION!$C$16:$M$112,11,0),0)</f>
        <v>0</v>
      </c>
      <c r="V1135" s="3">
        <f>IFERROR(VLOOKUP(B1135,[7]Aaf_SALUD!$C$16:$M$112,11,0),0)</f>
        <v>0</v>
      </c>
      <c r="W1135" s="3">
        <f>IFERROR(VLOOKUP(D1135,[7]CALIDAD!$F$16:$M$1122,8,0),0)</f>
        <v>142114141</v>
      </c>
      <c r="X1135" s="3"/>
      <c r="Y1135" s="3">
        <f>IFERROR(VLOOKUP(B1135,[7]Ap_CESANTIAS!$C$16:$M$112,11,0),0)</f>
        <v>0</v>
      </c>
      <c r="Z1135" s="3">
        <f>IFERROR(VLOOKUP(B1135,[7]Ap_PENSION!$C$16:$M$112,11,0),0)</f>
        <v>0</v>
      </c>
      <c r="AA1135" s="3">
        <f>IFERROR(VLOOKUP(B1135,[7]Ap_SALUD!$C$16:$M$112,11,0),0)</f>
        <v>0</v>
      </c>
      <c r="AB1135" s="3"/>
      <c r="AC1135" s="36">
        <f t="shared" si="51"/>
        <v>142114141</v>
      </c>
      <c r="AD1135" s="37">
        <f t="shared" si="53"/>
        <v>1136913132</v>
      </c>
      <c r="AE1135" s="144"/>
    </row>
    <row r="1136" spans="1:31" hidden="1" x14ac:dyDescent="0.25">
      <c r="A1136" s="38">
        <v>1124</v>
      </c>
      <c r="B1136" s="61"/>
      <c r="C1136" s="143" t="s">
        <v>1399</v>
      </c>
      <c r="D1136" s="31">
        <v>901362662</v>
      </c>
      <c r="E1136" s="31">
        <v>923272927</v>
      </c>
      <c r="F1136" s="61" t="s">
        <v>1256</v>
      </c>
      <c r="G1136" s="33">
        <v>0</v>
      </c>
      <c r="H1136" s="33">
        <v>0</v>
      </c>
      <c r="I1136" s="3">
        <f>IFERROR(VLOOKUP(C1136,'[6]Anexo 2'!$A$9:$G$1115,7,0),0)</f>
        <v>917474400</v>
      </c>
      <c r="J1136" s="3">
        <f>IFERROR(VLOOKUP(C1136,'[6]Anexo 1'!$A$9:$F$1115,6,0),0)</f>
        <v>0</v>
      </c>
      <c r="K1136" s="3"/>
      <c r="L1136" s="3"/>
      <c r="M1136" s="3"/>
      <c r="N1136" s="3"/>
      <c r="O1136" s="3"/>
      <c r="P1136" s="34">
        <f t="shared" si="52"/>
        <v>917474400</v>
      </c>
      <c r="Q1136" s="35">
        <f>VLOOKUP(D1136,FEBRERO!$D$13:$Q$1147,14,0)+VLOOKUP(D1136,FEBRERO!$D$13:$AC$1147,26,0)+VLOOKUP(D1136,MARZO!$D$13:$AC$1147,26,0)</f>
        <v>229368600</v>
      </c>
      <c r="R1136" s="3">
        <f>IFERROR(VLOOKUP(D1136,[7]ServNOMINA!$F$16:$M$112,8,0),0)</f>
        <v>0</v>
      </c>
      <c r="S1136" s="3">
        <f>IFERROR(VLOOKUP(D1136,[7]ServOTROS!$F$16:$M$112,8,0),0)</f>
        <v>0</v>
      </c>
      <c r="T1136" s="3">
        <f>IFERROR(VLOOKUP(D1136,[7]CANCEL!$F$16:$M$48,8,0),0)</f>
        <v>0</v>
      </c>
      <c r="U1136" s="3">
        <f>IFERROR(VLOOKUP(B1136,[7]Aaf_PENSION!$C$16:$M$112,11,0),0)</f>
        <v>0</v>
      </c>
      <c r="V1136" s="3">
        <f>IFERROR(VLOOKUP(B1136,[7]Aaf_SALUD!$C$16:$M$112,11,0),0)</f>
        <v>0</v>
      </c>
      <c r="W1136" s="3">
        <f>IFERROR(VLOOKUP(D1136,[7]CALIDAD!$F$16:$M$1122,8,0),0)</f>
        <v>76456200</v>
      </c>
      <c r="X1136" s="3"/>
      <c r="Y1136" s="3">
        <f>IFERROR(VLOOKUP(B1136,[7]Ap_CESANTIAS!$C$16:$M$112,11,0),0)</f>
        <v>0</v>
      </c>
      <c r="Z1136" s="3">
        <f>IFERROR(VLOOKUP(B1136,[7]Ap_PENSION!$C$16:$M$112,11,0),0)</f>
        <v>0</v>
      </c>
      <c r="AA1136" s="3">
        <f>IFERROR(VLOOKUP(B1136,[7]Ap_SALUD!$C$16:$M$112,11,0),0)</f>
        <v>0</v>
      </c>
      <c r="AB1136" s="3"/>
      <c r="AC1136" s="36">
        <f t="shared" si="51"/>
        <v>76456200</v>
      </c>
      <c r="AD1136" s="37">
        <f t="shared" si="53"/>
        <v>611649600</v>
      </c>
      <c r="AE1136" s="144"/>
    </row>
    <row r="1137" spans="1:31" hidden="1" x14ac:dyDescent="0.25">
      <c r="A1137" s="29">
        <v>1125</v>
      </c>
      <c r="B1137" s="61"/>
      <c r="C1137" s="143" t="str">
        <f>VLOOKUP(D1137,[8]Hoja1!$A$2:$B$1115,2,0)</f>
        <v>95001</v>
      </c>
      <c r="D1137" s="31">
        <v>800103180</v>
      </c>
      <c r="E1137" s="31">
        <v>210195001</v>
      </c>
      <c r="F1137" s="61" t="s">
        <v>1257</v>
      </c>
      <c r="G1137" s="33">
        <v>0</v>
      </c>
      <c r="H1137" s="33">
        <v>0</v>
      </c>
      <c r="I1137" s="3">
        <f>IFERROR(VLOOKUP(C1137,'[6]Anexo 2'!$A$9:$G$1115,7,0),0)</f>
        <v>1621784576</v>
      </c>
      <c r="J1137" s="3">
        <f>IFERROR(VLOOKUP(C1137,'[6]Anexo 1'!$A$9:$F$1115,6,0),0)</f>
        <v>1430308826</v>
      </c>
      <c r="K1137" s="3"/>
      <c r="L1137" s="3"/>
      <c r="M1137" s="3"/>
      <c r="N1137" s="46"/>
      <c r="O1137" s="46"/>
      <c r="P1137" s="34">
        <f t="shared" si="52"/>
        <v>3052093402</v>
      </c>
      <c r="Q1137" s="35">
        <f>VLOOKUP(D1137,FEBRERO!$D$13:$Q$1147,14,0)+VLOOKUP(D1137,FEBRERO!$D$13:$AC$1147,26,0)+VLOOKUP(D1137,MARZO!$D$13:$AC$1147,26,0)</f>
        <v>1760253875</v>
      </c>
      <c r="R1137" s="3">
        <f>IFERROR(VLOOKUP(D1137,[7]ServNOMINA!$F$16:$M$112,8,0),0)</f>
        <v>0</v>
      </c>
      <c r="S1137" s="3">
        <f>IFERROR(VLOOKUP(D1137,[7]ServOTROS!$F$16:$M$112,8,0),0)</f>
        <v>0</v>
      </c>
      <c r="T1137" s="3">
        <f>IFERROR(VLOOKUP(D1137,[7]CANCEL!$F$16:$M$48,8,0),0)</f>
        <v>0</v>
      </c>
      <c r="U1137" s="3">
        <f>IFERROR(VLOOKUP(B1137,[7]Aaf_PENSION!$C$16:$M$112,11,0),0)</f>
        <v>0</v>
      </c>
      <c r="V1137" s="3">
        <f>IFERROR(VLOOKUP(B1137,[7]Aaf_SALUD!$C$16:$M$112,11,0),0)</f>
        <v>0</v>
      </c>
      <c r="W1137" s="3">
        <f>IFERROR(VLOOKUP(D1137,[7]CALIDAD!$F$16:$M$1122,8,0),0)</f>
        <v>135148715</v>
      </c>
      <c r="X1137" s="3"/>
      <c r="Y1137" s="3">
        <f>IFERROR(VLOOKUP(B1137,[7]Ap_CESANTIAS!$C$16:$M$112,11,0),0)</f>
        <v>0</v>
      </c>
      <c r="Z1137" s="3">
        <f>IFERROR(VLOOKUP(B1137,[7]Ap_PENSION!$C$16:$M$112,11,0),0)</f>
        <v>0</v>
      </c>
      <c r="AA1137" s="3">
        <f>IFERROR(VLOOKUP(B1137,[7]Ap_SALUD!$C$16:$M$112,11,0),0)</f>
        <v>0</v>
      </c>
      <c r="AB1137" s="3"/>
      <c r="AC1137" s="36">
        <f t="shared" si="51"/>
        <v>135148715</v>
      </c>
      <c r="AD1137" s="37">
        <f t="shared" si="53"/>
        <v>1156690812</v>
      </c>
      <c r="AE1137" s="144"/>
    </row>
    <row r="1138" spans="1:31" hidden="1" x14ac:dyDescent="0.25">
      <c r="A1138" s="38">
        <v>1126</v>
      </c>
      <c r="B1138" s="61"/>
      <c r="C1138" s="143" t="str">
        <f>VLOOKUP(D1138,[8]Hoja1!$A$2:$B$1115,2,0)</f>
        <v>95015</v>
      </c>
      <c r="D1138" s="31">
        <v>800191431</v>
      </c>
      <c r="E1138" s="31">
        <v>211595015</v>
      </c>
      <c r="F1138" s="61" t="s">
        <v>449</v>
      </c>
      <c r="G1138" s="33">
        <v>0</v>
      </c>
      <c r="H1138" s="33">
        <v>0</v>
      </c>
      <c r="I1138" s="3">
        <f>IFERROR(VLOOKUP(C1138,'[6]Anexo 2'!$A$9:$G$1115,7,0),0)</f>
        <v>369952968</v>
      </c>
      <c r="J1138" s="3">
        <f>IFERROR(VLOOKUP(C1138,'[6]Anexo 1'!$A$9:$F$1115,6,0),0)</f>
        <v>261072619</v>
      </c>
      <c r="K1138" s="3"/>
      <c r="L1138" s="3"/>
      <c r="M1138" s="3"/>
      <c r="N1138" s="3"/>
      <c r="O1138" s="3"/>
      <c r="P1138" s="34">
        <f t="shared" si="52"/>
        <v>631025587</v>
      </c>
      <c r="Q1138" s="35">
        <f>VLOOKUP(D1138,FEBRERO!$D$13:$Q$1147,14,0)+VLOOKUP(D1138,FEBRERO!$D$13:$AC$1147,26,0)+VLOOKUP(D1138,MARZO!$D$13:$AC$1147,26,0)</f>
        <v>353560861</v>
      </c>
      <c r="R1138" s="3">
        <f>IFERROR(VLOOKUP(D1138,[7]ServNOMINA!$F$16:$M$112,8,0),0)</f>
        <v>0</v>
      </c>
      <c r="S1138" s="3">
        <f>IFERROR(VLOOKUP(D1138,[7]ServOTROS!$F$16:$M$112,8,0),0)</f>
        <v>0</v>
      </c>
      <c r="T1138" s="3">
        <f>IFERROR(VLOOKUP(D1138,[7]CANCEL!$F$16:$M$48,8,0),0)</f>
        <v>0</v>
      </c>
      <c r="U1138" s="3">
        <f>IFERROR(VLOOKUP(B1138,[7]Aaf_PENSION!$C$16:$M$112,11,0),0)</f>
        <v>0</v>
      </c>
      <c r="V1138" s="3">
        <f>IFERROR(VLOOKUP(B1138,[7]Aaf_SALUD!$C$16:$M$112,11,0),0)</f>
        <v>0</v>
      </c>
      <c r="W1138" s="3">
        <f>IFERROR(VLOOKUP(D1138,[7]CALIDAD!$F$16:$M$1122,8,0),0)</f>
        <v>30829414</v>
      </c>
      <c r="X1138" s="3"/>
      <c r="Y1138" s="3">
        <f>IFERROR(VLOOKUP(B1138,[7]Ap_CESANTIAS!$C$16:$M$112,11,0),0)</f>
        <v>0</v>
      </c>
      <c r="Z1138" s="3">
        <f>IFERROR(VLOOKUP(B1138,[7]Ap_PENSION!$C$16:$M$112,11,0),0)</f>
        <v>0</v>
      </c>
      <c r="AA1138" s="3">
        <f>IFERROR(VLOOKUP(B1138,[7]Ap_SALUD!$C$16:$M$112,11,0),0)</f>
        <v>0</v>
      </c>
      <c r="AB1138" s="3"/>
      <c r="AC1138" s="36">
        <f t="shared" si="51"/>
        <v>30829414</v>
      </c>
      <c r="AD1138" s="37">
        <f t="shared" si="53"/>
        <v>246635312</v>
      </c>
      <c r="AE1138" s="144"/>
    </row>
    <row r="1139" spans="1:31" hidden="1" x14ac:dyDescent="0.25">
      <c r="A1139" s="29">
        <v>1127</v>
      </c>
      <c r="B1139" s="61"/>
      <c r="C1139" s="143" t="str">
        <f>VLOOKUP(D1139,[8]Hoja1!$A$2:$B$1115,2,0)</f>
        <v>95025</v>
      </c>
      <c r="D1139" s="31">
        <v>800191427</v>
      </c>
      <c r="E1139" s="31">
        <v>212595025</v>
      </c>
      <c r="F1139" s="61" t="s">
        <v>1258</v>
      </c>
      <c r="G1139" s="33">
        <v>0</v>
      </c>
      <c r="H1139" s="33">
        <v>0</v>
      </c>
      <c r="I1139" s="3">
        <f>IFERROR(VLOOKUP(C1139,'[6]Anexo 2'!$A$9:$G$1115,7,0),0)</f>
        <v>372447048</v>
      </c>
      <c r="J1139" s="3">
        <f>IFERROR(VLOOKUP(C1139,'[6]Anexo 1'!$A$9:$F$1115,6,0),0)</f>
        <v>353151796</v>
      </c>
      <c r="K1139" s="3"/>
      <c r="L1139" s="3"/>
      <c r="M1139" s="3"/>
      <c r="N1139" s="3"/>
      <c r="O1139" s="3"/>
      <c r="P1139" s="34">
        <f t="shared" si="52"/>
        <v>725598844</v>
      </c>
      <c r="Q1139" s="35">
        <f>VLOOKUP(D1139,FEBRERO!$D$13:$Q$1147,14,0)+VLOOKUP(D1139,FEBRERO!$D$13:$AC$1147,26,0)+VLOOKUP(D1139,MARZO!$D$13:$AC$1147,26,0)</f>
        <v>417480898</v>
      </c>
      <c r="R1139" s="3">
        <f>IFERROR(VLOOKUP(D1139,[7]ServNOMINA!$F$16:$M$112,8,0),0)</f>
        <v>0</v>
      </c>
      <c r="S1139" s="3">
        <f>IFERROR(VLOOKUP(D1139,[7]ServOTROS!$F$16:$M$112,8,0),0)</f>
        <v>0</v>
      </c>
      <c r="T1139" s="3">
        <f>IFERROR(VLOOKUP(D1139,[7]CANCEL!$F$16:$M$48,8,0),0)</f>
        <v>0</v>
      </c>
      <c r="U1139" s="3">
        <f>IFERROR(VLOOKUP(B1139,[7]Aaf_PENSION!$C$16:$M$112,11,0),0)</f>
        <v>0</v>
      </c>
      <c r="V1139" s="3">
        <f>IFERROR(VLOOKUP(B1139,[7]Aaf_SALUD!$C$16:$M$112,11,0),0)</f>
        <v>0</v>
      </c>
      <c r="W1139" s="3">
        <f>IFERROR(VLOOKUP(D1139,[7]CALIDAD!$F$16:$M$1122,8,0),0)</f>
        <v>31037254</v>
      </c>
      <c r="X1139" s="3"/>
      <c r="Y1139" s="3">
        <f>IFERROR(VLOOKUP(B1139,[7]Ap_CESANTIAS!$C$16:$M$112,11,0),0)</f>
        <v>0</v>
      </c>
      <c r="Z1139" s="3">
        <f>IFERROR(VLOOKUP(B1139,[7]Ap_PENSION!$C$16:$M$112,11,0),0)</f>
        <v>0</v>
      </c>
      <c r="AA1139" s="3">
        <f>IFERROR(VLOOKUP(B1139,[7]Ap_SALUD!$C$16:$M$112,11,0),0)</f>
        <v>0</v>
      </c>
      <c r="AB1139" s="3"/>
      <c r="AC1139" s="36">
        <f t="shared" si="51"/>
        <v>31037254</v>
      </c>
      <c r="AD1139" s="37">
        <f t="shared" si="53"/>
        <v>277080692</v>
      </c>
      <c r="AE1139" s="144"/>
    </row>
    <row r="1140" spans="1:31" hidden="1" x14ac:dyDescent="0.25">
      <c r="A1140" s="38">
        <v>1128</v>
      </c>
      <c r="B1140" s="61"/>
      <c r="C1140" s="143" t="str">
        <f>VLOOKUP(D1140,[8]Hoja1!$A$2:$B$1115,2,0)</f>
        <v>95200</v>
      </c>
      <c r="D1140" s="31">
        <v>800103198</v>
      </c>
      <c r="E1140" s="31">
        <v>210095200</v>
      </c>
      <c r="F1140" s="61" t="s">
        <v>535</v>
      </c>
      <c r="G1140" s="33">
        <v>0</v>
      </c>
      <c r="H1140" s="33">
        <v>0</v>
      </c>
      <c r="I1140" s="3">
        <f>IFERROR(VLOOKUP(C1140,'[6]Anexo 2'!$A$9:$G$1115,7,0),0)</f>
        <v>109067494</v>
      </c>
      <c r="J1140" s="3">
        <f>IFERROR(VLOOKUP(C1140,'[6]Anexo 1'!$A$9:$F$1115,6,0),0)</f>
        <v>71961920</v>
      </c>
      <c r="K1140" s="3"/>
      <c r="L1140" s="3"/>
      <c r="M1140" s="3"/>
      <c r="N1140" s="3"/>
      <c r="O1140" s="3"/>
      <c r="P1140" s="34">
        <f t="shared" si="52"/>
        <v>181029414</v>
      </c>
      <c r="Q1140" s="35">
        <f>VLOOKUP(D1140,FEBRERO!$D$13:$Q$1147,14,0)+VLOOKUP(D1140,FEBRERO!$D$13:$AC$1147,26,0)+VLOOKUP(D1140,MARZO!$D$13:$AC$1147,26,0)</f>
        <v>99228794</v>
      </c>
      <c r="R1140" s="3">
        <f>IFERROR(VLOOKUP(D1140,[7]ServNOMINA!$F$16:$M$112,8,0),0)</f>
        <v>0</v>
      </c>
      <c r="S1140" s="3">
        <f>IFERROR(VLOOKUP(D1140,[7]ServOTROS!$F$16:$M$112,8,0),0)</f>
        <v>0</v>
      </c>
      <c r="T1140" s="3">
        <f>IFERROR(VLOOKUP(D1140,[7]CANCEL!$F$16:$M$48,8,0),0)</f>
        <v>0</v>
      </c>
      <c r="U1140" s="3">
        <f>IFERROR(VLOOKUP(B1140,[7]Aaf_PENSION!$C$16:$M$112,11,0),0)</f>
        <v>0</v>
      </c>
      <c r="V1140" s="3">
        <f>IFERROR(VLOOKUP(B1140,[7]Aaf_SALUD!$C$16:$M$112,11,0),0)</f>
        <v>0</v>
      </c>
      <c r="W1140" s="3">
        <f>IFERROR(VLOOKUP(D1140,[7]CALIDAD!$F$16:$M$1122,8,0),0)</f>
        <v>9088958</v>
      </c>
      <c r="X1140" s="3"/>
      <c r="Y1140" s="3">
        <f>IFERROR(VLOOKUP(B1140,[7]Ap_CESANTIAS!$C$16:$M$112,11,0),0)</f>
        <v>0</v>
      </c>
      <c r="Z1140" s="3">
        <f>IFERROR(VLOOKUP(B1140,[7]Ap_PENSION!$C$16:$M$112,11,0),0)</f>
        <v>0</v>
      </c>
      <c r="AA1140" s="3">
        <f>IFERROR(VLOOKUP(B1140,[7]Ap_SALUD!$C$16:$M$112,11,0),0)</f>
        <v>0</v>
      </c>
      <c r="AB1140" s="3"/>
      <c r="AC1140" s="36">
        <f t="shared" si="51"/>
        <v>9088958</v>
      </c>
      <c r="AD1140" s="37">
        <f t="shared" si="53"/>
        <v>72711662</v>
      </c>
      <c r="AE1140" s="144"/>
    </row>
    <row r="1141" spans="1:31" hidden="1" x14ac:dyDescent="0.25">
      <c r="A1141" s="29">
        <v>1129</v>
      </c>
      <c r="B1141" s="61"/>
      <c r="C1141" s="143" t="str">
        <f>VLOOKUP(D1141,[8]Hoja1!$A$2:$B$1115,2,0)</f>
        <v>97001</v>
      </c>
      <c r="D1141" s="31">
        <v>892099233</v>
      </c>
      <c r="E1141" s="31">
        <v>210197001</v>
      </c>
      <c r="F1141" s="61" t="s">
        <v>1259</v>
      </c>
      <c r="G1141" s="33">
        <v>0</v>
      </c>
      <c r="H1141" s="33">
        <v>0</v>
      </c>
      <c r="I1141" s="3">
        <f>IFERROR(VLOOKUP(C1141,'[6]Anexo 2'!$A$9:$G$1115,7,0),0)</f>
        <v>1814412256</v>
      </c>
      <c r="J1141" s="3">
        <f>IFERROR(VLOOKUP(C1141,'[6]Anexo 1'!$A$9:$F$1115,6,0),0)</f>
        <v>1197295081</v>
      </c>
      <c r="K1141" s="3"/>
      <c r="L1141" s="3"/>
      <c r="M1141" s="3"/>
      <c r="N1141" s="3"/>
      <c r="O1141" s="3"/>
      <c r="P1141" s="34">
        <f t="shared" si="52"/>
        <v>3011707337</v>
      </c>
      <c r="Q1141" s="35">
        <f>VLOOKUP(D1141,FEBRERO!$D$13:$Q$1147,14,0)+VLOOKUP(D1141,FEBRERO!$D$13:$AC$1147,26,0)+VLOOKUP(D1141,MARZO!$D$13:$AC$1147,26,0)</f>
        <v>1517006596</v>
      </c>
      <c r="R1141" s="3">
        <f>IFERROR(VLOOKUP(D1141,[7]ServNOMINA!$F$16:$M$112,8,0),0)</f>
        <v>0</v>
      </c>
      <c r="S1141" s="3">
        <f>IFERROR(VLOOKUP(D1141,[7]ServOTROS!$F$16:$M$112,8,0),0)</f>
        <v>0</v>
      </c>
      <c r="T1141" s="3">
        <f>IFERROR(VLOOKUP(D1141,[7]CANCEL!$F$16:$M$48,8,0),0)</f>
        <v>0</v>
      </c>
      <c r="U1141" s="3">
        <f>IFERROR(VLOOKUP(B1141,[7]Aaf_PENSION!$C$16:$M$112,11,0),0)</f>
        <v>0</v>
      </c>
      <c r="V1141" s="3">
        <f>IFERROR(VLOOKUP(B1141,[7]Aaf_SALUD!$C$16:$M$112,11,0),0)</f>
        <v>0</v>
      </c>
      <c r="W1141" s="3">
        <f>IFERROR(VLOOKUP(D1141,[7]CALIDAD!$F$16:$M$1122,8,0),0)</f>
        <v>151201021</v>
      </c>
      <c r="X1141" s="3"/>
      <c r="Y1141" s="3">
        <f>IFERROR(VLOOKUP(B1141,[7]Ap_CESANTIAS!$C$16:$M$112,11,0),0)</f>
        <v>0</v>
      </c>
      <c r="Z1141" s="3">
        <f>IFERROR(VLOOKUP(B1141,[7]Ap_PENSION!$C$16:$M$112,11,0),0)</f>
        <v>0</v>
      </c>
      <c r="AA1141" s="3">
        <f>IFERROR(VLOOKUP(B1141,[7]Ap_SALUD!$C$16:$M$112,11,0),0)</f>
        <v>0</v>
      </c>
      <c r="AB1141" s="3"/>
      <c r="AC1141" s="36">
        <f t="shared" si="51"/>
        <v>151201021</v>
      </c>
      <c r="AD1141" s="37">
        <f t="shared" si="53"/>
        <v>1343499720</v>
      </c>
      <c r="AE1141" s="144"/>
    </row>
    <row r="1142" spans="1:31" hidden="1" x14ac:dyDescent="0.25">
      <c r="A1142" s="38">
        <v>1130</v>
      </c>
      <c r="B1142" s="61"/>
      <c r="C1142" s="143" t="str">
        <f>VLOOKUP(D1142,[8]Hoja1!$A$2:$B$1115,2,0)</f>
        <v>97161</v>
      </c>
      <c r="D1142" s="31">
        <v>832000605</v>
      </c>
      <c r="E1142" s="31">
        <v>216197161</v>
      </c>
      <c r="F1142" s="61" t="s">
        <v>1260</v>
      </c>
      <c r="G1142" s="33">
        <v>0</v>
      </c>
      <c r="H1142" s="33">
        <v>0</v>
      </c>
      <c r="I1142" s="3">
        <f>IFERROR(VLOOKUP(C1142,'[6]Anexo 2'!$A$9:$G$1115,7,0),0)</f>
        <v>114700796</v>
      </c>
      <c r="J1142" s="3">
        <f>IFERROR(VLOOKUP(C1142,'[6]Anexo 1'!$A$9:$F$1115,6,0),0)</f>
        <v>88473315</v>
      </c>
      <c r="K1142" s="3"/>
      <c r="L1142" s="3"/>
      <c r="M1142" s="3"/>
      <c r="N1142" s="3"/>
      <c r="O1142" s="3"/>
      <c r="P1142" s="34">
        <f t="shared" si="52"/>
        <v>203174111</v>
      </c>
      <c r="Q1142" s="35">
        <f>VLOOKUP(D1142,FEBRERO!$D$13:$Q$1147,14,0)+VLOOKUP(D1142,FEBRERO!$D$13:$AC$1147,26,0)+VLOOKUP(D1142,MARZO!$D$13:$AC$1147,26,0)</f>
        <v>117148515</v>
      </c>
      <c r="R1142" s="3">
        <f>IFERROR(VLOOKUP(D1142,[7]ServNOMINA!$F$16:$M$112,8,0),0)</f>
        <v>0</v>
      </c>
      <c r="S1142" s="3">
        <f>IFERROR(VLOOKUP(D1142,[7]ServOTROS!$F$16:$M$112,8,0),0)</f>
        <v>0</v>
      </c>
      <c r="T1142" s="3">
        <f>IFERROR(VLOOKUP(D1142,[7]CANCEL!$F$16:$M$48,8,0),0)</f>
        <v>0</v>
      </c>
      <c r="U1142" s="3">
        <f>IFERROR(VLOOKUP(B1142,[7]Aaf_PENSION!$C$16:$M$112,11,0),0)</f>
        <v>0</v>
      </c>
      <c r="V1142" s="3">
        <f>IFERROR(VLOOKUP(B1142,[7]Aaf_SALUD!$C$16:$M$112,11,0),0)</f>
        <v>0</v>
      </c>
      <c r="W1142" s="3">
        <f>IFERROR(VLOOKUP(D1142,[7]CALIDAD!$F$16:$M$1122,8,0),0)</f>
        <v>9558400</v>
      </c>
      <c r="X1142" s="3"/>
      <c r="Y1142" s="3">
        <f>IFERROR(VLOOKUP(B1142,[7]Ap_CESANTIAS!$C$16:$M$112,11,0),0)</f>
        <v>0</v>
      </c>
      <c r="Z1142" s="3">
        <f>IFERROR(VLOOKUP(B1142,[7]Ap_PENSION!$C$16:$M$112,11,0),0)</f>
        <v>0</v>
      </c>
      <c r="AA1142" s="3">
        <f>IFERROR(VLOOKUP(B1142,[7]Ap_SALUD!$C$16:$M$112,11,0),0)</f>
        <v>0</v>
      </c>
      <c r="AB1142" s="3"/>
      <c r="AC1142" s="36">
        <f t="shared" si="51"/>
        <v>9558400</v>
      </c>
      <c r="AD1142" s="37">
        <f t="shared" si="53"/>
        <v>76467196</v>
      </c>
      <c r="AE1142" s="144"/>
    </row>
    <row r="1143" spans="1:31" hidden="1" x14ac:dyDescent="0.25">
      <c r="A1143" s="29">
        <v>1131</v>
      </c>
      <c r="B1143" s="61"/>
      <c r="C1143" s="143" t="str">
        <f>VLOOKUP(D1143,[8]Hoja1!$A$2:$B$1115,2,0)</f>
        <v>97666</v>
      </c>
      <c r="D1143" s="31">
        <v>832000219</v>
      </c>
      <c r="E1143" s="31">
        <v>216697666</v>
      </c>
      <c r="F1143" s="61" t="s">
        <v>1261</v>
      </c>
      <c r="G1143" s="33">
        <v>0</v>
      </c>
      <c r="H1143" s="33">
        <v>0</v>
      </c>
      <c r="I1143" s="3">
        <f>IFERROR(VLOOKUP(C1143,'[6]Anexo 2'!$A$9:$G$1115,7,0),0)</f>
        <v>45379583</v>
      </c>
      <c r="J1143" s="3">
        <f>IFERROR(VLOOKUP(C1143,'[6]Anexo 1'!$A$9:$F$1115,6,0),0)</f>
        <v>32230915</v>
      </c>
      <c r="K1143" s="3"/>
      <c r="L1143" s="3"/>
      <c r="M1143" s="3"/>
      <c r="N1143" s="3"/>
      <c r="O1143" s="3"/>
      <c r="P1143" s="34">
        <f t="shared" si="52"/>
        <v>77610498</v>
      </c>
      <c r="Q1143" s="35">
        <f>VLOOKUP(D1143,FEBRERO!$D$13:$Q$1147,14,0)+VLOOKUP(D1143,FEBRERO!$D$13:$AC$1147,26,0)+VLOOKUP(D1143,MARZO!$D$13:$AC$1147,26,0)</f>
        <v>43575811</v>
      </c>
      <c r="R1143" s="3">
        <f>IFERROR(VLOOKUP(D1143,[7]ServNOMINA!$F$16:$M$112,8,0),0)</f>
        <v>0</v>
      </c>
      <c r="S1143" s="3">
        <f>IFERROR(VLOOKUP(D1143,[7]ServOTROS!$F$16:$M$112,8,0),0)</f>
        <v>0</v>
      </c>
      <c r="T1143" s="3">
        <f>IFERROR(VLOOKUP(D1143,[7]CANCEL!$F$16:$M$48,8,0),0)</f>
        <v>0</v>
      </c>
      <c r="U1143" s="3">
        <f>IFERROR(VLOOKUP(B1143,[7]Aaf_PENSION!$C$16:$M$112,11,0),0)</f>
        <v>0</v>
      </c>
      <c r="V1143" s="3">
        <f>IFERROR(VLOOKUP(B1143,[7]Aaf_SALUD!$C$16:$M$112,11,0),0)</f>
        <v>0</v>
      </c>
      <c r="W1143" s="3">
        <f>IFERROR(VLOOKUP(D1143,[7]CALIDAD!$F$16:$M$1122,8,0),0)</f>
        <v>3781632</v>
      </c>
      <c r="X1143" s="3"/>
      <c r="Y1143" s="3">
        <f>IFERROR(VLOOKUP(B1143,[7]Ap_CESANTIAS!$C$16:$M$112,11,0),0)</f>
        <v>0</v>
      </c>
      <c r="Z1143" s="3">
        <f>IFERROR(VLOOKUP(B1143,[7]Ap_PENSION!$C$16:$M$112,11,0),0)</f>
        <v>0</v>
      </c>
      <c r="AA1143" s="3">
        <f>IFERROR(VLOOKUP(B1143,[7]Ap_SALUD!$C$16:$M$112,11,0),0)</f>
        <v>0</v>
      </c>
      <c r="AB1143" s="3"/>
      <c r="AC1143" s="36">
        <f t="shared" si="51"/>
        <v>3781632</v>
      </c>
      <c r="AD1143" s="37">
        <f t="shared" si="53"/>
        <v>30253055</v>
      </c>
      <c r="AE1143" s="144"/>
    </row>
    <row r="1144" spans="1:31" hidden="1" x14ac:dyDescent="0.25">
      <c r="A1144" s="38">
        <v>1132</v>
      </c>
      <c r="B1144" s="61"/>
      <c r="C1144" s="143" t="str">
        <f>VLOOKUP(D1144,[8]Hoja1!$A$2:$B$1115,2,0)</f>
        <v>99001</v>
      </c>
      <c r="D1144" s="31">
        <v>892099305</v>
      </c>
      <c r="E1144" s="31">
        <v>210199001</v>
      </c>
      <c r="F1144" s="61" t="s">
        <v>1262</v>
      </c>
      <c r="G1144" s="33">
        <v>0</v>
      </c>
      <c r="H1144" s="33">
        <v>0</v>
      </c>
      <c r="I1144" s="3">
        <f>IFERROR(VLOOKUP(C1144,'[6]Anexo 2'!$A$9:$G$1115,7,0),0)</f>
        <v>1249591280</v>
      </c>
      <c r="J1144" s="3">
        <f>IFERROR(VLOOKUP(C1144,'[6]Anexo 1'!$A$9:$F$1115,6,0),0)</f>
        <v>701042450</v>
      </c>
      <c r="K1144" s="3"/>
      <c r="L1144" s="3"/>
      <c r="M1144" s="3"/>
      <c r="N1144" s="3"/>
      <c r="O1144" s="3"/>
      <c r="P1144" s="34">
        <f t="shared" si="52"/>
        <v>1950633730</v>
      </c>
      <c r="Q1144" s="35">
        <f>VLOOKUP(D1144,FEBRERO!$D$13:$Q$1147,14,0)+VLOOKUP(D1144,FEBRERO!$D$13:$AC$1147,26,0)+VLOOKUP(D1144,MARZO!$D$13:$AC$1147,26,0)</f>
        <v>1013440271</v>
      </c>
      <c r="R1144" s="3">
        <f>IFERROR(VLOOKUP(D1144,[7]ServNOMINA!$F$16:$M$112,8,0),0)</f>
        <v>0</v>
      </c>
      <c r="S1144" s="3">
        <f>IFERROR(VLOOKUP(D1144,[7]ServOTROS!$F$16:$M$112,8,0),0)</f>
        <v>0</v>
      </c>
      <c r="T1144" s="3">
        <f>IFERROR(VLOOKUP(D1144,[7]CANCEL!$F$16:$M$48,8,0),0)</f>
        <v>0</v>
      </c>
      <c r="U1144" s="3">
        <f>IFERROR(VLOOKUP(B1144,[7]Aaf_PENSION!$C$16:$M$112,11,0),0)</f>
        <v>0</v>
      </c>
      <c r="V1144" s="3">
        <f>IFERROR(VLOOKUP(B1144,[7]Aaf_SALUD!$C$16:$M$112,11,0),0)</f>
        <v>0</v>
      </c>
      <c r="W1144" s="3">
        <f>IFERROR(VLOOKUP(D1144,[7]CALIDAD!$F$16:$M$1122,8,0),0)</f>
        <v>104132607</v>
      </c>
      <c r="X1144" s="3"/>
      <c r="Y1144" s="3">
        <f>IFERROR(VLOOKUP(B1144,[7]Ap_CESANTIAS!$C$16:$M$112,11,0),0)</f>
        <v>0</v>
      </c>
      <c r="Z1144" s="3">
        <f>IFERROR(VLOOKUP(B1144,[7]Ap_PENSION!$C$16:$M$112,11,0),0)</f>
        <v>0</v>
      </c>
      <c r="AA1144" s="3">
        <f>IFERROR(VLOOKUP(B1144,[7]Ap_SALUD!$C$16:$M$112,11,0),0)</f>
        <v>0</v>
      </c>
      <c r="AB1144" s="3"/>
      <c r="AC1144" s="36">
        <f t="shared" si="51"/>
        <v>104132607</v>
      </c>
      <c r="AD1144" s="37">
        <f t="shared" si="53"/>
        <v>833060852</v>
      </c>
      <c r="AE1144" s="144"/>
    </row>
    <row r="1145" spans="1:31" hidden="1" x14ac:dyDescent="0.25">
      <c r="A1145" s="29">
        <v>1133</v>
      </c>
      <c r="B1145" s="61"/>
      <c r="C1145" s="143" t="str">
        <f>VLOOKUP(D1145,[8]Hoja1!$A$2:$B$1115,2,0)</f>
        <v>99524</v>
      </c>
      <c r="D1145" s="31">
        <v>800103308</v>
      </c>
      <c r="E1145" s="31">
        <v>212499524</v>
      </c>
      <c r="F1145" s="61" t="s">
        <v>1263</v>
      </c>
      <c r="G1145" s="33">
        <v>0</v>
      </c>
      <c r="H1145" s="33">
        <v>0</v>
      </c>
      <c r="I1145" s="3">
        <f>IFERROR(VLOOKUP(C1145,'[6]Anexo 2'!$A$9:$G$1115,7,0),0)</f>
        <v>459953616</v>
      </c>
      <c r="J1145" s="3">
        <f>IFERROR(VLOOKUP(C1145,'[6]Anexo 1'!$A$9:$F$1115,6,0),0)</f>
        <v>349315632</v>
      </c>
      <c r="K1145" s="3"/>
      <c r="L1145" s="3"/>
      <c r="M1145" s="3"/>
      <c r="N1145" s="3"/>
      <c r="O1145" s="3"/>
      <c r="P1145" s="34">
        <f t="shared" si="52"/>
        <v>809269248</v>
      </c>
      <c r="Q1145" s="35">
        <f>VLOOKUP(D1145,FEBRERO!$D$13:$Q$1147,14,0)+VLOOKUP(D1145,FEBRERO!$D$13:$AC$1147,26,0)+VLOOKUP(D1145,MARZO!$D$13:$AC$1147,26,0)</f>
        <v>464304036</v>
      </c>
      <c r="R1145" s="3">
        <f>IFERROR(VLOOKUP(D1145,[7]ServNOMINA!$F$16:$M$112,8,0),0)</f>
        <v>0</v>
      </c>
      <c r="S1145" s="3">
        <f>IFERROR(VLOOKUP(D1145,[7]ServOTROS!$F$16:$M$112,8,0),0)</f>
        <v>0</v>
      </c>
      <c r="T1145" s="3">
        <f>IFERROR(VLOOKUP(D1145,[7]CANCEL!$F$16:$M$48,8,0),0)</f>
        <v>0</v>
      </c>
      <c r="U1145" s="3">
        <f>IFERROR(VLOOKUP(B1145,[7]Aaf_PENSION!$C$16:$M$112,11,0),0)</f>
        <v>0</v>
      </c>
      <c r="V1145" s="3">
        <f>IFERROR(VLOOKUP(B1145,[7]Aaf_SALUD!$C$16:$M$112,11,0),0)</f>
        <v>0</v>
      </c>
      <c r="W1145" s="3">
        <f>IFERROR(VLOOKUP(D1145,[7]CALIDAD!$F$16:$M$1122,8,0),0)</f>
        <v>38329468</v>
      </c>
      <c r="X1145" s="3"/>
      <c r="Y1145" s="3">
        <f>IFERROR(VLOOKUP(B1145,[7]Ap_CESANTIAS!$C$16:$M$112,11,0),0)</f>
        <v>0</v>
      </c>
      <c r="Z1145" s="3">
        <f>IFERROR(VLOOKUP(B1145,[7]Ap_PENSION!$C$16:$M$112,11,0),0)</f>
        <v>0</v>
      </c>
      <c r="AA1145" s="3">
        <f>IFERROR(VLOOKUP(B1145,[7]Ap_SALUD!$C$16:$M$112,11,0),0)</f>
        <v>0</v>
      </c>
      <c r="AB1145" s="3"/>
      <c r="AC1145" s="36">
        <f t="shared" si="51"/>
        <v>38329468</v>
      </c>
      <c r="AD1145" s="37">
        <f t="shared" si="53"/>
        <v>306635744</v>
      </c>
      <c r="AE1145" s="144"/>
    </row>
    <row r="1146" spans="1:31" hidden="1" x14ac:dyDescent="0.25">
      <c r="A1146" s="38">
        <v>1134</v>
      </c>
      <c r="B1146" s="61"/>
      <c r="C1146" s="143" t="str">
        <f>VLOOKUP(D1146,[8]Hoja1!$A$2:$B$1115,2,0)</f>
        <v>99624</v>
      </c>
      <c r="D1146" s="31">
        <v>800103318</v>
      </c>
      <c r="E1146" s="31">
        <v>212499624</v>
      </c>
      <c r="F1146" s="61" t="s">
        <v>1264</v>
      </c>
      <c r="G1146" s="33">
        <v>0</v>
      </c>
      <c r="H1146" s="33">
        <v>0</v>
      </c>
      <c r="I1146" s="3">
        <f>IFERROR(VLOOKUP(C1146,'[6]Anexo 2'!$A$9:$G$1115,7,0),0)</f>
        <v>150085666</v>
      </c>
      <c r="J1146" s="3">
        <f>IFERROR(VLOOKUP(C1146,'[6]Anexo 1'!$A$9:$F$1115,6,0),0)</f>
        <v>139385119</v>
      </c>
      <c r="K1146" s="3"/>
      <c r="L1146" s="3"/>
      <c r="M1146" s="3"/>
      <c r="N1146" s="3"/>
      <c r="O1146" s="3"/>
      <c r="P1146" s="34">
        <f t="shared" si="52"/>
        <v>289470785</v>
      </c>
      <c r="Q1146" s="35">
        <f>VLOOKUP(D1146,FEBRERO!$D$13:$Q$1147,14,0)+VLOOKUP(D1146,FEBRERO!$D$13:$AC$1147,26,0)+VLOOKUP(D1146,MARZO!$D$13:$AC$1147,26,0)</f>
        <v>158043097</v>
      </c>
      <c r="R1146" s="3">
        <f>IFERROR(VLOOKUP(D1146,[7]ServNOMINA!$F$16:$M$112,8,0),0)</f>
        <v>0</v>
      </c>
      <c r="S1146" s="3">
        <f>IFERROR(VLOOKUP(D1146,[7]ServOTROS!$F$16:$M$112,8,0),0)</f>
        <v>0</v>
      </c>
      <c r="T1146" s="3">
        <f>IFERROR(VLOOKUP(D1146,[7]CANCEL!$F$16:$M$48,8,0),0)</f>
        <v>0</v>
      </c>
      <c r="U1146" s="3">
        <f>IFERROR(VLOOKUP(B1146,[7]Aaf_PENSION!$C$16:$M$112,11,0),0)</f>
        <v>0</v>
      </c>
      <c r="V1146" s="3">
        <f>IFERROR(VLOOKUP(B1146,[7]Aaf_SALUD!$C$16:$M$112,11,0),0)</f>
        <v>0</v>
      </c>
      <c r="W1146" s="3">
        <f>IFERROR(VLOOKUP(D1146,[7]CALIDAD!$F$16:$M$1122,8,0),0)</f>
        <v>12507139</v>
      </c>
      <c r="X1146" s="3"/>
      <c r="Y1146" s="3">
        <f>IFERROR(VLOOKUP(B1146,[7]Ap_CESANTIAS!$C$16:$M$112,11,0),0)</f>
        <v>0</v>
      </c>
      <c r="Z1146" s="3">
        <f>IFERROR(VLOOKUP(B1146,[7]Ap_PENSION!$C$16:$M$112,11,0),0)</f>
        <v>0</v>
      </c>
      <c r="AA1146" s="3">
        <f>IFERROR(VLOOKUP(B1146,[7]Ap_SALUD!$C$16:$M$112,11,0),0)</f>
        <v>0</v>
      </c>
      <c r="AB1146" s="3"/>
      <c r="AC1146" s="36">
        <f t="shared" si="51"/>
        <v>12507139</v>
      </c>
      <c r="AD1146" s="37">
        <f t="shared" si="53"/>
        <v>118920549</v>
      </c>
      <c r="AE1146" s="144"/>
    </row>
    <row r="1147" spans="1:31" hidden="1" x14ac:dyDescent="0.25">
      <c r="A1147" s="63">
        <v>1135</v>
      </c>
      <c r="B1147" s="64"/>
      <c r="C1147" s="143" t="str">
        <f>VLOOKUP(D1147,[8]Hoja1!$A$2:$B$1115,2,0)</f>
        <v>99773</v>
      </c>
      <c r="D1147" s="65">
        <v>842000017</v>
      </c>
      <c r="E1147" s="31">
        <v>217399773</v>
      </c>
      <c r="F1147" s="64" t="s">
        <v>1265</v>
      </c>
      <c r="G1147" s="33">
        <v>0</v>
      </c>
      <c r="H1147" s="33">
        <v>0</v>
      </c>
      <c r="I1147" s="3">
        <f>IFERROR(VLOOKUP(C1147,'[6]Anexo 2'!$A$9:$G$1115,7,0),0)</f>
        <v>4456276416</v>
      </c>
      <c r="J1147" s="3">
        <f>IFERROR(VLOOKUP(C1147,'[6]Anexo 1'!$A$9:$F$1115,6,0),0)</f>
        <v>1843896512</v>
      </c>
      <c r="K1147" s="66"/>
      <c r="L1147" s="66"/>
      <c r="M1147" s="66"/>
      <c r="N1147" s="66"/>
      <c r="O1147" s="66"/>
      <c r="P1147" s="67">
        <f t="shared" si="52"/>
        <v>6300172928</v>
      </c>
      <c r="Q1147" s="35">
        <f>VLOOKUP(D1147,FEBRERO!$D$13:$Q$1147,14,0)+VLOOKUP(D1147,FEBRERO!$D$13:$AC$1147,26,0)+VLOOKUP(D1147,MARZO!$D$13:$AC$1147,26,0)</f>
        <v>2861520700</v>
      </c>
      <c r="R1147" s="3">
        <f>IFERROR(VLOOKUP(D1147,[7]ServNOMINA!$F$16:$M$112,8,0),0)</f>
        <v>0</v>
      </c>
      <c r="S1147" s="3">
        <f>IFERROR(VLOOKUP(D1147,[7]ServOTROS!$F$16:$M$112,8,0),0)</f>
        <v>0</v>
      </c>
      <c r="T1147" s="3">
        <f>IFERROR(VLOOKUP(D1147,[7]CANCEL!$F$16:$M$48,8,0),0)</f>
        <v>0</v>
      </c>
      <c r="U1147" s="3">
        <f>IFERROR(VLOOKUP(B1147,[7]Aaf_PENSION!$C$16:$M$112,11,0),0)</f>
        <v>0</v>
      </c>
      <c r="V1147" s="3">
        <f>IFERROR(VLOOKUP(B1147,[7]Aaf_SALUD!$C$16:$M$112,11,0),0)</f>
        <v>0</v>
      </c>
      <c r="W1147" s="3">
        <f>IFERROR(VLOOKUP(D1147,[7]CALIDAD!$F$16:$M$1122,8,0),0)</f>
        <v>371356368</v>
      </c>
      <c r="X1147" s="3"/>
      <c r="Y1147" s="3">
        <f>IFERROR(VLOOKUP(B1147,[7]Ap_CESANTIAS!$C$16:$M$112,11,0),0)</f>
        <v>0</v>
      </c>
      <c r="Z1147" s="3">
        <f>IFERROR(VLOOKUP(B1147,[7]Ap_PENSION!$C$16:$M$112,11,0),0)</f>
        <v>0</v>
      </c>
      <c r="AA1147" s="3">
        <f>IFERROR(VLOOKUP(B1147,[7]Ap_SALUD!$C$16:$M$112,11,0),0)</f>
        <v>0</v>
      </c>
      <c r="AB1147" s="3"/>
      <c r="AC1147" s="36">
        <f t="shared" si="51"/>
        <v>371356368</v>
      </c>
      <c r="AD1147" s="37">
        <f t="shared" si="53"/>
        <v>3067295860</v>
      </c>
      <c r="AE1147" s="144"/>
    </row>
    <row r="1148" spans="1:31" ht="15.75" hidden="1" thickBot="1" x14ac:dyDescent="0.3">
      <c r="A1148" s="71" t="s">
        <v>5</v>
      </c>
      <c r="B1148" s="72"/>
      <c r="C1148" s="72"/>
      <c r="D1148" s="72"/>
      <c r="E1148" s="72"/>
      <c r="F1148" s="72"/>
      <c r="G1148" s="73">
        <f t="shared" ref="G1148:AD1148" si="54">SUM(G13:G1147)</f>
        <v>29057475520871</v>
      </c>
      <c r="H1148" s="73">
        <f t="shared" si="54"/>
        <v>319937729906</v>
      </c>
      <c r="I1148" s="73">
        <f t="shared" si="54"/>
        <v>824662531784</v>
      </c>
      <c r="J1148" s="73">
        <f t="shared" si="54"/>
        <v>770215793265</v>
      </c>
      <c r="K1148" s="73">
        <f>SUM(K13:K1147)</f>
        <v>0</v>
      </c>
      <c r="L1148" s="73">
        <f>SUM(L13:L1147)</f>
        <v>0</v>
      </c>
      <c r="M1148" s="73">
        <f>SUM(M13:M1147)</f>
        <v>0</v>
      </c>
      <c r="N1148" s="74">
        <f>SUM(N13:N1147)</f>
        <v>0</v>
      </c>
      <c r="O1148" s="75">
        <f>SUM(O13:O1147)</f>
        <v>0</v>
      </c>
      <c r="P1148" s="76">
        <f t="shared" si="54"/>
        <v>30972291575826</v>
      </c>
      <c r="Q1148" s="146">
        <f>SUM(Q13:Q1147)</f>
        <v>11749122641862</v>
      </c>
      <c r="R1148" s="73">
        <f t="shared" si="54"/>
        <v>2601858919071</v>
      </c>
      <c r="S1148" s="73">
        <f>SUM(S13:S1147)</f>
        <v>243831025460</v>
      </c>
      <c r="T1148" s="73">
        <f t="shared" si="54"/>
        <v>32410860560</v>
      </c>
      <c r="U1148" s="132">
        <f>SUM(U13:U1147)</f>
        <v>81965866683</v>
      </c>
      <c r="V1148" s="73">
        <f>SUM(V13:V1147)</f>
        <v>81965866643</v>
      </c>
      <c r="W1148" s="73">
        <f t="shared" si="54"/>
        <v>67896952422</v>
      </c>
      <c r="X1148" s="145">
        <f>SUM(X13:X1147)</f>
        <v>0</v>
      </c>
      <c r="Y1148" s="73">
        <f t="shared" si="54"/>
        <v>171234234660</v>
      </c>
      <c r="Z1148" s="79">
        <f>SUM(Z13:Z1147)</f>
        <v>100761482691</v>
      </c>
      <c r="AA1148" s="73">
        <f>SUM(AA13:AA1147)</f>
        <v>71359736101</v>
      </c>
      <c r="AB1148" s="73"/>
      <c r="AC1148" s="133">
        <f>SUM(AC13:AC1147)</f>
        <v>3453284944291</v>
      </c>
      <c r="AD1148" s="81">
        <f t="shared" si="54"/>
        <v>15777878691514</v>
      </c>
      <c r="AE1148" s="144"/>
    </row>
    <row r="1149" spans="1:31" customFormat="1" x14ac:dyDescent="0.25">
      <c r="N1149" s="82"/>
      <c r="O1149" s="82"/>
      <c r="P1149" s="83"/>
      <c r="Q1149" s="83"/>
      <c r="R1149" s="82"/>
      <c r="S1149" s="84"/>
      <c r="T1149" s="85"/>
      <c r="U1149" s="85"/>
      <c r="V1149" s="85"/>
      <c r="W1149" s="86"/>
      <c r="X1149" s="84"/>
      <c r="Y1149" s="84"/>
      <c r="Z1149" s="84"/>
      <c r="AA1149" s="84"/>
      <c r="AB1149" s="84"/>
      <c r="AC1149" s="87"/>
      <c r="AD1149" s="83"/>
      <c r="AE1149" s="144"/>
    </row>
    <row r="1150" spans="1:31" x14ac:dyDescent="0.25">
      <c r="G1150" s="83"/>
      <c r="H1150" s="4"/>
      <c r="I1150" s="84"/>
      <c r="J1150" s="83"/>
      <c r="N1150" s="84"/>
      <c r="O1150" s="84"/>
      <c r="P1150" s="83"/>
      <c r="Q1150" s="83"/>
      <c r="U1150" s="83"/>
      <c r="V1150" s="85"/>
      <c r="X1150" s="83"/>
      <c r="Y1150" s="85"/>
      <c r="Z1150" s="86"/>
      <c r="AA1150" s="86"/>
      <c r="AB1150" s="86"/>
      <c r="AD1150" s="4"/>
      <c r="AE1150" s="144"/>
    </row>
    <row r="1151" spans="1:31" x14ac:dyDescent="0.25">
      <c r="J1151" s="4"/>
      <c r="Q1151" s="83"/>
      <c r="AD1151" s="84"/>
    </row>
    <row r="1152" spans="1:31" x14ac:dyDescent="0.25">
      <c r="J1152" s="83"/>
      <c r="AD1152" s="83"/>
    </row>
  </sheetData>
  <protectedRanges>
    <protectedRange sqref="G13:H1147" name="Rango2_1"/>
  </protectedRanges>
  <autoFilter ref="A12:AE1148" xr:uid="{07B0A4F1-E150-420C-A467-4CAE424E858C}">
    <filterColumn colId="27">
      <customFilters>
        <customFilter operator="notEqual" val=" "/>
      </customFilters>
    </filterColumn>
  </autoFilter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387B-DE70-4A1F-BD0E-4E856CD22156}">
  <sheetPr filterMode="1"/>
  <dimension ref="A1:AI1152"/>
  <sheetViews>
    <sheetView topLeftCell="R4" workbookViewId="0">
      <selection activeCell="R12" sqref="A12:XFD12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21.140625" style="19" customWidth="1"/>
    <col min="32" max="32" width="26.85546875" style="167" customWidth="1"/>
    <col min="33" max="33" width="20.7109375" style="19" customWidth="1"/>
    <col min="34" max="34" width="22.5703125" style="167" customWidth="1"/>
    <col min="35" max="35" width="19.28515625" style="19" customWidth="1"/>
    <col min="36" max="16384" width="11.42578125" style="19"/>
  </cols>
  <sheetData>
    <row r="1" spans="1:35" s="15" customFormat="1" x14ac:dyDescent="0.25">
      <c r="A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F1" s="166"/>
      <c r="AH1" s="166"/>
    </row>
    <row r="2" spans="1:35" s="15" customFormat="1" x14ac:dyDescent="0.25">
      <c r="A2" s="14"/>
      <c r="B2" s="1" t="s">
        <v>0</v>
      </c>
      <c r="C2" s="1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66"/>
      <c r="AH2" s="166"/>
    </row>
    <row r="3" spans="1:35" s="15" customFormat="1" x14ac:dyDescent="0.25">
      <c r="A3" s="14"/>
      <c r="B3" s="2" t="s">
        <v>1</v>
      </c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F3" s="166"/>
      <c r="AH3" s="166"/>
    </row>
    <row r="4" spans="1:35" s="15" customFormat="1" x14ac:dyDescent="0.25">
      <c r="A4" s="14"/>
      <c r="B4" s="2" t="s">
        <v>2</v>
      </c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F4" s="166"/>
      <c r="AH4" s="166"/>
    </row>
    <row r="5" spans="1:35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F5" s="166"/>
      <c r="AH5" s="166"/>
    </row>
    <row r="6" spans="1:35" s="15" customFormat="1" ht="33" customHeight="1" thickBot="1" x14ac:dyDescent="0.3">
      <c r="A6" s="14"/>
      <c r="B6" s="14"/>
      <c r="C6" s="14"/>
      <c r="D6" s="14" t="s">
        <v>59</v>
      </c>
      <c r="E6" s="14"/>
      <c r="F6" s="175" t="s">
        <v>60</v>
      </c>
      <c r="G6" s="176"/>
      <c r="H6" s="176"/>
      <c r="I6" s="176"/>
      <c r="J6" s="176"/>
      <c r="K6" s="176"/>
      <c r="L6" s="176"/>
      <c r="M6" s="176"/>
      <c r="N6" s="176"/>
      <c r="O6" s="176"/>
      <c r="P6" s="177"/>
      <c r="Q6" s="16"/>
      <c r="R6" s="2"/>
      <c r="S6" s="2" t="s">
        <v>3</v>
      </c>
      <c r="T6" s="178" t="s">
        <v>1407</v>
      </c>
      <c r="U6" s="179"/>
      <c r="V6" s="14"/>
      <c r="W6" s="14"/>
      <c r="X6" s="14"/>
      <c r="Y6" s="14"/>
      <c r="Z6" s="14"/>
      <c r="AA6" s="14"/>
      <c r="AB6" s="14"/>
      <c r="AC6" s="14"/>
      <c r="AD6" s="14"/>
      <c r="AF6" s="166"/>
      <c r="AH6" s="166"/>
    </row>
    <row r="7" spans="1:35" s="15" customFormat="1" ht="15.75" thickBot="1" x14ac:dyDescent="0.3">
      <c r="A7" s="14"/>
      <c r="B7" s="14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4"/>
      <c r="W7" s="14"/>
      <c r="X7" s="14"/>
      <c r="Y7" s="14"/>
      <c r="Z7" s="14"/>
      <c r="AA7" s="14"/>
      <c r="AB7" s="14"/>
      <c r="AC7" s="14"/>
      <c r="AD7" s="14"/>
      <c r="AF7" s="166"/>
      <c r="AH7" s="166"/>
    </row>
    <row r="8" spans="1:35" s="15" customFormat="1" ht="15.75" thickBot="1" x14ac:dyDescent="0.3">
      <c r="A8" s="14"/>
      <c r="B8" s="14"/>
      <c r="C8" s="14"/>
      <c r="D8" s="17" t="s">
        <v>62</v>
      </c>
      <c r="E8" s="17"/>
      <c r="F8" s="180" t="s">
        <v>63</v>
      </c>
      <c r="G8" s="181"/>
      <c r="H8" s="181"/>
      <c r="I8" s="181"/>
      <c r="J8" s="181"/>
      <c r="K8" s="181"/>
      <c r="L8" s="181"/>
      <c r="M8" s="181"/>
      <c r="N8" s="181"/>
      <c r="O8" s="181"/>
      <c r="P8" s="182"/>
      <c r="Q8" s="18"/>
      <c r="R8" s="2"/>
      <c r="S8" s="2"/>
      <c r="T8" s="2"/>
      <c r="U8" s="2"/>
      <c r="V8" s="14"/>
      <c r="W8" s="14"/>
      <c r="X8" s="14"/>
      <c r="Y8" s="14"/>
      <c r="Z8" s="14"/>
      <c r="AA8" s="14"/>
      <c r="AB8" s="14"/>
      <c r="AC8" s="14"/>
      <c r="AD8" s="14"/>
      <c r="AF8" s="166"/>
      <c r="AH8" s="166"/>
    </row>
    <row r="9" spans="1:35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5" ht="45" x14ac:dyDescent="0.25">
      <c r="A11" s="183" t="s">
        <v>64</v>
      </c>
      <c r="B11" s="185" t="s">
        <v>65</v>
      </c>
      <c r="C11" s="21" t="s">
        <v>1277</v>
      </c>
      <c r="D11" s="185" t="s">
        <v>66</v>
      </c>
      <c r="E11" s="21" t="s">
        <v>1270</v>
      </c>
      <c r="F11" s="187" t="s">
        <v>67</v>
      </c>
      <c r="G11" s="22" t="s">
        <v>1267</v>
      </c>
      <c r="H11" s="22" t="s">
        <v>1268</v>
      </c>
      <c r="I11" s="22" t="s">
        <v>1397</v>
      </c>
      <c r="J11" s="22" t="s">
        <v>1398</v>
      </c>
      <c r="K11" s="22" t="s">
        <v>1410</v>
      </c>
      <c r="L11" s="22" t="s">
        <v>73</v>
      </c>
      <c r="M11" s="22" t="s">
        <v>74</v>
      </c>
      <c r="N11" s="22" t="s">
        <v>75</v>
      </c>
      <c r="O11" s="22" t="s">
        <v>76</v>
      </c>
      <c r="P11" s="23" t="s">
        <v>1412</v>
      </c>
      <c r="Q11" s="24" t="s">
        <v>1411</v>
      </c>
      <c r="R11" s="25" t="s">
        <v>79</v>
      </c>
      <c r="S11" s="24" t="s">
        <v>80</v>
      </c>
      <c r="T11" s="24" t="s">
        <v>81</v>
      </c>
      <c r="U11" s="24" t="s">
        <v>1415</v>
      </c>
      <c r="V11" s="24" t="s">
        <v>83</v>
      </c>
      <c r="W11" s="26" t="s">
        <v>84</v>
      </c>
      <c r="X11" s="26" t="s">
        <v>85</v>
      </c>
      <c r="Y11" s="26" t="s">
        <v>86</v>
      </c>
      <c r="Z11" s="26" t="s">
        <v>87</v>
      </c>
      <c r="AA11" s="26" t="s">
        <v>88</v>
      </c>
      <c r="AB11" s="26" t="s">
        <v>1388</v>
      </c>
      <c r="AC11" s="24" t="s">
        <v>1414</v>
      </c>
      <c r="AD11" s="27" t="s">
        <v>1413</v>
      </c>
    </row>
    <row r="12" spans="1:35" ht="30" x14ac:dyDescent="0.25">
      <c r="A12" s="184"/>
      <c r="B12" s="186"/>
      <c r="C12" s="28"/>
      <c r="D12" s="186"/>
      <c r="E12" s="28"/>
      <c r="F12" s="188"/>
      <c r="G12" s="22" t="s">
        <v>91</v>
      </c>
      <c r="H12" s="22" t="s">
        <v>92</v>
      </c>
      <c r="I12" s="22" t="s">
        <v>93</v>
      </c>
      <c r="J12" s="22" t="s">
        <v>94</v>
      </c>
      <c r="K12" s="22" t="s">
        <v>95</v>
      </c>
      <c r="L12" s="22" t="s">
        <v>96</v>
      </c>
      <c r="M12" s="22" t="s">
        <v>97</v>
      </c>
      <c r="N12" s="22" t="s">
        <v>98</v>
      </c>
      <c r="O12" s="22" t="s">
        <v>99</v>
      </c>
      <c r="P12" s="23" t="s">
        <v>100</v>
      </c>
      <c r="Q12" s="24" t="s">
        <v>101</v>
      </c>
      <c r="R12" s="24" t="s">
        <v>102</v>
      </c>
      <c r="S12" s="24" t="s">
        <v>103</v>
      </c>
      <c r="T12" s="26" t="s">
        <v>104</v>
      </c>
      <c r="U12" s="26" t="s">
        <v>105</v>
      </c>
      <c r="V12" s="26" t="s">
        <v>106</v>
      </c>
      <c r="W12" s="26" t="s">
        <v>107</v>
      </c>
      <c r="X12" s="26" t="s">
        <v>108</v>
      </c>
      <c r="Y12" s="26" t="s">
        <v>109</v>
      </c>
      <c r="Z12" s="26" t="s">
        <v>110</v>
      </c>
      <c r="AA12" s="26" t="s">
        <v>111</v>
      </c>
      <c r="AB12" s="26" t="s">
        <v>1391</v>
      </c>
      <c r="AC12" s="24" t="s">
        <v>1392</v>
      </c>
      <c r="AD12" s="27" t="s">
        <v>1393</v>
      </c>
    </row>
    <row r="13" spans="1:35" hidden="1" x14ac:dyDescent="0.25">
      <c r="A13" s="29">
        <v>1</v>
      </c>
      <c r="B13" s="30" t="s">
        <v>114</v>
      </c>
      <c r="C13" s="30" t="s">
        <v>1308</v>
      </c>
      <c r="D13" s="31">
        <v>899999336</v>
      </c>
      <c r="E13" s="31">
        <v>119191000</v>
      </c>
      <c r="F13" s="32" t="s">
        <v>115</v>
      </c>
      <c r="G13" s="33">
        <v>117959067371</v>
      </c>
      <c r="H13" s="33">
        <v>0</v>
      </c>
      <c r="I13" s="3">
        <v>796270165</v>
      </c>
      <c r="J13" s="3">
        <v>620367421</v>
      </c>
      <c r="K13" s="3">
        <v>7231384635</v>
      </c>
      <c r="L13" s="3"/>
      <c r="M13" s="3"/>
      <c r="N13" s="3"/>
      <c r="O13" s="3"/>
      <c r="P13" s="34">
        <f>SUM(G13:N13)</f>
        <v>126607089592</v>
      </c>
      <c r="Q13" s="165">
        <v>44795090557</v>
      </c>
      <c r="R13" s="3">
        <v>7761967627</v>
      </c>
      <c r="S13" s="3">
        <v>917092927</v>
      </c>
      <c r="T13" s="3">
        <v>0</v>
      </c>
      <c r="U13" s="3">
        <v>187288538</v>
      </c>
      <c r="V13" s="3">
        <v>187288538</v>
      </c>
      <c r="W13" s="3">
        <v>66355847</v>
      </c>
      <c r="X13" s="3"/>
      <c r="Y13" s="3">
        <v>402093826</v>
      </c>
      <c r="Z13" s="3">
        <v>233149095</v>
      </c>
      <c r="AA13" s="3">
        <v>165117240</v>
      </c>
      <c r="AB13" s="3"/>
      <c r="AC13" s="36">
        <f t="shared" ref="AC13:AC76" si="0">SUM(R13:AA13)</f>
        <v>9920353638</v>
      </c>
      <c r="AD13" s="37">
        <f>+P13-Q13+AB13-AC13</f>
        <v>71891645397</v>
      </c>
      <c r="AE13" s="144"/>
      <c r="AG13" s="144"/>
      <c r="AI13" s="144"/>
    </row>
    <row r="14" spans="1:35" x14ac:dyDescent="0.25">
      <c r="A14" s="29">
        <v>2</v>
      </c>
      <c r="B14" s="30" t="s">
        <v>116</v>
      </c>
      <c r="C14" s="88" t="s">
        <v>1278</v>
      </c>
      <c r="D14" s="31">
        <v>890900286</v>
      </c>
      <c r="E14" s="31">
        <v>110505000</v>
      </c>
      <c r="F14" s="32" t="s">
        <v>117</v>
      </c>
      <c r="G14" s="33">
        <v>1425966878206</v>
      </c>
      <c r="H14" s="33">
        <v>32122525525</v>
      </c>
      <c r="I14" s="3">
        <v>0</v>
      </c>
      <c r="J14" s="3">
        <v>0</v>
      </c>
      <c r="K14" s="3">
        <v>1009007734827</v>
      </c>
      <c r="L14" s="3"/>
      <c r="M14" s="3"/>
      <c r="N14" s="3"/>
      <c r="O14" s="3"/>
      <c r="P14" s="34">
        <f t="shared" ref="P14:P77" si="1">SUM(G14:N14)</f>
        <v>2467097138558</v>
      </c>
      <c r="Q14" s="165">
        <v>754241284324</v>
      </c>
      <c r="R14" s="3">
        <v>133293019242</v>
      </c>
      <c r="S14" s="3">
        <v>10626829897</v>
      </c>
      <c r="T14" s="3">
        <v>3212252553</v>
      </c>
      <c r="U14" s="3">
        <v>5643262101</v>
      </c>
      <c r="V14" s="3">
        <v>5643262101</v>
      </c>
      <c r="W14" s="3">
        <v>0</v>
      </c>
      <c r="X14" s="3"/>
      <c r="Y14" s="3">
        <v>17624901815</v>
      </c>
      <c r="Z14" s="3">
        <v>6741071524</v>
      </c>
      <c r="AA14" s="3">
        <v>4774057230</v>
      </c>
      <c r="AB14" s="3"/>
      <c r="AC14" s="36">
        <f t="shared" si="0"/>
        <v>187558656463</v>
      </c>
      <c r="AD14" s="37">
        <f>+P14-Q14-AC14</f>
        <v>1525297197771</v>
      </c>
      <c r="AE14" s="144"/>
      <c r="AG14" s="144"/>
      <c r="AI14" s="144"/>
    </row>
    <row r="15" spans="1:35" hidden="1" x14ac:dyDescent="0.25">
      <c r="A15" s="29">
        <v>3</v>
      </c>
      <c r="B15" s="30" t="s">
        <v>118</v>
      </c>
      <c r="C15" s="30" t="s">
        <v>1304</v>
      </c>
      <c r="D15" s="31">
        <v>800102838</v>
      </c>
      <c r="E15" s="31">
        <v>118181000</v>
      </c>
      <c r="F15" s="32" t="s">
        <v>119</v>
      </c>
      <c r="G15" s="33">
        <v>345099755138</v>
      </c>
      <c r="H15" s="33">
        <v>413039616</v>
      </c>
      <c r="I15" s="3">
        <v>0</v>
      </c>
      <c r="J15" s="3">
        <v>0</v>
      </c>
      <c r="K15" s="3">
        <v>39503186437</v>
      </c>
      <c r="L15" s="3"/>
      <c r="M15" s="3"/>
      <c r="N15" s="3"/>
      <c r="O15" s="3"/>
      <c r="P15" s="34">
        <f t="shared" si="1"/>
        <v>385015981191</v>
      </c>
      <c r="Q15" s="165">
        <v>119102876273</v>
      </c>
      <c r="R15" s="3">
        <v>24138498785</v>
      </c>
      <c r="S15" s="3">
        <v>340836125</v>
      </c>
      <c r="T15" s="3">
        <v>41303962</v>
      </c>
      <c r="U15" s="3">
        <v>830913083</v>
      </c>
      <c r="V15" s="3">
        <v>830913082</v>
      </c>
      <c r="W15" s="3">
        <v>0</v>
      </c>
      <c r="X15" s="3"/>
      <c r="Y15" s="3">
        <v>1748098600</v>
      </c>
      <c r="Z15" s="3">
        <v>1033653072</v>
      </c>
      <c r="AA15" s="3">
        <v>732037764</v>
      </c>
      <c r="AB15" s="3"/>
      <c r="AC15" s="36">
        <f t="shared" si="0"/>
        <v>29696254473</v>
      </c>
      <c r="AD15" s="37">
        <f t="shared" ref="AD15:AD78" si="2">+P15-Q15+AB15-AC15</f>
        <v>236216850445</v>
      </c>
      <c r="AE15" s="144"/>
      <c r="AG15" s="144"/>
      <c r="AI15" s="144"/>
    </row>
    <row r="16" spans="1:35" hidden="1" x14ac:dyDescent="0.25">
      <c r="A16" s="38">
        <v>4</v>
      </c>
      <c r="B16" s="30" t="s">
        <v>120</v>
      </c>
      <c r="C16" s="30" t="s">
        <v>1279</v>
      </c>
      <c r="D16" s="31">
        <v>890102006</v>
      </c>
      <c r="E16" s="31">
        <v>110808000</v>
      </c>
      <c r="F16" s="32" t="s">
        <v>121</v>
      </c>
      <c r="G16" s="33">
        <v>383238250312</v>
      </c>
      <c r="H16" s="33">
        <v>12474279028</v>
      </c>
      <c r="I16" s="3">
        <v>0</v>
      </c>
      <c r="J16" s="3">
        <v>0</v>
      </c>
      <c r="K16" s="3">
        <v>188135247051</v>
      </c>
      <c r="L16" s="3"/>
      <c r="M16" s="3"/>
      <c r="N16" s="3"/>
      <c r="O16" s="3"/>
      <c r="P16" s="34">
        <f t="shared" si="1"/>
        <v>583847776391</v>
      </c>
      <c r="Q16" s="165">
        <v>184076084008</v>
      </c>
      <c r="R16" s="3">
        <v>45712584462</v>
      </c>
      <c r="S16" s="3">
        <v>513788597</v>
      </c>
      <c r="T16" s="3">
        <v>1247427903</v>
      </c>
      <c r="U16" s="3">
        <v>1363531177</v>
      </c>
      <c r="V16" s="3">
        <v>1363531177</v>
      </c>
      <c r="W16" s="3">
        <v>0</v>
      </c>
      <c r="X16" s="3"/>
      <c r="Y16" s="3">
        <v>4198050391</v>
      </c>
      <c r="Z16" s="3">
        <v>1729904997</v>
      </c>
      <c r="AA16" s="3">
        <v>1225126514</v>
      </c>
      <c r="AB16" s="3"/>
      <c r="AC16" s="36">
        <f t="shared" si="0"/>
        <v>57353945218</v>
      </c>
      <c r="AD16" s="37">
        <f t="shared" si="2"/>
        <v>342417747165</v>
      </c>
      <c r="AE16" s="144"/>
      <c r="AG16" s="144"/>
      <c r="AI16" s="144"/>
    </row>
    <row r="17" spans="1:35" hidden="1" x14ac:dyDescent="0.25">
      <c r="A17" s="29">
        <v>5</v>
      </c>
      <c r="B17" s="30" t="s">
        <v>122</v>
      </c>
      <c r="C17" s="30" t="s">
        <v>1280</v>
      </c>
      <c r="D17" s="31">
        <v>890480059</v>
      </c>
      <c r="E17" s="31">
        <v>111313000</v>
      </c>
      <c r="F17" s="32" t="s">
        <v>123</v>
      </c>
      <c r="G17" s="33">
        <v>873747229967</v>
      </c>
      <c r="H17" s="33">
        <v>9893940338</v>
      </c>
      <c r="I17" s="3">
        <v>0</v>
      </c>
      <c r="J17" s="3">
        <v>0</v>
      </c>
      <c r="K17" s="3">
        <v>385564768822</v>
      </c>
      <c r="L17" s="3"/>
      <c r="M17" s="3"/>
      <c r="N17" s="3"/>
      <c r="O17" s="3"/>
      <c r="P17" s="34">
        <f t="shared" si="1"/>
        <v>1269205939127</v>
      </c>
      <c r="Q17" s="165">
        <v>388086955287</v>
      </c>
      <c r="R17" s="3">
        <v>98555667540</v>
      </c>
      <c r="S17" s="3">
        <v>1847415797</v>
      </c>
      <c r="T17" s="3">
        <v>989394034</v>
      </c>
      <c r="U17" s="3">
        <v>2871810323</v>
      </c>
      <c r="V17" s="3">
        <v>2871810322</v>
      </c>
      <c r="W17" s="3">
        <v>0</v>
      </c>
      <c r="X17" s="3"/>
      <c r="Y17" s="3">
        <v>5962683004</v>
      </c>
      <c r="Z17" s="3">
        <v>3571598427</v>
      </c>
      <c r="AA17" s="3">
        <v>2529422101</v>
      </c>
      <c r="AB17" s="3"/>
      <c r="AC17" s="36">
        <f t="shared" si="0"/>
        <v>119199801548</v>
      </c>
      <c r="AD17" s="37">
        <f t="shared" si="2"/>
        <v>761919182292</v>
      </c>
      <c r="AE17" s="144"/>
      <c r="AG17" s="144"/>
      <c r="AI17" s="144"/>
    </row>
    <row r="18" spans="1:35" hidden="1" x14ac:dyDescent="0.25">
      <c r="A18" s="38">
        <v>6</v>
      </c>
      <c r="B18" s="30" t="s">
        <v>124</v>
      </c>
      <c r="C18" s="30" t="s">
        <v>1281</v>
      </c>
      <c r="D18" s="31">
        <v>891800498</v>
      </c>
      <c r="E18" s="31">
        <v>111515000</v>
      </c>
      <c r="F18" s="32" t="s">
        <v>125</v>
      </c>
      <c r="G18" s="33">
        <v>632093314227</v>
      </c>
      <c r="H18" s="33">
        <v>19907346640</v>
      </c>
      <c r="I18" s="3">
        <v>0</v>
      </c>
      <c r="J18" s="3">
        <v>0</v>
      </c>
      <c r="K18" s="3">
        <v>461891928438</v>
      </c>
      <c r="L18" s="3"/>
      <c r="M18" s="3"/>
      <c r="N18" s="3"/>
      <c r="O18" s="3"/>
      <c r="P18" s="34">
        <f t="shared" si="1"/>
        <v>1113892589305</v>
      </c>
      <c r="Q18" s="165">
        <v>346388939395</v>
      </c>
      <c r="R18" s="3">
        <v>88920421000</v>
      </c>
      <c r="S18" s="3">
        <v>336978632</v>
      </c>
      <c r="T18" s="3">
        <v>1990734664</v>
      </c>
      <c r="U18" s="3">
        <v>0</v>
      </c>
      <c r="V18" s="3">
        <v>0</v>
      </c>
      <c r="W18" s="3">
        <v>0</v>
      </c>
      <c r="X18" s="3"/>
      <c r="Y18" s="3">
        <v>0</v>
      </c>
      <c r="Z18" s="3">
        <v>0</v>
      </c>
      <c r="AA18" s="3">
        <v>0</v>
      </c>
      <c r="AB18" s="3"/>
      <c r="AC18" s="36">
        <f t="shared" si="0"/>
        <v>91248134296</v>
      </c>
      <c r="AD18" s="37">
        <f t="shared" si="2"/>
        <v>676255515614</v>
      </c>
      <c r="AE18" s="144"/>
      <c r="AG18" s="144"/>
      <c r="AI18" s="144"/>
    </row>
    <row r="19" spans="1:35" hidden="1" x14ac:dyDescent="0.25">
      <c r="A19" s="29">
        <v>7</v>
      </c>
      <c r="B19" s="30" t="s">
        <v>126</v>
      </c>
      <c r="C19" s="30" t="s">
        <v>1282</v>
      </c>
      <c r="D19" s="31">
        <v>890801052</v>
      </c>
      <c r="E19" s="31">
        <v>111717000</v>
      </c>
      <c r="F19" s="32" t="s">
        <v>127</v>
      </c>
      <c r="G19" s="33">
        <v>349026330246</v>
      </c>
      <c r="H19" s="33">
        <v>0</v>
      </c>
      <c r="I19" s="3">
        <v>0</v>
      </c>
      <c r="J19" s="3">
        <v>0</v>
      </c>
      <c r="K19" s="3">
        <v>268134356067</v>
      </c>
      <c r="L19" s="3"/>
      <c r="M19" s="3"/>
      <c r="N19" s="3"/>
      <c r="O19" s="3"/>
      <c r="P19" s="34">
        <f t="shared" si="1"/>
        <v>617160686313</v>
      </c>
      <c r="Q19" s="165">
        <v>188638647093</v>
      </c>
      <c r="R19" s="3">
        <v>47818208953</v>
      </c>
      <c r="S19" s="3">
        <v>1644622840</v>
      </c>
      <c r="T19" s="3">
        <v>0</v>
      </c>
      <c r="U19" s="3">
        <v>1462656090</v>
      </c>
      <c r="V19" s="3">
        <v>1462656090</v>
      </c>
      <c r="W19" s="3">
        <v>0</v>
      </c>
      <c r="X19" s="3"/>
      <c r="Y19" s="3">
        <v>4820857063</v>
      </c>
      <c r="Z19" s="3">
        <v>1829383336</v>
      </c>
      <c r="AA19" s="3">
        <v>1295577523</v>
      </c>
      <c r="AB19" s="3"/>
      <c r="AC19" s="36">
        <f t="shared" si="0"/>
        <v>60333961895</v>
      </c>
      <c r="AD19" s="37">
        <f t="shared" si="2"/>
        <v>368188077325</v>
      </c>
      <c r="AE19" s="144"/>
      <c r="AG19" s="144"/>
      <c r="AI19" s="144"/>
    </row>
    <row r="20" spans="1:35" hidden="1" x14ac:dyDescent="0.25">
      <c r="A20" s="38">
        <v>8</v>
      </c>
      <c r="B20" s="30" t="s">
        <v>128</v>
      </c>
      <c r="C20" s="30" t="s">
        <v>1283</v>
      </c>
      <c r="D20" s="31">
        <v>800091594</v>
      </c>
      <c r="E20" s="31">
        <v>111818000</v>
      </c>
      <c r="F20" s="32" t="s">
        <v>129</v>
      </c>
      <c r="G20" s="33">
        <v>209007160756</v>
      </c>
      <c r="H20" s="33">
        <v>0</v>
      </c>
      <c r="I20" s="3">
        <v>0</v>
      </c>
      <c r="J20" s="3">
        <v>0</v>
      </c>
      <c r="K20" s="3">
        <v>181933523389</v>
      </c>
      <c r="L20" s="3"/>
      <c r="M20" s="3"/>
      <c r="N20" s="3"/>
      <c r="O20" s="3"/>
      <c r="P20" s="34">
        <f t="shared" si="1"/>
        <v>390940684145</v>
      </c>
      <c r="Q20" s="165">
        <v>123275698755</v>
      </c>
      <c r="R20" s="3">
        <v>31870751451</v>
      </c>
      <c r="S20" s="3">
        <v>395711967</v>
      </c>
      <c r="T20" s="3">
        <v>0</v>
      </c>
      <c r="U20" s="3">
        <v>1165247248</v>
      </c>
      <c r="V20" s="3">
        <v>1165247247</v>
      </c>
      <c r="W20" s="3">
        <v>0</v>
      </c>
      <c r="X20" s="3"/>
      <c r="Y20" s="3">
        <v>2429816951</v>
      </c>
      <c r="Z20" s="3">
        <v>1417763168</v>
      </c>
      <c r="AA20" s="3">
        <v>1004066265</v>
      </c>
      <c r="AB20" s="3"/>
      <c r="AC20" s="36">
        <f t="shared" si="0"/>
        <v>39448604297</v>
      </c>
      <c r="AD20" s="37">
        <f t="shared" si="2"/>
        <v>228216381093</v>
      </c>
      <c r="AE20" s="144"/>
      <c r="AG20" s="144"/>
      <c r="AI20" s="144"/>
    </row>
    <row r="21" spans="1:35" hidden="1" x14ac:dyDescent="0.25">
      <c r="A21" s="39">
        <v>9</v>
      </c>
      <c r="B21" s="40" t="s">
        <v>130</v>
      </c>
      <c r="C21" s="40" t="s">
        <v>1284</v>
      </c>
      <c r="D21" s="31">
        <v>892099216</v>
      </c>
      <c r="E21" s="31">
        <v>118585000</v>
      </c>
      <c r="F21" s="32" t="s">
        <v>131</v>
      </c>
      <c r="G21" s="33">
        <v>304997913053</v>
      </c>
      <c r="H21" s="33">
        <v>671751447</v>
      </c>
      <c r="I21" s="3">
        <v>0</v>
      </c>
      <c r="J21" s="3">
        <v>0</v>
      </c>
      <c r="K21" s="3">
        <v>33130930511</v>
      </c>
      <c r="L21" s="3"/>
      <c r="M21" s="3"/>
      <c r="N21" s="3"/>
      <c r="O21" s="3"/>
      <c r="P21" s="34">
        <f t="shared" si="1"/>
        <v>338800595011</v>
      </c>
      <c r="Q21" s="165">
        <v>105054452309</v>
      </c>
      <c r="R21" s="3">
        <v>20325840513</v>
      </c>
      <c r="S21" s="3">
        <v>1432652752</v>
      </c>
      <c r="T21" s="3">
        <v>67826598</v>
      </c>
      <c r="U21" s="3">
        <v>735667826</v>
      </c>
      <c r="V21" s="3">
        <v>735667826</v>
      </c>
      <c r="W21" s="3">
        <v>0</v>
      </c>
      <c r="X21" s="3"/>
      <c r="Y21" s="3">
        <v>1539920939</v>
      </c>
      <c r="Z21" s="3">
        <v>915168016</v>
      </c>
      <c r="AA21" s="3">
        <v>648126113</v>
      </c>
      <c r="AB21" s="3"/>
      <c r="AC21" s="36">
        <f t="shared" si="0"/>
        <v>26400870583</v>
      </c>
      <c r="AD21" s="37">
        <f t="shared" si="2"/>
        <v>207345272119</v>
      </c>
      <c r="AE21" s="144"/>
      <c r="AG21" s="144"/>
      <c r="AI21" s="144"/>
    </row>
    <row r="22" spans="1:35" hidden="1" x14ac:dyDescent="0.25">
      <c r="A22" s="38">
        <v>10</v>
      </c>
      <c r="B22" s="30" t="s">
        <v>132</v>
      </c>
      <c r="C22" s="30" t="s">
        <v>1285</v>
      </c>
      <c r="D22" s="31">
        <v>891580016</v>
      </c>
      <c r="E22" s="31">
        <v>111919000</v>
      </c>
      <c r="F22" s="32" t="s">
        <v>133</v>
      </c>
      <c r="G22" s="33">
        <v>979501836286</v>
      </c>
      <c r="H22" s="33">
        <v>9777216692</v>
      </c>
      <c r="I22" s="3">
        <v>0</v>
      </c>
      <c r="J22" s="3">
        <v>0</v>
      </c>
      <c r="K22" s="3">
        <v>741283228176</v>
      </c>
      <c r="L22" s="3"/>
      <c r="M22" s="3"/>
      <c r="N22" s="3"/>
      <c r="O22" s="3"/>
      <c r="P22" s="34">
        <f t="shared" si="1"/>
        <v>1730562281154</v>
      </c>
      <c r="Q22" s="165">
        <v>558616099816</v>
      </c>
      <c r="R22" s="3">
        <v>117856907406</v>
      </c>
      <c r="S22" s="3">
        <v>22983141160</v>
      </c>
      <c r="T22" s="3">
        <v>979359411</v>
      </c>
      <c r="U22" s="3">
        <v>3308812018</v>
      </c>
      <c r="V22" s="3">
        <v>3308812017</v>
      </c>
      <c r="W22" s="3">
        <v>0</v>
      </c>
      <c r="X22" s="3"/>
      <c r="Y22" s="3">
        <v>7004661958</v>
      </c>
      <c r="Z22" s="3">
        <v>4117844351</v>
      </c>
      <c r="AA22" s="3">
        <v>2916275925</v>
      </c>
      <c r="AB22" s="3"/>
      <c r="AC22" s="36">
        <f t="shared" si="0"/>
        <v>162475814246</v>
      </c>
      <c r="AD22" s="37">
        <f t="shared" si="2"/>
        <v>1009470367092</v>
      </c>
      <c r="AE22" s="144"/>
      <c r="AG22" s="144"/>
      <c r="AI22" s="144"/>
    </row>
    <row r="23" spans="1:35" hidden="1" x14ac:dyDescent="0.25">
      <c r="A23" s="29">
        <v>11</v>
      </c>
      <c r="B23" s="30" t="s">
        <v>134</v>
      </c>
      <c r="C23" s="30" t="s">
        <v>1286</v>
      </c>
      <c r="D23" s="31">
        <v>892399999</v>
      </c>
      <c r="E23" s="31">
        <v>112020000</v>
      </c>
      <c r="F23" s="32" t="s">
        <v>135</v>
      </c>
      <c r="G23" s="33">
        <v>569949845307</v>
      </c>
      <c r="H23" s="33">
        <v>2529537108</v>
      </c>
      <c r="I23" s="3">
        <v>0</v>
      </c>
      <c r="J23" s="3">
        <v>0</v>
      </c>
      <c r="K23" s="3">
        <v>249137474885</v>
      </c>
      <c r="L23" s="3"/>
      <c r="M23" s="3"/>
      <c r="N23" s="3"/>
      <c r="O23" s="3"/>
      <c r="P23" s="34">
        <f t="shared" si="1"/>
        <v>821616857300</v>
      </c>
      <c r="Q23" s="165">
        <v>252741071698</v>
      </c>
      <c r="R23" s="3">
        <v>50470594762</v>
      </c>
      <c r="S23" s="3">
        <v>4025874194</v>
      </c>
      <c r="T23" s="3">
        <v>252953711</v>
      </c>
      <c r="U23" s="3">
        <v>1751711223</v>
      </c>
      <c r="V23" s="3">
        <v>1751711222</v>
      </c>
      <c r="W23" s="3">
        <v>0</v>
      </c>
      <c r="X23" s="3"/>
      <c r="Y23" s="3">
        <v>3698397727</v>
      </c>
      <c r="Z23" s="3">
        <v>2179122017</v>
      </c>
      <c r="AA23" s="3">
        <v>1543264032</v>
      </c>
      <c r="AB23" s="3"/>
      <c r="AC23" s="36">
        <f t="shared" si="0"/>
        <v>65673628888</v>
      </c>
      <c r="AD23" s="37">
        <f t="shared" si="2"/>
        <v>503202156714</v>
      </c>
      <c r="AE23" s="144"/>
      <c r="AG23" s="144"/>
      <c r="AI23" s="144"/>
    </row>
    <row r="24" spans="1:35" hidden="1" x14ac:dyDescent="0.25">
      <c r="A24" s="38">
        <v>12</v>
      </c>
      <c r="B24" s="30" t="s">
        <v>136</v>
      </c>
      <c r="C24" s="30" t="s">
        <v>1287</v>
      </c>
      <c r="D24" s="31">
        <v>891680010</v>
      </c>
      <c r="E24" s="31">
        <v>112727000</v>
      </c>
      <c r="F24" s="32" t="s">
        <v>137</v>
      </c>
      <c r="G24" s="33">
        <v>500282553945</v>
      </c>
      <c r="H24" s="33">
        <v>6599703419</v>
      </c>
      <c r="I24" s="3">
        <v>0</v>
      </c>
      <c r="J24" s="3">
        <v>0</v>
      </c>
      <c r="K24" s="3">
        <v>193846628378</v>
      </c>
      <c r="L24" s="3"/>
      <c r="M24" s="3"/>
      <c r="N24" s="3"/>
      <c r="O24" s="3"/>
      <c r="P24" s="34">
        <f t="shared" si="1"/>
        <v>700728885742</v>
      </c>
      <c r="Q24" s="165">
        <v>217073775337</v>
      </c>
      <c r="R24" s="3">
        <v>40615175269</v>
      </c>
      <c r="S24" s="3">
        <v>15862913071</v>
      </c>
      <c r="T24" s="3">
        <v>659970342</v>
      </c>
      <c r="U24" s="3">
        <v>1522160010</v>
      </c>
      <c r="V24" s="3">
        <v>1522160010</v>
      </c>
      <c r="W24" s="3">
        <v>0</v>
      </c>
      <c r="X24" s="3"/>
      <c r="Y24" s="3">
        <v>3589956543</v>
      </c>
      <c r="Z24" s="3">
        <v>1947419291</v>
      </c>
      <c r="AA24" s="3">
        <v>1379171117</v>
      </c>
      <c r="AB24" s="3"/>
      <c r="AC24" s="36">
        <f t="shared" si="0"/>
        <v>67098925653</v>
      </c>
      <c r="AD24" s="37">
        <f t="shared" si="2"/>
        <v>416556184752</v>
      </c>
      <c r="AE24" s="144"/>
      <c r="AG24" s="144"/>
      <c r="AI24" s="144"/>
    </row>
    <row r="25" spans="1:35" hidden="1" x14ac:dyDescent="0.25">
      <c r="A25" s="29">
        <v>13</v>
      </c>
      <c r="B25" s="30" t="s">
        <v>138</v>
      </c>
      <c r="C25" s="30" t="s">
        <v>1288</v>
      </c>
      <c r="D25" s="31">
        <v>800103935</v>
      </c>
      <c r="E25" s="31">
        <v>112323000</v>
      </c>
      <c r="F25" s="32" t="s">
        <v>139</v>
      </c>
      <c r="G25" s="33">
        <v>871199492223</v>
      </c>
      <c r="H25" s="33">
        <v>5809992105</v>
      </c>
      <c r="I25" s="3">
        <v>0</v>
      </c>
      <c r="J25" s="3">
        <v>0</v>
      </c>
      <c r="K25" s="3">
        <v>512836667399</v>
      </c>
      <c r="L25" s="3"/>
      <c r="M25" s="3"/>
      <c r="N25" s="3"/>
      <c r="O25" s="3"/>
      <c r="P25" s="34">
        <f t="shared" si="1"/>
        <v>1389846151727</v>
      </c>
      <c r="Q25" s="165">
        <v>428172513157</v>
      </c>
      <c r="R25" s="3">
        <v>111199855568</v>
      </c>
      <c r="S25" s="3">
        <v>1777818457</v>
      </c>
      <c r="T25" s="3">
        <v>580999211</v>
      </c>
      <c r="U25" s="3">
        <v>3090354597</v>
      </c>
      <c r="V25" s="3">
        <v>3090354596</v>
      </c>
      <c r="W25" s="3">
        <v>0</v>
      </c>
      <c r="X25" s="3"/>
      <c r="Y25" s="3">
        <v>6513175588</v>
      </c>
      <c r="Z25" s="3">
        <v>3844153677</v>
      </c>
      <c r="AA25" s="3">
        <v>2722446957</v>
      </c>
      <c r="AB25" s="3"/>
      <c r="AC25" s="36">
        <f t="shared" si="0"/>
        <v>132819158651</v>
      </c>
      <c r="AD25" s="37">
        <f t="shared" si="2"/>
        <v>828854479919</v>
      </c>
      <c r="AE25" s="144"/>
      <c r="AG25" s="144"/>
      <c r="AI25" s="144"/>
    </row>
    <row r="26" spans="1:35" hidden="1" x14ac:dyDescent="0.25">
      <c r="A26" s="38">
        <v>14</v>
      </c>
      <c r="B26" s="30" t="s">
        <v>140</v>
      </c>
      <c r="C26" s="30" t="s">
        <v>1289</v>
      </c>
      <c r="D26" s="31">
        <v>899999114</v>
      </c>
      <c r="E26" s="31">
        <v>112525000</v>
      </c>
      <c r="F26" s="32" t="s">
        <v>141</v>
      </c>
      <c r="G26" s="33">
        <v>795386893835</v>
      </c>
      <c r="H26" s="33">
        <v>38299742284</v>
      </c>
      <c r="I26" s="3">
        <v>0</v>
      </c>
      <c r="J26" s="3">
        <v>0</v>
      </c>
      <c r="K26" s="3">
        <v>644361705962</v>
      </c>
      <c r="L26" s="3"/>
      <c r="M26" s="3"/>
      <c r="N26" s="3"/>
      <c r="O26" s="3"/>
      <c r="P26" s="34">
        <f t="shared" si="1"/>
        <v>1478048342081</v>
      </c>
      <c r="Q26" s="165">
        <v>467498983020</v>
      </c>
      <c r="R26" s="3">
        <v>95054381609</v>
      </c>
      <c r="S26" s="3">
        <v>89161700</v>
      </c>
      <c r="T26" s="3">
        <v>3829974228</v>
      </c>
      <c r="U26" s="3">
        <v>3493471104</v>
      </c>
      <c r="V26" s="3">
        <v>3493471104</v>
      </c>
      <c r="W26" s="3">
        <v>0</v>
      </c>
      <c r="X26" s="3"/>
      <c r="Y26" s="3">
        <v>31545731120</v>
      </c>
      <c r="Z26" s="3">
        <v>5606826870</v>
      </c>
      <c r="AA26" s="3">
        <v>3970780055</v>
      </c>
      <c r="AB26" s="3"/>
      <c r="AC26" s="36">
        <f t="shared" si="0"/>
        <v>147083797790</v>
      </c>
      <c r="AD26" s="37">
        <f t="shared" si="2"/>
        <v>863465561271</v>
      </c>
      <c r="AE26" s="144"/>
      <c r="AG26" s="144"/>
      <c r="AI26" s="144"/>
    </row>
    <row r="27" spans="1:35" hidden="1" x14ac:dyDescent="0.25">
      <c r="A27" s="29">
        <v>15</v>
      </c>
      <c r="B27" s="30" t="s">
        <v>142</v>
      </c>
      <c r="C27" s="30" t="s">
        <v>1290</v>
      </c>
      <c r="D27" s="31">
        <v>892099149</v>
      </c>
      <c r="E27" s="31">
        <v>119494000</v>
      </c>
      <c r="F27" s="32" t="s">
        <v>143</v>
      </c>
      <c r="G27" s="33">
        <v>99788088031</v>
      </c>
      <c r="H27" s="33">
        <v>173747895</v>
      </c>
      <c r="I27" s="3">
        <v>770723983</v>
      </c>
      <c r="J27" s="3">
        <v>383308944</v>
      </c>
      <c r="K27" s="3">
        <v>6120494920</v>
      </c>
      <c r="L27" s="3"/>
      <c r="M27" s="3"/>
      <c r="N27" s="3"/>
      <c r="O27" s="3"/>
      <c r="P27" s="34">
        <f t="shared" si="1"/>
        <v>107236363773</v>
      </c>
      <c r="Q27" s="165">
        <v>44473013810</v>
      </c>
      <c r="R27" s="3">
        <v>4715580096</v>
      </c>
      <c r="S27" s="3">
        <v>3072357328</v>
      </c>
      <c r="T27" s="3">
        <v>18006201</v>
      </c>
      <c r="U27" s="3">
        <v>152346940</v>
      </c>
      <c r="V27" s="3">
        <v>152346939</v>
      </c>
      <c r="W27" s="3">
        <v>64226999</v>
      </c>
      <c r="X27" s="3"/>
      <c r="Y27" s="3">
        <v>324288336</v>
      </c>
      <c r="Z27" s="3">
        <v>189519042</v>
      </c>
      <c r="AA27" s="3">
        <v>134218239</v>
      </c>
      <c r="AB27" s="3"/>
      <c r="AC27" s="36">
        <f t="shared" si="0"/>
        <v>8822890120</v>
      </c>
      <c r="AD27" s="37">
        <f t="shared" si="2"/>
        <v>53940459843</v>
      </c>
      <c r="AE27" s="144"/>
      <c r="AG27" s="144"/>
      <c r="AI27" s="144"/>
    </row>
    <row r="28" spans="1:35" hidden="1" x14ac:dyDescent="0.25">
      <c r="A28" s="38">
        <v>16</v>
      </c>
      <c r="B28" s="30" t="s">
        <v>144</v>
      </c>
      <c r="C28" s="30" t="s">
        <v>1291</v>
      </c>
      <c r="D28" s="31">
        <v>800103196</v>
      </c>
      <c r="E28" s="31">
        <v>119595000</v>
      </c>
      <c r="F28" s="32" t="s">
        <v>145</v>
      </c>
      <c r="G28" s="33">
        <v>111151950912</v>
      </c>
      <c r="H28" s="33">
        <v>66705834</v>
      </c>
      <c r="I28" s="3">
        <v>0</v>
      </c>
      <c r="J28" s="3">
        <v>0</v>
      </c>
      <c r="K28" s="3">
        <v>36116829265</v>
      </c>
      <c r="L28" s="3"/>
      <c r="M28" s="3"/>
      <c r="N28" s="3"/>
      <c r="O28" s="3"/>
      <c r="P28" s="34">
        <f t="shared" si="1"/>
        <v>147335486011</v>
      </c>
      <c r="Q28" s="165">
        <v>52777347580</v>
      </c>
      <c r="R28" s="3">
        <v>9557034730</v>
      </c>
      <c r="S28" s="3">
        <v>971154865</v>
      </c>
      <c r="T28" s="3">
        <v>6924755</v>
      </c>
      <c r="U28" s="3">
        <v>260767088</v>
      </c>
      <c r="V28" s="3">
        <v>260767087</v>
      </c>
      <c r="W28" s="3">
        <v>0</v>
      </c>
      <c r="X28" s="3"/>
      <c r="Y28" s="3">
        <v>584837949</v>
      </c>
      <c r="Z28" s="3">
        <v>331388970</v>
      </c>
      <c r="AA28" s="3">
        <v>234691163</v>
      </c>
      <c r="AB28" s="3"/>
      <c r="AC28" s="36">
        <f t="shared" si="0"/>
        <v>12207566607</v>
      </c>
      <c r="AD28" s="37">
        <f t="shared" si="2"/>
        <v>82350571824</v>
      </c>
      <c r="AE28" s="144"/>
      <c r="AG28" s="144"/>
      <c r="AI28" s="144"/>
    </row>
    <row r="29" spans="1:35" hidden="1" x14ac:dyDescent="0.25">
      <c r="A29" s="29">
        <v>17</v>
      </c>
      <c r="B29" s="30" t="s">
        <v>146</v>
      </c>
      <c r="C29" s="30" t="s">
        <v>1292</v>
      </c>
      <c r="D29" s="31">
        <v>800103913</v>
      </c>
      <c r="E29" s="31">
        <v>114141000</v>
      </c>
      <c r="F29" s="32" t="s">
        <v>147</v>
      </c>
      <c r="G29" s="33">
        <v>481912060029</v>
      </c>
      <c r="H29" s="33">
        <v>5381242681</v>
      </c>
      <c r="I29" s="3">
        <v>0</v>
      </c>
      <c r="J29" s="3">
        <v>0</v>
      </c>
      <c r="K29" s="3">
        <v>350547396007</v>
      </c>
      <c r="L29" s="3"/>
      <c r="M29" s="3"/>
      <c r="N29" s="3"/>
      <c r="O29" s="3"/>
      <c r="P29" s="34">
        <f t="shared" si="1"/>
        <v>837840698717</v>
      </c>
      <c r="Q29" s="165">
        <v>260106872821</v>
      </c>
      <c r="R29" s="3">
        <v>67166325576</v>
      </c>
      <c r="S29" s="3">
        <v>298913626</v>
      </c>
      <c r="T29" s="3">
        <v>538124268</v>
      </c>
      <c r="U29" s="3">
        <v>1870040506</v>
      </c>
      <c r="V29" s="3">
        <v>1870040505</v>
      </c>
      <c r="W29" s="3">
        <v>0</v>
      </c>
      <c r="X29" s="3"/>
      <c r="Y29" s="3">
        <v>3922734016</v>
      </c>
      <c r="Z29" s="3">
        <v>2326323786</v>
      </c>
      <c r="AA29" s="3">
        <v>1647512989</v>
      </c>
      <c r="AB29" s="3"/>
      <c r="AC29" s="36">
        <f t="shared" si="0"/>
        <v>79640015272</v>
      </c>
      <c r="AD29" s="37">
        <f t="shared" si="2"/>
        <v>498093810624</v>
      </c>
      <c r="AE29" s="144"/>
      <c r="AG29" s="144"/>
      <c r="AI29" s="144"/>
    </row>
    <row r="30" spans="1:35" hidden="1" x14ac:dyDescent="0.25">
      <c r="A30" s="41">
        <v>18</v>
      </c>
      <c r="B30" s="42" t="s">
        <v>148</v>
      </c>
      <c r="C30" s="42" t="s">
        <v>1293</v>
      </c>
      <c r="D30" s="31">
        <v>892115015</v>
      </c>
      <c r="E30" s="31">
        <v>114444000</v>
      </c>
      <c r="F30" s="32" t="s">
        <v>149</v>
      </c>
      <c r="G30" s="33">
        <v>430076750958</v>
      </c>
      <c r="H30" s="33">
        <v>1687258495</v>
      </c>
      <c r="I30" s="3">
        <v>0</v>
      </c>
      <c r="J30" s="3">
        <v>0</v>
      </c>
      <c r="K30" s="3">
        <v>110047518439</v>
      </c>
      <c r="L30" s="3"/>
      <c r="M30" s="3"/>
      <c r="N30" s="3"/>
      <c r="O30" s="3"/>
      <c r="P30" s="34">
        <f t="shared" si="1"/>
        <v>541811527892</v>
      </c>
      <c r="Q30" s="165">
        <v>170495980853</v>
      </c>
      <c r="R30" s="3">
        <v>30747970908</v>
      </c>
      <c r="S30" s="3">
        <v>5866841705</v>
      </c>
      <c r="T30" s="3">
        <v>168896269</v>
      </c>
      <c r="U30" s="3">
        <v>1065193326</v>
      </c>
      <c r="V30" s="3">
        <v>1065193325</v>
      </c>
      <c r="W30" s="3">
        <v>0</v>
      </c>
      <c r="X30" s="3"/>
      <c r="Y30" s="3">
        <v>2235265365</v>
      </c>
      <c r="Z30" s="3">
        <v>1325096064</v>
      </c>
      <c r="AA30" s="3">
        <v>938439003</v>
      </c>
      <c r="AB30" s="3"/>
      <c r="AC30" s="36">
        <f t="shared" si="0"/>
        <v>43412895965</v>
      </c>
      <c r="AD30" s="37">
        <f t="shared" si="2"/>
        <v>327902651074</v>
      </c>
      <c r="AE30" s="144"/>
      <c r="AG30" s="144"/>
      <c r="AI30" s="144"/>
    </row>
    <row r="31" spans="1:35" hidden="1" x14ac:dyDescent="0.25">
      <c r="A31" s="29">
        <v>19</v>
      </c>
      <c r="B31" s="30" t="s">
        <v>150</v>
      </c>
      <c r="C31" s="30" t="s">
        <v>1294</v>
      </c>
      <c r="D31" s="31">
        <v>800103920</v>
      </c>
      <c r="E31" s="31">
        <v>114747000</v>
      </c>
      <c r="F31" s="32" t="s">
        <v>151</v>
      </c>
      <c r="G31" s="33">
        <v>725855153125</v>
      </c>
      <c r="H31" s="33">
        <v>5378993605</v>
      </c>
      <c r="I31" s="3">
        <v>0</v>
      </c>
      <c r="J31" s="3">
        <v>0</v>
      </c>
      <c r="K31" s="3">
        <v>321142475795</v>
      </c>
      <c r="L31" s="3"/>
      <c r="M31" s="3"/>
      <c r="N31" s="3"/>
      <c r="O31" s="3"/>
      <c r="P31" s="34">
        <f t="shared" si="1"/>
        <v>1052376622525</v>
      </c>
      <c r="Q31" s="165">
        <f>312364731680+6539276207</f>
        <v>318904007887</v>
      </c>
      <c r="R31" s="3">
        <v>57079140062</v>
      </c>
      <c r="S31" s="3">
        <v>2203853969</v>
      </c>
      <c r="T31" s="3">
        <v>753488035</v>
      </c>
      <c r="U31" s="3">
        <v>2124076150</v>
      </c>
      <c r="V31" s="3">
        <v>2124076150</v>
      </c>
      <c r="W31" s="3">
        <v>0</v>
      </c>
      <c r="X31" s="164"/>
      <c r="Y31" s="3">
        <v>17283126337</v>
      </c>
      <c r="Z31" s="3">
        <v>2642507020</v>
      </c>
      <c r="AA31" s="3">
        <v>1871435380</v>
      </c>
      <c r="AB31" s="163"/>
      <c r="AC31" s="36">
        <f t="shared" si="0"/>
        <v>86081703103</v>
      </c>
      <c r="AD31" s="37">
        <f>+P31-Q31-AB31-AC31+ENERO!Q31</f>
        <v>653930187742</v>
      </c>
      <c r="AE31" s="144"/>
      <c r="AG31" s="144"/>
      <c r="AI31" s="144"/>
    </row>
    <row r="32" spans="1:35" hidden="1" x14ac:dyDescent="0.25">
      <c r="A32" s="38">
        <v>20</v>
      </c>
      <c r="B32" s="30" t="s">
        <v>152</v>
      </c>
      <c r="C32" s="30" t="s">
        <v>1295</v>
      </c>
      <c r="D32" s="31">
        <v>892000148</v>
      </c>
      <c r="E32" s="31">
        <v>115050000</v>
      </c>
      <c r="F32" s="32" t="s">
        <v>153</v>
      </c>
      <c r="G32" s="33">
        <v>348335062751</v>
      </c>
      <c r="H32" s="33">
        <v>2879381033</v>
      </c>
      <c r="I32" s="3">
        <v>0</v>
      </c>
      <c r="J32" s="3">
        <v>0</v>
      </c>
      <c r="K32" s="3">
        <v>188065370741</v>
      </c>
      <c r="L32" s="3"/>
      <c r="M32" s="3"/>
      <c r="N32" s="3"/>
      <c r="O32" s="3"/>
      <c r="P32" s="34">
        <f t="shared" si="1"/>
        <v>539279814525</v>
      </c>
      <c r="Q32" s="165">
        <v>168564067258</v>
      </c>
      <c r="R32" s="3">
        <v>39139833097</v>
      </c>
      <c r="S32" s="3">
        <v>2955912388</v>
      </c>
      <c r="T32" s="3">
        <v>287938103</v>
      </c>
      <c r="U32" s="3">
        <v>1743042872</v>
      </c>
      <c r="V32" s="3">
        <v>1743042872</v>
      </c>
      <c r="W32" s="3">
        <v>0</v>
      </c>
      <c r="X32" s="3"/>
      <c r="Y32" s="3">
        <v>10810698363</v>
      </c>
      <c r="Z32" s="3">
        <v>2186564667</v>
      </c>
      <c r="AA32" s="3">
        <v>1548534950</v>
      </c>
      <c r="AB32" s="3"/>
      <c r="AC32" s="36">
        <f t="shared" si="0"/>
        <v>60415567312</v>
      </c>
      <c r="AD32" s="37">
        <f t="shared" si="2"/>
        <v>310300179955</v>
      </c>
      <c r="AE32" s="144"/>
      <c r="AG32" s="144"/>
      <c r="AI32" s="144"/>
    </row>
    <row r="33" spans="1:35" hidden="1" x14ac:dyDescent="0.25">
      <c r="A33" s="29">
        <v>21</v>
      </c>
      <c r="B33" s="30" t="s">
        <v>154</v>
      </c>
      <c r="C33" s="30" t="s">
        <v>1296</v>
      </c>
      <c r="D33" s="31">
        <v>800103923</v>
      </c>
      <c r="E33" s="31">
        <v>115252000</v>
      </c>
      <c r="F33" s="32" t="s">
        <v>155</v>
      </c>
      <c r="G33" s="33">
        <v>619234293243</v>
      </c>
      <c r="H33" s="33">
        <v>9685468647</v>
      </c>
      <c r="I33" s="3">
        <v>0</v>
      </c>
      <c r="J33" s="3">
        <v>0</v>
      </c>
      <c r="K33" s="3">
        <v>527501573912</v>
      </c>
      <c r="L33" s="3"/>
      <c r="M33" s="3"/>
      <c r="N33" s="3"/>
      <c r="O33" s="3"/>
      <c r="P33" s="34">
        <f t="shared" si="1"/>
        <v>1156421335802</v>
      </c>
      <c r="Q33" s="165">
        <v>368829368894</v>
      </c>
      <c r="R33" s="3">
        <v>94285028813</v>
      </c>
      <c r="S33" s="3">
        <v>1620729627</v>
      </c>
      <c r="T33" s="3">
        <v>1061528218</v>
      </c>
      <c r="U33" s="3">
        <v>2468346241</v>
      </c>
      <c r="V33" s="3">
        <v>2468346241</v>
      </c>
      <c r="W33" s="3">
        <v>0</v>
      </c>
      <c r="X33" s="3"/>
      <c r="Y33" s="3">
        <v>8117913563</v>
      </c>
      <c r="Z33" s="3">
        <v>3147989252</v>
      </c>
      <c r="AA33" s="3">
        <v>2229420174</v>
      </c>
      <c r="AB33" s="3"/>
      <c r="AC33" s="36">
        <f t="shared" si="0"/>
        <v>115399302129</v>
      </c>
      <c r="AD33" s="37">
        <f t="shared" si="2"/>
        <v>672192664779</v>
      </c>
      <c r="AE33" s="144"/>
      <c r="AG33" s="144"/>
      <c r="AI33" s="144"/>
    </row>
    <row r="34" spans="1:35" hidden="1" x14ac:dyDescent="0.25">
      <c r="A34" s="38">
        <v>22</v>
      </c>
      <c r="B34" s="30" t="s">
        <v>156</v>
      </c>
      <c r="C34" s="30" t="s">
        <v>1297</v>
      </c>
      <c r="D34" s="31">
        <v>800103927</v>
      </c>
      <c r="E34" s="31">
        <v>115454000</v>
      </c>
      <c r="F34" s="32" t="s">
        <v>157</v>
      </c>
      <c r="G34" s="33">
        <v>719783741876</v>
      </c>
      <c r="H34" s="33">
        <v>11577794204</v>
      </c>
      <c r="I34" s="3">
        <v>0</v>
      </c>
      <c r="J34" s="3">
        <v>0</v>
      </c>
      <c r="K34" s="3">
        <v>230663570397</v>
      </c>
      <c r="L34" s="3"/>
      <c r="M34" s="3"/>
      <c r="N34" s="3"/>
      <c r="O34" s="3"/>
      <c r="P34" s="34">
        <f t="shared" si="1"/>
        <v>962025106477</v>
      </c>
      <c r="Q34" s="165">
        <v>292755893641</v>
      </c>
      <c r="R34" s="3">
        <v>61003951269</v>
      </c>
      <c r="S34" s="3">
        <v>933583890</v>
      </c>
      <c r="T34" s="3">
        <v>1157779420</v>
      </c>
      <c r="U34" s="3">
        <v>2327304947</v>
      </c>
      <c r="V34" s="3">
        <v>2327304948</v>
      </c>
      <c r="W34" s="3">
        <v>0</v>
      </c>
      <c r="X34" s="3"/>
      <c r="Y34" s="3">
        <v>5779561364</v>
      </c>
      <c r="Z34" s="3">
        <v>2980925166</v>
      </c>
      <c r="AA34" s="3">
        <v>2111104635</v>
      </c>
      <c r="AB34" s="3"/>
      <c r="AC34" s="36">
        <f t="shared" si="0"/>
        <v>78621515639</v>
      </c>
      <c r="AD34" s="37">
        <f t="shared" si="2"/>
        <v>590647697197</v>
      </c>
      <c r="AE34" s="144"/>
      <c r="AG34" s="144"/>
      <c r="AI34" s="144"/>
    </row>
    <row r="35" spans="1:35" hidden="1" x14ac:dyDescent="0.25">
      <c r="A35" s="45">
        <v>23</v>
      </c>
      <c r="B35" s="42" t="s">
        <v>158</v>
      </c>
      <c r="C35" s="42" t="s">
        <v>1305</v>
      </c>
      <c r="D35" s="31">
        <v>800094164</v>
      </c>
      <c r="E35" s="31">
        <v>118686000</v>
      </c>
      <c r="F35" s="32" t="s">
        <v>159</v>
      </c>
      <c r="G35" s="33">
        <v>397678721214</v>
      </c>
      <c r="H35" s="33">
        <v>1243368838</v>
      </c>
      <c r="I35" s="3">
        <v>0</v>
      </c>
      <c r="J35" s="3">
        <v>0</v>
      </c>
      <c r="K35" s="3">
        <v>144899851748</v>
      </c>
      <c r="L35" s="3"/>
      <c r="M35" s="3"/>
      <c r="N35" s="3"/>
      <c r="O35" s="3"/>
      <c r="P35" s="34">
        <f t="shared" si="1"/>
        <v>543821941800</v>
      </c>
      <c r="Q35" s="165">
        <v>175785267764</v>
      </c>
      <c r="R35" s="44">
        <v>41813979528</v>
      </c>
      <c r="S35" s="44">
        <v>2308864337</v>
      </c>
      <c r="T35" s="44">
        <v>131572655</v>
      </c>
      <c r="U35" s="3">
        <v>1135709823</v>
      </c>
      <c r="V35" s="3">
        <v>1135709823</v>
      </c>
      <c r="W35" s="44">
        <v>0</v>
      </c>
      <c r="X35" s="3"/>
      <c r="Y35" s="3">
        <v>2402500612</v>
      </c>
      <c r="Z35" s="3">
        <v>1412818646</v>
      </c>
      <c r="AA35" s="3">
        <v>1000564531</v>
      </c>
      <c r="AB35" s="3"/>
      <c r="AC35" s="36">
        <f t="shared" si="0"/>
        <v>51341719955</v>
      </c>
      <c r="AD35" s="37">
        <f t="shared" si="2"/>
        <v>316694954081</v>
      </c>
      <c r="AE35" s="144"/>
      <c r="AG35" s="144"/>
      <c r="AI35" s="144"/>
    </row>
    <row r="36" spans="1:35" hidden="1" x14ac:dyDescent="0.25">
      <c r="A36" s="38">
        <v>24</v>
      </c>
      <c r="B36" s="30" t="s">
        <v>160</v>
      </c>
      <c r="C36" s="30" t="s">
        <v>1298</v>
      </c>
      <c r="D36" s="31">
        <v>890001639</v>
      </c>
      <c r="E36" s="31">
        <v>116363000</v>
      </c>
      <c r="F36" s="32" t="s">
        <v>161</v>
      </c>
      <c r="G36" s="33">
        <v>153286087975</v>
      </c>
      <c r="H36" s="33">
        <v>0</v>
      </c>
      <c r="I36" s="3">
        <v>0</v>
      </c>
      <c r="J36" s="3">
        <v>0</v>
      </c>
      <c r="K36" s="3">
        <v>127804152841</v>
      </c>
      <c r="L36" s="3"/>
      <c r="M36" s="3"/>
      <c r="N36" s="3"/>
      <c r="O36" s="3"/>
      <c r="P36" s="34">
        <f t="shared" si="1"/>
        <v>281090240816</v>
      </c>
      <c r="Q36" s="165">
        <v>88060164596</v>
      </c>
      <c r="R36" s="3">
        <v>18021979259</v>
      </c>
      <c r="S36" s="3">
        <v>257558221</v>
      </c>
      <c r="T36" s="3">
        <v>0</v>
      </c>
      <c r="U36" s="3">
        <v>665144500</v>
      </c>
      <c r="V36" s="3">
        <v>665144500</v>
      </c>
      <c r="W36" s="3">
        <v>0</v>
      </c>
      <c r="X36" s="3"/>
      <c r="Y36" s="3">
        <v>4839369684</v>
      </c>
      <c r="Z36" s="3">
        <v>823669241</v>
      </c>
      <c r="AA36" s="3">
        <v>583326269</v>
      </c>
      <c r="AB36" s="3"/>
      <c r="AC36" s="36">
        <f t="shared" si="0"/>
        <v>25856191674</v>
      </c>
      <c r="AD36" s="37">
        <f t="shared" si="2"/>
        <v>167173884546</v>
      </c>
      <c r="AE36" s="144"/>
      <c r="AG36" s="144"/>
      <c r="AI36" s="144"/>
    </row>
    <row r="37" spans="1:35" hidden="1" x14ac:dyDescent="0.25">
      <c r="A37" s="39">
        <v>25</v>
      </c>
      <c r="B37" s="40" t="s">
        <v>162</v>
      </c>
      <c r="C37" s="40" t="s">
        <v>1299</v>
      </c>
      <c r="D37" s="31">
        <v>891480085</v>
      </c>
      <c r="E37" s="31">
        <v>116666000</v>
      </c>
      <c r="F37" s="32" t="s">
        <v>163</v>
      </c>
      <c r="G37" s="33">
        <v>180215090519</v>
      </c>
      <c r="H37" s="33">
        <v>5398749532</v>
      </c>
      <c r="I37" s="3">
        <v>0</v>
      </c>
      <c r="J37" s="3">
        <v>0</v>
      </c>
      <c r="K37" s="3">
        <v>133516008588</v>
      </c>
      <c r="L37" s="3"/>
      <c r="M37" s="3"/>
      <c r="N37" s="3"/>
      <c r="O37" s="3"/>
      <c r="P37" s="34">
        <f t="shared" si="1"/>
        <v>319129848639</v>
      </c>
      <c r="Q37" s="165">
        <v>97813779741</v>
      </c>
      <c r="R37" s="3">
        <v>19818016563</v>
      </c>
      <c r="S37" s="3">
        <v>207063052</v>
      </c>
      <c r="T37" s="3">
        <v>539874953</v>
      </c>
      <c r="U37" s="3">
        <v>676305273</v>
      </c>
      <c r="V37" s="3">
        <v>676305273</v>
      </c>
      <c r="W37" s="3">
        <v>0</v>
      </c>
      <c r="X37" s="3"/>
      <c r="Y37" s="3">
        <v>1421699828</v>
      </c>
      <c r="Z37" s="3">
        <v>841458509</v>
      </c>
      <c r="AA37" s="3">
        <v>595924708</v>
      </c>
      <c r="AB37" s="3"/>
      <c r="AC37" s="36">
        <f t="shared" si="0"/>
        <v>24776648159</v>
      </c>
      <c r="AD37" s="37">
        <f t="shared" si="2"/>
        <v>196539420739</v>
      </c>
      <c r="AE37" s="144"/>
      <c r="AG37" s="144"/>
      <c r="AI37" s="144"/>
    </row>
    <row r="38" spans="1:35" hidden="1" x14ac:dyDescent="0.25">
      <c r="A38" s="38">
        <v>26</v>
      </c>
      <c r="B38" s="30" t="s">
        <v>164</v>
      </c>
      <c r="C38" s="30" t="s">
        <v>1400</v>
      </c>
      <c r="D38" s="31">
        <v>892400038</v>
      </c>
      <c r="E38" s="31">
        <v>118888000</v>
      </c>
      <c r="F38" s="32" t="s">
        <v>1307</v>
      </c>
      <c r="G38" s="33">
        <v>50465461246</v>
      </c>
      <c r="H38" s="33">
        <v>946927273</v>
      </c>
      <c r="I38" s="3">
        <v>775743504</v>
      </c>
      <c r="J38" s="3">
        <v>645291954</v>
      </c>
      <c r="K38" s="3">
        <v>0</v>
      </c>
      <c r="L38" s="3"/>
      <c r="M38" s="3"/>
      <c r="N38" s="3"/>
      <c r="O38" s="3"/>
      <c r="P38" s="34">
        <f t="shared" si="1"/>
        <v>52833423977</v>
      </c>
      <c r="Q38" s="165">
        <v>16653543075</v>
      </c>
      <c r="R38" s="3">
        <v>3085697628</v>
      </c>
      <c r="S38" s="3">
        <v>367536014</v>
      </c>
      <c r="T38" s="3">
        <v>94692727</v>
      </c>
      <c r="U38" s="3">
        <v>151521192</v>
      </c>
      <c r="V38" s="3">
        <v>151521193</v>
      </c>
      <c r="W38" s="3">
        <v>64645292</v>
      </c>
      <c r="X38" s="3"/>
      <c r="Y38" s="3">
        <v>294475147</v>
      </c>
      <c r="Z38" s="3">
        <v>167461213</v>
      </c>
      <c r="AA38" s="3">
        <v>118596786</v>
      </c>
      <c r="AB38" s="3"/>
      <c r="AC38" s="36">
        <f t="shared" si="0"/>
        <v>4496147192</v>
      </c>
      <c r="AD38" s="37">
        <f t="shared" si="2"/>
        <v>31683733710</v>
      </c>
      <c r="AE38" s="144"/>
      <c r="AG38" s="144"/>
      <c r="AI38" s="144"/>
    </row>
    <row r="39" spans="1:35" hidden="1" x14ac:dyDescent="0.25">
      <c r="A39" s="29">
        <v>27</v>
      </c>
      <c r="B39" s="30" t="s">
        <v>166</v>
      </c>
      <c r="C39" s="30" t="s">
        <v>1300</v>
      </c>
      <c r="D39" s="31">
        <v>890201235</v>
      </c>
      <c r="E39" s="31">
        <v>116868000</v>
      </c>
      <c r="F39" s="32" t="s">
        <v>167</v>
      </c>
      <c r="G39" s="33">
        <v>631913078383</v>
      </c>
      <c r="H39" s="33">
        <v>17434044527</v>
      </c>
      <c r="I39" s="3">
        <v>0</v>
      </c>
      <c r="J39" s="3">
        <v>0</v>
      </c>
      <c r="K39" s="3">
        <v>433741533762</v>
      </c>
      <c r="L39" s="3"/>
      <c r="M39" s="3"/>
      <c r="N39" s="3"/>
      <c r="O39" s="3"/>
      <c r="P39" s="34">
        <f t="shared" si="1"/>
        <v>1083088656672</v>
      </c>
      <c r="Q39" s="165">
        <v>341423192374</v>
      </c>
      <c r="R39" s="3">
        <v>85720228630</v>
      </c>
      <c r="S39" s="3">
        <v>346596559</v>
      </c>
      <c r="T39" s="3">
        <v>1743404453</v>
      </c>
      <c r="U39" s="3">
        <v>2329605125</v>
      </c>
      <c r="V39" s="3">
        <v>2329605125</v>
      </c>
      <c r="W39" s="3">
        <v>0</v>
      </c>
      <c r="X39" s="3"/>
      <c r="Y39" s="3">
        <v>4904013169</v>
      </c>
      <c r="Z39" s="3">
        <v>2898019975</v>
      </c>
      <c r="AA39" s="3">
        <v>2052390806</v>
      </c>
      <c r="AB39" s="3"/>
      <c r="AC39" s="36">
        <f t="shared" si="0"/>
        <v>102323863842</v>
      </c>
      <c r="AD39" s="37">
        <f t="shared" si="2"/>
        <v>639341600456</v>
      </c>
      <c r="AE39" s="144"/>
      <c r="AG39" s="144"/>
      <c r="AI39" s="144"/>
    </row>
    <row r="40" spans="1:35" hidden="1" x14ac:dyDescent="0.25">
      <c r="A40" s="38">
        <v>28</v>
      </c>
      <c r="B40" s="30" t="s">
        <v>168</v>
      </c>
      <c r="C40" s="30" t="s">
        <v>1301</v>
      </c>
      <c r="D40" s="31">
        <v>892280021</v>
      </c>
      <c r="E40" s="31">
        <v>117070000</v>
      </c>
      <c r="F40" s="32" t="s">
        <v>169</v>
      </c>
      <c r="G40" s="33">
        <v>570567668529</v>
      </c>
      <c r="H40" s="33">
        <v>0</v>
      </c>
      <c r="I40" s="3">
        <v>0</v>
      </c>
      <c r="J40" s="3">
        <v>0</v>
      </c>
      <c r="K40" s="3">
        <v>289886620280</v>
      </c>
      <c r="L40" s="3"/>
      <c r="M40" s="3"/>
      <c r="N40" s="3"/>
      <c r="O40" s="3"/>
      <c r="P40" s="34">
        <f t="shared" si="1"/>
        <v>860454288809</v>
      </c>
      <c r="Q40" s="165">
        <v>268461230356</v>
      </c>
      <c r="R40" s="3">
        <v>70008488493</v>
      </c>
      <c r="S40" s="3">
        <v>218571105</v>
      </c>
      <c r="T40" s="3">
        <v>0</v>
      </c>
      <c r="U40" s="3">
        <v>64006978</v>
      </c>
      <c r="V40" s="3">
        <v>64006979</v>
      </c>
      <c r="W40" s="3">
        <v>0</v>
      </c>
      <c r="X40" s="3"/>
      <c r="Y40" s="3">
        <v>1379581899</v>
      </c>
      <c r="Z40" s="3">
        <v>116809968</v>
      </c>
      <c r="AA40" s="3">
        <v>82725345</v>
      </c>
      <c r="AB40" s="3"/>
      <c r="AC40" s="36">
        <f t="shared" si="0"/>
        <v>71934190767</v>
      </c>
      <c r="AD40" s="37">
        <f t="shared" si="2"/>
        <v>520058867686</v>
      </c>
      <c r="AE40" s="144"/>
      <c r="AG40" s="144"/>
      <c r="AI40" s="144"/>
    </row>
    <row r="41" spans="1:35" hidden="1" x14ac:dyDescent="0.25">
      <c r="A41" s="29">
        <v>29</v>
      </c>
      <c r="B41" s="30" t="s">
        <v>170</v>
      </c>
      <c r="C41" s="30" t="s">
        <v>1302</v>
      </c>
      <c r="D41" s="31">
        <v>800113672</v>
      </c>
      <c r="E41" s="31">
        <v>117373000</v>
      </c>
      <c r="F41" s="32" t="s">
        <v>171</v>
      </c>
      <c r="G41" s="33">
        <v>564040606938</v>
      </c>
      <c r="H41" s="33">
        <v>35369785402</v>
      </c>
      <c r="I41" s="3">
        <v>0</v>
      </c>
      <c r="J41" s="3">
        <v>0</v>
      </c>
      <c r="K41" s="3">
        <v>429134281699</v>
      </c>
      <c r="L41" s="3"/>
      <c r="M41" s="3"/>
      <c r="N41" s="3"/>
      <c r="O41" s="3"/>
      <c r="P41" s="34">
        <f t="shared" si="1"/>
        <v>1028544674039</v>
      </c>
      <c r="Q41" s="165">
        <v>322429532268</v>
      </c>
      <c r="R41" s="3">
        <v>62189233476</v>
      </c>
      <c r="S41" s="3">
        <v>687683235</v>
      </c>
      <c r="T41" s="3">
        <v>3536978540</v>
      </c>
      <c r="U41" s="3">
        <v>2229674555</v>
      </c>
      <c r="V41" s="3">
        <v>2229674555</v>
      </c>
      <c r="W41" s="3">
        <v>0</v>
      </c>
      <c r="X41" s="3"/>
      <c r="Y41" s="3">
        <v>4682878497</v>
      </c>
      <c r="Z41" s="3">
        <v>2771921212</v>
      </c>
      <c r="AA41" s="3">
        <v>1963087094</v>
      </c>
      <c r="AB41" s="3"/>
      <c r="AC41" s="36">
        <f t="shared" si="0"/>
        <v>80291131164</v>
      </c>
      <c r="AD41" s="37">
        <f t="shared" si="2"/>
        <v>625824010607</v>
      </c>
      <c r="AE41" s="144"/>
      <c r="AG41" s="144"/>
      <c r="AI41" s="144"/>
    </row>
    <row r="42" spans="1:35" hidden="1" x14ac:dyDescent="0.25">
      <c r="A42" s="38">
        <v>30</v>
      </c>
      <c r="B42" s="30" t="s">
        <v>172</v>
      </c>
      <c r="C42" s="30" t="s">
        <v>1303</v>
      </c>
      <c r="D42" s="31">
        <v>890399029</v>
      </c>
      <c r="E42" s="31">
        <v>117676000</v>
      </c>
      <c r="F42" s="32" t="s">
        <v>173</v>
      </c>
      <c r="G42" s="33">
        <v>511531827507</v>
      </c>
      <c r="H42" s="33">
        <v>39610092490</v>
      </c>
      <c r="I42" s="3">
        <v>0</v>
      </c>
      <c r="J42" s="3">
        <v>0</v>
      </c>
      <c r="K42" s="3">
        <v>311486723686</v>
      </c>
      <c r="L42" s="3"/>
      <c r="M42" s="3"/>
      <c r="N42" s="3"/>
      <c r="O42" s="3"/>
      <c r="P42" s="34">
        <f t="shared" si="1"/>
        <v>862628643683</v>
      </c>
      <c r="Q42" s="165">
        <v>270288161130</v>
      </c>
      <c r="R42" s="3">
        <v>65309404392</v>
      </c>
      <c r="S42" s="3">
        <v>0</v>
      </c>
      <c r="T42" s="3">
        <v>4055117563</v>
      </c>
      <c r="U42" s="3">
        <v>1691919779</v>
      </c>
      <c r="V42" s="3">
        <v>1691919778</v>
      </c>
      <c r="W42" s="3">
        <v>0</v>
      </c>
      <c r="X42" s="3"/>
      <c r="Y42" s="3">
        <v>4011907785</v>
      </c>
      <c r="Z42" s="3">
        <v>2121233730</v>
      </c>
      <c r="AA42" s="3">
        <v>1502267286</v>
      </c>
      <c r="AB42" s="3"/>
      <c r="AC42" s="36">
        <f t="shared" si="0"/>
        <v>80383770313</v>
      </c>
      <c r="AD42" s="37">
        <f t="shared" si="2"/>
        <v>511956712240</v>
      </c>
      <c r="AE42" s="144"/>
      <c r="AG42" s="144"/>
      <c r="AI42" s="144"/>
    </row>
    <row r="43" spans="1:35" hidden="1" x14ac:dyDescent="0.25">
      <c r="A43" s="29">
        <v>31</v>
      </c>
      <c r="B43" s="30" t="s">
        <v>174</v>
      </c>
      <c r="C43" s="30" t="s">
        <v>1309</v>
      </c>
      <c r="D43" s="31">
        <v>845000021</v>
      </c>
      <c r="E43" s="31">
        <v>119797000</v>
      </c>
      <c r="F43" s="32" t="s">
        <v>175</v>
      </c>
      <c r="G43" s="33">
        <v>82178648286</v>
      </c>
      <c r="H43" s="33">
        <v>105883685</v>
      </c>
      <c r="I43" s="3">
        <v>484900931</v>
      </c>
      <c r="J43" s="3">
        <v>315926748</v>
      </c>
      <c r="K43" s="3">
        <v>10923723471</v>
      </c>
      <c r="L43" s="3"/>
      <c r="M43" s="3"/>
      <c r="N43" s="3"/>
      <c r="O43" s="3"/>
      <c r="P43" s="34">
        <f t="shared" si="1"/>
        <v>94009083121</v>
      </c>
      <c r="Q43" s="165">
        <v>46343941121</v>
      </c>
      <c r="R43" s="3">
        <v>4319264634</v>
      </c>
      <c r="S43" s="3">
        <v>1222197149</v>
      </c>
      <c r="T43" s="3">
        <v>11097502</v>
      </c>
      <c r="U43" s="3">
        <v>135391788</v>
      </c>
      <c r="V43" s="3">
        <v>135391787</v>
      </c>
      <c r="W43" s="3">
        <v>40408411</v>
      </c>
      <c r="X43" s="3"/>
      <c r="Y43" s="3">
        <v>314649916</v>
      </c>
      <c r="Z43" s="3">
        <v>171231765</v>
      </c>
      <c r="AA43" s="3">
        <v>121267108</v>
      </c>
      <c r="AB43" s="3"/>
      <c r="AC43" s="36">
        <f t="shared" si="0"/>
        <v>6470900060</v>
      </c>
      <c r="AD43" s="37">
        <f t="shared" si="2"/>
        <v>41194241940</v>
      </c>
      <c r="AE43" s="144"/>
      <c r="AG43" s="144"/>
      <c r="AI43" s="144"/>
    </row>
    <row r="44" spans="1:35" hidden="1" x14ac:dyDescent="0.25">
      <c r="A44" s="38">
        <v>32</v>
      </c>
      <c r="B44" s="30" t="s">
        <v>176</v>
      </c>
      <c r="C44" s="30" t="s">
        <v>1310</v>
      </c>
      <c r="D44" s="31">
        <v>800094067</v>
      </c>
      <c r="E44" s="31">
        <v>119999000</v>
      </c>
      <c r="F44" s="32" t="s">
        <v>177</v>
      </c>
      <c r="G44" s="33">
        <v>164063999066</v>
      </c>
      <c r="H44" s="33">
        <v>348614493</v>
      </c>
      <c r="I44" s="3">
        <v>0</v>
      </c>
      <c r="J44" s="3">
        <v>0</v>
      </c>
      <c r="K44" s="3">
        <v>0</v>
      </c>
      <c r="L44" s="3"/>
      <c r="M44" s="3"/>
      <c r="N44" s="3"/>
      <c r="O44" s="3"/>
      <c r="P44" s="34">
        <f t="shared" si="1"/>
        <v>164412613559</v>
      </c>
      <c r="Q44" s="165">
        <v>42715472363</v>
      </c>
      <c r="R44" s="3">
        <v>7622264829</v>
      </c>
      <c r="S44" s="3">
        <v>2025780833</v>
      </c>
      <c r="T44" s="3">
        <v>38180574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3">
        <v>0</v>
      </c>
      <c r="AB44" s="3"/>
      <c r="AC44" s="36">
        <f t="shared" si="0"/>
        <v>9686226236</v>
      </c>
      <c r="AD44" s="37">
        <f t="shared" si="2"/>
        <v>112010914960</v>
      </c>
      <c r="AE44" s="144"/>
      <c r="AG44" s="144"/>
      <c r="AI44" s="144"/>
    </row>
    <row r="45" spans="1:35" hidden="1" x14ac:dyDescent="0.25">
      <c r="A45" s="29">
        <v>33</v>
      </c>
      <c r="B45" s="30" t="s">
        <v>178</v>
      </c>
      <c r="C45" s="30" t="s">
        <v>1322</v>
      </c>
      <c r="D45" s="31">
        <v>899999061</v>
      </c>
      <c r="E45" s="31">
        <v>210111001</v>
      </c>
      <c r="F45" s="32" t="s">
        <v>179</v>
      </c>
      <c r="G45" s="33">
        <v>2590533167730</v>
      </c>
      <c r="H45" s="33">
        <v>44150597070</v>
      </c>
      <c r="I45" s="3">
        <v>57951977472</v>
      </c>
      <c r="J45" s="3">
        <v>58232153781</v>
      </c>
      <c r="K45" s="3">
        <v>1650177981043</v>
      </c>
      <c r="L45" s="3"/>
      <c r="M45" s="3"/>
      <c r="N45" s="3"/>
      <c r="O45" s="3"/>
      <c r="P45" s="34">
        <f t="shared" si="1"/>
        <v>4401045877096</v>
      </c>
      <c r="Q45" s="165">
        <v>1427306216861</v>
      </c>
      <c r="R45" s="3">
        <v>323239877942</v>
      </c>
      <c r="S45" s="3">
        <v>12689700802</v>
      </c>
      <c r="T45" s="3">
        <v>4415059707</v>
      </c>
      <c r="U45" s="3">
        <v>9800557750</v>
      </c>
      <c r="V45" s="3">
        <v>9800557750</v>
      </c>
      <c r="W45" s="3">
        <v>4829331456</v>
      </c>
      <c r="X45" s="3"/>
      <c r="Y45" s="3">
        <v>20236118150</v>
      </c>
      <c r="Z45" s="3">
        <v>11023853675</v>
      </c>
      <c r="AA45" s="3">
        <v>7807142849</v>
      </c>
      <c r="AB45" s="3"/>
      <c r="AC45" s="36">
        <f t="shared" si="0"/>
        <v>403842200081</v>
      </c>
      <c r="AD45" s="37">
        <f t="shared" si="2"/>
        <v>2569897460154</v>
      </c>
      <c r="AE45" s="144"/>
      <c r="AG45" s="144"/>
      <c r="AI45" s="144"/>
    </row>
    <row r="46" spans="1:35" hidden="1" x14ac:dyDescent="0.25">
      <c r="A46" s="38">
        <v>34</v>
      </c>
      <c r="B46" s="30" t="s">
        <v>180</v>
      </c>
      <c r="C46" s="30" t="s">
        <v>1319</v>
      </c>
      <c r="D46" s="31">
        <v>890102018</v>
      </c>
      <c r="E46" s="31">
        <v>210108001</v>
      </c>
      <c r="F46" s="32" t="s">
        <v>181</v>
      </c>
      <c r="G46" s="33">
        <v>695709508123</v>
      </c>
      <c r="H46" s="33">
        <v>0</v>
      </c>
      <c r="I46" s="3">
        <v>15375268352</v>
      </c>
      <c r="J46" s="3">
        <v>17307450683</v>
      </c>
      <c r="K46" s="3">
        <v>323358671278</v>
      </c>
      <c r="L46" s="3"/>
      <c r="M46" s="3"/>
      <c r="N46" s="3"/>
      <c r="O46" s="3"/>
      <c r="P46" s="34">
        <f t="shared" si="1"/>
        <v>1051750898436</v>
      </c>
      <c r="Q46" s="165">
        <v>323015948327</v>
      </c>
      <c r="R46" s="3">
        <v>71863575197</v>
      </c>
      <c r="S46" s="3">
        <v>7466309210</v>
      </c>
      <c r="T46" s="3">
        <v>0</v>
      </c>
      <c r="U46" s="3">
        <v>2192181771</v>
      </c>
      <c r="V46" s="3">
        <v>2192181770</v>
      </c>
      <c r="W46" s="3">
        <v>1281272363</v>
      </c>
      <c r="X46" s="3"/>
      <c r="Y46" s="3">
        <v>4590475319</v>
      </c>
      <c r="Z46" s="3">
        <v>2727004819</v>
      </c>
      <c r="AA46" s="3">
        <v>1931277102</v>
      </c>
      <c r="AB46" s="3"/>
      <c r="AC46" s="36">
        <f t="shared" si="0"/>
        <v>94244277551</v>
      </c>
      <c r="AD46" s="37">
        <f t="shared" si="2"/>
        <v>634490672558</v>
      </c>
      <c r="AE46" s="144"/>
      <c r="AG46" s="144"/>
      <c r="AI46" s="144"/>
    </row>
    <row r="47" spans="1:35" hidden="1" x14ac:dyDescent="0.25">
      <c r="A47" s="29">
        <v>35</v>
      </c>
      <c r="B47" s="30" t="s">
        <v>182</v>
      </c>
      <c r="C47" s="30" t="s">
        <v>1323</v>
      </c>
      <c r="D47" s="31">
        <v>890480184</v>
      </c>
      <c r="E47" s="31">
        <v>210113001</v>
      </c>
      <c r="F47" s="32" t="s">
        <v>183</v>
      </c>
      <c r="G47" s="33">
        <v>623273625716</v>
      </c>
      <c r="H47" s="33">
        <v>0</v>
      </c>
      <c r="I47" s="3">
        <v>15344712704</v>
      </c>
      <c r="J47" s="3">
        <v>12898807376</v>
      </c>
      <c r="K47" s="3">
        <v>206751759258</v>
      </c>
      <c r="L47" s="3"/>
      <c r="M47" s="3"/>
      <c r="N47" s="3"/>
      <c r="O47" s="3"/>
      <c r="P47" s="34">
        <f t="shared" si="1"/>
        <v>858268905054</v>
      </c>
      <c r="Q47" s="165">
        <v>274462345006</v>
      </c>
      <c r="R47" s="3">
        <v>57354350167</v>
      </c>
      <c r="S47" s="3">
        <v>9565617305</v>
      </c>
      <c r="T47" s="3">
        <v>0</v>
      </c>
      <c r="U47" s="3">
        <v>1645853041</v>
      </c>
      <c r="V47" s="3">
        <v>1645853040</v>
      </c>
      <c r="W47" s="3">
        <v>1278726059</v>
      </c>
      <c r="X47" s="3"/>
      <c r="Y47" s="3">
        <v>3442869519</v>
      </c>
      <c r="Z47" s="3">
        <v>2047356081</v>
      </c>
      <c r="AA47" s="3">
        <v>1449946803</v>
      </c>
      <c r="AB47" s="3"/>
      <c r="AC47" s="36">
        <f t="shared" si="0"/>
        <v>78430572015</v>
      </c>
      <c r="AD47" s="37">
        <f t="shared" si="2"/>
        <v>505375988033</v>
      </c>
      <c r="AE47" s="144"/>
      <c r="AG47" s="144"/>
      <c r="AI47" s="144"/>
    </row>
    <row r="48" spans="1:35" hidden="1" x14ac:dyDescent="0.25">
      <c r="A48" s="38">
        <v>36</v>
      </c>
      <c r="B48" s="30" t="s">
        <v>184</v>
      </c>
      <c r="C48" s="30" t="s">
        <v>1349</v>
      </c>
      <c r="D48" s="31">
        <v>891780009</v>
      </c>
      <c r="E48" s="31">
        <v>210147001</v>
      </c>
      <c r="F48" s="32" t="s">
        <v>185</v>
      </c>
      <c r="G48" s="33">
        <v>336243977668</v>
      </c>
      <c r="H48" s="33">
        <v>0</v>
      </c>
      <c r="I48" s="3">
        <v>9217302912</v>
      </c>
      <c r="J48" s="3">
        <v>8731605307</v>
      </c>
      <c r="K48" s="3">
        <v>146041489334</v>
      </c>
      <c r="L48" s="3"/>
      <c r="M48" s="3"/>
      <c r="N48" s="3"/>
      <c r="O48" s="3"/>
      <c r="P48" s="34">
        <f t="shared" si="1"/>
        <v>500234375221</v>
      </c>
      <c r="Q48" s="165">
        <v>165525168276</v>
      </c>
      <c r="R48" s="3">
        <v>30465269471</v>
      </c>
      <c r="S48" s="3">
        <v>1704399207</v>
      </c>
      <c r="T48" s="3">
        <v>0</v>
      </c>
      <c r="U48" s="3">
        <v>1171436100</v>
      </c>
      <c r="V48" s="3">
        <v>1171436100</v>
      </c>
      <c r="W48" s="3">
        <v>768108576</v>
      </c>
      <c r="X48" s="3"/>
      <c r="Y48" s="3">
        <v>5617942968</v>
      </c>
      <c r="Z48" s="3">
        <v>1504523119</v>
      </c>
      <c r="AA48" s="3">
        <v>1065510053</v>
      </c>
      <c r="AB48" s="3"/>
      <c r="AC48" s="36">
        <f t="shared" si="0"/>
        <v>43468625594</v>
      </c>
      <c r="AD48" s="37">
        <f t="shared" si="2"/>
        <v>291240581351</v>
      </c>
      <c r="AE48" s="144"/>
      <c r="AG48" s="144"/>
      <c r="AI48" s="144"/>
    </row>
    <row r="49" spans="1:35" hidden="1" x14ac:dyDescent="0.25">
      <c r="A49" s="29">
        <v>37</v>
      </c>
      <c r="B49" s="30" t="s">
        <v>186</v>
      </c>
      <c r="C49" s="30" t="s">
        <v>1356</v>
      </c>
      <c r="D49" s="31">
        <v>890000464</v>
      </c>
      <c r="E49" s="31">
        <v>210163001</v>
      </c>
      <c r="F49" s="32" t="s">
        <v>187</v>
      </c>
      <c r="G49" s="33">
        <v>129103754486</v>
      </c>
      <c r="H49" s="33">
        <v>0</v>
      </c>
      <c r="I49" s="3">
        <v>2654826784</v>
      </c>
      <c r="J49" s="3">
        <v>3266516810</v>
      </c>
      <c r="K49" s="3">
        <v>114170406221</v>
      </c>
      <c r="L49" s="3"/>
      <c r="M49" s="3"/>
      <c r="N49" s="3"/>
      <c r="O49" s="3"/>
      <c r="P49" s="34">
        <f t="shared" si="1"/>
        <v>249195504301</v>
      </c>
      <c r="Q49" s="165">
        <v>79901257477</v>
      </c>
      <c r="R49" s="3">
        <v>19304479548</v>
      </c>
      <c r="S49" s="3">
        <v>51230510</v>
      </c>
      <c r="T49" s="3">
        <v>0</v>
      </c>
      <c r="U49" s="3">
        <v>917103998</v>
      </c>
      <c r="V49" s="3">
        <v>917103997</v>
      </c>
      <c r="W49" s="3">
        <v>221235565</v>
      </c>
      <c r="X49" s="3"/>
      <c r="Y49" s="3">
        <v>1868398070</v>
      </c>
      <c r="Z49" s="3">
        <v>707700998</v>
      </c>
      <c r="AA49" s="3">
        <v>501197036</v>
      </c>
      <c r="AB49" s="3"/>
      <c r="AC49" s="36">
        <f t="shared" si="0"/>
        <v>24488449722</v>
      </c>
      <c r="AD49" s="37">
        <f t="shared" si="2"/>
        <v>144805797102</v>
      </c>
      <c r="AE49" s="144"/>
      <c r="AG49" s="144"/>
      <c r="AI49" s="144"/>
    </row>
    <row r="50" spans="1:35" hidden="1" x14ac:dyDescent="0.25">
      <c r="A50" s="38">
        <v>38</v>
      </c>
      <c r="B50" s="30" t="s">
        <v>188</v>
      </c>
      <c r="C50" s="30" t="s">
        <v>1361</v>
      </c>
      <c r="D50" s="31">
        <v>890201900</v>
      </c>
      <c r="E50" s="31">
        <v>218168081</v>
      </c>
      <c r="F50" s="32" t="s">
        <v>189</v>
      </c>
      <c r="G50" s="33">
        <v>133643771285</v>
      </c>
      <c r="H50" s="33">
        <v>0</v>
      </c>
      <c r="I50" s="3">
        <v>3793294080</v>
      </c>
      <c r="J50" s="3">
        <v>3712240610</v>
      </c>
      <c r="K50" s="3">
        <v>62006676765</v>
      </c>
      <c r="L50" s="3"/>
      <c r="M50" s="3"/>
      <c r="N50" s="3"/>
      <c r="O50" s="3"/>
      <c r="P50" s="34">
        <f t="shared" si="1"/>
        <v>203155982740</v>
      </c>
      <c r="Q50" s="165">
        <v>64353986275</v>
      </c>
      <c r="R50" s="3">
        <v>11678304910</v>
      </c>
      <c r="S50" s="3">
        <v>663158469</v>
      </c>
      <c r="T50" s="3">
        <v>0</v>
      </c>
      <c r="U50" s="3">
        <v>419808858</v>
      </c>
      <c r="V50" s="3">
        <v>419808859</v>
      </c>
      <c r="W50" s="3">
        <v>316107840</v>
      </c>
      <c r="X50" s="3"/>
      <c r="Y50" s="3">
        <v>928214894</v>
      </c>
      <c r="Z50" s="3">
        <v>526586270</v>
      </c>
      <c r="AA50" s="3">
        <v>372930769</v>
      </c>
      <c r="AB50" s="3"/>
      <c r="AC50" s="36">
        <f t="shared" si="0"/>
        <v>15324920869</v>
      </c>
      <c r="AD50" s="37">
        <f t="shared" si="2"/>
        <v>123477075596</v>
      </c>
      <c r="AE50" s="144"/>
      <c r="AG50" s="144"/>
      <c r="AI50" s="144"/>
    </row>
    <row r="51" spans="1:35" hidden="1" x14ac:dyDescent="0.25">
      <c r="A51" s="29">
        <v>39</v>
      </c>
      <c r="B51" s="30" t="s">
        <v>190</v>
      </c>
      <c r="C51" s="30" t="s">
        <v>1313</v>
      </c>
      <c r="D51" s="31">
        <v>890980112</v>
      </c>
      <c r="E51" s="31">
        <v>218805088</v>
      </c>
      <c r="F51" s="32" t="s">
        <v>191</v>
      </c>
      <c r="G51" s="33">
        <v>197619833309</v>
      </c>
      <c r="H51" s="33">
        <v>0</v>
      </c>
      <c r="I51" s="3">
        <v>4639110272</v>
      </c>
      <c r="J51" s="3">
        <v>4747185402</v>
      </c>
      <c r="K51" s="3">
        <v>80425124648</v>
      </c>
      <c r="L51" s="3"/>
      <c r="M51" s="3"/>
      <c r="N51" s="3"/>
      <c r="O51" s="3"/>
      <c r="P51" s="34">
        <f t="shared" si="1"/>
        <v>287431253631</v>
      </c>
      <c r="Q51" s="165">
        <v>88082702308</v>
      </c>
      <c r="R51" s="3">
        <v>15583403546</v>
      </c>
      <c r="S51" s="3">
        <v>2560664735</v>
      </c>
      <c r="T51" s="3">
        <v>0</v>
      </c>
      <c r="U51" s="3">
        <v>778572333</v>
      </c>
      <c r="V51" s="3">
        <v>778572333</v>
      </c>
      <c r="W51" s="3">
        <v>386592523</v>
      </c>
      <c r="X51" s="3"/>
      <c r="Y51" s="3">
        <v>1777427989</v>
      </c>
      <c r="Z51" s="3">
        <v>998484552</v>
      </c>
      <c r="AA51" s="3">
        <v>707131259</v>
      </c>
      <c r="AB51" s="3"/>
      <c r="AC51" s="36">
        <f t="shared" si="0"/>
        <v>23570849270</v>
      </c>
      <c r="AD51" s="37">
        <f t="shared" si="2"/>
        <v>175777702053</v>
      </c>
      <c r="AE51" s="144"/>
      <c r="AG51" s="144"/>
      <c r="AI51" s="144"/>
    </row>
    <row r="52" spans="1:35" hidden="1" x14ac:dyDescent="0.25">
      <c r="A52" s="41">
        <v>40</v>
      </c>
      <c r="B52" s="42" t="s">
        <v>192</v>
      </c>
      <c r="C52" s="42" t="s">
        <v>1359</v>
      </c>
      <c r="D52" s="31">
        <v>890201222</v>
      </c>
      <c r="E52" s="31">
        <v>210168001</v>
      </c>
      <c r="F52" s="32" t="s">
        <v>193</v>
      </c>
      <c r="G52" s="33">
        <v>271709440605</v>
      </c>
      <c r="H52" s="33">
        <v>0</v>
      </c>
      <c r="I52" s="3">
        <v>6205714176</v>
      </c>
      <c r="J52" s="3">
        <v>5543334854</v>
      </c>
      <c r="K52" s="3">
        <v>138892155659</v>
      </c>
      <c r="L52" s="3"/>
      <c r="M52" s="3"/>
      <c r="N52" s="46"/>
      <c r="O52" s="46"/>
      <c r="P52" s="34">
        <f t="shared" si="1"/>
        <v>422350645294</v>
      </c>
      <c r="Q52" s="165">
        <v>132814577125</v>
      </c>
      <c r="R52" s="3">
        <v>24747752544</v>
      </c>
      <c r="S52" s="3">
        <v>1402228481</v>
      </c>
      <c r="T52" s="3">
        <v>0</v>
      </c>
      <c r="U52" s="3">
        <v>885086855</v>
      </c>
      <c r="V52" s="3">
        <v>885086855</v>
      </c>
      <c r="W52" s="3">
        <v>517142848</v>
      </c>
      <c r="X52" s="3"/>
      <c r="Y52" s="3">
        <v>1939361166</v>
      </c>
      <c r="Z52" s="3">
        <v>1101044928</v>
      </c>
      <c r="AA52" s="3">
        <v>779764979</v>
      </c>
      <c r="AB52" s="3"/>
      <c r="AC52" s="36">
        <f t="shared" si="0"/>
        <v>32257468656</v>
      </c>
      <c r="AD52" s="37">
        <f t="shared" si="2"/>
        <v>257278599513</v>
      </c>
      <c r="AE52" s="144"/>
      <c r="AG52" s="144"/>
      <c r="AI52" s="144"/>
    </row>
    <row r="53" spans="1:35" s="57" customFormat="1" hidden="1" x14ac:dyDescent="0.25">
      <c r="A53" s="39">
        <v>41</v>
      </c>
      <c r="B53" s="40" t="s">
        <v>194</v>
      </c>
      <c r="C53" s="40" t="s">
        <v>1367</v>
      </c>
      <c r="D53" s="47">
        <v>890399045</v>
      </c>
      <c r="E53" s="31">
        <v>210976109</v>
      </c>
      <c r="F53" s="48" t="s">
        <v>195</v>
      </c>
      <c r="G53" s="33">
        <v>206274643895</v>
      </c>
      <c r="H53" s="33">
        <v>0</v>
      </c>
      <c r="I53" s="3">
        <v>4998493184</v>
      </c>
      <c r="J53" s="3">
        <v>4552135813</v>
      </c>
      <c r="K53" s="3">
        <v>97042718353</v>
      </c>
      <c r="L53" s="50"/>
      <c r="M53" s="50"/>
      <c r="N53" s="50"/>
      <c r="O53" s="51"/>
      <c r="P53" s="52">
        <f>SUM(G53:O53)</f>
        <v>312867991245</v>
      </c>
      <c r="Q53" s="165">
        <v>94610246528</v>
      </c>
      <c r="R53" s="3">
        <v>21910766923</v>
      </c>
      <c r="S53" s="3">
        <v>1341207093</v>
      </c>
      <c r="T53" s="3">
        <v>0</v>
      </c>
      <c r="U53" s="3">
        <v>913469295</v>
      </c>
      <c r="V53" s="3">
        <v>913469294</v>
      </c>
      <c r="W53" s="3">
        <v>0</v>
      </c>
      <c r="X53" s="3"/>
      <c r="Y53" s="3">
        <v>1923859556</v>
      </c>
      <c r="Z53" s="3">
        <v>1138902433</v>
      </c>
      <c r="AA53" s="3">
        <v>806575836</v>
      </c>
      <c r="AB53" s="3"/>
      <c r="AC53" s="36">
        <f>SUM(R53:AB53)</f>
        <v>28948250430</v>
      </c>
      <c r="AD53" s="37">
        <f>+P53-Q53+AB53-AC53+5485320822</f>
        <v>194794815109</v>
      </c>
      <c r="AE53" s="144"/>
      <c r="AF53" s="167"/>
      <c r="AG53" s="144"/>
      <c r="AH53" s="167"/>
      <c r="AI53" s="144"/>
    </row>
    <row r="54" spans="1:35" hidden="1" x14ac:dyDescent="0.25">
      <c r="A54" s="38">
        <v>42</v>
      </c>
      <c r="B54" s="30" t="s">
        <v>196</v>
      </c>
      <c r="C54" s="30" t="s">
        <v>1368</v>
      </c>
      <c r="D54" s="31">
        <v>891380033</v>
      </c>
      <c r="E54" s="31">
        <v>211176111</v>
      </c>
      <c r="F54" s="32" t="s">
        <v>197</v>
      </c>
      <c r="G54" s="33">
        <v>45154824533</v>
      </c>
      <c r="H54" s="33">
        <v>0</v>
      </c>
      <c r="I54" s="3">
        <v>947590304</v>
      </c>
      <c r="J54" s="3">
        <v>1230898330</v>
      </c>
      <c r="K54" s="3">
        <v>45070857928</v>
      </c>
      <c r="L54" s="3"/>
      <c r="M54" s="3"/>
      <c r="N54" s="3"/>
      <c r="O54" s="3"/>
      <c r="P54" s="34">
        <f t="shared" si="1"/>
        <v>92404171095</v>
      </c>
      <c r="Q54" s="165">
        <v>29862360809</v>
      </c>
      <c r="R54" s="3">
        <v>7159284160</v>
      </c>
      <c r="S54" s="3">
        <v>36211590</v>
      </c>
      <c r="T54" s="3">
        <v>0</v>
      </c>
      <c r="U54" s="3">
        <v>198142517</v>
      </c>
      <c r="V54" s="3">
        <v>198142516</v>
      </c>
      <c r="W54" s="3">
        <v>78965859</v>
      </c>
      <c r="X54" s="3"/>
      <c r="Y54" s="3">
        <v>417260822</v>
      </c>
      <c r="Z54" s="3">
        <v>246488569</v>
      </c>
      <c r="AA54" s="3">
        <v>174564316</v>
      </c>
      <c r="AB54" s="3"/>
      <c r="AC54" s="36">
        <f t="shared" si="0"/>
        <v>8509060349</v>
      </c>
      <c r="AD54" s="37">
        <f t="shared" si="2"/>
        <v>54032749937</v>
      </c>
      <c r="AE54" s="144"/>
      <c r="AG54" s="144"/>
      <c r="AI54" s="144"/>
    </row>
    <row r="55" spans="1:35" hidden="1" x14ac:dyDescent="0.25">
      <c r="A55" s="29">
        <v>43</v>
      </c>
      <c r="B55" s="30" t="s">
        <v>198</v>
      </c>
      <c r="C55" s="30" t="s">
        <v>1366</v>
      </c>
      <c r="D55" s="31">
        <v>890399011</v>
      </c>
      <c r="E55" s="31">
        <v>210176001</v>
      </c>
      <c r="F55" s="32" t="s">
        <v>199</v>
      </c>
      <c r="G55" s="33">
        <v>724287246992</v>
      </c>
      <c r="H55" s="33">
        <v>0</v>
      </c>
      <c r="I55" s="3">
        <v>13728583168</v>
      </c>
      <c r="J55" s="3">
        <v>14078221090</v>
      </c>
      <c r="K55" s="3">
        <v>327489327438</v>
      </c>
      <c r="L55" s="3"/>
      <c r="M55" s="3"/>
      <c r="N55" s="3"/>
      <c r="O55" s="3"/>
      <c r="P55" s="34">
        <f t="shared" si="1"/>
        <v>1079583378688</v>
      </c>
      <c r="Q55" s="165">
        <v>344316426199</v>
      </c>
      <c r="R55" s="3">
        <v>57484863337</v>
      </c>
      <c r="S55" s="3">
        <v>13119751630</v>
      </c>
      <c r="T55" s="3">
        <v>0</v>
      </c>
      <c r="U55" s="3">
        <v>1935208336</v>
      </c>
      <c r="V55" s="3">
        <v>1935208336</v>
      </c>
      <c r="W55" s="3">
        <v>1144048597</v>
      </c>
      <c r="X55" s="3"/>
      <c r="Y55" s="3">
        <v>4063389511</v>
      </c>
      <c r="Z55" s="3">
        <v>2407286633</v>
      </c>
      <c r="AA55" s="3">
        <v>1704851242</v>
      </c>
      <c r="AB55" s="3"/>
      <c r="AC55" s="36">
        <f t="shared" si="0"/>
        <v>83794607622</v>
      </c>
      <c r="AD55" s="37">
        <f t="shared" si="2"/>
        <v>651472344867</v>
      </c>
      <c r="AE55" s="144"/>
      <c r="AG55" s="144"/>
      <c r="AI55" s="144"/>
    </row>
    <row r="56" spans="1:35" hidden="1" x14ac:dyDescent="0.25">
      <c r="A56" s="38">
        <v>44</v>
      </c>
      <c r="B56" s="30" t="s">
        <v>200</v>
      </c>
      <c r="C56" s="30" t="s">
        <v>1369</v>
      </c>
      <c r="D56" s="31">
        <v>891900493</v>
      </c>
      <c r="E56" s="31">
        <v>214776147</v>
      </c>
      <c r="F56" s="32" t="s">
        <v>201</v>
      </c>
      <c r="G56" s="33">
        <v>54971951184</v>
      </c>
      <c r="H56" s="33">
        <v>0</v>
      </c>
      <c r="I56" s="3">
        <v>1336256576</v>
      </c>
      <c r="J56" s="3">
        <v>1398611433</v>
      </c>
      <c r="K56" s="3">
        <v>39924351109</v>
      </c>
      <c r="L56" s="3"/>
      <c r="M56" s="3"/>
      <c r="N56" s="3"/>
      <c r="O56" s="3"/>
      <c r="P56" s="34">
        <f t="shared" si="1"/>
        <v>97631170302</v>
      </c>
      <c r="Q56" s="165">
        <v>32239682166</v>
      </c>
      <c r="R56" s="3">
        <v>7804026656</v>
      </c>
      <c r="S56" s="3">
        <v>57997242</v>
      </c>
      <c r="T56" s="3">
        <v>0</v>
      </c>
      <c r="U56" s="3">
        <v>322418137</v>
      </c>
      <c r="V56" s="3">
        <v>322418137</v>
      </c>
      <c r="W56" s="3">
        <v>111354715</v>
      </c>
      <c r="X56" s="3"/>
      <c r="Y56" s="3">
        <v>1714922472</v>
      </c>
      <c r="Z56" s="3">
        <v>411923317</v>
      </c>
      <c r="AA56" s="3">
        <v>291725950</v>
      </c>
      <c r="AB56" s="3"/>
      <c r="AC56" s="36">
        <f t="shared" si="0"/>
        <v>11036786626</v>
      </c>
      <c r="AD56" s="37">
        <f t="shared" si="2"/>
        <v>54354701510</v>
      </c>
      <c r="AE56" s="144"/>
      <c r="AG56" s="144"/>
      <c r="AI56" s="144"/>
    </row>
    <row r="57" spans="1:35" hidden="1" x14ac:dyDescent="0.25">
      <c r="A57" s="29">
        <v>45</v>
      </c>
      <c r="B57" s="30" t="s">
        <v>202</v>
      </c>
      <c r="C57" s="30" t="s">
        <v>1350</v>
      </c>
      <c r="D57" s="31">
        <v>891780043</v>
      </c>
      <c r="E57" s="31">
        <v>218947189</v>
      </c>
      <c r="F57" s="32" t="s">
        <v>203</v>
      </c>
      <c r="G57" s="33">
        <v>97846041752</v>
      </c>
      <c r="H57" s="33">
        <v>0</v>
      </c>
      <c r="I57" s="3">
        <v>2961493248</v>
      </c>
      <c r="J57" s="3">
        <v>2670319292</v>
      </c>
      <c r="K57" s="3">
        <v>46803908421</v>
      </c>
      <c r="L57" s="3"/>
      <c r="M57" s="3"/>
      <c r="N57" s="3"/>
      <c r="O57" s="3"/>
      <c r="P57" s="34">
        <f t="shared" si="1"/>
        <v>150281762713</v>
      </c>
      <c r="Q57" s="165">
        <v>48252222742</v>
      </c>
      <c r="R57" s="3">
        <v>11362873006</v>
      </c>
      <c r="S57" s="3">
        <v>103319731</v>
      </c>
      <c r="T57" s="3">
        <v>0</v>
      </c>
      <c r="U57" s="3">
        <v>296958282</v>
      </c>
      <c r="V57" s="3">
        <v>296958281</v>
      </c>
      <c r="W57" s="3">
        <v>246791104</v>
      </c>
      <c r="X57" s="3"/>
      <c r="Y57" s="3">
        <v>621282813</v>
      </c>
      <c r="Z57" s="3">
        <v>369414887</v>
      </c>
      <c r="AA57" s="3">
        <v>261621287</v>
      </c>
      <c r="AB57" s="3"/>
      <c r="AC57" s="36">
        <f t="shared" si="0"/>
        <v>13559219391</v>
      </c>
      <c r="AD57" s="37">
        <f t="shared" si="2"/>
        <v>88470320580</v>
      </c>
      <c r="AE57" s="144"/>
      <c r="AG57" s="144"/>
      <c r="AI57" s="144"/>
    </row>
    <row r="58" spans="1:35" hidden="1" x14ac:dyDescent="0.25">
      <c r="A58" s="38">
        <v>46</v>
      </c>
      <c r="B58" s="30" t="s">
        <v>204</v>
      </c>
      <c r="C58" s="30" t="s">
        <v>1355</v>
      </c>
      <c r="D58" s="31">
        <v>890501434</v>
      </c>
      <c r="E58" s="31">
        <v>210154001</v>
      </c>
      <c r="F58" s="32" t="s">
        <v>205</v>
      </c>
      <c r="G58" s="33">
        <v>408252155792</v>
      </c>
      <c r="H58" s="33">
        <v>0</v>
      </c>
      <c r="I58" s="3">
        <v>10676903808</v>
      </c>
      <c r="J58" s="3">
        <v>9622290045</v>
      </c>
      <c r="K58" s="3">
        <v>190527633806</v>
      </c>
      <c r="L58" s="3"/>
      <c r="M58" s="3"/>
      <c r="N58" s="46"/>
      <c r="O58" s="46"/>
      <c r="P58" s="34">
        <f t="shared" si="1"/>
        <v>619078983451</v>
      </c>
      <c r="Q58" s="165">
        <v>197822715361</v>
      </c>
      <c r="R58" s="3">
        <v>37276489003</v>
      </c>
      <c r="S58" s="3">
        <v>3336811766</v>
      </c>
      <c r="T58" s="3">
        <v>0</v>
      </c>
      <c r="U58" s="3">
        <v>1476990990</v>
      </c>
      <c r="V58" s="3">
        <v>1476990990</v>
      </c>
      <c r="W58" s="3">
        <v>889741984</v>
      </c>
      <c r="X58" s="3"/>
      <c r="Y58" s="3">
        <v>3249081200</v>
      </c>
      <c r="Z58" s="3">
        <v>1817063637</v>
      </c>
      <c r="AA58" s="3">
        <v>1286852657</v>
      </c>
      <c r="AB58" s="3"/>
      <c r="AC58" s="36">
        <f t="shared" si="0"/>
        <v>50810022227</v>
      </c>
      <c r="AD58" s="37">
        <f t="shared" si="2"/>
        <v>370446245863</v>
      </c>
      <c r="AE58" s="144"/>
      <c r="AG58" s="144"/>
      <c r="AI58" s="144"/>
    </row>
    <row r="59" spans="1:35" hidden="1" x14ac:dyDescent="0.25">
      <c r="A59" s="29">
        <v>47</v>
      </c>
      <c r="B59" s="30" t="s">
        <v>206</v>
      </c>
      <c r="C59" s="30" t="s">
        <v>1358</v>
      </c>
      <c r="D59" s="31">
        <v>800099310</v>
      </c>
      <c r="E59" s="31">
        <v>217066170</v>
      </c>
      <c r="F59" s="32" t="s">
        <v>207</v>
      </c>
      <c r="G59" s="33">
        <v>87802015628</v>
      </c>
      <c r="H59" s="33">
        <v>0</v>
      </c>
      <c r="I59" s="3">
        <v>2232378880</v>
      </c>
      <c r="J59" s="3">
        <v>2214388542</v>
      </c>
      <c r="K59" s="3">
        <v>66700301705</v>
      </c>
      <c r="L59" s="3"/>
      <c r="M59" s="3"/>
      <c r="N59" s="3"/>
      <c r="O59" s="3"/>
      <c r="P59" s="34">
        <f t="shared" si="1"/>
        <v>158949084755</v>
      </c>
      <c r="Q59" s="165">
        <v>50352890869</v>
      </c>
      <c r="R59" s="3">
        <v>11698773993</v>
      </c>
      <c r="S59" s="3">
        <v>446556898</v>
      </c>
      <c r="T59" s="3">
        <v>0</v>
      </c>
      <c r="U59" s="3">
        <v>354913427</v>
      </c>
      <c r="V59" s="3">
        <v>354913427</v>
      </c>
      <c r="W59" s="3">
        <v>186031573</v>
      </c>
      <c r="X59" s="3"/>
      <c r="Y59" s="3">
        <v>1365368859</v>
      </c>
      <c r="Z59" s="3">
        <v>454689084</v>
      </c>
      <c r="AA59" s="3">
        <v>322012858</v>
      </c>
      <c r="AB59" s="3"/>
      <c r="AC59" s="36">
        <f t="shared" si="0"/>
        <v>15183260119</v>
      </c>
      <c r="AD59" s="37">
        <f t="shared" si="2"/>
        <v>93412933767</v>
      </c>
      <c r="AE59" s="144"/>
      <c r="AG59" s="144"/>
      <c r="AI59" s="144"/>
    </row>
    <row r="60" spans="1:35" hidden="1" x14ac:dyDescent="0.25">
      <c r="A60" s="38">
        <v>48</v>
      </c>
      <c r="B60" s="30" t="s">
        <v>208</v>
      </c>
      <c r="C60" s="30" t="s">
        <v>1326</v>
      </c>
      <c r="D60" s="31">
        <v>891855138</v>
      </c>
      <c r="E60" s="31">
        <v>213815238</v>
      </c>
      <c r="F60" s="32" t="s">
        <v>209</v>
      </c>
      <c r="G60" s="33">
        <v>63918290383</v>
      </c>
      <c r="H60" s="33">
        <v>0</v>
      </c>
      <c r="I60" s="3">
        <v>1210849360</v>
      </c>
      <c r="J60" s="3">
        <v>1590009093</v>
      </c>
      <c r="K60" s="3">
        <v>52027548643</v>
      </c>
      <c r="L60" s="3"/>
      <c r="M60" s="3"/>
      <c r="N60" s="3"/>
      <c r="O60" s="3"/>
      <c r="P60" s="34">
        <f t="shared" si="1"/>
        <v>118746697479</v>
      </c>
      <c r="Q60" s="165">
        <v>36920979433</v>
      </c>
      <c r="R60" s="3">
        <v>9020615965</v>
      </c>
      <c r="S60" s="3">
        <v>234260210</v>
      </c>
      <c r="T60" s="3">
        <v>0</v>
      </c>
      <c r="U60" s="3">
        <v>250566902</v>
      </c>
      <c r="V60" s="3">
        <v>250566902</v>
      </c>
      <c r="W60" s="3">
        <v>100904113</v>
      </c>
      <c r="X60" s="3"/>
      <c r="Y60" s="3">
        <v>526080273</v>
      </c>
      <c r="Z60" s="3">
        <v>311704330</v>
      </c>
      <c r="AA60" s="3">
        <v>220750411</v>
      </c>
      <c r="AB60" s="3"/>
      <c r="AC60" s="36">
        <f t="shared" si="0"/>
        <v>10915449106</v>
      </c>
      <c r="AD60" s="37">
        <f t="shared" si="2"/>
        <v>70910268940</v>
      </c>
      <c r="AE60" s="144"/>
      <c r="AG60" s="144"/>
      <c r="AI60" s="144"/>
    </row>
    <row r="61" spans="1:35" hidden="1" x14ac:dyDescent="0.25">
      <c r="A61" s="29">
        <v>49</v>
      </c>
      <c r="B61" s="30" t="s">
        <v>210</v>
      </c>
      <c r="C61" s="30" t="s">
        <v>1314</v>
      </c>
      <c r="D61" s="31">
        <v>890907106</v>
      </c>
      <c r="E61" s="31">
        <v>216605266</v>
      </c>
      <c r="F61" s="32" t="s">
        <v>211</v>
      </c>
      <c r="G61" s="33">
        <v>41557965314</v>
      </c>
      <c r="H61" s="33">
        <v>0</v>
      </c>
      <c r="I61" s="3">
        <v>1139134096</v>
      </c>
      <c r="J61" s="3">
        <v>1427403908</v>
      </c>
      <c r="K61" s="3">
        <v>54807650230</v>
      </c>
      <c r="L61" s="3"/>
      <c r="M61" s="3"/>
      <c r="N61" s="3"/>
      <c r="O61" s="3"/>
      <c r="P61" s="34">
        <f t="shared" si="1"/>
        <v>98932153548</v>
      </c>
      <c r="Q61" s="165">
        <v>32394874990</v>
      </c>
      <c r="R61" s="3">
        <v>7243408901</v>
      </c>
      <c r="S61" s="3">
        <v>963188254</v>
      </c>
      <c r="T61" s="3">
        <v>0</v>
      </c>
      <c r="U61" s="3">
        <v>233806329</v>
      </c>
      <c r="V61" s="3">
        <v>233806328</v>
      </c>
      <c r="W61" s="3">
        <v>94927841</v>
      </c>
      <c r="X61" s="3"/>
      <c r="Y61" s="3">
        <v>489500341</v>
      </c>
      <c r="Z61" s="3">
        <v>290854212</v>
      </c>
      <c r="AA61" s="3">
        <v>205984263</v>
      </c>
      <c r="AB61" s="3"/>
      <c r="AC61" s="36">
        <f t="shared" si="0"/>
        <v>9755476469</v>
      </c>
      <c r="AD61" s="37">
        <f t="shared" si="2"/>
        <v>56781802089</v>
      </c>
      <c r="AE61" s="144"/>
      <c r="AG61" s="144"/>
      <c r="AI61" s="144"/>
    </row>
    <row r="62" spans="1:35" hidden="1" x14ac:dyDescent="0.25">
      <c r="A62" s="38">
        <v>50</v>
      </c>
      <c r="B62" s="30" t="s">
        <v>212</v>
      </c>
      <c r="C62" s="30" t="s">
        <v>1329</v>
      </c>
      <c r="D62" s="31">
        <v>800095728</v>
      </c>
      <c r="E62" s="31">
        <v>210118001</v>
      </c>
      <c r="F62" s="32" t="s">
        <v>213</v>
      </c>
      <c r="G62" s="33">
        <v>114070559242</v>
      </c>
      <c r="H62" s="33">
        <v>0</v>
      </c>
      <c r="I62" s="3">
        <v>2947417536</v>
      </c>
      <c r="J62" s="3">
        <v>2655488927</v>
      </c>
      <c r="K62" s="3">
        <v>73716027668</v>
      </c>
      <c r="L62" s="3"/>
      <c r="M62" s="3"/>
      <c r="N62" s="3"/>
      <c r="O62" s="3"/>
      <c r="P62" s="34">
        <f t="shared" si="1"/>
        <v>193389493373</v>
      </c>
      <c r="Q62" s="165">
        <v>61440432193</v>
      </c>
      <c r="R62" s="3">
        <v>11382942446</v>
      </c>
      <c r="S62" s="3">
        <v>755527423</v>
      </c>
      <c r="T62" s="3">
        <v>0</v>
      </c>
      <c r="U62" s="3">
        <v>396739650</v>
      </c>
      <c r="V62" s="3">
        <v>396739650</v>
      </c>
      <c r="W62" s="3">
        <v>245618128</v>
      </c>
      <c r="X62" s="3"/>
      <c r="Y62" s="3">
        <v>1543792238</v>
      </c>
      <c r="Z62" s="3">
        <v>492512626</v>
      </c>
      <c r="AA62" s="3">
        <v>348799662</v>
      </c>
      <c r="AB62" s="3"/>
      <c r="AC62" s="36">
        <f t="shared" si="0"/>
        <v>15562671823</v>
      </c>
      <c r="AD62" s="37">
        <f t="shared" si="2"/>
        <v>116386389357</v>
      </c>
      <c r="AE62" s="144"/>
      <c r="AG62" s="144"/>
      <c r="AI62" s="144"/>
    </row>
    <row r="63" spans="1:35" hidden="1" x14ac:dyDescent="0.25">
      <c r="A63" s="29">
        <v>51</v>
      </c>
      <c r="B63" s="30" t="s">
        <v>214</v>
      </c>
      <c r="C63" s="30" t="s">
        <v>1360</v>
      </c>
      <c r="D63" s="31">
        <v>890205176</v>
      </c>
      <c r="E63" s="31">
        <v>217668276</v>
      </c>
      <c r="F63" s="32" t="s">
        <v>215</v>
      </c>
      <c r="G63" s="33">
        <v>102446445193</v>
      </c>
      <c r="H63" s="33">
        <v>0</v>
      </c>
      <c r="I63" s="3">
        <v>2299180800</v>
      </c>
      <c r="J63" s="3">
        <v>2568312539</v>
      </c>
      <c r="K63" s="3">
        <v>66321723777</v>
      </c>
      <c r="L63" s="3"/>
      <c r="M63" s="3"/>
      <c r="N63" s="3"/>
      <c r="O63" s="3"/>
      <c r="P63" s="34">
        <f t="shared" si="1"/>
        <v>173635662309</v>
      </c>
      <c r="Q63" s="165">
        <v>55077802365</v>
      </c>
      <c r="R63" s="3">
        <v>10435135308</v>
      </c>
      <c r="S63" s="3">
        <v>188872390</v>
      </c>
      <c r="T63" s="3">
        <v>0</v>
      </c>
      <c r="U63" s="3">
        <v>408593898</v>
      </c>
      <c r="V63" s="3">
        <v>408593897</v>
      </c>
      <c r="W63" s="3">
        <v>191598400</v>
      </c>
      <c r="X63" s="3"/>
      <c r="Y63" s="3">
        <v>1897906555</v>
      </c>
      <c r="Z63" s="3">
        <v>507643459</v>
      </c>
      <c r="AA63" s="3">
        <v>359515385</v>
      </c>
      <c r="AB63" s="3"/>
      <c r="AC63" s="36">
        <f t="shared" si="0"/>
        <v>14397859292</v>
      </c>
      <c r="AD63" s="37">
        <f t="shared" si="2"/>
        <v>104160000652</v>
      </c>
      <c r="AE63" s="144"/>
      <c r="AG63" s="144"/>
      <c r="AI63" s="144"/>
    </row>
    <row r="64" spans="1:35" hidden="1" x14ac:dyDescent="0.25">
      <c r="A64" s="38">
        <v>52</v>
      </c>
      <c r="B64" s="30" t="s">
        <v>216</v>
      </c>
      <c r="C64" s="30" t="s">
        <v>1338</v>
      </c>
      <c r="D64" s="31">
        <v>890680008</v>
      </c>
      <c r="E64" s="31">
        <v>219025290</v>
      </c>
      <c r="F64" s="32" t="s">
        <v>217</v>
      </c>
      <c r="G64" s="33">
        <v>61859503587</v>
      </c>
      <c r="H64" s="33">
        <v>0</v>
      </c>
      <c r="I64" s="3">
        <v>1354847696</v>
      </c>
      <c r="J64" s="3">
        <v>1602820646</v>
      </c>
      <c r="K64" s="3">
        <v>47489803182</v>
      </c>
      <c r="L64" s="3"/>
      <c r="M64" s="3"/>
      <c r="N64" s="3"/>
      <c r="O64" s="3"/>
      <c r="P64" s="34">
        <f t="shared" si="1"/>
        <v>112306975111</v>
      </c>
      <c r="Q64" s="165">
        <v>35296519088</v>
      </c>
      <c r="R64" s="3">
        <v>6674731203</v>
      </c>
      <c r="S64" s="3">
        <v>130027753</v>
      </c>
      <c r="T64" s="3">
        <v>0</v>
      </c>
      <c r="U64" s="3">
        <v>247803549</v>
      </c>
      <c r="V64" s="3">
        <v>247803549</v>
      </c>
      <c r="W64" s="3">
        <v>112903975</v>
      </c>
      <c r="X64" s="3"/>
      <c r="Y64" s="3">
        <v>692150621</v>
      </c>
      <c r="Z64" s="3">
        <v>308266676</v>
      </c>
      <c r="AA64" s="3">
        <v>218315849</v>
      </c>
      <c r="AB64" s="3"/>
      <c r="AC64" s="36">
        <f t="shared" si="0"/>
        <v>8632003175</v>
      </c>
      <c r="AD64" s="37">
        <f t="shared" si="2"/>
        <v>68378452848</v>
      </c>
      <c r="AE64" s="144"/>
      <c r="AG64" s="144"/>
      <c r="AI64" s="144"/>
    </row>
    <row r="65" spans="1:35" hidden="1" x14ac:dyDescent="0.25">
      <c r="A65" s="29">
        <v>53</v>
      </c>
      <c r="B65" s="30" t="s">
        <v>218</v>
      </c>
      <c r="C65" s="30" t="s">
        <v>1339</v>
      </c>
      <c r="D65" s="31">
        <v>890680378</v>
      </c>
      <c r="E65" s="31">
        <v>210725307</v>
      </c>
      <c r="F65" s="32" t="s">
        <v>219</v>
      </c>
      <c r="G65" s="33">
        <v>39072483676</v>
      </c>
      <c r="H65" s="33">
        <v>0</v>
      </c>
      <c r="I65" s="3">
        <v>833052208</v>
      </c>
      <c r="J65" s="3">
        <v>1085117079</v>
      </c>
      <c r="K65" s="3">
        <v>34066114688</v>
      </c>
      <c r="L65" s="3"/>
      <c r="M65" s="3"/>
      <c r="N65" s="3"/>
      <c r="O65" s="3"/>
      <c r="P65" s="34">
        <f t="shared" si="1"/>
        <v>75056767651</v>
      </c>
      <c r="Q65" s="165">
        <v>23602844045</v>
      </c>
      <c r="R65" s="3">
        <v>5917659827</v>
      </c>
      <c r="S65" s="3">
        <v>46603775</v>
      </c>
      <c r="T65" s="3">
        <v>0</v>
      </c>
      <c r="U65" s="3">
        <v>151337852</v>
      </c>
      <c r="V65" s="3">
        <v>151337851</v>
      </c>
      <c r="W65" s="3">
        <v>69421017</v>
      </c>
      <c r="X65" s="3"/>
      <c r="Y65" s="3">
        <v>610080308</v>
      </c>
      <c r="Z65" s="3">
        <v>188263753</v>
      </c>
      <c r="AA65" s="3">
        <v>133329239</v>
      </c>
      <c r="AB65" s="3"/>
      <c r="AC65" s="36">
        <f t="shared" si="0"/>
        <v>7268033622</v>
      </c>
      <c r="AD65" s="37">
        <f t="shared" si="2"/>
        <v>44185889984</v>
      </c>
      <c r="AE65" s="144"/>
      <c r="AG65" s="144"/>
      <c r="AI65" s="144"/>
    </row>
    <row r="66" spans="1:35" hidden="1" x14ac:dyDescent="0.25">
      <c r="A66" s="58">
        <v>54</v>
      </c>
      <c r="B66" s="40" t="s">
        <v>220</v>
      </c>
      <c r="C66" s="40" t="s">
        <v>1362</v>
      </c>
      <c r="D66" s="31">
        <v>890204802</v>
      </c>
      <c r="E66" s="31">
        <v>210768307</v>
      </c>
      <c r="F66" s="32" t="s">
        <v>221</v>
      </c>
      <c r="G66" s="33">
        <v>94327802531</v>
      </c>
      <c r="H66" s="33">
        <v>0</v>
      </c>
      <c r="I66" s="3">
        <v>2106042560</v>
      </c>
      <c r="J66" s="3">
        <v>2096703393</v>
      </c>
      <c r="K66" s="3">
        <v>54194639484</v>
      </c>
      <c r="L66" s="3"/>
      <c r="M66" s="3"/>
      <c r="N66" s="3"/>
      <c r="O66" s="3"/>
      <c r="P66" s="34">
        <f t="shared" si="1"/>
        <v>152725187968</v>
      </c>
      <c r="Q66" s="165">
        <v>47986072508</v>
      </c>
      <c r="R66" s="3">
        <v>10187622668</v>
      </c>
      <c r="S66" s="3">
        <v>1423888217</v>
      </c>
      <c r="T66" s="3">
        <v>0</v>
      </c>
      <c r="U66" s="3">
        <v>454212408</v>
      </c>
      <c r="V66" s="3">
        <v>454212409</v>
      </c>
      <c r="W66" s="3">
        <v>175503547</v>
      </c>
      <c r="X66" s="3"/>
      <c r="Y66" s="3">
        <v>1202334235</v>
      </c>
      <c r="Z66" s="3">
        <v>566966265</v>
      </c>
      <c r="AA66" s="3">
        <v>401528064</v>
      </c>
      <c r="AB66" s="3"/>
      <c r="AC66" s="36">
        <f t="shared" si="0"/>
        <v>14866267813</v>
      </c>
      <c r="AD66" s="37">
        <f t="shared" si="2"/>
        <v>89872847647</v>
      </c>
      <c r="AE66" s="144"/>
      <c r="AG66" s="144"/>
      <c r="AI66" s="144"/>
    </row>
    <row r="67" spans="1:35" hidden="1" x14ac:dyDescent="0.25">
      <c r="A67" s="29">
        <v>55</v>
      </c>
      <c r="B67" s="30" t="s">
        <v>222</v>
      </c>
      <c r="C67" s="30" t="s">
        <v>1365</v>
      </c>
      <c r="D67" s="31">
        <v>800113389</v>
      </c>
      <c r="E67" s="31">
        <v>210173001</v>
      </c>
      <c r="F67" s="32" t="s">
        <v>223</v>
      </c>
      <c r="G67" s="33">
        <v>284617745015</v>
      </c>
      <c r="H67" s="33">
        <v>0</v>
      </c>
      <c r="I67" s="3">
        <v>6016382464</v>
      </c>
      <c r="J67" s="3">
        <v>6314804550</v>
      </c>
      <c r="K67" s="3">
        <v>192726509605</v>
      </c>
      <c r="L67" s="3"/>
      <c r="M67" s="3"/>
      <c r="N67" s="3"/>
      <c r="O67" s="3"/>
      <c r="P67" s="34">
        <f t="shared" si="1"/>
        <v>489675441634</v>
      </c>
      <c r="Q67" s="165">
        <v>154563294641</v>
      </c>
      <c r="R67" s="3">
        <v>30085368776</v>
      </c>
      <c r="S67" s="3">
        <v>1252339245</v>
      </c>
      <c r="T67" s="3">
        <v>0</v>
      </c>
      <c r="U67" s="3">
        <v>1587866732</v>
      </c>
      <c r="V67" s="3">
        <v>1587866732</v>
      </c>
      <c r="W67" s="3">
        <v>501365205</v>
      </c>
      <c r="X67" s="3"/>
      <c r="Y67" s="3">
        <v>4665717354</v>
      </c>
      <c r="Z67" s="3">
        <v>1410256187</v>
      </c>
      <c r="AA67" s="3">
        <v>998749787</v>
      </c>
      <c r="AB67" s="3"/>
      <c r="AC67" s="36">
        <f t="shared" si="0"/>
        <v>42089530018</v>
      </c>
      <c r="AD67" s="37">
        <f t="shared" si="2"/>
        <v>293022616975</v>
      </c>
      <c r="AE67" s="144"/>
      <c r="AG67" s="144"/>
      <c r="AI67" s="144"/>
    </row>
    <row r="68" spans="1:35" hidden="1" x14ac:dyDescent="0.25">
      <c r="A68" s="38">
        <v>56</v>
      </c>
      <c r="B68" s="30" t="s">
        <v>224</v>
      </c>
      <c r="C68" s="30" t="s">
        <v>27</v>
      </c>
      <c r="D68" s="31">
        <v>890980093</v>
      </c>
      <c r="E68" s="31">
        <v>216005360</v>
      </c>
      <c r="F68" s="32" t="s">
        <v>225</v>
      </c>
      <c r="G68" s="33">
        <v>92613812091</v>
      </c>
      <c r="H68" s="33">
        <v>0</v>
      </c>
      <c r="I68" s="3">
        <v>2433870880</v>
      </c>
      <c r="J68" s="3">
        <v>2751818430</v>
      </c>
      <c r="K68" s="3">
        <v>74627415559</v>
      </c>
      <c r="L68" s="3"/>
      <c r="M68" s="3"/>
      <c r="N68" s="3"/>
      <c r="O68" s="3"/>
      <c r="P68" s="34">
        <f t="shared" si="1"/>
        <v>172426916960</v>
      </c>
      <c r="Q68" s="165">
        <v>53125567268</v>
      </c>
      <c r="R68" s="3">
        <v>10170967396</v>
      </c>
      <c r="S68" s="3">
        <v>537581769</v>
      </c>
      <c r="T68" s="3">
        <v>0</v>
      </c>
      <c r="U68" s="3">
        <v>417519184</v>
      </c>
      <c r="V68" s="3">
        <v>417519184</v>
      </c>
      <c r="W68" s="3">
        <v>202822573</v>
      </c>
      <c r="X68" s="3"/>
      <c r="Y68" s="3">
        <v>874718093</v>
      </c>
      <c r="Z68" s="3">
        <v>519050118</v>
      </c>
      <c r="AA68" s="3">
        <v>367593633</v>
      </c>
      <c r="AB68" s="3"/>
      <c r="AC68" s="36">
        <f t="shared" si="0"/>
        <v>13507771950</v>
      </c>
      <c r="AD68" s="37">
        <f t="shared" si="2"/>
        <v>105793577742</v>
      </c>
      <c r="AE68" s="144"/>
      <c r="AG68" s="144"/>
      <c r="AI68" s="144"/>
    </row>
    <row r="69" spans="1:35" hidden="1" x14ac:dyDescent="0.25">
      <c r="A69" s="29">
        <v>57</v>
      </c>
      <c r="B69" s="30" t="s">
        <v>226</v>
      </c>
      <c r="C69" s="30" t="s">
        <v>1333</v>
      </c>
      <c r="D69" s="31">
        <v>800096758</v>
      </c>
      <c r="E69" s="31">
        <v>211723417</v>
      </c>
      <c r="F69" s="32" t="s">
        <v>227</v>
      </c>
      <c r="G69" s="33">
        <v>95213254183</v>
      </c>
      <c r="H69" s="33">
        <v>0</v>
      </c>
      <c r="I69" s="3">
        <v>2874260224</v>
      </c>
      <c r="J69" s="3">
        <v>2711532343</v>
      </c>
      <c r="K69" s="3">
        <v>74950383009</v>
      </c>
      <c r="L69" s="3"/>
      <c r="M69" s="3"/>
      <c r="N69" s="3"/>
      <c r="O69" s="3"/>
      <c r="P69" s="34">
        <f t="shared" si="1"/>
        <v>175749429759</v>
      </c>
      <c r="Q69" s="165">
        <v>58422749569</v>
      </c>
      <c r="R69" s="3">
        <v>13884918891</v>
      </c>
      <c r="S69" s="3">
        <v>0</v>
      </c>
      <c r="T69" s="3">
        <v>0</v>
      </c>
      <c r="U69" s="3">
        <v>526608212</v>
      </c>
      <c r="V69" s="3">
        <v>526608212</v>
      </c>
      <c r="W69" s="3">
        <v>239521685</v>
      </c>
      <c r="X69" s="3"/>
      <c r="Y69" s="3">
        <v>1199600742</v>
      </c>
      <c r="Z69" s="3">
        <v>671731618</v>
      </c>
      <c r="AA69" s="3">
        <v>475723359</v>
      </c>
      <c r="AB69" s="3"/>
      <c r="AC69" s="36">
        <f t="shared" si="0"/>
        <v>17524712719</v>
      </c>
      <c r="AD69" s="37">
        <f t="shared" si="2"/>
        <v>99801967471</v>
      </c>
      <c r="AE69" s="144"/>
      <c r="AG69" s="144"/>
      <c r="AI69" s="144"/>
    </row>
    <row r="70" spans="1:35" hidden="1" x14ac:dyDescent="0.25">
      <c r="A70" s="38">
        <v>58</v>
      </c>
      <c r="B70" s="30" t="s">
        <v>228</v>
      </c>
      <c r="C70" s="30" t="s">
        <v>1324</v>
      </c>
      <c r="D70" s="31">
        <v>800028432</v>
      </c>
      <c r="E70" s="31">
        <v>213013430</v>
      </c>
      <c r="F70" s="32" t="s">
        <v>229</v>
      </c>
      <c r="G70" s="33">
        <v>95831409409</v>
      </c>
      <c r="H70" s="33">
        <v>0</v>
      </c>
      <c r="I70" s="3">
        <v>3192838144</v>
      </c>
      <c r="J70" s="3">
        <v>2900078095</v>
      </c>
      <c r="K70" s="3">
        <v>55674869204</v>
      </c>
      <c r="L70" s="3"/>
      <c r="M70" s="3"/>
      <c r="N70" s="3"/>
      <c r="O70" s="3"/>
      <c r="P70" s="34">
        <f t="shared" si="1"/>
        <v>157599194852</v>
      </c>
      <c r="Q70" s="165">
        <v>49533546777</v>
      </c>
      <c r="R70" s="3">
        <v>11376961050</v>
      </c>
      <c r="S70" s="3">
        <v>295241988</v>
      </c>
      <c r="T70" s="3">
        <v>0</v>
      </c>
      <c r="U70" s="3">
        <v>502076269</v>
      </c>
      <c r="V70" s="3">
        <v>502076268</v>
      </c>
      <c r="W70" s="3">
        <v>266069845</v>
      </c>
      <c r="X70" s="3"/>
      <c r="Y70" s="3">
        <v>1089046645</v>
      </c>
      <c r="Z70" s="3">
        <v>621378951</v>
      </c>
      <c r="AA70" s="3">
        <v>440063372</v>
      </c>
      <c r="AB70" s="3"/>
      <c r="AC70" s="36">
        <f t="shared" si="0"/>
        <v>15092914388</v>
      </c>
      <c r="AD70" s="37">
        <f t="shared" si="2"/>
        <v>92972733687</v>
      </c>
      <c r="AE70" s="144"/>
      <c r="AG70" s="144"/>
      <c r="AI70" s="144"/>
    </row>
    <row r="71" spans="1:35" hidden="1" x14ac:dyDescent="0.25">
      <c r="A71" s="29">
        <v>59</v>
      </c>
      <c r="B71" s="30" t="s">
        <v>230</v>
      </c>
      <c r="C71" s="30" t="s">
        <v>1347</v>
      </c>
      <c r="D71" s="31">
        <v>892120020</v>
      </c>
      <c r="E71" s="31">
        <v>213044430</v>
      </c>
      <c r="F71" s="32" t="s">
        <v>231</v>
      </c>
      <c r="G71" s="33">
        <v>232822004003</v>
      </c>
      <c r="H71" s="33">
        <v>0</v>
      </c>
      <c r="I71" s="3">
        <v>12328639744</v>
      </c>
      <c r="J71" s="3">
        <v>8998208724</v>
      </c>
      <c r="K71" s="3">
        <v>62530501472</v>
      </c>
      <c r="L71" s="3"/>
      <c r="M71" s="3"/>
      <c r="N71" s="3"/>
      <c r="O71" s="3"/>
      <c r="P71" s="34">
        <f t="shared" si="1"/>
        <v>316679353943</v>
      </c>
      <c r="Q71" s="165">
        <v>104096471354</v>
      </c>
      <c r="R71" s="3">
        <v>18796004863</v>
      </c>
      <c r="S71" s="3">
        <v>6240081939</v>
      </c>
      <c r="T71" s="3">
        <v>0</v>
      </c>
      <c r="U71" s="3">
        <v>826294211</v>
      </c>
      <c r="V71" s="3">
        <v>826294211</v>
      </c>
      <c r="W71" s="3">
        <v>1027386645</v>
      </c>
      <c r="X71" s="3"/>
      <c r="Y71" s="3">
        <v>4824076814</v>
      </c>
      <c r="Z71" s="3">
        <v>1070735917</v>
      </c>
      <c r="AA71" s="3">
        <v>758300003</v>
      </c>
      <c r="AB71" s="3"/>
      <c r="AC71" s="36">
        <f t="shared" si="0"/>
        <v>34369174603</v>
      </c>
      <c r="AD71" s="37">
        <f t="shared" si="2"/>
        <v>178213707986</v>
      </c>
      <c r="AE71" s="144"/>
      <c r="AG71" s="144"/>
      <c r="AI71" s="144"/>
    </row>
    <row r="72" spans="1:35" hidden="1" x14ac:dyDescent="0.25">
      <c r="A72" s="38">
        <v>60</v>
      </c>
      <c r="B72" s="30" t="s">
        <v>232</v>
      </c>
      <c r="C72" s="30" t="s">
        <v>1328</v>
      </c>
      <c r="D72" s="31">
        <v>890801053</v>
      </c>
      <c r="E72" s="31">
        <v>210117001</v>
      </c>
      <c r="F72" s="32" t="s">
        <v>233</v>
      </c>
      <c r="G72" s="33">
        <v>162845115215</v>
      </c>
      <c r="H72" s="33">
        <v>0</v>
      </c>
      <c r="I72" s="3">
        <v>2894427904</v>
      </c>
      <c r="J72" s="3">
        <v>3315604435</v>
      </c>
      <c r="K72" s="3">
        <v>119833891132</v>
      </c>
      <c r="L72" s="3"/>
      <c r="M72" s="3"/>
      <c r="N72" s="3"/>
      <c r="O72" s="3"/>
      <c r="P72" s="34">
        <f t="shared" si="1"/>
        <v>288889038686</v>
      </c>
      <c r="Q72" s="165">
        <v>92458656044</v>
      </c>
      <c r="R72" s="3">
        <v>22661953420</v>
      </c>
      <c r="S72" s="3">
        <v>740493970</v>
      </c>
      <c r="T72" s="3">
        <v>0</v>
      </c>
      <c r="U72" s="3">
        <v>930011166</v>
      </c>
      <c r="V72" s="3">
        <v>930011166</v>
      </c>
      <c r="W72" s="3">
        <v>241202325</v>
      </c>
      <c r="X72" s="3"/>
      <c r="Y72" s="3">
        <v>1938516452</v>
      </c>
      <c r="Z72" s="3">
        <v>1156917127</v>
      </c>
      <c r="AA72" s="3">
        <v>819333923</v>
      </c>
      <c r="AB72" s="3"/>
      <c r="AC72" s="36">
        <f t="shared" si="0"/>
        <v>29418439549</v>
      </c>
      <c r="AD72" s="37">
        <f t="shared" si="2"/>
        <v>167011943093</v>
      </c>
      <c r="AE72" s="144"/>
      <c r="AG72" s="144"/>
      <c r="AI72" s="144"/>
    </row>
    <row r="73" spans="1:35" hidden="1" x14ac:dyDescent="0.25">
      <c r="A73" s="38">
        <v>61</v>
      </c>
      <c r="B73" s="30" t="s">
        <v>234</v>
      </c>
      <c r="C73" s="30" t="s">
        <v>1311</v>
      </c>
      <c r="D73" s="31">
        <v>890905211</v>
      </c>
      <c r="E73" s="31">
        <v>210105001</v>
      </c>
      <c r="F73" s="32" t="s">
        <v>235</v>
      </c>
      <c r="G73" s="33">
        <v>937887139464</v>
      </c>
      <c r="H73" s="33">
        <v>0</v>
      </c>
      <c r="I73" s="3">
        <v>24794354688</v>
      </c>
      <c r="J73" s="3">
        <v>27256490054</v>
      </c>
      <c r="K73" s="3">
        <v>656909947979</v>
      </c>
      <c r="L73" s="3"/>
      <c r="M73" s="3"/>
      <c r="N73" s="3"/>
      <c r="O73" s="3"/>
      <c r="P73" s="34">
        <f t="shared" si="1"/>
        <v>1646847932185</v>
      </c>
      <c r="Q73" s="165">
        <v>514836196921</v>
      </c>
      <c r="R73" s="3">
        <v>93464657337</v>
      </c>
      <c r="S73" s="3">
        <v>7135722399</v>
      </c>
      <c r="T73" s="3">
        <v>0</v>
      </c>
      <c r="U73" s="3">
        <v>3682336149</v>
      </c>
      <c r="V73" s="3">
        <v>3682336149</v>
      </c>
      <c r="W73" s="3">
        <v>2066196224</v>
      </c>
      <c r="X73" s="3"/>
      <c r="Y73" s="3">
        <v>26365262559</v>
      </c>
      <c r="Z73" s="3">
        <v>4572938113</v>
      </c>
      <c r="AA73" s="3">
        <v>3238575378</v>
      </c>
      <c r="AB73" s="3"/>
      <c r="AC73" s="36">
        <f t="shared" si="0"/>
        <v>144208024308</v>
      </c>
      <c r="AD73" s="37">
        <f t="shared" si="2"/>
        <v>987803710956</v>
      </c>
      <c r="AE73" s="144"/>
      <c r="AG73" s="144"/>
      <c r="AI73" s="144"/>
    </row>
    <row r="74" spans="1:35" hidden="1" x14ac:dyDescent="0.25">
      <c r="A74" s="38">
        <v>62</v>
      </c>
      <c r="B74" s="30" t="s">
        <v>236</v>
      </c>
      <c r="C74" s="30" t="s">
        <v>1332</v>
      </c>
      <c r="D74" s="31">
        <v>800096734</v>
      </c>
      <c r="E74" s="31">
        <v>210123001</v>
      </c>
      <c r="F74" s="32" t="s">
        <v>237</v>
      </c>
      <c r="G74" s="33">
        <v>299569338465</v>
      </c>
      <c r="H74" s="33">
        <v>0</v>
      </c>
      <c r="I74" s="3">
        <v>7705806080</v>
      </c>
      <c r="J74" s="3">
        <v>8328214653</v>
      </c>
      <c r="K74" s="3">
        <v>202508453371</v>
      </c>
      <c r="L74" s="3"/>
      <c r="M74" s="3"/>
      <c r="N74" s="3"/>
      <c r="O74" s="3"/>
      <c r="P74" s="34">
        <f t="shared" si="1"/>
        <v>518111812569</v>
      </c>
      <c r="Q74" s="165">
        <v>165944664589</v>
      </c>
      <c r="R74" s="3">
        <v>39713774516</v>
      </c>
      <c r="S74" s="3">
        <v>1282887728</v>
      </c>
      <c r="T74" s="3">
        <v>0</v>
      </c>
      <c r="U74" s="3">
        <v>1119783704</v>
      </c>
      <c r="V74" s="3">
        <v>1119783705</v>
      </c>
      <c r="W74" s="3">
        <v>642150507</v>
      </c>
      <c r="X74" s="3"/>
      <c r="Y74" s="3">
        <v>2529674756</v>
      </c>
      <c r="Z74" s="3">
        <v>1396183978</v>
      </c>
      <c r="AA74" s="3">
        <v>988783786</v>
      </c>
      <c r="AB74" s="3"/>
      <c r="AC74" s="36">
        <f t="shared" si="0"/>
        <v>48793022680</v>
      </c>
      <c r="AD74" s="37">
        <f t="shared" si="2"/>
        <v>303374125300</v>
      </c>
      <c r="AE74" s="144"/>
      <c r="AG74" s="144"/>
      <c r="AI74" s="144"/>
    </row>
    <row r="75" spans="1:35" hidden="1" x14ac:dyDescent="0.25">
      <c r="A75" s="29">
        <v>63</v>
      </c>
      <c r="B75" s="30" t="s">
        <v>238</v>
      </c>
      <c r="C75" s="30" t="s">
        <v>1344</v>
      </c>
      <c r="D75" s="31">
        <v>891180009</v>
      </c>
      <c r="E75" s="31">
        <v>210141001</v>
      </c>
      <c r="F75" s="32" t="s">
        <v>239</v>
      </c>
      <c r="G75" s="33">
        <v>209942892096</v>
      </c>
      <c r="H75" s="33">
        <v>0</v>
      </c>
      <c r="I75" s="3">
        <v>4104965696</v>
      </c>
      <c r="J75" s="3">
        <v>4696517890</v>
      </c>
      <c r="K75" s="3">
        <v>130684973987</v>
      </c>
      <c r="L75" s="3"/>
      <c r="M75" s="3"/>
      <c r="N75" s="46"/>
      <c r="O75" s="46"/>
      <c r="P75" s="34">
        <f t="shared" si="1"/>
        <v>349429349669</v>
      </c>
      <c r="Q75" s="165">
        <v>110716305902</v>
      </c>
      <c r="R75" s="3">
        <v>27844693675</v>
      </c>
      <c r="S75" s="3">
        <v>0</v>
      </c>
      <c r="T75" s="3">
        <v>0</v>
      </c>
      <c r="U75" s="3">
        <v>803715107</v>
      </c>
      <c r="V75" s="3">
        <v>803715107</v>
      </c>
      <c r="W75" s="3">
        <v>342080475</v>
      </c>
      <c r="X75" s="3"/>
      <c r="Y75" s="3">
        <v>1821946308</v>
      </c>
      <c r="Z75" s="3">
        <v>1010417031</v>
      </c>
      <c r="AA75" s="3">
        <v>715581895</v>
      </c>
      <c r="AB75" s="3"/>
      <c r="AC75" s="36">
        <f t="shared" si="0"/>
        <v>33342149598</v>
      </c>
      <c r="AD75" s="37">
        <f t="shared" si="2"/>
        <v>205370894169</v>
      </c>
      <c r="AE75" s="144"/>
      <c r="AG75" s="144"/>
      <c r="AI75" s="144"/>
    </row>
    <row r="76" spans="1:35" hidden="1" x14ac:dyDescent="0.25">
      <c r="A76" s="38">
        <v>64</v>
      </c>
      <c r="B76" s="30" t="s">
        <v>240</v>
      </c>
      <c r="C76" s="30" t="s">
        <v>1371</v>
      </c>
      <c r="D76" s="31">
        <v>891380007</v>
      </c>
      <c r="E76" s="31">
        <v>212076520</v>
      </c>
      <c r="F76" s="32" t="s">
        <v>241</v>
      </c>
      <c r="G76" s="33">
        <v>128910940173</v>
      </c>
      <c r="H76" s="33">
        <v>0</v>
      </c>
      <c r="I76" s="3">
        <v>3305555264</v>
      </c>
      <c r="J76" s="3">
        <v>3598991507</v>
      </c>
      <c r="K76" s="3">
        <v>97908548775</v>
      </c>
      <c r="L76" s="3"/>
      <c r="M76" s="3"/>
      <c r="N76" s="3"/>
      <c r="O76" s="3"/>
      <c r="P76" s="34">
        <f t="shared" si="1"/>
        <v>233724035719</v>
      </c>
      <c r="Q76" s="165">
        <v>73358121236</v>
      </c>
      <c r="R76" s="3">
        <v>18458309864</v>
      </c>
      <c r="S76" s="3">
        <v>75275280</v>
      </c>
      <c r="T76" s="3">
        <v>0</v>
      </c>
      <c r="U76" s="3">
        <v>542470228</v>
      </c>
      <c r="V76" s="3">
        <v>542470228</v>
      </c>
      <c r="W76" s="3">
        <v>275462939</v>
      </c>
      <c r="X76" s="3"/>
      <c r="Y76" s="3">
        <v>1232157890</v>
      </c>
      <c r="Z76" s="3">
        <v>683943444</v>
      </c>
      <c r="AA76" s="3">
        <v>484371830</v>
      </c>
      <c r="AB76" s="3"/>
      <c r="AC76" s="36">
        <f t="shared" si="0"/>
        <v>22294461703</v>
      </c>
      <c r="AD76" s="37">
        <f t="shared" si="2"/>
        <v>138071452780</v>
      </c>
      <c r="AE76" s="144"/>
      <c r="AG76" s="144"/>
      <c r="AI76" s="144"/>
    </row>
    <row r="77" spans="1:35" hidden="1" x14ac:dyDescent="0.25">
      <c r="A77" s="29">
        <v>65</v>
      </c>
      <c r="B77" s="30" t="s">
        <v>242</v>
      </c>
      <c r="C77" s="30" t="s">
        <v>1352</v>
      </c>
      <c r="D77" s="31">
        <v>891280000</v>
      </c>
      <c r="E77" s="31">
        <v>210152001</v>
      </c>
      <c r="F77" s="32" t="s">
        <v>243</v>
      </c>
      <c r="G77" s="33">
        <v>211898810140</v>
      </c>
      <c r="H77" s="33">
        <v>0</v>
      </c>
      <c r="I77" s="3">
        <v>3639477440</v>
      </c>
      <c r="J77" s="3">
        <v>3900761837</v>
      </c>
      <c r="K77" s="3">
        <v>143454761509</v>
      </c>
      <c r="L77" s="3"/>
      <c r="M77" s="3"/>
      <c r="N77" s="3"/>
      <c r="O77" s="3"/>
      <c r="P77" s="34">
        <f t="shared" si="1"/>
        <v>362893810926</v>
      </c>
      <c r="Q77" s="165">
        <v>114933373464</v>
      </c>
      <c r="R77" s="3">
        <v>27226497650</v>
      </c>
      <c r="S77" s="3">
        <v>791630370</v>
      </c>
      <c r="T77" s="3">
        <v>0</v>
      </c>
      <c r="U77" s="3">
        <v>768949669</v>
      </c>
      <c r="V77" s="3">
        <v>768949669</v>
      </c>
      <c r="W77" s="3">
        <v>303289787</v>
      </c>
      <c r="X77" s="3"/>
      <c r="Y77" s="3">
        <v>1709914814</v>
      </c>
      <c r="Z77" s="3">
        <v>956570367</v>
      </c>
      <c r="AA77" s="3">
        <v>677447444</v>
      </c>
      <c r="AB77" s="3"/>
      <c r="AC77" s="36">
        <f t="shared" ref="AC77:AC140" si="3">SUM(R77:AA77)</f>
        <v>33203249770</v>
      </c>
      <c r="AD77" s="37">
        <f t="shared" si="2"/>
        <v>214757187692</v>
      </c>
      <c r="AE77" s="144"/>
      <c r="AG77" s="144"/>
      <c r="AI77" s="144"/>
    </row>
    <row r="78" spans="1:35" hidden="1" x14ac:dyDescent="0.25">
      <c r="A78" s="38">
        <v>66</v>
      </c>
      <c r="B78" s="30" t="s">
        <v>244</v>
      </c>
      <c r="C78" s="30" t="s">
        <v>1357</v>
      </c>
      <c r="D78" s="31">
        <v>891480030</v>
      </c>
      <c r="E78" s="31">
        <v>210166001</v>
      </c>
      <c r="F78" s="32" t="s">
        <v>245</v>
      </c>
      <c r="G78" s="33">
        <v>243529801268</v>
      </c>
      <c r="H78" s="33">
        <v>0</v>
      </c>
      <c r="I78" s="3">
        <v>5425821056</v>
      </c>
      <c r="J78" s="3">
        <v>5487206656</v>
      </c>
      <c r="K78" s="3">
        <v>161587316985</v>
      </c>
      <c r="L78" s="3"/>
      <c r="M78" s="3"/>
      <c r="N78" s="3"/>
      <c r="O78" s="3"/>
      <c r="P78" s="34">
        <f t="shared" ref="P78:P141" si="4">SUM(G78:N78)</f>
        <v>416030145965</v>
      </c>
      <c r="Q78" s="165">
        <v>137927907105</v>
      </c>
      <c r="R78" s="3">
        <v>31359753004</v>
      </c>
      <c r="S78" s="3">
        <v>1614153828</v>
      </c>
      <c r="T78" s="3">
        <v>0</v>
      </c>
      <c r="U78" s="3">
        <v>1049908552</v>
      </c>
      <c r="V78" s="3">
        <v>1049908551</v>
      </c>
      <c r="W78" s="3">
        <v>452151755</v>
      </c>
      <c r="X78" s="3"/>
      <c r="Y78" s="3">
        <v>2142147283</v>
      </c>
      <c r="Z78" s="3">
        <v>1059776141</v>
      </c>
      <c r="AA78" s="3">
        <v>750538239</v>
      </c>
      <c r="AB78" s="3"/>
      <c r="AC78" s="36">
        <f t="shared" si="3"/>
        <v>39478337353</v>
      </c>
      <c r="AD78" s="37">
        <f t="shared" si="2"/>
        <v>238623901507</v>
      </c>
      <c r="AE78" s="144"/>
      <c r="AG78" s="144"/>
      <c r="AI78" s="144"/>
    </row>
    <row r="79" spans="1:35" hidden="1" x14ac:dyDescent="0.25">
      <c r="A79" s="29">
        <v>67</v>
      </c>
      <c r="B79" s="30" t="s">
        <v>246</v>
      </c>
      <c r="C79" s="30" t="s">
        <v>1330</v>
      </c>
      <c r="D79" s="31">
        <v>891580006</v>
      </c>
      <c r="E79" s="31">
        <v>210119001</v>
      </c>
      <c r="F79" s="32" t="s">
        <v>247</v>
      </c>
      <c r="G79" s="33">
        <v>175682389093</v>
      </c>
      <c r="H79" s="33">
        <v>0</v>
      </c>
      <c r="I79" s="3">
        <v>3419014528</v>
      </c>
      <c r="J79" s="3">
        <v>3100402728</v>
      </c>
      <c r="K79" s="3">
        <v>82480560187</v>
      </c>
      <c r="L79" s="3"/>
      <c r="M79" s="3"/>
      <c r="N79" s="46"/>
      <c r="O79" s="46"/>
      <c r="P79" s="34">
        <f t="shared" si="4"/>
        <v>264682366536</v>
      </c>
      <c r="Q79" s="165">
        <v>84702904437</v>
      </c>
      <c r="R79" s="3">
        <v>18592549399</v>
      </c>
      <c r="S79" s="3">
        <v>1417325692</v>
      </c>
      <c r="T79" s="3">
        <v>0</v>
      </c>
      <c r="U79" s="3">
        <v>551367112</v>
      </c>
      <c r="V79" s="3">
        <v>551367112</v>
      </c>
      <c r="W79" s="3">
        <v>284917877</v>
      </c>
      <c r="X79" s="3"/>
      <c r="Y79" s="3">
        <v>1160498026</v>
      </c>
      <c r="Z79" s="3">
        <v>685898507</v>
      </c>
      <c r="AA79" s="3">
        <v>485756414</v>
      </c>
      <c r="AB79" s="3"/>
      <c r="AC79" s="36">
        <f t="shared" si="3"/>
        <v>23729680139</v>
      </c>
      <c r="AD79" s="37">
        <f t="shared" ref="AD79:AD142" si="5">+P79-Q79+AB79-AC79</f>
        <v>156249781960</v>
      </c>
      <c r="AE79" s="144"/>
      <c r="AG79" s="144"/>
      <c r="AI79" s="144"/>
    </row>
    <row r="80" spans="1:35" hidden="1" x14ac:dyDescent="0.25">
      <c r="A80" s="38">
        <v>68</v>
      </c>
      <c r="B80" s="30" t="s">
        <v>248</v>
      </c>
      <c r="C80" s="30" t="s">
        <v>1334</v>
      </c>
      <c r="D80" s="31">
        <v>800096777</v>
      </c>
      <c r="E80" s="31">
        <v>216023660</v>
      </c>
      <c r="F80" s="32" t="s">
        <v>249</v>
      </c>
      <c r="G80" s="33">
        <v>78206646184</v>
      </c>
      <c r="H80" s="33">
        <v>0</v>
      </c>
      <c r="I80" s="3">
        <v>2250762784</v>
      </c>
      <c r="J80" s="3">
        <v>2181745087</v>
      </c>
      <c r="K80" s="3">
        <v>46538040424</v>
      </c>
      <c r="L80" s="3"/>
      <c r="M80" s="3"/>
      <c r="N80" s="3"/>
      <c r="O80" s="3"/>
      <c r="P80" s="34">
        <f t="shared" si="4"/>
        <v>129177194479</v>
      </c>
      <c r="Q80" s="165">
        <v>41383876270</v>
      </c>
      <c r="R80" s="3">
        <v>9576818420</v>
      </c>
      <c r="S80" s="3">
        <v>201544965</v>
      </c>
      <c r="T80" s="3">
        <v>0</v>
      </c>
      <c r="U80" s="3">
        <v>374874500</v>
      </c>
      <c r="V80" s="3">
        <v>374874500</v>
      </c>
      <c r="W80" s="3">
        <v>187563565</v>
      </c>
      <c r="X80" s="3"/>
      <c r="Y80" s="3">
        <v>856744068</v>
      </c>
      <c r="Z80" s="3">
        <v>478714495</v>
      </c>
      <c r="AA80" s="3">
        <v>339027762</v>
      </c>
      <c r="AB80" s="3"/>
      <c r="AC80" s="36">
        <f t="shared" si="3"/>
        <v>12390162275</v>
      </c>
      <c r="AD80" s="37">
        <f t="shared" si="5"/>
        <v>75403155934</v>
      </c>
      <c r="AE80" s="144"/>
      <c r="AG80" s="144"/>
      <c r="AI80" s="144"/>
    </row>
    <row r="81" spans="1:35" hidden="1" x14ac:dyDescent="0.25">
      <c r="A81" s="29">
        <v>69</v>
      </c>
      <c r="B81" s="30" t="s">
        <v>250</v>
      </c>
      <c r="C81" s="30" t="s">
        <v>1364</v>
      </c>
      <c r="D81" s="31">
        <v>800104062</v>
      </c>
      <c r="E81" s="31">
        <v>210170001</v>
      </c>
      <c r="F81" s="32" t="s">
        <v>251</v>
      </c>
      <c r="G81" s="33">
        <v>188772480245</v>
      </c>
      <c r="H81" s="33">
        <v>0</v>
      </c>
      <c r="I81" s="3">
        <v>4434411328</v>
      </c>
      <c r="J81" s="3">
        <v>5248563964</v>
      </c>
      <c r="K81" s="3">
        <v>102311924187</v>
      </c>
      <c r="L81" s="3"/>
      <c r="M81" s="3"/>
      <c r="N81" s="3"/>
      <c r="O81" s="3"/>
      <c r="P81" s="34">
        <f t="shared" si="4"/>
        <v>300767379724</v>
      </c>
      <c r="Q81" s="165">
        <v>97911812718</v>
      </c>
      <c r="R81" s="3">
        <v>23457489144</v>
      </c>
      <c r="S81" s="3">
        <v>29427939</v>
      </c>
      <c r="T81" s="3">
        <v>0</v>
      </c>
      <c r="U81" s="3">
        <v>991317533</v>
      </c>
      <c r="V81" s="3">
        <v>991317533</v>
      </c>
      <c r="W81" s="3">
        <v>369534277</v>
      </c>
      <c r="X81" s="3"/>
      <c r="Y81" s="3">
        <v>2070507498</v>
      </c>
      <c r="Z81" s="3">
        <v>1232686330</v>
      </c>
      <c r="AA81" s="3">
        <v>872994013</v>
      </c>
      <c r="AB81" s="3"/>
      <c r="AC81" s="36">
        <f t="shared" si="3"/>
        <v>30015274267</v>
      </c>
      <c r="AD81" s="37">
        <f t="shared" si="5"/>
        <v>172840292739</v>
      </c>
      <c r="AE81" s="144"/>
      <c r="AG81" s="144"/>
      <c r="AI81" s="144"/>
    </row>
    <row r="82" spans="1:35" hidden="1" x14ac:dyDescent="0.25">
      <c r="A82" s="38">
        <v>70</v>
      </c>
      <c r="B82" s="30" t="s">
        <v>252</v>
      </c>
      <c r="C82" s="30" t="s">
        <v>1341</v>
      </c>
      <c r="D82" s="31">
        <v>800094755</v>
      </c>
      <c r="E82" s="31">
        <v>215425754</v>
      </c>
      <c r="F82" s="32" t="s">
        <v>253</v>
      </c>
      <c r="G82" s="33">
        <v>249772389649</v>
      </c>
      <c r="H82" s="33">
        <v>0</v>
      </c>
      <c r="I82" s="3">
        <v>6390051072</v>
      </c>
      <c r="J82" s="3">
        <v>5760962754</v>
      </c>
      <c r="K82" s="3">
        <v>121779478781</v>
      </c>
      <c r="L82" s="3"/>
      <c r="M82" s="3"/>
      <c r="N82" s="3"/>
      <c r="O82" s="3"/>
      <c r="P82" s="34">
        <f t="shared" si="4"/>
        <v>383702882256</v>
      </c>
      <c r="Q82" s="165">
        <v>121791094101</v>
      </c>
      <c r="R82" s="3">
        <v>21285434157</v>
      </c>
      <c r="S82" s="3">
        <v>7833361569</v>
      </c>
      <c r="T82" s="3">
        <v>0</v>
      </c>
      <c r="U82" s="3">
        <v>965365916</v>
      </c>
      <c r="V82" s="3">
        <v>965365916</v>
      </c>
      <c r="W82" s="3">
        <v>532504256</v>
      </c>
      <c r="X82" s="3"/>
      <c r="Y82" s="3">
        <v>2012536103</v>
      </c>
      <c r="Z82" s="3">
        <v>1200886288</v>
      </c>
      <c r="AA82" s="3">
        <v>850473080</v>
      </c>
      <c r="AB82" s="3"/>
      <c r="AC82" s="36">
        <f t="shared" si="3"/>
        <v>35645927285</v>
      </c>
      <c r="AD82" s="37">
        <f t="shared" si="5"/>
        <v>226265860870</v>
      </c>
      <c r="AE82" s="144"/>
      <c r="AG82" s="144"/>
      <c r="AI82" s="144"/>
    </row>
    <row r="83" spans="1:35" hidden="1" x14ac:dyDescent="0.25">
      <c r="A83" s="29">
        <v>71</v>
      </c>
      <c r="B83" s="30" t="s">
        <v>254</v>
      </c>
      <c r="C83" s="30" t="s">
        <v>1327</v>
      </c>
      <c r="D83" s="31">
        <v>891855130</v>
      </c>
      <c r="E83" s="31">
        <v>215915759</v>
      </c>
      <c r="F83" s="32" t="s">
        <v>255</v>
      </c>
      <c r="G83" s="33">
        <v>70058297396</v>
      </c>
      <c r="H83" s="33">
        <v>0</v>
      </c>
      <c r="I83" s="3">
        <v>1504387136</v>
      </c>
      <c r="J83" s="3">
        <v>1681071965</v>
      </c>
      <c r="K83" s="3">
        <v>50212438688</v>
      </c>
      <c r="L83" s="3"/>
      <c r="M83" s="3"/>
      <c r="N83" s="3"/>
      <c r="O83" s="3"/>
      <c r="P83" s="34">
        <f t="shared" si="4"/>
        <v>123456195185</v>
      </c>
      <c r="Q83" s="165">
        <v>38004516518</v>
      </c>
      <c r="R83" s="3">
        <v>7254293643</v>
      </c>
      <c r="S83" s="3">
        <v>376871868</v>
      </c>
      <c r="T83" s="3">
        <v>0</v>
      </c>
      <c r="U83" s="3">
        <v>280343200</v>
      </c>
      <c r="V83" s="3">
        <v>280343200</v>
      </c>
      <c r="W83" s="3">
        <v>125365595</v>
      </c>
      <c r="X83" s="3"/>
      <c r="Y83" s="3">
        <v>2480952249</v>
      </c>
      <c r="Z83" s="3">
        <v>360823999</v>
      </c>
      <c r="AA83" s="3">
        <v>255537182</v>
      </c>
      <c r="AB83" s="3"/>
      <c r="AC83" s="36">
        <f t="shared" si="3"/>
        <v>11414530936</v>
      </c>
      <c r="AD83" s="37">
        <f t="shared" si="5"/>
        <v>74037147731</v>
      </c>
      <c r="AE83" s="144"/>
      <c r="AG83" s="144"/>
      <c r="AI83" s="144"/>
    </row>
    <row r="84" spans="1:35" hidden="1" x14ac:dyDescent="0.25">
      <c r="A84" s="38">
        <v>72</v>
      </c>
      <c r="B84" s="30" t="s">
        <v>256</v>
      </c>
      <c r="C84" s="30" t="s">
        <v>1321</v>
      </c>
      <c r="D84" s="31">
        <v>890106291</v>
      </c>
      <c r="E84" s="31">
        <v>215808758</v>
      </c>
      <c r="F84" s="32" t="s">
        <v>257</v>
      </c>
      <c r="G84" s="33">
        <v>258544825501</v>
      </c>
      <c r="H84" s="33">
        <v>0</v>
      </c>
      <c r="I84" s="3">
        <v>4352124736</v>
      </c>
      <c r="J84" s="3">
        <v>5229939057</v>
      </c>
      <c r="K84" s="3">
        <v>104381466649</v>
      </c>
      <c r="L84" s="3"/>
      <c r="M84" s="3"/>
      <c r="N84" s="3"/>
      <c r="O84" s="3"/>
      <c r="P84" s="34">
        <f t="shared" si="4"/>
        <v>372508355943</v>
      </c>
      <c r="Q84" s="165">
        <v>120739335970</v>
      </c>
      <c r="R84" s="3">
        <v>19869788443</v>
      </c>
      <c r="S84" s="3">
        <v>8428276891</v>
      </c>
      <c r="T84" s="3">
        <v>0</v>
      </c>
      <c r="U84" s="3">
        <v>601320150</v>
      </c>
      <c r="V84" s="3">
        <v>601320151</v>
      </c>
      <c r="W84" s="3">
        <v>362677061</v>
      </c>
      <c r="X84" s="3"/>
      <c r="Y84" s="3">
        <v>1362224274</v>
      </c>
      <c r="Z84" s="3">
        <v>756065477</v>
      </c>
      <c r="AA84" s="3">
        <v>535448977</v>
      </c>
      <c r="AB84" s="3"/>
      <c r="AC84" s="36">
        <f t="shared" si="3"/>
        <v>32517121424</v>
      </c>
      <c r="AD84" s="37">
        <f t="shared" si="5"/>
        <v>219251898549</v>
      </c>
      <c r="AE84" s="144"/>
      <c r="AG84" s="144"/>
      <c r="AI84" s="144"/>
    </row>
    <row r="85" spans="1:35" hidden="1" x14ac:dyDescent="0.25">
      <c r="A85" s="29">
        <v>73</v>
      </c>
      <c r="B85" s="30" t="s">
        <v>258</v>
      </c>
      <c r="C85" s="30" t="s">
        <v>1372</v>
      </c>
      <c r="D85" s="31">
        <v>891900272</v>
      </c>
      <c r="E85" s="31">
        <v>213476834</v>
      </c>
      <c r="F85" s="32" t="s">
        <v>259</v>
      </c>
      <c r="G85" s="33">
        <v>72200310641</v>
      </c>
      <c r="H85" s="33">
        <v>0</v>
      </c>
      <c r="I85" s="3">
        <v>1701099264</v>
      </c>
      <c r="J85" s="3">
        <v>2043420139</v>
      </c>
      <c r="K85" s="3">
        <v>67661207584</v>
      </c>
      <c r="L85" s="3"/>
      <c r="M85" s="3"/>
      <c r="N85" s="3"/>
      <c r="O85" s="3"/>
      <c r="P85" s="34">
        <f t="shared" si="4"/>
        <v>143606037628</v>
      </c>
      <c r="Q85" s="165">
        <v>44384220606</v>
      </c>
      <c r="R85" s="3">
        <v>11281674821</v>
      </c>
      <c r="S85" s="3">
        <v>0</v>
      </c>
      <c r="T85" s="3">
        <v>0</v>
      </c>
      <c r="U85" s="3">
        <v>319072423</v>
      </c>
      <c r="V85" s="3">
        <v>319072422</v>
      </c>
      <c r="W85" s="3">
        <v>141758272</v>
      </c>
      <c r="X85" s="3"/>
      <c r="Y85" s="3">
        <v>669439809</v>
      </c>
      <c r="Z85" s="3">
        <v>396924854</v>
      </c>
      <c r="AA85" s="3">
        <v>281103971</v>
      </c>
      <c r="AB85" s="3"/>
      <c r="AC85" s="36">
        <f t="shared" si="3"/>
        <v>13409046572</v>
      </c>
      <c r="AD85" s="37">
        <f t="shared" si="5"/>
        <v>85812770450</v>
      </c>
      <c r="AE85" s="144"/>
      <c r="AG85" s="144"/>
      <c r="AI85" s="144"/>
    </row>
    <row r="86" spans="1:35" hidden="1" x14ac:dyDescent="0.25">
      <c r="A86" s="38">
        <v>74</v>
      </c>
      <c r="B86" s="30" t="s">
        <v>260</v>
      </c>
      <c r="C86" s="30" t="s">
        <v>1354</v>
      </c>
      <c r="D86" s="31">
        <v>891200916</v>
      </c>
      <c r="E86" s="31">
        <v>213552835</v>
      </c>
      <c r="F86" s="32" t="s">
        <v>261</v>
      </c>
      <c r="G86" s="33">
        <v>152948336402</v>
      </c>
      <c r="H86" s="33">
        <v>0</v>
      </c>
      <c r="I86" s="3">
        <v>5819097088</v>
      </c>
      <c r="J86" s="3">
        <v>4848419096</v>
      </c>
      <c r="K86" s="3">
        <v>91134656514</v>
      </c>
      <c r="L86" s="3"/>
      <c r="M86" s="3"/>
      <c r="N86" s="3"/>
      <c r="O86" s="3"/>
      <c r="P86" s="34">
        <f t="shared" si="4"/>
        <v>254750509100</v>
      </c>
      <c r="Q86" s="165">
        <v>79206720817</v>
      </c>
      <c r="R86" s="3">
        <v>16966393977</v>
      </c>
      <c r="S86" s="3">
        <v>2016906628</v>
      </c>
      <c r="T86" s="3">
        <v>0</v>
      </c>
      <c r="U86" s="3">
        <v>730335239</v>
      </c>
      <c r="V86" s="3">
        <v>730335238</v>
      </c>
      <c r="W86" s="3">
        <v>484924757</v>
      </c>
      <c r="X86" s="3"/>
      <c r="Y86" s="3">
        <v>1535087719</v>
      </c>
      <c r="Z86" s="3">
        <v>908599682</v>
      </c>
      <c r="AA86" s="3">
        <v>643474389</v>
      </c>
      <c r="AB86" s="3"/>
      <c r="AC86" s="36">
        <f t="shared" si="3"/>
        <v>24016057629</v>
      </c>
      <c r="AD86" s="37">
        <f t="shared" si="5"/>
        <v>151527730654</v>
      </c>
      <c r="AE86" s="144"/>
      <c r="AG86" s="144"/>
      <c r="AI86" s="144"/>
    </row>
    <row r="87" spans="1:35" hidden="1" x14ac:dyDescent="0.25">
      <c r="A87" s="29">
        <v>75</v>
      </c>
      <c r="B87" s="30" t="s">
        <v>262</v>
      </c>
      <c r="C87" s="30" t="s">
        <v>1325</v>
      </c>
      <c r="D87" s="31">
        <v>891800846</v>
      </c>
      <c r="E87" s="31">
        <v>210115001</v>
      </c>
      <c r="F87" s="32" t="s">
        <v>263</v>
      </c>
      <c r="G87" s="33">
        <v>86802228849</v>
      </c>
      <c r="H87" s="33">
        <v>0</v>
      </c>
      <c r="I87" s="3">
        <v>1549963808</v>
      </c>
      <c r="J87" s="3">
        <v>1639785361</v>
      </c>
      <c r="K87" s="3">
        <v>50759112278</v>
      </c>
      <c r="L87" s="3"/>
      <c r="M87" s="3"/>
      <c r="N87" s="3"/>
      <c r="O87" s="3"/>
      <c r="P87" s="34">
        <f t="shared" si="4"/>
        <v>140751090296</v>
      </c>
      <c r="Q87" s="165">
        <v>43492704529</v>
      </c>
      <c r="R87" s="3">
        <v>10106222060</v>
      </c>
      <c r="S87" s="3">
        <v>459980321</v>
      </c>
      <c r="T87" s="3">
        <v>0</v>
      </c>
      <c r="U87" s="3">
        <v>277441769</v>
      </c>
      <c r="V87" s="3">
        <v>277441768</v>
      </c>
      <c r="W87" s="3">
        <v>129163651</v>
      </c>
      <c r="X87" s="3"/>
      <c r="Y87" s="3">
        <v>790855591</v>
      </c>
      <c r="Z87" s="3">
        <v>513351901</v>
      </c>
      <c r="AA87" s="3">
        <v>363558130</v>
      </c>
      <c r="AB87" s="3"/>
      <c r="AC87" s="36">
        <f t="shared" si="3"/>
        <v>12918015191</v>
      </c>
      <c r="AD87" s="37">
        <f t="shared" si="5"/>
        <v>84340370576</v>
      </c>
      <c r="AE87" s="144"/>
      <c r="AG87" s="144"/>
      <c r="AI87" s="144"/>
    </row>
    <row r="88" spans="1:35" s="60" customFormat="1" hidden="1" x14ac:dyDescent="0.25">
      <c r="A88" s="58">
        <v>76</v>
      </c>
      <c r="B88" s="40" t="s">
        <v>264</v>
      </c>
      <c r="C88" s="40" t="s">
        <v>1318</v>
      </c>
      <c r="D88" s="47">
        <v>890981138</v>
      </c>
      <c r="E88" s="31">
        <v>213705837</v>
      </c>
      <c r="F88" s="48" t="s">
        <v>265</v>
      </c>
      <c r="G88" s="33">
        <v>123401006427</v>
      </c>
      <c r="H88" s="33">
        <v>0</v>
      </c>
      <c r="I88" s="3">
        <v>4900609856</v>
      </c>
      <c r="J88" s="3">
        <v>4420534390</v>
      </c>
      <c r="K88" s="3">
        <v>79090936993</v>
      </c>
      <c r="L88" s="54"/>
      <c r="M88" s="54"/>
      <c r="N88" s="54"/>
      <c r="O88" s="50"/>
      <c r="P88" s="52">
        <f>SUM(G88:O88)</f>
        <v>211813087666</v>
      </c>
      <c r="Q88" s="165">
        <v>64744595794</v>
      </c>
      <c r="R88" s="3">
        <v>14849800550</v>
      </c>
      <c r="S88" s="3">
        <v>1594655962</v>
      </c>
      <c r="T88" s="3">
        <v>0</v>
      </c>
      <c r="U88" s="3">
        <v>456983468</v>
      </c>
      <c r="V88" s="3">
        <v>456983468</v>
      </c>
      <c r="W88" s="3">
        <v>0</v>
      </c>
      <c r="X88" s="3"/>
      <c r="Y88" s="3">
        <v>3088608957</v>
      </c>
      <c r="Z88" s="3">
        <v>570857123</v>
      </c>
      <c r="AA88" s="3">
        <v>404283587</v>
      </c>
      <c r="AB88" s="3"/>
      <c r="AC88" s="36">
        <f t="shared" si="3"/>
        <v>21422173115</v>
      </c>
      <c r="AD88" s="37">
        <f>+P88-Q88+AB88-AC88+ENERO!Q88</f>
        <v>128155699776</v>
      </c>
      <c r="AE88" s="144"/>
      <c r="AF88" s="167"/>
      <c r="AG88" s="144"/>
      <c r="AH88" s="167"/>
      <c r="AI88" s="144"/>
    </row>
    <row r="89" spans="1:35" hidden="1" x14ac:dyDescent="0.25">
      <c r="A89" s="29">
        <v>77</v>
      </c>
      <c r="B89" s="30" t="s">
        <v>266</v>
      </c>
      <c r="C89" s="30" t="s">
        <v>1331</v>
      </c>
      <c r="D89" s="31">
        <v>800098911</v>
      </c>
      <c r="E89" s="31">
        <v>210120001</v>
      </c>
      <c r="F89" s="32" t="s">
        <v>267</v>
      </c>
      <c r="G89" s="33">
        <v>303871242789</v>
      </c>
      <c r="H89" s="33">
        <v>0</v>
      </c>
      <c r="I89" s="3">
        <v>7685390464</v>
      </c>
      <c r="J89" s="3">
        <v>7734735929</v>
      </c>
      <c r="K89" s="3">
        <v>101179136254</v>
      </c>
      <c r="L89" s="3"/>
      <c r="M89" s="3"/>
      <c r="N89" s="3"/>
      <c r="O89" s="3"/>
      <c r="P89" s="34">
        <f t="shared" si="4"/>
        <v>420470505436</v>
      </c>
      <c r="Q89" s="165">
        <v>132873079052</v>
      </c>
      <c r="R89" s="3">
        <v>29444355770</v>
      </c>
      <c r="S89" s="3">
        <v>2600519160</v>
      </c>
      <c r="T89" s="3">
        <v>0</v>
      </c>
      <c r="U89" s="3">
        <v>0</v>
      </c>
      <c r="V89" s="3">
        <v>0</v>
      </c>
      <c r="W89" s="3">
        <v>640449205</v>
      </c>
      <c r="X89" s="3"/>
      <c r="Y89" s="3">
        <v>0</v>
      </c>
      <c r="Z89" s="3">
        <v>0</v>
      </c>
      <c r="AA89" s="3">
        <v>0</v>
      </c>
      <c r="AB89" s="3"/>
      <c r="AC89" s="36">
        <f t="shared" si="3"/>
        <v>32685324135</v>
      </c>
      <c r="AD89" s="37">
        <f t="shared" si="5"/>
        <v>254912102249</v>
      </c>
      <c r="AE89" s="144"/>
      <c r="AG89" s="144"/>
      <c r="AI89" s="144"/>
    </row>
    <row r="90" spans="1:35" hidden="1" x14ac:dyDescent="0.25">
      <c r="A90" s="38">
        <v>78</v>
      </c>
      <c r="B90" s="30" t="s">
        <v>268</v>
      </c>
      <c r="C90" s="30" t="s">
        <v>1351</v>
      </c>
      <c r="D90" s="31">
        <v>892099324</v>
      </c>
      <c r="E90" s="31">
        <v>210150001</v>
      </c>
      <c r="F90" s="32" t="s">
        <v>269</v>
      </c>
      <c r="G90" s="33">
        <v>254858516852</v>
      </c>
      <c r="H90" s="33">
        <v>0</v>
      </c>
      <c r="I90" s="3">
        <v>5876386304</v>
      </c>
      <c r="J90" s="3">
        <v>6371823010</v>
      </c>
      <c r="K90" s="3">
        <v>149631955175</v>
      </c>
      <c r="L90" s="3"/>
      <c r="M90" s="3"/>
      <c r="N90" s="46"/>
      <c r="O90" s="46"/>
      <c r="P90" s="34">
        <f t="shared" si="4"/>
        <v>416738681341</v>
      </c>
      <c r="Q90" s="165">
        <v>130944955025</v>
      </c>
      <c r="R90" s="3">
        <v>28708564480</v>
      </c>
      <c r="S90" s="3">
        <v>2268169450</v>
      </c>
      <c r="T90" s="3">
        <v>0</v>
      </c>
      <c r="U90" s="3">
        <v>1000347430</v>
      </c>
      <c r="V90" s="3">
        <v>1000347429</v>
      </c>
      <c r="W90" s="3">
        <v>489698859</v>
      </c>
      <c r="X90" s="3"/>
      <c r="Y90" s="3">
        <v>2490092191</v>
      </c>
      <c r="Z90" s="3">
        <v>1363638097</v>
      </c>
      <c r="AA90" s="3">
        <v>965734646</v>
      </c>
      <c r="AB90" s="3"/>
      <c r="AC90" s="36">
        <f t="shared" si="3"/>
        <v>38286592582</v>
      </c>
      <c r="AD90" s="37">
        <f t="shared" si="5"/>
        <v>247507133734</v>
      </c>
      <c r="AE90" s="144"/>
      <c r="AG90" s="144"/>
      <c r="AI90" s="144"/>
    </row>
    <row r="91" spans="1:35" hidden="1" x14ac:dyDescent="0.25">
      <c r="A91" s="29">
        <v>79</v>
      </c>
      <c r="B91" s="30" t="s">
        <v>270</v>
      </c>
      <c r="C91" s="30" t="s">
        <v>1343</v>
      </c>
      <c r="D91" s="31">
        <v>891680011</v>
      </c>
      <c r="E91" s="31">
        <v>210127001</v>
      </c>
      <c r="F91" s="32" t="s">
        <v>271</v>
      </c>
      <c r="G91" s="33">
        <v>142887723601</v>
      </c>
      <c r="H91" s="33">
        <v>0</v>
      </c>
      <c r="I91" s="3">
        <v>8258906880</v>
      </c>
      <c r="J91" s="3">
        <v>5391651378</v>
      </c>
      <c r="K91" s="3">
        <v>63624983625</v>
      </c>
      <c r="L91" s="3"/>
      <c r="M91" s="3"/>
      <c r="N91" s="3"/>
      <c r="O91" s="3"/>
      <c r="P91" s="34">
        <f t="shared" si="4"/>
        <v>220163265484</v>
      </c>
      <c r="Q91" s="165">
        <v>70606132853</v>
      </c>
      <c r="R91" s="3">
        <v>14876554158</v>
      </c>
      <c r="S91" s="3">
        <v>988596812</v>
      </c>
      <c r="T91" s="3">
        <v>0</v>
      </c>
      <c r="U91" s="3">
        <v>480468347</v>
      </c>
      <c r="V91" s="3">
        <v>480468347</v>
      </c>
      <c r="W91" s="3">
        <v>688242240</v>
      </c>
      <c r="X91" s="3"/>
      <c r="Y91" s="3">
        <v>2723876907</v>
      </c>
      <c r="Z91" s="3">
        <v>599848918</v>
      </c>
      <c r="AA91" s="3">
        <v>424815706</v>
      </c>
      <c r="AB91" s="3"/>
      <c r="AC91" s="36">
        <f t="shared" si="3"/>
        <v>21262871435</v>
      </c>
      <c r="AD91" s="37">
        <f t="shared" si="5"/>
        <v>128294261196</v>
      </c>
      <c r="AE91" s="144"/>
      <c r="AG91" s="144"/>
      <c r="AI91" s="144"/>
    </row>
    <row r="92" spans="1:35" hidden="1" x14ac:dyDescent="0.25">
      <c r="A92" s="38">
        <v>80</v>
      </c>
      <c r="B92" s="30" t="s">
        <v>272</v>
      </c>
      <c r="C92" s="30" t="s">
        <v>1348</v>
      </c>
      <c r="D92" s="31">
        <v>892115155</v>
      </c>
      <c r="E92" s="31">
        <v>214744847</v>
      </c>
      <c r="F92" s="32" t="s">
        <v>273</v>
      </c>
      <c r="G92" s="33">
        <v>260140754069</v>
      </c>
      <c r="H92" s="33">
        <v>0</v>
      </c>
      <c r="I92" s="3">
        <v>23376548864</v>
      </c>
      <c r="J92" s="3">
        <v>14585923303</v>
      </c>
      <c r="K92" s="3">
        <v>36030192057</v>
      </c>
      <c r="L92" s="3"/>
      <c r="M92" s="3"/>
      <c r="N92" s="3"/>
      <c r="O92" s="3"/>
      <c r="P92" s="34">
        <f t="shared" si="4"/>
        <v>334133418293</v>
      </c>
      <c r="Q92" s="165">
        <v>122743645112</v>
      </c>
      <c r="R92" s="3">
        <v>10468981371</v>
      </c>
      <c r="S92" s="3">
        <v>14487118361</v>
      </c>
      <c r="T92" s="3">
        <v>0</v>
      </c>
      <c r="U92" s="3">
        <v>490427455</v>
      </c>
      <c r="V92" s="3">
        <v>490427456</v>
      </c>
      <c r="W92" s="3">
        <v>1948045739</v>
      </c>
      <c r="X92" s="3"/>
      <c r="Y92" s="3">
        <v>1132103525</v>
      </c>
      <c r="Z92" s="3">
        <v>625925005</v>
      </c>
      <c r="AA92" s="3">
        <v>443282910</v>
      </c>
      <c r="AB92" s="3"/>
      <c r="AC92" s="36">
        <f t="shared" si="3"/>
        <v>30086311822</v>
      </c>
      <c r="AD92" s="37">
        <f t="shared" si="5"/>
        <v>181303461359</v>
      </c>
      <c r="AE92" s="144"/>
      <c r="AG92" s="144"/>
      <c r="AI92" s="144"/>
    </row>
    <row r="93" spans="1:35" hidden="1" x14ac:dyDescent="0.25">
      <c r="A93" s="29">
        <v>81</v>
      </c>
      <c r="B93" s="30" t="s">
        <v>274</v>
      </c>
      <c r="C93" s="30" t="s">
        <v>1312</v>
      </c>
      <c r="D93" s="31">
        <v>890980095</v>
      </c>
      <c r="E93" s="31">
        <v>214505045</v>
      </c>
      <c r="F93" s="32" t="s">
        <v>275</v>
      </c>
      <c r="G93" s="33">
        <v>79684048262</v>
      </c>
      <c r="H93" s="33">
        <v>0</v>
      </c>
      <c r="I93" s="3">
        <v>2589798432</v>
      </c>
      <c r="J93" s="3">
        <v>2553472988</v>
      </c>
      <c r="K93" s="3">
        <v>47507265985</v>
      </c>
      <c r="L93" s="3"/>
      <c r="M93" s="3"/>
      <c r="N93" s="3"/>
      <c r="O93" s="3"/>
      <c r="P93" s="34">
        <f t="shared" si="4"/>
        <v>132334585667</v>
      </c>
      <c r="Q93" s="165">
        <v>41361988137</v>
      </c>
      <c r="R93" s="3">
        <v>9415813512</v>
      </c>
      <c r="S93" s="3">
        <v>688605527</v>
      </c>
      <c r="T93" s="3">
        <v>0</v>
      </c>
      <c r="U93" s="3">
        <v>281711857</v>
      </c>
      <c r="V93" s="3">
        <v>281711856</v>
      </c>
      <c r="W93" s="3">
        <v>215816536</v>
      </c>
      <c r="X93" s="3"/>
      <c r="Y93" s="3">
        <v>1486190182</v>
      </c>
      <c r="Z93" s="3">
        <v>350127310</v>
      </c>
      <c r="AA93" s="3">
        <v>247961739</v>
      </c>
      <c r="AB93" s="3"/>
      <c r="AC93" s="36">
        <f t="shared" si="3"/>
        <v>12967938519</v>
      </c>
      <c r="AD93" s="37">
        <f t="shared" si="5"/>
        <v>78004659011</v>
      </c>
      <c r="AE93" s="144"/>
      <c r="AG93" s="144"/>
      <c r="AI93" s="144"/>
    </row>
    <row r="94" spans="1:35" hidden="1" x14ac:dyDescent="0.25">
      <c r="A94" s="38">
        <v>82</v>
      </c>
      <c r="B94" s="30" t="s">
        <v>276</v>
      </c>
      <c r="C94" s="30" t="s">
        <v>1336</v>
      </c>
      <c r="D94" s="31">
        <v>899999328</v>
      </c>
      <c r="E94" s="31">
        <v>216925269</v>
      </c>
      <c r="F94" s="32" t="s">
        <v>277</v>
      </c>
      <c r="G94" s="33">
        <v>56571326957</v>
      </c>
      <c r="H94" s="33">
        <v>0</v>
      </c>
      <c r="I94" s="3">
        <v>1384727680</v>
      </c>
      <c r="J94" s="3">
        <v>1581381410</v>
      </c>
      <c r="K94" s="3">
        <v>42287946039</v>
      </c>
      <c r="L94" s="3"/>
      <c r="M94" s="3"/>
      <c r="N94" s="3"/>
      <c r="O94" s="3"/>
      <c r="P94" s="34">
        <f t="shared" si="4"/>
        <v>101825382086</v>
      </c>
      <c r="Q94" s="165">
        <v>31746600645</v>
      </c>
      <c r="R94" s="3">
        <v>7748588960</v>
      </c>
      <c r="S94" s="3">
        <v>0</v>
      </c>
      <c r="T94" s="3">
        <v>0</v>
      </c>
      <c r="U94" s="3">
        <v>176345252</v>
      </c>
      <c r="V94" s="3">
        <v>176345251</v>
      </c>
      <c r="W94" s="3">
        <v>115393973</v>
      </c>
      <c r="X94" s="3"/>
      <c r="Y94" s="3">
        <v>1942023590</v>
      </c>
      <c r="Z94" s="3">
        <v>282936572</v>
      </c>
      <c r="AA94" s="3">
        <v>200376956</v>
      </c>
      <c r="AB94" s="3"/>
      <c r="AC94" s="36">
        <f t="shared" si="3"/>
        <v>10642010554</v>
      </c>
      <c r="AD94" s="37">
        <f t="shared" si="5"/>
        <v>59436770887</v>
      </c>
      <c r="AE94" s="144"/>
      <c r="AG94" s="144"/>
      <c r="AI94" s="144"/>
    </row>
    <row r="95" spans="1:35" hidden="1" x14ac:dyDescent="0.25">
      <c r="A95" s="29">
        <v>83</v>
      </c>
      <c r="B95" s="30" t="s">
        <v>278</v>
      </c>
      <c r="C95" s="30" t="s">
        <v>1346</v>
      </c>
      <c r="D95" s="31">
        <v>892115007</v>
      </c>
      <c r="E95" s="31">
        <v>210144001</v>
      </c>
      <c r="F95" s="32" t="s">
        <v>279</v>
      </c>
      <c r="G95" s="33">
        <v>284960271252</v>
      </c>
      <c r="H95" s="33">
        <v>0</v>
      </c>
      <c r="I95" s="3">
        <v>9155254912</v>
      </c>
      <c r="J95" s="3">
        <v>6884022644</v>
      </c>
      <c r="K95" s="3">
        <v>21997401355</v>
      </c>
      <c r="L95" s="3"/>
      <c r="M95" s="3"/>
      <c r="N95" s="3"/>
      <c r="O95" s="3"/>
      <c r="P95" s="34">
        <f t="shared" si="4"/>
        <v>322996950163</v>
      </c>
      <c r="Q95" s="165">
        <v>102416058137</v>
      </c>
      <c r="R95" s="3">
        <v>16170417851</v>
      </c>
      <c r="S95" s="3">
        <v>3757663274</v>
      </c>
      <c r="T95" s="3">
        <v>0</v>
      </c>
      <c r="U95" s="3">
        <v>663485362</v>
      </c>
      <c r="V95" s="3">
        <v>663485361</v>
      </c>
      <c r="W95" s="3">
        <v>762937909</v>
      </c>
      <c r="X95" s="3"/>
      <c r="Y95" s="3">
        <v>2185446257</v>
      </c>
      <c r="Z95" s="3">
        <v>838104222</v>
      </c>
      <c r="AA95" s="3">
        <v>593549186</v>
      </c>
      <c r="AB95" s="3"/>
      <c r="AC95" s="36">
        <f t="shared" si="3"/>
        <v>25635089422</v>
      </c>
      <c r="AD95" s="37">
        <f t="shared" si="5"/>
        <v>194945802604</v>
      </c>
      <c r="AE95" s="144"/>
      <c r="AG95" s="144"/>
      <c r="AI95" s="144"/>
    </row>
    <row r="96" spans="1:35" hidden="1" x14ac:dyDescent="0.25">
      <c r="A96" s="38">
        <v>84</v>
      </c>
      <c r="B96" s="30" t="s">
        <v>280</v>
      </c>
      <c r="C96" s="30" t="s">
        <v>1316</v>
      </c>
      <c r="D96" s="31">
        <v>890907317</v>
      </c>
      <c r="E96" s="31">
        <v>211505615</v>
      </c>
      <c r="F96" s="32" t="s">
        <v>281</v>
      </c>
      <c r="G96" s="33">
        <v>60212689534</v>
      </c>
      <c r="H96" s="33">
        <v>0</v>
      </c>
      <c r="I96" s="3">
        <v>1527654272</v>
      </c>
      <c r="J96" s="3">
        <v>1772963856</v>
      </c>
      <c r="K96" s="3">
        <v>38451779477</v>
      </c>
      <c r="L96" s="3"/>
      <c r="M96" s="3"/>
      <c r="N96" s="3"/>
      <c r="O96" s="3"/>
      <c r="P96" s="34">
        <f t="shared" si="4"/>
        <v>101965087139</v>
      </c>
      <c r="Q96" s="165">
        <v>32384054307</v>
      </c>
      <c r="R96" s="3">
        <v>7379735343</v>
      </c>
      <c r="S96" s="3">
        <v>253540627</v>
      </c>
      <c r="T96" s="3">
        <v>0</v>
      </c>
      <c r="U96" s="3">
        <v>340600038</v>
      </c>
      <c r="V96" s="3">
        <v>340600038</v>
      </c>
      <c r="W96" s="3">
        <v>127304523</v>
      </c>
      <c r="X96" s="3"/>
      <c r="Y96" s="3">
        <v>488343341</v>
      </c>
      <c r="Z96" s="3">
        <v>424043098</v>
      </c>
      <c r="AA96" s="3">
        <v>300309233</v>
      </c>
      <c r="AB96" s="3"/>
      <c r="AC96" s="36">
        <f t="shared" si="3"/>
        <v>9654476241</v>
      </c>
      <c r="AD96" s="37">
        <f t="shared" si="5"/>
        <v>59926556591</v>
      </c>
      <c r="AE96" s="144"/>
      <c r="AG96" s="144"/>
      <c r="AI96" s="144"/>
    </row>
    <row r="97" spans="1:35" hidden="1" x14ac:dyDescent="0.25">
      <c r="A97" s="29">
        <v>85</v>
      </c>
      <c r="B97" s="30" t="s">
        <v>282</v>
      </c>
      <c r="C97" s="30" t="s">
        <v>1335</v>
      </c>
      <c r="D97" s="31">
        <v>899999172</v>
      </c>
      <c r="E97" s="31">
        <v>217525175</v>
      </c>
      <c r="F97" s="32" t="s">
        <v>283</v>
      </c>
      <c r="G97" s="33">
        <v>53224173240</v>
      </c>
      <c r="H97" s="33">
        <v>0</v>
      </c>
      <c r="I97" s="3">
        <v>1294749520</v>
      </c>
      <c r="J97" s="3">
        <v>1516200084</v>
      </c>
      <c r="K97" s="3">
        <v>32711960852</v>
      </c>
      <c r="L97" s="3"/>
      <c r="M97" s="3"/>
      <c r="N97" s="3"/>
      <c r="O97" s="3"/>
      <c r="P97" s="34">
        <f t="shared" si="4"/>
        <v>88747083696</v>
      </c>
      <c r="Q97" s="165">
        <v>28158662569</v>
      </c>
      <c r="R97" s="3">
        <v>5473394861</v>
      </c>
      <c r="S97" s="3">
        <v>20761693</v>
      </c>
      <c r="T97" s="3">
        <v>0</v>
      </c>
      <c r="U97" s="3">
        <v>205161777</v>
      </c>
      <c r="V97" s="3">
        <v>205161776</v>
      </c>
      <c r="W97" s="3">
        <v>107895793</v>
      </c>
      <c r="X97" s="3"/>
      <c r="Y97" s="3">
        <v>430741059</v>
      </c>
      <c r="Z97" s="3">
        <v>255220499</v>
      </c>
      <c r="AA97" s="3">
        <v>180748307</v>
      </c>
      <c r="AB97" s="3"/>
      <c r="AC97" s="36">
        <f t="shared" si="3"/>
        <v>6879085765</v>
      </c>
      <c r="AD97" s="37">
        <f t="shared" si="5"/>
        <v>53709335362</v>
      </c>
      <c r="AE97" s="144"/>
      <c r="AG97" s="144"/>
      <c r="AI97" s="144"/>
    </row>
    <row r="98" spans="1:35" hidden="1" x14ac:dyDescent="0.25">
      <c r="A98" s="38">
        <v>86</v>
      </c>
      <c r="B98" s="30" t="s">
        <v>284</v>
      </c>
      <c r="C98" s="30" t="s">
        <v>1353</v>
      </c>
      <c r="D98" s="31">
        <v>800099095</v>
      </c>
      <c r="E98" s="31">
        <v>215652356</v>
      </c>
      <c r="F98" s="32" t="s">
        <v>285</v>
      </c>
      <c r="G98" s="33">
        <v>72506355873</v>
      </c>
      <c r="H98" s="33">
        <v>0</v>
      </c>
      <c r="I98" s="3">
        <v>1691525504</v>
      </c>
      <c r="J98" s="3">
        <v>1973236689</v>
      </c>
      <c r="K98" s="3">
        <v>61095969584</v>
      </c>
      <c r="L98" s="3"/>
      <c r="M98" s="3"/>
      <c r="N98" s="3"/>
      <c r="O98" s="3"/>
      <c r="P98" s="34">
        <f t="shared" si="4"/>
        <v>137267087650</v>
      </c>
      <c r="Q98" s="165">
        <v>44030201485</v>
      </c>
      <c r="R98" s="3">
        <v>10110069886</v>
      </c>
      <c r="S98" s="3">
        <v>195581516</v>
      </c>
      <c r="T98" s="3">
        <v>0</v>
      </c>
      <c r="U98" s="3">
        <v>423413380</v>
      </c>
      <c r="V98" s="3">
        <v>423413379</v>
      </c>
      <c r="W98" s="3">
        <v>140960459</v>
      </c>
      <c r="X98" s="3"/>
      <c r="Y98" s="3">
        <v>972623821</v>
      </c>
      <c r="Z98" s="3">
        <v>529006558</v>
      </c>
      <c r="AA98" s="3">
        <v>374644828</v>
      </c>
      <c r="AB98" s="3"/>
      <c r="AC98" s="36">
        <f t="shared" si="3"/>
        <v>13169713827</v>
      </c>
      <c r="AD98" s="37">
        <f t="shared" si="5"/>
        <v>80067172338</v>
      </c>
      <c r="AE98" s="144"/>
      <c r="AG98" s="144"/>
      <c r="AI98" s="144"/>
    </row>
    <row r="99" spans="1:35" hidden="1" x14ac:dyDescent="0.25">
      <c r="A99" s="29">
        <v>87</v>
      </c>
      <c r="B99" s="30" t="s">
        <v>286</v>
      </c>
      <c r="C99" s="30" t="s">
        <v>1370</v>
      </c>
      <c r="D99" s="31">
        <v>890399046</v>
      </c>
      <c r="E99" s="31">
        <v>216476364</v>
      </c>
      <c r="F99" s="32" t="s">
        <v>287</v>
      </c>
      <c r="G99" s="33">
        <v>66266713610</v>
      </c>
      <c r="H99" s="33">
        <v>0</v>
      </c>
      <c r="I99" s="3">
        <v>1709352704</v>
      </c>
      <c r="J99" s="3">
        <v>2152160838</v>
      </c>
      <c r="K99" s="3">
        <v>36424742650</v>
      </c>
      <c r="L99" s="3"/>
      <c r="M99" s="3"/>
      <c r="N99" s="3"/>
      <c r="O99" s="3"/>
      <c r="P99" s="34">
        <f t="shared" si="4"/>
        <v>106552969802</v>
      </c>
      <c r="Q99" s="165">
        <v>34942651008</v>
      </c>
      <c r="R99" s="3">
        <v>8627457502</v>
      </c>
      <c r="S99" s="3">
        <v>0</v>
      </c>
      <c r="T99" s="3">
        <v>0</v>
      </c>
      <c r="U99" s="3">
        <v>241829008</v>
      </c>
      <c r="V99" s="3">
        <v>241829009</v>
      </c>
      <c r="W99" s="3">
        <v>142446059</v>
      </c>
      <c r="X99" s="3"/>
      <c r="Y99" s="3">
        <v>786886241</v>
      </c>
      <c r="Z99" s="3">
        <v>304472656</v>
      </c>
      <c r="AA99" s="3">
        <v>215628907</v>
      </c>
      <c r="AB99" s="3"/>
      <c r="AC99" s="36">
        <f t="shared" si="3"/>
        <v>10560549382</v>
      </c>
      <c r="AD99" s="37">
        <f t="shared" si="5"/>
        <v>61049769412</v>
      </c>
      <c r="AE99" s="144"/>
      <c r="AG99" s="144"/>
      <c r="AI99" s="144"/>
    </row>
    <row r="100" spans="1:35" hidden="1" x14ac:dyDescent="0.25">
      <c r="A100" s="38">
        <v>88</v>
      </c>
      <c r="B100" s="30" t="s">
        <v>288</v>
      </c>
      <c r="C100" s="30" t="s">
        <v>1320</v>
      </c>
      <c r="D100" s="31">
        <v>890114335</v>
      </c>
      <c r="E100" s="31">
        <v>213308433</v>
      </c>
      <c r="F100" s="32" t="s">
        <v>289</v>
      </c>
      <c r="G100" s="33">
        <v>72862150966</v>
      </c>
      <c r="H100" s="33">
        <v>0</v>
      </c>
      <c r="I100" s="3">
        <v>1374412800</v>
      </c>
      <c r="J100" s="3">
        <v>1420201264</v>
      </c>
      <c r="K100" s="3">
        <v>32570533646</v>
      </c>
      <c r="L100" s="3"/>
      <c r="M100" s="3"/>
      <c r="N100" s="3"/>
      <c r="O100" s="3"/>
      <c r="P100" s="34">
        <f t="shared" si="4"/>
        <v>108227298676</v>
      </c>
      <c r="Q100" s="165">
        <v>34956707560</v>
      </c>
      <c r="R100" s="3">
        <v>6686524974</v>
      </c>
      <c r="S100" s="3">
        <v>1991778027</v>
      </c>
      <c r="T100" s="3">
        <v>0</v>
      </c>
      <c r="U100" s="3">
        <v>74581192</v>
      </c>
      <c r="V100" s="3">
        <v>74581193</v>
      </c>
      <c r="W100" s="3">
        <v>114534400</v>
      </c>
      <c r="X100" s="3"/>
      <c r="Y100" s="3">
        <v>214178178</v>
      </c>
      <c r="Z100" s="3">
        <v>105120381</v>
      </c>
      <c r="AA100" s="3">
        <v>74446728</v>
      </c>
      <c r="AB100" s="3"/>
      <c r="AC100" s="36">
        <f t="shared" si="3"/>
        <v>9335745073</v>
      </c>
      <c r="AD100" s="37">
        <f t="shared" si="5"/>
        <v>63934846043</v>
      </c>
      <c r="AE100" s="144"/>
      <c r="AG100" s="144"/>
      <c r="AI100" s="144"/>
    </row>
    <row r="101" spans="1:35" hidden="1" x14ac:dyDescent="0.25">
      <c r="A101" s="29">
        <v>89</v>
      </c>
      <c r="B101" s="30" t="s">
        <v>290</v>
      </c>
      <c r="C101" s="30" t="s">
        <v>1340</v>
      </c>
      <c r="D101" s="31">
        <v>899999342</v>
      </c>
      <c r="E101" s="31">
        <v>217325473</v>
      </c>
      <c r="F101" s="32" t="s">
        <v>291</v>
      </c>
      <c r="G101" s="33">
        <v>46632544968</v>
      </c>
      <c r="H101" s="33">
        <v>0</v>
      </c>
      <c r="I101" s="3">
        <v>1481505760</v>
      </c>
      <c r="J101" s="3">
        <v>1492745944</v>
      </c>
      <c r="K101" s="3">
        <v>34981031826</v>
      </c>
      <c r="L101" s="3"/>
      <c r="M101" s="3"/>
      <c r="N101" s="3"/>
      <c r="O101" s="3"/>
      <c r="P101" s="34">
        <f t="shared" si="4"/>
        <v>84587828498</v>
      </c>
      <c r="Q101" s="165">
        <v>28360422329</v>
      </c>
      <c r="R101" s="3">
        <v>6435270220</v>
      </c>
      <c r="S101" s="3">
        <v>647298540</v>
      </c>
      <c r="T101" s="3">
        <v>0</v>
      </c>
      <c r="U101" s="3">
        <v>288504084</v>
      </c>
      <c r="V101" s="3">
        <v>288504083</v>
      </c>
      <c r="W101" s="3">
        <v>123458813</v>
      </c>
      <c r="X101" s="3"/>
      <c r="Y101" s="3">
        <v>1298092821</v>
      </c>
      <c r="Z101" s="3">
        <v>359754084</v>
      </c>
      <c r="AA101" s="3">
        <v>254779464</v>
      </c>
      <c r="AB101" s="3"/>
      <c r="AC101" s="36">
        <f t="shared" si="3"/>
        <v>9695662109</v>
      </c>
      <c r="AD101" s="37">
        <f t="shared" si="5"/>
        <v>46531744060</v>
      </c>
      <c r="AE101" s="144"/>
      <c r="AG101" s="144"/>
      <c r="AI101" s="144"/>
    </row>
    <row r="102" spans="1:35" hidden="1" x14ac:dyDescent="0.25">
      <c r="A102" s="38">
        <v>90</v>
      </c>
      <c r="B102" s="30" t="s">
        <v>292</v>
      </c>
      <c r="C102" s="30" t="s">
        <v>1363</v>
      </c>
      <c r="D102" s="31">
        <v>890205383</v>
      </c>
      <c r="E102" s="31">
        <v>214768547</v>
      </c>
      <c r="F102" s="32" t="s">
        <v>293</v>
      </c>
      <c r="G102" s="33">
        <v>106347520508</v>
      </c>
      <c r="H102" s="33">
        <v>0</v>
      </c>
      <c r="I102" s="3">
        <v>2213040736</v>
      </c>
      <c r="J102" s="3">
        <v>2393513992</v>
      </c>
      <c r="K102" s="3">
        <v>64454972076</v>
      </c>
      <c r="L102" s="3"/>
      <c r="M102" s="3"/>
      <c r="N102" s="3"/>
      <c r="O102" s="3"/>
      <c r="P102" s="34">
        <f t="shared" si="4"/>
        <v>175409047312</v>
      </c>
      <c r="Q102" s="165">
        <v>55622101420</v>
      </c>
      <c r="R102" s="3">
        <v>12954786804</v>
      </c>
      <c r="S102" s="3">
        <v>688193446</v>
      </c>
      <c r="T102" s="3">
        <v>0</v>
      </c>
      <c r="U102" s="3">
        <v>370534785</v>
      </c>
      <c r="V102" s="3">
        <v>370534785</v>
      </c>
      <c r="W102" s="3">
        <v>184420061</v>
      </c>
      <c r="X102" s="3"/>
      <c r="Y102" s="3">
        <v>1257339958</v>
      </c>
      <c r="Z102" s="3">
        <v>639689907</v>
      </c>
      <c r="AA102" s="3">
        <v>453031276</v>
      </c>
      <c r="AB102" s="3"/>
      <c r="AC102" s="36">
        <f t="shared" si="3"/>
        <v>16918531022</v>
      </c>
      <c r="AD102" s="37">
        <f t="shared" si="5"/>
        <v>102868414870</v>
      </c>
      <c r="AE102" s="144"/>
      <c r="AG102" s="144"/>
      <c r="AI102" s="144"/>
    </row>
    <row r="103" spans="1:35" hidden="1" x14ac:dyDescent="0.25">
      <c r="A103" s="29">
        <v>91</v>
      </c>
      <c r="B103" s="30" t="s">
        <v>294</v>
      </c>
      <c r="C103" s="30" t="s">
        <v>1345</v>
      </c>
      <c r="D103" s="31">
        <v>891180077</v>
      </c>
      <c r="E103" s="31">
        <v>215141551</v>
      </c>
      <c r="F103" s="32" t="s">
        <v>295</v>
      </c>
      <c r="G103" s="33">
        <v>96058021339</v>
      </c>
      <c r="H103" s="33">
        <v>0</v>
      </c>
      <c r="I103" s="3">
        <v>2826699136</v>
      </c>
      <c r="J103" s="3">
        <v>2757994934</v>
      </c>
      <c r="K103" s="3">
        <v>64170528441</v>
      </c>
      <c r="L103" s="3"/>
      <c r="M103" s="3"/>
      <c r="N103" s="3"/>
      <c r="O103" s="3"/>
      <c r="P103" s="34">
        <f t="shared" si="4"/>
        <v>165813243850</v>
      </c>
      <c r="Q103" s="165">
        <v>51583814432</v>
      </c>
      <c r="R103" s="3">
        <v>12285037751</v>
      </c>
      <c r="S103" s="3">
        <v>373968001</v>
      </c>
      <c r="T103" s="3">
        <v>0</v>
      </c>
      <c r="U103" s="3">
        <v>362441113</v>
      </c>
      <c r="V103" s="3">
        <v>362441112</v>
      </c>
      <c r="W103" s="3">
        <v>235558261</v>
      </c>
      <c r="X103" s="3"/>
      <c r="Y103" s="3">
        <v>761961308</v>
      </c>
      <c r="Z103" s="3">
        <v>450875433</v>
      </c>
      <c r="AA103" s="3">
        <v>319312013</v>
      </c>
      <c r="AB103" s="3"/>
      <c r="AC103" s="36">
        <f t="shared" si="3"/>
        <v>15151594992</v>
      </c>
      <c r="AD103" s="37">
        <f t="shared" si="5"/>
        <v>99077834426</v>
      </c>
      <c r="AE103" s="144"/>
      <c r="AG103" s="144"/>
      <c r="AI103" s="144"/>
    </row>
    <row r="104" spans="1:35" hidden="1" x14ac:dyDescent="0.25">
      <c r="A104" s="38">
        <v>92</v>
      </c>
      <c r="B104" s="30" t="s">
        <v>296</v>
      </c>
      <c r="C104" s="30" t="s">
        <v>1317</v>
      </c>
      <c r="D104" s="31">
        <v>890980331</v>
      </c>
      <c r="E104" s="31">
        <v>213105631</v>
      </c>
      <c r="F104" s="32" t="s">
        <v>297</v>
      </c>
      <c r="G104" s="33">
        <v>29665300264</v>
      </c>
      <c r="H104" s="33">
        <v>0</v>
      </c>
      <c r="I104" s="3">
        <v>618102200</v>
      </c>
      <c r="J104" s="3">
        <v>692116820</v>
      </c>
      <c r="K104" s="3">
        <v>11573707426</v>
      </c>
      <c r="L104" s="3"/>
      <c r="M104" s="3"/>
      <c r="N104" s="3"/>
      <c r="O104" s="3"/>
      <c r="P104" s="34">
        <f t="shared" si="4"/>
        <v>42549226710</v>
      </c>
      <c r="Q104" s="165">
        <v>13001173409</v>
      </c>
      <c r="R104" s="3">
        <v>2418044511</v>
      </c>
      <c r="S104" s="3">
        <v>124633556</v>
      </c>
      <c r="T104" s="3">
        <v>0</v>
      </c>
      <c r="U104" s="3">
        <v>118884555</v>
      </c>
      <c r="V104" s="3">
        <v>118884554</v>
      </c>
      <c r="W104" s="3">
        <v>51508517</v>
      </c>
      <c r="X104" s="3"/>
      <c r="Y104" s="3">
        <v>341042684</v>
      </c>
      <c r="Z104" s="3">
        <v>193247073</v>
      </c>
      <c r="AA104" s="3">
        <v>136858447</v>
      </c>
      <c r="AB104" s="3"/>
      <c r="AC104" s="36">
        <f t="shared" si="3"/>
        <v>3503103897</v>
      </c>
      <c r="AD104" s="37">
        <f t="shared" si="5"/>
        <v>26044949404</v>
      </c>
      <c r="AE104" s="144"/>
      <c r="AG104" s="144"/>
      <c r="AI104" s="144"/>
    </row>
    <row r="105" spans="1:35" hidden="1" x14ac:dyDescent="0.25">
      <c r="A105" s="29">
        <v>93</v>
      </c>
      <c r="B105" s="30" t="s">
        <v>298</v>
      </c>
      <c r="C105" s="30" t="s">
        <v>1374</v>
      </c>
      <c r="D105" s="31">
        <v>891855017</v>
      </c>
      <c r="E105" s="31">
        <v>210185001</v>
      </c>
      <c r="F105" s="32" t="s">
        <v>299</v>
      </c>
      <c r="G105" s="33">
        <v>123792438868</v>
      </c>
      <c r="H105" s="33">
        <v>0</v>
      </c>
      <c r="I105" s="3">
        <v>3153206848</v>
      </c>
      <c r="J105" s="3">
        <v>3320157187</v>
      </c>
      <c r="K105" s="3">
        <v>50709289448</v>
      </c>
      <c r="L105" s="3"/>
      <c r="M105" s="3"/>
      <c r="N105" s="3"/>
      <c r="O105" s="3"/>
      <c r="P105" s="34">
        <f t="shared" si="4"/>
        <v>180975092351</v>
      </c>
      <c r="Q105" s="165">
        <v>59287378211</v>
      </c>
      <c r="R105" s="3">
        <v>11339597192</v>
      </c>
      <c r="S105" s="3">
        <v>301310961</v>
      </c>
      <c r="T105" s="3">
        <v>0</v>
      </c>
      <c r="U105" s="3">
        <v>442146961</v>
      </c>
      <c r="V105" s="3">
        <v>442146961</v>
      </c>
      <c r="W105" s="3">
        <v>262767237</v>
      </c>
      <c r="X105" s="3"/>
      <c r="Y105" s="3">
        <v>1317845242</v>
      </c>
      <c r="Z105" s="3">
        <v>551601419</v>
      </c>
      <c r="AA105" s="3">
        <v>390646610</v>
      </c>
      <c r="AB105" s="3"/>
      <c r="AC105" s="36">
        <f t="shared" si="3"/>
        <v>15048062583</v>
      </c>
      <c r="AD105" s="37">
        <f t="shared" si="5"/>
        <v>106639651557</v>
      </c>
      <c r="AE105" s="144"/>
      <c r="AG105" s="144"/>
      <c r="AI105" s="144"/>
    </row>
    <row r="106" spans="1:35" hidden="1" x14ac:dyDescent="0.25">
      <c r="A106" s="38">
        <v>94</v>
      </c>
      <c r="B106" s="30" t="s">
        <v>300</v>
      </c>
      <c r="C106" s="30" t="s">
        <v>1342</v>
      </c>
      <c r="D106" s="31">
        <v>899999318</v>
      </c>
      <c r="E106" s="31">
        <v>219925899</v>
      </c>
      <c r="F106" s="32" t="s">
        <v>301</v>
      </c>
      <c r="G106" s="33">
        <v>57322725421</v>
      </c>
      <c r="H106" s="33">
        <v>0</v>
      </c>
      <c r="I106" s="3">
        <v>1394339392</v>
      </c>
      <c r="J106" s="3">
        <v>1598029606</v>
      </c>
      <c r="K106" s="3">
        <v>34769661993</v>
      </c>
      <c r="L106" s="3"/>
      <c r="M106" s="3"/>
      <c r="N106" s="3"/>
      <c r="O106" s="3"/>
      <c r="P106" s="34">
        <f t="shared" si="4"/>
        <v>95084756412</v>
      </c>
      <c r="Q106" s="165">
        <v>30347816484</v>
      </c>
      <c r="R106" s="3">
        <v>7486134976</v>
      </c>
      <c r="S106" s="3">
        <v>34640309</v>
      </c>
      <c r="T106" s="3">
        <v>0</v>
      </c>
      <c r="U106" s="3">
        <v>228775024</v>
      </c>
      <c r="V106" s="3">
        <v>228775023</v>
      </c>
      <c r="W106" s="3">
        <v>116194949</v>
      </c>
      <c r="X106" s="3"/>
      <c r="Y106" s="3">
        <v>1091650756</v>
      </c>
      <c r="Z106" s="3">
        <v>284765966</v>
      </c>
      <c r="AA106" s="3">
        <v>201672540</v>
      </c>
      <c r="AB106" s="3"/>
      <c r="AC106" s="36">
        <f t="shared" si="3"/>
        <v>9672609543</v>
      </c>
      <c r="AD106" s="37">
        <f t="shared" si="5"/>
        <v>55064330385</v>
      </c>
      <c r="AE106" s="144"/>
      <c r="AG106" s="144"/>
      <c r="AI106" s="144"/>
    </row>
    <row r="107" spans="1:35" hidden="1" x14ac:dyDescent="0.25">
      <c r="A107" s="29">
        <v>95</v>
      </c>
      <c r="B107" s="30" t="s">
        <v>302</v>
      </c>
      <c r="C107" s="30" t="s">
        <v>1373</v>
      </c>
      <c r="D107" s="31">
        <v>890399025</v>
      </c>
      <c r="E107" s="31">
        <v>219276892</v>
      </c>
      <c r="F107" s="32" t="s">
        <v>303</v>
      </c>
      <c r="G107" s="33">
        <v>57763485823</v>
      </c>
      <c r="H107" s="33">
        <v>0</v>
      </c>
      <c r="I107" s="3">
        <v>1234785616</v>
      </c>
      <c r="J107" s="3">
        <v>1465912622</v>
      </c>
      <c r="K107" s="3">
        <v>34203611786</v>
      </c>
      <c r="L107" s="3"/>
      <c r="M107" s="3"/>
      <c r="N107" s="3"/>
      <c r="O107" s="3"/>
      <c r="P107" s="34">
        <f t="shared" si="4"/>
        <v>94667795847</v>
      </c>
      <c r="Q107" s="165">
        <v>29451316244</v>
      </c>
      <c r="R107" s="3">
        <v>7082467579</v>
      </c>
      <c r="S107" s="3">
        <v>124692205</v>
      </c>
      <c r="T107" s="3">
        <v>0</v>
      </c>
      <c r="U107" s="3">
        <v>310749210</v>
      </c>
      <c r="V107" s="3">
        <v>310749209</v>
      </c>
      <c r="W107" s="3">
        <v>102898801</v>
      </c>
      <c r="X107" s="3"/>
      <c r="Y107" s="3">
        <v>1669403934</v>
      </c>
      <c r="Z107" s="3">
        <v>399895155</v>
      </c>
      <c r="AA107" s="3">
        <v>283207551</v>
      </c>
      <c r="AB107" s="3"/>
      <c r="AC107" s="36">
        <f t="shared" si="3"/>
        <v>10284063644</v>
      </c>
      <c r="AD107" s="37">
        <f t="shared" si="5"/>
        <v>54932415959</v>
      </c>
      <c r="AE107" s="144"/>
      <c r="AG107" s="144"/>
      <c r="AI107" s="144"/>
    </row>
    <row r="108" spans="1:35" hidden="1" x14ac:dyDescent="0.25">
      <c r="A108" s="38">
        <v>96</v>
      </c>
      <c r="B108" s="30" t="s">
        <v>304</v>
      </c>
      <c r="C108" s="30" t="s">
        <v>1337</v>
      </c>
      <c r="D108" s="31">
        <v>899999433</v>
      </c>
      <c r="E108" s="31">
        <v>218625286</v>
      </c>
      <c r="F108" s="32" t="s">
        <v>305</v>
      </c>
      <c r="G108" s="33">
        <v>38695647684</v>
      </c>
      <c r="H108" s="33">
        <v>0</v>
      </c>
      <c r="I108" s="3">
        <v>853330736</v>
      </c>
      <c r="J108" s="3">
        <v>1007440994</v>
      </c>
      <c r="K108" s="3">
        <v>11845785076</v>
      </c>
      <c r="L108" s="3"/>
      <c r="M108" s="3"/>
      <c r="N108" s="3"/>
      <c r="O108" s="3"/>
      <c r="P108" s="34">
        <f t="shared" si="4"/>
        <v>52402204490</v>
      </c>
      <c r="Q108" s="165">
        <v>17314334543</v>
      </c>
      <c r="R108" s="3">
        <v>3157602697</v>
      </c>
      <c r="S108" s="3">
        <v>361377198</v>
      </c>
      <c r="T108" s="3">
        <v>0</v>
      </c>
      <c r="U108" s="3">
        <v>128493911</v>
      </c>
      <c r="V108" s="3">
        <v>128493911</v>
      </c>
      <c r="W108" s="3">
        <v>71110895</v>
      </c>
      <c r="X108" s="3"/>
      <c r="Y108" s="3">
        <v>272817608</v>
      </c>
      <c r="Z108" s="3">
        <v>159845948</v>
      </c>
      <c r="AA108" s="3">
        <v>113203621</v>
      </c>
      <c r="AB108" s="3"/>
      <c r="AC108" s="36">
        <f t="shared" si="3"/>
        <v>4392945789</v>
      </c>
      <c r="AD108" s="37">
        <f t="shared" si="5"/>
        <v>30694924158</v>
      </c>
      <c r="AE108" s="144"/>
      <c r="AG108" s="144"/>
      <c r="AI108" s="144"/>
    </row>
    <row r="109" spans="1:35" hidden="1" x14ac:dyDescent="0.25">
      <c r="A109" s="29">
        <v>97</v>
      </c>
      <c r="B109" s="30" t="s">
        <v>306</v>
      </c>
      <c r="C109" s="30" t="s">
        <v>1315</v>
      </c>
      <c r="D109" s="31">
        <v>890980782</v>
      </c>
      <c r="E109" s="31">
        <v>218005380</v>
      </c>
      <c r="F109" s="32" t="s">
        <v>307</v>
      </c>
      <c r="G109" s="33">
        <v>21866876998</v>
      </c>
      <c r="H109" s="33">
        <v>0</v>
      </c>
      <c r="I109" s="3">
        <v>524415600</v>
      </c>
      <c r="J109" s="3">
        <v>508074469</v>
      </c>
      <c r="K109" s="3">
        <v>11433757505</v>
      </c>
      <c r="L109" s="3"/>
      <c r="M109" s="3"/>
      <c r="N109" s="3"/>
      <c r="O109" s="3"/>
      <c r="P109" s="34">
        <f t="shared" si="4"/>
        <v>34333124572</v>
      </c>
      <c r="Q109" s="165">
        <v>10789693436</v>
      </c>
      <c r="R109" s="3">
        <v>2434945722</v>
      </c>
      <c r="S109" s="3">
        <v>66639645</v>
      </c>
      <c r="T109" s="3">
        <v>0</v>
      </c>
      <c r="U109" s="3">
        <v>308305487</v>
      </c>
      <c r="V109" s="3">
        <v>308305488</v>
      </c>
      <c r="W109" s="3">
        <v>43701300</v>
      </c>
      <c r="X109" s="3"/>
      <c r="Y109" s="3">
        <v>1814239847</v>
      </c>
      <c r="Z109" s="3">
        <v>911698542</v>
      </c>
      <c r="AA109" s="3">
        <v>645669016</v>
      </c>
      <c r="AB109" s="3"/>
      <c r="AC109" s="36">
        <f t="shared" si="3"/>
        <v>6533505047</v>
      </c>
      <c r="AD109" s="37">
        <f t="shared" si="5"/>
        <v>17009926089</v>
      </c>
      <c r="AE109" s="144"/>
      <c r="AG109" s="144"/>
      <c r="AI109" s="144"/>
    </row>
    <row r="110" spans="1:35" hidden="1" x14ac:dyDescent="0.25">
      <c r="A110" s="38">
        <v>98</v>
      </c>
      <c r="B110" s="30"/>
      <c r="C110" s="143" t="str">
        <f>VLOOKUP(D110,[8]Hoja1!$A$2:$B$1115,2,0)</f>
        <v>05002</v>
      </c>
      <c r="D110" s="31">
        <v>890981195</v>
      </c>
      <c r="E110" s="31">
        <v>210205002</v>
      </c>
      <c r="F110" s="32" t="s">
        <v>308</v>
      </c>
      <c r="G110" s="33">
        <v>0</v>
      </c>
      <c r="H110" s="33">
        <v>0</v>
      </c>
      <c r="I110" s="3">
        <v>261320612</v>
      </c>
      <c r="J110" s="3">
        <v>286478124</v>
      </c>
      <c r="K110" s="3">
        <v>0</v>
      </c>
      <c r="L110" s="3"/>
      <c r="M110" s="3"/>
      <c r="N110" s="3"/>
      <c r="O110" s="3"/>
      <c r="P110" s="34">
        <f t="shared" si="4"/>
        <v>547798736</v>
      </c>
      <c r="Q110" s="165">
        <v>373584996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21776718</v>
      </c>
      <c r="X110" s="3"/>
      <c r="Y110" s="3">
        <v>0</v>
      </c>
      <c r="Z110" s="3">
        <v>0</v>
      </c>
      <c r="AA110" s="3">
        <v>0</v>
      </c>
      <c r="AB110" s="3"/>
      <c r="AC110" s="36">
        <f t="shared" si="3"/>
        <v>21776718</v>
      </c>
      <c r="AD110" s="37">
        <f t="shared" si="5"/>
        <v>152437022</v>
      </c>
      <c r="AE110" s="144"/>
      <c r="AG110" s="144"/>
      <c r="AI110" s="144"/>
    </row>
    <row r="111" spans="1:35" hidden="1" x14ac:dyDescent="0.25">
      <c r="A111" s="29">
        <v>99</v>
      </c>
      <c r="B111" s="61"/>
      <c r="C111" s="143" t="str">
        <f>VLOOKUP(D111,[8]Hoja1!$A$2:$B$1115,2,0)</f>
        <v>05004</v>
      </c>
      <c r="D111" s="31">
        <v>890981251</v>
      </c>
      <c r="E111" s="31">
        <v>210405004</v>
      </c>
      <c r="F111" s="61" t="s">
        <v>309</v>
      </c>
      <c r="G111" s="33">
        <v>0</v>
      </c>
      <c r="H111" s="33">
        <v>0</v>
      </c>
      <c r="I111" s="3">
        <v>30083159</v>
      </c>
      <c r="J111" s="3">
        <v>31268481</v>
      </c>
      <c r="K111" s="3">
        <v>0</v>
      </c>
      <c r="L111" s="3"/>
      <c r="M111" s="3"/>
      <c r="N111" s="3"/>
      <c r="O111" s="3"/>
      <c r="P111" s="34">
        <f t="shared" si="4"/>
        <v>61351640</v>
      </c>
      <c r="Q111" s="165">
        <v>41296201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2506930</v>
      </c>
      <c r="X111" s="3"/>
      <c r="Y111" s="3">
        <v>0</v>
      </c>
      <c r="Z111" s="3">
        <v>0</v>
      </c>
      <c r="AA111" s="3">
        <v>0</v>
      </c>
      <c r="AB111" s="3"/>
      <c r="AC111" s="36">
        <f t="shared" si="3"/>
        <v>2506930</v>
      </c>
      <c r="AD111" s="37">
        <f t="shared" si="5"/>
        <v>17548509</v>
      </c>
      <c r="AE111" s="144"/>
      <c r="AG111" s="144"/>
      <c r="AI111" s="144"/>
    </row>
    <row r="112" spans="1:35" hidden="1" x14ac:dyDescent="0.25">
      <c r="A112" s="38">
        <v>100</v>
      </c>
      <c r="B112" s="61"/>
      <c r="C112" s="143" t="str">
        <f>VLOOKUP(D112,[8]Hoja1!$A$2:$B$1115,2,0)</f>
        <v>05021</v>
      </c>
      <c r="D112" s="31">
        <v>890983701</v>
      </c>
      <c r="E112" s="31">
        <v>212105021</v>
      </c>
      <c r="F112" s="61" t="s">
        <v>310</v>
      </c>
      <c r="G112" s="33">
        <v>0</v>
      </c>
      <c r="H112" s="33">
        <v>0</v>
      </c>
      <c r="I112" s="3">
        <v>66864427</v>
      </c>
      <c r="J112" s="3">
        <v>59875443</v>
      </c>
      <c r="K112" s="3">
        <v>0</v>
      </c>
      <c r="L112" s="3"/>
      <c r="M112" s="3"/>
      <c r="N112" s="3"/>
      <c r="O112" s="3"/>
      <c r="P112" s="34">
        <f t="shared" si="4"/>
        <v>126739870</v>
      </c>
      <c r="Q112" s="165">
        <v>82163587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5572036</v>
      </c>
      <c r="X112" s="3"/>
      <c r="Y112" s="3">
        <v>0</v>
      </c>
      <c r="Z112" s="3">
        <v>0</v>
      </c>
      <c r="AA112" s="3">
        <v>0</v>
      </c>
      <c r="AB112" s="3"/>
      <c r="AC112" s="36">
        <f t="shared" si="3"/>
        <v>5572036</v>
      </c>
      <c r="AD112" s="37">
        <f t="shared" si="5"/>
        <v>39004247</v>
      </c>
      <c r="AE112" s="144"/>
      <c r="AG112" s="144"/>
      <c r="AI112" s="144"/>
    </row>
    <row r="113" spans="1:35" hidden="1" x14ac:dyDescent="0.25">
      <c r="A113" s="29">
        <v>101</v>
      </c>
      <c r="B113" s="61"/>
      <c r="C113" s="143" t="str">
        <f>VLOOKUP(D113,[8]Hoja1!$A$2:$B$1115,2,0)</f>
        <v>05030</v>
      </c>
      <c r="D113" s="31">
        <v>890981732</v>
      </c>
      <c r="E113" s="31">
        <v>213005030</v>
      </c>
      <c r="F113" s="61" t="s">
        <v>311</v>
      </c>
      <c r="G113" s="33">
        <v>0</v>
      </c>
      <c r="H113" s="33">
        <v>0</v>
      </c>
      <c r="I113" s="3">
        <v>327500080</v>
      </c>
      <c r="J113" s="3">
        <v>400059941</v>
      </c>
      <c r="K113" s="3">
        <v>0</v>
      </c>
      <c r="L113" s="3"/>
      <c r="M113" s="3"/>
      <c r="N113" s="3"/>
      <c r="O113" s="3"/>
      <c r="P113" s="34">
        <f t="shared" si="4"/>
        <v>727560021</v>
      </c>
      <c r="Q113" s="165">
        <v>509226633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27291673</v>
      </c>
      <c r="X113" s="3"/>
      <c r="Y113" s="3">
        <v>0</v>
      </c>
      <c r="Z113" s="3">
        <v>0</v>
      </c>
      <c r="AA113" s="3">
        <v>0</v>
      </c>
      <c r="AB113" s="3"/>
      <c r="AC113" s="36">
        <f t="shared" si="3"/>
        <v>27291673</v>
      </c>
      <c r="AD113" s="37">
        <f t="shared" si="5"/>
        <v>191041715</v>
      </c>
      <c r="AE113" s="144"/>
      <c r="AG113" s="144"/>
      <c r="AI113" s="144"/>
    </row>
    <row r="114" spans="1:35" hidden="1" x14ac:dyDescent="0.25">
      <c r="A114" s="38">
        <v>102</v>
      </c>
      <c r="B114" s="61"/>
      <c r="C114" s="143" t="str">
        <f>VLOOKUP(D114,[8]Hoja1!$A$2:$B$1115,2,0)</f>
        <v>05031</v>
      </c>
      <c r="D114" s="31">
        <v>890981518</v>
      </c>
      <c r="E114" s="31">
        <v>213105031</v>
      </c>
      <c r="F114" s="61" t="s">
        <v>312</v>
      </c>
      <c r="G114" s="33">
        <v>0</v>
      </c>
      <c r="H114" s="33">
        <v>0</v>
      </c>
      <c r="I114" s="3">
        <v>506409856</v>
      </c>
      <c r="J114" s="3">
        <v>437583279</v>
      </c>
      <c r="K114" s="3">
        <v>0</v>
      </c>
      <c r="L114" s="3"/>
      <c r="M114" s="3"/>
      <c r="N114" s="3"/>
      <c r="O114" s="3"/>
      <c r="P114" s="34">
        <f t="shared" si="4"/>
        <v>943993135</v>
      </c>
      <c r="Q114" s="165">
        <v>606386563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42200821</v>
      </c>
      <c r="X114" s="3"/>
      <c r="Y114" s="3">
        <v>0</v>
      </c>
      <c r="Z114" s="3">
        <v>0</v>
      </c>
      <c r="AA114" s="3">
        <v>0</v>
      </c>
      <c r="AB114" s="3"/>
      <c r="AC114" s="36">
        <f t="shared" si="3"/>
        <v>42200821</v>
      </c>
      <c r="AD114" s="37">
        <f t="shared" si="5"/>
        <v>295405751</v>
      </c>
      <c r="AE114" s="144"/>
      <c r="AG114" s="144"/>
      <c r="AI114" s="144"/>
    </row>
    <row r="115" spans="1:35" hidden="1" x14ac:dyDescent="0.25">
      <c r="A115" s="29">
        <v>103</v>
      </c>
      <c r="B115" s="61"/>
      <c r="C115" s="143" t="str">
        <f>VLOOKUP(D115,[8]Hoja1!$A$2:$B$1115,2,0)</f>
        <v>05034</v>
      </c>
      <c r="D115" s="31">
        <v>890980342</v>
      </c>
      <c r="E115" s="31">
        <v>213405034</v>
      </c>
      <c r="F115" s="61" t="s">
        <v>313</v>
      </c>
      <c r="G115" s="33">
        <v>0</v>
      </c>
      <c r="H115" s="33">
        <v>0</v>
      </c>
      <c r="I115" s="3">
        <v>612625384</v>
      </c>
      <c r="J115" s="3">
        <v>645620325</v>
      </c>
      <c r="K115" s="3">
        <v>0</v>
      </c>
      <c r="L115" s="3"/>
      <c r="M115" s="3"/>
      <c r="N115" s="3"/>
      <c r="O115" s="3"/>
      <c r="P115" s="34">
        <f t="shared" si="4"/>
        <v>1258245709</v>
      </c>
      <c r="Q115" s="165">
        <v>849828785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51052115</v>
      </c>
      <c r="X115" s="3"/>
      <c r="Y115" s="3">
        <v>0</v>
      </c>
      <c r="Z115" s="3">
        <v>0</v>
      </c>
      <c r="AA115" s="3">
        <v>0</v>
      </c>
      <c r="AB115" s="3"/>
      <c r="AC115" s="36">
        <f t="shared" si="3"/>
        <v>51052115</v>
      </c>
      <c r="AD115" s="37">
        <f t="shared" si="5"/>
        <v>357364809</v>
      </c>
      <c r="AE115" s="144"/>
      <c r="AG115" s="144"/>
      <c r="AI115" s="144"/>
    </row>
    <row r="116" spans="1:35" hidden="1" x14ac:dyDescent="0.25">
      <c r="A116" s="38">
        <v>104</v>
      </c>
      <c r="B116" s="61"/>
      <c r="C116" s="143" t="str">
        <f>VLOOKUP(D116,[8]Hoja1!$A$2:$B$1115,2,0)</f>
        <v>05036</v>
      </c>
      <c r="D116" s="31">
        <v>890981493</v>
      </c>
      <c r="E116" s="31">
        <v>213605036</v>
      </c>
      <c r="F116" s="61" t="s">
        <v>314</v>
      </c>
      <c r="G116" s="33">
        <v>0</v>
      </c>
      <c r="H116" s="33">
        <v>0</v>
      </c>
      <c r="I116" s="3">
        <v>78415209</v>
      </c>
      <c r="J116" s="3">
        <v>80812105</v>
      </c>
      <c r="K116" s="3">
        <v>0</v>
      </c>
      <c r="L116" s="3"/>
      <c r="M116" s="3"/>
      <c r="N116" s="3"/>
      <c r="O116" s="3"/>
      <c r="P116" s="34">
        <f t="shared" si="4"/>
        <v>159227314</v>
      </c>
      <c r="Q116" s="165">
        <v>106950509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6534601</v>
      </c>
      <c r="X116" s="3"/>
      <c r="Y116" s="3">
        <v>0</v>
      </c>
      <c r="Z116" s="3">
        <v>0</v>
      </c>
      <c r="AA116" s="3">
        <v>0</v>
      </c>
      <c r="AB116" s="3"/>
      <c r="AC116" s="36">
        <f t="shared" si="3"/>
        <v>6534601</v>
      </c>
      <c r="AD116" s="37">
        <f t="shared" si="5"/>
        <v>45742204</v>
      </c>
      <c r="AE116" s="144"/>
      <c r="AG116" s="144"/>
      <c r="AI116" s="144"/>
    </row>
    <row r="117" spans="1:35" hidden="1" x14ac:dyDescent="0.25">
      <c r="A117" s="29">
        <v>105</v>
      </c>
      <c r="B117" s="61"/>
      <c r="C117" s="143" t="str">
        <f>VLOOKUP(D117,[8]Hoja1!$A$2:$B$1115,2,0)</f>
        <v>05038</v>
      </c>
      <c r="D117" s="31">
        <v>890982141</v>
      </c>
      <c r="E117" s="31">
        <v>213805038</v>
      </c>
      <c r="F117" s="61" t="s">
        <v>315</v>
      </c>
      <c r="G117" s="33">
        <v>0</v>
      </c>
      <c r="H117" s="33">
        <v>0</v>
      </c>
      <c r="I117" s="3">
        <v>214102576</v>
      </c>
      <c r="J117" s="3">
        <v>174080053</v>
      </c>
      <c r="K117" s="3">
        <v>0</v>
      </c>
      <c r="L117" s="3"/>
      <c r="M117" s="3"/>
      <c r="N117" s="3"/>
      <c r="O117" s="3"/>
      <c r="P117" s="34">
        <f t="shared" si="4"/>
        <v>388182629</v>
      </c>
      <c r="Q117" s="165">
        <v>245447577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17841881</v>
      </c>
      <c r="X117" s="3"/>
      <c r="Y117" s="3">
        <v>0</v>
      </c>
      <c r="Z117" s="3">
        <v>0</v>
      </c>
      <c r="AA117" s="3">
        <v>0</v>
      </c>
      <c r="AB117" s="3"/>
      <c r="AC117" s="36">
        <f t="shared" si="3"/>
        <v>17841881</v>
      </c>
      <c r="AD117" s="37">
        <f t="shared" si="5"/>
        <v>124893171</v>
      </c>
      <c r="AE117" s="144"/>
      <c r="AG117" s="144"/>
      <c r="AI117" s="144"/>
    </row>
    <row r="118" spans="1:35" hidden="1" x14ac:dyDescent="0.25">
      <c r="A118" s="38">
        <v>106</v>
      </c>
      <c r="B118" s="61"/>
      <c r="C118" s="143" t="str">
        <f>VLOOKUP(D118,[8]Hoja1!$A$2:$B$1115,2,0)</f>
        <v>05040</v>
      </c>
      <c r="D118" s="31">
        <v>890982489</v>
      </c>
      <c r="E118" s="31">
        <v>214005040</v>
      </c>
      <c r="F118" s="61" t="s">
        <v>316</v>
      </c>
      <c r="G118" s="33">
        <v>0</v>
      </c>
      <c r="H118" s="33">
        <v>0</v>
      </c>
      <c r="I118" s="3">
        <v>422702200</v>
      </c>
      <c r="J118" s="3">
        <v>317265609</v>
      </c>
      <c r="K118" s="3">
        <v>0</v>
      </c>
      <c r="L118" s="3"/>
      <c r="M118" s="3"/>
      <c r="N118" s="3"/>
      <c r="O118" s="3"/>
      <c r="P118" s="34">
        <f t="shared" si="4"/>
        <v>739967809</v>
      </c>
      <c r="Q118" s="165">
        <v>458166341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35225183</v>
      </c>
      <c r="X118" s="3"/>
      <c r="Y118" s="3">
        <v>0</v>
      </c>
      <c r="Z118" s="3">
        <v>0</v>
      </c>
      <c r="AA118" s="3">
        <v>0</v>
      </c>
      <c r="AB118" s="3"/>
      <c r="AC118" s="36">
        <f t="shared" si="3"/>
        <v>35225183</v>
      </c>
      <c r="AD118" s="37">
        <f t="shared" si="5"/>
        <v>246576285</v>
      </c>
      <c r="AE118" s="144"/>
      <c r="AG118" s="144"/>
      <c r="AI118" s="144"/>
    </row>
    <row r="119" spans="1:35" hidden="1" x14ac:dyDescent="0.25">
      <c r="A119" s="29">
        <v>107</v>
      </c>
      <c r="B119" s="61"/>
      <c r="C119" s="143" t="str">
        <f>VLOOKUP(D119,[8]Hoja1!$A$2:$B$1115,2,0)</f>
        <v>05042</v>
      </c>
      <c r="D119" s="31">
        <v>890907569</v>
      </c>
      <c r="E119" s="31">
        <v>214205042</v>
      </c>
      <c r="F119" s="61" t="s">
        <v>317</v>
      </c>
      <c r="G119" s="33">
        <v>0</v>
      </c>
      <c r="H119" s="33">
        <v>0</v>
      </c>
      <c r="I119" s="3">
        <v>440569424</v>
      </c>
      <c r="J119" s="3">
        <v>450405097</v>
      </c>
      <c r="K119" s="3">
        <v>0</v>
      </c>
      <c r="L119" s="3"/>
      <c r="M119" s="3"/>
      <c r="N119" s="3"/>
      <c r="O119" s="3"/>
      <c r="P119" s="34">
        <f t="shared" si="4"/>
        <v>890974521</v>
      </c>
      <c r="Q119" s="165">
        <v>597261573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36714119</v>
      </c>
      <c r="X119" s="3"/>
      <c r="Y119" s="3">
        <v>0</v>
      </c>
      <c r="Z119" s="3">
        <v>0</v>
      </c>
      <c r="AA119" s="3">
        <v>0</v>
      </c>
      <c r="AB119" s="3"/>
      <c r="AC119" s="36">
        <f t="shared" si="3"/>
        <v>36714119</v>
      </c>
      <c r="AD119" s="37">
        <f t="shared" si="5"/>
        <v>256998829</v>
      </c>
      <c r="AE119" s="144"/>
      <c r="AG119" s="144"/>
      <c r="AI119" s="144"/>
    </row>
    <row r="120" spans="1:35" hidden="1" x14ac:dyDescent="0.25">
      <c r="A120" s="38">
        <v>108</v>
      </c>
      <c r="B120" s="61"/>
      <c r="C120" s="143" t="str">
        <f>VLOOKUP(D120,[8]Hoja1!$A$2:$B$1115,2,0)</f>
        <v>05044</v>
      </c>
      <c r="D120" s="31">
        <v>890983824</v>
      </c>
      <c r="E120" s="31">
        <v>214405044</v>
      </c>
      <c r="F120" s="61" t="s">
        <v>318</v>
      </c>
      <c r="G120" s="33">
        <v>0</v>
      </c>
      <c r="H120" s="33">
        <v>0</v>
      </c>
      <c r="I120" s="3">
        <v>122504078</v>
      </c>
      <c r="J120" s="3">
        <v>126457677</v>
      </c>
      <c r="K120" s="3">
        <v>0</v>
      </c>
      <c r="L120" s="3"/>
      <c r="M120" s="3"/>
      <c r="N120" s="3"/>
      <c r="O120" s="3"/>
      <c r="P120" s="34">
        <f t="shared" si="4"/>
        <v>248961755</v>
      </c>
      <c r="Q120" s="165">
        <v>167292369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10208673</v>
      </c>
      <c r="X120" s="3"/>
      <c r="Y120" s="3">
        <v>0</v>
      </c>
      <c r="Z120" s="3">
        <v>0</v>
      </c>
      <c r="AA120" s="3">
        <v>0</v>
      </c>
      <c r="AB120" s="3"/>
      <c r="AC120" s="36">
        <f t="shared" si="3"/>
        <v>10208673</v>
      </c>
      <c r="AD120" s="37">
        <f t="shared" si="5"/>
        <v>71460713</v>
      </c>
      <c r="AE120" s="144"/>
      <c r="AG120" s="144"/>
      <c r="AI120" s="144"/>
    </row>
    <row r="121" spans="1:35" hidden="1" x14ac:dyDescent="0.25">
      <c r="A121" s="29">
        <v>109</v>
      </c>
      <c r="B121" s="61"/>
      <c r="C121" s="143" t="str">
        <f>VLOOKUP(D121,[8]Hoja1!$A$2:$B$1115,2,0)</f>
        <v>05051</v>
      </c>
      <c r="D121" s="31">
        <v>890985623</v>
      </c>
      <c r="E121" s="31">
        <v>215105051</v>
      </c>
      <c r="F121" s="61" t="s">
        <v>319</v>
      </c>
      <c r="G121" s="33">
        <v>0</v>
      </c>
      <c r="H121" s="33">
        <v>0</v>
      </c>
      <c r="I121" s="3">
        <v>1628036288</v>
      </c>
      <c r="J121" s="3">
        <v>1026784502</v>
      </c>
      <c r="K121" s="3">
        <v>0</v>
      </c>
      <c r="L121" s="3"/>
      <c r="M121" s="3"/>
      <c r="N121" s="3"/>
      <c r="O121" s="3"/>
      <c r="P121" s="34">
        <f t="shared" si="4"/>
        <v>2654820790</v>
      </c>
      <c r="Q121" s="165">
        <v>1569463266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135669691</v>
      </c>
      <c r="X121" s="3"/>
      <c r="Y121" s="3">
        <v>0</v>
      </c>
      <c r="Z121" s="3">
        <v>0</v>
      </c>
      <c r="AA121" s="3">
        <v>0</v>
      </c>
      <c r="AB121" s="3"/>
      <c r="AC121" s="36">
        <f t="shared" si="3"/>
        <v>135669691</v>
      </c>
      <c r="AD121" s="37">
        <f t="shared" si="5"/>
        <v>949687833</v>
      </c>
      <c r="AE121" s="144"/>
      <c r="AG121" s="144"/>
      <c r="AI121" s="144"/>
    </row>
    <row r="122" spans="1:35" hidden="1" x14ac:dyDescent="0.25">
      <c r="A122" s="38">
        <v>110</v>
      </c>
      <c r="B122" s="61"/>
      <c r="C122" s="143" t="str">
        <f>VLOOKUP(D122,[8]Hoja1!$A$2:$B$1115,2,0)</f>
        <v>05055</v>
      </c>
      <c r="D122" s="31">
        <v>890981786</v>
      </c>
      <c r="E122" s="31">
        <v>215505055</v>
      </c>
      <c r="F122" s="61" t="s">
        <v>320</v>
      </c>
      <c r="G122" s="33">
        <v>0</v>
      </c>
      <c r="H122" s="33">
        <v>0</v>
      </c>
      <c r="I122" s="3">
        <v>119613524</v>
      </c>
      <c r="J122" s="3">
        <v>126285356</v>
      </c>
      <c r="K122" s="3">
        <v>0</v>
      </c>
      <c r="L122" s="3"/>
      <c r="M122" s="3"/>
      <c r="N122" s="3"/>
      <c r="O122" s="3"/>
      <c r="P122" s="34">
        <f t="shared" si="4"/>
        <v>245898880</v>
      </c>
      <c r="Q122" s="165">
        <v>166156532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9967794</v>
      </c>
      <c r="X122" s="3"/>
      <c r="Y122" s="3">
        <v>0</v>
      </c>
      <c r="Z122" s="3">
        <v>0</v>
      </c>
      <c r="AA122" s="3">
        <v>0</v>
      </c>
      <c r="AB122" s="3"/>
      <c r="AC122" s="36">
        <f t="shared" si="3"/>
        <v>9967794</v>
      </c>
      <c r="AD122" s="37">
        <f t="shared" si="5"/>
        <v>69774554</v>
      </c>
      <c r="AE122" s="144"/>
      <c r="AG122" s="144"/>
      <c r="AI122" s="144"/>
    </row>
    <row r="123" spans="1:35" hidden="1" x14ac:dyDescent="0.25">
      <c r="A123" s="29">
        <v>111</v>
      </c>
      <c r="B123" s="61"/>
      <c r="C123" s="143" t="str">
        <f>VLOOKUP(D123,[8]Hoja1!$A$2:$B$1115,2,0)</f>
        <v>05059</v>
      </c>
      <c r="D123" s="31">
        <v>890983763</v>
      </c>
      <c r="E123" s="31">
        <v>215905059</v>
      </c>
      <c r="F123" s="61" t="s">
        <v>321</v>
      </c>
      <c r="G123" s="33">
        <v>0</v>
      </c>
      <c r="H123" s="33">
        <v>0</v>
      </c>
      <c r="I123" s="3">
        <v>34494894</v>
      </c>
      <c r="J123" s="3">
        <v>37203043</v>
      </c>
      <c r="K123" s="3">
        <v>0</v>
      </c>
      <c r="L123" s="3"/>
      <c r="M123" s="3"/>
      <c r="N123" s="3"/>
      <c r="O123" s="3"/>
      <c r="P123" s="34">
        <f t="shared" si="4"/>
        <v>71697937</v>
      </c>
      <c r="Q123" s="165">
        <v>48701343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2874575</v>
      </c>
      <c r="X123" s="3"/>
      <c r="Y123" s="3">
        <v>0</v>
      </c>
      <c r="Z123" s="3">
        <v>0</v>
      </c>
      <c r="AA123" s="3">
        <v>0</v>
      </c>
      <c r="AB123" s="3"/>
      <c r="AC123" s="36">
        <f t="shared" si="3"/>
        <v>2874575</v>
      </c>
      <c r="AD123" s="37">
        <f t="shared" si="5"/>
        <v>20122019</v>
      </c>
      <c r="AE123" s="144"/>
      <c r="AG123" s="144"/>
      <c r="AI123" s="144"/>
    </row>
    <row r="124" spans="1:35" hidden="1" x14ac:dyDescent="0.25">
      <c r="A124" s="38">
        <v>112</v>
      </c>
      <c r="B124" s="61"/>
      <c r="C124" s="143" t="str">
        <f>VLOOKUP(D124,[8]Hoja1!$A$2:$B$1115,2,0)</f>
        <v>05079</v>
      </c>
      <c r="D124" s="31">
        <v>890980445</v>
      </c>
      <c r="E124" s="31">
        <v>217905079</v>
      </c>
      <c r="F124" s="61" t="s">
        <v>322</v>
      </c>
      <c r="G124" s="33">
        <v>0</v>
      </c>
      <c r="H124" s="33">
        <v>0</v>
      </c>
      <c r="I124" s="3">
        <v>541025184</v>
      </c>
      <c r="J124" s="3">
        <v>611139871</v>
      </c>
      <c r="K124" s="3">
        <v>0</v>
      </c>
      <c r="L124" s="3"/>
      <c r="M124" s="3"/>
      <c r="N124" s="3"/>
      <c r="O124" s="3"/>
      <c r="P124" s="34">
        <f t="shared" si="4"/>
        <v>1152165055</v>
      </c>
      <c r="Q124" s="165">
        <v>791481599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45085432</v>
      </c>
      <c r="X124" s="3"/>
      <c r="Y124" s="3">
        <v>0</v>
      </c>
      <c r="Z124" s="3">
        <v>0</v>
      </c>
      <c r="AA124" s="3">
        <v>0</v>
      </c>
      <c r="AB124" s="3"/>
      <c r="AC124" s="36">
        <f t="shared" si="3"/>
        <v>45085432</v>
      </c>
      <c r="AD124" s="37">
        <f t="shared" si="5"/>
        <v>315598024</v>
      </c>
      <c r="AE124" s="144"/>
      <c r="AG124" s="144"/>
      <c r="AI124" s="144"/>
    </row>
    <row r="125" spans="1:35" hidden="1" x14ac:dyDescent="0.25">
      <c r="A125" s="29">
        <v>113</v>
      </c>
      <c r="B125" s="61"/>
      <c r="C125" s="143" t="str">
        <f>VLOOKUP(D125,[8]Hoja1!$A$2:$B$1115,2,0)</f>
        <v>05086</v>
      </c>
      <c r="D125" s="31">
        <v>890981880</v>
      </c>
      <c r="E125" s="31">
        <v>218605086</v>
      </c>
      <c r="F125" s="61" t="s">
        <v>323</v>
      </c>
      <c r="G125" s="33">
        <v>0</v>
      </c>
      <c r="H125" s="33">
        <v>0</v>
      </c>
      <c r="I125" s="3">
        <v>115225220</v>
      </c>
      <c r="J125" s="3">
        <v>122717459</v>
      </c>
      <c r="K125" s="3">
        <v>0</v>
      </c>
      <c r="L125" s="3"/>
      <c r="M125" s="3"/>
      <c r="N125" s="3"/>
      <c r="O125" s="3"/>
      <c r="P125" s="34">
        <f t="shared" si="4"/>
        <v>237942679</v>
      </c>
      <c r="Q125" s="165">
        <v>161125867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9602102</v>
      </c>
      <c r="X125" s="3"/>
      <c r="Y125" s="3">
        <v>0</v>
      </c>
      <c r="Z125" s="3">
        <v>0</v>
      </c>
      <c r="AA125" s="3">
        <v>0</v>
      </c>
      <c r="AB125" s="3"/>
      <c r="AC125" s="36">
        <f t="shared" si="3"/>
        <v>9602102</v>
      </c>
      <c r="AD125" s="37">
        <f t="shared" si="5"/>
        <v>67214710</v>
      </c>
      <c r="AE125" s="144"/>
      <c r="AG125" s="144"/>
      <c r="AI125" s="144"/>
    </row>
    <row r="126" spans="1:35" hidden="1" x14ac:dyDescent="0.25">
      <c r="A126" s="38">
        <v>114</v>
      </c>
      <c r="B126" s="61"/>
      <c r="C126" s="143" t="str">
        <f>VLOOKUP(D126,[8]Hoja1!$A$2:$B$1115,2,0)</f>
        <v>05091</v>
      </c>
      <c r="D126" s="31">
        <v>890980802</v>
      </c>
      <c r="E126" s="31">
        <v>219105091</v>
      </c>
      <c r="F126" s="61" t="s">
        <v>324</v>
      </c>
      <c r="G126" s="33">
        <v>0</v>
      </c>
      <c r="H126" s="33">
        <v>0</v>
      </c>
      <c r="I126" s="3">
        <v>133232508</v>
      </c>
      <c r="J126" s="3">
        <v>136425252</v>
      </c>
      <c r="K126" s="3">
        <v>0</v>
      </c>
      <c r="L126" s="3"/>
      <c r="M126" s="3"/>
      <c r="N126" s="3"/>
      <c r="O126" s="3"/>
      <c r="P126" s="34">
        <f t="shared" si="4"/>
        <v>269657760</v>
      </c>
      <c r="Q126" s="165">
        <v>180836088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11102709</v>
      </c>
      <c r="X126" s="3"/>
      <c r="Y126" s="3">
        <v>0</v>
      </c>
      <c r="Z126" s="3">
        <v>0</v>
      </c>
      <c r="AA126" s="3">
        <v>0</v>
      </c>
      <c r="AB126" s="3"/>
      <c r="AC126" s="36">
        <f t="shared" si="3"/>
        <v>11102709</v>
      </c>
      <c r="AD126" s="37">
        <f t="shared" si="5"/>
        <v>77718963</v>
      </c>
      <c r="AE126" s="144"/>
      <c r="AG126" s="144"/>
      <c r="AI126" s="144"/>
    </row>
    <row r="127" spans="1:35" hidden="1" x14ac:dyDescent="0.25">
      <c r="A127" s="29">
        <v>115</v>
      </c>
      <c r="B127" s="61"/>
      <c r="C127" s="143" t="str">
        <f>VLOOKUP(D127,[8]Hoja1!$A$2:$B$1115,2,0)</f>
        <v>05093</v>
      </c>
      <c r="D127" s="31">
        <v>890982321</v>
      </c>
      <c r="E127" s="31">
        <v>219305093</v>
      </c>
      <c r="F127" s="61" t="s">
        <v>325</v>
      </c>
      <c r="G127" s="33">
        <v>0</v>
      </c>
      <c r="H127" s="33">
        <v>0</v>
      </c>
      <c r="I127" s="3">
        <v>265614776</v>
      </c>
      <c r="J127" s="3">
        <v>288057976</v>
      </c>
      <c r="K127" s="3">
        <v>0</v>
      </c>
      <c r="L127" s="3"/>
      <c r="M127" s="3"/>
      <c r="N127" s="3"/>
      <c r="O127" s="3"/>
      <c r="P127" s="34">
        <f t="shared" si="4"/>
        <v>553672752</v>
      </c>
      <c r="Q127" s="165">
        <v>376596236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22134565</v>
      </c>
      <c r="X127" s="3"/>
      <c r="Y127" s="3">
        <v>0</v>
      </c>
      <c r="Z127" s="3">
        <v>0</v>
      </c>
      <c r="AA127" s="3">
        <v>0</v>
      </c>
      <c r="AB127" s="3"/>
      <c r="AC127" s="36">
        <f t="shared" si="3"/>
        <v>22134565</v>
      </c>
      <c r="AD127" s="37">
        <f t="shared" si="5"/>
        <v>154941951</v>
      </c>
      <c r="AE127" s="144"/>
      <c r="AG127" s="144"/>
      <c r="AI127" s="144"/>
    </row>
    <row r="128" spans="1:35" hidden="1" x14ac:dyDescent="0.25">
      <c r="A128" s="38">
        <v>116</v>
      </c>
      <c r="B128" s="61"/>
      <c r="C128" s="143" t="str">
        <f>VLOOKUP(D128,[8]Hoja1!$A$2:$B$1115,2,0)</f>
        <v>05101</v>
      </c>
      <c r="D128" s="31">
        <v>890980330</v>
      </c>
      <c r="E128" s="31">
        <v>210105101</v>
      </c>
      <c r="F128" s="61" t="s">
        <v>326</v>
      </c>
      <c r="G128" s="33">
        <v>0</v>
      </c>
      <c r="H128" s="33">
        <v>0</v>
      </c>
      <c r="I128" s="3">
        <v>332067940</v>
      </c>
      <c r="J128" s="3">
        <v>343562143</v>
      </c>
      <c r="K128" s="3">
        <v>0</v>
      </c>
      <c r="L128" s="3"/>
      <c r="M128" s="3"/>
      <c r="N128" s="3"/>
      <c r="O128" s="3"/>
      <c r="P128" s="34">
        <f t="shared" si="4"/>
        <v>675630083</v>
      </c>
      <c r="Q128" s="165">
        <v>454251455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27672328</v>
      </c>
      <c r="X128" s="3"/>
      <c r="Y128" s="3">
        <v>0</v>
      </c>
      <c r="Z128" s="3">
        <v>0</v>
      </c>
      <c r="AA128" s="3">
        <v>0</v>
      </c>
      <c r="AB128" s="3"/>
      <c r="AC128" s="36">
        <f t="shared" si="3"/>
        <v>27672328</v>
      </c>
      <c r="AD128" s="37">
        <f t="shared" si="5"/>
        <v>193706300</v>
      </c>
      <c r="AE128" s="144"/>
      <c r="AG128" s="144"/>
      <c r="AI128" s="144"/>
    </row>
    <row r="129" spans="1:35" hidden="1" x14ac:dyDescent="0.25">
      <c r="A129" s="29">
        <v>117</v>
      </c>
      <c r="B129" s="61"/>
      <c r="C129" s="143" t="str">
        <f>VLOOKUP(D129,[8]Hoja1!$A$2:$B$1115,2,0)</f>
        <v>05107</v>
      </c>
      <c r="D129" s="31">
        <v>890984415</v>
      </c>
      <c r="E129" s="31">
        <v>210705107</v>
      </c>
      <c r="F129" s="61" t="s">
        <v>327</v>
      </c>
      <c r="G129" s="33">
        <v>0</v>
      </c>
      <c r="H129" s="33">
        <v>0</v>
      </c>
      <c r="I129" s="3">
        <v>155984522</v>
      </c>
      <c r="J129" s="3">
        <v>132574890</v>
      </c>
      <c r="K129" s="3">
        <v>0</v>
      </c>
      <c r="L129" s="3"/>
      <c r="M129" s="3"/>
      <c r="N129" s="3"/>
      <c r="O129" s="3"/>
      <c r="P129" s="34">
        <f t="shared" si="4"/>
        <v>288559412</v>
      </c>
      <c r="Q129" s="165">
        <v>184569730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12998710</v>
      </c>
      <c r="X129" s="3"/>
      <c r="Y129" s="3">
        <v>0</v>
      </c>
      <c r="Z129" s="3">
        <v>0</v>
      </c>
      <c r="AA129" s="3">
        <v>0</v>
      </c>
      <c r="AB129" s="3"/>
      <c r="AC129" s="36">
        <f t="shared" si="3"/>
        <v>12998710</v>
      </c>
      <c r="AD129" s="37">
        <f t="shared" si="5"/>
        <v>90990972</v>
      </c>
      <c r="AE129" s="144"/>
      <c r="AG129" s="144"/>
      <c r="AI129" s="144"/>
    </row>
    <row r="130" spans="1:35" hidden="1" x14ac:dyDescent="0.25">
      <c r="A130" s="38">
        <v>118</v>
      </c>
      <c r="B130" s="61"/>
      <c r="C130" s="143" t="str">
        <f>VLOOKUP(D130,[8]Hoja1!$A$2:$B$1115,2,0)</f>
        <v>05113</v>
      </c>
      <c r="D130" s="31">
        <v>890983808</v>
      </c>
      <c r="E130" s="31">
        <v>211305113</v>
      </c>
      <c r="F130" s="61" t="s">
        <v>328</v>
      </c>
      <c r="G130" s="33">
        <v>0</v>
      </c>
      <c r="H130" s="33">
        <v>0</v>
      </c>
      <c r="I130" s="3">
        <v>228152232</v>
      </c>
      <c r="J130" s="3">
        <v>196108103</v>
      </c>
      <c r="K130" s="3">
        <v>0</v>
      </c>
      <c r="L130" s="3"/>
      <c r="M130" s="3"/>
      <c r="N130" s="3"/>
      <c r="O130" s="3"/>
      <c r="P130" s="34">
        <f t="shared" si="4"/>
        <v>424260335</v>
      </c>
      <c r="Q130" s="165">
        <v>272158847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19012686</v>
      </c>
      <c r="X130" s="3"/>
      <c r="Y130" s="3">
        <v>0</v>
      </c>
      <c r="Z130" s="3">
        <v>0</v>
      </c>
      <c r="AA130" s="3">
        <v>0</v>
      </c>
      <c r="AB130" s="3"/>
      <c r="AC130" s="36">
        <f t="shared" si="3"/>
        <v>19012686</v>
      </c>
      <c r="AD130" s="37">
        <f t="shared" si="5"/>
        <v>133088802</v>
      </c>
      <c r="AE130" s="144"/>
      <c r="AG130" s="144"/>
      <c r="AI130" s="144"/>
    </row>
    <row r="131" spans="1:35" hidden="1" x14ac:dyDescent="0.25">
      <c r="A131" s="29">
        <v>119</v>
      </c>
      <c r="B131" s="61"/>
      <c r="C131" s="143" t="str">
        <f>VLOOKUP(D131,[8]Hoja1!$A$2:$B$1115,2,0)</f>
        <v>05120</v>
      </c>
      <c r="D131" s="31">
        <v>890981567</v>
      </c>
      <c r="E131" s="31">
        <v>212005120</v>
      </c>
      <c r="F131" s="61" t="s">
        <v>329</v>
      </c>
      <c r="G131" s="33">
        <v>0</v>
      </c>
      <c r="H131" s="33">
        <v>0</v>
      </c>
      <c r="I131" s="3">
        <v>1268021552</v>
      </c>
      <c r="J131" s="3">
        <v>801151797</v>
      </c>
      <c r="K131" s="3">
        <v>0</v>
      </c>
      <c r="L131" s="3"/>
      <c r="M131" s="3"/>
      <c r="N131" s="3"/>
      <c r="O131" s="3"/>
      <c r="P131" s="34">
        <f t="shared" si="4"/>
        <v>2069173349</v>
      </c>
      <c r="Q131" s="165">
        <v>1223825649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105668463</v>
      </c>
      <c r="X131" s="3"/>
      <c r="Y131" s="3">
        <v>0</v>
      </c>
      <c r="Z131" s="3">
        <v>0</v>
      </c>
      <c r="AA131" s="3">
        <v>0</v>
      </c>
      <c r="AB131" s="3"/>
      <c r="AC131" s="36">
        <f t="shared" si="3"/>
        <v>105668463</v>
      </c>
      <c r="AD131" s="37">
        <f t="shared" si="5"/>
        <v>739679237</v>
      </c>
      <c r="AE131" s="144"/>
      <c r="AG131" s="144"/>
      <c r="AI131" s="144"/>
    </row>
    <row r="132" spans="1:35" hidden="1" x14ac:dyDescent="0.25">
      <c r="A132" s="38">
        <v>120</v>
      </c>
      <c r="B132" s="61"/>
      <c r="C132" s="143" t="str">
        <f>VLOOKUP(D132,[8]Hoja1!$A$2:$B$1115,2,0)</f>
        <v>05125</v>
      </c>
      <c r="D132" s="31">
        <v>890984224</v>
      </c>
      <c r="E132" s="31">
        <v>212505125</v>
      </c>
      <c r="F132" s="61" t="s">
        <v>330</v>
      </c>
      <c r="G132" s="33">
        <v>0</v>
      </c>
      <c r="H132" s="33">
        <v>0</v>
      </c>
      <c r="I132" s="3">
        <v>151189420</v>
      </c>
      <c r="J132" s="3">
        <v>161997685</v>
      </c>
      <c r="K132" s="3">
        <v>0</v>
      </c>
      <c r="L132" s="3"/>
      <c r="M132" s="3"/>
      <c r="N132" s="3"/>
      <c r="O132" s="3"/>
      <c r="P132" s="34">
        <f t="shared" si="4"/>
        <v>313187105</v>
      </c>
      <c r="Q132" s="165">
        <v>212394157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12599118</v>
      </c>
      <c r="X132" s="3"/>
      <c r="Y132" s="3">
        <v>0</v>
      </c>
      <c r="Z132" s="3">
        <v>0</v>
      </c>
      <c r="AA132" s="3">
        <v>0</v>
      </c>
      <c r="AB132" s="3"/>
      <c r="AC132" s="36">
        <f t="shared" si="3"/>
        <v>12599118</v>
      </c>
      <c r="AD132" s="37">
        <f t="shared" si="5"/>
        <v>88193830</v>
      </c>
      <c r="AE132" s="144"/>
      <c r="AG132" s="144"/>
      <c r="AI132" s="144"/>
    </row>
    <row r="133" spans="1:35" hidden="1" x14ac:dyDescent="0.25">
      <c r="A133" s="29">
        <v>121</v>
      </c>
      <c r="B133" s="61"/>
      <c r="C133" s="143" t="str">
        <f>VLOOKUP(D133,[8]Hoja1!$A$2:$B$1115,2,0)</f>
        <v>05129</v>
      </c>
      <c r="D133" s="31">
        <v>890980447</v>
      </c>
      <c r="E133" s="31">
        <v>212905129</v>
      </c>
      <c r="F133" s="61" t="s">
        <v>331</v>
      </c>
      <c r="G133" s="33">
        <v>0</v>
      </c>
      <c r="H133" s="33">
        <v>0</v>
      </c>
      <c r="I133" s="3">
        <v>768938704</v>
      </c>
      <c r="J133" s="3">
        <v>885905604</v>
      </c>
      <c r="K133" s="3">
        <v>0</v>
      </c>
      <c r="L133" s="3"/>
      <c r="M133" s="3"/>
      <c r="N133" s="3"/>
      <c r="O133" s="3"/>
      <c r="P133" s="34">
        <f t="shared" si="4"/>
        <v>1654844308</v>
      </c>
      <c r="Q133" s="165">
        <v>1142218504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64078225</v>
      </c>
      <c r="X133" s="3"/>
      <c r="Y133" s="3">
        <v>0</v>
      </c>
      <c r="Z133" s="3">
        <v>0</v>
      </c>
      <c r="AA133" s="3">
        <v>0</v>
      </c>
      <c r="AB133" s="3"/>
      <c r="AC133" s="36">
        <f t="shared" si="3"/>
        <v>64078225</v>
      </c>
      <c r="AD133" s="37">
        <f t="shared" si="5"/>
        <v>448547579</v>
      </c>
      <c r="AE133" s="144"/>
      <c r="AG133" s="144"/>
      <c r="AI133" s="144"/>
    </row>
    <row r="134" spans="1:35" hidden="1" x14ac:dyDescent="0.25">
      <c r="A134" s="38">
        <v>122</v>
      </c>
      <c r="B134" s="61"/>
      <c r="C134" s="143" t="str">
        <f>VLOOKUP(D134,[8]Hoja1!$A$2:$B$1115,2,0)</f>
        <v>05134</v>
      </c>
      <c r="D134" s="31">
        <v>890982147</v>
      </c>
      <c r="E134" s="31">
        <v>213405134</v>
      </c>
      <c r="F134" s="61" t="s">
        <v>332</v>
      </c>
      <c r="G134" s="33">
        <v>0</v>
      </c>
      <c r="H134" s="33">
        <v>0</v>
      </c>
      <c r="I134" s="3">
        <v>189693984</v>
      </c>
      <c r="J134" s="3">
        <v>126232785</v>
      </c>
      <c r="K134" s="3">
        <v>0</v>
      </c>
      <c r="L134" s="3"/>
      <c r="M134" s="3"/>
      <c r="N134" s="3"/>
      <c r="O134" s="3"/>
      <c r="P134" s="34">
        <f t="shared" si="4"/>
        <v>315926769</v>
      </c>
      <c r="Q134" s="165">
        <v>189464113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15807832</v>
      </c>
      <c r="X134" s="3"/>
      <c r="Y134" s="3">
        <v>0</v>
      </c>
      <c r="Z134" s="3">
        <v>0</v>
      </c>
      <c r="AA134" s="3">
        <v>0</v>
      </c>
      <c r="AB134" s="3"/>
      <c r="AC134" s="36">
        <f t="shared" si="3"/>
        <v>15807832</v>
      </c>
      <c r="AD134" s="37">
        <f t="shared" si="5"/>
        <v>110654824</v>
      </c>
      <c r="AE134" s="144"/>
      <c r="AG134" s="144"/>
      <c r="AI134" s="144"/>
    </row>
    <row r="135" spans="1:35" hidden="1" x14ac:dyDescent="0.25">
      <c r="A135" s="29">
        <v>123</v>
      </c>
      <c r="B135" s="61"/>
      <c r="C135" s="143" t="str">
        <f>VLOOKUP(D135,[8]Hoja1!$A$2:$B$1115,2,0)</f>
        <v>05138</v>
      </c>
      <c r="D135" s="31">
        <v>890982238</v>
      </c>
      <c r="E135" s="31">
        <v>213805138</v>
      </c>
      <c r="F135" s="61" t="s">
        <v>333</v>
      </c>
      <c r="G135" s="33">
        <v>0</v>
      </c>
      <c r="H135" s="33">
        <v>0</v>
      </c>
      <c r="I135" s="3">
        <v>326760216</v>
      </c>
      <c r="J135" s="3">
        <v>308122250</v>
      </c>
      <c r="K135" s="3">
        <v>0</v>
      </c>
      <c r="L135" s="3"/>
      <c r="M135" s="3"/>
      <c r="N135" s="3"/>
      <c r="O135" s="3"/>
      <c r="P135" s="34">
        <f t="shared" si="4"/>
        <v>634882466</v>
      </c>
      <c r="Q135" s="165">
        <v>417042322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27230018</v>
      </c>
      <c r="X135" s="3"/>
      <c r="Y135" s="3">
        <v>0</v>
      </c>
      <c r="Z135" s="3">
        <v>0</v>
      </c>
      <c r="AA135" s="3">
        <v>0</v>
      </c>
      <c r="AB135" s="3"/>
      <c r="AC135" s="36">
        <f t="shared" si="3"/>
        <v>27230018</v>
      </c>
      <c r="AD135" s="37">
        <f t="shared" si="5"/>
        <v>190610126</v>
      </c>
      <c r="AE135" s="144"/>
      <c r="AG135" s="144"/>
      <c r="AI135" s="144"/>
    </row>
    <row r="136" spans="1:35" hidden="1" x14ac:dyDescent="0.25">
      <c r="A136" s="38">
        <v>124</v>
      </c>
      <c r="B136" s="61"/>
      <c r="C136" s="143" t="str">
        <f>VLOOKUP(D136,[8]Hoja1!$A$2:$B$1115,2,0)</f>
        <v>05142</v>
      </c>
      <c r="D136" s="31">
        <v>890981107</v>
      </c>
      <c r="E136" s="31">
        <v>214205142</v>
      </c>
      <c r="F136" s="61" t="s">
        <v>334</v>
      </c>
      <c r="G136" s="33">
        <v>0</v>
      </c>
      <c r="H136" s="33">
        <v>0</v>
      </c>
      <c r="I136" s="3">
        <v>68869983</v>
      </c>
      <c r="J136" s="3">
        <v>54958181</v>
      </c>
      <c r="K136" s="3">
        <v>0</v>
      </c>
      <c r="L136" s="3"/>
      <c r="M136" s="3"/>
      <c r="N136" s="3"/>
      <c r="O136" s="3"/>
      <c r="P136" s="34">
        <f t="shared" si="4"/>
        <v>123828164</v>
      </c>
      <c r="Q136" s="165">
        <v>77914841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5739165</v>
      </c>
      <c r="X136" s="3"/>
      <c r="Y136" s="3">
        <v>0</v>
      </c>
      <c r="Z136" s="3">
        <v>0</v>
      </c>
      <c r="AA136" s="3">
        <v>0</v>
      </c>
      <c r="AB136" s="3"/>
      <c r="AC136" s="36">
        <f t="shared" si="3"/>
        <v>5739165</v>
      </c>
      <c r="AD136" s="37">
        <f t="shared" si="5"/>
        <v>40174158</v>
      </c>
      <c r="AE136" s="144"/>
      <c r="AG136" s="144"/>
      <c r="AI136" s="144"/>
    </row>
    <row r="137" spans="1:35" hidden="1" x14ac:dyDescent="0.25">
      <c r="A137" s="29">
        <v>125</v>
      </c>
      <c r="B137" s="61"/>
      <c r="C137" s="143" t="str">
        <f>VLOOKUP(D137,[8]Hoja1!$A$2:$B$1115,2,0)</f>
        <v>05145</v>
      </c>
      <c r="D137" s="31">
        <v>890984132</v>
      </c>
      <c r="E137" s="31">
        <v>214505145</v>
      </c>
      <c r="F137" s="61" t="s">
        <v>335</v>
      </c>
      <c r="G137" s="33">
        <v>0</v>
      </c>
      <c r="H137" s="33">
        <v>0</v>
      </c>
      <c r="I137" s="3">
        <v>46000714</v>
      </c>
      <c r="J137" s="3">
        <v>59969892</v>
      </c>
      <c r="K137" s="3">
        <v>0</v>
      </c>
      <c r="L137" s="3"/>
      <c r="M137" s="3"/>
      <c r="N137" s="3"/>
      <c r="O137" s="3"/>
      <c r="P137" s="34">
        <f t="shared" si="4"/>
        <v>105970606</v>
      </c>
      <c r="Q137" s="165">
        <v>75303464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3833393</v>
      </c>
      <c r="X137" s="3"/>
      <c r="Y137" s="3">
        <v>0</v>
      </c>
      <c r="Z137" s="3">
        <v>0</v>
      </c>
      <c r="AA137" s="3">
        <v>0</v>
      </c>
      <c r="AB137" s="3"/>
      <c r="AC137" s="36">
        <f t="shared" si="3"/>
        <v>3833393</v>
      </c>
      <c r="AD137" s="37">
        <f t="shared" si="5"/>
        <v>26833749</v>
      </c>
      <c r="AE137" s="144"/>
      <c r="AG137" s="144"/>
      <c r="AI137" s="144"/>
    </row>
    <row r="138" spans="1:35" hidden="1" x14ac:dyDescent="0.25">
      <c r="A138" s="38">
        <v>126</v>
      </c>
      <c r="B138" s="61"/>
      <c r="C138" s="143" t="str">
        <f>VLOOKUP(D138,[8]Hoja1!$A$2:$B$1115,2,0)</f>
        <v>05147</v>
      </c>
      <c r="D138" s="31">
        <v>890985316</v>
      </c>
      <c r="E138" s="31">
        <v>214705147</v>
      </c>
      <c r="F138" s="61" t="s">
        <v>336</v>
      </c>
      <c r="G138" s="33">
        <v>0</v>
      </c>
      <c r="H138" s="33">
        <v>0</v>
      </c>
      <c r="I138" s="3">
        <v>1446889024</v>
      </c>
      <c r="J138" s="3">
        <v>957048709</v>
      </c>
      <c r="K138" s="3">
        <v>0</v>
      </c>
      <c r="L138" s="3"/>
      <c r="M138" s="3"/>
      <c r="N138" s="3"/>
      <c r="O138" s="3"/>
      <c r="P138" s="34">
        <f t="shared" si="4"/>
        <v>2403937733</v>
      </c>
      <c r="Q138" s="165">
        <v>1439345049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120574085</v>
      </c>
      <c r="X138" s="3"/>
      <c r="Y138" s="3">
        <v>0</v>
      </c>
      <c r="Z138" s="3">
        <v>0</v>
      </c>
      <c r="AA138" s="3">
        <v>0</v>
      </c>
      <c r="AB138" s="3"/>
      <c r="AC138" s="36">
        <f t="shared" si="3"/>
        <v>120574085</v>
      </c>
      <c r="AD138" s="37">
        <f t="shared" si="5"/>
        <v>844018599</v>
      </c>
      <c r="AE138" s="144"/>
      <c r="AG138" s="144"/>
      <c r="AI138" s="144"/>
    </row>
    <row r="139" spans="1:35" hidden="1" x14ac:dyDescent="0.25">
      <c r="A139" s="29">
        <v>127</v>
      </c>
      <c r="B139" s="61"/>
      <c r="C139" s="143" t="str">
        <f>VLOOKUP(D139,[8]Hoja1!$A$2:$B$1115,2,0)</f>
        <v>05148</v>
      </c>
      <c r="D139" s="31">
        <v>890982616</v>
      </c>
      <c r="E139" s="31">
        <v>214805148</v>
      </c>
      <c r="F139" s="61" t="s">
        <v>337</v>
      </c>
      <c r="G139" s="33">
        <v>0</v>
      </c>
      <c r="H139" s="33">
        <v>0</v>
      </c>
      <c r="I139" s="3">
        <v>836673488</v>
      </c>
      <c r="J139" s="3">
        <v>1008352451</v>
      </c>
      <c r="K139" s="3">
        <v>0</v>
      </c>
      <c r="L139" s="3"/>
      <c r="M139" s="3"/>
      <c r="N139" s="3"/>
      <c r="O139" s="3"/>
      <c r="P139" s="34">
        <f t="shared" si="4"/>
        <v>1845025939</v>
      </c>
      <c r="Q139" s="165">
        <v>1287243615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69722791</v>
      </c>
      <c r="X139" s="3"/>
      <c r="Y139" s="3">
        <v>0</v>
      </c>
      <c r="Z139" s="3">
        <v>0</v>
      </c>
      <c r="AA139" s="3">
        <v>0</v>
      </c>
      <c r="AB139" s="3"/>
      <c r="AC139" s="36">
        <f t="shared" si="3"/>
        <v>69722791</v>
      </c>
      <c r="AD139" s="37">
        <f t="shared" si="5"/>
        <v>488059533</v>
      </c>
      <c r="AE139" s="144"/>
      <c r="AG139" s="144"/>
      <c r="AI139" s="144"/>
    </row>
    <row r="140" spans="1:35" hidden="1" x14ac:dyDescent="0.25">
      <c r="A140" s="38">
        <v>128</v>
      </c>
      <c r="B140" s="61"/>
      <c r="C140" s="143" t="str">
        <f>VLOOKUP(D140,[8]Hoja1!$A$2:$B$1115,2,0)</f>
        <v>05150</v>
      </c>
      <c r="D140" s="31">
        <v>890984068</v>
      </c>
      <c r="E140" s="31">
        <v>215005150</v>
      </c>
      <c r="F140" s="61" t="s">
        <v>338</v>
      </c>
      <c r="G140" s="33">
        <v>0</v>
      </c>
      <c r="H140" s="33">
        <v>0</v>
      </c>
      <c r="I140" s="3">
        <v>40812476</v>
      </c>
      <c r="J140" s="3">
        <v>46024118</v>
      </c>
      <c r="K140" s="3">
        <v>0</v>
      </c>
      <c r="L140" s="3"/>
      <c r="M140" s="3"/>
      <c r="N140" s="3"/>
      <c r="O140" s="3"/>
      <c r="P140" s="34">
        <f t="shared" si="4"/>
        <v>86836594</v>
      </c>
      <c r="Q140" s="165">
        <v>59628278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3401040</v>
      </c>
      <c r="X140" s="3"/>
      <c r="Y140" s="3">
        <v>0</v>
      </c>
      <c r="Z140" s="3">
        <v>0</v>
      </c>
      <c r="AA140" s="3">
        <v>0</v>
      </c>
      <c r="AB140" s="3"/>
      <c r="AC140" s="36">
        <f t="shared" si="3"/>
        <v>3401040</v>
      </c>
      <c r="AD140" s="37">
        <f t="shared" si="5"/>
        <v>23807276</v>
      </c>
      <c r="AE140" s="144"/>
      <c r="AG140" s="144"/>
      <c r="AI140" s="144"/>
    </row>
    <row r="141" spans="1:35" hidden="1" x14ac:dyDescent="0.25">
      <c r="A141" s="29">
        <v>129</v>
      </c>
      <c r="B141" s="61"/>
      <c r="C141" s="143" t="str">
        <f>VLOOKUP(D141,[8]Hoja1!$A$2:$B$1115,2,0)</f>
        <v>05154</v>
      </c>
      <c r="D141" s="31">
        <v>890906445</v>
      </c>
      <c r="E141" s="31">
        <v>215405154</v>
      </c>
      <c r="F141" s="61" t="s">
        <v>339</v>
      </c>
      <c r="G141" s="33">
        <v>0</v>
      </c>
      <c r="H141" s="33">
        <v>0</v>
      </c>
      <c r="I141" s="3">
        <v>2470223360</v>
      </c>
      <c r="J141" s="3">
        <v>1947160448</v>
      </c>
      <c r="K141" s="3">
        <v>0</v>
      </c>
      <c r="L141" s="3"/>
      <c r="M141" s="3"/>
      <c r="N141" s="3"/>
      <c r="O141" s="3"/>
      <c r="P141" s="34">
        <f t="shared" si="4"/>
        <v>4417383808</v>
      </c>
      <c r="Q141" s="165">
        <v>2770568236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205851947</v>
      </c>
      <c r="X141" s="3"/>
      <c r="Y141" s="3">
        <v>0</v>
      </c>
      <c r="Z141" s="3">
        <v>0</v>
      </c>
      <c r="AA141" s="3">
        <v>0</v>
      </c>
      <c r="AB141" s="3"/>
      <c r="AC141" s="36">
        <f t="shared" ref="AC141:AC204" si="6">SUM(R141:AA141)</f>
        <v>205851947</v>
      </c>
      <c r="AD141" s="37">
        <f t="shared" si="5"/>
        <v>1440963625</v>
      </c>
      <c r="AE141" s="144"/>
      <c r="AG141" s="144"/>
      <c r="AI141" s="144"/>
    </row>
    <row r="142" spans="1:35" hidden="1" x14ac:dyDescent="0.25">
      <c r="A142" s="38">
        <v>130</v>
      </c>
      <c r="B142" s="61"/>
      <c r="C142" s="143" t="str">
        <f>VLOOKUP(D142,[8]Hoja1!$A$2:$B$1115,2,0)</f>
        <v>05172</v>
      </c>
      <c r="D142" s="31">
        <v>890980998</v>
      </c>
      <c r="E142" s="31">
        <v>217205172</v>
      </c>
      <c r="F142" s="61" t="s">
        <v>340</v>
      </c>
      <c r="G142" s="33">
        <v>0</v>
      </c>
      <c r="H142" s="33">
        <v>0</v>
      </c>
      <c r="I142" s="3">
        <v>1615466848</v>
      </c>
      <c r="J142" s="3">
        <v>1156413627</v>
      </c>
      <c r="K142" s="3">
        <v>0</v>
      </c>
      <c r="L142" s="3"/>
      <c r="M142" s="3"/>
      <c r="N142" s="3"/>
      <c r="O142" s="3"/>
      <c r="P142" s="34">
        <f t="shared" ref="P142:P205" si="7">SUM(G142:N142)</f>
        <v>2771880475</v>
      </c>
      <c r="Q142" s="165">
        <v>1694902575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134622237</v>
      </c>
      <c r="X142" s="3"/>
      <c r="Y142" s="3">
        <v>0</v>
      </c>
      <c r="Z142" s="3">
        <v>0</v>
      </c>
      <c r="AA142" s="3">
        <v>0</v>
      </c>
      <c r="AB142" s="3"/>
      <c r="AC142" s="36">
        <f t="shared" si="6"/>
        <v>134622237</v>
      </c>
      <c r="AD142" s="37">
        <f t="shared" si="5"/>
        <v>942355663</v>
      </c>
      <c r="AE142" s="144"/>
      <c r="AG142" s="144"/>
      <c r="AI142" s="144"/>
    </row>
    <row r="143" spans="1:35" hidden="1" x14ac:dyDescent="0.25">
      <c r="A143" s="29">
        <v>131</v>
      </c>
      <c r="B143" s="61"/>
      <c r="C143" s="143" t="str">
        <f>VLOOKUP(D143,[8]Hoja1!$A$2:$B$1115,2,0)</f>
        <v>05190</v>
      </c>
      <c r="D143" s="31">
        <v>890910913</v>
      </c>
      <c r="E143" s="31">
        <v>219005190</v>
      </c>
      <c r="F143" s="61" t="s">
        <v>341</v>
      </c>
      <c r="G143" s="33">
        <v>0</v>
      </c>
      <c r="H143" s="33">
        <v>0</v>
      </c>
      <c r="I143" s="3">
        <v>143650316</v>
      </c>
      <c r="J143" s="3">
        <v>149867852</v>
      </c>
      <c r="K143" s="3">
        <v>0</v>
      </c>
      <c r="L143" s="3"/>
      <c r="M143" s="3"/>
      <c r="N143" s="3"/>
      <c r="O143" s="3"/>
      <c r="P143" s="34">
        <f t="shared" si="7"/>
        <v>293518168</v>
      </c>
      <c r="Q143" s="165">
        <v>197751292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11970860</v>
      </c>
      <c r="X143" s="3"/>
      <c r="Y143" s="3">
        <v>0</v>
      </c>
      <c r="Z143" s="3">
        <v>0</v>
      </c>
      <c r="AA143" s="3">
        <v>0</v>
      </c>
      <c r="AB143" s="3"/>
      <c r="AC143" s="36">
        <f t="shared" si="6"/>
        <v>11970860</v>
      </c>
      <c r="AD143" s="37">
        <f t="shared" ref="AD143:AD206" si="8">+P143-Q143+AB143-AC143</f>
        <v>83796016</v>
      </c>
      <c r="AE143" s="144"/>
      <c r="AG143" s="144"/>
      <c r="AI143" s="144"/>
    </row>
    <row r="144" spans="1:35" hidden="1" x14ac:dyDescent="0.25">
      <c r="A144" s="38">
        <v>132</v>
      </c>
      <c r="B144" s="61"/>
      <c r="C144" s="143" t="str">
        <f>VLOOKUP(D144,[8]Hoja1!$A$2:$B$1115,2,0)</f>
        <v>05197</v>
      </c>
      <c r="D144" s="31">
        <v>890984634</v>
      </c>
      <c r="E144" s="31">
        <v>219705197</v>
      </c>
      <c r="F144" s="61" t="s">
        <v>342</v>
      </c>
      <c r="G144" s="33">
        <v>0</v>
      </c>
      <c r="H144" s="33">
        <v>0</v>
      </c>
      <c r="I144" s="3">
        <v>310440228</v>
      </c>
      <c r="J144" s="3">
        <v>330090803</v>
      </c>
      <c r="K144" s="3">
        <v>0</v>
      </c>
      <c r="L144" s="3"/>
      <c r="M144" s="3"/>
      <c r="N144" s="3"/>
      <c r="O144" s="3"/>
      <c r="P144" s="34">
        <f t="shared" si="7"/>
        <v>640531031</v>
      </c>
      <c r="Q144" s="165">
        <v>433570879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25870019</v>
      </c>
      <c r="X144" s="3"/>
      <c r="Y144" s="3">
        <v>0</v>
      </c>
      <c r="Z144" s="3">
        <v>0</v>
      </c>
      <c r="AA144" s="3">
        <v>0</v>
      </c>
      <c r="AB144" s="3"/>
      <c r="AC144" s="36">
        <f t="shared" si="6"/>
        <v>25870019</v>
      </c>
      <c r="AD144" s="37">
        <f t="shared" si="8"/>
        <v>181090133</v>
      </c>
      <c r="AE144" s="144"/>
      <c r="AG144" s="144"/>
      <c r="AI144" s="144"/>
    </row>
    <row r="145" spans="1:35" hidden="1" x14ac:dyDescent="0.25">
      <c r="A145" s="29">
        <v>133</v>
      </c>
      <c r="B145" s="61"/>
      <c r="C145" s="143" t="str">
        <f>VLOOKUP(D145,[8]Hoja1!$A$2:$B$1115,2,0)</f>
        <v>05206</v>
      </c>
      <c r="D145" s="31">
        <v>890983718</v>
      </c>
      <c r="E145" s="31">
        <v>210605206</v>
      </c>
      <c r="F145" s="61" t="s">
        <v>343</v>
      </c>
      <c r="G145" s="33">
        <v>0</v>
      </c>
      <c r="H145" s="33">
        <v>0</v>
      </c>
      <c r="I145" s="3">
        <v>64652365</v>
      </c>
      <c r="J145" s="3">
        <v>51381379</v>
      </c>
      <c r="K145" s="3">
        <v>0</v>
      </c>
      <c r="L145" s="3"/>
      <c r="M145" s="3"/>
      <c r="N145" s="3"/>
      <c r="O145" s="3"/>
      <c r="P145" s="34">
        <f t="shared" si="7"/>
        <v>116033744</v>
      </c>
      <c r="Q145" s="165">
        <v>72932167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5387697</v>
      </c>
      <c r="X145" s="3"/>
      <c r="Y145" s="3">
        <v>0</v>
      </c>
      <c r="Z145" s="3">
        <v>0</v>
      </c>
      <c r="AA145" s="3">
        <v>0</v>
      </c>
      <c r="AB145" s="3"/>
      <c r="AC145" s="36">
        <f t="shared" si="6"/>
        <v>5387697</v>
      </c>
      <c r="AD145" s="37">
        <f t="shared" si="8"/>
        <v>37713880</v>
      </c>
      <c r="AE145" s="144"/>
      <c r="AG145" s="144"/>
      <c r="AI145" s="144"/>
    </row>
    <row r="146" spans="1:35" hidden="1" x14ac:dyDescent="0.25">
      <c r="A146" s="38">
        <v>134</v>
      </c>
      <c r="B146" s="61"/>
      <c r="C146" s="143" t="str">
        <f>VLOOKUP(D146,[8]Hoja1!$A$2:$B$1115,2,0)</f>
        <v>05209</v>
      </c>
      <c r="D146" s="31">
        <v>890982261</v>
      </c>
      <c r="E146" s="31">
        <v>210905209</v>
      </c>
      <c r="F146" s="61" t="s">
        <v>344</v>
      </c>
      <c r="G146" s="33">
        <v>0</v>
      </c>
      <c r="H146" s="33">
        <v>0</v>
      </c>
      <c r="I146" s="3">
        <v>257143228</v>
      </c>
      <c r="J146" s="3">
        <v>279200534</v>
      </c>
      <c r="K146" s="3">
        <v>0</v>
      </c>
      <c r="L146" s="3"/>
      <c r="M146" s="3"/>
      <c r="N146" s="3"/>
      <c r="O146" s="3"/>
      <c r="P146" s="34">
        <f t="shared" si="7"/>
        <v>536343762</v>
      </c>
      <c r="Q146" s="165">
        <v>364914942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21428602</v>
      </c>
      <c r="X146" s="3"/>
      <c r="Y146" s="3">
        <v>0</v>
      </c>
      <c r="Z146" s="3">
        <v>0</v>
      </c>
      <c r="AA146" s="3">
        <v>0</v>
      </c>
      <c r="AB146" s="3"/>
      <c r="AC146" s="36">
        <f t="shared" si="6"/>
        <v>21428602</v>
      </c>
      <c r="AD146" s="37">
        <f t="shared" si="8"/>
        <v>150000218</v>
      </c>
      <c r="AE146" s="144"/>
      <c r="AG146" s="144"/>
      <c r="AI146" s="144"/>
    </row>
    <row r="147" spans="1:35" hidden="1" x14ac:dyDescent="0.25">
      <c r="A147" s="29">
        <v>135</v>
      </c>
      <c r="B147" s="61"/>
      <c r="C147" s="143" t="str">
        <f>VLOOKUP(D147,[8]Hoja1!$A$2:$B$1115,2,0)</f>
        <v>05212</v>
      </c>
      <c r="D147" s="31">
        <v>890980767</v>
      </c>
      <c r="E147" s="31">
        <v>211205212</v>
      </c>
      <c r="F147" s="61" t="s">
        <v>345</v>
      </c>
      <c r="G147" s="33">
        <v>0</v>
      </c>
      <c r="H147" s="33">
        <v>0</v>
      </c>
      <c r="I147" s="3">
        <v>812409408</v>
      </c>
      <c r="J147" s="3">
        <v>897687532</v>
      </c>
      <c r="K147" s="3">
        <v>0</v>
      </c>
      <c r="L147" s="3"/>
      <c r="M147" s="3"/>
      <c r="N147" s="3"/>
      <c r="O147" s="3"/>
      <c r="P147" s="34">
        <f t="shared" si="7"/>
        <v>1710096940</v>
      </c>
      <c r="Q147" s="165">
        <v>1168490668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67700784</v>
      </c>
      <c r="X147" s="3"/>
      <c r="Y147" s="3">
        <v>0</v>
      </c>
      <c r="Z147" s="3">
        <v>0</v>
      </c>
      <c r="AA147" s="3">
        <v>0</v>
      </c>
      <c r="AB147" s="3"/>
      <c r="AC147" s="36">
        <f t="shared" si="6"/>
        <v>67700784</v>
      </c>
      <c r="AD147" s="37">
        <f t="shared" si="8"/>
        <v>473905488</v>
      </c>
      <c r="AE147" s="144"/>
      <c r="AG147" s="144"/>
      <c r="AI147" s="144"/>
    </row>
    <row r="148" spans="1:35" hidden="1" x14ac:dyDescent="0.25">
      <c r="A148" s="38">
        <v>136</v>
      </c>
      <c r="B148" s="61"/>
      <c r="C148" s="143" t="str">
        <f>VLOOKUP(D148,[8]Hoja1!$A$2:$B$1115,2,0)</f>
        <v>05234</v>
      </c>
      <c r="D148" s="31">
        <v>890980094</v>
      </c>
      <c r="E148" s="31">
        <v>213405234</v>
      </c>
      <c r="F148" s="61" t="s">
        <v>346</v>
      </c>
      <c r="G148" s="33">
        <v>0</v>
      </c>
      <c r="H148" s="33">
        <v>0</v>
      </c>
      <c r="I148" s="3">
        <v>906084800</v>
      </c>
      <c r="J148" s="3">
        <v>625367461</v>
      </c>
      <c r="K148" s="3">
        <v>0</v>
      </c>
      <c r="L148" s="3"/>
      <c r="M148" s="3"/>
      <c r="N148" s="3"/>
      <c r="O148" s="3"/>
      <c r="P148" s="34">
        <f t="shared" si="7"/>
        <v>1531452261</v>
      </c>
      <c r="Q148" s="165">
        <v>927395729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75507067</v>
      </c>
      <c r="X148" s="3"/>
      <c r="Y148" s="3">
        <v>0</v>
      </c>
      <c r="Z148" s="3">
        <v>0</v>
      </c>
      <c r="AA148" s="3">
        <v>0</v>
      </c>
      <c r="AB148" s="3"/>
      <c r="AC148" s="36">
        <f t="shared" si="6"/>
        <v>75507067</v>
      </c>
      <c r="AD148" s="37">
        <f t="shared" si="8"/>
        <v>528549465</v>
      </c>
      <c r="AE148" s="144"/>
      <c r="AG148" s="144"/>
      <c r="AI148" s="144"/>
    </row>
    <row r="149" spans="1:35" hidden="1" x14ac:dyDescent="0.25">
      <c r="A149" s="29">
        <v>137</v>
      </c>
      <c r="B149" s="61"/>
      <c r="C149" s="143" t="str">
        <f>VLOOKUP(D149,[8]Hoja1!$A$2:$B$1115,2,0)</f>
        <v>05237</v>
      </c>
      <c r="D149" s="31">
        <v>890984043</v>
      </c>
      <c r="E149" s="31">
        <v>213705237</v>
      </c>
      <c r="F149" s="61" t="s">
        <v>347</v>
      </c>
      <c r="G149" s="33">
        <v>0</v>
      </c>
      <c r="H149" s="33">
        <v>0</v>
      </c>
      <c r="I149" s="3">
        <v>246830868</v>
      </c>
      <c r="J149" s="3">
        <v>273228680</v>
      </c>
      <c r="K149" s="3">
        <v>0</v>
      </c>
      <c r="L149" s="3"/>
      <c r="M149" s="3"/>
      <c r="N149" s="3"/>
      <c r="O149" s="3"/>
      <c r="P149" s="34">
        <f t="shared" si="7"/>
        <v>520059548</v>
      </c>
      <c r="Q149" s="165">
        <v>355505636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20569239</v>
      </c>
      <c r="X149" s="3"/>
      <c r="Y149" s="3">
        <v>0</v>
      </c>
      <c r="Z149" s="3">
        <v>0</v>
      </c>
      <c r="AA149" s="3">
        <v>0</v>
      </c>
      <c r="AB149" s="3"/>
      <c r="AC149" s="36">
        <f t="shared" si="6"/>
        <v>20569239</v>
      </c>
      <c r="AD149" s="37">
        <f t="shared" si="8"/>
        <v>143984673</v>
      </c>
      <c r="AE149" s="144"/>
      <c r="AG149" s="144"/>
      <c r="AI149" s="144"/>
    </row>
    <row r="150" spans="1:35" hidden="1" x14ac:dyDescent="0.25">
      <c r="A150" s="38">
        <v>138</v>
      </c>
      <c r="B150" s="61"/>
      <c r="C150" s="143" t="str">
        <f>VLOOKUP(D150,[8]Hoja1!$A$2:$B$1115,2,0)</f>
        <v>05240</v>
      </c>
      <c r="D150" s="31">
        <v>890983664</v>
      </c>
      <c r="E150" s="31">
        <v>214005240</v>
      </c>
      <c r="F150" s="61" t="s">
        <v>348</v>
      </c>
      <c r="G150" s="33">
        <v>0</v>
      </c>
      <c r="H150" s="33">
        <v>0</v>
      </c>
      <c r="I150" s="3">
        <v>154018906</v>
      </c>
      <c r="J150" s="3">
        <v>168649794</v>
      </c>
      <c r="K150" s="3">
        <v>0</v>
      </c>
      <c r="L150" s="3"/>
      <c r="M150" s="3"/>
      <c r="N150" s="3"/>
      <c r="O150" s="3"/>
      <c r="P150" s="34">
        <f t="shared" si="7"/>
        <v>322668700</v>
      </c>
      <c r="Q150" s="165">
        <v>219989430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12834909</v>
      </c>
      <c r="X150" s="3"/>
      <c r="Y150" s="3">
        <v>0</v>
      </c>
      <c r="Z150" s="3">
        <v>0</v>
      </c>
      <c r="AA150" s="3">
        <v>0</v>
      </c>
      <c r="AB150" s="3"/>
      <c r="AC150" s="36">
        <f t="shared" si="6"/>
        <v>12834909</v>
      </c>
      <c r="AD150" s="37">
        <f t="shared" si="8"/>
        <v>89844361</v>
      </c>
      <c r="AE150" s="144"/>
      <c r="AG150" s="144"/>
      <c r="AI150" s="144"/>
    </row>
    <row r="151" spans="1:35" hidden="1" x14ac:dyDescent="0.25">
      <c r="A151" s="29">
        <v>139</v>
      </c>
      <c r="B151" s="61"/>
      <c r="C151" s="143" t="str">
        <f>VLOOKUP(D151,[8]Hoja1!$A$2:$B$1115,2,0)</f>
        <v>05250</v>
      </c>
      <c r="D151" s="31">
        <v>890984221</v>
      </c>
      <c r="E151" s="31">
        <v>215005250</v>
      </c>
      <c r="F151" s="61" t="s">
        <v>349</v>
      </c>
      <c r="G151" s="33">
        <v>0</v>
      </c>
      <c r="H151" s="33">
        <v>0</v>
      </c>
      <c r="I151" s="3">
        <v>1858477696</v>
      </c>
      <c r="J151" s="3">
        <v>1359183504</v>
      </c>
      <c r="K151" s="3">
        <v>0</v>
      </c>
      <c r="L151" s="3"/>
      <c r="M151" s="3"/>
      <c r="N151" s="3"/>
      <c r="O151" s="3"/>
      <c r="P151" s="34">
        <f t="shared" si="7"/>
        <v>3217661200</v>
      </c>
      <c r="Q151" s="165">
        <v>1978676068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154873141</v>
      </c>
      <c r="X151" s="3"/>
      <c r="Y151" s="3">
        <v>0</v>
      </c>
      <c r="Z151" s="3">
        <v>0</v>
      </c>
      <c r="AA151" s="3">
        <v>0</v>
      </c>
      <c r="AB151" s="3"/>
      <c r="AC151" s="36">
        <f t="shared" si="6"/>
        <v>154873141</v>
      </c>
      <c r="AD151" s="37">
        <f t="shared" si="8"/>
        <v>1084111991</v>
      </c>
      <c r="AE151" s="144"/>
      <c r="AG151" s="144"/>
      <c r="AI151" s="144"/>
    </row>
    <row r="152" spans="1:35" hidden="1" x14ac:dyDescent="0.25">
      <c r="A152" s="38">
        <v>140</v>
      </c>
      <c r="B152" s="61"/>
      <c r="C152" s="143" t="str">
        <f>VLOOKUP(D152,[8]Hoja1!$A$2:$B$1115,2,0)</f>
        <v>05264</v>
      </c>
      <c r="D152" s="31">
        <v>890982068</v>
      </c>
      <c r="E152" s="31">
        <v>216405264</v>
      </c>
      <c r="F152" s="61" t="s">
        <v>350</v>
      </c>
      <c r="G152" s="33">
        <v>0</v>
      </c>
      <c r="H152" s="33">
        <v>0</v>
      </c>
      <c r="I152" s="3">
        <v>113044590</v>
      </c>
      <c r="J152" s="3">
        <v>120986849</v>
      </c>
      <c r="K152" s="3">
        <v>0</v>
      </c>
      <c r="L152" s="3"/>
      <c r="M152" s="3"/>
      <c r="N152" s="3"/>
      <c r="O152" s="3"/>
      <c r="P152" s="34">
        <f t="shared" si="7"/>
        <v>234031439</v>
      </c>
      <c r="Q152" s="165">
        <v>158668381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9420383</v>
      </c>
      <c r="X152" s="3"/>
      <c r="Y152" s="3">
        <v>0</v>
      </c>
      <c r="Z152" s="3">
        <v>0</v>
      </c>
      <c r="AA152" s="3">
        <v>0</v>
      </c>
      <c r="AB152" s="3"/>
      <c r="AC152" s="36">
        <f t="shared" si="6"/>
        <v>9420383</v>
      </c>
      <c r="AD152" s="37">
        <f t="shared" si="8"/>
        <v>65942675</v>
      </c>
      <c r="AE152" s="144"/>
      <c r="AG152" s="144"/>
      <c r="AI152" s="144"/>
    </row>
    <row r="153" spans="1:35" hidden="1" x14ac:dyDescent="0.25">
      <c r="A153" s="29">
        <v>141</v>
      </c>
      <c r="B153" s="61"/>
      <c r="C153" s="143" t="str">
        <f>VLOOKUP(D153,[8]Hoja1!$A$2:$B$1115,2,0)</f>
        <v>05282</v>
      </c>
      <c r="D153" s="31">
        <v>890980848</v>
      </c>
      <c r="E153" s="31">
        <v>218205282</v>
      </c>
      <c r="F153" s="61" t="s">
        <v>351</v>
      </c>
      <c r="G153" s="33">
        <v>0</v>
      </c>
      <c r="H153" s="33">
        <v>0</v>
      </c>
      <c r="I153" s="3">
        <v>241805988</v>
      </c>
      <c r="J153" s="3">
        <v>238755897</v>
      </c>
      <c r="K153" s="3">
        <v>0</v>
      </c>
      <c r="L153" s="3"/>
      <c r="M153" s="3"/>
      <c r="N153" s="3"/>
      <c r="O153" s="3"/>
      <c r="P153" s="34">
        <f t="shared" si="7"/>
        <v>480561885</v>
      </c>
      <c r="Q153" s="165">
        <v>319357893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20150499</v>
      </c>
      <c r="X153" s="3"/>
      <c r="Y153" s="3">
        <v>0</v>
      </c>
      <c r="Z153" s="3">
        <v>0</v>
      </c>
      <c r="AA153" s="3">
        <v>0</v>
      </c>
      <c r="AB153" s="3"/>
      <c r="AC153" s="36">
        <f t="shared" si="6"/>
        <v>20150499</v>
      </c>
      <c r="AD153" s="37">
        <f t="shared" si="8"/>
        <v>141053493</v>
      </c>
      <c r="AE153" s="144"/>
      <c r="AG153" s="144"/>
      <c r="AI153" s="144"/>
    </row>
    <row r="154" spans="1:35" hidden="1" x14ac:dyDescent="0.25">
      <c r="A154" s="38">
        <v>142</v>
      </c>
      <c r="B154" s="61"/>
      <c r="C154" s="143" t="str">
        <f>VLOOKUP(D154,[8]Hoja1!$A$2:$B$1115,2,0)</f>
        <v>05284</v>
      </c>
      <c r="D154" s="31">
        <v>890983706</v>
      </c>
      <c r="E154" s="31">
        <v>218405284</v>
      </c>
      <c r="F154" s="61" t="s">
        <v>352</v>
      </c>
      <c r="G154" s="33">
        <v>0</v>
      </c>
      <c r="H154" s="33">
        <v>0</v>
      </c>
      <c r="I154" s="3">
        <v>703582048</v>
      </c>
      <c r="J154" s="3">
        <v>497862695</v>
      </c>
      <c r="K154" s="3">
        <v>0</v>
      </c>
      <c r="L154" s="3"/>
      <c r="M154" s="3"/>
      <c r="N154" s="3"/>
      <c r="O154" s="3"/>
      <c r="P154" s="34">
        <f t="shared" si="7"/>
        <v>1201444743</v>
      </c>
      <c r="Q154" s="165">
        <v>732390043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58631837</v>
      </c>
      <c r="X154" s="3"/>
      <c r="Y154" s="3">
        <v>0</v>
      </c>
      <c r="Z154" s="3">
        <v>0</v>
      </c>
      <c r="AA154" s="3">
        <v>0</v>
      </c>
      <c r="AB154" s="3"/>
      <c r="AC154" s="36">
        <f t="shared" si="6"/>
        <v>58631837</v>
      </c>
      <c r="AD154" s="37">
        <f t="shared" si="8"/>
        <v>410422863</v>
      </c>
      <c r="AE154" s="144"/>
      <c r="AG154" s="144"/>
      <c r="AI154" s="144"/>
    </row>
    <row r="155" spans="1:35" hidden="1" x14ac:dyDescent="0.25">
      <c r="A155" s="29">
        <v>143</v>
      </c>
      <c r="B155" s="61"/>
      <c r="C155" s="143" t="str">
        <f>VLOOKUP(D155,[8]Hoja1!$A$2:$B$1115,2,0)</f>
        <v>05306</v>
      </c>
      <c r="D155" s="31">
        <v>890983786</v>
      </c>
      <c r="E155" s="31">
        <v>210605306</v>
      </c>
      <c r="F155" s="61" t="s">
        <v>353</v>
      </c>
      <c r="G155" s="33">
        <v>0</v>
      </c>
      <c r="H155" s="33">
        <v>0</v>
      </c>
      <c r="I155" s="3">
        <v>136604286</v>
      </c>
      <c r="J155" s="3">
        <v>139435239</v>
      </c>
      <c r="K155" s="3">
        <v>0</v>
      </c>
      <c r="L155" s="3"/>
      <c r="M155" s="3"/>
      <c r="N155" s="3"/>
      <c r="O155" s="3"/>
      <c r="P155" s="34">
        <f t="shared" si="7"/>
        <v>276039525</v>
      </c>
      <c r="Q155" s="165">
        <v>184970003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11383691</v>
      </c>
      <c r="X155" s="3"/>
      <c r="Y155" s="3">
        <v>0</v>
      </c>
      <c r="Z155" s="3">
        <v>0</v>
      </c>
      <c r="AA155" s="3">
        <v>0</v>
      </c>
      <c r="AB155" s="3"/>
      <c r="AC155" s="36">
        <f t="shared" si="6"/>
        <v>11383691</v>
      </c>
      <c r="AD155" s="37">
        <f t="shared" si="8"/>
        <v>79685831</v>
      </c>
      <c r="AE155" s="144"/>
      <c r="AG155" s="144"/>
      <c r="AI155" s="144"/>
    </row>
    <row r="156" spans="1:35" hidden="1" x14ac:dyDescent="0.25">
      <c r="A156" s="38">
        <v>144</v>
      </c>
      <c r="B156" s="61"/>
      <c r="C156" s="143" t="str">
        <f>VLOOKUP(D156,[8]Hoja1!$A$2:$B$1115,2,0)</f>
        <v>05308</v>
      </c>
      <c r="D156" s="31">
        <v>890980807</v>
      </c>
      <c r="E156" s="31">
        <v>210805308</v>
      </c>
      <c r="F156" s="61" t="s">
        <v>354</v>
      </c>
      <c r="G156" s="33">
        <v>0</v>
      </c>
      <c r="H156" s="33">
        <v>0</v>
      </c>
      <c r="I156" s="3">
        <v>477629448</v>
      </c>
      <c r="J156" s="3">
        <v>597704167</v>
      </c>
      <c r="K156" s="3">
        <v>0</v>
      </c>
      <c r="L156" s="3"/>
      <c r="M156" s="3"/>
      <c r="N156" s="3"/>
      <c r="O156" s="3"/>
      <c r="P156" s="34">
        <f t="shared" si="7"/>
        <v>1075333615</v>
      </c>
      <c r="Q156" s="165">
        <v>756913983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39802454</v>
      </c>
      <c r="X156" s="3"/>
      <c r="Y156" s="3">
        <v>0</v>
      </c>
      <c r="Z156" s="3">
        <v>0</v>
      </c>
      <c r="AA156" s="3">
        <v>0</v>
      </c>
      <c r="AB156" s="3"/>
      <c r="AC156" s="36">
        <f t="shared" si="6"/>
        <v>39802454</v>
      </c>
      <c r="AD156" s="37">
        <f t="shared" si="8"/>
        <v>278617178</v>
      </c>
      <c r="AE156" s="144"/>
      <c r="AG156" s="144"/>
      <c r="AI156" s="144"/>
    </row>
    <row r="157" spans="1:35" hidden="1" x14ac:dyDescent="0.25">
      <c r="A157" s="29">
        <v>145</v>
      </c>
      <c r="B157" s="61"/>
      <c r="C157" s="143" t="str">
        <f>VLOOKUP(D157,[8]Hoja1!$A$2:$B$1115,2,0)</f>
        <v>05310</v>
      </c>
      <c r="D157" s="31">
        <v>890983938</v>
      </c>
      <c r="E157" s="31">
        <v>211005310</v>
      </c>
      <c r="F157" s="61" t="s">
        <v>355</v>
      </c>
      <c r="G157" s="33">
        <v>0</v>
      </c>
      <c r="H157" s="33">
        <v>0</v>
      </c>
      <c r="I157" s="3">
        <v>113803688</v>
      </c>
      <c r="J157" s="3">
        <v>110208529</v>
      </c>
      <c r="K157" s="3">
        <v>0</v>
      </c>
      <c r="L157" s="3"/>
      <c r="M157" s="3"/>
      <c r="N157" s="3"/>
      <c r="O157" s="3"/>
      <c r="P157" s="34">
        <f t="shared" si="7"/>
        <v>224012217</v>
      </c>
      <c r="Q157" s="165">
        <v>148143093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9483641</v>
      </c>
      <c r="X157" s="3"/>
      <c r="Y157" s="3">
        <v>0</v>
      </c>
      <c r="Z157" s="3">
        <v>0</v>
      </c>
      <c r="AA157" s="3">
        <v>0</v>
      </c>
      <c r="AB157" s="3"/>
      <c r="AC157" s="36">
        <f t="shared" si="6"/>
        <v>9483641</v>
      </c>
      <c r="AD157" s="37">
        <f t="shared" si="8"/>
        <v>66385483</v>
      </c>
      <c r="AE157" s="144"/>
      <c r="AG157" s="144"/>
      <c r="AI157" s="144"/>
    </row>
    <row r="158" spans="1:35" hidden="1" x14ac:dyDescent="0.25">
      <c r="A158" s="38">
        <v>146</v>
      </c>
      <c r="B158" s="61"/>
      <c r="C158" s="143" t="str">
        <f>VLOOKUP(D158,[8]Hoja1!$A$2:$B$1115,2,0)</f>
        <v>05313</v>
      </c>
      <c r="D158" s="31">
        <v>890983728</v>
      </c>
      <c r="E158" s="31">
        <v>211305313</v>
      </c>
      <c r="F158" s="61" t="s">
        <v>356</v>
      </c>
      <c r="G158" s="33">
        <v>0</v>
      </c>
      <c r="H158" s="33">
        <v>0</v>
      </c>
      <c r="I158" s="3">
        <v>176851252</v>
      </c>
      <c r="J158" s="3">
        <v>178877874</v>
      </c>
      <c r="K158" s="3">
        <v>0</v>
      </c>
      <c r="L158" s="3"/>
      <c r="M158" s="3"/>
      <c r="N158" s="3"/>
      <c r="O158" s="3"/>
      <c r="P158" s="34">
        <f t="shared" si="7"/>
        <v>355729126</v>
      </c>
      <c r="Q158" s="165">
        <v>237828290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14737604</v>
      </c>
      <c r="X158" s="3"/>
      <c r="Y158" s="3">
        <v>0</v>
      </c>
      <c r="Z158" s="3">
        <v>0</v>
      </c>
      <c r="AA158" s="3">
        <v>0</v>
      </c>
      <c r="AB158" s="3"/>
      <c r="AC158" s="36">
        <f t="shared" si="6"/>
        <v>14737604</v>
      </c>
      <c r="AD158" s="37">
        <f t="shared" si="8"/>
        <v>103163232</v>
      </c>
      <c r="AE158" s="144"/>
      <c r="AG158" s="144"/>
      <c r="AI158" s="144"/>
    </row>
    <row r="159" spans="1:35" hidden="1" x14ac:dyDescent="0.25">
      <c r="A159" s="29">
        <v>147</v>
      </c>
      <c r="B159" s="61"/>
      <c r="C159" s="143" t="str">
        <f>VLOOKUP(D159,[8]Hoja1!$A$2:$B$1115,2,0)</f>
        <v>05315</v>
      </c>
      <c r="D159" s="31">
        <v>890981162</v>
      </c>
      <c r="E159" s="31">
        <v>211505315</v>
      </c>
      <c r="F159" s="61" t="s">
        <v>357</v>
      </c>
      <c r="G159" s="33">
        <v>0</v>
      </c>
      <c r="H159" s="33">
        <v>0</v>
      </c>
      <c r="I159" s="3">
        <v>96941724</v>
      </c>
      <c r="J159" s="3">
        <v>86488055</v>
      </c>
      <c r="K159" s="3">
        <v>0</v>
      </c>
      <c r="L159" s="3"/>
      <c r="M159" s="3"/>
      <c r="N159" s="3"/>
      <c r="O159" s="3"/>
      <c r="P159" s="34">
        <f t="shared" si="7"/>
        <v>183429779</v>
      </c>
      <c r="Q159" s="165">
        <v>118801963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8078477</v>
      </c>
      <c r="X159" s="3"/>
      <c r="Y159" s="3">
        <v>0</v>
      </c>
      <c r="Z159" s="3">
        <v>0</v>
      </c>
      <c r="AA159" s="3">
        <v>0</v>
      </c>
      <c r="AB159" s="3"/>
      <c r="AC159" s="36">
        <f t="shared" si="6"/>
        <v>8078477</v>
      </c>
      <c r="AD159" s="37">
        <f t="shared" si="8"/>
        <v>56549339</v>
      </c>
      <c r="AE159" s="144"/>
      <c r="AG159" s="144"/>
      <c r="AI159" s="144"/>
    </row>
    <row r="160" spans="1:35" hidden="1" x14ac:dyDescent="0.25">
      <c r="A160" s="38">
        <v>148</v>
      </c>
      <c r="B160" s="61"/>
      <c r="C160" s="143" t="str">
        <f>VLOOKUP(D160,[8]Hoja1!$A$2:$B$1115,2,0)</f>
        <v>05318</v>
      </c>
      <c r="D160" s="31">
        <v>890982055</v>
      </c>
      <c r="E160" s="31">
        <v>211805318</v>
      </c>
      <c r="F160" s="61" t="s">
        <v>358</v>
      </c>
      <c r="G160" s="33">
        <v>0</v>
      </c>
      <c r="H160" s="33">
        <v>0</v>
      </c>
      <c r="I160" s="3">
        <v>579217856</v>
      </c>
      <c r="J160" s="3">
        <v>659331719</v>
      </c>
      <c r="K160" s="3">
        <v>0</v>
      </c>
      <c r="L160" s="3"/>
      <c r="M160" s="3"/>
      <c r="N160" s="3"/>
      <c r="O160" s="3"/>
      <c r="P160" s="34">
        <f t="shared" si="7"/>
        <v>1238549575</v>
      </c>
      <c r="Q160" s="165">
        <v>852404339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48268155</v>
      </c>
      <c r="X160" s="3"/>
      <c r="Y160" s="3">
        <v>0</v>
      </c>
      <c r="Z160" s="3">
        <v>0</v>
      </c>
      <c r="AA160" s="3">
        <v>0</v>
      </c>
      <c r="AB160" s="3"/>
      <c r="AC160" s="36">
        <f t="shared" si="6"/>
        <v>48268155</v>
      </c>
      <c r="AD160" s="37">
        <f t="shared" si="8"/>
        <v>337877081</v>
      </c>
      <c r="AE160" s="144"/>
      <c r="AG160" s="144"/>
      <c r="AI160" s="144"/>
    </row>
    <row r="161" spans="1:35" hidden="1" x14ac:dyDescent="0.25">
      <c r="A161" s="29">
        <v>149</v>
      </c>
      <c r="B161" s="61"/>
      <c r="C161" s="143" t="str">
        <f>VLOOKUP(D161,[8]Hoja1!$A$2:$B$1115,2,0)</f>
        <v>05321</v>
      </c>
      <c r="D161" s="31">
        <v>890983830</v>
      </c>
      <c r="E161" s="31">
        <v>212105321</v>
      </c>
      <c r="F161" s="61" t="s">
        <v>359</v>
      </c>
      <c r="G161" s="33">
        <v>0</v>
      </c>
      <c r="H161" s="33">
        <v>0</v>
      </c>
      <c r="I161" s="3">
        <v>135969940</v>
      </c>
      <c r="J161" s="3">
        <v>141688042</v>
      </c>
      <c r="K161" s="3">
        <v>0</v>
      </c>
      <c r="L161" s="3"/>
      <c r="M161" s="3"/>
      <c r="N161" s="3"/>
      <c r="O161" s="3"/>
      <c r="P161" s="34">
        <f t="shared" si="7"/>
        <v>277657982</v>
      </c>
      <c r="Q161" s="165">
        <v>187011354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11330828</v>
      </c>
      <c r="X161" s="3"/>
      <c r="Y161" s="3">
        <v>0</v>
      </c>
      <c r="Z161" s="3">
        <v>0</v>
      </c>
      <c r="AA161" s="3">
        <v>0</v>
      </c>
      <c r="AB161" s="3"/>
      <c r="AC161" s="36">
        <f t="shared" si="6"/>
        <v>11330828</v>
      </c>
      <c r="AD161" s="37">
        <f t="shared" si="8"/>
        <v>79315800</v>
      </c>
      <c r="AE161" s="144"/>
      <c r="AG161" s="144"/>
      <c r="AI161" s="144"/>
    </row>
    <row r="162" spans="1:35" hidden="1" x14ac:dyDescent="0.25">
      <c r="A162" s="38">
        <v>150</v>
      </c>
      <c r="B162" s="61"/>
      <c r="C162" s="143" t="str">
        <f>VLOOKUP(D162,[8]Hoja1!$A$2:$B$1115,2,0)</f>
        <v>05347</v>
      </c>
      <c r="D162" s="31">
        <v>890982494</v>
      </c>
      <c r="E162" s="31">
        <v>214705347</v>
      </c>
      <c r="F162" s="61" t="s">
        <v>360</v>
      </c>
      <c r="G162" s="33">
        <v>0</v>
      </c>
      <c r="H162" s="33">
        <v>0</v>
      </c>
      <c r="I162" s="3">
        <v>65972610</v>
      </c>
      <c r="J162" s="3">
        <v>67346907</v>
      </c>
      <c r="K162" s="3">
        <v>0</v>
      </c>
      <c r="L162" s="3"/>
      <c r="M162" s="3"/>
      <c r="N162" s="3"/>
      <c r="O162" s="3"/>
      <c r="P162" s="34">
        <f t="shared" si="7"/>
        <v>133319517</v>
      </c>
      <c r="Q162" s="165">
        <v>89337779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5497718</v>
      </c>
      <c r="X162" s="3"/>
      <c r="Y162" s="3">
        <v>0</v>
      </c>
      <c r="Z162" s="3">
        <v>0</v>
      </c>
      <c r="AA162" s="3">
        <v>0</v>
      </c>
      <c r="AB162" s="3"/>
      <c r="AC162" s="36">
        <f t="shared" si="6"/>
        <v>5497718</v>
      </c>
      <c r="AD162" s="37">
        <f t="shared" si="8"/>
        <v>38484020</v>
      </c>
      <c r="AE162" s="144"/>
      <c r="AG162" s="144"/>
      <c r="AI162" s="144"/>
    </row>
    <row r="163" spans="1:35" hidden="1" x14ac:dyDescent="0.25">
      <c r="A163" s="29">
        <v>151</v>
      </c>
      <c r="B163" s="61"/>
      <c r="C163" s="143" t="str">
        <f>VLOOKUP(D163,[8]Hoja1!$A$2:$B$1115,2,0)</f>
        <v>05353</v>
      </c>
      <c r="D163" s="31">
        <v>890984986</v>
      </c>
      <c r="E163" s="31">
        <v>215305353</v>
      </c>
      <c r="F163" s="61" t="s">
        <v>361</v>
      </c>
      <c r="G163" s="33">
        <v>0</v>
      </c>
      <c r="H163" s="33">
        <v>0</v>
      </c>
      <c r="I163" s="3">
        <v>72102918</v>
      </c>
      <c r="J163" s="3">
        <v>64202370</v>
      </c>
      <c r="K163" s="3">
        <v>0</v>
      </c>
      <c r="L163" s="3"/>
      <c r="M163" s="3"/>
      <c r="N163" s="3"/>
      <c r="O163" s="3"/>
      <c r="P163" s="34">
        <f t="shared" si="7"/>
        <v>136305288</v>
      </c>
      <c r="Q163" s="165">
        <v>88236678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6008577</v>
      </c>
      <c r="X163" s="3"/>
      <c r="Y163" s="3">
        <v>0</v>
      </c>
      <c r="Z163" s="3">
        <v>0</v>
      </c>
      <c r="AA163" s="3">
        <v>0</v>
      </c>
      <c r="AB163" s="3"/>
      <c r="AC163" s="36">
        <f t="shared" si="6"/>
        <v>6008577</v>
      </c>
      <c r="AD163" s="37">
        <f t="shared" si="8"/>
        <v>42060033</v>
      </c>
      <c r="AE163" s="144"/>
      <c r="AG163" s="144"/>
      <c r="AI163" s="144"/>
    </row>
    <row r="164" spans="1:35" hidden="1" x14ac:dyDescent="0.25">
      <c r="A164" s="38">
        <v>152</v>
      </c>
      <c r="B164" s="61"/>
      <c r="C164" s="143" t="str">
        <f>VLOOKUP(D164,[8]Hoja1!$A$2:$B$1115,2,0)</f>
        <v>05361</v>
      </c>
      <c r="D164" s="31">
        <v>890982278</v>
      </c>
      <c r="E164" s="31">
        <v>216105361</v>
      </c>
      <c r="F164" s="61" t="s">
        <v>362</v>
      </c>
      <c r="G164" s="33">
        <v>0</v>
      </c>
      <c r="H164" s="33">
        <v>0</v>
      </c>
      <c r="I164" s="3">
        <v>522919208</v>
      </c>
      <c r="J164" s="3">
        <v>404196931</v>
      </c>
      <c r="K164" s="3">
        <v>0</v>
      </c>
      <c r="L164" s="3"/>
      <c r="M164" s="3"/>
      <c r="N164" s="3"/>
      <c r="O164" s="3"/>
      <c r="P164" s="34">
        <f t="shared" si="7"/>
        <v>927116139</v>
      </c>
      <c r="Q164" s="165">
        <v>578503335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43576601</v>
      </c>
      <c r="X164" s="3"/>
      <c r="Y164" s="3">
        <v>0</v>
      </c>
      <c r="Z164" s="3">
        <v>0</v>
      </c>
      <c r="AA164" s="3">
        <v>0</v>
      </c>
      <c r="AB164" s="3"/>
      <c r="AC164" s="36">
        <f t="shared" si="6"/>
        <v>43576601</v>
      </c>
      <c r="AD164" s="37">
        <f t="shared" si="8"/>
        <v>305036203</v>
      </c>
      <c r="AE164" s="144"/>
      <c r="AG164" s="144"/>
      <c r="AI164" s="144"/>
    </row>
    <row r="165" spans="1:35" hidden="1" x14ac:dyDescent="0.25">
      <c r="A165" s="29">
        <v>153</v>
      </c>
      <c r="B165" s="61"/>
      <c r="C165" s="143" t="str">
        <f>VLOOKUP(D165,[8]Hoja1!$A$2:$B$1115,2,0)</f>
        <v>05364</v>
      </c>
      <c r="D165" s="31">
        <v>890982294</v>
      </c>
      <c r="E165" s="31">
        <v>216405364</v>
      </c>
      <c r="F165" s="61" t="s">
        <v>363</v>
      </c>
      <c r="G165" s="33">
        <v>0</v>
      </c>
      <c r="H165" s="33">
        <v>0</v>
      </c>
      <c r="I165" s="3">
        <v>169383982</v>
      </c>
      <c r="J165" s="3">
        <v>211963220</v>
      </c>
      <c r="K165" s="3">
        <v>0</v>
      </c>
      <c r="L165" s="3"/>
      <c r="M165" s="3"/>
      <c r="N165" s="3"/>
      <c r="O165" s="3"/>
      <c r="P165" s="34">
        <f t="shared" si="7"/>
        <v>381347202</v>
      </c>
      <c r="Q165" s="165">
        <v>268424548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14115332</v>
      </c>
      <c r="X165" s="3"/>
      <c r="Y165" s="3">
        <v>0</v>
      </c>
      <c r="Z165" s="3">
        <v>0</v>
      </c>
      <c r="AA165" s="3">
        <v>0</v>
      </c>
      <c r="AB165" s="3"/>
      <c r="AC165" s="36">
        <f t="shared" si="6"/>
        <v>14115332</v>
      </c>
      <c r="AD165" s="37">
        <f t="shared" si="8"/>
        <v>98807322</v>
      </c>
      <c r="AE165" s="144"/>
      <c r="AG165" s="144"/>
      <c r="AI165" s="144"/>
    </row>
    <row r="166" spans="1:35" hidden="1" x14ac:dyDescent="0.25">
      <c r="A166" s="38">
        <v>154</v>
      </c>
      <c r="B166" s="61"/>
      <c r="C166" s="143" t="str">
        <f>VLOOKUP(D166,[8]Hoja1!$A$2:$B$1115,2,0)</f>
        <v>05368</v>
      </c>
      <c r="D166" s="31">
        <v>890981069</v>
      </c>
      <c r="E166" s="31">
        <v>216805368</v>
      </c>
      <c r="F166" s="61" t="s">
        <v>364</v>
      </c>
      <c r="G166" s="33">
        <v>0</v>
      </c>
      <c r="H166" s="33">
        <v>0</v>
      </c>
      <c r="I166" s="3">
        <v>136877086</v>
      </c>
      <c r="J166" s="3">
        <v>152490240</v>
      </c>
      <c r="K166" s="3">
        <v>0</v>
      </c>
      <c r="L166" s="3"/>
      <c r="M166" s="3"/>
      <c r="N166" s="3"/>
      <c r="O166" s="3"/>
      <c r="P166" s="34">
        <f t="shared" si="7"/>
        <v>289367326</v>
      </c>
      <c r="Q166" s="165">
        <v>198115936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11406424</v>
      </c>
      <c r="X166" s="3"/>
      <c r="Y166" s="3">
        <v>0</v>
      </c>
      <c r="Z166" s="3">
        <v>0</v>
      </c>
      <c r="AA166" s="3">
        <v>0</v>
      </c>
      <c r="AB166" s="3"/>
      <c r="AC166" s="36">
        <f t="shared" si="6"/>
        <v>11406424</v>
      </c>
      <c r="AD166" s="37">
        <f t="shared" si="8"/>
        <v>79844966</v>
      </c>
      <c r="AE166" s="144"/>
      <c r="AG166" s="144"/>
      <c r="AI166" s="144"/>
    </row>
    <row r="167" spans="1:35" hidden="1" x14ac:dyDescent="0.25">
      <c r="A167" s="29">
        <v>155</v>
      </c>
      <c r="B167" s="61"/>
      <c r="C167" s="143" t="str">
        <f>VLOOKUP(D167,[8]Hoja1!$A$2:$B$1115,2,0)</f>
        <v>05376</v>
      </c>
      <c r="D167" s="31">
        <v>890981207</v>
      </c>
      <c r="E167" s="31">
        <v>217605376</v>
      </c>
      <c r="F167" s="61" t="s">
        <v>365</v>
      </c>
      <c r="G167" s="33">
        <v>0</v>
      </c>
      <c r="H167" s="33">
        <v>0</v>
      </c>
      <c r="I167" s="3">
        <v>741403840</v>
      </c>
      <c r="J167" s="3">
        <v>795938388</v>
      </c>
      <c r="K167" s="3">
        <v>0</v>
      </c>
      <c r="L167" s="3"/>
      <c r="M167" s="3"/>
      <c r="N167" s="3"/>
      <c r="O167" s="3"/>
      <c r="P167" s="34">
        <f t="shared" si="7"/>
        <v>1537342228</v>
      </c>
      <c r="Q167" s="165">
        <v>1043073000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61783653</v>
      </c>
      <c r="X167" s="3"/>
      <c r="Y167" s="3">
        <v>0</v>
      </c>
      <c r="Z167" s="3">
        <v>0</v>
      </c>
      <c r="AA167" s="3">
        <v>0</v>
      </c>
      <c r="AB167" s="3"/>
      <c r="AC167" s="36">
        <f t="shared" si="6"/>
        <v>61783653</v>
      </c>
      <c r="AD167" s="37">
        <f t="shared" si="8"/>
        <v>432485575</v>
      </c>
      <c r="AE167" s="144"/>
      <c r="AG167" s="144"/>
      <c r="AI167" s="144"/>
    </row>
    <row r="168" spans="1:35" hidden="1" x14ac:dyDescent="0.25">
      <c r="A168" s="38">
        <v>156</v>
      </c>
      <c r="B168" s="61"/>
      <c r="C168" s="143" t="str">
        <f>VLOOKUP(D168,[8]Hoja1!$A$2:$B$1115,2,0)</f>
        <v>05390</v>
      </c>
      <c r="D168" s="31">
        <v>811009017</v>
      </c>
      <c r="E168" s="31">
        <v>219005390</v>
      </c>
      <c r="F168" s="61" t="s">
        <v>366</v>
      </c>
      <c r="G168" s="33">
        <v>0</v>
      </c>
      <c r="H168" s="33">
        <v>0</v>
      </c>
      <c r="I168" s="3">
        <v>135826722</v>
      </c>
      <c r="J168" s="3">
        <v>120850012</v>
      </c>
      <c r="K168" s="3">
        <v>0</v>
      </c>
      <c r="L168" s="3"/>
      <c r="M168" s="3"/>
      <c r="N168" s="3"/>
      <c r="O168" s="3"/>
      <c r="P168" s="34">
        <f t="shared" si="7"/>
        <v>256676734</v>
      </c>
      <c r="Q168" s="165">
        <v>166125588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11318894</v>
      </c>
      <c r="X168" s="3"/>
      <c r="Y168" s="3">
        <v>0</v>
      </c>
      <c r="Z168" s="3">
        <v>0</v>
      </c>
      <c r="AA168" s="3">
        <v>0</v>
      </c>
      <c r="AB168" s="3"/>
      <c r="AC168" s="36">
        <f t="shared" si="6"/>
        <v>11318894</v>
      </c>
      <c r="AD168" s="37">
        <f t="shared" si="8"/>
        <v>79232252</v>
      </c>
      <c r="AE168" s="144"/>
      <c r="AG168" s="144"/>
      <c r="AI168" s="144"/>
    </row>
    <row r="169" spans="1:35" hidden="1" x14ac:dyDescent="0.25">
      <c r="A169" s="29">
        <v>157</v>
      </c>
      <c r="B169" s="61"/>
      <c r="C169" s="143" t="str">
        <f>VLOOKUP(D169,[8]Hoja1!$A$2:$B$1115,2,0)</f>
        <v>05400</v>
      </c>
      <c r="D169" s="31">
        <v>890981995</v>
      </c>
      <c r="E169" s="31">
        <v>210005400</v>
      </c>
      <c r="F169" s="61" t="s">
        <v>367</v>
      </c>
      <c r="G169" s="33">
        <v>0</v>
      </c>
      <c r="H169" s="33">
        <v>0</v>
      </c>
      <c r="I169" s="3">
        <v>302492364</v>
      </c>
      <c r="J169" s="3">
        <v>330646748</v>
      </c>
      <c r="K169" s="3">
        <v>0</v>
      </c>
      <c r="L169" s="3"/>
      <c r="M169" s="3"/>
      <c r="N169" s="3"/>
      <c r="O169" s="3"/>
      <c r="P169" s="34">
        <f t="shared" si="7"/>
        <v>633139112</v>
      </c>
      <c r="Q169" s="165">
        <v>431477536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25207697</v>
      </c>
      <c r="X169" s="3"/>
      <c r="Y169" s="3">
        <v>0</v>
      </c>
      <c r="Z169" s="3">
        <v>0</v>
      </c>
      <c r="AA169" s="3">
        <v>0</v>
      </c>
      <c r="AB169" s="3"/>
      <c r="AC169" s="36">
        <f t="shared" si="6"/>
        <v>25207697</v>
      </c>
      <c r="AD169" s="37">
        <f t="shared" si="8"/>
        <v>176453879</v>
      </c>
      <c r="AE169" s="144"/>
      <c r="AG169" s="144"/>
      <c r="AI169" s="144"/>
    </row>
    <row r="170" spans="1:35" hidden="1" x14ac:dyDescent="0.25">
      <c r="A170" s="38">
        <v>158</v>
      </c>
      <c r="B170" s="61"/>
      <c r="C170" s="143" t="str">
        <f>VLOOKUP(D170,[8]Hoja1!$A$2:$B$1115,2,0)</f>
        <v>05411</v>
      </c>
      <c r="D170" s="31">
        <v>890983672</v>
      </c>
      <c r="E170" s="31">
        <v>211105411</v>
      </c>
      <c r="F170" s="61" t="s">
        <v>368</v>
      </c>
      <c r="G170" s="33">
        <v>0</v>
      </c>
      <c r="H170" s="33">
        <v>0</v>
      </c>
      <c r="I170" s="3">
        <v>137493890</v>
      </c>
      <c r="J170" s="3">
        <v>158568068</v>
      </c>
      <c r="K170" s="3">
        <v>0</v>
      </c>
      <c r="L170" s="3"/>
      <c r="M170" s="3"/>
      <c r="N170" s="3"/>
      <c r="O170" s="3"/>
      <c r="P170" s="34">
        <f t="shared" si="7"/>
        <v>296061958</v>
      </c>
      <c r="Q170" s="165">
        <v>204399364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11457824</v>
      </c>
      <c r="X170" s="3"/>
      <c r="Y170" s="3">
        <v>0</v>
      </c>
      <c r="Z170" s="3">
        <v>0</v>
      </c>
      <c r="AA170" s="3">
        <v>0</v>
      </c>
      <c r="AB170" s="3"/>
      <c r="AC170" s="36">
        <f t="shared" si="6"/>
        <v>11457824</v>
      </c>
      <c r="AD170" s="37">
        <f t="shared" si="8"/>
        <v>80204770</v>
      </c>
      <c r="AE170" s="144"/>
      <c r="AG170" s="144"/>
      <c r="AI170" s="144"/>
    </row>
    <row r="171" spans="1:35" hidden="1" x14ac:dyDescent="0.25">
      <c r="A171" s="29">
        <v>159</v>
      </c>
      <c r="B171" s="61"/>
      <c r="C171" s="143" t="str">
        <f>VLOOKUP(D171,[8]Hoja1!$A$2:$B$1115,2,0)</f>
        <v>05425</v>
      </c>
      <c r="D171" s="31">
        <v>890980958</v>
      </c>
      <c r="E171" s="31">
        <v>212505425</v>
      </c>
      <c r="F171" s="61" t="s">
        <v>369</v>
      </c>
      <c r="G171" s="33">
        <v>0</v>
      </c>
      <c r="H171" s="33">
        <v>0</v>
      </c>
      <c r="I171" s="3">
        <v>159740830</v>
      </c>
      <c r="J171" s="3">
        <v>168676147</v>
      </c>
      <c r="K171" s="3">
        <v>0</v>
      </c>
      <c r="L171" s="3"/>
      <c r="M171" s="3"/>
      <c r="N171" s="3"/>
      <c r="O171" s="3"/>
      <c r="P171" s="34">
        <f t="shared" si="7"/>
        <v>328416977</v>
      </c>
      <c r="Q171" s="165">
        <v>221923091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13311736</v>
      </c>
      <c r="X171" s="3"/>
      <c r="Y171" s="3">
        <v>0</v>
      </c>
      <c r="Z171" s="3">
        <v>0</v>
      </c>
      <c r="AA171" s="3">
        <v>0</v>
      </c>
      <c r="AB171" s="3"/>
      <c r="AC171" s="36">
        <f t="shared" si="6"/>
        <v>13311736</v>
      </c>
      <c r="AD171" s="37">
        <f t="shared" si="8"/>
        <v>93182150</v>
      </c>
      <c r="AE171" s="144"/>
      <c r="AG171" s="144"/>
      <c r="AI171" s="144"/>
    </row>
    <row r="172" spans="1:35" hidden="1" x14ac:dyDescent="0.25">
      <c r="A172" s="38">
        <v>160</v>
      </c>
      <c r="B172" s="61"/>
      <c r="C172" s="143" t="str">
        <f>VLOOKUP(D172,[8]Hoja1!$A$2:$B$1115,2,0)</f>
        <v>05440</v>
      </c>
      <c r="D172" s="31">
        <v>890983716</v>
      </c>
      <c r="E172" s="31">
        <v>214005440</v>
      </c>
      <c r="F172" s="61" t="s">
        <v>370</v>
      </c>
      <c r="G172" s="33">
        <v>0</v>
      </c>
      <c r="H172" s="33">
        <v>0</v>
      </c>
      <c r="I172" s="3">
        <v>902838880</v>
      </c>
      <c r="J172" s="3">
        <v>1002354804</v>
      </c>
      <c r="K172" s="3">
        <v>0</v>
      </c>
      <c r="L172" s="3"/>
      <c r="M172" s="3"/>
      <c r="N172" s="3"/>
      <c r="O172" s="3"/>
      <c r="P172" s="34">
        <f t="shared" si="7"/>
        <v>1905193684</v>
      </c>
      <c r="Q172" s="165">
        <v>1303301096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75236573</v>
      </c>
      <c r="X172" s="3"/>
      <c r="Y172" s="3">
        <v>0</v>
      </c>
      <c r="Z172" s="3">
        <v>0</v>
      </c>
      <c r="AA172" s="3">
        <v>0</v>
      </c>
      <c r="AB172" s="3"/>
      <c r="AC172" s="36">
        <f t="shared" si="6"/>
        <v>75236573</v>
      </c>
      <c r="AD172" s="37">
        <f t="shared" si="8"/>
        <v>526656015</v>
      </c>
      <c r="AE172" s="144"/>
      <c r="AG172" s="144"/>
      <c r="AI172" s="144"/>
    </row>
    <row r="173" spans="1:35" hidden="1" x14ac:dyDescent="0.25">
      <c r="A173" s="29">
        <v>161</v>
      </c>
      <c r="B173" s="61"/>
      <c r="C173" s="143" t="str">
        <f>VLOOKUP(D173,[8]Hoja1!$A$2:$B$1115,2,0)</f>
        <v>05467</v>
      </c>
      <c r="D173" s="31">
        <v>890981115</v>
      </c>
      <c r="E173" s="31">
        <v>216705467</v>
      </c>
      <c r="F173" s="61" t="s">
        <v>371</v>
      </c>
      <c r="G173" s="33">
        <v>0</v>
      </c>
      <c r="H173" s="33">
        <v>0</v>
      </c>
      <c r="I173" s="3">
        <v>91247835</v>
      </c>
      <c r="J173" s="3">
        <v>99830787</v>
      </c>
      <c r="K173" s="3">
        <v>0</v>
      </c>
      <c r="L173" s="3"/>
      <c r="M173" s="3"/>
      <c r="N173" s="3"/>
      <c r="O173" s="3"/>
      <c r="P173" s="34">
        <f t="shared" si="7"/>
        <v>191078622</v>
      </c>
      <c r="Q173" s="165">
        <v>130246731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7603986</v>
      </c>
      <c r="X173" s="3"/>
      <c r="Y173" s="3">
        <v>0</v>
      </c>
      <c r="Z173" s="3">
        <v>0</v>
      </c>
      <c r="AA173" s="3">
        <v>0</v>
      </c>
      <c r="AB173" s="3"/>
      <c r="AC173" s="36">
        <f t="shared" si="6"/>
        <v>7603986</v>
      </c>
      <c r="AD173" s="37">
        <f t="shared" si="8"/>
        <v>53227905</v>
      </c>
      <c r="AE173" s="144"/>
      <c r="AG173" s="144"/>
      <c r="AI173" s="144"/>
    </row>
    <row r="174" spans="1:35" hidden="1" x14ac:dyDescent="0.25">
      <c r="A174" s="38">
        <v>162</v>
      </c>
      <c r="B174" s="61"/>
      <c r="C174" s="143" t="str">
        <f>VLOOKUP(D174,[8]Hoja1!$A$2:$B$1115,2,0)</f>
        <v>05475</v>
      </c>
      <c r="D174" s="31">
        <v>890984882</v>
      </c>
      <c r="E174" s="31">
        <v>217505475</v>
      </c>
      <c r="F174" s="61" t="s">
        <v>372</v>
      </c>
      <c r="G174" s="33">
        <v>0</v>
      </c>
      <c r="H174" s="33">
        <v>0</v>
      </c>
      <c r="I174" s="3">
        <v>407524744</v>
      </c>
      <c r="J174" s="3">
        <v>155061966</v>
      </c>
      <c r="K174" s="3">
        <v>0</v>
      </c>
      <c r="L174" s="3"/>
      <c r="M174" s="3"/>
      <c r="N174" s="3"/>
      <c r="O174" s="3"/>
      <c r="P174" s="34">
        <f t="shared" si="7"/>
        <v>562586710</v>
      </c>
      <c r="Q174" s="165">
        <v>290903546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33960395</v>
      </c>
      <c r="X174" s="3"/>
      <c r="Y174" s="3">
        <v>0</v>
      </c>
      <c r="Z174" s="3">
        <v>0</v>
      </c>
      <c r="AA174" s="3">
        <v>0</v>
      </c>
      <c r="AB174" s="3"/>
      <c r="AC174" s="36">
        <f t="shared" si="6"/>
        <v>33960395</v>
      </c>
      <c r="AD174" s="37">
        <f t="shared" si="8"/>
        <v>237722769</v>
      </c>
      <c r="AE174" s="144"/>
      <c r="AG174" s="144"/>
      <c r="AI174" s="144"/>
    </row>
    <row r="175" spans="1:35" hidden="1" x14ac:dyDescent="0.25">
      <c r="A175" s="29">
        <v>163</v>
      </c>
      <c r="B175" s="61"/>
      <c r="C175" s="143" t="str">
        <f>VLOOKUP(D175,[8]Hoja1!$A$2:$B$1115,2,0)</f>
        <v>05480</v>
      </c>
      <c r="D175" s="31">
        <v>890980950</v>
      </c>
      <c r="E175" s="31">
        <v>218005480</v>
      </c>
      <c r="F175" s="61" t="s">
        <v>373</v>
      </c>
      <c r="G175" s="33">
        <v>0</v>
      </c>
      <c r="H175" s="33">
        <v>0</v>
      </c>
      <c r="I175" s="3">
        <v>707845920</v>
      </c>
      <c r="J175" s="3">
        <v>395807197</v>
      </c>
      <c r="K175" s="3">
        <v>0</v>
      </c>
      <c r="L175" s="3"/>
      <c r="M175" s="3"/>
      <c r="N175" s="3"/>
      <c r="O175" s="3"/>
      <c r="P175" s="34">
        <f t="shared" si="7"/>
        <v>1103653117</v>
      </c>
      <c r="Q175" s="165">
        <v>631755837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58987160</v>
      </c>
      <c r="X175" s="3"/>
      <c r="Y175" s="3">
        <v>0</v>
      </c>
      <c r="Z175" s="3">
        <v>0</v>
      </c>
      <c r="AA175" s="3">
        <v>0</v>
      </c>
      <c r="AB175" s="3"/>
      <c r="AC175" s="36">
        <f t="shared" si="6"/>
        <v>58987160</v>
      </c>
      <c r="AD175" s="37">
        <f t="shared" si="8"/>
        <v>412910120</v>
      </c>
      <c r="AE175" s="144"/>
      <c r="AG175" s="144"/>
      <c r="AI175" s="144"/>
    </row>
    <row r="176" spans="1:35" hidden="1" x14ac:dyDescent="0.25">
      <c r="A176" s="38">
        <v>164</v>
      </c>
      <c r="B176" s="61"/>
      <c r="C176" s="143" t="str">
        <f>VLOOKUP(D176,[8]Hoja1!$A$2:$B$1115,2,0)</f>
        <v>05483</v>
      </c>
      <c r="D176" s="31">
        <v>890982566</v>
      </c>
      <c r="E176" s="31">
        <v>218305483</v>
      </c>
      <c r="F176" s="61" t="s">
        <v>374</v>
      </c>
      <c r="G176" s="33">
        <v>0</v>
      </c>
      <c r="H176" s="33">
        <v>0</v>
      </c>
      <c r="I176" s="3">
        <v>144303684</v>
      </c>
      <c r="J176" s="3">
        <v>150914157</v>
      </c>
      <c r="K176" s="3">
        <v>0</v>
      </c>
      <c r="L176" s="3"/>
      <c r="M176" s="3"/>
      <c r="N176" s="3"/>
      <c r="O176" s="3"/>
      <c r="P176" s="34">
        <f t="shared" si="7"/>
        <v>295217841</v>
      </c>
      <c r="Q176" s="165">
        <v>199015385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12025307</v>
      </c>
      <c r="X176" s="3"/>
      <c r="Y176" s="3">
        <v>0</v>
      </c>
      <c r="Z176" s="3">
        <v>0</v>
      </c>
      <c r="AA176" s="3">
        <v>0</v>
      </c>
      <c r="AB176" s="3"/>
      <c r="AC176" s="36">
        <f t="shared" si="6"/>
        <v>12025307</v>
      </c>
      <c r="AD176" s="37">
        <f t="shared" si="8"/>
        <v>84177149</v>
      </c>
      <c r="AE176" s="144"/>
      <c r="AG176" s="144"/>
      <c r="AI176" s="144"/>
    </row>
    <row r="177" spans="1:35" hidden="1" x14ac:dyDescent="0.25">
      <c r="A177" s="29">
        <v>165</v>
      </c>
      <c r="B177" s="61"/>
      <c r="C177" s="143" t="str">
        <f>VLOOKUP(D177,[8]Hoja1!$A$2:$B$1115,2,0)</f>
        <v>05490</v>
      </c>
      <c r="D177" s="31">
        <v>890983873</v>
      </c>
      <c r="E177" s="31">
        <v>219005490</v>
      </c>
      <c r="F177" s="61" t="s">
        <v>375</v>
      </c>
      <c r="G177" s="33">
        <v>0</v>
      </c>
      <c r="H177" s="33">
        <v>0</v>
      </c>
      <c r="I177" s="3">
        <v>2628406080</v>
      </c>
      <c r="J177" s="3">
        <v>1832431099</v>
      </c>
      <c r="K177" s="3">
        <v>0</v>
      </c>
      <c r="L177" s="3"/>
      <c r="M177" s="3"/>
      <c r="N177" s="3"/>
      <c r="O177" s="3"/>
      <c r="P177" s="34">
        <f t="shared" si="7"/>
        <v>4460837179</v>
      </c>
      <c r="Q177" s="165">
        <v>2708566459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219033840</v>
      </c>
      <c r="X177" s="3"/>
      <c r="Y177" s="3">
        <v>0</v>
      </c>
      <c r="Z177" s="3">
        <v>0</v>
      </c>
      <c r="AA177" s="3">
        <v>0</v>
      </c>
      <c r="AB177" s="3"/>
      <c r="AC177" s="36">
        <f t="shared" si="6"/>
        <v>219033840</v>
      </c>
      <c r="AD177" s="37">
        <f t="shared" si="8"/>
        <v>1533236880</v>
      </c>
      <c r="AE177" s="144"/>
      <c r="AG177" s="144"/>
      <c r="AI177" s="144"/>
    </row>
    <row r="178" spans="1:35" hidden="1" x14ac:dyDescent="0.25">
      <c r="A178" s="38">
        <v>166</v>
      </c>
      <c r="B178" s="61"/>
      <c r="C178" s="143" t="str">
        <f>VLOOKUP(D178,[8]Hoja1!$A$2:$B$1115,2,0)</f>
        <v>05495</v>
      </c>
      <c r="D178" s="31">
        <v>890985354</v>
      </c>
      <c r="E178" s="31">
        <v>219505495</v>
      </c>
      <c r="F178" s="61" t="s">
        <v>376</v>
      </c>
      <c r="G178" s="33">
        <v>0</v>
      </c>
      <c r="H178" s="33">
        <v>0</v>
      </c>
      <c r="I178" s="3">
        <v>1310142640</v>
      </c>
      <c r="J178" s="3">
        <v>902681055</v>
      </c>
      <c r="K178" s="3">
        <v>0</v>
      </c>
      <c r="L178" s="3"/>
      <c r="M178" s="3"/>
      <c r="N178" s="3"/>
      <c r="O178" s="3"/>
      <c r="P178" s="34">
        <f t="shared" si="7"/>
        <v>2212823695</v>
      </c>
      <c r="Q178" s="165">
        <v>1339395267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109178553</v>
      </c>
      <c r="X178" s="3"/>
      <c r="Y178" s="3">
        <v>0</v>
      </c>
      <c r="Z178" s="3">
        <v>0</v>
      </c>
      <c r="AA178" s="3">
        <v>0</v>
      </c>
      <c r="AB178" s="3"/>
      <c r="AC178" s="36">
        <f t="shared" si="6"/>
        <v>109178553</v>
      </c>
      <c r="AD178" s="37">
        <f t="shared" si="8"/>
        <v>764249875</v>
      </c>
      <c r="AE178" s="144"/>
      <c r="AG178" s="144"/>
      <c r="AI178" s="144"/>
    </row>
    <row r="179" spans="1:35" hidden="1" x14ac:dyDescent="0.25">
      <c r="A179" s="29">
        <v>167</v>
      </c>
      <c r="B179" s="61"/>
      <c r="C179" s="143" t="str">
        <f>VLOOKUP(D179,[8]Hoja1!$A$2:$B$1115,2,0)</f>
        <v>05501</v>
      </c>
      <c r="D179" s="31">
        <v>890984161</v>
      </c>
      <c r="E179" s="31">
        <v>210105501</v>
      </c>
      <c r="F179" s="61" t="s">
        <v>377</v>
      </c>
      <c r="G179" s="33">
        <v>0</v>
      </c>
      <c r="H179" s="33">
        <v>0</v>
      </c>
      <c r="I179" s="3">
        <v>44928658</v>
      </c>
      <c r="J179" s="3">
        <v>50035468</v>
      </c>
      <c r="K179" s="3">
        <v>0</v>
      </c>
      <c r="L179" s="3"/>
      <c r="M179" s="3"/>
      <c r="N179" s="3"/>
      <c r="O179" s="3"/>
      <c r="P179" s="34">
        <f t="shared" si="7"/>
        <v>94964126</v>
      </c>
      <c r="Q179" s="165">
        <v>65011688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3744055</v>
      </c>
      <c r="X179" s="3"/>
      <c r="Y179" s="3">
        <v>0</v>
      </c>
      <c r="Z179" s="3">
        <v>0</v>
      </c>
      <c r="AA179" s="3">
        <v>0</v>
      </c>
      <c r="AB179" s="3"/>
      <c r="AC179" s="36">
        <f t="shared" si="6"/>
        <v>3744055</v>
      </c>
      <c r="AD179" s="37">
        <f t="shared" si="8"/>
        <v>26208383</v>
      </c>
      <c r="AE179" s="144"/>
      <c r="AG179" s="144"/>
      <c r="AI179" s="144"/>
    </row>
    <row r="180" spans="1:35" hidden="1" x14ac:dyDescent="0.25">
      <c r="A180" s="38">
        <v>168</v>
      </c>
      <c r="B180" s="61"/>
      <c r="C180" s="143" t="str">
        <f>VLOOKUP(D180,[8]Hoja1!$A$2:$B$1115,2,0)</f>
        <v>05541</v>
      </c>
      <c r="D180" s="31">
        <v>890980917</v>
      </c>
      <c r="E180" s="31">
        <v>214105541</v>
      </c>
      <c r="F180" s="61" t="s">
        <v>378</v>
      </c>
      <c r="G180" s="33">
        <v>0</v>
      </c>
      <c r="H180" s="33">
        <v>0</v>
      </c>
      <c r="I180" s="3">
        <v>314469848</v>
      </c>
      <c r="J180" s="3">
        <v>343157526</v>
      </c>
      <c r="K180" s="3">
        <v>0</v>
      </c>
      <c r="L180" s="3"/>
      <c r="M180" s="3"/>
      <c r="N180" s="3"/>
      <c r="O180" s="3"/>
      <c r="P180" s="34">
        <f t="shared" si="7"/>
        <v>657627374</v>
      </c>
      <c r="Q180" s="165">
        <v>389546930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26205821</v>
      </c>
      <c r="X180" s="3"/>
      <c r="Y180" s="3">
        <v>0</v>
      </c>
      <c r="Z180" s="3">
        <v>0</v>
      </c>
      <c r="AA180" s="3">
        <v>0</v>
      </c>
      <c r="AB180" s="3"/>
      <c r="AC180" s="36">
        <f t="shared" si="6"/>
        <v>26205821</v>
      </c>
      <c r="AD180" s="37">
        <f t="shared" si="8"/>
        <v>241874623</v>
      </c>
      <c r="AE180" s="144"/>
      <c r="AG180" s="144"/>
      <c r="AI180" s="144"/>
    </row>
    <row r="181" spans="1:35" hidden="1" x14ac:dyDescent="0.25">
      <c r="A181" s="29">
        <v>169</v>
      </c>
      <c r="B181" s="61"/>
      <c r="C181" s="143" t="str">
        <f>VLOOKUP(D181,[8]Hoja1!$A$2:$B$1115,2,0)</f>
        <v>05543</v>
      </c>
      <c r="D181" s="31">
        <v>890982301</v>
      </c>
      <c r="E181" s="31">
        <v>214305543</v>
      </c>
      <c r="F181" s="61" t="s">
        <v>379</v>
      </c>
      <c r="G181" s="33">
        <v>0</v>
      </c>
      <c r="H181" s="33">
        <v>0</v>
      </c>
      <c r="I181" s="3">
        <v>171777376</v>
      </c>
      <c r="J181" s="3">
        <v>168972799</v>
      </c>
      <c r="K181" s="3">
        <v>0</v>
      </c>
      <c r="L181" s="3"/>
      <c r="M181" s="3"/>
      <c r="N181" s="3"/>
      <c r="O181" s="3"/>
      <c r="P181" s="34">
        <f t="shared" si="7"/>
        <v>340750175</v>
      </c>
      <c r="Q181" s="165">
        <v>226231923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14314781</v>
      </c>
      <c r="X181" s="3"/>
      <c r="Y181" s="3">
        <v>0</v>
      </c>
      <c r="Z181" s="3">
        <v>0</v>
      </c>
      <c r="AA181" s="3">
        <v>0</v>
      </c>
      <c r="AB181" s="3"/>
      <c r="AC181" s="36">
        <f t="shared" si="6"/>
        <v>14314781</v>
      </c>
      <c r="AD181" s="37">
        <f t="shared" si="8"/>
        <v>100203471</v>
      </c>
      <c r="AE181" s="144"/>
      <c r="AG181" s="144"/>
      <c r="AI181" s="144"/>
    </row>
    <row r="182" spans="1:35" hidden="1" x14ac:dyDescent="0.25">
      <c r="A182" s="38">
        <v>170</v>
      </c>
      <c r="B182" s="61"/>
      <c r="C182" s="143" t="str">
        <f>VLOOKUP(D182,[8]Hoja1!$A$2:$B$1115,2,0)</f>
        <v>05576</v>
      </c>
      <c r="D182" s="31">
        <v>890981105</v>
      </c>
      <c r="E182" s="31">
        <v>217605576</v>
      </c>
      <c r="F182" s="61" t="s">
        <v>380</v>
      </c>
      <c r="G182" s="33">
        <v>0</v>
      </c>
      <c r="H182" s="33">
        <v>0</v>
      </c>
      <c r="I182" s="3">
        <v>110320550</v>
      </c>
      <c r="J182" s="3">
        <v>111422616</v>
      </c>
      <c r="K182" s="3">
        <v>0</v>
      </c>
      <c r="L182" s="3"/>
      <c r="M182" s="3"/>
      <c r="N182" s="3"/>
      <c r="O182" s="3"/>
      <c r="P182" s="34">
        <f t="shared" si="7"/>
        <v>221743166</v>
      </c>
      <c r="Q182" s="165">
        <v>148196132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9193379</v>
      </c>
      <c r="X182" s="3"/>
      <c r="Y182" s="3">
        <v>0</v>
      </c>
      <c r="Z182" s="3">
        <v>0</v>
      </c>
      <c r="AA182" s="3">
        <v>0</v>
      </c>
      <c r="AB182" s="3"/>
      <c r="AC182" s="36">
        <f t="shared" si="6"/>
        <v>9193379</v>
      </c>
      <c r="AD182" s="37">
        <f t="shared" si="8"/>
        <v>64353655</v>
      </c>
      <c r="AE182" s="144"/>
      <c r="AG182" s="144"/>
      <c r="AI182" s="144"/>
    </row>
    <row r="183" spans="1:35" hidden="1" x14ac:dyDescent="0.25">
      <c r="A183" s="29">
        <v>171</v>
      </c>
      <c r="B183" s="61"/>
      <c r="C183" s="143" t="str">
        <f>VLOOKUP(D183,[8]Hoja1!$A$2:$B$1115,2,0)</f>
        <v>05579</v>
      </c>
      <c r="D183" s="31">
        <v>890980049</v>
      </c>
      <c r="E183" s="31">
        <v>217905579</v>
      </c>
      <c r="F183" s="61" t="s">
        <v>381</v>
      </c>
      <c r="G183" s="33">
        <v>0</v>
      </c>
      <c r="H183" s="33">
        <v>0</v>
      </c>
      <c r="I183" s="3">
        <v>542732128</v>
      </c>
      <c r="J183" s="3">
        <v>543071711</v>
      </c>
      <c r="K183" s="3">
        <v>0</v>
      </c>
      <c r="L183" s="3"/>
      <c r="M183" s="3"/>
      <c r="N183" s="3"/>
      <c r="O183" s="3"/>
      <c r="P183" s="34">
        <f t="shared" si="7"/>
        <v>1085803839</v>
      </c>
      <c r="Q183" s="165">
        <v>723982419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45227677</v>
      </c>
      <c r="X183" s="3"/>
      <c r="Y183" s="3">
        <v>0</v>
      </c>
      <c r="Z183" s="3">
        <v>0</v>
      </c>
      <c r="AA183" s="3">
        <v>0</v>
      </c>
      <c r="AB183" s="3"/>
      <c r="AC183" s="36">
        <f t="shared" si="6"/>
        <v>45227677</v>
      </c>
      <c r="AD183" s="37">
        <f t="shared" si="8"/>
        <v>316593743</v>
      </c>
      <c r="AE183" s="144"/>
      <c r="AG183" s="144"/>
      <c r="AI183" s="144"/>
    </row>
    <row r="184" spans="1:35" hidden="1" x14ac:dyDescent="0.25">
      <c r="A184" s="38">
        <v>172</v>
      </c>
      <c r="B184" s="61"/>
      <c r="C184" s="143" t="str">
        <f>VLOOKUP(D184,[8]Hoja1!$A$2:$B$1115,2,0)</f>
        <v>05585</v>
      </c>
      <c r="D184" s="31">
        <v>890981000</v>
      </c>
      <c r="E184" s="31">
        <v>218505585</v>
      </c>
      <c r="F184" s="61" t="s">
        <v>382</v>
      </c>
      <c r="G184" s="33">
        <v>0</v>
      </c>
      <c r="H184" s="33">
        <v>0</v>
      </c>
      <c r="I184" s="3">
        <v>198723320</v>
      </c>
      <c r="J184" s="3">
        <v>212828320</v>
      </c>
      <c r="K184" s="3">
        <v>0</v>
      </c>
      <c r="L184" s="3"/>
      <c r="M184" s="3"/>
      <c r="N184" s="3"/>
      <c r="O184" s="3"/>
      <c r="P184" s="34">
        <f t="shared" si="7"/>
        <v>411551640</v>
      </c>
      <c r="Q184" s="165">
        <v>279069428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16560277</v>
      </c>
      <c r="X184" s="3"/>
      <c r="Y184" s="3">
        <v>0</v>
      </c>
      <c r="Z184" s="3">
        <v>0</v>
      </c>
      <c r="AA184" s="3">
        <v>0</v>
      </c>
      <c r="AB184" s="3"/>
      <c r="AC184" s="36">
        <f t="shared" si="6"/>
        <v>16560277</v>
      </c>
      <c r="AD184" s="37">
        <f t="shared" si="8"/>
        <v>115921935</v>
      </c>
      <c r="AE184" s="144"/>
      <c r="AG184" s="144"/>
      <c r="AI184" s="144"/>
    </row>
    <row r="185" spans="1:35" hidden="1" x14ac:dyDescent="0.25">
      <c r="A185" s="29">
        <v>173</v>
      </c>
      <c r="B185" s="61"/>
      <c r="C185" s="143" t="str">
        <f>VLOOKUP(D185,[8]Hoja1!$A$2:$B$1115,2,0)</f>
        <v>05591</v>
      </c>
      <c r="D185" s="31">
        <v>890983906</v>
      </c>
      <c r="E185" s="31">
        <v>219105591</v>
      </c>
      <c r="F185" s="61" t="s">
        <v>383</v>
      </c>
      <c r="G185" s="33">
        <v>0</v>
      </c>
      <c r="H185" s="33">
        <v>0</v>
      </c>
      <c r="I185" s="3">
        <v>363218980</v>
      </c>
      <c r="J185" s="3">
        <v>402343198</v>
      </c>
      <c r="K185" s="3">
        <v>0</v>
      </c>
      <c r="L185" s="3"/>
      <c r="M185" s="3"/>
      <c r="N185" s="3"/>
      <c r="O185" s="3"/>
      <c r="P185" s="34">
        <f t="shared" si="7"/>
        <v>765562178</v>
      </c>
      <c r="Q185" s="165">
        <v>523416190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30268248</v>
      </c>
      <c r="X185" s="3"/>
      <c r="Y185" s="3">
        <v>0</v>
      </c>
      <c r="Z185" s="3">
        <v>0</v>
      </c>
      <c r="AA185" s="3">
        <v>0</v>
      </c>
      <c r="AB185" s="3"/>
      <c r="AC185" s="36">
        <f t="shared" si="6"/>
        <v>30268248</v>
      </c>
      <c r="AD185" s="37">
        <f t="shared" si="8"/>
        <v>211877740</v>
      </c>
      <c r="AE185" s="144"/>
      <c r="AG185" s="144"/>
      <c r="AI185" s="144"/>
    </row>
    <row r="186" spans="1:35" hidden="1" x14ac:dyDescent="0.25">
      <c r="A186" s="38">
        <v>174</v>
      </c>
      <c r="B186" s="61"/>
      <c r="C186" s="143" t="str">
        <f>VLOOKUP(D186,[8]Hoja1!$A$2:$B$1115,2,0)</f>
        <v>05604</v>
      </c>
      <c r="D186" s="31">
        <v>890984312</v>
      </c>
      <c r="E186" s="31">
        <v>210405604</v>
      </c>
      <c r="F186" s="61" t="s">
        <v>384</v>
      </c>
      <c r="G186" s="33">
        <v>0</v>
      </c>
      <c r="H186" s="33">
        <v>0</v>
      </c>
      <c r="I186" s="3">
        <v>1110128256</v>
      </c>
      <c r="J186" s="3">
        <v>774950850</v>
      </c>
      <c r="K186" s="3">
        <v>0</v>
      </c>
      <c r="L186" s="3"/>
      <c r="M186" s="3"/>
      <c r="N186" s="3"/>
      <c r="O186" s="3"/>
      <c r="P186" s="34">
        <f t="shared" si="7"/>
        <v>1885079106</v>
      </c>
      <c r="Q186" s="165">
        <v>1144993602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92510688</v>
      </c>
      <c r="X186" s="3"/>
      <c r="Y186" s="3">
        <v>0</v>
      </c>
      <c r="Z186" s="3">
        <v>0</v>
      </c>
      <c r="AA186" s="3">
        <v>0</v>
      </c>
      <c r="AB186" s="3"/>
      <c r="AC186" s="36">
        <f t="shared" si="6"/>
        <v>92510688</v>
      </c>
      <c r="AD186" s="37">
        <f t="shared" si="8"/>
        <v>647574816</v>
      </c>
      <c r="AE186" s="144"/>
      <c r="AG186" s="144"/>
      <c r="AI186" s="144"/>
    </row>
    <row r="187" spans="1:35" hidden="1" x14ac:dyDescent="0.25">
      <c r="A187" s="29">
        <v>175</v>
      </c>
      <c r="B187" s="61"/>
      <c r="C187" s="143" t="str">
        <f>VLOOKUP(D187,[8]Hoja1!$A$2:$B$1115,2,0)</f>
        <v>05607</v>
      </c>
      <c r="D187" s="31">
        <v>890983674</v>
      </c>
      <c r="E187" s="31">
        <v>210705607</v>
      </c>
      <c r="F187" s="61" t="s">
        <v>385</v>
      </c>
      <c r="G187" s="33">
        <v>0</v>
      </c>
      <c r="H187" s="33">
        <v>0</v>
      </c>
      <c r="I187" s="3">
        <v>209597096</v>
      </c>
      <c r="J187" s="3">
        <v>243182742</v>
      </c>
      <c r="K187" s="3">
        <v>0</v>
      </c>
      <c r="L187" s="3"/>
      <c r="M187" s="3"/>
      <c r="N187" s="3"/>
      <c r="O187" s="3"/>
      <c r="P187" s="34">
        <f t="shared" si="7"/>
        <v>452779838</v>
      </c>
      <c r="Q187" s="165">
        <v>313048442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17466425</v>
      </c>
      <c r="X187" s="3"/>
      <c r="Y187" s="3">
        <v>0</v>
      </c>
      <c r="Z187" s="3">
        <v>0</v>
      </c>
      <c r="AA187" s="3">
        <v>0</v>
      </c>
      <c r="AB187" s="3"/>
      <c r="AC187" s="36">
        <f t="shared" si="6"/>
        <v>17466425</v>
      </c>
      <c r="AD187" s="37">
        <f t="shared" si="8"/>
        <v>122264971</v>
      </c>
      <c r="AE187" s="144"/>
      <c r="AG187" s="144"/>
      <c r="AI187" s="144"/>
    </row>
    <row r="188" spans="1:35" hidden="1" x14ac:dyDescent="0.25">
      <c r="A188" s="38">
        <v>176</v>
      </c>
      <c r="B188" s="61"/>
      <c r="C188" s="143" t="str">
        <f>VLOOKUP(D188,[8]Hoja1!$A$2:$B$1115,2,0)</f>
        <v>05628</v>
      </c>
      <c r="D188" s="31">
        <v>890983736</v>
      </c>
      <c r="E188" s="31">
        <v>212805628</v>
      </c>
      <c r="F188" s="61" t="s">
        <v>386</v>
      </c>
      <c r="G188" s="33">
        <v>0</v>
      </c>
      <c r="H188" s="33">
        <v>0</v>
      </c>
      <c r="I188" s="3">
        <v>201303288</v>
      </c>
      <c r="J188" s="3">
        <v>189156327</v>
      </c>
      <c r="K188" s="3">
        <v>0</v>
      </c>
      <c r="L188" s="3"/>
      <c r="M188" s="3"/>
      <c r="N188" s="3"/>
      <c r="O188" s="3"/>
      <c r="P188" s="34">
        <f t="shared" si="7"/>
        <v>390459615</v>
      </c>
      <c r="Q188" s="165">
        <v>256257423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16775274</v>
      </c>
      <c r="X188" s="3"/>
      <c r="Y188" s="3">
        <v>0</v>
      </c>
      <c r="Z188" s="3">
        <v>0</v>
      </c>
      <c r="AA188" s="3">
        <v>0</v>
      </c>
      <c r="AB188" s="3"/>
      <c r="AC188" s="36">
        <f t="shared" si="6"/>
        <v>16775274</v>
      </c>
      <c r="AD188" s="37">
        <f t="shared" si="8"/>
        <v>117426918</v>
      </c>
      <c r="AE188" s="144"/>
      <c r="AG188" s="144"/>
      <c r="AI188" s="144"/>
    </row>
    <row r="189" spans="1:35" hidden="1" x14ac:dyDescent="0.25">
      <c r="A189" s="29">
        <v>177</v>
      </c>
      <c r="B189" s="61"/>
      <c r="C189" s="143" t="str">
        <f>VLOOKUP(D189,[8]Hoja1!$A$2:$B$1115,2,0)</f>
        <v>05642</v>
      </c>
      <c r="D189" s="31">
        <v>890980577</v>
      </c>
      <c r="E189" s="31">
        <v>214205642</v>
      </c>
      <c r="F189" s="61" t="s">
        <v>387</v>
      </c>
      <c r="G189" s="33">
        <v>0</v>
      </c>
      <c r="H189" s="33">
        <v>0</v>
      </c>
      <c r="I189" s="3">
        <v>256470008</v>
      </c>
      <c r="J189" s="3">
        <v>258696407</v>
      </c>
      <c r="K189" s="3">
        <v>0</v>
      </c>
      <c r="L189" s="3"/>
      <c r="M189" s="3"/>
      <c r="N189" s="3"/>
      <c r="O189" s="3"/>
      <c r="P189" s="34">
        <f t="shared" si="7"/>
        <v>515166415</v>
      </c>
      <c r="Q189" s="165">
        <v>344186411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21372501</v>
      </c>
      <c r="X189" s="3"/>
      <c r="Y189" s="3">
        <v>0</v>
      </c>
      <c r="Z189" s="3">
        <v>0</v>
      </c>
      <c r="AA189" s="3">
        <v>0</v>
      </c>
      <c r="AB189" s="3"/>
      <c r="AC189" s="36">
        <f t="shared" si="6"/>
        <v>21372501</v>
      </c>
      <c r="AD189" s="37">
        <f t="shared" si="8"/>
        <v>149607503</v>
      </c>
      <c r="AE189" s="144"/>
      <c r="AG189" s="144"/>
      <c r="AI189" s="144"/>
    </row>
    <row r="190" spans="1:35" hidden="1" x14ac:dyDescent="0.25">
      <c r="A190" s="38">
        <v>178</v>
      </c>
      <c r="B190" s="61"/>
      <c r="C190" s="143" t="str">
        <f>VLOOKUP(D190,[8]Hoja1!$A$2:$B$1115,2,0)</f>
        <v>05647</v>
      </c>
      <c r="D190" s="31">
        <v>890981868</v>
      </c>
      <c r="E190" s="31">
        <v>214705647</v>
      </c>
      <c r="F190" s="61" t="s">
        <v>388</v>
      </c>
      <c r="G190" s="33">
        <v>0</v>
      </c>
      <c r="H190" s="33">
        <v>0</v>
      </c>
      <c r="I190" s="3">
        <v>146131222</v>
      </c>
      <c r="J190" s="3">
        <v>113320621</v>
      </c>
      <c r="K190" s="3">
        <v>0</v>
      </c>
      <c r="L190" s="3"/>
      <c r="M190" s="3"/>
      <c r="N190" s="3"/>
      <c r="O190" s="3"/>
      <c r="P190" s="34">
        <f t="shared" si="7"/>
        <v>259451843</v>
      </c>
      <c r="Q190" s="165">
        <v>162031029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12177602</v>
      </c>
      <c r="X190" s="3"/>
      <c r="Y190" s="3">
        <v>0</v>
      </c>
      <c r="Z190" s="3">
        <v>0</v>
      </c>
      <c r="AA190" s="3">
        <v>0</v>
      </c>
      <c r="AB190" s="3"/>
      <c r="AC190" s="36">
        <f t="shared" si="6"/>
        <v>12177602</v>
      </c>
      <c r="AD190" s="37">
        <f t="shared" si="8"/>
        <v>85243212</v>
      </c>
      <c r="AE190" s="144"/>
      <c r="AG190" s="144"/>
      <c r="AI190" s="144"/>
    </row>
    <row r="191" spans="1:35" hidden="1" x14ac:dyDescent="0.25">
      <c r="A191" s="29">
        <v>179</v>
      </c>
      <c r="B191" s="61"/>
      <c r="C191" s="143" t="str">
        <f>VLOOKUP(D191,[8]Hoja1!$A$2:$B$1115,2,0)</f>
        <v>05649</v>
      </c>
      <c r="D191" s="31">
        <v>890983740</v>
      </c>
      <c r="E191" s="31">
        <v>214905649</v>
      </c>
      <c r="F191" s="61" t="s">
        <v>389</v>
      </c>
      <c r="G191" s="33">
        <v>0</v>
      </c>
      <c r="H191" s="33">
        <v>0</v>
      </c>
      <c r="I191" s="3">
        <v>290927380</v>
      </c>
      <c r="J191" s="3">
        <v>274533409</v>
      </c>
      <c r="K191" s="3">
        <v>0</v>
      </c>
      <c r="L191" s="3"/>
      <c r="M191" s="3"/>
      <c r="N191" s="3"/>
      <c r="O191" s="3"/>
      <c r="P191" s="34">
        <f t="shared" si="7"/>
        <v>565460789</v>
      </c>
      <c r="Q191" s="165">
        <v>371509201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24243948</v>
      </c>
      <c r="X191" s="3"/>
      <c r="Y191" s="3">
        <v>0</v>
      </c>
      <c r="Z191" s="3">
        <v>0</v>
      </c>
      <c r="AA191" s="3">
        <v>0</v>
      </c>
      <c r="AB191" s="3"/>
      <c r="AC191" s="36">
        <f t="shared" si="6"/>
        <v>24243948</v>
      </c>
      <c r="AD191" s="37">
        <f t="shared" si="8"/>
        <v>169707640</v>
      </c>
      <c r="AE191" s="144"/>
      <c r="AG191" s="144"/>
      <c r="AI191" s="144"/>
    </row>
    <row r="192" spans="1:35" hidden="1" x14ac:dyDescent="0.25">
      <c r="A192" s="38">
        <v>180</v>
      </c>
      <c r="B192" s="61"/>
      <c r="C192" s="143" t="str">
        <f>VLOOKUP(D192,[8]Hoja1!$A$2:$B$1115,2,0)</f>
        <v>05652</v>
      </c>
      <c r="D192" s="31">
        <v>800022791</v>
      </c>
      <c r="E192" s="31">
        <v>215205652</v>
      </c>
      <c r="F192" s="61" t="s">
        <v>390</v>
      </c>
      <c r="G192" s="33">
        <v>0</v>
      </c>
      <c r="H192" s="33">
        <v>0</v>
      </c>
      <c r="I192" s="3">
        <v>93872652</v>
      </c>
      <c r="J192" s="3">
        <v>90553256</v>
      </c>
      <c r="K192" s="3">
        <v>0</v>
      </c>
      <c r="L192" s="3"/>
      <c r="M192" s="3"/>
      <c r="N192" s="3"/>
      <c r="O192" s="3"/>
      <c r="P192" s="34">
        <f t="shared" si="7"/>
        <v>184425908</v>
      </c>
      <c r="Q192" s="165">
        <v>121844140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7822721</v>
      </c>
      <c r="X192" s="3"/>
      <c r="Y192" s="3">
        <v>0</v>
      </c>
      <c r="Z192" s="3">
        <v>0</v>
      </c>
      <c r="AA192" s="3">
        <v>0</v>
      </c>
      <c r="AB192" s="3"/>
      <c r="AC192" s="36">
        <f t="shared" si="6"/>
        <v>7822721</v>
      </c>
      <c r="AD192" s="37">
        <f t="shared" si="8"/>
        <v>54759047</v>
      </c>
      <c r="AE192" s="144"/>
      <c r="AG192" s="144"/>
      <c r="AI192" s="144"/>
    </row>
    <row r="193" spans="1:35" hidden="1" x14ac:dyDescent="0.25">
      <c r="A193" s="29">
        <v>181</v>
      </c>
      <c r="B193" s="61"/>
      <c r="C193" s="143" t="str">
        <f>VLOOKUP(D193,[8]Hoja1!$A$2:$B$1115,2,0)</f>
        <v>05656</v>
      </c>
      <c r="D193" s="31">
        <v>890920814</v>
      </c>
      <c r="E193" s="31">
        <v>215605656</v>
      </c>
      <c r="F193" s="61" t="s">
        <v>391</v>
      </c>
      <c r="G193" s="33">
        <v>0</v>
      </c>
      <c r="H193" s="33">
        <v>0</v>
      </c>
      <c r="I193" s="3">
        <v>259155380</v>
      </c>
      <c r="J193" s="3">
        <v>239317011</v>
      </c>
      <c r="K193" s="3">
        <v>0</v>
      </c>
      <c r="L193" s="3"/>
      <c r="M193" s="3"/>
      <c r="N193" s="3"/>
      <c r="O193" s="3"/>
      <c r="P193" s="34">
        <f t="shared" si="7"/>
        <v>498472391</v>
      </c>
      <c r="Q193" s="165">
        <v>325702139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21596282</v>
      </c>
      <c r="X193" s="3"/>
      <c r="Y193" s="3">
        <v>0</v>
      </c>
      <c r="Z193" s="3">
        <v>0</v>
      </c>
      <c r="AA193" s="3">
        <v>0</v>
      </c>
      <c r="AB193" s="3"/>
      <c r="AC193" s="36">
        <f t="shared" si="6"/>
        <v>21596282</v>
      </c>
      <c r="AD193" s="37">
        <f t="shared" si="8"/>
        <v>151173970</v>
      </c>
      <c r="AE193" s="144"/>
      <c r="AG193" s="144"/>
      <c r="AI193" s="144"/>
    </row>
    <row r="194" spans="1:35" hidden="1" x14ac:dyDescent="0.25">
      <c r="A194" s="38">
        <v>182</v>
      </c>
      <c r="B194" s="61"/>
      <c r="C194" s="143" t="str">
        <f>VLOOKUP(D194,[8]Hoja1!$A$2:$B$1115,2,0)</f>
        <v>05658</v>
      </c>
      <c r="D194" s="31">
        <v>800022618</v>
      </c>
      <c r="E194" s="31">
        <v>215805658</v>
      </c>
      <c r="F194" s="61" t="s">
        <v>392</v>
      </c>
      <c r="G194" s="33">
        <v>0</v>
      </c>
      <c r="H194" s="33">
        <v>0</v>
      </c>
      <c r="I194" s="3">
        <v>47358111</v>
      </c>
      <c r="J194" s="3">
        <v>49217255</v>
      </c>
      <c r="K194" s="3">
        <v>0</v>
      </c>
      <c r="L194" s="3"/>
      <c r="M194" s="3"/>
      <c r="N194" s="3"/>
      <c r="O194" s="3"/>
      <c r="P194" s="34">
        <f t="shared" si="7"/>
        <v>96575366</v>
      </c>
      <c r="Q194" s="165">
        <v>65003291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3946509</v>
      </c>
      <c r="X194" s="3"/>
      <c r="Y194" s="3">
        <v>0</v>
      </c>
      <c r="Z194" s="3">
        <v>0</v>
      </c>
      <c r="AA194" s="3">
        <v>0</v>
      </c>
      <c r="AB194" s="3"/>
      <c r="AC194" s="36">
        <f t="shared" si="6"/>
        <v>3946509</v>
      </c>
      <c r="AD194" s="37">
        <f t="shared" si="8"/>
        <v>27625566</v>
      </c>
      <c r="AE194" s="144"/>
      <c r="AG194" s="144"/>
      <c r="AI194" s="144"/>
    </row>
    <row r="195" spans="1:35" hidden="1" x14ac:dyDescent="0.25">
      <c r="A195" s="29">
        <v>183</v>
      </c>
      <c r="B195" s="61"/>
      <c r="C195" s="143" t="str">
        <f>VLOOKUP(D195,[8]Hoja1!$A$2:$B$1115,2,0)</f>
        <v>05659</v>
      </c>
      <c r="D195" s="31">
        <v>800013676</v>
      </c>
      <c r="E195" s="31">
        <v>215905659</v>
      </c>
      <c r="F195" s="61" t="s">
        <v>393</v>
      </c>
      <c r="G195" s="33">
        <v>0</v>
      </c>
      <c r="H195" s="33">
        <v>0</v>
      </c>
      <c r="I195" s="3">
        <v>1136608400</v>
      </c>
      <c r="J195" s="3">
        <v>877726671</v>
      </c>
      <c r="K195" s="3">
        <v>0</v>
      </c>
      <c r="L195" s="3"/>
      <c r="M195" s="3"/>
      <c r="N195" s="3"/>
      <c r="O195" s="3"/>
      <c r="P195" s="34">
        <f t="shared" si="7"/>
        <v>2014335071</v>
      </c>
      <c r="Q195" s="165">
        <v>1256596139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94717367</v>
      </c>
      <c r="X195" s="3"/>
      <c r="Y195" s="3">
        <v>0</v>
      </c>
      <c r="Z195" s="3">
        <v>0</v>
      </c>
      <c r="AA195" s="3">
        <v>0</v>
      </c>
      <c r="AB195" s="3"/>
      <c r="AC195" s="36">
        <f t="shared" si="6"/>
        <v>94717367</v>
      </c>
      <c r="AD195" s="37">
        <f t="shared" si="8"/>
        <v>663021565</v>
      </c>
      <c r="AE195" s="144"/>
      <c r="AG195" s="144"/>
      <c r="AI195" s="144"/>
    </row>
    <row r="196" spans="1:35" hidden="1" x14ac:dyDescent="0.25">
      <c r="A196" s="38">
        <v>184</v>
      </c>
      <c r="B196" s="61"/>
      <c r="C196" s="143" t="str">
        <f>VLOOKUP(D196,[8]Hoja1!$A$2:$B$1115,2,0)</f>
        <v>05660</v>
      </c>
      <c r="D196" s="31">
        <v>890984376</v>
      </c>
      <c r="E196" s="31">
        <v>216005660</v>
      </c>
      <c r="F196" s="61" t="s">
        <v>394</v>
      </c>
      <c r="G196" s="33">
        <v>0</v>
      </c>
      <c r="H196" s="33">
        <v>0</v>
      </c>
      <c r="I196" s="3">
        <v>295574608</v>
      </c>
      <c r="J196" s="3">
        <v>296956150</v>
      </c>
      <c r="K196" s="3">
        <v>0</v>
      </c>
      <c r="L196" s="3"/>
      <c r="M196" s="3"/>
      <c r="N196" s="3"/>
      <c r="O196" s="3"/>
      <c r="P196" s="34">
        <f t="shared" si="7"/>
        <v>592530758</v>
      </c>
      <c r="Q196" s="165">
        <v>395481018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24631217</v>
      </c>
      <c r="X196" s="3"/>
      <c r="Y196" s="3">
        <v>0</v>
      </c>
      <c r="Z196" s="3">
        <v>0</v>
      </c>
      <c r="AA196" s="3">
        <v>0</v>
      </c>
      <c r="AB196" s="3"/>
      <c r="AC196" s="36">
        <f t="shared" si="6"/>
        <v>24631217</v>
      </c>
      <c r="AD196" s="37">
        <f t="shared" si="8"/>
        <v>172418523</v>
      </c>
      <c r="AE196" s="144"/>
      <c r="AG196" s="144"/>
      <c r="AI196" s="144"/>
    </row>
    <row r="197" spans="1:35" hidden="1" x14ac:dyDescent="0.25">
      <c r="A197" s="29">
        <v>185</v>
      </c>
      <c r="B197" s="61"/>
      <c r="C197" s="143" t="str">
        <f>VLOOKUP(D197,[8]Hoja1!$A$2:$B$1115,2,0)</f>
        <v>05664</v>
      </c>
      <c r="D197" s="31">
        <v>890983922</v>
      </c>
      <c r="E197" s="31">
        <v>216405664</v>
      </c>
      <c r="F197" s="61" t="s">
        <v>395</v>
      </c>
      <c r="G197" s="33">
        <v>0</v>
      </c>
      <c r="H197" s="33">
        <v>0</v>
      </c>
      <c r="I197" s="3">
        <v>397385296</v>
      </c>
      <c r="J197" s="3">
        <v>434899585</v>
      </c>
      <c r="K197" s="3">
        <v>0</v>
      </c>
      <c r="L197" s="3"/>
      <c r="M197" s="3"/>
      <c r="N197" s="3"/>
      <c r="O197" s="3"/>
      <c r="P197" s="34">
        <f t="shared" si="7"/>
        <v>832284881</v>
      </c>
      <c r="Q197" s="165">
        <v>567361349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33115441</v>
      </c>
      <c r="X197" s="3"/>
      <c r="Y197" s="3">
        <v>0</v>
      </c>
      <c r="Z197" s="3">
        <v>0</v>
      </c>
      <c r="AA197" s="3">
        <v>0</v>
      </c>
      <c r="AB197" s="3"/>
      <c r="AC197" s="36">
        <f t="shared" si="6"/>
        <v>33115441</v>
      </c>
      <c r="AD197" s="37">
        <f t="shared" si="8"/>
        <v>231808091</v>
      </c>
      <c r="AE197" s="144"/>
      <c r="AG197" s="144"/>
      <c r="AI197" s="144"/>
    </row>
    <row r="198" spans="1:35" hidden="1" x14ac:dyDescent="0.25">
      <c r="A198" s="38">
        <v>186</v>
      </c>
      <c r="B198" s="61"/>
      <c r="C198" s="143" t="str">
        <f>VLOOKUP(D198,[8]Hoja1!$A$2:$B$1115,2,0)</f>
        <v>05665</v>
      </c>
      <c r="D198" s="31">
        <v>890983814</v>
      </c>
      <c r="E198" s="31">
        <v>216505665</v>
      </c>
      <c r="F198" s="61" t="s">
        <v>396</v>
      </c>
      <c r="G198" s="33">
        <v>0</v>
      </c>
      <c r="H198" s="33">
        <v>0</v>
      </c>
      <c r="I198" s="3">
        <v>1712362496</v>
      </c>
      <c r="J198" s="3">
        <v>983244819</v>
      </c>
      <c r="K198" s="3">
        <v>0</v>
      </c>
      <c r="L198" s="3"/>
      <c r="M198" s="3"/>
      <c r="N198" s="3"/>
      <c r="O198" s="3"/>
      <c r="P198" s="34">
        <f t="shared" si="7"/>
        <v>2695607315</v>
      </c>
      <c r="Q198" s="165">
        <v>1554032319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142696875</v>
      </c>
      <c r="X198" s="3"/>
      <c r="Y198" s="3">
        <v>0</v>
      </c>
      <c r="Z198" s="3">
        <v>0</v>
      </c>
      <c r="AA198" s="3">
        <v>0</v>
      </c>
      <c r="AB198" s="3"/>
      <c r="AC198" s="36">
        <f t="shared" si="6"/>
        <v>142696875</v>
      </c>
      <c r="AD198" s="37">
        <f t="shared" si="8"/>
        <v>998878121</v>
      </c>
      <c r="AE198" s="144"/>
      <c r="AG198" s="144"/>
      <c r="AI198" s="144"/>
    </row>
    <row r="199" spans="1:35" hidden="1" x14ac:dyDescent="0.25">
      <c r="A199" s="29">
        <v>187</v>
      </c>
      <c r="B199" s="61"/>
      <c r="C199" s="143" t="str">
        <f>VLOOKUP(D199,[8]Hoja1!$A$2:$B$1115,2,0)</f>
        <v>05667</v>
      </c>
      <c r="D199" s="31">
        <v>890982123</v>
      </c>
      <c r="E199" s="31">
        <v>216705667</v>
      </c>
      <c r="F199" s="61" t="s">
        <v>397</v>
      </c>
      <c r="G199" s="33">
        <v>0</v>
      </c>
      <c r="H199" s="33">
        <v>0</v>
      </c>
      <c r="I199" s="3">
        <v>253303204</v>
      </c>
      <c r="J199" s="3">
        <v>203941064</v>
      </c>
      <c r="K199" s="3">
        <v>0</v>
      </c>
      <c r="L199" s="3"/>
      <c r="M199" s="3"/>
      <c r="N199" s="3"/>
      <c r="O199" s="3"/>
      <c r="P199" s="34">
        <f t="shared" si="7"/>
        <v>457244268</v>
      </c>
      <c r="Q199" s="165">
        <v>288375464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21108600</v>
      </c>
      <c r="X199" s="3"/>
      <c r="Y199" s="3">
        <v>0</v>
      </c>
      <c r="Z199" s="3">
        <v>0</v>
      </c>
      <c r="AA199" s="3">
        <v>0</v>
      </c>
      <c r="AB199" s="3"/>
      <c r="AC199" s="36">
        <f t="shared" si="6"/>
        <v>21108600</v>
      </c>
      <c r="AD199" s="37">
        <f t="shared" si="8"/>
        <v>147760204</v>
      </c>
      <c r="AE199" s="144"/>
      <c r="AG199" s="144"/>
      <c r="AI199" s="144"/>
    </row>
    <row r="200" spans="1:35" hidden="1" x14ac:dyDescent="0.25">
      <c r="A200" s="38">
        <v>188</v>
      </c>
      <c r="B200" s="61"/>
      <c r="C200" s="143" t="str">
        <f>VLOOKUP(D200,[8]Hoja1!$A$2:$B$1115,2,0)</f>
        <v>05670</v>
      </c>
      <c r="D200" s="31">
        <v>890980850</v>
      </c>
      <c r="E200" s="31">
        <v>217005670</v>
      </c>
      <c r="F200" s="61" t="s">
        <v>398</v>
      </c>
      <c r="G200" s="33">
        <v>0</v>
      </c>
      <c r="H200" s="33">
        <v>0</v>
      </c>
      <c r="I200" s="3">
        <v>353445760</v>
      </c>
      <c r="J200" s="3">
        <v>384757089</v>
      </c>
      <c r="K200" s="3">
        <v>0</v>
      </c>
      <c r="L200" s="3"/>
      <c r="M200" s="3"/>
      <c r="N200" s="3"/>
      <c r="O200" s="3"/>
      <c r="P200" s="34">
        <f t="shared" si="7"/>
        <v>738202849</v>
      </c>
      <c r="Q200" s="165">
        <v>502572341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29453813</v>
      </c>
      <c r="X200" s="3"/>
      <c r="Y200" s="3">
        <v>0</v>
      </c>
      <c r="Z200" s="3">
        <v>0</v>
      </c>
      <c r="AA200" s="3">
        <v>0</v>
      </c>
      <c r="AB200" s="3"/>
      <c r="AC200" s="36">
        <f t="shared" si="6"/>
        <v>29453813</v>
      </c>
      <c r="AD200" s="37">
        <f t="shared" si="8"/>
        <v>206176695</v>
      </c>
      <c r="AE200" s="144"/>
      <c r="AG200" s="144"/>
      <c r="AI200" s="144"/>
    </row>
    <row r="201" spans="1:35" hidden="1" x14ac:dyDescent="0.25">
      <c r="A201" s="29">
        <v>189</v>
      </c>
      <c r="B201" s="61"/>
      <c r="C201" s="143" t="str">
        <f>VLOOKUP(D201,[8]Hoja1!$A$2:$B$1115,2,0)</f>
        <v>05674</v>
      </c>
      <c r="D201" s="31">
        <v>890982506</v>
      </c>
      <c r="E201" s="31">
        <v>217405674</v>
      </c>
      <c r="F201" s="61" t="s">
        <v>399</v>
      </c>
      <c r="G201" s="33">
        <v>0</v>
      </c>
      <c r="H201" s="33">
        <v>0</v>
      </c>
      <c r="I201" s="3">
        <v>326172880</v>
      </c>
      <c r="J201" s="3">
        <v>321160968</v>
      </c>
      <c r="K201" s="3">
        <v>0</v>
      </c>
      <c r="L201" s="3"/>
      <c r="M201" s="3"/>
      <c r="N201" s="3"/>
      <c r="O201" s="3"/>
      <c r="P201" s="34">
        <f t="shared" si="7"/>
        <v>647333848</v>
      </c>
      <c r="Q201" s="165">
        <v>429885260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27181073</v>
      </c>
      <c r="X201" s="3"/>
      <c r="Y201" s="3">
        <v>0</v>
      </c>
      <c r="Z201" s="3">
        <v>0</v>
      </c>
      <c r="AA201" s="3">
        <v>0</v>
      </c>
      <c r="AB201" s="3"/>
      <c r="AC201" s="36">
        <f t="shared" si="6"/>
        <v>27181073</v>
      </c>
      <c r="AD201" s="37">
        <f t="shared" si="8"/>
        <v>190267515</v>
      </c>
      <c r="AE201" s="144"/>
      <c r="AG201" s="144"/>
      <c r="AI201" s="144"/>
    </row>
    <row r="202" spans="1:35" hidden="1" x14ac:dyDescent="0.25">
      <c r="A202" s="38">
        <v>190</v>
      </c>
      <c r="B202" s="61"/>
      <c r="C202" s="143" t="str">
        <f>VLOOKUP(D202,[8]Hoja1!$A$2:$B$1115,2,0)</f>
        <v>05679</v>
      </c>
      <c r="D202" s="31">
        <v>890980344</v>
      </c>
      <c r="E202" s="31">
        <v>217905679</v>
      </c>
      <c r="F202" s="61" t="s">
        <v>400</v>
      </c>
      <c r="G202" s="33">
        <v>0</v>
      </c>
      <c r="H202" s="33">
        <v>0</v>
      </c>
      <c r="I202" s="3">
        <v>226524068</v>
      </c>
      <c r="J202" s="3">
        <v>288334232</v>
      </c>
      <c r="K202" s="3">
        <v>0</v>
      </c>
      <c r="L202" s="3"/>
      <c r="M202" s="3"/>
      <c r="N202" s="3"/>
      <c r="O202" s="3"/>
      <c r="P202" s="34">
        <f t="shared" si="7"/>
        <v>514858300</v>
      </c>
      <c r="Q202" s="165">
        <v>363842256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18877006</v>
      </c>
      <c r="X202" s="3"/>
      <c r="Y202" s="3">
        <v>0</v>
      </c>
      <c r="Z202" s="3">
        <v>0</v>
      </c>
      <c r="AA202" s="3">
        <v>0</v>
      </c>
      <c r="AB202" s="3"/>
      <c r="AC202" s="36">
        <f t="shared" si="6"/>
        <v>18877006</v>
      </c>
      <c r="AD202" s="37">
        <f t="shared" si="8"/>
        <v>132139038</v>
      </c>
      <c r="AE202" s="144"/>
      <c r="AG202" s="144"/>
      <c r="AI202" s="144"/>
    </row>
    <row r="203" spans="1:35" hidden="1" x14ac:dyDescent="0.25">
      <c r="A203" s="29">
        <v>191</v>
      </c>
      <c r="B203" s="61"/>
      <c r="C203" s="143" t="str">
        <f>VLOOKUP(D203,[8]Hoja1!$A$2:$B$1115,2,0)</f>
        <v>05686</v>
      </c>
      <c r="D203" s="31">
        <v>890981554</v>
      </c>
      <c r="E203" s="31">
        <v>218605686</v>
      </c>
      <c r="F203" s="61" t="s">
        <v>401</v>
      </c>
      <c r="G203" s="33">
        <v>0</v>
      </c>
      <c r="H203" s="33">
        <v>0</v>
      </c>
      <c r="I203" s="3">
        <v>549866440</v>
      </c>
      <c r="J203" s="3">
        <v>624524501</v>
      </c>
      <c r="K203" s="3">
        <v>0</v>
      </c>
      <c r="L203" s="3"/>
      <c r="M203" s="3"/>
      <c r="N203" s="3"/>
      <c r="O203" s="3"/>
      <c r="P203" s="34">
        <f t="shared" si="7"/>
        <v>1174390941</v>
      </c>
      <c r="Q203" s="165">
        <v>807813313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45822203</v>
      </c>
      <c r="X203" s="3"/>
      <c r="Y203" s="3">
        <v>0</v>
      </c>
      <c r="Z203" s="3">
        <v>0</v>
      </c>
      <c r="AA203" s="3">
        <v>0</v>
      </c>
      <c r="AB203" s="3"/>
      <c r="AC203" s="36">
        <f t="shared" si="6"/>
        <v>45822203</v>
      </c>
      <c r="AD203" s="37">
        <f t="shared" si="8"/>
        <v>320755425</v>
      </c>
      <c r="AE203" s="144"/>
      <c r="AG203" s="144"/>
      <c r="AI203" s="144"/>
    </row>
    <row r="204" spans="1:35" hidden="1" x14ac:dyDescent="0.25">
      <c r="A204" s="38">
        <v>192</v>
      </c>
      <c r="B204" s="61"/>
      <c r="C204" s="143" t="str">
        <f>VLOOKUP(D204,[8]Hoja1!$A$2:$B$1115,2,0)</f>
        <v>05690</v>
      </c>
      <c r="D204" s="31">
        <v>890983803</v>
      </c>
      <c r="E204" s="31">
        <v>219005690</v>
      </c>
      <c r="F204" s="61" t="s">
        <v>402</v>
      </c>
      <c r="G204" s="33">
        <v>0</v>
      </c>
      <c r="H204" s="33">
        <v>0</v>
      </c>
      <c r="I204" s="3">
        <v>223970728</v>
      </c>
      <c r="J204" s="3">
        <v>235920970</v>
      </c>
      <c r="K204" s="3">
        <v>0</v>
      </c>
      <c r="L204" s="3"/>
      <c r="M204" s="3"/>
      <c r="N204" s="3"/>
      <c r="O204" s="3"/>
      <c r="P204" s="34">
        <f t="shared" si="7"/>
        <v>459891698</v>
      </c>
      <c r="Q204" s="165">
        <v>310577878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18664227</v>
      </c>
      <c r="X204" s="3"/>
      <c r="Y204" s="3">
        <v>0</v>
      </c>
      <c r="Z204" s="3">
        <v>0</v>
      </c>
      <c r="AA204" s="3">
        <v>0</v>
      </c>
      <c r="AB204" s="3"/>
      <c r="AC204" s="36">
        <f t="shared" si="6"/>
        <v>18664227</v>
      </c>
      <c r="AD204" s="37">
        <f t="shared" si="8"/>
        <v>130649593</v>
      </c>
      <c r="AE204" s="144"/>
      <c r="AG204" s="144"/>
      <c r="AI204" s="144"/>
    </row>
    <row r="205" spans="1:35" hidden="1" x14ac:dyDescent="0.25">
      <c r="A205" s="29">
        <v>193</v>
      </c>
      <c r="B205" s="61"/>
      <c r="C205" s="143" t="str">
        <f>VLOOKUP(D205,[8]Hoja1!$A$2:$B$1115,2,0)</f>
        <v>05697</v>
      </c>
      <c r="D205" s="31">
        <v>890983813</v>
      </c>
      <c r="E205" s="31">
        <v>219705697</v>
      </c>
      <c r="F205" s="61" t="s">
        <v>403</v>
      </c>
      <c r="G205" s="33">
        <v>0</v>
      </c>
      <c r="H205" s="33">
        <v>0</v>
      </c>
      <c r="I205" s="3">
        <v>541941520</v>
      </c>
      <c r="J205" s="3">
        <v>592517832</v>
      </c>
      <c r="K205" s="3">
        <v>0</v>
      </c>
      <c r="L205" s="3"/>
      <c r="M205" s="3"/>
      <c r="N205" s="3"/>
      <c r="O205" s="3"/>
      <c r="P205" s="34">
        <f t="shared" si="7"/>
        <v>1134459352</v>
      </c>
      <c r="Q205" s="165">
        <v>773165004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45161793</v>
      </c>
      <c r="X205" s="3"/>
      <c r="Y205" s="3">
        <v>0</v>
      </c>
      <c r="Z205" s="3">
        <v>0</v>
      </c>
      <c r="AA205" s="3">
        <v>0</v>
      </c>
      <c r="AB205" s="3"/>
      <c r="AC205" s="36">
        <f t="shared" ref="AC205:AC268" si="9">SUM(R205:AA205)</f>
        <v>45161793</v>
      </c>
      <c r="AD205" s="37">
        <f t="shared" si="8"/>
        <v>316132555</v>
      </c>
      <c r="AE205" s="144"/>
      <c r="AG205" s="144"/>
      <c r="AI205" s="144"/>
    </row>
    <row r="206" spans="1:35" hidden="1" x14ac:dyDescent="0.25">
      <c r="A206" s="38">
        <v>194</v>
      </c>
      <c r="B206" s="61"/>
      <c r="C206" s="143" t="str">
        <f>VLOOKUP(D206,[8]Hoja1!$A$2:$B$1115,2,0)</f>
        <v>05736</v>
      </c>
      <c r="D206" s="31">
        <v>890981391</v>
      </c>
      <c r="E206" s="31">
        <v>213605736</v>
      </c>
      <c r="F206" s="61" t="s">
        <v>404</v>
      </c>
      <c r="G206" s="33">
        <v>0</v>
      </c>
      <c r="H206" s="33">
        <v>0</v>
      </c>
      <c r="I206" s="3">
        <v>919042528</v>
      </c>
      <c r="J206" s="3">
        <v>761159471</v>
      </c>
      <c r="K206" s="3">
        <v>0</v>
      </c>
      <c r="L206" s="3"/>
      <c r="M206" s="3"/>
      <c r="N206" s="3"/>
      <c r="O206" s="3"/>
      <c r="P206" s="34">
        <f t="shared" ref="P206:P269" si="10">SUM(G206:N206)</f>
        <v>1680201999</v>
      </c>
      <c r="Q206" s="165">
        <v>1067506979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76586877</v>
      </c>
      <c r="X206" s="3"/>
      <c r="Y206" s="3">
        <v>0</v>
      </c>
      <c r="Z206" s="3">
        <v>0</v>
      </c>
      <c r="AA206" s="3">
        <v>0</v>
      </c>
      <c r="AB206" s="3"/>
      <c r="AC206" s="36">
        <f t="shared" si="9"/>
        <v>76586877</v>
      </c>
      <c r="AD206" s="37">
        <f t="shared" si="8"/>
        <v>536108143</v>
      </c>
      <c r="AE206" s="144"/>
      <c r="AG206" s="144"/>
      <c r="AI206" s="144"/>
    </row>
    <row r="207" spans="1:35" hidden="1" x14ac:dyDescent="0.25">
      <c r="A207" s="29">
        <v>195</v>
      </c>
      <c r="B207" s="61"/>
      <c r="C207" s="143" t="str">
        <f>VLOOKUP(D207,[8]Hoja1!$A$2:$B$1115,2,0)</f>
        <v>05756</v>
      </c>
      <c r="D207" s="31">
        <v>890980357</v>
      </c>
      <c r="E207" s="31">
        <v>215605756</v>
      </c>
      <c r="F207" s="61" t="s">
        <v>405</v>
      </c>
      <c r="G207" s="33">
        <v>0</v>
      </c>
      <c r="H207" s="33">
        <v>0</v>
      </c>
      <c r="I207" s="3">
        <v>559943360</v>
      </c>
      <c r="J207" s="3">
        <v>629999902</v>
      </c>
      <c r="K207" s="3">
        <v>0</v>
      </c>
      <c r="L207" s="3"/>
      <c r="M207" s="3"/>
      <c r="N207" s="3"/>
      <c r="O207" s="3"/>
      <c r="P207" s="34">
        <f t="shared" si="10"/>
        <v>1189943262</v>
      </c>
      <c r="Q207" s="165">
        <v>816647690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46661947</v>
      </c>
      <c r="X207" s="3"/>
      <c r="Y207" s="3">
        <v>0</v>
      </c>
      <c r="Z207" s="3">
        <v>0</v>
      </c>
      <c r="AA207" s="3">
        <v>0</v>
      </c>
      <c r="AB207" s="3"/>
      <c r="AC207" s="36">
        <f t="shared" si="9"/>
        <v>46661947</v>
      </c>
      <c r="AD207" s="37">
        <f t="shared" ref="AD207:AD270" si="11">+P207-Q207+AB207-AC207</f>
        <v>326633625</v>
      </c>
      <c r="AE207" s="144"/>
      <c r="AG207" s="144"/>
      <c r="AI207" s="144"/>
    </row>
    <row r="208" spans="1:35" hidden="1" x14ac:dyDescent="0.25">
      <c r="A208" s="38">
        <v>196</v>
      </c>
      <c r="B208" s="61"/>
      <c r="C208" s="143" t="str">
        <f>VLOOKUP(D208,[8]Hoja1!$A$2:$B$1115,2,0)</f>
        <v>05761</v>
      </c>
      <c r="D208" s="31">
        <v>890981080</v>
      </c>
      <c r="E208" s="31">
        <v>216105761</v>
      </c>
      <c r="F208" s="61" t="s">
        <v>406</v>
      </c>
      <c r="G208" s="33">
        <v>0</v>
      </c>
      <c r="H208" s="33">
        <v>0</v>
      </c>
      <c r="I208" s="3">
        <v>263704024</v>
      </c>
      <c r="J208" s="3">
        <v>258904905</v>
      </c>
      <c r="K208" s="3">
        <v>0</v>
      </c>
      <c r="L208" s="3"/>
      <c r="M208" s="3"/>
      <c r="N208" s="3"/>
      <c r="O208" s="3"/>
      <c r="P208" s="34">
        <f t="shared" si="10"/>
        <v>522608929</v>
      </c>
      <c r="Q208" s="165">
        <v>346806245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21975335</v>
      </c>
      <c r="X208" s="3"/>
      <c r="Y208" s="3">
        <v>0</v>
      </c>
      <c r="Z208" s="3">
        <v>0</v>
      </c>
      <c r="AA208" s="3">
        <v>0</v>
      </c>
      <c r="AB208" s="3"/>
      <c r="AC208" s="36">
        <f t="shared" si="9"/>
        <v>21975335</v>
      </c>
      <c r="AD208" s="37">
        <f t="shared" si="11"/>
        <v>153827349</v>
      </c>
      <c r="AE208" s="144"/>
      <c r="AG208" s="144"/>
      <c r="AI208" s="144"/>
    </row>
    <row r="209" spans="1:35" hidden="1" x14ac:dyDescent="0.25">
      <c r="A209" s="29">
        <v>197</v>
      </c>
      <c r="B209" s="61"/>
      <c r="C209" s="143" t="str">
        <f>VLOOKUP(D209,[8]Hoja1!$A$2:$B$1115,2,0)</f>
        <v>05789</v>
      </c>
      <c r="D209" s="31">
        <v>890981238</v>
      </c>
      <c r="E209" s="31">
        <v>218905789</v>
      </c>
      <c r="F209" s="61" t="s">
        <v>407</v>
      </c>
      <c r="G209" s="33">
        <v>0</v>
      </c>
      <c r="H209" s="33">
        <v>0</v>
      </c>
      <c r="I209" s="3">
        <v>212485240</v>
      </c>
      <c r="J209" s="3">
        <v>269181552</v>
      </c>
      <c r="K209" s="3">
        <v>0</v>
      </c>
      <c r="L209" s="3"/>
      <c r="M209" s="3"/>
      <c r="N209" s="3"/>
      <c r="O209" s="3"/>
      <c r="P209" s="34">
        <f t="shared" si="10"/>
        <v>481666792</v>
      </c>
      <c r="Q209" s="165">
        <v>340009964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17707103</v>
      </c>
      <c r="X209" s="3"/>
      <c r="Y209" s="3">
        <v>0</v>
      </c>
      <c r="Z209" s="3">
        <v>0</v>
      </c>
      <c r="AA209" s="3">
        <v>0</v>
      </c>
      <c r="AB209" s="3"/>
      <c r="AC209" s="36">
        <f t="shared" si="9"/>
        <v>17707103</v>
      </c>
      <c r="AD209" s="37">
        <f t="shared" si="11"/>
        <v>123949725</v>
      </c>
      <c r="AE209" s="144"/>
      <c r="AG209" s="144"/>
      <c r="AI209" s="144"/>
    </row>
    <row r="210" spans="1:35" hidden="1" x14ac:dyDescent="0.25">
      <c r="A210" s="38">
        <v>198</v>
      </c>
      <c r="B210" s="61"/>
      <c r="C210" s="143" t="str">
        <f>VLOOKUP(D210,[8]Hoja1!$A$2:$B$1115,2,0)</f>
        <v>05790</v>
      </c>
      <c r="D210" s="31">
        <v>890984295</v>
      </c>
      <c r="E210" s="31">
        <v>219005790</v>
      </c>
      <c r="F210" s="61" t="s">
        <v>408</v>
      </c>
      <c r="G210" s="33">
        <v>0</v>
      </c>
      <c r="H210" s="33">
        <v>0</v>
      </c>
      <c r="I210" s="3">
        <v>800589376</v>
      </c>
      <c r="J210" s="3">
        <v>605299082</v>
      </c>
      <c r="K210" s="3">
        <v>0</v>
      </c>
      <c r="L210" s="3"/>
      <c r="M210" s="3"/>
      <c r="N210" s="3"/>
      <c r="O210" s="3"/>
      <c r="P210" s="34">
        <f t="shared" si="10"/>
        <v>1405888458</v>
      </c>
      <c r="Q210" s="165">
        <v>872162206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66715781</v>
      </c>
      <c r="X210" s="3"/>
      <c r="Y210" s="3">
        <v>0</v>
      </c>
      <c r="Z210" s="3">
        <v>0</v>
      </c>
      <c r="AA210" s="3">
        <v>0</v>
      </c>
      <c r="AB210" s="3"/>
      <c r="AC210" s="36">
        <f t="shared" si="9"/>
        <v>66715781</v>
      </c>
      <c r="AD210" s="37">
        <f t="shared" si="11"/>
        <v>467010471</v>
      </c>
      <c r="AE210" s="144"/>
      <c r="AG210" s="144"/>
      <c r="AI210" s="144"/>
    </row>
    <row r="211" spans="1:35" hidden="1" x14ac:dyDescent="0.25">
      <c r="A211" s="29">
        <v>199</v>
      </c>
      <c r="B211" s="61"/>
      <c r="C211" s="143" t="str">
        <f>VLOOKUP(D211,[8]Hoja1!$A$2:$B$1115,2,0)</f>
        <v>05792</v>
      </c>
      <c r="D211" s="31">
        <v>890982583</v>
      </c>
      <c r="E211" s="31">
        <v>219205792</v>
      </c>
      <c r="F211" s="61" t="s">
        <v>409</v>
      </c>
      <c r="G211" s="33">
        <v>0</v>
      </c>
      <c r="H211" s="33">
        <v>0</v>
      </c>
      <c r="I211" s="3">
        <v>71755921</v>
      </c>
      <c r="J211" s="3">
        <v>77733823</v>
      </c>
      <c r="K211" s="3">
        <v>0</v>
      </c>
      <c r="L211" s="3"/>
      <c r="M211" s="3"/>
      <c r="N211" s="3"/>
      <c r="O211" s="3"/>
      <c r="P211" s="34">
        <f t="shared" si="10"/>
        <v>149489744</v>
      </c>
      <c r="Q211" s="165">
        <v>101652463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5979660</v>
      </c>
      <c r="X211" s="3"/>
      <c r="Y211" s="3">
        <v>0</v>
      </c>
      <c r="Z211" s="3">
        <v>0</v>
      </c>
      <c r="AA211" s="3">
        <v>0</v>
      </c>
      <c r="AB211" s="3"/>
      <c r="AC211" s="36">
        <f t="shared" si="9"/>
        <v>5979660</v>
      </c>
      <c r="AD211" s="37">
        <f t="shared" si="11"/>
        <v>41857621</v>
      </c>
      <c r="AE211" s="144"/>
      <c r="AG211" s="144"/>
      <c r="AI211" s="144"/>
    </row>
    <row r="212" spans="1:35" hidden="1" x14ac:dyDescent="0.25">
      <c r="A212" s="38">
        <v>200</v>
      </c>
      <c r="B212" s="61"/>
      <c r="C212" s="143" t="str">
        <f>VLOOKUP(D212,[8]Hoja1!$A$2:$B$1115,2,0)</f>
        <v>05809</v>
      </c>
      <c r="D212" s="31">
        <v>890980781</v>
      </c>
      <c r="E212" s="31">
        <v>210905809</v>
      </c>
      <c r="F212" s="61" t="s">
        <v>410</v>
      </c>
      <c r="G212" s="33">
        <v>0</v>
      </c>
      <c r="H212" s="33">
        <v>0</v>
      </c>
      <c r="I212" s="3">
        <v>114784082</v>
      </c>
      <c r="J212" s="3">
        <v>119386552</v>
      </c>
      <c r="K212" s="3">
        <v>0</v>
      </c>
      <c r="L212" s="3"/>
      <c r="M212" s="3"/>
      <c r="N212" s="3"/>
      <c r="O212" s="3"/>
      <c r="P212" s="34">
        <f t="shared" si="10"/>
        <v>234170634</v>
      </c>
      <c r="Q212" s="165">
        <v>157647912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9565340</v>
      </c>
      <c r="X212" s="3"/>
      <c r="Y212" s="3">
        <v>0</v>
      </c>
      <c r="Z212" s="3">
        <v>0</v>
      </c>
      <c r="AA212" s="3">
        <v>0</v>
      </c>
      <c r="AB212" s="3"/>
      <c r="AC212" s="36">
        <f t="shared" si="9"/>
        <v>9565340</v>
      </c>
      <c r="AD212" s="37">
        <f t="shared" si="11"/>
        <v>66957382</v>
      </c>
      <c r="AE212" s="144"/>
      <c r="AG212" s="144"/>
      <c r="AI212" s="144"/>
    </row>
    <row r="213" spans="1:35" hidden="1" x14ac:dyDescent="0.25">
      <c r="A213" s="29">
        <v>201</v>
      </c>
      <c r="B213" s="61"/>
      <c r="C213" s="143" t="str">
        <f>VLOOKUP(D213,[8]Hoja1!$A$2:$B$1115,2,0)</f>
        <v>05819</v>
      </c>
      <c r="D213" s="31">
        <v>890981367</v>
      </c>
      <c r="E213" s="31">
        <v>211905819</v>
      </c>
      <c r="F213" s="61" t="s">
        <v>411</v>
      </c>
      <c r="G213" s="33">
        <v>0</v>
      </c>
      <c r="H213" s="33">
        <v>0</v>
      </c>
      <c r="I213" s="3">
        <v>117010350</v>
      </c>
      <c r="J213" s="3">
        <v>100261696</v>
      </c>
      <c r="K213" s="3">
        <v>0</v>
      </c>
      <c r="L213" s="3"/>
      <c r="M213" s="3"/>
      <c r="N213" s="3"/>
      <c r="O213" s="3"/>
      <c r="P213" s="34">
        <f t="shared" si="10"/>
        <v>217272046</v>
      </c>
      <c r="Q213" s="165">
        <v>139265148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9750863</v>
      </c>
      <c r="X213" s="3"/>
      <c r="Y213" s="3">
        <v>0</v>
      </c>
      <c r="Z213" s="3">
        <v>0</v>
      </c>
      <c r="AA213" s="3">
        <v>0</v>
      </c>
      <c r="AB213" s="3"/>
      <c r="AC213" s="36">
        <f t="shared" si="9"/>
        <v>9750863</v>
      </c>
      <c r="AD213" s="37">
        <f t="shared" si="11"/>
        <v>68256035</v>
      </c>
      <c r="AE213" s="144"/>
      <c r="AG213" s="144"/>
      <c r="AI213" s="144"/>
    </row>
    <row r="214" spans="1:35" hidden="1" x14ac:dyDescent="0.25">
      <c r="A214" s="38">
        <v>202</v>
      </c>
      <c r="B214" s="61"/>
      <c r="C214" s="143" t="str">
        <f>VLOOKUP(D214,[8]Hoja1!$A$2:$B$1115,2,0)</f>
        <v>05842</v>
      </c>
      <c r="D214" s="31">
        <v>890984575</v>
      </c>
      <c r="E214" s="31">
        <v>214205842</v>
      </c>
      <c r="F214" s="61" t="s">
        <v>412</v>
      </c>
      <c r="G214" s="33">
        <v>0</v>
      </c>
      <c r="H214" s="33">
        <v>0</v>
      </c>
      <c r="I214" s="3">
        <v>150159978</v>
      </c>
      <c r="J214" s="3">
        <v>126707050</v>
      </c>
      <c r="K214" s="3">
        <v>0</v>
      </c>
      <c r="L214" s="3"/>
      <c r="M214" s="3"/>
      <c r="N214" s="3"/>
      <c r="O214" s="3"/>
      <c r="P214" s="34">
        <f t="shared" si="10"/>
        <v>276867028</v>
      </c>
      <c r="Q214" s="165">
        <v>176760378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12513332</v>
      </c>
      <c r="X214" s="3"/>
      <c r="Y214" s="3">
        <v>0</v>
      </c>
      <c r="Z214" s="3">
        <v>0</v>
      </c>
      <c r="AA214" s="3">
        <v>0</v>
      </c>
      <c r="AB214" s="3"/>
      <c r="AC214" s="36">
        <f t="shared" si="9"/>
        <v>12513332</v>
      </c>
      <c r="AD214" s="37">
        <f t="shared" si="11"/>
        <v>87593318</v>
      </c>
      <c r="AE214" s="144"/>
      <c r="AG214" s="144"/>
      <c r="AI214" s="144"/>
    </row>
    <row r="215" spans="1:35" hidden="1" x14ac:dyDescent="0.25">
      <c r="A215" s="29">
        <v>203</v>
      </c>
      <c r="B215" s="61"/>
      <c r="C215" s="143" t="str">
        <f>VLOOKUP(D215,[8]Hoja1!$A$2:$B$1115,2,0)</f>
        <v>05847</v>
      </c>
      <c r="D215" s="31">
        <v>890907515</v>
      </c>
      <c r="E215" s="31">
        <v>214705847</v>
      </c>
      <c r="F215" s="61" t="s">
        <v>413</v>
      </c>
      <c r="G215" s="33">
        <v>0</v>
      </c>
      <c r="H215" s="33">
        <v>0</v>
      </c>
      <c r="I215" s="3">
        <v>790863104</v>
      </c>
      <c r="J215" s="3">
        <v>675295419</v>
      </c>
      <c r="K215" s="3">
        <v>0</v>
      </c>
      <c r="L215" s="3"/>
      <c r="M215" s="3"/>
      <c r="N215" s="3"/>
      <c r="O215" s="3"/>
      <c r="P215" s="34">
        <f t="shared" si="10"/>
        <v>1466158523</v>
      </c>
      <c r="Q215" s="165">
        <v>938916455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65905259</v>
      </c>
      <c r="X215" s="3"/>
      <c r="Y215" s="3">
        <v>0</v>
      </c>
      <c r="Z215" s="3">
        <v>0</v>
      </c>
      <c r="AA215" s="3">
        <v>0</v>
      </c>
      <c r="AB215" s="3"/>
      <c r="AC215" s="36">
        <f t="shared" si="9"/>
        <v>65905259</v>
      </c>
      <c r="AD215" s="37">
        <f t="shared" si="11"/>
        <v>461336809</v>
      </c>
      <c r="AE215" s="144"/>
      <c r="AG215" s="144"/>
      <c r="AI215" s="144"/>
    </row>
    <row r="216" spans="1:35" hidden="1" x14ac:dyDescent="0.25">
      <c r="A216" s="38">
        <v>204</v>
      </c>
      <c r="B216" s="61"/>
      <c r="C216" s="143" t="str">
        <f>VLOOKUP(D216,[8]Hoja1!$A$2:$B$1115,2,0)</f>
        <v>05854</v>
      </c>
      <c r="D216" s="31">
        <v>890981106</v>
      </c>
      <c r="E216" s="31">
        <v>215405854</v>
      </c>
      <c r="F216" s="61" t="s">
        <v>414</v>
      </c>
      <c r="G216" s="33">
        <v>0</v>
      </c>
      <c r="H216" s="33">
        <v>0</v>
      </c>
      <c r="I216" s="3">
        <v>327656300</v>
      </c>
      <c r="J216" s="3">
        <v>301141322</v>
      </c>
      <c r="K216" s="3">
        <v>0</v>
      </c>
      <c r="L216" s="3"/>
      <c r="M216" s="3"/>
      <c r="N216" s="3"/>
      <c r="O216" s="3"/>
      <c r="P216" s="34">
        <f t="shared" si="10"/>
        <v>628797622</v>
      </c>
      <c r="Q216" s="165">
        <v>410360090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27304692</v>
      </c>
      <c r="X216" s="3"/>
      <c r="Y216" s="3">
        <v>0</v>
      </c>
      <c r="Z216" s="3">
        <v>0</v>
      </c>
      <c r="AA216" s="3">
        <v>0</v>
      </c>
      <c r="AB216" s="3"/>
      <c r="AC216" s="36">
        <f t="shared" si="9"/>
        <v>27304692</v>
      </c>
      <c r="AD216" s="37">
        <f t="shared" si="11"/>
        <v>191132840</v>
      </c>
      <c r="AE216" s="144"/>
      <c r="AG216" s="144"/>
      <c r="AI216" s="144"/>
    </row>
    <row r="217" spans="1:35" hidden="1" x14ac:dyDescent="0.25">
      <c r="A217" s="29">
        <v>205</v>
      </c>
      <c r="B217" s="61"/>
      <c r="C217" s="143" t="str">
        <f>VLOOKUP(D217,[8]Hoja1!$A$2:$B$1115,2,0)</f>
        <v>05856</v>
      </c>
      <c r="D217" s="31">
        <v>890984186</v>
      </c>
      <c r="E217" s="31">
        <v>215605856</v>
      </c>
      <c r="F217" s="61" t="s">
        <v>415</v>
      </c>
      <c r="G217" s="33">
        <v>0</v>
      </c>
      <c r="H217" s="33">
        <v>0</v>
      </c>
      <c r="I217" s="3">
        <v>62320117</v>
      </c>
      <c r="J217" s="3">
        <v>66388443</v>
      </c>
      <c r="K217" s="3">
        <v>0</v>
      </c>
      <c r="L217" s="3"/>
      <c r="M217" s="3"/>
      <c r="N217" s="3"/>
      <c r="O217" s="3"/>
      <c r="P217" s="34">
        <f t="shared" si="10"/>
        <v>128708560</v>
      </c>
      <c r="Q217" s="165">
        <v>87161815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5193343</v>
      </c>
      <c r="X217" s="3"/>
      <c r="Y217" s="3">
        <v>0</v>
      </c>
      <c r="Z217" s="3">
        <v>0</v>
      </c>
      <c r="AA217" s="3">
        <v>0</v>
      </c>
      <c r="AB217" s="3"/>
      <c r="AC217" s="36">
        <f t="shared" si="9"/>
        <v>5193343</v>
      </c>
      <c r="AD217" s="37">
        <f t="shared" si="11"/>
        <v>36353402</v>
      </c>
      <c r="AE217" s="144"/>
      <c r="AG217" s="144"/>
      <c r="AI217" s="144"/>
    </row>
    <row r="218" spans="1:35" hidden="1" x14ac:dyDescent="0.25">
      <c r="A218" s="38">
        <v>206</v>
      </c>
      <c r="B218" s="61"/>
      <c r="C218" s="143" t="str">
        <f>VLOOKUP(D218,[8]Hoja1!$A$2:$B$1115,2,0)</f>
        <v>05858</v>
      </c>
      <c r="D218" s="31">
        <v>890985285</v>
      </c>
      <c r="E218" s="31">
        <v>215805858</v>
      </c>
      <c r="F218" s="61" t="s">
        <v>416</v>
      </c>
      <c r="G218" s="33">
        <v>0</v>
      </c>
      <c r="H218" s="33">
        <v>0</v>
      </c>
      <c r="I218" s="3">
        <v>352328688</v>
      </c>
      <c r="J218" s="3">
        <v>293140636</v>
      </c>
      <c r="K218" s="3">
        <v>0</v>
      </c>
      <c r="L218" s="3"/>
      <c r="M218" s="3"/>
      <c r="N218" s="3"/>
      <c r="O218" s="3"/>
      <c r="P218" s="34">
        <f t="shared" si="10"/>
        <v>645469324</v>
      </c>
      <c r="Q218" s="165">
        <v>410583532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29360724</v>
      </c>
      <c r="X218" s="3"/>
      <c r="Y218" s="3">
        <v>0</v>
      </c>
      <c r="Z218" s="3">
        <v>0</v>
      </c>
      <c r="AA218" s="3">
        <v>0</v>
      </c>
      <c r="AB218" s="3"/>
      <c r="AC218" s="36">
        <f t="shared" si="9"/>
        <v>29360724</v>
      </c>
      <c r="AD218" s="37">
        <f t="shared" si="11"/>
        <v>205525068</v>
      </c>
      <c r="AE218" s="144"/>
      <c r="AG218" s="144"/>
      <c r="AI218" s="144"/>
    </row>
    <row r="219" spans="1:35" hidden="1" x14ac:dyDescent="0.25">
      <c r="A219" s="29">
        <v>207</v>
      </c>
      <c r="B219" s="61"/>
      <c r="C219" s="143" t="str">
        <f>VLOOKUP(D219,[8]Hoja1!$A$2:$B$1115,2,0)</f>
        <v>05861</v>
      </c>
      <c r="D219" s="31">
        <v>890980764</v>
      </c>
      <c r="E219" s="31">
        <v>216105861</v>
      </c>
      <c r="F219" s="61" t="s">
        <v>417</v>
      </c>
      <c r="G219" s="33">
        <v>0</v>
      </c>
      <c r="H219" s="33">
        <v>0</v>
      </c>
      <c r="I219" s="3">
        <v>120730468</v>
      </c>
      <c r="J219" s="3">
        <v>132096247</v>
      </c>
      <c r="K219" s="3">
        <v>0</v>
      </c>
      <c r="L219" s="3"/>
      <c r="M219" s="3"/>
      <c r="N219" s="3"/>
      <c r="O219" s="3"/>
      <c r="P219" s="34">
        <f t="shared" si="10"/>
        <v>252826715</v>
      </c>
      <c r="Q219" s="165">
        <v>172339735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10060872</v>
      </c>
      <c r="X219" s="3"/>
      <c r="Y219" s="3">
        <v>0</v>
      </c>
      <c r="Z219" s="3">
        <v>0</v>
      </c>
      <c r="AA219" s="3">
        <v>0</v>
      </c>
      <c r="AB219" s="3"/>
      <c r="AC219" s="36">
        <f t="shared" si="9"/>
        <v>10060872</v>
      </c>
      <c r="AD219" s="37">
        <f t="shared" si="11"/>
        <v>70426108</v>
      </c>
      <c r="AE219" s="144"/>
      <c r="AG219" s="144"/>
      <c r="AI219" s="144"/>
    </row>
    <row r="220" spans="1:35" hidden="1" x14ac:dyDescent="0.25">
      <c r="A220" s="38">
        <v>208</v>
      </c>
      <c r="B220" s="61"/>
      <c r="C220" s="143" t="str">
        <f>VLOOKUP(D220,[8]Hoja1!$A$2:$B$1115,2,0)</f>
        <v>05873</v>
      </c>
      <c r="D220" s="31">
        <v>800020665</v>
      </c>
      <c r="E220" s="31">
        <v>217305873</v>
      </c>
      <c r="F220" s="61" t="s">
        <v>418</v>
      </c>
      <c r="G220" s="33">
        <v>0</v>
      </c>
      <c r="H220" s="33">
        <v>0</v>
      </c>
      <c r="I220" s="3">
        <v>643676104</v>
      </c>
      <c r="J220" s="3">
        <v>398314839</v>
      </c>
      <c r="K220" s="3">
        <v>0</v>
      </c>
      <c r="L220" s="3"/>
      <c r="M220" s="3"/>
      <c r="N220" s="3"/>
      <c r="O220" s="3"/>
      <c r="P220" s="34">
        <f t="shared" si="10"/>
        <v>1041990943</v>
      </c>
      <c r="Q220" s="165">
        <v>612873539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53639675</v>
      </c>
      <c r="X220" s="3"/>
      <c r="Y220" s="3">
        <v>0</v>
      </c>
      <c r="Z220" s="3">
        <v>0</v>
      </c>
      <c r="AA220" s="3">
        <v>0</v>
      </c>
      <c r="AB220" s="3"/>
      <c r="AC220" s="36">
        <f t="shared" si="9"/>
        <v>53639675</v>
      </c>
      <c r="AD220" s="37">
        <f t="shared" si="11"/>
        <v>375477729</v>
      </c>
      <c r="AE220" s="144"/>
      <c r="AG220" s="144"/>
      <c r="AI220" s="144"/>
    </row>
    <row r="221" spans="1:35" hidden="1" x14ac:dyDescent="0.25">
      <c r="A221" s="29">
        <v>209</v>
      </c>
      <c r="B221" s="61"/>
      <c r="C221" s="143" t="str">
        <f>VLOOKUP(D221,[8]Hoja1!$A$2:$B$1115,2,0)</f>
        <v>05885</v>
      </c>
      <c r="D221" s="31">
        <v>890980964</v>
      </c>
      <c r="E221" s="31">
        <v>218505885</v>
      </c>
      <c r="F221" s="61" t="s">
        <v>419</v>
      </c>
      <c r="G221" s="33">
        <v>0</v>
      </c>
      <c r="H221" s="33">
        <v>0</v>
      </c>
      <c r="I221" s="3">
        <v>145371640</v>
      </c>
      <c r="J221" s="3">
        <v>119548542</v>
      </c>
      <c r="K221" s="3">
        <v>0</v>
      </c>
      <c r="L221" s="3"/>
      <c r="M221" s="3"/>
      <c r="N221" s="3"/>
      <c r="O221" s="3"/>
      <c r="P221" s="34">
        <f t="shared" si="10"/>
        <v>264920182</v>
      </c>
      <c r="Q221" s="165">
        <v>168005754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12114303</v>
      </c>
      <c r="X221" s="3"/>
      <c r="Y221" s="3">
        <v>0</v>
      </c>
      <c r="Z221" s="3">
        <v>0</v>
      </c>
      <c r="AA221" s="3">
        <v>0</v>
      </c>
      <c r="AB221" s="3"/>
      <c r="AC221" s="36">
        <f t="shared" si="9"/>
        <v>12114303</v>
      </c>
      <c r="AD221" s="37">
        <f t="shared" si="11"/>
        <v>84800125</v>
      </c>
      <c r="AE221" s="144"/>
      <c r="AG221" s="144"/>
      <c r="AI221" s="144"/>
    </row>
    <row r="222" spans="1:35" hidden="1" x14ac:dyDescent="0.25">
      <c r="A222" s="38">
        <v>210</v>
      </c>
      <c r="B222" s="61"/>
      <c r="C222" s="143" t="str">
        <f>VLOOKUP(D222,[8]Hoja1!$A$2:$B$1115,2,0)</f>
        <v>05887</v>
      </c>
      <c r="D222" s="31">
        <v>890980096</v>
      </c>
      <c r="E222" s="31">
        <v>218705887</v>
      </c>
      <c r="F222" s="61" t="s">
        <v>420</v>
      </c>
      <c r="G222" s="33">
        <v>0</v>
      </c>
      <c r="H222" s="33">
        <v>0</v>
      </c>
      <c r="I222" s="3">
        <v>641830864</v>
      </c>
      <c r="J222" s="3">
        <v>726185231</v>
      </c>
      <c r="K222" s="3">
        <v>0</v>
      </c>
      <c r="L222" s="3"/>
      <c r="M222" s="3"/>
      <c r="N222" s="3"/>
      <c r="O222" s="3"/>
      <c r="P222" s="34">
        <f t="shared" si="10"/>
        <v>1368016095</v>
      </c>
      <c r="Q222" s="165">
        <v>940128851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53485905</v>
      </c>
      <c r="X222" s="3"/>
      <c r="Y222" s="3">
        <v>0</v>
      </c>
      <c r="Z222" s="3">
        <v>0</v>
      </c>
      <c r="AA222" s="3">
        <v>0</v>
      </c>
      <c r="AB222" s="3"/>
      <c r="AC222" s="36">
        <f t="shared" si="9"/>
        <v>53485905</v>
      </c>
      <c r="AD222" s="37">
        <f t="shared" si="11"/>
        <v>374401339</v>
      </c>
      <c r="AE222" s="144"/>
      <c r="AG222" s="144"/>
      <c r="AI222" s="144"/>
    </row>
    <row r="223" spans="1:35" hidden="1" x14ac:dyDescent="0.25">
      <c r="A223" s="29">
        <v>211</v>
      </c>
      <c r="B223" s="61"/>
      <c r="C223" s="143" t="str">
        <f>VLOOKUP(D223,[8]Hoja1!$A$2:$B$1115,2,0)</f>
        <v>05890</v>
      </c>
      <c r="D223" s="31">
        <v>890984030</v>
      </c>
      <c r="E223" s="31">
        <v>219005890</v>
      </c>
      <c r="F223" s="61" t="s">
        <v>421</v>
      </c>
      <c r="G223" s="33">
        <v>0</v>
      </c>
      <c r="H223" s="33">
        <v>0</v>
      </c>
      <c r="I223" s="3">
        <v>352000240</v>
      </c>
      <c r="J223" s="3">
        <v>344956374</v>
      </c>
      <c r="K223" s="3">
        <v>0</v>
      </c>
      <c r="L223" s="3"/>
      <c r="M223" s="3"/>
      <c r="N223" s="3"/>
      <c r="O223" s="3"/>
      <c r="P223" s="34">
        <f t="shared" si="10"/>
        <v>696956614</v>
      </c>
      <c r="Q223" s="165">
        <v>462289786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29333353</v>
      </c>
      <c r="X223" s="3"/>
      <c r="Y223" s="3">
        <v>0</v>
      </c>
      <c r="Z223" s="3">
        <v>0</v>
      </c>
      <c r="AA223" s="3">
        <v>0</v>
      </c>
      <c r="AB223" s="3"/>
      <c r="AC223" s="36">
        <f t="shared" si="9"/>
        <v>29333353</v>
      </c>
      <c r="AD223" s="37">
        <f t="shared" si="11"/>
        <v>205333475</v>
      </c>
      <c r="AE223" s="144"/>
      <c r="AG223" s="144"/>
      <c r="AI223" s="144"/>
    </row>
    <row r="224" spans="1:35" hidden="1" x14ac:dyDescent="0.25">
      <c r="A224" s="38">
        <v>212</v>
      </c>
      <c r="B224" s="61"/>
      <c r="C224" s="143" t="str">
        <f>VLOOKUP(D224,[8]Hoja1!$A$2:$B$1115,2,0)</f>
        <v>05893</v>
      </c>
      <c r="D224" s="31">
        <v>890984265</v>
      </c>
      <c r="E224" s="31">
        <v>219305893</v>
      </c>
      <c r="F224" s="61" t="s">
        <v>422</v>
      </c>
      <c r="G224" s="33">
        <v>0</v>
      </c>
      <c r="H224" s="33">
        <v>0</v>
      </c>
      <c r="I224" s="3">
        <v>503766400</v>
      </c>
      <c r="J224" s="3">
        <v>436049238</v>
      </c>
      <c r="K224" s="3">
        <v>0</v>
      </c>
      <c r="L224" s="3"/>
      <c r="M224" s="3"/>
      <c r="N224" s="3"/>
      <c r="O224" s="3"/>
      <c r="P224" s="34">
        <f t="shared" si="10"/>
        <v>939815638</v>
      </c>
      <c r="Q224" s="165">
        <v>603971370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41980533</v>
      </c>
      <c r="X224" s="3"/>
      <c r="Y224" s="3">
        <v>0</v>
      </c>
      <c r="Z224" s="3">
        <v>0</v>
      </c>
      <c r="AA224" s="3">
        <v>0</v>
      </c>
      <c r="AB224" s="3"/>
      <c r="AC224" s="36">
        <f t="shared" si="9"/>
        <v>41980533</v>
      </c>
      <c r="AD224" s="37">
        <f t="shared" si="11"/>
        <v>293863735</v>
      </c>
      <c r="AE224" s="144"/>
      <c r="AG224" s="144"/>
      <c r="AI224" s="144"/>
    </row>
    <row r="225" spans="1:35" hidden="1" x14ac:dyDescent="0.25">
      <c r="A225" s="29">
        <v>213</v>
      </c>
      <c r="B225" s="61"/>
      <c r="C225" s="143" t="str">
        <f>VLOOKUP(D225,[8]Hoja1!$A$2:$B$1115,2,0)</f>
        <v>05895</v>
      </c>
      <c r="D225" s="31">
        <v>890981150</v>
      </c>
      <c r="E225" s="31">
        <v>219505895</v>
      </c>
      <c r="F225" s="61" t="s">
        <v>423</v>
      </c>
      <c r="G225" s="33">
        <v>0</v>
      </c>
      <c r="H225" s="33">
        <v>0</v>
      </c>
      <c r="I225" s="3">
        <v>1244833136</v>
      </c>
      <c r="J225" s="3">
        <v>850246636</v>
      </c>
      <c r="K225" s="3">
        <v>0</v>
      </c>
      <c r="L225" s="3"/>
      <c r="M225" s="3"/>
      <c r="N225" s="3"/>
      <c r="O225" s="3"/>
      <c r="P225" s="34">
        <f t="shared" si="10"/>
        <v>2095079772</v>
      </c>
      <c r="Q225" s="165">
        <v>1265191016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103736095</v>
      </c>
      <c r="X225" s="3"/>
      <c r="Y225" s="3">
        <v>0</v>
      </c>
      <c r="Z225" s="3">
        <v>0</v>
      </c>
      <c r="AA225" s="3">
        <v>0</v>
      </c>
      <c r="AB225" s="3"/>
      <c r="AC225" s="36">
        <f t="shared" si="9"/>
        <v>103736095</v>
      </c>
      <c r="AD225" s="37">
        <f t="shared" si="11"/>
        <v>726152661</v>
      </c>
      <c r="AE225" s="144"/>
      <c r="AG225" s="144"/>
      <c r="AI225" s="144"/>
    </row>
    <row r="226" spans="1:35" hidden="1" x14ac:dyDescent="0.25">
      <c r="A226" s="38">
        <v>214</v>
      </c>
      <c r="B226" s="61"/>
      <c r="C226" s="143" t="str">
        <f>VLOOKUP(D226,[8]Hoja1!$A$2:$B$1115,2,0)</f>
        <v>08078</v>
      </c>
      <c r="D226" s="31">
        <v>890112371</v>
      </c>
      <c r="E226" s="31">
        <v>217808078</v>
      </c>
      <c r="F226" s="61" t="s">
        <v>424</v>
      </c>
      <c r="G226" s="33">
        <v>0</v>
      </c>
      <c r="H226" s="33">
        <v>0</v>
      </c>
      <c r="I226" s="3">
        <v>971494896</v>
      </c>
      <c r="J226" s="3">
        <v>1124693692</v>
      </c>
      <c r="K226" s="3">
        <v>0</v>
      </c>
      <c r="L226" s="3"/>
      <c r="M226" s="3"/>
      <c r="N226" s="3"/>
      <c r="O226" s="3"/>
      <c r="P226" s="34">
        <f t="shared" si="10"/>
        <v>2096188588</v>
      </c>
      <c r="Q226" s="165">
        <v>1448525324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80957908</v>
      </c>
      <c r="X226" s="3"/>
      <c r="Y226" s="3">
        <v>0</v>
      </c>
      <c r="Z226" s="3">
        <v>0</v>
      </c>
      <c r="AA226" s="3">
        <v>0</v>
      </c>
      <c r="AB226" s="3"/>
      <c r="AC226" s="36">
        <f t="shared" si="9"/>
        <v>80957908</v>
      </c>
      <c r="AD226" s="37">
        <f t="shared" si="11"/>
        <v>566705356</v>
      </c>
      <c r="AE226" s="144"/>
      <c r="AG226" s="144"/>
      <c r="AI226" s="144"/>
    </row>
    <row r="227" spans="1:35" hidden="1" x14ac:dyDescent="0.25">
      <c r="A227" s="29">
        <v>215</v>
      </c>
      <c r="B227" s="61"/>
      <c r="C227" s="143" t="str">
        <f>VLOOKUP(D227,[8]Hoja1!$A$2:$B$1115,2,0)</f>
        <v>08137</v>
      </c>
      <c r="D227" s="31">
        <v>800094462</v>
      </c>
      <c r="E227" s="31">
        <v>213708137</v>
      </c>
      <c r="F227" s="61" t="s">
        <v>425</v>
      </c>
      <c r="G227" s="33">
        <v>0</v>
      </c>
      <c r="H227" s="33">
        <v>0</v>
      </c>
      <c r="I227" s="3">
        <v>750646208</v>
      </c>
      <c r="J227" s="3">
        <v>709330336</v>
      </c>
      <c r="K227" s="3">
        <v>0</v>
      </c>
      <c r="L227" s="3"/>
      <c r="M227" s="3"/>
      <c r="N227" s="3"/>
      <c r="O227" s="3"/>
      <c r="P227" s="34">
        <f t="shared" si="10"/>
        <v>1459976544</v>
      </c>
      <c r="Q227" s="165">
        <v>959545740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62553851</v>
      </c>
      <c r="X227" s="3"/>
      <c r="Y227" s="3">
        <v>0</v>
      </c>
      <c r="Z227" s="3">
        <v>0</v>
      </c>
      <c r="AA227" s="3">
        <v>0</v>
      </c>
      <c r="AB227" s="3"/>
      <c r="AC227" s="36">
        <f t="shared" si="9"/>
        <v>62553851</v>
      </c>
      <c r="AD227" s="37">
        <f t="shared" si="11"/>
        <v>437876953</v>
      </c>
      <c r="AE227" s="144"/>
      <c r="AG227" s="144"/>
      <c r="AI227" s="144"/>
    </row>
    <row r="228" spans="1:35" hidden="1" x14ac:dyDescent="0.25">
      <c r="A228" s="38">
        <v>216</v>
      </c>
      <c r="B228" s="61"/>
      <c r="C228" s="143" t="str">
        <f>VLOOKUP(D228,[8]Hoja1!$A$2:$B$1115,2,0)</f>
        <v>08141</v>
      </c>
      <c r="D228" s="31">
        <v>800094466</v>
      </c>
      <c r="E228" s="31">
        <v>214108141</v>
      </c>
      <c r="F228" s="61" t="s">
        <v>426</v>
      </c>
      <c r="G228" s="33">
        <v>0</v>
      </c>
      <c r="H228" s="33">
        <v>0</v>
      </c>
      <c r="I228" s="3">
        <v>479973624</v>
      </c>
      <c r="J228" s="3">
        <v>404127834</v>
      </c>
      <c r="K228" s="3">
        <v>0</v>
      </c>
      <c r="L228" s="3"/>
      <c r="M228" s="3"/>
      <c r="N228" s="3"/>
      <c r="O228" s="3"/>
      <c r="P228" s="34">
        <f t="shared" si="10"/>
        <v>884101458</v>
      </c>
      <c r="Q228" s="165">
        <v>564119042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39997802</v>
      </c>
      <c r="X228" s="3"/>
      <c r="Y228" s="3">
        <v>0</v>
      </c>
      <c r="Z228" s="3">
        <v>0</v>
      </c>
      <c r="AA228" s="3">
        <v>0</v>
      </c>
      <c r="AB228" s="3"/>
      <c r="AC228" s="36">
        <f t="shared" si="9"/>
        <v>39997802</v>
      </c>
      <c r="AD228" s="37">
        <f t="shared" si="11"/>
        <v>279984614</v>
      </c>
      <c r="AE228" s="144"/>
      <c r="AG228" s="144"/>
      <c r="AI228" s="144"/>
    </row>
    <row r="229" spans="1:35" hidden="1" x14ac:dyDescent="0.25">
      <c r="A229" s="29">
        <v>217</v>
      </c>
      <c r="B229" s="61"/>
      <c r="C229" s="143" t="str">
        <f>VLOOKUP(D229,[8]Hoja1!$A$2:$B$1115,2,0)</f>
        <v>08296</v>
      </c>
      <c r="D229" s="31">
        <v>890102472</v>
      </c>
      <c r="E229" s="31">
        <v>219608296</v>
      </c>
      <c r="F229" s="61" t="s">
        <v>427</v>
      </c>
      <c r="G229" s="33">
        <v>0</v>
      </c>
      <c r="H229" s="33">
        <v>0</v>
      </c>
      <c r="I229" s="3">
        <v>947596144</v>
      </c>
      <c r="J229" s="3">
        <v>975422018</v>
      </c>
      <c r="K229" s="3">
        <v>0</v>
      </c>
      <c r="L229" s="3"/>
      <c r="M229" s="3"/>
      <c r="N229" s="3"/>
      <c r="O229" s="3"/>
      <c r="P229" s="34">
        <f t="shared" si="10"/>
        <v>1923018162</v>
      </c>
      <c r="Q229" s="165">
        <v>1291287398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78966345</v>
      </c>
      <c r="X229" s="3"/>
      <c r="Y229" s="3">
        <v>0</v>
      </c>
      <c r="Z229" s="3">
        <v>0</v>
      </c>
      <c r="AA229" s="3">
        <v>0</v>
      </c>
      <c r="AB229" s="3"/>
      <c r="AC229" s="36">
        <f t="shared" si="9"/>
        <v>78966345</v>
      </c>
      <c r="AD229" s="37">
        <f t="shared" si="11"/>
        <v>552764419</v>
      </c>
      <c r="AE229" s="144"/>
      <c r="AG229" s="144"/>
      <c r="AI229" s="144"/>
    </row>
    <row r="230" spans="1:35" hidden="1" x14ac:dyDescent="0.25">
      <c r="A230" s="38">
        <v>218</v>
      </c>
      <c r="B230" s="61"/>
      <c r="C230" s="143" t="str">
        <f>VLOOKUP(D230,[8]Hoja1!$A$2:$B$1115,2,0)</f>
        <v>08372</v>
      </c>
      <c r="D230" s="31">
        <v>800069901</v>
      </c>
      <c r="E230" s="31">
        <v>217208372</v>
      </c>
      <c r="F230" s="61" t="s">
        <v>428</v>
      </c>
      <c r="G230" s="33">
        <v>0</v>
      </c>
      <c r="H230" s="33">
        <v>0</v>
      </c>
      <c r="I230" s="3">
        <v>367504656</v>
      </c>
      <c r="J230" s="3">
        <v>489870524</v>
      </c>
      <c r="K230" s="3">
        <v>0</v>
      </c>
      <c r="L230" s="3"/>
      <c r="M230" s="3"/>
      <c r="N230" s="3"/>
      <c r="O230" s="3"/>
      <c r="P230" s="34">
        <f t="shared" si="10"/>
        <v>857375180</v>
      </c>
      <c r="Q230" s="165">
        <v>612372076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30625388</v>
      </c>
      <c r="X230" s="3"/>
      <c r="Y230" s="3">
        <v>0</v>
      </c>
      <c r="Z230" s="3">
        <v>0</v>
      </c>
      <c r="AA230" s="3">
        <v>0</v>
      </c>
      <c r="AB230" s="3"/>
      <c r="AC230" s="36">
        <f t="shared" si="9"/>
        <v>30625388</v>
      </c>
      <c r="AD230" s="37">
        <f t="shared" si="11"/>
        <v>214377716</v>
      </c>
      <c r="AE230" s="144"/>
      <c r="AG230" s="144"/>
      <c r="AI230" s="144"/>
    </row>
    <row r="231" spans="1:35" hidden="1" x14ac:dyDescent="0.25">
      <c r="A231" s="29">
        <v>219</v>
      </c>
      <c r="B231" s="61"/>
      <c r="C231" s="143" t="str">
        <f>VLOOKUP(D231,[8]Hoja1!$A$2:$B$1115,2,0)</f>
        <v>08421</v>
      </c>
      <c r="D231" s="31">
        <v>890103003</v>
      </c>
      <c r="E231" s="31">
        <v>212108421</v>
      </c>
      <c r="F231" s="61" t="s">
        <v>429</v>
      </c>
      <c r="G231" s="33">
        <v>0</v>
      </c>
      <c r="H231" s="33">
        <v>0</v>
      </c>
      <c r="I231" s="3">
        <v>669618896</v>
      </c>
      <c r="J231" s="3">
        <v>683087754</v>
      </c>
      <c r="K231" s="3">
        <v>0</v>
      </c>
      <c r="L231" s="3"/>
      <c r="M231" s="3"/>
      <c r="N231" s="3"/>
      <c r="O231" s="3"/>
      <c r="P231" s="34">
        <f t="shared" si="10"/>
        <v>1352706650</v>
      </c>
      <c r="Q231" s="165">
        <v>906294054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55801575</v>
      </c>
      <c r="X231" s="3"/>
      <c r="Y231" s="3">
        <v>0</v>
      </c>
      <c r="Z231" s="3">
        <v>0</v>
      </c>
      <c r="AA231" s="3">
        <v>0</v>
      </c>
      <c r="AB231" s="3"/>
      <c r="AC231" s="36">
        <f t="shared" si="9"/>
        <v>55801575</v>
      </c>
      <c r="AD231" s="37">
        <f t="shared" si="11"/>
        <v>390611021</v>
      </c>
      <c r="AE231" s="144"/>
      <c r="AG231" s="144"/>
      <c r="AI231" s="144"/>
    </row>
    <row r="232" spans="1:35" hidden="1" x14ac:dyDescent="0.25">
      <c r="A232" s="38">
        <v>220</v>
      </c>
      <c r="B232" s="61"/>
      <c r="C232" s="143" t="str">
        <f>VLOOKUP(D232,[8]Hoja1!$A$2:$B$1115,2,0)</f>
        <v>08436</v>
      </c>
      <c r="D232" s="31">
        <v>800019218</v>
      </c>
      <c r="E232" s="31">
        <v>213608436</v>
      </c>
      <c r="F232" s="61" t="s">
        <v>430</v>
      </c>
      <c r="G232" s="33">
        <v>0</v>
      </c>
      <c r="H232" s="33">
        <v>0</v>
      </c>
      <c r="I232" s="3">
        <v>589929936</v>
      </c>
      <c r="J232" s="3">
        <v>493270009</v>
      </c>
      <c r="K232" s="3">
        <v>0</v>
      </c>
      <c r="L232" s="3"/>
      <c r="M232" s="3"/>
      <c r="N232" s="3"/>
      <c r="O232" s="3"/>
      <c r="P232" s="34">
        <f t="shared" si="10"/>
        <v>1083199945</v>
      </c>
      <c r="Q232" s="165">
        <v>689913321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49160828</v>
      </c>
      <c r="X232" s="3"/>
      <c r="Y232" s="3">
        <v>0</v>
      </c>
      <c r="Z232" s="3">
        <v>0</v>
      </c>
      <c r="AA232" s="3">
        <v>0</v>
      </c>
      <c r="AB232" s="3"/>
      <c r="AC232" s="36">
        <f t="shared" si="9"/>
        <v>49160828</v>
      </c>
      <c r="AD232" s="37">
        <f t="shared" si="11"/>
        <v>344125796</v>
      </c>
      <c r="AE232" s="144"/>
      <c r="AG232" s="144"/>
      <c r="AI232" s="144"/>
    </row>
    <row r="233" spans="1:35" hidden="1" x14ac:dyDescent="0.25">
      <c r="A233" s="29">
        <v>221</v>
      </c>
      <c r="B233" s="61"/>
      <c r="C233" s="143" t="str">
        <f>VLOOKUP(D233,[8]Hoja1!$A$2:$B$1115,2,0)</f>
        <v>08520</v>
      </c>
      <c r="D233" s="31">
        <v>800094449</v>
      </c>
      <c r="E233" s="31">
        <v>212008520</v>
      </c>
      <c r="F233" s="61" t="s">
        <v>431</v>
      </c>
      <c r="G233" s="33">
        <v>0</v>
      </c>
      <c r="H233" s="33">
        <v>0</v>
      </c>
      <c r="I233" s="3">
        <v>564330360</v>
      </c>
      <c r="J233" s="3">
        <v>641631194</v>
      </c>
      <c r="K233" s="3">
        <v>0</v>
      </c>
      <c r="L233" s="3"/>
      <c r="M233" s="3"/>
      <c r="N233" s="3"/>
      <c r="O233" s="3"/>
      <c r="P233" s="34">
        <f t="shared" si="10"/>
        <v>1205961554</v>
      </c>
      <c r="Q233" s="165">
        <v>829741314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47027530</v>
      </c>
      <c r="X233" s="3"/>
      <c r="Y233" s="3">
        <v>0</v>
      </c>
      <c r="Z233" s="3">
        <v>0</v>
      </c>
      <c r="AA233" s="3">
        <v>0</v>
      </c>
      <c r="AB233" s="3"/>
      <c r="AC233" s="36">
        <f t="shared" si="9"/>
        <v>47027530</v>
      </c>
      <c r="AD233" s="37">
        <f t="shared" si="11"/>
        <v>329192710</v>
      </c>
      <c r="AE233" s="144"/>
      <c r="AG233" s="144"/>
      <c r="AI233" s="144"/>
    </row>
    <row r="234" spans="1:35" hidden="1" x14ac:dyDescent="0.25">
      <c r="A234" s="38">
        <v>222</v>
      </c>
      <c r="B234" s="61"/>
      <c r="C234" s="143" t="str">
        <f>VLOOKUP(D234,[8]Hoja1!$A$2:$B$1115,2,0)</f>
        <v>08549</v>
      </c>
      <c r="D234" s="31">
        <v>800094457</v>
      </c>
      <c r="E234" s="31">
        <v>214908549</v>
      </c>
      <c r="F234" s="61" t="s">
        <v>432</v>
      </c>
      <c r="G234" s="33">
        <v>0</v>
      </c>
      <c r="H234" s="33">
        <v>0</v>
      </c>
      <c r="I234" s="3">
        <v>115435460</v>
      </c>
      <c r="J234" s="3">
        <v>112983343</v>
      </c>
      <c r="K234" s="3">
        <v>0</v>
      </c>
      <c r="L234" s="3"/>
      <c r="M234" s="3"/>
      <c r="N234" s="3"/>
      <c r="O234" s="3"/>
      <c r="P234" s="34">
        <f t="shared" si="10"/>
        <v>228418803</v>
      </c>
      <c r="Q234" s="165">
        <v>151461831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9619622</v>
      </c>
      <c r="X234" s="3"/>
      <c r="Y234" s="3">
        <v>0</v>
      </c>
      <c r="Z234" s="3">
        <v>0</v>
      </c>
      <c r="AA234" s="3">
        <v>0</v>
      </c>
      <c r="AB234" s="3"/>
      <c r="AC234" s="36">
        <f t="shared" si="9"/>
        <v>9619622</v>
      </c>
      <c r="AD234" s="37">
        <f t="shared" si="11"/>
        <v>67337350</v>
      </c>
      <c r="AE234" s="144"/>
      <c r="AG234" s="144"/>
      <c r="AI234" s="144"/>
    </row>
    <row r="235" spans="1:35" hidden="1" x14ac:dyDescent="0.25">
      <c r="A235" s="29">
        <v>223</v>
      </c>
      <c r="B235" s="61"/>
      <c r="C235" s="143" t="str">
        <f>VLOOKUP(D235,[8]Hoja1!$A$2:$B$1115,2,0)</f>
        <v>08558</v>
      </c>
      <c r="D235" s="31">
        <v>800076751</v>
      </c>
      <c r="E235" s="31">
        <v>215808558</v>
      </c>
      <c r="F235" s="61" t="s">
        <v>433</v>
      </c>
      <c r="G235" s="33">
        <v>0</v>
      </c>
      <c r="H235" s="33">
        <v>0</v>
      </c>
      <c r="I235" s="3">
        <v>279649404</v>
      </c>
      <c r="J235" s="3">
        <v>333963999</v>
      </c>
      <c r="K235" s="3">
        <v>0</v>
      </c>
      <c r="L235" s="3"/>
      <c r="M235" s="3"/>
      <c r="N235" s="3"/>
      <c r="O235" s="3"/>
      <c r="P235" s="34">
        <f t="shared" si="10"/>
        <v>613613403</v>
      </c>
      <c r="Q235" s="165">
        <v>427180467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23304117</v>
      </c>
      <c r="X235" s="3"/>
      <c r="Y235" s="3">
        <v>0</v>
      </c>
      <c r="Z235" s="3">
        <v>0</v>
      </c>
      <c r="AA235" s="3">
        <v>0</v>
      </c>
      <c r="AB235" s="3"/>
      <c r="AC235" s="36">
        <f t="shared" si="9"/>
        <v>23304117</v>
      </c>
      <c r="AD235" s="37">
        <f t="shared" si="11"/>
        <v>163128819</v>
      </c>
      <c r="AE235" s="144"/>
      <c r="AG235" s="144"/>
      <c r="AI235" s="144"/>
    </row>
    <row r="236" spans="1:35" hidden="1" x14ac:dyDescent="0.25">
      <c r="A236" s="38">
        <v>224</v>
      </c>
      <c r="B236" s="61"/>
      <c r="C236" s="143" t="str">
        <f>VLOOKUP(D236,[8]Hoja1!$A$2:$B$1115,2,0)</f>
        <v>08560</v>
      </c>
      <c r="D236" s="31">
        <v>890116278</v>
      </c>
      <c r="E236" s="31">
        <v>216008560</v>
      </c>
      <c r="F236" s="61" t="s">
        <v>434</v>
      </c>
      <c r="G236" s="33">
        <v>0</v>
      </c>
      <c r="H236" s="33">
        <v>0</v>
      </c>
      <c r="I236" s="3">
        <v>600154720</v>
      </c>
      <c r="J236" s="3">
        <v>600502760</v>
      </c>
      <c r="K236" s="3">
        <v>0</v>
      </c>
      <c r="L236" s="3"/>
      <c r="M236" s="3"/>
      <c r="N236" s="3"/>
      <c r="O236" s="3"/>
      <c r="P236" s="34">
        <f t="shared" si="10"/>
        <v>1200657480</v>
      </c>
      <c r="Q236" s="165">
        <v>800554332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50012893</v>
      </c>
      <c r="X236" s="3"/>
      <c r="Y236" s="3">
        <v>0</v>
      </c>
      <c r="Z236" s="3">
        <v>0</v>
      </c>
      <c r="AA236" s="3">
        <v>0</v>
      </c>
      <c r="AB236" s="3"/>
      <c r="AC236" s="36">
        <f t="shared" si="9"/>
        <v>50012893</v>
      </c>
      <c r="AD236" s="37">
        <f t="shared" si="11"/>
        <v>350090255</v>
      </c>
      <c r="AE236" s="144"/>
      <c r="AG236" s="144"/>
      <c r="AI236" s="144"/>
    </row>
    <row r="237" spans="1:35" hidden="1" x14ac:dyDescent="0.25">
      <c r="A237" s="29">
        <v>225</v>
      </c>
      <c r="B237" s="61"/>
      <c r="C237" s="143" t="str">
        <f>VLOOKUP(D237,[8]Hoja1!$A$2:$B$1115,2,0)</f>
        <v>08573</v>
      </c>
      <c r="D237" s="31">
        <v>800094386</v>
      </c>
      <c r="E237" s="31">
        <v>217308573</v>
      </c>
      <c r="F237" s="61" t="s">
        <v>435</v>
      </c>
      <c r="G237" s="33">
        <v>0</v>
      </c>
      <c r="H237" s="33">
        <v>0</v>
      </c>
      <c r="I237" s="3">
        <v>485359752</v>
      </c>
      <c r="J237" s="3">
        <v>623010634</v>
      </c>
      <c r="K237" s="3">
        <v>0</v>
      </c>
      <c r="L237" s="3"/>
      <c r="M237" s="3"/>
      <c r="N237" s="3"/>
      <c r="O237" s="3"/>
      <c r="P237" s="34">
        <f t="shared" si="10"/>
        <v>1108370386</v>
      </c>
      <c r="Q237" s="165">
        <v>784797218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40446646</v>
      </c>
      <c r="X237" s="3"/>
      <c r="Y237" s="3">
        <v>0</v>
      </c>
      <c r="Z237" s="3">
        <v>0</v>
      </c>
      <c r="AA237" s="3">
        <v>0</v>
      </c>
      <c r="AB237" s="3"/>
      <c r="AC237" s="36">
        <f t="shared" si="9"/>
        <v>40446646</v>
      </c>
      <c r="AD237" s="37">
        <f t="shared" si="11"/>
        <v>283126522</v>
      </c>
      <c r="AE237" s="144"/>
      <c r="AG237" s="144"/>
      <c r="AI237" s="144"/>
    </row>
    <row r="238" spans="1:35" hidden="1" x14ac:dyDescent="0.25">
      <c r="A238" s="38">
        <v>226</v>
      </c>
      <c r="B238" s="61"/>
      <c r="C238" s="143" t="str">
        <f>VLOOKUP(D238,[8]Hoja1!$A$2:$B$1115,2,0)</f>
        <v>08606</v>
      </c>
      <c r="D238" s="31">
        <v>890103962</v>
      </c>
      <c r="E238" s="31">
        <v>210608606</v>
      </c>
      <c r="F238" s="61" t="s">
        <v>436</v>
      </c>
      <c r="G238" s="33">
        <v>0</v>
      </c>
      <c r="H238" s="33">
        <v>0</v>
      </c>
      <c r="I238" s="3">
        <v>738049936</v>
      </c>
      <c r="J238" s="3">
        <v>727895600</v>
      </c>
      <c r="K238" s="3">
        <v>0</v>
      </c>
      <c r="L238" s="3"/>
      <c r="M238" s="3"/>
      <c r="N238" s="3"/>
      <c r="O238" s="3"/>
      <c r="P238" s="34">
        <f t="shared" si="10"/>
        <v>1465945536</v>
      </c>
      <c r="Q238" s="165">
        <v>973912244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61504161</v>
      </c>
      <c r="X238" s="3"/>
      <c r="Y238" s="3">
        <v>0</v>
      </c>
      <c r="Z238" s="3">
        <v>0</v>
      </c>
      <c r="AA238" s="3">
        <v>0</v>
      </c>
      <c r="AB238" s="3"/>
      <c r="AC238" s="36">
        <f t="shared" si="9"/>
        <v>61504161</v>
      </c>
      <c r="AD238" s="37">
        <f t="shared" si="11"/>
        <v>430529131</v>
      </c>
      <c r="AE238" s="144"/>
      <c r="AG238" s="144"/>
      <c r="AI238" s="144"/>
    </row>
    <row r="239" spans="1:35" hidden="1" x14ac:dyDescent="0.25">
      <c r="A239" s="29">
        <v>227</v>
      </c>
      <c r="B239" s="61"/>
      <c r="C239" s="143" t="str">
        <f>VLOOKUP(D239,[8]Hoja1!$A$2:$B$1115,2,0)</f>
        <v>08634</v>
      </c>
      <c r="D239" s="31">
        <v>890115982</v>
      </c>
      <c r="E239" s="31">
        <v>213408634</v>
      </c>
      <c r="F239" s="61" t="s">
        <v>437</v>
      </c>
      <c r="G239" s="33">
        <v>0</v>
      </c>
      <c r="H239" s="33">
        <v>0</v>
      </c>
      <c r="I239" s="3">
        <v>680030680</v>
      </c>
      <c r="J239" s="3">
        <v>480510163</v>
      </c>
      <c r="K239" s="3">
        <v>0</v>
      </c>
      <c r="L239" s="3"/>
      <c r="M239" s="3"/>
      <c r="N239" s="3"/>
      <c r="O239" s="3"/>
      <c r="P239" s="34">
        <f t="shared" si="10"/>
        <v>1160540843</v>
      </c>
      <c r="Q239" s="165">
        <v>707187055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56669223</v>
      </c>
      <c r="X239" s="3"/>
      <c r="Y239" s="3">
        <v>0</v>
      </c>
      <c r="Z239" s="3">
        <v>0</v>
      </c>
      <c r="AA239" s="3">
        <v>0</v>
      </c>
      <c r="AB239" s="3"/>
      <c r="AC239" s="36">
        <f t="shared" si="9"/>
        <v>56669223</v>
      </c>
      <c r="AD239" s="37">
        <f t="shared" si="11"/>
        <v>396684565</v>
      </c>
      <c r="AE239" s="144"/>
      <c r="AG239" s="144"/>
      <c r="AI239" s="144"/>
    </row>
    <row r="240" spans="1:35" hidden="1" x14ac:dyDescent="0.25">
      <c r="A240" s="38">
        <v>228</v>
      </c>
      <c r="B240" s="61"/>
      <c r="C240" s="143" t="str">
        <f>VLOOKUP(D240,[8]Hoja1!$A$2:$B$1115,2,0)</f>
        <v>08638</v>
      </c>
      <c r="D240" s="31">
        <v>800094844</v>
      </c>
      <c r="E240" s="31">
        <v>213808638</v>
      </c>
      <c r="F240" s="61" t="s">
        <v>386</v>
      </c>
      <c r="G240" s="33">
        <v>0</v>
      </c>
      <c r="H240" s="33">
        <v>0</v>
      </c>
      <c r="I240" s="3">
        <v>1865199584</v>
      </c>
      <c r="J240" s="3">
        <v>2163664712</v>
      </c>
      <c r="K240" s="3">
        <v>0</v>
      </c>
      <c r="L240" s="3"/>
      <c r="M240" s="3"/>
      <c r="N240" s="3"/>
      <c r="O240" s="3"/>
      <c r="P240" s="34">
        <f t="shared" si="10"/>
        <v>4028864296</v>
      </c>
      <c r="Q240" s="165">
        <v>2785397908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155433299</v>
      </c>
      <c r="X240" s="3"/>
      <c r="Y240" s="3">
        <v>0</v>
      </c>
      <c r="Z240" s="3">
        <v>0</v>
      </c>
      <c r="AA240" s="3">
        <v>0</v>
      </c>
      <c r="AB240" s="3"/>
      <c r="AC240" s="36">
        <f t="shared" si="9"/>
        <v>155433299</v>
      </c>
      <c r="AD240" s="37">
        <f t="shared" si="11"/>
        <v>1088033089</v>
      </c>
      <c r="AE240" s="144"/>
      <c r="AG240" s="144"/>
      <c r="AI240" s="144"/>
    </row>
    <row r="241" spans="1:35" hidden="1" x14ac:dyDescent="0.25">
      <c r="A241" s="29">
        <v>229</v>
      </c>
      <c r="B241" s="61"/>
      <c r="C241" s="143" t="str">
        <f>VLOOKUP(D241,[8]Hoja1!$A$2:$B$1115,2,0)</f>
        <v>08675</v>
      </c>
      <c r="D241" s="31">
        <v>800019254</v>
      </c>
      <c r="E241" s="31">
        <v>217508675</v>
      </c>
      <c r="F241" s="61" t="s">
        <v>438</v>
      </c>
      <c r="G241" s="33">
        <v>0</v>
      </c>
      <c r="H241" s="33">
        <v>0</v>
      </c>
      <c r="I241" s="3">
        <v>382580228</v>
      </c>
      <c r="J241" s="3">
        <v>357606030</v>
      </c>
      <c r="K241" s="3">
        <v>0</v>
      </c>
      <c r="L241" s="3"/>
      <c r="M241" s="3"/>
      <c r="N241" s="3"/>
      <c r="O241" s="3"/>
      <c r="P241" s="34">
        <f t="shared" si="10"/>
        <v>740186258</v>
      </c>
      <c r="Q241" s="165">
        <v>485132774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31881686</v>
      </c>
      <c r="X241" s="3"/>
      <c r="Y241" s="3">
        <v>0</v>
      </c>
      <c r="Z241" s="3">
        <v>0</v>
      </c>
      <c r="AA241" s="3">
        <v>0</v>
      </c>
      <c r="AB241" s="3"/>
      <c r="AC241" s="36">
        <f t="shared" si="9"/>
        <v>31881686</v>
      </c>
      <c r="AD241" s="37">
        <f t="shared" si="11"/>
        <v>223171798</v>
      </c>
      <c r="AE241" s="144"/>
      <c r="AG241" s="144"/>
      <c r="AI241" s="144"/>
    </row>
    <row r="242" spans="1:35" hidden="1" x14ac:dyDescent="0.25">
      <c r="A242" s="38">
        <v>230</v>
      </c>
      <c r="B242" s="61"/>
      <c r="C242" s="143" t="str">
        <f>VLOOKUP(D242,[8]Hoja1!$A$2:$B$1115,2,0)</f>
        <v>08685</v>
      </c>
      <c r="D242" s="31">
        <v>800116284</v>
      </c>
      <c r="E242" s="31">
        <v>218508685</v>
      </c>
      <c r="F242" s="61" t="s">
        <v>439</v>
      </c>
      <c r="G242" s="33">
        <v>0</v>
      </c>
      <c r="H242" s="33">
        <v>0</v>
      </c>
      <c r="I242" s="3">
        <v>382528440</v>
      </c>
      <c r="J242" s="3">
        <v>456649922</v>
      </c>
      <c r="K242" s="3">
        <v>0</v>
      </c>
      <c r="L242" s="3"/>
      <c r="M242" s="3"/>
      <c r="N242" s="3"/>
      <c r="O242" s="3"/>
      <c r="P242" s="34">
        <f t="shared" si="10"/>
        <v>839178362</v>
      </c>
      <c r="Q242" s="165">
        <v>584159402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31877370</v>
      </c>
      <c r="X242" s="3"/>
      <c r="Y242" s="3">
        <v>0</v>
      </c>
      <c r="Z242" s="3">
        <v>0</v>
      </c>
      <c r="AA242" s="3">
        <v>0</v>
      </c>
      <c r="AB242" s="3"/>
      <c r="AC242" s="36">
        <f t="shared" si="9"/>
        <v>31877370</v>
      </c>
      <c r="AD242" s="37">
        <f t="shared" si="11"/>
        <v>223141590</v>
      </c>
      <c r="AE242" s="144"/>
      <c r="AG242" s="144"/>
      <c r="AI242" s="144"/>
    </row>
    <row r="243" spans="1:35" hidden="1" x14ac:dyDescent="0.25">
      <c r="A243" s="29">
        <v>231</v>
      </c>
      <c r="B243" s="61"/>
      <c r="C243" s="143" t="str">
        <f>VLOOKUP(D243,[8]Hoja1!$A$2:$B$1115,2,0)</f>
        <v>08770</v>
      </c>
      <c r="D243" s="31">
        <v>890116159</v>
      </c>
      <c r="E243" s="31">
        <v>217008770</v>
      </c>
      <c r="F243" s="61" t="s">
        <v>440</v>
      </c>
      <c r="G243" s="33">
        <v>0</v>
      </c>
      <c r="H243" s="33">
        <v>0</v>
      </c>
      <c r="I243" s="3">
        <v>227743140</v>
      </c>
      <c r="J243" s="3">
        <v>275605809</v>
      </c>
      <c r="K243" s="3">
        <v>0</v>
      </c>
      <c r="L243" s="3"/>
      <c r="M243" s="3"/>
      <c r="N243" s="3"/>
      <c r="O243" s="3"/>
      <c r="P243" s="34">
        <f t="shared" si="10"/>
        <v>503348949</v>
      </c>
      <c r="Q243" s="165">
        <v>351520189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18978595</v>
      </c>
      <c r="X243" s="3"/>
      <c r="Y243" s="3">
        <v>0</v>
      </c>
      <c r="Z243" s="3">
        <v>0</v>
      </c>
      <c r="AA243" s="3">
        <v>0</v>
      </c>
      <c r="AB243" s="3"/>
      <c r="AC243" s="36">
        <f t="shared" si="9"/>
        <v>18978595</v>
      </c>
      <c r="AD243" s="37">
        <f t="shared" si="11"/>
        <v>132850165</v>
      </c>
      <c r="AE243" s="144"/>
      <c r="AG243" s="144"/>
      <c r="AI243" s="144"/>
    </row>
    <row r="244" spans="1:35" hidden="1" x14ac:dyDescent="0.25">
      <c r="A244" s="38">
        <v>232</v>
      </c>
      <c r="B244" s="61"/>
      <c r="C244" s="143" t="str">
        <f>VLOOKUP(D244,[8]Hoja1!$A$2:$B$1115,2,0)</f>
        <v>08832</v>
      </c>
      <c r="D244" s="31">
        <v>800053552</v>
      </c>
      <c r="E244" s="31">
        <v>213208832</v>
      </c>
      <c r="F244" s="61" t="s">
        <v>441</v>
      </c>
      <c r="G244" s="33">
        <v>0</v>
      </c>
      <c r="H244" s="33">
        <v>0</v>
      </c>
      <c r="I244" s="3">
        <v>228134560</v>
      </c>
      <c r="J244" s="3">
        <v>266157076</v>
      </c>
      <c r="K244" s="3">
        <v>0</v>
      </c>
      <c r="L244" s="3"/>
      <c r="M244" s="3"/>
      <c r="N244" s="3"/>
      <c r="O244" s="3"/>
      <c r="P244" s="34">
        <f t="shared" si="10"/>
        <v>494291636</v>
      </c>
      <c r="Q244" s="165">
        <v>342201928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19011213</v>
      </c>
      <c r="X244" s="3"/>
      <c r="Y244" s="3">
        <v>0</v>
      </c>
      <c r="Z244" s="3">
        <v>0</v>
      </c>
      <c r="AA244" s="3">
        <v>0</v>
      </c>
      <c r="AB244" s="3"/>
      <c r="AC244" s="36">
        <f t="shared" si="9"/>
        <v>19011213</v>
      </c>
      <c r="AD244" s="37">
        <f t="shared" si="11"/>
        <v>133078495</v>
      </c>
      <c r="AE244" s="144"/>
      <c r="AG244" s="144"/>
      <c r="AI244" s="144"/>
    </row>
    <row r="245" spans="1:35" hidden="1" x14ac:dyDescent="0.25">
      <c r="A245" s="29">
        <v>233</v>
      </c>
      <c r="B245" s="61"/>
      <c r="C245" s="143" t="str">
        <f>VLOOKUP(D245,[8]Hoja1!$A$2:$B$1115,2,0)</f>
        <v>08849</v>
      </c>
      <c r="D245" s="31">
        <v>800094378</v>
      </c>
      <c r="E245" s="31">
        <v>214908849</v>
      </c>
      <c r="F245" s="61" t="s">
        <v>442</v>
      </c>
      <c r="G245" s="33">
        <v>0</v>
      </c>
      <c r="H245" s="33">
        <v>0</v>
      </c>
      <c r="I245" s="3">
        <v>142552948</v>
      </c>
      <c r="J245" s="3">
        <v>141443247</v>
      </c>
      <c r="K245" s="3">
        <v>0</v>
      </c>
      <c r="L245" s="3"/>
      <c r="M245" s="3"/>
      <c r="N245" s="3"/>
      <c r="O245" s="3"/>
      <c r="P245" s="34">
        <f t="shared" si="10"/>
        <v>283996195</v>
      </c>
      <c r="Q245" s="165">
        <v>188960895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11879412</v>
      </c>
      <c r="X245" s="3"/>
      <c r="Y245" s="3">
        <v>0</v>
      </c>
      <c r="Z245" s="3">
        <v>0</v>
      </c>
      <c r="AA245" s="3">
        <v>0</v>
      </c>
      <c r="AB245" s="3"/>
      <c r="AC245" s="36">
        <f t="shared" si="9"/>
        <v>11879412</v>
      </c>
      <c r="AD245" s="37">
        <f t="shared" si="11"/>
        <v>83155888</v>
      </c>
      <c r="AE245" s="144"/>
      <c r="AG245" s="144"/>
      <c r="AI245" s="144"/>
    </row>
    <row r="246" spans="1:35" hidden="1" x14ac:dyDescent="0.25">
      <c r="A246" s="38">
        <v>234</v>
      </c>
      <c r="B246" s="61"/>
      <c r="C246" s="143" t="str">
        <f>VLOOKUP(D246,[8]Hoja1!$A$2:$B$1115,2,0)</f>
        <v>13006</v>
      </c>
      <c r="D246" s="31">
        <v>800037371</v>
      </c>
      <c r="E246" s="31">
        <v>210613006</v>
      </c>
      <c r="F246" s="61" t="s">
        <v>443</v>
      </c>
      <c r="G246" s="33">
        <v>0</v>
      </c>
      <c r="H246" s="33">
        <v>0</v>
      </c>
      <c r="I246" s="3">
        <v>1182038992</v>
      </c>
      <c r="J246" s="3">
        <v>976080013</v>
      </c>
      <c r="K246" s="3">
        <v>0</v>
      </c>
      <c r="L246" s="3"/>
      <c r="M246" s="3"/>
      <c r="N246" s="3"/>
      <c r="O246" s="3"/>
      <c r="P246" s="34">
        <f t="shared" si="10"/>
        <v>2158119005</v>
      </c>
      <c r="Q246" s="165">
        <v>1370093009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98503249</v>
      </c>
      <c r="X246" s="3"/>
      <c r="Y246" s="3">
        <v>0</v>
      </c>
      <c r="Z246" s="3">
        <v>0</v>
      </c>
      <c r="AA246" s="3">
        <v>0</v>
      </c>
      <c r="AB246" s="3"/>
      <c r="AC246" s="36">
        <f t="shared" si="9"/>
        <v>98503249</v>
      </c>
      <c r="AD246" s="37">
        <f t="shared" si="11"/>
        <v>689522747</v>
      </c>
      <c r="AE246" s="144"/>
      <c r="AG246" s="144"/>
      <c r="AI246" s="144"/>
    </row>
    <row r="247" spans="1:35" hidden="1" x14ac:dyDescent="0.25">
      <c r="A247" s="29">
        <v>235</v>
      </c>
      <c r="B247" s="61"/>
      <c r="C247" s="143" t="str">
        <f>VLOOKUP(D247,[8]Hoja1!$A$2:$B$1115,2,0)</f>
        <v>13030</v>
      </c>
      <c r="D247" s="31">
        <v>800254879</v>
      </c>
      <c r="E247" s="31">
        <v>213013030</v>
      </c>
      <c r="F247" s="61" t="s">
        <v>444</v>
      </c>
      <c r="G247" s="33">
        <v>0</v>
      </c>
      <c r="H247" s="33">
        <v>0</v>
      </c>
      <c r="I247" s="3">
        <v>515478600</v>
      </c>
      <c r="J247" s="3">
        <v>363209084</v>
      </c>
      <c r="K247" s="3">
        <v>0</v>
      </c>
      <c r="L247" s="3"/>
      <c r="M247" s="3"/>
      <c r="N247" s="3"/>
      <c r="O247" s="3"/>
      <c r="P247" s="34">
        <f t="shared" si="10"/>
        <v>878687684</v>
      </c>
      <c r="Q247" s="165">
        <v>535035284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42956550</v>
      </c>
      <c r="X247" s="3"/>
      <c r="Y247" s="3">
        <v>0</v>
      </c>
      <c r="Z247" s="3">
        <v>0</v>
      </c>
      <c r="AA247" s="3">
        <v>0</v>
      </c>
      <c r="AB247" s="3"/>
      <c r="AC247" s="36">
        <f t="shared" si="9"/>
        <v>42956550</v>
      </c>
      <c r="AD247" s="37">
        <f t="shared" si="11"/>
        <v>300695850</v>
      </c>
      <c r="AE247" s="144"/>
      <c r="AG247" s="144"/>
      <c r="AI247" s="144"/>
    </row>
    <row r="248" spans="1:35" hidden="1" x14ac:dyDescent="0.25">
      <c r="A248" s="38">
        <v>236</v>
      </c>
      <c r="B248" s="61"/>
      <c r="C248" s="143" t="str">
        <f>VLOOKUP(D248,[8]Hoja1!$A$2:$B$1115,2,0)</f>
        <v>13042</v>
      </c>
      <c r="D248" s="31">
        <v>806001937</v>
      </c>
      <c r="E248" s="31">
        <v>214213042</v>
      </c>
      <c r="F248" s="61" t="s">
        <v>445</v>
      </c>
      <c r="G248" s="33">
        <v>0</v>
      </c>
      <c r="H248" s="33">
        <v>0</v>
      </c>
      <c r="I248" s="3">
        <v>315299152</v>
      </c>
      <c r="J248" s="3">
        <v>247142921</v>
      </c>
      <c r="K248" s="3">
        <v>0</v>
      </c>
      <c r="L248" s="3"/>
      <c r="M248" s="3"/>
      <c r="N248" s="3"/>
      <c r="O248" s="3"/>
      <c r="P248" s="34">
        <f t="shared" si="10"/>
        <v>562442073</v>
      </c>
      <c r="Q248" s="165">
        <v>352242637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26274929</v>
      </c>
      <c r="X248" s="3"/>
      <c r="Y248" s="3">
        <v>0</v>
      </c>
      <c r="Z248" s="3">
        <v>0</v>
      </c>
      <c r="AA248" s="3">
        <v>0</v>
      </c>
      <c r="AB248" s="3"/>
      <c r="AC248" s="36">
        <f t="shared" si="9"/>
        <v>26274929</v>
      </c>
      <c r="AD248" s="37">
        <f t="shared" si="11"/>
        <v>183924507</v>
      </c>
      <c r="AE248" s="144"/>
      <c r="AG248" s="144"/>
      <c r="AI248" s="144"/>
    </row>
    <row r="249" spans="1:35" hidden="1" x14ac:dyDescent="0.25">
      <c r="A249" s="29">
        <v>237</v>
      </c>
      <c r="B249" s="61"/>
      <c r="C249" s="143" t="str">
        <f>VLOOKUP(D249,[8]Hoja1!$A$2:$B$1115,2,0)</f>
        <v>13052</v>
      </c>
      <c r="D249" s="31">
        <v>890480254</v>
      </c>
      <c r="E249" s="31">
        <v>215213052</v>
      </c>
      <c r="F249" s="61" t="s">
        <v>446</v>
      </c>
      <c r="G249" s="33">
        <v>0</v>
      </c>
      <c r="H249" s="33">
        <v>0</v>
      </c>
      <c r="I249" s="3">
        <v>1585528544</v>
      </c>
      <c r="J249" s="3">
        <v>1571352743</v>
      </c>
      <c r="K249" s="3">
        <v>0</v>
      </c>
      <c r="L249" s="3"/>
      <c r="M249" s="3"/>
      <c r="N249" s="3"/>
      <c r="O249" s="3"/>
      <c r="P249" s="34">
        <f t="shared" si="10"/>
        <v>3156881287</v>
      </c>
      <c r="Q249" s="165">
        <v>2099862259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132127379</v>
      </c>
      <c r="X249" s="3"/>
      <c r="Y249" s="3">
        <v>0</v>
      </c>
      <c r="Z249" s="3">
        <v>0</v>
      </c>
      <c r="AA249" s="3">
        <v>0</v>
      </c>
      <c r="AB249" s="3"/>
      <c r="AC249" s="36">
        <f t="shared" si="9"/>
        <v>132127379</v>
      </c>
      <c r="AD249" s="37">
        <f t="shared" si="11"/>
        <v>924891649</v>
      </c>
      <c r="AE249" s="144"/>
      <c r="AG249" s="144"/>
      <c r="AI249" s="144"/>
    </row>
    <row r="250" spans="1:35" hidden="1" x14ac:dyDescent="0.25">
      <c r="A250" s="38">
        <v>238</v>
      </c>
      <c r="B250" s="61"/>
      <c r="C250" s="143" t="str">
        <f>VLOOKUP(D250,[8]Hoja1!$A$2:$B$1115,2,0)</f>
        <v>13062</v>
      </c>
      <c r="D250" s="31">
        <v>806004900</v>
      </c>
      <c r="E250" s="31">
        <v>216213062</v>
      </c>
      <c r="F250" s="61" t="s">
        <v>447</v>
      </c>
      <c r="G250" s="33">
        <v>0</v>
      </c>
      <c r="H250" s="33">
        <v>0</v>
      </c>
      <c r="I250" s="3">
        <v>334784100</v>
      </c>
      <c r="J250" s="3">
        <v>235268488</v>
      </c>
      <c r="K250" s="3">
        <v>0</v>
      </c>
      <c r="L250" s="3"/>
      <c r="M250" s="3"/>
      <c r="N250" s="3"/>
      <c r="O250" s="3"/>
      <c r="P250" s="34">
        <f t="shared" si="10"/>
        <v>570052588</v>
      </c>
      <c r="Q250" s="165">
        <v>346863188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27898675</v>
      </c>
      <c r="X250" s="3"/>
      <c r="Y250" s="3">
        <v>0</v>
      </c>
      <c r="Z250" s="3">
        <v>0</v>
      </c>
      <c r="AA250" s="3">
        <v>0</v>
      </c>
      <c r="AB250" s="3"/>
      <c r="AC250" s="36">
        <f t="shared" si="9"/>
        <v>27898675</v>
      </c>
      <c r="AD250" s="37">
        <f t="shared" si="11"/>
        <v>195290725</v>
      </c>
      <c r="AE250" s="144"/>
      <c r="AG250" s="144"/>
      <c r="AI250" s="144"/>
    </row>
    <row r="251" spans="1:35" hidden="1" x14ac:dyDescent="0.25">
      <c r="A251" s="29">
        <v>239</v>
      </c>
      <c r="B251" s="61"/>
      <c r="C251" s="143" t="str">
        <f>VLOOKUP(D251,[8]Hoja1!$A$2:$B$1115,2,0)</f>
        <v>13074</v>
      </c>
      <c r="D251" s="31">
        <v>800015991</v>
      </c>
      <c r="E251" s="31">
        <v>217413074</v>
      </c>
      <c r="F251" s="61" t="s">
        <v>448</v>
      </c>
      <c r="G251" s="33">
        <v>0</v>
      </c>
      <c r="H251" s="33">
        <v>0</v>
      </c>
      <c r="I251" s="3">
        <v>832115200</v>
      </c>
      <c r="J251" s="3">
        <v>684218261</v>
      </c>
      <c r="K251" s="3">
        <v>0</v>
      </c>
      <c r="L251" s="3"/>
      <c r="M251" s="3"/>
      <c r="N251" s="3"/>
      <c r="O251" s="3"/>
      <c r="P251" s="34">
        <f t="shared" si="10"/>
        <v>1516333461</v>
      </c>
      <c r="Q251" s="165">
        <v>961589993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69342933</v>
      </c>
      <c r="X251" s="3"/>
      <c r="Y251" s="3">
        <v>0</v>
      </c>
      <c r="Z251" s="3">
        <v>0</v>
      </c>
      <c r="AA251" s="3">
        <v>0</v>
      </c>
      <c r="AB251" s="3"/>
      <c r="AC251" s="36">
        <f t="shared" si="9"/>
        <v>69342933</v>
      </c>
      <c r="AD251" s="37">
        <f t="shared" si="11"/>
        <v>485400535</v>
      </c>
      <c r="AE251" s="144"/>
      <c r="AG251" s="144"/>
      <c r="AI251" s="144"/>
    </row>
    <row r="252" spans="1:35" hidden="1" x14ac:dyDescent="0.25">
      <c r="A252" s="38">
        <v>240</v>
      </c>
      <c r="B252" s="61"/>
      <c r="C252" s="143" t="str">
        <f>VLOOKUP(D252,[8]Hoja1!$A$2:$B$1115,2,0)</f>
        <v>13140</v>
      </c>
      <c r="D252" s="31">
        <v>890481362</v>
      </c>
      <c r="E252" s="31">
        <v>214013140</v>
      </c>
      <c r="F252" s="61" t="s">
        <v>449</v>
      </c>
      <c r="G252" s="33">
        <v>0</v>
      </c>
      <c r="H252" s="33">
        <v>0</v>
      </c>
      <c r="I252" s="3">
        <v>948815648</v>
      </c>
      <c r="J252" s="3">
        <v>723958920</v>
      </c>
      <c r="K252" s="3">
        <v>0</v>
      </c>
      <c r="L252" s="3"/>
      <c r="M252" s="3"/>
      <c r="N252" s="3"/>
      <c r="O252" s="3"/>
      <c r="P252" s="34">
        <f t="shared" si="10"/>
        <v>1672774568</v>
      </c>
      <c r="Q252" s="165">
        <v>1040230804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79067971</v>
      </c>
      <c r="X252" s="3"/>
      <c r="Y252" s="3">
        <v>0</v>
      </c>
      <c r="Z252" s="3">
        <v>0</v>
      </c>
      <c r="AA252" s="3">
        <v>0</v>
      </c>
      <c r="AB252" s="3"/>
      <c r="AC252" s="36">
        <f t="shared" si="9"/>
        <v>79067971</v>
      </c>
      <c r="AD252" s="37">
        <f t="shared" si="11"/>
        <v>553475793</v>
      </c>
      <c r="AE252" s="144"/>
      <c r="AG252" s="144"/>
      <c r="AI252" s="144"/>
    </row>
    <row r="253" spans="1:35" hidden="1" x14ac:dyDescent="0.25">
      <c r="A253" s="29">
        <v>241</v>
      </c>
      <c r="B253" s="61"/>
      <c r="C253" s="143" t="str">
        <f>VLOOKUP(D253,[8]Hoja1!$A$2:$B$1115,2,0)</f>
        <v>13160</v>
      </c>
      <c r="D253" s="31">
        <v>800253526</v>
      </c>
      <c r="E253" s="31">
        <v>216013160</v>
      </c>
      <c r="F253" s="61" t="s">
        <v>450</v>
      </c>
      <c r="G253" s="33">
        <v>0</v>
      </c>
      <c r="H253" s="33">
        <v>0</v>
      </c>
      <c r="I253" s="3">
        <v>320880176</v>
      </c>
      <c r="J253" s="3">
        <v>289317492</v>
      </c>
      <c r="K253" s="3">
        <v>0</v>
      </c>
      <c r="L253" s="3"/>
      <c r="M253" s="3"/>
      <c r="N253" s="3"/>
      <c r="O253" s="3"/>
      <c r="P253" s="34">
        <f t="shared" si="10"/>
        <v>610197668</v>
      </c>
      <c r="Q253" s="165">
        <v>396277552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26740015</v>
      </c>
      <c r="X253" s="3"/>
      <c r="Y253" s="3">
        <v>0</v>
      </c>
      <c r="Z253" s="3">
        <v>0</v>
      </c>
      <c r="AA253" s="3">
        <v>0</v>
      </c>
      <c r="AB253" s="3"/>
      <c r="AC253" s="36">
        <f t="shared" si="9"/>
        <v>26740015</v>
      </c>
      <c r="AD253" s="37">
        <f t="shared" si="11"/>
        <v>187180101</v>
      </c>
      <c r="AE253" s="144"/>
      <c r="AG253" s="144"/>
      <c r="AI253" s="144"/>
    </row>
    <row r="254" spans="1:35" hidden="1" x14ac:dyDescent="0.25">
      <c r="A254" s="38">
        <v>242</v>
      </c>
      <c r="B254" s="61"/>
      <c r="C254" s="143" t="str">
        <f>VLOOKUP(D254,[8]Hoja1!$A$2:$B$1115,2,0)</f>
        <v>13188</v>
      </c>
      <c r="D254" s="31">
        <v>800254481</v>
      </c>
      <c r="E254" s="31">
        <v>218813188</v>
      </c>
      <c r="F254" s="61" t="s">
        <v>451</v>
      </c>
      <c r="G254" s="33">
        <v>0</v>
      </c>
      <c r="H254" s="33">
        <v>0</v>
      </c>
      <c r="I254" s="3">
        <v>443721736</v>
      </c>
      <c r="J254" s="3">
        <v>372931657</v>
      </c>
      <c r="K254" s="3">
        <v>0</v>
      </c>
      <c r="L254" s="3"/>
      <c r="M254" s="3"/>
      <c r="N254" s="3"/>
      <c r="O254" s="3"/>
      <c r="P254" s="34">
        <f t="shared" si="10"/>
        <v>816653393</v>
      </c>
      <c r="Q254" s="165">
        <v>520838901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36976811</v>
      </c>
      <c r="X254" s="3"/>
      <c r="Y254" s="3">
        <v>0</v>
      </c>
      <c r="Z254" s="3">
        <v>0</v>
      </c>
      <c r="AA254" s="3">
        <v>0</v>
      </c>
      <c r="AB254" s="3"/>
      <c r="AC254" s="36">
        <f t="shared" si="9"/>
        <v>36976811</v>
      </c>
      <c r="AD254" s="37">
        <f t="shared" si="11"/>
        <v>258837681</v>
      </c>
      <c r="AE254" s="144"/>
      <c r="AG254" s="144"/>
      <c r="AI254" s="144"/>
    </row>
    <row r="255" spans="1:35" hidden="1" x14ac:dyDescent="0.25">
      <c r="A255" s="29">
        <v>243</v>
      </c>
      <c r="B255" s="61"/>
      <c r="C255" s="143" t="str">
        <f>VLOOKUP(D255,[8]Hoja1!$A$2:$B$1115,2,0)</f>
        <v>13212</v>
      </c>
      <c r="D255" s="31">
        <v>800038613</v>
      </c>
      <c r="E255" s="31">
        <v>211213212</v>
      </c>
      <c r="F255" s="61" t="s">
        <v>452</v>
      </c>
      <c r="G255" s="33">
        <v>0</v>
      </c>
      <c r="H255" s="33">
        <v>0</v>
      </c>
      <c r="I255" s="3">
        <v>448645952</v>
      </c>
      <c r="J255" s="3">
        <v>485209425</v>
      </c>
      <c r="K255" s="3">
        <v>0</v>
      </c>
      <c r="L255" s="3"/>
      <c r="M255" s="3"/>
      <c r="N255" s="3"/>
      <c r="O255" s="3"/>
      <c r="P255" s="34">
        <f t="shared" si="10"/>
        <v>933855377</v>
      </c>
      <c r="Q255" s="165">
        <v>634758077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37387163</v>
      </c>
      <c r="X255" s="3"/>
      <c r="Y255" s="3">
        <v>0</v>
      </c>
      <c r="Z255" s="3">
        <v>0</v>
      </c>
      <c r="AA255" s="3">
        <v>0</v>
      </c>
      <c r="AB255" s="3"/>
      <c r="AC255" s="36">
        <f t="shared" si="9"/>
        <v>37387163</v>
      </c>
      <c r="AD255" s="37">
        <f t="shared" si="11"/>
        <v>261710137</v>
      </c>
      <c r="AE255" s="144"/>
      <c r="AG255" s="144"/>
      <c r="AI255" s="144"/>
    </row>
    <row r="256" spans="1:35" hidden="1" x14ac:dyDescent="0.25">
      <c r="A256" s="38">
        <v>244</v>
      </c>
      <c r="B256" s="61"/>
      <c r="C256" s="143" t="str">
        <f>VLOOKUP(D256,[8]Hoja1!$A$2:$B$1115,2,0)</f>
        <v>13222</v>
      </c>
      <c r="D256" s="31">
        <v>806000701</v>
      </c>
      <c r="E256" s="31">
        <v>212213222</v>
      </c>
      <c r="F256" s="61" t="s">
        <v>453</v>
      </c>
      <c r="G256" s="33">
        <v>0</v>
      </c>
      <c r="H256" s="33">
        <v>0</v>
      </c>
      <c r="I256" s="3">
        <v>930788256</v>
      </c>
      <c r="J256" s="3">
        <v>525448797</v>
      </c>
      <c r="K256" s="3">
        <v>0</v>
      </c>
      <c r="L256" s="3"/>
      <c r="M256" s="3"/>
      <c r="N256" s="3"/>
      <c r="O256" s="3"/>
      <c r="P256" s="34">
        <f t="shared" si="10"/>
        <v>1456237053</v>
      </c>
      <c r="Q256" s="165">
        <v>835711549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77565688</v>
      </c>
      <c r="X256" s="3"/>
      <c r="Y256" s="3">
        <v>0</v>
      </c>
      <c r="Z256" s="3">
        <v>0</v>
      </c>
      <c r="AA256" s="3">
        <v>0</v>
      </c>
      <c r="AB256" s="3"/>
      <c r="AC256" s="36">
        <f t="shared" si="9"/>
        <v>77565688</v>
      </c>
      <c r="AD256" s="37">
        <f t="shared" si="11"/>
        <v>542959816</v>
      </c>
      <c r="AE256" s="144"/>
      <c r="AG256" s="144"/>
      <c r="AI256" s="144"/>
    </row>
    <row r="257" spans="1:35" hidden="1" x14ac:dyDescent="0.25">
      <c r="A257" s="29">
        <v>245</v>
      </c>
      <c r="B257" s="61"/>
      <c r="C257" s="143" t="str">
        <f>VLOOKUP(D257,[8]Hoja1!$A$2:$B$1115,2,0)</f>
        <v>13244</v>
      </c>
      <c r="D257" s="31">
        <v>890480022</v>
      </c>
      <c r="E257" s="31">
        <v>214413244</v>
      </c>
      <c r="F257" s="61" t="s">
        <v>454</v>
      </c>
      <c r="G257" s="33">
        <v>0</v>
      </c>
      <c r="H257" s="33">
        <v>0</v>
      </c>
      <c r="I257" s="3">
        <v>2752609312</v>
      </c>
      <c r="J257" s="3">
        <v>1952359450</v>
      </c>
      <c r="K257" s="3">
        <v>0</v>
      </c>
      <c r="L257" s="3"/>
      <c r="M257" s="3"/>
      <c r="N257" s="3"/>
      <c r="O257" s="3"/>
      <c r="P257" s="34">
        <f t="shared" si="10"/>
        <v>4704968762</v>
      </c>
      <c r="Q257" s="165">
        <v>2869895886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229384109</v>
      </c>
      <c r="X257" s="3"/>
      <c r="Y257" s="3">
        <v>0</v>
      </c>
      <c r="Z257" s="3">
        <v>0</v>
      </c>
      <c r="AA257" s="3">
        <v>0</v>
      </c>
      <c r="AB257" s="3"/>
      <c r="AC257" s="36">
        <f t="shared" si="9"/>
        <v>229384109</v>
      </c>
      <c r="AD257" s="37">
        <f t="shared" si="11"/>
        <v>1605688767</v>
      </c>
      <c r="AE257" s="144"/>
      <c r="AG257" s="144"/>
      <c r="AI257" s="144"/>
    </row>
    <row r="258" spans="1:35" hidden="1" x14ac:dyDescent="0.25">
      <c r="A258" s="38">
        <v>246</v>
      </c>
      <c r="B258" s="61"/>
      <c r="C258" s="143" t="str">
        <f>VLOOKUP(D258,[8]Hoja1!$A$2:$B$1115,2,0)</f>
        <v>13248</v>
      </c>
      <c r="D258" s="31">
        <v>890481295</v>
      </c>
      <c r="E258" s="31">
        <v>214813248</v>
      </c>
      <c r="F258" s="61" t="s">
        <v>455</v>
      </c>
      <c r="G258" s="33">
        <v>0</v>
      </c>
      <c r="H258" s="33">
        <v>0</v>
      </c>
      <c r="I258" s="3">
        <v>175988814</v>
      </c>
      <c r="J258" s="3">
        <v>177130204</v>
      </c>
      <c r="K258" s="3">
        <v>0</v>
      </c>
      <c r="L258" s="3"/>
      <c r="M258" s="3"/>
      <c r="N258" s="3"/>
      <c r="O258" s="3"/>
      <c r="P258" s="34">
        <f t="shared" si="10"/>
        <v>353119018</v>
      </c>
      <c r="Q258" s="165">
        <v>235793144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14665735</v>
      </c>
      <c r="X258" s="3"/>
      <c r="Y258" s="3">
        <v>0</v>
      </c>
      <c r="Z258" s="3">
        <v>0</v>
      </c>
      <c r="AA258" s="3">
        <v>0</v>
      </c>
      <c r="AB258" s="3"/>
      <c r="AC258" s="36">
        <f t="shared" si="9"/>
        <v>14665735</v>
      </c>
      <c r="AD258" s="37">
        <f t="shared" si="11"/>
        <v>102660139</v>
      </c>
      <c r="AE258" s="144"/>
      <c r="AG258" s="144"/>
      <c r="AI258" s="144"/>
    </row>
    <row r="259" spans="1:35" hidden="1" x14ac:dyDescent="0.25">
      <c r="A259" s="29">
        <v>247</v>
      </c>
      <c r="B259" s="61"/>
      <c r="C259" s="143" t="str">
        <f>VLOOKUP(D259,[8]Hoja1!$A$2:$B$1115,2,0)</f>
        <v>13268</v>
      </c>
      <c r="D259" s="31">
        <v>806001439</v>
      </c>
      <c r="E259" s="31">
        <v>216813268</v>
      </c>
      <c r="F259" s="61" t="s">
        <v>456</v>
      </c>
      <c r="G259" s="33">
        <v>0</v>
      </c>
      <c r="H259" s="33">
        <v>0</v>
      </c>
      <c r="I259" s="3">
        <v>303836584</v>
      </c>
      <c r="J259" s="3">
        <v>248255116</v>
      </c>
      <c r="K259" s="3">
        <v>0</v>
      </c>
      <c r="L259" s="3"/>
      <c r="M259" s="3"/>
      <c r="N259" s="3"/>
      <c r="O259" s="3"/>
      <c r="P259" s="34">
        <f t="shared" si="10"/>
        <v>552091700</v>
      </c>
      <c r="Q259" s="165">
        <v>349533976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25319715</v>
      </c>
      <c r="X259" s="3"/>
      <c r="Y259" s="3">
        <v>0</v>
      </c>
      <c r="Z259" s="3">
        <v>0</v>
      </c>
      <c r="AA259" s="3">
        <v>0</v>
      </c>
      <c r="AB259" s="3"/>
      <c r="AC259" s="36">
        <f t="shared" si="9"/>
        <v>25319715</v>
      </c>
      <c r="AD259" s="37">
        <f t="shared" si="11"/>
        <v>177238009</v>
      </c>
      <c r="AE259" s="144"/>
      <c r="AG259" s="144"/>
      <c r="AI259" s="144"/>
    </row>
    <row r="260" spans="1:35" hidden="1" x14ac:dyDescent="0.25">
      <c r="A260" s="38">
        <v>248</v>
      </c>
      <c r="B260" s="61"/>
      <c r="C260" s="143" t="str">
        <f>VLOOKUP(D260,[8]Hoja1!$A$2:$B$1115,2,0)</f>
        <v>13300</v>
      </c>
      <c r="D260" s="31">
        <v>800255214</v>
      </c>
      <c r="E260" s="31">
        <v>210013300</v>
      </c>
      <c r="F260" s="61" t="s">
        <v>457</v>
      </c>
      <c r="G260" s="33">
        <v>0</v>
      </c>
      <c r="H260" s="33">
        <v>0</v>
      </c>
      <c r="I260" s="3">
        <v>679645592</v>
      </c>
      <c r="J260" s="3">
        <v>510799734</v>
      </c>
      <c r="K260" s="3">
        <v>0</v>
      </c>
      <c r="L260" s="3"/>
      <c r="M260" s="3"/>
      <c r="N260" s="3"/>
      <c r="O260" s="3"/>
      <c r="P260" s="34">
        <f t="shared" si="10"/>
        <v>1190445326</v>
      </c>
      <c r="Q260" s="165">
        <v>737348266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56637133</v>
      </c>
      <c r="X260" s="3"/>
      <c r="Y260" s="3">
        <v>0</v>
      </c>
      <c r="Z260" s="3">
        <v>0</v>
      </c>
      <c r="AA260" s="3">
        <v>0</v>
      </c>
      <c r="AB260" s="3"/>
      <c r="AC260" s="36">
        <f t="shared" si="9"/>
        <v>56637133</v>
      </c>
      <c r="AD260" s="37">
        <f t="shared" si="11"/>
        <v>396459927</v>
      </c>
      <c r="AE260" s="144"/>
      <c r="AG260" s="144"/>
      <c r="AI260" s="144"/>
    </row>
    <row r="261" spans="1:35" hidden="1" x14ac:dyDescent="0.25">
      <c r="A261" s="29">
        <v>249</v>
      </c>
      <c r="B261" s="61"/>
      <c r="C261" s="143" t="str">
        <f>VLOOKUP(D261,[8]Hoja1!$A$2:$B$1115,2,0)</f>
        <v>13433</v>
      </c>
      <c r="D261" s="31">
        <v>800095514</v>
      </c>
      <c r="E261" s="31">
        <v>213313433</v>
      </c>
      <c r="F261" s="61" t="s">
        <v>458</v>
      </c>
      <c r="G261" s="33">
        <v>0</v>
      </c>
      <c r="H261" s="33">
        <v>0</v>
      </c>
      <c r="I261" s="3">
        <v>716978080</v>
      </c>
      <c r="J261" s="3">
        <v>740970324</v>
      </c>
      <c r="K261" s="3">
        <v>0</v>
      </c>
      <c r="L261" s="3"/>
      <c r="M261" s="3"/>
      <c r="N261" s="3"/>
      <c r="O261" s="3"/>
      <c r="P261" s="34">
        <f t="shared" si="10"/>
        <v>1457948404</v>
      </c>
      <c r="Q261" s="165">
        <v>979963016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59748173</v>
      </c>
      <c r="X261" s="3"/>
      <c r="Y261" s="3">
        <v>0</v>
      </c>
      <c r="Z261" s="3">
        <v>0</v>
      </c>
      <c r="AA261" s="3">
        <v>0</v>
      </c>
      <c r="AB261" s="3"/>
      <c r="AC261" s="36">
        <f t="shared" si="9"/>
        <v>59748173</v>
      </c>
      <c r="AD261" s="37">
        <f t="shared" si="11"/>
        <v>418237215</v>
      </c>
      <c r="AE261" s="144"/>
      <c r="AG261" s="144"/>
      <c r="AI261" s="144"/>
    </row>
    <row r="262" spans="1:35" hidden="1" x14ac:dyDescent="0.25">
      <c r="A262" s="38">
        <v>250</v>
      </c>
      <c r="B262" s="61"/>
      <c r="C262" s="143" t="str">
        <f>VLOOKUP(D262,[8]Hoja1!$A$2:$B$1115,2,0)</f>
        <v>13440</v>
      </c>
      <c r="D262" s="31">
        <v>800095511</v>
      </c>
      <c r="E262" s="31">
        <v>214013440</v>
      </c>
      <c r="F262" s="61" t="s">
        <v>459</v>
      </c>
      <c r="G262" s="33">
        <v>0</v>
      </c>
      <c r="H262" s="33">
        <v>0</v>
      </c>
      <c r="I262" s="3">
        <v>324570936</v>
      </c>
      <c r="J262" s="3">
        <v>302627708</v>
      </c>
      <c r="K262" s="3">
        <v>0</v>
      </c>
      <c r="L262" s="3"/>
      <c r="M262" s="3"/>
      <c r="N262" s="3"/>
      <c r="O262" s="3"/>
      <c r="P262" s="34">
        <f t="shared" si="10"/>
        <v>627198644</v>
      </c>
      <c r="Q262" s="165">
        <v>410818020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27047578</v>
      </c>
      <c r="X262" s="3"/>
      <c r="Y262" s="3">
        <v>0</v>
      </c>
      <c r="Z262" s="3">
        <v>0</v>
      </c>
      <c r="AA262" s="3">
        <v>0</v>
      </c>
      <c r="AB262" s="3"/>
      <c r="AC262" s="36">
        <f t="shared" si="9"/>
        <v>27047578</v>
      </c>
      <c r="AD262" s="37">
        <f t="shared" si="11"/>
        <v>189333046</v>
      </c>
      <c r="AE262" s="144"/>
      <c r="AG262" s="144"/>
      <c r="AI262" s="144"/>
    </row>
    <row r="263" spans="1:35" hidden="1" x14ac:dyDescent="0.25">
      <c r="A263" s="29">
        <v>251</v>
      </c>
      <c r="B263" s="61"/>
      <c r="C263" s="143" t="str">
        <f>VLOOKUP(D263,[8]Hoja1!$A$2:$B$1115,2,0)</f>
        <v>13442</v>
      </c>
      <c r="D263" s="31">
        <v>800095466</v>
      </c>
      <c r="E263" s="31">
        <v>214213442</v>
      </c>
      <c r="F263" s="61" t="s">
        <v>460</v>
      </c>
      <c r="G263" s="33">
        <v>0</v>
      </c>
      <c r="H263" s="33">
        <v>0</v>
      </c>
      <c r="I263" s="3">
        <v>2032366016</v>
      </c>
      <c r="J263" s="3">
        <v>1641673618</v>
      </c>
      <c r="K263" s="3">
        <v>0</v>
      </c>
      <c r="L263" s="3"/>
      <c r="M263" s="3"/>
      <c r="N263" s="3"/>
      <c r="O263" s="3"/>
      <c r="P263" s="34">
        <f t="shared" si="10"/>
        <v>3674039634</v>
      </c>
      <c r="Q263" s="165">
        <v>2319128958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169363835</v>
      </c>
      <c r="X263" s="3"/>
      <c r="Y263" s="3">
        <v>0</v>
      </c>
      <c r="Z263" s="3">
        <v>0</v>
      </c>
      <c r="AA263" s="3">
        <v>0</v>
      </c>
      <c r="AB263" s="3"/>
      <c r="AC263" s="36">
        <f t="shared" si="9"/>
        <v>169363835</v>
      </c>
      <c r="AD263" s="37">
        <f t="shared" si="11"/>
        <v>1185546841</v>
      </c>
      <c r="AE263" s="144"/>
      <c r="AG263" s="144"/>
      <c r="AI263" s="144"/>
    </row>
    <row r="264" spans="1:35" hidden="1" x14ac:dyDescent="0.25">
      <c r="A264" s="38">
        <v>252</v>
      </c>
      <c r="B264" s="61"/>
      <c r="C264" s="143" t="str">
        <f>VLOOKUP(D264,[8]Hoja1!$A$2:$B$1115,2,0)</f>
        <v>13458</v>
      </c>
      <c r="D264" s="31">
        <v>800254722</v>
      </c>
      <c r="E264" s="31">
        <v>215813458</v>
      </c>
      <c r="F264" s="61" t="s">
        <v>461</v>
      </c>
      <c r="G264" s="33">
        <v>0</v>
      </c>
      <c r="H264" s="33">
        <v>0</v>
      </c>
      <c r="I264" s="3">
        <v>766932344</v>
      </c>
      <c r="J264" s="3">
        <v>527730246</v>
      </c>
      <c r="K264" s="3">
        <v>0</v>
      </c>
      <c r="L264" s="3"/>
      <c r="M264" s="3"/>
      <c r="N264" s="3"/>
      <c r="O264" s="3"/>
      <c r="P264" s="34">
        <f t="shared" si="10"/>
        <v>1294662590</v>
      </c>
      <c r="Q264" s="165">
        <v>783374362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63911029</v>
      </c>
      <c r="X264" s="3"/>
      <c r="Y264" s="3">
        <v>0</v>
      </c>
      <c r="Z264" s="3">
        <v>0</v>
      </c>
      <c r="AA264" s="3">
        <v>0</v>
      </c>
      <c r="AB264" s="3"/>
      <c r="AC264" s="36">
        <f t="shared" si="9"/>
        <v>63911029</v>
      </c>
      <c r="AD264" s="37">
        <f t="shared" si="11"/>
        <v>447377199</v>
      </c>
      <c r="AE264" s="144"/>
      <c r="AG264" s="144"/>
      <c r="AI264" s="144"/>
    </row>
    <row r="265" spans="1:35" hidden="1" x14ac:dyDescent="0.25">
      <c r="A265" s="29">
        <v>253</v>
      </c>
      <c r="B265" s="61"/>
      <c r="C265" s="143" t="str">
        <f>VLOOKUP(D265,[8]Hoja1!$A$2:$B$1115,2,0)</f>
        <v>13468</v>
      </c>
      <c r="D265" s="31">
        <v>890480643</v>
      </c>
      <c r="E265" s="31">
        <v>216813468</v>
      </c>
      <c r="F265" s="61" t="s">
        <v>462</v>
      </c>
      <c r="G265" s="33">
        <v>0</v>
      </c>
      <c r="H265" s="33">
        <v>0</v>
      </c>
      <c r="I265" s="3">
        <v>1366259824</v>
      </c>
      <c r="J265" s="3">
        <v>1301453955</v>
      </c>
      <c r="K265" s="3">
        <v>0</v>
      </c>
      <c r="L265" s="3"/>
      <c r="M265" s="3"/>
      <c r="N265" s="3"/>
      <c r="O265" s="3"/>
      <c r="P265" s="34">
        <f t="shared" si="10"/>
        <v>2667713779</v>
      </c>
      <c r="Q265" s="165">
        <v>1756873895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113854985</v>
      </c>
      <c r="X265" s="3"/>
      <c r="Y265" s="3">
        <v>0</v>
      </c>
      <c r="Z265" s="3">
        <v>0</v>
      </c>
      <c r="AA265" s="3">
        <v>0</v>
      </c>
      <c r="AB265" s="3"/>
      <c r="AC265" s="36">
        <f t="shared" si="9"/>
        <v>113854985</v>
      </c>
      <c r="AD265" s="37">
        <f t="shared" si="11"/>
        <v>796984899</v>
      </c>
      <c r="AE265" s="144"/>
      <c r="AG265" s="144"/>
      <c r="AI265" s="144"/>
    </row>
    <row r="266" spans="1:35" hidden="1" x14ac:dyDescent="0.25">
      <c r="A266" s="38">
        <v>254</v>
      </c>
      <c r="B266" s="61"/>
      <c r="C266" s="143" t="str">
        <f>VLOOKUP(D266,[8]Hoja1!$A$2:$B$1115,2,0)</f>
        <v>13473</v>
      </c>
      <c r="D266" s="31">
        <v>890480431</v>
      </c>
      <c r="E266" s="31">
        <v>217313473</v>
      </c>
      <c r="F266" s="61" t="s">
        <v>463</v>
      </c>
      <c r="G266" s="33">
        <v>0</v>
      </c>
      <c r="H266" s="33">
        <v>0</v>
      </c>
      <c r="I266" s="3">
        <v>997998240</v>
      </c>
      <c r="J266" s="3">
        <v>728668058</v>
      </c>
      <c r="K266" s="3">
        <v>0</v>
      </c>
      <c r="L266" s="3"/>
      <c r="M266" s="3"/>
      <c r="N266" s="3"/>
      <c r="O266" s="3"/>
      <c r="P266" s="34">
        <f t="shared" si="10"/>
        <v>1726666298</v>
      </c>
      <c r="Q266" s="165">
        <v>1061334138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83166520</v>
      </c>
      <c r="X266" s="3"/>
      <c r="Y266" s="3">
        <v>0</v>
      </c>
      <c r="Z266" s="3">
        <v>0</v>
      </c>
      <c r="AA266" s="3">
        <v>0</v>
      </c>
      <c r="AB266" s="3"/>
      <c r="AC266" s="36">
        <f t="shared" si="9"/>
        <v>83166520</v>
      </c>
      <c r="AD266" s="37">
        <f t="shared" si="11"/>
        <v>582165640</v>
      </c>
      <c r="AE266" s="144"/>
      <c r="AG266" s="144"/>
      <c r="AI266" s="144"/>
    </row>
    <row r="267" spans="1:35" hidden="1" x14ac:dyDescent="0.25">
      <c r="A267" s="29">
        <v>255</v>
      </c>
      <c r="B267" s="61"/>
      <c r="C267" s="143" t="str">
        <f>VLOOKUP(D267,[8]Hoja1!$A$2:$B$1115,2,0)</f>
        <v>13490</v>
      </c>
      <c r="D267" s="31">
        <v>900192833</v>
      </c>
      <c r="E267" s="31">
        <v>923271489</v>
      </c>
      <c r="F267" s="61" t="s">
        <v>464</v>
      </c>
      <c r="G267" s="33">
        <v>0</v>
      </c>
      <c r="H267" s="33">
        <v>0</v>
      </c>
      <c r="I267" s="3">
        <v>618732752</v>
      </c>
      <c r="J267" s="3">
        <v>398229022</v>
      </c>
      <c r="K267" s="3">
        <v>0</v>
      </c>
      <c r="L267" s="3"/>
      <c r="M267" s="3"/>
      <c r="N267" s="3"/>
      <c r="O267" s="3"/>
      <c r="P267" s="34">
        <f t="shared" si="10"/>
        <v>1016961774</v>
      </c>
      <c r="Q267" s="165">
        <v>604473274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51561063</v>
      </c>
      <c r="X267" s="3"/>
      <c r="Y267" s="3">
        <v>0</v>
      </c>
      <c r="Z267" s="3">
        <v>0</v>
      </c>
      <c r="AA267" s="3">
        <v>0</v>
      </c>
      <c r="AB267" s="3"/>
      <c r="AC267" s="36">
        <f t="shared" si="9"/>
        <v>51561063</v>
      </c>
      <c r="AD267" s="37">
        <f t="shared" si="11"/>
        <v>360927437</v>
      </c>
      <c r="AE267" s="144"/>
      <c r="AG267" s="144"/>
      <c r="AI267" s="144"/>
    </row>
    <row r="268" spans="1:35" hidden="1" x14ac:dyDescent="0.25">
      <c r="A268" s="38">
        <v>256</v>
      </c>
      <c r="B268" s="61"/>
      <c r="C268" s="143" t="str">
        <f>VLOOKUP(D268,[8]Hoja1!$A$2:$B$1115,2,0)</f>
        <v>13549</v>
      </c>
      <c r="D268" s="31">
        <v>800042974</v>
      </c>
      <c r="E268" s="31">
        <v>214913549</v>
      </c>
      <c r="F268" s="61" t="s">
        <v>465</v>
      </c>
      <c r="G268" s="33">
        <v>0</v>
      </c>
      <c r="H268" s="33">
        <v>0</v>
      </c>
      <c r="I268" s="3">
        <v>1195975904</v>
      </c>
      <c r="J268" s="3">
        <v>874054886</v>
      </c>
      <c r="K268" s="3">
        <v>0</v>
      </c>
      <c r="L268" s="3"/>
      <c r="M268" s="3"/>
      <c r="N268" s="3"/>
      <c r="O268" s="3"/>
      <c r="P268" s="34">
        <f t="shared" si="10"/>
        <v>2070030790</v>
      </c>
      <c r="Q268" s="165">
        <v>1272713522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99664659</v>
      </c>
      <c r="X268" s="3"/>
      <c r="Y268" s="3">
        <v>0</v>
      </c>
      <c r="Z268" s="3">
        <v>0</v>
      </c>
      <c r="AA268" s="3">
        <v>0</v>
      </c>
      <c r="AB268" s="3"/>
      <c r="AC268" s="36">
        <f t="shared" si="9"/>
        <v>99664659</v>
      </c>
      <c r="AD268" s="37">
        <f t="shared" si="11"/>
        <v>697652609</v>
      </c>
      <c r="AE268" s="144"/>
      <c r="AG268" s="144"/>
      <c r="AI268" s="144"/>
    </row>
    <row r="269" spans="1:35" hidden="1" x14ac:dyDescent="0.25">
      <c r="A269" s="29">
        <v>257</v>
      </c>
      <c r="B269" s="61"/>
      <c r="C269" s="143" t="str">
        <f>VLOOKUP(D269,[8]Hoja1!$A$2:$B$1115,2,0)</f>
        <v>13580</v>
      </c>
      <c r="D269" s="31">
        <v>806001274</v>
      </c>
      <c r="E269" s="31">
        <v>218013580</v>
      </c>
      <c r="F269" s="61" t="s">
        <v>466</v>
      </c>
      <c r="G269" s="33">
        <v>0</v>
      </c>
      <c r="H269" s="33">
        <v>0</v>
      </c>
      <c r="I269" s="3">
        <v>192572788</v>
      </c>
      <c r="J269" s="3">
        <v>175166808</v>
      </c>
      <c r="K269" s="3">
        <v>0</v>
      </c>
      <c r="L269" s="3"/>
      <c r="M269" s="3"/>
      <c r="N269" s="3"/>
      <c r="O269" s="3"/>
      <c r="P269" s="34">
        <f t="shared" si="10"/>
        <v>367739596</v>
      </c>
      <c r="Q269" s="165">
        <v>239357736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16047732</v>
      </c>
      <c r="X269" s="3"/>
      <c r="Y269" s="3">
        <v>0</v>
      </c>
      <c r="Z269" s="3">
        <v>0</v>
      </c>
      <c r="AA269" s="3">
        <v>0</v>
      </c>
      <c r="AB269" s="3"/>
      <c r="AC269" s="36">
        <f t="shared" ref="AC269:AC332" si="12">SUM(R269:AA269)</f>
        <v>16047732</v>
      </c>
      <c r="AD269" s="37">
        <f t="shared" si="11"/>
        <v>112334128</v>
      </c>
      <c r="AE269" s="144"/>
      <c r="AG269" s="144"/>
      <c r="AI269" s="144"/>
    </row>
    <row r="270" spans="1:35" hidden="1" x14ac:dyDescent="0.25">
      <c r="A270" s="38">
        <v>258</v>
      </c>
      <c r="B270" s="61"/>
      <c r="C270" s="143" t="str">
        <f>VLOOKUP(D270,[8]Hoja1!$A$2:$B$1115,2,0)</f>
        <v>13600</v>
      </c>
      <c r="D270" s="31">
        <v>890481447</v>
      </c>
      <c r="E270" s="31">
        <v>210013600</v>
      </c>
      <c r="F270" s="61" t="s">
        <v>467</v>
      </c>
      <c r="G270" s="33">
        <v>0</v>
      </c>
      <c r="H270" s="33">
        <v>0</v>
      </c>
      <c r="I270" s="3">
        <v>335893240</v>
      </c>
      <c r="J270" s="3">
        <v>245763725</v>
      </c>
      <c r="K270" s="3">
        <v>0</v>
      </c>
      <c r="L270" s="3"/>
      <c r="M270" s="3"/>
      <c r="N270" s="3"/>
      <c r="O270" s="3"/>
      <c r="P270" s="34">
        <f t="shared" ref="P270:P333" si="13">SUM(G270:N270)</f>
        <v>581656965</v>
      </c>
      <c r="Q270" s="165">
        <v>357728137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27991103</v>
      </c>
      <c r="X270" s="3"/>
      <c r="Y270" s="3">
        <v>0</v>
      </c>
      <c r="Z270" s="3">
        <v>0</v>
      </c>
      <c r="AA270" s="3">
        <v>0</v>
      </c>
      <c r="AB270" s="3"/>
      <c r="AC270" s="36">
        <f t="shared" si="12"/>
        <v>27991103</v>
      </c>
      <c r="AD270" s="37">
        <f t="shared" si="11"/>
        <v>195937725</v>
      </c>
      <c r="AE270" s="144"/>
      <c r="AG270" s="144"/>
      <c r="AI270" s="144"/>
    </row>
    <row r="271" spans="1:35" hidden="1" x14ac:dyDescent="0.25">
      <c r="A271" s="29">
        <v>259</v>
      </c>
      <c r="B271" s="61"/>
      <c r="C271" s="143" t="str">
        <f>VLOOKUP(D271,[8]Hoja1!$A$2:$B$1115,2,0)</f>
        <v>13620</v>
      </c>
      <c r="D271" s="31">
        <v>806001278</v>
      </c>
      <c r="E271" s="31">
        <v>212013620</v>
      </c>
      <c r="F271" s="61" t="s">
        <v>468</v>
      </c>
      <c r="G271" s="33">
        <v>0</v>
      </c>
      <c r="H271" s="33">
        <v>0</v>
      </c>
      <c r="I271" s="3">
        <v>212306308</v>
      </c>
      <c r="J271" s="3">
        <v>193262213</v>
      </c>
      <c r="K271" s="3">
        <v>0</v>
      </c>
      <c r="L271" s="3"/>
      <c r="M271" s="3"/>
      <c r="N271" s="3"/>
      <c r="O271" s="3"/>
      <c r="P271" s="34">
        <f t="shared" si="13"/>
        <v>405568521</v>
      </c>
      <c r="Q271" s="165">
        <v>264030981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17692192</v>
      </c>
      <c r="X271" s="3"/>
      <c r="Y271" s="3">
        <v>0</v>
      </c>
      <c r="Z271" s="3">
        <v>0</v>
      </c>
      <c r="AA271" s="3">
        <v>0</v>
      </c>
      <c r="AB271" s="3"/>
      <c r="AC271" s="36">
        <f t="shared" si="12"/>
        <v>17692192</v>
      </c>
      <c r="AD271" s="37">
        <f t="shared" ref="AD271:AD334" si="14">+P271-Q271+AB271-AC271</f>
        <v>123845348</v>
      </c>
      <c r="AE271" s="144"/>
      <c r="AG271" s="144"/>
      <c r="AI271" s="144"/>
    </row>
    <row r="272" spans="1:35" hidden="1" x14ac:dyDescent="0.25">
      <c r="A272" s="38">
        <v>260</v>
      </c>
      <c r="B272" s="61"/>
      <c r="C272" s="143" t="str">
        <f>VLOOKUP(D272,[8]Hoja1!$A$2:$B$1115,2,0)</f>
        <v>13647</v>
      </c>
      <c r="D272" s="31">
        <v>890481310</v>
      </c>
      <c r="E272" s="31">
        <v>214713647</v>
      </c>
      <c r="F272" s="61" t="s">
        <v>469</v>
      </c>
      <c r="G272" s="33">
        <v>0</v>
      </c>
      <c r="H272" s="33">
        <v>0</v>
      </c>
      <c r="I272" s="3">
        <v>502320896</v>
      </c>
      <c r="J272" s="3">
        <v>460380054</v>
      </c>
      <c r="K272" s="3">
        <v>0</v>
      </c>
      <c r="L272" s="3"/>
      <c r="M272" s="3"/>
      <c r="N272" s="3"/>
      <c r="O272" s="3"/>
      <c r="P272" s="34">
        <f t="shared" si="13"/>
        <v>962700950</v>
      </c>
      <c r="Q272" s="165">
        <v>627820354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41860075</v>
      </c>
      <c r="X272" s="3"/>
      <c r="Y272" s="3">
        <v>0</v>
      </c>
      <c r="Z272" s="3">
        <v>0</v>
      </c>
      <c r="AA272" s="3">
        <v>0</v>
      </c>
      <c r="AB272" s="3"/>
      <c r="AC272" s="36">
        <f t="shared" si="12"/>
        <v>41860075</v>
      </c>
      <c r="AD272" s="37">
        <f t="shared" si="14"/>
        <v>293020521</v>
      </c>
      <c r="AE272" s="144"/>
      <c r="AG272" s="144"/>
      <c r="AI272" s="144"/>
    </row>
    <row r="273" spans="1:35" hidden="1" x14ac:dyDescent="0.25">
      <c r="A273" s="29">
        <v>261</v>
      </c>
      <c r="B273" s="61"/>
      <c r="C273" s="143" t="str">
        <f>VLOOKUP(D273,[8]Hoja1!$A$2:$B$1115,2,0)</f>
        <v>13650</v>
      </c>
      <c r="D273" s="31">
        <v>800037166</v>
      </c>
      <c r="E273" s="31">
        <v>215013650</v>
      </c>
      <c r="F273" s="61" t="s">
        <v>470</v>
      </c>
      <c r="G273" s="33">
        <v>0</v>
      </c>
      <c r="H273" s="33">
        <v>0</v>
      </c>
      <c r="I273" s="3">
        <v>360372496</v>
      </c>
      <c r="J273" s="3">
        <v>278990449</v>
      </c>
      <c r="K273" s="3">
        <v>0</v>
      </c>
      <c r="L273" s="3"/>
      <c r="M273" s="3"/>
      <c r="N273" s="3"/>
      <c r="O273" s="3"/>
      <c r="P273" s="34">
        <f t="shared" si="13"/>
        <v>639362945</v>
      </c>
      <c r="Q273" s="165">
        <v>399114613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30031041</v>
      </c>
      <c r="X273" s="3"/>
      <c r="Y273" s="3">
        <v>0</v>
      </c>
      <c r="Z273" s="3">
        <v>0</v>
      </c>
      <c r="AA273" s="3">
        <v>0</v>
      </c>
      <c r="AB273" s="3"/>
      <c r="AC273" s="36">
        <f t="shared" si="12"/>
        <v>30031041</v>
      </c>
      <c r="AD273" s="37">
        <f t="shared" si="14"/>
        <v>210217291</v>
      </c>
      <c r="AE273" s="144"/>
      <c r="AG273" s="144"/>
      <c r="AI273" s="144"/>
    </row>
    <row r="274" spans="1:35" hidden="1" x14ac:dyDescent="0.25">
      <c r="A274" s="38">
        <v>262</v>
      </c>
      <c r="B274" s="61"/>
      <c r="C274" s="143" t="str">
        <f>VLOOKUP(D274,[8]Hoja1!$A$2:$B$1115,2,0)</f>
        <v>13654</v>
      </c>
      <c r="D274" s="31">
        <v>800026685</v>
      </c>
      <c r="E274" s="31">
        <v>215413654</v>
      </c>
      <c r="F274" s="61" t="s">
        <v>471</v>
      </c>
      <c r="G274" s="33">
        <v>0</v>
      </c>
      <c r="H274" s="33">
        <v>0</v>
      </c>
      <c r="I274" s="3">
        <v>1477028224</v>
      </c>
      <c r="J274" s="3">
        <v>836799323</v>
      </c>
      <c r="K274" s="3">
        <v>0</v>
      </c>
      <c r="L274" s="3"/>
      <c r="M274" s="3"/>
      <c r="N274" s="3"/>
      <c r="O274" s="3"/>
      <c r="P274" s="34">
        <f t="shared" si="13"/>
        <v>2313827547</v>
      </c>
      <c r="Q274" s="165">
        <v>1329142063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123085685</v>
      </c>
      <c r="X274" s="3"/>
      <c r="Y274" s="3">
        <v>0</v>
      </c>
      <c r="Z274" s="3">
        <v>0</v>
      </c>
      <c r="AA274" s="3">
        <v>0</v>
      </c>
      <c r="AB274" s="3"/>
      <c r="AC274" s="36">
        <f t="shared" si="12"/>
        <v>123085685</v>
      </c>
      <c r="AD274" s="37">
        <f t="shared" si="14"/>
        <v>861599799</v>
      </c>
      <c r="AE274" s="144"/>
      <c r="AG274" s="144"/>
      <c r="AI274" s="144"/>
    </row>
    <row r="275" spans="1:35" hidden="1" x14ac:dyDescent="0.25">
      <c r="A275" s="29">
        <v>263</v>
      </c>
      <c r="B275" s="61"/>
      <c r="C275" s="143" t="str">
        <f>VLOOKUP(D275,[8]Hoja1!$A$2:$B$1115,2,0)</f>
        <v>13655</v>
      </c>
      <c r="D275" s="31">
        <v>806003884</v>
      </c>
      <c r="E275" s="31">
        <v>215513655</v>
      </c>
      <c r="F275" s="61" t="s">
        <v>472</v>
      </c>
      <c r="G275" s="33">
        <v>0</v>
      </c>
      <c r="H275" s="33">
        <v>0</v>
      </c>
      <c r="I275" s="3">
        <v>458038292</v>
      </c>
      <c r="J275" s="3">
        <v>331014355</v>
      </c>
      <c r="K275" s="3">
        <v>0</v>
      </c>
      <c r="L275" s="3"/>
      <c r="M275" s="3"/>
      <c r="N275" s="3"/>
      <c r="O275" s="3"/>
      <c r="P275" s="34">
        <f t="shared" si="13"/>
        <v>789052647</v>
      </c>
      <c r="Q275" s="165">
        <v>483693787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38169858</v>
      </c>
      <c r="X275" s="3"/>
      <c r="Y275" s="3">
        <v>0</v>
      </c>
      <c r="Z275" s="3">
        <v>0</v>
      </c>
      <c r="AA275" s="3">
        <v>0</v>
      </c>
      <c r="AB275" s="3"/>
      <c r="AC275" s="36">
        <f t="shared" si="12"/>
        <v>38169858</v>
      </c>
      <c r="AD275" s="37">
        <f t="shared" si="14"/>
        <v>267189002</v>
      </c>
      <c r="AE275" s="144"/>
      <c r="AG275" s="144"/>
      <c r="AI275" s="144"/>
    </row>
    <row r="276" spans="1:35" hidden="1" x14ac:dyDescent="0.25">
      <c r="A276" s="38">
        <v>264</v>
      </c>
      <c r="B276" s="61"/>
      <c r="C276" s="143" t="str">
        <f>VLOOKUP(D276,[8]Hoja1!$A$2:$B$1115,2,0)</f>
        <v>13657</v>
      </c>
      <c r="D276" s="31">
        <v>800037175</v>
      </c>
      <c r="E276" s="31">
        <v>215713657</v>
      </c>
      <c r="F276" s="61" t="s">
        <v>473</v>
      </c>
      <c r="G276" s="33">
        <v>0</v>
      </c>
      <c r="H276" s="33">
        <v>0</v>
      </c>
      <c r="I276" s="3">
        <v>1063917136</v>
      </c>
      <c r="J276" s="3">
        <v>884169133</v>
      </c>
      <c r="K276" s="3">
        <v>0</v>
      </c>
      <c r="L276" s="3"/>
      <c r="M276" s="3"/>
      <c r="N276" s="3"/>
      <c r="O276" s="3"/>
      <c r="P276" s="34">
        <f t="shared" si="13"/>
        <v>1948086269</v>
      </c>
      <c r="Q276" s="165">
        <v>1238808177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88659761</v>
      </c>
      <c r="X276" s="3"/>
      <c r="Y276" s="3">
        <v>0</v>
      </c>
      <c r="Z276" s="3">
        <v>0</v>
      </c>
      <c r="AA276" s="3">
        <v>0</v>
      </c>
      <c r="AB276" s="3"/>
      <c r="AC276" s="36">
        <f t="shared" si="12"/>
        <v>88659761</v>
      </c>
      <c r="AD276" s="37">
        <f t="shared" si="14"/>
        <v>620618331</v>
      </c>
      <c r="AE276" s="144"/>
      <c r="AG276" s="144"/>
      <c r="AI276" s="144"/>
    </row>
    <row r="277" spans="1:35" hidden="1" x14ac:dyDescent="0.25">
      <c r="A277" s="29">
        <v>265</v>
      </c>
      <c r="B277" s="61"/>
      <c r="C277" s="143" t="str">
        <f>VLOOKUP(D277,[8]Hoja1!$A$2:$B$1115,2,0)</f>
        <v>13667</v>
      </c>
      <c r="D277" s="31">
        <v>800043486</v>
      </c>
      <c r="E277" s="31">
        <v>216713667</v>
      </c>
      <c r="F277" s="61" t="s">
        <v>474</v>
      </c>
      <c r="G277" s="33">
        <v>0</v>
      </c>
      <c r="H277" s="33">
        <v>0</v>
      </c>
      <c r="I277" s="3">
        <v>833455536</v>
      </c>
      <c r="J277" s="3">
        <v>652622617</v>
      </c>
      <c r="K277" s="3">
        <v>0</v>
      </c>
      <c r="L277" s="3"/>
      <c r="M277" s="3"/>
      <c r="N277" s="3"/>
      <c r="O277" s="3"/>
      <c r="P277" s="34">
        <f t="shared" si="13"/>
        <v>1486078153</v>
      </c>
      <c r="Q277" s="165">
        <v>930441129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69454628</v>
      </c>
      <c r="X277" s="3"/>
      <c r="Y277" s="3">
        <v>0</v>
      </c>
      <c r="Z277" s="3">
        <v>0</v>
      </c>
      <c r="AA277" s="3">
        <v>0</v>
      </c>
      <c r="AB277" s="3"/>
      <c r="AC277" s="36">
        <f t="shared" si="12"/>
        <v>69454628</v>
      </c>
      <c r="AD277" s="37">
        <f t="shared" si="14"/>
        <v>486182396</v>
      </c>
      <c r="AE277" s="144"/>
      <c r="AG277" s="144"/>
      <c r="AI277" s="144"/>
    </row>
    <row r="278" spans="1:35" hidden="1" x14ac:dyDescent="0.25">
      <c r="A278" s="38">
        <v>266</v>
      </c>
      <c r="B278" s="61"/>
      <c r="C278" s="143" t="str">
        <f>VLOOKUP(D278,[8]Hoja1!$A$2:$B$1115,2,0)</f>
        <v>13670</v>
      </c>
      <c r="D278" s="31">
        <v>890480203</v>
      </c>
      <c r="E278" s="31">
        <v>217013670</v>
      </c>
      <c r="F278" s="61" t="s">
        <v>475</v>
      </c>
      <c r="G278" s="33">
        <v>0</v>
      </c>
      <c r="H278" s="33">
        <v>0</v>
      </c>
      <c r="I278" s="3">
        <v>994593264</v>
      </c>
      <c r="J278" s="3">
        <v>849652901</v>
      </c>
      <c r="K278" s="3">
        <v>0</v>
      </c>
      <c r="L278" s="3"/>
      <c r="M278" s="3"/>
      <c r="N278" s="3"/>
      <c r="O278" s="3"/>
      <c r="P278" s="34">
        <f t="shared" si="13"/>
        <v>1844246165</v>
      </c>
      <c r="Q278" s="165">
        <v>1181183989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82882772</v>
      </c>
      <c r="X278" s="3"/>
      <c r="Y278" s="3">
        <v>0</v>
      </c>
      <c r="Z278" s="3">
        <v>0</v>
      </c>
      <c r="AA278" s="3">
        <v>0</v>
      </c>
      <c r="AB278" s="3"/>
      <c r="AC278" s="36">
        <f t="shared" si="12"/>
        <v>82882772</v>
      </c>
      <c r="AD278" s="37">
        <f t="shared" si="14"/>
        <v>580179404</v>
      </c>
      <c r="AE278" s="144"/>
      <c r="AG278" s="144"/>
      <c r="AI278" s="144"/>
    </row>
    <row r="279" spans="1:35" hidden="1" x14ac:dyDescent="0.25">
      <c r="A279" s="29">
        <v>267</v>
      </c>
      <c r="B279" s="61"/>
      <c r="C279" s="143" t="str">
        <f>VLOOKUP(D279,[8]Hoja1!$A$2:$B$1115,2,0)</f>
        <v>13673</v>
      </c>
      <c r="D279" s="31">
        <v>890480069</v>
      </c>
      <c r="E279" s="31">
        <v>217313673</v>
      </c>
      <c r="F279" s="61" t="s">
        <v>476</v>
      </c>
      <c r="G279" s="33">
        <v>0</v>
      </c>
      <c r="H279" s="33">
        <v>0</v>
      </c>
      <c r="I279" s="3">
        <v>579044016</v>
      </c>
      <c r="J279" s="3">
        <v>468022095</v>
      </c>
      <c r="K279" s="3">
        <v>0</v>
      </c>
      <c r="L279" s="3"/>
      <c r="M279" s="3"/>
      <c r="N279" s="3"/>
      <c r="O279" s="3"/>
      <c r="P279" s="34">
        <f t="shared" si="13"/>
        <v>1047066111</v>
      </c>
      <c r="Q279" s="165">
        <v>661036767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48253668</v>
      </c>
      <c r="X279" s="3"/>
      <c r="Y279" s="3">
        <v>0</v>
      </c>
      <c r="Z279" s="3">
        <v>0</v>
      </c>
      <c r="AA279" s="3">
        <v>0</v>
      </c>
      <c r="AB279" s="3"/>
      <c r="AC279" s="36">
        <f t="shared" si="12"/>
        <v>48253668</v>
      </c>
      <c r="AD279" s="37">
        <f t="shared" si="14"/>
        <v>337775676</v>
      </c>
      <c r="AE279" s="144"/>
      <c r="AG279" s="144"/>
      <c r="AI279" s="144"/>
    </row>
    <row r="280" spans="1:35" hidden="1" x14ac:dyDescent="0.25">
      <c r="A280" s="38">
        <v>268</v>
      </c>
      <c r="B280" s="61"/>
      <c r="C280" s="143" t="str">
        <f>VLOOKUP(D280,[8]Hoja1!$A$2:$B$1115,2,0)</f>
        <v>13683</v>
      </c>
      <c r="D280" s="31">
        <v>890481343</v>
      </c>
      <c r="E280" s="31">
        <v>218313683</v>
      </c>
      <c r="F280" s="61" t="s">
        <v>477</v>
      </c>
      <c r="G280" s="33">
        <v>0</v>
      </c>
      <c r="H280" s="33">
        <v>0</v>
      </c>
      <c r="I280" s="3">
        <v>993797088</v>
      </c>
      <c r="J280" s="3">
        <v>583716767</v>
      </c>
      <c r="K280" s="3">
        <v>0</v>
      </c>
      <c r="L280" s="3"/>
      <c r="M280" s="3"/>
      <c r="N280" s="3"/>
      <c r="O280" s="3"/>
      <c r="P280" s="34">
        <f t="shared" si="13"/>
        <v>1577513855</v>
      </c>
      <c r="Q280" s="165">
        <v>914982463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82816424</v>
      </c>
      <c r="X280" s="3"/>
      <c r="Y280" s="3">
        <v>0</v>
      </c>
      <c r="Z280" s="3">
        <v>0</v>
      </c>
      <c r="AA280" s="3">
        <v>0</v>
      </c>
      <c r="AB280" s="3"/>
      <c r="AC280" s="36">
        <f t="shared" si="12"/>
        <v>82816424</v>
      </c>
      <c r="AD280" s="37">
        <f t="shared" si="14"/>
        <v>579714968</v>
      </c>
      <c r="AE280" s="144"/>
      <c r="AG280" s="144"/>
      <c r="AI280" s="144"/>
    </row>
    <row r="281" spans="1:35" hidden="1" x14ac:dyDescent="0.25">
      <c r="A281" s="29">
        <v>269</v>
      </c>
      <c r="B281" s="61"/>
      <c r="C281" s="143" t="str">
        <f>VLOOKUP(D281,[8]Hoja1!$A$2:$B$1115,2,0)</f>
        <v>13688</v>
      </c>
      <c r="D281" s="31">
        <v>800049017</v>
      </c>
      <c r="E281" s="31">
        <v>218813688</v>
      </c>
      <c r="F281" s="61" t="s">
        <v>478</v>
      </c>
      <c r="G281" s="33">
        <v>0</v>
      </c>
      <c r="H281" s="33">
        <v>0</v>
      </c>
      <c r="I281" s="3">
        <v>1375016880</v>
      </c>
      <c r="J281" s="3">
        <v>1271787090</v>
      </c>
      <c r="K281" s="3">
        <v>0</v>
      </c>
      <c r="L281" s="3"/>
      <c r="M281" s="3"/>
      <c r="N281" s="3"/>
      <c r="O281" s="3"/>
      <c r="P281" s="34">
        <f t="shared" si="13"/>
        <v>2646803970</v>
      </c>
      <c r="Q281" s="165">
        <v>1730126050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114584740</v>
      </c>
      <c r="X281" s="3"/>
      <c r="Y281" s="3">
        <v>0</v>
      </c>
      <c r="Z281" s="3">
        <v>0</v>
      </c>
      <c r="AA281" s="3">
        <v>0</v>
      </c>
      <c r="AB281" s="3"/>
      <c r="AC281" s="36">
        <f t="shared" si="12"/>
        <v>114584740</v>
      </c>
      <c r="AD281" s="37">
        <f t="shared" si="14"/>
        <v>802093180</v>
      </c>
      <c r="AE281" s="144"/>
      <c r="AG281" s="144"/>
      <c r="AI281" s="144"/>
    </row>
    <row r="282" spans="1:35" hidden="1" x14ac:dyDescent="0.25">
      <c r="A282" s="38">
        <v>270</v>
      </c>
      <c r="B282" s="61"/>
      <c r="C282" s="143" t="str">
        <f>VLOOKUP(D282,[8]Hoja1!$A$2:$B$1115,2,0)</f>
        <v>13744</v>
      </c>
      <c r="D282" s="31">
        <v>890480006</v>
      </c>
      <c r="E282" s="31">
        <v>214413744</v>
      </c>
      <c r="F282" s="61" t="s">
        <v>479</v>
      </c>
      <c r="G282" s="33">
        <v>0</v>
      </c>
      <c r="H282" s="33">
        <v>0</v>
      </c>
      <c r="I282" s="3">
        <v>547946544</v>
      </c>
      <c r="J282" s="3">
        <v>507317565</v>
      </c>
      <c r="K282" s="3">
        <v>0</v>
      </c>
      <c r="L282" s="3"/>
      <c r="M282" s="3"/>
      <c r="N282" s="3"/>
      <c r="O282" s="3"/>
      <c r="P282" s="34">
        <f t="shared" si="13"/>
        <v>1055264109</v>
      </c>
      <c r="Q282" s="165">
        <v>689966413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45662212</v>
      </c>
      <c r="X282" s="3"/>
      <c r="Y282" s="3">
        <v>0</v>
      </c>
      <c r="Z282" s="3">
        <v>0</v>
      </c>
      <c r="AA282" s="3">
        <v>0</v>
      </c>
      <c r="AB282" s="3"/>
      <c r="AC282" s="36">
        <f t="shared" si="12"/>
        <v>45662212</v>
      </c>
      <c r="AD282" s="37">
        <f t="shared" si="14"/>
        <v>319635484</v>
      </c>
      <c r="AE282" s="144"/>
      <c r="AG282" s="144"/>
      <c r="AI282" s="144"/>
    </row>
    <row r="283" spans="1:35" hidden="1" x14ac:dyDescent="0.25">
      <c r="A283" s="29">
        <v>271</v>
      </c>
      <c r="B283" s="61"/>
      <c r="C283" s="143" t="str">
        <f>VLOOKUP(D283,[8]Hoja1!$A$2:$B$1115,2,0)</f>
        <v>13760</v>
      </c>
      <c r="D283" s="31">
        <v>800035677</v>
      </c>
      <c r="E283" s="31">
        <v>216013760</v>
      </c>
      <c r="F283" s="61" t="s">
        <v>480</v>
      </c>
      <c r="G283" s="33">
        <v>0</v>
      </c>
      <c r="H283" s="33">
        <v>0</v>
      </c>
      <c r="I283" s="3">
        <v>216985444</v>
      </c>
      <c r="J283" s="3">
        <v>199504199</v>
      </c>
      <c r="K283" s="3">
        <v>0</v>
      </c>
      <c r="L283" s="3"/>
      <c r="M283" s="3"/>
      <c r="N283" s="3"/>
      <c r="O283" s="3"/>
      <c r="P283" s="34">
        <f t="shared" si="13"/>
        <v>416489643</v>
      </c>
      <c r="Q283" s="165">
        <v>271832679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18082120</v>
      </c>
      <c r="X283" s="3"/>
      <c r="Y283" s="3">
        <v>0</v>
      </c>
      <c r="Z283" s="3">
        <v>0</v>
      </c>
      <c r="AA283" s="3">
        <v>0</v>
      </c>
      <c r="AB283" s="3"/>
      <c r="AC283" s="36">
        <f t="shared" si="12"/>
        <v>18082120</v>
      </c>
      <c r="AD283" s="37">
        <f t="shared" si="14"/>
        <v>126574844</v>
      </c>
      <c r="AE283" s="144"/>
      <c r="AG283" s="144"/>
      <c r="AI283" s="144"/>
    </row>
    <row r="284" spans="1:35" hidden="1" x14ac:dyDescent="0.25">
      <c r="A284" s="38">
        <v>272</v>
      </c>
      <c r="B284" s="61"/>
      <c r="C284" s="143" t="str">
        <f>VLOOKUP(D284,[8]Hoja1!$A$2:$B$1115,2,0)</f>
        <v>13780</v>
      </c>
      <c r="D284" s="31">
        <v>800095530</v>
      </c>
      <c r="E284" s="31">
        <v>218013780</v>
      </c>
      <c r="F284" s="61" t="s">
        <v>481</v>
      </c>
      <c r="G284" s="33">
        <v>0</v>
      </c>
      <c r="H284" s="33">
        <v>0</v>
      </c>
      <c r="I284" s="3">
        <v>421212192</v>
      </c>
      <c r="J284" s="3">
        <v>368387974</v>
      </c>
      <c r="K284" s="3">
        <v>0</v>
      </c>
      <c r="L284" s="3"/>
      <c r="M284" s="3"/>
      <c r="N284" s="3"/>
      <c r="O284" s="3"/>
      <c r="P284" s="34">
        <f t="shared" si="13"/>
        <v>789600166</v>
      </c>
      <c r="Q284" s="165">
        <v>508792038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35101016</v>
      </c>
      <c r="X284" s="3"/>
      <c r="Y284" s="3">
        <v>0</v>
      </c>
      <c r="Z284" s="3">
        <v>0</v>
      </c>
      <c r="AA284" s="3">
        <v>0</v>
      </c>
      <c r="AB284" s="3"/>
      <c r="AC284" s="36">
        <f t="shared" si="12"/>
        <v>35101016</v>
      </c>
      <c r="AD284" s="37">
        <f t="shared" si="14"/>
        <v>245707112</v>
      </c>
      <c r="AE284" s="144"/>
      <c r="AG284" s="144"/>
      <c r="AI284" s="144"/>
    </row>
    <row r="285" spans="1:35" hidden="1" x14ac:dyDescent="0.25">
      <c r="A285" s="29">
        <v>273</v>
      </c>
      <c r="B285" s="61"/>
      <c r="C285" s="143" t="str">
        <f>VLOOKUP(D285,[8]Hoja1!$A$2:$B$1115,2,0)</f>
        <v>13810</v>
      </c>
      <c r="D285" s="31">
        <v>800255213</v>
      </c>
      <c r="E285" s="31">
        <v>211013810</v>
      </c>
      <c r="F285" s="61" t="s">
        <v>482</v>
      </c>
      <c r="G285" s="33">
        <v>0</v>
      </c>
      <c r="H285" s="33">
        <v>0</v>
      </c>
      <c r="I285" s="3">
        <v>1273996944</v>
      </c>
      <c r="J285" s="3">
        <v>846610439</v>
      </c>
      <c r="K285" s="3">
        <v>0</v>
      </c>
      <c r="L285" s="3"/>
      <c r="M285" s="3"/>
      <c r="N285" s="3"/>
      <c r="O285" s="3"/>
      <c r="P285" s="34">
        <f t="shared" si="13"/>
        <v>2120607383</v>
      </c>
      <c r="Q285" s="165">
        <v>1271276087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106166412</v>
      </c>
      <c r="X285" s="3"/>
      <c r="Y285" s="3">
        <v>0</v>
      </c>
      <c r="Z285" s="3">
        <v>0</v>
      </c>
      <c r="AA285" s="3">
        <v>0</v>
      </c>
      <c r="AB285" s="3"/>
      <c r="AC285" s="36">
        <f t="shared" si="12"/>
        <v>106166412</v>
      </c>
      <c r="AD285" s="37">
        <f t="shared" si="14"/>
        <v>743164884</v>
      </c>
      <c r="AE285" s="144"/>
      <c r="AG285" s="144"/>
      <c r="AI285" s="144"/>
    </row>
    <row r="286" spans="1:35" hidden="1" x14ac:dyDescent="0.25">
      <c r="A286" s="38">
        <v>274</v>
      </c>
      <c r="B286" s="61"/>
      <c r="C286" s="143" t="str">
        <f>VLOOKUP(D286,[8]Hoja1!$A$2:$B$1115,2,0)</f>
        <v>13836</v>
      </c>
      <c r="D286" s="31">
        <v>890481149</v>
      </c>
      <c r="E286" s="31">
        <v>213613836</v>
      </c>
      <c r="F286" s="61" t="s">
        <v>483</v>
      </c>
      <c r="G286" s="33">
        <v>0</v>
      </c>
      <c r="H286" s="33">
        <v>0</v>
      </c>
      <c r="I286" s="3">
        <v>1291214320</v>
      </c>
      <c r="J286" s="3">
        <v>1358025283</v>
      </c>
      <c r="K286" s="3">
        <v>0</v>
      </c>
      <c r="L286" s="3"/>
      <c r="M286" s="3"/>
      <c r="N286" s="3"/>
      <c r="O286" s="3"/>
      <c r="P286" s="34">
        <f t="shared" si="13"/>
        <v>2649239603</v>
      </c>
      <c r="Q286" s="165">
        <v>1715933837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107601193</v>
      </c>
      <c r="X286" s="3"/>
      <c r="Y286" s="3">
        <v>0</v>
      </c>
      <c r="Z286" s="3">
        <v>0</v>
      </c>
      <c r="AA286" s="3">
        <v>0</v>
      </c>
      <c r="AB286" s="3"/>
      <c r="AC286" s="36">
        <f t="shared" si="12"/>
        <v>107601193</v>
      </c>
      <c r="AD286" s="37">
        <f t="shared" si="14"/>
        <v>825704573</v>
      </c>
      <c r="AE286" s="144"/>
      <c r="AG286" s="144"/>
      <c r="AI286" s="144"/>
    </row>
    <row r="287" spans="1:35" hidden="1" x14ac:dyDescent="0.25">
      <c r="A287" s="29">
        <v>275</v>
      </c>
      <c r="B287" s="61"/>
      <c r="C287" s="143" t="str">
        <f>VLOOKUP(D287,[8]Hoja1!$A$2:$B$1115,2,0)</f>
        <v>13838</v>
      </c>
      <c r="D287" s="31">
        <v>890481324</v>
      </c>
      <c r="E287" s="31">
        <v>213813838</v>
      </c>
      <c r="F287" s="61" t="s">
        <v>484</v>
      </c>
      <c r="G287" s="33">
        <v>0</v>
      </c>
      <c r="H287" s="33">
        <v>0</v>
      </c>
      <c r="I287" s="3">
        <v>563052872</v>
      </c>
      <c r="J287" s="3">
        <v>463984884</v>
      </c>
      <c r="K287" s="3">
        <v>0</v>
      </c>
      <c r="L287" s="3"/>
      <c r="M287" s="3"/>
      <c r="N287" s="3"/>
      <c r="O287" s="3"/>
      <c r="P287" s="34">
        <f t="shared" si="13"/>
        <v>1027037756</v>
      </c>
      <c r="Q287" s="165">
        <v>651669176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46921073</v>
      </c>
      <c r="X287" s="3"/>
      <c r="Y287" s="3">
        <v>0</v>
      </c>
      <c r="Z287" s="3">
        <v>0</v>
      </c>
      <c r="AA287" s="3">
        <v>0</v>
      </c>
      <c r="AB287" s="3"/>
      <c r="AC287" s="36">
        <f t="shared" si="12"/>
        <v>46921073</v>
      </c>
      <c r="AD287" s="37">
        <f t="shared" si="14"/>
        <v>328447507</v>
      </c>
      <c r="AE287" s="144"/>
      <c r="AG287" s="144"/>
      <c r="AI287" s="144"/>
    </row>
    <row r="288" spans="1:35" hidden="1" x14ac:dyDescent="0.25">
      <c r="A288" s="38">
        <v>276</v>
      </c>
      <c r="B288" s="61"/>
      <c r="C288" s="143" t="str">
        <f>VLOOKUP(D288,[8]Hoja1!$A$2:$B$1115,2,0)</f>
        <v>13873</v>
      </c>
      <c r="D288" s="31">
        <v>890481192</v>
      </c>
      <c r="E288" s="31">
        <v>217313873</v>
      </c>
      <c r="F288" s="61" t="s">
        <v>485</v>
      </c>
      <c r="G288" s="33">
        <v>0</v>
      </c>
      <c r="H288" s="33">
        <v>0</v>
      </c>
      <c r="I288" s="3">
        <v>673971584</v>
      </c>
      <c r="J288" s="3">
        <v>555576948</v>
      </c>
      <c r="K288" s="3">
        <v>0</v>
      </c>
      <c r="L288" s="3"/>
      <c r="M288" s="3"/>
      <c r="N288" s="3"/>
      <c r="O288" s="3"/>
      <c r="P288" s="34">
        <f t="shared" si="13"/>
        <v>1229548532</v>
      </c>
      <c r="Q288" s="165">
        <v>780234144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56164299</v>
      </c>
      <c r="X288" s="3"/>
      <c r="Y288" s="3">
        <v>0</v>
      </c>
      <c r="Z288" s="3">
        <v>0</v>
      </c>
      <c r="AA288" s="3">
        <v>0</v>
      </c>
      <c r="AB288" s="3"/>
      <c r="AC288" s="36">
        <f t="shared" si="12"/>
        <v>56164299</v>
      </c>
      <c r="AD288" s="37">
        <f t="shared" si="14"/>
        <v>393150089</v>
      </c>
      <c r="AE288" s="144"/>
      <c r="AG288" s="144"/>
      <c r="AI288" s="144"/>
    </row>
    <row r="289" spans="1:35" hidden="1" x14ac:dyDescent="0.25">
      <c r="A289" s="29">
        <v>277</v>
      </c>
      <c r="B289" s="61"/>
      <c r="C289" s="143" t="str">
        <f>VLOOKUP(D289,[8]Hoja1!$A$2:$B$1115,2,0)</f>
        <v>13894</v>
      </c>
      <c r="D289" s="31">
        <v>890481177</v>
      </c>
      <c r="E289" s="31">
        <v>219413894</v>
      </c>
      <c r="F289" s="61" t="s">
        <v>486</v>
      </c>
      <c r="G289" s="33">
        <v>0</v>
      </c>
      <c r="H289" s="33">
        <v>0</v>
      </c>
      <c r="I289" s="3">
        <v>438308064</v>
      </c>
      <c r="J289" s="3">
        <v>339915279</v>
      </c>
      <c r="K289" s="3">
        <v>0</v>
      </c>
      <c r="L289" s="3"/>
      <c r="M289" s="3"/>
      <c r="N289" s="3"/>
      <c r="O289" s="3"/>
      <c r="P289" s="34">
        <f t="shared" si="13"/>
        <v>778223343</v>
      </c>
      <c r="Q289" s="165">
        <v>486017967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36525672</v>
      </c>
      <c r="X289" s="3"/>
      <c r="Y289" s="3">
        <v>0</v>
      </c>
      <c r="Z289" s="3">
        <v>0</v>
      </c>
      <c r="AA289" s="3">
        <v>0</v>
      </c>
      <c r="AB289" s="3"/>
      <c r="AC289" s="36">
        <f t="shared" si="12"/>
        <v>36525672</v>
      </c>
      <c r="AD289" s="37">
        <f t="shared" si="14"/>
        <v>255679704</v>
      </c>
      <c r="AE289" s="144"/>
      <c r="AG289" s="144"/>
      <c r="AI289" s="144"/>
    </row>
    <row r="290" spans="1:35" hidden="1" x14ac:dyDescent="0.25">
      <c r="A290" s="38">
        <v>278</v>
      </c>
      <c r="B290" s="61"/>
      <c r="C290" s="143" t="str">
        <f>VLOOKUP(D290,[8]Hoja1!$A$2:$B$1115,2,0)</f>
        <v>15022</v>
      </c>
      <c r="D290" s="31">
        <v>891801281</v>
      </c>
      <c r="E290" s="31">
        <v>212215022</v>
      </c>
      <c r="F290" s="61" t="s">
        <v>487</v>
      </c>
      <c r="G290" s="33">
        <v>0</v>
      </c>
      <c r="H290" s="33">
        <v>0</v>
      </c>
      <c r="I290" s="3">
        <v>17371056</v>
      </c>
      <c r="J290" s="3">
        <v>24567187</v>
      </c>
      <c r="K290" s="3">
        <v>0</v>
      </c>
      <c r="L290" s="3"/>
      <c r="M290" s="3"/>
      <c r="N290" s="3"/>
      <c r="O290" s="3"/>
      <c r="P290" s="34">
        <f t="shared" si="13"/>
        <v>41938243</v>
      </c>
      <c r="Q290" s="165">
        <v>30357539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1447588</v>
      </c>
      <c r="X290" s="3"/>
      <c r="Y290" s="3">
        <v>0</v>
      </c>
      <c r="Z290" s="3">
        <v>0</v>
      </c>
      <c r="AA290" s="3">
        <v>0</v>
      </c>
      <c r="AB290" s="3"/>
      <c r="AC290" s="36">
        <f t="shared" si="12"/>
        <v>1447588</v>
      </c>
      <c r="AD290" s="37">
        <f t="shared" si="14"/>
        <v>10133116</v>
      </c>
      <c r="AE290" s="144"/>
      <c r="AG290" s="144"/>
      <c r="AI290" s="144"/>
    </row>
    <row r="291" spans="1:35" hidden="1" x14ac:dyDescent="0.25">
      <c r="A291" s="29">
        <v>279</v>
      </c>
      <c r="B291" s="61"/>
      <c r="C291" s="143" t="str">
        <f>VLOOKUP(D291,[8]Hoja1!$A$2:$B$1115,2,0)</f>
        <v>15047</v>
      </c>
      <c r="D291" s="31">
        <v>800077545</v>
      </c>
      <c r="E291" s="31">
        <v>214715047</v>
      </c>
      <c r="F291" s="61" t="s">
        <v>488</v>
      </c>
      <c r="G291" s="33">
        <v>0</v>
      </c>
      <c r="H291" s="33">
        <v>0</v>
      </c>
      <c r="I291" s="3">
        <v>249043708</v>
      </c>
      <c r="J291" s="3">
        <v>279890681</v>
      </c>
      <c r="K291" s="3">
        <v>0</v>
      </c>
      <c r="L291" s="3"/>
      <c r="M291" s="3"/>
      <c r="N291" s="3"/>
      <c r="O291" s="3"/>
      <c r="P291" s="34">
        <f t="shared" si="13"/>
        <v>528934389</v>
      </c>
      <c r="Q291" s="165">
        <v>362905249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20753642</v>
      </c>
      <c r="X291" s="3"/>
      <c r="Y291" s="3">
        <v>0</v>
      </c>
      <c r="Z291" s="3">
        <v>0</v>
      </c>
      <c r="AA291" s="3">
        <v>0</v>
      </c>
      <c r="AB291" s="3"/>
      <c r="AC291" s="36">
        <f t="shared" si="12"/>
        <v>20753642</v>
      </c>
      <c r="AD291" s="37">
        <f t="shared" si="14"/>
        <v>145275498</v>
      </c>
      <c r="AE291" s="144"/>
      <c r="AG291" s="144"/>
      <c r="AI291" s="144"/>
    </row>
    <row r="292" spans="1:35" hidden="1" x14ac:dyDescent="0.25">
      <c r="A292" s="38">
        <v>280</v>
      </c>
      <c r="B292" s="61"/>
      <c r="C292" s="143" t="str">
        <f>VLOOKUP(D292,[8]Hoja1!$A$2:$B$1115,2,0)</f>
        <v>15051</v>
      </c>
      <c r="D292" s="31">
        <v>800063791</v>
      </c>
      <c r="E292" s="31">
        <v>215115051</v>
      </c>
      <c r="F292" s="61" t="s">
        <v>489</v>
      </c>
      <c r="G292" s="33">
        <v>0</v>
      </c>
      <c r="H292" s="33">
        <v>0</v>
      </c>
      <c r="I292" s="3">
        <v>88278374</v>
      </c>
      <c r="J292" s="3">
        <v>104326595</v>
      </c>
      <c r="K292" s="3">
        <v>0</v>
      </c>
      <c r="L292" s="3"/>
      <c r="M292" s="3"/>
      <c r="N292" s="3"/>
      <c r="O292" s="3"/>
      <c r="P292" s="34">
        <f t="shared" si="13"/>
        <v>192604969</v>
      </c>
      <c r="Q292" s="165">
        <v>133752719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7356531</v>
      </c>
      <c r="X292" s="3"/>
      <c r="Y292" s="3">
        <v>0</v>
      </c>
      <c r="Z292" s="3">
        <v>0</v>
      </c>
      <c r="AA292" s="3">
        <v>0</v>
      </c>
      <c r="AB292" s="3"/>
      <c r="AC292" s="36">
        <f t="shared" si="12"/>
        <v>7356531</v>
      </c>
      <c r="AD292" s="37">
        <f t="shared" si="14"/>
        <v>51495719</v>
      </c>
      <c r="AE292" s="144"/>
      <c r="AG292" s="144"/>
      <c r="AI292" s="144"/>
    </row>
    <row r="293" spans="1:35" hidden="1" x14ac:dyDescent="0.25">
      <c r="A293" s="29">
        <v>281</v>
      </c>
      <c r="B293" s="61"/>
      <c r="C293" s="143" t="str">
        <f>VLOOKUP(D293,[8]Hoja1!$A$2:$B$1115,2,0)</f>
        <v>15087</v>
      </c>
      <c r="D293" s="31">
        <v>800099199</v>
      </c>
      <c r="E293" s="31">
        <v>218715087</v>
      </c>
      <c r="F293" s="61" t="s">
        <v>490</v>
      </c>
      <c r="G293" s="33">
        <v>0</v>
      </c>
      <c r="H293" s="33">
        <v>0</v>
      </c>
      <c r="I293" s="3">
        <v>116452760</v>
      </c>
      <c r="J293" s="3">
        <v>166381465</v>
      </c>
      <c r="K293" s="3">
        <v>0</v>
      </c>
      <c r="L293" s="3"/>
      <c r="M293" s="3"/>
      <c r="N293" s="3"/>
      <c r="O293" s="3"/>
      <c r="P293" s="34">
        <f t="shared" si="13"/>
        <v>282834225</v>
      </c>
      <c r="Q293" s="165">
        <v>205199053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9704397</v>
      </c>
      <c r="X293" s="3"/>
      <c r="Y293" s="3">
        <v>0</v>
      </c>
      <c r="Z293" s="3">
        <v>0</v>
      </c>
      <c r="AA293" s="3">
        <v>0</v>
      </c>
      <c r="AB293" s="3"/>
      <c r="AC293" s="36">
        <f t="shared" si="12"/>
        <v>9704397</v>
      </c>
      <c r="AD293" s="37">
        <f t="shared" si="14"/>
        <v>67930775</v>
      </c>
      <c r="AE293" s="144"/>
      <c r="AG293" s="144"/>
      <c r="AI293" s="144"/>
    </row>
    <row r="294" spans="1:35" hidden="1" x14ac:dyDescent="0.25">
      <c r="A294" s="38">
        <v>282</v>
      </c>
      <c r="B294" s="61"/>
      <c r="C294" s="143" t="str">
        <f>VLOOKUP(D294,[8]Hoja1!$A$2:$B$1115,2,0)</f>
        <v>15090</v>
      </c>
      <c r="D294" s="31">
        <v>800099390</v>
      </c>
      <c r="E294" s="31">
        <v>219015090</v>
      </c>
      <c r="F294" s="61" t="s">
        <v>491</v>
      </c>
      <c r="G294" s="33">
        <v>0</v>
      </c>
      <c r="H294" s="33">
        <v>0</v>
      </c>
      <c r="I294" s="3">
        <v>19506314</v>
      </c>
      <c r="J294" s="3">
        <v>22047488</v>
      </c>
      <c r="K294" s="3">
        <v>0</v>
      </c>
      <c r="L294" s="3"/>
      <c r="M294" s="3"/>
      <c r="N294" s="3"/>
      <c r="O294" s="3"/>
      <c r="P294" s="34">
        <f t="shared" si="13"/>
        <v>41553802</v>
      </c>
      <c r="Q294" s="165">
        <v>28549592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1625526</v>
      </c>
      <c r="X294" s="3"/>
      <c r="Y294" s="3">
        <v>0</v>
      </c>
      <c r="Z294" s="3">
        <v>0</v>
      </c>
      <c r="AA294" s="3">
        <v>0</v>
      </c>
      <c r="AB294" s="3"/>
      <c r="AC294" s="36">
        <f t="shared" si="12"/>
        <v>1625526</v>
      </c>
      <c r="AD294" s="37">
        <f t="shared" si="14"/>
        <v>11378684</v>
      </c>
      <c r="AE294" s="144"/>
      <c r="AG294" s="144"/>
      <c r="AI294" s="144"/>
    </row>
    <row r="295" spans="1:35" hidden="1" x14ac:dyDescent="0.25">
      <c r="A295" s="29">
        <v>283</v>
      </c>
      <c r="B295" s="61"/>
      <c r="C295" s="143" t="str">
        <f>VLOOKUP(D295,[8]Hoja1!$A$2:$B$1115,2,0)</f>
        <v>15092</v>
      </c>
      <c r="D295" s="31">
        <v>800017288</v>
      </c>
      <c r="E295" s="31">
        <v>219215092</v>
      </c>
      <c r="F295" s="61" t="s">
        <v>492</v>
      </c>
      <c r="G295" s="33">
        <v>0</v>
      </c>
      <c r="H295" s="33">
        <v>0</v>
      </c>
      <c r="I295" s="3">
        <v>21642641</v>
      </c>
      <c r="J295" s="3">
        <v>28174184</v>
      </c>
      <c r="K295" s="3">
        <v>0</v>
      </c>
      <c r="L295" s="3"/>
      <c r="M295" s="3"/>
      <c r="N295" s="3"/>
      <c r="O295" s="3"/>
      <c r="P295" s="34">
        <f t="shared" si="13"/>
        <v>49816825</v>
      </c>
      <c r="Q295" s="165">
        <v>35388396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1803553</v>
      </c>
      <c r="X295" s="3"/>
      <c r="Y295" s="3">
        <v>0</v>
      </c>
      <c r="Z295" s="3">
        <v>0</v>
      </c>
      <c r="AA295" s="3">
        <v>0</v>
      </c>
      <c r="AB295" s="3"/>
      <c r="AC295" s="36">
        <f t="shared" si="12"/>
        <v>1803553</v>
      </c>
      <c r="AD295" s="37">
        <f t="shared" si="14"/>
        <v>12624876</v>
      </c>
      <c r="AE295" s="144"/>
      <c r="AG295" s="144"/>
      <c r="AI295" s="144"/>
    </row>
    <row r="296" spans="1:35" hidden="1" x14ac:dyDescent="0.25">
      <c r="A296" s="38">
        <v>284</v>
      </c>
      <c r="B296" s="61"/>
      <c r="C296" s="143" t="str">
        <f>VLOOKUP(D296,[8]Hoja1!$A$2:$B$1115,2,0)</f>
        <v>15097</v>
      </c>
      <c r="D296" s="31">
        <v>891856294</v>
      </c>
      <c r="E296" s="31">
        <v>219715097</v>
      </c>
      <c r="F296" s="61" t="s">
        <v>493</v>
      </c>
      <c r="G296" s="33">
        <v>0</v>
      </c>
      <c r="H296" s="33">
        <v>0</v>
      </c>
      <c r="I296" s="3">
        <v>93080276</v>
      </c>
      <c r="J296" s="3">
        <v>100762037</v>
      </c>
      <c r="K296" s="3">
        <v>0</v>
      </c>
      <c r="L296" s="3"/>
      <c r="M296" s="3"/>
      <c r="N296" s="3"/>
      <c r="O296" s="3"/>
      <c r="P296" s="34">
        <f t="shared" si="13"/>
        <v>193842313</v>
      </c>
      <c r="Q296" s="165">
        <v>131788797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7756690</v>
      </c>
      <c r="X296" s="3"/>
      <c r="Y296" s="3">
        <v>0</v>
      </c>
      <c r="Z296" s="3">
        <v>0</v>
      </c>
      <c r="AA296" s="3">
        <v>0</v>
      </c>
      <c r="AB296" s="3"/>
      <c r="AC296" s="36">
        <f t="shared" si="12"/>
        <v>7756690</v>
      </c>
      <c r="AD296" s="37">
        <f t="shared" si="14"/>
        <v>54296826</v>
      </c>
      <c r="AE296" s="144"/>
      <c r="AG296" s="144"/>
      <c r="AI296" s="144"/>
    </row>
    <row r="297" spans="1:35" hidden="1" x14ac:dyDescent="0.25">
      <c r="A297" s="29">
        <v>285</v>
      </c>
      <c r="B297" s="61"/>
      <c r="C297" s="143" t="str">
        <f>VLOOKUP(D297,[8]Hoja1!$A$2:$B$1115,2,0)</f>
        <v>15104</v>
      </c>
      <c r="D297" s="31">
        <v>800023383</v>
      </c>
      <c r="E297" s="31">
        <v>210415104</v>
      </c>
      <c r="F297" s="61" t="s">
        <v>494</v>
      </c>
      <c r="G297" s="33">
        <v>0</v>
      </c>
      <c r="H297" s="33">
        <v>0</v>
      </c>
      <c r="I297" s="3">
        <v>63445792</v>
      </c>
      <c r="J297" s="3">
        <v>71963692</v>
      </c>
      <c r="K297" s="3">
        <v>0</v>
      </c>
      <c r="L297" s="3"/>
      <c r="M297" s="3"/>
      <c r="N297" s="3"/>
      <c r="O297" s="3"/>
      <c r="P297" s="34">
        <f t="shared" si="13"/>
        <v>135409484</v>
      </c>
      <c r="Q297" s="165">
        <v>93112288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5287149</v>
      </c>
      <c r="X297" s="3"/>
      <c r="Y297" s="3">
        <v>0</v>
      </c>
      <c r="Z297" s="3">
        <v>0</v>
      </c>
      <c r="AA297" s="3">
        <v>0</v>
      </c>
      <c r="AB297" s="3"/>
      <c r="AC297" s="36">
        <f t="shared" si="12"/>
        <v>5287149</v>
      </c>
      <c r="AD297" s="37">
        <f t="shared" si="14"/>
        <v>37010047</v>
      </c>
      <c r="AE297" s="144"/>
      <c r="AG297" s="144"/>
      <c r="AI297" s="144"/>
    </row>
    <row r="298" spans="1:35" hidden="1" x14ac:dyDescent="0.25">
      <c r="A298" s="38">
        <v>286</v>
      </c>
      <c r="B298" s="61"/>
      <c r="C298" s="143" t="str">
        <f>VLOOKUP(D298,[8]Hoja1!$A$2:$B$1115,2,0)</f>
        <v>15106</v>
      </c>
      <c r="D298" s="31">
        <v>800099721</v>
      </c>
      <c r="E298" s="31">
        <v>210615106</v>
      </c>
      <c r="F298" s="61" t="s">
        <v>327</v>
      </c>
      <c r="G298" s="33">
        <v>0</v>
      </c>
      <c r="H298" s="33">
        <v>0</v>
      </c>
      <c r="I298" s="3">
        <v>31242674</v>
      </c>
      <c r="J298" s="3">
        <v>37035841</v>
      </c>
      <c r="K298" s="3">
        <v>0</v>
      </c>
      <c r="L298" s="3"/>
      <c r="M298" s="3"/>
      <c r="N298" s="3"/>
      <c r="O298" s="3"/>
      <c r="P298" s="34">
        <f t="shared" si="13"/>
        <v>68278515</v>
      </c>
      <c r="Q298" s="165">
        <v>47450065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2603556</v>
      </c>
      <c r="X298" s="3"/>
      <c r="Y298" s="3">
        <v>0</v>
      </c>
      <c r="Z298" s="3">
        <v>0</v>
      </c>
      <c r="AA298" s="3">
        <v>0</v>
      </c>
      <c r="AB298" s="3"/>
      <c r="AC298" s="36">
        <f t="shared" si="12"/>
        <v>2603556</v>
      </c>
      <c r="AD298" s="37">
        <f t="shared" si="14"/>
        <v>18224894</v>
      </c>
      <c r="AE298" s="144"/>
      <c r="AG298" s="144"/>
      <c r="AI298" s="144"/>
    </row>
    <row r="299" spans="1:35" hidden="1" x14ac:dyDescent="0.25">
      <c r="A299" s="29">
        <v>287</v>
      </c>
      <c r="B299" s="61"/>
      <c r="C299" s="143" t="str">
        <f>VLOOKUP(D299,[8]Hoja1!$A$2:$B$1115,2,0)</f>
        <v>15109</v>
      </c>
      <c r="D299" s="31">
        <v>891808260</v>
      </c>
      <c r="E299" s="31">
        <v>210915109</v>
      </c>
      <c r="F299" s="61" t="s">
        <v>495</v>
      </c>
      <c r="G299" s="33">
        <v>0</v>
      </c>
      <c r="H299" s="33">
        <v>0</v>
      </c>
      <c r="I299" s="3">
        <v>66769754</v>
      </c>
      <c r="J299" s="3">
        <v>79291562</v>
      </c>
      <c r="K299" s="3">
        <v>0</v>
      </c>
      <c r="L299" s="3"/>
      <c r="M299" s="3"/>
      <c r="N299" s="3"/>
      <c r="O299" s="3"/>
      <c r="P299" s="34">
        <f t="shared" si="13"/>
        <v>146061316</v>
      </c>
      <c r="Q299" s="165">
        <v>101548146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5564146</v>
      </c>
      <c r="X299" s="3"/>
      <c r="Y299" s="3">
        <v>0</v>
      </c>
      <c r="Z299" s="3">
        <v>0</v>
      </c>
      <c r="AA299" s="3">
        <v>0</v>
      </c>
      <c r="AB299" s="3"/>
      <c r="AC299" s="36">
        <f t="shared" si="12"/>
        <v>5564146</v>
      </c>
      <c r="AD299" s="37">
        <f t="shared" si="14"/>
        <v>38949024</v>
      </c>
      <c r="AE299" s="144"/>
      <c r="AG299" s="144"/>
      <c r="AI299" s="144"/>
    </row>
    <row r="300" spans="1:35" hidden="1" x14ac:dyDescent="0.25">
      <c r="A300" s="38">
        <v>288</v>
      </c>
      <c r="B300" s="61"/>
      <c r="C300" s="143" t="str">
        <f>VLOOKUP(D300,[8]Hoja1!$A$2:$B$1115,2,0)</f>
        <v>15114</v>
      </c>
      <c r="D300" s="31">
        <v>800099714</v>
      </c>
      <c r="E300" s="31">
        <v>211415114</v>
      </c>
      <c r="F300" s="61" t="s">
        <v>496</v>
      </c>
      <c r="G300" s="33">
        <v>0</v>
      </c>
      <c r="H300" s="33">
        <v>0</v>
      </c>
      <c r="I300" s="3">
        <v>11705693</v>
      </c>
      <c r="J300" s="3">
        <v>10291843</v>
      </c>
      <c r="K300" s="3">
        <v>0</v>
      </c>
      <c r="L300" s="3"/>
      <c r="M300" s="3"/>
      <c r="N300" s="3"/>
      <c r="O300" s="3"/>
      <c r="P300" s="34">
        <f t="shared" si="13"/>
        <v>21997536</v>
      </c>
      <c r="Q300" s="165">
        <v>14193739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975474</v>
      </c>
      <c r="X300" s="3"/>
      <c r="Y300" s="3">
        <v>0</v>
      </c>
      <c r="Z300" s="3">
        <v>0</v>
      </c>
      <c r="AA300" s="3">
        <v>0</v>
      </c>
      <c r="AB300" s="3"/>
      <c r="AC300" s="36">
        <f t="shared" si="12"/>
        <v>975474</v>
      </c>
      <c r="AD300" s="37">
        <f t="shared" si="14"/>
        <v>6828323</v>
      </c>
      <c r="AE300" s="144"/>
      <c r="AG300" s="144"/>
      <c r="AI300" s="144"/>
    </row>
    <row r="301" spans="1:35" hidden="1" x14ac:dyDescent="0.25">
      <c r="A301" s="29">
        <v>289</v>
      </c>
      <c r="B301" s="61"/>
      <c r="C301" s="143" t="str">
        <f>VLOOKUP(D301,[8]Hoja1!$A$2:$B$1115,2,0)</f>
        <v>15131</v>
      </c>
      <c r="D301" s="31">
        <v>891801796</v>
      </c>
      <c r="E301" s="31">
        <v>213115131</v>
      </c>
      <c r="F301" s="61" t="s">
        <v>331</v>
      </c>
      <c r="G301" s="33">
        <v>0</v>
      </c>
      <c r="H301" s="33">
        <v>0</v>
      </c>
      <c r="I301" s="3">
        <v>40084939</v>
      </c>
      <c r="J301" s="3">
        <v>54991238</v>
      </c>
      <c r="K301" s="3">
        <v>0</v>
      </c>
      <c r="L301" s="3"/>
      <c r="M301" s="3"/>
      <c r="N301" s="3"/>
      <c r="O301" s="3"/>
      <c r="P301" s="34">
        <f t="shared" si="13"/>
        <v>95076177</v>
      </c>
      <c r="Q301" s="165">
        <v>68352886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3340412</v>
      </c>
      <c r="X301" s="3"/>
      <c r="Y301" s="3">
        <v>0</v>
      </c>
      <c r="Z301" s="3">
        <v>0</v>
      </c>
      <c r="AA301" s="3">
        <v>0</v>
      </c>
      <c r="AB301" s="3"/>
      <c r="AC301" s="36">
        <f t="shared" si="12"/>
        <v>3340412</v>
      </c>
      <c r="AD301" s="37">
        <f t="shared" si="14"/>
        <v>23382879</v>
      </c>
      <c r="AE301" s="144"/>
      <c r="AG301" s="144"/>
      <c r="AI301" s="144"/>
    </row>
    <row r="302" spans="1:35" hidden="1" x14ac:dyDescent="0.25">
      <c r="A302" s="38">
        <v>290</v>
      </c>
      <c r="B302" s="61"/>
      <c r="C302" s="143" t="str">
        <f>VLOOKUP(D302,[8]Hoja1!$A$2:$B$1115,2,0)</f>
        <v>15135</v>
      </c>
      <c r="D302" s="31">
        <v>800028393</v>
      </c>
      <c r="E302" s="31">
        <v>213515135</v>
      </c>
      <c r="F302" s="61" t="s">
        <v>497</v>
      </c>
      <c r="G302" s="33">
        <v>0</v>
      </c>
      <c r="H302" s="33">
        <v>0</v>
      </c>
      <c r="I302" s="3">
        <v>53157848</v>
      </c>
      <c r="J302" s="3">
        <v>62714726</v>
      </c>
      <c r="K302" s="3">
        <v>0</v>
      </c>
      <c r="L302" s="3"/>
      <c r="M302" s="3"/>
      <c r="N302" s="3"/>
      <c r="O302" s="3"/>
      <c r="P302" s="34">
        <f t="shared" si="13"/>
        <v>115872574</v>
      </c>
      <c r="Q302" s="165">
        <v>80434010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4429821</v>
      </c>
      <c r="X302" s="3"/>
      <c r="Y302" s="3">
        <v>0</v>
      </c>
      <c r="Z302" s="3">
        <v>0</v>
      </c>
      <c r="AA302" s="3">
        <v>0</v>
      </c>
      <c r="AB302" s="3"/>
      <c r="AC302" s="36">
        <f t="shared" si="12"/>
        <v>4429821</v>
      </c>
      <c r="AD302" s="37">
        <f t="shared" si="14"/>
        <v>31008743</v>
      </c>
      <c r="AE302" s="144"/>
      <c r="AG302" s="144"/>
      <c r="AI302" s="144"/>
    </row>
    <row r="303" spans="1:35" hidden="1" x14ac:dyDescent="0.25">
      <c r="A303" s="29">
        <v>291</v>
      </c>
      <c r="B303" s="61"/>
      <c r="C303" s="143" t="str">
        <f>VLOOKUP(D303,[8]Hoja1!$A$2:$B$1115,2,0)</f>
        <v>15162</v>
      </c>
      <c r="D303" s="31">
        <v>891857805</v>
      </c>
      <c r="E303" s="31">
        <v>216215162</v>
      </c>
      <c r="F303" s="61" t="s">
        <v>498</v>
      </c>
      <c r="G303" s="33">
        <v>0</v>
      </c>
      <c r="H303" s="33">
        <v>0</v>
      </c>
      <c r="I303" s="3">
        <v>39339597</v>
      </c>
      <c r="J303" s="3">
        <v>56000387</v>
      </c>
      <c r="K303" s="3">
        <v>0</v>
      </c>
      <c r="L303" s="3"/>
      <c r="M303" s="3"/>
      <c r="N303" s="3"/>
      <c r="O303" s="3"/>
      <c r="P303" s="34">
        <f t="shared" si="13"/>
        <v>95339984</v>
      </c>
      <c r="Q303" s="165">
        <v>69113587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3278300</v>
      </c>
      <c r="X303" s="3"/>
      <c r="Y303" s="3">
        <v>0</v>
      </c>
      <c r="Z303" s="3">
        <v>0</v>
      </c>
      <c r="AA303" s="3">
        <v>0</v>
      </c>
      <c r="AB303" s="3"/>
      <c r="AC303" s="36">
        <f t="shared" si="12"/>
        <v>3278300</v>
      </c>
      <c r="AD303" s="37">
        <f t="shared" si="14"/>
        <v>22948097</v>
      </c>
      <c r="AE303" s="144"/>
      <c r="AG303" s="144"/>
      <c r="AI303" s="144"/>
    </row>
    <row r="304" spans="1:35" hidden="1" x14ac:dyDescent="0.25">
      <c r="A304" s="38">
        <v>292</v>
      </c>
      <c r="B304" s="61"/>
      <c r="C304" s="143" t="str">
        <f>VLOOKUP(D304,[8]Hoja1!$A$2:$B$1115,2,0)</f>
        <v>15172</v>
      </c>
      <c r="D304" s="31">
        <v>891801357</v>
      </c>
      <c r="E304" s="31">
        <v>217215172</v>
      </c>
      <c r="F304" s="61" t="s">
        <v>499</v>
      </c>
      <c r="G304" s="33">
        <v>0</v>
      </c>
      <c r="H304" s="33">
        <v>0</v>
      </c>
      <c r="I304" s="3">
        <v>41412584</v>
      </c>
      <c r="J304" s="3">
        <v>53549112</v>
      </c>
      <c r="K304" s="3">
        <v>0</v>
      </c>
      <c r="L304" s="3"/>
      <c r="M304" s="3"/>
      <c r="N304" s="3"/>
      <c r="O304" s="3"/>
      <c r="P304" s="34">
        <f t="shared" si="13"/>
        <v>94961696</v>
      </c>
      <c r="Q304" s="165">
        <v>67353308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3451049</v>
      </c>
      <c r="X304" s="3"/>
      <c r="Y304" s="3">
        <v>0</v>
      </c>
      <c r="Z304" s="3">
        <v>0</v>
      </c>
      <c r="AA304" s="3">
        <v>0</v>
      </c>
      <c r="AB304" s="3"/>
      <c r="AC304" s="36">
        <f t="shared" si="12"/>
        <v>3451049</v>
      </c>
      <c r="AD304" s="37">
        <f t="shared" si="14"/>
        <v>24157339</v>
      </c>
      <c r="AE304" s="144"/>
      <c r="AG304" s="144"/>
      <c r="AI304" s="144"/>
    </row>
    <row r="305" spans="1:35" hidden="1" x14ac:dyDescent="0.25">
      <c r="A305" s="29">
        <v>293</v>
      </c>
      <c r="B305" s="61"/>
      <c r="C305" s="143" t="str">
        <f>VLOOKUP(D305,[8]Hoja1!$A$2:$B$1115,2,0)</f>
        <v>15176</v>
      </c>
      <c r="D305" s="31">
        <v>891800475</v>
      </c>
      <c r="E305" s="31">
        <v>217615176</v>
      </c>
      <c r="F305" s="61" t="s">
        <v>500</v>
      </c>
      <c r="G305" s="33">
        <v>0</v>
      </c>
      <c r="H305" s="33">
        <v>0</v>
      </c>
      <c r="I305" s="3">
        <v>730837944</v>
      </c>
      <c r="J305" s="3">
        <v>837396189</v>
      </c>
      <c r="K305" s="3">
        <v>0</v>
      </c>
      <c r="L305" s="3"/>
      <c r="M305" s="3"/>
      <c r="N305" s="3"/>
      <c r="O305" s="3"/>
      <c r="P305" s="34">
        <f t="shared" si="13"/>
        <v>1568234133</v>
      </c>
      <c r="Q305" s="165">
        <v>1081008837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60903162</v>
      </c>
      <c r="X305" s="3"/>
      <c r="Y305" s="3">
        <v>0</v>
      </c>
      <c r="Z305" s="3">
        <v>0</v>
      </c>
      <c r="AA305" s="3">
        <v>0</v>
      </c>
      <c r="AB305" s="3"/>
      <c r="AC305" s="36">
        <f t="shared" si="12"/>
        <v>60903162</v>
      </c>
      <c r="AD305" s="37">
        <f t="shared" si="14"/>
        <v>426322134</v>
      </c>
      <c r="AE305" s="144"/>
      <c r="AG305" s="144"/>
      <c r="AI305" s="144"/>
    </row>
    <row r="306" spans="1:35" hidden="1" x14ac:dyDescent="0.25">
      <c r="A306" s="38">
        <v>294</v>
      </c>
      <c r="B306" s="61"/>
      <c r="C306" s="143" t="str">
        <f>VLOOKUP(D306,[8]Hoja1!$A$2:$B$1115,2,0)</f>
        <v>15180</v>
      </c>
      <c r="D306" s="31">
        <v>800074859</v>
      </c>
      <c r="E306" s="31">
        <v>218015180</v>
      </c>
      <c r="F306" s="61" t="s">
        <v>501</v>
      </c>
      <c r="G306" s="33">
        <v>0</v>
      </c>
      <c r="H306" s="33">
        <v>0</v>
      </c>
      <c r="I306" s="3">
        <v>65964184</v>
      </c>
      <c r="J306" s="3">
        <v>75251865</v>
      </c>
      <c r="K306" s="3">
        <v>0</v>
      </c>
      <c r="L306" s="3"/>
      <c r="M306" s="3"/>
      <c r="N306" s="3"/>
      <c r="O306" s="3"/>
      <c r="P306" s="34">
        <f t="shared" si="13"/>
        <v>141216049</v>
      </c>
      <c r="Q306" s="165">
        <v>97239925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5497015</v>
      </c>
      <c r="X306" s="3"/>
      <c r="Y306" s="3">
        <v>0</v>
      </c>
      <c r="Z306" s="3">
        <v>0</v>
      </c>
      <c r="AA306" s="3">
        <v>0</v>
      </c>
      <c r="AB306" s="3"/>
      <c r="AC306" s="36">
        <f t="shared" si="12"/>
        <v>5497015</v>
      </c>
      <c r="AD306" s="37">
        <f t="shared" si="14"/>
        <v>38479109</v>
      </c>
      <c r="AE306" s="144"/>
      <c r="AG306" s="144"/>
      <c r="AI306" s="144"/>
    </row>
    <row r="307" spans="1:35" hidden="1" x14ac:dyDescent="0.25">
      <c r="A307" s="29">
        <v>295</v>
      </c>
      <c r="B307" s="61"/>
      <c r="C307" s="143" t="str">
        <f>VLOOKUP(D307,[8]Hoja1!$A$2:$B$1115,2,0)</f>
        <v>15183</v>
      </c>
      <c r="D307" s="31">
        <v>891801962</v>
      </c>
      <c r="E307" s="31">
        <v>218315183</v>
      </c>
      <c r="F307" s="61" t="s">
        <v>502</v>
      </c>
      <c r="G307" s="33">
        <v>0</v>
      </c>
      <c r="H307" s="33">
        <v>0</v>
      </c>
      <c r="I307" s="3">
        <v>270978608</v>
      </c>
      <c r="J307" s="3">
        <v>222346123</v>
      </c>
      <c r="K307" s="3">
        <v>0</v>
      </c>
      <c r="L307" s="3"/>
      <c r="M307" s="3"/>
      <c r="N307" s="3"/>
      <c r="O307" s="3"/>
      <c r="P307" s="34">
        <f t="shared" si="13"/>
        <v>493324731</v>
      </c>
      <c r="Q307" s="165">
        <v>312672327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22581551</v>
      </c>
      <c r="X307" s="3"/>
      <c r="Y307" s="3">
        <v>0</v>
      </c>
      <c r="Z307" s="3">
        <v>0</v>
      </c>
      <c r="AA307" s="3">
        <v>0</v>
      </c>
      <c r="AB307" s="3"/>
      <c r="AC307" s="36">
        <f t="shared" si="12"/>
        <v>22581551</v>
      </c>
      <c r="AD307" s="37">
        <f t="shared" si="14"/>
        <v>158070853</v>
      </c>
      <c r="AE307" s="144"/>
      <c r="AG307" s="144"/>
      <c r="AI307" s="144"/>
    </row>
    <row r="308" spans="1:35" hidden="1" x14ac:dyDescent="0.25">
      <c r="A308" s="38">
        <v>296</v>
      </c>
      <c r="B308" s="61"/>
      <c r="C308" s="143" t="str">
        <f>VLOOKUP(D308,[8]Hoja1!$A$2:$B$1115,2,0)</f>
        <v>15185</v>
      </c>
      <c r="D308" s="31">
        <v>800034476</v>
      </c>
      <c r="E308" s="31">
        <v>218515185</v>
      </c>
      <c r="F308" s="61" t="s">
        <v>503</v>
      </c>
      <c r="G308" s="33">
        <v>0</v>
      </c>
      <c r="H308" s="33">
        <v>0</v>
      </c>
      <c r="I308" s="3">
        <v>112364620</v>
      </c>
      <c r="J308" s="3">
        <v>112625926</v>
      </c>
      <c r="K308" s="3">
        <v>0</v>
      </c>
      <c r="L308" s="3"/>
      <c r="M308" s="3"/>
      <c r="N308" s="3"/>
      <c r="O308" s="3"/>
      <c r="P308" s="34">
        <f t="shared" si="13"/>
        <v>224990546</v>
      </c>
      <c r="Q308" s="165">
        <v>150080798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9363718</v>
      </c>
      <c r="X308" s="3"/>
      <c r="Y308" s="3">
        <v>0</v>
      </c>
      <c r="Z308" s="3">
        <v>0</v>
      </c>
      <c r="AA308" s="3">
        <v>0</v>
      </c>
      <c r="AB308" s="3"/>
      <c r="AC308" s="36">
        <f t="shared" si="12"/>
        <v>9363718</v>
      </c>
      <c r="AD308" s="37">
        <f t="shared" si="14"/>
        <v>65546030</v>
      </c>
      <c r="AE308" s="144"/>
      <c r="AG308" s="144"/>
      <c r="AI308" s="144"/>
    </row>
    <row r="309" spans="1:35" hidden="1" x14ac:dyDescent="0.25">
      <c r="A309" s="29">
        <v>297</v>
      </c>
      <c r="B309" s="61"/>
      <c r="C309" s="143" t="str">
        <f>VLOOKUP(D309,[8]Hoja1!$A$2:$B$1115,2,0)</f>
        <v>15187</v>
      </c>
      <c r="D309" s="31">
        <v>800014989</v>
      </c>
      <c r="E309" s="31">
        <v>218715187</v>
      </c>
      <c r="F309" s="61" t="s">
        <v>504</v>
      </c>
      <c r="G309" s="33">
        <v>0</v>
      </c>
      <c r="H309" s="33">
        <v>0</v>
      </c>
      <c r="I309" s="3">
        <v>58231785</v>
      </c>
      <c r="J309" s="3">
        <v>57131180</v>
      </c>
      <c r="K309" s="3">
        <v>0</v>
      </c>
      <c r="L309" s="3"/>
      <c r="M309" s="3"/>
      <c r="N309" s="3"/>
      <c r="O309" s="3"/>
      <c r="P309" s="34">
        <f t="shared" si="13"/>
        <v>115362965</v>
      </c>
      <c r="Q309" s="165">
        <v>76541776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4852649</v>
      </c>
      <c r="X309" s="3"/>
      <c r="Y309" s="3">
        <v>0</v>
      </c>
      <c r="Z309" s="3">
        <v>0</v>
      </c>
      <c r="AA309" s="3">
        <v>0</v>
      </c>
      <c r="AB309" s="3"/>
      <c r="AC309" s="36">
        <f t="shared" si="12"/>
        <v>4852649</v>
      </c>
      <c r="AD309" s="37">
        <f t="shared" si="14"/>
        <v>33968540</v>
      </c>
      <c r="AE309" s="144"/>
      <c r="AG309" s="144"/>
      <c r="AI309" s="144"/>
    </row>
    <row r="310" spans="1:35" hidden="1" x14ac:dyDescent="0.25">
      <c r="A310" s="38">
        <v>298</v>
      </c>
      <c r="B310" s="61"/>
      <c r="C310" s="143" t="str">
        <f>VLOOKUP(D310,[8]Hoja1!$A$2:$B$1115,2,0)</f>
        <v>15189</v>
      </c>
      <c r="D310" s="31">
        <v>891801988</v>
      </c>
      <c r="E310" s="31">
        <v>218915189</v>
      </c>
      <c r="F310" s="61" t="s">
        <v>505</v>
      </c>
      <c r="G310" s="33">
        <v>0</v>
      </c>
      <c r="H310" s="33">
        <v>0</v>
      </c>
      <c r="I310" s="3">
        <v>69486112</v>
      </c>
      <c r="J310" s="3">
        <v>109044515</v>
      </c>
      <c r="K310" s="3">
        <v>0</v>
      </c>
      <c r="L310" s="3"/>
      <c r="M310" s="3"/>
      <c r="N310" s="3"/>
      <c r="O310" s="3"/>
      <c r="P310" s="34">
        <f t="shared" si="13"/>
        <v>178530627</v>
      </c>
      <c r="Q310" s="165">
        <v>132206551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5790509</v>
      </c>
      <c r="X310" s="3"/>
      <c r="Y310" s="3">
        <v>0</v>
      </c>
      <c r="Z310" s="3">
        <v>0</v>
      </c>
      <c r="AA310" s="3">
        <v>0</v>
      </c>
      <c r="AB310" s="3"/>
      <c r="AC310" s="36">
        <f t="shared" si="12"/>
        <v>5790509</v>
      </c>
      <c r="AD310" s="37">
        <f t="shared" si="14"/>
        <v>40533567</v>
      </c>
      <c r="AE310" s="144"/>
      <c r="AG310" s="144"/>
      <c r="AI310" s="144"/>
    </row>
    <row r="311" spans="1:35" hidden="1" x14ac:dyDescent="0.25">
      <c r="A311" s="29">
        <v>299</v>
      </c>
      <c r="B311" s="61"/>
      <c r="C311" s="143" t="str">
        <f>VLOOKUP(D311,[8]Hoja1!$A$2:$B$1115,2,0)</f>
        <v>15204</v>
      </c>
      <c r="D311" s="31">
        <v>891801932</v>
      </c>
      <c r="E311" s="31">
        <v>210415204</v>
      </c>
      <c r="F311" s="61" t="s">
        <v>506</v>
      </c>
      <c r="G311" s="33">
        <v>0</v>
      </c>
      <c r="H311" s="33">
        <v>0</v>
      </c>
      <c r="I311" s="3">
        <v>124880628</v>
      </c>
      <c r="J311" s="3">
        <v>135364447</v>
      </c>
      <c r="K311" s="3">
        <v>0</v>
      </c>
      <c r="L311" s="3"/>
      <c r="M311" s="3"/>
      <c r="N311" s="3"/>
      <c r="O311" s="3"/>
      <c r="P311" s="34">
        <f t="shared" si="13"/>
        <v>260245075</v>
      </c>
      <c r="Q311" s="165">
        <v>176991323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10406719</v>
      </c>
      <c r="X311" s="3"/>
      <c r="Y311" s="3">
        <v>0</v>
      </c>
      <c r="Z311" s="3">
        <v>0</v>
      </c>
      <c r="AA311" s="3">
        <v>0</v>
      </c>
      <c r="AB311" s="3"/>
      <c r="AC311" s="36">
        <f t="shared" si="12"/>
        <v>10406719</v>
      </c>
      <c r="AD311" s="37">
        <f t="shared" si="14"/>
        <v>72847033</v>
      </c>
      <c r="AE311" s="144"/>
      <c r="AG311" s="144"/>
      <c r="AI311" s="144"/>
    </row>
    <row r="312" spans="1:35" hidden="1" x14ac:dyDescent="0.25">
      <c r="A312" s="38">
        <v>300</v>
      </c>
      <c r="B312" s="61"/>
      <c r="C312" s="143" t="str">
        <f>VLOOKUP(D312,[8]Hoja1!$A$2:$B$1115,2,0)</f>
        <v>15212</v>
      </c>
      <c r="D312" s="31">
        <v>891801363</v>
      </c>
      <c r="E312" s="31">
        <v>211215212</v>
      </c>
      <c r="F312" s="61" t="s">
        <v>507</v>
      </c>
      <c r="G312" s="33">
        <v>0</v>
      </c>
      <c r="H312" s="33">
        <v>0</v>
      </c>
      <c r="I312" s="3">
        <v>38878076</v>
      </c>
      <c r="J312" s="3">
        <v>44708636</v>
      </c>
      <c r="K312" s="3">
        <v>0</v>
      </c>
      <c r="L312" s="3"/>
      <c r="M312" s="3"/>
      <c r="N312" s="3"/>
      <c r="O312" s="3"/>
      <c r="P312" s="34">
        <f t="shared" si="13"/>
        <v>83586712</v>
      </c>
      <c r="Q312" s="165">
        <v>57667996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3239840</v>
      </c>
      <c r="X312" s="3"/>
      <c r="Y312" s="3">
        <v>0</v>
      </c>
      <c r="Z312" s="3">
        <v>0</v>
      </c>
      <c r="AA312" s="3">
        <v>0</v>
      </c>
      <c r="AB312" s="3"/>
      <c r="AC312" s="36">
        <f t="shared" si="12"/>
        <v>3239840</v>
      </c>
      <c r="AD312" s="37">
        <f t="shared" si="14"/>
        <v>22678876</v>
      </c>
      <c r="AE312" s="144"/>
      <c r="AG312" s="144"/>
      <c r="AI312" s="144"/>
    </row>
    <row r="313" spans="1:35" hidden="1" x14ac:dyDescent="0.25">
      <c r="A313" s="29">
        <v>301</v>
      </c>
      <c r="B313" s="61"/>
      <c r="C313" s="143" t="str">
        <f>VLOOKUP(D313,[8]Hoja1!$A$2:$B$1115,2,0)</f>
        <v>15215</v>
      </c>
      <c r="D313" s="31">
        <v>891855748</v>
      </c>
      <c r="E313" s="31">
        <v>211515215</v>
      </c>
      <c r="F313" s="61" t="s">
        <v>508</v>
      </c>
      <c r="G313" s="33">
        <v>0</v>
      </c>
      <c r="H313" s="33">
        <v>0</v>
      </c>
      <c r="I313" s="3">
        <v>40980943</v>
      </c>
      <c r="J313" s="3">
        <v>41280569</v>
      </c>
      <c r="K313" s="3">
        <v>0</v>
      </c>
      <c r="L313" s="3"/>
      <c r="M313" s="3"/>
      <c r="N313" s="3"/>
      <c r="O313" s="3"/>
      <c r="P313" s="34">
        <f t="shared" si="13"/>
        <v>82261512</v>
      </c>
      <c r="Q313" s="165">
        <v>54940885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3415079</v>
      </c>
      <c r="X313" s="3"/>
      <c r="Y313" s="3">
        <v>0</v>
      </c>
      <c r="Z313" s="3">
        <v>0</v>
      </c>
      <c r="AA313" s="3">
        <v>0</v>
      </c>
      <c r="AB313" s="3"/>
      <c r="AC313" s="36">
        <f t="shared" si="12"/>
        <v>3415079</v>
      </c>
      <c r="AD313" s="37">
        <f t="shared" si="14"/>
        <v>23905548</v>
      </c>
      <c r="AE313" s="144"/>
      <c r="AG313" s="144"/>
      <c r="AI313" s="144"/>
    </row>
    <row r="314" spans="1:35" hidden="1" x14ac:dyDescent="0.25">
      <c r="A314" s="38">
        <v>302</v>
      </c>
      <c r="B314" s="61"/>
      <c r="C314" s="143" t="str">
        <f>VLOOKUP(D314,[8]Hoja1!$A$2:$B$1115,2,0)</f>
        <v>15218</v>
      </c>
      <c r="D314" s="31">
        <v>891857920</v>
      </c>
      <c r="E314" s="31">
        <v>211815218</v>
      </c>
      <c r="F314" s="61" t="s">
        <v>509</v>
      </c>
      <c r="G314" s="33">
        <v>0</v>
      </c>
      <c r="H314" s="33">
        <v>0</v>
      </c>
      <c r="I314" s="3">
        <v>53995752</v>
      </c>
      <c r="J314" s="3">
        <v>53843333</v>
      </c>
      <c r="K314" s="3">
        <v>0</v>
      </c>
      <c r="L314" s="3"/>
      <c r="M314" s="3"/>
      <c r="N314" s="3"/>
      <c r="O314" s="3"/>
      <c r="P314" s="34">
        <f t="shared" si="13"/>
        <v>107839085</v>
      </c>
      <c r="Q314" s="165">
        <v>71841917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4499646</v>
      </c>
      <c r="X314" s="3"/>
      <c r="Y314" s="3">
        <v>0</v>
      </c>
      <c r="Z314" s="3">
        <v>0</v>
      </c>
      <c r="AA314" s="3">
        <v>0</v>
      </c>
      <c r="AB314" s="3"/>
      <c r="AC314" s="36">
        <f t="shared" si="12"/>
        <v>4499646</v>
      </c>
      <c r="AD314" s="37">
        <f t="shared" si="14"/>
        <v>31497522</v>
      </c>
      <c r="AE314" s="144"/>
      <c r="AG314" s="144"/>
      <c r="AI314" s="144"/>
    </row>
    <row r="315" spans="1:35" hidden="1" x14ac:dyDescent="0.25">
      <c r="A315" s="29">
        <v>303</v>
      </c>
      <c r="B315" s="61"/>
      <c r="C315" s="143" t="str">
        <f>VLOOKUP(D315,[8]Hoja1!$A$2:$B$1115,2,0)</f>
        <v>15223</v>
      </c>
      <c r="D315" s="31">
        <v>800099196</v>
      </c>
      <c r="E315" s="31">
        <v>212315223</v>
      </c>
      <c r="F315" s="61" t="s">
        <v>510</v>
      </c>
      <c r="G315" s="33">
        <v>0</v>
      </c>
      <c r="H315" s="33">
        <v>0</v>
      </c>
      <c r="I315" s="3">
        <v>345454236</v>
      </c>
      <c r="J315" s="3">
        <v>258008253</v>
      </c>
      <c r="K315" s="3">
        <v>0</v>
      </c>
      <c r="L315" s="3"/>
      <c r="M315" s="3"/>
      <c r="N315" s="3"/>
      <c r="O315" s="3"/>
      <c r="P315" s="34">
        <f t="shared" si="13"/>
        <v>603462489</v>
      </c>
      <c r="Q315" s="165">
        <v>373159665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28787853</v>
      </c>
      <c r="X315" s="3"/>
      <c r="Y315" s="3">
        <v>0</v>
      </c>
      <c r="Z315" s="3">
        <v>0</v>
      </c>
      <c r="AA315" s="3">
        <v>0</v>
      </c>
      <c r="AB315" s="3"/>
      <c r="AC315" s="36">
        <f t="shared" si="12"/>
        <v>28787853</v>
      </c>
      <c r="AD315" s="37">
        <f t="shared" si="14"/>
        <v>201514971</v>
      </c>
      <c r="AE315" s="144"/>
      <c r="AG315" s="144"/>
      <c r="AI315" s="144"/>
    </row>
    <row r="316" spans="1:35" hidden="1" x14ac:dyDescent="0.25">
      <c r="A316" s="38">
        <v>304</v>
      </c>
      <c r="B316" s="61"/>
      <c r="C316" s="143" t="str">
        <f>VLOOKUP(D316,[8]Hoja1!$A$2:$B$1115,2,0)</f>
        <v>15224</v>
      </c>
      <c r="D316" s="31">
        <v>891802089</v>
      </c>
      <c r="E316" s="31">
        <v>212415224</v>
      </c>
      <c r="F316" s="61" t="s">
        <v>511</v>
      </c>
      <c r="G316" s="33">
        <v>0</v>
      </c>
      <c r="H316" s="33">
        <v>0</v>
      </c>
      <c r="I316" s="3">
        <v>65873479</v>
      </c>
      <c r="J316" s="3">
        <v>77760338</v>
      </c>
      <c r="K316" s="3">
        <v>0</v>
      </c>
      <c r="L316" s="3"/>
      <c r="M316" s="3"/>
      <c r="N316" s="3"/>
      <c r="O316" s="3"/>
      <c r="P316" s="34">
        <f t="shared" si="13"/>
        <v>143633817</v>
      </c>
      <c r="Q316" s="165">
        <v>99718166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5489457</v>
      </c>
      <c r="X316" s="3"/>
      <c r="Y316" s="3">
        <v>0</v>
      </c>
      <c r="Z316" s="3">
        <v>0</v>
      </c>
      <c r="AA316" s="3">
        <v>0</v>
      </c>
      <c r="AB316" s="3"/>
      <c r="AC316" s="36">
        <f t="shared" si="12"/>
        <v>5489457</v>
      </c>
      <c r="AD316" s="37">
        <f t="shared" si="14"/>
        <v>38426194</v>
      </c>
      <c r="AE316" s="144"/>
      <c r="AG316" s="144"/>
      <c r="AI316" s="144"/>
    </row>
    <row r="317" spans="1:35" hidden="1" x14ac:dyDescent="0.25">
      <c r="A317" s="29">
        <v>305</v>
      </c>
      <c r="B317" s="61"/>
      <c r="C317" s="143" t="str">
        <f>VLOOKUP(D317,[8]Hoja1!$A$2:$B$1115,2,0)</f>
        <v>15226</v>
      </c>
      <c r="D317" s="31">
        <v>891855769</v>
      </c>
      <c r="E317" s="31">
        <v>212615226</v>
      </c>
      <c r="F317" s="61" t="s">
        <v>512</v>
      </c>
      <c r="G317" s="33">
        <v>0</v>
      </c>
      <c r="H317" s="33">
        <v>0</v>
      </c>
      <c r="I317" s="3">
        <v>27415645</v>
      </c>
      <c r="J317" s="3">
        <v>36867708</v>
      </c>
      <c r="K317" s="3">
        <v>0</v>
      </c>
      <c r="L317" s="3"/>
      <c r="M317" s="3"/>
      <c r="N317" s="3"/>
      <c r="O317" s="3"/>
      <c r="P317" s="34">
        <f t="shared" si="13"/>
        <v>64283353</v>
      </c>
      <c r="Q317" s="165">
        <v>46006256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2284637</v>
      </c>
      <c r="X317" s="3"/>
      <c r="Y317" s="3">
        <v>0</v>
      </c>
      <c r="Z317" s="3">
        <v>0</v>
      </c>
      <c r="AA317" s="3">
        <v>0</v>
      </c>
      <c r="AB317" s="3"/>
      <c r="AC317" s="36">
        <f t="shared" si="12"/>
        <v>2284637</v>
      </c>
      <c r="AD317" s="37">
        <f t="shared" si="14"/>
        <v>15992460</v>
      </c>
      <c r="AE317" s="144"/>
      <c r="AG317" s="144"/>
      <c r="AI317" s="144"/>
    </row>
    <row r="318" spans="1:35" hidden="1" x14ac:dyDescent="0.25">
      <c r="A318" s="38">
        <v>306</v>
      </c>
      <c r="B318" s="61"/>
      <c r="C318" s="143" t="str">
        <f>VLOOKUP(D318,[8]Hoja1!$A$2:$B$1115,2,0)</f>
        <v>15232</v>
      </c>
      <c r="D318" s="31">
        <v>800099723</v>
      </c>
      <c r="E318" s="31">
        <v>213215232</v>
      </c>
      <c r="F318" s="61" t="s">
        <v>513</v>
      </c>
      <c r="G318" s="33">
        <v>0</v>
      </c>
      <c r="H318" s="33">
        <v>0</v>
      </c>
      <c r="I318" s="3">
        <v>62507672</v>
      </c>
      <c r="J318" s="3">
        <v>70654664</v>
      </c>
      <c r="K318" s="3">
        <v>0</v>
      </c>
      <c r="L318" s="3"/>
      <c r="M318" s="3"/>
      <c r="N318" s="3"/>
      <c r="O318" s="3"/>
      <c r="P318" s="34">
        <f t="shared" si="13"/>
        <v>133162336</v>
      </c>
      <c r="Q318" s="165">
        <v>91490556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5208973</v>
      </c>
      <c r="X318" s="3"/>
      <c r="Y318" s="3">
        <v>0</v>
      </c>
      <c r="Z318" s="3">
        <v>0</v>
      </c>
      <c r="AA318" s="3">
        <v>0</v>
      </c>
      <c r="AB318" s="3"/>
      <c r="AC318" s="36">
        <f t="shared" si="12"/>
        <v>5208973</v>
      </c>
      <c r="AD318" s="37">
        <f t="shared" si="14"/>
        <v>36462807</v>
      </c>
      <c r="AE318" s="144"/>
      <c r="AG318" s="144"/>
      <c r="AI318" s="144"/>
    </row>
    <row r="319" spans="1:35" hidden="1" x14ac:dyDescent="0.25">
      <c r="A319" s="29">
        <v>307</v>
      </c>
      <c r="B319" s="61"/>
      <c r="C319" s="143" t="str">
        <f>VLOOKUP(D319,[8]Hoja1!$A$2:$B$1115,2,0)</f>
        <v>15236</v>
      </c>
      <c r="D319" s="31">
        <v>800131177</v>
      </c>
      <c r="E319" s="31">
        <v>213615236</v>
      </c>
      <c r="F319" s="61" t="s">
        <v>514</v>
      </c>
      <c r="G319" s="33">
        <v>0</v>
      </c>
      <c r="H319" s="33">
        <v>0</v>
      </c>
      <c r="I319" s="3">
        <v>29158922</v>
      </c>
      <c r="J319" s="3">
        <v>39572677</v>
      </c>
      <c r="K319" s="3">
        <v>0</v>
      </c>
      <c r="L319" s="3"/>
      <c r="M319" s="3"/>
      <c r="N319" s="3"/>
      <c r="O319" s="3"/>
      <c r="P319" s="34">
        <f t="shared" si="13"/>
        <v>68731599</v>
      </c>
      <c r="Q319" s="165">
        <v>49292317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2429910</v>
      </c>
      <c r="X319" s="3"/>
      <c r="Y319" s="3">
        <v>0</v>
      </c>
      <c r="Z319" s="3">
        <v>0</v>
      </c>
      <c r="AA319" s="3">
        <v>0</v>
      </c>
      <c r="AB319" s="3"/>
      <c r="AC319" s="36">
        <f t="shared" si="12"/>
        <v>2429910</v>
      </c>
      <c r="AD319" s="37">
        <f t="shared" si="14"/>
        <v>17009372</v>
      </c>
      <c r="AE319" s="144"/>
      <c r="AG319" s="144"/>
      <c r="AI319" s="144"/>
    </row>
    <row r="320" spans="1:35" hidden="1" x14ac:dyDescent="0.25">
      <c r="A320" s="38">
        <v>308</v>
      </c>
      <c r="B320" s="61"/>
      <c r="C320" s="143" t="str">
        <f>VLOOKUP(D320,[8]Hoja1!$A$2:$B$1115,2,0)</f>
        <v>15244</v>
      </c>
      <c r="D320" s="31">
        <v>891857844</v>
      </c>
      <c r="E320" s="31">
        <v>214415244</v>
      </c>
      <c r="F320" s="61" t="s">
        <v>515</v>
      </c>
      <c r="G320" s="33">
        <v>0</v>
      </c>
      <c r="H320" s="33">
        <v>0</v>
      </c>
      <c r="I320" s="3">
        <v>94982432</v>
      </c>
      <c r="J320" s="3">
        <v>95259974</v>
      </c>
      <c r="K320" s="3">
        <v>0</v>
      </c>
      <c r="L320" s="3"/>
      <c r="M320" s="3"/>
      <c r="N320" s="3"/>
      <c r="O320" s="3"/>
      <c r="P320" s="34">
        <f t="shared" si="13"/>
        <v>190242406</v>
      </c>
      <c r="Q320" s="165">
        <v>126920786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7915203</v>
      </c>
      <c r="X320" s="3"/>
      <c r="Y320" s="3">
        <v>0</v>
      </c>
      <c r="Z320" s="3">
        <v>0</v>
      </c>
      <c r="AA320" s="3">
        <v>0</v>
      </c>
      <c r="AB320" s="3"/>
      <c r="AC320" s="36">
        <f t="shared" si="12"/>
        <v>7915203</v>
      </c>
      <c r="AD320" s="37">
        <f t="shared" si="14"/>
        <v>55406417</v>
      </c>
      <c r="AE320" s="144"/>
      <c r="AG320" s="144"/>
      <c r="AI320" s="144"/>
    </row>
    <row r="321" spans="1:35" hidden="1" x14ac:dyDescent="0.25">
      <c r="A321" s="29">
        <v>309</v>
      </c>
      <c r="B321" s="61"/>
      <c r="C321" s="143" t="str">
        <f>VLOOKUP(D321,[8]Hoja1!$A$2:$B$1115,2,0)</f>
        <v>15248</v>
      </c>
      <c r="D321" s="31">
        <v>800031073</v>
      </c>
      <c r="E321" s="31">
        <v>214815248</v>
      </c>
      <c r="F321" s="61" t="s">
        <v>516</v>
      </c>
      <c r="G321" s="33">
        <v>0</v>
      </c>
      <c r="H321" s="33">
        <v>0</v>
      </c>
      <c r="I321" s="3">
        <v>41325231</v>
      </c>
      <c r="J321" s="3">
        <v>53428618</v>
      </c>
      <c r="K321" s="3">
        <v>0</v>
      </c>
      <c r="L321" s="3"/>
      <c r="M321" s="3"/>
      <c r="N321" s="3"/>
      <c r="O321" s="3"/>
      <c r="P321" s="34">
        <f t="shared" si="13"/>
        <v>94753849</v>
      </c>
      <c r="Q321" s="165">
        <v>67203694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3443769</v>
      </c>
      <c r="X321" s="3"/>
      <c r="Y321" s="3">
        <v>0</v>
      </c>
      <c r="Z321" s="3">
        <v>0</v>
      </c>
      <c r="AA321" s="3">
        <v>0</v>
      </c>
      <c r="AB321" s="3"/>
      <c r="AC321" s="36">
        <f t="shared" si="12"/>
        <v>3443769</v>
      </c>
      <c r="AD321" s="37">
        <f t="shared" si="14"/>
        <v>24106386</v>
      </c>
      <c r="AE321" s="144"/>
      <c r="AG321" s="144"/>
      <c r="AI321" s="144"/>
    </row>
    <row r="322" spans="1:35" hidden="1" x14ac:dyDescent="0.25">
      <c r="A322" s="38">
        <v>310</v>
      </c>
      <c r="B322" s="61"/>
      <c r="C322" s="143" t="str">
        <f>VLOOKUP(D322,[8]Hoja1!$A$2:$B$1115,2,0)</f>
        <v>15272</v>
      </c>
      <c r="D322" s="31">
        <v>891856288</v>
      </c>
      <c r="E322" s="31">
        <v>217215272</v>
      </c>
      <c r="F322" s="61" t="s">
        <v>517</v>
      </c>
      <c r="G322" s="33">
        <v>0</v>
      </c>
      <c r="H322" s="33">
        <v>0</v>
      </c>
      <c r="I322" s="3">
        <v>61775166</v>
      </c>
      <c r="J322" s="3">
        <v>80110076</v>
      </c>
      <c r="K322" s="3">
        <v>0</v>
      </c>
      <c r="L322" s="3"/>
      <c r="M322" s="3"/>
      <c r="N322" s="3"/>
      <c r="O322" s="3"/>
      <c r="P322" s="34">
        <f t="shared" si="13"/>
        <v>141885242</v>
      </c>
      <c r="Q322" s="165">
        <v>100701800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5147931</v>
      </c>
      <c r="X322" s="3"/>
      <c r="Y322" s="3">
        <v>0</v>
      </c>
      <c r="Z322" s="3">
        <v>0</v>
      </c>
      <c r="AA322" s="3">
        <v>0</v>
      </c>
      <c r="AB322" s="3"/>
      <c r="AC322" s="36">
        <f t="shared" si="12"/>
        <v>5147931</v>
      </c>
      <c r="AD322" s="37">
        <f t="shared" si="14"/>
        <v>36035511</v>
      </c>
      <c r="AE322" s="144"/>
      <c r="AG322" s="144"/>
      <c r="AI322" s="144"/>
    </row>
    <row r="323" spans="1:35" hidden="1" x14ac:dyDescent="0.25">
      <c r="A323" s="29">
        <v>311</v>
      </c>
      <c r="B323" s="61"/>
      <c r="C323" s="143" t="str">
        <f>VLOOKUP(D323,[8]Hoja1!$A$2:$B$1115,2,0)</f>
        <v>15276</v>
      </c>
      <c r="D323" s="31">
        <v>800026368</v>
      </c>
      <c r="E323" s="31">
        <v>217615276</v>
      </c>
      <c r="F323" s="61" t="s">
        <v>518</v>
      </c>
      <c r="G323" s="33">
        <v>0</v>
      </c>
      <c r="H323" s="33">
        <v>0</v>
      </c>
      <c r="I323" s="3">
        <v>42934116</v>
      </c>
      <c r="J323" s="3">
        <v>51561373</v>
      </c>
      <c r="K323" s="3">
        <v>0</v>
      </c>
      <c r="L323" s="3"/>
      <c r="M323" s="3"/>
      <c r="N323" s="3"/>
      <c r="O323" s="3"/>
      <c r="P323" s="34">
        <f t="shared" si="13"/>
        <v>94495489</v>
      </c>
      <c r="Q323" s="165">
        <v>65872745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3577843</v>
      </c>
      <c r="X323" s="3"/>
      <c r="Y323" s="3">
        <v>0</v>
      </c>
      <c r="Z323" s="3">
        <v>0</v>
      </c>
      <c r="AA323" s="3">
        <v>0</v>
      </c>
      <c r="AB323" s="3"/>
      <c r="AC323" s="36">
        <f t="shared" si="12"/>
        <v>3577843</v>
      </c>
      <c r="AD323" s="37">
        <f t="shared" si="14"/>
        <v>25044901</v>
      </c>
      <c r="AE323" s="144"/>
      <c r="AG323" s="144"/>
      <c r="AI323" s="144"/>
    </row>
    <row r="324" spans="1:35" hidden="1" x14ac:dyDescent="0.25">
      <c r="A324" s="38">
        <v>312</v>
      </c>
      <c r="B324" s="61"/>
      <c r="C324" s="143" t="str">
        <f>VLOOKUP(D324,[8]Hoja1!$A$2:$B$1115,2,0)</f>
        <v>15293</v>
      </c>
      <c r="D324" s="31">
        <v>800020045</v>
      </c>
      <c r="E324" s="31">
        <v>219315293</v>
      </c>
      <c r="F324" s="61" t="s">
        <v>519</v>
      </c>
      <c r="G324" s="33">
        <v>0</v>
      </c>
      <c r="H324" s="33">
        <v>0</v>
      </c>
      <c r="I324" s="3">
        <v>53476403</v>
      </c>
      <c r="J324" s="3">
        <v>61385896</v>
      </c>
      <c r="K324" s="3">
        <v>0</v>
      </c>
      <c r="L324" s="3"/>
      <c r="M324" s="3"/>
      <c r="N324" s="3"/>
      <c r="O324" s="3"/>
      <c r="P324" s="34">
        <f t="shared" si="13"/>
        <v>114862299</v>
      </c>
      <c r="Q324" s="165">
        <v>79211364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4456367</v>
      </c>
      <c r="X324" s="3"/>
      <c r="Y324" s="3">
        <v>0</v>
      </c>
      <c r="Z324" s="3">
        <v>0</v>
      </c>
      <c r="AA324" s="3">
        <v>0</v>
      </c>
      <c r="AB324" s="3"/>
      <c r="AC324" s="36">
        <f t="shared" si="12"/>
        <v>4456367</v>
      </c>
      <c r="AD324" s="37">
        <f t="shared" si="14"/>
        <v>31194568</v>
      </c>
      <c r="AE324" s="144"/>
      <c r="AG324" s="144"/>
      <c r="AI324" s="144"/>
    </row>
    <row r="325" spans="1:35" hidden="1" x14ac:dyDescent="0.25">
      <c r="A325" s="29">
        <v>313</v>
      </c>
      <c r="B325" s="61"/>
      <c r="C325" s="143" t="str">
        <f>VLOOKUP(D325,[8]Hoja1!$A$2:$B$1115,2,0)</f>
        <v>15296</v>
      </c>
      <c r="D325" s="31">
        <v>891857764</v>
      </c>
      <c r="E325" s="31">
        <v>219615296</v>
      </c>
      <c r="F325" s="61" t="s">
        <v>520</v>
      </c>
      <c r="G325" s="33">
        <v>0</v>
      </c>
      <c r="H325" s="33">
        <v>0</v>
      </c>
      <c r="I325" s="3">
        <v>81769322</v>
      </c>
      <c r="J325" s="3">
        <v>98438374</v>
      </c>
      <c r="K325" s="3">
        <v>0</v>
      </c>
      <c r="L325" s="3"/>
      <c r="M325" s="3"/>
      <c r="N325" s="3"/>
      <c r="O325" s="3"/>
      <c r="P325" s="34">
        <f t="shared" si="13"/>
        <v>180207696</v>
      </c>
      <c r="Q325" s="165">
        <v>125694814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6814110</v>
      </c>
      <c r="X325" s="3"/>
      <c r="Y325" s="3">
        <v>0</v>
      </c>
      <c r="Z325" s="3">
        <v>0</v>
      </c>
      <c r="AA325" s="3">
        <v>0</v>
      </c>
      <c r="AB325" s="3"/>
      <c r="AC325" s="36">
        <f t="shared" si="12"/>
        <v>6814110</v>
      </c>
      <c r="AD325" s="37">
        <f t="shared" si="14"/>
        <v>47698772</v>
      </c>
      <c r="AE325" s="144"/>
      <c r="AG325" s="144"/>
      <c r="AI325" s="144"/>
    </row>
    <row r="326" spans="1:35" hidden="1" x14ac:dyDescent="0.25">
      <c r="A326" s="38">
        <v>314</v>
      </c>
      <c r="B326" s="61"/>
      <c r="C326" s="143" t="str">
        <f>VLOOKUP(D326,[8]Hoja1!$A$2:$B$1115,2,0)</f>
        <v>15299</v>
      </c>
      <c r="D326" s="31">
        <v>800025608</v>
      </c>
      <c r="E326" s="31">
        <v>219915299</v>
      </c>
      <c r="F326" s="61" t="s">
        <v>521</v>
      </c>
      <c r="G326" s="33">
        <v>0</v>
      </c>
      <c r="H326" s="33">
        <v>0</v>
      </c>
      <c r="I326" s="3">
        <v>180242196</v>
      </c>
      <c r="J326" s="3">
        <v>227581686</v>
      </c>
      <c r="K326" s="3">
        <v>0</v>
      </c>
      <c r="L326" s="3"/>
      <c r="M326" s="3"/>
      <c r="N326" s="3"/>
      <c r="O326" s="3"/>
      <c r="P326" s="34">
        <f t="shared" si="13"/>
        <v>407823882</v>
      </c>
      <c r="Q326" s="165">
        <v>287662418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15020183</v>
      </c>
      <c r="X326" s="3"/>
      <c r="Y326" s="3">
        <v>0</v>
      </c>
      <c r="Z326" s="3">
        <v>0</v>
      </c>
      <c r="AA326" s="3">
        <v>0</v>
      </c>
      <c r="AB326" s="3"/>
      <c r="AC326" s="36">
        <f t="shared" si="12"/>
        <v>15020183</v>
      </c>
      <c r="AD326" s="37">
        <f t="shared" si="14"/>
        <v>105141281</v>
      </c>
      <c r="AE326" s="144"/>
      <c r="AG326" s="144"/>
      <c r="AI326" s="144"/>
    </row>
    <row r="327" spans="1:35" hidden="1" x14ac:dyDescent="0.25">
      <c r="A327" s="29">
        <v>315</v>
      </c>
      <c r="B327" s="61"/>
      <c r="C327" s="143" t="str">
        <f>VLOOKUP(D327,[8]Hoja1!$A$2:$B$1115,2,0)</f>
        <v>15317</v>
      </c>
      <c r="D327" s="31">
        <v>800012631</v>
      </c>
      <c r="E327" s="31">
        <v>211715317</v>
      </c>
      <c r="F327" s="61" t="s">
        <v>522</v>
      </c>
      <c r="G327" s="33">
        <v>0</v>
      </c>
      <c r="H327" s="33">
        <v>0</v>
      </c>
      <c r="I327" s="3">
        <v>21024942</v>
      </c>
      <c r="J327" s="3">
        <v>23645640</v>
      </c>
      <c r="K327" s="3">
        <v>0</v>
      </c>
      <c r="L327" s="3"/>
      <c r="M327" s="3"/>
      <c r="N327" s="3"/>
      <c r="O327" s="3"/>
      <c r="P327" s="34">
        <f t="shared" si="13"/>
        <v>44670582</v>
      </c>
      <c r="Q327" s="165">
        <v>30653956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1752079</v>
      </c>
      <c r="X327" s="3"/>
      <c r="Y327" s="3">
        <v>0</v>
      </c>
      <c r="Z327" s="3">
        <v>0</v>
      </c>
      <c r="AA327" s="3">
        <v>0</v>
      </c>
      <c r="AB327" s="3"/>
      <c r="AC327" s="36">
        <f t="shared" si="12"/>
        <v>1752079</v>
      </c>
      <c r="AD327" s="37">
        <f t="shared" si="14"/>
        <v>12264547</v>
      </c>
      <c r="AE327" s="144"/>
      <c r="AG327" s="144"/>
      <c r="AI327" s="144"/>
    </row>
    <row r="328" spans="1:35" hidden="1" x14ac:dyDescent="0.25">
      <c r="A328" s="38">
        <v>316</v>
      </c>
      <c r="B328" s="61"/>
      <c r="C328" s="143" t="str">
        <f>VLOOKUP(D328,[8]Hoja1!$A$2:$B$1115,2,0)</f>
        <v>15322</v>
      </c>
      <c r="D328" s="31">
        <v>800013683</v>
      </c>
      <c r="E328" s="31">
        <v>212215322</v>
      </c>
      <c r="F328" s="61" t="s">
        <v>523</v>
      </c>
      <c r="G328" s="33">
        <v>0</v>
      </c>
      <c r="H328" s="33">
        <v>0</v>
      </c>
      <c r="I328" s="3">
        <v>117247424</v>
      </c>
      <c r="J328" s="3">
        <v>166887862</v>
      </c>
      <c r="K328" s="3">
        <v>0</v>
      </c>
      <c r="L328" s="3"/>
      <c r="M328" s="3"/>
      <c r="N328" s="3"/>
      <c r="O328" s="3"/>
      <c r="P328" s="34">
        <f t="shared" si="13"/>
        <v>284135286</v>
      </c>
      <c r="Q328" s="165">
        <v>205970338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9770619</v>
      </c>
      <c r="X328" s="3"/>
      <c r="Y328" s="3">
        <v>0</v>
      </c>
      <c r="Z328" s="3">
        <v>0</v>
      </c>
      <c r="AA328" s="3">
        <v>0</v>
      </c>
      <c r="AB328" s="3"/>
      <c r="AC328" s="36">
        <f t="shared" si="12"/>
        <v>9770619</v>
      </c>
      <c r="AD328" s="37">
        <f t="shared" si="14"/>
        <v>68394329</v>
      </c>
      <c r="AE328" s="144"/>
      <c r="AG328" s="144"/>
      <c r="AI328" s="144"/>
    </row>
    <row r="329" spans="1:35" hidden="1" x14ac:dyDescent="0.25">
      <c r="A329" s="29">
        <v>317</v>
      </c>
      <c r="B329" s="61"/>
      <c r="C329" s="143" t="str">
        <f>VLOOKUP(D329,[8]Hoja1!$A$2:$B$1115,2,0)</f>
        <v>15325</v>
      </c>
      <c r="D329" s="31">
        <v>891800896</v>
      </c>
      <c r="E329" s="31">
        <v>212515325</v>
      </c>
      <c r="F329" s="61" t="s">
        <v>524</v>
      </c>
      <c r="G329" s="33">
        <v>0</v>
      </c>
      <c r="H329" s="33">
        <v>0</v>
      </c>
      <c r="I329" s="3">
        <v>34203866</v>
      </c>
      <c r="J329" s="3">
        <v>43545883</v>
      </c>
      <c r="K329" s="3">
        <v>0</v>
      </c>
      <c r="L329" s="3"/>
      <c r="M329" s="3"/>
      <c r="N329" s="3"/>
      <c r="O329" s="3"/>
      <c r="P329" s="34">
        <f t="shared" si="13"/>
        <v>77749749</v>
      </c>
      <c r="Q329" s="165">
        <v>54947171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2850322</v>
      </c>
      <c r="X329" s="3"/>
      <c r="Y329" s="3">
        <v>0</v>
      </c>
      <c r="Z329" s="3">
        <v>0</v>
      </c>
      <c r="AA329" s="3">
        <v>0</v>
      </c>
      <c r="AB329" s="3"/>
      <c r="AC329" s="36">
        <f t="shared" si="12"/>
        <v>2850322</v>
      </c>
      <c r="AD329" s="37">
        <f t="shared" si="14"/>
        <v>19952256</v>
      </c>
      <c r="AE329" s="144"/>
      <c r="AG329" s="144"/>
      <c r="AI329" s="144"/>
    </row>
    <row r="330" spans="1:35" hidden="1" x14ac:dyDescent="0.25">
      <c r="A330" s="38">
        <v>318</v>
      </c>
      <c r="B330" s="61"/>
      <c r="C330" s="143" t="str">
        <f>VLOOKUP(D330,[8]Hoja1!$A$2:$B$1115,2,0)</f>
        <v>15332</v>
      </c>
      <c r="D330" s="31">
        <v>800099202</v>
      </c>
      <c r="E330" s="31">
        <v>213215332</v>
      </c>
      <c r="F330" s="61" t="s">
        <v>525</v>
      </c>
      <c r="G330" s="33">
        <v>0</v>
      </c>
      <c r="H330" s="33">
        <v>0</v>
      </c>
      <c r="I330" s="3">
        <v>87209401</v>
      </c>
      <c r="J330" s="3">
        <v>92733061</v>
      </c>
      <c r="K330" s="3">
        <v>0</v>
      </c>
      <c r="L330" s="3"/>
      <c r="M330" s="3"/>
      <c r="N330" s="3"/>
      <c r="O330" s="3"/>
      <c r="P330" s="34">
        <f t="shared" si="13"/>
        <v>179942462</v>
      </c>
      <c r="Q330" s="165">
        <v>121802861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7267450</v>
      </c>
      <c r="X330" s="3"/>
      <c r="Y330" s="3">
        <v>0</v>
      </c>
      <c r="Z330" s="3">
        <v>0</v>
      </c>
      <c r="AA330" s="3">
        <v>0</v>
      </c>
      <c r="AB330" s="3"/>
      <c r="AC330" s="36">
        <f t="shared" si="12"/>
        <v>7267450</v>
      </c>
      <c r="AD330" s="37">
        <f t="shared" si="14"/>
        <v>50872151</v>
      </c>
      <c r="AE330" s="144"/>
      <c r="AG330" s="144"/>
      <c r="AI330" s="144"/>
    </row>
    <row r="331" spans="1:35" hidden="1" x14ac:dyDescent="0.25">
      <c r="A331" s="29">
        <v>319</v>
      </c>
      <c r="B331" s="61"/>
      <c r="C331" s="143" t="str">
        <f>VLOOKUP(D331,[8]Hoja1!$A$2:$B$1115,2,0)</f>
        <v>15362</v>
      </c>
      <c r="D331" s="31">
        <v>891856077</v>
      </c>
      <c r="E331" s="31">
        <v>216215362</v>
      </c>
      <c r="F331" s="61" t="s">
        <v>526</v>
      </c>
      <c r="G331" s="33">
        <v>0</v>
      </c>
      <c r="H331" s="33">
        <v>0</v>
      </c>
      <c r="I331" s="3">
        <v>26694954</v>
      </c>
      <c r="J331" s="3">
        <v>37664215</v>
      </c>
      <c r="K331" s="3">
        <v>0</v>
      </c>
      <c r="L331" s="3"/>
      <c r="M331" s="3"/>
      <c r="N331" s="3"/>
      <c r="O331" s="3"/>
      <c r="P331" s="34">
        <f t="shared" si="13"/>
        <v>64359169</v>
      </c>
      <c r="Q331" s="165">
        <v>46562535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2224580</v>
      </c>
      <c r="X331" s="3"/>
      <c r="Y331" s="3">
        <v>0</v>
      </c>
      <c r="Z331" s="3">
        <v>0</v>
      </c>
      <c r="AA331" s="3">
        <v>0</v>
      </c>
      <c r="AB331" s="3"/>
      <c r="AC331" s="36">
        <f t="shared" si="12"/>
        <v>2224580</v>
      </c>
      <c r="AD331" s="37">
        <f t="shared" si="14"/>
        <v>15572054</v>
      </c>
      <c r="AE331" s="144"/>
      <c r="AG331" s="144"/>
      <c r="AI331" s="144"/>
    </row>
    <row r="332" spans="1:35" hidden="1" x14ac:dyDescent="0.25">
      <c r="A332" s="38">
        <v>320</v>
      </c>
      <c r="B332" s="61"/>
      <c r="C332" s="143" t="str">
        <f>VLOOKUP(D332,[8]Hoja1!$A$2:$B$1115,2,0)</f>
        <v>15367</v>
      </c>
      <c r="D332" s="31">
        <v>891801376</v>
      </c>
      <c r="E332" s="31">
        <v>216715367</v>
      </c>
      <c r="F332" s="61" t="s">
        <v>527</v>
      </c>
      <c r="G332" s="33">
        <v>0</v>
      </c>
      <c r="H332" s="33">
        <v>0</v>
      </c>
      <c r="I332" s="3">
        <v>103380384</v>
      </c>
      <c r="J332" s="3">
        <v>111890031</v>
      </c>
      <c r="K332" s="3">
        <v>0</v>
      </c>
      <c r="L332" s="3"/>
      <c r="M332" s="3"/>
      <c r="N332" s="3"/>
      <c r="O332" s="3"/>
      <c r="P332" s="34">
        <f t="shared" si="13"/>
        <v>215270415</v>
      </c>
      <c r="Q332" s="165">
        <v>146350159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8615032</v>
      </c>
      <c r="X332" s="3"/>
      <c r="Y332" s="3">
        <v>0</v>
      </c>
      <c r="Z332" s="3">
        <v>0</v>
      </c>
      <c r="AA332" s="3">
        <v>0</v>
      </c>
      <c r="AB332" s="3"/>
      <c r="AC332" s="36">
        <f t="shared" si="12"/>
        <v>8615032</v>
      </c>
      <c r="AD332" s="37">
        <f t="shared" si="14"/>
        <v>60305224</v>
      </c>
      <c r="AE332" s="144"/>
      <c r="AG332" s="144"/>
      <c r="AI332" s="144"/>
    </row>
    <row r="333" spans="1:35" hidden="1" x14ac:dyDescent="0.25">
      <c r="A333" s="29">
        <v>321</v>
      </c>
      <c r="B333" s="61"/>
      <c r="C333" s="143" t="str">
        <f>VLOOKUP(D333,[8]Hoja1!$A$2:$B$1115,2,0)</f>
        <v>15368</v>
      </c>
      <c r="D333" s="31">
        <v>891856593</v>
      </c>
      <c r="E333" s="31">
        <v>216815368</v>
      </c>
      <c r="F333" s="61" t="s">
        <v>364</v>
      </c>
      <c r="G333" s="33">
        <v>0</v>
      </c>
      <c r="H333" s="33">
        <v>0</v>
      </c>
      <c r="I333" s="3">
        <v>99778936</v>
      </c>
      <c r="J333" s="3">
        <v>90157401</v>
      </c>
      <c r="K333" s="3">
        <v>0</v>
      </c>
      <c r="L333" s="3"/>
      <c r="M333" s="3"/>
      <c r="N333" s="3"/>
      <c r="O333" s="3"/>
      <c r="P333" s="34">
        <f t="shared" si="13"/>
        <v>189936337</v>
      </c>
      <c r="Q333" s="165">
        <v>123417045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8314911</v>
      </c>
      <c r="X333" s="3"/>
      <c r="Y333" s="3">
        <v>0</v>
      </c>
      <c r="Z333" s="3">
        <v>0</v>
      </c>
      <c r="AA333" s="3">
        <v>0</v>
      </c>
      <c r="AB333" s="3"/>
      <c r="AC333" s="36">
        <f t="shared" ref="AC333:AC396" si="15">SUM(R333:AA333)</f>
        <v>8314911</v>
      </c>
      <c r="AD333" s="37">
        <f t="shared" si="14"/>
        <v>58204381</v>
      </c>
      <c r="AE333" s="144"/>
      <c r="AG333" s="144"/>
      <c r="AI333" s="144"/>
    </row>
    <row r="334" spans="1:35" hidden="1" x14ac:dyDescent="0.25">
      <c r="A334" s="38">
        <v>322</v>
      </c>
      <c r="B334" s="61"/>
      <c r="C334" s="143" t="str">
        <f>VLOOKUP(D334,[8]Hoja1!$A$2:$B$1115,2,0)</f>
        <v>15377</v>
      </c>
      <c r="D334" s="31">
        <v>800099206</v>
      </c>
      <c r="E334" s="31">
        <v>217715377</v>
      </c>
      <c r="F334" s="61" t="s">
        <v>528</v>
      </c>
      <c r="G334" s="33">
        <v>0</v>
      </c>
      <c r="H334" s="33">
        <v>0</v>
      </c>
      <c r="I334" s="3">
        <v>63326271</v>
      </c>
      <c r="J334" s="3">
        <v>59507679</v>
      </c>
      <c r="K334" s="3">
        <v>0</v>
      </c>
      <c r="L334" s="3"/>
      <c r="M334" s="3"/>
      <c r="N334" s="3"/>
      <c r="O334" s="3"/>
      <c r="P334" s="34">
        <f t="shared" ref="P334:P397" si="16">SUM(G334:N334)</f>
        <v>122833950</v>
      </c>
      <c r="Q334" s="165">
        <v>80616435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5277189</v>
      </c>
      <c r="X334" s="3"/>
      <c r="Y334" s="3">
        <v>0</v>
      </c>
      <c r="Z334" s="3">
        <v>0</v>
      </c>
      <c r="AA334" s="3">
        <v>0</v>
      </c>
      <c r="AB334" s="3"/>
      <c r="AC334" s="36">
        <f t="shared" si="15"/>
        <v>5277189</v>
      </c>
      <c r="AD334" s="37">
        <f t="shared" si="14"/>
        <v>36940326</v>
      </c>
      <c r="AE334" s="144"/>
      <c r="AG334" s="144"/>
      <c r="AI334" s="144"/>
    </row>
    <row r="335" spans="1:35" hidden="1" x14ac:dyDescent="0.25">
      <c r="A335" s="29">
        <v>323</v>
      </c>
      <c r="B335" s="61"/>
      <c r="C335" s="143" t="str">
        <f>VLOOKUP(D335,[8]Hoja1!$A$2:$B$1115,2,0)</f>
        <v>15380</v>
      </c>
      <c r="D335" s="31">
        <v>800099665</v>
      </c>
      <c r="E335" s="31">
        <v>218015380</v>
      </c>
      <c r="F335" s="61" t="s">
        <v>529</v>
      </c>
      <c r="G335" s="33">
        <v>0</v>
      </c>
      <c r="H335" s="33">
        <v>0</v>
      </c>
      <c r="I335" s="3">
        <v>28283370</v>
      </c>
      <c r="J335" s="3">
        <v>32694258</v>
      </c>
      <c r="K335" s="3">
        <v>0</v>
      </c>
      <c r="L335" s="3"/>
      <c r="M335" s="3"/>
      <c r="N335" s="3"/>
      <c r="O335" s="3"/>
      <c r="P335" s="34">
        <f t="shared" si="16"/>
        <v>60977628</v>
      </c>
      <c r="Q335" s="165">
        <v>42122050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2356948</v>
      </c>
      <c r="X335" s="3"/>
      <c r="Y335" s="3">
        <v>0</v>
      </c>
      <c r="Z335" s="3">
        <v>0</v>
      </c>
      <c r="AA335" s="3">
        <v>0</v>
      </c>
      <c r="AB335" s="3"/>
      <c r="AC335" s="36">
        <f t="shared" si="15"/>
        <v>2356948</v>
      </c>
      <c r="AD335" s="37">
        <f t="shared" ref="AD335:AD398" si="17">+P335-Q335+AB335-AC335</f>
        <v>16498630</v>
      </c>
      <c r="AE335" s="144"/>
      <c r="AG335" s="144"/>
      <c r="AI335" s="144"/>
    </row>
    <row r="336" spans="1:35" hidden="1" x14ac:dyDescent="0.25">
      <c r="A336" s="38">
        <v>324</v>
      </c>
      <c r="B336" s="61"/>
      <c r="C336" s="143" t="str">
        <f>VLOOKUP(D336,[8]Hoja1!$A$2:$B$1115,2,0)</f>
        <v>15401</v>
      </c>
      <c r="D336" s="31">
        <v>800006541</v>
      </c>
      <c r="E336" s="31">
        <v>210115401</v>
      </c>
      <c r="F336" s="61" t="s">
        <v>530</v>
      </c>
      <c r="G336" s="33">
        <v>0</v>
      </c>
      <c r="H336" s="33">
        <v>0</v>
      </c>
      <c r="I336" s="3">
        <v>13984848</v>
      </c>
      <c r="J336" s="3">
        <v>14859238</v>
      </c>
      <c r="K336" s="3">
        <v>0</v>
      </c>
      <c r="L336" s="3"/>
      <c r="M336" s="3"/>
      <c r="N336" s="3"/>
      <c r="O336" s="3"/>
      <c r="P336" s="34">
        <f t="shared" si="16"/>
        <v>28844086</v>
      </c>
      <c r="Q336" s="165">
        <v>19520854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1165404</v>
      </c>
      <c r="X336" s="3"/>
      <c r="Y336" s="3">
        <v>0</v>
      </c>
      <c r="Z336" s="3">
        <v>0</v>
      </c>
      <c r="AA336" s="3">
        <v>0</v>
      </c>
      <c r="AB336" s="3"/>
      <c r="AC336" s="36">
        <f t="shared" si="15"/>
        <v>1165404</v>
      </c>
      <c r="AD336" s="37">
        <f t="shared" si="17"/>
        <v>8157828</v>
      </c>
      <c r="AE336" s="144"/>
      <c r="AG336" s="144"/>
      <c r="AI336" s="144"/>
    </row>
    <row r="337" spans="1:35" hidden="1" x14ac:dyDescent="0.25">
      <c r="A337" s="29">
        <v>325</v>
      </c>
      <c r="B337" s="61"/>
      <c r="C337" s="143" t="str">
        <f>VLOOKUP(D337,[8]Hoja1!$A$2:$B$1115,2,0)</f>
        <v>15403</v>
      </c>
      <c r="D337" s="31">
        <v>891856257</v>
      </c>
      <c r="E337" s="31">
        <v>210315403</v>
      </c>
      <c r="F337" s="61" t="s">
        <v>531</v>
      </c>
      <c r="G337" s="33">
        <v>0</v>
      </c>
      <c r="H337" s="33">
        <v>0</v>
      </c>
      <c r="I337" s="3">
        <v>38296858</v>
      </c>
      <c r="J337" s="3">
        <v>48040055</v>
      </c>
      <c r="K337" s="3">
        <v>0</v>
      </c>
      <c r="L337" s="3"/>
      <c r="M337" s="3"/>
      <c r="N337" s="3"/>
      <c r="O337" s="3"/>
      <c r="P337" s="34">
        <f t="shared" si="16"/>
        <v>86336913</v>
      </c>
      <c r="Q337" s="165">
        <v>60805675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3191405</v>
      </c>
      <c r="X337" s="3"/>
      <c r="Y337" s="3">
        <v>0</v>
      </c>
      <c r="Z337" s="3">
        <v>0</v>
      </c>
      <c r="AA337" s="3">
        <v>0</v>
      </c>
      <c r="AB337" s="3"/>
      <c r="AC337" s="36">
        <f t="shared" si="15"/>
        <v>3191405</v>
      </c>
      <c r="AD337" s="37">
        <f t="shared" si="17"/>
        <v>22339833</v>
      </c>
      <c r="AE337" s="144"/>
      <c r="AG337" s="144"/>
      <c r="AI337" s="144"/>
    </row>
    <row r="338" spans="1:35" hidden="1" x14ac:dyDescent="0.25">
      <c r="A338" s="38">
        <v>326</v>
      </c>
      <c r="B338" s="61"/>
      <c r="C338" s="143" t="str">
        <f>VLOOKUP(D338,[8]Hoja1!$A$2:$B$1115,2,0)</f>
        <v>15407</v>
      </c>
      <c r="D338" s="31">
        <v>891801268</v>
      </c>
      <c r="E338" s="31">
        <v>210715407</v>
      </c>
      <c r="F338" s="61" t="s">
        <v>532</v>
      </c>
      <c r="G338" s="33">
        <v>0</v>
      </c>
      <c r="H338" s="33">
        <v>0</v>
      </c>
      <c r="I338" s="3">
        <v>223095772</v>
      </c>
      <c r="J338" s="3">
        <v>275960442</v>
      </c>
      <c r="K338" s="3">
        <v>0</v>
      </c>
      <c r="L338" s="3"/>
      <c r="M338" s="3"/>
      <c r="N338" s="3"/>
      <c r="O338" s="3"/>
      <c r="P338" s="34">
        <f t="shared" si="16"/>
        <v>499056214</v>
      </c>
      <c r="Q338" s="165">
        <v>350325698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18591314</v>
      </c>
      <c r="X338" s="3"/>
      <c r="Y338" s="3">
        <v>0</v>
      </c>
      <c r="Z338" s="3">
        <v>0</v>
      </c>
      <c r="AA338" s="3">
        <v>0</v>
      </c>
      <c r="AB338" s="3"/>
      <c r="AC338" s="36">
        <f t="shared" si="15"/>
        <v>18591314</v>
      </c>
      <c r="AD338" s="37">
        <f t="shared" si="17"/>
        <v>130139202</v>
      </c>
      <c r="AE338" s="144"/>
      <c r="AG338" s="144"/>
      <c r="AI338" s="144"/>
    </row>
    <row r="339" spans="1:35" hidden="1" x14ac:dyDescent="0.25">
      <c r="A339" s="29">
        <v>327</v>
      </c>
      <c r="B339" s="61"/>
      <c r="C339" s="143" t="str">
        <f>VLOOKUP(D339,[8]Hoja1!$A$2:$B$1115,2,0)</f>
        <v>15425</v>
      </c>
      <c r="D339" s="31">
        <v>891801129</v>
      </c>
      <c r="E339" s="31">
        <v>212515425</v>
      </c>
      <c r="F339" s="61" t="s">
        <v>533</v>
      </c>
      <c r="G339" s="33">
        <v>0</v>
      </c>
      <c r="H339" s="33">
        <v>0</v>
      </c>
      <c r="I339" s="3">
        <v>42573873</v>
      </c>
      <c r="J339" s="3">
        <v>65976571</v>
      </c>
      <c r="K339" s="3">
        <v>0</v>
      </c>
      <c r="L339" s="3"/>
      <c r="M339" s="3"/>
      <c r="N339" s="3"/>
      <c r="O339" s="3"/>
      <c r="P339" s="34">
        <f t="shared" si="16"/>
        <v>108550444</v>
      </c>
      <c r="Q339" s="165">
        <v>80167863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3547823</v>
      </c>
      <c r="X339" s="3"/>
      <c r="Y339" s="3">
        <v>0</v>
      </c>
      <c r="Z339" s="3">
        <v>0</v>
      </c>
      <c r="AA339" s="3">
        <v>0</v>
      </c>
      <c r="AB339" s="3"/>
      <c r="AC339" s="36">
        <f t="shared" si="15"/>
        <v>3547823</v>
      </c>
      <c r="AD339" s="37">
        <f t="shared" si="17"/>
        <v>24834758</v>
      </c>
      <c r="AE339" s="144"/>
      <c r="AG339" s="144"/>
      <c r="AI339" s="144"/>
    </row>
    <row r="340" spans="1:35" hidden="1" x14ac:dyDescent="0.25">
      <c r="A340" s="38">
        <v>328</v>
      </c>
      <c r="B340" s="61"/>
      <c r="C340" s="143" t="str">
        <f>VLOOKUP(D340,[8]Hoja1!$A$2:$B$1115,2,0)</f>
        <v>15442</v>
      </c>
      <c r="D340" s="31">
        <v>800024789</v>
      </c>
      <c r="E340" s="31">
        <v>214215442</v>
      </c>
      <c r="F340" s="61" t="s">
        <v>534</v>
      </c>
      <c r="G340" s="33">
        <v>0</v>
      </c>
      <c r="H340" s="33">
        <v>0</v>
      </c>
      <c r="I340" s="3">
        <v>121976816</v>
      </c>
      <c r="J340" s="3">
        <v>130203509</v>
      </c>
      <c r="K340" s="3">
        <v>0</v>
      </c>
      <c r="L340" s="3"/>
      <c r="M340" s="3"/>
      <c r="N340" s="3"/>
      <c r="O340" s="3"/>
      <c r="P340" s="34">
        <f t="shared" si="16"/>
        <v>252180325</v>
      </c>
      <c r="Q340" s="165">
        <v>170862449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10164735</v>
      </c>
      <c r="X340" s="3"/>
      <c r="Y340" s="3">
        <v>0</v>
      </c>
      <c r="Z340" s="3">
        <v>0</v>
      </c>
      <c r="AA340" s="3">
        <v>0</v>
      </c>
      <c r="AB340" s="3"/>
      <c r="AC340" s="36">
        <f t="shared" si="15"/>
        <v>10164735</v>
      </c>
      <c r="AD340" s="37">
        <f t="shared" si="17"/>
        <v>71153141</v>
      </c>
      <c r="AE340" s="144"/>
      <c r="AG340" s="144"/>
      <c r="AI340" s="144"/>
    </row>
    <row r="341" spans="1:35" hidden="1" x14ac:dyDescent="0.25">
      <c r="A341" s="29">
        <v>329</v>
      </c>
      <c r="B341" s="61"/>
      <c r="C341" s="143" t="str">
        <f>VLOOKUP(D341,[8]Hoja1!$A$2:$B$1115,2,0)</f>
        <v>15455</v>
      </c>
      <c r="D341" s="31">
        <v>800029660</v>
      </c>
      <c r="E341" s="31">
        <v>215515455</v>
      </c>
      <c r="F341" s="61" t="s">
        <v>535</v>
      </c>
      <c r="G341" s="33">
        <v>0</v>
      </c>
      <c r="H341" s="33">
        <v>0</v>
      </c>
      <c r="I341" s="3">
        <v>106643954</v>
      </c>
      <c r="J341" s="3">
        <v>127489838</v>
      </c>
      <c r="K341" s="3">
        <v>0</v>
      </c>
      <c r="L341" s="3"/>
      <c r="M341" s="3"/>
      <c r="N341" s="3"/>
      <c r="O341" s="3"/>
      <c r="P341" s="34">
        <f t="shared" si="16"/>
        <v>234133792</v>
      </c>
      <c r="Q341" s="165">
        <v>163037822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8886996</v>
      </c>
      <c r="X341" s="3"/>
      <c r="Y341" s="3">
        <v>0</v>
      </c>
      <c r="Z341" s="3">
        <v>0</v>
      </c>
      <c r="AA341" s="3">
        <v>0</v>
      </c>
      <c r="AB341" s="3"/>
      <c r="AC341" s="36">
        <f t="shared" si="15"/>
        <v>8886996</v>
      </c>
      <c r="AD341" s="37">
        <f t="shared" si="17"/>
        <v>62208974</v>
      </c>
      <c r="AE341" s="144"/>
      <c r="AG341" s="144"/>
      <c r="AI341" s="144"/>
    </row>
    <row r="342" spans="1:35" hidden="1" x14ac:dyDescent="0.25">
      <c r="A342" s="38">
        <v>330</v>
      </c>
      <c r="B342" s="61"/>
      <c r="C342" s="143" t="str">
        <f>VLOOKUP(D342,[8]Hoja1!$A$2:$B$1115,2,0)</f>
        <v>15464</v>
      </c>
      <c r="D342" s="31">
        <v>891855735</v>
      </c>
      <c r="E342" s="31">
        <v>216415464</v>
      </c>
      <c r="F342" s="61" t="s">
        <v>536</v>
      </c>
      <c r="G342" s="33">
        <v>0</v>
      </c>
      <c r="H342" s="33">
        <v>0</v>
      </c>
      <c r="I342" s="3">
        <v>92410644</v>
      </c>
      <c r="J342" s="3">
        <v>87602700</v>
      </c>
      <c r="K342" s="3">
        <v>0</v>
      </c>
      <c r="L342" s="3"/>
      <c r="M342" s="3"/>
      <c r="N342" s="3"/>
      <c r="O342" s="3"/>
      <c r="P342" s="34">
        <f t="shared" si="16"/>
        <v>180013344</v>
      </c>
      <c r="Q342" s="165">
        <v>118406248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7700887</v>
      </c>
      <c r="X342" s="3"/>
      <c r="Y342" s="3">
        <v>0</v>
      </c>
      <c r="Z342" s="3">
        <v>0</v>
      </c>
      <c r="AA342" s="3">
        <v>0</v>
      </c>
      <c r="AB342" s="3"/>
      <c r="AC342" s="36">
        <f t="shared" si="15"/>
        <v>7700887</v>
      </c>
      <c r="AD342" s="37">
        <f t="shared" si="17"/>
        <v>53906209</v>
      </c>
      <c r="AE342" s="144"/>
      <c r="AG342" s="144"/>
      <c r="AI342" s="144"/>
    </row>
    <row r="343" spans="1:35" hidden="1" x14ac:dyDescent="0.25">
      <c r="A343" s="29">
        <v>331</v>
      </c>
      <c r="B343" s="61"/>
      <c r="C343" s="143" t="str">
        <f>VLOOKUP(D343,[8]Hoja1!$A$2:$B$1115,2,0)</f>
        <v>15466</v>
      </c>
      <c r="D343" s="31">
        <v>891856555</v>
      </c>
      <c r="E343" s="31">
        <v>216615466</v>
      </c>
      <c r="F343" s="61" t="s">
        <v>537</v>
      </c>
      <c r="G343" s="33">
        <v>0</v>
      </c>
      <c r="H343" s="33">
        <v>0</v>
      </c>
      <c r="I343" s="3">
        <v>81644984</v>
      </c>
      <c r="J343" s="3">
        <v>91270800</v>
      </c>
      <c r="K343" s="3">
        <v>0</v>
      </c>
      <c r="L343" s="3"/>
      <c r="M343" s="3"/>
      <c r="N343" s="3"/>
      <c r="O343" s="3"/>
      <c r="P343" s="34">
        <f t="shared" si="16"/>
        <v>172915784</v>
      </c>
      <c r="Q343" s="165">
        <v>118485796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6803749</v>
      </c>
      <c r="X343" s="3"/>
      <c r="Y343" s="3">
        <v>0</v>
      </c>
      <c r="Z343" s="3">
        <v>0</v>
      </c>
      <c r="AA343" s="3">
        <v>0</v>
      </c>
      <c r="AB343" s="3"/>
      <c r="AC343" s="36">
        <f t="shared" si="15"/>
        <v>6803749</v>
      </c>
      <c r="AD343" s="37">
        <f t="shared" si="17"/>
        <v>47626239</v>
      </c>
      <c r="AE343" s="144"/>
      <c r="AG343" s="144"/>
      <c r="AI343" s="144"/>
    </row>
    <row r="344" spans="1:35" hidden="1" x14ac:dyDescent="0.25">
      <c r="A344" s="38">
        <v>332</v>
      </c>
      <c r="B344" s="61"/>
      <c r="C344" s="143" t="str">
        <f>VLOOKUP(D344,[8]Hoja1!$A$2:$B$1115,2,0)</f>
        <v>15469</v>
      </c>
      <c r="D344" s="31">
        <v>800099662</v>
      </c>
      <c r="E344" s="31">
        <v>216915469</v>
      </c>
      <c r="F344" s="61" t="s">
        <v>538</v>
      </c>
      <c r="G344" s="33">
        <v>0</v>
      </c>
      <c r="H344" s="33">
        <v>0</v>
      </c>
      <c r="I344" s="3">
        <v>261665580</v>
      </c>
      <c r="J344" s="3">
        <v>400573241</v>
      </c>
      <c r="K344" s="3">
        <v>0</v>
      </c>
      <c r="L344" s="3"/>
      <c r="M344" s="3"/>
      <c r="N344" s="3"/>
      <c r="O344" s="3"/>
      <c r="P344" s="34">
        <f t="shared" si="16"/>
        <v>662238821</v>
      </c>
      <c r="Q344" s="165">
        <v>487795101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21805465</v>
      </c>
      <c r="X344" s="3"/>
      <c r="Y344" s="3">
        <v>0</v>
      </c>
      <c r="Z344" s="3">
        <v>0</v>
      </c>
      <c r="AA344" s="3">
        <v>0</v>
      </c>
      <c r="AB344" s="3"/>
      <c r="AC344" s="36">
        <f t="shared" si="15"/>
        <v>21805465</v>
      </c>
      <c r="AD344" s="37">
        <f t="shared" si="17"/>
        <v>152638255</v>
      </c>
      <c r="AE344" s="144"/>
      <c r="AG344" s="144"/>
      <c r="AI344" s="144"/>
    </row>
    <row r="345" spans="1:35" hidden="1" x14ac:dyDescent="0.25">
      <c r="A345" s="29">
        <v>333</v>
      </c>
      <c r="B345" s="61"/>
      <c r="C345" s="143" t="str">
        <f>VLOOKUP(D345,[8]Hoja1!$A$2:$B$1115,2,0)</f>
        <v>15476</v>
      </c>
      <c r="D345" s="31">
        <v>891801994</v>
      </c>
      <c r="E345" s="31">
        <v>217615476</v>
      </c>
      <c r="F345" s="61" t="s">
        <v>539</v>
      </c>
      <c r="G345" s="33">
        <v>0</v>
      </c>
      <c r="H345" s="33">
        <v>0</v>
      </c>
      <c r="I345" s="3">
        <v>81381274</v>
      </c>
      <c r="J345" s="3">
        <v>96929806</v>
      </c>
      <c r="K345" s="3">
        <v>0</v>
      </c>
      <c r="L345" s="3"/>
      <c r="M345" s="3"/>
      <c r="N345" s="3"/>
      <c r="O345" s="3"/>
      <c r="P345" s="34">
        <f t="shared" si="16"/>
        <v>178311080</v>
      </c>
      <c r="Q345" s="165">
        <v>124056898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6781773</v>
      </c>
      <c r="X345" s="3"/>
      <c r="Y345" s="3">
        <v>0</v>
      </c>
      <c r="Z345" s="3">
        <v>0</v>
      </c>
      <c r="AA345" s="3">
        <v>0</v>
      </c>
      <c r="AB345" s="3"/>
      <c r="AC345" s="36">
        <f t="shared" si="15"/>
        <v>6781773</v>
      </c>
      <c r="AD345" s="37">
        <f t="shared" si="17"/>
        <v>47472409</v>
      </c>
      <c r="AE345" s="144"/>
      <c r="AG345" s="144"/>
      <c r="AI345" s="144"/>
    </row>
    <row r="346" spans="1:35" hidden="1" x14ac:dyDescent="0.25">
      <c r="A346" s="38">
        <v>334</v>
      </c>
      <c r="B346" s="61"/>
      <c r="C346" s="143" t="str">
        <f>VLOOKUP(D346,[8]Hoja1!$A$2:$B$1115,2,0)</f>
        <v>15480</v>
      </c>
      <c r="D346" s="31">
        <v>800077808</v>
      </c>
      <c r="E346" s="31">
        <v>218015480</v>
      </c>
      <c r="F346" s="61" t="s">
        <v>540</v>
      </c>
      <c r="G346" s="33">
        <v>0</v>
      </c>
      <c r="H346" s="33">
        <v>0</v>
      </c>
      <c r="I346" s="3">
        <v>174409756</v>
      </c>
      <c r="J346" s="3">
        <v>151577857</v>
      </c>
      <c r="K346" s="3">
        <v>0</v>
      </c>
      <c r="L346" s="3"/>
      <c r="M346" s="3"/>
      <c r="N346" s="3"/>
      <c r="O346" s="3"/>
      <c r="P346" s="34">
        <f t="shared" si="16"/>
        <v>325987613</v>
      </c>
      <c r="Q346" s="165">
        <v>209714441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14534146</v>
      </c>
      <c r="X346" s="3"/>
      <c r="Y346" s="3">
        <v>0</v>
      </c>
      <c r="Z346" s="3">
        <v>0</v>
      </c>
      <c r="AA346" s="3">
        <v>0</v>
      </c>
      <c r="AB346" s="3"/>
      <c r="AC346" s="36">
        <f t="shared" si="15"/>
        <v>14534146</v>
      </c>
      <c r="AD346" s="37">
        <f t="shared" si="17"/>
        <v>101739026</v>
      </c>
      <c r="AE346" s="144"/>
      <c r="AG346" s="144"/>
      <c r="AI346" s="144"/>
    </row>
    <row r="347" spans="1:35" hidden="1" x14ac:dyDescent="0.25">
      <c r="A347" s="29">
        <v>335</v>
      </c>
      <c r="B347" s="61"/>
      <c r="C347" s="143" t="str">
        <f>VLOOKUP(D347,[8]Hoja1!$A$2:$B$1115,2,0)</f>
        <v>15491</v>
      </c>
      <c r="D347" s="31">
        <v>891855222</v>
      </c>
      <c r="E347" s="31">
        <v>219115491</v>
      </c>
      <c r="F347" s="61" t="s">
        <v>541</v>
      </c>
      <c r="G347" s="33">
        <v>0</v>
      </c>
      <c r="H347" s="33">
        <v>0</v>
      </c>
      <c r="I347" s="3">
        <v>154167312</v>
      </c>
      <c r="J347" s="3">
        <v>201858781</v>
      </c>
      <c r="K347" s="3">
        <v>0</v>
      </c>
      <c r="L347" s="3"/>
      <c r="M347" s="3"/>
      <c r="N347" s="3"/>
      <c r="O347" s="3"/>
      <c r="P347" s="34">
        <f t="shared" si="16"/>
        <v>356026093</v>
      </c>
      <c r="Q347" s="165">
        <v>253247885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12847276</v>
      </c>
      <c r="X347" s="3"/>
      <c r="Y347" s="3">
        <v>0</v>
      </c>
      <c r="Z347" s="3">
        <v>0</v>
      </c>
      <c r="AA347" s="3">
        <v>0</v>
      </c>
      <c r="AB347" s="3"/>
      <c r="AC347" s="36">
        <f t="shared" si="15"/>
        <v>12847276</v>
      </c>
      <c r="AD347" s="37">
        <f t="shared" si="17"/>
        <v>89930932</v>
      </c>
      <c r="AE347" s="144"/>
      <c r="AG347" s="144"/>
      <c r="AI347" s="144"/>
    </row>
    <row r="348" spans="1:35" hidden="1" x14ac:dyDescent="0.25">
      <c r="A348" s="38">
        <v>336</v>
      </c>
      <c r="B348" s="61"/>
      <c r="C348" s="143" t="str">
        <f>VLOOKUP(D348,[8]Hoja1!$A$2:$B$1115,2,0)</f>
        <v>15494</v>
      </c>
      <c r="D348" s="31">
        <v>800033062</v>
      </c>
      <c r="E348" s="31">
        <v>219415494</v>
      </c>
      <c r="F348" s="61" t="s">
        <v>542</v>
      </c>
      <c r="G348" s="33">
        <v>0</v>
      </c>
      <c r="H348" s="33">
        <v>0</v>
      </c>
      <c r="I348" s="3">
        <v>85100268</v>
      </c>
      <c r="J348" s="3">
        <v>101764695</v>
      </c>
      <c r="K348" s="3">
        <v>0</v>
      </c>
      <c r="L348" s="3"/>
      <c r="M348" s="3"/>
      <c r="N348" s="3"/>
      <c r="O348" s="3"/>
      <c r="P348" s="34">
        <f t="shared" si="16"/>
        <v>186864963</v>
      </c>
      <c r="Q348" s="165">
        <v>130131451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7091689</v>
      </c>
      <c r="X348" s="3"/>
      <c r="Y348" s="3">
        <v>0</v>
      </c>
      <c r="Z348" s="3">
        <v>0</v>
      </c>
      <c r="AA348" s="3">
        <v>0</v>
      </c>
      <c r="AB348" s="3"/>
      <c r="AC348" s="36">
        <f t="shared" si="15"/>
        <v>7091689</v>
      </c>
      <c r="AD348" s="37">
        <f t="shared" si="17"/>
        <v>49641823</v>
      </c>
      <c r="AE348" s="144"/>
      <c r="AG348" s="144"/>
      <c r="AI348" s="144"/>
    </row>
    <row r="349" spans="1:35" hidden="1" x14ac:dyDescent="0.25">
      <c r="A349" s="29">
        <v>337</v>
      </c>
      <c r="B349" s="61"/>
      <c r="C349" s="143" t="str">
        <f>VLOOKUP(D349,[8]Hoja1!$A$2:$B$1115,2,0)</f>
        <v>15500</v>
      </c>
      <c r="D349" s="31">
        <v>800026156</v>
      </c>
      <c r="E349" s="31">
        <v>210015500</v>
      </c>
      <c r="F349" s="61" t="s">
        <v>543</v>
      </c>
      <c r="G349" s="33">
        <v>0</v>
      </c>
      <c r="H349" s="33">
        <v>0</v>
      </c>
      <c r="I349" s="3">
        <v>31693513</v>
      </c>
      <c r="J349" s="3">
        <v>36403354</v>
      </c>
      <c r="K349" s="3">
        <v>0</v>
      </c>
      <c r="L349" s="3"/>
      <c r="M349" s="3"/>
      <c r="N349" s="3"/>
      <c r="O349" s="3"/>
      <c r="P349" s="34">
        <f t="shared" si="16"/>
        <v>68096867</v>
      </c>
      <c r="Q349" s="165">
        <v>46967858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2641126</v>
      </c>
      <c r="X349" s="3"/>
      <c r="Y349" s="3">
        <v>0</v>
      </c>
      <c r="Z349" s="3">
        <v>0</v>
      </c>
      <c r="AA349" s="3">
        <v>0</v>
      </c>
      <c r="AB349" s="3"/>
      <c r="AC349" s="36">
        <f t="shared" si="15"/>
        <v>2641126</v>
      </c>
      <c r="AD349" s="37">
        <f t="shared" si="17"/>
        <v>18487883</v>
      </c>
      <c r="AE349" s="144"/>
      <c r="AG349" s="144"/>
      <c r="AI349" s="144"/>
    </row>
    <row r="350" spans="1:35" hidden="1" x14ac:dyDescent="0.25">
      <c r="A350" s="38">
        <v>338</v>
      </c>
      <c r="B350" s="61"/>
      <c r="C350" s="143" t="str">
        <f>VLOOKUP(D350,[8]Hoja1!$A$2:$B$1115,2,0)</f>
        <v>15507</v>
      </c>
      <c r="D350" s="31">
        <v>891801362</v>
      </c>
      <c r="E350" s="31">
        <v>210715507</v>
      </c>
      <c r="F350" s="61" t="s">
        <v>544</v>
      </c>
      <c r="G350" s="33">
        <v>0</v>
      </c>
      <c r="H350" s="33">
        <v>0</v>
      </c>
      <c r="I350" s="3">
        <v>173267768</v>
      </c>
      <c r="J350" s="3">
        <v>183036501</v>
      </c>
      <c r="K350" s="3">
        <v>0</v>
      </c>
      <c r="L350" s="3"/>
      <c r="M350" s="3"/>
      <c r="N350" s="3"/>
      <c r="O350" s="3"/>
      <c r="P350" s="34">
        <f t="shared" si="16"/>
        <v>356304269</v>
      </c>
      <c r="Q350" s="165">
        <v>240792425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14438981</v>
      </c>
      <c r="X350" s="3"/>
      <c r="Y350" s="3">
        <v>0</v>
      </c>
      <c r="Z350" s="3">
        <v>0</v>
      </c>
      <c r="AA350" s="3">
        <v>0</v>
      </c>
      <c r="AB350" s="3"/>
      <c r="AC350" s="36">
        <f t="shared" si="15"/>
        <v>14438981</v>
      </c>
      <c r="AD350" s="37">
        <f t="shared" si="17"/>
        <v>101072863</v>
      </c>
      <c r="AE350" s="144"/>
      <c r="AG350" s="144"/>
      <c r="AI350" s="144"/>
    </row>
    <row r="351" spans="1:35" hidden="1" x14ac:dyDescent="0.25">
      <c r="A351" s="29">
        <v>339</v>
      </c>
      <c r="B351" s="61"/>
      <c r="C351" s="143" t="str">
        <f>VLOOKUP(D351,[8]Hoja1!$A$2:$B$1115,2,0)</f>
        <v>15511</v>
      </c>
      <c r="D351" s="31">
        <v>800028461</v>
      </c>
      <c r="E351" s="31">
        <v>211115511</v>
      </c>
      <c r="F351" s="61" t="s">
        <v>545</v>
      </c>
      <c r="G351" s="33">
        <v>0</v>
      </c>
      <c r="H351" s="33">
        <v>0</v>
      </c>
      <c r="I351" s="3">
        <v>23760227</v>
      </c>
      <c r="J351" s="3">
        <v>29248472</v>
      </c>
      <c r="K351" s="3">
        <v>0</v>
      </c>
      <c r="L351" s="3"/>
      <c r="M351" s="3"/>
      <c r="N351" s="3"/>
      <c r="O351" s="3"/>
      <c r="P351" s="34">
        <f t="shared" si="16"/>
        <v>53008699</v>
      </c>
      <c r="Q351" s="165">
        <v>37168548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1980019</v>
      </c>
      <c r="X351" s="3"/>
      <c r="Y351" s="3">
        <v>0</v>
      </c>
      <c r="Z351" s="3">
        <v>0</v>
      </c>
      <c r="AA351" s="3">
        <v>0</v>
      </c>
      <c r="AB351" s="3"/>
      <c r="AC351" s="36">
        <f t="shared" si="15"/>
        <v>1980019</v>
      </c>
      <c r="AD351" s="37">
        <f t="shared" si="17"/>
        <v>13860132</v>
      </c>
      <c r="AE351" s="144"/>
      <c r="AG351" s="144"/>
      <c r="AI351" s="144"/>
    </row>
    <row r="352" spans="1:35" hidden="1" x14ac:dyDescent="0.25">
      <c r="A352" s="38">
        <v>340</v>
      </c>
      <c r="B352" s="61"/>
      <c r="C352" s="143" t="str">
        <f>VLOOKUP(D352,[8]Hoja1!$A$2:$B$1115,2,0)</f>
        <v>15514</v>
      </c>
      <c r="D352" s="31">
        <v>800049508</v>
      </c>
      <c r="E352" s="31">
        <v>211415514</v>
      </c>
      <c r="F352" s="61" t="s">
        <v>546</v>
      </c>
      <c r="G352" s="33">
        <v>0</v>
      </c>
      <c r="H352" s="33">
        <v>0</v>
      </c>
      <c r="I352" s="3">
        <v>52154016</v>
      </c>
      <c r="J352" s="3">
        <v>57966222</v>
      </c>
      <c r="K352" s="3">
        <v>0</v>
      </c>
      <c r="L352" s="3"/>
      <c r="M352" s="3"/>
      <c r="N352" s="3"/>
      <c r="O352" s="3"/>
      <c r="P352" s="34">
        <f t="shared" si="16"/>
        <v>110120238</v>
      </c>
      <c r="Q352" s="165">
        <v>75350894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4346168</v>
      </c>
      <c r="X352" s="3"/>
      <c r="Y352" s="3">
        <v>0</v>
      </c>
      <c r="Z352" s="3">
        <v>0</v>
      </c>
      <c r="AA352" s="3">
        <v>0</v>
      </c>
      <c r="AB352" s="3"/>
      <c r="AC352" s="36">
        <f t="shared" si="15"/>
        <v>4346168</v>
      </c>
      <c r="AD352" s="37">
        <f t="shared" si="17"/>
        <v>30423176</v>
      </c>
      <c r="AE352" s="144"/>
      <c r="AG352" s="144"/>
      <c r="AI352" s="144"/>
    </row>
    <row r="353" spans="1:35" hidden="1" x14ac:dyDescent="0.25">
      <c r="A353" s="29">
        <v>341</v>
      </c>
      <c r="B353" s="61"/>
      <c r="C353" s="143" t="str">
        <f>VLOOKUP(D353,[8]Hoja1!$A$2:$B$1115,2,0)</f>
        <v>15516</v>
      </c>
      <c r="D353" s="31">
        <v>891801240</v>
      </c>
      <c r="E353" s="31">
        <v>211615516</v>
      </c>
      <c r="F353" s="61" t="s">
        <v>547</v>
      </c>
      <c r="G353" s="33">
        <v>0</v>
      </c>
      <c r="H353" s="33">
        <v>0</v>
      </c>
      <c r="I353" s="3">
        <v>409994344</v>
      </c>
      <c r="J353" s="3">
        <v>486300227</v>
      </c>
      <c r="K353" s="3">
        <v>0</v>
      </c>
      <c r="L353" s="3"/>
      <c r="M353" s="3"/>
      <c r="N353" s="3"/>
      <c r="O353" s="3"/>
      <c r="P353" s="34">
        <f t="shared" si="16"/>
        <v>896294571</v>
      </c>
      <c r="Q353" s="165">
        <v>622965007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34166195</v>
      </c>
      <c r="X353" s="3"/>
      <c r="Y353" s="3">
        <v>0</v>
      </c>
      <c r="Z353" s="3">
        <v>0</v>
      </c>
      <c r="AA353" s="3">
        <v>0</v>
      </c>
      <c r="AB353" s="3"/>
      <c r="AC353" s="36">
        <f t="shared" si="15"/>
        <v>34166195</v>
      </c>
      <c r="AD353" s="37">
        <f t="shared" si="17"/>
        <v>239163369</v>
      </c>
      <c r="AE353" s="144"/>
      <c r="AG353" s="144"/>
      <c r="AI353" s="144"/>
    </row>
    <row r="354" spans="1:35" hidden="1" x14ac:dyDescent="0.25">
      <c r="A354" s="38">
        <v>342</v>
      </c>
      <c r="B354" s="61"/>
      <c r="C354" s="143" t="str">
        <f>VLOOKUP(D354,[8]Hoja1!$A$2:$B$1115,2,0)</f>
        <v>15518</v>
      </c>
      <c r="D354" s="31">
        <v>800065593</v>
      </c>
      <c r="E354" s="31">
        <v>211815518</v>
      </c>
      <c r="F354" s="61" t="s">
        <v>548</v>
      </c>
      <c r="G354" s="33">
        <v>0</v>
      </c>
      <c r="H354" s="33">
        <v>0</v>
      </c>
      <c r="I354" s="3">
        <v>34796864</v>
      </c>
      <c r="J354" s="3">
        <v>40282470</v>
      </c>
      <c r="K354" s="3">
        <v>0</v>
      </c>
      <c r="L354" s="3"/>
      <c r="M354" s="3"/>
      <c r="N354" s="3"/>
      <c r="O354" s="3"/>
      <c r="P354" s="34">
        <f t="shared" si="16"/>
        <v>75079334</v>
      </c>
      <c r="Q354" s="165">
        <v>51881426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2899739</v>
      </c>
      <c r="X354" s="3"/>
      <c r="Y354" s="3">
        <v>0</v>
      </c>
      <c r="Z354" s="3">
        <v>0</v>
      </c>
      <c r="AA354" s="3">
        <v>0</v>
      </c>
      <c r="AB354" s="3"/>
      <c r="AC354" s="36">
        <f t="shared" si="15"/>
        <v>2899739</v>
      </c>
      <c r="AD354" s="37">
        <f t="shared" si="17"/>
        <v>20298169</v>
      </c>
      <c r="AE354" s="144"/>
      <c r="AG354" s="144"/>
      <c r="AI354" s="144"/>
    </row>
    <row r="355" spans="1:35" hidden="1" x14ac:dyDescent="0.25">
      <c r="A355" s="29">
        <v>343</v>
      </c>
      <c r="B355" s="61"/>
      <c r="C355" s="143" t="str">
        <f>VLOOKUP(D355,[8]Hoja1!$A$2:$B$1115,2,0)</f>
        <v>15522</v>
      </c>
      <c r="D355" s="31">
        <v>800012628</v>
      </c>
      <c r="E355" s="31">
        <v>212215522</v>
      </c>
      <c r="F355" s="61" t="s">
        <v>549</v>
      </c>
      <c r="G355" s="33">
        <v>0</v>
      </c>
      <c r="H355" s="33">
        <v>0</v>
      </c>
      <c r="I355" s="3">
        <v>29311857</v>
      </c>
      <c r="J355" s="3">
        <v>39662376</v>
      </c>
      <c r="K355" s="3">
        <v>0</v>
      </c>
      <c r="L355" s="3"/>
      <c r="M355" s="3"/>
      <c r="N355" s="3"/>
      <c r="O355" s="3"/>
      <c r="P355" s="34">
        <f t="shared" si="16"/>
        <v>68974233</v>
      </c>
      <c r="Q355" s="165">
        <v>49432996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2442655</v>
      </c>
      <c r="X355" s="3"/>
      <c r="Y355" s="3">
        <v>0</v>
      </c>
      <c r="Z355" s="3">
        <v>0</v>
      </c>
      <c r="AA355" s="3">
        <v>0</v>
      </c>
      <c r="AB355" s="3"/>
      <c r="AC355" s="36">
        <f t="shared" si="15"/>
        <v>2442655</v>
      </c>
      <c r="AD355" s="37">
        <f t="shared" si="17"/>
        <v>17098582</v>
      </c>
      <c r="AE355" s="144"/>
      <c r="AG355" s="144"/>
      <c r="AI355" s="144"/>
    </row>
    <row r="356" spans="1:35" hidden="1" x14ac:dyDescent="0.25">
      <c r="A356" s="38">
        <v>344</v>
      </c>
      <c r="B356" s="61"/>
      <c r="C356" s="143" t="str">
        <f>VLOOKUP(D356,[8]Hoja1!$A$2:$B$1115,2,0)</f>
        <v>15531</v>
      </c>
      <c r="D356" s="31">
        <v>891801368</v>
      </c>
      <c r="E356" s="31">
        <v>213115531</v>
      </c>
      <c r="F356" s="61" t="s">
        <v>550</v>
      </c>
      <c r="G356" s="33">
        <v>0</v>
      </c>
      <c r="H356" s="33">
        <v>0</v>
      </c>
      <c r="I356" s="3">
        <v>142747332</v>
      </c>
      <c r="J356" s="3">
        <v>152013569</v>
      </c>
      <c r="K356" s="3">
        <v>0</v>
      </c>
      <c r="L356" s="3"/>
      <c r="M356" s="3"/>
      <c r="N356" s="3"/>
      <c r="O356" s="3"/>
      <c r="P356" s="34">
        <f t="shared" si="16"/>
        <v>294760901</v>
      </c>
      <c r="Q356" s="165">
        <v>199596013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11895611</v>
      </c>
      <c r="X356" s="3"/>
      <c r="Y356" s="3">
        <v>0</v>
      </c>
      <c r="Z356" s="3">
        <v>0</v>
      </c>
      <c r="AA356" s="3">
        <v>0</v>
      </c>
      <c r="AB356" s="3"/>
      <c r="AC356" s="36">
        <f t="shared" si="15"/>
        <v>11895611</v>
      </c>
      <c r="AD356" s="37">
        <f t="shared" si="17"/>
        <v>83269277</v>
      </c>
      <c r="AE356" s="144"/>
      <c r="AG356" s="144"/>
      <c r="AI356" s="144"/>
    </row>
    <row r="357" spans="1:35" hidden="1" x14ac:dyDescent="0.25">
      <c r="A357" s="29">
        <v>345</v>
      </c>
      <c r="B357" s="61"/>
      <c r="C357" s="143" t="str">
        <f>VLOOKUP(D357,[8]Hoja1!$A$2:$B$1115,2,0)</f>
        <v>15533</v>
      </c>
      <c r="D357" s="31">
        <v>800065411</v>
      </c>
      <c r="E357" s="31">
        <v>213315533</v>
      </c>
      <c r="F357" s="61" t="s">
        <v>551</v>
      </c>
      <c r="G357" s="33">
        <v>0</v>
      </c>
      <c r="H357" s="33">
        <v>0</v>
      </c>
      <c r="I357" s="3">
        <v>79258248</v>
      </c>
      <c r="J357" s="3">
        <v>74592928</v>
      </c>
      <c r="K357" s="3">
        <v>0</v>
      </c>
      <c r="L357" s="3"/>
      <c r="M357" s="3"/>
      <c r="N357" s="3"/>
      <c r="O357" s="3"/>
      <c r="P357" s="34">
        <f t="shared" si="16"/>
        <v>153851176</v>
      </c>
      <c r="Q357" s="165">
        <v>101012344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6604854</v>
      </c>
      <c r="X357" s="3"/>
      <c r="Y357" s="3">
        <v>0</v>
      </c>
      <c r="Z357" s="3">
        <v>0</v>
      </c>
      <c r="AA357" s="3">
        <v>0</v>
      </c>
      <c r="AB357" s="3"/>
      <c r="AC357" s="36">
        <f t="shared" si="15"/>
        <v>6604854</v>
      </c>
      <c r="AD357" s="37">
        <f t="shared" si="17"/>
        <v>46233978</v>
      </c>
      <c r="AE357" s="144"/>
      <c r="AG357" s="144"/>
      <c r="AI357" s="144"/>
    </row>
    <row r="358" spans="1:35" hidden="1" x14ac:dyDescent="0.25">
      <c r="A358" s="38">
        <v>346</v>
      </c>
      <c r="B358" s="61"/>
      <c r="C358" s="143" t="str">
        <f>VLOOKUP(D358,[8]Hoja1!$A$2:$B$1115,2,0)</f>
        <v>15537</v>
      </c>
      <c r="D358" s="31">
        <v>891855015</v>
      </c>
      <c r="E358" s="31">
        <v>213715537</v>
      </c>
      <c r="F358" s="61" t="s">
        <v>552</v>
      </c>
      <c r="G358" s="33">
        <v>0</v>
      </c>
      <c r="H358" s="33">
        <v>0</v>
      </c>
      <c r="I358" s="3">
        <v>43088436</v>
      </c>
      <c r="J358" s="3">
        <v>60207666</v>
      </c>
      <c r="K358" s="3">
        <v>0</v>
      </c>
      <c r="L358" s="3"/>
      <c r="M358" s="3"/>
      <c r="N358" s="3"/>
      <c r="O358" s="3"/>
      <c r="P358" s="34">
        <f t="shared" si="16"/>
        <v>103296102</v>
      </c>
      <c r="Q358" s="165">
        <v>74570478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3590703</v>
      </c>
      <c r="X358" s="3"/>
      <c r="Y358" s="3">
        <v>0</v>
      </c>
      <c r="Z358" s="3">
        <v>0</v>
      </c>
      <c r="AA358" s="3">
        <v>0</v>
      </c>
      <c r="AB358" s="3"/>
      <c r="AC358" s="36">
        <f t="shared" si="15"/>
        <v>3590703</v>
      </c>
      <c r="AD358" s="37">
        <f t="shared" si="17"/>
        <v>25134921</v>
      </c>
      <c r="AE358" s="144"/>
      <c r="AG358" s="144"/>
      <c r="AI358" s="144"/>
    </row>
    <row r="359" spans="1:35" hidden="1" x14ac:dyDescent="0.25">
      <c r="A359" s="29">
        <v>347</v>
      </c>
      <c r="B359" s="61"/>
      <c r="C359" s="143" t="str">
        <f>VLOOKUP(D359,[8]Hoja1!$A$2:$B$1115,2,0)</f>
        <v>15542</v>
      </c>
      <c r="D359" s="31">
        <v>891856464</v>
      </c>
      <c r="E359" s="31">
        <v>214215542</v>
      </c>
      <c r="F359" s="61" t="s">
        <v>553</v>
      </c>
      <c r="G359" s="33">
        <v>0</v>
      </c>
      <c r="H359" s="33">
        <v>0</v>
      </c>
      <c r="I359" s="3">
        <v>108608132</v>
      </c>
      <c r="J359" s="3">
        <v>116360541</v>
      </c>
      <c r="K359" s="3">
        <v>0</v>
      </c>
      <c r="L359" s="3"/>
      <c r="M359" s="3"/>
      <c r="N359" s="3"/>
      <c r="O359" s="3"/>
      <c r="P359" s="34">
        <f t="shared" si="16"/>
        <v>224968673</v>
      </c>
      <c r="Q359" s="165">
        <v>135083658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9050678</v>
      </c>
      <c r="X359" s="3"/>
      <c r="Y359" s="3">
        <v>0</v>
      </c>
      <c r="Z359" s="3">
        <v>0</v>
      </c>
      <c r="AA359" s="3">
        <v>0</v>
      </c>
      <c r="AB359" s="3"/>
      <c r="AC359" s="36">
        <f t="shared" si="15"/>
        <v>9050678</v>
      </c>
      <c r="AD359" s="37">
        <f t="shared" si="17"/>
        <v>80834337</v>
      </c>
      <c r="AE359" s="144"/>
      <c r="AG359" s="144"/>
      <c r="AI359" s="144"/>
    </row>
    <row r="360" spans="1:35" hidden="1" x14ac:dyDescent="0.25">
      <c r="A360" s="38">
        <v>348</v>
      </c>
      <c r="B360" s="61"/>
      <c r="C360" s="143" t="str">
        <f>VLOOKUP(D360,[8]Hoja1!$A$2:$B$1115,2,0)</f>
        <v>15550</v>
      </c>
      <c r="D360" s="31">
        <v>800066389</v>
      </c>
      <c r="E360" s="31">
        <v>215015550</v>
      </c>
      <c r="F360" s="61" t="s">
        <v>554</v>
      </c>
      <c r="G360" s="33">
        <v>0</v>
      </c>
      <c r="H360" s="33">
        <v>0</v>
      </c>
      <c r="I360" s="3">
        <v>42399680</v>
      </c>
      <c r="J360" s="3">
        <v>36008669</v>
      </c>
      <c r="K360" s="3">
        <v>0</v>
      </c>
      <c r="L360" s="3"/>
      <c r="M360" s="3"/>
      <c r="N360" s="3"/>
      <c r="O360" s="3"/>
      <c r="P360" s="34">
        <f t="shared" si="16"/>
        <v>78408349</v>
      </c>
      <c r="Q360" s="165">
        <v>50141897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3533307</v>
      </c>
      <c r="X360" s="3"/>
      <c r="Y360" s="3">
        <v>0</v>
      </c>
      <c r="Z360" s="3">
        <v>0</v>
      </c>
      <c r="AA360" s="3">
        <v>0</v>
      </c>
      <c r="AB360" s="3"/>
      <c r="AC360" s="36">
        <f t="shared" si="15"/>
        <v>3533307</v>
      </c>
      <c r="AD360" s="37">
        <f t="shared" si="17"/>
        <v>24733145</v>
      </c>
      <c r="AE360" s="144"/>
      <c r="AG360" s="144"/>
      <c r="AI360" s="144"/>
    </row>
    <row r="361" spans="1:35" hidden="1" x14ac:dyDescent="0.25">
      <c r="A361" s="29">
        <v>349</v>
      </c>
      <c r="B361" s="61"/>
      <c r="C361" s="143" t="str">
        <f>VLOOKUP(D361,[8]Hoja1!$A$2:$B$1115,2,0)</f>
        <v>15572</v>
      </c>
      <c r="D361" s="31">
        <v>891800466</v>
      </c>
      <c r="E361" s="31">
        <v>217215572</v>
      </c>
      <c r="F361" s="61" t="s">
        <v>555</v>
      </c>
      <c r="G361" s="33">
        <v>0</v>
      </c>
      <c r="H361" s="33">
        <v>0</v>
      </c>
      <c r="I361" s="3">
        <v>824416544</v>
      </c>
      <c r="J361" s="3">
        <v>878901265</v>
      </c>
      <c r="K361" s="3">
        <v>0</v>
      </c>
      <c r="L361" s="3"/>
      <c r="M361" s="3"/>
      <c r="N361" s="3"/>
      <c r="O361" s="3"/>
      <c r="P361" s="34">
        <f t="shared" si="16"/>
        <v>1703317809</v>
      </c>
      <c r="Q361" s="165">
        <v>1153706781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68701379</v>
      </c>
      <c r="X361" s="3"/>
      <c r="Y361" s="3">
        <v>0</v>
      </c>
      <c r="Z361" s="3">
        <v>0</v>
      </c>
      <c r="AA361" s="3">
        <v>0</v>
      </c>
      <c r="AB361" s="3"/>
      <c r="AC361" s="36">
        <f t="shared" si="15"/>
        <v>68701379</v>
      </c>
      <c r="AD361" s="37">
        <f t="shared" si="17"/>
        <v>480909649</v>
      </c>
      <c r="AE361" s="144"/>
      <c r="AG361" s="144"/>
      <c r="AI361" s="144"/>
    </row>
    <row r="362" spans="1:35" hidden="1" x14ac:dyDescent="0.25">
      <c r="A362" s="38">
        <v>350</v>
      </c>
      <c r="B362" s="61"/>
      <c r="C362" s="143" t="str">
        <f>VLOOKUP(D362,[8]Hoja1!$A$2:$B$1115,2,0)</f>
        <v>15580</v>
      </c>
      <c r="D362" s="31">
        <v>800029513</v>
      </c>
      <c r="E362" s="31">
        <v>218015580</v>
      </c>
      <c r="F362" s="61" t="s">
        <v>556</v>
      </c>
      <c r="G362" s="33">
        <v>0</v>
      </c>
      <c r="H362" s="33">
        <v>0</v>
      </c>
      <c r="I362" s="3">
        <v>122083984</v>
      </c>
      <c r="J362" s="3">
        <v>95450105</v>
      </c>
      <c r="K362" s="3">
        <v>0</v>
      </c>
      <c r="L362" s="3"/>
      <c r="M362" s="3"/>
      <c r="N362" s="3"/>
      <c r="O362" s="3"/>
      <c r="P362" s="34">
        <f t="shared" si="16"/>
        <v>217534089</v>
      </c>
      <c r="Q362" s="165">
        <v>136144765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10173665</v>
      </c>
      <c r="X362" s="3"/>
      <c r="Y362" s="3">
        <v>0</v>
      </c>
      <c r="Z362" s="3">
        <v>0</v>
      </c>
      <c r="AA362" s="3">
        <v>0</v>
      </c>
      <c r="AB362" s="3"/>
      <c r="AC362" s="36">
        <f t="shared" si="15"/>
        <v>10173665</v>
      </c>
      <c r="AD362" s="37">
        <f t="shared" si="17"/>
        <v>71215659</v>
      </c>
      <c r="AE362" s="144"/>
      <c r="AG362" s="144"/>
      <c r="AI362" s="144"/>
    </row>
    <row r="363" spans="1:35" hidden="1" x14ac:dyDescent="0.25">
      <c r="A363" s="29">
        <v>351</v>
      </c>
      <c r="B363" s="61"/>
      <c r="C363" s="143" t="str">
        <f>VLOOKUP(D363,[8]Hoja1!$A$2:$B$1115,2,0)</f>
        <v>15599</v>
      </c>
      <c r="D363" s="31">
        <v>891801280</v>
      </c>
      <c r="E363" s="31">
        <v>219915599</v>
      </c>
      <c r="F363" s="61" t="s">
        <v>557</v>
      </c>
      <c r="G363" s="33">
        <v>0</v>
      </c>
      <c r="H363" s="33">
        <v>0</v>
      </c>
      <c r="I363" s="3">
        <v>128500352</v>
      </c>
      <c r="J363" s="3">
        <v>154131386</v>
      </c>
      <c r="K363" s="3">
        <v>0</v>
      </c>
      <c r="L363" s="3"/>
      <c r="M363" s="3"/>
      <c r="N363" s="3"/>
      <c r="O363" s="3"/>
      <c r="P363" s="34">
        <f t="shared" si="16"/>
        <v>282631738</v>
      </c>
      <c r="Q363" s="165">
        <v>196964838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10708363</v>
      </c>
      <c r="X363" s="3"/>
      <c r="Y363" s="3">
        <v>0</v>
      </c>
      <c r="Z363" s="3">
        <v>0</v>
      </c>
      <c r="AA363" s="3">
        <v>0</v>
      </c>
      <c r="AB363" s="3"/>
      <c r="AC363" s="36">
        <f t="shared" si="15"/>
        <v>10708363</v>
      </c>
      <c r="AD363" s="37">
        <f t="shared" si="17"/>
        <v>74958537</v>
      </c>
      <c r="AE363" s="144"/>
      <c r="AG363" s="144"/>
      <c r="AI363" s="144"/>
    </row>
    <row r="364" spans="1:35" hidden="1" x14ac:dyDescent="0.25">
      <c r="A364" s="38">
        <v>352</v>
      </c>
      <c r="B364" s="61"/>
      <c r="C364" s="143" t="str">
        <f>VLOOKUP(D364,[8]Hoja1!$A$2:$B$1115,2,0)</f>
        <v>15600</v>
      </c>
      <c r="D364" s="31">
        <v>891801244</v>
      </c>
      <c r="E364" s="31">
        <v>210015600</v>
      </c>
      <c r="F364" s="61" t="s">
        <v>558</v>
      </c>
      <c r="G364" s="33">
        <v>0</v>
      </c>
      <c r="H364" s="33">
        <v>0</v>
      </c>
      <c r="I364" s="3">
        <v>130446626</v>
      </c>
      <c r="J364" s="3">
        <v>137657061</v>
      </c>
      <c r="K364" s="3">
        <v>0</v>
      </c>
      <c r="L364" s="3"/>
      <c r="M364" s="3"/>
      <c r="N364" s="3"/>
      <c r="O364" s="3"/>
      <c r="P364" s="34">
        <f t="shared" si="16"/>
        <v>268103687</v>
      </c>
      <c r="Q364" s="165">
        <v>181139269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10870552</v>
      </c>
      <c r="X364" s="3"/>
      <c r="Y364" s="3">
        <v>0</v>
      </c>
      <c r="Z364" s="3">
        <v>0</v>
      </c>
      <c r="AA364" s="3">
        <v>0</v>
      </c>
      <c r="AB364" s="3"/>
      <c r="AC364" s="36">
        <f t="shared" si="15"/>
        <v>10870552</v>
      </c>
      <c r="AD364" s="37">
        <f t="shared" si="17"/>
        <v>76093866</v>
      </c>
      <c r="AE364" s="144"/>
      <c r="AG364" s="144"/>
      <c r="AI364" s="144"/>
    </row>
    <row r="365" spans="1:35" hidden="1" x14ac:dyDescent="0.25">
      <c r="A365" s="29">
        <v>353</v>
      </c>
      <c r="B365" s="61"/>
      <c r="C365" s="143" t="str">
        <f>VLOOKUP(D365,[8]Hoja1!$A$2:$B$1115,2,0)</f>
        <v>15621</v>
      </c>
      <c r="D365" s="31">
        <v>891801770</v>
      </c>
      <c r="E365" s="31">
        <v>212115621</v>
      </c>
      <c r="F365" s="61" t="s">
        <v>559</v>
      </c>
      <c r="G365" s="33">
        <v>0</v>
      </c>
      <c r="H365" s="33">
        <v>0</v>
      </c>
      <c r="I365" s="3">
        <v>23998010</v>
      </c>
      <c r="J365" s="3">
        <v>34293564</v>
      </c>
      <c r="K365" s="3">
        <v>0</v>
      </c>
      <c r="L365" s="3"/>
      <c r="M365" s="3"/>
      <c r="N365" s="3"/>
      <c r="O365" s="3"/>
      <c r="P365" s="34">
        <f t="shared" si="16"/>
        <v>58291574</v>
      </c>
      <c r="Q365" s="165">
        <v>42292900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1999834</v>
      </c>
      <c r="X365" s="3"/>
      <c r="Y365" s="3">
        <v>0</v>
      </c>
      <c r="Z365" s="3">
        <v>0</v>
      </c>
      <c r="AA365" s="3">
        <v>0</v>
      </c>
      <c r="AB365" s="3"/>
      <c r="AC365" s="36">
        <f t="shared" si="15"/>
        <v>1999834</v>
      </c>
      <c r="AD365" s="37">
        <f t="shared" si="17"/>
        <v>13998840</v>
      </c>
      <c r="AE365" s="144"/>
      <c r="AG365" s="144"/>
      <c r="AI365" s="144"/>
    </row>
    <row r="366" spans="1:35" hidden="1" x14ac:dyDescent="0.25">
      <c r="A366" s="38">
        <v>354</v>
      </c>
      <c r="B366" s="61"/>
      <c r="C366" s="143" t="str">
        <f>VLOOKUP(D366,[8]Hoja1!$A$2:$B$1115,2,0)</f>
        <v>15632</v>
      </c>
      <c r="D366" s="31">
        <v>800028517</v>
      </c>
      <c r="E366" s="31">
        <v>213215632</v>
      </c>
      <c r="F366" s="61" t="s">
        <v>560</v>
      </c>
      <c r="G366" s="33">
        <v>0</v>
      </c>
      <c r="H366" s="33">
        <v>0</v>
      </c>
      <c r="I366" s="3">
        <v>185791448</v>
      </c>
      <c r="J366" s="3">
        <v>226775011</v>
      </c>
      <c r="K366" s="3">
        <v>0</v>
      </c>
      <c r="L366" s="3"/>
      <c r="M366" s="3"/>
      <c r="N366" s="3"/>
      <c r="O366" s="3"/>
      <c r="P366" s="34">
        <f t="shared" si="16"/>
        <v>412566459</v>
      </c>
      <c r="Q366" s="165">
        <v>288705495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15482621</v>
      </c>
      <c r="X366" s="3"/>
      <c r="Y366" s="3">
        <v>0</v>
      </c>
      <c r="Z366" s="3">
        <v>0</v>
      </c>
      <c r="AA366" s="3">
        <v>0</v>
      </c>
      <c r="AB366" s="3"/>
      <c r="AC366" s="36">
        <f t="shared" si="15"/>
        <v>15482621</v>
      </c>
      <c r="AD366" s="37">
        <f t="shared" si="17"/>
        <v>108378343</v>
      </c>
      <c r="AE366" s="144"/>
      <c r="AG366" s="144"/>
      <c r="AI366" s="144"/>
    </row>
    <row r="367" spans="1:35" hidden="1" x14ac:dyDescent="0.25">
      <c r="A367" s="29">
        <v>355</v>
      </c>
      <c r="B367" s="61"/>
      <c r="C367" s="143" t="str">
        <f>VLOOKUP(D367,[8]Hoja1!$A$2:$B$1115,2,0)</f>
        <v>15638</v>
      </c>
      <c r="D367" s="31">
        <v>800019846</v>
      </c>
      <c r="E367" s="31">
        <v>213815638</v>
      </c>
      <c r="F367" s="61" t="s">
        <v>561</v>
      </c>
      <c r="G367" s="33">
        <v>0</v>
      </c>
      <c r="H367" s="33">
        <v>0</v>
      </c>
      <c r="I367" s="3">
        <v>76634598</v>
      </c>
      <c r="J367" s="3">
        <v>96472364</v>
      </c>
      <c r="K367" s="3">
        <v>0</v>
      </c>
      <c r="L367" s="3"/>
      <c r="M367" s="3"/>
      <c r="N367" s="3"/>
      <c r="O367" s="3"/>
      <c r="P367" s="34">
        <f t="shared" si="16"/>
        <v>173106962</v>
      </c>
      <c r="Q367" s="165">
        <v>122017232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6386217</v>
      </c>
      <c r="X367" s="3"/>
      <c r="Y367" s="3">
        <v>0</v>
      </c>
      <c r="Z367" s="3">
        <v>0</v>
      </c>
      <c r="AA367" s="3">
        <v>0</v>
      </c>
      <c r="AB367" s="3"/>
      <c r="AC367" s="36">
        <f t="shared" si="15"/>
        <v>6386217</v>
      </c>
      <c r="AD367" s="37">
        <f t="shared" si="17"/>
        <v>44703513</v>
      </c>
      <c r="AE367" s="144"/>
      <c r="AG367" s="144"/>
      <c r="AI367" s="144"/>
    </row>
    <row r="368" spans="1:35" hidden="1" x14ac:dyDescent="0.25">
      <c r="A368" s="38">
        <v>356</v>
      </c>
      <c r="B368" s="61"/>
      <c r="C368" s="143" t="str">
        <f>VLOOKUP(D368,[8]Hoja1!$A$2:$B$1115,2,0)</f>
        <v>15646</v>
      </c>
      <c r="D368" s="31">
        <v>800016757</v>
      </c>
      <c r="E368" s="31">
        <v>214615646</v>
      </c>
      <c r="F368" s="61" t="s">
        <v>562</v>
      </c>
      <c r="G368" s="33">
        <v>0</v>
      </c>
      <c r="H368" s="33">
        <v>0</v>
      </c>
      <c r="I368" s="3">
        <v>325699716</v>
      </c>
      <c r="J368" s="3">
        <v>482918562</v>
      </c>
      <c r="K368" s="3">
        <v>0</v>
      </c>
      <c r="L368" s="3"/>
      <c r="M368" s="3"/>
      <c r="N368" s="3"/>
      <c r="O368" s="3"/>
      <c r="P368" s="34">
        <f t="shared" si="16"/>
        <v>808618278</v>
      </c>
      <c r="Q368" s="165">
        <v>591485134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27141643</v>
      </c>
      <c r="X368" s="3"/>
      <c r="Y368" s="3">
        <v>0</v>
      </c>
      <c r="Z368" s="3">
        <v>0</v>
      </c>
      <c r="AA368" s="3">
        <v>0</v>
      </c>
      <c r="AB368" s="3"/>
      <c r="AC368" s="36">
        <f t="shared" si="15"/>
        <v>27141643</v>
      </c>
      <c r="AD368" s="37">
        <f t="shared" si="17"/>
        <v>189991501</v>
      </c>
      <c r="AE368" s="144"/>
      <c r="AG368" s="144"/>
      <c r="AI368" s="144"/>
    </row>
    <row r="369" spans="1:35" hidden="1" x14ac:dyDescent="0.25">
      <c r="A369" s="29">
        <v>357</v>
      </c>
      <c r="B369" s="61"/>
      <c r="C369" s="143" t="str">
        <f>VLOOKUP(D369,[8]Hoja1!$A$2:$B$1115,2,0)</f>
        <v>15660</v>
      </c>
      <c r="D369" s="31">
        <v>891801282</v>
      </c>
      <c r="E369" s="31">
        <v>216015660</v>
      </c>
      <c r="F369" s="61" t="s">
        <v>563</v>
      </c>
      <c r="G369" s="33">
        <v>0</v>
      </c>
      <c r="H369" s="33">
        <v>0</v>
      </c>
      <c r="I369" s="3">
        <v>21316177</v>
      </c>
      <c r="J369" s="3">
        <v>27742262</v>
      </c>
      <c r="K369" s="3">
        <v>0</v>
      </c>
      <c r="L369" s="3"/>
      <c r="M369" s="3"/>
      <c r="N369" s="3"/>
      <c r="O369" s="3"/>
      <c r="P369" s="34">
        <f t="shared" si="16"/>
        <v>49058439</v>
      </c>
      <c r="Q369" s="165">
        <v>34847654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1776348</v>
      </c>
      <c r="X369" s="3"/>
      <c r="Y369" s="3">
        <v>0</v>
      </c>
      <c r="Z369" s="3">
        <v>0</v>
      </c>
      <c r="AA369" s="3">
        <v>0</v>
      </c>
      <c r="AB369" s="3"/>
      <c r="AC369" s="36">
        <f t="shared" si="15"/>
        <v>1776348</v>
      </c>
      <c r="AD369" s="37">
        <f t="shared" si="17"/>
        <v>12434437</v>
      </c>
      <c r="AE369" s="144"/>
      <c r="AG369" s="144"/>
      <c r="AI369" s="144"/>
    </row>
    <row r="370" spans="1:35" hidden="1" x14ac:dyDescent="0.25">
      <c r="A370" s="38">
        <v>358</v>
      </c>
      <c r="B370" s="61"/>
      <c r="C370" s="143" t="str">
        <f>VLOOKUP(D370,[8]Hoja1!$A$2:$B$1115,2,0)</f>
        <v>15664</v>
      </c>
      <c r="D370" s="31">
        <v>800083233</v>
      </c>
      <c r="E370" s="31">
        <v>216415664</v>
      </c>
      <c r="F370" s="61" t="s">
        <v>564</v>
      </c>
      <c r="G370" s="33">
        <v>0</v>
      </c>
      <c r="H370" s="33">
        <v>0</v>
      </c>
      <c r="I370" s="3">
        <v>67960127</v>
      </c>
      <c r="J370" s="3">
        <v>87947677</v>
      </c>
      <c r="K370" s="3">
        <v>0</v>
      </c>
      <c r="L370" s="3"/>
      <c r="M370" s="3"/>
      <c r="N370" s="3"/>
      <c r="O370" s="3"/>
      <c r="P370" s="34">
        <f t="shared" si="16"/>
        <v>155907804</v>
      </c>
      <c r="Q370" s="165">
        <v>110601053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5663344</v>
      </c>
      <c r="X370" s="3"/>
      <c r="Y370" s="3">
        <v>0</v>
      </c>
      <c r="Z370" s="3">
        <v>0</v>
      </c>
      <c r="AA370" s="3">
        <v>0</v>
      </c>
      <c r="AB370" s="3"/>
      <c r="AC370" s="36">
        <f t="shared" si="15"/>
        <v>5663344</v>
      </c>
      <c r="AD370" s="37">
        <f t="shared" si="17"/>
        <v>39643407</v>
      </c>
      <c r="AE370" s="144"/>
      <c r="AG370" s="144"/>
      <c r="AI370" s="144"/>
    </row>
    <row r="371" spans="1:35" hidden="1" x14ac:dyDescent="0.25">
      <c r="A371" s="29">
        <v>359</v>
      </c>
      <c r="B371" s="61"/>
      <c r="C371" s="143" t="str">
        <f>VLOOKUP(D371,[8]Hoja1!$A$2:$B$1115,2,0)</f>
        <v>15667</v>
      </c>
      <c r="D371" s="31">
        <v>891802151</v>
      </c>
      <c r="E371" s="31">
        <v>216715667</v>
      </c>
      <c r="F371" s="61" t="s">
        <v>565</v>
      </c>
      <c r="G371" s="33">
        <v>0</v>
      </c>
      <c r="H371" s="33">
        <v>0</v>
      </c>
      <c r="I371" s="3">
        <v>70288354</v>
      </c>
      <c r="J371" s="3">
        <v>81229123</v>
      </c>
      <c r="K371" s="3">
        <v>0</v>
      </c>
      <c r="L371" s="3"/>
      <c r="M371" s="3"/>
      <c r="N371" s="3"/>
      <c r="O371" s="3"/>
      <c r="P371" s="34">
        <f t="shared" si="16"/>
        <v>151517477</v>
      </c>
      <c r="Q371" s="165">
        <v>104658575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5857363</v>
      </c>
      <c r="X371" s="3"/>
      <c r="Y371" s="3">
        <v>0</v>
      </c>
      <c r="Z371" s="3">
        <v>0</v>
      </c>
      <c r="AA371" s="3">
        <v>0</v>
      </c>
      <c r="AB371" s="3"/>
      <c r="AC371" s="36">
        <f t="shared" si="15"/>
        <v>5857363</v>
      </c>
      <c r="AD371" s="37">
        <f t="shared" si="17"/>
        <v>41001539</v>
      </c>
      <c r="AE371" s="144"/>
      <c r="AG371" s="144"/>
      <c r="AI371" s="144"/>
    </row>
    <row r="372" spans="1:35" hidden="1" x14ac:dyDescent="0.25">
      <c r="A372" s="38">
        <v>360</v>
      </c>
      <c r="B372" s="61"/>
      <c r="C372" s="143" t="str">
        <f>VLOOKUP(D372,[8]Hoja1!$A$2:$B$1115,2,0)</f>
        <v>15673</v>
      </c>
      <c r="D372" s="31">
        <v>891857821</v>
      </c>
      <c r="E372" s="31">
        <v>217315673</v>
      </c>
      <c r="F372" s="61" t="s">
        <v>566</v>
      </c>
      <c r="G372" s="33">
        <v>0</v>
      </c>
      <c r="H372" s="33">
        <v>0</v>
      </c>
      <c r="I372" s="3">
        <v>77566020</v>
      </c>
      <c r="J372" s="3">
        <v>74553820</v>
      </c>
      <c r="K372" s="3">
        <v>0</v>
      </c>
      <c r="L372" s="3"/>
      <c r="M372" s="3"/>
      <c r="N372" s="3"/>
      <c r="O372" s="3"/>
      <c r="P372" s="34">
        <f t="shared" si="16"/>
        <v>152119840</v>
      </c>
      <c r="Q372" s="165">
        <v>100409160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6463835</v>
      </c>
      <c r="X372" s="3"/>
      <c r="Y372" s="3">
        <v>0</v>
      </c>
      <c r="Z372" s="3">
        <v>0</v>
      </c>
      <c r="AA372" s="3">
        <v>0</v>
      </c>
      <c r="AB372" s="3"/>
      <c r="AC372" s="36">
        <f t="shared" si="15"/>
        <v>6463835</v>
      </c>
      <c r="AD372" s="37">
        <f t="shared" si="17"/>
        <v>45246845</v>
      </c>
      <c r="AE372" s="144"/>
      <c r="AG372" s="144"/>
      <c r="AI372" s="144"/>
    </row>
    <row r="373" spans="1:35" hidden="1" x14ac:dyDescent="0.25">
      <c r="A373" s="29">
        <v>361</v>
      </c>
      <c r="B373" s="61"/>
      <c r="C373" s="143" t="str">
        <f>VLOOKUP(D373,[8]Hoja1!$A$2:$B$1115,2,0)</f>
        <v>15676</v>
      </c>
      <c r="D373" s="31">
        <v>891801286</v>
      </c>
      <c r="E373" s="31">
        <v>217615676</v>
      </c>
      <c r="F373" s="61" t="s">
        <v>567</v>
      </c>
      <c r="G373" s="33">
        <v>0</v>
      </c>
      <c r="H373" s="33">
        <v>0</v>
      </c>
      <c r="I373" s="3">
        <v>55366836</v>
      </c>
      <c r="J373" s="3">
        <v>84976041</v>
      </c>
      <c r="K373" s="3">
        <v>0</v>
      </c>
      <c r="L373" s="3"/>
      <c r="M373" s="3"/>
      <c r="N373" s="3"/>
      <c r="O373" s="3"/>
      <c r="P373" s="34">
        <f t="shared" si="16"/>
        <v>140342877</v>
      </c>
      <c r="Q373" s="165">
        <v>103431653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4613903</v>
      </c>
      <c r="X373" s="3"/>
      <c r="Y373" s="3">
        <v>0</v>
      </c>
      <c r="Z373" s="3">
        <v>0</v>
      </c>
      <c r="AA373" s="3">
        <v>0</v>
      </c>
      <c r="AB373" s="3"/>
      <c r="AC373" s="36">
        <f t="shared" si="15"/>
        <v>4613903</v>
      </c>
      <c r="AD373" s="37">
        <f t="shared" si="17"/>
        <v>32297321</v>
      </c>
      <c r="AE373" s="144"/>
      <c r="AG373" s="144"/>
      <c r="AI373" s="144"/>
    </row>
    <row r="374" spans="1:35" hidden="1" x14ac:dyDescent="0.25">
      <c r="A374" s="38">
        <v>362</v>
      </c>
      <c r="B374" s="61"/>
      <c r="C374" s="143" t="str">
        <f>VLOOKUP(D374,[8]Hoja1!$A$2:$B$1115,2,0)</f>
        <v>15681</v>
      </c>
      <c r="D374" s="31">
        <v>891801369</v>
      </c>
      <c r="E374" s="31">
        <v>218115681</v>
      </c>
      <c r="F374" s="61" t="s">
        <v>568</v>
      </c>
      <c r="G374" s="33">
        <v>0</v>
      </c>
      <c r="H374" s="33">
        <v>0</v>
      </c>
      <c r="I374" s="3">
        <v>148014176</v>
      </c>
      <c r="J374" s="3">
        <v>138283383</v>
      </c>
      <c r="K374" s="3">
        <v>0</v>
      </c>
      <c r="L374" s="3"/>
      <c r="M374" s="3"/>
      <c r="N374" s="3"/>
      <c r="O374" s="3"/>
      <c r="P374" s="34">
        <f t="shared" si="16"/>
        <v>286297559</v>
      </c>
      <c r="Q374" s="165">
        <v>187621443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12334515</v>
      </c>
      <c r="X374" s="3"/>
      <c r="Y374" s="3">
        <v>0</v>
      </c>
      <c r="Z374" s="3">
        <v>0</v>
      </c>
      <c r="AA374" s="3">
        <v>0</v>
      </c>
      <c r="AB374" s="3"/>
      <c r="AC374" s="36">
        <f t="shared" si="15"/>
        <v>12334515</v>
      </c>
      <c r="AD374" s="37">
        <f t="shared" si="17"/>
        <v>86341601</v>
      </c>
      <c r="AE374" s="144"/>
      <c r="AG374" s="144"/>
      <c r="AI374" s="144"/>
    </row>
    <row r="375" spans="1:35" hidden="1" x14ac:dyDescent="0.25">
      <c r="A375" s="29">
        <v>363</v>
      </c>
      <c r="B375" s="61"/>
      <c r="C375" s="143" t="str">
        <f>VLOOKUP(D375,[8]Hoja1!$A$2:$B$1115,2,0)</f>
        <v>15686</v>
      </c>
      <c r="D375" s="31">
        <v>800020733</v>
      </c>
      <c r="E375" s="31">
        <v>218615686</v>
      </c>
      <c r="F375" s="61" t="s">
        <v>569</v>
      </c>
      <c r="G375" s="33">
        <v>0</v>
      </c>
      <c r="H375" s="33">
        <v>0</v>
      </c>
      <c r="I375" s="3">
        <v>121737510</v>
      </c>
      <c r="J375" s="3">
        <v>143442269</v>
      </c>
      <c r="K375" s="3">
        <v>0</v>
      </c>
      <c r="L375" s="3"/>
      <c r="M375" s="3"/>
      <c r="N375" s="3"/>
      <c r="O375" s="3"/>
      <c r="P375" s="34">
        <f t="shared" si="16"/>
        <v>265179779</v>
      </c>
      <c r="Q375" s="165">
        <v>184021441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10144793</v>
      </c>
      <c r="X375" s="3"/>
      <c r="Y375" s="3">
        <v>0</v>
      </c>
      <c r="Z375" s="3">
        <v>0</v>
      </c>
      <c r="AA375" s="3">
        <v>0</v>
      </c>
      <c r="AB375" s="3"/>
      <c r="AC375" s="36">
        <f t="shared" si="15"/>
        <v>10144793</v>
      </c>
      <c r="AD375" s="37">
        <f t="shared" si="17"/>
        <v>71013545</v>
      </c>
      <c r="AE375" s="144"/>
      <c r="AG375" s="144"/>
      <c r="AI375" s="144"/>
    </row>
    <row r="376" spans="1:35" hidden="1" x14ac:dyDescent="0.25">
      <c r="A376" s="38">
        <v>364</v>
      </c>
      <c r="B376" s="61"/>
      <c r="C376" s="143" t="str">
        <f>VLOOKUP(D376,[8]Hoja1!$A$2:$B$1115,2,0)</f>
        <v>15690</v>
      </c>
      <c r="D376" s="31">
        <v>800029386</v>
      </c>
      <c r="E376" s="31">
        <v>219015690</v>
      </c>
      <c r="F376" s="61" t="s">
        <v>570</v>
      </c>
      <c r="G376" s="33">
        <v>0</v>
      </c>
      <c r="H376" s="33">
        <v>0</v>
      </c>
      <c r="I376" s="3">
        <v>49025449</v>
      </c>
      <c r="J376" s="3">
        <v>55462138</v>
      </c>
      <c r="K376" s="3">
        <v>0</v>
      </c>
      <c r="L376" s="3"/>
      <c r="M376" s="3"/>
      <c r="N376" s="3"/>
      <c r="O376" s="3"/>
      <c r="P376" s="34">
        <f t="shared" si="16"/>
        <v>104487587</v>
      </c>
      <c r="Q376" s="165">
        <v>71803954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4085454</v>
      </c>
      <c r="X376" s="3"/>
      <c r="Y376" s="3">
        <v>0</v>
      </c>
      <c r="Z376" s="3">
        <v>0</v>
      </c>
      <c r="AA376" s="3">
        <v>0</v>
      </c>
      <c r="AB376" s="3"/>
      <c r="AC376" s="36">
        <f t="shared" si="15"/>
        <v>4085454</v>
      </c>
      <c r="AD376" s="37">
        <f t="shared" si="17"/>
        <v>28598179</v>
      </c>
      <c r="AE376" s="144"/>
      <c r="AG376" s="144"/>
      <c r="AI376" s="144"/>
    </row>
    <row r="377" spans="1:35" hidden="1" x14ac:dyDescent="0.25">
      <c r="A377" s="29">
        <v>365</v>
      </c>
      <c r="B377" s="61"/>
      <c r="C377" s="143" t="str">
        <f>VLOOKUP(D377,[8]Hoja1!$A$2:$B$1115,2,0)</f>
        <v>15693</v>
      </c>
      <c r="D377" s="31">
        <v>800039213</v>
      </c>
      <c r="E377" s="31">
        <v>219315693</v>
      </c>
      <c r="F377" s="61" t="s">
        <v>571</v>
      </c>
      <c r="G377" s="33">
        <v>0</v>
      </c>
      <c r="H377" s="33">
        <v>0</v>
      </c>
      <c r="I377" s="3">
        <v>128318574</v>
      </c>
      <c r="J377" s="3">
        <v>159368854</v>
      </c>
      <c r="K377" s="3">
        <v>0</v>
      </c>
      <c r="L377" s="3"/>
      <c r="M377" s="3"/>
      <c r="N377" s="3"/>
      <c r="O377" s="3"/>
      <c r="P377" s="34">
        <f t="shared" si="16"/>
        <v>287687428</v>
      </c>
      <c r="Q377" s="165">
        <v>202141714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10693215</v>
      </c>
      <c r="X377" s="3"/>
      <c r="Y377" s="3">
        <v>0</v>
      </c>
      <c r="Z377" s="3">
        <v>0</v>
      </c>
      <c r="AA377" s="3">
        <v>0</v>
      </c>
      <c r="AB377" s="3"/>
      <c r="AC377" s="36">
        <f t="shared" si="15"/>
        <v>10693215</v>
      </c>
      <c r="AD377" s="37">
        <f t="shared" si="17"/>
        <v>74852499</v>
      </c>
      <c r="AE377" s="144"/>
      <c r="AG377" s="144"/>
      <c r="AI377" s="144"/>
    </row>
    <row r="378" spans="1:35" hidden="1" x14ac:dyDescent="0.25">
      <c r="A378" s="38">
        <v>366</v>
      </c>
      <c r="B378" s="61"/>
      <c r="C378" s="143" t="str">
        <f>VLOOKUP(D378,[8]Hoja1!$A$2:$B$1115,2,0)</f>
        <v>15696</v>
      </c>
      <c r="D378" s="31">
        <v>800099651</v>
      </c>
      <c r="E378" s="31">
        <v>219615696</v>
      </c>
      <c r="F378" s="61" t="s">
        <v>572</v>
      </c>
      <c r="G378" s="33">
        <v>0</v>
      </c>
      <c r="H378" s="33">
        <v>0</v>
      </c>
      <c r="I378" s="3">
        <v>53491543</v>
      </c>
      <c r="J378" s="3">
        <v>56129916</v>
      </c>
      <c r="K378" s="3">
        <v>0</v>
      </c>
      <c r="L378" s="3"/>
      <c r="M378" s="3"/>
      <c r="N378" s="3"/>
      <c r="O378" s="3"/>
      <c r="P378" s="34">
        <f t="shared" si="16"/>
        <v>109621459</v>
      </c>
      <c r="Q378" s="165">
        <v>73960432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4457629</v>
      </c>
      <c r="X378" s="3"/>
      <c r="Y378" s="3">
        <v>0</v>
      </c>
      <c r="Z378" s="3">
        <v>0</v>
      </c>
      <c r="AA378" s="3">
        <v>0</v>
      </c>
      <c r="AB378" s="3"/>
      <c r="AC378" s="36">
        <f t="shared" si="15"/>
        <v>4457629</v>
      </c>
      <c r="AD378" s="37">
        <f t="shared" si="17"/>
        <v>31203398</v>
      </c>
      <c r="AE378" s="144"/>
      <c r="AG378" s="144"/>
      <c r="AI378" s="144"/>
    </row>
    <row r="379" spans="1:35" hidden="1" x14ac:dyDescent="0.25">
      <c r="A379" s="29">
        <v>367</v>
      </c>
      <c r="B379" s="61"/>
      <c r="C379" s="143" t="str">
        <f>VLOOKUP(D379,[8]Hoja1!$A$2:$B$1115,2,0)</f>
        <v>15720</v>
      </c>
      <c r="D379" s="31">
        <v>800050791</v>
      </c>
      <c r="E379" s="31">
        <v>212015720</v>
      </c>
      <c r="F379" s="61" t="s">
        <v>573</v>
      </c>
      <c r="G379" s="33">
        <v>0</v>
      </c>
      <c r="H379" s="33">
        <v>0</v>
      </c>
      <c r="I379" s="3">
        <v>34359114</v>
      </c>
      <c r="J379" s="3">
        <v>31369092</v>
      </c>
      <c r="K379" s="3">
        <v>0</v>
      </c>
      <c r="L379" s="3"/>
      <c r="M379" s="3"/>
      <c r="N379" s="3"/>
      <c r="O379" s="3"/>
      <c r="P379" s="34">
        <f t="shared" si="16"/>
        <v>65728206</v>
      </c>
      <c r="Q379" s="165">
        <v>42822132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2863260</v>
      </c>
      <c r="X379" s="3"/>
      <c r="Y379" s="3">
        <v>0</v>
      </c>
      <c r="Z379" s="3">
        <v>0</v>
      </c>
      <c r="AA379" s="3">
        <v>0</v>
      </c>
      <c r="AB379" s="3"/>
      <c r="AC379" s="36">
        <f t="shared" si="15"/>
        <v>2863260</v>
      </c>
      <c r="AD379" s="37">
        <f t="shared" si="17"/>
        <v>20042814</v>
      </c>
      <c r="AE379" s="144"/>
      <c r="AG379" s="144"/>
      <c r="AI379" s="144"/>
    </row>
    <row r="380" spans="1:35" hidden="1" x14ac:dyDescent="0.25">
      <c r="A380" s="38">
        <v>368</v>
      </c>
      <c r="B380" s="61"/>
      <c r="C380" s="143" t="str">
        <f>VLOOKUP(D380,[8]Hoja1!$A$2:$B$1115,2,0)</f>
        <v>15723</v>
      </c>
      <c r="D380" s="31">
        <v>800099441</v>
      </c>
      <c r="E380" s="31">
        <v>212315723</v>
      </c>
      <c r="F380" s="61" t="s">
        <v>574</v>
      </c>
      <c r="G380" s="33">
        <v>0</v>
      </c>
      <c r="H380" s="33">
        <v>0</v>
      </c>
      <c r="I380" s="3">
        <v>15082201</v>
      </c>
      <c r="J380" s="3">
        <v>19351212</v>
      </c>
      <c r="K380" s="3">
        <v>0</v>
      </c>
      <c r="L380" s="3"/>
      <c r="M380" s="3"/>
      <c r="N380" s="3"/>
      <c r="O380" s="3"/>
      <c r="P380" s="34">
        <f t="shared" si="16"/>
        <v>34433413</v>
      </c>
      <c r="Q380" s="165">
        <v>24378612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1256850</v>
      </c>
      <c r="X380" s="3"/>
      <c r="Y380" s="3">
        <v>0</v>
      </c>
      <c r="Z380" s="3">
        <v>0</v>
      </c>
      <c r="AA380" s="3">
        <v>0</v>
      </c>
      <c r="AB380" s="3"/>
      <c r="AC380" s="36">
        <f t="shared" si="15"/>
        <v>1256850</v>
      </c>
      <c r="AD380" s="37">
        <f t="shared" si="17"/>
        <v>8797951</v>
      </c>
      <c r="AE380" s="144"/>
      <c r="AG380" s="144"/>
      <c r="AI380" s="144"/>
    </row>
    <row r="381" spans="1:35" hidden="1" x14ac:dyDescent="0.25">
      <c r="A381" s="29">
        <v>369</v>
      </c>
      <c r="B381" s="61"/>
      <c r="C381" s="143" t="str">
        <f>VLOOKUP(D381,[8]Hoja1!$A$2:$B$1115,2,0)</f>
        <v>15740</v>
      </c>
      <c r="D381" s="31">
        <v>891801911</v>
      </c>
      <c r="E381" s="31">
        <v>214015740</v>
      </c>
      <c r="F381" s="61" t="s">
        <v>575</v>
      </c>
      <c r="G381" s="33">
        <v>0</v>
      </c>
      <c r="H381" s="33">
        <v>0</v>
      </c>
      <c r="I381" s="3">
        <v>148364178</v>
      </c>
      <c r="J381" s="3">
        <v>182859739</v>
      </c>
      <c r="K381" s="3">
        <v>0</v>
      </c>
      <c r="L381" s="3"/>
      <c r="M381" s="3"/>
      <c r="N381" s="3"/>
      <c r="O381" s="3"/>
      <c r="P381" s="34">
        <f t="shared" si="16"/>
        <v>331223917</v>
      </c>
      <c r="Q381" s="165">
        <v>232314467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12363682</v>
      </c>
      <c r="X381" s="3"/>
      <c r="Y381" s="3">
        <v>0</v>
      </c>
      <c r="Z381" s="3">
        <v>0</v>
      </c>
      <c r="AA381" s="3">
        <v>0</v>
      </c>
      <c r="AB381" s="3"/>
      <c r="AC381" s="36">
        <f t="shared" si="15"/>
        <v>12363682</v>
      </c>
      <c r="AD381" s="37">
        <f t="shared" si="17"/>
        <v>86545768</v>
      </c>
      <c r="AE381" s="144"/>
      <c r="AG381" s="144"/>
      <c r="AI381" s="144"/>
    </row>
    <row r="382" spans="1:35" hidden="1" x14ac:dyDescent="0.25">
      <c r="A382" s="38">
        <v>370</v>
      </c>
      <c r="B382" s="61"/>
      <c r="C382" s="143" t="str">
        <f>VLOOKUP(D382,[8]Hoja1!$A$2:$B$1115,2,0)</f>
        <v>15753</v>
      </c>
      <c r="D382" s="31">
        <v>891855016</v>
      </c>
      <c r="E382" s="31">
        <v>215315753</v>
      </c>
      <c r="F382" s="61" t="s">
        <v>576</v>
      </c>
      <c r="G382" s="33">
        <v>0</v>
      </c>
      <c r="H382" s="33">
        <v>0</v>
      </c>
      <c r="I382" s="3">
        <v>124275406</v>
      </c>
      <c r="J382" s="3">
        <v>136496059</v>
      </c>
      <c r="K382" s="3">
        <v>0</v>
      </c>
      <c r="L382" s="3"/>
      <c r="M382" s="3"/>
      <c r="N382" s="3"/>
      <c r="O382" s="3"/>
      <c r="P382" s="34">
        <f t="shared" si="16"/>
        <v>260771465</v>
      </c>
      <c r="Q382" s="165">
        <v>177921195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10356284</v>
      </c>
      <c r="X382" s="3"/>
      <c r="Y382" s="3">
        <v>0</v>
      </c>
      <c r="Z382" s="3">
        <v>0</v>
      </c>
      <c r="AA382" s="3">
        <v>0</v>
      </c>
      <c r="AB382" s="3"/>
      <c r="AC382" s="36">
        <f t="shared" si="15"/>
        <v>10356284</v>
      </c>
      <c r="AD382" s="37">
        <f t="shared" si="17"/>
        <v>72493986</v>
      </c>
      <c r="AE382" s="144"/>
      <c r="AG382" s="144"/>
      <c r="AI382" s="144"/>
    </row>
    <row r="383" spans="1:35" hidden="1" x14ac:dyDescent="0.25">
      <c r="A383" s="29">
        <v>371</v>
      </c>
      <c r="B383" s="61"/>
      <c r="C383" s="143" t="str">
        <f>VLOOKUP(D383,[8]Hoja1!$A$2:$B$1115,2,0)</f>
        <v>15755</v>
      </c>
      <c r="D383" s="31">
        <v>800026911</v>
      </c>
      <c r="E383" s="31">
        <v>215515755</v>
      </c>
      <c r="F383" s="61" t="s">
        <v>577</v>
      </c>
      <c r="G383" s="33">
        <v>0</v>
      </c>
      <c r="H383" s="33">
        <v>0</v>
      </c>
      <c r="I383" s="3">
        <v>190974512</v>
      </c>
      <c r="J383" s="3">
        <v>201821473</v>
      </c>
      <c r="K383" s="3">
        <v>0</v>
      </c>
      <c r="L383" s="3"/>
      <c r="M383" s="3"/>
      <c r="N383" s="3"/>
      <c r="O383" s="3"/>
      <c r="P383" s="34">
        <f t="shared" si="16"/>
        <v>392795985</v>
      </c>
      <c r="Q383" s="165">
        <v>265479645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15914543</v>
      </c>
      <c r="X383" s="3"/>
      <c r="Y383" s="3">
        <v>0</v>
      </c>
      <c r="Z383" s="3">
        <v>0</v>
      </c>
      <c r="AA383" s="3">
        <v>0</v>
      </c>
      <c r="AB383" s="3"/>
      <c r="AC383" s="36">
        <f t="shared" si="15"/>
        <v>15914543</v>
      </c>
      <c r="AD383" s="37">
        <f t="shared" si="17"/>
        <v>111401797</v>
      </c>
      <c r="AE383" s="144"/>
      <c r="AG383" s="144"/>
      <c r="AI383" s="144"/>
    </row>
    <row r="384" spans="1:35" hidden="1" x14ac:dyDescent="0.25">
      <c r="A384" s="38">
        <v>372</v>
      </c>
      <c r="B384" s="61"/>
      <c r="C384" s="143" t="str">
        <f>VLOOKUP(D384,[8]Hoja1!$A$2:$B$1115,2,0)</f>
        <v>15757</v>
      </c>
      <c r="D384" s="31">
        <v>800099210</v>
      </c>
      <c r="E384" s="31">
        <v>215715757</v>
      </c>
      <c r="F384" s="61" t="s">
        <v>578</v>
      </c>
      <c r="G384" s="33">
        <v>0</v>
      </c>
      <c r="H384" s="33">
        <v>0</v>
      </c>
      <c r="I384" s="3">
        <v>144416596</v>
      </c>
      <c r="J384" s="3">
        <v>175675404</v>
      </c>
      <c r="K384" s="3">
        <v>0</v>
      </c>
      <c r="L384" s="3"/>
      <c r="M384" s="3"/>
      <c r="N384" s="3"/>
      <c r="O384" s="3"/>
      <c r="P384" s="34">
        <f t="shared" si="16"/>
        <v>320092000</v>
      </c>
      <c r="Q384" s="165">
        <v>223814268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12034716</v>
      </c>
      <c r="X384" s="3"/>
      <c r="Y384" s="3">
        <v>0</v>
      </c>
      <c r="Z384" s="3">
        <v>0</v>
      </c>
      <c r="AA384" s="3">
        <v>0</v>
      </c>
      <c r="AB384" s="3"/>
      <c r="AC384" s="36">
        <f t="shared" si="15"/>
        <v>12034716</v>
      </c>
      <c r="AD384" s="37">
        <f t="shared" si="17"/>
        <v>84243016</v>
      </c>
      <c r="AE384" s="144"/>
      <c r="AG384" s="144"/>
      <c r="AI384" s="144"/>
    </row>
    <row r="385" spans="1:35" hidden="1" x14ac:dyDescent="0.25">
      <c r="A385" s="29">
        <v>373</v>
      </c>
      <c r="B385" s="61"/>
      <c r="C385" s="143" t="str">
        <f>VLOOKUP(D385,[8]Hoja1!$A$2:$B$1115,2,0)</f>
        <v>15761</v>
      </c>
      <c r="D385" s="31">
        <v>800029826</v>
      </c>
      <c r="E385" s="31">
        <v>216115761</v>
      </c>
      <c r="F385" s="61" t="s">
        <v>579</v>
      </c>
      <c r="G385" s="33">
        <v>0</v>
      </c>
      <c r="H385" s="33">
        <v>0</v>
      </c>
      <c r="I385" s="3">
        <v>34488361</v>
      </c>
      <c r="J385" s="3">
        <v>39574547</v>
      </c>
      <c r="K385" s="3">
        <v>0</v>
      </c>
      <c r="L385" s="3"/>
      <c r="M385" s="3"/>
      <c r="N385" s="3"/>
      <c r="O385" s="3"/>
      <c r="P385" s="34">
        <f t="shared" si="16"/>
        <v>74062908</v>
      </c>
      <c r="Q385" s="165">
        <v>51070667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2874030</v>
      </c>
      <c r="X385" s="3"/>
      <c r="Y385" s="3">
        <v>0</v>
      </c>
      <c r="Z385" s="3">
        <v>0</v>
      </c>
      <c r="AA385" s="3">
        <v>0</v>
      </c>
      <c r="AB385" s="3"/>
      <c r="AC385" s="36">
        <f t="shared" si="15"/>
        <v>2874030</v>
      </c>
      <c r="AD385" s="37">
        <f t="shared" si="17"/>
        <v>20118211</v>
      </c>
      <c r="AE385" s="144"/>
      <c r="AG385" s="144"/>
      <c r="AI385" s="144"/>
    </row>
    <row r="386" spans="1:35" hidden="1" x14ac:dyDescent="0.25">
      <c r="A386" s="38">
        <v>374</v>
      </c>
      <c r="B386" s="61"/>
      <c r="C386" s="143" t="str">
        <f>VLOOKUP(D386,[8]Hoja1!$A$2:$B$1115,2,0)</f>
        <v>15762</v>
      </c>
      <c r="D386" s="31">
        <v>800019277</v>
      </c>
      <c r="E386" s="31">
        <v>216215762</v>
      </c>
      <c r="F386" s="61" t="s">
        <v>580</v>
      </c>
      <c r="G386" s="33">
        <v>0</v>
      </c>
      <c r="H386" s="33">
        <v>0</v>
      </c>
      <c r="I386" s="3">
        <v>52071120</v>
      </c>
      <c r="J386" s="3">
        <v>61249010</v>
      </c>
      <c r="K386" s="3">
        <v>0</v>
      </c>
      <c r="L386" s="3"/>
      <c r="M386" s="3"/>
      <c r="N386" s="3"/>
      <c r="O386" s="3"/>
      <c r="P386" s="34">
        <f t="shared" si="16"/>
        <v>113320130</v>
      </c>
      <c r="Q386" s="165">
        <v>78606050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4339260</v>
      </c>
      <c r="X386" s="3"/>
      <c r="Y386" s="3">
        <v>0</v>
      </c>
      <c r="Z386" s="3">
        <v>0</v>
      </c>
      <c r="AA386" s="3">
        <v>0</v>
      </c>
      <c r="AB386" s="3"/>
      <c r="AC386" s="36">
        <f t="shared" si="15"/>
        <v>4339260</v>
      </c>
      <c r="AD386" s="37">
        <f t="shared" si="17"/>
        <v>30374820</v>
      </c>
      <c r="AE386" s="144"/>
      <c r="AG386" s="144"/>
      <c r="AI386" s="144"/>
    </row>
    <row r="387" spans="1:35" hidden="1" x14ac:dyDescent="0.25">
      <c r="A387" s="29">
        <v>375</v>
      </c>
      <c r="B387" s="61"/>
      <c r="C387" s="143" t="str">
        <f>VLOOKUP(D387,[8]Hoja1!$A$2:$B$1115,2,0)</f>
        <v>15763</v>
      </c>
      <c r="D387" s="31">
        <v>891801061</v>
      </c>
      <c r="E387" s="31">
        <v>216315763</v>
      </c>
      <c r="F387" s="61" t="s">
        <v>581</v>
      </c>
      <c r="G387" s="33">
        <v>0</v>
      </c>
      <c r="H387" s="33">
        <v>0</v>
      </c>
      <c r="I387" s="3">
        <v>127785310</v>
      </c>
      <c r="J387" s="3">
        <v>164907102</v>
      </c>
      <c r="K387" s="3">
        <v>0</v>
      </c>
      <c r="L387" s="3"/>
      <c r="M387" s="3"/>
      <c r="N387" s="3"/>
      <c r="O387" s="3"/>
      <c r="P387" s="34">
        <f t="shared" si="16"/>
        <v>292692412</v>
      </c>
      <c r="Q387" s="165">
        <v>207502206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10648776</v>
      </c>
      <c r="X387" s="3"/>
      <c r="Y387" s="3">
        <v>0</v>
      </c>
      <c r="Z387" s="3">
        <v>0</v>
      </c>
      <c r="AA387" s="3">
        <v>0</v>
      </c>
      <c r="AB387" s="3"/>
      <c r="AC387" s="36">
        <f t="shared" si="15"/>
        <v>10648776</v>
      </c>
      <c r="AD387" s="37">
        <f t="shared" si="17"/>
        <v>74541430</v>
      </c>
      <c r="AE387" s="144"/>
      <c r="AG387" s="144"/>
      <c r="AI387" s="144"/>
    </row>
    <row r="388" spans="1:35" hidden="1" x14ac:dyDescent="0.25">
      <c r="A388" s="38">
        <v>376</v>
      </c>
      <c r="B388" s="61"/>
      <c r="C388" s="143" t="str">
        <f>VLOOKUP(D388,[8]Hoja1!$A$2:$B$1115,2,0)</f>
        <v>15764</v>
      </c>
      <c r="D388" s="31">
        <v>800015909</v>
      </c>
      <c r="E388" s="31">
        <v>216415764</v>
      </c>
      <c r="F388" s="61" t="s">
        <v>582</v>
      </c>
      <c r="G388" s="33">
        <v>0</v>
      </c>
      <c r="H388" s="33">
        <v>0</v>
      </c>
      <c r="I388" s="3">
        <v>139754622</v>
      </c>
      <c r="J388" s="3">
        <v>174090456</v>
      </c>
      <c r="K388" s="3">
        <v>0</v>
      </c>
      <c r="L388" s="3"/>
      <c r="M388" s="3"/>
      <c r="N388" s="3"/>
      <c r="O388" s="3"/>
      <c r="P388" s="34">
        <f t="shared" si="16"/>
        <v>313845078</v>
      </c>
      <c r="Q388" s="165">
        <v>220675332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11646219</v>
      </c>
      <c r="X388" s="3"/>
      <c r="Y388" s="3">
        <v>0</v>
      </c>
      <c r="Z388" s="3">
        <v>0</v>
      </c>
      <c r="AA388" s="3">
        <v>0</v>
      </c>
      <c r="AB388" s="3"/>
      <c r="AC388" s="36">
        <f t="shared" si="15"/>
        <v>11646219</v>
      </c>
      <c r="AD388" s="37">
        <f t="shared" si="17"/>
        <v>81523527</v>
      </c>
      <c r="AE388" s="144"/>
      <c r="AG388" s="144"/>
      <c r="AI388" s="144"/>
    </row>
    <row r="389" spans="1:35" hidden="1" x14ac:dyDescent="0.25">
      <c r="A389" s="29">
        <v>377</v>
      </c>
      <c r="B389" s="61"/>
      <c r="C389" s="143" t="str">
        <f>VLOOKUP(D389,[8]Hoja1!$A$2:$B$1115,2,0)</f>
        <v>15774</v>
      </c>
      <c r="D389" s="31">
        <v>891856472</v>
      </c>
      <c r="E389" s="31">
        <v>217415774</v>
      </c>
      <c r="F389" s="61" t="s">
        <v>583</v>
      </c>
      <c r="G389" s="33">
        <v>0</v>
      </c>
      <c r="H389" s="33">
        <v>0</v>
      </c>
      <c r="I389" s="3">
        <v>25918719</v>
      </c>
      <c r="J389" s="3">
        <v>31165643</v>
      </c>
      <c r="K389" s="3">
        <v>0</v>
      </c>
      <c r="L389" s="3"/>
      <c r="M389" s="3"/>
      <c r="N389" s="3"/>
      <c r="O389" s="3"/>
      <c r="P389" s="34">
        <f t="shared" si="16"/>
        <v>57084362</v>
      </c>
      <c r="Q389" s="165">
        <v>39805215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2159893</v>
      </c>
      <c r="X389" s="3"/>
      <c r="Y389" s="3">
        <v>0</v>
      </c>
      <c r="Z389" s="3">
        <v>0</v>
      </c>
      <c r="AA389" s="3">
        <v>0</v>
      </c>
      <c r="AB389" s="3"/>
      <c r="AC389" s="36">
        <f t="shared" si="15"/>
        <v>2159893</v>
      </c>
      <c r="AD389" s="37">
        <f t="shared" si="17"/>
        <v>15119254</v>
      </c>
      <c r="AE389" s="144"/>
      <c r="AG389" s="144"/>
      <c r="AI389" s="144"/>
    </row>
    <row r="390" spans="1:35" hidden="1" x14ac:dyDescent="0.25">
      <c r="A390" s="38">
        <v>378</v>
      </c>
      <c r="B390" s="61"/>
      <c r="C390" s="143" t="str">
        <f>VLOOKUP(D390,[8]Hoja1!$A$2:$B$1115,2,0)</f>
        <v>15776</v>
      </c>
      <c r="D390" s="31">
        <v>800030988</v>
      </c>
      <c r="E390" s="31">
        <v>217615776</v>
      </c>
      <c r="F390" s="61" t="s">
        <v>584</v>
      </c>
      <c r="G390" s="33">
        <v>0</v>
      </c>
      <c r="H390" s="33">
        <v>0</v>
      </c>
      <c r="I390" s="3">
        <v>94231616</v>
      </c>
      <c r="J390" s="3">
        <v>95749011</v>
      </c>
      <c r="K390" s="3">
        <v>0</v>
      </c>
      <c r="L390" s="3"/>
      <c r="M390" s="3"/>
      <c r="N390" s="3"/>
      <c r="O390" s="3"/>
      <c r="P390" s="34">
        <f t="shared" si="16"/>
        <v>189980627</v>
      </c>
      <c r="Q390" s="165">
        <v>127159551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7852635</v>
      </c>
      <c r="X390" s="3"/>
      <c r="Y390" s="3">
        <v>0</v>
      </c>
      <c r="Z390" s="3">
        <v>0</v>
      </c>
      <c r="AA390" s="3">
        <v>0</v>
      </c>
      <c r="AB390" s="3"/>
      <c r="AC390" s="36">
        <f t="shared" si="15"/>
        <v>7852635</v>
      </c>
      <c r="AD390" s="37">
        <f t="shared" si="17"/>
        <v>54968441</v>
      </c>
      <c r="AE390" s="144"/>
      <c r="AG390" s="144"/>
      <c r="AI390" s="144"/>
    </row>
    <row r="391" spans="1:35" hidden="1" x14ac:dyDescent="0.25">
      <c r="A391" s="29">
        <v>379</v>
      </c>
      <c r="B391" s="61"/>
      <c r="C391" s="143" t="str">
        <f>VLOOKUP(D391,[8]Hoja1!$A$2:$B$1115,2,0)</f>
        <v>15778</v>
      </c>
      <c r="D391" s="31">
        <v>800028576</v>
      </c>
      <c r="E391" s="31">
        <v>217815778</v>
      </c>
      <c r="F391" s="61" t="s">
        <v>585</v>
      </c>
      <c r="G391" s="33">
        <v>0</v>
      </c>
      <c r="H391" s="33">
        <v>0</v>
      </c>
      <c r="I391" s="3">
        <v>37803278</v>
      </c>
      <c r="J391" s="3">
        <v>46328159</v>
      </c>
      <c r="K391" s="3">
        <v>0</v>
      </c>
      <c r="L391" s="3"/>
      <c r="M391" s="3"/>
      <c r="N391" s="3"/>
      <c r="O391" s="3"/>
      <c r="P391" s="34">
        <f t="shared" si="16"/>
        <v>84131437</v>
      </c>
      <c r="Q391" s="165">
        <v>58929251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3150273</v>
      </c>
      <c r="X391" s="3"/>
      <c r="Y391" s="3">
        <v>0</v>
      </c>
      <c r="Z391" s="3">
        <v>0</v>
      </c>
      <c r="AA391" s="3">
        <v>0</v>
      </c>
      <c r="AB391" s="3"/>
      <c r="AC391" s="36">
        <f t="shared" si="15"/>
        <v>3150273</v>
      </c>
      <c r="AD391" s="37">
        <f t="shared" si="17"/>
        <v>22051913</v>
      </c>
      <c r="AE391" s="144"/>
      <c r="AG391" s="144"/>
      <c r="AI391" s="144"/>
    </row>
    <row r="392" spans="1:35" hidden="1" x14ac:dyDescent="0.25">
      <c r="A392" s="38">
        <v>380</v>
      </c>
      <c r="B392" s="61"/>
      <c r="C392" s="143" t="str">
        <f>VLOOKUP(D392,[8]Hoja1!$A$2:$B$1115,2,0)</f>
        <v>15790</v>
      </c>
      <c r="D392" s="31">
        <v>891856131</v>
      </c>
      <c r="E392" s="31">
        <v>219015790</v>
      </c>
      <c r="F392" s="61" t="s">
        <v>586</v>
      </c>
      <c r="G392" s="33">
        <v>0</v>
      </c>
      <c r="H392" s="33">
        <v>0</v>
      </c>
      <c r="I392" s="3">
        <v>86555952</v>
      </c>
      <c r="J392" s="3">
        <v>108047044</v>
      </c>
      <c r="K392" s="3">
        <v>0</v>
      </c>
      <c r="L392" s="3"/>
      <c r="M392" s="3"/>
      <c r="N392" s="3"/>
      <c r="O392" s="3"/>
      <c r="P392" s="34">
        <f t="shared" si="16"/>
        <v>194602996</v>
      </c>
      <c r="Q392" s="165">
        <v>136899028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7212996</v>
      </c>
      <c r="X392" s="3"/>
      <c r="Y392" s="3">
        <v>0</v>
      </c>
      <c r="Z392" s="3">
        <v>0</v>
      </c>
      <c r="AA392" s="3">
        <v>0</v>
      </c>
      <c r="AB392" s="3"/>
      <c r="AC392" s="36">
        <f t="shared" si="15"/>
        <v>7212996</v>
      </c>
      <c r="AD392" s="37">
        <f t="shared" si="17"/>
        <v>50490972</v>
      </c>
      <c r="AE392" s="144"/>
      <c r="AG392" s="144"/>
      <c r="AI392" s="144"/>
    </row>
    <row r="393" spans="1:35" hidden="1" x14ac:dyDescent="0.25">
      <c r="A393" s="29">
        <v>381</v>
      </c>
      <c r="B393" s="61"/>
      <c r="C393" s="143" t="str">
        <f>VLOOKUP(D393,[8]Hoja1!$A$2:$B$1115,2,0)</f>
        <v>15798</v>
      </c>
      <c r="D393" s="31">
        <v>800019709</v>
      </c>
      <c r="E393" s="31">
        <v>219815798</v>
      </c>
      <c r="F393" s="61" t="s">
        <v>587</v>
      </c>
      <c r="G393" s="33">
        <v>0</v>
      </c>
      <c r="H393" s="33">
        <v>0</v>
      </c>
      <c r="I393" s="3">
        <v>35637526</v>
      </c>
      <c r="J393" s="3">
        <v>43865608</v>
      </c>
      <c r="K393" s="3">
        <v>0</v>
      </c>
      <c r="L393" s="3"/>
      <c r="M393" s="3"/>
      <c r="N393" s="3"/>
      <c r="O393" s="3"/>
      <c r="P393" s="34">
        <f t="shared" si="16"/>
        <v>79503134</v>
      </c>
      <c r="Q393" s="165">
        <v>55744784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2969794</v>
      </c>
      <c r="X393" s="3"/>
      <c r="Y393" s="3">
        <v>0</v>
      </c>
      <c r="Z393" s="3">
        <v>0</v>
      </c>
      <c r="AA393" s="3">
        <v>0</v>
      </c>
      <c r="AB393" s="3"/>
      <c r="AC393" s="36">
        <f t="shared" si="15"/>
        <v>2969794</v>
      </c>
      <c r="AD393" s="37">
        <f t="shared" si="17"/>
        <v>20788556</v>
      </c>
      <c r="AE393" s="144"/>
      <c r="AG393" s="144"/>
      <c r="AI393" s="144"/>
    </row>
    <row r="394" spans="1:35" hidden="1" x14ac:dyDescent="0.25">
      <c r="A394" s="38">
        <v>382</v>
      </c>
      <c r="B394" s="61"/>
      <c r="C394" s="143" t="str">
        <f>VLOOKUP(D394,[8]Hoja1!$A$2:$B$1115,2,0)</f>
        <v>15804</v>
      </c>
      <c r="D394" s="31">
        <v>891800860</v>
      </c>
      <c r="E394" s="31">
        <v>210415804</v>
      </c>
      <c r="F394" s="61" t="s">
        <v>588</v>
      </c>
      <c r="G394" s="33">
        <v>0</v>
      </c>
      <c r="H394" s="33">
        <v>0</v>
      </c>
      <c r="I394" s="3">
        <v>131029138</v>
      </c>
      <c r="J394" s="3">
        <v>152178212</v>
      </c>
      <c r="K394" s="3">
        <v>0</v>
      </c>
      <c r="L394" s="3"/>
      <c r="M394" s="3"/>
      <c r="N394" s="3"/>
      <c r="O394" s="3"/>
      <c r="P394" s="34">
        <f t="shared" si="16"/>
        <v>283207350</v>
      </c>
      <c r="Q394" s="165">
        <v>195854592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10919095</v>
      </c>
      <c r="X394" s="3"/>
      <c r="Y394" s="3">
        <v>0</v>
      </c>
      <c r="Z394" s="3">
        <v>0</v>
      </c>
      <c r="AA394" s="3">
        <v>0</v>
      </c>
      <c r="AB394" s="3"/>
      <c r="AC394" s="36">
        <f t="shared" si="15"/>
        <v>10919095</v>
      </c>
      <c r="AD394" s="37">
        <f t="shared" si="17"/>
        <v>76433663</v>
      </c>
      <c r="AE394" s="144"/>
      <c r="AG394" s="144"/>
      <c r="AI394" s="144"/>
    </row>
    <row r="395" spans="1:35" hidden="1" x14ac:dyDescent="0.25">
      <c r="A395" s="29">
        <v>383</v>
      </c>
      <c r="B395" s="61"/>
      <c r="C395" s="143" t="str">
        <f>VLOOKUP(D395,[8]Hoja1!$A$2:$B$1115,2,0)</f>
        <v>15806</v>
      </c>
      <c r="D395" s="31">
        <v>891855361</v>
      </c>
      <c r="E395" s="31">
        <v>210615806</v>
      </c>
      <c r="F395" s="61" t="s">
        <v>589</v>
      </c>
      <c r="G395" s="33">
        <v>0</v>
      </c>
      <c r="H395" s="33">
        <v>0</v>
      </c>
      <c r="I395" s="3">
        <v>127066636</v>
      </c>
      <c r="J395" s="3">
        <v>180610501</v>
      </c>
      <c r="K395" s="3">
        <v>0</v>
      </c>
      <c r="L395" s="3"/>
      <c r="M395" s="3"/>
      <c r="N395" s="3"/>
      <c r="O395" s="3"/>
      <c r="P395" s="34">
        <f t="shared" si="16"/>
        <v>307677137</v>
      </c>
      <c r="Q395" s="165">
        <v>222966045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10588886</v>
      </c>
      <c r="X395" s="3"/>
      <c r="Y395" s="3">
        <v>0</v>
      </c>
      <c r="Z395" s="3">
        <v>0</v>
      </c>
      <c r="AA395" s="3">
        <v>0</v>
      </c>
      <c r="AB395" s="3"/>
      <c r="AC395" s="36">
        <f t="shared" si="15"/>
        <v>10588886</v>
      </c>
      <c r="AD395" s="37">
        <f t="shared" si="17"/>
        <v>74122206</v>
      </c>
      <c r="AE395" s="144"/>
      <c r="AG395" s="144"/>
      <c r="AI395" s="144"/>
    </row>
    <row r="396" spans="1:35" hidden="1" x14ac:dyDescent="0.25">
      <c r="A396" s="38">
        <v>384</v>
      </c>
      <c r="B396" s="61"/>
      <c r="C396" s="143" t="str">
        <f>VLOOKUP(D396,[8]Hoja1!$A$2:$B$1115,2,0)</f>
        <v>15808</v>
      </c>
      <c r="D396" s="31">
        <v>800028436</v>
      </c>
      <c r="E396" s="31">
        <v>210815808</v>
      </c>
      <c r="F396" s="61" t="s">
        <v>590</v>
      </c>
      <c r="G396" s="33">
        <v>0</v>
      </c>
      <c r="H396" s="33">
        <v>0</v>
      </c>
      <c r="I396" s="3">
        <v>48823630</v>
      </c>
      <c r="J396" s="3">
        <v>50556732</v>
      </c>
      <c r="K396" s="3">
        <v>0</v>
      </c>
      <c r="L396" s="3"/>
      <c r="M396" s="3"/>
      <c r="N396" s="3"/>
      <c r="O396" s="3"/>
      <c r="P396" s="34">
        <f t="shared" si="16"/>
        <v>99380362</v>
      </c>
      <c r="Q396" s="165">
        <v>66831276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4068636</v>
      </c>
      <c r="X396" s="3"/>
      <c r="Y396" s="3">
        <v>0</v>
      </c>
      <c r="Z396" s="3">
        <v>0</v>
      </c>
      <c r="AA396" s="3">
        <v>0</v>
      </c>
      <c r="AB396" s="3"/>
      <c r="AC396" s="36">
        <f t="shared" si="15"/>
        <v>4068636</v>
      </c>
      <c r="AD396" s="37">
        <f t="shared" si="17"/>
        <v>28480450</v>
      </c>
      <c r="AE396" s="144"/>
      <c r="AG396" s="144"/>
      <c r="AI396" s="144"/>
    </row>
    <row r="397" spans="1:35" hidden="1" x14ac:dyDescent="0.25">
      <c r="A397" s="29">
        <v>385</v>
      </c>
      <c r="B397" s="61"/>
      <c r="C397" s="143" t="str">
        <f>VLOOKUP(D397,[8]Hoja1!$A$2:$B$1115,2,0)</f>
        <v>15810</v>
      </c>
      <c r="D397" s="31">
        <v>800099187</v>
      </c>
      <c r="E397" s="31">
        <v>211015810</v>
      </c>
      <c r="F397" s="61" t="s">
        <v>591</v>
      </c>
      <c r="G397" s="33">
        <v>0</v>
      </c>
      <c r="H397" s="33">
        <v>0</v>
      </c>
      <c r="I397" s="3">
        <v>66074731</v>
      </c>
      <c r="J397" s="3">
        <v>65248039</v>
      </c>
      <c r="K397" s="3">
        <v>0</v>
      </c>
      <c r="L397" s="3"/>
      <c r="M397" s="3"/>
      <c r="N397" s="3"/>
      <c r="O397" s="3"/>
      <c r="P397" s="34">
        <f t="shared" si="16"/>
        <v>131322770</v>
      </c>
      <c r="Q397" s="165">
        <v>87272951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5506228</v>
      </c>
      <c r="X397" s="3"/>
      <c r="Y397" s="3">
        <v>0</v>
      </c>
      <c r="Z397" s="3">
        <v>0</v>
      </c>
      <c r="AA397" s="3">
        <v>0</v>
      </c>
      <c r="AB397" s="3"/>
      <c r="AC397" s="36">
        <f t="shared" ref="AC397:AC460" si="18">SUM(R397:AA397)</f>
        <v>5506228</v>
      </c>
      <c r="AD397" s="37">
        <f t="shared" si="17"/>
        <v>38543591</v>
      </c>
      <c r="AE397" s="144"/>
      <c r="AG397" s="144"/>
      <c r="AI397" s="144"/>
    </row>
    <row r="398" spans="1:35" hidden="1" x14ac:dyDescent="0.25">
      <c r="A398" s="38">
        <v>386</v>
      </c>
      <c r="B398" s="61"/>
      <c r="C398" s="143" t="str">
        <f>VLOOKUP(D398,[8]Hoja1!$A$2:$B$1115,2,0)</f>
        <v>15814</v>
      </c>
      <c r="D398" s="31">
        <v>800099642</v>
      </c>
      <c r="E398" s="31">
        <v>211415814</v>
      </c>
      <c r="F398" s="61" t="s">
        <v>592</v>
      </c>
      <c r="G398" s="33">
        <v>0</v>
      </c>
      <c r="H398" s="33">
        <v>0</v>
      </c>
      <c r="I398" s="3">
        <v>159914440</v>
      </c>
      <c r="J398" s="3">
        <v>235839310</v>
      </c>
      <c r="K398" s="3">
        <v>0</v>
      </c>
      <c r="L398" s="3"/>
      <c r="M398" s="3"/>
      <c r="N398" s="3"/>
      <c r="O398" s="3"/>
      <c r="P398" s="34">
        <f t="shared" ref="P398:P461" si="19">SUM(G398:N398)</f>
        <v>395753750</v>
      </c>
      <c r="Q398" s="165">
        <v>289144122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13326203</v>
      </c>
      <c r="X398" s="3"/>
      <c r="Y398" s="3">
        <v>0</v>
      </c>
      <c r="Z398" s="3">
        <v>0</v>
      </c>
      <c r="AA398" s="3">
        <v>0</v>
      </c>
      <c r="AB398" s="3"/>
      <c r="AC398" s="36">
        <f t="shared" si="18"/>
        <v>13326203</v>
      </c>
      <c r="AD398" s="37">
        <f t="shared" si="17"/>
        <v>93283425</v>
      </c>
      <c r="AE398" s="144"/>
      <c r="AG398" s="144"/>
      <c r="AI398" s="144"/>
    </row>
    <row r="399" spans="1:35" hidden="1" x14ac:dyDescent="0.25">
      <c r="A399" s="29">
        <v>387</v>
      </c>
      <c r="B399" s="61"/>
      <c r="C399" s="143" t="str">
        <f>VLOOKUP(D399,[8]Hoja1!$A$2:$B$1115,2,0)</f>
        <v>15816</v>
      </c>
      <c r="D399" s="31">
        <v>800062255</v>
      </c>
      <c r="E399" s="31">
        <v>211615816</v>
      </c>
      <c r="F399" s="61" t="s">
        <v>593</v>
      </c>
      <c r="G399" s="33">
        <v>0</v>
      </c>
      <c r="H399" s="33">
        <v>0</v>
      </c>
      <c r="I399" s="3">
        <v>100084096</v>
      </c>
      <c r="J399" s="3">
        <v>99636107</v>
      </c>
      <c r="K399" s="3">
        <v>0</v>
      </c>
      <c r="L399" s="3"/>
      <c r="M399" s="3"/>
      <c r="N399" s="3"/>
      <c r="O399" s="3"/>
      <c r="P399" s="34">
        <f t="shared" si="19"/>
        <v>199720203</v>
      </c>
      <c r="Q399" s="165">
        <v>132997471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8340341</v>
      </c>
      <c r="X399" s="3"/>
      <c r="Y399" s="3">
        <v>0</v>
      </c>
      <c r="Z399" s="3">
        <v>0</v>
      </c>
      <c r="AA399" s="3">
        <v>0</v>
      </c>
      <c r="AB399" s="3"/>
      <c r="AC399" s="36">
        <f t="shared" si="18"/>
        <v>8340341</v>
      </c>
      <c r="AD399" s="37">
        <f t="shared" ref="AD399:AD462" si="20">+P399-Q399+AB399-AC399</f>
        <v>58382391</v>
      </c>
      <c r="AE399" s="144"/>
      <c r="AG399" s="144"/>
      <c r="AI399" s="144"/>
    </row>
    <row r="400" spans="1:35" hidden="1" x14ac:dyDescent="0.25">
      <c r="A400" s="38">
        <v>388</v>
      </c>
      <c r="B400" s="61"/>
      <c r="C400" s="143" t="str">
        <f>VLOOKUP(D400,[8]Hoja1!$A$2:$B$1115,2,0)</f>
        <v>15820</v>
      </c>
      <c r="D400" s="31">
        <v>891856625</v>
      </c>
      <c r="E400" s="31">
        <v>212015820</v>
      </c>
      <c r="F400" s="61" t="s">
        <v>594</v>
      </c>
      <c r="G400" s="33">
        <v>0</v>
      </c>
      <c r="H400" s="33">
        <v>0</v>
      </c>
      <c r="I400" s="3">
        <v>62184829</v>
      </c>
      <c r="J400" s="3">
        <v>74275522</v>
      </c>
      <c r="K400" s="3">
        <v>0</v>
      </c>
      <c r="L400" s="3"/>
      <c r="M400" s="3"/>
      <c r="N400" s="3"/>
      <c r="O400" s="3"/>
      <c r="P400" s="34">
        <f t="shared" si="19"/>
        <v>136460351</v>
      </c>
      <c r="Q400" s="165">
        <v>95003798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5182069</v>
      </c>
      <c r="X400" s="3"/>
      <c r="Y400" s="3">
        <v>0</v>
      </c>
      <c r="Z400" s="3">
        <v>0</v>
      </c>
      <c r="AA400" s="3">
        <v>0</v>
      </c>
      <c r="AB400" s="3"/>
      <c r="AC400" s="36">
        <f t="shared" si="18"/>
        <v>5182069</v>
      </c>
      <c r="AD400" s="37">
        <f t="shared" si="20"/>
        <v>36274484</v>
      </c>
      <c r="AE400" s="144"/>
      <c r="AG400" s="144"/>
      <c r="AI400" s="144"/>
    </row>
    <row r="401" spans="1:35" hidden="1" x14ac:dyDescent="0.25">
      <c r="A401" s="29">
        <v>389</v>
      </c>
      <c r="B401" s="61"/>
      <c r="C401" s="143" t="str">
        <f>VLOOKUP(D401,[8]Hoja1!$A$2:$B$1115,2,0)</f>
        <v>15822</v>
      </c>
      <c r="D401" s="31">
        <v>800012635</v>
      </c>
      <c r="E401" s="31">
        <v>212215822</v>
      </c>
      <c r="F401" s="61" t="s">
        <v>595</v>
      </c>
      <c r="G401" s="33">
        <v>0</v>
      </c>
      <c r="H401" s="33">
        <v>0</v>
      </c>
      <c r="I401" s="3">
        <v>90690957</v>
      </c>
      <c r="J401" s="3">
        <v>91205517</v>
      </c>
      <c r="K401" s="3">
        <v>0</v>
      </c>
      <c r="L401" s="3"/>
      <c r="M401" s="3"/>
      <c r="N401" s="3"/>
      <c r="O401" s="3"/>
      <c r="P401" s="34">
        <f t="shared" si="19"/>
        <v>181896474</v>
      </c>
      <c r="Q401" s="165">
        <v>121435837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7557580</v>
      </c>
      <c r="X401" s="3"/>
      <c r="Y401" s="3">
        <v>0</v>
      </c>
      <c r="Z401" s="3">
        <v>0</v>
      </c>
      <c r="AA401" s="3">
        <v>0</v>
      </c>
      <c r="AB401" s="3"/>
      <c r="AC401" s="36">
        <f t="shared" si="18"/>
        <v>7557580</v>
      </c>
      <c r="AD401" s="37">
        <f t="shared" si="20"/>
        <v>52903057</v>
      </c>
      <c r="AE401" s="144"/>
      <c r="AG401" s="144"/>
      <c r="AI401" s="144"/>
    </row>
    <row r="402" spans="1:35" hidden="1" x14ac:dyDescent="0.25">
      <c r="A402" s="38">
        <v>390</v>
      </c>
      <c r="B402" s="61"/>
      <c r="C402" s="143" t="str">
        <f>VLOOKUP(D402,[8]Hoja1!$A$2:$B$1115,2,0)</f>
        <v>15832</v>
      </c>
      <c r="D402" s="31">
        <v>800099639</v>
      </c>
      <c r="E402" s="31">
        <v>213215832</v>
      </c>
      <c r="F402" s="61" t="s">
        <v>596</v>
      </c>
      <c r="G402" s="33">
        <v>0</v>
      </c>
      <c r="H402" s="33">
        <v>0</v>
      </c>
      <c r="I402" s="3">
        <v>37958032</v>
      </c>
      <c r="J402" s="3">
        <v>32899081</v>
      </c>
      <c r="K402" s="3">
        <v>0</v>
      </c>
      <c r="L402" s="3"/>
      <c r="M402" s="3"/>
      <c r="N402" s="3"/>
      <c r="O402" s="3"/>
      <c r="P402" s="34">
        <f t="shared" si="19"/>
        <v>70857113</v>
      </c>
      <c r="Q402" s="165">
        <v>45551757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3163169</v>
      </c>
      <c r="X402" s="3"/>
      <c r="Y402" s="3">
        <v>0</v>
      </c>
      <c r="Z402" s="3">
        <v>0</v>
      </c>
      <c r="AA402" s="3">
        <v>0</v>
      </c>
      <c r="AB402" s="3"/>
      <c r="AC402" s="36">
        <f t="shared" si="18"/>
        <v>3163169</v>
      </c>
      <c r="AD402" s="37">
        <f t="shared" si="20"/>
        <v>22142187</v>
      </c>
      <c r="AE402" s="144"/>
      <c r="AG402" s="144"/>
      <c r="AI402" s="144"/>
    </row>
    <row r="403" spans="1:35" hidden="1" x14ac:dyDescent="0.25">
      <c r="A403" s="29">
        <v>391</v>
      </c>
      <c r="B403" s="61"/>
      <c r="C403" s="143" t="str">
        <f>VLOOKUP(D403,[8]Hoja1!$A$2:$B$1115,2,0)</f>
        <v>15835</v>
      </c>
      <c r="D403" s="31">
        <v>891801787</v>
      </c>
      <c r="E403" s="31">
        <v>213515835</v>
      </c>
      <c r="F403" s="61" t="s">
        <v>597</v>
      </c>
      <c r="G403" s="33">
        <v>0</v>
      </c>
      <c r="H403" s="33">
        <v>0</v>
      </c>
      <c r="I403" s="3">
        <v>125166772</v>
      </c>
      <c r="J403" s="3">
        <v>144427290</v>
      </c>
      <c r="K403" s="3">
        <v>0</v>
      </c>
      <c r="L403" s="3"/>
      <c r="M403" s="3"/>
      <c r="N403" s="3"/>
      <c r="O403" s="3"/>
      <c r="P403" s="34">
        <f t="shared" si="19"/>
        <v>269594062</v>
      </c>
      <c r="Q403" s="165">
        <v>186149546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10430564</v>
      </c>
      <c r="X403" s="3"/>
      <c r="Y403" s="3">
        <v>0</v>
      </c>
      <c r="Z403" s="3">
        <v>0</v>
      </c>
      <c r="AA403" s="3">
        <v>0</v>
      </c>
      <c r="AB403" s="3"/>
      <c r="AC403" s="36">
        <f t="shared" si="18"/>
        <v>10430564</v>
      </c>
      <c r="AD403" s="37">
        <f t="shared" si="20"/>
        <v>73013952</v>
      </c>
      <c r="AE403" s="144"/>
      <c r="AG403" s="144"/>
      <c r="AI403" s="144"/>
    </row>
    <row r="404" spans="1:35" hidden="1" x14ac:dyDescent="0.25">
      <c r="A404" s="38">
        <v>392</v>
      </c>
      <c r="B404" s="61"/>
      <c r="C404" s="143" t="str">
        <f>VLOOKUP(D404,[8]Hoja1!$A$2:$B$1115,2,0)</f>
        <v>15837</v>
      </c>
      <c r="D404" s="31">
        <v>800027292</v>
      </c>
      <c r="E404" s="31">
        <v>213715837</v>
      </c>
      <c r="F404" s="61" t="s">
        <v>598</v>
      </c>
      <c r="G404" s="33">
        <v>0</v>
      </c>
      <c r="H404" s="33">
        <v>0</v>
      </c>
      <c r="I404" s="3">
        <v>183752328</v>
      </c>
      <c r="J404" s="3">
        <v>216034402</v>
      </c>
      <c r="K404" s="3">
        <v>0</v>
      </c>
      <c r="L404" s="3"/>
      <c r="M404" s="3"/>
      <c r="N404" s="3"/>
      <c r="O404" s="3"/>
      <c r="P404" s="34">
        <f t="shared" si="19"/>
        <v>399786730</v>
      </c>
      <c r="Q404" s="165">
        <v>277285178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15312694</v>
      </c>
      <c r="X404" s="3"/>
      <c r="Y404" s="3">
        <v>0</v>
      </c>
      <c r="Z404" s="3">
        <v>0</v>
      </c>
      <c r="AA404" s="3">
        <v>0</v>
      </c>
      <c r="AB404" s="3"/>
      <c r="AC404" s="36">
        <f t="shared" si="18"/>
        <v>15312694</v>
      </c>
      <c r="AD404" s="37">
        <f t="shared" si="20"/>
        <v>107188858</v>
      </c>
      <c r="AE404" s="144"/>
      <c r="AG404" s="144"/>
      <c r="AI404" s="144"/>
    </row>
    <row r="405" spans="1:35" hidden="1" x14ac:dyDescent="0.25">
      <c r="A405" s="29">
        <v>393</v>
      </c>
      <c r="B405" s="61"/>
      <c r="C405" s="143" t="str">
        <f>VLOOKUP(D405,[8]Hoja1!$A$2:$B$1115,2,0)</f>
        <v>15839</v>
      </c>
      <c r="D405" s="31">
        <v>800099635</v>
      </c>
      <c r="E405" s="31">
        <v>213915839</v>
      </c>
      <c r="F405" s="61" t="s">
        <v>599</v>
      </c>
      <c r="G405" s="33">
        <v>0</v>
      </c>
      <c r="H405" s="33">
        <v>0</v>
      </c>
      <c r="I405" s="3">
        <v>29877815</v>
      </c>
      <c r="J405" s="3">
        <v>37659152</v>
      </c>
      <c r="K405" s="3">
        <v>0</v>
      </c>
      <c r="L405" s="3"/>
      <c r="M405" s="3"/>
      <c r="N405" s="3"/>
      <c r="O405" s="3"/>
      <c r="P405" s="34">
        <f t="shared" si="19"/>
        <v>67536967</v>
      </c>
      <c r="Q405" s="165">
        <v>47618424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2489818</v>
      </c>
      <c r="X405" s="3"/>
      <c r="Y405" s="3">
        <v>0</v>
      </c>
      <c r="Z405" s="3">
        <v>0</v>
      </c>
      <c r="AA405" s="3">
        <v>0</v>
      </c>
      <c r="AB405" s="3"/>
      <c r="AC405" s="36">
        <f t="shared" si="18"/>
        <v>2489818</v>
      </c>
      <c r="AD405" s="37">
        <f t="shared" si="20"/>
        <v>17428725</v>
      </c>
      <c r="AE405" s="144"/>
      <c r="AG405" s="144"/>
      <c r="AI405" s="144"/>
    </row>
    <row r="406" spans="1:35" hidden="1" x14ac:dyDescent="0.25">
      <c r="A406" s="38">
        <v>394</v>
      </c>
      <c r="B406" s="61"/>
      <c r="C406" s="143" t="str">
        <f>VLOOKUP(D406,[8]Hoja1!$A$2:$B$1115,2,0)</f>
        <v>15842</v>
      </c>
      <c r="D406" s="31">
        <v>800099631</v>
      </c>
      <c r="E406" s="31">
        <v>214215842</v>
      </c>
      <c r="F406" s="61" t="s">
        <v>600</v>
      </c>
      <c r="G406" s="33">
        <v>0</v>
      </c>
      <c r="H406" s="33">
        <v>0</v>
      </c>
      <c r="I406" s="3">
        <v>104368830</v>
      </c>
      <c r="J406" s="3">
        <v>122950661</v>
      </c>
      <c r="K406" s="3">
        <v>0</v>
      </c>
      <c r="L406" s="3"/>
      <c r="M406" s="3"/>
      <c r="N406" s="3"/>
      <c r="O406" s="3"/>
      <c r="P406" s="34">
        <f t="shared" si="19"/>
        <v>227319491</v>
      </c>
      <c r="Q406" s="165">
        <v>157740273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8697403</v>
      </c>
      <c r="X406" s="3"/>
      <c r="Y406" s="3">
        <v>0</v>
      </c>
      <c r="Z406" s="3">
        <v>0</v>
      </c>
      <c r="AA406" s="3">
        <v>0</v>
      </c>
      <c r="AB406" s="3"/>
      <c r="AC406" s="36">
        <f t="shared" si="18"/>
        <v>8697403</v>
      </c>
      <c r="AD406" s="37">
        <f t="shared" si="20"/>
        <v>60881815</v>
      </c>
      <c r="AE406" s="144"/>
      <c r="AG406" s="144"/>
      <c r="AI406" s="144"/>
    </row>
    <row r="407" spans="1:35" hidden="1" x14ac:dyDescent="0.25">
      <c r="A407" s="29">
        <v>395</v>
      </c>
      <c r="B407" s="61"/>
      <c r="C407" s="143" t="str">
        <f>VLOOKUP(D407,[8]Hoja1!$A$2:$B$1115,2,0)</f>
        <v>15861</v>
      </c>
      <c r="D407" s="31">
        <v>891800986</v>
      </c>
      <c r="E407" s="31">
        <v>216115861</v>
      </c>
      <c r="F407" s="61" t="s">
        <v>601</v>
      </c>
      <c r="G407" s="33">
        <v>0</v>
      </c>
      <c r="H407" s="33">
        <v>0</v>
      </c>
      <c r="I407" s="3">
        <v>187940988</v>
      </c>
      <c r="J407" s="3">
        <v>276225315</v>
      </c>
      <c r="K407" s="3">
        <v>0</v>
      </c>
      <c r="L407" s="3"/>
      <c r="M407" s="3"/>
      <c r="N407" s="3"/>
      <c r="O407" s="3"/>
      <c r="P407" s="34">
        <f t="shared" si="19"/>
        <v>464166303</v>
      </c>
      <c r="Q407" s="165">
        <v>338872311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15661749</v>
      </c>
      <c r="X407" s="3"/>
      <c r="Y407" s="3">
        <v>0</v>
      </c>
      <c r="Z407" s="3">
        <v>0</v>
      </c>
      <c r="AA407" s="3">
        <v>0</v>
      </c>
      <c r="AB407" s="3"/>
      <c r="AC407" s="36">
        <f t="shared" si="18"/>
        <v>15661749</v>
      </c>
      <c r="AD407" s="37">
        <f t="shared" si="20"/>
        <v>109632243</v>
      </c>
      <c r="AE407" s="144"/>
      <c r="AG407" s="144"/>
      <c r="AI407" s="144"/>
    </row>
    <row r="408" spans="1:35" hidden="1" x14ac:dyDescent="0.25">
      <c r="A408" s="38">
        <v>396</v>
      </c>
      <c r="B408" s="61"/>
      <c r="C408" s="143" t="str">
        <f>VLOOKUP(D408,[8]Hoja1!$A$2:$B$1115,2,0)</f>
        <v>15879</v>
      </c>
      <c r="D408" s="31">
        <v>891801347</v>
      </c>
      <c r="E408" s="31">
        <v>217915879</v>
      </c>
      <c r="F408" s="61" t="s">
        <v>602</v>
      </c>
      <c r="G408" s="33">
        <v>0</v>
      </c>
      <c r="H408" s="33">
        <v>0</v>
      </c>
      <c r="I408" s="3">
        <v>31482801</v>
      </c>
      <c r="J408" s="3">
        <v>37852852</v>
      </c>
      <c r="K408" s="3">
        <v>0</v>
      </c>
      <c r="L408" s="3"/>
      <c r="M408" s="3"/>
      <c r="N408" s="3"/>
      <c r="O408" s="3"/>
      <c r="P408" s="34">
        <f t="shared" si="19"/>
        <v>69335653</v>
      </c>
      <c r="Q408" s="165">
        <v>48347120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2623567</v>
      </c>
      <c r="X408" s="3"/>
      <c r="Y408" s="3">
        <v>0</v>
      </c>
      <c r="Z408" s="3">
        <v>0</v>
      </c>
      <c r="AA408" s="3">
        <v>0</v>
      </c>
      <c r="AB408" s="3"/>
      <c r="AC408" s="36">
        <f t="shared" si="18"/>
        <v>2623567</v>
      </c>
      <c r="AD408" s="37">
        <f t="shared" si="20"/>
        <v>18364966</v>
      </c>
      <c r="AE408" s="144"/>
      <c r="AG408" s="144"/>
      <c r="AI408" s="144"/>
    </row>
    <row r="409" spans="1:35" hidden="1" x14ac:dyDescent="0.25">
      <c r="A409" s="29">
        <v>397</v>
      </c>
      <c r="B409" s="61"/>
      <c r="C409" s="143" t="str">
        <f>VLOOKUP(D409,[8]Hoja1!$A$2:$B$1115,2,0)</f>
        <v>15897</v>
      </c>
      <c r="D409" s="31">
        <v>891802106</v>
      </c>
      <c r="E409" s="31">
        <v>219715897</v>
      </c>
      <c r="F409" s="61" t="s">
        <v>603</v>
      </c>
      <c r="G409" s="33">
        <v>0</v>
      </c>
      <c r="H409" s="33">
        <v>0</v>
      </c>
      <c r="I409" s="3">
        <v>81273017</v>
      </c>
      <c r="J409" s="3">
        <v>100298941</v>
      </c>
      <c r="K409" s="3">
        <v>0</v>
      </c>
      <c r="L409" s="3"/>
      <c r="M409" s="3"/>
      <c r="N409" s="3"/>
      <c r="O409" s="3"/>
      <c r="P409" s="34">
        <f t="shared" si="19"/>
        <v>181571958</v>
      </c>
      <c r="Q409" s="165">
        <v>127389945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6772751</v>
      </c>
      <c r="X409" s="3"/>
      <c r="Y409" s="3">
        <v>0</v>
      </c>
      <c r="Z409" s="3">
        <v>0</v>
      </c>
      <c r="AA409" s="3">
        <v>0</v>
      </c>
      <c r="AB409" s="3"/>
      <c r="AC409" s="36">
        <f t="shared" si="18"/>
        <v>6772751</v>
      </c>
      <c r="AD409" s="37">
        <f t="shared" si="20"/>
        <v>47409262</v>
      </c>
      <c r="AE409" s="144"/>
      <c r="AG409" s="144"/>
      <c r="AI409" s="144"/>
    </row>
    <row r="410" spans="1:35" hidden="1" x14ac:dyDescent="0.25">
      <c r="A410" s="38">
        <v>398</v>
      </c>
      <c r="B410" s="61"/>
      <c r="C410" s="143" t="str">
        <f>VLOOKUP(D410,[8]Hoja1!$A$2:$B$1115,2,0)</f>
        <v>17013</v>
      </c>
      <c r="D410" s="31">
        <v>890801132</v>
      </c>
      <c r="E410" s="31">
        <v>211317013</v>
      </c>
      <c r="F410" s="61" t="s">
        <v>604</v>
      </c>
      <c r="G410" s="33">
        <v>0</v>
      </c>
      <c r="H410" s="33">
        <v>0</v>
      </c>
      <c r="I410" s="3">
        <v>334383872</v>
      </c>
      <c r="J410" s="3">
        <v>384143483</v>
      </c>
      <c r="K410" s="3">
        <v>0</v>
      </c>
      <c r="L410" s="3"/>
      <c r="M410" s="3"/>
      <c r="N410" s="3"/>
      <c r="O410" s="3"/>
      <c r="P410" s="34">
        <f t="shared" si="19"/>
        <v>718527355</v>
      </c>
      <c r="Q410" s="165">
        <v>495604775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27865323</v>
      </c>
      <c r="X410" s="3"/>
      <c r="Y410" s="3">
        <v>0</v>
      </c>
      <c r="Z410" s="3">
        <v>0</v>
      </c>
      <c r="AA410" s="3">
        <v>0</v>
      </c>
      <c r="AB410" s="3"/>
      <c r="AC410" s="36">
        <f t="shared" si="18"/>
        <v>27865323</v>
      </c>
      <c r="AD410" s="37">
        <f t="shared" si="20"/>
        <v>195057257</v>
      </c>
      <c r="AE410" s="144"/>
      <c r="AG410" s="144"/>
      <c r="AI410" s="144"/>
    </row>
    <row r="411" spans="1:35" hidden="1" x14ac:dyDescent="0.25">
      <c r="A411" s="29">
        <v>399</v>
      </c>
      <c r="B411" s="61"/>
      <c r="C411" s="143" t="str">
        <f>VLOOKUP(D411,[8]Hoja1!$A$2:$B$1115,2,0)</f>
        <v>17042</v>
      </c>
      <c r="D411" s="31">
        <v>890801139</v>
      </c>
      <c r="E411" s="31">
        <v>214217042</v>
      </c>
      <c r="F411" s="61" t="s">
        <v>605</v>
      </c>
      <c r="G411" s="33">
        <v>0</v>
      </c>
      <c r="H411" s="33">
        <v>0</v>
      </c>
      <c r="I411" s="3">
        <v>450903376</v>
      </c>
      <c r="J411" s="3">
        <v>504840961</v>
      </c>
      <c r="K411" s="3">
        <v>0</v>
      </c>
      <c r="L411" s="3"/>
      <c r="M411" s="3"/>
      <c r="N411" s="3"/>
      <c r="O411" s="3"/>
      <c r="P411" s="34">
        <f t="shared" si="19"/>
        <v>955744337</v>
      </c>
      <c r="Q411" s="165">
        <v>655142085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37575281</v>
      </c>
      <c r="X411" s="3"/>
      <c r="Y411" s="3">
        <v>0</v>
      </c>
      <c r="Z411" s="3">
        <v>0</v>
      </c>
      <c r="AA411" s="3">
        <v>0</v>
      </c>
      <c r="AB411" s="3"/>
      <c r="AC411" s="36">
        <f t="shared" si="18"/>
        <v>37575281</v>
      </c>
      <c r="AD411" s="37">
        <f t="shared" si="20"/>
        <v>263026971</v>
      </c>
      <c r="AE411" s="144"/>
      <c r="AG411" s="144"/>
      <c r="AI411" s="144"/>
    </row>
    <row r="412" spans="1:35" hidden="1" x14ac:dyDescent="0.25">
      <c r="A412" s="38">
        <v>400</v>
      </c>
      <c r="B412" s="61"/>
      <c r="C412" s="143" t="str">
        <f>VLOOKUP(D412,[8]Hoja1!$A$2:$B$1115,2,0)</f>
        <v>17050</v>
      </c>
      <c r="D412" s="31">
        <v>890801142</v>
      </c>
      <c r="E412" s="31">
        <v>215017050</v>
      </c>
      <c r="F412" s="61" t="s">
        <v>606</v>
      </c>
      <c r="G412" s="33">
        <v>0</v>
      </c>
      <c r="H412" s="33">
        <v>0</v>
      </c>
      <c r="I412" s="3">
        <v>146035298</v>
      </c>
      <c r="J412" s="3">
        <v>198328467</v>
      </c>
      <c r="K412" s="3">
        <v>0</v>
      </c>
      <c r="L412" s="3"/>
      <c r="M412" s="3"/>
      <c r="N412" s="3"/>
      <c r="O412" s="3"/>
      <c r="P412" s="34">
        <f t="shared" si="19"/>
        <v>344363765</v>
      </c>
      <c r="Q412" s="165">
        <v>247006899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12169608</v>
      </c>
      <c r="X412" s="3"/>
      <c r="Y412" s="3">
        <v>0</v>
      </c>
      <c r="Z412" s="3">
        <v>0</v>
      </c>
      <c r="AA412" s="3">
        <v>0</v>
      </c>
      <c r="AB412" s="3"/>
      <c r="AC412" s="36">
        <f t="shared" si="18"/>
        <v>12169608</v>
      </c>
      <c r="AD412" s="37">
        <f t="shared" si="20"/>
        <v>85187258</v>
      </c>
      <c r="AE412" s="144"/>
      <c r="AG412" s="144"/>
      <c r="AI412" s="144"/>
    </row>
    <row r="413" spans="1:35" hidden="1" x14ac:dyDescent="0.25">
      <c r="A413" s="29">
        <v>401</v>
      </c>
      <c r="B413" s="61"/>
      <c r="C413" s="143" t="str">
        <f>VLOOKUP(D413,[8]Hoja1!$A$2:$B$1115,2,0)</f>
        <v>17088</v>
      </c>
      <c r="D413" s="31">
        <v>890802650</v>
      </c>
      <c r="E413" s="31">
        <v>218817088</v>
      </c>
      <c r="F413" s="61" t="s">
        <v>607</v>
      </c>
      <c r="G413" s="33">
        <v>0</v>
      </c>
      <c r="H413" s="33">
        <v>0</v>
      </c>
      <c r="I413" s="3">
        <v>170471036</v>
      </c>
      <c r="J413" s="3">
        <v>195609464</v>
      </c>
      <c r="K413" s="3">
        <v>0</v>
      </c>
      <c r="L413" s="3"/>
      <c r="M413" s="3"/>
      <c r="N413" s="3"/>
      <c r="O413" s="3"/>
      <c r="P413" s="34">
        <f t="shared" si="19"/>
        <v>366080500</v>
      </c>
      <c r="Q413" s="165">
        <v>252433144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14205920</v>
      </c>
      <c r="X413" s="3"/>
      <c r="Y413" s="3">
        <v>0</v>
      </c>
      <c r="Z413" s="3">
        <v>0</v>
      </c>
      <c r="AA413" s="3">
        <v>0</v>
      </c>
      <c r="AB413" s="3"/>
      <c r="AC413" s="36">
        <f t="shared" si="18"/>
        <v>14205920</v>
      </c>
      <c r="AD413" s="37">
        <f t="shared" si="20"/>
        <v>99441436</v>
      </c>
      <c r="AE413" s="144"/>
      <c r="AG413" s="144"/>
      <c r="AI413" s="144"/>
    </row>
    <row r="414" spans="1:35" hidden="1" x14ac:dyDescent="0.25">
      <c r="A414" s="38">
        <v>402</v>
      </c>
      <c r="B414" s="61"/>
      <c r="C414" s="143" t="str">
        <f>VLOOKUP(D414,[8]Hoja1!$A$2:$B$1115,2,0)</f>
        <v>17174</v>
      </c>
      <c r="D414" s="31">
        <v>890801133</v>
      </c>
      <c r="E414" s="31">
        <v>217417174</v>
      </c>
      <c r="F414" s="61" t="s">
        <v>608</v>
      </c>
      <c r="G414" s="33">
        <v>0</v>
      </c>
      <c r="H414" s="33">
        <v>0</v>
      </c>
      <c r="I414" s="3">
        <v>550339048</v>
      </c>
      <c r="J414" s="3">
        <v>655461685</v>
      </c>
      <c r="K414" s="3">
        <v>0</v>
      </c>
      <c r="L414" s="3"/>
      <c r="M414" s="3"/>
      <c r="N414" s="3"/>
      <c r="O414" s="3"/>
      <c r="P414" s="34">
        <f t="shared" si="19"/>
        <v>1205800733</v>
      </c>
      <c r="Q414" s="165">
        <v>838908033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45861587</v>
      </c>
      <c r="X414" s="3"/>
      <c r="Y414" s="3">
        <v>0</v>
      </c>
      <c r="Z414" s="3">
        <v>0</v>
      </c>
      <c r="AA414" s="3">
        <v>0</v>
      </c>
      <c r="AB414" s="3"/>
      <c r="AC414" s="36">
        <f t="shared" si="18"/>
        <v>45861587</v>
      </c>
      <c r="AD414" s="37">
        <f t="shared" si="20"/>
        <v>321031113</v>
      </c>
      <c r="AE414" s="144"/>
      <c r="AG414" s="144"/>
      <c r="AI414" s="144"/>
    </row>
    <row r="415" spans="1:35" hidden="1" x14ac:dyDescent="0.25">
      <c r="A415" s="29">
        <v>403</v>
      </c>
      <c r="B415" s="61"/>
      <c r="C415" s="143" t="str">
        <f>VLOOKUP(D415,[8]Hoja1!$A$2:$B$1115,2,0)</f>
        <v>17272</v>
      </c>
      <c r="D415" s="31">
        <v>890801144</v>
      </c>
      <c r="E415" s="31">
        <v>217217272</v>
      </c>
      <c r="F415" s="61" t="s">
        <v>609</v>
      </c>
      <c r="G415" s="33">
        <v>0</v>
      </c>
      <c r="H415" s="33">
        <v>0</v>
      </c>
      <c r="I415" s="3">
        <v>112961840</v>
      </c>
      <c r="J415" s="3">
        <v>140636690</v>
      </c>
      <c r="K415" s="3">
        <v>0</v>
      </c>
      <c r="L415" s="3"/>
      <c r="M415" s="3"/>
      <c r="N415" s="3"/>
      <c r="O415" s="3"/>
      <c r="P415" s="34">
        <f t="shared" si="19"/>
        <v>253598530</v>
      </c>
      <c r="Q415" s="165">
        <v>178290638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9413487</v>
      </c>
      <c r="X415" s="3"/>
      <c r="Y415" s="3">
        <v>0</v>
      </c>
      <c r="Z415" s="3">
        <v>0</v>
      </c>
      <c r="AA415" s="3">
        <v>0</v>
      </c>
      <c r="AB415" s="3"/>
      <c r="AC415" s="36">
        <f t="shared" si="18"/>
        <v>9413487</v>
      </c>
      <c r="AD415" s="37">
        <f t="shared" si="20"/>
        <v>65894405</v>
      </c>
      <c r="AE415" s="144"/>
      <c r="AG415" s="144"/>
      <c r="AI415" s="144"/>
    </row>
    <row r="416" spans="1:35" hidden="1" x14ac:dyDescent="0.25">
      <c r="A416" s="38">
        <v>404</v>
      </c>
      <c r="B416" s="61"/>
      <c r="C416" s="143" t="str">
        <f>VLOOKUP(D416,[8]Hoja1!$A$2:$B$1115,2,0)</f>
        <v>17380</v>
      </c>
      <c r="D416" s="31">
        <v>890801130</v>
      </c>
      <c r="E416" s="31">
        <v>218017380</v>
      </c>
      <c r="F416" s="61" t="s">
        <v>610</v>
      </c>
      <c r="G416" s="33">
        <v>0</v>
      </c>
      <c r="H416" s="33">
        <v>0</v>
      </c>
      <c r="I416" s="3">
        <v>945229488</v>
      </c>
      <c r="J416" s="3">
        <v>974314293</v>
      </c>
      <c r="K416" s="3">
        <v>0</v>
      </c>
      <c r="L416" s="3"/>
      <c r="M416" s="3"/>
      <c r="N416" s="3"/>
      <c r="O416" s="3"/>
      <c r="P416" s="34">
        <f t="shared" si="19"/>
        <v>1919543781</v>
      </c>
      <c r="Q416" s="165">
        <v>1289390789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78769124</v>
      </c>
      <c r="X416" s="3"/>
      <c r="Y416" s="3">
        <v>0</v>
      </c>
      <c r="Z416" s="3">
        <v>0</v>
      </c>
      <c r="AA416" s="3">
        <v>0</v>
      </c>
      <c r="AB416" s="3"/>
      <c r="AC416" s="36">
        <f t="shared" si="18"/>
        <v>78769124</v>
      </c>
      <c r="AD416" s="37">
        <f t="shared" si="20"/>
        <v>551383868</v>
      </c>
      <c r="AE416" s="144"/>
      <c r="AG416" s="144"/>
      <c r="AI416" s="144"/>
    </row>
    <row r="417" spans="1:35" hidden="1" x14ac:dyDescent="0.25">
      <c r="A417" s="29">
        <v>405</v>
      </c>
      <c r="B417" s="61"/>
      <c r="C417" s="143" t="str">
        <f>VLOOKUP(D417,[8]Hoja1!$A$2:$B$1115,2,0)</f>
        <v>17388</v>
      </c>
      <c r="D417" s="31">
        <v>890802795</v>
      </c>
      <c r="E417" s="31">
        <v>218817388</v>
      </c>
      <c r="F417" s="61" t="s">
        <v>611</v>
      </c>
      <c r="G417" s="33">
        <v>0</v>
      </c>
      <c r="H417" s="33">
        <v>0</v>
      </c>
      <c r="I417" s="3">
        <v>85852772</v>
      </c>
      <c r="J417" s="3">
        <v>93172679</v>
      </c>
      <c r="K417" s="3">
        <v>0</v>
      </c>
      <c r="L417" s="3"/>
      <c r="M417" s="3"/>
      <c r="N417" s="3"/>
      <c r="O417" s="3"/>
      <c r="P417" s="34">
        <f t="shared" si="19"/>
        <v>179025451</v>
      </c>
      <c r="Q417" s="165">
        <v>121790271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7154398</v>
      </c>
      <c r="X417" s="3"/>
      <c r="Y417" s="3">
        <v>0</v>
      </c>
      <c r="Z417" s="3">
        <v>0</v>
      </c>
      <c r="AA417" s="3">
        <v>0</v>
      </c>
      <c r="AB417" s="3"/>
      <c r="AC417" s="36">
        <f t="shared" si="18"/>
        <v>7154398</v>
      </c>
      <c r="AD417" s="37">
        <f t="shared" si="20"/>
        <v>50080782</v>
      </c>
      <c r="AE417" s="144"/>
      <c r="AG417" s="144"/>
      <c r="AI417" s="144"/>
    </row>
    <row r="418" spans="1:35" hidden="1" x14ac:dyDescent="0.25">
      <c r="A418" s="38">
        <v>406</v>
      </c>
      <c r="B418" s="61"/>
      <c r="C418" s="143" t="str">
        <f>VLOOKUP(D418,[8]Hoja1!$A$2:$B$1115,2,0)</f>
        <v>17433</v>
      </c>
      <c r="D418" s="31">
        <v>890802505</v>
      </c>
      <c r="E418" s="31">
        <v>213317433</v>
      </c>
      <c r="F418" s="61" t="s">
        <v>612</v>
      </c>
      <c r="G418" s="33">
        <v>0</v>
      </c>
      <c r="H418" s="33">
        <v>0</v>
      </c>
      <c r="I418" s="3">
        <v>243440224</v>
      </c>
      <c r="J418" s="3">
        <v>319313695</v>
      </c>
      <c r="K418" s="3">
        <v>0</v>
      </c>
      <c r="L418" s="3"/>
      <c r="M418" s="3"/>
      <c r="N418" s="3"/>
      <c r="O418" s="3"/>
      <c r="P418" s="34">
        <f t="shared" si="19"/>
        <v>562753919</v>
      </c>
      <c r="Q418" s="165">
        <v>400460435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20286685</v>
      </c>
      <c r="X418" s="3"/>
      <c r="Y418" s="3">
        <v>0</v>
      </c>
      <c r="Z418" s="3">
        <v>0</v>
      </c>
      <c r="AA418" s="3">
        <v>0</v>
      </c>
      <c r="AB418" s="3"/>
      <c r="AC418" s="36">
        <f t="shared" si="18"/>
        <v>20286685</v>
      </c>
      <c r="AD418" s="37">
        <f t="shared" si="20"/>
        <v>142006799</v>
      </c>
      <c r="AE418" s="144"/>
      <c r="AG418" s="144"/>
      <c r="AI418" s="144"/>
    </row>
    <row r="419" spans="1:35" hidden="1" x14ac:dyDescent="0.25">
      <c r="A419" s="29">
        <v>407</v>
      </c>
      <c r="B419" s="61"/>
      <c r="C419" s="143" t="str">
        <f>VLOOKUP(D419,[8]Hoja1!$A$2:$B$1115,2,0)</f>
        <v>17442</v>
      </c>
      <c r="D419" s="31">
        <v>890801145</v>
      </c>
      <c r="E419" s="31">
        <v>214217442</v>
      </c>
      <c r="F419" s="61" t="s">
        <v>613</v>
      </c>
      <c r="G419" s="33">
        <v>0</v>
      </c>
      <c r="H419" s="33">
        <v>0</v>
      </c>
      <c r="I419" s="3">
        <v>203373264</v>
      </c>
      <c r="J419" s="3">
        <v>234685631</v>
      </c>
      <c r="K419" s="3">
        <v>0</v>
      </c>
      <c r="L419" s="3"/>
      <c r="M419" s="3"/>
      <c r="N419" s="3"/>
      <c r="O419" s="3"/>
      <c r="P419" s="34">
        <f t="shared" si="19"/>
        <v>438058895</v>
      </c>
      <c r="Q419" s="165">
        <v>302476719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16947772</v>
      </c>
      <c r="X419" s="3"/>
      <c r="Y419" s="3">
        <v>0</v>
      </c>
      <c r="Z419" s="3">
        <v>0</v>
      </c>
      <c r="AA419" s="3">
        <v>0</v>
      </c>
      <c r="AB419" s="3"/>
      <c r="AC419" s="36">
        <f t="shared" si="18"/>
        <v>16947772</v>
      </c>
      <c r="AD419" s="37">
        <f t="shared" si="20"/>
        <v>118634404</v>
      </c>
      <c r="AE419" s="144"/>
      <c r="AG419" s="144"/>
      <c r="AI419" s="144"/>
    </row>
    <row r="420" spans="1:35" hidden="1" x14ac:dyDescent="0.25">
      <c r="A420" s="38">
        <v>408</v>
      </c>
      <c r="B420" s="61"/>
      <c r="C420" s="143" t="str">
        <f>VLOOKUP(D420,[8]Hoja1!$A$2:$B$1115,2,0)</f>
        <v>17444</v>
      </c>
      <c r="D420" s="31">
        <v>890801147</v>
      </c>
      <c r="E420" s="31">
        <v>214417444</v>
      </c>
      <c r="F420" s="61" t="s">
        <v>614</v>
      </c>
      <c r="G420" s="33">
        <v>0</v>
      </c>
      <c r="H420" s="33">
        <v>0</v>
      </c>
      <c r="I420" s="3">
        <v>232462980</v>
      </c>
      <c r="J420" s="3">
        <v>283479790</v>
      </c>
      <c r="K420" s="3">
        <v>0</v>
      </c>
      <c r="L420" s="3"/>
      <c r="M420" s="3"/>
      <c r="N420" s="3"/>
      <c r="O420" s="3"/>
      <c r="P420" s="34">
        <f t="shared" si="19"/>
        <v>515942770</v>
      </c>
      <c r="Q420" s="165">
        <v>360967450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19371915</v>
      </c>
      <c r="X420" s="3"/>
      <c r="Y420" s="3">
        <v>0</v>
      </c>
      <c r="Z420" s="3">
        <v>0</v>
      </c>
      <c r="AA420" s="3">
        <v>0</v>
      </c>
      <c r="AB420" s="3"/>
      <c r="AC420" s="36">
        <f t="shared" si="18"/>
        <v>19371915</v>
      </c>
      <c r="AD420" s="37">
        <f t="shared" si="20"/>
        <v>135603405</v>
      </c>
      <c r="AE420" s="144"/>
      <c r="AG420" s="144"/>
      <c r="AI420" s="144"/>
    </row>
    <row r="421" spans="1:35" hidden="1" x14ac:dyDescent="0.25">
      <c r="A421" s="29">
        <v>409</v>
      </c>
      <c r="B421" s="61"/>
      <c r="C421" s="143" t="str">
        <f>VLOOKUP(D421,[8]Hoja1!$A$2:$B$1115,2,0)</f>
        <v>17446</v>
      </c>
      <c r="D421" s="31">
        <v>890801146</v>
      </c>
      <c r="E421" s="31">
        <v>214617446</v>
      </c>
      <c r="F421" s="61" t="s">
        <v>615</v>
      </c>
      <c r="G421" s="33">
        <v>0</v>
      </c>
      <c r="H421" s="33">
        <v>0</v>
      </c>
      <c r="I421" s="3">
        <v>25030626</v>
      </c>
      <c r="J421" s="3">
        <v>33760444</v>
      </c>
      <c r="K421" s="3">
        <v>0</v>
      </c>
      <c r="L421" s="3"/>
      <c r="M421" s="3"/>
      <c r="N421" s="3"/>
      <c r="O421" s="3"/>
      <c r="P421" s="34">
        <f t="shared" si="19"/>
        <v>58791070</v>
      </c>
      <c r="Q421" s="165">
        <v>42103988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2085886</v>
      </c>
      <c r="X421" s="3"/>
      <c r="Y421" s="3">
        <v>0</v>
      </c>
      <c r="Z421" s="3">
        <v>0</v>
      </c>
      <c r="AA421" s="3">
        <v>0</v>
      </c>
      <c r="AB421" s="3"/>
      <c r="AC421" s="36">
        <f t="shared" si="18"/>
        <v>2085886</v>
      </c>
      <c r="AD421" s="37">
        <f t="shared" si="20"/>
        <v>14601196</v>
      </c>
      <c r="AE421" s="144"/>
      <c r="AG421" s="144"/>
      <c r="AI421" s="144"/>
    </row>
    <row r="422" spans="1:35" hidden="1" x14ac:dyDescent="0.25">
      <c r="A422" s="38">
        <v>410</v>
      </c>
      <c r="B422" s="61"/>
      <c r="C422" s="143" t="str">
        <f>VLOOKUP(D422,[8]Hoja1!$A$2:$B$1115,2,0)</f>
        <v>17486</v>
      </c>
      <c r="D422" s="31">
        <v>890801135</v>
      </c>
      <c r="E422" s="31">
        <v>218617486</v>
      </c>
      <c r="F422" s="61" t="s">
        <v>616</v>
      </c>
      <c r="G422" s="33">
        <v>0</v>
      </c>
      <c r="H422" s="33">
        <v>0</v>
      </c>
      <c r="I422" s="3">
        <v>302261528</v>
      </c>
      <c r="J422" s="3">
        <v>319287028</v>
      </c>
      <c r="K422" s="3">
        <v>0</v>
      </c>
      <c r="L422" s="3"/>
      <c r="M422" s="3"/>
      <c r="N422" s="3"/>
      <c r="O422" s="3"/>
      <c r="P422" s="34">
        <f t="shared" si="19"/>
        <v>621548556</v>
      </c>
      <c r="Q422" s="165">
        <v>420040872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25188461</v>
      </c>
      <c r="X422" s="3"/>
      <c r="Y422" s="3">
        <v>0</v>
      </c>
      <c r="Z422" s="3">
        <v>0</v>
      </c>
      <c r="AA422" s="3">
        <v>0</v>
      </c>
      <c r="AB422" s="3"/>
      <c r="AC422" s="36">
        <f t="shared" si="18"/>
        <v>25188461</v>
      </c>
      <c r="AD422" s="37">
        <f t="shared" si="20"/>
        <v>176319223</v>
      </c>
      <c r="AE422" s="144"/>
      <c r="AG422" s="144"/>
      <c r="AI422" s="144"/>
    </row>
    <row r="423" spans="1:35" hidden="1" x14ac:dyDescent="0.25">
      <c r="A423" s="29">
        <v>411</v>
      </c>
      <c r="B423" s="61"/>
      <c r="C423" s="143" t="str">
        <f>VLOOKUP(D423,[8]Hoja1!$A$2:$B$1115,2,0)</f>
        <v>17495</v>
      </c>
      <c r="D423" s="31">
        <v>810002963</v>
      </c>
      <c r="E423" s="31">
        <v>219517495</v>
      </c>
      <c r="F423" s="61" t="s">
        <v>617</v>
      </c>
      <c r="G423" s="33">
        <v>0</v>
      </c>
      <c r="H423" s="33">
        <v>0</v>
      </c>
      <c r="I423" s="3">
        <v>121189636</v>
      </c>
      <c r="J423" s="3">
        <v>127443168</v>
      </c>
      <c r="K423" s="3">
        <v>0</v>
      </c>
      <c r="L423" s="3"/>
      <c r="M423" s="3"/>
      <c r="N423" s="3"/>
      <c r="O423" s="3"/>
      <c r="P423" s="34">
        <f t="shared" si="19"/>
        <v>248632804</v>
      </c>
      <c r="Q423" s="165">
        <v>167839712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10099136</v>
      </c>
      <c r="X423" s="3"/>
      <c r="Y423" s="3">
        <v>0</v>
      </c>
      <c r="Z423" s="3">
        <v>0</v>
      </c>
      <c r="AA423" s="3">
        <v>0</v>
      </c>
      <c r="AB423" s="3"/>
      <c r="AC423" s="36">
        <f t="shared" si="18"/>
        <v>10099136</v>
      </c>
      <c r="AD423" s="37">
        <f t="shared" si="20"/>
        <v>70693956</v>
      </c>
      <c r="AE423" s="144"/>
      <c r="AG423" s="144"/>
      <c r="AI423" s="144"/>
    </row>
    <row r="424" spans="1:35" hidden="1" x14ac:dyDescent="0.25">
      <c r="A424" s="38">
        <v>412</v>
      </c>
      <c r="B424" s="61"/>
      <c r="C424" s="143" t="str">
        <f>VLOOKUP(D424,[8]Hoja1!$A$2:$B$1115,2,0)</f>
        <v>17513</v>
      </c>
      <c r="D424" s="31">
        <v>890801136</v>
      </c>
      <c r="E424" s="31">
        <v>211317513</v>
      </c>
      <c r="F424" s="61" t="s">
        <v>618</v>
      </c>
      <c r="G424" s="33">
        <v>0</v>
      </c>
      <c r="H424" s="33">
        <v>0</v>
      </c>
      <c r="I424" s="3">
        <v>177262304</v>
      </c>
      <c r="J424" s="3">
        <v>226539075</v>
      </c>
      <c r="K424" s="3">
        <v>0</v>
      </c>
      <c r="L424" s="3"/>
      <c r="M424" s="3"/>
      <c r="N424" s="3"/>
      <c r="O424" s="3"/>
      <c r="P424" s="34">
        <f t="shared" si="19"/>
        <v>403801379</v>
      </c>
      <c r="Q424" s="165">
        <v>285626511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14771859</v>
      </c>
      <c r="X424" s="3"/>
      <c r="Y424" s="3">
        <v>0</v>
      </c>
      <c r="Z424" s="3">
        <v>0</v>
      </c>
      <c r="AA424" s="3">
        <v>0</v>
      </c>
      <c r="AB424" s="3"/>
      <c r="AC424" s="36">
        <f t="shared" si="18"/>
        <v>14771859</v>
      </c>
      <c r="AD424" s="37">
        <f t="shared" si="20"/>
        <v>103403009</v>
      </c>
      <c r="AE424" s="144"/>
      <c r="AG424" s="144"/>
      <c r="AI424" s="144"/>
    </row>
    <row r="425" spans="1:35" hidden="1" x14ac:dyDescent="0.25">
      <c r="A425" s="29">
        <v>413</v>
      </c>
      <c r="B425" s="61"/>
      <c r="C425" s="143" t="str">
        <f>VLOOKUP(D425,[8]Hoja1!$A$2:$B$1115,2,0)</f>
        <v>17524</v>
      </c>
      <c r="D425" s="31">
        <v>890801141</v>
      </c>
      <c r="E425" s="31">
        <v>212417524</v>
      </c>
      <c r="F425" s="61" t="s">
        <v>619</v>
      </c>
      <c r="G425" s="33">
        <v>0</v>
      </c>
      <c r="H425" s="33">
        <v>0</v>
      </c>
      <c r="I425" s="3">
        <v>213724996</v>
      </c>
      <c r="J425" s="3">
        <v>250094038</v>
      </c>
      <c r="K425" s="3">
        <v>0</v>
      </c>
      <c r="L425" s="3"/>
      <c r="M425" s="3"/>
      <c r="N425" s="3"/>
      <c r="O425" s="3"/>
      <c r="P425" s="34">
        <f t="shared" si="19"/>
        <v>463819034</v>
      </c>
      <c r="Q425" s="165">
        <v>321335702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17810416</v>
      </c>
      <c r="X425" s="3"/>
      <c r="Y425" s="3">
        <v>0</v>
      </c>
      <c r="Z425" s="3">
        <v>0</v>
      </c>
      <c r="AA425" s="3">
        <v>0</v>
      </c>
      <c r="AB425" s="3"/>
      <c r="AC425" s="36">
        <f t="shared" si="18"/>
        <v>17810416</v>
      </c>
      <c r="AD425" s="37">
        <f t="shared" si="20"/>
        <v>124672916</v>
      </c>
      <c r="AE425" s="144"/>
      <c r="AG425" s="144"/>
      <c r="AI425" s="144"/>
    </row>
    <row r="426" spans="1:35" hidden="1" x14ac:dyDescent="0.25">
      <c r="A426" s="38">
        <v>414</v>
      </c>
      <c r="B426" s="61"/>
      <c r="C426" s="143" t="str">
        <f>VLOOKUP(D426,[8]Hoja1!$A$2:$B$1115,2,0)</f>
        <v>17541</v>
      </c>
      <c r="D426" s="31">
        <v>890801137</v>
      </c>
      <c r="E426" s="31">
        <v>214117541</v>
      </c>
      <c r="F426" s="61" t="s">
        <v>620</v>
      </c>
      <c r="G426" s="33">
        <v>0</v>
      </c>
      <c r="H426" s="33">
        <v>0</v>
      </c>
      <c r="I426" s="3">
        <v>282746256</v>
      </c>
      <c r="J426" s="3">
        <v>343231071</v>
      </c>
      <c r="K426" s="3">
        <v>0</v>
      </c>
      <c r="L426" s="3"/>
      <c r="M426" s="3"/>
      <c r="N426" s="3"/>
      <c r="O426" s="3"/>
      <c r="P426" s="34">
        <f t="shared" si="19"/>
        <v>625977327</v>
      </c>
      <c r="Q426" s="165">
        <v>437479823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23562188</v>
      </c>
      <c r="X426" s="3"/>
      <c r="Y426" s="3">
        <v>0</v>
      </c>
      <c r="Z426" s="3">
        <v>0</v>
      </c>
      <c r="AA426" s="3">
        <v>0</v>
      </c>
      <c r="AB426" s="3"/>
      <c r="AC426" s="36">
        <f t="shared" si="18"/>
        <v>23562188</v>
      </c>
      <c r="AD426" s="37">
        <f t="shared" si="20"/>
        <v>164935316</v>
      </c>
      <c r="AE426" s="144"/>
      <c r="AG426" s="144"/>
      <c r="AI426" s="144"/>
    </row>
    <row r="427" spans="1:35" hidden="1" x14ac:dyDescent="0.25">
      <c r="A427" s="29">
        <v>415</v>
      </c>
      <c r="B427" s="61"/>
      <c r="C427" s="143" t="str">
        <f>VLOOKUP(D427,[8]Hoja1!$A$2:$B$1115,2,0)</f>
        <v>17614</v>
      </c>
      <c r="D427" s="31">
        <v>890801138</v>
      </c>
      <c r="E427" s="31">
        <v>211417614</v>
      </c>
      <c r="F427" s="61" t="s">
        <v>621</v>
      </c>
      <c r="G427" s="33">
        <v>0</v>
      </c>
      <c r="H427" s="33">
        <v>0</v>
      </c>
      <c r="I427" s="3">
        <v>782019856</v>
      </c>
      <c r="J427" s="3">
        <v>873799669</v>
      </c>
      <c r="K427" s="3">
        <v>0</v>
      </c>
      <c r="L427" s="3"/>
      <c r="M427" s="3"/>
      <c r="N427" s="3"/>
      <c r="O427" s="3"/>
      <c r="P427" s="34">
        <f t="shared" si="19"/>
        <v>1655819525</v>
      </c>
      <c r="Q427" s="165">
        <v>1134472953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65168321</v>
      </c>
      <c r="X427" s="3"/>
      <c r="Y427" s="3">
        <v>0</v>
      </c>
      <c r="Z427" s="3">
        <v>0</v>
      </c>
      <c r="AA427" s="3">
        <v>0</v>
      </c>
      <c r="AB427" s="3"/>
      <c r="AC427" s="36">
        <f t="shared" si="18"/>
        <v>65168321</v>
      </c>
      <c r="AD427" s="37">
        <f t="shared" si="20"/>
        <v>456178251</v>
      </c>
      <c r="AE427" s="144"/>
      <c r="AG427" s="144"/>
      <c r="AI427" s="144"/>
    </row>
    <row r="428" spans="1:35" hidden="1" x14ac:dyDescent="0.25">
      <c r="A428" s="38">
        <v>416</v>
      </c>
      <c r="B428" s="61"/>
      <c r="C428" s="143" t="str">
        <f>VLOOKUP(D428,[8]Hoja1!$A$2:$B$1115,2,0)</f>
        <v>17616</v>
      </c>
      <c r="D428" s="31">
        <v>800095461</v>
      </c>
      <c r="E428" s="31">
        <v>211617616</v>
      </c>
      <c r="F428" s="61" t="s">
        <v>622</v>
      </c>
      <c r="G428" s="33">
        <v>0</v>
      </c>
      <c r="H428" s="33">
        <v>0</v>
      </c>
      <c r="I428" s="3">
        <v>156491922</v>
      </c>
      <c r="J428" s="3">
        <v>158043332</v>
      </c>
      <c r="K428" s="3">
        <v>0</v>
      </c>
      <c r="L428" s="3"/>
      <c r="M428" s="3"/>
      <c r="N428" s="3"/>
      <c r="O428" s="3"/>
      <c r="P428" s="34">
        <f t="shared" si="19"/>
        <v>314535254</v>
      </c>
      <c r="Q428" s="165">
        <v>210207308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13040994</v>
      </c>
      <c r="X428" s="3"/>
      <c r="Y428" s="3">
        <v>0</v>
      </c>
      <c r="Z428" s="3">
        <v>0</v>
      </c>
      <c r="AA428" s="3">
        <v>0</v>
      </c>
      <c r="AB428" s="3"/>
      <c r="AC428" s="36">
        <f t="shared" si="18"/>
        <v>13040994</v>
      </c>
      <c r="AD428" s="37">
        <f t="shared" si="20"/>
        <v>91286952</v>
      </c>
      <c r="AE428" s="144"/>
      <c r="AG428" s="144"/>
      <c r="AI428" s="144"/>
    </row>
    <row r="429" spans="1:35" hidden="1" x14ac:dyDescent="0.25">
      <c r="A429" s="29">
        <v>417</v>
      </c>
      <c r="B429" s="61"/>
      <c r="C429" s="143" t="str">
        <f>VLOOKUP(D429,[8]Hoja1!$A$2:$B$1115,2,0)</f>
        <v>17653</v>
      </c>
      <c r="D429" s="31">
        <v>890801131</v>
      </c>
      <c r="E429" s="31">
        <v>215317653</v>
      </c>
      <c r="F429" s="61" t="s">
        <v>623</v>
      </c>
      <c r="G429" s="33">
        <v>0</v>
      </c>
      <c r="H429" s="33">
        <v>0</v>
      </c>
      <c r="I429" s="3">
        <v>199888668</v>
      </c>
      <c r="J429" s="3">
        <v>235957594</v>
      </c>
      <c r="K429" s="3">
        <v>0</v>
      </c>
      <c r="L429" s="3"/>
      <c r="M429" s="3"/>
      <c r="N429" s="3"/>
      <c r="O429" s="3"/>
      <c r="P429" s="34">
        <f t="shared" si="19"/>
        <v>435846262</v>
      </c>
      <c r="Q429" s="165">
        <v>302587150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16657389</v>
      </c>
      <c r="X429" s="3"/>
      <c r="Y429" s="3">
        <v>0</v>
      </c>
      <c r="Z429" s="3">
        <v>0</v>
      </c>
      <c r="AA429" s="3">
        <v>0</v>
      </c>
      <c r="AB429" s="3"/>
      <c r="AC429" s="36">
        <f t="shared" si="18"/>
        <v>16657389</v>
      </c>
      <c r="AD429" s="37">
        <f t="shared" si="20"/>
        <v>116601723</v>
      </c>
      <c r="AE429" s="144"/>
      <c r="AG429" s="144"/>
      <c r="AI429" s="144"/>
    </row>
    <row r="430" spans="1:35" hidden="1" x14ac:dyDescent="0.25">
      <c r="A430" s="38">
        <v>418</v>
      </c>
      <c r="B430" s="61"/>
      <c r="C430" s="143" t="str">
        <f>VLOOKUP(D430,[8]Hoja1!$A$2:$B$1115,2,0)</f>
        <v>17662</v>
      </c>
      <c r="D430" s="31">
        <v>890801149</v>
      </c>
      <c r="E430" s="31">
        <v>216217662</v>
      </c>
      <c r="F430" s="61" t="s">
        <v>624</v>
      </c>
      <c r="G430" s="33">
        <v>0</v>
      </c>
      <c r="H430" s="33">
        <v>0</v>
      </c>
      <c r="I430" s="3">
        <v>320810280</v>
      </c>
      <c r="J430" s="3">
        <v>393191982</v>
      </c>
      <c r="K430" s="3">
        <v>0</v>
      </c>
      <c r="L430" s="3"/>
      <c r="M430" s="3"/>
      <c r="N430" s="3"/>
      <c r="O430" s="3"/>
      <c r="P430" s="34">
        <f t="shared" si="19"/>
        <v>714002262</v>
      </c>
      <c r="Q430" s="165">
        <v>500128742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26734190</v>
      </c>
      <c r="X430" s="3"/>
      <c r="Y430" s="3">
        <v>0</v>
      </c>
      <c r="Z430" s="3">
        <v>0</v>
      </c>
      <c r="AA430" s="3">
        <v>0</v>
      </c>
      <c r="AB430" s="3"/>
      <c r="AC430" s="36">
        <f t="shared" si="18"/>
        <v>26734190</v>
      </c>
      <c r="AD430" s="37">
        <f t="shared" si="20"/>
        <v>187139330</v>
      </c>
      <c r="AE430" s="144"/>
      <c r="AG430" s="144"/>
      <c r="AI430" s="144"/>
    </row>
    <row r="431" spans="1:35" hidden="1" x14ac:dyDescent="0.25">
      <c r="A431" s="29">
        <v>419</v>
      </c>
      <c r="B431" s="61"/>
      <c r="C431" s="143" t="str">
        <f>VLOOKUP(D431,[8]Hoja1!$A$2:$B$1115,2,0)</f>
        <v>17665</v>
      </c>
      <c r="D431" s="31">
        <v>810001998</v>
      </c>
      <c r="E431" s="31">
        <v>216517665</v>
      </c>
      <c r="F431" s="61" t="s">
        <v>625</v>
      </c>
      <c r="G431" s="33">
        <v>0</v>
      </c>
      <c r="H431" s="33">
        <v>0</v>
      </c>
      <c r="I431" s="3">
        <v>75875270</v>
      </c>
      <c r="J431" s="3">
        <v>94561758</v>
      </c>
      <c r="K431" s="3">
        <v>0</v>
      </c>
      <c r="L431" s="3"/>
      <c r="M431" s="3"/>
      <c r="N431" s="3"/>
      <c r="O431" s="3"/>
      <c r="P431" s="34">
        <f t="shared" si="19"/>
        <v>170437028</v>
      </c>
      <c r="Q431" s="165">
        <v>119853514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6322939</v>
      </c>
      <c r="X431" s="3"/>
      <c r="Y431" s="3">
        <v>0</v>
      </c>
      <c r="Z431" s="3">
        <v>0</v>
      </c>
      <c r="AA431" s="3">
        <v>0</v>
      </c>
      <c r="AB431" s="3"/>
      <c r="AC431" s="36">
        <f t="shared" si="18"/>
        <v>6322939</v>
      </c>
      <c r="AD431" s="37">
        <f t="shared" si="20"/>
        <v>44260575</v>
      </c>
      <c r="AE431" s="144"/>
      <c r="AG431" s="144"/>
      <c r="AI431" s="144"/>
    </row>
    <row r="432" spans="1:35" hidden="1" x14ac:dyDescent="0.25">
      <c r="A432" s="38">
        <v>420</v>
      </c>
      <c r="B432" s="61"/>
      <c r="C432" s="143" t="str">
        <f>VLOOKUP(D432,[8]Hoja1!$A$2:$B$1115,2,0)</f>
        <v>17777</v>
      </c>
      <c r="D432" s="31">
        <v>890801150</v>
      </c>
      <c r="E432" s="31">
        <v>217717777</v>
      </c>
      <c r="F432" s="61" t="s">
        <v>626</v>
      </c>
      <c r="G432" s="33">
        <v>0</v>
      </c>
      <c r="H432" s="33">
        <v>0</v>
      </c>
      <c r="I432" s="3">
        <v>447914128</v>
      </c>
      <c r="J432" s="3">
        <v>504826201</v>
      </c>
      <c r="K432" s="3">
        <v>0</v>
      </c>
      <c r="L432" s="3"/>
      <c r="M432" s="3"/>
      <c r="N432" s="3"/>
      <c r="O432" s="3"/>
      <c r="P432" s="34">
        <f t="shared" si="19"/>
        <v>952740329</v>
      </c>
      <c r="Q432" s="165">
        <v>654130909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37326177</v>
      </c>
      <c r="X432" s="3"/>
      <c r="Y432" s="3">
        <v>0</v>
      </c>
      <c r="Z432" s="3">
        <v>0</v>
      </c>
      <c r="AA432" s="3">
        <v>0</v>
      </c>
      <c r="AB432" s="3"/>
      <c r="AC432" s="36">
        <f t="shared" si="18"/>
        <v>37326177</v>
      </c>
      <c r="AD432" s="37">
        <f t="shared" si="20"/>
        <v>261283243</v>
      </c>
      <c r="AE432" s="144"/>
      <c r="AG432" s="144"/>
      <c r="AI432" s="144"/>
    </row>
    <row r="433" spans="1:35" hidden="1" x14ac:dyDescent="0.25">
      <c r="A433" s="29">
        <v>421</v>
      </c>
      <c r="B433" s="61"/>
      <c r="C433" s="143" t="str">
        <f>VLOOKUP(D433,[8]Hoja1!$A$2:$B$1115,2,0)</f>
        <v>17867</v>
      </c>
      <c r="D433" s="31">
        <v>890801151</v>
      </c>
      <c r="E433" s="31">
        <v>216717867</v>
      </c>
      <c r="F433" s="61" t="s">
        <v>627</v>
      </c>
      <c r="G433" s="33">
        <v>0</v>
      </c>
      <c r="H433" s="33">
        <v>0</v>
      </c>
      <c r="I433" s="3">
        <v>138505742</v>
      </c>
      <c r="J433" s="3">
        <v>182320299</v>
      </c>
      <c r="K433" s="3">
        <v>0</v>
      </c>
      <c r="L433" s="3"/>
      <c r="M433" s="3"/>
      <c r="N433" s="3"/>
      <c r="O433" s="3"/>
      <c r="P433" s="34">
        <f t="shared" si="19"/>
        <v>320826041</v>
      </c>
      <c r="Q433" s="165">
        <v>228488879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11542145</v>
      </c>
      <c r="X433" s="3"/>
      <c r="Y433" s="3">
        <v>0</v>
      </c>
      <c r="Z433" s="3">
        <v>0</v>
      </c>
      <c r="AA433" s="3">
        <v>0</v>
      </c>
      <c r="AB433" s="3"/>
      <c r="AC433" s="36">
        <f t="shared" si="18"/>
        <v>11542145</v>
      </c>
      <c r="AD433" s="37">
        <f t="shared" si="20"/>
        <v>80795017</v>
      </c>
      <c r="AE433" s="144"/>
      <c r="AG433" s="144"/>
      <c r="AI433" s="144"/>
    </row>
    <row r="434" spans="1:35" hidden="1" x14ac:dyDescent="0.25">
      <c r="A434" s="38">
        <v>422</v>
      </c>
      <c r="B434" s="61"/>
      <c r="C434" s="143" t="str">
        <f>VLOOKUP(D434,[8]Hoja1!$A$2:$B$1115,2,0)</f>
        <v>17873</v>
      </c>
      <c r="D434" s="31">
        <v>890801152</v>
      </c>
      <c r="E434" s="31">
        <v>217317873</v>
      </c>
      <c r="F434" s="61" t="s">
        <v>628</v>
      </c>
      <c r="G434" s="33">
        <v>0</v>
      </c>
      <c r="H434" s="33">
        <v>0</v>
      </c>
      <c r="I434" s="3">
        <v>510281136</v>
      </c>
      <c r="J434" s="3">
        <v>647959079</v>
      </c>
      <c r="K434" s="3">
        <v>0</v>
      </c>
      <c r="L434" s="3"/>
      <c r="M434" s="3"/>
      <c r="N434" s="3"/>
      <c r="O434" s="3"/>
      <c r="P434" s="34">
        <f t="shared" si="19"/>
        <v>1158240215</v>
      </c>
      <c r="Q434" s="165">
        <v>818052791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42523428</v>
      </c>
      <c r="X434" s="3"/>
      <c r="Y434" s="3">
        <v>0</v>
      </c>
      <c r="Z434" s="3">
        <v>0</v>
      </c>
      <c r="AA434" s="3">
        <v>0</v>
      </c>
      <c r="AB434" s="3"/>
      <c r="AC434" s="36">
        <f t="shared" si="18"/>
        <v>42523428</v>
      </c>
      <c r="AD434" s="37">
        <f t="shared" si="20"/>
        <v>297663996</v>
      </c>
      <c r="AE434" s="144"/>
      <c r="AG434" s="144"/>
      <c r="AI434" s="144"/>
    </row>
    <row r="435" spans="1:35" hidden="1" x14ac:dyDescent="0.25">
      <c r="A435" s="29">
        <v>423</v>
      </c>
      <c r="B435" s="61"/>
      <c r="C435" s="143" t="str">
        <f>VLOOKUP(D435,[8]Hoja1!$A$2:$B$1115,2,0)</f>
        <v>17877</v>
      </c>
      <c r="D435" s="31">
        <v>800090833</v>
      </c>
      <c r="E435" s="31">
        <v>217717877</v>
      </c>
      <c r="F435" s="61" t="s">
        <v>629</v>
      </c>
      <c r="G435" s="33">
        <v>0</v>
      </c>
      <c r="H435" s="33">
        <v>0</v>
      </c>
      <c r="I435" s="3">
        <v>152433798</v>
      </c>
      <c r="J435" s="3">
        <v>191737967</v>
      </c>
      <c r="K435" s="3">
        <v>0</v>
      </c>
      <c r="L435" s="3"/>
      <c r="M435" s="3"/>
      <c r="N435" s="3"/>
      <c r="O435" s="3"/>
      <c r="P435" s="34">
        <f t="shared" si="19"/>
        <v>344171765</v>
      </c>
      <c r="Q435" s="165">
        <v>242549235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12702817</v>
      </c>
      <c r="X435" s="3"/>
      <c r="Y435" s="3">
        <v>0</v>
      </c>
      <c r="Z435" s="3">
        <v>0</v>
      </c>
      <c r="AA435" s="3">
        <v>0</v>
      </c>
      <c r="AB435" s="3"/>
      <c r="AC435" s="36">
        <f t="shared" si="18"/>
        <v>12702817</v>
      </c>
      <c r="AD435" s="37">
        <f t="shared" si="20"/>
        <v>88919713</v>
      </c>
      <c r="AE435" s="144"/>
      <c r="AG435" s="144"/>
      <c r="AI435" s="144"/>
    </row>
    <row r="436" spans="1:35" hidden="1" x14ac:dyDescent="0.25">
      <c r="A436" s="38">
        <v>424</v>
      </c>
      <c r="B436" s="61"/>
      <c r="C436" s="143" t="str">
        <f>VLOOKUP(D436,[8]Hoja1!$A$2:$B$1115,2,0)</f>
        <v>18029</v>
      </c>
      <c r="D436" s="31">
        <v>891190431</v>
      </c>
      <c r="E436" s="31">
        <v>212918029</v>
      </c>
      <c r="F436" s="61" t="s">
        <v>630</v>
      </c>
      <c r="G436" s="33">
        <v>0</v>
      </c>
      <c r="H436" s="33">
        <v>0</v>
      </c>
      <c r="I436" s="3">
        <v>114513798</v>
      </c>
      <c r="J436" s="3">
        <v>99113057</v>
      </c>
      <c r="K436" s="3">
        <v>0</v>
      </c>
      <c r="L436" s="3"/>
      <c r="M436" s="3"/>
      <c r="N436" s="3"/>
      <c r="O436" s="3"/>
      <c r="P436" s="34">
        <f t="shared" si="19"/>
        <v>213626855</v>
      </c>
      <c r="Q436" s="165">
        <v>137284325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9542817</v>
      </c>
      <c r="X436" s="3"/>
      <c r="Y436" s="3">
        <v>0</v>
      </c>
      <c r="Z436" s="3">
        <v>0</v>
      </c>
      <c r="AA436" s="3">
        <v>0</v>
      </c>
      <c r="AB436" s="3"/>
      <c r="AC436" s="36">
        <f t="shared" si="18"/>
        <v>9542817</v>
      </c>
      <c r="AD436" s="37">
        <f t="shared" si="20"/>
        <v>66799713</v>
      </c>
      <c r="AE436" s="144"/>
      <c r="AG436" s="144"/>
      <c r="AI436" s="144"/>
    </row>
    <row r="437" spans="1:35" hidden="1" x14ac:dyDescent="0.25">
      <c r="A437" s="29">
        <v>425</v>
      </c>
      <c r="B437" s="61"/>
      <c r="C437" s="143" t="str">
        <f>VLOOKUP(D437,[8]Hoja1!$A$2:$B$1115,2,0)</f>
        <v>18094</v>
      </c>
      <c r="D437" s="31">
        <v>800095734</v>
      </c>
      <c r="E437" s="31">
        <v>219418094</v>
      </c>
      <c r="F437" s="61" t="s">
        <v>631</v>
      </c>
      <c r="G437" s="33">
        <v>0</v>
      </c>
      <c r="H437" s="33">
        <v>0</v>
      </c>
      <c r="I437" s="3">
        <v>248991112</v>
      </c>
      <c r="J437" s="3">
        <v>235316761</v>
      </c>
      <c r="K437" s="3">
        <v>0</v>
      </c>
      <c r="L437" s="3"/>
      <c r="M437" s="3"/>
      <c r="N437" s="3"/>
      <c r="O437" s="3"/>
      <c r="P437" s="34">
        <f t="shared" si="19"/>
        <v>484307873</v>
      </c>
      <c r="Q437" s="165">
        <v>318313797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20749259</v>
      </c>
      <c r="X437" s="3"/>
      <c r="Y437" s="3">
        <v>0</v>
      </c>
      <c r="Z437" s="3">
        <v>0</v>
      </c>
      <c r="AA437" s="3">
        <v>0</v>
      </c>
      <c r="AB437" s="3"/>
      <c r="AC437" s="36">
        <f t="shared" si="18"/>
        <v>20749259</v>
      </c>
      <c r="AD437" s="37">
        <f t="shared" si="20"/>
        <v>145244817</v>
      </c>
      <c r="AE437" s="144"/>
      <c r="AG437" s="144"/>
      <c r="AI437" s="144"/>
    </row>
    <row r="438" spans="1:35" hidden="1" x14ac:dyDescent="0.25">
      <c r="A438" s="38">
        <v>426</v>
      </c>
      <c r="B438" s="61"/>
      <c r="C438" s="143" t="str">
        <f>VLOOKUP(D438,[8]Hoja1!$A$2:$B$1115,2,0)</f>
        <v>18150</v>
      </c>
      <c r="D438" s="31">
        <v>800095754</v>
      </c>
      <c r="E438" s="31">
        <v>215018150</v>
      </c>
      <c r="F438" s="61" t="s">
        <v>632</v>
      </c>
      <c r="G438" s="33">
        <v>0</v>
      </c>
      <c r="H438" s="33">
        <v>0</v>
      </c>
      <c r="I438" s="3">
        <v>1121724864</v>
      </c>
      <c r="J438" s="3">
        <v>985484747</v>
      </c>
      <c r="K438" s="3">
        <v>0</v>
      </c>
      <c r="L438" s="3"/>
      <c r="M438" s="3"/>
      <c r="N438" s="3"/>
      <c r="O438" s="3"/>
      <c r="P438" s="34">
        <f t="shared" si="19"/>
        <v>2107209611</v>
      </c>
      <c r="Q438" s="165">
        <v>941633087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93477072</v>
      </c>
      <c r="X438" s="3"/>
      <c r="Y438" s="3">
        <v>0</v>
      </c>
      <c r="Z438" s="3">
        <v>0</v>
      </c>
      <c r="AA438" s="3">
        <v>0</v>
      </c>
      <c r="AB438" s="3"/>
      <c r="AC438" s="36">
        <f t="shared" si="18"/>
        <v>93477072</v>
      </c>
      <c r="AD438" s="37">
        <f t="shared" si="20"/>
        <v>1072099452</v>
      </c>
      <c r="AE438" s="144"/>
      <c r="AG438" s="144"/>
      <c r="AI438" s="144"/>
    </row>
    <row r="439" spans="1:35" hidden="1" x14ac:dyDescent="0.25">
      <c r="A439" s="29">
        <v>427</v>
      </c>
      <c r="B439" s="61"/>
      <c r="C439" s="143" t="str">
        <f>VLOOKUP(D439,[8]Hoja1!$A$2:$B$1115,2,0)</f>
        <v>18205</v>
      </c>
      <c r="D439" s="31">
        <v>800095757</v>
      </c>
      <c r="E439" s="31">
        <v>210518205</v>
      </c>
      <c r="F439" s="61" t="s">
        <v>633</v>
      </c>
      <c r="G439" s="33">
        <v>0</v>
      </c>
      <c r="H439" s="33">
        <v>0</v>
      </c>
      <c r="I439" s="3">
        <v>220078460</v>
      </c>
      <c r="J439" s="3">
        <v>212130343</v>
      </c>
      <c r="K439" s="3">
        <v>0</v>
      </c>
      <c r="L439" s="3"/>
      <c r="M439" s="3"/>
      <c r="N439" s="3"/>
      <c r="O439" s="3"/>
      <c r="P439" s="34">
        <f t="shared" si="19"/>
        <v>432208803</v>
      </c>
      <c r="Q439" s="165">
        <v>285489831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18339872</v>
      </c>
      <c r="X439" s="3"/>
      <c r="Y439" s="3">
        <v>0</v>
      </c>
      <c r="Z439" s="3">
        <v>0</v>
      </c>
      <c r="AA439" s="3">
        <v>0</v>
      </c>
      <c r="AB439" s="3"/>
      <c r="AC439" s="36">
        <f t="shared" si="18"/>
        <v>18339872</v>
      </c>
      <c r="AD439" s="37">
        <f t="shared" si="20"/>
        <v>128379100</v>
      </c>
      <c r="AE439" s="144"/>
      <c r="AG439" s="144"/>
      <c r="AI439" s="144"/>
    </row>
    <row r="440" spans="1:35" hidden="1" x14ac:dyDescent="0.25">
      <c r="A440" s="38">
        <v>428</v>
      </c>
      <c r="B440" s="61"/>
      <c r="C440" s="143" t="str">
        <f>VLOOKUP(D440,[8]Hoja1!$A$2:$B$1115,2,0)</f>
        <v>18247</v>
      </c>
      <c r="D440" s="31">
        <v>800095760</v>
      </c>
      <c r="E440" s="31">
        <v>214718247</v>
      </c>
      <c r="F440" s="61" t="s">
        <v>634</v>
      </c>
      <c r="G440" s="33">
        <v>0</v>
      </c>
      <c r="H440" s="33">
        <v>0</v>
      </c>
      <c r="I440" s="3">
        <v>407836976</v>
      </c>
      <c r="J440" s="3">
        <v>405476287</v>
      </c>
      <c r="K440" s="3">
        <v>0</v>
      </c>
      <c r="L440" s="3"/>
      <c r="M440" s="3"/>
      <c r="N440" s="3"/>
      <c r="O440" s="3"/>
      <c r="P440" s="34">
        <f t="shared" si="19"/>
        <v>813313263</v>
      </c>
      <c r="Q440" s="165">
        <v>541421947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33986415</v>
      </c>
      <c r="X440" s="3"/>
      <c r="Y440" s="3">
        <v>0</v>
      </c>
      <c r="Z440" s="3">
        <v>0</v>
      </c>
      <c r="AA440" s="3">
        <v>0</v>
      </c>
      <c r="AB440" s="3"/>
      <c r="AC440" s="36">
        <f t="shared" si="18"/>
        <v>33986415</v>
      </c>
      <c r="AD440" s="37">
        <f t="shared" si="20"/>
        <v>237904901</v>
      </c>
      <c r="AE440" s="144"/>
      <c r="AG440" s="144"/>
      <c r="AI440" s="144"/>
    </row>
    <row r="441" spans="1:35" hidden="1" x14ac:dyDescent="0.25">
      <c r="A441" s="29">
        <v>429</v>
      </c>
      <c r="B441" s="61"/>
      <c r="C441" s="143" t="str">
        <f>VLOOKUP(D441,[8]Hoja1!$A$2:$B$1115,2,0)</f>
        <v>18256</v>
      </c>
      <c r="D441" s="31">
        <v>800095763</v>
      </c>
      <c r="E441" s="31">
        <v>215618256</v>
      </c>
      <c r="F441" s="61" t="s">
        <v>635</v>
      </c>
      <c r="G441" s="33">
        <v>0</v>
      </c>
      <c r="H441" s="33">
        <v>0</v>
      </c>
      <c r="I441" s="3">
        <v>310769872</v>
      </c>
      <c r="J441" s="3">
        <v>311367297</v>
      </c>
      <c r="K441" s="3">
        <v>0</v>
      </c>
      <c r="L441" s="3"/>
      <c r="M441" s="3"/>
      <c r="N441" s="3"/>
      <c r="O441" s="3"/>
      <c r="P441" s="34">
        <f t="shared" si="19"/>
        <v>622137169</v>
      </c>
      <c r="Q441" s="165">
        <v>414957253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25897489</v>
      </c>
      <c r="X441" s="3"/>
      <c r="Y441" s="3">
        <v>0</v>
      </c>
      <c r="Z441" s="3">
        <v>0</v>
      </c>
      <c r="AA441" s="3">
        <v>0</v>
      </c>
      <c r="AB441" s="3"/>
      <c r="AC441" s="36">
        <f t="shared" si="18"/>
        <v>25897489</v>
      </c>
      <c r="AD441" s="37">
        <f t="shared" si="20"/>
        <v>181282427</v>
      </c>
      <c r="AE441" s="144"/>
      <c r="AG441" s="144"/>
      <c r="AI441" s="144"/>
    </row>
    <row r="442" spans="1:35" hidden="1" x14ac:dyDescent="0.25">
      <c r="A442" s="38">
        <v>430</v>
      </c>
      <c r="B442" s="61"/>
      <c r="C442" s="143" t="str">
        <f>VLOOKUP(D442,[8]Hoja1!$A$2:$B$1115,2,0)</f>
        <v>18410</v>
      </c>
      <c r="D442" s="31">
        <v>800095770</v>
      </c>
      <c r="E442" s="31">
        <v>211018410</v>
      </c>
      <c r="F442" s="61" t="s">
        <v>636</v>
      </c>
      <c r="G442" s="33">
        <v>0</v>
      </c>
      <c r="H442" s="33">
        <v>0</v>
      </c>
      <c r="I442" s="3">
        <v>392092264</v>
      </c>
      <c r="J442" s="3">
        <v>350827725</v>
      </c>
      <c r="K442" s="3">
        <v>0</v>
      </c>
      <c r="L442" s="3"/>
      <c r="M442" s="3"/>
      <c r="N442" s="3"/>
      <c r="O442" s="3"/>
      <c r="P442" s="34">
        <f t="shared" si="19"/>
        <v>742919989</v>
      </c>
      <c r="Q442" s="165">
        <v>481525145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32674355</v>
      </c>
      <c r="X442" s="3"/>
      <c r="Y442" s="3">
        <v>0</v>
      </c>
      <c r="Z442" s="3">
        <v>0</v>
      </c>
      <c r="AA442" s="3">
        <v>0</v>
      </c>
      <c r="AB442" s="3"/>
      <c r="AC442" s="36">
        <f t="shared" si="18"/>
        <v>32674355</v>
      </c>
      <c r="AD442" s="37">
        <f t="shared" si="20"/>
        <v>228720489</v>
      </c>
      <c r="AE442" s="144"/>
      <c r="AG442" s="144"/>
      <c r="AI442" s="144"/>
    </row>
    <row r="443" spans="1:35" hidden="1" x14ac:dyDescent="0.25">
      <c r="A443" s="29">
        <v>431</v>
      </c>
      <c r="B443" s="61"/>
      <c r="C443" s="143" t="str">
        <f>VLOOKUP(D443,[8]Hoja1!$A$2:$B$1115,2,0)</f>
        <v>18460</v>
      </c>
      <c r="D443" s="31">
        <v>800067452</v>
      </c>
      <c r="E443" s="31">
        <v>216018460</v>
      </c>
      <c r="F443" s="61" t="s">
        <v>637</v>
      </c>
      <c r="G443" s="33">
        <v>0</v>
      </c>
      <c r="H443" s="33">
        <v>0</v>
      </c>
      <c r="I443" s="3">
        <v>349321592</v>
      </c>
      <c r="J443" s="3">
        <v>328345166</v>
      </c>
      <c r="K443" s="3">
        <v>0</v>
      </c>
      <c r="L443" s="3"/>
      <c r="M443" s="3"/>
      <c r="N443" s="3"/>
      <c r="O443" s="3"/>
      <c r="P443" s="34">
        <f t="shared" si="19"/>
        <v>677666758</v>
      </c>
      <c r="Q443" s="165">
        <v>444785698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29110133</v>
      </c>
      <c r="X443" s="3"/>
      <c r="Y443" s="3">
        <v>0</v>
      </c>
      <c r="Z443" s="3">
        <v>0</v>
      </c>
      <c r="AA443" s="3">
        <v>0</v>
      </c>
      <c r="AB443" s="3"/>
      <c r="AC443" s="36">
        <f t="shared" si="18"/>
        <v>29110133</v>
      </c>
      <c r="AD443" s="37">
        <f t="shared" si="20"/>
        <v>203770927</v>
      </c>
      <c r="AE443" s="144"/>
      <c r="AG443" s="144"/>
      <c r="AI443" s="144"/>
    </row>
    <row r="444" spans="1:35" hidden="1" x14ac:dyDescent="0.25">
      <c r="A444" s="38">
        <v>432</v>
      </c>
      <c r="B444" s="61"/>
      <c r="C444" s="143" t="str">
        <f>VLOOKUP(D444,[8]Hoja1!$A$2:$B$1115,2,0)</f>
        <v>18479</v>
      </c>
      <c r="D444" s="31">
        <v>800095773</v>
      </c>
      <c r="E444" s="31">
        <v>217918479</v>
      </c>
      <c r="F444" s="61" t="s">
        <v>638</v>
      </c>
      <c r="G444" s="33">
        <v>0</v>
      </c>
      <c r="H444" s="33">
        <v>0</v>
      </c>
      <c r="I444" s="3">
        <v>75455270</v>
      </c>
      <c r="J444" s="3">
        <v>66147753</v>
      </c>
      <c r="K444" s="3">
        <v>0</v>
      </c>
      <c r="L444" s="3"/>
      <c r="M444" s="3"/>
      <c r="N444" s="3"/>
      <c r="O444" s="3"/>
      <c r="P444" s="34">
        <f t="shared" si="19"/>
        <v>141603023</v>
      </c>
      <c r="Q444" s="165">
        <v>91299509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6287939</v>
      </c>
      <c r="X444" s="3"/>
      <c r="Y444" s="3">
        <v>0</v>
      </c>
      <c r="Z444" s="3">
        <v>0</v>
      </c>
      <c r="AA444" s="3">
        <v>0</v>
      </c>
      <c r="AB444" s="3"/>
      <c r="AC444" s="36">
        <f t="shared" si="18"/>
        <v>6287939</v>
      </c>
      <c r="AD444" s="37">
        <f t="shared" si="20"/>
        <v>44015575</v>
      </c>
      <c r="AE444" s="144"/>
      <c r="AG444" s="144"/>
      <c r="AI444" s="144"/>
    </row>
    <row r="445" spans="1:35" hidden="1" x14ac:dyDescent="0.25">
      <c r="A445" s="29">
        <v>433</v>
      </c>
      <c r="B445" s="61"/>
      <c r="C445" s="143" t="str">
        <f>VLOOKUP(D445,[8]Hoja1!$A$2:$B$1115,2,0)</f>
        <v>18592</v>
      </c>
      <c r="D445" s="31">
        <v>800095775</v>
      </c>
      <c r="E445" s="31">
        <v>219218592</v>
      </c>
      <c r="F445" s="61" t="s">
        <v>639</v>
      </c>
      <c r="G445" s="33">
        <v>0</v>
      </c>
      <c r="H445" s="33">
        <v>0</v>
      </c>
      <c r="I445" s="3">
        <v>806444544</v>
      </c>
      <c r="J445" s="3">
        <v>642557912</v>
      </c>
      <c r="K445" s="3">
        <v>0</v>
      </c>
      <c r="L445" s="3"/>
      <c r="M445" s="3"/>
      <c r="N445" s="3"/>
      <c r="O445" s="3"/>
      <c r="P445" s="34">
        <f t="shared" si="19"/>
        <v>1449002456</v>
      </c>
      <c r="Q445" s="165">
        <v>903330748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67203712</v>
      </c>
      <c r="X445" s="3"/>
      <c r="Y445" s="3">
        <v>0</v>
      </c>
      <c r="Z445" s="3">
        <v>0</v>
      </c>
      <c r="AA445" s="3">
        <v>0</v>
      </c>
      <c r="AB445" s="3"/>
      <c r="AC445" s="36">
        <f t="shared" si="18"/>
        <v>67203712</v>
      </c>
      <c r="AD445" s="37">
        <f t="shared" si="20"/>
        <v>478467996</v>
      </c>
      <c r="AE445" s="144"/>
      <c r="AG445" s="144"/>
      <c r="AI445" s="144"/>
    </row>
    <row r="446" spans="1:35" hidden="1" x14ac:dyDescent="0.25">
      <c r="A446" s="38">
        <v>434</v>
      </c>
      <c r="B446" s="61"/>
      <c r="C446" s="143" t="str">
        <f>VLOOKUP(D446,[8]Hoja1!$A$2:$B$1115,2,0)</f>
        <v>18610</v>
      </c>
      <c r="D446" s="31">
        <v>800095782</v>
      </c>
      <c r="E446" s="31">
        <v>211018610</v>
      </c>
      <c r="F446" s="61" t="s">
        <v>640</v>
      </c>
      <c r="G446" s="33">
        <v>0</v>
      </c>
      <c r="H446" s="33">
        <v>0</v>
      </c>
      <c r="I446" s="3">
        <v>371261796</v>
      </c>
      <c r="J446" s="3">
        <v>346630326</v>
      </c>
      <c r="K446" s="3">
        <v>0</v>
      </c>
      <c r="L446" s="3"/>
      <c r="M446" s="3"/>
      <c r="N446" s="3"/>
      <c r="O446" s="3"/>
      <c r="P446" s="34">
        <f t="shared" si="19"/>
        <v>717892122</v>
      </c>
      <c r="Q446" s="165">
        <v>470384258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30938483</v>
      </c>
      <c r="X446" s="3"/>
      <c r="Y446" s="3">
        <v>0</v>
      </c>
      <c r="Z446" s="3">
        <v>0</v>
      </c>
      <c r="AA446" s="3">
        <v>0</v>
      </c>
      <c r="AB446" s="3"/>
      <c r="AC446" s="36">
        <f t="shared" si="18"/>
        <v>30938483</v>
      </c>
      <c r="AD446" s="37">
        <f t="shared" si="20"/>
        <v>216569381</v>
      </c>
      <c r="AE446" s="144"/>
      <c r="AG446" s="144"/>
      <c r="AI446" s="144"/>
    </row>
    <row r="447" spans="1:35" hidden="1" x14ac:dyDescent="0.25">
      <c r="A447" s="29">
        <v>435</v>
      </c>
      <c r="B447" s="61"/>
      <c r="C447" s="143" t="str">
        <f>VLOOKUP(D447,[8]Hoja1!$A$2:$B$1115,2,0)</f>
        <v>18753</v>
      </c>
      <c r="D447" s="31">
        <v>800095785</v>
      </c>
      <c r="E447" s="31">
        <v>215318753</v>
      </c>
      <c r="F447" s="61" t="s">
        <v>641</v>
      </c>
      <c r="G447" s="33">
        <v>0</v>
      </c>
      <c r="H447" s="33">
        <v>0</v>
      </c>
      <c r="I447" s="3">
        <v>1846811360</v>
      </c>
      <c r="J447" s="3">
        <v>1544329520</v>
      </c>
      <c r="K447" s="3">
        <v>0</v>
      </c>
      <c r="L447" s="3"/>
      <c r="M447" s="3"/>
      <c r="N447" s="3"/>
      <c r="O447" s="3"/>
      <c r="P447" s="34">
        <f t="shared" si="19"/>
        <v>3391140880</v>
      </c>
      <c r="Q447" s="165">
        <v>2159933308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153900947</v>
      </c>
      <c r="X447" s="3"/>
      <c r="Y447" s="3">
        <v>0</v>
      </c>
      <c r="Z447" s="3">
        <v>0</v>
      </c>
      <c r="AA447" s="3">
        <v>0</v>
      </c>
      <c r="AB447" s="3"/>
      <c r="AC447" s="36">
        <f t="shared" si="18"/>
        <v>153900947</v>
      </c>
      <c r="AD447" s="37">
        <f t="shared" si="20"/>
        <v>1077306625</v>
      </c>
      <c r="AE447" s="144"/>
      <c r="AG447" s="144"/>
      <c r="AI447" s="144"/>
    </row>
    <row r="448" spans="1:35" hidden="1" x14ac:dyDescent="0.25">
      <c r="A448" s="38">
        <v>436</v>
      </c>
      <c r="B448" s="61"/>
      <c r="C448" s="143" t="str">
        <f>VLOOKUP(D448,[8]Hoja1!$A$2:$B$1115,2,0)</f>
        <v>18756</v>
      </c>
      <c r="D448" s="31">
        <v>800095786</v>
      </c>
      <c r="E448" s="31">
        <v>215618756</v>
      </c>
      <c r="F448" s="61" t="s">
        <v>642</v>
      </c>
      <c r="G448" s="33">
        <v>0</v>
      </c>
      <c r="H448" s="33">
        <v>0</v>
      </c>
      <c r="I448" s="3">
        <v>419774572</v>
      </c>
      <c r="J448" s="3">
        <v>351036103</v>
      </c>
      <c r="K448" s="3">
        <v>0</v>
      </c>
      <c r="L448" s="3"/>
      <c r="M448" s="3"/>
      <c r="N448" s="3"/>
      <c r="O448" s="3"/>
      <c r="P448" s="34">
        <f t="shared" si="19"/>
        <v>770810675</v>
      </c>
      <c r="Q448" s="165">
        <v>490960959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34981214</v>
      </c>
      <c r="X448" s="3"/>
      <c r="Y448" s="3">
        <v>0</v>
      </c>
      <c r="Z448" s="3">
        <v>0</v>
      </c>
      <c r="AA448" s="3">
        <v>0</v>
      </c>
      <c r="AB448" s="3"/>
      <c r="AC448" s="36">
        <f t="shared" si="18"/>
        <v>34981214</v>
      </c>
      <c r="AD448" s="37">
        <f t="shared" si="20"/>
        <v>244868502</v>
      </c>
      <c r="AE448" s="144"/>
      <c r="AG448" s="144"/>
      <c r="AI448" s="144"/>
    </row>
    <row r="449" spans="1:35" hidden="1" x14ac:dyDescent="0.25">
      <c r="A449" s="29">
        <v>437</v>
      </c>
      <c r="B449" s="61"/>
      <c r="C449" s="143" t="str">
        <f>VLOOKUP(D449,[8]Hoja1!$A$2:$B$1115,2,0)</f>
        <v>18785</v>
      </c>
      <c r="D449" s="31">
        <v>800095788</v>
      </c>
      <c r="E449" s="31">
        <v>218518785</v>
      </c>
      <c r="F449" s="61" t="s">
        <v>643</v>
      </c>
      <c r="G449" s="33">
        <v>0</v>
      </c>
      <c r="H449" s="33">
        <v>0</v>
      </c>
      <c r="I449" s="3">
        <v>171824772</v>
      </c>
      <c r="J449" s="3">
        <v>159689190</v>
      </c>
      <c r="K449" s="3">
        <v>0</v>
      </c>
      <c r="L449" s="3"/>
      <c r="M449" s="3"/>
      <c r="N449" s="3"/>
      <c r="O449" s="3"/>
      <c r="P449" s="34">
        <f t="shared" si="19"/>
        <v>331513962</v>
      </c>
      <c r="Q449" s="165">
        <v>216964114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14318731</v>
      </c>
      <c r="X449" s="3"/>
      <c r="Y449" s="3">
        <v>0</v>
      </c>
      <c r="Z449" s="3">
        <v>0</v>
      </c>
      <c r="AA449" s="3">
        <v>0</v>
      </c>
      <c r="AB449" s="3"/>
      <c r="AC449" s="36">
        <f t="shared" si="18"/>
        <v>14318731</v>
      </c>
      <c r="AD449" s="37">
        <f t="shared" si="20"/>
        <v>100231117</v>
      </c>
      <c r="AE449" s="144"/>
      <c r="AG449" s="144"/>
      <c r="AI449" s="144"/>
    </row>
    <row r="450" spans="1:35" hidden="1" x14ac:dyDescent="0.25">
      <c r="A450" s="38">
        <v>438</v>
      </c>
      <c r="B450" s="61"/>
      <c r="C450" s="143" t="str">
        <f>VLOOKUP(D450,[8]Hoja1!$A$2:$B$1115,2,0)</f>
        <v>18860</v>
      </c>
      <c r="D450" s="31">
        <v>800050407</v>
      </c>
      <c r="E450" s="31">
        <v>216018860</v>
      </c>
      <c r="F450" s="61" t="s">
        <v>415</v>
      </c>
      <c r="G450" s="33">
        <v>0</v>
      </c>
      <c r="H450" s="33">
        <v>0</v>
      </c>
      <c r="I450" s="3">
        <v>156800672</v>
      </c>
      <c r="J450" s="3">
        <v>155178566</v>
      </c>
      <c r="K450" s="3">
        <v>0</v>
      </c>
      <c r="L450" s="3"/>
      <c r="M450" s="3"/>
      <c r="N450" s="3"/>
      <c r="O450" s="3"/>
      <c r="P450" s="34">
        <f t="shared" si="19"/>
        <v>311979238</v>
      </c>
      <c r="Q450" s="165">
        <v>207445458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13066723</v>
      </c>
      <c r="X450" s="3"/>
      <c r="Y450" s="3">
        <v>0</v>
      </c>
      <c r="Z450" s="3">
        <v>0</v>
      </c>
      <c r="AA450" s="3">
        <v>0</v>
      </c>
      <c r="AB450" s="3"/>
      <c r="AC450" s="36">
        <f t="shared" si="18"/>
        <v>13066723</v>
      </c>
      <c r="AD450" s="37">
        <f t="shared" si="20"/>
        <v>91467057</v>
      </c>
      <c r="AE450" s="144"/>
      <c r="AG450" s="144"/>
      <c r="AI450" s="144"/>
    </row>
    <row r="451" spans="1:35" hidden="1" x14ac:dyDescent="0.25">
      <c r="A451" s="29">
        <v>439</v>
      </c>
      <c r="B451" s="61"/>
      <c r="C451" s="143" t="str">
        <f>VLOOKUP(D451,[8]Hoja1!$A$2:$B$1115,2,0)</f>
        <v>19022</v>
      </c>
      <c r="D451" s="31">
        <v>891502664</v>
      </c>
      <c r="E451" s="31">
        <v>212219022</v>
      </c>
      <c r="F451" s="61" t="s">
        <v>644</v>
      </c>
      <c r="G451" s="33">
        <v>0</v>
      </c>
      <c r="H451" s="33">
        <v>0</v>
      </c>
      <c r="I451" s="3">
        <v>324950100</v>
      </c>
      <c r="J451" s="3">
        <v>286370274</v>
      </c>
      <c r="K451" s="3">
        <v>0</v>
      </c>
      <c r="L451" s="3"/>
      <c r="M451" s="3"/>
      <c r="N451" s="3"/>
      <c r="O451" s="3"/>
      <c r="P451" s="34">
        <f t="shared" si="19"/>
        <v>611320374</v>
      </c>
      <c r="Q451" s="165">
        <v>394686974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27079175</v>
      </c>
      <c r="X451" s="3"/>
      <c r="Y451" s="3">
        <v>0</v>
      </c>
      <c r="Z451" s="3">
        <v>0</v>
      </c>
      <c r="AA451" s="3">
        <v>0</v>
      </c>
      <c r="AB451" s="3"/>
      <c r="AC451" s="36">
        <f t="shared" si="18"/>
        <v>27079175</v>
      </c>
      <c r="AD451" s="37">
        <f t="shared" si="20"/>
        <v>189554225</v>
      </c>
      <c r="AE451" s="144"/>
      <c r="AG451" s="144"/>
      <c r="AI451" s="144"/>
    </row>
    <row r="452" spans="1:35" hidden="1" x14ac:dyDescent="0.25">
      <c r="A452" s="38">
        <v>440</v>
      </c>
      <c r="B452" s="61"/>
      <c r="C452" s="143" t="str">
        <f>VLOOKUP(D452,[8]Hoja1!$A$2:$B$1115,2,0)</f>
        <v>19050</v>
      </c>
      <c r="D452" s="31">
        <v>891500725</v>
      </c>
      <c r="E452" s="31">
        <v>215019050</v>
      </c>
      <c r="F452" s="61" t="s">
        <v>320</v>
      </c>
      <c r="G452" s="33">
        <v>0</v>
      </c>
      <c r="H452" s="33">
        <v>0</v>
      </c>
      <c r="I452" s="3">
        <v>706145216</v>
      </c>
      <c r="J452" s="3">
        <v>636649293</v>
      </c>
      <c r="K452" s="3">
        <v>0</v>
      </c>
      <c r="L452" s="3"/>
      <c r="M452" s="3"/>
      <c r="N452" s="46"/>
      <c r="O452" s="46"/>
      <c r="P452" s="34">
        <f t="shared" si="19"/>
        <v>1342794509</v>
      </c>
      <c r="Q452" s="165">
        <v>872031033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58845435</v>
      </c>
      <c r="X452" s="3"/>
      <c r="Y452" s="3">
        <v>0</v>
      </c>
      <c r="Z452" s="3">
        <v>0</v>
      </c>
      <c r="AA452" s="3">
        <v>0</v>
      </c>
      <c r="AB452" s="3"/>
      <c r="AC452" s="36">
        <f t="shared" si="18"/>
        <v>58845435</v>
      </c>
      <c r="AD452" s="37">
        <f t="shared" si="20"/>
        <v>411918041</v>
      </c>
      <c r="AE452" s="144"/>
      <c r="AG452" s="144"/>
      <c r="AI452" s="144"/>
    </row>
    <row r="453" spans="1:35" hidden="1" x14ac:dyDescent="0.25">
      <c r="A453" s="29">
        <v>441</v>
      </c>
      <c r="B453" s="61"/>
      <c r="C453" s="143" t="str">
        <f>VLOOKUP(D453,[8]Hoja1!$A$2:$B$1115,2,0)</f>
        <v>19075</v>
      </c>
      <c r="D453" s="31">
        <v>891500869</v>
      </c>
      <c r="E453" s="31">
        <v>217519075</v>
      </c>
      <c r="F453" s="61" t="s">
        <v>645</v>
      </c>
      <c r="G453" s="33">
        <v>0</v>
      </c>
      <c r="H453" s="33">
        <v>0</v>
      </c>
      <c r="I453" s="3">
        <v>450426520</v>
      </c>
      <c r="J453" s="3">
        <v>363741095</v>
      </c>
      <c r="K453" s="3">
        <v>0</v>
      </c>
      <c r="L453" s="3"/>
      <c r="M453" s="3"/>
      <c r="N453" s="46"/>
      <c r="O453" s="46"/>
      <c r="P453" s="34">
        <f t="shared" si="19"/>
        <v>814167615</v>
      </c>
      <c r="Q453" s="165">
        <v>513883267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37535543</v>
      </c>
      <c r="X453" s="3"/>
      <c r="Y453" s="3">
        <v>0</v>
      </c>
      <c r="Z453" s="3">
        <v>0</v>
      </c>
      <c r="AA453" s="3">
        <v>0</v>
      </c>
      <c r="AB453" s="3"/>
      <c r="AC453" s="36">
        <f t="shared" si="18"/>
        <v>37535543</v>
      </c>
      <c r="AD453" s="37">
        <f t="shared" si="20"/>
        <v>262748805</v>
      </c>
      <c r="AE453" s="144"/>
      <c r="AG453" s="144"/>
      <c r="AI453" s="144"/>
    </row>
    <row r="454" spans="1:35" hidden="1" x14ac:dyDescent="0.25">
      <c r="A454" s="38">
        <v>442</v>
      </c>
      <c r="B454" s="61"/>
      <c r="C454" s="143" t="str">
        <f>VLOOKUP(D454,[8]Hoja1!$A$2:$B$1115,2,0)</f>
        <v>19100</v>
      </c>
      <c r="D454" s="31">
        <v>800095961</v>
      </c>
      <c r="E454" s="31">
        <v>210019100</v>
      </c>
      <c r="F454" s="61" t="s">
        <v>646</v>
      </c>
      <c r="G454" s="33">
        <v>0</v>
      </c>
      <c r="H454" s="33">
        <v>0</v>
      </c>
      <c r="I454" s="3">
        <v>619005464</v>
      </c>
      <c r="J454" s="3">
        <v>639684210</v>
      </c>
      <c r="K454" s="3">
        <v>0</v>
      </c>
      <c r="L454" s="3"/>
      <c r="M454" s="3"/>
      <c r="N454" s="3"/>
      <c r="O454" s="3"/>
      <c r="P454" s="34">
        <f t="shared" si="19"/>
        <v>1258689674</v>
      </c>
      <c r="Q454" s="165">
        <v>846019366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51583789</v>
      </c>
      <c r="X454" s="3"/>
      <c r="Y454" s="3">
        <v>0</v>
      </c>
      <c r="Z454" s="3">
        <v>0</v>
      </c>
      <c r="AA454" s="3">
        <v>0</v>
      </c>
      <c r="AB454" s="3"/>
      <c r="AC454" s="36">
        <f t="shared" si="18"/>
        <v>51583789</v>
      </c>
      <c r="AD454" s="37">
        <f t="shared" si="20"/>
        <v>361086519</v>
      </c>
      <c r="AE454" s="144"/>
      <c r="AG454" s="144"/>
      <c r="AI454" s="144"/>
    </row>
    <row r="455" spans="1:35" hidden="1" x14ac:dyDescent="0.25">
      <c r="A455" s="29">
        <v>443</v>
      </c>
      <c r="B455" s="61"/>
      <c r="C455" s="143" t="str">
        <f>VLOOKUP(D455,[8]Hoja1!$A$2:$B$1115,2,0)</f>
        <v>19110</v>
      </c>
      <c r="D455" s="31">
        <v>891502307</v>
      </c>
      <c r="E455" s="31">
        <v>211019110</v>
      </c>
      <c r="F455" s="61" t="s">
        <v>647</v>
      </c>
      <c r="G455" s="33">
        <v>0</v>
      </c>
      <c r="H455" s="33">
        <v>0</v>
      </c>
      <c r="I455" s="3">
        <v>523068560</v>
      </c>
      <c r="J455" s="3">
        <v>601456807</v>
      </c>
      <c r="K455" s="3">
        <v>0</v>
      </c>
      <c r="L455" s="3"/>
      <c r="M455" s="3"/>
      <c r="N455" s="3"/>
      <c r="O455" s="3"/>
      <c r="P455" s="34">
        <f t="shared" si="19"/>
        <v>1124525367</v>
      </c>
      <c r="Q455" s="165">
        <v>775812995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43589047</v>
      </c>
      <c r="X455" s="3"/>
      <c r="Y455" s="3">
        <v>0</v>
      </c>
      <c r="Z455" s="3">
        <v>0</v>
      </c>
      <c r="AA455" s="3">
        <v>0</v>
      </c>
      <c r="AB455" s="3"/>
      <c r="AC455" s="36">
        <f t="shared" si="18"/>
        <v>43589047</v>
      </c>
      <c r="AD455" s="37">
        <f t="shared" si="20"/>
        <v>305123325</v>
      </c>
      <c r="AE455" s="144"/>
      <c r="AG455" s="144"/>
      <c r="AI455" s="144"/>
    </row>
    <row r="456" spans="1:35" hidden="1" x14ac:dyDescent="0.25">
      <c r="A456" s="38">
        <v>444</v>
      </c>
      <c r="B456" s="61"/>
      <c r="C456" s="143" t="str">
        <f>VLOOKUP(D456,[8]Hoja1!$A$2:$B$1115,2,0)</f>
        <v>19130</v>
      </c>
      <c r="D456" s="31">
        <v>891500864</v>
      </c>
      <c r="E456" s="31">
        <v>213019130</v>
      </c>
      <c r="F456" s="61" t="s">
        <v>648</v>
      </c>
      <c r="G456" s="33">
        <v>0</v>
      </c>
      <c r="H456" s="33">
        <v>0</v>
      </c>
      <c r="I456" s="3">
        <v>843569440</v>
      </c>
      <c r="J456" s="3">
        <v>838615668</v>
      </c>
      <c r="K456" s="3">
        <v>0</v>
      </c>
      <c r="L456" s="3"/>
      <c r="M456" s="3"/>
      <c r="N456" s="3"/>
      <c r="O456" s="3"/>
      <c r="P456" s="34">
        <f t="shared" si="19"/>
        <v>1682185108</v>
      </c>
      <c r="Q456" s="165">
        <v>1116109696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70297453</v>
      </c>
      <c r="X456" s="3"/>
      <c r="Y456" s="3">
        <v>0</v>
      </c>
      <c r="Z456" s="3">
        <v>0</v>
      </c>
      <c r="AA456" s="3">
        <v>0</v>
      </c>
      <c r="AB456" s="3"/>
      <c r="AC456" s="36">
        <f t="shared" si="18"/>
        <v>70297453</v>
      </c>
      <c r="AD456" s="37">
        <f t="shared" si="20"/>
        <v>495777959</v>
      </c>
      <c r="AE456" s="144"/>
      <c r="AG456" s="144"/>
      <c r="AI456" s="144"/>
    </row>
    <row r="457" spans="1:35" hidden="1" x14ac:dyDescent="0.25">
      <c r="A457" s="29">
        <v>445</v>
      </c>
      <c r="B457" s="61"/>
      <c r="C457" s="143" t="str">
        <f>VLOOKUP(D457,[8]Hoja1!$A$2:$B$1115,2,0)</f>
        <v>19137</v>
      </c>
      <c r="D457" s="31">
        <v>891501723</v>
      </c>
      <c r="E457" s="31">
        <v>213719137</v>
      </c>
      <c r="F457" s="61" t="s">
        <v>649</v>
      </c>
      <c r="G457" s="33">
        <v>0</v>
      </c>
      <c r="H457" s="33">
        <v>0</v>
      </c>
      <c r="I457" s="3">
        <v>1323619568</v>
      </c>
      <c r="J457" s="3">
        <v>1340058160</v>
      </c>
      <c r="K457" s="3">
        <v>0</v>
      </c>
      <c r="L457" s="3"/>
      <c r="M457" s="3"/>
      <c r="N457" s="3"/>
      <c r="O457" s="3"/>
      <c r="P457" s="34">
        <f t="shared" si="19"/>
        <v>2663677728</v>
      </c>
      <c r="Q457" s="165">
        <v>1748554381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110301631</v>
      </c>
      <c r="X457" s="3"/>
      <c r="Y457" s="3">
        <v>0</v>
      </c>
      <c r="Z457" s="3">
        <v>0</v>
      </c>
      <c r="AA457" s="3">
        <v>0</v>
      </c>
      <c r="AB457" s="3"/>
      <c r="AC457" s="36">
        <f t="shared" si="18"/>
        <v>110301631</v>
      </c>
      <c r="AD457" s="37">
        <f t="shared" si="20"/>
        <v>804821716</v>
      </c>
      <c r="AE457" s="144"/>
      <c r="AG457" s="144"/>
      <c r="AI457" s="144"/>
    </row>
    <row r="458" spans="1:35" hidden="1" x14ac:dyDescent="0.25">
      <c r="A458" s="38">
        <v>446</v>
      </c>
      <c r="B458" s="61"/>
      <c r="C458" s="143" t="str">
        <f>VLOOKUP(D458,[8]Hoja1!$A$2:$B$1115,2,0)</f>
        <v>19142</v>
      </c>
      <c r="D458" s="31">
        <v>891501292</v>
      </c>
      <c r="E458" s="31">
        <v>214219142</v>
      </c>
      <c r="F458" s="61" t="s">
        <v>650</v>
      </c>
      <c r="G458" s="33">
        <v>0</v>
      </c>
      <c r="H458" s="33">
        <v>0</v>
      </c>
      <c r="I458" s="3">
        <v>736885760</v>
      </c>
      <c r="J458" s="3">
        <v>728750940</v>
      </c>
      <c r="K458" s="3">
        <v>0</v>
      </c>
      <c r="L458" s="3"/>
      <c r="M458" s="3"/>
      <c r="N458" s="3"/>
      <c r="O458" s="3"/>
      <c r="P458" s="34">
        <f t="shared" si="19"/>
        <v>1465636700</v>
      </c>
      <c r="Q458" s="165">
        <v>974379528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61407147</v>
      </c>
      <c r="X458" s="3"/>
      <c r="Y458" s="3">
        <v>0</v>
      </c>
      <c r="Z458" s="3">
        <v>0</v>
      </c>
      <c r="AA458" s="3">
        <v>0</v>
      </c>
      <c r="AB458" s="3"/>
      <c r="AC458" s="36">
        <f t="shared" si="18"/>
        <v>61407147</v>
      </c>
      <c r="AD458" s="37">
        <f t="shared" si="20"/>
        <v>429850025</v>
      </c>
      <c r="AE458" s="144"/>
      <c r="AG458" s="144"/>
      <c r="AI458" s="144"/>
    </row>
    <row r="459" spans="1:35" hidden="1" x14ac:dyDescent="0.25">
      <c r="A459" s="29">
        <v>447</v>
      </c>
      <c r="B459" s="61"/>
      <c r="C459" s="143" t="str">
        <f>VLOOKUP(D459,[8]Hoja1!$A$2:$B$1115,2,0)</f>
        <v>19212</v>
      </c>
      <c r="D459" s="31">
        <v>891501283</v>
      </c>
      <c r="E459" s="31">
        <v>211219212</v>
      </c>
      <c r="F459" s="61" t="s">
        <v>651</v>
      </c>
      <c r="G459" s="33">
        <v>0</v>
      </c>
      <c r="H459" s="33">
        <v>0</v>
      </c>
      <c r="I459" s="3">
        <v>451868928</v>
      </c>
      <c r="J459" s="3">
        <v>516649279</v>
      </c>
      <c r="K459" s="3">
        <v>0</v>
      </c>
      <c r="L459" s="3"/>
      <c r="M459" s="3"/>
      <c r="N459" s="3"/>
      <c r="O459" s="3"/>
      <c r="P459" s="34">
        <f t="shared" si="19"/>
        <v>968518207</v>
      </c>
      <c r="Q459" s="165">
        <v>667272255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37655744</v>
      </c>
      <c r="X459" s="3"/>
      <c r="Y459" s="3">
        <v>0</v>
      </c>
      <c r="Z459" s="3">
        <v>0</v>
      </c>
      <c r="AA459" s="3">
        <v>0</v>
      </c>
      <c r="AB459" s="3"/>
      <c r="AC459" s="36">
        <f t="shared" si="18"/>
        <v>37655744</v>
      </c>
      <c r="AD459" s="37">
        <f t="shared" si="20"/>
        <v>263590208</v>
      </c>
      <c r="AE459" s="144"/>
      <c r="AG459" s="144"/>
      <c r="AI459" s="144"/>
    </row>
    <row r="460" spans="1:35" hidden="1" x14ac:dyDescent="0.25">
      <c r="A460" s="38">
        <v>448</v>
      </c>
      <c r="B460" s="61"/>
      <c r="C460" s="143" t="str">
        <f>VLOOKUP(D460,[8]Hoja1!$A$2:$B$1115,2,0)</f>
        <v>19256</v>
      </c>
      <c r="D460" s="31">
        <v>891500978</v>
      </c>
      <c r="E460" s="31">
        <v>215619256</v>
      </c>
      <c r="F460" s="61" t="s">
        <v>652</v>
      </c>
      <c r="G460" s="33">
        <v>0</v>
      </c>
      <c r="H460" s="33">
        <v>0</v>
      </c>
      <c r="I460" s="3">
        <v>991498384</v>
      </c>
      <c r="J460" s="3">
        <v>791855689</v>
      </c>
      <c r="K460" s="3">
        <v>0</v>
      </c>
      <c r="L460" s="3"/>
      <c r="M460" s="3"/>
      <c r="N460" s="46"/>
      <c r="O460" s="46"/>
      <c r="P460" s="34">
        <f t="shared" si="19"/>
        <v>1783354073</v>
      </c>
      <c r="Q460" s="165">
        <v>1113919826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82624865</v>
      </c>
      <c r="X460" s="3"/>
      <c r="Y460" s="3">
        <v>0</v>
      </c>
      <c r="Z460" s="3">
        <v>0</v>
      </c>
      <c r="AA460" s="3">
        <v>0</v>
      </c>
      <c r="AB460" s="3"/>
      <c r="AC460" s="36">
        <f t="shared" si="18"/>
        <v>82624865</v>
      </c>
      <c r="AD460" s="37">
        <f t="shared" si="20"/>
        <v>586809382</v>
      </c>
      <c r="AE460" s="144"/>
      <c r="AG460" s="144"/>
      <c r="AI460" s="144"/>
    </row>
    <row r="461" spans="1:35" hidden="1" x14ac:dyDescent="0.25">
      <c r="A461" s="29">
        <v>449</v>
      </c>
      <c r="B461" s="61"/>
      <c r="C461" s="143" t="str">
        <f>VLOOKUP(D461,[8]Hoja1!$A$2:$B$1115,2,0)</f>
        <v>19290</v>
      </c>
      <c r="D461" s="31">
        <v>800188492</v>
      </c>
      <c r="E461" s="31">
        <v>219019290</v>
      </c>
      <c r="F461" s="61" t="s">
        <v>653</v>
      </c>
      <c r="G461" s="33">
        <v>0</v>
      </c>
      <c r="H461" s="33">
        <v>0</v>
      </c>
      <c r="I461" s="3">
        <v>84500630</v>
      </c>
      <c r="J461" s="3">
        <v>84407711</v>
      </c>
      <c r="K461" s="3">
        <v>0</v>
      </c>
      <c r="L461" s="3"/>
      <c r="M461" s="3"/>
      <c r="N461" s="3"/>
      <c r="O461" s="3"/>
      <c r="P461" s="34">
        <f t="shared" si="19"/>
        <v>168908341</v>
      </c>
      <c r="Q461" s="165">
        <v>112574587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7041719</v>
      </c>
      <c r="X461" s="3"/>
      <c r="Y461" s="3">
        <v>0</v>
      </c>
      <c r="Z461" s="3">
        <v>0</v>
      </c>
      <c r="AA461" s="3">
        <v>0</v>
      </c>
      <c r="AB461" s="3"/>
      <c r="AC461" s="36">
        <f t="shared" ref="AC461:AC524" si="21">SUM(R461:AA461)</f>
        <v>7041719</v>
      </c>
      <c r="AD461" s="37">
        <f t="shared" si="20"/>
        <v>49292035</v>
      </c>
      <c r="AE461" s="144"/>
      <c r="AG461" s="144"/>
      <c r="AI461" s="144"/>
    </row>
    <row r="462" spans="1:35" hidden="1" x14ac:dyDescent="0.25">
      <c r="A462" s="38">
        <v>450</v>
      </c>
      <c r="B462" s="61"/>
      <c r="C462" s="143" t="str">
        <f>VLOOKUP(D462,[8]Hoja1!$A$2:$B$1115,2,0)</f>
        <v>19300</v>
      </c>
      <c r="D462" s="31">
        <v>900127183</v>
      </c>
      <c r="E462" s="31">
        <v>923270346</v>
      </c>
      <c r="F462" s="61" t="s">
        <v>654</v>
      </c>
      <c r="G462" s="33">
        <v>0</v>
      </c>
      <c r="H462" s="33">
        <v>0</v>
      </c>
      <c r="I462" s="3">
        <v>265262792</v>
      </c>
      <c r="J462" s="3">
        <v>282831063</v>
      </c>
      <c r="K462" s="3">
        <v>0</v>
      </c>
      <c r="L462" s="3"/>
      <c r="M462" s="3"/>
      <c r="N462" s="3"/>
      <c r="O462" s="3"/>
      <c r="P462" s="34">
        <f t="shared" ref="P462:P525" si="22">SUM(G462:N462)</f>
        <v>548093855</v>
      </c>
      <c r="Q462" s="165">
        <v>342506434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22105233</v>
      </c>
      <c r="X462" s="3"/>
      <c r="Y462" s="3">
        <v>0</v>
      </c>
      <c r="Z462" s="3">
        <v>0</v>
      </c>
      <c r="AA462" s="3">
        <v>0</v>
      </c>
      <c r="AB462" s="3"/>
      <c r="AC462" s="36">
        <f t="shared" si="21"/>
        <v>22105233</v>
      </c>
      <c r="AD462" s="37">
        <f t="shared" si="20"/>
        <v>183482188</v>
      </c>
      <c r="AE462" s="144"/>
      <c r="AG462" s="144"/>
      <c r="AI462" s="144"/>
    </row>
    <row r="463" spans="1:35" hidden="1" x14ac:dyDescent="0.25">
      <c r="A463" s="29">
        <v>451</v>
      </c>
      <c r="B463" s="61"/>
      <c r="C463" s="143" t="str">
        <f>VLOOKUP(D463,[8]Hoja1!$A$2:$B$1115,2,0)</f>
        <v>19318</v>
      </c>
      <c r="D463" s="31">
        <v>800084378</v>
      </c>
      <c r="E463" s="31">
        <v>211819318</v>
      </c>
      <c r="F463" s="61" t="s">
        <v>655</v>
      </c>
      <c r="G463" s="33">
        <v>0</v>
      </c>
      <c r="H463" s="33">
        <v>0</v>
      </c>
      <c r="I463" s="3">
        <v>1682435008</v>
      </c>
      <c r="J463" s="3">
        <v>1083644147</v>
      </c>
      <c r="K463" s="3">
        <v>0</v>
      </c>
      <c r="L463" s="3"/>
      <c r="M463" s="3"/>
      <c r="N463" s="3"/>
      <c r="O463" s="3"/>
      <c r="P463" s="34">
        <f t="shared" si="22"/>
        <v>2766079155</v>
      </c>
      <c r="Q463" s="165">
        <v>1390653174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140202917</v>
      </c>
      <c r="X463" s="3"/>
      <c r="Y463" s="3">
        <v>0</v>
      </c>
      <c r="Z463" s="3">
        <v>0</v>
      </c>
      <c r="AA463" s="3">
        <v>0</v>
      </c>
      <c r="AB463" s="3"/>
      <c r="AC463" s="36">
        <f t="shared" si="21"/>
        <v>140202917</v>
      </c>
      <c r="AD463" s="37">
        <f t="shared" ref="AD463:AD526" si="23">+P463-Q463+AB463-AC463</f>
        <v>1235223064</v>
      </c>
      <c r="AE463" s="144"/>
      <c r="AG463" s="144"/>
      <c r="AI463" s="144"/>
    </row>
    <row r="464" spans="1:35" hidden="1" x14ac:dyDescent="0.25">
      <c r="A464" s="38">
        <v>452</v>
      </c>
      <c r="B464" s="61"/>
      <c r="C464" s="143" t="str">
        <f>VLOOKUP(D464,[8]Hoja1!$A$2:$B$1115,2,0)</f>
        <v>19355</v>
      </c>
      <c r="D464" s="31">
        <v>800004741</v>
      </c>
      <c r="E464" s="31">
        <v>215519355</v>
      </c>
      <c r="F464" s="61" t="s">
        <v>656</v>
      </c>
      <c r="G464" s="33">
        <v>0</v>
      </c>
      <c r="H464" s="33">
        <v>0</v>
      </c>
      <c r="I464" s="3">
        <v>661408904</v>
      </c>
      <c r="J464" s="3">
        <v>801968121</v>
      </c>
      <c r="K464" s="3">
        <v>0</v>
      </c>
      <c r="L464" s="3"/>
      <c r="M464" s="3"/>
      <c r="N464" s="3"/>
      <c r="O464" s="3"/>
      <c r="P464" s="34">
        <f t="shared" si="22"/>
        <v>1463377025</v>
      </c>
      <c r="Q464" s="165">
        <v>1022437757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55117409</v>
      </c>
      <c r="X464" s="3"/>
      <c r="Y464" s="3">
        <v>0</v>
      </c>
      <c r="Z464" s="3">
        <v>0</v>
      </c>
      <c r="AA464" s="3">
        <v>0</v>
      </c>
      <c r="AB464" s="3"/>
      <c r="AC464" s="36">
        <f t="shared" si="21"/>
        <v>55117409</v>
      </c>
      <c r="AD464" s="37">
        <f t="shared" si="23"/>
        <v>385821859</v>
      </c>
      <c r="AE464" s="144"/>
      <c r="AG464" s="144"/>
      <c r="AI464" s="144"/>
    </row>
    <row r="465" spans="1:35" hidden="1" x14ac:dyDescent="0.25">
      <c r="A465" s="29">
        <v>453</v>
      </c>
      <c r="B465" s="61"/>
      <c r="C465" s="143" t="str">
        <f>VLOOKUP(D465,[8]Hoja1!$A$2:$B$1115,2,0)</f>
        <v>19364</v>
      </c>
      <c r="D465" s="31">
        <v>891501047</v>
      </c>
      <c r="E465" s="31">
        <v>216419364</v>
      </c>
      <c r="F465" s="61" t="s">
        <v>657</v>
      </c>
      <c r="G465" s="33">
        <v>0</v>
      </c>
      <c r="H465" s="33">
        <v>0</v>
      </c>
      <c r="I465" s="3">
        <v>350694828</v>
      </c>
      <c r="J465" s="3">
        <v>411795599</v>
      </c>
      <c r="K465" s="3">
        <v>0</v>
      </c>
      <c r="L465" s="3"/>
      <c r="M465" s="3"/>
      <c r="N465" s="3"/>
      <c r="O465" s="3"/>
      <c r="P465" s="34">
        <f t="shared" si="22"/>
        <v>762490427</v>
      </c>
      <c r="Q465" s="165">
        <v>528693875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29224569</v>
      </c>
      <c r="X465" s="3"/>
      <c r="Y465" s="3">
        <v>0</v>
      </c>
      <c r="Z465" s="3">
        <v>0</v>
      </c>
      <c r="AA465" s="3">
        <v>0</v>
      </c>
      <c r="AB465" s="3"/>
      <c r="AC465" s="36">
        <f t="shared" si="21"/>
        <v>29224569</v>
      </c>
      <c r="AD465" s="37">
        <f t="shared" si="23"/>
        <v>204571983</v>
      </c>
      <c r="AE465" s="144"/>
      <c r="AG465" s="144"/>
      <c r="AI465" s="144"/>
    </row>
    <row r="466" spans="1:35" hidden="1" x14ac:dyDescent="0.25">
      <c r="A466" s="38">
        <v>454</v>
      </c>
      <c r="B466" s="61"/>
      <c r="C466" s="143" t="str">
        <f>VLOOKUP(D466,[8]Hoja1!$A$2:$B$1115,2,0)</f>
        <v>19392</v>
      </c>
      <c r="D466" s="31">
        <v>891502169</v>
      </c>
      <c r="E466" s="31">
        <v>219219392</v>
      </c>
      <c r="F466" s="61" t="s">
        <v>658</v>
      </c>
      <c r="G466" s="33">
        <v>0</v>
      </c>
      <c r="H466" s="33">
        <v>0</v>
      </c>
      <c r="I466" s="3">
        <v>204968944</v>
      </c>
      <c r="J466" s="3">
        <v>198890438</v>
      </c>
      <c r="K466" s="3">
        <v>0</v>
      </c>
      <c r="L466" s="3"/>
      <c r="M466" s="3"/>
      <c r="N466" s="3"/>
      <c r="O466" s="3"/>
      <c r="P466" s="34">
        <f t="shared" si="22"/>
        <v>403859382</v>
      </c>
      <c r="Q466" s="165">
        <v>267213418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17080745</v>
      </c>
      <c r="X466" s="3"/>
      <c r="Y466" s="3">
        <v>0</v>
      </c>
      <c r="Z466" s="3">
        <v>0</v>
      </c>
      <c r="AA466" s="3">
        <v>0</v>
      </c>
      <c r="AB466" s="3"/>
      <c r="AC466" s="36">
        <f t="shared" si="21"/>
        <v>17080745</v>
      </c>
      <c r="AD466" s="37">
        <f t="shared" si="23"/>
        <v>119565219</v>
      </c>
      <c r="AE466" s="144"/>
      <c r="AG466" s="144"/>
      <c r="AI466" s="144"/>
    </row>
    <row r="467" spans="1:35" hidden="1" x14ac:dyDescent="0.25">
      <c r="A467" s="29">
        <v>455</v>
      </c>
      <c r="B467" s="61"/>
      <c r="C467" s="143" t="str">
        <f>VLOOKUP(D467,[8]Hoja1!$A$2:$B$1115,2,0)</f>
        <v>19397</v>
      </c>
      <c r="D467" s="31">
        <v>891500997</v>
      </c>
      <c r="E467" s="31">
        <v>219719397</v>
      </c>
      <c r="F467" s="61" t="s">
        <v>659</v>
      </c>
      <c r="G467" s="33">
        <v>0</v>
      </c>
      <c r="H467" s="33">
        <v>0</v>
      </c>
      <c r="I467" s="3">
        <v>234710248</v>
      </c>
      <c r="J467" s="3">
        <v>294213202</v>
      </c>
      <c r="K467" s="3">
        <v>0</v>
      </c>
      <c r="L467" s="3"/>
      <c r="M467" s="3"/>
      <c r="N467" s="3"/>
      <c r="O467" s="3"/>
      <c r="P467" s="34">
        <f t="shared" si="22"/>
        <v>528923450</v>
      </c>
      <c r="Q467" s="165">
        <v>372449950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19559187</v>
      </c>
      <c r="X467" s="3"/>
      <c r="Y467" s="3">
        <v>0</v>
      </c>
      <c r="Z467" s="3">
        <v>0</v>
      </c>
      <c r="AA467" s="3">
        <v>0</v>
      </c>
      <c r="AB467" s="3"/>
      <c r="AC467" s="36">
        <f t="shared" si="21"/>
        <v>19559187</v>
      </c>
      <c r="AD467" s="37">
        <f t="shared" si="23"/>
        <v>136914313</v>
      </c>
      <c r="AE467" s="144"/>
      <c r="AG467" s="144"/>
      <c r="AI467" s="144"/>
    </row>
    <row r="468" spans="1:35" hidden="1" x14ac:dyDescent="0.25">
      <c r="A468" s="38">
        <v>456</v>
      </c>
      <c r="B468" s="61"/>
      <c r="C468" s="143" t="str">
        <f>VLOOKUP(D468,[8]Hoja1!$A$2:$B$1115,2,0)</f>
        <v>19418</v>
      </c>
      <c r="D468" s="31">
        <v>800051168</v>
      </c>
      <c r="E468" s="31">
        <v>211819418</v>
      </c>
      <c r="F468" s="61" t="s">
        <v>660</v>
      </c>
      <c r="G468" s="33">
        <v>0</v>
      </c>
      <c r="H468" s="33">
        <v>0</v>
      </c>
      <c r="I468" s="3">
        <v>1013884400</v>
      </c>
      <c r="J468" s="3">
        <v>478564950</v>
      </c>
      <c r="K468" s="3">
        <v>0</v>
      </c>
      <c r="L468" s="3"/>
      <c r="M468" s="3"/>
      <c r="N468" s="3"/>
      <c r="O468" s="3"/>
      <c r="P468" s="34">
        <f t="shared" si="22"/>
        <v>1492449350</v>
      </c>
      <c r="Q468" s="165">
        <v>741146368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84490367</v>
      </c>
      <c r="X468" s="3"/>
      <c r="Y468" s="3">
        <v>0</v>
      </c>
      <c r="Z468" s="3">
        <v>0</v>
      </c>
      <c r="AA468" s="3">
        <v>0</v>
      </c>
      <c r="AB468" s="3"/>
      <c r="AC468" s="36">
        <f t="shared" si="21"/>
        <v>84490367</v>
      </c>
      <c r="AD468" s="37">
        <f t="shared" si="23"/>
        <v>666812615</v>
      </c>
      <c r="AE468" s="144"/>
      <c r="AG468" s="144"/>
      <c r="AI468" s="144"/>
    </row>
    <row r="469" spans="1:35" hidden="1" x14ac:dyDescent="0.25">
      <c r="A469" s="29">
        <v>457</v>
      </c>
      <c r="B469" s="61"/>
      <c r="C469" s="143" t="str">
        <f>VLOOKUP(D469,[8]Hoja1!$A$2:$B$1115,2,0)</f>
        <v>19450</v>
      </c>
      <c r="D469" s="31">
        <v>891502397</v>
      </c>
      <c r="E469" s="31">
        <v>215019450</v>
      </c>
      <c r="F469" s="61" t="s">
        <v>661</v>
      </c>
      <c r="G469" s="33">
        <v>0</v>
      </c>
      <c r="H469" s="33">
        <v>0</v>
      </c>
      <c r="I469" s="3">
        <v>285857528</v>
      </c>
      <c r="J469" s="3">
        <v>274271237</v>
      </c>
      <c r="K469" s="3">
        <v>0</v>
      </c>
      <c r="L469" s="3"/>
      <c r="M469" s="3"/>
      <c r="N469" s="3"/>
      <c r="O469" s="3"/>
      <c r="P469" s="34">
        <f t="shared" si="22"/>
        <v>560128765</v>
      </c>
      <c r="Q469" s="165">
        <v>369557081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23821461</v>
      </c>
      <c r="X469" s="3"/>
      <c r="Y469" s="3">
        <v>0</v>
      </c>
      <c r="Z469" s="3">
        <v>0</v>
      </c>
      <c r="AA469" s="3">
        <v>0</v>
      </c>
      <c r="AB469" s="3"/>
      <c r="AC469" s="36">
        <f t="shared" si="21"/>
        <v>23821461</v>
      </c>
      <c r="AD469" s="37">
        <f t="shared" si="23"/>
        <v>166750223</v>
      </c>
      <c r="AE469" s="144"/>
      <c r="AG469" s="144"/>
      <c r="AI469" s="144"/>
    </row>
    <row r="470" spans="1:35" hidden="1" x14ac:dyDescent="0.25">
      <c r="A470" s="38">
        <v>458</v>
      </c>
      <c r="B470" s="61"/>
      <c r="C470" s="143" t="str">
        <f>VLOOKUP(D470,[8]Hoja1!$A$2:$B$1115,2,0)</f>
        <v>19455</v>
      </c>
      <c r="D470" s="31">
        <v>891500841</v>
      </c>
      <c r="E470" s="31">
        <v>215519455</v>
      </c>
      <c r="F470" s="61" t="s">
        <v>662</v>
      </c>
      <c r="G470" s="33">
        <v>0</v>
      </c>
      <c r="H470" s="33">
        <v>0</v>
      </c>
      <c r="I470" s="3">
        <v>436639832</v>
      </c>
      <c r="J470" s="3">
        <v>522487769</v>
      </c>
      <c r="K470" s="3">
        <v>0</v>
      </c>
      <c r="L470" s="3"/>
      <c r="M470" s="3"/>
      <c r="N470" s="3"/>
      <c r="O470" s="3"/>
      <c r="P470" s="34">
        <f t="shared" si="22"/>
        <v>959127601</v>
      </c>
      <c r="Q470" s="165">
        <v>668034381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36386653</v>
      </c>
      <c r="X470" s="3"/>
      <c r="Y470" s="3">
        <v>0</v>
      </c>
      <c r="Z470" s="3">
        <v>0</v>
      </c>
      <c r="AA470" s="3">
        <v>0</v>
      </c>
      <c r="AB470" s="3"/>
      <c r="AC470" s="36">
        <f t="shared" si="21"/>
        <v>36386653</v>
      </c>
      <c r="AD470" s="37">
        <f t="shared" si="23"/>
        <v>254706567</v>
      </c>
      <c r="AE470" s="144"/>
      <c r="AG470" s="144"/>
      <c r="AI470" s="144"/>
    </row>
    <row r="471" spans="1:35" hidden="1" x14ac:dyDescent="0.25">
      <c r="A471" s="29">
        <v>459</v>
      </c>
      <c r="B471" s="61"/>
      <c r="C471" s="143" t="str">
        <f>VLOOKUP(D471,[8]Hoja1!$A$2:$B$1115,2,0)</f>
        <v>19473</v>
      </c>
      <c r="D471" s="31">
        <v>891500982</v>
      </c>
      <c r="E471" s="31">
        <v>217319473</v>
      </c>
      <c r="F471" s="61" t="s">
        <v>463</v>
      </c>
      <c r="G471" s="33">
        <v>0</v>
      </c>
      <c r="H471" s="33">
        <v>0</v>
      </c>
      <c r="I471" s="3">
        <v>971270704</v>
      </c>
      <c r="J471" s="3">
        <v>911397934</v>
      </c>
      <c r="K471" s="3">
        <v>0</v>
      </c>
      <c r="L471" s="3"/>
      <c r="M471" s="3"/>
      <c r="N471" s="3"/>
      <c r="O471" s="3"/>
      <c r="P471" s="34">
        <f t="shared" si="22"/>
        <v>1882668638</v>
      </c>
      <c r="Q471" s="165">
        <v>1235154834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80939225</v>
      </c>
      <c r="X471" s="3"/>
      <c r="Y471" s="3">
        <v>0</v>
      </c>
      <c r="Z471" s="3">
        <v>0</v>
      </c>
      <c r="AA471" s="3">
        <v>0</v>
      </c>
      <c r="AB471" s="3"/>
      <c r="AC471" s="36">
        <f t="shared" si="21"/>
        <v>80939225</v>
      </c>
      <c r="AD471" s="37">
        <f t="shared" si="23"/>
        <v>566574579</v>
      </c>
      <c r="AE471" s="144"/>
      <c r="AG471" s="144"/>
      <c r="AI471" s="144"/>
    </row>
    <row r="472" spans="1:35" hidden="1" x14ac:dyDescent="0.25">
      <c r="A472" s="38">
        <v>460</v>
      </c>
      <c r="B472" s="61"/>
      <c r="C472" s="143" t="str">
        <f>VLOOKUP(D472,[8]Hoja1!$A$2:$B$1115,2,0)</f>
        <v>19513</v>
      </c>
      <c r="D472" s="31">
        <v>800095978</v>
      </c>
      <c r="E472" s="31">
        <v>211319513</v>
      </c>
      <c r="F472" s="61" t="s">
        <v>663</v>
      </c>
      <c r="G472" s="33">
        <v>0</v>
      </c>
      <c r="H472" s="33">
        <v>0</v>
      </c>
      <c r="I472" s="3">
        <v>120006662</v>
      </c>
      <c r="J472" s="3">
        <v>150950187</v>
      </c>
      <c r="K472" s="3">
        <v>0</v>
      </c>
      <c r="L472" s="3"/>
      <c r="M472" s="3"/>
      <c r="N472" s="3"/>
      <c r="O472" s="3"/>
      <c r="P472" s="34">
        <f t="shared" si="22"/>
        <v>270956849</v>
      </c>
      <c r="Q472" s="165">
        <v>190952407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10000555</v>
      </c>
      <c r="X472" s="3"/>
      <c r="Y472" s="3">
        <v>0</v>
      </c>
      <c r="Z472" s="3">
        <v>0</v>
      </c>
      <c r="AA472" s="3">
        <v>0</v>
      </c>
      <c r="AB472" s="3"/>
      <c r="AC472" s="36">
        <f t="shared" si="21"/>
        <v>10000555</v>
      </c>
      <c r="AD472" s="37">
        <f t="shared" si="23"/>
        <v>70003887</v>
      </c>
      <c r="AE472" s="144"/>
      <c r="AG472" s="144"/>
      <c r="AI472" s="144"/>
    </row>
    <row r="473" spans="1:35" hidden="1" x14ac:dyDescent="0.25">
      <c r="A473" s="29">
        <v>461</v>
      </c>
      <c r="B473" s="61"/>
      <c r="C473" s="143" t="str">
        <f>VLOOKUP(D473,[8]Hoja1!$A$2:$B$1115,2,0)</f>
        <v>19517</v>
      </c>
      <c r="D473" s="31">
        <v>800095980</v>
      </c>
      <c r="E473" s="31">
        <v>211719517</v>
      </c>
      <c r="F473" s="61" t="s">
        <v>546</v>
      </c>
      <c r="G473" s="33">
        <v>0</v>
      </c>
      <c r="H473" s="33">
        <v>0</v>
      </c>
      <c r="I473" s="3">
        <v>1249511840</v>
      </c>
      <c r="J473" s="3">
        <v>1224880355</v>
      </c>
      <c r="K473" s="3">
        <v>0</v>
      </c>
      <c r="L473" s="3"/>
      <c r="M473" s="3"/>
      <c r="N473" s="3"/>
      <c r="O473" s="3"/>
      <c r="P473" s="34">
        <f t="shared" si="22"/>
        <v>2474392195</v>
      </c>
      <c r="Q473" s="165">
        <v>1641384303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104125987</v>
      </c>
      <c r="X473" s="3"/>
      <c r="Y473" s="3">
        <v>0</v>
      </c>
      <c r="Z473" s="3">
        <v>0</v>
      </c>
      <c r="AA473" s="3">
        <v>0</v>
      </c>
      <c r="AB473" s="3"/>
      <c r="AC473" s="36">
        <f t="shared" si="21"/>
        <v>104125987</v>
      </c>
      <c r="AD473" s="37">
        <f t="shared" si="23"/>
        <v>728881905</v>
      </c>
      <c r="AE473" s="144"/>
      <c r="AG473" s="144"/>
      <c r="AI473" s="144"/>
    </row>
    <row r="474" spans="1:35" hidden="1" x14ac:dyDescent="0.25">
      <c r="A474" s="38">
        <v>462</v>
      </c>
      <c r="B474" s="61"/>
      <c r="C474" s="143" t="str">
        <f>VLOOKUP(D474,[8]Hoja1!$A$2:$B$1115,2,0)</f>
        <v>19532</v>
      </c>
      <c r="D474" s="31">
        <v>891502194</v>
      </c>
      <c r="E474" s="31">
        <v>213219532</v>
      </c>
      <c r="F474" s="61" t="s">
        <v>664</v>
      </c>
      <c r="G474" s="33">
        <v>0</v>
      </c>
      <c r="H474" s="33">
        <v>0</v>
      </c>
      <c r="I474" s="3">
        <v>675288200</v>
      </c>
      <c r="J474" s="3">
        <v>669686863</v>
      </c>
      <c r="K474" s="3">
        <v>0</v>
      </c>
      <c r="L474" s="3"/>
      <c r="M474" s="3"/>
      <c r="N474" s="3"/>
      <c r="O474" s="3"/>
      <c r="P474" s="34">
        <f t="shared" si="22"/>
        <v>1344975063</v>
      </c>
      <c r="Q474" s="165">
        <v>894782931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56274017</v>
      </c>
      <c r="X474" s="3"/>
      <c r="Y474" s="3">
        <v>0</v>
      </c>
      <c r="Z474" s="3">
        <v>0</v>
      </c>
      <c r="AA474" s="3">
        <v>0</v>
      </c>
      <c r="AB474" s="3"/>
      <c r="AC474" s="36">
        <f t="shared" si="21"/>
        <v>56274017</v>
      </c>
      <c r="AD474" s="37">
        <f t="shared" si="23"/>
        <v>393918115</v>
      </c>
      <c r="AE474" s="144"/>
      <c r="AG474" s="144"/>
      <c r="AI474" s="144"/>
    </row>
    <row r="475" spans="1:35" hidden="1" x14ac:dyDescent="0.25">
      <c r="A475" s="29">
        <v>463</v>
      </c>
      <c r="B475" s="61"/>
      <c r="C475" s="143" t="str">
        <f>VLOOKUP(D475,[8]Hoja1!$A$2:$B$1115,2,0)</f>
        <v>19533</v>
      </c>
      <c r="D475" s="31">
        <v>817000992</v>
      </c>
      <c r="E475" s="31">
        <v>213319533</v>
      </c>
      <c r="F475" s="61" t="s">
        <v>665</v>
      </c>
      <c r="G475" s="33">
        <v>0</v>
      </c>
      <c r="H475" s="33">
        <v>0</v>
      </c>
      <c r="I475" s="3">
        <v>243318784</v>
      </c>
      <c r="J475" s="3">
        <v>194120323</v>
      </c>
      <c r="K475" s="3">
        <v>0</v>
      </c>
      <c r="L475" s="3"/>
      <c r="M475" s="3"/>
      <c r="N475" s="3"/>
      <c r="O475" s="3"/>
      <c r="P475" s="34">
        <f t="shared" si="22"/>
        <v>437439107</v>
      </c>
      <c r="Q475" s="165">
        <v>176392895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20276565</v>
      </c>
      <c r="X475" s="3"/>
      <c r="Y475" s="3">
        <v>0</v>
      </c>
      <c r="Z475" s="3">
        <v>0</v>
      </c>
      <c r="AA475" s="3">
        <v>0</v>
      </c>
      <c r="AB475" s="3"/>
      <c r="AC475" s="36">
        <f t="shared" si="21"/>
        <v>20276565</v>
      </c>
      <c r="AD475" s="37">
        <f t="shared" si="23"/>
        <v>240769647</v>
      </c>
      <c r="AE475" s="144"/>
      <c r="AG475" s="144"/>
      <c r="AI475" s="144"/>
    </row>
    <row r="476" spans="1:35" hidden="1" x14ac:dyDescent="0.25">
      <c r="A476" s="38">
        <v>464</v>
      </c>
      <c r="B476" s="61"/>
      <c r="C476" s="143" t="str">
        <f>VLOOKUP(D476,[8]Hoja1!$A$2:$B$1115,2,0)</f>
        <v>19548</v>
      </c>
      <c r="D476" s="31">
        <v>891500856</v>
      </c>
      <c r="E476" s="31">
        <v>214819548</v>
      </c>
      <c r="F476" s="61" t="s">
        <v>666</v>
      </c>
      <c r="G476" s="33">
        <v>0</v>
      </c>
      <c r="H476" s="33">
        <v>0</v>
      </c>
      <c r="I476" s="3">
        <v>678598488</v>
      </c>
      <c r="J476" s="3">
        <v>772884883</v>
      </c>
      <c r="K476" s="3">
        <v>0</v>
      </c>
      <c r="L476" s="3"/>
      <c r="M476" s="3"/>
      <c r="N476" s="3"/>
      <c r="O476" s="3"/>
      <c r="P476" s="34">
        <f t="shared" si="22"/>
        <v>1451483371</v>
      </c>
      <c r="Q476" s="165">
        <v>922611466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56549874</v>
      </c>
      <c r="X476" s="3"/>
      <c r="Y476" s="3">
        <v>0</v>
      </c>
      <c r="Z476" s="3">
        <v>0</v>
      </c>
      <c r="AA476" s="3">
        <v>0</v>
      </c>
      <c r="AB476" s="3"/>
      <c r="AC476" s="36">
        <f t="shared" si="21"/>
        <v>56549874</v>
      </c>
      <c r="AD476" s="37">
        <f t="shared" si="23"/>
        <v>472322031</v>
      </c>
      <c r="AE476" s="144"/>
      <c r="AG476" s="144"/>
      <c r="AI476" s="144"/>
    </row>
    <row r="477" spans="1:35" hidden="1" x14ac:dyDescent="0.25">
      <c r="A477" s="29">
        <v>465</v>
      </c>
      <c r="B477" s="61"/>
      <c r="C477" s="143" t="str">
        <f>VLOOKUP(D477,[8]Hoja1!$A$2:$B$1115,2,0)</f>
        <v>19573</v>
      </c>
      <c r="D477" s="31">
        <v>891500580</v>
      </c>
      <c r="E477" s="31">
        <v>217319573</v>
      </c>
      <c r="F477" s="61" t="s">
        <v>667</v>
      </c>
      <c r="G477" s="33">
        <v>0</v>
      </c>
      <c r="H477" s="33">
        <v>0</v>
      </c>
      <c r="I477" s="3">
        <v>484977616</v>
      </c>
      <c r="J477" s="3">
        <v>536104720</v>
      </c>
      <c r="K477" s="3">
        <v>0</v>
      </c>
      <c r="L477" s="3"/>
      <c r="M477" s="3"/>
      <c r="N477" s="3"/>
      <c r="O477" s="3"/>
      <c r="P477" s="34">
        <f t="shared" si="22"/>
        <v>1021082336</v>
      </c>
      <c r="Q477" s="165">
        <v>697763924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40414801</v>
      </c>
      <c r="X477" s="3"/>
      <c r="Y477" s="3">
        <v>0</v>
      </c>
      <c r="Z477" s="3">
        <v>0</v>
      </c>
      <c r="AA477" s="3">
        <v>0</v>
      </c>
      <c r="AB477" s="3"/>
      <c r="AC477" s="36">
        <f t="shared" si="21"/>
        <v>40414801</v>
      </c>
      <c r="AD477" s="37">
        <f t="shared" si="23"/>
        <v>282903611</v>
      </c>
      <c r="AE477" s="144"/>
      <c r="AG477" s="144"/>
      <c r="AI477" s="144"/>
    </row>
    <row r="478" spans="1:35" hidden="1" x14ac:dyDescent="0.25">
      <c r="A478" s="38">
        <v>466</v>
      </c>
      <c r="B478" s="61"/>
      <c r="C478" s="143" t="str">
        <f>VLOOKUP(D478,[8]Hoja1!$A$2:$B$1115,2,0)</f>
        <v>19585</v>
      </c>
      <c r="D478" s="31">
        <v>891500721</v>
      </c>
      <c r="E478" s="31">
        <v>218519585</v>
      </c>
      <c r="F478" s="61" t="s">
        <v>668</v>
      </c>
      <c r="G478" s="33">
        <v>0</v>
      </c>
      <c r="H478" s="33">
        <v>0</v>
      </c>
      <c r="I478" s="3">
        <v>350704944</v>
      </c>
      <c r="J478" s="3">
        <v>322091503</v>
      </c>
      <c r="K478" s="3">
        <v>0</v>
      </c>
      <c r="L478" s="3"/>
      <c r="M478" s="3"/>
      <c r="N478" s="3"/>
      <c r="O478" s="3"/>
      <c r="P478" s="34">
        <f t="shared" si="22"/>
        <v>672796447</v>
      </c>
      <c r="Q478" s="165">
        <v>438993151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29225412</v>
      </c>
      <c r="X478" s="3"/>
      <c r="Y478" s="3">
        <v>0</v>
      </c>
      <c r="Z478" s="3">
        <v>0</v>
      </c>
      <c r="AA478" s="3">
        <v>0</v>
      </c>
      <c r="AB478" s="3"/>
      <c r="AC478" s="36">
        <f t="shared" si="21"/>
        <v>29225412</v>
      </c>
      <c r="AD478" s="37">
        <f t="shared" si="23"/>
        <v>204577884</v>
      </c>
      <c r="AE478" s="144"/>
      <c r="AG478" s="144"/>
      <c r="AI478" s="144"/>
    </row>
    <row r="479" spans="1:35" hidden="1" x14ac:dyDescent="0.25">
      <c r="A479" s="29">
        <v>467</v>
      </c>
      <c r="B479" s="61"/>
      <c r="C479" s="143" t="str">
        <f>VLOOKUP(D479,[8]Hoja1!$A$2:$B$1115,2,0)</f>
        <v>19622</v>
      </c>
      <c r="D479" s="31">
        <v>800095983</v>
      </c>
      <c r="E479" s="31">
        <v>212219622</v>
      </c>
      <c r="F479" s="61" t="s">
        <v>669</v>
      </c>
      <c r="G479" s="33">
        <v>0</v>
      </c>
      <c r="H479" s="33">
        <v>0</v>
      </c>
      <c r="I479" s="3">
        <v>128450944</v>
      </c>
      <c r="J479" s="3">
        <v>147773037</v>
      </c>
      <c r="K479" s="3">
        <v>0</v>
      </c>
      <c r="L479" s="3"/>
      <c r="M479" s="3"/>
      <c r="N479" s="3"/>
      <c r="O479" s="3"/>
      <c r="P479" s="34">
        <f t="shared" si="22"/>
        <v>276223981</v>
      </c>
      <c r="Q479" s="165">
        <v>190590017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10704245</v>
      </c>
      <c r="X479" s="3"/>
      <c r="Y479" s="3">
        <v>0</v>
      </c>
      <c r="Z479" s="3">
        <v>0</v>
      </c>
      <c r="AA479" s="3">
        <v>0</v>
      </c>
      <c r="AB479" s="3"/>
      <c r="AC479" s="36">
        <f t="shared" si="21"/>
        <v>10704245</v>
      </c>
      <c r="AD479" s="37">
        <f t="shared" si="23"/>
        <v>74929719</v>
      </c>
      <c r="AE479" s="144"/>
      <c r="AG479" s="144"/>
      <c r="AI479" s="144"/>
    </row>
    <row r="480" spans="1:35" hidden="1" x14ac:dyDescent="0.25">
      <c r="A480" s="38">
        <v>468</v>
      </c>
      <c r="B480" s="61"/>
      <c r="C480" s="143" t="str">
        <f>VLOOKUP(D480,[8]Hoja1!$A$2:$B$1115,2,0)</f>
        <v>19693</v>
      </c>
      <c r="D480" s="31">
        <v>891502482</v>
      </c>
      <c r="E480" s="31">
        <v>219319693</v>
      </c>
      <c r="F480" s="61" t="s">
        <v>670</v>
      </c>
      <c r="G480" s="33">
        <v>0</v>
      </c>
      <c r="H480" s="33">
        <v>0</v>
      </c>
      <c r="I480" s="3">
        <v>105966268</v>
      </c>
      <c r="J480" s="3">
        <v>131171127</v>
      </c>
      <c r="K480" s="3">
        <v>0</v>
      </c>
      <c r="L480" s="3"/>
      <c r="M480" s="3"/>
      <c r="N480" s="3"/>
      <c r="O480" s="3"/>
      <c r="P480" s="34">
        <f t="shared" si="22"/>
        <v>237137395</v>
      </c>
      <c r="Q480" s="165">
        <v>166493215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8830522</v>
      </c>
      <c r="X480" s="3"/>
      <c r="Y480" s="3">
        <v>0</v>
      </c>
      <c r="Z480" s="3">
        <v>0</v>
      </c>
      <c r="AA480" s="3">
        <v>0</v>
      </c>
      <c r="AB480" s="3"/>
      <c r="AC480" s="36">
        <f t="shared" si="21"/>
        <v>8830522</v>
      </c>
      <c r="AD480" s="37">
        <f t="shared" si="23"/>
        <v>61813658</v>
      </c>
      <c r="AE480" s="144"/>
      <c r="AG480" s="144"/>
      <c r="AI480" s="144"/>
    </row>
    <row r="481" spans="1:35" hidden="1" x14ac:dyDescent="0.25">
      <c r="A481" s="29">
        <v>469</v>
      </c>
      <c r="B481" s="61"/>
      <c r="C481" s="143" t="str">
        <f>VLOOKUP(D481,[8]Hoja1!$A$2:$B$1115,2,0)</f>
        <v>19698</v>
      </c>
      <c r="D481" s="31">
        <v>891500269</v>
      </c>
      <c r="E481" s="31">
        <v>219819698</v>
      </c>
      <c r="F481" s="61" t="s">
        <v>671</v>
      </c>
      <c r="G481" s="33">
        <v>0</v>
      </c>
      <c r="H481" s="33">
        <v>0</v>
      </c>
      <c r="I481" s="3">
        <v>1804478880</v>
      </c>
      <c r="J481" s="3">
        <v>1938572629</v>
      </c>
      <c r="K481" s="3">
        <v>0</v>
      </c>
      <c r="L481" s="3"/>
      <c r="M481" s="3"/>
      <c r="N481" s="3"/>
      <c r="O481" s="3"/>
      <c r="P481" s="34">
        <f t="shared" si="22"/>
        <v>3743051509</v>
      </c>
      <c r="Q481" s="165">
        <v>2540065589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150373240</v>
      </c>
      <c r="X481" s="3"/>
      <c r="Y481" s="3">
        <v>0</v>
      </c>
      <c r="Z481" s="3">
        <v>0</v>
      </c>
      <c r="AA481" s="3">
        <v>0</v>
      </c>
      <c r="AB481" s="3"/>
      <c r="AC481" s="36">
        <f t="shared" si="21"/>
        <v>150373240</v>
      </c>
      <c r="AD481" s="37">
        <f t="shared" si="23"/>
        <v>1052612680</v>
      </c>
      <c r="AE481" s="144"/>
      <c r="AG481" s="144"/>
      <c r="AI481" s="144"/>
    </row>
    <row r="482" spans="1:35" hidden="1" x14ac:dyDescent="0.25">
      <c r="A482" s="38">
        <v>470</v>
      </c>
      <c r="B482" s="61"/>
      <c r="C482" s="143" t="str">
        <f>VLOOKUP(D482,[8]Hoja1!$A$2:$B$1115,2,0)</f>
        <v>19701</v>
      </c>
      <c r="D482" s="31">
        <v>800095984</v>
      </c>
      <c r="E482" s="31">
        <v>210119701</v>
      </c>
      <c r="F482" s="61" t="s">
        <v>477</v>
      </c>
      <c r="G482" s="33">
        <v>0</v>
      </c>
      <c r="H482" s="33">
        <v>0</v>
      </c>
      <c r="I482" s="3">
        <v>140601202</v>
      </c>
      <c r="J482" s="3">
        <v>126165946</v>
      </c>
      <c r="K482" s="3">
        <v>0</v>
      </c>
      <c r="L482" s="3"/>
      <c r="M482" s="3"/>
      <c r="N482" s="3"/>
      <c r="O482" s="3"/>
      <c r="P482" s="34">
        <f t="shared" si="22"/>
        <v>266767148</v>
      </c>
      <c r="Q482" s="165">
        <v>173033014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11716767</v>
      </c>
      <c r="X482" s="3"/>
      <c r="Y482" s="3">
        <v>0</v>
      </c>
      <c r="Z482" s="3">
        <v>0</v>
      </c>
      <c r="AA482" s="3">
        <v>0</v>
      </c>
      <c r="AB482" s="3"/>
      <c r="AC482" s="36">
        <f t="shared" si="21"/>
        <v>11716767</v>
      </c>
      <c r="AD482" s="37">
        <f t="shared" si="23"/>
        <v>82017367</v>
      </c>
      <c r="AE482" s="144"/>
      <c r="AG482" s="144"/>
      <c r="AI482" s="144"/>
    </row>
    <row r="483" spans="1:35" hidden="1" x14ac:dyDescent="0.25">
      <c r="A483" s="29">
        <v>471</v>
      </c>
      <c r="B483" s="61"/>
      <c r="C483" s="143" t="str">
        <f>VLOOKUP(D483,[8]Hoja1!$A$2:$B$1115,2,0)</f>
        <v>19743</v>
      </c>
      <c r="D483" s="31">
        <v>800095986</v>
      </c>
      <c r="E483" s="31">
        <v>214319743</v>
      </c>
      <c r="F483" s="61" t="s">
        <v>672</v>
      </c>
      <c r="G483" s="33">
        <v>0</v>
      </c>
      <c r="H483" s="33">
        <v>0</v>
      </c>
      <c r="I483" s="3">
        <v>618193512</v>
      </c>
      <c r="J483" s="3">
        <v>734608479</v>
      </c>
      <c r="K483" s="3">
        <v>0</v>
      </c>
      <c r="L483" s="3"/>
      <c r="M483" s="3"/>
      <c r="N483" s="3"/>
      <c r="O483" s="3"/>
      <c r="P483" s="34">
        <f t="shared" si="22"/>
        <v>1352801991</v>
      </c>
      <c r="Q483" s="165">
        <v>940672983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51516126</v>
      </c>
      <c r="X483" s="3"/>
      <c r="Y483" s="3">
        <v>0</v>
      </c>
      <c r="Z483" s="3">
        <v>0</v>
      </c>
      <c r="AA483" s="3">
        <v>0</v>
      </c>
      <c r="AB483" s="3"/>
      <c r="AC483" s="36">
        <f t="shared" si="21"/>
        <v>51516126</v>
      </c>
      <c r="AD483" s="37">
        <f t="shared" si="23"/>
        <v>360612882</v>
      </c>
      <c r="AE483" s="144"/>
      <c r="AG483" s="144"/>
      <c r="AI483" s="144"/>
    </row>
    <row r="484" spans="1:35" hidden="1" x14ac:dyDescent="0.25">
      <c r="A484" s="38">
        <v>472</v>
      </c>
      <c r="B484" s="61"/>
      <c r="C484" s="143" t="str">
        <f>VLOOKUP(D484,[8]Hoja1!$A$2:$B$1115,2,0)</f>
        <v>19760</v>
      </c>
      <c r="D484" s="31">
        <v>891501277</v>
      </c>
      <c r="E484" s="31">
        <v>216019760</v>
      </c>
      <c r="F484" s="61" t="s">
        <v>673</v>
      </c>
      <c r="G484" s="33">
        <v>0</v>
      </c>
      <c r="H484" s="33">
        <v>0</v>
      </c>
      <c r="I484" s="3">
        <v>121564712</v>
      </c>
      <c r="J484" s="3">
        <v>165108651</v>
      </c>
      <c r="K484" s="3">
        <v>0</v>
      </c>
      <c r="L484" s="3"/>
      <c r="M484" s="3"/>
      <c r="N484" s="3"/>
      <c r="O484" s="3"/>
      <c r="P484" s="34">
        <f t="shared" si="22"/>
        <v>286673363</v>
      </c>
      <c r="Q484" s="165">
        <v>205630223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10130393</v>
      </c>
      <c r="X484" s="3"/>
      <c r="Y484" s="3">
        <v>0</v>
      </c>
      <c r="Z484" s="3">
        <v>0</v>
      </c>
      <c r="AA484" s="3">
        <v>0</v>
      </c>
      <c r="AB484" s="3"/>
      <c r="AC484" s="36">
        <f t="shared" si="21"/>
        <v>10130393</v>
      </c>
      <c r="AD484" s="37">
        <f t="shared" si="23"/>
        <v>70912747</v>
      </c>
      <c r="AE484" s="144"/>
      <c r="AG484" s="144"/>
      <c r="AI484" s="144"/>
    </row>
    <row r="485" spans="1:35" hidden="1" x14ac:dyDescent="0.25">
      <c r="A485" s="29">
        <v>473</v>
      </c>
      <c r="B485" s="61"/>
      <c r="C485" s="143" t="str">
        <f>VLOOKUP(D485,[8]Hoja1!$A$2:$B$1115,2,0)</f>
        <v>19780</v>
      </c>
      <c r="D485" s="31">
        <v>800117687</v>
      </c>
      <c r="E485" s="31">
        <v>218019780</v>
      </c>
      <c r="F485" s="61" t="s">
        <v>674</v>
      </c>
      <c r="G485" s="33">
        <v>0</v>
      </c>
      <c r="H485" s="33">
        <v>0</v>
      </c>
      <c r="I485" s="3">
        <v>628886560</v>
      </c>
      <c r="J485" s="3">
        <v>634241568</v>
      </c>
      <c r="K485" s="3">
        <v>0</v>
      </c>
      <c r="L485" s="3"/>
      <c r="M485" s="3"/>
      <c r="N485" s="3"/>
      <c r="O485" s="3"/>
      <c r="P485" s="34">
        <f t="shared" si="22"/>
        <v>1263128128</v>
      </c>
      <c r="Q485" s="165">
        <v>843870420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52407213</v>
      </c>
      <c r="X485" s="3"/>
      <c r="Y485" s="3">
        <v>0</v>
      </c>
      <c r="Z485" s="3">
        <v>0</v>
      </c>
      <c r="AA485" s="3">
        <v>0</v>
      </c>
      <c r="AB485" s="3"/>
      <c r="AC485" s="36">
        <f t="shared" si="21"/>
        <v>52407213</v>
      </c>
      <c r="AD485" s="37">
        <f t="shared" si="23"/>
        <v>366850495</v>
      </c>
      <c r="AE485" s="144"/>
      <c r="AG485" s="144"/>
      <c r="AI485" s="144"/>
    </row>
    <row r="486" spans="1:35" hidden="1" x14ac:dyDescent="0.25">
      <c r="A486" s="38">
        <v>474</v>
      </c>
      <c r="B486" s="61"/>
      <c r="C486" s="143" t="str">
        <f>VLOOKUP(D486,[8]Hoja1!$A$2:$B$1115,2,0)</f>
        <v>19785</v>
      </c>
      <c r="D486" s="31">
        <v>817003440</v>
      </c>
      <c r="E486" s="31">
        <v>218519785</v>
      </c>
      <c r="F486" s="61" t="s">
        <v>675</v>
      </c>
      <c r="G486" s="33">
        <v>0</v>
      </c>
      <c r="H486" s="33">
        <v>0</v>
      </c>
      <c r="I486" s="3">
        <v>119004802</v>
      </c>
      <c r="J486" s="3">
        <v>104128350</v>
      </c>
      <c r="K486" s="3">
        <v>0</v>
      </c>
      <c r="L486" s="3"/>
      <c r="M486" s="3"/>
      <c r="N486" s="3"/>
      <c r="O486" s="3"/>
      <c r="P486" s="34">
        <f t="shared" si="22"/>
        <v>223133152</v>
      </c>
      <c r="Q486" s="165">
        <v>143796618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9917067</v>
      </c>
      <c r="X486" s="3"/>
      <c r="Y486" s="3">
        <v>0</v>
      </c>
      <c r="Z486" s="3">
        <v>0</v>
      </c>
      <c r="AA486" s="3">
        <v>0</v>
      </c>
      <c r="AB486" s="3"/>
      <c r="AC486" s="36">
        <f t="shared" si="21"/>
        <v>9917067</v>
      </c>
      <c r="AD486" s="37">
        <f t="shared" si="23"/>
        <v>69419467</v>
      </c>
      <c r="AE486" s="144"/>
      <c r="AG486" s="144"/>
      <c r="AI486" s="144"/>
    </row>
    <row r="487" spans="1:35" hidden="1" x14ac:dyDescent="0.25">
      <c r="A487" s="29">
        <v>475</v>
      </c>
      <c r="B487" s="61"/>
      <c r="C487" s="143" t="str">
        <f>VLOOKUP(D487,[8]Hoja1!$A$2:$B$1115,2,0)</f>
        <v>19807</v>
      </c>
      <c r="D487" s="31">
        <v>891500742</v>
      </c>
      <c r="E487" s="31">
        <v>210719807</v>
      </c>
      <c r="F487" s="61" t="s">
        <v>676</v>
      </c>
      <c r="G487" s="33">
        <v>0</v>
      </c>
      <c r="H487" s="33">
        <v>0</v>
      </c>
      <c r="I487" s="3">
        <v>533273520</v>
      </c>
      <c r="J487" s="3">
        <v>590702657</v>
      </c>
      <c r="K487" s="3">
        <v>0</v>
      </c>
      <c r="L487" s="3"/>
      <c r="M487" s="3"/>
      <c r="N487" s="3"/>
      <c r="O487" s="3"/>
      <c r="P487" s="34">
        <f t="shared" si="22"/>
        <v>1123976177</v>
      </c>
      <c r="Q487" s="165">
        <v>768460497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44439460</v>
      </c>
      <c r="X487" s="3"/>
      <c r="Y487" s="3">
        <v>0</v>
      </c>
      <c r="Z487" s="3">
        <v>0</v>
      </c>
      <c r="AA487" s="3">
        <v>0</v>
      </c>
      <c r="AB487" s="3"/>
      <c r="AC487" s="36">
        <f t="shared" si="21"/>
        <v>44439460</v>
      </c>
      <c r="AD487" s="37">
        <f t="shared" si="23"/>
        <v>311076220</v>
      </c>
      <c r="AE487" s="144"/>
      <c r="AG487" s="144"/>
      <c r="AI487" s="144"/>
    </row>
    <row r="488" spans="1:35" hidden="1" x14ac:dyDescent="0.25">
      <c r="A488" s="38">
        <v>476</v>
      </c>
      <c r="B488" s="61"/>
      <c r="C488" s="143" t="str">
        <f>VLOOKUP(D488,[8]Hoja1!$A$2:$B$1115,2,0)</f>
        <v>19809</v>
      </c>
      <c r="D488" s="31">
        <v>800051167</v>
      </c>
      <c r="E488" s="31">
        <v>210919809</v>
      </c>
      <c r="F488" s="61" t="s">
        <v>677</v>
      </c>
      <c r="G488" s="33">
        <v>0</v>
      </c>
      <c r="H488" s="33">
        <v>0</v>
      </c>
      <c r="I488" s="3">
        <v>1623170304</v>
      </c>
      <c r="J488" s="3">
        <v>843118692</v>
      </c>
      <c r="K488" s="3">
        <v>0</v>
      </c>
      <c r="L488" s="3"/>
      <c r="M488" s="3"/>
      <c r="N488" s="3"/>
      <c r="O488" s="3"/>
      <c r="P488" s="34">
        <f t="shared" si="22"/>
        <v>2466288996</v>
      </c>
      <c r="Q488" s="165">
        <v>1310166746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135264192</v>
      </c>
      <c r="X488" s="3"/>
      <c r="Y488" s="3">
        <v>0</v>
      </c>
      <c r="Z488" s="3">
        <v>0</v>
      </c>
      <c r="AA488" s="3">
        <v>0</v>
      </c>
      <c r="AB488" s="3"/>
      <c r="AC488" s="36">
        <f t="shared" si="21"/>
        <v>135264192</v>
      </c>
      <c r="AD488" s="37">
        <f t="shared" si="23"/>
        <v>1020858058</v>
      </c>
      <c r="AE488" s="144"/>
      <c r="AG488" s="144"/>
      <c r="AI488" s="144"/>
    </row>
    <row r="489" spans="1:35" hidden="1" x14ac:dyDescent="0.25">
      <c r="A489" s="29">
        <v>477</v>
      </c>
      <c r="B489" s="61"/>
      <c r="C489" s="143" t="str">
        <f>VLOOKUP(D489,[8]Hoja1!$A$2:$B$1115,2,0)</f>
        <v>19821</v>
      </c>
      <c r="D489" s="31">
        <v>891500887</v>
      </c>
      <c r="E489" s="31">
        <v>212119821</v>
      </c>
      <c r="F489" s="61" t="s">
        <v>678</v>
      </c>
      <c r="G489" s="33">
        <v>0</v>
      </c>
      <c r="H489" s="33">
        <v>0</v>
      </c>
      <c r="I489" s="3">
        <v>813257728</v>
      </c>
      <c r="J489" s="3">
        <v>800951172</v>
      </c>
      <c r="K489" s="3">
        <v>0</v>
      </c>
      <c r="L489" s="3"/>
      <c r="M489" s="3"/>
      <c r="N489" s="3"/>
      <c r="O489" s="3"/>
      <c r="P489" s="34">
        <f t="shared" si="22"/>
        <v>1614208900</v>
      </c>
      <c r="Q489" s="165">
        <v>937411994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67771477</v>
      </c>
      <c r="X489" s="3"/>
      <c r="Y489" s="3">
        <v>0</v>
      </c>
      <c r="Z489" s="3">
        <v>0</v>
      </c>
      <c r="AA489" s="3">
        <v>0</v>
      </c>
      <c r="AB489" s="3"/>
      <c r="AC489" s="36">
        <f t="shared" si="21"/>
        <v>67771477</v>
      </c>
      <c r="AD489" s="37">
        <f t="shared" si="23"/>
        <v>609025429</v>
      </c>
      <c r="AE489" s="144"/>
      <c r="AG489" s="144"/>
      <c r="AI489" s="144"/>
    </row>
    <row r="490" spans="1:35" hidden="1" x14ac:dyDescent="0.25">
      <c r="A490" s="38">
        <v>478</v>
      </c>
      <c r="B490" s="61"/>
      <c r="C490" s="143" t="str">
        <f>VLOOKUP(D490,[8]Hoja1!$A$2:$B$1115,2,0)</f>
        <v>19824</v>
      </c>
      <c r="D490" s="31">
        <v>800031874</v>
      </c>
      <c r="E490" s="31">
        <v>212419824</v>
      </c>
      <c r="F490" s="61" t="s">
        <v>679</v>
      </c>
      <c r="G490" s="33">
        <v>0</v>
      </c>
      <c r="H490" s="33">
        <v>0</v>
      </c>
      <c r="I490" s="3">
        <v>509226248</v>
      </c>
      <c r="J490" s="3">
        <v>499501108</v>
      </c>
      <c r="K490" s="3">
        <v>0</v>
      </c>
      <c r="L490" s="3"/>
      <c r="M490" s="3"/>
      <c r="N490" s="3"/>
      <c r="O490" s="3"/>
      <c r="P490" s="34">
        <f t="shared" si="22"/>
        <v>1008727356</v>
      </c>
      <c r="Q490" s="165">
        <v>669243192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42435521</v>
      </c>
      <c r="X490" s="3"/>
      <c r="Y490" s="3">
        <v>0</v>
      </c>
      <c r="Z490" s="3">
        <v>0</v>
      </c>
      <c r="AA490" s="3">
        <v>0</v>
      </c>
      <c r="AB490" s="3"/>
      <c r="AC490" s="36">
        <f t="shared" si="21"/>
        <v>42435521</v>
      </c>
      <c r="AD490" s="37">
        <f t="shared" si="23"/>
        <v>297048643</v>
      </c>
      <c r="AE490" s="144"/>
      <c r="AG490" s="144"/>
      <c r="AI490" s="144"/>
    </row>
    <row r="491" spans="1:35" hidden="1" x14ac:dyDescent="0.25">
      <c r="A491" s="29">
        <v>479</v>
      </c>
      <c r="B491" s="61"/>
      <c r="C491" s="143" t="str">
        <f>VLOOKUP(D491,[8]Hoja1!$A$2:$B$1115,2,0)</f>
        <v>19845</v>
      </c>
      <c r="D491" s="31">
        <v>817002675</v>
      </c>
      <c r="E491" s="31">
        <v>214519845</v>
      </c>
      <c r="F491" s="61" t="s">
        <v>680</v>
      </c>
      <c r="G491" s="33">
        <v>0</v>
      </c>
      <c r="H491" s="33">
        <v>0</v>
      </c>
      <c r="I491" s="3">
        <v>257290060</v>
      </c>
      <c r="J491" s="3">
        <v>273610442</v>
      </c>
      <c r="K491" s="3">
        <v>0</v>
      </c>
      <c r="L491" s="3"/>
      <c r="M491" s="3"/>
      <c r="N491" s="3"/>
      <c r="O491" s="3"/>
      <c r="P491" s="34">
        <f t="shared" si="22"/>
        <v>530900502</v>
      </c>
      <c r="Q491" s="165">
        <v>359373794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21440838</v>
      </c>
      <c r="X491" s="3"/>
      <c r="Y491" s="3">
        <v>0</v>
      </c>
      <c r="Z491" s="3">
        <v>0</v>
      </c>
      <c r="AA491" s="3">
        <v>0</v>
      </c>
      <c r="AB491" s="3"/>
      <c r="AC491" s="36">
        <f t="shared" si="21"/>
        <v>21440838</v>
      </c>
      <c r="AD491" s="37">
        <f t="shared" si="23"/>
        <v>150085870</v>
      </c>
      <c r="AE491" s="144"/>
      <c r="AG491" s="144"/>
      <c r="AI491" s="144"/>
    </row>
    <row r="492" spans="1:35" hidden="1" x14ac:dyDescent="0.25">
      <c r="A492" s="38">
        <v>480</v>
      </c>
      <c r="B492" s="61"/>
      <c r="C492" s="143" t="str">
        <f>VLOOKUP(D492,[8]Hoja1!$A$2:$B$1115,2,0)</f>
        <v>20011</v>
      </c>
      <c r="D492" s="31">
        <v>800096561</v>
      </c>
      <c r="E492" s="31">
        <v>211120011</v>
      </c>
      <c r="F492" s="61" t="s">
        <v>681</v>
      </c>
      <c r="G492" s="33">
        <v>0</v>
      </c>
      <c r="H492" s="33">
        <v>0</v>
      </c>
      <c r="I492" s="3">
        <v>1878292032</v>
      </c>
      <c r="J492" s="3">
        <v>1858787027</v>
      </c>
      <c r="K492" s="3">
        <v>0</v>
      </c>
      <c r="L492" s="3"/>
      <c r="M492" s="3"/>
      <c r="N492" s="3"/>
      <c r="O492" s="3"/>
      <c r="P492" s="34">
        <f t="shared" si="22"/>
        <v>3737079059</v>
      </c>
      <c r="Q492" s="165">
        <v>2484884371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156524336</v>
      </c>
      <c r="X492" s="3"/>
      <c r="Y492" s="3">
        <v>0</v>
      </c>
      <c r="Z492" s="3">
        <v>0</v>
      </c>
      <c r="AA492" s="3">
        <v>0</v>
      </c>
      <c r="AB492" s="3"/>
      <c r="AC492" s="36">
        <f t="shared" si="21"/>
        <v>156524336</v>
      </c>
      <c r="AD492" s="37">
        <f t="shared" si="23"/>
        <v>1095670352</v>
      </c>
      <c r="AE492" s="144"/>
      <c r="AG492" s="144"/>
      <c r="AI492" s="144"/>
    </row>
    <row r="493" spans="1:35" hidden="1" x14ac:dyDescent="0.25">
      <c r="A493" s="29">
        <v>481</v>
      </c>
      <c r="B493" s="61"/>
      <c r="C493" s="143" t="str">
        <f>VLOOKUP(D493,[8]Hoja1!$A$2:$B$1115,2,0)</f>
        <v>20013</v>
      </c>
      <c r="D493" s="31">
        <v>800096558</v>
      </c>
      <c r="E493" s="31">
        <v>211320013</v>
      </c>
      <c r="F493" s="61" t="s">
        <v>682</v>
      </c>
      <c r="G493" s="33">
        <v>0</v>
      </c>
      <c r="H493" s="33">
        <v>0</v>
      </c>
      <c r="I493" s="3">
        <v>2142663520</v>
      </c>
      <c r="J493" s="3">
        <v>1837790133</v>
      </c>
      <c r="K493" s="3">
        <v>0</v>
      </c>
      <c r="L493" s="3"/>
      <c r="M493" s="3"/>
      <c r="N493" s="46"/>
      <c r="O493" s="46"/>
      <c r="P493" s="34">
        <f t="shared" si="22"/>
        <v>3980453653</v>
      </c>
      <c r="Q493" s="165">
        <v>2345652293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178555293</v>
      </c>
      <c r="X493" s="3"/>
      <c r="Y493" s="3">
        <v>0</v>
      </c>
      <c r="Z493" s="3">
        <v>0</v>
      </c>
      <c r="AA493" s="3">
        <v>0</v>
      </c>
      <c r="AB493" s="3"/>
      <c r="AC493" s="36">
        <f t="shared" si="21"/>
        <v>178555293</v>
      </c>
      <c r="AD493" s="37">
        <f t="shared" si="23"/>
        <v>1456246067</v>
      </c>
      <c r="AE493" s="144"/>
      <c r="AG493" s="144"/>
      <c r="AI493" s="144"/>
    </row>
    <row r="494" spans="1:35" hidden="1" x14ac:dyDescent="0.25">
      <c r="A494" s="38">
        <v>482</v>
      </c>
      <c r="B494" s="61"/>
      <c r="C494" s="143" t="str">
        <f>VLOOKUP(D494,[8]Hoja1!$A$2:$B$1115,2,0)</f>
        <v>20032</v>
      </c>
      <c r="D494" s="31">
        <v>892301541</v>
      </c>
      <c r="E494" s="31">
        <v>213220032</v>
      </c>
      <c r="F494" s="61" t="s">
        <v>683</v>
      </c>
      <c r="G494" s="33">
        <v>0</v>
      </c>
      <c r="H494" s="33">
        <v>0</v>
      </c>
      <c r="I494" s="3">
        <v>734320192</v>
      </c>
      <c r="J494" s="3">
        <v>687123366</v>
      </c>
      <c r="K494" s="3">
        <v>0</v>
      </c>
      <c r="L494" s="3"/>
      <c r="M494" s="3"/>
      <c r="N494" s="3"/>
      <c r="O494" s="3"/>
      <c r="P494" s="34">
        <f t="shared" si="22"/>
        <v>1421443558</v>
      </c>
      <c r="Q494" s="165">
        <v>931896762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61193349</v>
      </c>
      <c r="X494" s="3"/>
      <c r="Y494" s="3">
        <v>0</v>
      </c>
      <c r="Z494" s="3">
        <v>0</v>
      </c>
      <c r="AA494" s="3">
        <v>0</v>
      </c>
      <c r="AB494" s="3"/>
      <c r="AC494" s="36">
        <f t="shared" si="21"/>
        <v>61193349</v>
      </c>
      <c r="AD494" s="37">
        <f t="shared" si="23"/>
        <v>428353447</v>
      </c>
      <c r="AE494" s="144"/>
      <c r="AG494" s="144"/>
      <c r="AI494" s="144"/>
    </row>
    <row r="495" spans="1:35" hidden="1" x14ac:dyDescent="0.25">
      <c r="A495" s="29">
        <v>483</v>
      </c>
      <c r="B495" s="61"/>
      <c r="C495" s="143" t="str">
        <f>VLOOKUP(D495,[8]Hoja1!$A$2:$B$1115,2,0)</f>
        <v>20045</v>
      </c>
      <c r="D495" s="31">
        <v>800096576</v>
      </c>
      <c r="E495" s="31">
        <v>214520045</v>
      </c>
      <c r="F495" s="61" t="s">
        <v>684</v>
      </c>
      <c r="G495" s="33">
        <v>0</v>
      </c>
      <c r="H495" s="33">
        <v>0</v>
      </c>
      <c r="I495" s="3">
        <v>1015301264</v>
      </c>
      <c r="J495" s="3">
        <v>848180037</v>
      </c>
      <c r="K495" s="3">
        <v>0</v>
      </c>
      <c r="L495" s="3"/>
      <c r="M495" s="3"/>
      <c r="N495" s="3"/>
      <c r="O495" s="3"/>
      <c r="P495" s="34">
        <f t="shared" si="22"/>
        <v>1863481301</v>
      </c>
      <c r="Q495" s="165">
        <v>1186613793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84608439</v>
      </c>
      <c r="X495" s="3"/>
      <c r="Y495" s="3">
        <v>0</v>
      </c>
      <c r="Z495" s="3">
        <v>0</v>
      </c>
      <c r="AA495" s="3">
        <v>0</v>
      </c>
      <c r="AB495" s="3"/>
      <c r="AC495" s="36">
        <f t="shared" si="21"/>
        <v>84608439</v>
      </c>
      <c r="AD495" s="37">
        <f t="shared" si="23"/>
        <v>592259069</v>
      </c>
      <c r="AE495" s="144"/>
      <c r="AG495" s="144"/>
      <c r="AI495" s="144"/>
    </row>
    <row r="496" spans="1:35" hidden="1" x14ac:dyDescent="0.25">
      <c r="A496" s="38">
        <v>484</v>
      </c>
      <c r="B496" s="61"/>
      <c r="C496" s="143" t="str">
        <f>VLOOKUP(D496,[8]Hoja1!$A$2:$B$1115,2,0)</f>
        <v>20060</v>
      </c>
      <c r="D496" s="31">
        <v>892301130</v>
      </c>
      <c r="E496" s="31">
        <v>216020060</v>
      </c>
      <c r="F496" s="61" t="s">
        <v>685</v>
      </c>
      <c r="G496" s="33">
        <v>0</v>
      </c>
      <c r="H496" s="33">
        <v>0</v>
      </c>
      <c r="I496" s="3">
        <v>1219808912</v>
      </c>
      <c r="J496" s="3">
        <v>899683832</v>
      </c>
      <c r="K496" s="3">
        <v>0</v>
      </c>
      <c r="L496" s="3"/>
      <c r="M496" s="3"/>
      <c r="N496" s="3"/>
      <c r="O496" s="3"/>
      <c r="P496" s="34">
        <f t="shared" si="22"/>
        <v>2119492744</v>
      </c>
      <c r="Q496" s="165">
        <v>1306286804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101650743</v>
      </c>
      <c r="X496" s="3"/>
      <c r="Y496" s="3">
        <v>0</v>
      </c>
      <c r="Z496" s="3">
        <v>0</v>
      </c>
      <c r="AA496" s="3">
        <v>0</v>
      </c>
      <c r="AB496" s="3"/>
      <c r="AC496" s="36">
        <f t="shared" si="21"/>
        <v>101650743</v>
      </c>
      <c r="AD496" s="37">
        <f t="shared" si="23"/>
        <v>711555197</v>
      </c>
      <c r="AE496" s="144"/>
      <c r="AG496" s="144"/>
      <c r="AI496" s="144"/>
    </row>
    <row r="497" spans="1:35" hidden="1" x14ac:dyDescent="0.25">
      <c r="A497" s="29">
        <v>485</v>
      </c>
      <c r="B497" s="61"/>
      <c r="C497" s="143" t="str">
        <f>VLOOKUP(D497,[8]Hoja1!$A$2:$B$1115,2,0)</f>
        <v>20175</v>
      </c>
      <c r="D497" s="31">
        <v>892300815</v>
      </c>
      <c r="E497" s="31">
        <v>217520175</v>
      </c>
      <c r="F497" s="61" t="s">
        <v>686</v>
      </c>
      <c r="G497" s="33">
        <v>0</v>
      </c>
      <c r="H497" s="33">
        <v>0</v>
      </c>
      <c r="I497" s="3">
        <v>1354917056</v>
      </c>
      <c r="J497" s="3">
        <v>1155709082</v>
      </c>
      <c r="K497" s="3">
        <v>0</v>
      </c>
      <c r="L497" s="3"/>
      <c r="M497" s="3"/>
      <c r="N497" s="3"/>
      <c r="O497" s="3"/>
      <c r="P497" s="34">
        <f t="shared" si="22"/>
        <v>2510626138</v>
      </c>
      <c r="Q497" s="165">
        <v>1607348102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112909755</v>
      </c>
      <c r="X497" s="3"/>
      <c r="Y497" s="3">
        <v>0</v>
      </c>
      <c r="Z497" s="3">
        <v>0</v>
      </c>
      <c r="AA497" s="3">
        <v>0</v>
      </c>
      <c r="AB497" s="3"/>
      <c r="AC497" s="36">
        <f t="shared" si="21"/>
        <v>112909755</v>
      </c>
      <c r="AD497" s="37">
        <f t="shared" si="23"/>
        <v>790368281</v>
      </c>
      <c r="AE497" s="144"/>
      <c r="AG497" s="144"/>
      <c r="AI497" s="144"/>
    </row>
    <row r="498" spans="1:35" hidden="1" x14ac:dyDescent="0.25">
      <c r="A498" s="38">
        <v>486</v>
      </c>
      <c r="B498" s="61"/>
      <c r="C498" s="143" t="str">
        <f>VLOOKUP(D498,[8]Hoja1!$A$2:$B$1115,2,0)</f>
        <v>20178</v>
      </c>
      <c r="D498" s="31">
        <v>800096585</v>
      </c>
      <c r="E498" s="31">
        <v>217820178</v>
      </c>
      <c r="F498" s="61" t="s">
        <v>687</v>
      </c>
      <c r="G498" s="33">
        <v>0</v>
      </c>
      <c r="H498" s="33">
        <v>0</v>
      </c>
      <c r="I498" s="3">
        <v>865513536</v>
      </c>
      <c r="J498" s="3">
        <v>835079613</v>
      </c>
      <c r="K498" s="3">
        <v>0</v>
      </c>
      <c r="L498" s="3"/>
      <c r="M498" s="3"/>
      <c r="N498" s="3"/>
      <c r="O498" s="3"/>
      <c r="P498" s="34">
        <f t="shared" si="22"/>
        <v>1700593149</v>
      </c>
      <c r="Q498" s="165">
        <v>1123584125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72126128</v>
      </c>
      <c r="X498" s="3"/>
      <c r="Y498" s="3">
        <v>0</v>
      </c>
      <c r="Z498" s="3">
        <v>0</v>
      </c>
      <c r="AA498" s="3">
        <v>0</v>
      </c>
      <c r="AB498" s="3"/>
      <c r="AC498" s="36">
        <f t="shared" si="21"/>
        <v>72126128</v>
      </c>
      <c r="AD498" s="37">
        <f t="shared" si="23"/>
        <v>504882896</v>
      </c>
      <c r="AE498" s="144"/>
      <c r="AG498" s="144"/>
      <c r="AI498" s="144"/>
    </row>
    <row r="499" spans="1:35" hidden="1" x14ac:dyDescent="0.25">
      <c r="A499" s="29">
        <v>487</v>
      </c>
      <c r="B499" s="61"/>
      <c r="C499" s="143" t="str">
        <f>VLOOKUP(D499,[8]Hoja1!$A$2:$B$1115,2,0)</f>
        <v>20228</v>
      </c>
      <c r="D499" s="31">
        <v>800096580</v>
      </c>
      <c r="E499" s="31">
        <v>212820228</v>
      </c>
      <c r="F499" s="61" t="s">
        <v>688</v>
      </c>
      <c r="G499" s="33">
        <v>0</v>
      </c>
      <c r="H499" s="33">
        <v>0</v>
      </c>
      <c r="I499" s="3">
        <v>1065008464</v>
      </c>
      <c r="J499" s="3">
        <v>1002945018</v>
      </c>
      <c r="K499" s="3">
        <v>0</v>
      </c>
      <c r="L499" s="3"/>
      <c r="M499" s="3"/>
      <c r="N499" s="3"/>
      <c r="O499" s="3"/>
      <c r="P499" s="34">
        <f t="shared" si="22"/>
        <v>2067953482</v>
      </c>
      <c r="Q499" s="165">
        <v>1357947838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88750705</v>
      </c>
      <c r="X499" s="3"/>
      <c r="Y499" s="3">
        <v>0</v>
      </c>
      <c r="Z499" s="3">
        <v>0</v>
      </c>
      <c r="AA499" s="3">
        <v>0</v>
      </c>
      <c r="AB499" s="3"/>
      <c r="AC499" s="36">
        <f t="shared" si="21"/>
        <v>88750705</v>
      </c>
      <c r="AD499" s="37">
        <f t="shared" si="23"/>
        <v>621254939</v>
      </c>
      <c r="AE499" s="144"/>
      <c r="AG499" s="144"/>
      <c r="AI499" s="144"/>
    </row>
    <row r="500" spans="1:35" hidden="1" x14ac:dyDescent="0.25">
      <c r="A500" s="38">
        <v>488</v>
      </c>
      <c r="B500" s="61"/>
      <c r="C500" s="143" t="str">
        <f>VLOOKUP(D500,[8]Hoja1!$A$2:$B$1115,2,0)</f>
        <v>20238</v>
      </c>
      <c r="D500" s="31">
        <v>800096587</v>
      </c>
      <c r="E500" s="31">
        <v>213820238</v>
      </c>
      <c r="F500" s="61" t="s">
        <v>689</v>
      </c>
      <c r="G500" s="33">
        <v>0</v>
      </c>
      <c r="H500" s="33">
        <v>0</v>
      </c>
      <c r="I500" s="3">
        <v>919477328</v>
      </c>
      <c r="J500" s="3">
        <v>731656970</v>
      </c>
      <c r="K500" s="3">
        <v>0</v>
      </c>
      <c r="L500" s="3"/>
      <c r="M500" s="3"/>
      <c r="N500" s="3"/>
      <c r="O500" s="3"/>
      <c r="P500" s="34">
        <f t="shared" si="22"/>
        <v>1651134298</v>
      </c>
      <c r="Q500" s="165">
        <v>1038149414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76623111</v>
      </c>
      <c r="X500" s="3"/>
      <c r="Y500" s="3">
        <v>0</v>
      </c>
      <c r="Z500" s="3">
        <v>0</v>
      </c>
      <c r="AA500" s="3">
        <v>0</v>
      </c>
      <c r="AB500" s="3"/>
      <c r="AC500" s="36">
        <f t="shared" si="21"/>
        <v>76623111</v>
      </c>
      <c r="AD500" s="37">
        <f t="shared" si="23"/>
        <v>536361773</v>
      </c>
      <c r="AE500" s="144"/>
      <c r="AG500" s="144"/>
      <c r="AI500" s="144"/>
    </row>
    <row r="501" spans="1:35" hidden="1" x14ac:dyDescent="0.25">
      <c r="A501" s="29">
        <v>489</v>
      </c>
      <c r="B501" s="61"/>
      <c r="C501" s="143" t="str">
        <f>VLOOKUP(D501,[8]Hoja1!$A$2:$B$1115,2,0)</f>
        <v>20250</v>
      </c>
      <c r="D501" s="31">
        <v>800096592</v>
      </c>
      <c r="E501" s="31">
        <v>215020250</v>
      </c>
      <c r="F501" s="61" t="s">
        <v>690</v>
      </c>
      <c r="G501" s="33">
        <v>0</v>
      </c>
      <c r="H501" s="33">
        <v>0</v>
      </c>
      <c r="I501" s="3">
        <v>1224653056</v>
      </c>
      <c r="J501" s="3">
        <v>1278275191</v>
      </c>
      <c r="K501" s="3">
        <v>0</v>
      </c>
      <c r="L501" s="3"/>
      <c r="M501" s="3"/>
      <c r="N501" s="3"/>
      <c r="O501" s="3"/>
      <c r="P501" s="34">
        <f t="shared" si="22"/>
        <v>2502928247</v>
      </c>
      <c r="Q501" s="165">
        <v>1686492875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102054421</v>
      </c>
      <c r="X501" s="3"/>
      <c r="Y501" s="3">
        <v>0</v>
      </c>
      <c r="Z501" s="3">
        <v>0</v>
      </c>
      <c r="AA501" s="3">
        <v>0</v>
      </c>
      <c r="AB501" s="3"/>
      <c r="AC501" s="36">
        <f t="shared" si="21"/>
        <v>102054421</v>
      </c>
      <c r="AD501" s="37">
        <f t="shared" si="23"/>
        <v>714380951</v>
      </c>
      <c r="AE501" s="144"/>
      <c r="AG501" s="144"/>
      <c r="AI501" s="144"/>
    </row>
    <row r="502" spans="1:35" hidden="1" x14ac:dyDescent="0.25">
      <c r="A502" s="38">
        <v>490</v>
      </c>
      <c r="B502" s="61"/>
      <c r="C502" s="143" t="str">
        <f>VLOOKUP(D502,[8]Hoja1!$A$2:$B$1115,2,0)</f>
        <v>20295</v>
      </c>
      <c r="D502" s="31">
        <v>800096595</v>
      </c>
      <c r="E502" s="31">
        <v>219520295</v>
      </c>
      <c r="F502" s="61" t="s">
        <v>691</v>
      </c>
      <c r="G502" s="33">
        <v>0</v>
      </c>
      <c r="H502" s="33">
        <v>0</v>
      </c>
      <c r="I502" s="3">
        <v>274291796</v>
      </c>
      <c r="J502" s="3">
        <v>287436930</v>
      </c>
      <c r="K502" s="3">
        <v>0</v>
      </c>
      <c r="L502" s="3"/>
      <c r="M502" s="3"/>
      <c r="N502" s="3"/>
      <c r="O502" s="3"/>
      <c r="P502" s="34">
        <f t="shared" si="22"/>
        <v>561728726</v>
      </c>
      <c r="Q502" s="165">
        <v>378867530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22857650</v>
      </c>
      <c r="X502" s="3"/>
      <c r="Y502" s="3">
        <v>0</v>
      </c>
      <c r="Z502" s="3">
        <v>0</v>
      </c>
      <c r="AA502" s="3">
        <v>0</v>
      </c>
      <c r="AB502" s="3"/>
      <c r="AC502" s="36">
        <f t="shared" si="21"/>
        <v>22857650</v>
      </c>
      <c r="AD502" s="37">
        <f t="shared" si="23"/>
        <v>160003546</v>
      </c>
      <c r="AE502" s="144"/>
      <c r="AG502" s="144"/>
      <c r="AI502" s="144"/>
    </row>
    <row r="503" spans="1:35" hidden="1" x14ac:dyDescent="0.25">
      <c r="A503" s="29">
        <v>491</v>
      </c>
      <c r="B503" s="61"/>
      <c r="C503" s="143" t="str">
        <f>VLOOKUP(D503,[8]Hoja1!$A$2:$B$1115,2,0)</f>
        <v>20310</v>
      </c>
      <c r="D503" s="31">
        <v>800096597</v>
      </c>
      <c r="E503" s="31">
        <v>211020310</v>
      </c>
      <c r="F503" s="61" t="s">
        <v>692</v>
      </c>
      <c r="G503" s="33">
        <v>0</v>
      </c>
      <c r="H503" s="33">
        <v>0</v>
      </c>
      <c r="I503" s="3">
        <v>91858588</v>
      </c>
      <c r="J503" s="3">
        <v>84281221</v>
      </c>
      <c r="K503" s="3">
        <v>0</v>
      </c>
      <c r="L503" s="3"/>
      <c r="M503" s="3"/>
      <c r="N503" s="3"/>
      <c r="O503" s="3"/>
      <c r="P503" s="34">
        <f t="shared" si="22"/>
        <v>176139809</v>
      </c>
      <c r="Q503" s="165">
        <v>114900749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7654882</v>
      </c>
      <c r="X503" s="3"/>
      <c r="Y503" s="3">
        <v>0</v>
      </c>
      <c r="Z503" s="3">
        <v>0</v>
      </c>
      <c r="AA503" s="3">
        <v>0</v>
      </c>
      <c r="AB503" s="3"/>
      <c r="AC503" s="36">
        <f t="shared" si="21"/>
        <v>7654882</v>
      </c>
      <c r="AD503" s="37">
        <f t="shared" si="23"/>
        <v>53584178</v>
      </c>
      <c r="AE503" s="144"/>
      <c r="AG503" s="144"/>
      <c r="AI503" s="144"/>
    </row>
    <row r="504" spans="1:35" hidden="1" x14ac:dyDescent="0.25">
      <c r="A504" s="38">
        <v>492</v>
      </c>
      <c r="B504" s="61"/>
      <c r="C504" s="143" t="str">
        <f>VLOOKUP(D504,[8]Hoja1!$A$2:$B$1115,2,0)</f>
        <v>20383</v>
      </c>
      <c r="D504" s="31">
        <v>800096599</v>
      </c>
      <c r="E504" s="31">
        <v>218320383</v>
      </c>
      <c r="F504" s="61" t="s">
        <v>693</v>
      </c>
      <c r="G504" s="33">
        <v>0</v>
      </c>
      <c r="H504" s="33">
        <v>0</v>
      </c>
      <c r="I504" s="3">
        <v>451231464</v>
      </c>
      <c r="J504" s="3">
        <v>405483805</v>
      </c>
      <c r="K504" s="3">
        <v>0</v>
      </c>
      <c r="L504" s="3"/>
      <c r="M504" s="3"/>
      <c r="N504" s="3"/>
      <c r="O504" s="3"/>
      <c r="P504" s="34">
        <f t="shared" si="22"/>
        <v>856715269</v>
      </c>
      <c r="Q504" s="165">
        <v>555894293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37602622</v>
      </c>
      <c r="X504" s="3"/>
      <c r="Y504" s="3">
        <v>0</v>
      </c>
      <c r="Z504" s="3">
        <v>0</v>
      </c>
      <c r="AA504" s="3">
        <v>0</v>
      </c>
      <c r="AB504" s="3"/>
      <c r="AC504" s="36">
        <f t="shared" si="21"/>
        <v>37602622</v>
      </c>
      <c r="AD504" s="37">
        <f t="shared" si="23"/>
        <v>263218354</v>
      </c>
      <c r="AE504" s="144"/>
      <c r="AG504" s="144"/>
      <c r="AI504" s="144"/>
    </row>
    <row r="505" spans="1:35" hidden="1" x14ac:dyDescent="0.25">
      <c r="A505" s="29">
        <v>493</v>
      </c>
      <c r="B505" s="61"/>
      <c r="C505" s="143" t="str">
        <f>VLOOKUP(D505,[8]Hoja1!$A$2:$B$1115,2,0)</f>
        <v>20400</v>
      </c>
      <c r="D505" s="31">
        <v>800108683</v>
      </c>
      <c r="E505" s="31">
        <v>210020400</v>
      </c>
      <c r="F505" s="61" t="s">
        <v>694</v>
      </c>
      <c r="G505" s="33">
        <v>0</v>
      </c>
      <c r="H505" s="33">
        <v>0</v>
      </c>
      <c r="I505" s="3">
        <v>1325168512</v>
      </c>
      <c r="J505" s="3">
        <v>986702665</v>
      </c>
      <c r="K505" s="3">
        <v>0</v>
      </c>
      <c r="L505" s="3"/>
      <c r="M505" s="3"/>
      <c r="N505" s="3"/>
      <c r="O505" s="3"/>
      <c r="P505" s="34">
        <f t="shared" si="22"/>
        <v>2311871177</v>
      </c>
      <c r="Q505" s="165">
        <v>1428425501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110430709</v>
      </c>
      <c r="X505" s="3"/>
      <c r="Y505" s="3">
        <v>0</v>
      </c>
      <c r="Z505" s="3">
        <v>0</v>
      </c>
      <c r="AA505" s="3">
        <v>0</v>
      </c>
      <c r="AB505" s="3"/>
      <c r="AC505" s="36">
        <f t="shared" si="21"/>
        <v>110430709</v>
      </c>
      <c r="AD505" s="37">
        <f t="shared" si="23"/>
        <v>773014967</v>
      </c>
      <c r="AE505" s="144"/>
      <c r="AG505" s="144"/>
      <c r="AI505" s="144"/>
    </row>
    <row r="506" spans="1:35" hidden="1" x14ac:dyDescent="0.25">
      <c r="A506" s="38">
        <v>494</v>
      </c>
      <c r="B506" s="61"/>
      <c r="C506" s="143" t="str">
        <f>VLOOKUP(D506,[8]Hoja1!$A$2:$B$1115,2,0)</f>
        <v>20443</v>
      </c>
      <c r="D506" s="31">
        <v>892301761</v>
      </c>
      <c r="E506" s="31">
        <v>214320443</v>
      </c>
      <c r="F506" s="61" t="s">
        <v>695</v>
      </c>
      <c r="G506" s="33">
        <v>0</v>
      </c>
      <c r="H506" s="33">
        <v>0</v>
      </c>
      <c r="I506" s="3">
        <v>333070028</v>
      </c>
      <c r="J506" s="3">
        <v>312493353</v>
      </c>
      <c r="K506" s="3">
        <v>0</v>
      </c>
      <c r="L506" s="3"/>
      <c r="M506" s="3"/>
      <c r="N506" s="3"/>
      <c r="O506" s="3"/>
      <c r="P506" s="34">
        <f t="shared" si="22"/>
        <v>645563381</v>
      </c>
      <c r="Q506" s="165">
        <v>423516697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27755836</v>
      </c>
      <c r="X506" s="3"/>
      <c r="Y506" s="3">
        <v>0</v>
      </c>
      <c r="Z506" s="3">
        <v>0</v>
      </c>
      <c r="AA506" s="3">
        <v>0</v>
      </c>
      <c r="AB506" s="3"/>
      <c r="AC506" s="36">
        <f t="shared" si="21"/>
        <v>27755836</v>
      </c>
      <c r="AD506" s="37">
        <f t="shared" si="23"/>
        <v>194290848</v>
      </c>
      <c r="AE506" s="144"/>
      <c r="AG506" s="144"/>
      <c r="AI506" s="144"/>
    </row>
    <row r="507" spans="1:35" hidden="1" x14ac:dyDescent="0.25">
      <c r="A507" s="29">
        <v>495</v>
      </c>
      <c r="B507" s="61"/>
      <c r="C507" s="143" t="str">
        <f>VLOOKUP(D507,[8]Hoja1!$A$2:$B$1115,2,0)</f>
        <v>20517</v>
      </c>
      <c r="D507" s="31">
        <v>800096610</v>
      </c>
      <c r="E507" s="31">
        <v>211720517</v>
      </c>
      <c r="F507" s="61" t="s">
        <v>696</v>
      </c>
      <c r="G507" s="33">
        <v>0</v>
      </c>
      <c r="H507" s="33">
        <v>0</v>
      </c>
      <c r="I507" s="3">
        <v>475560552</v>
      </c>
      <c r="J507" s="3">
        <v>385532103</v>
      </c>
      <c r="K507" s="3">
        <v>0</v>
      </c>
      <c r="L507" s="3"/>
      <c r="M507" s="3"/>
      <c r="N507" s="46"/>
      <c r="O507" s="46"/>
      <c r="P507" s="34">
        <f t="shared" si="22"/>
        <v>861092655</v>
      </c>
      <c r="Q507" s="165">
        <v>544052287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39630046</v>
      </c>
      <c r="X507" s="3"/>
      <c r="Y507" s="3">
        <v>0</v>
      </c>
      <c r="Z507" s="3">
        <v>0</v>
      </c>
      <c r="AA507" s="3">
        <v>0</v>
      </c>
      <c r="AB507" s="3"/>
      <c r="AC507" s="36">
        <f t="shared" si="21"/>
        <v>39630046</v>
      </c>
      <c r="AD507" s="37">
        <f t="shared" si="23"/>
        <v>277410322</v>
      </c>
      <c r="AE507" s="144"/>
      <c r="AG507" s="144"/>
      <c r="AI507" s="144"/>
    </row>
    <row r="508" spans="1:35" hidden="1" x14ac:dyDescent="0.25">
      <c r="A508" s="38">
        <v>496</v>
      </c>
      <c r="B508" s="61"/>
      <c r="C508" s="143" t="str">
        <f>VLOOKUP(D508,[8]Hoja1!$A$2:$B$1115,2,0)</f>
        <v>20550</v>
      </c>
      <c r="D508" s="31">
        <v>800096613</v>
      </c>
      <c r="E508" s="31">
        <v>215020550</v>
      </c>
      <c r="F508" s="61" t="s">
        <v>697</v>
      </c>
      <c r="G508" s="33">
        <v>0</v>
      </c>
      <c r="H508" s="33">
        <v>0</v>
      </c>
      <c r="I508" s="3">
        <v>617935608</v>
      </c>
      <c r="J508" s="3">
        <v>531478303</v>
      </c>
      <c r="K508" s="3">
        <v>0</v>
      </c>
      <c r="L508" s="3"/>
      <c r="M508" s="3"/>
      <c r="N508" s="3"/>
      <c r="O508" s="3"/>
      <c r="P508" s="34">
        <f t="shared" si="22"/>
        <v>1149413911</v>
      </c>
      <c r="Q508" s="165">
        <v>737456839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51494634</v>
      </c>
      <c r="X508" s="3"/>
      <c r="Y508" s="3">
        <v>0</v>
      </c>
      <c r="Z508" s="3">
        <v>0</v>
      </c>
      <c r="AA508" s="3">
        <v>0</v>
      </c>
      <c r="AB508" s="3"/>
      <c r="AC508" s="36">
        <f t="shared" si="21"/>
        <v>51494634</v>
      </c>
      <c r="AD508" s="37">
        <f t="shared" si="23"/>
        <v>360462438</v>
      </c>
      <c r="AE508" s="144"/>
      <c r="AG508" s="144"/>
      <c r="AI508" s="144"/>
    </row>
    <row r="509" spans="1:35" hidden="1" x14ac:dyDescent="0.25">
      <c r="A509" s="29">
        <v>497</v>
      </c>
      <c r="B509" s="61"/>
      <c r="C509" s="143" t="str">
        <f>VLOOKUP(D509,[8]Hoja1!$A$2:$B$1115,2,0)</f>
        <v>20570</v>
      </c>
      <c r="D509" s="31">
        <v>824001624</v>
      </c>
      <c r="E509" s="31">
        <v>217020570</v>
      </c>
      <c r="F509" s="61" t="s">
        <v>698</v>
      </c>
      <c r="G509" s="33">
        <v>0</v>
      </c>
      <c r="H509" s="33">
        <v>0</v>
      </c>
      <c r="I509" s="3">
        <v>1839080992</v>
      </c>
      <c r="J509" s="3">
        <v>1170093000</v>
      </c>
      <c r="K509" s="3">
        <v>0</v>
      </c>
      <c r="L509" s="3"/>
      <c r="M509" s="3"/>
      <c r="N509" s="3"/>
      <c r="O509" s="3"/>
      <c r="P509" s="34">
        <f t="shared" si="22"/>
        <v>3009173992</v>
      </c>
      <c r="Q509" s="165">
        <v>1783119996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153256749</v>
      </c>
      <c r="X509" s="3"/>
      <c r="Y509" s="3">
        <v>0</v>
      </c>
      <c r="Z509" s="3">
        <v>0</v>
      </c>
      <c r="AA509" s="3">
        <v>0</v>
      </c>
      <c r="AB509" s="3"/>
      <c r="AC509" s="36">
        <f t="shared" si="21"/>
        <v>153256749</v>
      </c>
      <c r="AD509" s="37">
        <f t="shared" si="23"/>
        <v>1072797247</v>
      </c>
      <c r="AE509" s="144"/>
      <c r="AG509" s="144"/>
      <c r="AI509" s="144"/>
    </row>
    <row r="510" spans="1:35" hidden="1" x14ac:dyDescent="0.25">
      <c r="A510" s="38">
        <v>498</v>
      </c>
      <c r="B510" s="61"/>
      <c r="C510" s="143" t="str">
        <f>VLOOKUP(D510,[8]Hoja1!$A$2:$B$1115,2,0)</f>
        <v>20614</v>
      </c>
      <c r="D510" s="31">
        <v>892300123</v>
      </c>
      <c r="E510" s="31">
        <v>211420614</v>
      </c>
      <c r="F510" s="61" t="s">
        <v>699</v>
      </c>
      <c r="G510" s="33">
        <v>0</v>
      </c>
      <c r="H510" s="33">
        <v>0</v>
      </c>
      <c r="I510" s="3">
        <v>381574824</v>
      </c>
      <c r="J510" s="3">
        <v>424457160</v>
      </c>
      <c r="K510" s="3">
        <v>0</v>
      </c>
      <c r="L510" s="3"/>
      <c r="M510" s="3"/>
      <c r="N510" s="3"/>
      <c r="O510" s="3"/>
      <c r="P510" s="34">
        <f t="shared" si="22"/>
        <v>806031984</v>
      </c>
      <c r="Q510" s="165">
        <v>551648768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31797902</v>
      </c>
      <c r="X510" s="3"/>
      <c r="Y510" s="3">
        <v>0</v>
      </c>
      <c r="Z510" s="3">
        <v>0</v>
      </c>
      <c r="AA510" s="3">
        <v>0</v>
      </c>
      <c r="AB510" s="3"/>
      <c r="AC510" s="36">
        <f t="shared" si="21"/>
        <v>31797902</v>
      </c>
      <c r="AD510" s="37">
        <f t="shared" si="23"/>
        <v>222585314</v>
      </c>
      <c r="AE510" s="144"/>
      <c r="AG510" s="144"/>
      <c r="AI510" s="144"/>
    </row>
    <row r="511" spans="1:35" hidden="1" x14ac:dyDescent="0.25">
      <c r="A511" s="29">
        <v>499</v>
      </c>
      <c r="B511" s="61"/>
      <c r="C511" s="143" t="str">
        <f>VLOOKUP(D511,[8]Hoja1!$A$2:$B$1115,2,0)</f>
        <v>20621</v>
      </c>
      <c r="D511" s="31">
        <v>800096605</v>
      </c>
      <c r="E511" s="31">
        <v>212120621</v>
      </c>
      <c r="F511" s="61" t="s">
        <v>700</v>
      </c>
      <c r="G511" s="33">
        <v>0</v>
      </c>
      <c r="H511" s="33">
        <v>0</v>
      </c>
      <c r="I511" s="3">
        <v>834365840</v>
      </c>
      <c r="J511" s="3">
        <v>808932254</v>
      </c>
      <c r="K511" s="3">
        <v>0</v>
      </c>
      <c r="L511" s="3"/>
      <c r="M511" s="3"/>
      <c r="N511" s="3"/>
      <c r="O511" s="3"/>
      <c r="P511" s="34">
        <f t="shared" si="22"/>
        <v>1643298094</v>
      </c>
      <c r="Q511" s="165">
        <v>1056833324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69530487</v>
      </c>
      <c r="X511" s="3"/>
      <c r="Y511" s="3">
        <v>0</v>
      </c>
      <c r="Z511" s="3">
        <v>0</v>
      </c>
      <c r="AA511" s="3">
        <v>0</v>
      </c>
      <c r="AB511" s="3"/>
      <c r="AC511" s="36">
        <f t="shared" si="21"/>
        <v>69530487</v>
      </c>
      <c r="AD511" s="37">
        <f t="shared" si="23"/>
        <v>516934283</v>
      </c>
      <c r="AE511" s="144"/>
      <c r="AG511" s="144"/>
      <c r="AI511" s="144"/>
    </row>
    <row r="512" spans="1:35" hidden="1" x14ac:dyDescent="0.25">
      <c r="A512" s="38">
        <v>500</v>
      </c>
      <c r="B512" s="61"/>
      <c r="C512" s="143" t="str">
        <f>VLOOKUP(D512,[8]Hoja1!$A$2:$B$1115,2,0)</f>
        <v>20710</v>
      </c>
      <c r="D512" s="31">
        <v>800096619</v>
      </c>
      <c r="E512" s="31">
        <v>211020710</v>
      </c>
      <c r="F512" s="61" t="s">
        <v>701</v>
      </c>
      <c r="G512" s="33">
        <v>0</v>
      </c>
      <c r="H512" s="33">
        <v>0</v>
      </c>
      <c r="I512" s="3">
        <v>494215264</v>
      </c>
      <c r="J512" s="3">
        <v>483252229</v>
      </c>
      <c r="K512" s="3">
        <v>0</v>
      </c>
      <c r="L512" s="3"/>
      <c r="M512" s="3"/>
      <c r="N512" s="3"/>
      <c r="O512" s="3"/>
      <c r="P512" s="34">
        <f t="shared" si="22"/>
        <v>977467493</v>
      </c>
      <c r="Q512" s="165">
        <v>647990649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41184605</v>
      </c>
      <c r="X512" s="3"/>
      <c r="Y512" s="3">
        <v>0</v>
      </c>
      <c r="Z512" s="3">
        <v>0</v>
      </c>
      <c r="AA512" s="3">
        <v>0</v>
      </c>
      <c r="AB512" s="3"/>
      <c r="AC512" s="36">
        <f t="shared" si="21"/>
        <v>41184605</v>
      </c>
      <c r="AD512" s="37">
        <f t="shared" si="23"/>
        <v>288292239</v>
      </c>
      <c r="AE512" s="144"/>
      <c r="AG512" s="144"/>
      <c r="AI512" s="144"/>
    </row>
    <row r="513" spans="1:35" hidden="1" x14ac:dyDescent="0.25">
      <c r="A513" s="29">
        <v>501</v>
      </c>
      <c r="B513" s="61"/>
      <c r="C513" s="143" t="str">
        <f>VLOOKUP(D513,[8]Hoja1!$A$2:$B$1115,2,0)</f>
        <v>20750</v>
      </c>
      <c r="D513" s="31">
        <v>800096623</v>
      </c>
      <c r="E513" s="31">
        <v>215020750</v>
      </c>
      <c r="F513" s="61" t="s">
        <v>702</v>
      </c>
      <c r="G513" s="33">
        <v>0</v>
      </c>
      <c r="H513" s="33">
        <v>0</v>
      </c>
      <c r="I513" s="3">
        <v>499954944</v>
      </c>
      <c r="J513" s="3">
        <v>511736694</v>
      </c>
      <c r="K513" s="3">
        <v>0</v>
      </c>
      <c r="L513" s="3"/>
      <c r="M513" s="3"/>
      <c r="N513" s="3"/>
      <c r="O513" s="3"/>
      <c r="P513" s="34">
        <f t="shared" si="22"/>
        <v>1011691638</v>
      </c>
      <c r="Q513" s="165">
        <v>678388342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41662912</v>
      </c>
      <c r="X513" s="3"/>
      <c r="Y513" s="3">
        <v>0</v>
      </c>
      <c r="Z513" s="3">
        <v>0</v>
      </c>
      <c r="AA513" s="3">
        <v>0</v>
      </c>
      <c r="AB513" s="3"/>
      <c r="AC513" s="36">
        <f t="shared" si="21"/>
        <v>41662912</v>
      </c>
      <c r="AD513" s="37">
        <f t="shared" si="23"/>
        <v>291640384</v>
      </c>
      <c r="AE513" s="144"/>
      <c r="AG513" s="144"/>
      <c r="AI513" s="144"/>
    </row>
    <row r="514" spans="1:35" hidden="1" x14ac:dyDescent="0.25">
      <c r="A514" s="38">
        <v>502</v>
      </c>
      <c r="B514" s="61"/>
      <c r="C514" s="143" t="str">
        <f>VLOOKUP(D514,[8]Hoja1!$A$2:$B$1115,2,0)</f>
        <v>20770</v>
      </c>
      <c r="D514" s="31">
        <v>892301093</v>
      </c>
      <c r="E514" s="31">
        <v>217020770</v>
      </c>
      <c r="F514" s="61" t="s">
        <v>703</v>
      </c>
      <c r="G514" s="33">
        <v>0</v>
      </c>
      <c r="H514" s="33">
        <v>0</v>
      </c>
      <c r="I514" s="3">
        <v>669713088</v>
      </c>
      <c r="J514" s="3">
        <v>655025114</v>
      </c>
      <c r="K514" s="3">
        <v>0</v>
      </c>
      <c r="L514" s="3"/>
      <c r="M514" s="3"/>
      <c r="N514" s="3"/>
      <c r="O514" s="3"/>
      <c r="P514" s="34">
        <f t="shared" si="22"/>
        <v>1324738202</v>
      </c>
      <c r="Q514" s="165">
        <v>878262810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55809424</v>
      </c>
      <c r="X514" s="3"/>
      <c r="Y514" s="3">
        <v>0</v>
      </c>
      <c r="Z514" s="3">
        <v>0</v>
      </c>
      <c r="AA514" s="3">
        <v>0</v>
      </c>
      <c r="AB514" s="3"/>
      <c r="AC514" s="36">
        <f t="shared" si="21"/>
        <v>55809424</v>
      </c>
      <c r="AD514" s="37">
        <f t="shared" si="23"/>
        <v>390665968</v>
      </c>
      <c r="AE514" s="144"/>
      <c r="AG514" s="144"/>
      <c r="AI514" s="144"/>
    </row>
    <row r="515" spans="1:35" hidden="1" x14ac:dyDescent="0.25">
      <c r="A515" s="29">
        <v>503</v>
      </c>
      <c r="B515" s="61"/>
      <c r="C515" s="143" t="str">
        <f>VLOOKUP(D515,[8]Hoja1!$A$2:$B$1115,2,0)</f>
        <v>20787</v>
      </c>
      <c r="D515" s="31">
        <v>800096626</v>
      </c>
      <c r="E515" s="31">
        <v>218720787</v>
      </c>
      <c r="F515" s="61" t="s">
        <v>704</v>
      </c>
      <c r="G515" s="33">
        <v>0</v>
      </c>
      <c r="H515" s="33">
        <v>0</v>
      </c>
      <c r="I515" s="3">
        <v>525006016</v>
      </c>
      <c r="J515" s="3">
        <v>513141642</v>
      </c>
      <c r="K515" s="3">
        <v>0</v>
      </c>
      <c r="L515" s="3"/>
      <c r="M515" s="3"/>
      <c r="N515" s="3"/>
      <c r="O515" s="3"/>
      <c r="P515" s="34">
        <f t="shared" si="22"/>
        <v>1038147658</v>
      </c>
      <c r="Q515" s="165">
        <v>688143646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43750501</v>
      </c>
      <c r="X515" s="3"/>
      <c r="Y515" s="3">
        <v>0</v>
      </c>
      <c r="Z515" s="3">
        <v>0</v>
      </c>
      <c r="AA515" s="3">
        <v>0</v>
      </c>
      <c r="AB515" s="3"/>
      <c r="AC515" s="36">
        <f t="shared" si="21"/>
        <v>43750501</v>
      </c>
      <c r="AD515" s="37">
        <f t="shared" si="23"/>
        <v>306253511</v>
      </c>
      <c r="AE515" s="144"/>
      <c r="AG515" s="144"/>
      <c r="AI515" s="144"/>
    </row>
    <row r="516" spans="1:35" hidden="1" x14ac:dyDescent="0.25">
      <c r="A516" s="38">
        <v>504</v>
      </c>
      <c r="B516" s="61"/>
      <c r="C516" s="143" t="str">
        <f>VLOOKUP(D516,[8]Hoja1!$A$2:$B$1115,2,0)</f>
        <v>23068</v>
      </c>
      <c r="D516" s="31">
        <v>800096737</v>
      </c>
      <c r="E516" s="31">
        <v>216823068</v>
      </c>
      <c r="F516" s="61" t="s">
        <v>705</v>
      </c>
      <c r="G516" s="33">
        <v>0</v>
      </c>
      <c r="H516" s="33">
        <v>0</v>
      </c>
      <c r="I516" s="3">
        <v>1788429216</v>
      </c>
      <c r="J516" s="3">
        <v>1478509585</v>
      </c>
      <c r="K516" s="3">
        <v>0</v>
      </c>
      <c r="L516" s="3"/>
      <c r="M516" s="3"/>
      <c r="N516" s="3"/>
      <c r="O516" s="3"/>
      <c r="P516" s="34">
        <f t="shared" si="22"/>
        <v>3266938801</v>
      </c>
      <c r="Q516" s="165">
        <v>2074652657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149035768</v>
      </c>
      <c r="X516" s="3"/>
      <c r="Y516" s="3">
        <v>0</v>
      </c>
      <c r="Z516" s="3">
        <v>0</v>
      </c>
      <c r="AA516" s="3">
        <v>0</v>
      </c>
      <c r="AB516" s="3"/>
      <c r="AC516" s="36">
        <f t="shared" si="21"/>
        <v>149035768</v>
      </c>
      <c r="AD516" s="37">
        <f t="shared" si="23"/>
        <v>1043250376</v>
      </c>
      <c r="AE516" s="144"/>
      <c r="AG516" s="144"/>
      <c r="AI516" s="144"/>
    </row>
    <row r="517" spans="1:35" hidden="1" x14ac:dyDescent="0.25">
      <c r="A517" s="29">
        <v>505</v>
      </c>
      <c r="B517" s="61"/>
      <c r="C517" s="143" t="str">
        <f>VLOOKUP(D517,[8]Hoja1!$A$2:$B$1115,2,0)</f>
        <v>23079</v>
      </c>
      <c r="D517" s="31">
        <v>800096739</v>
      </c>
      <c r="E517" s="31">
        <v>217923079</v>
      </c>
      <c r="F517" s="61" t="s">
        <v>495</v>
      </c>
      <c r="G517" s="33">
        <v>0</v>
      </c>
      <c r="H517" s="33">
        <v>0</v>
      </c>
      <c r="I517" s="3">
        <v>770015352</v>
      </c>
      <c r="J517" s="3">
        <v>618936980</v>
      </c>
      <c r="K517" s="3">
        <v>0</v>
      </c>
      <c r="L517" s="3"/>
      <c r="M517" s="3"/>
      <c r="N517" s="3"/>
      <c r="O517" s="3"/>
      <c r="P517" s="34">
        <f t="shared" si="22"/>
        <v>1388952332</v>
      </c>
      <c r="Q517" s="165">
        <v>875608764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64167946</v>
      </c>
      <c r="X517" s="3"/>
      <c r="Y517" s="3">
        <v>0</v>
      </c>
      <c r="Z517" s="3">
        <v>0</v>
      </c>
      <c r="AA517" s="3">
        <v>0</v>
      </c>
      <c r="AB517" s="3"/>
      <c r="AC517" s="36">
        <f t="shared" si="21"/>
        <v>64167946</v>
      </c>
      <c r="AD517" s="37">
        <f t="shared" si="23"/>
        <v>449175622</v>
      </c>
      <c r="AE517" s="144"/>
      <c r="AG517" s="144"/>
      <c r="AI517" s="144"/>
    </row>
    <row r="518" spans="1:35" hidden="1" x14ac:dyDescent="0.25">
      <c r="A518" s="38">
        <v>506</v>
      </c>
      <c r="B518" s="61"/>
      <c r="C518" s="143" t="str">
        <f>VLOOKUP(D518,[8]Hoja1!$A$2:$B$1115,2,0)</f>
        <v>23090</v>
      </c>
      <c r="D518" s="31">
        <v>800096740</v>
      </c>
      <c r="E518" s="31">
        <v>219023090</v>
      </c>
      <c r="F518" s="61" t="s">
        <v>706</v>
      </c>
      <c r="G518" s="33">
        <v>0</v>
      </c>
      <c r="H518" s="33">
        <v>0</v>
      </c>
      <c r="I518" s="3">
        <v>979358992</v>
      </c>
      <c r="J518" s="3">
        <v>724149084</v>
      </c>
      <c r="K518" s="3">
        <v>0</v>
      </c>
      <c r="L518" s="3"/>
      <c r="M518" s="3"/>
      <c r="N518" s="3"/>
      <c r="O518" s="3"/>
      <c r="P518" s="34">
        <f t="shared" si="22"/>
        <v>1703508076</v>
      </c>
      <c r="Q518" s="165">
        <v>1050602080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81613249</v>
      </c>
      <c r="X518" s="3"/>
      <c r="Y518" s="3">
        <v>0</v>
      </c>
      <c r="Z518" s="3">
        <v>0</v>
      </c>
      <c r="AA518" s="3">
        <v>0</v>
      </c>
      <c r="AB518" s="3"/>
      <c r="AC518" s="36">
        <f t="shared" si="21"/>
        <v>81613249</v>
      </c>
      <c r="AD518" s="37">
        <f t="shared" si="23"/>
        <v>571292747</v>
      </c>
      <c r="AE518" s="144"/>
      <c r="AG518" s="144"/>
      <c r="AI518" s="144"/>
    </row>
    <row r="519" spans="1:35" hidden="1" x14ac:dyDescent="0.25">
      <c r="A519" s="29">
        <v>507</v>
      </c>
      <c r="B519" s="61"/>
      <c r="C519" s="143" t="str">
        <f>VLOOKUP(D519,[8]Hoja1!$A$2:$B$1115,2,0)</f>
        <v>23162</v>
      </c>
      <c r="D519" s="31">
        <v>800096744</v>
      </c>
      <c r="E519" s="31">
        <v>216223162</v>
      </c>
      <c r="F519" s="61" t="s">
        <v>707</v>
      </c>
      <c r="G519" s="33">
        <v>0</v>
      </c>
      <c r="H519" s="33">
        <v>0</v>
      </c>
      <c r="I519" s="3">
        <v>1907582880</v>
      </c>
      <c r="J519" s="3">
        <v>1848663560</v>
      </c>
      <c r="K519" s="3">
        <v>0</v>
      </c>
      <c r="L519" s="3"/>
      <c r="M519" s="3"/>
      <c r="N519" s="3"/>
      <c r="O519" s="3"/>
      <c r="P519" s="34">
        <f t="shared" si="22"/>
        <v>3756246440</v>
      </c>
      <c r="Q519" s="165">
        <v>2484524520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158965240</v>
      </c>
      <c r="X519" s="3"/>
      <c r="Y519" s="3">
        <v>0</v>
      </c>
      <c r="Z519" s="3">
        <v>0</v>
      </c>
      <c r="AA519" s="3">
        <v>0</v>
      </c>
      <c r="AB519" s="3"/>
      <c r="AC519" s="36">
        <f t="shared" si="21"/>
        <v>158965240</v>
      </c>
      <c r="AD519" s="37">
        <f t="shared" si="23"/>
        <v>1112756680</v>
      </c>
      <c r="AE519" s="144"/>
      <c r="AG519" s="144"/>
      <c r="AI519" s="144"/>
    </row>
    <row r="520" spans="1:35" hidden="1" x14ac:dyDescent="0.25">
      <c r="A520" s="38">
        <v>508</v>
      </c>
      <c r="B520" s="61"/>
      <c r="C520" s="143" t="str">
        <f>VLOOKUP(D520,[8]Hoja1!$A$2:$B$1115,2,0)</f>
        <v>23168</v>
      </c>
      <c r="D520" s="31">
        <v>800096750</v>
      </c>
      <c r="E520" s="31">
        <v>216823168</v>
      </c>
      <c r="F520" s="61" t="s">
        <v>708</v>
      </c>
      <c r="G520" s="33">
        <v>0</v>
      </c>
      <c r="H520" s="33">
        <v>0</v>
      </c>
      <c r="I520" s="3">
        <v>409921984</v>
      </c>
      <c r="J520" s="3">
        <v>354853883</v>
      </c>
      <c r="K520" s="3">
        <v>0</v>
      </c>
      <c r="L520" s="3"/>
      <c r="M520" s="3"/>
      <c r="N520" s="3"/>
      <c r="O520" s="3"/>
      <c r="P520" s="34">
        <f t="shared" si="22"/>
        <v>764775867</v>
      </c>
      <c r="Q520" s="165">
        <v>491494543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34160165</v>
      </c>
      <c r="X520" s="3"/>
      <c r="Y520" s="3">
        <v>0</v>
      </c>
      <c r="Z520" s="3">
        <v>0</v>
      </c>
      <c r="AA520" s="3">
        <v>0</v>
      </c>
      <c r="AB520" s="3"/>
      <c r="AC520" s="36">
        <f t="shared" si="21"/>
        <v>34160165</v>
      </c>
      <c r="AD520" s="37">
        <f t="shared" si="23"/>
        <v>239121159</v>
      </c>
      <c r="AE520" s="144"/>
      <c r="AG520" s="144"/>
      <c r="AI520" s="144"/>
    </row>
    <row r="521" spans="1:35" hidden="1" x14ac:dyDescent="0.25">
      <c r="A521" s="29">
        <v>509</v>
      </c>
      <c r="B521" s="61"/>
      <c r="C521" s="143" t="str">
        <f>VLOOKUP(D521,[8]Hoja1!$A$2:$B$1115,2,0)</f>
        <v>23182</v>
      </c>
      <c r="D521" s="31">
        <v>800096753</v>
      </c>
      <c r="E521" s="31">
        <v>218223182</v>
      </c>
      <c r="F521" s="61" t="s">
        <v>709</v>
      </c>
      <c r="G521" s="33">
        <v>0</v>
      </c>
      <c r="H521" s="33">
        <v>0</v>
      </c>
      <c r="I521" s="3">
        <v>1007530944</v>
      </c>
      <c r="J521" s="3">
        <v>1065651404</v>
      </c>
      <c r="K521" s="3">
        <v>0</v>
      </c>
      <c r="L521" s="3"/>
      <c r="M521" s="3"/>
      <c r="N521" s="3"/>
      <c r="O521" s="3"/>
      <c r="P521" s="34">
        <f t="shared" si="22"/>
        <v>2073182348</v>
      </c>
      <c r="Q521" s="165">
        <v>1401495052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83960912</v>
      </c>
      <c r="X521" s="3"/>
      <c r="Y521" s="3">
        <v>0</v>
      </c>
      <c r="Z521" s="3">
        <v>0</v>
      </c>
      <c r="AA521" s="3">
        <v>0</v>
      </c>
      <c r="AB521" s="3"/>
      <c r="AC521" s="36">
        <f t="shared" si="21"/>
        <v>83960912</v>
      </c>
      <c r="AD521" s="37">
        <f t="shared" si="23"/>
        <v>587726384</v>
      </c>
      <c r="AE521" s="144"/>
      <c r="AG521" s="144"/>
      <c r="AI521" s="144"/>
    </row>
    <row r="522" spans="1:35" hidden="1" x14ac:dyDescent="0.25">
      <c r="A522" s="38">
        <v>510</v>
      </c>
      <c r="B522" s="61"/>
      <c r="C522" s="143" t="str">
        <f>VLOOKUP(D522,[8]Hoja1!$A$2:$B$1115,2,0)</f>
        <v>23189</v>
      </c>
      <c r="D522" s="31">
        <v>800096746</v>
      </c>
      <c r="E522" s="31">
        <v>218923189</v>
      </c>
      <c r="F522" s="61" t="s">
        <v>710</v>
      </c>
      <c r="G522" s="33">
        <v>0</v>
      </c>
      <c r="H522" s="33">
        <v>0</v>
      </c>
      <c r="I522" s="3">
        <v>1573053680</v>
      </c>
      <c r="J522" s="3">
        <v>1561911363</v>
      </c>
      <c r="K522" s="3">
        <v>0</v>
      </c>
      <c r="L522" s="3"/>
      <c r="M522" s="3"/>
      <c r="N522" s="3"/>
      <c r="O522" s="3"/>
      <c r="P522" s="34">
        <f t="shared" si="22"/>
        <v>3134965043</v>
      </c>
      <c r="Q522" s="165">
        <v>2086262591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131087807</v>
      </c>
      <c r="X522" s="3"/>
      <c r="Y522" s="3">
        <v>0</v>
      </c>
      <c r="Z522" s="3">
        <v>0</v>
      </c>
      <c r="AA522" s="3">
        <v>0</v>
      </c>
      <c r="AB522" s="3"/>
      <c r="AC522" s="36">
        <f t="shared" si="21"/>
        <v>131087807</v>
      </c>
      <c r="AD522" s="37">
        <f t="shared" si="23"/>
        <v>917614645</v>
      </c>
      <c r="AE522" s="144"/>
      <c r="AG522" s="144"/>
      <c r="AI522" s="144"/>
    </row>
    <row r="523" spans="1:35" hidden="1" x14ac:dyDescent="0.25">
      <c r="A523" s="29">
        <v>511</v>
      </c>
      <c r="B523" s="61"/>
      <c r="C523" s="143" t="str">
        <f>VLOOKUP(D523,[8]Hoja1!$A$2:$B$1115,2,0)</f>
        <v>23300</v>
      </c>
      <c r="D523" s="31">
        <v>812001675</v>
      </c>
      <c r="E523" s="31">
        <v>210023300</v>
      </c>
      <c r="F523" s="61" t="s">
        <v>711</v>
      </c>
      <c r="G523" s="33">
        <v>0</v>
      </c>
      <c r="H523" s="33">
        <v>0</v>
      </c>
      <c r="I523" s="3">
        <v>398622152</v>
      </c>
      <c r="J523" s="3">
        <v>397270834</v>
      </c>
      <c r="K523" s="3">
        <v>0</v>
      </c>
      <c r="L523" s="3"/>
      <c r="M523" s="3"/>
      <c r="N523" s="3"/>
      <c r="O523" s="3"/>
      <c r="P523" s="34">
        <f t="shared" si="22"/>
        <v>795892986</v>
      </c>
      <c r="Q523" s="165">
        <v>530144886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33218513</v>
      </c>
      <c r="X523" s="3"/>
      <c r="Y523" s="3">
        <v>0</v>
      </c>
      <c r="Z523" s="3">
        <v>0</v>
      </c>
      <c r="AA523" s="3">
        <v>0</v>
      </c>
      <c r="AB523" s="3"/>
      <c r="AC523" s="36">
        <f t="shared" si="21"/>
        <v>33218513</v>
      </c>
      <c r="AD523" s="37">
        <f t="shared" si="23"/>
        <v>232529587</v>
      </c>
      <c r="AE523" s="144"/>
      <c r="AG523" s="144"/>
      <c r="AI523" s="144"/>
    </row>
    <row r="524" spans="1:35" hidden="1" x14ac:dyDescent="0.25">
      <c r="A524" s="38">
        <v>512</v>
      </c>
      <c r="B524" s="61"/>
      <c r="C524" s="143" t="str">
        <f>VLOOKUP(D524,[8]Hoja1!$A$2:$B$1115,2,0)</f>
        <v>23350</v>
      </c>
      <c r="D524" s="31">
        <v>812001681</v>
      </c>
      <c r="E524" s="31">
        <v>215023350</v>
      </c>
      <c r="F524" s="61" t="s">
        <v>712</v>
      </c>
      <c r="G524" s="33">
        <v>0</v>
      </c>
      <c r="H524" s="33">
        <v>0</v>
      </c>
      <c r="I524" s="3">
        <v>427341504</v>
      </c>
      <c r="J524" s="3">
        <v>346441144</v>
      </c>
      <c r="K524" s="3">
        <v>0</v>
      </c>
      <c r="L524" s="3"/>
      <c r="M524" s="3"/>
      <c r="N524" s="3"/>
      <c r="O524" s="3"/>
      <c r="P524" s="34">
        <f t="shared" si="22"/>
        <v>773782648</v>
      </c>
      <c r="Q524" s="165">
        <v>488888312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35611792</v>
      </c>
      <c r="X524" s="3"/>
      <c r="Y524" s="3">
        <v>0</v>
      </c>
      <c r="Z524" s="3">
        <v>0</v>
      </c>
      <c r="AA524" s="3">
        <v>0</v>
      </c>
      <c r="AB524" s="3"/>
      <c r="AC524" s="36">
        <f t="shared" si="21"/>
        <v>35611792</v>
      </c>
      <c r="AD524" s="37">
        <f t="shared" si="23"/>
        <v>249282544</v>
      </c>
      <c r="AE524" s="144"/>
      <c r="AG524" s="144"/>
      <c r="AI524" s="144"/>
    </row>
    <row r="525" spans="1:35" hidden="1" x14ac:dyDescent="0.25">
      <c r="A525" s="29">
        <v>513</v>
      </c>
      <c r="B525" s="61"/>
      <c r="C525" s="143" t="str">
        <f>VLOOKUP(D525,[8]Hoja1!$A$2:$B$1115,2,0)</f>
        <v>23419</v>
      </c>
      <c r="D525" s="31">
        <v>800096761</v>
      </c>
      <c r="E525" s="31">
        <v>211923419</v>
      </c>
      <c r="F525" s="61" t="s">
        <v>713</v>
      </c>
      <c r="G525" s="33">
        <v>0</v>
      </c>
      <c r="H525" s="33">
        <v>0</v>
      </c>
      <c r="I525" s="3">
        <v>892283392</v>
      </c>
      <c r="J525" s="3">
        <v>642561043</v>
      </c>
      <c r="K525" s="3">
        <v>0</v>
      </c>
      <c r="L525" s="3"/>
      <c r="M525" s="3"/>
      <c r="N525" s="3"/>
      <c r="O525" s="3"/>
      <c r="P525" s="34">
        <f t="shared" si="22"/>
        <v>1534844435</v>
      </c>
      <c r="Q525" s="165">
        <v>939988839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74356949</v>
      </c>
      <c r="X525" s="3"/>
      <c r="Y525" s="3">
        <v>0</v>
      </c>
      <c r="Z525" s="3">
        <v>0</v>
      </c>
      <c r="AA525" s="3">
        <v>0</v>
      </c>
      <c r="AB525" s="3"/>
      <c r="AC525" s="36">
        <f t="shared" ref="AC525:AC588" si="24">SUM(R525:AA525)</f>
        <v>74356949</v>
      </c>
      <c r="AD525" s="37">
        <f t="shared" si="23"/>
        <v>520498647</v>
      </c>
      <c r="AE525" s="144"/>
      <c r="AG525" s="144"/>
      <c r="AI525" s="144"/>
    </row>
    <row r="526" spans="1:35" hidden="1" x14ac:dyDescent="0.25">
      <c r="A526" s="38">
        <v>514</v>
      </c>
      <c r="B526" s="61"/>
      <c r="C526" s="143" t="str">
        <f>VLOOKUP(D526,[8]Hoja1!$A$2:$B$1115,2,0)</f>
        <v>23464</v>
      </c>
      <c r="D526" s="31">
        <v>800096762</v>
      </c>
      <c r="E526" s="31">
        <v>216423464</v>
      </c>
      <c r="F526" s="61" t="s">
        <v>714</v>
      </c>
      <c r="G526" s="33">
        <v>0</v>
      </c>
      <c r="H526" s="33">
        <v>0</v>
      </c>
      <c r="I526" s="3">
        <v>370306880</v>
      </c>
      <c r="J526" s="3">
        <v>349647271</v>
      </c>
      <c r="K526" s="3">
        <v>0</v>
      </c>
      <c r="L526" s="3"/>
      <c r="M526" s="3"/>
      <c r="N526" s="3"/>
      <c r="O526" s="3"/>
      <c r="P526" s="34">
        <f t="shared" ref="P526:P589" si="25">SUM(G526:N526)</f>
        <v>719954151</v>
      </c>
      <c r="Q526" s="165">
        <v>473082899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30858907</v>
      </c>
      <c r="X526" s="3"/>
      <c r="Y526" s="3">
        <v>0</v>
      </c>
      <c r="Z526" s="3">
        <v>0</v>
      </c>
      <c r="AA526" s="3">
        <v>0</v>
      </c>
      <c r="AB526" s="3"/>
      <c r="AC526" s="36">
        <f t="shared" si="24"/>
        <v>30858907</v>
      </c>
      <c r="AD526" s="37">
        <f t="shared" si="23"/>
        <v>216012345</v>
      </c>
      <c r="AE526" s="144"/>
      <c r="AG526" s="144"/>
      <c r="AI526" s="144"/>
    </row>
    <row r="527" spans="1:35" hidden="1" x14ac:dyDescent="0.25">
      <c r="A527" s="29">
        <v>515</v>
      </c>
      <c r="B527" s="61"/>
      <c r="C527" s="143" t="str">
        <f>VLOOKUP(D527,[8]Hoja1!$A$2:$B$1115,2,0)</f>
        <v>23466</v>
      </c>
      <c r="D527" s="31">
        <v>800096763</v>
      </c>
      <c r="E527" s="31">
        <v>216623466</v>
      </c>
      <c r="F527" s="61" t="s">
        <v>715</v>
      </c>
      <c r="G527" s="33">
        <v>0</v>
      </c>
      <c r="H527" s="33">
        <v>0</v>
      </c>
      <c r="I527" s="3">
        <v>2036554368</v>
      </c>
      <c r="J527" s="3">
        <v>1877388552</v>
      </c>
      <c r="K527" s="3">
        <v>0</v>
      </c>
      <c r="L527" s="3"/>
      <c r="M527" s="3"/>
      <c r="N527" s="3"/>
      <c r="O527" s="3"/>
      <c r="P527" s="34">
        <f t="shared" si="25"/>
        <v>3913942920</v>
      </c>
      <c r="Q527" s="165">
        <v>2476476470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169712864</v>
      </c>
      <c r="X527" s="3"/>
      <c r="Y527" s="3">
        <v>0</v>
      </c>
      <c r="Z527" s="3">
        <v>0</v>
      </c>
      <c r="AA527" s="3">
        <v>0</v>
      </c>
      <c r="AB527" s="3"/>
      <c r="AC527" s="36">
        <f t="shared" si="24"/>
        <v>169712864</v>
      </c>
      <c r="AD527" s="37">
        <f t="shared" ref="AD527:AD590" si="26">+P527-Q527+AB527-AC527</f>
        <v>1267753586</v>
      </c>
      <c r="AE527" s="144"/>
      <c r="AG527" s="144"/>
      <c r="AI527" s="144"/>
    </row>
    <row r="528" spans="1:35" hidden="1" x14ac:dyDescent="0.25">
      <c r="A528" s="38">
        <v>516</v>
      </c>
      <c r="B528" s="61"/>
      <c r="C528" s="143" t="str">
        <f>VLOOKUP(D528,[8]Hoja1!$A$2:$B$1115,2,0)</f>
        <v>23500</v>
      </c>
      <c r="D528" s="31">
        <v>800065474</v>
      </c>
      <c r="E528" s="31">
        <v>210023500</v>
      </c>
      <c r="F528" s="61" t="s">
        <v>716</v>
      </c>
      <c r="G528" s="33">
        <v>0</v>
      </c>
      <c r="H528" s="33">
        <v>0</v>
      </c>
      <c r="I528" s="3">
        <v>1413212880</v>
      </c>
      <c r="J528" s="3">
        <v>1171550499</v>
      </c>
      <c r="K528" s="3">
        <v>0</v>
      </c>
      <c r="L528" s="3"/>
      <c r="M528" s="3"/>
      <c r="N528" s="3"/>
      <c r="O528" s="3"/>
      <c r="P528" s="34">
        <f t="shared" si="25"/>
        <v>2584763379</v>
      </c>
      <c r="Q528" s="165">
        <v>1642621459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117767740</v>
      </c>
      <c r="X528" s="3"/>
      <c r="Y528" s="3">
        <v>0</v>
      </c>
      <c r="Z528" s="3">
        <v>0</v>
      </c>
      <c r="AA528" s="3">
        <v>0</v>
      </c>
      <c r="AB528" s="3"/>
      <c r="AC528" s="36">
        <f t="shared" si="24"/>
        <v>117767740</v>
      </c>
      <c r="AD528" s="37">
        <f t="shared" si="26"/>
        <v>824374180</v>
      </c>
      <c r="AE528" s="144"/>
      <c r="AG528" s="144"/>
      <c r="AI528" s="144"/>
    </row>
    <row r="529" spans="1:35" hidden="1" x14ac:dyDescent="0.25">
      <c r="A529" s="29">
        <v>517</v>
      </c>
      <c r="B529" s="61"/>
      <c r="C529" s="143" t="str">
        <f>VLOOKUP(D529,[8]Hoja1!$A$2:$B$1115,2,0)</f>
        <v>23555</v>
      </c>
      <c r="D529" s="31">
        <v>800096765</v>
      </c>
      <c r="E529" s="31">
        <v>215523555</v>
      </c>
      <c r="F529" s="61" t="s">
        <v>717</v>
      </c>
      <c r="G529" s="33">
        <v>0</v>
      </c>
      <c r="H529" s="33">
        <v>0</v>
      </c>
      <c r="I529" s="3">
        <v>1935662656</v>
      </c>
      <c r="J529" s="3">
        <v>1622497155</v>
      </c>
      <c r="K529" s="3">
        <v>0</v>
      </c>
      <c r="L529" s="3"/>
      <c r="M529" s="3"/>
      <c r="N529" s="3"/>
      <c r="O529" s="3"/>
      <c r="P529" s="34">
        <f t="shared" si="25"/>
        <v>3558159811</v>
      </c>
      <c r="Q529" s="165">
        <v>2267718039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161305221</v>
      </c>
      <c r="X529" s="3"/>
      <c r="Y529" s="3">
        <v>0</v>
      </c>
      <c r="Z529" s="3">
        <v>0</v>
      </c>
      <c r="AA529" s="3">
        <v>0</v>
      </c>
      <c r="AB529" s="3"/>
      <c r="AC529" s="36">
        <f t="shared" si="24"/>
        <v>161305221</v>
      </c>
      <c r="AD529" s="37">
        <f t="shared" si="26"/>
        <v>1129136551</v>
      </c>
      <c r="AE529" s="144"/>
      <c r="AG529" s="144"/>
      <c r="AI529" s="144"/>
    </row>
    <row r="530" spans="1:35" hidden="1" x14ac:dyDescent="0.25">
      <c r="A530" s="38">
        <v>518</v>
      </c>
      <c r="B530" s="61"/>
      <c r="C530" s="143" t="str">
        <f>VLOOKUP(D530,[8]Hoja1!$A$2:$B$1115,2,0)</f>
        <v>23570</v>
      </c>
      <c r="D530" s="31">
        <v>800096766</v>
      </c>
      <c r="E530" s="31">
        <v>217023570</v>
      </c>
      <c r="F530" s="61" t="s">
        <v>718</v>
      </c>
      <c r="G530" s="33">
        <v>0</v>
      </c>
      <c r="H530" s="33">
        <v>0</v>
      </c>
      <c r="I530" s="3">
        <v>1032648032</v>
      </c>
      <c r="J530" s="3">
        <v>967962425</v>
      </c>
      <c r="K530" s="3">
        <v>0</v>
      </c>
      <c r="L530" s="3"/>
      <c r="M530" s="3"/>
      <c r="N530" s="3"/>
      <c r="O530" s="3"/>
      <c r="P530" s="34">
        <f t="shared" si="25"/>
        <v>2000610457</v>
      </c>
      <c r="Q530" s="165">
        <v>1282189333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86054003</v>
      </c>
      <c r="X530" s="3"/>
      <c r="Y530" s="3">
        <v>0</v>
      </c>
      <c r="Z530" s="3">
        <v>0</v>
      </c>
      <c r="AA530" s="3">
        <v>0</v>
      </c>
      <c r="AB530" s="3"/>
      <c r="AC530" s="36">
        <f t="shared" si="24"/>
        <v>86054003</v>
      </c>
      <c r="AD530" s="37">
        <f t="shared" si="26"/>
        <v>632367121</v>
      </c>
      <c r="AE530" s="144"/>
      <c r="AG530" s="144"/>
      <c r="AI530" s="144"/>
    </row>
    <row r="531" spans="1:35" hidden="1" x14ac:dyDescent="0.25">
      <c r="A531" s="29">
        <v>519</v>
      </c>
      <c r="B531" s="61"/>
      <c r="C531" s="143" t="str">
        <f>VLOOKUP(D531,[8]Hoja1!$A$2:$B$1115,2,0)</f>
        <v>23574</v>
      </c>
      <c r="D531" s="31">
        <v>800096770</v>
      </c>
      <c r="E531" s="31">
        <v>217423574</v>
      </c>
      <c r="F531" s="61" t="s">
        <v>719</v>
      </c>
      <c r="G531" s="33">
        <v>0</v>
      </c>
      <c r="H531" s="33">
        <v>0</v>
      </c>
      <c r="I531" s="3">
        <v>1251128048</v>
      </c>
      <c r="J531" s="3">
        <v>926711712</v>
      </c>
      <c r="K531" s="3">
        <v>0</v>
      </c>
      <c r="L531" s="3"/>
      <c r="M531" s="3"/>
      <c r="N531" s="3"/>
      <c r="O531" s="3"/>
      <c r="P531" s="34">
        <f t="shared" si="25"/>
        <v>2177839760</v>
      </c>
      <c r="Q531" s="165">
        <v>1343754396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104260671</v>
      </c>
      <c r="X531" s="3"/>
      <c r="Y531" s="3">
        <v>0</v>
      </c>
      <c r="Z531" s="3">
        <v>0</v>
      </c>
      <c r="AA531" s="3">
        <v>0</v>
      </c>
      <c r="AB531" s="3"/>
      <c r="AC531" s="36">
        <f t="shared" si="24"/>
        <v>104260671</v>
      </c>
      <c r="AD531" s="37">
        <f t="shared" si="26"/>
        <v>729824693</v>
      </c>
      <c r="AE531" s="144"/>
      <c r="AG531" s="144"/>
      <c r="AI531" s="144"/>
    </row>
    <row r="532" spans="1:35" hidden="1" x14ac:dyDescent="0.25">
      <c r="A532" s="38">
        <v>520</v>
      </c>
      <c r="B532" s="61"/>
      <c r="C532" s="143" t="str">
        <f>VLOOKUP(D532,[8]Hoja1!$A$2:$B$1115,2,0)</f>
        <v>23580</v>
      </c>
      <c r="D532" s="31">
        <v>800096772</v>
      </c>
      <c r="E532" s="31">
        <v>218023580</v>
      </c>
      <c r="F532" s="61" t="s">
        <v>720</v>
      </c>
      <c r="G532" s="33">
        <v>0</v>
      </c>
      <c r="H532" s="33">
        <v>0</v>
      </c>
      <c r="I532" s="3">
        <v>1876000960</v>
      </c>
      <c r="J532" s="3">
        <v>1502948143</v>
      </c>
      <c r="K532" s="3">
        <v>0</v>
      </c>
      <c r="L532" s="3"/>
      <c r="M532" s="3"/>
      <c r="N532" s="3"/>
      <c r="O532" s="3"/>
      <c r="P532" s="34">
        <f t="shared" si="25"/>
        <v>3378949103</v>
      </c>
      <c r="Q532" s="165">
        <v>2028368663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156333413</v>
      </c>
      <c r="X532" s="3"/>
      <c r="Y532" s="3">
        <v>0</v>
      </c>
      <c r="Z532" s="3">
        <v>0</v>
      </c>
      <c r="AA532" s="3">
        <v>0</v>
      </c>
      <c r="AB532" s="3"/>
      <c r="AC532" s="36">
        <f t="shared" si="24"/>
        <v>156333413</v>
      </c>
      <c r="AD532" s="37">
        <f t="shared" si="26"/>
        <v>1194247027</v>
      </c>
      <c r="AE532" s="144"/>
      <c r="AG532" s="144"/>
      <c r="AI532" s="144"/>
    </row>
    <row r="533" spans="1:35" hidden="1" x14ac:dyDescent="0.25">
      <c r="A533" s="29">
        <v>521</v>
      </c>
      <c r="B533" s="61"/>
      <c r="C533" s="143" t="str">
        <f>VLOOKUP(D533,[8]Hoja1!$A$2:$B$1115,2,0)</f>
        <v>23586</v>
      </c>
      <c r="D533" s="31">
        <v>800079162</v>
      </c>
      <c r="E533" s="31">
        <v>218623586</v>
      </c>
      <c r="F533" s="61" t="s">
        <v>721</v>
      </c>
      <c r="G533" s="33">
        <v>0</v>
      </c>
      <c r="H533" s="33">
        <v>0</v>
      </c>
      <c r="I533" s="3">
        <v>518936736</v>
      </c>
      <c r="J533" s="3">
        <v>420973848</v>
      </c>
      <c r="K533" s="3">
        <v>0</v>
      </c>
      <c r="L533" s="3"/>
      <c r="M533" s="3"/>
      <c r="N533" s="3"/>
      <c r="O533" s="3"/>
      <c r="P533" s="34">
        <f t="shared" si="25"/>
        <v>939910584</v>
      </c>
      <c r="Q533" s="165">
        <v>593952760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43244728</v>
      </c>
      <c r="X533" s="3"/>
      <c r="Y533" s="3">
        <v>0</v>
      </c>
      <c r="Z533" s="3">
        <v>0</v>
      </c>
      <c r="AA533" s="3">
        <v>0</v>
      </c>
      <c r="AB533" s="3"/>
      <c r="AC533" s="36">
        <f t="shared" si="24"/>
        <v>43244728</v>
      </c>
      <c r="AD533" s="37">
        <f t="shared" si="26"/>
        <v>302713096</v>
      </c>
      <c r="AE533" s="144"/>
      <c r="AG533" s="144"/>
      <c r="AI533" s="144"/>
    </row>
    <row r="534" spans="1:35" hidden="1" x14ac:dyDescent="0.25">
      <c r="A534" s="38">
        <v>522</v>
      </c>
      <c r="B534" s="61"/>
      <c r="C534" s="143" t="str">
        <f>VLOOKUP(D534,[8]Hoja1!$A$2:$B$1115,2,0)</f>
        <v>23670</v>
      </c>
      <c r="D534" s="31">
        <v>800075231</v>
      </c>
      <c r="E534" s="31">
        <v>217023670</v>
      </c>
      <c r="F534" s="61" t="s">
        <v>722</v>
      </c>
      <c r="G534" s="33">
        <v>0</v>
      </c>
      <c r="H534" s="33">
        <v>0</v>
      </c>
      <c r="I534" s="3">
        <v>2288489152</v>
      </c>
      <c r="J534" s="3">
        <v>1580625003</v>
      </c>
      <c r="K534" s="3">
        <v>0</v>
      </c>
      <c r="L534" s="3"/>
      <c r="M534" s="3"/>
      <c r="N534" s="3"/>
      <c r="O534" s="3"/>
      <c r="P534" s="34">
        <f t="shared" si="25"/>
        <v>3869114155</v>
      </c>
      <c r="Q534" s="165">
        <v>2343454719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190707429</v>
      </c>
      <c r="X534" s="3"/>
      <c r="Y534" s="3">
        <v>0</v>
      </c>
      <c r="Z534" s="3">
        <v>0</v>
      </c>
      <c r="AA534" s="3">
        <v>0</v>
      </c>
      <c r="AB534" s="3"/>
      <c r="AC534" s="36">
        <f t="shared" si="24"/>
        <v>190707429</v>
      </c>
      <c r="AD534" s="37">
        <f t="shared" si="26"/>
        <v>1334952007</v>
      </c>
      <c r="AE534" s="144"/>
      <c r="AG534" s="144"/>
      <c r="AI534" s="144"/>
    </row>
    <row r="535" spans="1:35" hidden="1" x14ac:dyDescent="0.25">
      <c r="A535" s="29">
        <v>523</v>
      </c>
      <c r="B535" s="61"/>
      <c r="C535" s="143" t="str">
        <f>VLOOKUP(D535,[8]Hoja1!$A$2:$B$1115,2,0)</f>
        <v>23672</v>
      </c>
      <c r="D535" s="31">
        <v>800096781</v>
      </c>
      <c r="E535" s="31">
        <v>217223672</v>
      </c>
      <c r="F535" s="61" t="s">
        <v>723</v>
      </c>
      <c r="G535" s="33">
        <v>0</v>
      </c>
      <c r="H535" s="33">
        <v>0</v>
      </c>
      <c r="I535" s="3">
        <v>848241088</v>
      </c>
      <c r="J535" s="3">
        <v>901850579</v>
      </c>
      <c r="K535" s="3">
        <v>0</v>
      </c>
      <c r="L535" s="3"/>
      <c r="M535" s="3"/>
      <c r="N535" s="3"/>
      <c r="O535" s="3"/>
      <c r="P535" s="34">
        <f t="shared" si="25"/>
        <v>1750091667</v>
      </c>
      <c r="Q535" s="165">
        <v>1184597607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70686757</v>
      </c>
      <c r="X535" s="3"/>
      <c r="Y535" s="3">
        <v>0</v>
      </c>
      <c r="Z535" s="3">
        <v>0</v>
      </c>
      <c r="AA535" s="3">
        <v>0</v>
      </c>
      <c r="AB535" s="3"/>
      <c r="AC535" s="36">
        <f t="shared" si="24"/>
        <v>70686757</v>
      </c>
      <c r="AD535" s="37">
        <f t="shared" si="26"/>
        <v>494807303</v>
      </c>
      <c r="AE535" s="144"/>
      <c r="AG535" s="144"/>
      <c r="AI535" s="144"/>
    </row>
    <row r="536" spans="1:35" hidden="1" x14ac:dyDescent="0.25">
      <c r="A536" s="38">
        <v>524</v>
      </c>
      <c r="B536" s="61"/>
      <c r="C536" s="143" t="str">
        <f>VLOOKUP(D536,[8]Hoja1!$A$2:$B$1115,2,0)</f>
        <v>23675</v>
      </c>
      <c r="D536" s="31">
        <v>800096804</v>
      </c>
      <c r="E536" s="31">
        <v>217523675</v>
      </c>
      <c r="F536" s="61" t="s">
        <v>724</v>
      </c>
      <c r="G536" s="33">
        <v>0</v>
      </c>
      <c r="H536" s="33">
        <v>0</v>
      </c>
      <c r="I536" s="3">
        <v>1207672320</v>
      </c>
      <c r="J536" s="3">
        <v>1049419343</v>
      </c>
      <c r="K536" s="3">
        <v>0</v>
      </c>
      <c r="L536" s="3"/>
      <c r="M536" s="3"/>
      <c r="N536" s="3"/>
      <c r="O536" s="3"/>
      <c r="P536" s="34">
        <f t="shared" si="25"/>
        <v>2257091663</v>
      </c>
      <c r="Q536" s="165">
        <v>1451976783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100639360</v>
      </c>
      <c r="X536" s="3"/>
      <c r="Y536" s="3">
        <v>0</v>
      </c>
      <c r="Z536" s="3">
        <v>0</v>
      </c>
      <c r="AA536" s="3">
        <v>0</v>
      </c>
      <c r="AB536" s="3"/>
      <c r="AC536" s="36">
        <f t="shared" si="24"/>
        <v>100639360</v>
      </c>
      <c r="AD536" s="37">
        <f t="shared" si="26"/>
        <v>704475520</v>
      </c>
      <c r="AE536" s="144"/>
      <c r="AG536" s="144"/>
      <c r="AI536" s="144"/>
    </row>
    <row r="537" spans="1:35" hidden="1" x14ac:dyDescent="0.25">
      <c r="A537" s="29">
        <v>525</v>
      </c>
      <c r="B537" s="61"/>
      <c r="C537" s="143" t="str">
        <f>VLOOKUP(D537,[8]Hoja1!$A$2:$B$1115,2,0)</f>
        <v>23678</v>
      </c>
      <c r="D537" s="31">
        <v>800075537</v>
      </c>
      <c r="E537" s="31">
        <v>217823678</v>
      </c>
      <c r="F537" s="61" t="s">
        <v>389</v>
      </c>
      <c r="G537" s="33">
        <v>0</v>
      </c>
      <c r="H537" s="33">
        <v>0</v>
      </c>
      <c r="I537" s="3">
        <v>679760232</v>
      </c>
      <c r="J537" s="3">
        <v>705241804</v>
      </c>
      <c r="K537" s="3">
        <v>0</v>
      </c>
      <c r="L537" s="3"/>
      <c r="M537" s="3"/>
      <c r="N537" s="3"/>
      <c r="O537" s="3"/>
      <c r="P537" s="34">
        <f t="shared" si="25"/>
        <v>1385002036</v>
      </c>
      <c r="Q537" s="165">
        <v>931828548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56646686</v>
      </c>
      <c r="X537" s="3"/>
      <c r="Y537" s="3">
        <v>0</v>
      </c>
      <c r="Z537" s="3">
        <v>0</v>
      </c>
      <c r="AA537" s="3">
        <v>0</v>
      </c>
      <c r="AB537" s="3"/>
      <c r="AC537" s="36">
        <f t="shared" si="24"/>
        <v>56646686</v>
      </c>
      <c r="AD537" s="37">
        <f t="shared" si="26"/>
        <v>396526802</v>
      </c>
      <c r="AE537" s="144"/>
      <c r="AG537" s="144"/>
      <c r="AI537" s="144"/>
    </row>
    <row r="538" spans="1:35" hidden="1" x14ac:dyDescent="0.25">
      <c r="A538" s="38">
        <v>526</v>
      </c>
      <c r="B538" s="61"/>
      <c r="C538" s="143" t="str">
        <f>VLOOKUP(D538,[8]Hoja1!$A$2:$B$1115,2,0)</f>
        <v>23682</v>
      </c>
      <c r="D538" s="31">
        <v>900220061</v>
      </c>
      <c r="E538" s="31">
        <v>923271475</v>
      </c>
      <c r="F538" s="61" t="s">
        <v>725</v>
      </c>
      <c r="G538" s="33">
        <v>0</v>
      </c>
      <c r="H538" s="33">
        <v>0</v>
      </c>
      <c r="I538" s="3">
        <v>561252792</v>
      </c>
      <c r="J538" s="3">
        <v>486788677</v>
      </c>
      <c r="K538" s="3">
        <v>0</v>
      </c>
      <c r="L538" s="3"/>
      <c r="M538" s="3"/>
      <c r="N538" s="3"/>
      <c r="O538" s="3"/>
      <c r="P538" s="34">
        <f t="shared" si="25"/>
        <v>1048041469</v>
      </c>
      <c r="Q538" s="165">
        <v>673872941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46771066</v>
      </c>
      <c r="X538" s="3"/>
      <c r="Y538" s="3">
        <v>0</v>
      </c>
      <c r="Z538" s="3">
        <v>0</v>
      </c>
      <c r="AA538" s="3">
        <v>0</v>
      </c>
      <c r="AB538" s="3"/>
      <c r="AC538" s="36">
        <f t="shared" si="24"/>
        <v>46771066</v>
      </c>
      <c r="AD538" s="37">
        <f t="shared" si="26"/>
        <v>327397462</v>
      </c>
      <c r="AE538" s="144"/>
      <c r="AG538" s="144"/>
      <c r="AI538" s="144"/>
    </row>
    <row r="539" spans="1:35" hidden="1" x14ac:dyDescent="0.25">
      <c r="A539" s="29">
        <v>527</v>
      </c>
      <c r="B539" s="61"/>
      <c r="C539" s="143" t="str">
        <f>VLOOKUP(D539,[8]Hoja1!$A$2:$B$1115,2,0)</f>
        <v>23686</v>
      </c>
      <c r="D539" s="31">
        <v>800096805</v>
      </c>
      <c r="E539" s="31">
        <v>218623686</v>
      </c>
      <c r="F539" s="61" t="s">
        <v>726</v>
      </c>
      <c r="G539" s="33">
        <v>0</v>
      </c>
      <c r="H539" s="33">
        <v>0</v>
      </c>
      <c r="I539" s="3">
        <v>1052057360</v>
      </c>
      <c r="J539" s="3">
        <v>1013437643</v>
      </c>
      <c r="K539" s="3">
        <v>0</v>
      </c>
      <c r="L539" s="3"/>
      <c r="M539" s="3"/>
      <c r="N539" s="3"/>
      <c r="O539" s="3"/>
      <c r="P539" s="34">
        <f t="shared" si="25"/>
        <v>2065495003</v>
      </c>
      <c r="Q539" s="165">
        <v>1364123431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87671447</v>
      </c>
      <c r="X539" s="3"/>
      <c r="Y539" s="3">
        <v>0</v>
      </c>
      <c r="Z539" s="3">
        <v>0</v>
      </c>
      <c r="AA539" s="3">
        <v>0</v>
      </c>
      <c r="AB539" s="3"/>
      <c r="AC539" s="36">
        <f t="shared" si="24"/>
        <v>87671447</v>
      </c>
      <c r="AD539" s="37">
        <f t="shared" si="26"/>
        <v>613700125</v>
      </c>
      <c r="AE539" s="144"/>
      <c r="AG539" s="144"/>
      <c r="AI539" s="144"/>
    </row>
    <row r="540" spans="1:35" hidden="1" x14ac:dyDescent="0.25">
      <c r="A540" s="38">
        <v>528</v>
      </c>
      <c r="B540" s="61"/>
      <c r="C540" s="143" t="str">
        <f>VLOOKUP(D540,[8]Hoja1!$A$2:$B$1115,2,0)</f>
        <v>23807</v>
      </c>
      <c r="D540" s="31">
        <v>800096807</v>
      </c>
      <c r="E540" s="31">
        <v>210723807</v>
      </c>
      <c r="F540" s="61" t="s">
        <v>727</v>
      </c>
      <c r="G540" s="33">
        <v>0</v>
      </c>
      <c r="H540" s="33">
        <v>0</v>
      </c>
      <c r="I540" s="3">
        <v>4937344128</v>
      </c>
      <c r="J540" s="3">
        <v>3521268736</v>
      </c>
      <c r="K540" s="3">
        <v>0</v>
      </c>
      <c r="L540" s="3"/>
      <c r="M540" s="3"/>
      <c r="N540" s="3"/>
      <c r="O540" s="3"/>
      <c r="P540" s="34">
        <f t="shared" si="25"/>
        <v>8458612864</v>
      </c>
      <c r="Q540" s="165">
        <v>5167050112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411445344</v>
      </c>
      <c r="X540" s="3"/>
      <c r="Y540" s="3">
        <v>0</v>
      </c>
      <c r="Z540" s="3">
        <v>0</v>
      </c>
      <c r="AA540" s="3">
        <v>0</v>
      </c>
      <c r="AB540" s="3"/>
      <c r="AC540" s="36">
        <f t="shared" si="24"/>
        <v>411445344</v>
      </c>
      <c r="AD540" s="37">
        <f t="shared" si="26"/>
        <v>2880117408</v>
      </c>
      <c r="AE540" s="144"/>
      <c r="AG540" s="144"/>
      <c r="AI540" s="144"/>
    </row>
    <row r="541" spans="1:35" hidden="1" x14ac:dyDescent="0.25">
      <c r="A541" s="29">
        <v>529</v>
      </c>
      <c r="B541" s="61"/>
      <c r="C541" s="143" t="str">
        <f>VLOOKUP(D541,[8]Hoja1!$A$2:$B$1115,2,0)</f>
        <v>23815</v>
      </c>
      <c r="D541" s="31">
        <v>900220147</v>
      </c>
      <c r="E541" s="31">
        <v>923271490</v>
      </c>
      <c r="F541" s="61" t="s">
        <v>728</v>
      </c>
      <c r="G541" s="33">
        <v>0</v>
      </c>
      <c r="H541" s="33">
        <v>0</v>
      </c>
      <c r="I541" s="3">
        <v>2366258176</v>
      </c>
      <c r="J541" s="3">
        <v>1713266332</v>
      </c>
      <c r="K541" s="3">
        <v>0</v>
      </c>
      <c r="L541" s="3"/>
      <c r="M541" s="3"/>
      <c r="N541" s="3"/>
      <c r="O541" s="3"/>
      <c r="P541" s="34">
        <f t="shared" si="25"/>
        <v>4079524508</v>
      </c>
      <c r="Q541" s="165">
        <v>2502019056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197188181</v>
      </c>
      <c r="X541" s="3"/>
      <c r="Y541" s="3">
        <v>0</v>
      </c>
      <c r="Z541" s="3">
        <v>0</v>
      </c>
      <c r="AA541" s="3">
        <v>0</v>
      </c>
      <c r="AB541" s="3"/>
      <c r="AC541" s="36">
        <f t="shared" si="24"/>
        <v>197188181</v>
      </c>
      <c r="AD541" s="37">
        <f t="shared" si="26"/>
        <v>1380317271</v>
      </c>
      <c r="AE541" s="144"/>
      <c r="AG541" s="144"/>
      <c r="AI541" s="144"/>
    </row>
    <row r="542" spans="1:35" hidden="1" x14ac:dyDescent="0.25">
      <c r="A542" s="38">
        <v>530</v>
      </c>
      <c r="B542" s="61"/>
      <c r="C542" s="143" t="str">
        <f>VLOOKUP(D542,[8]Hoja1!$A$2:$B$1115,2,0)</f>
        <v>23855</v>
      </c>
      <c r="D542" s="31">
        <v>800096808</v>
      </c>
      <c r="E542" s="31">
        <v>215523855</v>
      </c>
      <c r="F542" s="61" t="s">
        <v>729</v>
      </c>
      <c r="G542" s="33">
        <v>0</v>
      </c>
      <c r="H542" s="33">
        <v>0</v>
      </c>
      <c r="I542" s="3">
        <v>1488601584</v>
      </c>
      <c r="J542" s="3">
        <v>1314898412</v>
      </c>
      <c r="K542" s="3">
        <v>0</v>
      </c>
      <c r="L542" s="3"/>
      <c r="M542" s="3"/>
      <c r="N542" s="3"/>
      <c r="O542" s="3"/>
      <c r="P542" s="34">
        <f t="shared" si="25"/>
        <v>2803499996</v>
      </c>
      <c r="Q542" s="165">
        <v>1811098940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124050132</v>
      </c>
      <c r="X542" s="3"/>
      <c r="Y542" s="3">
        <v>0</v>
      </c>
      <c r="Z542" s="3">
        <v>0</v>
      </c>
      <c r="AA542" s="3">
        <v>0</v>
      </c>
      <c r="AB542" s="3"/>
      <c r="AC542" s="36">
        <f t="shared" si="24"/>
        <v>124050132</v>
      </c>
      <c r="AD542" s="37">
        <f t="shared" si="26"/>
        <v>868350924</v>
      </c>
      <c r="AE542" s="144"/>
      <c r="AG542" s="144"/>
      <c r="AI542" s="144"/>
    </row>
    <row r="543" spans="1:35" hidden="1" x14ac:dyDescent="0.25">
      <c r="A543" s="29">
        <v>531</v>
      </c>
      <c r="B543" s="61"/>
      <c r="C543" s="143" t="str">
        <f>VLOOKUP(D543,[8]Hoja1!$A$2:$B$1115,2,0)</f>
        <v>25001</v>
      </c>
      <c r="D543" s="31">
        <v>890680149</v>
      </c>
      <c r="E543" s="31">
        <v>210125001</v>
      </c>
      <c r="F543" s="61" t="s">
        <v>730</v>
      </c>
      <c r="G543" s="33">
        <v>0</v>
      </c>
      <c r="H543" s="33">
        <v>0</v>
      </c>
      <c r="I543" s="3">
        <v>98737102</v>
      </c>
      <c r="J543" s="3">
        <v>0</v>
      </c>
      <c r="K543" s="3">
        <v>0</v>
      </c>
      <c r="L543" s="3"/>
      <c r="M543" s="3"/>
      <c r="N543" s="3"/>
      <c r="O543" s="3"/>
      <c r="P543" s="34">
        <f t="shared" si="25"/>
        <v>98737102</v>
      </c>
      <c r="Q543" s="165">
        <v>32912368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8228092</v>
      </c>
      <c r="X543" s="3"/>
      <c r="Y543" s="3">
        <v>0</v>
      </c>
      <c r="Z543" s="3">
        <v>0</v>
      </c>
      <c r="AA543" s="3">
        <v>0</v>
      </c>
      <c r="AB543" s="3"/>
      <c r="AC543" s="36">
        <f t="shared" si="24"/>
        <v>8228092</v>
      </c>
      <c r="AD543" s="37">
        <f t="shared" si="26"/>
        <v>57596642</v>
      </c>
      <c r="AE543" s="144"/>
      <c r="AG543" s="144"/>
      <c r="AI543" s="144"/>
    </row>
    <row r="544" spans="1:35" hidden="1" x14ac:dyDescent="0.25">
      <c r="A544" s="38">
        <v>532</v>
      </c>
      <c r="B544" s="61"/>
      <c r="C544" s="143" t="str">
        <f>VLOOKUP(D544,[8]Hoja1!$A$2:$B$1115,2,0)</f>
        <v>25019</v>
      </c>
      <c r="D544" s="31">
        <v>899999450</v>
      </c>
      <c r="E544" s="31">
        <v>211925019</v>
      </c>
      <c r="F544" s="61" t="s">
        <v>731</v>
      </c>
      <c r="G544" s="33">
        <v>0</v>
      </c>
      <c r="H544" s="33">
        <v>0</v>
      </c>
      <c r="I544" s="3">
        <v>88608404</v>
      </c>
      <c r="J544" s="3">
        <v>102592918</v>
      </c>
      <c r="K544" s="3">
        <v>0</v>
      </c>
      <c r="L544" s="3"/>
      <c r="M544" s="3"/>
      <c r="N544" s="3"/>
      <c r="O544" s="3"/>
      <c r="P544" s="34">
        <f t="shared" si="25"/>
        <v>191201322</v>
      </c>
      <c r="Q544" s="165">
        <v>132129054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7384034</v>
      </c>
      <c r="X544" s="3"/>
      <c r="Y544" s="3">
        <v>0</v>
      </c>
      <c r="Z544" s="3">
        <v>0</v>
      </c>
      <c r="AA544" s="3">
        <v>0</v>
      </c>
      <c r="AB544" s="3"/>
      <c r="AC544" s="36">
        <f t="shared" si="24"/>
        <v>7384034</v>
      </c>
      <c r="AD544" s="37">
        <f t="shared" si="26"/>
        <v>51688234</v>
      </c>
      <c r="AE544" s="144"/>
      <c r="AG544" s="144"/>
      <c r="AI544" s="144"/>
    </row>
    <row r="545" spans="1:35" hidden="1" x14ac:dyDescent="0.25">
      <c r="A545" s="29">
        <v>533</v>
      </c>
      <c r="B545" s="61"/>
      <c r="C545" s="143" t="str">
        <f>VLOOKUP(D545,[8]Hoja1!$A$2:$B$1115,2,0)</f>
        <v>25035</v>
      </c>
      <c r="D545" s="31">
        <v>890680097</v>
      </c>
      <c r="E545" s="31">
        <v>213525035</v>
      </c>
      <c r="F545" s="61" t="s">
        <v>732</v>
      </c>
      <c r="G545" s="33">
        <v>0</v>
      </c>
      <c r="H545" s="33">
        <v>0</v>
      </c>
      <c r="I545" s="3">
        <v>229348964</v>
      </c>
      <c r="J545" s="3">
        <v>235431359</v>
      </c>
      <c r="K545" s="3">
        <v>0</v>
      </c>
      <c r="L545" s="3"/>
      <c r="M545" s="3"/>
      <c r="N545" s="3"/>
      <c r="O545" s="3"/>
      <c r="P545" s="34">
        <f t="shared" si="25"/>
        <v>464780323</v>
      </c>
      <c r="Q545" s="165">
        <v>311881015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19112414</v>
      </c>
      <c r="X545" s="3"/>
      <c r="Y545" s="3">
        <v>0</v>
      </c>
      <c r="Z545" s="3">
        <v>0</v>
      </c>
      <c r="AA545" s="3">
        <v>0</v>
      </c>
      <c r="AB545" s="3"/>
      <c r="AC545" s="36">
        <f t="shared" si="24"/>
        <v>19112414</v>
      </c>
      <c r="AD545" s="37">
        <f t="shared" si="26"/>
        <v>133786894</v>
      </c>
      <c r="AE545" s="144"/>
      <c r="AG545" s="144"/>
      <c r="AI545" s="144"/>
    </row>
    <row r="546" spans="1:35" hidden="1" x14ac:dyDescent="0.25">
      <c r="A546" s="38">
        <v>534</v>
      </c>
      <c r="B546" s="61"/>
      <c r="C546" s="143" t="str">
        <f>VLOOKUP(D546,[8]Hoja1!$A$2:$B$1115,2,0)</f>
        <v>25040</v>
      </c>
      <c r="D546" s="31">
        <v>899999426</v>
      </c>
      <c r="E546" s="31">
        <v>214025040</v>
      </c>
      <c r="F546" s="61" t="s">
        <v>733</v>
      </c>
      <c r="G546" s="33">
        <v>0</v>
      </c>
      <c r="H546" s="33">
        <v>0</v>
      </c>
      <c r="I546" s="3">
        <v>185199404</v>
      </c>
      <c r="J546" s="3">
        <v>252745400</v>
      </c>
      <c r="K546" s="3">
        <v>0</v>
      </c>
      <c r="L546" s="3"/>
      <c r="M546" s="3"/>
      <c r="N546" s="3"/>
      <c r="O546" s="3"/>
      <c r="P546" s="34">
        <f t="shared" si="25"/>
        <v>437944804</v>
      </c>
      <c r="Q546" s="165">
        <v>314478536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15433284</v>
      </c>
      <c r="X546" s="3"/>
      <c r="Y546" s="3">
        <v>0</v>
      </c>
      <c r="Z546" s="3">
        <v>0</v>
      </c>
      <c r="AA546" s="3">
        <v>0</v>
      </c>
      <c r="AB546" s="3"/>
      <c r="AC546" s="36">
        <f t="shared" si="24"/>
        <v>15433284</v>
      </c>
      <c r="AD546" s="37">
        <f t="shared" si="26"/>
        <v>108032984</v>
      </c>
      <c r="AE546" s="144"/>
      <c r="AG546" s="144"/>
      <c r="AI546" s="144"/>
    </row>
    <row r="547" spans="1:35" hidden="1" x14ac:dyDescent="0.25">
      <c r="A547" s="29">
        <v>535</v>
      </c>
      <c r="B547" s="61"/>
      <c r="C547" s="143" t="str">
        <f>VLOOKUP(D547,[8]Hoja1!$A$2:$B$1115,2,0)</f>
        <v>25053</v>
      </c>
      <c r="D547" s="31">
        <v>800093386</v>
      </c>
      <c r="E547" s="31">
        <v>215325053</v>
      </c>
      <c r="F547" s="61" t="s">
        <v>734</v>
      </c>
      <c r="G547" s="33">
        <v>0</v>
      </c>
      <c r="H547" s="33">
        <v>0</v>
      </c>
      <c r="I547" s="3">
        <v>179264240</v>
      </c>
      <c r="J547" s="3">
        <v>193077772</v>
      </c>
      <c r="K547" s="3">
        <v>0</v>
      </c>
      <c r="L547" s="3"/>
      <c r="M547" s="3"/>
      <c r="N547" s="3"/>
      <c r="O547" s="3"/>
      <c r="P547" s="34">
        <f t="shared" si="25"/>
        <v>372342012</v>
      </c>
      <c r="Q547" s="165">
        <v>252832520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14938687</v>
      </c>
      <c r="X547" s="3"/>
      <c r="Y547" s="3">
        <v>0</v>
      </c>
      <c r="Z547" s="3">
        <v>0</v>
      </c>
      <c r="AA547" s="3">
        <v>0</v>
      </c>
      <c r="AB547" s="3"/>
      <c r="AC547" s="36">
        <f t="shared" si="24"/>
        <v>14938687</v>
      </c>
      <c r="AD547" s="37">
        <f t="shared" si="26"/>
        <v>104570805</v>
      </c>
      <c r="AE547" s="144"/>
      <c r="AG547" s="144"/>
      <c r="AI547" s="144"/>
    </row>
    <row r="548" spans="1:35" hidden="1" x14ac:dyDescent="0.25">
      <c r="A548" s="38">
        <v>536</v>
      </c>
      <c r="B548" s="61"/>
      <c r="C548" s="143" t="str">
        <f>VLOOKUP(D548,[8]Hoja1!$A$2:$B$1115,2,0)</f>
        <v>25086</v>
      </c>
      <c r="D548" s="31">
        <v>800094624</v>
      </c>
      <c r="E548" s="31">
        <v>218625086</v>
      </c>
      <c r="F548" s="61" t="s">
        <v>735</v>
      </c>
      <c r="G548" s="33">
        <v>0</v>
      </c>
      <c r="H548" s="33">
        <v>0</v>
      </c>
      <c r="I548" s="3">
        <v>27294773</v>
      </c>
      <c r="J548" s="3">
        <v>37170612</v>
      </c>
      <c r="K548" s="3">
        <v>0</v>
      </c>
      <c r="L548" s="3"/>
      <c r="M548" s="3"/>
      <c r="N548" s="3"/>
      <c r="O548" s="3"/>
      <c r="P548" s="34">
        <f t="shared" si="25"/>
        <v>64465385</v>
      </c>
      <c r="Q548" s="165">
        <v>46268868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2274564</v>
      </c>
      <c r="X548" s="3"/>
      <c r="Y548" s="3">
        <v>0</v>
      </c>
      <c r="Z548" s="3">
        <v>0</v>
      </c>
      <c r="AA548" s="3">
        <v>0</v>
      </c>
      <c r="AB548" s="3"/>
      <c r="AC548" s="36">
        <f t="shared" si="24"/>
        <v>2274564</v>
      </c>
      <c r="AD548" s="37">
        <f t="shared" si="26"/>
        <v>15921953</v>
      </c>
      <c r="AE548" s="144"/>
      <c r="AG548" s="144"/>
      <c r="AI548" s="144"/>
    </row>
    <row r="549" spans="1:35" hidden="1" x14ac:dyDescent="0.25">
      <c r="A549" s="29">
        <v>537</v>
      </c>
      <c r="B549" s="61"/>
      <c r="C549" s="143" t="str">
        <f>VLOOKUP(D549,[8]Hoja1!$A$2:$B$1115,2,0)</f>
        <v>25095</v>
      </c>
      <c r="D549" s="31">
        <v>899999708</v>
      </c>
      <c r="E549" s="31">
        <v>219525095</v>
      </c>
      <c r="F549" s="61" t="s">
        <v>736</v>
      </c>
      <c r="G549" s="33">
        <v>0</v>
      </c>
      <c r="H549" s="33">
        <v>0</v>
      </c>
      <c r="I549" s="3">
        <v>36188857</v>
      </c>
      <c r="J549" s="3">
        <v>49939621</v>
      </c>
      <c r="K549" s="3">
        <v>0</v>
      </c>
      <c r="L549" s="3"/>
      <c r="M549" s="3"/>
      <c r="N549" s="3"/>
      <c r="O549" s="3"/>
      <c r="P549" s="34">
        <f t="shared" si="25"/>
        <v>86128478</v>
      </c>
      <c r="Q549" s="165">
        <v>62002573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3015738</v>
      </c>
      <c r="X549" s="3"/>
      <c r="Y549" s="3">
        <v>0</v>
      </c>
      <c r="Z549" s="3">
        <v>0</v>
      </c>
      <c r="AA549" s="3">
        <v>0</v>
      </c>
      <c r="AB549" s="3"/>
      <c r="AC549" s="36">
        <f t="shared" si="24"/>
        <v>3015738</v>
      </c>
      <c r="AD549" s="37">
        <f t="shared" si="26"/>
        <v>21110167</v>
      </c>
      <c r="AE549" s="144"/>
      <c r="AG549" s="144"/>
      <c r="AI549" s="144"/>
    </row>
    <row r="550" spans="1:35" hidden="1" x14ac:dyDescent="0.25">
      <c r="A550" s="38">
        <v>538</v>
      </c>
      <c r="B550" s="61"/>
      <c r="C550" s="143" t="str">
        <f>VLOOKUP(D550,[8]Hoja1!$A$2:$B$1115,2,0)</f>
        <v>25099</v>
      </c>
      <c r="D550" s="31">
        <v>800094622</v>
      </c>
      <c r="E550" s="31">
        <v>219925099</v>
      </c>
      <c r="F550" s="61" t="s">
        <v>737</v>
      </c>
      <c r="G550" s="33">
        <v>0</v>
      </c>
      <c r="H550" s="33">
        <v>0</v>
      </c>
      <c r="I550" s="3">
        <v>145095186</v>
      </c>
      <c r="J550" s="3">
        <v>162963969</v>
      </c>
      <c r="K550" s="3">
        <v>0</v>
      </c>
      <c r="L550" s="3"/>
      <c r="M550" s="3"/>
      <c r="N550" s="3"/>
      <c r="O550" s="3"/>
      <c r="P550" s="34">
        <f t="shared" si="25"/>
        <v>308059155</v>
      </c>
      <c r="Q550" s="165">
        <v>211329033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12091266</v>
      </c>
      <c r="X550" s="3"/>
      <c r="Y550" s="3">
        <v>0</v>
      </c>
      <c r="Z550" s="3">
        <v>0</v>
      </c>
      <c r="AA550" s="3">
        <v>0</v>
      </c>
      <c r="AB550" s="3"/>
      <c r="AC550" s="36">
        <f t="shared" si="24"/>
        <v>12091266</v>
      </c>
      <c r="AD550" s="37">
        <f t="shared" si="26"/>
        <v>84638856</v>
      </c>
      <c r="AE550" s="144"/>
      <c r="AG550" s="144"/>
      <c r="AI550" s="144"/>
    </row>
    <row r="551" spans="1:35" hidden="1" x14ac:dyDescent="0.25">
      <c r="A551" s="29">
        <v>539</v>
      </c>
      <c r="B551" s="61"/>
      <c r="C551" s="143" t="str">
        <f>VLOOKUP(D551,[8]Hoja1!$A$2:$B$1115,2,0)</f>
        <v>25120</v>
      </c>
      <c r="D551" s="31">
        <v>890680107</v>
      </c>
      <c r="E551" s="31">
        <v>212025120</v>
      </c>
      <c r="F551" s="61" t="s">
        <v>738</v>
      </c>
      <c r="G551" s="33">
        <v>0</v>
      </c>
      <c r="H551" s="33">
        <v>0</v>
      </c>
      <c r="I551" s="3">
        <v>80843565</v>
      </c>
      <c r="J551" s="3">
        <v>90565461</v>
      </c>
      <c r="K551" s="3">
        <v>0</v>
      </c>
      <c r="L551" s="3"/>
      <c r="M551" s="3"/>
      <c r="N551" s="3"/>
      <c r="O551" s="3"/>
      <c r="P551" s="34">
        <f t="shared" si="25"/>
        <v>171409026</v>
      </c>
      <c r="Q551" s="165">
        <v>117513317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6736964</v>
      </c>
      <c r="X551" s="3"/>
      <c r="Y551" s="3">
        <v>0</v>
      </c>
      <c r="Z551" s="3">
        <v>0</v>
      </c>
      <c r="AA551" s="3">
        <v>0</v>
      </c>
      <c r="AB551" s="3"/>
      <c r="AC551" s="36">
        <f t="shared" si="24"/>
        <v>6736964</v>
      </c>
      <c r="AD551" s="37">
        <f t="shared" si="26"/>
        <v>47158745</v>
      </c>
      <c r="AE551" s="144"/>
      <c r="AG551" s="144"/>
      <c r="AI551" s="144"/>
    </row>
    <row r="552" spans="1:35" hidden="1" x14ac:dyDescent="0.25">
      <c r="A552" s="38">
        <v>540</v>
      </c>
      <c r="B552" s="61"/>
      <c r="C552" s="143" t="str">
        <f>VLOOKUP(D552,[8]Hoja1!$A$2:$B$1115,2,0)</f>
        <v>25123</v>
      </c>
      <c r="D552" s="31">
        <v>800081091</v>
      </c>
      <c r="E552" s="31">
        <v>212325123</v>
      </c>
      <c r="F552" s="61" t="s">
        <v>739</v>
      </c>
      <c r="G552" s="33">
        <v>0</v>
      </c>
      <c r="H552" s="33">
        <v>0</v>
      </c>
      <c r="I552" s="3">
        <v>97925598</v>
      </c>
      <c r="J552" s="3">
        <v>110348144</v>
      </c>
      <c r="K552" s="3">
        <v>0</v>
      </c>
      <c r="L552" s="3"/>
      <c r="M552" s="3"/>
      <c r="N552" s="3"/>
      <c r="O552" s="3"/>
      <c r="P552" s="34">
        <f t="shared" si="25"/>
        <v>208273742</v>
      </c>
      <c r="Q552" s="165">
        <v>142990012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8160467</v>
      </c>
      <c r="X552" s="3"/>
      <c r="Y552" s="3">
        <v>0</v>
      </c>
      <c r="Z552" s="3">
        <v>0</v>
      </c>
      <c r="AA552" s="3">
        <v>0</v>
      </c>
      <c r="AB552" s="3"/>
      <c r="AC552" s="36">
        <f t="shared" si="24"/>
        <v>8160467</v>
      </c>
      <c r="AD552" s="37">
        <f t="shared" si="26"/>
        <v>57123263</v>
      </c>
      <c r="AE552" s="144"/>
      <c r="AG552" s="144"/>
      <c r="AI552" s="144"/>
    </row>
    <row r="553" spans="1:35" hidden="1" x14ac:dyDescent="0.25">
      <c r="A553" s="29">
        <v>541</v>
      </c>
      <c r="B553" s="61"/>
      <c r="C553" s="143" t="str">
        <f>VLOOKUP(D553,[8]Hoja1!$A$2:$B$1115,2,0)</f>
        <v>25126</v>
      </c>
      <c r="D553" s="31">
        <v>899999465</v>
      </c>
      <c r="E553" s="31">
        <v>212625126</v>
      </c>
      <c r="F553" s="61" t="s">
        <v>740</v>
      </c>
      <c r="G553" s="33">
        <v>0</v>
      </c>
      <c r="H553" s="33">
        <v>0</v>
      </c>
      <c r="I553" s="3">
        <v>671903536</v>
      </c>
      <c r="J553" s="3">
        <v>882723248</v>
      </c>
      <c r="K553" s="3">
        <v>0</v>
      </c>
      <c r="L553" s="3"/>
      <c r="M553" s="3"/>
      <c r="N553" s="3"/>
      <c r="O553" s="3"/>
      <c r="P553" s="34">
        <f t="shared" si="25"/>
        <v>1554626784</v>
      </c>
      <c r="Q553" s="165">
        <v>1106691092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55991961</v>
      </c>
      <c r="X553" s="3"/>
      <c r="Y553" s="3">
        <v>0</v>
      </c>
      <c r="Z553" s="3">
        <v>0</v>
      </c>
      <c r="AA553" s="3">
        <v>0</v>
      </c>
      <c r="AB553" s="3"/>
      <c r="AC553" s="36">
        <f t="shared" si="24"/>
        <v>55991961</v>
      </c>
      <c r="AD553" s="37">
        <f t="shared" si="26"/>
        <v>391943731</v>
      </c>
      <c r="AE553" s="144"/>
      <c r="AG553" s="144"/>
      <c r="AI553" s="144"/>
    </row>
    <row r="554" spans="1:35" hidden="1" x14ac:dyDescent="0.25">
      <c r="A554" s="38">
        <v>542</v>
      </c>
      <c r="B554" s="61"/>
      <c r="C554" s="143" t="str">
        <f>VLOOKUP(D554,[8]Hoja1!$A$2:$B$1115,2,0)</f>
        <v>25148</v>
      </c>
      <c r="D554" s="31">
        <v>899999710</v>
      </c>
      <c r="E554" s="31">
        <v>214825148</v>
      </c>
      <c r="F554" s="61" t="s">
        <v>741</v>
      </c>
      <c r="G554" s="33">
        <v>0</v>
      </c>
      <c r="H554" s="33">
        <v>0</v>
      </c>
      <c r="I554" s="3">
        <v>220681312</v>
      </c>
      <c r="J554" s="3">
        <v>225432217</v>
      </c>
      <c r="K554" s="3">
        <v>0</v>
      </c>
      <c r="L554" s="3"/>
      <c r="M554" s="3"/>
      <c r="N554" s="3"/>
      <c r="O554" s="3"/>
      <c r="P554" s="34">
        <f t="shared" si="25"/>
        <v>446113529</v>
      </c>
      <c r="Q554" s="165">
        <v>298992653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18390109</v>
      </c>
      <c r="X554" s="3"/>
      <c r="Y554" s="3">
        <v>0</v>
      </c>
      <c r="Z554" s="3">
        <v>0</v>
      </c>
      <c r="AA554" s="3">
        <v>0</v>
      </c>
      <c r="AB554" s="3"/>
      <c r="AC554" s="36">
        <f t="shared" si="24"/>
        <v>18390109</v>
      </c>
      <c r="AD554" s="37">
        <f t="shared" si="26"/>
        <v>128730767</v>
      </c>
      <c r="AE554" s="144"/>
      <c r="AG554" s="144"/>
      <c r="AI554" s="144"/>
    </row>
    <row r="555" spans="1:35" hidden="1" x14ac:dyDescent="0.25">
      <c r="A555" s="29">
        <v>543</v>
      </c>
      <c r="B555" s="61"/>
      <c r="C555" s="143" t="str">
        <f>VLOOKUP(D555,[8]Hoja1!$A$2:$B$1115,2,0)</f>
        <v>25151</v>
      </c>
      <c r="D555" s="31">
        <v>899999462</v>
      </c>
      <c r="E555" s="31">
        <v>215125151</v>
      </c>
      <c r="F555" s="61" t="s">
        <v>742</v>
      </c>
      <c r="G555" s="33">
        <v>0</v>
      </c>
      <c r="H555" s="33">
        <v>0</v>
      </c>
      <c r="I555" s="3">
        <v>239972576</v>
      </c>
      <c r="J555" s="3">
        <v>282587240</v>
      </c>
      <c r="K555" s="3">
        <v>0</v>
      </c>
      <c r="L555" s="3"/>
      <c r="M555" s="3"/>
      <c r="N555" s="3"/>
      <c r="O555" s="3"/>
      <c r="P555" s="34">
        <f t="shared" si="25"/>
        <v>522559816</v>
      </c>
      <c r="Q555" s="165">
        <v>362578100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19997715</v>
      </c>
      <c r="X555" s="3"/>
      <c r="Y555" s="3">
        <v>0</v>
      </c>
      <c r="Z555" s="3">
        <v>0</v>
      </c>
      <c r="AA555" s="3">
        <v>0</v>
      </c>
      <c r="AB555" s="3"/>
      <c r="AC555" s="36">
        <f t="shared" si="24"/>
        <v>19997715</v>
      </c>
      <c r="AD555" s="37">
        <f t="shared" si="26"/>
        <v>139984001</v>
      </c>
      <c r="AE555" s="144"/>
      <c r="AG555" s="144"/>
      <c r="AI555" s="144"/>
    </row>
    <row r="556" spans="1:35" hidden="1" x14ac:dyDescent="0.25">
      <c r="A556" s="38">
        <v>544</v>
      </c>
      <c r="B556" s="61"/>
      <c r="C556" s="143" t="str">
        <f>VLOOKUP(D556,[8]Hoja1!$A$2:$B$1115,2,0)</f>
        <v>25154</v>
      </c>
      <c r="D556" s="31">
        <v>899999367</v>
      </c>
      <c r="E556" s="31">
        <v>215425154</v>
      </c>
      <c r="F556" s="61" t="s">
        <v>743</v>
      </c>
      <c r="G556" s="33">
        <v>0</v>
      </c>
      <c r="H556" s="33">
        <v>0</v>
      </c>
      <c r="I556" s="3">
        <v>108542604</v>
      </c>
      <c r="J556" s="3">
        <v>119446064</v>
      </c>
      <c r="K556" s="3">
        <v>0</v>
      </c>
      <c r="L556" s="3"/>
      <c r="M556" s="3"/>
      <c r="N556" s="3"/>
      <c r="O556" s="3"/>
      <c r="P556" s="34">
        <f t="shared" si="25"/>
        <v>227988668</v>
      </c>
      <c r="Q556" s="165">
        <v>155626932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9045217</v>
      </c>
      <c r="X556" s="3"/>
      <c r="Y556" s="3">
        <v>0</v>
      </c>
      <c r="Z556" s="3">
        <v>0</v>
      </c>
      <c r="AA556" s="3">
        <v>0</v>
      </c>
      <c r="AB556" s="3"/>
      <c r="AC556" s="36">
        <f t="shared" si="24"/>
        <v>9045217</v>
      </c>
      <c r="AD556" s="37">
        <f t="shared" si="26"/>
        <v>63316519</v>
      </c>
      <c r="AE556" s="144"/>
      <c r="AG556" s="144"/>
      <c r="AI556" s="144"/>
    </row>
    <row r="557" spans="1:35" hidden="1" x14ac:dyDescent="0.25">
      <c r="A557" s="29">
        <v>545</v>
      </c>
      <c r="B557" s="61"/>
      <c r="C557" s="143" t="str">
        <f>VLOOKUP(D557,[8]Hoja1!$A$2:$B$1115,2,0)</f>
        <v>25168</v>
      </c>
      <c r="D557" s="31">
        <v>899999400</v>
      </c>
      <c r="E557" s="31">
        <v>216825168</v>
      </c>
      <c r="F557" s="61" t="s">
        <v>744</v>
      </c>
      <c r="G557" s="33">
        <v>0</v>
      </c>
      <c r="H557" s="33">
        <v>0</v>
      </c>
      <c r="I557" s="3">
        <v>46058285</v>
      </c>
      <c r="J557" s="3">
        <v>47784015</v>
      </c>
      <c r="K557" s="3">
        <v>0</v>
      </c>
      <c r="L557" s="3"/>
      <c r="M557" s="3"/>
      <c r="N557" s="3"/>
      <c r="O557" s="3"/>
      <c r="P557" s="34">
        <f t="shared" si="25"/>
        <v>93842300</v>
      </c>
      <c r="Q557" s="165">
        <v>63136775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3838190</v>
      </c>
      <c r="X557" s="3"/>
      <c r="Y557" s="3">
        <v>0</v>
      </c>
      <c r="Z557" s="3">
        <v>0</v>
      </c>
      <c r="AA557" s="3">
        <v>0</v>
      </c>
      <c r="AB557" s="3"/>
      <c r="AC557" s="36">
        <f t="shared" si="24"/>
        <v>3838190</v>
      </c>
      <c r="AD557" s="37">
        <f t="shared" si="26"/>
        <v>26867335</v>
      </c>
      <c r="AE557" s="144"/>
      <c r="AG557" s="144"/>
      <c r="AI557" s="144"/>
    </row>
    <row r="558" spans="1:35" hidden="1" x14ac:dyDescent="0.25">
      <c r="A558" s="38">
        <v>546</v>
      </c>
      <c r="B558" s="61"/>
      <c r="C558" s="143" t="str">
        <f>VLOOKUP(D558,[8]Hoja1!$A$2:$B$1115,2,0)</f>
        <v>25178</v>
      </c>
      <c r="D558" s="31">
        <v>899999467</v>
      </c>
      <c r="E558" s="31">
        <v>217825178</v>
      </c>
      <c r="F558" s="61" t="s">
        <v>745</v>
      </c>
      <c r="G558" s="33">
        <v>0</v>
      </c>
      <c r="H558" s="33">
        <v>0</v>
      </c>
      <c r="I558" s="3">
        <v>141809844</v>
      </c>
      <c r="J558" s="3">
        <v>199903449</v>
      </c>
      <c r="K558" s="3">
        <v>0</v>
      </c>
      <c r="L558" s="3"/>
      <c r="M558" s="3"/>
      <c r="N558" s="3"/>
      <c r="O558" s="3"/>
      <c r="P558" s="34">
        <f t="shared" si="25"/>
        <v>341713293</v>
      </c>
      <c r="Q558" s="165">
        <v>247173397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11817487</v>
      </c>
      <c r="X558" s="3"/>
      <c r="Y558" s="3">
        <v>0</v>
      </c>
      <c r="Z558" s="3">
        <v>0</v>
      </c>
      <c r="AA558" s="3">
        <v>0</v>
      </c>
      <c r="AB558" s="3"/>
      <c r="AC558" s="36">
        <f t="shared" si="24"/>
        <v>11817487</v>
      </c>
      <c r="AD558" s="37">
        <f t="shared" si="26"/>
        <v>82722409</v>
      </c>
      <c r="AE558" s="144"/>
      <c r="AG558" s="144"/>
      <c r="AI558" s="144"/>
    </row>
    <row r="559" spans="1:35" hidden="1" x14ac:dyDescent="0.25">
      <c r="A559" s="29">
        <v>547</v>
      </c>
      <c r="B559" s="61"/>
      <c r="C559" s="143" t="str">
        <f>VLOOKUP(D559,[8]Hoja1!$A$2:$B$1115,2,0)</f>
        <v>25181</v>
      </c>
      <c r="D559" s="31">
        <v>899999414</v>
      </c>
      <c r="E559" s="31">
        <v>218125181</v>
      </c>
      <c r="F559" s="61" t="s">
        <v>746</v>
      </c>
      <c r="G559" s="33">
        <v>0</v>
      </c>
      <c r="H559" s="33">
        <v>0</v>
      </c>
      <c r="I559" s="3">
        <v>146045026</v>
      </c>
      <c r="J559" s="3">
        <v>211323452</v>
      </c>
      <c r="K559" s="3">
        <v>0</v>
      </c>
      <c r="L559" s="3"/>
      <c r="M559" s="3"/>
      <c r="N559" s="3"/>
      <c r="O559" s="3"/>
      <c r="P559" s="34">
        <f t="shared" si="25"/>
        <v>357368478</v>
      </c>
      <c r="Q559" s="165">
        <v>260005128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12170419</v>
      </c>
      <c r="X559" s="3"/>
      <c r="Y559" s="3">
        <v>0</v>
      </c>
      <c r="Z559" s="3">
        <v>0</v>
      </c>
      <c r="AA559" s="3">
        <v>0</v>
      </c>
      <c r="AB559" s="3"/>
      <c r="AC559" s="36">
        <f t="shared" si="24"/>
        <v>12170419</v>
      </c>
      <c r="AD559" s="37">
        <f t="shared" si="26"/>
        <v>85192931</v>
      </c>
      <c r="AE559" s="144"/>
      <c r="AG559" s="144"/>
      <c r="AI559" s="144"/>
    </row>
    <row r="560" spans="1:35" hidden="1" x14ac:dyDescent="0.25">
      <c r="A560" s="38">
        <v>548</v>
      </c>
      <c r="B560" s="61"/>
      <c r="C560" s="143" t="str">
        <f>VLOOKUP(D560,[8]Hoja1!$A$2:$B$1115,2,0)</f>
        <v>25183</v>
      </c>
      <c r="D560" s="31">
        <v>899999357</v>
      </c>
      <c r="E560" s="31">
        <v>218325183</v>
      </c>
      <c r="F560" s="61" t="s">
        <v>747</v>
      </c>
      <c r="G560" s="33">
        <v>0</v>
      </c>
      <c r="H560" s="33">
        <v>0</v>
      </c>
      <c r="I560" s="3">
        <v>304818540</v>
      </c>
      <c r="J560" s="3">
        <v>376057965</v>
      </c>
      <c r="K560" s="3">
        <v>0</v>
      </c>
      <c r="L560" s="3"/>
      <c r="M560" s="3"/>
      <c r="N560" s="3"/>
      <c r="O560" s="3"/>
      <c r="P560" s="34">
        <f t="shared" si="25"/>
        <v>680876505</v>
      </c>
      <c r="Q560" s="165">
        <v>477664145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25401545</v>
      </c>
      <c r="X560" s="3"/>
      <c r="Y560" s="3">
        <v>0</v>
      </c>
      <c r="Z560" s="3">
        <v>0</v>
      </c>
      <c r="AA560" s="3">
        <v>0</v>
      </c>
      <c r="AB560" s="3"/>
      <c r="AC560" s="36">
        <f t="shared" si="24"/>
        <v>25401545</v>
      </c>
      <c r="AD560" s="37">
        <f t="shared" si="26"/>
        <v>177810815</v>
      </c>
      <c r="AE560" s="144"/>
      <c r="AG560" s="144"/>
      <c r="AI560" s="144"/>
    </row>
    <row r="561" spans="1:35" hidden="1" x14ac:dyDescent="0.25">
      <c r="A561" s="29">
        <v>549</v>
      </c>
      <c r="B561" s="61"/>
      <c r="C561" s="143" t="str">
        <f>VLOOKUP(D561,[8]Hoja1!$A$2:$B$1115,2,0)</f>
        <v>25200</v>
      </c>
      <c r="D561" s="31">
        <v>899999466</v>
      </c>
      <c r="E561" s="31">
        <v>210025200</v>
      </c>
      <c r="F561" s="61" t="s">
        <v>748</v>
      </c>
      <c r="G561" s="33">
        <v>0</v>
      </c>
      <c r="H561" s="33">
        <v>0</v>
      </c>
      <c r="I561" s="3">
        <v>285807708</v>
      </c>
      <c r="J561" s="3">
        <v>408452856</v>
      </c>
      <c r="K561" s="3">
        <v>0</v>
      </c>
      <c r="L561" s="3"/>
      <c r="M561" s="3"/>
      <c r="N561" s="3"/>
      <c r="O561" s="3"/>
      <c r="P561" s="34">
        <f t="shared" si="25"/>
        <v>694260564</v>
      </c>
      <c r="Q561" s="165">
        <v>503722092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23817309</v>
      </c>
      <c r="X561" s="3"/>
      <c r="Y561" s="3">
        <v>0</v>
      </c>
      <c r="Z561" s="3">
        <v>0</v>
      </c>
      <c r="AA561" s="3">
        <v>0</v>
      </c>
      <c r="AB561" s="3"/>
      <c r="AC561" s="36">
        <f t="shared" si="24"/>
        <v>23817309</v>
      </c>
      <c r="AD561" s="37">
        <f t="shared" si="26"/>
        <v>166721163</v>
      </c>
      <c r="AE561" s="144"/>
      <c r="AG561" s="144"/>
      <c r="AI561" s="144"/>
    </row>
    <row r="562" spans="1:35" hidden="1" x14ac:dyDescent="0.25">
      <c r="A562" s="38">
        <v>550</v>
      </c>
      <c r="B562" s="61"/>
      <c r="C562" s="143" t="str">
        <f>VLOOKUP(D562,[8]Hoja1!$A$2:$B$1115,2,0)</f>
        <v>25214</v>
      </c>
      <c r="D562" s="31">
        <v>899999705</v>
      </c>
      <c r="E562" s="31">
        <v>211425214</v>
      </c>
      <c r="F562" s="61" t="s">
        <v>749</v>
      </c>
      <c r="G562" s="33">
        <v>0</v>
      </c>
      <c r="H562" s="33">
        <v>0</v>
      </c>
      <c r="I562" s="3">
        <v>239894388</v>
      </c>
      <c r="J562" s="3">
        <v>339617590</v>
      </c>
      <c r="K562" s="3">
        <v>0</v>
      </c>
      <c r="L562" s="3"/>
      <c r="M562" s="3"/>
      <c r="N562" s="3"/>
      <c r="O562" s="3"/>
      <c r="P562" s="34">
        <f t="shared" si="25"/>
        <v>579511978</v>
      </c>
      <c r="Q562" s="165">
        <v>419582386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19991199</v>
      </c>
      <c r="X562" s="3"/>
      <c r="Y562" s="3">
        <v>0</v>
      </c>
      <c r="Z562" s="3">
        <v>0</v>
      </c>
      <c r="AA562" s="3">
        <v>0</v>
      </c>
      <c r="AB562" s="3"/>
      <c r="AC562" s="36">
        <f t="shared" si="24"/>
        <v>19991199</v>
      </c>
      <c r="AD562" s="37">
        <f t="shared" si="26"/>
        <v>139938393</v>
      </c>
      <c r="AE562" s="144"/>
      <c r="AG562" s="144"/>
      <c r="AI562" s="144"/>
    </row>
    <row r="563" spans="1:35" hidden="1" x14ac:dyDescent="0.25">
      <c r="A563" s="29">
        <v>551</v>
      </c>
      <c r="B563" s="61"/>
      <c r="C563" s="143" t="str">
        <f>VLOOKUP(D563,[8]Hoja1!$A$2:$B$1115,2,0)</f>
        <v>25224</v>
      </c>
      <c r="D563" s="31">
        <v>899999406</v>
      </c>
      <c r="E563" s="31">
        <v>212425224</v>
      </c>
      <c r="F563" s="61" t="s">
        <v>750</v>
      </c>
      <c r="G563" s="33">
        <v>0</v>
      </c>
      <c r="H563" s="33">
        <v>0</v>
      </c>
      <c r="I563" s="3">
        <v>150720132</v>
      </c>
      <c r="J563" s="3">
        <v>165167778</v>
      </c>
      <c r="K563" s="3">
        <v>0</v>
      </c>
      <c r="L563" s="3"/>
      <c r="M563" s="3"/>
      <c r="N563" s="3"/>
      <c r="O563" s="3"/>
      <c r="P563" s="34">
        <f t="shared" si="25"/>
        <v>315887910</v>
      </c>
      <c r="Q563" s="165">
        <v>215407822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12560011</v>
      </c>
      <c r="X563" s="3"/>
      <c r="Y563" s="3">
        <v>0</v>
      </c>
      <c r="Z563" s="3">
        <v>0</v>
      </c>
      <c r="AA563" s="3">
        <v>0</v>
      </c>
      <c r="AB563" s="3"/>
      <c r="AC563" s="36">
        <f t="shared" si="24"/>
        <v>12560011</v>
      </c>
      <c r="AD563" s="37">
        <f t="shared" si="26"/>
        <v>87920077</v>
      </c>
      <c r="AE563" s="144"/>
      <c r="AG563" s="144"/>
      <c r="AI563" s="144"/>
    </row>
    <row r="564" spans="1:35" hidden="1" x14ac:dyDescent="0.25">
      <c r="A564" s="38">
        <v>552</v>
      </c>
      <c r="B564" s="61"/>
      <c r="C564" s="143" t="str">
        <f>VLOOKUP(D564,[8]Hoja1!$A$2:$B$1115,2,0)</f>
        <v>25245</v>
      </c>
      <c r="D564" s="31">
        <v>890680162</v>
      </c>
      <c r="E564" s="31">
        <v>214525245</v>
      </c>
      <c r="F564" s="61" t="s">
        <v>751</v>
      </c>
      <c r="G564" s="33">
        <v>0</v>
      </c>
      <c r="H564" s="33">
        <v>0</v>
      </c>
      <c r="I564" s="3">
        <v>325115232</v>
      </c>
      <c r="J564" s="3">
        <v>387918982</v>
      </c>
      <c r="K564" s="3">
        <v>0</v>
      </c>
      <c r="L564" s="3"/>
      <c r="M564" s="3"/>
      <c r="N564" s="3"/>
      <c r="O564" s="3"/>
      <c r="P564" s="34">
        <f t="shared" si="25"/>
        <v>713034214</v>
      </c>
      <c r="Q564" s="165">
        <v>496290726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27092936</v>
      </c>
      <c r="X564" s="3"/>
      <c r="Y564" s="3">
        <v>0</v>
      </c>
      <c r="Z564" s="3">
        <v>0</v>
      </c>
      <c r="AA564" s="3">
        <v>0</v>
      </c>
      <c r="AB564" s="3"/>
      <c r="AC564" s="36">
        <f t="shared" si="24"/>
        <v>27092936</v>
      </c>
      <c r="AD564" s="37">
        <f t="shared" si="26"/>
        <v>189650552</v>
      </c>
      <c r="AE564" s="144"/>
      <c r="AG564" s="144"/>
      <c r="AI564" s="144"/>
    </row>
    <row r="565" spans="1:35" hidden="1" x14ac:dyDescent="0.25">
      <c r="A565" s="29">
        <v>553</v>
      </c>
      <c r="B565" s="61"/>
      <c r="C565" s="143" t="str">
        <f>VLOOKUP(D565,[8]Hoja1!$A$2:$B$1115,2,0)</f>
        <v>25258</v>
      </c>
      <c r="D565" s="31">
        <v>899999460</v>
      </c>
      <c r="E565" s="31">
        <v>215825258</v>
      </c>
      <c r="F565" s="61" t="s">
        <v>456</v>
      </c>
      <c r="G565" s="33">
        <v>0</v>
      </c>
      <c r="H565" s="33">
        <v>0</v>
      </c>
      <c r="I565" s="3">
        <v>73394440</v>
      </c>
      <c r="J565" s="3">
        <v>71726040</v>
      </c>
      <c r="K565" s="3">
        <v>0</v>
      </c>
      <c r="L565" s="3"/>
      <c r="M565" s="3"/>
      <c r="N565" s="3"/>
      <c r="O565" s="3"/>
      <c r="P565" s="34">
        <f t="shared" si="25"/>
        <v>145120480</v>
      </c>
      <c r="Q565" s="165">
        <v>96190852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6116203</v>
      </c>
      <c r="X565" s="3"/>
      <c r="Y565" s="3">
        <v>0</v>
      </c>
      <c r="Z565" s="3">
        <v>0</v>
      </c>
      <c r="AA565" s="3">
        <v>0</v>
      </c>
      <c r="AB565" s="3"/>
      <c r="AC565" s="36">
        <f t="shared" si="24"/>
        <v>6116203</v>
      </c>
      <c r="AD565" s="37">
        <f t="shared" si="26"/>
        <v>42813425</v>
      </c>
      <c r="AE565" s="144"/>
      <c r="AG565" s="144"/>
      <c r="AI565" s="144"/>
    </row>
    <row r="566" spans="1:35" hidden="1" x14ac:dyDescent="0.25">
      <c r="A566" s="38">
        <v>554</v>
      </c>
      <c r="B566" s="61"/>
      <c r="C566" s="143" t="str">
        <f>VLOOKUP(D566,[8]Hoja1!$A$2:$B$1115,2,0)</f>
        <v>25260</v>
      </c>
      <c r="D566" s="31">
        <v>832002318</v>
      </c>
      <c r="E566" s="31">
        <v>216025260</v>
      </c>
      <c r="F566" s="61" t="s">
        <v>752</v>
      </c>
      <c r="G566" s="33">
        <v>0</v>
      </c>
      <c r="H566" s="33">
        <v>0</v>
      </c>
      <c r="I566" s="3">
        <v>304860256</v>
      </c>
      <c r="J566" s="3">
        <v>388911612</v>
      </c>
      <c r="K566" s="3">
        <v>0</v>
      </c>
      <c r="L566" s="3"/>
      <c r="M566" s="3"/>
      <c r="N566" s="3"/>
      <c r="O566" s="3"/>
      <c r="P566" s="34">
        <f t="shared" si="25"/>
        <v>693771868</v>
      </c>
      <c r="Q566" s="165">
        <v>490531696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25405021</v>
      </c>
      <c r="X566" s="3"/>
      <c r="Y566" s="3">
        <v>0</v>
      </c>
      <c r="Z566" s="3">
        <v>0</v>
      </c>
      <c r="AA566" s="3">
        <v>0</v>
      </c>
      <c r="AB566" s="3"/>
      <c r="AC566" s="36">
        <f t="shared" si="24"/>
        <v>25405021</v>
      </c>
      <c r="AD566" s="37">
        <f t="shared" si="26"/>
        <v>177835151</v>
      </c>
      <c r="AE566" s="144"/>
      <c r="AG566" s="144"/>
      <c r="AI566" s="144"/>
    </row>
    <row r="567" spans="1:35" hidden="1" x14ac:dyDescent="0.25">
      <c r="A567" s="29">
        <v>555</v>
      </c>
      <c r="B567" s="61"/>
      <c r="C567" s="143" t="str">
        <f>VLOOKUP(D567,[8]Hoja1!$A$2:$B$1115,2,0)</f>
        <v>25279</v>
      </c>
      <c r="D567" s="31">
        <v>899999364</v>
      </c>
      <c r="E567" s="31">
        <v>217925279</v>
      </c>
      <c r="F567" s="61" t="s">
        <v>753</v>
      </c>
      <c r="G567" s="33">
        <v>0</v>
      </c>
      <c r="H567" s="33">
        <v>0</v>
      </c>
      <c r="I567" s="3">
        <v>173613900</v>
      </c>
      <c r="J567" s="3">
        <v>204020427</v>
      </c>
      <c r="K567" s="3">
        <v>0</v>
      </c>
      <c r="L567" s="3"/>
      <c r="M567" s="3"/>
      <c r="N567" s="3"/>
      <c r="O567" s="3"/>
      <c r="P567" s="34">
        <f t="shared" si="25"/>
        <v>377634327</v>
      </c>
      <c r="Q567" s="165">
        <v>261891727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14467825</v>
      </c>
      <c r="X567" s="3"/>
      <c r="Y567" s="3">
        <v>0</v>
      </c>
      <c r="Z567" s="3">
        <v>0</v>
      </c>
      <c r="AA567" s="3">
        <v>0</v>
      </c>
      <c r="AB567" s="3"/>
      <c r="AC567" s="36">
        <f t="shared" si="24"/>
        <v>14467825</v>
      </c>
      <c r="AD567" s="37">
        <f t="shared" si="26"/>
        <v>101274775</v>
      </c>
      <c r="AE567" s="144"/>
      <c r="AG567" s="144"/>
      <c r="AI567" s="144"/>
    </row>
    <row r="568" spans="1:35" hidden="1" x14ac:dyDescent="0.25">
      <c r="A568" s="38">
        <v>556</v>
      </c>
      <c r="B568" s="61"/>
      <c r="C568" s="143" t="str">
        <f>VLOOKUP(D568,[8]Hoja1!$A$2:$B$1115,2,0)</f>
        <v>25281</v>
      </c>
      <c r="D568" s="31">
        <v>899999420</v>
      </c>
      <c r="E568" s="31">
        <v>218125281</v>
      </c>
      <c r="F568" s="61" t="s">
        <v>754</v>
      </c>
      <c r="G568" s="33">
        <v>0</v>
      </c>
      <c r="H568" s="33">
        <v>0</v>
      </c>
      <c r="I568" s="3">
        <v>119203228</v>
      </c>
      <c r="J568" s="3">
        <v>140525533</v>
      </c>
      <c r="K568" s="3">
        <v>0</v>
      </c>
      <c r="L568" s="3"/>
      <c r="M568" s="3"/>
      <c r="N568" s="3"/>
      <c r="O568" s="3"/>
      <c r="P568" s="34">
        <f t="shared" si="25"/>
        <v>259728761</v>
      </c>
      <c r="Q568" s="165">
        <v>180259941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9933602</v>
      </c>
      <c r="X568" s="3"/>
      <c r="Y568" s="3">
        <v>0</v>
      </c>
      <c r="Z568" s="3">
        <v>0</v>
      </c>
      <c r="AA568" s="3">
        <v>0</v>
      </c>
      <c r="AB568" s="3"/>
      <c r="AC568" s="36">
        <f t="shared" si="24"/>
        <v>9933602</v>
      </c>
      <c r="AD568" s="37">
        <f t="shared" si="26"/>
        <v>69535218</v>
      </c>
      <c r="AE568" s="144"/>
      <c r="AG568" s="144"/>
      <c r="AI568" s="144"/>
    </row>
    <row r="569" spans="1:35" hidden="1" x14ac:dyDescent="0.25">
      <c r="A569" s="29">
        <v>557</v>
      </c>
      <c r="B569" s="61"/>
      <c r="C569" s="143" t="str">
        <f>VLOOKUP(D569,[8]Hoja1!$A$2:$B$1115,2,0)</f>
        <v>25288</v>
      </c>
      <c r="D569" s="31">
        <v>899999323</v>
      </c>
      <c r="E569" s="31">
        <v>218825288</v>
      </c>
      <c r="F569" s="61" t="s">
        <v>755</v>
      </c>
      <c r="G569" s="33">
        <v>0</v>
      </c>
      <c r="H569" s="33">
        <v>0</v>
      </c>
      <c r="I569" s="3">
        <v>141745288</v>
      </c>
      <c r="J569" s="3">
        <v>220493231</v>
      </c>
      <c r="K569" s="3">
        <v>0</v>
      </c>
      <c r="L569" s="3"/>
      <c r="M569" s="3"/>
      <c r="N569" s="3"/>
      <c r="O569" s="3"/>
      <c r="P569" s="34">
        <f t="shared" si="25"/>
        <v>362238519</v>
      </c>
      <c r="Q569" s="165">
        <v>267741659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11812107</v>
      </c>
      <c r="X569" s="3"/>
      <c r="Y569" s="3">
        <v>0</v>
      </c>
      <c r="Z569" s="3">
        <v>0</v>
      </c>
      <c r="AA569" s="3">
        <v>0</v>
      </c>
      <c r="AB569" s="3"/>
      <c r="AC569" s="36">
        <f t="shared" si="24"/>
        <v>11812107</v>
      </c>
      <c r="AD569" s="37">
        <f t="shared" si="26"/>
        <v>82684753</v>
      </c>
      <c r="AE569" s="144"/>
      <c r="AG569" s="144"/>
      <c r="AI569" s="144"/>
    </row>
    <row r="570" spans="1:35" hidden="1" x14ac:dyDescent="0.25">
      <c r="A570" s="38">
        <v>558</v>
      </c>
      <c r="B570" s="61"/>
      <c r="C570" s="143" t="str">
        <f>VLOOKUP(D570,[8]Hoja1!$A$2:$B$1115,2,0)</f>
        <v>25293</v>
      </c>
      <c r="D570" s="31">
        <v>800094671</v>
      </c>
      <c r="E570" s="31">
        <v>219325293</v>
      </c>
      <c r="F570" s="61" t="s">
        <v>756</v>
      </c>
      <c r="G570" s="33">
        <v>0</v>
      </c>
      <c r="H570" s="33">
        <v>0</v>
      </c>
      <c r="I570" s="3">
        <v>67974702</v>
      </c>
      <c r="J570" s="3">
        <v>77352844</v>
      </c>
      <c r="K570" s="3">
        <v>0</v>
      </c>
      <c r="L570" s="3"/>
      <c r="M570" s="3"/>
      <c r="N570" s="3"/>
      <c r="O570" s="3"/>
      <c r="P570" s="34">
        <f t="shared" si="25"/>
        <v>145327546</v>
      </c>
      <c r="Q570" s="165">
        <v>100011080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5664559</v>
      </c>
      <c r="X570" s="3"/>
      <c r="Y570" s="3">
        <v>0</v>
      </c>
      <c r="Z570" s="3">
        <v>0</v>
      </c>
      <c r="AA570" s="3">
        <v>0</v>
      </c>
      <c r="AB570" s="3"/>
      <c r="AC570" s="36">
        <f t="shared" si="24"/>
        <v>5664559</v>
      </c>
      <c r="AD570" s="37">
        <f t="shared" si="26"/>
        <v>39651907</v>
      </c>
      <c r="AE570" s="144"/>
      <c r="AG570" s="144"/>
      <c r="AI570" s="144"/>
    </row>
    <row r="571" spans="1:35" hidden="1" x14ac:dyDescent="0.25">
      <c r="A571" s="29">
        <v>559</v>
      </c>
      <c r="B571" s="61"/>
      <c r="C571" s="143" t="str">
        <f>VLOOKUP(D571,[8]Hoja1!$A$2:$B$1115,2,0)</f>
        <v>25295</v>
      </c>
      <c r="D571" s="31">
        <v>899999419</v>
      </c>
      <c r="E571" s="31">
        <v>219525295</v>
      </c>
      <c r="F571" s="61" t="s">
        <v>757</v>
      </c>
      <c r="G571" s="33">
        <v>0</v>
      </c>
      <c r="H571" s="33">
        <v>0</v>
      </c>
      <c r="I571" s="3">
        <v>212190648</v>
      </c>
      <c r="J571" s="3">
        <v>291913598</v>
      </c>
      <c r="K571" s="3">
        <v>0</v>
      </c>
      <c r="L571" s="3"/>
      <c r="M571" s="3"/>
      <c r="N571" s="3"/>
      <c r="O571" s="3"/>
      <c r="P571" s="34">
        <f t="shared" si="25"/>
        <v>504104246</v>
      </c>
      <c r="Q571" s="165">
        <v>362643814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17682554</v>
      </c>
      <c r="X571" s="3"/>
      <c r="Y571" s="3">
        <v>0</v>
      </c>
      <c r="Z571" s="3">
        <v>0</v>
      </c>
      <c r="AA571" s="3">
        <v>0</v>
      </c>
      <c r="AB571" s="3"/>
      <c r="AC571" s="36">
        <f t="shared" si="24"/>
        <v>17682554</v>
      </c>
      <c r="AD571" s="37">
        <f t="shared" si="26"/>
        <v>123777878</v>
      </c>
      <c r="AE571" s="144"/>
      <c r="AG571" s="144"/>
      <c r="AI571" s="144"/>
    </row>
    <row r="572" spans="1:35" hidden="1" x14ac:dyDescent="0.25">
      <c r="A572" s="38">
        <v>560</v>
      </c>
      <c r="B572" s="61"/>
      <c r="C572" s="143" t="str">
        <f>VLOOKUP(D572,[8]Hoja1!$A$2:$B$1115,2,0)</f>
        <v>25297</v>
      </c>
      <c r="D572" s="31">
        <v>899999331</v>
      </c>
      <c r="E572" s="31">
        <v>219725297</v>
      </c>
      <c r="F572" s="61" t="s">
        <v>758</v>
      </c>
      <c r="G572" s="33">
        <v>0</v>
      </c>
      <c r="H572" s="33">
        <v>0</v>
      </c>
      <c r="I572" s="3">
        <v>147496170</v>
      </c>
      <c r="J572" s="3">
        <v>169200152</v>
      </c>
      <c r="K572" s="3">
        <v>0</v>
      </c>
      <c r="L572" s="3"/>
      <c r="M572" s="3"/>
      <c r="N572" s="3"/>
      <c r="O572" s="3"/>
      <c r="P572" s="34">
        <f t="shared" si="25"/>
        <v>316696322</v>
      </c>
      <c r="Q572" s="165">
        <v>218365544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12291348</v>
      </c>
      <c r="X572" s="3"/>
      <c r="Y572" s="3">
        <v>0</v>
      </c>
      <c r="Z572" s="3">
        <v>0</v>
      </c>
      <c r="AA572" s="3">
        <v>0</v>
      </c>
      <c r="AB572" s="3"/>
      <c r="AC572" s="36">
        <f t="shared" si="24"/>
        <v>12291348</v>
      </c>
      <c r="AD572" s="37">
        <f t="shared" si="26"/>
        <v>86039430</v>
      </c>
      <c r="AE572" s="144"/>
      <c r="AG572" s="144"/>
      <c r="AI572" s="144"/>
    </row>
    <row r="573" spans="1:35" hidden="1" x14ac:dyDescent="0.25">
      <c r="A573" s="29">
        <v>561</v>
      </c>
      <c r="B573" s="61"/>
      <c r="C573" s="143" t="str">
        <f>VLOOKUP(D573,[8]Hoja1!$A$2:$B$1115,2,0)</f>
        <v>25299</v>
      </c>
      <c r="D573" s="31">
        <v>800094684</v>
      </c>
      <c r="E573" s="31">
        <v>219925299</v>
      </c>
      <c r="F573" s="61" t="s">
        <v>759</v>
      </c>
      <c r="G573" s="33">
        <v>0</v>
      </c>
      <c r="H573" s="33">
        <v>0</v>
      </c>
      <c r="I573" s="3">
        <v>37853721</v>
      </c>
      <c r="J573" s="3">
        <v>48163455</v>
      </c>
      <c r="K573" s="3">
        <v>0</v>
      </c>
      <c r="L573" s="3"/>
      <c r="M573" s="3"/>
      <c r="N573" s="3"/>
      <c r="O573" s="3"/>
      <c r="P573" s="34">
        <f t="shared" si="25"/>
        <v>86017176</v>
      </c>
      <c r="Q573" s="165">
        <v>60781363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3154477</v>
      </c>
      <c r="X573" s="3"/>
      <c r="Y573" s="3">
        <v>0</v>
      </c>
      <c r="Z573" s="3">
        <v>0</v>
      </c>
      <c r="AA573" s="3">
        <v>0</v>
      </c>
      <c r="AB573" s="3"/>
      <c r="AC573" s="36">
        <f t="shared" si="24"/>
        <v>3154477</v>
      </c>
      <c r="AD573" s="37">
        <f t="shared" si="26"/>
        <v>22081336</v>
      </c>
      <c r="AE573" s="144"/>
      <c r="AG573" s="144"/>
      <c r="AI573" s="144"/>
    </row>
    <row r="574" spans="1:35" hidden="1" x14ac:dyDescent="0.25">
      <c r="A574" s="38">
        <v>562</v>
      </c>
      <c r="B574" s="61"/>
      <c r="C574" s="143" t="str">
        <f>VLOOKUP(D574,[8]Hoja1!$A$2:$B$1115,2,0)</f>
        <v>25312</v>
      </c>
      <c r="D574" s="31">
        <v>832000992</v>
      </c>
      <c r="E574" s="31">
        <v>211225312</v>
      </c>
      <c r="F574" s="61" t="s">
        <v>356</v>
      </c>
      <c r="G574" s="33">
        <v>0</v>
      </c>
      <c r="H574" s="33">
        <v>0</v>
      </c>
      <c r="I574" s="3">
        <v>112497752</v>
      </c>
      <c r="J574" s="3">
        <v>125303697</v>
      </c>
      <c r="K574" s="3">
        <v>0</v>
      </c>
      <c r="L574" s="3"/>
      <c r="M574" s="3"/>
      <c r="N574" s="3"/>
      <c r="O574" s="3"/>
      <c r="P574" s="34">
        <f t="shared" si="25"/>
        <v>237801449</v>
      </c>
      <c r="Q574" s="165">
        <v>162802949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9374813</v>
      </c>
      <c r="X574" s="3"/>
      <c r="Y574" s="3">
        <v>0</v>
      </c>
      <c r="Z574" s="3">
        <v>0</v>
      </c>
      <c r="AA574" s="3">
        <v>0</v>
      </c>
      <c r="AB574" s="3"/>
      <c r="AC574" s="36">
        <f t="shared" si="24"/>
        <v>9374813</v>
      </c>
      <c r="AD574" s="37">
        <f t="shared" si="26"/>
        <v>65623687</v>
      </c>
      <c r="AE574" s="144"/>
      <c r="AG574" s="144"/>
      <c r="AI574" s="144"/>
    </row>
    <row r="575" spans="1:35" hidden="1" x14ac:dyDescent="0.25">
      <c r="A575" s="29">
        <v>563</v>
      </c>
      <c r="B575" s="61"/>
      <c r="C575" s="143" t="str">
        <f>VLOOKUP(D575,[8]Hoja1!$A$2:$B$1115,2,0)</f>
        <v>25317</v>
      </c>
      <c r="D575" s="31">
        <v>899999362</v>
      </c>
      <c r="E575" s="31">
        <v>211725317</v>
      </c>
      <c r="F575" s="61" t="s">
        <v>760</v>
      </c>
      <c r="G575" s="33">
        <v>0</v>
      </c>
      <c r="H575" s="33">
        <v>0</v>
      </c>
      <c r="I575" s="3">
        <v>268409692</v>
      </c>
      <c r="J575" s="3">
        <v>265653193</v>
      </c>
      <c r="K575" s="3">
        <v>0</v>
      </c>
      <c r="L575" s="3"/>
      <c r="M575" s="3"/>
      <c r="N575" s="3"/>
      <c r="O575" s="3"/>
      <c r="P575" s="34">
        <f t="shared" si="25"/>
        <v>534062885</v>
      </c>
      <c r="Q575" s="165">
        <v>355123089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22367474</v>
      </c>
      <c r="X575" s="3"/>
      <c r="Y575" s="3">
        <v>0</v>
      </c>
      <c r="Z575" s="3">
        <v>0</v>
      </c>
      <c r="AA575" s="3">
        <v>0</v>
      </c>
      <c r="AB575" s="3"/>
      <c r="AC575" s="36">
        <f t="shared" si="24"/>
        <v>22367474</v>
      </c>
      <c r="AD575" s="37">
        <f t="shared" si="26"/>
        <v>156572322</v>
      </c>
      <c r="AE575" s="144"/>
      <c r="AG575" s="144"/>
      <c r="AI575" s="144"/>
    </row>
    <row r="576" spans="1:35" hidden="1" x14ac:dyDescent="0.25">
      <c r="A576" s="38">
        <v>564</v>
      </c>
      <c r="B576" s="61"/>
      <c r="C576" s="143" t="str">
        <f>VLOOKUP(D576,[8]Hoja1!$A$2:$B$1115,2,0)</f>
        <v>25320</v>
      </c>
      <c r="D576" s="31">
        <v>899999701</v>
      </c>
      <c r="E576" s="31">
        <v>212025320</v>
      </c>
      <c r="F576" s="61" t="s">
        <v>761</v>
      </c>
      <c r="G576" s="33">
        <v>0</v>
      </c>
      <c r="H576" s="33">
        <v>0</v>
      </c>
      <c r="I576" s="3">
        <v>311898648</v>
      </c>
      <c r="J576" s="3">
        <v>408361195</v>
      </c>
      <c r="K576" s="3">
        <v>0</v>
      </c>
      <c r="L576" s="3"/>
      <c r="M576" s="3"/>
      <c r="N576" s="3"/>
      <c r="O576" s="3"/>
      <c r="P576" s="34">
        <f t="shared" si="25"/>
        <v>720259843</v>
      </c>
      <c r="Q576" s="165">
        <v>512327411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25991554</v>
      </c>
      <c r="X576" s="3"/>
      <c r="Y576" s="3">
        <v>0</v>
      </c>
      <c r="Z576" s="3">
        <v>0</v>
      </c>
      <c r="AA576" s="3">
        <v>0</v>
      </c>
      <c r="AB576" s="3"/>
      <c r="AC576" s="36">
        <f t="shared" si="24"/>
        <v>25991554</v>
      </c>
      <c r="AD576" s="37">
        <f t="shared" si="26"/>
        <v>181940878</v>
      </c>
      <c r="AE576" s="144"/>
      <c r="AG576" s="144"/>
      <c r="AI576" s="144"/>
    </row>
    <row r="577" spans="1:35" hidden="1" x14ac:dyDescent="0.25">
      <c r="A577" s="29">
        <v>565</v>
      </c>
      <c r="B577" s="61"/>
      <c r="C577" s="143" t="str">
        <f>VLOOKUP(D577,[8]Hoja1!$A$2:$B$1115,2,0)</f>
        <v>25322</v>
      </c>
      <c r="D577" s="31">
        <v>899999442</v>
      </c>
      <c r="E577" s="31">
        <v>212225322</v>
      </c>
      <c r="F577" s="61" t="s">
        <v>762</v>
      </c>
      <c r="G577" s="33">
        <v>0</v>
      </c>
      <c r="H577" s="33">
        <v>0</v>
      </c>
      <c r="I577" s="3">
        <v>236235256</v>
      </c>
      <c r="J577" s="3">
        <v>309072347</v>
      </c>
      <c r="K577" s="3">
        <v>0</v>
      </c>
      <c r="L577" s="3"/>
      <c r="M577" s="3"/>
      <c r="N577" s="3"/>
      <c r="O577" s="3"/>
      <c r="P577" s="34">
        <f t="shared" si="25"/>
        <v>545307603</v>
      </c>
      <c r="Q577" s="165">
        <v>387817431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19686271</v>
      </c>
      <c r="X577" s="3"/>
      <c r="Y577" s="3">
        <v>0</v>
      </c>
      <c r="Z577" s="3">
        <v>0</v>
      </c>
      <c r="AA577" s="3">
        <v>0</v>
      </c>
      <c r="AB577" s="3"/>
      <c r="AC577" s="36">
        <f t="shared" si="24"/>
        <v>19686271</v>
      </c>
      <c r="AD577" s="37">
        <f t="shared" si="26"/>
        <v>137803901</v>
      </c>
      <c r="AE577" s="144"/>
      <c r="AG577" s="144"/>
      <c r="AI577" s="144"/>
    </row>
    <row r="578" spans="1:35" hidden="1" x14ac:dyDescent="0.25">
      <c r="A578" s="38">
        <v>566</v>
      </c>
      <c r="B578" s="61"/>
      <c r="C578" s="143" t="str">
        <f>VLOOKUP(D578,[8]Hoja1!$A$2:$B$1115,2,0)</f>
        <v>25324</v>
      </c>
      <c r="D578" s="31">
        <v>800011271</v>
      </c>
      <c r="E578" s="31">
        <v>212425324</v>
      </c>
      <c r="F578" s="61" t="s">
        <v>763</v>
      </c>
      <c r="G578" s="33">
        <v>0</v>
      </c>
      <c r="H578" s="33">
        <v>0</v>
      </c>
      <c r="I578" s="3">
        <v>39529065</v>
      </c>
      <c r="J578" s="3">
        <v>46685717</v>
      </c>
      <c r="K578" s="3">
        <v>0</v>
      </c>
      <c r="L578" s="3"/>
      <c r="M578" s="3"/>
      <c r="N578" s="3"/>
      <c r="O578" s="3"/>
      <c r="P578" s="34">
        <f t="shared" si="25"/>
        <v>86214782</v>
      </c>
      <c r="Q578" s="165">
        <v>59862073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3294089</v>
      </c>
      <c r="X578" s="3"/>
      <c r="Y578" s="3">
        <v>0</v>
      </c>
      <c r="Z578" s="3">
        <v>0</v>
      </c>
      <c r="AA578" s="3">
        <v>0</v>
      </c>
      <c r="AB578" s="3"/>
      <c r="AC578" s="36">
        <f t="shared" si="24"/>
        <v>3294089</v>
      </c>
      <c r="AD578" s="37">
        <f t="shared" si="26"/>
        <v>23058620</v>
      </c>
      <c r="AE578" s="144"/>
      <c r="AG578" s="144"/>
      <c r="AI578" s="144"/>
    </row>
    <row r="579" spans="1:35" hidden="1" x14ac:dyDescent="0.25">
      <c r="A579" s="29">
        <v>567</v>
      </c>
      <c r="B579" s="61"/>
      <c r="C579" s="143" t="str">
        <f>VLOOKUP(D579,[8]Hoja1!$A$2:$B$1115,2,0)</f>
        <v>25326</v>
      </c>
      <c r="D579" s="31">
        <v>899999395</v>
      </c>
      <c r="E579" s="31">
        <v>212625326</v>
      </c>
      <c r="F579" s="61" t="s">
        <v>764</v>
      </c>
      <c r="G579" s="33">
        <v>0</v>
      </c>
      <c r="H579" s="33">
        <v>0</v>
      </c>
      <c r="I579" s="3">
        <v>79537329</v>
      </c>
      <c r="J579" s="3">
        <v>109062851</v>
      </c>
      <c r="K579" s="3">
        <v>0</v>
      </c>
      <c r="L579" s="3"/>
      <c r="M579" s="3"/>
      <c r="N579" s="3"/>
      <c r="O579" s="3"/>
      <c r="P579" s="34">
        <f t="shared" si="25"/>
        <v>188600180</v>
      </c>
      <c r="Q579" s="165">
        <v>135575295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6628111</v>
      </c>
      <c r="X579" s="3"/>
      <c r="Y579" s="3">
        <v>0</v>
      </c>
      <c r="Z579" s="3">
        <v>0</v>
      </c>
      <c r="AA579" s="3">
        <v>0</v>
      </c>
      <c r="AB579" s="3"/>
      <c r="AC579" s="36">
        <f t="shared" si="24"/>
        <v>6628111</v>
      </c>
      <c r="AD579" s="37">
        <f t="shared" si="26"/>
        <v>46396774</v>
      </c>
      <c r="AE579" s="144"/>
      <c r="AG579" s="144"/>
      <c r="AI579" s="144"/>
    </row>
    <row r="580" spans="1:35" hidden="1" x14ac:dyDescent="0.25">
      <c r="A580" s="38">
        <v>568</v>
      </c>
      <c r="B580" s="61"/>
      <c r="C580" s="143" t="str">
        <f>VLOOKUP(D580,[8]Hoja1!$A$2:$B$1115,2,0)</f>
        <v>25328</v>
      </c>
      <c r="D580" s="31">
        <v>800094685</v>
      </c>
      <c r="E580" s="31">
        <v>212825328</v>
      </c>
      <c r="F580" s="61" t="s">
        <v>765</v>
      </c>
      <c r="G580" s="33">
        <v>0</v>
      </c>
      <c r="H580" s="33">
        <v>0</v>
      </c>
      <c r="I580" s="3">
        <v>66404157</v>
      </c>
      <c r="J580" s="3">
        <v>72429820</v>
      </c>
      <c r="K580" s="3">
        <v>0</v>
      </c>
      <c r="L580" s="3"/>
      <c r="M580" s="3"/>
      <c r="N580" s="3"/>
      <c r="O580" s="3"/>
      <c r="P580" s="34">
        <f t="shared" si="25"/>
        <v>138833977</v>
      </c>
      <c r="Q580" s="165">
        <v>94564540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5533680</v>
      </c>
      <c r="X580" s="3"/>
      <c r="Y580" s="3">
        <v>0</v>
      </c>
      <c r="Z580" s="3">
        <v>0</v>
      </c>
      <c r="AA580" s="3">
        <v>0</v>
      </c>
      <c r="AB580" s="3"/>
      <c r="AC580" s="36">
        <f t="shared" si="24"/>
        <v>5533680</v>
      </c>
      <c r="AD580" s="37">
        <f t="shared" si="26"/>
        <v>38735757</v>
      </c>
      <c r="AE580" s="144"/>
      <c r="AG580" s="144"/>
      <c r="AI580" s="144"/>
    </row>
    <row r="581" spans="1:35" hidden="1" x14ac:dyDescent="0.25">
      <c r="A581" s="29">
        <v>569</v>
      </c>
      <c r="B581" s="61"/>
      <c r="C581" s="143" t="str">
        <f>VLOOKUP(D581,[8]Hoja1!$A$2:$B$1115,2,0)</f>
        <v>25335</v>
      </c>
      <c r="D581" s="31">
        <v>800094701</v>
      </c>
      <c r="E581" s="31">
        <v>213525335</v>
      </c>
      <c r="F581" s="61" t="s">
        <v>766</v>
      </c>
      <c r="G581" s="33">
        <v>0</v>
      </c>
      <c r="H581" s="33">
        <v>0</v>
      </c>
      <c r="I581" s="3">
        <v>89486022</v>
      </c>
      <c r="J581" s="3">
        <v>124486752</v>
      </c>
      <c r="K581" s="3">
        <v>0</v>
      </c>
      <c r="L581" s="3"/>
      <c r="M581" s="3"/>
      <c r="N581" s="3"/>
      <c r="O581" s="3"/>
      <c r="P581" s="34">
        <f t="shared" si="25"/>
        <v>213972774</v>
      </c>
      <c r="Q581" s="165">
        <v>154315428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7457169</v>
      </c>
      <c r="X581" s="3"/>
      <c r="Y581" s="3">
        <v>0</v>
      </c>
      <c r="Z581" s="3">
        <v>0</v>
      </c>
      <c r="AA581" s="3">
        <v>0</v>
      </c>
      <c r="AB581" s="3"/>
      <c r="AC581" s="36">
        <f t="shared" si="24"/>
        <v>7457169</v>
      </c>
      <c r="AD581" s="37">
        <f t="shared" si="26"/>
        <v>52200177</v>
      </c>
      <c r="AE581" s="144"/>
      <c r="AG581" s="144"/>
      <c r="AI581" s="144"/>
    </row>
    <row r="582" spans="1:35" hidden="1" x14ac:dyDescent="0.25">
      <c r="A582" s="38">
        <v>570</v>
      </c>
      <c r="B582" s="61"/>
      <c r="C582" s="143" t="str">
        <f>VLOOKUP(D582,[8]Hoja1!$A$2:$B$1115,2,0)</f>
        <v>25339</v>
      </c>
      <c r="D582" s="31">
        <v>800094704</v>
      </c>
      <c r="E582" s="31">
        <v>213925339</v>
      </c>
      <c r="F582" s="61" t="s">
        <v>767</v>
      </c>
      <c r="G582" s="33">
        <v>0</v>
      </c>
      <c r="H582" s="33">
        <v>0</v>
      </c>
      <c r="I582" s="3">
        <v>71419139</v>
      </c>
      <c r="J582" s="3">
        <v>66730767</v>
      </c>
      <c r="K582" s="3">
        <v>0</v>
      </c>
      <c r="L582" s="3"/>
      <c r="M582" s="3"/>
      <c r="N582" s="3"/>
      <c r="O582" s="3"/>
      <c r="P582" s="34">
        <f t="shared" si="25"/>
        <v>138149906</v>
      </c>
      <c r="Q582" s="165">
        <v>90537147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5951595</v>
      </c>
      <c r="X582" s="3"/>
      <c r="Y582" s="3">
        <v>0</v>
      </c>
      <c r="Z582" s="3">
        <v>0</v>
      </c>
      <c r="AA582" s="3">
        <v>0</v>
      </c>
      <c r="AB582" s="3"/>
      <c r="AC582" s="36">
        <f t="shared" si="24"/>
        <v>5951595</v>
      </c>
      <c r="AD582" s="37">
        <f t="shared" si="26"/>
        <v>41661164</v>
      </c>
      <c r="AE582" s="144"/>
      <c r="AG582" s="144"/>
      <c r="AI582" s="144"/>
    </row>
    <row r="583" spans="1:35" hidden="1" x14ac:dyDescent="0.25">
      <c r="A583" s="29">
        <v>571</v>
      </c>
      <c r="B583" s="61"/>
      <c r="C583" s="143" t="str">
        <f>VLOOKUP(D583,[8]Hoja1!$A$2:$B$1115,2,0)</f>
        <v>25368</v>
      </c>
      <c r="D583" s="31">
        <v>800004018</v>
      </c>
      <c r="E583" s="31">
        <v>216825368</v>
      </c>
      <c r="F583" s="61" t="s">
        <v>768</v>
      </c>
      <c r="G583" s="33">
        <v>0</v>
      </c>
      <c r="H583" s="33">
        <v>0</v>
      </c>
      <c r="I583" s="3">
        <v>38210912</v>
      </c>
      <c r="J583" s="3">
        <v>38979336</v>
      </c>
      <c r="K583" s="3">
        <v>0</v>
      </c>
      <c r="L583" s="3"/>
      <c r="M583" s="3"/>
      <c r="N583" s="3"/>
      <c r="O583" s="3"/>
      <c r="P583" s="34">
        <f t="shared" si="25"/>
        <v>77190248</v>
      </c>
      <c r="Q583" s="165">
        <v>51716308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3184243</v>
      </c>
      <c r="X583" s="3"/>
      <c r="Y583" s="3">
        <v>0</v>
      </c>
      <c r="Z583" s="3">
        <v>0</v>
      </c>
      <c r="AA583" s="3">
        <v>0</v>
      </c>
      <c r="AB583" s="3"/>
      <c r="AC583" s="36">
        <f t="shared" si="24"/>
        <v>3184243</v>
      </c>
      <c r="AD583" s="37">
        <f t="shared" si="26"/>
        <v>22289697</v>
      </c>
      <c r="AE583" s="144"/>
      <c r="AG583" s="144"/>
      <c r="AI583" s="144"/>
    </row>
    <row r="584" spans="1:35" hidden="1" x14ac:dyDescent="0.25">
      <c r="A584" s="38">
        <v>572</v>
      </c>
      <c r="B584" s="61"/>
      <c r="C584" s="143" t="str">
        <f>VLOOKUP(D584,[8]Hoja1!$A$2:$B$1115,2,0)</f>
        <v>25372</v>
      </c>
      <c r="D584" s="31">
        <v>800094705</v>
      </c>
      <c r="E584" s="31">
        <v>217225372</v>
      </c>
      <c r="F584" s="61" t="s">
        <v>769</v>
      </c>
      <c r="G584" s="33">
        <v>0</v>
      </c>
      <c r="H584" s="33">
        <v>0</v>
      </c>
      <c r="I584" s="3">
        <v>78847395</v>
      </c>
      <c r="J584" s="3">
        <v>90179440</v>
      </c>
      <c r="K584" s="3">
        <v>0</v>
      </c>
      <c r="L584" s="3"/>
      <c r="M584" s="3"/>
      <c r="N584" s="3"/>
      <c r="O584" s="3"/>
      <c r="P584" s="34">
        <f t="shared" si="25"/>
        <v>169026835</v>
      </c>
      <c r="Q584" s="165">
        <v>116461904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6570616</v>
      </c>
      <c r="X584" s="3"/>
      <c r="Y584" s="3">
        <v>0</v>
      </c>
      <c r="Z584" s="3">
        <v>0</v>
      </c>
      <c r="AA584" s="3">
        <v>0</v>
      </c>
      <c r="AB584" s="3"/>
      <c r="AC584" s="36">
        <f t="shared" si="24"/>
        <v>6570616</v>
      </c>
      <c r="AD584" s="37">
        <f t="shared" si="26"/>
        <v>45994315</v>
      </c>
      <c r="AE584" s="144"/>
      <c r="AG584" s="144"/>
      <c r="AI584" s="144"/>
    </row>
    <row r="585" spans="1:35" hidden="1" x14ac:dyDescent="0.25">
      <c r="A585" s="29">
        <v>573</v>
      </c>
      <c r="B585" s="61"/>
      <c r="C585" s="143" t="str">
        <f>VLOOKUP(D585,[8]Hoja1!$A$2:$B$1115,2,0)</f>
        <v>25377</v>
      </c>
      <c r="D585" s="31">
        <v>899999712</v>
      </c>
      <c r="E585" s="31">
        <v>217725377</v>
      </c>
      <c r="F585" s="61" t="s">
        <v>770</v>
      </c>
      <c r="G585" s="33">
        <v>0</v>
      </c>
      <c r="H585" s="33">
        <v>0</v>
      </c>
      <c r="I585" s="3">
        <v>232109480</v>
      </c>
      <c r="J585" s="3">
        <v>302952214</v>
      </c>
      <c r="K585" s="3">
        <v>0</v>
      </c>
      <c r="L585" s="3"/>
      <c r="M585" s="3"/>
      <c r="N585" s="3"/>
      <c r="O585" s="3"/>
      <c r="P585" s="34">
        <f t="shared" si="25"/>
        <v>535061694</v>
      </c>
      <c r="Q585" s="165">
        <v>380322042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19342457</v>
      </c>
      <c r="X585" s="3"/>
      <c r="Y585" s="3">
        <v>0</v>
      </c>
      <c r="Z585" s="3">
        <v>0</v>
      </c>
      <c r="AA585" s="3">
        <v>0</v>
      </c>
      <c r="AB585" s="3"/>
      <c r="AC585" s="36">
        <f t="shared" si="24"/>
        <v>19342457</v>
      </c>
      <c r="AD585" s="37">
        <f t="shared" si="26"/>
        <v>135397195</v>
      </c>
      <c r="AE585" s="144"/>
      <c r="AG585" s="144"/>
      <c r="AI585" s="144"/>
    </row>
    <row r="586" spans="1:35" hidden="1" x14ac:dyDescent="0.25">
      <c r="A586" s="38">
        <v>574</v>
      </c>
      <c r="B586" s="61"/>
      <c r="C586" s="143" t="str">
        <f>VLOOKUP(D586,[8]Hoja1!$A$2:$B$1115,2,0)</f>
        <v>25386</v>
      </c>
      <c r="D586" s="31">
        <v>890680026</v>
      </c>
      <c r="E586" s="31">
        <v>218625386</v>
      </c>
      <c r="F586" s="61" t="s">
        <v>771</v>
      </c>
      <c r="G586" s="33">
        <v>0</v>
      </c>
      <c r="H586" s="33">
        <v>0</v>
      </c>
      <c r="I586" s="3">
        <v>349884032</v>
      </c>
      <c r="J586" s="3">
        <v>466218229</v>
      </c>
      <c r="K586" s="3">
        <v>0</v>
      </c>
      <c r="L586" s="3"/>
      <c r="M586" s="3"/>
      <c r="N586" s="3"/>
      <c r="O586" s="3"/>
      <c r="P586" s="34">
        <f t="shared" si="25"/>
        <v>816102261</v>
      </c>
      <c r="Q586" s="165">
        <v>582846241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29157003</v>
      </c>
      <c r="X586" s="3"/>
      <c r="Y586" s="3">
        <v>0</v>
      </c>
      <c r="Z586" s="3">
        <v>0</v>
      </c>
      <c r="AA586" s="3">
        <v>0</v>
      </c>
      <c r="AB586" s="3"/>
      <c r="AC586" s="36">
        <f t="shared" si="24"/>
        <v>29157003</v>
      </c>
      <c r="AD586" s="37">
        <f t="shared" si="26"/>
        <v>204099017</v>
      </c>
      <c r="AE586" s="144"/>
      <c r="AG586" s="144"/>
      <c r="AI586" s="144"/>
    </row>
    <row r="587" spans="1:35" hidden="1" x14ac:dyDescent="0.25">
      <c r="A587" s="29">
        <v>575</v>
      </c>
      <c r="B587" s="61"/>
      <c r="C587" s="143" t="str">
        <f>VLOOKUP(D587,[8]Hoja1!$A$2:$B$1115,2,0)</f>
        <v>25394</v>
      </c>
      <c r="D587" s="31">
        <v>899999369</v>
      </c>
      <c r="E587" s="31">
        <v>219425394</v>
      </c>
      <c r="F587" s="61" t="s">
        <v>772</v>
      </c>
      <c r="G587" s="33">
        <v>0</v>
      </c>
      <c r="H587" s="33">
        <v>0</v>
      </c>
      <c r="I587" s="3">
        <v>151250028</v>
      </c>
      <c r="J587" s="3">
        <v>148282163</v>
      </c>
      <c r="K587" s="3">
        <v>0</v>
      </c>
      <c r="L587" s="3"/>
      <c r="M587" s="3"/>
      <c r="N587" s="3"/>
      <c r="O587" s="3"/>
      <c r="P587" s="34">
        <f t="shared" si="25"/>
        <v>299532191</v>
      </c>
      <c r="Q587" s="165">
        <v>198698839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12604169</v>
      </c>
      <c r="X587" s="3"/>
      <c r="Y587" s="3">
        <v>0</v>
      </c>
      <c r="Z587" s="3">
        <v>0</v>
      </c>
      <c r="AA587" s="3">
        <v>0</v>
      </c>
      <c r="AB587" s="3"/>
      <c r="AC587" s="36">
        <f t="shared" si="24"/>
        <v>12604169</v>
      </c>
      <c r="AD587" s="37">
        <f t="shared" si="26"/>
        <v>88229183</v>
      </c>
      <c r="AE587" s="144"/>
      <c r="AG587" s="144"/>
      <c r="AI587" s="144"/>
    </row>
    <row r="588" spans="1:35" hidden="1" x14ac:dyDescent="0.25">
      <c r="A588" s="38">
        <v>576</v>
      </c>
      <c r="B588" s="61"/>
      <c r="C588" s="143" t="str">
        <f>VLOOKUP(D588,[8]Hoja1!$A$2:$B$1115,2,0)</f>
        <v>25398</v>
      </c>
      <c r="D588" s="31">
        <v>899999721</v>
      </c>
      <c r="E588" s="31">
        <v>219825398</v>
      </c>
      <c r="F588" s="61" t="s">
        <v>773</v>
      </c>
      <c r="G588" s="33">
        <v>0</v>
      </c>
      <c r="H588" s="33">
        <v>0</v>
      </c>
      <c r="I588" s="3">
        <v>114127644</v>
      </c>
      <c r="J588" s="3">
        <v>119781110</v>
      </c>
      <c r="K588" s="3">
        <v>0</v>
      </c>
      <c r="L588" s="3"/>
      <c r="M588" s="3"/>
      <c r="N588" s="3"/>
      <c r="O588" s="3"/>
      <c r="P588" s="34">
        <f t="shared" si="25"/>
        <v>233908754</v>
      </c>
      <c r="Q588" s="165">
        <v>157823658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9510637</v>
      </c>
      <c r="X588" s="3"/>
      <c r="Y588" s="3">
        <v>0</v>
      </c>
      <c r="Z588" s="3">
        <v>0</v>
      </c>
      <c r="AA588" s="3">
        <v>0</v>
      </c>
      <c r="AB588" s="3"/>
      <c r="AC588" s="36">
        <f t="shared" si="24"/>
        <v>9510637</v>
      </c>
      <c r="AD588" s="37">
        <f t="shared" si="26"/>
        <v>66574459</v>
      </c>
      <c r="AE588" s="144"/>
      <c r="AG588" s="144"/>
      <c r="AI588" s="144"/>
    </row>
    <row r="589" spans="1:35" hidden="1" x14ac:dyDescent="0.25">
      <c r="A589" s="29">
        <v>577</v>
      </c>
      <c r="B589" s="61"/>
      <c r="C589" s="143" t="str">
        <f>VLOOKUP(D589,[8]Hoja1!$A$2:$B$1115,2,0)</f>
        <v>25402</v>
      </c>
      <c r="D589" s="31">
        <v>800073475</v>
      </c>
      <c r="E589" s="31">
        <v>210225402</v>
      </c>
      <c r="F589" s="61" t="s">
        <v>659</v>
      </c>
      <c r="G589" s="33">
        <v>0</v>
      </c>
      <c r="H589" s="33">
        <v>0</v>
      </c>
      <c r="I589" s="3">
        <v>232355088</v>
      </c>
      <c r="J589" s="3">
        <v>317484491</v>
      </c>
      <c r="K589" s="3">
        <v>0</v>
      </c>
      <c r="L589" s="3"/>
      <c r="M589" s="3"/>
      <c r="N589" s="3"/>
      <c r="O589" s="3"/>
      <c r="P589" s="34">
        <f t="shared" si="25"/>
        <v>549839579</v>
      </c>
      <c r="Q589" s="165">
        <v>394936187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19362924</v>
      </c>
      <c r="X589" s="3"/>
      <c r="Y589" s="3">
        <v>0</v>
      </c>
      <c r="Z589" s="3">
        <v>0</v>
      </c>
      <c r="AA589" s="3">
        <v>0</v>
      </c>
      <c r="AB589" s="3"/>
      <c r="AC589" s="36">
        <f t="shared" ref="AC589:AC652" si="27">SUM(R589:AA589)</f>
        <v>19362924</v>
      </c>
      <c r="AD589" s="37">
        <f t="shared" si="26"/>
        <v>135540468</v>
      </c>
      <c r="AE589" s="144"/>
      <c r="AG589" s="144"/>
      <c r="AI589" s="144"/>
    </row>
    <row r="590" spans="1:35" hidden="1" x14ac:dyDescent="0.25">
      <c r="A590" s="38">
        <v>578</v>
      </c>
      <c r="B590" s="61"/>
      <c r="C590" s="143" t="str">
        <f>VLOOKUP(D590,[8]Hoja1!$A$2:$B$1115,2,0)</f>
        <v>25407</v>
      </c>
      <c r="D590" s="31">
        <v>899999330</v>
      </c>
      <c r="E590" s="31">
        <v>210725407</v>
      </c>
      <c r="F590" s="61" t="s">
        <v>774</v>
      </c>
      <c r="G590" s="33">
        <v>0</v>
      </c>
      <c r="H590" s="33">
        <v>0</v>
      </c>
      <c r="I590" s="3">
        <v>200337436</v>
      </c>
      <c r="J590" s="3">
        <v>238792590</v>
      </c>
      <c r="K590" s="3">
        <v>0</v>
      </c>
      <c r="L590" s="3"/>
      <c r="M590" s="3"/>
      <c r="N590" s="3"/>
      <c r="O590" s="3"/>
      <c r="P590" s="34">
        <f t="shared" ref="P590:P653" si="28">SUM(G590:N590)</f>
        <v>439130026</v>
      </c>
      <c r="Q590" s="165">
        <v>305571734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16694786</v>
      </c>
      <c r="X590" s="3"/>
      <c r="Y590" s="3">
        <v>0</v>
      </c>
      <c r="Z590" s="3">
        <v>0</v>
      </c>
      <c r="AA590" s="3">
        <v>0</v>
      </c>
      <c r="AB590" s="3"/>
      <c r="AC590" s="36">
        <f t="shared" si="27"/>
        <v>16694786</v>
      </c>
      <c r="AD590" s="37">
        <f t="shared" si="26"/>
        <v>116863506</v>
      </c>
      <c r="AE590" s="144"/>
      <c r="AG590" s="144"/>
      <c r="AI590" s="144"/>
    </row>
    <row r="591" spans="1:35" hidden="1" x14ac:dyDescent="0.25">
      <c r="A591" s="29">
        <v>579</v>
      </c>
      <c r="B591" s="61"/>
      <c r="C591" s="143" t="str">
        <f>VLOOKUP(D591,[8]Hoja1!$A$2:$B$1115,2,0)</f>
        <v>25426</v>
      </c>
      <c r="D591" s="31">
        <v>899999401</v>
      </c>
      <c r="E591" s="31">
        <v>212625426</v>
      </c>
      <c r="F591" s="61" t="s">
        <v>775</v>
      </c>
      <c r="G591" s="33">
        <v>0</v>
      </c>
      <c r="H591" s="33">
        <v>0</v>
      </c>
      <c r="I591" s="3">
        <v>87175123</v>
      </c>
      <c r="J591" s="3">
        <v>98527831</v>
      </c>
      <c r="K591" s="3">
        <v>0</v>
      </c>
      <c r="L591" s="3"/>
      <c r="M591" s="3"/>
      <c r="N591" s="3"/>
      <c r="O591" s="3"/>
      <c r="P591" s="34">
        <f t="shared" si="28"/>
        <v>185702954</v>
      </c>
      <c r="Q591" s="165">
        <v>127586207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7264594</v>
      </c>
      <c r="X591" s="3"/>
      <c r="Y591" s="3">
        <v>0</v>
      </c>
      <c r="Z591" s="3">
        <v>0</v>
      </c>
      <c r="AA591" s="3">
        <v>0</v>
      </c>
      <c r="AB591" s="3"/>
      <c r="AC591" s="36">
        <f t="shared" si="27"/>
        <v>7264594</v>
      </c>
      <c r="AD591" s="37">
        <f t="shared" ref="AD591:AD654" si="29">+P591-Q591+AB591-AC591</f>
        <v>50852153</v>
      </c>
      <c r="AE591" s="144"/>
      <c r="AG591" s="144"/>
      <c r="AI591" s="144"/>
    </row>
    <row r="592" spans="1:35" hidden="1" x14ac:dyDescent="0.25">
      <c r="A592" s="38">
        <v>580</v>
      </c>
      <c r="B592" s="61"/>
      <c r="C592" s="143" t="str">
        <f>VLOOKUP(D592,[8]Hoja1!$A$2:$B$1115,2,0)</f>
        <v>25430</v>
      </c>
      <c r="D592" s="31">
        <v>899999325</v>
      </c>
      <c r="E592" s="31">
        <v>213025430</v>
      </c>
      <c r="F592" s="61" t="s">
        <v>776</v>
      </c>
      <c r="G592" s="33">
        <v>0</v>
      </c>
      <c r="H592" s="33">
        <v>0</v>
      </c>
      <c r="I592" s="3">
        <v>1186431472</v>
      </c>
      <c r="J592" s="3">
        <v>1260953094</v>
      </c>
      <c r="K592" s="3">
        <v>0</v>
      </c>
      <c r="L592" s="3"/>
      <c r="M592" s="3"/>
      <c r="N592" s="3"/>
      <c r="O592" s="3"/>
      <c r="P592" s="34">
        <f t="shared" si="28"/>
        <v>2447384566</v>
      </c>
      <c r="Q592" s="165">
        <v>1656430250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98869289</v>
      </c>
      <c r="X592" s="3"/>
      <c r="Y592" s="3">
        <v>0</v>
      </c>
      <c r="Z592" s="3">
        <v>0</v>
      </c>
      <c r="AA592" s="3">
        <v>0</v>
      </c>
      <c r="AB592" s="3"/>
      <c r="AC592" s="36">
        <f t="shared" si="27"/>
        <v>98869289</v>
      </c>
      <c r="AD592" s="37">
        <f t="shared" si="29"/>
        <v>692085027</v>
      </c>
      <c r="AE592" s="144"/>
      <c r="AG592" s="144"/>
      <c r="AI592" s="144"/>
    </row>
    <row r="593" spans="1:35" hidden="1" x14ac:dyDescent="0.25">
      <c r="A593" s="29">
        <v>581</v>
      </c>
      <c r="B593" s="61"/>
      <c r="C593" s="143" t="str">
        <f>VLOOKUP(D593,[8]Hoja1!$A$2:$B$1115,2,0)</f>
        <v>25436</v>
      </c>
      <c r="D593" s="31">
        <v>800094711</v>
      </c>
      <c r="E593" s="31">
        <v>213625436</v>
      </c>
      <c r="F593" s="61" t="s">
        <v>777</v>
      </c>
      <c r="G593" s="33">
        <v>0</v>
      </c>
      <c r="H593" s="33">
        <v>0</v>
      </c>
      <c r="I593" s="3">
        <v>35608386</v>
      </c>
      <c r="J593" s="3">
        <v>44283372</v>
      </c>
      <c r="K593" s="3">
        <v>0</v>
      </c>
      <c r="L593" s="3"/>
      <c r="M593" s="3"/>
      <c r="N593" s="3"/>
      <c r="O593" s="3"/>
      <c r="P593" s="34">
        <f t="shared" si="28"/>
        <v>79891758</v>
      </c>
      <c r="Q593" s="165">
        <v>56152836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2967366</v>
      </c>
      <c r="X593" s="3"/>
      <c r="Y593" s="3">
        <v>0</v>
      </c>
      <c r="Z593" s="3">
        <v>0</v>
      </c>
      <c r="AA593" s="3">
        <v>0</v>
      </c>
      <c r="AB593" s="3"/>
      <c r="AC593" s="36">
        <f t="shared" si="27"/>
        <v>2967366</v>
      </c>
      <c r="AD593" s="37">
        <f t="shared" si="29"/>
        <v>20771556</v>
      </c>
      <c r="AE593" s="144"/>
      <c r="AG593" s="144"/>
      <c r="AI593" s="144"/>
    </row>
    <row r="594" spans="1:35" hidden="1" x14ac:dyDescent="0.25">
      <c r="A594" s="38">
        <v>582</v>
      </c>
      <c r="B594" s="61"/>
      <c r="C594" s="143" t="str">
        <f>VLOOKUP(D594,[8]Hoja1!$A$2:$B$1115,2,0)</f>
        <v>25438</v>
      </c>
      <c r="D594" s="31">
        <v>899999470</v>
      </c>
      <c r="E594" s="31">
        <v>213825438</v>
      </c>
      <c r="F594" s="61" t="s">
        <v>778</v>
      </c>
      <c r="G594" s="33">
        <v>0</v>
      </c>
      <c r="H594" s="33">
        <v>0</v>
      </c>
      <c r="I594" s="3">
        <v>178638238</v>
      </c>
      <c r="J594" s="3">
        <v>171660665</v>
      </c>
      <c r="K594" s="3">
        <v>0</v>
      </c>
      <c r="L594" s="3"/>
      <c r="M594" s="3"/>
      <c r="N594" s="3"/>
      <c r="O594" s="3"/>
      <c r="P594" s="34">
        <f t="shared" si="28"/>
        <v>350298903</v>
      </c>
      <c r="Q594" s="165">
        <v>215558815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14886520</v>
      </c>
      <c r="X594" s="3"/>
      <c r="Y594" s="3">
        <v>0</v>
      </c>
      <c r="Z594" s="3">
        <v>0</v>
      </c>
      <c r="AA594" s="3">
        <v>0</v>
      </c>
      <c r="AB594" s="3"/>
      <c r="AC594" s="36">
        <f t="shared" si="27"/>
        <v>14886520</v>
      </c>
      <c r="AD594" s="37">
        <f t="shared" si="29"/>
        <v>119853568</v>
      </c>
      <c r="AE594" s="144"/>
      <c r="AG594" s="144"/>
      <c r="AI594" s="144"/>
    </row>
    <row r="595" spans="1:35" hidden="1" x14ac:dyDescent="0.25">
      <c r="A595" s="29">
        <v>583</v>
      </c>
      <c r="B595" s="61"/>
      <c r="C595" s="143" t="str">
        <f>VLOOKUP(D595,[8]Hoja1!$A$2:$B$1115,2,0)</f>
        <v>25483</v>
      </c>
      <c r="D595" s="31">
        <v>890680390</v>
      </c>
      <c r="E595" s="31">
        <v>218325483</v>
      </c>
      <c r="F595" s="61" t="s">
        <v>374</v>
      </c>
      <c r="G595" s="33">
        <v>0</v>
      </c>
      <c r="H595" s="33">
        <v>0</v>
      </c>
      <c r="I595" s="3">
        <v>22519460</v>
      </c>
      <c r="J595" s="3">
        <v>25177731</v>
      </c>
      <c r="K595" s="3">
        <v>0</v>
      </c>
      <c r="L595" s="3"/>
      <c r="M595" s="3"/>
      <c r="N595" s="3"/>
      <c r="O595" s="3"/>
      <c r="P595" s="34">
        <f t="shared" si="28"/>
        <v>47697191</v>
      </c>
      <c r="Q595" s="165">
        <v>32684219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1876622</v>
      </c>
      <c r="X595" s="3"/>
      <c r="Y595" s="3">
        <v>0</v>
      </c>
      <c r="Z595" s="3">
        <v>0</v>
      </c>
      <c r="AA595" s="3">
        <v>0</v>
      </c>
      <c r="AB595" s="3"/>
      <c r="AC595" s="36">
        <f t="shared" si="27"/>
        <v>1876622</v>
      </c>
      <c r="AD595" s="37">
        <f t="shared" si="29"/>
        <v>13136350</v>
      </c>
      <c r="AE595" s="144"/>
      <c r="AG595" s="144"/>
      <c r="AI595" s="144"/>
    </row>
    <row r="596" spans="1:35" hidden="1" x14ac:dyDescent="0.25">
      <c r="A596" s="38">
        <v>584</v>
      </c>
      <c r="B596" s="61"/>
      <c r="C596" s="143" t="str">
        <f>VLOOKUP(D596,[8]Hoja1!$A$2:$B$1115,2,0)</f>
        <v>25486</v>
      </c>
      <c r="D596" s="31">
        <v>899999366</v>
      </c>
      <c r="E596" s="31">
        <v>218625486</v>
      </c>
      <c r="F596" s="61" t="s">
        <v>779</v>
      </c>
      <c r="G596" s="33">
        <v>0</v>
      </c>
      <c r="H596" s="33">
        <v>0</v>
      </c>
      <c r="I596" s="3">
        <v>216825188</v>
      </c>
      <c r="J596" s="3">
        <v>252070240</v>
      </c>
      <c r="K596" s="3">
        <v>0</v>
      </c>
      <c r="L596" s="3"/>
      <c r="M596" s="3"/>
      <c r="N596" s="3"/>
      <c r="O596" s="3"/>
      <c r="P596" s="34">
        <f t="shared" si="28"/>
        <v>468895428</v>
      </c>
      <c r="Q596" s="165">
        <v>324345304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18068766</v>
      </c>
      <c r="X596" s="3"/>
      <c r="Y596" s="3">
        <v>0</v>
      </c>
      <c r="Z596" s="3">
        <v>0</v>
      </c>
      <c r="AA596" s="3">
        <v>0</v>
      </c>
      <c r="AB596" s="3"/>
      <c r="AC596" s="36">
        <f t="shared" si="27"/>
        <v>18068766</v>
      </c>
      <c r="AD596" s="37">
        <f t="shared" si="29"/>
        <v>126481358</v>
      </c>
      <c r="AE596" s="144"/>
      <c r="AG596" s="144"/>
      <c r="AI596" s="144"/>
    </row>
    <row r="597" spans="1:35" hidden="1" x14ac:dyDescent="0.25">
      <c r="A597" s="29">
        <v>585</v>
      </c>
      <c r="B597" s="61"/>
      <c r="C597" s="143" t="str">
        <f>VLOOKUP(D597,[8]Hoja1!$A$2:$B$1115,2,0)</f>
        <v>25488</v>
      </c>
      <c r="D597" s="31">
        <v>899999707</v>
      </c>
      <c r="E597" s="31">
        <v>218825488</v>
      </c>
      <c r="F597" s="61" t="s">
        <v>780</v>
      </c>
      <c r="G597" s="33">
        <v>0</v>
      </c>
      <c r="H597" s="33">
        <v>0</v>
      </c>
      <c r="I597" s="3">
        <v>96987114</v>
      </c>
      <c r="J597" s="3">
        <v>119485270</v>
      </c>
      <c r="K597" s="3">
        <v>0</v>
      </c>
      <c r="L597" s="3"/>
      <c r="M597" s="3"/>
      <c r="N597" s="3"/>
      <c r="O597" s="3"/>
      <c r="P597" s="34">
        <f t="shared" si="28"/>
        <v>216472384</v>
      </c>
      <c r="Q597" s="165">
        <v>151814310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8082260</v>
      </c>
      <c r="X597" s="3"/>
      <c r="Y597" s="3">
        <v>0</v>
      </c>
      <c r="Z597" s="3">
        <v>0</v>
      </c>
      <c r="AA597" s="3">
        <v>0</v>
      </c>
      <c r="AB597" s="3"/>
      <c r="AC597" s="36">
        <f t="shared" si="27"/>
        <v>8082260</v>
      </c>
      <c r="AD597" s="37">
        <f t="shared" si="29"/>
        <v>56575814</v>
      </c>
      <c r="AE597" s="144"/>
      <c r="AG597" s="144"/>
      <c r="AI597" s="144"/>
    </row>
    <row r="598" spans="1:35" hidden="1" x14ac:dyDescent="0.25">
      <c r="A598" s="38">
        <v>586</v>
      </c>
      <c r="B598" s="61"/>
      <c r="C598" s="143" t="str">
        <f>VLOOKUP(D598,[8]Hoja1!$A$2:$B$1115,2,0)</f>
        <v>25489</v>
      </c>
      <c r="D598" s="31">
        <v>800094713</v>
      </c>
      <c r="E598" s="31">
        <v>218925489</v>
      </c>
      <c r="F598" s="61" t="s">
        <v>781</v>
      </c>
      <c r="G598" s="33">
        <v>0</v>
      </c>
      <c r="H598" s="33">
        <v>0</v>
      </c>
      <c r="I598" s="3">
        <v>41890541</v>
      </c>
      <c r="J598" s="3">
        <v>49351308</v>
      </c>
      <c r="K598" s="3">
        <v>0</v>
      </c>
      <c r="L598" s="3"/>
      <c r="M598" s="3"/>
      <c r="N598" s="3"/>
      <c r="O598" s="3"/>
      <c r="P598" s="34">
        <f t="shared" si="28"/>
        <v>91241849</v>
      </c>
      <c r="Q598" s="165">
        <v>63314820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3490878</v>
      </c>
      <c r="X598" s="3"/>
      <c r="Y598" s="3">
        <v>0</v>
      </c>
      <c r="Z598" s="3">
        <v>0</v>
      </c>
      <c r="AA598" s="3">
        <v>0</v>
      </c>
      <c r="AB598" s="3"/>
      <c r="AC598" s="36">
        <f t="shared" si="27"/>
        <v>3490878</v>
      </c>
      <c r="AD598" s="37">
        <f t="shared" si="29"/>
        <v>24436151</v>
      </c>
      <c r="AE598" s="144"/>
      <c r="AG598" s="144"/>
      <c r="AI598" s="144"/>
    </row>
    <row r="599" spans="1:35" hidden="1" x14ac:dyDescent="0.25">
      <c r="A599" s="29">
        <v>587</v>
      </c>
      <c r="B599" s="61"/>
      <c r="C599" s="143" t="str">
        <f>VLOOKUP(D599,[8]Hoja1!$A$2:$B$1115,2,0)</f>
        <v>25491</v>
      </c>
      <c r="D599" s="31">
        <v>899999718</v>
      </c>
      <c r="E599" s="31">
        <v>219125491</v>
      </c>
      <c r="F599" s="61" t="s">
        <v>782</v>
      </c>
      <c r="G599" s="33">
        <v>0</v>
      </c>
      <c r="H599" s="33">
        <v>0</v>
      </c>
      <c r="I599" s="3">
        <v>88930234</v>
      </c>
      <c r="J599" s="3">
        <v>88607068</v>
      </c>
      <c r="K599" s="3">
        <v>0</v>
      </c>
      <c r="L599" s="3"/>
      <c r="M599" s="3"/>
      <c r="N599" s="3"/>
      <c r="O599" s="3"/>
      <c r="P599" s="34">
        <f t="shared" si="28"/>
        <v>177537302</v>
      </c>
      <c r="Q599" s="165">
        <v>118250480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7410853</v>
      </c>
      <c r="X599" s="3"/>
      <c r="Y599" s="3">
        <v>0</v>
      </c>
      <c r="Z599" s="3">
        <v>0</v>
      </c>
      <c r="AA599" s="3">
        <v>0</v>
      </c>
      <c r="AB599" s="3"/>
      <c r="AC599" s="36">
        <f t="shared" si="27"/>
        <v>7410853</v>
      </c>
      <c r="AD599" s="37">
        <f t="shared" si="29"/>
        <v>51875969</v>
      </c>
      <c r="AE599" s="144"/>
      <c r="AG599" s="144"/>
      <c r="AI599" s="144"/>
    </row>
    <row r="600" spans="1:35" hidden="1" x14ac:dyDescent="0.25">
      <c r="A600" s="38">
        <v>588</v>
      </c>
      <c r="B600" s="61"/>
      <c r="C600" s="143" t="str">
        <f>VLOOKUP(D600,[8]Hoja1!$A$2:$B$1115,2,0)</f>
        <v>25506</v>
      </c>
      <c r="D600" s="31">
        <v>890680088</v>
      </c>
      <c r="E600" s="31">
        <v>210625506</v>
      </c>
      <c r="F600" s="61" t="s">
        <v>417</v>
      </c>
      <c r="G600" s="33">
        <v>0</v>
      </c>
      <c r="H600" s="33">
        <v>0</v>
      </c>
      <c r="I600" s="3">
        <v>75456541</v>
      </c>
      <c r="J600" s="3">
        <v>77675558</v>
      </c>
      <c r="K600" s="3">
        <v>0</v>
      </c>
      <c r="L600" s="3"/>
      <c r="M600" s="3"/>
      <c r="N600" s="3"/>
      <c r="O600" s="3"/>
      <c r="P600" s="34">
        <f t="shared" si="28"/>
        <v>153132099</v>
      </c>
      <c r="Q600" s="165">
        <v>102827738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6288045</v>
      </c>
      <c r="X600" s="3"/>
      <c r="Y600" s="3">
        <v>0</v>
      </c>
      <c r="Z600" s="3">
        <v>0</v>
      </c>
      <c r="AA600" s="3">
        <v>0</v>
      </c>
      <c r="AB600" s="3"/>
      <c r="AC600" s="36">
        <f t="shared" si="27"/>
        <v>6288045</v>
      </c>
      <c r="AD600" s="37">
        <f t="shared" si="29"/>
        <v>44016316</v>
      </c>
      <c r="AE600" s="144"/>
      <c r="AG600" s="144"/>
      <c r="AI600" s="144"/>
    </row>
    <row r="601" spans="1:35" hidden="1" x14ac:dyDescent="0.25">
      <c r="A601" s="29">
        <v>589</v>
      </c>
      <c r="B601" s="61"/>
      <c r="C601" s="143" t="str">
        <f>VLOOKUP(D601,[8]Hoja1!$A$2:$B$1115,2,0)</f>
        <v>25513</v>
      </c>
      <c r="D601" s="31">
        <v>899999475</v>
      </c>
      <c r="E601" s="31">
        <v>211325513</v>
      </c>
      <c r="F601" s="61" t="s">
        <v>783</v>
      </c>
      <c r="G601" s="33">
        <v>0</v>
      </c>
      <c r="H601" s="33">
        <v>0</v>
      </c>
      <c r="I601" s="3">
        <v>327032376</v>
      </c>
      <c r="J601" s="3">
        <v>460912903</v>
      </c>
      <c r="K601" s="3">
        <v>0</v>
      </c>
      <c r="L601" s="3"/>
      <c r="M601" s="3"/>
      <c r="N601" s="3"/>
      <c r="O601" s="3"/>
      <c r="P601" s="34">
        <f t="shared" si="28"/>
        <v>787945279</v>
      </c>
      <c r="Q601" s="165">
        <v>569923695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27252698</v>
      </c>
      <c r="X601" s="3"/>
      <c r="Y601" s="3">
        <v>0</v>
      </c>
      <c r="Z601" s="3">
        <v>0</v>
      </c>
      <c r="AA601" s="3">
        <v>0</v>
      </c>
      <c r="AB601" s="3"/>
      <c r="AC601" s="36">
        <f t="shared" si="27"/>
        <v>27252698</v>
      </c>
      <c r="AD601" s="37">
        <f t="shared" si="29"/>
        <v>190768886</v>
      </c>
      <c r="AE601" s="144"/>
      <c r="AG601" s="144"/>
      <c r="AI601" s="144"/>
    </row>
    <row r="602" spans="1:35" hidden="1" x14ac:dyDescent="0.25">
      <c r="A602" s="38">
        <v>590</v>
      </c>
      <c r="B602" s="61"/>
      <c r="C602" s="143" t="str">
        <f>VLOOKUP(D602,[8]Hoja1!$A$2:$B$1115,2,0)</f>
        <v>25518</v>
      </c>
      <c r="D602" s="31">
        <v>899999704</v>
      </c>
      <c r="E602" s="31">
        <v>211825518</v>
      </c>
      <c r="F602" s="61" t="s">
        <v>784</v>
      </c>
      <c r="G602" s="33">
        <v>0</v>
      </c>
      <c r="H602" s="33">
        <v>0</v>
      </c>
      <c r="I602" s="3">
        <v>77050023</v>
      </c>
      <c r="J602" s="3">
        <v>71497258</v>
      </c>
      <c r="K602" s="3">
        <v>0</v>
      </c>
      <c r="L602" s="3"/>
      <c r="M602" s="3"/>
      <c r="N602" s="3"/>
      <c r="O602" s="3"/>
      <c r="P602" s="34">
        <f t="shared" si="28"/>
        <v>148547281</v>
      </c>
      <c r="Q602" s="165">
        <v>97180598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6420835</v>
      </c>
      <c r="X602" s="3"/>
      <c r="Y602" s="3">
        <v>0</v>
      </c>
      <c r="Z602" s="3">
        <v>0</v>
      </c>
      <c r="AA602" s="3">
        <v>0</v>
      </c>
      <c r="AB602" s="3"/>
      <c r="AC602" s="36">
        <f t="shared" si="27"/>
        <v>6420835</v>
      </c>
      <c r="AD602" s="37">
        <f t="shared" si="29"/>
        <v>44945848</v>
      </c>
      <c r="AE602" s="144"/>
      <c r="AG602" s="144"/>
      <c r="AI602" s="144"/>
    </row>
    <row r="603" spans="1:35" hidden="1" x14ac:dyDescent="0.25">
      <c r="A603" s="29">
        <v>591</v>
      </c>
      <c r="B603" s="61"/>
      <c r="C603" s="143" t="str">
        <f>VLOOKUP(D603,[8]Hoja1!$A$2:$B$1115,2,0)</f>
        <v>25524</v>
      </c>
      <c r="D603" s="31">
        <v>890680173</v>
      </c>
      <c r="E603" s="31">
        <v>212425524</v>
      </c>
      <c r="F603" s="61" t="s">
        <v>785</v>
      </c>
      <c r="G603" s="33">
        <v>0</v>
      </c>
      <c r="H603" s="33">
        <v>0</v>
      </c>
      <c r="I603" s="3">
        <v>82795248</v>
      </c>
      <c r="J603" s="3">
        <v>87214802</v>
      </c>
      <c r="K603" s="3">
        <v>0</v>
      </c>
      <c r="L603" s="3"/>
      <c r="M603" s="3"/>
      <c r="N603" s="3"/>
      <c r="O603" s="3"/>
      <c r="P603" s="34">
        <f t="shared" si="28"/>
        <v>170010050</v>
      </c>
      <c r="Q603" s="165">
        <v>114813218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6899604</v>
      </c>
      <c r="X603" s="3"/>
      <c r="Y603" s="3">
        <v>0</v>
      </c>
      <c r="Z603" s="3">
        <v>0</v>
      </c>
      <c r="AA603" s="3">
        <v>0</v>
      </c>
      <c r="AB603" s="3"/>
      <c r="AC603" s="36">
        <f t="shared" si="27"/>
        <v>6899604</v>
      </c>
      <c r="AD603" s="37">
        <f t="shared" si="29"/>
        <v>48297228</v>
      </c>
      <c r="AE603" s="144"/>
      <c r="AG603" s="144"/>
      <c r="AI603" s="144"/>
    </row>
    <row r="604" spans="1:35" hidden="1" x14ac:dyDescent="0.25">
      <c r="A604" s="38">
        <v>592</v>
      </c>
      <c r="B604" s="61"/>
      <c r="C604" s="143" t="str">
        <f>VLOOKUP(D604,[8]Hoja1!$A$2:$B$1115,2,0)</f>
        <v>25530</v>
      </c>
      <c r="D604" s="31">
        <v>800074120</v>
      </c>
      <c r="E604" s="31">
        <v>213025530</v>
      </c>
      <c r="F604" s="61" t="s">
        <v>786</v>
      </c>
      <c r="G604" s="33">
        <v>0</v>
      </c>
      <c r="H604" s="33">
        <v>0</v>
      </c>
      <c r="I604" s="3">
        <v>193025344</v>
      </c>
      <c r="J604" s="3">
        <v>213192946</v>
      </c>
      <c r="K604" s="3">
        <v>0</v>
      </c>
      <c r="L604" s="3"/>
      <c r="M604" s="3"/>
      <c r="N604" s="3"/>
      <c r="O604" s="3"/>
      <c r="P604" s="34">
        <f t="shared" si="28"/>
        <v>406218290</v>
      </c>
      <c r="Q604" s="165">
        <v>277534726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16085445</v>
      </c>
      <c r="X604" s="3"/>
      <c r="Y604" s="3">
        <v>0</v>
      </c>
      <c r="Z604" s="3">
        <v>0</v>
      </c>
      <c r="AA604" s="3">
        <v>0</v>
      </c>
      <c r="AB604" s="3"/>
      <c r="AC604" s="36">
        <f t="shared" si="27"/>
        <v>16085445</v>
      </c>
      <c r="AD604" s="37">
        <f t="shared" si="29"/>
        <v>112598119</v>
      </c>
      <c r="AE604" s="144"/>
      <c r="AG604" s="144"/>
      <c r="AI604" s="144"/>
    </row>
    <row r="605" spans="1:35" hidden="1" x14ac:dyDescent="0.25">
      <c r="A605" s="29">
        <v>593</v>
      </c>
      <c r="B605" s="61"/>
      <c r="C605" s="143" t="str">
        <f>VLOOKUP(D605,[8]Hoja1!$A$2:$B$1115,2,0)</f>
        <v>25535</v>
      </c>
      <c r="D605" s="31">
        <v>890680154</v>
      </c>
      <c r="E605" s="31">
        <v>213525535</v>
      </c>
      <c r="F605" s="61" t="s">
        <v>787</v>
      </c>
      <c r="G605" s="33">
        <v>0</v>
      </c>
      <c r="H605" s="33">
        <v>0</v>
      </c>
      <c r="I605" s="3">
        <v>191820052</v>
      </c>
      <c r="J605" s="3">
        <v>225131114</v>
      </c>
      <c r="K605" s="3">
        <v>0</v>
      </c>
      <c r="L605" s="3"/>
      <c r="M605" s="3"/>
      <c r="N605" s="3"/>
      <c r="O605" s="3"/>
      <c r="P605" s="34">
        <f t="shared" si="28"/>
        <v>416951166</v>
      </c>
      <c r="Q605" s="165">
        <v>289071130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15985004</v>
      </c>
      <c r="X605" s="3"/>
      <c r="Y605" s="3">
        <v>0</v>
      </c>
      <c r="Z605" s="3">
        <v>0</v>
      </c>
      <c r="AA605" s="3">
        <v>0</v>
      </c>
      <c r="AB605" s="3"/>
      <c r="AC605" s="36">
        <f t="shared" si="27"/>
        <v>15985004</v>
      </c>
      <c r="AD605" s="37">
        <f t="shared" si="29"/>
        <v>111895032</v>
      </c>
      <c r="AE605" s="144"/>
      <c r="AG605" s="144"/>
      <c r="AI605" s="144"/>
    </row>
    <row r="606" spans="1:35" hidden="1" x14ac:dyDescent="0.25">
      <c r="A606" s="38">
        <v>594</v>
      </c>
      <c r="B606" s="61"/>
      <c r="C606" s="143" t="str">
        <f>VLOOKUP(D606,[8]Hoja1!$A$2:$B$1115,2,0)</f>
        <v>25572</v>
      </c>
      <c r="D606" s="31">
        <v>899999413</v>
      </c>
      <c r="E606" s="31">
        <v>217225572</v>
      </c>
      <c r="F606" s="61" t="s">
        <v>788</v>
      </c>
      <c r="G606" s="33">
        <v>0</v>
      </c>
      <c r="H606" s="33">
        <v>0</v>
      </c>
      <c r="I606" s="3">
        <v>244132484</v>
      </c>
      <c r="J606" s="3">
        <v>274018010</v>
      </c>
      <c r="K606" s="3">
        <v>0</v>
      </c>
      <c r="L606" s="3"/>
      <c r="M606" s="3"/>
      <c r="N606" s="3"/>
      <c r="O606" s="3"/>
      <c r="P606" s="34">
        <f t="shared" si="28"/>
        <v>518150494</v>
      </c>
      <c r="Q606" s="165">
        <v>355395506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20344374</v>
      </c>
      <c r="X606" s="3"/>
      <c r="Y606" s="3">
        <v>0</v>
      </c>
      <c r="Z606" s="3">
        <v>0</v>
      </c>
      <c r="AA606" s="3">
        <v>0</v>
      </c>
      <c r="AB606" s="3"/>
      <c r="AC606" s="36">
        <f t="shared" si="27"/>
        <v>20344374</v>
      </c>
      <c r="AD606" s="37">
        <f t="shared" si="29"/>
        <v>142410614</v>
      </c>
      <c r="AE606" s="144"/>
      <c r="AG606" s="144"/>
      <c r="AI606" s="144"/>
    </row>
    <row r="607" spans="1:35" hidden="1" x14ac:dyDescent="0.25">
      <c r="A607" s="29">
        <v>595</v>
      </c>
      <c r="B607" s="61"/>
      <c r="C607" s="143" t="str">
        <f>VLOOKUP(D607,[8]Hoja1!$A$2:$B$1115,2,0)</f>
        <v>25580</v>
      </c>
      <c r="D607" s="31">
        <v>800085612</v>
      </c>
      <c r="E607" s="31">
        <v>218025580</v>
      </c>
      <c r="F607" s="61" t="s">
        <v>789</v>
      </c>
      <c r="G607" s="33">
        <v>0</v>
      </c>
      <c r="H607" s="33">
        <v>0</v>
      </c>
      <c r="I607" s="3">
        <v>39246297</v>
      </c>
      <c r="J607" s="3">
        <v>43466117</v>
      </c>
      <c r="K607" s="3">
        <v>0</v>
      </c>
      <c r="L607" s="3"/>
      <c r="M607" s="3"/>
      <c r="N607" s="3"/>
      <c r="O607" s="3"/>
      <c r="P607" s="34">
        <f t="shared" si="28"/>
        <v>82712414</v>
      </c>
      <c r="Q607" s="165">
        <v>56548217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3270525</v>
      </c>
      <c r="X607" s="3"/>
      <c r="Y607" s="3">
        <v>0</v>
      </c>
      <c r="Z607" s="3">
        <v>0</v>
      </c>
      <c r="AA607" s="3">
        <v>0</v>
      </c>
      <c r="AB607" s="3"/>
      <c r="AC607" s="36">
        <f t="shared" si="27"/>
        <v>3270525</v>
      </c>
      <c r="AD607" s="37">
        <f t="shared" si="29"/>
        <v>22893672</v>
      </c>
      <c r="AE607" s="144"/>
      <c r="AG607" s="144"/>
      <c r="AI607" s="144"/>
    </row>
    <row r="608" spans="1:35" hidden="1" x14ac:dyDescent="0.25">
      <c r="A608" s="38">
        <v>596</v>
      </c>
      <c r="B608" s="61"/>
      <c r="C608" s="143" t="str">
        <f>VLOOKUP(D608,[8]Hoja1!$A$2:$B$1115,2,0)</f>
        <v>25592</v>
      </c>
      <c r="D608" s="31">
        <v>899999432</v>
      </c>
      <c r="E608" s="31">
        <v>219225592</v>
      </c>
      <c r="F608" s="61" t="s">
        <v>790</v>
      </c>
      <c r="G608" s="33">
        <v>0</v>
      </c>
      <c r="H608" s="33">
        <v>0</v>
      </c>
      <c r="I608" s="3">
        <v>75490883</v>
      </c>
      <c r="J608" s="3">
        <v>100543819</v>
      </c>
      <c r="K608" s="3">
        <v>0</v>
      </c>
      <c r="L608" s="3"/>
      <c r="M608" s="3"/>
      <c r="N608" s="3"/>
      <c r="O608" s="3"/>
      <c r="P608" s="34">
        <f t="shared" si="28"/>
        <v>176034702</v>
      </c>
      <c r="Q608" s="165">
        <v>125707447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6290907</v>
      </c>
      <c r="X608" s="3"/>
      <c r="Y608" s="3">
        <v>0</v>
      </c>
      <c r="Z608" s="3">
        <v>0</v>
      </c>
      <c r="AA608" s="3">
        <v>0</v>
      </c>
      <c r="AB608" s="3"/>
      <c r="AC608" s="36">
        <f t="shared" si="27"/>
        <v>6290907</v>
      </c>
      <c r="AD608" s="37">
        <f t="shared" si="29"/>
        <v>44036348</v>
      </c>
      <c r="AE608" s="144"/>
      <c r="AG608" s="144"/>
      <c r="AI608" s="144"/>
    </row>
    <row r="609" spans="1:35" hidden="1" x14ac:dyDescent="0.25">
      <c r="A609" s="29">
        <v>597</v>
      </c>
      <c r="B609" s="61"/>
      <c r="C609" s="143" t="str">
        <f>VLOOKUP(D609,[8]Hoja1!$A$2:$B$1115,2,0)</f>
        <v>25594</v>
      </c>
      <c r="D609" s="31">
        <v>800094716</v>
      </c>
      <c r="E609" s="31">
        <v>219425594</v>
      </c>
      <c r="F609" s="61" t="s">
        <v>791</v>
      </c>
      <c r="G609" s="33">
        <v>0</v>
      </c>
      <c r="H609" s="33">
        <v>0</v>
      </c>
      <c r="I609" s="3">
        <v>97674292</v>
      </c>
      <c r="J609" s="3">
        <v>150711813</v>
      </c>
      <c r="K609" s="3">
        <v>0</v>
      </c>
      <c r="L609" s="3"/>
      <c r="M609" s="3"/>
      <c r="N609" s="3"/>
      <c r="O609" s="3"/>
      <c r="P609" s="34">
        <f t="shared" si="28"/>
        <v>248386105</v>
      </c>
      <c r="Q609" s="165">
        <v>183269909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8139524</v>
      </c>
      <c r="X609" s="3"/>
      <c r="Y609" s="3">
        <v>0</v>
      </c>
      <c r="Z609" s="3">
        <v>0</v>
      </c>
      <c r="AA609" s="3">
        <v>0</v>
      </c>
      <c r="AB609" s="3"/>
      <c r="AC609" s="36">
        <f t="shared" si="27"/>
        <v>8139524</v>
      </c>
      <c r="AD609" s="37">
        <f t="shared" si="29"/>
        <v>56976672</v>
      </c>
      <c r="AE609" s="144"/>
      <c r="AG609" s="144"/>
      <c r="AI609" s="144"/>
    </row>
    <row r="610" spans="1:35" hidden="1" x14ac:dyDescent="0.25">
      <c r="A610" s="38">
        <v>598</v>
      </c>
      <c r="B610" s="61"/>
      <c r="C610" s="143" t="str">
        <f>VLOOKUP(D610,[8]Hoja1!$A$2:$B$1115,2,0)</f>
        <v>25596</v>
      </c>
      <c r="D610" s="31">
        <v>899999431</v>
      </c>
      <c r="E610" s="31">
        <v>219625596</v>
      </c>
      <c r="F610" s="61" t="s">
        <v>792</v>
      </c>
      <c r="G610" s="33">
        <v>0</v>
      </c>
      <c r="H610" s="33">
        <v>0</v>
      </c>
      <c r="I610" s="3">
        <v>94561734</v>
      </c>
      <c r="J610" s="3">
        <v>122285303</v>
      </c>
      <c r="K610" s="3">
        <v>0</v>
      </c>
      <c r="L610" s="3"/>
      <c r="M610" s="3"/>
      <c r="N610" s="3"/>
      <c r="O610" s="3"/>
      <c r="P610" s="34">
        <f t="shared" si="28"/>
        <v>216847037</v>
      </c>
      <c r="Q610" s="165">
        <v>153805883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7880145</v>
      </c>
      <c r="X610" s="3"/>
      <c r="Y610" s="3">
        <v>0</v>
      </c>
      <c r="Z610" s="3">
        <v>0</v>
      </c>
      <c r="AA610" s="3">
        <v>0</v>
      </c>
      <c r="AB610" s="3"/>
      <c r="AC610" s="36">
        <f t="shared" si="27"/>
        <v>7880145</v>
      </c>
      <c r="AD610" s="37">
        <f t="shared" si="29"/>
        <v>55161009</v>
      </c>
      <c r="AE610" s="144"/>
      <c r="AG610" s="144"/>
      <c r="AI610" s="144"/>
    </row>
    <row r="611" spans="1:35" hidden="1" x14ac:dyDescent="0.25">
      <c r="A611" s="29">
        <v>599</v>
      </c>
      <c r="B611" s="61"/>
      <c r="C611" s="143" t="str">
        <f>VLOOKUP(D611,[8]Hoja1!$A$2:$B$1115,2,0)</f>
        <v>25599</v>
      </c>
      <c r="D611" s="31">
        <v>890680236</v>
      </c>
      <c r="E611" s="31">
        <v>219925599</v>
      </c>
      <c r="F611" s="61" t="s">
        <v>793</v>
      </c>
      <c r="G611" s="33">
        <v>0</v>
      </c>
      <c r="H611" s="33">
        <v>0</v>
      </c>
      <c r="I611" s="3">
        <v>117891468</v>
      </c>
      <c r="J611" s="3">
        <v>125684594</v>
      </c>
      <c r="K611" s="3">
        <v>0</v>
      </c>
      <c r="L611" s="3"/>
      <c r="M611" s="3"/>
      <c r="N611" s="3"/>
      <c r="O611" s="3"/>
      <c r="P611" s="34">
        <f t="shared" si="28"/>
        <v>243576062</v>
      </c>
      <c r="Q611" s="165">
        <v>164981750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9824289</v>
      </c>
      <c r="X611" s="3"/>
      <c r="Y611" s="3">
        <v>0</v>
      </c>
      <c r="Z611" s="3">
        <v>0</v>
      </c>
      <c r="AA611" s="3">
        <v>0</v>
      </c>
      <c r="AB611" s="3"/>
      <c r="AC611" s="36">
        <f t="shared" si="27"/>
        <v>9824289</v>
      </c>
      <c r="AD611" s="37">
        <f t="shared" si="29"/>
        <v>68770023</v>
      </c>
      <c r="AE611" s="144"/>
      <c r="AG611" s="144"/>
      <c r="AI611" s="144"/>
    </row>
    <row r="612" spans="1:35" hidden="1" x14ac:dyDescent="0.25">
      <c r="A612" s="38">
        <v>600</v>
      </c>
      <c r="B612" s="61"/>
      <c r="C612" s="143" t="str">
        <f>VLOOKUP(D612,[8]Hoja1!$A$2:$B$1115,2,0)</f>
        <v>25612</v>
      </c>
      <c r="D612" s="31">
        <v>890680059</v>
      </c>
      <c r="E612" s="31">
        <v>211225612</v>
      </c>
      <c r="F612" s="61" t="s">
        <v>794</v>
      </c>
      <c r="G612" s="33">
        <v>0</v>
      </c>
      <c r="H612" s="33">
        <v>0</v>
      </c>
      <c r="I612" s="3">
        <v>128373338</v>
      </c>
      <c r="J612" s="3">
        <v>158702191</v>
      </c>
      <c r="K612" s="3">
        <v>0</v>
      </c>
      <c r="L612" s="3"/>
      <c r="M612" s="3"/>
      <c r="N612" s="3"/>
      <c r="O612" s="3"/>
      <c r="P612" s="34">
        <f t="shared" si="28"/>
        <v>287075529</v>
      </c>
      <c r="Q612" s="165">
        <v>201493303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10697778</v>
      </c>
      <c r="X612" s="3"/>
      <c r="Y612" s="3">
        <v>0</v>
      </c>
      <c r="Z612" s="3">
        <v>0</v>
      </c>
      <c r="AA612" s="3">
        <v>0</v>
      </c>
      <c r="AB612" s="3"/>
      <c r="AC612" s="36">
        <f t="shared" si="27"/>
        <v>10697778</v>
      </c>
      <c r="AD612" s="37">
        <f t="shared" si="29"/>
        <v>74884448</v>
      </c>
      <c r="AE612" s="144"/>
      <c r="AG612" s="144"/>
      <c r="AI612" s="144"/>
    </row>
    <row r="613" spans="1:35" hidden="1" x14ac:dyDescent="0.25">
      <c r="A613" s="29">
        <v>601</v>
      </c>
      <c r="B613" s="61"/>
      <c r="C613" s="143" t="str">
        <f>VLOOKUP(D613,[8]Hoja1!$A$2:$B$1115,2,0)</f>
        <v>25645</v>
      </c>
      <c r="D613" s="31">
        <v>860527046</v>
      </c>
      <c r="E613" s="31">
        <v>214525645</v>
      </c>
      <c r="F613" s="61" t="s">
        <v>795</v>
      </c>
      <c r="G613" s="33">
        <v>0</v>
      </c>
      <c r="H613" s="33">
        <v>0</v>
      </c>
      <c r="I613" s="3">
        <v>134942550</v>
      </c>
      <c r="J613" s="3">
        <v>164933513</v>
      </c>
      <c r="K613" s="3">
        <v>0</v>
      </c>
      <c r="L613" s="3"/>
      <c r="M613" s="3"/>
      <c r="N613" s="3"/>
      <c r="O613" s="3"/>
      <c r="P613" s="34">
        <f t="shared" si="28"/>
        <v>299876063</v>
      </c>
      <c r="Q613" s="165">
        <v>209914365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11245213</v>
      </c>
      <c r="X613" s="3"/>
      <c r="Y613" s="3">
        <v>0</v>
      </c>
      <c r="Z613" s="3">
        <v>0</v>
      </c>
      <c r="AA613" s="3">
        <v>0</v>
      </c>
      <c r="AB613" s="3"/>
      <c r="AC613" s="36">
        <f t="shared" si="27"/>
        <v>11245213</v>
      </c>
      <c r="AD613" s="37">
        <f t="shared" si="29"/>
        <v>78716485</v>
      </c>
      <c r="AE613" s="144"/>
      <c r="AG613" s="144"/>
      <c r="AI613" s="144"/>
    </row>
    <row r="614" spans="1:35" hidden="1" x14ac:dyDescent="0.25">
      <c r="A614" s="38">
        <v>602</v>
      </c>
      <c r="B614" s="61"/>
      <c r="C614" s="143" t="str">
        <f>VLOOKUP(D614,[8]Hoja1!$A$2:$B$1115,2,0)</f>
        <v>25649</v>
      </c>
      <c r="D614" s="31">
        <v>800093437</v>
      </c>
      <c r="E614" s="31">
        <v>214925649</v>
      </c>
      <c r="F614" s="61" t="s">
        <v>796</v>
      </c>
      <c r="G614" s="33">
        <v>0</v>
      </c>
      <c r="H614" s="33">
        <v>0</v>
      </c>
      <c r="I614" s="3">
        <v>122884736</v>
      </c>
      <c r="J614" s="3">
        <v>171103522</v>
      </c>
      <c r="K614" s="3">
        <v>0</v>
      </c>
      <c r="L614" s="3"/>
      <c r="M614" s="3"/>
      <c r="N614" s="3"/>
      <c r="O614" s="3"/>
      <c r="P614" s="34">
        <f t="shared" si="28"/>
        <v>293988258</v>
      </c>
      <c r="Q614" s="165">
        <v>212065102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10240395</v>
      </c>
      <c r="X614" s="3"/>
      <c r="Y614" s="3">
        <v>0</v>
      </c>
      <c r="Z614" s="3">
        <v>0</v>
      </c>
      <c r="AA614" s="3">
        <v>0</v>
      </c>
      <c r="AB614" s="3"/>
      <c r="AC614" s="36">
        <f t="shared" si="27"/>
        <v>10240395</v>
      </c>
      <c r="AD614" s="37">
        <f t="shared" si="29"/>
        <v>71682761</v>
      </c>
      <c r="AE614" s="144"/>
      <c r="AG614" s="144"/>
      <c r="AI614" s="144"/>
    </row>
    <row r="615" spans="1:35" hidden="1" x14ac:dyDescent="0.25">
      <c r="A615" s="29">
        <v>603</v>
      </c>
      <c r="B615" s="61"/>
      <c r="C615" s="143" t="str">
        <f>VLOOKUP(D615,[8]Hoja1!$A$2:$B$1115,2,0)</f>
        <v>25653</v>
      </c>
      <c r="D615" s="31">
        <v>800094751</v>
      </c>
      <c r="E615" s="31">
        <v>215325653</v>
      </c>
      <c r="F615" s="61" t="s">
        <v>797</v>
      </c>
      <c r="G615" s="33">
        <v>0</v>
      </c>
      <c r="H615" s="33">
        <v>0</v>
      </c>
      <c r="I615" s="3">
        <v>54834668</v>
      </c>
      <c r="J615" s="3">
        <v>66949645</v>
      </c>
      <c r="K615" s="3">
        <v>0</v>
      </c>
      <c r="L615" s="3"/>
      <c r="M615" s="3"/>
      <c r="N615" s="3"/>
      <c r="O615" s="3"/>
      <c r="P615" s="34">
        <f t="shared" si="28"/>
        <v>121784313</v>
      </c>
      <c r="Q615" s="165">
        <v>85227869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4569556</v>
      </c>
      <c r="X615" s="3"/>
      <c r="Y615" s="3">
        <v>0</v>
      </c>
      <c r="Z615" s="3">
        <v>0</v>
      </c>
      <c r="AA615" s="3">
        <v>0</v>
      </c>
      <c r="AB615" s="3"/>
      <c r="AC615" s="36">
        <f t="shared" si="27"/>
        <v>4569556</v>
      </c>
      <c r="AD615" s="37">
        <f t="shared" si="29"/>
        <v>31986888</v>
      </c>
      <c r="AE615" s="144"/>
      <c r="AG615" s="144"/>
      <c r="AI615" s="144"/>
    </row>
    <row r="616" spans="1:35" hidden="1" x14ac:dyDescent="0.25">
      <c r="A616" s="38">
        <v>604</v>
      </c>
      <c r="B616" s="61"/>
      <c r="C616" s="143" t="str">
        <f>VLOOKUP(D616,[8]Hoja1!$A$2:$B$1115,2,0)</f>
        <v>25658</v>
      </c>
      <c r="D616" s="31">
        <v>899999173</v>
      </c>
      <c r="E616" s="31">
        <v>215825658</v>
      </c>
      <c r="F616" s="61" t="s">
        <v>390</v>
      </c>
      <c r="G616" s="33">
        <v>0</v>
      </c>
      <c r="H616" s="33">
        <v>0</v>
      </c>
      <c r="I616" s="3">
        <v>122746688</v>
      </c>
      <c r="J616" s="3">
        <v>148862038</v>
      </c>
      <c r="K616" s="3">
        <v>0</v>
      </c>
      <c r="L616" s="3"/>
      <c r="M616" s="3"/>
      <c r="N616" s="3"/>
      <c r="O616" s="3"/>
      <c r="P616" s="34">
        <f t="shared" si="28"/>
        <v>271608726</v>
      </c>
      <c r="Q616" s="165">
        <v>189777602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10228891</v>
      </c>
      <c r="X616" s="3"/>
      <c r="Y616" s="3">
        <v>0</v>
      </c>
      <c r="Z616" s="3">
        <v>0</v>
      </c>
      <c r="AA616" s="3">
        <v>0</v>
      </c>
      <c r="AB616" s="3"/>
      <c r="AC616" s="36">
        <f t="shared" si="27"/>
        <v>10228891</v>
      </c>
      <c r="AD616" s="37">
        <f t="shared" si="29"/>
        <v>71602233</v>
      </c>
      <c r="AE616" s="144"/>
      <c r="AG616" s="144"/>
      <c r="AI616" s="144"/>
    </row>
    <row r="617" spans="1:35" hidden="1" x14ac:dyDescent="0.25">
      <c r="A617" s="29">
        <v>605</v>
      </c>
      <c r="B617" s="61"/>
      <c r="C617" s="143" t="str">
        <f>VLOOKUP(D617,[8]Hoja1!$A$2:$B$1115,2,0)</f>
        <v>25662</v>
      </c>
      <c r="D617" s="31">
        <v>899999422</v>
      </c>
      <c r="E617" s="31">
        <v>216225662</v>
      </c>
      <c r="F617" s="61" t="s">
        <v>798</v>
      </c>
      <c r="G617" s="33">
        <v>0</v>
      </c>
      <c r="H617" s="33">
        <v>0</v>
      </c>
      <c r="I617" s="3">
        <v>139570558</v>
      </c>
      <c r="J617" s="3">
        <v>158933949</v>
      </c>
      <c r="K617" s="3">
        <v>0</v>
      </c>
      <c r="L617" s="3"/>
      <c r="M617" s="3"/>
      <c r="N617" s="3"/>
      <c r="O617" s="3"/>
      <c r="P617" s="34">
        <f t="shared" si="28"/>
        <v>298504507</v>
      </c>
      <c r="Q617" s="165">
        <v>205457469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11630880</v>
      </c>
      <c r="X617" s="3"/>
      <c r="Y617" s="3">
        <v>0</v>
      </c>
      <c r="Z617" s="3">
        <v>0</v>
      </c>
      <c r="AA617" s="3">
        <v>0</v>
      </c>
      <c r="AB617" s="3"/>
      <c r="AC617" s="36">
        <f t="shared" si="27"/>
        <v>11630880</v>
      </c>
      <c r="AD617" s="37">
        <f t="shared" si="29"/>
        <v>81416158</v>
      </c>
      <c r="AE617" s="144"/>
      <c r="AG617" s="144"/>
      <c r="AI617" s="144"/>
    </row>
    <row r="618" spans="1:35" hidden="1" x14ac:dyDescent="0.25">
      <c r="A618" s="38">
        <v>606</v>
      </c>
      <c r="B618" s="61"/>
      <c r="C618" s="143" t="str">
        <f>VLOOKUP(D618,[8]Hoja1!$A$2:$B$1115,2,0)</f>
        <v>25718</v>
      </c>
      <c r="D618" s="31">
        <v>800094752</v>
      </c>
      <c r="E618" s="31">
        <v>211825718</v>
      </c>
      <c r="F618" s="61" t="s">
        <v>799</v>
      </c>
      <c r="G618" s="33">
        <v>0</v>
      </c>
      <c r="H618" s="33">
        <v>0</v>
      </c>
      <c r="I618" s="3">
        <v>182772512</v>
      </c>
      <c r="J618" s="3">
        <v>222224818</v>
      </c>
      <c r="K618" s="3">
        <v>0</v>
      </c>
      <c r="L618" s="3"/>
      <c r="M618" s="3"/>
      <c r="N618" s="3"/>
      <c r="O618" s="3"/>
      <c r="P618" s="34">
        <f t="shared" si="28"/>
        <v>404997330</v>
      </c>
      <c r="Q618" s="165">
        <v>283148990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15231043</v>
      </c>
      <c r="X618" s="3"/>
      <c r="Y618" s="3">
        <v>0</v>
      </c>
      <c r="Z618" s="3">
        <v>0</v>
      </c>
      <c r="AA618" s="3">
        <v>0</v>
      </c>
      <c r="AB618" s="3"/>
      <c r="AC618" s="36">
        <f t="shared" si="27"/>
        <v>15231043</v>
      </c>
      <c r="AD618" s="37">
        <f t="shared" si="29"/>
        <v>106617297</v>
      </c>
      <c r="AE618" s="144"/>
      <c r="AG618" s="144"/>
      <c r="AI618" s="144"/>
    </row>
    <row r="619" spans="1:35" hidden="1" x14ac:dyDescent="0.25">
      <c r="A619" s="29">
        <v>607</v>
      </c>
      <c r="B619" s="61"/>
      <c r="C619" s="143" t="str">
        <f>VLOOKUP(D619,[8]Hoja1!$A$2:$B$1115,2,0)</f>
        <v>25736</v>
      </c>
      <c r="D619" s="31">
        <v>899999415</v>
      </c>
      <c r="E619" s="31">
        <v>213625736</v>
      </c>
      <c r="F619" s="61" t="s">
        <v>800</v>
      </c>
      <c r="G619" s="33">
        <v>0</v>
      </c>
      <c r="H619" s="33">
        <v>0</v>
      </c>
      <c r="I619" s="3">
        <v>192696876</v>
      </c>
      <c r="J619" s="3">
        <v>226139138</v>
      </c>
      <c r="K619" s="3">
        <v>0</v>
      </c>
      <c r="L619" s="3"/>
      <c r="M619" s="3"/>
      <c r="N619" s="3"/>
      <c r="O619" s="3"/>
      <c r="P619" s="34">
        <f t="shared" si="28"/>
        <v>418836014</v>
      </c>
      <c r="Q619" s="165">
        <v>290371430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16058073</v>
      </c>
      <c r="X619" s="3"/>
      <c r="Y619" s="3">
        <v>0</v>
      </c>
      <c r="Z619" s="3">
        <v>0</v>
      </c>
      <c r="AA619" s="3">
        <v>0</v>
      </c>
      <c r="AB619" s="3"/>
      <c r="AC619" s="36">
        <f t="shared" si="27"/>
        <v>16058073</v>
      </c>
      <c r="AD619" s="37">
        <f t="shared" si="29"/>
        <v>112406511</v>
      </c>
      <c r="AE619" s="144"/>
      <c r="AG619" s="144"/>
      <c r="AI619" s="144"/>
    </row>
    <row r="620" spans="1:35" hidden="1" x14ac:dyDescent="0.25">
      <c r="A620" s="38">
        <v>608</v>
      </c>
      <c r="B620" s="61"/>
      <c r="C620" s="143" t="str">
        <f>VLOOKUP(D620,[8]Hoja1!$A$2:$B$1115,2,0)</f>
        <v>25740</v>
      </c>
      <c r="D620" s="31">
        <v>899999372</v>
      </c>
      <c r="E620" s="31">
        <v>214025740</v>
      </c>
      <c r="F620" s="61" t="s">
        <v>801</v>
      </c>
      <c r="G620" s="33">
        <v>0</v>
      </c>
      <c r="H620" s="33">
        <v>0</v>
      </c>
      <c r="I620" s="3">
        <v>378045792</v>
      </c>
      <c r="J620" s="3">
        <v>449283221</v>
      </c>
      <c r="K620" s="3">
        <v>0</v>
      </c>
      <c r="L620" s="3"/>
      <c r="M620" s="3"/>
      <c r="N620" s="3"/>
      <c r="O620" s="3"/>
      <c r="P620" s="34">
        <f t="shared" si="28"/>
        <v>827329013</v>
      </c>
      <c r="Q620" s="165">
        <v>575298485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31503816</v>
      </c>
      <c r="X620" s="3"/>
      <c r="Y620" s="3">
        <v>0</v>
      </c>
      <c r="Z620" s="3">
        <v>0</v>
      </c>
      <c r="AA620" s="3">
        <v>0</v>
      </c>
      <c r="AB620" s="3"/>
      <c r="AC620" s="36">
        <f t="shared" si="27"/>
        <v>31503816</v>
      </c>
      <c r="AD620" s="37">
        <f t="shared" si="29"/>
        <v>220526712</v>
      </c>
      <c r="AE620" s="144"/>
      <c r="AG620" s="144"/>
      <c r="AI620" s="144"/>
    </row>
    <row r="621" spans="1:35" hidden="1" x14ac:dyDescent="0.25">
      <c r="A621" s="29">
        <v>609</v>
      </c>
      <c r="B621" s="61"/>
      <c r="C621" s="143" t="str">
        <f>VLOOKUP(D621,[8]Hoja1!$A$2:$B$1115,2,0)</f>
        <v>25743</v>
      </c>
      <c r="D621" s="31">
        <v>890680437</v>
      </c>
      <c r="E621" s="31">
        <v>214325743</v>
      </c>
      <c r="F621" s="61" t="s">
        <v>802</v>
      </c>
      <c r="G621" s="33">
        <v>0</v>
      </c>
      <c r="H621" s="33">
        <v>0</v>
      </c>
      <c r="I621" s="3">
        <v>259940624</v>
      </c>
      <c r="J621" s="3">
        <v>358542411</v>
      </c>
      <c r="K621" s="3">
        <v>0</v>
      </c>
      <c r="L621" s="3"/>
      <c r="M621" s="3"/>
      <c r="N621" s="3"/>
      <c r="O621" s="3"/>
      <c r="P621" s="34">
        <f t="shared" si="28"/>
        <v>618483035</v>
      </c>
      <c r="Q621" s="165">
        <v>445189287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21661719</v>
      </c>
      <c r="X621" s="3"/>
      <c r="Y621" s="3">
        <v>0</v>
      </c>
      <c r="Z621" s="3">
        <v>0</v>
      </c>
      <c r="AA621" s="3">
        <v>0</v>
      </c>
      <c r="AB621" s="3"/>
      <c r="AC621" s="36">
        <f t="shared" si="27"/>
        <v>21661719</v>
      </c>
      <c r="AD621" s="37">
        <f t="shared" si="29"/>
        <v>151632029</v>
      </c>
      <c r="AE621" s="144"/>
      <c r="AG621" s="144"/>
      <c r="AI621" s="144"/>
    </row>
    <row r="622" spans="1:35" hidden="1" x14ac:dyDescent="0.25">
      <c r="A622" s="38">
        <v>610</v>
      </c>
      <c r="B622" s="61"/>
      <c r="C622" s="143" t="str">
        <f>VLOOKUP(D622,[8]Hoja1!$A$2:$B$1115,2,0)</f>
        <v>25745</v>
      </c>
      <c r="D622" s="31">
        <v>899999384</v>
      </c>
      <c r="E622" s="31">
        <v>214525745</v>
      </c>
      <c r="F622" s="61" t="s">
        <v>803</v>
      </c>
      <c r="G622" s="33">
        <v>0</v>
      </c>
      <c r="H622" s="33">
        <v>0</v>
      </c>
      <c r="I622" s="3">
        <v>161491682</v>
      </c>
      <c r="J622" s="3">
        <v>220311744</v>
      </c>
      <c r="K622" s="3">
        <v>0</v>
      </c>
      <c r="L622" s="3"/>
      <c r="M622" s="3"/>
      <c r="N622" s="3"/>
      <c r="O622" s="3"/>
      <c r="P622" s="34">
        <f t="shared" si="28"/>
        <v>381803426</v>
      </c>
      <c r="Q622" s="165">
        <v>274142304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13457640</v>
      </c>
      <c r="X622" s="3"/>
      <c r="Y622" s="3">
        <v>0</v>
      </c>
      <c r="Z622" s="3">
        <v>0</v>
      </c>
      <c r="AA622" s="3">
        <v>0</v>
      </c>
      <c r="AB622" s="3"/>
      <c r="AC622" s="36">
        <f t="shared" si="27"/>
        <v>13457640</v>
      </c>
      <c r="AD622" s="37">
        <f t="shared" si="29"/>
        <v>94203482</v>
      </c>
      <c r="AE622" s="144"/>
      <c r="AG622" s="144"/>
      <c r="AI622" s="144"/>
    </row>
    <row r="623" spans="1:35" hidden="1" x14ac:dyDescent="0.25">
      <c r="A623" s="29">
        <v>611</v>
      </c>
      <c r="B623" s="61"/>
      <c r="C623" s="143" t="str">
        <f>VLOOKUP(D623,[8]Hoja1!$A$2:$B$1115,2,0)</f>
        <v>25758</v>
      </c>
      <c r="D623" s="31">
        <v>899999468</v>
      </c>
      <c r="E623" s="31">
        <v>215825758</v>
      </c>
      <c r="F623" s="61" t="s">
        <v>804</v>
      </c>
      <c r="G623" s="33">
        <v>0</v>
      </c>
      <c r="H623" s="33">
        <v>0</v>
      </c>
      <c r="I623" s="3">
        <v>306772860</v>
      </c>
      <c r="J623" s="3">
        <v>404599051</v>
      </c>
      <c r="K623" s="3">
        <v>0</v>
      </c>
      <c r="L623" s="3"/>
      <c r="M623" s="3"/>
      <c r="N623" s="3"/>
      <c r="O623" s="3"/>
      <c r="P623" s="34">
        <f t="shared" si="28"/>
        <v>711371911</v>
      </c>
      <c r="Q623" s="165">
        <v>506856671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25564405</v>
      </c>
      <c r="X623" s="3"/>
      <c r="Y623" s="3">
        <v>0</v>
      </c>
      <c r="Z623" s="3">
        <v>0</v>
      </c>
      <c r="AA623" s="3">
        <v>0</v>
      </c>
      <c r="AB623" s="3"/>
      <c r="AC623" s="36">
        <f t="shared" si="27"/>
        <v>25564405</v>
      </c>
      <c r="AD623" s="37">
        <f t="shared" si="29"/>
        <v>178950835</v>
      </c>
      <c r="AE623" s="144"/>
      <c r="AG623" s="144"/>
      <c r="AI623" s="144"/>
    </row>
    <row r="624" spans="1:35" hidden="1" x14ac:dyDescent="0.25">
      <c r="A624" s="38">
        <v>612</v>
      </c>
      <c r="B624" s="61"/>
      <c r="C624" s="143" t="str">
        <f>VLOOKUP(D624,[8]Hoja1!$A$2:$B$1115,2,0)</f>
        <v>25769</v>
      </c>
      <c r="D624" s="31">
        <v>899999314</v>
      </c>
      <c r="E624" s="31">
        <v>216925769</v>
      </c>
      <c r="F624" s="61" t="s">
        <v>805</v>
      </c>
      <c r="G624" s="33">
        <v>0</v>
      </c>
      <c r="H624" s="33">
        <v>0</v>
      </c>
      <c r="I624" s="3">
        <v>161264288</v>
      </c>
      <c r="J624" s="3">
        <v>207160423</v>
      </c>
      <c r="K624" s="3">
        <v>0</v>
      </c>
      <c r="L624" s="3"/>
      <c r="M624" s="3"/>
      <c r="N624" s="3"/>
      <c r="O624" s="3"/>
      <c r="P624" s="34">
        <f t="shared" si="28"/>
        <v>368424711</v>
      </c>
      <c r="Q624" s="165">
        <v>260915187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13438691</v>
      </c>
      <c r="X624" s="3"/>
      <c r="Y624" s="3">
        <v>0</v>
      </c>
      <c r="Z624" s="3">
        <v>0</v>
      </c>
      <c r="AA624" s="3">
        <v>0</v>
      </c>
      <c r="AB624" s="3"/>
      <c r="AC624" s="36">
        <f t="shared" si="27"/>
        <v>13438691</v>
      </c>
      <c r="AD624" s="37">
        <f t="shared" si="29"/>
        <v>94070833</v>
      </c>
      <c r="AE624" s="144"/>
      <c r="AG624" s="144"/>
      <c r="AI624" s="144"/>
    </row>
    <row r="625" spans="1:35" hidden="1" x14ac:dyDescent="0.25">
      <c r="A625" s="29">
        <v>613</v>
      </c>
      <c r="B625" s="61"/>
      <c r="C625" s="143" t="str">
        <f>VLOOKUP(D625,[8]Hoja1!$A$2:$B$1115,2,0)</f>
        <v>25772</v>
      </c>
      <c r="D625" s="31">
        <v>899999430</v>
      </c>
      <c r="E625" s="31">
        <v>217225772</v>
      </c>
      <c r="F625" s="61" t="s">
        <v>806</v>
      </c>
      <c r="G625" s="33">
        <v>0</v>
      </c>
      <c r="H625" s="33">
        <v>0</v>
      </c>
      <c r="I625" s="3">
        <v>217580980</v>
      </c>
      <c r="J625" s="3">
        <v>279003741</v>
      </c>
      <c r="K625" s="3">
        <v>0</v>
      </c>
      <c r="L625" s="3"/>
      <c r="M625" s="3"/>
      <c r="N625" s="3"/>
      <c r="O625" s="3"/>
      <c r="P625" s="34">
        <f t="shared" si="28"/>
        <v>496584721</v>
      </c>
      <c r="Q625" s="165">
        <v>351530733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18131748</v>
      </c>
      <c r="X625" s="3"/>
      <c r="Y625" s="3">
        <v>0</v>
      </c>
      <c r="Z625" s="3">
        <v>0</v>
      </c>
      <c r="AA625" s="3">
        <v>0</v>
      </c>
      <c r="AB625" s="3"/>
      <c r="AC625" s="36">
        <f t="shared" si="27"/>
        <v>18131748</v>
      </c>
      <c r="AD625" s="37">
        <f t="shared" si="29"/>
        <v>126922240</v>
      </c>
      <c r="AE625" s="144"/>
      <c r="AG625" s="144"/>
      <c r="AI625" s="144"/>
    </row>
    <row r="626" spans="1:35" hidden="1" x14ac:dyDescent="0.25">
      <c r="A626" s="38">
        <v>614</v>
      </c>
      <c r="B626" s="61"/>
      <c r="C626" s="143" t="str">
        <f>VLOOKUP(D626,[8]Hoja1!$A$2:$B$1115,2,0)</f>
        <v>25777</v>
      </c>
      <c r="D626" s="31">
        <v>899999398</v>
      </c>
      <c r="E626" s="31">
        <v>217725777</v>
      </c>
      <c r="F626" s="61" t="s">
        <v>807</v>
      </c>
      <c r="G626" s="33">
        <v>0</v>
      </c>
      <c r="H626" s="33">
        <v>0</v>
      </c>
      <c r="I626" s="3">
        <v>82276858</v>
      </c>
      <c r="J626" s="3">
        <v>101163760</v>
      </c>
      <c r="K626" s="3">
        <v>0</v>
      </c>
      <c r="L626" s="3"/>
      <c r="M626" s="3"/>
      <c r="N626" s="3"/>
      <c r="O626" s="3"/>
      <c r="P626" s="34">
        <f t="shared" si="28"/>
        <v>183440618</v>
      </c>
      <c r="Q626" s="165">
        <v>128589380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6856405</v>
      </c>
      <c r="X626" s="3"/>
      <c r="Y626" s="3">
        <v>0</v>
      </c>
      <c r="Z626" s="3">
        <v>0</v>
      </c>
      <c r="AA626" s="3">
        <v>0</v>
      </c>
      <c r="AB626" s="3"/>
      <c r="AC626" s="36">
        <f t="shared" si="27"/>
        <v>6856405</v>
      </c>
      <c r="AD626" s="37">
        <f t="shared" si="29"/>
        <v>47994833</v>
      </c>
      <c r="AE626" s="144"/>
      <c r="AG626" s="144"/>
      <c r="AI626" s="144"/>
    </row>
    <row r="627" spans="1:35" hidden="1" x14ac:dyDescent="0.25">
      <c r="A627" s="29">
        <v>615</v>
      </c>
      <c r="B627" s="61"/>
      <c r="C627" s="143" t="str">
        <f>VLOOKUP(D627,[8]Hoja1!$A$2:$B$1115,2,0)</f>
        <v>25779</v>
      </c>
      <c r="D627" s="31">
        <v>899999700</v>
      </c>
      <c r="E627" s="31">
        <v>217925779</v>
      </c>
      <c r="F627" s="61" t="s">
        <v>808</v>
      </c>
      <c r="G627" s="33">
        <v>0</v>
      </c>
      <c r="H627" s="33">
        <v>0</v>
      </c>
      <c r="I627" s="3">
        <v>81147556</v>
      </c>
      <c r="J627" s="3">
        <v>103887125</v>
      </c>
      <c r="K627" s="3">
        <v>0</v>
      </c>
      <c r="L627" s="3"/>
      <c r="M627" s="3"/>
      <c r="N627" s="3"/>
      <c r="O627" s="3"/>
      <c r="P627" s="34">
        <f t="shared" si="28"/>
        <v>185034681</v>
      </c>
      <c r="Q627" s="165">
        <v>130936309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6762296</v>
      </c>
      <c r="X627" s="3"/>
      <c r="Y627" s="3">
        <v>0</v>
      </c>
      <c r="Z627" s="3">
        <v>0</v>
      </c>
      <c r="AA627" s="3">
        <v>0</v>
      </c>
      <c r="AB627" s="3"/>
      <c r="AC627" s="36">
        <f t="shared" si="27"/>
        <v>6762296</v>
      </c>
      <c r="AD627" s="37">
        <f t="shared" si="29"/>
        <v>47336076</v>
      </c>
      <c r="AE627" s="144"/>
      <c r="AG627" s="144"/>
      <c r="AI627" s="144"/>
    </row>
    <row r="628" spans="1:35" hidden="1" x14ac:dyDescent="0.25">
      <c r="A628" s="38">
        <v>616</v>
      </c>
      <c r="B628" s="61"/>
      <c r="C628" s="143" t="str">
        <f>VLOOKUP(D628,[8]Hoja1!$A$2:$B$1115,2,0)</f>
        <v>25781</v>
      </c>
      <c r="D628" s="31">
        <v>899999476</v>
      </c>
      <c r="E628" s="31">
        <v>218125781</v>
      </c>
      <c r="F628" s="61" t="s">
        <v>809</v>
      </c>
      <c r="G628" s="33">
        <v>0</v>
      </c>
      <c r="H628" s="33">
        <v>0</v>
      </c>
      <c r="I628" s="3">
        <v>99827066</v>
      </c>
      <c r="J628" s="3">
        <v>118610970</v>
      </c>
      <c r="K628" s="3">
        <v>0</v>
      </c>
      <c r="L628" s="3"/>
      <c r="M628" s="3"/>
      <c r="N628" s="3"/>
      <c r="O628" s="3"/>
      <c r="P628" s="34">
        <f t="shared" si="28"/>
        <v>218438036</v>
      </c>
      <c r="Q628" s="165">
        <v>151886658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8318922</v>
      </c>
      <c r="X628" s="3"/>
      <c r="Y628" s="3">
        <v>0</v>
      </c>
      <c r="Z628" s="3">
        <v>0</v>
      </c>
      <c r="AA628" s="3">
        <v>0</v>
      </c>
      <c r="AB628" s="3"/>
      <c r="AC628" s="36">
        <f t="shared" si="27"/>
        <v>8318922</v>
      </c>
      <c r="AD628" s="37">
        <f t="shared" si="29"/>
        <v>58232456</v>
      </c>
      <c r="AE628" s="144"/>
      <c r="AG628" s="144"/>
      <c r="AI628" s="144"/>
    </row>
    <row r="629" spans="1:35" hidden="1" x14ac:dyDescent="0.25">
      <c r="A629" s="29">
        <v>617</v>
      </c>
      <c r="B629" s="61"/>
      <c r="C629" s="143" t="str">
        <f>VLOOKUP(D629,[8]Hoja1!$A$2:$B$1115,2,0)</f>
        <v>25785</v>
      </c>
      <c r="D629" s="31">
        <v>899999443</v>
      </c>
      <c r="E629" s="31">
        <v>218525785</v>
      </c>
      <c r="F629" s="61" t="s">
        <v>810</v>
      </c>
      <c r="G629" s="33">
        <v>0</v>
      </c>
      <c r="H629" s="33">
        <v>0</v>
      </c>
      <c r="I629" s="3">
        <v>247850940</v>
      </c>
      <c r="J629" s="3">
        <v>312299271</v>
      </c>
      <c r="K629" s="3">
        <v>0</v>
      </c>
      <c r="L629" s="3"/>
      <c r="M629" s="3"/>
      <c r="N629" s="3"/>
      <c r="O629" s="3"/>
      <c r="P629" s="34">
        <f t="shared" si="28"/>
        <v>560150211</v>
      </c>
      <c r="Q629" s="165">
        <v>394916251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20654245</v>
      </c>
      <c r="X629" s="3"/>
      <c r="Y629" s="3">
        <v>0</v>
      </c>
      <c r="Z629" s="3">
        <v>0</v>
      </c>
      <c r="AA629" s="3">
        <v>0</v>
      </c>
      <c r="AB629" s="3"/>
      <c r="AC629" s="36">
        <f t="shared" si="27"/>
        <v>20654245</v>
      </c>
      <c r="AD629" s="37">
        <f t="shared" si="29"/>
        <v>144579715</v>
      </c>
      <c r="AE629" s="144"/>
      <c r="AG629" s="144"/>
      <c r="AI629" s="144"/>
    </row>
    <row r="630" spans="1:35" hidden="1" x14ac:dyDescent="0.25">
      <c r="A630" s="38">
        <v>618</v>
      </c>
      <c r="B630" s="61"/>
      <c r="C630" s="143" t="str">
        <f>VLOOKUP(D630,[8]Hoja1!$A$2:$B$1115,2,0)</f>
        <v>25793</v>
      </c>
      <c r="D630" s="31">
        <v>899999481</v>
      </c>
      <c r="E630" s="31">
        <v>219325793</v>
      </c>
      <c r="F630" s="61" t="s">
        <v>811</v>
      </c>
      <c r="G630" s="33">
        <v>0</v>
      </c>
      <c r="H630" s="33">
        <v>0</v>
      </c>
      <c r="I630" s="3">
        <v>152124096</v>
      </c>
      <c r="J630" s="3">
        <v>199759595</v>
      </c>
      <c r="K630" s="3">
        <v>0</v>
      </c>
      <c r="L630" s="3"/>
      <c r="M630" s="3"/>
      <c r="N630" s="3"/>
      <c r="O630" s="3"/>
      <c r="P630" s="34">
        <f t="shared" si="28"/>
        <v>351883691</v>
      </c>
      <c r="Q630" s="165">
        <v>250467627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12677008</v>
      </c>
      <c r="X630" s="3"/>
      <c r="Y630" s="3">
        <v>0</v>
      </c>
      <c r="Z630" s="3">
        <v>0</v>
      </c>
      <c r="AA630" s="3">
        <v>0</v>
      </c>
      <c r="AB630" s="3"/>
      <c r="AC630" s="36">
        <f t="shared" si="27"/>
        <v>12677008</v>
      </c>
      <c r="AD630" s="37">
        <f t="shared" si="29"/>
        <v>88739056</v>
      </c>
      <c r="AE630" s="144"/>
      <c r="AG630" s="144"/>
      <c r="AI630" s="144"/>
    </row>
    <row r="631" spans="1:35" hidden="1" x14ac:dyDescent="0.25">
      <c r="A631" s="29">
        <v>619</v>
      </c>
      <c r="B631" s="61"/>
      <c r="C631" s="143" t="str">
        <f>VLOOKUP(D631,[8]Hoja1!$A$2:$B$1115,2,0)</f>
        <v>25797</v>
      </c>
      <c r="D631" s="31">
        <v>800004574</v>
      </c>
      <c r="E631" s="31">
        <v>219725797</v>
      </c>
      <c r="F631" s="61" t="s">
        <v>812</v>
      </c>
      <c r="G631" s="33">
        <v>0</v>
      </c>
      <c r="H631" s="33">
        <v>0</v>
      </c>
      <c r="I631" s="3">
        <v>108209512</v>
      </c>
      <c r="J631" s="3">
        <v>139274739</v>
      </c>
      <c r="K631" s="3">
        <v>0</v>
      </c>
      <c r="L631" s="3"/>
      <c r="M631" s="3"/>
      <c r="N631" s="3"/>
      <c r="O631" s="3"/>
      <c r="P631" s="34">
        <f t="shared" si="28"/>
        <v>247484251</v>
      </c>
      <c r="Q631" s="165">
        <v>175344575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9017459</v>
      </c>
      <c r="X631" s="3"/>
      <c r="Y631" s="3">
        <v>0</v>
      </c>
      <c r="Z631" s="3">
        <v>0</v>
      </c>
      <c r="AA631" s="3">
        <v>0</v>
      </c>
      <c r="AB631" s="3"/>
      <c r="AC631" s="36">
        <f t="shared" si="27"/>
        <v>9017459</v>
      </c>
      <c r="AD631" s="37">
        <f t="shared" si="29"/>
        <v>63122217</v>
      </c>
      <c r="AE631" s="144"/>
      <c r="AG631" s="144"/>
      <c r="AI631" s="144"/>
    </row>
    <row r="632" spans="1:35" hidden="1" x14ac:dyDescent="0.25">
      <c r="A632" s="38">
        <v>620</v>
      </c>
      <c r="B632" s="61"/>
      <c r="C632" s="143" t="str">
        <f>VLOOKUP(D632,[8]Hoja1!$A$2:$B$1115,2,0)</f>
        <v>25799</v>
      </c>
      <c r="D632" s="31">
        <v>800095174</v>
      </c>
      <c r="E632" s="31">
        <v>219925799</v>
      </c>
      <c r="F632" s="61" t="s">
        <v>813</v>
      </c>
      <c r="G632" s="33">
        <v>0</v>
      </c>
      <c r="H632" s="33">
        <v>0</v>
      </c>
      <c r="I632" s="3">
        <v>236692272</v>
      </c>
      <c r="J632" s="3">
        <v>332375653</v>
      </c>
      <c r="K632" s="3">
        <v>0</v>
      </c>
      <c r="L632" s="3"/>
      <c r="M632" s="3"/>
      <c r="N632" s="3"/>
      <c r="O632" s="3"/>
      <c r="P632" s="34">
        <f t="shared" si="28"/>
        <v>569067925</v>
      </c>
      <c r="Q632" s="165">
        <v>411273077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19724356</v>
      </c>
      <c r="X632" s="3"/>
      <c r="Y632" s="3">
        <v>0</v>
      </c>
      <c r="Z632" s="3">
        <v>0</v>
      </c>
      <c r="AA632" s="3">
        <v>0</v>
      </c>
      <c r="AB632" s="3"/>
      <c r="AC632" s="36">
        <f t="shared" si="27"/>
        <v>19724356</v>
      </c>
      <c r="AD632" s="37">
        <f t="shared" si="29"/>
        <v>138070492</v>
      </c>
      <c r="AE632" s="144"/>
      <c r="AG632" s="144"/>
      <c r="AI632" s="144"/>
    </row>
    <row r="633" spans="1:35" hidden="1" x14ac:dyDescent="0.25">
      <c r="A633" s="29">
        <v>621</v>
      </c>
      <c r="B633" s="61"/>
      <c r="C633" s="143" t="str">
        <f>VLOOKUP(D633,[8]Hoja1!$A$2:$B$1115,2,0)</f>
        <v>25805</v>
      </c>
      <c r="D633" s="31">
        <v>800018689</v>
      </c>
      <c r="E633" s="31">
        <v>210525805</v>
      </c>
      <c r="F633" s="61" t="s">
        <v>814</v>
      </c>
      <c r="G633" s="33">
        <v>0</v>
      </c>
      <c r="H633" s="33">
        <v>0</v>
      </c>
      <c r="I633" s="3">
        <v>75344750</v>
      </c>
      <c r="J633" s="3">
        <v>78031156</v>
      </c>
      <c r="K633" s="3">
        <v>0</v>
      </c>
      <c r="L633" s="3"/>
      <c r="M633" s="3"/>
      <c r="N633" s="3"/>
      <c r="O633" s="3"/>
      <c r="P633" s="34">
        <f t="shared" si="28"/>
        <v>153375906</v>
      </c>
      <c r="Q633" s="165">
        <v>103146072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6278729</v>
      </c>
      <c r="X633" s="3"/>
      <c r="Y633" s="3">
        <v>0</v>
      </c>
      <c r="Z633" s="3">
        <v>0</v>
      </c>
      <c r="AA633" s="3">
        <v>0</v>
      </c>
      <c r="AB633" s="3"/>
      <c r="AC633" s="36">
        <f t="shared" si="27"/>
        <v>6278729</v>
      </c>
      <c r="AD633" s="37">
        <f t="shared" si="29"/>
        <v>43951105</v>
      </c>
      <c r="AE633" s="144"/>
      <c r="AG633" s="144"/>
      <c r="AI633" s="144"/>
    </row>
    <row r="634" spans="1:35" hidden="1" x14ac:dyDescent="0.25">
      <c r="A634" s="38">
        <v>622</v>
      </c>
      <c r="B634" s="61"/>
      <c r="C634" s="143" t="str">
        <f>VLOOKUP(D634,[8]Hoja1!$A$2:$B$1115,2,0)</f>
        <v>25807</v>
      </c>
      <c r="D634" s="31">
        <v>800094782</v>
      </c>
      <c r="E634" s="31">
        <v>210725807</v>
      </c>
      <c r="F634" s="61" t="s">
        <v>815</v>
      </c>
      <c r="G634" s="33">
        <v>0</v>
      </c>
      <c r="H634" s="33">
        <v>0</v>
      </c>
      <c r="I634" s="3">
        <v>33898622</v>
      </c>
      <c r="J634" s="3">
        <v>39722591</v>
      </c>
      <c r="K634" s="3">
        <v>0</v>
      </c>
      <c r="L634" s="3"/>
      <c r="M634" s="3"/>
      <c r="N634" s="3"/>
      <c r="O634" s="3"/>
      <c r="P634" s="34">
        <f t="shared" si="28"/>
        <v>73621213</v>
      </c>
      <c r="Q634" s="165">
        <v>51022131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2824885</v>
      </c>
      <c r="X634" s="3"/>
      <c r="Y634" s="3">
        <v>0</v>
      </c>
      <c r="Z634" s="3">
        <v>0</v>
      </c>
      <c r="AA634" s="3">
        <v>0</v>
      </c>
      <c r="AB634" s="3"/>
      <c r="AC634" s="36">
        <f t="shared" si="27"/>
        <v>2824885</v>
      </c>
      <c r="AD634" s="37">
        <f t="shared" si="29"/>
        <v>19774197</v>
      </c>
      <c r="AE634" s="144"/>
      <c r="AG634" s="144"/>
      <c r="AI634" s="144"/>
    </row>
    <row r="635" spans="1:35" hidden="1" x14ac:dyDescent="0.25">
      <c r="A635" s="29">
        <v>623</v>
      </c>
      <c r="B635" s="61"/>
      <c r="C635" s="143" t="str">
        <f>VLOOKUP(D635,[8]Hoja1!$A$2:$B$1115,2,0)</f>
        <v>25815</v>
      </c>
      <c r="D635" s="31">
        <v>800093439</v>
      </c>
      <c r="E635" s="31">
        <v>211525815</v>
      </c>
      <c r="F635" s="61" t="s">
        <v>816</v>
      </c>
      <c r="G635" s="33">
        <v>0</v>
      </c>
      <c r="H635" s="33">
        <v>0</v>
      </c>
      <c r="I635" s="3">
        <v>179317512</v>
      </c>
      <c r="J635" s="3">
        <v>206741069</v>
      </c>
      <c r="K635" s="3">
        <v>0</v>
      </c>
      <c r="L635" s="3"/>
      <c r="M635" s="3"/>
      <c r="N635" s="3"/>
      <c r="O635" s="3"/>
      <c r="P635" s="34">
        <f t="shared" si="28"/>
        <v>386058581</v>
      </c>
      <c r="Q635" s="165">
        <v>266513573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14943126</v>
      </c>
      <c r="X635" s="3"/>
      <c r="Y635" s="3">
        <v>0</v>
      </c>
      <c r="Z635" s="3">
        <v>0</v>
      </c>
      <c r="AA635" s="3">
        <v>0</v>
      </c>
      <c r="AB635" s="3"/>
      <c r="AC635" s="36">
        <f t="shared" si="27"/>
        <v>14943126</v>
      </c>
      <c r="AD635" s="37">
        <f t="shared" si="29"/>
        <v>104601882</v>
      </c>
      <c r="AE635" s="144"/>
      <c r="AG635" s="144"/>
      <c r="AI635" s="144"/>
    </row>
    <row r="636" spans="1:35" hidden="1" x14ac:dyDescent="0.25">
      <c r="A636" s="38">
        <v>624</v>
      </c>
      <c r="B636" s="61"/>
      <c r="C636" s="143" t="str">
        <f>VLOOKUP(D636,[8]Hoja1!$A$2:$B$1115,2,0)</f>
        <v>25817</v>
      </c>
      <c r="D636" s="31">
        <v>899999428</v>
      </c>
      <c r="E636" s="31">
        <v>211725817</v>
      </c>
      <c r="F636" s="61" t="s">
        <v>817</v>
      </c>
      <c r="G636" s="33">
        <v>0</v>
      </c>
      <c r="H636" s="33">
        <v>0</v>
      </c>
      <c r="I636" s="3">
        <v>775314448</v>
      </c>
      <c r="J636" s="3">
        <v>956522138</v>
      </c>
      <c r="K636" s="3">
        <v>0</v>
      </c>
      <c r="L636" s="3"/>
      <c r="M636" s="3"/>
      <c r="N636" s="3"/>
      <c r="O636" s="3"/>
      <c r="P636" s="34">
        <f t="shared" si="28"/>
        <v>1731836586</v>
      </c>
      <c r="Q636" s="165">
        <v>1214960286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64609537</v>
      </c>
      <c r="X636" s="3"/>
      <c r="Y636" s="3">
        <v>0</v>
      </c>
      <c r="Z636" s="3">
        <v>0</v>
      </c>
      <c r="AA636" s="3">
        <v>0</v>
      </c>
      <c r="AB636" s="3"/>
      <c r="AC636" s="36">
        <f t="shared" si="27"/>
        <v>64609537</v>
      </c>
      <c r="AD636" s="37">
        <f t="shared" si="29"/>
        <v>452266763</v>
      </c>
      <c r="AE636" s="144"/>
      <c r="AG636" s="144"/>
      <c r="AI636" s="144"/>
    </row>
    <row r="637" spans="1:35" hidden="1" x14ac:dyDescent="0.25">
      <c r="A637" s="29">
        <v>625</v>
      </c>
      <c r="B637" s="61"/>
      <c r="C637" s="143" t="str">
        <f>VLOOKUP(D637,[8]Hoja1!$A$2:$B$1115,2,0)</f>
        <v>25823</v>
      </c>
      <c r="D637" s="31">
        <v>800072715</v>
      </c>
      <c r="E637" s="31">
        <v>212325823</v>
      </c>
      <c r="F637" s="61" t="s">
        <v>818</v>
      </c>
      <c r="G637" s="33">
        <v>0</v>
      </c>
      <c r="H637" s="33">
        <v>0</v>
      </c>
      <c r="I637" s="3">
        <v>62880301</v>
      </c>
      <c r="J637" s="3">
        <v>71926033</v>
      </c>
      <c r="K637" s="3">
        <v>0</v>
      </c>
      <c r="L637" s="3"/>
      <c r="M637" s="3"/>
      <c r="N637" s="3"/>
      <c r="O637" s="3"/>
      <c r="P637" s="34">
        <f t="shared" si="28"/>
        <v>134806334</v>
      </c>
      <c r="Q637" s="165">
        <v>92886133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5240025</v>
      </c>
      <c r="X637" s="3"/>
      <c r="Y637" s="3">
        <v>0</v>
      </c>
      <c r="Z637" s="3">
        <v>0</v>
      </c>
      <c r="AA637" s="3">
        <v>0</v>
      </c>
      <c r="AB637" s="3"/>
      <c r="AC637" s="36">
        <f t="shared" si="27"/>
        <v>5240025</v>
      </c>
      <c r="AD637" s="37">
        <f t="shared" si="29"/>
        <v>36680176</v>
      </c>
      <c r="AE637" s="144"/>
      <c r="AG637" s="144"/>
      <c r="AI637" s="144"/>
    </row>
    <row r="638" spans="1:35" hidden="1" x14ac:dyDescent="0.25">
      <c r="A638" s="38">
        <v>626</v>
      </c>
      <c r="B638" s="61"/>
      <c r="C638" s="143" t="str">
        <f>VLOOKUP(D638,[8]Hoja1!$A$2:$B$1115,2,0)</f>
        <v>25839</v>
      </c>
      <c r="D638" s="31">
        <v>899999385</v>
      </c>
      <c r="E638" s="31">
        <v>213925839</v>
      </c>
      <c r="F638" s="61" t="s">
        <v>819</v>
      </c>
      <c r="G638" s="33">
        <v>0</v>
      </c>
      <c r="H638" s="33">
        <v>0</v>
      </c>
      <c r="I638" s="3">
        <v>179338128</v>
      </c>
      <c r="J638" s="3">
        <v>192542291</v>
      </c>
      <c r="K638" s="3">
        <v>0</v>
      </c>
      <c r="L638" s="3"/>
      <c r="M638" s="3"/>
      <c r="N638" s="3"/>
      <c r="O638" s="3"/>
      <c r="P638" s="34">
        <f t="shared" si="28"/>
        <v>371880419</v>
      </c>
      <c r="Q638" s="165">
        <v>252321667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14944844</v>
      </c>
      <c r="X638" s="3"/>
      <c r="Y638" s="3">
        <v>0</v>
      </c>
      <c r="Z638" s="3">
        <v>0</v>
      </c>
      <c r="AA638" s="3">
        <v>0</v>
      </c>
      <c r="AB638" s="3"/>
      <c r="AC638" s="36">
        <f t="shared" si="27"/>
        <v>14944844</v>
      </c>
      <c r="AD638" s="37">
        <f t="shared" si="29"/>
        <v>104613908</v>
      </c>
      <c r="AE638" s="144"/>
      <c r="AG638" s="144"/>
      <c r="AI638" s="144"/>
    </row>
    <row r="639" spans="1:35" hidden="1" x14ac:dyDescent="0.25">
      <c r="A639" s="29">
        <v>627</v>
      </c>
      <c r="B639" s="61"/>
      <c r="C639" s="143" t="str">
        <f>VLOOKUP(D639,[8]Hoja1!$A$2:$B$1115,2,0)</f>
        <v>25841</v>
      </c>
      <c r="D639" s="31">
        <v>800095568</v>
      </c>
      <c r="E639" s="31">
        <v>214125841</v>
      </c>
      <c r="F639" s="61" t="s">
        <v>820</v>
      </c>
      <c r="G639" s="33">
        <v>0</v>
      </c>
      <c r="H639" s="33">
        <v>0</v>
      </c>
      <c r="I639" s="3">
        <v>98345642</v>
      </c>
      <c r="J639" s="3">
        <v>115778038</v>
      </c>
      <c r="K639" s="3">
        <v>0</v>
      </c>
      <c r="L639" s="3"/>
      <c r="M639" s="3"/>
      <c r="N639" s="3"/>
      <c r="O639" s="3"/>
      <c r="P639" s="34">
        <f t="shared" si="28"/>
        <v>214123680</v>
      </c>
      <c r="Q639" s="165">
        <v>148559918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8195470</v>
      </c>
      <c r="X639" s="3"/>
      <c r="Y639" s="3">
        <v>0</v>
      </c>
      <c r="Z639" s="3">
        <v>0</v>
      </c>
      <c r="AA639" s="3">
        <v>0</v>
      </c>
      <c r="AB639" s="3"/>
      <c r="AC639" s="36">
        <f t="shared" si="27"/>
        <v>8195470</v>
      </c>
      <c r="AD639" s="37">
        <f t="shared" si="29"/>
        <v>57368292</v>
      </c>
      <c r="AE639" s="144"/>
      <c r="AG639" s="144"/>
      <c r="AI639" s="144"/>
    </row>
    <row r="640" spans="1:35" hidden="1" x14ac:dyDescent="0.25">
      <c r="A640" s="38">
        <v>628</v>
      </c>
      <c r="B640" s="61"/>
      <c r="C640" s="143" t="str">
        <f>VLOOKUP(D640,[8]Hoja1!$A$2:$B$1115,2,0)</f>
        <v>25843</v>
      </c>
      <c r="D640" s="31">
        <v>899999281</v>
      </c>
      <c r="E640" s="31">
        <v>214325843</v>
      </c>
      <c r="F640" s="61" t="s">
        <v>821</v>
      </c>
      <c r="G640" s="33">
        <v>0</v>
      </c>
      <c r="H640" s="33">
        <v>0</v>
      </c>
      <c r="I640" s="3">
        <v>579037696</v>
      </c>
      <c r="J640" s="3">
        <v>682997045</v>
      </c>
      <c r="K640" s="3">
        <v>0</v>
      </c>
      <c r="L640" s="3"/>
      <c r="M640" s="3"/>
      <c r="N640" s="3"/>
      <c r="O640" s="3"/>
      <c r="P640" s="34">
        <f t="shared" si="28"/>
        <v>1262034741</v>
      </c>
      <c r="Q640" s="165">
        <v>876009609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48253141</v>
      </c>
      <c r="X640" s="3"/>
      <c r="Y640" s="3">
        <v>0</v>
      </c>
      <c r="Z640" s="3">
        <v>0</v>
      </c>
      <c r="AA640" s="3">
        <v>0</v>
      </c>
      <c r="AB640" s="3"/>
      <c r="AC640" s="36">
        <f t="shared" si="27"/>
        <v>48253141</v>
      </c>
      <c r="AD640" s="37">
        <f t="shared" si="29"/>
        <v>337771991</v>
      </c>
      <c r="AE640" s="144"/>
      <c r="AG640" s="144"/>
      <c r="AI640" s="144"/>
    </row>
    <row r="641" spans="1:35" hidden="1" x14ac:dyDescent="0.25">
      <c r="A641" s="29">
        <v>629</v>
      </c>
      <c r="B641" s="61"/>
      <c r="C641" s="143" t="str">
        <f>VLOOKUP(D641,[8]Hoja1!$A$2:$B$1115,2,0)</f>
        <v>25845</v>
      </c>
      <c r="D641" s="31">
        <v>899999388</v>
      </c>
      <c r="E641" s="31">
        <v>214525845</v>
      </c>
      <c r="F641" s="61" t="s">
        <v>822</v>
      </c>
      <c r="G641" s="33">
        <v>0</v>
      </c>
      <c r="H641" s="33">
        <v>0</v>
      </c>
      <c r="I641" s="3">
        <v>107179462</v>
      </c>
      <c r="J641" s="3">
        <v>109505394</v>
      </c>
      <c r="K641" s="3">
        <v>0</v>
      </c>
      <c r="L641" s="3"/>
      <c r="M641" s="3"/>
      <c r="N641" s="3"/>
      <c r="O641" s="3"/>
      <c r="P641" s="34">
        <f t="shared" si="28"/>
        <v>216684856</v>
      </c>
      <c r="Q641" s="165">
        <v>145231882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8931622</v>
      </c>
      <c r="X641" s="3"/>
      <c r="Y641" s="3">
        <v>0</v>
      </c>
      <c r="Z641" s="3">
        <v>0</v>
      </c>
      <c r="AA641" s="3">
        <v>0</v>
      </c>
      <c r="AB641" s="3"/>
      <c r="AC641" s="36">
        <f t="shared" si="27"/>
        <v>8931622</v>
      </c>
      <c r="AD641" s="37">
        <f t="shared" si="29"/>
        <v>62521352</v>
      </c>
      <c r="AE641" s="144"/>
      <c r="AG641" s="144"/>
      <c r="AI641" s="144"/>
    </row>
    <row r="642" spans="1:35" hidden="1" x14ac:dyDescent="0.25">
      <c r="A642" s="38">
        <v>630</v>
      </c>
      <c r="B642" s="61"/>
      <c r="C642" s="143" t="str">
        <f>VLOOKUP(D642,[8]Hoja1!$A$2:$B$1115,2,0)</f>
        <v>25851</v>
      </c>
      <c r="D642" s="31">
        <v>899999407</v>
      </c>
      <c r="E642" s="31">
        <v>215125851</v>
      </c>
      <c r="F642" s="61" t="s">
        <v>823</v>
      </c>
      <c r="G642" s="33">
        <v>0</v>
      </c>
      <c r="H642" s="33">
        <v>0</v>
      </c>
      <c r="I642" s="3">
        <v>49828233</v>
      </c>
      <c r="J642" s="3">
        <v>63223326</v>
      </c>
      <c r="K642" s="3">
        <v>0</v>
      </c>
      <c r="L642" s="3"/>
      <c r="M642" s="3"/>
      <c r="N642" s="3"/>
      <c r="O642" s="3"/>
      <c r="P642" s="34">
        <f t="shared" si="28"/>
        <v>113051559</v>
      </c>
      <c r="Q642" s="165">
        <v>79832738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4152353</v>
      </c>
      <c r="X642" s="3"/>
      <c r="Y642" s="3">
        <v>0</v>
      </c>
      <c r="Z642" s="3">
        <v>0</v>
      </c>
      <c r="AA642" s="3">
        <v>0</v>
      </c>
      <c r="AB642" s="3"/>
      <c r="AC642" s="36">
        <f t="shared" si="27"/>
        <v>4152353</v>
      </c>
      <c r="AD642" s="37">
        <f t="shared" si="29"/>
        <v>29066468</v>
      </c>
      <c r="AE642" s="144"/>
      <c r="AG642" s="144"/>
      <c r="AI642" s="144"/>
    </row>
    <row r="643" spans="1:35" hidden="1" x14ac:dyDescent="0.25">
      <c r="A643" s="29">
        <v>631</v>
      </c>
      <c r="B643" s="61"/>
      <c r="C643" s="143" t="str">
        <f>VLOOKUP(D643,[8]Hoja1!$A$2:$B$1115,2,0)</f>
        <v>25862</v>
      </c>
      <c r="D643" s="31">
        <v>899999448</v>
      </c>
      <c r="E643" s="31">
        <v>216225862</v>
      </c>
      <c r="F643" s="61" t="s">
        <v>824</v>
      </c>
      <c r="G643" s="33">
        <v>0</v>
      </c>
      <c r="H643" s="33">
        <v>0</v>
      </c>
      <c r="I643" s="3">
        <v>128822276</v>
      </c>
      <c r="J643" s="3">
        <v>127816140</v>
      </c>
      <c r="K643" s="3">
        <v>0</v>
      </c>
      <c r="L643" s="3"/>
      <c r="M643" s="3"/>
      <c r="N643" s="3"/>
      <c r="O643" s="3"/>
      <c r="P643" s="34">
        <f t="shared" si="28"/>
        <v>256638416</v>
      </c>
      <c r="Q643" s="165">
        <v>170756900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10735190</v>
      </c>
      <c r="X643" s="3"/>
      <c r="Y643" s="3">
        <v>0</v>
      </c>
      <c r="Z643" s="3">
        <v>0</v>
      </c>
      <c r="AA643" s="3">
        <v>0</v>
      </c>
      <c r="AB643" s="3"/>
      <c r="AC643" s="36">
        <f t="shared" si="27"/>
        <v>10735190</v>
      </c>
      <c r="AD643" s="37">
        <f t="shared" si="29"/>
        <v>75146326</v>
      </c>
      <c r="AE643" s="144"/>
      <c r="AG643" s="144"/>
      <c r="AI643" s="144"/>
    </row>
    <row r="644" spans="1:35" hidden="1" x14ac:dyDescent="0.25">
      <c r="A644" s="38">
        <v>632</v>
      </c>
      <c r="B644" s="61"/>
      <c r="C644" s="143" t="str">
        <f>VLOOKUP(D644,[8]Hoja1!$A$2:$B$1115,2,0)</f>
        <v>25867</v>
      </c>
      <c r="D644" s="31">
        <v>899999709</v>
      </c>
      <c r="E644" s="31">
        <v>216725867</v>
      </c>
      <c r="F644" s="61" t="s">
        <v>825</v>
      </c>
      <c r="G644" s="33">
        <v>0</v>
      </c>
      <c r="H644" s="33">
        <v>0</v>
      </c>
      <c r="I644" s="3">
        <v>58559817</v>
      </c>
      <c r="J644" s="3">
        <v>61611106</v>
      </c>
      <c r="K644" s="3">
        <v>0</v>
      </c>
      <c r="L644" s="3"/>
      <c r="M644" s="3"/>
      <c r="N644" s="3"/>
      <c r="O644" s="3"/>
      <c r="P644" s="34">
        <f t="shared" si="28"/>
        <v>120170923</v>
      </c>
      <c r="Q644" s="165">
        <v>81131046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4879985</v>
      </c>
      <c r="X644" s="3"/>
      <c r="Y644" s="3">
        <v>0</v>
      </c>
      <c r="Z644" s="3">
        <v>0</v>
      </c>
      <c r="AA644" s="3">
        <v>0</v>
      </c>
      <c r="AB644" s="3"/>
      <c r="AC644" s="36">
        <f t="shared" si="27"/>
        <v>4879985</v>
      </c>
      <c r="AD644" s="37">
        <f t="shared" si="29"/>
        <v>34159892</v>
      </c>
      <c r="AE644" s="144"/>
      <c r="AG644" s="144"/>
      <c r="AI644" s="144"/>
    </row>
    <row r="645" spans="1:35" hidden="1" x14ac:dyDescent="0.25">
      <c r="A645" s="29">
        <v>633</v>
      </c>
      <c r="B645" s="61"/>
      <c r="C645" s="143" t="str">
        <f>VLOOKUP(D645,[8]Hoja1!$A$2:$B$1115,2,0)</f>
        <v>25871</v>
      </c>
      <c r="D645" s="31">
        <v>899999447</v>
      </c>
      <c r="E645" s="31">
        <v>217125871</v>
      </c>
      <c r="F645" s="61" t="s">
        <v>826</v>
      </c>
      <c r="G645" s="33">
        <v>0</v>
      </c>
      <c r="H645" s="33">
        <v>0</v>
      </c>
      <c r="I645" s="3">
        <v>23941721</v>
      </c>
      <c r="J645" s="3">
        <v>26605973</v>
      </c>
      <c r="K645" s="3">
        <v>0</v>
      </c>
      <c r="L645" s="3"/>
      <c r="M645" s="3"/>
      <c r="N645" s="3"/>
      <c r="O645" s="3"/>
      <c r="P645" s="34">
        <f t="shared" si="28"/>
        <v>50547694</v>
      </c>
      <c r="Q645" s="165">
        <v>34586545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1995143</v>
      </c>
      <c r="X645" s="3"/>
      <c r="Y645" s="3">
        <v>0</v>
      </c>
      <c r="Z645" s="3">
        <v>0</v>
      </c>
      <c r="AA645" s="3">
        <v>0</v>
      </c>
      <c r="AB645" s="3"/>
      <c r="AC645" s="36">
        <f t="shared" si="27"/>
        <v>1995143</v>
      </c>
      <c r="AD645" s="37">
        <f t="shared" si="29"/>
        <v>13966006</v>
      </c>
      <c r="AE645" s="144"/>
      <c r="AG645" s="144"/>
      <c r="AI645" s="144"/>
    </row>
    <row r="646" spans="1:35" hidden="1" x14ac:dyDescent="0.25">
      <c r="A646" s="38">
        <v>634</v>
      </c>
      <c r="B646" s="61"/>
      <c r="C646" s="143" t="str">
        <f>VLOOKUP(D646,[8]Hoja1!$A$2:$B$1115,2,0)</f>
        <v>25873</v>
      </c>
      <c r="D646" s="31">
        <v>899999445</v>
      </c>
      <c r="E646" s="31">
        <v>217325873</v>
      </c>
      <c r="F646" s="61" t="s">
        <v>827</v>
      </c>
      <c r="G646" s="33">
        <v>0</v>
      </c>
      <c r="H646" s="33">
        <v>0</v>
      </c>
      <c r="I646" s="3">
        <v>237293308</v>
      </c>
      <c r="J646" s="3">
        <v>318505764</v>
      </c>
      <c r="K646" s="3">
        <v>0</v>
      </c>
      <c r="L646" s="3"/>
      <c r="M646" s="3"/>
      <c r="N646" s="3"/>
      <c r="O646" s="3"/>
      <c r="P646" s="34">
        <f t="shared" si="28"/>
        <v>555799072</v>
      </c>
      <c r="Q646" s="165">
        <v>397603532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19774442</v>
      </c>
      <c r="X646" s="3"/>
      <c r="Y646" s="3">
        <v>0</v>
      </c>
      <c r="Z646" s="3">
        <v>0</v>
      </c>
      <c r="AA646" s="3">
        <v>0</v>
      </c>
      <c r="AB646" s="3"/>
      <c r="AC646" s="36">
        <f t="shared" si="27"/>
        <v>19774442</v>
      </c>
      <c r="AD646" s="37">
        <f t="shared" si="29"/>
        <v>138421098</v>
      </c>
      <c r="AE646" s="144"/>
      <c r="AG646" s="144"/>
      <c r="AI646" s="144"/>
    </row>
    <row r="647" spans="1:35" hidden="1" x14ac:dyDescent="0.25">
      <c r="A647" s="29">
        <v>635</v>
      </c>
      <c r="B647" s="61"/>
      <c r="C647" s="143" t="str">
        <f>VLOOKUP(D647,[8]Hoja1!$A$2:$B$1115,2,0)</f>
        <v>25875</v>
      </c>
      <c r="D647" s="31">
        <v>899999312</v>
      </c>
      <c r="E647" s="31">
        <v>217525875</v>
      </c>
      <c r="F647" s="61" t="s">
        <v>828</v>
      </c>
      <c r="G647" s="33">
        <v>0</v>
      </c>
      <c r="H647" s="33">
        <v>0</v>
      </c>
      <c r="I647" s="3">
        <v>304226800</v>
      </c>
      <c r="J647" s="3">
        <v>395881824</v>
      </c>
      <c r="K647" s="3">
        <v>0</v>
      </c>
      <c r="L647" s="3"/>
      <c r="M647" s="3"/>
      <c r="N647" s="3"/>
      <c r="O647" s="3"/>
      <c r="P647" s="34">
        <f t="shared" si="28"/>
        <v>700108624</v>
      </c>
      <c r="Q647" s="165">
        <v>497290756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25352233</v>
      </c>
      <c r="X647" s="3"/>
      <c r="Y647" s="3">
        <v>0</v>
      </c>
      <c r="Z647" s="3">
        <v>0</v>
      </c>
      <c r="AA647" s="3">
        <v>0</v>
      </c>
      <c r="AB647" s="3"/>
      <c r="AC647" s="36">
        <f t="shared" si="27"/>
        <v>25352233</v>
      </c>
      <c r="AD647" s="37">
        <f t="shared" si="29"/>
        <v>177465635</v>
      </c>
      <c r="AE647" s="144"/>
      <c r="AG647" s="144"/>
      <c r="AI647" s="144"/>
    </row>
    <row r="648" spans="1:35" hidden="1" x14ac:dyDescent="0.25">
      <c r="A648" s="38">
        <v>636</v>
      </c>
      <c r="B648" s="61"/>
      <c r="C648" s="143" t="str">
        <f>VLOOKUP(D648,[8]Hoja1!$A$2:$B$1115,2,0)</f>
        <v>25878</v>
      </c>
      <c r="D648" s="31">
        <v>890680142</v>
      </c>
      <c r="E648" s="31">
        <v>217825878</v>
      </c>
      <c r="F648" s="61" t="s">
        <v>829</v>
      </c>
      <c r="G648" s="33">
        <v>0</v>
      </c>
      <c r="H648" s="33">
        <v>0</v>
      </c>
      <c r="I648" s="3">
        <v>225432564</v>
      </c>
      <c r="J648" s="3">
        <v>270142328</v>
      </c>
      <c r="K648" s="3">
        <v>0</v>
      </c>
      <c r="L648" s="3"/>
      <c r="M648" s="3"/>
      <c r="N648" s="3"/>
      <c r="O648" s="3"/>
      <c r="P648" s="34">
        <f t="shared" si="28"/>
        <v>495574892</v>
      </c>
      <c r="Q648" s="165">
        <v>345286516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18786047</v>
      </c>
      <c r="X648" s="3"/>
      <c r="Y648" s="3">
        <v>0</v>
      </c>
      <c r="Z648" s="3">
        <v>0</v>
      </c>
      <c r="AA648" s="3">
        <v>0</v>
      </c>
      <c r="AB648" s="3"/>
      <c r="AC648" s="36">
        <f t="shared" si="27"/>
        <v>18786047</v>
      </c>
      <c r="AD648" s="37">
        <f t="shared" si="29"/>
        <v>131502329</v>
      </c>
      <c r="AE648" s="144"/>
      <c r="AG648" s="144"/>
      <c r="AI648" s="144"/>
    </row>
    <row r="649" spans="1:35" hidden="1" x14ac:dyDescent="0.25">
      <c r="A649" s="29">
        <v>637</v>
      </c>
      <c r="B649" s="61"/>
      <c r="C649" s="143" t="str">
        <f>VLOOKUP(D649,[8]Hoja1!$A$2:$B$1115,2,0)</f>
        <v>25885</v>
      </c>
      <c r="D649" s="31">
        <v>800094776</v>
      </c>
      <c r="E649" s="31">
        <v>218525885</v>
      </c>
      <c r="F649" s="61" t="s">
        <v>830</v>
      </c>
      <c r="G649" s="33">
        <v>0</v>
      </c>
      <c r="H649" s="33">
        <v>0</v>
      </c>
      <c r="I649" s="3">
        <v>336774944</v>
      </c>
      <c r="J649" s="3">
        <v>273387142</v>
      </c>
      <c r="K649" s="3">
        <v>0</v>
      </c>
      <c r="L649" s="3"/>
      <c r="M649" s="3"/>
      <c r="N649" s="3"/>
      <c r="O649" s="3"/>
      <c r="P649" s="34">
        <f t="shared" si="28"/>
        <v>610162086</v>
      </c>
      <c r="Q649" s="165">
        <v>385645458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28064579</v>
      </c>
      <c r="X649" s="3"/>
      <c r="Y649" s="3">
        <v>0</v>
      </c>
      <c r="Z649" s="3">
        <v>0</v>
      </c>
      <c r="AA649" s="3">
        <v>0</v>
      </c>
      <c r="AB649" s="3"/>
      <c r="AC649" s="36">
        <f t="shared" si="27"/>
        <v>28064579</v>
      </c>
      <c r="AD649" s="37">
        <f t="shared" si="29"/>
        <v>196452049</v>
      </c>
      <c r="AE649" s="144"/>
      <c r="AG649" s="144"/>
      <c r="AI649" s="144"/>
    </row>
    <row r="650" spans="1:35" hidden="1" x14ac:dyDescent="0.25">
      <c r="A650" s="38">
        <v>638</v>
      </c>
      <c r="B650" s="61"/>
      <c r="C650" s="143" t="str">
        <f>VLOOKUP(D650,[8]Hoja1!$A$2:$B$1115,2,0)</f>
        <v>25898</v>
      </c>
      <c r="D650" s="31">
        <v>800094778</v>
      </c>
      <c r="E650" s="31">
        <v>219825898</v>
      </c>
      <c r="F650" s="61" t="s">
        <v>831</v>
      </c>
      <c r="G650" s="33">
        <v>0</v>
      </c>
      <c r="H650" s="33">
        <v>0</v>
      </c>
      <c r="I650" s="3">
        <v>68377436</v>
      </c>
      <c r="J650" s="3">
        <v>86922282</v>
      </c>
      <c r="K650" s="3">
        <v>0</v>
      </c>
      <c r="L650" s="3"/>
      <c r="M650" s="3"/>
      <c r="N650" s="3"/>
      <c r="O650" s="3"/>
      <c r="P650" s="34">
        <f t="shared" si="28"/>
        <v>155299718</v>
      </c>
      <c r="Q650" s="165">
        <v>109714762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5698120</v>
      </c>
      <c r="X650" s="3"/>
      <c r="Y650" s="3">
        <v>0</v>
      </c>
      <c r="Z650" s="3">
        <v>0</v>
      </c>
      <c r="AA650" s="3">
        <v>0</v>
      </c>
      <c r="AB650" s="3"/>
      <c r="AC650" s="36">
        <f t="shared" si="27"/>
        <v>5698120</v>
      </c>
      <c r="AD650" s="37">
        <f t="shared" si="29"/>
        <v>39886836</v>
      </c>
      <c r="AE650" s="144"/>
      <c r="AG650" s="144"/>
      <c r="AI650" s="144"/>
    </row>
    <row r="651" spans="1:35" hidden="1" x14ac:dyDescent="0.25">
      <c r="A651" s="29">
        <v>639</v>
      </c>
      <c r="B651" s="61"/>
      <c r="C651" s="143" t="str">
        <f>VLOOKUP(D651,[8]Hoja1!$A$2:$B$1115,2,0)</f>
        <v>27006</v>
      </c>
      <c r="D651" s="31">
        <v>891680050</v>
      </c>
      <c r="E651" s="31">
        <v>210627006</v>
      </c>
      <c r="F651" s="61" t="s">
        <v>832</v>
      </c>
      <c r="G651" s="33">
        <v>0</v>
      </c>
      <c r="H651" s="33">
        <v>0</v>
      </c>
      <c r="I651" s="3">
        <v>548547736</v>
      </c>
      <c r="J651" s="3">
        <v>479207400</v>
      </c>
      <c r="K651" s="3">
        <v>0</v>
      </c>
      <c r="L651" s="3"/>
      <c r="M651" s="3"/>
      <c r="N651" s="3"/>
      <c r="O651" s="3"/>
      <c r="P651" s="34">
        <f t="shared" si="28"/>
        <v>1027755136</v>
      </c>
      <c r="Q651" s="165">
        <v>662056644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45712311</v>
      </c>
      <c r="X651" s="3"/>
      <c r="Y651" s="3">
        <v>0</v>
      </c>
      <c r="Z651" s="3">
        <v>0</v>
      </c>
      <c r="AA651" s="3">
        <v>0</v>
      </c>
      <c r="AB651" s="3"/>
      <c r="AC651" s="36">
        <f t="shared" si="27"/>
        <v>45712311</v>
      </c>
      <c r="AD651" s="37">
        <f t="shared" si="29"/>
        <v>319986181</v>
      </c>
      <c r="AE651" s="144"/>
      <c r="AG651" s="144"/>
      <c r="AI651" s="144"/>
    </row>
    <row r="652" spans="1:35" hidden="1" x14ac:dyDescent="0.25">
      <c r="A652" s="38">
        <v>640</v>
      </c>
      <c r="B652" s="61"/>
      <c r="C652" s="143" t="str">
        <f>VLOOKUP(D652,[8]Hoja1!$A$2:$B$1115,2,0)</f>
        <v>27025</v>
      </c>
      <c r="D652" s="31">
        <v>891600062</v>
      </c>
      <c r="E652" s="31">
        <v>212527025</v>
      </c>
      <c r="F652" s="61" t="s">
        <v>833</v>
      </c>
      <c r="G652" s="33">
        <v>0</v>
      </c>
      <c r="H652" s="33">
        <v>0</v>
      </c>
      <c r="I652" s="3">
        <v>2439115264</v>
      </c>
      <c r="J652" s="3">
        <v>1820561795</v>
      </c>
      <c r="K652" s="3">
        <v>0</v>
      </c>
      <c r="L652" s="3"/>
      <c r="M652" s="3"/>
      <c r="N652" s="3"/>
      <c r="O652" s="3"/>
      <c r="P652" s="34">
        <f t="shared" si="28"/>
        <v>4259677059</v>
      </c>
      <c r="Q652" s="165">
        <v>2465308775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203259605</v>
      </c>
      <c r="X652" s="3"/>
      <c r="Y652" s="3">
        <v>0</v>
      </c>
      <c r="Z652" s="3">
        <v>0</v>
      </c>
      <c r="AA652" s="3">
        <v>0</v>
      </c>
      <c r="AB652" s="3"/>
      <c r="AC652" s="36">
        <f t="shared" si="27"/>
        <v>203259605</v>
      </c>
      <c r="AD652" s="37">
        <f t="shared" si="29"/>
        <v>1591108679</v>
      </c>
      <c r="AE652" s="144"/>
      <c r="AG652" s="144"/>
      <c r="AI652" s="144"/>
    </row>
    <row r="653" spans="1:35" hidden="1" x14ac:dyDescent="0.25">
      <c r="A653" s="29">
        <v>641</v>
      </c>
      <c r="B653" s="61"/>
      <c r="C653" s="143" t="str">
        <f>VLOOKUP(D653,[8]Hoja1!$A$2:$B$1115,2,0)</f>
        <v>27050</v>
      </c>
      <c r="D653" s="31">
        <v>818000395</v>
      </c>
      <c r="E653" s="31">
        <v>215027050</v>
      </c>
      <c r="F653" s="61" t="s">
        <v>834</v>
      </c>
      <c r="G653" s="33">
        <v>0</v>
      </c>
      <c r="H653" s="33">
        <v>0</v>
      </c>
      <c r="I653" s="3">
        <v>267931180</v>
      </c>
      <c r="J653" s="3">
        <v>229859282</v>
      </c>
      <c r="K653" s="3">
        <v>0</v>
      </c>
      <c r="L653" s="3"/>
      <c r="M653" s="3"/>
      <c r="N653" s="3"/>
      <c r="O653" s="3"/>
      <c r="P653" s="34">
        <f t="shared" si="28"/>
        <v>497790462</v>
      </c>
      <c r="Q653" s="165">
        <v>319169674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22327598</v>
      </c>
      <c r="X653" s="3"/>
      <c r="Y653" s="3">
        <v>0</v>
      </c>
      <c r="Z653" s="3">
        <v>0</v>
      </c>
      <c r="AA653" s="3">
        <v>0</v>
      </c>
      <c r="AB653" s="3"/>
      <c r="AC653" s="36">
        <f t="shared" ref="AC653:AC716" si="30">SUM(R653:AA653)</f>
        <v>22327598</v>
      </c>
      <c r="AD653" s="37">
        <f t="shared" si="29"/>
        <v>156293190</v>
      </c>
      <c r="AE653" s="144"/>
      <c r="AG653" s="144"/>
      <c r="AI653" s="144"/>
    </row>
    <row r="654" spans="1:35" hidden="1" x14ac:dyDescent="0.25">
      <c r="A654" s="38">
        <v>642</v>
      </c>
      <c r="B654" s="61"/>
      <c r="C654" s="143" t="str">
        <f>VLOOKUP(D654,[8]Hoja1!$A$2:$B$1115,2,0)</f>
        <v>27073</v>
      </c>
      <c r="D654" s="31">
        <v>891680055</v>
      </c>
      <c r="E654" s="31">
        <v>217327073</v>
      </c>
      <c r="F654" s="61" t="s">
        <v>835</v>
      </c>
      <c r="G654" s="33">
        <v>0</v>
      </c>
      <c r="H654" s="33">
        <v>0</v>
      </c>
      <c r="I654" s="3">
        <v>1478390736</v>
      </c>
      <c r="J654" s="3">
        <v>1055298452</v>
      </c>
      <c r="K654" s="3">
        <v>0</v>
      </c>
      <c r="L654" s="3"/>
      <c r="M654" s="3"/>
      <c r="N654" s="3"/>
      <c r="O654" s="3"/>
      <c r="P654" s="34">
        <f t="shared" ref="P654:P717" si="31">SUM(G654:N654)</f>
        <v>2533689188</v>
      </c>
      <c r="Q654" s="165">
        <v>1548095364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123199228</v>
      </c>
      <c r="X654" s="3"/>
      <c r="Y654" s="3">
        <v>0</v>
      </c>
      <c r="Z654" s="3">
        <v>0</v>
      </c>
      <c r="AA654" s="3">
        <v>0</v>
      </c>
      <c r="AB654" s="3"/>
      <c r="AC654" s="36">
        <f t="shared" si="30"/>
        <v>123199228</v>
      </c>
      <c r="AD654" s="37">
        <f t="shared" si="29"/>
        <v>862394596</v>
      </c>
      <c r="AE654" s="144"/>
      <c r="AG654" s="144"/>
      <c r="AI654" s="144"/>
    </row>
    <row r="655" spans="1:35" hidden="1" x14ac:dyDescent="0.25">
      <c r="A655" s="29">
        <v>643</v>
      </c>
      <c r="B655" s="61"/>
      <c r="C655" s="143" t="str">
        <f>VLOOKUP(D655,[8]Hoja1!$A$2:$B$1115,2,0)</f>
        <v>27075</v>
      </c>
      <c r="D655" s="31">
        <v>891680395</v>
      </c>
      <c r="E655" s="31">
        <v>217527075</v>
      </c>
      <c r="F655" s="61" t="s">
        <v>836</v>
      </c>
      <c r="G655" s="33">
        <v>0</v>
      </c>
      <c r="H655" s="33">
        <v>0</v>
      </c>
      <c r="I655" s="3">
        <v>423817648</v>
      </c>
      <c r="J655" s="3">
        <v>365499496</v>
      </c>
      <c r="K655" s="3">
        <v>0</v>
      </c>
      <c r="L655" s="3"/>
      <c r="M655" s="3"/>
      <c r="N655" s="3"/>
      <c r="O655" s="3"/>
      <c r="P655" s="34">
        <f t="shared" si="31"/>
        <v>789317144</v>
      </c>
      <c r="Q655" s="165">
        <v>506772044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35318137</v>
      </c>
      <c r="X655" s="3"/>
      <c r="Y655" s="3">
        <v>0</v>
      </c>
      <c r="Z655" s="3">
        <v>0</v>
      </c>
      <c r="AA655" s="3">
        <v>0</v>
      </c>
      <c r="AB655" s="3"/>
      <c r="AC655" s="36">
        <f t="shared" si="30"/>
        <v>35318137</v>
      </c>
      <c r="AD655" s="37">
        <f t="shared" ref="AD655:AD718" si="32">+P655-Q655+AB655-AC655</f>
        <v>247226963</v>
      </c>
      <c r="AE655" s="144"/>
      <c r="AG655" s="144"/>
      <c r="AI655" s="144"/>
    </row>
    <row r="656" spans="1:35" hidden="1" x14ac:dyDescent="0.25">
      <c r="A656" s="38">
        <v>644</v>
      </c>
      <c r="B656" s="61"/>
      <c r="C656" s="143" t="str">
        <f>VLOOKUP(D656,[8]Hoja1!$A$2:$B$1115,2,0)</f>
        <v>27077</v>
      </c>
      <c r="D656" s="31">
        <v>800095589</v>
      </c>
      <c r="E656" s="31">
        <v>217727077</v>
      </c>
      <c r="F656" s="61" t="s">
        <v>837</v>
      </c>
      <c r="G656" s="33">
        <v>0</v>
      </c>
      <c r="H656" s="33">
        <v>0</v>
      </c>
      <c r="I656" s="3">
        <v>1362067840</v>
      </c>
      <c r="J656" s="3">
        <v>937997127</v>
      </c>
      <c r="K656" s="3">
        <v>0</v>
      </c>
      <c r="L656" s="3"/>
      <c r="M656" s="3"/>
      <c r="N656" s="3"/>
      <c r="O656" s="3"/>
      <c r="P656" s="34">
        <f t="shared" si="31"/>
        <v>2300064967</v>
      </c>
      <c r="Q656" s="165">
        <v>1392019739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113505653</v>
      </c>
      <c r="X656" s="3"/>
      <c r="Y656" s="3">
        <v>0</v>
      </c>
      <c r="Z656" s="3">
        <v>0</v>
      </c>
      <c r="AA656" s="3">
        <v>0</v>
      </c>
      <c r="AB656" s="3"/>
      <c r="AC656" s="36">
        <f t="shared" si="30"/>
        <v>113505653</v>
      </c>
      <c r="AD656" s="37">
        <f t="shared" si="32"/>
        <v>794539575</v>
      </c>
      <c r="AE656" s="144"/>
      <c r="AG656" s="144"/>
      <c r="AI656" s="144"/>
    </row>
    <row r="657" spans="1:35" hidden="1" x14ac:dyDescent="0.25">
      <c r="A657" s="29">
        <v>645</v>
      </c>
      <c r="B657" s="61"/>
      <c r="C657" s="143" t="str">
        <f>VLOOKUP(D657,[8]Hoja1!$A$2:$B$1115,2,0)</f>
        <v>27099</v>
      </c>
      <c r="D657" s="31">
        <v>800070375</v>
      </c>
      <c r="E657" s="31">
        <v>219927099</v>
      </c>
      <c r="F657" s="61" t="s">
        <v>838</v>
      </c>
      <c r="G657" s="33">
        <v>0</v>
      </c>
      <c r="H657" s="33">
        <v>0</v>
      </c>
      <c r="I657" s="3">
        <v>1429167872</v>
      </c>
      <c r="J657" s="3">
        <v>1017177728</v>
      </c>
      <c r="K657" s="3">
        <v>0</v>
      </c>
      <c r="L657" s="3"/>
      <c r="M657" s="3"/>
      <c r="N657" s="3"/>
      <c r="O657" s="3"/>
      <c r="P657" s="34">
        <f t="shared" si="31"/>
        <v>2446345600</v>
      </c>
      <c r="Q657" s="165">
        <v>1493567020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119097323</v>
      </c>
      <c r="X657" s="3"/>
      <c r="Y657" s="3">
        <v>0</v>
      </c>
      <c r="Z657" s="3">
        <v>0</v>
      </c>
      <c r="AA657" s="3">
        <v>0</v>
      </c>
      <c r="AB657" s="3"/>
      <c r="AC657" s="36">
        <f t="shared" si="30"/>
        <v>119097323</v>
      </c>
      <c r="AD657" s="37">
        <f t="shared" si="32"/>
        <v>833681257</v>
      </c>
      <c r="AE657" s="144"/>
      <c r="AG657" s="144"/>
      <c r="AI657" s="144"/>
    </row>
    <row r="658" spans="1:35" hidden="1" x14ac:dyDescent="0.25">
      <c r="A658" s="38">
        <v>646</v>
      </c>
      <c r="B658" s="61"/>
      <c r="C658" s="143" t="str">
        <f>VLOOKUP(D658,[8]Hoja1!$A$2:$B$1115,2,0)</f>
        <v>27135</v>
      </c>
      <c r="D658" s="31">
        <v>800239414</v>
      </c>
      <c r="E658" s="31">
        <v>213527135</v>
      </c>
      <c r="F658" s="61" t="s">
        <v>839</v>
      </c>
      <c r="G658" s="33">
        <v>0</v>
      </c>
      <c r="H658" s="33">
        <v>0</v>
      </c>
      <c r="I658" s="3">
        <v>292297008</v>
      </c>
      <c r="J658" s="3">
        <v>257942876</v>
      </c>
      <c r="K658" s="3">
        <v>0</v>
      </c>
      <c r="L658" s="3"/>
      <c r="M658" s="3"/>
      <c r="N658" s="3"/>
      <c r="O658" s="3"/>
      <c r="P658" s="34">
        <f t="shared" si="31"/>
        <v>550239884</v>
      </c>
      <c r="Q658" s="165">
        <v>355375212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24358084</v>
      </c>
      <c r="X658" s="3"/>
      <c r="Y658" s="3">
        <v>0</v>
      </c>
      <c r="Z658" s="3">
        <v>0</v>
      </c>
      <c r="AA658" s="3">
        <v>0</v>
      </c>
      <c r="AB658" s="3"/>
      <c r="AC658" s="36">
        <f t="shared" si="30"/>
        <v>24358084</v>
      </c>
      <c r="AD658" s="37">
        <f t="shared" si="32"/>
        <v>170506588</v>
      </c>
      <c r="AE658" s="144"/>
      <c r="AG658" s="144"/>
      <c r="AI658" s="144"/>
    </row>
    <row r="659" spans="1:35" hidden="1" x14ac:dyDescent="0.25">
      <c r="A659" s="29">
        <v>647</v>
      </c>
      <c r="B659" s="61"/>
      <c r="C659" s="143" t="str">
        <f>VLOOKUP(D659,[8]Hoja1!$A$2:$B$1115,2,0)</f>
        <v>27150</v>
      </c>
      <c r="D659" s="31">
        <v>818001341</v>
      </c>
      <c r="E659" s="31">
        <v>215027150</v>
      </c>
      <c r="F659" s="61" t="s">
        <v>840</v>
      </c>
      <c r="G659" s="33">
        <v>0</v>
      </c>
      <c r="H659" s="33">
        <v>0</v>
      </c>
      <c r="I659" s="3">
        <v>1154239376</v>
      </c>
      <c r="J659" s="3">
        <v>800427368</v>
      </c>
      <c r="K659" s="3">
        <v>0</v>
      </c>
      <c r="L659" s="3"/>
      <c r="M659" s="3"/>
      <c r="N659" s="3"/>
      <c r="O659" s="3"/>
      <c r="P659" s="34">
        <f t="shared" si="31"/>
        <v>1954666744</v>
      </c>
      <c r="Q659" s="165">
        <v>1185173828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96186615</v>
      </c>
      <c r="X659" s="3"/>
      <c r="Y659" s="3">
        <v>0</v>
      </c>
      <c r="Z659" s="3">
        <v>0</v>
      </c>
      <c r="AA659" s="3">
        <v>0</v>
      </c>
      <c r="AB659" s="3"/>
      <c r="AC659" s="36">
        <f t="shared" si="30"/>
        <v>96186615</v>
      </c>
      <c r="AD659" s="37">
        <f t="shared" si="32"/>
        <v>673306301</v>
      </c>
      <c r="AE659" s="144"/>
      <c r="AG659" s="144"/>
      <c r="AI659" s="144"/>
    </row>
    <row r="660" spans="1:35" hidden="1" x14ac:dyDescent="0.25">
      <c r="A660" s="38">
        <v>648</v>
      </c>
      <c r="B660" s="61"/>
      <c r="C660" s="143" t="str">
        <f>VLOOKUP(D660,[8]Hoja1!$A$2:$B$1115,2,0)</f>
        <v>27160</v>
      </c>
      <c r="D660" s="31">
        <v>818001202</v>
      </c>
      <c r="E660" s="31">
        <v>216027160</v>
      </c>
      <c r="F660" s="61" t="s">
        <v>841</v>
      </c>
      <c r="G660" s="33">
        <v>0</v>
      </c>
      <c r="H660" s="33">
        <v>0</v>
      </c>
      <c r="I660" s="3">
        <v>230457216</v>
      </c>
      <c r="J660" s="3">
        <v>183108788</v>
      </c>
      <c r="K660" s="3">
        <v>0</v>
      </c>
      <c r="L660" s="3"/>
      <c r="M660" s="3"/>
      <c r="N660" s="3"/>
      <c r="O660" s="3"/>
      <c r="P660" s="34">
        <f t="shared" si="31"/>
        <v>413566004</v>
      </c>
      <c r="Q660" s="165">
        <v>259927860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19204768</v>
      </c>
      <c r="X660" s="3"/>
      <c r="Y660" s="3">
        <v>0</v>
      </c>
      <c r="Z660" s="3">
        <v>0</v>
      </c>
      <c r="AA660" s="3">
        <v>0</v>
      </c>
      <c r="AB660" s="3"/>
      <c r="AC660" s="36">
        <f t="shared" si="30"/>
        <v>19204768</v>
      </c>
      <c r="AD660" s="37">
        <f t="shared" si="32"/>
        <v>134433376</v>
      </c>
      <c r="AE660" s="144"/>
      <c r="AG660" s="144"/>
      <c r="AI660" s="144"/>
    </row>
    <row r="661" spans="1:35" hidden="1" x14ac:dyDescent="0.25">
      <c r="A661" s="29">
        <v>649</v>
      </c>
      <c r="B661" s="61"/>
      <c r="C661" s="143" t="str">
        <f>VLOOKUP(D661,[8]Hoja1!$A$2:$B$1115,2,0)</f>
        <v>27205</v>
      </c>
      <c r="D661" s="31">
        <v>891680057</v>
      </c>
      <c r="E661" s="31">
        <v>210527205</v>
      </c>
      <c r="F661" s="61" t="s">
        <v>842</v>
      </c>
      <c r="G661" s="33">
        <v>0</v>
      </c>
      <c r="H661" s="33">
        <v>0</v>
      </c>
      <c r="I661" s="3">
        <v>722148848</v>
      </c>
      <c r="J661" s="3">
        <v>544256050</v>
      </c>
      <c r="K661" s="3">
        <v>0</v>
      </c>
      <c r="L661" s="3"/>
      <c r="M661" s="3"/>
      <c r="N661" s="3"/>
      <c r="O661" s="3"/>
      <c r="P661" s="34">
        <f t="shared" si="31"/>
        <v>1266404898</v>
      </c>
      <c r="Q661" s="165">
        <v>784972334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60179071</v>
      </c>
      <c r="X661" s="3"/>
      <c r="Y661" s="3">
        <v>0</v>
      </c>
      <c r="Z661" s="3">
        <v>0</v>
      </c>
      <c r="AA661" s="3">
        <v>0</v>
      </c>
      <c r="AB661" s="3"/>
      <c r="AC661" s="36">
        <f t="shared" si="30"/>
        <v>60179071</v>
      </c>
      <c r="AD661" s="37">
        <f t="shared" si="32"/>
        <v>421253493</v>
      </c>
      <c r="AE661" s="144"/>
      <c r="AG661" s="144"/>
      <c r="AI661" s="144"/>
    </row>
    <row r="662" spans="1:35" hidden="1" x14ac:dyDescent="0.25">
      <c r="A662" s="38">
        <v>650</v>
      </c>
      <c r="B662" s="61"/>
      <c r="C662" s="143" t="str">
        <f>VLOOKUP(D662,[8]Hoja1!$A$2:$B$1115,2,0)</f>
        <v>27245</v>
      </c>
      <c r="D662" s="31">
        <v>891680061</v>
      </c>
      <c r="E662" s="31">
        <v>214527245</v>
      </c>
      <c r="F662" s="61" t="s">
        <v>843</v>
      </c>
      <c r="G662" s="33">
        <v>0</v>
      </c>
      <c r="H662" s="33">
        <v>0</v>
      </c>
      <c r="I662" s="3">
        <v>474234968</v>
      </c>
      <c r="J662" s="3">
        <v>457397162</v>
      </c>
      <c r="K662" s="3">
        <v>0</v>
      </c>
      <c r="L662" s="3"/>
      <c r="M662" s="3"/>
      <c r="N662" s="3"/>
      <c r="O662" s="3"/>
      <c r="P662" s="34">
        <f t="shared" si="31"/>
        <v>931632130</v>
      </c>
      <c r="Q662" s="165">
        <v>615475486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39519581</v>
      </c>
      <c r="X662" s="3"/>
      <c r="Y662" s="3">
        <v>0</v>
      </c>
      <c r="Z662" s="3">
        <v>0</v>
      </c>
      <c r="AA662" s="3">
        <v>0</v>
      </c>
      <c r="AB662" s="3"/>
      <c r="AC662" s="36">
        <f t="shared" si="30"/>
        <v>39519581</v>
      </c>
      <c r="AD662" s="37">
        <f t="shared" si="32"/>
        <v>276637063</v>
      </c>
      <c r="AE662" s="144"/>
      <c r="AG662" s="144"/>
      <c r="AI662" s="144"/>
    </row>
    <row r="663" spans="1:35" hidden="1" x14ac:dyDescent="0.25">
      <c r="A663" s="29">
        <v>651</v>
      </c>
      <c r="B663" s="61"/>
      <c r="C663" s="143" t="str">
        <f>VLOOKUP(D663,[8]Hoja1!$A$2:$B$1115,2,0)</f>
        <v>27250</v>
      </c>
      <c r="D663" s="31">
        <v>818000002</v>
      </c>
      <c r="E663" s="31">
        <v>215027250</v>
      </c>
      <c r="F663" s="61" t="s">
        <v>844</v>
      </c>
      <c r="G663" s="33">
        <v>0</v>
      </c>
      <c r="H663" s="33">
        <v>0</v>
      </c>
      <c r="I663" s="3">
        <v>1147541040</v>
      </c>
      <c r="J663" s="3">
        <v>754244053</v>
      </c>
      <c r="K663" s="3">
        <v>0</v>
      </c>
      <c r="L663" s="3"/>
      <c r="M663" s="3"/>
      <c r="N663" s="3"/>
      <c r="O663" s="3"/>
      <c r="P663" s="34">
        <f t="shared" si="31"/>
        <v>1901785093</v>
      </c>
      <c r="Q663" s="165">
        <v>1136757733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95628420</v>
      </c>
      <c r="X663" s="3"/>
      <c r="Y663" s="3">
        <v>0</v>
      </c>
      <c r="Z663" s="3">
        <v>0</v>
      </c>
      <c r="AA663" s="3">
        <v>0</v>
      </c>
      <c r="AB663" s="3"/>
      <c r="AC663" s="36">
        <f t="shared" si="30"/>
        <v>95628420</v>
      </c>
      <c r="AD663" s="37">
        <f t="shared" si="32"/>
        <v>669398940</v>
      </c>
      <c r="AE663" s="144"/>
      <c r="AG663" s="144"/>
      <c r="AI663" s="144"/>
    </row>
    <row r="664" spans="1:35" hidden="1" x14ac:dyDescent="0.25">
      <c r="A664" s="38">
        <v>652</v>
      </c>
      <c r="B664" s="61"/>
      <c r="C664" s="143" t="str">
        <f>VLOOKUP(D664,[8]Hoja1!$A$2:$B$1115,2,0)</f>
        <v>27361</v>
      </c>
      <c r="D664" s="31">
        <v>891680067</v>
      </c>
      <c r="E664" s="31">
        <v>216127361</v>
      </c>
      <c r="F664" s="61" t="s">
        <v>845</v>
      </c>
      <c r="G664" s="33">
        <v>0</v>
      </c>
      <c r="H664" s="33">
        <v>0</v>
      </c>
      <c r="I664" s="3">
        <v>2689112224</v>
      </c>
      <c r="J664" s="3">
        <v>1634998377</v>
      </c>
      <c r="K664" s="3">
        <v>0</v>
      </c>
      <c r="L664" s="3"/>
      <c r="M664" s="3"/>
      <c r="N664" s="3"/>
      <c r="O664" s="3"/>
      <c r="P664" s="34">
        <f t="shared" si="31"/>
        <v>4324110601</v>
      </c>
      <c r="Q664" s="165">
        <v>2531369117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224092685</v>
      </c>
      <c r="X664" s="3"/>
      <c r="Y664" s="3">
        <v>0</v>
      </c>
      <c r="Z664" s="3">
        <v>0</v>
      </c>
      <c r="AA664" s="3">
        <v>0</v>
      </c>
      <c r="AB664" s="3"/>
      <c r="AC664" s="36">
        <f t="shared" si="30"/>
        <v>224092685</v>
      </c>
      <c r="AD664" s="37">
        <f t="shared" si="32"/>
        <v>1568648799</v>
      </c>
      <c r="AE664" s="144"/>
      <c r="AG664" s="144"/>
      <c r="AI664" s="144"/>
    </row>
    <row r="665" spans="1:35" hidden="1" x14ac:dyDescent="0.25">
      <c r="A665" s="29">
        <v>653</v>
      </c>
      <c r="B665" s="61"/>
      <c r="C665" s="143" t="str">
        <f>VLOOKUP(D665,[8]Hoja1!$A$2:$B$1115,2,0)</f>
        <v>27372</v>
      </c>
      <c r="D665" s="31">
        <v>891680402</v>
      </c>
      <c r="E665" s="31">
        <v>217227372</v>
      </c>
      <c r="F665" s="61" t="s">
        <v>846</v>
      </c>
      <c r="G665" s="33">
        <v>0</v>
      </c>
      <c r="H665" s="33">
        <v>0</v>
      </c>
      <c r="I665" s="3">
        <v>272042036</v>
      </c>
      <c r="J665" s="3">
        <v>213180417</v>
      </c>
      <c r="K665" s="3">
        <v>0</v>
      </c>
      <c r="L665" s="3"/>
      <c r="M665" s="3"/>
      <c r="N665" s="3"/>
      <c r="O665" s="3"/>
      <c r="P665" s="34">
        <f t="shared" si="31"/>
        <v>485222453</v>
      </c>
      <c r="Q665" s="165">
        <v>303861097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22670170</v>
      </c>
      <c r="X665" s="3"/>
      <c r="Y665" s="3">
        <v>0</v>
      </c>
      <c r="Z665" s="3">
        <v>0</v>
      </c>
      <c r="AA665" s="3">
        <v>0</v>
      </c>
      <c r="AB665" s="3"/>
      <c r="AC665" s="36">
        <f t="shared" si="30"/>
        <v>22670170</v>
      </c>
      <c r="AD665" s="37">
        <f t="shared" si="32"/>
        <v>158691186</v>
      </c>
      <c r="AE665" s="144"/>
      <c r="AG665" s="144"/>
      <c r="AI665" s="144"/>
    </row>
    <row r="666" spans="1:35" hidden="1" x14ac:dyDescent="0.25">
      <c r="A666" s="38">
        <v>654</v>
      </c>
      <c r="B666" s="61"/>
      <c r="C666" s="143" t="str">
        <f>VLOOKUP(D666,[8]Hoja1!$A$2:$B$1115,2,0)</f>
        <v>27413</v>
      </c>
      <c r="D666" s="31">
        <v>891680281</v>
      </c>
      <c r="E666" s="31">
        <v>211327413</v>
      </c>
      <c r="F666" s="61" t="s">
        <v>847</v>
      </c>
      <c r="G666" s="33">
        <v>0</v>
      </c>
      <c r="H666" s="33">
        <v>0</v>
      </c>
      <c r="I666" s="3">
        <v>1016409920</v>
      </c>
      <c r="J666" s="3">
        <v>734906729</v>
      </c>
      <c r="K666" s="3">
        <v>0</v>
      </c>
      <c r="L666" s="3"/>
      <c r="M666" s="3"/>
      <c r="N666" s="3"/>
      <c r="O666" s="3"/>
      <c r="P666" s="34">
        <f t="shared" si="31"/>
        <v>1751316649</v>
      </c>
      <c r="Q666" s="165">
        <v>1073710037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84700827</v>
      </c>
      <c r="X666" s="3"/>
      <c r="Y666" s="3">
        <v>0</v>
      </c>
      <c r="Z666" s="3">
        <v>0</v>
      </c>
      <c r="AA666" s="3">
        <v>0</v>
      </c>
      <c r="AB666" s="3"/>
      <c r="AC666" s="36">
        <f t="shared" si="30"/>
        <v>84700827</v>
      </c>
      <c r="AD666" s="37">
        <f t="shared" si="32"/>
        <v>592905785</v>
      </c>
      <c r="AE666" s="144"/>
      <c r="AG666" s="144"/>
      <c r="AI666" s="144"/>
    </row>
    <row r="667" spans="1:35" hidden="1" x14ac:dyDescent="0.25">
      <c r="A667" s="29">
        <v>655</v>
      </c>
      <c r="B667" s="61"/>
      <c r="C667" s="143" t="str">
        <f>VLOOKUP(D667,[8]Hoja1!$A$2:$B$1115,2,0)</f>
        <v>27425</v>
      </c>
      <c r="D667" s="31">
        <v>818000941</v>
      </c>
      <c r="E667" s="31">
        <v>212527425</v>
      </c>
      <c r="F667" s="61" t="s">
        <v>848</v>
      </c>
      <c r="G667" s="33">
        <v>0</v>
      </c>
      <c r="H667" s="33">
        <v>0</v>
      </c>
      <c r="I667" s="3">
        <v>499218824</v>
      </c>
      <c r="J667" s="3">
        <v>360520126</v>
      </c>
      <c r="K667" s="3">
        <v>0</v>
      </c>
      <c r="L667" s="3"/>
      <c r="M667" s="3"/>
      <c r="N667" s="3"/>
      <c r="O667" s="3"/>
      <c r="P667" s="34">
        <f t="shared" si="31"/>
        <v>859738950</v>
      </c>
      <c r="Q667" s="165">
        <v>526926402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41601569</v>
      </c>
      <c r="X667" s="3"/>
      <c r="Y667" s="3">
        <v>0</v>
      </c>
      <c r="Z667" s="3">
        <v>0</v>
      </c>
      <c r="AA667" s="3">
        <v>0</v>
      </c>
      <c r="AB667" s="3"/>
      <c r="AC667" s="36">
        <f t="shared" si="30"/>
        <v>41601569</v>
      </c>
      <c r="AD667" s="37">
        <f t="shared" si="32"/>
        <v>291210979</v>
      </c>
      <c r="AE667" s="144"/>
      <c r="AG667" s="144"/>
      <c r="AI667" s="144"/>
    </row>
    <row r="668" spans="1:35" hidden="1" x14ac:dyDescent="0.25">
      <c r="A668" s="38">
        <v>656</v>
      </c>
      <c r="B668" s="61"/>
      <c r="C668" s="143" t="str">
        <f>VLOOKUP(D668,[8]Hoja1!$A$2:$B$1115,2,0)</f>
        <v>27430</v>
      </c>
      <c r="D668" s="31">
        <v>818000907</v>
      </c>
      <c r="E668" s="31">
        <v>213027430</v>
      </c>
      <c r="F668" s="61" t="s">
        <v>849</v>
      </c>
      <c r="G668" s="33">
        <v>0</v>
      </c>
      <c r="H668" s="33">
        <v>0</v>
      </c>
      <c r="I668" s="3">
        <v>920179408</v>
      </c>
      <c r="J668" s="3">
        <v>651032025</v>
      </c>
      <c r="K668" s="3">
        <v>0</v>
      </c>
      <c r="L668" s="3"/>
      <c r="M668" s="3"/>
      <c r="N668" s="3"/>
      <c r="O668" s="3"/>
      <c r="P668" s="34">
        <f t="shared" si="31"/>
        <v>1571211433</v>
      </c>
      <c r="Q668" s="165">
        <v>957758493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76681617</v>
      </c>
      <c r="X668" s="3"/>
      <c r="Y668" s="3">
        <v>0</v>
      </c>
      <c r="Z668" s="3">
        <v>0</v>
      </c>
      <c r="AA668" s="3">
        <v>0</v>
      </c>
      <c r="AB668" s="3"/>
      <c r="AC668" s="36">
        <f t="shared" si="30"/>
        <v>76681617</v>
      </c>
      <c r="AD668" s="37">
        <f t="shared" si="32"/>
        <v>536771323</v>
      </c>
      <c r="AE668" s="144"/>
      <c r="AG668" s="144"/>
      <c r="AI668" s="144"/>
    </row>
    <row r="669" spans="1:35" hidden="1" x14ac:dyDescent="0.25">
      <c r="A669" s="29">
        <v>657</v>
      </c>
      <c r="B669" s="61"/>
      <c r="C669" s="143" t="str">
        <f>VLOOKUP(D669,[8]Hoja1!$A$2:$B$1115,2,0)</f>
        <v>27450</v>
      </c>
      <c r="D669" s="31">
        <v>818001206</v>
      </c>
      <c r="E669" s="31">
        <v>215027450</v>
      </c>
      <c r="F669" s="61" t="s">
        <v>850</v>
      </c>
      <c r="G669" s="33">
        <v>0</v>
      </c>
      <c r="H669" s="33">
        <v>0</v>
      </c>
      <c r="I669" s="3">
        <v>599155096</v>
      </c>
      <c r="J669" s="3">
        <v>428248855</v>
      </c>
      <c r="K669" s="3">
        <v>0</v>
      </c>
      <c r="L669" s="3"/>
      <c r="M669" s="3"/>
      <c r="N669" s="3"/>
      <c r="O669" s="3"/>
      <c r="P669" s="34">
        <f t="shared" si="31"/>
        <v>1027403951</v>
      </c>
      <c r="Q669" s="165">
        <v>627967219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49929591</v>
      </c>
      <c r="X669" s="3"/>
      <c r="Y669" s="3">
        <v>0</v>
      </c>
      <c r="Z669" s="3">
        <v>0</v>
      </c>
      <c r="AA669" s="3">
        <v>0</v>
      </c>
      <c r="AB669" s="3"/>
      <c r="AC669" s="36">
        <f t="shared" si="30"/>
        <v>49929591</v>
      </c>
      <c r="AD669" s="37">
        <f t="shared" si="32"/>
        <v>349507141</v>
      </c>
      <c r="AE669" s="144"/>
      <c r="AG669" s="144"/>
      <c r="AI669" s="144"/>
    </row>
    <row r="670" spans="1:35" hidden="1" x14ac:dyDescent="0.25">
      <c r="A670" s="38">
        <v>658</v>
      </c>
      <c r="B670" s="61"/>
      <c r="C670" s="143" t="str">
        <f>VLOOKUP(D670,[8]Hoja1!$A$2:$B$1115,2,0)</f>
        <v>27491</v>
      </c>
      <c r="D670" s="31">
        <v>891680075</v>
      </c>
      <c r="E670" s="31">
        <v>219127491</v>
      </c>
      <c r="F670" s="61" t="s">
        <v>851</v>
      </c>
      <c r="G670" s="33">
        <v>0</v>
      </c>
      <c r="H670" s="33">
        <v>0</v>
      </c>
      <c r="I670" s="3">
        <v>396609904</v>
      </c>
      <c r="J670" s="3">
        <v>281329525</v>
      </c>
      <c r="K670" s="3">
        <v>0</v>
      </c>
      <c r="L670" s="3"/>
      <c r="M670" s="3"/>
      <c r="N670" s="3"/>
      <c r="O670" s="3"/>
      <c r="P670" s="34">
        <f t="shared" si="31"/>
        <v>677939429</v>
      </c>
      <c r="Q670" s="165">
        <v>413532825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33050825</v>
      </c>
      <c r="X670" s="3"/>
      <c r="Y670" s="3">
        <v>0</v>
      </c>
      <c r="Z670" s="3">
        <v>0</v>
      </c>
      <c r="AA670" s="3">
        <v>0</v>
      </c>
      <c r="AB670" s="3"/>
      <c r="AC670" s="36">
        <f t="shared" si="30"/>
        <v>33050825</v>
      </c>
      <c r="AD670" s="37">
        <f t="shared" si="32"/>
        <v>231355779</v>
      </c>
      <c r="AE670" s="144"/>
      <c r="AG670" s="144"/>
      <c r="AI670" s="144"/>
    </row>
    <row r="671" spans="1:35" hidden="1" x14ac:dyDescent="0.25">
      <c r="A671" s="29">
        <v>659</v>
      </c>
      <c r="B671" s="61"/>
      <c r="C671" s="143" t="str">
        <f>VLOOKUP(D671,[8]Hoja1!$A$2:$B$1115,2,0)</f>
        <v>27495</v>
      </c>
      <c r="D671" s="31">
        <v>891680076</v>
      </c>
      <c r="E671" s="31">
        <v>219527495</v>
      </c>
      <c r="F671" s="61" t="s">
        <v>852</v>
      </c>
      <c r="G671" s="33">
        <v>0</v>
      </c>
      <c r="H671" s="33">
        <v>0</v>
      </c>
      <c r="I671" s="3">
        <v>479443424</v>
      </c>
      <c r="J671" s="3">
        <v>347020418</v>
      </c>
      <c r="K671" s="3">
        <v>0</v>
      </c>
      <c r="L671" s="3"/>
      <c r="M671" s="3"/>
      <c r="N671" s="3"/>
      <c r="O671" s="3"/>
      <c r="P671" s="34">
        <f t="shared" si="31"/>
        <v>826463842</v>
      </c>
      <c r="Q671" s="165">
        <v>506834894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39953619</v>
      </c>
      <c r="X671" s="3"/>
      <c r="Y671" s="3">
        <v>0</v>
      </c>
      <c r="Z671" s="3">
        <v>0</v>
      </c>
      <c r="AA671" s="3">
        <v>0</v>
      </c>
      <c r="AB671" s="3"/>
      <c r="AC671" s="36">
        <f t="shared" si="30"/>
        <v>39953619</v>
      </c>
      <c r="AD671" s="37">
        <f t="shared" si="32"/>
        <v>279675329</v>
      </c>
      <c r="AE671" s="144"/>
      <c r="AG671" s="144"/>
      <c r="AI671" s="144"/>
    </row>
    <row r="672" spans="1:35" hidden="1" x14ac:dyDescent="0.25">
      <c r="A672" s="38">
        <v>660</v>
      </c>
      <c r="B672" s="61"/>
      <c r="C672" s="143" t="str">
        <f>VLOOKUP(D672,[8]Hoja1!$A$2:$B$1115,2,0)</f>
        <v>27580</v>
      </c>
      <c r="D672" s="31">
        <v>818001203</v>
      </c>
      <c r="E672" s="31">
        <v>218027580</v>
      </c>
      <c r="F672" s="61" t="s">
        <v>853</v>
      </c>
      <c r="G672" s="33">
        <v>0</v>
      </c>
      <c r="H672" s="33">
        <v>0</v>
      </c>
      <c r="I672" s="3">
        <v>318582048</v>
      </c>
      <c r="J672" s="3">
        <v>264924866</v>
      </c>
      <c r="K672" s="3">
        <v>0</v>
      </c>
      <c r="L672" s="3"/>
      <c r="M672" s="3"/>
      <c r="N672" s="3"/>
      <c r="O672" s="3"/>
      <c r="P672" s="34">
        <f t="shared" si="31"/>
        <v>583506914</v>
      </c>
      <c r="Q672" s="165">
        <v>371118882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26548504</v>
      </c>
      <c r="X672" s="3"/>
      <c r="Y672" s="3">
        <v>0</v>
      </c>
      <c r="Z672" s="3">
        <v>0</v>
      </c>
      <c r="AA672" s="3">
        <v>0</v>
      </c>
      <c r="AB672" s="3"/>
      <c r="AC672" s="36">
        <f t="shared" si="30"/>
        <v>26548504</v>
      </c>
      <c r="AD672" s="37">
        <f t="shared" si="32"/>
        <v>185839528</v>
      </c>
      <c r="AE672" s="144"/>
      <c r="AG672" s="144"/>
      <c r="AI672" s="144"/>
    </row>
    <row r="673" spans="1:35" hidden="1" x14ac:dyDescent="0.25">
      <c r="A673" s="29">
        <v>661</v>
      </c>
      <c r="B673" s="61"/>
      <c r="C673" s="143" t="str">
        <f>VLOOKUP(D673,[8]Hoja1!$A$2:$B$1115,2,0)</f>
        <v>27600</v>
      </c>
      <c r="D673" s="31">
        <v>818000899</v>
      </c>
      <c r="E673" s="31">
        <v>210027600</v>
      </c>
      <c r="F673" s="61" t="s">
        <v>854</v>
      </c>
      <c r="G673" s="33">
        <v>0</v>
      </c>
      <c r="H673" s="33">
        <v>0</v>
      </c>
      <c r="I673" s="3">
        <v>456180328</v>
      </c>
      <c r="J673" s="3">
        <v>393696308</v>
      </c>
      <c r="K673" s="3">
        <v>0</v>
      </c>
      <c r="L673" s="3"/>
      <c r="M673" s="3"/>
      <c r="N673" s="3"/>
      <c r="O673" s="3"/>
      <c r="P673" s="34">
        <f t="shared" si="31"/>
        <v>849876636</v>
      </c>
      <c r="Q673" s="165">
        <v>474090793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38015027</v>
      </c>
      <c r="X673" s="3"/>
      <c r="Y673" s="3">
        <v>0</v>
      </c>
      <c r="Z673" s="3">
        <v>0</v>
      </c>
      <c r="AA673" s="3">
        <v>0</v>
      </c>
      <c r="AB673" s="3"/>
      <c r="AC673" s="36">
        <f t="shared" si="30"/>
        <v>38015027</v>
      </c>
      <c r="AD673" s="37">
        <f t="shared" si="32"/>
        <v>337770816</v>
      </c>
      <c r="AE673" s="144"/>
      <c r="AG673" s="144"/>
      <c r="AI673" s="144"/>
    </row>
    <row r="674" spans="1:35" hidden="1" x14ac:dyDescent="0.25">
      <c r="A674" s="38">
        <v>662</v>
      </c>
      <c r="B674" s="61"/>
      <c r="C674" s="143" t="str">
        <f>VLOOKUP(D674,[8]Hoja1!$A$2:$B$1115,2,0)</f>
        <v>27615</v>
      </c>
      <c r="D674" s="31">
        <v>891680079</v>
      </c>
      <c r="E674" s="31">
        <v>211527615</v>
      </c>
      <c r="F674" s="61" t="s">
        <v>621</v>
      </c>
      <c r="G674" s="33">
        <v>0</v>
      </c>
      <c r="H674" s="33">
        <v>0</v>
      </c>
      <c r="I674" s="3">
        <v>2071378528</v>
      </c>
      <c r="J674" s="3">
        <v>1271747186</v>
      </c>
      <c r="K674" s="3">
        <v>0</v>
      </c>
      <c r="L674" s="3"/>
      <c r="M674" s="3"/>
      <c r="N674" s="3"/>
      <c r="O674" s="3"/>
      <c r="P674" s="34">
        <f t="shared" si="31"/>
        <v>3343125714</v>
      </c>
      <c r="Q674" s="165">
        <v>1962206694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172614877</v>
      </c>
      <c r="X674" s="3"/>
      <c r="Y674" s="3">
        <v>0</v>
      </c>
      <c r="Z674" s="3">
        <v>0</v>
      </c>
      <c r="AA674" s="3">
        <v>0</v>
      </c>
      <c r="AB674" s="3"/>
      <c r="AC674" s="36">
        <f t="shared" si="30"/>
        <v>172614877</v>
      </c>
      <c r="AD674" s="37">
        <f t="shared" si="32"/>
        <v>1208304143</v>
      </c>
      <c r="AE674" s="144"/>
      <c r="AG674" s="144"/>
      <c r="AI674" s="144"/>
    </row>
    <row r="675" spans="1:35" hidden="1" x14ac:dyDescent="0.25">
      <c r="A675" s="29">
        <v>663</v>
      </c>
      <c r="B675" s="61"/>
      <c r="C675" s="143" t="str">
        <f>VLOOKUP(D675,[8]Hoja1!$A$2:$B$1115,2,0)</f>
        <v>27660</v>
      </c>
      <c r="D675" s="31">
        <v>891680080</v>
      </c>
      <c r="E675" s="31">
        <v>216027660</v>
      </c>
      <c r="F675" s="61" t="s">
        <v>855</v>
      </c>
      <c r="G675" s="33">
        <v>0</v>
      </c>
      <c r="H675" s="33">
        <v>0</v>
      </c>
      <c r="I675" s="3">
        <v>144167470</v>
      </c>
      <c r="J675" s="3">
        <v>128849123</v>
      </c>
      <c r="K675" s="3">
        <v>0</v>
      </c>
      <c r="L675" s="3"/>
      <c r="M675" s="3"/>
      <c r="N675" s="3"/>
      <c r="O675" s="3"/>
      <c r="P675" s="34">
        <f t="shared" si="31"/>
        <v>273016593</v>
      </c>
      <c r="Q675" s="165">
        <v>176904947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12013956</v>
      </c>
      <c r="X675" s="3"/>
      <c r="Y675" s="3">
        <v>0</v>
      </c>
      <c r="Z675" s="3">
        <v>0</v>
      </c>
      <c r="AA675" s="3">
        <v>0</v>
      </c>
      <c r="AB675" s="3"/>
      <c r="AC675" s="36">
        <f t="shared" si="30"/>
        <v>12013956</v>
      </c>
      <c r="AD675" s="37">
        <f t="shared" si="32"/>
        <v>84097690</v>
      </c>
      <c r="AE675" s="144"/>
      <c r="AG675" s="144"/>
      <c r="AI675" s="144"/>
    </row>
    <row r="676" spans="1:35" hidden="1" x14ac:dyDescent="0.25">
      <c r="A676" s="38">
        <v>664</v>
      </c>
      <c r="B676" s="61"/>
      <c r="C676" s="143" t="str">
        <f>VLOOKUP(D676,[8]Hoja1!$A$2:$B$1115,2,0)</f>
        <v>27745</v>
      </c>
      <c r="D676" s="31">
        <v>800095613</v>
      </c>
      <c r="E676" s="31">
        <v>214527745</v>
      </c>
      <c r="F676" s="61" t="s">
        <v>856</v>
      </c>
      <c r="G676" s="33">
        <v>0</v>
      </c>
      <c r="H676" s="33">
        <v>0</v>
      </c>
      <c r="I676" s="3">
        <v>132812108</v>
      </c>
      <c r="J676" s="3">
        <v>117884778</v>
      </c>
      <c r="K676" s="3">
        <v>0</v>
      </c>
      <c r="L676" s="3"/>
      <c r="M676" s="3"/>
      <c r="N676" s="3"/>
      <c r="O676" s="3"/>
      <c r="P676" s="34">
        <f t="shared" si="31"/>
        <v>250696886</v>
      </c>
      <c r="Q676" s="165">
        <v>162155482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11067676</v>
      </c>
      <c r="X676" s="3"/>
      <c r="Y676" s="3">
        <v>0</v>
      </c>
      <c r="Z676" s="3">
        <v>0</v>
      </c>
      <c r="AA676" s="3">
        <v>0</v>
      </c>
      <c r="AB676" s="3"/>
      <c r="AC676" s="36">
        <f t="shared" si="30"/>
        <v>11067676</v>
      </c>
      <c r="AD676" s="37">
        <f t="shared" si="32"/>
        <v>77473728</v>
      </c>
      <c r="AE676" s="144"/>
      <c r="AG676" s="144"/>
      <c r="AI676" s="144"/>
    </row>
    <row r="677" spans="1:35" hidden="1" x14ac:dyDescent="0.25">
      <c r="A677" s="29">
        <v>665</v>
      </c>
      <c r="B677" s="61"/>
      <c r="C677" s="143" t="str">
        <f>VLOOKUP(D677,[8]Hoja1!$A$2:$B$1115,2,0)</f>
        <v>27787</v>
      </c>
      <c r="D677" s="31">
        <v>891680081</v>
      </c>
      <c r="E677" s="31">
        <v>218727787</v>
      </c>
      <c r="F677" s="61" t="s">
        <v>857</v>
      </c>
      <c r="G677" s="33">
        <v>0</v>
      </c>
      <c r="H677" s="33">
        <v>0</v>
      </c>
      <c r="I677" s="3">
        <v>1260675392</v>
      </c>
      <c r="J677" s="3">
        <v>1086171197</v>
      </c>
      <c r="K677" s="3">
        <v>0</v>
      </c>
      <c r="L677" s="3"/>
      <c r="M677" s="3"/>
      <c r="N677" s="3"/>
      <c r="O677" s="3"/>
      <c r="P677" s="34">
        <f t="shared" si="31"/>
        <v>2346846589</v>
      </c>
      <c r="Q677" s="165">
        <v>1506396329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105056283</v>
      </c>
      <c r="X677" s="3"/>
      <c r="Y677" s="3">
        <v>0</v>
      </c>
      <c r="Z677" s="3">
        <v>0</v>
      </c>
      <c r="AA677" s="3">
        <v>0</v>
      </c>
      <c r="AB677" s="3"/>
      <c r="AC677" s="36">
        <f t="shared" si="30"/>
        <v>105056283</v>
      </c>
      <c r="AD677" s="37">
        <f t="shared" si="32"/>
        <v>735393977</v>
      </c>
      <c r="AE677" s="144"/>
      <c r="AG677" s="144"/>
      <c r="AI677" s="144"/>
    </row>
    <row r="678" spans="1:35" hidden="1" x14ac:dyDescent="0.25">
      <c r="A678" s="38">
        <v>666</v>
      </c>
      <c r="B678" s="61"/>
      <c r="C678" s="143" t="str">
        <f>VLOOKUP(D678,[8]Hoja1!$A$2:$B$1115,2,0)</f>
        <v>27800</v>
      </c>
      <c r="D678" s="31">
        <v>891680196</v>
      </c>
      <c r="E678" s="31">
        <v>210027800</v>
      </c>
      <c r="F678" s="61" t="s">
        <v>858</v>
      </c>
      <c r="G678" s="33">
        <v>0</v>
      </c>
      <c r="H678" s="33">
        <v>0</v>
      </c>
      <c r="I678" s="3">
        <v>610898888</v>
      </c>
      <c r="J678" s="3">
        <v>514747807</v>
      </c>
      <c r="K678" s="3">
        <v>0</v>
      </c>
      <c r="L678" s="3"/>
      <c r="M678" s="3"/>
      <c r="N678" s="3"/>
      <c r="O678" s="3"/>
      <c r="P678" s="34">
        <f t="shared" si="31"/>
        <v>1125646695</v>
      </c>
      <c r="Q678" s="165">
        <v>664837187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50908241</v>
      </c>
      <c r="X678" s="3">
        <v>53543584</v>
      </c>
      <c r="Y678" s="3">
        <v>0</v>
      </c>
      <c r="Z678" s="3">
        <v>0</v>
      </c>
      <c r="AA678" s="3">
        <v>0</v>
      </c>
      <c r="AB678" s="3"/>
      <c r="AC678" s="36">
        <f t="shared" si="30"/>
        <v>104451825</v>
      </c>
      <c r="AD678" s="37">
        <f t="shared" si="32"/>
        <v>356357683</v>
      </c>
      <c r="AE678" s="144"/>
      <c r="AG678" s="144"/>
      <c r="AI678" s="144"/>
    </row>
    <row r="679" spans="1:35" hidden="1" x14ac:dyDescent="0.25">
      <c r="A679" s="29">
        <v>667</v>
      </c>
      <c r="B679" s="61"/>
      <c r="C679" s="143" t="str">
        <f>VLOOKUP(D679,[8]Hoja1!$A$2:$B$1115,2,0)</f>
        <v>27810</v>
      </c>
      <c r="D679" s="31">
        <v>818000961</v>
      </c>
      <c r="E679" s="31">
        <v>211027810</v>
      </c>
      <c r="F679" s="61" t="s">
        <v>859</v>
      </c>
      <c r="G679" s="33">
        <v>0</v>
      </c>
      <c r="H679" s="33">
        <v>0</v>
      </c>
      <c r="I679" s="3">
        <v>333764704</v>
      </c>
      <c r="J679" s="3">
        <v>247248171</v>
      </c>
      <c r="K679" s="3">
        <v>0</v>
      </c>
      <c r="L679" s="3"/>
      <c r="M679" s="3"/>
      <c r="N679" s="3"/>
      <c r="O679" s="3"/>
      <c r="P679" s="34">
        <f t="shared" si="31"/>
        <v>581012875</v>
      </c>
      <c r="Q679" s="165">
        <v>358503071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27813725</v>
      </c>
      <c r="X679" s="3"/>
      <c r="Y679" s="3">
        <v>0</v>
      </c>
      <c r="Z679" s="3">
        <v>0</v>
      </c>
      <c r="AA679" s="3">
        <v>0</v>
      </c>
      <c r="AB679" s="3"/>
      <c r="AC679" s="36">
        <f t="shared" si="30"/>
        <v>27813725</v>
      </c>
      <c r="AD679" s="37">
        <f t="shared" si="32"/>
        <v>194696079</v>
      </c>
      <c r="AE679" s="144"/>
      <c r="AG679" s="144"/>
      <c r="AI679" s="144"/>
    </row>
    <row r="680" spans="1:35" customFormat="1" hidden="1" x14ac:dyDescent="0.25">
      <c r="A680" s="38">
        <v>668</v>
      </c>
      <c r="B680" s="61"/>
      <c r="C680" s="143" t="str">
        <f>VLOOKUP(D680,[8]Hoja1!$A$2:$B$1115,2,0)</f>
        <v>27493</v>
      </c>
      <c r="D680" s="31">
        <v>901671766</v>
      </c>
      <c r="E680" s="31">
        <v>923273478</v>
      </c>
      <c r="F680" s="61" t="s">
        <v>860</v>
      </c>
      <c r="G680" s="33">
        <v>0</v>
      </c>
      <c r="H680" s="33">
        <v>0</v>
      </c>
      <c r="I680" s="3">
        <v>1588362432</v>
      </c>
      <c r="J680" s="3">
        <v>1087116803</v>
      </c>
      <c r="K680" s="3">
        <v>0</v>
      </c>
      <c r="L680" s="3"/>
      <c r="M680" s="3"/>
      <c r="N680" s="3"/>
      <c r="O680" s="3"/>
      <c r="P680" s="34">
        <f t="shared" si="31"/>
        <v>2675479235</v>
      </c>
      <c r="Q680" s="165">
        <v>1616570947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132363536</v>
      </c>
      <c r="X680" s="3"/>
      <c r="Y680" s="3">
        <v>0</v>
      </c>
      <c r="Z680" s="3">
        <v>0</v>
      </c>
      <c r="AA680" s="3">
        <v>0</v>
      </c>
      <c r="AB680" s="3"/>
      <c r="AC680" s="36">
        <f t="shared" si="30"/>
        <v>132363536</v>
      </c>
      <c r="AD680" s="37">
        <f t="shared" si="32"/>
        <v>926544752</v>
      </c>
      <c r="AE680" s="144"/>
      <c r="AF680" s="167"/>
      <c r="AG680" s="144"/>
      <c r="AH680" s="167"/>
      <c r="AI680" s="144"/>
    </row>
    <row r="681" spans="1:35" hidden="1" x14ac:dyDescent="0.25">
      <c r="A681" s="29">
        <v>669</v>
      </c>
      <c r="B681" s="61"/>
      <c r="C681" s="143" t="str">
        <f>VLOOKUP(D681,[8]Hoja1!$A$2:$B$1115,2,0)</f>
        <v>41006</v>
      </c>
      <c r="D681" s="31">
        <v>891180069</v>
      </c>
      <c r="E681" s="31">
        <v>210641006</v>
      </c>
      <c r="F681" s="61" t="s">
        <v>861</v>
      </c>
      <c r="G681" s="33">
        <v>0</v>
      </c>
      <c r="H681" s="33">
        <v>0</v>
      </c>
      <c r="I681" s="3">
        <v>741549184</v>
      </c>
      <c r="J681" s="3">
        <v>850323746</v>
      </c>
      <c r="K681" s="3">
        <v>0</v>
      </c>
      <c r="L681" s="3"/>
      <c r="M681" s="3"/>
      <c r="N681" s="3"/>
      <c r="O681" s="3"/>
      <c r="P681" s="34">
        <f t="shared" si="31"/>
        <v>1591872930</v>
      </c>
      <c r="Q681" s="165">
        <v>1097506806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61795765</v>
      </c>
      <c r="X681" s="3"/>
      <c r="Y681" s="3">
        <v>0</v>
      </c>
      <c r="Z681" s="3">
        <v>0</v>
      </c>
      <c r="AA681" s="3">
        <v>0</v>
      </c>
      <c r="AB681" s="3"/>
      <c r="AC681" s="36">
        <f t="shared" si="30"/>
        <v>61795765</v>
      </c>
      <c r="AD681" s="37">
        <f t="shared" si="32"/>
        <v>432570359</v>
      </c>
      <c r="AE681" s="144"/>
      <c r="AG681" s="144"/>
      <c r="AI681" s="144"/>
    </row>
    <row r="682" spans="1:35" hidden="1" x14ac:dyDescent="0.25">
      <c r="A682" s="38">
        <v>670</v>
      </c>
      <c r="B682" s="61"/>
      <c r="C682" s="143" t="str">
        <f>VLOOKUP(D682,[8]Hoja1!$A$2:$B$1115,2,0)</f>
        <v>41013</v>
      </c>
      <c r="D682" s="31">
        <v>891180139</v>
      </c>
      <c r="E682" s="31">
        <v>211341013</v>
      </c>
      <c r="F682" s="61" t="s">
        <v>862</v>
      </c>
      <c r="G682" s="33">
        <v>0</v>
      </c>
      <c r="H682" s="33">
        <v>0</v>
      </c>
      <c r="I682" s="3">
        <v>194621976</v>
      </c>
      <c r="J682" s="3">
        <v>211058140</v>
      </c>
      <c r="K682" s="3">
        <v>0</v>
      </c>
      <c r="L682" s="3"/>
      <c r="M682" s="3"/>
      <c r="N682" s="3"/>
      <c r="O682" s="3"/>
      <c r="P682" s="34">
        <f t="shared" si="31"/>
        <v>405680116</v>
      </c>
      <c r="Q682" s="165">
        <v>275932132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16218498</v>
      </c>
      <c r="X682" s="3"/>
      <c r="Y682" s="3">
        <v>0</v>
      </c>
      <c r="Z682" s="3">
        <v>0</v>
      </c>
      <c r="AA682" s="3">
        <v>0</v>
      </c>
      <c r="AB682" s="3"/>
      <c r="AC682" s="36">
        <f t="shared" si="30"/>
        <v>16218498</v>
      </c>
      <c r="AD682" s="37">
        <f t="shared" si="32"/>
        <v>113529486</v>
      </c>
      <c r="AE682" s="144"/>
      <c r="AG682" s="144"/>
      <c r="AI682" s="144"/>
    </row>
    <row r="683" spans="1:35" hidden="1" x14ac:dyDescent="0.25">
      <c r="A683" s="29">
        <v>671</v>
      </c>
      <c r="B683" s="61"/>
      <c r="C683" s="143" t="str">
        <f>VLOOKUP(D683,[8]Hoja1!$A$2:$B$1115,2,0)</f>
        <v>41016</v>
      </c>
      <c r="D683" s="31">
        <v>891180070</v>
      </c>
      <c r="E683" s="31">
        <v>211641016</v>
      </c>
      <c r="F683" s="61" t="s">
        <v>863</v>
      </c>
      <c r="G683" s="33">
        <v>0</v>
      </c>
      <c r="H683" s="33">
        <v>0</v>
      </c>
      <c r="I683" s="3">
        <v>332230544</v>
      </c>
      <c r="J683" s="3">
        <v>350830378</v>
      </c>
      <c r="K683" s="3">
        <v>0</v>
      </c>
      <c r="L683" s="3"/>
      <c r="M683" s="3"/>
      <c r="N683" s="3"/>
      <c r="O683" s="3"/>
      <c r="P683" s="34">
        <f t="shared" si="31"/>
        <v>683060922</v>
      </c>
      <c r="Q683" s="165">
        <v>461573894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27685879</v>
      </c>
      <c r="X683" s="3"/>
      <c r="Y683" s="3">
        <v>0</v>
      </c>
      <c r="Z683" s="3">
        <v>0</v>
      </c>
      <c r="AA683" s="3">
        <v>0</v>
      </c>
      <c r="AB683" s="3"/>
      <c r="AC683" s="36">
        <f t="shared" si="30"/>
        <v>27685879</v>
      </c>
      <c r="AD683" s="37">
        <f t="shared" si="32"/>
        <v>193801149</v>
      </c>
      <c r="AE683" s="144"/>
      <c r="AG683" s="144"/>
      <c r="AI683" s="144"/>
    </row>
    <row r="684" spans="1:35" hidden="1" x14ac:dyDescent="0.25">
      <c r="A684" s="38">
        <v>672</v>
      </c>
      <c r="B684" s="61"/>
      <c r="C684" s="143" t="str">
        <f>VLOOKUP(D684,[8]Hoja1!$A$2:$B$1115,2,0)</f>
        <v>41020</v>
      </c>
      <c r="D684" s="31">
        <v>891180024</v>
      </c>
      <c r="E684" s="31">
        <v>212041020</v>
      </c>
      <c r="F684" s="61" t="s">
        <v>864</v>
      </c>
      <c r="G684" s="33">
        <v>0</v>
      </c>
      <c r="H684" s="33">
        <v>0</v>
      </c>
      <c r="I684" s="3">
        <v>541567736</v>
      </c>
      <c r="J684" s="3">
        <v>495482201</v>
      </c>
      <c r="K684" s="3">
        <v>0</v>
      </c>
      <c r="L684" s="3"/>
      <c r="M684" s="3"/>
      <c r="N684" s="3"/>
      <c r="O684" s="3"/>
      <c r="P684" s="34">
        <f t="shared" si="31"/>
        <v>1037049937</v>
      </c>
      <c r="Q684" s="165">
        <v>676004781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45130645</v>
      </c>
      <c r="X684" s="3"/>
      <c r="Y684" s="3">
        <v>0</v>
      </c>
      <c r="Z684" s="3">
        <v>0</v>
      </c>
      <c r="AA684" s="3">
        <v>0</v>
      </c>
      <c r="AB684" s="3"/>
      <c r="AC684" s="36">
        <f t="shared" si="30"/>
        <v>45130645</v>
      </c>
      <c r="AD684" s="37">
        <f t="shared" si="32"/>
        <v>315914511</v>
      </c>
      <c r="AE684" s="144"/>
      <c r="AG684" s="144"/>
      <c r="AI684" s="144"/>
    </row>
    <row r="685" spans="1:35" hidden="1" x14ac:dyDescent="0.25">
      <c r="A685" s="29">
        <v>673</v>
      </c>
      <c r="B685" s="61"/>
      <c r="C685" s="143" t="str">
        <f>VLOOKUP(D685,[8]Hoja1!$A$2:$B$1115,2,0)</f>
        <v>41026</v>
      </c>
      <c r="D685" s="31">
        <v>891180118</v>
      </c>
      <c r="E685" s="31">
        <v>212641026</v>
      </c>
      <c r="F685" s="61" t="s">
        <v>865</v>
      </c>
      <c r="G685" s="33">
        <v>0</v>
      </c>
      <c r="H685" s="33">
        <v>0</v>
      </c>
      <c r="I685" s="3">
        <v>54191592</v>
      </c>
      <c r="J685" s="3">
        <v>60200154</v>
      </c>
      <c r="K685" s="3">
        <v>0</v>
      </c>
      <c r="L685" s="3"/>
      <c r="M685" s="3"/>
      <c r="N685" s="3"/>
      <c r="O685" s="3"/>
      <c r="P685" s="34">
        <f t="shared" si="31"/>
        <v>114391746</v>
      </c>
      <c r="Q685" s="165">
        <v>78264018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4515966</v>
      </c>
      <c r="X685" s="3"/>
      <c r="Y685" s="3">
        <v>0</v>
      </c>
      <c r="Z685" s="3">
        <v>0</v>
      </c>
      <c r="AA685" s="3">
        <v>0</v>
      </c>
      <c r="AB685" s="3"/>
      <c r="AC685" s="36">
        <f t="shared" si="30"/>
        <v>4515966</v>
      </c>
      <c r="AD685" s="37">
        <f t="shared" si="32"/>
        <v>31611762</v>
      </c>
      <c r="AE685" s="144"/>
      <c r="AG685" s="144"/>
      <c r="AI685" s="144"/>
    </row>
    <row r="686" spans="1:35" hidden="1" x14ac:dyDescent="0.25">
      <c r="A686" s="38">
        <v>674</v>
      </c>
      <c r="B686" s="61"/>
      <c r="C686" s="143" t="str">
        <f>VLOOKUP(D686,[8]Hoja1!$A$2:$B$1115,2,0)</f>
        <v>41078</v>
      </c>
      <c r="D686" s="31">
        <v>891180183</v>
      </c>
      <c r="E686" s="31">
        <v>217841078</v>
      </c>
      <c r="F686" s="61" t="s">
        <v>866</v>
      </c>
      <c r="G686" s="33">
        <v>0</v>
      </c>
      <c r="H686" s="33">
        <v>0</v>
      </c>
      <c r="I686" s="3">
        <v>145166718</v>
      </c>
      <c r="J686" s="3">
        <v>131480376</v>
      </c>
      <c r="K686" s="3">
        <v>0</v>
      </c>
      <c r="L686" s="3"/>
      <c r="M686" s="3"/>
      <c r="N686" s="3"/>
      <c r="O686" s="3"/>
      <c r="P686" s="34">
        <f t="shared" si="31"/>
        <v>276647094</v>
      </c>
      <c r="Q686" s="165">
        <v>179869284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12097227</v>
      </c>
      <c r="X686" s="3"/>
      <c r="Y686" s="3">
        <v>0</v>
      </c>
      <c r="Z686" s="3">
        <v>0</v>
      </c>
      <c r="AA686" s="3">
        <v>0</v>
      </c>
      <c r="AB686" s="3"/>
      <c r="AC686" s="36">
        <f t="shared" si="30"/>
        <v>12097227</v>
      </c>
      <c r="AD686" s="37">
        <f t="shared" si="32"/>
        <v>84680583</v>
      </c>
      <c r="AE686" s="144"/>
      <c r="AG686" s="144"/>
      <c r="AI686" s="144"/>
    </row>
    <row r="687" spans="1:35" hidden="1" x14ac:dyDescent="0.25">
      <c r="A687" s="29">
        <v>675</v>
      </c>
      <c r="B687" s="61"/>
      <c r="C687" s="143" t="str">
        <f>VLOOKUP(D687,[8]Hoja1!$A$2:$B$1115,2,0)</f>
        <v>41132</v>
      </c>
      <c r="D687" s="31">
        <v>891118119</v>
      </c>
      <c r="E687" s="31">
        <v>213241132</v>
      </c>
      <c r="F687" s="61" t="s">
        <v>867</v>
      </c>
      <c r="G687" s="33">
        <v>0</v>
      </c>
      <c r="H687" s="33">
        <v>0</v>
      </c>
      <c r="I687" s="3">
        <v>487291496</v>
      </c>
      <c r="J687" s="3">
        <v>505095962</v>
      </c>
      <c r="K687" s="3">
        <v>0</v>
      </c>
      <c r="L687" s="3"/>
      <c r="M687" s="3"/>
      <c r="N687" s="3"/>
      <c r="O687" s="3"/>
      <c r="P687" s="34">
        <f t="shared" si="31"/>
        <v>992387458</v>
      </c>
      <c r="Q687" s="165">
        <v>667526462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40607625</v>
      </c>
      <c r="X687" s="3"/>
      <c r="Y687" s="3">
        <v>0</v>
      </c>
      <c r="Z687" s="3">
        <v>0</v>
      </c>
      <c r="AA687" s="3">
        <v>0</v>
      </c>
      <c r="AB687" s="3"/>
      <c r="AC687" s="36">
        <f t="shared" si="30"/>
        <v>40607625</v>
      </c>
      <c r="AD687" s="37">
        <f t="shared" si="32"/>
        <v>284253371</v>
      </c>
      <c r="AE687" s="144"/>
      <c r="AG687" s="144"/>
      <c r="AI687" s="144"/>
    </row>
    <row r="688" spans="1:35" hidden="1" x14ac:dyDescent="0.25">
      <c r="A688" s="38">
        <v>676</v>
      </c>
      <c r="B688" s="61"/>
      <c r="C688" s="143" t="str">
        <f>VLOOKUP(D688,[8]Hoja1!$A$2:$B$1115,2,0)</f>
        <v>41206</v>
      </c>
      <c r="D688" s="31">
        <v>891180028</v>
      </c>
      <c r="E688" s="31">
        <v>210641206</v>
      </c>
      <c r="F688" s="61" t="s">
        <v>868</v>
      </c>
      <c r="G688" s="33">
        <v>0</v>
      </c>
      <c r="H688" s="33">
        <v>0</v>
      </c>
      <c r="I688" s="3">
        <v>184965268</v>
      </c>
      <c r="J688" s="3">
        <v>161637138</v>
      </c>
      <c r="K688" s="3">
        <v>0</v>
      </c>
      <c r="L688" s="3"/>
      <c r="M688" s="3"/>
      <c r="N688" s="3"/>
      <c r="O688" s="3"/>
      <c r="P688" s="34">
        <f t="shared" si="31"/>
        <v>346602406</v>
      </c>
      <c r="Q688" s="165">
        <v>223292226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15413772</v>
      </c>
      <c r="X688" s="3"/>
      <c r="Y688" s="3">
        <v>0</v>
      </c>
      <c r="Z688" s="3">
        <v>0</v>
      </c>
      <c r="AA688" s="3">
        <v>0</v>
      </c>
      <c r="AB688" s="3"/>
      <c r="AC688" s="36">
        <f t="shared" si="30"/>
        <v>15413772</v>
      </c>
      <c r="AD688" s="37">
        <f t="shared" si="32"/>
        <v>107896408</v>
      </c>
      <c r="AE688" s="144"/>
      <c r="AG688" s="144"/>
      <c r="AI688" s="144"/>
    </row>
    <row r="689" spans="1:35" hidden="1" x14ac:dyDescent="0.25">
      <c r="A689" s="29">
        <v>677</v>
      </c>
      <c r="B689" s="61"/>
      <c r="C689" s="143" t="str">
        <f>VLOOKUP(D689,[8]Hoja1!$A$2:$B$1115,2,0)</f>
        <v>41244</v>
      </c>
      <c r="D689" s="31">
        <v>891180132</v>
      </c>
      <c r="E689" s="31">
        <v>214441244</v>
      </c>
      <c r="F689" s="61" t="s">
        <v>869</v>
      </c>
      <c r="G689" s="33">
        <v>0</v>
      </c>
      <c r="H689" s="33">
        <v>0</v>
      </c>
      <c r="I689" s="3">
        <v>63824777</v>
      </c>
      <c r="J689" s="3">
        <v>77362048</v>
      </c>
      <c r="K689" s="3">
        <v>0</v>
      </c>
      <c r="L689" s="3"/>
      <c r="M689" s="3"/>
      <c r="N689" s="3"/>
      <c r="O689" s="3"/>
      <c r="P689" s="34">
        <f t="shared" si="31"/>
        <v>141186825</v>
      </c>
      <c r="Q689" s="165">
        <v>98636972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5318731</v>
      </c>
      <c r="X689" s="3"/>
      <c r="Y689" s="3">
        <v>0</v>
      </c>
      <c r="Z689" s="3">
        <v>0</v>
      </c>
      <c r="AA689" s="3">
        <v>0</v>
      </c>
      <c r="AB689" s="3"/>
      <c r="AC689" s="36">
        <f t="shared" si="30"/>
        <v>5318731</v>
      </c>
      <c r="AD689" s="37">
        <f t="shared" si="32"/>
        <v>37231122</v>
      </c>
      <c r="AE689" s="144"/>
      <c r="AG689" s="144"/>
      <c r="AI689" s="144"/>
    </row>
    <row r="690" spans="1:35" hidden="1" x14ac:dyDescent="0.25">
      <c r="A690" s="38">
        <v>678</v>
      </c>
      <c r="B690" s="61"/>
      <c r="C690" s="143" t="str">
        <f>VLOOKUP(D690,[8]Hoja1!$A$2:$B$1115,2,0)</f>
        <v>41298</v>
      </c>
      <c r="D690" s="31">
        <v>891180022</v>
      </c>
      <c r="E690" s="31">
        <v>219841298</v>
      </c>
      <c r="F690" s="61" t="s">
        <v>870</v>
      </c>
      <c r="G690" s="33">
        <v>0</v>
      </c>
      <c r="H690" s="33">
        <v>0</v>
      </c>
      <c r="I690" s="3">
        <v>1286841920</v>
      </c>
      <c r="J690" s="3">
        <v>1422795315</v>
      </c>
      <c r="K690" s="3">
        <v>0</v>
      </c>
      <c r="L690" s="3"/>
      <c r="M690" s="3"/>
      <c r="N690" s="3"/>
      <c r="O690" s="3"/>
      <c r="P690" s="34">
        <f t="shared" si="31"/>
        <v>2709637235</v>
      </c>
      <c r="Q690" s="165">
        <v>1851742623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107236827</v>
      </c>
      <c r="X690" s="3"/>
      <c r="Y690" s="3">
        <v>0</v>
      </c>
      <c r="Z690" s="3">
        <v>0</v>
      </c>
      <c r="AA690" s="3">
        <v>0</v>
      </c>
      <c r="AB690" s="3"/>
      <c r="AC690" s="36">
        <f t="shared" si="30"/>
        <v>107236827</v>
      </c>
      <c r="AD690" s="37">
        <f t="shared" si="32"/>
        <v>750657785</v>
      </c>
      <c r="AE690" s="144"/>
      <c r="AG690" s="144"/>
      <c r="AI690" s="144"/>
    </row>
    <row r="691" spans="1:35" hidden="1" x14ac:dyDescent="0.25">
      <c r="A691" s="29">
        <v>679</v>
      </c>
      <c r="B691" s="61"/>
      <c r="C691" s="143" t="str">
        <f>VLOOKUP(D691,[8]Hoja1!$A$2:$B$1115,2,0)</f>
        <v>41306</v>
      </c>
      <c r="D691" s="31">
        <v>891180176</v>
      </c>
      <c r="E691" s="31">
        <v>210641306</v>
      </c>
      <c r="F691" s="61" t="s">
        <v>871</v>
      </c>
      <c r="G691" s="33">
        <v>0</v>
      </c>
      <c r="H691" s="33">
        <v>0</v>
      </c>
      <c r="I691" s="3">
        <v>513960160</v>
      </c>
      <c r="J691" s="3">
        <v>648068615</v>
      </c>
      <c r="K691" s="3">
        <v>0</v>
      </c>
      <c r="L691" s="3"/>
      <c r="M691" s="3"/>
      <c r="N691" s="3"/>
      <c r="O691" s="3"/>
      <c r="P691" s="34">
        <f t="shared" si="31"/>
        <v>1162028775</v>
      </c>
      <c r="Q691" s="165">
        <v>819388667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42830013</v>
      </c>
      <c r="X691" s="3"/>
      <c r="Y691" s="3">
        <v>0</v>
      </c>
      <c r="Z691" s="3">
        <v>0</v>
      </c>
      <c r="AA691" s="3">
        <v>0</v>
      </c>
      <c r="AB691" s="3"/>
      <c r="AC691" s="36">
        <f t="shared" si="30"/>
        <v>42830013</v>
      </c>
      <c r="AD691" s="37">
        <f t="shared" si="32"/>
        <v>299810095</v>
      </c>
      <c r="AE691" s="144"/>
      <c r="AG691" s="144"/>
      <c r="AI691" s="144"/>
    </row>
    <row r="692" spans="1:35" hidden="1" x14ac:dyDescent="0.25">
      <c r="A692" s="38">
        <v>680</v>
      </c>
      <c r="B692" s="61"/>
      <c r="C692" s="143" t="str">
        <f>VLOOKUP(D692,[8]Hoja1!$A$2:$B$1115,2,0)</f>
        <v>41319</v>
      </c>
      <c r="D692" s="31">
        <v>891180177</v>
      </c>
      <c r="E692" s="31">
        <v>211941319</v>
      </c>
      <c r="F692" s="61" t="s">
        <v>357</v>
      </c>
      <c r="G692" s="33">
        <v>0</v>
      </c>
      <c r="H692" s="33">
        <v>0</v>
      </c>
      <c r="I692" s="3">
        <v>361121284</v>
      </c>
      <c r="J692" s="3">
        <v>401542649</v>
      </c>
      <c r="K692" s="3">
        <v>0</v>
      </c>
      <c r="L692" s="3"/>
      <c r="M692" s="3"/>
      <c r="N692" s="3"/>
      <c r="O692" s="3"/>
      <c r="P692" s="34">
        <f t="shared" si="31"/>
        <v>762663933</v>
      </c>
      <c r="Q692" s="165">
        <v>521916409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30093440</v>
      </c>
      <c r="X692" s="3"/>
      <c r="Y692" s="3">
        <v>0</v>
      </c>
      <c r="Z692" s="3">
        <v>0</v>
      </c>
      <c r="AA692" s="3">
        <v>0</v>
      </c>
      <c r="AB692" s="3"/>
      <c r="AC692" s="36">
        <f t="shared" si="30"/>
        <v>30093440</v>
      </c>
      <c r="AD692" s="37">
        <f t="shared" si="32"/>
        <v>210654084</v>
      </c>
      <c r="AE692" s="144"/>
      <c r="AG692" s="144"/>
      <c r="AI692" s="144"/>
    </row>
    <row r="693" spans="1:35" hidden="1" x14ac:dyDescent="0.25">
      <c r="A693" s="29">
        <v>681</v>
      </c>
      <c r="B693" s="61"/>
      <c r="C693" s="143" t="str">
        <f>VLOOKUP(D693,[8]Hoja1!$A$2:$B$1115,2,0)</f>
        <v>41349</v>
      </c>
      <c r="D693" s="31">
        <v>891180019</v>
      </c>
      <c r="E693" s="31">
        <v>214941349</v>
      </c>
      <c r="F693" s="61" t="s">
        <v>872</v>
      </c>
      <c r="G693" s="33">
        <v>0</v>
      </c>
      <c r="H693" s="33">
        <v>0</v>
      </c>
      <c r="I693" s="3">
        <v>191378956</v>
      </c>
      <c r="J693" s="3">
        <v>165140500</v>
      </c>
      <c r="K693" s="3">
        <v>0</v>
      </c>
      <c r="L693" s="3"/>
      <c r="M693" s="3"/>
      <c r="N693" s="3"/>
      <c r="O693" s="3"/>
      <c r="P693" s="34">
        <f t="shared" si="31"/>
        <v>356519456</v>
      </c>
      <c r="Q693" s="165">
        <v>228933484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15948246</v>
      </c>
      <c r="X693" s="3"/>
      <c r="Y693" s="3">
        <v>0</v>
      </c>
      <c r="Z693" s="3">
        <v>0</v>
      </c>
      <c r="AA693" s="3">
        <v>0</v>
      </c>
      <c r="AB693" s="3"/>
      <c r="AC693" s="36">
        <f t="shared" si="30"/>
        <v>15948246</v>
      </c>
      <c r="AD693" s="37">
        <f t="shared" si="32"/>
        <v>111637726</v>
      </c>
      <c r="AE693" s="144"/>
      <c r="AG693" s="144"/>
      <c r="AI693" s="144"/>
    </row>
    <row r="694" spans="1:35" hidden="1" x14ac:dyDescent="0.25">
      <c r="A694" s="38">
        <v>682</v>
      </c>
      <c r="B694" s="61"/>
      <c r="C694" s="143" t="str">
        <f>VLOOKUP(D694,[8]Hoja1!$A$2:$B$1115,2,0)</f>
        <v>41357</v>
      </c>
      <c r="D694" s="31">
        <v>891180131</v>
      </c>
      <c r="E694" s="31">
        <v>215741357</v>
      </c>
      <c r="F694" s="61" t="s">
        <v>873</v>
      </c>
      <c r="G694" s="33">
        <v>0</v>
      </c>
      <c r="H694" s="33">
        <v>0</v>
      </c>
      <c r="I694" s="3">
        <v>285905380</v>
      </c>
      <c r="J694" s="3">
        <v>272890115</v>
      </c>
      <c r="K694" s="3">
        <v>0</v>
      </c>
      <c r="L694" s="3"/>
      <c r="M694" s="3"/>
      <c r="N694" s="3"/>
      <c r="O694" s="3"/>
      <c r="P694" s="34">
        <f t="shared" si="31"/>
        <v>558795495</v>
      </c>
      <c r="Q694" s="165">
        <v>368191907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23825448</v>
      </c>
      <c r="X694" s="3"/>
      <c r="Y694" s="3">
        <v>0</v>
      </c>
      <c r="Z694" s="3">
        <v>0</v>
      </c>
      <c r="AA694" s="3">
        <v>0</v>
      </c>
      <c r="AB694" s="3"/>
      <c r="AC694" s="36">
        <f t="shared" si="30"/>
        <v>23825448</v>
      </c>
      <c r="AD694" s="37">
        <f t="shared" si="32"/>
        <v>166778140</v>
      </c>
      <c r="AE694" s="144"/>
      <c r="AG694" s="144"/>
      <c r="AI694" s="144"/>
    </row>
    <row r="695" spans="1:35" hidden="1" x14ac:dyDescent="0.25">
      <c r="A695" s="29">
        <v>683</v>
      </c>
      <c r="B695" s="61"/>
      <c r="C695" s="143" t="str">
        <f>VLOOKUP(D695,[8]Hoja1!$A$2:$B$1115,2,0)</f>
        <v>41359</v>
      </c>
      <c r="D695" s="31">
        <v>800097098</v>
      </c>
      <c r="E695" s="31">
        <v>215941359</v>
      </c>
      <c r="F695" s="61" t="s">
        <v>874</v>
      </c>
      <c r="G695" s="33">
        <v>0</v>
      </c>
      <c r="H695" s="33">
        <v>0</v>
      </c>
      <c r="I695" s="3">
        <v>531978568</v>
      </c>
      <c r="J695" s="3">
        <v>582576364</v>
      </c>
      <c r="K695" s="3">
        <v>0</v>
      </c>
      <c r="L695" s="3"/>
      <c r="M695" s="3"/>
      <c r="N695" s="3"/>
      <c r="O695" s="3"/>
      <c r="P695" s="34">
        <f t="shared" si="31"/>
        <v>1114554932</v>
      </c>
      <c r="Q695" s="165">
        <v>759902552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44331547</v>
      </c>
      <c r="X695" s="3"/>
      <c r="Y695" s="3">
        <v>0</v>
      </c>
      <c r="Z695" s="3">
        <v>0</v>
      </c>
      <c r="AA695" s="3">
        <v>0</v>
      </c>
      <c r="AB695" s="3"/>
      <c r="AC695" s="36">
        <f t="shared" si="30"/>
        <v>44331547</v>
      </c>
      <c r="AD695" s="37">
        <f t="shared" si="32"/>
        <v>310320833</v>
      </c>
      <c r="AE695" s="144"/>
      <c r="AG695" s="144"/>
      <c r="AI695" s="144"/>
    </row>
    <row r="696" spans="1:35" hidden="1" x14ac:dyDescent="0.25">
      <c r="A696" s="38">
        <v>684</v>
      </c>
      <c r="B696" s="61"/>
      <c r="C696" s="143" t="str">
        <f>VLOOKUP(D696,[8]Hoja1!$A$2:$B$1115,2,0)</f>
        <v>41378</v>
      </c>
      <c r="D696" s="31">
        <v>891180205</v>
      </c>
      <c r="E696" s="31">
        <v>217841378</v>
      </c>
      <c r="F696" s="61" t="s">
        <v>875</v>
      </c>
      <c r="G696" s="33">
        <v>0</v>
      </c>
      <c r="H696" s="33">
        <v>0</v>
      </c>
      <c r="I696" s="3">
        <v>305610124</v>
      </c>
      <c r="J696" s="3">
        <v>320643338</v>
      </c>
      <c r="K696" s="3">
        <v>0</v>
      </c>
      <c r="L696" s="3"/>
      <c r="M696" s="3"/>
      <c r="N696" s="3"/>
      <c r="O696" s="3"/>
      <c r="P696" s="34">
        <f t="shared" si="31"/>
        <v>626253462</v>
      </c>
      <c r="Q696" s="165">
        <v>422513378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25467510</v>
      </c>
      <c r="X696" s="3"/>
      <c r="Y696" s="3">
        <v>0</v>
      </c>
      <c r="Z696" s="3">
        <v>0</v>
      </c>
      <c r="AA696" s="3">
        <v>0</v>
      </c>
      <c r="AB696" s="3"/>
      <c r="AC696" s="36">
        <f t="shared" si="30"/>
        <v>25467510</v>
      </c>
      <c r="AD696" s="37">
        <f t="shared" si="32"/>
        <v>178272574</v>
      </c>
      <c r="AE696" s="144"/>
      <c r="AG696" s="144"/>
      <c r="AI696" s="144"/>
    </row>
    <row r="697" spans="1:35" hidden="1" x14ac:dyDescent="0.25">
      <c r="A697" s="29">
        <v>685</v>
      </c>
      <c r="B697" s="61"/>
      <c r="C697" s="143" t="str">
        <f>VLOOKUP(D697,[8]Hoja1!$A$2:$B$1115,2,0)</f>
        <v>41396</v>
      </c>
      <c r="D697" s="31">
        <v>891180155</v>
      </c>
      <c r="E697" s="31">
        <v>219641396</v>
      </c>
      <c r="F697" s="61" t="s">
        <v>876</v>
      </c>
      <c r="G697" s="33">
        <v>0</v>
      </c>
      <c r="H697" s="33">
        <v>0</v>
      </c>
      <c r="I697" s="3">
        <v>1363654128</v>
      </c>
      <c r="J697" s="3">
        <v>1487374410</v>
      </c>
      <c r="K697" s="3">
        <v>0</v>
      </c>
      <c r="L697" s="3"/>
      <c r="M697" s="3"/>
      <c r="N697" s="3"/>
      <c r="O697" s="3"/>
      <c r="P697" s="34">
        <f t="shared" si="31"/>
        <v>2851028538</v>
      </c>
      <c r="Q697" s="165">
        <v>1941925786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113637844</v>
      </c>
      <c r="X697" s="3"/>
      <c r="Y697" s="3">
        <v>0</v>
      </c>
      <c r="Z697" s="3">
        <v>0</v>
      </c>
      <c r="AA697" s="3">
        <v>0</v>
      </c>
      <c r="AB697" s="3"/>
      <c r="AC697" s="36">
        <f t="shared" si="30"/>
        <v>113637844</v>
      </c>
      <c r="AD697" s="37">
        <f t="shared" si="32"/>
        <v>795464908</v>
      </c>
      <c r="AE697" s="144"/>
      <c r="AG697" s="144"/>
      <c r="AI697" s="144"/>
    </row>
    <row r="698" spans="1:35" hidden="1" x14ac:dyDescent="0.25">
      <c r="A698" s="38">
        <v>686</v>
      </c>
      <c r="B698" s="61"/>
      <c r="C698" s="143" t="str">
        <f>VLOOKUP(D698,[8]Hoja1!$A$2:$B$1115,2,0)</f>
        <v>41483</v>
      </c>
      <c r="D698" s="31">
        <v>891102844</v>
      </c>
      <c r="E698" s="31">
        <v>218341483</v>
      </c>
      <c r="F698" s="61" t="s">
        <v>877</v>
      </c>
      <c r="G698" s="33">
        <v>0</v>
      </c>
      <c r="H698" s="33">
        <v>0</v>
      </c>
      <c r="I698" s="3">
        <v>147702654</v>
      </c>
      <c r="J698" s="3">
        <v>164463460</v>
      </c>
      <c r="K698" s="3">
        <v>0</v>
      </c>
      <c r="L698" s="3"/>
      <c r="M698" s="3"/>
      <c r="N698" s="3"/>
      <c r="O698" s="3"/>
      <c r="P698" s="34">
        <f t="shared" si="31"/>
        <v>312166114</v>
      </c>
      <c r="Q698" s="165">
        <v>213697680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12308555</v>
      </c>
      <c r="X698" s="3"/>
      <c r="Y698" s="3">
        <v>0</v>
      </c>
      <c r="Z698" s="3">
        <v>0</v>
      </c>
      <c r="AA698" s="3">
        <v>0</v>
      </c>
      <c r="AB698" s="3"/>
      <c r="AC698" s="36">
        <f t="shared" si="30"/>
        <v>12308555</v>
      </c>
      <c r="AD698" s="37">
        <f t="shared" si="32"/>
        <v>86159879</v>
      </c>
      <c r="AE698" s="144"/>
      <c r="AG698" s="144"/>
      <c r="AI698" s="144"/>
    </row>
    <row r="699" spans="1:35" hidden="1" x14ac:dyDescent="0.25">
      <c r="A699" s="29">
        <v>687</v>
      </c>
      <c r="B699" s="61"/>
      <c r="C699" s="143" t="str">
        <f>VLOOKUP(D699,[8]Hoja1!$A$2:$B$1115,2,0)</f>
        <v>41503</v>
      </c>
      <c r="D699" s="31">
        <v>891180179</v>
      </c>
      <c r="E699" s="31">
        <v>210341503</v>
      </c>
      <c r="F699" s="61" t="s">
        <v>878</v>
      </c>
      <c r="G699" s="33">
        <v>0</v>
      </c>
      <c r="H699" s="33">
        <v>0</v>
      </c>
      <c r="I699" s="3">
        <v>254965500</v>
      </c>
      <c r="J699" s="3">
        <v>273255634</v>
      </c>
      <c r="K699" s="3">
        <v>0</v>
      </c>
      <c r="L699" s="3"/>
      <c r="M699" s="3"/>
      <c r="N699" s="3"/>
      <c r="O699" s="3"/>
      <c r="P699" s="34">
        <f t="shared" si="31"/>
        <v>528221134</v>
      </c>
      <c r="Q699" s="165">
        <v>358244134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21247125</v>
      </c>
      <c r="X699" s="3"/>
      <c r="Y699" s="3">
        <v>0</v>
      </c>
      <c r="Z699" s="3">
        <v>0</v>
      </c>
      <c r="AA699" s="3">
        <v>0</v>
      </c>
      <c r="AB699" s="3"/>
      <c r="AC699" s="36">
        <f t="shared" si="30"/>
        <v>21247125</v>
      </c>
      <c r="AD699" s="37">
        <f t="shared" si="32"/>
        <v>148729875</v>
      </c>
      <c r="AE699" s="144"/>
      <c r="AG699" s="144"/>
      <c r="AI699" s="144"/>
    </row>
    <row r="700" spans="1:35" hidden="1" x14ac:dyDescent="0.25">
      <c r="A700" s="38">
        <v>688</v>
      </c>
      <c r="B700" s="61"/>
      <c r="C700" s="143" t="str">
        <f>VLOOKUP(D700,[8]Hoja1!$A$2:$B$1115,2,0)</f>
        <v>41518</v>
      </c>
      <c r="D700" s="31">
        <v>891180194</v>
      </c>
      <c r="E700" s="31">
        <v>211841518</v>
      </c>
      <c r="F700" s="61" t="s">
        <v>879</v>
      </c>
      <c r="G700" s="33">
        <v>0</v>
      </c>
      <c r="H700" s="33">
        <v>0</v>
      </c>
      <c r="I700" s="3">
        <v>122607374</v>
      </c>
      <c r="J700" s="3">
        <v>133834975</v>
      </c>
      <c r="K700" s="3">
        <v>0</v>
      </c>
      <c r="L700" s="3"/>
      <c r="M700" s="3"/>
      <c r="N700" s="3"/>
      <c r="O700" s="3"/>
      <c r="P700" s="34">
        <f t="shared" si="31"/>
        <v>256442349</v>
      </c>
      <c r="Q700" s="165">
        <v>174704099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10217281</v>
      </c>
      <c r="X700" s="3"/>
      <c r="Y700" s="3">
        <v>0</v>
      </c>
      <c r="Z700" s="3">
        <v>0</v>
      </c>
      <c r="AA700" s="3">
        <v>0</v>
      </c>
      <c r="AB700" s="3"/>
      <c r="AC700" s="36">
        <f t="shared" si="30"/>
        <v>10217281</v>
      </c>
      <c r="AD700" s="37">
        <f t="shared" si="32"/>
        <v>71520969</v>
      </c>
      <c r="AE700" s="144"/>
      <c r="AG700" s="144"/>
      <c r="AI700" s="144"/>
    </row>
    <row r="701" spans="1:35" hidden="1" x14ac:dyDescent="0.25">
      <c r="A701" s="29">
        <v>689</v>
      </c>
      <c r="B701" s="61"/>
      <c r="C701" s="143" t="str">
        <f>VLOOKUP(D701,[8]Hoja1!$A$2:$B$1115,2,0)</f>
        <v>41524</v>
      </c>
      <c r="D701" s="31">
        <v>891180021</v>
      </c>
      <c r="E701" s="31">
        <v>212441524</v>
      </c>
      <c r="F701" s="61" t="s">
        <v>880</v>
      </c>
      <c r="G701" s="33">
        <v>0</v>
      </c>
      <c r="H701" s="33">
        <v>0</v>
      </c>
      <c r="I701" s="3">
        <v>462059864</v>
      </c>
      <c r="J701" s="3">
        <v>485812412</v>
      </c>
      <c r="K701" s="3">
        <v>0</v>
      </c>
      <c r="L701" s="3"/>
      <c r="M701" s="3"/>
      <c r="N701" s="3"/>
      <c r="O701" s="3"/>
      <c r="P701" s="34">
        <f t="shared" si="31"/>
        <v>947872276</v>
      </c>
      <c r="Q701" s="165">
        <v>639832368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38504989</v>
      </c>
      <c r="X701" s="3"/>
      <c r="Y701" s="3">
        <v>0</v>
      </c>
      <c r="Z701" s="3">
        <v>0</v>
      </c>
      <c r="AA701" s="3">
        <v>0</v>
      </c>
      <c r="AB701" s="3"/>
      <c r="AC701" s="36">
        <f t="shared" si="30"/>
        <v>38504989</v>
      </c>
      <c r="AD701" s="37">
        <f t="shared" si="32"/>
        <v>269534919</v>
      </c>
      <c r="AE701" s="144"/>
      <c r="AG701" s="144"/>
      <c r="AI701" s="144"/>
    </row>
    <row r="702" spans="1:35" hidden="1" x14ac:dyDescent="0.25">
      <c r="A702" s="38">
        <v>690</v>
      </c>
      <c r="B702" s="61"/>
      <c r="C702" s="143" t="str">
        <f>VLOOKUP(D702,[8]Hoja1!$A$2:$B$1115,2,0)</f>
        <v>41530</v>
      </c>
      <c r="D702" s="31">
        <v>891102764</v>
      </c>
      <c r="E702" s="31">
        <v>213041530</v>
      </c>
      <c r="F702" s="61" t="s">
        <v>619</v>
      </c>
      <c r="G702" s="33">
        <v>0</v>
      </c>
      <c r="H702" s="33">
        <v>0</v>
      </c>
      <c r="I702" s="3">
        <v>295254496</v>
      </c>
      <c r="J702" s="3">
        <v>280328755</v>
      </c>
      <c r="K702" s="3">
        <v>0</v>
      </c>
      <c r="L702" s="3"/>
      <c r="M702" s="3"/>
      <c r="N702" s="3"/>
      <c r="O702" s="3"/>
      <c r="P702" s="34">
        <f t="shared" si="31"/>
        <v>575583251</v>
      </c>
      <c r="Q702" s="165">
        <v>378746919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24604541</v>
      </c>
      <c r="X702" s="3"/>
      <c r="Y702" s="3">
        <v>0</v>
      </c>
      <c r="Z702" s="3">
        <v>0</v>
      </c>
      <c r="AA702" s="3">
        <v>0</v>
      </c>
      <c r="AB702" s="3"/>
      <c r="AC702" s="36">
        <f t="shared" si="30"/>
        <v>24604541</v>
      </c>
      <c r="AD702" s="37">
        <f t="shared" si="32"/>
        <v>172231791</v>
      </c>
      <c r="AE702" s="144"/>
      <c r="AG702" s="144"/>
      <c r="AI702" s="144"/>
    </row>
    <row r="703" spans="1:35" hidden="1" x14ac:dyDescent="0.25">
      <c r="A703" s="29">
        <v>691</v>
      </c>
      <c r="B703" s="61"/>
      <c r="C703" s="143" t="str">
        <f>VLOOKUP(D703,[8]Hoja1!$A$2:$B$1115,2,0)</f>
        <v>41548</v>
      </c>
      <c r="D703" s="31">
        <v>891180199</v>
      </c>
      <c r="E703" s="31">
        <v>214841548</v>
      </c>
      <c r="F703" s="61" t="s">
        <v>881</v>
      </c>
      <c r="G703" s="33">
        <v>0</v>
      </c>
      <c r="H703" s="33">
        <v>0</v>
      </c>
      <c r="I703" s="3">
        <v>309986884</v>
      </c>
      <c r="J703" s="3">
        <v>325673929</v>
      </c>
      <c r="K703" s="3">
        <v>0</v>
      </c>
      <c r="L703" s="3"/>
      <c r="M703" s="3"/>
      <c r="N703" s="3"/>
      <c r="O703" s="3"/>
      <c r="P703" s="34">
        <f t="shared" si="31"/>
        <v>635660813</v>
      </c>
      <c r="Q703" s="165">
        <v>429002889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25832240</v>
      </c>
      <c r="X703" s="3"/>
      <c r="Y703" s="3">
        <v>0</v>
      </c>
      <c r="Z703" s="3">
        <v>0</v>
      </c>
      <c r="AA703" s="3">
        <v>0</v>
      </c>
      <c r="AB703" s="3"/>
      <c r="AC703" s="36">
        <f t="shared" si="30"/>
        <v>25832240</v>
      </c>
      <c r="AD703" s="37">
        <f t="shared" si="32"/>
        <v>180825684</v>
      </c>
      <c r="AE703" s="144"/>
      <c r="AG703" s="144"/>
      <c r="AI703" s="144"/>
    </row>
    <row r="704" spans="1:35" hidden="1" x14ac:dyDescent="0.25">
      <c r="A704" s="38">
        <v>692</v>
      </c>
      <c r="B704" s="61"/>
      <c r="C704" s="143" t="str">
        <f>VLOOKUP(D704,[8]Hoja1!$A$2:$B$1115,2,0)</f>
        <v>41615</v>
      </c>
      <c r="D704" s="31">
        <v>891180040</v>
      </c>
      <c r="E704" s="31">
        <v>211541615</v>
      </c>
      <c r="F704" s="61" t="s">
        <v>882</v>
      </c>
      <c r="G704" s="33">
        <v>0</v>
      </c>
      <c r="H704" s="33">
        <v>0</v>
      </c>
      <c r="I704" s="3">
        <v>380643480</v>
      </c>
      <c r="J704" s="3">
        <v>453675186</v>
      </c>
      <c r="K704" s="3">
        <v>0</v>
      </c>
      <c r="L704" s="3"/>
      <c r="M704" s="3"/>
      <c r="N704" s="3"/>
      <c r="O704" s="3"/>
      <c r="P704" s="34">
        <f t="shared" si="31"/>
        <v>834318666</v>
      </c>
      <c r="Q704" s="165">
        <v>580556346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31720290</v>
      </c>
      <c r="X704" s="3"/>
      <c r="Y704" s="3">
        <v>0</v>
      </c>
      <c r="Z704" s="3">
        <v>0</v>
      </c>
      <c r="AA704" s="3">
        <v>0</v>
      </c>
      <c r="AB704" s="3"/>
      <c r="AC704" s="36">
        <f t="shared" si="30"/>
        <v>31720290</v>
      </c>
      <c r="AD704" s="37">
        <f t="shared" si="32"/>
        <v>222042030</v>
      </c>
      <c r="AE704" s="144"/>
      <c r="AG704" s="144"/>
      <c r="AI704" s="144"/>
    </row>
    <row r="705" spans="1:35" hidden="1" x14ac:dyDescent="0.25">
      <c r="A705" s="29">
        <v>693</v>
      </c>
      <c r="B705" s="61"/>
      <c r="C705" s="143" t="str">
        <f>VLOOKUP(D705,[8]Hoja1!$A$2:$B$1115,2,0)</f>
        <v>41660</v>
      </c>
      <c r="D705" s="31">
        <v>891180180</v>
      </c>
      <c r="E705" s="31">
        <v>216041660</v>
      </c>
      <c r="F705" s="61" t="s">
        <v>883</v>
      </c>
      <c r="G705" s="33">
        <v>0</v>
      </c>
      <c r="H705" s="33">
        <v>0</v>
      </c>
      <c r="I705" s="3">
        <v>321879248</v>
      </c>
      <c r="J705" s="3">
        <v>300671636</v>
      </c>
      <c r="K705" s="3">
        <v>0</v>
      </c>
      <c r="L705" s="3"/>
      <c r="M705" s="3"/>
      <c r="N705" s="3"/>
      <c r="O705" s="3"/>
      <c r="P705" s="34">
        <f t="shared" si="31"/>
        <v>622550884</v>
      </c>
      <c r="Q705" s="165">
        <v>407964720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26823271</v>
      </c>
      <c r="X705" s="3"/>
      <c r="Y705" s="3">
        <v>0</v>
      </c>
      <c r="Z705" s="3">
        <v>0</v>
      </c>
      <c r="AA705" s="3">
        <v>0</v>
      </c>
      <c r="AB705" s="3"/>
      <c r="AC705" s="36">
        <f t="shared" si="30"/>
        <v>26823271</v>
      </c>
      <c r="AD705" s="37">
        <f t="shared" si="32"/>
        <v>187762893</v>
      </c>
      <c r="AE705" s="144"/>
      <c r="AG705" s="144"/>
      <c r="AI705" s="144"/>
    </row>
    <row r="706" spans="1:35" hidden="1" x14ac:dyDescent="0.25">
      <c r="A706" s="38">
        <v>694</v>
      </c>
      <c r="B706" s="61"/>
      <c r="C706" s="143" t="str">
        <f>VLOOKUP(D706,[8]Hoja1!$A$2:$B$1115,2,0)</f>
        <v>41668</v>
      </c>
      <c r="D706" s="31">
        <v>891180056</v>
      </c>
      <c r="E706" s="31">
        <v>216841668</v>
      </c>
      <c r="F706" s="61" t="s">
        <v>884</v>
      </c>
      <c r="G706" s="33">
        <v>0</v>
      </c>
      <c r="H706" s="33">
        <v>0</v>
      </c>
      <c r="I706" s="3">
        <v>606231920</v>
      </c>
      <c r="J706" s="3">
        <v>645870653</v>
      </c>
      <c r="K706" s="3">
        <v>0</v>
      </c>
      <c r="L706" s="3"/>
      <c r="M706" s="3"/>
      <c r="N706" s="3"/>
      <c r="O706" s="3"/>
      <c r="P706" s="34">
        <f t="shared" si="31"/>
        <v>1252102573</v>
      </c>
      <c r="Q706" s="165">
        <v>847947961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50519327</v>
      </c>
      <c r="X706" s="3"/>
      <c r="Y706" s="3">
        <v>0</v>
      </c>
      <c r="Z706" s="3">
        <v>0</v>
      </c>
      <c r="AA706" s="3">
        <v>0</v>
      </c>
      <c r="AB706" s="3"/>
      <c r="AC706" s="36">
        <f t="shared" si="30"/>
        <v>50519327</v>
      </c>
      <c r="AD706" s="37">
        <f t="shared" si="32"/>
        <v>353635285</v>
      </c>
      <c r="AE706" s="144"/>
      <c r="AG706" s="144"/>
      <c r="AI706" s="144"/>
    </row>
    <row r="707" spans="1:35" hidden="1" x14ac:dyDescent="0.25">
      <c r="A707" s="29">
        <v>695</v>
      </c>
      <c r="B707" s="61"/>
      <c r="C707" s="143" t="str">
        <f>VLOOKUP(D707,[8]Hoja1!$A$2:$B$1115,2,0)</f>
        <v>41676</v>
      </c>
      <c r="D707" s="31">
        <v>891180076</v>
      </c>
      <c r="E707" s="31">
        <v>217641676</v>
      </c>
      <c r="F707" s="61" t="s">
        <v>570</v>
      </c>
      <c r="G707" s="33">
        <v>0</v>
      </c>
      <c r="H707" s="33">
        <v>0</v>
      </c>
      <c r="I707" s="3">
        <v>278250024</v>
      </c>
      <c r="J707" s="3">
        <v>243471672</v>
      </c>
      <c r="K707" s="3">
        <v>0</v>
      </c>
      <c r="L707" s="3"/>
      <c r="M707" s="3"/>
      <c r="N707" s="3"/>
      <c r="O707" s="3"/>
      <c r="P707" s="34">
        <f t="shared" si="31"/>
        <v>521721696</v>
      </c>
      <c r="Q707" s="165">
        <v>336221680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23187502</v>
      </c>
      <c r="X707" s="3"/>
      <c r="Y707" s="3">
        <v>0</v>
      </c>
      <c r="Z707" s="3">
        <v>0</v>
      </c>
      <c r="AA707" s="3">
        <v>0</v>
      </c>
      <c r="AB707" s="3"/>
      <c r="AC707" s="36">
        <f t="shared" si="30"/>
        <v>23187502</v>
      </c>
      <c r="AD707" s="37">
        <f t="shared" si="32"/>
        <v>162312514</v>
      </c>
      <c r="AE707" s="144"/>
      <c r="AG707" s="144"/>
      <c r="AI707" s="144"/>
    </row>
    <row r="708" spans="1:35" hidden="1" x14ac:dyDescent="0.25">
      <c r="A708" s="38">
        <v>696</v>
      </c>
      <c r="B708" s="61"/>
      <c r="C708" s="143" t="str">
        <f>VLOOKUP(D708,[8]Hoja1!$A$2:$B$1115,2,0)</f>
        <v>41770</v>
      </c>
      <c r="D708" s="31">
        <v>891180191</v>
      </c>
      <c r="E708" s="31">
        <v>217041770</v>
      </c>
      <c r="F708" s="61" t="s">
        <v>885</v>
      </c>
      <c r="G708" s="33">
        <v>0</v>
      </c>
      <c r="H708" s="33">
        <v>0</v>
      </c>
      <c r="I708" s="3">
        <v>532766192</v>
      </c>
      <c r="J708" s="3">
        <v>652150820</v>
      </c>
      <c r="K708" s="3">
        <v>0</v>
      </c>
      <c r="L708" s="3"/>
      <c r="M708" s="3"/>
      <c r="N708" s="3"/>
      <c r="O708" s="3"/>
      <c r="P708" s="34">
        <f t="shared" si="31"/>
        <v>1184917012</v>
      </c>
      <c r="Q708" s="165">
        <v>829739552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44397183</v>
      </c>
      <c r="X708" s="3"/>
      <c r="Y708" s="3">
        <v>0</v>
      </c>
      <c r="Z708" s="3">
        <v>0</v>
      </c>
      <c r="AA708" s="3">
        <v>0</v>
      </c>
      <c r="AB708" s="3"/>
      <c r="AC708" s="36">
        <f t="shared" si="30"/>
        <v>44397183</v>
      </c>
      <c r="AD708" s="37">
        <f t="shared" si="32"/>
        <v>310780277</v>
      </c>
      <c r="AE708" s="144"/>
      <c r="AG708" s="144"/>
      <c r="AI708" s="144"/>
    </row>
    <row r="709" spans="1:35" hidden="1" x14ac:dyDescent="0.25">
      <c r="A709" s="29">
        <v>697</v>
      </c>
      <c r="B709" s="61"/>
      <c r="C709" s="143" t="str">
        <f>VLOOKUP(D709,[8]Hoja1!$A$2:$B$1115,2,0)</f>
        <v>41791</v>
      </c>
      <c r="D709" s="31">
        <v>891180211</v>
      </c>
      <c r="E709" s="31">
        <v>219141791</v>
      </c>
      <c r="F709" s="61" t="s">
        <v>886</v>
      </c>
      <c r="G709" s="33">
        <v>0</v>
      </c>
      <c r="H709" s="33">
        <v>0</v>
      </c>
      <c r="I709" s="3">
        <v>328731648</v>
      </c>
      <c r="J709" s="3">
        <v>368097525</v>
      </c>
      <c r="K709" s="3">
        <v>0</v>
      </c>
      <c r="L709" s="3"/>
      <c r="M709" s="3"/>
      <c r="N709" s="3"/>
      <c r="O709" s="3"/>
      <c r="P709" s="34">
        <f t="shared" si="31"/>
        <v>696829173</v>
      </c>
      <c r="Q709" s="165">
        <v>477674741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27394304</v>
      </c>
      <c r="X709" s="3"/>
      <c r="Y709" s="3">
        <v>0</v>
      </c>
      <c r="Z709" s="3">
        <v>0</v>
      </c>
      <c r="AA709" s="3">
        <v>0</v>
      </c>
      <c r="AB709" s="3"/>
      <c r="AC709" s="36">
        <f t="shared" si="30"/>
        <v>27394304</v>
      </c>
      <c r="AD709" s="37">
        <f t="shared" si="32"/>
        <v>191760128</v>
      </c>
      <c r="AE709" s="144"/>
      <c r="AG709" s="144"/>
      <c r="AI709" s="144"/>
    </row>
    <row r="710" spans="1:35" hidden="1" x14ac:dyDescent="0.25">
      <c r="A710" s="38">
        <v>698</v>
      </c>
      <c r="B710" s="61"/>
      <c r="C710" s="143" t="str">
        <f>VLOOKUP(D710,[8]Hoja1!$A$2:$B$1115,2,0)</f>
        <v>41797</v>
      </c>
      <c r="D710" s="31">
        <v>800097176</v>
      </c>
      <c r="E710" s="31">
        <v>219741797</v>
      </c>
      <c r="F710" s="61" t="s">
        <v>887</v>
      </c>
      <c r="G710" s="33">
        <v>0</v>
      </c>
      <c r="H710" s="33">
        <v>0</v>
      </c>
      <c r="I710" s="3">
        <v>199864292</v>
      </c>
      <c r="J710" s="3">
        <v>191244662</v>
      </c>
      <c r="K710" s="3">
        <v>0</v>
      </c>
      <c r="L710" s="3"/>
      <c r="M710" s="3"/>
      <c r="N710" s="3"/>
      <c r="O710" s="3"/>
      <c r="P710" s="34">
        <f t="shared" si="31"/>
        <v>391108954</v>
      </c>
      <c r="Q710" s="165">
        <v>257866094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16655358</v>
      </c>
      <c r="X710" s="3"/>
      <c r="Y710" s="3">
        <v>0</v>
      </c>
      <c r="Z710" s="3">
        <v>0</v>
      </c>
      <c r="AA710" s="3">
        <v>0</v>
      </c>
      <c r="AB710" s="3"/>
      <c r="AC710" s="36">
        <f t="shared" si="30"/>
        <v>16655358</v>
      </c>
      <c r="AD710" s="37">
        <f t="shared" si="32"/>
        <v>116587502</v>
      </c>
      <c r="AE710" s="144"/>
      <c r="AG710" s="144"/>
      <c r="AI710" s="144"/>
    </row>
    <row r="711" spans="1:35" hidden="1" x14ac:dyDescent="0.25">
      <c r="A711" s="29">
        <v>699</v>
      </c>
      <c r="B711" s="61"/>
      <c r="C711" s="143" t="str">
        <f>VLOOKUP(D711,[8]Hoja1!$A$2:$B$1115,2,0)</f>
        <v>41799</v>
      </c>
      <c r="D711" s="31">
        <v>891180127</v>
      </c>
      <c r="E711" s="31">
        <v>219941799</v>
      </c>
      <c r="F711" s="61" t="s">
        <v>888</v>
      </c>
      <c r="G711" s="33">
        <v>0</v>
      </c>
      <c r="H711" s="33">
        <v>0</v>
      </c>
      <c r="I711" s="3">
        <v>233472452</v>
      </c>
      <c r="J711" s="3">
        <v>239434611</v>
      </c>
      <c r="K711" s="3">
        <v>0</v>
      </c>
      <c r="L711" s="3"/>
      <c r="M711" s="3"/>
      <c r="N711" s="3"/>
      <c r="O711" s="3"/>
      <c r="P711" s="34">
        <f t="shared" si="31"/>
        <v>472907063</v>
      </c>
      <c r="Q711" s="165">
        <v>317258763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19456038</v>
      </c>
      <c r="X711" s="3"/>
      <c r="Y711" s="3">
        <v>0</v>
      </c>
      <c r="Z711" s="3">
        <v>0</v>
      </c>
      <c r="AA711" s="3">
        <v>0</v>
      </c>
      <c r="AB711" s="3"/>
      <c r="AC711" s="36">
        <f t="shared" si="30"/>
        <v>19456038</v>
      </c>
      <c r="AD711" s="37">
        <f t="shared" si="32"/>
        <v>136192262</v>
      </c>
      <c r="AE711" s="144"/>
      <c r="AG711" s="144"/>
      <c r="AI711" s="144"/>
    </row>
    <row r="712" spans="1:35" hidden="1" x14ac:dyDescent="0.25">
      <c r="A712" s="38">
        <v>700</v>
      </c>
      <c r="B712" s="61"/>
      <c r="C712" s="143" t="str">
        <f>VLOOKUP(D712,[8]Hoja1!$A$2:$B$1115,2,0)</f>
        <v>41801</v>
      </c>
      <c r="D712" s="31">
        <v>891180181</v>
      </c>
      <c r="E712" s="31">
        <v>210141801</v>
      </c>
      <c r="F712" s="61" t="s">
        <v>889</v>
      </c>
      <c r="G712" s="33">
        <v>0</v>
      </c>
      <c r="H712" s="33">
        <v>0</v>
      </c>
      <c r="I712" s="3">
        <v>139048310</v>
      </c>
      <c r="J712" s="3">
        <v>127786221</v>
      </c>
      <c r="K712" s="3">
        <v>0</v>
      </c>
      <c r="L712" s="3"/>
      <c r="M712" s="3"/>
      <c r="N712" s="3"/>
      <c r="O712" s="3"/>
      <c r="P712" s="34">
        <f t="shared" si="31"/>
        <v>266834531</v>
      </c>
      <c r="Q712" s="165">
        <v>174135657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11587359</v>
      </c>
      <c r="X712" s="3"/>
      <c r="Y712" s="3">
        <v>0</v>
      </c>
      <c r="Z712" s="3">
        <v>0</v>
      </c>
      <c r="AA712" s="3">
        <v>0</v>
      </c>
      <c r="AB712" s="3"/>
      <c r="AC712" s="36">
        <f t="shared" si="30"/>
        <v>11587359</v>
      </c>
      <c r="AD712" s="37">
        <f t="shared" si="32"/>
        <v>81111515</v>
      </c>
      <c r="AE712" s="144"/>
      <c r="AG712" s="144"/>
      <c r="AI712" s="144"/>
    </row>
    <row r="713" spans="1:35" hidden="1" x14ac:dyDescent="0.25">
      <c r="A713" s="29">
        <v>701</v>
      </c>
      <c r="B713" s="61"/>
      <c r="C713" s="143" t="str">
        <f>VLOOKUP(D713,[8]Hoja1!$A$2:$B$1115,2,0)</f>
        <v>41807</v>
      </c>
      <c r="D713" s="31">
        <v>891180182</v>
      </c>
      <c r="E713" s="31">
        <v>210741807</v>
      </c>
      <c r="F713" s="61" t="s">
        <v>890</v>
      </c>
      <c r="G713" s="33">
        <v>0</v>
      </c>
      <c r="H713" s="33">
        <v>0</v>
      </c>
      <c r="I713" s="3">
        <v>354010800</v>
      </c>
      <c r="J713" s="3">
        <v>411041029</v>
      </c>
      <c r="K713" s="3">
        <v>0</v>
      </c>
      <c r="L713" s="3"/>
      <c r="M713" s="3"/>
      <c r="N713" s="3"/>
      <c r="O713" s="3"/>
      <c r="P713" s="34">
        <f t="shared" si="31"/>
        <v>765051829</v>
      </c>
      <c r="Q713" s="165">
        <v>529044629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29500900</v>
      </c>
      <c r="X713" s="3"/>
      <c r="Y713" s="3">
        <v>0</v>
      </c>
      <c r="Z713" s="3">
        <v>0</v>
      </c>
      <c r="AA713" s="3">
        <v>0</v>
      </c>
      <c r="AB713" s="3"/>
      <c r="AC713" s="36">
        <f t="shared" si="30"/>
        <v>29500900</v>
      </c>
      <c r="AD713" s="37">
        <f t="shared" si="32"/>
        <v>206506300</v>
      </c>
      <c r="AE713" s="144"/>
      <c r="AG713" s="144"/>
      <c r="AI713" s="144"/>
    </row>
    <row r="714" spans="1:35" hidden="1" x14ac:dyDescent="0.25">
      <c r="A714" s="38">
        <v>702</v>
      </c>
      <c r="B714" s="61"/>
      <c r="C714" s="143" t="str">
        <f>VLOOKUP(D714,[8]Hoja1!$A$2:$B$1115,2,0)</f>
        <v>41872</v>
      </c>
      <c r="D714" s="31">
        <v>891180187</v>
      </c>
      <c r="E714" s="31">
        <v>217241872</v>
      </c>
      <c r="F714" s="61" t="s">
        <v>891</v>
      </c>
      <c r="G714" s="33">
        <v>0</v>
      </c>
      <c r="H714" s="33">
        <v>0</v>
      </c>
      <c r="I714" s="3">
        <v>117891468</v>
      </c>
      <c r="J714" s="3">
        <v>125271081</v>
      </c>
      <c r="K714" s="3">
        <v>0</v>
      </c>
      <c r="L714" s="3"/>
      <c r="M714" s="3"/>
      <c r="N714" s="3"/>
      <c r="O714" s="3"/>
      <c r="P714" s="34">
        <f t="shared" si="31"/>
        <v>243162549</v>
      </c>
      <c r="Q714" s="165">
        <v>164568237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9824289</v>
      </c>
      <c r="X714" s="3"/>
      <c r="Y714" s="3">
        <v>0</v>
      </c>
      <c r="Z714" s="3">
        <v>0</v>
      </c>
      <c r="AA714" s="3">
        <v>0</v>
      </c>
      <c r="AB714" s="3"/>
      <c r="AC714" s="36">
        <f t="shared" si="30"/>
        <v>9824289</v>
      </c>
      <c r="AD714" s="37">
        <f t="shared" si="32"/>
        <v>68770023</v>
      </c>
      <c r="AE714" s="144"/>
      <c r="AG714" s="144"/>
      <c r="AI714" s="144"/>
    </row>
    <row r="715" spans="1:35" hidden="1" x14ac:dyDescent="0.25">
      <c r="A715" s="29">
        <v>703</v>
      </c>
      <c r="B715" s="61"/>
      <c r="C715" s="143" t="str">
        <f>VLOOKUP(D715,[8]Hoja1!$A$2:$B$1115,2,0)</f>
        <v>41885</v>
      </c>
      <c r="D715" s="31">
        <v>800097180</v>
      </c>
      <c r="E715" s="31">
        <v>218541885</v>
      </c>
      <c r="F715" s="61" t="s">
        <v>892</v>
      </c>
      <c r="G715" s="33">
        <v>0</v>
      </c>
      <c r="H715" s="33">
        <v>0</v>
      </c>
      <c r="I715" s="3">
        <v>108926400</v>
      </c>
      <c r="J715" s="3">
        <v>120630136</v>
      </c>
      <c r="K715" s="3">
        <v>0</v>
      </c>
      <c r="L715" s="3"/>
      <c r="M715" s="3"/>
      <c r="N715" s="3"/>
      <c r="O715" s="3"/>
      <c r="P715" s="34">
        <f t="shared" si="31"/>
        <v>229556536</v>
      </c>
      <c r="Q715" s="165">
        <v>156938936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9077200</v>
      </c>
      <c r="X715" s="3"/>
      <c r="Y715" s="3">
        <v>0</v>
      </c>
      <c r="Z715" s="3">
        <v>0</v>
      </c>
      <c r="AA715" s="3">
        <v>0</v>
      </c>
      <c r="AB715" s="3"/>
      <c r="AC715" s="36">
        <f t="shared" si="30"/>
        <v>9077200</v>
      </c>
      <c r="AD715" s="37">
        <f t="shared" si="32"/>
        <v>63540400</v>
      </c>
      <c r="AE715" s="144"/>
      <c r="AG715" s="144"/>
      <c r="AI715" s="144"/>
    </row>
    <row r="716" spans="1:35" hidden="1" x14ac:dyDescent="0.25">
      <c r="A716" s="38">
        <v>704</v>
      </c>
      <c r="B716" s="61"/>
      <c r="C716" s="143" t="str">
        <f>VLOOKUP(D716,[8]Hoja1!$A$2:$B$1115,2,0)</f>
        <v>44035</v>
      </c>
      <c r="D716" s="31">
        <v>839000360</v>
      </c>
      <c r="E716" s="31">
        <v>213544035</v>
      </c>
      <c r="F716" s="61" t="s">
        <v>630</v>
      </c>
      <c r="G716" s="33">
        <v>0</v>
      </c>
      <c r="H716" s="33">
        <v>0</v>
      </c>
      <c r="I716" s="3">
        <v>1136182000</v>
      </c>
      <c r="J716" s="3">
        <v>1009808789</v>
      </c>
      <c r="K716" s="3">
        <v>0</v>
      </c>
      <c r="L716" s="3"/>
      <c r="M716" s="3"/>
      <c r="N716" s="3"/>
      <c r="O716" s="3"/>
      <c r="P716" s="34">
        <f t="shared" si="31"/>
        <v>2145990789</v>
      </c>
      <c r="Q716" s="165">
        <v>1388536121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94681833</v>
      </c>
      <c r="X716" s="3"/>
      <c r="Y716" s="3">
        <v>0</v>
      </c>
      <c r="Z716" s="3">
        <v>0</v>
      </c>
      <c r="AA716" s="3">
        <v>0</v>
      </c>
      <c r="AB716" s="3"/>
      <c r="AC716" s="36">
        <f t="shared" si="30"/>
        <v>94681833</v>
      </c>
      <c r="AD716" s="37">
        <f t="shared" si="32"/>
        <v>662772835</v>
      </c>
      <c r="AE716" s="144"/>
      <c r="AG716" s="144"/>
      <c r="AI716" s="144"/>
    </row>
    <row r="717" spans="1:35" hidden="1" x14ac:dyDescent="0.25">
      <c r="A717" s="29">
        <v>705</v>
      </c>
      <c r="B717" s="61"/>
      <c r="C717" s="143" t="str">
        <f>VLOOKUP(D717,[8]Hoja1!$A$2:$B$1115,2,0)</f>
        <v>44078</v>
      </c>
      <c r="D717" s="31">
        <v>800099223</v>
      </c>
      <c r="E717" s="31">
        <v>217844078</v>
      </c>
      <c r="F717" s="61" t="s">
        <v>893</v>
      </c>
      <c r="G717" s="33">
        <v>0</v>
      </c>
      <c r="H717" s="33">
        <v>0</v>
      </c>
      <c r="I717" s="3">
        <v>1431145248</v>
      </c>
      <c r="J717" s="3">
        <v>1086331563</v>
      </c>
      <c r="K717" s="3">
        <v>0</v>
      </c>
      <c r="L717" s="3"/>
      <c r="M717" s="3"/>
      <c r="N717" s="3"/>
      <c r="O717" s="3"/>
      <c r="P717" s="34">
        <f t="shared" si="31"/>
        <v>2517476811</v>
      </c>
      <c r="Q717" s="165">
        <v>1563379979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119262104</v>
      </c>
      <c r="X717" s="3"/>
      <c r="Y717" s="3">
        <v>0</v>
      </c>
      <c r="Z717" s="3">
        <v>0</v>
      </c>
      <c r="AA717" s="3">
        <v>0</v>
      </c>
      <c r="AB717" s="3"/>
      <c r="AC717" s="36">
        <f t="shared" ref="AC717:AC780" si="33">SUM(R717:AA717)</f>
        <v>119262104</v>
      </c>
      <c r="AD717" s="37">
        <f t="shared" si="32"/>
        <v>834834728</v>
      </c>
      <c r="AE717" s="144"/>
      <c r="AG717" s="144"/>
      <c r="AI717" s="144"/>
    </row>
    <row r="718" spans="1:35" hidden="1" x14ac:dyDescent="0.25">
      <c r="A718" s="38">
        <v>706</v>
      </c>
      <c r="B718" s="61"/>
      <c r="C718" s="143" t="str">
        <f>VLOOKUP(D718,[8]Hoja1!$A$2:$B$1115,2,0)</f>
        <v>44090</v>
      </c>
      <c r="D718" s="31">
        <v>825000134</v>
      </c>
      <c r="E718" s="31">
        <v>219044090</v>
      </c>
      <c r="F718" s="61" t="s">
        <v>894</v>
      </c>
      <c r="G718" s="33">
        <v>0</v>
      </c>
      <c r="H718" s="33">
        <v>0</v>
      </c>
      <c r="I718" s="3">
        <v>1595462160</v>
      </c>
      <c r="J718" s="3">
        <v>1395651757</v>
      </c>
      <c r="K718" s="3">
        <v>0</v>
      </c>
      <c r="L718" s="3"/>
      <c r="M718" s="3"/>
      <c r="N718" s="3"/>
      <c r="O718" s="3"/>
      <c r="P718" s="34">
        <f t="shared" ref="P718:P781" si="34">SUM(G718:N718)</f>
        <v>2991113917</v>
      </c>
      <c r="Q718" s="165">
        <v>1927472477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132955180</v>
      </c>
      <c r="X718" s="3"/>
      <c r="Y718" s="3">
        <v>0</v>
      </c>
      <c r="Z718" s="3">
        <v>0</v>
      </c>
      <c r="AA718" s="3">
        <v>0</v>
      </c>
      <c r="AB718" s="3"/>
      <c r="AC718" s="36">
        <f t="shared" si="33"/>
        <v>132955180</v>
      </c>
      <c r="AD718" s="37">
        <f t="shared" si="32"/>
        <v>930686260</v>
      </c>
      <c r="AE718" s="144"/>
      <c r="AG718" s="144"/>
      <c r="AI718" s="144"/>
    </row>
    <row r="719" spans="1:35" hidden="1" x14ac:dyDescent="0.25">
      <c r="A719" s="29">
        <v>707</v>
      </c>
      <c r="B719" s="61"/>
      <c r="C719" s="143" t="str">
        <f>VLOOKUP(D719,[8]Hoja1!$A$2:$B$1115,2,0)</f>
        <v>44098</v>
      </c>
      <c r="D719" s="31">
        <v>825000166</v>
      </c>
      <c r="E719" s="31">
        <v>219844098</v>
      </c>
      <c r="F719" s="61" t="s">
        <v>895</v>
      </c>
      <c r="G719" s="33">
        <v>0</v>
      </c>
      <c r="H719" s="33">
        <v>0</v>
      </c>
      <c r="I719" s="3">
        <v>403457264</v>
      </c>
      <c r="J719" s="3">
        <v>355102565</v>
      </c>
      <c r="K719" s="3">
        <v>0</v>
      </c>
      <c r="L719" s="3"/>
      <c r="M719" s="3"/>
      <c r="N719" s="3"/>
      <c r="O719" s="3"/>
      <c r="P719" s="34">
        <f t="shared" si="34"/>
        <v>758559829</v>
      </c>
      <c r="Q719" s="165">
        <v>489588321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33621439</v>
      </c>
      <c r="X719" s="3"/>
      <c r="Y719" s="3">
        <v>0</v>
      </c>
      <c r="Z719" s="3">
        <v>0</v>
      </c>
      <c r="AA719" s="3">
        <v>0</v>
      </c>
      <c r="AB719" s="3"/>
      <c r="AC719" s="36">
        <f t="shared" si="33"/>
        <v>33621439</v>
      </c>
      <c r="AD719" s="37">
        <f t="shared" ref="AD719:AD782" si="35">+P719-Q719+AB719-AC719</f>
        <v>235350069</v>
      </c>
      <c r="AE719" s="144"/>
      <c r="AG719" s="144"/>
      <c r="AI719" s="144"/>
    </row>
    <row r="720" spans="1:35" hidden="1" x14ac:dyDescent="0.25">
      <c r="A720" s="38">
        <v>708</v>
      </c>
      <c r="B720" s="61"/>
      <c r="C720" s="143" t="str">
        <f>VLOOKUP(D720,[8]Hoja1!$A$2:$B$1115,2,0)</f>
        <v>44110</v>
      </c>
      <c r="D720" s="31">
        <v>800092788</v>
      </c>
      <c r="E720" s="31">
        <v>211044110</v>
      </c>
      <c r="F720" s="61" t="s">
        <v>896</v>
      </c>
      <c r="G720" s="33">
        <v>0</v>
      </c>
      <c r="H720" s="33">
        <v>0</v>
      </c>
      <c r="I720" s="3">
        <v>162822500</v>
      </c>
      <c r="J720" s="3">
        <v>143548662</v>
      </c>
      <c r="K720" s="3">
        <v>0</v>
      </c>
      <c r="L720" s="3"/>
      <c r="M720" s="3"/>
      <c r="N720" s="3"/>
      <c r="O720" s="3"/>
      <c r="P720" s="34">
        <f t="shared" si="34"/>
        <v>306371162</v>
      </c>
      <c r="Q720" s="165">
        <v>197822830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13568542</v>
      </c>
      <c r="X720" s="3"/>
      <c r="Y720" s="3">
        <v>0</v>
      </c>
      <c r="Z720" s="3">
        <v>0</v>
      </c>
      <c r="AA720" s="3">
        <v>0</v>
      </c>
      <c r="AB720" s="3"/>
      <c r="AC720" s="36">
        <f t="shared" si="33"/>
        <v>13568542</v>
      </c>
      <c r="AD720" s="37">
        <f t="shared" si="35"/>
        <v>94979790</v>
      </c>
      <c r="AE720" s="144"/>
      <c r="AG720" s="144"/>
      <c r="AI720" s="144"/>
    </row>
    <row r="721" spans="1:35" hidden="1" x14ac:dyDescent="0.25">
      <c r="A721" s="29">
        <v>709</v>
      </c>
      <c r="B721" s="61"/>
      <c r="C721" s="143" t="str">
        <f>VLOOKUP(D721,[8]Hoja1!$A$2:$B$1115,2,0)</f>
        <v>44279</v>
      </c>
      <c r="D721" s="31">
        <v>892170008</v>
      </c>
      <c r="E721" s="31">
        <v>217944279</v>
      </c>
      <c r="F721" s="61" t="s">
        <v>897</v>
      </c>
      <c r="G721" s="33">
        <v>0</v>
      </c>
      <c r="H721" s="33">
        <v>0</v>
      </c>
      <c r="I721" s="3">
        <v>1112285328</v>
      </c>
      <c r="J721" s="3">
        <v>1152212671</v>
      </c>
      <c r="K721" s="3">
        <v>0</v>
      </c>
      <c r="L721" s="3"/>
      <c r="M721" s="3"/>
      <c r="N721" s="3"/>
      <c r="O721" s="3"/>
      <c r="P721" s="34">
        <f t="shared" si="34"/>
        <v>2264497999</v>
      </c>
      <c r="Q721" s="165">
        <v>1522974447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92690444</v>
      </c>
      <c r="X721" s="3"/>
      <c r="Y721" s="3">
        <v>0</v>
      </c>
      <c r="Z721" s="3">
        <v>0</v>
      </c>
      <c r="AA721" s="3">
        <v>0</v>
      </c>
      <c r="AB721" s="3"/>
      <c r="AC721" s="36">
        <f t="shared" si="33"/>
        <v>92690444</v>
      </c>
      <c r="AD721" s="37">
        <f t="shared" si="35"/>
        <v>648833108</v>
      </c>
      <c r="AE721" s="144"/>
      <c r="AG721" s="144"/>
      <c r="AI721" s="144"/>
    </row>
    <row r="722" spans="1:35" hidden="1" x14ac:dyDescent="0.25">
      <c r="A722" s="38">
        <v>710</v>
      </c>
      <c r="B722" s="61"/>
      <c r="C722" s="143" t="str">
        <f>VLOOKUP(D722,[8]Hoja1!$A$2:$B$1115,2,0)</f>
        <v>44378</v>
      </c>
      <c r="D722" s="31">
        <v>800255101</v>
      </c>
      <c r="E722" s="31">
        <v>217844378</v>
      </c>
      <c r="F722" s="61" t="s">
        <v>898</v>
      </c>
      <c r="G722" s="33">
        <v>0</v>
      </c>
      <c r="H722" s="33">
        <v>0</v>
      </c>
      <c r="I722" s="3">
        <v>692952416</v>
      </c>
      <c r="J722" s="3">
        <v>552516164</v>
      </c>
      <c r="K722" s="3">
        <v>0</v>
      </c>
      <c r="L722" s="3"/>
      <c r="M722" s="3"/>
      <c r="N722" s="3"/>
      <c r="O722" s="3"/>
      <c r="P722" s="34">
        <f t="shared" si="34"/>
        <v>1245468580</v>
      </c>
      <c r="Q722" s="165">
        <v>783500304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57746035</v>
      </c>
      <c r="X722" s="3"/>
      <c r="Y722" s="3">
        <v>0</v>
      </c>
      <c r="Z722" s="3">
        <v>0</v>
      </c>
      <c r="AA722" s="3">
        <v>0</v>
      </c>
      <c r="AB722" s="3"/>
      <c r="AC722" s="36">
        <f t="shared" si="33"/>
        <v>57746035</v>
      </c>
      <c r="AD722" s="37">
        <f t="shared" si="35"/>
        <v>404222241</v>
      </c>
      <c r="AE722" s="144"/>
      <c r="AG722" s="144"/>
      <c r="AI722" s="144"/>
    </row>
    <row r="723" spans="1:35" hidden="1" x14ac:dyDescent="0.25">
      <c r="A723" s="29">
        <v>711</v>
      </c>
      <c r="B723" s="61"/>
      <c r="C723" s="143" t="str">
        <f>VLOOKUP(D723,[8]Hoja1!$A$2:$B$1115,2,0)</f>
        <v>44420</v>
      </c>
      <c r="D723" s="31">
        <v>825000676</v>
      </c>
      <c r="E723" s="31">
        <v>212044420</v>
      </c>
      <c r="F723" s="61" t="s">
        <v>899</v>
      </c>
      <c r="G723" s="33">
        <v>0</v>
      </c>
      <c r="H723" s="33">
        <v>0</v>
      </c>
      <c r="I723" s="3">
        <v>93402352</v>
      </c>
      <c r="J723" s="3">
        <v>85730633</v>
      </c>
      <c r="K723" s="3">
        <v>0</v>
      </c>
      <c r="L723" s="3"/>
      <c r="M723" s="3"/>
      <c r="N723" s="3"/>
      <c r="O723" s="3"/>
      <c r="P723" s="34">
        <f t="shared" si="34"/>
        <v>179132985</v>
      </c>
      <c r="Q723" s="165">
        <v>116864749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7783529</v>
      </c>
      <c r="X723" s="3"/>
      <c r="Y723" s="3">
        <v>0</v>
      </c>
      <c r="Z723" s="3">
        <v>0</v>
      </c>
      <c r="AA723" s="3">
        <v>0</v>
      </c>
      <c r="AB723" s="3"/>
      <c r="AC723" s="36">
        <f t="shared" si="33"/>
        <v>7783529</v>
      </c>
      <c r="AD723" s="37">
        <f t="shared" si="35"/>
        <v>54484707</v>
      </c>
      <c r="AE723" s="144"/>
      <c r="AG723" s="144"/>
      <c r="AI723" s="144"/>
    </row>
    <row r="724" spans="1:35" hidden="1" x14ac:dyDescent="0.25">
      <c r="A724" s="38">
        <v>712</v>
      </c>
      <c r="B724" s="61"/>
      <c r="C724" s="143" t="str">
        <f>VLOOKUP(D724,[8]Hoja1!$A$2:$B$1115,2,0)</f>
        <v>44560</v>
      </c>
      <c r="D724" s="31">
        <v>892115024</v>
      </c>
      <c r="E724" s="31">
        <v>216044560</v>
      </c>
      <c r="F724" s="61" t="s">
        <v>695</v>
      </c>
      <c r="G724" s="33">
        <v>0</v>
      </c>
      <c r="H724" s="33">
        <v>0</v>
      </c>
      <c r="I724" s="3">
        <v>10585886848</v>
      </c>
      <c r="J724" s="3">
        <v>6209216374</v>
      </c>
      <c r="K724" s="3">
        <v>0</v>
      </c>
      <c r="L724" s="3"/>
      <c r="M724" s="3"/>
      <c r="N724" s="3"/>
      <c r="O724" s="3"/>
      <c r="P724" s="34">
        <f t="shared" si="34"/>
        <v>16795103222</v>
      </c>
      <c r="Q724" s="165">
        <v>9737845322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882157237</v>
      </c>
      <c r="X724" s="3"/>
      <c r="Y724" s="3">
        <v>0</v>
      </c>
      <c r="Z724" s="3">
        <v>0</v>
      </c>
      <c r="AA724" s="3">
        <v>0</v>
      </c>
      <c r="AB724" s="3"/>
      <c r="AC724" s="36">
        <f t="shared" si="33"/>
        <v>882157237</v>
      </c>
      <c r="AD724" s="37">
        <f t="shared" si="35"/>
        <v>6175100663</v>
      </c>
      <c r="AE724" s="144"/>
      <c r="AG724" s="144"/>
      <c r="AI724" s="144"/>
    </row>
    <row r="725" spans="1:35" hidden="1" x14ac:dyDescent="0.25">
      <c r="A725" s="29">
        <v>713</v>
      </c>
      <c r="B725" s="61"/>
      <c r="C725" s="143" t="str">
        <f>VLOOKUP(D725,[8]Hoja1!$A$2:$B$1115,2,0)</f>
        <v>44650</v>
      </c>
      <c r="D725" s="31">
        <v>892115179</v>
      </c>
      <c r="E725" s="31">
        <v>215044650</v>
      </c>
      <c r="F725" s="61" t="s">
        <v>900</v>
      </c>
      <c r="G725" s="33">
        <v>0</v>
      </c>
      <c r="H725" s="33">
        <v>0</v>
      </c>
      <c r="I725" s="3">
        <v>1312182192</v>
      </c>
      <c r="J725" s="3">
        <v>1224663234</v>
      </c>
      <c r="K725" s="3">
        <v>0</v>
      </c>
      <c r="L725" s="3"/>
      <c r="M725" s="3"/>
      <c r="N725" s="3"/>
      <c r="O725" s="3"/>
      <c r="P725" s="34">
        <f t="shared" si="34"/>
        <v>2536845426</v>
      </c>
      <c r="Q725" s="165">
        <v>1662057298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109348516</v>
      </c>
      <c r="X725" s="3"/>
      <c r="Y725" s="3">
        <v>0</v>
      </c>
      <c r="Z725" s="3">
        <v>0</v>
      </c>
      <c r="AA725" s="3">
        <v>0</v>
      </c>
      <c r="AB725" s="3"/>
      <c r="AC725" s="36">
        <f t="shared" si="33"/>
        <v>109348516</v>
      </c>
      <c r="AD725" s="37">
        <f t="shared" si="35"/>
        <v>765439612</v>
      </c>
      <c r="AE725" s="144"/>
      <c r="AG725" s="144"/>
      <c r="AI725" s="144"/>
    </row>
    <row r="726" spans="1:35" hidden="1" x14ac:dyDescent="0.25">
      <c r="A726" s="38">
        <v>714</v>
      </c>
      <c r="B726" s="61"/>
      <c r="C726" s="143" t="str">
        <f>VLOOKUP(D726,[8]Hoja1!$A$2:$B$1115,2,0)</f>
        <v>44855</v>
      </c>
      <c r="D726" s="31">
        <v>800059405</v>
      </c>
      <c r="E726" s="31">
        <v>215544855</v>
      </c>
      <c r="F726" s="61" t="s">
        <v>901</v>
      </c>
      <c r="G726" s="33">
        <v>0</v>
      </c>
      <c r="H726" s="33">
        <v>0</v>
      </c>
      <c r="I726" s="3">
        <v>228035780</v>
      </c>
      <c r="J726" s="3">
        <v>233288548</v>
      </c>
      <c r="K726" s="3">
        <v>0</v>
      </c>
      <c r="L726" s="3"/>
      <c r="M726" s="3"/>
      <c r="N726" s="3"/>
      <c r="O726" s="3"/>
      <c r="P726" s="34">
        <f t="shared" si="34"/>
        <v>461324328</v>
      </c>
      <c r="Q726" s="165">
        <v>309300476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19002982</v>
      </c>
      <c r="X726" s="3"/>
      <c r="Y726" s="3">
        <v>0</v>
      </c>
      <c r="Z726" s="3">
        <v>0</v>
      </c>
      <c r="AA726" s="3">
        <v>0</v>
      </c>
      <c r="AB726" s="3"/>
      <c r="AC726" s="36">
        <f t="shared" si="33"/>
        <v>19002982</v>
      </c>
      <c r="AD726" s="37">
        <f t="shared" si="35"/>
        <v>133020870</v>
      </c>
      <c r="AE726" s="144"/>
      <c r="AG726" s="144"/>
      <c r="AI726" s="144"/>
    </row>
    <row r="727" spans="1:35" hidden="1" x14ac:dyDescent="0.25">
      <c r="A727" s="29">
        <v>715</v>
      </c>
      <c r="B727" s="61"/>
      <c r="C727" s="143" t="str">
        <f>VLOOKUP(D727,[8]Hoja1!$A$2:$B$1115,2,0)</f>
        <v>44874</v>
      </c>
      <c r="D727" s="31">
        <v>892115198</v>
      </c>
      <c r="E727" s="31">
        <v>217444874</v>
      </c>
      <c r="F727" s="61" t="s">
        <v>485</v>
      </c>
      <c r="G727" s="33">
        <v>0</v>
      </c>
      <c r="H727" s="33">
        <v>0</v>
      </c>
      <c r="I727" s="3">
        <v>480795752</v>
      </c>
      <c r="J727" s="3">
        <v>530239417</v>
      </c>
      <c r="K727" s="3">
        <v>0</v>
      </c>
      <c r="L727" s="3"/>
      <c r="M727" s="3"/>
      <c r="N727" s="3"/>
      <c r="O727" s="3"/>
      <c r="P727" s="34">
        <f t="shared" si="34"/>
        <v>1011035169</v>
      </c>
      <c r="Q727" s="165">
        <v>690504669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40066313</v>
      </c>
      <c r="X727" s="3"/>
      <c r="Y727" s="3">
        <v>0</v>
      </c>
      <c r="Z727" s="3">
        <v>0</v>
      </c>
      <c r="AA727" s="3">
        <v>0</v>
      </c>
      <c r="AB727" s="3"/>
      <c r="AC727" s="36">
        <f t="shared" si="33"/>
        <v>40066313</v>
      </c>
      <c r="AD727" s="37">
        <f t="shared" si="35"/>
        <v>280464187</v>
      </c>
      <c r="AE727" s="144"/>
      <c r="AG727" s="144"/>
      <c r="AI727" s="144"/>
    </row>
    <row r="728" spans="1:35" hidden="1" x14ac:dyDescent="0.25">
      <c r="A728" s="38">
        <v>716</v>
      </c>
      <c r="B728" s="61"/>
      <c r="C728" s="143" t="str">
        <f>VLOOKUP(D728,[8]Hoja1!$A$2:$B$1115,2,0)</f>
        <v>47030</v>
      </c>
      <c r="D728" s="31">
        <v>819003219</v>
      </c>
      <c r="E728" s="31">
        <v>213047030</v>
      </c>
      <c r="F728" s="61" t="s">
        <v>902</v>
      </c>
      <c r="G728" s="33">
        <v>0</v>
      </c>
      <c r="H728" s="33">
        <v>0</v>
      </c>
      <c r="I728" s="3">
        <v>480977680</v>
      </c>
      <c r="J728" s="3">
        <v>487579397</v>
      </c>
      <c r="K728" s="3">
        <v>0</v>
      </c>
      <c r="L728" s="3"/>
      <c r="M728" s="3"/>
      <c r="N728" s="3"/>
      <c r="O728" s="3"/>
      <c r="P728" s="34">
        <f t="shared" si="34"/>
        <v>968557077</v>
      </c>
      <c r="Q728" s="165">
        <v>647905289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40081473</v>
      </c>
      <c r="X728" s="3"/>
      <c r="Y728" s="3">
        <v>0</v>
      </c>
      <c r="Z728" s="3">
        <v>0</v>
      </c>
      <c r="AA728" s="3">
        <v>0</v>
      </c>
      <c r="AB728" s="3"/>
      <c r="AC728" s="36">
        <f t="shared" si="33"/>
        <v>40081473</v>
      </c>
      <c r="AD728" s="37">
        <f t="shared" si="35"/>
        <v>280570315</v>
      </c>
      <c r="AE728" s="144"/>
      <c r="AG728" s="144"/>
      <c r="AI728" s="144"/>
    </row>
    <row r="729" spans="1:35" hidden="1" x14ac:dyDescent="0.25">
      <c r="A729" s="29">
        <v>717</v>
      </c>
      <c r="B729" s="61"/>
      <c r="C729" s="143" t="str">
        <f>VLOOKUP(D729,[8]Hoja1!$A$2:$B$1115,2,0)</f>
        <v>47053</v>
      </c>
      <c r="D729" s="31">
        <v>891780041</v>
      </c>
      <c r="E729" s="31">
        <v>215347053</v>
      </c>
      <c r="F729" s="61" t="s">
        <v>903</v>
      </c>
      <c r="G729" s="33">
        <v>0</v>
      </c>
      <c r="H729" s="33">
        <v>0</v>
      </c>
      <c r="I729" s="3">
        <v>1049032528</v>
      </c>
      <c r="J729" s="3">
        <v>1037847449</v>
      </c>
      <c r="K729" s="3">
        <v>0</v>
      </c>
      <c r="L729" s="3"/>
      <c r="M729" s="3"/>
      <c r="N729" s="3"/>
      <c r="O729" s="3"/>
      <c r="P729" s="34">
        <f t="shared" si="34"/>
        <v>2086879977</v>
      </c>
      <c r="Q729" s="165">
        <v>1387524957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87419377</v>
      </c>
      <c r="X729" s="3"/>
      <c r="Y729" s="3">
        <v>0</v>
      </c>
      <c r="Z729" s="3">
        <v>0</v>
      </c>
      <c r="AA729" s="3">
        <v>0</v>
      </c>
      <c r="AB729" s="3"/>
      <c r="AC729" s="36">
        <f t="shared" si="33"/>
        <v>87419377</v>
      </c>
      <c r="AD729" s="37">
        <f t="shared" si="35"/>
        <v>611935643</v>
      </c>
      <c r="AE729" s="144"/>
      <c r="AG729" s="144"/>
      <c r="AI729" s="144"/>
    </row>
    <row r="730" spans="1:35" hidden="1" x14ac:dyDescent="0.25">
      <c r="A730" s="38">
        <v>718</v>
      </c>
      <c r="B730" s="61"/>
      <c r="C730" s="143" t="str">
        <f>VLOOKUP(D730,[8]Hoja1!$A$2:$B$1115,2,0)</f>
        <v>47058</v>
      </c>
      <c r="D730" s="31">
        <v>891702186</v>
      </c>
      <c r="E730" s="31">
        <v>215847058</v>
      </c>
      <c r="F730" s="61" t="s">
        <v>904</v>
      </c>
      <c r="G730" s="33">
        <v>0</v>
      </c>
      <c r="H730" s="33">
        <v>0</v>
      </c>
      <c r="I730" s="3">
        <v>1250487104</v>
      </c>
      <c r="J730" s="3">
        <v>1135232523</v>
      </c>
      <c r="K730" s="3">
        <v>0</v>
      </c>
      <c r="L730" s="3"/>
      <c r="M730" s="3"/>
      <c r="N730" s="3"/>
      <c r="O730" s="3"/>
      <c r="P730" s="34">
        <f t="shared" si="34"/>
        <v>2385719627</v>
      </c>
      <c r="Q730" s="165">
        <v>1552061559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104207259</v>
      </c>
      <c r="X730" s="3"/>
      <c r="Y730" s="3">
        <v>0</v>
      </c>
      <c r="Z730" s="3">
        <v>0</v>
      </c>
      <c r="AA730" s="3">
        <v>0</v>
      </c>
      <c r="AB730" s="3"/>
      <c r="AC730" s="36">
        <f t="shared" si="33"/>
        <v>104207259</v>
      </c>
      <c r="AD730" s="37">
        <f t="shared" si="35"/>
        <v>729450809</v>
      </c>
      <c r="AE730" s="144"/>
      <c r="AG730" s="144"/>
      <c r="AI730" s="144"/>
    </row>
    <row r="731" spans="1:35" hidden="1" x14ac:dyDescent="0.25">
      <c r="A731" s="29">
        <v>719</v>
      </c>
      <c r="B731" s="61"/>
      <c r="C731" s="143" t="str">
        <f>VLOOKUP(D731,[8]Hoja1!$A$2:$B$1115,2,0)</f>
        <v>47161</v>
      </c>
      <c r="D731" s="31">
        <v>891780042</v>
      </c>
      <c r="E731" s="31">
        <v>216147161</v>
      </c>
      <c r="F731" s="61" t="s">
        <v>905</v>
      </c>
      <c r="G731" s="33">
        <v>0</v>
      </c>
      <c r="H731" s="33">
        <v>0</v>
      </c>
      <c r="I731" s="3">
        <v>271389972</v>
      </c>
      <c r="J731" s="3">
        <v>230513718</v>
      </c>
      <c r="K731" s="3">
        <v>0</v>
      </c>
      <c r="L731" s="3"/>
      <c r="M731" s="3"/>
      <c r="N731" s="3"/>
      <c r="O731" s="3"/>
      <c r="P731" s="34">
        <f t="shared" si="34"/>
        <v>501903690</v>
      </c>
      <c r="Q731" s="165">
        <v>320977042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22615831</v>
      </c>
      <c r="X731" s="3"/>
      <c r="Y731" s="3">
        <v>0</v>
      </c>
      <c r="Z731" s="3">
        <v>0</v>
      </c>
      <c r="AA731" s="3">
        <v>0</v>
      </c>
      <c r="AB731" s="3"/>
      <c r="AC731" s="36">
        <f t="shared" si="33"/>
        <v>22615831</v>
      </c>
      <c r="AD731" s="37">
        <f t="shared" si="35"/>
        <v>158310817</v>
      </c>
      <c r="AE731" s="144"/>
      <c r="AG731" s="144"/>
      <c r="AI731" s="144"/>
    </row>
    <row r="732" spans="1:35" hidden="1" x14ac:dyDescent="0.25">
      <c r="A732" s="38">
        <v>720</v>
      </c>
      <c r="B732" s="61"/>
      <c r="C732" s="143" t="str">
        <f>VLOOKUP(D732,[8]Hoja1!$A$2:$B$1115,2,0)</f>
        <v>47170</v>
      </c>
      <c r="D732" s="31">
        <v>800071934</v>
      </c>
      <c r="E732" s="31">
        <v>217047170</v>
      </c>
      <c r="F732" s="61" t="s">
        <v>906</v>
      </c>
      <c r="G732" s="33">
        <v>0</v>
      </c>
      <c r="H732" s="33">
        <v>0</v>
      </c>
      <c r="I732" s="3">
        <v>835594096</v>
      </c>
      <c r="J732" s="3">
        <v>672345857</v>
      </c>
      <c r="K732" s="3">
        <v>0</v>
      </c>
      <c r="L732" s="3"/>
      <c r="M732" s="3"/>
      <c r="N732" s="3"/>
      <c r="O732" s="3"/>
      <c r="P732" s="34">
        <f t="shared" si="34"/>
        <v>1507939953</v>
      </c>
      <c r="Q732" s="165">
        <v>950877221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69632841</v>
      </c>
      <c r="X732" s="3"/>
      <c r="Y732" s="3">
        <v>0</v>
      </c>
      <c r="Z732" s="3">
        <v>0</v>
      </c>
      <c r="AA732" s="3">
        <v>0</v>
      </c>
      <c r="AB732" s="3"/>
      <c r="AC732" s="36">
        <f t="shared" si="33"/>
        <v>69632841</v>
      </c>
      <c r="AD732" s="37">
        <f t="shared" si="35"/>
        <v>487429891</v>
      </c>
      <c r="AE732" s="144"/>
      <c r="AG732" s="144"/>
      <c r="AI732" s="144"/>
    </row>
    <row r="733" spans="1:35" hidden="1" x14ac:dyDescent="0.25">
      <c r="A733" s="29">
        <v>721</v>
      </c>
      <c r="B733" s="61"/>
      <c r="C733" s="143" t="str">
        <f>VLOOKUP(D733,[8]Hoja1!$A$2:$B$1115,2,0)</f>
        <v>47205</v>
      </c>
      <c r="D733" s="31">
        <v>819003225</v>
      </c>
      <c r="E733" s="31">
        <v>210547205</v>
      </c>
      <c r="F733" s="61" t="s">
        <v>344</v>
      </c>
      <c r="G733" s="33">
        <v>0</v>
      </c>
      <c r="H733" s="33">
        <v>0</v>
      </c>
      <c r="I733" s="3">
        <v>311993028</v>
      </c>
      <c r="J733" s="3">
        <v>271832323</v>
      </c>
      <c r="K733" s="3">
        <v>0</v>
      </c>
      <c r="L733" s="3"/>
      <c r="M733" s="3"/>
      <c r="N733" s="3"/>
      <c r="O733" s="3"/>
      <c r="P733" s="34">
        <f t="shared" si="34"/>
        <v>583825351</v>
      </c>
      <c r="Q733" s="165">
        <v>375829999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25999419</v>
      </c>
      <c r="X733" s="3"/>
      <c r="Y733" s="3">
        <v>0</v>
      </c>
      <c r="Z733" s="3">
        <v>0</v>
      </c>
      <c r="AA733" s="3">
        <v>0</v>
      </c>
      <c r="AB733" s="3"/>
      <c r="AC733" s="36">
        <f t="shared" si="33"/>
        <v>25999419</v>
      </c>
      <c r="AD733" s="37">
        <f t="shared" si="35"/>
        <v>181995933</v>
      </c>
      <c r="AE733" s="144"/>
      <c r="AG733" s="144"/>
      <c r="AI733" s="144"/>
    </row>
    <row r="734" spans="1:35" hidden="1" x14ac:dyDescent="0.25">
      <c r="A734" s="38">
        <v>722</v>
      </c>
      <c r="B734" s="61"/>
      <c r="C734" s="143" t="str">
        <f>VLOOKUP(D734,[8]Hoja1!$A$2:$B$1115,2,0)</f>
        <v>47245</v>
      </c>
      <c r="D734" s="31">
        <v>891780044</v>
      </c>
      <c r="E734" s="31">
        <v>214547245</v>
      </c>
      <c r="F734" s="61" t="s">
        <v>907</v>
      </c>
      <c r="G734" s="33">
        <v>0</v>
      </c>
      <c r="H734" s="33">
        <v>0</v>
      </c>
      <c r="I734" s="3">
        <v>2384335904</v>
      </c>
      <c r="J734" s="3">
        <v>2243151538</v>
      </c>
      <c r="K734" s="3">
        <v>0</v>
      </c>
      <c r="L734" s="3"/>
      <c r="M734" s="3"/>
      <c r="N734" s="3"/>
      <c r="O734" s="3"/>
      <c r="P734" s="34">
        <f t="shared" si="34"/>
        <v>4627487442</v>
      </c>
      <c r="Q734" s="165">
        <v>3037930174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198694659</v>
      </c>
      <c r="X734" s="3"/>
      <c r="Y734" s="3">
        <v>0</v>
      </c>
      <c r="Z734" s="3">
        <v>0</v>
      </c>
      <c r="AA734" s="3">
        <v>0</v>
      </c>
      <c r="AB734" s="3"/>
      <c r="AC734" s="36">
        <f t="shared" si="33"/>
        <v>198694659</v>
      </c>
      <c r="AD734" s="37">
        <f t="shared" si="35"/>
        <v>1390862609</v>
      </c>
      <c r="AE734" s="144"/>
      <c r="AG734" s="144"/>
      <c r="AI734" s="144"/>
    </row>
    <row r="735" spans="1:35" hidden="1" x14ac:dyDescent="0.25">
      <c r="A735" s="29">
        <v>723</v>
      </c>
      <c r="B735" s="61"/>
      <c r="C735" s="143" t="str">
        <f>VLOOKUP(D735,[8]Hoja1!$A$2:$B$1115,2,0)</f>
        <v>47258</v>
      </c>
      <c r="D735" s="31">
        <v>891780049</v>
      </c>
      <c r="E735" s="31">
        <v>215847258</v>
      </c>
      <c r="F735" s="61" t="s">
        <v>908</v>
      </c>
      <c r="G735" s="33">
        <v>0</v>
      </c>
      <c r="H735" s="33">
        <v>0</v>
      </c>
      <c r="I735" s="3">
        <v>486767712</v>
      </c>
      <c r="J735" s="3">
        <v>477241286</v>
      </c>
      <c r="K735" s="3">
        <v>0</v>
      </c>
      <c r="L735" s="3"/>
      <c r="M735" s="3"/>
      <c r="N735" s="3"/>
      <c r="O735" s="3"/>
      <c r="P735" s="34">
        <f t="shared" si="34"/>
        <v>964008998</v>
      </c>
      <c r="Q735" s="165">
        <v>639497190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40563976</v>
      </c>
      <c r="X735" s="3"/>
      <c r="Y735" s="3">
        <v>0</v>
      </c>
      <c r="Z735" s="3">
        <v>0</v>
      </c>
      <c r="AA735" s="3">
        <v>0</v>
      </c>
      <c r="AB735" s="3"/>
      <c r="AC735" s="36">
        <f t="shared" si="33"/>
        <v>40563976</v>
      </c>
      <c r="AD735" s="37">
        <f t="shared" si="35"/>
        <v>283947832</v>
      </c>
      <c r="AE735" s="144"/>
      <c r="AG735" s="144"/>
      <c r="AI735" s="144"/>
    </row>
    <row r="736" spans="1:35" hidden="1" x14ac:dyDescent="0.25">
      <c r="A736" s="38">
        <v>724</v>
      </c>
      <c r="B736" s="61"/>
      <c r="C736" s="143" t="str">
        <f>VLOOKUP(D736,[8]Hoja1!$A$2:$B$1115,2,0)</f>
        <v>47268</v>
      </c>
      <c r="D736" s="31">
        <v>819000925</v>
      </c>
      <c r="E736" s="31">
        <v>216847268</v>
      </c>
      <c r="F736" s="61" t="s">
        <v>909</v>
      </c>
      <c r="G736" s="33">
        <v>0</v>
      </c>
      <c r="H736" s="33">
        <v>0</v>
      </c>
      <c r="I736" s="3">
        <v>860002624</v>
      </c>
      <c r="J736" s="3">
        <v>740567120</v>
      </c>
      <c r="K736" s="3">
        <v>0</v>
      </c>
      <c r="L736" s="3"/>
      <c r="M736" s="3"/>
      <c r="N736" s="3"/>
      <c r="O736" s="3"/>
      <c r="P736" s="34">
        <f t="shared" si="34"/>
        <v>1600569744</v>
      </c>
      <c r="Q736" s="165">
        <v>1027234660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71666885</v>
      </c>
      <c r="X736" s="3"/>
      <c r="Y736" s="3">
        <v>0</v>
      </c>
      <c r="Z736" s="3">
        <v>0</v>
      </c>
      <c r="AA736" s="3">
        <v>0</v>
      </c>
      <c r="AB736" s="3"/>
      <c r="AC736" s="36">
        <f t="shared" si="33"/>
        <v>71666885</v>
      </c>
      <c r="AD736" s="37">
        <f t="shared" si="35"/>
        <v>501668199</v>
      </c>
      <c r="AE736" s="144"/>
      <c r="AG736" s="144"/>
      <c r="AI736" s="144"/>
    </row>
    <row r="737" spans="1:35" hidden="1" x14ac:dyDescent="0.25">
      <c r="A737" s="29">
        <v>725</v>
      </c>
      <c r="B737" s="61"/>
      <c r="C737" s="143" t="str">
        <f>VLOOKUP(D737,[8]Hoja1!$A$2:$B$1115,2,0)</f>
        <v>47288</v>
      </c>
      <c r="D737" s="31">
        <v>891780045</v>
      </c>
      <c r="E737" s="31">
        <v>218847288</v>
      </c>
      <c r="F737" s="61" t="s">
        <v>910</v>
      </c>
      <c r="G737" s="33">
        <v>0</v>
      </c>
      <c r="H737" s="33">
        <v>0</v>
      </c>
      <c r="I737" s="3">
        <v>1975481504</v>
      </c>
      <c r="J737" s="3">
        <v>1829251092</v>
      </c>
      <c r="K737" s="3">
        <v>0</v>
      </c>
      <c r="L737" s="3"/>
      <c r="M737" s="3"/>
      <c r="N737" s="3"/>
      <c r="O737" s="3"/>
      <c r="P737" s="34">
        <f t="shared" si="34"/>
        <v>3804732596</v>
      </c>
      <c r="Q737" s="165">
        <v>2300109220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164623459</v>
      </c>
      <c r="X737" s="3"/>
      <c r="Y737" s="3">
        <v>0</v>
      </c>
      <c r="Z737" s="3">
        <v>0</v>
      </c>
      <c r="AA737" s="3">
        <v>0</v>
      </c>
      <c r="AB737" s="3"/>
      <c r="AC737" s="36">
        <f t="shared" si="33"/>
        <v>164623459</v>
      </c>
      <c r="AD737" s="37">
        <f t="shared" si="35"/>
        <v>1339999917</v>
      </c>
      <c r="AE737" s="144"/>
      <c r="AG737" s="144"/>
      <c r="AI737" s="144"/>
    </row>
    <row r="738" spans="1:35" hidden="1" x14ac:dyDescent="0.25">
      <c r="A738" s="38">
        <v>726</v>
      </c>
      <c r="B738" s="61"/>
      <c r="C738" s="143" t="str">
        <f>VLOOKUP(D738,[8]Hoja1!$A$2:$B$1115,2,0)</f>
        <v>47318</v>
      </c>
      <c r="D738" s="31">
        <v>891780047</v>
      </c>
      <c r="E738" s="31">
        <v>211847318</v>
      </c>
      <c r="F738" s="61" t="s">
        <v>911</v>
      </c>
      <c r="G738" s="33">
        <v>0</v>
      </c>
      <c r="H738" s="33">
        <v>0</v>
      </c>
      <c r="I738" s="3">
        <v>988605312</v>
      </c>
      <c r="J738" s="3">
        <v>869774697</v>
      </c>
      <c r="K738" s="3">
        <v>0</v>
      </c>
      <c r="L738" s="3"/>
      <c r="M738" s="3"/>
      <c r="N738" s="3"/>
      <c r="O738" s="3"/>
      <c r="P738" s="34">
        <f t="shared" si="34"/>
        <v>1858380009</v>
      </c>
      <c r="Q738" s="165">
        <v>1141535390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82383776</v>
      </c>
      <c r="X738" s="62">
        <v>57774411</v>
      </c>
      <c r="Y738" s="3">
        <v>0</v>
      </c>
      <c r="Z738" s="3">
        <v>0</v>
      </c>
      <c r="AA738" s="3">
        <v>0</v>
      </c>
      <c r="AB738" s="3"/>
      <c r="AC738" s="36">
        <f t="shared" si="33"/>
        <v>140158187</v>
      </c>
      <c r="AD738" s="37">
        <f t="shared" si="35"/>
        <v>576686432</v>
      </c>
      <c r="AE738" s="144"/>
      <c r="AG738" s="144"/>
      <c r="AI738" s="144"/>
    </row>
    <row r="739" spans="1:35" hidden="1" x14ac:dyDescent="0.25">
      <c r="A739" s="29">
        <v>727</v>
      </c>
      <c r="B739" s="61"/>
      <c r="C739" s="143" t="str">
        <f>VLOOKUP(D739,[8]Hoja1!$A$2:$B$1115,2,0)</f>
        <v>47460</v>
      </c>
      <c r="D739" s="31">
        <v>819003849</v>
      </c>
      <c r="E739" s="31">
        <v>216047460</v>
      </c>
      <c r="F739" s="61" t="s">
        <v>912</v>
      </c>
      <c r="G739" s="33">
        <v>0</v>
      </c>
      <c r="H739" s="33">
        <v>0</v>
      </c>
      <c r="I739" s="3">
        <v>1420608272</v>
      </c>
      <c r="J739" s="3">
        <v>1014182617</v>
      </c>
      <c r="K739" s="3">
        <v>0</v>
      </c>
      <c r="L739" s="3"/>
      <c r="M739" s="3"/>
      <c r="N739" s="3"/>
      <c r="O739" s="3"/>
      <c r="P739" s="34">
        <f t="shared" si="34"/>
        <v>2434790889</v>
      </c>
      <c r="Q739" s="165">
        <v>1487718709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118384023</v>
      </c>
      <c r="X739" s="3"/>
      <c r="Y739" s="3">
        <v>0</v>
      </c>
      <c r="Z739" s="3">
        <v>0</v>
      </c>
      <c r="AA739" s="3">
        <v>0</v>
      </c>
      <c r="AB739" s="3"/>
      <c r="AC739" s="36">
        <f t="shared" si="33"/>
        <v>118384023</v>
      </c>
      <c r="AD739" s="37">
        <f t="shared" si="35"/>
        <v>828688157</v>
      </c>
      <c r="AE739" s="144"/>
      <c r="AG739" s="144"/>
      <c r="AI739" s="144"/>
    </row>
    <row r="740" spans="1:35" hidden="1" x14ac:dyDescent="0.25">
      <c r="A740" s="38">
        <v>728</v>
      </c>
      <c r="B740" s="61"/>
      <c r="C740" s="143" t="str">
        <f>VLOOKUP(D740,[8]Hoja1!$A$2:$B$1115,2,0)</f>
        <v>47541</v>
      </c>
      <c r="D740" s="31">
        <v>891780048</v>
      </c>
      <c r="E740" s="31">
        <v>214147541</v>
      </c>
      <c r="F740" s="61" t="s">
        <v>913</v>
      </c>
      <c r="G740" s="33">
        <v>0</v>
      </c>
      <c r="H740" s="33">
        <v>0</v>
      </c>
      <c r="I740" s="3">
        <v>278178332</v>
      </c>
      <c r="J740" s="3">
        <v>269329940</v>
      </c>
      <c r="K740" s="3">
        <v>0</v>
      </c>
      <c r="L740" s="3"/>
      <c r="M740" s="3"/>
      <c r="N740" s="3"/>
      <c r="O740" s="3"/>
      <c r="P740" s="34">
        <f t="shared" si="34"/>
        <v>547508272</v>
      </c>
      <c r="Q740" s="165">
        <v>362056052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23181528</v>
      </c>
      <c r="X740" s="3"/>
      <c r="Y740" s="3">
        <v>0</v>
      </c>
      <c r="Z740" s="3">
        <v>0</v>
      </c>
      <c r="AA740" s="3">
        <v>0</v>
      </c>
      <c r="AB740" s="3"/>
      <c r="AC740" s="36">
        <f t="shared" si="33"/>
        <v>23181528</v>
      </c>
      <c r="AD740" s="37">
        <f t="shared" si="35"/>
        <v>162270692</v>
      </c>
      <c r="AE740" s="144"/>
      <c r="AG740" s="144"/>
      <c r="AI740" s="144"/>
    </row>
    <row r="741" spans="1:35" hidden="1" x14ac:dyDescent="0.25">
      <c r="A741" s="29">
        <v>729</v>
      </c>
      <c r="B741" s="61"/>
      <c r="C741" s="143" t="str">
        <f>VLOOKUP(D741,[8]Hoja1!$A$2:$B$1115,2,0)</f>
        <v>47545</v>
      </c>
      <c r="D741" s="31">
        <v>819000985</v>
      </c>
      <c r="E741" s="31">
        <v>214547545</v>
      </c>
      <c r="F741" s="61" t="s">
        <v>914</v>
      </c>
      <c r="G741" s="33">
        <v>0</v>
      </c>
      <c r="H741" s="33">
        <v>0</v>
      </c>
      <c r="I741" s="3">
        <v>719208704</v>
      </c>
      <c r="J741" s="3">
        <v>593525439</v>
      </c>
      <c r="K741" s="3">
        <v>0</v>
      </c>
      <c r="L741" s="3"/>
      <c r="M741" s="3"/>
      <c r="N741" s="3"/>
      <c r="O741" s="3"/>
      <c r="P741" s="34">
        <f t="shared" si="34"/>
        <v>1312734143</v>
      </c>
      <c r="Q741" s="165">
        <v>833261675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59934059</v>
      </c>
      <c r="X741" s="3"/>
      <c r="Y741" s="3">
        <v>0</v>
      </c>
      <c r="Z741" s="3">
        <v>0</v>
      </c>
      <c r="AA741" s="3">
        <v>0</v>
      </c>
      <c r="AB741" s="3"/>
      <c r="AC741" s="36">
        <f t="shared" si="33"/>
        <v>59934059</v>
      </c>
      <c r="AD741" s="37">
        <f t="shared" si="35"/>
        <v>419538409</v>
      </c>
      <c r="AE741" s="144"/>
      <c r="AG741" s="144"/>
      <c r="AI741" s="144"/>
    </row>
    <row r="742" spans="1:35" hidden="1" x14ac:dyDescent="0.25">
      <c r="A742" s="38">
        <v>730</v>
      </c>
      <c r="B742" s="61"/>
      <c r="C742" s="143" t="str">
        <f>VLOOKUP(D742,[8]Hoja1!$A$2:$B$1115,2,0)</f>
        <v>47551</v>
      </c>
      <c r="D742" s="31">
        <v>891780050</v>
      </c>
      <c r="E742" s="31">
        <v>215147551</v>
      </c>
      <c r="F742" s="61" t="s">
        <v>915</v>
      </c>
      <c r="G742" s="33">
        <v>0</v>
      </c>
      <c r="H742" s="33">
        <v>0</v>
      </c>
      <c r="I742" s="3">
        <v>1078071664</v>
      </c>
      <c r="J742" s="3">
        <v>963414529</v>
      </c>
      <c r="K742" s="3">
        <v>0</v>
      </c>
      <c r="L742" s="3"/>
      <c r="M742" s="3"/>
      <c r="N742" s="3"/>
      <c r="O742" s="3"/>
      <c r="P742" s="34">
        <f t="shared" si="34"/>
        <v>2041486193</v>
      </c>
      <c r="Q742" s="165">
        <v>1322771749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89839305</v>
      </c>
      <c r="X742" s="3"/>
      <c r="Y742" s="3">
        <v>0</v>
      </c>
      <c r="Z742" s="3">
        <v>0</v>
      </c>
      <c r="AA742" s="3">
        <v>0</v>
      </c>
      <c r="AB742" s="3"/>
      <c r="AC742" s="36">
        <f t="shared" si="33"/>
        <v>89839305</v>
      </c>
      <c r="AD742" s="37">
        <f t="shared" si="35"/>
        <v>628875139</v>
      </c>
      <c r="AE742" s="144"/>
      <c r="AG742" s="144"/>
      <c r="AI742" s="144"/>
    </row>
    <row r="743" spans="1:35" hidden="1" x14ac:dyDescent="0.25">
      <c r="A743" s="29">
        <v>731</v>
      </c>
      <c r="B743" s="61"/>
      <c r="C743" s="143" t="str">
        <f>VLOOKUP(D743,[8]Hoja1!$A$2:$B$1115,2,0)</f>
        <v>47555</v>
      </c>
      <c r="D743" s="31">
        <v>891780051</v>
      </c>
      <c r="E743" s="31">
        <v>215547555</v>
      </c>
      <c r="F743" s="61" t="s">
        <v>916</v>
      </c>
      <c r="G743" s="33">
        <v>0</v>
      </c>
      <c r="H743" s="33">
        <v>0</v>
      </c>
      <c r="I743" s="3">
        <v>2017192192</v>
      </c>
      <c r="J743" s="3">
        <v>1751132033</v>
      </c>
      <c r="K743" s="3">
        <v>0</v>
      </c>
      <c r="L743" s="3"/>
      <c r="M743" s="3"/>
      <c r="N743" s="3"/>
      <c r="O743" s="3"/>
      <c r="P743" s="34">
        <f t="shared" si="34"/>
        <v>3768324225</v>
      </c>
      <c r="Q743" s="165">
        <v>2423529429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168099349</v>
      </c>
      <c r="X743" s="3"/>
      <c r="Y743" s="3">
        <v>0</v>
      </c>
      <c r="Z743" s="3">
        <v>0</v>
      </c>
      <c r="AA743" s="3">
        <v>0</v>
      </c>
      <c r="AB743" s="3"/>
      <c r="AC743" s="36">
        <f t="shared" si="33"/>
        <v>168099349</v>
      </c>
      <c r="AD743" s="37">
        <f t="shared" si="35"/>
        <v>1176695447</v>
      </c>
      <c r="AE743" s="144"/>
      <c r="AG743" s="144"/>
      <c r="AI743" s="144"/>
    </row>
    <row r="744" spans="1:35" hidden="1" x14ac:dyDescent="0.25">
      <c r="A744" s="38">
        <v>732</v>
      </c>
      <c r="B744" s="61"/>
      <c r="C744" s="143" t="str">
        <f>VLOOKUP(D744,[8]Hoja1!$A$2:$B$1115,2,0)</f>
        <v>47570</v>
      </c>
      <c r="D744" s="31">
        <v>891703045</v>
      </c>
      <c r="E744" s="31">
        <v>217047570</v>
      </c>
      <c r="F744" s="61" t="s">
        <v>917</v>
      </c>
      <c r="G744" s="33">
        <v>0</v>
      </c>
      <c r="H744" s="33">
        <v>0</v>
      </c>
      <c r="I744" s="3">
        <v>1154937184</v>
      </c>
      <c r="J744" s="3">
        <v>916834368</v>
      </c>
      <c r="K744" s="3">
        <v>0</v>
      </c>
      <c r="L744" s="3"/>
      <c r="M744" s="3"/>
      <c r="N744" s="3"/>
      <c r="O744" s="3"/>
      <c r="P744" s="34">
        <f t="shared" si="34"/>
        <v>2071771552</v>
      </c>
      <c r="Q744" s="165">
        <v>1301813428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96244765</v>
      </c>
      <c r="X744" s="3"/>
      <c r="Y744" s="3">
        <v>0</v>
      </c>
      <c r="Z744" s="3">
        <v>0</v>
      </c>
      <c r="AA744" s="3">
        <v>0</v>
      </c>
      <c r="AB744" s="3"/>
      <c r="AC744" s="36">
        <f t="shared" si="33"/>
        <v>96244765</v>
      </c>
      <c r="AD744" s="37">
        <f t="shared" si="35"/>
        <v>673713359</v>
      </c>
      <c r="AE744" s="144"/>
      <c r="AG744" s="144"/>
      <c r="AI744" s="144"/>
    </row>
    <row r="745" spans="1:35" hidden="1" x14ac:dyDescent="0.25">
      <c r="A745" s="29">
        <v>733</v>
      </c>
      <c r="B745" s="61"/>
      <c r="C745" s="143" t="str">
        <f>VLOOKUP(D745,[8]Hoja1!$A$2:$B$1115,2,0)</f>
        <v>47605</v>
      </c>
      <c r="D745" s="31">
        <v>891780052</v>
      </c>
      <c r="E745" s="31">
        <v>210547605</v>
      </c>
      <c r="F745" s="61" t="s">
        <v>918</v>
      </c>
      <c r="G745" s="33">
        <v>0</v>
      </c>
      <c r="H745" s="33">
        <v>0</v>
      </c>
      <c r="I745" s="3">
        <v>204631420</v>
      </c>
      <c r="J745" s="3">
        <v>182342890</v>
      </c>
      <c r="K745" s="3">
        <v>0</v>
      </c>
      <c r="L745" s="3"/>
      <c r="M745" s="3"/>
      <c r="N745" s="3"/>
      <c r="O745" s="3"/>
      <c r="P745" s="34">
        <f t="shared" si="34"/>
        <v>386974310</v>
      </c>
      <c r="Q745" s="165">
        <v>250553362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17052618</v>
      </c>
      <c r="X745" s="3"/>
      <c r="Y745" s="3">
        <v>0</v>
      </c>
      <c r="Z745" s="3">
        <v>0</v>
      </c>
      <c r="AA745" s="3">
        <v>0</v>
      </c>
      <c r="AB745" s="3"/>
      <c r="AC745" s="36">
        <f t="shared" si="33"/>
        <v>17052618</v>
      </c>
      <c r="AD745" s="37">
        <f t="shared" si="35"/>
        <v>119368330</v>
      </c>
      <c r="AE745" s="144"/>
      <c r="AG745" s="144"/>
      <c r="AI745" s="144"/>
    </row>
    <row r="746" spans="1:35" hidden="1" x14ac:dyDescent="0.25">
      <c r="A746" s="38">
        <v>734</v>
      </c>
      <c r="B746" s="61"/>
      <c r="C746" s="143" t="str">
        <f>VLOOKUP(D746,[8]Hoja1!$A$2:$B$1115,2,0)</f>
        <v>47660</v>
      </c>
      <c r="D746" s="31">
        <v>819003224</v>
      </c>
      <c r="E746" s="31">
        <v>216047660</v>
      </c>
      <c r="F746" s="61" t="s">
        <v>919</v>
      </c>
      <c r="G746" s="33">
        <v>0</v>
      </c>
      <c r="H746" s="33">
        <v>0</v>
      </c>
      <c r="I746" s="3">
        <v>1031101424</v>
      </c>
      <c r="J746" s="3">
        <v>802380487</v>
      </c>
      <c r="K746" s="3">
        <v>0</v>
      </c>
      <c r="L746" s="3"/>
      <c r="M746" s="3"/>
      <c r="N746" s="3"/>
      <c r="O746" s="3"/>
      <c r="P746" s="34">
        <f t="shared" si="34"/>
        <v>1833481911</v>
      </c>
      <c r="Q746" s="165">
        <v>1146080963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85925119</v>
      </c>
      <c r="X746" s="3"/>
      <c r="Y746" s="3">
        <v>0</v>
      </c>
      <c r="Z746" s="3">
        <v>0</v>
      </c>
      <c r="AA746" s="3">
        <v>0</v>
      </c>
      <c r="AB746" s="3"/>
      <c r="AC746" s="36">
        <f t="shared" si="33"/>
        <v>85925119</v>
      </c>
      <c r="AD746" s="37">
        <f t="shared" si="35"/>
        <v>601475829</v>
      </c>
      <c r="AE746" s="144"/>
      <c r="AG746" s="144"/>
      <c r="AI746" s="144"/>
    </row>
    <row r="747" spans="1:35" hidden="1" x14ac:dyDescent="0.25">
      <c r="A747" s="29">
        <v>735</v>
      </c>
      <c r="B747" s="61"/>
      <c r="C747" s="143" t="str">
        <f>VLOOKUP(D747,[8]Hoja1!$A$2:$B$1115,2,0)</f>
        <v>47675</v>
      </c>
      <c r="D747" s="31">
        <v>891780053</v>
      </c>
      <c r="E747" s="31">
        <v>217547675</v>
      </c>
      <c r="F747" s="61" t="s">
        <v>623</v>
      </c>
      <c r="G747" s="33">
        <v>0</v>
      </c>
      <c r="H747" s="33">
        <v>0</v>
      </c>
      <c r="I747" s="3">
        <v>245760216</v>
      </c>
      <c r="J747" s="3">
        <v>259854208</v>
      </c>
      <c r="K747" s="3">
        <v>0</v>
      </c>
      <c r="L747" s="3"/>
      <c r="M747" s="3"/>
      <c r="N747" s="3"/>
      <c r="O747" s="3"/>
      <c r="P747" s="34">
        <f t="shared" si="34"/>
        <v>505614424</v>
      </c>
      <c r="Q747" s="165">
        <v>341774280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20480018</v>
      </c>
      <c r="X747" s="3"/>
      <c r="Y747" s="3">
        <v>0</v>
      </c>
      <c r="Z747" s="3">
        <v>0</v>
      </c>
      <c r="AA747" s="3">
        <v>0</v>
      </c>
      <c r="AB747" s="3"/>
      <c r="AC747" s="36">
        <f t="shared" si="33"/>
        <v>20480018</v>
      </c>
      <c r="AD747" s="37">
        <f t="shared" si="35"/>
        <v>143360126</v>
      </c>
      <c r="AE747" s="144"/>
      <c r="AG747" s="144"/>
      <c r="AI747" s="144"/>
    </row>
    <row r="748" spans="1:35" hidden="1" x14ac:dyDescent="0.25">
      <c r="A748" s="38">
        <v>736</v>
      </c>
      <c r="B748" s="61"/>
      <c r="C748" s="143" t="str">
        <f>VLOOKUP(D748,[8]Hoja1!$A$2:$B$1115,2,0)</f>
        <v>47692</v>
      </c>
      <c r="D748" s="31">
        <v>891780054</v>
      </c>
      <c r="E748" s="31">
        <v>219247692</v>
      </c>
      <c r="F748" s="61" t="s">
        <v>670</v>
      </c>
      <c r="G748" s="33">
        <v>0</v>
      </c>
      <c r="H748" s="33">
        <v>0</v>
      </c>
      <c r="I748" s="3">
        <v>997797440</v>
      </c>
      <c r="J748" s="3">
        <v>937598356</v>
      </c>
      <c r="K748" s="3">
        <v>0</v>
      </c>
      <c r="L748" s="3"/>
      <c r="M748" s="3"/>
      <c r="N748" s="3"/>
      <c r="O748" s="3"/>
      <c r="P748" s="34">
        <f t="shared" si="34"/>
        <v>1935395796</v>
      </c>
      <c r="Q748" s="165">
        <v>1270197504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83149787</v>
      </c>
      <c r="X748" s="3"/>
      <c r="Y748" s="3">
        <v>0</v>
      </c>
      <c r="Z748" s="3">
        <v>0</v>
      </c>
      <c r="AA748" s="3">
        <v>0</v>
      </c>
      <c r="AB748" s="3"/>
      <c r="AC748" s="36">
        <f t="shared" si="33"/>
        <v>83149787</v>
      </c>
      <c r="AD748" s="37">
        <f t="shared" si="35"/>
        <v>582048505</v>
      </c>
      <c r="AE748" s="144"/>
      <c r="AG748" s="144"/>
      <c r="AI748" s="144"/>
    </row>
    <row r="749" spans="1:35" hidden="1" x14ac:dyDescent="0.25">
      <c r="A749" s="29">
        <v>737</v>
      </c>
      <c r="B749" s="61"/>
      <c r="C749" s="143" t="str">
        <f>VLOOKUP(D749,[8]Hoja1!$A$2:$B$1115,2,0)</f>
        <v>47703</v>
      </c>
      <c r="D749" s="31">
        <v>891780055</v>
      </c>
      <c r="E749" s="31">
        <v>210347703</v>
      </c>
      <c r="F749" s="61" t="s">
        <v>920</v>
      </c>
      <c r="G749" s="33">
        <v>0</v>
      </c>
      <c r="H749" s="33">
        <v>0</v>
      </c>
      <c r="I749" s="3">
        <v>412530936</v>
      </c>
      <c r="J749" s="3">
        <v>463958960</v>
      </c>
      <c r="K749" s="3">
        <v>0</v>
      </c>
      <c r="L749" s="3"/>
      <c r="M749" s="3"/>
      <c r="N749" s="3"/>
      <c r="O749" s="3"/>
      <c r="P749" s="34">
        <f t="shared" si="34"/>
        <v>876489896</v>
      </c>
      <c r="Q749" s="165">
        <v>601469272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34377578</v>
      </c>
      <c r="X749" s="3"/>
      <c r="Y749" s="3">
        <v>0</v>
      </c>
      <c r="Z749" s="3">
        <v>0</v>
      </c>
      <c r="AA749" s="3">
        <v>0</v>
      </c>
      <c r="AB749" s="3"/>
      <c r="AC749" s="36">
        <f t="shared" si="33"/>
        <v>34377578</v>
      </c>
      <c r="AD749" s="37">
        <f t="shared" si="35"/>
        <v>240643046</v>
      </c>
      <c r="AE749" s="144"/>
      <c r="AG749" s="144"/>
      <c r="AI749" s="144"/>
    </row>
    <row r="750" spans="1:35" hidden="1" x14ac:dyDescent="0.25">
      <c r="A750" s="38">
        <v>738</v>
      </c>
      <c r="B750" s="61"/>
      <c r="C750" s="143" t="str">
        <f>VLOOKUP(D750,[8]Hoja1!$A$2:$B$1115,2,0)</f>
        <v>47707</v>
      </c>
      <c r="D750" s="31">
        <v>891780056</v>
      </c>
      <c r="E750" s="31">
        <v>210747707</v>
      </c>
      <c r="F750" s="61" t="s">
        <v>921</v>
      </c>
      <c r="G750" s="33">
        <v>0</v>
      </c>
      <c r="H750" s="33">
        <v>0</v>
      </c>
      <c r="I750" s="3">
        <v>876824880</v>
      </c>
      <c r="J750" s="3">
        <v>760892885</v>
      </c>
      <c r="K750" s="3">
        <v>0</v>
      </c>
      <c r="L750" s="3"/>
      <c r="M750" s="3"/>
      <c r="N750" s="3"/>
      <c r="O750" s="3"/>
      <c r="P750" s="34">
        <f t="shared" si="34"/>
        <v>1637717765</v>
      </c>
      <c r="Q750" s="165">
        <v>1053167845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73068740</v>
      </c>
      <c r="X750" s="3"/>
      <c r="Y750" s="3">
        <v>0</v>
      </c>
      <c r="Z750" s="3">
        <v>0</v>
      </c>
      <c r="AA750" s="3">
        <v>0</v>
      </c>
      <c r="AB750" s="3"/>
      <c r="AC750" s="36">
        <f t="shared" si="33"/>
        <v>73068740</v>
      </c>
      <c r="AD750" s="37">
        <f t="shared" si="35"/>
        <v>511481180</v>
      </c>
      <c r="AE750" s="144"/>
      <c r="AG750" s="144"/>
      <c r="AI750" s="144"/>
    </row>
    <row r="751" spans="1:35" hidden="1" x14ac:dyDescent="0.25">
      <c r="A751" s="29">
        <v>739</v>
      </c>
      <c r="B751" s="61"/>
      <c r="C751" s="143" t="str">
        <f>VLOOKUP(D751,[8]Hoja1!$A$2:$B$1115,2,0)</f>
        <v>47720</v>
      </c>
      <c r="D751" s="31">
        <v>819003762</v>
      </c>
      <c r="E751" s="31">
        <v>212047720</v>
      </c>
      <c r="F751" s="61" t="s">
        <v>922</v>
      </c>
      <c r="G751" s="33">
        <v>0</v>
      </c>
      <c r="H751" s="33">
        <v>0</v>
      </c>
      <c r="I751" s="3">
        <v>439825224</v>
      </c>
      <c r="J751" s="3">
        <v>397749450</v>
      </c>
      <c r="K751" s="3">
        <v>0</v>
      </c>
      <c r="L751" s="3"/>
      <c r="M751" s="3"/>
      <c r="N751" s="3"/>
      <c r="O751" s="3"/>
      <c r="P751" s="34">
        <f t="shared" si="34"/>
        <v>837574674</v>
      </c>
      <c r="Q751" s="165">
        <v>544357858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36652102</v>
      </c>
      <c r="X751" s="3"/>
      <c r="Y751" s="3">
        <v>0</v>
      </c>
      <c r="Z751" s="3">
        <v>0</v>
      </c>
      <c r="AA751" s="3">
        <v>0</v>
      </c>
      <c r="AB751" s="3"/>
      <c r="AC751" s="36">
        <f t="shared" si="33"/>
        <v>36652102</v>
      </c>
      <c r="AD751" s="37">
        <f t="shared" si="35"/>
        <v>256564714</v>
      </c>
      <c r="AE751" s="144"/>
      <c r="AG751" s="144"/>
      <c r="AI751" s="144"/>
    </row>
    <row r="752" spans="1:35" hidden="1" x14ac:dyDescent="0.25">
      <c r="A752" s="38">
        <v>740</v>
      </c>
      <c r="B752" s="61"/>
      <c r="C752" s="143" t="str">
        <f>VLOOKUP(D752,[8]Hoja1!$A$2:$B$1115,2,0)</f>
        <v>47745</v>
      </c>
      <c r="D752" s="31">
        <v>891780103</v>
      </c>
      <c r="E752" s="31">
        <v>214547745</v>
      </c>
      <c r="F752" s="61" t="s">
        <v>923</v>
      </c>
      <c r="G752" s="33">
        <v>0</v>
      </c>
      <c r="H752" s="33">
        <v>0</v>
      </c>
      <c r="I752" s="3">
        <v>1040881248</v>
      </c>
      <c r="J752" s="3">
        <v>802848601</v>
      </c>
      <c r="K752" s="3">
        <v>0</v>
      </c>
      <c r="L752" s="3"/>
      <c r="M752" s="3"/>
      <c r="N752" s="3"/>
      <c r="O752" s="3"/>
      <c r="P752" s="34">
        <f t="shared" si="34"/>
        <v>1843729849</v>
      </c>
      <c r="Q752" s="165">
        <v>1149809017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86740104</v>
      </c>
      <c r="X752" s="3"/>
      <c r="Y752" s="3">
        <v>0</v>
      </c>
      <c r="Z752" s="3">
        <v>0</v>
      </c>
      <c r="AA752" s="3">
        <v>0</v>
      </c>
      <c r="AB752" s="3"/>
      <c r="AC752" s="36">
        <f t="shared" si="33"/>
        <v>86740104</v>
      </c>
      <c r="AD752" s="37">
        <f t="shared" si="35"/>
        <v>607180728</v>
      </c>
      <c r="AE752" s="144"/>
      <c r="AG752" s="144"/>
      <c r="AI752" s="144"/>
    </row>
    <row r="753" spans="1:35" hidden="1" x14ac:dyDescent="0.25">
      <c r="A753" s="29">
        <v>741</v>
      </c>
      <c r="B753" s="61"/>
      <c r="C753" s="143" t="str">
        <f>VLOOKUP(D753,[8]Hoja1!$A$2:$B$1115,2,0)</f>
        <v>47798</v>
      </c>
      <c r="D753" s="31">
        <v>891780057</v>
      </c>
      <c r="E753" s="31">
        <v>219847798</v>
      </c>
      <c r="F753" s="61" t="s">
        <v>924</v>
      </c>
      <c r="G753" s="33">
        <v>0</v>
      </c>
      <c r="H753" s="33">
        <v>0</v>
      </c>
      <c r="I753" s="3">
        <v>565010016</v>
      </c>
      <c r="J753" s="3">
        <v>525047871</v>
      </c>
      <c r="K753" s="3">
        <v>0</v>
      </c>
      <c r="L753" s="3"/>
      <c r="M753" s="3"/>
      <c r="N753" s="3"/>
      <c r="O753" s="3"/>
      <c r="P753" s="34">
        <f t="shared" si="34"/>
        <v>1090057887</v>
      </c>
      <c r="Q753" s="165">
        <v>713384543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47084168</v>
      </c>
      <c r="X753" s="3"/>
      <c r="Y753" s="3">
        <v>0</v>
      </c>
      <c r="Z753" s="3">
        <v>0</v>
      </c>
      <c r="AA753" s="3">
        <v>0</v>
      </c>
      <c r="AB753" s="3"/>
      <c r="AC753" s="36">
        <f t="shared" si="33"/>
        <v>47084168</v>
      </c>
      <c r="AD753" s="37">
        <f t="shared" si="35"/>
        <v>329589176</v>
      </c>
      <c r="AE753" s="144"/>
      <c r="AG753" s="144"/>
      <c r="AI753" s="144"/>
    </row>
    <row r="754" spans="1:35" hidden="1" x14ac:dyDescent="0.25">
      <c r="A754" s="38">
        <v>742</v>
      </c>
      <c r="B754" s="61"/>
      <c r="C754" s="143" t="str">
        <f>VLOOKUP(D754,[8]Hoja1!$A$2:$B$1115,2,0)</f>
        <v>47960</v>
      </c>
      <c r="D754" s="31">
        <v>819003760</v>
      </c>
      <c r="E754" s="31">
        <v>216047960</v>
      </c>
      <c r="F754" s="61" t="s">
        <v>925</v>
      </c>
      <c r="G754" s="33">
        <v>0</v>
      </c>
      <c r="H754" s="33">
        <v>0</v>
      </c>
      <c r="I754" s="3">
        <v>444569464</v>
      </c>
      <c r="J754" s="3">
        <v>328456753</v>
      </c>
      <c r="K754" s="3">
        <v>0</v>
      </c>
      <c r="L754" s="3"/>
      <c r="M754" s="3"/>
      <c r="N754" s="3"/>
      <c r="O754" s="3"/>
      <c r="P754" s="34">
        <f t="shared" si="34"/>
        <v>773026217</v>
      </c>
      <c r="Q754" s="165">
        <v>476646573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37047455</v>
      </c>
      <c r="X754" s="3"/>
      <c r="Y754" s="3">
        <v>0</v>
      </c>
      <c r="Z754" s="3">
        <v>0</v>
      </c>
      <c r="AA754" s="3">
        <v>0</v>
      </c>
      <c r="AB754" s="3"/>
      <c r="AC754" s="36">
        <f t="shared" si="33"/>
        <v>37047455</v>
      </c>
      <c r="AD754" s="37">
        <f t="shared" si="35"/>
        <v>259332189</v>
      </c>
      <c r="AE754" s="144"/>
      <c r="AG754" s="144"/>
      <c r="AI754" s="144"/>
    </row>
    <row r="755" spans="1:35" hidden="1" x14ac:dyDescent="0.25">
      <c r="A755" s="29">
        <v>743</v>
      </c>
      <c r="B755" s="61"/>
      <c r="C755" s="143" t="str">
        <f>VLOOKUP(D755,[8]Hoja1!$A$2:$B$1115,2,0)</f>
        <v>47980</v>
      </c>
      <c r="D755" s="31">
        <v>819003297</v>
      </c>
      <c r="E755" s="31">
        <v>218047980</v>
      </c>
      <c r="F755" s="61" t="s">
        <v>926</v>
      </c>
      <c r="G755" s="33">
        <v>0</v>
      </c>
      <c r="H755" s="33">
        <v>0</v>
      </c>
      <c r="I755" s="3">
        <v>2507657440</v>
      </c>
      <c r="J755" s="3">
        <v>2610077750</v>
      </c>
      <c r="K755" s="3">
        <v>0</v>
      </c>
      <c r="L755" s="3"/>
      <c r="M755" s="3"/>
      <c r="N755" s="3"/>
      <c r="O755" s="3"/>
      <c r="P755" s="34">
        <f t="shared" si="34"/>
        <v>5117735190</v>
      </c>
      <c r="Q755" s="165">
        <v>3445963562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208971453</v>
      </c>
      <c r="X755" s="3"/>
      <c r="Y755" s="3">
        <v>0</v>
      </c>
      <c r="Z755" s="3">
        <v>0</v>
      </c>
      <c r="AA755" s="3">
        <v>0</v>
      </c>
      <c r="AB755" s="3"/>
      <c r="AC755" s="36">
        <f t="shared" si="33"/>
        <v>208971453</v>
      </c>
      <c r="AD755" s="37">
        <f t="shared" si="35"/>
        <v>1462800175</v>
      </c>
      <c r="AE755" s="144"/>
      <c r="AG755" s="144"/>
      <c r="AI755" s="144"/>
    </row>
    <row r="756" spans="1:35" hidden="1" x14ac:dyDescent="0.25">
      <c r="A756" s="38">
        <v>744</v>
      </c>
      <c r="B756" s="61"/>
      <c r="C756" s="143" t="str">
        <f>VLOOKUP(D756,[8]Hoja1!$A$2:$B$1115,2,0)</f>
        <v>50006</v>
      </c>
      <c r="D756" s="31">
        <v>892001457</v>
      </c>
      <c r="E756" s="31">
        <v>210650006</v>
      </c>
      <c r="F756" s="61" t="s">
        <v>927</v>
      </c>
      <c r="G756" s="33">
        <v>0</v>
      </c>
      <c r="H756" s="33">
        <v>0</v>
      </c>
      <c r="I756" s="3">
        <v>1302789824</v>
      </c>
      <c r="J756" s="3">
        <v>1361756205</v>
      </c>
      <c r="K756" s="3">
        <v>0</v>
      </c>
      <c r="L756" s="3"/>
      <c r="M756" s="3"/>
      <c r="N756" s="3"/>
      <c r="O756" s="3"/>
      <c r="P756" s="34">
        <f t="shared" si="34"/>
        <v>2664546029</v>
      </c>
      <c r="Q756" s="165">
        <v>1796019481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108565819</v>
      </c>
      <c r="X756" s="3"/>
      <c r="Y756" s="3">
        <v>0</v>
      </c>
      <c r="Z756" s="3">
        <v>0</v>
      </c>
      <c r="AA756" s="3">
        <v>0</v>
      </c>
      <c r="AB756" s="3"/>
      <c r="AC756" s="36">
        <f t="shared" si="33"/>
        <v>108565819</v>
      </c>
      <c r="AD756" s="37">
        <f t="shared" si="35"/>
        <v>759960729</v>
      </c>
      <c r="AE756" s="144"/>
      <c r="AG756" s="144"/>
      <c r="AI756" s="144"/>
    </row>
    <row r="757" spans="1:35" hidden="1" x14ac:dyDescent="0.25">
      <c r="A757" s="29">
        <v>745</v>
      </c>
      <c r="B757" s="61"/>
      <c r="C757" s="143" t="str">
        <f>VLOOKUP(D757,[8]Hoja1!$A$2:$B$1115,2,0)</f>
        <v>50110</v>
      </c>
      <c r="D757" s="31">
        <v>800152577</v>
      </c>
      <c r="E757" s="31">
        <v>211050110</v>
      </c>
      <c r="F757" s="61" t="s">
        <v>928</v>
      </c>
      <c r="G757" s="33">
        <v>0</v>
      </c>
      <c r="H757" s="33">
        <v>0</v>
      </c>
      <c r="I757" s="3">
        <v>163936258</v>
      </c>
      <c r="J757" s="3">
        <v>202398172</v>
      </c>
      <c r="K757" s="3">
        <v>0</v>
      </c>
      <c r="L757" s="3"/>
      <c r="M757" s="3"/>
      <c r="N757" s="3"/>
      <c r="O757" s="3"/>
      <c r="P757" s="34">
        <f t="shared" si="34"/>
        <v>366334430</v>
      </c>
      <c r="Q757" s="165">
        <v>257043592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13661355</v>
      </c>
      <c r="X757" s="3"/>
      <c r="Y757" s="3">
        <v>0</v>
      </c>
      <c r="Z757" s="3">
        <v>0</v>
      </c>
      <c r="AA757" s="3">
        <v>0</v>
      </c>
      <c r="AB757" s="3"/>
      <c r="AC757" s="36">
        <f t="shared" si="33"/>
        <v>13661355</v>
      </c>
      <c r="AD757" s="37">
        <f t="shared" si="35"/>
        <v>95629483</v>
      </c>
      <c r="AE757" s="144"/>
      <c r="AG757" s="144"/>
      <c r="AI757" s="144"/>
    </row>
    <row r="758" spans="1:35" hidden="1" x14ac:dyDescent="0.25">
      <c r="A758" s="38">
        <v>746</v>
      </c>
      <c r="B758" s="61"/>
      <c r="C758" s="143" t="str">
        <f>VLOOKUP(D758,[8]Hoja1!$A$2:$B$1115,2,0)</f>
        <v>50124</v>
      </c>
      <c r="D758" s="31">
        <v>892099232</v>
      </c>
      <c r="E758" s="31">
        <v>212450124</v>
      </c>
      <c r="F758" s="61" t="s">
        <v>929</v>
      </c>
      <c r="G758" s="33">
        <v>0</v>
      </c>
      <c r="H758" s="33">
        <v>0</v>
      </c>
      <c r="I758" s="3">
        <v>196536384</v>
      </c>
      <c r="J758" s="3">
        <v>193855833</v>
      </c>
      <c r="K758" s="3">
        <v>0</v>
      </c>
      <c r="L758" s="3"/>
      <c r="M758" s="3"/>
      <c r="N758" s="3"/>
      <c r="O758" s="3"/>
      <c r="P758" s="34">
        <f t="shared" si="34"/>
        <v>390392217</v>
      </c>
      <c r="Q758" s="165">
        <v>259367961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16378032</v>
      </c>
      <c r="X758" s="3"/>
      <c r="Y758" s="3">
        <v>0</v>
      </c>
      <c r="Z758" s="3">
        <v>0</v>
      </c>
      <c r="AA758" s="3">
        <v>0</v>
      </c>
      <c r="AB758" s="3"/>
      <c r="AC758" s="36">
        <f t="shared" si="33"/>
        <v>16378032</v>
      </c>
      <c r="AD758" s="37">
        <f t="shared" si="35"/>
        <v>114646224</v>
      </c>
      <c r="AE758" s="144"/>
      <c r="AG758" s="144"/>
      <c r="AI758" s="144"/>
    </row>
    <row r="759" spans="1:35" hidden="1" x14ac:dyDescent="0.25">
      <c r="A759" s="29">
        <v>747</v>
      </c>
      <c r="B759" s="61"/>
      <c r="C759" s="143" t="str">
        <f>VLOOKUP(D759,[8]Hoja1!$A$2:$B$1115,2,0)</f>
        <v>50150</v>
      </c>
      <c r="D759" s="31">
        <v>800098190</v>
      </c>
      <c r="E759" s="31">
        <v>215050150</v>
      </c>
      <c r="F759" s="61" t="s">
        <v>930</v>
      </c>
      <c r="G759" s="33">
        <v>0</v>
      </c>
      <c r="H759" s="33">
        <v>0</v>
      </c>
      <c r="I759" s="3">
        <v>240998100</v>
      </c>
      <c r="J759" s="3">
        <v>327471323</v>
      </c>
      <c r="K759" s="3">
        <v>0</v>
      </c>
      <c r="L759" s="3"/>
      <c r="M759" s="3"/>
      <c r="N759" s="3"/>
      <c r="O759" s="3"/>
      <c r="P759" s="34">
        <f t="shared" si="34"/>
        <v>568469423</v>
      </c>
      <c r="Q759" s="165">
        <v>407804023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20083175</v>
      </c>
      <c r="X759" s="3"/>
      <c r="Y759" s="3">
        <v>0</v>
      </c>
      <c r="Z759" s="3">
        <v>0</v>
      </c>
      <c r="AA759" s="3">
        <v>0</v>
      </c>
      <c r="AB759" s="3"/>
      <c r="AC759" s="36">
        <f t="shared" si="33"/>
        <v>20083175</v>
      </c>
      <c r="AD759" s="37">
        <f t="shared" si="35"/>
        <v>140582225</v>
      </c>
      <c r="AE759" s="144"/>
      <c r="AG759" s="144"/>
      <c r="AI759" s="144"/>
    </row>
    <row r="760" spans="1:35" hidden="1" x14ac:dyDescent="0.25">
      <c r="A760" s="38">
        <v>748</v>
      </c>
      <c r="B760" s="61"/>
      <c r="C760" s="143" t="str">
        <f>VLOOKUP(D760,[8]Hoja1!$A$2:$B$1115,2,0)</f>
        <v>50223</v>
      </c>
      <c r="D760" s="31">
        <v>892000812</v>
      </c>
      <c r="E760" s="31">
        <v>212350223</v>
      </c>
      <c r="F760" s="61" t="s">
        <v>931</v>
      </c>
      <c r="G760" s="33">
        <v>0</v>
      </c>
      <c r="H760" s="33">
        <v>0</v>
      </c>
      <c r="I760" s="3">
        <v>111842628</v>
      </c>
      <c r="J760" s="3">
        <v>112118293</v>
      </c>
      <c r="K760" s="3">
        <v>0</v>
      </c>
      <c r="L760" s="3"/>
      <c r="M760" s="3"/>
      <c r="N760" s="3"/>
      <c r="O760" s="3"/>
      <c r="P760" s="34">
        <f t="shared" si="34"/>
        <v>223960921</v>
      </c>
      <c r="Q760" s="165">
        <v>149399169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9320219</v>
      </c>
      <c r="X760" s="3"/>
      <c r="Y760" s="3">
        <v>0</v>
      </c>
      <c r="Z760" s="3">
        <v>0</v>
      </c>
      <c r="AA760" s="3">
        <v>0</v>
      </c>
      <c r="AB760" s="3"/>
      <c r="AC760" s="36">
        <f t="shared" si="33"/>
        <v>9320219</v>
      </c>
      <c r="AD760" s="37">
        <f t="shared" si="35"/>
        <v>65241533</v>
      </c>
      <c r="AE760" s="144"/>
      <c r="AG760" s="144"/>
      <c r="AI760" s="144"/>
    </row>
    <row r="761" spans="1:35" hidden="1" x14ac:dyDescent="0.25">
      <c r="A761" s="29">
        <v>749</v>
      </c>
      <c r="B761" s="61"/>
      <c r="C761" s="143" t="str">
        <f>VLOOKUP(D761,[8]Hoja1!$A$2:$B$1115,2,0)</f>
        <v>50226</v>
      </c>
      <c r="D761" s="31">
        <v>892099184</v>
      </c>
      <c r="E761" s="31">
        <v>212650226</v>
      </c>
      <c r="F761" s="61" t="s">
        <v>932</v>
      </c>
      <c r="G761" s="33">
        <v>0</v>
      </c>
      <c r="H761" s="33">
        <v>0</v>
      </c>
      <c r="I761" s="3">
        <v>385837856</v>
      </c>
      <c r="J761" s="3">
        <v>472013606</v>
      </c>
      <c r="K761" s="3">
        <v>0</v>
      </c>
      <c r="L761" s="3"/>
      <c r="M761" s="3"/>
      <c r="N761" s="3"/>
      <c r="O761" s="3"/>
      <c r="P761" s="34">
        <f t="shared" si="34"/>
        <v>857851462</v>
      </c>
      <c r="Q761" s="165">
        <v>600626226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32153155</v>
      </c>
      <c r="X761" s="3"/>
      <c r="Y761" s="3">
        <v>0</v>
      </c>
      <c r="Z761" s="3">
        <v>0</v>
      </c>
      <c r="AA761" s="3">
        <v>0</v>
      </c>
      <c r="AB761" s="3"/>
      <c r="AC761" s="36">
        <f t="shared" si="33"/>
        <v>32153155</v>
      </c>
      <c r="AD761" s="37">
        <f t="shared" si="35"/>
        <v>225072081</v>
      </c>
      <c r="AE761" s="144"/>
      <c r="AG761" s="144"/>
      <c r="AI761" s="144"/>
    </row>
    <row r="762" spans="1:35" hidden="1" x14ac:dyDescent="0.25">
      <c r="A762" s="38">
        <v>750</v>
      </c>
      <c r="B762" s="61"/>
      <c r="C762" s="143" t="str">
        <f>VLOOKUP(D762,[8]Hoja1!$A$2:$B$1115,2,0)</f>
        <v>50245</v>
      </c>
      <c r="D762" s="31">
        <v>892099001</v>
      </c>
      <c r="E762" s="31">
        <v>214550245</v>
      </c>
      <c r="F762" s="61" t="s">
        <v>933</v>
      </c>
      <c r="G762" s="33">
        <v>0</v>
      </c>
      <c r="H762" s="33">
        <v>0</v>
      </c>
      <c r="I762" s="3">
        <v>33913691</v>
      </c>
      <c r="J762" s="3">
        <v>41984826</v>
      </c>
      <c r="K762" s="3">
        <v>0</v>
      </c>
      <c r="L762" s="3"/>
      <c r="M762" s="3"/>
      <c r="N762" s="3"/>
      <c r="O762" s="3"/>
      <c r="P762" s="34">
        <f t="shared" si="34"/>
        <v>75898517</v>
      </c>
      <c r="Q762" s="165">
        <v>53289390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2826141</v>
      </c>
      <c r="X762" s="3"/>
      <c r="Y762" s="3">
        <v>0</v>
      </c>
      <c r="Z762" s="3">
        <v>0</v>
      </c>
      <c r="AA762" s="3">
        <v>0</v>
      </c>
      <c r="AB762" s="3"/>
      <c r="AC762" s="36">
        <f t="shared" si="33"/>
        <v>2826141</v>
      </c>
      <c r="AD762" s="37">
        <f t="shared" si="35"/>
        <v>19782986</v>
      </c>
      <c r="AE762" s="144"/>
      <c r="AG762" s="144"/>
      <c r="AI762" s="144"/>
    </row>
    <row r="763" spans="1:35" hidden="1" x14ac:dyDescent="0.25">
      <c r="A763" s="29">
        <v>751</v>
      </c>
      <c r="B763" s="61"/>
      <c r="C763" s="143" t="str">
        <f>VLOOKUP(D763,[8]Hoja1!$A$2:$B$1115,2,0)</f>
        <v>50251</v>
      </c>
      <c r="D763" s="31">
        <v>892099278</v>
      </c>
      <c r="E763" s="31">
        <v>215150251</v>
      </c>
      <c r="F763" s="61" t="s">
        <v>934</v>
      </c>
      <c r="G763" s="33">
        <v>0</v>
      </c>
      <c r="H763" s="33">
        <v>0</v>
      </c>
      <c r="I763" s="3">
        <v>183736118</v>
      </c>
      <c r="J763" s="3">
        <v>174499882</v>
      </c>
      <c r="K763" s="3">
        <v>0</v>
      </c>
      <c r="L763" s="3"/>
      <c r="M763" s="3"/>
      <c r="N763" s="3"/>
      <c r="O763" s="3"/>
      <c r="P763" s="34">
        <f t="shared" si="34"/>
        <v>358236000</v>
      </c>
      <c r="Q763" s="165">
        <v>235745254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15311343</v>
      </c>
      <c r="X763" s="3"/>
      <c r="Y763" s="3">
        <v>0</v>
      </c>
      <c r="Z763" s="3">
        <v>0</v>
      </c>
      <c r="AA763" s="3">
        <v>0</v>
      </c>
      <c r="AB763" s="3"/>
      <c r="AC763" s="36">
        <f t="shared" si="33"/>
        <v>15311343</v>
      </c>
      <c r="AD763" s="37">
        <f t="shared" si="35"/>
        <v>107179403</v>
      </c>
      <c r="AE763" s="144"/>
      <c r="AG763" s="144"/>
      <c r="AI763" s="144"/>
    </row>
    <row r="764" spans="1:35" hidden="1" x14ac:dyDescent="0.25">
      <c r="A764" s="38">
        <v>752</v>
      </c>
      <c r="B764" s="61"/>
      <c r="C764" s="143" t="str">
        <f>VLOOKUP(D764,[8]Hoja1!$A$2:$B$1115,2,0)</f>
        <v>50270</v>
      </c>
      <c r="D764" s="31">
        <v>800255443</v>
      </c>
      <c r="E764" s="31">
        <v>217050270</v>
      </c>
      <c r="F764" s="61" t="s">
        <v>935</v>
      </c>
      <c r="G764" s="33">
        <v>0</v>
      </c>
      <c r="H764" s="33">
        <v>0</v>
      </c>
      <c r="I764" s="3">
        <v>73958514</v>
      </c>
      <c r="J764" s="3">
        <v>75893183</v>
      </c>
      <c r="K764" s="3">
        <v>0</v>
      </c>
      <c r="L764" s="3"/>
      <c r="M764" s="3"/>
      <c r="N764" s="3"/>
      <c r="O764" s="3"/>
      <c r="P764" s="34">
        <f t="shared" si="34"/>
        <v>149851697</v>
      </c>
      <c r="Q764" s="165">
        <v>100546023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6163210</v>
      </c>
      <c r="X764" s="3"/>
      <c r="Y764" s="3">
        <v>0</v>
      </c>
      <c r="Z764" s="3">
        <v>0</v>
      </c>
      <c r="AA764" s="3">
        <v>0</v>
      </c>
      <c r="AB764" s="3"/>
      <c r="AC764" s="36">
        <f t="shared" si="33"/>
        <v>6163210</v>
      </c>
      <c r="AD764" s="37">
        <f t="shared" si="35"/>
        <v>43142464</v>
      </c>
      <c r="AE764" s="144"/>
      <c r="AG764" s="144"/>
      <c r="AI764" s="144"/>
    </row>
    <row r="765" spans="1:35" hidden="1" x14ac:dyDescent="0.25">
      <c r="A765" s="29">
        <v>753</v>
      </c>
      <c r="B765" s="61"/>
      <c r="C765" s="143" t="str">
        <f>VLOOKUP(D765,[8]Hoja1!$A$2:$B$1115,2,0)</f>
        <v>50287</v>
      </c>
      <c r="D765" s="31">
        <v>892099183</v>
      </c>
      <c r="E765" s="31">
        <v>218750287</v>
      </c>
      <c r="F765" s="61" t="s">
        <v>936</v>
      </c>
      <c r="G765" s="33">
        <v>0</v>
      </c>
      <c r="H765" s="33">
        <v>0</v>
      </c>
      <c r="I765" s="3">
        <v>240864276</v>
      </c>
      <c r="J765" s="3">
        <v>249648337</v>
      </c>
      <c r="K765" s="3">
        <v>0</v>
      </c>
      <c r="L765" s="3"/>
      <c r="M765" s="3"/>
      <c r="N765" s="3"/>
      <c r="O765" s="3"/>
      <c r="P765" s="34">
        <f t="shared" si="34"/>
        <v>490512613</v>
      </c>
      <c r="Q765" s="165">
        <v>329936429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20072023</v>
      </c>
      <c r="X765" s="3"/>
      <c r="Y765" s="3">
        <v>0</v>
      </c>
      <c r="Z765" s="3">
        <v>0</v>
      </c>
      <c r="AA765" s="3">
        <v>0</v>
      </c>
      <c r="AB765" s="3"/>
      <c r="AC765" s="36">
        <f t="shared" si="33"/>
        <v>20072023</v>
      </c>
      <c r="AD765" s="37">
        <f t="shared" si="35"/>
        <v>140504161</v>
      </c>
      <c r="AE765" s="144"/>
      <c r="AG765" s="144"/>
      <c r="AI765" s="144"/>
    </row>
    <row r="766" spans="1:35" hidden="1" x14ac:dyDescent="0.25">
      <c r="A766" s="38">
        <v>754</v>
      </c>
      <c r="B766" s="61"/>
      <c r="C766" s="143" t="str">
        <f>VLOOKUP(D766,[8]Hoja1!$A$2:$B$1115,2,0)</f>
        <v>50313</v>
      </c>
      <c r="D766" s="31">
        <v>892099243</v>
      </c>
      <c r="E766" s="31">
        <v>211350313</v>
      </c>
      <c r="F766" s="61" t="s">
        <v>356</v>
      </c>
      <c r="G766" s="33">
        <v>0</v>
      </c>
      <c r="H766" s="33">
        <v>0</v>
      </c>
      <c r="I766" s="3">
        <v>1559401856</v>
      </c>
      <c r="J766" s="3">
        <v>1163913492</v>
      </c>
      <c r="K766" s="3">
        <v>0</v>
      </c>
      <c r="L766" s="3"/>
      <c r="M766" s="3"/>
      <c r="N766" s="3"/>
      <c r="O766" s="3"/>
      <c r="P766" s="34">
        <f t="shared" si="34"/>
        <v>2723315348</v>
      </c>
      <c r="Q766" s="165">
        <v>1683714112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129950155</v>
      </c>
      <c r="X766" s="3"/>
      <c r="Y766" s="3">
        <v>0</v>
      </c>
      <c r="Z766" s="3">
        <v>0</v>
      </c>
      <c r="AA766" s="3">
        <v>0</v>
      </c>
      <c r="AB766" s="3"/>
      <c r="AC766" s="36">
        <f t="shared" si="33"/>
        <v>129950155</v>
      </c>
      <c r="AD766" s="37">
        <f t="shared" si="35"/>
        <v>909651081</v>
      </c>
      <c r="AE766" s="144"/>
      <c r="AG766" s="144"/>
      <c r="AI766" s="144"/>
    </row>
    <row r="767" spans="1:35" hidden="1" x14ac:dyDescent="0.25">
      <c r="A767" s="29">
        <v>755</v>
      </c>
      <c r="B767" s="61"/>
      <c r="C767" s="143" t="str">
        <f>VLOOKUP(D767,[8]Hoja1!$A$2:$B$1115,2,0)</f>
        <v>50318</v>
      </c>
      <c r="D767" s="31">
        <v>800098193</v>
      </c>
      <c r="E767" s="31">
        <v>211850318</v>
      </c>
      <c r="F767" s="61" t="s">
        <v>911</v>
      </c>
      <c r="G767" s="33">
        <v>0</v>
      </c>
      <c r="H767" s="33">
        <v>0</v>
      </c>
      <c r="I767" s="3">
        <v>195499564</v>
      </c>
      <c r="J767" s="3">
        <v>213701904</v>
      </c>
      <c r="K767" s="3">
        <v>0</v>
      </c>
      <c r="L767" s="3"/>
      <c r="M767" s="3"/>
      <c r="N767" s="3"/>
      <c r="O767" s="3"/>
      <c r="P767" s="34">
        <f t="shared" si="34"/>
        <v>409201468</v>
      </c>
      <c r="Q767" s="165">
        <v>278868424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16291630</v>
      </c>
      <c r="X767" s="3"/>
      <c r="Y767" s="3">
        <v>0</v>
      </c>
      <c r="Z767" s="3">
        <v>0</v>
      </c>
      <c r="AA767" s="3">
        <v>0</v>
      </c>
      <c r="AB767" s="3"/>
      <c r="AC767" s="36">
        <f t="shared" si="33"/>
        <v>16291630</v>
      </c>
      <c r="AD767" s="37">
        <f t="shared" si="35"/>
        <v>114041414</v>
      </c>
      <c r="AE767" s="144"/>
      <c r="AG767" s="144"/>
      <c r="AI767" s="144"/>
    </row>
    <row r="768" spans="1:35" hidden="1" x14ac:dyDescent="0.25">
      <c r="A768" s="38">
        <v>756</v>
      </c>
      <c r="B768" s="61"/>
      <c r="C768" s="143" t="str">
        <f>VLOOKUP(D768,[8]Hoja1!$A$2:$B$1115,2,0)</f>
        <v>50325</v>
      </c>
      <c r="D768" s="31">
        <v>800136458</v>
      </c>
      <c r="E768" s="31">
        <v>212550325</v>
      </c>
      <c r="F768" s="61" t="s">
        <v>937</v>
      </c>
      <c r="G768" s="33">
        <v>0</v>
      </c>
      <c r="H768" s="33">
        <v>0</v>
      </c>
      <c r="I768" s="3">
        <v>340445516</v>
      </c>
      <c r="J768" s="3">
        <v>167791622</v>
      </c>
      <c r="K768" s="3">
        <v>0</v>
      </c>
      <c r="L768" s="3"/>
      <c r="M768" s="3"/>
      <c r="N768" s="3"/>
      <c r="O768" s="3"/>
      <c r="P768" s="34">
        <f t="shared" si="34"/>
        <v>508237138</v>
      </c>
      <c r="Q768" s="165">
        <v>281273462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28370460</v>
      </c>
      <c r="X768" s="3"/>
      <c r="Y768" s="3">
        <v>0</v>
      </c>
      <c r="Z768" s="3">
        <v>0</v>
      </c>
      <c r="AA768" s="3">
        <v>0</v>
      </c>
      <c r="AB768" s="3"/>
      <c r="AC768" s="36">
        <f t="shared" si="33"/>
        <v>28370460</v>
      </c>
      <c r="AD768" s="37">
        <f t="shared" si="35"/>
        <v>198593216</v>
      </c>
      <c r="AE768" s="144"/>
      <c r="AG768" s="144"/>
      <c r="AI768" s="144"/>
    </row>
    <row r="769" spans="1:35" hidden="1" x14ac:dyDescent="0.25">
      <c r="A769" s="29">
        <v>757</v>
      </c>
      <c r="B769" s="61"/>
      <c r="C769" s="143" t="str">
        <f>VLOOKUP(D769,[8]Hoja1!$A$2:$B$1115,2,0)</f>
        <v>50330</v>
      </c>
      <c r="D769" s="31">
        <v>892099317</v>
      </c>
      <c r="E769" s="31">
        <v>213050330</v>
      </c>
      <c r="F769" s="61" t="s">
        <v>938</v>
      </c>
      <c r="G769" s="33">
        <v>0</v>
      </c>
      <c r="H769" s="33">
        <v>0</v>
      </c>
      <c r="I769" s="3">
        <v>291377256</v>
      </c>
      <c r="J769" s="3">
        <v>232251688</v>
      </c>
      <c r="K769" s="3">
        <v>0</v>
      </c>
      <c r="L769" s="3"/>
      <c r="M769" s="3"/>
      <c r="N769" s="3"/>
      <c r="O769" s="3"/>
      <c r="P769" s="34">
        <f t="shared" si="34"/>
        <v>523628944</v>
      </c>
      <c r="Q769" s="165">
        <v>329377440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24281438</v>
      </c>
      <c r="X769" s="3"/>
      <c r="Y769" s="3">
        <v>0</v>
      </c>
      <c r="Z769" s="3">
        <v>0</v>
      </c>
      <c r="AA769" s="3">
        <v>0</v>
      </c>
      <c r="AB769" s="3"/>
      <c r="AC769" s="36">
        <f t="shared" si="33"/>
        <v>24281438</v>
      </c>
      <c r="AD769" s="37">
        <f t="shared" si="35"/>
        <v>169970066</v>
      </c>
      <c r="AE769" s="144"/>
      <c r="AG769" s="144"/>
      <c r="AI769" s="144"/>
    </row>
    <row r="770" spans="1:35" hidden="1" x14ac:dyDescent="0.25">
      <c r="A770" s="38">
        <v>758</v>
      </c>
      <c r="B770" s="61"/>
      <c r="C770" s="143" t="str">
        <f>VLOOKUP(D770,[8]Hoja1!$A$2:$B$1115,2,0)</f>
        <v>50350</v>
      </c>
      <c r="D770" s="31">
        <v>892099234</v>
      </c>
      <c r="E770" s="31">
        <v>215050350</v>
      </c>
      <c r="F770" s="61" t="s">
        <v>939</v>
      </c>
      <c r="G770" s="33">
        <v>0</v>
      </c>
      <c r="H770" s="33">
        <v>0</v>
      </c>
      <c r="I770" s="3">
        <v>799321424</v>
      </c>
      <c r="J770" s="3">
        <v>428773115</v>
      </c>
      <c r="K770" s="3">
        <v>0</v>
      </c>
      <c r="L770" s="3"/>
      <c r="M770" s="3"/>
      <c r="N770" s="3"/>
      <c r="O770" s="3"/>
      <c r="P770" s="34">
        <f t="shared" si="34"/>
        <v>1228094539</v>
      </c>
      <c r="Q770" s="165">
        <v>695213591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66610119</v>
      </c>
      <c r="X770" s="3"/>
      <c r="Y770" s="3">
        <v>0</v>
      </c>
      <c r="Z770" s="3">
        <v>0</v>
      </c>
      <c r="AA770" s="3">
        <v>0</v>
      </c>
      <c r="AB770" s="3"/>
      <c r="AC770" s="36">
        <f t="shared" si="33"/>
        <v>66610119</v>
      </c>
      <c r="AD770" s="37">
        <f t="shared" si="35"/>
        <v>466270829</v>
      </c>
      <c r="AE770" s="144"/>
      <c r="AG770" s="144"/>
      <c r="AI770" s="144"/>
    </row>
    <row r="771" spans="1:35" hidden="1" x14ac:dyDescent="0.25">
      <c r="A771" s="29">
        <v>759</v>
      </c>
      <c r="B771" s="61"/>
      <c r="C771" s="143" t="str">
        <f>VLOOKUP(D771,[8]Hoja1!$A$2:$B$1115,2,0)</f>
        <v>50370</v>
      </c>
      <c r="D771" s="31">
        <v>800128428</v>
      </c>
      <c r="E771" s="31">
        <v>217050370</v>
      </c>
      <c r="F771" s="61" t="s">
        <v>940</v>
      </c>
      <c r="G771" s="33">
        <v>0</v>
      </c>
      <c r="H771" s="33">
        <v>0</v>
      </c>
      <c r="I771" s="3">
        <v>496133744</v>
      </c>
      <c r="J771" s="3">
        <v>117580260</v>
      </c>
      <c r="K771" s="3">
        <v>0</v>
      </c>
      <c r="L771" s="3"/>
      <c r="M771" s="3"/>
      <c r="N771" s="3"/>
      <c r="O771" s="3"/>
      <c r="P771" s="34">
        <f t="shared" si="34"/>
        <v>613714004</v>
      </c>
      <c r="Q771" s="165">
        <v>282958176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41344479</v>
      </c>
      <c r="X771" s="3"/>
      <c r="Y771" s="3">
        <v>0</v>
      </c>
      <c r="Z771" s="3">
        <v>0</v>
      </c>
      <c r="AA771" s="3">
        <v>0</v>
      </c>
      <c r="AB771" s="3"/>
      <c r="AC771" s="36">
        <f t="shared" si="33"/>
        <v>41344479</v>
      </c>
      <c r="AD771" s="37">
        <f t="shared" si="35"/>
        <v>289411349</v>
      </c>
      <c r="AE771" s="144"/>
      <c r="AG771" s="144"/>
      <c r="AI771" s="144"/>
    </row>
    <row r="772" spans="1:35" hidden="1" x14ac:dyDescent="0.25">
      <c r="A772" s="38">
        <v>760</v>
      </c>
      <c r="B772" s="61"/>
      <c r="C772" s="143" t="str">
        <f>VLOOKUP(D772,[8]Hoja1!$A$2:$B$1115,2,0)</f>
        <v>50400</v>
      </c>
      <c r="D772" s="31">
        <v>892099242</v>
      </c>
      <c r="E772" s="31">
        <v>210050400</v>
      </c>
      <c r="F772" s="61" t="s">
        <v>941</v>
      </c>
      <c r="G772" s="33">
        <v>0</v>
      </c>
      <c r="H772" s="33">
        <v>0</v>
      </c>
      <c r="I772" s="3">
        <v>289233964</v>
      </c>
      <c r="J772" s="3">
        <v>261169033</v>
      </c>
      <c r="K772" s="3">
        <v>0</v>
      </c>
      <c r="L772" s="3"/>
      <c r="M772" s="3"/>
      <c r="N772" s="3"/>
      <c r="O772" s="3"/>
      <c r="P772" s="34">
        <f t="shared" si="34"/>
        <v>550402997</v>
      </c>
      <c r="Q772" s="165">
        <v>357580353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24102830</v>
      </c>
      <c r="X772" s="3"/>
      <c r="Y772" s="3">
        <v>0</v>
      </c>
      <c r="Z772" s="3">
        <v>0</v>
      </c>
      <c r="AA772" s="3">
        <v>0</v>
      </c>
      <c r="AB772" s="3"/>
      <c r="AC772" s="36">
        <f t="shared" si="33"/>
        <v>24102830</v>
      </c>
      <c r="AD772" s="37">
        <f t="shared" si="35"/>
        <v>168719814</v>
      </c>
      <c r="AE772" s="144"/>
      <c r="AG772" s="144"/>
      <c r="AI772" s="144"/>
    </row>
    <row r="773" spans="1:35" hidden="1" x14ac:dyDescent="0.25">
      <c r="A773" s="29">
        <v>761</v>
      </c>
      <c r="B773" s="61"/>
      <c r="C773" s="143" t="str">
        <f>VLOOKUP(D773,[8]Hoja1!$A$2:$B$1115,2,0)</f>
        <v>50450</v>
      </c>
      <c r="D773" s="31">
        <v>800172206</v>
      </c>
      <c r="E773" s="31">
        <v>215050450</v>
      </c>
      <c r="F773" s="61" t="s">
        <v>942</v>
      </c>
      <c r="G773" s="33">
        <v>0</v>
      </c>
      <c r="H773" s="33">
        <v>0</v>
      </c>
      <c r="I773" s="3">
        <v>404599192</v>
      </c>
      <c r="J773" s="3">
        <v>277719371</v>
      </c>
      <c r="K773" s="3">
        <v>0</v>
      </c>
      <c r="L773" s="3"/>
      <c r="M773" s="3"/>
      <c r="N773" s="3"/>
      <c r="O773" s="3"/>
      <c r="P773" s="34">
        <f t="shared" si="34"/>
        <v>682318563</v>
      </c>
      <c r="Q773" s="165">
        <v>412585767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33716599</v>
      </c>
      <c r="X773" s="3"/>
      <c r="Y773" s="3">
        <v>0</v>
      </c>
      <c r="Z773" s="3">
        <v>0</v>
      </c>
      <c r="AA773" s="3">
        <v>0</v>
      </c>
      <c r="AB773" s="3"/>
      <c r="AC773" s="36">
        <f t="shared" si="33"/>
        <v>33716599</v>
      </c>
      <c r="AD773" s="37">
        <f t="shared" si="35"/>
        <v>236016197</v>
      </c>
      <c r="AE773" s="144"/>
      <c r="AG773" s="144"/>
      <c r="AI773" s="144"/>
    </row>
    <row r="774" spans="1:35" hidden="1" x14ac:dyDescent="0.25">
      <c r="A774" s="38">
        <v>762</v>
      </c>
      <c r="B774" s="61"/>
      <c r="C774" s="143" t="str">
        <f>VLOOKUP(D774,[8]Hoja1!$A$2:$B$1115,2,0)</f>
        <v>50568</v>
      </c>
      <c r="D774" s="31">
        <v>800079035</v>
      </c>
      <c r="E774" s="31">
        <v>216850568</v>
      </c>
      <c r="F774" s="61" t="s">
        <v>943</v>
      </c>
      <c r="G774" s="33">
        <v>0</v>
      </c>
      <c r="H774" s="33">
        <v>0</v>
      </c>
      <c r="I774" s="3">
        <v>2693517504</v>
      </c>
      <c r="J774" s="3">
        <v>2032141688</v>
      </c>
      <c r="K774" s="3">
        <v>0</v>
      </c>
      <c r="L774" s="3"/>
      <c r="M774" s="3"/>
      <c r="N774" s="3"/>
      <c r="O774" s="3"/>
      <c r="P774" s="34">
        <f t="shared" si="34"/>
        <v>4725659192</v>
      </c>
      <c r="Q774" s="165">
        <v>2584679972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224459792</v>
      </c>
      <c r="X774" s="3"/>
      <c r="Y774" s="3">
        <v>0</v>
      </c>
      <c r="Z774" s="3">
        <v>0</v>
      </c>
      <c r="AA774" s="3">
        <v>0</v>
      </c>
      <c r="AB774" s="3"/>
      <c r="AC774" s="36">
        <f t="shared" si="33"/>
        <v>224459792</v>
      </c>
      <c r="AD774" s="37">
        <f t="shared" si="35"/>
        <v>1916519428</v>
      </c>
      <c r="AE774" s="144"/>
      <c r="AG774" s="144"/>
      <c r="AI774" s="144"/>
    </row>
    <row r="775" spans="1:35" hidden="1" x14ac:dyDescent="0.25">
      <c r="A775" s="29">
        <v>763</v>
      </c>
      <c r="B775" s="61"/>
      <c r="C775" s="143" t="str">
        <f>VLOOKUP(D775,[8]Hoja1!$A$2:$B$1115,2,0)</f>
        <v>50573</v>
      </c>
      <c r="D775" s="31">
        <v>892099325</v>
      </c>
      <c r="E775" s="31">
        <v>217350573</v>
      </c>
      <c r="F775" s="61" t="s">
        <v>944</v>
      </c>
      <c r="G775" s="33">
        <v>0</v>
      </c>
      <c r="H775" s="33">
        <v>0</v>
      </c>
      <c r="I775" s="3">
        <v>797827216</v>
      </c>
      <c r="J775" s="3">
        <v>838226439</v>
      </c>
      <c r="K775" s="3">
        <v>0</v>
      </c>
      <c r="L775" s="3"/>
      <c r="M775" s="3"/>
      <c r="N775" s="3"/>
      <c r="O775" s="3"/>
      <c r="P775" s="34">
        <f t="shared" si="34"/>
        <v>1636053655</v>
      </c>
      <c r="Q775" s="165">
        <v>1104168843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66485601</v>
      </c>
      <c r="X775" s="3"/>
      <c r="Y775" s="3">
        <v>0</v>
      </c>
      <c r="Z775" s="3">
        <v>0</v>
      </c>
      <c r="AA775" s="3">
        <v>0</v>
      </c>
      <c r="AB775" s="3"/>
      <c r="AC775" s="36">
        <f t="shared" si="33"/>
        <v>66485601</v>
      </c>
      <c r="AD775" s="37">
        <f t="shared" si="35"/>
        <v>465399211</v>
      </c>
      <c r="AE775" s="144"/>
      <c r="AG775" s="144"/>
      <c r="AI775" s="144"/>
    </row>
    <row r="776" spans="1:35" hidden="1" x14ac:dyDescent="0.25">
      <c r="A776" s="38">
        <v>764</v>
      </c>
      <c r="B776" s="61"/>
      <c r="C776" s="143" t="str">
        <f>VLOOKUP(D776,[8]Hoja1!$A$2:$B$1115,2,0)</f>
        <v>50577</v>
      </c>
      <c r="D776" s="31">
        <v>892099309</v>
      </c>
      <c r="E776" s="31">
        <v>217750577</v>
      </c>
      <c r="F776" s="61" t="s">
        <v>945</v>
      </c>
      <c r="G776" s="33">
        <v>0</v>
      </c>
      <c r="H776" s="33">
        <v>0</v>
      </c>
      <c r="I776" s="3">
        <v>229802688</v>
      </c>
      <c r="J776" s="3">
        <v>219805384</v>
      </c>
      <c r="K776" s="3">
        <v>0</v>
      </c>
      <c r="L776" s="3"/>
      <c r="M776" s="3"/>
      <c r="N776" s="3"/>
      <c r="O776" s="3"/>
      <c r="P776" s="34">
        <f t="shared" si="34"/>
        <v>449608072</v>
      </c>
      <c r="Q776" s="165">
        <v>296406280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19150224</v>
      </c>
      <c r="X776" s="3"/>
      <c r="Y776" s="3">
        <v>0</v>
      </c>
      <c r="Z776" s="3">
        <v>0</v>
      </c>
      <c r="AA776" s="3">
        <v>0</v>
      </c>
      <c r="AB776" s="3"/>
      <c r="AC776" s="36">
        <f t="shared" si="33"/>
        <v>19150224</v>
      </c>
      <c r="AD776" s="37">
        <f t="shared" si="35"/>
        <v>134051568</v>
      </c>
      <c r="AE776" s="144"/>
      <c r="AG776" s="144"/>
      <c r="AI776" s="144"/>
    </row>
    <row r="777" spans="1:35" hidden="1" x14ac:dyDescent="0.25">
      <c r="A777" s="29">
        <v>765</v>
      </c>
      <c r="B777" s="61"/>
      <c r="C777" s="143" t="str">
        <f>VLOOKUP(D777,[8]Hoja1!$A$2:$B$1115,2,0)</f>
        <v>50590</v>
      </c>
      <c r="D777" s="31">
        <v>800098195</v>
      </c>
      <c r="E777" s="31">
        <v>219050590</v>
      </c>
      <c r="F777" s="61" t="s">
        <v>639</v>
      </c>
      <c r="G777" s="33">
        <v>0</v>
      </c>
      <c r="H777" s="33">
        <v>0</v>
      </c>
      <c r="I777" s="3">
        <v>359458480</v>
      </c>
      <c r="J777" s="3">
        <v>287220491</v>
      </c>
      <c r="K777" s="3">
        <v>0</v>
      </c>
      <c r="L777" s="3"/>
      <c r="M777" s="3"/>
      <c r="N777" s="3"/>
      <c r="O777" s="3"/>
      <c r="P777" s="34">
        <f t="shared" si="34"/>
        <v>646678971</v>
      </c>
      <c r="Q777" s="165">
        <v>407039983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29954873</v>
      </c>
      <c r="X777" s="3"/>
      <c r="Y777" s="3">
        <v>0</v>
      </c>
      <c r="Z777" s="3">
        <v>0</v>
      </c>
      <c r="AA777" s="3">
        <v>0</v>
      </c>
      <c r="AB777" s="3"/>
      <c r="AC777" s="36">
        <f t="shared" si="33"/>
        <v>29954873</v>
      </c>
      <c r="AD777" s="37">
        <f t="shared" si="35"/>
        <v>209684115</v>
      </c>
      <c r="AE777" s="144"/>
      <c r="AG777" s="144"/>
      <c r="AI777" s="144"/>
    </row>
    <row r="778" spans="1:35" hidden="1" x14ac:dyDescent="0.25">
      <c r="A778" s="38">
        <v>766</v>
      </c>
      <c r="B778" s="61"/>
      <c r="C778" s="143" t="str">
        <f>VLOOKUP(D778,[8]Hoja1!$A$2:$B$1115,2,0)</f>
        <v>50606</v>
      </c>
      <c r="D778" s="31">
        <v>800098199</v>
      </c>
      <c r="E778" s="31">
        <v>210650606</v>
      </c>
      <c r="F778" s="61" t="s">
        <v>946</v>
      </c>
      <c r="G778" s="33">
        <v>0</v>
      </c>
      <c r="H778" s="33">
        <v>0</v>
      </c>
      <c r="I778" s="3">
        <v>305831868</v>
      </c>
      <c r="J778" s="3">
        <v>337983742</v>
      </c>
      <c r="K778" s="3">
        <v>0</v>
      </c>
      <c r="L778" s="3"/>
      <c r="M778" s="3"/>
      <c r="N778" s="3"/>
      <c r="O778" s="3"/>
      <c r="P778" s="34">
        <f t="shared" si="34"/>
        <v>643815610</v>
      </c>
      <c r="Q778" s="165">
        <v>439927698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25485989</v>
      </c>
      <c r="X778" s="3"/>
      <c r="Y778" s="3">
        <v>0</v>
      </c>
      <c r="Z778" s="3">
        <v>0</v>
      </c>
      <c r="AA778" s="3">
        <v>0</v>
      </c>
      <c r="AB778" s="3"/>
      <c r="AC778" s="36">
        <f t="shared" si="33"/>
        <v>25485989</v>
      </c>
      <c r="AD778" s="37">
        <f t="shared" si="35"/>
        <v>178401923</v>
      </c>
      <c r="AE778" s="144"/>
      <c r="AG778" s="144"/>
      <c r="AI778" s="144"/>
    </row>
    <row r="779" spans="1:35" hidden="1" x14ac:dyDescent="0.25">
      <c r="A779" s="29">
        <v>767</v>
      </c>
      <c r="B779" s="61"/>
      <c r="C779" s="143" t="str">
        <f>VLOOKUP(D779,[8]Hoja1!$A$2:$B$1115,2,0)</f>
        <v>50680</v>
      </c>
      <c r="D779" s="31">
        <v>800098203</v>
      </c>
      <c r="E779" s="31">
        <v>218050680</v>
      </c>
      <c r="F779" s="61" t="s">
        <v>947</v>
      </c>
      <c r="G779" s="33">
        <v>0</v>
      </c>
      <c r="H779" s="33">
        <v>0</v>
      </c>
      <c r="I779" s="3">
        <v>276009728</v>
      </c>
      <c r="J779" s="3">
        <v>276497094</v>
      </c>
      <c r="K779" s="3">
        <v>0</v>
      </c>
      <c r="L779" s="3"/>
      <c r="M779" s="3"/>
      <c r="N779" s="3"/>
      <c r="O779" s="3"/>
      <c r="P779" s="34">
        <f t="shared" si="34"/>
        <v>552506822</v>
      </c>
      <c r="Q779" s="165">
        <v>226394072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23000811</v>
      </c>
      <c r="X779" s="3"/>
      <c r="Y779" s="3">
        <v>0</v>
      </c>
      <c r="Z779" s="3">
        <v>0</v>
      </c>
      <c r="AA779" s="3">
        <v>0</v>
      </c>
      <c r="AB779" s="3"/>
      <c r="AC779" s="36">
        <f t="shared" si="33"/>
        <v>23000811</v>
      </c>
      <c r="AD779" s="37">
        <f t="shared" si="35"/>
        <v>303111939</v>
      </c>
      <c r="AE779" s="144"/>
      <c r="AG779" s="144"/>
      <c r="AI779" s="144"/>
    </row>
    <row r="780" spans="1:35" hidden="1" x14ac:dyDescent="0.25">
      <c r="A780" s="38">
        <v>768</v>
      </c>
      <c r="B780" s="61"/>
      <c r="C780" s="143" t="str">
        <f>VLOOKUP(D780,[8]Hoja1!$A$2:$B$1115,2,0)</f>
        <v>50683</v>
      </c>
      <c r="D780" s="31">
        <v>800098205</v>
      </c>
      <c r="E780" s="31">
        <v>218350683</v>
      </c>
      <c r="F780" s="61" t="s">
        <v>948</v>
      </c>
      <c r="G780" s="33">
        <v>0</v>
      </c>
      <c r="H780" s="33">
        <v>0</v>
      </c>
      <c r="I780" s="3">
        <v>181749396</v>
      </c>
      <c r="J780" s="3">
        <v>160822637</v>
      </c>
      <c r="K780" s="3">
        <v>0</v>
      </c>
      <c r="L780" s="3"/>
      <c r="M780" s="3"/>
      <c r="N780" s="3"/>
      <c r="O780" s="3"/>
      <c r="P780" s="34">
        <f t="shared" si="34"/>
        <v>342572033</v>
      </c>
      <c r="Q780" s="165">
        <v>221405769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15145783</v>
      </c>
      <c r="X780" s="3"/>
      <c r="Y780" s="3">
        <v>0</v>
      </c>
      <c r="Z780" s="3">
        <v>0</v>
      </c>
      <c r="AA780" s="3">
        <v>0</v>
      </c>
      <c r="AB780" s="3"/>
      <c r="AC780" s="36">
        <f t="shared" si="33"/>
        <v>15145783</v>
      </c>
      <c r="AD780" s="37">
        <f t="shared" si="35"/>
        <v>106020481</v>
      </c>
      <c r="AE780" s="144"/>
      <c r="AG780" s="144"/>
      <c r="AI780" s="144"/>
    </row>
    <row r="781" spans="1:35" hidden="1" x14ac:dyDescent="0.25">
      <c r="A781" s="29">
        <v>769</v>
      </c>
      <c r="B781" s="61"/>
      <c r="C781" s="143" t="str">
        <f>VLOOKUP(D781,[8]Hoja1!$A$2:$B$1115,2,0)</f>
        <v>50686</v>
      </c>
      <c r="D781" s="31">
        <v>892099246</v>
      </c>
      <c r="E781" s="31">
        <v>218650686</v>
      </c>
      <c r="F781" s="61" t="s">
        <v>949</v>
      </c>
      <c r="G781" s="33">
        <v>0</v>
      </c>
      <c r="H781" s="33">
        <v>0</v>
      </c>
      <c r="I781" s="3">
        <v>33227763</v>
      </c>
      <c r="J781" s="3">
        <v>30622684</v>
      </c>
      <c r="K781" s="3">
        <v>0</v>
      </c>
      <c r="L781" s="3"/>
      <c r="M781" s="3"/>
      <c r="N781" s="3"/>
      <c r="O781" s="3"/>
      <c r="P781" s="34">
        <f t="shared" si="34"/>
        <v>63850447</v>
      </c>
      <c r="Q781" s="165">
        <v>41698604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2768980</v>
      </c>
      <c r="X781" s="3"/>
      <c r="Y781" s="3">
        <v>0</v>
      </c>
      <c r="Z781" s="3">
        <v>0</v>
      </c>
      <c r="AA781" s="3">
        <v>0</v>
      </c>
      <c r="AB781" s="3"/>
      <c r="AC781" s="36">
        <f t="shared" ref="AC781:AC844" si="36">SUM(R781:AA781)</f>
        <v>2768980</v>
      </c>
      <c r="AD781" s="37">
        <f t="shared" si="35"/>
        <v>19382863</v>
      </c>
      <c r="AE781" s="144"/>
      <c r="AG781" s="144"/>
      <c r="AI781" s="144"/>
    </row>
    <row r="782" spans="1:35" hidden="1" x14ac:dyDescent="0.25">
      <c r="A782" s="38">
        <v>770</v>
      </c>
      <c r="B782" s="61"/>
      <c r="C782" s="143" t="str">
        <f>VLOOKUP(D782,[8]Hoja1!$A$2:$B$1115,2,0)</f>
        <v>50689</v>
      </c>
      <c r="D782" s="31">
        <v>892099548</v>
      </c>
      <c r="E782" s="31">
        <v>218950689</v>
      </c>
      <c r="F782" s="61" t="s">
        <v>703</v>
      </c>
      <c r="G782" s="33">
        <v>0</v>
      </c>
      <c r="H782" s="33">
        <v>0</v>
      </c>
      <c r="I782" s="3">
        <v>454751440</v>
      </c>
      <c r="J782" s="3">
        <v>462048650</v>
      </c>
      <c r="K782" s="3">
        <v>0</v>
      </c>
      <c r="L782" s="3"/>
      <c r="M782" s="3"/>
      <c r="N782" s="3"/>
      <c r="O782" s="3"/>
      <c r="P782" s="34">
        <f t="shared" ref="P782:P845" si="37">SUM(G782:N782)</f>
        <v>916800090</v>
      </c>
      <c r="Q782" s="165">
        <v>613632462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37895953</v>
      </c>
      <c r="X782" s="3"/>
      <c r="Y782" s="3">
        <v>0</v>
      </c>
      <c r="Z782" s="3">
        <v>0</v>
      </c>
      <c r="AA782" s="3">
        <v>0</v>
      </c>
      <c r="AB782" s="3"/>
      <c r="AC782" s="36">
        <f t="shared" si="36"/>
        <v>37895953</v>
      </c>
      <c r="AD782" s="37">
        <f t="shared" si="35"/>
        <v>265271675</v>
      </c>
      <c r="AE782" s="144"/>
      <c r="AG782" s="144"/>
      <c r="AI782" s="144"/>
    </row>
    <row r="783" spans="1:35" hidden="1" x14ac:dyDescent="0.25">
      <c r="A783" s="29">
        <v>771</v>
      </c>
      <c r="B783" s="61"/>
      <c r="C783" s="143" t="str">
        <f>VLOOKUP(D783,[8]Hoja1!$A$2:$B$1115,2,0)</f>
        <v>50711</v>
      </c>
      <c r="D783" s="31">
        <v>892099173</v>
      </c>
      <c r="E783" s="31">
        <v>211150711</v>
      </c>
      <c r="F783" s="61" t="s">
        <v>950</v>
      </c>
      <c r="G783" s="33">
        <v>0</v>
      </c>
      <c r="H783" s="33">
        <v>0</v>
      </c>
      <c r="I783" s="3">
        <v>494539584</v>
      </c>
      <c r="J783" s="3">
        <v>419135727</v>
      </c>
      <c r="K783" s="3">
        <v>0</v>
      </c>
      <c r="L783" s="3"/>
      <c r="M783" s="3"/>
      <c r="N783" s="3"/>
      <c r="O783" s="3"/>
      <c r="P783" s="34">
        <f t="shared" si="37"/>
        <v>913675311</v>
      </c>
      <c r="Q783" s="165">
        <v>583982255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41211632</v>
      </c>
      <c r="X783" s="3"/>
      <c r="Y783" s="3">
        <v>0</v>
      </c>
      <c r="Z783" s="3">
        <v>0</v>
      </c>
      <c r="AA783" s="3">
        <v>0</v>
      </c>
      <c r="AB783" s="3"/>
      <c r="AC783" s="36">
        <f t="shared" si="36"/>
        <v>41211632</v>
      </c>
      <c r="AD783" s="37">
        <f t="shared" ref="AD783:AD846" si="38">+P783-Q783+AB783-AC783</f>
        <v>288481424</v>
      </c>
      <c r="AE783" s="144"/>
      <c r="AG783" s="144"/>
      <c r="AI783" s="144"/>
    </row>
    <row r="784" spans="1:35" hidden="1" x14ac:dyDescent="0.25">
      <c r="A784" s="38">
        <v>772</v>
      </c>
      <c r="B784" s="61"/>
      <c r="C784" s="143" t="str">
        <f>VLOOKUP(D784,[8]Hoja1!$A$2:$B$1115,2,0)</f>
        <v>52019</v>
      </c>
      <c r="D784" s="31">
        <v>800099054</v>
      </c>
      <c r="E784" s="31">
        <v>211952019</v>
      </c>
      <c r="F784" s="61" t="s">
        <v>731</v>
      </c>
      <c r="G784" s="33">
        <v>0</v>
      </c>
      <c r="H784" s="33">
        <v>0</v>
      </c>
      <c r="I784" s="3">
        <v>115559002</v>
      </c>
      <c r="J784" s="3">
        <v>136018493</v>
      </c>
      <c r="K784" s="3">
        <v>0</v>
      </c>
      <c r="L784" s="3"/>
      <c r="M784" s="3"/>
      <c r="N784" s="3"/>
      <c r="O784" s="3"/>
      <c r="P784" s="34">
        <f t="shared" si="37"/>
        <v>251577495</v>
      </c>
      <c r="Q784" s="165">
        <v>174538161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9629917</v>
      </c>
      <c r="X784" s="3"/>
      <c r="Y784" s="3">
        <v>0</v>
      </c>
      <c r="Z784" s="3">
        <v>0</v>
      </c>
      <c r="AA784" s="3">
        <v>0</v>
      </c>
      <c r="AB784" s="3"/>
      <c r="AC784" s="36">
        <f t="shared" si="36"/>
        <v>9629917</v>
      </c>
      <c r="AD784" s="37">
        <f t="shared" si="38"/>
        <v>67409417</v>
      </c>
      <c r="AE784" s="144"/>
      <c r="AG784" s="144"/>
      <c r="AI784" s="144"/>
    </row>
    <row r="785" spans="1:35" hidden="1" x14ac:dyDescent="0.25">
      <c r="A785" s="29">
        <v>773</v>
      </c>
      <c r="B785" s="61"/>
      <c r="C785" s="143" t="str">
        <f>VLOOKUP(D785,[8]Hoja1!$A$2:$B$1115,2,0)</f>
        <v>52022</v>
      </c>
      <c r="D785" s="31">
        <v>800099052</v>
      </c>
      <c r="E785" s="31">
        <v>212252022</v>
      </c>
      <c r="F785" s="61" t="s">
        <v>951</v>
      </c>
      <c r="G785" s="33">
        <v>0</v>
      </c>
      <c r="H785" s="33">
        <v>0</v>
      </c>
      <c r="I785" s="3">
        <v>136200924</v>
      </c>
      <c r="J785" s="3">
        <v>150666012</v>
      </c>
      <c r="K785" s="3">
        <v>0</v>
      </c>
      <c r="L785" s="3"/>
      <c r="M785" s="3"/>
      <c r="N785" s="3"/>
      <c r="O785" s="3"/>
      <c r="P785" s="34">
        <f t="shared" si="37"/>
        <v>286866936</v>
      </c>
      <c r="Q785" s="165">
        <v>196066320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11350077</v>
      </c>
      <c r="X785" s="3"/>
      <c r="Y785" s="3">
        <v>0</v>
      </c>
      <c r="Z785" s="3">
        <v>0</v>
      </c>
      <c r="AA785" s="3">
        <v>0</v>
      </c>
      <c r="AB785" s="3"/>
      <c r="AC785" s="36">
        <f t="shared" si="36"/>
        <v>11350077</v>
      </c>
      <c r="AD785" s="37">
        <f t="shared" si="38"/>
        <v>79450539</v>
      </c>
      <c r="AE785" s="144"/>
      <c r="AG785" s="144"/>
      <c r="AI785" s="144"/>
    </row>
    <row r="786" spans="1:35" hidden="1" x14ac:dyDescent="0.25">
      <c r="A786" s="38">
        <v>774</v>
      </c>
      <c r="B786" s="61"/>
      <c r="C786" s="143" t="str">
        <f>VLOOKUP(D786,[8]Hoja1!$A$2:$B$1115,2,0)</f>
        <v>52036</v>
      </c>
      <c r="D786" s="31">
        <v>800099055</v>
      </c>
      <c r="E786" s="31">
        <v>213652036</v>
      </c>
      <c r="F786" s="61" t="s">
        <v>952</v>
      </c>
      <c r="G786" s="33">
        <v>0</v>
      </c>
      <c r="H786" s="33">
        <v>0</v>
      </c>
      <c r="I786" s="3">
        <v>85744963</v>
      </c>
      <c r="J786" s="3">
        <v>88653681</v>
      </c>
      <c r="K786" s="3">
        <v>0</v>
      </c>
      <c r="L786" s="3"/>
      <c r="M786" s="3"/>
      <c r="N786" s="3"/>
      <c r="O786" s="3"/>
      <c r="P786" s="34">
        <f t="shared" si="37"/>
        <v>174398644</v>
      </c>
      <c r="Q786" s="165">
        <v>117235337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7145414</v>
      </c>
      <c r="X786" s="3"/>
      <c r="Y786" s="3">
        <v>0</v>
      </c>
      <c r="Z786" s="3">
        <v>0</v>
      </c>
      <c r="AA786" s="3">
        <v>0</v>
      </c>
      <c r="AB786" s="3"/>
      <c r="AC786" s="36">
        <f t="shared" si="36"/>
        <v>7145414</v>
      </c>
      <c r="AD786" s="37">
        <f t="shared" si="38"/>
        <v>50017893</v>
      </c>
      <c r="AE786" s="144"/>
      <c r="AG786" s="144"/>
      <c r="AI786" s="144"/>
    </row>
    <row r="787" spans="1:35" hidden="1" x14ac:dyDescent="0.25">
      <c r="A787" s="29">
        <v>775</v>
      </c>
      <c r="B787" s="61"/>
      <c r="C787" s="143" t="str">
        <f>VLOOKUP(D787,[8]Hoja1!$A$2:$B$1115,2,0)</f>
        <v>52051</v>
      </c>
      <c r="D787" s="31">
        <v>800099058</v>
      </c>
      <c r="E787" s="31">
        <v>215152051</v>
      </c>
      <c r="F787" s="61" t="s">
        <v>953</v>
      </c>
      <c r="G787" s="33">
        <v>0</v>
      </c>
      <c r="H787" s="33">
        <v>0</v>
      </c>
      <c r="I787" s="3">
        <v>117679606</v>
      </c>
      <c r="J787" s="3">
        <v>134586074</v>
      </c>
      <c r="K787" s="3">
        <v>0</v>
      </c>
      <c r="L787" s="3"/>
      <c r="M787" s="3"/>
      <c r="N787" s="3"/>
      <c r="O787" s="3"/>
      <c r="P787" s="34">
        <f t="shared" si="37"/>
        <v>252265680</v>
      </c>
      <c r="Q787" s="165">
        <v>173812610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9806634</v>
      </c>
      <c r="X787" s="3"/>
      <c r="Y787" s="3">
        <v>0</v>
      </c>
      <c r="Z787" s="3">
        <v>0</v>
      </c>
      <c r="AA787" s="3">
        <v>0</v>
      </c>
      <c r="AB787" s="3"/>
      <c r="AC787" s="36">
        <f t="shared" si="36"/>
        <v>9806634</v>
      </c>
      <c r="AD787" s="37">
        <f t="shared" si="38"/>
        <v>68646436</v>
      </c>
      <c r="AE787" s="144"/>
      <c r="AG787" s="144"/>
      <c r="AI787" s="144"/>
    </row>
    <row r="788" spans="1:35" hidden="1" x14ac:dyDescent="0.25">
      <c r="A788" s="38">
        <v>776</v>
      </c>
      <c r="B788" s="61"/>
      <c r="C788" s="143" t="str">
        <f>VLOOKUP(D788,[8]Hoja1!$A$2:$B$1115,2,0)</f>
        <v>52079</v>
      </c>
      <c r="D788" s="31">
        <v>800099061</v>
      </c>
      <c r="E788" s="31">
        <v>217952079</v>
      </c>
      <c r="F788" s="61" t="s">
        <v>954</v>
      </c>
      <c r="G788" s="33">
        <v>0</v>
      </c>
      <c r="H788" s="33">
        <v>0</v>
      </c>
      <c r="I788" s="3">
        <v>2681251328</v>
      </c>
      <c r="J788" s="3">
        <v>1699990078</v>
      </c>
      <c r="K788" s="3">
        <v>0</v>
      </c>
      <c r="L788" s="3"/>
      <c r="M788" s="3"/>
      <c r="N788" s="3"/>
      <c r="O788" s="3"/>
      <c r="P788" s="34">
        <f t="shared" si="37"/>
        <v>4381241406</v>
      </c>
      <c r="Q788" s="165">
        <v>2593740522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223437611</v>
      </c>
      <c r="X788" s="3"/>
      <c r="Y788" s="3">
        <v>0</v>
      </c>
      <c r="Z788" s="3">
        <v>0</v>
      </c>
      <c r="AA788" s="3">
        <v>0</v>
      </c>
      <c r="AB788" s="3"/>
      <c r="AC788" s="36">
        <f t="shared" si="36"/>
        <v>223437611</v>
      </c>
      <c r="AD788" s="37">
        <f t="shared" si="38"/>
        <v>1564063273</v>
      </c>
      <c r="AE788" s="144"/>
      <c r="AG788" s="144"/>
      <c r="AI788" s="144"/>
    </row>
    <row r="789" spans="1:35" hidden="1" x14ac:dyDescent="0.25">
      <c r="A789" s="29">
        <v>777</v>
      </c>
      <c r="B789" s="61"/>
      <c r="C789" s="143" t="str">
        <f>VLOOKUP(D789,[8]Hoja1!$A$2:$B$1115,2,0)</f>
        <v>52083</v>
      </c>
      <c r="D789" s="31">
        <v>800035482</v>
      </c>
      <c r="E789" s="31">
        <v>218352083</v>
      </c>
      <c r="F789" s="61" t="s">
        <v>490</v>
      </c>
      <c r="G789" s="33">
        <v>0</v>
      </c>
      <c r="H789" s="33">
        <v>0</v>
      </c>
      <c r="I789" s="3">
        <v>77284678</v>
      </c>
      <c r="J789" s="3">
        <v>93075180</v>
      </c>
      <c r="K789" s="3">
        <v>0</v>
      </c>
      <c r="L789" s="3"/>
      <c r="M789" s="3"/>
      <c r="N789" s="3"/>
      <c r="O789" s="3"/>
      <c r="P789" s="34">
        <f t="shared" si="37"/>
        <v>170359858</v>
      </c>
      <c r="Q789" s="165">
        <v>118836740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6440390</v>
      </c>
      <c r="X789" s="3"/>
      <c r="Y789" s="3">
        <v>0</v>
      </c>
      <c r="Z789" s="3">
        <v>0</v>
      </c>
      <c r="AA789" s="3">
        <v>0</v>
      </c>
      <c r="AB789" s="3"/>
      <c r="AC789" s="36">
        <f t="shared" si="36"/>
        <v>6440390</v>
      </c>
      <c r="AD789" s="37">
        <f t="shared" si="38"/>
        <v>45082728</v>
      </c>
      <c r="AE789" s="144"/>
      <c r="AG789" s="144"/>
      <c r="AI789" s="144"/>
    </row>
    <row r="790" spans="1:35" hidden="1" x14ac:dyDescent="0.25">
      <c r="A790" s="38">
        <v>778</v>
      </c>
      <c r="B790" s="61"/>
      <c r="C790" s="143" t="str">
        <f>VLOOKUP(D790,[8]Hoja1!$A$2:$B$1115,2,0)</f>
        <v>52110</v>
      </c>
      <c r="D790" s="31">
        <v>800099062</v>
      </c>
      <c r="E790" s="31">
        <v>211052110</v>
      </c>
      <c r="F790" s="61" t="s">
        <v>955</v>
      </c>
      <c r="G790" s="33">
        <v>0</v>
      </c>
      <c r="H790" s="33">
        <v>0</v>
      </c>
      <c r="I790" s="3">
        <v>318220884</v>
      </c>
      <c r="J790" s="3">
        <v>359998140</v>
      </c>
      <c r="K790" s="3">
        <v>0</v>
      </c>
      <c r="L790" s="3"/>
      <c r="M790" s="3"/>
      <c r="N790" s="3"/>
      <c r="O790" s="3"/>
      <c r="P790" s="34">
        <f t="shared" si="37"/>
        <v>678219024</v>
      </c>
      <c r="Q790" s="165">
        <v>466071768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26518407</v>
      </c>
      <c r="X790" s="3"/>
      <c r="Y790" s="3">
        <v>0</v>
      </c>
      <c r="Z790" s="3">
        <v>0</v>
      </c>
      <c r="AA790" s="3">
        <v>0</v>
      </c>
      <c r="AB790" s="3"/>
      <c r="AC790" s="36">
        <f t="shared" si="36"/>
        <v>26518407</v>
      </c>
      <c r="AD790" s="37">
        <f t="shared" si="38"/>
        <v>185628849</v>
      </c>
      <c r="AE790" s="144"/>
      <c r="AG790" s="144"/>
      <c r="AI790" s="144"/>
    </row>
    <row r="791" spans="1:35" hidden="1" x14ac:dyDescent="0.25">
      <c r="A791" s="29">
        <v>779</v>
      </c>
      <c r="B791" s="61"/>
      <c r="C791" s="143" t="str">
        <f>VLOOKUP(D791,[8]Hoja1!$A$2:$B$1115,2,0)</f>
        <v>52203</v>
      </c>
      <c r="D791" s="31">
        <v>800019816</v>
      </c>
      <c r="E791" s="31">
        <v>210352203</v>
      </c>
      <c r="F791" s="61" t="s">
        <v>956</v>
      </c>
      <c r="G791" s="33">
        <v>0</v>
      </c>
      <c r="H791" s="33">
        <v>0</v>
      </c>
      <c r="I791" s="3">
        <v>102855080</v>
      </c>
      <c r="J791" s="3">
        <v>116988912</v>
      </c>
      <c r="K791" s="3">
        <v>0</v>
      </c>
      <c r="L791" s="3"/>
      <c r="M791" s="3"/>
      <c r="N791" s="3"/>
      <c r="O791" s="3"/>
      <c r="P791" s="34">
        <f t="shared" si="37"/>
        <v>219843992</v>
      </c>
      <c r="Q791" s="165">
        <v>151273940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8571257</v>
      </c>
      <c r="X791" s="3"/>
      <c r="Y791" s="3">
        <v>0</v>
      </c>
      <c r="Z791" s="3">
        <v>0</v>
      </c>
      <c r="AA791" s="3">
        <v>0</v>
      </c>
      <c r="AB791" s="3"/>
      <c r="AC791" s="36">
        <f t="shared" si="36"/>
        <v>8571257</v>
      </c>
      <c r="AD791" s="37">
        <f t="shared" si="38"/>
        <v>59998795</v>
      </c>
      <c r="AE791" s="144"/>
      <c r="AG791" s="144"/>
      <c r="AI791" s="144"/>
    </row>
    <row r="792" spans="1:35" hidden="1" x14ac:dyDescent="0.25">
      <c r="A792" s="38">
        <v>780</v>
      </c>
      <c r="B792" s="61"/>
      <c r="C792" s="143" t="str">
        <f>VLOOKUP(D792,[8]Hoja1!$A$2:$B$1115,2,0)</f>
        <v>52207</v>
      </c>
      <c r="D792" s="31">
        <v>800019000</v>
      </c>
      <c r="E792" s="31">
        <v>210752207</v>
      </c>
      <c r="F792" s="61" t="s">
        <v>957</v>
      </c>
      <c r="G792" s="33">
        <v>0</v>
      </c>
      <c r="H792" s="33">
        <v>0</v>
      </c>
      <c r="I792" s="3">
        <v>115297564</v>
      </c>
      <c r="J792" s="3">
        <v>128175075</v>
      </c>
      <c r="K792" s="3">
        <v>0</v>
      </c>
      <c r="L792" s="3"/>
      <c r="M792" s="3"/>
      <c r="N792" s="3"/>
      <c r="O792" s="3"/>
      <c r="P792" s="34">
        <f t="shared" si="37"/>
        <v>243472639</v>
      </c>
      <c r="Q792" s="165">
        <v>166607595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9608130</v>
      </c>
      <c r="X792" s="3"/>
      <c r="Y792" s="3">
        <v>0</v>
      </c>
      <c r="Z792" s="3">
        <v>0</v>
      </c>
      <c r="AA792" s="3">
        <v>0</v>
      </c>
      <c r="AB792" s="3"/>
      <c r="AC792" s="36">
        <f t="shared" si="36"/>
        <v>9608130</v>
      </c>
      <c r="AD792" s="37">
        <f t="shared" si="38"/>
        <v>67256914</v>
      </c>
      <c r="AE792" s="144"/>
      <c r="AG792" s="144"/>
      <c r="AI792" s="144"/>
    </row>
    <row r="793" spans="1:35" hidden="1" x14ac:dyDescent="0.25">
      <c r="A793" s="29">
        <v>781</v>
      </c>
      <c r="B793" s="61"/>
      <c r="C793" s="143" t="str">
        <f>VLOOKUP(D793,[8]Hoja1!$A$2:$B$1115,2,0)</f>
        <v>52210</v>
      </c>
      <c r="D793" s="31">
        <v>800099064</v>
      </c>
      <c r="E793" s="31">
        <v>211052210</v>
      </c>
      <c r="F793" s="61" t="s">
        <v>958</v>
      </c>
      <c r="G793" s="33">
        <v>0</v>
      </c>
      <c r="H793" s="33">
        <v>0</v>
      </c>
      <c r="I793" s="3">
        <v>69090239</v>
      </c>
      <c r="J793" s="3">
        <v>72071624</v>
      </c>
      <c r="K793" s="3">
        <v>0</v>
      </c>
      <c r="L793" s="3"/>
      <c r="M793" s="3"/>
      <c r="N793" s="3"/>
      <c r="O793" s="3"/>
      <c r="P793" s="34">
        <f t="shared" si="37"/>
        <v>141161863</v>
      </c>
      <c r="Q793" s="165">
        <v>95101704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5757520</v>
      </c>
      <c r="X793" s="3"/>
      <c r="Y793" s="3">
        <v>0</v>
      </c>
      <c r="Z793" s="3">
        <v>0</v>
      </c>
      <c r="AA793" s="3">
        <v>0</v>
      </c>
      <c r="AB793" s="3"/>
      <c r="AC793" s="36">
        <f t="shared" si="36"/>
        <v>5757520</v>
      </c>
      <c r="AD793" s="37">
        <f t="shared" si="38"/>
        <v>40302639</v>
      </c>
      <c r="AE793" s="144"/>
      <c r="AG793" s="144"/>
      <c r="AI793" s="144"/>
    </row>
    <row r="794" spans="1:35" hidden="1" x14ac:dyDescent="0.25">
      <c r="A794" s="38">
        <v>782</v>
      </c>
      <c r="B794" s="61"/>
      <c r="C794" s="143" t="str">
        <f>VLOOKUP(D794,[8]Hoja1!$A$2:$B$1115,2,0)</f>
        <v>52215</v>
      </c>
      <c r="D794" s="31">
        <v>800035024</v>
      </c>
      <c r="E794" s="31">
        <v>211552215</v>
      </c>
      <c r="F794" s="61" t="s">
        <v>452</v>
      </c>
      <c r="G794" s="33">
        <v>0</v>
      </c>
      <c r="H794" s="33">
        <v>0</v>
      </c>
      <c r="I794" s="3">
        <v>222958404</v>
      </c>
      <c r="J794" s="3">
        <v>277548582</v>
      </c>
      <c r="K794" s="3">
        <v>0</v>
      </c>
      <c r="L794" s="3"/>
      <c r="M794" s="3"/>
      <c r="N794" s="3"/>
      <c r="O794" s="3"/>
      <c r="P794" s="34">
        <f t="shared" si="37"/>
        <v>500506986</v>
      </c>
      <c r="Q794" s="165">
        <v>351630001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18579867</v>
      </c>
      <c r="X794" s="3"/>
      <c r="Y794" s="3">
        <v>0</v>
      </c>
      <c r="Z794" s="3">
        <v>0</v>
      </c>
      <c r="AA794" s="3">
        <v>0</v>
      </c>
      <c r="AB794" s="3"/>
      <c r="AC794" s="36">
        <f t="shared" si="36"/>
        <v>18579867</v>
      </c>
      <c r="AD794" s="37">
        <f t="shared" si="38"/>
        <v>130297118</v>
      </c>
      <c r="AE794" s="144"/>
      <c r="AG794" s="144"/>
      <c r="AI794" s="144"/>
    </row>
    <row r="795" spans="1:35" hidden="1" x14ac:dyDescent="0.25">
      <c r="A795" s="29">
        <v>783</v>
      </c>
      <c r="B795" s="61"/>
      <c r="C795" s="143" t="str">
        <f>VLOOKUP(D795,[8]Hoja1!$A$2:$B$1115,2,0)</f>
        <v>52224</v>
      </c>
      <c r="D795" s="31">
        <v>800099070</v>
      </c>
      <c r="E795" s="31">
        <v>212452224</v>
      </c>
      <c r="F795" s="61" t="s">
        <v>959</v>
      </c>
      <c r="G795" s="33">
        <v>0</v>
      </c>
      <c r="H795" s="33">
        <v>0</v>
      </c>
      <c r="I795" s="3">
        <v>118242032</v>
      </c>
      <c r="J795" s="3">
        <v>114623130</v>
      </c>
      <c r="K795" s="3">
        <v>0</v>
      </c>
      <c r="L795" s="3"/>
      <c r="M795" s="3"/>
      <c r="N795" s="3"/>
      <c r="O795" s="3"/>
      <c r="P795" s="34">
        <f t="shared" si="37"/>
        <v>232865162</v>
      </c>
      <c r="Q795" s="165">
        <v>154037142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9853503</v>
      </c>
      <c r="X795" s="3"/>
      <c r="Y795" s="3">
        <v>0</v>
      </c>
      <c r="Z795" s="3">
        <v>0</v>
      </c>
      <c r="AA795" s="3">
        <v>0</v>
      </c>
      <c r="AB795" s="3"/>
      <c r="AC795" s="36">
        <f t="shared" si="36"/>
        <v>9853503</v>
      </c>
      <c r="AD795" s="37">
        <f t="shared" si="38"/>
        <v>68974517</v>
      </c>
      <c r="AE795" s="144"/>
      <c r="AG795" s="144"/>
      <c r="AI795" s="144"/>
    </row>
    <row r="796" spans="1:35" hidden="1" x14ac:dyDescent="0.25">
      <c r="A796" s="38">
        <v>784</v>
      </c>
      <c r="B796" s="61"/>
      <c r="C796" s="143" t="str">
        <f>VLOOKUP(D796,[8]Hoja1!$A$2:$B$1115,2,0)</f>
        <v>52227</v>
      </c>
      <c r="D796" s="31">
        <v>800099066</v>
      </c>
      <c r="E796" s="31">
        <v>212752227</v>
      </c>
      <c r="F796" s="61" t="s">
        <v>960</v>
      </c>
      <c r="G796" s="33">
        <v>0</v>
      </c>
      <c r="H796" s="33">
        <v>0</v>
      </c>
      <c r="I796" s="3">
        <v>551474272</v>
      </c>
      <c r="J796" s="3">
        <v>664987526</v>
      </c>
      <c r="K796" s="3">
        <v>0</v>
      </c>
      <c r="L796" s="3"/>
      <c r="M796" s="3"/>
      <c r="N796" s="3"/>
      <c r="O796" s="3"/>
      <c r="P796" s="34">
        <f t="shared" si="37"/>
        <v>1216461798</v>
      </c>
      <c r="Q796" s="165">
        <v>848812282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45956189</v>
      </c>
      <c r="X796" s="3"/>
      <c r="Y796" s="3">
        <v>0</v>
      </c>
      <c r="Z796" s="3">
        <v>0</v>
      </c>
      <c r="AA796" s="3">
        <v>0</v>
      </c>
      <c r="AB796" s="3"/>
      <c r="AC796" s="36">
        <f t="shared" si="36"/>
        <v>45956189</v>
      </c>
      <c r="AD796" s="37">
        <f t="shared" si="38"/>
        <v>321693327</v>
      </c>
      <c r="AE796" s="144"/>
      <c r="AG796" s="144"/>
      <c r="AI796" s="144"/>
    </row>
    <row r="797" spans="1:35" hidden="1" x14ac:dyDescent="0.25">
      <c r="A797" s="29">
        <v>785</v>
      </c>
      <c r="B797" s="61"/>
      <c r="C797" s="143" t="str">
        <f>VLOOKUP(D797,[8]Hoja1!$A$2:$B$1115,2,0)</f>
        <v>52233</v>
      </c>
      <c r="D797" s="31">
        <v>800099072</v>
      </c>
      <c r="E797" s="31">
        <v>213352233</v>
      </c>
      <c r="F797" s="61" t="s">
        <v>961</v>
      </c>
      <c r="G797" s="33">
        <v>0</v>
      </c>
      <c r="H797" s="33">
        <v>0</v>
      </c>
      <c r="I797" s="3">
        <v>175647132</v>
      </c>
      <c r="J797" s="3">
        <v>157205037</v>
      </c>
      <c r="K797" s="3">
        <v>0</v>
      </c>
      <c r="L797" s="3"/>
      <c r="M797" s="3"/>
      <c r="N797" s="3"/>
      <c r="O797" s="3"/>
      <c r="P797" s="34">
        <f t="shared" si="37"/>
        <v>332852169</v>
      </c>
      <c r="Q797" s="165">
        <v>215754081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14637261</v>
      </c>
      <c r="X797" s="3"/>
      <c r="Y797" s="3">
        <v>0</v>
      </c>
      <c r="Z797" s="3">
        <v>0</v>
      </c>
      <c r="AA797" s="3">
        <v>0</v>
      </c>
      <c r="AB797" s="3"/>
      <c r="AC797" s="36">
        <f t="shared" si="36"/>
        <v>14637261</v>
      </c>
      <c r="AD797" s="37">
        <f t="shared" si="38"/>
        <v>102460827</v>
      </c>
      <c r="AE797" s="144"/>
      <c r="AG797" s="144"/>
      <c r="AI797" s="144"/>
    </row>
    <row r="798" spans="1:35" hidden="1" x14ac:dyDescent="0.25">
      <c r="A798" s="38">
        <v>786</v>
      </c>
      <c r="B798" s="61"/>
      <c r="C798" s="143" t="str">
        <f>VLOOKUP(D798,[8]Hoja1!$A$2:$B$1115,2,0)</f>
        <v>52240</v>
      </c>
      <c r="D798" s="31">
        <v>800199959</v>
      </c>
      <c r="E798" s="31">
        <v>214052240</v>
      </c>
      <c r="F798" s="61" t="s">
        <v>962</v>
      </c>
      <c r="G798" s="33">
        <v>0</v>
      </c>
      <c r="H798" s="33">
        <v>0</v>
      </c>
      <c r="I798" s="3">
        <v>183168450</v>
      </c>
      <c r="J798" s="3">
        <v>205462650</v>
      </c>
      <c r="K798" s="3">
        <v>0</v>
      </c>
      <c r="L798" s="3"/>
      <c r="M798" s="3"/>
      <c r="N798" s="3"/>
      <c r="O798" s="3"/>
      <c r="P798" s="34">
        <f t="shared" si="37"/>
        <v>388631100</v>
      </c>
      <c r="Q798" s="165">
        <v>266518802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15264038</v>
      </c>
      <c r="X798" s="3"/>
      <c r="Y798" s="3">
        <v>0</v>
      </c>
      <c r="Z798" s="3">
        <v>0</v>
      </c>
      <c r="AA798" s="3">
        <v>0</v>
      </c>
      <c r="AB798" s="3"/>
      <c r="AC798" s="36">
        <f t="shared" si="36"/>
        <v>15264038</v>
      </c>
      <c r="AD798" s="37">
        <f t="shared" si="38"/>
        <v>106848260</v>
      </c>
      <c r="AE798" s="144"/>
      <c r="AG798" s="144"/>
      <c r="AI798" s="144"/>
    </row>
    <row r="799" spans="1:35" hidden="1" x14ac:dyDescent="0.25">
      <c r="A799" s="29">
        <v>787</v>
      </c>
      <c r="B799" s="61"/>
      <c r="C799" s="143" t="str">
        <f>VLOOKUP(D799,[8]Hoja1!$A$2:$B$1115,2,0)</f>
        <v>52250</v>
      </c>
      <c r="D799" s="31">
        <v>800099076</v>
      </c>
      <c r="E799" s="31">
        <v>215052250</v>
      </c>
      <c r="F799" s="61" t="s">
        <v>963</v>
      </c>
      <c r="G799" s="33">
        <v>0</v>
      </c>
      <c r="H799" s="33">
        <v>0</v>
      </c>
      <c r="I799" s="3">
        <v>1268481712</v>
      </c>
      <c r="J799" s="3">
        <v>992455412</v>
      </c>
      <c r="K799" s="3">
        <v>0</v>
      </c>
      <c r="L799" s="3"/>
      <c r="M799" s="3"/>
      <c r="N799" s="3"/>
      <c r="O799" s="3"/>
      <c r="P799" s="34">
        <f t="shared" si="37"/>
        <v>2260937124</v>
      </c>
      <c r="Q799" s="165">
        <v>1415282648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105706809</v>
      </c>
      <c r="X799" s="3"/>
      <c r="Y799" s="3">
        <v>0</v>
      </c>
      <c r="Z799" s="3">
        <v>0</v>
      </c>
      <c r="AA799" s="3">
        <v>0</v>
      </c>
      <c r="AB799" s="3"/>
      <c r="AC799" s="36">
        <f t="shared" si="36"/>
        <v>105706809</v>
      </c>
      <c r="AD799" s="37">
        <f t="shared" si="38"/>
        <v>739947667</v>
      </c>
      <c r="AE799" s="144"/>
      <c r="AG799" s="144"/>
      <c r="AI799" s="144"/>
    </row>
    <row r="800" spans="1:35" hidden="1" x14ac:dyDescent="0.25">
      <c r="A800" s="38">
        <v>788</v>
      </c>
      <c r="B800" s="61"/>
      <c r="C800" s="143" t="str">
        <f>VLOOKUP(D800,[8]Hoja1!$A$2:$B$1115,2,0)</f>
        <v>52254</v>
      </c>
      <c r="D800" s="31">
        <v>814002243</v>
      </c>
      <c r="E800" s="31">
        <v>215452254</v>
      </c>
      <c r="F800" s="61" t="s">
        <v>964</v>
      </c>
      <c r="G800" s="33">
        <v>0</v>
      </c>
      <c r="H800" s="33">
        <v>0</v>
      </c>
      <c r="I800" s="3">
        <v>69319963</v>
      </c>
      <c r="J800" s="3">
        <v>85075895</v>
      </c>
      <c r="K800" s="3">
        <v>0</v>
      </c>
      <c r="L800" s="3"/>
      <c r="M800" s="3"/>
      <c r="N800" s="3"/>
      <c r="O800" s="3"/>
      <c r="P800" s="34">
        <f t="shared" si="37"/>
        <v>154395858</v>
      </c>
      <c r="Q800" s="165">
        <v>108182551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5776664</v>
      </c>
      <c r="X800" s="3"/>
      <c r="Y800" s="3">
        <v>0</v>
      </c>
      <c r="Z800" s="3">
        <v>0</v>
      </c>
      <c r="AA800" s="3">
        <v>0</v>
      </c>
      <c r="AB800" s="3"/>
      <c r="AC800" s="36">
        <f t="shared" si="36"/>
        <v>5776664</v>
      </c>
      <c r="AD800" s="37">
        <f t="shared" si="38"/>
        <v>40436643</v>
      </c>
      <c r="AE800" s="144"/>
      <c r="AG800" s="144"/>
      <c r="AI800" s="144"/>
    </row>
    <row r="801" spans="1:35" hidden="1" x14ac:dyDescent="0.25">
      <c r="A801" s="29">
        <v>789</v>
      </c>
      <c r="B801" s="61"/>
      <c r="C801" s="143" t="str">
        <f>VLOOKUP(D801,[8]Hoja1!$A$2:$B$1115,2,0)</f>
        <v>52256</v>
      </c>
      <c r="D801" s="31">
        <v>800099079</v>
      </c>
      <c r="E801" s="31">
        <v>215652256</v>
      </c>
      <c r="F801" s="61" t="s">
        <v>965</v>
      </c>
      <c r="G801" s="33">
        <v>0</v>
      </c>
      <c r="H801" s="33">
        <v>0</v>
      </c>
      <c r="I801" s="3">
        <v>114737288</v>
      </c>
      <c r="J801" s="3">
        <v>107680860</v>
      </c>
      <c r="K801" s="3">
        <v>0</v>
      </c>
      <c r="L801" s="3"/>
      <c r="M801" s="3"/>
      <c r="N801" s="3"/>
      <c r="O801" s="3"/>
      <c r="P801" s="34">
        <f t="shared" si="37"/>
        <v>222418148</v>
      </c>
      <c r="Q801" s="165">
        <v>145926624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9561441</v>
      </c>
      <c r="X801" s="3"/>
      <c r="Y801" s="3">
        <v>0</v>
      </c>
      <c r="Z801" s="3">
        <v>0</v>
      </c>
      <c r="AA801" s="3">
        <v>0</v>
      </c>
      <c r="AB801" s="3"/>
      <c r="AC801" s="36">
        <f t="shared" si="36"/>
        <v>9561441</v>
      </c>
      <c r="AD801" s="37">
        <f t="shared" si="38"/>
        <v>66930083</v>
      </c>
      <c r="AE801" s="144"/>
      <c r="AG801" s="144"/>
      <c r="AI801" s="144"/>
    </row>
    <row r="802" spans="1:35" hidden="1" x14ac:dyDescent="0.25">
      <c r="A802" s="38">
        <v>790</v>
      </c>
      <c r="B802" s="61"/>
      <c r="C802" s="143" t="str">
        <f>VLOOKUP(D802,[8]Hoja1!$A$2:$B$1115,2,0)</f>
        <v>52258</v>
      </c>
      <c r="D802" s="31">
        <v>800099080</v>
      </c>
      <c r="E802" s="31">
        <v>215852258</v>
      </c>
      <c r="F802" s="61" t="s">
        <v>966</v>
      </c>
      <c r="G802" s="33">
        <v>0</v>
      </c>
      <c r="H802" s="33">
        <v>0</v>
      </c>
      <c r="I802" s="3">
        <v>235391244</v>
      </c>
      <c r="J802" s="3">
        <v>243314575</v>
      </c>
      <c r="K802" s="3">
        <v>0</v>
      </c>
      <c r="L802" s="3"/>
      <c r="M802" s="3"/>
      <c r="N802" s="3"/>
      <c r="O802" s="3"/>
      <c r="P802" s="34">
        <f t="shared" si="37"/>
        <v>478705819</v>
      </c>
      <c r="Q802" s="165">
        <v>321778323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19615937</v>
      </c>
      <c r="X802" s="3"/>
      <c r="Y802" s="3">
        <v>0</v>
      </c>
      <c r="Z802" s="3">
        <v>0</v>
      </c>
      <c r="AA802" s="3">
        <v>0</v>
      </c>
      <c r="AB802" s="3"/>
      <c r="AC802" s="36">
        <f t="shared" si="36"/>
        <v>19615937</v>
      </c>
      <c r="AD802" s="37">
        <f t="shared" si="38"/>
        <v>137311559</v>
      </c>
      <c r="AE802" s="144"/>
      <c r="AG802" s="144"/>
      <c r="AI802" s="144"/>
    </row>
    <row r="803" spans="1:35" hidden="1" x14ac:dyDescent="0.25">
      <c r="A803" s="29">
        <v>791</v>
      </c>
      <c r="B803" s="61"/>
      <c r="C803" s="143" t="str">
        <f>VLOOKUP(D803,[8]Hoja1!$A$2:$B$1115,2,0)</f>
        <v>52260</v>
      </c>
      <c r="D803" s="31">
        <v>800099084</v>
      </c>
      <c r="E803" s="31">
        <v>216052260</v>
      </c>
      <c r="F803" s="61" t="s">
        <v>652</v>
      </c>
      <c r="G803" s="33">
        <v>0</v>
      </c>
      <c r="H803" s="33">
        <v>0</v>
      </c>
      <c r="I803" s="3">
        <v>161882286</v>
      </c>
      <c r="J803" s="3">
        <v>108900120</v>
      </c>
      <c r="K803" s="3">
        <v>0</v>
      </c>
      <c r="L803" s="3"/>
      <c r="M803" s="3"/>
      <c r="N803" s="3"/>
      <c r="O803" s="3"/>
      <c r="P803" s="34">
        <f t="shared" si="37"/>
        <v>270782406</v>
      </c>
      <c r="Q803" s="165">
        <v>162860884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13490191</v>
      </c>
      <c r="X803" s="3"/>
      <c r="Y803" s="3">
        <v>0</v>
      </c>
      <c r="Z803" s="3">
        <v>0</v>
      </c>
      <c r="AA803" s="3">
        <v>0</v>
      </c>
      <c r="AB803" s="3"/>
      <c r="AC803" s="36">
        <f t="shared" si="36"/>
        <v>13490191</v>
      </c>
      <c r="AD803" s="37">
        <f t="shared" si="38"/>
        <v>94431331</v>
      </c>
      <c r="AE803" s="144"/>
      <c r="AG803" s="144"/>
      <c r="AI803" s="144"/>
    </row>
    <row r="804" spans="1:35" hidden="1" x14ac:dyDescent="0.25">
      <c r="A804" s="38">
        <v>792</v>
      </c>
      <c r="B804" s="61"/>
      <c r="C804" s="143" t="str">
        <f>VLOOKUP(D804,[8]Hoja1!$A$2:$B$1115,2,0)</f>
        <v>52287</v>
      </c>
      <c r="D804" s="31">
        <v>800099089</v>
      </c>
      <c r="E804" s="31">
        <v>218752287</v>
      </c>
      <c r="F804" s="61" t="s">
        <v>967</v>
      </c>
      <c r="G804" s="33">
        <v>0</v>
      </c>
      <c r="H804" s="33">
        <v>0</v>
      </c>
      <c r="I804" s="3">
        <v>96545279</v>
      </c>
      <c r="J804" s="3">
        <v>90847964</v>
      </c>
      <c r="K804" s="3">
        <v>0</v>
      </c>
      <c r="L804" s="3"/>
      <c r="M804" s="3"/>
      <c r="N804" s="3"/>
      <c r="O804" s="3"/>
      <c r="P804" s="34">
        <f t="shared" si="37"/>
        <v>187393243</v>
      </c>
      <c r="Q804" s="165">
        <v>123029724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8045440</v>
      </c>
      <c r="X804" s="3"/>
      <c r="Y804" s="3">
        <v>0</v>
      </c>
      <c r="Z804" s="3">
        <v>0</v>
      </c>
      <c r="AA804" s="3">
        <v>0</v>
      </c>
      <c r="AB804" s="3"/>
      <c r="AC804" s="36">
        <f t="shared" si="36"/>
        <v>8045440</v>
      </c>
      <c r="AD804" s="37">
        <f t="shared" si="38"/>
        <v>56318079</v>
      </c>
      <c r="AE804" s="144"/>
      <c r="AG804" s="144"/>
      <c r="AI804" s="144"/>
    </row>
    <row r="805" spans="1:35" hidden="1" x14ac:dyDescent="0.25">
      <c r="A805" s="29">
        <v>793</v>
      </c>
      <c r="B805" s="61"/>
      <c r="C805" s="143" t="str">
        <f>VLOOKUP(D805,[8]Hoja1!$A$2:$B$1115,2,0)</f>
        <v>52317</v>
      </c>
      <c r="D805" s="31">
        <v>800015689</v>
      </c>
      <c r="E805" s="31">
        <v>211752317</v>
      </c>
      <c r="F805" s="61" t="s">
        <v>968</v>
      </c>
      <c r="G805" s="33">
        <v>0</v>
      </c>
      <c r="H805" s="33">
        <v>0</v>
      </c>
      <c r="I805" s="3">
        <v>223709320</v>
      </c>
      <c r="J805" s="3">
        <v>252081935</v>
      </c>
      <c r="K805" s="3">
        <v>0</v>
      </c>
      <c r="L805" s="3"/>
      <c r="M805" s="3"/>
      <c r="N805" s="3"/>
      <c r="O805" s="3"/>
      <c r="P805" s="34">
        <f t="shared" si="37"/>
        <v>475791255</v>
      </c>
      <c r="Q805" s="165">
        <v>326651707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18642443</v>
      </c>
      <c r="X805" s="3"/>
      <c r="Y805" s="3">
        <v>0</v>
      </c>
      <c r="Z805" s="3">
        <v>0</v>
      </c>
      <c r="AA805" s="3">
        <v>0</v>
      </c>
      <c r="AB805" s="3"/>
      <c r="AC805" s="36">
        <f t="shared" si="36"/>
        <v>18642443</v>
      </c>
      <c r="AD805" s="37">
        <f t="shared" si="38"/>
        <v>130497105</v>
      </c>
      <c r="AE805" s="144"/>
      <c r="AG805" s="144"/>
      <c r="AI805" s="144"/>
    </row>
    <row r="806" spans="1:35" hidden="1" x14ac:dyDescent="0.25">
      <c r="A806" s="38">
        <v>794</v>
      </c>
      <c r="B806" s="61"/>
      <c r="C806" s="143" t="str">
        <f>VLOOKUP(D806,[8]Hoja1!$A$2:$B$1115,2,0)</f>
        <v>52320</v>
      </c>
      <c r="D806" s="31">
        <v>800099090</v>
      </c>
      <c r="E806" s="31">
        <v>212052320</v>
      </c>
      <c r="F806" s="61" t="s">
        <v>969</v>
      </c>
      <c r="G806" s="33">
        <v>0</v>
      </c>
      <c r="H806" s="33">
        <v>0</v>
      </c>
      <c r="I806" s="3">
        <v>129304730</v>
      </c>
      <c r="J806" s="3">
        <v>152829377</v>
      </c>
      <c r="K806" s="3">
        <v>0</v>
      </c>
      <c r="L806" s="3"/>
      <c r="M806" s="3"/>
      <c r="N806" s="3"/>
      <c r="O806" s="3"/>
      <c r="P806" s="34">
        <f t="shared" si="37"/>
        <v>282134107</v>
      </c>
      <c r="Q806" s="165">
        <v>195930953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10775394</v>
      </c>
      <c r="X806" s="3"/>
      <c r="Y806" s="3">
        <v>0</v>
      </c>
      <c r="Z806" s="3">
        <v>0</v>
      </c>
      <c r="AA806" s="3">
        <v>0</v>
      </c>
      <c r="AB806" s="3"/>
      <c r="AC806" s="36">
        <f t="shared" si="36"/>
        <v>10775394</v>
      </c>
      <c r="AD806" s="37">
        <f t="shared" si="38"/>
        <v>75427760</v>
      </c>
      <c r="AE806" s="144"/>
      <c r="AG806" s="144"/>
      <c r="AI806" s="144"/>
    </row>
    <row r="807" spans="1:35" hidden="1" x14ac:dyDescent="0.25">
      <c r="A807" s="29">
        <v>795</v>
      </c>
      <c r="B807" s="61"/>
      <c r="C807" s="143" t="str">
        <f>VLOOKUP(D807,[8]Hoja1!$A$2:$B$1115,2,0)</f>
        <v>52323</v>
      </c>
      <c r="D807" s="31">
        <v>800083672</v>
      </c>
      <c r="E807" s="31">
        <v>212352323</v>
      </c>
      <c r="F807" s="61" t="s">
        <v>970</v>
      </c>
      <c r="G807" s="33">
        <v>0</v>
      </c>
      <c r="H807" s="33">
        <v>0</v>
      </c>
      <c r="I807" s="3">
        <v>97157885</v>
      </c>
      <c r="J807" s="3">
        <v>104116446</v>
      </c>
      <c r="K807" s="3">
        <v>0</v>
      </c>
      <c r="L807" s="3"/>
      <c r="M807" s="3"/>
      <c r="N807" s="3"/>
      <c r="O807" s="3"/>
      <c r="P807" s="34">
        <f t="shared" si="37"/>
        <v>201274331</v>
      </c>
      <c r="Q807" s="165">
        <v>136502406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8096490</v>
      </c>
      <c r="X807" s="3"/>
      <c r="Y807" s="3">
        <v>0</v>
      </c>
      <c r="Z807" s="3">
        <v>0</v>
      </c>
      <c r="AA807" s="3">
        <v>0</v>
      </c>
      <c r="AB807" s="3"/>
      <c r="AC807" s="36">
        <f t="shared" si="36"/>
        <v>8096490</v>
      </c>
      <c r="AD807" s="37">
        <f t="shared" si="38"/>
        <v>56675435</v>
      </c>
      <c r="AE807" s="144"/>
      <c r="AG807" s="144"/>
      <c r="AI807" s="144"/>
    </row>
    <row r="808" spans="1:35" hidden="1" x14ac:dyDescent="0.25">
      <c r="A808" s="38">
        <v>796</v>
      </c>
      <c r="B808" s="61"/>
      <c r="C808" s="143" t="str">
        <f>VLOOKUP(D808,[8]Hoja1!$A$2:$B$1115,2,0)</f>
        <v>52352</v>
      </c>
      <c r="D808" s="31">
        <v>800099092</v>
      </c>
      <c r="E808" s="31">
        <v>215252352</v>
      </c>
      <c r="F808" s="61" t="s">
        <v>971</v>
      </c>
      <c r="G808" s="33">
        <v>0</v>
      </c>
      <c r="H808" s="33">
        <v>0</v>
      </c>
      <c r="I808" s="3">
        <v>129296038</v>
      </c>
      <c r="J808" s="3">
        <v>133602139</v>
      </c>
      <c r="K808" s="3">
        <v>0</v>
      </c>
      <c r="L808" s="3"/>
      <c r="M808" s="3"/>
      <c r="N808" s="3"/>
      <c r="O808" s="3"/>
      <c r="P808" s="34">
        <f t="shared" si="37"/>
        <v>262898177</v>
      </c>
      <c r="Q808" s="165">
        <v>176700819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10774670</v>
      </c>
      <c r="X808" s="3"/>
      <c r="Y808" s="3">
        <v>0</v>
      </c>
      <c r="Z808" s="3">
        <v>0</v>
      </c>
      <c r="AA808" s="3">
        <v>0</v>
      </c>
      <c r="AB808" s="3"/>
      <c r="AC808" s="36">
        <f t="shared" si="36"/>
        <v>10774670</v>
      </c>
      <c r="AD808" s="37">
        <f t="shared" si="38"/>
        <v>75422688</v>
      </c>
      <c r="AE808" s="144"/>
      <c r="AG808" s="144"/>
      <c r="AI808" s="144"/>
    </row>
    <row r="809" spans="1:35" hidden="1" x14ac:dyDescent="0.25">
      <c r="A809" s="29">
        <v>797</v>
      </c>
      <c r="B809" s="61"/>
      <c r="C809" s="143" t="str">
        <f>VLOOKUP(D809,[8]Hoja1!$A$2:$B$1115,2,0)</f>
        <v>52354</v>
      </c>
      <c r="D809" s="31">
        <v>800019005</v>
      </c>
      <c r="E809" s="31">
        <v>215452354</v>
      </c>
      <c r="F809" s="61" t="s">
        <v>972</v>
      </c>
      <c r="G809" s="33">
        <v>0</v>
      </c>
      <c r="H809" s="33">
        <v>0</v>
      </c>
      <c r="I809" s="3">
        <v>90095384</v>
      </c>
      <c r="J809" s="3">
        <v>108943945</v>
      </c>
      <c r="K809" s="3">
        <v>0</v>
      </c>
      <c r="L809" s="3"/>
      <c r="M809" s="3"/>
      <c r="N809" s="3"/>
      <c r="O809" s="3"/>
      <c r="P809" s="34">
        <f t="shared" si="37"/>
        <v>199039329</v>
      </c>
      <c r="Q809" s="165">
        <v>138975741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7507949</v>
      </c>
      <c r="X809" s="3"/>
      <c r="Y809" s="3">
        <v>0</v>
      </c>
      <c r="Z809" s="3">
        <v>0</v>
      </c>
      <c r="AA809" s="3">
        <v>0</v>
      </c>
      <c r="AB809" s="3"/>
      <c r="AC809" s="36">
        <f t="shared" si="36"/>
        <v>7507949</v>
      </c>
      <c r="AD809" s="37">
        <f t="shared" si="38"/>
        <v>52555639</v>
      </c>
      <c r="AE809" s="144"/>
      <c r="AG809" s="144"/>
      <c r="AI809" s="144"/>
    </row>
    <row r="810" spans="1:35" hidden="1" x14ac:dyDescent="0.25">
      <c r="A810" s="38">
        <v>798</v>
      </c>
      <c r="B810" s="61"/>
      <c r="C810" s="143" t="str">
        <f>VLOOKUP(D810,[8]Hoja1!$A$2:$B$1115,2,0)</f>
        <v>52378</v>
      </c>
      <c r="D810" s="31">
        <v>800099098</v>
      </c>
      <c r="E810" s="31">
        <v>217852378</v>
      </c>
      <c r="F810" s="61" t="s">
        <v>973</v>
      </c>
      <c r="G810" s="33">
        <v>0</v>
      </c>
      <c r="H810" s="33">
        <v>0</v>
      </c>
      <c r="I810" s="3">
        <v>218698704</v>
      </c>
      <c r="J810" s="3">
        <v>242847150</v>
      </c>
      <c r="K810" s="3">
        <v>0</v>
      </c>
      <c r="L810" s="3"/>
      <c r="M810" s="3"/>
      <c r="N810" s="3"/>
      <c r="O810" s="3"/>
      <c r="P810" s="34">
        <f t="shared" si="37"/>
        <v>461545854</v>
      </c>
      <c r="Q810" s="165">
        <v>315746718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18224892</v>
      </c>
      <c r="X810" s="3"/>
      <c r="Y810" s="3">
        <v>0</v>
      </c>
      <c r="Z810" s="3">
        <v>0</v>
      </c>
      <c r="AA810" s="3">
        <v>0</v>
      </c>
      <c r="AB810" s="3"/>
      <c r="AC810" s="36">
        <f t="shared" si="36"/>
        <v>18224892</v>
      </c>
      <c r="AD810" s="37">
        <f t="shared" si="38"/>
        <v>127574244</v>
      </c>
      <c r="AE810" s="144"/>
      <c r="AG810" s="144"/>
      <c r="AI810" s="144"/>
    </row>
    <row r="811" spans="1:35" hidden="1" x14ac:dyDescent="0.25">
      <c r="A811" s="29">
        <v>799</v>
      </c>
      <c r="B811" s="61"/>
      <c r="C811" s="143" t="str">
        <f>VLOOKUP(D811,[8]Hoja1!$A$2:$B$1115,2,0)</f>
        <v>52381</v>
      </c>
      <c r="D811" s="31">
        <v>800099100</v>
      </c>
      <c r="E811" s="31">
        <v>218152381</v>
      </c>
      <c r="F811" s="61" t="s">
        <v>974</v>
      </c>
      <c r="G811" s="33">
        <v>0</v>
      </c>
      <c r="H811" s="33">
        <v>0</v>
      </c>
      <c r="I811" s="3">
        <v>165009072</v>
      </c>
      <c r="J811" s="3">
        <v>152581944</v>
      </c>
      <c r="K811" s="3">
        <v>0</v>
      </c>
      <c r="L811" s="3"/>
      <c r="M811" s="3"/>
      <c r="N811" s="3"/>
      <c r="O811" s="3"/>
      <c r="P811" s="34">
        <f t="shared" si="37"/>
        <v>317591016</v>
      </c>
      <c r="Q811" s="165">
        <v>207584968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13750756</v>
      </c>
      <c r="X811" s="3"/>
      <c r="Y811" s="3">
        <v>0</v>
      </c>
      <c r="Z811" s="3">
        <v>0</v>
      </c>
      <c r="AA811" s="3">
        <v>0</v>
      </c>
      <c r="AB811" s="3"/>
      <c r="AC811" s="36">
        <f t="shared" si="36"/>
        <v>13750756</v>
      </c>
      <c r="AD811" s="37">
        <f t="shared" si="38"/>
        <v>96255292</v>
      </c>
      <c r="AE811" s="144"/>
      <c r="AG811" s="144"/>
      <c r="AI811" s="144"/>
    </row>
    <row r="812" spans="1:35" hidden="1" x14ac:dyDescent="0.25">
      <c r="A812" s="38">
        <v>800</v>
      </c>
      <c r="B812" s="61"/>
      <c r="C812" s="143" t="str">
        <f>VLOOKUP(D812,[8]Hoja1!$A$2:$B$1115,2,0)</f>
        <v>52385</v>
      </c>
      <c r="D812" s="31">
        <v>800149894</v>
      </c>
      <c r="E812" s="31">
        <v>218552385</v>
      </c>
      <c r="F812" s="61" t="s">
        <v>975</v>
      </c>
      <c r="G812" s="33">
        <v>0</v>
      </c>
      <c r="H812" s="33">
        <v>0</v>
      </c>
      <c r="I812" s="3">
        <v>94638804</v>
      </c>
      <c r="J812" s="3">
        <v>98330848</v>
      </c>
      <c r="K812" s="3">
        <v>0</v>
      </c>
      <c r="L812" s="3"/>
      <c r="M812" s="3"/>
      <c r="N812" s="3"/>
      <c r="O812" s="3"/>
      <c r="P812" s="34">
        <f t="shared" si="37"/>
        <v>192969652</v>
      </c>
      <c r="Q812" s="165">
        <v>129877116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7886567</v>
      </c>
      <c r="X812" s="3"/>
      <c r="Y812" s="3">
        <v>0</v>
      </c>
      <c r="Z812" s="3">
        <v>0</v>
      </c>
      <c r="AA812" s="3">
        <v>0</v>
      </c>
      <c r="AB812" s="3"/>
      <c r="AC812" s="36">
        <f t="shared" si="36"/>
        <v>7886567</v>
      </c>
      <c r="AD812" s="37">
        <f t="shared" si="38"/>
        <v>55205969</v>
      </c>
      <c r="AE812" s="144"/>
      <c r="AG812" s="144"/>
      <c r="AI812" s="144"/>
    </row>
    <row r="813" spans="1:35" hidden="1" x14ac:dyDescent="0.25">
      <c r="A813" s="29">
        <v>801</v>
      </c>
      <c r="B813" s="61"/>
      <c r="C813" s="143" t="str">
        <f>VLOOKUP(D813,[8]Hoja1!$A$2:$B$1115,2,0)</f>
        <v>52390</v>
      </c>
      <c r="D813" s="31">
        <v>800222502</v>
      </c>
      <c r="E813" s="31">
        <v>219052390</v>
      </c>
      <c r="F813" s="61" t="s">
        <v>976</v>
      </c>
      <c r="G813" s="33">
        <v>0</v>
      </c>
      <c r="H813" s="33">
        <v>0</v>
      </c>
      <c r="I813" s="3">
        <v>513121624</v>
      </c>
      <c r="J813" s="3">
        <v>284438352</v>
      </c>
      <c r="K813" s="3">
        <v>0</v>
      </c>
      <c r="L813" s="3"/>
      <c r="M813" s="3"/>
      <c r="N813" s="3"/>
      <c r="O813" s="3"/>
      <c r="P813" s="34">
        <f t="shared" si="37"/>
        <v>797559976</v>
      </c>
      <c r="Q813" s="165">
        <v>455478892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42760135</v>
      </c>
      <c r="X813" s="3"/>
      <c r="Y813" s="3">
        <v>0</v>
      </c>
      <c r="Z813" s="3">
        <v>0</v>
      </c>
      <c r="AA813" s="3">
        <v>0</v>
      </c>
      <c r="AB813" s="3"/>
      <c r="AC813" s="36">
        <f t="shared" si="36"/>
        <v>42760135</v>
      </c>
      <c r="AD813" s="37">
        <f t="shared" si="38"/>
        <v>299320949</v>
      </c>
      <c r="AE813" s="144"/>
      <c r="AG813" s="144"/>
      <c r="AI813" s="144"/>
    </row>
    <row r="814" spans="1:35" hidden="1" x14ac:dyDescent="0.25">
      <c r="A814" s="38">
        <v>802</v>
      </c>
      <c r="B814" s="61"/>
      <c r="C814" s="143" t="str">
        <f>VLOOKUP(D814,[8]Hoja1!$A$2:$B$1115,2,0)</f>
        <v>52399</v>
      </c>
      <c r="D814" s="31">
        <v>800099102</v>
      </c>
      <c r="E814" s="31">
        <v>219952399</v>
      </c>
      <c r="F814" s="61" t="s">
        <v>367</v>
      </c>
      <c r="G814" s="33">
        <v>0</v>
      </c>
      <c r="H814" s="33">
        <v>0</v>
      </c>
      <c r="I814" s="3">
        <v>475143168</v>
      </c>
      <c r="J814" s="3">
        <v>492010201</v>
      </c>
      <c r="K814" s="3">
        <v>0</v>
      </c>
      <c r="L814" s="3"/>
      <c r="M814" s="3"/>
      <c r="N814" s="3"/>
      <c r="O814" s="3"/>
      <c r="P814" s="34">
        <f t="shared" si="37"/>
        <v>967153369</v>
      </c>
      <c r="Q814" s="165">
        <v>650391257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39595264</v>
      </c>
      <c r="X814" s="3"/>
      <c r="Y814" s="3">
        <v>0</v>
      </c>
      <c r="Z814" s="3">
        <v>0</v>
      </c>
      <c r="AA814" s="3">
        <v>0</v>
      </c>
      <c r="AB814" s="3"/>
      <c r="AC814" s="36">
        <f t="shared" si="36"/>
        <v>39595264</v>
      </c>
      <c r="AD814" s="37">
        <f t="shared" si="38"/>
        <v>277166848</v>
      </c>
      <c r="AE814" s="144"/>
      <c r="AG814" s="144"/>
      <c r="AI814" s="144"/>
    </row>
    <row r="815" spans="1:35" hidden="1" x14ac:dyDescent="0.25">
      <c r="A815" s="29">
        <v>803</v>
      </c>
      <c r="B815" s="61"/>
      <c r="C815" s="143" t="str">
        <f>VLOOKUP(D815,[8]Hoja1!$A$2:$B$1115,2,0)</f>
        <v>52405</v>
      </c>
      <c r="D815" s="31">
        <v>800019111</v>
      </c>
      <c r="E815" s="31">
        <v>210552405</v>
      </c>
      <c r="F815" s="61" t="s">
        <v>977</v>
      </c>
      <c r="G815" s="33">
        <v>0</v>
      </c>
      <c r="H815" s="33">
        <v>0</v>
      </c>
      <c r="I815" s="3">
        <v>219486428</v>
      </c>
      <c r="J815" s="3">
        <v>201598669</v>
      </c>
      <c r="K815" s="3">
        <v>0</v>
      </c>
      <c r="L815" s="3"/>
      <c r="M815" s="3"/>
      <c r="N815" s="3"/>
      <c r="O815" s="3"/>
      <c r="P815" s="34">
        <f t="shared" si="37"/>
        <v>421085097</v>
      </c>
      <c r="Q815" s="165">
        <v>274760813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18290536</v>
      </c>
      <c r="X815" s="3"/>
      <c r="Y815" s="3">
        <v>0</v>
      </c>
      <c r="Z815" s="3">
        <v>0</v>
      </c>
      <c r="AA815" s="3">
        <v>0</v>
      </c>
      <c r="AB815" s="3"/>
      <c r="AC815" s="36">
        <f t="shared" si="36"/>
        <v>18290536</v>
      </c>
      <c r="AD815" s="37">
        <f t="shared" si="38"/>
        <v>128033748</v>
      </c>
      <c r="AE815" s="144"/>
      <c r="AG815" s="144"/>
      <c r="AI815" s="144"/>
    </row>
    <row r="816" spans="1:35" hidden="1" x14ac:dyDescent="0.25">
      <c r="A816" s="38">
        <v>804</v>
      </c>
      <c r="B816" s="61"/>
      <c r="C816" s="143" t="str">
        <f>VLOOKUP(D816,[8]Hoja1!$A$2:$B$1115,2,0)</f>
        <v>52411</v>
      </c>
      <c r="D816" s="31">
        <v>800099105</v>
      </c>
      <c r="E816" s="31">
        <v>211152411</v>
      </c>
      <c r="F816" s="61" t="s">
        <v>978</v>
      </c>
      <c r="G816" s="33">
        <v>0</v>
      </c>
      <c r="H816" s="33">
        <v>0</v>
      </c>
      <c r="I816" s="3">
        <v>103366738</v>
      </c>
      <c r="J816" s="3">
        <v>114572773</v>
      </c>
      <c r="K816" s="3">
        <v>0</v>
      </c>
      <c r="L816" s="3"/>
      <c r="M816" s="3"/>
      <c r="N816" s="3"/>
      <c r="O816" s="3"/>
      <c r="P816" s="34">
        <f t="shared" si="37"/>
        <v>217939511</v>
      </c>
      <c r="Q816" s="165">
        <v>149028353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8613895</v>
      </c>
      <c r="X816" s="3"/>
      <c r="Y816" s="3">
        <v>0</v>
      </c>
      <c r="Z816" s="3">
        <v>0</v>
      </c>
      <c r="AA816" s="3">
        <v>0</v>
      </c>
      <c r="AB816" s="3"/>
      <c r="AC816" s="36">
        <f t="shared" si="36"/>
        <v>8613895</v>
      </c>
      <c r="AD816" s="37">
        <f t="shared" si="38"/>
        <v>60297263</v>
      </c>
      <c r="AE816" s="144"/>
      <c r="AG816" s="144"/>
      <c r="AI816" s="144"/>
    </row>
    <row r="817" spans="1:35" hidden="1" x14ac:dyDescent="0.25">
      <c r="A817" s="29">
        <v>805</v>
      </c>
      <c r="B817" s="61"/>
      <c r="C817" s="143" t="str">
        <f>VLOOKUP(D817,[8]Hoja1!$A$2:$B$1115,2,0)</f>
        <v>52418</v>
      </c>
      <c r="D817" s="31">
        <v>800019112</v>
      </c>
      <c r="E817" s="31">
        <v>211852418</v>
      </c>
      <c r="F817" s="61" t="s">
        <v>979</v>
      </c>
      <c r="G817" s="33">
        <v>0</v>
      </c>
      <c r="H817" s="33">
        <v>0</v>
      </c>
      <c r="I817" s="3">
        <v>189336544</v>
      </c>
      <c r="J817" s="3">
        <v>166962296</v>
      </c>
      <c r="K817" s="3">
        <v>0</v>
      </c>
      <c r="L817" s="3"/>
      <c r="M817" s="3"/>
      <c r="N817" s="3"/>
      <c r="O817" s="3"/>
      <c r="P817" s="34">
        <f t="shared" si="37"/>
        <v>356298840</v>
      </c>
      <c r="Q817" s="165">
        <v>230074476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15778045</v>
      </c>
      <c r="X817" s="3"/>
      <c r="Y817" s="3">
        <v>0</v>
      </c>
      <c r="Z817" s="3">
        <v>0</v>
      </c>
      <c r="AA817" s="3">
        <v>0</v>
      </c>
      <c r="AB817" s="3"/>
      <c r="AC817" s="36">
        <f t="shared" si="36"/>
        <v>15778045</v>
      </c>
      <c r="AD817" s="37">
        <f t="shared" si="38"/>
        <v>110446319</v>
      </c>
      <c r="AE817" s="144"/>
      <c r="AG817" s="144"/>
      <c r="AI817" s="144"/>
    </row>
    <row r="818" spans="1:35" hidden="1" x14ac:dyDescent="0.25">
      <c r="A818" s="38">
        <v>806</v>
      </c>
      <c r="B818" s="61"/>
      <c r="C818" s="143" t="str">
        <f>VLOOKUP(D818,[8]Hoja1!$A$2:$B$1115,2,0)</f>
        <v>52427</v>
      </c>
      <c r="D818" s="31">
        <v>800099106</v>
      </c>
      <c r="E818" s="31">
        <v>212752427</v>
      </c>
      <c r="F818" s="61" t="s">
        <v>980</v>
      </c>
      <c r="G818" s="33">
        <v>0</v>
      </c>
      <c r="H818" s="33">
        <v>0</v>
      </c>
      <c r="I818" s="3">
        <v>821250032</v>
      </c>
      <c r="J818" s="3">
        <v>485548998</v>
      </c>
      <c r="K818" s="3">
        <v>0</v>
      </c>
      <c r="L818" s="3"/>
      <c r="M818" s="3"/>
      <c r="N818" s="3"/>
      <c r="O818" s="3"/>
      <c r="P818" s="34">
        <f t="shared" si="37"/>
        <v>1306799030</v>
      </c>
      <c r="Q818" s="165">
        <v>759299010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68437503</v>
      </c>
      <c r="X818" s="3"/>
      <c r="Y818" s="3">
        <v>0</v>
      </c>
      <c r="Z818" s="3">
        <v>0</v>
      </c>
      <c r="AA818" s="3">
        <v>0</v>
      </c>
      <c r="AB818" s="3"/>
      <c r="AC818" s="36">
        <f t="shared" si="36"/>
        <v>68437503</v>
      </c>
      <c r="AD818" s="37">
        <f t="shared" si="38"/>
        <v>479062517</v>
      </c>
      <c r="AE818" s="144"/>
      <c r="AG818" s="144"/>
      <c r="AI818" s="144"/>
    </row>
    <row r="819" spans="1:35" hidden="1" x14ac:dyDescent="0.25">
      <c r="A819" s="29">
        <v>807</v>
      </c>
      <c r="B819" s="61"/>
      <c r="C819" s="143" t="str">
        <f>VLOOKUP(D819,[8]Hoja1!$A$2:$B$1115,2,0)</f>
        <v>52435</v>
      </c>
      <c r="D819" s="31">
        <v>800099108</v>
      </c>
      <c r="E819" s="31">
        <v>213552435</v>
      </c>
      <c r="F819" s="61" t="s">
        <v>981</v>
      </c>
      <c r="G819" s="33">
        <v>0</v>
      </c>
      <c r="H819" s="33">
        <v>0</v>
      </c>
      <c r="I819" s="3">
        <v>142381922</v>
      </c>
      <c r="J819" s="3">
        <v>140052223</v>
      </c>
      <c r="K819" s="3">
        <v>0</v>
      </c>
      <c r="L819" s="3"/>
      <c r="M819" s="3"/>
      <c r="N819" s="3"/>
      <c r="O819" s="3"/>
      <c r="P819" s="34">
        <f t="shared" si="37"/>
        <v>282434145</v>
      </c>
      <c r="Q819" s="165">
        <v>187512863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11865160</v>
      </c>
      <c r="X819" s="3"/>
      <c r="Y819" s="3">
        <v>0</v>
      </c>
      <c r="Z819" s="3">
        <v>0</v>
      </c>
      <c r="AA819" s="3">
        <v>0</v>
      </c>
      <c r="AB819" s="3"/>
      <c r="AC819" s="36">
        <f t="shared" si="36"/>
        <v>11865160</v>
      </c>
      <c r="AD819" s="37">
        <f t="shared" si="38"/>
        <v>83056122</v>
      </c>
      <c r="AE819" s="144"/>
      <c r="AG819" s="144"/>
      <c r="AI819" s="144"/>
    </row>
    <row r="820" spans="1:35" hidden="1" x14ac:dyDescent="0.25">
      <c r="A820" s="38">
        <v>808</v>
      </c>
      <c r="B820" s="61"/>
      <c r="C820" s="143" t="str">
        <f>VLOOKUP(D820,[8]Hoja1!$A$2:$B$1115,2,0)</f>
        <v>52473</v>
      </c>
      <c r="D820" s="31">
        <v>800099111</v>
      </c>
      <c r="E820" s="31">
        <v>217352473</v>
      </c>
      <c r="F820" s="61" t="s">
        <v>982</v>
      </c>
      <c r="G820" s="33">
        <v>0</v>
      </c>
      <c r="H820" s="33">
        <v>0</v>
      </c>
      <c r="I820" s="3">
        <v>439686028</v>
      </c>
      <c r="J820" s="3">
        <v>302879176</v>
      </c>
      <c r="K820" s="3">
        <v>0</v>
      </c>
      <c r="L820" s="3"/>
      <c r="M820" s="3"/>
      <c r="N820" s="3"/>
      <c r="O820" s="3"/>
      <c r="P820" s="34">
        <f t="shared" si="37"/>
        <v>742565204</v>
      </c>
      <c r="Q820" s="165">
        <v>449441184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36640502</v>
      </c>
      <c r="X820" s="3"/>
      <c r="Y820" s="3">
        <v>0</v>
      </c>
      <c r="Z820" s="3">
        <v>0</v>
      </c>
      <c r="AA820" s="3">
        <v>0</v>
      </c>
      <c r="AB820" s="3"/>
      <c r="AC820" s="36">
        <f t="shared" si="36"/>
        <v>36640502</v>
      </c>
      <c r="AD820" s="37">
        <f t="shared" si="38"/>
        <v>256483518</v>
      </c>
      <c r="AE820" s="144"/>
      <c r="AG820" s="144"/>
      <c r="AI820" s="144"/>
    </row>
    <row r="821" spans="1:35" hidden="1" x14ac:dyDescent="0.25">
      <c r="A821" s="29">
        <v>809</v>
      </c>
      <c r="B821" s="61"/>
      <c r="C821" s="143" t="str">
        <f>VLOOKUP(D821,[8]Hoja1!$A$2:$B$1115,2,0)</f>
        <v>52480</v>
      </c>
      <c r="D821" s="31">
        <v>814003734</v>
      </c>
      <c r="E821" s="31">
        <v>218052480</v>
      </c>
      <c r="F821" s="61" t="s">
        <v>374</v>
      </c>
      <c r="G821" s="33">
        <v>0</v>
      </c>
      <c r="H821" s="33">
        <v>0</v>
      </c>
      <c r="I821" s="3">
        <v>59880222</v>
      </c>
      <c r="J821" s="3">
        <v>51950556</v>
      </c>
      <c r="K821" s="3">
        <v>0</v>
      </c>
      <c r="L821" s="3"/>
      <c r="M821" s="3"/>
      <c r="N821" s="3"/>
      <c r="O821" s="3"/>
      <c r="P821" s="34">
        <f t="shared" si="37"/>
        <v>111830778</v>
      </c>
      <c r="Q821" s="165">
        <v>71910632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4990019</v>
      </c>
      <c r="X821" s="3"/>
      <c r="Y821" s="3">
        <v>0</v>
      </c>
      <c r="Z821" s="3">
        <v>0</v>
      </c>
      <c r="AA821" s="3">
        <v>0</v>
      </c>
      <c r="AB821" s="3"/>
      <c r="AC821" s="36">
        <f t="shared" si="36"/>
        <v>4990019</v>
      </c>
      <c r="AD821" s="37">
        <f t="shared" si="38"/>
        <v>34930127</v>
      </c>
      <c r="AE821" s="144"/>
      <c r="AG821" s="144"/>
      <c r="AI821" s="144"/>
    </row>
    <row r="822" spans="1:35" hidden="1" x14ac:dyDescent="0.25">
      <c r="A822" s="38">
        <v>810</v>
      </c>
      <c r="B822" s="61"/>
      <c r="C822" s="143" t="str">
        <f>VLOOKUP(D822,[8]Hoja1!$A$2:$B$1115,2,0)</f>
        <v>52490</v>
      </c>
      <c r="D822" s="31">
        <v>800099113</v>
      </c>
      <c r="E822" s="31">
        <v>219052490</v>
      </c>
      <c r="F822" s="61" t="s">
        <v>983</v>
      </c>
      <c r="G822" s="33">
        <v>0</v>
      </c>
      <c r="H822" s="33">
        <v>0</v>
      </c>
      <c r="I822" s="3">
        <v>1418371872</v>
      </c>
      <c r="J822" s="3">
        <v>869396953</v>
      </c>
      <c r="K822" s="3">
        <v>0</v>
      </c>
      <c r="L822" s="3"/>
      <c r="M822" s="3"/>
      <c r="N822" s="3"/>
      <c r="O822" s="3"/>
      <c r="P822" s="34">
        <f t="shared" si="37"/>
        <v>2287768825</v>
      </c>
      <c r="Q822" s="165">
        <v>1342187577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118197656</v>
      </c>
      <c r="X822" s="3"/>
      <c r="Y822" s="3">
        <v>0</v>
      </c>
      <c r="Z822" s="3">
        <v>0</v>
      </c>
      <c r="AA822" s="3">
        <v>0</v>
      </c>
      <c r="AB822" s="3"/>
      <c r="AC822" s="36">
        <f t="shared" si="36"/>
        <v>118197656</v>
      </c>
      <c r="AD822" s="37">
        <f t="shared" si="38"/>
        <v>827383592</v>
      </c>
      <c r="AE822" s="144"/>
      <c r="AG822" s="144"/>
      <c r="AI822" s="144"/>
    </row>
    <row r="823" spans="1:35" hidden="1" x14ac:dyDescent="0.25">
      <c r="A823" s="29">
        <v>811</v>
      </c>
      <c r="B823" s="61"/>
      <c r="C823" s="143" t="str">
        <f>VLOOKUP(D823,[8]Hoja1!$A$2:$B$1115,2,0)</f>
        <v>52506</v>
      </c>
      <c r="D823" s="31">
        <v>800099115</v>
      </c>
      <c r="E823" s="31">
        <v>210652506</v>
      </c>
      <c r="F823" s="61" t="s">
        <v>984</v>
      </c>
      <c r="G823" s="33">
        <v>0</v>
      </c>
      <c r="H823" s="33">
        <v>0</v>
      </c>
      <c r="I823" s="3">
        <v>75552250</v>
      </c>
      <c r="J823" s="3">
        <v>89370370</v>
      </c>
      <c r="K823" s="3">
        <v>0</v>
      </c>
      <c r="L823" s="3"/>
      <c r="M823" s="3"/>
      <c r="N823" s="3"/>
      <c r="O823" s="3"/>
      <c r="P823" s="34">
        <f t="shared" si="37"/>
        <v>164922620</v>
      </c>
      <c r="Q823" s="165">
        <v>114554454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6296021</v>
      </c>
      <c r="X823" s="3"/>
      <c r="Y823" s="3">
        <v>0</v>
      </c>
      <c r="Z823" s="3">
        <v>0</v>
      </c>
      <c r="AA823" s="3">
        <v>0</v>
      </c>
      <c r="AB823" s="3"/>
      <c r="AC823" s="36">
        <f t="shared" si="36"/>
        <v>6296021</v>
      </c>
      <c r="AD823" s="37">
        <f t="shared" si="38"/>
        <v>44072145</v>
      </c>
      <c r="AE823" s="144"/>
      <c r="AG823" s="144"/>
      <c r="AI823" s="144"/>
    </row>
    <row r="824" spans="1:35" hidden="1" x14ac:dyDescent="0.25">
      <c r="A824" s="38">
        <v>812</v>
      </c>
      <c r="B824" s="61"/>
      <c r="C824" s="143" t="str">
        <f>VLOOKUP(D824,[8]Hoja1!$A$2:$B$1115,2,0)</f>
        <v>52520</v>
      </c>
      <c r="D824" s="31">
        <v>800099085</v>
      </c>
      <c r="E824" s="31">
        <v>212052520</v>
      </c>
      <c r="F824" s="61" t="s">
        <v>985</v>
      </c>
      <c r="G824" s="33">
        <v>0</v>
      </c>
      <c r="H824" s="33">
        <v>0</v>
      </c>
      <c r="I824" s="3">
        <v>309211992</v>
      </c>
      <c r="J824" s="3">
        <v>238030738</v>
      </c>
      <c r="K824" s="3">
        <v>0</v>
      </c>
      <c r="L824" s="3"/>
      <c r="M824" s="3"/>
      <c r="N824" s="3"/>
      <c r="O824" s="3"/>
      <c r="P824" s="34">
        <f t="shared" si="37"/>
        <v>547242730</v>
      </c>
      <c r="Q824" s="165">
        <v>341101402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25767666</v>
      </c>
      <c r="X824" s="3"/>
      <c r="Y824" s="3">
        <v>0</v>
      </c>
      <c r="Z824" s="3">
        <v>0</v>
      </c>
      <c r="AA824" s="3">
        <v>0</v>
      </c>
      <c r="AB824" s="3"/>
      <c r="AC824" s="36">
        <f t="shared" si="36"/>
        <v>25767666</v>
      </c>
      <c r="AD824" s="37">
        <f t="shared" si="38"/>
        <v>180373662</v>
      </c>
      <c r="AE824" s="144"/>
      <c r="AG824" s="144"/>
      <c r="AI824" s="144"/>
    </row>
    <row r="825" spans="1:35" hidden="1" x14ac:dyDescent="0.25">
      <c r="A825" s="29">
        <v>813</v>
      </c>
      <c r="B825" s="61"/>
      <c r="C825" s="143" t="str">
        <f>VLOOKUP(D825,[8]Hoja1!$A$2:$B$1115,2,0)</f>
        <v>52540</v>
      </c>
      <c r="D825" s="31">
        <v>800020324</v>
      </c>
      <c r="E825" s="31">
        <v>214052540</v>
      </c>
      <c r="F825" s="61" t="s">
        <v>986</v>
      </c>
      <c r="G825" s="33">
        <v>0</v>
      </c>
      <c r="H825" s="33">
        <v>0</v>
      </c>
      <c r="I825" s="3">
        <v>267608196</v>
      </c>
      <c r="J825" s="3">
        <v>286660575</v>
      </c>
      <c r="K825" s="3">
        <v>0</v>
      </c>
      <c r="L825" s="3"/>
      <c r="M825" s="3"/>
      <c r="N825" s="3"/>
      <c r="O825" s="3"/>
      <c r="P825" s="34">
        <f t="shared" si="37"/>
        <v>554268771</v>
      </c>
      <c r="Q825" s="165">
        <v>375863307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22300683</v>
      </c>
      <c r="X825" s="3"/>
      <c r="Y825" s="3">
        <v>0</v>
      </c>
      <c r="Z825" s="3">
        <v>0</v>
      </c>
      <c r="AA825" s="3">
        <v>0</v>
      </c>
      <c r="AB825" s="3"/>
      <c r="AC825" s="36">
        <f t="shared" si="36"/>
        <v>22300683</v>
      </c>
      <c r="AD825" s="37">
        <f t="shared" si="38"/>
        <v>156104781</v>
      </c>
      <c r="AE825" s="144"/>
      <c r="AG825" s="144"/>
      <c r="AI825" s="144"/>
    </row>
    <row r="826" spans="1:35" hidden="1" x14ac:dyDescent="0.25">
      <c r="A826" s="38">
        <v>814</v>
      </c>
      <c r="B826" s="61"/>
      <c r="C826" s="143" t="str">
        <f>VLOOKUP(D826,[8]Hoja1!$A$2:$B$1115,2,0)</f>
        <v>52560</v>
      </c>
      <c r="D826" s="31">
        <v>800037232</v>
      </c>
      <c r="E826" s="31">
        <v>216052560</v>
      </c>
      <c r="F826" s="61" t="s">
        <v>987</v>
      </c>
      <c r="G826" s="33">
        <v>0</v>
      </c>
      <c r="H826" s="33">
        <v>0</v>
      </c>
      <c r="I826" s="3">
        <v>177208168</v>
      </c>
      <c r="J826" s="3">
        <v>194830304</v>
      </c>
      <c r="K826" s="3">
        <v>0</v>
      </c>
      <c r="L826" s="3"/>
      <c r="M826" s="3"/>
      <c r="N826" s="3"/>
      <c r="O826" s="3"/>
      <c r="P826" s="34">
        <f t="shared" si="37"/>
        <v>372038472</v>
      </c>
      <c r="Q826" s="165">
        <v>253899692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14767347</v>
      </c>
      <c r="X826" s="3"/>
      <c r="Y826" s="3">
        <v>0</v>
      </c>
      <c r="Z826" s="3">
        <v>0</v>
      </c>
      <c r="AA826" s="3">
        <v>0</v>
      </c>
      <c r="AB826" s="3"/>
      <c r="AC826" s="36">
        <f t="shared" si="36"/>
        <v>14767347</v>
      </c>
      <c r="AD826" s="37">
        <f t="shared" si="38"/>
        <v>103371433</v>
      </c>
      <c r="AE826" s="144"/>
      <c r="AG826" s="144"/>
      <c r="AI826" s="144"/>
    </row>
    <row r="827" spans="1:35" hidden="1" x14ac:dyDescent="0.25">
      <c r="A827" s="29">
        <v>815</v>
      </c>
      <c r="B827" s="61"/>
      <c r="C827" s="143" t="str">
        <f>VLOOKUP(D827,[8]Hoja1!$A$2:$B$1115,2,0)</f>
        <v>52565</v>
      </c>
      <c r="D827" s="31">
        <v>800222498</v>
      </c>
      <c r="E827" s="31">
        <v>216552565</v>
      </c>
      <c r="F827" s="61" t="s">
        <v>988</v>
      </c>
      <c r="G827" s="33">
        <v>0</v>
      </c>
      <c r="H827" s="33">
        <v>0</v>
      </c>
      <c r="I827" s="3">
        <v>81481292</v>
      </c>
      <c r="J827" s="3">
        <v>72396780</v>
      </c>
      <c r="K827" s="3">
        <v>0</v>
      </c>
      <c r="L827" s="3"/>
      <c r="M827" s="3"/>
      <c r="N827" s="3"/>
      <c r="O827" s="3"/>
      <c r="P827" s="34">
        <f t="shared" si="37"/>
        <v>153878072</v>
      </c>
      <c r="Q827" s="165">
        <v>99557212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6790108</v>
      </c>
      <c r="X827" s="3"/>
      <c r="Y827" s="3">
        <v>0</v>
      </c>
      <c r="Z827" s="3">
        <v>0</v>
      </c>
      <c r="AA827" s="3">
        <v>0</v>
      </c>
      <c r="AB827" s="3"/>
      <c r="AC827" s="36">
        <f t="shared" si="36"/>
        <v>6790108</v>
      </c>
      <c r="AD827" s="37">
        <f t="shared" si="38"/>
        <v>47530752</v>
      </c>
      <c r="AE827" s="144"/>
      <c r="AG827" s="144"/>
      <c r="AI827" s="144"/>
    </row>
    <row r="828" spans="1:35" hidden="1" x14ac:dyDescent="0.25">
      <c r="A828" s="38">
        <v>816</v>
      </c>
      <c r="B828" s="61"/>
      <c r="C828" s="143" t="str">
        <f>VLOOKUP(D828,[8]Hoja1!$A$2:$B$1115,2,0)</f>
        <v>52573</v>
      </c>
      <c r="D828" s="31">
        <v>800099118</v>
      </c>
      <c r="E828" s="31">
        <v>217352573</v>
      </c>
      <c r="F828" s="61" t="s">
        <v>989</v>
      </c>
      <c r="G828" s="33">
        <v>0</v>
      </c>
      <c r="H828" s="33">
        <v>0</v>
      </c>
      <c r="I828" s="3">
        <v>117668726</v>
      </c>
      <c r="J828" s="3">
        <v>119878056</v>
      </c>
      <c r="K828" s="3">
        <v>0</v>
      </c>
      <c r="L828" s="3"/>
      <c r="M828" s="3"/>
      <c r="N828" s="3"/>
      <c r="O828" s="3"/>
      <c r="P828" s="34">
        <f t="shared" si="37"/>
        <v>237546782</v>
      </c>
      <c r="Q828" s="165">
        <v>159100964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9805727</v>
      </c>
      <c r="X828" s="3"/>
      <c r="Y828" s="3">
        <v>0</v>
      </c>
      <c r="Z828" s="3">
        <v>0</v>
      </c>
      <c r="AA828" s="3">
        <v>0</v>
      </c>
      <c r="AB828" s="3"/>
      <c r="AC828" s="36">
        <f t="shared" si="36"/>
        <v>9805727</v>
      </c>
      <c r="AD828" s="37">
        <f t="shared" si="38"/>
        <v>68640091</v>
      </c>
      <c r="AE828" s="144"/>
      <c r="AG828" s="144"/>
      <c r="AI828" s="144"/>
    </row>
    <row r="829" spans="1:35" hidden="1" x14ac:dyDescent="0.25">
      <c r="A829" s="29">
        <v>817</v>
      </c>
      <c r="B829" s="61"/>
      <c r="C829" s="143" t="str">
        <f>VLOOKUP(D829,[8]Hoja1!$A$2:$B$1115,2,0)</f>
        <v>52585</v>
      </c>
      <c r="D829" s="31">
        <v>800099122</v>
      </c>
      <c r="E829" s="31">
        <v>218552585</v>
      </c>
      <c r="F829" s="61" t="s">
        <v>990</v>
      </c>
      <c r="G829" s="33">
        <v>0</v>
      </c>
      <c r="H829" s="33">
        <v>0</v>
      </c>
      <c r="I829" s="3">
        <v>258095904</v>
      </c>
      <c r="J829" s="3">
        <v>271352932</v>
      </c>
      <c r="K829" s="3">
        <v>0</v>
      </c>
      <c r="L829" s="3"/>
      <c r="M829" s="3"/>
      <c r="N829" s="3"/>
      <c r="O829" s="3"/>
      <c r="P829" s="34">
        <f t="shared" si="37"/>
        <v>529448836</v>
      </c>
      <c r="Q829" s="165">
        <v>357384900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21507992</v>
      </c>
      <c r="X829" s="3"/>
      <c r="Y829" s="3">
        <v>0</v>
      </c>
      <c r="Z829" s="3">
        <v>0</v>
      </c>
      <c r="AA829" s="3">
        <v>0</v>
      </c>
      <c r="AB829" s="3"/>
      <c r="AC829" s="36">
        <f t="shared" si="36"/>
        <v>21507992</v>
      </c>
      <c r="AD829" s="37">
        <f t="shared" si="38"/>
        <v>150555944</v>
      </c>
      <c r="AE829" s="144"/>
      <c r="AG829" s="144"/>
      <c r="AI829" s="144"/>
    </row>
    <row r="830" spans="1:35" hidden="1" x14ac:dyDescent="0.25">
      <c r="A830" s="38">
        <v>818</v>
      </c>
      <c r="B830" s="61"/>
      <c r="C830" s="143" t="str">
        <f>VLOOKUP(D830,[8]Hoja1!$A$2:$B$1115,2,0)</f>
        <v>52612</v>
      </c>
      <c r="D830" s="31">
        <v>800099127</v>
      </c>
      <c r="E830" s="31">
        <v>211252612</v>
      </c>
      <c r="F830" s="61" t="s">
        <v>794</v>
      </c>
      <c r="G830" s="33">
        <v>0</v>
      </c>
      <c r="H830" s="33">
        <v>0</v>
      </c>
      <c r="I830" s="3">
        <v>886049280</v>
      </c>
      <c r="J830" s="3">
        <v>602155033</v>
      </c>
      <c r="K830" s="3">
        <v>0</v>
      </c>
      <c r="L830" s="3"/>
      <c r="M830" s="3"/>
      <c r="N830" s="46"/>
      <c r="O830" s="46"/>
      <c r="P830" s="34">
        <f t="shared" si="37"/>
        <v>1488204313</v>
      </c>
      <c r="Q830" s="165">
        <v>810041836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73837440</v>
      </c>
      <c r="X830" s="3"/>
      <c r="Y830" s="3">
        <v>0</v>
      </c>
      <c r="Z830" s="3">
        <v>0</v>
      </c>
      <c r="AA830" s="3">
        <v>0</v>
      </c>
      <c r="AB830" s="3"/>
      <c r="AC830" s="36">
        <f t="shared" si="36"/>
        <v>73837440</v>
      </c>
      <c r="AD830" s="37">
        <f t="shared" si="38"/>
        <v>604325037</v>
      </c>
      <c r="AE830" s="144"/>
      <c r="AG830" s="144"/>
      <c r="AI830" s="144"/>
    </row>
    <row r="831" spans="1:35" hidden="1" x14ac:dyDescent="0.25">
      <c r="A831" s="29">
        <v>819</v>
      </c>
      <c r="B831" s="61"/>
      <c r="C831" s="143" t="str">
        <f>VLOOKUP(D831,[8]Hoja1!$A$2:$B$1115,2,0)</f>
        <v>52621</v>
      </c>
      <c r="D831" s="31">
        <v>800099132</v>
      </c>
      <c r="E831" s="31">
        <v>212152621</v>
      </c>
      <c r="F831" s="61" t="s">
        <v>991</v>
      </c>
      <c r="G831" s="33">
        <v>0</v>
      </c>
      <c r="H831" s="33">
        <v>0</v>
      </c>
      <c r="I831" s="3">
        <v>516348496</v>
      </c>
      <c r="J831" s="3">
        <v>428877167</v>
      </c>
      <c r="K831" s="3">
        <v>0</v>
      </c>
      <c r="L831" s="3"/>
      <c r="M831" s="3"/>
      <c r="N831" s="3"/>
      <c r="O831" s="3"/>
      <c r="P831" s="34">
        <f t="shared" si="37"/>
        <v>945225663</v>
      </c>
      <c r="Q831" s="165">
        <v>600993331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43029041</v>
      </c>
      <c r="X831" s="3"/>
      <c r="Y831" s="3">
        <v>0</v>
      </c>
      <c r="Z831" s="3">
        <v>0</v>
      </c>
      <c r="AA831" s="3">
        <v>0</v>
      </c>
      <c r="AB831" s="3"/>
      <c r="AC831" s="36">
        <f t="shared" si="36"/>
        <v>43029041</v>
      </c>
      <c r="AD831" s="37">
        <f t="shared" si="38"/>
        <v>301203291</v>
      </c>
      <c r="AE831" s="144"/>
      <c r="AG831" s="144"/>
      <c r="AI831" s="144"/>
    </row>
    <row r="832" spans="1:35" hidden="1" x14ac:dyDescent="0.25">
      <c r="A832" s="38">
        <v>820</v>
      </c>
      <c r="B832" s="61"/>
      <c r="C832" s="143" t="str">
        <f>VLOOKUP(D832,[8]Hoja1!$A$2:$B$1115,2,0)</f>
        <v>52678</v>
      </c>
      <c r="D832" s="31">
        <v>800099136</v>
      </c>
      <c r="E832" s="31">
        <v>217852678</v>
      </c>
      <c r="F832" s="61" t="s">
        <v>992</v>
      </c>
      <c r="G832" s="33">
        <v>0</v>
      </c>
      <c r="H832" s="33">
        <v>0</v>
      </c>
      <c r="I832" s="3">
        <v>479388264</v>
      </c>
      <c r="J832" s="3">
        <v>453047318</v>
      </c>
      <c r="K832" s="3">
        <v>0</v>
      </c>
      <c r="L832" s="3"/>
      <c r="M832" s="3"/>
      <c r="N832" s="3"/>
      <c r="O832" s="3"/>
      <c r="P832" s="34">
        <f t="shared" si="37"/>
        <v>932435582</v>
      </c>
      <c r="Q832" s="165">
        <v>612843406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39949022</v>
      </c>
      <c r="X832" s="3"/>
      <c r="Y832" s="3">
        <v>0</v>
      </c>
      <c r="Z832" s="3">
        <v>0</v>
      </c>
      <c r="AA832" s="3">
        <v>0</v>
      </c>
      <c r="AB832" s="3"/>
      <c r="AC832" s="36">
        <f t="shared" si="36"/>
        <v>39949022</v>
      </c>
      <c r="AD832" s="37">
        <f t="shared" si="38"/>
        <v>279643154</v>
      </c>
      <c r="AE832" s="144"/>
      <c r="AG832" s="144"/>
      <c r="AI832" s="144"/>
    </row>
    <row r="833" spans="1:35" hidden="1" x14ac:dyDescent="0.25">
      <c r="A833" s="29">
        <v>821</v>
      </c>
      <c r="B833" s="61"/>
      <c r="C833" s="143" t="str">
        <f>VLOOKUP(D833,[8]Hoja1!$A$2:$B$1115,2,0)</f>
        <v>52683</v>
      </c>
      <c r="D833" s="31">
        <v>800099138</v>
      </c>
      <c r="E833" s="31">
        <v>218352683</v>
      </c>
      <c r="F833" s="61" t="s">
        <v>993</v>
      </c>
      <c r="G833" s="33">
        <v>0</v>
      </c>
      <c r="H833" s="33">
        <v>0</v>
      </c>
      <c r="I833" s="3">
        <v>249761256</v>
      </c>
      <c r="J833" s="3">
        <v>264089681</v>
      </c>
      <c r="K833" s="3">
        <v>0</v>
      </c>
      <c r="L833" s="3"/>
      <c r="M833" s="3"/>
      <c r="N833" s="3"/>
      <c r="O833" s="3"/>
      <c r="P833" s="34">
        <f t="shared" si="37"/>
        <v>513850937</v>
      </c>
      <c r="Q833" s="165">
        <v>347343433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20813438</v>
      </c>
      <c r="X833" s="3"/>
      <c r="Y833" s="3">
        <v>0</v>
      </c>
      <c r="Z833" s="3">
        <v>0</v>
      </c>
      <c r="AA833" s="3">
        <v>0</v>
      </c>
      <c r="AB833" s="3"/>
      <c r="AC833" s="36">
        <f t="shared" si="36"/>
        <v>20813438</v>
      </c>
      <c r="AD833" s="37">
        <f t="shared" si="38"/>
        <v>145694066</v>
      </c>
      <c r="AE833" s="144"/>
      <c r="AG833" s="144"/>
      <c r="AI833" s="144"/>
    </row>
    <row r="834" spans="1:35" hidden="1" x14ac:dyDescent="0.25">
      <c r="A834" s="38">
        <v>822</v>
      </c>
      <c r="B834" s="61"/>
      <c r="C834" s="143" t="str">
        <f>VLOOKUP(D834,[8]Hoja1!$A$2:$B$1115,2,0)</f>
        <v>52685</v>
      </c>
      <c r="D834" s="31">
        <v>800193031</v>
      </c>
      <c r="E834" s="31">
        <v>218552685</v>
      </c>
      <c r="F834" s="61" t="s">
        <v>796</v>
      </c>
      <c r="G834" s="33">
        <v>0</v>
      </c>
      <c r="H834" s="33">
        <v>0</v>
      </c>
      <c r="I834" s="3">
        <v>130239380</v>
      </c>
      <c r="J834" s="3">
        <v>124988455</v>
      </c>
      <c r="K834" s="3">
        <v>0</v>
      </c>
      <c r="L834" s="3"/>
      <c r="M834" s="3"/>
      <c r="N834" s="3"/>
      <c r="O834" s="3"/>
      <c r="P834" s="34">
        <f t="shared" si="37"/>
        <v>255227835</v>
      </c>
      <c r="Q834" s="165">
        <v>168401583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10853282</v>
      </c>
      <c r="X834" s="3"/>
      <c r="Y834" s="3">
        <v>0</v>
      </c>
      <c r="Z834" s="3">
        <v>0</v>
      </c>
      <c r="AA834" s="3">
        <v>0</v>
      </c>
      <c r="AB834" s="3"/>
      <c r="AC834" s="36">
        <f t="shared" si="36"/>
        <v>10853282</v>
      </c>
      <c r="AD834" s="37">
        <f t="shared" si="38"/>
        <v>75972970</v>
      </c>
      <c r="AE834" s="144"/>
      <c r="AG834" s="144"/>
      <c r="AI834" s="144"/>
    </row>
    <row r="835" spans="1:35" hidden="1" x14ac:dyDescent="0.25">
      <c r="A835" s="29">
        <v>823</v>
      </c>
      <c r="B835" s="61"/>
      <c r="C835" s="143" t="str">
        <f>VLOOKUP(D835,[8]Hoja1!$A$2:$B$1115,2,0)</f>
        <v>52687</v>
      </c>
      <c r="D835" s="31">
        <v>800099142</v>
      </c>
      <c r="E835" s="31">
        <v>218752687</v>
      </c>
      <c r="F835" s="61" t="s">
        <v>994</v>
      </c>
      <c r="G835" s="33">
        <v>0</v>
      </c>
      <c r="H835" s="33">
        <v>0</v>
      </c>
      <c r="I835" s="3">
        <v>287270228</v>
      </c>
      <c r="J835" s="3">
        <v>298756702</v>
      </c>
      <c r="K835" s="3">
        <v>0</v>
      </c>
      <c r="L835" s="3"/>
      <c r="M835" s="3"/>
      <c r="N835" s="3"/>
      <c r="O835" s="3"/>
      <c r="P835" s="34">
        <f t="shared" si="37"/>
        <v>586026930</v>
      </c>
      <c r="Q835" s="165">
        <v>394513446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23939186</v>
      </c>
      <c r="X835" s="3"/>
      <c r="Y835" s="3">
        <v>0</v>
      </c>
      <c r="Z835" s="3">
        <v>0</v>
      </c>
      <c r="AA835" s="3">
        <v>0</v>
      </c>
      <c r="AB835" s="3"/>
      <c r="AC835" s="36">
        <f t="shared" si="36"/>
        <v>23939186</v>
      </c>
      <c r="AD835" s="37">
        <f t="shared" si="38"/>
        <v>167574298</v>
      </c>
      <c r="AE835" s="144"/>
      <c r="AG835" s="144"/>
      <c r="AI835" s="144"/>
    </row>
    <row r="836" spans="1:35" hidden="1" x14ac:dyDescent="0.25">
      <c r="A836" s="38">
        <v>824</v>
      </c>
      <c r="B836" s="61"/>
      <c r="C836" s="143" t="str">
        <f>VLOOKUP(D836,[8]Hoja1!$A$2:$B$1115,2,0)</f>
        <v>52693</v>
      </c>
      <c r="D836" s="31">
        <v>800099143</v>
      </c>
      <c r="E836" s="31">
        <v>219352693</v>
      </c>
      <c r="F836" s="61" t="s">
        <v>475</v>
      </c>
      <c r="G836" s="33">
        <v>0</v>
      </c>
      <c r="H836" s="33">
        <v>0</v>
      </c>
      <c r="I836" s="3">
        <v>189734080</v>
      </c>
      <c r="J836" s="3">
        <v>191579613</v>
      </c>
      <c r="K836" s="3">
        <v>0</v>
      </c>
      <c r="L836" s="3"/>
      <c r="M836" s="3"/>
      <c r="N836" s="3"/>
      <c r="O836" s="3"/>
      <c r="P836" s="34">
        <f t="shared" si="37"/>
        <v>381313693</v>
      </c>
      <c r="Q836" s="165">
        <v>254824305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15811173</v>
      </c>
      <c r="X836" s="3"/>
      <c r="Y836" s="3">
        <v>0</v>
      </c>
      <c r="Z836" s="3">
        <v>0</v>
      </c>
      <c r="AA836" s="3">
        <v>0</v>
      </c>
      <c r="AB836" s="3"/>
      <c r="AC836" s="36">
        <f t="shared" si="36"/>
        <v>15811173</v>
      </c>
      <c r="AD836" s="37">
        <f t="shared" si="38"/>
        <v>110678215</v>
      </c>
      <c r="AE836" s="144"/>
      <c r="AG836" s="144"/>
      <c r="AI836" s="144"/>
    </row>
    <row r="837" spans="1:35" hidden="1" x14ac:dyDescent="0.25">
      <c r="A837" s="29">
        <v>825</v>
      </c>
      <c r="B837" s="61"/>
      <c r="C837" s="143" t="str">
        <f>VLOOKUP(D837,[8]Hoja1!$A$2:$B$1115,2,0)</f>
        <v>52694</v>
      </c>
      <c r="D837" s="31">
        <v>800148720</v>
      </c>
      <c r="E837" s="31">
        <v>219452694</v>
      </c>
      <c r="F837" s="61" t="s">
        <v>995</v>
      </c>
      <c r="G837" s="33">
        <v>0</v>
      </c>
      <c r="H837" s="33">
        <v>0</v>
      </c>
      <c r="I837" s="3">
        <v>94853374</v>
      </c>
      <c r="J837" s="3">
        <v>87122482</v>
      </c>
      <c r="K837" s="3">
        <v>0</v>
      </c>
      <c r="L837" s="3"/>
      <c r="M837" s="3"/>
      <c r="N837" s="3"/>
      <c r="O837" s="3"/>
      <c r="P837" s="34">
        <f t="shared" si="37"/>
        <v>181975856</v>
      </c>
      <c r="Q837" s="165">
        <v>118740274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7904448</v>
      </c>
      <c r="X837" s="3"/>
      <c r="Y837" s="3">
        <v>0</v>
      </c>
      <c r="Z837" s="3">
        <v>0</v>
      </c>
      <c r="AA837" s="3">
        <v>0</v>
      </c>
      <c r="AB837" s="3"/>
      <c r="AC837" s="36">
        <f t="shared" si="36"/>
        <v>7904448</v>
      </c>
      <c r="AD837" s="37">
        <f t="shared" si="38"/>
        <v>55331134</v>
      </c>
      <c r="AE837" s="144"/>
      <c r="AG837" s="144"/>
      <c r="AI837" s="144"/>
    </row>
    <row r="838" spans="1:35" hidden="1" x14ac:dyDescent="0.25">
      <c r="A838" s="38">
        <v>826</v>
      </c>
      <c r="B838" s="61"/>
      <c r="C838" s="143" t="str">
        <f>VLOOKUP(D838,[8]Hoja1!$A$2:$B$1115,2,0)</f>
        <v>52696</v>
      </c>
      <c r="D838" s="31">
        <v>800099147</v>
      </c>
      <c r="E838" s="31">
        <v>219652696</v>
      </c>
      <c r="F838" s="61" t="s">
        <v>400</v>
      </c>
      <c r="G838" s="33">
        <v>0</v>
      </c>
      <c r="H838" s="33">
        <v>0</v>
      </c>
      <c r="I838" s="3">
        <v>605350352</v>
      </c>
      <c r="J838" s="3">
        <v>382878474</v>
      </c>
      <c r="K838" s="3">
        <v>0</v>
      </c>
      <c r="L838" s="3"/>
      <c r="M838" s="3"/>
      <c r="N838" s="3"/>
      <c r="O838" s="3"/>
      <c r="P838" s="34">
        <f t="shared" si="37"/>
        <v>988228826</v>
      </c>
      <c r="Q838" s="165">
        <v>584661926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50445863</v>
      </c>
      <c r="X838" s="3"/>
      <c r="Y838" s="3">
        <v>0</v>
      </c>
      <c r="Z838" s="3">
        <v>0</v>
      </c>
      <c r="AA838" s="3">
        <v>0</v>
      </c>
      <c r="AB838" s="3"/>
      <c r="AC838" s="36">
        <f t="shared" si="36"/>
        <v>50445863</v>
      </c>
      <c r="AD838" s="37">
        <f t="shared" si="38"/>
        <v>353121037</v>
      </c>
      <c r="AE838" s="144"/>
      <c r="AG838" s="144"/>
      <c r="AI838" s="144"/>
    </row>
    <row r="839" spans="1:35" hidden="1" x14ac:dyDescent="0.25">
      <c r="A839" s="29">
        <v>827</v>
      </c>
      <c r="B839" s="61"/>
      <c r="C839" s="143" t="str">
        <f>VLOOKUP(D839,[8]Hoja1!$A$2:$B$1115,2,0)</f>
        <v>52699</v>
      </c>
      <c r="D839" s="31">
        <v>800019685</v>
      </c>
      <c r="E839" s="31">
        <v>219952699</v>
      </c>
      <c r="F839" s="61" t="s">
        <v>996</v>
      </c>
      <c r="G839" s="33">
        <v>0</v>
      </c>
      <c r="H839" s="33">
        <v>0</v>
      </c>
      <c r="I839" s="3">
        <v>225049880</v>
      </c>
      <c r="J839" s="3">
        <v>184589960</v>
      </c>
      <c r="K839" s="3">
        <v>0</v>
      </c>
      <c r="L839" s="3"/>
      <c r="M839" s="3"/>
      <c r="N839" s="3"/>
      <c r="O839" s="3"/>
      <c r="P839" s="34">
        <f t="shared" si="37"/>
        <v>409639840</v>
      </c>
      <c r="Q839" s="165">
        <v>259606588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18754157</v>
      </c>
      <c r="X839" s="3"/>
      <c r="Y839" s="3">
        <v>0</v>
      </c>
      <c r="Z839" s="3">
        <v>0</v>
      </c>
      <c r="AA839" s="3">
        <v>0</v>
      </c>
      <c r="AB839" s="3"/>
      <c r="AC839" s="36">
        <f t="shared" si="36"/>
        <v>18754157</v>
      </c>
      <c r="AD839" s="37">
        <f t="shared" si="38"/>
        <v>131279095</v>
      </c>
      <c r="AE839" s="144"/>
      <c r="AG839" s="144"/>
      <c r="AI839" s="144"/>
    </row>
    <row r="840" spans="1:35" hidden="1" x14ac:dyDescent="0.25">
      <c r="A840" s="38">
        <v>828</v>
      </c>
      <c r="B840" s="61"/>
      <c r="C840" s="143" t="str">
        <f>VLOOKUP(D840,[8]Hoja1!$A$2:$B$1115,2,0)</f>
        <v>52720</v>
      </c>
      <c r="D840" s="31">
        <v>800099149</v>
      </c>
      <c r="E840" s="31">
        <v>212052720</v>
      </c>
      <c r="F840" s="61" t="s">
        <v>997</v>
      </c>
      <c r="G840" s="33">
        <v>0</v>
      </c>
      <c r="H840" s="33">
        <v>0</v>
      </c>
      <c r="I840" s="3">
        <v>108971874</v>
      </c>
      <c r="J840" s="3">
        <v>103465072</v>
      </c>
      <c r="K840" s="3">
        <v>0</v>
      </c>
      <c r="L840" s="3"/>
      <c r="M840" s="3"/>
      <c r="N840" s="3"/>
      <c r="O840" s="3"/>
      <c r="P840" s="34">
        <f t="shared" si="37"/>
        <v>212436946</v>
      </c>
      <c r="Q840" s="165">
        <v>139789032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9080990</v>
      </c>
      <c r="X840" s="3"/>
      <c r="Y840" s="3">
        <v>0</v>
      </c>
      <c r="Z840" s="3">
        <v>0</v>
      </c>
      <c r="AA840" s="3">
        <v>0</v>
      </c>
      <c r="AB840" s="3"/>
      <c r="AC840" s="36">
        <f t="shared" si="36"/>
        <v>9080990</v>
      </c>
      <c r="AD840" s="37">
        <f t="shared" si="38"/>
        <v>63566924</v>
      </c>
      <c r="AE840" s="144"/>
      <c r="AG840" s="144"/>
      <c r="AI840" s="144"/>
    </row>
    <row r="841" spans="1:35" hidden="1" x14ac:dyDescent="0.25">
      <c r="A841" s="29">
        <v>829</v>
      </c>
      <c r="B841" s="61"/>
      <c r="C841" s="143" t="str">
        <f>VLOOKUP(D841,[8]Hoja1!$A$2:$B$1115,2,0)</f>
        <v>52786</v>
      </c>
      <c r="D841" s="31">
        <v>800024977</v>
      </c>
      <c r="E841" s="31">
        <v>218652786</v>
      </c>
      <c r="F841" s="61" t="s">
        <v>998</v>
      </c>
      <c r="G841" s="33">
        <v>0</v>
      </c>
      <c r="H841" s="33">
        <v>0</v>
      </c>
      <c r="I841" s="3">
        <v>226031928</v>
      </c>
      <c r="J841" s="3">
        <v>287099908</v>
      </c>
      <c r="K841" s="3">
        <v>0</v>
      </c>
      <c r="L841" s="3"/>
      <c r="M841" s="3"/>
      <c r="N841" s="3"/>
      <c r="O841" s="3"/>
      <c r="P841" s="34">
        <f t="shared" si="37"/>
        <v>513131836</v>
      </c>
      <c r="Q841" s="165">
        <v>362443884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18835994</v>
      </c>
      <c r="X841" s="3"/>
      <c r="Y841" s="3">
        <v>0</v>
      </c>
      <c r="Z841" s="3">
        <v>0</v>
      </c>
      <c r="AA841" s="3">
        <v>0</v>
      </c>
      <c r="AB841" s="3"/>
      <c r="AC841" s="36">
        <f t="shared" si="36"/>
        <v>18835994</v>
      </c>
      <c r="AD841" s="37">
        <f t="shared" si="38"/>
        <v>131851958</v>
      </c>
      <c r="AE841" s="144"/>
      <c r="AG841" s="144"/>
      <c r="AI841" s="144"/>
    </row>
    <row r="842" spans="1:35" hidden="1" x14ac:dyDescent="0.25">
      <c r="A842" s="38">
        <v>830</v>
      </c>
      <c r="B842" s="61"/>
      <c r="C842" s="143" t="str">
        <f>VLOOKUP(D842,[8]Hoja1!$A$2:$B$1115,2,0)</f>
        <v>52788</v>
      </c>
      <c r="D842" s="31">
        <v>800099151</v>
      </c>
      <c r="E842" s="31">
        <v>218852788</v>
      </c>
      <c r="F842" s="61" t="s">
        <v>999</v>
      </c>
      <c r="G842" s="33">
        <v>0</v>
      </c>
      <c r="H842" s="33">
        <v>0</v>
      </c>
      <c r="I842" s="3">
        <v>145452530</v>
      </c>
      <c r="J842" s="3">
        <v>143694009</v>
      </c>
      <c r="K842" s="3">
        <v>0</v>
      </c>
      <c r="L842" s="3"/>
      <c r="M842" s="3"/>
      <c r="N842" s="3"/>
      <c r="O842" s="3"/>
      <c r="P842" s="34">
        <f t="shared" si="37"/>
        <v>289146539</v>
      </c>
      <c r="Q842" s="165">
        <v>192178185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12121044</v>
      </c>
      <c r="X842" s="3"/>
      <c r="Y842" s="3">
        <v>0</v>
      </c>
      <c r="Z842" s="3">
        <v>0</v>
      </c>
      <c r="AA842" s="3">
        <v>0</v>
      </c>
      <c r="AB842" s="3"/>
      <c r="AC842" s="36">
        <f t="shared" si="36"/>
        <v>12121044</v>
      </c>
      <c r="AD842" s="37">
        <f t="shared" si="38"/>
        <v>84847310</v>
      </c>
      <c r="AE842" s="144"/>
      <c r="AG842" s="144"/>
      <c r="AI842" s="144"/>
    </row>
    <row r="843" spans="1:35" hidden="1" x14ac:dyDescent="0.25">
      <c r="A843" s="29">
        <v>831</v>
      </c>
      <c r="B843" s="61"/>
      <c r="C843" s="143" t="str">
        <f>VLOOKUP(D843,[8]Hoja1!$A$2:$B$1115,2,0)</f>
        <v>52838</v>
      </c>
      <c r="D843" s="31">
        <v>800099152</v>
      </c>
      <c r="E843" s="31">
        <v>213852838</v>
      </c>
      <c r="F843" s="61" t="s">
        <v>1000</v>
      </c>
      <c r="G843" s="33">
        <v>0</v>
      </c>
      <c r="H843" s="33">
        <v>0</v>
      </c>
      <c r="I843" s="3">
        <v>623531360</v>
      </c>
      <c r="J843" s="3">
        <v>671971436</v>
      </c>
      <c r="K843" s="3">
        <v>0</v>
      </c>
      <c r="L843" s="3"/>
      <c r="M843" s="3"/>
      <c r="N843" s="3"/>
      <c r="O843" s="3"/>
      <c r="P843" s="34">
        <f t="shared" si="37"/>
        <v>1295502796</v>
      </c>
      <c r="Q843" s="165">
        <v>879815224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51960947</v>
      </c>
      <c r="X843" s="3"/>
      <c r="Y843" s="3">
        <v>0</v>
      </c>
      <c r="Z843" s="3">
        <v>0</v>
      </c>
      <c r="AA843" s="3">
        <v>0</v>
      </c>
      <c r="AB843" s="3"/>
      <c r="AC843" s="36">
        <f t="shared" si="36"/>
        <v>51960947</v>
      </c>
      <c r="AD843" s="37">
        <f t="shared" si="38"/>
        <v>363726625</v>
      </c>
      <c r="AE843" s="144"/>
      <c r="AG843" s="144"/>
      <c r="AI843" s="144"/>
    </row>
    <row r="844" spans="1:35" hidden="1" x14ac:dyDescent="0.25">
      <c r="A844" s="38">
        <v>832</v>
      </c>
      <c r="B844" s="61"/>
      <c r="C844" s="143" t="str">
        <f>VLOOKUP(D844,[8]Hoja1!$A$2:$B$1115,2,0)</f>
        <v>52885</v>
      </c>
      <c r="D844" s="31">
        <v>800099153</v>
      </c>
      <c r="E844" s="31">
        <v>218552885</v>
      </c>
      <c r="F844" s="61" t="s">
        <v>1001</v>
      </c>
      <c r="G844" s="33">
        <v>0</v>
      </c>
      <c r="H844" s="33">
        <v>0</v>
      </c>
      <c r="I844" s="3">
        <v>144412570</v>
      </c>
      <c r="J844" s="3">
        <v>161513448</v>
      </c>
      <c r="K844" s="3">
        <v>0</v>
      </c>
      <c r="L844" s="3"/>
      <c r="M844" s="3"/>
      <c r="N844" s="3"/>
      <c r="O844" s="3"/>
      <c r="P844" s="34">
        <f t="shared" si="37"/>
        <v>305926018</v>
      </c>
      <c r="Q844" s="165">
        <v>209650972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12034381</v>
      </c>
      <c r="X844" s="3"/>
      <c r="Y844" s="3">
        <v>0</v>
      </c>
      <c r="Z844" s="3">
        <v>0</v>
      </c>
      <c r="AA844" s="3">
        <v>0</v>
      </c>
      <c r="AB844" s="3"/>
      <c r="AC844" s="36">
        <f t="shared" si="36"/>
        <v>12034381</v>
      </c>
      <c r="AD844" s="37">
        <f t="shared" si="38"/>
        <v>84240665</v>
      </c>
      <c r="AE844" s="144"/>
      <c r="AG844" s="144"/>
      <c r="AI844" s="144"/>
    </row>
    <row r="845" spans="1:35" hidden="1" x14ac:dyDescent="0.25">
      <c r="A845" s="29">
        <v>833</v>
      </c>
      <c r="B845" s="61"/>
      <c r="C845" s="143" t="str">
        <f>VLOOKUP(D845,[8]Hoja1!$A$2:$B$1115,2,0)</f>
        <v>54003</v>
      </c>
      <c r="D845" s="31">
        <v>890504612</v>
      </c>
      <c r="E845" s="31">
        <v>210354003</v>
      </c>
      <c r="F845" s="61" t="s">
        <v>1002</v>
      </c>
      <c r="G845" s="33">
        <v>0</v>
      </c>
      <c r="H845" s="33">
        <v>0</v>
      </c>
      <c r="I845" s="3">
        <v>913067776</v>
      </c>
      <c r="J845" s="3">
        <v>833820643</v>
      </c>
      <c r="K845" s="3">
        <v>0</v>
      </c>
      <c r="L845" s="3"/>
      <c r="M845" s="3"/>
      <c r="N845" s="3"/>
      <c r="O845" s="3"/>
      <c r="P845" s="34">
        <f t="shared" si="37"/>
        <v>1746888419</v>
      </c>
      <c r="Q845" s="165">
        <v>917249877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76088981</v>
      </c>
      <c r="X845" s="3"/>
      <c r="Y845" s="3">
        <v>0</v>
      </c>
      <c r="Z845" s="3">
        <v>0</v>
      </c>
      <c r="AA845" s="3">
        <v>0</v>
      </c>
      <c r="AB845" s="3"/>
      <c r="AC845" s="36">
        <f t="shared" ref="AC845:AC908" si="39">SUM(R845:AA845)</f>
        <v>76088981</v>
      </c>
      <c r="AD845" s="37">
        <f t="shared" si="38"/>
        <v>753549561</v>
      </c>
      <c r="AE845" s="144"/>
      <c r="AG845" s="144"/>
      <c r="AI845" s="144"/>
    </row>
    <row r="846" spans="1:35" hidden="1" x14ac:dyDescent="0.25">
      <c r="A846" s="38">
        <v>834</v>
      </c>
      <c r="B846" s="61"/>
      <c r="C846" s="143" t="str">
        <f>VLOOKUP(D846,[8]Hoja1!$A$2:$B$1115,2,0)</f>
        <v>54051</v>
      </c>
      <c r="D846" s="31">
        <v>890501436</v>
      </c>
      <c r="E846" s="31">
        <v>215154051</v>
      </c>
      <c r="F846" s="61" t="s">
        <v>1003</v>
      </c>
      <c r="G846" s="33">
        <v>0</v>
      </c>
      <c r="H846" s="33">
        <v>0</v>
      </c>
      <c r="I846" s="3">
        <v>213909896</v>
      </c>
      <c r="J846" s="3">
        <v>215054389</v>
      </c>
      <c r="K846" s="3">
        <v>0</v>
      </c>
      <c r="L846" s="3"/>
      <c r="M846" s="3"/>
      <c r="N846" s="3"/>
      <c r="O846" s="3"/>
      <c r="P846" s="34">
        <f t="shared" ref="P846:P909" si="40">SUM(G846:N846)</f>
        <v>428964285</v>
      </c>
      <c r="Q846" s="165">
        <v>286357689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17825825</v>
      </c>
      <c r="X846" s="3"/>
      <c r="Y846" s="3">
        <v>0</v>
      </c>
      <c r="Z846" s="3">
        <v>0</v>
      </c>
      <c r="AA846" s="3">
        <v>0</v>
      </c>
      <c r="AB846" s="3"/>
      <c r="AC846" s="36">
        <f t="shared" si="39"/>
        <v>17825825</v>
      </c>
      <c r="AD846" s="37">
        <f t="shared" si="38"/>
        <v>124780771</v>
      </c>
      <c r="AE846" s="144"/>
      <c r="AG846" s="144"/>
      <c r="AI846" s="144"/>
    </row>
    <row r="847" spans="1:35" hidden="1" x14ac:dyDescent="0.25">
      <c r="A847" s="29">
        <v>835</v>
      </c>
      <c r="B847" s="61"/>
      <c r="C847" s="143" t="str">
        <f>VLOOKUP(D847,[8]Hoja1!$A$2:$B$1115,2,0)</f>
        <v>54099</v>
      </c>
      <c r="D847" s="31">
        <v>890505662</v>
      </c>
      <c r="E847" s="31">
        <v>219954099</v>
      </c>
      <c r="F847" s="61" t="s">
        <v>1004</v>
      </c>
      <c r="G847" s="33">
        <v>0</v>
      </c>
      <c r="H847" s="33">
        <v>0</v>
      </c>
      <c r="I847" s="3">
        <v>131303518</v>
      </c>
      <c r="J847" s="3">
        <v>142259844</v>
      </c>
      <c r="K847" s="3">
        <v>0</v>
      </c>
      <c r="L847" s="3"/>
      <c r="M847" s="3"/>
      <c r="N847" s="3"/>
      <c r="O847" s="3"/>
      <c r="P847" s="34">
        <f t="shared" si="40"/>
        <v>273563362</v>
      </c>
      <c r="Q847" s="165">
        <v>186027684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10941960</v>
      </c>
      <c r="X847" s="3"/>
      <c r="Y847" s="3">
        <v>0</v>
      </c>
      <c r="Z847" s="3">
        <v>0</v>
      </c>
      <c r="AA847" s="3">
        <v>0</v>
      </c>
      <c r="AB847" s="3"/>
      <c r="AC847" s="36">
        <f t="shared" si="39"/>
        <v>10941960</v>
      </c>
      <c r="AD847" s="37">
        <f t="shared" ref="AD847:AD910" si="41">+P847-Q847+AB847-AC847</f>
        <v>76593718</v>
      </c>
      <c r="AE847" s="144"/>
      <c r="AG847" s="144"/>
      <c r="AI847" s="144"/>
    </row>
    <row r="848" spans="1:35" hidden="1" x14ac:dyDescent="0.25">
      <c r="A848" s="38">
        <v>836</v>
      </c>
      <c r="B848" s="61"/>
      <c r="C848" s="143" t="str">
        <f>VLOOKUP(D848,[8]Hoja1!$A$2:$B$1115,2,0)</f>
        <v>54109</v>
      </c>
      <c r="D848" s="31">
        <v>890503483</v>
      </c>
      <c r="E848" s="31">
        <v>210954109</v>
      </c>
      <c r="F848" s="61" t="s">
        <v>1005</v>
      </c>
      <c r="G848" s="33">
        <v>0</v>
      </c>
      <c r="H848" s="33">
        <v>0</v>
      </c>
      <c r="I848" s="3">
        <v>168251186</v>
      </c>
      <c r="J848" s="3">
        <v>154800647</v>
      </c>
      <c r="K848" s="3">
        <v>0</v>
      </c>
      <c r="L848" s="3"/>
      <c r="M848" s="3"/>
      <c r="N848" s="3"/>
      <c r="O848" s="3"/>
      <c r="P848" s="34">
        <f t="shared" si="40"/>
        <v>323051833</v>
      </c>
      <c r="Q848" s="165">
        <v>210884375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14020932</v>
      </c>
      <c r="X848" s="3"/>
      <c r="Y848" s="3">
        <v>0</v>
      </c>
      <c r="Z848" s="3">
        <v>0</v>
      </c>
      <c r="AA848" s="3">
        <v>0</v>
      </c>
      <c r="AB848" s="3"/>
      <c r="AC848" s="36">
        <f t="shared" si="39"/>
        <v>14020932</v>
      </c>
      <c r="AD848" s="37">
        <f t="shared" si="41"/>
        <v>98146526</v>
      </c>
      <c r="AE848" s="144"/>
      <c r="AG848" s="144"/>
      <c r="AI848" s="144"/>
    </row>
    <row r="849" spans="1:35" hidden="1" x14ac:dyDescent="0.25">
      <c r="A849" s="29">
        <v>837</v>
      </c>
      <c r="B849" s="61"/>
      <c r="C849" s="143" t="str">
        <f>VLOOKUP(D849,[8]Hoja1!$A$2:$B$1115,2,0)</f>
        <v>54125</v>
      </c>
      <c r="D849" s="31">
        <v>800099234</v>
      </c>
      <c r="E849" s="31">
        <v>212554125</v>
      </c>
      <c r="F849" s="61" t="s">
        <v>1006</v>
      </c>
      <c r="G849" s="33">
        <v>0</v>
      </c>
      <c r="H849" s="33">
        <v>0</v>
      </c>
      <c r="I849" s="3">
        <v>63417160</v>
      </c>
      <c r="J849" s="3">
        <v>57189045</v>
      </c>
      <c r="K849" s="3">
        <v>0</v>
      </c>
      <c r="L849" s="3"/>
      <c r="M849" s="3"/>
      <c r="N849" s="3"/>
      <c r="O849" s="3"/>
      <c r="P849" s="34">
        <f t="shared" si="40"/>
        <v>120606205</v>
      </c>
      <c r="Q849" s="165">
        <v>78328097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5284763</v>
      </c>
      <c r="X849" s="3"/>
      <c r="Y849" s="3">
        <v>0</v>
      </c>
      <c r="Z849" s="3">
        <v>0</v>
      </c>
      <c r="AA849" s="3">
        <v>0</v>
      </c>
      <c r="AB849" s="3"/>
      <c r="AC849" s="36">
        <f t="shared" si="39"/>
        <v>5284763</v>
      </c>
      <c r="AD849" s="37">
        <f t="shared" si="41"/>
        <v>36993345</v>
      </c>
      <c r="AE849" s="144"/>
      <c r="AG849" s="144"/>
      <c r="AI849" s="144"/>
    </row>
    <row r="850" spans="1:35" hidden="1" x14ac:dyDescent="0.25">
      <c r="A850" s="38">
        <v>838</v>
      </c>
      <c r="B850" s="61"/>
      <c r="C850" s="143" t="str">
        <f>VLOOKUP(D850,[8]Hoja1!$A$2:$B$1115,2,0)</f>
        <v>54128</v>
      </c>
      <c r="D850" s="31">
        <v>890501776</v>
      </c>
      <c r="E850" s="31">
        <v>212854128</v>
      </c>
      <c r="F850" s="61" t="s">
        <v>1007</v>
      </c>
      <c r="G850" s="33">
        <v>0</v>
      </c>
      <c r="H850" s="33">
        <v>0</v>
      </c>
      <c r="I850" s="3">
        <v>230291608</v>
      </c>
      <c r="J850" s="3">
        <v>213842555</v>
      </c>
      <c r="K850" s="3">
        <v>0</v>
      </c>
      <c r="L850" s="3"/>
      <c r="M850" s="3"/>
      <c r="N850" s="3"/>
      <c r="O850" s="3"/>
      <c r="P850" s="34">
        <f t="shared" si="40"/>
        <v>444134163</v>
      </c>
      <c r="Q850" s="165">
        <v>290606423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19190967</v>
      </c>
      <c r="X850" s="3"/>
      <c r="Y850" s="3">
        <v>0</v>
      </c>
      <c r="Z850" s="3">
        <v>0</v>
      </c>
      <c r="AA850" s="3">
        <v>0</v>
      </c>
      <c r="AB850" s="3"/>
      <c r="AC850" s="36">
        <f t="shared" si="39"/>
        <v>19190967</v>
      </c>
      <c r="AD850" s="37">
        <f t="shared" si="41"/>
        <v>134336773</v>
      </c>
      <c r="AE850" s="144"/>
      <c r="AG850" s="144"/>
      <c r="AI850" s="144"/>
    </row>
    <row r="851" spans="1:35" hidden="1" x14ac:dyDescent="0.25">
      <c r="A851" s="29">
        <v>839</v>
      </c>
      <c r="B851" s="61"/>
      <c r="C851" s="143" t="str">
        <f>VLOOKUP(D851,[8]Hoja1!$A$2:$B$1115,2,0)</f>
        <v>54172</v>
      </c>
      <c r="D851" s="31">
        <v>890503106</v>
      </c>
      <c r="E851" s="31">
        <v>217254172</v>
      </c>
      <c r="F851" s="61" t="s">
        <v>1008</v>
      </c>
      <c r="G851" s="33">
        <v>0</v>
      </c>
      <c r="H851" s="33">
        <v>0</v>
      </c>
      <c r="I851" s="3">
        <v>319242104</v>
      </c>
      <c r="J851" s="3">
        <v>360827406</v>
      </c>
      <c r="K851" s="3">
        <v>0</v>
      </c>
      <c r="L851" s="3"/>
      <c r="M851" s="3"/>
      <c r="N851" s="3"/>
      <c r="O851" s="3"/>
      <c r="P851" s="34">
        <f t="shared" si="40"/>
        <v>680069510</v>
      </c>
      <c r="Q851" s="165">
        <v>467241442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26603509</v>
      </c>
      <c r="X851" s="3"/>
      <c r="Y851" s="3">
        <v>0</v>
      </c>
      <c r="Z851" s="3">
        <v>0</v>
      </c>
      <c r="AA851" s="3">
        <v>0</v>
      </c>
      <c r="AB851" s="3"/>
      <c r="AC851" s="36">
        <f t="shared" si="39"/>
        <v>26603509</v>
      </c>
      <c r="AD851" s="37">
        <f t="shared" si="41"/>
        <v>186224559</v>
      </c>
      <c r="AE851" s="144"/>
      <c r="AG851" s="144"/>
      <c r="AI851" s="144"/>
    </row>
    <row r="852" spans="1:35" hidden="1" x14ac:dyDescent="0.25">
      <c r="A852" s="38">
        <v>840</v>
      </c>
      <c r="B852" s="61"/>
      <c r="C852" s="143" t="str">
        <f>VLOOKUP(D852,[8]Hoja1!$A$2:$B$1115,2,0)</f>
        <v>54174</v>
      </c>
      <c r="D852" s="31">
        <v>890501422</v>
      </c>
      <c r="E852" s="31">
        <v>217454174</v>
      </c>
      <c r="F852" s="61" t="s">
        <v>1009</v>
      </c>
      <c r="G852" s="33">
        <v>0</v>
      </c>
      <c r="H852" s="33">
        <v>0</v>
      </c>
      <c r="I852" s="3">
        <v>305101752</v>
      </c>
      <c r="J852" s="3">
        <v>265112125</v>
      </c>
      <c r="K852" s="3">
        <v>0</v>
      </c>
      <c r="L852" s="3"/>
      <c r="M852" s="3"/>
      <c r="N852" s="3"/>
      <c r="O852" s="3"/>
      <c r="P852" s="34">
        <f t="shared" si="40"/>
        <v>570213877</v>
      </c>
      <c r="Q852" s="165">
        <v>366812709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25425146</v>
      </c>
      <c r="X852" s="3"/>
      <c r="Y852" s="3">
        <v>0</v>
      </c>
      <c r="Z852" s="3">
        <v>0</v>
      </c>
      <c r="AA852" s="3">
        <v>0</v>
      </c>
      <c r="AB852" s="3"/>
      <c r="AC852" s="36">
        <f t="shared" si="39"/>
        <v>25425146</v>
      </c>
      <c r="AD852" s="37">
        <f t="shared" si="41"/>
        <v>177976022</v>
      </c>
      <c r="AE852" s="144"/>
      <c r="AG852" s="144"/>
      <c r="AI852" s="144"/>
    </row>
    <row r="853" spans="1:35" hidden="1" x14ac:dyDescent="0.25">
      <c r="A853" s="29">
        <v>841</v>
      </c>
      <c r="B853" s="61"/>
      <c r="C853" s="143" t="str">
        <f>VLOOKUP(D853,[8]Hoja1!$A$2:$B$1115,2,0)</f>
        <v>54206</v>
      </c>
      <c r="D853" s="31">
        <v>800099236</v>
      </c>
      <c r="E853" s="31">
        <v>210654206</v>
      </c>
      <c r="F853" s="61" t="s">
        <v>1010</v>
      </c>
      <c r="G853" s="33">
        <v>0</v>
      </c>
      <c r="H853" s="33">
        <v>0</v>
      </c>
      <c r="I853" s="3">
        <v>737670000</v>
      </c>
      <c r="J853" s="3">
        <v>609948239</v>
      </c>
      <c r="K853" s="3">
        <v>0</v>
      </c>
      <c r="L853" s="3"/>
      <c r="M853" s="3"/>
      <c r="N853" s="3"/>
      <c r="O853" s="3"/>
      <c r="P853" s="34">
        <f t="shared" si="40"/>
        <v>1347618239</v>
      </c>
      <c r="Q853" s="165">
        <v>855838239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61472500</v>
      </c>
      <c r="X853" s="3"/>
      <c r="Y853" s="3">
        <v>0</v>
      </c>
      <c r="Z853" s="3">
        <v>0</v>
      </c>
      <c r="AA853" s="3">
        <v>0</v>
      </c>
      <c r="AB853" s="3"/>
      <c r="AC853" s="36">
        <f t="shared" si="39"/>
        <v>61472500</v>
      </c>
      <c r="AD853" s="37">
        <f t="shared" si="41"/>
        <v>430307500</v>
      </c>
      <c r="AE853" s="144"/>
      <c r="AG853" s="144"/>
      <c r="AI853" s="144"/>
    </row>
    <row r="854" spans="1:35" hidden="1" x14ac:dyDescent="0.25">
      <c r="A854" s="38">
        <v>842</v>
      </c>
      <c r="B854" s="61"/>
      <c r="C854" s="143" t="str">
        <f>VLOOKUP(D854,[8]Hoja1!$A$2:$B$1115,2,0)</f>
        <v>54223</v>
      </c>
      <c r="D854" s="31">
        <v>800013237</v>
      </c>
      <c r="E854" s="31">
        <v>212354223</v>
      </c>
      <c r="F854" s="61" t="s">
        <v>1011</v>
      </c>
      <c r="G854" s="33">
        <v>0</v>
      </c>
      <c r="H854" s="33">
        <v>0</v>
      </c>
      <c r="I854" s="3">
        <v>190790540</v>
      </c>
      <c r="J854" s="3">
        <v>171677744</v>
      </c>
      <c r="K854" s="3">
        <v>0</v>
      </c>
      <c r="L854" s="3"/>
      <c r="M854" s="3"/>
      <c r="N854" s="3"/>
      <c r="O854" s="3"/>
      <c r="P854" s="34">
        <f t="shared" si="40"/>
        <v>362468284</v>
      </c>
      <c r="Q854" s="165">
        <v>235274592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15899212</v>
      </c>
      <c r="X854" s="3"/>
      <c r="Y854" s="3">
        <v>0</v>
      </c>
      <c r="Z854" s="3">
        <v>0</v>
      </c>
      <c r="AA854" s="3">
        <v>0</v>
      </c>
      <c r="AB854" s="3"/>
      <c r="AC854" s="36">
        <f t="shared" si="39"/>
        <v>15899212</v>
      </c>
      <c r="AD854" s="37">
        <f t="shared" si="41"/>
        <v>111294480</v>
      </c>
      <c r="AE854" s="144"/>
      <c r="AG854" s="144"/>
      <c r="AI854" s="144"/>
    </row>
    <row r="855" spans="1:35" hidden="1" x14ac:dyDescent="0.25">
      <c r="A855" s="29">
        <v>843</v>
      </c>
      <c r="B855" s="61"/>
      <c r="C855" s="143" t="str">
        <f>VLOOKUP(D855,[8]Hoja1!$A$2:$B$1115,2,0)</f>
        <v>54239</v>
      </c>
      <c r="D855" s="31">
        <v>800099237</v>
      </c>
      <c r="E855" s="31">
        <v>213954239</v>
      </c>
      <c r="F855" s="61" t="s">
        <v>1012</v>
      </c>
      <c r="G855" s="33">
        <v>0</v>
      </c>
      <c r="H855" s="33">
        <v>0</v>
      </c>
      <c r="I855" s="3">
        <v>120863294</v>
      </c>
      <c r="J855" s="3">
        <v>102626019</v>
      </c>
      <c r="K855" s="3">
        <v>0</v>
      </c>
      <c r="L855" s="3"/>
      <c r="M855" s="3"/>
      <c r="N855" s="3"/>
      <c r="O855" s="3"/>
      <c r="P855" s="34">
        <f t="shared" si="40"/>
        <v>223489313</v>
      </c>
      <c r="Q855" s="165">
        <v>142913783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10071941</v>
      </c>
      <c r="X855" s="3"/>
      <c r="Y855" s="3">
        <v>0</v>
      </c>
      <c r="Z855" s="3">
        <v>0</v>
      </c>
      <c r="AA855" s="3">
        <v>0</v>
      </c>
      <c r="AB855" s="3"/>
      <c r="AC855" s="36">
        <f t="shared" si="39"/>
        <v>10071941</v>
      </c>
      <c r="AD855" s="37">
        <f t="shared" si="41"/>
        <v>70503589</v>
      </c>
      <c r="AE855" s="144"/>
      <c r="AG855" s="144"/>
      <c r="AI855" s="144"/>
    </row>
    <row r="856" spans="1:35" hidden="1" x14ac:dyDescent="0.25">
      <c r="A856" s="38">
        <v>844</v>
      </c>
      <c r="B856" s="61"/>
      <c r="C856" s="143" t="str">
        <f>VLOOKUP(D856,[8]Hoja1!$A$2:$B$1115,2,0)</f>
        <v>54245</v>
      </c>
      <c r="D856" s="31">
        <v>800099238</v>
      </c>
      <c r="E856" s="31">
        <v>214554245</v>
      </c>
      <c r="F856" s="61" t="s">
        <v>1013</v>
      </c>
      <c r="G856" s="33">
        <v>0</v>
      </c>
      <c r="H856" s="33">
        <v>0</v>
      </c>
      <c r="I856" s="3">
        <v>564249856</v>
      </c>
      <c r="J856" s="3">
        <v>448949476</v>
      </c>
      <c r="K856" s="3">
        <v>0</v>
      </c>
      <c r="L856" s="3"/>
      <c r="M856" s="3"/>
      <c r="N856" s="3"/>
      <c r="O856" s="3"/>
      <c r="P856" s="34">
        <f t="shared" si="40"/>
        <v>1013199332</v>
      </c>
      <c r="Q856" s="165">
        <v>637032760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47020821</v>
      </c>
      <c r="X856" s="3"/>
      <c r="Y856" s="3">
        <v>0</v>
      </c>
      <c r="Z856" s="3">
        <v>0</v>
      </c>
      <c r="AA856" s="3">
        <v>0</v>
      </c>
      <c r="AB856" s="3"/>
      <c r="AC856" s="36">
        <f t="shared" si="39"/>
        <v>47020821</v>
      </c>
      <c r="AD856" s="37">
        <f t="shared" si="41"/>
        <v>329145751</v>
      </c>
      <c r="AE856" s="144"/>
      <c r="AG856" s="144"/>
      <c r="AI856" s="144"/>
    </row>
    <row r="857" spans="1:35" hidden="1" x14ac:dyDescent="0.25">
      <c r="A857" s="29">
        <v>845</v>
      </c>
      <c r="B857" s="61"/>
      <c r="C857" s="143" t="str">
        <f>VLOOKUP(D857,[8]Hoja1!$A$2:$B$1115,2,0)</f>
        <v>54250</v>
      </c>
      <c r="D857" s="31">
        <v>800138959</v>
      </c>
      <c r="E857" s="31">
        <v>215054250</v>
      </c>
      <c r="F857" s="61" t="s">
        <v>1014</v>
      </c>
      <c r="G857" s="33">
        <v>0</v>
      </c>
      <c r="H857" s="33">
        <v>0</v>
      </c>
      <c r="I857" s="3">
        <v>1346567728</v>
      </c>
      <c r="J857" s="3">
        <v>961017319</v>
      </c>
      <c r="K857" s="3">
        <v>0</v>
      </c>
      <c r="L857" s="3"/>
      <c r="M857" s="3"/>
      <c r="N857" s="3"/>
      <c r="O857" s="3"/>
      <c r="P857" s="34">
        <f t="shared" si="40"/>
        <v>2307585047</v>
      </c>
      <c r="Q857" s="165">
        <v>1409873227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112213977</v>
      </c>
      <c r="X857" s="3"/>
      <c r="Y857" s="3">
        <v>0</v>
      </c>
      <c r="Z857" s="3">
        <v>0</v>
      </c>
      <c r="AA857" s="3">
        <v>0</v>
      </c>
      <c r="AB857" s="3"/>
      <c r="AC857" s="36">
        <f t="shared" si="39"/>
        <v>112213977</v>
      </c>
      <c r="AD857" s="37">
        <f t="shared" si="41"/>
        <v>785497843</v>
      </c>
      <c r="AE857" s="144"/>
      <c r="AG857" s="144"/>
      <c r="AI857" s="144"/>
    </row>
    <row r="858" spans="1:35" hidden="1" x14ac:dyDescent="0.25">
      <c r="A858" s="38">
        <v>846</v>
      </c>
      <c r="B858" s="61"/>
      <c r="C858" s="143" t="str">
        <f>VLOOKUP(D858,[8]Hoja1!$A$2:$B$1115,2,0)</f>
        <v>54261</v>
      </c>
      <c r="D858" s="31">
        <v>800039803</v>
      </c>
      <c r="E858" s="31">
        <v>216154261</v>
      </c>
      <c r="F858" s="61" t="s">
        <v>1015</v>
      </c>
      <c r="G858" s="33">
        <v>0</v>
      </c>
      <c r="H858" s="33">
        <v>0</v>
      </c>
      <c r="I858" s="3">
        <v>727499344</v>
      </c>
      <c r="J858" s="3">
        <v>687254672</v>
      </c>
      <c r="K858" s="3">
        <v>0</v>
      </c>
      <c r="L858" s="3"/>
      <c r="M858" s="3"/>
      <c r="N858" s="3"/>
      <c r="O858" s="3"/>
      <c r="P858" s="34">
        <f t="shared" si="40"/>
        <v>1414754016</v>
      </c>
      <c r="Q858" s="165">
        <v>929754452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60624945</v>
      </c>
      <c r="X858" s="3"/>
      <c r="Y858" s="3">
        <v>0</v>
      </c>
      <c r="Z858" s="3">
        <v>0</v>
      </c>
      <c r="AA858" s="3">
        <v>0</v>
      </c>
      <c r="AB858" s="3"/>
      <c r="AC858" s="36">
        <f t="shared" si="39"/>
        <v>60624945</v>
      </c>
      <c r="AD858" s="37">
        <f t="shared" si="41"/>
        <v>424374619</v>
      </c>
      <c r="AE858" s="144"/>
      <c r="AG858" s="144"/>
      <c r="AI858" s="144"/>
    </row>
    <row r="859" spans="1:35" hidden="1" x14ac:dyDescent="0.25">
      <c r="A859" s="29">
        <v>847</v>
      </c>
      <c r="B859" s="61"/>
      <c r="C859" s="143" t="str">
        <f>VLOOKUP(D859,[8]Hoja1!$A$2:$B$1115,2,0)</f>
        <v>54313</v>
      </c>
      <c r="D859" s="31">
        <v>890501404</v>
      </c>
      <c r="E859" s="31">
        <v>211354313</v>
      </c>
      <c r="F859" s="61" t="s">
        <v>1016</v>
      </c>
      <c r="G859" s="33">
        <v>0</v>
      </c>
      <c r="H859" s="33">
        <v>0</v>
      </c>
      <c r="I859" s="3">
        <v>115000778</v>
      </c>
      <c r="J859" s="3">
        <v>121822885</v>
      </c>
      <c r="K859" s="3">
        <v>0</v>
      </c>
      <c r="L859" s="3"/>
      <c r="M859" s="3"/>
      <c r="N859" s="3"/>
      <c r="O859" s="3"/>
      <c r="P859" s="34">
        <f t="shared" si="40"/>
        <v>236823663</v>
      </c>
      <c r="Q859" s="165">
        <v>160156477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9583398</v>
      </c>
      <c r="X859" s="3"/>
      <c r="Y859" s="3">
        <v>0</v>
      </c>
      <c r="Z859" s="3">
        <v>0</v>
      </c>
      <c r="AA859" s="3">
        <v>0</v>
      </c>
      <c r="AB859" s="3"/>
      <c r="AC859" s="36">
        <f t="shared" si="39"/>
        <v>9583398</v>
      </c>
      <c r="AD859" s="37">
        <f t="shared" si="41"/>
        <v>67083788</v>
      </c>
      <c r="AE859" s="144"/>
      <c r="AG859" s="144"/>
      <c r="AI859" s="144"/>
    </row>
    <row r="860" spans="1:35" hidden="1" x14ac:dyDescent="0.25">
      <c r="A860" s="38">
        <v>848</v>
      </c>
      <c r="B860" s="61"/>
      <c r="C860" s="143" t="str">
        <f>VLOOKUP(D860,[8]Hoja1!$A$2:$B$1115,2,0)</f>
        <v>54344</v>
      </c>
      <c r="D860" s="31">
        <v>800099241</v>
      </c>
      <c r="E860" s="31">
        <v>214454344</v>
      </c>
      <c r="F860" s="61" t="s">
        <v>1017</v>
      </c>
      <c r="G860" s="33">
        <v>0</v>
      </c>
      <c r="H860" s="33">
        <v>0</v>
      </c>
      <c r="I860" s="3">
        <v>507603272</v>
      </c>
      <c r="J860" s="3">
        <v>394186270</v>
      </c>
      <c r="K860" s="3">
        <v>0</v>
      </c>
      <c r="L860" s="3"/>
      <c r="M860" s="3"/>
      <c r="N860" s="3"/>
      <c r="O860" s="3"/>
      <c r="P860" s="34">
        <f t="shared" si="40"/>
        <v>901789542</v>
      </c>
      <c r="Q860" s="165">
        <v>563387362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42300273</v>
      </c>
      <c r="X860" s="3"/>
      <c r="Y860" s="3">
        <v>0</v>
      </c>
      <c r="Z860" s="3">
        <v>0</v>
      </c>
      <c r="AA860" s="3">
        <v>0</v>
      </c>
      <c r="AB860" s="3"/>
      <c r="AC860" s="36">
        <f t="shared" si="39"/>
        <v>42300273</v>
      </c>
      <c r="AD860" s="37">
        <f t="shared" si="41"/>
        <v>296101907</v>
      </c>
      <c r="AE860" s="144"/>
      <c r="AG860" s="144"/>
      <c r="AI860" s="144"/>
    </row>
    <row r="861" spans="1:35" hidden="1" x14ac:dyDescent="0.25">
      <c r="A861" s="29">
        <v>849</v>
      </c>
      <c r="B861" s="61"/>
      <c r="C861" s="143" t="str">
        <f>VLOOKUP(D861,[8]Hoja1!$A$2:$B$1115,2,0)</f>
        <v>54347</v>
      </c>
      <c r="D861" s="31">
        <v>800005292</v>
      </c>
      <c r="E861" s="31">
        <v>214754347</v>
      </c>
      <c r="F861" s="61" t="s">
        <v>1018</v>
      </c>
      <c r="G861" s="33">
        <v>0</v>
      </c>
      <c r="H861" s="33">
        <v>0</v>
      </c>
      <c r="I861" s="3">
        <v>73843986</v>
      </c>
      <c r="J861" s="3">
        <v>71378182</v>
      </c>
      <c r="K861" s="3">
        <v>0</v>
      </c>
      <c r="L861" s="3"/>
      <c r="M861" s="3"/>
      <c r="N861" s="3"/>
      <c r="O861" s="3"/>
      <c r="P861" s="34">
        <f t="shared" si="40"/>
        <v>145222168</v>
      </c>
      <c r="Q861" s="165">
        <v>95992846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6153666</v>
      </c>
      <c r="X861" s="3"/>
      <c r="Y861" s="3">
        <v>0</v>
      </c>
      <c r="Z861" s="3">
        <v>0</v>
      </c>
      <c r="AA861" s="3">
        <v>0</v>
      </c>
      <c r="AB861" s="3"/>
      <c r="AC861" s="36">
        <f t="shared" si="39"/>
        <v>6153666</v>
      </c>
      <c r="AD861" s="37">
        <f t="shared" si="41"/>
        <v>43075656</v>
      </c>
      <c r="AE861" s="144"/>
      <c r="AG861" s="144"/>
      <c r="AI861" s="144"/>
    </row>
    <row r="862" spans="1:35" hidden="1" x14ac:dyDescent="0.25">
      <c r="A862" s="38">
        <v>850</v>
      </c>
      <c r="B862" s="61"/>
      <c r="C862" s="143" t="str">
        <f>VLOOKUP(D862,[8]Hoja1!$A$2:$B$1115,2,0)</f>
        <v>54377</v>
      </c>
      <c r="D862" s="31">
        <v>890503680</v>
      </c>
      <c r="E862" s="31">
        <v>217754377</v>
      </c>
      <c r="F862" s="61" t="s">
        <v>1019</v>
      </c>
      <c r="G862" s="33">
        <v>0</v>
      </c>
      <c r="H862" s="33">
        <v>0</v>
      </c>
      <c r="I862" s="3">
        <v>91718566</v>
      </c>
      <c r="J862" s="3">
        <v>105778923</v>
      </c>
      <c r="K862" s="3">
        <v>0</v>
      </c>
      <c r="L862" s="3"/>
      <c r="M862" s="3"/>
      <c r="N862" s="3"/>
      <c r="O862" s="3"/>
      <c r="P862" s="34">
        <f t="shared" si="40"/>
        <v>197497489</v>
      </c>
      <c r="Q862" s="165">
        <v>136351779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7643214</v>
      </c>
      <c r="X862" s="3"/>
      <c r="Y862" s="3">
        <v>0</v>
      </c>
      <c r="Z862" s="3">
        <v>0</v>
      </c>
      <c r="AA862" s="3">
        <v>0</v>
      </c>
      <c r="AB862" s="3"/>
      <c r="AC862" s="36">
        <f t="shared" si="39"/>
        <v>7643214</v>
      </c>
      <c r="AD862" s="37">
        <f t="shared" si="41"/>
        <v>53502496</v>
      </c>
      <c r="AE862" s="144"/>
      <c r="AG862" s="144"/>
      <c r="AI862" s="144"/>
    </row>
    <row r="863" spans="1:35" hidden="1" x14ac:dyDescent="0.25">
      <c r="A863" s="29">
        <v>851</v>
      </c>
      <c r="B863" s="61"/>
      <c r="C863" s="143" t="str">
        <f>VLOOKUP(D863,[8]Hoja1!$A$2:$B$1115,2,0)</f>
        <v>54385</v>
      </c>
      <c r="D863" s="31">
        <v>800245021</v>
      </c>
      <c r="E863" s="31">
        <v>218554385</v>
      </c>
      <c r="F863" s="61" t="s">
        <v>1020</v>
      </c>
      <c r="G863" s="33">
        <v>0</v>
      </c>
      <c r="H863" s="33">
        <v>0</v>
      </c>
      <c r="I863" s="3">
        <v>445832448</v>
      </c>
      <c r="J863" s="3">
        <v>386464268</v>
      </c>
      <c r="K863" s="3">
        <v>0</v>
      </c>
      <c r="L863" s="3"/>
      <c r="M863" s="3"/>
      <c r="N863" s="3"/>
      <c r="O863" s="3"/>
      <c r="P863" s="34">
        <f t="shared" si="40"/>
        <v>832296716</v>
      </c>
      <c r="Q863" s="165">
        <v>535075084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37152704</v>
      </c>
      <c r="X863" s="3"/>
      <c r="Y863" s="3">
        <v>0</v>
      </c>
      <c r="Z863" s="3">
        <v>0</v>
      </c>
      <c r="AA863" s="3">
        <v>0</v>
      </c>
      <c r="AB863" s="3"/>
      <c r="AC863" s="36">
        <f t="shared" si="39"/>
        <v>37152704</v>
      </c>
      <c r="AD863" s="37">
        <f t="shared" si="41"/>
        <v>260068928</v>
      </c>
      <c r="AE863" s="144"/>
      <c r="AG863" s="144"/>
      <c r="AI863" s="144"/>
    </row>
    <row r="864" spans="1:35" hidden="1" x14ac:dyDescent="0.25">
      <c r="A864" s="38">
        <v>852</v>
      </c>
      <c r="B864" s="61"/>
      <c r="C864" s="143" t="str">
        <f>VLOOKUP(D864,[8]Hoja1!$A$2:$B$1115,2,0)</f>
        <v>54398</v>
      </c>
      <c r="D864" s="31">
        <v>800000681</v>
      </c>
      <c r="E864" s="31">
        <v>219854398</v>
      </c>
      <c r="F864" s="61" t="s">
        <v>1021</v>
      </c>
      <c r="G864" s="33">
        <v>0</v>
      </c>
      <c r="H864" s="33">
        <v>0</v>
      </c>
      <c r="I864" s="3">
        <v>211898304</v>
      </c>
      <c r="J864" s="3">
        <v>195547043</v>
      </c>
      <c r="K864" s="3">
        <v>0</v>
      </c>
      <c r="L864" s="3"/>
      <c r="M864" s="3"/>
      <c r="N864" s="3"/>
      <c r="O864" s="3"/>
      <c r="P864" s="34">
        <f t="shared" si="40"/>
        <v>407445347</v>
      </c>
      <c r="Q864" s="165">
        <v>266179811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17658192</v>
      </c>
      <c r="X864" s="3"/>
      <c r="Y864" s="3">
        <v>0</v>
      </c>
      <c r="Z864" s="3">
        <v>0</v>
      </c>
      <c r="AA864" s="3">
        <v>0</v>
      </c>
      <c r="AB864" s="3"/>
      <c r="AC864" s="36">
        <f t="shared" si="39"/>
        <v>17658192</v>
      </c>
      <c r="AD864" s="37">
        <f t="shared" si="41"/>
        <v>123607344</v>
      </c>
      <c r="AE864" s="144"/>
      <c r="AG864" s="144"/>
      <c r="AI864" s="144"/>
    </row>
    <row r="865" spans="1:35" hidden="1" x14ac:dyDescent="0.25">
      <c r="A865" s="29">
        <v>853</v>
      </c>
      <c r="B865" s="61"/>
      <c r="C865" s="143" t="str">
        <f>VLOOKUP(D865,[8]Hoja1!$A$2:$B$1115,2,0)</f>
        <v>54405</v>
      </c>
      <c r="D865" s="31">
        <v>800044113</v>
      </c>
      <c r="E865" s="31">
        <v>210554405</v>
      </c>
      <c r="F865" s="61" t="s">
        <v>1022</v>
      </c>
      <c r="G865" s="33">
        <v>0</v>
      </c>
      <c r="H865" s="33">
        <v>0</v>
      </c>
      <c r="I865" s="3">
        <v>942245520</v>
      </c>
      <c r="J865" s="3">
        <v>1036271083</v>
      </c>
      <c r="K865" s="3">
        <v>0</v>
      </c>
      <c r="L865" s="3"/>
      <c r="M865" s="3"/>
      <c r="N865" s="3"/>
      <c r="O865" s="3"/>
      <c r="P865" s="34">
        <f t="shared" si="40"/>
        <v>1978516603</v>
      </c>
      <c r="Q865" s="165">
        <v>1350352923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78520460</v>
      </c>
      <c r="X865" s="3"/>
      <c r="Y865" s="3">
        <v>0</v>
      </c>
      <c r="Z865" s="3">
        <v>0</v>
      </c>
      <c r="AA865" s="3">
        <v>0</v>
      </c>
      <c r="AB865" s="3"/>
      <c r="AC865" s="36">
        <f t="shared" si="39"/>
        <v>78520460</v>
      </c>
      <c r="AD865" s="37">
        <f t="shared" si="41"/>
        <v>549643220</v>
      </c>
      <c r="AE865" s="144"/>
      <c r="AG865" s="144"/>
      <c r="AI865" s="144"/>
    </row>
    <row r="866" spans="1:35" hidden="1" x14ac:dyDescent="0.25">
      <c r="A866" s="38">
        <v>854</v>
      </c>
      <c r="B866" s="61"/>
      <c r="C866" s="143" t="str">
        <f>VLOOKUP(D866,[8]Hoja1!$A$2:$B$1115,2,0)</f>
        <v>54418</v>
      </c>
      <c r="D866" s="31">
        <v>890502611</v>
      </c>
      <c r="E866" s="31">
        <v>211854418</v>
      </c>
      <c r="F866" s="61" t="s">
        <v>1023</v>
      </c>
      <c r="G866" s="33">
        <v>0</v>
      </c>
      <c r="H866" s="33">
        <v>0</v>
      </c>
      <c r="I866" s="3">
        <v>79382962</v>
      </c>
      <c r="J866" s="3">
        <v>70936796</v>
      </c>
      <c r="K866" s="3">
        <v>0</v>
      </c>
      <c r="L866" s="3"/>
      <c r="M866" s="3"/>
      <c r="N866" s="3"/>
      <c r="O866" s="3"/>
      <c r="P866" s="34">
        <f t="shared" si="40"/>
        <v>150319758</v>
      </c>
      <c r="Q866" s="165">
        <v>97397784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6615247</v>
      </c>
      <c r="X866" s="3"/>
      <c r="Y866" s="3">
        <v>0</v>
      </c>
      <c r="Z866" s="3">
        <v>0</v>
      </c>
      <c r="AA866" s="3">
        <v>0</v>
      </c>
      <c r="AB866" s="3"/>
      <c r="AC866" s="36">
        <f t="shared" si="39"/>
        <v>6615247</v>
      </c>
      <c r="AD866" s="37">
        <f t="shared" si="41"/>
        <v>46306727</v>
      </c>
      <c r="AE866" s="144"/>
      <c r="AG866" s="144"/>
      <c r="AI866" s="144"/>
    </row>
    <row r="867" spans="1:35" hidden="1" x14ac:dyDescent="0.25">
      <c r="A867" s="29">
        <v>855</v>
      </c>
      <c r="B867" s="61"/>
      <c r="C867" s="143" t="str">
        <f>VLOOKUP(D867,[8]Hoja1!$A$2:$B$1115,2,0)</f>
        <v>54480</v>
      </c>
      <c r="D867" s="31">
        <v>890503233</v>
      </c>
      <c r="E867" s="31">
        <v>218054480</v>
      </c>
      <c r="F867" s="61" t="s">
        <v>1024</v>
      </c>
      <c r="G867" s="33">
        <v>0</v>
      </c>
      <c r="H867" s="33">
        <v>0</v>
      </c>
      <c r="I867" s="3">
        <v>69434296</v>
      </c>
      <c r="J867" s="3">
        <v>71718810</v>
      </c>
      <c r="K867" s="3">
        <v>0</v>
      </c>
      <c r="L867" s="3"/>
      <c r="M867" s="3"/>
      <c r="N867" s="3"/>
      <c r="O867" s="3"/>
      <c r="P867" s="34">
        <f t="shared" si="40"/>
        <v>141153106</v>
      </c>
      <c r="Q867" s="165">
        <v>94863574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5786191</v>
      </c>
      <c r="X867" s="3"/>
      <c r="Y867" s="3">
        <v>0</v>
      </c>
      <c r="Z867" s="3">
        <v>0</v>
      </c>
      <c r="AA867" s="3">
        <v>0</v>
      </c>
      <c r="AB867" s="3"/>
      <c r="AC867" s="36">
        <f t="shared" si="39"/>
        <v>5786191</v>
      </c>
      <c r="AD867" s="37">
        <f t="shared" si="41"/>
        <v>40503341</v>
      </c>
      <c r="AE867" s="144"/>
      <c r="AG867" s="144"/>
      <c r="AI867" s="144"/>
    </row>
    <row r="868" spans="1:35" hidden="1" x14ac:dyDescent="0.25">
      <c r="A868" s="38">
        <v>856</v>
      </c>
      <c r="B868" s="61"/>
      <c r="C868" s="143" t="str">
        <f>VLOOKUP(D868,[8]Hoja1!$A$2:$B$1115,2,0)</f>
        <v>54498</v>
      </c>
      <c r="D868" s="31">
        <v>890501102</v>
      </c>
      <c r="E868" s="31">
        <v>219854498</v>
      </c>
      <c r="F868" s="61" t="s">
        <v>1025</v>
      </c>
      <c r="G868" s="33">
        <v>0</v>
      </c>
      <c r="H868" s="33">
        <v>0</v>
      </c>
      <c r="I868" s="3">
        <v>1971156896</v>
      </c>
      <c r="J868" s="3">
        <v>2001838470</v>
      </c>
      <c r="K868" s="3">
        <v>0</v>
      </c>
      <c r="L868" s="3"/>
      <c r="M868" s="3"/>
      <c r="N868" s="3"/>
      <c r="O868" s="3"/>
      <c r="P868" s="34">
        <f t="shared" si="40"/>
        <v>3972995366</v>
      </c>
      <c r="Q868" s="165">
        <v>2479374835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164263075</v>
      </c>
      <c r="X868" s="3"/>
      <c r="Y868" s="3">
        <v>0</v>
      </c>
      <c r="Z868" s="3">
        <v>0</v>
      </c>
      <c r="AA868" s="3">
        <v>0</v>
      </c>
      <c r="AB868" s="3"/>
      <c r="AC868" s="36">
        <f t="shared" si="39"/>
        <v>164263075</v>
      </c>
      <c r="AD868" s="37">
        <f t="shared" si="41"/>
        <v>1329357456</v>
      </c>
      <c r="AE868" s="144"/>
      <c r="AG868" s="144"/>
      <c r="AI868" s="144"/>
    </row>
    <row r="869" spans="1:35" hidden="1" x14ac:dyDescent="0.25">
      <c r="A869" s="29">
        <v>857</v>
      </c>
      <c r="B869" s="61"/>
      <c r="C869" s="143" t="str">
        <f>VLOOKUP(D869,[8]Hoja1!$A$2:$B$1115,2,0)</f>
        <v>54518</v>
      </c>
      <c r="D869" s="31">
        <v>800007652</v>
      </c>
      <c r="E869" s="31">
        <v>211854518</v>
      </c>
      <c r="F869" s="61" t="s">
        <v>1026</v>
      </c>
      <c r="G869" s="33">
        <v>0</v>
      </c>
      <c r="H869" s="33">
        <v>0</v>
      </c>
      <c r="I869" s="3">
        <v>555426072</v>
      </c>
      <c r="J869" s="3">
        <v>618864791</v>
      </c>
      <c r="K869" s="3">
        <v>0</v>
      </c>
      <c r="L869" s="3"/>
      <c r="M869" s="3"/>
      <c r="N869" s="3"/>
      <c r="O869" s="3"/>
      <c r="P869" s="34">
        <f t="shared" si="40"/>
        <v>1174290863</v>
      </c>
      <c r="Q869" s="165">
        <v>804006815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46285506</v>
      </c>
      <c r="X869" s="3"/>
      <c r="Y869" s="3">
        <v>0</v>
      </c>
      <c r="Z869" s="3">
        <v>0</v>
      </c>
      <c r="AA869" s="3">
        <v>0</v>
      </c>
      <c r="AB869" s="3"/>
      <c r="AC869" s="36">
        <f t="shared" si="39"/>
        <v>46285506</v>
      </c>
      <c r="AD869" s="37">
        <f t="shared" si="41"/>
        <v>323998542</v>
      </c>
      <c r="AE869" s="144"/>
      <c r="AG869" s="144"/>
      <c r="AI869" s="144"/>
    </row>
    <row r="870" spans="1:35" hidden="1" x14ac:dyDescent="0.25">
      <c r="A870" s="38">
        <v>858</v>
      </c>
      <c r="B870" s="61"/>
      <c r="C870" s="143" t="str">
        <f>VLOOKUP(D870,[8]Hoja1!$A$2:$B$1115,2,0)</f>
        <v>54520</v>
      </c>
      <c r="D870" s="31">
        <v>890506116</v>
      </c>
      <c r="E870" s="31">
        <v>212054520</v>
      </c>
      <c r="F870" s="61" t="s">
        <v>1027</v>
      </c>
      <c r="G870" s="33">
        <v>0</v>
      </c>
      <c r="H870" s="33">
        <v>0</v>
      </c>
      <c r="I870" s="3">
        <v>113519968</v>
      </c>
      <c r="J870" s="3">
        <v>135967720</v>
      </c>
      <c r="K870" s="3">
        <v>0</v>
      </c>
      <c r="L870" s="3"/>
      <c r="M870" s="3"/>
      <c r="N870" s="3"/>
      <c r="O870" s="3"/>
      <c r="P870" s="34">
        <f t="shared" si="40"/>
        <v>249487688</v>
      </c>
      <c r="Q870" s="165">
        <v>173807708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9459997</v>
      </c>
      <c r="X870" s="3"/>
      <c r="Y870" s="3">
        <v>0</v>
      </c>
      <c r="Z870" s="3">
        <v>0</v>
      </c>
      <c r="AA870" s="3">
        <v>0</v>
      </c>
      <c r="AB870" s="3"/>
      <c r="AC870" s="36">
        <f t="shared" si="39"/>
        <v>9459997</v>
      </c>
      <c r="AD870" s="37">
        <f t="shared" si="41"/>
        <v>66219983</v>
      </c>
      <c r="AE870" s="144"/>
      <c r="AG870" s="144"/>
      <c r="AI870" s="144"/>
    </row>
    <row r="871" spans="1:35" hidden="1" x14ac:dyDescent="0.25">
      <c r="A871" s="29">
        <v>859</v>
      </c>
      <c r="B871" s="61"/>
      <c r="C871" s="143" t="str">
        <f>VLOOKUP(D871,[8]Hoja1!$A$2:$B$1115,2,0)</f>
        <v>54553</v>
      </c>
      <c r="D871" s="31">
        <v>800250853</v>
      </c>
      <c r="E871" s="31">
        <v>215354553</v>
      </c>
      <c r="F871" s="61" t="s">
        <v>1028</v>
      </c>
      <c r="G871" s="33">
        <v>0</v>
      </c>
      <c r="H871" s="33">
        <v>0</v>
      </c>
      <c r="I871" s="3">
        <v>212054816</v>
      </c>
      <c r="J871" s="3">
        <v>215518631</v>
      </c>
      <c r="K871" s="3">
        <v>0</v>
      </c>
      <c r="L871" s="3"/>
      <c r="M871" s="3"/>
      <c r="N871" s="3"/>
      <c r="O871" s="3"/>
      <c r="P871" s="34">
        <f t="shared" si="40"/>
        <v>427573447</v>
      </c>
      <c r="Q871" s="165">
        <v>286203571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17671235</v>
      </c>
      <c r="X871" s="3"/>
      <c r="Y871" s="3">
        <v>0</v>
      </c>
      <c r="Z871" s="3">
        <v>0</v>
      </c>
      <c r="AA871" s="3">
        <v>0</v>
      </c>
      <c r="AB871" s="3"/>
      <c r="AC871" s="36">
        <f t="shared" si="39"/>
        <v>17671235</v>
      </c>
      <c r="AD871" s="37">
        <f t="shared" si="41"/>
        <v>123698641</v>
      </c>
      <c r="AE871" s="144"/>
      <c r="AG871" s="144"/>
      <c r="AI871" s="144"/>
    </row>
    <row r="872" spans="1:35" hidden="1" x14ac:dyDescent="0.25">
      <c r="A872" s="38">
        <v>860</v>
      </c>
      <c r="B872" s="61"/>
      <c r="C872" s="143" t="str">
        <f>VLOOKUP(D872,[8]Hoja1!$A$2:$B$1115,2,0)</f>
        <v>54599</v>
      </c>
      <c r="D872" s="31">
        <v>800099251</v>
      </c>
      <c r="E872" s="31">
        <v>219954599</v>
      </c>
      <c r="F872" s="61" t="s">
        <v>1029</v>
      </c>
      <c r="G872" s="33">
        <v>0</v>
      </c>
      <c r="H872" s="33">
        <v>0</v>
      </c>
      <c r="I872" s="3">
        <v>113866336</v>
      </c>
      <c r="J872" s="3">
        <v>123900873</v>
      </c>
      <c r="K872" s="3">
        <v>0</v>
      </c>
      <c r="L872" s="3"/>
      <c r="M872" s="3"/>
      <c r="N872" s="3"/>
      <c r="O872" s="3"/>
      <c r="P872" s="34">
        <f t="shared" si="40"/>
        <v>237767209</v>
      </c>
      <c r="Q872" s="165">
        <v>161856317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9488861</v>
      </c>
      <c r="X872" s="3"/>
      <c r="Y872" s="3">
        <v>0</v>
      </c>
      <c r="Z872" s="3">
        <v>0</v>
      </c>
      <c r="AA872" s="3">
        <v>0</v>
      </c>
      <c r="AB872" s="3"/>
      <c r="AC872" s="36">
        <f t="shared" si="39"/>
        <v>9488861</v>
      </c>
      <c r="AD872" s="37">
        <f t="shared" si="41"/>
        <v>66422031</v>
      </c>
      <c r="AE872" s="144"/>
      <c r="AG872" s="144"/>
      <c r="AI872" s="144"/>
    </row>
    <row r="873" spans="1:35" hidden="1" x14ac:dyDescent="0.25">
      <c r="A873" s="29">
        <v>861</v>
      </c>
      <c r="B873" s="61"/>
      <c r="C873" s="143" t="str">
        <f>VLOOKUP(D873,[8]Hoja1!$A$2:$B$1115,2,0)</f>
        <v>54660</v>
      </c>
      <c r="D873" s="31">
        <v>890501549</v>
      </c>
      <c r="E873" s="31">
        <v>216054660</v>
      </c>
      <c r="F873" s="61" t="s">
        <v>1030</v>
      </c>
      <c r="G873" s="33">
        <v>0</v>
      </c>
      <c r="H873" s="33">
        <v>0</v>
      </c>
      <c r="I873" s="3">
        <v>187797604</v>
      </c>
      <c r="J873" s="3">
        <v>218684835</v>
      </c>
      <c r="K873" s="3">
        <v>0</v>
      </c>
      <c r="L873" s="3"/>
      <c r="M873" s="3"/>
      <c r="N873" s="3"/>
      <c r="O873" s="3"/>
      <c r="P873" s="34">
        <f t="shared" si="40"/>
        <v>406482439</v>
      </c>
      <c r="Q873" s="165">
        <v>281284035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15649800</v>
      </c>
      <c r="X873" s="3"/>
      <c r="Y873" s="3">
        <v>0</v>
      </c>
      <c r="Z873" s="3">
        <v>0</v>
      </c>
      <c r="AA873" s="3">
        <v>0</v>
      </c>
      <c r="AB873" s="3"/>
      <c r="AC873" s="36">
        <f t="shared" si="39"/>
        <v>15649800</v>
      </c>
      <c r="AD873" s="37">
        <f t="shared" si="41"/>
        <v>109548604</v>
      </c>
      <c r="AE873" s="144"/>
      <c r="AG873" s="144"/>
      <c r="AI873" s="144"/>
    </row>
    <row r="874" spans="1:35" hidden="1" x14ac:dyDescent="0.25">
      <c r="A874" s="38">
        <v>862</v>
      </c>
      <c r="B874" s="61"/>
      <c r="C874" s="143" t="str">
        <f>VLOOKUP(D874,[8]Hoja1!$A$2:$B$1115,2,0)</f>
        <v>54670</v>
      </c>
      <c r="D874" s="31">
        <v>800099260</v>
      </c>
      <c r="E874" s="31">
        <v>217054670</v>
      </c>
      <c r="F874" s="61" t="s">
        <v>1031</v>
      </c>
      <c r="G874" s="33">
        <v>0</v>
      </c>
      <c r="H874" s="33">
        <v>0</v>
      </c>
      <c r="I874" s="3">
        <v>421478896</v>
      </c>
      <c r="J874" s="3">
        <v>369698582</v>
      </c>
      <c r="K874" s="3">
        <v>0</v>
      </c>
      <c r="L874" s="3"/>
      <c r="M874" s="3"/>
      <c r="N874" s="3"/>
      <c r="O874" s="3"/>
      <c r="P874" s="34">
        <f t="shared" si="40"/>
        <v>791177478</v>
      </c>
      <c r="Q874" s="165">
        <v>510191546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35123241</v>
      </c>
      <c r="X874" s="3"/>
      <c r="Y874" s="3">
        <v>0</v>
      </c>
      <c r="Z874" s="3">
        <v>0</v>
      </c>
      <c r="AA874" s="3">
        <v>0</v>
      </c>
      <c r="AB874" s="3"/>
      <c r="AC874" s="36">
        <f t="shared" si="39"/>
        <v>35123241</v>
      </c>
      <c r="AD874" s="37">
        <f t="shared" si="41"/>
        <v>245862691</v>
      </c>
      <c r="AE874" s="144"/>
      <c r="AG874" s="144"/>
      <c r="AI874" s="144"/>
    </row>
    <row r="875" spans="1:35" hidden="1" x14ac:dyDescent="0.25">
      <c r="A875" s="29">
        <v>863</v>
      </c>
      <c r="B875" s="61"/>
      <c r="C875" s="143" t="str">
        <f>VLOOKUP(D875,[8]Hoja1!$A$2:$B$1115,2,0)</f>
        <v>54673</v>
      </c>
      <c r="D875" s="31">
        <v>890501876</v>
      </c>
      <c r="E875" s="31">
        <v>217354673</v>
      </c>
      <c r="F875" s="61" t="s">
        <v>797</v>
      </c>
      <c r="G875" s="33">
        <v>0</v>
      </c>
      <c r="H875" s="33">
        <v>0</v>
      </c>
      <c r="I875" s="3">
        <v>202438944</v>
      </c>
      <c r="J875" s="3">
        <v>183319692</v>
      </c>
      <c r="K875" s="3">
        <v>0</v>
      </c>
      <c r="L875" s="3"/>
      <c r="M875" s="3"/>
      <c r="N875" s="3"/>
      <c r="O875" s="3"/>
      <c r="P875" s="34">
        <f t="shared" si="40"/>
        <v>385758636</v>
      </c>
      <c r="Q875" s="165">
        <v>250799340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16869912</v>
      </c>
      <c r="X875" s="3"/>
      <c r="Y875" s="3">
        <v>0</v>
      </c>
      <c r="Z875" s="3">
        <v>0</v>
      </c>
      <c r="AA875" s="3">
        <v>0</v>
      </c>
      <c r="AB875" s="3"/>
      <c r="AC875" s="36">
        <f t="shared" si="39"/>
        <v>16869912</v>
      </c>
      <c r="AD875" s="37">
        <f t="shared" si="41"/>
        <v>118089384</v>
      </c>
      <c r="AE875" s="144"/>
      <c r="AG875" s="144"/>
      <c r="AI875" s="144"/>
    </row>
    <row r="876" spans="1:35" hidden="1" x14ac:dyDescent="0.25">
      <c r="A876" s="38">
        <v>864</v>
      </c>
      <c r="B876" s="61"/>
      <c r="C876" s="143" t="str">
        <f>VLOOKUP(D876,[8]Hoja1!$A$2:$B$1115,2,0)</f>
        <v>54680</v>
      </c>
      <c r="D876" s="31">
        <v>800099262</v>
      </c>
      <c r="E876" s="31">
        <v>218054680</v>
      </c>
      <c r="F876" s="61" t="s">
        <v>1032</v>
      </c>
      <c r="G876" s="33">
        <v>0</v>
      </c>
      <c r="H876" s="33">
        <v>0</v>
      </c>
      <c r="I876" s="3">
        <v>49757438</v>
      </c>
      <c r="J876" s="3">
        <v>56138113</v>
      </c>
      <c r="K876" s="3">
        <v>0</v>
      </c>
      <c r="L876" s="3"/>
      <c r="M876" s="3"/>
      <c r="N876" s="3"/>
      <c r="O876" s="3"/>
      <c r="P876" s="34">
        <f t="shared" si="40"/>
        <v>105895551</v>
      </c>
      <c r="Q876" s="165">
        <v>72723925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4146453</v>
      </c>
      <c r="X876" s="3"/>
      <c r="Y876" s="3">
        <v>0</v>
      </c>
      <c r="Z876" s="3">
        <v>0</v>
      </c>
      <c r="AA876" s="3">
        <v>0</v>
      </c>
      <c r="AB876" s="3"/>
      <c r="AC876" s="36">
        <f t="shared" si="39"/>
        <v>4146453</v>
      </c>
      <c r="AD876" s="37">
        <f t="shared" si="41"/>
        <v>29025173</v>
      </c>
      <c r="AE876" s="144"/>
      <c r="AG876" s="144"/>
      <c r="AI876" s="144"/>
    </row>
    <row r="877" spans="1:35" hidden="1" x14ac:dyDescent="0.25">
      <c r="A877" s="29">
        <v>865</v>
      </c>
      <c r="B877" s="61"/>
      <c r="C877" s="143" t="str">
        <f>VLOOKUP(D877,[8]Hoja1!$A$2:$B$1115,2,0)</f>
        <v>54720</v>
      </c>
      <c r="D877" s="31">
        <v>800099263</v>
      </c>
      <c r="E877" s="31">
        <v>212054720</v>
      </c>
      <c r="F877" s="61" t="s">
        <v>1033</v>
      </c>
      <c r="G877" s="33">
        <v>0</v>
      </c>
      <c r="H877" s="33">
        <v>0</v>
      </c>
      <c r="I877" s="3">
        <v>888549968</v>
      </c>
      <c r="J877" s="3">
        <v>828667577</v>
      </c>
      <c r="K877" s="3">
        <v>0</v>
      </c>
      <c r="L877" s="3"/>
      <c r="M877" s="3"/>
      <c r="N877" s="3"/>
      <c r="O877" s="3"/>
      <c r="P877" s="34">
        <f t="shared" si="40"/>
        <v>1717217545</v>
      </c>
      <c r="Q877" s="165">
        <v>1124850901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74045831</v>
      </c>
      <c r="X877" s="3"/>
      <c r="Y877" s="3">
        <v>0</v>
      </c>
      <c r="Z877" s="3">
        <v>0</v>
      </c>
      <c r="AA877" s="3">
        <v>0</v>
      </c>
      <c r="AB877" s="3"/>
      <c r="AC877" s="36">
        <f t="shared" si="39"/>
        <v>74045831</v>
      </c>
      <c r="AD877" s="37">
        <f t="shared" si="41"/>
        <v>518320813</v>
      </c>
      <c r="AE877" s="144"/>
      <c r="AG877" s="144"/>
      <c r="AI877" s="144"/>
    </row>
    <row r="878" spans="1:35" hidden="1" x14ac:dyDescent="0.25">
      <c r="A878" s="38">
        <v>866</v>
      </c>
      <c r="B878" s="61"/>
      <c r="C878" s="143" t="str">
        <f>VLOOKUP(D878,[8]Hoja1!$A$2:$B$1115,2,0)</f>
        <v>54743</v>
      </c>
      <c r="D878" s="31">
        <v>890506128</v>
      </c>
      <c r="E878" s="31">
        <v>214354743</v>
      </c>
      <c r="F878" s="61" t="s">
        <v>1034</v>
      </c>
      <c r="G878" s="33">
        <v>0</v>
      </c>
      <c r="H878" s="33">
        <v>0</v>
      </c>
      <c r="I878" s="3">
        <v>117594026</v>
      </c>
      <c r="J878" s="3">
        <v>131689652</v>
      </c>
      <c r="K878" s="3">
        <v>0</v>
      </c>
      <c r="L878" s="3"/>
      <c r="M878" s="3"/>
      <c r="N878" s="3"/>
      <c r="O878" s="3"/>
      <c r="P878" s="34">
        <f t="shared" si="40"/>
        <v>249283678</v>
      </c>
      <c r="Q878" s="165">
        <v>170887660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9799502</v>
      </c>
      <c r="X878" s="3"/>
      <c r="Y878" s="3">
        <v>0</v>
      </c>
      <c r="Z878" s="3">
        <v>0</v>
      </c>
      <c r="AA878" s="3">
        <v>0</v>
      </c>
      <c r="AB878" s="3"/>
      <c r="AC878" s="36">
        <f t="shared" si="39"/>
        <v>9799502</v>
      </c>
      <c r="AD878" s="37">
        <f t="shared" si="41"/>
        <v>68596516</v>
      </c>
      <c r="AE878" s="144"/>
      <c r="AG878" s="144"/>
      <c r="AI878" s="144"/>
    </row>
    <row r="879" spans="1:35" hidden="1" x14ac:dyDescent="0.25">
      <c r="A879" s="29">
        <v>867</v>
      </c>
      <c r="B879" s="61"/>
      <c r="C879" s="143" t="str">
        <f>VLOOKUP(D879,[8]Hoja1!$A$2:$B$1115,2,0)</f>
        <v>54800</v>
      </c>
      <c r="D879" s="31">
        <v>800017022</v>
      </c>
      <c r="E879" s="31">
        <v>210054800</v>
      </c>
      <c r="F879" s="61" t="s">
        <v>1035</v>
      </c>
      <c r="G879" s="33">
        <v>0</v>
      </c>
      <c r="H879" s="33">
        <v>0</v>
      </c>
      <c r="I879" s="3">
        <v>717170784</v>
      </c>
      <c r="J879" s="3">
        <v>669424124</v>
      </c>
      <c r="K879" s="3">
        <v>0</v>
      </c>
      <c r="L879" s="3"/>
      <c r="M879" s="3"/>
      <c r="N879" s="3"/>
      <c r="O879" s="3"/>
      <c r="P879" s="34">
        <f t="shared" si="40"/>
        <v>1386594908</v>
      </c>
      <c r="Q879" s="165">
        <v>908481052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59764232</v>
      </c>
      <c r="X879" s="3"/>
      <c r="Y879" s="3">
        <v>0</v>
      </c>
      <c r="Z879" s="3">
        <v>0</v>
      </c>
      <c r="AA879" s="3">
        <v>0</v>
      </c>
      <c r="AB879" s="3"/>
      <c r="AC879" s="36">
        <f t="shared" si="39"/>
        <v>59764232</v>
      </c>
      <c r="AD879" s="37">
        <f t="shared" si="41"/>
        <v>418349624</v>
      </c>
      <c r="AE879" s="144"/>
      <c r="AG879" s="144"/>
      <c r="AI879" s="144"/>
    </row>
    <row r="880" spans="1:35" hidden="1" x14ac:dyDescent="0.25">
      <c r="A880" s="38">
        <v>868</v>
      </c>
      <c r="B880" s="61"/>
      <c r="C880" s="143" t="str">
        <f>VLOOKUP(D880,[8]Hoja1!$A$2:$B$1115,2,0)</f>
        <v>54810</v>
      </c>
      <c r="D880" s="31">
        <v>800070682</v>
      </c>
      <c r="E880" s="31">
        <v>211054810</v>
      </c>
      <c r="F880" s="61" t="s">
        <v>1036</v>
      </c>
      <c r="G880" s="33">
        <v>0</v>
      </c>
      <c r="H880" s="33">
        <v>0</v>
      </c>
      <c r="I880" s="3">
        <v>3179290112</v>
      </c>
      <c r="J880" s="3">
        <v>2368932586</v>
      </c>
      <c r="K880" s="3">
        <v>0</v>
      </c>
      <c r="L880" s="3"/>
      <c r="M880" s="3"/>
      <c r="N880" s="3"/>
      <c r="O880" s="3"/>
      <c r="P880" s="34">
        <f t="shared" si="40"/>
        <v>5548222698</v>
      </c>
      <c r="Q880" s="165">
        <v>3428695958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264940843</v>
      </c>
      <c r="X880" s="3"/>
      <c r="Y880" s="3">
        <v>0</v>
      </c>
      <c r="Z880" s="3">
        <v>0</v>
      </c>
      <c r="AA880" s="3">
        <v>0</v>
      </c>
      <c r="AB880" s="3"/>
      <c r="AC880" s="36">
        <f t="shared" si="39"/>
        <v>264940843</v>
      </c>
      <c r="AD880" s="37">
        <f t="shared" si="41"/>
        <v>1854585897</v>
      </c>
      <c r="AE880" s="144"/>
      <c r="AG880" s="144"/>
      <c r="AI880" s="144"/>
    </row>
    <row r="881" spans="1:35" hidden="1" x14ac:dyDescent="0.25">
      <c r="A881" s="29">
        <v>869</v>
      </c>
      <c r="B881" s="61"/>
      <c r="C881" s="143" t="str">
        <f>VLOOKUP(D881,[8]Hoja1!$A$2:$B$1115,2,0)</f>
        <v>54820</v>
      </c>
      <c r="D881" s="31">
        <v>890501362</v>
      </c>
      <c r="E881" s="31">
        <v>212054820</v>
      </c>
      <c r="F881" s="61" t="s">
        <v>411</v>
      </c>
      <c r="G881" s="33">
        <v>0</v>
      </c>
      <c r="H881" s="33">
        <v>0</v>
      </c>
      <c r="I881" s="3">
        <v>464890424</v>
      </c>
      <c r="J881" s="3">
        <v>471623680</v>
      </c>
      <c r="K881" s="3">
        <v>0</v>
      </c>
      <c r="L881" s="3"/>
      <c r="M881" s="3"/>
      <c r="N881" s="3"/>
      <c r="O881" s="3"/>
      <c r="P881" s="34">
        <f t="shared" si="40"/>
        <v>936514104</v>
      </c>
      <c r="Q881" s="165">
        <v>626587156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38740869</v>
      </c>
      <c r="X881" s="3"/>
      <c r="Y881" s="3">
        <v>0</v>
      </c>
      <c r="Z881" s="3">
        <v>0</v>
      </c>
      <c r="AA881" s="3">
        <v>0</v>
      </c>
      <c r="AB881" s="3"/>
      <c r="AC881" s="36">
        <f t="shared" si="39"/>
        <v>38740869</v>
      </c>
      <c r="AD881" s="37">
        <f t="shared" si="41"/>
        <v>271186079</v>
      </c>
      <c r="AE881" s="144"/>
      <c r="AG881" s="144"/>
      <c r="AI881" s="144"/>
    </row>
    <row r="882" spans="1:35" hidden="1" x14ac:dyDescent="0.25">
      <c r="A882" s="38">
        <v>870</v>
      </c>
      <c r="B882" s="61"/>
      <c r="C882" s="143" t="str">
        <f>VLOOKUP(D882,[8]Hoja1!$A$2:$B$1115,2,0)</f>
        <v>54871</v>
      </c>
      <c r="D882" s="31">
        <v>890501981</v>
      </c>
      <c r="E882" s="31">
        <v>217154871</v>
      </c>
      <c r="F882" s="61" t="s">
        <v>1037</v>
      </c>
      <c r="G882" s="33">
        <v>0</v>
      </c>
      <c r="H882" s="33">
        <v>0</v>
      </c>
      <c r="I882" s="3">
        <v>142481916</v>
      </c>
      <c r="J882" s="3">
        <v>121629652</v>
      </c>
      <c r="K882" s="3">
        <v>0</v>
      </c>
      <c r="L882" s="3"/>
      <c r="M882" s="3"/>
      <c r="N882" s="3"/>
      <c r="O882" s="3"/>
      <c r="P882" s="34">
        <f t="shared" si="40"/>
        <v>264111568</v>
      </c>
      <c r="Q882" s="165">
        <v>169123624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11873493</v>
      </c>
      <c r="X882" s="3"/>
      <c r="Y882" s="3">
        <v>0</v>
      </c>
      <c r="Z882" s="3">
        <v>0</v>
      </c>
      <c r="AA882" s="3">
        <v>0</v>
      </c>
      <c r="AB882" s="3"/>
      <c r="AC882" s="36">
        <f t="shared" si="39"/>
        <v>11873493</v>
      </c>
      <c r="AD882" s="37">
        <f t="shared" si="41"/>
        <v>83114451</v>
      </c>
      <c r="AE882" s="144"/>
      <c r="AG882" s="144"/>
      <c r="AI882" s="144"/>
    </row>
    <row r="883" spans="1:35" hidden="1" x14ac:dyDescent="0.25">
      <c r="A883" s="29">
        <v>871</v>
      </c>
      <c r="B883" s="61"/>
      <c r="C883" s="143" t="str">
        <f>VLOOKUP(D883,[8]Hoja1!$A$2:$B$1115,2,0)</f>
        <v>54874</v>
      </c>
      <c r="D883" s="31">
        <v>890503373</v>
      </c>
      <c r="E883" s="31">
        <v>217454874</v>
      </c>
      <c r="F883" s="61" t="s">
        <v>1038</v>
      </c>
      <c r="G883" s="33">
        <v>0</v>
      </c>
      <c r="H883" s="33">
        <v>0</v>
      </c>
      <c r="I883" s="3">
        <v>1463679104</v>
      </c>
      <c r="J883" s="3">
        <v>1487660677</v>
      </c>
      <c r="K883" s="3">
        <v>0</v>
      </c>
      <c r="L883" s="3"/>
      <c r="M883" s="3"/>
      <c r="N883" s="3"/>
      <c r="O883" s="3"/>
      <c r="P883" s="34">
        <f t="shared" si="40"/>
        <v>2951339781</v>
      </c>
      <c r="Q883" s="165">
        <v>1975553713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121973259</v>
      </c>
      <c r="X883" s="3"/>
      <c r="Y883" s="3">
        <v>0</v>
      </c>
      <c r="Z883" s="3">
        <v>0</v>
      </c>
      <c r="AA883" s="3">
        <v>0</v>
      </c>
      <c r="AB883" s="3"/>
      <c r="AC883" s="36">
        <f t="shared" si="39"/>
        <v>121973259</v>
      </c>
      <c r="AD883" s="37">
        <f t="shared" si="41"/>
        <v>853812809</v>
      </c>
      <c r="AE883" s="144"/>
      <c r="AG883" s="144"/>
      <c r="AI883" s="144"/>
    </row>
    <row r="884" spans="1:35" hidden="1" x14ac:dyDescent="0.25">
      <c r="A884" s="38">
        <v>872</v>
      </c>
      <c r="B884" s="61"/>
      <c r="C884" s="143" t="str">
        <f>VLOOKUP(D884,[8]Hoja1!$A$2:$B$1115,2,0)</f>
        <v>63111</v>
      </c>
      <c r="D884" s="31">
        <v>890001879</v>
      </c>
      <c r="E884" s="31">
        <v>211163111</v>
      </c>
      <c r="F884" s="61" t="s">
        <v>495</v>
      </c>
      <c r="G884" s="33">
        <v>0</v>
      </c>
      <c r="H884" s="33">
        <v>0</v>
      </c>
      <c r="I884" s="3">
        <v>42065125</v>
      </c>
      <c r="J884" s="3">
        <v>49597965</v>
      </c>
      <c r="K884" s="3">
        <v>0</v>
      </c>
      <c r="L884" s="3"/>
      <c r="M884" s="3"/>
      <c r="N884" s="3"/>
      <c r="O884" s="3"/>
      <c r="P884" s="34">
        <f t="shared" si="40"/>
        <v>91663090</v>
      </c>
      <c r="Q884" s="165">
        <v>63619673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3505427</v>
      </c>
      <c r="X884" s="3"/>
      <c r="Y884" s="3">
        <v>0</v>
      </c>
      <c r="Z884" s="3">
        <v>0</v>
      </c>
      <c r="AA884" s="3">
        <v>0</v>
      </c>
      <c r="AB884" s="3"/>
      <c r="AC884" s="36">
        <f t="shared" si="39"/>
        <v>3505427</v>
      </c>
      <c r="AD884" s="37">
        <f t="shared" si="41"/>
        <v>24537990</v>
      </c>
      <c r="AE884" s="144"/>
      <c r="AG884" s="144"/>
      <c r="AI884" s="144"/>
    </row>
    <row r="885" spans="1:35" hidden="1" x14ac:dyDescent="0.25">
      <c r="A885" s="29">
        <v>873</v>
      </c>
      <c r="B885" s="61"/>
      <c r="C885" s="143" t="str">
        <f>VLOOKUP(D885,[8]Hoja1!$A$2:$B$1115,2,0)</f>
        <v>63130</v>
      </c>
      <c r="D885" s="31">
        <v>890000441</v>
      </c>
      <c r="E885" s="31">
        <v>213063130</v>
      </c>
      <c r="F885" s="61" t="s">
        <v>1039</v>
      </c>
      <c r="G885" s="33">
        <v>0</v>
      </c>
      <c r="H885" s="33">
        <v>0</v>
      </c>
      <c r="I885" s="3">
        <v>777979376</v>
      </c>
      <c r="J885" s="3">
        <v>997195570</v>
      </c>
      <c r="K885" s="3">
        <v>0</v>
      </c>
      <c r="L885" s="3"/>
      <c r="M885" s="3"/>
      <c r="N885" s="3"/>
      <c r="O885" s="3"/>
      <c r="P885" s="34">
        <f t="shared" si="40"/>
        <v>1775174946</v>
      </c>
      <c r="Q885" s="165">
        <v>1256522030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64831615</v>
      </c>
      <c r="X885" s="3"/>
      <c r="Y885" s="3">
        <v>0</v>
      </c>
      <c r="Z885" s="3">
        <v>0</v>
      </c>
      <c r="AA885" s="3">
        <v>0</v>
      </c>
      <c r="AB885" s="3"/>
      <c r="AC885" s="36">
        <f t="shared" si="39"/>
        <v>64831615</v>
      </c>
      <c r="AD885" s="37">
        <f t="shared" si="41"/>
        <v>453821301</v>
      </c>
      <c r="AE885" s="144"/>
      <c r="AG885" s="144"/>
      <c r="AI885" s="144"/>
    </row>
    <row r="886" spans="1:35" hidden="1" x14ac:dyDescent="0.25">
      <c r="A886" s="38">
        <v>874</v>
      </c>
      <c r="B886" s="61"/>
      <c r="C886" s="143" t="str">
        <f>VLOOKUP(D886,[8]Hoja1!$A$2:$B$1115,2,0)</f>
        <v>63190</v>
      </c>
      <c r="D886" s="31">
        <v>890001044</v>
      </c>
      <c r="E886" s="31">
        <v>219063190</v>
      </c>
      <c r="F886" s="61" t="s">
        <v>1040</v>
      </c>
      <c r="G886" s="33">
        <v>0</v>
      </c>
      <c r="H886" s="33">
        <v>0</v>
      </c>
      <c r="I886" s="3">
        <v>273370268</v>
      </c>
      <c r="J886" s="3">
        <v>322457713</v>
      </c>
      <c r="K886" s="3">
        <v>0</v>
      </c>
      <c r="L886" s="3"/>
      <c r="M886" s="3"/>
      <c r="N886" s="3"/>
      <c r="O886" s="3"/>
      <c r="P886" s="34">
        <f t="shared" si="40"/>
        <v>595827981</v>
      </c>
      <c r="Q886" s="165">
        <v>413581137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22780856</v>
      </c>
      <c r="X886" s="3"/>
      <c r="Y886" s="3">
        <v>0</v>
      </c>
      <c r="Z886" s="3">
        <v>0</v>
      </c>
      <c r="AA886" s="3">
        <v>0</v>
      </c>
      <c r="AB886" s="3"/>
      <c r="AC886" s="36">
        <f t="shared" si="39"/>
        <v>22780856</v>
      </c>
      <c r="AD886" s="37">
        <f t="shared" si="41"/>
        <v>159465988</v>
      </c>
      <c r="AE886" s="144"/>
      <c r="AG886" s="144"/>
      <c r="AI886" s="144"/>
    </row>
    <row r="887" spans="1:35" hidden="1" x14ac:dyDescent="0.25">
      <c r="A887" s="29">
        <v>875</v>
      </c>
      <c r="B887" s="61"/>
      <c r="C887" s="143" t="str">
        <f>VLOOKUP(D887,[8]Hoja1!$A$2:$B$1115,2,0)</f>
        <v>63212</v>
      </c>
      <c r="D887" s="31">
        <v>890001061</v>
      </c>
      <c r="E887" s="31">
        <v>211263212</v>
      </c>
      <c r="F887" s="61" t="s">
        <v>452</v>
      </c>
      <c r="G887" s="33">
        <v>0</v>
      </c>
      <c r="H887" s="33">
        <v>0</v>
      </c>
      <c r="I887" s="3">
        <v>79263475</v>
      </c>
      <c r="J887" s="3">
        <v>87813832</v>
      </c>
      <c r="K887" s="3">
        <v>0</v>
      </c>
      <c r="L887" s="3"/>
      <c r="M887" s="3"/>
      <c r="N887" s="3"/>
      <c r="O887" s="3"/>
      <c r="P887" s="34">
        <f t="shared" si="40"/>
        <v>167077307</v>
      </c>
      <c r="Q887" s="165">
        <v>114234992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6605290</v>
      </c>
      <c r="X887" s="3"/>
      <c r="Y887" s="3">
        <v>0</v>
      </c>
      <c r="Z887" s="3">
        <v>0</v>
      </c>
      <c r="AA887" s="3">
        <v>0</v>
      </c>
      <c r="AB887" s="3"/>
      <c r="AC887" s="36">
        <f t="shared" si="39"/>
        <v>6605290</v>
      </c>
      <c r="AD887" s="37">
        <f t="shared" si="41"/>
        <v>46237025</v>
      </c>
      <c r="AE887" s="144"/>
      <c r="AG887" s="144"/>
      <c r="AI887" s="144"/>
    </row>
    <row r="888" spans="1:35" hidden="1" x14ac:dyDescent="0.25">
      <c r="A888" s="38">
        <v>876</v>
      </c>
      <c r="B888" s="61"/>
      <c r="C888" s="143" t="str">
        <f>VLOOKUP(D888,[8]Hoja1!$A$2:$B$1115,2,0)</f>
        <v>63272</v>
      </c>
      <c r="D888" s="31">
        <v>890001339</v>
      </c>
      <c r="E888" s="31">
        <v>217263272</v>
      </c>
      <c r="F888" s="61" t="s">
        <v>1041</v>
      </c>
      <c r="G888" s="33">
        <v>0</v>
      </c>
      <c r="H888" s="33">
        <v>0</v>
      </c>
      <c r="I888" s="3">
        <v>131602790</v>
      </c>
      <c r="J888" s="3">
        <v>170387396</v>
      </c>
      <c r="K888" s="3">
        <v>0</v>
      </c>
      <c r="L888" s="3"/>
      <c r="M888" s="3"/>
      <c r="N888" s="3"/>
      <c r="O888" s="3"/>
      <c r="P888" s="34">
        <f t="shared" si="40"/>
        <v>301990186</v>
      </c>
      <c r="Q888" s="165">
        <v>214254992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10966899</v>
      </c>
      <c r="X888" s="3"/>
      <c r="Y888" s="3">
        <v>0</v>
      </c>
      <c r="Z888" s="3">
        <v>0</v>
      </c>
      <c r="AA888" s="3">
        <v>0</v>
      </c>
      <c r="AB888" s="3"/>
      <c r="AC888" s="36">
        <f t="shared" si="39"/>
        <v>10966899</v>
      </c>
      <c r="AD888" s="37">
        <f t="shared" si="41"/>
        <v>76768295</v>
      </c>
      <c r="AE888" s="144"/>
      <c r="AG888" s="144"/>
      <c r="AI888" s="144"/>
    </row>
    <row r="889" spans="1:35" hidden="1" x14ac:dyDescent="0.25">
      <c r="A889" s="29">
        <v>877</v>
      </c>
      <c r="B889" s="61"/>
      <c r="C889" s="143" t="str">
        <f>VLOOKUP(D889,[8]Hoja1!$A$2:$B$1115,2,0)</f>
        <v>63302</v>
      </c>
      <c r="D889" s="31">
        <v>890000864</v>
      </c>
      <c r="E889" s="31">
        <v>210263302</v>
      </c>
      <c r="F889" s="61" t="s">
        <v>1042</v>
      </c>
      <c r="G889" s="33">
        <v>0</v>
      </c>
      <c r="H889" s="33">
        <v>0</v>
      </c>
      <c r="I889" s="3">
        <v>106458932</v>
      </c>
      <c r="J889" s="3">
        <v>118636883</v>
      </c>
      <c r="K889" s="3">
        <v>0</v>
      </c>
      <c r="L889" s="3"/>
      <c r="M889" s="3"/>
      <c r="N889" s="3"/>
      <c r="O889" s="3"/>
      <c r="P889" s="34">
        <f t="shared" si="40"/>
        <v>225095815</v>
      </c>
      <c r="Q889" s="165">
        <v>154123195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8871578</v>
      </c>
      <c r="X889" s="3"/>
      <c r="Y889" s="3">
        <v>0</v>
      </c>
      <c r="Z889" s="3">
        <v>0</v>
      </c>
      <c r="AA889" s="3">
        <v>0</v>
      </c>
      <c r="AB889" s="3"/>
      <c r="AC889" s="36">
        <f t="shared" si="39"/>
        <v>8871578</v>
      </c>
      <c r="AD889" s="37">
        <f t="shared" si="41"/>
        <v>62101042</v>
      </c>
      <c r="AE889" s="144"/>
      <c r="AG889" s="144"/>
      <c r="AI889" s="144"/>
    </row>
    <row r="890" spans="1:35" hidden="1" x14ac:dyDescent="0.25">
      <c r="A890" s="38">
        <v>878</v>
      </c>
      <c r="B890" s="61"/>
      <c r="C890" s="143" t="str">
        <f>VLOOKUP(D890,[8]Hoja1!$A$2:$B$1115,2,0)</f>
        <v>63401</v>
      </c>
      <c r="D890" s="31">
        <v>890000564</v>
      </c>
      <c r="E890" s="31">
        <v>210163401</v>
      </c>
      <c r="F890" s="61" t="s">
        <v>1043</v>
      </c>
      <c r="G890" s="33">
        <v>0</v>
      </c>
      <c r="H890" s="33">
        <v>0</v>
      </c>
      <c r="I890" s="3">
        <v>537337192</v>
      </c>
      <c r="J890" s="3">
        <v>513640152</v>
      </c>
      <c r="K890" s="3">
        <v>0</v>
      </c>
      <c r="L890" s="3"/>
      <c r="M890" s="3"/>
      <c r="N890" s="3"/>
      <c r="O890" s="3"/>
      <c r="P890" s="34">
        <f t="shared" si="40"/>
        <v>1050977344</v>
      </c>
      <c r="Q890" s="165">
        <v>692752548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44778099</v>
      </c>
      <c r="X890" s="3"/>
      <c r="Y890" s="3">
        <v>0</v>
      </c>
      <c r="Z890" s="3">
        <v>0</v>
      </c>
      <c r="AA890" s="3">
        <v>0</v>
      </c>
      <c r="AB890" s="3"/>
      <c r="AC890" s="36">
        <f t="shared" si="39"/>
        <v>44778099</v>
      </c>
      <c r="AD890" s="37">
        <f t="shared" si="41"/>
        <v>313446697</v>
      </c>
      <c r="AE890" s="144"/>
      <c r="AG890" s="144"/>
      <c r="AI890" s="144"/>
    </row>
    <row r="891" spans="1:35" hidden="1" x14ac:dyDescent="0.25">
      <c r="A891" s="29">
        <v>879</v>
      </c>
      <c r="B891" s="61"/>
      <c r="C891" s="143" t="str">
        <f>VLOOKUP(D891,[8]Hoja1!$A$2:$B$1115,2,0)</f>
        <v>63470</v>
      </c>
      <c r="D891" s="31">
        <v>890000858</v>
      </c>
      <c r="E891" s="31">
        <v>217063470</v>
      </c>
      <c r="F891" s="61" t="s">
        <v>1044</v>
      </c>
      <c r="G891" s="33">
        <v>0</v>
      </c>
      <c r="H891" s="33">
        <v>0</v>
      </c>
      <c r="I891" s="3">
        <v>554285328</v>
      </c>
      <c r="J891" s="3">
        <v>585994685</v>
      </c>
      <c r="K891" s="3">
        <v>0</v>
      </c>
      <c r="L891" s="3"/>
      <c r="M891" s="3"/>
      <c r="N891" s="3"/>
      <c r="O891" s="3"/>
      <c r="P891" s="34">
        <f t="shared" si="40"/>
        <v>1140280013</v>
      </c>
      <c r="Q891" s="165">
        <v>770756461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46190444</v>
      </c>
      <c r="X891" s="3"/>
      <c r="Y891" s="3">
        <v>0</v>
      </c>
      <c r="Z891" s="3">
        <v>0</v>
      </c>
      <c r="AA891" s="3">
        <v>0</v>
      </c>
      <c r="AB891" s="3"/>
      <c r="AC891" s="36">
        <f t="shared" si="39"/>
        <v>46190444</v>
      </c>
      <c r="AD891" s="37">
        <f t="shared" si="41"/>
        <v>323333108</v>
      </c>
      <c r="AE891" s="144"/>
      <c r="AG891" s="144"/>
      <c r="AI891" s="144"/>
    </row>
    <row r="892" spans="1:35" hidden="1" x14ac:dyDescent="0.25">
      <c r="A892" s="38">
        <v>880</v>
      </c>
      <c r="B892" s="61"/>
      <c r="C892" s="143" t="str">
        <f>VLOOKUP(D892,[8]Hoja1!$A$2:$B$1115,2,0)</f>
        <v>63548</v>
      </c>
      <c r="D892" s="31">
        <v>890001181</v>
      </c>
      <c r="E892" s="31">
        <v>214863548</v>
      </c>
      <c r="F892" s="61" t="s">
        <v>1045</v>
      </c>
      <c r="G892" s="33">
        <v>0</v>
      </c>
      <c r="H892" s="33">
        <v>0</v>
      </c>
      <c r="I892" s="3">
        <v>89273922</v>
      </c>
      <c r="J892" s="3">
        <v>122075181</v>
      </c>
      <c r="K892" s="3">
        <v>0</v>
      </c>
      <c r="L892" s="3"/>
      <c r="M892" s="3"/>
      <c r="N892" s="3"/>
      <c r="O892" s="3"/>
      <c r="P892" s="34">
        <f t="shared" si="40"/>
        <v>211349103</v>
      </c>
      <c r="Q892" s="165">
        <v>151833157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7439494</v>
      </c>
      <c r="X892" s="3"/>
      <c r="Y892" s="3">
        <v>0</v>
      </c>
      <c r="Z892" s="3">
        <v>0</v>
      </c>
      <c r="AA892" s="3">
        <v>0</v>
      </c>
      <c r="AB892" s="3"/>
      <c r="AC892" s="36">
        <f t="shared" si="39"/>
        <v>7439494</v>
      </c>
      <c r="AD892" s="37">
        <f t="shared" si="41"/>
        <v>52076452</v>
      </c>
      <c r="AE892" s="144"/>
      <c r="AG892" s="144"/>
      <c r="AI892" s="144"/>
    </row>
    <row r="893" spans="1:35" hidden="1" x14ac:dyDescent="0.25">
      <c r="A893" s="29">
        <v>881</v>
      </c>
      <c r="B893" s="61"/>
      <c r="C893" s="143" t="str">
        <f>VLOOKUP(D893,[8]Hoja1!$A$2:$B$1115,2,0)</f>
        <v>63594</v>
      </c>
      <c r="D893" s="31">
        <v>890000613</v>
      </c>
      <c r="E893" s="31">
        <v>219463594</v>
      </c>
      <c r="F893" s="61" t="s">
        <v>1046</v>
      </c>
      <c r="G893" s="33">
        <v>0</v>
      </c>
      <c r="H893" s="33">
        <v>0</v>
      </c>
      <c r="I893" s="3">
        <v>369938728</v>
      </c>
      <c r="J893" s="3">
        <v>440515796</v>
      </c>
      <c r="K893" s="3">
        <v>0</v>
      </c>
      <c r="L893" s="3"/>
      <c r="M893" s="3"/>
      <c r="N893" s="3"/>
      <c r="O893" s="3"/>
      <c r="P893" s="34">
        <f t="shared" si="40"/>
        <v>810454524</v>
      </c>
      <c r="Q893" s="165">
        <v>563828704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30828227</v>
      </c>
      <c r="X893" s="3"/>
      <c r="Y893" s="3">
        <v>0</v>
      </c>
      <c r="Z893" s="3">
        <v>0</v>
      </c>
      <c r="AA893" s="3">
        <v>0</v>
      </c>
      <c r="AB893" s="3"/>
      <c r="AC893" s="36">
        <f t="shared" si="39"/>
        <v>30828227</v>
      </c>
      <c r="AD893" s="37">
        <f t="shared" si="41"/>
        <v>215797593</v>
      </c>
      <c r="AE893" s="144"/>
      <c r="AG893" s="144"/>
      <c r="AI893" s="144"/>
    </row>
    <row r="894" spans="1:35" hidden="1" x14ac:dyDescent="0.25">
      <c r="A894" s="38">
        <v>882</v>
      </c>
      <c r="B894" s="61"/>
      <c r="C894" s="143" t="str">
        <f>VLOOKUP(D894,[8]Hoja1!$A$2:$B$1115,2,0)</f>
        <v>63690</v>
      </c>
      <c r="D894" s="31">
        <v>890001127</v>
      </c>
      <c r="E894" s="31">
        <v>219063690</v>
      </c>
      <c r="F894" s="61" t="s">
        <v>1047</v>
      </c>
      <c r="G894" s="33">
        <v>0</v>
      </c>
      <c r="H894" s="33">
        <v>0</v>
      </c>
      <c r="I894" s="3">
        <v>79076423</v>
      </c>
      <c r="J894" s="3">
        <v>98605823</v>
      </c>
      <c r="K894" s="3">
        <v>0</v>
      </c>
      <c r="L894" s="3"/>
      <c r="M894" s="3"/>
      <c r="N894" s="3"/>
      <c r="O894" s="3"/>
      <c r="P894" s="34">
        <f t="shared" si="40"/>
        <v>177682246</v>
      </c>
      <c r="Q894" s="165">
        <v>124964631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6589702</v>
      </c>
      <c r="X894" s="3"/>
      <c r="Y894" s="3">
        <v>0</v>
      </c>
      <c r="Z894" s="3">
        <v>0</v>
      </c>
      <c r="AA894" s="3">
        <v>0</v>
      </c>
      <c r="AB894" s="3"/>
      <c r="AC894" s="36">
        <f t="shared" si="39"/>
        <v>6589702</v>
      </c>
      <c r="AD894" s="37">
        <f t="shared" si="41"/>
        <v>46127913</v>
      </c>
      <c r="AE894" s="144"/>
      <c r="AG894" s="144"/>
      <c r="AI894" s="144"/>
    </row>
    <row r="895" spans="1:35" hidden="1" x14ac:dyDescent="0.25">
      <c r="A895" s="29">
        <v>883</v>
      </c>
      <c r="B895" s="61"/>
      <c r="C895" s="143" t="str">
        <f>VLOOKUP(D895,[8]Hoja1!$A$2:$B$1115,2,0)</f>
        <v>66045</v>
      </c>
      <c r="D895" s="31">
        <v>891480022</v>
      </c>
      <c r="E895" s="31">
        <v>214566045</v>
      </c>
      <c r="F895" s="61" t="s">
        <v>1048</v>
      </c>
      <c r="G895" s="33">
        <v>0</v>
      </c>
      <c r="H895" s="33">
        <v>0</v>
      </c>
      <c r="I895" s="3">
        <v>140346952</v>
      </c>
      <c r="J895" s="3">
        <v>177746140</v>
      </c>
      <c r="K895" s="3">
        <v>0</v>
      </c>
      <c r="L895" s="3"/>
      <c r="M895" s="3"/>
      <c r="N895" s="3"/>
      <c r="O895" s="3"/>
      <c r="P895" s="34">
        <f t="shared" si="40"/>
        <v>318093092</v>
      </c>
      <c r="Q895" s="165">
        <v>224528456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11695579</v>
      </c>
      <c r="X895" s="3"/>
      <c r="Y895" s="3">
        <v>0</v>
      </c>
      <c r="Z895" s="3">
        <v>0</v>
      </c>
      <c r="AA895" s="3">
        <v>0</v>
      </c>
      <c r="AB895" s="3"/>
      <c r="AC895" s="36">
        <f t="shared" si="39"/>
        <v>11695579</v>
      </c>
      <c r="AD895" s="37">
        <f t="shared" si="41"/>
        <v>81869057</v>
      </c>
      <c r="AE895" s="144"/>
      <c r="AG895" s="144"/>
      <c r="AI895" s="144"/>
    </row>
    <row r="896" spans="1:35" hidden="1" x14ac:dyDescent="0.25">
      <c r="A896" s="38">
        <v>884</v>
      </c>
      <c r="B896" s="61"/>
      <c r="C896" s="143" t="str">
        <f>VLOOKUP(D896,[8]Hoja1!$A$2:$B$1115,2,0)</f>
        <v>66075</v>
      </c>
      <c r="D896" s="31">
        <v>890801143</v>
      </c>
      <c r="E896" s="31">
        <v>217566075</v>
      </c>
      <c r="F896" s="61" t="s">
        <v>645</v>
      </c>
      <c r="G896" s="33">
        <v>0</v>
      </c>
      <c r="H896" s="33">
        <v>0</v>
      </c>
      <c r="I896" s="3">
        <v>70929859</v>
      </c>
      <c r="J896" s="3">
        <v>104292975</v>
      </c>
      <c r="K896" s="3">
        <v>0</v>
      </c>
      <c r="L896" s="3"/>
      <c r="M896" s="3"/>
      <c r="N896" s="3"/>
      <c r="O896" s="3"/>
      <c r="P896" s="34">
        <f t="shared" si="40"/>
        <v>175222834</v>
      </c>
      <c r="Q896" s="165">
        <v>127936263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5910822</v>
      </c>
      <c r="X896" s="3"/>
      <c r="Y896" s="3">
        <v>0</v>
      </c>
      <c r="Z896" s="3">
        <v>0</v>
      </c>
      <c r="AA896" s="3">
        <v>0</v>
      </c>
      <c r="AB896" s="3"/>
      <c r="AC896" s="36">
        <f t="shared" si="39"/>
        <v>5910822</v>
      </c>
      <c r="AD896" s="37">
        <f t="shared" si="41"/>
        <v>41375749</v>
      </c>
      <c r="AE896" s="144"/>
      <c r="AG896" s="144"/>
      <c r="AI896" s="144"/>
    </row>
    <row r="897" spans="1:35" hidden="1" x14ac:dyDescent="0.25">
      <c r="A897" s="29">
        <v>885</v>
      </c>
      <c r="B897" s="61"/>
      <c r="C897" s="143" t="str">
        <f>VLOOKUP(D897,[8]Hoja1!$A$2:$B$1115,2,0)</f>
        <v>66088</v>
      </c>
      <c r="D897" s="31">
        <v>891480024</v>
      </c>
      <c r="E897" s="31">
        <v>218866088</v>
      </c>
      <c r="F897" s="61" t="s">
        <v>1049</v>
      </c>
      <c r="G897" s="33">
        <v>0</v>
      </c>
      <c r="H897" s="33">
        <v>0</v>
      </c>
      <c r="I897" s="3">
        <v>385328600</v>
      </c>
      <c r="J897" s="3">
        <v>443244353</v>
      </c>
      <c r="K897" s="3">
        <v>0</v>
      </c>
      <c r="L897" s="3"/>
      <c r="M897" s="3"/>
      <c r="N897" s="3"/>
      <c r="O897" s="3"/>
      <c r="P897" s="34">
        <f t="shared" si="40"/>
        <v>828572953</v>
      </c>
      <c r="Q897" s="165">
        <v>571687221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32110717</v>
      </c>
      <c r="X897" s="3"/>
      <c r="Y897" s="3">
        <v>0</v>
      </c>
      <c r="Z897" s="3">
        <v>0</v>
      </c>
      <c r="AA897" s="3">
        <v>0</v>
      </c>
      <c r="AB897" s="3"/>
      <c r="AC897" s="36">
        <f t="shared" si="39"/>
        <v>32110717</v>
      </c>
      <c r="AD897" s="37">
        <f t="shared" si="41"/>
        <v>224775015</v>
      </c>
      <c r="AE897" s="144"/>
      <c r="AG897" s="144"/>
      <c r="AI897" s="144"/>
    </row>
    <row r="898" spans="1:35" hidden="1" x14ac:dyDescent="0.25">
      <c r="A898" s="38">
        <v>886</v>
      </c>
      <c r="B898" s="61"/>
      <c r="C898" s="143" t="str">
        <f>VLOOKUP(D898,[8]Hoja1!$A$2:$B$1115,2,0)</f>
        <v>66318</v>
      </c>
      <c r="D898" s="31">
        <v>891480025</v>
      </c>
      <c r="E898" s="31">
        <v>211866318</v>
      </c>
      <c r="F898" s="61" t="s">
        <v>1050</v>
      </c>
      <c r="G898" s="33">
        <v>0</v>
      </c>
      <c r="H898" s="33">
        <v>0</v>
      </c>
      <c r="I898" s="3">
        <v>183481616</v>
      </c>
      <c r="J898" s="3">
        <v>220623056</v>
      </c>
      <c r="K898" s="3">
        <v>0</v>
      </c>
      <c r="L898" s="3"/>
      <c r="M898" s="3"/>
      <c r="N898" s="3"/>
      <c r="O898" s="3"/>
      <c r="P898" s="34">
        <f t="shared" si="40"/>
        <v>404104672</v>
      </c>
      <c r="Q898" s="165">
        <v>281783596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15290135</v>
      </c>
      <c r="X898" s="3"/>
      <c r="Y898" s="3">
        <v>0</v>
      </c>
      <c r="Z898" s="3">
        <v>0</v>
      </c>
      <c r="AA898" s="3">
        <v>0</v>
      </c>
      <c r="AB898" s="3"/>
      <c r="AC898" s="36">
        <f t="shared" si="39"/>
        <v>15290135</v>
      </c>
      <c r="AD898" s="37">
        <f t="shared" si="41"/>
        <v>107030941</v>
      </c>
      <c r="AE898" s="144"/>
      <c r="AG898" s="144"/>
      <c r="AI898" s="144"/>
    </row>
    <row r="899" spans="1:35" hidden="1" x14ac:dyDescent="0.25">
      <c r="A899" s="29">
        <v>887</v>
      </c>
      <c r="B899" s="61"/>
      <c r="C899" s="143" t="str">
        <f>VLOOKUP(D899,[8]Hoja1!$A$2:$B$1115,2,0)</f>
        <v>66383</v>
      </c>
      <c r="D899" s="31">
        <v>891480026</v>
      </c>
      <c r="E899" s="31">
        <v>218366383</v>
      </c>
      <c r="F899" s="61" t="s">
        <v>1051</v>
      </c>
      <c r="G899" s="33">
        <v>0</v>
      </c>
      <c r="H899" s="33">
        <v>0</v>
      </c>
      <c r="I899" s="3">
        <v>110492334</v>
      </c>
      <c r="J899" s="3">
        <v>127310349</v>
      </c>
      <c r="K899" s="3">
        <v>0</v>
      </c>
      <c r="L899" s="3"/>
      <c r="M899" s="3"/>
      <c r="N899" s="3"/>
      <c r="O899" s="3"/>
      <c r="P899" s="34">
        <f t="shared" si="40"/>
        <v>237802683</v>
      </c>
      <c r="Q899" s="165">
        <v>164141129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9207695</v>
      </c>
      <c r="X899" s="3"/>
      <c r="Y899" s="3">
        <v>0</v>
      </c>
      <c r="Z899" s="3">
        <v>0</v>
      </c>
      <c r="AA899" s="3">
        <v>0</v>
      </c>
      <c r="AB899" s="3"/>
      <c r="AC899" s="36">
        <f t="shared" si="39"/>
        <v>9207695</v>
      </c>
      <c r="AD899" s="37">
        <f t="shared" si="41"/>
        <v>64453859</v>
      </c>
      <c r="AE899" s="144"/>
      <c r="AG899" s="144"/>
      <c r="AI899" s="144"/>
    </row>
    <row r="900" spans="1:35" hidden="1" x14ac:dyDescent="0.25">
      <c r="A900" s="38">
        <v>888</v>
      </c>
      <c r="B900" s="61"/>
      <c r="C900" s="143" t="str">
        <f>VLOOKUP(D900,[8]Hoja1!$A$2:$B$1115,2,0)</f>
        <v>66400</v>
      </c>
      <c r="D900" s="31">
        <v>891480027</v>
      </c>
      <c r="E900" s="31">
        <v>210066400</v>
      </c>
      <c r="F900" s="61" t="s">
        <v>1052</v>
      </c>
      <c r="G900" s="33">
        <v>0</v>
      </c>
      <c r="H900" s="33">
        <v>0</v>
      </c>
      <c r="I900" s="3">
        <v>388020936</v>
      </c>
      <c r="J900" s="3">
        <v>418633701</v>
      </c>
      <c r="K900" s="3">
        <v>0</v>
      </c>
      <c r="L900" s="3"/>
      <c r="M900" s="3"/>
      <c r="N900" s="3"/>
      <c r="O900" s="3"/>
      <c r="P900" s="34">
        <f t="shared" si="40"/>
        <v>806654637</v>
      </c>
      <c r="Q900" s="165">
        <v>547974013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32335078</v>
      </c>
      <c r="X900" s="3"/>
      <c r="Y900" s="3">
        <v>0</v>
      </c>
      <c r="Z900" s="3">
        <v>0</v>
      </c>
      <c r="AA900" s="3">
        <v>0</v>
      </c>
      <c r="AB900" s="3"/>
      <c r="AC900" s="36">
        <f t="shared" si="39"/>
        <v>32335078</v>
      </c>
      <c r="AD900" s="37">
        <f t="shared" si="41"/>
        <v>226345546</v>
      </c>
      <c r="AE900" s="144"/>
      <c r="AG900" s="144"/>
      <c r="AI900" s="144"/>
    </row>
    <row r="901" spans="1:35" hidden="1" x14ac:dyDescent="0.25">
      <c r="A901" s="29">
        <v>889</v>
      </c>
      <c r="B901" s="61"/>
      <c r="C901" s="143" t="str">
        <f>VLOOKUP(D901,[8]Hoja1!$A$2:$B$1115,2,0)</f>
        <v>66440</v>
      </c>
      <c r="D901" s="31">
        <v>800099317</v>
      </c>
      <c r="E901" s="31">
        <v>214066440</v>
      </c>
      <c r="F901" s="61" t="s">
        <v>1053</v>
      </c>
      <c r="G901" s="33">
        <v>0</v>
      </c>
      <c r="H901" s="33">
        <v>0</v>
      </c>
      <c r="I901" s="3">
        <v>265061256</v>
      </c>
      <c r="J901" s="3">
        <v>289968614</v>
      </c>
      <c r="K901" s="3">
        <v>0</v>
      </c>
      <c r="L901" s="3"/>
      <c r="M901" s="3"/>
      <c r="N901" s="3"/>
      <c r="O901" s="3"/>
      <c r="P901" s="34">
        <f t="shared" si="40"/>
        <v>555029870</v>
      </c>
      <c r="Q901" s="165">
        <v>378322366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22088438</v>
      </c>
      <c r="X901" s="3"/>
      <c r="Y901" s="3">
        <v>0</v>
      </c>
      <c r="Z901" s="3">
        <v>0</v>
      </c>
      <c r="AA901" s="3">
        <v>0</v>
      </c>
      <c r="AB901" s="3"/>
      <c r="AC901" s="36">
        <f t="shared" si="39"/>
        <v>22088438</v>
      </c>
      <c r="AD901" s="37">
        <f t="shared" si="41"/>
        <v>154619066</v>
      </c>
      <c r="AE901" s="144"/>
      <c r="AG901" s="144"/>
      <c r="AI901" s="144"/>
    </row>
    <row r="902" spans="1:35" hidden="1" x14ac:dyDescent="0.25">
      <c r="A902" s="38">
        <v>890</v>
      </c>
      <c r="B902" s="61"/>
      <c r="C902" s="143" t="str">
        <f>VLOOKUP(D902,[8]Hoja1!$A$2:$B$1115,2,0)</f>
        <v>66456</v>
      </c>
      <c r="D902" s="31">
        <v>800031075</v>
      </c>
      <c r="E902" s="31">
        <v>215666456</v>
      </c>
      <c r="F902" s="61" t="s">
        <v>1054</v>
      </c>
      <c r="G902" s="33">
        <v>0</v>
      </c>
      <c r="H902" s="33">
        <v>0</v>
      </c>
      <c r="I902" s="3">
        <v>632605072</v>
      </c>
      <c r="J902" s="3">
        <v>516216270</v>
      </c>
      <c r="K902" s="3">
        <v>0</v>
      </c>
      <c r="L902" s="3"/>
      <c r="M902" s="3"/>
      <c r="N902" s="3"/>
      <c r="O902" s="3"/>
      <c r="P902" s="34">
        <f t="shared" si="40"/>
        <v>1148821342</v>
      </c>
      <c r="Q902" s="165">
        <v>727084626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52717089</v>
      </c>
      <c r="X902" s="3"/>
      <c r="Y902" s="3">
        <v>0</v>
      </c>
      <c r="Z902" s="3">
        <v>0</v>
      </c>
      <c r="AA902" s="3">
        <v>0</v>
      </c>
      <c r="AB902" s="3"/>
      <c r="AC902" s="36">
        <f t="shared" si="39"/>
        <v>52717089</v>
      </c>
      <c r="AD902" s="37">
        <f t="shared" si="41"/>
        <v>369019627</v>
      </c>
      <c r="AE902" s="144"/>
      <c r="AG902" s="144"/>
      <c r="AI902" s="144"/>
    </row>
    <row r="903" spans="1:35" hidden="1" x14ac:dyDescent="0.25">
      <c r="A903" s="29">
        <v>891</v>
      </c>
      <c r="B903" s="61"/>
      <c r="C903" s="143" t="str">
        <f>VLOOKUP(D903,[8]Hoja1!$A$2:$B$1115,2,0)</f>
        <v>66572</v>
      </c>
      <c r="D903" s="31">
        <v>891480031</v>
      </c>
      <c r="E903" s="31">
        <v>217266572</v>
      </c>
      <c r="F903" s="61" t="s">
        <v>1055</v>
      </c>
      <c r="G903" s="33">
        <v>0</v>
      </c>
      <c r="H903" s="33">
        <v>0</v>
      </c>
      <c r="I903" s="3">
        <v>1234687776</v>
      </c>
      <c r="J903" s="3">
        <v>1010239637</v>
      </c>
      <c r="K903" s="3">
        <v>0</v>
      </c>
      <c r="L903" s="3"/>
      <c r="M903" s="3"/>
      <c r="N903" s="3"/>
      <c r="O903" s="3"/>
      <c r="P903" s="34">
        <f t="shared" si="40"/>
        <v>2244927413</v>
      </c>
      <c r="Q903" s="165">
        <v>1339275574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102890648</v>
      </c>
      <c r="X903" s="3"/>
      <c r="Y903" s="3">
        <v>0</v>
      </c>
      <c r="Z903" s="3">
        <v>0</v>
      </c>
      <c r="AA903" s="3">
        <v>0</v>
      </c>
      <c r="AB903" s="3"/>
      <c r="AC903" s="36">
        <f t="shared" si="39"/>
        <v>102890648</v>
      </c>
      <c r="AD903" s="37">
        <f t="shared" si="41"/>
        <v>802761191</v>
      </c>
      <c r="AE903" s="144"/>
      <c r="AG903" s="144"/>
      <c r="AI903" s="144"/>
    </row>
    <row r="904" spans="1:35" hidden="1" x14ac:dyDescent="0.25">
      <c r="A904" s="38">
        <v>892</v>
      </c>
      <c r="B904" s="61"/>
      <c r="C904" s="143" t="str">
        <f>VLOOKUP(D904,[8]Hoja1!$A$2:$B$1115,2,0)</f>
        <v>66594</v>
      </c>
      <c r="D904" s="31">
        <v>891480032</v>
      </c>
      <c r="E904" s="31">
        <v>219466594</v>
      </c>
      <c r="F904" s="61" t="s">
        <v>1056</v>
      </c>
      <c r="G904" s="33">
        <v>0</v>
      </c>
      <c r="H904" s="33">
        <v>0</v>
      </c>
      <c r="I904" s="3">
        <v>511246328</v>
      </c>
      <c r="J904" s="3">
        <v>632881811</v>
      </c>
      <c r="K904" s="3">
        <v>0</v>
      </c>
      <c r="L904" s="3"/>
      <c r="M904" s="3"/>
      <c r="N904" s="3"/>
      <c r="O904" s="3"/>
      <c r="P904" s="34">
        <f t="shared" si="40"/>
        <v>1144128139</v>
      </c>
      <c r="Q904" s="165">
        <v>803297255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42603861</v>
      </c>
      <c r="X904" s="3"/>
      <c r="Y904" s="3">
        <v>0</v>
      </c>
      <c r="Z904" s="3">
        <v>0</v>
      </c>
      <c r="AA904" s="3">
        <v>0</v>
      </c>
      <c r="AB904" s="3"/>
      <c r="AC904" s="36">
        <f t="shared" si="39"/>
        <v>42603861</v>
      </c>
      <c r="AD904" s="37">
        <f t="shared" si="41"/>
        <v>298227023</v>
      </c>
      <c r="AE904" s="144"/>
      <c r="AG904" s="144"/>
      <c r="AI904" s="144"/>
    </row>
    <row r="905" spans="1:35" hidden="1" x14ac:dyDescent="0.25">
      <c r="A905" s="29">
        <v>893</v>
      </c>
      <c r="B905" s="61"/>
      <c r="C905" s="143" t="str">
        <f>VLOOKUP(D905,[8]Hoja1!$A$2:$B$1115,2,0)</f>
        <v>66682</v>
      </c>
      <c r="D905" s="31">
        <v>891480033</v>
      </c>
      <c r="E905" s="31">
        <v>218266682</v>
      </c>
      <c r="F905" s="61" t="s">
        <v>1057</v>
      </c>
      <c r="G905" s="33">
        <v>0</v>
      </c>
      <c r="H905" s="33">
        <v>0</v>
      </c>
      <c r="I905" s="3">
        <v>899067072</v>
      </c>
      <c r="J905" s="3">
        <v>1094988943</v>
      </c>
      <c r="K905" s="3">
        <v>0</v>
      </c>
      <c r="L905" s="3"/>
      <c r="M905" s="3"/>
      <c r="N905" s="3"/>
      <c r="O905" s="3"/>
      <c r="P905" s="34">
        <f t="shared" si="40"/>
        <v>1994056015</v>
      </c>
      <c r="Q905" s="165">
        <v>1394677967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74922256</v>
      </c>
      <c r="X905" s="3"/>
      <c r="Y905" s="3">
        <v>0</v>
      </c>
      <c r="Z905" s="3">
        <v>0</v>
      </c>
      <c r="AA905" s="3">
        <v>0</v>
      </c>
      <c r="AB905" s="3"/>
      <c r="AC905" s="36">
        <f t="shared" si="39"/>
        <v>74922256</v>
      </c>
      <c r="AD905" s="37">
        <f t="shared" si="41"/>
        <v>524455792</v>
      </c>
      <c r="AE905" s="144"/>
      <c r="AG905" s="144"/>
      <c r="AI905" s="144"/>
    </row>
    <row r="906" spans="1:35" hidden="1" x14ac:dyDescent="0.25">
      <c r="A906" s="38">
        <v>894</v>
      </c>
      <c r="B906" s="61"/>
      <c r="C906" s="143" t="str">
        <f>VLOOKUP(D906,[8]Hoja1!$A$2:$B$1115,2,0)</f>
        <v>66687</v>
      </c>
      <c r="D906" s="31">
        <v>891480034</v>
      </c>
      <c r="E906" s="31">
        <v>218766687</v>
      </c>
      <c r="F906" s="61" t="s">
        <v>1058</v>
      </c>
      <c r="G906" s="33">
        <v>0</v>
      </c>
      <c r="H906" s="33">
        <v>0</v>
      </c>
      <c r="I906" s="3">
        <v>185713044</v>
      </c>
      <c r="J906" s="3">
        <v>185847676</v>
      </c>
      <c r="K906" s="3">
        <v>0</v>
      </c>
      <c r="L906" s="3"/>
      <c r="M906" s="3"/>
      <c r="N906" s="3"/>
      <c r="O906" s="3"/>
      <c r="P906" s="34">
        <f t="shared" si="40"/>
        <v>371560720</v>
      </c>
      <c r="Q906" s="165">
        <v>247752024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15476087</v>
      </c>
      <c r="X906" s="3"/>
      <c r="Y906" s="3">
        <v>0</v>
      </c>
      <c r="Z906" s="3">
        <v>0</v>
      </c>
      <c r="AA906" s="3">
        <v>0</v>
      </c>
      <c r="AB906" s="3"/>
      <c r="AC906" s="36">
        <f t="shared" si="39"/>
        <v>15476087</v>
      </c>
      <c r="AD906" s="37">
        <f t="shared" si="41"/>
        <v>108332609</v>
      </c>
      <c r="AE906" s="144"/>
      <c r="AG906" s="144"/>
      <c r="AI906" s="144"/>
    </row>
    <row r="907" spans="1:35" hidden="1" x14ac:dyDescent="0.25">
      <c r="A907" s="29">
        <v>895</v>
      </c>
      <c r="B907" s="61"/>
      <c r="C907" s="143" t="str">
        <f>VLOOKUP(D907,[8]Hoja1!$A$2:$B$1115,2,0)</f>
        <v>68013</v>
      </c>
      <c r="D907" s="31">
        <v>890210928</v>
      </c>
      <c r="E907" s="31">
        <v>211368013</v>
      </c>
      <c r="F907" s="61" t="s">
        <v>1059</v>
      </c>
      <c r="G907" s="33">
        <v>0</v>
      </c>
      <c r="H907" s="33">
        <v>0</v>
      </c>
      <c r="I907" s="3">
        <v>22291635</v>
      </c>
      <c r="J907" s="3">
        <v>23080667</v>
      </c>
      <c r="K907" s="3">
        <v>0</v>
      </c>
      <c r="L907" s="3"/>
      <c r="M907" s="3"/>
      <c r="N907" s="3"/>
      <c r="O907" s="3"/>
      <c r="P907" s="34">
        <f t="shared" si="40"/>
        <v>45372302</v>
      </c>
      <c r="Q907" s="165">
        <v>30511211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1857636</v>
      </c>
      <c r="X907" s="3"/>
      <c r="Y907" s="3">
        <v>0</v>
      </c>
      <c r="Z907" s="3">
        <v>0</v>
      </c>
      <c r="AA907" s="3">
        <v>0</v>
      </c>
      <c r="AB907" s="3"/>
      <c r="AC907" s="36">
        <f t="shared" si="39"/>
        <v>1857636</v>
      </c>
      <c r="AD907" s="37">
        <f t="shared" si="41"/>
        <v>13003455</v>
      </c>
      <c r="AE907" s="144"/>
      <c r="AG907" s="144"/>
      <c r="AI907" s="144"/>
    </row>
    <row r="908" spans="1:35" hidden="1" x14ac:dyDescent="0.25">
      <c r="A908" s="38">
        <v>896</v>
      </c>
      <c r="B908" s="61"/>
      <c r="C908" s="143" t="str">
        <f>VLOOKUP(D908,[8]Hoja1!$A$2:$B$1115,2,0)</f>
        <v>68020</v>
      </c>
      <c r="D908" s="31">
        <v>800099455</v>
      </c>
      <c r="E908" s="31">
        <v>212068020</v>
      </c>
      <c r="F908" s="61" t="s">
        <v>630</v>
      </c>
      <c r="G908" s="33">
        <v>0</v>
      </c>
      <c r="H908" s="33">
        <v>0</v>
      </c>
      <c r="I908" s="3">
        <v>53515336</v>
      </c>
      <c r="J908" s="3">
        <v>58496931</v>
      </c>
      <c r="K908" s="3">
        <v>0</v>
      </c>
      <c r="L908" s="3"/>
      <c r="M908" s="3"/>
      <c r="N908" s="3"/>
      <c r="O908" s="3"/>
      <c r="P908" s="34">
        <f t="shared" si="40"/>
        <v>112012267</v>
      </c>
      <c r="Q908" s="165">
        <v>76335375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4459611</v>
      </c>
      <c r="X908" s="3"/>
      <c r="Y908" s="3">
        <v>0</v>
      </c>
      <c r="Z908" s="3">
        <v>0</v>
      </c>
      <c r="AA908" s="3">
        <v>0</v>
      </c>
      <c r="AB908" s="3"/>
      <c r="AC908" s="36">
        <f t="shared" si="39"/>
        <v>4459611</v>
      </c>
      <c r="AD908" s="37">
        <f t="shared" si="41"/>
        <v>31217281</v>
      </c>
      <c r="AE908" s="144"/>
      <c r="AG908" s="144"/>
      <c r="AI908" s="144"/>
    </row>
    <row r="909" spans="1:35" hidden="1" x14ac:dyDescent="0.25">
      <c r="A909" s="29">
        <v>897</v>
      </c>
      <c r="B909" s="61"/>
      <c r="C909" s="143" t="str">
        <f>VLOOKUP(D909,[8]Hoja1!$A$2:$B$1115,2,0)</f>
        <v>68051</v>
      </c>
      <c r="D909" s="31">
        <v>890205334</v>
      </c>
      <c r="E909" s="31">
        <v>215168051</v>
      </c>
      <c r="F909" s="61" t="s">
        <v>1060</v>
      </c>
      <c r="G909" s="33">
        <v>0</v>
      </c>
      <c r="H909" s="33">
        <v>0</v>
      </c>
      <c r="I909" s="3">
        <v>182586450</v>
      </c>
      <c r="J909" s="3">
        <v>164958612</v>
      </c>
      <c r="K909" s="3">
        <v>0</v>
      </c>
      <c r="L909" s="3"/>
      <c r="M909" s="3"/>
      <c r="N909" s="3"/>
      <c r="O909" s="3"/>
      <c r="P909" s="34">
        <f t="shared" si="40"/>
        <v>347545062</v>
      </c>
      <c r="Q909" s="165">
        <v>225820764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15215538</v>
      </c>
      <c r="X909" s="3"/>
      <c r="Y909" s="3">
        <v>0</v>
      </c>
      <c r="Z909" s="3">
        <v>0</v>
      </c>
      <c r="AA909" s="3">
        <v>0</v>
      </c>
      <c r="AB909" s="3"/>
      <c r="AC909" s="36">
        <f t="shared" ref="AC909:AC972" si="42">SUM(R909:AA909)</f>
        <v>15215538</v>
      </c>
      <c r="AD909" s="37">
        <f t="shared" si="41"/>
        <v>106508760</v>
      </c>
      <c r="AE909" s="144"/>
      <c r="AG909" s="144"/>
      <c r="AI909" s="144"/>
    </row>
    <row r="910" spans="1:35" hidden="1" x14ac:dyDescent="0.25">
      <c r="A910" s="38">
        <v>898</v>
      </c>
      <c r="B910" s="61"/>
      <c r="C910" s="143" t="str">
        <f>VLOOKUP(D910,[8]Hoja1!$A$2:$B$1115,2,0)</f>
        <v>68077</v>
      </c>
      <c r="D910" s="31">
        <v>890206033</v>
      </c>
      <c r="E910" s="31">
        <v>217768077</v>
      </c>
      <c r="F910" s="61" t="s">
        <v>322</v>
      </c>
      <c r="G910" s="33">
        <v>0</v>
      </c>
      <c r="H910" s="33">
        <v>0</v>
      </c>
      <c r="I910" s="3">
        <v>335201948</v>
      </c>
      <c r="J910" s="3">
        <v>373742209</v>
      </c>
      <c r="K910" s="3">
        <v>0</v>
      </c>
      <c r="L910" s="3"/>
      <c r="M910" s="3"/>
      <c r="N910" s="3"/>
      <c r="O910" s="3"/>
      <c r="P910" s="34">
        <f t="shared" ref="P910:P973" si="43">SUM(G910:N910)</f>
        <v>708944157</v>
      </c>
      <c r="Q910" s="165">
        <v>485476193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27933496</v>
      </c>
      <c r="X910" s="3"/>
      <c r="Y910" s="3">
        <v>0</v>
      </c>
      <c r="Z910" s="3">
        <v>0</v>
      </c>
      <c r="AA910" s="3">
        <v>0</v>
      </c>
      <c r="AB910" s="3"/>
      <c r="AC910" s="36">
        <f t="shared" si="42"/>
        <v>27933496</v>
      </c>
      <c r="AD910" s="37">
        <f t="shared" si="41"/>
        <v>195534468</v>
      </c>
      <c r="AE910" s="144"/>
      <c r="AG910" s="144"/>
      <c r="AI910" s="144"/>
    </row>
    <row r="911" spans="1:35" hidden="1" x14ac:dyDescent="0.25">
      <c r="A911" s="29">
        <v>899</v>
      </c>
      <c r="B911" s="61"/>
      <c r="C911" s="143" t="str">
        <f>VLOOKUP(D911,[8]Hoja1!$A$2:$B$1115,2,0)</f>
        <v>68079</v>
      </c>
      <c r="D911" s="31">
        <v>890210932</v>
      </c>
      <c r="E911" s="31">
        <v>217968079</v>
      </c>
      <c r="F911" s="61" t="s">
        <v>1061</v>
      </c>
      <c r="G911" s="33">
        <v>0</v>
      </c>
      <c r="H911" s="33">
        <v>0</v>
      </c>
      <c r="I911" s="3">
        <v>116334042</v>
      </c>
      <c r="J911" s="3">
        <v>146242595</v>
      </c>
      <c r="K911" s="3">
        <v>0</v>
      </c>
      <c r="L911" s="3"/>
      <c r="M911" s="3"/>
      <c r="N911" s="3"/>
      <c r="O911" s="3"/>
      <c r="P911" s="34">
        <f t="shared" si="43"/>
        <v>262576637</v>
      </c>
      <c r="Q911" s="165">
        <v>185020611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9694504</v>
      </c>
      <c r="X911" s="3"/>
      <c r="Y911" s="3">
        <v>0</v>
      </c>
      <c r="Z911" s="3">
        <v>0</v>
      </c>
      <c r="AA911" s="3">
        <v>0</v>
      </c>
      <c r="AB911" s="3"/>
      <c r="AC911" s="36">
        <f t="shared" si="42"/>
        <v>9694504</v>
      </c>
      <c r="AD911" s="37">
        <f t="shared" ref="AD911:AD974" si="44">+P911-Q911+AB911-AC911</f>
        <v>67861522</v>
      </c>
      <c r="AE911" s="144"/>
      <c r="AG911" s="144"/>
      <c r="AI911" s="144"/>
    </row>
    <row r="912" spans="1:35" hidden="1" x14ac:dyDescent="0.25">
      <c r="A912" s="38">
        <v>900</v>
      </c>
      <c r="B912" s="61"/>
      <c r="C912" s="143" t="str">
        <f>VLOOKUP(D912,[8]Hoja1!$A$2:$B$1115,2,0)</f>
        <v>68092</v>
      </c>
      <c r="D912" s="31">
        <v>890208119</v>
      </c>
      <c r="E912" s="31">
        <v>219268092</v>
      </c>
      <c r="F912" s="61" t="s">
        <v>325</v>
      </c>
      <c r="G912" s="33">
        <v>0</v>
      </c>
      <c r="H912" s="33">
        <v>0</v>
      </c>
      <c r="I912" s="3">
        <v>145632954</v>
      </c>
      <c r="J912" s="3">
        <v>137110787</v>
      </c>
      <c r="K912" s="3">
        <v>0</v>
      </c>
      <c r="L912" s="3"/>
      <c r="M912" s="3"/>
      <c r="N912" s="3"/>
      <c r="O912" s="3"/>
      <c r="P912" s="34">
        <f t="shared" si="43"/>
        <v>282743741</v>
      </c>
      <c r="Q912" s="165">
        <v>185655107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12136080</v>
      </c>
      <c r="X912" s="3"/>
      <c r="Y912" s="3">
        <v>0</v>
      </c>
      <c r="Z912" s="3">
        <v>0</v>
      </c>
      <c r="AA912" s="3">
        <v>0</v>
      </c>
      <c r="AB912" s="3"/>
      <c r="AC912" s="36">
        <f t="shared" si="42"/>
        <v>12136080</v>
      </c>
      <c r="AD912" s="37">
        <f t="shared" si="44"/>
        <v>84952554</v>
      </c>
      <c r="AE912" s="144"/>
      <c r="AG912" s="144"/>
      <c r="AI912" s="144"/>
    </row>
    <row r="913" spans="1:35" hidden="1" x14ac:dyDescent="0.25">
      <c r="A913" s="29">
        <v>901</v>
      </c>
      <c r="B913" s="61"/>
      <c r="C913" s="143" t="str">
        <f>VLOOKUP(D913,[8]Hoja1!$A$2:$B$1115,2,0)</f>
        <v>68101</v>
      </c>
      <c r="D913" s="31">
        <v>890210890</v>
      </c>
      <c r="E913" s="31">
        <v>210168101</v>
      </c>
      <c r="F913" s="61" t="s">
        <v>646</v>
      </c>
      <c r="G913" s="33">
        <v>0</v>
      </c>
      <c r="H913" s="33">
        <v>0</v>
      </c>
      <c r="I913" s="3">
        <v>203084256</v>
      </c>
      <c r="J913" s="3">
        <v>220290135</v>
      </c>
      <c r="K913" s="3">
        <v>0</v>
      </c>
      <c r="L913" s="3"/>
      <c r="M913" s="3"/>
      <c r="N913" s="3"/>
      <c r="O913" s="3"/>
      <c r="P913" s="34">
        <f t="shared" si="43"/>
        <v>423374391</v>
      </c>
      <c r="Q913" s="165">
        <v>287984887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16923688</v>
      </c>
      <c r="X913" s="3"/>
      <c r="Y913" s="3">
        <v>0</v>
      </c>
      <c r="Z913" s="3">
        <v>0</v>
      </c>
      <c r="AA913" s="3">
        <v>0</v>
      </c>
      <c r="AB913" s="3"/>
      <c r="AC913" s="36">
        <f t="shared" si="42"/>
        <v>16923688</v>
      </c>
      <c r="AD913" s="37">
        <f t="shared" si="44"/>
        <v>118465816</v>
      </c>
      <c r="AE913" s="144"/>
      <c r="AG913" s="144"/>
      <c r="AI913" s="144"/>
    </row>
    <row r="914" spans="1:35" hidden="1" x14ac:dyDescent="0.25">
      <c r="A914" s="38">
        <v>902</v>
      </c>
      <c r="B914" s="61"/>
      <c r="C914" s="143" t="str">
        <f>VLOOKUP(D914,[8]Hoja1!$A$2:$B$1115,2,0)</f>
        <v>68121</v>
      </c>
      <c r="D914" s="31">
        <v>890205575</v>
      </c>
      <c r="E914" s="31">
        <v>212168121</v>
      </c>
      <c r="F914" s="61" t="s">
        <v>738</v>
      </c>
      <c r="G914" s="33">
        <v>0</v>
      </c>
      <c r="H914" s="33">
        <v>0</v>
      </c>
      <c r="I914" s="3">
        <v>21906757</v>
      </c>
      <c r="J914" s="3">
        <v>23189584</v>
      </c>
      <c r="K914" s="3">
        <v>0</v>
      </c>
      <c r="L914" s="3"/>
      <c r="M914" s="3"/>
      <c r="N914" s="3"/>
      <c r="O914" s="3"/>
      <c r="P914" s="34">
        <f t="shared" si="43"/>
        <v>45096341</v>
      </c>
      <c r="Q914" s="165">
        <v>30491836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1825563</v>
      </c>
      <c r="X914" s="3"/>
      <c r="Y914" s="3">
        <v>0</v>
      </c>
      <c r="Z914" s="3">
        <v>0</v>
      </c>
      <c r="AA914" s="3">
        <v>0</v>
      </c>
      <c r="AB914" s="3"/>
      <c r="AC914" s="36">
        <f t="shared" si="42"/>
        <v>1825563</v>
      </c>
      <c r="AD914" s="37">
        <f t="shared" si="44"/>
        <v>12778942</v>
      </c>
      <c r="AE914" s="144"/>
      <c r="AG914" s="144"/>
      <c r="AI914" s="144"/>
    </row>
    <row r="915" spans="1:35" hidden="1" x14ac:dyDescent="0.25">
      <c r="A915" s="29">
        <v>903</v>
      </c>
      <c r="B915" s="61"/>
      <c r="C915" s="143" t="str">
        <f>VLOOKUP(D915,[8]Hoja1!$A$2:$B$1115,2,0)</f>
        <v>68132</v>
      </c>
      <c r="D915" s="31">
        <v>890210967</v>
      </c>
      <c r="E915" s="31">
        <v>213268132</v>
      </c>
      <c r="F915" s="61" t="s">
        <v>1062</v>
      </c>
      <c r="G915" s="33">
        <v>0</v>
      </c>
      <c r="H915" s="33">
        <v>0</v>
      </c>
      <c r="I915" s="3">
        <v>33757156</v>
      </c>
      <c r="J915" s="3">
        <v>35753529</v>
      </c>
      <c r="K915" s="3">
        <v>0</v>
      </c>
      <c r="L915" s="3"/>
      <c r="M915" s="3"/>
      <c r="N915" s="3"/>
      <c r="O915" s="3"/>
      <c r="P915" s="34">
        <f t="shared" si="43"/>
        <v>69510685</v>
      </c>
      <c r="Q915" s="165">
        <v>47005913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2813096</v>
      </c>
      <c r="X915" s="3"/>
      <c r="Y915" s="3">
        <v>0</v>
      </c>
      <c r="Z915" s="3">
        <v>0</v>
      </c>
      <c r="AA915" s="3">
        <v>0</v>
      </c>
      <c r="AB915" s="3"/>
      <c r="AC915" s="36">
        <f t="shared" si="42"/>
        <v>2813096</v>
      </c>
      <c r="AD915" s="37">
        <f t="shared" si="44"/>
        <v>19691676</v>
      </c>
      <c r="AE915" s="144"/>
      <c r="AG915" s="144"/>
      <c r="AI915" s="144"/>
    </row>
    <row r="916" spans="1:35" hidden="1" x14ac:dyDescent="0.25">
      <c r="A916" s="38">
        <v>904</v>
      </c>
      <c r="B916" s="61"/>
      <c r="C916" s="143" t="str">
        <f>VLOOKUP(D916,[8]Hoja1!$A$2:$B$1115,2,0)</f>
        <v>68147</v>
      </c>
      <c r="D916" s="31">
        <v>890205119</v>
      </c>
      <c r="E916" s="31">
        <v>214768147</v>
      </c>
      <c r="F916" s="61" t="s">
        <v>1063</v>
      </c>
      <c r="G916" s="33">
        <v>0</v>
      </c>
      <c r="H916" s="33">
        <v>0</v>
      </c>
      <c r="I916" s="3">
        <v>89375452</v>
      </c>
      <c r="J916" s="3">
        <v>98803884</v>
      </c>
      <c r="K916" s="3">
        <v>0</v>
      </c>
      <c r="L916" s="3"/>
      <c r="M916" s="3"/>
      <c r="N916" s="3"/>
      <c r="O916" s="3"/>
      <c r="P916" s="34">
        <f t="shared" si="43"/>
        <v>188179336</v>
      </c>
      <c r="Q916" s="165">
        <v>128595700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7447954</v>
      </c>
      <c r="X916" s="3"/>
      <c r="Y916" s="3">
        <v>0</v>
      </c>
      <c r="Z916" s="3">
        <v>0</v>
      </c>
      <c r="AA916" s="3">
        <v>0</v>
      </c>
      <c r="AB916" s="3"/>
      <c r="AC916" s="36">
        <f t="shared" si="42"/>
        <v>7447954</v>
      </c>
      <c r="AD916" s="37">
        <f t="shared" si="44"/>
        <v>52135682</v>
      </c>
      <c r="AE916" s="144"/>
      <c r="AG916" s="144"/>
      <c r="AI916" s="144"/>
    </row>
    <row r="917" spans="1:35" hidden="1" x14ac:dyDescent="0.25">
      <c r="A917" s="29">
        <v>905</v>
      </c>
      <c r="B917" s="61"/>
      <c r="C917" s="143" t="str">
        <f>VLOOKUP(D917,[8]Hoja1!$A$2:$B$1115,2,0)</f>
        <v>68152</v>
      </c>
      <c r="D917" s="31">
        <v>890210933</v>
      </c>
      <c r="E917" s="31">
        <v>215268152</v>
      </c>
      <c r="F917" s="61" t="s">
        <v>1064</v>
      </c>
      <c r="G917" s="33">
        <v>0</v>
      </c>
      <c r="H917" s="33">
        <v>0</v>
      </c>
      <c r="I917" s="3">
        <v>91405804</v>
      </c>
      <c r="J917" s="3">
        <v>95779528</v>
      </c>
      <c r="K917" s="3">
        <v>0</v>
      </c>
      <c r="L917" s="3"/>
      <c r="M917" s="3"/>
      <c r="N917" s="3"/>
      <c r="O917" s="3"/>
      <c r="P917" s="34">
        <f t="shared" si="43"/>
        <v>187185332</v>
      </c>
      <c r="Q917" s="165">
        <v>126248128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7617150</v>
      </c>
      <c r="X917" s="3"/>
      <c r="Y917" s="3">
        <v>0</v>
      </c>
      <c r="Z917" s="3">
        <v>0</v>
      </c>
      <c r="AA917" s="3">
        <v>0</v>
      </c>
      <c r="AB917" s="3"/>
      <c r="AC917" s="36">
        <f t="shared" si="42"/>
        <v>7617150</v>
      </c>
      <c r="AD917" s="37">
        <f t="shared" si="44"/>
        <v>53320054</v>
      </c>
      <c r="AE917" s="144"/>
      <c r="AG917" s="144"/>
      <c r="AI917" s="144"/>
    </row>
    <row r="918" spans="1:35" hidden="1" x14ac:dyDescent="0.25">
      <c r="A918" s="38">
        <v>906</v>
      </c>
      <c r="B918" s="61"/>
      <c r="C918" s="143" t="str">
        <f>VLOOKUP(D918,[8]Hoja1!$A$2:$B$1115,2,0)</f>
        <v>68160</v>
      </c>
      <c r="D918" s="31">
        <v>890204699</v>
      </c>
      <c r="E918" s="31">
        <v>216068160</v>
      </c>
      <c r="F918" s="61" t="s">
        <v>1065</v>
      </c>
      <c r="G918" s="33">
        <v>0</v>
      </c>
      <c r="H918" s="33">
        <v>0</v>
      </c>
      <c r="I918" s="3">
        <v>27509271</v>
      </c>
      <c r="J918" s="3">
        <v>31533365</v>
      </c>
      <c r="K918" s="3">
        <v>0</v>
      </c>
      <c r="L918" s="3"/>
      <c r="M918" s="3"/>
      <c r="N918" s="3"/>
      <c r="O918" s="3"/>
      <c r="P918" s="34">
        <f t="shared" si="43"/>
        <v>59042636</v>
      </c>
      <c r="Q918" s="165">
        <v>40703121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2292439</v>
      </c>
      <c r="X918" s="3"/>
      <c r="Y918" s="3">
        <v>0</v>
      </c>
      <c r="Z918" s="3">
        <v>0</v>
      </c>
      <c r="AA918" s="3">
        <v>0</v>
      </c>
      <c r="AB918" s="3"/>
      <c r="AC918" s="36">
        <f t="shared" si="42"/>
        <v>2292439</v>
      </c>
      <c r="AD918" s="37">
        <f t="shared" si="44"/>
        <v>16047076</v>
      </c>
      <c r="AE918" s="144"/>
      <c r="AG918" s="144"/>
      <c r="AI918" s="144"/>
    </row>
    <row r="919" spans="1:35" hidden="1" x14ac:dyDescent="0.25">
      <c r="A919" s="29">
        <v>907</v>
      </c>
      <c r="B919" s="61"/>
      <c r="C919" s="143" t="str">
        <f>VLOOKUP(D919,[8]Hoja1!$A$2:$B$1115,2,0)</f>
        <v>68162</v>
      </c>
      <c r="D919" s="31">
        <v>890209889</v>
      </c>
      <c r="E919" s="31">
        <v>216268162</v>
      </c>
      <c r="F919" s="61" t="s">
        <v>1066</v>
      </c>
      <c r="G919" s="33">
        <v>0</v>
      </c>
      <c r="H919" s="33">
        <v>0</v>
      </c>
      <c r="I919" s="3">
        <v>138355076</v>
      </c>
      <c r="J919" s="3">
        <v>145159942</v>
      </c>
      <c r="K919" s="3">
        <v>0</v>
      </c>
      <c r="L919" s="3"/>
      <c r="M919" s="3"/>
      <c r="N919" s="3"/>
      <c r="O919" s="3"/>
      <c r="P919" s="34">
        <f t="shared" si="43"/>
        <v>283515018</v>
      </c>
      <c r="Q919" s="165">
        <v>191278302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11529590</v>
      </c>
      <c r="X919" s="3"/>
      <c r="Y919" s="3">
        <v>0</v>
      </c>
      <c r="Z919" s="3">
        <v>0</v>
      </c>
      <c r="AA919" s="3">
        <v>0</v>
      </c>
      <c r="AB919" s="3"/>
      <c r="AC919" s="36">
        <f t="shared" si="42"/>
        <v>11529590</v>
      </c>
      <c r="AD919" s="37">
        <f t="shared" si="44"/>
        <v>80707126</v>
      </c>
      <c r="AE919" s="144"/>
      <c r="AG919" s="144"/>
      <c r="AI919" s="144"/>
    </row>
    <row r="920" spans="1:35" hidden="1" x14ac:dyDescent="0.25">
      <c r="A920" s="38">
        <v>908</v>
      </c>
      <c r="B920" s="61"/>
      <c r="C920" s="143" t="str">
        <f>VLOOKUP(D920,[8]Hoja1!$A$2:$B$1115,2,0)</f>
        <v>68167</v>
      </c>
      <c r="D920" s="31">
        <v>890205063</v>
      </c>
      <c r="E920" s="31">
        <v>216768167</v>
      </c>
      <c r="F920" s="61" t="s">
        <v>1067</v>
      </c>
      <c r="G920" s="33">
        <v>0</v>
      </c>
      <c r="H920" s="33">
        <v>0</v>
      </c>
      <c r="I920" s="3">
        <v>191127012</v>
      </c>
      <c r="J920" s="3">
        <v>257236487</v>
      </c>
      <c r="K920" s="3">
        <v>0</v>
      </c>
      <c r="L920" s="3"/>
      <c r="M920" s="3"/>
      <c r="N920" s="3"/>
      <c r="O920" s="3"/>
      <c r="P920" s="34">
        <f t="shared" si="43"/>
        <v>448363499</v>
      </c>
      <c r="Q920" s="165">
        <v>320945491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15927251</v>
      </c>
      <c r="X920" s="3"/>
      <c r="Y920" s="3">
        <v>0</v>
      </c>
      <c r="Z920" s="3">
        <v>0</v>
      </c>
      <c r="AA920" s="3">
        <v>0</v>
      </c>
      <c r="AB920" s="3"/>
      <c r="AC920" s="36">
        <f t="shared" si="42"/>
        <v>15927251</v>
      </c>
      <c r="AD920" s="37">
        <f t="shared" si="44"/>
        <v>111490757</v>
      </c>
      <c r="AE920" s="144"/>
      <c r="AG920" s="144"/>
      <c r="AI920" s="144"/>
    </row>
    <row r="921" spans="1:35" hidden="1" x14ac:dyDescent="0.25">
      <c r="A921" s="29">
        <v>909</v>
      </c>
      <c r="B921" s="61"/>
      <c r="C921" s="143" t="str">
        <f>VLOOKUP(D921,[8]Hoja1!$A$2:$B$1115,2,0)</f>
        <v>68169</v>
      </c>
      <c r="D921" s="31">
        <v>890206724</v>
      </c>
      <c r="E921" s="31">
        <v>216968169</v>
      </c>
      <c r="F921" s="61" t="s">
        <v>1068</v>
      </c>
      <c r="G921" s="33">
        <v>0</v>
      </c>
      <c r="H921" s="33">
        <v>0</v>
      </c>
      <c r="I921" s="3">
        <v>36364863</v>
      </c>
      <c r="J921" s="3">
        <v>47063802</v>
      </c>
      <c r="K921" s="3">
        <v>0</v>
      </c>
      <c r="L921" s="3"/>
      <c r="M921" s="3"/>
      <c r="N921" s="3"/>
      <c r="O921" s="3"/>
      <c r="P921" s="34">
        <f t="shared" si="43"/>
        <v>83428665</v>
      </c>
      <c r="Q921" s="165">
        <v>59185422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3030405</v>
      </c>
      <c r="X921" s="3"/>
      <c r="Y921" s="3">
        <v>0</v>
      </c>
      <c r="Z921" s="3">
        <v>0</v>
      </c>
      <c r="AA921" s="3">
        <v>0</v>
      </c>
      <c r="AB921" s="3"/>
      <c r="AC921" s="36">
        <f t="shared" si="42"/>
        <v>3030405</v>
      </c>
      <c r="AD921" s="37">
        <f t="shared" si="44"/>
        <v>21212838</v>
      </c>
      <c r="AE921" s="144"/>
      <c r="AG921" s="144"/>
      <c r="AI921" s="144"/>
    </row>
    <row r="922" spans="1:35" hidden="1" x14ac:dyDescent="0.25">
      <c r="A922" s="38">
        <v>910</v>
      </c>
      <c r="B922" s="61"/>
      <c r="C922" s="143" t="str">
        <f>VLOOKUP(D922,[8]Hoja1!$A$2:$B$1115,2,0)</f>
        <v>68176</v>
      </c>
      <c r="D922" s="31">
        <v>890206290</v>
      </c>
      <c r="E922" s="31">
        <v>217668176</v>
      </c>
      <c r="F922" s="61" t="s">
        <v>708</v>
      </c>
      <c r="G922" s="33">
        <v>0</v>
      </c>
      <c r="H922" s="33">
        <v>0</v>
      </c>
      <c r="I922" s="3">
        <v>41849392</v>
      </c>
      <c r="J922" s="3">
        <v>44588666</v>
      </c>
      <c r="K922" s="3">
        <v>0</v>
      </c>
      <c r="L922" s="3"/>
      <c r="M922" s="3"/>
      <c r="N922" s="3"/>
      <c r="O922" s="3"/>
      <c r="P922" s="34">
        <f t="shared" si="43"/>
        <v>86438058</v>
      </c>
      <c r="Q922" s="165">
        <v>58538462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3487449</v>
      </c>
      <c r="X922" s="3"/>
      <c r="Y922" s="3">
        <v>0</v>
      </c>
      <c r="Z922" s="3">
        <v>0</v>
      </c>
      <c r="AA922" s="3">
        <v>0</v>
      </c>
      <c r="AB922" s="3"/>
      <c r="AC922" s="36">
        <f t="shared" si="42"/>
        <v>3487449</v>
      </c>
      <c r="AD922" s="37">
        <f t="shared" si="44"/>
        <v>24412147</v>
      </c>
      <c r="AE922" s="144"/>
      <c r="AG922" s="144"/>
      <c r="AI922" s="144"/>
    </row>
    <row r="923" spans="1:35" hidden="1" x14ac:dyDescent="0.25">
      <c r="A923" s="29">
        <v>911</v>
      </c>
      <c r="B923" s="61"/>
      <c r="C923" s="143" t="str">
        <f>VLOOKUP(D923,[8]Hoja1!$A$2:$B$1115,2,0)</f>
        <v>68179</v>
      </c>
      <c r="D923" s="31">
        <v>890208098</v>
      </c>
      <c r="E923" s="31">
        <v>217968179</v>
      </c>
      <c r="F923" s="61" t="s">
        <v>1069</v>
      </c>
      <c r="G923" s="33">
        <v>0</v>
      </c>
      <c r="H923" s="33">
        <v>0</v>
      </c>
      <c r="I923" s="3">
        <v>46796118</v>
      </c>
      <c r="J923" s="3">
        <v>60839073</v>
      </c>
      <c r="K923" s="3">
        <v>0</v>
      </c>
      <c r="L923" s="3"/>
      <c r="M923" s="3"/>
      <c r="N923" s="3"/>
      <c r="O923" s="3"/>
      <c r="P923" s="34">
        <f t="shared" si="43"/>
        <v>107635191</v>
      </c>
      <c r="Q923" s="165">
        <v>76437781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3899677</v>
      </c>
      <c r="X923" s="3"/>
      <c r="Y923" s="3">
        <v>0</v>
      </c>
      <c r="Z923" s="3">
        <v>0</v>
      </c>
      <c r="AA923" s="3">
        <v>0</v>
      </c>
      <c r="AB923" s="3"/>
      <c r="AC923" s="36">
        <f t="shared" si="42"/>
        <v>3899677</v>
      </c>
      <c r="AD923" s="37">
        <f t="shared" si="44"/>
        <v>27297733</v>
      </c>
      <c r="AE923" s="144"/>
      <c r="AG923" s="144"/>
      <c r="AI923" s="144"/>
    </row>
    <row r="924" spans="1:35" hidden="1" x14ac:dyDescent="0.25">
      <c r="A924" s="38">
        <v>912</v>
      </c>
      <c r="B924" s="61"/>
      <c r="C924" s="143" t="str">
        <f>VLOOKUP(D924,[8]Hoja1!$A$2:$B$1115,2,0)</f>
        <v>68190</v>
      </c>
      <c r="D924" s="31">
        <v>890208363</v>
      </c>
      <c r="E924" s="31">
        <v>219068190</v>
      </c>
      <c r="F924" s="61" t="s">
        <v>1070</v>
      </c>
      <c r="G924" s="33">
        <v>0</v>
      </c>
      <c r="H924" s="33">
        <v>0</v>
      </c>
      <c r="I924" s="3">
        <v>607796592</v>
      </c>
      <c r="J924" s="3">
        <v>728789297</v>
      </c>
      <c r="K924" s="3">
        <v>0</v>
      </c>
      <c r="L924" s="3"/>
      <c r="M924" s="3"/>
      <c r="N924" s="3"/>
      <c r="O924" s="3"/>
      <c r="P924" s="34">
        <f t="shared" si="43"/>
        <v>1336585889</v>
      </c>
      <c r="Q924" s="165">
        <v>931388161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50649716</v>
      </c>
      <c r="X924" s="3"/>
      <c r="Y924" s="3">
        <v>0</v>
      </c>
      <c r="Z924" s="3">
        <v>0</v>
      </c>
      <c r="AA924" s="3">
        <v>0</v>
      </c>
      <c r="AB924" s="3"/>
      <c r="AC924" s="36">
        <f t="shared" si="42"/>
        <v>50649716</v>
      </c>
      <c r="AD924" s="37">
        <f t="shared" si="44"/>
        <v>354548012</v>
      </c>
      <c r="AE924" s="144"/>
      <c r="AG924" s="144"/>
      <c r="AI924" s="144"/>
    </row>
    <row r="925" spans="1:35" hidden="1" x14ac:dyDescent="0.25">
      <c r="A925" s="29">
        <v>913</v>
      </c>
      <c r="B925" s="61"/>
      <c r="C925" s="143" t="str">
        <f>VLOOKUP(D925,[8]Hoja1!$A$2:$B$1115,2,0)</f>
        <v>68207</v>
      </c>
      <c r="D925" s="31">
        <v>800104060</v>
      </c>
      <c r="E925" s="31">
        <v>210768207</v>
      </c>
      <c r="F925" s="61" t="s">
        <v>343</v>
      </c>
      <c r="G925" s="33">
        <v>0</v>
      </c>
      <c r="H925" s="33">
        <v>0</v>
      </c>
      <c r="I925" s="3">
        <v>97890912</v>
      </c>
      <c r="J925" s="3">
        <v>104359198</v>
      </c>
      <c r="K925" s="3">
        <v>0</v>
      </c>
      <c r="L925" s="3"/>
      <c r="M925" s="3"/>
      <c r="N925" s="3"/>
      <c r="O925" s="3"/>
      <c r="P925" s="34">
        <f t="shared" si="43"/>
        <v>202250110</v>
      </c>
      <c r="Q925" s="165">
        <v>136989502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8157576</v>
      </c>
      <c r="X925" s="3"/>
      <c r="Y925" s="3">
        <v>0</v>
      </c>
      <c r="Z925" s="3">
        <v>0</v>
      </c>
      <c r="AA925" s="3">
        <v>0</v>
      </c>
      <c r="AB925" s="3"/>
      <c r="AC925" s="36">
        <f t="shared" si="42"/>
        <v>8157576</v>
      </c>
      <c r="AD925" s="37">
        <f t="shared" si="44"/>
        <v>57103032</v>
      </c>
      <c r="AE925" s="144"/>
      <c r="AG925" s="144"/>
      <c r="AI925" s="144"/>
    </row>
    <row r="926" spans="1:35" hidden="1" x14ac:dyDescent="0.25">
      <c r="A926" s="38">
        <v>914</v>
      </c>
      <c r="B926" s="61"/>
      <c r="C926" s="143" t="str">
        <f>VLOOKUP(D926,[8]Hoja1!$A$2:$B$1115,2,0)</f>
        <v>68209</v>
      </c>
      <c r="D926" s="31">
        <v>890208947</v>
      </c>
      <c r="E926" s="31">
        <v>210968209</v>
      </c>
      <c r="F926" s="61" t="s">
        <v>1071</v>
      </c>
      <c r="G926" s="33">
        <v>0</v>
      </c>
      <c r="H926" s="33">
        <v>0</v>
      </c>
      <c r="I926" s="3">
        <v>58184920</v>
      </c>
      <c r="J926" s="3">
        <v>54529856</v>
      </c>
      <c r="K926" s="3">
        <v>0</v>
      </c>
      <c r="L926" s="3"/>
      <c r="M926" s="3"/>
      <c r="N926" s="3"/>
      <c r="O926" s="3"/>
      <c r="P926" s="34">
        <f t="shared" si="43"/>
        <v>112714776</v>
      </c>
      <c r="Q926" s="165">
        <v>73924828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4848743</v>
      </c>
      <c r="X926" s="3"/>
      <c r="Y926" s="3">
        <v>0</v>
      </c>
      <c r="Z926" s="3">
        <v>0</v>
      </c>
      <c r="AA926" s="3">
        <v>0</v>
      </c>
      <c r="AB926" s="3"/>
      <c r="AC926" s="36">
        <f t="shared" si="42"/>
        <v>4848743</v>
      </c>
      <c r="AD926" s="37">
        <f t="shared" si="44"/>
        <v>33941205</v>
      </c>
      <c r="AE926" s="144"/>
      <c r="AG926" s="144"/>
      <c r="AI926" s="144"/>
    </row>
    <row r="927" spans="1:35" hidden="1" x14ac:dyDescent="0.25">
      <c r="A927" s="29">
        <v>915</v>
      </c>
      <c r="B927" s="61"/>
      <c r="C927" s="32">
        <v>68211</v>
      </c>
      <c r="D927" s="31">
        <v>890206058</v>
      </c>
      <c r="E927" s="31">
        <v>211168211</v>
      </c>
      <c r="F927" s="61" t="s">
        <v>1072</v>
      </c>
      <c r="G927" s="33">
        <v>0</v>
      </c>
      <c r="H927" s="33">
        <v>0</v>
      </c>
      <c r="I927" s="3">
        <v>45915163</v>
      </c>
      <c r="J927" s="3">
        <v>0</v>
      </c>
      <c r="K927" s="3">
        <v>0</v>
      </c>
      <c r="L927" s="3"/>
      <c r="M927" s="3"/>
      <c r="N927" s="3"/>
      <c r="O927" s="3"/>
      <c r="P927" s="34">
        <f t="shared" si="43"/>
        <v>45915163</v>
      </c>
      <c r="Q927" s="165">
        <v>15305056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3826264</v>
      </c>
      <c r="X927" s="3"/>
      <c r="Y927" s="3">
        <v>0</v>
      </c>
      <c r="Z927" s="3">
        <v>0</v>
      </c>
      <c r="AA927" s="3">
        <v>0</v>
      </c>
      <c r="AB927" s="3"/>
      <c r="AC927" s="36">
        <f t="shared" si="42"/>
        <v>3826264</v>
      </c>
      <c r="AD927" s="37">
        <f t="shared" si="44"/>
        <v>26783843</v>
      </c>
      <c r="AE927" s="144"/>
      <c r="AG927" s="144"/>
      <c r="AI927" s="144"/>
    </row>
    <row r="928" spans="1:35" hidden="1" x14ac:dyDescent="0.25">
      <c r="A928" s="38">
        <v>916</v>
      </c>
      <c r="B928" s="61"/>
      <c r="C928" s="143" t="str">
        <f>VLOOKUP(D928,[8]Hoja1!$A$2:$B$1115,2,0)</f>
        <v>68217</v>
      </c>
      <c r="D928" s="31">
        <v>890205058</v>
      </c>
      <c r="E928" s="31">
        <v>211768217</v>
      </c>
      <c r="F928" s="61" t="s">
        <v>1073</v>
      </c>
      <c r="G928" s="33">
        <v>0</v>
      </c>
      <c r="H928" s="33">
        <v>0</v>
      </c>
      <c r="I928" s="3">
        <v>105558096</v>
      </c>
      <c r="J928" s="3">
        <v>105345087</v>
      </c>
      <c r="K928" s="3">
        <v>0</v>
      </c>
      <c r="L928" s="3"/>
      <c r="M928" s="3"/>
      <c r="N928" s="3"/>
      <c r="O928" s="3"/>
      <c r="P928" s="34">
        <f t="shared" si="43"/>
        <v>210903183</v>
      </c>
      <c r="Q928" s="165">
        <v>140531119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8796508</v>
      </c>
      <c r="X928" s="3"/>
      <c r="Y928" s="3">
        <v>0</v>
      </c>
      <c r="Z928" s="3">
        <v>0</v>
      </c>
      <c r="AA928" s="3">
        <v>0</v>
      </c>
      <c r="AB928" s="3"/>
      <c r="AC928" s="36">
        <f t="shared" si="42"/>
        <v>8796508</v>
      </c>
      <c r="AD928" s="37">
        <f t="shared" si="44"/>
        <v>61575556</v>
      </c>
      <c r="AE928" s="144"/>
      <c r="AG928" s="144"/>
      <c r="AI928" s="144"/>
    </row>
    <row r="929" spans="1:35" hidden="1" x14ac:dyDescent="0.25">
      <c r="A929" s="29">
        <v>917</v>
      </c>
      <c r="B929" s="61"/>
      <c r="C929" s="143" t="str">
        <f>VLOOKUP(D929,[8]Hoja1!$A$2:$B$1115,2,0)</f>
        <v>68229</v>
      </c>
      <c r="D929" s="31">
        <v>800099489</v>
      </c>
      <c r="E929" s="31">
        <v>212968229</v>
      </c>
      <c r="F929" s="61" t="s">
        <v>1074</v>
      </c>
      <c r="G929" s="33">
        <v>0</v>
      </c>
      <c r="H929" s="33">
        <v>0</v>
      </c>
      <c r="I929" s="3">
        <v>188742846</v>
      </c>
      <c r="J929" s="3">
        <v>193097762</v>
      </c>
      <c r="K929" s="3">
        <v>0</v>
      </c>
      <c r="L929" s="3"/>
      <c r="M929" s="3"/>
      <c r="N929" s="3"/>
      <c r="O929" s="3"/>
      <c r="P929" s="34">
        <f t="shared" si="43"/>
        <v>381840608</v>
      </c>
      <c r="Q929" s="165">
        <v>256012046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15728571</v>
      </c>
      <c r="X929" s="3"/>
      <c r="Y929" s="3">
        <v>0</v>
      </c>
      <c r="Z929" s="3">
        <v>0</v>
      </c>
      <c r="AA929" s="3">
        <v>0</v>
      </c>
      <c r="AB929" s="3"/>
      <c r="AC929" s="36">
        <f t="shared" si="42"/>
        <v>15728571</v>
      </c>
      <c r="AD929" s="37">
        <f t="shared" si="44"/>
        <v>110099991</v>
      </c>
      <c r="AE929" s="144"/>
      <c r="AG929" s="144"/>
      <c r="AI929" s="144"/>
    </row>
    <row r="930" spans="1:35" hidden="1" x14ac:dyDescent="0.25">
      <c r="A930" s="38">
        <v>918</v>
      </c>
      <c r="B930" s="61"/>
      <c r="C930" s="143" t="str">
        <f>VLOOKUP(D930,[8]Hoja1!$A$2:$B$1115,2,0)</f>
        <v>68235</v>
      </c>
      <c r="D930" s="31">
        <v>890270859</v>
      </c>
      <c r="E930" s="31">
        <v>213568235</v>
      </c>
      <c r="F930" s="61" t="s">
        <v>1013</v>
      </c>
      <c r="G930" s="33">
        <v>0</v>
      </c>
      <c r="H930" s="33">
        <v>0</v>
      </c>
      <c r="I930" s="3">
        <v>517539864</v>
      </c>
      <c r="J930" s="3">
        <v>426446293</v>
      </c>
      <c r="K930" s="3">
        <v>0</v>
      </c>
      <c r="L930" s="3"/>
      <c r="M930" s="3"/>
      <c r="N930" s="3"/>
      <c r="O930" s="3"/>
      <c r="P930" s="34">
        <f t="shared" si="43"/>
        <v>943986157</v>
      </c>
      <c r="Q930" s="165">
        <v>598959581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43128322</v>
      </c>
      <c r="X930" s="3"/>
      <c r="Y930" s="3">
        <v>0</v>
      </c>
      <c r="Z930" s="3">
        <v>0</v>
      </c>
      <c r="AA930" s="3">
        <v>0</v>
      </c>
      <c r="AB930" s="3"/>
      <c r="AC930" s="36">
        <f t="shared" si="42"/>
        <v>43128322</v>
      </c>
      <c r="AD930" s="37">
        <f t="shared" si="44"/>
        <v>301898254</v>
      </c>
      <c r="AE930" s="144"/>
      <c r="AG930" s="144"/>
      <c r="AI930" s="144"/>
    </row>
    <row r="931" spans="1:35" hidden="1" x14ac:dyDescent="0.25">
      <c r="A931" s="29">
        <v>919</v>
      </c>
      <c r="B931" s="61"/>
      <c r="C931" s="143" t="str">
        <f>VLOOKUP(D931,[8]Hoja1!$A$2:$B$1115,2,0)</f>
        <v>68245</v>
      </c>
      <c r="D931" s="31">
        <v>890205439</v>
      </c>
      <c r="E931" s="31">
        <v>214568245</v>
      </c>
      <c r="F931" s="61" t="s">
        <v>1075</v>
      </c>
      <c r="G931" s="33">
        <v>0</v>
      </c>
      <c r="H931" s="33">
        <v>0</v>
      </c>
      <c r="I931" s="3">
        <v>24948236</v>
      </c>
      <c r="J931" s="3">
        <v>35627180</v>
      </c>
      <c r="K931" s="3">
        <v>0</v>
      </c>
      <c r="L931" s="3"/>
      <c r="M931" s="3"/>
      <c r="N931" s="3"/>
      <c r="O931" s="3"/>
      <c r="P931" s="34">
        <f t="shared" si="43"/>
        <v>60575416</v>
      </c>
      <c r="Q931" s="165">
        <v>43943260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2079020</v>
      </c>
      <c r="X931" s="3"/>
      <c r="Y931" s="3">
        <v>0</v>
      </c>
      <c r="Z931" s="3">
        <v>0</v>
      </c>
      <c r="AA931" s="3">
        <v>0</v>
      </c>
      <c r="AB931" s="3"/>
      <c r="AC931" s="36">
        <f t="shared" si="42"/>
        <v>2079020</v>
      </c>
      <c r="AD931" s="37">
        <f t="shared" si="44"/>
        <v>14553136</v>
      </c>
      <c r="AE931" s="144"/>
      <c r="AG931" s="144"/>
      <c r="AI931" s="144"/>
    </row>
    <row r="932" spans="1:35" hidden="1" x14ac:dyDescent="0.25">
      <c r="A932" s="38">
        <v>920</v>
      </c>
      <c r="B932" s="61"/>
      <c r="C932" s="143" t="str">
        <f>VLOOKUP(D932,[8]Hoja1!$A$2:$B$1115,2,0)</f>
        <v>68250</v>
      </c>
      <c r="D932" s="31">
        <v>800213967</v>
      </c>
      <c r="E932" s="31">
        <v>215068250</v>
      </c>
      <c r="F932" s="61" t="s">
        <v>456</v>
      </c>
      <c r="G932" s="33">
        <v>0</v>
      </c>
      <c r="H932" s="33">
        <v>0</v>
      </c>
      <c r="I932" s="3">
        <v>115436552</v>
      </c>
      <c r="J932" s="3">
        <v>100643069</v>
      </c>
      <c r="K932" s="3">
        <v>0</v>
      </c>
      <c r="L932" s="3"/>
      <c r="M932" s="3"/>
      <c r="N932" s="3"/>
      <c r="O932" s="3"/>
      <c r="P932" s="34">
        <f t="shared" si="43"/>
        <v>216079621</v>
      </c>
      <c r="Q932" s="165">
        <v>139121921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9619713</v>
      </c>
      <c r="X932" s="3"/>
      <c r="Y932" s="3">
        <v>0</v>
      </c>
      <c r="Z932" s="3">
        <v>0</v>
      </c>
      <c r="AA932" s="3">
        <v>0</v>
      </c>
      <c r="AB932" s="3"/>
      <c r="AC932" s="36">
        <f t="shared" si="42"/>
        <v>9619713</v>
      </c>
      <c r="AD932" s="37">
        <f t="shared" si="44"/>
        <v>67337987</v>
      </c>
      <c r="AE932" s="144"/>
      <c r="AG932" s="144"/>
      <c r="AI932" s="144"/>
    </row>
    <row r="933" spans="1:35" hidden="1" x14ac:dyDescent="0.25">
      <c r="A933" s="29">
        <v>921</v>
      </c>
      <c r="B933" s="61"/>
      <c r="C933" s="143" t="str">
        <f>VLOOKUP(D933,[8]Hoja1!$A$2:$B$1115,2,0)</f>
        <v>68255</v>
      </c>
      <c r="D933" s="31">
        <v>890208199</v>
      </c>
      <c r="E933" s="31">
        <v>215568255</v>
      </c>
      <c r="F933" s="61" t="s">
        <v>1076</v>
      </c>
      <c r="G933" s="33">
        <v>0</v>
      </c>
      <c r="H933" s="33">
        <v>0</v>
      </c>
      <c r="I933" s="3">
        <v>333037136</v>
      </c>
      <c r="J933" s="3">
        <v>324432561</v>
      </c>
      <c r="K933" s="3">
        <v>0</v>
      </c>
      <c r="L933" s="3"/>
      <c r="M933" s="3"/>
      <c r="N933" s="3"/>
      <c r="O933" s="3"/>
      <c r="P933" s="34">
        <f t="shared" si="43"/>
        <v>657469697</v>
      </c>
      <c r="Q933" s="165">
        <v>435444941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27753095</v>
      </c>
      <c r="X933" s="3"/>
      <c r="Y933" s="3">
        <v>0</v>
      </c>
      <c r="Z933" s="3">
        <v>0</v>
      </c>
      <c r="AA933" s="3">
        <v>0</v>
      </c>
      <c r="AB933" s="3"/>
      <c r="AC933" s="36">
        <f t="shared" si="42"/>
        <v>27753095</v>
      </c>
      <c r="AD933" s="37">
        <f t="shared" si="44"/>
        <v>194271661</v>
      </c>
      <c r="AE933" s="144"/>
      <c r="AG933" s="144"/>
      <c r="AI933" s="144"/>
    </row>
    <row r="934" spans="1:35" hidden="1" x14ac:dyDescent="0.25">
      <c r="A934" s="38">
        <v>922</v>
      </c>
      <c r="B934" s="61"/>
      <c r="C934" s="143" t="str">
        <f>VLOOKUP(D934,[8]Hoja1!$A$2:$B$1115,2,0)</f>
        <v>68264</v>
      </c>
      <c r="D934" s="31">
        <v>890205114</v>
      </c>
      <c r="E934" s="31">
        <v>216468264</v>
      </c>
      <c r="F934" s="61" t="s">
        <v>1077</v>
      </c>
      <c r="G934" s="33">
        <v>0</v>
      </c>
      <c r="H934" s="33">
        <v>0</v>
      </c>
      <c r="I934" s="3">
        <v>26438270</v>
      </c>
      <c r="J934" s="3">
        <v>38014386</v>
      </c>
      <c r="K934" s="3">
        <v>0</v>
      </c>
      <c r="L934" s="3"/>
      <c r="M934" s="3"/>
      <c r="N934" s="3"/>
      <c r="O934" s="3"/>
      <c r="P934" s="34">
        <f t="shared" si="43"/>
        <v>64452656</v>
      </c>
      <c r="Q934" s="165">
        <v>46827142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2203189</v>
      </c>
      <c r="X934" s="3"/>
      <c r="Y934" s="3">
        <v>0</v>
      </c>
      <c r="Z934" s="3">
        <v>0</v>
      </c>
      <c r="AA934" s="3">
        <v>0</v>
      </c>
      <c r="AB934" s="3"/>
      <c r="AC934" s="36">
        <f t="shared" si="42"/>
        <v>2203189</v>
      </c>
      <c r="AD934" s="37">
        <f t="shared" si="44"/>
        <v>15422325</v>
      </c>
      <c r="AE934" s="144"/>
      <c r="AG934" s="144"/>
      <c r="AI934" s="144"/>
    </row>
    <row r="935" spans="1:35" hidden="1" x14ac:dyDescent="0.25">
      <c r="A935" s="29">
        <v>923</v>
      </c>
      <c r="B935" s="61"/>
      <c r="C935" s="143" t="str">
        <f>VLOOKUP(D935,[8]Hoja1!$A$2:$B$1115,2,0)</f>
        <v>68266</v>
      </c>
      <c r="D935" s="31">
        <v>890209666</v>
      </c>
      <c r="E935" s="31">
        <v>216668266</v>
      </c>
      <c r="F935" s="61" t="s">
        <v>1078</v>
      </c>
      <c r="G935" s="33">
        <v>0</v>
      </c>
      <c r="H935" s="33">
        <v>0</v>
      </c>
      <c r="I935" s="3">
        <v>58560157</v>
      </c>
      <c r="J935" s="3">
        <v>65172895</v>
      </c>
      <c r="K935" s="3">
        <v>0</v>
      </c>
      <c r="L935" s="3"/>
      <c r="M935" s="3"/>
      <c r="N935" s="3"/>
      <c r="O935" s="3"/>
      <c r="P935" s="34">
        <f t="shared" si="43"/>
        <v>123733052</v>
      </c>
      <c r="Q935" s="165">
        <v>84692947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4880013</v>
      </c>
      <c r="X935" s="3"/>
      <c r="Y935" s="3">
        <v>0</v>
      </c>
      <c r="Z935" s="3">
        <v>0</v>
      </c>
      <c r="AA935" s="3">
        <v>0</v>
      </c>
      <c r="AB935" s="3"/>
      <c r="AC935" s="36">
        <f t="shared" si="42"/>
        <v>4880013</v>
      </c>
      <c r="AD935" s="37">
        <f t="shared" si="44"/>
        <v>34160092</v>
      </c>
      <c r="AE935" s="144"/>
      <c r="AG935" s="144"/>
      <c r="AI935" s="144"/>
    </row>
    <row r="936" spans="1:35" hidden="1" x14ac:dyDescent="0.25">
      <c r="A936" s="38">
        <v>924</v>
      </c>
      <c r="B936" s="61"/>
      <c r="C936" s="143" t="str">
        <f>VLOOKUP(D936,[8]Hoja1!$A$2:$B$1115,2,0)</f>
        <v>68271</v>
      </c>
      <c r="D936" s="31">
        <v>890209640</v>
      </c>
      <c r="E936" s="31">
        <v>217168271</v>
      </c>
      <c r="F936" s="61" t="s">
        <v>1079</v>
      </c>
      <c r="G936" s="33">
        <v>0</v>
      </c>
      <c r="H936" s="33">
        <v>0</v>
      </c>
      <c r="I936" s="3">
        <v>119323846</v>
      </c>
      <c r="J936" s="3">
        <v>101232593</v>
      </c>
      <c r="K936" s="3">
        <v>0</v>
      </c>
      <c r="L936" s="3"/>
      <c r="M936" s="3"/>
      <c r="N936" s="3"/>
      <c r="O936" s="3"/>
      <c r="P936" s="34">
        <f t="shared" si="43"/>
        <v>220556439</v>
      </c>
      <c r="Q936" s="165">
        <v>141007209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9943654</v>
      </c>
      <c r="X936" s="3"/>
      <c r="Y936" s="3">
        <v>0</v>
      </c>
      <c r="Z936" s="3">
        <v>0</v>
      </c>
      <c r="AA936" s="3">
        <v>0</v>
      </c>
      <c r="AB936" s="3"/>
      <c r="AC936" s="36">
        <f t="shared" si="42"/>
        <v>9943654</v>
      </c>
      <c r="AD936" s="37">
        <f t="shared" si="44"/>
        <v>69605576</v>
      </c>
      <c r="AE936" s="144"/>
      <c r="AG936" s="144"/>
      <c r="AI936" s="144"/>
    </row>
    <row r="937" spans="1:35" hidden="1" x14ac:dyDescent="0.25">
      <c r="A937" s="29">
        <v>925</v>
      </c>
      <c r="B937" s="61"/>
      <c r="C937" s="143" t="str">
        <f>VLOOKUP(D937,[8]Hoja1!$A$2:$B$1115,2,0)</f>
        <v>68296</v>
      </c>
      <c r="D937" s="31">
        <v>890206722</v>
      </c>
      <c r="E937" s="31">
        <v>219668296</v>
      </c>
      <c r="F937" s="61" t="s">
        <v>1080</v>
      </c>
      <c r="G937" s="33">
        <v>0</v>
      </c>
      <c r="H937" s="33">
        <v>0</v>
      </c>
      <c r="I937" s="3">
        <v>55050617</v>
      </c>
      <c r="J937" s="3">
        <v>64545054</v>
      </c>
      <c r="K937" s="3">
        <v>0</v>
      </c>
      <c r="L937" s="3"/>
      <c r="M937" s="3"/>
      <c r="N937" s="3"/>
      <c r="O937" s="3"/>
      <c r="P937" s="34">
        <f t="shared" si="43"/>
        <v>119595671</v>
      </c>
      <c r="Q937" s="165">
        <v>82895258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4587551</v>
      </c>
      <c r="X937" s="3"/>
      <c r="Y937" s="3">
        <v>0</v>
      </c>
      <c r="Z937" s="3">
        <v>0</v>
      </c>
      <c r="AA937" s="3">
        <v>0</v>
      </c>
      <c r="AB937" s="3"/>
      <c r="AC937" s="36">
        <f t="shared" si="42"/>
        <v>4587551</v>
      </c>
      <c r="AD937" s="37">
        <f t="shared" si="44"/>
        <v>32112862</v>
      </c>
      <c r="AE937" s="144"/>
      <c r="AG937" s="144"/>
      <c r="AI937" s="144"/>
    </row>
    <row r="938" spans="1:35" hidden="1" x14ac:dyDescent="0.25">
      <c r="A938" s="38">
        <v>926</v>
      </c>
      <c r="B938" s="61"/>
      <c r="C938" s="143" t="str">
        <f>VLOOKUP(D938,[8]Hoja1!$A$2:$B$1115,2,0)</f>
        <v>68298</v>
      </c>
      <c r="D938" s="31">
        <v>800099691</v>
      </c>
      <c r="E938" s="31">
        <v>219868298</v>
      </c>
      <c r="F938" s="61" t="s">
        <v>1081</v>
      </c>
      <c r="G938" s="33">
        <v>0</v>
      </c>
      <c r="H938" s="33">
        <v>0</v>
      </c>
      <c r="I938" s="3">
        <v>77542960</v>
      </c>
      <c r="J938" s="3">
        <v>80787981</v>
      </c>
      <c r="K938" s="3">
        <v>0</v>
      </c>
      <c r="L938" s="3"/>
      <c r="M938" s="3"/>
      <c r="N938" s="3"/>
      <c r="O938" s="3"/>
      <c r="P938" s="34">
        <f t="shared" si="43"/>
        <v>158330941</v>
      </c>
      <c r="Q938" s="165">
        <v>106635633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6461913</v>
      </c>
      <c r="X938" s="3"/>
      <c r="Y938" s="3">
        <v>0</v>
      </c>
      <c r="Z938" s="3">
        <v>0</v>
      </c>
      <c r="AA938" s="3">
        <v>0</v>
      </c>
      <c r="AB938" s="3"/>
      <c r="AC938" s="36">
        <f t="shared" si="42"/>
        <v>6461913</v>
      </c>
      <c r="AD938" s="37">
        <f t="shared" si="44"/>
        <v>45233395</v>
      </c>
      <c r="AE938" s="144"/>
      <c r="AG938" s="144"/>
      <c r="AI938" s="144"/>
    </row>
    <row r="939" spans="1:35" hidden="1" x14ac:dyDescent="0.25">
      <c r="A939" s="29">
        <v>927</v>
      </c>
      <c r="B939" s="61"/>
      <c r="C939" s="143" t="str">
        <f>VLOOKUP(D939,[8]Hoja1!$A$2:$B$1115,2,0)</f>
        <v>68318</v>
      </c>
      <c r="D939" s="31">
        <v>890208360</v>
      </c>
      <c r="E939" s="31">
        <v>211868318</v>
      </c>
      <c r="F939" s="61" t="s">
        <v>1082</v>
      </c>
      <c r="G939" s="33">
        <v>0</v>
      </c>
      <c r="H939" s="33">
        <v>0</v>
      </c>
      <c r="I939" s="3">
        <v>86194805</v>
      </c>
      <c r="J939" s="3">
        <v>110185306</v>
      </c>
      <c r="K939" s="3">
        <v>0</v>
      </c>
      <c r="L939" s="3"/>
      <c r="M939" s="3"/>
      <c r="N939" s="3"/>
      <c r="O939" s="3"/>
      <c r="P939" s="34">
        <f t="shared" si="43"/>
        <v>196380111</v>
      </c>
      <c r="Q939" s="165">
        <v>138916906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7182900</v>
      </c>
      <c r="X939" s="3"/>
      <c r="Y939" s="3">
        <v>0</v>
      </c>
      <c r="Z939" s="3">
        <v>0</v>
      </c>
      <c r="AA939" s="3">
        <v>0</v>
      </c>
      <c r="AB939" s="3"/>
      <c r="AC939" s="36">
        <f t="shared" si="42"/>
        <v>7182900</v>
      </c>
      <c r="AD939" s="37">
        <f t="shared" si="44"/>
        <v>50280305</v>
      </c>
      <c r="AE939" s="144"/>
      <c r="AG939" s="144"/>
      <c r="AI939" s="144"/>
    </row>
    <row r="940" spans="1:35" hidden="1" x14ac:dyDescent="0.25">
      <c r="A940" s="38">
        <v>928</v>
      </c>
      <c r="B940" s="61"/>
      <c r="C940" s="143" t="str">
        <f>VLOOKUP(D940,[8]Hoja1!$A$2:$B$1115,2,0)</f>
        <v>68320</v>
      </c>
      <c r="D940" s="31">
        <v>800099694</v>
      </c>
      <c r="E940" s="31">
        <v>212068320</v>
      </c>
      <c r="F940" s="61" t="s">
        <v>357</v>
      </c>
      <c r="G940" s="33">
        <v>0</v>
      </c>
      <c r="H940" s="33">
        <v>0</v>
      </c>
      <c r="I940" s="3">
        <v>77239313</v>
      </c>
      <c r="J940" s="3">
        <v>32450694</v>
      </c>
      <c r="K940" s="3">
        <v>0</v>
      </c>
      <c r="L940" s="3"/>
      <c r="M940" s="3"/>
      <c r="N940" s="3"/>
      <c r="O940" s="3"/>
      <c r="P940" s="34">
        <f t="shared" si="43"/>
        <v>109690007</v>
      </c>
      <c r="Q940" s="165">
        <v>58197130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6436609</v>
      </c>
      <c r="X940" s="3"/>
      <c r="Y940" s="3">
        <v>0</v>
      </c>
      <c r="Z940" s="3">
        <v>0</v>
      </c>
      <c r="AA940" s="3">
        <v>0</v>
      </c>
      <c r="AB940" s="3"/>
      <c r="AC940" s="36">
        <f t="shared" si="42"/>
        <v>6436609</v>
      </c>
      <c r="AD940" s="37">
        <f t="shared" si="44"/>
        <v>45056268</v>
      </c>
      <c r="AE940" s="144"/>
      <c r="AG940" s="144"/>
      <c r="AI940" s="144"/>
    </row>
    <row r="941" spans="1:35" hidden="1" x14ac:dyDescent="0.25">
      <c r="A941" s="29">
        <v>929</v>
      </c>
      <c r="B941" s="61"/>
      <c r="C941" s="143" t="str">
        <f>VLOOKUP(D941,[8]Hoja1!$A$2:$B$1115,2,0)</f>
        <v>68322</v>
      </c>
      <c r="D941" s="31">
        <v>890204979</v>
      </c>
      <c r="E941" s="31">
        <v>212268322</v>
      </c>
      <c r="F941" s="61" t="s">
        <v>1083</v>
      </c>
      <c r="G941" s="33">
        <v>0</v>
      </c>
      <c r="H941" s="33">
        <v>0</v>
      </c>
      <c r="I941" s="3">
        <v>34085774</v>
      </c>
      <c r="J941" s="3">
        <v>38811507</v>
      </c>
      <c r="K941" s="3">
        <v>0</v>
      </c>
      <c r="L941" s="3"/>
      <c r="M941" s="3"/>
      <c r="N941" s="3"/>
      <c r="O941" s="3"/>
      <c r="P941" s="34">
        <f t="shared" si="43"/>
        <v>72897281</v>
      </c>
      <c r="Q941" s="165">
        <v>50173431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2840481</v>
      </c>
      <c r="X941" s="3"/>
      <c r="Y941" s="3">
        <v>0</v>
      </c>
      <c r="Z941" s="3">
        <v>0</v>
      </c>
      <c r="AA941" s="3">
        <v>0</v>
      </c>
      <c r="AB941" s="3"/>
      <c r="AC941" s="36">
        <f t="shared" si="42"/>
        <v>2840481</v>
      </c>
      <c r="AD941" s="37">
        <f t="shared" si="44"/>
        <v>19883369</v>
      </c>
      <c r="AE941" s="144"/>
      <c r="AG941" s="144"/>
      <c r="AI941" s="144"/>
    </row>
    <row r="942" spans="1:35" hidden="1" x14ac:dyDescent="0.25">
      <c r="A942" s="38">
        <v>930</v>
      </c>
      <c r="B942" s="61"/>
      <c r="C942" s="143" t="str">
        <f>VLOOKUP(D942,[8]Hoja1!$A$2:$B$1115,2,0)</f>
        <v>68324</v>
      </c>
      <c r="D942" s="31">
        <v>890210945</v>
      </c>
      <c r="E942" s="31">
        <v>212468324</v>
      </c>
      <c r="F942" s="61" t="s">
        <v>1084</v>
      </c>
      <c r="G942" s="33">
        <v>0</v>
      </c>
      <c r="H942" s="33">
        <v>0</v>
      </c>
      <c r="I942" s="3">
        <v>35405678</v>
      </c>
      <c r="J942" s="3">
        <v>41155269</v>
      </c>
      <c r="K942" s="3">
        <v>0</v>
      </c>
      <c r="L942" s="3"/>
      <c r="M942" s="3"/>
      <c r="N942" s="3"/>
      <c r="O942" s="3"/>
      <c r="P942" s="34">
        <f t="shared" si="43"/>
        <v>76560947</v>
      </c>
      <c r="Q942" s="165">
        <v>52957161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2950473</v>
      </c>
      <c r="X942" s="3"/>
      <c r="Y942" s="3">
        <v>0</v>
      </c>
      <c r="Z942" s="3">
        <v>0</v>
      </c>
      <c r="AA942" s="3">
        <v>0</v>
      </c>
      <c r="AB942" s="3"/>
      <c r="AC942" s="36">
        <f t="shared" si="42"/>
        <v>2950473</v>
      </c>
      <c r="AD942" s="37">
        <f t="shared" si="44"/>
        <v>20653313</v>
      </c>
      <c r="AE942" s="144"/>
      <c r="AG942" s="144"/>
      <c r="AI942" s="144"/>
    </row>
    <row r="943" spans="1:35" hidden="1" x14ac:dyDescent="0.25">
      <c r="A943" s="29">
        <v>931</v>
      </c>
      <c r="B943" s="61"/>
      <c r="C943" s="143" t="str">
        <f>VLOOKUP(D943,[8]Hoja1!$A$2:$B$1115,2,0)</f>
        <v>68327</v>
      </c>
      <c r="D943" s="31">
        <v>890207790</v>
      </c>
      <c r="E943" s="31">
        <v>212768327</v>
      </c>
      <c r="F943" s="61" t="s">
        <v>1085</v>
      </c>
      <c r="G943" s="33">
        <v>0</v>
      </c>
      <c r="H943" s="33">
        <v>0</v>
      </c>
      <c r="I943" s="3">
        <v>69819803</v>
      </c>
      <c r="J943" s="3">
        <v>67674064</v>
      </c>
      <c r="K943" s="3">
        <v>0</v>
      </c>
      <c r="L943" s="3"/>
      <c r="M943" s="3"/>
      <c r="N943" s="3"/>
      <c r="O943" s="3"/>
      <c r="P943" s="34">
        <f t="shared" si="43"/>
        <v>137493867</v>
      </c>
      <c r="Q943" s="165">
        <v>90947332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5818317</v>
      </c>
      <c r="X943" s="3"/>
      <c r="Y943" s="3">
        <v>0</v>
      </c>
      <c r="Z943" s="3">
        <v>0</v>
      </c>
      <c r="AA943" s="3">
        <v>0</v>
      </c>
      <c r="AB943" s="3"/>
      <c r="AC943" s="36">
        <f t="shared" si="42"/>
        <v>5818317</v>
      </c>
      <c r="AD943" s="37">
        <f t="shared" si="44"/>
        <v>40728218</v>
      </c>
      <c r="AE943" s="144"/>
      <c r="AG943" s="144"/>
      <c r="AI943" s="144"/>
    </row>
    <row r="944" spans="1:35" hidden="1" x14ac:dyDescent="0.25">
      <c r="A944" s="38">
        <v>932</v>
      </c>
      <c r="B944" s="61"/>
      <c r="C944" s="143" t="str">
        <f>VLOOKUP(D944,[8]Hoja1!$A$2:$B$1115,2,0)</f>
        <v>68344</v>
      </c>
      <c r="D944" s="31">
        <v>890210438</v>
      </c>
      <c r="E944" s="31">
        <v>214468344</v>
      </c>
      <c r="F944" s="61" t="s">
        <v>1086</v>
      </c>
      <c r="G944" s="33">
        <v>0</v>
      </c>
      <c r="H944" s="33">
        <v>0</v>
      </c>
      <c r="I944" s="3">
        <v>35292352</v>
      </c>
      <c r="J944" s="3">
        <v>46484033</v>
      </c>
      <c r="K944" s="3">
        <v>0</v>
      </c>
      <c r="L944" s="3"/>
      <c r="M944" s="3"/>
      <c r="N944" s="3"/>
      <c r="O944" s="3"/>
      <c r="P944" s="34">
        <f t="shared" si="43"/>
        <v>81776385</v>
      </c>
      <c r="Q944" s="165">
        <v>58248149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2941029</v>
      </c>
      <c r="X944" s="3"/>
      <c r="Y944" s="3">
        <v>0</v>
      </c>
      <c r="Z944" s="3">
        <v>0</v>
      </c>
      <c r="AA944" s="3">
        <v>0</v>
      </c>
      <c r="AB944" s="3"/>
      <c r="AC944" s="36">
        <f t="shared" si="42"/>
        <v>2941029</v>
      </c>
      <c r="AD944" s="37">
        <f t="shared" si="44"/>
        <v>20587207</v>
      </c>
      <c r="AE944" s="144"/>
      <c r="AG944" s="144"/>
      <c r="AI944" s="144"/>
    </row>
    <row r="945" spans="1:35" hidden="1" x14ac:dyDescent="0.25">
      <c r="A945" s="29">
        <v>933</v>
      </c>
      <c r="B945" s="61"/>
      <c r="C945" s="143" t="str">
        <f>VLOOKUP(D945,[8]Hoja1!$A$2:$B$1115,2,0)</f>
        <v>68368</v>
      </c>
      <c r="D945" s="31">
        <v>890210946</v>
      </c>
      <c r="E945" s="31">
        <v>216868368</v>
      </c>
      <c r="F945" s="61" t="s">
        <v>1087</v>
      </c>
      <c r="G945" s="33">
        <v>0</v>
      </c>
      <c r="H945" s="33">
        <v>0</v>
      </c>
      <c r="I945" s="3">
        <v>44844412</v>
      </c>
      <c r="J945" s="3">
        <v>52602631</v>
      </c>
      <c r="K945" s="3">
        <v>0</v>
      </c>
      <c r="L945" s="3"/>
      <c r="M945" s="3"/>
      <c r="N945" s="3"/>
      <c r="O945" s="3"/>
      <c r="P945" s="34">
        <f t="shared" si="43"/>
        <v>97447043</v>
      </c>
      <c r="Q945" s="165">
        <v>67550767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3737034</v>
      </c>
      <c r="X945" s="3"/>
      <c r="Y945" s="3">
        <v>0</v>
      </c>
      <c r="Z945" s="3">
        <v>0</v>
      </c>
      <c r="AA945" s="3">
        <v>0</v>
      </c>
      <c r="AB945" s="3"/>
      <c r="AC945" s="36">
        <f t="shared" si="42"/>
        <v>3737034</v>
      </c>
      <c r="AD945" s="37">
        <f t="shared" si="44"/>
        <v>26159242</v>
      </c>
      <c r="AE945" s="144"/>
      <c r="AG945" s="144"/>
      <c r="AI945" s="144"/>
    </row>
    <row r="946" spans="1:35" hidden="1" x14ac:dyDescent="0.25">
      <c r="A946" s="38">
        <v>934</v>
      </c>
      <c r="B946" s="61"/>
      <c r="C946" s="143" t="str">
        <f>VLOOKUP(D946,[8]Hoja1!$A$2:$B$1115,2,0)</f>
        <v>68370</v>
      </c>
      <c r="D946" s="31">
        <v>800124166</v>
      </c>
      <c r="E946" s="31">
        <v>217068370</v>
      </c>
      <c r="F946" s="61" t="s">
        <v>1088</v>
      </c>
      <c r="G946" s="33">
        <v>0</v>
      </c>
      <c r="H946" s="33">
        <v>0</v>
      </c>
      <c r="I946" s="3">
        <v>36779882</v>
      </c>
      <c r="J946" s="3">
        <v>38983848</v>
      </c>
      <c r="K946" s="3">
        <v>0</v>
      </c>
      <c r="L946" s="3"/>
      <c r="M946" s="3"/>
      <c r="N946" s="3"/>
      <c r="O946" s="3"/>
      <c r="P946" s="34">
        <f t="shared" si="43"/>
        <v>75763730</v>
      </c>
      <c r="Q946" s="165">
        <v>51243808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3064990</v>
      </c>
      <c r="X946" s="3"/>
      <c r="Y946" s="3">
        <v>0</v>
      </c>
      <c r="Z946" s="3">
        <v>0</v>
      </c>
      <c r="AA946" s="3">
        <v>0</v>
      </c>
      <c r="AB946" s="3"/>
      <c r="AC946" s="36">
        <f t="shared" si="42"/>
        <v>3064990</v>
      </c>
      <c r="AD946" s="37">
        <f t="shared" si="44"/>
        <v>21454932</v>
      </c>
      <c r="AE946" s="144"/>
      <c r="AG946" s="144"/>
      <c r="AI946" s="144"/>
    </row>
    <row r="947" spans="1:35" hidden="1" x14ac:dyDescent="0.25">
      <c r="A947" s="29">
        <v>935</v>
      </c>
      <c r="B947" s="61"/>
      <c r="C947" s="143" t="str">
        <f>VLOOKUP(D947,[8]Hoja1!$A$2:$B$1115,2,0)</f>
        <v>68377</v>
      </c>
      <c r="D947" s="31">
        <v>890210617</v>
      </c>
      <c r="E947" s="31">
        <v>217768377</v>
      </c>
      <c r="F947" s="61" t="s">
        <v>1089</v>
      </c>
      <c r="G947" s="33">
        <v>0</v>
      </c>
      <c r="H947" s="33">
        <v>0</v>
      </c>
      <c r="I947" s="3">
        <v>97641920</v>
      </c>
      <c r="J947" s="3">
        <v>106215395</v>
      </c>
      <c r="K947" s="3">
        <v>0</v>
      </c>
      <c r="L947" s="3"/>
      <c r="M947" s="3"/>
      <c r="N947" s="3"/>
      <c r="O947" s="3"/>
      <c r="P947" s="34">
        <f t="shared" si="43"/>
        <v>203857315</v>
      </c>
      <c r="Q947" s="165">
        <v>138762703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8136827</v>
      </c>
      <c r="X947" s="3"/>
      <c r="Y947" s="3">
        <v>0</v>
      </c>
      <c r="Z947" s="3">
        <v>0</v>
      </c>
      <c r="AA947" s="3">
        <v>0</v>
      </c>
      <c r="AB947" s="3"/>
      <c r="AC947" s="36">
        <f t="shared" si="42"/>
        <v>8136827</v>
      </c>
      <c r="AD947" s="37">
        <f t="shared" si="44"/>
        <v>56957785</v>
      </c>
      <c r="AE947" s="144"/>
      <c r="AG947" s="144"/>
      <c r="AI947" s="144"/>
    </row>
    <row r="948" spans="1:35" hidden="1" x14ac:dyDescent="0.25">
      <c r="A948" s="38">
        <v>936</v>
      </c>
      <c r="B948" s="61"/>
      <c r="C948" s="143" t="str">
        <f>VLOOKUP(D948,[8]Hoja1!$A$2:$B$1115,2,0)</f>
        <v>68385</v>
      </c>
      <c r="D948" s="31">
        <v>890210704</v>
      </c>
      <c r="E948" s="31">
        <v>218568385</v>
      </c>
      <c r="F948" s="61" t="s">
        <v>1090</v>
      </c>
      <c r="G948" s="33">
        <v>0</v>
      </c>
      <c r="H948" s="33">
        <v>0</v>
      </c>
      <c r="I948" s="3">
        <v>199687996</v>
      </c>
      <c r="J948" s="3">
        <v>236795617</v>
      </c>
      <c r="K948" s="3">
        <v>0</v>
      </c>
      <c r="L948" s="3"/>
      <c r="M948" s="3"/>
      <c r="N948" s="3"/>
      <c r="O948" s="3"/>
      <c r="P948" s="34">
        <f t="shared" si="43"/>
        <v>436483613</v>
      </c>
      <c r="Q948" s="165">
        <v>303358281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16640666</v>
      </c>
      <c r="X948" s="3"/>
      <c r="Y948" s="3">
        <v>0</v>
      </c>
      <c r="Z948" s="3">
        <v>0</v>
      </c>
      <c r="AA948" s="3">
        <v>0</v>
      </c>
      <c r="AB948" s="3"/>
      <c r="AC948" s="36">
        <f t="shared" si="42"/>
        <v>16640666</v>
      </c>
      <c r="AD948" s="37">
        <f t="shared" si="44"/>
        <v>116484666</v>
      </c>
      <c r="AE948" s="144"/>
      <c r="AG948" s="144"/>
      <c r="AI948" s="144"/>
    </row>
    <row r="949" spans="1:35" hidden="1" x14ac:dyDescent="0.25">
      <c r="A949" s="29">
        <v>937</v>
      </c>
      <c r="B949" s="61"/>
      <c r="C949" s="143" t="str">
        <f>VLOOKUP(D949,[8]Hoja1!$A$2:$B$1115,2,0)</f>
        <v>68397</v>
      </c>
      <c r="D949" s="31">
        <v>890205308</v>
      </c>
      <c r="E949" s="31">
        <v>219768397</v>
      </c>
      <c r="F949" s="61" t="s">
        <v>700</v>
      </c>
      <c r="G949" s="33">
        <v>0</v>
      </c>
      <c r="H949" s="33">
        <v>0</v>
      </c>
      <c r="I949" s="3">
        <v>41825103</v>
      </c>
      <c r="J949" s="3">
        <v>55935200</v>
      </c>
      <c r="K949" s="3">
        <v>0</v>
      </c>
      <c r="L949" s="3"/>
      <c r="M949" s="3"/>
      <c r="N949" s="3"/>
      <c r="O949" s="3"/>
      <c r="P949" s="34">
        <f t="shared" si="43"/>
        <v>97760303</v>
      </c>
      <c r="Q949" s="165">
        <v>69876900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3485425</v>
      </c>
      <c r="X949" s="3"/>
      <c r="Y949" s="3">
        <v>0</v>
      </c>
      <c r="Z949" s="3">
        <v>0</v>
      </c>
      <c r="AA949" s="3">
        <v>0</v>
      </c>
      <c r="AB949" s="3"/>
      <c r="AC949" s="36">
        <f t="shared" si="42"/>
        <v>3485425</v>
      </c>
      <c r="AD949" s="37">
        <f t="shared" si="44"/>
        <v>24397978</v>
      </c>
      <c r="AE949" s="144"/>
      <c r="AG949" s="144"/>
      <c r="AI949" s="144"/>
    </row>
    <row r="950" spans="1:35" hidden="1" x14ac:dyDescent="0.25">
      <c r="A950" s="38">
        <v>938</v>
      </c>
      <c r="B950" s="61"/>
      <c r="C950" s="143" t="str">
        <f>VLOOKUP(D950,[8]Hoja1!$A$2:$B$1115,2,0)</f>
        <v>68406</v>
      </c>
      <c r="D950" s="31">
        <v>890206110</v>
      </c>
      <c r="E950" s="31">
        <v>210668406</v>
      </c>
      <c r="F950" s="61" t="s">
        <v>1091</v>
      </c>
      <c r="G950" s="33">
        <v>0</v>
      </c>
      <c r="H950" s="33">
        <v>0</v>
      </c>
      <c r="I950" s="3">
        <v>544467448</v>
      </c>
      <c r="J950" s="3">
        <v>615572618</v>
      </c>
      <c r="K950" s="3">
        <v>0</v>
      </c>
      <c r="L950" s="3"/>
      <c r="M950" s="3"/>
      <c r="N950" s="3"/>
      <c r="O950" s="3"/>
      <c r="P950" s="34">
        <f t="shared" si="43"/>
        <v>1160040066</v>
      </c>
      <c r="Q950" s="165">
        <v>797061766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45372287</v>
      </c>
      <c r="X950" s="3"/>
      <c r="Y950" s="3">
        <v>0</v>
      </c>
      <c r="Z950" s="3">
        <v>0</v>
      </c>
      <c r="AA950" s="3">
        <v>0</v>
      </c>
      <c r="AB950" s="3"/>
      <c r="AC950" s="36">
        <f t="shared" si="42"/>
        <v>45372287</v>
      </c>
      <c r="AD950" s="37">
        <f t="shared" si="44"/>
        <v>317606013</v>
      </c>
      <c r="AE950" s="144"/>
      <c r="AG950" s="144"/>
      <c r="AI950" s="144"/>
    </row>
    <row r="951" spans="1:35" hidden="1" x14ac:dyDescent="0.25">
      <c r="A951" s="29">
        <v>939</v>
      </c>
      <c r="B951" s="61"/>
      <c r="C951" s="143" t="str">
        <f>VLOOKUP(D951,[8]Hoja1!$A$2:$B$1115,2,0)</f>
        <v>68418</v>
      </c>
      <c r="D951" s="31">
        <v>890204537</v>
      </c>
      <c r="E951" s="31">
        <v>211868418</v>
      </c>
      <c r="F951" s="61" t="s">
        <v>1092</v>
      </c>
      <c r="G951" s="33">
        <v>0</v>
      </c>
      <c r="H951" s="33">
        <v>0</v>
      </c>
      <c r="I951" s="3">
        <v>335513060</v>
      </c>
      <c r="J951" s="3">
        <v>314126365</v>
      </c>
      <c r="K951" s="3">
        <v>0</v>
      </c>
      <c r="L951" s="3"/>
      <c r="M951" s="3"/>
      <c r="N951" s="3"/>
      <c r="O951" s="3"/>
      <c r="P951" s="34">
        <f t="shared" si="43"/>
        <v>649639425</v>
      </c>
      <c r="Q951" s="165">
        <v>425964053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27959422</v>
      </c>
      <c r="X951" s="3"/>
      <c r="Y951" s="3">
        <v>0</v>
      </c>
      <c r="Z951" s="3">
        <v>0</v>
      </c>
      <c r="AA951" s="3">
        <v>0</v>
      </c>
      <c r="AB951" s="3"/>
      <c r="AC951" s="36">
        <f t="shared" si="42"/>
        <v>27959422</v>
      </c>
      <c r="AD951" s="37">
        <f t="shared" si="44"/>
        <v>195715950</v>
      </c>
      <c r="AE951" s="144"/>
      <c r="AG951" s="144"/>
      <c r="AI951" s="144"/>
    </row>
    <row r="952" spans="1:35" hidden="1" x14ac:dyDescent="0.25">
      <c r="A952" s="38">
        <v>940</v>
      </c>
      <c r="B952" s="61"/>
      <c r="C952" s="143" t="str">
        <f>VLOOKUP(D952,[8]Hoja1!$A$2:$B$1115,2,0)</f>
        <v>68425</v>
      </c>
      <c r="D952" s="31">
        <v>890210947</v>
      </c>
      <c r="E952" s="31">
        <v>212568425</v>
      </c>
      <c r="F952" s="61" t="s">
        <v>1093</v>
      </c>
      <c r="G952" s="33">
        <v>0</v>
      </c>
      <c r="H952" s="33">
        <v>0</v>
      </c>
      <c r="I952" s="3">
        <v>41038606</v>
      </c>
      <c r="J952" s="3">
        <v>37986270</v>
      </c>
      <c r="K952" s="3">
        <v>0</v>
      </c>
      <c r="L952" s="3"/>
      <c r="M952" s="3"/>
      <c r="N952" s="3"/>
      <c r="O952" s="3"/>
      <c r="P952" s="34">
        <f t="shared" si="43"/>
        <v>79024876</v>
      </c>
      <c r="Q952" s="165">
        <v>51665806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3419884</v>
      </c>
      <c r="X952" s="3"/>
      <c r="Y952" s="3">
        <v>0</v>
      </c>
      <c r="Z952" s="3">
        <v>0</v>
      </c>
      <c r="AA952" s="3">
        <v>0</v>
      </c>
      <c r="AB952" s="3"/>
      <c r="AC952" s="36">
        <f t="shared" si="42"/>
        <v>3419884</v>
      </c>
      <c r="AD952" s="37">
        <f t="shared" si="44"/>
        <v>23939186</v>
      </c>
      <c r="AE952" s="144"/>
      <c r="AG952" s="144"/>
      <c r="AI952" s="144"/>
    </row>
    <row r="953" spans="1:35" hidden="1" x14ac:dyDescent="0.25">
      <c r="A953" s="29">
        <v>941</v>
      </c>
      <c r="B953" s="61"/>
      <c r="C953" s="143" t="str">
        <f>VLOOKUP(D953,[8]Hoja1!$A$2:$B$1115,2,0)</f>
        <v>68432</v>
      </c>
      <c r="D953" s="31">
        <v>890205229</v>
      </c>
      <c r="E953" s="31">
        <v>213268432</v>
      </c>
      <c r="F953" s="61" t="s">
        <v>1094</v>
      </c>
      <c r="G953" s="33">
        <v>0</v>
      </c>
      <c r="H953" s="33">
        <v>0</v>
      </c>
      <c r="I953" s="3">
        <v>320122772</v>
      </c>
      <c r="J953" s="3">
        <v>417119711</v>
      </c>
      <c r="K953" s="3">
        <v>0</v>
      </c>
      <c r="L953" s="3"/>
      <c r="M953" s="3"/>
      <c r="N953" s="3"/>
      <c r="O953" s="3"/>
      <c r="P953" s="34">
        <f t="shared" si="43"/>
        <v>737242483</v>
      </c>
      <c r="Q953" s="165">
        <v>523827303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26676898</v>
      </c>
      <c r="X953" s="3"/>
      <c r="Y953" s="3">
        <v>0</v>
      </c>
      <c r="Z953" s="3">
        <v>0</v>
      </c>
      <c r="AA953" s="3">
        <v>0</v>
      </c>
      <c r="AB953" s="3"/>
      <c r="AC953" s="36">
        <f t="shared" si="42"/>
        <v>26676898</v>
      </c>
      <c r="AD953" s="37">
        <f t="shared" si="44"/>
        <v>186738282</v>
      </c>
      <c r="AE953" s="144"/>
      <c r="AG953" s="144"/>
      <c r="AI953" s="144"/>
    </row>
    <row r="954" spans="1:35" hidden="1" x14ac:dyDescent="0.25">
      <c r="A954" s="38">
        <v>942</v>
      </c>
      <c r="B954" s="61"/>
      <c r="C954" s="143" t="str">
        <f>VLOOKUP(D954,[8]Hoja1!$A$2:$B$1115,2,0)</f>
        <v>68444</v>
      </c>
      <c r="D954" s="31">
        <v>890206696</v>
      </c>
      <c r="E954" s="31">
        <v>214468444</v>
      </c>
      <c r="F954" s="61" t="s">
        <v>1095</v>
      </c>
      <c r="G954" s="33">
        <v>0</v>
      </c>
      <c r="H954" s="33">
        <v>0</v>
      </c>
      <c r="I954" s="3">
        <v>108290206</v>
      </c>
      <c r="J954" s="3">
        <v>126639056</v>
      </c>
      <c r="K954" s="3">
        <v>0</v>
      </c>
      <c r="L954" s="3"/>
      <c r="M954" s="3"/>
      <c r="N954" s="3"/>
      <c r="O954" s="3"/>
      <c r="P954" s="34">
        <f t="shared" si="43"/>
        <v>234929262</v>
      </c>
      <c r="Q954" s="165">
        <v>162735792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9024184</v>
      </c>
      <c r="X954" s="3"/>
      <c r="Y954" s="3">
        <v>0</v>
      </c>
      <c r="Z954" s="3">
        <v>0</v>
      </c>
      <c r="AA954" s="3">
        <v>0</v>
      </c>
      <c r="AB954" s="3"/>
      <c r="AC954" s="36">
        <f t="shared" si="42"/>
        <v>9024184</v>
      </c>
      <c r="AD954" s="37">
        <f t="shared" si="44"/>
        <v>63169286</v>
      </c>
      <c r="AE954" s="144"/>
      <c r="AG954" s="144"/>
      <c r="AI954" s="144"/>
    </row>
    <row r="955" spans="1:35" hidden="1" x14ac:dyDescent="0.25">
      <c r="A955" s="29">
        <v>943</v>
      </c>
      <c r="B955" s="61"/>
      <c r="C955" s="143" t="str">
        <f>VLOOKUP(D955,[8]Hoja1!$A$2:$B$1115,2,0)</f>
        <v>68464</v>
      </c>
      <c r="D955" s="31">
        <v>890205632</v>
      </c>
      <c r="E955" s="31">
        <v>216468464</v>
      </c>
      <c r="F955" s="61" t="s">
        <v>1096</v>
      </c>
      <c r="G955" s="33">
        <v>0</v>
      </c>
      <c r="H955" s="33">
        <v>0</v>
      </c>
      <c r="I955" s="3">
        <v>251264656</v>
      </c>
      <c r="J955" s="3">
        <v>244614664</v>
      </c>
      <c r="K955" s="3">
        <v>0</v>
      </c>
      <c r="L955" s="3"/>
      <c r="M955" s="3"/>
      <c r="N955" s="3"/>
      <c r="O955" s="3"/>
      <c r="P955" s="34">
        <f t="shared" si="43"/>
        <v>495879320</v>
      </c>
      <c r="Q955" s="165">
        <v>328369548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20938721</v>
      </c>
      <c r="X955" s="3"/>
      <c r="Y955" s="3">
        <v>0</v>
      </c>
      <c r="Z955" s="3">
        <v>0</v>
      </c>
      <c r="AA955" s="3">
        <v>0</v>
      </c>
      <c r="AB955" s="3"/>
      <c r="AC955" s="36">
        <f t="shared" si="42"/>
        <v>20938721</v>
      </c>
      <c r="AD955" s="37">
        <f t="shared" si="44"/>
        <v>146571051</v>
      </c>
      <c r="AE955" s="144"/>
      <c r="AG955" s="144"/>
      <c r="AI955" s="144"/>
    </row>
    <row r="956" spans="1:35" hidden="1" x14ac:dyDescent="0.25">
      <c r="A956" s="38">
        <v>944</v>
      </c>
      <c r="B956" s="61"/>
      <c r="C956" s="143" t="str">
        <f>VLOOKUP(D956,[8]Hoja1!$A$2:$B$1115,2,0)</f>
        <v>68468</v>
      </c>
      <c r="D956" s="31">
        <v>890205326</v>
      </c>
      <c r="E956" s="31">
        <v>216868468</v>
      </c>
      <c r="F956" s="61" t="s">
        <v>1097</v>
      </c>
      <c r="G956" s="33">
        <v>0</v>
      </c>
      <c r="H956" s="33">
        <v>0</v>
      </c>
      <c r="I956" s="3">
        <v>58334737</v>
      </c>
      <c r="J956" s="3">
        <v>64798148</v>
      </c>
      <c r="K956" s="3">
        <v>0</v>
      </c>
      <c r="L956" s="3"/>
      <c r="M956" s="3"/>
      <c r="N956" s="3"/>
      <c r="O956" s="3"/>
      <c r="P956" s="34">
        <f t="shared" si="43"/>
        <v>123132885</v>
      </c>
      <c r="Q956" s="165">
        <v>84243060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4861228</v>
      </c>
      <c r="X956" s="3"/>
      <c r="Y956" s="3">
        <v>0</v>
      </c>
      <c r="Z956" s="3">
        <v>0</v>
      </c>
      <c r="AA956" s="3">
        <v>0</v>
      </c>
      <c r="AB956" s="3"/>
      <c r="AC956" s="36">
        <f t="shared" si="42"/>
        <v>4861228</v>
      </c>
      <c r="AD956" s="37">
        <f t="shared" si="44"/>
        <v>34028597</v>
      </c>
      <c r="AE956" s="144"/>
      <c r="AG956" s="144"/>
      <c r="AI956" s="144"/>
    </row>
    <row r="957" spans="1:35" hidden="1" x14ac:dyDescent="0.25">
      <c r="A957" s="29">
        <v>945</v>
      </c>
      <c r="B957" s="61"/>
      <c r="C957" s="143" t="str">
        <f>VLOOKUP(D957,[8]Hoja1!$A$2:$B$1115,2,0)</f>
        <v>68498</v>
      </c>
      <c r="D957" s="31">
        <v>890205124</v>
      </c>
      <c r="E957" s="31">
        <v>219868498</v>
      </c>
      <c r="F957" s="61" t="s">
        <v>1098</v>
      </c>
      <c r="G957" s="33">
        <v>0</v>
      </c>
      <c r="H957" s="33">
        <v>0</v>
      </c>
      <c r="I957" s="3">
        <v>70870573</v>
      </c>
      <c r="J957" s="3">
        <v>82858919</v>
      </c>
      <c r="K957" s="3">
        <v>0</v>
      </c>
      <c r="L957" s="3"/>
      <c r="M957" s="3"/>
      <c r="N957" s="3"/>
      <c r="O957" s="3"/>
      <c r="P957" s="34">
        <f t="shared" si="43"/>
        <v>153729492</v>
      </c>
      <c r="Q957" s="165">
        <v>106482443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5905881</v>
      </c>
      <c r="X957" s="3"/>
      <c r="Y957" s="3">
        <v>0</v>
      </c>
      <c r="Z957" s="3">
        <v>0</v>
      </c>
      <c r="AA957" s="3">
        <v>0</v>
      </c>
      <c r="AB957" s="3"/>
      <c r="AC957" s="36">
        <f t="shared" si="42"/>
        <v>5905881</v>
      </c>
      <c r="AD957" s="37">
        <f t="shared" si="44"/>
        <v>41341168</v>
      </c>
      <c r="AE957" s="144"/>
      <c r="AG957" s="144"/>
      <c r="AI957" s="144"/>
    </row>
    <row r="958" spans="1:35" hidden="1" x14ac:dyDescent="0.25">
      <c r="A958" s="38">
        <v>946</v>
      </c>
      <c r="B958" s="61"/>
      <c r="C958" s="143" t="str">
        <f>VLOOKUP(D958,[8]Hoja1!$A$2:$B$1115,2,0)</f>
        <v>68500</v>
      </c>
      <c r="D958" s="31">
        <v>890210948</v>
      </c>
      <c r="E958" s="31">
        <v>210068500</v>
      </c>
      <c r="F958" s="61" t="s">
        <v>1099</v>
      </c>
      <c r="G958" s="33">
        <v>0</v>
      </c>
      <c r="H958" s="33">
        <v>0</v>
      </c>
      <c r="I958" s="3">
        <v>193561090</v>
      </c>
      <c r="J958" s="3">
        <v>211239619</v>
      </c>
      <c r="K958" s="3">
        <v>0</v>
      </c>
      <c r="L958" s="3"/>
      <c r="M958" s="3"/>
      <c r="N958" s="3"/>
      <c r="O958" s="3"/>
      <c r="P958" s="34">
        <f t="shared" si="43"/>
        <v>404800709</v>
      </c>
      <c r="Q958" s="165">
        <v>275759983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16130091</v>
      </c>
      <c r="X958" s="3"/>
      <c r="Y958" s="3">
        <v>0</v>
      </c>
      <c r="Z958" s="3">
        <v>0</v>
      </c>
      <c r="AA958" s="3">
        <v>0</v>
      </c>
      <c r="AB958" s="3"/>
      <c r="AC958" s="36">
        <f t="shared" si="42"/>
        <v>16130091</v>
      </c>
      <c r="AD958" s="37">
        <f t="shared" si="44"/>
        <v>112910635</v>
      </c>
      <c r="AE958" s="144"/>
      <c r="AG958" s="144"/>
      <c r="AI958" s="144"/>
    </row>
    <row r="959" spans="1:35" hidden="1" x14ac:dyDescent="0.25">
      <c r="A959" s="29">
        <v>947</v>
      </c>
      <c r="B959" s="61"/>
      <c r="C959" s="143" t="str">
        <f>VLOOKUP(D959,[8]Hoja1!$A$2:$B$1115,2,0)</f>
        <v>68502</v>
      </c>
      <c r="D959" s="31">
        <v>890208148</v>
      </c>
      <c r="E959" s="31">
        <v>210268502</v>
      </c>
      <c r="F959" s="61" t="s">
        <v>1100</v>
      </c>
      <c r="G959" s="33">
        <v>0</v>
      </c>
      <c r="H959" s="33">
        <v>0</v>
      </c>
      <c r="I959" s="3">
        <v>74661879</v>
      </c>
      <c r="J959" s="3">
        <v>78983294</v>
      </c>
      <c r="K959" s="3">
        <v>0</v>
      </c>
      <c r="L959" s="3"/>
      <c r="M959" s="3"/>
      <c r="N959" s="3"/>
      <c r="O959" s="3"/>
      <c r="P959" s="34">
        <f t="shared" si="43"/>
        <v>153645173</v>
      </c>
      <c r="Q959" s="165">
        <v>103870586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6221823</v>
      </c>
      <c r="X959" s="3"/>
      <c r="Y959" s="3">
        <v>0</v>
      </c>
      <c r="Z959" s="3">
        <v>0</v>
      </c>
      <c r="AA959" s="3">
        <v>0</v>
      </c>
      <c r="AB959" s="3"/>
      <c r="AC959" s="36">
        <f t="shared" si="42"/>
        <v>6221823</v>
      </c>
      <c r="AD959" s="37">
        <f t="shared" si="44"/>
        <v>43552764</v>
      </c>
      <c r="AE959" s="144"/>
      <c r="AG959" s="144"/>
      <c r="AI959" s="144"/>
    </row>
    <row r="960" spans="1:35" hidden="1" x14ac:dyDescent="0.25">
      <c r="A960" s="38">
        <v>948</v>
      </c>
      <c r="B960" s="61"/>
      <c r="C960" s="143" t="str">
        <f>VLOOKUP(D960,[8]Hoja1!$A$2:$B$1115,2,0)</f>
        <v>68522</v>
      </c>
      <c r="D960" s="31">
        <v>800099818</v>
      </c>
      <c r="E960" s="31">
        <v>212268522</v>
      </c>
      <c r="F960" s="61" t="s">
        <v>1101</v>
      </c>
      <c r="G960" s="33">
        <v>0</v>
      </c>
      <c r="H960" s="33">
        <v>0</v>
      </c>
      <c r="I960" s="3">
        <v>23101714</v>
      </c>
      <c r="J960" s="3">
        <v>29331154</v>
      </c>
      <c r="K960" s="3">
        <v>0</v>
      </c>
      <c r="L960" s="3"/>
      <c r="M960" s="3"/>
      <c r="N960" s="3"/>
      <c r="O960" s="3"/>
      <c r="P960" s="34">
        <f t="shared" si="43"/>
        <v>52432868</v>
      </c>
      <c r="Q960" s="165">
        <v>37031726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1925143</v>
      </c>
      <c r="X960" s="3"/>
      <c r="Y960" s="3">
        <v>0</v>
      </c>
      <c r="Z960" s="3">
        <v>0</v>
      </c>
      <c r="AA960" s="3">
        <v>0</v>
      </c>
      <c r="AB960" s="3"/>
      <c r="AC960" s="36">
        <f t="shared" si="42"/>
        <v>1925143</v>
      </c>
      <c r="AD960" s="37">
        <f t="shared" si="44"/>
        <v>13475999</v>
      </c>
      <c r="AE960" s="144"/>
      <c r="AG960" s="144"/>
      <c r="AI960" s="144"/>
    </row>
    <row r="961" spans="1:35" hidden="1" x14ac:dyDescent="0.25">
      <c r="A961" s="29">
        <v>949</v>
      </c>
      <c r="B961" s="61"/>
      <c r="C961" s="143" t="str">
        <f>VLOOKUP(D961,[8]Hoja1!$A$2:$B$1115,2,0)</f>
        <v>68524</v>
      </c>
      <c r="D961" s="31">
        <v>800003253</v>
      </c>
      <c r="E961" s="31">
        <v>212468524</v>
      </c>
      <c r="F961" s="61" t="s">
        <v>1102</v>
      </c>
      <c r="G961" s="33">
        <v>0</v>
      </c>
      <c r="H961" s="33">
        <v>0</v>
      </c>
      <c r="I961" s="3">
        <v>43878845</v>
      </c>
      <c r="J961" s="3">
        <v>45456986</v>
      </c>
      <c r="K961" s="3">
        <v>0</v>
      </c>
      <c r="L961" s="3"/>
      <c r="M961" s="3"/>
      <c r="N961" s="3"/>
      <c r="O961" s="3"/>
      <c r="P961" s="34">
        <f t="shared" si="43"/>
        <v>89335831</v>
      </c>
      <c r="Q961" s="165">
        <v>60083266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3656570</v>
      </c>
      <c r="X961" s="3"/>
      <c r="Y961" s="3">
        <v>0</v>
      </c>
      <c r="Z961" s="3">
        <v>0</v>
      </c>
      <c r="AA961" s="3">
        <v>0</v>
      </c>
      <c r="AB961" s="3"/>
      <c r="AC961" s="36">
        <f t="shared" si="42"/>
        <v>3656570</v>
      </c>
      <c r="AD961" s="37">
        <f t="shared" si="44"/>
        <v>25595995</v>
      </c>
      <c r="AE961" s="144"/>
      <c r="AG961" s="144"/>
      <c r="AI961" s="144"/>
    </row>
    <row r="962" spans="1:35" hidden="1" x14ac:dyDescent="0.25">
      <c r="A962" s="38">
        <v>950</v>
      </c>
      <c r="B962" s="61"/>
      <c r="C962" s="143" t="str">
        <f>VLOOKUP(D962,[8]Hoja1!$A$2:$B$1115,2,0)</f>
        <v>68533</v>
      </c>
      <c r="D962" s="31">
        <v>800099819</v>
      </c>
      <c r="E962" s="31">
        <v>213368533</v>
      </c>
      <c r="F962" s="61" t="s">
        <v>1103</v>
      </c>
      <c r="G962" s="33">
        <v>0</v>
      </c>
      <c r="H962" s="33">
        <v>0</v>
      </c>
      <c r="I962" s="3">
        <v>82561358</v>
      </c>
      <c r="J962" s="3">
        <v>85547377</v>
      </c>
      <c r="K962" s="3">
        <v>0</v>
      </c>
      <c r="L962" s="3"/>
      <c r="M962" s="3"/>
      <c r="N962" s="3"/>
      <c r="O962" s="3"/>
      <c r="P962" s="34">
        <f t="shared" si="43"/>
        <v>168108735</v>
      </c>
      <c r="Q962" s="165">
        <v>113067829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6880113</v>
      </c>
      <c r="X962" s="3"/>
      <c r="Y962" s="3">
        <v>0</v>
      </c>
      <c r="Z962" s="3">
        <v>0</v>
      </c>
      <c r="AA962" s="3">
        <v>0</v>
      </c>
      <c r="AB962" s="3"/>
      <c r="AC962" s="36">
        <f t="shared" si="42"/>
        <v>6880113</v>
      </c>
      <c r="AD962" s="37">
        <f t="shared" si="44"/>
        <v>48160793</v>
      </c>
      <c r="AE962" s="144"/>
      <c r="AG962" s="144"/>
      <c r="AI962" s="144"/>
    </row>
    <row r="963" spans="1:35" hidden="1" x14ac:dyDescent="0.25">
      <c r="A963" s="29">
        <v>951</v>
      </c>
      <c r="B963" s="61"/>
      <c r="C963" s="143" t="str">
        <f>VLOOKUP(D963,[8]Hoja1!$A$2:$B$1115,2,0)</f>
        <v>68549</v>
      </c>
      <c r="D963" s="31">
        <v>890204265</v>
      </c>
      <c r="E963" s="31">
        <v>214968549</v>
      </c>
      <c r="F963" s="61" t="s">
        <v>1104</v>
      </c>
      <c r="G963" s="33">
        <v>0</v>
      </c>
      <c r="H963" s="33">
        <v>0</v>
      </c>
      <c r="I963" s="3">
        <v>55195425</v>
      </c>
      <c r="J963" s="3">
        <v>63773240</v>
      </c>
      <c r="K963" s="3">
        <v>0</v>
      </c>
      <c r="L963" s="3"/>
      <c r="M963" s="3"/>
      <c r="N963" s="3"/>
      <c r="O963" s="3"/>
      <c r="P963" s="34">
        <f t="shared" si="43"/>
        <v>118968665</v>
      </c>
      <c r="Q963" s="165">
        <v>82171716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4599619</v>
      </c>
      <c r="X963" s="3"/>
      <c r="Y963" s="3">
        <v>0</v>
      </c>
      <c r="Z963" s="3">
        <v>0</v>
      </c>
      <c r="AA963" s="3">
        <v>0</v>
      </c>
      <c r="AB963" s="3"/>
      <c r="AC963" s="36">
        <f t="shared" si="42"/>
        <v>4599619</v>
      </c>
      <c r="AD963" s="37">
        <f t="shared" si="44"/>
        <v>32197330</v>
      </c>
      <c r="AE963" s="144"/>
      <c r="AG963" s="144"/>
      <c r="AI963" s="144"/>
    </row>
    <row r="964" spans="1:35" hidden="1" x14ac:dyDescent="0.25">
      <c r="A964" s="38">
        <v>952</v>
      </c>
      <c r="B964" s="61"/>
      <c r="C964" s="143" t="str">
        <f>VLOOKUP(D964,[8]Hoja1!$A$2:$B$1115,2,0)</f>
        <v>68572</v>
      </c>
      <c r="D964" s="31">
        <v>890209299</v>
      </c>
      <c r="E964" s="31">
        <v>217268572</v>
      </c>
      <c r="F964" s="61" t="s">
        <v>1105</v>
      </c>
      <c r="G964" s="33">
        <v>0</v>
      </c>
      <c r="H964" s="33">
        <v>0</v>
      </c>
      <c r="I964" s="3">
        <v>257703232</v>
      </c>
      <c r="J964" s="3">
        <v>203517712</v>
      </c>
      <c r="K964" s="3">
        <v>0</v>
      </c>
      <c r="L964" s="3"/>
      <c r="M964" s="3"/>
      <c r="N964" s="3"/>
      <c r="O964" s="3"/>
      <c r="P964" s="34">
        <f t="shared" si="43"/>
        <v>461220944</v>
      </c>
      <c r="Q964" s="165">
        <v>289418788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21475269</v>
      </c>
      <c r="X964" s="3"/>
      <c r="Y964" s="3">
        <v>0</v>
      </c>
      <c r="Z964" s="3">
        <v>0</v>
      </c>
      <c r="AA964" s="3">
        <v>0</v>
      </c>
      <c r="AB964" s="3"/>
      <c r="AC964" s="36">
        <f t="shared" si="42"/>
        <v>21475269</v>
      </c>
      <c r="AD964" s="37">
        <f t="shared" si="44"/>
        <v>150326887</v>
      </c>
      <c r="AE964" s="144"/>
      <c r="AG964" s="144"/>
      <c r="AI964" s="144"/>
    </row>
    <row r="965" spans="1:35" hidden="1" x14ac:dyDescent="0.25">
      <c r="A965" s="29">
        <v>953</v>
      </c>
      <c r="B965" s="61"/>
      <c r="C965" s="143" t="str">
        <f>VLOOKUP(D965,[8]Hoja1!$A$2:$B$1115,2,0)</f>
        <v>68573</v>
      </c>
      <c r="D965" s="31">
        <v>800060525</v>
      </c>
      <c r="E965" s="31">
        <v>217368573</v>
      </c>
      <c r="F965" s="61" t="s">
        <v>1106</v>
      </c>
      <c r="G965" s="33">
        <v>0</v>
      </c>
      <c r="H965" s="33">
        <v>0</v>
      </c>
      <c r="I965" s="3">
        <v>174303084</v>
      </c>
      <c r="J965" s="3">
        <v>184908147</v>
      </c>
      <c r="K965" s="3">
        <v>0</v>
      </c>
      <c r="L965" s="3"/>
      <c r="M965" s="3"/>
      <c r="N965" s="3"/>
      <c r="O965" s="3"/>
      <c r="P965" s="34">
        <f t="shared" si="43"/>
        <v>359211231</v>
      </c>
      <c r="Q965" s="165">
        <v>243009175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14525257</v>
      </c>
      <c r="X965" s="3"/>
      <c r="Y965" s="3">
        <v>0</v>
      </c>
      <c r="Z965" s="3">
        <v>0</v>
      </c>
      <c r="AA965" s="3">
        <v>0</v>
      </c>
      <c r="AB965" s="3"/>
      <c r="AC965" s="36">
        <f t="shared" si="42"/>
        <v>14525257</v>
      </c>
      <c r="AD965" s="37">
        <f t="shared" si="44"/>
        <v>101676799</v>
      </c>
      <c r="AE965" s="144"/>
      <c r="AG965" s="144"/>
      <c r="AI965" s="144"/>
    </row>
    <row r="966" spans="1:35" hidden="1" x14ac:dyDescent="0.25">
      <c r="A966" s="38">
        <v>954</v>
      </c>
      <c r="B966" s="61"/>
      <c r="C966" s="143" t="str">
        <f>VLOOKUP(D966,[8]Hoja1!$A$2:$B$1115,2,0)</f>
        <v>68575</v>
      </c>
      <c r="D966" s="31">
        <v>890201190</v>
      </c>
      <c r="E966" s="31">
        <v>217568575</v>
      </c>
      <c r="F966" s="61" t="s">
        <v>1107</v>
      </c>
      <c r="G966" s="33">
        <v>0</v>
      </c>
      <c r="H966" s="33">
        <v>0</v>
      </c>
      <c r="I966" s="3">
        <v>1155669056</v>
      </c>
      <c r="J966" s="3">
        <v>992139348</v>
      </c>
      <c r="K966" s="3">
        <v>0</v>
      </c>
      <c r="L966" s="3"/>
      <c r="M966" s="3"/>
      <c r="N966" s="3"/>
      <c r="O966" s="3"/>
      <c r="P966" s="34">
        <f t="shared" si="43"/>
        <v>2147808404</v>
      </c>
      <c r="Q966" s="165">
        <v>1377362368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96305755</v>
      </c>
      <c r="X966" s="3"/>
      <c r="Y966" s="3">
        <v>0</v>
      </c>
      <c r="Z966" s="3">
        <v>0</v>
      </c>
      <c r="AA966" s="3">
        <v>0</v>
      </c>
      <c r="AB966" s="3"/>
      <c r="AC966" s="36">
        <f t="shared" si="42"/>
        <v>96305755</v>
      </c>
      <c r="AD966" s="37">
        <f t="shared" si="44"/>
        <v>674140281</v>
      </c>
      <c r="AE966" s="144"/>
      <c r="AG966" s="144"/>
      <c r="AI966" s="144"/>
    </row>
    <row r="967" spans="1:35" hidden="1" x14ac:dyDescent="0.25">
      <c r="A967" s="29">
        <v>955</v>
      </c>
      <c r="B967" s="61"/>
      <c r="C967" s="143" t="str">
        <f>VLOOKUP(D967,[8]Hoja1!$A$2:$B$1115,2,0)</f>
        <v>68615</v>
      </c>
      <c r="D967" s="31">
        <v>890204646</v>
      </c>
      <c r="E967" s="31">
        <v>211568615</v>
      </c>
      <c r="F967" s="61" t="s">
        <v>1108</v>
      </c>
      <c r="G967" s="33">
        <v>0</v>
      </c>
      <c r="H967" s="33">
        <v>0</v>
      </c>
      <c r="I967" s="3">
        <v>560255552</v>
      </c>
      <c r="J967" s="3">
        <v>623921787</v>
      </c>
      <c r="K967" s="3">
        <v>0</v>
      </c>
      <c r="L967" s="3"/>
      <c r="M967" s="3"/>
      <c r="N967" s="3"/>
      <c r="O967" s="3"/>
      <c r="P967" s="34">
        <f t="shared" si="43"/>
        <v>1184177339</v>
      </c>
      <c r="Q967" s="165">
        <v>810673639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46687963</v>
      </c>
      <c r="X967" s="3"/>
      <c r="Y967" s="3">
        <v>0</v>
      </c>
      <c r="Z967" s="3">
        <v>0</v>
      </c>
      <c r="AA967" s="3">
        <v>0</v>
      </c>
      <c r="AB967" s="3"/>
      <c r="AC967" s="36">
        <f t="shared" si="42"/>
        <v>46687963</v>
      </c>
      <c r="AD967" s="37">
        <f t="shared" si="44"/>
        <v>326815737</v>
      </c>
      <c r="AE967" s="144"/>
      <c r="AG967" s="144"/>
      <c r="AI967" s="144"/>
    </row>
    <row r="968" spans="1:35" hidden="1" x14ac:dyDescent="0.25">
      <c r="A968" s="38">
        <v>956</v>
      </c>
      <c r="B968" s="61"/>
      <c r="C968" s="143" t="str">
        <f>VLOOKUP(D968,[8]Hoja1!$A$2:$B$1115,2,0)</f>
        <v>68655</v>
      </c>
      <c r="D968" s="31">
        <v>890204643</v>
      </c>
      <c r="E968" s="31">
        <v>215568655</v>
      </c>
      <c r="F968" s="61" t="s">
        <v>1109</v>
      </c>
      <c r="G968" s="33">
        <v>0</v>
      </c>
      <c r="H968" s="33">
        <v>0</v>
      </c>
      <c r="I968" s="3">
        <v>960608384</v>
      </c>
      <c r="J968" s="3">
        <v>799955219</v>
      </c>
      <c r="K968" s="3">
        <v>0</v>
      </c>
      <c r="L968" s="3"/>
      <c r="M968" s="3"/>
      <c r="N968" s="3"/>
      <c r="O968" s="3"/>
      <c r="P968" s="34">
        <f t="shared" si="43"/>
        <v>1760563603</v>
      </c>
      <c r="Q968" s="165">
        <v>1120158015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80050699</v>
      </c>
      <c r="X968" s="3"/>
      <c r="Y968" s="3">
        <v>0</v>
      </c>
      <c r="Z968" s="3">
        <v>0</v>
      </c>
      <c r="AA968" s="3">
        <v>0</v>
      </c>
      <c r="AB968" s="3"/>
      <c r="AC968" s="36">
        <f t="shared" si="42"/>
        <v>80050699</v>
      </c>
      <c r="AD968" s="37">
        <f t="shared" si="44"/>
        <v>560354889</v>
      </c>
      <c r="AE968" s="144"/>
      <c r="AG968" s="144"/>
      <c r="AI968" s="144"/>
    </row>
    <row r="969" spans="1:35" hidden="1" x14ac:dyDescent="0.25">
      <c r="A969" s="29">
        <v>957</v>
      </c>
      <c r="B969" s="61"/>
      <c r="C969" s="143" t="str">
        <f>VLOOKUP(D969,[8]Hoja1!$A$2:$B$1115,2,0)</f>
        <v>68669</v>
      </c>
      <c r="D969" s="31">
        <v>890207022</v>
      </c>
      <c r="E969" s="31">
        <v>216968669</v>
      </c>
      <c r="F969" s="61" t="s">
        <v>1110</v>
      </c>
      <c r="G969" s="33">
        <v>0</v>
      </c>
      <c r="H969" s="33">
        <v>0</v>
      </c>
      <c r="I969" s="3">
        <v>136242552</v>
      </c>
      <c r="J969" s="3">
        <v>94558843</v>
      </c>
      <c r="K969" s="3">
        <v>0</v>
      </c>
      <c r="L969" s="3"/>
      <c r="M969" s="3"/>
      <c r="N969" s="3"/>
      <c r="O969" s="3"/>
      <c r="P969" s="34">
        <f t="shared" si="43"/>
        <v>230801395</v>
      </c>
      <c r="Q969" s="165">
        <v>139973027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11353546</v>
      </c>
      <c r="X969" s="3"/>
      <c r="Y969" s="3">
        <v>0</v>
      </c>
      <c r="Z969" s="3">
        <v>0</v>
      </c>
      <c r="AA969" s="3">
        <v>0</v>
      </c>
      <c r="AB969" s="3"/>
      <c r="AC969" s="36">
        <f t="shared" si="42"/>
        <v>11353546</v>
      </c>
      <c r="AD969" s="37">
        <f t="shared" si="44"/>
        <v>79474822</v>
      </c>
      <c r="AE969" s="144"/>
      <c r="AG969" s="144"/>
      <c r="AI969" s="144"/>
    </row>
    <row r="970" spans="1:35" hidden="1" x14ac:dyDescent="0.25">
      <c r="A970" s="38">
        <v>958</v>
      </c>
      <c r="B970" s="61"/>
      <c r="C970" s="143" t="str">
        <f>VLOOKUP(D970,[8]Hoja1!$A$2:$B$1115,2,0)</f>
        <v>68673</v>
      </c>
      <c r="D970" s="31">
        <v>890210227</v>
      </c>
      <c r="E970" s="31">
        <v>217368673</v>
      </c>
      <c r="F970" s="61" t="s">
        <v>1111</v>
      </c>
      <c r="G970" s="33">
        <v>0</v>
      </c>
      <c r="H970" s="33">
        <v>0</v>
      </c>
      <c r="I970" s="3">
        <v>31524066</v>
      </c>
      <c r="J970" s="3">
        <v>32331867</v>
      </c>
      <c r="K970" s="3">
        <v>0</v>
      </c>
      <c r="L970" s="3"/>
      <c r="M970" s="3"/>
      <c r="N970" s="3"/>
      <c r="O970" s="3"/>
      <c r="P970" s="34">
        <f t="shared" si="43"/>
        <v>63855933</v>
      </c>
      <c r="Q970" s="165">
        <v>42839891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2627006</v>
      </c>
      <c r="X970" s="3"/>
      <c r="Y970" s="3">
        <v>0</v>
      </c>
      <c r="Z970" s="3">
        <v>0</v>
      </c>
      <c r="AA970" s="3">
        <v>0</v>
      </c>
      <c r="AB970" s="3"/>
      <c r="AC970" s="36">
        <f t="shared" si="42"/>
        <v>2627006</v>
      </c>
      <c r="AD970" s="37">
        <f t="shared" si="44"/>
        <v>18389036</v>
      </c>
      <c r="AE970" s="144"/>
      <c r="AG970" s="144"/>
      <c r="AI970" s="144"/>
    </row>
    <row r="971" spans="1:35" hidden="1" x14ac:dyDescent="0.25">
      <c r="A971" s="29">
        <v>959</v>
      </c>
      <c r="B971" s="61"/>
      <c r="C971" s="143" t="str">
        <f>VLOOKUP(D971,[8]Hoja1!$A$2:$B$1115,2,0)</f>
        <v>68679</v>
      </c>
      <c r="D971" s="31">
        <v>800099824</v>
      </c>
      <c r="E971" s="31">
        <v>217968679</v>
      </c>
      <c r="F971" s="61" t="s">
        <v>1112</v>
      </c>
      <c r="G971" s="33">
        <v>0</v>
      </c>
      <c r="H971" s="33">
        <v>0</v>
      </c>
      <c r="I971" s="3">
        <v>655719520</v>
      </c>
      <c r="J971" s="3">
        <v>831542051</v>
      </c>
      <c r="K971" s="3">
        <v>0</v>
      </c>
      <c r="L971" s="3"/>
      <c r="M971" s="3"/>
      <c r="N971" s="3"/>
      <c r="O971" s="3"/>
      <c r="P971" s="34">
        <f t="shared" si="43"/>
        <v>1487261571</v>
      </c>
      <c r="Q971" s="165">
        <v>1050115223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54643293</v>
      </c>
      <c r="X971" s="3"/>
      <c r="Y971" s="3">
        <v>0</v>
      </c>
      <c r="Z971" s="3">
        <v>0</v>
      </c>
      <c r="AA971" s="3">
        <v>0</v>
      </c>
      <c r="AB971" s="3"/>
      <c r="AC971" s="36">
        <f t="shared" si="42"/>
        <v>54643293</v>
      </c>
      <c r="AD971" s="37">
        <f t="shared" si="44"/>
        <v>382503055</v>
      </c>
      <c r="AE971" s="144"/>
      <c r="AG971" s="144"/>
      <c r="AI971" s="144"/>
    </row>
    <row r="972" spans="1:35" hidden="1" x14ac:dyDescent="0.25">
      <c r="A972" s="38">
        <v>960</v>
      </c>
      <c r="B972" s="61"/>
      <c r="C972" s="143" t="str">
        <f>VLOOKUP(D972,[8]Hoja1!$A$2:$B$1115,2,0)</f>
        <v>68682</v>
      </c>
      <c r="D972" s="31">
        <v>890208676</v>
      </c>
      <c r="E972" s="31">
        <v>218268682</v>
      </c>
      <c r="F972" s="61" t="s">
        <v>1113</v>
      </c>
      <c r="G972" s="33">
        <v>0</v>
      </c>
      <c r="H972" s="33">
        <v>0</v>
      </c>
      <c r="I972" s="3">
        <v>33797104</v>
      </c>
      <c r="J972" s="3">
        <v>38072534</v>
      </c>
      <c r="K972" s="3">
        <v>0</v>
      </c>
      <c r="L972" s="3"/>
      <c r="M972" s="3"/>
      <c r="N972" s="3"/>
      <c r="O972" s="3"/>
      <c r="P972" s="34">
        <f t="shared" si="43"/>
        <v>71869638</v>
      </c>
      <c r="Q972" s="165">
        <v>49338234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2816425</v>
      </c>
      <c r="X972" s="3"/>
      <c r="Y972" s="3">
        <v>0</v>
      </c>
      <c r="Z972" s="3">
        <v>0</v>
      </c>
      <c r="AA972" s="3">
        <v>0</v>
      </c>
      <c r="AB972" s="3"/>
      <c r="AC972" s="36">
        <f t="shared" si="42"/>
        <v>2816425</v>
      </c>
      <c r="AD972" s="37">
        <f t="shared" si="44"/>
        <v>19714979</v>
      </c>
      <c r="AE972" s="144"/>
      <c r="AG972" s="144"/>
      <c r="AI972" s="144"/>
    </row>
    <row r="973" spans="1:35" hidden="1" x14ac:dyDescent="0.25">
      <c r="A973" s="29">
        <v>961</v>
      </c>
      <c r="B973" s="61"/>
      <c r="C973" s="143" t="str">
        <f>VLOOKUP(D973,[8]Hoja1!$A$2:$B$1115,2,0)</f>
        <v>68684</v>
      </c>
      <c r="D973" s="31">
        <v>890204890</v>
      </c>
      <c r="E973" s="31">
        <v>218468684</v>
      </c>
      <c r="F973" s="61" t="s">
        <v>1114</v>
      </c>
      <c r="G973" s="33">
        <v>0</v>
      </c>
      <c r="H973" s="33">
        <v>0</v>
      </c>
      <c r="I973" s="3">
        <v>61588968</v>
      </c>
      <c r="J973" s="3">
        <v>63647273</v>
      </c>
      <c r="K973" s="3">
        <v>0</v>
      </c>
      <c r="L973" s="3"/>
      <c r="M973" s="3"/>
      <c r="N973" s="3"/>
      <c r="O973" s="3"/>
      <c r="P973" s="34">
        <f t="shared" si="43"/>
        <v>125236241</v>
      </c>
      <c r="Q973" s="165">
        <v>84176929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5132414</v>
      </c>
      <c r="X973" s="3"/>
      <c r="Y973" s="3">
        <v>0</v>
      </c>
      <c r="Z973" s="3">
        <v>0</v>
      </c>
      <c r="AA973" s="3">
        <v>0</v>
      </c>
      <c r="AB973" s="3"/>
      <c r="AC973" s="36">
        <f t="shared" ref="AC973:AC1036" si="45">SUM(R973:AA973)</f>
        <v>5132414</v>
      </c>
      <c r="AD973" s="37">
        <f t="shared" si="44"/>
        <v>35926898</v>
      </c>
      <c r="AE973" s="144"/>
      <c r="AG973" s="144"/>
      <c r="AI973" s="144"/>
    </row>
    <row r="974" spans="1:35" hidden="1" x14ac:dyDescent="0.25">
      <c r="A974" s="38">
        <v>962</v>
      </c>
      <c r="B974" s="61"/>
      <c r="C974" s="143" t="str">
        <f>VLOOKUP(D974,[8]Hoja1!$A$2:$B$1115,2,0)</f>
        <v>68686</v>
      </c>
      <c r="D974" s="31">
        <v>890210950</v>
      </c>
      <c r="E974" s="31">
        <v>218668686</v>
      </c>
      <c r="F974" s="61" t="s">
        <v>1115</v>
      </c>
      <c r="G974" s="33">
        <v>0</v>
      </c>
      <c r="H974" s="33">
        <v>0</v>
      </c>
      <c r="I974" s="3">
        <v>35361970</v>
      </c>
      <c r="J974" s="3">
        <v>38513877</v>
      </c>
      <c r="K974" s="3">
        <v>0</v>
      </c>
      <c r="L974" s="3"/>
      <c r="M974" s="3"/>
      <c r="N974" s="3"/>
      <c r="O974" s="3"/>
      <c r="P974" s="34">
        <f t="shared" ref="P974:P1037" si="46">SUM(G974:N974)</f>
        <v>73875847</v>
      </c>
      <c r="Q974" s="165">
        <v>50301201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2946831</v>
      </c>
      <c r="X974" s="3"/>
      <c r="Y974" s="3">
        <v>0</v>
      </c>
      <c r="Z974" s="3">
        <v>0</v>
      </c>
      <c r="AA974" s="3">
        <v>0</v>
      </c>
      <c r="AB974" s="3"/>
      <c r="AC974" s="36">
        <f t="shared" si="45"/>
        <v>2946831</v>
      </c>
      <c r="AD974" s="37">
        <f t="shared" si="44"/>
        <v>20627815</v>
      </c>
      <c r="AE974" s="144"/>
      <c r="AG974" s="144"/>
      <c r="AI974" s="144"/>
    </row>
    <row r="975" spans="1:35" hidden="1" x14ac:dyDescent="0.25">
      <c r="A975" s="29">
        <v>963</v>
      </c>
      <c r="B975" s="61"/>
      <c r="C975" s="143" t="str">
        <f>VLOOKUP(D975,[8]Hoja1!$A$2:$B$1115,2,0)</f>
        <v>68689</v>
      </c>
      <c r="D975" s="31">
        <v>800099829</v>
      </c>
      <c r="E975" s="31">
        <v>218968689</v>
      </c>
      <c r="F975" s="61" t="s">
        <v>1116</v>
      </c>
      <c r="G975" s="33">
        <v>0</v>
      </c>
      <c r="H975" s="33">
        <v>0</v>
      </c>
      <c r="I975" s="3">
        <v>682261752</v>
      </c>
      <c r="J975" s="3">
        <v>733824398</v>
      </c>
      <c r="K975" s="3">
        <v>0</v>
      </c>
      <c r="L975" s="3"/>
      <c r="M975" s="3"/>
      <c r="N975" s="3"/>
      <c r="O975" s="3"/>
      <c r="P975" s="34">
        <f t="shared" si="46"/>
        <v>1416086150</v>
      </c>
      <c r="Q975" s="165">
        <v>961244982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56855146</v>
      </c>
      <c r="X975" s="3"/>
      <c r="Y975" s="3">
        <v>0</v>
      </c>
      <c r="Z975" s="3">
        <v>0</v>
      </c>
      <c r="AA975" s="3">
        <v>0</v>
      </c>
      <c r="AB975" s="3"/>
      <c r="AC975" s="36">
        <f t="shared" si="45"/>
        <v>56855146</v>
      </c>
      <c r="AD975" s="37">
        <f t="shared" ref="AD975:AD1038" si="47">+P975-Q975+AB975-AC975</f>
        <v>397986022</v>
      </c>
      <c r="AE975" s="144"/>
      <c r="AG975" s="144"/>
      <c r="AI975" s="144"/>
    </row>
    <row r="976" spans="1:35" hidden="1" x14ac:dyDescent="0.25">
      <c r="A976" s="38">
        <v>964</v>
      </c>
      <c r="B976" s="61"/>
      <c r="C976" s="143" t="str">
        <f>VLOOKUP(D976,[8]Hoja1!$A$2:$B$1115,2,0)</f>
        <v>68705</v>
      </c>
      <c r="D976" s="31">
        <v>890205973</v>
      </c>
      <c r="E976" s="31">
        <v>210568705</v>
      </c>
      <c r="F976" s="61" t="s">
        <v>400</v>
      </c>
      <c r="G976" s="33">
        <v>0</v>
      </c>
      <c r="H976" s="33">
        <v>0</v>
      </c>
      <c r="I976" s="3">
        <v>36155042</v>
      </c>
      <c r="J976" s="3">
        <v>44770684</v>
      </c>
      <c r="K976" s="3">
        <v>0</v>
      </c>
      <c r="L976" s="3"/>
      <c r="M976" s="3"/>
      <c r="N976" s="3"/>
      <c r="O976" s="3"/>
      <c r="P976" s="34">
        <f t="shared" si="46"/>
        <v>80925726</v>
      </c>
      <c r="Q976" s="165">
        <v>56822364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3012920</v>
      </c>
      <c r="X976" s="3"/>
      <c r="Y976" s="3">
        <v>0</v>
      </c>
      <c r="Z976" s="3">
        <v>0</v>
      </c>
      <c r="AA976" s="3">
        <v>0</v>
      </c>
      <c r="AB976" s="3"/>
      <c r="AC976" s="36">
        <f t="shared" si="45"/>
        <v>3012920</v>
      </c>
      <c r="AD976" s="37">
        <f t="shared" si="47"/>
        <v>21090442</v>
      </c>
      <c r="AE976" s="144"/>
      <c r="AG976" s="144"/>
      <c r="AI976" s="144"/>
    </row>
    <row r="977" spans="1:35" hidden="1" x14ac:dyDescent="0.25">
      <c r="A977" s="29">
        <v>965</v>
      </c>
      <c r="B977" s="61"/>
      <c r="C977" s="143" t="str">
        <f>VLOOKUP(D977,[8]Hoja1!$A$2:$B$1115,2,0)</f>
        <v>68720</v>
      </c>
      <c r="D977" s="31">
        <v>800099832</v>
      </c>
      <c r="E977" s="31">
        <v>212068720</v>
      </c>
      <c r="F977" s="61" t="s">
        <v>1117</v>
      </c>
      <c r="G977" s="33">
        <v>0</v>
      </c>
      <c r="H977" s="33">
        <v>0</v>
      </c>
      <c r="I977" s="3">
        <v>78639054</v>
      </c>
      <c r="J977" s="3">
        <v>73411729</v>
      </c>
      <c r="K977" s="3">
        <v>0</v>
      </c>
      <c r="L977" s="3"/>
      <c r="M977" s="3"/>
      <c r="N977" s="3"/>
      <c r="O977" s="3"/>
      <c r="P977" s="34">
        <f t="shared" si="46"/>
        <v>152050783</v>
      </c>
      <c r="Q977" s="165">
        <v>99624749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6553255</v>
      </c>
      <c r="X977" s="3"/>
      <c r="Y977" s="3">
        <v>0</v>
      </c>
      <c r="Z977" s="3">
        <v>0</v>
      </c>
      <c r="AA977" s="3">
        <v>0</v>
      </c>
      <c r="AB977" s="3"/>
      <c r="AC977" s="36">
        <f t="shared" si="45"/>
        <v>6553255</v>
      </c>
      <c r="AD977" s="37">
        <f t="shared" si="47"/>
        <v>45872779</v>
      </c>
      <c r="AE977" s="144"/>
      <c r="AG977" s="144"/>
      <c r="AI977" s="144"/>
    </row>
    <row r="978" spans="1:35" hidden="1" x14ac:dyDescent="0.25">
      <c r="A978" s="38">
        <v>966</v>
      </c>
      <c r="B978" s="61"/>
      <c r="C978" s="143" t="str">
        <f>VLOOKUP(D978,[8]Hoja1!$A$2:$B$1115,2,0)</f>
        <v>68745</v>
      </c>
      <c r="D978" s="31">
        <v>890208807</v>
      </c>
      <c r="E978" s="31">
        <v>214568745</v>
      </c>
      <c r="F978" s="61" t="s">
        <v>1118</v>
      </c>
      <c r="G978" s="33">
        <v>0</v>
      </c>
      <c r="H978" s="33">
        <v>0</v>
      </c>
      <c r="I978" s="3">
        <v>223252436</v>
      </c>
      <c r="J978" s="3">
        <v>230108886</v>
      </c>
      <c r="K978" s="3">
        <v>0</v>
      </c>
      <c r="L978" s="3"/>
      <c r="M978" s="3"/>
      <c r="N978" s="3"/>
      <c r="O978" s="3"/>
      <c r="P978" s="34">
        <f t="shared" si="46"/>
        <v>453361322</v>
      </c>
      <c r="Q978" s="165">
        <v>304526366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18604370</v>
      </c>
      <c r="X978" s="3"/>
      <c r="Y978" s="3">
        <v>0</v>
      </c>
      <c r="Z978" s="3">
        <v>0</v>
      </c>
      <c r="AA978" s="3">
        <v>0</v>
      </c>
      <c r="AB978" s="3"/>
      <c r="AC978" s="36">
        <f t="shared" si="45"/>
        <v>18604370</v>
      </c>
      <c r="AD978" s="37">
        <f t="shared" si="47"/>
        <v>130230586</v>
      </c>
      <c r="AE978" s="144"/>
      <c r="AG978" s="144"/>
      <c r="AI978" s="144"/>
    </row>
    <row r="979" spans="1:35" hidden="1" x14ac:dyDescent="0.25">
      <c r="A979" s="29">
        <v>967</v>
      </c>
      <c r="B979" s="61"/>
      <c r="C979" s="143" t="str">
        <f>VLOOKUP(D979,[8]Hoja1!$A$2:$B$1115,2,0)</f>
        <v>68755</v>
      </c>
      <c r="D979" s="31">
        <v>890203688</v>
      </c>
      <c r="E979" s="31">
        <v>215568755</v>
      </c>
      <c r="F979" s="61" t="s">
        <v>1119</v>
      </c>
      <c r="G979" s="33">
        <v>0</v>
      </c>
      <c r="H979" s="33">
        <v>0</v>
      </c>
      <c r="I979" s="3">
        <v>318234432</v>
      </c>
      <c r="J979" s="3">
        <v>404498753</v>
      </c>
      <c r="K979" s="3">
        <v>0</v>
      </c>
      <c r="L979" s="3"/>
      <c r="M979" s="3"/>
      <c r="N979" s="3"/>
      <c r="O979" s="3"/>
      <c r="P979" s="34">
        <f t="shared" si="46"/>
        <v>722733185</v>
      </c>
      <c r="Q979" s="165">
        <v>510576897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26519536</v>
      </c>
      <c r="X979" s="3"/>
      <c r="Y979" s="3">
        <v>0</v>
      </c>
      <c r="Z979" s="3">
        <v>0</v>
      </c>
      <c r="AA979" s="3">
        <v>0</v>
      </c>
      <c r="AB979" s="3"/>
      <c r="AC979" s="36">
        <f t="shared" si="45"/>
        <v>26519536</v>
      </c>
      <c r="AD979" s="37">
        <f t="shared" si="47"/>
        <v>185636752</v>
      </c>
      <c r="AE979" s="144"/>
      <c r="AG979" s="144"/>
      <c r="AI979" s="144"/>
    </row>
    <row r="980" spans="1:35" hidden="1" x14ac:dyDescent="0.25">
      <c r="A980" s="38">
        <v>968</v>
      </c>
      <c r="B980" s="61"/>
      <c r="C980" s="143" t="str">
        <f>VLOOKUP(D980,[8]Hoja1!$A$2:$B$1115,2,0)</f>
        <v>68770</v>
      </c>
      <c r="D980" s="31">
        <v>890204985</v>
      </c>
      <c r="E980" s="31">
        <v>217068770</v>
      </c>
      <c r="F980" s="61" t="s">
        <v>1120</v>
      </c>
      <c r="G980" s="33">
        <v>0</v>
      </c>
      <c r="H980" s="33">
        <v>0</v>
      </c>
      <c r="I980" s="3">
        <v>158662606</v>
      </c>
      <c r="J980" s="3">
        <v>204502052</v>
      </c>
      <c r="K980" s="3">
        <v>0</v>
      </c>
      <c r="L980" s="3"/>
      <c r="M980" s="3"/>
      <c r="N980" s="3"/>
      <c r="O980" s="3"/>
      <c r="P980" s="34">
        <f t="shared" si="46"/>
        <v>363164658</v>
      </c>
      <c r="Q980" s="165">
        <v>257389588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13221884</v>
      </c>
      <c r="X980" s="3"/>
      <c r="Y980" s="3">
        <v>0</v>
      </c>
      <c r="Z980" s="3">
        <v>0</v>
      </c>
      <c r="AA980" s="3">
        <v>0</v>
      </c>
      <c r="AB980" s="3"/>
      <c r="AC980" s="36">
        <f t="shared" si="45"/>
        <v>13221884</v>
      </c>
      <c r="AD980" s="37">
        <f t="shared" si="47"/>
        <v>92553186</v>
      </c>
      <c r="AE980" s="144"/>
      <c r="AG980" s="144"/>
      <c r="AI980" s="144"/>
    </row>
    <row r="981" spans="1:35" hidden="1" x14ac:dyDescent="0.25">
      <c r="A981" s="29">
        <v>969</v>
      </c>
      <c r="B981" s="61"/>
      <c r="C981" s="143" t="str">
        <f>VLOOKUP(D981,[8]Hoja1!$A$2:$B$1115,2,0)</f>
        <v>68773</v>
      </c>
      <c r="D981" s="31">
        <v>890210883</v>
      </c>
      <c r="E981" s="31">
        <v>217368773</v>
      </c>
      <c r="F981" s="61" t="s">
        <v>675</v>
      </c>
      <c r="G981" s="33">
        <v>0</v>
      </c>
      <c r="H981" s="33">
        <v>0</v>
      </c>
      <c r="I981" s="3">
        <v>100496938</v>
      </c>
      <c r="J981" s="3">
        <v>111628576</v>
      </c>
      <c r="K981" s="3">
        <v>0</v>
      </c>
      <c r="L981" s="3"/>
      <c r="M981" s="3"/>
      <c r="N981" s="3"/>
      <c r="O981" s="3"/>
      <c r="P981" s="34">
        <f t="shared" si="46"/>
        <v>212125514</v>
      </c>
      <c r="Q981" s="165">
        <v>145127556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8374745</v>
      </c>
      <c r="X981" s="3"/>
      <c r="Y981" s="3">
        <v>0</v>
      </c>
      <c r="Z981" s="3">
        <v>0</v>
      </c>
      <c r="AA981" s="3">
        <v>0</v>
      </c>
      <c r="AB981" s="3"/>
      <c r="AC981" s="36">
        <f t="shared" si="45"/>
        <v>8374745</v>
      </c>
      <c r="AD981" s="37">
        <f t="shared" si="47"/>
        <v>58623213</v>
      </c>
      <c r="AE981" s="144"/>
      <c r="AG981" s="144"/>
      <c r="AI981" s="144"/>
    </row>
    <row r="982" spans="1:35" hidden="1" x14ac:dyDescent="0.25">
      <c r="A982" s="38">
        <v>970</v>
      </c>
      <c r="B982" s="61"/>
      <c r="C982" s="143" t="str">
        <f>VLOOKUP(D982,[8]Hoja1!$A$2:$B$1115,2,0)</f>
        <v>68780</v>
      </c>
      <c r="D982" s="31">
        <v>890205051</v>
      </c>
      <c r="E982" s="31">
        <v>218068780</v>
      </c>
      <c r="F982" s="61" t="s">
        <v>1121</v>
      </c>
      <c r="G982" s="33">
        <v>0</v>
      </c>
      <c r="H982" s="33">
        <v>0</v>
      </c>
      <c r="I982" s="3">
        <v>70239675</v>
      </c>
      <c r="J982" s="3">
        <v>75803253</v>
      </c>
      <c r="K982" s="3">
        <v>0</v>
      </c>
      <c r="L982" s="3"/>
      <c r="M982" s="3"/>
      <c r="N982" s="3"/>
      <c r="O982" s="3"/>
      <c r="P982" s="34">
        <f t="shared" si="46"/>
        <v>146042928</v>
      </c>
      <c r="Q982" s="165">
        <v>99216477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5853306</v>
      </c>
      <c r="X982" s="3"/>
      <c r="Y982" s="3">
        <v>0</v>
      </c>
      <c r="Z982" s="3">
        <v>0</v>
      </c>
      <c r="AA982" s="3">
        <v>0</v>
      </c>
      <c r="AB982" s="3"/>
      <c r="AC982" s="36">
        <f t="shared" si="45"/>
        <v>5853306</v>
      </c>
      <c r="AD982" s="37">
        <f t="shared" si="47"/>
        <v>40973145</v>
      </c>
      <c r="AE982" s="144"/>
      <c r="AG982" s="144"/>
      <c r="AI982" s="144"/>
    </row>
    <row r="983" spans="1:35" hidden="1" x14ac:dyDescent="0.25">
      <c r="A983" s="29">
        <v>971</v>
      </c>
      <c r="B983" s="61"/>
      <c r="C983" s="143" t="str">
        <f>VLOOKUP(D983,[8]Hoja1!$A$2:$B$1115,2,0)</f>
        <v>68820</v>
      </c>
      <c r="D983" s="31">
        <v>890205581</v>
      </c>
      <c r="E983" s="31">
        <v>212068820</v>
      </c>
      <c r="F983" s="61" t="s">
        <v>1122</v>
      </c>
      <c r="G983" s="33">
        <v>0</v>
      </c>
      <c r="H983" s="33">
        <v>0</v>
      </c>
      <c r="I983" s="3">
        <v>129785242</v>
      </c>
      <c r="J983" s="3">
        <v>135013773</v>
      </c>
      <c r="K983" s="3">
        <v>0</v>
      </c>
      <c r="L983" s="3"/>
      <c r="M983" s="3"/>
      <c r="N983" s="3"/>
      <c r="O983" s="3"/>
      <c r="P983" s="34">
        <f t="shared" si="46"/>
        <v>264799015</v>
      </c>
      <c r="Q983" s="165">
        <v>178275521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10815437</v>
      </c>
      <c r="X983" s="3"/>
      <c r="Y983" s="3">
        <v>0</v>
      </c>
      <c r="Z983" s="3">
        <v>0</v>
      </c>
      <c r="AA983" s="3">
        <v>0</v>
      </c>
      <c r="AB983" s="3"/>
      <c r="AC983" s="36">
        <f t="shared" si="45"/>
        <v>10815437</v>
      </c>
      <c r="AD983" s="37">
        <f t="shared" si="47"/>
        <v>75708057</v>
      </c>
      <c r="AE983" s="144"/>
      <c r="AG983" s="144"/>
      <c r="AI983" s="144"/>
    </row>
    <row r="984" spans="1:35" hidden="1" x14ac:dyDescent="0.25">
      <c r="A984" s="38">
        <v>972</v>
      </c>
      <c r="B984" s="61"/>
      <c r="C984" s="143" t="str">
        <f>VLOOKUP(D984,[8]Hoja1!$A$2:$B$1115,2,0)</f>
        <v>68855</v>
      </c>
      <c r="D984" s="31">
        <v>890205460</v>
      </c>
      <c r="E984" s="31">
        <v>215568855</v>
      </c>
      <c r="F984" s="61" t="s">
        <v>1123</v>
      </c>
      <c r="G984" s="33">
        <v>0</v>
      </c>
      <c r="H984" s="33">
        <v>0</v>
      </c>
      <c r="I984" s="3">
        <v>75755878</v>
      </c>
      <c r="J984" s="3">
        <v>104158455</v>
      </c>
      <c r="K984" s="3">
        <v>0</v>
      </c>
      <c r="L984" s="3"/>
      <c r="M984" s="3"/>
      <c r="N984" s="3"/>
      <c r="O984" s="3"/>
      <c r="P984" s="34">
        <f t="shared" si="46"/>
        <v>179914333</v>
      </c>
      <c r="Q984" s="165">
        <v>129410415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6312990</v>
      </c>
      <c r="X984" s="3"/>
      <c r="Y984" s="3">
        <v>0</v>
      </c>
      <c r="Z984" s="3">
        <v>0</v>
      </c>
      <c r="AA984" s="3">
        <v>0</v>
      </c>
      <c r="AB984" s="3"/>
      <c r="AC984" s="36">
        <f t="shared" si="45"/>
        <v>6312990</v>
      </c>
      <c r="AD984" s="37">
        <f t="shared" si="47"/>
        <v>44190928</v>
      </c>
      <c r="AE984" s="144"/>
      <c r="AG984" s="144"/>
      <c r="AI984" s="144"/>
    </row>
    <row r="985" spans="1:35" hidden="1" x14ac:dyDescent="0.25">
      <c r="A985" s="29">
        <v>973</v>
      </c>
      <c r="B985" s="61"/>
      <c r="C985" s="143" t="str">
        <f>VLOOKUP(D985,[8]Hoja1!$A$2:$B$1115,2,0)</f>
        <v>68861</v>
      </c>
      <c r="D985" s="31">
        <v>890205677</v>
      </c>
      <c r="E985" s="31">
        <v>216168861</v>
      </c>
      <c r="F985" s="61" t="s">
        <v>1124</v>
      </c>
      <c r="G985" s="33">
        <v>0</v>
      </c>
      <c r="H985" s="33">
        <v>0</v>
      </c>
      <c r="I985" s="3">
        <v>272757088</v>
      </c>
      <c r="J985" s="3">
        <v>285438140</v>
      </c>
      <c r="K985" s="3">
        <v>0</v>
      </c>
      <c r="L985" s="3"/>
      <c r="M985" s="3"/>
      <c r="N985" s="3"/>
      <c r="O985" s="3"/>
      <c r="P985" s="34">
        <f t="shared" si="46"/>
        <v>558195228</v>
      </c>
      <c r="Q985" s="165">
        <v>376357168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22729757</v>
      </c>
      <c r="X985" s="3"/>
      <c r="Y985" s="3">
        <v>0</v>
      </c>
      <c r="Z985" s="3">
        <v>0</v>
      </c>
      <c r="AA985" s="3">
        <v>0</v>
      </c>
      <c r="AB985" s="3"/>
      <c r="AC985" s="36">
        <f t="shared" si="45"/>
        <v>22729757</v>
      </c>
      <c r="AD985" s="37">
        <f t="shared" si="47"/>
        <v>159108303</v>
      </c>
      <c r="AE985" s="144"/>
      <c r="AG985" s="144"/>
      <c r="AI985" s="144"/>
    </row>
    <row r="986" spans="1:35" hidden="1" x14ac:dyDescent="0.25">
      <c r="A986" s="38">
        <v>974</v>
      </c>
      <c r="B986" s="61"/>
      <c r="C986" s="143" t="str">
        <f>VLOOKUP(D986,[8]Hoja1!$A$2:$B$1115,2,0)</f>
        <v>68867</v>
      </c>
      <c r="D986" s="31">
        <v>890210951</v>
      </c>
      <c r="E986" s="31">
        <v>216768867</v>
      </c>
      <c r="F986" s="61" t="s">
        <v>1125</v>
      </c>
      <c r="G986" s="33">
        <v>0</v>
      </c>
      <c r="H986" s="33">
        <v>0</v>
      </c>
      <c r="I986" s="3">
        <v>21701612</v>
      </c>
      <c r="J986" s="3">
        <v>25934779</v>
      </c>
      <c r="K986" s="3">
        <v>0</v>
      </c>
      <c r="L986" s="3"/>
      <c r="M986" s="3"/>
      <c r="N986" s="3"/>
      <c r="O986" s="3"/>
      <c r="P986" s="34">
        <f t="shared" si="46"/>
        <v>47636391</v>
      </c>
      <c r="Q986" s="165">
        <v>33168651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1808468</v>
      </c>
      <c r="X986" s="3"/>
      <c r="Y986" s="3">
        <v>0</v>
      </c>
      <c r="Z986" s="3">
        <v>0</v>
      </c>
      <c r="AA986" s="3">
        <v>0</v>
      </c>
      <c r="AB986" s="3"/>
      <c r="AC986" s="36">
        <f t="shared" si="45"/>
        <v>1808468</v>
      </c>
      <c r="AD986" s="37">
        <f t="shared" si="47"/>
        <v>12659272</v>
      </c>
      <c r="AE986" s="144"/>
      <c r="AG986" s="144"/>
      <c r="AI986" s="144"/>
    </row>
    <row r="987" spans="1:35" hidden="1" x14ac:dyDescent="0.25">
      <c r="A987" s="29">
        <v>975</v>
      </c>
      <c r="B987" s="61"/>
      <c r="C987" s="143" t="str">
        <f>VLOOKUP(D987,[8]Hoja1!$A$2:$B$1115,2,0)</f>
        <v>68872</v>
      </c>
      <c r="D987" s="31">
        <v>890206250</v>
      </c>
      <c r="E987" s="31">
        <v>217268872</v>
      </c>
      <c r="F987" s="61" t="s">
        <v>485</v>
      </c>
      <c r="G987" s="33">
        <v>0</v>
      </c>
      <c r="H987" s="33">
        <v>0</v>
      </c>
      <c r="I987" s="3">
        <v>93763656</v>
      </c>
      <c r="J987" s="3">
        <v>116185629</v>
      </c>
      <c r="K987" s="3">
        <v>0</v>
      </c>
      <c r="L987" s="3"/>
      <c r="M987" s="3"/>
      <c r="N987" s="3"/>
      <c r="O987" s="3"/>
      <c r="P987" s="34">
        <f t="shared" si="46"/>
        <v>209949285</v>
      </c>
      <c r="Q987" s="165">
        <v>147440181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7813638</v>
      </c>
      <c r="X987" s="3"/>
      <c r="Y987" s="3">
        <v>0</v>
      </c>
      <c r="Z987" s="3">
        <v>0</v>
      </c>
      <c r="AA987" s="3">
        <v>0</v>
      </c>
      <c r="AB987" s="3"/>
      <c r="AC987" s="36">
        <f t="shared" si="45"/>
        <v>7813638</v>
      </c>
      <c r="AD987" s="37">
        <f t="shared" si="47"/>
        <v>54695466</v>
      </c>
      <c r="AE987" s="144"/>
      <c r="AG987" s="144"/>
      <c r="AI987" s="144"/>
    </row>
    <row r="988" spans="1:35" hidden="1" x14ac:dyDescent="0.25">
      <c r="A988" s="38">
        <v>976</v>
      </c>
      <c r="B988" s="61"/>
      <c r="C988" s="143" t="str">
        <f>VLOOKUP(D988,[8]Hoja1!$A$2:$B$1115,2,0)</f>
        <v>68895</v>
      </c>
      <c r="D988" s="31">
        <v>890204138</v>
      </c>
      <c r="E988" s="31">
        <v>219568895</v>
      </c>
      <c r="F988" s="61" t="s">
        <v>1126</v>
      </c>
      <c r="G988" s="33">
        <v>0</v>
      </c>
      <c r="H988" s="33">
        <v>0</v>
      </c>
      <c r="I988" s="3">
        <v>129906718</v>
      </c>
      <c r="J988" s="3">
        <v>154704380</v>
      </c>
      <c r="K988" s="3">
        <v>0</v>
      </c>
      <c r="L988" s="3"/>
      <c r="M988" s="3"/>
      <c r="N988" s="3"/>
      <c r="O988" s="3"/>
      <c r="P988" s="34">
        <f t="shared" si="46"/>
        <v>284611098</v>
      </c>
      <c r="Q988" s="165">
        <v>198006620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10825560</v>
      </c>
      <c r="X988" s="3"/>
      <c r="Y988" s="3">
        <v>0</v>
      </c>
      <c r="Z988" s="3">
        <v>0</v>
      </c>
      <c r="AA988" s="3">
        <v>0</v>
      </c>
      <c r="AB988" s="3"/>
      <c r="AC988" s="36">
        <f t="shared" si="45"/>
        <v>10825560</v>
      </c>
      <c r="AD988" s="37">
        <f t="shared" si="47"/>
        <v>75778918</v>
      </c>
      <c r="AE988" s="144"/>
      <c r="AG988" s="144"/>
      <c r="AI988" s="144"/>
    </row>
    <row r="989" spans="1:35" hidden="1" x14ac:dyDescent="0.25">
      <c r="A989" s="29">
        <v>977</v>
      </c>
      <c r="B989" s="61"/>
      <c r="C989" s="143" t="str">
        <f>VLOOKUP(D989,[8]Hoja1!$A$2:$B$1115,2,0)</f>
        <v>70110</v>
      </c>
      <c r="D989" s="31">
        <v>892201286</v>
      </c>
      <c r="E989" s="31">
        <v>211070110</v>
      </c>
      <c r="F989" s="61" t="s">
        <v>495</v>
      </c>
      <c r="G989" s="33">
        <v>0</v>
      </c>
      <c r="H989" s="33">
        <v>0</v>
      </c>
      <c r="I989" s="3">
        <v>294678036</v>
      </c>
      <c r="J989" s="3">
        <v>223482956</v>
      </c>
      <c r="K989" s="3">
        <v>0</v>
      </c>
      <c r="L989" s="3"/>
      <c r="M989" s="3"/>
      <c r="N989" s="3"/>
      <c r="O989" s="3"/>
      <c r="P989" s="34">
        <f t="shared" si="46"/>
        <v>518160992</v>
      </c>
      <c r="Q989" s="165">
        <v>321708968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24556503</v>
      </c>
      <c r="X989" s="3"/>
      <c r="Y989" s="3">
        <v>0</v>
      </c>
      <c r="Z989" s="3">
        <v>0</v>
      </c>
      <c r="AA989" s="3">
        <v>0</v>
      </c>
      <c r="AB989" s="3"/>
      <c r="AC989" s="36">
        <f t="shared" si="45"/>
        <v>24556503</v>
      </c>
      <c r="AD989" s="37">
        <f t="shared" si="47"/>
        <v>171895521</v>
      </c>
      <c r="AE989" s="144"/>
      <c r="AG989" s="144"/>
      <c r="AI989" s="144"/>
    </row>
    <row r="990" spans="1:35" hidden="1" x14ac:dyDescent="0.25">
      <c r="A990" s="38">
        <v>978</v>
      </c>
      <c r="B990" s="61"/>
      <c r="C990" s="143" t="str">
        <f>VLOOKUP(D990,[8]Hoja1!$A$2:$B$1115,2,0)</f>
        <v>70124</v>
      </c>
      <c r="D990" s="31">
        <v>892200058</v>
      </c>
      <c r="E990" s="31">
        <v>212470124</v>
      </c>
      <c r="F990" s="61" t="s">
        <v>1127</v>
      </c>
      <c r="G990" s="33">
        <v>0</v>
      </c>
      <c r="H990" s="33">
        <v>0</v>
      </c>
      <c r="I990" s="3">
        <v>398977728</v>
      </c>
      <c r="J990" s="3">
        <v>337363287</v>
      </c>
      <c r="K990" s="3">
        <v>0</v>
      </c>
      <c r="L990" s="3"/>
      <c r="M990" s="3"/>
      <c r="N990" s="3"/>
      <c r="O990" s="3"/>
      <c r="P990" s="34">
        <f t="shared" si="46"/>
        <v>736341015</v>
      </c>
      <c r="Q990" s="165">
        <v>470355863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33248144</v>
      </c>
      <c r="X990" s="3"/>
      <c r="Y990" s="3">
        <v>0</v>
      </c>
      <c r="Z990" s="3">
        <v>0</v>
      </c>
      <c r="AA990" s="3">
        <v>0</v>
      </c>
      <c r="AB990" s="3"/>
      <c r="AC990" s="36">
        <f t="shared" si="45"/>
        <v>33248144</v>
      </c>
      <c r="AD990" s="37">
        <f t="shared" si="47"/>
        <v>232737008</v>
      </c>
      <c r="AE990" s="144"/>
      <c r="AG990" s="144"/>
      <c r="AI990" s="144"/>
    </row>
    <row r="991" spans="1:35" hidden="1" x14ac:dyDescent="0.25">
      <c r="A991" s="29">
        <v>979</v>
      </c>
      <c r="B991" s="61"/>
      <c r="C991" s="143" t="str">
        <f>VLOOKUP(D991,[8]Hoja1!$A$2:$B$1115,2,0)</f>
        <v>70204</v>
      </c>
      <c r="D991" s="31">
        <v>892280053</v>
      </c>
      <c r="E991" s="31">
        <v>210470204</v>
      </c>
      <c r="F991" s="61" t="s">
        <v>1128</v>
      </c>
      <c r="G991" s="33">
        <v>0</v>
      </c>
      <c r="H991" s="33">
        <v>0</v>
      </c>
      <c r="I991" s="3">
        <v>428994768</v>
      </c>
      <c r="J991" s="3">
        <v>319695204</v>
      </c>
      <c r="K991" s="3">
        <v>0</v>
      </c>
      <c r="L991" s="3"/>
      <c r="M991" s="3"/>
      <c r="N991" s="3"/>
      <c r="O991" s="3"/>
      <c r="P991" s="34">
        <f t="shared" si="46"/>
        <v>748689972</v>
      </c>
      <c r="Q991" s="165">
        <v>462693460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35749564</v>
      </c>
      <c r="X991" s="3"/>
      <c r="Y991" s="3">
        <v>0</v>
      </c>
      <c r="Z991" s="3">
        <v>0</v>
      </c>
      <c r="AA991" s="3">
        <v>0</v>
      </c>
      <c r="AB991" s="3"/>
      <c r="AC991" s="36">
        <f t="shared" si="45"/>
        <v>35749564</v>
      </c>
      <c r="AD991" s="37">
        <f t="shared" si="47"/>
        <v>250246948</v>
      </c>
      <c r="AE991" s="144"/>
      <c r="AG991" s="144"/>
      <c r="AI991" s="144"/>
    </row>
    <row r="992" spans="1:35" hidden="1" x14ac:dyDescent="0.25">
      <c r="A992" s="38">
        <v>980</v>
      </c>
      <c r="B992" s="61"/>
      <c r="C992" s="143" t="str">
        <f>VLOOKUP(D992,[8]Hoja1!$A$2:$B$1115,2,0)</f>
        <v>70215</v>
      </c>
      <c r="D992" s="31">
        <v>892280032</v>
      </c>
      <c r="E992" s="31">
        <v>211570215</v>
      </c>
      <c r="F992" s="61" t="s">
        <v>1129</v>
      </c>
      <c r="G992" s="33">
        <v>0</v>
      </c>
      <c r="H992" s="33">
        <v>0</v>
      </c>
      <c r="I992" s="3">
        <v>1160525104</v>
      </c>
      <c r="J992" s="3">
        <v>1229112476</v>
      </c>
      <c r="K992" s="3">
        <v>0</v>
      </c>
      <c r="L992" s="3"/>
      <c r="M992" s="3"/>
      <c r="N992" s="3"/>
      <c r="O992" s="3"/>
      <c r="P992" s="34">
        <f t="shared" si="46"/>
        <v>2389637580</v>
      </c>
      <c r="Q992" s="165">
        <v>1615954176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96710425</v>
      </c>
      <c r="X992" s="3"/>
      <c r="Y992" s="3">
        <v>0</v>
      </c>
      <c r="Z992" s="3">
        <v>0</v>
      </c>
      <c r="AA992" s="3">
        <v>0</v>
      </c>
      <c r="AB992" s="3"/>
      <c r="AC992" s="36">
        <f t="shared" si="45"/>
        <v>96710425</v>
      </c>
      <c r="AD992" s="37">
        <f t="shared" si="47"/>
        <v>676972979</v>
      </c>
      <c r="AE992" s="144"/>
      <c r="AG992" s="144"/>
      <c r="AI992" s="144"/>
    </row>
    <row r="993" spans="1:35" hidden="1" x14ac:dyDescent="0.25">
      <c r="A993" s="29">
        <v>981</v>
      </c>
      <c r="B993" s="61"/>
      <c r="C993" s="143" t="str">
        <f>VLOOKUP(D993,[8]Hoja1!$A$2:$B$1115,2,0)</f>
        <v>70221</v>
      </c>
      <c r="D993" s="31">
        <v>823003543</v>
      </c>
      <c r="E993" s="31">
        <v>89970221</v>
      </c>
      <c r="F993" s="61" t="s">
        <v>1130</v>
      </c>
      <c r="G993" s="33">
        <v>0</v>
      </c>
      <c r="H993" s="33">
        <v>0</v>
      </c>
      <c r="I993" s="3">
        <v>524735176</v>
      </c>
      <c r="J993" s="3">
        <v>542727973</v>
      </c>
      <c r="K993" s="3">
        <v>0</v>
      </c>
      <c r="L993" s="3"/>
      <c r="M993" s="3"/>
      <c r="N993" s="3"/>
      <c r="O993" s="3"/>
      <c r="P993" s="34">
        <f t="shared" si="46"/>
        <v>1067463149</v>
      </c>
      <c r="Q993" s="165">
        <v>717639697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43727931</v>
      </c>
      <c r="X993" s="3"/>
      <c r="Y993" s="3">
        <v>0</v>
      </c>
      <c r="Z993" s="3">
        <v>0</v>
      </c>
      <c r="AA993" s="3">
        <v>0</v>
      </c>
      <c r="AB993" s="3"/>
      <c r="AC993" s="36">
        <f t="shared" si="45"/>
        <v>43727931</v>
      </c>
      <c r="AD993" s="37">
        <f t="shared" si="47"/>
        <v>306095521</v>
      </c>
      <c r="AE993" s="144"/>
      <c r="AG993" s="144"/>
      <c r="AI993" s="144"/>
    </row>
    <row r="994" spans="1:35" hidden="1" x14ac:dyDescent="0.25">
      <c r="A994" s="38">
        <v>982</v>
      </c>
      <c r="B994" s="61"/>
      <c r="C994" s="143" t="str">
        <f>VLOOKUP(D994,[8]Hoja1!$A$2:$B$1115,2,0)</f>
        <v>70230</v>
      </c>
      <c r="D994" s="31">
        <v>892200740</v>
      </c>
      <c r="E994" s="31">
        <v>213070230</v>
      </c>
      <c r="F994" s="61" t="s">
        <v>1131</v>
      </c>
      <c r="G994" s="33">
        <v>0</v>
      </c>
      <c r="H994" s="33">
        <v>0</v>
      </c>
      <c r="I994" s="3">
        <v>208253204</v>
      </c>
      <c r="J994" s="3">
        <v>126469952</v>
      </c>
      <c r="K994" s="3">
        <v>0</v>
      </c>
      <c r="L994" s="3"/>
      <c r="M994" s="3"/>
      <c r="N994" s="3"/>
      <c r="O994" s="3"/>
      <c r="P994" s="34">
        <f t="shared" si="46"/>
        <v>334723156</v>
      </c>
      <c r="Q994" s="165">
        <v>195887688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17354434</v>
      </c>
      <c r="X994" s="3"/>
      <c r="Y994" s="3">
        <v>0</v>
      </c>
      <c r="Z994" s="3">
        <v>0</v>
      </c>
      <c r="AA994" s="3">
        <v>0</v>
      </c>
      <c r="AB994" s="3"/>
      <c r="AC994" s="36">
        <f t="shared" si="45"/>
        <v>17354434</v>
      </c>
      <c r="AD994" s="37">
        <f t="shared" si="47"/>
        <v>121481034</v>
      </c>
      <c r="AE994" s="144"/>
      <c r="AG994" s="144"/>
      <c r="AI994" s="144"/>
    </row>
    <row r="995" spans="1:35" hidden="1" x14ac:dyDescent="0.25">
      <c r="A995" s="29">
        <v>983</v>
      </c>
      <c r="B995" s="61"/>
      <c r="C995" s="143" t="str">
        <f>VLOOKUP(D995,[8]Hoja1!$A$2:$B$1115,2,0)</f>
        <v>70233</v>
      </c>
      <c r="D995" s="31">
        <v>823002595</v>
      </c>
      <c r="E995" s="31">
        <v>213370233</v>
      </c>
      <c r="F995" s="61" t="s">
        <v>1132</v>
      </c>
      <c r="G995" s="33">
        <v>0</v>
      </c>
      <c r="H995" s="33">
        <v>0</v>
      </c>
      <c r="I995" s="3">
        <v>325855780</v>
      </c>
      <c r="J995" s="3">
        <v>285322934</v>
      </c>
      <c r="K995" s="3">
        <v>0</v>
      </c>
      <c r="L995" s="3"/>
      <c r="M995" s="3"/>
      <c r="N995" s="3"/>
      <c r="O995" s="3"/>
      <c r="P995" s="34">
        <f t="shared" si="46"/>
        <v>611178714</v>
      </c>
      <c r="Q995" s="165">
        <v>393941526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27154648</v>
      </c>
      <c r="X995" s="3"/>
      <c r="Y995" s="3">
        <v>0</v>
      </c>
      <c r="Z995" s="3">
        <v>0</v>
      </c>
      <c r="AA995" s="3">
        <v>0</v>
      </c>
      <c r="AB995" s="3"/>
      <c r="AC995" s="36">
        <f t="shared" si="45"/>
        <v>27154648</v>
      </c>
      <c r="AD995" s="37">
        <f t="shared" si="47"/>
        <v>190082540</v>
      </c>
      <c r="AE995" s="144"/>
      <c r="AG995" s="144"/>
      <c r="AI995" s="144"/>
    </row>
    <row r="996" spans="1:35" hidden="1" x14ac:dyDescent="0.25">
      <c r="A996" s="38">
        <v>984</v>
      </c>
      <c r="B996" s="61"/>
      <c r="C996" s="143" t="str">
        <f>VLOOKUP(D996,[8]Hoja1!$A$2:$B$1115,2,0)</f>
        <v>70235</v>
      </c>
      <c r="D996" s="31">
        <v>800049826</v>
      </c>
      <c r="E996" s="31">
        <v>213570235</v>
      </c>
      <c r="F996" s="61" t="s">
        <v>1133</v>
      </c>
      <c r="G996" s="33">
        <v>0</v>
      </c>
      <c r="H996" s="33">
        <v>0</v>
      </c>
      <c r="I996" s="3">
        <v>597376960</v>
      </c>
      <c r="J996" s="3">
        <v>504613553</v>
      </c>
      <c r="K996" s="3">
        <v>0</v>
      </c>
      <c r="L996" s="3"/>
      <c r="M996" s="3"/>
      <c r="N996" s="3"/>
      <c r="O996" s="3"/>
      <c r="P996" s="34">
        <f t="shared" si="46"/>
        <v>1101990513</v>
      </c>
      <c r="Q996" s="165">
        <v>703739205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49781413</v>
      </c>
      <c r="X996" s="3"/>
      <c r="Y996" s="3">
        <v>0</v>
      </c>
      <c r="Z996" s="3">
        <v>0</v>
      </c>
      <c r="AA996" s="3">
        <v>0</v>
      </c>
      <c r="AB996" s="3"/>
      <c r="AC996" s="36">
        <f t="shared" si="45"/>
        <v>49781413</v>
      </c>
      <c r="AD996" s="37">
        <f t="shared" si="47"/>
        <v>348469895</v>
      </c>
      <c r="AE996" s="144"/>
      <c r="AG996" s="144"/>
      <c r="AI996" s="144"/>
    </row>
    <row r="997" spans="1:35" hidden="1" x14ac:dyDescent="0.25">
      <c r="A997" s="29">
        <v>985</v>
      </c>
      <c r="B997" s="61"/>
      <c r="C997" s="143" t="str">
        <f>VLOOKUP(D997,[8]Hoja1!$A$2:$B$1115,2,0)</f>
        <v>70265</v>
      </c>
      <c r="D997" s="31">
        <v>800061313</v>
      </c>
      <c r="E997" s="31">
        <v>216570265</v>
      </c>
      <c r="F997" s="61" t="s">
        <v>1134</v>
      </c>
      <c r="G997" s="33">
        <v>0</v>
      </c>
      <c r="H997" s="33">
        <v>0</v>
      </c>
      <c r="I997" s="3">
        <v>744815672</v>
      </c>
      <c r="J997" s="3">
        <v>558589486</v>
      </c>
      <c r="K997" s="3">
        <v>0</v>
      </c>
      <c r="L997" s="3"/>
      <c r="M997" s="3"/>
      <c r="N997" s="3"/>
      <c r="O997" s="3"/>
      <c r="P997" s="34">
        <f t="shared" si="46"/>
        <v>1303405158</v>
      </c>
      <c r="Q997" s="165">
        <v>806861378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62067973</v>
      </c>
      <c r="X997" s="3"/>
      <c r="Y997" s="3">
        <v>0</v>
      </c>
      <c r="Z997" s="3">
        <v>0</v>
      </c>
      <c r="AA997" s="3">
        <v>0</v>
      </c>
      <c r="AB997" s="3"/>
      <c r="AC997" s="36">
        <f t="shared" si="45"/>
        <v>62067973</v>
      </c>
      <c r="AD997" s="37">
        <f t="shared" si="47"/>
        <v>434475807</v>
      </c>
      <c r="AE997" s="144"/>
      <c r="AG997" s="144"/>
      <c r="AI997" s="144"/>
    </row>
    <row r="998" spans="1:35" hidden="1" x14ac:dyDescent="0.25">
      <c r="A998" s="38">
        <v>986</v>
      </c>
      <c r="B998" s="61"/>
      <c r="C998" s="143" t="str">
        <f>VLOOKUP(D998,[8]Hoja1!$A$2:$B$1115,2,0)</f>
        <v>70400</v>
      </c>
      <c r="D998" s="31">
        <v>800050331</v>
      </c>
      <c r="E998" s="31">
        <v>210070400</v>
      </c>
      <c r="F998" s="61" t="s">
        <v>367</v>
      </c>
      <c r="G998" s="33">
        <v>0</v>
      </c>
      <c r="H998" s="33">
        <v>0</v>
      </c>
      <c r="I998" s="3">
        <v>388155352</v>
      </c>
      <c r="J998" s="3">
        <v>313779804</v>
      </c>
      <c r="K998" s="3">
        <v>0</v>
      </c>
      <c r="L998" s="3"/>
      <c r="M998" s="3"/>
      <c r="N998" s="3"/>
      <c r="O998" s="3"/>
      <c r="P998" s="34">
        <f t="shared" si="46"/>
        <v>701935156</v>
      </c>
      <c r="Q998" s="165">
        <v>443164920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32346279</v>
      </c>
      <c r="X998" s="3"/>
      <c r="Y998" s="3">
        <v>0</v>
      </c>
      <c r="Z998" s="3">
        <v>0</v>
      </c>
      <c r="AA998" s="3">
        <v>0</v>
      </c>
      <c r="AB998" s="3"/>
      <c r="AC998" s="36">
        <f t="shared" si="45"/>
        <v>32346279</v>
      </c>
      <c r="AD998" s="37">
        <f t="shared" si="47"/>
        <v>226423957</v>
      </c>
      <c r="AE998" s="144"/>
      <c r="AG998" s="144"/>
      <c r="AI998" s="144"/>
    </row>
    <row r="999" spans="1:35" hidden="1" x14ac:dyDescent="0.25">
      <c r="A999" s="29">
        <v>987</v>
      </c>
      <c r="B999" s="61"/>
      <c r="C999" s="143" t="str">
        <f>VLOOKUP(D999,[8]Hoja1!$A$2:$B$1115,2,0)</f>
        <v>70418</v>
      </c>
      <c r="D999" s="31">
        <v>892201287</v>
      </c>
      <c r="E999" s="31">
        <v>211870418</v>
      </c>
      <c r="F999" s="61" t="s">
        <v>1135</v>
      </c>
      <c r="G999" s="33">
        <v>0</v>
      </c>
      <c r="H999" s="33">
        <v>0</v>
      </c>
      <c r="I999" s="3">
        <v>562471016</v>
      </c>
      <c r="J999" s="3">
        <v>555393865</v>
      </c>
      <c r="K999" s="3">
        <v>0</v>
      </c>
      <c r="L999" s="3"/>
      <c r="M999" s="3"/>
      <c r="N999" s="3"/>
      <c r="O999" s="3"/>
      <c r="P999" s="34">
        <f t="shared" si="46"/>
        <v>1117864881</v>
      </c>
      <c r="Q999" s="165">
        <v>742884205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46872585</v>
      </c>
      <c r="X999" s="3"/>
      <c r="Y999" s="3">
        <v>0</v>
      </c>
      <c r="Z999" s="3">
        <v>0</v>
      </c>
      <c r="AA999" s="3">
        <v>0</v>
      </c>
      <c r="AB999" s="3"/>
      <c r="AC999" s="36">
        <f t="shared" si="45"/>
        <v>46872585</v>
      </c>
      <c r="AD999" s="37">
        <f t="shared" si="47"/>
        <v>328108091</v>
      </c>
      <c r="AE999" s="144"/>
      <c r="AG999" s="144"/>
      <c r="AI999" s="144"/>
    </row>
    <row r="1000" spans="1:35" hidden="1" x14ac:dyDescent="0.25">
      <c r="A1000" s="38">
        <v>988</v>
      </c>
      <c r="B1000" s="61"/>
      <c r="C1000" s="143" t="str">
        <f>VLOOKUP(D1000,[8]Hoja1!$A$2:$B$1115,2,0)</f>
        <v>70429</v>
      </c>
      <c r="D1000" s="31">
        <v>892280057</v>
      </c>
      <c r="E1000" s="31">
        <v>212970429</v>
      </c>
      <c r="F1000" s="61" t="s">
        <v>1136</v>
      </c>
      <c r="G1000" s="33">
        <v>0</v>
      </c>
      <c r="H1000" s="33">
        <v>0</v>
      </c>
      <c r="I1000" s="3">
        <v>1851625920</v>
      </c>
      <c r="J1000" s="3">
        <v>1396843663</v>
      </c>
      <c r="K1000" s="3">
        <v>0</v>
      </c>
      <c r="L1000" s="3"/>
      <c r="M1000" s="3"/>
      <c r="N1000" s="3"/>
      <c r="O1000" s="3"/>
      <c r="P1000" s="34">
        <f t="shared" si="46"/>
        <v>3248469583</v>
      </c>
      <c r="Q1000" s="165">
        <v>2014052303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154302160</v>
      </c>
      <c r="X1000" s="3"/>
      <c r="Y1000" s="3">
        <v>0</v>
      </c>
      <c r="Z1000" s="3">
        <v>0</v>
      </c>
      <c r="AA1000" s="3">
        <v>0</v>
      </c>
      <c r="AB1000" s="3"/>
      <c r="AC1000" s="36">
        <f t="shared" si="45"/>
        <v>154302160</v>
      </c>
      <c r="AD1000" s="37">
        <f t="shared" si="47"/>
        <v>1080115120</v>
      </c>
      <c r="AE1000" s="144"/>
      <c r="AG1000" s="144"/>
      <c r="AI1000" s="144"/>
    </row>
    <row r="1001" spans="1:35" hidden="1" x14ac:dyDescent="0.25">
      <c r="A1001" s="29">
        <v>989</v>
      </c>
      <c r="B1001" s="61"/>
      <c r="C1001" s="143" t="str">
        <f>VLOOKUP(D1001,[8]Hoja1!$A$2:$B$1115,2,0)</f>
        <v>70473</v>
      </c>
      <c r="D1001" s="31">
        <v>892201296</v>
      </c>
      <c r="E1001" s="31">
        <v>217370473</v>
      </c>
      <c r="F1001" s="61" t="s">
        <v>1137</v>
      </c>
      <c r="G1001" s="33">
        <v>0</v>
      </c>
      <c r="H1001" s="33">
        <v>0</v>
      </c>
      <c r="I1001" s="3">
        <v>349632852</v>
      </c>
      <c r="J1001" s="3">
        <v>311502096</v>
      </c>
      <c r="K1001" s="3">
        <v>0</v>
      </c>
      <c r="L1001" s="3"/>
      <c r="M1001" s="3"/>
      <c r="N1001" s="3"/>
      <c r="O1001" s="3"/>
      <c r="P1001" s="34">
        <f t="shared" si="46"/>
        <v>661134948</v>
      </c>
      <c r="Q1001" s="165">
        <v>428046380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29136071</v>
      </c>
      <c r="X1001" s="3"/>
      <c r="Y1001" s="3">
        <v>0</v>
      </c>
      <c r="Z1001" s="3">
        <v>0</v>
      </c>
      <c r="AA1001" s="3">
        <v>0</v>
      </c>
      <c r="AB1001" s="3"/>
      <c r="AC1001" s="36">
        <f t="shared" si="45"/>
        <v>29136071</v>
      </c>
      <c r="AD1001" s="37">
        <f t="shared" si="47"/>
        <v>203952497</v>
      </c>
      <c r="AE1001" s="144"/>
      <c r="AG1001" s="144"/>
      <c r="AI1001" s="144"/>
    </row>
    <row r="1002" spans="1:35" hidden="1" x14ac:dyDescent="0.25">
      <c r="A1002" s="38">
        <v>990</v>
      </c>
      <c r="B1002" s="61"/>
      <c r="C1002" s="143" t="str">
        <f>VLOOKUP(D1002,[8]Hoja1!$A$2:$B$1115,2,0)</f>
        <v>70508</v>
      </c>
      <c r="D1002" s="31">
        <v>800100729</v>
      </c>
      <c r="E1002" s="31">
        <v>210870508</v>
      </c>
      <c r="F1002" s="61" t="s">
        <v>1138</v>
      </c>
      <c r="G1002" s="33">
        <v>0</v>
      </c>
      <c r="H1002" s="33">
        <v>0</v>
      </c>
      <c r="I1002" s="3">
        <v>620745720</v>
      </c>
      <c r="J1002" s="3">
        <v>591713228</v>
      </c>
      <c r="K1002" s="3">
        <v>0</v>
      </c>
      <c r="L1002" s="3"/>
      <c r="M1002" s="3"/>
      <c r="N1002" s="3"/>
      <c r="O1002" s="3"/>
      <c r="P1002" s="34">
        <f t="shared" si="46"/>
        <v>1212458948</v>
      </c>
      <c r="Q1002" s="165">
        <v>798628468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51728810</v>
      </c>
      <c r="X1002" s="3"/>
      <c r="Y1002" s="3">
        <v>0</v>
      </c>
      <c r="Z1002" s="3">
        <v>0</v>
      </c>
      <c r="AA1002" s="3">
        <v>0</v>
      </c>
      <c r="AB1002" s="3"/>
      <c r="AC1002" s="36">
        <f t="shared" si="45"/>
        <v>51728810</v>
      </c>
      <c r="AD1002" s="37">
        <f t="shared" si="47"/>
        <v>362101670</v>
      </c>
      <c r="AE1002" s="144"/>
      <c r="AG1002" s="144"/>
      <c r="AI1002" s="144"/>
    </row>
    <row r="1003" spans="1:35" hidden="1" x14ac:dyDescent="0.25">
      <c r="A1003" s="29">
        <v>991</v>
      </c>
      <c r="B1003" s="61"/>
      <c r="C1003" s="143" t="str">
        <f>VLOOKUP(D1003,[8]Hoja1!$A$2:$B$1115,2,0)</f>
        <v>70523</v>
      </c>
      <c r="D1003" s="31">
        <v>892200312</v>
      </c>
      <c r="E1003" s="31">
        <v>212370523</v>
      </c>
      <c r="F1003" s="61" t="s">
        <v>1139</v>
      </c>
      <c r="G1003" s="33">
        <v>0</v>
      </c>
      <c r="H1003" s="33">
        <v>0</v>
      </c>
      <c r="I1003" s="3">
        <v>619663784</v>
      </c>
      <c r="J1003" s="3">
        <v>457710145</v>
      </c>
      <c r="K1003" s="3">
        <v>0</v>
      </c>
      <c r="L1003" s="3"/>
      <c r="M1003" s="3"/>
      <c r="N1003" s="3"/>
      <c r="O1003" s="3"/>
      <c r="P1003" s="34">
        <f t="shared" si="46"/>
        <v>1077373929</v>
      </c>
      <c r="Q1003" s="165">
        <v>664264741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51638649</v>
      </c>
      <c r="X1003" s="3"/>
      <c r="Y1003" s="3">
        <v>0</v>
      </c>
      <c r="Z1003" s="3">
        <v>0</v>
      </c>
      <c r="AA1003" s="3">
        <v>0</v>
      </c>
      <c r="AB1003" s="3"/>
      <c r="AC1003" s="36">
        <f t="shared" si="45"/>
        <v>51638649</v>
      </c>
      <c r="AD1003" s="37">
        <f t="shared" si="47"/>
        <v>361470539</v>
      </c>
      <c r="AE1003" s="144"/>
      <c r="AG1003" s="144"/>
      <c r="AI1003" s="144"/>
    </row>
    <row r="1004" spans="1:35" hidden="1" x14ac:dyDescent="0.25">
      <c r="A1004" s="38">
        <v>992</v>
      </c>
      <c r="B1004" s="61"/>
      <c r="C1004" s="143" t="str">
        <f>VLOOKUP(D1004,[8]Hoja1!$A$2:$B$1115,2,0)</f>
        <v>70670</v>
      </c>
      <c r="D1004" s="31">
        <v>892280055</v>
      </c>
      <c r="E1004" s="31">
        <v>217070670</v>
      </c>
      <c r="F1004" s="61" t="s">
        <v>1140</v>
      </c>
      <c r="G1004" s="33">
        <v>0</v>
      </c>
      <c r="H1004" s="33">
        <v>0</v>
      </c>
      <c r="I1004" s="3">
        <v>1667357408</v>
      </c>
      <c r="J1004" s="3">
        <v>1321525373</v>
      </c>
      <c r="K1004" s="3">
        <v>0</v>
      </c>
      <c r="L1004" s="3"/>
      <c r="M1004" s="3"/>
      <c r="N1004" s="3"/>
      <c r="O1004" s="3"/>
      <c r="P1004" s="34">
        <f t="shared" si="46"/>
        <v>2988882781</v>
      </c>
      <c r="Q1004" s="165">
        <v>1877311177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138946451</v>
      </c>
      <c r="X1004" s="3"/>
      <c r="Y1004" s="3">
        <v>0</v>
      </c>
      <c r="Z1004" s="3">
        <v>0</v>
      </c>
      <c r="AA1004" s="3">
        <v>0</v>
      </c>
      <c r="AB1004" s="3"/>
      <c r="AC1004" s="36">
        <f t="shared" si="45"/>
        <v>138946451</v>
      </c>
      <c r="AD1004" s="37">
        <f t="shared" si="47"/>
        <v>972625153</v>
      </c>
      <c r="AE1004" s="144"/>
      <c r="AG1004" s="144"/>
      <c r="AI1004" s="144"/>
    </row>
    <row r="1005" spans="1:35" hidden="1" x14ac:dyDescent="0.25">
      <c r="A1005" s="29">
        <v>993</v>
      </c>
      <c r="B1005" s="61"/>
      <c r="C1005" s="143" t="str">
        <f>VLOOKUP(D1005,[8]Hoja1!$A$2:$B$1115,2,0)</f>
        <v>70678</v>
      </c>
      <c r="D1005" s="31">
        <v>892280054</v>
      </c>
      <c r="E1005" s="31">
        <v>217870678</v>
      </c>
      <c r="F1005" s="61" t="s">
        <v>1141</v>
      </c>
      <c r="G1005" s="33">
        <v>0</v>
      </c>
      <c r="H1005" s="33">
        <v>0</v>
      </c>
      <c r="I1005" s="3">
        <v>816040416</v>
      </c>
      <c r="J1005" s="3">
        <v>712560129</v>
      </c>
      <c r="K1005" s="3">
        <v>0</v>
      </c>
      <c r="L1005" s="3"/>
      <c r="M1005" s="3"/>
      <c r="N1005" s="3"/>
      <c r="O1005" s="3"/>
      <c r="P1005" s="34">
        <f t="shared" si="46"/>
        <v>1528600545</v>
      </c>
      <c r="Q1005" s="165">
        <v>984573601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68003368</v>
      </c>
      <c r="X1005" s="3"/>
      <c r="Y1005" s="3">
        <v>0</v>
      </c>
      <c r="Z1005" s="3">
        <v>0</v>
      </c>
      <c r="AA1005" s="3">
        <v>0</v>
      </c>
      <c r="AB1005" s="3"/>
      <c r="AC1005" s="36">
        <f t="shared" si="45"/>
        <v>68003368</v>
      </c>
      <c r="AD1005" s="37">
        <f t="shared" si="47"/>
        <v>476023576</v>
      </c>
      <c r="AE1005" s="144"/>
      <c r="AG1005" s="144"/>
      <c r="AI1005" s="144"/>
    </row>
    <row r="1006" spans="1:35" hidden="1" x14ac:dyDescent="0.25">
      <c r="A1006" s="38">
        <v>994</v>
      </c>
      <c r="B1006" s="61"/>
      <c r="C1006" s="143" t="str">
        <f>VLOOKUP(D1006,[8]Hoja1!$A$2:$B$1115,2,0)</f>
        <v>70702</v>
      </c>
      <c r="D1006" s="31">
        <v>892201282</v>
      </c>
      <c r="E1006" s="31">
        <v>210270702</v>
      </c>
      <c r="F1006" s="61" t="s">
        <v>1142</v>
      </c>
      <c r="G1006" s="33">
        <v>0</v>
      </c>
      <c r="H1006" s="33">
        <v>0</v>
      </c>
      <c r="I1006" s="3">
        <v>302387048</v>
      </c>
      <c r="J1006" s="3">
        <v>285284483</v>
      </c>
      <c r="K1006" s="3">
        <v>0</v>
      </c>
      <c r="L1006" s="3"/>
      <c r="M1006" s="3"/>
      <c r="N1006" s="3"/>
      <c r="O1006" s="3"/>
      <c r="P1006" s="34">
        <f t="shared" si="46"/>
        <v>587671531</v>
      </c>
      <c r="Q1006" s="165">
        <v>386080167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25198921</v>
      </c>
      <c r="X1006" s="3"/>
      <c r="Y1006" s="3">
        <v>0</v>
      </c>
      <c r="Z1006" s="3">
        <v>0</v>
      </c>
      <c r="AA1006" s="3">
        <v>0</v>
      </c>
      <c r="AB1006" s="3"/>
      <c r="AC1006" s="36">
        <f t="shared" si="45"/>
        <v>25198921</v>
      </c>
      <c r="AD1006" s="37">
        <f t="shared" si="47"/>
        <v>176392443</v>
      </c>
      <c r="AE1006" s="144"/>
      <c r="AG1006" s="144"/>
      <c r="AI1006" s="144"/>
    </row>
    <row r="1007" spans="1:35" hidden="1" x14ac:dyDescent="0.25">
      <c r="A1007" s="29">
        <v>995</v>
      </c>
      <c r="B1007" s="61"/>
      <c r="C1007" s="143" t="str">
        <f>VLOOKUP(D1007,[8]Hoja1!$A$2:$B$1115,2,0)</f>
        <v>70708</v>
      </c>
      <c r="D1007" s="31">
        <v>892200591</v>
      </c>
      <c r="E1007" s="31">
        <v>210870708</v>
      </c>
      <c r="F1007" s="61" t="s">
        <v>1143</v>
      </c>
      <c r="G1007" s="33">
        <v>0</v>
      </c>
      <c r="H1007" s="33">
        <v>0</v>
      </c>
      <c r="I1007" s="3">
        <v>1777034368</v>
      </c>
      <c r="J1007" s="3">
        <v>1435522971</v>
      </c>
      <c r="K1007" s="3">
        <v>0</v>
      </c>
      <c r="L1007" s="3"/>
      <c r="M1007" s="3"/>
      <c r="N1007" s="3"/>
      <c r="O1007" s="3"/>
      <c r="P1007" s="34">
        <f t="shared" si="46"/>
        <v>3212557339</v>
      </c>
      <c r="Q1007" s="165">
        <v>2027867759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148086197</v>
      </c>
      <c r="X1007" s="3"/>
      <c r="Y1007" s="3">
        <v>0</v>
      </c>
      <c r="Z1007" s="3">
        <v>0</v>
      </c>
      <c r="AA1007" s="3">
        <v>0</v>
      </c>
      <c r="AB1007" s="3"/>
      <c r="AC1007" s="36">
        <f t="shared" si="45"/>
        <v>148086197</v>
      </c>
      <c r="AD1007" s="37">
        <f t="shared" si="47"/>
        <v>1036603383</v>
      </c>
      <c r="AE1007" s="144"/>
      <c r="AG1007" s="144"/>
      <c r="AI1007" s="144"/>
    </row>
    <row r="1008" spans="1:35" hidden="1" x14ac:dyDescent="0.25">
      <c r="A1008" s="38">
        <v>996</v>
      </c>
      <c r="B1008" s="61"/>
      <c r="C1008" s="143" t="str">
        <f>VLOOKUP(D1008,[8]Hoja1!$A$2:$B$1115,2,0)</f>
        <v>70713</v>
      </c>
      <c r="D1008" s="31">
        <v>892200592</v>
      </c>
      <c r="E1008" s="31">
        <v>211370713</v>
      </c>
      <c r="F1008" s="61" t="s">
        <v>1144</v>
      </c>
      <c r="G1008" s="33">
        <v>0</v>
      </c>
      <c r="H1008" s="33">
        <v>0</v>
      </c>
      <c r="I1008" s="3">
        <v>2116532192</v>
      </c>
      <c r="J1008" s="3">
        <v>1647708309</v>
      </c>
      <c r="K1008" s="3">
        <v>0</v>
      </c>
      <c r="L1008" s="3"/>
      <c r="M1008" s="3"/>
      <c r="N1008" s="3"/>
      <c r="O1008" s="3"/>
      <c r="P1008" s="34">
        <f t="shared" si="46"/>
        <v>3764240501</v>
      </c>
      <c r="Q1008" s="165">
        <v>2353219041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176377683</v>
      </c>
      <c r="X1008" s="3"/>
      <c r="Y1008" s="3">
        <v>0</v>
      </c>
      <c r="Z1008" s="3">
        <v>0</v>
      </c>
      <c r="AA1008" s="3">
        <v>0</v>
      </c>
      <c r="AB1008" s="3"/>
      <c r="AC1008" s="36">
        <f t="shared" si="45"/>
        <v>176377683</v>
      </c>
      <c r="AD1008" s="37">
        <f t="shared" si="47"/>
        <v>1234643777</v>
      </c>
      <c r="AE1008" s="144"/>
      <c r="AG1008" s="144"/>
      <c r="AI1008" s="144"/>
    </row>
    <row r="1009" spans="1:35" hidden="1" x14ac:dyDescent="0.25">
      <c r="A1009" s="29">
        <v>997</v>
      </c>
      <c r="B1009" s="61"/>
      <c r="C1009" s="143" t="str">
        <f>VLOOKUP(D1009,[8]Hoja1!$A$2:$B$1115,2,0)</f>
        <v>70717</v>
      </c>
      <c r="D1009" s="31">
        <v>892280063</v>
      </c>
      <c r="E1009" s="31">
        <v>211770717</v>
      </c>
      <c r="F1009" s="61" t="s">
        <v>395</v>
      </c>
      <c r="G1009" s="33">
        <v>0</v>
      </c>
      <c r="H1009" s="33">
        <v>0</v>
      </c>
      <c r="I1009" s="3">
        <v>523533512</v>
      </c>
      <c r="J1009" s="3">
        <v>439783690</v>
      </c>
      <c r="K1009" s="3">
        <v>0</v>
      </c>
      <c r="L1009" s="3"/>
      <c r="M1009" s="3"/>
      <c r="N1009" s="3"/>
      <c r="O1009" s="3"/>
      <c r="P1009" s="34">
        <f t="shared" si="46"/>
        <v>963317202</v>
      </c>
      <c r="Q1009" s="165">
        <v>614294862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43627793</v>
      </c>
      <c r="X1009" s="3"/>
      <c r="Y1009" s="3">
        <v>0</v>
      </c>
      <c r="Z1009" s="3">
        <v>0</v>
      </c>
      <c r="AA1009" s="3">
        <v>0</v>
      </c>
      <c r="AB1009" s="3"/>
      <c r="AC1009" s="36">
        <f t="shared" si="45"/>
        <v>43627793</v>
      </c>
      <c r="AD1009" s="37">
        <f t="shared" si="47"/>
        <v>305394547</v>
      </c>
      <c r="AE1009" s="144"/>
      <c r="AG1009" s="144"/>
      <c r="AI1009" s="144"/>
    </row>
    <row r="1010" spans="1:35" hidden="1" x14ac:dyDescent="0.25">
      <c r="A1010" s="38">
        <v>998</v>
      </c>
      <c r="B1010" s="61"/>
      <c r="C1010" s="143" t="str">
        <f>VLOOKUP(D1010,[8]Hoja1!$A$2:$B$1115,2,0)</f>
        <v>70742</v>
      </c>
      <c r="D1010" s="31">
        <v>800100747</v>
      </c>
      <c r="E1010" s="31">
        <v>214270742</v>
      </c>
      <c r="F1010" s="61" t="s">
        <v>1145</v>
      </c>
      <c r="G1010" s="33">
        <v>0</v>
      </c>
      <c r="H1010" s="33">
        <v>0</v>
      </c>
      <c r="I1010" s="3">
        <v>725741760</v>
      </c>
      <c r="J1010" s="3">
        <v>590016817</v>
      </c>
      <c r="K1010" s="3">
        <v>0</v>
      </c>
      <c r="L1010" s="3"/>
      <c r="M1010" s="3"/>
      <c r="N1010" s="3"/>
      <c r="O1010" s="3"/>
      <c r="P1010" s="34">
        <f t="shared" si="46"/>
        <v>1315758577</v>
      </c>
      <c r="Q1010" s="165">
        <v>831930737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60478480</v>
      </c>
      <c r="X1010" s="3"/>
      <c r="Y1010" s="3">
        <v>0</v>
      </c>
      <c r="Z1010" s="3">
        <v>0</v>
      </c>
      <c r="AA1010" s="3">
        <v>0</v>
      </c>
      <c r="AB1010" s="3"/>
      <c r="AC1010" s="36">
        <f t="shared" si="45"/>
        <v>60478480</v>
      </c>
      <c r="AD1010" s="37">
        <f t="shared" si="47"/>
        <v>423349360</v>
      </c>
      <c r="AE1010" s="144"/>
      <c r="AG1010" s="144"/>
      <c r="AI1010" s="144"/>
    </row>
    <row r="1011" spans="1:35" hidden="1" x14ac:dyDescent="0.25">
      <c r="A1011" s="29">
        <v>999</v>
      </c>
      <c r="B1011" s="61"/>
      <c r="C1011" s="143" t="str">
        <f>VLOOKUP(D1011,[8]Hoja1!$A$2:$B$1115,2,0)</f>
        <v>70771</v>
      </c>
      <c r="D1011" s="31">
        <v>892280061</v>
      </c>
      <c r="E1011" s="31">
        <v>217170771</v>
      </c>
      <c r="F1011" s="61" t="s">
        <v>675</v>
      </c>
      <c r="G1011" s="33">
        <v>0</v>
      </c>
      <c r="H1011" s="33">
        <v>0</v>
      </c>
      <c r="I1011" s="3">
        <v>914181648</v>
      </c>
      <c r="J1011" s="3">
        <v>724654266</v>
      </c>
      <c r="K1011" s="3">
        <v>0</v>
      </c>
      <c r="L1011" s="3"/>
      <c r="M1011" s="3"/>
      <c r="N1011" s="3"/>
      <c r="O1011" s="3"/>
      <c r="P1011" s="34">
        <f t="shared" si="46"/>
        <v>1638835914</v>
      </c>
      <c r="Q1011" s="165">
        <v>1029381482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76181804</v>
      </c>
      <c r="X1011" s="3"/>
      <c r="Y1011" s="3">
        <v>0</v>
      </c>
      <c r="Z1011" s="3">
        <v>0</v>
      </c>
      <c r="AA1011" s="3">
        <v>0</v>
      </c>
      <c r="AB1011" s="3"/>
      <c r="AC1011" s="36">
        <f t="shared" si="45"/>
        <v>76181804</v>
      </c>
      <c r="AD1011" s="37">
        <f t="shared" si="47"/>
        <v>533272628</v>
      </c>
      <c r="AE1011" s="144"/>
      <c r="AG1011" s="144"/>
      <c r="AI1011" s="144"/>
    </row>
    <row r="1012" spans="1:35" hidden="1" x14ac:dyDescent="0.25">
      <c r="A1012" s="38">
        <v>1000</v>
      </c>
      <c r="B1012" s="61"/>
      <c r="C1012" s="143" t="str">
        <f>VLOOKUP(D1012,[8]Hoja1!$A$2:$B$1115,2,0)</f>
        <v>70820</v>
      </c>
      <c r="D1012" s="31">
        <v>892200839</v>
      </c>
      <c r="E1012" s="31">
        <v>212070820</v>
      </c>
      <c r="F1012" s="61" t="s">
        <v>1146</v>
      </c>
      <c r="G1012" s="33">
        <v>0</v>
      </c>
      <c r="H1012" s="33">
        <v>0</v>
      </c>
      <c r="I1012" s="3">
        <v>826284672</v>
      </c>
      <c r="J1012" s="3">
        <v>674421895</v>
      </c>
      <c r="K1012" s="3">
        <v>0</v>
      </c>
      <c r="L1012" s="3"/>
      <c r="M1012" s="3"/>
      <c r="N1012" s="3"/>
      <c r="O1012" s="3"/>
      <c r="P1012" s="34">
        <f t="shared" si="46"/>
        <v>1500706567</v>
      </c>
      <c r="Q1012" s="165">
        <v>949850119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68857056</v>
      </c>
      <c r="X1012" s="3"/>
      <c r="Y1012" s="3">
        <v>0</v>
      </c>
      <c r="Z1012" s="3">
        <v>0</v>
      </c>
      <c r="AA1012" s="3">
        <v>0</v>
      </c>
      <c r="AB1012" s="3"/>
      <c r="AC1012" s="36">
        <f t="shared" si="45"/>
        <v>68857056</v>
      </c>
      <c r="AD1012" s="37">
        <f t="shared" si="47"/>
        <v>481999392</v>
      </c>
      <c r="AE1012" s="144"/>
      <c r="AG1012" s="144"/>
      <c r="AI1012" s="144"/>
    </row>
    <row r="1013" spans="1:35" hidden="1" x14ac:dyDescent="0.25">
      <c r="A1013" s="29">
        <v>1001</v>
      </c>
      <c r="B1013" s="61"/>
      <c r="C1013" s="143" t="str">
        <f>VLOOKUP(D1013,[8]Hoja1!$A$2:$B$1115,2,0)</f>
        <v>70823</v>
      </c>
      <c r="D1013" s="31">
        <v>800100751</v>
      </c>
      <c r="E1013" s="31">
        <v>212370823</v>
      </c>
      <c r="F1013" s="61" t="s">
        <v>1147</v>
      </c>
      <c r="G1013" s="33">
        <v>0</v>
      </c>
      <c r="H1013" s="33">
        <v>0</v>
      </c>
      <c r="I1013" s="3">
        <v>641571856</v>
      </c>
      <c r="J1013" s="3">
        <v>586842204</v>
      </c>
      <c r="K1013" s="3">
        <v>0</v>
      </c>
      <c r="L1013" s="3"/>
      <c r="M1013" s="3"/>
      <c r="N1013" s="3"/>
      <c r="O1013" s="3"/>
      <c r="P1013" s="34">
        <f t="shared" si="46"/>
        <v>1228414060</v>
      </c>
      <c r="Q1013" s="165">
        <v>800699488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53464321</v>
      </c>
      <c r="X1013" s="3"/>
      <c r="Y1013" s="3">
        <v>0</v>
      </c>
      <c r="Z1013" s="3">
        <v>0</v>
      </c>
      <c r="AA1013" s="3">
        <v>0</v>
      </c>
      <c r="AB1013" s="3"/>
      <c r="AC1013" s="36">
        <f t="shared" si="45"/>
        <v>53464321</v>
      </c>
      <c r="AD1013" s="37">
        <f t="shared" si="47"/>
        <v>374250251</v>
      </c>
      <c r="AE1013" s="144"/>
      <c r="AG1013" s="144"/>
      <c r="AI1013" s="144"/>
    </row>
    <row r="1014" spans="1:35" hidden="1" x14ac:dyDescent="0.25">
      <c r="A1014" s="38">
        <v>1002</v>
      </c>
      <c r="B1014" s="61"/>
      <c r="C1014" s="143" t="str">
        <f>VLOOKUP(D1014,[8]Hoja1!$A$2:$B$1115,2,0)</f>
        <v>73024</v>
      </c>
      <c r="D1014" s="31">
        <v>890702017</v>
      </c>
      <c r="E1014" s="31">
        <v>212473024</v>
      </c>
      <c r="F1014" s="61" t="s">
        <v>1148</v>
      </c>
      <c r="G1014" s="33">
        <v>0</v>
      </c>
      <c r="H1014" s="33">
        <v>0</v>
      </c>
      <c r="I1014" s="3">
        <v>62285292</v>
      </c>
      <c r="J1014" s="3">
        <v>81953399</v>
      </c>
      <c r="K1014" s="3">
        <v>0</v>
      </c>
      <c r="L1014" s="3"/>
      <c r="M1014" s="3"/>
      <c r="N1014" s="3"/>
      <c r="O1014" s="3"/>
      <c r="P1014" s="34">
        <f t="shared" si="46"/>
        <v>144238691</v>
      </c>
      <c r="Q1014" s="165">
        <v>102715163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5190441</v>
      </c>
      <c r="X1014" s="3"/>
      <c r="Y1014" s="3">
        <v>0</v>
      </c>
      <c r="Z1014" s="3">
        <v>0</v>
      </c>
      <c r="AA1014" s="3">
        <v>0</v>
      </c>
      <c r="AB1014" s="3"/>
      <c r="AC1014" s="36">
        <f t="shared" si="45"/>
        <v>5190441</v>
      </c>
      <c r="AD1014" s="37">
        <f t="shared" si="47"/>
        <v>36333087</v>
      </c>
      <c r="AE1014" s="144"/>
      <c r="AG1014" s="144"/>
      <c r="AI1014" s="144"/>
    </row>
    <row r="1015" spans="1:35" hidden="1" x14ac:dyDescent="0.25">
      <c r="A1015" s="29">
        <v>1003</v>
      </c>
      <c r="B1015" s="61"/>
      <c r="C1015" s="143" t="str">
        <f>VLOOKUP(D1015,[8]Hoja1!$A$2:$B$1115,2,0)</f>
        <v>73026</v>
      </c>
      <c r="D1015" s="31">
        <v>890700961</v>
      </c>
      <c r="E1015" s="31">
        <v>212673026</v>
      </c>
      <c r="F1015" s="61" t="s">
        <v>1149</v>
      </c>
      <c r="G1015" s="33">
        <v>0</v>
      </c>
      <c r="H1015" s="33">
        <v>0</v>
      </c>
      <c r="I1015" s="3">
        <v>139063616</v>
      </c>
      <c r="J1015" s="3">
        <v>140882632</v>
      </c>
      <c r="K1015" s="3">
        <v>0</v>
      </c>
      <c r="L1015" s="3"/>
      <c r="M1015" s="3"/>
      <c r="N1015" s="3"/>
      <c r="O1015" s="3"/>
      <c r="P1015" s="34">
        <f t="shared" si="46"/>
        <v>279946248</v>
      </c>
      <c r="Q1015" s="165">
        <v>187237172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11588635</v>
      </c>
      <c r="X1015" s="3"/>
      <c r="Y1015" s="3">
        <v>0</v>
      </c>
      <c r="Z1015" s="3">
        <v>0</v>
      </c>
      <c r="AA1015" s="3">
        <v>0</v>
      </c>
      <c r="AB1015" s="3"/>
      <c r="AC1015" s="36">
        <f t="shared" si="45"/>
        <v>11588635</v>
      </c>
      <c r="AD1015" s="37">
        <f t="shared" si="47"/>
        <v>81120441</v>
      </c>
      <c r="AE1015" s="144"/>
      <c r="AG1015" s="144"/>
      <c r="AI1015" s="144"/>
    </row>
    <row r="1016" spans="1:35" hidden="1" x14ac:dyDescent="0.25">
      <c r="A1016" s="38">
        <v>1004</v>
      </c>
      <c r="B1016" s="61"/>
      <c r="C1016" s="143" t="str">
        <f>VLOOKUP(D1016,[8]Hoja1!$A$2:$B$1115,2,0)</f>
        <v>73030</v>
      </c>
      <c r="D1016" s="31">
        <v>800100048</v>
      </c>
      <c r="E1016" s="31">
        <v>213073030</v>
      </c>
      <c r="F1016" s="61" t="s">
        <v>1150</v>
      </c>
      <c r="G1016" s="33">
        <v>0</v>
      </c>
      <c r="H1016" s="33">
        <v>0</v>
      </c>
      <c r="I1016" s="3">
        <v>86136496</v>
      </c>
      <c r="J1016" s="3">
        <v>80040030</v>
      </c>
      <c r="K1016" s="3">
        <v>0</v>
      </c>
      <c r="L1016" s="3"/>
      <c r="M1016" s="3"/>
      <c r="N1016" s="3"/>
      <c r="O1016" s="3"/>
      <c r="P1016" s="34">
        <f t="shared" si="46"/>
        <v>166176526</v>
      </c>
      <c r="Q1016" s="165">
        <v>108752194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7178041</v>
      </c>
      <c r="X1016" s="3"/>
      <c r="Y1016" s="3">
        <v>0</v>
      </c>
      <c r="Z1016" s="3">
        <v>0</v>
      </c>
      <c r="AA1016" s="3">
        <v>0</v>
      </c>
      <c r="AB1016" s="3"/>
      <c r="AC1016" s="36">
        <f t="shared" si="45"/>
        <v>7178041</v>
      </c>
      <c r="AD1016" s="37">
        <f t="shared" si="47"/>
        <v>50246291</v>
      </c>
      <c r="AE1016" s="144"/>
      <c r="AG1016" s="144"/>
      <c r="AI1016" s="144"/>
    </row>
    <row r="1017" spans="1:35" hidden="1" x14ac:dyDescent="0.25">
      <c r="A1017" s="29">
        <v>1005</v>
      </c>
      <c r="B1017" s="61"/>
      <c r="C1017" s="143" t="str">
        <f>VLOOKUP(D1017,[8]Hoja1!$A$2:$B$1115,2,0)</f>
        <v>73043</v>
      </c>
      <c r="D1017" s="31">
        <v>890702018</v>
      </c>
      <c r="E1017" s="31">
        <v>214373043</v>
      </c>
      <c r="F1017" s="61" t="s">
        <v>1151</v>
      </c>
      <c r="G1017" s="33">
        <v>0</v>
      </c>
      <c r="H1017" s="33">
        <v>0</v>
      </c>
      <c r="I1017" s="3">
        <v>218636716</v>
      </c>
      <c r="J1017" s="3">
        <v>210950235</v>
      </c>
      <c r="K1017" s="3">
        <v>0</v>
      </c>
      <c r="L1017" s="3"/>
      <c r="M1017" s="3"/>
      <c r="N1017" s="3"/>
      <c r="O1017" s="3"/>
      <c r="P1017" s="34">
        <f t="shared" si="46"/>
        <v>429586951</v>
      </c>
      <c r="Q1017" s="165">
        <v>283829139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18219726</v>
      </c>
      <c r="X1017" s="3"/>
      <c r="Y1017" s="3">
        <v>0</v>
      </c>
      <c r="Z1017" s="3">
        <v>0</v>
      </c>
      <c r="AA1017" s="3">
        <v>0</v>
      </c>
      <c r="AB1017" s="3"/>
      <c r="AC1017" s="36">
        <f t="shared" si="45"/>
        <v>18219726</v>
      </c>
      <c r="AD1017" s="37">
        <f t="shared" si="47"/>
        <v>127538086</v>
      </c>
      <c r="AE1017" s="144"/>
      <c r="AG1017" s="144"/>
      <c r="AI1017" s="144"/>
    </row>
    <row r="1018" spans="1:35" hidden="1" x14ac:dyDescent="0.25">
      <c r="A1018" s="38">
        <v>1006</v>
      </c>
      <c r="B1018" s="61"/>
      <c r="C1018" s="143" t="str">
        <f>VLOOKUP(D1018,[8]Hoja1!$A$2:$B$1115,2,0)</f>
        <v>73055</v>
      </c>
      <c r="D1018" s="31">
        <v>890700982</v>
      </c>
      <c r="E1018" s="31">
        <v>215573055</v>
      </c>
      <c r="F1018" s="61" t="s">
        <v>1152</v>
      </c>
      <c r="G1018" s="33">
        <v>0</v>
      </c>
      <c r="H1018" s="33">
        <v>0</v>
      </c>
      <c r="I1018" s="3">
        <v>213793744</v>
      </c>
      <c r="J1018" s="3">
        <v>211450704</v>
      </c>
      <c r="K1018" s="3">
        <v>0</v>
      </c>
      <c r="L1018" s="3"/>
      <c r="M1018" s="3"/>
      <c r="N1018" s="3"/>
      <c r="O1018" s="3"/>
      <c r="P1018" s="34">
        <f t="shared" si="46"/>
        <v>425244448</v>
      </c>
      <c r="Q1018" s="165">
        <v>282715284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17816145</v>
      </c>
      <c r="X1018" s="3"/>
      <c r="Y1018" s="3">
        <v>0</v>
      </c>
      <c r="Z1018" s="3">
        <v>0</v>
      </c>
      <c r="AA1018" s="3">
        <v>0</v>
      </c>
      <c r="AB1018" s="3"/>
      <c r="AC1018" s="36">
        <f t="shared" si="45"/>
        <v>17816145</v>
      </c>
      <c r="AD1018" s="37">
        <f t="shared" si="47"/>
        <v>124713019</v>
      </c>
      <c r="AE1018" s="144"/>
      <c r="AG1018" s="144"/>
      <c r="AI1018" s="144"/>
    </row>
    <row r="1019" spans="1:35" hidden="1" x14ac:dyDescent="0.25">
      <c r="A1019" s="29">
        <v>1007</v>
      </c>
      <c r="B1019" s="61"/>
      <c r="C1019" s="143" t="str">
        <f>VLOOKUP(D1019,[8]Hoja1!$A$2:$B$1115,2,0)</f>
        <v>73067</v>
      </c>
      <c r="D1019" s="31">
        <v>800100049</v>
      </c>
      <c r="E1019" s="31">
        <v>216773067</v>
      </c>
      <c r="F1019" s="61" t="s">
        <v>1153</v>
      </c>
      <c r="G1019" s="33">
        <v>0</v>
      </c>
      <c r="H1019" s="33">
        <v>0</v>
      </c>
      <c r="I1019" s="3">
        <v>689540464</v>
      </c>
      <c r="J1019" s="3">
        <v>630526173</v>
      </c>
      <c r="K1019" s="3">
        <v>0</v>
      </c>
      <c r="L1019" s="3"/>
      <c r="M1019" s="3"/>
      <c r="N1019" s="3"/>
      <c r="O1019" s="3"/>
      <c r="P1019" s="34">
        <f t="shared" si="46"/>
        <v>1320066637</v>
      </c>
      <c r="Q1019" s="165">
        <v>860372993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57461705</v>
      </c>
      <c r="X1019" s="3"/>
      <c r="Y1019" s="3">
        <v>0</v>
      </c>
      <c r="Z1019" s="3">
        <v>0</v>
      </c>
      <c r="AA1019" s="3">
        <v>0</v>
      </c>
      <c r="AB1019" s="3"/>
      <c r="AC1019" s="36">
        <f t="shared" si="45"/>
        <v>57461705</v>
      </c>
      <c r="AD1019" s="37">
        <f t="shared" si="47"/>
        <v>402231939</v>
      </c>
      <c r="AE1019" s="144"/>
      <c r="AG1019" s="144"/>
      <c r="AI1019" s="144"/>
    </row>
    <row r="1020" spans="1:35" hidden="1" x14ac:dyDescent="0.25">
      <c r="A1020" s="38">
        <v>1008</v>
      </c>
      <c r="B1020" s="61"/>
      <c r="C1020" s="143" t="str">
        <f>VLOOKUP(D1020,[8]Hoja1!$A$2:$B$1115,2,0)</f>
        <v>73124</v>
      </c>
      <c r="D1020" s="31">
        <v>890700859</v>
      </c>
      <c r="E1020" s="31">
        <v>212473124</v>
      </c>
      <c r="F1020" s="61" t="s">
        <v>1154</v>
      </c>
      <c r="G1020" s="33">
        <v>0</v>
      </c>
      <c r="H1020" s="33">
        <v>0</v>
      </c>
      <c r="I1020" s="3">
        <v>300796620</v>
      </c>
      <c r="J1020" s="3">
        <v>328852544</v>
      </c>
      <c r="K1020" s="3">
        <v>0</v>
      </c>
      <c r="L1020" s="3"/>
      <c r="M1020" s="3"/>
      <c r="N1020" s="3"/>
      <c r="O1020" s="3"/>
      <c r="P1020" s="34">
        <f t="shared" si="46"/>
        <v>629649164</v>
      </c>
      <c r="Q1020" s="165">
        <v>429118084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25066385</v>
      </c>
      <c r="X1020" s="3"/>
      <c r="Y1020" s="3">
        <v>0</v>
      </c>
      <c r="Z1020" s="3">
        <v>0</v>
      </c>
      <c r="AA1020" s="3">
        <v>0</v>
      </c>
      <c r="AB1020" s="3"/>
      <c r="AC1020" s="36">
        <f t="shared" si="45"/>
        <v>25066385</v>
      </c>
      <c r="AD1020" s="37">
        <f t="shared" si="47"/>
        <v>175464695</v>
      </c>
      <c r="AE1020" s="144"/>
      <c r="AG1020" s="144"/>
      <c r="AI1020" s="144"/>
    </row>
    <row r="1021" spans="1:35" hidden="1" x14ac:dyDescent="0.25">
      <c r="A1021" s="29">
        <v>1009</v>
      </c>
      <c r="B1021" s="61"/>
      <c r="C1021" s="143" t="str">
        <f>VLOOKUP(D1021,[8]Hoja1!$A$2:$B$1115,2,0)</f>
        <v>73148</v>
      </c>
      <c r="D1021" s="31">
        <v>800100050</v>
      </c>
      <c r="E1021" s="31">
        <v>214873148</v>
      </c>
      <c r="F1021" s="61" t="s">
        <v>1155</v>
      </c>
      <c r="G1021" s="33">
        <v>0</v>
      </c>
      <c r="H1021" s="33">
        <v>0</v>
      </c>
      <c r="I1021" s="3">
        <v>133645662</v>
      </c>
      <c r="J1021" s="3">
        <v>180868531</v>
      </c>
      <c r="K1021" s="3">
        <v>0</v>
      </c>
      <c r="L1021" s="3"/>
      <c r="M1021" s="3"/>
      <c r="N1021" s="3"/>
      <c r="O1021" s="3"/>
      <c r="P1021" s="34">
        <f t="shared" si="46"/>
        <v>314514193</v>
      </c>
      <c r="Q1021" s="165">
        <v>225417087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11137139</v>
      </c>
      <c r="X1021" s="3"/>
      <c r="Y1021" s="3">
        <v>0</v>
      </c>
      <c r="Z1021" s="3">
        <v>0</v>
      </c>
      <c r="AA1021" s="3">
        <v>0</v>
      </c>
      <c r="AB1021" s="3"/>
      <c r="AC1021" s="36">
        <f t="shared" si="45"/>
        <v>11137139</v>
      </c>
      <c r="AD1021" s="37">
        <f t="shared" si="47"/>
        <v>77959967</v>
      </c>
      <c r="AE1021" s="144"/>
      <c r="AG1021" s="144"/>
      <c r="AI1021" s="144"/>
    </row>
    <row r="1022" spans="1:35" hidden="1" x14ac:dyDescent="0.25">
      <c r="A1022" s="38">
        <v>1010</v>
      </c>
      <c r="B1022" s="61"/>
      <c r="C1022" s="143" t="str">
        <f>VLOOKUP(D1022,[8]Hoja1!$A$2:$B$1115,2,0)</f>
        <v>73152</v>
      </c>
      <c r="D1022" s="31">
        <v>890702021</v>
      </c>
      <c r="E1022" s="31">
        <v>215273152</v>
      </c>
      <c r="F1022" s="61" t="s">
        <v>1156</v>
      </c>
      <c r="G1022" s="33">
        <v>0</v>
      </c>
      <c r="H1022" s="33">
        <v>0</v>
      </c>
      <c r="I1022" s="3">
        <v>111688074</v>
      </c>
      <c r="J1022" s="3">
        <v>129879239</v>
      </c>
      <c r="K1022" s="3">
        <v>0</v>
      </c>
      <c r="L1022" s="3"/>
      <c r="M1022" s="3"/>
      <c r="N1022" s="3"/>
      <c r="O1022" s="3"/>
      <c r="P1022" s="34">
        <f t="shared" si="46"/>
        <v>241567313</v>
      </c>
      <c r="Q1022" s="165">
        <v>167108599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9307340</v>
      </c>
      <c r="X1022" s="3"/>
      <c r="Y1022" s="3">
        <v>0</v>
      </c>
      <c r="Z1022" s="3">
        <v>0</v>
      </c>
      <c r="AA1022" s="3">
        <v>0</v>
      </c>
      <c r="AB1022" s="3"/>
      <c r="AC1022" s="36">
        <f t="shared" si="45"/>
        <v>9307340</v>
      </c>
      <c r="AD1022" s="37">
        <f t="shared" si="47"/>
        <v>65151374</v>
      </c>
      <c r="AE1022" s="144"/>
      <c r="AG1022" s="144"/>
      <c r="AI1022" s="144"/>
    </row>
    <row r="1023" spans="1:35" hidden="1" x14ac:dyDescent="0.25">
      <c r="A1023" s="29">
        <v>1011</v>
      </c>
      <c r="B1023" s="61"/>
      <c r="C1023" s="143" t="str">
        <f>VLOOKUP(D1023,[8]Hoja1!$A$2:$B$1115,2,0)</f>
        <v>73168</v>
      </c>
      <c r="D1023" s="31">
        <v>800100053</v>
      </c>
      <c r="E1023" s="31">
        <v>216873168</v>
      </c>
      <c r="F1023" s="61" t="s">
        <v>1157</v>
      </c>
      <c r="G1023" s="33">
        <v>0</v>
      </c>
      <c r="H1023" s="33">
        <v>0</v>
      </c>
      <c r="I1023" s="3">
        <v>1164049248</v>
      </c>
      <c r="J1023" s="3">
        <v>1064487780</v>
      </c>
      <c r="K1023" s="3">
        <v>0</v>
      </c>
      <c r="L1023" s="3"/>
      <c r="M1023" s="3"/>
      <c r="N1023" s="3"/>
      <c r="O1023" s="3"/>
      <c r="P1023" s="34">
        <f t="shared" si="46"/>
        <v>2228537028</v>
      </c>
      <c r="Q1023" s="165">
        <v>1452504196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97004104</v>
      </c>
      <c r="X1023" s="3"/>
      <c r="Y1023" s="3">
        <v>0</v>
      </c>
      <c r="Z1023" s="3">
        <v>0</v>
      </c>
      <c r="AA1023" s="3">
        <v>0</v>
      </c>
      <c r="AB1023" s="3"/>
      <c r="AC1023" s="36">
        <f t="shared" si="45"/>
        <v>97004104</v>
      </c>
      <c r="AD1023" s="37">
        <f t="shared" si="47"/>
        <v>679028728</v>
      </c>
      <c r="AE1023" s="144"/>
      <c r="AG1023" s="144"/>
      <c r="AI1023" s="144"/>
    </row>
    <row r="1024" spans="1:35" hidden="1" x14ac:dyDescent="0.25">
      <c r="A1024" s="38">
        <v>1012</v>
      </c>
      <c r="B1024" s="61"/>
      <c r="C1024" s="143" t="str">
        <f>VLOOKUP(D1024,[8]Hoja1!$A$2:$B$1115,2,0)</f>
        <v>73200</v>
      </c>
      <c r="D1024" s="31">
        <v>800100051</v>
      </c>
      <c r="E1024" s="31">
        <v>210073200</v>
      </c>
      <c r="F1024" s="61" t="s">
        <v>1158</v>
      </c>
      <c r="G1024" s="33">
        <v>0</v>
      </c>
      <c r="H1024" s="33">
        <v>0</v>
      </c>
      <c r="I1024" s="3">
        <v>133243508</v>
      </c>
      <c r="J1024" s="3">
        <v>160216484</v>
      </c>
      <c r="K1024" s="3">
        <v>0</v>
      </c>
      <c r="L1024" s="3"/>
      <c r="M1024" s="3"/>
      <c r="N1024" s="3"/>
      <c r="O1024" s="3"/>
      <c r="P1024" s="34">
        <f t="shared" si="46"/>
        <v>293459992</v>
      </c>
      <c r="Q1024" s="165">
        <v>204630988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11103626</v>
      </c>
      <c r="X1024" s="3"/>
      <c r="Y1024" s="3">
        <v>0</v>
      </c>
      <c r="Z1024" s="3">
        <v>0</v>
      </c>
      <c r="AA1024" s="3">
        <v>0</v>
      </c>
      <c r="AB1024" s="3"/>
      <c r="AC1024" s="36">
        <f t="shared" si="45"/>
        <v>11103626</v>
      </c>
      <c r="AD1024" s="37">
        <f t="shared" si="47"/>
        <v>77725378</v>
      </c>
      <c r="AE1024" s="144"/>
      <c r="AG1024" s="144"/>
      <c r="AI1024" s="144"/>
    </row>
    <row r="1025" spans="1:35" hidden="1" x14ac:dyDescent="0.25">
      <c r="A1025" s="29">
        <v>1013</v>
      </c>
      <c r="B1025" s="61"/>
      <c r="C1025" s="143" t="str">
        <f>VLOOKUP(D1025,[8]Hoja1!$A$2:$B$1115,2,0)</f>
        <v>73217</v>
      </c>
      <c r="D1025" s="31">
        <v>890702023</v>
      </c>
      <c r="E1025" s="31">
        <v>211773217</v>
      </c>
      <c r="F1025" s="61" t="s">
        <v>1159</v>
      </c>
      <c r="G1025" s="33">
        <v>0</v>
      </c>
      <c r="H1025" s="33">
        <v>0</v>
      </c>
      <c r="I1025" s="3">
        <v>715257968</v>
      </c>
      <c r="J1025" s="3">
        <v>701264883</v>
      </c>
      <c r="K1025" s="3">
        <v>0</v>
      </c>
      <c r="L1025" s="3"/>
      <c r="M1025" s="3"/>
      <c r="N1025" s="3"/>
      <c r="O1025" s="3"/>
      <c r="P1025" s="34">
        <f t="shared" si="46"/>
        <v>1416522851</v>
      </c>
      <c r="Q1025" s="165">
        <v>939684207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59604831</v>
      </c>
      <c r="X1025" s="3"/>
      <c r="Y1025" s="3">
        <v>0</v>
      </c>
      <c r="Z1025" s="3">
        <v>0</v>
      </c>
      <c r="AA1025" s="3">
        <v>0</v>
      </c>
      <c r="AB1025" s="3"/>
      <c r="AC1025" s="36">
        <f t="shared" si="45"/>
        <v>59604831</v>
      </c>
      <c r="AD1025" s="37">
        <f t="shared" si="47"/>
        <v>417233813</v>
      </c>
      <c r="AE1025" s="144"/>
      <c r="AG1025" s="144"/>
      <c r="AI1025" s="144"/>
    </row>
    <row r="1026" spans="1:35" hidden="1" x14ac:dyDescent="0.25">
      <c r="A1026" s="38">
        <v>1014</v>
      </c>
      <c r="B1026" s="61"/>
      <c r="C1026" s="143" t="str">
        <f>VLOOKUP(D1026,[8]Hoja1!$A$2:$B$1115,2,0)</f>
        <v>73226</v>
      </c>
      <c r="D1026" s="31">
        <v>800100052</v>
      </c>
      <c r="E1026" s="31">
        <v>212673226</v>
      </c>
      <c r="F1026" s="61" t="s">
        <v>1160</v>
      </c>
      <c r="G1026" s="33">
        <v>0</v>
      </c>
      <c r="H1026" s="33">
        <v>0</v>
      </c>
      <c r="I1026" s="3">
        <v>143180534</v>
      </c>
      <c r="J1026" s="3">
        <v>169993147</v>
      </c>
      <c r="K1026" s="3">
        <v>0</v>
      </c>
      <c r="L1026" s="3"/>
      <c r="M1026" s="3"/>
      <c r="N1026" s="3"/>
      <c r="O1026" s="3"/>
      <c r="P1026" s="34">
        <f t="shared" si="46"/>
        <v>313173681</v>
      </c>
      <c r="Q1026" s="165">
        <v>217719991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11931711</v>
      </c>
      <c r="X1026" s="3"/>
      <c r="Y1026" s="3">
        <v>0</v>
      </c>
      <c r="Z1026" s="3">
        <v>0</v>
      </c>
      <c r="AA1026" s="3">
        <v>0</v>
      </c>
      <c r="AB1026" s="3"/>
      <c r="AC1026" s="36">
        <f t="shared" si="45"/>
        <v>11931711</v>
      </c>
      <c r="AD1026" s="37">
        <f t="shared" si="47"/>
        <v>83521979</v>
      </c>
      <c r="AE1026" s="144"/>
      <c r="AG1026" s="144"/>
      <c r="AI1026" s="144"/>
    </row>
    <row r="1027" spans="1:35" hidden="1" x14ac:dyDescent="0.25">
      <c r="A1027" s="29">
        <v>1015</v>
      </c>
      <c r="B1027" s="61"/>
      <c r="C1027" s="143" t="str">
        <f>VLOOKUP(D1027,[8]Hoja1!$A$2:$B$1115,2,0)</f>
        <v>73236</v>
      </c>
      <c r="D1027" s="31">
        <v>890702026</v>
      </c>
      <c r="E1027" s="31">
        <v>213673236</v>
      </c>
      <c r="F1027" s="61" t="s">
        <v>1161</v>
      </c>
      <c r="G1027" s="33">
        <v>0</v>
      </c>
      <c r="H1027" s="33">
        <v>0</v>
      </c>
      <c r="I1027" s="3">
        <v>139194860</v>
      </c>
      <c r="J1027" s="3">
        <v>169334959</v>
      </c>
      <c r="K1027" s="3">
        <v>0</v>
      </c>
      <c r="L1027" s="3"/>
      <c r="M1027" s="3"/>
      <c r="N1027" s="3"/>
      <c r="O1027" s="3"/>
      <c r="P1027" s="34">
        <f t="shared" si="46"/>
        <v>308529819</v>
      </c>
      <c r="Q1027" s="165">
        <v>215733247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11599572</v>
      </c>
      <c r="X1027" s="3"/>
      <c r="Y1027" s="3">
        <v>0</v>
      </c>
      <c r="Z1027" s="3">
        <v>0</v>
      </c>
      <c r="AA1027" s="3">
        <v>0</v>
      </c>
      <c r="AB1027" s="3"/>
      <c r="AC1027" s="36">
        <f t="shared" si="45"/>
        <v>11599572</v>
      </c>
      <c r="AD1027" s="37">
        <f t="shared" si="47"/>
        <v>81197000</v>
      </c>
      <c r="AE1027" s="144"/>
      <c r="AG1027" s="144"/>
      <c r="AI1027" s="144"/>
    </row>
    <row r="1028" spans="1:35" hidden="1" x14ac:dyDescent="0.25">
      <c r="A1028" s="38">
        <v>1016</v>
      </c>
      <c r="B1028" s="61"/>
      <c r="C1028" s="143" t="str">
        <f>VLOOKUP(D1028,[8]Hoja1!$A$2:$B$1115,2,0)</f>
        <v>73268</v>
      </c>
      <c r="D1028" s="31">
        <v>890702027</v>
      </c>
      <c r="E1028" s="31">
        <v>216873268</v>
      </c>
      <c r="F1028" s="61" t="s">
        <v>1162</v>
      </c>
      <c r="G1028" s="33">
        <v>0</v>
      </c>
      <c r="H1028" s="33">
        <v>0</v>
      </c>
      <c r="I1028" s="3">
        <v>682040688</v>
      </c>
      <c r="J1028" s="3">
        <v>882853092</v>
      </c>
      <c r="K1028" s="3">
        <v>0</v>
      </c>
      <c r="L1028" s="3"/>
      <c r="M1028" s="3"/>
      <c r="N1028" s="3"/>
      <c r="O1028" s="3"/>
      <c r="P1028" s="34">
        <f t="shared" si="46"/>
        <v>1564893780</v>
      </c>
      <c r="Q1028" s="165">
        <v>1110199988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56836724</v>
      </c>
      <c r="X1028" s="3"/>
      <c r="Y1028" s="3">
        <v>0</v>
      </c>
      <c r="Z1028" s="3">
        <v>0</v>
      </c>
      <c r="AA1028" s="3">
        <v>0</v>
      </c>
      <c r="AB1028" s="3"/>
      <c r="AC1028" s="36">
        <f t="shared" si="45"/>
        <v>56836724</v>
      </c>
      <c r="AD1028" s="37">
        <f t="shared" si="47"/>
        <v>397857068</v>
      </c>
      <c r="AE1028" s="144"/>
      <c r="AG1028" s="144"/>
      <c r="AI1028" s="144"/>
    </row>
    <row r="1029" spans="1:35" hidden="1" x14ac:dyDescent="0.25">
      <c r="A1029" s="29">
        <v>1017</v>
      </c>
      <c r="B1029" s="61"/>
      <c r="C1029" s="143" t="str">
        <f>VLOOKUP(D1029,[8]Hoja1!$A$2:$B$1115,2,0)</f>
        <v>73270</v>
      </c>
      <c r="D1029" s="31">
        <v>800100054</v>
      </c>
      <c r="E1029" s="31">
        <v>217073270</v>
      </c>
      <c r="F1029" s="61" t="s">
        <v>1163</v>
      </c>
      <c r="G1029" s="33">
        <v>0</v>
      </c>
      <c r="H1029" s="33">
        <v>0</v>
      </c>
      <c r="I1029" s="3">
        <v>152637588</v>
      </c>
      <c r="J1029" s="3">
        <v>181233775</v>
      </c>
      <c r="K1029" s="3">
        <v>0</v>
      </c>
      <c r="L1029" s="3"/>
      <c r="M1029" s="3"/>
      <c r="N1029" s="3"/>
      <c r="O1029" s="3"/>
      <c r="P1029" s="34">
        <f t="shared" si="46"/>
        <v>333871363</v>
      </c>
      <c r="Q1029" s="165">
        <v>232112971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12719799</v>
      </c>
      <c r="X1029" s="3"/>
      <c r="Y1029" s="3">
        <v>0</v>
      </c>
      <c r="Z1029" s="3">
        <v>0</v>
      </c>
      <c r="AA1029" s="3">
        <v>0</v>
      </c>
      <c r="AB1029" s="3"/>
      <c r="AC1029" s="36">
        <f t="shared" si="45"/>
        <v>12719799</v>
      </c>
      <c r="AD1029" s="37">
        <f t="shared" si="47"/>
        <v>89038593</v>
      </c>
      <c r="AE1029" s="144"/>
      <c r="AG1029" s="144"/>
      <c r="AI1029" s="144"/>
    </row>
    <row r="1030" spans="1:35" hidden="1" x14ac:dyDescent="0.25">
      <c r="A1030" s="38">
        <v>1018</v>
      </c>
      <c r="B1030" s="61"/>
      <c r="C1030" s="143" t="str">
        <f>VLOOKUP(D1030,[8]Hoja1!$A$2:$B$1115,2,0)</f>
        <v>73275</v>
      </c>
      <c r="D1030" s="31">
        <v>800100055</v>
      </c>
      <c r="E1030" s="31">
        <v>217573275</v>
      </c>
      <c r="F1030" s="61" t="s">
        <v>1164</v>
      </c>
      <c r="G1030" s="33">
        <v>0</v>
      </c>
      <c r="H1030" s="33">
        <v>0</v>
      </c>
      <c r="I1030" s="3">
        <v>264104052</v>
      </c>
      <c r="J1030" s="3">
        <v>285406126</v>
      </c>
      <c r="K1030" s="3">
        <v>0</v>
      </c>
      <c r="L1030" s="3"/>
      <c r="M1030" s="3"/>
      <c r="N1030" s="3"/>
      <c r="O1030" s="3"/>
      <c r="P1030" s="34">
        <f t="shared" si="46"/>
        <v>549510178</v>
      </c>
      <c r="Q1030" s="165">
        <v>373440810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22008671</v>
      </c>
      <c r="X1030" s="3"/>
      <c r="Y1030" s="3">
        <v>0</v>
      </c>
      <c r="Z1030" s="3">
        <v>0</v>
      </c>
      <c r="AA1030" s="3">
        <v>0</v>
      </c>
      <c r="AB1030" s="3"/>
      <c r="AC1030" s="36">
        <f t="shared" si="45"/>
        <v>22008671</v>
      </c>
      <c r="AD1030" s="37">
        <f t="shared" si="47"/>
        <v>154060697</v>
      </c>
      <c r="AE1030" s="144"/>
      <c r="AG1030" s="144"/>
      <c r="AI1030" s="144"/>
    </row>
    <row r="1031" spans="1:35" hidden="1" x14ac:dyDescent="0.25">
      <c r="A1031" s="29">
        <v>1019</v>
      </c>
      <c r="B1031" s="61"/>
      <c r="C1031" s="143" t="str">
        <f>VLOOKUP(D1031,[8]Hoja1!$A$2:$B$1115,2,0)</f>
        <v>73283</v>
      </c>
      <c r="D1031" s="31">
        <v>800100056</v>
      </c>
      <c r="E1031" s="31">
        <v>218373283</v>
      </c>
      <c r="F1031" s="61" t="s">
        <v>1165</v>
      </c>
      <c r="G1031" s="33">
        <v>0</v>
      </c>
      <c r="H1031" s="33">
        <v>0</v>
      </c>
      <c r="I1031" s="3">
        <v>546489856</v>
      </c>
      <c r="J1031" s="3">
        <v>631849364</v>
      </c>
      <c r="K1031" s="3">
        <v>0</v>
      </c>
      <c r="L1031" s="3"/>
      <c r="M1031" s="3"/>
      <c r="N1031" s="3"/>
      <c r="O1031" s="3"/>
      <c r="P1031" s="34">
        <f t="shared" si="46"/>
        <v>1178339220</v>
      </c>
      <c r="Q1031" s="165">
        <v>814012648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45540821</v>
      </c>
      <c r="X1031" s="3"/>
      <c r="Y1031" s="3">
        <v>0</v>
      </c>
      <c r="Z1031" s="3">
        <v>0</v>
      </c>
      <c r="AA1031" s="3">
        <v>0</v>
      </c>
      <c r="AB1031" s="3"/>
      <c r="AC1031" s="36">
        <f t="shared" si="45"/>
        <v>45540821</v>
      </c>
      <c r="AD1031" s="37">
        <f t="shared" si="47"/>
        <v>318785751</v>
      </c>
      <c r="AE1031" s="144"/>
      <c r="AG1031" s="144"/>
      <c r="AI1031" s="144"/>
    </row>
    <row r="1032" spans="1:35" hidden="1" x14ac:dyDescent="0.25">
      <c r="A1032" s="38">
        <v>1020</v>
      </c>
      <c r="B1032" s="61"/>
      <c r="C1032" s="143" t="str">
        <f>VLOOKUP(D1032,[8]Hoja1!$A$2:$B$1115,2,0)</f>
        <v>73319</v>
      </c>
      <c r="D1032" s="31">
        <v>890702015</v>
      </c>
      <c r="E1032" s="31">
        <v>211973319</v>
      </c>
      <c r="F1032" s="61" t="s">
        <v>1166</v>
      </c>
      <c r="G1032" s="33">
        <v>0</v>
      </c>
      <c r="H1032" s="33">
        <v>0</v>
      </c>
      <c r="I1032" s="3">
        <v>430672648</v>
      </c>
      <c r="J1032" s="3">
        <v>518703929</v>
      </c>
      <c r="K1032" s="3">
        <v>0</v>
      </c>
      <c r="L1032" s="3"/>
      <c r="M1032" s="3"/>
      <c r="N1032" s="3"/>
      <c r="O1032" s="3"/>
      <c r="P1032" s="34">
        <f t="shared" si="46"/>
        <v>949376577</v>
      </c>
      <c r="Q1032" s="165">
        <v>662261477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35889387</v>
      </c>
      <c r="X1032" s="3"/>
      <c r="Y1032" s="3">
        <v>0</v>
      </c>
      <c r="Z1032" s="3">
        <v>0</v>
      </c>
      <c r="AA1032" s="3">
        <v>0</v>
      </c>
      <c r="AB1032" s="3"/>
      <c r="AC1032" s="36">
        <f t="shared" si="45"/>
        <v>35889387</v>
      </c>
      <c r="AD1032" s="37">
        <f t="shared" si="47"/>
        <v>251225713</v>
      </c>
      <c r="AE1032" s="144"/>
      <c r="AG1032" s="144"/>
      <c r="AI1032" s="144"/>
    </row>
    <row r="1033" spans="1:35" hidden="1" x14ac:dyDescent="0.25">
      <c r="A1033" s="29">
        <v>1021</v>
      </c>
      <c r="B1033" s="61"/>
      <c r="C1033" s="143" t="str">
        <f>VLOOKUP(D1033,[8]Hoja1!$A$2:$B$1115,2,0)</f>
        <v>73347</v>
      </c>
      <c r="D1033" s="31">
        <v>800100057</v>
      </c>
      <c r="E1033" s="31">
        <v>214773347</v>
      </c>
      <c r="F1033" s="61" t="s">
        <v>1167</v>
      </c>
      <c r="G1033" s="33">
        <v>0</v>
      </c>
      <c r="H1033" s="33">
        <v>0</v>
      </c>
      <c r="I1033" s="3">
        <v>104570988</v>
      </c>
      <c r="J1033" s="3">
        <v>129593725</v>
      </c>
      <c r="K1033" s="3">
        <v>0</v>
      </c>
      <c r="L1033" s="3"/>
      <c r="M1033" s="3"/>
      <c r="N1033" s="3"/>
      <c r="O1033" s="3"/>
      <c r="P1033" s="34">
        <f t="shared" si="46"/>
        <v>234164713</v>
      </c>
      <c r="Q1033" s="165">
        <v>164450721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8714249</v>
      </c>
      <c r="X1033" s="3"/>
      <c r="Y1033" s="3">
        <v>0</v>
      </c>
      <c r="Z1033" s="3">
        <v>0</v>
      </c>
      <c r="AA1033" s="3">
        <v>0</v>
      </c>
      <c r="AB1033" s="3"/>
      <c r="AC1033" s="36">
        <f t="shared" si="45"/>
        <v>8714249</v>
      </c>
      <c r="AD1033" s="37">
        <f t="shared" si="47"/>
        <v>60999743</v>
      </c>
      <c r="AE1033" s="144"/>
      <c r="AG1033" s="144"/>
      <c r="AI1033" s="144"/>
    </row>
    <row r="1034" spans="1:35" hidden="1" x14ac:dyDescent="0.25">
      <c r="A1034" s="38">
        <v>1022</v>
      </c>
      <c r="B1034" s="61"/>
      <c r="C1034" s="143" t="str">
        <f>VLOOKUP(D1034,[8]Hoja1!$A$2:$B$1115,2,0)</f>
        <v>73349</v>
      </c>
      <c r="D1034" s="31">
        <v>800100058</v>
      </c>
      <c r="E1034" s="31">
        <v>214973349</v>
      </c>
      <c r="F1034" s="61" t="s">
        <v>1168</v>
      </c>
      <c r="G1034" s="33">
        <v>0</v>
      </c>
      <c r="H1034" s="33">
        <v>0</v>
      </c>
      <c r="I1034" s="3">
        <v>256784912</v>
      </c>
      <c r="J1034" s="3">
        <v>285815403</v>
      </c>
      <c r="K1034" s="3">
        <v>0</v>
      </c>
      <c r="L1034" s="3"/>
      <c r="M1034" s="3"/>
      <c r="N1034" s="3"/>
      <c r="O1034" s="3"/>
      <c r="P1034" s="34">
        <f t="shared" si="46"/>
        <v>542600315</v>
      </c>
      <c r="Q1034" s="165">
        <v>371410375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21398743</v>
      </c>
      <c r="X1034" s="3"/>
      <c r="Y1034" s="3">
        <v>0</v>
      </c>
      <c r="Z1034" s="3">
        <v>0</v>
      </c>
      <c r="AA1034" s="3">
        <v>0</v>
      </c>
      <c r="AB1034" s="3"/>
      <c r="AC1034" s="36">
        <f t="shared" si="45"/>
        <v>21398743</v>
      </c>
      <c r="AD1034" s="37">
        <f t="shared" si="47"/>
        <v>149791197</v>
      </c>
      <c r="AE1034" s="144"/>
      <c r="AG1034" s="144"/>
      <c r="AI1034" s="144"/>
    </row>
    <row r="1035" spans="1:35" hidden="1" x14ac:dyDescent="0.25">
      <c r="A1035" s="29">
        <v>1023</v>
      </c>
      <c r="B1035" s="61"/>
      <c r="C1035" s="143" t="str">
        <f>VLOOKUP(D1035,[8]Hoja1!$A$2:$B$1115,2,0)</f>
        <v>73352</v>
      </c>
      <c r="D1035" s="31">
        <v>800100059</v>
      </c>
      <c r="E1035" s="31">
        <v>215273352</v>
      </c>
      <c r="F1035" s="61" t="s">
        <v>1169</v>
      </c>
      <c r="G1035" s="33">
        <v>0</v>
      </c>
      <c r="H1035" s="33">
        <v>0</v>
      </c>
      <c r="I1035" s="3">
        <v>208372400</v>
      </c>
      <c r="J1035" s="3">
        <v>230425332</v>
      </c>
      <c r="K1035" s="3">
        <v>0</v>
      </c>
      <c r="L1035" s="3"/>
      <c r="M1035" s="3"/>
      <c r="N1035" s="3"/>
      <c r="O1035" s="3"/>
      <c r="P1035" s="34">
        <f t="shared" si="46"/>
        <v>438797732</v>
      </c>
      <c r="Q1035" s="165">
        <v>299882800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17364367</v>
      </c>
      <c r="X1035" s="3"/>
      <c r="Y1035" s="3">
        <v>0</v>
      </c>
      <c r="Z1035" s="3">
        <v>0</v>
      </c>
      <c r="AA1035" s="3">
        <v>0</v>
      </c>
      <c r="AB1035" s="3"/>
      <c r="AC1035" s="36">
        <f t="shared" si="45"/>
        <v>17364367</v>
      </c>
      <c r="AD1035" s="37">
        <f t="shared" si="47"/>
        <v>121550565</v>
      </c>
      <c r="AE1035" s="144"/>
      <c r="AG1035" s="144"/>
      <c r="AI1035" s="144"/>
    </row>
    <row r="1036" spans="1:35" hidden="1" x14ac:dyDescent="0.25">
      <c r="A1036" s="38">
        <v>1024</v>
      </c>
      <c r="B1036" s="61"/>
      <c r="C1036" s="143" t="str">
        <f>VLOOKUP(D1036,[8]Hoja1!$A$2:$B$1115,2,0)</f>
        <v>73408</v>
      </c>
      <c r="D1036" s="31">
        <v>890702034</v>
      </c>
      <c r="E1036" s="31">
        <v>210873408</v>
      </c>
      <c r="F1036" s="61" t="s">
        <v>1170</v>
      </c>
      <c r="G1036" s="33">
        <v>0</v>
      </c>
      <c r="H1036" s="33">
        <v>0</v>
      </c>
      <c r="I1036" s="3">
        <v>280982788</v>
      </c>
      <c r="J1036" s="3">
        <v>272443651</v>
      </c>
      <c r="K1036" s="3">
        <v>0</v>
      </c>
      <c r="L1036" s="3"/>
      <c r="M1036" s="3"/>
      <c r="N1036" s="3"/>
      <c r="O1036" s="3"/>
      <c r="P1036" s="34">
        <f t="shared" si="46"/>
        <v>553426439</v>
      </c>
      <c r="Q1036" s="165">
        <v>366104579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23415232</v>
      </c>
      <c r="X1036" s="3"/>
      <c r="Y1036" s="3">
        <v>0</v>
      </c>
      <c r="Z1036" s="3">
        <v>0</v>
      </c>
      <c r="AA1036" s="3">
        <v>0</v>
      </c>
      <c r="AB1036" s="3"/>
      <c r="AC1036" s="36">
        <f t="shared" si="45"/>
        <v>23415232</v>
      </c>
      <c r="AD1036" s="37">
        <f t="shared" si="47"/>
        <v>163906628</v>
      </c>
      <c r="AE1036" s="144"/>
      <c r="AG1036" s="144"/>
      <c r="AI1036" s="144"/>
    </row>
    <row r="1037" spans="1:35" hidden="1" x14ac:dyDescent="0.25">
      <c r="A1037" s="29">
        <v>1025</v>
      </c>
      <c r="B1037" s="61"/>
      <c r="C1037" s="143" t="str">
        <f>VLOOKUP(D1037,[8]Hoja1!$A$2:$B$1115,2,0)</f>
        <v>73411</v>
      </c>
      <c r="D1037" s="31">
        <v>800100061</v>
      </c>
      <c r="E1037" s="31">
        <v>211173411</v>
      </c>
      <c r="F1037" s="61" t="s">
        <v>1171</v>
      </c>
      <c r="G1037" s="33">
        <v>0</v>
      </c>
      <c r="H1037" s="33">
        <v>0</v>
      </c>
      <c r="I1037" s="3">
        <v>596444072</v>
      </c>
      <c r="J1037" s="3">
        <v>652919313</v>
      </c>
      <c r="K1037" s="3">
        <v>0</v>
      </c>
      <c r="L1037" s="3"/>
      <c r="M1037" s="3"/>
      <c r="N1037" s="3"/>
      <c r="O1037" s="3"/>
      <c r="P1037" s="34">
        <f t="shared" si="46"/>
        <v>1249363385</v>
      </c>
      <c r="Q1037" s="165">
        <v>851734005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49703673</v>
      </c>
      <c r="X1037" s="3"/>
      <c r="Y1037" s="3">
        <v>0</v>
      </c>
      <c r="Z1037" s="3">
        <v>0</v>
      </c>
      <c r="AA1037" s="3">
        <v>0</v>
      </c>
      <c r="AB1037" s="3"/>
      <c r="AC1037" s="36">
        <f t="shared" ref="AC1037:AC1100" si="48">SUM(R1037:AA1037)</f>
        <v>49703673</v>
      </c>
      <c r="AD1037" s="37">
        <f t="shared" si="47"/>
        <v>347925707</v>
      </c>
      <c r="AE1037" s="144"/>
      <c r="AG1037" s="144"/>
      <c r="AI1037" s="144"/>
    </row>
    <row r="1038" spans="1:35" hidden="1" x14ac:dyDescent="0.25">
      <c r="A1038" s="38">
        <v>1026</v>
      </c>
      <c r="B1038" s="61"/>
      <c r="C1038" s="143" t="str">
        <f>VLOOKUP(D1038,[8]Hoja1!$A$2:$B$1115,2,0)</f>
        <v>73443</v>
      </c>
      <c r="D1038" s="31">
        <v>890701342</v>
      </c>
      <c r="E1038" s="31">
        <v>214373443</v>
      </c>
      <c r="F1038" s="61" t="s">
        <v>1172</v>
      </c>
      <c r="G1038" s="33">
        <v>0</v>
      </c>
      <c r="H1038" s="33">
        <v>0</v>
      </c>
      <c r="I1038" s="3">
        <v>556344552</v>
      </c>
      <c r="J1038" s="3">
        <v>552714694</v>
      </c>
      <c r="K1038" s="3">
        <v>0</v>
      </c>
      <c r="L1038" s="3"/>
      <c r="M1038" s="3"/>
      <c r="N1038" s="3"/>
      <c r="O1038" s="3"/>
      <c r="P1038" s="34">
        <f t="shared" ref="P1038:P1101" si="49">SUM(G1038:N1038)</f>
        <v>1109059246</v>
      </c>
      <c r="Q1038" s="165">
        <v>490665664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46362046</v>
      </c>
      <c r="X1038" s="3"/>
      <c r="Y1038" s="3">
        <v>0</v>
      </c>
      <c r="Z1038" s="3">
        <v>0</v>
      </c>
      <c r="AA1038" s="3">
        <v>0</v>
      </c>
      <c r="AB1038" s="3"/>
      <c r="AC1038" s="36">
        <f t="shared" si="48"/>
        <v>46362046</v>
      </c>
      <c r="AD1038" s="37">
        <f t="shared" si="47"/>
        <v>572031536</v>
      </c>
      <c r="AE1038" s="144"/>
      <c r="AG1038" s="144"/>
      <c r="AI1038" s="144"/>
    </row>
    <row r="1039" spans="1:35" hidden="1" x14ac:dyDescent="0.25">
      <c r="A1039" s="29">
        <v>1027</v>
      </c>
      <c r="B1039" s="61"/>
      <c r="C1039" s="143" t="str">
        <f>VLOOKUP(D1039,[8]Hoja1!$A$2:$B$1115,2,0)</f>
        <v>73449</v>
      </c>
      <c r="D1039" s="31">
        <v>890701933</v>
      </c>
      <c r="E1039" s="31">
        <v>214973449</v>
      </c>
      <c r="F1039" s="61" t="s">
        <v>1173</v>
      </c>
      <c r="G1039" s="33">
        <v>0</v>
      </c>
      <c r="H1039" s="33">
        <v>0</v>
      </c>
      <c r="I1039" s="3">
        <v>456141424</v>
      </c>
      <c r="J1039" s="3">
        <v>570943743</v>
      </c>
      <c r="K1039" s="3">
        <v>0</v>
      </c>
      <c r="L1039" s="3"/>
      <c r="M1039" s="3"/>
      <c r="N1039" s="3"/>
      <c r="O1039" s="3"/>
      <c r="P1039" s="34">
        <f t="shared" si="49"/>
        <v>1027085167</v>
      </c>
      <c r="Q1039" s="165">
        <v>722990883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38011785</v>
      </c>
      <c r="X1039" s="3"/>
      <c r="Y1039" s="3">
        <v>0</v>
      </c>
      <c r="Z1039" s="3">
        <v>0</v>
      </c>
      <c r="AA1039" s="3">
        <v>0</v>
      </c>
      <c r="AB1039" s="3"/>
      <c r="AC1039" s="36">
        <f t="shared" si="48"/>
        <v>38011785</v>
      </c>
      <c r="AD1039" s="37">
        <f t="shared" ref="AD1039:AD1102" si="50">+P1039-Q1039+AB1039-AC1039</f>
        <v>266082499</v>
      </c>
      <c r="AE1039" s="144"/>
      <c r="AG1039" s="144"/>
      <c r="AI1039" s="144"/>
    </row>
    <row r="1040" spans="1:35" hidden="1" x14ac:dyDescent="0.25">
      <c r="A1040" s="38">
        <v>1028</v>
      </c>
      <c r="B1040" s="61"/>
      <c r="C1040" s="143" t="str">
        <f>VLOOKUP(D1040,[8]Hoja1!$A$2:$B$1115,2,0)</f>
        <v>73461</v>
      </c>
      <c r="D1040" s="31">
        <v>800010350</v>
      </c>
      <c r="E1040" s="31">
        <v>216173461</v>
      </c>
      <c r="F1040" s="61" t="s">
        <v>1174</v>
      </c>
      <c r="G1040" s="33">
        <v>0</v>
      </c>
      <c r="H1040" s="33">
        <v>0</v>
      </c>
      <c r="I1040" s="3">
        <v>56333756</v>
      </c>
      <c r="J1040" s="3">
        <v>66975471</v>
      </c>
      <c r="K1040" s="3">
        <v>0</v>
      </c>
      <c r="L1040" s="3"/>
      <c r="M1040" s="3"/>
      <c r="N1040" s="3"/>
      <c r="O1040" s="3"/>
      <c r="P1040" s="34">
        <f t="shared" si="49"/>
        <v>123309227</v>
      </c>
      <c r="Q1040" s="165">
        <v>85753391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4694480</v>
      </c>
      <c r="X1040" s="3"/>
      <c r="Y1040" s="3">
        <v>0</v>
      </c>
      <c r="Z1040" s="3">
        <v>0</v>
      </c>
      <c r="AA1040" s="3">
        <v>0</v>
      </c>
      <c r="AB1040" s="3"/>
      <c r="AC1040" s="36">
        <f t="shared" si="48"/>
        <v>4694480</v>
      </c>
      <c r="AD1040" s="37">
        <f t="shared" si="50"/>
        <v>32861356</v>
      </c>
      <c r="AE1040" s="144"/>
      <c r="AG1040" s="144"/>
      <c r="AI1040" s="144"/>
    </row>
    <row r="1041" spans="1:35" hidden="1" x14ac:dyDescent="0.25">
      <c r="A1041" s="29">
        <v>1029</v>
      </c>
      <c r="B1041" s="61"/>
      <c r="C1041" s="143" t="str">
        <f>VLOOKUP(D1041,[8]Hoja1!$A$2:$B$1115,2,0)</f>
        <v>73483</v>
      </c>
      <c r="D1041" s="31">
        <v>800100134</v>
      </c>
      <c r="E1041" s="31">
        <v>218373483</v>
      </c>
      <c r="F1041" s="61" t="s">
        <v>1175</v>
      </c>
      <c r="G1041" s="33">
        <v>0</v>
      </c>
      <c r="H1041" s="33">
        <v>0</v>
      </c>
      <c r="I1041" s="3">
        <v>267194652</v>
      </c>
      <c r="J1041" s="3">
        <v>251717121</v>
      </c>
      <c r="K1041" s="3">
        <v>0</v>
      </c>
      <c r="L1041" s="3"/>
      <c r="M1041" s="3"/>
      <c r="N1041" s="3"/>
      <c r="O1041" s="3"/>
      <c r="P1041" s="34">
        <f t="shared" si="49"/>
        <v>518911773</v>
      </c>
      <c r="Q1041" s="165">
        <v>340782005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22266221</v>
      </c>
      <c r="X1041" s="3"/>
      <c r="Y1041" s="3">
        <v>0</v>
      </c>
      <c r="Z1041" s="3">
        <v>0</v>
      </c>
      <c r="AA1041" s="3">
        <v>0</v>
      </c>
      <c r="AB1041" s="3"/>
      <c r="AC1041" s="36">
        <f t="shared" si="48"/>
        <v>22266221</v>
      </c>
      <c r="AD1041" s="37">
        <f t="shared" si="50"/>
        <v>155863547</v>
      </c>
      <c r="AE1041" s="144"/>
      <c r="AG1041" s="144"/>
      <c r="AI1041" s="144"/>
    </row>
    <row r="1042" spans="1:35" hidden="1" x14ac:dyDescent="0.25">
      <c r="A1042" s="38">
        <v>1030</v>
      </c>
      <c r="B1042" s="61"/>
      <c r="C1042" s="143" t="str">
        <f>VLOOKUP(D1042,[8]Hoja1!$A$2:$B$1115,2,0)</f>
        <v>73504</v>
      </c>
      <c r="D1042" s="31">
        <v>890700942</v>
      </c>
      <c r="E1042" s="31">
        <v>210473504</v>
      </c>
      <c r="F1042" s="61" t="s">
        <v>1176</v>
      </c>
      <c r="G1042" s="33">
        <v>0</v>
      </c>
      <c r="H1042" s="33">
        <v>0</v>
      </c>
      <c r="I1042" s="3">
        <v>684095320</v>
      </c>
      <c r="J1042" s="3">
        <v>705219661</v>
      </c>
      <c r="K1042" s="3">
        <v>0</v>
      </c>
      <c r="L1042" s="3"/>
      <c r="M1042" s="3"/>
      <c r="N1042" s="3"/>
      <c r="O1042" s="3"/>
      <c r="P1042" s="34">
        <f t="shared" si="49"/>
        <v>1389314981</v>
      </c>
      <c r="Q1042" s="165">
        <v>933251433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57007943</v>
      </c>
      <c r="X1042" s="3"/>
      <c r="Y1042" s="3">
        <v>0</v>
      </c>
      <c r="Z1042" s="3">
        <v>0</v>
      </c>
      <c r="AA1042" s="3">
        <v>0</v>
      </c>
      <c r="AB1042" s="3"/>
      <c r="AC1042" s="36">
        <f t="shared" si="48"/>
        <v>57007943</v>
      </c>
      <c r="AD1042" s="37">
        <f t="shared" si="50"/>
        <v>399055605</v>
      </c>
      <c r="AE1042" s="144"/>
      <c r="AG1042" s="144"/>
      <c r="AI1042" s="144"/>
    </row>
    <row r="1043" spans="1:35" hidden="1" x14ac:dyDescent="0.25">
      <c r="A1043" s="29">
        <v>1031</v>
      </c>
      <c r="B1043" s="61"/>
      <c r="C1043" s="143" t="str">
        <f>VLOOKUP(D1043,[8]Hoja1!$A$2:$B$1115,2,0)</f>
        <v>73520</v>
      </c>
      <c r="D1043" s="31">
        <v>809002637</v>
      </c>
      <c r="E1043" s="31">
        <v>212073520</v>
      </c>
      <c r="F1043" s="61" t="s">
        <v>1177</v>
      </c>
      <c r="G1043" s="33">
        <v>0</v>
      </c>
      <c r="H1043" s="33">
        <v>0</v>
      </c>
      <c r="I1043" s="3">
        <v>155815254</v>
      </c>
      <c r="J1043" s="3">
        <v>164492651</v>
      </c>
      <c r="K1043" s="3">
        <v>0</v>
      </c>
      <c r="L1043" s="3"/>
      <c r="M1043" s="3"/>
      <c r="N1043" s="3"/>
      <c r="O1043" s="3"/>
      <c r="P1043" s="34">
        <f t="shared" si="49"/>
        <v>320307905</v>
      </c>
      <c r="Q1043" s="165">
        <v>216431071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12984605</v>
      </c>
      <c r="X1043" s="3"/>
      <c r="Y1043" s="3">
        <v>0</v>
      </c>
      <c r="Z1043" s="3">
        <v>0</v>
      </c>
      <c r="AA1043" s="3">
        <v>0</v>
      </c>
      <c r="AB1043" s="3"/>
      <c r="AC1043" s="36">
        <f t="shared" si="48"/>
        <v>12984605</v>
      </c>
      <c r="AD1043" s="37">
        <f t="shared" si="50"/>
        <v>90892229</v>
      </c>
      <c r="AE1043" s="144"/>
      <c r="AG1043" s="144"/>
      <c r="AI1043" s="144"/>
    </row>
    <row r="1044" spans="1:35" hidden="1" x14ac:dyDescent="0.25">
      <c r="A1044" s="38">
        <v>1032</v>
      </c>
      <c r="B1044" s="61"/>
      <c r="C1044" s="143" t="str">
        <f>VLOOKUP(D1044,[8]Hoja1!$A$2:$B$1115,2,0)</f>
        <v>73547</v>
      </c>
      <c r="D1044" s="31">
        <v>800100136</v>
      </c>
      <c r="E1044" s="31">
        <v>214773547</v>
      </c>
      <c r="F1044" s="61" t="s">
        <v>1178</v>
      </c>
      <c r="G1044" s="33">
        <v>0</v>
      </c>
      <c r="H1044" s="33">
        <v>0</v>
      </c>
      <c r="I1044" s="3">
        <v>95877160</v>
      </c>
      <c r="J1044" s="3">
        <v>103808849</v>
      </c>
      <c r="K1044" s="3">
        <v>0</v>
      </c>
      <c r="L1044" s="3"/>
      <c r="M1044" s="3"/>
      <c r="N1044" s="3"/>
      <c r="O1044" s="3"/>
      <c r="P1044" s="34">
        <f t="shared" si="49"/>
        <v>199686009</v>
      </c>
      <c r="Q1044" s="165">
        <v>135767901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7989763</v>
      </c>
      <c r="X1044" s="3"/>
      <c r="Y1044" s="3">
        <v>0</v>
      </c>
      <c r="Z1044" s="3">
        <v>0</v>
      </c>
      <c r="AA1044" s="3">
        <v>0</v>
      </c>
      <c r="AB1044" s="3"/>
      <c r="AC1044" s="36">
        <f t="shared" si="48"/>
        <v>7989763</v>
      </c>
      <c r="AD1044" s="37">
        <f t="shared" si="50"/>
        <v>55928345</v>
      </c>
      <c r="AE1044" s="144"/>
      <c r="AG1044" s="144"/>
      <c r="AI1044" s="144"/>
    </row>
    <row r="1045" spans="1:35" hidden="1" x14ac:dyDescent="0.25">
      <c r="A1045" s="29">
        <v>1033</v>
      </c>
      <c r="B1045" s="61"/>
      <c r="C1045" s="143" t="str">
        <f>VLOOKUP(D1045,[8]Hoja1!$A$2:$B$1115,2,0)</f>
        <v>73555</v>
      </c>
      <c r="D1045" s="31">
        <v>800100137</v>
      </c>
      <c r="E1045" s="31">
        <v>215573555</v>
      </c>
      <c r="F1045" s="61" t="s">
        <v>1179</v>
      </c>
      <c r="G1045" s="33">
        <v>0</v>
      </c>
      <c r="H1045" s="33">
        <v>0</v>
      </c>
      <c r="I1045" s="3">
        <v>1000446336</v>
      </c>
      <c r="J1045" s="3">
        <v>909950142</v>
      </c>
      <c r="K1045" s="3">
        <v>0</v>
      </c>
      <c r="L1045" s="3"/>
      <c r="M1045" s="3"/>
      <c r="N1045" s="3"/>
      <c r="O1045" s="3"/>
      <c r="P1045" s="34">
        <f t="shared" si="49"/>
        <v>1910396478</v>
      </c>
      <c r="Q1045" s="165">
        <v>1243432254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83370528</v>
      </c>
      <c r="X1045" s="3"/>
      <c r="Y1045" s="3">
        <v>0</v>
      </c>
      <c r="Z1045" s="3">
        <v>0</v>
      </c>
      <c r="AA1045" s="3">
        <v>0</v>
      </c>
      <c r="AB1045" s="3"/>
      <c r="AC1045" s="36">
        <f t="shared" si="48"/>
        <v>83370528</v>
      </c>
      <c r="AD1045" s="37">
        <f t="shared" si="50"/>
        <v>583593696</v>
      </c>
      <c r="AE1045" s="144"/>
      <c r="AG1045" s="144"/>
      <c r="AI1045" s="144"/>
    </row>
    <row r="1046" spans="1:35" hidden="1" x14ac:dyDescent="0.25">
      <c r="A1046" s="38">
        <v>1034</v>
      </c>
      <c r="B1046" s="61"/>
      <c r="C1046" s="143" t="str">
        <f>VLOOKUP(D1046,[8]Hoja1!$A$2:$B$1115,2,0)</f>
        <v>73563</v>
      </c>
      <c r="D1046" s="31">
        <v>890702038</v>
      </c>
      <c r="E1046" s="31">
        <v>216373563</v>
      </c>
      <c r="F1046" s="61" t="s">
        <v>1180</v>
      </c>
      <c r="G1046" s="33">
        <v>0</v>
      </c>
      <c r="H1046" s="33">
        <v>0</v>
      </c>
      <c r="I1046" s="3">
        <v>153623760</v>
      </c>
      <c r="J1046" s="3">
        <v>159574822</v>
      </c>
      <c r="K1046" s="3">
        <v>0</v>
      </c>
      <c r="L1046" s="3"/>
      <c r="M1046" s="3"/>
      <c r="N1046" s="3"/>
      <c r="O1046" s="3"/>
      <c r="P1046" s="34">
        <f t="shared" si="49"/>
        <v>313198582</v>
      </c>
      <c r="Q1046" s="165">
        <v>210782742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12801980</v>
      </c>
      <c r="X1046" s="3"/>
      <c r="Y1046" s="3">
        <v>0</v>
      </c>
      <c r="Z1046" s="3">
        <v>0</v>
      </c>
      <c r="AA1046" s="3">
        <v>0</v>
      </c>
      <c r="AB1046" s="3"/>
      <c r="AC1046" s="36">
        <f t="shared" si="48"/>
        <v>12801980</v>
      </c>
      <c r="AD1046" s="37">
        <f t="shared" si="50"/>
        <v>89613860</v>
      </c>
      <c r="AE1046" s="144"/>
      <c r="AG1046" s="144"/>
      <c r="AI1046" s="144"/>
    </row>
    <row r="1047" spans="1:35" hidden="1" x14ac:dyDescent="0.25">
      <c r="A1047" s="29">
        <v>1035</v>
      </c>
      <c r="B1047" s="61"/>
      <c r="C1047" s="143" t="str">
        <f>VLOOKUP(D1047,[8]Hoja1!$A$2:$B$1115,2,0)</f>
        <v>73585</v>
      </c>
      <c r="D1047" s="31">
        <v>890701077</v>
      </c>
      <c r="E1047" s="31">
        <v>218573585</v>
      </c>
      <c r="F1047" s="61" t="s">
        <v>1181</v>
      </c>
      <c r="G1047" s="33">
        <v>0</v>
      </c>
      <c r="H1047" s="33">
        <v>0</v>
      </c>
      <c r="I1047" s="3">
        <v>296409692</v>
      </c>
      <c r="J1047" s="3">
        <v>354493445</v>
      </c>
      <c r="K1047" s="3">
        <v>0</v>
      </c>
      <c r="L1047" s="3"/>
      <c r="M1047" s="3"/>
      <c r="N1047" s="3"/>
      <c r="O1047" s="3"/>
      <c r="P1047" s="34">
        <f t="shared" si="49"/>
        <v>650903137</v>
      </c>
      <c r="Q1047" s="165">
        <v>453296677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24700808</v>
      </c>
      <c r="X1047" s="3"/>
      <c r="Y1047" s="3">
        <v>0</v>
      </c>
      <c r="Z1047" s="3">
        <v>0</v>
      </c>
      <c r="AA1047" s="3">
        <v>0</v>
      </c>
      <c r="AB1047" s="3"/>
      <c r="AC1047" s="36">
        <f t="shared" si="48"/>
        <v>24700808</v>
      </c>
      <c r="AD1047" s="37">
        <f t="shared" si="50"/>
        <v>172905652</v>
      </c>
      <c r="AE1047" s="144"/>
      <c r="AG1047" s="144"/>
      <c r="AI1047" s="144"/>
    </row>
    <row r="1048" spans="1:35" hidden="1" x14ac:dyDescent="0.25">
      <c r="A1048" s="38">
        <v>1036</v>
      </c>
      <c r="B1048" s="61"/>
      <c r="C1048" s="143" t="str">
        <f>VLOOKUP(D1048,[8]Hoja1!$A$2:$B$1115,2,0)</f>
        <v>73616</v>
      </c>
      <c r="D1048" s="31">
        <v>890702040</v>
      </c>
      <c r="E1048" s="31">
        <v>211673616</v>
      </c>
      <c r="F1048" s="61" t="s">
        <v>1182</v>
      </c>
      <c r="G1048" s="33">
        <v>0</v>
      </c>
      <c r="H1048" s="33">
        <v>0</v>
      </c>
      <c r="I1048" s="3">
        <v>685465704</v>
      </c>
      <c r="J1048" s="3">
        <v>685215778</v>
      </c>
      <c r="K1048" s="3">
        <v>0</v>
      </c>
      <c r="L1048" s="3"/>
      <c r="M1048" s="3"/>
      <c r="N1048" s="3"/>
      <c r="O1048" s="3"/>
      <c r="P1048" s="34">
        <f t="shared" si="49"/>
        <v>1370681482</v>
      </c>
      <c r="Q1048" s="165">
        <v>913704346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57122142</v>
      </c>
      <c r="X1048" s="3"/>
      <c r="Y1048" s="3">
        <v>0</v>
      </c>
      <c r="Z1048" s="3">
        <v>0</v>
      </c>
      <c r="AA1048" s="3">
        <v>0</v>
      </c>
      <c r="AB1048" s="3"/>
      <c r="AC1048" s="36">
        <f t="shared" si="48"/>
        <v>57122142</v>
      </c>
      <c r="AD1048" s="37">
        <f t="shared" si="50"/>
        <v>399854994</v>
      </c>
      <c r="AE1048" s="144"/>
      <c r="AG1048" s="144"/>
      <c r="AI1048" s="144"/>
    </row>
    <row r="1049" spans="1:35" hidden="1" x14ac:dyDescent="0.25">
      <c r="A1049" s="29">
        <v>1037</v>
      </c>
      <c r="B1049" s="61"/>
      <c r="C1049" s="143" t="str">
        <f>VLOOKUP(D1049,[8]Hoja1!$A$2:$B$1115,2,0)</f>
        <v>73622</v>
      </c>
      <c r="D1049" s="31">
        <v>890700911</v>
      </c>
      <c r="E1049" s="31">
        <v>212273622</v>
      </c>
      <c r="F1049" s="61" t="s">
        <v>1183</v>
      </c>
      <c r="G1049" s="33">
        <v>0</v>
      </c>
      <c r="H1049" s="33">
        <v>0</v>
      </c>
      <c r="I1049" s="3">
        <v>101384826</v>
      </c>
      <c r="J1049" s="3">
        <v>125766333</v>
      </c>
      <c r="K1049" s="3">
        <v>0</v>
      </c>
      <c r="L1049" s="3"/>
      <c r="M1049" s="3"/>
      <c r="N1049" s="3"/>
      <c r="O1049" s="3"/>
      <c r="P1049" s="34">
        <f t="shared" si="49"/>
        <v>227151159</v>
      </c>
      <c r="Q1049" s="165">
        <v>159561277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8448736</v>
      </c>
      <c r="X1049" s="3"/>
      <c r="Y1049" s="3">
        <v>0</v>
      </c>
      <c r="Z1049" s="3">
        <v>0</v>
      </c>
      <c r="AA1049" s="3">
        <v>0</v>
      </c>
      <c r="AB1049" s="3"/>
      <c r="AC1049" s="36">
        <f t="shared" si="48"/>
        <v>8448736</v>
      </c>
      <c r="AD1049" s="37">
        <f t="shared" si="50"/>
        <v>59141146</v>
      </c>
      <c r="AE1049" s="144"/>
      <c r="AG1049" s="144"/>
      <c r="AI1049" s="144"/>
    </row>
    <row r="1050" spans="1:35" hidden="1" x14ac:dyDescent="0.25">
      <c r="A1050" s="38">
        <v>1038</v>
      </c>
      <c r="B1050" s="61"/>
      <c r="C1050" s="143" t="str">
        <f>VLOOKUP(D1050,[8]Hoja1!$A$2:$B$1115,2,0)</f>
        <v>73624</v>
      </c>
      <c r="D1050" s="31">
        <v>800100138</v>
      </c>
      <c r="E1050" s="31">
        <v>212473624</v>
      </c>
      <c r="F1050" s="61" t="s">
        <v>1184</v>
      </c>
      <c r="G1050" s="33">
        <v>0</v>
      </c>
      <c r="H1050" s="33">
        <v>0</v>
      </c>
      <c r="I1050" s="3">
        <v>514896200</v>
      </c>
      <c r="J1050" s="3">
        <v>506418407</v>
      </c>
      <c r="K1050" s="3">
        <v>0</v>
      </c>
      <c r="L1050" s="3"/>
      <c r="M1050" s="3"/>
      <c r="N1050" s="3"/>
      <c r="O1050" s="3"/>
      <c r="P1050" s="34">
        <f t="shared" si="49"/>
        <v>1021314607</v>
      </c>
      <c r="Q1050" s="165">
        <v>678050475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42908017</v>
      </c>
      <c r="X1050" s="3"/>
      <c r="Y1050" s="3">
        <v>0</v>
      </c>
      <c r="Z1050" s="3">
        <v>0</v>
      </c>
      <c r="AA1050" s="3">
        <v>0</v>
      </c>
      <c r="AB1050" s="3"/>
      <c r="AC1050" s="36">
        <f t="shared" si="48"/>
        <v>42908017</v>
      </c>
      <c r="AD1050" s="37">
        <f t="shared" si="50"/>
        <v>300356115</v>
      </c>
      <c r="AE1050" s="144"/>
      <c r="AG1050" s="144"/>
      <c r="AI1050" s="144"/>
    </row>
    <row r="1051" spans="1:35" hidden="1" x14ac:dyDescent="0.25">
      <c r="A1051" s="29">
        <v>1039</v>
      </c>
      <c r="B1051" s="61"/>
      <c r="C1051" s="143" t="str">
        <f>VLOOKUP(D1051,[8]Hoja1!$A$2:$B$1115,2,0)</f>
        <v>73671</v>
      </c>
      <c r="D1051" s="31">
        <v>800100140</v>
      </c>
      <c r="E1051" s="31">
        <v>217173671</v>
      </c>
      <c r="F1051" s="61" t="s">
        <v>1185</v>
      </c>
      <c r="G1051" s="33">
        <v>0</v>
      </c>
      <c r="H1051" s="33">
        <v>0</v>
      </c>
      <c r="I1051" s="3">
        <v>219215500</v>
      </c>
      <c r="J1051" s="3">
        <v>258835356</v>
      </c>
      <c r="K1051" s="3">
        <v>0</v>
      </c>
      <c r="L1051" s="3"/>
      <c r="M1051" s="3"/>
      <c r="N1051" s="3"/>
      <c r="O1051" s="3"/>
      <c r="P1051" s="34">
        <f t="shared" si="49"/>
        <v>478050856</v>
      </c>
      <c r="Q1051" s="165">
        <v>331907188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18267958</v>
      </c>
      <c r="X1051" s="3"/>
      <c r="Y1051" s="3">
        <v>0</v>
      </c>
      <c r="Z1051" s="3">
        <v>0</v>
      </c>
      <c r="AA1051" s="3">
        <v>0</v>
      </c>
      <c r="AB1051" s="3"/>
      <c r="AC1051" s="36">
        <f t="shared" si="48"/>
        <v>18267958</v>
      </c>
      <c r="AD1051" s="37">
        <f t="shared" si="50"/>
        <v>127875710</v>
      </c>
      <c r="AE1051" s="144"/>
      <c r="AG1051" s="144"/>
      <c r="AI1051" s="144"/>
    </row>
    <row r="1052" spans="1:35" hidden="1" x14ac:dyDescent="0.25">
      <c r="A1052" s="38">
        <v>1040</v>
      </c>
      <c r="B1052" s="61"/>
      <c r="C1052" s="143" t="str">
        <f>VLOOKUP(D1052,[8]Hoja1!$A$2:$B$1115,2,0)</f>
        <v>73675</v>
      </c>
      <c r="D1052" s="31">
        <v>800100141</v>
      </c>
      <c r="E1052" s="31">
        <v>217573675</v>
      </c>
      <c r="F1052" s="61" t="s">
        <v>1186</v>
      </c>
      <c r="G1052" s="33">
        <v>0</v>
      </c>
      <c r="H1052" s="33">
        <v>0</v>
      </c>
      <c r="I1052" s="3">
        <v>337730668</v>
      </c>
      <c r="J1052" s="3">
        <v>317454308</v>
      </c>
      <c r="K1052" s="3">
        <v>0</v>
      </c>
      <c r="L1052" s="3"/>
      <c r="M1052" s="3"/>
      <c r="N1052" s="3"/>
      <c r="O1052" s="3"/>
      <c r="P1052" s="34">
        <f t="shared" si="49"/>
        <v>655184976</v>
      </c>
      <c r="Q1052" s="165">
        <v>430031196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28144222</v>
      </c>
      <c r="X1052" s="3"/>
      <c r="Y1052" s="3">
        <v>0</v>
      </c>
      <c r="Z1052" s="3">
        <v>0</v>
      </c>
      <c r="AA1052" s="3">
        <v>0</v>
      </c>
      <c r="AB1052" s="3"/>
      <c r="AC1052" s="36">
        <f t="shared" si="48"/>
        <v>28144222</v>
      </c>
      <c r="AD1052" s="37">
        <f t="shared" si="50"/>
        <v>197009558</v>
      </c>
      <c r="AE1052" s="144"/>
      <c r="AG1052" s="144"/>
      <c r="AI1052" s="144"/>
    </row>
    <row r="1053" spans="1:35" hidden="1" x14ac:dyDescent="0.25">
      <c r="A1053" s="29">
        <v>1041</v>
      </c>
      <c r="B1053" s="61"/>
      <c r="C1053" s="143" t="str">
        <f>VLOOKUP(D1053,[8]Hoja1!$A$2:$B$1115,2,0)</f>
        <v>73678</v>
      </c>
      <c r="D1053" s="31">
        <v>890700842</v>
      </c>
      <c r="E1053" s="31">
        <v>217873678</v>
      </c>
      <c r="F1053" s="61" t="s">
        <v>394</v>
      </c>
      <c r="G1053" s="33">
        <v>0</v>
      </c>
      <c r="H1053" s="33">
        <v>0</v>
      </c>
      <c r="I1053" s="3">
        <v>227513704</v>
      </c>
      <c r="J1053" s="3">
        <v>265609965</v>
      </c>
      <c r="K1053" s="3">
        <v>0</v>
      </c>
      <c r="L1053" s="3"/>
      <c r="M1053" s="3"/>
      <c r="N1053" s="3"/>
      <c r="O1053" s="3"/>
      <c r="P1053" s="34">
        <f t="shared" si="49"/>
        <v>493123669</v>
      </c>
      <c r="Q1053" s="165">
        <v>341447865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18959475</v>
      </c>
      <c r="X1053" s="3"/>
      <c r="Y1053" s="3">
        <v>0</v>
      </c>
      <c r="Z1053" s="3">
        <v>0</v>
      </c>
      <c r="AA1053" s="3">
        <v>0</v>
      </c>
      <c r="AB1053" s="3"/>
      <c r="AC1053" s="36">
        <f t="shared" si="48"/>
        <v>18959475</v>
      </c>
      <c r="AD1053" s="37">
        <f t="shared" si="50"/>
        <v>132716329</v>
      </c>
      <c r="AE1053" s="144"/>
      <c r="AG1053" s="144"/>
      <c r="AI1053" s="144"/>
    </row>
    <row r="1054" spans="1:35" hidden="1" x14ac:dyDescent="0.25">
      <c r="A1054" s="38">
        <v>1042</v>
      </c>
      <c r="B1054" s="61"/>
      <c r="C1054" s="143" t="str">
        <f>VLOOKUP(D1054,[8]Hoja1!$A$2:$B$1115,2,0)</f>
        <v>73686</v>
      </c>
      <c r="D1054" s="31">
        <v>890072044</v>
      </c>
      <c r="E1054" s="31">
        <v>218673686</v>
      </c>
      <c r="F1054" s="61" t="s">
        <v>1187</v>
      </c>
      <c r="G1054" s="33">
        <v>0</v>
      </c>
      <c r="H1054" s="33">
        <v>0</v>
      </c>
      <c r="I1054" s="3">
        <v>98068074</v>
      </c>
      <c r="J1054" s="3">
        <v>126102243</v>
      </c>
      <c r="K1054" s="3">
        <v>0</v>
      </c>
      <c r="L1054" s="3"/>
      <c r="M1054" s="3"/>
      <c r="N1054" s="3"/>
      <c r="O1054" s="3"/>
      <c r="P1054" s="34">
        <f t="shared" si="49"/>
        <v>224170317</v>
      </c>
      <c r="Q1054" s="165">
        <v>158791603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8172340</v>
      </c>
      <c r="X1054" s="3"/>
      <c r="Y1054" s="3">
        <v>0</v>
      </c>
      <c r="Z1054" s="3">
        <v>0</v>
      </c>
      <c r="AA1054" s="3">
        <v>0</v>
      </c>
      <c r="AB1054" s="3"/>
      <c r="AC1054" s="36">
        <f t="shared" si="48"/>
        <v>8172340</v>
      </c>
      <c r="AD1054" s="37">
        <f t="shared" si="50"/>
        <v>57206374</v>
      </c>
      <c r="AE1054" s="144"/>
      <c r="AG1054" s="144"/>
      <c r="AI1054" s="144"/>
    </row>
    <row r="1055" spans="1:35" hidden="1" x14ac:dyDescent="0.25">
      <c r="A1055" s="29">
        <v>1043</v>
      </c>
      <c r="B1055" s="61"/>
      <c r="C1055" s="143" t="str">
        <f>VLOOKUP(D1055,[8]Hoja1!$A$2:$B$1115,2,0)</f>
        <v>73770</v>
      </c>
      <c r="D1055" s="31">
        <v>890700978</v>
      </c>
      <c r="E1055" s="31">
        <v>217073770</v>
      </c>
      <c r="F1055" s="61" t="s">
        <v>674</v>
      </c>
      <c r="G1055" s="33">
        <v>0</v>
      </c>
      <c r="H1055" s="33">
        <v>0</v>
      </c>
      <c r="I1055" s="3">
        <v>52285281</v>
      </c>
      <c r="J1055" s="3">
        <v>54479168</v>
      </c>
      <c r="K1055" s="3">
        <v>0</v>
      </c>
      <c r="L1055" s="3"/>
      <c r="M1055" s="3"/>
      <c r="N1055" s="3"/>
      <c r="O1055" s="3"/>
      <c r="P1055" s="34">
        <f t="shared" si="49"/>
        <v>106764449</v>
      </c>
      <c r="Q1055" s="165">
        <v>71907596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4357107</v>
      </c>
      <c r="X1055" s="3"/>
      <c r="Y1055" s="3">
        <v>0</v>
      </c>
      <c r="Z1055" s="3">
        <v>0</v>
      </c>
      <c r="AA1055" s="3">
        <v>0</v>
      </c>
      <c r="AB1055" s="3"/>
      <c r="AC1055" s="36">
        <f t="shared" si="48"/>
        <v>4357107</v>
      </c>
      <c r="AD1055" s="37">
        <f t="shared" si="50"/>
        <v>30499746</v>
      </c>
      <c r="AE1055" s="144"/>
      <c r="AG1055" s="144"/>
      <c r="AI1055" s="144"/>
    </row>
    <row r="1056" spans="1:35" hidden="1" x14ac:dyDescent="0.25">
      <c r="A1056" s="38">
        <v>1044</v>
      </c>
      <c r="B1056" s="61"/>
      <c r="C1056" s="143" t="str">
        <f>VLOOKUP(D1056,[8]Hoja1!$A$2:$B$1115,2,0)</f>
        <v>73854</v>
      </c>
      <c r="D1056" s="31">
        <v>800100143</v>
      </c>
      <c r="E1056" s="31">
        <v>215473854</v>
      </c>
      <c r="F1056" s="61" t="s">
        <v>1188</v>
      </c>
      <c r="G1056" s="33">
        <v>0</v>
      </c>
      <c r="H1056" s="33">
        <v>0</v>
      </c>
      <c r="I1056" s="3">
        <v>94350842</v>
      </c>
      <c r="J1056" s="3">
        <v>95931717</v>
      </c>
      <c r="K1056" s="3">
        <v>0</v>
      </c>
      <c r="L1056" s="3"/>
      <c r="M1056" s="3"/>
      <c r="N1056" s="3"/>
      <c r="O1056" s="3"/>
      <c r="P1056" s="34">
        <f t="shared" si="49"/>
        <v>190282559</v>
      </c>
      <c r="Q1056" s="165">
        <v>127381997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7862570</v>
      </c>
      <c r="X1056" s="3"/>
      <c r="Y1056" s="3">
        <v>0</v>
      </c>
      <c r="Z1056" s="3">
        <v>0</v>
      </c>
      <c r="AA1056" s="3">
        <v>0</v>
      </c>
      <c r="AB1056" s="3"/>
      <c r="AC1056" s="36">
        <f t="shared" si="48"/>
        <v>7862570</v>
      </c>
      <c r="AD1056" s="37">
        <f t="shared" si="50"/>
        <v>55037992</v>
      </c>
      <c r="AE1056" s="144"/>
      <c r="AG1056" s="144"/>
      <c r="AI1056" s="144"/>
    </row>
    <row r="1057" spans="1:35" hidden="1" x14ac:dyDescent="0.25">
      <c r="A1057" s="29">
        <v>1045</v>
      </c>
      <c r="B1057" s="61"/>
      <c r="C1057" s="143" t="str">
        <f>VLOOKUP(D1057,[8]Hoja1!$A$2:$B$1115,2,0)</f>
        <v>73861</v>
      </c>
      <c r="D1057" s="31">
        <v>800100144</v>
      </c>
      <c r="E1057" s="31">
        <v>216173861</v>
      </c>
      <c r="F1057" s="61" t="s">
        <v>1189</v>
      </c>
      <c r="G1057" s="33">
        <v>0</v>
      </c>
      <c r="H1057" s="33">
        <v>0</v>
      </c>
      <c r="I1057" s="3">
        <v>208162464</v>
      </c>
      <c r="J1057" s="3">
        <v>224287672</v>
      </c>
      <c r="K1057" s="3">
        <v>0</v>
      </c>
      <c r="L1057" s="3"/>
      <c r="M1057" s="3"/>
      <c r="N1057" s="3"/>
      <c r="O1057" s="3"/>
      <c r="P1057" s="34">
        <f t="shared" si="49"/>
        <v>432450136</v>
      </c>
      <c r="Q1057" s="165">
        <v>293675160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17346872</v>
      </c>
      <c r="X1057" s="3"/>
      <c r="Y1057" s="3">
        <v>0</v>
      </c>
      <c r="Z1057" s="3">
        <v>0</v>
      </c>
      <c r="AA1057" s="3">
        <v>0</v>
      </c>
      <c r="AB1057" s="3"/>
      <c r="AC1057" s="36">
        <f t="shared" si="48"/>
        <v>17346872</v>
      </c>
      <c r="AD1057" s="37">
        <f t="shared" si="50"/>
        <v>121428104</v>
      </c>
      <c r="AE1057" s="144"/>
      <c r="AG1057" s="144"/>
      <c r="AI1057" s="144"/>
    </row>
    <row r="1058" spans="1:35" hidden="1" x14ac:dyDescent="0.25">
      <c r="A1058" s="38">
        <v>1046</v>
      </c>
      <c r="B1058" s="61"/>
      <c r="C1058" s="143" t="str">
        <f>VLOOKUP(D1058,[8]Hoja1!$A$2:$B$1115,2,0)</f>
        <v>73870</v>
      </c>
      <c r="D1058" s="31">
        <v>800100145</v>
      </c>
      <c r="E1058" s="31">
        <v>217073870</v>
      </c>
      <c r="F1058" s="61" t="s">
        <v>1190</v>
      </c>
      <c r="G1058" s="33">
        <v>0</v>
      </c>
      <c r="H1058" s="33">
        <v>0</v>
      </c>
      <c r="I1058" s="3">
        <v>159600332</v>
      </c>
      <c r="J1058" s="3">
        <v>186486335</v>
      </c>
      <c r="K1058" s="3">
        <v>0</v>
      </c>
      <c r="L1058" s="3"/>
      <c r="M1058" s="3"/>
      <c r="N1058" s="3"/>
      <c r="O1058" s="3"/>
      <c r="P1058" s="34">
        <f t="shared" si="49"/>
        <v>346086667</v>
      </c>
      <c r="Q1058" s="165">
        <v>239686447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13300028</v>
      </c>
      <c r="X1058" s="3"/>
      <c r="Y1058" s="3">
        <v>0</v>
      </c>
      <c r="Z1058" s="3">
        <v>0</v>
      </c>
      <c r="AA1058" s="3">
        <v>0</v>
      </c>
      <c r="AB1058" s="3"/>
      <c r="AC1058" s="36">
        <f t="shared" si="48"/>
        <v>13300028</v>
      </c>
      <c r="AD1058" s="37">
        <f t="shared" si="50"/>
        <v>93100192</v>
      </c>
      <c r="AE1058" s="144"/>
      <c r="AG1058" s="144"/>
      <c r="AI1058" s="144"/>
    </row>
    <row r="1059" spans="1:35" hidden="1" x14ac:dyDescent="0.25">
      <c r="A1059" s="29">
        <v>1047</v>
      </c>
      <c r="B1059" s="61"/>
      <c r="C1059" s="143" t="str">
        <f>VLOOKUP(D1059,[8]Hoja1!$A$2:$B$1115,2,0)</f>
        <v>73873</v>
      </c>
      <c r="D1059" s="31">
        <v>800100147</v>
      </c>
      <c r="E1059" s="31">
        <v>217373873</v>
      </c>
      <c r="F1059" s="61" t="s">
        <v>1191</v>
      </c>
      <c r="G1059" s="33">
        <v>0</v>
      </c>
      <c r="H1059" s="33">
        <v>0</v>
      </c>
      <c r="I1059" s="3">
        <v>89835884</v>
      </c>
      <c r="J1059" s="3">
        <v>106859994</v>
      </c>
      <c r="K1059" s="3">
        <v>0</v>
      </c>
      <c r="L1059" s="3"/>
      <c r="M1059" s="3"/>
      <c r="N1059" s="3"/>
      <c r="O1059" s="3"/>
      <c r="P1059" s="34">
        <f t="shared" si="49"/>
        <v>196695878</v>
      </c>
      <c r="Q1059" s="165">
        <v>136805290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7486324</v>
      </c>
      <c r="X1059" s="3"/>
      <c r="Y1059" s="3">
        <v>0</v>
      </c>
      <c r="Z1059" s="3">
        <v>0</v>
      </c>
      <c r="AA1059" s="3">
        <v>0</v>
      </c>
      <c r="AB1059" s="3"/>
      <c r="AC1059" s="36">
        <f t="shared" si="48"/>
        <v>7486324</v>
      </c>
      <c r="AD1059" s="37">
        <f t="shared" si="50"/>
        <v>52404264</v>
      </c>
      <c r="AE1059" s="144"/>
      <c r="AG1059" s="144"/>
      <c r="AI1059" s="144"/>
    </row>
    <row r="1060" spans="1:35" hidden="1" x14ac:dyDescent="0.25">
      <c r="A1060" s="38">
        <v>1048</v>
      </c>
      <c r="B1060" s="61"/>
      <c r="C1060" s="143" t="str">
        <f>VLOOKUP(D1060,[8]Hoja1!$A$2:$B$1115,2,0)</f>
        <v>76020</v>
      </c>
      <c r="D1060" s="31">
        <v>891901079</v>
      </c>
      <c r="E1060" s="31">
        <v>212076020</v>
      </c>
      <c r="F1060" s="61" t="s">
        <v>1192</v>
      </c>
      <c r="G1060" s="33">
        <v>0</v>
      </c>
      <c r="H1060" s="33">
        <v>0</v>
      </c>
      <c r="I1060" s="3">
        <v>202111744</v>
      </c>
      <c r="J1060" s="3">
        <v>195003015</v>
      </c>
      <c r="K1060" s="3">
        <v>0</v>
      </c>
      <c r="L1060" s="3"/>
      <c r="M1060" s="3"/>
      <c r="N1060" s="3"/>
      <c r="O1060" s="3"/>
      <c r="P1060" s="34">
        <f t="shared" si="49"/>
        <v>397114759</v>
      </c>
      <c r="Q1060" s="165">
        <v>260936840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16842645</v>
      </c>
      <c r="X1060" s="3"/>
      <c r="Y1060" s="3">
        <v>0</v>
      </c>
      <c r="Z1060" s="3">
        <v>0</v>
      </c>
      <c r="AA1060" s="3">
        <v>0</v>
      </c>
      <c r="AB1060" s="3"/>
      <c r="AC1060" s="36">
        <f t="shared" si="48"/>
        <v>16842645</v>
      </c>
      <c r="AD1060" s="37">
        <f t="shared" si="50"/>
        <v>119335274</v>
      </c>
      <c r="AE1060" s="144"/>
      <c r="AG1060" s="144"/>
      <c r="AI1060" s="144"/>
    </row>
    <row r="1061" spans="1:35" hidden="1" x14ac:dyDescent="0.25">
      <c r="A1061" s="29">
        <v>1049</v>
      </c>
      <c r="B1061" s="61"/>
      <c r="C1061" s="143" t="str">
        <f>VLOOKUP(D1061,[8]Hoja1!$A$2:$B$1115,2,0)</f>
        <v>76036</v>
      </c>
      <c r="D1061" s="31">
        <v>891900443</v>
      </c>
      <c r="E1061" s="31">
        <v>213676036</v>
      </c>
      <c r="F1061" s="61" t="s">
        <v>1193</v>
      </c>
      <c r="G1061" s="33">
        <v>0</v>
      </c>
      <c r="H1061" s="33">
        <v>0</v>
      </c>
      <c r="I1061" s="3">
        <v>185820464</v>
      </c>
      <c r="J1061" s="3">
        <v>204071308</v>
      </c>
      <c r="K1061" s="3">
        <v>0</v>
      </c>
      <c r="L1061" s="3"/>
      <c r="M1061" s="3"/>
      <c r="N1061" s="3"/>
      <c r="O1061" s="3"/>
      <c r="P1061" s="34">
        <f t="shared" si="49"/>
        <v>389891772</v>
      </c>
      <c r="Q1061" s="165">
        <v>266011464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15485039</v>
      </c>
      <c r="X1061" s="3"/>
      <c r="Y1061" s="3">
        <v>0</v>
      </c>
      <c r="Z1061" s="3">
        <v>0</v>
      </c>
      <c r="AA1061" s="3">
        <v>0</v>
      </c>
      <c r="AB1061" s="3"/>
      <c r="AC1061" s="36">
        <f t="shared" si="48"/>
        <v>15485039</v>
      </c>
      <c r="AD1061" s="37">
        <f t="shared" si="50"/>
        <v>108395269</v>
      </c>
      <c r="AE1061" s="144"/>
      <c r="AG1061" s="144"/>
      <c r="AI1061" s="144"/>
    </row>
    <row r="1062" spans="1:35" hidden="1" x14ac:dyDescent="0.25">
      <c r="A1062" s="38">
        <v>1050</v>
      </c>
      <c r="B1062" s="61"/>
      <c r="C1062" s="143" t="str">
        <f>VLOOKUP(D1062,[8]Hoja1!$A$2:$B$1115,2,0)</f>
        <v>76041</v>
      </c>
      <c r="D1062" s="31">
        <v>800100532</v>
      </c>
      <c r="E1062" s="31">
        <v>214176041</v>
      </c>
      <c r="F1062" s="61" t="s">
        <v>1194</v>
      </c>
      <c r="G1062" s="33">
        <v>0</v>
      </c>
      <c r="H1062" s="33">
        <v>0</v>
      </c>
      <c r="I1062" s="3">
        <v>235830648</v>
      </c>
      <c r="J1062" s="3">
        <v>231329793</v>
      </c>
      <c r="K1062" s="3">
        <v>0</v>
      </c>
      <c r="L1062" s="3"/>
      <c r="M1062" s="3"/>
      <c r="N1062" s="3"/>
      <c r="O1062" s="3"/>
      <c r="P1062" s="34">
        <f t="shared" si="49"/>
        <v>467160441</v>
      </c>
      <c r="Q1062" s="165">
        <v>304704291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19652554</v>
      </c>
      <c r="X1062" s="3"/>
      <c r="Y1062" s="3">
        <v>0</v>
      </c>
      <c r="Z1062" s="3">
        <v>0</v>
      </c>
      <c r="AA1062" s="3">
        <v>0</v>
      </c>
      <c r="AB1062" s="3"/>
      <c r="AC1062" s="36">
        <f t="shared" si="48"/>
        <v>19652554</v>
      </c>
      <c r="AD1062" s="37">
        <f t="shared" si="50"/>
        <v>142803596</v>
      </c>
      <c r="AE1062" s="144"/>
      <c r="AG1062" s="144"/>
      <c r="AI1062" s="144"/>
    </row>
    <row r="1063" spans="1:35" hidden="1" x14ac:dyDescent="0.25">
      <c r="A1063" s="29">
        <v>1051</v>
      </c>
      <c r="B1063" s="61"/>
      <c r="C1063" s="143" t="str">
        <f>VLOOKUP(D1063,[8]Hoja1!$A$2:$B$1115,2,0)</f>
        <v>76054</v>
      </c>
      <c r="D1063" s="31">
        <v>891901019</v>
      </c>
      <c r="E1063" s="31">
        <v>215476054</v>
      </c>
      <c r="F1063" s="61" t="s">
        <v>320</v>
      </c>
      <c r="G1063" s="33">
        <v>0</v>
      </c>
      <c r="H1063" s="33">
        <v>0</v>
      </c>
      <c r="I1063" s="3">
        <v>81459441</v>
      </c>
      <c r="J1063" s="3">
        <v>91430814</v>
      </c>
      <c r="K1063" s="3">
        <v>0</v>
      </c>
      <c r="L1063" s="3"/>
      <c r="M1063" s="3"/>
      <c r="N1063" s="3"/>
      <c r="O1063" s="3"/>
      <c r="P1063" s="34">
        <f t="shared" si="49"/>
        <v>172890255</v>
      </c>
      <c r="Q1063" s="165">
        <v>113774074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6788287</v>
      </c>
      <c r="X1063" s="3"/>
      <c r="Y1063" s="3">
        <v>0</v>
      </c>
      <c r="Z1063" s="3">
        <v>0</v>
      </c>
      <c r="AA1063" s="3">
        <v>0</v>
      </c>
      <c r="AB1063" s="3"/>
      <c r="AC1063" s="36">
        <f t="shared" si="48"/>
        <v>6788287</v>
      </c>
      <c r="AD1063" s="37">
        <f t="shared" si="50"/>
        <v>52327894</v>
      </c>
      <c r="AE1063" s="144"/>
      <c r="AG1063" s="144"/>
      <c r="AI1063" s="144"/>
    </row>
    <row r="1064" spans="1:35" hidden="1" x14ac:dyDescent="0.25">
      <c r="A1064" s="38">
        <v>1052</v>
      </c>
      <c r="B1064" s="61"/>
      <c r="C1064" s="143" t="str">
        <f>VLOOKUP(D1064,[8]Hoja1!$A$2:$B$1115,2,0)</f>
        <v>76100</v>
      </c>
      <c r="D1064" s="31">
        <v>891900945</v>
      </c>
      <c r="E1064" s="31">
        <v>210076100</v>
      </c>
      <c r="F1064" s="61" t="s">
        <v>646</v>
      </c>
      <c r="G1064" s="33">
        <v>0</v>
      </c>
      <c r="H1064" s="33">
        <v>0</v>
      </c>
      <c r="I1064" s="3">
        <v>235992692</v>
      </c>
      <c r="J1064" s="3">
        <v>268137481</v>
      </c>
      <c r="K1064" s="3">
        <v>0</v>
      </c>
      <c r="L1064" s="3"/>
      <c r="M1064" s="3"/>
      <c r="N1064" s="3"/>
      <c r="O1064" s="3"/>
      <c r="P1064" s="34">
        <f t="shared" si="49"/>
        <v>504130173</v>
      </c>
      <c r="Q1064" s="165">
        <v>303699502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19666058</v>
      </c>
      <c r="X1064" s="3"/>
      <c r="Y1064" s="3">
        <v>0</v>
      </c>
      <c r="Z1064" s="3">
        <v>0</v>
      </c>
      <c r="AA1064" s="3">
        <v>0</v>
      </c>
      <c r="AB1064" s="3"/>
      <c r="AC1064" s="36">
        <f t="shared" si="48"/>
        <v>19666058</v>
      </c>
      <c r="AD1064" s="37">
        <f t="shared" si="50"/>
        <v>180764613</v>
      </c>
      <c r="AE1064" s="144"/>
      <c r="AG1064" s="144"/>
      <c r="AI1064" s="144"/>
    </row>
    <row r="1065" spans="1:35" hidden="1" x14ac:dyDescent="0.25">
      <c r="A1065" s="29">
        <v>1053</v>
      </c>
      <c r="B1065" s="61"/>
      <c r="C1065" s="143" t="str">
        <f>VLOOKUP(D1065,[8]Hoja1!$A$2:$B$1115,2,0)</f>
        <v>76113</v>
      </c>
      <c r="D1065" s="31">
        <v>891900353</v>
      </c>
      <c r="E1065" s="31">
        <v>211376113</v>
      </c>
      <c r="F1065" s="61" t="s">
        <v>1195</v>
      </c>
      <c r="G1065" s="33">
        <v>0</v>
      </c>
      <c r="H1065" s="33">
        <v>0</v>
      </c>
      <c r="I1065" s="3">
        <v>281387892</v>
      </c>
      <c r="J1065" s="3">
        <v>294997226</v>
      </c>
      <c r="K1065" s="3">
        <v>0</v>
      </c>
      <c r="L1065" s="3"/>
      <c r="M1065" s="3"/>
      <c r="N1065" s="3"/>
      <c r="O1065" s="3"/>
      <c r="P1065" s="34">
        <f t="shared" si="49"/>
        <v>576385118</v>
      </c>
      <c r="Q1065" s="165">
        <v>381938577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23448991</v>
      </c>
      <c r="X1065" s="3"/>
      <c r="Y1065" s="3">
        <v>0</v>
      </c>
      <c r="Z1065" s="3">
        <v>0</v>
      </c>
      <c r="AA1065" s="3">
        <v>0</v>
      </c>
      <c r="AB1065" s="3"/>
      <c r="AC1065" s="36">
        <f t="shared" si="48"/>
        <v>23448991</v>
      </c>
      <c r="AD1065" s="37">
        <f t="shared" si="50"/>
        <v>170997550</v>
      </c>
      <c r="AE1065" s="144"/>
      <c r="AG1065" s="144"/>
      <c r="AI1065" s="144"/>
    </row>
    <row r="1066" spans="1:35" hidden="1" x14ac:dyDescent="0.25">
      <c r="A1066" s="38">
        <v>1054</v>
      </c>
      <c r="B1066" s="61"/>
      <c r="C1066" s="143" t="str">
        <f>VLOOKUP(D1066,[8]Hoja1!$A$2:$B$1115,2,0)</f>
        <v>76122</v>
      </c>
      <c r="D1066" s="31">
        <v>891900660</v>
      </c>
      <c r="E1066" s="31">
        <v>212276122</v>
      </c>
      <c r="F1066" s="61" t="s">
        <v>1196</v>
      </c>
      <c r="G1066" s="33">
        <v>0</v>
      </c>
      <c r="H1066" s="33">
        <v>0</v>
      </c>
      <c r="I1066" s="3">
        <v>287200628</v>
      </c>
      <c r="J1066" s="3">
        <v>316050927</v>
      </c>
      <c r="K1066" s="3">
        <v>0</v>
      </c>
      <c r="L1066" s="3"/>
      <c r="M1066" s="3"/>
      <c r="N1066" s="3"/>
      <c r="O1066" s="3"/>
      <c r="P1066" s="34">
        <f t="shared" si="49"/>
        <v>603251555</v>
      </c>
      <c r="Q1066" s="165">
        <v>410038873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23933386</v>
      </c>
      <c r="X1066" s="3"/>
      <c r="Y1066" s="3">
        <v>0</v>
      </c>
      <c r="Z1066" s="3">
        <v>0</v>
      </c>
      <c r="AA1066" s="3">
        <v>0</v>
      </c>
      <c r="AB1066" s="3"/>
      <c r="AC1066" s="36">
        <f t="shared" si="48"/>
        <v>23933386</v>
      </c>
      <c r="AD1066" s="37">
        <f t="shared" si="50"/>
        <v>169279296</v>
      </c>
      <c r="AE1066" s="144"/>
      <c r="AG1066" s="144"/>
      <c r="AI1066" s="144"/>
    </row>
    <row r="1067" spans="1:35" hidden="1" x14ac:dyDescent="0.25">
      <c r="A1067" s="29">
        <v>1055</v>
      </c>
      <c r="B1067" s="61"/>
      <c r="C1067" s="143" t="str">
        <f>VLOOKUP(D1067,[8]Hoja1!$A$2:$B$1115,2,0)</f>
        <v>76126</v>
      </c>
      <c r="D1067" s="31">
        <v>890309611</v>
      </c>
      <c r="E1067" s="31">
        <v>212676126</v>
      </c>
      <c r="F1067" s="61" t="s">
        <v>1197</v>
      </c>
      <c r="G1067" s="33">
        <v>0</v>
      </c>
      <c r="H1067" s="33">
        <v>0</v>
      </c>
      <c r="I1067" s="3">
        <v>203777292</v>
      </c>
      <c r="J1067" s="3">
        <v>259581314</v>
      </c>
      <c r="K1067" s="3">
        <v>0</v>
      </c>
      <c r="L1067" s="3"/>
      <c r="M1067" s="3"/>
      <c r="N1067" s="3"/>
      <c r="O1067" s="3"/>
      <c r="P1067" s="34">
        <f t="shared" si="49"/>
        <v>463358606</v>
      </c>
      <c r="Q1067" s="165">
        <v>326217636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16981441</v>
      </c>
      <c r="X1067" s="3"/>
      <c r="Y1067" s="3">
        <v>0</v>
      </c>
      <c r="Z1067" s="3">
        <v>0</v>
      </c>
      <c r="AA1067" s="3">
        <v>0</v>
      </c>
      <c r="AB1067" s="3"/>
      <c r="AC1067" s="36">
        <f t="shared" si="48"/>
        <v>16981441</v>
      </c>
      <c r="AD1067" s="37">
        <f t="shared" si="50"/>
        <v>120159529</v>
      </c>
      <c r="AE1067" s="144"/>
      <c r="AG1067" s="144"/>
      <c r="AI1067" s="144"/>
    </row>
    <row r="1068" spans="1:35" hidden="1" x14ac:dyDescent="0.25">
      <c r="A1068" s="38">
        <v>1056</v>
      </c>
      <c r="B1068" s="61"/>
      <c r="C1068" s="143" t="str">
        <f>VLOOKUP(D1068,[8]Hoja1!$A$2:$B$1115,2,0)</f>
        <v>76130</v>
      </c>
      <c r="D1068" s="31">
        <v>891380038</v>
      </c>
      <c r="E1068" s="31">
        <v>213076130</v>
      </c>
      <c r="F1068" s="61" t="s">
        <v>426</v>
      </c>
      <c r="G1068" s="33">
        <v>0</v>
      </c>
      <c r="H1068" s="33">
        <v>0</v>
      </c>
      <c r="I1068" s="3">
        <v>1303158528</v>
      </c>
      <c r="J1068" s="3">
        <v>1696115935</v>
      </c>
      <c r="K1068" s="3">
        <v>0</v>
      </c>
      <c r="L1068" s="3"/>
      <c r="M1068" s="3"/>
      <c r="N1068" s="3"/>
      <c r="O1068" s="3"/>
      <c r="P1068" s="34">
        <f t="shared" si="49"/>
        <v>2999274463</v>
      </c>
      <c r="Q1068" s="165">
        <v>2130502111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108596544</v>
      </c>
      <c r="X1068" s="3"/>
      <c r="Y1068" s="3">
        <v>0</v>
      </c>
      <c r="Z1068" s="3">
        <v>0</v>
      </c>
      <c r="AA1068" s="3">
        <v>0</v>
      </c>
      <c r="AB1068" s="3"/>
      <c r="AC1068" s="36">
        <f t="shared" si="48"/>
        <v>108596544</v>
      </c>
      <c r="AD1068" s="37">
        <f t="shared" si="50"/>
        <v>760175808</v>
      </c>
      <c r="AE1068" s="144"/>
      <c r="AG1068" s="144"/>
      <c r="AI1068" s="144"/>
    </row>
    <row r="1069" spans="1:35" hidden="1" x14ac:dyDescent="0.25">
      <c r="A1069" s="29">
        <v>1057</v>
      </c>
      <c r="B1069" s="61"/>
      <c r="C1069" s="143" t="str">
        <f>VLOOKUP(D1069,[8]Hoja1!$A$2:$B$1115,2,0)</f>
        <v>76233</v>
      </c>
      <c r="D1069" s="31">
        <v>800100514</v>
      </c>
      <c r="E1069" s="31">
        <v>213376233</v>
      </c>
      <c r="F1069" s="61" t="s">
        <v>1198</v>
      </c>
      <c r="G1069" s="33">
        <v>0</v>
      </c>
      <c r="H1069" s="33">
        <v>0</v>
      </c>
      <c r="I1069" s="3">
        <v>594442848</v>
      </c>
      <c r="J1069" s="3">
        <v>631622365</v>
      </c>
      <c r="K1069" s="3">
        <v>0</v>
      </c>
      <c r="L1069" s="3"/>
      <c r="M1069" s="3"/>
      <c r="N1069" s="3"/>
      <c r="O1069" s="3"/>
      <c r="P1069" s="34">
        <f t="shared" si="49"/>
        <v>1226065213</v>
      </c>
      <c r="Q1069" s="165">
        <v>829769981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49536904</v>
      </c>
      <c r="X1069" s="3"/>
      <c r="Y1069" s="3">
        <v>0</v>
      </c>
      <c r="Z1069" s="3">
        <v>0</v>
      </c>
      <c r="AA1069" s="3">
        <v>0</v>
      </c>
      <c r="AB1069" s="3"/>
      <c r="AC1069" s="36">
        <f t="shared" si="48"/>
        <v>49536904</v>
      </c>
      <c r="AD1069" s="37">
        <f t="shared" si="50"/>
        <v>346758328</v>
      </c>
      <c r="AE1069" s="144"/>
      <c r="AG1069" s="144"/>
      <c r="AI1069" s="144"/>
    </row>
    <row r="1070" spans="1:35" hidden="1" x14ac:dyDescent="0.25">
      <c r="A1070" s="38">
        <v>1058</v>
      </c>
      <c r="B1070" s="61"/>
      <c r="C1070" s="143" t="str">
        <f>VLOOKUP(D1070,[8]Hoja1!$A$2:$B$1115,2,0)</f>
        <v>76243</v>
      </c>
      <c r="D1070" s="31">
        <v>800100518</v>
      </c>
      <c r="E1070" s="31">
        <v>214376243</v>
      </c>
      <c r="F1070" s="61" t="s">
        <v>1199</v>
      </c>
      <c r="G1070" s="33">
        <v>0</v>
      </c>
      <c r="H1070" s="33">
        <v>0</v>
      </c>
      <c r="I1070" s="3">
        <v>123157008</v>
      </c>
      <c r="J1070" s="3">
        <v>133733022</v>
      </c>
      <c r="K1070" s="3">
        <v>0</v>
      </c>
      <c r="L1070" s="3"/>
      <c r="M1070" s="3"/>
      <c r="N1070" s="3"/>
      <c r="O1070" s="3"/>
      <c r="P1070" s="34">
        <f t="shared" si="49"/>
        <v>256890030</v>
      </c>
      <c r="Q1070" s="165">
        <v>172477342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10263084</v>
      </c>
      <c r="X1070" s="3"/>
      <c r="Y1070" s="3">
        <v>0</v>
      </c>
      <c r="Z1070" s="3">
        <v>0</v>
      </c>
      <c r="AA1070" s="3">
        <v>0</v>
      </c>
      <c r="AB1070" s="3"/>
      <c r="AC1070" s="36">
        <f t="shared" si="48"/>
        <v>10263084</v>
      </c>
      <c r="AD1070" s="37">
        <f t="shared" si="50"/>
        <v>74149604</v>
      </c>
      <c r="AE1070" s="144"/>
      <c r="AG1070" s="144"/>
      <c r="AI1070" s="144"/>
    </row>
    <row r="1071" spans="1:35" hidden="1" x14ac:dyDescent="0.25">
      <c r="A1071" s="29">
        <v>1059</v>
      </c>
      <c r="B1071" s="61"/>
      <c r="C1071" s="143" t="str">
        <f>VLOOKUP(D1071,[8]Hoja1!$A$2:$B$1115,2,0)</f>
        <v>76246</v>
      </c>
      <c r="D1071" s="31">
        <v>800100515</v>
      </c>
      <c r="E1071" s="31">
        <v>214676246</v>
      </c>
      <c r="F1071" s="61" t="s">
        <v>1200</v>
      </c>
      <c r="G1071" s="33">
        <v>0</v>
      </c>
      <c r="H1071" s="33">
        <v>0</v>
      </c>
      <c r="I1071" s="3">
        <v>94645458</v>
      </c>
      <c r="J1071" s="3">
        <v>98195562</v>
      </c>
      <c r="K1071" s="3">
        <v>0</v>
      </c>
      <c r="L1071" s="3"/>
      <c r="M1071" s="3"/>
      <c r="N1071" s="3"/>
      <c r="O1071" s="3"/>
      <c r="P1071" s="34">
        <f t="shared" si="49"/>
        <v>192841020</v>
      </c>
      <c r="Q1071" s="165">
        <v>126518476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7887122</v>
      </c>
      <c r="X1071" s="3"/>
      <c r="Y1071" s="3">
        <v>0</v>
      </c>
      <c r="Z1071" s="3">
        <v>0</v>
      </c>
      <c r="AA1071" s="3">
        <v>0</v>
      </c>
      <c r="AB1071" s="3"/>
      <c r="AC1071" s="36">
        <f t="shared" si="48"/>
        <v>7887122</v>
      </c>
      <c r="AD1071" s="37">
        <f t="shared" si="50"/>
        <v>58435422</v>
      </c>
      <c r="AE1071" s="144"/>
      <c r="AG1071" s="144"/>
      <c r="AI1071" s="144"/>
    </row>
    <row r="1072" spans="1:35" hidden="1" x14ac:dyDescent="0.25">
      <c r="A1072" s="38">
        <v>1060</v>
      </c>
      <c r="B1072" s="61"/>
      <c r="C1072" s="143" t="str">
        <f>VLOOKUP(D1072,[8]Hoja1!$A$2:$B$1115,2,0)</f>
        <v>76248</v>
      </c>
      <c r="D1072" s="31">
        <v>800100533</v>
      </c>
      <c r="E1072" s="31">
        <v>214876248</v>
      </c>
      <c r="F1072" s="61" t="s">
        <v>1201</v>
      </c>
      <c r="G1072" s="33">
        <v>0</v>
      </c>
      <c r="H1072" s="33">
        <v>0</v>
      </c>
      <c r="I1072" s="3">
        <v>557177288</v>
      </c>
      <c r="J1072" s="3">
        <v>645124004</v>
      </c>
      <c r="K1072" s="3">
        <v>0</v>
      </c>
      <c r="L1072" s="3"/>
      <c r="M1072" s="3"/>
      <c r="N1072" s="3"/>
      <c r="O1072" s="3"/>
      <c r="P1072" s="34">
        <f t="shared" si="49"/>
        <v>1202301292</v>
      </c>
      <c r="Q1072" s="165">
        <v>830849768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46431441</v>
      </c>
      <c r="X1072" s="3"/>
      <c r="Y1072" s="3">
        <v>0</v>
      </c>
      <c r="Z1072" s="3">
        <v>0</v>
      </c>
      <c r="AA1072" s="3">
        <v>0</v>
      </c>
      <c r="AB1072" s="3"/>
      <c r="AC1072" s="36">
        <f t="shared" si="48"/>
        <v>46431441</v>
      </c>
      <c r="AD1072" s="37">
        <f t="shared" si="50"/>
        <v>325020083</v>
      </c>
      <c r="AE1072" s="144"/>
      <c r="AG1072" s="144"/>
      <c r="AI1072" s="144"/>
    </row>
    <row r="1073" spans="1:35" hidden="1" x14ac:dyDescent="0.25">
      <c r="A1073" s="29">
        <v>1061</v>
      </c>
      <c r="B1073" s="61"/>
      <c r="C1073" s="143" t="str">
        <f>VLOOKUP(D1073,[8]Hoja1!$A$2:$B$1115,2,0)</f>
        <v>76250</v>
      </c>
      <c r="D1073" s="31">
        <v>891901223</v>
      </c>
      <c r="E1073" s="31">
        <v>215076250</v>
      </c>
      <c r="F1073" s="61" t="s">
        <v>1202</v>
      </c>
      <c r="G1073" s="33">
        <v>0</v>
      </c>
      <c r="H1073" s="33">
        <v>0</v>
      </c>
      <c r="I1073" s="3">
        <v>186172014</v>
      </c>
      <c r="J1073" s="3">
        <v>205043173</v>
      </c>
      <c r="K1073" s="3">
        <v>0</v>
      </c>
      <c r="L1073" s="3"/>
      <c r="M1073" s="3"/>
      <c r="N1073" s="3"/>
      <c r="O1073" s="3"/>
      <c r="P1073" s="34">
        <f t="shared" si="49"/>
        <v>391215187</v>
      </c>
      <c r="Q1073" s="165">
        <v>211031098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15514335</v>
      </c>
      <c r="X1073" s="3"/>
      <c r="Y1073" s="3">
        <v>0</v>
      </c>
      <c r="Z1073" s="3">
        <v>0</v>
      </c>
      <c r="AA1073" s="3">
        <v>0</v>
      </c>
      <c r="AB1073" s="3"/>
      <c r="AC1073" s="36">
        <f t="shared" si="48"/>
        <v>15514335</v>
      </c>
      <c r="AD1073" s="37">
        <f t="shared" si="50"/>
        <v>164669754</v>
      </c>
      <c r="AE1073" s="144"/>
      <c r="AG1073" s="144"/>
      <c r="AI1073" s="144"/>
    </row>
    <row r="1074" spans="1:35" hidden="1" x14ac:dyDescent="0.25">
      <c r="A1074" s="38">
        <v>1062</v>
      </c>
      <c r="B1074" s="61"/>
      <c r="C1074" s="143" t="str">
        <f>VLOOKUP(D1074,[8]Hoja1!$A$2:$B$1115,2,0)</f>
        <v>76275</v>
      </c>
      <c r="D1074" s="31">
        <v>800100519</v>
      </c>
      <c r="E1074" s="31">
        <v>217576275</v>
      </c>
      <c r="F1074" s="61" t="s">
        <v>1203</v>
      </c>
      <c r="G1074" s="33">
        <v>0</v>
      </c>
      <c r="H1074" s="33">
        <v>0</v>
      </c>
      <c r="I1074" s="3">
        <v>634688208</v>
      </c>
      <c r="J1074" s="3">
        <v>760737900</v>
      </c>
      <c r="K1074" s="3">
        <v>0</v>
      </c>
      <c r="L1074" s="3"/>
      <c r="M1074" s="3"/>
      <c r="N1074" s="3"/>
      <c r="O1074" s="3"/>
      <c r="P1074" s="34">
        <f t="shared" si="49"/>
        <v>1395426108</v>
      </c>
      <c r="Q1074" s="165">
        <v>964925519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52890684</v>
      </c>
      <c r="X1074" s="3"/>
      <c r="Y1074" s="3">
        <v>0</v>
      </c>
      <c r="Z1074" s="3">
        <v>0</v>
      </c>
      <c r="AA1074" s="3">
        <v>0</v>
      </c>
      <c r="AB1074" s="3"/>
      <c r="AC1074" s="36">
        <f t="shared" si="48"/>
        <v>52890684</v>
      </c>
      <c r="AD1074" s="37">
        <f t="shared" si="50"/>
        <v>377609905</v>
      </c>
      <c r="AE1074" s="144"/>
      <c r="AG1074" s="144"/>
      <c r="AI1074" s="144"/>
    </row>
    <row r="1075" spans="1:35" hidden="1" x14ac:dyDescent="0.25">
      <c r="A1075" s="29">
        <v>1063</v>
      </c>
      <c r="B1075" s="61"/>
      <c r="C1075" s="143" t="str">
        <f>VLOOKUP(D1075,[8]Hoja1!$A$2:$B$1115,2,0)</f>
        <v>76306</v>
      </c>
      <c r="D1075" s="31">
        <v>800100520</v>
      </c>
      <c r="E1075" s="31">
        <v>210676306</v>
      </c>
      <c r="F1075" s="61" t="s">
        <v>1204</v>
      </c>
      <c r="G1075" s="33">
        <v>0</v>
      </c>
      <c r="H1075" s="33">
        <v>0</v>
      </c>
      <c r="I1075" s="3">
        <v>253243280</v>
      </c>
      <c r="J1075" s="3">
        <v>308550000</v>
      </c>
      <c r="K1075" s="3">
        <v>0</v>
      </c>
      <c r="L1075" s="3"/>
      <c r="M1075" s="3"/>
      <c r="N1075" s="3"/>
      <c r="O1075" s="3"/>
      <c r="P1075" s="34">
        <f t="shared" si="49"/>
        <v>561793280</v>
      </c>
      <c r="Q1075" s="165">
        <v>392964428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21103607</v>
      </c>
      <c r="X1075" s="3"/>
      <c r="Y1075" s="3">
        <v>0</v>
      </c>
      <c r="Z1075" s="3">
        <v>0</v>
      </c>
      <c r="AA1075" s="3">
        <v>0</v>
      </c>
      <c r="AB1075" s="3"/>
      <c r="AC1075" s="36">
        <f t="shared" si="48"/>
        <v>21103607</v>
      </c>
      <c r="AD1075" s="37">
        <f t="shared" si="50"/>
        <v>147725245</v>
      </c>
      <c r="AE1075" s="144"/>
      <c r="AG1075" s="144"/>
      <c r="AI1075" s="144"/>
    </row>
    <row r="1076" spans="1:35" hidden="1" x14ac:dyDescent="0.25">
      <c r="A1076" s="38">
        <v>1064</v>
      </c>
      <c r="B1076" s="61"/>
      <c r="C1076" s="143" t="str">
        <f>VLOOKUP(D1076,[8]Hoja1!$A$2:$B$1115,2,0)</f>
        <v>76318</v>
      </c>
      <c r="D1076" s="31">
        <v>891380089</v>
      </c>
      <c r="E1076" s="31">
        <v>211876318</v>
      </c>
      <c r="F1076" s="61" t="s">
        <v>1205</v>
      </c>
      <c r="G1076" s="33">
        <v>0</v>
      </c>
      <c r="H1076" s="33">
        <v>0</v>
      </c>
      <c r="I1076" s="3">
        <v>403741064</v>
      </c>
      <c r="J1076" s="3">
        <v>446399941</v>
      </c>
      <c r="K1076" s="3">
        <v>0</v>
      </c>
      <c r="L1076" s="3"/>
      <c r="M1076" s="3"/>
      <c r="N1076" s="3"/>
      <c r="O1076" s="3"/>
      <c r="P1076" s="34">
        <f t="shared" si="49"/>
        <v>850141005</v>
      </c>
      <c r="Q1076" s="165">
        <v>580980297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33645089</v>
      </c>
      <c r="X1076" s="3"/>
      <c r="Y1076" s="3">
        <v>0</v>
      </c>
      <c r="Z1076" s="3">
        <v>0</v>
      </c>
      <c r="AA1076" s="3">
        <v>0</v>
      </c>
      <c r="AB1076" s="3"/>
      <c r="AC1076" s="36">
        <f t="shared" si="48"/>
        <v>33645089</v>
      </c>
      <c r="AD1076" s="37">
        <f t="shared" si="50"/>
        <v>235515619</v>
      </c>
      <c r="AE1076" s="144"/>
      <c r="AG1076" s="144"/>
      <c r="AI1076" s="144"/>
    </row>
    <row r="1077" spans="1:35" hidden="1" x14ac:dyDescent="0.25">
      <c r="A1077" s="29">
        <v>1065</v>
      </c>
      <c r="B1077" s="61"/>
      <c r="C1077" s="143" t="str">
        <f>VLOOKUP(D1077,[8]Hoja1!$A$2:$B$1115,2,0)</f>
        <v>76377</v>
      </c>
      <c r="D1077" s="31">
        <v>800100521</v>
      </c>
      <c r="E1077" s="31">
        <v>217776377</v>
      </c>
      <c r="F1077" s="61" t="s">
        <v>1206</v>
      </c>
      <c r="G1077" s="33">
        <v>0</v>
      </c>
      <c r="H1077" s="33">
        <v>0</v>
      </c>
      <c r="I1077" s="3">
        <v>167574142</v>
      </c>
      <c r="J1077" s="3">
        <v>222588068</v>
      </c>
      <c r="K1077" s="3">
        <v>0</v>
      </c>
      <c r="L1077" s="3"/>
      <c r="M1077" s="3"/>
      <c r="N1077" s="3"/>
      <c r="O1077" s="3"/>
      <c r="P1077" s="34">
        <f t="shared" si="49"/>
        <v>390162210</v>
      </c>
      <c r="Q1077" s="165">
        <v>278446116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13964512</v>
      </c>
      <c r="X1077" s="3"/>
      <c r="Y1077" s="3">
        <v>0</v>
      </c>
      <c r="Z1077" s="3">
        <v>0</v>
      </c>
      <c r="AA1077" s="3">
        <v>0</v>
      </c>
      <c r="AB1077" s="3"/>
      <c r="AC1077" s="36">
        <f t="shared" si="48"/>
        <v>13964512</v>
      </c>
      <c r="AD1077" s="37">
        <f t="shared" si="50"/>
        <v>97751582</v>
      </c>
      <c r="AE1077" s="144"/>
      <c r="AG1077" s="144"/>
      <c r="AI1077" s="144"/>
    </row>
    <row r="1078" spans="1:35" hidden="1" x14ac:dyDescent="0.25">
      <c r="A1078" s="38">
        <v>1066</v>
      </c>
      <c r="B1078" s="61"/>
      <c r="C1078" s="143" t="str">
        <f>VLOOKUP(D1078,[8]Hoja1!$A$2:$B$1115,2,0)</f>
        <v>76400</v>
      </c>
      <c r="D1078" s="31">
        <v>891901109</v>
      </c>
      <c r="E1078" s="31">
        <v>210076400</v>
      </c>
      <c r="F1078" s="61" t="s">
        <v>367</v>
      </c>
      <c r="G1078" s="33">
        <v>0</v>
      </c>
      <c r="H1078" s="33">
        <v>0</v>
      </c>
      <c r="I1078" s="3">
        <v>369716944</v>
      </c>
      <c r="J1078" s="3">
        <v>420977396</v>
      </c>
      <c r="K1078" s="3">
        <v>0</v>
      </c>
      <c r="L1078" s="3"/>
      <c r="M1078" s="3"/>
      <c r="N1078" s="3"/>
      <c r="O1078" s="3"/>
      <c r="P1078" s="34">
        <f t="shared" si="49"/>
        <v>790694340</v>
      </c>
      <c r="Q1078" s="165">
        <v>544216376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30809745</v>
      </c>
      <c r="X1078" s="3"/>
      <c r="Y1078" s="3">
        <v>0</v>
      </c>
      <c r="Z1078" s="3">
        <v>0</v>
      </c>
      <c r="AA1078" s="3">
        <v>0</v>
      </c>
      <c r="AB1078" s="3"/>
      <c r="AC1078" s="36">
        <f t="shared" si="48"/>
        <v>30809745</v>
      </c>
      <c r="AD1078" s="37">
        <f t="shared" si="50"/>
        <v>215668219</v>
      </c>
      <c r="AE1078" s="144"/>
      <c r="AG1078" s="144"/>
      <c r="AI1078" s="144"/>
    </row>
    <row r="1079" spans="1:35" hidden="1" x14ac:dyDescent="0.25">
      <c r="A1079" s="29">
        <v>1067</v>
      </c>
      <c r="B1079" s="61"/>
      <c r="C1079" s="143" t="str">
        <f>VLOOKUP(D1079,[8]Hoja1!$A$2:$B$1115,2,0)</f>
        <v>76403</v>
      </c>
      <c r="D1079" s="31">
        <v>800100524</v>
      </c>
      <c r="E1079" s="31">
        <v>210376403</v>
      </c>
      <c r="F1079" s="61" t="s">
        <v>530</v>
      </c>
      <c r="G1079" s="33">
        <v>0</v>
      </c>
      <c r="H1079" s="33">
        <v>0</v>
      </c>
      <c r="I1079" s="3">
        <v>134697392</v>
      </c>
      <c r="J1079" s="3">
        <v>165729185</v>
      </c>
      <c r="K1079" s="3">
        <v>0</v>
      </c>
      <c r="L1079" s="3"/>
      <c r="M1079" s="3"/>
      <c r="N1079" s="3"/>
      <c r="O1079" s="3"/>
      <c r="P1079" s="34">
        <f t="shared" si="49"/>
        <v>300426577</v>
      </c>
      <c r="Q1079" s="165">
        <v>210628317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11224783</v>
      </c>
      <c r="X1079" s="3"/>
      <c r="Y1079" s="3">
        <v>0</v>
      </c>
      <c r="Z1079" s="3">
        <v>0</v>
      </c>
      <c r="AA1079" s="3">
        <v>0</v>
      </c>
      <c r="AB1079" s="3"/>
      <c r="AC1079" s="36">
        <f t="shared" si="48"/>
        <v>11224783</v>
      </c>
      <c r="AD1079" s="37">
        <f t="shared" si="50"/>
        <v>78573477</v>
      </c>
      <c r="AE1079" s="144"/>
      <c r="AG1079" s="144"/>
      <c r="AI1079" s="144"/>
    </row>
    <row r="1080" spans="1:35" hidden="1" x14ac:dyDescent="0.25">
      <c r="A1080" s="38">
        <v>1068</v>
      </c>
      <c r="B1080" s="61"/>
      <c r="C1080" s="143" t="str">
        <f>VLOOKUP(D1080,[8]Hoja1!$A$2:$B$1115,2,0)</f>
        <v>76497</v>
      </c>
      <c r="D1080" s="31">
        <v>891900902</v>
      </c>
      <c r="E1080" s="31">
        <v>219776497</v>
      </c>
      <c r="F1080" s="61" t="s">
        <v>1207</v>
      </c>
      <c r="G1080" s="33">
        <v>0</v>
      </c>
      <c r="H1080" s="33">
        <v>0</v>
      </c>
      <c r="I1080" s="3">
        <v>139529712</v>
      </c>
      <c r="J1080" s="3">
        <v>129133669</v>
      </c>
      <c r="K1080" s="3">
        <v>0</v>
      </c>
      <c r="L1080" s="3"/>
      <c r="M1080" s="3"/>
      <c r="N1080" s="3"/>
      <c r="O1080" s="3"/>
      <c r="P1080" s="34">
        <f t="shared" si="49"/>
        <v>268663381</v>
      </c>
      <c r="Q1080" s="165">
        <v>175643573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11627476</v>
      </c>
      <c r="X1080" s="3"/>
      <c r="Y1080" s="3">
        <v>0</v>
      </c>
      <c r="Z1080" s="3">
        <v>0</v>
      </c>
      <c r="AA1080" s="3">
        <v>0</v>
      </c>
      <c r="AB1080" s="3"/>
      <c r="AC1080" s="36">
        <f t="shared" si="48"/>
        <v>11627476</v>
      </c>
      <c r="AD1080" s="37">
        <f t="shared" si="50"/>
        <v>81392332</v>
      </c>
      <c r="AE1080" s="144"/>
      <c r="AG1080" s="144"/>
      <c r="AI1080" s="144"/>
    </row>
    <row r="1081" spans="1:35" hidden="1" x14ac:dyDescent="0.25">
      <c r="A1081" s="29">
        <v>1069</v>
      </c>
      <c r="B1081" s="61"/>
      <c r="C1081" s="143" t="str">
        <f>VLOOKUP(D1081,[8]Hoja1!$A$2:$B$1115,2,0)</f>
        <v>76563</v>
      </c>
      <c r="D1081" s="31">
        <v>891380115</v>
      </c>
      <c r="E1081" s="31">
        <v>216376563</v>
      </c>
      <c r="F1081" s="61" t="s">
        <v>1208</v>
      </c>
      <c r="G1081" s="33">
        <v>0</v>
      </c>
      <c r="H1081" s="33">
        <v>0</v>
      </c>
      <c r="I1081" s="3">
        <v>623125640</v>
      </c>
      <c r="J1081" s="3">
        <v>622385425</v>
      </c>
      <c r="K1081" s="3">
        <v>0</v>
      </c>
      <c r="L1081" s="3"/>
      <c r="M1081" s="3"/>
      <c r="N1081" s="3"/>
      <c r="O1081" s="3"/>
      <c r="P1081" s="34">
        <f t="shared" si="49"/>
        <v>1245511065</v>
      </c>
      <c r="Q1081" s="165">
        <v>830093973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51927137</v>
      </c>
      <c r="X1081" s="3"/>
      <c r="Y1081" s="3">
        <v>0</v>
      </c>
      <c r="Z1081" s="3">
        <v>0</v>
      </c>
      <c r="AA1081" s="3">
        <v>0</v>
      </c>
      <c r="AB1081" s="3"/>
      <c r="AC1081" s="36">
        <f t="shared" si="48"/>
        <v>51927137</v>
      </c>
      <c r="AD1081" s="37">
        <f t="shared" si="50"/>
        <v>363489955</v>
      </c>
      <c r="AE1081" s="144"/>
      <c r="AG1081" s="144"/>
      <c r="AI1081" s="144"/>
    </row>
    <row r="1082" spans="1:35" hidden="1" x14ac:dyDescent="0.25">
      <c r="A1082" s="38">
        <v>1070</v>
      </c>
      <c r="B1082" s="61"/>
      <c r="C1082" s="143" t="str">
        <f>VLOOKUP(D1082,[8]Hoja1!$A$2:$B$1115,2,0)</f>
        <v>76606</v>
      </c>
      <c r="D1082" s="31">
        <v>891902191</v>
      </c>
      <c r="E1082" s="31">
        <v>210676606</v>
      </c>
      <c r="F1082" s="61" t="s">
        <v>946</v>
      </c>
      <c r="G1082" s="33">
        <v>0</v>
      </c>
      <c r="H1082" s="33">
        <v>0</v>
      </c>
      <c r="I1082" s="3">
        <v>228463112</v>
      </c>
      <c r="J1082" s="3">
        <v>285056274</v>
      </c>
      <c r="K1082" s="3">
        <v>0</v>
      </c>
      <c r="L1082" s="3"/>
      <c r="M1082" s="3"/>
      <c r="N1082" s="3"/>
      <c r="O1082" s="3"/>
      <c r="P1082" s="34">
        <f t="shared" si="49"/>
        <v>513519386</v>
      </c>
      <c r="Q1082" s="165">
        <v>361210646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19038593</v>
      </c>
      <c r="X1082" s="3"/>
      <c r="Y1082" s="3">
        <v>0</v>
      </c>
      <c r="Z1082" s="3">
        <v>0</v>
      </c>
      <c r="AA1082" s="3">
        <v>0</v>
      </c>
      <c r="AB1082" s="3"/>
      <c r="AC1082" s="36">
        <f t="shared" si="48"/>
        <v>19038593</v>
      </c>
      <c r="AD1082" s="37">
        <f t="shared" si="50"/>
        <v>133270147</v>
      </c>
      <c r="AE1082" s="144"/>
      <c r="AG1082" s="144"/>
      <c r="AI1082" s="144"/>
    </row>
    <row r="1083" spans="1:35" hidden="1" x14ac:dyDescent="0.25">
      <c r="A1083" s="29">
        <v>1071</v>
      </c>
      <c r="B1083" s="61"/>
      <c r="C1083" s="143" t="str">
        <f>VLOOKUP(D1083,[8]Hoja1!$A$2:$B$1115,2,0)</f>
        <v>76616</v>
      </c>
      <c r="D1083" s="31">
        <v>891900357</v>
      </c>
      <c r="E1083" s="31">
        <v>211676616</v>
      </c>
      <c r="F1083" s="61" t="s">
        <v>1209</v>
      </c>
      <c r="G1083" s="33">
        <v>0</v>
      </c>
      <c r="H1083" s="33">
        <v>0</v>
      </c>
      <c r="I1083" s="3">
        <v>194434324</v>
      </c>
      <c r="J1083" s="3">
        <v>254836476</v>
      </c>
      <c r="K1083" s="3">
        <v>0</v>
      </c>
      <c r="L1083" s="3"/>
      <c r="M1083" s="3"/>
      <c r="N1083" s="3"/>
      <c r="O1083" s="3"/>
      <c r="P1083" s="34">
        <f t="shared" si="49"/>
        <v>449270800</v>
      </c>
      <c r="Q1083" s="165">
        <v>319647916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16202860</v>
      </c>
      <c r="X1083" s="3"/>
      <c r="Y1083" s="3">
        <v>0</v>
      </c>
      <c r="Z1083" s="3">
        <v>0</v>
      </c>
      <c r="AA1083" s="3">
        <v>0</v>
      </c>
      <c r="AB1083" s="3"/>
      <c r="AC1083" s="36">
        <f t="shared" si="48"/>
        <v>16202860</v>
      </c>
      <c r="AD1083" s="37">
        <f t="shared" si="50"/>
        <v>113420024</v>
      </c>
      <c r="AE1083" s="144"/>
      <c r="AG1083" s="144"/>
      <c r="AI1083" s="144"/>
    </row>
    <row r="1084" spans="1:35" hidden="1" x14ac:dyDescent="0.25">
      <c r="A1084" s="38">
        <v>1072</v>
      </c>
      <c r="B1084" s="61"/>
      <c r="C1084" s="143" t="str">
        <f>VLOOKUP(D1084,[8]Hoja1!$A$2:$B$1115,2,0)</f>
        <v>76622</v>
      </c>
      <c r="D1084" s="31">
        <v>891900289</v>
      </c>
      <c r="E1084" s="31">
        <v>212276622</v>
      </c>
      <c r="F1084" s="61" t="s">
        <v>1210</v>
      </c>
      <c r="G1084" s="33">
        <v>0</v>
      </c>
      <c r="H1084" s="33">
        <v>0</v>
      </c>
      <c r="I1084" s="3">
        <v>354703372</v>
      </c>
      <c r="J1084" s="3">
        <v>406315355</v>
      </c>
      <c r="K1084" s="3">
        <v>0</v>
      </c>
      <c r="L1084" s="3"/>
      <c r="M1084" s="3"/>
      <c r="N1084" s="3"/>
      <c r="O1084" s="3"/>
      <c r="P1084" s="34">
        <f t="shared" si="49"/>
        <v>761018727</v>
      </c>
      <c r="Q1084" s="165">
        <v>522104345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29558614</v>
      </c>
      <c r="X1084" s="3"/>
      <c r="Y1084" s="3">
        <v>0</v>
      </c>
      <c r="Z1084" s="3">
        <v>0</v>
      </c>
      <c r="AA1084" s="3">
        <v>0</v>
      </c>
      <c r="AB1084" s="3"/>
      <c r="AC1084" s="36">
        <f t="shared" si="48"/>
        <v>29558614</v>
      </c>
      <c r="AD1084" s="37">
        <f t="shared" si="50"/>
        <v>209355768</v>
      </c>
      <c r="AE1084" s="144"/>
      <c r="AG1084" s="144"/>
      <c r="AI1084" s="144"/>
    </row>
    <row r="1085" spans="1:35" hidden="1" x14ac:dyDescent="0.25">
      <c r="A1085" s="29">
        <v>1073</v>
      </c>
      <c r="B1085" s="61"/>
      <c r="C1085" s="143" t="str">
        <f>VLOOKUP(D1085,[8]Hoja1!$A$2:$B$1115,2,0)</f>
        <v>76670</v>
      </c>
      <c r="D1085" s="31">
        <v>800100526</v>
      </c>
      <c r="E1085" s="31">
        <v>217076670</v>
      </c>
      <c r="F1085" s="61" t="s">
        <v>395</v>
      </c>
      <c r="G1085" s="33">
        <v>0</v>
      </c>
      <c r="H1085" s="33">
        <v>0</v>
      </c>
      <c r="I1085" s="3">
        <v>178604316</v>
      </c>
      <c r="J1085" s="3">
        <v>219854083</v>
      </c>
      <c r="K1085" s="3">
        <v>0</v>
      </c>
      <c r="L1085" s="3"/>
      <c r="M1085" s="3"/>
      <c r="N1085" s="3"/>
      <c r="O1085" s="3"/>
      <c r="P1085" s="34">
        <f t="shared" si="49"/>
        <v>398458399</v>
      </c>
      <c r="Q1085" s="165">
        <v>279388855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14883693</v>
      </c>
      <c r="X1085" s="3"/>
      <c r="Y1085" s="3">
        <v>0</v>
      </c>
      <c r="Z1085" s="3">
        <v>0</v>
      </c>
      <c r="AA1085" s="3">
        <v>0</v>
      </c>
      <c r="AB1085" s="3"/>
      <c r="AC1085" s="36">
        <f t="shared" si="48"/>
        <v>14883693</v>
      </c>
      <c r="AD1085" s="37">
        <f t="shared" si="50"/>
        <v>104185851</v>
      </c>
      <c r="AE1085" s="144"/>
      <c r="AG1085" s="144"/>
      <c r="AI1085" s="144"/>
    </row>
    <row r="1086" spans="1:35" hidden="1" x14ac:dyDescent="0.25">
      <c r="A1086" s="38">
        <v>1074</v>
      </c>
      <c r="B1086" s="61"/>
      <c r="C1086" s="143" t="str">
        <f>VLOOKUP(D1086,[8]Hoja1!$A$2:$B$1115,2,0)</f>
        <v>76736</v>
      </c>
      <c r="D1086" s="31">
        <v>800100527</v>
      </c>
      <c r="E1086" s="31">
        <v>213676736</v>
      </c>
      <c r="F1086" s="61" t="s">
        <v>1211</v>
      </c>
      <c r="G1086" s="33">
        <v>0</v>
      </c>
      <c r="H1086" s="33">
        <v>0</v>
      </c>
      <c r="I1086" s="3">
        <v>400321592</v>
      </c>
      <c r="J1086" s="3">
        <v>408634833</v>
      </c>
      <c r="K1086" s="3">
        <v>0</v>
      </c>
      <c r="L1086" s="3"/>
      <c r="M1086" s="3"/>
      <c r="N1086" s="3"/>
      <c r="O1086" s="3"/>
      <c r="P1086" s="34">
        <f t="shared" si="49"/>
        <v>808956425</v>
      </c>
      <c r="Q1086" s="165">
        <v>542075365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33360133</v>
      </c>
      <c r="X1086" s="3"/>
      <c r="Y1086" s="3">
        <v>0</v>
      </c>
      <c r="Z1086" s="3">
        <v>0</v>
      </c>
      <c r="AA1086" s="3">
        <v>0</v>
      </c>
      <c r="AB1086" s="3"/>
      <c r="AC1086" s="36">
        <f t="shared" si="48"/>
        <v>33360133</v>
      </c>
      <c r="AD1086" s="37">
        <f t="shared" si="50"/>
        <v>233520927</v>
      </c>
      <c r="AE1086" s="144"/>
      <c r="AG1086" s="144"/>
      <c r="AI1086" s="144"/>
    </row>
    <row r="1087" spans="1:35" hidden="1" x14ac:dyDescent="0.25">
      <c r="A1087" s="29">
        <v>1075</v>
      </c>
      <c r="B1087" s="61"/>
      <c r="C1087" s="143" t="str">
        <f>VLOOKUP(D1087,[8]Hoja1!$A$2:$B$1115,2,0)</f>
        <v>76823</v>
      </c>
      <c r="D1087" s="31">
        <v>891900985</v>
      </c>
      <c r="E1087" s="31">
        <v>212376823</v>
      </c>
      <c r="F1087" s="61" t="s">
        <v>1212</v>
      </c>
      <c r="G1087" s="33">
        <v>0</v>
      </c>
      <c r="H1087" s="33">
        <v>0</v>
      </c>
      <c r="I1087" s="3">
        <v>203293856</v>
      </c>
      <c r="J1087" s="3">
        <v>192270659</v>
      </c>
      <c r="K1087" s="3">
        <v>0</v>
      </c>
      <c r="L1087" s="3"/>
      <c r="M1087" s="3"/>
      <c r="N1087" s="3"/>
      <c r="O1087" s="3"/>
      <c r="P1087" s="34">
        <f t="shared" si="49"/>
        <v>395564515</v>
      </c>
      <c r="Q1087" s="165">
        <v>260035279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16941155</v>
      </c>
      <c r="X1087" s="3"/>
      <c r="Y1087" s="3">
        <v>0</v>
      </c>
      <c r="Z1087" s="3">
        <v>0</v>
      </c>
      <c r="AA1087" s="3">
        <v>0</v>
      </c>
      <c r="AB1087" s="3"/>
      <c r="AC1087" s="36">
        <f t="shared" si="48"/>
        <v>16941155</v>
      </c>
      <c r="AD1087" s="37">
        <f t="shared" si="50"/>
        <v>118588081</v>
      </c>
      <c r="AE1087" s="144"/>
      <c r="AG1087" s="144"/>
      <c r="AI1087" s="144"/>
    </row>
    <row r="1088" spans="1:35" hidden="1" x14ac:dyDescent="0.25">
      <c r="A1088" s="38">
        <v>1076</v>
      </c>
      <c r="B1088" s="61"/>
      <c r="C1088" s="143" t="str">
        <f>VLOOKUP(D1088,[8]Hoja1!$A$2:$B$1115,2,0)</f>
        <v>76828</v>
      </c>
      <c r="D1088" s="31">
        <v>891900764</v>
      </c>
      <c r="E1088" s="31">
        <v>212876828</v>
      </c>
      <c r="F1088" s="61" t="s">
        <v>1213</v>
      </c>
      <c r="G1088" s="33">
        <v>0</v>
      </c>
      <c r="H1088" s="33">
        <v>0</v>
      </c>
      <c r="I1088" s="3">
        <v>266868732</v>
      </c>
      <c r="J1088" s="3">
        <v>297757923</v>
      </c>
      <c r="K1088" s="3">
        <v>0</v>
      </c>
      <c r="L1088" s="3"/>
      <c r="M1088" s="3"/>
      <c r="N1088" s="3"/>
      <c r="O1088" s="3"/>
      <c r="P1088" s="34">
        <f t="shared" si="49"/>
        <v>564626655</v>
      </c>
      <c r="Q1088" s="165">
        <v>376041636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22239061</v>
      </c>
      <c r="X1088" s="3"/>
      <c r="Y1088" s="3">
        <v>0</v>
      </c>
      <c r="Z1088" s="3">
        <v>0</v>
      </c>
      <c r="AA1088" s="3">
        <v>0</v>
      </c>
      <c r="AB1088" s="3"/>
      <c r="AC1088" s="36">
        <f t="shared" si="48"/>
        <v>22239061</v>
      </c>
      <c r="AD1088" s="37">
        <f t="shared" si="50"/>
        <v>166345958</v>
      </c>
      <c r="AE1088" s="144"/>
      <c r="AG1088" s="144"/>
      <c r="AI1088" s="144"/>
    </row>
    <row r="1089" spans="1:35" hidden="1" x14ac:dyDescent="0.25">
      <c r="A1089" s="29">
        <v>1077</v>
      </c>
      <c r="B1089" s="61"/>
      <c r="C1089" s="143" t="str">
        <f>VLOOKUP(D1089,[8]Hoja1!$A$2:$B$1115,2,0)</f>
        <v>76845</v>
      </c>
      <c r="D1089" s="31">
        <v>800100529</v>
      </c>
      <c r="E1089" s="31">
        <v>214576845</v>
      </c>
      <c r="F1089" s="61" t="s">
        <v>1214</v>
      </c>
      <c r="G1089" s="33">
        <v>0</v>
      </c>
      <c r="H1089" s="33">
        <v>0</v>
      </c>
      <c r="I1089" s="3">
        <v>61198244</v>
      </c>
      <c r="J1089" s="3">
        <v>79329831</v>
      </c>
      <c r="K1089" s="3">
        <v>0</v>
      </c>
      <c r="L1089" s="3"/>
      <c r="M1089" s="3"/>
      <c r="N1089" s="3"/>
      <c r="O1089" s="3"/>
      <c r="P1089" s="34">
        <f t="shared" si="49"/>
        <v>140528075</v>
      </c>
      <c r="Q1089" s="165">
        <v>99729247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5099854</v>
      </c>
      <c r="X1089" s="3"/>
      <c r="Y1089" s="3">
        <v>0</v>
      </c>
      <c r="Z1089" s="3">
        <v>0</v>
      </c>
      <c r="AA1089" s="3">
        <v>0</v>
      </c>
      <c r="AB1089" s="3"/>
      <c r="AC1089" s="36">
        <f t="shared" si="48"/>
        <v>5099854</v>
      </c>
      <c r="AD1089" s="37">
        <f t="shared" si="50"/>
        <v>35698974</v>
      </c>
      <c r="AE1089" s="144"/>
      <c r="AG1089" s="144"/>
      <c r="AI1089" s="144"/>
    </row>
    <row r="1090" spans="1:35" hidden="1" x14ac:dyDescent="0.25">
      <c r="A1090" s="38">
        <v>1078</v>
      </c>
      <c r="B1090" s="61"/>
      <c r="C1090" s="143" t="str">
        <f>VLOOKUP(D1090,[8]Hoja1!$A$2:$B$1115,2,0)</f>
        <v>76863</v>
      </c>
      <c r="D1090" s="31">
        <v>891901155</v>
      </c>
      <c r="E1090" s="31">
        <v>216376863</v>
      </c>
      <c r="F1090" s="61" t="s">
        <v>1215</v>
      </c>
      <c r="G1090" s="33">
        <v>0</v>
      </c>
      <c r="H1090" s="33">
        <v>0</v>
      </c>
      <c r="I1090" s="3">
        <v>95588460</v>
      </c>
      <c r="J1090" s="3">
        <v>102212041</v>
      </c>
      <c r="K1090" s="3">
        <v>0</v>
      </c>
      <c r="L1090" s="3"/>
      <c r="M1090" s="3"/>
      <c r="N1090" s="3"/>
      <c r="O1090" s="3"/>
      <c r="P1090" s="34">
        <f t="shared" si="49"/>
        <v>197800501</v>
      </c>
      <c r="Q1090" s="165">
        <v>131295470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7965705</v>
      </c>
      <c r="X1090" s="3"/>
      <c r="Y1090" s="3">
        <v>0</v>
      </c>
      <c r="Z1090" s="3">
        <v>0</v>
      </c>
      <c r="AA1090" s="3">
        <v>0</v>
      </c>
      <c r="AB1090" s="3"/>
      <c r="AC1090" s="36">
        <f t="shared" si="48"/>
        <v>7965705</v>
      </c>
      <c r="AD1090" s="37">
        <f t="shared" si="50"/>
        <v>58539326</v>
      </c>
      <c r="AE1090" s="144"/>
      <c r="AG1090" s="144"/>
      <c r="AI1090" s="144"/>
    </row>
    <row r="1091" spans="1:35" hidden="1" x14ac:dyDescent="0.25">
      <c r="A1091" s="29">
        <v>1079</v>
      </c>
      <c r="B1091" s="61"/>
      <c r="C1091" s="143" t="str">
        <f>VLOOKUP(D1091,[8]Hoja1!$A$2:$B$1115,2,0)</f>
        <v>76869</v>
      </c>
      <c r="D1091" s="31">
        <v>800243022</v>
      </c>
      <c r="E1091" s="31">
        <v>216976869</v>
      </c>
      <c r="F1091" s="61" t="s">
        <v>1216</v>
      </c>
      <c r="G1091" s="33">
        <v>0</v>
      </c>
      <c r="H1091" s="33">
        <v>0</v>
      </c>
      <c r="I1091" s="3">
        <v>130077984</v>
      </c>
      <c r="J1091" s="3">
        <v>159537985</v>
      </c>
      <c r="K1091" s="3">
        <v>0</v>
      </c>
      <c r="L1091" s="3"/>
      <c r="M1091" s="3"/>
      <c r="N1091" s="3"/>
      <c r="O1091" s="3"/>
      <c r="P1091" s="34">
        <f t="shared" si="49"/>
        <v>289615969</v>
      </c>
      <c r="Q1091" s="165">
        <v>200705744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10839832</v>
      </c>
      <c r="X1091" s="3"/>
      <c r="Y1091" s="3">
        <v>0</v>
      </c>
      <c r="Z1091" s="3">
        <v>0</v>
      </c>
      <c r="AA1091" s="3">
        <v>0</v>
      </c>
      <c r="AB1091" s="3"/>
      <c r="AC1091" s="36">
        <f t="shared" si="48"/>
        <v>10839832</v>
      </c>
      <c r="AD1091" s="37">
        <f t="shared" si="50"/>
        <v>78070393</v>
      </c>
      <c r="AE1091" s="144"/>
      <c r="AG1091" s="144"/>
      <c r="AI1091" s="144"/>
    </row>
    <row r="1092" spans="1:35" hidden="1" x14ac:dyDescent="0.25">
      <c r="A1092" s="38">
        <v>1080</v>
      </c>
      <c r="B1092" s="61"/>
      <c r="C1092" s="143" t="str">
        <f>VLOOKUP(D1092,[8]Hoja1!$A$2:$B$1115,2,0)</f>
        <v>76890</v>
      </c>
      <c r="D1092" s="31">
        <v>800100531</v>
      </c>
      <c r="E1092" s="31">
        <v>219076890</v>
      </c>
      <c r="F1092" s="61" t="s">
        <v>1217</v>
      </c>
      <c r="G1092" s="33">
        <v>0</v>
      </c>
      <c r="H1092" s="33">
        <v>0</v>
      </c>
      <c r="I1092" s="3">
        <v>201926116</v>
      </c>
      <c r="J1092" s="3">
        <v>255513615</v>
      </c>
      <c r="K1092" s="3">
        <v>0</v>
      </c>
      <c r="L1092" s="3"/>
      <c r="M1092" s="3"/>
      <c r="N1092" s="3"/>
      <c r="O1092" s="3"/>
      <c r="P1092" s="34">
        <f t="shared" si="49"/>
        <v>457439731</v>
      </c>
      <c r="Q1092" s="165">
        <v>322822319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16827176</v>
      </c>
      <c r="X1092" s="3"/>
      <c r="Y1092" s="3">
        <v>0</v>
      </c>
      <c r="Z1092" s="3">
        <v>0</v>
      </c>
      <c r="AA1092" s="3">
        <v>0</v>
      </c>
      <c r="AB1092" s="3"/>
      <c r="AC1092" s="36">
        <f t="shared" si="48"/>
        <v>16827176</v>
      </c>
      <c r="AD1092" s="37">
        <f t="shared" si="50"/>
        <v>117790236</v>
      </c>
      <c r="AE1092" s="144"/>
      <c r="AG1092" s="144"/>
      <c r="AI1092" s="144"/>
    </row>
    <row r="1093" spans="1:35" hidden="1" x14ac:dyDescent="0.25">
      <c r="A1093" s="29">
        <v>1081</v>
      </c>
      <c r="B1093" s="61"/>
      <c r="C1093" s="143" t="str">
        <f>VLOOKUP(D1093,[8]Hoja1!$A$2:$B$1115,2,0)</f>
        <v>76895</v>
      </c>
      <c r="D1093" s="31">
        <v>891900624</v>
      </c>
      <c r="E1093" s="31">
        <v>219576895</v>
      </c>
      <c r="F1093" s="61" t="s">
        <v>1218</v>
      </c>
      <c r="G1093" s="33">
        <v>0</v>
      </c>
      <c r="H1093" s="33">
        <v>0</v>
      </c>
      <c r="I1093" s="3">
        <v>424428776</v>
      </c>
      <c r="J1093" s="3">
        <v>510874046</v>
      </c>
      <c r="K1093" s="3">
        <v>0</v>
      </c>
      <c r="L1093" s="3"/>
      <c r="M1093" s="3"/>
      <c r="N1093" s="3"/>
      <c r="O1093" s="3"/>
      <c r="P1093" s="34">
        <f t="shared" si="49"/>
        <v>935302822</v>
      </c>
      <c r="Q1093" s="165">
        <v>652350306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35369065</v>
      </c>
      <c r="X1093" s="3"/>
      <c r="Y1093" s="3">
        <v>0</v>
      </c>
      <c r="Z1093" s="3">
        <v>0</v>
      </c>
      <c r="AA1093" s="3">
        <v>0</v>
      </c>
      <c r="AB1093" s="3"/>
      <c r="AC1093" s="36">
        <f t="shared" si="48"/>
        <v>35369065</v>
      </c>
      <c r="AD1093" s="37">
        <f t="shared" si="50"/>
        <v>247583451</v>
      </c>
      <c r="AE1093" s="144"/>
      <c r="AG1093" s="144"/>
      <c r="AI1093" s="144"/>
    </row>
    <row r="1094" spans="1:35" hidden="1" x14ac:dyDescent="0.25">
      <c r="A1094" s="38">
        <v>1082</v>
      </c>
      <c r="B1094" s="61"/>
      <c r="C1094" s="143" t="str">
        <f>VLOOKUP(D1094,[8]Hoja1!$A$2:$B$1115,2,0)</f>
        <v>81001</v>
      </c>
      <c r="D1094" s="31">
        <v>800102504</v>
      </c>
      <c r="E1094" s="31">
        <v>210181001</v>
      </c>
      <c r="F1094" s="61" t="s">
        <v>1219</v>
      </c>
      <c r="G1094" s="33">
        <v>0</v>
      </c>
      <c r="H1094" s="33">
        <v>0</v>
      </c>
      <c r="I1094" s="3">
        <v>2612345696</v>
      </c>
      <c r="J1094" s="3">
        <v>2124613165</v>
      </c>
      <c r="K1094" s="3">
        <v>0</v>
      </c>
      <c r="L1094" s="3"/>
      <c r="M1094" s="3"/>
      <c r="N1094" s="3"/>
      <c r="O1094" s="3"/>
      <c r="P1094" s="34">
        <f t="shared" si="49"/>
        <v>4736958861</v>
      </c>
      <c r="Q1094" s="165">
        <v>2995395065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217695475</v>
      </c>
      <c r="X1094" s="3"/>
      <c r="Y1094" s="3">
        <v>0</v>
      </c>
      <c r="Z1094" s="3">
        <v>0</v>
      </c>
      <c r="AA1094" s="3">
        <v>0</v>
      </c>
      <c r="AB1094" s="3"/>
      <c r="AC1094" s="36">
        <f t="shared" si="48"/>
        <v>217695475</v>
      </c>
      <c r="AD1094" s="37">
        <f t="shared" si="50"/>
        <v>1523868321</v>
      </c>
      <c r="AE1094" s="144"/>
      <c r="AG1094" s="144"/>
      <c r="AI1094" s="144"/>
    </row>
    <row r="1095" spans="1:35" hidden="1" x14ac:dyDescent="0.25">
      <c r="A1095" s="29">
        <v>1083</v>
      </c>
      <c r="B1095" s="61"/>
      <c r="C1095" s="143" t="str">
        <f>VLOOKUP(D1095,[8]Hoja1!$A$2:$B$1115,2,0)</f>
        <v>81065</v>
      </c>
      <c r="D1095" s="31">
        <v>892099494</v>
      </c>
      <c r="E1095" s="31">
        <v>216581065</v>
      </c>
      <c r="F1095" s="61" t="s">
        <v>1220</v>
      </c>
      <c r="G1095" s="33">
        <v>0</v>
      </c>
      <c r="H1095" s="33">
        <v>0</v>
      </c>
      <c r="I1095" s="3">
        <v>1722640160</v>
      </c>
      <c r="J1095" s="3">
        <v>1534257968</v>
      </c>
      <c r="K1095" s="3">
        <v>0</v>
      </c>
      <c r="L1095" s="3"/>
      <c r="M1095" s="3"/>
      <c r="N1095" s="3"/>
      <c r="O1095" s="3"/>
      <c r="P1095" s="34">
        <f t="shared" si="49"/>
        <v>3256898128</v>
      </c>
      <c r="Q1095" s="165">
        <v>2108471356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143553347</v>
      </c>
      <c r="X1095" s="3"/>
      <c r="Y1095" s="3">
        <v>0</v>
      </c>
      <c r="Z1095" s="3">
        <v>0</v>
      </c>
      <c r="AA1095" s="3">
        <v>0</v>
      </c>
      <c r="AB1095" s="3"/>
      <c r="AC1095" s="36">
        <f t="shared" si="48"/>
        <v>143553347</v>
      </c>
      <c r="AD1095" s="37">
        <f t="shared" si="50"/>
        <v>1004873425</v>
      </c>
      <c r="AE1095" s="144"/>
      <c r="AG1095" s="144"/>
      <c r="AI1095" s="144"/>
    </row>
    <row r="1096" spans="1:35" hidden="1" x14ac:dyDescent="0.25">
      <c r="A1096" s="38">
        <v>1084</v>
      </c>
      <c r="B1096" s="61"/>
      <c r="C1096" s="143" t="str">
        <f>VLOOKUP(D1096,[8]Hoja1!$A$2:$B$1115,2,0)</f>
        <v>81220</v>
      </c>
      <c r="D1096" s="31">
        <v>800014434</v>
      </c>
      <c r="E1096" s="31">
        <v>212081220</v>
      </c>
      <c r="F1096" s="61" t="s">
        <v>1221</v>
      </c>
      <c r="G1096" s="33">
        <v>0</v>
      </c>
      <c r="H1096" s="33">
        <v>0</v>
      </c>
      <c r="I1096" s="3">
        <v>97634112</v>
      </c>
      <c r="J1096" s="3">
        <v>99497855</v>
      </c>
      <c r="K1096" s="3">
        <v>0</v>
      </c>
      <c r="L1096" s="3"/>
      <c r="M1096" s="3"/>
      <c r="N1096" s="3"/>
      <c r="O1096" s="3"/>
      <c r="P1096" s="34">
        <f t="shared" si="49"/>
        <v>197131967</v>
      </c>
      <c r="Q1096" s="165">
        <v>132042559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8136176</v>
      </c>
      <c r="X1096" s="3"/>
      <c r="Y1096" s="3">
        <v>0</v>
      </c>
      <c r="Z1096" s="3">
        <v>0</v>
      </c>
      <c r="AA1096" s="3">
        <v>0</v>
      </c>
      <c r="AB1096" s="3"/>
      <c r="AC1096" s="36">
        <f t="shared" si="48"/>
        <v>8136176</v>
      </c>
      <c r="AD1096" s="37">
        <f t="shared" si="50"/>
        <v>56953232</v>
      </c>
      <c r="AE1096" s="144"/>
      <c r="AG1096" s="144"/>
      <c r="AI1096" s="144"/>
    </row>
    <row r="1097" spans="1:35" hidden="1" x14ac:dyDescent="0.25">
      <c r="A1097" s="29">
        <v>1085</v>
      </c>
      <c r="B1097" s="61"/>
      <c r="C1097" s="143" t="str">
        <f>VLOOKUP(D1097,[8]Hoja1!$A$2:$B$1115,2,0)</f>
        <v>81300</v>
      </c>
      <c r="D1097" s="31">
        <v>800136069</v>
      </c>
      <c r="E1097" s="31">
        <v>210081300</v>
      </c>
      <c r="F1097" s="61" t="s">
        <v>1222</v>
      </c>
      <c r="G1097" s="33">
        <v>0</v>
      </c>
      <c r="H1097" s="33">
        <v>0</v>
      </c>
      <c r="I1097" s="3">
        <v>765026400</v>
      </c>
      <c r="J1097" s="3">
        <v>658789124</v>
      </c>
      <c r="K1097" s="3">
        <v>0</v>
      </c>
      <c r="L1097" s="3"/>
      <c r="M1097" s="3"/>
      <c r="N1097" s="3"/>
      <c r="O1097" s="3"/>
      <c r="P1097" s="34">
        <f t="shared" si="49"/>
        <v>1423815524</v>
      </c>
      <c r="Q1097" s="165">
        <v>913797924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63752200</v>
      </c>
      <c r="X1097" s="3"/>
      <c r="Y1097" s="3">
        <v>0</v>
      </c>
      <c r="Z1097" s="3">
        <v>0</v>
      </c>
      <c r="AA1097" s="3">
        <v>0</v>
      </c>
      <c r="AB1097" s="3"/>
      <c r="AC1097" s="36">
        <f t="shared" si="48"/>
        <v>63752200</v>
      </c>
      <c r="AD1097" s="37">
        <f t="shared" si="50"/>
        <v>446265400</v>
      </c>
      <c r="AE1097" s="144"/>
      <c r="AG1097" s="144"/>
      <c r="AI1097" s="144"/>
    </row>
    <row r="1098" spans="1:35" hidden="1" x14ac:dyDescent="0.25">
      <c r="A1098" s="38">
        <v>1086</v>
      </c>
      <c r="B1098" s="61"/>
      <c r="C1098" s="143" t="str">
        <f>VLOOKUP(D1098,[8]Hoja1!$A$2:$B$1115,2,0)</f>
        <v>81591</v>
      </c>
      <c r="D1098" s="31">
        <v>800102798</v>
      </c>
      <c r="E1098" s="31">
        <v>219181591</v>
      </c>
      <c r="F1098" s="61" t="s">
        <v>1223</v>
      </c>
      <c r="G1098" s="33">
        <v>0</v>
      </c>
      <c r="H1098" s="33">
        <v>0</v>
      </c>
      <c r="I1098" s="3">
        <v>104395406</v>
      </c>
      <c r="J1098" s="3">
        <v>92175437</v>
      </c>
      <c r="K1098" s="3">
        <v>0</v>
      </c>
      <c r="L1098" s="3"/>
      <c r="M1098" s="3"/>
      <c r="N1098" s="3"/>
      <c r="O1098" s="3"/>
      <c r="P1098" s="34">
        <f t="shared" si="49"/>
        <v>196570843</v>
      </c>
      <c r="Q1098" s="165">
        <v>126973905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8699617</v>
      </c>
      <c r="X1098" s="3"/>
      <c r="Y1098" s="3">
        <v>0</v>
      </c>
      <c r="Z1098" s="3">
        <v>0</v>
      </c>
      <c r="AA1098" s="3">
        <v>0</v>
      </c>
      <c r="AB1098" s="3"/>
      <c r="AC1098" s="36">
        <f t="shared" si="48"/>
        <v>8699617</v>
      </c>
      <c r="AD1098" s="37">
        <f t="shared" si="50"/>
        <v>60897321</v>
      </c>
      <c r="AE1098" s="144"/>
      <c r="AG1098" s="144"/>
      <c r="AI1098" s="144"/>
    </row>
    <row r="1099" spans="1:35" hidden="1" x14ac:dyDescent="0.25">
      <c r="A1099" s="29">
        <v>1087</v>
      </c>
      <c r="B1099" s="61"/>
      <c r="C1099" s="143" t="str">
        <f>VLOOKUP(D1099,[8]Hoja1!$A$2:$B$1115,2,0)</f>
        <v>81736</v>
      </c>
      <c r="D1099" s="31">
        <v>800102799</v>
      </c>
      <c r="E1099" s="31">
        <v>213681736</v>
      </c>
      <c r="F1099" s="61" t="s">
        <v>1224</v>
      </c>
      <c r="G1099" s="33">
        <v>0</v>
      </c>
      <c r="H1099" s="33">
        <v>0</v>
      </c>
      <c r="I1099" s="3">
        <v>1536326912</v>
      </c>
      <c r="J1099" s="3">
        <v>1462210228</v>
      </c>
      <c r="K1099" s="3">
        <v>0</v>
      </c>
      <c r="L1099" s="3"/>
      <c r="M1099" s="3"/>
      <c r="N1099" s="3"/>
      <c r="O1099" s="3"/>
      <c r="P1099" s="34">
        <f t="shared" si="49"/>
        <v>2998537140</v>
      </c>
      <c r="Q1099" s="165">
        <v>1974319200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128027243</v>
      </c>
      <c r="X1099" s="3"/>
      <c r="Y1099" s="3">
        <v>0</v>
      </c>
      <c r="Z1099" s="3">
        <v>0</v>
      </c>
      <c r="AA1099" s="3">
        <v>0</v>
      </c>
      <c r="AB1099" s="3"/>
      <c r="AC1099" s="36">
        <f t="shared" si="48"/>
        <v>128027243</v>
      </c>
      <c r="AD1099" s="37">
        <f t="shared" si="50"/>
        <v>896190697</v>
      </c>
      <c r="AE1099" s="144"/>
      <c r="AG1099" s="144"/>
      <c r="AI1099" s="144"/>
    </row>
    <row r="1100" spans="1:35" hidden="1" x14ac:dyDescent="0.25">
      <c r="A1100" s="38">
        <v>1088</v>
      </c>
      <c r="B1100" s="61"/>
      <c r="C1100" s="143" t="str">
        <f>VLOOKUP(D1100,[8]Hoja1!$A$2:$B$1115,2,0)</f>
        <v>81794</v>
      </c>
      <c r="D1100" s="31">
        <v>800102801</v>
      </c>
      <c r="E1100" s="31">
        <v>219481794</v>
      </c>
      <c r="F1100" s="61" t="s">
        <v>1225</v>
      </c>
      <c r="G1100" s="33">
        <v>0</v>
      </c>
      <c r="H1100" s="33">
        <v>0</v>
      </c>
      <c r="I1100" s="3">
        <v>2032253824</v>
      </c>
      <c r="J1100" s="3">
        <v>1769114197</v>
      </c>
      <c r="K1100" s="3">
        <v>0</v>
      </c>
      <c r="L1100" s="3"/>
      <c r="M1100" s="3"/>
      <c r="N1100" s="3"/>
      <c r="O1100" s="3"/>
      <c r="P1100" s="34">
        <f t="shared" si="49"/>
        <v>3801368021</v>
      </c>
      <c r="Q1100" s="165">
        <v>2446532137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169354485</v>
      </c>
      <c r="X1100" s="3"/>
      <c r="Y1100" s="3">
        <v>0</v>
      </c>
      <c r="Z1100" s="3">
        <v>0</v>
      </c>
      <c r="AA1100" s="3">
        <v>0</v>
      </c>
      <c r="AB1100" s="3"/>
      <c r="AC1100" s="36">
        <f t="shared" si="48"/>
        <v>169354485</v>
      </c>
      <c r="AD1100" s="37">
        <f t="shared" si="50"/>
        <v>1185481399</v>
      </c>
      <c r="AE1100" s="144"/>
      <c r="AG1100" s="144"/>
      <c r="AI1100" s="144"/>
    </row>
    <row r="1101" spans="1:35" hidden="1" x14ac:dyDescent="0.25">
      <c r="A1101" s="29">
        <v>1089</v>
      </c>
      <c r="B1101" s="61"/>
      <c r="C1101" s="143" t="str">
        <f>VLOOKUP(D1101,[8]Hoja1!$A$2:$B$1115,2,0)</f>
        <v>85010</v>
      </c>
      <c r="D1101" s="31">
        <v>891855200</v>
      </c>
      <c r="E1101" s="31">
        <v>211085010</v>
      </c>
      <c r="F1101" s="61" t="s">
        <v>1226</v>
      </c>
      <c r="G1101" s="33">
        <v>0</v>
      </c>
      <c r="H1101" s="33">
        <v>0</v>
      </c>
      <c r="I1101" s="3">
        <v>696508456</v>
      </c>
      <c r="J1101" s="3">
        <v>749237604</v>
      </c>
      <c r="K1101" s="3">
        <v>0</v>
      </c>
      <c r="L1101" s="3"/>
      <c r="M1101" s="3"/>
      <c r="N1101" s="3"/>
      <c r="O1101" s="3"/>
      <c r="P1101" s="34">
        <f t="shared" si="49"/>
        <v>1445746060</v>
      </c>
      <c r="Q1101" s="165">
        <v>981407088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58042371</v>
      </c>
      <c r="X1101" s="3"/>
      <c r="Y1101" s="3">
        <v>0</v>
      </c>
      <c r="Z1101" s="3">
        <v>0</v>
      </c>
      <c r="AA1101" s="3">
        <v>0</v>
      </c>
      <c r="AB1101" s="3"/>
      <c r="AC1101" s="36">
        <f t="shared" ref="AC1101:AC1147" si="51">SUM(R1101:AA1101)</f>
        <v>58042371</v>
      </c>
      <c r="AD1101" s="37">
        <f t="shared" si="50"/>
        <v>406296601</v>
      </c>
      <c r="AE1101" s="144"/>
      <c r="AG1101" s="144"/>
      <c r="AI1101" s="144"/>
    </row>
    <row r="1102" spans="1:35" hidden="1" x14ac:dyDescent="0.25">
      <c r="A1102" s="38">
        <v>1090</v>
      </c>
      <c r="B1102" s="61"/>
      <c r="C1102" s="143" t="str">
        <f>VLOOKUP(D1102,[8]Hoja1!$A$2:$B$1115,2,0)</f>
        <v>85015</v>
      </c>
      <c r="D1102" s="31">
        <v>800086017</v>
      </c>
      <c r="E1102" s="31">
        <v>211585015</v>
      </c>
      <c r="F1102" s="61" t="s">
        <v>1227</v>
      </c>
      <c r="G1102" s="33">
        <v>0</v>
      </c>
      <c r="H1102" s="33">
        <v>0</v>
      </c>
      <c r="I1102" s="3">
        <v>38601227</v>
      </c>
      <c r="J1102" s="3">
        <v>46677845</v>
      </c>
      <c r="K1102" s="3">
        <v>0</v>
      </c>
      <c r="L1102" s="3"/>
      <c r="M1102" s="3"/>
      <c r="N1102" s="3"/>
      <c r="O1102" s="3"/>
      <c r="P1102" s="34">
        <f t="shared" ref="P1102:P1147" si="52">SUM(G1102:N1102)</f>
        <v>85279072</v>
      </c>
      <c r="Q1102" s="165">
        <v>59544921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3216769</v>
      </c>
      <c r="X1102" s="3"/>
      <c r="Y1102" s="3">
        <v>0</v>
      </c>
      <c r="Z1102" s="3">
        <v>0</v>
      </c>
      <c r="AA1102" s="3">
        <v>0</v>
      </c>
      <c r="AB1102" s="3"/>
      <c r="AC1102" s="36">
        <f t="shared" si="51"/>
        <v>3216769</v>
      </c>
      <c r="AD1102" s="37">
        <f t="shared" si="50"/>
        <v>22517382</v>
      </c>
      <c r="AE1102" s="144"/>
      <c r="AG1102" s="144"/>
      <c r="AI1102" s="144"/>
    </row>
    <row r="1103" spans="1:35" hidden="1" x14ac:dyDescent="0.25">
      <c r="A1103" s="29">
        <v>1091</v>
      </c>
      <c r="B1103" s="61"/>
      <c r="C1103" s="143" t="str">
        <f>VLOOKUP(D1103,[8]Hoja1!$A$2:$B$1115,2,0)</f>
        <v>85125</v>
      </c>
      <c r="D1103" s="31">
        <v>800012638</v>
      </c>
      <c r="E1103" s="31">
        <v>212585125</v>
      </c>
      <c r="F1103" s="61" t="s">
        <v>1228</v>
      </c>
      <c r="G1103" s="33">
        <v>0</v>
      </c>
      <c r="H1103" s="33">
        <v>0</v>
      </c>
      <c r="I1103" s="3">
        <v>505869680</v>
      </c>
      <c r="J1103" s="3">
        <v>447401299</v>
      </c>
      <c r="K1103" s="3">
        <v>0</v>
      </c>
      <c r="L1103" s="3"/>
      <c r="M1103" s="3"/>
      <c r="N1103" s="3"/>
      <c r="O1103" s="3"/>
      <c r="P1103" s="34">
        <f t="shared" si="52"/>
        <v>953270979</v>
      </c>
      <c r="Q1103" s="165">
        <v>616024527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42155807</v>
      </c>
      <c r="X1103" s="3"/>
      <c r="Y1103" s="3">
        <v>0</v>
      </c>
      <c r="Z1103" s="3">
        <v>0</v>
      </c>
      <c r="AA1103" s="3">
        <v>0</v>
      </c>
      <c r="AB1103" s="3"/>
      <c r="AC1103" s="36">
        <f t="shared" si="51"/>
        <v>42155807</v>
      </c>
      <c r="AD1103" s="37">
        <f t="shared" ref="AD1103:AD1147" si="53">+P1103-Q1103+AB1103-AC1103</f>
        <v>295090645</v>
      </c>
      <c r="AE1103" s="144"/>
      <c r="AG1103" s="144"/>
      <c r="AI1103" s="144"/>
    </row>
    <row r="1104" spans="1:35" hidden="1" x14ac:dyDescent="0.25">
      <c r="A1104" s="38">
        <v>1092</v>
      </c>
      <c r="B1104" s="61"/>
      <c r="C1104" s="143" t="str">
        <f>VLOOKUP(D1104,[8]Hoja1!$A$2:$B$1115,2,0)</f>
        <v>85136</v>
      </c>
      <c r="D1104" s="31">
        <v>800103657</v>
      </c>
      <c r="E1104" s="31">
        <v>213685136</v>
      </c>
      <c r="F1104" s="61" t="s">
        <v>1229</v>
      </c>
      <c r="G1104" s="33">
        <v>0</v>
      </c>
      <c r="H1104" s="33">
        <v>0</v>
      </c>
      <c r="I1104" s="3">
        <v>26441356</v>
      </c>
      <c r="J1104" s="3">
        <v>28245449</v>
      </c>
      <c r="K1104" s="3">
        <v>0</v>
      </c>
      <c r="L1104" s="3"/>
      <c r="M1104" s="3"/>
      <c r="N1104" s="3"/>
      <c r="O1104" s="3"/>
      <c r="P1104" s="34">
        <f t="shared" si="52"/>
        <v>54686805</v>
      </c>
      <c r="Q1104" s="165">
        <v>37059233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2203446</v>
      </c>
      <c r="X1104" s="3"/>
      <c r="Y1104" s="3">
        <v>0</v>
      </c>
      <c r="Z1104" s="3">
        <v>0</v>
      </c>
      <c r="AA1104" s="3">
        <v>0</v>
      </c>
      <c r="AB1104" s="3"/>
      <c r="AC1104" s="36">
        <f t="shared" si="51"/>
        <v>2203446</v>
      </c>
      <c r="AD1104" s="37">
        <f t="shared" si="53"/>
        <v>15424126</v>
      </c>
      <c r="AE1104" s="144"/>
      <c r="AG1104" s="144"/>
      <c r="AI1104" s="144"/>
    </row>
    <row r="1105" spans="1:35" hidden="1" x14ac:dyDescent="0.25">
      <c r="A1105" s="29">
        <v>1093</v>
      </c>
      <c r="B1105" s="61"/>
      <c r="C1105" s="143" t="str">
        <f>VLOOKUP(D1105,[8]Hoja1!$A$2:$B$1115,2,0)</f>
        <v>85139</v>
      </c>
      <c r="D1105" s="31">
        <v>800008456</v>
      </c>
      <c r="E1105" s="31">
        <v>213985139</v>
      </c>
      <c r="F1105" s="61" t="s">
        <v>1230</v>
      </c>
      <c r="G1105" s="33">
        <v>0</v>
      </c>
      <c r="H1105" s="33">
        <v>0</v>
      </c>
      <c r="I1105" s="3">
        <v>349078272</v>
      </c>
      <c r="J1105" s="3">
        <v>376355437</v>
      </c>
      <c r="K1105" s="3">
        <v>0</v>
      </c>
      <c r="L1105" s="3"/>
      <c r="M1105" s="3"/>
      <c r="N1105" s="3"/>
      <c r="O1105" s="3"/>
      <c r="P1105" s="34">
        <f t="shared" si="52"/>
        <v>725433709</v>
      </c>
      <c r="Q1105" s="165">
        <v>492714861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29089856</v>
      </c>
      <c r="X1105" s="3"/>
      <c r="Y1105" s="3">
        <v>0</v>
      </c>
      <c r="Z1105" s="3">
        <v>0</v>
      </c>
      <c r="AA1105" s="3">
        <v>0</v>
      </c>
      <c r="AB1105" s="3"/>
      <c r="AC1105" s="36">
        <f t="shared" si="51"/>
        <v>29089856</v>
      </c>
      <c r="AD1105" s="37">
        <f t="shared" si="53"/>
        <v>203628992</v>
      </c>
      <c r="AE1105" s="144"/>
      <c r="AG1105" s="144"/>
      <c r="AI1105" s="144"/>
    </row>
    <row r="1106" spans="1:35" hidden="1" x14ac:dyDescent="0.25">
      <c r="A1106" s="38">
        <v>1094</v>
      </c>
      <c r="B1106" s="61"/>
      <c r="C1106" s="143" t="str">
        <f>VLOOKUP(D1106,[8]Hoja1!$A$2:$B$1115,2,0)</f>
        <v>85162</v>
      </c>
      <c r="D1106" s="31">
        <v>891857824</v>
      </c>
      <c r="E1106" s="31">
        <v>216285162</v>
      </c>
      <c r="F1106" s="61" t="s">
        <v>1231</v>
      </c>
      <c r="G1106" s="33">
        <v>0</v>
      </c>
      <c r="H1106" s="33">
        <v>0</v>
      </c>
      <c r="I1106" s="3">
        <v>287338760</v>
      </c>
      <c r="J1106" s="3">
        <v>313512546</v>
      </c>
      <c r="K1106" s="3">
        <v>0</v>
      </c>
      <c r="L1106" s="3"/>
      <c r="M1106" s="3"/>
      <c r="N1106" s="3"/>
      <c r="O1106" s="3"/>
      <c r="P1106" s="34">
        <f t="shared" si="52"/>
        <v>600851306</v>
      </c>
      <c r="Q1106" s="165">
        <v>409292134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23944897</v>
      </c>
      <c r="X1106" s="3"/>
      <c r="Y1106" s="3">
        <v>0</v>
      </c>
      <c r="Z1106" s="3">
        <v>0</v>
      </c>
      <c r="AA1106" s="3">
        <v>0</v>
      </c>
      <c r="AB1106" s="3"/>
      <c r="AC1106" s="36">
        <f t="shared" si="51"/>
        <v>23944897</v>
      </c>
      <c r="AD1106" s="37">
        <f t="shared" si="53"/>
        <v>167614275</v>
      </c>
      <c r="AE1106" s="144"/>
      <c r="AG1106" s="144"/>
      <c r="AI1106" s="144"/>
    </row>
    <row r="1107" spans="1:35" hidden="1" x14ac:dyDescent="0.25">
      <c r="A1107" s="29">
        <v>1095</v>
      </c>
      <c r="B1107" s="61"/>
      <c r="C1107" s="143" t="str">
        <f>VLOOKUP(D1107,[8]Hoja1!$A$2:$B$1115,2,0)</f>
        <v>85225</v>
      </c>
      <c r="D1107" s="31">
        <v>800099425</v>
      </c>
      <c r="E1107" s="31">
        <v>212585225</v>
      </c>
      <c r="F1107" s="61" t="s">
        <v>1232</v>
      </c>
      <c r="G1107" s="33">
        <v>0</v>
      </c>
      <c r="H1107" s="33">
        <v>0</v>
      </c>
      <c r="I1107" s="3">
        <v>239221808</v>
      </c>
      <c r="J1107" s="3">
        <v>219241825</v>
      </c>
      <c r="K1107" s="3">
        <v>0</v>
      </c>
      <c r="L1107" s="3"/>
      <c r="M1107" s="3"/>
      <c r="N1107" s="3"/>
      <c r="O1107" s="3"/>
      <c r="P1107" s="34">
        <f t="shared" si="52"/>
        <v>458463633</v>
      </c>
      <c r="Q1107" s="165">
        <v>298982429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19935151</v>
      </c>
      <c r="X1107" s="3"/>
      <c r="Y1107" s="3">
        <v>0</v>
      </c>
      <c r="Z1107" s="3">
        <v>0</v>
      </c>
      <c r="AA1107" s="3">
        <v>0</v>
      </c>
      <c r="AB1107" s="3"/>
      <c r="AC1107" s="36">
        <f t="shared" si="51"/>
        <v>19935151</v>
      </c>
      <c r="AD1107" s="37">
        <f t="shared" si="53"/>
        <v>139546053</v>
      </c>
      <c r="AE1107" s="144"/>
      <c r="AG1107" s="144"/>
      <c r="AI1107" s="144"/>
    </row>
    <row r="1108" spans="1:35" hidden="1" x14ac:dyDescent="0.25">
      <c r="A1108" s="38">
        <v>1096</v>
      </c>
      <c r="B1108" s="61"/>
      <c r="C1108" s="143" t="str">
        <f>VLOOKUP(D1108,[8]Hoja1!$A$2:$B$1115,2,0)</f>
        <v>85230</v>
      </c>
      <c r="D1108" s="31">
        <v>892099392</v>
      </c>
      <c r="E1108" s="31">
        <v>213085230</v>
      </c>
      <c r="F1108" s="61" t="s">
        <v>1233</v>
      </c>
      <c r="G1108" s="33">
        <v>0</v>
      </c>
      <c r="H1108" s="33">
        <v>0</v>
      </c>
      <c r="I1108" s="3">
        <v>353181360</v>
      </c>
      <c r="J1108" s="3">
        <v>322904644</v>
      </c>
      <c r="K1108" s="3">
        <v>0</v>
      </c>
      <c r="L1108" s="3"/>
      <c r="M1108" s="3"/>
      <c r="N1108" s="3"/>
      <c r="O1108" s="3"/>
      <c r="P1108" s="34">
        <f t="shared" si="52"/>
        <v>676086004</v>
      </c>
      <c r="Q1108" s="165">
        <v>440631764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29431780</v>
      </c>
      <c r="X1108" s="3"/>
      <c r="Y1108" s="3">
        <v>0</v>
      </c>
      <c r="Z1108" s="3">
        <v>0</v>
      </c>
      <c r="AA1108" s="3">
        <v>0</v>
      </c>
      <c r="AB1108" s="3"/>
      <c r="AC1108" s="36">
        <f t="shared" si="51"/>
        <v>29431780</v>
      </c>
      <c r="AD1108" s="37">
        <f t="shared" si="53"/>
        <v>206022460</v>
      </c>
      <c r="AE1108" s="144"/>
      <c r="AG1108" s="144"/>
      <c r="AI1108" s="144"/>
    </row>
    <row r="1109" spans="1:35" hidden="1" x14ac:dyDescent="0.25">
      <c r="A1109" s="29">
        <v>1097</v>
      </c>
      <c r="B1109" s="61"/>
      <c r="C1109" s="143" t="str">
        <f>VLOOKUP(D1109,[8]Hoja1!$A$2:$B$1115,2,0)</f>
        <v>85250</v>
      </c>
      <c r="D1109" s="31">
        <v>800103659</v>
      </c>
      <c r="E1109" s="31">
        <v>215085250</v>
      </c>
      <c r="F1109" s="61" t="s">
        <v>1234</v>
      </c>
      <c r="G1109" s="33">
        <v>0</v>
      </c>
      <c r="H1109" s="33">
        <v>0</v>
      </c>
      <c r="I1109" s="3">
        <v>1098088736</v>
      </c>
      <c r="J1109" s="3">
        <v>1007202507</v>
      </c>
      <c r="K1109" s="3">
        <v>0</v>
      </c>
      <c r="L1109" s="3"/>
      <c r="M1109" s="3"/>
      <c r="N1109" s="3"/>
      <c r="O1109" s="3"/>
      <c r="P1109" s="34">
        <f t="shared" si="52"/>
        <v>2105291243</v>
      </c>
      <c r="Q1109" s="165">
        <v>1373232087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91507395</v>
      </c>
      <c r="X1109" s="3"/>
      <c r="Y1109" s="3">
        <v>0</v>
      </c>
      <c r="Z1109" s="3">
        <v>0</v>
      </c>
      <c r="AA1109" s="3">
        <v>0</v>
      </c>
      <c r="AB1109" s="3"/>
      <c r="AC1109" s="36">
        <f t="shared" si="51"/>
        <v>91507395</v>
      </c>
      <c r="AD1109" s="37">
        <f t="shared" si="53"/>
        <v>640551761</v>
      </c>
      <c r="AE1109" s="144"/>
      <c r="AG1109" s="144"/>
      <c r="AI1109" s="144"/>
    </row>
    <row r="1110" spans="1:35" hidden="1" x14ac:dyDescent="0.25">
      <c r="A1110" s="38">
        <v>1098</v>
      </c>
      <c r="B1110" s="61"/>
      <c r="C1110" s="143" t="str">
        <f>VLOOKUP(D1110,[8]Hoja1!$A$2:$B$1115,2,0)</f>
        <v>85263</v>
      </c>
      <c r="D1110" s="31">
        <v>800099429</v>
      </c>
      <c r="E1110" s="31">
        <v>216385263</v>
      </c>
      <c r="F1110" s="61" t="s">
        <v>1235</v>
      </c>
      <c r="G1110" s="33">
        <v>0</v>
      </c>
      <c r="H1110" s="33">
        <v>0</v>
      </c>
      <c r="I1110" s="3">
        <v>312855832</v>
      </c>
      <c r="J1110" s="3">
        <v>304660662</v>
      </c>
      <c r="K1110" s="3">
        <v>0</v>
      </c>
      <c r="L1110" s="3"/>
      <c r="M1110" s="3"/>
      <c r="N1110" s="3"/>
      <c r="O1110" s="3"/>
      <c r="P1110" s="34">
        <f t="shared" si="52"/>
        <v>617516494</v>
      </c>
      <c r="Q1110" s="165">
        <v>408945938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26071319</v>
      </c>
      <c r="X1110" s="3"/>
      <c r="Y1110" s="3">
        <v>0</v>
      </c>
      <c r="Z1110" s="3">
        <v>0</v>
      </c>
      <c r="AA1110" s="3">
        <v>0</v>
      </c>
      <c r="AB1110" s="3"/>
      <c r="AC1110" s="36">
        <f t="shared" si="51"/>
        <v>26071319</v>
      </c>
      <c r="AD1110" s="37">
        <f t="shared" si="53"/>
        <v>182499237</v>
      </c>
      <c r="AE1110" s="144"/>
      <c r="AG1110" s="144"/>
      <c r="AI1110" s="144"/>
    </row>
    <row r="1111" spans="1:35" hidden="1" x14ac:dyDescent="0.25">
      <c r="A1111" s="29">
        <v>1099</v>
      </c>
      <c r="B1111" s="61"/>
      <c r="C1111" s="143" t="str">
        <f>VLOOKUP(D1111,[8]Hoja1!$A$2:$B$1115,2,0)</f>
        <v>85279</v>
      </c>
      <c r="D1111" s="31">
        <v>800103661</v>
      </c>
      <c r="E1111" s="31">
        <v>217985279</v>
      </c>
      <c r="F1111" s="61" t="s">
        <v>1236</v>
      </c>
      <c r="G1111" s="33">
        <v>0</v>
      </c>
      <c r="H1111" s="33">
        <v>0</v>
      </c>
      <c r="I1111" s="3">
        <v>22146208</v>
      </c>
      <c r="J1111" s="3">
        <v>22986910</v>
      </c>
      <c r="K1111" s="3">
        <v>0</v>
      </c>
      <c r="L1111" s="3"/>
      <c r="M1111" s="3"/>
      <c r="N1111" s="3"/>
      <c r="O1111" s="3"/>
      <c r="P1111" s="34">
        <f t="shared" si="52"/>
        <v>45133118</v>
      </c>
      <c r="Q1111" s="165">
        <v>30368978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1845517</v>
      </c>
      <c r="X1111" s="3"/>
      <c r="Y1111" s="3">
        <v>0</v>
      </c>
      <c r="Z1111" s="3">
        <v>0</v>
      </c>
      <c r="AA1111" s="3">
        <v>0</v>
      </c>
      <c r="AB1111" s="3"/>
      <c r="AC1111" s="36">
        <f t="shared" si="51"/>
        <v>1845517</v>
      </c>
      <c r="AD1111" s="37">
        <f t="shared" si="53"/>
        <v>12918623</v>
      </c>
      <c r="AE1111" s="144"/>
      <c r="AG1111" s="144"/>
      <c r="AI1111" s="144"/>
    </row>
    <row r="1112" spans="1:35" hidden="1" x14ac:dyDescent="0.25">
      <c r="A1112" s="38">
        <v>1100</v>
      </c>
      <c r="B1112" s="61"/>
      <c r="C1112" s="143" t="str">
        <f>VLOOKUP(D1112,[8]Hoja1!$A$2:$B$1115,2,0)</f>
        <v>85300</v>
      </c>
      <c r="D1112" s="31">
        <v>891857823</v>
      </c>
      <c r="E1112" s="31">
        <v>210085300</v>
      </c>
      <c r="F1112" s="61" t="s">
        <v>386</v>
      </c>
      <c r="G1112" s="33">
        <v>0</v>
      </c>
      <c r="H1112" s="33">
        <v>0</v>
      </c>
      <c r="I1112" s="3">
        <v>58464390</v>
      </c>
      <c r="J1112" s="3">
        <v>70282940</v>
      </c>
      <c r="K1112" s="3">
        <v>0</v>
      </c>
      <c r="L1112" s="3"/>
      <c r="M1112" s="3"/>
      <c r="N1112" s="3"/>
      <c r="O1112" s="3"/>
      <c r="P1112" s="34">
        <f t="shared" si="52"/>
        <v>128747330</v>
      </c>
      <c r="Q1112" s="165">
        <v>89771072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4872033</v>
      </c>
      <c r="X1112" s="3"/>
      <c r="Y1112" s="3">
        <v>0</v>
      </c>
      <c r="Z1112" s="3">
        <v>0</v>
      </c>
      <c r="AA1112" s="3">
        <v>0</v>
      </c>
      <c r="AB1112" s="3"/>
      <c r="AC1112" s="36">
        <f t="shared" si="51"/>
        <v>4872033</v>
      </c>
      <c r="AD1112" s="37">
        <f t="shared" si="53"/>
        <v>34104225</v>
      </c>
      <c r="AE1112" s="144"/>
      <c r="AG1112" s="144"/>
      <c r="AI1112" s="144"/>
    </row>
    <row r="1113" spans="1:35" hidden="1" x14ac:dyDescent="0.25">
      <c r="A1113" s="29">
        <v>1101</v>
      </c>
      <c r="B1113" s="61"/>
      <c r="C1113" s="143" t="str">
        <f>VLOOKUP(D1113,[8]Hoja1!$A$2:$B$1115,2,0)</f>
        <v>85315</v>
      </c>
      <c r="D1113" s="31">
        <v>800103663</v>
      </c>
      <c r="E1113" s="31">
        <v>211585315</v>
      </c>
      <c r="F1113" s="61" t="s">
        <v>1237</v>
      </c>
      <c r="G1113" s="33">
        <v>0</v>
      </c>
      <c r="H1113" s="33">
        <v>0</v>
      </c>
      <c r="I1113" s="3">
        <v>40084941</v>
      </c>
      <c r="J1113" s="3">
        <v>39795359</v>
      </c>
      <c r="K1113" s="3">
        <v>0</v>
      </c>
      <c r="L1113" s="3"/>
      <c r="M1113" s="3"/>
      <c r="N1113" s="3"/>
      <c r="O1113" s="3"/>
      <c r="P1113" s="34">
        <f t="shared" si="52"/>
        <v>79880300</v>
      </c>
      <c r="Q1113" s="165">
        <v>53157007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3340412</v>
      </c>
      <c r="X1113" s="3"/>
      <c r="Y1113" s="3">
        <v>0</v>
      </c>
      <c r="Z1113" s="3">
        <v>0</v>
      </c>
      <c r="AA1113" s="3">
        <v>0</v>
      </c>
      <c r="AB1113" s="3"/>
      <c r="AC1113" s="36">
        <f t="shared" si="51"/>
        <v>3340412</v>
      </c>
      <c r="AD1113" s="37">
        <f t="shared" si="53"/>
        <v>23382881</v>
      </c>
      <c r="AE1113" s="144"/>
      <c r="AG1113" s="144"/>
      <c r="AI1113" s="144"/>
    </row>
    <row r="1114" spans="1:35" hidden="1" x14ac:dyDescent="0.25">
      <c r="A1114" s="38">
        <v>1102</v>
      </c>
      <c r="B1114" s="61"/>
      <c r="C1114" s="143" t="str">
        <f>VLOOKUP(D1114,[8]Hoja1!$A$2:$B$1115,2,0)</f>
        <v>85325</v>
      </c>
      <c r="D1114" s="31">
        <v>800103720</v>
      </c>
      <c r="E1114" s="31">
        <v>212585325</v>
      </c>
      <c r="F1114" s="61" t="s">
        <v>1238</v>
      </c>
      <c r="G1114" s="33">
        <v>0</v>
      </c>
      <c r="H1114" s="33">
        <v>0</v>
      </c>
      <c r="I1114" s="3">
        <v>159216412</v>
      </c>
      <c r="J1114" s="3">
        <v>192003231</v>
      </c>
      <c r="K1114" s="3">
        <v>0</v>
      </c>
      <c r="L1114" s="3"/>
      <c r="M1114" s="3"/>
      <c r="N1114" s="3"/>
      <c r="O1114" s="3"/>
      <c r="P1114" s="34">
        <f t="shared" si="52"/>
        <v>351219643</v>
      </c>
      <c r="Q1114" s="165">
        <v>245075367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13268034</v>
      </c>
      <c r="X1114" s="3"/>
      <c r="Y1114" s="3">
        <v>0</v>
      </c>
      <c r="Z1114" s="3">
        <v>0</v>
      </c>
      <c r="AA1114" s="3">
        <v>0</v>
      </c>
      <c r="AB1114" s="3"/>
      <c r="AC1114" s="36">
        <f t="shared" si="51"/>
        <v>13268034</v>
      </c>
      <c r="AD1114" s="37">
        <f t="shared" si="53"/>
        <v>92876242</v>
      </c>
      <c r="AE1114" s="144"/>
      <c r="AG1114" s="144"/>
      <c r="AI1114" s="144"/>
    </row>
    <row r="1115" spans="1:35" hidden="1" x14ac:dyDescent="0.25">
      <c r="A1115" s="29">
        <v>1103</v>
      </c>
      <c r="B1115" s="61"/>
      <c r="C1115" s="143" t="str">
        <f>VLOOKUP(D1115,[8]Hoja1!$A$2:$B$1115,2,0)</f>
        <v>85400</v>
      </c>
      <c r="D1115" s="31">
        <v>800099431</v>
      </c>
      <c r="E1115" s="31">
        <v>210085400</v>
      </c>
      <c r="F1115" s="61" t="s">
        <v>1239</v>
      </c>
      <c r="G1115" s="33">
        <v>0</v>
      </c>
      <c r="H1115" s="33">
        <v>0</v>
      </c>
      <c r="I1115" s="3">
        <v>200632732</v>
      </c>
      <c r="J1115" s="3">
        <v>183786912</v>
      </c>
      <c r="K1115" s="3">
        <v>0</v>
      </c>
      <c r="L1115" s="3"/>
      <c r="M1115" s="3"/>
      <c r="N1115" s="3"/>
      <c r="O1115" s="3"/>
      <c r="P1115" s="34">
        <f t="shared" si="52"/>
        <v>384419644</v>
      </c>
      <c r="Q1115" s="165">
        <v>250664488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16719394</v>
      </c>
      <c r="X1115" s="3"/>
      <c r="Y1115" s="3">
        <v>0</v>
      </c>
      <c r="Z1115" s="3">
        <v>0</v>
      </c>
      <c r="AA1115" s="3">
        <v>0</v>
      </c>
      <c r="AB1115" s="3"/>
      <c r="AC1115" s="36">
        <f t="shared" si="51"/>
        <v>16719394</v>
      </c>
      <c r="AD1115" s="37">
        <f t="shared" si="53"/>
        <v>117035762</v>
      </c>
      <c r="AE1115" s="144"/>
      <c r="AG1115" s="144"/>
      <c r="AI1115" s="144"/>
    </row>
    <row r="1116" spans="1:35" hidden="1" x14ac:dyDescent="0.25">
      <c r="A1116" s="38">
        <v>1104</v>
      </c>
      <c r="B1116" s="61"/>
      <c r="C1116" s="143" t="str">
        <f>VLOOKUP(D1116,[8]Hoja1!$A$2:$B$1115,2,0)</f>
        <v>85410</v>
      </c>
      <c r="D1116" s="31">
        <v>800012873</v>
      </c>
      <c r="E1116" s="31">
        <v>211085410</v>
      </c>
      <c r="F1116" s="61" t="s">
        <v>1240</v>
      </c>
      <c r="G1116" s="33">
        <v>0</v>
      </c>
      <c r="H1116" s="33">
        <v>0</v>
      </c>
      <c r="I1116" s="3">
        <v>533803712</v>
      </c>
      <c r="J1116" s="3">
        <v>572403411</v>
      </c>
      <c r="K1116" s="3">
        <v>0</v>
      </c>
      <c r="L1116" s="3"/>
      <c r="M1116" s="3"/>
      <c r="N1116" s="3"/>
      <c r="O1116" s="3"/>
      <c r="P1116" s="34">
        <f t="shared" si="52"/>
        <v>1106207123</v>
      </c>
      <c r="Q1116" s="165">
        <v>750337983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44483643</v>
      </c>
      <c r="X1116" s="3"/>
      <c r="Y1116" s="3">
        <v>0</v>
      </c>
      <c r="Z1116" s="3">
        <v>0</v>
      </c>
      <c r="AA1116" s="3">
        <v>0</v>
      </c>
      <c r="AB1116" s="3"/>
      <c r="AC1116" s="36">
        <f t="shared" si="51"/>
        <v>44483643</v>
      </c>
      <c r="AD1116" s="37">
        <f t="shared" si="53"/>
        <v>311385497</v>
      </c>
      <c r="AE1116" s="144"/>
      <c r="AG1116" s="144"/>
      <c r="AI1116" s="144"/>
    </row>
    <row r="1117" spans="1:35" hidden="1" x14ac:dyDescent="0.25">
      <c r="A1117" s="29">
        <v>1105</v>
      </c>
      <c r="B1117" s="61"/>
      <c r="C1117" s="143" t="str">
        <f>VLOOKUP(D1117,[8]Hoja1!$A$2:$B$1115,2,0)</f>
        <v>85430</v>
      </c>
      <c r="D1117" s="31">
        <v>891857861</v>
      </c>
      <c r="E1117" s="31">
        <v>213085430</v>
      </c>
      <c r="F1117" s="61" t="s">
        <v>1241</v>
      </c>
      <c r="G1117" s="33">
        <v>0</v>
      </c>
      <c r="H1117" s="33">
        <v>0</v>
      </c>
      <c r="I1117" s="3">
        <v>390128008</v>
      </c>
      <c r="J1117" s="3">
        <v>357542175</v>
      </c>
      <c r="K1117" s="3">
        <v>0</v>
      </c>
      <c r="L1117" s="3"/>
      <c r="M1117" s="3"/>
      <c r="N1117" s="3"/>
      <c r="O1117" s="3"/>
      <c r="P1117" s="34">
        <f t="shared" si="52"/>
        <v>747670183</v>
      </c>
      <c r="Q1117" s="165">
        <v>487584843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32510667</v>
      </c>
      <c r="X1117" s="3"/>
      <c r="Y1117" s="3">
        <v>0</v>
      </c>
      <c r="Z1117" s="3">
        <v>0</v>
      </c>
      <c r="AA1117" s="3">
        <v>0</v>
      </c>
      <c r="AB1117" s="3"/>
      <c r="AC1117" s="36">
        <f t="shared" si="51"/>
        <v>32510667</v>
      </c>
      <c r="AD1117" s="37">
        <f t="shared" si="53"/>
        <v>227574673</v>
      </c>
      <c r="AE1117" s="144"/>
      <c r="AG1117" s="144"/>
      <c r="AI1117" s="144"/>
    </row>
    <row r="1118" spans="1:35" hidden="1" x14ac:dyDescent="0.25">
      <c r="A1118" s="38">
        <v>1106</v>
      </c>
      <c r="B1118" s="61"/>
      <c r="C1118" s="143" t="str">
        <f>VLOOKUP(D1118,[8]Hoja1!$A$2:$B$1115,2,0)</f>
        <v>85440</v>
      </c>
      <c r="D1118" s="31">
        <v>892099475</v>
      </c>
      <c r="E1118" s="31">
        <v>214085440</v>
      </c>
      <c r="F1118" s="61" t="s">
        <v>485</v>
      </c>
      <c r="G1118" s="33">
        <v>0</v>
      </c>
      <c r="H1118" s="33">
        <v>0</v>
      </c>
      <c r="I1118" s="3">
        <v>738223496</v>
      </c>
      <c r="J1118" s="3">
        <v>768255630</v>
      </c>
      <c r="K1118" s="3">
        <v>0</v>
      </c>
      <c r="L1118" s="3"/>
      <c r="M1118" s="3"/>
      <c r="N1118" s="3"/>
      <c r="O1118" s="3"/>
      <c r="P1118" s="34">
        <f t="shared" si="52"/>
        <v>1506479126</v>
      </c>
      <c r="Q1118" s="165">
        <v>1014330130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61518625</v>
      </c>
      <c r="X1118" s="3"/>
      <c r="Y1118" s="3">
        <v>0</v>
      </c>
      <c r="Z1118" s="3">
        <v>0</v>
      </c>
      <c r="AA1118" s="3">
        <v>0</v>
      </c>
      <c r="AB1118" s="3"/>
      <c r="AC1118" s="36">
        <f t="shared" si="51"/>
        <v>61518625</v>
      </c>
      <c r="AD1118" s="37">
        <f t="shared" si="53"/>
        <v>430630371</v>
      </c>
      <c r="AE1118" s="144"/>
      <c r="AG1118" s="144"/>
      <c r="AI1118" s="144"/>
    </row>
    <row r="1119" spans="1:35" hidden="1" x14ac:dyDescent="0.25">
      <c r="A1119" s="29">
        <v>1107</v>
      </c>
      <c r="B1119" s="61"/>
      <c r="C1119" s="143" t="str">
        <f>VLOOKUP(D1119,[8]Hoja1!$A$2:$B$1115,2,0)</f>
        <v>86001</v>
      </c>
      <c r="D1119" s="31">
        <v>800102891</v>
      </c>
      <c r="E1119" s="31">
        <v>210186001</v>
      </c>
      <c r="F1119" s="61" t="s">
        <v>1242</v>
      </c>
      <c r="G1119" s="33">
        <v>0</v>
      </c>
      <c r="H1119" s="33">
        <v>0</v>
      </c>
      <c r="I1119" s="3">
        <v>1080071856</v>
      </c>
      <c r="J1119" s="3">
        <v>1028820785</v>
      </c>
      <c r="K1119" s="3">
        <v>0</v>
      </c>
      <c r="L1119" s="3"/>
      <c r="M1119" s="3"/>
      <c r="N1119" s="3"/>
      <c r="O1119" s="3"/>
      <c r="P1119" s="34">
        <f t="shared" si="52"/>
        <v>2108892641</v>
      </c>
      <c r="Q1119" s="165">
        <v>1388844737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90005988</v>
      </c>
      <c r="X1119" s="3"/>
      <c r="Y1119" s="3">
        <v>0</v>
      </c>
      <c r="Z1119" s="3">
        <v>0</v>
      </c>
      <c r="AA1119" s="3">
        <v>0</v>
      </c>
      <c r="AB1119" s="3"/>
      <c r="AC1119" s="36">
        <f t="shared" si="51"/>
        <v>90005988</v>
      </c>
      <c r="AD1119" s="37">
        <f t="shared" si="53"/>
        <v>630041916</v>
      </c>
      <c r="AE1119" s="144"/>
      <c r="AG1119" s="144"/>
      <c r="AI1119" s="144"/>
    </row>
    <row r="1120" spans="1:35" hidden="1" x14ac:dyDescent="0.25">
      <c r="A1120" s="38">
        <v>1108</v>
      </c>
      <c r="B1120" s="61"/>
      <c r="C1120" s="143" t="str">
        <f>VLOOKUP(D1120,[8]Hoja1!$A$2:$B$1115,2,0)</f>
        <v>86219</v>
      </c>
      <c r="D1120" s="31">
        <v>800018650</v>
      </c>
      <c r="E1120" s="31">
        <v>211986219</v>
      </c>
      <c r="F1120" s="61" t="s">
        <v>1243</v>
      </c>
      <c r="G1120" s="33">
        <v>0</v>
      </c>
      <c r="H1120" s="33">
        <v>0</v>
      </c>
      <c r="I1120" s="3">
        <v>62366279</v>
      </c>
      <c r="J1120" s="3">
        <v>87912240</v>
      </c>
      <c r="K1120" s="3">
        <v>0</v>
      </c>
      <c r="L1120" s="3"/>
      <c r="M1120" s="3"/>
      <c r="N1120" s="3"/>
      <c r="O1120" s="3"/>
      <c r="P1120" s="34">
        <f t="shared" si="52"/>
        <v>150278519</v>
      </c>
      <c r="Q1120" s="165">
        <v>108701000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5197190</v>
      </c>
      <c r="X1120" s="3"/>
      <c r="Y1120" s="3">
        <v>0</v>
      </c>
      <c r="Z1120" s="3">
        <v>0</v>
      </c>
      <c r="AA1120" s="3">
        <v>0</v>
      </c>
      <c r="AB1120" s="3"/>
      <c r="AC1120" s="36">
        <f t="shared" si="51"/>
        <v>5197190</v>
      </c>
      <c r="AD1120" s="37">
        <f t="shared" si="53"/>
        <v>36380329</v>
      </c>
      <c r="AE1120" s="144"/>
      <c r="AG1120" s="144"/>
      <c r="AI1120" s="144"/>
    </row>
    <row r="1121" spans="1:35" hidden="1" x14ac:dyDescent="0.25">
      <c r="A1121" s="29">
        <v>1109</v>
      </c>
      <c r="B1121" s="61"/>
      <c r="C1121" s="143" t="str">
        <f>VLOOKUP(D1121,[8]Hoja1!$A$2:$B$1115,2,0)</f>
        <v>86320</v>
      </c>
      <c r="D1121" s="31">
        <v>800102896</v>
      </c>
      <c r="E1121" s="31">
        <v>212086320</v>
      </c>
      <c r="F1121" s="61" t="s">
        <v>1244</v>
      </c>
      <c r="G1121" s="33">
        <v>0</v>
      </c>
      <c r="H1121" s="33">
        <v>0</v>
      </c>
      <c r="I1121" s="3">
        <v>1096002096</v>
      </c>
      <c r="J1121" s="3">
        <v>1164484629</v>
      </c>
      <c r="K1121" s="3">
        <v>0</v>
      </c>
      <c r="L1121" s="3"/>
      <c r="M1121" s="3"/>
      <c r="N1121" s="3"/>
      <c r="O1121" s="3"/>
      <c r="P1121" s="34">
        <f t="shared" si="52"/>
        <v>2260486725</v>
      </c>
      <c r="Q1121" s="165">
        <v>1529818661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91333508</v>
      </c>
      <c r="X1121" s="3"/>
      <c r="Y1121" s="3">
        <v>0</v>
      </c>
      <c r="Z1121" s="3">
        <v>0</v>
      </c>
      <c r="AA1121" s="3">
        <v>0</v>
      </c>
      <c r="AB1121" s="3"/>
      <c r="AC1121" s="36">
        <f t="shared" si="51"/>
        <v>91333508</v>
      </c>
      <c r="AD1121" s="37">
        <f t="shared" si="53"/>
        <v>639334556</v>
      </c>
      <c r="AE1121" s="144"/>
      <c r="AG1121" s="144"/>
      <c r="AI1121" s="144"/>
    </row>
    <row r="1122" spans="1:35" hidden="1" x14ac:dyDescent="0.25">
      <c r="A1122" s="38">
        <v>1110</v>
      </c>
      <c r="B1122" s="61"/>
      <c r="C1122" s="143" t="str">
        <f>VLOOKUP(D1122,[8]Hoja1!$A$2:$B$1115,2,0)</f>
        <v>86568</v>
      </c>
      <c r="D1122" s="31">
        <v>891200461</v>
      </c>
      <c r="E1122" s="31">
        <v>216886568</v>
      </c>
      <c r="F1122" s="61" t="s">
        <v>1245</v>
      </c>
      <c r="G1122" s="33">
        <v>0</v>
      </c>
      <c r="H1122" s="33">
        <v>0</v>
      </c>
      <c r="I1122" s="3">
        <v>1435563360</v>
      </c>
      <c r="J1122" s="3">
        <v>1722028695</v>
      </c>
      <c r="K1122" s="3">
        <v>0</v>
      </c>
      <c r="L1122" s="3"/>
      <c r="M1122" s="3"/>
      <c r="N1122" s="3"/>
      <c r="O1122" s="3"/>
      <c r="P1122" s="34">
        <f t="shared" si="52"/>
        <v>3157592055</v>
      </c>
      <c r="Q1122" s="165">
        <v>2200549815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119630280</v>
      </c>
      <c r="X1122" s="3"/>
      <c r="Y1122" s="3">
        <v>0</v>
      </c>
      <c r="Z1122" s="3">
        <v>0</v>
      </c>
      <c r="AA1122" s="3">
        <v>0</v>
      </c>
      <c r="AB1122" s="3"/>
      <c r="AC1122" s="36">
        <f t="shared" si="51"/>
        <v>119630280</v>
      </c>
      <c r="AD1122" s="37">
        <f t="shared" si="53"/>
        <v>837411960</v>
      </c>
      <c r="AE1122" s="144"/>
      <c r="AG1122" s="144"/>
      <c r="AI1122" s="144"/>
    </row>
    <row r="1123" spans="1:35" hidden="1" x14ac:dyDescent="0.25">
      <c r="A1123" s="29">
        <v>1111</v>
      </c>
      <c r="B1123" s="61"/>
      <c r="C1123" s="143" t="str">
        <f>VLOOKUP(D1123,[8]Hoja1!$A$2:$B$1115,2,0)</f>
        <v>86569</v>
      </c>
      <c r="D1123" s="31">
        <v>800229887</v>
      </c>
      <c r="E1123" s="31">
        <v>216986569</v>
      </c>
      <c r="F1123" s="61" t="s">
        <v>1246</v>
      </c>
      <c r="G1123" s="33">
        <v>0</v>
      </c>
      <c r="H1123" s="33">
        <v>0</v>
      </c>
      <c r="I1123" s="3">
        <v>239882840</v>
      </c>
      <c r="J1123" s="3">
        <v>307749427</v>
      </c>
      <c r="K1123" s="3">
        <v>0</v>
      </c>
      <c r="L1123" s="3"/>
      <c r="M1123" s="3"/>
      <c r="N1123" s="3"/>
      <c r="O1123" s="3"/>
      <c r="P1123" s="34">
        <f t="shared" si="52"/>
        <v>547632267</v>
      </c>
      <c r="Q1123" s="165">
        <v>387710375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19990237</v>
      </c>
      <c r="X1123" s="3"/>
      <c r="Y1123" s="3">
        <v>0</v>
      </c>
      <c r="Z1123" s="3">
        <v>0</v>
      </c>
      <c r="AA1123" s="3">
        <v>0</v>
      </c>
      <c r="AB1123" s="3"/>
      <c r="AC1123" s="36">
        <f t="shared" si="51"/>
        <v>19990237</v>
      </c>
      <c r="AD1123" s="37">
        <f t="shared" si="53"/>
        <v>139931655</v>
      </c>
      <c r="AE1123" s="144"/>
      <c r="AG1123" s="144"/>
      <c r="AI1123" s="144"/>
    </row>
    <row r="1124" spans="1:35" hidden="1" x14ac:dyDescent="0.25">
      <c r="A1124" s="38">
        <v>1112</v>
      </c>
      <c r="B1124" s="61"/>
      <c r="C1124" s="143" t="str">
        <f>VLOOKUP(D1124,[8]Hoja1!$A$2:$B$1115,2,0)</f>
        <v>86571</v>
      </c>
      <c r="D1124" s="31">
        <v>800222489</v>
      </c>
      <c r="E1124" s="31">
        <v>217186571</v>
      </c>
      <c r="F1124" s="61" t="s">
        <v>1247</v>
      </c>
      <c r="G1124" s="33">
        <v>0</v>
      </c>
      <c r="H1124" s="33">
        <v>0</v>
      </c>
      <c r="I1124" s="3">
        <v>739536352</v>
      </c>
      <c r="J1124" s="3">
        <v>755119476</v>
      </c>
      <c r="K1124" s="3">
        <v>0</v>
      </c>
      <c r="L1124" s="3"/>
      <c r="M1124" s="3"/>
      <c r="N1124" s="3"/>
      <c r="O1124" s="3"/>
      <c r="P1124" s="34">
        <f t="shared" si="52"/>
        <v>1494655828</v>
      </c>
      <c r="Q1124" s="165">
        <v>1001631592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61628029</v>
      </c>
      <c r="X1124" s="3"/>
      <c r="Y1124" s="3">
        <v>0</v>
      </c>
      <c r="Z1124" s="3">
        <v>0</v>
      </c>
      <c r="AA1124" s="3">
        <v>0</v>
      </c>
      <c r="AB1124" s="3"/>
      <c r="AC1124" s="36">
        <f t="shared" si="51"/>
        <v>61628029</v>
      </c>
      <c r="AD1124" s="37">
        <f t="shared" si="53"/>
        <v>431396207</v>
      </c>
      <c r="AE1124" s="144"/>
      <c r="AG1124" s="144"/>
      <c r="AI1124" s="144"/>
    </row>
    <row r="1125" spans="1:35" hidden="1" x14ac:dyDescent="0.25">
      <c r="A1125" s="29">
        <v>1113</v>
      </c>
      <c r="B1125" s="61"/>
      <c r="C1125" s="143" t="str">
        <f>VLOOKUP(D1125,[8]Hoja1!$A$2:$B$1115,2,0)</f>
        <v>86573</v>
      </c>
      <c r="D1125" s="31">
        <v>891200513</v>
      </c>
      <c r="E1125" s="31">
        <v>217386573</v>
      </c>
      <c r="F1125" s="61" t="s">
        <v>1248</v>
      </c>
      <c r="G1125" s="33">
        <v>0</v>
      </c>
      <c r="H1125" s="33">
        <v>0</v>
      </c>
      <c r="I1125" s="3">
        <v>684294792</v>
      </c>
      <c r="J1125" s="3">
        <v>704055923</v>
      </c>
      <c r="K1125" s="3">
        <v>0</v>
      </c>
      <c r="L1125" s="3"/>
      <c r="M1125" s="3"/>
      <c r="N1125" s="3"/>
      <c r="O1125" s="3"/>
      <c r="P1125" s="34">
        <f t="shared" si="52"/>
        <v>1388350715</v>
      </c>
      <c r="Q1125" s="165">
        <v>932154187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57024566</v>
      </c>
      <c r="X1125" s="3"/>
      <c r="Y1125" s="3">
        <v>0</v>
      </c>
      <c r="Z1125" s="3">
        <v>0</v>
      </c>
      <c r="AA1125" s="3">
        <v>0</v>
      </c>
      <c r="AB1125" s="3"/>
      <c r="AC1125" s="36">
        <f t="shared" si="51"/>
        <v>57024566</v>
      </c>
      <c r="AD1125" s="37">
        <f t="shared" si="53"/>
        <v>399171962</v>
      </c>
      <c r="AE1125" s="144"/>
      <c r="AG1125" s="144"/>
      <c r="AI1125" s="144"/>
    </row>
    <row r="1126" spans="1:35" hidden="1" x14ac:dyDescent="0.25">
      <c r="A1126" s="38">
        <v>1114</v>
      </c>
      <c r="B1126" s="61"/>
      <c r="C1126" s="143" t="str">
        <f>VLOOKUP(D1126,[8]Hoja1!$A$2:$B$1115,2,0)</f>
        <v>86749</v>
      </c>
      <c r="D1126" s="31">
        <v>891201645</v>
      </c>
      <c r="E1126" s="31">
        <v>214986749</v>
      </c>
      <c r="F1126" s="61" t="s">
        <v>1249</v>
      </c>
      <c r="G1126" s="33">
        <v>0</v>
      </c>
      <c r="H1126" s="33">
        <v>0</v>
      </c>
      <c r="I1126" s="3">
        <v>247626432</v>
      </c>
      <c r="J1126" s="3">
        <v>322994486</v>
      </c>
      <c r="K1126" s="3">
        <v>0</v>
      </c>
      <c r="L1126" s="3"/>
      <c r="M1126" s="3"/>
      <c r="N1126" s="3"/>
      <c r="O1126" s="3"/>
      <c r="P1126" s="34">
        <f t="shared" si="52"/>
        <v>570620918</v>
      </c>
      <c r="Q1126" s="165">
        <v>405536630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20635536</v>
      </c>
      <c r="X1126" s="3"/>
      <c r="Y1126" s="3">
        <v>0</v>
      </c>
      <c r="Z1126" s="3">
        <v>0</v>
      </c>
      <c r="AA1126" s="3">
        <v>0</v>
      </c>
      <c r="AB1126" s="3"/>
      <c r="AC1126" s="36">
        <f t="shared" si="51"/>
        <v>20635536</v>
      </c>
      <c r="AD1126" s="37">
        <f t="shared" si="53"/>
        <v>144448752</v>
      </c>
      <c r="AE1126" s="144"/>
      <c r="AG1126" s="144"/>
      <c r="AI1126" s="144"/>
    </row>
    <row r="1127" spans="1:35" hidden="1" x14ac:dyDescent="0.25">
      <c r="A1127" s="29">
        <v>1115</v>
      </c>
      <c r="B1127" s="61"/>
      <c r="C1127" s="143" t="str">
        <f>VLOOKUP(D1127,[8]Hoja1!$A$2:$B$1115,2,0)</f>
        <v>86755</v>
      </c>
      <c r="D1127" s="31">
        <v>800102903</v>
      </c>
      <c r="E1127" s="31">
        <v>215586755</v>
      </c>
      <c r="F1127" s="61" t="s">
        <v>390</v>
      </c>
      <c r="G1127" s="33">
        <v>0</v>
      </c>
      <c r="H1127" s="33">
        <v>0</v>
      </c>
      <c r="I1127" s="3">
        <v>59464718</v>
      </c>
      <c r="J1127" s="3">
        <v>80068944</v>
      </c>
      <c r="K1127" s="3">
        <v>0</v>
      </c>
      <c r="L1127" s="3"/>
      <c r="M1127" s="3"/>
      <c r="N1127" s="3"/>
      <c r="O1127" s="3"/>
      <c r="P1127" s="34">
        <f t="shared" si="52"/>
        <v>139533662</v>
      </c>
      <c r="Q1127" s="165">
        <v>99890516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4955393</v>
      </c>
      <c r="X1127" s="3"/>
      <c r="Y1127" s="3">
        <v>0</v>
      </c>
      <c r="Z1127" s="3">
        <v>0</v>
      </c>
      <c r="AA1127" s="3">
        <v>0</v>
      </c>
      <c r="AB1127" s="3"/>
      <c r="AC1127" s="36">
        <f t="shared" si="51"/>
        <v>4955393</v>
      </c>
      <c r="AD1127" s="37">
        <f t="shared" si="53"/>
        <v>34687753</v>
      </c>
      <c r="AE1127" s="144"/>
      <c r="AG1127" s="144"/>
      <c r="AI1127" s="144"/>
    </row>
    <row r="1128" spans="1:35" hidden="1" x14ac:dyDescent="0.25">
      <c r="A1128" s="38">
        <v>1116</v>
      </c>
      <c r="B1128" s="61"/>
      <c r="C1128" s="143" t="str">
        <f>VLOOKUP(D1128,[8]Hoja1!$A$2:$B$1115,2,0)</f>
        <v>86757</v>
      </c>
      <c r="D1128" s="31">
        <v>800252922</v>
      </c>
      <c r="E1128" s="31">
        <v>215786757</v>
      </c>
      <c r="F1128" s="61" t="s">
        <v>1115</v>
      </c>
      <c r="G1128" s="33">
        <v>0</v>
      </c>
      <c r="H1128" s="33">
        <v>0</v>
      </c>
      <c r="I1128" s="3">
        <v>589167240</v>
      </c>
      <c r="J1128" s="3">
        <v>636146372</v>
      </c>
      <c r="K1128" s="3">
        <v>0</v>
      </c>
      <c r="L1128" s="3"/>
      <c r="M1128" s="3"/>
      <c r="N1128" s="3"/>
      <c r="O1128" s="3"/>
      <c r="P1128" s="34">
        <f t="shared" si="52"/>
        <v>1225313612</v>
      </c>
      <c r="Q1128" s="165">
        <v>832535452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49097270</v>
      </c>
      <c r="X1128" s="3"/>
      <c r="Y1128" s="3">
        <v>0</v>
      </c>
      <c r="Z1128" s="3">
        <v>0</v>
      </c>
      <c r="AA1128" s="3">
        <v>0</v>
      </c>
      <c r="AB1128" s="3"/>
      <c r="AC1128" s="36">
        <f t="shared" si="51"/>
        <v>49097270</v>
      </c>
      <c r="AD1128" s="37">
        <f t="shared" si="53"/>
        <v>343680890</v>
      </c>
      <c r="AE1128" s="144"/>
      <c r="AG1128" s="144"/>
      <c r="AI1128" s="144"/>
    </row>
    <row r="1129" spans="1:35" hidden="1" x14ac:dyDescent="0.25">
      <c r="A1129" s="29">
        <v>1117</v>
      </c>
      <c r="B1129" s="61"/>
      <c r="C1129" s="143" t="str">
        <f>VLOOKUP(D1129,[8]Hoja1!$A$2:$B$1115,2,0)</f>
        <v>86760</v>
      </c>
      <c r="D1129" s="31">
        <v>800102906</v>
      </c>
      <c r="E1129" s="31">
        <v>216086760</v>
      </c>
      <c r="F1129" s="61" t="s">
        <v>1032</v>
      </c>
      <c r="G1129" s="33">
        <v>0</v>
      </c>
      <c r="H1129" s="33">
        <v>0</v>
      </c>
      <c r="I1129" s="3">
        <v>157863546</v>
      </c>
      <c r="J1129" s="3">
        <v>160261167</v>
      </c>
      <c r="K1129" s="3">
        <v>0</v>
      </c>
      <c r="L1129" s="3"/>
      <c r="M1129" s="3"/>
      <c r="N1129" s="3"/>
      <c r="O1129" s="3"/>
      <c r="P1129" s="34">
        <f t="shared" si="52"/>
        <v>318124713</v>
      </c>
      <c r="Q1129" s="165">
        <v>212882351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13155296</v>
      </c>
      <c r="X1129" s="3"/>
      <c r="Y1129" s="3">
        <v>0</v>
      </c>
      <c r="Z1129" s="3">
        <v>0</v>
      </c>
      <c r="AA1129" s="3">
        <v>0</v>
      </c>
      <c r="AB1129" s="3"/>
      <c r="AC1129" s="36">
        <f t="shared" si="51"/>
        <v>13155296</v>
      </c>
      <c r="AD1129" s="37">
        <f t="shared" si="53"/>
        <v>92087066</v>
      </c>
      <c r="AE1129" s="144"/>
      <c r="AG1129" s="144"/>
      <c r="AI1129" s="144"/>
    </row>
    <row r="1130" spans="1:35" hidden="1" x14ac:dyDescent="0.25">
      <c r="A1130" s="38">
        <v>1118</v>
      </c>
      <c r="B1130" s="61"/>
      <c r="C1130" s="143" t="str">
        <f>VLOOKUP(D1130,[8]Hoja1!$A$2:$B$1115,2,0)</f>
        <v>86865</v>
      </c>
      <c r="D1130" s="31">
        <v>800102912</v>
      </c>
      <c r="E1130" s="31">
        <v>216586865</v>
      </c>
      <c r="F1130" s="61" t="s">
        <v>1250</v>
      </c>
      <c r="G1130" s="33">
        <v>0</v>
      </c>
      <c r="H1130" s="33">
        <v>0</v>
      </c>
      <c r="I1130" s="3">
        <v>712954080</v>
      </c>
      <c r="J1130" s="3">
        <v>932421261</v>
      </c>
      <c r="K1130" s="3">
        <v>0</v>
      </c>
      <c r="L1130" s="3"/>
      <c r="M1130" s="3"/>
      <c r="N1130" s="3"/>
      <c r="O1130" s="3"/>
      <c r="P1130" s="34">
        <f t="shared" si="52"/>
        <v>1645375341</v>
      </c>
      <c r="Q1130" s="165">
        <v>1170072621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59412840</v>
      </c>
      <c r="X1130" s="3"/>
      <c r="Y1130" s="3">
        <v>0</v>
      </c>
      <c r="Z1130" s="3">
        <v>0</v>
      </c>
      <c r="AA1130" s="3">
        <v>0</v>
      </c>
      <c r="AB1130" s="3"/>
      <c r="AC1130" s="36">
        <f t="shared" si="51"/>
        <v>59412840</v>
      </c>
      <c r="AD1130" s="37">
        <f t="shared" si="53"/>
        <v>415889880</v>
      </c>
      <c r="AE1130" s="144"/>
      <c r="AG1130" s="144"/>
      <c r="AI1130" s="144"/>
    </row>
    <row r="1131" spans="1:35" hidden="1" x14ac:dyDescent="0.25">
      <c r="A1131" s="29">
        <v>1119</v>
      </c>
      <c r="B1131" s="61"/>
      <c r="C1131" s="143" t="str">
        <f>VLOOKUP(D1131,[8]Hoja1!$A$2:$B$1115,2,0)</f>
        <v>86885</v>
      </c>
      <c r="D1131" s="31">
        <v>800054249</v>
      </c>
      <c r="E1131" s="31">
        <v>218586885</v>
      </c>
      <c r="F1131" s="61" t="s">
        <v>1251</v>
      </c>
      <c r="G1131" s="33">
        <v>0</v>
      </c>
      <c r="H1131" s="33">
        <v>0</v>
      </c>
      <c r="I1131" s="3">
        <v>531537576</v>
      </c>
      <c r="J1131" s="3">
        <v>664389208</v>
      </c>
      <c r="K1131" s="3">
        <v>0</v>
      </c>
      <c r="L1131" s="3"/>
      <c r="M1131" s="3"/>
      <c r="N1131" s="3"/>
      <c r="O1131" s="3"/>
      <c r="P1131" s="34">
        <f t="shared" si="52"/>
        <v>1195926784</v>
      </c>
      <c r="Q1131" s="165">
        <v>841568400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44294798</v>
      </c>
      <c r="X1131" s="3"/>
      <c r="Y1131" s="3">
        <v>0</v>
      </c>
      <c r="Z1131" s="3">
        <v>0</v>
      </c>
      <c r="AA1131" s="3">
        <v>0</v>
      </c>
      <c r="AB1131" s="3"/>
      <c r="AC1131" s="36">
        <f t="shared" si="51"/>
        <v>44294798</v>
      </c>
      <c r="AD1131" s="37">
        <f t="shared" si="53"/>
        <v>310063586</v>
      </c>
      <c r="AE1131" s="144"/>
      <c r="AG1131" s="144"/>
      <c r="AI1131" s="144"/>
    </row>
    <row r="1132" spans="1:35" hidden="1" x14ac:dyDescent="0.25">
      <c r="A1132" s="38">
        <v>1120</v>
      </c>
      <c r="B1132" s="61"/>
      <c r="C1132" s="143" t="str">
        <f>VLOOKUP(D1132,[8]Hoja1!$A$2:$B$1115,2,0)</f>
        <v>88564</v>
      </c>
      <c r="D1132" s="31">
        <v>800103021</v>
      </c>
      <c r="E1132" s="31">
        <v>216488564</v>
      </c>
      <c r="F1132" s="61" t="s">
        <v>1252</v>
      </c>
      <c r="G1132" s="33">
        <v>0</v>
      </c>
      <c r="H1132" s="33">
        <v>0</v>
      </c>
      <c r="I1132" s="3">
        <v>85957546</v>
      </c>
      <c r="J1132" s="3">
        <v>84353339</v>
      </c>
      <c r="K1132" s="3">
        <v>0</v>
      </c>
      <c r="L1132" s="3"/>
      <c r="M1132" s="3"/>
      <c r="N1132" s="3"/>
      <c r="O1132" s="3"/>
      <c r="P1132" s="34">
        <f t="shared" si="52"/>
        <v>170310885</v>
      </c>
      <c r="Q1132" s="165">
        <v>113005855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7163129</v>
      </c>
      <c r="X1132" s="3"/>
      <c r="Y1132" s="3">
        <v>0</v>
      </c>
      <c r="Z1132" s="3">
        <v>0</v>
      </c>
      <c r="AA1132" s="3">
        <v>0</v>
      </c>
      <c r="AB1132" s="3"/>
      <c r="AC1132" s="36">
        <f t="shared" si="51"/>
        <v>7163129</v>
      </c>
      <c r="AD1132" s="37">
        <f t="shared" si="53"/>
        <v>50141901</v>
      </c>
      <c r="AE1132" s="144"/>
      <c r="AG1132" s="144"/>
      <c r="AI1132" s="144"/>
    </row>
    <row r="1133" spans="1:35" hidden="1" x14ac:dyDescent="0.25">
      <c r="A1133" s="29">
        <v>1121</v>
      </c>
      <c r="B1133" s="61"/>
      <c r="C1133" s="143" t="str">
        <f>VLOOKUP(D1133,[8]Hoja1!$A$2:$B$1115,2,0)</f>
        <v>91001</v>
      </c>
      <c r="D1133" s="31">
        <v>899999302</v>
      </c>
      <c r="E1133" s="31">
        <v>210191001</v>
      </c>
      <c r="F1133" s="61" t="s">
        <v>1253</v>
      </c>
      <c r="G1133" s="33">
        <v>0</v>
      </c>
      <c r="H1133" s="33">
        <v>0</v>
      </c>
      <c r="I1133" s="3">
        <v>1643093952</v>
      </c>
      <c r="J1133" s="3">
        <v>1432598045</v>
      </c>
      <c r="K1133" s="3">
        <v>0</v>
      </c>
      <c r="L1133" s="3"/>
      <c r="M1133" s="3"/>
      <c r="N1133" s="3"/>
      <c r="O1133" s="3"/>
      <c r="P1133" s="34">
        <f t="shared" si="52"/>
        <v>3075691997</v>
      </c>
      <c r="Q1133" s="165">
        <v>1980296029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136924496</v>
      </c>
      <c r="X1133" s="3"/>
      <c r="Y1133" s="3">
        <v>0</v>
      </c>
      <c r="Z1133" s="3">
        <v>0</v>
      </c>
      <c r="AA1133" s="3">
        <v>0</v>
      </c>
      <c r="AB1133" s="3"/>
      <c r="AC1133" s="36">
        <f t="shared" si="51"/>
        <v>136924496</v>
      </c>
      <c r="AD1133" s="37">
        <f t="shared" si="53"/>
        <v>958471472</v>
      </c>
      <c r="AE1133" s="144"/>
      <c r="AG1133" s="144"/>
      <c r="AI1133" s="144"/>
    </row>
    <row r="1134" spans="1:35" hidden="1" x14ac:dyDescent="0.25">
      <c r="A1134" s="38">
        <v>1122</v>
      </c>
      <c r="B1134" s="61"/>
      <c r="C1134" s="143" t="str">
        <f>VLOOKUP(D1134,[8]Hoja1!$A$2:$B$1115,2,0)</f>
        <v>91540</v>
      </c>
      <c r="D1134" s="31">
        <v>800103161</v>
      </c>
      <c r="E1134" s="31">
        <v>214091540</v>
      </c>
      <c r="F1134" s="61" t="s">
        <v>1254</v>
      </c>
      <c r="G1134" s="33">
        <v>0</v>
      </c>
      <c r="H1134" s="33">
        <v>0</v>
      </c>
      <c r="I1134" s="3">
        <v>348941052</v>
      </c>
      <c r="J1134" s="3">
        <v>262457667</v>
      </c>
      <c r="K1134" s="3">
        <v>0</v>
      </c>
      <c r="L1134" s="3"/>
      <c r="M1134" s="3"/>
      <c r="N1134" s="3"/>
      <c r="O1134" s="3"/>
      <c r="P1134" s="34">
        <f t="shared" si="52"/>
        <v>611398719</v>
      </c>
      <c r="Q1134" s="165">
        <v>378771351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29078421</v>
      </c>
      <c r="X1134" s="3"/>
      <c r="Y1134" s="3">
        <v>0</v>
      </c>
      <c r="Z1134" s="3">
        <v>0</v>
      </c>
      <c r="AA1134" s="3">
        <v>0</v>
      </c>
      <c r="AB1134" s="3"/>
      <c r="AC1134" s="36">
        <f t="shared" si="51"/>
        <v>29078421</v>
      </c>
      <c r="AD1134" s="37">
        <f t="shared" si="53"/>
        <v>203548947</v>
      </c>
      <c r="AE1134" s="144"/>
      <c r="AG1134" s="144"/>
      <c r="AI1134" s="144"/>
    </row>
    <row r="1135" spans="1:35" hidden="1" x14ac:dyDescent="0.25">
      <c r="A1135" s="29">
        <v>1123</v>
      </c>
      <c r="B1135" s="61"/>
      <c r="C1135" s="143" t="str">
        <f>VLOOKUP(D1135,[8]Hoja1!$A$2:$B$1115,2,0)</f>
        <v>94001</v>
      </c>
      <c r="D1135" s="31">
        <v>892099105</v>
      </c>
      <c r="E1135" s="31">
        <v>210194001</v>
      </c>
      <c r="F1135" s="61" t="s">
        <v>1255</v>
      </c>
      <c r="G1135" s="33">
        <v>0</v>
      </c>
      <c r="H1135" s="33">
        <v>0</v>
      </c>
      <c r="I1135" s="3">
        <v>1705369696</v>
      </c>
      <c r="J1135" s="3">
        <v>1226118649</v>
      </c>
      <c r="K1135" s="3">
        <v>0</v>
      </c>
      <c r="L1135" s="3"/>
      <c r="M1135" s="3"/>
      <c r="N1135" s="3"/>
      <c r="O1135" s="3"/>
      <c r="P1135" s="34">
        <f t="shared" si="52"/>
        <v>2931488345</v>
      </c>
      <c r="Q1135" s="165">
        <v>1794575213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142114141</v>
      </c>
      <c r="X1135" s="3"/>
      <c r="Y1135" s="3">
        <v>0</v>
      </c>
      <c r="Z1135" s="3">
        <v>0</v>
      </c>
      <c r="AA1135" s="3">
        <v>0</v>
      </c>
      <c r="AB1135" s="3"/>
      <c r="AC1135" s="36">
        <f t="shared" si="51"/>
        <v>142114141</v>
      </c>
      <c r="AD1135" s="37">
        <f t="shared" si="53"/>
        <v>994798991</v>
      </c>
      <c r="AE1135" s="144"/>
      <c r="AG1135" s="144"/>
      <c r="AI1135" s="144"/>
    </row>
    <row r="1136" spans="1:35" hidden="1" x14ac:dyDescent="0.25">
      <c r="A1136" s="38">
        <v>1124</v>
      </c>
      <c r="B1136" s="61"/>
      <c r="C1136" s="143" t="s">
        <v>1399</v>
      </c>
      <c r="D1136" s="31">
        <v>901362662</v>
      </c>
      <c r="E1136" s="31">
        <v>923272927</v>
      </c>
      <c r="F1136" s="61" t="s">
        <v>1256</v>
      </c>
      <c r="G1136" s="33">
        <v>0</v>
      </c>
      <c r="H1136" s="33">
        <v>0</v>
      </c>
      <c r="I1136" s="3">
        <v>917474400</v>
      </c>
      <c r="J1136" s="3">
        <v>0</v>
      </c>
      <c r="K1136" s="3">
        <v>0</v>
      </c>
      <c r="L1136" s="3"/>
      <c r="M1136" s="3"/>
      <c r="N1136" s="3"/>
      <c r="O1136" s="3"/>
      <c r="P1136" s="34">
        <f t="shared" si="52"/>
        <v>917474400</v>
      </c>
      <c r="Q1136" s="165">
        <v>305824800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76456200</v>
      </c>
      <c r="X1136" s="3"/>
      <c r="Y1136" s="3">
        <v>0</v>
      </c>
      <c r="Z1136" s="3">
        <v>0</v>
      </c>
      <c r="AA1136" s="3">
        <v>0</v>
      </c>
      <c r="AB1136" s="3"/>
      <c r="AC1136" s="36">
        <f t="shared" si="51"/>
        <v>76456200</v>
      </c>
      <c r="AD1136" s="37">
        <f t="shared" si="53"/>
        <v>535193400</v>
      </c>
      <c r="AE1136" s="144"/>
      <c r="AG1136" s="144"/>
      <c r="AI1136" s="144"/>
    </row>
    <row r="1137" spans="1:35" hidden="1" x14ac:dyDescent="0.25">
      <c r="A1137" s="29">
        <v>1125</v>
      </c>
      <c r="B1137" s="61"/>
      <c r="C1137" s="143" t="str">
        <f>VLOOKUP(D1137,[8]Hoja1!$A$2:$B$1115,2,0)</f>
        <v>95001</v>
      </c>
      <c r="D1137" s="31">
        <v>800103180</v>
      </c>
      <c r="E1137" s="31">
        <v>210195001</v>
      </c>
      <c r="F1137" s="61" t="s">
        <v>1257</v>
      </c>
      <c r="G1137" s="33">
        <v>0</v>
      </c>
      <c r="H1137" s="33">
        <v>0</v>
      </c>
      <c r="I1137" s="3">
        <v>1621784576</v>
      </c>
      <c r="J1137" s="3">
        <v>1430308826</v>
      </c>
      <c r="K1137" s="3">
        <v>0</v>
      </c>
      <c r="L1137" s="3"/>
      <c r="M1137" s="3"/>
      <c r="N1137" s="46"/>
      <c r="O1137" s="46"/>
      <c r="P1137" s="34">
        <f t="shared" si="52"/>
        <v>3052093402</v>
      </c>
      <c r="Q1137" s="165">
        <v>1895402590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135148715</v>
      </c>
      <c r="X1137" s="3"/>
      <c r="Y1137" s="3">
        <v>0</v>
      </c>
      <c r="Z1137" s="3">
        <v>0</v>
      </c>
      <c r="AA1137" s="3">
        <v>0</v>
      </c>
      <c r="AB1137" s="3"/>
      <c r="AC1137" s="36">
        <f t="shared" si="51"/>
        <v>135148715</v>
      </c>
      <c r="AD1137" s="37">
        <f t="shared" si="53"/>
        <v>1021542097</v>
      </c>
      <c r="AE1137" s="144"/>
      <c r="AG1137" s="144"/>
      <c r="AI1137" s="144"/>
    </row>
    <row r="1138" spans="1:35" hidden="1" x14ac:dyDescent="0.25">
      <c r="A1138" s="38">
        <v>1126</v>
      </c>
      <c r="B1138" s="61"/>
      <c r="C1138" s="143" t="str">
        <f>VLOOKUP(D1138,[8]Hoja1!$A$2:$B$1115,2,0)</f>
        <v>95015</v>
      </c>
      <c r="D1138" s="31">
        <v>800191431</v>
      </c>
      <c r="E1138" s="31">
        <v>211595015</v>
      </c>
      <c r="F1138" s="61" t="s">
        <v>449</v>
      </c>
      <c r="G1138" s="33">
        <v>0</v>
      </c>
      <c r="H1138" s="33">
        <v>0</v>
      </c>
      <c r="I1138" s="3">
        <v>369952968</v>
      </c>
      <c r="J1138" s="3">
        <v>261072619</v>
      </c>
      <c r="K1138" s="3">
        <v>0</v>
      </c>
      <c r="L1138" s="3"/>
      <c r="M1138" s="3"/>
      <c r="N1138" s="3"/>
      <c r="O1138" s="3"/>
      <c r="P1138" s="34">
        <f t="shared" si="52"/>
        <v>631025587</v>
      </c>
      <c r="Q1138" s="165">
        <v>384390275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30829414</v>
      </c>
      <c r="X1138" s="3"/>
      <c r="Y1138" s="3">
        <v>0</v>
      </c>
      <c r="Z1138" s="3">
        <v>0</v>
      </c>
      <c r="AA1138" s="3">
        <v>0</v>
      </c>
      <c r="AB1138" s="3"/>
      <c r="AC1138" s="36">
        <f t="shared" si="51"/>
        <v>30829414</v>
      </c>
      <c r="AD1138" s="37">
        <f t="shared" si="53"/>
        <v>215805898</v>
      </c>
      <c r="AE1138" s="144"/>
      <c r="AG1138" s="144"/>
      <c r="AI1138" s="144"/>
    </row>
    <row r="1139" spans="1:35" hidden="1" x14ac:dyDescent="0.25">
      <c r="A1139" s="29">
        <v>1127</v>
      </c>
      <c r="B1139" s="61"/>
      <c r="C1139" s="143" t="str">
        <f>VLOOKUP(D1139,[8]Hoja1!$A$2:$B$1115,2,0)</f>
        <v>95025</v>
      </c>
      <c r="D1139" s="31">
        <v>800191427</v>
      </c>
      <c r="E1139" s="31">
        <v>212595025</v>
      </c>
      <c r="F1139" s="61" t="s">
        <v>1258</v>
      </c>
      <c r="G1139" s="33">
        <v>0</v>
      </c>
      <c r="H1139" s="33">
        <v>0</v>
      </c>
      <c r="I1139" s="3">
        <v>372447048</v>
      </c>
      <c r="J1139" s="3">
        <v>353151796</v>
      </c>
      <c r="K1139" s="3">
        <v>0</v>
      </c>
      <c r="L1139" s="3"/>
      <c r="M1139" s="3"/>
      <c r="N1139" s="3"/>
      <c r="O1139" s="3"/>
      <c r="P1139" s="34">
        <f t="shared" si="52"/>
        <v>725598844</v>
      </c>
      <c r="Q1139" s="165">
        <v>448518152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31037254</v>
      </c>
      <c r="X1139" s="3"/>
      <c r="Y1139" s="3">
        <v>0</v>
      </c>
      <c r="Z1139" s="3">
        <v>0</v>
      </c>
      <c r="AA1139" s="3">
        <v>0</v>
      </c>
      <c r="AB1139" s="3"/>
      <c r="AC1139" s="36">
        <f t="shared" si="51"/>
        <v>31037254</v>
      </c>
      <c r="AD1139" s="37">
        <f t="shared" si="53"/>
        <v>246043438</v>
      </c>
      <c r="AE1139" s="144"/>
      <c r="AG1139" s="144"/>
      <c r="AI1139" s="144"/>
    </row>
    <row r="1140" spans="1:35" hidden="1" x14ac:dyDescent="0.25">
      <c r="A1140" s="38">
        <v>1128</v>
      </c>
      <c r="B1140" s="61"/>
      <c r="C1140" s="143" t="str">
        <f>VLOOKUP(D1140,[8]Hoja1!$A$2:$B$1115,2,0)</f>
        <v>95200</v>
      </c>
      <c r="D1140" s="31">
        <v>800103198</v>
      </c>
      <c r="E1140" s="31">
        <v>210095200</v>
      </c>
      <c r="F1140" s="61" t="s">
        <v>535</v>
      </c>
      <c r="G1140" s="33">
        <v>0</v>
      </c>
      <c r="H1140" s="33">
        <v>0</v>
      </c>
      <c r="I1140" s="3">
        <v>109067494</v>
      </c>
      <c r="J1140" s="3">
        <v>71961920</v>
      </c>
      <c r="K1140" s="3">
        <v>0</v>
      </c>
      <c r="L1140" s="3"/>
      <c r="M1140" s="3"/>
      <c r="N1140" s="3"/>
      <c r="O1140" s="3"/>
      <c r="P1140" s="34">
        <f t="shared" si="52"/>
        <v>181029414</v>
      </c>
      <c r="Q1140" s="165">
        <v>108317752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9088958</v>
      </c>
      <c r="X1140" s="3"/>
      <c r="Y1140" s="3">
        <v>0</v>
      </c>
      <c r="Z1140" s="3">
        <v>0</v>
      </c>
      <c r="AA1140" s="3">
        <v>0</v>
      </c>
      <c r="AB1140" s="3"/>
      <c r="AC1140" s="36">
        <f t="shared" si="51"/>
        <v>9088958</v>
      </c>
      <c r="AD1140" s="37">
        <f t="shared" si="53"/>
        <v>63622704</v>
      </c>
      <c r="AE1140" s="144"/>
      <c r="AG1140" s="144"/>
      <c r="AI1140" s="144"/>
    </row>
    <row r="1141" spans="1:35" hidden="1" x14ac:dyDescent="0.25">
      <c r="A1141" s="29">
        <v>1129</v>
      </c>
      <c r="B1141" s="61"/>
      <c r="C1141" s="143" t="str">
        <f>VLOOKUP(D1141,[8]Hoja1!$A$2:$B$1115,2,0)</f>
        <v>97001</v>
      </c>
      <c r="D1141" s="31">
        <v>892099233</v>
      </c>
      <c r="E1141" s="31">
        <v>210197001</v>
      </c>
      <c r="F1141" s="61" t="s">
        <v>1259</v>
      </c>
      <c r="G1141" s="33">
        <v>0</v>
      </c>
      <c r="H1141" s="33">
        <v>0</v>
      </c>
      <c r="I1141" s="3">
        <v>1814412256</v>
      </c>
      <c r="J1141" s="3">
        <v>1197295081</v>
      </c>
      <c r="K1141" s="3">
        <v>0</v>
      </c>
      <c r="L1141" s="3"/>
      <c r="M1141" s="3"/>
      <c r="N1141" s="3"/>
      <c r="O1141" s="3"/>
      <c r="P1141" s="34">
        <f t="shared" si="52"/>
        <v>3011707337</v>
      </c>
      <c r="Q1141" s="165">
        <v>1668207617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151201021</v>
      </c>
      <c r="X1141" s="3"/>
      <c r="Y1141" s="3">
        <v>0</v>
      </c>
      <c r="Z1141" s="3">
        <v>0</v>
      </c>
      <c r="AA1141" s="3">
        <v>0</v>
      </c>
      <c r="AB1141" s="3"/>
      <c r="AC1141" s="36">
        <f t="shared" si="51"/>
        <v>151201021</v>
      </c>
      <c r="AD1141" s="37">
        <f t="shared" si="53"/>
        <v>1192298699</v>
      </c>
      <c r="AE1141" s="144"/>
      <c r="AG1141" s="144"/>
      <c r="AI1141" s="144"/>
    </row>
    <row r="1142" spans="1:35" hidden="1" x14ac:dyDescent="0.25">
      <c r="A1142" s="38">
        <v>1130</v>
      </c>
      <c r="B1142" s="61"/>
      <c r="C1142" s="143" t="str">
        <f>VLOOKUP(D1142,[8]Hoja1!$A$2:$B$1115,2,0)</f>
        <v>97161</v>
      </c>
      <c r="D1142" s="31">
        <v>832000605</v>
      </c>
      <c r="E1142" s="31">
        <v>216197161</v>
      </c>
      <c r="F1142" s="61" t="s">
        <v>1260</v>
      </c>
      <c r="G1142" s="33">
        <v>0</v>
      </c>
      <c r="H1142" s="33">
        <v>0</v>
      </c>
      <c r="I1142" s="3">
        <v>114700796</v>
      </c>
      <c r="J1142" s="3">
        <v>88473315</v>
      </c>
      <c r="K1142" s="3">
        <v>0</v>
      </c>
      <c r="L1142" s="3"/>
      <c r="M1142" s="3"/>
      <c r="N1142" s="3"/>
      <c r="O1142" s="3"/>
      <c r="P1142" s="34">
        <f t="shared" si="52"/>
        <v>203174111</v>
      </c>
      <c r="Q1142" s="165">
        <v>126706915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9558400</v>
      </c>
      <c r="X1142" s="3"/>
      <c r="Y1142" s="3">
        <v>0</v>
      </c>
      <c r="Z1142" s="3">
        <v>0</v>
      </c>
      <c r="AA1142" s="3">
        <v>0</v>
      </c>
      <c r="AB1142" s="3"/>
      <c r="AC1142" s="36">
        <f t="shared" si="51"/>
        <v>9558400</v>
      </c>
      <c r="AD1142" s="37">
        <f t="shared" si="53"/>
        <v>66908796</v>
      </c>
      <c r="AE1142" s="144"/>
      <c r="AG1142" s="144"/>
      <c r="AI1142" s="144"/>
    </row>
    <row r="1143" spans="1:35" hidden="1" x14ac:dyDescent="0.25">
      <c r="A1143" s="29">
        <v>1131</v>
      </c>
      <c r="B1143" s="61"/>
      <c r="C1143" s="143" t="str">
        <f>VLOOKUP(D1143,[8]Hoja1!$A$2:$B$1115,2,0)</f>
        <v>97666</v>
      </c>
      <c r="D1143" s="31">
        <v>832000219</v>
      </c>
      <c r="E1143" s="31">
        <v>216697666</v>
      </c>
      <c r="F1143" s="61" t="s">
        <v>1261</v>
      </c>
      <c r="G1143" s="33">
        <v>0</v>
      </c>
      <c r="H1143" s="33">
        <v>0</v>
      </c>
      <c r="I1143" s="3">
        <v>45379583</v>
      </c>
      <c r="J1143" s="3">
        <v>32230915</v>
      </c>
      <c r="K1143" s="3">
        <v>0</v>
      </c>
      <c r="L1143" s="3"/>
      <c r="M1143" s="3"/>
      <c r="N1143" s="3"/>
      <c r="O1143" s="3"/>
      <c r="P1143" s="34">
        <f t="shared" si="52"/>
        <v>77610498</v>
      </c>
      <c r="Q1143" s="165">
        <v>47357443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3781632</v>
      </c>
      <c r="X1143" s="3"/>
      <c r="Y1143" s="3">
        <v>0</v>
      </c>
      <c r="Z1143" s="3">
        <v>0</v>
      </c>
      <c r="AA1143" s="3">
        <v>0</v>
      </c>
      <c r="AB1143" s="3"/>
      <c r="AC1143" s="36">
        <f t="shared" si="51"/>
        <v>3781632</v>
      </c>
      <c r="AD1143" s="37">
        <f t="shared" si="53"/>
        <v>26471423</v>
      </c>
      <c r="AE1143" s="144"/>
      <c r="AG1143" s="144"/>
      <c r="AI1143" s="144"/>
    </row>
    <row r="1144" spans="1:35" hidden="1" x14ac:dyDescent="0.25">
      <c r="A1144" s="38">
        <v>1132</v>
      </c>
      <c r="B1144" s="61"/>
      <c r="C1144" s="143" t="str">
        <f>VLOOKUP(D1144,[8]Hoja1!$A$2:$B$1115,2,0)</f>
        <v>99001</v>
      </c>
      <c r="D1144" s="31">
        <v>892099305</v>
      </c>
      <c r="E1144" s="31">
        <v>210199001</v>
      </c>
      <c r="F1144" s="61" t="s">
        <v>1262</v>
      </c>
      <c r="G1144" s="33">
        <v>0</v>
      </c>
      <c r="H1144" s="33">
        <v>0</v>
      </c>
      <c r="I1144" s="3">
        <v>1249591280</v>
      </c>
      <c r="J1144" s="3">
        <v>701042450</v>
      </c>
      <c r="K1144" s="3">
        <v>0</v>
      </c>
      <c r="L1144" s="3"/>
      <c r="M1144" s="3"/>
      <c r="N1144" s="3"/>
      <c r="O1144" s="3"/>
      <c r="P1144" s="34">
        <f t="shared" si="52"/>
        <v>1950633730</v>
      </c>
      <c r="Q1144" s="165">
        <v>1117572878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104132607</v>
      </c>
      <c r="X1144" s="3"/>
      <c r="Y1144" s="3">
        <v>0</v>
      </c>
      <c r="Z1144" s="3">
        <v>0</v>
      </c>
      <c r="AA1144" s="3">
        <v>0</v>
      </c>
      <c r="AB1144" s="3"/>
      <c r="AC1144" s="36">
        <f t="shared" si="51"/>
        <v>104132607</v>
      </c>
      <c r="AD1144" s="37">
        <f t="shared" si="53"/>
        <v>728928245</v>
      </c>
      <c r="AE1144" s="144"/>
      <c r="AG1144" s="144"/>
      <c r="AI1144" s="144"/>
    </row>
    <row r="1145" spans="1:35" hidden="1" x14ac:dyDescent="0.25">
      <c r="A1145" s="29">
        <v>1133</v>
      </c>
      <c r="B1145" s="61"/>
      <c r="C1145" s="143" t="str">
        <f>VLOOKUP(D1145,[8]Hoja1!$A$2:$B$1115,2,0)</f>
        <v>99524</v>
      </c>
      <c r="D1145" s="31">
        <v>800103308</v>
      </c>
      <c r="E1145" s="31">
        <v>212499524</v>
      </c>
      <c r="F1145" s="61" t="s">
        <v>1263</v>
      </c>
      <c r="G1145" s="33">
        <v>0</v>
      </c>
      <c r="H1145" s="33">
        <v>0</v>
      </c>
      <c r="I1145" s="3">
        <v>459953616</v>
      </c>
      <c r="J1145" s="3">
        <v>349315632</v>
      </c>
      <c r="K1145" s="3">
        <v>0</v>
      </c>
      <c r="L1145" s="3"/>
      <c r="M1145" s="3"/>
      <c r="N1145" s="3"/>
      <c r="O1145" s="3"/>
      <c r="P1145" s="34">
        <f t="shared" si="52"/>
        <v>809269248</v>
      </c>
      <c r="Q1145" s="165">
        <v>502633504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38329468</v>
      </c>
      <c r="X1145" s="3"/>
      <c r="Y1145" s="3">
        <v>0</v>
      </c>
      <c r="Z1145" s="3">
        <v>0</v>
      </c>
      <c r="AA1145" s="3">
        <v>0</v>
      </c>
      <c r="AB1145" s="3"/>
      <c r="AC1145" s="36">
        <f t="shared" si="51"/>
        <v>38329468</v>
      </c>
      <c r="AD1145" s="37">
        <f t="shared" si="53"/>
        <v>268306276</v>
      </c>
      <c r="AE1145" s="144"/>
      <c r="AG1145" s="144"/>
      <c r="AI1145" s="144"/>
    </row>
    <row r="1146" spans="1:35" hidden="1" x14ac:dyDescent="0.25">
      <c r="A1146" s="38">
        <v>1134</v>
      </c>
      <c r="B1146" s="61"/>
      <c r="C1146" s="143" t="str">
        <f>VLOOKUP(D1146,[8]Hoja1!$A$2:$B$1115,2,0)</f>
        <v>99624</v>
      </c>
      <c r="D1146" s="31">
        <v>800103318</v>
      </c>
      <c r="E1146" s="31">
        <v>212499624</v>
      </c>
      <c r="F1146" s="61" t="s">
        <v>1264</v>
      </c>
      <c r="G1146" s="33">
        <v>0</v>
      </c>
      <c r="H1146" s="33">
        <v>0</v>
      </c>
      <c r="I1146" s="3">
        <v>150085666</v>
      </c>
      <c r="J1146" s="3">
        <v>139385119</v>
      </c>
      <c r="K1146" s="3">
        <v>0</v>
      </c>
      <c r="L1146" s="3"/>
      <c r="M1146" s="3"/>
      <c r="N1146" s="3"/>
      <c r="O1146" s="3"/>
      <c r="P1146" s="34">
        <f t="shared" si="52"/>
        <v>289470785</v>
      </c>
      <c r="Q1146" s="165">
        <v>170550236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12507139</v>
      </c>
      <c r="X1146" s="3"/>
      <c r="Y1146" s="3">
        <v>0</v>
      </c>
      <c r="Z1146" s="3">
        <v>0</v>
      </c>
      <c r="AA1146" s="3">
        <v>0</v>
      </c>
      <c r="AB1146" s="3"/>
      <c r="AC1146" s="36">
        <f t="shared" si="51"/>
        <v>12507139</v>
      </c>
      <c r="AD1146" s="37">
        <f t="shared" si="53"/>
        <v>106413410</v>
      </c>
      <c r="AE1146" s="144"/>
      <c r="AG1146" s="144"/>
      <c r="AI1146" s="144"/>
    </row>
    <row r="1147" spans="1:35" hidden="1" x14ac:dyDescent="0.25">
      <c r="A1147" s="63">
        <v>1135</v>
      </c>
      <c r="B1147" s="64"/>
      <c r="C1147" s="143" t="str">
        <f>VLOOKUP(D1147,[8]Hoja1!$A$2:$B$1115,2,0)</f>
        <v>99773</v>
      </c>
      <c r="D1147" s="65">
        <v>842000017</v>
      </c>
      <c r="E1147" s="31">
        <v>217399773</v>
      </c>
      <c r="F1147" s="64" t="s">
        <v>1265</v>
      </c>
      <c r="G1147" s="33">
        <v>0</v>
      </c>
      <c r="H1147" s="33">
        <v>0</v>
      </c>
      <c r="I1147" s="3">
        <v>4456276416</v>
      </c>
      <c r="J1147" s="3">
        <v>1843896512</v>
      </c>
      <c r="K1147" s="3">
        <v>0</v>
      </c>
      <c r="L1147" s="66"/>
      <c r="M1147" s="66"/>
      <c r="N1147" s="66"/>
      <c r="O1147" s="66"/>
      <c r="P1147" s="67">
        <f t="shared" si="52"/>
        <v>6300172928</v>
      </c>
      <c r="Q1147" s="165">
        <v>3232877068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371356368</v>
      </c>
      <c r="X1147" s="3"/>
      <c r="Y1147" s="3">
        <v>0</v>
      </c>
      <c r="Z1147" s="3">
        <v>0</v>
      </c>
      <c r="AA1147" s="3">
        <v>0</v>
      </c>
      <c r="AB1147" s="3"/>
      <c r="AC1147" s="36">
        <f t="shared" si="51"/>
        <v>371356368</v>
      </c>
      <c r="AD1147" s="37">
        <f t="shared" si="53"/>
        <v>2695939492</v>
      </c>
      <c r="AE1147" s="144"/>
      <c r="AG1147" s="144"/>
      <c r="AI1147" s="144"/>
    </row>
    <row r="1148" spans="1:35" ht="15.75" hidden="1" thickBot="1" x14ac:dyDescent="0.3">
      <c r="A1148" s="71" t="s">
        <v>5</v>
      </c>
      <c r="B1148" s="72"/>
      <c r="C1148" s="72"/>
      <c r="D1148" s="72"/>
      <c r="E1148" s="72"/>
      <c r="F1148" s="72"/>
      <c r="G1148" s="73">
        <f t="shared" ref="G1148:AD1148" si="54">SUM(G13:G1147)</f>
        <v>29057475520871</v>
      </c>
      <c r="H1148" s="73">
        <f t="shared" si="54"/>
        <v>319937729906</v>
      </c>
      <c r="I1148" s="73">
        <f t="shared" si="54"/>
        <v>824662531784</v>
      </c>
      <c r="J1148" s="73">
        <f t="shared" si="54"/>
        <v>770215793265</v>
      </c>
      <c r="K1148" s="73">
        <f>SUM(K13:K1147)</f>
        <v>16237007368314</v>
      </c>
      <c r="L1148" s="73">
        <f>SUM(L13:L1147)</f>
        <v>0</v>
      </c>
      <c r="M1148" s="73">
        <f>SUM(M13:M1147)</f>
        <v>0</v>
      </c>
      <c r="N1148" s="74">
        <f>SUM(N13:N1147)</f>
        <v>0</v>
      </c>
      <c r="O1148" s="75">
        <f>SUM(O13:O1147)</f>
        <v>0</v>
      </c>
      <c r="P1148" s="76">
        <f t="shared" si="54"/>
        <v>47209298944140</v>
      </c>
      <c r="Q1148" s="146">
        <f>SUM(Q13:Q1147)</f>
        <v>15208946862360</v>
      </c>
      <c r="R1148" s="73">
        <f t="shared" si="54"/>
        <v>3143982174067</v>
      </c>
      <c r="S1148" s="73">
        <f>SUM(S13:S1147)</f>
        <v>218946417369</v>
      </c>
      <c r="T1148" s="73">
        <f t="shared" si="54"/>
        <v>32410860560</v>
      </c>
      <c r="U1148" s="132">
        <f>SUM(U13:U1147)</f>
        <v>99212211420</v>
      </c>
      <c r="V1148" s="132">
        <f>SUM(V13:V1147)</f>
        <v>99212211394</v>
      </c>
      <c r="W1148" s="73">
        <f t="shared" si="54"/>
        <v>67896952422</v>
      </c>
      <c r="X1148" s="145">
        <f>SUM(X13:X1147)</f>
        <v>111317995</v>
      </c>
      <c r="Y1148" s="73">
        <f t="shared" si="54"/>
        <v>316202798688</v>
      </c>
      <c r="Z1148" s="79">
        <f>SUM(Z13:Z1147)</f>
        <v>123635054881</v>
      </c>
      <c r="AA1148" s="73">
        <f>SUM(AA13:AA1147)</f>
        <v>87558903009</v>
      </c>
      <c r="AB1148" s="73"/>
      <c r="AC1148" s="133">
        <f>SUM(AC13:AC1147)</f>
        <v>4189168901805</v>
      </c>
      <c r="AD1148" s="81">
        <f t="shared" si="54"/>
        <v>27825717158023</v>
      </c>
      <c r="AE1148" s="144"/>
    </row>
    <row r="1149" spans="1:35" customFormat="1" x14ac:dyDescent="0.25">
      <c r="N1149" s="82"/>
      <c r="O1149" s="82"/>
      <c r="P1149" s="83"/>
      <c r="Q1149" s="83"/>
      <c r="R1149" s="82"/>
      <c r="S1149" s="84"/>
      <c r="T1149" s="85"/>
      <c r="U1149" s="85"/>
      <c r="V1149" s="85"/>
      <c r="W1149" s="86"/>
      <c r="X1149" s="84"/>
      <c r="Y1149" s="84"/>
      <c r="Z1149" s="84"/>
      <c r="AA1149" s="84"/>
      <c r="AB1149" s="84"/>
      <c r="AC1149" s="87"/>
      <c r="AD1149" s="83"/>
      <c r="AE1149" s="144"/>
      <c r="AF1149" s="168"/>
      <c r="AH1149" s="168"/>
    </row>
    <row r="1150" spans="1:35" x14ac:dyDescent="0.25">
      <c r="G1150" s="83"/>
      <c r="H1150" s="4"/>
      <c r="I1150" s="84"/>
      <c r="J1150" s="83"/>
      <c r="N1150" s="84"/>
      <c r="O1150" s="84"/>
      <c r="P1150" s="83"/>
      <c r="Q1150" s="83"/>
      <c r="U1150" s="83"/>
      <c r="V1150" s="85"/>
      <c r="X1150" s="83"/>
      <c r="Y1150" s="85"/>
      <c r="Z1150" s="86"/>
      <c r="AA1150" s="86"/>
      <c r="AB1150" s="86"/>
      <c r="AC1150" s="83"/>
      <c r="AD1150" s="4"/>
      <c r="AE1150" s="144"/>
    </row>
    <row r="1151" spans="1:35" x14ac:dyDescent="0.25">
      <c r="J1151" s="4"/>
      <c r="Q1151" s="83"/>
      <c r="AD1151" s="84"/>
    </row>
    <row r="1152" spans="1:35" x14ac:dyDescent="0.25">
      <c r="J1152" s="83"/>
      <c r="AD1152" s="83"/>
    </row>
  </sheetData>
  <protectedRanges>
    <protectedRange sqref="G13:H1147" name="Rango2_1"/>
  </protectedRanges>
  <autoFilter ref="A12:AI1148" xr:uid="{529A387B-DE70-4A1F-BD0E-4E856CD22156}">
    <filterColumn colId="5">
      <filters>
        <filter val="DEPARTAMENTO DE ANTIOQUIA"/>
      </filters>
    </filterColumn>
  </autoFilter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AB10-DBBA-43AD-BD66-BA5E848DCD6D}">
  <dimension ref="A1:AI1152"/>
  <sheetViews>
    <sheetView topLeftCell="A1122" workbookViewId="0">
      <selection activeCell="E15" sqref="E15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28.5703125" style="19" customWidth="1"/>
    <col min="32" max="32" width="26.85546875" style="167" customWidth="1"/>
    <col min="33" max="33" width="20.7109375" style="19" customWidth="1"/>
    <col min="34" max="34" width="22.5703125" style="167" customWidth="1"/>
    <col min="35" max="35" width="19.28515625" style="19" customWidth="1"/>
    <col min="36" max="16384" width="11.42578125" style="19"/>
  </cols>
  <sheetData>
    <row r="1" spans="1:35" s="15" customFormat="1" x14ac:dyDescent="0.25">
      <c r="A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F1" s="166"/>
      <c r="AH1" s="166"/>
    </row>
    <row r="2" spans="1:35" s="15" customFormat="1" x14ac:dyDescent="0.25">
      <c r="A2" s="14"/>
      <c r="B2" s="1" t="s">
        <v>0</v>
      </c>
      <c r="C2" s="1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66"/>
      <c r="AH2" s="166"/>
    </row>
    <row r="3" spans="1:35" s="15" customFormat="1" x14ac:dyDescent="0.25">
      <c r="A3" s="14"/>
      <c r="B3" s="2" t="s">
        <v>1</v>
      </c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F3" s="166"/>
      <c r="AH3" s="166"/>
    </row>
    <row r="4" spans="1:35" s="15" customFormat="1" x14ac:dyDescent="0.25">
      <c r="A4" s="14"/>
      <c r="B4" s="2" t="s">
        <v>2</v>
      </c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F4" s="166"/>
      <c r="AH4" s="166"/>
    </row>
    <row r="5" spans="1:35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F5" s="166"/>
      <c r="AH5" s="166"/>
    </row>
    <row r="6" spans="1:35" s="15" customFormat="1" ht="33" customHeight="1" thickBot="1" x14ac:dyDescent="0.3">
      <c r="A6" s="14"/>
      <c r="B6" s="14"/>
      <c r="C6" s="14"/>
      <c r="D6" s="14" t="s">
        <v>59</v>
      </c>
      <c r="E6" s="14"/>
      <c r="F6" s="175" t="s">
        <v>60</v>
      </c>
      <c r="G6" s="176"/>
      <c r="H6" s="176"/>
      <c r="I6" s="176"/>
      <c r="J6" s="176"/>
      <c r="K6" s="176"/>
      <c r="L6" s="176"/>
      <c r="M6" s="176"/>
      <c r="N6" s="176"/>
      <c r="O6" s="176"/>
      <c r="P6" s="177"/>
      <c r="Q6" s="16"/>
      <c r="R6" s="2"/>
      <c r="S6" s="2" t="s">
        <v>3</v>
      </c>
      <c r="T6" s="178" t="s">
        <v>1420</v>
      </c>
      <c r="U6" s="179"/>
      <c r="V6" s="14"/>
      <c r="W6" s="14"/>
      <c r="X6" s="14"/>
      <c r="Y6" s="14"/>
      <c r="Z6" s="14"/>
      <c r="AA6" s="14"/>
      <c r="AB6" s="14"/>
      <c r="AC6" s="14"/>
      <c r="AD6" s="14"/>
      <c r="AF6" s="166"/>
      <c r="AH6" s="166"/>
    </row>
    <row r="7" spans="1:35" s="15" customFormat="1" ht="15.75" thickBot="1" x14ac:dyDescent="0.3">
      <c r="A7" s="14"/>
      <c r="B7" s="14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4"/>
      <c r="W7" s="14"/>
      <c r="X7" s="14"/>
      <c r="Y7" s="14"/>
      <c r="Z7" s="14"/>
      <c r="AA7" s="14"/>
      <c r="AB7" s="14"/>
      <c r="AC7" s="14"/>
      <c r="AD7" s="14"/>
      <c r="AF7" s="166"/>
      <c r="AH7" s="166"/>
    </row>
    <row r="8" spans="1:35" s="15" customFormat="1" ht="15.75" thickBot="1" x14ac:dyDescent="0.3">
      <c r="A8" s="14"/>
      <c r="B8" s="14"/>
      <c r="C8" s="14"/>
      <c r="D8" s="17" t="s">
        <v>62</v>
      </c>
      <c r="E8" s="17"/>
      <c r="F8" s="180" t="s">
        <v>63</v>
      </c>
      <c r="G8" s="181"/>
      <c r="H8" s="181"/>
      <c r="I8" s="181"/>
      <c r="J8" s="181"/>
      <c r="K8" s="181"/>
      <c r="L8" s="181"/>
      <c r="M8" s="181"/>
      <c r="N8" s="181"/>
      <c r="O8" s="181"/>
      <c r="P8" s="182"/>
      <c r="Q8" s="18"/>
      <c r="R8" s="2"/>
      <c r="S8" s="2"/>
      <c r="T8" s="2"/>
      <c r="U8" s="2"/>
      <c r="V8" s="14"/>
      <c r="W8" s="14"/>
      <c r="X8" s="14"/>
      <c r="Y8" s="14"/>
      <c r="Z8" s="14"/>
      <c r="AA8" s="14"/>
      <c r="AB8" s="14"/>
      <c r="AC8" s="14"/>
      <c r="AD8" s="14"/>
      <c r="AF8" s="166"/>
      <c r="AH8" s="166"/>
    </row>
    <row r="9" spans="1:35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5" ht="45" x14ac:dyDescent="0.25">
      <c r="A11" s="183" t="s">
        <v>64</v>
      </c>
      <c r="B11" s="185" t="s">
        <v>65</v>
      </c>
      <c r="C11" s="21" t="s">
        <v>1277</v>
      </c>
      <c r="D11" s="185" t="s">
        <v>66</v>
      </c>
      <c r="E11" s="21" t="s">
        <v>1270</v>
      </c>
      <c r="F11" s="187" t="s">
        <v>67</v>
      </c>
      <c r="G11" s="22" t="s">
        <v>1267</v>
      </c>
      <c r="H11" s="22" t="s">
        <v>1268</v>
      </c>
      <c r="I11" s="22" t="s">
        <v>1397</v>
      </c>
      <c r="J11" s="22" t="s">
        <v>1398</v>
      </c>
      <c r="K11" s="22" t="s">
        <v>1410</v>
      </c>
      <c r="L11" s="22" t="s">
        <v>73</v>
      </c>
      <c r="M11" s="22" t="s">
        <v>74</v>
      </c>
      <c r="N11" s="22" t="s">
        <v>75</v>
      </c>
      <c r="O11" s="22" t="s">
        <v>76</v>
      </c>
      <c r="P11" s="23" t="s">
        <v>1417</v>
      </c>
      <c r="Q11" s="24" t="s">
        <v>1416</v>
      </c>
      <c r="R11" s="25" t="s">
        <v>79</v>
      </c>
      <c r="S11" s="24" t="s">
        <v>80</v>
      </c>
      <c r="T11" s="24" t="s">
        <v>81</v>
      </c>
      <c r="U11" s="24" t="s">
        <v>1415</v>
      </c>
      <c r="V11" s="24" t="s">
        <v>83</v>
      </c>
      <c r="W11" s="26" t="s">
        <v>84</v>
      </c>
      <c r="X11" s="26" t="s">
        <v>85</v>
      </c>
      <c r="Y11" s="26" t="s">
        <v>86</v>
      </c>
      <c r="Z11" s="26" t="s">
        <v>87</v>
      </c>
      <c r="AA11" s="26" t="s">
        <v>88</v>
      </c>
      <c r="AB11" s="26" t="s">
        <v>1388</v>
      </c>
      <c r="AC11" s="24" t="s">
        <v>1418</v>
      </c>
      <c r="AD11" s="27" t="s">
        <v>1419</v>
      </c>
    </row>
    <row r="12" spans="1:35" ht="30" x14ac:dyDescent="0.25">
      <c r="A12" s="184"/>
      <c r="B12" s="186"/>
      <c r="C12" s="28"/>
      <c r="D12" s="186"/>
      <c r="E12" s="28"/>
      <c r="F12" s="188"/>
      <c r="G12" s="22" t="s">
        <v>91</v>
      </c>
      <c r="H12" s="22" t="s">
        <v>92</v>
      </c>
      <c r="I12" s="22" t="s">
        <v>93</v>
      </c>
      <c r="J12" s="22" t="s">
        <v>94</v>
      </c>
      <c r="K12" s="22" t="s">
        <v>95</v>
      </c>
      <c r="L12" s="22" t="s">
        <v>96</v>
      </c>
      <c r="M12" s="22" t="s">
        <v>97</v>
      </c>
      <c r="N12" s="22" t="s">
        <v>98</v>
      </c>
      <c r="O12" s="22" t="s">
        <v>99</v>
      </c>
      <c r="P12" s="23" t="s">
        <v>100</v>
      </c>
      <c r="Q12" s="24" t="s">
        <v>101</v>
      </c>
      <c r="R12" s="24" t="s">
        <v>102</v>
      </c>
      <c r="S12" s="24" t="s">
        <v>103</v>
      </c>
      <c r="T12" s="26" t="s">
        <v>104</v>
      </c>
      <c r="U12" s="26" t="s">
        <v>105</v>
      </c>
      <c r="V12" s="26" t="s">
        <v>106</v>
      </c>
      <c r="W12" s="26" t="s">
        <v>107</v>
      </c>
      <c r="X12" s="26" t="s">
        <v>108</v>
      </c>
      <c r="Y12" s="26" t="s">
        <v>109</v>
      </c>
      <c r="Z12" s="26" t="s">
        <v>110</v>
      </c>
      <c r="AA12" s="26" t="s">
        <v>111</v>
      </c>
      <c r="AB12" s="26" t="s">
        <v>1391</v>
      </c>
      <c r="AC12" s="24" t="s">
        <v>1392</v>
      </c>
      <c r="AD12" s="27" t="s">
        <v>1393</v>
      </c>
    </row>
    <row r="13" spans="1:35" x14ac:dyDescent="0.25">
      <c r="A13" s="29">
        <v>1</v>
      </c>
      <c r="B13" s="30" t="s">
        <v>114</v>
      </c>
      <c r="C13" s="30" t="s">
        <v>1308</v>
      </c>
      <c r="D13" s="31">
        <v>899999336</v>
      </c>
      <c r="E13" s="31">
        <v>119191000</v>
      </c>
      <c r="F13" s="32" t="s">
        <v>115</v>
      </c>
      <c r="G13" s="33">
        <v>117959067371</v>
      </c>
      <c r="H13" s="33">
        <v>0</v>
      </c>
      <c r="I13" s="3">
        <v>796270165</v>
      </c>
      <c r="J13" s="3">
        <v>620367421</v>
      </c>
      <c r="K13" s="3">
        <v>7231384635</v>
      </c>
      <c r="L13" s="3"/>
      <c r="M13" s="3"/>
      <c r="N13" s="3"/>
      <c r="O13" s="3"/>
      <c r="P13" s="34">
        <f>SUM(G13:N13)</f>
        <v>126607089592</v>
      </c>
      <c r="Q13" s="165">
        <v>54715444195</v>
      </c>
      <c r="R13" s="3">
        <f>IFERROR(VLOOKUP(D13,[9]ServNOMINA!$F$16:$M$112,8,0),0)</f>
        <v>8247349418</v>
      </c>
      <c r="S13" s="3">
        <f>IFERROR(VLOOKUP(D13,[9]ServOTROS!$F$16:$M$112,8,0),0)</f>
        <v>917092927</v>
      </c>
      <c r="T13" s="3">
        <f>IFERROR(VLOOKUP(D13,[9]CANCEL!$F$16:$M$48,8,0),0)</f>
        <v>0</v>
      </c>
      <c r="U13" s="3">
        <f>IFERROR(VLOOKUP(B13,[10]Aaf_PENSION!$C$16:$M$112,11,0)+VLOOKUP(B13,[11]Aaf_PENSION!$C$16:$M$112,11,0),0)</f>
        <v>195073988</v>
      </c>
      <c r="V13" s="3">
        <f>IFERROR(VLOOKUP(B13,[10]Aaf_SALUD!$C$16:$M$112,11,0)+VLOOKUP(B13,[11]Aaf_SALUD!$C$16:$M$112,11,0),0)</f>
        <v>195073988</v>
      </c>
      <c r="W13" s="3">
        <f>IFERROR(VLOOKUP(D13,[9]CALIDAD!$F$16:$M$1122,8,0),0)</f>
        <v>66355847</v>
      </c>
      <c r="X13" s="3"/>
      <c r="Y13" s="3">
        <f>IFERROR(VLOOKUP(B13,[10]Ap_CESANTIAS!$C$16:$M$112,11,0)+VLOOKUP(B13,[11]Ap_CESANTIAS!$C$16:$M$112,11,0),0)</f>
        <v>715804518</v>
      </c>
      <c r="Z13" s="3">
        <f>IFERROR(VLOOKUP(B13,[10]Ap_PENSION!$C$16:$M$112,11,0)+VLOOKUP(B13,[11]Ap_PENSION!$C$16:$M$112,11,0),0)</f>
        <v>372470141</v>
      </c>
      <c r="AA13" s="3">
        <f>IFERROR(VLOOKUP(B13,[10]Ap_SALUD!$C$16:$M$112,11,0)+VLOOKUP(B13,[11]Ap_SALUD!$C$16:$M$112,11,0),0)</f>
        <v>263785032</v>
      </c>
      <c r="AB13" s="3"/>
      <c r="AC13" s="36">
        <f t="shared" ref="AC13:AC76" si="0">SUM(R13:AA13)</f>
        <v>10973005859</v>
      </c>
      <c r="AD13" s="37">
        <f>+P13-Q13+AB13-AC13</f>
        <v>60918639538</v>
      </c>
      <c r="AE13" s="144" t="e">
        <f>VLOOKUP(D13,[12]REPNCT004ReporteAuxiliarContabl!$V$21:$W$1157,2,0)</f>
        <v>#N/A</v>
      </c>
      <c r="AF13" s="167" t="e">
        <f>+AD13-AE13</f>
        <v>#N/A</v>
      </c>
      <c r="AG13" s="144"/>
      <c r="AI13" s="144"/>
    </row>
    <row r="14" spans="1:35" x14ac:dyDescent="0.25">
      <c r="A14" s="29">
        <v>2</v>
      </c>
      <c r="B14" s="30" t="s">
        <v>116</v>
      </c>
      <c r="C14" s="88" t="s">
        <v>1278</v>
      </c>
      <c r="D14" s="31">
        <v>890900286</v>
      </c>
      <c r="E14" s="31">
        <v>110505000</v>
      </c>
      <c r="F14" s="32" t="s">
        <v>117</v>
      </c>
      <c r="G14" s="33">
        <v>1425966878206</v>
      </c>
      <c r="H14" s="33">
        <v>32122525525</v>
      </c>
      <c r="I14" s="3">
        <v>0</v>
      </c>
      <c r="J14" s="3">
        <v>0</v>
      </c>
      <c r="K14" s="3">
        <v>1009007734827</v>
      </c>
      <c r="L14" s="3"/>
      <c r="M14" s="3"/>
      <c r="N14" s="3"/>
      <c r="O14" s="3"/>
      <c r="P14" s="34">
        <f t="shared" ref="P14:P77" si="1">SUM(G14:N14)</f>
        <v>2467097138558</v>
      </c>
      <c r="Q14" s="165">
        <v>941799940787</v>
      </c>
      <c r="R14" s="3">
        <f>IFERROR(VLOOKUP(D14,[9]ServNOMINA!$F$16:$M$112,8,0),0)</f>
        <v>208077900123</v>
      </c>
      <c r="S14" s="3">
        <f>IFERROR(VLOOKUP(D14,[9]ServOTROS!$F$16:$M$112,8,0),0)</f>
        <v>10626829897</v>
      </c>
      <c r="T14" s="3">
        <f>IFERROR(VLOOKUP(D14,[9]CANCEL!$F$16:$M$48,8,0),0)</f>
        <v>6424505106</v>
      </c>
      <c r="U14" s="3">
        <f>IFERROR(VLOOKUP(B14,[10]Aaf_PENSION!$C$16:$M$112,11,0)+VLOOKUP(B14,[11]Aaf_PENSION!$C$16:$M$112,11,0),0)</f>
        <v>7378828745</v>
      </c>
      <c r="V14" s="3">
        <f>IFERROR(VLOOKUP(B14,[10]Aaf_SALUD!$C$16:$M$112,11,0)+VLOOKUP(B14,[11]Aaf_SALUD!$C$16:$M$112,11,0),0)</f>
        <v>7378828744</v>
      </c>
      <c r="W14" s="3">
        <f>IFERROR(VLOOKUP(D14,[9]CALIDAD!$F$16:$M$1122,8,0),0)</f>
        <v>0</v>
      </c>
      <c r="X14" s="3"/>
      <c r="Y14" s="3">
        <f>IFERROR(VLOOKUP(B14,[10]Ap_CESANTIAS!$C$16:$M$112,11,0)+VLOOKUP(B14,[11]Ap_CESANTIAS!$C$16:$M$112,11,0),0)</f>
        <v>10326354032</v>
      </c>
      <c r="Z14" s="3">
        <f>IFERROR(VLOOKUP(B14,[10]Ap_PENSION!$C$16:$M$112,11,0)+VLOOKUP(B14,[11]Ap_PENSION!$C$16:$M$112,11,0),0)</f>
        <v>8639280271</v>
      </c>
      <c r="AA14" s="3">
        <f>IFERROR(VLOOKUP(B14,[10]Ap_SALUD!$C$16:$M$112,11,0)+VLOOKUP(B14,[11]Ap_SALUD!$C$16:$M$112,11,0),0)</f>
        <v>6118377218</v>
      </c>
      <c r="AB14" s="3"/>
      <c r="AC14" s="36">
        <f t="shared" si="0"/>
        <v>264970904136</v>
      </c>
      <c r="AD14" s="37">
        <f>+P14-Q14-AC14</f>
        <v>1260326293635</v>
      </c>
      <c r="AE14" s="144" t="e">
        <f>VLOOKUP(D14,[12]REPNCT004ReporteAuxiliarContabl!$V$21:$W$1157,2,0)</f>
        <v>#N/A</v>
      </c>
      <c r="AF14" s="167" t="e">
        <f t="shared" ref="AF14:AF77" si="2">+AD14-AE14</f>
        <v>#N/A</v>
      </c>
      <c r="AG14" s="144"/>
      <c r="AI14" s="144"/>
    </row>
    <row r="15" spans="1:35" x14ac:dyDescent="0.25">
      <c r="A15" s="29">
        <v>3</v>
      </c>
      <c r="B15" s="30" t="s">
        <v>118</v>
      </c>
      <c r="C15" s="30" t="s">
        <v>1304</v>
      </c>
      <c r="D15" s="31">
        <v>800102838</v>
      </c>
      <c r="E15" s="31">
        <v>118181000</v>
      </c>
      <c r="F15" s="32" t="s">
        <v>119</v>
      </c>
      <c r="G15" s="33">
        <v>345099755138</v>
      </c>
      <c r="H15" s="33">
        <v>413039616</v>
      </c>
      <c r="I15" s="3">
        <v>0</v>
      </c>
      <c r="J15" s="3">
        <v>0</v>
      </c>
      <c r="K15" s="3">
        <v>39503186437</v>
      </c>
      <c r="L15" s="3"/>
      <c r="M15" s="3"/>
      <c r="N15" s="3"/>
      <c r="O15" s="3"/>
      <c r="P15" s="34">
        <f t="shared" si="1"/>
        <v>385015981191</v>
      </c>
      <c r="Q15" s="165">
        <v>148799130746</v>
      </c>
      <c r="R15" s="3">
        <f>IFERROR(VLOOKUP(D15,[9]ServNOMINA!$F$16:$M$112,8,0),0)</f>
        <v>37853868396</v>
      </c>
      <c r="S15" s="3">
        <f>IFERROR(VLOOKUP(D15,[9]ServOTROS!$F$16:$M$112,8,0),0)</f>
        <v>340836125</v>
      </c>
      <c r="T15" s="3">
        <f>IFERROR(VLOOKUP(D15,[9]CANCEL!$F$16:$M$48,8,0),0)</f>
        <v>85488576</v>
      </c>
      <c r="U15" s="3">
        <f>IFERROR(VLOOKUP(B15,[10]Aaf_PENSION!$C$16:$M$112,11,0)+VLOOKUP(B15,[11]Aaf_PENSION!$C$16:$M$112,11,0),0)</f>
        <v>841230605</v>
      </c>
      <c r="V15" s="3">
        <f>IFERROR(VLOOKUP(B15,[10]Aaf_SALUD!$C$16:$M$112,11,0)+VLOOKUP(B15,[11]Aaf_SALUD!$C$16:$M$112,11,0),0)</f>
        <v>841230604</v>
      </c>
      <c r="W15" s="3">
        <f>IFERROR(VLOOKUP(D15,[9]CALIDAD!$F$16:$M$1122,8,0),0)</f>
        <v>0</v>
      </c>
      <c r="X15" s="3"/>
      <c r="Y15" s="3">
        <f>IFERROR(VLOOKUP(B15,[10]Ap_CESANTIAS!$C$16:$M$112,11,0)+VLOOKUP(B15,[11]Ap_CESANTIAS!$C$16:$M$112,11,0),0)</f>
        <v>1879631575</v>
      </c>
      <c r="Z15" s="3">
        <f>IFERROR(VLOOKUP(B15,[10]Ap_PENSION!$C$16:$M$112,11,0)+VLOOKUP(B15,[11]Ap_PENSION!$C$16:$M$112,11,0),0)</f>
        <v>984929616</v>
      </c>
      <c r="AA15" s="3">
        <f>IFERROR(VLOOKUP(B15,[10]Ap_SALUD!$C$16:$M$112,11,0)+VLOOKUP(B15,[11]Ap_SALUD!$C$16:$M$112,11,0),0)</f>
        <v>697531593</v>
      </c>
      <c r="AB15" s="3"/>
      <c r="AC15" s="36">
        <f t="shared" si="0"/>
        <v>43524747090</v>
      </c>
      <c r="AD15" s="37">
        <f t="shared" ref="AD15:AD78" si="3">+P15-Q15+AB15-AC15</f>
        <v>192692103355</v>
      </c>
      <c r="AE15" s="144" t="e">
        <f>VLOOKUP(D15,[12]REPNCT004ReporteAuxiliarContabl!$V$21:$W$1157,2,0)</f>
        <v>#N/A</v>
      </c>
      <c r="AF15" s="167" t="e">
        <f t="shared" si="2"/>
        <v>#N/A</v>
      </c>
      <c r="AG15" s="144"/>
      <c r="AI15" s="144"/>
    </row>
    <row r="16" spans="1:35" x14ac:dyDescent="0.25">
      <c r="A16" s="38">
        <v>4</v>
      </c>
      <c r="B16" s="30" t="s">
        <v>120</v>
      </c>
      <c r="C16" s="30" t="s">
        <v>1279</v>
      </c>
      <c r="D16" s="31">
        <v>890102006</v>
      </c>
      <c r="E16" s="31">
        <v>110808000</v>
      </c>
      <c r="F16" s="32" t="s">
        <v>121</v>
      </c>
      <c r="G16" s="33">
        <v>383238250312</v>
      </c>
      <c r="H16" s="33">
        <v>12474279028</v>
      </c>
      <c r="I16" s="3">
        <v>0</v>
      </c>
      <c r="J16" s="3">
        <v>0</v>
      </c>
      <c r="K16" s="3">
        <v>188135247051</v>
      </c>
      <c r="L16" s="3"/>
      <c r="M16" s="3"/>
      <c r="N16" s="3"/>
      <c r="O16" s="3"/>
      <c r="P16" s="34">
        <f t="shared" si="1"/>
        <v>583847776391</v>
      </c>
      <c r="Q16" s="165">
        <v>241430029226</v>
      </c>
      <c r="R16" s="3">
        <f>IFERROR(VLOOKUP(D16,[9]ServNOMINA!$F$16:$M$112,8,0),0)</f>
        <v>42749658712</v>
      </c>
      <c r="S16" s="3">
        <f>IFERROR(VLOOKUP(D16,[9]ServOTROS!$F$16:$M$112,8,0),0)</f>
        <v>513788597</v>
      </c>
      <c r="T16" s="3">
        <f>IFERROR(VLOOKUP(D16,[9]CANCEL!$F$16:$M$48,8,0),0)</f>
        <v>2494855806</v>
      </c>
      <c r="U16" s="3">
        <f>IFERROR(VLOOKUP(B16,[10]Aaf_PENSION!$C$16:$M$112,11,0)+VLOOKUP(B16,[11]Aaf_PENSION!$C$16:$M$112,11,0),0)</f>
        <v>1524145323</v>
      </c>
      <c r="V16" s="3">
        <f>IFERROR(VLOOKUP(B16,[10]Aaf_SALUD!$C$16:$M$112,11,0)+VLOOKUP(B16,[11]Aaf_SALUD!$C$16:$M$112,11,0),0)</f>
        <v>1524145322</v>
      </c>
      <c r="W16" s="3">
        <f>IFERROR(VLOOKUP(D16,[9]CALIDAD!$F$16:$M$1122,8,0),0)</f>
        <v>0</v>
      </c>
      <c r="X16" s="3"/>
      <c r="Y16" s="3">
        <f>IFERROR(VLOOKUP(B16,[10]Ap_CESANTIAS!$C$16:$M$112,11,0)+VLOOKUP(B16,[11]Ap_CESANTIAS!$C$16:$M$112,11,0),0)</f>
        <v>3384277059</v>
      </c>
      <c r="Z16" s="3">
        <f>IFERROR(VLOOKUP(B16,[10]Ap_PENSION!$C$16:$M$112,11,0)+VLOOKUP(B16,[11]Ap_PENSION!$C$16:$M$112,11,0),0)</f>
        <v>1784499826</v>
      </c>
      <c r="AA16" s="3">
        <f>IFERROR(VLOOKUP(B16,[10]Ap_SALUD!$C$16:$M$112,11,0)+VLOOKUP(B16,[11]Ap_SALUD!$C$16:$M$112,11,0),0)</f>
        <v>1263790819</v>
      </c>
      <c r="AB16" s="3"/>
      <c r="AC16" s="36">
        <f t="shared" si="0"/>
        <v>55239161464</v>
      </c>
      <c r="AD16" s="37">
        <f t="shared" si="3"/>
        <v>287178585701</v>
      </c>
      <c r="AE16" s="144" t="e">
        <f>VLOOKUP(D16,[12]REPNCT004ReporteAuxiliarContabl!$V$21:$W$1157,2,0)</f>
        <v>#N/A</v>
      </c>
      <c r="AF16" s="167" t="e">
        <f t="shared" si="2"/>
        <v>#N/A</v>
      </c>
      <c r="AG16" s="144"/>
      <c r="AI16" s="144"/>
    </row>
    <row r="17" spans="1:35" x14ac:dyDescent="0.25">
      <c r="A17" s="29">
        <v>5</v>
      </c>
      <c r="B17" s="30" t="s">
        <v>122</v>
      </c>
      <c r="C17" s="30" t="s">
        <v>1280</v>
      </c>
      <c r="D17" s="31">
        <v>890480059</v>
      </c>
      <c r="E17" s="31">
        <v>111313000</v>
      </c>
      <c r="F17" s="32" t="s">
        <v>123</v>
      </c>
      <c r="G17" s="33">
        <v>873747229967</v>
      </c>
      <c r="H17" s="33">
        <v>9893940338</v>
      </c>
      <c r="I17" s="3">
        <v>0</v>
      </c>
      <c r="J17" s="3">
        <v>0</v>
      </c>
      <c r="K17" s="3">
        <v>385564768822</v>
      </c>
      <c r="L17" s="3"/>
      <c r="M17" s="3"/>
      <c r="N17" s="3"/>
      <c r="O17" s="3"/>
      <c r="P17" s="34">
        <f t="shared" si="1"/>
        <v>1269205939127</v>
      </c>
      <c r="Q17" s="165">
        <v>507286756835</v>
      </c>
      <c r="R17" s="3">
        <f>IFERROR(VLOOKUP(D17,[9]ServNOMINA!$F$16:$M$112,8,0),0)</f>
        <v>102090863496</v>
      </c>
      <c r="S17" s="3">
        <f>IFERROR(VLOOKUP(D17,[9]ServOTROS!$F$16:$M$112,8,0),0)</f>
        <v>1847415797</v>
      </c>
      <c r="T17" s="3">
        <f>IFERROR(VLOOKUP(D17,[9]CANCEL!$F$16:$M$48,8,0),0)</f>
        <v>1978788068</v>
      </c>
      <c r="U17" s="3">
        <f>IFERROR(VLOOKUP(B17,[10]Aaf_PENSION!$C$16:$M$112,11,0)+VLOOKUP(B17,[11]Aaf_PENSION!$C$16:$M$112,11,0),0)</f>
        <v>4060478178</v>
      </c>
      <c r="V17" s="3">
        <f>IFERROR(VLOOKUP(B17,[10]Aaf_SALUD!$C$16:$M$112,11,0)+VLOOKUP(B17,[11]Aaf_SALUD!$C$16:$M$112,11,0),0)</f>
        <v>4060478177</v>
      </c>
      <c r="W17" s="3">
        <f>IFERROR(VLOOKUP(D17,[9]CALIDAD!$F$16:$M$1122,8,0),0)</f>
        <v>0</v>
      </c>
      <c r="X17" s="3"/>
      <c r="Y17" s="3">
        <f>IFERROR(VLOOKUP(B17,[10]Ap_CESANTIAS!$C$16:$M$112,11,0)+VLOOKUP(B17,[11]Ap_CESANTIAS!$C$16:$M$112,11,0),0)</f>
        <v>9002075289</v>
      </c>
      <c r="Z17" s="3">
        <f>IFERROR(VLOOKUP(B17,[10]Ap_PENSION!$C$16:$M$112,11,0)+VLOOKUP(B17,[11]Ap_PENSION!$C$16:$M$112,11,0),0)</f>
        <v>4754089060</v>
      </c>
      <c r="AA17" s="3">
        <f>IFERROR(VLOOKUP(B17,[10]Ap_SALUD!$C$16:$M$112,11,0)+VLOOKUP(B17,[11]Ap_SALUD!$C$16:$M$112,11,0),0)</f>
        <v>3366867295</v>
      </c>
      <c r="AB17" s="3"/>
      <c r="AC17" s="36">
        <f t="shared" si="0"/>
        <v>131161055360</v>
      </c>
      <c r="AD17" s="37">
        <f t="shared" si="3"/>
        <v>630758126932</v>
      </c>
      <c r="AE17" s="144" t="e">
        <f>VLOOKUP(D17,[12]REPNCT004ReporteAuxiliarContabl!$V$21:$W$1157,2,0)</f>
        <v>#N/A</v>
      </c>
      <c r="AF17" s="167" t="e">
        <f t="shared" si="2"/>
        <v>#N/A</v>
      </c>
      <c r="AG17" s="144"/>
      <c r="AI17" s="144"/>
    </row>
    <row r="18" spans="1:35" x14ac:dyDescent="0.25">
      <c r="A18" s="38">
        <v>6</v>
      </c>
      <c r="B18" s="30" t="s">
        <v>124</v>
      </c>
      <c r="C18" s="30" t="s">
        <v>1281</v>
      </c>
      <c r="D18" s="31">
        <v>891800498</v>
      </c>
      <c r="E18" s="31">
        <v>111515000</v>
      </c>
      <c r="F18" s="32" t="s">
        <v>125</v>
      </c>
      <c r="G18" s="33">
        <v>632093314227</v>
      </c>
      <c r="H18" s="33">
        <v>19907346640</v>
      </c>
      <c r="I18" s="3">
        <v>0</v>
      </c>
      <c r="J18" s="3">
        <v>0</v>
      </c>
      <c r="K18" s="3">
        <v>461891928438</v>
      </c>
      <c r="L18" s="3"/>
      <c r="M18" s="3"/>
      <c r="N18" s="3"/>
      <c r="O18" s="3"/>
      <c r="P18" s="34">
        <f t="shared" si="1"/>
        <v>1113892589305</v>
      </c>
      <c r="Q18" s="165">
        <v>437637073691</v>
      </c>
      <c r="R18" s="3">
        <f>IFERROR(VLOOKUP(D18,[9]ServNOMINA!$F$16:$M$112,8,0),0)</f>
        <v>85749878756</v>
      </c>
      <c r="S18" s="3">
        <f>IFERROR(VLOOKUP(D18,[9]ServOTROS!$F$16:$M$112,8,0),0)</f>
        <v>336978632</v>
      </c>
      <c r="T18" s="3">
        <f>IFERROR(VLOOKUP(D18,[9]CANCEL!$F$16:$M$48,8,0),0)</f>
        <v>3981469328</v>
      </c>
      <c r="U18" s="3">
        <f>IFERROR(VLOOKUP(B18,[10]Aaf_PENSION!$C$16:$M$112,11,0)+VLOOKUP(B18,[11]Aaf_PENSION!$C$16:$M$112,11,0),0)</f>
        <v>5459178413</v>
      </c>
      <c r="V18" s="3">
        <f>IFERROR(VLOOKUP(B18,[10]Aaf_SALUD!$C$16:$M$112,11,0)+VLOOKUP(B18,[11]Aaf_SALUD!$C$16:$M$112,11,0),0)</f>
        <v>5459178412</v>
      </c>
      <c r="W18" s="3">
        <f>IFERROR(VLOOKUP(D18,[9]CALIDAD!$F$16:$M$1122,8,0),0)</f>
        <v>0</v>
      </c>
      <c r="X18" s="3"/>
      <c r="Y18" s="3">
        <f>IFERROR(VLOOKUP(B18,[10]Ap_CESANTIAS!$C$16:$M$112,11,0)+VLOOKUP(B18,[11]Ap_CESANTIAS!$C$16:$M$112,11,0),0)</f>
        <v>11854382585</v>
      </c>
      <c r="Z18" s="3">
        <f>IFERROR(VLOOKUP(B18,[10]Ap_PENSION!$C$16:$M$112,11,0)+VLOOKUP(B18,[11]Ap_PENSION!$C$16:$M$112,11,0),0)</f>
        <v>6391715269</v>
      </c>
      <c r="AA18" s="3">
        <f>IFERROR(VLOOKUP(B18,[10]Ap_SALUD!$C$16:$M$112,11,0)+VLOOKUP(B18,[11]Ap_SALUD!$C$16:$M$112,11,0),0)</f>
        <v>4526641556</v>
      </c>
      <c r="AB18" s="3"/>
      <c r="AC18" s="36">
        <f t="shared" si="0"/>
        <v>123759422951</v>
      </c>
      <c r="AD18" s="37">
        <f t="shared" si="3"/>
        <v>552496092663</v>
      </c>
      <c r="AE18" s="144" t="e">
        <f>VLOOKUP(D18,[12]REPNCT004ReporteAuxiliarContabl!$V$21:$W$1157,2,0)</f>
        <v>#N/A</v>
      </c>
      <c r="AF18" s="167" t="e">
        <f t="shared" si="2"/>
        <v>#N/A</v>
      </c>
      <c r="AG18" s="144"/>
      <c r="AI18" s="144"/>
    </row>
    <row r="19" spans="1:35" x14ac:dyDescent="0.25">
      <c r="A19" s="29">
        <v>7</v>
      </c>
      <c r="B19" s="30" t="s">
        <v>126</v>
      </c>
      <c r="C19" s="30" t="s">
        <v>1282</v>
      </c>
      <c r="D19" s="31">
        <v>890801052</v>
      </c>
      <c r="E19" s="31">
        <v>111717000</v>
      </c>
      <c r="F19" s="32" t="s">
        <v>127</v>
      </c>
      <c r="G19" s="33">
        <v>349026330246</v>
      </c>
      <c r="H19" s="33">
        <v>0</v>
      </c>
      <c r="I19" s="3">
        <v>0</v>
      </c>
      <c r="J19" s="3">
        <v>0</v>
      </c>
      <c r="K19" s="3">
        <v>268134356067</v>
      </c>
      <c r="L19" s="3"/>
      <c r="M19" s="3"/>
      <c r="N19" s="3"/>
      <c r="O19" s="3"/>
      <c r="P19" s="34">
        <f t="shared" si="1"/>
        <v>617160686313</v>
      </c>
      <c r="Q19" s="165">
        <v>248972608988</v>
      </c>
      <c r="R19" s="3">
        <f>IFERROR(VLOOKUP(D19,[9]ServNOMINA!$F$16:$M$112,8,0),0)</f>
        <v>46068465665</v>
      </c>
      <c r="S19" s="3">
        <f>IFERROR(VLOOKUP(D19,[9]ServOTROS!$F$16:$M$112,8,0),0)</f>
        <v>1644622840</v>
      </c>
      <c r="T19" s="3">
        <f>IFERROR(VLOOKUP(D19,[9]CANCEL!$F$16:$M$48,8,0),0)</f>
        <v>0</v>
      </c>
      <c r="U19" s="3">
        <f>IFERROR(VLOOKUP(B19,[10]Aaf_PENSION!$C$16:$M$112,11,0)+VLOOKUP(B19,[11]Aaf_PENSION!$C$16:$M$112,11,0),0)</f>
        <v>2054398195</v>
      </c>
      <c r="V19" s="3">
        <f>IFERROR(VLOOKUP(B19,[10]Aaf_SALUD!$C$16:$M$112,11,0)+VLOOKUP(B19,[11]Aaf_SALUD!$C$16:$M$112,11,0),0)</f>
        <v>2054398194</v>
      </c>
      <c r="W19" s="3">
        <f>IFERROR(VLOOKUP(D19,[9]CALIDAD!$F$16:$M$1122,8,0),0)</f>
        <v>0</v>
      </c>
      <c r="X19" s="3"/>
      <c r="Y19" s="3">
        <f>IFERROR(VLOOKUP(B19,[10]Ap_CESANTIAS!$C$16:$M$112,11,0)+VLOOKUP(B19,[11]Ap_CESANTIAS!$C$16:$M$112,11,0),0)</f>
        <v>4505182082</v>
      </c>
      <c r="Z19" s="3">
        <f>IFERROR(VLOOKUP(B19,[10]Ap_PENSION!$C$16:$M$112,11,0)+VLOOKUP(B19,[11]Ap_PENSION!$C$16:$M$112,11,0),0)</f>
        <v>2405330494</v>
      </c>
      <c r="AA19" s="3">
        <f>IFERROR(VLOOKUP(B19,[10]Ap_SALUD!$C$16:$M$112,11,0)+VLOOKUP(B19,[11]Ap_SALUD!$C$16:$M$112,11,0),0)</f>
        <v>1703465895</v>
      </c>
      <c r="AB19" s="3"/>
      <c r="AC19" s="36">
        <f t="shared" si="0"/>
        <v>60435863365</v>
      </c>
      <c r="AD19" s="37">
        <f t="shared" si="3"/>
        <v>307752213960</v>
      </c>
      <c r="AE19" s="144" t="e">
        <f>VLOOKUP(D19,[12]REPNCT004ReporteAuxiliarContabl!$V$21:$W$1157,2,0)</f>
        <v>#N/A</v>
      </c>
      <c r="AF19" s="167" t="e">
        <f t="shared" si="2"/>
        <v>#N/A</v>
      </c>
      <c r="AG19" s="144"/>
      <c r="AI19" s="144"/>
    </row>
    <row r="20" spans="1:35" x14ac:dyDescent="0.25">
      <c r="A20" s="38">
        <v>8</v>
      </c>
      <c r="B20" s="30" t="s">
        <v>128</v>
      </c>
      <c r="C20" s="30" t="s">
        <v>1283</v>
      </c>
      <c r="D20" s="31">
        <v>800091594</v>
      </c>
      <c r="E20" s="31">
        <v>111818000</v>
      </c>
      <c r="F20" s="32" t="s">
        <v>129</v>
      </c>
      <c r="G20" s="33">
        <v>209007160756</v>
      </c>
      <c r="H20" s="33">
        <v>0</v>
      </c>
      <c r="I20" s="3">
        <v>0</v>
      </c>
      <c r="J20" s="3">
        <v>0</v>
      </c>
      <c r="K20" s="3">
        <v>181933523389</v>
      </c>
      <c r="L20" s="3"/>
      <c r="M20" s="3"/>
      <c r="N20" s="3"/>
      <c r="O20" s="3"/>
      <c r="P20" s="34">
        <f t="shared" si="1"/>
        <v>390940684145</v>
      </c>
      <c r="Q20" s="165">
        <v>162724303052</v>
      </c>
      <c r="R20" s="3">
        <f>IFERROR(VLOOKUP(D20,[9]ServNOMINA!$F$16:$M$112,8,0),0)</f>
        <v>30830703047</v>
      </c>
      <c r="S20" s="3">
        <f>IFERROR(VLOOKUP(D20,[9]ServOTROS!$F$16:$M$112,8,0),0)</f>
        <v>395711967</v>
      </c>
      <c r="T20" s="3">
        <f>IFERROR(VLOOKUP(D20,[9]CANCEL!$F$16:$M$48,8,0),0)</f>
        <v>0</v>
      </c>
      <c r="U20" s="3">
        <f>IFERROR(VLOOKUP(B20,[10]Aaf_PENSION!$C$16:$M$112,11,0)+VLOOKUP(B20,[11]Aaf_PENSION!$C$16:$M$112,11,0),0)</f>
        <v>1365502484</v>
      </c>
      <c r="V20" s="3">
        <f>IFERROR(VLOOKUP(B20,[10]Aaf_SALUD!$C$16:$M$112,11,0)+VLOOKUP(B20,[11]Aaf_SALUD!$C$16:$M$112,11,0),0)</f>
        <v>1365502483</v>
      </c>
      <c r="W20" s="3">
        <f>IFERROR(VLOOKUP(D20,[9]CALIDAD!$F$16:$M$1122,8,0),0)</f>
        <v>0</v>
      </c>
      <c r="X20" s="3"/>
      <c r="Y20" s="3">
        <f>IFERROR(VLOOKUP(B20,[10]Ap_CESANTIAS!$C$16:$M$112,11,0)+VLOOKUP(B20,[11]Ap_CESANTIAS!$C$16:$M$112,11,0),0)</f>
        <v>2945826432</v>
      </c>
      <c r="Z20" s="3">
        <f>IFERROR(VLOOKUP(B20,[10]Ap_PENSION!$C$16:$M$112,11,0)+VLOOKUP(B20,[11]Ap_PENSION!$C$16:$M$112,11,0),0)</f>
        <v>1598757618</v>
      </c>
      <c r="AA20" s="3">
        <f>IFERROR(VLOOKUP(B20,[10]Ap_SALUD!$C$16:$M$112,11,0)+VLOOKUP(B20,[11]Ap_SALUD!$C$16:$M$112,11,0),0)</f>
        <v>1132247349</v>
      </c>
      <c r="AB20" s="3"/>
      <c r="AC20" s="36">
        <f t="shared" si="0"/>
        <v>39634251380</v>
      </c>
      <c r="AD20" s="37">
        <f t="shared" si="3"/>
        <v>188582129713</v>
      </c>
      <c r="AE20" s="144" t="e">
        <f>VLOOKUP(D20,[12]REPNCT004ReporteAuxiliarContabl!$V$21:$W$1157,2,0)</f>
        <v>#N/A</v>
      </c>
      <c r="AF20" s="167" t="e">
        <f t="shared" si="2"/>
        <v>#N/A</v>
      </c>
      <c r="AG20" s="144"/>
      <c r="AI20" s="144"/>
    </row>
    <row r="21" spans="1:35" x14ac:dyDescent="0.25">
      <c r="A21" s="39">
        <v>9</v>
      </c>
      <c r="B21" s="40" t="s">
        <v>130</v>
      </c>
      <c r="C21" s="40" t="s">
        <v>1284</v>
      </c>
      <c r="D21" s="31">
        <v>892099216</v>
      </c>
      <c r="E21" s="31">
        <v>118585000</v>
      </c>
      <c r="F21" s="32" t="s">
        <v>131</v>
      </c>
      <c r="G21" s="33">
        <v>304997913053</v>
      </c>
      <c r="H21" s="33">
        <v>671751447</v>
      </c>
      <c r="I21" s="3">
        <v>0</v>
      </c>
      <c r="J21" s="3">
        <v>0</v>
      </c>
      <c r="K21" s="3">
        <v>33130930511</v>
      </c>
      <c r="L21" s="3"/>
      <c r="M21" s="3"/>
      <c r="N21" s="3"/>
      <c r="O21" s="3"/>
      <c r="P21" s="34">
        <f t="shared" si="1"/>
        <v>338800595011</v>
      </c>
      <c r="Q21" s="165">
        <v>131455322892</v>
      </c>
      <c r="R21" s="3">
        <f>IFERROR(VLOOKUP(D21,[9]ServNOMINA!$F$16:$M$112,8,0),0)</f>
        <v>31267656084</v>
      </c>
      <c r="S21" s="3">
        <f>IFERROR(VLOOKUP(D21,[9]ServOTROS!$F$16:$M$112,8,0),0)</f>
        <v>1432652752</v>
      </c>
      <c r="T21" s="3">
        <f>IFERROR(VLOOKUP(D21,[9]CANCEL!$F$16:$M$48,8,0),0)</f>
        <v>135653196</v>
      </c>
      <c r="U21" s="3">
        <f>IFERROR(VLOOKUP(B21,[10]Aaf_PENSION!$C$16:$M$112,11,0)+VLOOKUP(B21,[11]Aaf_PENSION!$C$16:$M$112,11,0),0)</f>
        <v>1056878798</v>
      </c>
      <c r="V21" s="3">
        <f>IFERROR(VLOOKUP(B21,[10]Aaf_SALUD!$C$16:$M$112,11,0)+VLOOKUP(B21,[11]Aaf_SALUD!$C$16:$M$112,11,0),0)</f>
        <v>1056878797</v>
      </c>
      <c r="W21" s="3">
        <f>IFERROR(VLOOKUP(D21,[9]CALIDAD!$F$16:$M$1122,8,0),0)</f>
        <v>0</v>
      </c>
      <c r="X21" s="3"/>
      <c r="Y21" s="3">
        <f>IFERROR(VLOOKUP(B21,[10]Ap_CESANTIAS!$C$16:$M$112,11,0)+VLOOKUP(B21,[11]Ap_CESANTIAS!$C$16:$M$112,11,0),0)</f>
        <v>2322460086</v>
      </c>
      <c r="Z21" s="3">
        <f>IFERROR(VLOOKUP(B21,[10]Ap_PENSION!$C$16:$M$112,11,0)+VLOOKUP(B21,[11]Ap_PENSION!$C$16:$M$112,11,0),0)</f>
        <v>1237414834</v>
      </c>
      <c r="AA21" s="3">
        <f>IFERROR(VLOOKUP(B21,[10]Ap_SALUD!$C$16:$M$112,11,0)+VLOOKUP(B21,[11]Ap_SALUD!$C$16:$M$112,11,0),0)</f>
        <v>876342761</v>
      </c>
      <c r="AB21" s="3"/>
      <c r="AC21" s="36">
        <f t="shared" si="0"/>
        <v>39385937308</v>
      </c>
      <c r="AD21" s="37">
        <f t="shared" si="3"/>
        <v>167959334811</v>
      </c>
      <c r="AE21" s="144" t="e">
        <f>VLOOKUP(D21,[12]REPNCT004ReporteAuxiliarContabl!$V$21:$W$1157,2,0)</f>
        <v>#N/A</v>
      </c>
      <c r="AF21" s="167" t="e">
        <f t="shared" si="2"/>
        <v>#N/A</v>
      </c>
      <c r="AG21" s="144"/>
      <c r="AI21" s="144"/>
    </row>
    <row r="22" spans="1:35" x14ac:dyDescent="0.25">
      <c r="A22" s="38">
        <v>10</v>
      </c>
      <c r="B22" s="30" t="s">
        <v>132</v>
      </c>
      <c r="C22" s="30" t="s">
        <v>1285</v>
      </c>
      <c r="D22" s="31">
        <v>891580016</v>
      </c>
      <c r="E22" s="31">
        <v>111919000</v>
      </c>
      <c r="F22" s="32" t="s">
        <v>133</v>
      </c>
      <c r="G22" s="33">
        <v>979501836286</v>
      </c>
      <c r="H22" s="33">
        <v>9777216692</v>
      </c>
      <c r="I22" s="3">
        <v>0</v>
      </c>
      <c r="J22" s="3">
        <v>0</v>
      </c>
      <c r="K22" s="3">
        <v>741283228176</v>
      </c>
      <c r="L22" s="3"/>
      <c r="M22" s="3"/>
      <c r="N22" s="3"/>
      <c r="O22" s="3"/>
      <c r="P22" s="34">
        <f t="shared" si="1"/>
        <v>1730562281154</v>
      </c>
      <c r="Q22" s="165">
        <v>721091914062</v>
      </c>
      <c r="R22" s="3">
        <f>IFERROR(VLOOKUP(D22,[9]ServNOMINA!$F$16:$M$112,8,0),0)</f>
        <v>104725039244</v>
      </c>
      <c r="S22" s="3">
        <f>IFERROR(VLOOKUP(D22,[9]ServOTROS!$F$16:$M$112,8,0),0)</f>
        <v>22983141160</v>
      </c>
      <c r="T22" s="3">
        <f>IFERROR(VLOOKUP(D22,[9]CANCEL!$F$16:$M$48,8,0),0)</f>
        <v>1958718822</v>
      </c>
      <c r="U22" s="3">
        <f>IFERROR(VLOOKUP(B22,[10]Aaf_PENSION!$C$16:$M$112,11,0)+VLOOKUP(B22,[11]Aaf_PENSION!$C$16:$M$112,11,0),0)</f>
        <v>4592195842</v>
      </c>
      <c r="V22" s="3">
        <f>IFERROR(VLOOKUP(B22,[10]Aaf_SALUD!$C$16:$M$112,11,0)+VLOOKUP(B22,[11]Aaf_SALUD!$C$16:$M$112,11,0),0)</f>
        <v>4592195842</v>
      </c>
      <c r="W22" s="3">
        <f>IFERROR(VLOOKUP(D22,[9]CALIDAD!$F$16:$M$1122,8,0),0)</f>
        <v>0</v>
      </c>
      <c r="X22" s="3"/>
      <c r="Y22" s="3">
        <f>IFERROR(VLOOKUP(B22,[10]Ap_CESANTIAS!$C$16:$M$112,11,0)+VLOOKUP(B22,[11]Ap_CESANTIAS!$C$16:$M$112,11,0),0)</f>
        <v>10059552434</v>
      </c>
      <c r="Z22" s="3">
        <f>IFERROR(VLOOKUP(B22,[10]Ap_PENSION!$C$16:$M$112,11,0)+VLOOKUP(B22,[11]Ap_PENSION!$C$16:$M$112,11,0),0)</f>
        <v>5376634736</v>
      </c>
      <c r="AA22" s="3">
        <f>IFERROR(VLOOKUP(B22,[10]Ap_SALUD!$C$16:$M$112,11,0)+VLOOKUP(B22,[11]Ap_SALUD!$C$16:$M$112,11,0),0)</f>
        <v>3807756948</v>
      </c>
      <c r="AB22" s="3"/>
      <c r="AC22" s="36">
        <f t="shared" si="0"/>
        <v>158095235028</v>
      </c>
      <c r="AD22" s="37">
        <f t="shared" si="3"/>
        <v>851375132064</v>
      </c>
      <c r="AE22" s="144" t="e">
        <f>VLOOKUP(D22,[12]REPNCT004ReporteAuxiliarContabl!$V$21:$W$1157,2,0)</f>
        <v>#N/A</v>
      </c>
      <c r="AF22" s="167" t="e">
        <f t="shared" si="2"/>
        <v>#N/A</v>
      </c>
      <c r="AG22" s="144"/>
      <c r="AI22" s="144"/>
    </row>
    <row r="23" spans="1:35" customFormat="1" x14ac:dyDescent="0.25">
      <c r="A23" s="29">
        <v>11</v>
      </c>
      <c r="B23" s="30" t="s">
        <v>134</v>
      </c>
      <c r="C23" s="30" t="s">
        <v>1286</v>
      </c>
      <c r="D23" s="31">
        <v>892399999</v>
      </c>
      <c r="E23" s="31">
        <v>112020000</v>
      </c>
      <c r="F23" s="32" t="s">
        <v>135</v>
      </c>
      <c r="G23" s="43">
        <v>569949845307</v>
      </c>
      <c r="H23" s="43">
        <v>2529537108</v>
      </c>
      <c r="I23" s="44">
        <v>0</v>
      </c>
      <c r="J23" s="44">
        <v>0</v>
      </c>
      <c r="K23" s="44">
        <v>249137474885</v>
      </c>
      <c r="L23" s="44"/>
      <c r="M23" s="44"/>
      <c r="N23" s="44"/>
      <c r="O23" s="44"/>
      <c r="P23" s="34">
        <f t="shared" si="1"/>
        <v>821616857300</v>
      </c>
      <c r="Q23" s="165">
        <v>318414700586</v>
      </c>
      <c r="R23" s="44">
        <f>IFERROR(VLOOKUP(D23,[9]ServNOMINA!$F$16:$M$112,8,0),0)</f>
        <v>75623655766</v>
      </c>
      <c r="S23" s="44">
        <f>IFERROR(VLOOKUP(D23,[9]ServOTROS!$F$16:$M$112,8,0),0)</f>
        <v>4025874194</v>
      </c>
      <c r="T23" s="3">
        <f>IFERROR(VLOOKUP(D23,[9]CANCEL!$F$16:$M$48,8,0),0)</f>
        <v>517907422</v>
      </c>
      <c r="U23" s="3">
        <f>IFERROR(VLOOKUP(B23,[10]Aaf_PENSION!$C$16:$M$112,11,0)+VLOOKUP(B23,[11]Aaf_PENSION!$C$16:$M$112,11,0),0)</f>
        <v>2474152483</v>
      </c>
      <c r="V23" s="3">
        <f>IFERROR(VLOOKUP(B23,[10]Aaf_SALUD!$C$16:$M$112,11,0)+VLOOKUP(B23,[11]Aaf_SALUD!$C$16:$M$112,11,0),0)</f>
        <v>2474152482</v>
      </c>
      <c r="W23" s="44">
        <f>IFERROR(VLOOKUP(D23,[9]CALIDAD!$F$16:$M$1122,8,0),0)</f>
        <v>0</v>
      </c>
      <c r="X23" s="44"/>
      <c r="Y23" s="3">
        <f>IFERROR(VLOOKUP(B23,[10]Ap_CESANTIAS!$C$16:$M$112,11,0)+VLOOKUP(B23,[11]Ap_CESANTIAS!$C$16:$M$112,11,0),0)</f>
        <v>5403810759</v>
      </c>
      <c r="Z23" s="3">
        <f>IFERROR(VLOOKUP(B23,[10]Ap_PENSION!$C$16:$M$112,11,0)+VLOOKUP(B23,[11]Ap_PENSION!$C$16:$M$112,11,0),0)</f>
        <v>2896787210</v>
      </c>
      <c r="AA23" s="3">
        <f>IFERROR(VLOOKUP(B23,[10]Ap_SALUD!$C$16:$M$112,11,0)+VLOOKUP(B23,[11]Ap_SALUD!$C$16:$M$112,11,0),0)</f>
        <v>2051517755</v>
      </c>
      <c r="AB23" s="44"/>
      <c r="AC23" s="36">
        <f t="shared" si="0"/>
        <v>95467858071</v>
      </c>
      <c r="AD23" s="37">
        <f t="shared" si="3"/>
        <v>407734298643</v>
      </c>
      <c r="AE23" s="144" t="e">
        <f>VLOOKUP(D23,[12]REPNCT004ReporteAuxiliarContabl!$V$21:$W$1157,2,0)</f>
        <v>#N/A</v>
      </c>
      <c r="AF23" s="167" t="e">
        <f t="shared" si="2"/>
        <v>#N/A</v>
      </c>
      <c r="AG23" s="83"/>
      <c r="AH23" s="169"/>
      <c r="AI23" s="83"/>
    </row>
    <row r="24" spans="1:35" x14ac:dyDescent="0.25">
      <c r="A24" s="38">
        <v>12</v>
      </c>
      <c r="B24" s="30" t="s">
        <v>136</v>
      </c>
      <c r="C24" s="30" t="s">
        <v>1287</v>
      </c>
      <c r="D24" s="31">
        <v>891680010</v>
      </c>
      <c r="E24" s="31">
        <v>112727000</v>
      </c>
      <c r="F24" s="32" t="s">
        <v>137</v>
      </c>
      <c r="G24" s="33">
        <v>500282553945</v>
      </c>
      <c r="H24" s="33">
        <v>6599703419</v>
      </c>
      <c r="I24" s="3">
        <v>0</v>
      </c>
      <c r="J24" s="3">
        <v>0</v>
      </c>
      <c r="K24" s="3">
        <v>193846628378</v>
      </c>
      <c r="L24" s="3"/>
      <c r="M24" s="3"/>
      <c r="N24" s="3"/>
      <c r="O24" s="3"/>
      <c r="P24" s="34">
        <f t="shared" si="1"/>
        <v>700728885742</v>
      </c>
      <c r="Q24" s="165">
        <v>284172700990</v>
      </c>
      <c r="R24" s="3">
        <f>IFERROR(VLOOKUP(D24,[9]ServNOMINA!$F$16:$M$112,8,0),0)</f>
        <v>36326277553</v>
      </c>
      <c r="S24" s="3">
        <f>IFERROR(VLOOKUP(D24,[9]ServOTROS!$F$16:$M$112,8,0),0)</f>
        <v>15862913071</v>
      </c>
      <c r="T24" s="3">
        <f>IFERROR(VLOOKUP(D24,[9]CANCEL!$F$16:$M$48,8,0),0)</f>
        <v>1319940684</v>
      </c>
      <c r="U24" s="3">
        <f>IFERROR(VLOOKUP(B24,[10]Aaf_PENSION!$C$16:$M$112,11,0)+VLOOKUP(B24,[11]Aaf_PENSION!$C$16:$M$112,11,0),0)</f>
        <v>1560173780</v>
      </c>
      <c r="V24" s="3">
        <f>IFERROR(VLOOKUP(B24,[10]Aaf_SALUD!$C$16:$M$112,11,0)+VLOOKUP(B24,[11]Aaf_SALUD!$C$16:$M$112,11,0),0)</f>
        <v>1560173779</v>
      </c>
      <c r="W24" s="3">
        <f>IFERROR(VLOOKUP(D24,[9]CALIDAD!$F$16:$M$1122,8,0),0)</f>
        <v>0</v>
      </c>
      <c r="X24" s="3"/>
      <c r="Y24" s="3">
        <f>IFERROR(VLOOKUP(B24,[10]Ap_CESANTIAS!$C$16:$M$112,11,0)+VLOOKUP(B24,[11]Ap_CESANTIAS!$C$16:$M$112,11,0),0)</f>
        <v>3409820063</v>
      </c>
      <c r="Z24" s="3">
        <f>IFERROR(VLOOKUP(B24,[10]Ap_PENSION!$C$16:$M$112,11,0)+VLOOKUP(B24,[11]Ap_PENSION!$C$16:$M$112,11,0),0)</f>
        <v>1826682665</v>
      </c>
      <c r="AA24" s="3">
        <f>IFERROR(VLOOKUP(B24,[10]Ap_SALUD!$C$16:$M$112,11,0)+VLOOKUP(B24,[11]Ap_SALUD!$C$16:$M$112,11,0),0)</f>
        <v>1293664894</v>
      </c>
      <c r="AB24" s="3"/>
      <c r="AC24" s="36">
        <f t="shared" si="0"/>
        <v>63159646489</v>
      </c>
      <c r="AD24" s="37">
        <f t="shared" si="3"/>
        <v>353396538263</v>
      </c>
      <c r="AE24" s="144" t="e">
        <f>VLOOKUP(D24,[12]REPNCT004ReporteAuxiliarContabl!$V$21:$W$1157,2,0)</f>
        <v>#N/A</v>
      </c>
      <c r="AF24" s="167" t="e">
        <f t="shared" si="2"/>
        <v>#N/A</v>
      </c>
      <c r="AG24" s="144"/>
      <c r="AI24" s="144"/>
    </row>
    <row r="25" spans="1:35" x14ac:dyDescent="0.25">
      <c r="A25" s="29">
        <v>13</v>
      </c>
      <c r="B25" s="30" t="s">
        <v>138</v>
      </c>
      <c r="C25" s="30" t="s">
        <v>1288</v>
      </c>
      <c r="D25" s="31">
        <v>800103935</v>
      </c>
      <c r="E25" s="31">
        <v>112323000</v>
      </c>
      <c r="F25" s="32" t="s">
        <v>139</v>
      </c>
      <c r="G25" s="33">
        <v>871199492223</v>
      </c>
      <c r="H25" s="33">
        <v>5809992105</v>
      </c>
      <c r="I25" s="3">
        <v>0</v>
      </c>
      <c r="J25" s="3">
        <v>0</v>
      </c>
      <c r="K25" s="3">
        <v>512836667399</v>
      </c>
      <c r="L25" s="3"/>
      <c r="M25" s="3"/>
      <c r="N25" s="3"/>
      <c r="O25" s="3"/>
      <c r="P25" s="34">
        <f t="shared" si="1"/>
        <v>1389846151727</v>
      </c>
      <c r="Q25" s="165">
        <v>560991671808</v>
      </c>
      <c r="R25" s="3">
        <f>IFERROR(VLOOKUP(D25,[9]ServNOMINA!$F$16:$M$112,8,0),0)</f>
        <v>101294195658</v>
      </c>
      <c r="S25" s="3">
        <f>IFERROR(VLOOKUP(D25,[9]ServOTROS!$F$16:$M$112,8,0),0)</f>
        <v>1777818457</v>
      </c>
      <c r="T25" s="3">
        <f>IFERROR(VLOOKUP(D25,[9]CANCEL!$F$16:$M$48,8,0),0)</f>
        <v>1172817998</v>
      </c>
      <c r="U25" s="3">
        <f>IFERROR(VLOOKUP(B25,[10]Aaf_PENSION!$C$16:$M$112,11,0)+VLOOKUP(B25,[11]Aaf_PENSION!$C$16:$M$112,11,0),0)</f>
        <v>4270326066</v>
      </c>
      <c r="V25" s="3">
        <f>IFERROR(VLOOKUP(B25,[10]Aaf_SALUD!$C$16:$M$112,11,0)+VLOOKUP(B25,[11]Aaf_SALUD!$C$16:$M$112,11,0),0)</f>
        <v>4270326065</v>
      </c>
      <c r="W25" s="3">
        <f>IFERROR(VLOOKUP(D25,[9]CALIDAD!$F$16:$M$1122,8,0),0)</f>
        <v>0</v>
      </c>
      <c r="X25" s="3"/>
      <c r="Y25" s="3">
        <f>IFERROR(VLOOKUP(B25,[10]Ap_CESANTIAS!$C$16:$M$112,11,0)+VLOOKUP(B25,[11]Ap_CESANTIAS!$C$16:$M$112,11,0),0)</f>
        <v>9398209382</v>
      </c>
      <c r="Z25" s="3">
        <f>IFERROR(VLOOKUP(B25,[10]Ap_PENSION!$C$16:$M$112,11,0)+VLOOKUP(B25,[11]Ap_PENSION!$C$16:$M$112,11,0),0)</f>
        <v>4999783164</v>
      </c>
      <c r="AA25" s="3">
        <f>IFERROR(VLOOKUP(B25,[10]Ap_SALUD!$C$16:$M$112,11,0)+VLOOKUP(B25,[11]Ap_SALUD!$C$16:$M$112,11,0),0)</f>
        <v>3540868967</v>
      </c>
      <c r="AB25" s="3"/>
      <c r="AC25" s="36">
        <f t="shared" si="0"/>
        <v>130724345757</v>
      </c>
      <c r="AD25" s="37">
        <f t="shared" si="3"/>
        <v>698130134162</v>
      </c>
      <c r="AE25" s="144" t="e">
        <f>VLOOKUP(D25,[12]REPNCT004ReporteAuxiliarContabl!$V$21:$W$1157,2,0)</f>
        <v>#N/A</v>
      </c>
      <c r="AF25" s="167" t="e">
        <f t="shared" si="2"/>
        <v>#N/A</v>
      </c>
      <c r="AG25" s="144"/>
      <c r="AI25" s="144"/>
    </row>
    <row r="26" spans="1:35" x14ac:dyDescent="0.25">
      <c r="A26" s="38">
        <v>14</v>
      </c>
      <c r="B26" s="30" t="s">
        <v>140</v>
      </c>
      <c r="C26" s="30" t="s">
        <v>1289</v>
      </c>
      <c r="D26" s="31">
        <v>899999114</v>
      </c>
      <c r="E26" s="31">
        <v>112525000</v>
      </c>
      <c r="F26" s="32" t="s">
        <v>141</v>
      </c>
      <c r="G26" s="33">
        <v>795386893835</v>
      </c>
      <c r="H26" s="33">
        <v>38299742284</v>
      </c>
      <c r="I26" s="3">
        <v>0</v>
      </c>
      <c r="J26" s="3">
        <v>0</v>
      </c>
      <c r="K26" s="3">
        <v>644361705962</v>
      </c>
      <c r="L26" s="3"/>
      <c r="M26" s="3"/>
      <c r="N26" s="3"/>
      <c r="O26" s="3"/>
      <c r="P26" s="34">
        <f t="shared" si="1"/>
        <v>1478048342081</v>
      </c>
      <c r="Q26" s="165">
        <v>614582780810</v>
      </c>
      <c r="R26" s="3">
        <f>IFERROR(VLOOKUP(D26,[9]ServNOMINA!$F$16:$M$112,8,0),0)</f>
        <v>136736523867</v>
      </c>
      <c r="S26" s="3">
        <f>IFERROR(VLOOKUP(D26,[9]ServOTROS!$F$16:$M$112,8,0),0)</f>
        <v>89161700</v>
      </c>
      <c r="T26" s="3">
        <f>IFERROR(VLOOKUP(D26,[9]CANCEL!$F$16:$M$48,8,0),0)</f>
        <v>7707929704</v>
      </c>
      <c r="U26" s="3">
        <f>IFERROR(VLOOKUP(B26,[10]Aaf_PENSION!$C$16:$M$112,11,0)+VLOOKUP(B26,[11]Aaf_PENSION!$C$16:$M$112,11,0),0)</f>
        <v>4779728216</v>
      </c>
      <c r="V26" s="3">
        <f>IFERROR(VLOOKUP(B26,[10]Aaf_SALUD!$C$16:$M$112,11,0)+VLOOKUP(B26,[11]Aaf_SALUD!$C$16:$M$112,11,0),0)</f>
        <v>4779728216</v>
      </c>
      <c r="W26" s="3">
        <f>IFERROR(VLOOKUP(D26,[9]CALIDAD!$F$16:$M$1122,8,0),0)</f>
        <v>0</v>
      </c>
      <c r="X26" s="3"/>
      <c r="Y26" s="3">
        <f>IFERROR(VLOOKUP(B26,[10]Ap_CESANTIAS!$C$16:$M$112,11,0)+VLOOKUP(B26,[11]Ap_CESANTIAS!$C$16:$M$112,11,0),0)</f>
        <v>7096123834</v>
      </c>
      <c r="Z26" s="3">
        <f>IFERROR(VLOOKUP(B26,[10]Ap_PENSION!$C$16:$M$112,11,0)+VLOOKUP(B26,[11]Ap_PENSION!$C$16:$M$112,11,0),0)</f>
        <v>5596201390</v>
      </c>
      <c r="AA26" s="3">
        <f>IFERROR(VLOOKUP(B26,[10]Ap_SALUD!$C$16:$M$112,11,0)+VLOOKUP(B26,[11]Ap_SALUD!$C$16:$M$112,11,0),0)</f>
        <v>3963255042</v>
      </c>
      <c r="AB26" s="3"/>
      <c r="AC26" s="36">
        <f t="shared" si="0"/>
        <v>170748651969</v>
      </c>
      <c r="AD26" s="37">
        <f t="shared" si="3"/>
        <v>692716909302</v>
      </c>
      <c r="AE26" s="144" t="e">
        <f>VLOOKUP(D26,[12]REPNCT004ReporteAuxiliarContabl!$V$21:$W$1157,2,0)</f>
        <v>#N/A</v>
      </c>
      <c r="AF26" s="167" t="e">
        <f t="shared" si="2"/>
        <v>#N/A</v>
      </c>
      <c r="AG26" s="144"/>
      <c r="AI26" s="144"/>
    </row>
    <row r="27" spans="1:35" x14ac:dyDescent="0.25">
      <c r="A27" s="29">
        <v>15</v>
      </c>
      <c r="B27" s="30" t="s">
        <v>142</v>
      </c>
      <c r="C27" s="30" t="s">
        <v>1290</v>
      </c>
      <c r="D27" s="31">
        <v>892099149</v>
      </c>
      <c r="E27" s="31">
        <v>119494000</v>
      </c>
      <c r="F27" s="32" t="s">
        <v>143</v>
      </c>
      <c r="G27" s="33">
        <v>99788088031</v>
      </c>
      <c r="H27" s="33">
        <v>173747895</v>
      </c>
      <c r="I27" s="3">
        <v>770723983</v>
      </c>
      <c r="J27" s="3">
        <v>383308944</v>
      </c>
      <c r="K27" s="3">
        <v>6120494920</v>
      </c>
      <c r="L27" s="3"/>
      <c r="M27" s="3"/>
      <c r="N27" s="3"/>
      <c r="O27" s="3"/>
      <c r="P27" s="34">
        <f t="shared" si="1"/>
        <v>107236363773</v>
      </c>
      <c r="Q27" s="165">
        <v>53295903930</v>
      </c>
      <c r="R27" s="3">
        <f>IFERROR(VLOOKUP(D27,[9]ServNOMINA!$F$16:$M$112,8,0),0)</f>
        <v>4277199061</v>
      </c>
      <c r="S27" s="3">
        <f>IFERROR(VLOOKUP(D27,[9]ServOTROS!$F$16:$M$112,8,0),0)</f>
        <v>3072357328</v>
      </c>
      <c r="T27" s="3">
        <f>IFERROR(VLOOKUP(D27,[9]CANCEL!$F$16:$M$48,8,0),0)</f>
        <v>36067929</v>
      </c>
      <c r="U27" s="3">
        <f>IFERROR(VLOOKUP(B27,[10]Aaf_PENSION!$C$16:$M$112,11,0)+VLOOKUP(B27,[11]Aaf_PENSION!$C$16:$M$112,11,0),0)</f>
        <v>72273956</v>
      </c>
      <c r="V27" s="3">
        <f>IFERROR(VLOOKUP(B27,[10]Aaf_SALUD!$C$16:$M$112,11,0)+VLOOKUP(B27,[11]Aaf_SALUD!$C$16:$M$112,11,0),0)</f>
        <v>72273956</v>
      </c>
      <c r="W27" s="3">
        <f>IFERROR(VLOOKUP(D27,[9]CALIDAD!$F$16:$M$1122,8,0),0)</f>
        <v>64226999</v>
      </c>
      <c r="X27" s="3"/>
      <c r="Y27" s="3">
        <f>IFERROR(VLOOKUP(B27,[10]Ap_CESANTIAS!$C$16:$M$112,11,0)+VLOOKUP(B27,[11]Ap_CESANTIAS!$C$16:$M$112,11,0),0)</f>
        <v>149127568</v>
      </c>
      <c r="Z27" s="3">
        <f>IFERROR(VLOOKUP(B27,[10]Ap_PENSION!$C$16:$M$112,11,0)+VLOOKUP(B27,[11]Ap_PENSION!$C$16:$M$112,11,0),0)</f>
        <v>84619793</v>
      </c>
      <c r="AA27" s="3">
        <f>IFERROR(VLOOKUP(B27,[10]Ap_SALUD!$C$16:$M$112,11,0)+VLOOKUP(B27,[11]Ap_SALUD!$C$16:$M$112,11,0),0)</f>
        <v>59928119</v>
      </c>
      <c r="AB27" s="3"/>
      <c r="AC27" s="36">
        <f t="shared" si="0"/>
        <v>7888074709</v>
      </c>
      <c r="AD27" s="37">
        <f t="shared" si="3"/>
        <v>46052385134</v>
      </c>
      <c r="AE27" s="144" t="e">
        <f>VLOOKUP(D27,[12]REPNCT004ReporteAuxiliarContabl!$V$21:$W$1157,2,0)</f>
        <v>#N/A</v>
      </c>
      <c r="AF27" s="167" t="e">
        <f t="shared" si="2"/>
        <v>#N/A</v>
      </c>
      <c r="AG27" s="144"/>
      <c r="AI27" s="144"/>
    </row>
    <row r="28" spans="1:35" x14ac:dyDescent="0.25">
      <c r="A28" s="38">
        <v>16</v>
      </c>
      <c r="B28" s="30" t="s">
        <v>144</v>
      </c>
      <c r="C28" s="30" t="s">
        <v>1291</v>
      </c>
      <c r="D28" s="31">
        <v>800103196</v>
      </c>
      <c r="E28" s="31">
        <v>119595000</v>
      </c>
      <c r="F28" s="32" t="s">
        <v>145</v>
      </c>
      <c r="G28" s="33">
        <v>111151950912</v>
      </c>
      <c r="H28" s="33">
        <v>66705834</v>
      </c>
      <c r="I28" s="3">
        <v>0</v>
      </c>
      <c r="J28" s="3">
        <v>0</v>
      </c>
      <c r="K28" s="3">
        <v>36116829265</v>
      </c>
      <c r="L28" s="3"/>
      <c r="M28" s="3"/>
      <c r="N28" s="3"/>
      <c r="O28" s="3"/>
      <c r="P28" s="34">
        <f t="shared" si="1"/>
        <v>147335486011</v>
      </c>
      <c r="Q28" s="165">
        <v>64984914187</v>
      </c>
      <c r="R28" s="3">
        <f>IFERROR(VLOOKUP(D28,[9]ServNOMINA!$F$16:$M$112,8,0),0)</f>
        <v>9583664043</v>
      </c>
      <c r="S28" s="3">
        <f>IFERROR(VLOOKUP(D28,[9]ServOTROS!$F$16:$M$112,8,0),0)</f>
        <v>971154865</v>
      </c>
      <c r="T28" s="3">
        <f>IFERROR(VLOOKUP(D28,[9]CANCEL!$F$16:$M$48,8,0),0)</f>
        <v>13858378</v>
      </c>
      <c r="U28" s="3">
        <f>IFERROR(VLOOKUP(B28,[10]Aaf_PENSION!$C$16:$M$112,11,0)+VLOOKUP(B28,[11]Aaf_PENSION!$C$16:$M$112,11,0),0)</f>
        <v>361831913</v>
      </c>
      <c r="V28" s="3">
        <f>IFERROR(VLOOKUP(B28,[10]Aaf_SALUD!$C$16:$M$112,11,0)+VLOOKUP(B28,[11]Aaf_SALUD!$C$16:$M$112,11,0),0)</f>
        <v>361831912</v>
      </c>
      <c r="W28" s="3">
        <f>IFERROR(VLOOKUP(D28,[9]CALIDAD!$F$16:$M$1122,8,0),0)</f>
        <v>0</v>
      </c>
      <c r="X28" s="3"/>
      <c r="Y28" s="3">
        <f>IFERROR(VLOOKUP(B28,[10]Ap_CESANTIAS!$C$16:$M$112,11,0)+VLOOKUP(B28,[11]Ap_CESANTIAS!$C$16:$M$112,11,0),0)</f>
        <v>756972929</v>
      </c>
      <c r="Z28" s="3">
        <f>IFERROR(VLOOKUP(B28,[10]Ap_PENSION!$C$16:$M$112,11,0)+VLOOKUP(B28,[11]Ap_PENSION!$C$16:$M$112,11,0),0)</f>
        <v>423640040</v>
      </c>
      <c r="AA28" s="3">
        <f>IFERROR(VLOOKUP(B28,[10]Ap_SALUD!$C$16:$M$112,11,0)+VLOOKUP(B28,[11]Ap_SALUD!$C$16:$M$112,11,0),0)</f>
        <v>300023785</v>
      </c>
      <c r="AB28" s="3"/>
      <c r="AC28" s="36">
        <f t="shared" si="0"/>
        <v>12772977865</v>
      </c>
      <c r="AD28" s="37">
        <f t="shared" si="3"/>
        <v>69577593959</v>
      </c>
      <c r="AE28" s="144" t="e">
        <f>VLOOKUP(D28,[12]REPNCT004ReporteAuxiliarContabl!$V$21:$W$1157,2,0)</f>
        <v>#N/A</v>
      </c>
      <c r="AF28" s="167" t="e">
        <f t="shared" si="2"/>
        <v>#N/A</v>
      </c>
      <c r="AG28" s="144"/>
      <c r="AI28" s="144"/>
    </row>
    <row r="29" spans="1:35" x14ac:dyDescent="0.25">
      <c r="A29" s="29">
        <v>17</v>
      </c>
      <c r="B29" s="30" t="s">
        <v>146</v>
      </c>
      <c r="C29" s="30" t="s">
        <v>1292</v>
      </c>
      <c r="D29" s="31">
        <v>800103913</v>
      </c>
      <c r="E29" s="31">
        <v>114141000</v>
      </c>
      <c r="F29" s="32" t="s">
        <v>147</v>
      </c>
      <c r="G29" s="33">
        <v>481912060029</v>
      </c>
      <c r="H29" s="33">
        <v>5381242681</v>
      </c>
      <c r="I29" s="3">
        <v>0</v>
      </c>
      <c r="J29" s="3">
        <v>0</v>
      </c>
      <c r="K29" s="3">
        <v>350547396007</v>
      </c>
      <c r="L29" s="3"/>
      <c r="M29" s="3"/>
      <c r="N29" s="3"/>
      <c r="O29" s="3"/>
      <c r="P29" s="34">
        <f t="shared" si="1"/>
        <v>837840698717</v>
      </c>
      <c r="Q29" s="165">
        <v>339746888093</v>
      </c>
      <c r="R29" s="3">
        <f>IFERROR(VLOOKUP(D29,[9]ServNOMINA!$F$16:$M$112,8,0),0)</f>
        <v>67974459906</v>
      </c>
      <c r="S29" s="3">
        <f>IFERROR(VLOOKUP(D29,[9]ServOTROS!$F$16:$M$112,8,0),0)</f>
        <v>298913626</v>
      </c>
      <c r="T29" s="3">
        <f>IFERROR(VLOOKUP(D29,[9]CANCEL!$F$16:$M$48,8,0),0)</f>
        <v>1076248536</v>
      </c>
      <c r="U29" s="3">
        <f>IFERROR(VLOOKUP(B29,[10]Aaf_PENSION!$C$16:$M$112,11,0)+VLOOKUP(B29,[11]Aaf_PENSION!$C$16:$M$112,11,0),0)</f>
        <v>2406677792</v>
      </c>
      <c r="V29" s="3">
        <f>IFERROR(VLOOKUP(B29,[10]Aaf_SALUD!$C$16:$M$112,11,0)+VLOOKUP(B29,[11]Aaf_SALUD!$C$16:$M$112,11,0),0)</f>
        <v>2406677791</v>
      </c>
      <c r="W29" s="3">
        <f>IFERROR(VLOOKUP(D29,[9]CALIDAD!$F$16:$M$1122,8,0),0)</f>
        <v>0</v>
      </c>
      <c r="X29" s="3"/>
      <c r="Y29" s="3">
        <f>IFERROR(VLOOKUP(B29,[10]Ap_CESANTIAS!$C$16:$M$112,11,0)+VLOOKUP(B29,[11]Ap_CESANTIAS!$C$16:$M$112,11,0),0)</f>
        <v>5370362128</v>
      </c>
      <c r="Z29" s="3">
        <f>IFERROR(VLOOKUP(B29,[10]Ap_PENSION!$C$16:$M$112,11,0)+VLOOKUP(B29,[11]Ap_PENSION!$C$16:$M$112,11,0),0)</f>
        <v>2817786492</v>
      </c>
      <c r="AA29" s="3">
        <f>IFERROR(VLOOKUP(B29,[10]Ap_SALUD!$C$16:$M$112,11,0)+VLOOKUP(B29,[11]Ap_SALUD!$C$16:$M$112,11,0),0)</f>
        <v>1995569091</v>
      </c>
      <c r="AB29" s="3"/>
      <c r="AC29" s="36">
        <f t="shared" si="0"/>
        <v>84346695362</v>
      </c>
      <c r="AD29" s="37">
        <f t="shared" si="3"/>
        <v>413747115262</v>
      </c>
      <c r="AE29" s="144" t="e">
        <f>VLOOKUP(D29,[12]REPNCT004ReporteAuxiliarContabl!$V$21:$W$1157,2,0)</f>
        <v>#N/A</v>
      </c>
      <c r="AF29" s="167" t="e">
        <f t="shared" si="2"/>
        <v>#N/A</v>
      </c>
      <c r="AG29" s="144"/>
      <c r="AI29" s="144"/>
    </row>
    <row r="30" spans="1:35" x14ac:dyDescent="0.25">
      <c r="A30" s="41">
        <v>18</v>
      </c>
      <c r="B30" s="42" t="s">
        <v>148</v>
      </c>
      <c r="C30" s="42" t="s">
        <v>1293</v>
      </c>
      <c r="D30" s="31">
        <v>892115015</v>
      </c>
      <c r="E30" s="31">
        <v>114444000</v>
      </c>
      <c r="F30" s="32" t="s">
        <v>149</v>
      </c>
      <c r="G30" s="33">
        <v>430076750958</v>
      </c>
      <c r="H30" s="33">
        <v>1687258495</v>
      </c>
      <c r="I30" s="3">
        <v>0</v>
      </c>
      <c r="J30" s="3">
        <v>0</v>
      </c>
      <c r="K30" s="3">
        <v>110047518439</v>
      </c>
      <c r="L30" s="3"/>
      <c r="M30" s="3"/>
      <c r="N30" s="3"/>
      <c r="O30" s="3"/>
      <c r="P30" s="34">
        <f t="shared" si="1"/>
        <v>541811527892</v>
      </c>
      <c r="Q30" s="165">
        <v>213908876818</v>
      </c>
      <c r="R30" s="3">
        <f>IFERROR(VLOOKUP(D30,[9]ServNOMINA!$F$16:$M$112,8,0),0)</f>
        <v>46231268760</v>
      </c>
      <c r="S30" s="3">
        <f>IFERROR(VLOOKUP(D30,[9]ServOTROS!$F$16:$M$112,8,0),0)</f>
        <v>5866841705</v>
      </c>
      <c r="T30" s="3">
        <f>IFERROR(VLOOKUP(D30,[9]CANCEL!$F$16:$M$48,8,0),0)</f>
        <v>399949816</v>
      </c>
      <c r="U30" s="3">
        <f>IFERROR(VLOOKUP(B30,[10]Aaf_PENSION!$C$16:$M$112,11,0)+VLOOKUP(B30,[11]Aaf_PENSION!$C$16:$M$112,11,0),0)</f>
        <v>1470091745</v>
      </c>
      <c r="V30" s="3">
        <f>IFERROR(VLOOKUP(B30,[10]Aaf_SALUD!$C$16:$M$112,11,0)+VLOOKUP(B30,[11]Aaf_SALUD!$C$16:$M$112,11,0),0)</f>
        <v>1470091745</v>
      </c>
      <c r="W30" s="3">
        <f>IFERROR(VLOOKUP(D30,[9]CALIDAD!$F$16:$M$1122,8,0),0)</f>
        <v>0</v>
      </c>
      <c r="X30" s="3"/>
      <c r="Y30" s="3">
        <f>IFERROR(VLOOKUP(B30,[10]Ap_CESANTIAS!$C$16:$M$112,11,0)+VLOOKUP(B30,[11]Ap_CESANTIAS!$C$16:$M$112,11,0),0)</f>
        <v>3157784868</v>
      </c>
      <c r="Z30" s="3">
        <f>IFERROR(VLOOKUP(B30,[10]Ap_PENSION!$C$16:$M$112,11,0)+VLOOKUP(B30,[11]Ap_PENSION!$C$16:$M$112,11,0),0)</f>
        <v>1721212817</v>
      </c>
      <c r="AA30" s="3">
        <f>IFERROR(VLOOKUP(B30,[10]Ap_SALUD!$C$16:$M$112,11,0)+VLOOKUP(B30,[11]Ap_SALUD!$C$16:$M$112,11,0),0)</f>
        <v>1218970673</v>
      </c>
      <c r="AB30" s="3"/>
      <c r="AC30" s="36">
        <f t="shared" si="0"/>
        <v>61536212129</v>
      </c>
      <c r="AD30" s="37">
        <f t="shared" si="3"/>
        <v>266366438945</v>
      </c>
      <c r="AE30" s="144" t="e">
        <f>VLOOKUP(D30,[12]REPNCT004ReporteAuxiliarContabl!$V$21:$W$1157,2,0)</f>
        <v>#N/A</v>
      </c>
      <c r="AF30" s="167" t="e">
        <f t="shared" si="2"/>
        <v>#N/A</v>
      </c>
      <c r="AG30" s="144"/>
      <c r="AI30" s="144"/>
    </row>
    <row r="31" spans="1:35" x14ac:dyDescent="0.25">
      <c r="A31" s="29">
        <v>19</v>
      </c>
      <c r="B31" s="30" t="s">
        <v>150</v>
      </c>
      <c r="C31" s="30" t="s">
        <v>1294</v>
      </c>
      <c r="D31" s="31">
        <v>800103920</v>
      </c>
      <c r="E31" s="31">
        <v>114747000</v>
      </c>
      <c r="F31" s="32" t="s">
        <v>151</v>
      </c>
      <c r="G31" s="33">
        <v>725855153125</v>
      </c>
      <c r="H31" s="33">
        <v>5378993605</v>
      </c>
      <c r="I31" s="3">
        <v>0</v>
      </c>
      <c r="J31" s="3">
        <v>0</v>
      </c>
      <c r="K31" s="3">
        <v>321142475795</v>
      </c>
      <c r="L31" s="3"/>
      <c r="M31" s="3"/>
      <c r="N31" s="3"/>
      <c r="O31" s="3"/>
      <c r="P31" s="34">
        <f t="shared" si="1"/>
        <v>1052376622525</v>
      </c>
      <c r="Q31" s="165">
        <v>404985710990</v>
      </c>
      <c r="R31" s="3">
        <f>IFERROR(VLOOKUP(D31,[9]ServNOMINA!$F$16:$M$112,8,0),0)</f>
        <v>91568087459</v>
      </c>
      <c r="S31" s="3">
        <f>IFERROR(VLOOKUP(D31,[9]ServOTROS!$F$16:$M$112,8,0),0)</f>
        <v>2203853969</v>
      </c>
      <c r="T31" s="3">
        <f>IFERROR(VLOOKUP(D31,[9]CANCEL!$F$16:$M$48,8,0),0)</f>
        <v>1506976070</v>
      </c>
      <c r="U31" s="3">
        <f>IFERROR(VLOOKUP(B31,[10]Aaf_PENSION!$C$16:$M$112,11,0)+VLOOKUP(B31,[11]Aaf_PENSION!$C$16:$M$112,11,0),0)</f>
        <v>3155164395</v>
      </c>
      <c r="V31" s="3">
        <f>IFERROR(VLOOKUP(B31,[10]Aaf_SALUD!$C$16:$M$112,11,0)+VLOOKUP(B31,[11]Aaf_SALUD!$C$16:$M$112,11,0),0)</f>
        <v>3155164395</v>
      </c>
      <c r="W31" s="3">
        <f>IFERROR(VLOOKUP(D31,[9]CALIDAD!$F$16:$M$1122,8,0),0)</f>
        <v>0</v>
      </c>
      <c r="X31" s="164"/>
      <c r="Y31" s="3">
        <f>IFERROR(VLOOKUP(B31,[10]Ap_CESANTIAS!$C$16:$M$112,11,0)+VLOOKUP(B31,[11]Ap_CESANTIAS!$C$16:$M$112,11,0),0)</f>
        <v>6892185800</v>
      </c>
      <c r="Z31" s="3">
        <f>IFERROR(VLOOKUP(B31,[10]Ap_PENSION!$C$16:$M$112,11,0)+VLOOKUP(B31,[11]Ap_PENSION!$C$16:$M$112,11,0),0)</f>
        <v>3694129577</v>
      </c>
      <c r="AA31" s="3">
        <f>IFERROR(VLOOKUP(B31,[10]Ap_SALUD!$C$16:$M$112,11,0)+VLOOKUP(B31,[11]Ap_SALUD!$C$16:$M$112,11,0),0)</f>
        <v>2616199213</v>
      </c>
      <c r="AB31" s="163"/>
      <c r="AC31" s="36">
        <f t="shared" si="0"/>
        <v>114791760878</v>
      </c>
      <c r="AD31" s="37">
        <f>+P31-Q31-AB31-AC31+ENERO!Q31</f>
        <v>539138426864</v>
      </c>
      <c r="AE31" s="144" t="e">
        <f>VLOOKUP(D31,[12]REPNCT004ReporteAuxiliarContabl!$V$21:$W$1157,2,0)</f>
        <v>#N/A</v>
      </c>
      <c r="AF31" s="167" t="e">
        <f t="shared" si="2"/>
        <v>#N/A</v>
      </c>
      <c r="AG31" s="144"/>
      <c r="AI31" s="144"/>
    </row>
    <row r="32" spans="1:35" x14ac:dyDescent="0.25">
      <c r="A32" s="38">
        <v>20</v>
      </c>
      <c r="B32" s="30" t="s">
        <v>152</v>
      </c>
      <c r="C32" s="30" t="s">
        <v>1295</v>
      </c>
      <c r="D32" s="31">
        <v>892000148</v>
      </c>
      <c r="E32" s="31">
        <v>115050000</v>
      </c>
      <c r="F32" s="32" t="s">
        <v>153</v>
      </c>
      <c r="G32" s="33">
        <v>348335062751</v>
      </c>
      <c r="H32" s="33">
        <v>2879381033</v>
      </c>
      <c r="I32" s="3">
        <v>0</v>
      </c>
      <c r="J32" s="3">
        <v>0</v>
      </c>
      <c r="K32" s="3">
        <v>188065370741</v>
      </c>
      <c r="L32" s="3"/>
      <c r="M32" s="3"/>
      <c r="N32" s="3"/>
      <c r="O32" s="3"/>
      <c r="P32" s="34">
        <f t="shared" si="1"/>
        <v>539279814525</v>
      </c>
      <c r="Q32" s="165">
        <v>228979634570</v>
      </c>
      <c r="R32" s="3">
        <f>IFERROR(VLOOKUP(D32,[9]ServNOMINA!$F$16:$M$112,8,0),0)</f>
        <v>39977500434</v>
      </c>
      <c r="S32" s="3">
        <f>IFERROR(VLOOKUP(D32,[9]ServOTROS!$F$16:$M$112,8,0),0)</f>
        <v>2955912388</v>
      </c>
      <c r="T32" s="3">
        <f>IFERROR(VLOOKUP(D32,[9]CANCEL!$F$16:$M$48,8,0),0)</f>
        <v>575876206</v>
      </c>
      <c r="U32" s="3">
        <f>IFERROR(VLOOKUP(B32,[10]Aaf_PENSION!$C$16:$M$112,11,0)+VLOOKUP(B32,[11]Aaf_PENSION!$C$16:$M$112,11,0),0)</f>
        <v>960012112</v>
      </c>
      <c r="V32" s="3">
        <f>IFERROR(VLOOKUP(B32,[10]Aaf_SALUD!$C$16:$M$112,11,0)+VLOOKUP(B32,[11]Aaf_SALUD!$C$16:$M$112,11,0),0)</f>
        <v>960012111</v>
      </c>
      <c r="W32" s="3">
        <f>IFERROR(VLOOKUP(D32,[9]CALIDAD!$F$16:$M$1122,8,0),0)</f>
        <v>0</v>
      </c>
      <c r="X32" s="3"/>
      <c r="Y32" s="3">
        <f>IFERROR(VLOOKUP(B32,[10]Ap_CESANTIAS!$C$16:$M$112,11,0)+VLOOKUP(B32,[11]Ap_CESANTIAS!$C$16:$M$112,11,0),0)</f>
        <v>2159949294</v>
      </c>
      <c r="Z32" s="3">
        <f>IFERROR(VLOOKUP(B32,[10]Ap_PENSION!$C$16:$M$112,11,0)+VLOOKUP(B32,[11]Ap_PENSION!$C$16:$M$112,11,0),0)</f>
        <v>1124001380</v>
      </c>
      <c r="AA32" s="3">
        <f>IFERROR(VLOOKUP(B32,[10]Ap_SALUD!$C$16:$M$112,11,0)+VLOOKUP(B32,[11]Ap_SALUD!$C$16:$M$112,11,0),0)</f>
        <v>796022843</v>
      </c>
      <c r="AB32" s="3"/>
      <c r="AC32" s="36">
        <f t="shared" si="0"/>
        <v>49509286768</v>
      </c>
      <c r="AD32" s="37">
        <f t="shared" si="3"/>
        <v>260790893187</v>
      </c>
      <c r="AE32" s="144" t="e">
        <f>VLOOKUP(D32,[12]REPNCT004ReporteAuxiliarContabl!$V$21:$W$1157,2,0)</f>
        <v>#N/A</v>
      </c>
      <c r="AF32" s="167" t="e">
        <f t="shared" si="2"/>
        <v>#N/A</v>
      </c>
      <c r="AG32" s="144"/>
      <c r="AI32" s="144"/>
    </row>
    <row r="33" spans="1:35" x14ac:dyDescent="0.25">
      <c r="A33" s="29">
        <v>21</v>
      </c>
      <c r="B33" s="30" t="s">
        <v>154</v>
      </c>
      <c r="C33" s="30" t="s">
        <v>1296</v>
      </c>
      <c r="D33" s="31">
        <v>800103923</v>
      </c>
      <c r="E33" s="31">
        <v>115252000</v>
      </c>
      <c r="F33" s="32" t="s">
        <v>155</v>
      </c>
      <c r="G33" s="33">
        <v>619234293243</v>
      </c>
      <c r="H33" s="33">
        <v>9685468647</v>
      </c>
      <c r="I33" s="3">
        <v>0</v>
      </c>
      <c r="J33" s="3">
        <v>0</v>
      </c>
      <c r="K33" s="3">
        <v>527501573912</v>
      </c>
      <c r="L33" s="3"/>
      <c r="M33" s="3"/>
      <c r="N33" s="3"/>
      <c r="O33" s="3"/>
      <c r="P33" s="34">
        <f t="shared" si="1"/>
        <v>1156421335802</v>
      </c>
      <c r="Q33" s="165">
        <v>484228671023</v>
      </c>
      <c r="R33" s="3">
        <f>IFERROR(VLOOKUP(D33,[9]ServNOMINA!$F$16:$M$112,8,0),0)</f>
        <v>94488865806</v>
      </c>
      <c r="S33" s="3">
        <f>IFERROR(VLOOKUP(D33,[9]ServOTROS!$F$16:$M$112,8,0),0)</f>
        <v>1620729627</v>
      </c>
      <c r="T33" s="3">
        <f>IFERROR(VLOOKUP(D33,[9]CANCEL!$F$16:$M$48,8,0),0)</f>
        <v>2123056436</v>
      </c>
      <c r="U33" s="3">
        <f>IFERROR(VLOOKUP(B33,[10]Aaf_PENSION!$C$16:$M$112,11,0)+VLOOKUP(B33,[11]Aaf_PENSION!$C$16:$M$112,11,0),0)</f>
        <v>3471727235</v>
      </c>
      <c r="V33" s="3">
        <f>IFERROR(VLOOKUP(B33,[10]Aaf_SALUD!$C$16:$M$112,11,0)+VLOOKUP(B33,[11]Aaf_SALUD!$C$16:$M$112,11,0),0)</f>
        <v>3471727235</v>
      </c>
      <c r="W33" s="3">
        <f>IFERROR(VLOOKUP(D33,[9]CALIDAD!$F$16:$M$1122,8,0),0)</f>
        <v>0</v>
      </c>
      <c r="X33" s="3"/>
      <c r="Y33" s="3">
        <f>IFERROR(VLOOKUP(B33,[10]Ap_CESANTIAS!$C$16:$M$112,11,0)+VLOOKUP(B33,[11]Ap_CESANTIAS!$C$16:$M$112,11,0),0)</f>
        <v>7611630281</v>
      </c>
      <c r="Z33" s="3">
        <f>IFERROR(VLOOKUP(B33,[10]Ap_PENSION!$C$16:$M$112,11,0)+VLOOKUP(B33,[11]Ap_PENSION!$C$16:$M$112,11,0),0)</f>
        <v>4064767681</v>
      </c>
      <c r="AA33" s="3">
        <f>IFERROR(VLOOKUP(B33,[10]Ap_SALUD!$C$16:$M$112,11,0)+VLOOKUP(B33,[11]Ap_SALUD!$C$16:$M$112,11,0),0)</f>
        <v>2878686789</v>
      </c>
      <c r="AB33" s="3"/>
      <c r="AC33" s="36">
        <f t="shared" si="0"/>
        <v>119731191090</v>
      </c>
      <c r="AD33" s="37">
        <f t="shared" si="3"/>
        <v>552461473689</v>
      </c>
      <c r="AE33" s="144" t="e">
        <f>VLOOKUP(D33,[12]REPNCT004ReporteAuxiliarContabl!$V$21:$W$1157,2,0)</f>
        <v>#N/A</v>
      </c>
      <c r="AF33" s="167" t="e">
        <f t="shared" si="2"/>
        <v>#N/A</v>
      </c>
      <c r="AG33" s="144"/>
      <c r="AI33" s="144"/>
    </row>
    <row r="34" spans="1:35" x14ac:dyDescent="0.25">
      <c r="A34" s="38">
        <v>22</v>
      </c>
      <c r="B34" s="30" t="s">
        <v>156</v>
      </c>
      <c r="C34" s="30" t="s">
        <v>1297</v>
      </c>
      <c r="D34" s="31">
        <v>800103927</v>
      </c>
      <c r="E34" s="31">
        <v>115454000</v>
      </c>
      <c r="F34" s="32" t="s">
        <v>157</v>
      </c>
      <c r="G34" s="33">
        <v>719783741876</v>
      </c>
      <c r="H34" s="33">
        <v>11577794204</v>
      </c>
      <c r="I34" s="3">
        <v>0</v>
      </c>
      <c r="J34" s="3">
        <v>0</v>
      </c>
      <c r="K34" s="3">
        <v>230663570397</v>
      </c>
      <c r="L34" s="3"/>
      <c r="M34" s="3"/>
      <c r="N34" s="3"/>
      <c r="O34" s="3"/>
      <c r="P34" s="34">
        <f t="shared" si="1"/>
        <v>962025106477</v>
      </c>
      <c r="Q34" s="165">
        <v>371377409280</v>
      </c>
      <c r="R34" s="3">
        <f>IFERROR(VLOOKUP(D34,[9]ServNOMINA!$F$16:$M$112,8,0),0)</f>
        <v>102980018657</v>
      </c>
      <c r="S34" s="3">
        <f>IFERROR(VLOOKUP(D34,[9]ServOTROS!$F$16:$M$112,8,0),0)</f>
        <v>933583890</v>
      </c>
      <c r="T34" s="3">
        <f>IFERROR(VLOOKUP(D34,[9]CANCEL!$F$16:$M$48,8,0),0)</f>
        <v>2315558840</v>
      </c>
      <c r="U34" s="3">
        <f>IFERROR(VLOOKUP(B34,[10]Aaf_PENSION!$C$16:$M$112,11,0)+VLOOKUP(B34,[11]Aaf_PENSION!$C$16:$M$112,11,0),0)</f>
        <v>1947111800</v>
      </c>
      <c r="V34" s="3">
        <f>IFERROR(VLOOKUP(B34,[10]Aaf_SALUD!$C$16:$M$112,11,0)+VLOOKUP(B34,[11]Aaf_SALUD!$C$16:$M$112,11,0),0)</f>
        <v>1947111799</v>
      </c>
      <c r="W34" s="3">
        <f>IFERROR(VLOOKUP(D34,[9]CALIDAD!$F$16:$M$1122,8,0),0)</f>
        <v>0</v>
      </c>
      <c r="X34" s="3"/>
      <c r="Y34" s="3">
        <f>IFERROR(VLOOKUP(B34,[10]Ap_CESANTIAS!$C$16:$M$112,11,0)+VLOOKUP(B34,[11]Ap_CESANTIAS!$C$16:$M$112,11,0),0)</f>
        <v>4341487719</v>
      </c>
      <c r="Z34" s="3">
        <f>IFERROR(VLOOKUP(B34,[10]Ap_PENSION!$C$16:$M$112,11,0)+VLOOKUP(B34,[11]Ap_PENSION!$C$16:$M$112,11,0),0)</f>
        <v>2279717437</v>
      </c>
      <c r="AA34" s="3">
        <f>IFERROR(VLOOKUP(B34,[10]Ap_SALUD!$C$16:$M$112,11,0)+VLOOKUP(B34,[11]Ap_SALUD!$C$16:$M$112,11,0),0)</f>
        <v>1614506162</v>
      </c>
      <c r="AB34" s="3"/>
      <c r="AC34" s="36">
        <f t="shared" si="0"/>
        <v>118359096304</v>
      </c>
      <c r="AD34" s="37">
        <f t="shared" si="3"/>
        <v>472288600893</v>
      </c>
      <c r="AE34" s="144" t="e">
        <f>VLOOKUP(D34,[12]REPNCT004ReporteAuxiliarContabl!$V$21:$W$1157,2,0)</f>
        <v>#N/A</v>
      </c>
      <c r="AF34" s="167" t="e">
        <f t="shared" si="2"/>
        <v>#N/A</v>
      </c>
      <c r="AG34" s="144"/>
      <c r="AI34" s="144"/>
    </row>
    <row r="35" spans="1:35" x14ac:dyDescent="0.25">
      <c r="A35" s="45">
        <v>23</v>
      </c>
      <c r="B35" s="42" t="s">
        <v>158</v>
      </c>
      <c r="C35" s="42" t="s">
        <v>1305</v>
      </c>
      <c r="D35" s="31">
        <v>800094164</v>
      </c>
      <c r="E35" s="31">
        <v>118686000</v>
      </c>
      <c r="F35" s="32" t="s">
        <v>159</v>
      </c>
      <c r="G35" s="33">
        <v>397678721214</v>
      </c>
      <c r="H35" s="33">
        <v>1243368838</v>
      </c>
      <c r="I35" s="3">
        <v>0</v>
      </c>
      <c r="J35" s="3">
        <v>0</v>
      </c>
      <c r="K35" s="3">
        <v>144899851748</v>
      </c>
      <c r="L35" s="3"/>
      <c r="M35" s="3"/>
      <c r="N35" s="3"/>
      <c r="O35" s="3"/>
      <c r="P35" s="34">
        <f t="shared" si="1"/>
        <v>543821941800</v>
      </c>
      <c r="Q35" s="165">
        <v>227126987719</v>
      </c>
      <c r="R35" s="3">
        <f>IFERROR(VLOOKUP(D35,[9]ServNOMINA!$F$16:$M$112,8,0),0)</f>
        <v>38358644725</v>
      </c>
      <c r="S35" s="3">
        <f>IFERROR(VLOOKUP(D35,[9]ServOTROS!$F$16:$M$112,8,0),0)</f>
        <v>2308864337</v>
      </c>
      <c r="T35" s="3">
        <f>IFERROR(VLOOKUP(D35,[9]CANCEL!$F$16:$M$48,8,0),0)</f>
        <v>263145310</v>
      </c>
      <c r="U35" s="3">
        <f>IFERROR(VLOOKUP(B35,[10]Aaf_PENSION!$C$16:$M$112,11,0)+VLOOKUP(B35,[11]Aaf_PENSION!$C$16:$M$112,11,0),0)</f>
        <v>1402274292</v>
      </c>
      <c r="V35" s="3">
        <f>IFERROR(VLOOKUP(B35,[10]Aaf_SALUD!$C$16:$M$112,11,0)+VLOOKUP(B35,[11]Aaf_SALUD!$C$16:$M$112,11,0),0)</f>
        <v>1402274292</v>
      </c>
      <c r="W35" s="3">
        <f>IFERROR(VLOOKUP(D35,[9]CALIDAD!$F$16:$M$1122,8,0),0)</f>
        <v>0</v>
      </c>
      <c r="X35" s="3"/>
      <c r="Y35" s="3">
        <f>IFERROR(VLOOKUP(B35,[10]Ap_CESANTIAS!$C$16:$M$112,11,0)+VLOOKUP(B35,[11]Ap_CESANTIAS!$C$16:$M$112,11,0),0)</f>
        <v>3255779640</v>
      </c>
      <c r="Z35" s="3">
        <f>IFERROR(VLOOKUP(B35,[10]Ap_PENSION!$C$16:$M$112,11,0)+VLOOKUP(B35,[11]Ap_PENSION!$C$16:$M$112,11,0),0)</f>
        <v>1692195699</v>
      </c>
      <c r="AA35" s="3">
        <f>IFERROR(VLOOKUP(B35,[10]Ap_SALUD!$C$16:$M$112,11,0)+VLOOKUP(B35,[11]Ap_SALUD!$C$16:$M$112,11,0),0)</f>
        <v>1198420620</v>
      </c>
      <c r="AB35" s="3"/>
      <c r="AC35" s="36">
        <f t="shared" si="0"/>
        <v>49881598915</v>
      </c>
      <c r="AD35" s="37">
        <f t="shared" si="3"/>
        <v>266813355166</v>
      </c>
      <c r="AE35" s="144" t="e">
        <f>VLOOKUP(D35,[12]REPNCT004ReporteAuxiliarContabl!$V$21:$W$1157,2,0)</f>
        <v>#N/A</v>
      </c>
      <c r="AF35" s="167" t="e">
        <f t="shared" si="2"/>
        <v>#N/A</v>
      </c>
      <c r="AG35" s="144"/>
      <c r="AI35" s="144"/>
    </row>
    <row r="36" spans="1:35" x14ac:dyDescent="0.25">
      <c r="A36" s="38">
        <v>24</v>
      </c>
      <c r="B36" s="30" t="s">
        <v>160</v>
      </c>
      <c r="C36" s="30" t="s">
        <v>1298</v>
      </c>
      <c r="D36" s="31">
        <v>890001639</v>
      </c>
      <c r="E36" s="31">
        <v>116363000</v>
      </c>
      <c r="F36" s="32" t="s">
        <v>161</v>
      </c>
      <c r="G36" s="33">
        <v>153286087975</v>
      </c>
      <c r="H36" s="33">
        <v>0</v>
      </c>
      <c r="I36" s="3">
        <v>0</v>
      </c>
      <c r="J36" s="3">
        <v>0</v>
      </c>
      <c r="K36" s="3">
        <v>127804152841</v>
      </c>
      <c r="L36" s="3"/>
      <c r="M36" s="3"/>
      <c r="N36" s="3"/>
      <c r="O36" s="3"/>
      <c r="P36" s="34">
        <f t="shared" si="1"/>
        <v>281090240816</v>
      </c>
      <c r="Q36" s="165">
        <v>113916356270</v>
      </c>
      <c r="R36" s="3">
        <f>IFERROR(VLOOKUP(D36,[9]ServNOMINA!$F$16:$M$112,8,0),0)</f>
        <v>27331363446</v>
      </c>
      <c r="S36" s="3">
        <f>IFERROR(VLOOKUP(D36,[9]ServOTROS!$F$16:$M$112,8,0),0)</f>
        <v>257558221</v>
      </c>
      <c r="T36" s="3">
        <f>IFERROR(VLOOKUP(D36,[9]CANCEL!$F$16:$M$48,8,0),0)</f>
        <v>0</v>
      </c>
      <c r="U36" s="3">
        <f>IFERROR(VLOOKUP(B36,[10]Aaf_PENSION!$C$16:$M$112,11,0)+VLOOKUP(B36,[11]Aaf_PENSION!$C$16:$M$112,11,0),0)</f>
        <v>584398900</v>
      </c>
      <c r="V36" s="3">
        <f>IFERROR(VLOOKUP(B36,[10]Aaf_SALUD!$C$16:$M$112,11,0)+VLOOKUP(B36,[11]Aaf_SALUD!$C$16:$M$112,11,0),0)</f>
        <v>584398900</v>
      </c>
      <c r="W36" s="3">
        <f>IFERROR(VLOOKUP(D36,[9]CALIDAD!$F$16:$M$1122,8,0),0)</f>
        <v>0</v>
      </c>
      <c r="X36" s="3"/>
      <c r="Y36" s="3">
        <f>IFERROR(VLOOKUP(B36,[10]Ap_CESANTIAS!$C$16:$M$112,11,0)+VLOOKUP(B36,[11]Ap_CESANTIAS!$C$16:$M$112,11,0),0)</f>
        <v>1348058583</v>
      </c>
      <c r="Z36" s="3">
        <f>IFERROR(VLOOKUP(B36,[10]Ap_PENSION!$C$16:$M$112,11,0)+VLOOKUP(B36,[11]Ap_PENSION!$C$16:$M$112,11,0),0)</f>
        <v>684225920</v>
      </c>
      <c r="AA36" s="3">
        <f>IFERROR(VLOOKUP(B36,[10]Ap_SALUD!$C$16:$M$112,11,0)+VLOOKUP(B36,[11]Ap_SALUD!$C$16:$M$112,11,0),0)</f>
        <v>484571880</v>
      </c>
      <c r="AB36" s="3"/>
      <c r="AC36" s="36">
        <f t="shared" si="0"/>
        <v>31274575850</v>
      </c>
      <c r="AD36" s="37">
        <f t="shared" si="3"/>
        <v>135899308696</v>
      </c>
      <c r="AE36" s="144" t="e">
        <f>VLOOKUP(D36,[12]REPNCT004ReporteAuxiliarContabl!$V$21:$W$1157,2,0)</f>
        <v>#N/A</v>
      </c>
      <c r="AF36" s="167" t="e">
        <f t="shared" si="2"/>
        <v>#N/A</v>
      </c>
      <c r="AG36" s="144"/>
      <c r="AI36" s="144"/>
    </row>
    <row r="37" spans="1:35" x14ac:dyDescent="0.25">
      <c r="A37" s="39">
        <v>25</v>
      </c>
      <c r="B37" s="40" t="s">
        <v>162</v>
      </c>
      <c r="C37" s="40" t="s">
        <v>1299</v>
      </c>
      <c r="D37" s="31">
        <v>891480085</v>
      </c>
      <c r="E37" s="31">
        <v>116666000</v>
      </c>
      <c r="F37" s="32" t="s">
        <v>163</v>
      </c>
      <c r="G37" s="33">
        <v>180215090519</v>
      </c>
      <c r="H37" s="33">
        <v>5398749532</v>
      </c>
      <c r="I37" s="3">
        <v>0</v>
      </c>
      <c r="J37" s="3">
        <v>0</v>
      </c>
      <c r="K37" s="3">
        <v>133516008588</v>
      </c>
      <c r="L37" s="3"/>
      <c r="M37" s="3"/>
      <c r="N37" s="3"/>
      <c r="O37" s="3"/>
      <c r="P37" s="34">
        <f t="shared" si="1"/>
        <v>319129848639</v>
      </c>
      <c r="Q37" s="165">
        <v>122590427900</v>
      </c>
      <c r="R37" s="3">
        <f>IFERROR(VLOOKUP(D37,[9]ServNOMINA!$F$16:$M$112,8,0),0)</f>
        <v>30254031664</v>
      </c>
      <c r="S37" s="3">
        <f>IFERROR(VLOOKUP(D37,[9]ServOTROS!$F$16:$M$112,8,0),0)</f>
        <v>207063052</v>
      </c>
      <c r="T37" s="3">
        <f>IFERROR(VLOOKUP(D37,[9]CANCEL!$F$16:$M$48,8,0),0)</f>
        <v>1079749906</v>
      </c>
      <c r="U37" s="3">
        <f>IFERROR(VLOOKUP(B37,[10]Aaf_PENSION!$C$16:$M$112,11,0)+VLOOKUP(B37,[11]Aaf_PENSION!$C$16:$M$112,11,0),0)</f>
        <v>996260077</v>
      </c>
      <c r="V37" s="3">
        <f>IFERROR(VLOOKUP(B37,[10]Aaf_SALUD!$C$16:$M$112,11,0)+VLOOKUP(B37,[11]Aaf_SALUD!$C$16:$M$112,11,0),0)</f>
        <v>996260077</v>
      </c>
      <c r="W37" s="3">
        <f>IFERROR(VLOOKUP(D37,[9]CALIDAD!$F$16:$M$1122,8,0),0)</f>
        <v>0</v>
      </c>
      <c r="X37" s="3"/>
      <c r="Y37" s="3">
        <f>IFERROR(VLOOKUP(B37,[10]Ap_CESANTIAS!$C$16:$M$112,11,0)+VLOOKUP(B37,[11]Ap_CESANTIAS!$C$16:$M$112,11,0),0)</f>
        <v>2186223837</v>
      </c>
      <c r="Z37" s="3">
        <f>IFERROR(VLOOKUP(B37,[10]Ap_PENSION!$C$16:$M$112,11,0)+VLOOKUP(B37,[11]Ap_PENSION!$C$16:$M$112,11,0),0)</f>
        <v>1166441223</v>
      </c>
      <c r="AA37" s="3">
        <f>IFERROR(VLOOKUP(B37,[10]Ap_SALUD!$C$16:$M$112,11,0)+VLOOKUP(B37,[11]Ap_SALUD!$C$16:$M$112,11,0),0)</f>
        <v>826078931</v>
      </c>
      <c r="AB37" s="3"/>
      <c r="AC37" s="36">
        <f t="shared" si="0"/>
        <v>37712108767</v>
      </c>
      <c r="AD37" s="37">
        <f t="shared" si="3"/>
        <v>158827311972</v>
      </c>
      <c r="AE37" s="144" t="e">
        <f>VLOOKUP(D37,[12]REPNCT004ReporteAuxiliarContabl!$V$21:$W$1157,2,0)</f>
        <v>#N/A</v>
      </c>
      <c r="AF37" s="167" t="e">
        <f t="shared" si="2"/>
        <v>#N/A</v>
      </c>
      <c r="AG37" s="144"/>
      <c r="AI37" s="144"/>
    </row>
    <row r="38" spans="1:35" x14ac:dyDescent="0.25">
      <c r="A38" s="38">
        <v>26</v>
      </c>
      <c r="B38" s="30" t="s">
        <v>164</v>
      </c>
      <c r="C38" s="30" t="s">
        <v>1400</v>
      </c>
      <c r="D38" s="31">
        <v>892400038</v>
      </c>
      <c r="E38" s="31">
        <v>118888000</v>
      </c>
      <c r="F38" s="32" t="s">
        <v>1307</v>
      </c>
      <c r="G38" s="33">
        <v>50465461246</v>
      </c>
      <c r="H38" s="33">
        <v>946927273</v>
      </c>
      <c r="I38" s="3">
        <v>775743504</v>
      </c>
      <c r="J38" s="3">
        <v>645291954</v>
      </c>
      <c r="K38" s="3">
        <v>0</v>
      </c>
      <c r="L38" s="3"/>
      <c r="M38" s="3"/>
      <c r="N38" s="3"/>
      <c r="O38" s="3"/>
      <c r="P38" s="34">
        <f t="shared" si="1"/>
        <v>52833423977</v>
      </c>
      <c r="Q38" s="165">
        <v>21149690267</v>
      </c>
      <c r="R38" s="3">
        <f>IFERROR(VLOOKUP(D38,[9]ServNOMINA!$F$16:$M$112,8,0),0)</f>
        <v>4736919567</v>
      </c>
      <c r="S38" s="3">
        <f>IFERROR(VLOOKUP(D38,[9]ServOTROS!$F$16:$M$112,8,0),0)</f>
        <v>367536014</v>
      </c>
      <c r="T38" s="3">
        <f>IFERROR(VLOOKUP(D38,[9]CANCEL!$F$16:$M$48,8,0),0)</f>
        <v>189385454</v>
      </c>
      <c r="U38" s="3">
        <f>IFERROR(VLOOKUP(B38,[10]Aaf_PENSION!$C$16:$M$112,11,0)+VLOOKUP(B38,[11]Aaf_PENSION!$C$16:$M$112,11,0),0)</f>
        <v>91371592</v>
      </c>
      <c r="V38" s="3">
        <f>IFERROR(VLOOKUP(B38,[10]Aaf_SALUD!$C$16:$M$112,11,0)+VLOOKUP(B38,[11]Aaf_SALUD!$C$16:$M$112,11,0),0)</f>
        <v>91371592</v>
      </c>
      <c r="W38" s="3">
        <f>IFERROR(VLOOKUP(D38,[9]CALIDAD!$F$16:$M$1122,8,0),0)</f>
        <v>64645292</v>
      </c>
      <c r="X38" s="3"/>
      <c r="Y38" s="3">
        <f>IFERROR(VLOOKUP(B38,[10]Ap_CESANTIAS!$C$16:$M$112,11,0)+VLOOKUP(B38,[11]Ap_CESANTIAS!$C$16:$M$112,11,0),0)</f>
        <v>203710549</v>
      </c>
      <c r="Z38" s="3">
        <f>IFERROR(VLOOKUP(B38,[10]Ap_PENSION!$C$16:$M$112,11,0)+VLOOKUP(B38,[11]Ap_PENSION!$C$16:$M$112,11,0),0)</f>
        <v>106979687</v>
      </c>
      <c r="AA38" s="3">
        <f>IFERROR(VLOOKUP(B38,[10]Ap_SALUD!$C$16:$M$112,11,0)+VLOOKUP(B38,[11]Ap_SALUD!$C$16:$M$112,11,0),0)</f>
        <v>75763497</v>
      </c>
      <c r="AB38" s="3"/>
      <c r="AC38" s="36">
        <f t="shared" si="0"/>
        <v>5927683244</v>
      </c>
      <c r="AD38" s="37">
        <f t="shared" si="3"/>
        <v>25756050466</v>
      </c>
      <c r="AE38" s="144" t="e">
        <f>VLOOKUP(D38,[12]REPNCT004ReporteAuxiliarContabl!$V$21:$W$1157,2,0)</f>
        <v>#N/A</v>
      </c>
      <c r="AF38" s="167" t="e">
        <f t="shared" si="2"/>
        <v>#N/A</v>
      </c>
      <c r="AG38" s="144"/>
      <c r="AI38" s="144"/>
    </row>
    <row r="39" spans="1:35" x14ac:dyDescent="0.25">
      <c r="A39" s="29">
        <v>27</v>
      </c>
      <c r="B39" s="30" t="s">
        <v>166</v>
      </c>
      <c r="C39" s="30" t="s">
        <v>1300</v>
      </c>
      <c r="D39" s="31">
        <v>890201235</v>
      </c>
      <c r="E39" s="31">
        <v>116868000</v>
      </c>
      <c r="F39" s="32" t="s">
        <v>167</v>
      </c>
      <c r="G39" s="33">
        <v>631913078383</v>
      </c>
      <c r="H39" s="33">
        <v>17434044527</v>
      </c>
      <c r="I39" s="3">
        <v>0</v>
      </c>
      <c r="J39" s="3">
        <v>0</v>
      </c>
      <c r="K39" s="3">
        <v>433741533762</v>
      </c>
      <c r="L39" s="3"/>
      <c r="M39" s="3"/>
      <c r="N39" s="3"/>
      <c r="O39" s="3"/>
      <c r="P39" s="34">
        <f t="shared" si="1"/>
        <v>1083088656672</v>
      </c>
      <c r="Q39" s="165">
        <v>443747056216</v>
      </c>
      <c r="R39" s="3">
        <f>IFERROR(VLOOKUP(D39,[9]ServNOMINA!$F$16:$M$112,8,0),0)</f>
        <v>80141336133</v>
      </c>
      <c r="S39" s="3">
        <f>IFERROR(VLOOKUP(D39,[9]ServOTROS!$F$16:$M$112,8,0),0)</f>
        <v>346596559</v>
      </c>
      <c r="T39" s="3">
        <f>IFERROR(VLOOKUP(D39,[9]CANCEL!$F$16:$M$48,8,0),0)</f>
        <v>3486808906</v>
      </c>
      <c r="U39" s="3">
        <f>IFERROR(VLOOKUP(B39,[10]Aaf_PENSION!$C$16:$M$112,11,0)+VLOOKUP(B39,[11]Aaf_PENSION!$C$16:$M$112,11,0),0)</f>
        <v>2760987043</v>
      </c>
      <c r="V39" s="3">
        <f>IFERROR(VLOOKUP(B39,[10]Aaf_SALUD!$C$16:$M$112,11,0)+VLOOKUP(B39,[11]Aaf_SALUD!$C$16:$M$112,11,0),0)</f>
        <v>2760987042</v>
      </c>
      <c r="W39" s="3">
        <f>IFERROR(VLOOKUP(D39,[9]CALIDAD!$F$16:$M$1122,8,0),0)</f>
        <v>0</v>
      </c>
      <c r="X39" s="3"/>
      <c r="Y39" s="3">
        <f>IFERROR(VLOOKUP(B39,[10]Ap_CESANTIAS!$C$16:$M$112,11,0)+VLOOKUP(B39,[11]Ap_CESANTIAS!$C$16:$M$112,11,0),0)</f>
        <v>6175621293</v>
      </c>
      <c r="Z39" s="3">
        <f>IFERROR(VLOOKUP(B39,[10]Ap_PENSION!$C$16:$M$112,11,0)+VLOOKUP(B39,[11]Ap_PENSION!$C$16:$M$112,11,0),0)</f>
        <v>3232618849</v>
      </c>
      <c r="AA39" s="3">
        <f>IFERROR(VLOOKUP(B39,[10]Ap_SALUD!$C$16:$M$112,11,0)+VLOOKUP(B39,[11]Ap_SALUD!$C$16:$M$112,11,0),0)</f>
        <v>2289355236</v>
      </c>
      <c r="AB39" s="3"/>
      <c r="AC39" s="36">
        <f t="shared" si="0"/>
        <v>101194311061</v>
      </c>
      <c r="AD39" s="37">
        <f t="shared" si="3"/>
        <v>538147289395</v>
      </c>
      <c r="AE39" s="144" t="e">
        <f>VLOOKUP(D39,[12]REPNCT004ReporteAuxiliarContabl!$V$21:$W$1157,2,0)</f>
        <v>#N/A</v>
      </c>
      <c r="AF39" s="167" t="e">
        <f t="shared" si="2"/>
        <v>#N/A</v>
      </c>
      <c r="AG39" s="144"/>
      <c r="AI39" s="144"/>
    </row>
    <row r="40" spans="1:35" x14ac:dyDescent="0.25">
      <c r="A40" s="38">
        <v>28</v>
      </c>
      <c r="B40" s="30" t="s">
        <v>168</v>
      </c>
      <c r="C40" s="30" t="s">
        <v>1301</v>
      </c>
      <c r="D40" s="31">
        <v>892280021</v>
      </c>
      <c r="E40" s="31">
        <v>117070000</v>
      </c>
      <c r="F40" s="32" t="s">
        <v>169</v>
      </c>
      <c r="G40" s="33">
        <v>570567668529</v>
      </c>
      <c r="H40" s="33">
        <v>0</v>
      </c>
      <c r="I40" s="3">
        <v>0</v>
      </c>
      <c r="J40" s="3">
        <v>0</v>
      </c>
      <c r="K40" s="3">
        <v>289886620280</v>
      </c>
      <c r="L40" s="3"/>
      <c r="M40" s="3"/>
      <c r="N40" s="3"/>
      <c r="O40" s="3"/>
      <c r="P40" s="34">
        <f t="shared" si="1"/>
        <v>860454288809</v>
      </c>
      <c r="Q40" s="165">
        <v>340395421123</v>
      </c>
      <c r="R40" s="3">
        <f>IFERROR(VLOOKUP(D40,[9]ServNOMINA!$F$16:$M$112,8,0),0)</f>
        <v>69411057929</v>
      </c>
      <c r="S40" s="3">
        <f>IFERROR(VLOOKUP(D40,[9]ServOTROS!$F$16:$M$112,8,0),0)</f>
        <v>218571105</v>
      </c>
      <c r="T40" s="3">
        <f>IFERROR(VLOOKUP(D40,[9]CANCEL!$F$16:$M$48,8,0),0)</f>
        <v>0</v>
      </c>
      <c r="U40" s="3">
        <f>IFERROR(VLOOKUP(B40,[10]Aaf_PENSION!$C$16:$M$112,11,0)+VLOOKUP(B40,[11]Aaf_PENSION!$C$16:$M$112,11,0),0)</f>
        <v>4483463916</v>
      </c>
      <c r="V40" s="3">
        <f>IFERROR(VLOOKUP(B40,[10]Aaf_SALUD!$C$16:$M$112,11,0)+VLOOKUP(B40,[11]Aaf_SALUD!$C$16:$M$112,11,0),0)</f>
        <v>4483463916</v>
      </c>
      <c r="W40" s="3">
        <f>IFERROR(VLOOKUP(D40,[9]CALIDAD!$F$16:$M$1122,8,0),0)</f>
        <v>0</v>
      </c>
      <c r="X40" s="3"/>
      <c r="Y40" s="3">
        <f>IFERROR(VLOOKUP(B40,[10]Ap_CESANTIAS!$C$16:$M$112,11,0)+VLOOKUP(B40,[11]Ap_CESANTIAS!$C$16:$M$112,11,0),0)</f>
        <v>9695240929</v>
      </c>
      <c r="Z40" s="3">
        <f>IFERROR(VLOOKUP(B40,[10]Ap_PENSION!$C$16:$M$112,11,0)+VLOOKUP(B40,[11]Ap_PENSION!$C$16:$M$112,11,0),0)</f>
        <v>5249329222</v>
      </c>
      <c r="AA40" s="3">
        <f>IFERROR(VLOOKUP(B40,[10]Ap_SALUD!$C$16:$M$112,11,0)+VLOOKUP(B40,[11]Ap_SALUD!$C$16:$M$112,11,0),0)</f>
        <v>3717598610</v>
      </c>
      <c r="AB40" s="3"/>
      <c r="AC40" s="36">
        <f t="shared" si="0"/>
        <v>97258725627</v>
      </c>
      <c r="AD40" s="37">
        <f t="shared" si="3"/>
        <v>422800142059</v>
      </c>
      <c r="AE40" s="144" t="e">
        <f>VLOOKUP(D40,[12]REPNCT004ReporteAuxiliarContabl!$V$21:$W$1157,2,0)</f>
        <v>#N/A</v>
      </c>
      <c r="AF40" s="167" t="e">
        <f t="shared" si="2"/>
        <v>#N/A</v>
      </c>
      <c r="AG40" s="144"/>
      <c r="AI40" s="144"/>
    </row>
    <row r="41" spans="1:35" x14ac:dyDescent="0.25">
      <c r="A41" s="29">
        <v>29</v>
      </c>
      <c r="B41" s="30" t="s">
        <v>170</v>
      </c>
      <c r="C41" s="30" t="s">
        <v>1302</v>
      </c>
      <c r="D41" s="31">
        <v>800113672</v>
      </c>
      <c r="E41" s="31">
        <v>117373000</v>
      </c>
      <c r="F41" s="32" t="s">
        <v>171</v>
      </c>
      <c r="G41" s="33">
        <v>564040606938</v>
      </c>
      <c r="H41" s="33">
        <v>35369785402</v>
      </c>
      <c r="I41" s="3">
        <v>0</v>
      </c>
      <c r="J41" s="3">
        <v>0</v>
      </c>
      <c r="K41" s="3">
        <v>429134281699</v>
      </c>
      <c r="L41" s="3"/>
      <c r="M41" s="3"/>
      <c r="N41" s="3"/>
      <c r="O41" s="3"/>
      <c r="P41" s="34">
        <f t="shared" si="1"/>
        <v>1028544674039</v>
      </c>
      <c r="Q41" s="165">
        <v>402720663432</v>
      </c>
      <c r="R41" s="3">
        <f>IFERROR(VLOOKUP(D41,[9]ServNOMINA!$F$16:$M$112,8,0),0)</f>
        <v>99972498326</v>
      </c>
      <c r="S41" s="3">
        <f>IFERROR(VLOOKUP(D41,[9]ServOTROS!$F$16:$M$112,8,0),0)</f>
        <v>687683235</v>
      </c>
      <c r="T41" s="3">
        <f>IFERROR(VLOOKUP(D41,[9]CANCEL!$F$16:$M$48,8,0),0)</f>
        <v>7073957080</v>
      </c>
      <c r="U41" s="3">
        <f>IFERROR(VLOOKUP(B41,[10]Aaf_PENSION!$C$16:$M$112,11,0)+VLOOKUP(B41,[11]Aaf_PENSION!$C$16:$M$112,11,0),0)</f>
        <v>3416940709</v>
      </c>
      <c r="V41" s="3">
        <f>IFERROR(VLOOKUP(B41,[10]Aaf_SALUD!$C$16:$M$112,11,0)+VLOOKUP(B41,[11]Aaf_SALUD!$C$16:$M$112,11,0),0)</f>
        <v>3416940709</v>
      </c>
      <c r="W41" s="3">
        <f>IFERROR(VLOOKUP(D41,[9]CALIDAD!$F$16:$M$1122,8,0),0)</f>
        <v>0</v>
      </c>
      <c r="X41" s="3"/>
      <c r="Y41" s="3">
        <f>IFERROR(VLOOKUP(B41,[10]Ap_CESANTIAS!$C$16:$M$112,11,0)+VLOOKUP(B41,[11]Ap_CESANTIAS!$C$16:$M$112,11,0),0)</f>
        <v>13138380089</v>
      </c>
      <c r="Z41" s="3">
        <f>IFERROR(VLOOKUP(B41,[10]Ap_PENSION!$C$16:$M$112,11,0)+VLOOKUP(B41,[11]Ap_PENSION!$C$16:$M$112,11,0),0)</f>
        <v>4017178170</v>
      </c>
      <c r="AA41" s="3">
        <f>IFERROR(VLOOKUP(B41,[10]Ap_SALUD!$C$16:$M$112,11,0)+VLOOKUP(B41,[11]Ap_SALUD!$C$16:$M$112,11,0),0)</f>
        <v>2844983681</v>
      </c>
      <c r="AB41" s="3"/>
      <c r="AC41" s="36">
        <f t="shared" si="0"/>
        <v>134568561999</v>
      </c>
      <c r="AD41" s="37">
        <f t="shared" si="3"/>
        <v>491255448608</v>
      </c>
      <c r="AE41" s="144" t="e">
        <f>VLOOKUP(D41,[12]REPNCT004ReporteAuxiliarContabl!$V$21:$W$1157,2,0)</f>
        <v>#N/A</v>
      </c>
      <c r="AF41" s="167" t="e">
        <f t="shared" si="2"/>
        <v>#N/A</v>
      </c>
      <c r="AG41" s="144"/>
      <c r="AI41" s="144"/>
    </row>
    <row r="42" spans="1:35" x14ac:dyDescent="0.25">
      <c r="A42" s="38">
        <v>30</v>
      </c>
      <c r="B42" s="30" t="s">
        <v>172</v>
      </c>
      <c r="C42" s="30" t="s">
        <v>1303</v>
      </c>
      <c r="D42" s="31">
        <v>890399029</v>
      </c>
      <c r="E42" s="31">
        <v>117676000</v>
      </c>
      <c r="F42" s="32" t="s">
        <v>173</v>
      </c>
      <c r="G42" s="33">
        <v>511531827507</v>
      </c>
      <c r="H42" s="33">
        <v>39610092490</v>
      </c>
      <c r="I42" s="3">
        <v>0</v>
      </c>
      <c r="J42" s="3">
        <v>0</v>
      </c>
      <c r="K42" s="3">
        <v>311486723686</v>
      </c>
      <c r="L42" s="3"/>
      <c r="M42" s="3"/>
      <c r="N42" s="3"/>
      <c r="O42" s="3"/>
      <c r="P42" s="34">
        <f t="shared" si="1"/>
        <v>862628643683</v>
      </c>
      <c r="Q42" s="165">
        <v>350671931443</v>
      </c>
      <c r="R42" s="3">
        <f>IFERROR(VLOOKUP(D42,[9]ServNOMINA!$F$16:$M$112,8,0),0)</f>
        <v>61283261968</v>
      </c>
      <c r="S42" s="3">
        <f>IFERROR(VLOOKUP(D42,[9]ServOTROS!$F$16:$M$112,8,0),0)</f>
        <v>0</v>
      </c>
      <c r="T42" s="3">
        <f>IFERROR(VLOOKUP(D42,[9]CANCEL!$F$16:$M$48,8,0),0)</f>
        <v>8110235126</v>
      </c>
      <c r="U42" s="3">
        <f>IFERROR(VLOOKUP(B42,[10]Aaf_PENSION!$C$16:$M$112,11,0)+VLOOKUP(B42,[11]Aaf_PENSION!$C$16:$M$112,11,0),0)</f>
        <v>2419551149</v>
      </c>
      <c r="V42" s="3">
        <f>IFERROR(VLOOKUP(B42,[10]Aaf_SALUD!$C$16:$M$112,11,0)+VLOOKUP(B42,[11]Aaf_SALUD!$C$16:$M$112,11,0),0)</f>
        <v>2419551148</v>
      </c>
      <c r="W42" s="3">
        <f>IFERROR(VLOOKUP(D42,[9]CALIDAD!$F$16:$M$1122,8,0),0)</f>
        <v>0</v>
      </c>
      <c r="X42" s="3"/>
      <c r="Y42" s="3">
        <f>IFERROR(VLOOKUP(B42,[10]Ap_CESANTIAS!$C$16:$M$112,11,0)+VLOOKUP(B42,[11]Ap_CESANTIAS!$C$16:$M$112,11,0),0)</f>
        <v>5379292765</v>
      </c>
      <c r="Z42" s="3">
        <f>IFERROR(VLOOKUP(B42,[10]Ap_PENSION!$C$16:$M$112,11,0)+VLOOKUP(B42,[11]Ap_PENSION!$C$16:$M$112,11,0),0)</f>
        <v>2832858876</v>
      </c>
      <c r="AA42" s="3">
        <f>IFERROR(VLOOKUP(B42,[10]Ap_SALUD!$C$16:$M$112,11,0)+VLOOKUP(B42,[11]Ap_SALUD!$C$16:$M$112,11,0),0)</f>
        <v>2006243421</v>
      </c>
      <c r="AB42" s="3"/>
      <c r="AC42" s="36">
        <f t="shared" si="0"/>
        <v>84450994453</v>
      </c>
      <c r="AD42" s="37">
        <f t="shared" si="3"/>
        <v>427505717787</v>
      </c>
      <c r="AE42" s="144" t="e">
        <f>VLOOKUP(D42,[12]REPNCT004ReporteAuxiliarContabl!$V$21:$W$1157,2,0)</f>
        <v>#N/A</v>
      </c>
      <c r="AF42" s="167" t="e">
        <f t="shared" si="2"/>
        <v>#N/A</v>
      </c>
      <c r="AG42" s="144"/>
      <c r="AI42" s="144"/>
    </row>
    <row r="43" spans="1:35" x14ac:dyDescent="0.25">
      <c r="A43" s="29">
        <v>31</v>
      </c>
      <c r="B43" s="30" t="s">
        <v>174</v>
      </c>
      <c r="C43" s="30" t="s">
        <v>1309</v>
      </c>
      <c r="D43" s="31">
        <v>845000021</v>
      </c>
      <c r="E43" s="31">
        <v>119797000</v>
      </c>
      <c r="F43" s="32" t="s">
        <v>175</v>
      </c>
      <c r="G43" s="33">
        <v>82178648286</v>
      </c>
      <c r="H43" s="33">
        <v>105883685</v>
      </c>
      <c r="I43" s="3">
        <v>484900931</v>
      </c>
      <c r="J43" s="3">
        <v>315926748</v>
      </c>
      <c r="K43" s="3">
        <v>10923723471</v>
      </c>
      <c r="L43" s="3"/>
      <c r="M43" s="3"/>
      <c r="N43" s="3"/>
      <c r="O43" s="3"/>
      <c r="P43" s="34">
        <f t="shared" si="1"/>
        <v>94009083121</v>
      </c>
      <c r="Q43" s="165">
        <v>52814841181</v>
      </c>
      <c r="R43" s="3">
        <f>IFERROR(VLOOKUP(D43,[9]ServNOMINA!$F$16:$M$112,8,0),0)</f>
        <v>4565815151</v>
      </c>
      <c r="S43" s="3">
        <f>IFERROR(VLOOKUP(D43,[9]ServOTROS!$F$16:$M$112,8,0),0)</f>
        <v>1222197149</v>
      </c>
      <c r="T43" s="3">
        <f>IFERROR(VLOOKUP(D43,[9]CANCEL!$F$16:$M$48,8,0),0)</f>
        <v>23891468</v>
      </c>
      <c r="U43" s="3">
        <f>IFERROR(VLOOKUP(B43,[10]Aaf_PENSION!$C$16:$M$112,11,0)+VLOOKUP(B43,[11]Aaf_PENSION!$C$16:$M$112,11,0),0)</f>
        <v>73879278</v>
      </c>
      <c r="V43" s="3">
        <f>IFERROR(VLOOKUP(B43,[10]Aaf_SALUD!$C$16:$M$112,11,0)+VLOOKUP(B43,[11]Aaf_SALUD!$C$16:$M$112,11,0),0)</f>
        <v>73879277</v>
      </c>
      <c r="W43" s="3">
        <f>IFERROR(VLOOKUP(D43,[9]CALIDAD!$F$16:$M$1122,8,0),0)</f>
        <v>40408411</v>
      </c>
      <c r="X43" s="3"/>
      <c r="Y43" s="3">
        <f>IFERROR(VLOOKUP(B43,[10]Ap_CESANTIAS!$C$16:$M$112,11,0)+VLOOKUP(B43,[11]Ap_CESANTIAS!$C$16:$M$112,11,0),0)</f>
        <v>144989805</v>
      </c>
      <c r="Z43" s="3">
        <f>IFERROR(VLOOKUP(B43,[10]Ap_PENSION!$C$16:$M$112,11,0)+VLOOKUP(B43,[11]Ap_PENSION!$C$16:$M$112,11,0),0)</f>
        <v>86499336</v>
      </c>
      <c r="AA43" s="3">
        <f>IFERROR(VLOOKUP(B43,[10]Ap_SALUD!$C$16:$M$112,11,0)+VLOOKUP(B43,[11]Ap_SALUD!$C$16:$M$112,11,0),0)</f>
        <v>61259219</v>
      </c>
      <c r="AB43" s="3"/>
      <c r="AC43" s="36">
        <f t="shared" si="0"/>
        <v>6292819094</v>
      </c>
      <c r="AD43" s="37">
        <f t="shared" si="3"/>
        <v>34901422846</v>
      </c>
      <c r="AE43" s="144" t="e">
        <f>VLOOKUP(D43,[12]REPNCT004ReporteAuxiliarContabl!$V$21:$W$1157,2,0)</f>
        <v>#N/A</v>
      </c>
      <c r="AF43" s="167" t="e">
        <f t="shared" si="2"/>
        <v>#N/A</v>
      </c>
      <c r="AG43" s="144"/>
      <c r="AI43" s="144"/>
    </row>
    <row r="44" spans="1:35" x14ac:dyDescent="0.25">
      <c r="A44" s="38">
        <v>32</v>
      </c>
      <c r="B44" s="30" t="s">
        <v>176</v>
      </c>
      <c r="C44" s="30" t="s">
        <v>1310</v>
      </c>
      <c r="D44" s="31">
        <v>800094067</v>
      </c>
      <c r="E44" s="31">
        <v>119999000</v>
      </c>
      <c r="F44" s="32" t="s">
        <v>177</v>
      </c>
      <c r="G44" s="33">
        <v>164063999066</v>
      </c>
      <c r="H44" s="33">
        <v>348614493</v>
      </c>
      <c r="I44" s="3">
        <v>0</v>
      </c>
      <c r="J44" s="3">
        <v>0</v>
      </c>
      <c r="K44" s="3">
        <v>0</v>
      </c>
      <c r="L44" s="3"/>
      <c r="M44" s="3"/>
      <c r="N44" s="3"/>
      <c r="O44" s="3"/>
      <c r="P44" s="34">
        <f t="shared" si="1"/>
        <v>164412613559</v>
      </c>
      <c r="Q44" s="165">
        <v>52401698599</v>
      </c>
      <c r="R44" s="3">
        <f>IFERROR(VLOOKUP(D44,[9]ServNOMINA!$F$16:$M$112,8,0),0)</f>
        <v>6875354683</v>
      </c>
      <c r="S44" s="3">
        <f>IFERROR(VLOOKUP(D44,[9]ServOTROS!$F$16:$M$112,8,0),0)</f>
        <v>2025780833</v>
      </c>
      <c r="T44" s="3">
        <f>IFERROR(VLOOKUP(D44,[9]CANCEL!$F$16:$M$48,8,0),0)</f>
        <v>77716094</v>
      </c>
      <c r="U44" s="3">
        <f>IFERROR(VLOOKUP(B44,[10]Aaf_PENSION!$C$16:$M$112,11,0)+VLOOKUP(B44,[11]Aaf_PENSION!$C$16:$M$112,11,0),0)</f>
        <v>418304525</v>
      </c>
      <c r="V44" s="3">
        <f>IFERROR(VLOOKUP(B44,[10]Aaf_SALUD!$C$16:$M$112,11,0)+VLOOKUP(B44,[11]Aaf_SALUD!$C$16:$M$112,11,0),0)</f>
        <v>418304524</v>
      </c>
      <c r="W44" s="3">
        <f>IFERROR(VLOOKUP(D44,[9]CALIDAD!$F$16:$M$1122,8,0),0)</f>
        <v>0</v>
      </c>
      <c r="X44" s="3"/>
      <c r="Y44" s="3">
        <f>IFERROR(VLOOKUP(B44,[10]Ap_CESANTIAS!$C$16:$M$112,11,0)+VLOOKUP(B44,[11]Ap_CESANTIAS!$C$16:$M$112,11,0),0)</f>
        <v>877920298</v>
      </c>
      <c r="Z44" s="3">
        <f>IFERROR(VLOOKUP(B44,[10]Ap_PENSION!$C$16:$M$112,11,0)+VLOOKUP(B44,[11]Ap_PENSION!$C$16:$M$112,11,0),0)</f>
        <v>489759303</v>
      </c>
      <c r="AA44" s="3">
        <f>IFERROR(VLOOKUP(B44,[10]Ap_SALUD!$C$16:$M$112,11,0)+VLOOKUP(B44,[11]Ap_SALUD!$C$16:$M$112,11,0),0)</f>
        <v>346849746</v>
      </c>
      <c r="AB44" s="3"/>
      <c r="AC44" s="36">
        <f t="shared" si="0"/>
        <v>11529990006</v>
      </c>
      <c r="AD44" s="37">
        <f t="shared" si="3"/>
        <v>100480924954</v>
      </c>
      <c r="AE44" s="144" t="e">
        <f>VLOOKUP(D44,[12]REPNCT004ReporteAuxiliarContabl!$V$21:$W$1157,2,0)</f>
        <v>#N/A</v>
      </c>
      <c r="AF44" s="167" t="e">
        <f t="shared" si="2"/>
        <v>#N/A</v>
      </c>
      <c r="AG44" s="144"/>
      <c r="AI44" s="144"/>
    </row>
    <row r="45" spans="1:35" x14ac:dyDescent="0.25">
      <c r="A45" s="29">
        <v>33</v>
      </c>
      <c r="B45" s="30" t="s">
        <v>178</v>
      </c>
      <c r="C45" s="30" t="s">
        <v>1322</v>
      </c>
      <c r="D45" s="31">
        <v>899999061</v>
      </c>
      <c r="E45" s="31">
        <v>210111001</v>
      </c>
      <c r="F45" s="32" t="s">
        <v>179</v>
      </c>
      <c r="G45" s="33">
        <v>2590533167730</v>
      </c>
      <c r="H45" s="33">
        <v>44150597070</v>
      </c>
      <c r="I45" s="3">
        <v>57951977472</v>
      </c>
      <c r="J45" s="3">
        <v>58232153781</v>
      </c>
      <c r="K45" s="3">
        <v>1650177981043</v>
      </c>
      <c r="L45" s="3"/>
      <c r="M45" s="3"/>
      <c r="N45" s="3"/>
      <c r="O45" s="3"/>
      <c r="P45" s="34">
        <f t="shared" si="1"/>
        <v>4401045877096</v>
      </c>
      <c r="Q45" s="165">
        <v>1831148416942</v>
      </c>
      <c r="R45" s="3">
        <f>IFERROR(VLOOKUP(D45,[9]ServNOMINA!$F$16:$M$112,8,0),0)</f>
        <v>194644222293</v>
      </c>
      <c r="S45" s="3">
        <f>IFERROR(VLOOKUP(D45,[9]ServOTROS!$F$16:$M$112,8,0),0)</f>
        <v>12689700802</v>
      </c>
      <c r="T45" s="3">
        <f>IFERROR(VLOOKUP(D45,[9]CANCEL!$F$16:$M$48,8,0),0)</f>
        <v>8830119414</v>
      </c>
      <c r="U45" s="3">
        <f>IFERROR(VLOOKUP(B45,[10]Aaf_PENSION!$C$16:$M$112,11,0)+VLOOKUP(B45,[11]Aaf_PENSION!$C$16:$M$112,11,0),0)</f>
        <v>13825749750</v>
      </c>
      <c r="V45" s="3">
        <f>IFERROR(VLOOKUP(B45,[10]Aaf_SALUD!$C$16:$M$112,11,0)+VLOOKUP(B45,[11]Aaf_SALUD!$C$16:$M$112,11,0),0)</f>
        <v>13825749750</v>
      </c>
      <c r="W45" s="3">
        <f>IFERROR(VLOOKUP(D45,[9]CALIDAD!$F$16:$M$1122,8,0),0)</f>
        <v>4829331456</v>
      </c>
      <c r="X45" s="3"/>
      <c r="Y45" s="3">
        <f>IFERROR(VLOOKUP(B45,[10]Ap_CESANTIAS!$C$16:$M$112,11,0)+VLOOKUP(B45,[11]Ap_CESANTIAS!$C$16:$M$112,11,0),0)</f>
        <v>25388870288</v>
      </c>
      <c r="Z45" s="3">
        <f>IFERROR(VLOOKUP(B45,[10]Ap_PENSION!$C$16:$M$112,11,0)+VLOOKUP(B45,[11]Ap_PENSION!$C$16:$M$112,11,0),0)</f>
        <v>16187464322</v>
      </c>
      <c r="AA45" s="3">
        <f>IFERROR(VLOOKUP(B45,[10]Ap_SALUD!$C$16:$M$112,11,0)+VLOOKUP(B45,[11]Ap_SALUD!$C$16:$M$112,11,0),0)</f>
        <v>11464035178</v>
      </c>
      <c r="AB45" s="3"/>
      <c r="AC45" s="36">
        <f t="shared" si="0"/>
        <v>301685243253</v>
      </c>
      <c r="AD45" s="37">
        <f t="shared" si="3"/>
        <v>2268212216901</v>
      </c>
      <c r="AE45" s="144" t="e">
        <f>VLOOKUP(D45,[12]REPNCT004ReporteAuxiliarContabl!$V$21:$W$1157,2,0)</f>
        <v>#N/A</v>
      </c>
      <c r="AF45" s="167" t="e">
        <f t="shared" si="2"/>
        <v>#N/A</v>
      </c>
      <c r="AG45" s="144"/>
      <c r="AI45" s="144"/>
    </row>
    <row r="46" spans="1:35" x14ac:dyDescent="0.25">
      <c r="A46" s="38">
        <v>34</v>
      </c>
      <c r="B46" s="30" t="s">
        <v>180</v>
      </c>
      <c r="C46" s="30" t="s">
        <v>1319</v>
      </c>
      <c r="D46" s="31">
        <v>890102018</v>
      </c>
      <c r="E46" s="31">
        <v>210108001</v>
      </c>
      <c r="F46" s="32" t="s">
        <v>181</v>
      </c>
      <c r="G46" s="33">
        <v>695709508123</v>
      </c>
      <c r="H46" s="33">
        <v>0</v>
      </c>
      <c r="I46" s="3">
        <v>15375268352</v>
      </c>
      <c r="J46" s="3">
        <v>17307450683</v>
      </c>
      <c r="K46" s="3">
        <v>323358671278</v>
      </c>
      <c r="L46" s="3"/>
      <c r="M46" s="3"/>
      <c r="N46" s="3"/>
      <c r="O46" s="3"/>
      <c r="P46" s="34">
        <f t="shared" si="1"/>
        <v>1051750898436</v>
      </c>
      <c r="Q46" s="165">
        <v>417260225878</v>
      </c>
      <c r="R46" s="3">
        <f>IFERROR(VLOOKUP(D46,[9]ServNOMINA!$F$16:$M$112,8,0),0)</f>
        <v>68123472461</v>
      </c>
      <c r="S46" s="3">
        <f>IFERROR(VLOOKUP(D46,[9]ServOTROS!$F$16:$M$112,8,0),0)</f>
        <v>7466309210</v>
      </c>
      <c r="T46" s="3">
        <f>IFERROR(VLOOKUP(D46,[9]CANCEL!$F$16:$M$48,8,0),0)</f>
        <v>0</v>
      </c>
      <c r="U46" s="3">
        <f>IFERROR(VLOOKUP(B46,[10]Aaf_PENSION!$C$16:$M$112,11,0)+VLOOKUP(B46,[11]Aaf_PENSION!$C$16:$M$112,11,0),0)</f>
        <v>3101565597</v>
      </c>
      <c r="V46" s="3">
        <f>IFERROR(VLOOKUP(B46,[10]Aaf_SALUD!$C$16:$M$112,11,0)+VLOOKUP(B46,[11]Aaf_SALUD!$C$16:$M$112,11,0),0)</f>
        <v>3101565597</v>
      </c>
      <c r="W46" s="3">
        <f>IFERROR(VLOOKUP(D46,[9]CALIDAD!$F$16:$M$1122,8,0),0)</f>
        <v>1281272363</v>
      </c>
      <c r="X46" s="3"/>
      <c r="Y46" s="3">
        <f>IFERROR(VLOOKUP(B46,[10]Ap_CESANTIAS!$C$16:$M$112,11,0)+VLOOKUP(B46,[11]Ap_CESANTIAS!$C$16:$M$112,11,0),0)</f>
        <v>6907369131</v>
      </c>
      <c r="Z46" s="3">
        <f>IFERROR(VLOOKUP(B46,[10]Ap_PENSION!$C$16:$M$112,11,0)+VLOOKUP(B46,[11]Ap_PENSION!$C$16:$M$112,11,0),0)</f>
        <v>3631375032</v>
      </c>
      <c r="AA46" s="3">
        <f>IFERROR(VLOOKUP(B46,[10]Ap_SALUD!$C$16:$M$112,11,0)+VLOOKUP(B46,[11]Ap_SALUD!$C$16:$M$112,11,0),0)</f>
        <v>2571756162</v>
      </c>
      <c r="AB46" s="3"/>
      <c r="AC46" s="36">
        <f t="shared" si="0"/>
        <v>96184685553</v>
      </c>
      <c r="AD46" s="37">
        <f t="shared" si="3"/>
        <v>538305987005</v>
      </c>
      <c r="AE46" s="144" t="e">
        <f>VLOOKUP(D46,[12]REPNCT004ReporteAuxiliarContabl!$V$21:$W$1157,2,0)</f>
        <v>#N/A</v>
      </c>
      <c r="AF46" s="167" t="e">
        <f t="shared" si="2"/>
        <v>#N/A</v>
      </c>
      <c r="AG46" s="144"/>
      <c r="AI46" s="144"/>
    </row>
    <row r="47" spans="1:35" x14ac:dyDescent="0.25">
      <c r="A47" s="29">
        <v>35</v>
      </c>
      <c r="B47" s="30" t="s">
        <v>182</v>
      </c>
      <c r="C47" s="30" t="s">
        <v>1323</v>
      </c>
      <c r="D47" s="31">
        <v>890480184</v>
      </c>
      <c r="E47" s="31">
        <v>210113001</v>
      </c>
      <c r="F47" s="32" t="s">
        <v>183</v>
      </c>
      <c r="G47" s="33">
        <v>623273625716</v>
      </c>
      <c r="H47" s="33">
        <v>0</v>
      </c>
      <c r="I47" s="3">
        <v>15344712704</v>
      </c>
      <c r="J47" s="3">
        <v>12898807376</v>
      </c>
      <c r="K47" s="3">
        <v>206751759258</v>
      </c>
      <c r="L47" s="3"/>
      <c r="M47" s="3"/>
      <c r="N47" s="3"/>
      <c r="O47" s="3"/>
      <c r="P47" s="34">
        <f t="shared" si="1"/>
        <v>858268905054</v>
      </c>
      <c r="Q47" s="165">
        <v>352892917021</v>
      </c>
      <c r="R47" s="3">
        <f>IFERROR(VLOOKUP(D47,[9]ServNOMINA!$F$16:$M$112,8,0),0)</f>
        <v>55302586510</v>
      </c>
      <c r="S47" s="3">
        <f>IFERROR(VLOOKUP(D47,[9]ServOTROS!$F$16:$M$112,8,0),0)</f>
        <v>9565617305</v>
      </c>
      <c r="T47" s="3">
        <f>IFERROR(VLOOKUP(D47,[9]CANCEL!$F$16:$M$48,8,0),0)</f>
        <v>0</v>
      </c>
      <c r="U47" s="3">
        <f>IFERROR(VLOOKUP(B47,[10]Aaf_PENSION!$C$16:$M$112,11,0)+VLOOKUP(B47,[11]Aaf_PENSION!$C$16:$M$112,11,0),0)</f>
        <v>0</v>
      </c>
      <c r="V47" s="3">
        <f>IFERROR(VLOOKUP(B47,[10]Aaf_SALUD!$C$16:$M$112,11,0)+VLOOKUP(B47,[11]Aaf_SALUD!$C$16:$M$112,11,0),0)</f>
        <v>0</v>
      </c>
      <c r="W47" s="3">
        <f>IFERROR(VLOOKUP(D47,[9]CALIDAD!$F$16:$M$1122,8,0),0)</f>
        <v>1278726059</v>
      </c>
      <c r="X47" s="3"/>
      <c r="Y47" s="3">
        <f>IFERROR(VLOOKUP(B47,[10]Ap_CESANTIAS!$C$16:$M$112,11,0)+VLOOKUP(B47,[11]Ap_CESANTIAS!$C$16:$M$112,11,0),0)</f>
        <v>0</v>
      </c>
      <c r="Z47" s="3">
        <f>IFERROR(VLOOKUP(B47,[10]Ap_PENSION!$C$16:$M$112,11,0)+VLOOKUP(B47,[11]Ap_PENSION!$C$16:$M$112,11,0),0)</f>
        <v>0</v>
      </c>
      <c r="AA47" s="3">
        <f>IFERROR(VLOOKUP(B47,[10]Ap_SALUD!$C$16:$M$112,11,0)+VLOOKUP(B47,[11]Ap_SALUD!$C$16:$M$112,11,0),0)</f>
        <v>0</v>
      </c>
      <c r="AB47" s="3"/>
      <c r="AC47" s="36">
        <f t="shared" si="0"/>
        <v>66146929874</v>
      </c>
      <c r="AD47" s="37">
        <f t="shared" si="3"/>
        <v>439229058159</v>
      </c>
      <c r="AE47" s="144" t="e">
        <f>VLOOKUP(D47,[12]REPNCT004ReporteAuxiliarContabl!$V$21:$W$1157,2,0)</f>
        <v>#N/A</v>
      </c>
      <c r="AF47" s="167" t="e">
        <f t="shared" si="2"/>
        <v>#N/A</v>
      </c>
      <c r="AG47" s="144"/>
      <c r="AI47" s="144"/>
    </row>
    <row r="48" spans="1:35" x14ac:dyDescent="0.25">
      <c r="A48" s="38">
        <v>36</v>
      </c>
      <c r="B48" s="30" t="s">
        <v>184</v>
      </c>
      <c r="C48" s="30" t="s">
        <v>1349</v>
      </c>
      <c r="D48" s="31">
        <v>891780009</v>
      </c>
      <c r="E48" s="31">
        <v>210147001</v>
      </c>
      <c r="F48" s="32" t="s">
        <v>185</v>
      </c>
      <c r="G48" s="33">
        <v>336243977668</v>
      </c>
      <c r="H48" s="33">
        <v>0</v>
      </c>
      <c r="I48" s="3">
        <v>9217302912</v>
      </c>
      <c r="J48" s="3">
        <v>8731605307</v>
      </c>
      <c r="K48" s="3">
        <v>146041489334</v>
      </c>
      <c r="L48" s="3"/>
      <c r="M48" s="3"/>
      <c r="N48" s="3"/>
      <c r="O48" s="3"/>
      <c r="P48" s="34">
        <f t="shared" si="1"/>
        <v>500234375221</v>
      </c>
      <c r="Q48" s="165">
        <v>208993793870</v>
      </c>
      <c r="R48" s="3">
        <f>IFERROR(VLOOKUP(D48,[9]ServNOMINA!$F$16:$M$112,8,0),0)</f>
        <v>46366271794</v>
      </c>
      <c r="S48" s="3">
        <f>IFERROR(VLOOKUP(D48,[9]ServOTROS!$F$16:$M$112,8,0),0)</f>
        <v>1704399207</v>
      </c>
      <c r="T48" s="3">
        <f>IFERROR(VLOOKUP(D48,[9]CANCEL!$F$16:$M$48,8,0),0)</f>
        <v>0</v>
      </c>
      <c r="U48" s="3">
        <f>IFERROR(VLOOKUP(B48,[10]Aaf_PENSION!$C$16:$M$112,11,0)+VLOOKUP(B48,[11]Aaf_PENSION!$C$16:$M$112,11,0),0)</f>
        <v>1498594100</v>
      </c>
      <c r="V48" s="3">
        <f>IFERROR(VLOOKUP(B48,[10]Aaf_SALUD!$C$16:$M$112,11,0)+VLOOKUP(B48,[11]Aaf_SALUD!$C$16:$M$112,11,0),0)</f>
        <v>1498594100</v>
      </c>
      <c r="W48" s="3">
        <f>IFERROR(VLOOKUP(D48,[9]CALIDAD!$F$16:$M$1122,8,0),0)</f>
        <v>768108576</v>
      </c>
      <c r="X48" s="3"/>
      <c r="Y48" s="3">
        <f>IFERROR(VLOOKUP(B48,[10]Ap_CESANTIAS!$C$16:$M$112,11,0)+VLOOKUP(B48,[11]Ap_CESANTIAS!$C$16:$M$112,11,0),0)</f>
        <v>3294239192</v>
      </c>
      <c r="Z48" s="3">
        <f>IFERROR(VLOOKUP(B48,[10]Ap_PENSION!$C$16:$M$112,11,0)+VLOOKUP(B48,[11]Ap_PENSION!$C$16:$M$112,11,0),0)</f>
        <v>1754583944</v>
      </c>
      <c r="AA48" s="3">
        <f>IFERROR(VLOOKUP(B48,[10]Ap_SALUD!$C$16:$M$112,11,0)+VLOOKUP(B48,[11]Ap_SALUD!$C$16:$M$112,11,0),0)</f>
        <v>1242604256</v>
      </c>
      <c r="AB48" s="3"/>
      <c r="AC48" s="36">
        <f t="shared" si="0"/>
        <v>58127395169</v>
      </c>
      <c r="AD48" s="37">
        <f t="shared" si="3"/>
        <v>233113186182</v>
      </c>
      <c r="AE48" s="144" t="e">
        <f>VLOOKUP(D48,[12]REPNCT004ReporteAuxiliarContabl!$V$21:$W$1157,2,0)</f>
        <v>#N/A</v>
      </c>
      <c r="AF48" s="167" t="e">
        <f t="shared" si="2"/>
        <v>#N/A</v>
      </c>
      <c r="AG48" s="144"/>
      <c r="AI48" s="144"/>
    </row>
    <row r="49" spans="1:35" x14ac:dyDescent="0.25">
      <c r="A49" s="29">
        <v>37</v>
      </c>
      <c r="B49" s="30" t="s">
        <v>186</v>
      </c>
      <c r="C49" s="30" t="s">
        <v>1356</v>
      </c>
      <c r="D49" s="31">
        <v>890000464</v>
      </c>
      <c r="E49" s="31">
        <v>210163001</v>
      </c>
      <c r="F49" s="32" t="s">
        <v>187</v>
      </c>
      <c r="G49" s="33">
        <v>129103754486</v>
      </c>
      <c r="H49" s="33">
        <v>0</v>
      </c>
      <c r="I49" s="3">
        <v>2654826784</v>
      </c>
      <c r="J49" s="3">
        <v>3266516810</v>
      </c>
      <c r="K49" s="3">
        <v>114170406221</v>
      </c>
      <c r="L49" s="3"/>
      <c r="M49" s="3"/>
      <c r="N49" s="3"/>
      <c r="O49" s="3"/>
      <c r="P49" s="34">
        <f t="shared" si="1"/>
        <v>249195504301</v>
      </c>
      <c r="Q49" s="165">
        <v>104389707199</v>
      </c>
      <c r="R49" s="3">
        <f>IFERROR(VLOOKUP(D49,[9]ServNOMINA!$F$16:$M$112,8,0),0)</f>
        <v>20766109312</v>
      </c>
      <c r="S49" s="3">
        <f>IFERROR(VLOOKUP(D49,[9]ServOTROS!$F$16:$M$112,8,0),0)</f>
        <v>51230510</v>
      </c>
      <c r="T49" s="3">
        <f>IFERROR(VLOOKUP(D49,[9]CANCEL!$F$16:$M$48,8,0),0)</f>
        <v>0</v>
      </c>
      <c r="U49" s="3">
        <f>IFERROR(VLOOKUP(B49,[10]Aaf_PENSION!$C$16:$M$112,11,0)+VLOOKUP(B49,[11]Aaf_PENSION!$C$16:$M$112,11,0),0)</f>
        <v>713267403</v>
      </c>
      <c r="V49" s="3">
        <f>IFERROR(VLOOKUP(B49,[10]Aaf_SALUD!$C$16:$M$112,11,0)+VLOOKUP(B49,[11]Aaf_SALUD!$C$16:$M$112,11,0),0)</f>
        <v>713267402</v>
      </c>
      <c r="W49" s="3">
        <f>IFERROR(VLOOKUP(D49,[9]CALIDAD!$F$16:$M$1122,8,0),0)</f>
        <v>221235565</v>
      </c>
      <c r="X49" s="3"/>
      <c r="Y49" s="3">
        <f>IFERROR(VLOOKUP(B49,[10]Ap_CESANTIAS!$C$16:$M$112,11,0)+VLOOKUP(B49,[11]Ap_CESANTIAS!$C$16:$M$112,11,0),0)</f>
        <v>1604314490</v>
      </c>
      <c r="Z49" s="3">
        <f>IFERROR(VLOOKUP(B49,[10]Ap_PENSION!$C$16:$M$112,11,0)+VLOOKUP(B49,[11]Ap_PENSION!$C$16:$M$112,11,0),0)</f>
        <v>835107740</v>
      </c>
      <c r="AA49" s="3">
        <f>IFERROR(VLOOKUP(B49,[10]Ap_SALUD!$C$16:$M$112,11,0)+VLOOKUP(B49,[11]Ap_SALUD!$C$16:$M$112,11,0),0)</f>
        <v>591427065</v>
      </c>
      <c r="AB49" s="3"/>
      <c r="AC49" s="36">
        <f t="shared" si="0"/>
        <v>25495959487</v>
      </c>
      <c r="AD49" s="37">
        <f t="shared" si="3"/>
        <v>119309837615</v>
      </c>
      <c r="AE49" s="144" t="e">
        <f>VLOOKUP(D49,[12]REPNCT004ReporteAuxiliarContabl!$V$21:$W$1157,2,0)</f>
        <v>#N/A</v>
      </c>
      <c r="AF49" s="167" t="e">
        <f t="shared" si="2"/>
        <v>#N/A</v>
      </c>
      <c r="AG49" s="144"/>
      <c r="AI49" s="144"/>
    </row>
    <row r="50" spans="1:35" x14ac:dyDescent="0.25">
      <c r="A50" s="38">
        <v>38</v>
      </c>
      <c r="B50" s="30" t="s">
        <v>188</v>
      </c>
      <c r="C50" s="30" t="s">
        <v>1361</v>
      </c>
      <c r="D50" s="31">
        <v>890201900</v>
      </c>
      <c r="E50" s="31">
        <v>218168081</v>
      </c>
      <c r="F50" s="32" t="s">
        <v>189</v>
      </c>
      <c r="G50" s="33">
        <v>133643771285</v>
      </c>
      <c r="H50" s="33">
        <v>0</v>
      </c>
      <c r="I50" s="3">
        <v>3793294080</v>
      </c>
      <c r="J50" s="3">
        <v>3712240610</v>
      </c>
      <c r="K50" s="3">
        <v>62006676765</v>
      </c>
      <c r="L50" s="3"/>
      <c r="M50" s="3"/>
      <c r="N50" s="3"/>
      <c r="O50" s="3"/>
      <c r="P50" s="34">
        <f t="shared" si="1"/>
        <v>203155982740</v>
      </c>
      <c r="Q50" s="165">
        <v>79678907144</v>
      </c>
      <c r="R50" s="3">
        <f>IFERROR(VLOOKUP(D50,[9]ServNOMINA!$F$16:$M$112,8,0),0)</f>
        <v>17784839908</v>
      </c>
      <c r="S50" s="3">
        <f>IFERROR(VLOOKUP(D50,[9]ServOTROS!$F$16:$M$112,8,0),0)</f>
        <v>663158469</v>
      </c>
      <c r="T50" s="3">
        <f>IFERROR(VLOOKUP(D50,[9]CANCEL!$F$16:$M$48,8,0),0)</f>
        <v>0</v>
      </c>
      <c r="U50" s="3">
        <f>IFERROR(VLOOKUP(B50,[10]Aaf_PENSION!$C$16:$M$112,11,0)+VLOOKUP(B50,[11]Aaf_PENSION!$C$16:$M$112,11,0),0)</f>
        <v>582830878</v>
      </c>
      <c r="V50" s="3">
        <f>IFERROR(VLOOKUP(B50,[10]Aaf_SALUD!$C$16:$M$112,11,0)+VLOOKUP(B50,[11]Aaf_SALUD!$C$16:$M$112,11,0),0)</f>
        <v>582830877</v>
      </c>
      <c r="W50" s="3">
        <f>IFERROR(VLOOKUP(D50,[9]CALIDAD!$F$16:$M$1122,8,0),0)</f>
        <v>316107840</v>
      </c>
      <c r="X50" s="3"/>
      <c r="Y50" s="3">
        <f>IFERROR(VLOOKUP(B50,[10]Ap_CESANTIAS!$C$16:$M$112,11,0)+VLOOKUP(B50,[11]Ap_CESANTIAS!$C$16:$M$112,11,0),0)</f>
        <v>1284038295</v>
      </c>
      <c r="Z50" s="3">
        <f>IFERROR(VLOOKUP(B50,[10]Ap_PENSION!$C$16:$M$112,11,0)+VLOOKUP(B50,[11]Ap_PENSION!$C$16:$M$112,11,0),0)</f>
        <v>682390048</v>
      </c>
      <c r="AA50" s="3">
        <f>IFERROR(VLOOKUP(B50,[10]Ap_SALUD!$C$16:$M$112,11,0)+VLOOKUP(B50,[11]Ap_SALUD!$C$16:$M$112,11,0),0)</f>
        <v>483271707</v>
      </c>
      <c r="AB50" s="3"/>
      <c r="AC50" s="36">
        <f t="shared" si="0"/>
        <v>22379468022</v>
      </c>
      <c r="AD50" s="37">
        <f t="shared" si="3"/>
        <v>101097607574</v>
      </c>
      <c r="AE50" s="144" t="e">
        <f>VLOOKUP(D50,[12]REPNCT004ReporteAuxiliarContabl!$V$21:$W$1157,2,0)</f>
        <v>#N/A</v>
      </c>
      <c r="AF50" s="167" t="e">
        <f t="shared" si="2"/>
        <v>#N/A</v>
      </c>
      <c r="AG50" s="144"/>
      <c r="AI50" s="144"/>
    </row>
    <row r="51" spans="1:35" x14ac:dyDescent="0.25">
      <c r="A51" s="29">
        <v>39</v>
      </c>
      <c r="B51" s="30" t="s">
        <v>190</v>
      </c>
      <c r="C51" s="30" t="s">
        <v>1313</v>
      </c>
      <c r="D51" s="31">
        <v>890980112</v>
      </c>
      <c r="E51" s="31">
        <v>218805088</v>
      </c>
      <c r="F51" s="32" t="s">
        <v>191</v>
      </c>
      <c r="G51" s="33">
        <v>197619833309</v>
      </c>
      <c r="H51" s="33">
        <v>0</v>
      </c>
      <c r="I51" s="3">
        <v>4639110272</v>
      </c>
      <c r="J51" s="3">
        <v>4747185402</v>
      </c>
      <c r="K51" s="3">
        <v>80425124648</v>
      </c>
      <c r="L51" s="3"/>
      <c r="M51" s="3"/>
      <c r="N51" s="3"/>
      <c r="O51" s="3"/>
      <c r="P51" s="34">
        <f t="shared" si="1"/>
        <v>287431253631</v>
      </c>
      <c r="Q51" s="165">
        <v>111653551578</v>
      </c>
      <c r="R51" s="3">
        <f>IFERROR(VLOOKUP(D51,[9]ServNOMINA!$F$16:$M$112,8,0),0)</f>
        <v>25766152651</v>
      </c>
      <c r="S51" s="3">
        <f>IFERROR(VLOOKUP(D51,[9]ServOTROS!$F$16:$M$112,8,0),0)</f>
        <v>2560664735</v>
      </c>
      <c r="T51" s="3">
        <f>IFERROR(VLOOKUP(D51,[9]CANCEL!$F$16:$M$48,8,0),0)</f>
        <v>0</v>
      </c>
      <c r="U51" s="3">
        <f>IFERROR(VLOOKUP(B51,[10]Aaf_PENSION!$C$16:$M$112,11,0)+VLOOKUP(B51,[11]Aaf_PENSION!$C$16:$M$112,11,0),0)</f>
        <v>817983236</v>
      </c>
      <c r="V51" s="3">
        <f>IFERROR(VLOOKUP(B51,[10]Aaf_SALUD!$C$16:$M$112,11,0)+VLOOKUP(B51,[11]Aaf_SALUD!$C$16:$M$112,11,0),0)</f>
        <v>817983236</v>
      </c>
      <c r="W51" s="3">
        <f>IFERROR(VLOOKUP(D51,[9]CALIDAD!$F$16:$M$1122,8,0),0)</f>
        <v>386592523</v>
      </c>
      <c r="X51" s="3"/>
      <c r="Y51" s="3">
        <f>IFERROR(VLOOKUP(B51,[10]Ap_CESANTIAS!$C$16:$M$112,11,0)+VLOOKUP(B51,[11]Ap_CESANTIAS!$C$16:$M$112,11,0),0)</f>
        <v>2043094290</v>
      </c>
      <c r="Z51" s="3">
        <f>IFERROR(VLOOKUP(B51,[10]Ap_PENSION!$C$16:$M$112,11,0)+VLOOKUP(B51,[11]Ap_PENSION!$C$16:$M$112,11,0),0)</f>
        <v>957711132</v>
      </c>
      <c r="AA51" s="3">
        <f>IFERROR(VLOOKUP(B51,[10]Ap_SALUD!$C$16:$M$112,11,0)+VLOOKUP(B51,[11]Ap_SALUD!$C$16:$M$112,11,0),0)</f>
        <v>678255340</v>
      </c>
      <c r="AB51" s="3"/>
      <c r="AC51" s="36">
        <f t="shared" si="0"/>
        <v>34028437143</v>
      </c>
      <c r="AD51" s="37">
        <f t="shared" si="3"/>
        <v>141749264910</v>
      </c>
      <c r="AE51" s="144" t="e">
        <f>VLOOKUP(D51,[12]REPNCT004ReporteAuxiliarContabl!$V$21:$W$1157,2,0)</f>
        <v>#N/A</v>
      </c>
      <c r="AF51" s="167" t="e">
        <f t="shared" si="2"/>
        <v>#N/A</v>
      </c>
      <c r="AG51" s="144"/>
      <c r="AI51" s="144"/>
    </row>
    <row r="52" spans="1:35" x14ac:dyDescent="0.25">
      <c r="A52" s="41">
        <v>40</v>
      </c>
      <c r="B52" s="42" t="s">
        <v>192</v>
      </c>
      <c r="C52" s="42" t="s">
        <v>1359</v>
      </c>
      <c r="D52" s="31">
        <v>890201222</v>
      </c>
      <c r="E52" s="31">
        <v>210168001</v>
      </c>
      <c r="F52" s="32" t="s">
        <v>193</v>
      </c>
      <c r="G52" s="33">
        <v>271709440605</v>
      </c>
      <c r="H52" s="33">
        <v>0</v>
      </c>
      <c r="I52" s="3">
        <v>6205714176</v>
      </c>
      <c r="J52" s="3">
        <v>5543334854</v>
      </c>
      <c r="K52" s="3">
        <v>138892155659</v>
      </c>
      <c r="L52" s="3"/>
      <c r="M52" s="3"/>
      <c r="N52" s="46"/>
      <c r="O52" s="46"/>
      <c r="P52" s="34">
        <f t="shared" si="1"/>
        <v>422350645294</v>
      </c>
      <c r="Q52" s="165">
        <v>165072045781</v>
      </c>
      <c r="R52" s="3">
        <f>IFERROR(VLOOKUP(D52,[9]ServNOMINA!$F$16:$M$112,8,0),0)</f>
        <v>39049255637</v>
      </c>
      <c r="S52" s="3">
        <f>IFERROR(VLOOKUP(D52,[9]ServOTROS!$F$16:$M$112,8,0),0)</f>
        <v>1360686490</v>
      </c>
      <c r="T52" s="3">
        <f>IFERROR(VLOOKUP(D52,[9]CANCEL!$F$16:$M$48,8,0),0)</f>
        <v>0</v>
      </c>
      <c r="U52" s="3">
        <f>IFERROR(VLOOKUP(B52,[10]Aaf_PENSION!$C$16:$M$112,11,0)+VLOOKUP(B52,[11]Aaf_PENSION!$C$16:$M$112,11,0),0)</f>
        <v>851378899</v>
      </c>
      <c r="V52" s="3">
        <f>IFERROR(VLOOKUP(B52,[10]Aaf_SALUD!$C$16:$M$112,11,0)+VLOOKUP(B52,[11]Aaf_SALUD!$C$16:$M$112,11,0),0)</f>
        <v>851378899</v>
      </c>
      <c r="W52" s="3">
        <f>IFERROR(VLOOKUP(D52,[9]CALIDAD!$F$16:$M$1122,8,0),0)</f>
        <v>517142848</v>
      </c>
      <c r="X52" s="3"/>
      <c r="Y52" s="3">
        <f>IFERROR(VLOOKUP(B52,[10]Ap_CESANTIAS!$C$16:$M$112,11,0)+VLOOKUP(B52,[11]Ap_CESANTIAS!$C$16:$M$112,11,0),0)</f>
        <v>1925096829</v>
      </c>
      <c r="Z52" s="3">
        <f>IFERROR(VLOOKUP(B52,[10]Ap_PENSION!$C$16:$M$112,11,0)+VLOOKUP(B52,[11]Ap_PENSION!$C$16:$M$112,11,0),0)</f>
        <v>996811443</v>
      </c>
      <c r="AA52" s="3">
        <f>IFERROR(VLOOKUP(B52,[10]Ap_SALUD!$C$16:$M$112,11,0)+VLOOKUP(B52,[11]Ap_SALUD!$C$16:$M$112,11,0),0)</f>
        <v>705946355</v>
      </c>
      <c r="AB52" s="3"/>
      <c r="AC52" s="36">
        <f t="shared" si="0"/>
        <v>46257697400</v>
      </c>
      <c r="AD52" s="37">
        <f t="shared" si="3"/>
        <v>211020902113</v>
      </c>
      <c r="AE52" s="144" t="e">
        <f>VLOOKUP(D52,[12]REPNCT004ReporteAuxiliarContabl!$V$21:$W$1157,2,0)</f>
        <v>#N/A</v>
      </c>
      <c r="AF52" s="167" t="e">
        <f t="shared" si="2"/>
        <v>#N/A</v>
      </c>
      <c r="AG52" s="144"/>
      <c r="AI52" s="144"/>
    </row>
    <row r="53" spans="1:35" s="57" customFormat="1" x14ac:dyDescent="0.25">
      <c r="A53" s="39">
        <v>41</v>
      </c>
      <c r="B53" s="40" t="s">
        <v>194</v>
      </c>
      <c r="C53" s="40" t="s">
        <v>1367</v>
      </c>
      <c r="D53" s="47">
        <v>890399045</v>
      </c>
      <c r="E53" s="31">
        <v>210976109</v>
      </c>
      <c r="F53" s="48" t="s">
        <v>195</v>
      </c>
      <c r="G53" s="33">
        <v>206274643895</v>
      </c>
      <c r="H53" s="33">
        <v>0</v>
      </c>
      <c r="I53" s="3">
        <v>4998493184</v>
      </c>
      <c r="J53" s="3">
        <v>4552135813</v>
      </c>
      <c r="K53" s="3">
        <v>97042718353</v>
      </c>
      <c r="L53" s="50"/>
      <c r="M53" s="50"/>
      <c r="N53" s="50"/>
      <c r="O53" s="51"/>
      <c r="P53" s="52">
        <f>SUM(G53:O53)</f>
        <v>312867991245</v>
      </c>
      <c r="Q53" s="165">
        <v>123558496958</v>
      </c>
      <c r="R53" s="3">
        <f>IFERROR(VLOOKUP(D53,[9]ServNOMINA!$F$16:$M$112,8,0),0)</f>
        <v>21204358043</v>
      </c>
      <c r="S53" s="3">
        <f>IFERROR(VLOOKUP(D53,[9]ServOTROS!$F$16:$M$112,8,0),0)</f>
        <v>1341207093</v>
      </c>
      <c r="T53" s="3">
        <f>IFERROR(VLOOKUP(D53,[9]CANCEL!$F$16:$M$48,8,0),0)</f>
        <v>0</v>
      </c>
      <c r="U53" s="3">
        <f>IFERROR(VLOOKUP(B53,[10]Aaf_PENSION!$C$16:$M$112,11,0)+VLOOKUP(B53,[11]Aaf_PENSION!$C$16:$M$112,11,0),0)</f>
        <v>704831110</v>
      </c>
      <c r="V53" s="3">
        <f>IFERROR(VLOOKUP(B53,[10]Aaf_SALUD!$C$16:$M$112,11,0)+VLOOKUP(B53,[11]Aaf_SALUD!$C$16:$M$112,11,0),0)</f>
        <v>704831109</v>
      </c>
      <c r="W53" s="3">
        <f>IFERROR(VLOOKUP(D53,[9]CALIDAD!$F$16:$M$1122,8,0),0)</f>
        <v>0</v>
      </c>
      <c r="X53" s="3"/>
      <c r="Y53" s="3">
        <f>IFERROR(VLOOKUP(B53,[10]Ap_CESANTIAS!$C$16:$M$112,11,0)+VLOOKUP(B53,[11]Ap_CESANTIAS!$C$16:$M$112,11,0),0)</f>
        <v>1705696578</v>
      </c>
      <c r="Z53" s="3">
        <f>IFERROR(VLOOKUP(B53,[10]Ap_PENSION!$C$16:$M$112,11,0)+VLOOKUP(B53,[11]Ap_PENSION!$C$16:$M$112,11,0),0)</f>
        <v>891775948</v>
      </c>
      <c r="AA53" s="3">
        <f>IFERROR(VLOOKUP(B53,[10]Ap_SALUD!$C$16:$M$112,11,0)+VLOOKUP(B53,[11]Ap_SALUD!$C$16:$M$112,11,0),0)</f>
        <v>631559744</v>
      </c>
      <c r="AB53" s="3"/>
      <c r="AC53" s="36">
        <f>SUM(R53:AB53)</f>
        <v>27184259625</v>
      </c>
      <c r="AD53" s="37">
        <f>+P53-Q53+AB53-AC53+5485320822</f>
        <v>167610555484</v>
      </c>
      <c r="AE53" s="144" t="e">
        <f>VLOOKUP(D53,[12]REPNCT004ReporteAuxiliarContabl!$V$21:$W$1157,2,0)</f>
        <v>#N/A</v>
      </c>
      <c r="AF53" s="167" t="e">
        <f t="shared" si="2"/>
        <v>#N/A</v>
      </c>
      <c r="AG53" s="144"/>
      <c r="AH53" s="167"/>
      <c r="AI53" s="144"/>
    </row>
    <row r="54" spans="1:35" x14ac:dyDescent="0.25">
      <c r="A54" s="38">
        <v>42</v>
      </c>
      <c r="B54" s="30" t="s">
        <v>196</v>
      </c>
      <c r="C54" s="30" t="s">
        <v>1368</v>
      </c>
      <c r="D54" s="31">
        <v>891380033</v>
      </c>
      <c r="E54" s="31">
        <v>211176111</v>
      </c>
      <c r="F54" s="32" t="s">
        <v>197</v>
      </c>
      <c r="G54" s="33">
        <v>45154824533</v>
      </c>
      <c r="H54" s="33">
        <v>0</v>
      </c>
      <c r="I54" s="3">
        <v>947590304</v>
      </c>
      <c r="J54" s="3">
        <v>1230898330</v>
      </c>
      <c r="K54" s="3">
        <v>45070857928</v>
      </c>
      <c r="L54" s="3"/>
      <c r="M54" s="3"/>
      <c r="N54" s="3"/>
      <c r="O54" s="3"/>
      <c r="P54" s="34">
        <f t="shared" si="1"/>
        <v>92404171095</v>
      </c>
      <c r="Q54" s="165">
        <v>38371421158</v>
      </c>
      <c r="R54" s="3">
        <f>IFERROR(VLOOKUP(D54,[9]ServNOMINA!$F$16:$M$112,8,0),0)</f>
        <v>6961278502</v>
      </c>
      <c r="S54" s="3">
        <f>IFERROR(VLOOKUP(D54,[9]ServOTROS!$F$16:$M$112,8,0),0)</f>
        <v>36211590</v>
      </c>
      <c r="T54" s="3">
        <f>IFERROR(VLOOKUP(D54,[9]CANCEL!$F$16:$M$48,8,0),0)</f>
        <v>0</v>
      </c>
      <c r="U54" s="3">
        <f>IFERROR(VLOOKUP(B54,[10]Aaf_PENSION!$C$16:$M$112,11,0)+VLOOKUP(B54,[11]Aaf_PENSION!$C$16:$M$112,11,0),0)</f>
        <v>283867393</v>
      </c>
      <c r="V54" s="3">
        <f>IFERROR(VLOOKUP(B54,[10]Aaf_SALUD!$C$16:$M$112,11,0)+VLOOKUP(B54,[11]Aaf_SALUD!$C$16:$M$112,11,0),0)</f>
        <v>283867393</v>
      </c>
      <c r="W54" s="3">
        <f>IFERROR(VLOOKUP(D54,[9]CALIDAD!$F$16:$M$1122,8,0),0)</f>
        <v>78965859</v>
      </c>
      <c r="X54" s="3"/>
      <c r="Y54" s="3">
        <f>IFERROR(VLOOKUP(B54,[10]Ap_CESANTIAS!$C$16:$M$112,11,0)+VLOOKUP(B54,[11]Ap_CESANTIAS!$C$16:$M$112,11,0),0)</f>
        <v>628112787</v>
      </c>
      <c r="Z54" s="3">
        <f>IFERROR(VLOOKUP(B54,[10]Ap_PENSION!$C$16:$M$112,11,0)+VLOOKUP(B54,[11]Ap_PENSION!$C$16:$M$112,11,0),0)</f>
        <v>332357621</v>
      </c>
      <c r="AA54" s="3">
        <f>IFERROR(VLOOKUP(B54,[10]Ap_SALUD!$C$16:$M$112,11,0)+VLOOKUP(B54,[11]Ap_SALUD!$C$16:$M$112,11,0),0)</f>
        <v>235377165</v>
      </c>
      <c r="AB54" s="3"/>
      <c r="AC54" s="36">
        <f t="shared" si="0"/>
        <v>8840038310</v>
      </c>
      <c r="AD54" s="37">
        <f t="shared" si="3"/>
        <v>45192711627</v>
      </c>
      <c r="AE54" s="144" t="e">
        <f>VLOOKUP(D54,[12]REPNCT004ReporteAuxiliarContabl!$V$21:$W$1157,2,0)</f>
        <v>#N/A</v>
      </c>
      <c r="AF54" s="167" t="e">
        <f t="shared" si="2"/>
        <v>#N/A</v>
      </c>
      <c r="AG54" s="144"/>
      <c r="AI54" s="144"/>
    </row>
    <row r="55" spans="1:35" x14ac:dyDescent="0.25">
      <c r="A55" s="29">
        <v>43</v>
      </c>
      <c r="B55" s="30" t="s">
        <v>198</v>
      </c>
      <c r="C55" s="30" t="s">
        <v>1366</v>
      </c>
      <c r="D55" s="31">
        <v>890399011</v>
      </c>
      <c r="E55" s="31">
        <v>210176001</v>
      </c>
      <c r="F55" s="32" t="s">
        <v>199</v>
      </c>
      <c r="G55" s="33">
        <v>724287246992</v>
      </c>
      <c r="H55" s="33">
        <v>0</v>
      </c>
      <c r="I55" s="3">
        <v>13728583168</v>
      </c>
      <c r="J55" s="3">
        <v>14078221090</v>
      </c>
      <c r="K55" s="3">
        <v>327489327438</v>
      </c>
      <c r="L55" s="3"/>
      <c r="M55" s="3"/>
      <c r="N55" s="3"/>
      <c r="O55" s="3"/>
      <c r="P55" s="34">
        <f t="shared" si="1"/>
        <v>1079583378688</v>
      </c>
      <c r="Q55" s="165">
        <v>428111033821</v>
      </c>
      <c r="R55" s="3">
        <f>IFERROR(VLOOKUP(D55,[9]ServNOMINA!$F$16:$M$112,8,0),0)</f>
        <v>87556045893</v>
      </c>
      <c r="S55" s="3">
        <f>IFERROR(VLOOKUP(D55,[9]ServOTROS!$F$16:$M$112,8,0),0)</f>
        <v>13119751630</v>
      </c>
      <c r="T55" s="3">
        <f>IFERROR(VLOOKUP(D55,[9]CANCEL!$F$16:$M$48,8,0),0)</f>
        <v>0</v>
      </c>
      <c r="U55" s="3">
        <f>IFERROR(VLOOKUP(B55,[10]Aaf_PENSION!$C$16:$M$112,11,0)+VLOOKUP(B55,[11]Aaf_PENSION!$C$16:$M$112,11,0),0)</f>
        <v>1793909863</v>
      </c>
      <c r="V55" s="3">
        <f>IFERROR(VLOOKUP(B55,[10]Aaf_SALUD!$C$16:$M$112,11,0)+VLOOKUP(B55,[11]Aaf_SALUD!$C$16:$M$112,11,0),0)</f>
        <v>1793909863</v>
      </c>
      <c r="W55" s="3">
        <f>IFERROR(VLOOKUP(D55,[9]CALIDAD!$F$16:$M$1122,8,0),0)</f>
        <v>1144048597</v>
      </c>
      <c r="X55" s="3"/>
      <c r="Y55" s="3">
        <f>IFERROR(VLOOKUP(B55,[10]Ap_CESANTIAS!$C$16:$M$112,11,0)+VLOOKUP(B55,[11]Ap_CESANTIAS!$C$16:$M$112,11,0),0)</f>
        <v>4053370580</v>
      </c>
      <c r="Z55" s="3">
        <f>IFERROR(VLOOKUP(B55,[10]Ap_PENSION!$C$16:$M$112,11,0)+VLOOKUP(B55,[11]Ap_PENSION!$C$16:$M$112,11,0),0)</f>
        <v>2100345546</v>
      </c>
      <c r="AA55" s="3">
        <f>IFERROR(VLOOKUP(B55,[10]Ap_SALUD!$C$16:$M$112,11,0)+VLOOKUP(B55,[11]Ap_SALUD!$C$16:$M$112,11,0),0)</f>
        <v>1487474180</v>
      </c>
      <c r="AB55" s="3"/>
      <c r="AC55" s="36">
        <f t="shared" si="0"/>
        <v>113048856152</v>
      </c>
      <c r="AD55" s="37">
        <f t="shared" si="3"/>
        <v>538423488715</v>
      </c>
      <c r="AE55" s="144" t="e">
        <f>VLOOKUP(D55,[12]REPNCT004ReporteAuxiliarContabl!$V$21:$W$1157,2,0)</f>
        <v>#N/A</v>
      </c>
      <c r="AF55" s="167" t="e">
        <f t="shared" si="2"/>
        <v>#N/A</v>
      </c>
      <c r="AG55" s="144"/>
      <c r="AI55" s="144"/>
    </row>
    <row r="56" spans="1:35" x14ac:dyDescent="0.25">
      <c r="A56" s="38">
        <v>44</v>
      </c>
      <c r="B56" s="30" t="s">
        <v>200</v>
      </c>
      <c r="C56" s="30" t="s">
        <v>1369</v>
      </c>
      <c r="D56" s="31">
        <v>891900493</v>
      </c>
      <c r="E56" s="31">
        <v>214776147</v>
      </c>
      <c r="F56" s="32" t="s">
        <v>201</v>
      </c>
      <c r="G56" s="33">
        <v>54971951184</v>
      </c>
      <c r="H56" s="33">
        <v>0</v>
      </c>
      <c r="I56" s="3">
        <v>1336256576</v>
      </c>
      <c r="J56" s="3">
        <v>1398611433</v>
      </c>
      <c r="K56" s="3">
        <v>39924351109</v>
      </c>
      <c r="L56" s="3"/>
      <c r="M56" s="3"/>
      <c r="N56" s="3"/>
      <c r="O56" s="3"/>
      <c r="P56" s="34">
        <f t="shared" si="1"/>
        <v>97631170302</v>
      </c>
      <c r="Q56" s="165">
        <v>43276468792</v>
      </c>
      <c r="R56" s="3">
        <f>IFERROR(VLOOKUP(D56,[9]ServNOMINA!$F$16:$M$112,8,0),0)</f>
        <v>6949988608</v>
      </c>
      <c r="S56" s="3">
        <f>IFERROR(VLOOKUP(D56,[9]ServOTROS!$F$16:$M$112,8,0),0)</f>
        <v>0</v>
      </c>
      <c r="T56" s="3">
        <f>IFERROR(VLOOKUP(D56,[9]CANCEL!$F$16:$M$48,8,0),0)</f>
        <v>0</v>
      </c>
      <c r="U56" s="3">
        <f>IFERROR(VLOOKUP(B56,[10]Aaf_PENSION!$C$16:$M$112,11,0)+VLOOKUP(B56,[11]Aaf_PENSION!$C$16:$M$112,11,0),0)</f>
        <v>290205091</v>
      </c>
      <c r="V56" s="3">
        <f>IFERROR(VLOOKUP(B56,[10]Aaf_SALUD!$C$16:$M$112,11,0)+VLOOKUP(B56,[11]Aaf_SALUD!$C$16:$M$112,11,0),0)</f>
        <v>290205090</v>
      </c>
      <c r="W56" s="3">
        <f>IFERROR(VLOOKUP(D56,[9]CALIDAD!$F$16:$M$1122,8,0),0)</f>
        <v>111354715</v>
      </c>
      <c r="X56" s="3"/>
      <c r="Y56" s="3">
        <f>IFERROR(VLOOKUP(B56,[10]Ap_CESANTIAS!$C$16:$M$112,11,0)+VLOOKUP(B56,[11]Ap_CESANTIAS!$C$16:$M$112,11,0),0)</f>
        <v>648224392</v>
      </c>
      <c r="Z56" s="3">
        <f>IFERROR(VLOOKUP(B56,[10]Ap_PENSION!$C$16:$M$112,11,0)+VLOOKUP(B56,[11]Ap_PENSION!$C$16:$M$112,11,0),0)</f>
        <v>339777924</v>
      </c>
      <c r="AA56" s="3">
        <f>IFERROR(VLOOKUP(B56,[10]Ap_SALUD!$C$16:$M$112,11,0)+VLOOKUP(B56,[11]Ap_SALUD!$C$16:$M$112,11,0),0)</f>
        <v>240632257</v>
      </c>
      <c r="AB56" s="3"/>
      <c r="AC56" s="36">
        <f t="shared" si="0"/>
        <v>8870388077</v>
      </c>
      <c r="AD56" s="37">
        <f t="shared" si="3"/>
        <v>45484313433</v>
      </c>
      <c r="AE56" s="144" t="e">
        <f>VLOOKUP(D56,[12]REPNCT004ReporteAuxiliarContabl!$V$21:$W$1157,2,0)</f>
        <v>#N/A</v>
      </c>
      <c r="AF56" s="167" t="e">
        <f t="shared" si="2"/>
        <v>#N/A</v>
      </c>
      <c r="AG56" s="144"/>
      <c r="AI56" s="144"/>
    </row>
    <row r="57" spans="1:35" x14ac:dyDescent="0.25">
      <c r="A57" s="29">
        <v>45</v>
      </c>
      <c r="B57" s="30" t="s">
        <v>202</v>
      </c>
      <c r="C57" s="30" t="s">
        <v>1350</v>
      </c>
      <c r="D57" s="31">
        <v>891780043</v>
      </c>
      <c r="E57" s="31">
        <v>218947189</v>
      </c>
      <c r="F57" s="32" t="s">
        <v>203</v>
      </c>
      <c r="G57" s="33">
        <v>97846041752</v>
      </c>
      <c r="H57" s="33">
        <v>0</v>
      </c>
      <c r="I57" s="3">
        <v>2961493248</v>
      </c>
      <c r="J57" s="3">
        <v>2670319292</v>
      </c>
      <c r="K57" s="3">
        <v>46803908421</v>
      </c>
      <c r="L57" s="3"/>
      <c r="M57" s="3"/>
      <c r="N57" s="3"/>
      <c r="O57" s="3"/>
      <c r="P57" s="34">
        <f t="shared" si="1"/>
        <v>150281762713</v>
      </c>
      <c r="Q57" s="165">
        <v>61811442133</v>
      </c>
      <c r="R57" s="3">
        <f>IFERROR(VLOOKUP(D57,[9]ServNOMINA!$F$16:$M$112,8,0),0)</f>
        <v>10356396355</v>
      </c>
      <c r="S57" s="3">
        <f>IFERROR(VLOOKUP(D57,[9]ServOTROS!$F$16:$M$112,8,0),0)</f>
        <v>103319731</v>
      </c>
      <c r="T57" s="3">
        <f>IFERROR(VLOOKUP(D57,[9]CANCEL!$F$16:$M$48,8,0),0)</f>
        <v>0</v>
      </c>
      <c r="U57" s="3">
        <f>IFERROR(VLOOKUP(B57,[10]Aaf_PENSION!$C$16:$M$112,11,0)+VLOOKUP(B57,[11]Aaf_PENSION!$C$16:$M$112,11,0),0)</f>
        <v>343536249</v>
      </c>
      <c r="V57" s="3">
        <f>IFERROR(VLOOKUP(B57,[10]Aaf_SALUD!$C$16:$M$112,11,0)+VLOOKUP(B57,[11]Aaf_SALUD!$C$16:$M$112,11,0),0)</f>
        <v>343536248</v>
      </c>
      <c r="W57" s="3">
        <f>IFERROR(VLOOKUP(D57,[9]CALIDAD!$F$16:$M$1122,8,0),0)</f>
        <v>246791104</v>
      </c>
      <c r="X57" s="3"/>
      <c r="Y57" s="3">
        <f>IFERROR(VLOOKUP(B57,[10]Ap_CESANTIAS!$C$16:$M$112,11,0)+VLOOKUP(B57,[11]Ap_CESANTIAS!$C$16:$M$112,11,0),0)</f>
        <v>760508226</v>
      </c>
      <c r="Z57" s="3">
        <f>IFERROR(VLOOKUP(B57,[10]Ap_PENSION!$C$16:$M$112,11,0)+VLOOKUP(B57,[11]Ap_PENSION!$C$16:$M$112,11,0),0)</f>
        <v>402219110</v>
      </c>
      <c r="AA57" s="3">
        <f>IFERROR(VLOOKUP(B57,[10]Ap_SALUD!$C$16:$M$112,11,0)+VLOOKUP(B57,[11]Ap_SALUD!$C$16:$M$112,11,0),0)</f>
        <v>284853387</v>
      </c>
      <c r="AB57" s="3"/>
      <c r="AC57" s="36">
        <f t="shared" si="0"/>
        <v>12841160410</v>
      </c>
      <c r="AD57" s="37">
        <f t="shared" si="3"/>
        <v>75629160170</v>
      </c>
      <c r="AE57" s="144" t="e">
        <f>VLOOKUP(D57,[12]REPNCT004ReporteAuxiliarContabl!$V$21:$W$1157,2,0)</f>
        <v>#N/A</v>
      </c>
      <c r="AF57" s="167" t="e">
        <f t="shared" si="2"/>
        <v>#N/A</v>
      </c>
      <c r="AG57" s="144"/>
      <c r="AI57" s="144"/>
    </row>
    <row r="58" spans="1:35" x14ac:dyDescent="0.25">
      <c r="A58" s="38">
        <v>46</v>
      </c>
      <c r="B58" s="30" t="s">
        <v>204</v>
      </c>
      <c r="C58" s="30" t="s">
        <v>1355</v>
      </c>
      <c r="D58" s="31">
        <v>890501434</v>
      </c>
      <c r="E58" s="31">
        <v>210154001</v>
      </c>
      <c r="F58" s="32" t="s">
        <v>205</v>
      </c>
      <c r="G58" s="33">
        <v>408252155792</v>
      </c>
      <c r="H58" s="33">
        <v>0</v>
      </c>
      <c r="I58" s="3">
        <v>10676903808</v>
      </c>
      <c r="J58" s="3">
        <v>9622290045</v>
      </c>
      <c r="K58" s="3">
        <v>190527633806</v>
      </c>
      <c r="L58" s="3"/>
      <c r="M58" s="3"/>
      <c r="N58" s="46"/>
      <c r="O58" s="46"/>
      <c r="P58" s="34">
        <f t="shared" si="1"/>
        <v>619078983451</v>
      </c>
      <c r="Q58" s="165">
        <v>248632737588</v>
      </c>
      <c r="R58" s="3">
        <f>IFERROR(VLOOKUP(D58,[9]ServNOMINA!$F$16:$M$112,8,0),0)</f>
        <v>55798639677</v>
      </c>
      <c r="S58" s="3">
        <f>IFERROR(VLOOKUP(D58,[9]ServOTROS!$F$16:$M$112,8,0),0)</f>
        <v>3336811766</v>
      </c>
      <c r="T58" s="3">
        <f>IFERROR(VLOOKUP(D58,[9]CANCEL!$F$16:$M$48,8,0),0)</f>
        <v>0</v>
      </c>
      <c r="U58" s="3">
        <f>IFERROR(VLOOKUP(B58,[10]Aaf_PENSION!$C$16:$M$112,11,0)+VLOOKUP(B58,[11]Aaf_PENSION!$C$16:$M$112,11,0),0)</f>
        <v>1848554464</v>
      </c>
      <c r="V58" s="3">
        <f>IFERROR(VLOOKUP(B58,[10]Aaf_SALUD!$C$16:$M$112,11,0)+VLOOKUP(B58,[11]Aaf_SALUD!$C$16:$M$112,11,0),0)</f>
        <v>1848554463</v>
      </c>
      <c r="W58" s="3">
        <f>IFERROR(VLOOKUP(D58,[9]CALIDAD!$F$16:$M$1122,8,0),0)</f>
        <v>889741984</v>
      </c>
      <c r="X58" s="3"/>
      <c r="Y58" s="3">
        <f>IFERROR(VLOOKUP(B58,[10]Ap_CESANTIAS!$C$16:$M$112,11,0)+VLOOKUP(B58,[11]Ap_CESANTIAS!$C$16:$M$112,11,0),0)</f>
        <v>4044695714</v>
      </c>
      <c r="Z58" s="3">
        <f>IFERROR(VLOOKUP(B58,[10]Ap_PENSION!$C$16:$M$112,11,0)+VLOOKUP(B58,[11]Ap_PENSION!$C$16:$M$112,11,0),0)</f>
        <v>2164324537</v>
      </c>
      <c r="AA58" s="3">
        <f>IFERROR(VLOOKUP(B58,[10]Ap_SALUD!$C$16:$M$112,11,0)+VLOOKUP(B58,[11]Ap_SALUD!$C$16:$M$112,11,0),0)</f>
        <v>1532784390</v>
      </c>
      <c r="AB58" s="3"/>
      <c r="AC58" s="36">
        <f t="shared" si="0"/>
        <v>71464106995</v>
      </c>
      <c r="AD58" s="37">
        <f t="shared" si="3"/>
        <v>298982138868</v>
      </c>
      <c r="AE58" s="144" t="e">
        <f>VLOOKUP(D58,[12]REPNCT004ReporteAuxiliarContabl!$V$21:$W$1157,2,0)</f>
        <v>#N/A</v>
      </c>
      <c r="AF58" s="167" t="e">
        <f t="shared" si="2"/>
        <v>#N/A</v>
      </c>
      <c r="AG58" s="144"/>
      <c r="AI58" s="144"/>
    </row>
    <row r="59" spans="1:35" x14ac:dyDescent="0.25">
      <c r="A59" s="29">
        <v>47</v>
      </c>
      <c r="B59" s="30" t="s">
        <v>206</v>
      </c>
      <c r="C59" s="30" t="s">
        <v>1358</v>
      </c>
      <c r="D59" s="31">
        <v>800099310</v>
      </c>
      <c r="E59" s="31">
        <v>217066170</v>
      </c>
      <c r="F59" s="32" t="s">
        <v>207</v>
      </c>
      <c r="G59" s="33">
        <v>87802015628</v>
      </c>
      <c r="H59" s="33">
        <v>0</v>
      </c>
      <c r="I59" s="3">
        <v>2232378880</v>
      </c>
      <c r="J59" s="3">
        <v>2214388542</v>
      </c>
      <c r="K59" s="3">
        <v>66700301705</v>
      </c>
      <c r="L59" s="3"/>
      <c r="M59" s="3"/>
      <c r="N59" s="3"/>
      <c r="O59" s="3"/>
      <c r="P59" s="34">
        <f t="shared" si="1"/>
        <v>158949084755</v>
      </c>
      <c r="Q59" s="165">
        <v>65536150988</v>
      </c>
      <c r="R59" s="3">
        <f>IFERROR(VLOOKUP(D59,[9]ServNOMINA!$F$16:$M$112,8,0),0)</f>
        <v>11300654091</v>
      </c>
      <c r="S59" s="3">
        <f>IFERROR(VLOOKUP(D59,[9]ServOTROS!$F$16:$M$112,8,0),0)</f>
        <v>446556898</v>
      </c>
      <c r="T59" s="3">
        <f>IFERROR(VLOOKUP(D59,[9]CANCEL!$F$16:$M$48,8,0),0)</f>
        <v>0</v>
      </c>
      <c r="U59" s="3">
        <f>IFERROR(VLOOKUP(B59,[10]Aaf_PENSION!$C$16:$M$112,11,0)+VLOOKUP(B59,[11]Aaf_PENSION!$C$16:$M$112,11,0),0)</f>
        <v>415569074</v>
      </c>
      <c r="V59" s="3">
        <f>IFERROR(VLOOKUP(B59,[10]Aaf_SALUD!$C$16:$M$112,11,0)+VLOOKUP(B59,[11]Aaf_SALUD!$C$16:$M$112,11,0),0)</f>
        <v>415569074</v>
      </c>
      <c r="W59" s="3">
        <f>IFERROR(VLOOKUP(D59,[9]CALIDAD!$F$16:$M$1122,8,0),0)</f>
        <v>186031573</v>
      </c>
      <c r="X59" s="3"/>
      <c r="Y59" s="3">
        <f>IFERROR(VLOOKUP(B59,[10]Ap_CESANTIAS!$C$16:$M$112,11,0)+VLOOKUP(B59,[11]Ap_CESANTIAS!$C$16:$M$112,11,0),0)</f>
        <v>935504555</v>
      </c>
      <c r="Z59" s="3">
        <f>IFERROR(VLOOKUP(B59,[10]Ap_PENSION!$C$16:$M$112,11,0)+VLOOKUP(B59,[11]Ap_PENSION!$C$16:$M$112,11,0),0)</f>
        <v>486556583</v>
      </c>
      <c r="AA59" s="3">
        <f>IFERROR(VLOOKUP(B59,[10]Ap_SALUD!$C$16:$M$112,11,0)+VLOOKUP(B59,[11]Ap_SALUD!$C$16:$M$112,11,0),0)</f>
        <v>344581565</v>
      </c>
      <c r="AB59" s="3"/>
      <c r="AC59" s="36">
        <f t="shared" si="0"/>
        <v>14531023413</v>
      </c>
      <c r="AD59" s="37">
        <f t="shared" si="3"/>
        <v>78881910354</v>
      </c>
      <c r="AE59" s="144" t="e">
        <f>VLOOKUP(D59,[12]REPNCT004ReporteAuxiliarContabl!$V$21:$W$1157,2,0)</f>
        <v>#N/A</v>
      </c>
      <c r="AF59" s="167" t="e">
        <f t="shared" si="2"/>
        <v>#N/A</v>
      </c>
      <c r="AG59" s="144"/>
      <c r="AI59" s="144"/>
    </row>
    <row r="60" spans="1:35" x14ac:dyDescent="0.25">
      <c r="A60" s="38">
        <v>48</v>
      </c>
      <c r="B60" s="30" t="s">
        <v>208</v>
      </c>
      <c r="C60" s="30" t="s">
        <v>1326</v>
      </c>
      <c r="D60" s="31">
        <v>891855138</v>
      </c>
      <c r="E60" s="31">
        <v>213815238</v>
      </c>
      <c r="F60" s="32" t="s">
        <v>209</v>
      </c>
      <c r="G60" s="33">
        <v>63918290383</v>
      </c>
      <c r="H60" s="33">
        <v>0</v>
      </c>
      <c r="I60" s="3">
        <v>1210849360</v>
      </c>
      <c r="J60" s="3">
        <v>1590009093</v>
      </c>
      <c r="K60" s="3">
        <v>52027548643</v>
      </c>
      <c r="L60" s="3"/>
      <c r="M60" s="3"/>
      <c r="N60" s="3"/>
      <c r="O60" s="3"/>
      <c r="P60" s="34">
        <f t="shared" si="1"/>
        <v>118746697479</v>
      </c>
      <c r="Q60" s="165">
        <v>47836428539</v>
      </c>
      <c r="R60" s="3">
        <f>IFERROR(VLOOKUP(D60,[9]ServNOMINA!$F$16:$M$112,8,0),0)</f>
        <v>8832738379</v>
      </c>
      <c r="S60" s="3">
        <f>IFERROR(VLOOKUP(D60,[9]ServOTROS!$F$16:$M$112,8,0),0)</f>
        <v>234260210</v>
      </c>
      <c r="T60" s="3">
        <f>IFERROR(VLOOKUP(D60,[9]CANCEL!$F$16:$M$48,8,0),0)</f>
        <v>0</v>
      </c>
      <c r="U60" s="3">
        <f>IFERROR(VLOOKUP(B60,[10]Aaf_PENSION!$C$16:$M$112,11,0)+VLOOKUP(B60,[11]Aaf_PENSION!$C$16:$M$112,11,0),0)</f>
        <v>381267698</v>
      </c>
      <c r="V60" s="3">
        <f>IFERROR(VLOOKUP(B60,[10]Aaf_SALUD!$C$16:$M$112,11,0)+VLOOKUP(B60,[11]Aaf_SALUD!$C$16:$M$112,11,0),0)</f>
        <v>381267698</v>
      </c>
      <c r="W60" s="3">
        <f>IFERROR(VLOOKUP(D60,[9]CALIDAD!$F$16:$M$1122,8,0),0)</f>
        <v>100904113</v>
      </c>
      <c r="X60" s="3"/>
      <c r="Y60" s="3">
        <f>IFERROR(VLOOKUP(B60,[10]Ap_CESANTIAS!$C$16:$M$112,11,0)+VLOOKUP(B60,[11]Ap_CESANTIAS!$C$16:$M$112,11,0),0)</f>
        <v>841391615</v>
      </c>
      <c r="Z60" s="3">
        <f>IFERROR(VLOOKUP(B60,[10]Ap_PENSION!$C$16:$M$112,11,0)+VLOOKUP(B60,[11]Ap_PENSION!$C$16:$M$112,11,0),0)</f>
        <v>446395846</v>
      </c>
      <c r="AA60" s="3">
        <f>IFERROR(VLOOKUP(B60,[10]Ap_SALUD!$C$16:$M$112,11,0)+VLOOKUP(B60,[11]Ap_SALUD!$C$16:$M$112,11,0),0)</f>
        <v>316139550</v>
      </c>
      <c r="AB60" s="3"/>
      <c r="AC60" s="36">
        <f t="shared" si="0"/>
        <v>11534365109</v>
      </c>
      <c r="AD60" s="37">
        <f t="shared" si="3"/>
        <v>59375903831</v>
      </c>
      <c r="AE60" s="144" t="e">
        <f>VLOOKUP(D60,[12]REPNCT004ReporteAuxiliarContabl!$V$21:$W$1157,2,0)</f>
        <v>#N/A</v>
      </c>
      <c r="AF60" s="167" t="e">
        <f t="shared" si="2"/>
        <v>#N/A</v>
      </c>
      <c r="AG60" s="144"/>
      <c r="AI60" s="144"/>
    </row>
    <row r="61" spans="1:35" x14ac:dyDescent="0.25">
      <c r="A61" s="29">
        <v>49</v>
      </c>
      <c r="B61" s="30" t="s">
        <v>210</v>
      </c>
      <c r="C61" s="30" t="s">
        <v>1314</v>
      </c>
      <c r="D61" s="31">
        <v>890907106</v>
      </c>
      <c r="E61" s="31">
        <v>216605266</v>
      </c>
      <c r="F61" s="32" t="s">
        <v>211</v>
      </c>
      <c r="G61" s="33">
        <v>41557965314</v>
      </c>
      <c r="H61" s="33">
        <v>0</v>
      </c>
      <c r="I61" s="3">
        <v>1139134096</v>
      </c>
      <c r="J61" s="3">
        <v>1427403908</v>
      </c>
      <c r="K61" s="3">
        <v>54807650230</v>
      </c>
      <c r="L61" s="3"/>
      <c r="M61" s="3"/>
      <c r="N61" s="3"/>
      <c r="O61" s="3"/>
      <c r="P61" s="34">
        <f t="shared" si="1"/>
        <v>98932153548</v>
      </c>
      <c r="Q61" s="165">
        <v>42150351459</v>
      </c>
      <c r="R61" s="3">
        <f>IFERROR(VLOOKUP(D61,[9]ServNOMINA!$F$16:$M$112,8,0),0)</f>
        <v>9264119865</v>
      </c>
      <c r="S61" s="3">
        <f>IFERROR(VLOOKUP(D61,[9]ServOTROS!$F$16:$M$112,8,0),0)</f>
        <v>0</v>
      </c>
      <c r="T61" s="3">
        <f>IFERROR(VLOOKUP(D61,[9]CANCEL!$F$16:$M$48,8,0),0)</f>
        <v>0</v>
      </c>
      <c r="U61" s="3">
        <f>IFERROR(VLOOKUP(B61,[10]Aaf_PENSION!$C$16:$M$112,11,0)+VLOOKUP(B61,[11]Aaf_PENSION!$C$16:$M$112,11,0),0)</f>
        <v>321037206</v>
      </c>
      <c r="V61" s="3">
        <f>IFERROR(VLOOKUP(B61,[10]Aaf_SALUD!$C$16:$M$112,11,0)+VLOOKUP(B61,[11]Aaf_SALUD!$C$16:$M$112,11,0),0)</f>
        <v>321037205</v>
      </c>
      <c r="W61" s="3">
        <f>IFERROR(VLOOKUP(D61,[9]CALIDAD!$F$16:$M$1122,8,0),0)</f>
        <v>94927841</v>
      </c>
      <c r="X61" s="3"/>
      <c r="Y61" s="3">
        <f>IFERROR(VLOOKUP(B61,[10]Ap_CESANTIAS!$C$16:$M$112,11,0)+VLOOKUP(B61,[11]Ap_CESANTIAS!$C$16:$M$112,11,0),0)</f>
        <v>712414461</v>
      </c>
      <c r="Z61" s="3">
        <f>IFERROR(VLOOKUP(B61,[10]Ap_PENSION!$C$16:$M$112,11,0)+VLOOKUP(B61,[11]Ap_PENSION!$C$16:$M$112,11,0),0)</f>
        <v>375876781</v>
      </c>
      <c r="AA61" s="3">
        <f>IFERROR(VLOOKUP(B61,[10]Ap_SALUD!$C$16:$M$112,11,0)+VLOOKUP(B61,[11]Ap_SALUD!$C$16:$M$112,11,0),0)</f>
        <v>266197630</v>
      </c>
      <c r="AB61" s="3"/>
      <c r="AC61" s="36">
        <f t="shared" si="0"/>
        <v>11355610989</v>
      </c>
      <c r="AD61" s="37">
        <f t="shared" si="3"/>
        <v>45426191100</v>
      </c>
      <c r="AE61" s="144" t="e">
        <f>VLOOKUP(D61,[12]REPNCT004ReporteAuxiliarContabl!$V$21:$W$1157,2,0)</f>
        <v>#N/A</v>
      </c>
      <c r="AF61" s="167" t="e">
        <f t="shared" si="2"/>
        <v>#N/A</v>
      </c>
      <c r="AG61" s="144"/>
      <c r="AI61" s="144"/>
    </row>
    <row r="62" spans="1:35" x14ac:dyDescent="0.25">
      <c r="A62" s="38">
        <v>50</v>
      </c>
      <c r="B62" s="30" t="s">
        <v>212</v>
      </c>
      <c r="C62" s="30" t="s">
        <v>1329</v>
      </c>
      <c r="D62" s="31">
        <v>800095728</v>
      </c>
      <c r="E62" s="31">
        <v>210118001</v>
      </c>
      <c r="F62" s="32" t="s">
        <v>213</v>
      </c>
      <c r="G62" s="33">
        <v>114070559242</v>
      </c>
      <c r="H62" s="33">
        <v>0</v>
      </c>
      <c r="I62" s="3">
        <v>2947417536</v>
      </c>
      <c r="J62" s="3">
        <v>2655488927</v>
      </c>
      <c r="K62" s="3">
        <v>73716027668</v>
      </c>
      <c r="L62" s="3"/>
      <c r="M62" s="3"/>
      <c r="N62" s="3"/>
      <c r="O62" s="3"/>
      <c r="P62" s="34">
        <f t="shared" si="1"/>
        <v>193389493373</v>
      </c>
      <c r="Q62" s="165">
        <v>77003104016</v>
      </c>
      <c r="R62" s="3">
        <f>IFERROR(VLOOKUP(D62,[9]ServNOMINA!$F$16:$M$112,8,0),0)</f>
        <v>13983091029</v>
      </c>
      <c r="S62" s="3">
        <f>IFERROR(VLOOKUP(D62,[9]ServOTROS!$F$16:$M$112,8,0),0)</f>
        <v>755527423</v>
      </c>
      <c r="T62" s="3">
        <f>IFERROR(VLOOKUP(D62,[9]CANCEL!$F$16:$M$48,8,0),0)</f>
        <v>0</v>
      </c>
      <c r="U62" s="3">
        <f>IFERROR(VLOOKUP(B62,[10]Aaf_PENSION!$C$16:$M$112,11,0)+VLOOKUP(B62,[11]Aaf_PENSION!$C$16:$M$112,11,0),0)</f>
        <v>0</v>
      </c>
      <c r="V62" s="3">
        <f>IFERROR(VLOOKUP(B62,[10]Aaf_SALUD!$C$16:$M$112,11,0)+VLOOKUP(B62,[11]Aaf_SALUD!$C$16:$M$112,11,0),0)</f>
        <v>0</v>
      </c>
      <c r="W62" s="3">
        <f>IFERROR(VLOOKUP(D62,[9]CALIDAD!$F$16:$M$1122,8,0),0)</f>
        <v>245618128</v>
      </c>
      <c r="X62" s="3"/>
      <c r="Y62" s="3">
        <f>IFERROR(VLOOKUP(B62,[10]Ap_CESANTIAS!$C$16:$M$112,11,0)+VLOOKUP(B62,[11]Ap_CESANTIAS!$C$16:$M$112,11,0),0)</f>
        <v>0</v>
      </c>
      <c r="Z62" s="3">
        <f>IFERROR(VLOOKUP(B62,[10]Ap_PENSION!$C$16:$M$112,11,0)+VLOOKUP(B62,[11]Ap_PENSION!$C$16:$M$112,11,0),0)</f>
        <v>0</v>
      </c>
      <c r="AA62" s="3">
        <f>IFERROR(VLOOKUP(B62,[10]Ap_SALUD!$C$16:$M$112,11,0)+VLOOKUP(B62,[11]Ap_SALUD!$C$16:$M$112,11,0),0)</f>
        <v>0</v>
      </c>
      <c r="AB62" s="3"/>
      <c r="AC62" s="36">
        <f t="shared" si="0"/>
        <v>14984236580</v>
      </c>
      <c r="AD62" s="37">
        <f t="shared" si="3"/>
        <v>101402152777</v>
      </c>
      <c r="AE62" s="144" t="e">
        <f>VLOOKUP(D62,[12]REPNCT004ReporteAuxiliarContabl!$V$21:$W$1157,2,0)</f>
        <v>#N/A</v>
      </c>
      <c r="AF62" s="167" t="e">
        <f t="shared" si="2"/>
        <v>#N/A</v>
      </c>
      <c r="AG62" s="144"/>
      <c r="AI62" s="144"/>
    </row>
    <row r="63" spans="1:35" x14ac:dyDescent="0.25">
      <c r="A63" s="29">
        <v>51</v>
      </c>
      <c r="B63" s="30" t="s">
        <v>214</v>
      </c>
      <c r="C63" s="30" t="s">
        <v>1360</v>
      </c>
      <c r="D63" s="31">
        <v>890205176</v>
      </c>
      <c r="E63" s="31">
        <v>217668276</v>
      </c>
      <c r="F63" s="32" t="s">
        <v>215</v>
      </c>
      <c r="G63" s="33">
        <v>102446445193</v>
      </c>
      <c r="H63" s="33">
        <v>0</v>
      </c>
      <c r="I63" s="3">
        <v>2299180800</v>
      </c>
      <c r="J63" s="3">
        <v>2568312539</v>
      </c>
      <c r="K63" s="3">
        <v>66321723777</v>
      </c>
      <c r="L63" s="3"/>
      <c r="M63" s="3"/>
      <c r="N63" s="3"/>
      <c r="O63" s="3"/>
      <c r="P63" s="34">
        <f t="shared" si="1"/>
        <v>173635662309</v>
      </c>
      <c r="Q63" s="165">
        <v>69475661657</v>
      </c>
      <c r="R63" s="3">
        <f>IFERROR(VLOOKUP(D63,[9]ServNOMINA!$F$16:$M$112,8,0),0)</f>
        <v>16055100403</v>
      </c>
      <c r="S63" s="3">
        <f>IFERROR(VLOOKUP(D63,[9]ServOTROS!$F$16:$M$112,8,0),0)</f>
        <v>188872390</v>
      </c>
      <c r="T63" s="3">
        <f>IFERROR(VLOOKUP(D63,[9]CANCEL!$F$16:$M$48,8,0),0)</f>
        <v>0</v>
      </c>
      <c r="U63" s="3">
        <f>IFERROR(VLOOKUP(B63,[10]Aaf_PENSION!$C$16:$M$112,11,0)+VLOOKUP(B63,[11]Aaf_PENSION!$C$16:$M$112,11,0),0)</f>
        <v>563527107</v>
      </c>
      <c r="V63" s="3">
        <f>IFERROR(VLOOKUP(B63,[10]Aaf_SALUD!$C$16:$M$112,11,0)+VLOOKUP(B63,[11]Aaf_SALUD!$C$16:$M$112,11,0),0)</f>
        <v>563527106</v>
      </c>
      <c r="W63" s="3">
        <f>IFERROR(VLOOKUP(D63,[9]CALIDAD!$F$16:$M$1122,8,0),0)</f>
        <v>191598400</v>
      </c>
      <c r="X63" s="3"/>
      <c r="Y63" s="3">
        <f>IFERROR(VLOOKUP(B63,[10]Ap_CESANTIAS!$C$16:$M$112,11,0)+VLOOKUP(B63,[11]Ap_CESANTIAS!$C$16:$M$112,11,0),0)</f>
        <v>1248633844</v>
      </c>
      <c r="Z63" s="3">
        <f>IFERROR(VLOOKUP(B63,[10]Ap_PENSION!$C$16:$M$112,11,0)+VLOOKUP(B63,[11]Ap_PENSION!$C$16:$M$112,11,0),0)</f>
        <v>659788807</v>
      </c>
      <c r="AA63" s="3">
        <f>IFERROR(VLOOKUP(B63,[10]Ap_SALUD!$C$16:$M$112,11,0)+VLOOKUP(B63,[11]Ap_SALUD!$C$16:$M$112,11,0),0)</f>
        <v>467265406</v>
      </c>
      <c r="AB63" s="3"/>
      <c r="AC63" s="36">
        <f t="shared" si="0"/>
        <v>19938313463</v>
      </c>
      <c r="AD63" s="37">
        <f t="shared" si="3"/>
        <v>84221687189</v>
      </c>
      <c r="AE63" s="144" t="e">
        <f>VLOOKUP(D63,[12]REPNCT004ReporteAuxiliarContabl!$V$21:$W$1157,2,0)</f>
        <v>#N/A</v>
      </c>
      <c r="AF63" s="167" t="e">
        <f t="shared" si="2"/>
        <v>#N/A</v>
      </c>
      <c r="AG63" s="144"/>
      <c r="AI63" s="144"/>
    </row>
    <row r="64" spans="1:35" x14ac:dyDescent="0.25">
      <c r="A64" s="38">
        <v>52</v>
      </c>
      <c r="B64" s="30" t="s">
        <v>216</v>
      </c>
      <c r="C64" s="30" t="s">
        <v>1338</v>
      </c>
      <c r="D64" s="31">
        <v>890680008</v>
      </c>
      <c r="E64" s="31">
        <v>219025290</v>
      </c>
      <c r="F64" s="32" t="s">
        <v>217</v>
      </c>
      <c r="G64" s="33">
        <v>61859503587</v>
      </c>
      <c r="H64" s="33">
        <v>0</v>
      </c>
      <c r="I64" s="3">
        <v>1354847696</v>
      </c>
      <c r="J64" s="3">
        <v>1602820646</v>
      </c>
      <c r="K64" s="3">
        <v>47489803182</v>
      </c>
      <c r="L64" s="3"/>
      <c r="M64" s="3"/>
      <c r="N64" s="3"/>
      <c r="O64" s="3"/>
      <c r="P64" s="34">
        <f t="shared" si="1"/>
        <v>112306975111</v>
      </c>
      <c r="Q64" s="165">
        <v>43928522263</v>
      </c>
      <c r="R64" s="3">
        <f>IFERROR(VLOOKUP(D64,[9]ServNOMINA!$F$16:$M$112,8,0),0)</f>
        <v>10492787567</v>
      </c>
      <c r="S64" s="3">
        <f>IFERROR(VLOOKUP(D64,[9]ServOTROS!$F$16:$M$112,8,0),0)</f>
        <v>130027753</v>
      </c>
      <c r="T64" s="3">
        <f>IFERROR(VLOOKUP(D64,[9]CANCEL!$F$16:$M$48,8,0),0)</f>
        <v>0</v>
      </c>
      <c r="U64" s="3">
        <f>IFERROR(VLOOKUP(B64,[10]Aaf_PENSION!$C$16:$M$112,11,0)+VLOOKUP(B64,[11]Aaf_PENSION!$C$16:$M$112,11,0),0)</f>
        <v>363931537</v>
      </c>
      <c r="V64" s="3">
        <f>IFERROR(VLOOKUP(B64,[10]Aaf_SALUD!$C$16:$M$112,11,0)+VLOOKUP(B64,[11]Aaf_SALUD!$C$16:$M$112,11,0),0)</f>
        <v>363931537</v>
      </c>
      <c r="W64" s="3">
        <f>IFERROR(VLOOKUP(D64,[9]CALIDAD!$F$16:$M$1122,8,0),0)</f>
        <v>112903975</v>
      </c>
      <c r="X64" s="3"/>
      <c r="Y64" s="3">
        <f>IFERROR(VLOOKUP(B64,[10]Ap_CESANTIAS!$C$16:$M$112,11,0)+VLOOKUP(B64,[11]Ap_CESANTIAS!$C$16:$M$112,11,0),0)</f>
        <v>805961165</v>
      </c>
      <c r="Z64" s="3">
        <f>IFERROR(VLOOKUP(B64,[10]Ap_PENSION!$C$16:$M$112,11,0)+VLOOKUP(B64,[11]Ap_PENSION!$C$16:$M$112,11,0),0)</f>
        <v>426098322</v>
      </c>
      <c r="AA64" s="3">
        <f>IFERROR(VLOOKUP(B64,[10]Ap_SALUD!$C$16:$M$112,11,0)+VLOOKUP(B64,[11]Ap_SALUD!$C$16:$M$112,11,0),0)</f>
        <v>301764752</v>
      </c>
      <c r="AB64" s="3"/>
      <c r="AC64" s="36">
        <f t="shared" si="0"/>
        <v>12997406608</v>
      </c>
      <c r="AD64" s="37">
        <f t="shared" si="3"/>
        <v>55381046240</v>
      </c>
      <c r="AE64" s="144" t="e">
        <f>VLOOKUP(D64,[12]REPNCT004ReporteAuxiliarContabl!$V$21:$W$1157,2,0)</f>
        <v>#N/A</v>
      </c>
      <c r="AF64" s="167" t="e">
        <f t="shared" si="2"/>
        <v>#N/A</v>
      </c>
      <c r="AG64" s="144"/>
      <c r="AI64" s="144"/>
    </row>
    <row r="65" spans="1:35" x14ac:dyDescent="0.25">
      <c r="A65" s="29">
        <v>53</v>
      </c>
      <c r="B65" s="30" t="s">
        <v>218</v>
      </c>
      <c r="C65" s="30" t="s">
        <v>1339</v>
      </c>
      <c r="D65" s="31">
        <v>890680378</v>
      </c>
      <c r="E65" s="31">
        <v>210725307</v>
      </c>
      <c r="F65" s="32" t="s">
        <v>219</v>
      </c>
      <c r="G65" s="33">
        <v>39072483676</v>
      </c>
      <c r="H65" s="33">
        <v>0</v>
      </c>
      <c r="I65" s="3">
        <v>833052208</v>
      </c>
      <c r="J65" s="3">
        <v>1085117079</v>
      </c>
      <c r="K65" s="3">
        <v>34066114688</v>
      </c>
      <c r="L65" s="3"/>
      <c r="M65" s="3"/>
      <c r="N65" s="3"/>
      <c r="O65" s="3"/>
      <c r="P65" s="34">
        <f t="shared" si="1"/>
        <v>75056767651</v>
      </c>
      <c r="Q65" s="165">
        <v>30870877667</v>
      </c>
      <c r="R65" s="3">
        <f>IFERROR(VLOOKUP(D65,[9]ServNOMINA!$F$16:$M$112,8,0),0)</f>
        <v>5622519976</v>
      </c>
      <c r="S65" s="3">
        <f>IFERROR(VLOOKUP(D65,[9]ServOTROS!$F$16:$M$112,8,0),0)</f>
        <v>46603775</v>
      </c>
      <c r="T65" s="3">
        <f>IFERROR(VLOOKUP(D65,[9]CANCEL!$F$16:$M$48,8,0),0)</f>
        <v>0</v>
      </c>
      <c r="U65" s="3">
        <f>IFERROR(VLOOKUP(B65,[10]Aaf_PENSION!$C$16:$M$112,11,0)+VLOOKUP(B65,[11]Aaf_PENSION!$C$16:$M$112,11,0),0)</f>
        <v>157732897</v>
      </c>
      <c r="V65" s="3">
        <f>IFERROR(VLOOKUP(B65,[10]Aaf_SALUD!$C$16:$M$112,11,0)+VLOOKUP(B65,[11]Aaf_SALUD!$C$16:$M$112,11,0),0)</f>
        <v>157732896</v>
      </c>
      <c r="W65" s="3">
        <f>IFERROR(VLOOKUP(D65,[9]CALIDAD!$F$16:$M$1122,8,0),0)</f>
        <v>69421017</v>
      </c>
      <c r="X65" s="3"/>
      <c r="Y65" s="3">
        <f>IFERROR(VLOOKUP(B65,[10]Ap_CESANTIAS!$C$16:$M$112,11,0)+VLOOKUP(B65,[11]Ap_CESANTIAS!$C$16:$M$112,11,0),0)</f>
        <v>358544454</v>
      </c>
      <c r="Z65" s="3">
        <f>IFERROR(VLOOKUP(B65,[10]Ap_PENSION!$C$16:$M$112,11,0)+VLOOKUP(B65,[11]Ap_PENSION!$C$16:$M$112,11,0),0)</f>
        <v>184676830</v>
      </c>
      <c r="AA65" s="3">
        <f>IFERROR(VLOOKUP(B65,[10]Ap_SALUD!$C$16:$M$112,11,0)+VLOOKUP(B65,[11]Ap_SALUD!$C$16:$M$112,11,0),0)</f>
        <v>130788963</v>
      </c>
      <c r="AB65" s="3"/>
      <c r="AC65" s="36">
        <f t="shared" si="0"/>
        <v>6728020808</v>
      </c>
      <c r="AD65" s="37">
        <f t="shared" si="3"/>
        <v>37457869176</v>
      </c>
      <c r="AE65" s="144" t="e">
        <f>VLOOKUP(D65,[12]REPNCT004ReporteAuxiliarContabl!$V$21:$W$1157,2,0)</f>
        <v>#N/A</v>
      </c>
      <c r="AF65" s="167" t="e">
        <f t="shared" si="2"/>
        <v>#N/A</v>
      </c>
      <c r="AG65" s="144"/>
      <c r="AI65" s="144"/>
    </row>
    <row r="66" spans="1:35" x14ac:dyDescent="0.25">
      <c r="A66" s="58">
        <v>54</v>
      </c>
      <c r="B66" s="40" t="s">
        <v>220</v>
      </c>
      <c r="C66" s="40" t="s">
        <v>1362</v>
      </c>
      <c r="D66" s="31">
        <v>890204802</v>
      </c>
      <c r="E66" s="31">
        <v>210768307</v>
      </c>
      <c r="F66" s="32" t="s">
        <v>221</v>
      </c>
      <c r="G66" s="33">
        <v>94327802531</v>
      </c>
      <c r="H66" s="33">
        <v>0</v>
      </c>
      <c r="I66" s="3">
        <v>2106042560</v>
      </c>
      <c r="J66" s="3">
        <v>2096703393</v>
      </c>
      <c r="K66" s="3">
        <v>54194639484</v>
      </c>
      <c r="L66" s="3"/>
      <c r="M66" s="3"/>
      <c r="N66" s="3"/>
      <c r="O66" s="3"/>
      <c r="P66" s="34">
        <f t="shared" si="1"/>
        <v>152725187968</v>
      </c>
      <c r="Q66" s="165">
        <v>62852340321</v>
      </c>
      <c r="R66" s="3">
        <f>IFERROR(VLOOKUP(D66,[9]ServNOMINA!$F$16:$M$112,8,0),0)</f>
        <v>10112803002</v>
      </c>
      <c r="S66" s="3">
        <f>IFERROR(VLOOKUP(D66,[9]ServOTROS!$F$16:$M$112,8,0),0)</f>
        <v>1423888217</v>
      </c>
      <c r="T66" s="3">
        <f>IFERROR(VLOOKUP(D66,[9]CANCEL!$F$16:$M$48,8,0),0)</f>
        <v>0</v>
      </c>
      <c r="U66" s="3">
        <f>IFERROR(VLOOKUP(B66,[10]Aaf_PENSION!$C$16:$M$112,11,0)+VLOOKUP(B66,[11]Aaf_PENSION!$C$16:$M$112,11,0),0)</f>
        <v>235343498</v>
      </c>
      <c r="V66" s="3">
        <f>IFERROR(VLOOKUP(B66,[10]Aaf_SALUD!$C$16:$M$112,11,0)+VLOOKUP(B66,[11]Aaf_SALUD!$C$16:$M$112,11,0),0)</f>
        <v>235343497</v>
      </c>
      <c r="W66" s="3">
        <f>IFERROR(VLOOKUP(D66,[9]CALIDAD!$F$16:$M$1122,8,0),0)</f>
        <v>175503547</v>
      </c>
      <c r="X66" s="3"/>
      <c r="Y66" s="3">
        <f>IFERROR(VLOOKUP(B66,[10]Ap_CESANTIAS!$C$16:$M$112,11,0)+VLOOKUP(B66,[11]Ap_CESANTIAS!$C$16:$M$112,11,0),0)</f>
        <v>546970455</v>
      </c>
      <c r="Z66" s="3">
        <f>IFERROR(VLOOKUP(B66,[10]Ap_PENSION!$C$16:$M$112,11,0)+VLOOKUP(B66,[11]Ap_PENSION!$C$16:$M$112,11,0),0)</f>
        <v>275544874</v>
      </c>
      <c r="AA66" s="3">
        <f>IFERROR(VLOOKUP(B66,[10]Ap_SALUD!$C$16:$M$112,11,0)+VLOOKUP(B66,[11]Ap_SALUD!$C$16:$M$112,11,0),0)</f>
        <v>195142121</v>
      </c>
      <c r="AB66" s="3"/>
      <c r="AC66" s="36">
        <f t="shared" si="0"/>
        <v>13200539211</v>
      </c>
      <c r="AD66" s="37">
        <f t="shared" si="3"/>
        <v>76672308436</v>
      </c>
      <c r="AE66" s="144" t="e">
        <f>VLOOKUP(D66,[12]REPNCT004ReporteAuxiliarContabl!$V$21:$W$1157,2,0)</f>
        <v>#N/A</v>
      </c>
      <c r="AF66" s="167" t="e">
        <f t="shared" si="2"/>
        <v>#N/A</v>
      </c>
      <c r="AG66" s="144"/>
      <c r="AI66" s="144"/>
    </row>
    <row r="67" spans="1:35" x14ac:dyDescent="0.25">
      <c r="A67" s="29">
        <v>55</v>
      </c>
      <c r="B67" s="30" t="s">
        <v>222</v>
      </c>
      <c r="C67" s="30" t="s">
        <v>1365</v>
      </c>
      <c r="D67" s="31">
        <v>800113389</v>
      </c>
      <c r="E67" s="31">
        <v>210173001</v>
      </c>
      <c r="F67" s="32" t="s">
        <v>223</v>
      </c>
      <c r="G67" s="33">
        <v>284617745015</v>
      </c>
      <c r="H67" s="33">
        <v>0</v>
      </c>
      <c r="I67" s="3">
        <v>6016382464</v>
      </c>
      <c r="J67" s="3">
        <v>6314804550</v>
      </c>
      <c r="K67" s="3">
        <v>192726509605</v>
      </c>
      <c r="L67" s="3"/>
      <c r="M67" s="3"/>
      <c r="N67" s="3"/>
      <c r="O67" s="3"/>
      <c r="P67" s="34">
        <f t="shared" si="1"/>
        <v>489675441634</v>
      </c>
      <c r="Q67" s="165">
        <v>196652824659</v>
      </c>
      <c r="R67" s="3">
        <f>IFERROR(VLOOKUP(D67,[9]ServNOMINA!$F$16:$M$112,8,0),0)</f>
        <v>45360870282</v>
      </c>
      <c r="S67" s="3">
        <f>IFERROR(VLOOKUP(D67,[9]ServOTROS!$F$16:$M$112,8,0),0)</f>
        <v>1252339245</v>
      </c>
      <c r="T67" s="3">
        <f>IFERROR(VLOOKUP(D67,[9]CANCEL!$F$16:$M$48,8,0),0)</f>
        <v>0</v>
      </c>
      <c r="U67" s="3">
        <f>IFERROR(VLOOKUP(B67,[10]Aaf_PENSION!$C$16:$M$112,11,0)+VLOOKUP(B67,[11]Aaf_PENSION!$C$16:$M$112,11,0),0)</f>
        <v>982033829</v>
      </c>
      <c r="V67" s="3">
        <f>IFERROR(VLOOKUP(B67,[10]Aaf_SALUD!$C$16:$M$112,11,0)+VLOOKUP(B67,[11]Aaf_SALUD!$C$16:$M$112,11,0),0)</f>
        <v>982033828</v>
      </c>
      <c r="W67" s="3">
        <f>IFERROR(VLOOKUP(D67,[9]CALIDAD!$F$16:$M$1122,8,0),0)</f>
        <v>501365205</v>
      </c>
      <c r="X67" s="3"/>
      <c r="Y67" s="3">
        <f>IFERROR(VLOOKUP(B67,[10]Ap_CESANTIAS!$C$16:$M$112,11,0)+VLOOKUP(B67,[11]Ap_CESANTIAS!$C$16:$M$112,11,0),0)</f>
        <v>2252087393</v>
      </c>
      <c r="Z67" s="3">
        <f>IFERROR(VLOOKUP(B67,[10]Ap_PENSION!$C$16:$M$112,11,0)+VLOOKUP(B67,[11]Ap_PENSION!$C$16:$M$112,11,0),0)</f>
        <v>1149784847</v>
      </c>
      <c r="AA67" s="3">
        <f>IFERROR(VLOOKUP(B67,[10]Ap_SALUD!$C$16:$M$112,11,0)+VLOOKUP(B67,[11]Ap_SALUD!$C$16:$M$112,11,0),0)</f>
        <v>814282810</v>
      </c>
      <c r="AB67" s="3"/>
      <c r="AC67" s="36">
        <f t="shared" si="0"/>
        <v>53294797439</v>
      </c>
      <c r="AD67" s="37">
        <f t="shared" si="3"/>
        <v>239727819536</v>
      </c>
      <c r="AE67" s="144" t="e">
        <f>VLOOKUP(D67,[12]REPNCT004ReporteAuxiliarContabl!$V$21:$W$1157,2,0)</f>
        <v>#N/A</v>
      </c>
      <c r="AF67" s="167" t="e">
        <f t="shared" si="2"/>
        <v>#N/A</v>
      </c>
      <c r="AG67" s="144"/>
      <c r="AI67" s="144"/>
    </row>
    <row r="68" spans="1:35" x14ac:dyDescent="0.25">
      <c r="A68" s="38">
        <v>56</v>
      </c>
      <c r="B68" s="30" t="s">
        <v>224</v>
      </c>
      <c r="C68" s="30" t="s">
        <v>27</v>
      </c>
      <c r="D68" s="31">
        <v>890980093</v>
      </c>
      <c r="E68" s="31">
        <v>216005360</v>
      </c>
      <c r="F68" s="32" t="s">
        <v>225</v>
      </c>
      <c r="G68" s="33">
        <v>92613812091</v>
      </c>
      <c r="H68" s="33">
        <v>0</v>
      </c>
      <c r="I68" s="3">
        <v>2433870880</v>
      </c>
      <c r="J68" s="3">
        <v>2751818430</v>
      </c>
      <c r="K68" s="3">
        <v>74627415559</v>
      </c>
      <c r="L68" s="3"/>
      <c r="M68" s="3"/>
      <c r="N68" s="3"/>
      <c r="O68" s="3"/>
      <c r="P68" s="34">
        <f t="shared" si="1"/>
        <v>172426916960</v>
      </c>
      <c r="Q68" s="165">
        <v>66633339218</v>
      </c>
      <c r="R68" s="3">
        <f>IFERROR(VLOOKUP(D68,[9]ServNOMINA!$F$16:$M$112,8,0),0)</f>
        <v>15772875675</v>
      </c>
      <c r="S68" s="3">
        <f>IFERROR(VLOOKUP(D68,[9]ServOTROS!$F$16:$M$112,8,0),0)</f>
        <v>537581769</v>
      </c>
      <c r="T68" s="3">
        <f>IFERROR(VLOOKUP(D68,[9]CANCEL!$F$16:$M$48,8,0),0)</f>
        <v>0</v>
      </c>
      <c r="U68" s="3">
        <f>IFERROR(VLOOKUP(B68,[10]Aaf_PENSION!$C$16:$M$112,11,0)+VLOOKUP(B68,[11]Aaf_PENSION!$C$16:$M$112,11,0),0)</f>
        <v>360112667</v>
      </c>
      <c r="V68" s="3">
        <f>IFERROR(VLOOKUP(B68,[10]Aaf_SALUD!$C$16:$M$112,11,0)+VLOOKUP(B68,[11]Aaf_SALUD!$C$16:$M$112,11,0),0)</f>
        <v>360112666</v>
      </c>
      <c r="W68" s="3">
        <f>IFERROR(VLOOKUP(D68,[9]CALIDAD!$F$16:$M$1122,8,0),0)</f>
        <v>202822573</v>
      </c>
      <c r="X68" s="3"/>
      <c r="Y68" s="3">
        <f>IFERROR(VLOOKUP(B68,[10]Ap_CESANTIAS!$C$16:$M$112,11,0)+VLOOKUP(B68,[11]Ap_CESANTIAS!$C$16:$M$112,11,0),0)</f>
        <v>817595688</v>
      </c>
      <c r="Z68" s="3">
        <f>IFERROR(VLOOKUP(B68,[10]Ap_PENSION!$C$16:$M$112,11,0)+VLOOKUP(B68,[11]Ap_PENSION!$C$16:$M$112,11,0),0)</f>
        <v>421627112</v>
      </c>
      <c r="AA68" s="3">
        <f>IFERROR(VLOOKUP(B68,[10]Ap_SALUD!$C$16:$M$112,11,0)+VLOOKUP(B68,[11]Ap_SALUD!$C$16:$M$112,11,0),0)</f>
        <v>298598221</v>
      </c>
      <c r="AB68" s="3"/>
      <c r="AC68" s="36">
        <f t="shared" si="0"/>
        <v>18771326371</v>
      </c>
      <c r="AD68" s="37">
        <f t="shared" si="3"/>
        <v>87022251371</v>
      </c>
      <c r="AE68" s="144" t="e">
        <f>VLOOKUP(D68,[12]REPNCT004ReporteAuxiliarContabl!$V$21:$W$1157,2,0)</f>
        <v>#N/A</v>
      </c>
      <c r="AF68" s="167" t="e">
        <f t="shared" si="2"/>
        <v>#N/A</v>
      </c>
      <c r="AG68" s="144"/>
      <c r="AI68" s="144"/>
    </row>
    <row r="69" spans="1:35" x14ac:dyDescent="0.25">
      <c r="A69" s="29">
        <v>57</v>
      </c>
      <c r="B69" s="30" t="s">
        <v>226</v>
      </c>
      <c r="C69" s="30" t="s">
        <v>1333</v>
      </c>
      <c r="D69" s="31">
        <v>800096758</v>
      </c>
      <c r="E69" s="31">
        <v>211723417</v>
      </c>
      <c r="F69" s="32" t="s">
        <v>227</v>
      </c>
      <c r="G69" s="33">
        <v>95213254183</v>
      </c>
      <c r="H69" s="33">
        <v>0</v>
      </c>
      <c r="I69" s="3">
        <v>2874260224</v>
      </c>
      <c r="J69" s="3">
        <v>2711532343</v>
      </c>
      <c r="K69" s="3">
        <v>74950383009</v>
      </c>
      <c r="L69" s="3"/>
      <c r="M69" s="3"/>
      <c r="N69" s="3"/>
      <c r="O69" s="3"/>
      <c r="P69" s="34">
        <f t="shared" si="1"/>
        <v>175749429759</v>
      </c>
      <c r="Q69" s="165">
        <v>75947462288</v>
      </c>
      <c r="R69" s="3">
        <f>IFERROR(VLOOKUP(D69,[9]ServNOMINA!$F$16:$M$112,8,0),0)</f>
        <v>12829481737</v>
      </c>
      <c r="S69" s="3">
        <f>IFERROR(VLOOKUP(D69,[9]ServOTROS!$F$16:$M$112,8,0),0)</f>
        <v>0</v>
      </c>
      <c r="T69" s="3">
        <f>IFERROR(VLOOKUP(D69,[9]CANCEL!$F$16:$M$48,8,0),0)</f>
        <v>0</v>
      </c>
      <c r="U69" s="3">
        <f>IFERROR(VLOOKUP(B69,[10]Aaf_PENSION!$C$16:$M$112,11,0)+VLOOKUP(B69,[11]Aaf_PENSION!$C$16:$M$112,11,0),0)</f>
        <v>530345191</v>
      </c>
      <c r="V69" s="3">
        <f>IFERROR(VLOOKUP(B69,[10]Aaf_SALUD!$C$16:$M$112,11,0)+VLOOKUP(B69,[11]Aaf_SALUD!$C$16:$M$112,11,0),0)</f>
        <v>530345191</v>
      </c>
      <c r="W69" s="3">
        <f>IFERROR(VLOOKUP(D69,[9]CALIDAD!$F$16:$M$1122,8,0),0)</f>
        <v>239521685</v>
      </c>
      <c r="X69" s="3"/>
      <c r="Y69" s="3">
        <f>IFERROR(VLOOKUP(B69,[10]Ap_CESANTIAS!$C$16:$M$112,11,0)+VLOOKUP(B69,[11]Ap_CESANTIAS!$C$16:$M$112,11,0),0)</f>
        <v>1185414462</v>
      </c>
      <c r="Z69" s="3">
        <f>IFERROR(VLOOKUP(B69,[10]Ap_PENSION!$C$16:$M$112,11,0)+VLOOKUP(B69,[11]Ap_PENSION!$C$16:$M$112,11,0),0)</f>
        <v>620938757</v>
      </c>
      <c r="AA69" s="3">
        <f>IFERROR(VLOOKUP(B69,[10]Ap_SALUD!$C$16:$M$112,11,0)+VLOOKUP(B69,[11]Ap_SALUD!$C$16:$M$112,11,0),0)</f>
        <v>439751625</v>
      </c>
      <c r="AB69" s="3"/>
      <c r="AC69" s="36">
        <f t="shared" si="0"/>
        <v>16375798648</v>
      </c>
      <c r="AD69" s="37">
        <f t="shared" si="3"/>
        <v>83426168823</v>
      </c>
      <c r="AE69" s="144" t="e">
        <f>VLOOKUP(D69,[12]REPNCT004ReporteAuxiliarContabl!$V$21:$W$1157,2,0)</f>
        <v>#N/A</v>
      </c>
      <c r="AF69" s="167" t="e">
        <f t="shared" si="2"/>
        <v>#N/A</v>
      </c>
      <c r="AG69" s="144"/>
      <c r="AI69" s="144"/>
    </row>
    <row r="70" spans="1:35" x14ac:dyDescent="0.25">
      <c r="A70" s="38">
        <v>58</v>
      </c>
      <c r="B70" s="30" t="s">
        <v>228</v>
      </c>
      <c r="C70" s="30" t="s">
        <v>1324</v>
      </c>
      <c r="D70" s="31">
        <v>800028432</v>
      </c>
      <c r="E70" s="31">
        <v>213013430</v>
      </c>
      <c r="F70" s="32" t="s">
        <v>229</v>
      </c>
      <c r="G70" s="33">
        <v>95831409409</v>
      </c>
      <c r="H70" s="33">
        <v>0</v>
      </c>
      <c r="I70" s="3">
        <v>3192838144</v>
      </c>
      <c r="J70" s="3">
        <v>2900078095</v>
      </c>
      <c r="K70" s="3">
        <v>55674869204</v>
      </c>
      <c r="L70" s="3"/>
      <c r="M70" s="3"/>
      <c r="N70" s="3"/>
      <c r="O70" s="3"/>
      <c r="P70" s="34">
        <f t="shared" si="1"/>
        <v>157599194852</v>
      </c>
      <c r="Q70" s="165">
        <v>64626461165</v>
      </c>
      <c r="R70" s="3">
        <f>IFERROR(VLOOKUP(D70,[9]ServNOMINA!$F$16:$M$112,8,0),0)</f>
        <v>10991511998</v>
      </c>
      <c r="S70" s="3">
        <f>IFERROR(VLOOKUP(D70,[9]ServOTROS!$F$16:$M$112,8,0),0)</f>
        <v>295241988</v>
      </c>
      <c r="T70" s="3">
        <f>IFERROR(VLOOKUP(D70,[9]CANCEL!$F$16:$M$48,8,0),0)</f>
        <v>0</v>
      </c>
      <c r="U70" s="3">
        <f>IFERROR(VLOOKUP(B70,[10]Aaf_PENSION!$C$16:$M$112,11,0)+VLOOKUP(B70,[11]Aaf_PENSION!$C$16:$M$112,11,0),0)</f>
        <v>244504135</v>
      </c>
      <c r="V70" s="3">
        <f>IFERROR(VLOOKUP(B70,[10]Aaf_SALUD!$C$16:$M$112,11,0)+VLOOKUP(B70,[11]Aaf_SALUD!$C$16:$M$112,11,0),0)</f>
        <v>244504135</v>
      </c>
      <c r="W70" s="3">
        <f>IFERROR(VLOOKUP(D70,[9]CALIDAD!$F$16:$M$1122,8,0),0)</f>
        <v>266069845</v>
      </c>
      <c r="X70" s="3"/>
      <c r="Y70" s="3">
        <f>IFERROR(VLOOKUP(B70,[10]Ap_CESANTIAS!$C$16:$M$112,11,0)+VLOOKUP(B70,[11]Ap_CESANTIAS!$C$16:$M$112,11,0),0)</f>
        <v>573356873</v>
      </c>
      <c r="Z70" s="3">
        <f>IFERROR(VLOOKUP(B70,[10]Ap_PENSION!$C$16:$M$112,11,0)+VLOOKUP(B70,[11]Ap_PENSION!$C$16:$M$112,11,0),0)</f>
        <v>286270331</v>
      </c>
      <c r="AA70" s="3">
        <f>IFERROR(VLOOKUP(B70,[10]Ap_SALUD!$C$16:$M$112,11,0)+VLOOKUP(B70,[11]Ap_SALUD!$C$16:$M$112,11,0),0)</f>
        <v>202737939</v>
      </c>
      <c r="AB70" s="3"/>
      <c r="AC70" s="36">
        <f t="shared" si="0"/>
        <v>13104197244</v>
      </c>
      <c r="AD70" s="37">
        <f t="shared" si="3"/>
        <v>79868536443</v>
      </c>
      <c r="AE70" s="144" t="e">
        <f>VLOOKUP(D70,[12]REPNCT004ReporteAuxiliarContabl!$V$21:$W$1157,2,0)</f>
        <v>#N/A</v>
      </c>
      <c r="AF70" s="167" t="e">
        <f t="shared" si="2"/>
        <v>#N/A</v>
      </c>
      <c r="AG70" s="144"/>
      <c r="AI70" s="144"/>
    </row>
    <row r="71" spans="1:35" x14ac:dyDescent="0.25">
      <c r="A71" s="29">
        <v>59</v>
      </c>
      <c r="B71" s="30" t="s">
        <v>230</v>
      </c>
      <c r="C71" s="30" t="s">
        <v>1347</v>
      </c>
      <c r="D71" s="31">
        <v>892120020</v>
      </c>
      <c r="E71" s="31">
        <v>213044430</v>
      </c>
      <c r="F71" s="32" t="s">
        <v>231</v>
      </c>
      <c r="G71" s="33">
        <v>232822004003</v>
      </c>
      <c r="H71" s="33">
        <v>0</v>
      </c>
      <c r="I71" s="3">
        <v>12328639744</v>
      </c>
      <c r="J71" s="3">
        <v>8998208724</v>
      </c>
      <c r="K71" s="3">
        <v>62530501472</v>
      </c>
      <c r="L71" s="3"/>
      <c r="M71" s="3"/>
      <c r="N71" s="3"/>
      <c r="O71" s="3"/>
      <c r="P71" s="34">
        <f t="shared" si="1"/>
        <v>316679353943</v>
      </c>
      <c r="Q71" s="165">
        <v>138465645957</v>
      </c>
      <c r="R71" s="3">
        <f>IFERROR(VLOOKUP(D71,[9]ServNOMINA!$F$16:$M$112,8,0),0)</f>
        <v>16477285875</v>
      </c>
      <c r="S71" s="3">
        <f>IFERROR(VLOOKUP(D71,[9]ServOTROS!$F$16:$M$112,8,0),0)</f>
        <v>6240081939</v>
      </c>
      <c r="T71" s="3">
        <f>IFERROR(VLOOKUP(D71,[9]CANCEL!$F$16:$M$48,8,0),0)</f>
        <v>0</v>
      </c>
      <c r="U71" s="3">
        <f>IFERROR(VLOOKUP(B71,[10]Aaf_PENSION!$C$16:$M$112,11,0)+VLOOKUP(B71,[11]Aaf_PENSION!$C$16:$M$112,11,0),0)</f>
        <v>473740296</v>
      </c>
      <c r="V71" s="3">
        <f>IFERROR(VLOOKUP(B71,[10]Aaf_SALUD!$C$16:$M$112,11,0)+VLOOKUP(B71,[11]Aaf_SALUD!$C$16:$M$112,11,0),0)</f>
        <v>473740296</v>
      </c>
      <c r="W71" s="3">
        <f>IFERROR(VLOOKUP(D71,[9]CALIDAD!$F$16:$M$1122,8,0),0)</f>
        <v>1027386645</v>
      </c>
      <c r="X71" s="3"/>
      <c r="Y71" s="3">
        <f>IFERROR(VLOOKUP(B71,[10]Ap_CESANTIAS!$C$16:$M$112,11,0)+VLOOKUP(B71,[11]Ap_CESANTIAS!$C$16:$M$112,11,0),0)</f>
        <v>1050867774</v>
      </c>
      <c r="Z71" s="3">
        <f>IFERROR(VLOOKUP(B71,[10]Ap_PENSION!$C$16:$M$112,11,0)+VLOOKUP(B71,[11]Ap_PENSION!$C$16:$M$112,11,0),0)</f>
        <v>554664613</v>
      </c>
      <c r="AA71" s="3">
        <f>IFERROR(VLOOKUP(B71,[10]Ap_SALUD!$C$16:$M$112,11,0)+VLOOKUP(B71,[11]Ap_SALUD!$C$16:$M$112,11,0),0)</f>
        <v>392815979</v>
      </c>
      <c r="AB71" s="3"/>
      <c r="AC71" s="36">
        <f t="shared" si="0"/>
        <v>26690583417</v>
      </c>
      <c r="AD71" s="37">
        <f t="shared" si="3"/>
        <v>151523124569</v>
      </c>
      <c r="AE71" s="144" t="e">
        <f>VLOOKUP(D71,[12]REPNCT004ReporteAuxiliarContabl!$V$21:$W$1157,2,0)</f>
        <v>#N/A</v>
      </c>
      <c r="AF71" s="167" t="e">
        <f t="shared" si="2"/>
        <v>#N/A</v>
      </c>
      <c r="AG71" s="144"/>
      <c r="AI71" s="144"/>
    </row>
    <row r="72" spans="1:35" x14ac:dyDescent="0.25">
      <c r="A72" s="38">
        <v>60</v>
      </c>
      <c r="B72" s="30" t="s">
        <v>232</v>
      </c>
      <c r="C72" s="30" t="s">
        <v>1328</v>
      </c>
      <c r="D72" s="31">
        <v>890801053</v>
      </c>
      <c r="E72" s="31">
        <v>210117001</v>
      </c>
      <c r="F72" s="32" t="s">
        <v>233</v>
      </c>
      <c r="G72" s="33">
        <v>162845115215</v>
      </c>
      <c r="H72" s="33">
        <v>0</v>
      </c>
      <c r="I72" s="3">
        <v>2894427904</v>
      </c>
      <c r="J72" s="3">
        <v>3315604435</v>
      </c>
      <c r="K72" s="3">
        <v>119833891132</v>
      </c>
      <c r="L72" s="3"/>
      <c r="M72" s="3"/>
      <c r="N72" s="3"/>
      <c r="O72" s="3"/>
      <c r="P72" s="34">
        <f t="shared" si="1"/>
        <v>288889038686</v>
      </c>
      <c r="Q72" s="165">
        <v>121877095593</v>
      </c>
      <c r="R72" s="3">
        <f>IFERROR(VLOOKUP(D72,[9]ServNOMINA!$F$16:$M$112,8,0),0)</f>
        <v>22827023814</v>
      </c>
      <c r="S72" s="3">
        <f>IFERROR(VLOOKUP(D72,[9]ServOTROS!$F$16:$M$112,8,0),0)</f>
        <v>740493970</v>
      </c>
      <c r="T72" s="3">
        <f>IFERROR(VLOOKUP(D72,[9]CANCEL!$F$16:$M$48,8,0),0)</f>
        <v>0</v>
      </c>
      <c r="U72" s="3">
        <f>IFERROR(VLOOKUP(B72,[10]Aaf_PENSION!$C$16:$M$112,11,0)+VLOOKUP(B72,[11]Aaf_PENSION!$C$16:$M$112,11,0),0)</f>
        <v>511722760</v>
      </c>
      <c r="V72" s="3">
        <f>IFERROR(VLOOKUP(B72,[10]Aaf_SALUD!$C$16:$M$112,11,0)+VLOOKUP(B72,[11]Aaf_SALUD!$C$16:$M$112,11,0),0)</f>
        <v>511722759</v>
      </c>
      <c r="W72" s="3">
        <f>IFERROR(VLOOKUP(D72,[9]CALIDAD!$F$16:$M$1122,8,0),0)</f>
        <v>241202325</v>
      </c>
      <c r="X72" s="3"/>
      <c r="Y72" s="3">
        <f>IFERROR(VLOOKUP(B72,[10]Ap_CESANTIAS!$C$16:$M$112,11,0)+VLOOKUP(B72,[11]Ap_CESANTIAS!$C$16:$M$112,11,0),0)</f>
        <v>1201711758</v>
      </c>
      <c r="Z72" s="3">
        <f>IFERROR(VLOOKUP(B72,[10]Ap_PENSION!$C$16:$M$112,11,0)+VLOOKUP(B72,[11]Ap_PENSION!$C$16:$M$112,11,0),0)</f>
        <v>599135241</v>
      </c>
      <c r="AA72" s="3">
        <f>IFERROR(VLOOKUP(B72,[10]Ap_SALUD!$C$16:$M$112,11,0)+VLOOKUP(B72,[11]Ap_SALUD!$C$16:$M$112,11,0),0)</f>
        <v>424310278</v>
      </c>
      <c r="AB72" s="3"/>
      <c r="AC72" s="36">
        <f t="shared" si="0"/>
        <v>27057322905</v>
      </c>
      <c r="AD72" s="37">
        <f t="shared" si="3"/>
        <v>139954620188</v>
      </c>
      <c r="AE72" s="144" t="e">
        <f>VLOOKUP(D72,[12]REPNCT004ReporteAuxiliarContabl!$V$21:$W$1157,2,0)</f>
        <v>#N/A</v>
      </c>
      <c r="AF72" s="167" t="e">
        <f t="shared" si="2"/>
        <v>#N/A</v>
      </c>
      <c r="AG72" s="144"/>
      <c r="AI72" s="144"/>
    </row>
    <row r="73" spans="1:35" x14ac:dyDescent="0.25">
      <c r="A73" s="38">
        <v>61</v>
      </c>
      <c r="B73" s="30" t="s">
        <v>234</v>
      </c>
      <c r="C73" s="30" t="s">
        <v>1311</v>
      </c>
      <c r="D73" s="31">
        <v>890905211</v>
      </c>
      <c r="E73" s="31">
        <v>210105001</v>
      </c>
      <c r="F73" s="32" t="s">
        <v>235</v>
      </c>
      <c r="G73" s="33">
        <v>937887139464</v>
      </c>
      <c r="H73" s="33">
        <v>0</v>
      </c>
      <c r="I73" s="3">
        <v>24794354688</v>
      </c>
      <c r="J73" s="3">
        <v>27256490054</v>
      </c>
      <c r="K73" s="3">
        <v>656909947979</v>
      </c>
      <c r="L73" s="3"/>
      <c r="M73" s="3"/>
      <c r="N73" s="3"/>
      <c r="O73" s="3"/>
      <c r="P73" s="34">
        <f t="shared" si="1"/>
        <v>1646847932185</v>
      </c>
      <c r="Q73" s="165">
        <v>659044221229</v>
      </c>
      <c r="R73" s="3">
        <f>IFERROR(VLOOKUP(D73,[9]ServNOMINA!$F$16:$M$112,8,0),0)</f>
        <v>145698547890</v>
      </c>
      <c r="S73" s="3">
        <f>IFERROR(VLOOKUP(D73,[9]ServOTROS!$F$16:$M$112,8,0),0)</f>
        <v>7135722399</v>
      </c>
      <c r="T73" s="3">
        <f>IFERROR(VLOOKUP(D73,[9]CANCEL!$F$16:$M$48,8,0),0)</f>
        <v>0</v>
      </c>
      <c r="U73" s="3">
        <f>IFERROR(VLOOKUP(B73,[10]Aaf_PENSION!$C$16:$M$112,11,0)+VLOOKUP(B73,[11]Aaf_PENSION!$C$16:$M$112,11,0),0)</f>
        <v>4921145791</v>
      </c>
      <c r="V73" s="3">
        <f>IFERROR(VLOOKUP(B73,[10]Aaf_SALUD!$C$16:$M$112,11,0)+VLOOKUP(B73,[11]Aaf_SALUD!$C$16:$M$112,11,0),0)</f>
        <v>4921145791</v>
      </c>
      <c r="W73" s="3">
        <f>IFERROR(VLOOKUP(D73,[9]CALIDAD!$F$16:$M$1122,8,0),0)</f>
        <v>2066196224</v>
      </c>
      <c r="X73" s="3"/>
      <c r="Y73" s="3">
        <f>IFERROR(VLOOKUP(B73,[10]Ap_CESANTIAS!$C$16:$M$112,11,0)+VLOOKUP(B73,[11]Ap_CESANTIAS!$C$16:$M$112,11,0),0)</f>
        <v>11164115524</v>
      </c>
      <c r="Z73" s="3">
        <f>IFERROR(VLOOKUP(B73,[10]Ap_PENSION!$C$16:$M$112,11,0)+VLOOKUP(B73,[11]Ap_PENSION!$C$16:$M$112,11,0),0)</f>
        <v>5761775915</v>
      </c>
      <c r="AA73" s="3">
        <f>IFERROR(VLOOKUP(B73,[10]Ap_SALUD!$C$16:$M$112,11,0)+VLOOKUP(B73,[11]Ap_SALUD!$C$16:$M$112,11,0),0)</f>
        <v>4080515667</v>
      </c>
      <c r="AB73" s="3"/>
      <c r="AC73" s="36">
        <f t="shared" si="0"/>
        <v>185749165201</v>
      </c>
      <c r="AD73" s="37">
        <f t="shared" si="3"/>
        <v>802054545755</v>
      </c>
      <c r="AE73" s="144" t="e">
        <f>VLOOKUP(D73,[12]REPNCT004ReporteAuxiliarContabl!$V$21:$W$1157,2,0)</f>
        <v>#N/A</v>
      </c>
      <c r="AF73" s="167" t="e">
        <f t="shared" si="2"/>
        <v>#N/A</v>
      </c>
      <c r="AG73" s="144"/>
      <c r="AI73" s="144"/>
    </row>
    <row r="74" spans="1:35" x14ac:dyDescent="0.25">
      <c r="A74" s="38">
        <v>62</v>
      </c>
      <c r="B74" s="30" t="s">
        <v>236</v>
      </c>
      <c r="C74" s="30" t="s">
        <v>1332</v>
      </c>
      <c r="D74" s="31">
        <v>800096734</v>
      </c>
      <c r="E74" s="31">
        <v>210123001</v>
      </c>
      <c r="F74" s="32" t="s">
        <v>237</v>
      </c>
      <c r="G74" s="33">
        <v>299569338465</v>
      </c>
      <c r="H74" s="33">
        <v>0</v>
      </c>
      <c r="I74" s="3">
        <v>7705806080</v>
      </c>
      <c r="J74" s="3">
        <v>8328214653</v>
      </c>
      <c r="K74" s="3">
        <v>202508453371</v>
      </c>
      <c r="L74" s="3"/>
      <c r="M74" s="3"/>
      <c r="N74" s="3"/>
      <c r="O74" s="3"/>
      <c r="P74" s="34">
        <f t="shared" si="1"/>
        <v>518111812569</v>
      </c>
      <c r="Q74" s="165">
        <v>214737687269</v>
      </c>
      <c r="R74" s="3">
        <f>IFERROR(VLOOKUP(D74,[9]ServNOMINA!$F$16:$M$112,8,0),0)</f>
        <v>38314027764</v>
      </c>
      <c r="S74" s="3">
        <f>IFERROR(VLOOKUP(D74,[9]ServOTROS!$F$16:$M$112,8,0),0)</f>
        <v>1282887728</v>
      </c>
      <c r="T74" s="3">
        <f>IFERROR(VLOOKUP(D74,[9]CANCEL!$F$16:$M$48,8,0),0)</f>
        <v>0</v>
      </c>
      <c r="U74" s="3">
        <f>IFERROR(VLOOKUP(B74,[10]Aaf_PENSION!$C$16:$M$112,11,0)+VLOOKUP(B74,[11]Aaf_PENSION!$C$16:$M$112,11,0),0)</f>
        <v>1276821583</v>
      </c>
      <c r="V74" s="3">
        <f>IFERROR(VLOOKUP(B74,[10]Aaf_SALUD!$C$16:$M$112,11,0)+VLOOKUP(B74,[11]Aaf_SALUD!$C$16:$M$112,11,0),0)</f>
        <v>1276821582</v>
      </c>
      <c r="W74" s="3">
        <f>IFERROR(VLOOKUP(D74,[9]CALIDAD!$F$16:$M$1122,8,0),0)</f>
        <v>642150507</v>
      </c>
      <c r="X74" s="3"/>
      <c r="Y74" s="3">
        <f>IFERROR(VLOOKUP(B74,[10]Ap_CESANTIAS!$C$16:$M$112,11,0)+VLOOKUP(B74,[11]Ap_CESANTIAS!$C$16:$M$112,11,0),0)</f>
        <v>2849115220</v>
      </c>
      <c r="Z74" s="3">
        <f>IFERROR(VLOOKUP(B74,[10]Ap_PENSION!$C$16:$M$112,11,0)+VLOOKUP(B74,[11]Ap_PENSION!$C$16:$M$112,11,0),0)</f>
        <v>1494928245</v>
      </c>
      <c r="AA74" s="3">
        <f>IFERROR(VLOOKUP(B74,[10]Ap_SALUD!$C$16:$M$112,11,0)+VLOOKUP(B74,[11]Ap_SALUD!$C$16:$M$112,11,0),0)</f>
        <v>1058714920</v>
      </c>
      <c r="AB74" s="3"/>
      <c r="AC74" s="36">
        <f t="shared" si="0"/>
        <v>48195467549</v>
      </c>
      <c r="AD74" s="37">
        <f t="shared" si="3"/>
        <v>255178657751</v>
      </c>
      <c r="AE74" s="144" t="e">
        <f>VLOOKUP(D74,[12]REPNCT004ReporteAuxiliarContabl!$V$21:$W$1157,2,0)</f>
        <v>#N/A</v>
      </c>
      <c r="AF74" s="167" t="e">
        <f t="shared" si="2"/>
        <v>#N/A</v>
      </c>
      <c r="AG74" s="144"/>
      <c r="AI74" s="144"/>
    </row>
    <row r="75" spans="1:35" x14ac:dyDescent="0.25">
      <c r="A75" s="29">
        <v>63</v>
      </c>
      <c r="B75" s="30" t="s">
        <v>238</v>
      </c>
      <c r="C75" s="30" t="s">
        <v>1344</v>
      </c>
      <c r="D75" s="31">
        <v>891180009</v>
      </c>
      <c r="E75" s="31">
        <v>210141001</v>
      </c>
      <c r="F75" s="32" t="s">
        <v>239</v>
      </c>
      <c r="G75" s="33">
        <v>209942892096</v>
      </c>
      <c r="H75" s="33">
        <v>0</v>
      </c>
      <c r="I75" s="3">
        <v>4104965696</v>
      </c>
      <c r="J75" s="3">
        <v>4696517890</v>
      </c>
      <c r="K75" s="3">
        <v>130684973987</v>
      </c>
      <c r="L75" s="3"/>
      <c r="M75" s="3"/>
      <c r="N75" s="46"/>
      <c r="O75" s="46"/>
      <c r="P75" s="34">
        <f t="shared" si="1"/>
        <v>349429349669</v>
      </c>
      <c r="Q75" s="165">
        <v>144058455500</v>
      </c>
      <c r="R75" s="3">
        <f>IFERROR(VLOOKUP(D75,[9]ServNOMINA!$F$16:$M$112,8,0),0)</f>
        <v>26734560004</v>
      </c>
      <c r="S75" s="3">
        <f>IFERROR(VLOOKUP(D75,[9]ServOTROS!$F$16:$M$112,8,0),0)</f>
        <v>0</v>
      </c>
      <c r="T75" s="3">
        <f>IFERROR(VLOOKUP(D75,[9]CANCEL!$F$16:$M$48,8,0),0)</f>
        <v>0</v>
      </c>
      <c r="U75" s="3">
        <f>IFERROR(VLOOKUP(B75,[10]Aaf_PENSION!$C$16:$M$112,11,0)+VLOOKUP(B75,[11]Aaf_PENSION!$C$16:$M$112,11,0),0)</f>
        <v>1090548484</v>
      </c>
      <c r="V75" s="3">
        <f>IFERROR(VLOOKUP(B75,[10]Aaf_SALUD!$C$16:$M$112,11,0)+VLOOKUP(B75,[11]Aaf_SALUD!$C$16:$M$112,11,0),0)</f>
        <v>1090548484</v>
      </c>
      <c r="W75" s="3">
        <f>IFERROR(VLOOKUP(D75,[9]CALIDAD!$F$16:$M$1122,8,0),0)</f>
        <v>342080475</v>
      </c>
      <c r="X75" s="3"/>
      <c r="Y75" s="3">
        <f>IFERROR(VLOOKUP(B75,[10]Ap_CESANTIAS!$C$16:$M$112,11,0)+VLOOKUP(B75,[11]Ap_CESANTIAS!$C$16:$M$112,11,0),0)</f>
        <v>2436121985</v>
      </c>
      <c r="Z75" s="3">
        <f>IFERROR(VLOOKUP(B75,[10]Ap_PENSION!$C$16:$M$112,11,0)+VLOOKUP(B75,[11]Ap_PENSION!$C$16:$M$112,11,0),0)</f>
        <v>1276835976</v>
      </c>
      <c r="AA75" s="3">
        <f>IFERROR(VLOOKUP(B75,[10]Ap_SALUD!$C$16:$M$112,11,0)+VLOOKUP(B75,[11]Ap_SALUD!$C$16:$M$112,11,0),0)</f>
        <v>904260992</v>
      </c>
      <c r="AB75" s="3"/>
      <c r="AC75" s="36">
        <f t="shared" si="0"/>
        <v>33874956400</v>
      </c>
      <c r="AD75" s="37">
        <f t="shared" si="3"/>
        <v>171495937769</v>
      </c>
      <c r="AE75" s="144" t="e">
        <f>VLOOKUP(D75,[12]REPNCT004ReporteAuxiliarContabl!$V$21:$W$1157,2,0)</f>
        <v>#N/A</v>
      </c>
      <c r="AF75" s="167" t="e">
        <f t="shared" si="2"/>
        <v>#N/A</v>
      </c>
      <c r="AG75" s="144"/>
      <c r="AI75" s="144"/>
    </row>
    <row r="76" spans="1:35" x14ac:dyDescent="0.25">
      <c r="A76" s="38">
        <v>64</v>
      </c>
      <c r="B76" s="30" t="s">
        <v>240</v>
      </c>
      <c r="C76" s="30" t="s">
        <v>1371</v>
      </c>
      <c r="D76" s="31">
        <v>891380007</v>
      </c>
      <c r="E76" s="31">
        <v>212076520</v>
      </c>
      <c r="F76" s="32" t="s">
        <v>241</v>
      </c>
      <c r="G76" s="33">
        <v>128910940173</v>
      </c>
      <c r="H76" s="33">
        <v>0</v>
      </c>
      <c r="I76" s="3">
        <v>3305555264</v>
      </c>
      <c r="J76" s="3">
        <v>3598991507</v>
      </c>
      <c r="K76" s="3">
        <v>97908548775</v>
      </c>
      <c r="L76" s="3"/>
      <c r="M76" s="3"/>
      <c r="N76" s="3"/>
      <c r="O76" s="3"/>
      <c r="P76" s="34">
        <f t="shared" si="1"/>
        <v>233724035719</v>
      </c>
      <c r="Q76" s="165">
        <v>95652582939</v>
      </c>
      <c r="R76" s="3">
        <f>IFERROR(VLOOKUP(D76,[9]ServNOMINA!$F$16:$M$112,8,0),0)</f>
        <v>18050453617</v>
      </c>
      <c r="S76" s="3">
        <f>IFERROR(VLOOKUP(D76,[9]ServOTROS!$F$16:$M$112,8,0),0)</f>
        <v>75275280</v>
      </c>
      <c r="T76" s="3">
        <f>IFERROR(VLOOKUP(D76,[9]CANCEL!$F$16:$M$48,8,0),0)</f>
        <v>0</v>
      </c>
      <c r="U76" s="3">
        <f>IFERROR(VLOOKUP(B76,[10]Aaf_PENSION!$C$16:$M$112,11,0)+VLOOKUP(B76,[11]Aaf_PENSION!$C$16:$M$112,11,0),0)</f>
        <v>788214375</v>
      </c>
      <c r="V76" s="3">
        <f>IFERROR(VLOOKUP(B76,[10]Aaf_SALUD!$C$16:$M$112,11,0)+VLOOKUP(B76,[11]Aaf_SALUD!$C$16:$M$112,11,0),0)</f>
        <v>788214375</v>
      </c>
      <c r="W76" s="3">
        <f>IFERROR(VLOOKUP(D76,[9]CALIDAD!$F$16:$M$1122,8,0),0)</f>
        <v>275462939</v>
      </c>
      <c r="X76" s="3"/>
      <c r="Y76" s="3">
        <f>IFERROR(VLOOKUP(B76,[10]Ap_CESANTIAS!$C$16:$M$112,11,0)+VLOOKUP(B76,[11]Ap_CESANTIAS!$C$16:$M$112,11,0),0)</f>
        <v>1759582981</v>
      </c>
      <c r="Z76" s="3">
        <f>IFERROR(VLOOKUP(B76,[10]Ap_PENSION!$C$16:$M$112,11,0)+VLOOKUP(B76,[11]Ap_PENSION!$C$16:$M$112,11,0),0)</f>
        <v>922857155</v>
      </c>
      <c r="AA76" s="3">
        <f>IFERROR(VLOOKUP(B76,[10]Ap_SALUD!$C$16:$M$112,11,0)+VLOOKUP(B76,[11]Ap_SALUD!$C$16:$M$112,11,0),0)</f>
        <v>653571595</v>
      </c>
      <c r="AB76" s="3"/>
      <c r="AC76" s="36">
        <f t="shared" si="0"/>
        <v>23313632317</v>
      </c>
      <c r="AD76" s="37">
        <f t="shared" si="3"/>
        <v>114757820463</v>
      </c>
      <c r="AE76" s="144" t="e">
        <f>VLOOKUP(D76,[12]REPNCT004ReporteAuxiliarContabl!$V$21:$W$1157,2,0)</f>
        <v>#N/A</v>
      </c>
      <c r="AF76" s="167" t="e">
        <f t="shared" si="2"/>
        <v>#N/A</v>
      </c>
      <c r="AG76" s="144"/>
      <c r="AI76" s="144"/>
    </row>
    <row r="77" spans="1:35" x14ac:dyDescent="0.25">
      <c r="A77" s="29">
        <v>65</v>
      </c>
      <c r="B77" s="30" t="s">
        <v>242</v>
      </c>
      <c r="C77" s="30" t="s">
        <v>1352</v>
      </c>
      <c r="D77" s="31">
        <v>891280000</v>
      </c>
      <c r="E77" s="31">
        <v>210152001</v>
      </c>
      <c r="F77" s="32" t="s">
        <v>243</v>
      </c>
      <c r="G77" s="33">
        <v>211898810140</v>
      </c>
      <c r="H77" s="33">
        <v>0</v>
      </c>
      <c r="I77" s="3">
        <v>3639477440</v>
      </c>
      <c r="J77" s="3">
        <v>3900761837</v>
      </c>
      <c r="K77" s="3">
        <v>143454761509</v>
      </c>
      <c r="L77" s="3"/>
      <c r="M77" s="3"/>
      <c r="N77" s="3"/>
      <c r="O77" s="3"/>
      <c r="P77" s="34">
        <f t="shared" si="1"/>
        <v>362893810926</v>
      </c>
      <c r="Q77" s="165">
        <v>148136623234</v>
      </c>
      <c r="R77" s="3">
        <f>IFERROR(VLOOKUP(D77,[9]ServNOMINA!$F$16:$M$112,8,0),0)</f>
        <v>25389408842</v>
      </c>
      <c r="S77" s="3">
        <f>IFERROR(VLOOKUP(D77,[9]ServOTROS!$F$16:$M$112,8,0),0)</f>
        <v>791630370</v>
      </c>
      <c r="T77" s="3">
        <f>IFERROR(VLOOKUP(D77,[9]CANCEL!$F$16:$M$48,8,0),0)</f>
        <v>0</v>
      </c>
      <c r="U77" s="3">
        <f>IFERROR(VLOOKUP(B77,[10]Aaf_PENSION!$C$16:$M$112,11,0)+VLOOKUP(B77,[11]Aaf_PENSION!$C$16:$M$112,11,0),0)</f>
        <v>1072397493</v>
      </c>
      <c r="V77" s="3">
        <f>IFERROR(VLOOKUP(B77,[10]Aaf_SALUD!$C$16:$M$112,11,0)+VLOOKUP(B77,[11]Aaf_SALUD!$C$16:$M$112,11,0),0)</f>
        <v>1072397493</v>
      </c>
      <c r="W77" s="3">
        <f>IFERROR(VLOOKUP(D77,[9]CALIDAD!$F$16:$M$1122,8,0),0)</f>
        <v>303289787</v>
      </c>
      <c r="X77" s="3"/>
      <c r="Y77" s="3">
        <f>IFERROR(VLOOKUP(B77,[10]Ap_CESANTIAS!$C$16:$M$112,11,0)+VLOOKUP(B77,[11]Ap_CESANTIAS!$C$16:$M$112,11,0),0)</f>
        <v>2383494368</v>
      </c>
      <c r="Z77" s="3">
        <f>IFERROR(VLOOKUP(B77,[10]Ap_PENSION!$C$16:$M$112,11,0)+VLOOKUP(B77,[11]Ap_PENSION!$C$16:$M$112,11,0),0)</f>
        <v>1255584433</v>
      </c>
      <c r="AA77" s="3">
        <f>IFERROR(VLOOKUP(B77,[10]Ap_SALUD!$C$16:$M$112,11,0)+VLOOKUP(B77,[11]Ap_SALUD!$C$16:$M$112,11,0),0)</f>
        <v>889210553</v>
      </c>
      <c r="AB77" s="3"/>
      <c r="AC77" s="36">
        <f t="shared" ref="AC77:AC140" si="4">SUM(R77:AA77)</f>
        <v>33157413339</v>
      </c>
      <c r="AD77" s="37">
        <f t="shared" si="3"/>
        <v>181599774353</v>
      </c>
      <c r="AE77" s="144" t="e">
        <f>VLOOKUP(D77,[12]REPNCT004ReporteAuxiliarContabl!$V$21:$W$1157,2,0)</f>
        <v>#N/A</v>
      </c>
      <c r="AF77" s="167" t="e">
        <f t="shared" si="2"/>
        <v>#N/A</v>
      </c>
      <c r="AG77" s="144"/>
      <c r="AI77" s="144"/>
    </row>
    <row r="78" spans="1:35" x14ac:dyDescent="0.25">
      <c r="A78" s="38">
        <v>66</v>
      </c>
      <c r="B78" s="30" t="s">
        <v>244</v>
      </c>
      <c r="C78" s="30" t="s">
        <v>1357</v>
      </c>
      <c r="D78" s="31">
        <v>891480030</v>
      </c>
      <c r="E78" s="31">
        <v>210166001</v>
      </c>
      <c r="F78" s="32" t="s">
        <v>245</v>
      </c>
      <c r="G78" s="33">
        <v>243529801268</v>
      </c>
      <c r="H78" s="33">
        <v>0</v>
      </c>
      <c r="I78" s="3">
        <v>5425821056</v>
      </c>
      <c r="J78" s="3">
        <v>5487206656</v>
      </c>
      <c r="K78" s="3">
        <v>161587316985</v>
      </c>
      <c r="L78" s="3"/>
      <c r="M78" s="3"/>
      <c r="N78" s="3"/>
      <c r="O78" s="3"/>
      <c r="P78" s="34">
        <f t="shared" ref="P78:P141" si="5">SUM(G78:N78)</f>
        <v>416030145965</v>
      </c>
      <c r="Q78" s="165">
        <v>177406244458</v>
      </c>
      <c r="R78" s="3">
        <f>IFERROR(VLOOKUP(D78,[9]ServNOMINA!$F$16:$M$112,8,0),0)</f>
        <v>28742012693</v>
      </c>
      <c r="S78" s="3">
        <f>IFERROR(VLOOKUP(D78,[9]ServOTROS!$F$16:$M$112,8,0),0)</f>
        <v>1614153828</v>
      </c>
      <c r="T78" s="3">
        <f>IFERROR(VLOOKUP(D78,[9]CANCEL!$F$16:$M$48,8,0),0)</f>
        <v>0</v>
      </c>
      <c r="U78" s="3">
        <f>IFERROR(VLOOKUP(B78,[10]Aaf_PENSION!$C$16:$M$112,11,0)+VLOOKUP(B78,[11]Aaf_PENSION!$C$16:$M$112,11,0),0)</f>
        <v>1277304079</v>
      </c>
      <c r="V78" s="3">
        <f>IFERROR(VLOOKUP(B78,[10]Aaf_SALUD!$C$16:$M$112,11,0)+VLOOKUP(B78,[11]Aaf_SALUD!$C$16:$M$112,11,0),0)</f>
        <v>1277304078</v>
      </c>
      <c r="W78" s="3">
        <f>IFERROR(VLOOKUP(D78,[9]CALIDAD!$F$16:$M$1122,8,0),0)</f>
        <v>452151755</v>
      </c>
      <c r="X78" s="3"/>
      <c r="Y78" s="3">
        <f>IFERROR(VLOOKUP(B78,[10]Ap_CESANTIAS!$C$16:$M$112,11,0)+VLOOKUP(B78,[11]Ap_CESANTIAS!$C$16:$M$112,11,0),0)</f>
        <v>3087318802</v>
      </c>
      <c r="Z78" s="3">
        <f>IFERROR(VLOOKUP(B78,[10]Ap_PENSION!$C$16:$M$112,11,0)+VLOOKUP(B78,[11]Ap_PENSION!$C$16:$M$112,11,0),0)</f>
        <v>1495493161</v>
      </c>
      <c r="AA78" s="3">
        <f>IFERROR(VLOOKUP(B78,[10]Ap_SALUD!$C$16:$M$112,11,0)+VLOOKUP(B78,[11]Ap_SALUD!$C$16:$M$112,11,0),0)</f>
        <v>1059114996</v>
      </c>
      <c r="AB78" s="3"/>
      <c r="AC78" s="36">
        <f t="shared" si="4"/>
        <v>39004853392</v>
      </c>
      <c r="AD78" s="37">
        <f t="shared" si="3"/>
        <v>199619048115</v>
      </c>
      <c r="AE78" s="144" t="e">
        <f>VLOOKUP(D78,[12]REPNCT004ReporteAuxiliarContabl!$V$21:$W$1157,2,0)</f>
        <v>#N/A</v>
      </c>
      <c r="AF78" s="167" t="e">
        <f t="shared" ref="AF78:AF141" si="6">+AD78-AE78</f>
        <v>#N/A</v>
      </c>
      <c r="AG78" s="144"/>
      <c r="AI78" s="144"/>
    </row>
    <row r="79" spans="1:35" x14ac:dyDescent="0.25">
      <c r="A79" s="29">
        <v>67</v>
      </c>
      <c r="B79" s="30" t="s">
        <v>246</v>
      </c>
      <c r="C79" s="30" t="s">
        <v>1330</v>
      </c>
      <c r="D79" s="31">
        <v>891580006</v>
      </c>
      <c r="E79" s="31">
        <v>210119001</v>
      </c>
      <c r="F79" s="32" t="s">
        <v>247</v>
      </c>
      <c r="G79" s="33">
        <v>175682389093</v>
      </c>
      <c r="H79" s="33">
        <v>0</v>
      </c>
      <c r="I79" s="3">
        <v>3419014528</v>
      </c>
      <c r="J79" s="3">
        <v>3100402728</v>
      </c>
      <c r="K79" s="3">
        <v>82480560187</v>
      </c>
      <c r="L79" s="3"/>
      <c r="M79" s="3"/>
      <c r="N79" s="46"/>
      <c r="O79" s="46"/>
      <c r="P79" s="34">
        <f t="shared" si="5"/>
        <v>264682366536</v>
      </c>
      <c r="Q79" s="165">
        <v>108432584576</v>
      </c>
      <c r="R79" s="3">
        <f>IFERROR(VLOOKUP(D79,[9]ServNOMINA!$F$16:$M$112,8,0),0)</f>
        <v>19022075639</v>
      </c>
      <c r="S79" s="3">
        <f>IFERROR(VLOOKUP(D79,[9]ServOTROS!$F$16:$M$112,8,0),0)</f>
        <v>1417325692</v>
      </c>
      <c r="T79" s="3">
        <f>IFERROR(VLOOKUP(D79,[9]CANCEL!$F$16:$M$48,8,0),0)</f>
        <v>0</v>
      </c>
      <c r="U79" s="3">
        <f>IFERROR(VLOOKUP(B79,[10]Aaf_PENSION!$C$16:$M$112,11,0)+VLOOKUP(B79,[11]Aaf_PENSION!$C$16:$M$112,11,0),0)</f>
        <v>524869717</v>
      </c>
      <c r="V79" s="3">
        <f>IFERROR(VLOOKUP(B79,[10]Aaf_SALUD!$C$16:$M$112,11,0)+VLOOKUP(B79,[11]Aaf_SALUD!$C$16:$M$112,11,0),0)</f>
        <v>524869717</v>
      </c>
      <c r="W79" s="3">
        <f>IFERROR(VLOOKUP(D79,[9]CALIDAD!$F$16:$M$1122,8,0),0)</f>
        <v>284917877</v>
      </c>
      <c r="X79" s="3"/>
      <c r="Y79" s="3">
        <f>IFERROR(VLOOKUP(B79,[10]Ap_CESANTIAS!$C$16:$M$112,11,0)+VLOOKUP(B79,[11]Ap_CESANTIAS!$C$16:$M$112,11,0),0)</f>
        <v>1173997118</v>
      </c>
      <c r="Z79" s="3">
        <f>IFERROR(VLOOKUP(B79,[10]Ap_PENSION!$C$16:$M$112,11,0)+VLOOKUP(B79,[11]Ap_PENSION!$C$16:$M$112,11,0),0)</f>
        <v>614527962</v>
      </c>
      <c r="AA79" s="3">
        <f>IFERROR(VLOOKUP(B79,[10]Ap_SALUD!$C$16:$M$112,11,0)+VLOOKUP(B79,[11]Ap_SALUD!$C$16:$M$112,11,0),0)</f>
        <v>435211472</v>
      </c>
      <c r="AB79" s="3"/>
      <c r="AC79" s="36">
        <f t="shared" si="4"/>
        <v>23997795194</v>
      </c>
      <c r="AD79" s="37">
        <f t="shared" ref="AD79:AD142" si="7">+P79-Q79+AB79-AC79</f>
        <v>132251986766</v>
      </c>
      <c r="AE79" s="144" t="e">
        <f>VLOOKUP(D79,[12]REPNCT004ReporteAuxiliarContabl!$V$21:$W$1157,2,0)</f>
        <v>#N/A</v>
      </c>
      <c r="AF79" s="167" t="e">
        <f t="shared" si="6"/>
        <v>#N/A</v>
      </c>
      <c r="AG79" s="144"/>
      <c r="AI79" s="144"/>
    </row>
    <row r="80" spans="1:35" x14ac:dyDescent="0.25">
      <c r="A80" s="38">
        <v>68</v>
      </c>
      <c r="B80" s="30" t="s">
        <v>248</v>
      </c>
      <c r="C80" s="30" t="s">
        <v>1334</v>
      </c>
      <c r="D80" s="31">
        <v>800096777</v>
      </c>
      <c r="E80" s="31">
        <v>216023660</v>
      </c>
      <c r="F80" s="32" t="s">
        <v>249</v>
      </c>
      <c r="G80" s="33">
        <v>78206646184</v>
      </c>
      <c r="H80" s="33">
        <v>0</v>
      </c>
      <c r="I80" s="3">
        <v>2250762784</v>
      </c>
      <c r="J80" s="3">
        <v>2181745087</v>
      </c>
      <c r="K80" s="3">
        <v>46538040424</v>
      </c>
      <c r="L80" s="3"/>
      <c r="M80" s="3"/>
      <c r="N80" s="3"/>
      <c r="O80" s="3"/>
      <c r="P80" s="34">
        <f t="shared" si="5"/>
        <v>129177194479</v>
      </c>
      <c r="Q80" s="165">
        <v>53774038545</v>
      </c>
      <c r="R80" s="3">
        <f>IFERROR(VLOOKUP(D80,[9]ServNOMINA!$F$16:$M$112,8,0),0)</f>
        <v>9714343014</v>
      </c>
      <c r="S80" s="3">
        <f>IFERROR(VLOOKUP(D80,[9]ServOTROS!$F$16:$M$112,8,0),0)</f>
        <v>201544965</v>
      </c>
      <c r="T80" s="3">
        <f>IFERROR(VLOOKUP(D80,[9]CANCEL!$F$16:$M$48,8,0),0)</f>
        <v>0</v>
      </c>
      <c r="U80" s="3">
        <f>IFERROR(VLOOKUP(B80,[10]Aaf_PENSION!$C$16:$M$112,11,0)+VLOOKUP(B80,[11]Aaf_PENSION!$C$16:$M$112,11,0),0)</f>
        <v>287394271</v>
      </c>
      <c r="V80" s="3">
        <f>IFERROR(VLOOKUP(B80,[10]Aaf_SALUD!$C$16:$M$112,11,0)+VLOOKUP(B80,[11]Aaf_SALUD!$C$16:$M$112,11,0),0)</f>
        <v>287394270</v>
      </c>
      <c r="W80" s="3">
        <f>IFERROR(VLOOKUP(D80,[9]CALIDAD!$F$16:$M$1122,8,0),0)</f>
        <v>187563565</v>
      </c>
      <c r="X80" s="3"/>
      <c r="Y80" s="3">
        <f>IFERROR(VLOOKUP(B80,[10]Ap_CESANTIAS!$C$16:$M$112,11,0)+VLOOKUP(B80,[11]Ap_CESANTIAS!$C$16:$M$112,11,0),0)</f>
        <v>643014966</v>
      </c>
      <c r="Z80" s="3">
        <f>IFERROR(VLOOKUP(B80,[10]Ap_PENSION!$C$16:$M$112,11,0)+VLOOKUP(B80,[11]Ap_PENSION!$C$16:$M$112,11,0),0)</f>
        <v>336486960</v>
      </c>
      <c r="AA80" s="3">
        <f>IFERROR(VLOOKUP(B80,[10]Ap_SALUD!$C$16:$M$112,11,0)+VLOOKUP(B80,[11]Ap_SALUD!$C$16:$M$112,11,0),0)</f>
        <v>238301581</v>
      </c>
      <c r="AB80" s="3"/>
      <c r="AC80" s="36">
        <f t="shared" si="4"/>
        <v>11896043592</v>
      </c>
      <c r="AD80" s="37">
        <f t="shared" si="7"/>
        <v>63507112342</v>
      </c>
      <c r="AE80" s="144" t="e">
        <f>VLOOKUP(D80,[12]REPNCT004ReporteAuxiliarContabl!$V$21:$W$1157,2,0)</f>
        <v>#N/A</v>
      </c>
      <c r="AF80" s="167" t="e">
        <f t="shared" si="6"/>
        <v>#N/A</v>
      </c>
      <c r="AG80" s="144"/>
      <c r="AI80" s="144"/>
    </row>
    <row r="81" spans="1:35" x14ac:dyDescent="0.25">
      <c r="A81" s="29">
        <v>69</v>
      </c>
      <c r="B81" s="30" t="s">
        <v>250</v>
      </c>
      <c r="C81" s="30" t="s">
        <v>1364</v>
      </c>
      <c r="D81" s="31">
        <v>800104062</v>
      </c>
      <c r="E81" s="31">
        <v>210170001</v>
      </c>
      <c r="F81" s="32" t="s">
        <v>251</v>
      </c>
      <c r="G81" s="33">
        <v>188772480245</v>
      </c>
      <c r="H81" s="33">
        <v>0</v>
      </c>
      <c r="I81" s="3">
        <v>4434411328</v>
      </c>
      <c r="J81" s="3">
        <v>5248563964</v>
      </c>
      <c r="K81" s="3">
        <v>102311924187</v>
      </c>
      <c r="L81" s="3"/>
      <c r="M81" s="3"/>
      <c r="N81" s="3"/>
      <c r="O81" s="3"/>
      <c r="P81" s="34">
        <f t="shared" si="5"/>
        <v>300767379724</v>
      </c>
      <c r="Q81" s="165">
        <v>127927086985</v>
      </c>
      <c r="R81" s="3">
        <f>IFERROR(VLOOKUP(D81,[9]ServNOMINA!$F$16:$M$112,8,0),0)</f>
        <v>33315838534</v>
      </c>
      <c r="S81" s="3">
        <f>IFERROR(VLOOKUP(D81,[9]ServOTROS!$F$16:$M$112,8,0),0)</f>
        <v>29427939</v>
      </c>
      <c r="T81" s="3">
        <f>IFERROR(VLOOKUP(D81,[9]CANCEL!$F$16:$M$48,8,0),0)</f>
        <v>0</v>
      </c>
      <c r="U81" s="3">
        <f>IFERROR(VLOOKUP(B81,[10]Aaf_PENSION!$C$16:$M$112,11,0)+VLOOKUP(B81,[11]Aaf_PENSION!$C$16:$M$112,11,0),0)</f>
        <v>916002035</v>
      </c>
      <c r="V81" s="3">
        <f>IFERROR(VLOOKUP(B81,[10]Aaf_SALUD!$C$16:$M$112,11,0)+VLOOKUP(B81,[11]Aaf_SALUD!$C$16:$M$112,11,0),0)</f>
        <v>916002034</v>
      </c>
      <c r="W81" s="3">
        <f>IFERROR(VLOOKUP(D81,[9]CALIDAD!$F$16:$M$1122,8,0),0)</f>
        <v>369534277</v>
      </c>
      <c r="X81" s="3"/>
      <c r="Y81" s="3">
        <f>IFERROR(VLOOKUP(B81,[10]Ap_CESANTIAS!$C$16:$M$112,11,0)+VLOOKUP(B81,[11]Ap_CESANTIAS!$C$16:$M$112,11,0),0)</f>
        <v>2047072058</v>
      </c>
      <c r="Z81" s="3">
        <f>IFERROR(VLOOKUP(B81,[10]Ap_PENSION!$C$16:$M$112,11,0)+VLOOKUP(B81,[11]Ap_PENSION!$C$16:$M$112,11,0),0)</f>
        <v>1072473502</v>
      </c>
      <c r="AA81" s="3">
        <f>IFERROR(VLOOKUP(B81,[10]Ap_SALUD!$C$16:$M$112,11,0)+VLOOKUP(B81,[11]Ap_SALUD!$C$16:$M$112,11,0),0)</f>
        <v>759530567</v>
      </c>
      <c r="AB81" s="3"/>
      <c r="AC81" s="36">
        <f t="shared" si="4"/>
        <v>39425880946</v>
      </c>
      <c r="AD81" s="37">
        <f t="shared" si="7"/>
        <v>133414411793</v>
      </c>
      <c r="AE81" s="144" t="e">
        <f>VLOOKUP(D81,[12]REPNCT004ReporteAuxiliarContabl!$V$21:$W$1157,2,0)</f>
        <v>#N/A</v>
      </c>
      <c r="AF81" s="167" t="e">
        <f t="shared" si="6"/>
        <v>#N/A</v>
      </c>
      <c r="AG81" s="144"/>
      <c r="AI81" s="144"/>
    </row>
    <row r="82" spans="1:35" x14ac:dyDescent="0.25">
      <c r="A82" s="38">
        <v>70</v>
      </c>
      <c r="B82" s="30" t="s">
        <v>252</v>
      </c>
      <c r="C82" s="30" t="s">
        <v>1341</v>
      </c>
      <c r="D82" s="31">
        <v>800094755</v>
      </c>
      <c r="E82" s="31">
        <v>215425754</v>
      </c>
      <c r="F82" s="32" t="s">
        <v>253</v>
      </c>
      <c r="G82" s="33">
        <v>249772389649</v>
      </c>
      <c r="H82" s="33">
        <v>0</v>
      </c>
      <c r="I82" s="3">
        <v>6390051072</v>
      </c>
      <c r="J82" s="3">
        <v>5760962754</v>
      </c>
      <c r="K82" s="3">
        <v>121779478781</v>
      </c>
      <c r="L82" s="3"/>
      <c r="M82" s="3"/>
      <c r="N82" s="3"/>
      <c r="O82" s="3"/>
      <c r="P82" s="34">
        <f t="shared" si="5"/>
        <v>383702882256</v>
      </c>
      <c r="Q82" s="165">
        <v>157437021386</v>
      </c>
      <c r="R82" s="3">
        <f>IFERROR(VLOOKUP(D82,[9]ServNOMINA!$F$16:$M$112,8,0),0)</f>
        <v>22536466148</v>
      </c>
      <c r="S82" s="3">
        <f>IFERROR(VLOOKUP(D82,[9]ServOTROS!$F$16:$M$112,8,0),0)</f>
        <v>7833361569</v>
      </c>
      <c r="T82" s="3">
        <f>IFERROR(VLOOKUP(D82,[9]CANCEL!$F$16:$M$48,8,0),0)</f>
        <v>0</v>
      </c>
      <c r="U82" s="3">
        <f>IFERROR(VLOOKUP(B82,[10]Aaf_PENSION!$C$16:$M$112,11,0)+VLOOKUP(B82,[11]Aaf_PENSION!$C$16:$M$112,11,0),0)</f>
        <v>557440830</v>
      </c>
      <c r="V82" s="3">
        <f>IFERROR(VLOOKUP(B82,[10]Aaf_SALUD!$C$16:$M$112,11,0)+VLOOKUP(B82,[11]Aaf_SALUD!$C$16:$M$112,11,0),0)</f>
        <v>557440829</v>
      </c>
      <c r="W82" s="3">
        <f>IFERROR(VLOOKUP(D82,[9]CALIDAD!$F$16:$M$1122,8,0),0)</f>
        <v>532504256</v>
      </c>
      <c r="X82" s="3"/>
      <c r="Y82" s="3">
        <f>IFERROR(VLOOKUP(B82,[10]Ap_CESANTIAS!$C$16:$M$112,11,0)+VLOOKUP(B82,[11]Ap_CESANTIAS!$C$16:$M$112,11,0),0)</f>
        <v>1295889107</v>
      </c>
      <c r="Z82" s="3">
        <f>IFERROR(VLOOKUP(B82,[10]Ap_PENSION!$C$16:$M$112,11,0)+VLOOKUP(B82,[11]Ap_PENSION!$C$16:$M$112,11,0),0)</f>
        <v>652662872</v>
      </c>
      <c r="AA82" s="3">
        <f>IFERROR(VLOOKUP(B82,[10]Ap_SALUD!$C$16:$M$112,11,0)+VLOOKUP(B82,[11]Ap_SALUD!$C$16:$M$112,11,0),0)</f>
        <v>462218787</v>
      </c>
      <c r="AB82" s="3"/>
      <c r="AC82" s="36">
        <f t="shared" si="4"/>
        <v>34427984398</v>
      </c>
      <c r="AD82" s="37">
        <f t="shared" si="7"/>
        <v>191837876472</v>
      </c>
      <c r="AE82" s="144" t="e">
        <f>VLOOKUP(D82,[12]REPNCT004ReporteAuxiliarContabl!$V$21:$W$1157,2,0)</f>
        <v>#N/A</v>
      </c>
      <c r="AF82" s="167" t="e">
        <f t="shared" si="6"/>
        <v>#N/A</v>
      </c>
      <c r="AG82" s="144"/>
      <c r="AI82" s="144"/>
    </row>
    <row r="83" spans="1:35" x14ac:dyDescent="0.25">
      <c r="A83" s="29">
        <v>71</v>
      </c>
      <c r="B83" s="30" t="s">
        <v>254</v>
      </c>
      <c r="C83" s="30" t="s">
        <v>1327</v>
      </c>
      <c r="D83" s="31">
        <v>891855130</v>
      </c>
      <c r="E83" s="31">
        <v>215915759</v>
      </c>
      <c r="F83" s="32" t="s">
        <v>255</v>
      </c>
      <c r="G83" s="33">
        <v>70058297396</v>
      </c>
      <c r="H83" s="33">
        <v>0</v>
      </c>
      <c r="I83" s="3">
        <v>1504387136</v>
      </c>
      <c r="J83" s="3">
        <v>1681071965</v>
      </c>
      <c r="K83" s="3">
        <v>50212438688</v>
      </c>
      <c r="L83" s="3"/>
      <c r="M83" s="3"/>
      <c r="N83" s="3"/>
      <c r="O83" s="3"/>
      <c r="P83" s="34">
        <f t="shared" si="5"/>
        <v>123456195185</v>
      </c>
      <c r="Q83" s="165">
        <v>49419047454</v>
      </c>
      <c r="R83" s="3">
        <f>IFERROR(VLOOKUP(D83,[9]ServNOMINA!$F$16:$M$112,8,0),0)</f>
        <v>11716794269</v>
      </c>
      <c r="S83" s="3">
        <f>IFERROR(VLOOKUP(D83,[9]ServOTROS!$F$16:$M$112,8,0),0)</f>
        <v>376871868</v>
      </c>
      <c r="T83" s="3">
        <f>IFERROR(VLOOKUP(D83,[9]CANCEL!$F$16:$M$48,8,0),0)</f>
        <v>0</v>
      </c>
      <c r="U83" s="3">
        <f>IFERROR(VLOOKUP(B83,[10]Aaf_PENSION!$C$16:$M$112,11,0)+VLOOKUP(B83,[11]Aaf_PENSION!$C$16:$M$112,11,0),0)</f>
        <v>268030850</v>
      </c>
      <c r="V83" s="3">
        <f>IFERROR(VLOOKUP(B83,[10]Aaf_SALUD!$C$16:$M$112,11,0)+VLOOKUP(B83,[11]Aaf_SALUD!$C$16:$M$112,11,0),0)</f>
        <v>268030850</v>
      </c>
      <c r="W83" s="3">
        <f>IFERROR(VLOOKUP(D83,[9]CALIDAD!$F$16:$M$1122,8,0),0)</f>
        <v>125365595</v>
      </c>
      <c r="X83" s="3"/>
      <c r="Y83" s="3">
        <f>IFERROR(VLOOKUP(B83,[10]Ap_CESANTIAS!$C$16:$M$112,11,0)+VLOOKUP(B83,[11]Ap_CESANTIAS!$C$16:$M$112,11,0),0)</f>
        <v>794663400</v>
      </c>
      <c r="Z83" s="3">
        <f>IFERROR(VLOOKUP(B83,[10]Ap_PENSION!$C$16:$M$112,11,0)+VLOOKUP(B83,[11]Ap_PENSION!$C$16:$M$112,11,0),0)</f>
        <v>313815880</v>
      </c>
      <c r="AA83" s="3">
        <f>IFERROR(VLOOKUP(B83,[10]Ap_SALUD!$C$16:$M$112,11,0)+VLOOKUP(B83,[11]Ap_SALUD!$C$16:$M$112,11,0),0)</f>
        <v>222245820</v>
      </c>
      <c r="AB83" s="3"/>
      <c r="AC83" s="36">
        <f t="shared" si="4"/>
        <v>14085818532</v>
      </c>
      <c r="AD83" s="37">
        <f t="shared" si="7"/>
        <v>59951329199</v>
      </c>
      <c r="AE83" s="144" t="e">
        <f>VLOOKUP(D83,[12]REPNCT004ReporteAuxiliarContabl!$V$21:$W$1157,2,0)</f>
        <v>#N/A</v>
      </c>
      <c r="AF83" s="167" t="e">
        <f t="shared" si="6"/>
        <v>#N/A</v>
      </c>
      <c r="AG83" s="144"/>
      <c r="AI83" s="144"/>
    </row>
    <row r="84" spans="1:35" x14ac:dyDescent="0.25">
      <c r="A84" s="38">
        <v>72</v>
      </c>
      <c r="B84" s="30" t="s">
        <v>256</v>
      </c>
      <c r="C84" s="30" t="s">
        <v>1321</v>
      </c>
      <c r="D84" s="31">
        <v>890106291</v>
      </c>
      <c r="E84" s="31">
        <v>215808758</v>
      </c>
      <c r="F84" s="32" t="s">
        <v>257</v>
      </c>
      <c r="G84" s="33">
        <v>258544825501</v>
      </c>
      <c r="H84" s="33">
        <v>0</v>
      </c>
      <c r="I84" s="3">
        <v>4352124736</v>
      </c>
      <c r="J84" s="3">
        <v>5229939057</v>
      </c>
      <c r="K84" s="3">
        <v>104381466649</v>
      </c>
      <c r="L84" s="3"/>
      <c r="M84" s="3"/>
      <c r="N84" s="3"/>
      <c r="O84" s="3"/>
      <c r="P84" s="34">
        <f t="shared" si="5"/>
        <v>372508355943</v>
      </c>
      <c r="Q84" s="165">
        <v>153256457394</v>
      </c>
      <c r="R84" s="3">
        <f>IFERROR(VLOOKUP(D84,[9]ServNOMINA!$F$16:$M$112,8,0),0)</f>
        <v>22296585003</v>
      </c>
      <c r="S84" s="3">
        <f>IFERROR(VLOOKUP(D84,[9]ServOTROS!$F$16:$M$112,8,0),0)</f>
        <v>8428276891</v>
      </c>
      <c r="T84" s="3">
        <f>IFERROR(VLOOKUP(D84,[9]CANCEL!$F$16:$M$48,8,0),0)</f>
        <v>0</v>
      </c>
      <c r="U84" s="3">
        <f>IFERROR(VLOOKUP(B84,[10]Aaf_PENSION!$C$16:$M$112,11,0)+VLOOKUP(B84,[11]Aaf_PENSION!$C$16:$M$112,11,0),0)</f>
        <v>883362407</v>
      </c>
      <c r="V84" s="3">
        <f>IFERROR(VLOOKUP(B84,[10]Aaf_SALUD!$C$16:$M$112,11,0)+VLOOKUP(B84,[11]Aaf_SALUD!$C$16:$M$112,11,0),0)</f>
        <v>883362407</v>
      </c>
      <c r="W84" s="3">
        <f>IFERROR(VLOOKUP(D84,[9]CALIDAD!$F$16:$M$1122,8,0),0)</f>
        <v>362677061</v>
      </c>
      <c r="X84" s="3"/>
      <c r="Y84" s="3">
        <f>IFERROR(VLOOKUP(B84,[10]Ap_CESANTIAS!$C$16:$M$112,11,0)+VLOOKUP(B84,[11]Ap_CESANTIAS!$C$16:$M$112,11,0),0)</f>
        <v>1904478871</v>
      </c>
      <c r="Z84" s="3">
        <f>IFERROR(VLOOKUP(B84,[10]Ap_PENSION!$C$16:$M$112,11,0)+VLOOKUP(B84,[11]Ap_PENSION!$C$16:$M$112,11,0),0)</f>
        <v>1034258373</v>
      </c>
      <c r="AA84" s="3">
        <f>IFERROR(VLOOKUP(B84,[10]Ap_SALUD!$C$16:$M$112,11,0)+VLOOKUP(B84,[11]Ap_SALUD!$C$16:$M$112,11,0),0)</f>
        <v>732466441</v>
      </c>
      <c r="AB84" s="3"/>
      <c r="AC84" s="36">
        <f t="shared" si="4"/>
        <v>36525467454</v>
      </c>
      <c r="AD84" s="37">
        <f t="shared" si="7"/>
        <v>182726431095</v>
      </c>
      <c r="AE84" s="144" t="e">
        <f>VLOOKUP(D84,[12]REPNCT004ReporteAuxiliarContabl!$V$21:$W$1157,2,0)</f>
        <v>#N/A</v>
      </c>
      <c r="AF84" s="167" t="e">
        <f t="shared" si="6"/>
        <v>#N/A</v>
      </c>
      <c r="AG84" s="144"/>
      <c r="AI84" s="144"/>
    </row>
    <row r="85" spans="1:35" x14ac:dyDescent="0.25">
      <c r="A85" s="29">
        <v>73</v>
      </c>
      <c r="B85" s="30" t="s">
        <v>258</v>
      </c>
      <c r="C85" s="30" t="s">
        <v>1372</v>
      </c>
      <c r="D85" s="31">
        <v>891900272</v>
      </c>
      <c r="E85" s="31">
        <v>213476834</v>
      </c>
      <c r="F85" s="32" t="s">
        <v>259</v>
      </c>
      <c r="G85" s="33">
        <v>72200310641</v>
      </c>
      <c r="H85" s="33">
        <v>0</v>
      </c>
      <c r="I85" s="3">
        <v>1701099264</v>
      </c>
      <c r="J85" s="3">
        <v>2043420139</v>
      </c>
      <c r="K85" s="3">
        <v>67661207584</v>
      </c>
      <c r="L85" s="3"/>
      <c r="M85" s="3"/>
      <c r="N85" s="3"/>
      <c r="O85" s="3"/>
      <c r="P85" s="34">
        <f t="shared" si="5"/>
        <v>143606037628</v>
      </c>
      <c r="Q85" s="165">
        <v>57793267178</v>
      </c>
      <c r="R85" s="3">
        <f>IFERROR(VLOOKUP(D85,[9]ServNOMINA!$F$16:$M$112,8,0),0)</f>
        <v>10030963843</v>
      </c>
      <c r="S85" s="3">
        <f>IFERROR(VLOOKUP(D85,[9]ServOTROS!$F$16:$M$112,8,0),0)</f>
        <v>0</v>
      </c>
      <c r="T85" s="3">
        <f>IFERROR(VLOOKUP(D85,[9]CANCEL!$F$16:$M$48,8,0),0)</f>
        <v>0</v>
      </c>
      <c r="U85" s="3">
        <f>IFERROR(VLOOKUP(B85,[10]Aaf_PENSION!$C$16:$M$112,11,0)+VLOOKUP(B85,[11]Aaf_PENSION!$C$16:$M$112,11,0),0)</f>
        <v>271933925</v>
      </c>
      <c r="V85" s="3">
        <f>IFERROR(VLOOKUP(B85,[10]Aaf_SALUD!$C$16:$M$112,11,0)+VLOOKUP(B85,[11]Aaf_SALUD!$C$16:$M$112,11,0),0)</f>
        <v>271933924</v>
      </c>
      <c r="W85" s="3">
        <f>IFERROR(VLOOKUP(D85,[9]CALIDAD!$F$16:$M$1122,8,0),0)</f>
        <v>141758272</v>
      </c>
      <c r="X85" s="3"/>
      <c r="Y85" s="3">
        <f>IFERROR(VLOOKUP(B85,[10]Ap_CESANTIAS!$C$16:$M$112,11,0)+VLOOKUP(B85,[11]Ap_CESANTIAS!$C$16:$M$112,11,0),0)</f>
        <v>622111131</v>
      </c>
      <c r="Z85" s="3">
        <f>IFERROR(VLOOKUP(B85,[10]Ap_PENSION!$C$16:$M$112,11,0)+VLOOKUP(B85,[11]Ap_PENSION!$C$16:$M$112,11,0),0)</f>
        <v>318385677</v>
      </c>
      <c r="AA85" s="3">
        <f>IFERROR(VLOOKUP(B85,[10]Ap_SALUD!$C$16:$M$112,11,0)+VLOOKUP(B85,[11]Ap_SALUD!$C$16:$M$112,11,0),0)</f>
        <v>225482172</v>
      </c>
      <c r="AB85" s="3"/>
      <c r="AC85" s="36">
        <f t="shared" si="4"/>
        <v>11882568944</v>
      </c>
      <c r="AD85" s="37">
        <f t="shared" si="7"/>
        <v>73930201506</v>
      </c>
      <c r="AE85" s="144" t="e">
        <f>VLOOKUP(D85,[12]REPNCT004ReporteAuxiliarContabl!$V$21:$W$1157,2,0)</f>
        <v>#N/A</v>
      </c>
      <c r="AF85" s="167" t="e">
        <f t="shared" si="6"/>
        <v>#N/A</v>
      </c>
      <c r="AG85" s="144"/>
      <c r="AI85" s="144"/>
    </row>
    <row r="86" spans="1:35" x14ac:dyDescent="0.25">
      <c r="A86" s="38">
        <v>74</v>
      </c>
      <c r="B86" s="30" t="s">
        <v>260</v>
      </c>
      <c r="C86" s="30" t="s">
        <v>1354</v>
      </c>
      <c r="D86" s="31">
        <v>891200916</v>
      </c>
      <c r="E86" s="31">
        <v>213552835</v>
      </c>
      <c r="F86" s="32" t="s">
        <v>261</v>
      </c>
      <c r="G86" s="33">
        <v>152948336402</v>
      </c>
      <c r="H86" s="33">
        <v>0</v>
      </c>
      <c r="I86" s="3">
        <v>5819097088</v>
      </c>
      <c r="J86" s="3">
        <v>4848419096</v>
      </c>
      <c r="K86" s="3">
        <v>91134656514</v>
      </c>
      <c r="L86" s="3"/>
      <c r="M86" s="3"/>
      <c r="N86" s="3"/>
      <c r="O86" s="3"/>
      <c r="P86" s="34">
        <f t="shared" si="5"/>
        <v>254750509100</v>
      </c>
      <c r="Q86" s="165">
        <v>103222778446</v>
      </c>
      <c r="R86" s="3">
        <f>IFERROR(VLOOKUP(D86,[9]ServNOMINA!$F$16:$M$112,8,0),0)</f>
        <v>17742272309</v>
      </c>
      <c r="S86" s="3">
        <f>IFERROR(VLOOKUP(D86,[9]ServOTROS!$F$16:$M$112,8,0),0)</f>
        <v>2016906628</v>
      </c>
      <c r="T86" s="3">
        <f>IFERROR(VLOOKUP(D86,[9]CANCEL!$F$16:$M$48,8,0),0)</f>
        <v>0</v>
      </c>
      <c r="U86" s="3">
        <f>IFERROR(VLOOKUP(B86,[10]Aaf_PENSION!$C$16:$M$112,11,0)+VLOOKUP(B86,[11]Aaf_PENSION!$C$16:$M$112,11,0),0)</f>
        <v>402395902</v>
      </c>
      <c r="V86" s="3">
        <f>IFERROR(VLOOKUP(B86,[10]Aaf_SALUD!$C$16:$M$112,11,0)+VLOOKUP(B86,[11]Aaf_SALUD!$C$16:$M$112,11,0),0)</f>
        <v>402395901</v>
      </c>
      <c r="W86" s="3">
        <f>IFERROR(VLOOKUP(D86,[9]CALIDAD!$F$16:$M$1122,8,0),0)</f>
        <v>484924757</v>
      </c>
      <c r="X86" s="3"/>
      <c r="Y86" s="3">
        <f>IFERROR(VLOOKUP(B86,[10]Ap_CESANTIAS!$C$16:$M$112,11,0)+VLOOKUP(B86,[11]Ap_CESANTIAS!$C$16:$M$112,11,0),0)</f>
        <v>912722657</v>
      </c>
      <c r="Z86" s="3">
        <f>IFERROR(VLOOKUP(B86,[10]Ap_PENSION!$C$16:$M$112,11,0)+VLOOKUP(B86,[11]Ap_PENSION!$C$16:$M$112,11,0),0)</f>
        <v>471133169</v>
      </c>
      <c r="AA86" s="3">
        <f>IFERROR(VLOOKUP(B86,[10]Ap_SALUD!$C$16:$M$112,11,0)+VLOOKUP(B86,[11]Ap_SALUD!$C$16:$M$112,11,0),0)</f>
        <v>333658634</v>
      </c>
      <c r="AB86" s="3"/>
      <c r="AC86" s="36">
        <f t="shared" si="4"/>
        <v>22766409957</v>
      </c>
      <c r="AD86" s="37">
        <f t="shared" si="7"/>
        <v>128761320697</v>
      </c>
      <c r="AE86" s="144" t="e">
        <f>VLOOKUP(D86,[12]REPNCT004ReporteAuxiliarContabl!$V$21:$W$1157,2,0)</f>
        <v>#N/A</v>
      </c>
      <c r="AF86" s="167" t="e">
        <f t="shared" si="6"/>
        <v>#N/A</v>
      </c>
      <c r="AG86" s="144"/>
      <c r="AI86" s="144"/>
    </row>
    <row r="87" spans="1:35" x14ac:dyDescent="0.25">
      <c r="A87" s="29">
        <v>75</v>
      </c>
      <c r="B87" s="30" t="s">
        <v>262</v>
      </c>
      <c r="C87" s="30" t="s">
        <v>1325</v>
      </c>
      <c r="D87" s="31">
        <v>891800846</v>
      </c>
      <c r="E87" s="31">
        <v>210115001</v>
      </c>
      <c r="F87" s="32" t="s">
        <v>263</v>
      </c>
      <c r="G87" s="33">
        <v>86802228849</v>
      </c>
      <c r="H87" s="33">
        <v>0</v>
      </c>
      <c r="I87" s="3">
        <v>1549963808</v>
      </c>
      <c r="J87" s="3">
        <v>1639785361</v>
      </c>
      <c r="K87" s="3">
        <v>50759112278</v>
      </c>
      <c r="L87" s="3"/>
      <c r="M87" s="3"/>
      <c r="N87" s="3"/>
      <c r="O87" s="3"/>
      <c r="P87" s="34">
        <f t="shared" si="5"/>
        <v>140751090296</v>
      </c>
      <c r="Q87" s="165">
        <v>56410719720</v>
      </c>
      <c r="R87" s="3">
        <f>IFERROR(VLOOKUP(D87,[9]ServNOMINA!$F$16:$M$112,8,0),0)</f>
        <v>9138773115</v>
      </c>
      <c r="S87" s="3">
        <f>IFERROR(VLOOKUP(D87,[9]ServOTROS!$F$16:$M$112,8,0),0)</f>
        <v>459980321</v>
      </c>
      <c r="T87" s="3">
        <f>IFERROR(VLOOKUP(D87,[9]CANCEL!$F$16:$M$48,8,0),0)</f>
        <v>0</v>
      </c>
      <c r="U87" s="3">
        <f>IFERROR(VLOOKUP(B87,[10]Aaf_PENSION!$C$16:$M$112,11,0)+VLOOKUP(B87,[11]Aaf_PENSION!$C$16:$M$112,11,0),0)</f>
        <v>403686498</v>
      </c>
      <c r="V87" s="3">
        <f>IFERROR(VLOOKUP(B87,[10]Aaf_SALUD!$C$16:$M$112,11,0)+VLOOKUP(B87,[11]Aaf_SALUD!$C$16:$M$112,11,0),0)</f>
        <v>403686498</v>
      </c>
      <c r="W87" s="3">
        <f>IFERROR(VLOOKUP(D87,[9]CALIDAD!$F$16:$M$1122,8,0),0)</f>
        <v>129163651</v>
      </c>
      <c r="X87" s="3"/>
      <c r="Y87" s="3">
        <f>IFERROR(VLOOKUP(B87,[10]Ap_CESANTIAS!$C$16:$M$112,11,0)+VLOOKUP(B87,[11]Ap_CESANTIAS!$C$16:$M$112,11,0),0)</f>
        <v>880643588</v>
      </c>
      <c r="Z87" s="3">
        <f>IFERROR(VLOOKUP(B87,[10]Ap_PENSION!$C$16:$M$112,11,0)+VLOOKUP(B87,[11]Ap_PENSION!$C$16:$M$112,11,0),0)</f>
        <v>472644226</v>
      </c>
      <c r="AA87" s="3">
        <f>IFERROR(VLOOKUP(B87,[10]Ap_SALUD!$C$16:$M$112,11,0)+VLOOKUP(B87,[11]Ap_SALUD!$C$16:$M$112,11,0),0)</f>
        <v>334728770</v>
      </c>
      <c r="AB87" s="3"/>
      <c r="AC87" s="36">
        <f t="shared" si="4"/>
        <v>12223306667</v>
      </c>
      <c r="AD87" s="37">
        <f t="shared" si="7"/>
        <v>72117063909</v>
      </c>
      <c r="AE87" s="144" t="e">
        <f>VLOOKUP(D87,[12]REPNCT004ReporteAuxiliarContabl!$V$21:$W$1157,2,0)</f>
        <v>#N/A</v>
      </c>
      <c r="AF87" s="167" t="e">
        <f t="shared" si="6"/>
        <v>#N/A</v>
      </c>
      <c r="AG87" s="144"/>
      <c r="AI87" s="144"/>
    </row>
    <row r="88" spans="1:35" s="60" customFormat="1" x14ac:dyDescent="0.25">
      <c r="A88" s="58">
        <v>76</v>
      </c>
      <c r="B88" s="40" t="s">
        <v>264</v>
      </c>
      <c r="C88" s="40" t="s">
        <v>1318</v>
      </c>
      <c r="D88" s="47">
        <v>890981138</v>
      </c>
      <c r="E88" s="31">
        <v>213705837</v>
      </c>
      <c r="F88" s="48" t="s">
        <v>265</v>
      </c>
      <c r="G88" s="33">
        <v>123401006427</v>
      </c>
      <c r="H88" s="33">
        <v>0</v>
      </c>
      <c r="I88" s="3">
        <v>4900609856</v>
      </c>
      <c r="J88" s="3">
        <v>4420534390</v>
      </c>
      <c r="K88" s="3">
        <v>79090936993</v>
      </c>
      <c r="L88" s="54"/>
      <c r="M88" s="54"/>
      <c r="N88" s="54"/>
      <c r="O88" s="50"/>
      <c r="P88" s="52">
        <f>SUM(G88:O88)</f>
        <v>211813087666</v>
      </c>
      <c r="Q88" s="165">
        <v>86166768909</v>
      </c>
      <c r="R88" s="3">
        <f>IFERROR(VLOOKUP(D88,[9]ServNOMINA!$F$16:$M$112,8,0),0)</f>
        <v>13508706868</v>
      </c>
      <c r="S88" s="3">
        <f>IFERROR(VLOOKUP(D88,[9]ServOTROS!$F$16:$M$112,8,0),0)</f>
        <v>1594655962</v>
      </c>
      <c r="T88" s="3">
        <f>IFERROR(VLOOKUP(D88,[9]CANCEL!$F$16:$M$48,8,0),0)</f>
        <v>0</v>
      </c>
      <c r="U88" s="3">
        <f>IFERROR(VLOOKUP(B88,[10]Aaf_PENSION!$C$16:$M$112,11,0)+VLOOKUP(B88,[11]Aaf_PENSION!$C$16:$M$112,11,0),0)</f>
        <v>590416861</v>
      </c>
      <c r="V88" s="3">
        <f>IFERROR(VLOOKUP(B88,[10]Aaf_SALUD!$C$16:$M$112,11,0)+VLOOKUP(B88,[11]Aaf_SALUD!$C$16:$M$112,11,0),0)</f>
        <v>590416861</v>
      </c>
      <c r="W88" s="3">
        <f>IFERROR(VLOOKUP(D88,[9]CALIDAD!$F$16:$M$1122,8,0),0)</f>
        <v>0</v>
      </c>
      <c r="X88" s="3"/>
      <c r="Y88" s="3">
        <f>IFERROR(VLOOKUP(B88,[10]Ap_CESANTIAS!$C$16:$M$112,11,0)+VLOOKUP(B88,[11]Ap_CESANTIAS!$C$16:$M$112,11,0),0)</f>
        <v>1312199487</v>
      </c>
      <c r="Z88" s="3">
        <f>IFERROR(VLOOKUP(B88,[10]Ap_PENSION!$C$16:$M$112,11,0)+VLOOKUP(B88,[11]Ap_PENSION!$C$16:$M$112,11,0),0)</f>
        <v>691271869</v>
      </c>
      <c r="AA88" s="3">
        <f>IFERROR(VLOOKUP(B88,[10]Ap_SALUD!$C$16:$M$112,11,0)+VLOOKUP(B88,[11]Ap_SALUD!$C$16:$M$112,11,0),0)</f>
        <v>489561853</v>
      </c>
      <c r="AB88" s="3"/>
      <c r="AC88" s="36">
        <f t="shared" si="4"/>
        <v>18777229761</v>
      </c>
      <c r="AD88" s="37">
        <f>+P88-Q88+AB88-AC88+ENERO!Q88</f>
        <v>109378470015</v>
      </c>
      <c r="AE88" s="144" t="e">
        <f>VLOOKUP(D88,[12]REPNCT004ReporteAuxiliarContabl!$V$21:$W$1157,2,0)</f>
        <v>#N/A</v>
      </c>
      <c r="AF88" s="167" t="e">
        <f t="shared" si="6"/>
        <v>#N/A</v>
      </c>
      <c r="AG88" s="144"/>
      <c r="AH88" s="167"/>
      <c r="AI88" s="144"/>
    </row>
    <row r="89" spans="1:35" x14ac:dyDescent="0.25">
      <c r="A89" s="29">
        <v>77</v>
      </c>
      <c r="B89" s="30" t="s">
        <v>266</v>
      </c>
      <c r="C89" s="30" t="s">
        <v>1331</v>
      </c>
      <c r="D89" s="31">
        <v>800098911</v>
      </c>
      <c r="E89" s="31">
        <v>210120001</v>
      </c>
      <c r="F89" s="32" t="s">
        <v>267</v>
      </c>
      <c r="G89" s="33">
        <v>303871242789</v>
      </c>
      <c r="H89" s="33">
        <v>0</v>
      </c>
      <c r="I89" s="3">
        <v>7685390464</v>
      </c>
      <c r="J89" s="3">
        <v>7734735929</v>
      </c>
      <c r="K89" s="3">
        <v>101179136254</v>
      </c>
      <c r="L89" s="3"/>
      <c r="M89" s="3"/>
      <c r="N89" s="3"/>
      <c r="O89" s="3"/>
      <c r="P89" s="34">
        <f t="shared" si="5"/>
        <v>420470505436</v>
      </c>
      <c r="Q89" s="165">
        <v>165558403187</v>
      </c>
      <c r="R89" s="3">
        <f>IFERROR(VLOOKUP(D89,[9]ServNOMINA!$F$16:$M$112,8,0),0)</f>
        <v>31843928071</v>
      </c>
      <c r="S89" s="3">
        <f>IFERROR(VLOOKUP(D89,[9]ServOTROS!$F$16:$M$112,8,0),0)</f>
        <v>2600519160</v>
      </c>
      <c r="T89" s="3">
        <f>IFERROR(VLOOKUP(D89,[9]CANCEL!$F$16:$M$48,8,0),0)</f>
        <v>0</v>
      </c>
      <c r="U89" s="3">
        <f>IFERROR(VLOOKUP(B89,[10]Aaf_PENSION!$C$16:$M$112,11,0)+VLOOKUP(B89,[11]Aaf_PENSION!$C$16:$M$112,11,0),0)</f>
        <v>2017467033</v>
      </c>
      <c r="V89" s="3">
        <f>IFERROR(VLOOKUP(B89,[10]Aaf_SALUD!$C$16:$M$112,11,0)+VLOOKUP(B89,[11]Aaf_SALUD!$C$16:$M$112,11,0),0)</f>
        <v>2017467033</v>
      </c>
      <c r="W89" s="3">
        <f>IFERROR(VLOOKUP(D89,[9]CALIDAD!$F$16:$M$1122,8,0),0)</f>
        <v>640449205</v>
      </c>
      <c r="X89" s="3"/>
      <c r="Y89" s="3">
        <f>IFERROR(VLOOKUP(B89,[10]Ap_CESANTIAS!$C$16:$M$112,11,0)+VLOOKUP(B89,[11]Ap_CESANTIAS!$C$16:$M$112,11,0),0)</f>
        <v>3896515012</v>
      </c>
      <c r="Z89" s="3">
        <f>IFERROR(VLOOKUP(B89,[10]Ap_PENSION!$C$16:$M$112,11,0)+VLOOKUP(B89,[11]Ap_PENSION!$C$16:$M$112,11,0),0)</f>
        <v>2362090752</v>
      </c>
      <c r="AA89" s="3">
        <f>IFERROR(VLOOKUP(B89,[10]Ap_SALUD!$C$16:$M$112,11,0)+VLOOKUP(B89,[11]Ap_SALUD!$C$16:$M$112,11,0),0)</f>
        <v>1672843314</v>
      </c>
      <c r="AB89" s="3"/>
      <c r="AC89" s="36">
        <f t="shared" si="4"/>
        <v>47051279580</v>
      </c>
      <c r="AD89" s="37">
        <f t="shared" si="7"/>
        <v>207860822669</v>
      </c>
      <c r="AE89" s="144" t="e">
        <f>VLOOKUP(D89,[12]REPNCT004ReporteAuxiliarContabl!$V$21:$W$1157,2,0)</f>
        <v>#N/A</v>
      </c>
      <c r="AF89" s="167" t="e">
        <f t="shared" si="6"/>
        <v>#N/A</v>
      </c>
      <c r="AG89" s="144"/>
      <c r="AI89" s="144"/>
    </row>
    <row r="90" spans="1:35" x14ac:dyDescent="0.25">
      <c r="A90" s="38">
        <v>78</v>
      </c>
      <c r="B90" s="30" t="s">
        <v>268</v>
      </c>
      <c r="C90" s="30" t="s">
        <v>1351</v>
      </c>
      <c r="D90" s="31">
        <v>892099324</v>
      </c>
      <c r="E90" s="31">
        <v>210150001</v>
      </c>
      <c r="F90" s="32" t="s">
        <v>269</v>
      </c>
      <c r="G90" s="33">
        <v>254858516852</v>
      </c>
      <c r="H90" s="33">
        <v>0</v>
      </c>
      <c r="I90" s="3">
        <v>5876386304</v>
      </c>
      <c r="J90" s="3">
        <v>6371823010</v>
      </c>
      <c r="K90" s="3">
        <v>149631955175</v>
      </c>
      <c r="L90" s="3"/>
      <c r="M90" s="3"/>
      <c r="N90" s="46"/>
      <c r="O90" s="46"/>
      <c r="P90" s="34">
        <f t="shared" si="5"/>
        <v>416738681341</v>
      </c>
      <c r="Q90" s="165">
        <v>169231547607</v>
      </c>
      <c r="R90" s="3">
        <f>IFERROR(VLOOKUP(D90,[9]ServNOMINA!$F$16:$M$112,8,0),0)</f>
        <v>28812980173</v>
      </c>
      <c r="S90" s="3">
        <f>IFERROR(VLOOKUP(D90,[9]ServOTROS!$F$16:$M$112,8,0),0)</f>
        <v>2268169450</v>
      </c>
      <c r="T90" s="3">
        <f>IFERROR(VLOOKUP(D90,[9]CANCEL!$F$16:$M$48,8,0),0)</f>
        <v>0</v>
      </c>
      <c r="U90" s="3">
        <f>IFERROR(VLOOKUP(B90,[10]Aaf_PENSION!$C$16:$M$112,11,0)+VLOOKUP(B90,[11]Aaf_PENSION!$C$16:$M$112,11,0),0)</f>
        <v>801266659</v>
      </c>
      <c r="V90" s="3">
        <f>IFERROR(VLOOKUP(B90,[10]Aaf_SALUD!$C$16:$M$112,11,0)+VLOOKUP(B90,[11]Aaf_SALUD!$C$16:$M$112,11,0),0)</f>
        <v>801266659</v>
      </c>
      <c r="W90" s="3">
        <f>IFERROR(VLOOKUP(D90,[9]CALIDAD!$F$16:$M$1122,8,0),0)</f>
        <v>489698859</v>
      </c>
      <c r="X90" s="3"/>
      <c r="Y90" s="3">
        <f>IFERROR(VLOOKUP(B90,[10]Ap_CESANTIAS!$C$16:$M$112,11,0)+VLOOKUP(B90,[11]Ap_CESANTIAS!$C$16:$M$112,11,0),0)</f>
        <v>2064679241</v>
      </c>
      <c r="Z90" s="3">
        <f>IFERROR(VLOOKUP(B90,[10]Ap_PENSION!$C$16:$M$112,11,0)+VLOOKUP(B90,[11]Ap_PENSION!$C$16:$M$112,11,0),0)</f>
        <v>1094456199</v>
      </c>
      <c r="AA90" s="3">
        <f>IFERROR(VLOOKUP(B90,[10]Ap_SALUD!$C$16:$M$112,11,0)+VLOOKUP(B90,[11]Ap_SALUD!$C$16:$M$112,11,0),0)</f>
        <v>775098812</v>
      </c>
      <c r="AB90" s="3"/>
      <c r="AC90" s="36">
        <f t="shared" si="4"/>
        <v>37107616052</v>
      </c>
      <c r="AD90" s="37">
        <f t="shared" si="7"/>
        <v>210399517682</v>
      </c>
      <c r="AE90" s="144" t="e">
        <f>VLOOKUP(D90,[12]REPNCT004ReporteAuxiliarContabl!$V$21:$W$1157,2,0)</f>
        <v>#N/A</v>
      </c>
      <c r="AF90" s="167" t="e">
        <f t="shared" si="6"/>
        <v>#N/A</v>
      </c>
      <c r="AG90" s="144"/>
      <c r="AI90" s="144"/>
    </row>
    <row r="91" spans="1:35" x14ac:dyDescent="0.25">
      <c r="A91" s="29">
        <v>79</v>
      </c>
      <c r="B91" s="30" t="s">
        <v>270</v>
      </c>
      <c r="C91" s="30" t="s">
        <v>1343</v>
      </c>
      <c r="D91" s="31">
        <v>891680011</v>
      </c>
      <c r="E91" s="31">
        <v>210127001</v>
      </c>
      <c r="F91" s="32" t="s">
        <v>271</v>
      </c>
      <c r="G91" s="33">
        <v>142887723601</v>
      </c>
      <c r="H91" s="33">
        <v>0</v>
      </c>
      <c r="I91" s="3">
        <v>8258906880</v>
      </c>
      <c r="J91" s="3">
        <v>5391651378</v>
      </c>
      <c r="K91" s="3">
        <v>63624983625</v>
      </c>
      <c r="L91" s="3"/>
      <c r="M91" s="3"/>
      <c r="N91" s="3"/>
      <c r="O91" s="3"/>
      <c r="P91" s="34">
        <f t="shared" si="5"/>
        <v>220163265484</v>
      </c>
      <c r="Q91" s="165">
        <v>91869004288</v>
      </c>
      <c r="R91" s="3">
        <f>IFERROR(VLOOKUP(D91,[9]ServNOMINA!$F$16:$M$112,8,0),0)</f>
        <v>14057113116</v>
      </c>
      <c r="S91" s="3">
        <f>IFERROR(VLOOKUP(D91,[9]ServOTROS!$F$16:$M$112,8,0),0)</f>
        <v>988596812</v>
      </c>
      <c r="T91" s="3">
        <f>IFERROR(VLOOKUP(D91,[9]CANCEL!$F$16:$M$48,8,0),0)</f>
        <v>0</v>
      </c>
      <c r="U91" s="3">
        <f>IFERROR(VLOOKUP(B91,[10]Aaf_PENSION!$C$16:$M$112,11,0)+VLOOKUP(B91,[11]Aaf_PENSION!$C$16:$M$112,11,0),0)</f>
        <v>550169985</v>
      </c>
      <c r="V91" s="3">
        <f>IFERROR(VLOOKUP(B91,[10]Aaf_SALUD!$C$16:$M$112,11,0)+VLOOKUP(B91,[11]Aaf_SALUD!$C$16:$M$112,11,0),0)</f>
        <v>550169984</v>
      </c>
      <c r="W91" s="3">
        <f>IFERROR(VLOOKUP(D91,[9]CALIDAD!$F$16:$M$1122,8,0),0)</f>
        <v>688242240</v>
      </c>
      <c r="X91" s="3"/>
      <c r="Y91" s="3">
        <f>IFERROR(VLOOKUP(B91,[10]Ap_CESANTIAS!$C$16:$M$112,11,0)+VLOOKUP(B91,[11]Ap_CESANTIAS!$C$16:$M$112,11,0),0)</f>
        <v>1258936766</v>
      </c>
      <c r="Z91" s="3">
        <f>IFERROR(VLOOKUP(B91,[10]Ap_PENSION!$C$16:$M$112,11,0)+VLOOKUP(B91,[11]Ap_PENSION!$C$16:$M$112,11,0),0)</f>
        <v>644150021</v>
      </c>
      <c r="AA91" s="3">
        <f>IFERROR(VLOOKUP(B91,[10]Ap_SALUD!$C$16:$M$112,11,0)+VLOOKUP(B91,[11]Ap_SALUD!$C$16:$M$112,11,0),0)</f>
        <v>456189948</v>
      </c>
      <c r="AB91" s="3"/>
      <c r="AC91" s="36">
        <f t="shared" si="4"/>
        <v>19193568872</v>
      </c>
      <c r="AD91" s="37">
        <f t="shared" si="7"/>
        <v>109100692324</v>
      </c>
      <c r="AE91" s="144" t="e">
        <f>VLOOKUP(D91,[12]REPNCT004ReporteAuxiliarContabl!$V$21:$W$1157,2,0)</f>
        <v>#N/A</v>
      </c>
      <c r="AF91" s="167" t="e">
        <f t="shared" si="6"/>
        <v>#N/A</v>
      </c>
      <c r="AG91" s="144"/>
      <c r="AI91" s="144"/>
    </row>
    <row r="92" spans="1:35" x14ac:dyDescent="0.25">
      <c r="A92" s="38">
        <v>80</v>
      </c>
      <c r="B92" s="30" t="s">
        <v>272</v>
      </c>
      <c r="C92" s="30" t="s">
        <v>1348</v>
      </c>
      <c r="D92" s="31">
        <v>892115155</v>
      </c>
      <c r="E92" s="31">
        <v>214744847</v>
      </c>
      <c r="F92" s="32" t="s">
        <v>273</v>
      </c>
      <c r="G92" s="33">
        <v>260140754069</v>
      </c>
      <c r="H92" s="33">
        <v>0</v>
      </c>
      <c r="I92" s="3">
        <v>23376548864</v>
      </c>
      <c r="J92" s="3">
        <v>14585923303</v>
      </c>
      <c r="K92" s="3">
        <v>36030192057</v>
      </c>
      <c r="L92" s="3"/>
      <c r="M92" s="3"/>
      <c r="N92" s="3"/>
      <c r="O92" s="3"/>
      <c r="P92" s="34">
        <f t="shared" si="5"/>
        <v>334133418293</v>
      </c>
      <c r="Q92" s="165">
        <v>152829956934</v>
      </c>
      <c r="R92" s="3">
        <f>IFERROR(VLOOKUP(D92,[9]ServNOMINA!$F$16:$M$112,8,0),0)</f>
        <v>9827128167</v>
      </c>
      <c r="S92" s="3">
        <f>IFERROR(VLOOKUP(D92,[9]ServOTROS!$F$16:$M$112,8,0),0)</f>
        <v>14487118361</v>
      </c>
      <c r="T92" s="3">
        <f>IFERROR(VLOOKUP(D92,[9]CANCEL!$F$16:$M$48,8,0),0)</f>
        <v>0</v>
      </c>
      <c r="U92" s="3">
        <f>IFERROR(VLOOKUP(B92,[10]Aaf_PENSION!$C$16:$M$112,11,0)+VLOOKUP(B92,[11]Aaf_PENSION!$C$16:$M$112,11,0),0)</f>
        <v>0</v>
      </c>
      <c r="V92" s="3">
        <f>IFERROR(VLOOKUP(B92,[10]Aaf_SALUD!$C$16:$M$112,11,0)+VLOOKUP(B92,[11]Aaf_SALUD!$C$16:$M$112,11,0),0)</f>
        <v>0</v>
      </c>
      <c r="W92" s="3">
        <f>IFERROR(VLOOKUP(D92,[9]CALIDAD!$F$16:$M$1122,8,0),0)</f>
        <v>1948045739</v>
      </c>
      <c r="X92" s="3"/>
      <c r="Y92" s="3">
        <f>IFERROR(VLOOKUP(B92,[10]Ap_CESANTIAS!$C$16:$M$112,11,0)+VLOOKUP(B92,[11]Ap_CESANTIAS!$C$16:$M$112,11,0),0)</f>
        <v>0</v>
      </c>
      <c r="Z92" s="3">
        <f>IFERROR(VLOOKUP(B92,[10]Ap_PENSION!$C$16:$M$112,11,0)+VLOOKUP(B92,[11]Ap_PENSION!$C$16:$M$112,11,0),0)</f>
        <v>0</v>
      </c>
      <c r="AA92" s="3">
        <f>IFERROR(VLOOKUP(B92,[10]Ap_SALUD!$C$16:$M$112,11,0)+VLOOKUP(B92,[11]Ap_SALUD!$C$16:$M$112,11,0),0)</f>
        <v>0</v>
      </c>
      <c r="AB92" s="3"/>
      <c r="AC92" s="36">
        <f t="shared" si="4"/>
        <v>26262292267</v>
      </c>
      <c r="AD92" s="37">
        <f t="shared" si="7"/>
        <v>155041169092</v>
      </c>
      <c r="AE92" s="144" t="e">
        <f>VLOOKUP(D92,[12]REPNCT004ReporteAuxiliarContabl!$V$21:$W$1157,2,0)</f>
        <v>#N/A</v>
      </c>
      <c r="AF92" s="167" t="e">
        <f t="shared" si="6"/>
        <v>#N/A</v>
      </c>
      <c r="AG92" s="144"/>
      <c r="AI92" s="144"/>
    </row>
    <row r="93" spans="1:35" x14ac:dyDescent="0.25">
      <c r="A93" s="29">
        <v>81</v>
      </c>
      <c r="B93" s="30" t="s">
        <v>274</v>
      </c>
      <c r="C93" s="30" t="s">
        <v>1312</v>
      </c>
      <c r="D93" s="31">
        <v>890980095</v>
      </c>
      <c r="E93" s="31">
        <v>214505045</v>
      </c>
      <c r="F93" s="32" t="s">
        <v>275</v>
      </c>
      <c r="G93" s="33">
        <v>79684048262</v>
      </c>
      <c r="H93" s="33">
        <v>0</v>
      </c>
      <c r="I93" s="3">
        <v>2589798432</v>
      </c>
      <c r="J93" s="3">
        <v>2553472988</v>
      </c>
      <c r="K93" s="3">
        <v>47507265985</v>
      </c>
      <c r="L93" s="3"/>
      <c r="M93" s="3"/>
      <c r="N93" s="3"/>
      <c r="O93" s="3"/>
      <c r="P93" s="34">
        <f t="shared" si="5"/>
        <v>132334585667</v>
      </c>
      <c r="Q93" s="165">
        <v>54329926656</v>
      </c>
      <c r="R93" s="3">
        <f>IFERROR(VLOOKUP(D93,[9]ServNOMINA!$F$16:$M$112,8,0),0)</f>
        <v>8727837063</v>
      </c>
      <c r="S93" s="3">
        <f>IFERROR(VLOOKUP(D93,[9]ServOTROS!$F$16:$M$112,8,0),0)</f>
        <v>688605527</v>
      </c>
      <c r="T93" s="3">
        <f>IFERROR(VLOOKUP(D93,[9]CANCEL!$F$16:$M$48,8,0),0)</f>
        <v>0</v>
      </c>
      <c r="U93" s="3">
        <f>IFERROR(VLOOKUP(B93,[10]Aaf_PENSION!$C$16:$M$112,11,0)+VLOOKUP(B93,[11]Aaf_PENSION!$C$16:$M$112,11,0),0)</f>
        <v>387521037</v>
      </c>
      <c r="V93" s="3">
        <f>IFERROR(VLOOKUP(B93,[10]Aaf_SALUD!$C$16:$M$112,11,0)+VLOOKUP(B93,[11]Aaf_SALUD!$C$16:$M$112,11,0),0)</f>
        <v>387521036</v>
      </c>
      <c r="W93" s="3">
        <f>IFERROR(VLOOKUP(D93,[9]CALIDAD!$F$16:$M$1122,8,0),0)</f>
        <v>215816536</v>
      </c>
      <c r="X93" s="3"/>
      <c r="Y93" s="3">
        <f>IFERROR(VLOOKUP(B93,[10]Ap_CESANTIAS!$C$16:$M$112,11,0)+VLOOKUP(B93,[11]Ap_CESANTIAS!$C$16:$M$112,11,0),0)</f>
        <v>825589652</v>
      </c>
      <c r="Z93" s="3">
        <f>IFERROR(VLOOKUP(B93,[10]Ap_PENSION!$C$16:$M$112,11,0)+VLOOKUP(B93,[11]Ap_PENSION!$C$16:$M$112,11,0),0)</f>
        <v>453717380</v>
      </c>
      <c r="AA93" s="3">
        <f>IFERROR(VLOOKUP(B93,[10]Ap_SALUD!$C$16:$M$112,11,0)+VLOOKUP(B93,[11]Ap_SALUD!$C$16:$M$112,11,0),0)</f>
        <v>321324693</v>
      </c>
      <c r="AB93" s="3"/>
      <c r="AC93" s="36">
        <f t="shared" si="4"/>
        <v>12007932924</v>
      </c>
      <c r="AD93" s="37">
        <f t="shared" si="7"/>
        <v>65996726087</v>
      </c>
      <c r="AE93" s="144" t="e">
        <f>VLOOKUP(D93,[12]REPNCT004ReporteAuxiliarContabl!$V$21:$W$1157,2,0)</f>
        <v>#N/A</v>
      </c>
      <c r="AF93" s="167" t="e">
        <f t="shared" si="6"/>
        <v>#N/A</v>
      </c>
      <c r="AG93" s="144"/>
      <c r="AI93" s="144"/>
    </row>
    <row r="94" spans="1:35" x14ac:dyDescent="0.25">
      <c r="A94" s="38">
        <v>82</v>
      </c>
      <c r="B94" s="30" t="s">
        <v>276</v>
      </c>
      <c r="C94" s="30" t="s">
        <v>1336</v>
      </c>
      <c r="D94" s="31">
        <v>899999328</v>
      </c>
      <c r="E94" s="31">
        <v>216925269</v>
      </c>
      <c r="F94" s="32" t="s">
        <v>277</v>
      </c>
      <c r="G94" s="33">
        <v>56571326957</v>
      </c>
      <c r="H94" s="33">
        <v>0</v>
      </c>
      <c r="I94" s="3">
        <v>1384727680</v>
      </c>
      <c r="J94" s="3">
        <v>1581381410</v>
      </c>
      <c r="K94" s="3">
        <v>42287946039</v>
      </c>
      <c r="L94" s="3"/>
      <c r="M94" s="3"/>
      <c r="N94" s="3"/>
      <c r="O94" s="3"/>
      <c r="P94" s="34">
        <f t="shared" si="5"/>
        <v>101825382086</v>
      </c>
      <c r="Q94" s="165">
        <v>42388611199</v>
      </c>
      <c r="R94" s="3">
        <f>IFERROR(VLOOKUP(D94,[9]ServNOMINA!$F$16:$M$112,8,0),0)</f>
        <v>7879324627</v>
      </c>
      <c r="S94" s="3">
        <f>IFERROR(VLOOKUP(D94,[9]ServOTROS!$F$16:$M$112,8,0),0)</f>
        <v>0</v>
      </c>
      <c r="T94" s="3">
        <f>IFERROR(VLOOKUP(D94,[9]CANCEL!$F$16:$M$48,8,0),0)</f>
        <v>0</v>
      </c>
      <c r="U94" s="3">
        <f>IFERROR(VLOOKUP(B94,[10]Aaf_PENSION!$C$16:$M$112,11,0)+VLOOKUP(B94,[11]Aaf_PENSION!$C$16:$M$112,11,0),0)</f>
        <v>181910336</v>
      </c>
      <c r="V94" s="3">
        <f>IFERROR(VLOOKUP(B94,[10]Aaf_SALUD!$C$16:$M$112,11,0)+VLOOKUP(B94,[11]Aaf_SALUD!$C$16:$M$112,11,0),0)</f>
        <v>181910336</v>
      </c>
      <c r="W94" s="3">
        <f>IFERROR(VLOOKUP(D94,[9]CALIDAD!$F$16:$M$1122,8,0),0)</f>
        <v>115393973</v>
      </c>
      <c r="X94" s="3"/>
      <c r="Y94" s="3">
        <f>IFERROR(VLOOKUP(B94,[10]Ap_CESANTIAS!$C$16:$M$112,11,0)+VLOOKUP(B94,[11]Ap_CESANTIAS!$C$16:$M$112,11,0),0)</f>
        <v>457135817</v>
      </c>
      <c r="Z94" s="3">
        <f>IFERROR(VLOOKUP(B94,[10]Ap_PENSION!$C$16:$M$112,11,0)+VLOOKUP(B94,[11]Ap_PENSION!$C$16:$M$112,11,0),0)</f>
        <v>212984260</v>
      </c>
      <c r="AA94" s="3">
        <f>IFERROR(VLOOKUP(B94,[10]Ap_SALUD!$C$16:$M$112,11,0)+VLOOKUP(B94,[11]Ap_SALUD!$C$16:$M$112,11,0),0)</f>
        <v>150836412</v>
      </c>
      <c r="AB94" s="3"/>
      <c r="AC94" s="36">
        <f t="shared" si="4"/>
        <v>9179495761</v>
      </c>
      <c r="AD94" s="37">
        <f t="shared" si="7"/>
        <v>50257275126</v>
      </c>
      <c r="AE94" s="144" t="e">
        <f>VLOOKUP(D94,[12]REPNCT004ReporteAuxiliarContabl!$V$21:$W$1157,2,0)</f>
        <v>#N/A</v>
      </c>
      <c r="AF94" s="167" t="e">
        <f t="shared" si="6"/>
        <v>#N/A</v>
      </c>
      <c r="AG94" s="144"/>
      <c r="AI94" s="144"/>
    </row>
    <row r="95" spans="1:35" x14ac:dyDescent="0.25">
      <c r="A95" s="29">
        <v>83</v>
      </c>
      <c r="B95" s="30" t="s">
        <v>278</v>
      </c>
      <c r="C95" s="30" t="s">
        <v>1346</v>
      </c>
      <c r="D95" s="31">
        <v>892115007</v>
      </c>
      <c r="E95" s="31">
        <v>210144001</v>
      </c>
      <c r="F95" s="32" t="s">
        <v>279</v>
      </c>
      <c r="G95" s="33">
        <v>284960271252</v>
      </c>
      <c r="H95" s="33">
        <v>0</v>
      </c>
      <c r="I95" s="3">
        <v>9155254912</v>
      </c>
      <c r="J95" s="3">
        <v>6884022644</v>
      </c>
      <c r="K95" s="3">
        <v>21997401355</v>
      </c>
      <c r="L95" s="3"/>
      <c r="M95" s="3"/>
      <c r="N95" s="3"/>
      <c r="O95" s="3"/>
      <c r="P95" s="34">
        <f t="shared" si="5"/>
        <v>322996950163</v>
      </c>
      <c r="Q95" s="165">
        <v>128051147559</v>
      </c>
      <c r="R95" s="3">
        <f>IFERROR(VLOOKUP(D95,[9]ServNOMINA!$F$16:$M$112,8,0),0)</f>
        <v>25510919340</v>
      </c>
      <c r="S95" s="3">
        <f>IFERROR(VLOOKUP(D95,[9]ServOTROS!$F$16:$M$112,8,0),0)</f>
        <v>3757663274</v>
      </c>
      <c r="T95" s="3">
        <f>IFERROR(VLOOKUP(D95,[9]CANCEL!$F$16:$M$48,8,0),0)</f>
        <v>0</v>
      </c>
      <c r="U95" s="3">
        <f>IFERROR(VLOOKUP(B95,[10]Aaf_PENSION!$C$16:$M$112,11,0)+VLOOKUP(B95,[11]Aaf_PENSION!$C$16:$M$112,11,0),0)</f>
        <v>819475269</v>
      </c>
      <c r="V95" s="3">
        <f>IFERROR(VLOOKUP(B95,[10]Aaf_SALUD!$C$16:$M$112,11,0)+VLOOKUP(B95,[11]Aaf_SALUD!$C$16:$M$112,11,0),0)</f>
        <v>819475269</v>
      </c>
      <c r="W95" s="3">
        <f>IFERROR(VLOOKUP(D95,[9]CALIDAD!$F$16:$M$1122,8,0),0)</f>
        <v>762937909</v>
      </c>
      <c r="X95" s="3"/>
      <c r="Y95" s="3">
        <f>IFERROR(VLOOKUP(B95,[10]Ap_CESANTIAS!$C$16:$M$112,11,0)+VLOOKUP(B95,[11]Ap_CESANTIAS!$C$16:$M$112,11,0),0)</f>
        <v>1795488602</v>
      </c>
      <c r="Z95" s="3">
        <f>IFERROR(VLOOKUP(B95,[10]Ap_PENSION!$C$16:$M$112,11,0)+VLOOKUP(B95,[11]Ap_PENSION!$C$16:$M$112,11,0),0)</f>
        <v>959458034</v>
      </c>
      <c r="AA95" s="3">
        <f>IFERROR(VLOOKUP(B95,[10]Ap_SALUD!$C$16:$M$112,11,0)+VLOOKUP(B95,[11]Ap_SALUD!$C$16:$M$112,11,0),0)</f>
        <v>679492504</v>
      </c>
      <c r="AB95" s="3"/>
      <c r="AC95" s="36">
        <f t="shared" si="4"/>
        <v>35104910201</v>
      </c>
      <c r="AD95" s="37">
        <f t="shared" si="7"/>
        <v>159840892403</v>
      </c>
      <c r="AE95" s="144" t="e">
        <f>VLOOKUP(D95,[12]REPNCT004ReporteAuxiliarContabl!$V$21:$W$1157,2,0)</f>
        <v>#N/A</v>
      </c>
      <c r="AF95" s="167" t="e">
        <f t="shared" si="6"/>
        <v>#N/A</v>
      </c>
      <c r="AG95" s="144"/>
      <c r="AI95" s="144"/>
    </row>
    <row r="96" spans="1:35" x14ac:dyDescent="0.25">
      <c r="A96" s="38">
        <v>84</v>
      </c>
      <c r="B96" s="30" t="s">
        <v>280</v>
      </c>
      <c r="C96" s="30" t="s">
        <v>1316</v>
      </c>
      <c r="D96" s="31">
        <v>890907317</v>
      </c>
      <c r="E96" s="31">
        <v>211505615</v>
      </c>
      <c r="F96" s="32" t="s">
        <v>281</v>
      </c>
      <c r="G96" s="33">
        <v>60212689534</v>
      </c>
      <c r="H96" s="33">
        <v>0</v>
      </c>
      <c r="I96" s="3">
        <v>1527654272</v>
      </c>
      <c r="J96" s="3">
        <v>1772963856</v>
      </c>
      <c r="K96" s="3">
        <v>38451779477</v>
      </c>
      <c r="L96" s="3"/>
      <c r="M96" s="3"/>
      <c r="N96" s="3"/>
      <c r="O96" s="3"/>
      <c r="P96" s="34">
        <f t="shared" si="5"/>
        <v>101965087139</v>
      </c>
      <c r="Q96" s="165">
        <v>42038530548</v>
      </c>
      <c r="R96" s="3">
        <f>IFERROR(VLOOKUP(D96,[9]ServNOMINA!$F$16:$M$112,8,0),0)</f>
        <v>7573333275</v>
      </c>
      <c r="S96" s="3">
        <f>IFERROR(VLOOKUP(D96,[9]ServOTROS!$F$16:$M$112,8,0),0)</f>
        <v>253540627</v>
      </c>
      <c r="T96" s="3">
        <f>IFERROR(VLOOKUP(D96,[9]CANCEL!$F$16:$M$48,8,0),0)</f>
        <v>0</v>
      </c>
      <c r="U96" s="3">
        <f>IFERROR(VLOOKUP(B96,[10]Aaf_PENSION!$C$16:$M$112,11,0)+VLOOKUP(B96,[11]Aaf_PENSION!$C$16:$M$112,11,0),0)</f>
        <v>192215927</v>
      </c>
      <c r="V96" s="3">
        <f>IFERROR(VLOOKUP(B96,[10]Aaf_SALUD!$C$16:$M$112,11,0)+VLOOKUP(B96,[11]Aaf_SALUD!$C$16:$M$112,11,0),0)</f>
        <v>192215927</v>
      </c>
      <c r="W96" s="3">
        <f>IFERROR(VLOOKUP(D96,[9]CALIDAD!$F$16:$M$1122,8,0),0)</f>
        <v>127304523</v>
      </c>
      <c r="X96" s="3"/>
      <c r="Y96" s="3">
        <f>IFERROR(VLOOKUP(B96,[10]Ap_CESANTIAS!$C$16:$M$112,11,0)+VLOOKUP(B96,[11]Ap_CESANTIAS!$C$16:$M$112,11,0),0)</f>
        <v>1383747967</v>
      </c>
      <c r="Z96" s="3">
        <f>IFERROR(VLOOKUP(B96,[10]Ap_PENSION!$C$16:$M$112,11,0)+VLOOKUP(B96,[11]Ap_PENSION!$C$16:$M$112,11,0),0)</f>
        <v>216163409</v>
      </c>
      <c r="AA96" s="3">
        <f>IFERROR(VLOOKUP(B96,[10]Ap_SALUD!$C$16:$M$112,11,0)+VLOOKUP(B96,[11]Ap_SALUD!$C$16:$M$112,11,0),0)</f>
        <v>153087901</v>
      </c>
      <c r="AB96" s="3"/>
      <c r="AC96" s="36">
        <f t="shared" si="4"/>
        <v>10091609556</v>
      </c>
      <c r="AD96" s="37">
        <f t="shared" si="7"/>
        <v>49834947035</v>
      </c>
      <c r="AE96" s="144" t="e">
        <f>VLOOKUP(D96,[12]REPNCT004ReporteAuxiliarContabl!$V$21:$W$1157,2,0)</f>
        <v>#N/A</v>
      </c>
      <c r="AF96" s="167" t="e">
        <f t="shared" si="6"/>
        <v>#N/A</v>
      </c>
      <c r="AG96" s="144"/>
      <c r="AI96" s="144"/>
    </row>
    <row r="97" spans="1:35" x14ac:dyDescent="0.25">
      <c r="A97" s="29">
        <v>85</v>
      </c>
      <c r="B97" s="30" t="s">
        <v>282</v>
      </c>
      <c r="C97" s="30" t="s">
        <v>1335</v>
      </c>
      <c r="D97" s="31">
        <v>899999172</v>
      </c>
      <c r="E97" s="31">
        <v>217525175</v>
      </c>
      <c r="F97" s="32" t="s">
        <v>283</v>
      </c>
      <c r="G97" s="33">
        <v>53224173240</v>
      </c>
      <c r="H97" s="33">
        <v>0</v>
      </c>
      <c r="I97" s="3">
        <v>1294749520</v>
      </c>
      <c r="J97" s="3">
        <v>1516200084</v>
      </c>
      <c r="K97" s="3">
        <v>32711960852</v>
      </c>
      <c r="L97" s="3"/>
      <c r="M97" s="3"/>
      <c r="N97" s="3"/>
      <c r="O97" s="3"/>
      <c r="P97" s="34">
        <f t="shared" si="5"/>
        <v>88747083696</v>
      </c>
      <c r="Q97" s="165">
        <v>35037748334</v>
      </c>
      <c r="R97" s="3">
        <f>IFERROR(VLOOKUP(D97,[9]ServNOMINA!$F$16:$M$112,8,0),0)</f>
        <v>8969967175</v>
      </c>
      <c r="S97" s="3">
        <f>IFERROR(VLOOKUP(D97,[9]ServOTROS!$F$16:$M$112,8,0),0)</f>
        <v>20761693</v>
      </c>
      <c r="T97" s="3">
        <f>IFERROR(VLOOKUP(D97,[9]CANCEL!$F$16:$M$48,8,0),0)</f>
        <v>0</v>
      </c>
      <c r="U97" s="3">
        <f>IFERROR(VLOOKUP(B97,[10]Aaf_PENSION!$C$16:$M$112,11,0)+VLOOKUP(B97,[11]Aaf_PENSION!$C$16:$M$112,11,0),0)</f>
        <v>287940233</v>
      </c>
      <c r="V97" s="3">
        <f>IFERROR(VLOOKUP(B97,[10]Aaf_SALUD!$C$16:$M$112,11,0)+VLOOKUP(B97,[11]Aaf_SALUD!$C$16:$M$112,11,0),0)</f>
        <v>287940234</v>
      </c>
      <c r="W97" s="3">
        <f>IFERROR(VLOOKUP(D97,[9]CALIDAD!$F$16:$M$1122,8,0),0)</f>
        <v>107895793</v>
      </c>
      <c r="X97" s="3"/>
      <c r="Y97" s="3">
        <f>IFERROR(VLOOKUP(B97,[10]Ap_CESANTIAS!$C$16:$M$112,11,0)+VLOOKUP(B97,[11]Ap_CESANTIAS!$C$16:$M$112,11,0),0)</f>
        <v>603804864</v>
      </c>
      <c r="Z97" s="3">
        <f>IFERROR(VLOOKUP(B97,[10]Ap_PENSION!$C$16:$M$112,11,0)+VLOOKUP(B97,[11]Ap_PENSION!$C$16:$M$112,11,0),0)</f>
        <v>248468233</v>
      </c>
      <c r="AA97" s="3">
        <f>IFERROR(VLOOKUP(B97,[10]Ap_SALUD!$C$16:$M$112,11,0)+VLOOKUP(B97,[11]Ap_SALUD!$C$16:$M$112,11,0),0)</f>
        <v>175966323</v>
      </c>
      <c r="AB97" s="3"/>
      <c r="AC97" s="36">
        <f t="shared" si="4"/>
        <v>10702744548</v>
      </c>
      <c r="AD97" s="37">
        <f t="shared" si="7"/>
        <v>43006590814</v>
      </c>
      <c r="AE97" s="144" t="e">
        <f>VLOOKUP(D97,[12]REPNCT004ReporteAuxiliarContabl!$V$21:$W$1157,2,0)</f>
        <v>#N/A</v>
      </c>
      <c r="AF97" s="167" t="e">
        <f t="shared" si="6"/>
        <v>#N/A</v>
      </c>
      <c r="AG97" s="144"/>
      <c r="AI97" s="144"/>
    </row>
    <row r="98" spans="1:35" x14ac:dyDescent="0.25">
      <c r="A98" s="38">
        <v>86</v>
      </c>
      <c r="B98" s="30" t="s">
        <v>284</v>
      </c>
      <c r="C98" s="30" t="s">
        <v>1353</v>
      </c>
      <c r="D98" s="31">
        <v>800099095</v>
      </c>
      <c r="E98" s="31">
        <v>215652356</v>
      </c>
      <c r="F98" s="32" t="s">
        <v>285</v>
      </c>
      <c r="G98" s="33">
        <v>72506355873</v>
      </c>
      <c r="H98" s="33">
        <v>0</v>
      </c>
      <c r="I98" s="3">
        <v>1691525504</v>
      </c>
      <c r="J98" s="3">
        <v>1973236689</v>
      </c>
      <c r="K98" s="3">
        <v>61095969584</v>
      </c>
      <c r="L98" s="3"/>
      <c r="M98" s="3"/>
      <c r="N98" s="3"/>
      <c r="O98" s="3"/>
      <c r="P98" s="34">
        <f t="shared" si="5"/>
        <v>137267087650</v>
      </c>
      <c r="Q98" s="165">
        <v>57199915312</v>
      </c>
      <c r="R98" s="3">
        <f>IFERROR(VLOOKUP(D98,[9]ServNOMINA!$F$16:$M$112,8,0),0)</f>
        <v>9606705781</v>
      </c>
      <c r="S98" s="3">
        <f>IFERROR(VLOOKUP(D98,[9]ServOTROS!$F$16:$M$112,8,0),0)</f>
        <v>195581516</v>
      </c>
      <c r="T98" s="3">
        <f>IFERROR(VLOOKUP(D98,[9]CANCEL!$F$16:$M$48,8,0),0)</f>
        <v>0</v>
      </c>
      <c r="U98" s="3">
        <f>IFERROR(VLOOKUP(B98,[10]Aaf_PENSION!$C$16:$M$112,11,0)+VLOOKUP(B98,[11]Aaf_PENSION!$C$16:$M$112,11,0),0)</f>
        <v>212943339</v>
      </c>
      <c r="V98" s="3">
        <f>IFERROR(VLOOKUP(B98,[10]Aaf_SALUD!$C$16:$M$112,11,0)+VLOOKUP(B98,[11]Aaf_SALUD!$C$16:$M$112,11,0),0)</f>
        <v>212943338</v>
      </c>
      <c r="W98" s="3">
        <f>IFERROR(VLOOKUP(D98,[9]CALIDAD!$F$16:$M$1122,8,0),0)</f>
        <v>140960459</v>
      </c>
      <c r="X98" s="3"/>
      <c r="Y98" s="3">
        <f>IFERROR(VLOOKUP(B98,[10]Ap_CESANTIAS!$C$16:$M$112,11,0)+VLOOKUP(B98,[11]Ap_CESANTIAS!$C$16:$M$112,11,0),0)</f>
        <v>477326422</v>
      </c>
      <c r="Z98" s="3">
        <f>IFERROR(VLOOKUP(B98,[10]Ap_PENSION!$C$16:$M$112,11,0)+VLOOKUP(B98,[11]Ap_PENSION!$C$16:$M$112,11,0),0)</f>
        <v>249318320</v>
      </c>
      <c r="AA98" s="3">
        <f>IFERROR(VLOOKUP(B98,[10]Ap_SALUD!$C$16:$M$112,11,0)+VLOOKUP(B98,[11]Ap_SALUD!$C$16:$M$112,11,0),0)</f>
        <v>176568357</v>
      </c>
      <c r="AB98" s="3"/>
      <c r="AC98" s="36">
        <f t="shared" si="4"/>
        <v>11272347532</v>
      </c>
      <c r="AD98" s="37">
        <f t="shared" si="7"/>
        <v>68794824806</v>
      </c>
      <c r="AE98" s="144" t="e">
        <f>VLOOKUP(D98,[12]REPNCT004ReporteAuxiliarContabl!$V$21:$W$1157,2,0)</f>
        <v>#N/A</v>
      </c>
      <c r="AF98" s="167" t="e">
        <f t="shared" si="6"/>
        <v>#N/A</v>
      </c>
      <c r="AG98" s="144"/>
      <c r="AI98" s="144"/>
    </row>
    <row r="99" spans="1:35" x14ac:dyDescent="0.25">
      <c r="A99" s="29">
        <v>87</v>
      </c>
      <c r="B99" s="30" t="s">
        <v>286</v>
      </c>
      <c r="C99" s="30" t="s">
        <v>1370</v>
      </c>
      <c r="D99" s="31">
        <v>890399046</v>
      </c>
      <c r="E99" s="31">
        <v>216476364</v>
      </c>
      <c r="F99" s="32" t="s">
        <v>287</v>
      </c>
      <c r="G99" s="33">
        <v>66266713610</v>
      </c>
      <c r="H99" s="33">
        <v>0</v>
      </c>
      <c r="I99" s="3">
        <v>1709352704</v>
      </c>
      <c r="J99" s="3">
        <v>2152160838</v>
      </c>
      <c r="K99" s="3">
        <v>36424742650</v>
      </c>
      <c r="L99" s="3"/>
      <c r="M99" s="3"/>
      <c r="N99" s="3"/>
      <c r="O99" s="3"/>
      <c r="P99" s="34">
        <f t="shared" si="5"/>
        <v>106552969802</v>
      </c>
      <c r="Q99" s="165">
        <v>45503200390</v>
      </c>
      <c r="R99" s="3">
        <f>IFERROR(VLOOKUP(D99,[9]ServNOMINA!$F$16:$M$112,8,0),0)</f>
        <v>7798867865</v>
      </c>
      <c r="S99" s="3">
        <f>IFERROR(VLOOKUP(D99,[9]ServOTROS!$F$16:$M$112,8,0),0)</f>
        <v>0</v>
      </c>
      <c r="T99" s="3">
        <f>IFERROR(VLOOKUP(D99,[9]CANCEL!$F$16:$M$48,8,0),0)</f>
        <v>0</v>
      </c>
      <c r="U99" s="3">
        <f>IFERROR(VLOOKUP(B99,[10]Aaf_PENSION!$C$16:$M$112,11,0)+VLOOKUP(B99,[11]Aaf_PENSION!$C$16:$M$112,11,0),0)</f>
        <v>318085504</v>
      </c>
      <c r="V99" s="3">
        <f>IFERROR(VLOOKUP(B99,[10]Aaf_SALUD!$C$16:$M$112,11,0)+VLOOKUP(B99,[11]Aaf_SALUD!$C$16:$M$112,11,0),0)</f>
        <v>318085504</v>
      </c>
      <c r="W99" s="3">
        <f>IFERROR(VLOOKUP(D99,[9]CALIDAD!$F$16:$M$1122,8,0),0)</f>
        <v>142446059</v>
      </c>
      <c r="X99" s="3"/>
      <c r="Y99" s="3">
        <f>IFERROR(VLOOKUP(B99,[10]Ap_CESANTIAS!$C$16:$M$112,11,0)+VLOOKUP(B99,[11]Ap_CESANTIAS!$C$16:$M$112,11,0),0)</f>
        <v>709467526</v>
      </c>
      <c r="Z99" s="3">
        <f>IFERROR(VLOOKUP(B99,[10]Ap_PENSION!$C$16:$M$112,11,0)+VLOOKUP(B99,[11]Ap_PENSION!$C$16:$M$112,11,0),0)</f>
        <v>372420870</v>
      </c>
      <c r="AA99" s="3">
        <f>IFERROR(VLOOKUP(B99,[10]Ap_SALUD!$C$16:$M$112,11,0)+VLOOKUP(B99,[11]Ap_SALUD!$C$16:$M$112,11,0),0)</f>
        <v>263750138</v>
      </c>
      <c r="AB99" s="3"/>
      <c r="AC99" s="36">
        <f t="shared" si="4"/>
        <v>9923123466</v>
      </c>
      <c r="AD99" s="37">
        <f t="shared" si="7"/>
        <v>51126645946</v>
      </c>
      <c r="AE99" s="144" t="e">
        <f>VLOOKUP(D99,[12]REPNCT004ReporteAuxiliarContabl!$V$21:$W$1157,2,0)</f>
        <v>#N/A</v>
      </c>
      <c r="AF99" s="167" t="e">
        <f t="shared" si="6"/>
        <v>#N/A</v>
      </c>
      <c r="AG99" s="144"/>
      <c r="AI99" s="144"/>
    </row>
    <row r="100" spans="1:35" x14ac:dyDescent="0.25">
      <c r="A100" s="38">
        <v>88</v>
      </c>
      <c r="B100" s="30" t="s">
        <v>288</v>
      </c>
      <c r="C100" s="30" t="s">
        <v>1320</v>
      </c>
      <c r="D100" s="31">
        <v>890114335</v>
      </c>
      <c r="E100" s="31">
        <v>213308433</v>
      </c>
      <c r="F100" s="32" t="s">
        <v>289</v>
      </c>
      <c r="G100" s="33">
        <v>72862150966</v>
      </c>
      <c r="H100" s="33">
        <v>0</v>
      </c>
      <c r="I100" s="3">
        <v>1374412800</v>
      </c>
      <c r="J100" s="3">
        <v>1420201264</v>
      </c>
      <c r="K100" s="3">
        <v>32570533646</v>
      </c>
      <c r="L100" s="3"/>
      <c r="M100" s="3"/>
      <c r="N100" s="3"/>
      <c r="O100" s="3"/>
      <c r="P100" s="34">
        <f t="shared" si="5"/>
        <v>108227298676</v>
      </c>
      <c r="Q100" s="165">
        <v>44292452633</v>
      </c>
      <c r="R100" s="3">
        <f>IFERROR(VLOOKUP(D100,[9]ServNOMINA!$F$16:$M$112,8,0),0)</f>
        <v>5955492080</v>
      </c>
      <c r="S100" s="3">
        <f>IFERROR(VLOOKUP(D100,[9]ServOTROS!$F$16:$M$112,8,0),0)</f>
        <v>1991778027</v>
      </c>
      <c r="T100" s="3">
        <f>IFERROR(VLOOKUP(D100,[9]CANCEL!$F$16:$M$48,8,0),0)</f>
        <v>0</v>
      </c>
      <c r="U100" s="3">
        <f>IFERROR(VLOOKUP(B100,[10]Aaf_PENSION!$C$16:$M$112,11,0)+VLOOKUP(B100,[11]Aaf_PENSION!$C$16:$M$112,11,0),0)</f>
        <v>397700451</v>
      </c>
      <c r="V100" s="3">
        <f>IFERROR(VLOOKUP(B100,[10]Aaf_SALUD!$C$16:$M$112,11,0)+VLOOKUP(B100,[11]Aaf_SALUD!$C$16:$M$112,11,0),0)</f>
        <v>397700450</v>
      </c>
      <c r="W100" s="3">
        <f>IFERROR(VLOOKUP(D100,[9]CALIDAD!$F$16:$M$1122,8,0),0)</f>
        <v>114534400</v>
      </c>
      <c r="X100" s="3"/>
      <c r="Y100" s="3">
        <f>IFERROR(VLOOKUP(B100,[10]Ap_CESANTIAS!$C$16:$M$112,11,0)+VLOOKUP(B100,[11]Ap_CESANTIAS!$C$16:$M$112,11,0),0)</f>
        <v>858146744</v>
      </c>
      <c r="Z100" s="3">
        <f>IFERROR(VLOOKUP(B100,[10]Ap_PENSION!$C$16:$M$112,11,0)+VLOOKUP(B100,[11]Ap_PENSION!$C$16:$M$112,11,0),0)</f>
        <v>465635641</v>
      </c>
      <c r="AA100" s="3">
        <f>IFERROR(VLOOKUP(B100,[10]Ap_SALUD!$C$16:$M$112,11,0)+VLOOKUP(B100,[11]Ap_SALUD!$C$16:$M$112,11,0),0)</f>
        <v>329765260</v>
      </c>
      <c r="AB100" s="3"/>
      <c r="AC100" s="36">
        <f t="shared" si="4"/>
        <v>10510753053</v>
      </c>
      <c r="AD100" s="37">
        <f t="shared" si="7"/>
        <v>53424092990</v>
      </c>
      <c r="AE100" s="144" t="e">
        <f>VLOOKUP(D100,[12]REPNCT004ReporteAuxiliarContabl!$V$21:$W$1157,2,0)</f>
        <v>#N/A</v>
      </c>
      <c r="AF100" s="167" t="e">
        <f t="shared" si="6"/>
        <v>#N/A</v>
      </c>
      <c r="AG100" s="144"/>
      <c r="AI100" s="144"/>
    </row>
    <row r="101" spans="1:35" x14ac:dyDescent="0.25">
      <c r="A101" s="29">
        <v>89</v>
      </c>
      <c r="B101" s="30" t="s">
        <v>290</v>
      </c>
      <c r="C101" s="30" t="s">
        <v>1340</v>
      </c>
      <c r="D101" s="31">
        <v>899999342</v>
      </c>
      <c r="E101" s="31">
        <v>217325473</v>
      </c>
      <c r="F101" s="32" t="s">
        <v>291</v>
      </c>
      <c r="G101" s="33">
        <v>46632544968</v>
      </c>
      <c r="H101" s="33">
        <v>0</v>
      </c>
      <c r="I101" s="3">
        <v>1481505760</v>
      </c>
      <c r="J101" s="3">
        <v>1492745944</v>
      </c>
      <c r="K101" s="3">
        <v>34981031826</v>
      </c>
      <c r="L101" s="3"/>
      <c r="M101" s="3"/>
      <c r="N101" s="3"/>
      <c r="O101" s="3"/>
      <c r="P101" s="34">
        <f t="shared" si="5"/>
        <v>84587828498</v>
      </c>
      <c r="Q101" s="165">
        <v>38056084438</v>
      </c>
      <c r="R101" s="3">
        <f>IFERROR(VLOOKUP(D101,[9]ServNOMINA!$F$16:$M$112,8,0),0)</f>
        <v>6511555140</v>
      </c>
      <c r="S101" s="3">
        <f>IFERROR(VLOOKUP(D101,[9]ServOTROS!$F$16:$M$112,8,0),0)</f>
        <v>647298540</v>
      </c>
      <c r="T101" s="3">
        <f>IFERROR(VLOOKUP(D101,[9]CANCEL!$F$16:$M$48,8,0),0)</f>
        <v>0</v>
      </c>
      <c r="U101" s="3">
        <f>IFERROR(VLOOKUP(B101,[10]Aaf_PENSION!$C$16:$M$112,11,0)+VLOOKUP(B101,[11]Aaf_PENSION!$C$16:$M$112,11,0),0)</f>
        <v>141516428</v>
      </c>
      <c r="V101" s="3">
        <f>IFERROR(VLOOKUP(B101,[10]Aaf_SALUD!$C$16:$M$112,11,0)+VLOOKUP(B101,[11]Aaf_SALUD!$C$16:$M$112,11,0),0)</f>
        <v>141516428</v>
      </c>
      <c r="W101" s="3">
        <f>IFERROR(VLOOKUP(D101,[9]CALIDAD!$F$16:$M$1122,8,0),0)</f>
        <v>123458813</v>
      </c>
      <c r="X101" s="3"/>
      <c r="Y101" s="3">
        <f>IFERROR(VLOOKUP(B101,[10]Ap_CESANTIAS!$C$16:$M$112,11,0)+VLOOKUP(B101,[11]Ap_CESANTIAS!$C$16:$M$112,11,0),0)</f>
        <v>327678508</v>
      </c>
      <c r="Z101" s="3">
        <f>IFERROR(VLOOKUP(B101,[10]Ap_PENSION!$C$16:$M$112,11,0)+VLOOKUP(B101,[11]Ap_PENSION!$C$16:$M$112,11,0),0)</f>
        <v>165690264</v>
      </c>
      <c r="AA101" s="3">
        <f>IFERROR(VLOOKUP(B101,[10]Ap_SALUD!$C$16:$M$112,11,0)+VLOOKUP(B101,[11]Ap_SALUD!$C$16:$M$112,11,0),0)</f>
        <v>117342592</v>
      </c>
      <c r="AB101" s="3"/>
      <c r="AC101" s="36">
        <f t="shared" si="4"/>
        <v>8176056713</v>
      </c>
      <c r="AD101" s="37">
        <f t="shared" si="7"/>
        <v>38355687347</v>
      </c>
      <c r="AE101" s="144" t="e">
        <f>VLOOKUP(D101,[12]REPNCT004ReporteAuxiliarContabl!$V$21:$W$1157,2,0)</f>
        <v>#N/A</v>
      </c>
      <c r="AF101" s="167" t="e">
        <f t="shared" si="6"/>
        <v>#N/A</v>
      </c>
      <c r="AG101" s="144"/>
      <c r="AI101" s="144"/>
    </row>
    <row r="102" spans="1:35" x14ac:dyDescent="0.25">
      <c r="A102" s="38">
        <v>90</v>
      </c>
      <c r="B102" s="30" t="s">
        <v>292</v>
      </c>
      <c r="C102" s="30" t="s">
        <v>1363</v>
      </c>
      <c r="D102" s="31">
        <v>890205383</v>
      </c>
      <c r="E102" s="31">
        <v>214768547</v>
      </c>
      <c r="F102" s="32" t="s">
        <v>293</v>
      </c>
      <c r="G102" s="33">
        <v>106347520508</v>
      </c>
      <c r="H102" s="33">
        <v>0</v>
      </c>
      <c r="I102" s="3">
        <v>2213040736</v>
      </c>
      <c r="J102" s="3">
        <v>2393513992</v>
      </c>
      <c r="K102" s="3">
        <v>64454972076</v>
      </c>
      <c r="L102" s="3"/>
      <c r="M102" s="3"/>
      <c r="N102" s="3"/>
      <c r="O102" s="3"/>
      <c r="P102" s="34">
        <f t="shared" si="5"/>
        <v>175409047312</v>
      </c>
      <c r="Q102" s="165">
        <v>72540632442</v>
      </c>
      <c r="R102" s="3">
        <f>IFERROR(VLOOKUP(D102,[9]ServNOMINA!$F$16:$M$112,8,0),0)</f>
        <v>12490222436</v>
      </c>
      <c r="S102" s="3">
        <f>IFERROR(VLOOKUP(D102,[9]ServOTROS!$F$16:$M$112,8,0),0)</f>
        <v>688193446</v>
      </c>
      <c r="T102" s="3">
        <f>IFERROR(VLOOKUP(D102,[9]CANCEL!$F$16:$M$48,8,0),0)</f>
        <v>0</v>
      </c>
      <c r="U102" s="3">
        <f>IFERROR(VLOOKUP(B102,[10]Aaf_PENSION!$C$16:$M$112,11,0)+VLOOKUP(B102,[11]Aaf_PENSION!$C$16:$M$112,11,0),0)</f>
        <v>504994085</v>
      </c>
      <c r="V102" s="3">
        <f>IFERROR(VLOOKUP(B102,[10]Aaf_SALUD!$C$16:$M$112,11,0)+VLOOKUP(B102,[11]Aaf_SALUD!$C$16:$M$112,11,0),0)</f>
        <v>504994084</v>
      </c>
      <c r="W102" s="3">
        <f>IFERROR(VLOOKUP(D102,[9]CALIDAD!$F$16:$M$1122,8,0),0)</f>
        <v>184420061</v>
      </c>
      <c r="X102" s="3"/>
      <c r="Y102" s="3">
        <f>IFERROR(VLOOKUP(B102,[10]Ap_CESANTIAS!$C$16:$M$112,11,0)+VLOOKUP(B102,[11]Ap_CESANTIAS!$C$16:$M$112,11,0),0)</f>
        <v>1124243572</v>
      </c>
      <c r="Z102" s="3">
        <f>IFERROR(VLOOKUP(B102,[10]Ap_PENSION!$C$16:$M$112,11,0)+VLOOKUP(B102,[11]Ap_PENSION!$C$16:$M$112,11,0),0)</f>
        <v>591257174</v>
      </c>
      <c r="AA102" s="3">
        <f>IFERROR(VLOOKUP(B102,[10]Ap_SALUD!$C$16:$M$112,11,0)+VLOOKUP(B102,[11]Ap_SALUD!$C$16:$M$112,11,0),0)</f>
        <v>418730995</v>
      </c>
      <c r="AB102" s="3"/>
      <c r="AC102" s="36">
        <f t="shared" si="4"/>
        <v>16507055853</v>
      </c>
      <c r="AD102" s="37">
        <f t="shared" si="7"/>
        <v>86361359017</v>
      </c>
      <c r="AE102" s="144" t="e">
        <f>VLOOKUP(D102,[12]REPNCT004ReporteAuxiliarContabl!$V$21:$W$1157,2,0)</f>
        <v>#N/A</v>
      </c>
      <c r="AF102" s="167" t="e">
        <f t="shared" si="6"/>
        <v>#N/A</v>
      </c>
      <c r="AG102" s="144"/>
      <c r="AI102" s="144"/>
    </row>
    <row r="103" spans="1:35" x14ac:dyDescent="0.25">
      <c r="A103" s="29">
        <v>91</v>
      </c>
      <c r="B103" s="30" t="s">
        <v>294</v>
      </c>
      <c r="C103" s="30" t="s">
        <v>1345</v>
      </c>
      <c r="D103" s="31">
        <v>891180077</v>
      </c>
      <c r="E103" s="31">
        <v>215141551</v>
      </c>
      <c r="F103" s="32" t="s">
        <v>295</v>
      </c>
      <c r="G103" s="33">
        <v>96058021339</v>
      </c>
      <c r="H103" s="33">
        <v>0</v>
      </c>
      <c r="I103" s="3">
        <v>2826699136</v>
      </c>
      <c r="J103" s="3">
        <v>2757994934</v>
      </c>
      <c r="K103" s="3">
        <v>64170528441</v>
      </c>
      <c r="L103" s="3"/>
      <c r="M103" s="3"/>
      <c r="N103" s="3"/>
      <c r="O103" s="3"/>
      <c r="P103" s="34">
        <f t="shared" si="5"/>
        <v>165813243850</v>
      </c>
      <c r="Q103" s="165">
        <v>66735409424</v>
      </c>
      <c r="R103" s="3">
        <f>IFERROR(VLOOKUP(D103,[9]ServNOMINA!$F$16:$M$112,8,0),0)</f>
        <v>12418335595</v>
      </c>
      <c r="S103" s="3">
        <f>IFERROR(VLOOKUP(D103,[9]ServOTROS!$F$16:$M$112,8,0),0)</f>
        <v>373968001</v>
      </c>
      <c r="T103" s="3">
        <f>IFERROR(VLOOKUP(D103,[9]CANCEL!$F$16:$M$48,8,0),0)</f>
        <v>0</v>
      </c>
      <c r="U103" s="3">
        <f>IFERROR(VLOOKUP(B103,[10]Aaf_PENSION!$C$16:$M$112,11,0)+VLOOKUP(B103,[11]Aaf_PENSION!$C$16:$M$112,11,0),0)</f>
        <v>563332412</v>
      </c>
      <c r="V103" s="3">
        <f>IFERROR(VLOOKUP(B103,[10]Aaf_SALUD!$C$16:$M$112,11,0)+VLOOKUP(B103,[11]Aaf_SALUD!$C$16:$M$112,11,0),0)</f>
        <v>563332413</v>
      </c>
      <c r="W103" s="3">
        <f>IFERROR(VLOOKUP(D103,[9]CALIDAD!$F$16:$M$1122,8,0),0)</f>
        <v>235558261</v>
      </c>
      <c r="X103" s="3"/>
      <c r="Y103" s="3">
        <f>IFERROR(VLOOKUP(B103,[10]Ap_CESANTIAS!$C$16:$M$112,11,0)+VLOOKUP(B103,[11]Ap_CESANTIAS!$C$16:$M$112,11,0),0)</f>
        <v>1292956904</v>
      </c>
      <c r="Z103" s="3">
        <f>IFERROR(VLOOKUP(B103,[10]Ap_PENSION!$C$16:$M$112,11,0)+VLOOKUP(B103,[11]Ap_PENSION!$C$16:$M$112,11,0),0)</f>
        <v>662368032</v>
      </c>
      <c r="AA103" s="3">
        <f>IFERROR(VLOOKUP(B103,[10]Ap_SALUD!$C$16:$M$112,11,0)+VLOOKUP(B103,[11]Ap_SALUD!$C$16:$M$112,11,0),0)</f>
        <v>469092026</v>
      </c>
      <c r="AB103" s="3"/>
      <c r="AC103" s="36">
        <f t="shared" si="4"/>
        <v>16578943644</v>
      </c>
      <c r="AD103" s="37">
        <f t="shared" si="7"/>
        <v>82498890782</v>
      </c>
      <c r="AE103" s="144" t="e">
        <f>VLOOKUP(D103,[12]REPNCT004ReporteAuxiliarContabl!$V$21:$W$1157,2,0)</f>
        <v>#N/A</v>
      </c>
      <c r="AF103" s="167" t="e">
        <f t="shared" si="6"/>
        <v>#N/A</v>
      </c>
      <c r="AG103" s="144"/>
      <c r="AI103" s="144"/>
    </row>
    <row r="104" spans="1:35" x14ac:dyDescent="0.25">
      <c r="A104" s="38">
        <v>92</v>
      </c>
      <c r="B104" s="30" t="s">
        <v>296</v>
      </c>
      <c r="C104" s="30" t="s">
        <v>1317</v>
      </c>
      <c r="D104" s="31">
        <v>890980331</v>
      </c>
      <c r="E104" s="31">
        <v>213105631</v>
      </c>
      <c r="F104" s="32" t="s">
        <v>297</v>
      </c>
      <c r="G104" s="33">
        <v>29665300264</v>
      </c>
      <c r="H104" s="33">
        <v>0</v>
      </c>
      <c r="I104" s="3">
        <v>618102200</v>
      </c>
      <c r="J104" s="3">
        <v>692116820</v>
      </c>
      <c r="K104" s="3">
        <v>11573707426</v>
      </c>
      <c r="L104" s="3"/>
      <c r="M104" s="3"/>
      <c r="N104" s="3"/>
      <c r="O104" s="3"/>
      <c r="P104" s="34">
        <f t="shared" si="5"/>
        <v>42549226710</v>
      </c>
      <c r="Q104" s="165">
        <v>16504277306</v>
      </c>
      <c r="R104" s="3">
        <f>IFERROR(VLOOKUP(D104,[9]ServNOMINA!$F$16:$M$112,8,0),0)</f>
        <v>3731989203</v>
      </c>
      <c r="S104" s="3">
        <f>IFERROR(VLOOKUP(D104,[9]ServOTROS!$F$16:$M$112,8,0),0)</f>
        <v>124633556</v>
      </c>
      <c r="T104" s="3">
        <f>IFERROR(VLOOKUP(D104,[9]CANCEL!$F$16:$M$48,8,0),0)</f>
        <v>0</v>
      </c>
      <c r="U104" s="3">
        <f>IFERROR(VLOOKUP(B104,[10]Aaf_PENSION!$C$16:$M$112,11,0)+VLOOKUP(B104,[11]Aaf_PENSION!$C$16:$M$112,11,0),0)</f>
        <v>127593112</v>
      </c>
      <c r="V104" s="3">
        <f>IFERROR(VLOOKUP(B104,[10]Aaf_SALUD!$C$16:$M$112,11,0)+VLOOKUP(B104,[11]Aaf_SALUD!$C$16:$M$112,11,0),0)</f>
        <v>127593112</v>
      </c>
      <c r="W104" s="3">
        <f>IFERROR(VLOOKUP(D104,[9]CALIDAD!$F$16:$M$1122,8,0),0)</f>
        <v>51508517</v>
      </c>
      <c r="X104" s="3"/>
      <c r="Y104" s="3">
        <f>IFERROR(VLOOKUP(B104,[10]Ap_CESANTIAS!$C$16:$M$112,11,0)+VLOOKUP(B104,[11]Ap_CESANTIAS!$C$16:$M$112,11,0),0)</f>
        <v>285980556</v>
      </c>
      <c r="Z104" s="3">
        <f>IFERROR(VLOOKUP(B104,[10]Ap_PENSION!$C$16:$M$112,11,0)+VLOOKUP(B104,[11]Ap_PENSION!$C$16:$M$112,11,0),0)</f>
        <v>149388567</v>
      </c>
      <c r="AA104" s="3">
        <f>IFERROR(VLOOKUP(B104,[10]Ap_SALUD!$C$16:$M$112,11,0)+VLOOKUP(B104,[11]Ap_SALUD!$C$16:$M$112,11,0),0)</f>
        <v>105797657</v>
      </c>
      <c r="AB104" s="3"/>
      <c r="AC104" s="36">
        <f t="shared" si="4"/>
        <v>4704484280</v>
      </c>
      <c r="AD104" s="37">
        <f t="shared" si="7"/>
        <v>21340465124</v>
      </c>
      <c r="AE104" s="144" t="e">
        <f>VLOOKUP(D104,[12]REPNCT004ReporteAuxiliarContabl!$V$21:$W$1157,2,0)</f>
        <v>#N/A</v>
      </c>
      <c r="AF104" s="167" t="e">
        <f t="shared" si="6"/>
        <v>#N/A</v>
      </c>
      <c r="AG104" s="144"/>
      <c r="AI104" s="144"/>
    </row>
    <row r="105" spans="1:35" x14ac:dyDescent="0.25">
      <c r="A105" s="29">
        <v>93</v>
      </c>
      <c r="B105" s="30" t="s">
        <v>298</v>
      </c>
      <c r="C105" s="30" t="s">
        <v>1374</v>
      </c>
      <c r="D105" s="31">
        <v>891855017</v>
      </c>
      <c r="E105" s="31">
        <v>210185001</v>
      </c>
      <c r="F105" s="32" t="s">
        <v>299</v>
      </c>
      <c r="G105" s="33">
        <v>123792438868</v>
      </c>
      <c r="H105" s="33">
        <v>0</v>
      </c>
      <c r="I105" s="3">
        <v>3153206848</v>
      </c>
      <c r="J105" s="3">
        <v>3320157187</v>
      </c>
      <c r="K105" s="3">
        <v>50709289448</v>
      </c>
      <c r="L105" s="3"/>
      <c r="M105" s="3"/>
      <c r="N105" s="3"/>
      <c r="O105" s="3"/>
      <c r="P105" s="34">
        <f t="shared" si="5"/>
        <v>180975092351</v>
      </c>
      <c r="Q105" s="165">
        <v>74335440794</v>
      </c>
      <c r="R105" s="3">
        <f>IFERROR(VLOOKUP(D105,[9]ServNOMINA!$F$16:$M$112,8,0),0)</f>
        <v>17162930649</v>
      </c>
      <c r="S105" s="3">
        <f>IFERROR(VLOOKUP(D105,[9]ServOTROS!$F$16:$M$112,8,0),0)</f>
        <v>301310961</v>
      </c>
      <c r="T105" s="3">
        <f>IFERROR(VLOOKUP(D105,[9]CANCEL!$F$16:$M$48,8,0),0)</f>
        <v>0</v>
      </c>
      <c r="U105" s="3">
        <f>IFERROR(VLOOKUP(B105,[10]Aaf_PENSION!$C$16:$M$112,11,0)+VLOOKUP(B105,[11]Aaf_PENSION!$C$16:$M$112,11,0),0)</f>
        <v>621123751</v>
      </c>
      <c r="V105" s="3">
        <f>IFERROR(VLOOKUP(B105,[10]Aaf_SALUD!$C$16:$M$112,11,0)+VLOOKUP(B105,[11]Aaf_SALUD!$C$16:$M$112,11,0),0)</f>
        <v>621123751</v>
      </c>
      <c r="W105" s="3">
        <f>IFERROR(VLOOKUP(D105,[9]CALIDAD!$F$16:$M$1122,8,0),0)</f>
        <v>262767237</v>
      </c>
      <c r="X105" s="3"/>
      <c r="Y105" s="3">
        <f>IFERROR(VLOOKUP(B105,[10]Ap_CESANTIAS!$C$16:$M$112,11,0)+VLOOKUP(B105,[11]Ap_CESANTIAS!$C$16:$M$112,11,0),0)</f>
        <v>1368679432</v>
      </c>
      <c r="Z105" s="3">
        <f>IFERROR(VLOOKUP(B105,[10]Ap_PENSION!$C$16:$M$112,11,0)+VLOOKUP(B105,[11]Ap_PENSION!$C$16:$M$112,11,0),0)</f>
        <v>727224110</v>
      </c>
      <c r="AA105" s="3">
        <f>IFERROR(VLOOKUP(B105,[10]Ap_SALUD!$C$16:$M$112,11,0)+VLOOKUP(B105,[11]Ap_SALUD!$C$16:$M$112,11,0),0)</f>
        <v>515023392</v>
      </c>
      <c r="AB105" s="3"/>
      <c r="AC105" s="36">
        <f t="shared" si="4"/>
        <v>21580183283</v>
      </c>
      <c r="AD105" s="37">
        <f t="shared" si="7"/>
        <v>85059468274</v>
      </c>
      <c r="AE105" s="144" t="e">
        <f>VLOOKUP(D105,[12]REPNCT004ReporteAuxiliarContabl!$V$21:$W$1157,2,0)</f>
        <v>#N/A</v>
      </c>
      <c r="AF105" s="167" t="e">
        <f t="shared" si="6"/>
        <v>#N/A</v>
      </c>
      <c r="AG105" s="144"/>
      <c r="AI105" s="144"/>
    </row>
    <row r="106" spans="1:35" x14ac:dyDescent="0.25">
      <c r="A106" s="38">
        <v>94</v>
      </c>
      <c r="B106" s="30" t="s">
        <v>300</v>
      </c>
      <c r="C106" s="30" t="s">
        <v>1342</v>
      </c>
      <c r="D106" s="31">
        <v>899999318</v>
      </c>
      <c r="E106" s="31">
        <v>219925899</v>
      </c>
      <c r="F106" s="32" t="s">
        <v>301</v>
      </c>
      <c r="G106" s="33">
        <v>57322725421</v>
      </c>
      <c r="H106" s="33">
        <v>0</v>
      </c>
      <c r="I106" s="3">
        <v>1394339392</v>
      </c>
      <c r="J106" s="3">
        <v>1598029606</v>
      </c>
      <c r="K106" s="3">
        <v>34769661993</v>
      </c>
      <c r="L106" s="3"/>
      <c r="M106" s="3"/>
      <c r="N106" s="3"/>
      <c r="O106" s="3"/>
      <c r="P106" s="34">
        <f t="shared" si="5"/>
        <v>95084756412</v>
      </c>
      <c r="Q106" s="165">
        <v>40020426027</v>
      </c>
      <c r="R106" s="3">
        <v>7971482077</v>
      </c>
      <c r="S106" s="3">
        <f>IFERROR(VLOOKUP(D106,[9]ServOTROS!$F$16:$M$112,8,0),0)</f>
        <v>34640309</v>
      </c>
      <c r="T106" s="3">
        <f>IFERROR(VLOOKUP(D106,[9]CANCEL!$F$16:$M$48,8,0),0)</f>
        <v>0</v>
      </c>
      <c r="U106" s="3">
        <f>IFERROR(VLOOKUP(B106,[10]Aaf_PENSION!$C$16:$M$112,11,0)+VLOOKUP(B106,[11]Aaf_PENSION!$C$16:$M$112,11,0),0)</f>
        <v>206655293</v>
      </c>
      <c r="V106" s="3">
        <f>IFERROR(VLOOKUP(B106,[10]Aaf_SALUD!$C$16:$M$112,11,0)+VLOOKUP(B106,[11]Aaf_SALUD!$C$16:$M$112,11,0),0)</f>
        <v>206655292</v>
      </c>
      <c r="W106" s="3">
        <f>IFERROR(VLOOKUP(D106,[9]CALIDAD!$F$16:$M$1122,8,0),0)</f>
        <v>116194949</v>
      </c>
      <c r="X106" s="3"/>
      <c r="Y106" s="3">
        <f>IFERROR(VLOOKUP(B106,[10]Ap_CESANTIAS!$C$16:$M$112,11,0)+VLOOKUP(B106,[11]Ap_CESANTIAS!$C$16:$M$112,11,0),0)</f>
        <v>448872655</v>
      </c>
      <c r="Z106" s="3">
        <f>IFERROR(VLOOKUP(B106,[10]Ap_PENSION!$C$16:$M$112,11,0)+VLOOKUP(B106,[11]Ap_PENSION!$C$16:$M$112,11,0),0)</f>
        <v>241956150</v>
      </c>
      <c r="AA106" s="3">
        <f>IFERROR(VLOOKUP(B106,[10]Ap_SALUD!$C$16:$M$112,11,0)+VLOOKUP(B106,[11]Ap_SALUD!$C$16:$M$112,11,0),0)</f>
        <v>171354435</v>
      </c>
      <c r="AB106" s="3"/>
      <c r="AC106" s="36">
        <f t="shared" si="4"/>
        <v>9397811160</v>
      </c>
      <c r="AD106" s="37">
        <f t="shared" si="7"/>
        <v>45666519225</v>
      </c>
      <c r="AE106" s="144" t="e">
        <f>VLOOKUP(D106,[12]REPNCT004ReporteAuxiliarContabl!$V$21:$W$1157,2,0)</f>
        <v>#N/A</v>
      </c>
      <c r="AF106" s="167" t="e">
        <f t="shared" si="6"/>
        <v>#N/A</v>
      </c>
      <c r="AG106" s="144"/>
      <c r="AI106" s="144"/>
    </row>
    <row r="107" spans="1:35" x14ac:dyDescent="0.25">
      <c r="A107" s="29">
        <v>95</v>
      </c>
      <c r="B107" s="30" t="s">
        <v>302</v>
      </c>
      <c r="C107" s="30" t="s">
        <v>1373</v>
      </c>
      <c r="D107" s="31">
        <v>890399025</v>
      </c>
      <c r="E107" s="31">
        <v>219276892</v>
      </c>
      <c r="F107" s="32" t="s">
        <v>303</v>
      </c>
      <c r="G107" s="33">
        <v>57763485823</v>
      </c>
      <c r="H107" s="33">
        <v>0</v>
      </c>
      <c r="I107" s="3">
        <v>1234785616</v>
      </c>
      <c r="J107" s="3">
        <v>1465912622</v>
      </c>
      <c r="K107" s="3">
        <v>34203611786</v>
      </c>
      <c r="L107" s="3"/>
      <c r="M107" s="3"/>
      <c r="N107" s="3"/>
      <c r="O107" s="3"/>
      <c r="P107" s="34">
        <f t="shared" si="5"/>
        <v>94667795847</v>
      </c>
      <c r="Q107" s="165">
        <v>39735379888</v>
      </c>
      <c r="R107" s="3">
        <f>IFERROR(VLOOKUP(D107,[9]ServNOMINA!$F$16:$M$112,8,0),0)</f>
        <v>6808244443</v>
      </c>
      <c r="S107" s="3">
        <f>IFERROR(VLOOKUP(D107,[9]ServOTROS!$F$16:$M$112,8,0),0)</f>
        <v>124692205</v>
      </c>
      <c r="T107" s="3">
        <f>IFERROR(VLOOKUP(D107,[9]CANCEL!$F$16:$M$48,8,0),0)</f>
        <v>0</v>
      </c>
      <c r="U107" s="3">
        <f>IFERROR(VLOOKUP(B107,[10]Aaf_PENSION!$C$16:$M$112,11,0)+VLOOKUP(B107,[11]Aaf_PENSION!$C$16:$M$112,11,0),0)</f>
        <v>143613331</v>
      </c>
      <c r="V107" s="3">
        <f>IFERROR(VLOOKUP(B107,[10]Aaf_SALUD!$C$16:$M$112,11,0)+VLOOKUP(B107,[11]Aaf_SALUD!$C$16:$M$112,11,0),0)</f>
        <v>143613331</v>
      </c>
      <c r="W107" s="3">
        <f>IFERROR(VLOOKUP(D107,[9]CALIDAD!$F$16:$M$1122,8,0),0)</f>
        <v>102898801</v>
      </c>
      <c r="X107" s="3"/>
      <c r="Y107" s="3">
        <f>IFERROR(VLOOKUP(B107,[10]Ap_CESANTIAS!$C$16:$M$112,11,0)+VLOOKUP(B107,[11]Ap_CESANTIAS!$C$16:$M$112,11,0),0)</f>
        <v>337051208</v>
      </c>
      <c r="Z107" s="3">
        <f>IFERROR(VLOOKUP(B107,[10]Ap_PENSION!$C$16:$M$112,11,0)+VLOOKUP(B107,[11]Ap_PENSION!$C$16:$M$112,11,0),0)</f>
        <v>168145360</v>
      </c>
      <c r="AA107" s="3">
        <f>IFERROR(VLOOKUP(B107,[10]Ap_SALUD!$C$16:$M$112,11,0)+VLOOKUP(B107,[11]Ap_SALUD!$C$16:$M$112,11,0),0)</f>
        <v>119081302</v>
      </c>
      <c r="AB107" s="3"/>
      <c r="AC107" s="36">
        <f t="shared" si="4"/>
        <v>7947339981</v>
      </c>
      <c r="AD107" s="37">
        <f t="shared" si="7"/>
        <v>46985075978</v>
      </c>
      <c r="AE107" s="144" t="e">
        <f>VLOOKUP(D107,[12]REPNCT004ReporteAuxiliarContabl!$V$21:$W$1157,2,0)</f>
        <v>#N/A</v>
      </c>
      <c r="AF107" s="167" t="e">
        <f t="shared" si="6"/>
        <v>#N/A</v>
      </c>
      <c r="AG107" s="144"/>
      <c r="AI107" s="144"/>
    </row>
    <row r="108" spans="1:35" x14ac:dyDescent="0.25">
      <c r="A108" s="38">
        <v>96</v>
      </c>
      <c r="B108" s="30" t="s">
        <v>304</v>
      </c>
      <c r="C108" s="30" t="s">
        <v>1337</v>
      </c>
      <c r="D108" s="31">
        <v>899999433</v>
      </c>
      <c r="E108" s="31">
        <v>218625286</v>
      </c>
      <c r="F108" s="32" t="s">
        <v>305</v>
      </c>
      <c r="G108" s="33">
        <v>38695647684</v>
      </c>
      <c r="H108" s="33">
        <v>0</v>
      </c>
      <c r="I108" s="3">
        <v>853330736</v>
      </c>
      <c r="J108" s="3">
        <v>1007440994</v>
      </c>
      <c r="K108" s="3">
        <v>11845785076</v>
      </c>
      <c r="L108" s="3"/>
      <c r="M108" s="3"/>
      <c r="N108" s="3"/>
      <c r="O108" s="3"/>
      <c r="P108" s="34">
        <f t="shared" si="5"/>
        <v>52402204490</v>
      </c>
      <c r="Q108" s="165">
        <v>21707280332</v>
      </c>
      <c r="R108" s="3">
        <f>IFERROR(VLOOKUP(D108,[9]ServNOMINA!$F$16:$M$112,8,0),0)</f>
        <v>4806038514</v>
      </c>
      <c r="S108" s="3">
        <f>IFERROR(VLOOKUP(D108,[9]ServOTROS!$F$16:$M$112,8,0),0)</f>
        <v>361377198</v>
      </c>
      <c r="T108" s="3">
        <f>IFERROR(VLOOKUP(D108,[9]CANCEL!$F$16:$M$48,8,0),0)</f>
        <v>0</v>
      </c>
      <c r="U108" s="3">
        <f>IFERROR(VLOOKUP(B108,[10]Aaf_PENSION!$C$16:$M$112,11,0)+VLOOKUP(B108,[11]Aaf_PENSION!$C$16:$M$112,11,0),0)</f>
        <v>165655483</v>
      </c>
      <c r="V108" s="3">
        <f>IFERROR(VLOOKUP(B108,[10]Aaf_SALUD!$C$16:$M$112,11,0)+VLOOKUP(B108,[11]Aaf_SALUD!$C$16:$M$112,11,0),0)</f>
        <v>165655483</v>
      </c>
      <c r="W108" s="3">
        <f>IFERROR(VLOOKUP(D108,[9]CALIDAD!$F$16:$M$1122,8,0),0)</f>
        <v>71110895</v>
      </c>
      <c r="X108" s="3"/>
      <c r="Y108" s="3">
        <f>IFERROR(VLOOKUP(B108,[10]Ap_CESANTIAS!$C$16:$M$112,11,0)+VLOOKUP(B108,[11]Ap_CESANTIAS!$C$16:$M$112,11,0),0)</f>
        <v>365062938</v>
      </c>
      <c r="Z108" s="3">
        <f>IFERROR(VLOOKUP(B108,[10]Ap_PENSION!$C$16:$M$112,11,0)+VLOOKUP(B108,[11]Ap_PENSION!$C$16:$M$112,11,0),0)</f>
        <v>193952753</v>
      </c>
      <c r="AA108" s="3">
        <f>IFERROR(VLOOKUP(B108,[10]Ap_SALUD!$C$16:$M$112,11,0)+VLOOKUP(B108,[11]Ap_SALUD!$C$16:$M$112,11,0),0)</f>
        <v>137358213</v>
      </c>
      <c r="AB108" s="3"/>
      <c r="AC108" s="36">
        <f t="shared" si="4"/>
        <v>6266211477</v>
      </c>
      <c r="AD108" s="37">
        <f t="shared" si="7"/>
        <v>24428712681</v>
      </c>
      <c r="AE108" s="144" t="e">
        <f>VLOOKUP(D108,[12]REPNCT004ReporteAuxiliarContabl!$V$21:$W$1157,2,0)</f>
        <v>#N/A</v>
      </c>
      <c r="AF108" s="167" t="e">
        <f t="shared" si="6"/>
        <v>#N/A</v>
      </c>
      <c r="AG108" s="144"/>
      <c r="AI108" s="144"/>
    </row>
    <row r="109" spans="1:35" x14ac:dyDescent="0.25">
      <c r="A109" s="29">
        <v>97</v>
      </c>
      <c r="B109" s="30" t="s">
        <v>306</v>
      </c>
      <c r="C109" s="30" t="s">
        <v>1315</v>
      </c>
      <c r="D109" s="31">
        <v>890980782</v>
      </c>
      <c r="E109" s="31">
        <v>218005380</v>
      </c>
      <c r="F109" s="32" t="s">
        <v>307</v>
      </c>
      <c r="G109" s="33">
        <v>21866876998</v>
      </c>
      <c r="H109" s="33">
        <v>0</v>
      </c>
      <c r="I109" s="3">
        <v>524415600</v>
      </c>
      <c r="J109" s="3">
        <v>508074469</v>
      </c>
      <c r="K109" s="3">
        <v>11433757505</v>
      </c>
      <c r="L109" s="3"/>
      <c r="M109" s="3"/>
      <c r="N109" s="3"/>
      <c r="O109" s="3"/>
      <c r="P109" s="34">
        <f t="shared" si="5"/>
        <v>34333124572</v>
      </c>
      <c r="Q109" s="165">
        <v>17323198483</v>
      </c>
      <c r="R109" s="3">
        <f>IFERROR(VLOOKUP(D109,[9]ServNOMINA!$F$16:$M$112,8,0),0)</f>
        <v>2453929742</v>
      </c>
      <c r="S109" s="3">
        <f>IFERROR(VLOOKUP(D109,[9]ServOTROS!$F$16:$M$112,8,0),0)</f>
        <v>66639645</v>
      </c>
      <c r="T109" s="3">
        <f>IFERROR(VLOOKUP(D109,[9]CANCEL!$F$16:$M$48,8,0),0)</f>
        <v>0</v>
      </c>
      <c r="U109" s="3">
        <f>IFERROR(VLOOKUP(B109,[10]Aaf_PENSION!$C$16:$M$112,11,0)+VLOOKUP(B109,[11]Aaf_PENSION!$C$16:$M$112,11,0),0)</f>
        <v>59865642</v>
      </c>
      <c r="V109" s="3">
        <f>IFERROR(VLOOKUP(B109,[10]Aaf_SALUD!$C$16:$M$112,11,0)+VLOOKUP(B109,[11]Aaf_SALUD!$C$16:$M$112,11,0),0)</f>
        <v>59865641</v>
      </c>
      <c r="W109" s="3">
        <f>IFERROR(VLOOKUP(D109,[9]CALIDAD!$F$16:$M$1122,8,0),0)</f>
        <v>43701300</v>
      </c>
      <c r="X109" s="3"/>
      <c r="Y109" s="3">
        <f>IFERROR(VLOOKUP(B109,[10]Ap_CESANTIAS!$C$16:$M$112,11,0)+VLOOKUP(B109,[11]Ap_CESANTIAS!$C$16:$M$112,11,0),0)</f>
        <v>136993850</v>
      </c>
      <c r="Z109" s="3">
        <f>IFERROR(VLOOKUP(B109,[10]Ap_PENSION!$C$16:$M$112,11,0)+VLOOKUP(B109,[11]Ap_PENSION!$C$16:$M$112,11,0),0)</f>
        <v>70091890</v>
      </c>
      <c r="AA109" s="3">
        <f>IFERROR(VLOOKUP(B109,[10]Ap_SALUD!$C$16:$M$112,11,0)+VLOOKUP(B109,[11]Ap_SALUD!$C$16:$M$112,11,0),0)</f>
        <v>49639393</v>
      </c>
      <c r="AB109" s="3"/>
      <c r="AC109" s="36">
        <f t="shared" si="4"/>
        <v>2940727103</v>
      </c>
      <c r="AD109" s="37">
        <f t="shared" si="7"/>
        <v>14069198986</v>
      </c>
      <c r="AE109" s="144" t="e">
        <f>VLOOKUP(D109,[12]REPNCT004ReporteAuxiliarContabl!$V$21:$W$1157,2,0)</f>
        <v>#N/A</v>
      </c>
      <c r="AF109" s="167" t="e">
        <f t="shared" si="6"/>
        <v>#N/A</v>
      </c>
      <c r="AG109" s="144"/>
      <c r="AI109" s="144"/>
    </row>
    <row r="110" spans="1:35" x14ac:dyDescent="0.25">
      <c r="A110" s="38">
        <v>98</v>
      </c>
      <c r="B110" s="30"/>
      <c r="C110" s="143" t="str">
        <f>VLOOKUP(D110,[8]Hoja1!$A$2:$B$1115,2,0)</f>
        <v>05002</v>
      </c>
      <c r="D110" s="31">
        <v>890981195</v>
      </c>
      <c r="E110" s="31">
        <v>210205002</v>
      </c>
      <c r="F110" s="32" t="s">
        <v>308</v>
      </c>
      <c r="G110" s="33">
        <v>0</v>
      </c>
      <c r="H110" s="33">
        <v>0</v>
      </c>
      <c r="I110" s="3">
        <v>261320612</v>
      </c>
      <c r="J110" s="3">
        <v>286478124</v>
      </c>
      <c r="K110" s="3">
        <v>0</v>
      </c>
      <c r="L110" s="3"/>
      <c r="M110" s="3"/>
      <c r="N110" s="3"/>
      <c r="O110" s="3"/>
      <c r="P110" s="34">
        <f t="shared" si="5"/>
        <v>547798736</v>
      </c>
      <c r="Q110" s="165">
        <v>395361714</v>
      </c>
      <c r="R110" s="3">
        <f>IFERROR(VLOOKUP(D110,[9]ServNOMINA!$F$16:$M$112,8,0),0)</f>
        <v>0</v>
      </c>
      <c r="S110" s="3">
        <f>IFERROR(VLOOKUP(D110,[9]ServOTROS!$F$16:$M$112,8,0),0)</f>
        <v>0</v>
      </c>
      <c r="T110" s="3">
        <f>IFERROR(VLOOKUP(D110,[9]CANCEL!$F$16:$M$48,8,0),0)</f>
        <v>0</v>
      </c>
      <c r="U110" s="3">
        <f>IFERROR(VLOOKUP(B110,[10]Aaf_PENSION!$C$16:$M$112,11,0)+VLOOKUP(B110,[11]Aaf_PENSION!$C$16:$M$112,11,0),0)</f>
        <v>0</v>
      </c>
      <c r="V110" s="3">
        <f>IFERROR(VLOOKUP(B110,[10]Aaf_SALUD!$C$16:$M$112,11,0)+VLOOKUP(B110,[11]Aaf_SALUD!$C$16:$M$112,11,0),0)</f>
        <v>0</v>
      </c>
      <c r="W110" s="3">
        <f>IFERROR(VLOOKUP(D110,[9]CALIDAD!$F$16:$M$1122,8,0),0)</f>
        <v>21776718</v>
      </c>
      <c r="X110" s="3"/>
      <c r="Y110" s="3">
        <f>IFERROR(VLOOKUP(B110,[10]Ap_CESANTIAS!$C$16:$M$112,11,0)+VLOOKUP(B110,[11]Ap_CESANTIAS!$C$16:$M$112,11,0),0)</f>
        <v>0</v>
      </c>
      <c r="Z110" s="3">
        <f>IFERROR(VLOOKUP(B110,[10]Ap_PENSION!$C$16:$M$112,11,0)+VLOOKUP(B110,[11]Ap_PENSION!$C$16:$M$112,11,0),0)</f>
        <v>0</v>
      </c>
      <c r="AA110" s="3">
        <f>IFERROR(VLOOKUP(B110,[10]Ap_SALUD!$C$16:$M$112,11,0)+VLOOKUP(B110,[11]Ap_SALUD!$C$16:$M$112,11,0),0)</f>
        <v>0</v>
      </c>
      <c r="AB110" s="3"/>
      <c r="AC110" s="36">
        <f t="shared" si="4"/>
        <v>21776718</v>
      </c>
      <c r="AD110" s="37">
        <f t="shared" si="7"/>
        <v>130660304</v>
      </c>
      <c r="AE110" s="144" t="e">
        <f>VLOOKUP(D110,[12]REPNCT004ReporteAuxiliarContabl!$V$21:$W$1157,2,0)</f>
        <v>#N/A</v>
      </c>
      <c r="AF110" s="167" t="e">
        <f t="shared" si="6"/>
        <v>#N/A</v>
      </c>
      <c r="AG110" s="144"/>
      <c r="AI110" s="144"/>
    </row>
    <row r="111" spans="1:35" x14ac:dyDescent="0.25">
      <c r="A111" s="29">
        <v>99</v>
      </c>
      <c r="B111" s="61"/>
      <c r="C111" s="143" t="str">
        <f>VLOOKUP(D111,[8]Hoja1!$A$2:$B$1115,2,0)</f>
        <v>05004</v>
      </c>
      <c r="D111" s="31">
        <v>890981251</v>
      </c>
      <c r="E111" s="31">
        <v>210405004</v>
      </c>
      <c r="F111" s="61" t="s">
        <v>309</v>
      </c>
      <c r="G111" s="33">
        <v>0</v>
      </c>
      <c r="H111" s="33">
        <v>0</v>
      </c>
      <c r="I111" s="3">
        <v>30083159</v>
      </c>
      <c r="J111" s="3">
        <v>31268481</v>
      </c>
      <c r="K111" s="3">
        <v>0</v>
      </c>
      <c r="L111" s="3"/>
      <c r="M111" s="3"/>
      <c r="N111" s="3"/>
      <c r="O111" s="3"/>
      <c r="P111" s="34">
        <f t="shared" si="5"/>
        <v>61351640</v>
      </c>
      <c r="Q111" s="165">
        <v>43803131</v>
      </c>
      <c r="R111" s="3">
        <f>IFERROR(VLOOKUP(D111,[9]ServNOMINA!$F$16:$M$112,8,0),0)</f>
        <v>0</v>
      </c>
      <c r="S111" s="3">
        <f>IFERROR(VLOOKUP(D111,[9]ServOTROS!$F$16:$M$112,8,0),0)</f>
        <v>0</v>
      </c>
      <c r="T111" s="3">
        <f>IFERROR(VLOOKUP(D111,[9]CANCEL!$F$16:$M$48,8,0),0)</f>
        <v>0</v>
      </c>
      <c r="U111" s="3">
        <f>IFERROR(VLOOKUP(B111,[10]Aaf_PENSION!$C$16:$M$112,11,0)+VLOOKUP(B111,[11]Aaf_PENSION!$C$16:$M$112,11,0),0)</f>
        <v>0</v>
      </c>
      <c r="V111" s="3">
        <f>IFERROR(VLOOKUP(B111,[10]Aaf_SALUD!$C$16:$M$112,11,0)+VLOOKUP(B111,[11]Aaf_SALUD!$C$16:$M$112,11,0),0)</f>
        <v>0</v>
      </c>
      <c r="W111" s="3">
        <f>IFERROR(VLOOKUP(D111,[9]CALIDAD!$F$16:$M$1122,8,0),0)</f>
        <v>2506930</v>
      </c>
      <c r="X111" s="3"/>
      <c r="Y111" s="3">
        <f>IFERROR(VLOOKUP(B111,[10]Ap_CESANTIAS!$C$16:$M$112,11,0)+VLOOKUP(B111,[11]Ap_CESANTIAS!$C$16:$M$112,11,0),0)</f>
        <v>0</v>
      </c>
      <c r="Z111" s="3">
        <f>IFERROR(VLOOKUP(B111,[10]Ap_PENSION!$C$16:$M$112,11,0)+VLOOKUP(B111,[11]Ap_PENSION!$C$16:$M$112,11,0),0)</f>
        <v>0</v>
      </c>
      <c r="AA111" s="3">
        <f>IFERROR(VLOOKUP(B111,[10]Ap_SALUD!$C$16:$M$112,11,0)+VLOOKUP(B111,[11]Ap_SALUD!$C$16:$M$112,11,0),0)</f>
        <v>0</v>
      </c>
      <c r="AB111" s="3"/>
      <c r="AC111" s="36">
        <f t="shared" si="4"/>
        <v>2506930</v>
      </c>
      <c r="AD111" s="37">
        <f t="shared" si="7"/>
        <v>15041579</v>
      </c>
      <c r="AE111" s="144" t="e">
        <f>VLOOKUP(D111,[12]REPNCT004ReporteAuxiliarContabl!$V$21:$W$1157,2,0)</f>
        <v>#N/A</v>
      </c>
      <c r="AF111" s="167" t="e">
        <f t="shared" si="6"/>
        <v>#N/A</v>
      </c>
      <c r="AG111" s="144"/>
      <c r="AI111" s="144"/>
    </row>
    <row r="112" spans="1:35" x14ac:dyDescent="0.25">
      <c r="A112" s="38">
        <v>100</v>
      </c>
      <c r="B112" s="61"/>
      <c r="C112" s="143" t="str">
        <f>VLOOKUP(D112,[8]Hoja1!$A$2:$B$1115,2,0)</f>
        <v>05021</v>
      </c>
      <c r="D112" s="31">
        <v>890983701</v>
      </c>
      <c r="E112" s="31">
        <v>212105021</v>
      </c>
      <c r="F112" s="61" t="s">
        <v>310</v>
      </c>
      <c r="G112" s="33">
        <v>0</v>
      </c>
      <c r="H112" s="33">
        <v>0</v>
      </c>
      <c r="I112" s="3">
        <v>66864427</v>
      </c>
      <c r="J112" s="3">
        <v>59875443</v>
      </c>
      <c r="K112" s="3">
        <v>0</v>
      </c>
      <c r="L112" s="3"/>
      <c r="M112" s="3"/>
      <c r="N112" s="3"/>
      <c r="O112" s="3"/>
      <c r="P112" s="34">
        <f t="shared" si="5"/>
        <v>126739870</v>
      </c>
      <c r="Q112" s="165">
        <v>87735623</v>
      </c>
      <c r="R112" s="3">
        <f>IFERROR(VLOOKUP(D112,[9]ServNOMINA!$F$16:$M$112,8,0),0)</f>
        <v>0</v>
      </c>
      <c r="S112" s="3">
        <f>IFERROR(VLOOKUP(D112,[9]ServOTROS!$F$16:$M$112,8,0),0)</f>
        <v>0</v>
      </c>
      <c r="T112" s="3">
        <f>IFERROR(VLOOKUP(D112,[9]CANCEL!$F$16:$M$48,8,0),0)</f>
        <v>0</v>
      </c>
      <c r="U112" s="3">
        <f>IFERROR(VLOOKUP(B112,[10]Aaf_PENSION!$C$16:$M$112,11,0)+VLOOKUP(B112,[11]Aaf_PENSION!$C$16:$M$112,11,0),0)</f>
        <v>0</v>
      </c>
      <c r="V112" s="3">
        <f>IFERROR(VLOOKUP(B112,[10]Aaf_SALUD!$C$16:$M$112,11,0)+VLOOKUP(B112,[11]Aaf_SALUD!$C$16:$M$112,11,0),0)</f>
        <v>0</v>
      </c>
      <c r="W112" s="3">
        <f>IFERROR(VLOOKUP(D112,[9]CALIDAD!$F$16:$M$1122,8,0),0)</f>
        <v>5572036</v>
      </c>
      <c r="X112" s="3"/>
      <c r="Y112" s="3">
        <f>IFERROR(VLOOKUP(B112,[10]Ap_CESANTIAS!$C$16:$M$112,11,0)+VLOOKUP(B112,[11]Ap_CESANTIAS!$C$16:$M$112,11,0),0)</f>
        <v>0</v>
      </c>
      <c r="Z112" s="3">
        <f>IFERROR(VLOOKUP(B112,[10]Ap_PENSION!$C$16:$M$112,11,0)+VLOOKUP(B112,[11]Ap_PENSION!$C$16:$M$112,11,0),0)</f>
        <v>0</v>
      </c>
      <c r="AA112" s="3">
        <f>IFERROR(VLOOKUP(B112,[10]Ap_SALUD!$C$16:$M$112,11,0)+VLOOKUP(B112,[11]Ap_SALUD!$C$16:$M$112,11,0),0)</f>
        <v>0</v>
      </c>
      <c r="AB112" s="3"/>
      <c r="AC112" s="36">
        <f t="shared" si="4"/>
        <v>5572036</v>
      </c>
      <c r="AD112" s="37">
        <f t="shared" si="7"/>
        <v>33432211</v>
      </c>
      <c r="AE112" s="144" t="e">
        <f>VLOOKUP(D112,[12]REPNCT004ReporteAuxiliarContabl!$V$21:$W$1157,2,0)</f>
        <v>#N/A</v>
      </c>
      <c r="AF112" s="167" t="e">
        <f t="shared" si="6"/>
        <v>#N/A</v>
      </c>
      <c r="AG112" s="144"/>
      <c r="AI112" s="144"/>
    </row>
    <row r="113" spans="1:35" x14ac:dyDescent="0.25">
      <c r="A113" s="29">
        <v>101</v>
      </c>
      <c r="B113" s="61"/>
      <c r="C113" s="143" t="str">
        <f>VLOOKUP(D113,[8]Hoja1!$A$2:$B$1115,2,0)</f>
        <v>05030</v>
      </c>
      <c r="D113" s="31">
        <v>890981732</v>
      </c>
      <c r="E113" s="31">
        <v>213005030</v>
      </c>
      <c r="F113" s="61" t="s">
        <v>311</v>
      </c>
      <c r="G113" s="33">
        <v>0</v>
      </c>
      <c r="H113" s="33">
        <v>0</v>
      </c>
      <c r="I113" s="3">
        <v>327500080</v>
      </c>
      <c r="J113" s="3">
        <v>400059941</v>
      </c>
      <c r="K113" s="3">
        <v>0</v>
      </c>
      <c r="L113" s="3"/>
      <c r="M113" s="3"/>
      <c r="N113" s="3"/>
      <c r="O113" s="3"/>
      <c r="P113" s="34">
        <f t="shared" si="5"/>
        <v>727560021</v>
      </c>
      <c r="Q113" s="165">
        <v>536518306</v>
      </c>
      <c r="R113" s="3">
        <f>IFERROR(VLOOKUP(D113,[9]ServNOMINA!$F$16:$M$112,8,0),0)</f>
        <v>0</v>
      </c>
      <c r="S113" s="3">
        <f>IFERROR(VLOOKUP(D113,[9]ServOTROS!$F$16:$M$112,8,0),0)</f>
        <v>0</v>
      </c>
      <c r="T113" s="3">
        <f>IFERROR(VLOOKUP(D113,[9]CANCEL!$F$16:$M$48,8,0),0)</f>
        <v>0</v>
      </c>
      <c r="U113" s="3">
        <f>IFERROR(VLOOKUP(B113,[10]Aaf_PENSION!$C$16:$M$112,11,0)+VLOOKUP(B113,[11]Aaf_PENSION!$C$16:$M$112,11,0),0)</f>
        <v>0</v>
      </c>
      <c r="V113" s="3">
        <f>IFERROR(VLOOKUP(B113,[10]Aaf_SALUD!$C$16:$M$112,11,0)+VLOOKUP(B113,[11]Aaf_SALUD!$C$16:$M$112,11,0),0)</f>
        <v>0</v>
      </c>
      <c r="W113" s="3">
        <f>IFERROR(VLOOKUP(D113,[9]CALIDAD!$F$16:$M$1122,8,0),0)</f>
        <v>27291673</v>
      </c>
      <c r="X113" s="3"/>
      <c r="Y113" s="3">
        <f>IFERROR(VLOOKUP(B113,[10]Ap_CESANTIAS!$C$16:$M$112,11,0)+VLOOKUP(B113,[11]Ap_CESANTIAS!$C$16:$M$112,11,0),0)</f>
        <v>0</v>
      </c>
      <c r="Z113" s="3">
        <f>IFERROR(VLOOKUP(B113,[10]Ap_PENSION!$C$16:$M$112,11,0)+VLOOKUP(B113,[11]Ap_PENSION!$C$16:$M$112,11,0),0)</f>
        <v>0</v>
      </c>
      <c r="AA113" s="3">
        <f>IFERROR(VLOOKUP(B113,[10]Ap_SALUD!$C$16:$M$112,11,0)+VLOOKUP(B113,[11]Ap_SALUD!$C$16:$M$112,11,0),0)</f>
        <v>0</v>
      </c>
      <c r="AB113" s="3"/>
      <c r="AC113" s="36">
        <f t="shared" si="4"/>
        <v>27291673</v>
      </c>
      <c r="AD113" s="37">
        <f t="shared" si="7"/>
        <v>163750042</v>
      </c>
      <c r="AE113" s="144" t="e">
        <f>VLOOKUP(D113,[12]REPNCT004ReporteAuxiliarContabl!$V$21:$W$1157,2,0)</f>
        <v>#N/A</v>
      </c>
      <c r="AF113" s="167" t="e">
        <f t="shared" si="6"/>
        <v>#N/A</v>
      </c>
      <c r="AG113" s="144"/>
      <c r="AI113" s="144"/>
    </row>
    <row r="114" spans="1:35" x14ac:dyDescent="0.25">
      <c r="A114" s="38">
        <v>102</v>
      </c>
      <c r="B114" s="61"/>
      <c r="C114" s="143" t="str">
        <f>VLOOKUP(D114,[8]Hoja1!$A$2:$B$1115,2,0)</f>
        <v>05031</v>
      </c>
      <c r="D114" s="31">
        <v>890981518</v>
      </c>
      <c r="E114" s="31">
        <v>213105031</v>
      </c>
      <c r="F114" s="61" t="s">
        <v>312</v>
      </c>
      <c r="G114" s="33">
        <v>0</v>
      </c>
      <c r="H114" s="33">
        <v>0</v>
      </c>
      <c r="I114" s="3">
        <v>506409856</v>
      </c>
      <c r="J114" s="3">
        <v>437583279</v>
      </c>
      <c r="K114" s="3">
        <v>0</v>
      </c>
      <c r="L114" s="3"/>
      <c r="M114" s="3"/>
      <c r="N114" s="3"/>
      <c r="O114" s="3"/>
      <c r="P114" s="34">
        <f t="shared" si="5"/>
        <v>943993135</v>
      </c>
      <c r="Q114" s="165">
        <v>648587384</v>
      </c>
      <c r="R114" s="3">
        <f>IFERROR(VLOOKUP(D114,[9]ServNOMINA!$F$16:$M$112,8,0),0)</f>
        <v>0</v>
      </c>
      <c r="S114" s="3">
        <f>IFERROR(VLOOKUP(D114,[9]ServOTROS!$F$16:$M$112,8,0),0)</f>
        <v>0</v>
      </c>
      <c r="T114" s="3">
        <f>IFERROR(VLOOKUP(D114,[9]CANCEL!$F$16:$M$48,8,0),0)</f>
        <v>0</v>
      </c>
      <c r="U114" s="3">
        <f>IFERROR(VLOOKUP(B114,[10]Aaf_PENSION!$C$16:$M$112,11,0)+VLOOKUP(B114,[11]Aaf_PENSION!$C$16:$M$112,11,0),0)</f>
        <v>0</v>
      </c>
      <c r="V114" s="3">
        <f>IFERROR(VLOOKUP(B114,[10]Aaf_SALUD!$C$16:$M$112,11,0)+VLOOKUP(B114,[11]Aaf_SALUD!$C$16:$M$112,11,0),0)</f>
        <v>0</v>
      </c>
      <c r="W114" s="3">
        <f>IFERROR(VLOOKUP(D114,[9]CALIDAD!$F$16:$M$1122,8,0),0)</f>
        <v>42200821</v>
      </c>
      <c r="X114" s="3"/>
      <c r="Y114" s="3">
        <f>IFERROR(VLOOKUP(B114,[10]Ap_CESANTIAS!$C$16:$M$112,11,0)+VLOOKUP(B114,[11]Ap_CESANTIAS!$C$16:$M$112,11,0),0)</f>
        <v>0</v>
      </c>
      <c r="Z114" s="3">
        <f>IFERROR(VLOOKUP(B114,[10]Ap_PENSION!$C$16:$M$112,11,0)+VLOOKUP(B114,[11]Ap_PENSION!$C$16:$M$112,11,0),0)</f>
        <v>0</v>
      </c>
      <c r="AA114" s="3">
        <f>IFERROR(VLOOKUP(B114,[10]Ap_SALUD!$C$16:$M$112,11,0)+VLOOKUP(B114,[11]Ap_SALUD!$C$16:$M$112,11,0),0)</f>
        <v>0</v>
      </c>
      <c r="AB114" s="3"/>
      <c r="AC114" s="36">
        <f t="shared" si="4"/>
        <v>42200821</v>
      </c>
      <c r="AD114" s="37">
        <f t="shared" si="7"/>
        <v>253204930</v>
      </c>
      <c r="AE114" s="144" t="e">
        <f>VLOOKUP(D114,[12]REPNCT004ReporteAuxiliarContabl!$V$21:$W$1157,2,0)</f>
        <v>#N/A</v>
      </c>
      <c r="AF114" s="167" t="e">
        <f t="shared" si="6"/>
        <v>#N/A</v>
      </c>
      <c r="AG114" s="144"/>
      <c r="AI114" s="144"/>
    </row>
    <row r="115" spans="1:35" x14ac:dyDescent="0.25">
      <c r="A115" s="29">
        <v>103</v>
      </c>
      <c r="B115" s="61"/>
      <c r="C115" s="143" t="str">
        <f>VLOOKUP(D115,[8]Hoja1!$A$2:$B$1115,2,0)</f>
        <v>05034</v>
      </c>
      <c r="D115" s="31">
        <v>890980342</v>
      </c>
      <c r="E115" s="31">
        <v>213405034</v>
      </c>
      <c r="F115" s="61" t="s">
        <v>313</v>
      </c>
      <c r="G115" s="33">
        <v>0</v>
      </c>
      <c r="H115" s="33">
        <v>0</v>
      </c>
      <c r="I115" s="3">
        <v>612625384</v>
      </c>
      <c r="J115" s="3">
        <v>645620325</v>
      </c>
      <c r="K115" s="3">
        <v>0</v>
      </c>
      <c r="L115" s="3"/>
      <c r="M115" s="3"/>
      <c r="N115" s="3"/>
      <c r="O115" s="3"/>
      <c r="P115" s="34">
        <f t="shared" si="5"/>
        <v>1258245709</v>
      </c>
      <c r="Q115" s="165">
        <v>900880900</v>
      </c>
      <c r="R115" s="3">
        <f>IFERROR(VLOOKUP(D115,[9]ServNOMINA!$F$16:$M$112,8,0),0)</f>
        <v>0</v>
      </c>
      <c r="S115" s="3">
        <f>IFERROR(VLOOKUP(D115,[9]ServOTROS!$F$16:$M$112,8,0),0)</f>
        <v>0</v>
      </c>
      <c r="T115" s="3">
        <f>IFERROR(VLOOKUP(D115,[9]CANCEL!$F$16:$M$48,8,0),0)</f>
        <v>0</v>
      </c>
      <c r="U115" s="3">
        <f>IFERROR(VLOOKUP(B115,[10]Aaf_PENSION!$C$16:$M$112,11,0)+VLOOKUP(B115,[11]Aaf_PENSION!$C$16:$M$112,11,0),0)</f>
        <v>0</v>
      </c>
      <c r="V115" s="3">
        <f>IFERROR(VLOOKUP(B115,[10]Aaf_SALUD!$C$16:$M$112,11,0)+VLOOKUP(B115,[11]Aaf_SALUD!$C$16:$M$112,11,0),0)</f>
        <v>0</v>
      </c>
      <c r="W115" s="3">
        <f>IFERROR(VLOOKUP(D115,[9]CALIDAD!$F$16:$M$1122,8,0),0)</f>
        <v>51052115</v>
      </c>
      <c r="X115" s="3"/>
      <c r="Y115" s="3">
        <f>IFERROR(VLOOKUP(B115,[10]Ap_CESANTIAS!$C$16:$M$112,11,0)+VLOOKUP(B115,[11]Ap_CESANTIAS!$C$16:$M$112,11,0),0)</f>
        <v>0</v>
      </c>
      <c r="Z115" s="3">
        <f>IFERROR(VLOOKUP(B115,[10]Ap_PENSION!$C$16:$M$112,11,0)+VLOOKUP(B115,[11]Ap_PENSION!$C$16:$M$112,11,0),0)</f>
        <v>0</v>
      </c>
      <c r="AA115" s="3">
        <f>IFERROR(VLOOKUP(B115,[10]Ap_SALUD!$C$16:$M$112,11,0)+VLOOKUP(B115,[11]Ap_SALUD!$C$16:$M$112,11,0),0)</f>
        <v>0</v>
      </c>
      <c r="AB115" s="3"/>
      <c r="AC115" s="36">
        <f t="shared" si="4"/>
        <v>51052115</v>
      </c>
      <c r="AD115" s="37">
        <f t="shared" si="7"/>
        <v>306312694</v>
      </c>
      <c r="AE115" s="144" t="e">
        <f>VLOOKUP(D115,[12]REPNCT004ReporteAuxiliarContabl!$V$21:$W$1157,2,0)</f>
        <v>#N/A</v>
      </c>
      <c r="AF115" s="167" t="e">
        <f t="shared" si="6"/>
        <v>#N/A</v>
      </c>
      <c r="AG115" s="144"/>
      <c r="AI115" s="144"/>
    </row>
    <row r="116" spans="1:35" x14ac:dyDescent="0.25">
      <c r="A116" s="38">
        <v>104</v>
      </c>
      <c r="B116" s="61"/>
      <c r="C116" s="143" t="str">
        <f>VLOOKUP(D116,[8]Hoja1!$A$2:$B$1115,2,0)</f>
        <v>05036</v>
      </c>
      <c r="D116" s="31">
        <v>890981493</v>
      </c>
      <c r="E116" s="31">
        <v>213605036</v>
      </c>
      <c r="F116" s="61" t="s">
        <v>314</v>
      </c>
      <c r="G116" s="33">
        <v>0</v>
      </c>
      <c r="H116" s="33">
        <v>0</v>
      </c>
      <c r="I116" s="3">
        <v>78415209</v>
      </c>
      <c r="J116" s="3">
        <v>80812105</v>
      </c>
      <c r="K116" s="3">
        <v>0</v>
      </c>
      <c r="L116" s="3"/>
      <c r="M116" s="3"/>
      <c r="N116" s="3"/>
      <c r="O116" s="3"/>
      <c r="P116" s="34">
        <f t="shared" si="5"/>
        <v>159227314</v>
      </c>
      <c r="Q116" s="165">
        <v>113485110</v>
      </c>
      <c r="R116" s="3">
        <f>IFERROR(VLOOKUP(D116,[9]ServNOMINA!$F$16:$M$112,8,0),0)</f>
        <v>0</v>
      </c>
      <c r="S116" s="3">
        <f>IFERROR(VLOOKUP(D116,[9]ServOTROS!$F$16:$M$112,8,0),0)</f>
        <v>0</v>
      </c>
      <c r="T116" s="3">
        <f>IFERROR(VLOOKUP(D116,[9]CANCEL!$F$16:$M$48,8,0),0)</f>
        <v>0</v>
      </c>
      <c r="U116" s="3">
        <f>IFERROR(VLOOKUP(B116,[10]Aaf_PENSION!$C$16:$M$112,11,0)+VLOOKUP(B116,[11]Aaf_PENSION!$C$16:$M$112,11,0),0)</f>
        <v>0</v>
      </c>
      <c r="V116" s="3">
        <f>IFERROR(VLOOKUP(B116,[10]Aaf_SALUD!$C$16:$M$112,11,0)+VLOOKUP(B116,[11]Aaf_SALUD!$C$16:$M$112,11,0),0)</f>
        <v>0</v>
      </c>
      <c r="W116" s="3">
        <f>IFERROR(VLOOKUP(D116,[9]CALIDAD!$F$16:$M$1122,8,0),0)</f>
        <v>6534601</v>
      </c>
      <c r="X116" s="3"/>
      <c r="Y116" s="3">
        <f>IFERROR(VLOOKUP(B116,[10]Ap_CESANTIAS!$C$16:$M$112,11,0)+VLOOKUP(B116,[11]Ap_CESANTIAS!$C$16:$M$112,11,0),0)</f>
        <v>0</v>
      </c>
      <c r="Z116" s="3">
        <f>IFERROR(VLOOKUP(B116,[10]Ap_PENSION!$C$16:$M$112,11,0)+VLOOKUP(B116,[11]Ap_PENSION!$C$16:$M$112,11,0),0)</f>
        <v>0</v>
      </c>
      <c r="AA116" s="3">
        <f>IFERROR(VLOOKUP(B116,[10]Ap_SALUD!$C$16:$M$112,11,0)+VLOOKUP(B116,[11]Ap_SALUD!$C$16:$M$112,11,0),0)</f>
        <v>0</v>
      </c>
      <c r="AB116" s="3"/>
      <c r="AC116" s="36">
        <f t="shared" si="4"/>
        <v>6534601</v>
      </c>
      <c r="AD116" s="37">
        <f t="shared" si="7"/>
        <v>39207603</v>
      </c>
      <c r="AE116" s="144" t="e">
        <f>VLOOKUP(D116,[12]REPNCT004ReporteAuxiliarContabl!$V$21:$W$1157,2,0)</f>
        <v>#N/A</v>
      </c>
      <c r="AF116" s="167" t="e">
        <f t="shared" si="6"/>
        <v>#N/A</v>
      </c>
      <c r="AG116" s="144"/>
      <c r="AI116" s="144"/>
    </row>
    <row r="117" spans="1:35" x14ac:dyDescent="0.25">
      <c r="A117" s="29">
        <v>105</v>
      </c>
      <c r="B117" s="61"/>
      <c r="C117" s="143" t="str">
        <f>VLOOKUP(D117,[8]Hoja1!$A$2:$B$1115,2,0)</f>
        <v>05038</v>
      </c>
      <c r="D117" s="31">
        <v>890982141</v>
      </c>
      <c r="E117" s="31">
        <v>213805038</v>
      </c>
      <c r="F117" s="61" t="s">
        <v>315</v>
      </c>
      <c r="G117" s="33">
        <v>0</v>
      </c>
      <c r="H117" s="33">
        <v>0</v>
      </c>
      <c r="I117" s="3">
        <v>214102576</v>
      </c>
      <c r="J117" s="3">
        <v>174080053</v>
      </c>
      <c r="K117" s="3">
        <v>0</v>
      </c>
      <c r="L117" s="3"/>
      <c r="M117" s="3"/>
      <c r="N117" s="3"/>
      <c r="O117" s="3"/>
      <c r="P117" s="34">
        <f t="shared" si="5"/>
        <v>388182629</v>
      </c>
      <c r="Q117" s="165">
        <v>263289458</v>
      </c>
      <c r="R117" s="3">
        <f>IFERROR(VLOOKUP(D117,[9]ServNOMINA!$F$16:$M$112,8,0),0)</f>
        <v>0</v>
      </c>
      <c r="S117" s="3">
        <f>IFERROR(VLOOKUP(D117,[9]ServOTROS!$F$16:$M$112,8,0),0)</f>
        <v>0</v>
      </c>
      <c r="T117" s="3">
        <f>IFERROR(VLOOKUP(D117,[9]CANCEL!$F$16:$M$48,8,0),0)</f>
        <v>0</v>
      </c>
      <c r="U117" s="3">
        <f>IFERROR(VLOOKUP(B117,[10]Aaf_PENSION!$C$16:$M$112,11,0)+VLOOKUP(B117,[11]Aaf_PENSION!$C$16:$M$112,11,0),0)</f>
        <v>0</v>
      </c>
      <c r="V117" s="3">
        <f>IFERROR(VLOOKUP(B117,[10]Aaf_SALUD!$C$16:$M$112,11,0)+VLOOKUP(B117,[11]Aaf_SALUD!$C$16:$M$112,11,0),0)</f>
        <v>0</v>
      </c>
      <c r="W117" s="3">
        <f>IFERROR(VLOOKUP(D117,[9]CALIDAD!$F$16:$M$1122,8,0),0)</f>
        <v>17841881</v>
      </c>
      <c r="X117" s="3"/>
      <c r="Y117" s="3">
        <f>IFERROR(VLOOKUP(B117,[10]Ap_CESANTIAS!$C$16:$M$112,11,0)+VLOOKUP(B117,[11]Ap_CESANTIAS!$C$16:$M$112,11,0),0)</f>
        <v>0</v>
      </c>
      <c r="Z117" s="3">
        <f>IFERROR(VLOOKUP(B117,[10]Ap_PENSION!$C$16:$M$112,11,0)+VLOOKUP(B117,[11]Ap_PENSION!$C$16:$M$112,11,0),0)</f>
        <v>0</v>
      </c>
      <c r="AA117" s="3">
        <f>IFERROR(VLOOKUP(B117,[10]Ap_SALUD!$C$16:$M$112,11,0)+VLOOKUP(B117,[11]Ap_SALUD!$C$16:$M$112,11,0),0)</f>
        <v>0</v>
      </c>
      <c r="AB117" s="3"/>
      <c r="AC117" s="36">
        <f t="shared" si="4"/>
        <v>17841881</v>
      </c>
      <c r="AD117" s="37">
        <f t="shared" si="7"/>
        <v>107051290</v>
      </c>
      <c r="AE117" s="144" t="e">
        <f>VLOOKUP(D117,[12]REPNCT004ReporteAuxiliarContabl!$V$21:$W$1157,2,0)</f>
        <v>#N/A</v>
      </c>
      <c r="AF117" s="167" t="e">
        <f t="shared" si="6"/>
        <v>#N/A</v>
      </c>
      <c r="AG117" s="144"/>
      <c r="AI117" s="144"/>
    </row>
    <row r="118" spans="1:35" x14ac:dyDescent="0.25">
      <c r="A118" s="38">
        <v>106</v>
      </c>
      <c r="B118" s="61"/>
      <c r="C118" s="143" t="str">
        <f>VLOOKUP(D118,[8]Hoja1!$A$2:$B$1115,2,0)</f>
        <v>05040</v>
      </c>
      <c r="D118" s="31">
        <v>890982489</v>
      </c>
      <c r="E118" s="31">
        <v>214005040</v>
      </c>
      <c r="F118" s="61" t="s">
        <v>316</v>
      </c>
      <c r="G118" s="33">
        <v>0</v>
      </c>
      <c r="H118" s="33">
        <v>0</v>
      </c>
      <c r="I118" s="3">
        <v>422702200</v>
      </c>
      <c r="J118" s="3">
        <v>317265609</v>
      </c>
      <c r="K118" s="3">
        <v>0</v>
      </c>
      <c r="L118" s="3"/>
      <c r="M118" s="3"/>
      <c r="N118" s="3"/>
      <c r="O118" s="3"/>
      <c r="P118" s="34">
        <f t="shared" si="5"/>
        <v>739967809</v>
      </c>
      <c r="Q118" s="165">
        <v>493391524</v>
      </c>
      <c r="R118" s="3">
        <f>IFERROR(VLOOKUP(D118,[9]ServNOMINA!$F$16:$M$112,8,0),0)</f>
        <v>0</v>
      </c>
      <c r="S118" s="3">
        <f>IFERROR(VLOOKUP(D118,[9]ServOTROS!$F$16:$M$112,8,0),0)</f>
        <v>0</v>
      </c>
      <c r="T118" s="3">
        <f>IFERROR(VLOOKUP(D118,[9]CANCEL!$F$16:$M$48,8,0),0)</f>
        <v>0</v>
      </c>
      <c r="U118" s="3">
        <f>IFERROR(VLOOKUP(B118,[10]Aaf_PENSION!$C$16:$M$112,11,0)+VLOOKUP(B118,[11]Aaf_PENSION!$C$16:$M$112,11,0),0)</f>
        <v>0</v>
      </c>
      <c r="V118" s="3">
        <f>IFERROR(VLOOKUP(B118,[10]Aaf_SALUD!$C$16:$M$112,11,0)+VLOOKUP(B118,[11]Aaf_SALUD!$C$16:$M$112,11,0),0)</f>
        <v>0</v>
      </c>
      <c r="W118" s="3">
        <f>IFERROR(VLOOKUP(D118,[9]CALIDAD!$F$16:$M$1122,8,0),0)</f>
        <v>35225183</v>
      </c>
      <c r="X118" s="3"/>
      <c r="Y118" s="3">
        <f>IFERROR(VLOOKUP(B118,[10]Ap_CESANTIAS!$C$16:$M$112,11,0)+VLOOKUP(B118,[11]Ap_CESANTIAS!$C$16:$M$112,11,0),0)</f>
        <v>0</v>
      </c>
      <c r="Z118" s="3">
        <f>IFERROR(VLOOKUP(B118,[10]Ap_PENSION!$C$16:$M$112,11,0)+VLOOKUP(B118,[11]Ap_PENSION!$C$16:$M$112,11,0),0)</f>
        <v>0</v>
      </c>
      <c r="AA118" s="3">
        <f>IFERROR(VLOOKUP(B118,[10]Ap_SALUD!$C$16:$M$112,11,0)+VLOOKUP(B118,[11]Ap_SALUD!$C$16:$M$112,11,0),0)</f>
        <v>0</v>
      </c>
      <c r="AB118" s="3"/>
      <c r="AC118" s="36">
        <f t="shared" si="4"/>
        <v>35225183</v>
      </c>
      <c r="AD118" s="37">
        <f t="shared" si="7"/>
        <v>211351102</v>
      </c>
      <c r="AE118" s="144" t="e">
        <f>VLOOKUP(D118,[12]REPNCT004ReporteAuxiliarContabl!$V$21:$W$1157,2,0)</f>
        <v>#N/A</v>
      </c>
      <c r="AF118" s="167" t="e">
        <f t="shared" si="6"/>
        <v>#N/A</v>
      </c>
      <c r="AG118" s="144"/>
      <c r="AI118" s="144"/>
    </row>
    <row r="119" spans="1:35" x14ac:dyDescent="0.25">
      <c r="A119" s="29">
        <v>107</v>
      </c>
      <c r="B119" s="61"/>
      <c r="C119" s="143" t="str">
        <f>VLOOKUP(D119,[8]Hoja1!$A$2:$B$1115,2,0)</f>
        <v>05042</v>
      </c>
      <c r="D119" s="31">
        <v>890907569</v>
      </c>
      <c r="E119" s="31">
        <v>214205042</v>
      </c>
      <c r="F119" s="61" t="s">
        <v>317</v>
      </c>
      <c r="G119" s="33">
        <v>0</v>
      </c>
      <c r="H119" s="33">
        <v>0</v>
      </c>
      <c r="I119" s="3">
        <v>440569424</v>
      </c>
      <c r="J119" s="3">
        <v>450405097</v>
      </c>
      <c r="K119" s="3">
        <v>0</v>
      </c>
      <c r="L119" s="3"/>
      <c r="M119" s="3"/>
      <c r="N119" s="3"/>
      <c r="O119" s="3"/>
      <c r="P119" s="34">
        <f t="shared" si="5"/>
        <v>890974521</v>
      </c>
      <c r="Q119" s="165">
        <v>633975692</v>
      </c>
      <c r="R119" s="3">
        <f>IFERROR(VLOOKUP(D119,[9]ServNOMINA!$F$16:$M$112,8,0),0)</f>
        <v>0</v>
      </c>
      <c r="S119" s="3">
        <f>IFERROR(VLOOKUP(D119,[9]ServOTROS!$F$16:$M$112,8,0),0)</f>
        <v>0</v>
      </c>
      <c r="T119" s="3">
        <f>IFERROR(VLOOKUP(D119,[9]CANCEL!$F$16:$M$48,8,0),0)</f>
        <v>0</v>
      </c>
      <c r="U119" s="3">
        <f>IFERROR(VLOOKUP(B119,[10]Aaf_PENSION!$C$16:$M$112,11,0)+VLOOKUP(B119,[11]Aaf_PENSION!$C$16:$M$112,11,0),0)</f>
        <v>0</v>
      </c>
      <c r="V119" s="3">
        <f>IFERROR(VLOOKUP(B119,[10]Aaf_SALUD!$C$16:$M$112,11,0)+VLOOKUP(B119,[11]Aaf_SALUD!$C$16:$M$112,11,0),0)</f>
        <v>0</v>
      </c>
      <c r="W119" s="3">
        <f>IFERROR(VLOOKUP(D119,[9]CALIDAD!$F$16:$M$1122,8,0),0)</f>
        <v>36714119</v>
      </c>
      <c r="X119" s="3"/>
      <c r="Y119" s="3">
        <f>IFERROR(VLOOKUP(B119,[10]Ap_CESANTIAS!$C$16:$M$112,11,0)+VLOOKUP(B119,[11]Ap_CESANTIAS!$C$16:$M$112,11,0),0)</f>
        <v>0</v>
      </c>
      <c r="Z119" s="3">
        <f>IFERROR(VLOOKUP(B119,[10]Ap_PENSION!$C$16:$M$112,11,0)+VLOOKUP(B119,[11]Ap_PENSION!$C$16:$M$112,11,0),0)</f>
        <v>0</v>
      </c>
      <c r="AA119" s="3">
        <f>IFERROR(VLOOKUP(B119,[10]Ap_SALUD!$C$16:$M$112,11,0)+VLOOKUP(B119,[11]Ap_SALUD!$C$16:$M$112,11,0),0)</f>
        <v>0</v>
      </c>
      <c r="AB119" s="3"/>
      <c r="AC119" s="36">
        <f t="shared" si="4"/>
        <v>36714119</v>
      </c>
      <c r="AD119" s="37">
        <f t="shared" si="7"/>
        <v>220284710</v>
      </c>
      <c r="AE119" s="144" t="e">
        <f>VLOOKUP(D119,[12]REPNCT004ReporteAuxiliarContabl!$V$21:$W$1157,2,0)</f>
        <v>#N/A</v>
      </c>
      <c r="AF119" s="167" t="e">
        <f t="shared" si="6"/>
        <v>#N/A</v>
      </c>
      <c r="AG119" s="144"/>
      <c r="AI119" s="144"/>
    </row>
    <row r="120" spans="1:35" x14ac:dyDescent="0.25">
      <c r="A120" s="38">
        <v>108</v>
      </c>
      <c r="B120" s="61"/>
      <c r="C120" s="143" t="str">
        <f>VLOOKUP(D120,[8]Hoja1!$A$2:$B$1115,2,0)</f>
        <v>05044</v>
      </c>
      <c r="D120" s="31">
        <v>890983824</v>
      </c>
      <c r="E120" s="31">
        <v>214405044</v>
      </c>
      <c r="F120" s="61" t="s">
        <v>318</v>
      </c>
      <c r="G120" s="33">
        <v>0</v>
      </c>
      <c r="H120" s="33">
        <v>0</v>
      </c>
      <c r="I120" s="3">
        <v>122504078</v>
      </c>
      <c r="J120" s="3">
        <v>126457677</v>
      </c>
      <c r="K120" s="3">
        <v>0</v>
      </c>
      <c r="L120" s="3"/>
      <c r="M120" s="3"/>
      <c r="N120" s="3"/>
      <c r="O120" s="3"/>
      <c r="P120" s="34">
        <f t="shared" si="5"/>
        <v>248961755</v>
      </c>
      <c r="Q120" s="165">
        <v>177501042</v>
      </c>
      <c r="R120" s="3">
        <f>IFERROR(VLOOKUP(D120,[9]ServNOMINA!$F$16:$M$112,8,0),0)</f>
        <v>0</v>
      </c>
      <c r="S120" s="3">
        <f>IFERROR(VLOOKUP(D120,[9]ServOTROS!$F$16:$M$112,8,0),0)</f>
        <v>0</v>
      </c>
      <c r="T120" s="3">
        <f>IFERROR(VLOOKUP(D120,[9]CANCEL!$F$16:$M$48,8,0),0)</f>
        <v>0</v>
      </c>
      <c r="U120" s="3">
        <f>IFERROR(VLOOKUP(B120,[10]Aaf_PENSION!$C$16:$M$112,11,0)+VLOOKUP(B120,[11]Aaf_PENSION!$C$16:$M$112,11,0),0)</f>
        <v>0</v>
      </c>
      <c r="V120" s="3">
        <f>IFERROR(VLOOKUP(B120,[10]Aaf_SALUD!$C$16:$M$112,11,0)+VLOOKUP(B120,[11]Aaf_SALUD!$C$16:$M$112,11,0),0)</f>
        <v>0</v>
      </c>
      <c r="W120" s="3">
        <f>IFERROR(VLOOKUP(D120,[9]CALIDAD!$F$16:$M$1122,8,0),0)</f>
        <v>10208673</v>
      </c>
      <c r="X120" s="3"/>
      <c r="Y120" s="3">
        <f>IFERROR(VLOOKUP(B120,[10]Ap_CESANTIAS!$C$16:$M$112,11,0)+VLOOKUP(B120,[11]Ap_CESANTIAS!$C$16:$M$112,11,0),0)</f>
        <v>0</v>
      </c>
      <c r="Z120" s="3">
        <f>IFERROR(VLOOKUP(B120,[10]Ap_PENSION!$C$16:$M$112,11,0)+VLOOKUP(B120,[11]Ap_PENSION!$C$16:$M$112,11,0),0)</f>
        <v>0</v>
      </c>
      <c r="AA120" s="3">
        <f>IFERROR(VLOOKUP(B120,[10]Ap_SALUD!$C$16:$M$112,11,0)+VLOOKUP(B120,[11]Ap_SALUD!$C$16:$M$112,11,0),0)</f>
        <v>0</v>
      </c>
      <c r="AB120" s="3"/>
      <c r="AC120" s="36">
        <f t="shared" si="4"/>
        <v>10208673</v>
      </c>
      <c r="AD120" s="37">
        <f t="shared" si="7"/>
        <v>61252040</v>
      </c>
      <c r="AE120" s="144" t="e">
        <f>VLOOKUP(D120,[12]REPNCT004ReporteAuxiliarContabl!$V$21:$W$1157,2,0)</f>
        <v>#N/A</v>
      </c>
      <c r="AF120" s="167" t="e">
        <f t="shared" si="6"/>
        <v>#N/A</v>
      </c>
      <c r="AG120" s="144"/>
      <c r="AI120" s="144"/>
    </row>
    <row r="121" spans="1:35" x14ac:dyDescent="0.25">
      <c r="A121" s="29">
        <v>109</v>
      </c>
      <c r="B121" s="61"/>
      <c r="C121" s="143" t="str">
        <f>VLOOKUP(D121,[8]Hoja1!$A$2:$B$1115,2,0)</f>
        <v>05051</v>
      </c>
      <c r="D121" s="31">
        <v>890985623</v>
      </c>
      <c r="E121" s="31">
        <v>215105051</v>
      </c>
      <c r="F121" s="61" t="s">
        <v>319</v>
      </c>
      <c r="G121" s="33">
        <v>0</v>
      </c>
      <c r="H121" s="33">
        <v>0</v>
      </c>
      <c r="I121" s="3">
        <v>1628036288</v>
      </c>
      <c r="J121" s="3">
        <v>1026784502</v>
      </c>
      <c r="K121" s="3">
        <v>0</v>
      </c>
      <c r="L121" s="3"/>
      <c r="M121" s="3"/>
      <c r="N121" s="3"/>
      <c r="O121" s="3"/>
      <c r="P121" s="34">
        <f t="shared" si="5"/>
        <v>2654820790</v>
      </c>
      <c r="Q121" s="165">
        <v>1705132957</v>
      </c>
      <c r="R121" s="3">
        <f>IFERROR(VLOOKUP(D121,[9]ServNOMINA!$F$16:$M$112,8,0),0)</f>
        <v>0</v>
      </c>
      <c r="S121" s="3">
        <f>IFERROR(VLOOKUP(D121,[9]ServOTROS!$F$16:$M$112,8,0),0)</f>
        <v>0</v>
      </c>
      <c r="T121" s="3">
        <f>IFERROR(VLOOKUP(D121,[9]CANCEL!$F$16:$M$48,8,0),0)</f>
        <v>0</v>
      </c>
      <c r="U121" s="3">
        <f>IFERROR(VLOOKUP(B121,[10]Aaf_PENSION!$C$16:$M$112,11,0)+VLOOKUP(B121,[11]Aaf_PENSION!$C$16:$M$112,11,0),0)</f>
        <v>0</v>
      </c>
      <c r="V121" s="3">
        <f>IFERROR(VLOOKUP(B121,[10]Aaf_SALUD!$C$16:$M$112,11,0)+VLOOKUP(B121,[11]Aaf_SALUD!$C$16:$M$112,11,0),0)</f>
        <v>0</v>
      </c>
      <c r="W121" s="3">
        <f>IFERROR(VLOOKUP(D121,[9]CALIDAD!$F$16:$M$1122,8,0),0)</f>
        <v>135669691</v>
      </c>
      <c r="X121" s="3"/>
      <c r="Y121" s="3">
        <f>IFERROR(VLOOKUP(B121,[10]Ap_CESANTIAS!$C$16:$M$112,11,0)+VLOOKUP(B121,[11]Ap_CESANTIAS!$C$16:$M$112,11,0),0)</f>
        <v>0</v>
      </c>
      <c r="Z121" s="3">
        <f>IFERROR(VLOOKUP(B121,[10]Ap_PENSION!$C$16:$M$112,11,0)+VLOOKUP(B121,[11]Ap_PENSION!$C$16:$M$112,11,0),0)</f>
        <v>0</v>
      </c>
      <c r="AA121" s="3">
        <f>IFERROR(VLOOKUP(B121,[10]Ap_SALUD!$C$16:$M$112,11,0)+VLOOKUP(B121,[11]Ap_SALUD!$C$16:$M$112,11,0),0)</f>
        <v>0</v>
      </c>
      <c r="AB121" s="3"/>
      <c r="AC121" s="36">
        <f t="shared" si="4"/>
        <v>135669691</v>
      </c>
      <c r="AD121" s="37">
        <f t="shared" si="7"/>
        <v>814018142</v>
      </c>
      <c r="AE121" s="144" t="e">
        <f>VLOOKUP(D121,[12]REPNCT004ReporteAuxiliarContabl!$V$21:$W$1157,2,0)</f>
        <v>#N/A</v>
      </c>
      <c r="AF121" s="167" t="e">
        <f t="shared" si="6"/>
        <v>#N/A</v>
      </c>
      <c r="AG121" s="144"/>
      <c r="AI121" s="144"/>
    </row>
    <row r="122" spans="1:35" x14ac:dyDescent="0.25">
      <c r="A122" s="38">
        <v>110</v>
      </c>
      <c r="B122" s="61"/>
      <c r="C122" s="143" t="str">
        <f>VLOOKUP(D122,[8]Hoja1!$A$2:$B$1115,2,0)</f>
        <v>05055</v>
      </c>
      <c r="D122" s="31">
        <v>890981786</v>
      </c>
      <c r="E122" s="31">
        <v>215505055</v>
      </c>
      <c r="F122" s="61" t="s">
        <v>320</v>
      </c>
      <c r="G122" s="33">
        <v>0</v>
      </c>
      <c r="H122" s="33">
        <v>0</v>
      </c>
      <c r="I122" s="3">
        <v>119613524</v>
      </c>
      <c r="J122" s="3">
        <v>126285356</v>
      </c>
      <c r="K122" s="3">
        <v>0</v>
      </c>
      <c r="L122" s="3"/>
      <c r="M122" s="3"/>
      <c r="N122" s="3"/>
      <c r="O122" s="3"/>
      <c r="P122" s="34">
        <f t="shared" si="5"/>
        <v>245898880</v>
      </c>
      <c r="Q122" s="165">
        <v>176124326</v>
      </c>
      <c r="R122" s="3">
        <f>IFERROR(VLOOKUP(D122,[9]ServNOMINA!$F$16:$M$112,8,0),0)</f>
        <v>0</v>
      </c>
      <c r="S122" s="3">
        <f>IFERROR(VLOOKUP(D122,[9]ServOTROS!$F$16:$M$112,8,0),0)</f>
        <v>0</v>
      </c>
      <c r="T122" s="3">
        <f>IFERROR(VLOOKUP(D122,[9]CANCEL!$F$16:$M$48,8,0),0)</f>
        <v>0</v>
      </c>
      <c r="U122" s="3">
        <f>IFERROR(VLOOKUP(B122,[10]Aaf_PENSION!$C$16:$M$112,11,0)+VLOOKUP(B122,[11]Aaf_PENSION!$C$16:$M$112,11,0),0)</f>
        <v>0</v>
      </c>
      <c r="V122" s="3">
        <f>IFERROR(VLOOKUP(B122,[10]Aaf_SALUD!$C$16:$M$112,11,0)+VLOOKUP(B122,[11]Aaf_SALUD!$C$16:$M$112,11,0),0)</f>
        <v>0</v>
      </c>
      <c r="W122" s="3">
        <f>IFERROR(VLOOKUP(D122,[9]CALIDAD!$F$16:$M$1122,8,0),0)</f>
        <v>9967794</v>
      </c>
      <c r="X122" s="3"/>
      <c r="Y122" s="3">
        <f>IFERROR(VLOOKUP(B122,[10]Ap_CESANTIAS!$C$16:$M$112,11,0)+VLOOKUP(B122,[11]Ap_CESANTIAS!$C$16:$M$112,11,0),0)</f>
        <v>0</v>
      </c>
      <c r="Z122" s="3">
        <f>IFERROR(VLOOKUP(B122,[10]Ap_PENSION!$C$16:$M$112,11,0)+VLOOKUP(B122,[11]Ap_PENSION!$C$16:$M$112,11,0),0)</f>
        <v>0</v>
      </c>
      <c r="AA122" s="3">
        <f>IFERROR(VLOOKUP(B122,[10]Ap_SALUD!$C$16:$M$112,11,0)+VLOOKUP(B122,[11]Ap_SALUD!$C$16:$M$112,11,0),0)</f>
        <v>0</v>
      </c>
      <c r="AB122" s="3"/>
      <c r="AC122" s="36">
        <f t="shared" si="4"/>
        <v>9967794</v>
      </c>
      <c r="AD122" s="37">
        <f t="shared" si="7"/>
        <v>59806760</v>
      </c>
      <c r="AE122" s="144" t="e">
        <f>VLOOKUP(D122,[12]REPNCT004ReporteAuxiliarContabl!$V$21:$W$1157,2,0)</f>
        <v>#N/A</v>
      </c>
      <c r="AF122" s="167" t="e">
        <f t="shared" si="6"/>
        <v>#N/A</v>
      </c>
      <c r="AG122" s="144"/>
      <c r="AI122" s="144"/>
    </row>
    <row r="123" spans="1:35" x14ac:dyDescent="0.25">
      <c r="A123" s="29">
        <v>111</v>
      </c>
      <c r="B123" s="61"/>
      <c r="C123" s="143" t="str">
        <f>VLOOKUP(D123,[8]Hoja1!$A$2:$B$1115,2,0)</f>
        <v>05059</v>
      </c>
      <c r="D123" s="31">
        <v>890983763</v>
      </c>
      <c r="E123" s="31">
        <v>215905059</v>
      </c>
      <c r="F123" s="61" t="s">
        <v>321</v>
      </c>
      <c r="G123" s="33">
        <v>0</v>
      </c>
      <c r="H123" s="33">
        <v>0</v>
      </c>
      <c r="I123" s="3">
        <v>34494894</v>
      </c>
      <c r="J123" s="3">
        <v>37203043</v>
      </c>
      <c r="K123" s="3">
        <v>0</v>
      </c>
      <c r="L123" s="3"/>
      <c r="M123" s="3"/>
      <c r="N123" s="3"/>
      <c r="O123" s="3"/>
      <c r="P123" s="34">
        <f t="shared" si="5"/>
        <v>71697937</v>
      </c>
      <c r="Q123" s="165">
        <v>51575918</v>
      </c>
      <c r="R123" s="3">
        <f>IFERROR(VLOOKUP(D123,[9]ServNOMINA!$F$16:$M$112,8,0),0)</f>
        <v>0</v>
      </c>
      <c r="S123" s="3">
        <f>IFERROR(VLOOKUP(D123,[9]ServOTROS!$F$16:$M$112,8,0),0)</f>
        <v>0</v>
      </c>
      <c r="T123" s="3">
        <f>IFERROR(VLOOKUP(D123,[9]CANCEL!$F$16:$M$48,8,0),0)</f>
        <v>0</v>
      </c>
      <c r="U123" s="3">
        <f>IFERROR(VLOOKUP(B123,[10]Aaf_PENSION!$C$16:$M$112,11,0)+VLOOKUP(B123,[11]Aaf_PENSION!$C$16:$M$112,11,0),0)</f>
        <v>0</v>
      </c>
      <c r="V123" s="3">
        <f>IFERROR(VLOOKUP(B123,[10]Aaf_SALUD!$C$16:$M$112,11,0)+VLOOKUP(B123,[11]Aaf_SALUD!$C$16:$M$112,11,0),0)</f>
        <v>0</v>
      </c>
      <c r="W123" s="3">
        <f>IFERROR(VLOOKUP(D123,[9]CALIDAD!$F$16:$M$1122,8,0),0)</f>
        <v>2874575</v>
      </c>
      <c r="X123" s="3"/>
      <c r="Y123" s="3">
        <f>IFERROR(VLOOKUP(B123,[10]Ap_CESANTIAS!$C$16:$M$112,11,0)+VLOOKUP(B123,[11]Ap_CESANTIAS!$C$16:$M$112,11,0),0)</f>
        <v>0</v>
      </c>
      <c r="Z123" s="3">
        <f>IFERROR(VLOOKUP(B123,[10]Ap_PENSION!$C$16:$M$112,11,0)+VLOOKUP(B123,[11]Ap_PENSION!$C$16:$M$112,11,0),0)</f>
        <v>0</v>
      </c>
      <c r="AA123" s="3">
        <f>IFERROR(VLOOKUP(B123,[10]Ap_SALUD!$C$16:$M$112,11,0)+VLOOKUP(B123,[11]Ap_SALUD!$C$16:$M$112,11,0),0)</f>
        <v>0</v>
      </c>
      <c r="AB123" s="3"/>
      <c r="AC123" s="36">
        <f t="shared" si="4"/>
        <v>2874575</v>
      </c>
      <c r="AD123" s="37">
        <f t="shared" si="7"/>
        <v>17247444</v>
      </c>
      <c r="AE123" s="144" t="e">
        <f>VLOOKUP(D123,[12]REPNCT004ReporteAuxiliarContabl!$V$21:$W$1157,2,0)</f>
        <v>#N/A</v>
      </c>
      <c r="AF123" s="167" t="e">
        <f t="shared" si="6"/>
        <v>#N/A</v>
      </c>
      <c r="AG123" s="144"/>
      <c r="AI123" s="144"/>
    </row>
    <row r="124" spans="1:35" x14ac:dyDescent="0.25">
      <c r="A124" s="38">
        <v>112</v>
      </c>
      <c r="B124" s="61"/>
      <c r="C124" s="143" t="str">
        <f>VLOOKUP(D124,[8]Hoja1!$A$2:$B$1115,2,0)</f>
        <v>05079</v>
      </c>
      <c r="D124" s="31">
        <v>890980445</v>
      </c>
      <c r="E124" s="31">
        <v>217905079</v>
      </c>
      <c r="F124" s="61" t="s">
        <v>322</v>
      </c>
      <c r="G124" s="33">
        <v>0</v>
      </c>
      <c r="H124" s="33">
        <v>0</v>
      </c>
      <c r="I124" s="3">
        <v>541025184</v>
      </c>
      <c r="J124" s="3">
        <v>611139871</v>
      </c>
      <c r="K124" s="3">
        <v>0</v>
      </c>
      <c r="L124" s="3"/>
      <c r="M124" s="3"/>
      <c r="N124" s="3"/>
      <c r="O124" s="3"/>
      <c r="P124" s="34">
        <f t="shared" si="5"/>
        <v>1152165055</v>
      </c>
      <c r="Q124" s="165">
        <v>836567031</v>
      </c>
      <c r="R124" s="3">
        <f>IFERROR(VLOOKUP(D124,[9]ServNOMINA!$F$16:$M$112,8,0),0)</f>
        <v>0</v>
      </c>
      <c r="S124" s="3">
        <f>IFERROR(VLOOKUP(D124,[9]ServOTROS!$F$16:$M$112,8,0),0)</f>
        <v>0</v>
      </c>
      <c r="T124" s="3">
        <f>IFERROR(VLOOKUP(D124,[9]CANCEL!$F$16:$M$48,8,0),0)</f>
        <v>0</v>
      </c>
      <c r="U124" s="3">
        <f>IFERROR(VLOOKUP(B124,[10]Aaf_PENSION!$C$16:$M$112,11,0)+VLOOKUP(B124,[11]Aaf_PENSION!$C$16:$M$112,11,0),0)</f>
        <v>0</v>
      </c>
      <c r="V124" s="3">
        <f>IFERROR(VLOOKUP(B124,[10]Aaf_SALUD!$C$16:$M$112,11,0)+VLOOKUP(B124,[11]Aaf_SALUD!$C$16:$M$112,11,0),0)</f>
        <v>0</v>
      </c>
      <c r="W124" s="3">
        <f>IFERROR(VLOOKUP(D124,[9]CALIDAD!$F$16:$M$1122,8,0),0)</f>
        <v>45085432</v>
      </c>
      <c r="X124" s="3"/>
      <c r="Y124" s="3">
        <f>IFERROR(VLOOKUP(B124,[10]Ap_CESANTIAS!$C$16:$M$112,11,0)+VLOOKUP(B124,[11]Ap_CESANTIAS!$C$16:$M$112,11,0),0)</f>
        <v>0</v>
      </c>
      <c r="Z124" s="3">
        <f>IFERROR(VLOOKUP(B124,[10]Ap_PENSION!$C$16:$M$112,11,0)+VLOOKUP(B124,[11]Ap_PENSION!$C$16:$M$112,11,0),0)</f>
        <v>0</v>
      </c>
      <c r="AA124" s="3">
        <f>IFERROR(VLOOKUP(B124,[10]Ap_SALUD!$C$16:$M$112,11,0)+VLOOKUP(B124,[11]Ap_SALUD!$C$16:$M$112,11,0),0)</f>
        <v>0</v>
      </c>
      <c r="AB124" s="3"/>
      <c r="AC124" s="36">
        <f t="shared" si="4"/>
        <v>45085432</v>
      </c>
      <c r="AD124" s="37">
        <f t="shared" si="7"/>
        <v>270512592</v>
      </c>
      <c r="AE124" s="144" t="e">
        <f>VLOOKUP(D124,[12]REPNCT004ReporteAuxiliarContabl!$V$21:$W$1157,2,0)</f>
        <v>#N/A</v>
      </c>
      <c r="AF124" s="167" t="e">
        <f t="shared" si="6"/>
        <v>#N/A</v>
      </c>
      <c r="AG124" s="144"/>
      <c r="AI124" s="144"/>
    </row>
    <row r="125" spans="1:35" x14ac:dyDescent="0.25">
      <c r="A125" s="29">
        <v>113</v>
      </c>
      <c r="B125" s="61"/>
      <c r="C125" s="143" t="str">
        <f>VLOOKUP(D125,[8]Hoja1!$A$2:$B$1115,2,0)</f>
        <v>05086</v>
      </c>
      <c r="D125" s="31">
        <v>890981880</v>
      </c>
      <c r="E125" s="31">
        <v>218605086</v>
      </c>
      <c r="F125" s="61" t="s">
        <v>323</v>
      </c>
      <c r="G125" s="33">
        <v>0</v>
      </c>
      <c r="H125" s="33">
        <v>0</v>
      </c>
      <c r="I125" s="3">
        <v>115225220</v>
      </c>
      <c r="J125" s="3">
        <v>122717459</v>
      </c>
      <c r="K125" s="3">
        <v>0</v>
      </c>
      <c r="L125" s="3"/>
      <c r="M125" s="3"/>
      <c r="N125" s="3"/>
      <c r="O125" s="3"/>
      <c r="P125" s="34">
        <f t="shared" si="5"/>
        <v>237942679</v>
      </c>
      <c r="Q125" s="165">
        <v>170727969</v>
      </c>
      <c r="R125" s="3">
        <f>IFERROR(VLOOKUP(D125,[9]ServNOMINA!$F$16:$M$112,8,0),0)</f>
        <v>0</v>
      </c>
      <c r="S125" s="3">
        <f>IFERROR(VLOOKUP(D125,[9]ServOTROS!$F$16:$M$112,8,0),0)</f>
        <v>0</v>
      </c>
      <c r="T125" s="3">
        <f>IFERROR(VLOOKUP(D125,[9]CANCEL!$F$16:$M$48,8,0),0)</f>
        <v>0</v>
      </c>
      <c r="U125" s="3">
        <f>IFERROR(VLOOKUP(B125,[10]Aaf_PENSION!$C$16:$M$112,11,0)+VLOOKUP(B125,[11]Aaf_PENSION!$C$16:$M$112,11,0),0)</f>
        <v>0</v>
      </c>
      <c r="V125" s="3">
        <f>IFERROR(VLOOKUP(B125,[10]Aaf_SALUD!$C$16:$M$112,11,0)+VLOOKUP(B125,[11]Aaf_SALUD!$C$16:$M$112,11,0),0)</f>
        <v>0</v>
      </c>
      <c r="W125" s="3">
        <f>IFERROR(VLOOKUP(D125,[9]CALIDAD!$F$16:$M$1122,8,0),0)</f>
        <v>9602102</v>
      </c>
      <c r="X125" s="3"/>
      <c r="Y125" s="3">
        <f>IFERROR(VLOOKUP(B125,[10]Ap_CESANTIAS!$C$16:$M$112,11,0)+VLOOKUP(B125,[11]Ap_CESANTIAS!$C$16:$M$112,11,0),0)</f>
        <v>0</v>
      </c>
      <c r="Z125" s="3">
        <f>IFERROR(VLOOKUP(B125,[10]Ap_PENSION!$C$16:$M$112,11,0)+VLOOKUP(B125,[11]Ap_PENSION!$C$16:$M$112,11,0),0)</f>
        <v>0</v>
      </c>
      <c r="AA125" s="3">
        <f>IFERROR(VLOOKUP(B125,[10]Ap_SALUD!$C$16:$M$112,11,0)+VLOOKUP(B125,[11]Ap_SALUD!$C$16:$M$112,11,0),0)</f>
        <v>0</v>
      </c>
      <c r="AB125" s="3"/>
      <c r="AC125" s="36">
        <f t="shared" si="4"/>
        <v>9602102</v>
      </c>
      <c r="AD125" s="37">
        <f t="shared" si="7"/>
        <v>57612608</v>
      </c>
      <c r="AE125" s="144" t="e">
        <f>VLOOKUP(D125,[12]REPNCT004ReporteAuxiliarContabl!$V$21:$W$1157,2,0)</f>
        <v>#N/A</v>
      </c>
      <c r="AF125" s="167" t="e">
        <f t="shared" si="6"/>
        <v>#N/A</v>
      </c>
      <c r="AG125" s="144"/>
      <c r="AI125" s="144"/>
    </row>
    <row r="126" spans="1:35" x14ac:dyDescent="0.25">
      <c r="A126" s="38">
        <v>114</v>
      </c>
      <c r="B126" s="61"/>
      <c r="C126" s="143" t="str">
        <f>VLOOKUP(D126,[8]Hoja1!$A$2:$B$1115,2,0)</f>
        <v>05091</v>
      </c>
      <c r="D126" s="31">
        <v>890980802</v>
      </c>
      <c r="E126" s="31">
        <v>219105091</v>
      </c>
      <c r="F126" s="61" t="s">
        <v>324</v>
      </c>
      <c r="G126" s="33">
        <v>0</v>
      </c>
      <c r="H126" s="33">
        <v>0</v>
      </c>
      <c r="I126" s="3">
        <v>133232508</v>
      </c>
      <c r="J126" s="3">
        <v>136425252</v>
      </c>
      <c r="K126" s="3">
        <v>0</v>
      </c>
      <c r="L126" s="3"/>
      <c r="M126" s="3"/>
      <c r="N126" s="3"/>
      <c r="O126" s="3"/>
      <c r="P126" s="34">
        <f t="shared" si="5"/>
        <v>269657760</v>
      </c>
      <c r="Q126" s="165">
        <v>191938797</v>
      </c>
      <c r="R126" s="3">
        <f>IFERROR(VLOOKUP(D126,[9]ServNOMINA!$F$16:$M$112,8,0),0)</f>
        <v>0</v>
      </c>
      <c r="S126" s="3">
        <f>IFERROR(VLOOKUP(D126,[9]ServOTROS!$F$16:$M$112,8,0),0)</f>
        <v>0</v>
      </c>
      <c r="T126" s="3">
        <f>IFERROR(VLOOKUP(D126,[9]CANCEL!$F$16:$M$48,8,0),0)</f>
        <v>0</v>
      </c>
      <c r="U126" s="3">
        <f>IFERROR(VLOOKUP(B126,[10]Aaf_PENSION!$C$16:$M$112,11,0)+VLOOKUP(B126,[11]Aaf_PENSION!$C$16:$M$112,11,0),0)</f>
        <v>0</v>
      </c>
      <c r="V126" s="3">
        <f>IFERROR(VLOOKUP(B126,[10]Aaf_SALUD!$C$16:$M$112,11,0)+VLOOKUP(B126,[11]Aaf_SALUD!$C$16:$M$112,11,0),0)</f>
        <v>0</v>
      </c>
      <c r="W126" s="3">
        <f>IFERROR(VLOOKUP(D126,[9]CALIDAD!$F$16:$M$1122,8,0),0)</f>
        <v>11102709</v>
      </c>
      <c r="X126" s="3"/>
      <c r="Y126" s="3">
        <f>IFERROR(VLOOKUP(B126,[10]Ap_CESANTIAS!$C$16:$M$112,11,0)+VLOOKUP(B126,[11]Ap_CESANTIAS!$C$16:$M$112,11,0),0)</f>
        <v>0</v>
      </c>
      <c r="Z126" s="3">
        <f>IFERROR(VLOOKUP(B126,[10]Ap_PENSION!$C$16:$M$112,11,0)+VLOOKUP(B126,[11]Ap_PENSION!$C$16:$M$112,11,0),0)</f>
        <v>0</v>
      </c>
      <c r="AA126" s="3">
        <f>IFERROR(VLOOKUP(B126,[10]Ap_SALUD!$C$16:$M$112,11,0)+VLOOKUP(B126,[11]Ap_SALUD!$C$16:$M$112,11,0),0)</f>
        <v>0</v>
      </c>
      <c r="AB126" s="3"/>
      <c r="AC126" s="36">
        <f t="shared" si="4"/>
        <v>11102709</v>
      </c>
      <c r="AD126" s="37">
        <f t="shared" si="7"/>
        <v>66616254</v>
      </c>
      <c r="AE126" s="144" t="e">
        <f>VLOOKUP(D126,[12]REPNCT004ReporteAuxiliarContabl!$V$21:$W$1157,2,0)</f>
        <v>#N/A</v>
      </c>
      <c r="AF126" s="167" t="e">
        <f t="shared" si="6"/>
        <v>#N/A</v>
      </c>
      <c r="AG126" s="144"/>
      <c r="AI126" s="144"/>
    </row>
    <row r="127" spans="1:35" x14ac:dyDescent="0.25">
      <c r="A127" s="29">
        <v>115</v>
      </c>
      <c r="B127" s="61"/>
      <c r="C127" s="143" t="str">
        <f>VLOOKUP(D127,[8]Hoja1!$A$2:$B$1115,2,0)</f>
        <v>05093</v>
      </c>
      <c r="D127" s="31">
        <v>890982321</v>
      </c>
      <c r="E127" s="31">
        <v>219305093</v>
      </c>
      <c r="F127" s="61" t="s">
        <v>325</v>
      </c>
      <c r="G127" s="33">
        <v>0</v>
      </c>
      <c r="H127" s="33">
        <v>0</v>
      </c>
      <c r="I127" s="3">
        <v>265614776</v>
      </c>
      <c r="J127" s="3">
        <v>288057976</v>
      </c>
      <c r="K127" s="3">
        <v>0</v>
      </c>
      <c r="L127" s="3"/>
      <c r="M127" s="3"/>
      <c r="N127" s="3"/>
      <c r="O127" s="3"/>
      <c r="P127" s="34">
        <f t="shared" si="5"/>
        <v>553672752</v>
      </c>
      <c r="Q127" s="165">
        <v>398730801</v>
      </c>
      <c r="R127" s="3">
        <f>IFERROR(VLOOKUP(D127,[9]ServNOMINA!$F$16:$M$112,8,0),0)</f>
        <v>0</v>
      </c>
      <c r="S127" s="3">
        <f>IFERROR(VLOOKUP(D127,[9]ServOTROS!$F$16:$M$112,8,0),0)</f>
        <v>0</v>
      </c>
      <c r="T127" s="3">
        <f>IFERROR(VLOOKUP(D127,[9]CANCEL!$F$16:$M$48,8,0),0)</f>
        <v>0</v>
      </c>
      <c r="U127" s="3">
        <f>IFERROR(VLOOKUP(B127,[10]Aaf_PENSION!$C$16:$M$112,11,0)+VLOOKUP(B127,[11]Aaf_PENSION!$C$16:$M$112,11,0),0)</f>
        <v>0</v>
      </c>
      <c r="V127" s="3">
        <f>IFERROR(VLOOKUP(B127,[10]Aaf_SALUD!$C$16:$M$112,11,0)+VLOOKUP(B127,[11]Aaf_SALUD!$C$16:$M$112,11,0),0)</f>
        <v>0</v>
      </c>
      <c r="W127" s="3">
        <f>IFERROR(VLOOKUP(D127,[9]CALIDAD!$F$16:$M$1122,8,0),0)</f>
        <v>22134565</v>
      </c>
      <c r="X127" s="3"/>
      <c r="Y127" s="3">
        <f>IFERROR(VLOOKUP(B127,[10]Ap_CESANTIAS!$C$16:$M$112,11,0)+VLOOKUP(B127,[11]Ap_CESANTIAS!$C$16:$M$112,11,0),0)</f>
        <v>0</v>
      </c>
      <c r="Z127" s="3">
        <f>IFERROR(VLOOKUP(B127,[10]Ap_PENSION!$C$16:$M$112,11,0)+VLOOKUP(B127,[11]Ap_PENSION!$C$16:$M$112,11,0),0)</f>
        <v>0</v>
      </c>
      <c r="AA127" s="3">
        <f>IFERROR(VLOOKUP(B127,[10]Ap_SALUD!$C$16:$M$112,11,0)+VLOOKUP(B127,[11]Ap_SALUD!$C$16:$M$112,11,0),0)</f>
        <v>0</v>
      </c>
      <c r="AB127" s="3"/>
      <c r="AC127" s="36">
        <f t="shared" si="4"/>
        <v>22134565</v>
      </c>
      <c r="AD127" s="37">
        <f t="shared" si="7"/>
        <v>132807386</v>
      </c>
      <c r="AE127" s="144" t="e">
        <f>VLOOKUP(D127,[12]REPNCT004ReporteAuxiliarContabl!$V$21:$W$1157,2,0)</f>
        <v>#N/A</v>
      </c>
      <c r="AF127" s="167" t="e">
        <f t="shared" si="6"/>
        <v>#N/A</v>
      </c>
      <c r="AG127" s="144"/>
      <c r="AI127" s="144"/>
    </row>
    <row r="128" spans="1:35" x14ac:dyDescent="0.25">
      <c r="A128" s="38">
        <v>116</v>
      </c>
      <c r="B128" s="61"/>
      <c r="C128" s="143" t="str">
        <f>VLOOKUP(D128,[8]Hoja1!$A$2:$B$1115,2,0)</f>
        <v>05101</v>
      </c>
      <c r="D128" s="31">
        <v>890980330</v>
      </c>
      <c r="E128" s="31">
        <v>210105101</v>
      </c>
      <c r="F128" s="61" t="s">
        <v>326</v>
      </c>
      <c r="G128" s="33">
        <v>0</v>
      </c>
      <c r="H128" s="33">
        <v>0</v>
      </c>
      <c r="I128" s="3">
        <v>332067940</v>
      </c>
      <c r="J128" s="3">
        <v>343562143</v>
      </c>
      <c r="K128" s="3">
        <v>0</v>
      </c>
      <c r="L128" s="3"/>
      <c r="M128" s="3"/>
      <c r="N128" s="3"/>
      <c r="O128" s="3"/>
      <c r="P128" s="34">
        <f t="shared" si="5"/>
        <v>675630083</v>
      </c>
      <c r="Q128" s="165">
        <v>481923783</v>
      </c>
      <c r="R128" s="3">
        <f>IFERROR(VLOOKUP(D128,[9]ServNOMINA!$F$16:$M$112,8,0),0)</f>
        <v>0</v>
      </c>
      <c r="S128" s="3">
        <f>IFERROR(VLOOKUP(D128,[9]ServOTROS!$F$16:$M$112,8,0),0)</f>
        <v>0</v>
      </c>
      <c r="T128" s="3">
        <f>IFERROR(VLOOKUP(D128,[9]CANCEL!$F$16:$M$48,8,0),0)</f>
        <v>0</v>
      </c>
      <c r="U128" s="3">
        <f>IFERROR(VLOOKUP(B128,[10]Aaf_PENSION!$C$16:$M$112,11,0)+VLOOKUP(B128,[11]Aaf_PENSION!$C$16:$M$112,11,0),0)</f>
        <v>0</v>
      </c>
      <c r="V128" s="3">
        <f>IFERROR(VLOOKUP(B128,[10]Aaf_SALUD!$C$16:$M$112,11,0)+VLOOKUP(B128,[11]Aaf_SALUD!$C$16:$M$112,11,0),0)</f>
        <v>0</v>
      </c>
      <c r="W128" s="3">
        <f>IFERROR(VLOOKUP(D128,[9]CALIDAD!$F$16:$M$1122,8,0),0)</f>
        <v>27672328</v>
      </c>
      <c r="X128" s="3"/>
      <c r="Y128" s="3">
        <f>IFERROR(VLOOKUP(B128,[10]Ap_CESANTIAS!$C$16:$M$112,11,0)+VLOOKUP(B128,[11]Ap_CESANTIAS!$C$16:$M$112,11,0),0)</f>
        <v>0</v>
      </c>
      <c r="Z128" s="3">
        <f>IFERROR(VLOOKUP(B128,[10]Ap_PENSION!$C$16:$M$112,11,0)+VLOOKUP(B128,[11]Ap_PENSION!$C$16:$M$112,11,0),0)</f>
        <v>0</v>
      </c>
      <c r="AA128" s="3">
        <f>IFERROR(VLOOKUP(B128,[10]Ap_SALUD!$C$16:$M$112,11,0)+VLOOKUP(B128,[11]Ap_SALUD!$C$16:$M$112,11,0),0)</f>
        <v>0</v>
      </c>
      <c r="AB128" s="3"/>
      <c r="AC128" s="36">
        <f t="shared" si="4"/>
        <v>27672328</v>
      </c>
      <c r="AD128" s="37">
        <f t="shared" si="7"/>
        <v>166033972</v>
      </c>
      <c r="AE128" s="144" t="e">
        <f>VLOOKUP(D128,[12]REPNCT004ReporteAuxiliarContabl!$V$21:$W$1157,2,0)</f>
        <v>#N/A</v>
      </c>
      <c r="AF128" s="167" t="e">
        <f t="shared" si="6"/>
        <v>#N/A</v>
      </c>
      <c r="AG128" s="144"/>
      <c r="AI128" s="144"/>
    </row>
    <row r="129" spans="1:35" x14ac:dyDescent="0.25">
      <c r="A129" s="29">
        <v>117</v>
      </c>
      <c r="B129" s="61"/>
      <c r="C129" s="143" t="str">
        <f>VLOOKUP(D129,[8]Hoja1!$A$2:$B$1115,2,0)</f>
        <v>05107</v>
      </c>
      <c r="D129" s="31">
        <v>890984415</v>
      </c>
      <c r="E129" s="31">
        <v>210705107</v>
      </c>
      <c r="F129" s="61" t="s">
        <v>327</v>
      </c>
      <c r="G129" s="33">
        <v>0</v>
      </c>
      <c r="H129" s="33">
        <v>0</v>
      </c>
      <c r="I129" s="3">
        <v>155984522</v>
      </c>
      <c r="J129" s="3">
        <v>132574890</v>
      </c>
      <c r="K129" s="3">
        <v>0</v>
      </c>
      <c r="L129" s="3"/>
      <c r="M129" s="3"/>
      <c r="N129" s="3"/>
      <c r="O129" s="3"/>
      <c r="P129" s="34">
        <f t="shared" si="5"/>
        <v>288559412</v>
      </c>
      <c r="Q129" s="165">
        <v>197568440</v>
      </c>
      <c r="R129" s="3">
        <f>IFERROR(VLOOKUP(D129,[9]ServNOMINA!$F$16:$M$112,8,0),0)</f>
        <v>0</v>
      </c>
      <c r="S129" s="3">
        <f>IFERROR(VLOOKUP(D129,[9]ServOTROS!$F$16:$M$112,8,0),0)</f>
        <v>0</v>
      </c>
      <c r="T129" s="3">
        <f>IFERROR(VLOOKUP(D129,[9]CANCEL!$F$16:$M$48,8,0),0)</f>
        <v>0</v>
      </c>
      <c r="U129" s="3">
        <f>IFERROR(VLOOKUP(B129,[10]Aaf_PENSION!$C$16:$M$112,11,0)+VLOOKUP(B129,[11]Aaf_PENSION!$C$16:$M$112,11,0),0)</f>
        <v>0</v>
      </c>
      <c r="V129" s="3">
        <f>IFERROR(VLOOKUP(B129,[10]Aaf_SALUD!$C$16:$M$112,11,0)+VLOOKUP(B129,[11]Aaf_SALUD!$C$16:$M$112,11,0),0)</f>
        <v>0</v>
      </c>
      <c r="W129" s="3">
        <f>IFERROR(VLOOKUP(D129,[9]CALIDAD!$F$16:$M$1122,8,0),0)</f>
        <v>12998710</v>
      </c>
      <c r="X129" s="3"/>
      <c r="Y129" s="3">
        <f>IFERROR(VLOOKUP(B129,[10]Ap_CESANTIAS!$C$16:$M$112,11,0)+VLOOKUP(B129,[11]Ap_CESANTIAS!$C$16:$M$112,11,0),0)</f>
        <v>0</v>
      </c>
      <c r="Z129" s="3">
        <f>IFERROR(VLOOKUP(B129,[10]Ap_PENSION!$C$16:$M$112,11,0)+VLOOKUP(B129,[11]Ap_PENSION!$C$16:$M$112,11,0),0)</f>
        <v>0</v>
      </c>
      <c r="AA129" s="3">
        <f>IFERROR(VLOOKUP(B129,[10]Ap_SALUD!$C$16:$M$112,11,0)+VLOOKUP(B129,[11]Ap_SALUD!$C$16:$M$112,11,0),0)</f>
        <v>0</v>
      </c>
      <c r="AB129" s="3"/>
      <c r="AC129" s="36">
        <f t="shared" si="4"/>
        <v>12998710</v>
      </c>
      <c r="AD129" s="37">
        <f t="shared" si="7"/>
        <v>77992262</v>
      </c>
      <c r="AE129" s="144" t="e">
        <f>VLOOKUP(D129,[12]REPNCT004ReporteAuxiliarContabl!$V$21:$W$1157,2,0)</f>
        <v>#N/A</v>
      </c>
      <c r="AF129" s="167" t="e">
        <f t="shared" si="6"/>
        <v>#N/A</v>
      </c>
      <c r="AG129" s="144"/>
      <c r="AI129" s="144"/>
    </row>
    <row r="130" spans="1:35" x14ac:dyDescent="0.25">
      <c r="A130" s="38">
        <v>118</v>
      </c>
      <c r="B130" s="61"/>
      <c r="C130" s="143" t="str">
        <f>VLOOKUP(D130,[8]Hoja1!$A$2:$B$1115,2,0)</f>
        <v>05113</v>
      </c>
      <c r="D130" s="31">
        <v>890983808</v>
      </c>
      <c r="E130" s="31">
        <v>211305113</v>
      </c>
      <c r="F130" s="61" t="s">
        <v>328</v>
      </c>
      <c r="G130" s="33">
        <v>0</v>
      </c>
      <c r="H130" s="33">
        <v>0</v>
      </c>
      <c r="I130" s="3">
        <v>228152232</v>
      </c>
      <c r="J130" s="3">
        <v>196108103</v>
      </c>
      <c r="K130" s="3">
        <v>0</v>
      </c>
      <c r="L130" s="3"/>
      <c r="M130" s="3"/>
      <c r="N130" s="3"/>
      <c r="O130" s="3"/>
      <c r="P130" s="34">
        <f t="shared" si="5"/>
        <v>424260335</v>
      </c>
      <c r="Q130" s="165">
        <v>291171533</v>
      </c>
      <c r="R130" s="3">
        <f>IFERROR(VLOOKUP(D130,[9]ServNOMINA!$F$16:$M$112,8,0),0)</f>
        <v>0</v>
      </c>
      <c r="S130" s="3">
        <f>IFERROR(VLOOKUP(D130,[9]ServOTROS!$F$16:$M$112,8,0),0)</f>
        <v>0</v>
      </c>
      <c r="T130" s="3">
        <f>IFERROR(VLOOKUP(D130,[9]CANCEL!$F$16:$M$48,8,0),0)</f>
        <v>0</v>
      </c>
      <c r="U130" s="3">
        <f>IFERROR(VLOOKUP(B130,[10]Aaf_PENSION!$C$16:$M$112,11,0)+VLOOKUP(B130,[11]Aaf_PENSION!$C$16:$M$112,11,0),0)</f>
        <v>0</v>
      </c>
      <c r="V130" s="3">
        <f>IFERROR(VLOOKUP(B130,[10]Aaf_SALUD!$C$16:$M$112,11,0)+VLOOKUP(B130,[11]Aaf_SALUD!$C$16:$M$112,11,0),0)</f>
        <v>0</v>
      </c>
      <c r="W130" s="3">
        <f>IFERROR(VLOOKUP(D130,[9]CALIDAD!$F$16:$M$1122,8,0),0)</f>
        <v>19012686</v>
      </c>
      <c r="X130" s="3"/>
      <c r="Y130" s="3">
        <f>IFERROR(VLOOKUP(B130,[10]Ap_CESANTIAS!$C$16:$M$112,11,0)+VLOOKUP(B130,[11]Ap_CESANTIAS!$C$16:$M$112,11,0),0)</f>
        <v>0</v>
      </c>
      <c r="Z130" s="3">
        <f>IFERROR(VLOOKUP(B130,[10]Ap_PENSION!$C$16:$M$112,11,0)+VLOOKUP(B130,[11]Ap_PENSION!$C$16:$M$112,11,0),0)</f>
        <v>0</v>
      </c>
      <c r="AA130" s="3">
        <f>IFERROR(VLOOKUP(B130,[10]Ap_SALUD!$C$16:$M$112,11,0)+VLOOKUP(B130,[11]Ap_SALUD!$C$16:$M$112,11,0),0)</f>
        <v>0</v>
      </c>
      <c r="AB130" s="3"/>
      <c r="AC130" s="36">
        <f t="shared" si="4"/>
        <v>19012686</v>
      </c>
      <c r="AD130" s="37">
        <f t="shared" si="7"/>
        <v>114076116</v>
      </c>
      <c r="AE130" s="144" t="e">
        <f>VLOOKUP(D130,[12]REPNCT004ReporteAuxiliarContabl!$V$21:$W$1157,2,0)</f>
        <v>#N/A</v>
      </c>
      <c r="AF130" s="167" t="e">
        <f t="shared" si="6"/>
        <v>#N/A</v>
      </c>
      <c r="AG130" s="144"/>
      <c r="AI130" s="144"/>
    </row>
    <row r="131" spans="1:35" x14ac:dyDescent="0.25">
      <c r="A131" s="29">
        <v>119</v>
      </c>
      <c r="B131" s="61"/>
      <c r="C131" s="143" t="str">
        <f>VLOOKUP(D131,[8]Hoja1!$A$2:$B$1115,2,0)</f>
        <v>05120</v>
      </c>
      <c r="D131" s="31">
        <v>890981567</v>
      </c>
      <c r="E131" s="31">
        <v>212005120</v>
      </c>
      <c r="F131" s="61" t="s">
        <v>329</v>
      </c>
      <c r="G131" s="33">
        <v>0</v>
      </c>
      <c r="H131" s="33">
        <v>0</v>
      </c>
      <c r="I131" s="3">
        <v>1268021552</v>
      </c>
      <c r="J131" s="3">
        <v>801151797</v>
      </c>
      <c r="K131" s="3">
        <v>0</v>
      </c>
      <c r="L131" s="3"/>
      <c r="M131" s="3"/>
      <c r="N131" s="3"/>
      <c r="O131" s="3"/>
      <c r="P131" s="34">
        <f t="shared" si="5"/>
        <v>2069173349</v>
      </c>
      <c r="Q131" s="165">
        <v>1329494112</v>
      </c>
      <c r="R131" s="3">
        <f>IFERROR(VLOOKUP(D131,[9]ServNOMINA!$F$16:$M$112,8,0),0)</f>
        <v>0</v>
      </c>
      <c r="S131" s="3">
        <f>IFERROR(VLOOKUP(D131,[9]ServOTROS!$F$16:$M$112,8,0),0)</f>
        <v>0</v>
      </c>
      <c r="T131" s="3">
        <f>IFERROR(VLOOKUP(D131,[9]CANCEL!$F$16:$M$48,8,0),0)</f>
        <v>0</v>
      </c>
      <c r="U131" s="3">
        <f>IFERROR(VLOOKUP(B131,[10]Aaf_PENSION!$C$16:$M$112,11,0)+VLOOKUP(B131,[11]Aaf_PENSION!$C$16:$M$112,11,0),0)</f>
        <v>0</v>
      </c>
      <c r="V131" s="3">
        <f>IFERROR(VLOOKUP(B131,[10]Aaf_SALUD!$C$16:$M$112,11,0)+VLOOKUP(B131,[11]Aaf_SALUD!$C$16:$M$112,11,0),0)</f>
        <v>0</v>
      </c>
      <c r="W131" s="3">
        <f>IFERROR(VLOOKUP(D131,[9]CALIDAD!$F$16:$M$1122,8,0),0)</f>
        <v>105668463</v>
      </c>
      <c r="X131" s="3"/>
      <c r="Y131" s="3">
        <f>IFERROR(VLOOKUP(B131,[10]Ap_CESANTIAS!$C$16:$M$112,11,0)+VLOOKUP(B131,[11]Ap_CESANTIAS!$C$16:$M$112,11,0),0)</f>
        <v>0</v>
      </c>
      <c r="Z131" s="3">
        <f>IFERROR(VLOOKUP(B131,[10]Ap_PENSION!$C$16:$M$112,11,0)+VLOOKUP(B131,[11]Ap_PENSION!$C$16:$M$112,11,0),0)</f>
        <v>0</v>
      </c>
      <c r="AA131" s="3">
        <f>IFERROR(VLOOKUP(B131,[10]Ap_SALUD!$C$16:$M$112,11,0)+VLOOKUP(B131,[11]Ap_SALUD!$C$16:$M$112,11,0),0)</f>
        <v>0</v>
      </c>
      <c r="AB131" s="3"/>
      <c r="AC131" s="36">
        <f t="shared" si="4"/>
        <v>105668463</v>
      </c>
      <c r="AD131" s="37">
        <f t="shared" si="7"/>
        <v>634010774</v>
      </c>
      <c r="AE131" s="144" t="e">
        <f>VLOOKUP(D131,[12]REPNCT004ReporteAuxiliarContabl!$V$21:$W$1157,2,0)</f>
        <v>#N/A</v>
      </c>
      <c r="AF131" s="167" t="e">
        <f t="shared" si="6"/>
        <v>#N/A</v>
      </c>
      <c r="AG131" s="144"/>
      <c r="AI131" s="144"/>
    </row>
    <row r="132" spans="1:35" x14ac:dyDescent="0.25">
      <c r="A132" s="38">
        <v>120</v>
      </c>
      <c r="B132" s="61"/>
      <c r="C132" s="143" t="str">
        <f>VLOOKUP(D132,[8]Hoja1!$A$2:$B$1115,2,0)</f>
        <v>05125</v>
      </c>
      <c r="D132" s="31">
        <v>890984224</v>
      </c>
      <c r="E132" s="31">
        <v>212505125</v>
      </c>
      <c r="F132" s="61" t="s">
        <v>330</v>
      </c>
      <c r="G132" s="33">
        <v>0</v>
      </c>
      <c r="H132" s="33">
        <v>0</v>
      </c>
      <c r="I132" s="3">
        <v>151189420</v>
      </c>
      <c r="J132" s="3">
        <v>161997685</v>
      </c>
      <c r="K132" s="3">
        <v>0</v>
      </c>
      <c r="L132" s="3"/>
      <c r="M132" s="3"/>
      <c r="N132" s="3"/>
      <c r="O132" s="3"/>
      <c r="P132" s="34">
        <f t="shared" si="5"/>
        <v>313187105</v>
      </c>
      <c r="Q132" s="165">
        <v>224993275</v>
      </c>
      <c r="R132" s="3">
        <f>IFERROR(VLOOKUP(D132,[9]ServNOMINA!$F$16:$M$112,8,0),0)</f>
        <v>0</v>
      </c>
      <c r="S132" s="3">
        <f>IFERROR(VLOOKUP(D132,[9]ServOTROS!$F$16:$M$112,8,0),0)</f>
        <v>0</v>
      </c>
      <c r="T132" s="3">
        <f>IFERROR(VLOOKUP(D132,[9]CANCEL!$F$16:$M$48,8,0),0)</f>
        <v>0</v>
      </c>
      <c r="U132" s="3">
        <f>IFERROR(VLOOKUP(B132,[10]Aaf_PENSION!$C$16:$M$112,11,0)+VLOOKUP(B132,[11]Aaf_PENSION!$C$16:$M$112,11,0),0)</f>
        <v>0</v>
      </c>
      <c r="V132" s="3">
        <f>IFERROR(VLOOKUP(B132,[10]Aaf_SALUD!$C$16:$M$112,11,0)+VLOOKUP(B132,[11]Aaf_SALUD!$C$16:$M$112,11,0),0)</f>
        <v>0</v>
      </c>
      <c r="W132" s="3">
        <f>IFERROR(VLOOKUP(D132,[9]CALIDAD!$F$16:$M$1122,8,0),0)</f>
        <v>12599118</v>
      </c>
      <c r="X132" s="3"/>
      <c r="Y132" s="3">
        <f>IFERROR(VLOOKUP(B132,[10]Ap_CESANTIAS!$C$16:$M$112,11,0)+VLOOKUP(B132,[11]Ap_CESANTIAS!$C$16:$M$112,11,0),0)</f>
        <v>0</v>
      </c>
      <c r="Z132" s="3">
        <f>IFERROR(VLOOKUP(B132,[10]Ap_PENSION!$C$16:$M$112,11,0)+VLOOKUP(B132,[11]Ap_PENSION!$C$16:$M$112,11,0),0)</f>
        <v>0</v>
      </c>
      <c r="AA132" s="3">
        <f>IFERROR(VLOOKUP(B132,[10]Ap_SALUD!$C$16:$M$112,11,0)+VLOOKUP(B132,[11]Ap_SALUD!$C$16:$M$112,11,0),0)</f>
        <v>0</v>
      </c>
      <c r="AB132" s="3"/>
      <c r="AC132" s="36">
        <f t="shared" si="4"/>
        <v>12599118</v>
      </c>
      <c r="AD132" s="37">
        <f t="shared" si="7"/>
        <v>75594712</v>
      </c>
      <c r="AE132" s="144" t="e">
        <f>VLOOKUP(D132,[12]REPNCT004ReporteAuxiliarContabl!$V$21:$W$1157,2,0)</f>
        <v>#N/A</v>
      </c>
      <c r="AF132" s="167" t="e">
        <f t="shared" si="6"/>
        <v>#N/A</v>
      </c>
      <c r="AG132" s="144"/>
      <c r="AI132" s="144"/>
    </row>
    <row r="133" spans="1:35" x14ac:dyDescent="0.25">
      <c r="A133" s="29">
        <v>121</v>
      </c>
      <c r="B133" s="61"/>
      <c r="C133" s="143" t="str">
        <f>VLOOKUP(D133,[8]Hoja1!$A$2:$B$1115,2,0)</f>
        <v>05129</v>
      </c>
      <c r="D133" s="31">
        <v>890980447</v>
      </c>
      <c r="E133" s="31">
        <v>212905129</v>
      </c>
      <c r="F133" s="61" t="s">
        <v>331</v>
      </c>
      <c r="G133" s="33">
        <v>0</v>
      </c>
      <c r="H133" s="33">
        <v>0</v>
      </c>
      <c r="I133" s="3">
        <v>768938704</v>
      </c>
      <c r="J133" s="3">
        <v>885905604</v>
      </c>
      <c r="K133" s="3">
        <v>0</v>
      </c>
      <c r="L133" s="3"/>
      <c r="M133" s="3"/>
      <c r="N133" s="3"/>
      <c r="O133" s="3"/>
      <c r="P133" s="34">
        <f t="shared" si="5"/>
        <v>1654844308</v>
      </c>
      <c r="Q133" s="165">
        <v>1206296729</v>
      </c>
      <c r="R133" s="3">
        <f>IFERROR(VLOOKUP(D133,[9]ServNOMINA!$F$16:$M$112,8,0),0)</f>
        <v>0</v>
      </c>
      <c r="S133" s="3">
        <f>IFERROR(VLOOKUP(D133,[9]ServOTROS!$F$16:$M$112,8,0),0)</f>
        <v>0</v>
      </c>
      <c r="T133" s="3">
        <f>IFERROR(VLOOKUP(D133,[9]CANCEL!$F$16:$M$48,8,0),0)</f>
        <v>0</v>
      </c>
      <c r="U133" s="3">
        <f>IFERROR(VLOOKUP(B133,[10]Aaf_PENSION!$C$16:$M$112,11,0)+VLOOKUP(B133,[11]Aaf_PENSION!$C$16:$M$112,11,0),0)</f>
        <v>0</v>
      </c>
      <c r="V133" s="3">
        <f>IFERROR(VLOOKUP(B133,[10]Aaf_SALUD!$C$16:$M$112,11,0)+VLOOKUP(B133,[11]Aaf_SALUD!$C$16:$M$112,11,0),0)</f>
        <v>0</v>
      </c>
      <c r="W133" s="3">
        <f>IFERROR(VLOOKUP(D133,[9]CALIDAD!$F$16:$M$1122,8,0),0)</f>
        <v>64078225</v>
      </c>
      <c r="X133" s="3"/>
      <c r="Y133" s="3">
        <f>IFERROR(VLOOKUP(B133,[10]Ap_CESANTIAS!$C$16:$M$112,11,0)+VLOOKUP(B133,[11]Ap_CESANTIAS!$C$16:$M$112,11,0),0)</f>
        <v>0</v>
      </c>
      <c r="Z133" s="3">
        <f>IFERROR(VLOOKUP(B133,[10]Ap_PENSION!$C$16:$M$112,11,0)+VLOOKUP(B133,[11]Ap_PENSION!$C$16:$M$112,11,0),0)</f>
        <v>0</v>
      </c>
      <c r="AA133" s="3">
        <f>IFERROR(VLOOKUP(B133,[10]Ap_SALUD!$C$16:$M$112,11,0)+VLOOKUP(B133,[11]Ap_SALUD!$C$16:$M$112,11,0),0)</f>
        <v>0</v>
      </c>
      <c r="AB133" s="3"/>
      <c r="AC133" s="36">
        <f t="shared" si="4"/>
        <v>64078225</v>
      </c>
      <c r="AD133" s="37">
        <f t="shared" si="7"/>
        <v>384469354</v>
      </c>
      <c r="AE133" s="144" t="e">
        <f>VLOOKUP(D133,[12]REPNCT004ReporteAuxiliarContabl!$V$21:$W$1157,2,0)</f>
        <v>#N/A</v>
      </c>
      <c r="AF133" s="167" t="e">
        <f t="shared" si="6"/>
        <v>#N/A</v>
      </c>
      <c r="AG133" s="144"/>
      <c r="AI133" s="144"/>
    </row>
    <row r="134" spans="1:35" x14ac:dyDescent="0.25">
      <c r="A134" s="38">
        <v>122</v>
      </c>
      <c r="B134" s="61"/>
      <c r="C134" s="143" t="str">
        <f>VLOOKUP(D134,[8]Hoja1!$A$2:$B$1115,2,0)</f>
        <v>05134</v>
      </c>
      <c r="D134" s="31">
        <v>890982147</v>
      </c>
      <c r="E134" s="31">
        <v>213405134</v>
      </c>
      <c r="F134" s="61" t="s">
        <v>332</v>
      </c>
      <c r="G134" s="33">
        <v>0</v>
      </c>
      <c r="H134" s="33">
        <v>0</v>
      </c>
      <c r="I134" s="3">
        <v>189693984</v>
      </c>
      <c r="J134" s="3">
        <v>126232785</v>
      </c>
      <c r="K134" s="3">
        <v>0</v>
      </c>
      <c r="L134" s="3"/>
      <c r="M134" s="3"/>
      <c r="N134" s="3"/>
      <c r="O134" s="3"/>
      <c r="P134" s="34">
        <f t="shared" si="5"/>
        <v>315926769</v>
      </c>
      <c r="Q134" s="165">
        <v>205271945</v>
      </c>
      <c r="R134" s="3">
        <f>IFERROR(VLOOKUP(D134,[9]ServNOMINA!$F$16:$M$112,8,0),0)</f>
        <v>0</v>
      </c>
      <c r="S134" s="3">
        <f>IFERROR(VLOOKUP(D134,[9]ServOTROS!$F$16:$M$112,8,0),0)</f>
        <v>0</v>
      </c>
      <c r="T134" s="3">
        <f>IFERROR(VLOOKUP(D134,[9]CANCEL!$F$16:$M$48,8,0),0)</f>
        <v>0</v>
      </c>
      <c r="U134" s="3">
        <f>IFERROR(VLOOKUP(B134,[10]Aaf_PENSION!$C$16:$M$112,11,0)+VLOOKUP(B134,[11]Aaf_PENSION!$C$16:$M$112,11,0),0)</f>
        <v>0</v>
      </c>
      <c r="V134" s="3">
        <f>IFERROR(VLOOKUP(B134,[10]Aaf_SALUD!$C$16:$M$112,11,0)+VLOOKUP(B134,[11]Aaf_SALUD!$C$16:$M$112,11,0),0)</f>
        <v>0</v>
      </c>
      <c r="W134" s="3">
        <f>IFERROR(VLOOKUP(D134,[9]CALIDAD!$F$16:$M$1122,8,0),0)</f>
        <v>15807832</v>
      </c>
      <c r="X134" s="3"/>
      <c r="Y134" s="3">
        <f>IFERROR(VLOOKUP(B134,[10]Ap_CESANTIAS!$C$16:$M$112,11,0)+VLOOKUP(B134,[11]Ap_CESANTIAS!$C$16:$M$112,11,0),0)</f>
        <v>0</v>
      </c>
      <c r="Z134" s="3">
        <f>IFERROR(VLOOKUP(B134,[10]Ap_PENSION!$C$16:$M$112,11,0)+VLOOKUP(B134,[11]Ap_PENSION!$C$16:$M$112,11,0),0)</f>
        <v>0</v>
      </c>
      <c r="AA134" s="3">
        <f>IFERROR(VLOOKUP(B134,[10]Ap_SALUD!$C$16:$M$112,11,0)+VLOOKUP(B134,[11]Ap_SALUD!$C$16:$M$112,11,0),0)</f>
        <v>0</v>
      </c>
      <c r="AB134" s="3"/>
      <c r="AC134" s="36">
        <f t="shared" si="4"/>
        <v>15807832</v>
      </c>
      <c r="AD134" s="37">
        <f t="shared" si="7"/>
        <v>94846992</v>
      </c>
      <c r="AE134" s="144" t="e">
        <f>VLOOKUP(D134,[12]REPNCT004ReporteAuxiliarContabl!$V$21:$W$1157,2,0)</f>
        <v>#N/A</v>
      </c>
      <c r="AF134" s="167" t="e">
        <f t="shared" si="6"/>
        <v>#N/A</v>
      </c>
      <c r="AG134" s="144"/>
      <c r="AI134" s="144"/>
    </row>
    <row r="135" spans="1:35" x14ac:dyDescent="0.25">
      <c r="A135" s="29">
        <v>123</v>
      </c>
      <c r="B135" s="61"/>
      <c r="C135" s="143" t="str">
        <f>VLOOKUP(D135,[8]Hoja1!$A$2:$B$1115,2,0)</f>
        <v>05138</v>
      </c>
      <c r="D135" s="31">
        <v>890982238</v>
      </c>
      <c r="E135" s="31">
        <v>213805138</v>
      </c>
      <c r="F135" s="61" t="s">
        <v>333</v>
      </c>
      <c r="G135" s="33">
        <v>0</v>
      </c>
      <c r="H135" s="33">
        <v>0</v>
      </c>
      <c r="I135" s="3">
        <v>326760216</v>
      </c>
      <c r="J135" s="3">
        <v>308122250</v>
      </c>
      <c r="K135" s="3">
        <v>0</v>
      </c>
      <c r="L135" s="3"/>
      <c r="M135" s="3"/>
      <c r="N135" s="3"/>
      <c r="O135" s="3"/>
      <c r="P135" s="34">
        <f t="shared" si="5"/>
        <v>634882466</v>
      </c>
      <c r="Q135" s="165">
        <v>444272340</v>
      </c>
      <c r="R135" s="3">
        <f>IFERROR(VLOOKUP(D135,[9]ServNOMINA!$F$16:$M$112,8,0),0)</f>
        <v>0</v>
      </c>
      <c r="S135" s="3">
        <f>IFERROR(VLOOKUP(D135,[9]ServOTROS!$F$16:$M$112,8,0),0)</f>
        <v>0</v>
      </c>
      <c r="T135" s="3">
        <f>IFERROR(VLOOKUP(D135,[9]CANCEL!$F$16:$M$48,8,0),0)</f>
        <v>0</v>
      </c>
      <c r="U135" s="3">
        <f>IFERROR(VLOOKUP(B135,[10]Aaf_PENSION!$C$16:$M$112,11,0)+VLOOKUP(B135,[11]Aaf_PENSION!$C$16:$M$112,11,0),0)</f>
        <v>0</v>
      </c>
      <c r="V135" s="3">
        <f>IFERROR(VLOOKUP(B135,[10]Aaf_SALUD!$C$16:$M$112,11,0)+VLOOKUP(B135,[11]Aaf_SALUD!$C$16:$M$112,11,0),0)</f>
        <v>0</v>
      </c>
      <c r="W135" s="3">
        <f>IFERROR(VLOOKUP(D135,[9]CALIDAD!$F$16:$M$1122,8,0),0)</f>
        <v>27230018</v>
      </c>
      <c r="X135" s="3"/>
      <c r="Y135" s="3">
        <f>IFERROR(VLOOKUP(B135,[10]Ap_CESANTIAS!$C$16:$M$112,11,0)+VLOOKUP(B135,[11]Ap_CESANTIAS!$C$16:$M$112,11,0),0)</f>
        <v>0</v>
      </c>
      <c r="Z135" s="3">
        <f>IFERROR(VLOOKUP(B135,[10]Ap_PENSION!$C$16:$M$112,11,0)+VLOOKUP(B135,[11]Ap_PENSION!$C$16:$M$112,11,0),0)</f>
        <v>0</v>
      </c>
      <c r="AA135" s="3">
        <f>IFERROR(VLOOKUP(B135,[10]Ap_SALUD!$C$16:$M$112,11,0)+VLOOKUP(B135,[11]Ap_SALUD!$C$16:$M$112,11,0),0)</f>
        <v>0</v>
      </c>
      <c r="AB135" s="3"/>
      <c r="AC135" s="36">
        <f t="shared" si="4"/>
        <v>27230018</v>
      </c>
      <c r="AD135" s="37">
        <f t="shared" si="7"/>
        <v>163380108</v>
      </c>
      <c r="AE135" s="144" t="e">
        <f>VLOOKUP(D135,[12]REPNCT004ReporteAuxiliarContabl!$V$21:$W$1157,2,0)</f>
        <v>#N/A</v>
      </c>
      <c r="AF135" s="167" t="e">
        <f t="shared" si="6"/>
        <v>#N/A</v>
      </c>
      <c r="AG135" s="144"/>
      <c r="AI135" s="144"/>
    </row>
    <row r="136" spans="1:35" x14ac:dyDescent="0.25">
      <c r="A136" s="38">
        <v>124</v>
      </c>
      <c r="B136" s="61"/>
      <c r="C136" s="143" t="str">
        <f>VLOOKUP(D136,[8]Hoja1!$A$2:$B$1115,2,0)</f>
        <v>05142</v>
      </c>
      <c r="D136" s="31">
        <v>890981107</v>
      </c>
      <c r="E136" s="31">
        <v>214205142</v>
      </c>
      <c r="F136" s="61" t="s">
        <v>334</v>
      </c>
      <c r="G136" s="33">
        <v>0</v>
      </c>
      <c r="H136" s="33">
        <v>0</v>
      </c>
      <c r="I136" s="3">
        <v>68869983</v>
      </c>
      <c r="J136" s="3">
        <v>54958181</v>
      </c>
      <c r="K136" s="3">
        <v>0</v>
      </c>
      <c r="L136" s="3"/>
      <c r="M136" s="3"/>
      <c r="N136" s="3"/>
      <c r="O136" s="3"/>
      <c r="P136" s="34">
        <f t="shared" si="5"/>
        <v>123828164</v>
      </c>
      <c r="Q136" s="165">
        <v>83654006</v>
      </c>
      <c r="R136" s="3">
        <f>IFERROR(VLOOKUP(D136,[9]ServNOMINA!$F$16:$M$112,8,0),0)</f>
        <v>0</v>
      </c>
      <c r="S136" s="3">
        <f>IFERROR(VLOOKUP(D136,[9]ServOTROS!$F$16:$M$112,8,0),0)</f>
        <v>0</v>
      </c>
      <c r="T136" s="3">
        <f>IFERROR(VLOOKUP(D136,[9]CANCEL!$F$16:$M$48,8,0),0)</f>
        <v>0</v>
      </c>
      <c r="U136" s="3">
        <f>IFERROR(VLOOKUP(B136,[10]Aaf_PENSION!$C$16:$M$112,11,0)+VLOOKUP(B136,[11]Aaf_PENSION!$C$16:$M$112,11,0),0)</f>
        <v>0</v>
      </c>
      <c r="V136" s="3">
        <f>IFERROR(VLOOKUP(B136,[10]Aaf_SALUD!$C$16:$M$112,11,0)+VLOOKUP(B136,[11]Aaf_SALUD!$C$16:$M$112,11,0),0)</f>
        <v>0</v>
      </c>
      <c r="W136" s="3">
        <f>IFERROR(VLOOKUP(D136,[9]CALIDAD!$F$16:$M$1122,8,0),0)</f>
        <v>5739165</v>
      </c>
      <c r="X136" s="3"/>
      <c r="Y136" s="3">
        <f>IFERROR(VLOOKUP(B136,[10]Ap_CESANTIAS!$C$16:$M$112,11,0)+VLOOKUP(B136,[11]Ap_CESANTIAS!$C$16:$M$112,11,0),0)</f>
        <v>0</v>
      </c>
      <c r="Z136" s="3">
        <f>IFERROR(VLOOKUP(B136,[10]Ap_PENSION!$C$16:$M$112,11,0)+VLOOKUP(B136,[11]Ap_PENSION!$C$16:$M$112,11,0),0)</f>
        <v>0</v>
      </c>
      <c r="AA136" s="3">
        <f>IFERROR(VLOOKUP(B136,[10]Ap_SALUD!$C$16:$M$112,11,0)+VLOOKUP(B136,[11]Ap_SALUD!$C$16:$M$112,11,0),0)</f>
        <v>0</v>
      </c>
      <c r="AB136" s="3"/>
      <c r="AC136" s="36">
        <f t="shared" si="4"/>
        <v>5739165</v>
      </c>
      <c r="AD136" s="37">
        <f t="shared" si="7"/>
        <v>34434993</v>
      </c>
      <c r="AE136" s="144" t="e">
        <f>VLOOKUP(D136,[12]REPNCT004ReporteAuxiliarContabl!$V$21:$W$1157,2,0)</f>
        <v>#N/A</v>
      </c>
      <c r="AF136" s="167" t="e">
        <f t="shared" si="6"/>
        <v>#N/A</v>
      </c>
      <c r="AG136" s="144"/>
      <c r="AI136" s="144"/>
    </row>
    <row r="137" spans="1:35" x14ac:dyDescent="0.25">
      <c r="A137" s="29">
        <v>125</v>
      </c>
      <c r="B137" s="61"/>
      <c r="C137" s="143" t="str">
        <f>VLOOKUP(D137,[8]Hoja1!$A$2:$B$1115,2,0)</f>
        <v>05145</v>
      </c>
      <c r="D137" s="31">
        <v>890984132</v>
      </c>
      <c r="E137" s="31">
        <v>214505145</v>
      </c>
      <c r="F137" s="61" t="s">
        <v>335</v>
      </c>
      <c r="G137" s="33">
        <v>0</v>
      </c>
      <c r="H137" s="33">
        <v>0</v>
      </c>
      <c r="I137" s="3">
        <v>46000714</v>
      </c>
      <c r="J137" s="3">
        <v>59969892</v>
      </c>
      <c r="K137" s="3">
        <v>0</v>
      </c>
      <c r="L137" s="3"/>
      <c r="M137" s="3"/>
      <c r="N137" s="3"/>
      <c r="O137" s="3"/>
      <c r="P137" s="34">
        <f t="shared" si="5"/>
        <v>105970606</v>
      </c>
      <c r="Q137" s="165">
        <v>79136857</v>
      </c>
      <c r="R137" s="3">
        <f>IFERROR(VLOOKUP(D137,[9]ServNOMINA!$F$16:$M$112,8,0),0)</f>
        <v>0</v>
      </c>
      <c r="S137" s="3">
        <f>IFERROR(VLOOKUP(D137,[9]ServOTROS!$F$16:$M$112,8,0),0)</f>
        <v>0</v>
      </c>
      <c r="T137" s="3">
        <f>IFERROR(VLOOKUP(D137,[9]CANCEL!$F$16:$M$48,8,0),0)</f>
        <v>0</v>
      </c>
      <c r="U137" s="3">
        <f>IFERROR(VLOOKUP(B137,[10]Aaf_PENSION!$C$16:$M$112,11,0)+VLOOKUP(B137,[11]Aaf_PENSION!$C$16:$M$112,11,0),0)</f>
        <v>0</v>
      </c>
      <c r="V137" s="3">
        <f>IFERROR(VLOOKUP(B137,[10]Aaf_SALUD!$C$16:$M$112,11,0)+VLOOKUP(B137,[11]Aaf_SALUD!$C$16:$M$112,11,0),0)</f>
        <v>0</v>
      </c>
      <c r="W137" s="3">
        <f>IFERROR(VLOOKUP(D137,[9]CALIDAD!$F$16:$M$1122,8,0),0)</f>
        <v>3833393</v>
      </c>
      <c r="X137" s="3"/>
      <c r="Y137" s="3">
        <f>IFERROR(VLOOKUP(B137,[10]Ap_CESANTIAS!$C$16:$M$112,11,0)+VLOOKUP(B137,[11]Ap_CESANTIAS!$C$16:$M$112,11,0),0)</f>
        <v>0</v>
      </c>
      <c r="Z137" s="3">
        <f>IFERROR(VLOOKUP(B137,[10]Ap_PENSION!$C$16:$M$112,11,0)+VLOOKUP(B137,[11]Ap_PENSION!$C$16:$M$112,11,0),0)</f>
        <v>0</v>
      </c>
      <c r="AA137" s="3">
        <f>IFERROR(VLOOKUP(B137,[10]Ap_SALUD!$C$16:$M$112,11,0)+VLOOKUP(B137,[11]Ap_SALUD!$C$16:$M$112,11,0),0)</f>
        <v>0</v>
      </c>
      <c r="AB137" s="3"/>
      <c r="AC137" s="36">
        <f t="shared" si="4"/>
        <v>3833393</v>
      </c>
      <c r="AD137" s="37">
        <f t="shared" si="7"/>
        <v>23000356</v>
      </c>
      <c r="AE137" s="144" t="e">
        <f>VLOOKUP(D137,[12]REPNCT004ReporteAuxiliarContabl!$V$21:$W$1157,2,0)</f>
        <v>#N/A</v>
      </c>
      <c r="AF137" s="167" t="e">
        <f t="shared" si="6"/>
        <v>#N/A</v>
      </c>
      <c r="AG137" s="144"/>
      <c r="AI137" s="144"/>
    </row>
    <row r="138" spans="1:35" x14ac:dyDescent="0.25">
      <c r="A138" s="38">
        <v>126</v>
      </c>
      <c r="B138" s="61"/>
      <c r="C138" s="143" t="str">
        <f>VLOOKUP(D138,[8]Hoja1!$A$2:$B$1115,2,0)</f>
        <v>05147</v>
      </c>
      <c r="D138" s="31">
        <v>890985316</v>
      </c>
      <c r="E138" s="31">
        <v>214705147</v>
      </c>
      <c r="F138" s="61" t="s">
        <v>336</v>
      </c>
      <c r="G138" s="33">
        <v>0</v>
      </c>
      <c r="H138" s="33">
        <v>0</v>
      </c>
      <c r="I138" s="3">
        <v>1446889024</v>
      </c>
      <c r="J138" s="3">
        <v>957048709</v>
      </c>
      <c r="K138" s="3">
        <v>0</v>
      </c>
      <c r="L138" s="3"/>
      <c r="M138" s="3"/>
      <c r="N138" s="3"/>
      <c r="O138" s="3"/>
      <c r="P138" s="34">
        <f t="shared" si="5"/>
        <v>2403937733</v>
      </c>
      <c r="Q138" s="165">
        <v>1559919134</v>
      </c>
      <c r="R138" s="3">
        <f>IFERROR(VLOOKUP(D138,[9]ServNOMINA!$F$16:$M$112,8,0),0)</f>
        <v>0</v>
      </c>
      <c r="S138" s="3">
        <f>IFERROR(VLOOKUP(D138,[9]ServOTROS!$F$16:$M$112,8,0),0)</f>
        <v>0</v>
      </c>
      <c r="T138" s="3">
        <f>IFERROR(VLOOKUP(D138,[9]CANCEL!$F$16:$M$48,8,0),0)</f>
        <v>0</v>
      </c>
      <c r="U138" s="3">
        <f>IFERROR(VLOOKUP(B138,[10]Aaf_PENSION!$C$16:$M$112,11,0)+VLOOKUP(B138,[11]Aaf_PENSION!$C$16:$M$112,11,0),0)</f>
        <v>0</v>
      </c>
      <c r="V138" s="3">
        <f>IFERROR(VLOOKUP(B138,[10]Aaf_SALUD!$C$16:$M$112,11,0)+VLOOKUP(B138,[11]Aaf_SALUD!$C$16:$M$112,11,0),0)</f>
        <v>0</v>
      </c>
      <c r="W138" s="3">
        <f>IFERROR(VLOOKUP(D138,[9]CALIDAD!$F$16:$M$1122,8,0),0)</f>
        <v>120574085</v>
      </c>
      <c r="X138" s="3"/>
      <c r="Y138" s="3">
        <f>IFERROR(VLOOKUP(B138,[10]Ap_CESANTIAS!$C$16:$M$112,11,0)+VLOOKUP(B138,[11]Ap_CESANTIAS!$C$16:$M$112,11,0),0)</f>
        <v>0</v>
      </c>
      <c r="Z138" s="3">
        <f>IFERROR(VLOOKUP(B138,[10]Ap_PENSION!$C$16:$M$112,11,0)+VLOOKUP(B138,[11]Ap_PENSION!$C$16:$M$112,11,0),0)</f>
        <v>0</v>
      </c>
      <c r="AA138" s="3">
        <f>IFERROR(VLOOKUP(B138,[10]Ap_SALUD!$C$16:$M$112,11,0)+VLOOKUP(B138,[11]Ap_SALUD!$C$16:$M$112,11,0),0)</f>
        <v>0</v>
      </c>
      <c r="AB138" s="3"/>
      <c r="AC138" s="36">
        <f t="shared" si="4"/>
        <v>120574085</v>
      </c>
      <c r="AD138" s="37">
        <f t="shared" si="7"/>
        <v>723444514</v>
      </c>
      <c r="AE138" s="144" t="e">
        <f>VLOOKUP(D138,[12]REPNCT004ReporteAuxiliarContabl!$V$21:$W$1157,2,0)</f>
        <v>#N/A</v>
      </c>
      <c r="AF138" s="167" t="e">
        <f t="shared" si="6"/>
        <v>#N/A</v>
      </c>
      <c r="AG138" s="144"/>
      <c r="AI138" s="144"/>
    </row>
    <row r="139" spans="1:35" x14ac:dyDescent="0.25">
      <c r="A139" s="29">
        <v>127</v>
      </c>
      <c r="B139" s="61"/>
      <c r="C139" s="143" t="str">
        <f>VLOOKUP(D139,[8]Hoja1!$A$2:$B$1115,2,0)</f>
        <v>05148</v>
      </c>
      <c r="D139" s="31">
        <v>890982616</v>
      </c>
      <c r="E139" s="31">
        <v>214805148</v>
      </c>
      <c r="F139" s="61" t="s">
        <v>337</v>
      </c>
      <c r="G139" s="33">
        <v>0</v>
      </c>
      <c r="H139" s="33">
        <v>0</v>
      </c>
      <c r="I139" s="3">
        <v>836673488</v>
      </c>
      <c r="J139" s="3">
        <v>1008352451</v>
      </c>
      <c r="K139" s="3">
        <v>0</v>
      </c>
      <c r="L139" s="3"/>
      <c r="M139" s="3"/>
      <c r="N139" s="3"/>
      <c r="O139" s="3"/>
      <c r="P139" s="34">
        <f t="shared" si="5"/>
        <v>1845025939</v>
      </c>
      <c r="Q139" s="165">
        <v>1356966406</v>
      </c>
      <c r="R139" s="3">
        <f>IFERROR(VLOOKUP(D139,[9]ServNOMINA!$F$16:$M$112,8,0),0)</f>
        <v>0</v>
      </c>
      <c r="S139" s="3">
        <f>IFERROR(VLOOKUP(D139,[9]ServOTROS!$F$16:$M$112,8,0),0)</f>
        <v>0</v>
      </c>
      <c r="T139" s="3">
        <f>IFERROR(VLOOKUP(D139,[9]CANCEL!$F$16:$M$48,8,0),0)</f>
        <v>0</v>
      </c>
      <c r="U139" s="3">
        <f>IFERROR(VLOOKUP(B139,[10]Aaf_PENSION!$C$16:$M$112,11,0)+VLOOKUP(B139,[11]Aaf_PENSION!$C$16:$M$112,11,0),0)</f>
        <v>0</v>
      </c>
      <c r="V139" s="3">
        <f>IFERROR(VLOOKUP(B139,[10]Aaf_SALUD!$C$16:$M$112,11,0)+VLOOKUP(B139,[11]Aaf_SALUD!$C$16:$M$112,11,0),0)</f>
        <v>0</v>
      </c>
      <c r="W139" s="3">
        <f>IFERROR(VLOOKUP(D139,[9]CALIDAD!$F$16:$M$1122,8,0),0)</f>
        <v>69722791</v>
      </c>
      <c r="X139" s="3"/>
      <c r="Y139" s="3">
        <f>IFERROR(VLOOKUP(B139,[10]Ap_CESANTIAS!$C$16:$M$112,11,0)+VLOOKUP(B139,[11]Ap_CESANTIAS!$C$16:$M$112,11,0),0)</f>
        <v>0</v>
      </c>
      <c r="Z139" s="3">
        <f>IFERROR(VLOOKUP(B139,[10]Ap_PENSION!$C$16:$M$112,11,0)+VLOOKUP(B139,[11]Ap_PENSION!$C$16:$M$112,11,0),0)</f>
        <v>0</v>
      </c>
      <c r="AA139" s="3">
        <f>IFERROR(VLOOKUP(B139,[10]Ap_SALUD!$C$16:$M$112,11,0)+VLOOKUP(B139,[11]Ap_SALUD!$C$16:$M$112,11,0),0)</f>
        <v>0</v>
      </c>
      <c r="AB139" s="3"/>
      <c r="AC139" s="36">
        <f t="shared" si="4"/>
        <v>69722791</v>
      </c>
      <c r="AD139" s="37">
        <f t="shared" si="7"/>
        <v>418336742</v>
      </c>
      <c r="AE139" s="144" t="e">
        <f>VLOOKUP(D139,[12]REPNCT004ReporteAuxiliarContabl!$V$21:$W$1157,2,0)</f>
        <v>#N/A</v>
      </c>
      <c r="AF139" s="167" t="e">
        <f t="shared" si="6"/>
        <v>#N/A</v>
      </c>
      <c r="AG139" s="144"/>
      <c r="AI139" s="144"/>
    </row>
    <row r="140" spans="1:35" x14ac:dyDescent="0.25">
      <c r="A140" s="38">
        <v>128</v>
      </c>
      <c r="B140" s="61"/>
      <c r="C140" s="143" t="str">
        <f>VLOOKUP(D140,[8]Hoja1!$A$2:$B$1115,2,0)</f>
        <v>05150</v>
      </c>
      <c r="D140" s="31">
        <v>890984068</v>
      </c>
      <c r="E140" s="31">
        <v>215005150</v>
      </c>
      <c r="F140" s="61" t="s">
        <v>338</v>
      </c>
      <c r="G140" s="33">
        <v>0</v>
      </c>
      <c r="H140" s="33">
        <v>0</v>
      </c>
      <c r="I140" s="3">
        <v>40812476</v>
      </c>
      <c r="J140" s="3">
        <v>46024118</v>
      </c>
      <c r="K140" s="3">
        <v>0</v>
      </c>
      <c r="L140" s="3"/>
      <c r="M140" s="3"/>
      <c r="N140" s="3"/>
      <c r="O140" s="3"/>
      <c r="P140" s="34">
        <f t="shared" si="5"/>
        <v>86836594</v>
      </c>
      <c r="Q140" s="165">
        <v>63029318</v>
      </c>
      <c r="R140" s="3">
        <f>IFERROR(VLOOKUP(D140,[9]ServNOMINA!$F$16:$M$112,8,0),0)</f>
        <v>0</v>
      </c>
      <c r="S140" s="3">
        <f>IFERROR(VLOOKUP(D140,[9]ServOTROS!$F$16:$M$112,8,0),0)</f>
        <v>0</v>
      </c>
      <c r="T140" s="3">
        <f>IFERROR(VLOOKUP(D140,[9]CANCEL!$F$16:$M$48,8,0),0)</f>
        <v>0</v>
      </c>
      <c r="U140" s="3">
        <f>IFERROR(VLOOKUP(B140,[10]Aaf_PENSION!$C$16:$M$112,11,0)+VLOOKUP(B140,[11]Aaf_PENSION!$C$16:$M$112,11,0),0)</f>
        <v>0</v>
      </c>
      <c r="V140" s="3">
        <f>IFERROR(VLOOKUP(B140,[10]Aaf_SALUD!$C$16:$M$112,11,0)+VLOOKUP(B140,[11]Aaf_SALUD!$C$16:$M$112,11,0),0)</f>
        <v>0</v>
      </c>
      <c r="W140" s="3">
        <f>IFERROR(VLOOKUP(D140,[9]CALIDAD!$F$16:$M$1122,8,0),0)</f>
        <v>3401040</v>
      </c>
      <c r="X140" s="3"/>
      <c r="Y140" s="3">
        <f>IFERROR(VLOOKUP(B140,[10]Ap_CESANTIAS!$C$16:$M$112,11,0)+VLOOKUP(B140,[11]Ap_CESANTIAS!$C$16:$M$112,11,0),0)</f>
        <v>0</v>
      </c>
      <c r="Z140" s="3">
        <f>IFERROR(VLOOKUP(B140,[10]Ap_PENSION!$C$16:$M$112,11,0)+VLOOKUP(B140,[11]Ap_PENSION!$C$16:$M$112,11,0),0)</f>
        <v>0</v>
      </c>
      <c r="AA140" s="3">
        <f>IFERROR(VLOOKUP(B140,[10]Ap_SALUD!$C$16:$M$112,11,0)+VLOOKUP(B140,[11]Ap_SALUD!$C$16:$M$112,11,0),0)</f>
        <v>0</v>
      </c>
      <c r="AB140" s="3"/>
      <c r="AC140" s="36">
        <f t="shared" si="4"/>
        <v>3401040</v>
      </c>
      <c r="AD140" s="37">
        <f t="shared" si="7"/>
        <v>20406236</v>
      </c>
      <c r="AE140" s="144" t="e">
        <f>VLOOKUP(D140,[12]REPNCT004ReporteAuxiliarContabl!$V$21:$W$1157,2,0)</f>
        <v>#N/A</v>
      </c>
      <c r="AF140" s="167" t="e">
        <f t="shared" si="6"/>
        <v>#N/A</v>
      </c>
      <c r="AG140" s="144"/>
      <c r="AI140" s="144"/>
    </row>
    <row r="141" spans="1:35" x14ac:dyDescent="0.25">
      <c r="A141" s="29">
        <v>129</v>
      </c>
      <c r="B141" s="61"/>
      <c r="C141" s="143" t="str">
        <f>VLOOKUP(D141,[8]Hoja1!$A$2:$B$1115,2,0)</f>
        <v>05154</v>
      </c>
      <c r="D141" s="31">
        <v>890906445</v>
      </c>
      <c r="E141" s="31">
        <v>215405154</v>
      </c>
      <c r="F141" s="61" t="s">
        <v>339</v>
      </c>
      <c r="G141" s="33">
        <v>0</v>
      </c>
      <c r="H141" s="33">
        <v>0</v>
      </c>
      <c r="I141" s="3">
        <v>2470223360</v>
      </c>
      <c r="J141" s="3">
        <v>1947160448</v>
      </c>
      <c r="K141" s="3">
        <v>0</v>
      </c>
      <c r="L141" s="3"/>
      <c r="M141" s="3"/>
      <c r="N141" s="3"/>
      <c r="O141" s="3"/>
      <c r="P141" s="34">
        <f t="shared" si="5"/>
        <v>4417383808</v>
      </c>
      <c r="Q141" s="165">
        <v>2976420183</v>
      </c>
      <c r="R141" s="3">
        <f>IFERROR(VLOOKUP(D141,[9]ServNOMINA!$F$16:$M$112,8,0),0)</f>
        <v>0</v>
      </c>
      <c r="S141" s="3">
        <f>IFERROR(VLOOKUP(D141,[9]ServOTROS!$F$16:$M$112,8,0),0)</f>
        <v>0</v>
      </c>
      <c r="T141" s="3">
        <f>IFERROR(VLOOKUP(D141,[9]CANCEL!$F$16:$M$48,8,0),0)</f>
        <v>0</v>
      </c>
      <c r="U141" s="3">
        <f>IFERROR(VLOOKUP(B141,[10]Aaf_PENSION!$C$16:$M$112,11,0)+VLOOKUP(B141,[11]Aaf_PENSION!$C$16:$M$112,11,0),0)</f>
        <v>0</v>
      </c>
      <c r="V141" s="3">
        <f>IFERROR(VLOOKUP(B141,[10]Aaf_SALUD!$C$16:$M$112,11,0)+VLOOKUP(B141,[11]Aaf_SALUD!$C$16:$M$112,11,0),0)</f>
        <v>0</v>
      </c>
      <c r="W141" s="3">
        <f>IFERROR(VLOOKUP(D141,[9]CALIDAD!$F$16:$M$1122,8,0),0)</f>
        <v>205851947</v>
      </c>
      <c r="X141" s="3"/>
      <c r="Y141" s="3">
        <f>IFERROR(VLOOKUP(B141,[10]Ap_CESANTIAS!$C$16:$M$112,11,0)+VLOOKUP(B141,[11]Ap_CESANTIAS!$C$16:$M$112,11,0),0)</f>
        <v>0</v>
      </c>
      <c r="Z141" s="3">
        <f>IFERROR(VLOOKUP(B141,[10]Ap_PENSION!$C$16:$M$112,11,0)+VLOOKUP(B141,[11]Ap_PENSION!$C$16:$M$112,11,0),0)</f>
        <v>0</v>
      </c>
      <c r="AA141" s="3">
        <f>IFERROR(VLOOKUP(B141,[10]Ap_SALUD!$C$16:$M$112,11,0)+VLOOKUP(B141,[11]Ap_SALUD!$C$16:$M$112,11,0),0)</f>
        <v>0</v>
      </c>
      <c r="AB141" s="3"/>
      <c r="AC141" s="36">
        <f t="shared" ref="AC141:AC204" si="8">SUM(R141:AA141)</f>
        <v>205851947</v>
      </c>
      <c r="AD141" s="37">
        <f t="shared" si="7"/>
        <v>1235111678</v>
      </c>
      <c r="AE141" s="144" t="e">
        <f>VLOOKUP(D141,[12]REPNCT004ReporteAuxiliarContabl!$V$21:$W$1157,2,0)</f>
        <v>#N/A</v>
      </c>
      <c r="AF141" s="167" t="e">
        <f t="shared" si="6"/>
        <v>#N/A</v>
      </c>
      <c r="AG141" s="144"/>
      <c r="AI141" s="144"/>
    </row>
    <row r="142" spans="1:35" x14ac:dyDescent="0.25">
      <c r="A142" s="38">
        <v>130</v>
      </c>
      <c r="B142" s="61"/>
      <c r="C142" s="143" t="str">
        <f>VLOOKUP(D142,[8]Hoja1!$A$2:$B$1115,2,0)</f>
        <v>05172</v>
      </c>
      <c r="D142" s="31">
        <v>890980998</v>
      </c>
      <c r="E142" s="31">
        <v>217205172</v>
      </c>
      <c r="F142" s="61" t="s">
        <v>340</v>
      </c>
      <c r="G142" s="33">
        <v>0</v>
      </c>
      <c r="H142" s="33">
        <v>0</v>
      </c>
      <c r="I142" s="3">
        <v>1615466848</v>
      </c>
      <c r="J142" s="3">
        <v>1156413627</v>
      </c>
      <c r="K142" s="3">
        <v>0</v>
      </c>
      <c r="L142" s="3"/>
      <c r="M142" s="3"/>
      <c r="N142" s="3"/>
      <c r="O142" s="3"/>
      <c r="P142" s="34">
        <f t="shared" ref="P142:P205" si="9">SUM(G142:N142)</f>
        <v>2771880475</v>
      </c>
      <c r="Q142" s="165">
        <v>1829524812</v>
      </c>
      <c r="R142" s="3">
        <f>IFERROR(VLOOKUP(D142,[9]ServNOMINA!$F$16:$M$112,8,0),0)</f>
        <v>0</v>
      </c>
      <c r="S142" s="3">
        <f>IFERROR(VLOOKUP(D142,[9]ServOTROS!$F$16:$M$112,8,0),0)</f>
        <v>0</v>
      </c>
      <c r="T142" s="3">
        <f>IFERROR(VLOOKUP(D142,[9]CANCEL!$F$16:$M$48,8,0),0)</f>
        <v>0</v>
      </c>
      <c r="U142" s="3">
        <f>IFERROR(VLOOKUP(B142,[10]Aaf_PENSION!$C$16:$M$112,11,0)+VLOOKUP(B142,[11]Aaf_PENSION!$C$16:$M$112,11,0),0)</f>
        <v>0</v>
      </c>
      <c r="V142" s="3">
        <f>IFERROR(VLOOKUP(B142,[10]Aaf_SALUD!$C$16:$M$112,11,0)+VLOOKUP(B142,[11]Aaf_SALUD!$C$16:$M$112,11,0),0)</f>
        <v>0</v>
      </c>
      <c r="W142" s="3">
        <f>IFERROR(VLOOKUP(D142,[9]CALIDAD!$F$16:$M$1122,8,0),0)</f>
        <v>134622237</v>
      </c>
      <c r="X142" s="3"/>
      <c r="Y142" s="3">
        <f>IFERROR(VLOOKUP(B142,[10]Ap_CESANTIAS!$C$16:$M$112,11,0)+VLOOKUP(B142,[11]Ap_CESANTIAS!$C$16:$M$112,11,0),0)</f>
        <v>0</v>
      </c>
      <c r="Z142" s="3">
        <f>IFERROR(VLOOKUP(B142,[10]Ap_PENSION!$C$16:$M$112,11,0)+VLOOKUP(B142,[11]Ap_PENSION!$C$16:$M$112,11,0),0)</f>
        <v>0</v>
      </c>
      <c r="AA142" s="3">
        <f>IFERROR(VLOOKUP(B142,[10]Ap_SALUD!$C$16:$M$112,11,0)+VLOOKUP(B142,[11]Ap_SALUD!$C$16:$M$112,11,0),0)</f>
        <v>0</v>
      </c>
      <c r="AB142" s="3"/>
      <c r="AC142" s="36">
        <f t="shared" si="8"/>
        <v>134622237</v>
      </c>
      <c r="AD142" s="37">
        <f t="shared" si="7"/>
        <v>807733426</v>
      </c>
      <c r="AE142" s="144" t="e">
        <f>VLOOKUP(D142,[12]REPNCT004ReporteAuxiliarContabl!$V$21:$W$1157,2,0)</f>
        <v>#N/A</v>
      </c>
      <c r="AF142" s="167" t="e">
        <f t="shared" ref="AF142:AF205" si="10">+AD142-AE142</f>
        <v>#N/A</v>
      </c>
      <c r="AG142" s="144"/>
      <c r="AI142" s="144"/>
    </row>
    <row r="143" spans="1:35" x14ac:dyDescent="0.25">
      <c r="A143" s="29">
        <v>131</v>
      </c>
      <c r="B143" s="61"/>
      <c r="C143" s="143" t="str">
        <f>VLOOKUP(D143,[8]Hoja1!$A$2:$B$1115,2,0)</f>
        <v>05190</v>
      </c>
      <c r="D143" s="31">
        <v>890910913</v>
      </c>
      <c r="E143" s="31">
        <v>219005190</v>
      </c>
      <c r="F143" s="61" t="s">
        <v>341</v>
      </c>
      <c r="G143" s="33">
        <v>0</v>
      </c>
      <c r="H143" s="33">
        <v>0</v>
      </c>
      <c r="I143" s="3">
        <v>143650316</v>
      </c>
      <c r="J143" s="3">
        <v>149867852</v>
      </c>
      <c r="K143" s="3">
        <v>0</v>
      </c>
      <c r="L143" s="3"/>
      <c r="M143" s="3"/>
      <c r="N143" s="3"/>
      <c r="O143" s="3"/>
      <c r="P143" s="34">
        <f t="shared" si="9"/>
        <v>293518168</v>
      </c>
      <c r="Q143" s="165">
        <v>209722152</v>
      </c>
      <c r="R143" s="3">
        <f>IFERROR(VLOOKUP(D143,[9]ServNOMINA!$F$16:$M$112,8,0),0)</f>
        <v>0</v>
      </c>
      <c r="S143" s="3">
        <f>IFERROR(VLOOKUP(D143,[9]ServOTROS!$F$16:$M$112,8,0),0)</f>
        <v>0</v>
      </c>
      <c r="T143" s="3">
        <f>IFERROR(VLOOKUP(D143,[9]CANCEL!$F$16:$M$48,8,0),0)</f>
        <v>0</v>
      </c>
      <c r="U143" s="3">
        <f>IFERROR(VLOOKUP(B143,[10]Aaf_PENSION!$C$16:$M$112,11,0)+VLOOKUP(B143,[11]Aaf_PENSION!$C$16:$M$112,11,0),0)</f>
        <v>0</v>
      </c>
      <c r="V143" s="3">
        <f>IFERROR(VLOOKUP(B143,[10]Aaf_SALUD!$C$16:$M$112,11,0)+VLOOKUP(B143,[11]Aaf_SALUD!$C$16:$M$112,11,0),0)</f>
        <v>0</v>
      </c>
      <c r="W143" s="3">
        <f>IFERROR(VLOOKUP(D143,[9]CALIDAD!$F$16:$M$1122,8,0),0)</f>
        <v>11970860</v>
      </c>
      <c r="X143" s="3"/>
      <c r="Y143" s="3">
        <f>IFERROR(VLOOKUP(B143,[10]Ap_CESANTIAS!$C$16:$M$112,11,0)+VLOOKUP(B143,[11]Ap_CESANTIAS!$C$16:$M$112,11,0),0)</f>
        <v>0</v>
      </c>
      <c r="Z143" s="3">
        <f>IFERROR(VLOOKUP(B143,[10]Ap_PENSION!$C$16:$M$112,11,0)+VLOOKUP(B143,[11]Ap_PENSION!$C$16:$M$112,11,0),0)</f>
        <v>0</v>
      </c>
      <c r="AA143" s="3">
        <f>IFERROR(VLOOKUP(B143,[10]Ap_SALUD!$C$16:$M$112,11,0)+VLOOKUP(B143,[11]Ap_SALUD!$C$16:$M$112,11,0),0)</f>
        <v>0</v>
      </c>
      <c r="AB143" s="3"/>
      <c r="AC143" s="36">
        <f t="shared" si="8"/>
        <v>11970860</v>
      </c>
      <c r="AD143" s="37">
        <f t="shared" ref="AD143:AD206" si="11">+P143-Q143+AB143-AC143</f>
        <v>71825156</v>
      </c>
      <c r="AE143" s="144" t="e">
        <f>VLOOKUP(D143,[12]REPNCT004ReporteAuxiliarContabl!$V$21:$W$1157,2,0)</f>
        <v>#N/A</v>
      </c>
      <c r="AF143" s="167" t="e">
        <f t="shared" si="10"/>
        <v>#N/A</v>
      </c>
      <c r="AG143" s="144"/>
      <c r="AI143" s="144"/>
    </row>
    <row r="144" spans="1:35" x14ac:dyDescent="0.25">
      <c r="A144" s="38">
        <v>132</v>
      </c>
      <c r="B144" s="61"/>
      <c r="C144" s="143" t="str">
        <f>VLOOKUP(D144,[8]Hoja1!$A$2:$B$1115,2,0)</f>
        <v>05197</v>
      </c>
      <c r="D144" s="31">
        <v>890984634</v>
      </c>
      <c r="E144" s="31">
        <v>219705197</v>
      </c>
      <c r="F144" s="61" t="s">
        <v>342</v>
      </c>
      <c r="G144" s="33">
        <v>0</v>
      </c>
      <c r="H144" s="33">
        <v>0</v>
      </c>
      <c r="I144" s="3">
        <v>310440228</v>
      </c>
      <c r="J144" s="3">
        <v>330090803</v>
      </c>
      <c r="K144" s="3">
        <v>0</v>
      </c>
      <c r="L144" s="3"/>
      <c r="M144" s="3"/>
      <c r="N144" s="3"/>
      <c r="O144" s="3"/>
      <c r="P144" s="34">
        <f t="shared" si="9"/>
        <v>640531031</v>
      </c>
      <c r="Q144" s="165">
        <v>459440898</v>
      </c>
      <c r="R144" s="3">
        <f>IFERROR(VLOOKUP(D144,[9]ServNOMINA!$F$16:$M$112,8,0),0)</f>
        <v>0</v>
      </c>
      <c r="S144" s="3">
        <f>IFERROR(VLOOKUP(D144,[9]ServOTROS!$F$16:$M$112,8,0),0)</f>
        <v>0</v>
      </c>
      <c r="T144" s="3">
        <f>IFERROR(VLOOKUP(D144,[9]CANCEL!$F$16:$M$48,8,0),0)</f>
        <v>0</v>
      </c>
      <c r="U144" s="3">
        <f>IFERROR(VLOOKUP(B144,[10]Aaf_PENSION!$C$16:$M$112,11,0)+VLOOKUP(B144,[11]Aaf_PENSION!$C$16:$M$112,11,0),0)</f>
        <v>0</v>
      </c>
      <c r="V144" s="3">
        <f>IFERROR(VLOOKUP(B144,[10]Aaf_SALUD!$C$16:$M$112,11,0)+VLOOKUP(B144,[11]Aaf_SALUD!$C$16:$M$112,11,0),0)</f>
        <v>0</v>
      </c>
      <c r="W144" s="3">
        <f>IFERROR(VLOOKUP(D144,[9]CALIDAD!$F$16:$M$1122,8,0),0)</f>
        <v>25870019</v>
      </c>
      <c r="X144" s="3"/>
      <c r="Y144" s="3">
        <f>IFERROR(VLOOKUP(B144,[10]Ap_CESANTIAS!$C$16:$M$112,11,0)+VLOOKUP(B144,[11]Ap_CESANTIAS!$C$16:$M$112,11,0),0)</f>
        <v>0</v>
      </c>
      <c r="Z144" s="3">
        <f>IFERROR(VLOOKUP(B144,[10]Ap_PENSION!$C$16:$M$112,11,0)+VLOOKUP(B144,[11]Ap_PENSION!$C$16:$M$112,11,0),0)</f>
        <v>0</v>
      </c>
      <c r="AA144" s="3">
        <f>IFERROR(VLOOKUP(B144,[10]Ap_SALUD!$C$16:$M$112,11,0)+VLOOKUP(B144,[11]Ap_SALUD!$C$16:$M$112,11,0),0)</f>
        <v>0</v>
      </c>
      <c r="AB144" s="3"/>
      <c r="AC144" s="36">
        <f t="shared" si="8"/>
        <v>25870019</v>
      </c>
      <c r="AD144" s="37">
        <f t="shared" si="11"/>
        <v>155220114</v>
      </c>
      <c r="AE144" s="144" t="e">
        <f>VLOOKUP(D144,[12]REPNCT004ReporteAuxiliarContabl!$V$21:$W$1157,2,0)</f>
        <v>#N/A</v>
      </c>
      <c r="AF144" s="167" t="e">
        <f t="shared" si="10"/>
        <v>#N/A</v>
      </c>
      <c r="AG144" s="144"/>
      <c r="AI144" s="144"/>
    </row>
    <row r="145" spans="1:35" x14ac:dyDescent="0.25">
      <c r="A145" s="29">
        <v>133</v>
      </c>
      <c r="B145" s="61"/>
      <c r="C145" s="143" t="str">
        <f>VLOOKUP(D145,[8]Hoja1!$A$2:$B$1115,2,0)</f>
        <v>05206</v>
      </c>
      <c r="D145" s="31">
        <v>890983718</v>
      </c>
      <c r="E145" s="31">
        <v>210605206</v>
      </c>
      <c r="F145" s="61" t="s">
        <v>343</v>
      </c>
      <c r="G145" s="33">
        <v>0</v>
      </c>
      <c r="H145" s="33">
        <v>0</v>
      </c>
      <c r="I145" s="3">
        <v>64652365</v>
      </c>
      <c r="J145" s="3">
        <v>51381379</v>
      </c>
      <c r="K145" s="3">
        <v>0</v>
      </c>
      <c r="L145" s="3"/>
      <c r="M145" s="3"/>
      <c r="N145" s="3"/>
      <c r="O145" s="3"/>
      <c r="P145" s="34">
        <f t="shared" si="9"/>
        <v>116033744</v>
      </c>
      <c r="Q145" s="165">
        <v>78319864</v>
      </c>
      <c r="R145" s="3">
        <f>IFERROR(VLOOKUP(D145,[9]ServNOMINA!$F$16:$M$112,8,0),0)</f>
        <v>0</v>
      </c>
      <c r="S145" s="3">
        <f>IFERROR(VLOOKUP(D145,[9]ServOTROS!$F$16:$M$112,8,0),0)</f>
        <v>0</v>
      </c>
      <c r="T145" s="3">
        <f>IFERROR(VLOOKUP(D145,[9]CANCEL!$F$16:$M$48,8,0),0)</f>
        <v>0</v>
      </c>
      <c r="U145" s="3">
        <f>IFERROR(VLOOKUP(B145,[10]Aaf_PENSION!$C$16:$M$112,11,0)+VLOOKUP(B145,[11]Aaf_PENSION!$C$16:$M$112,11,0),0)</f>
        <v>0</v>
      </c>
      <c r="V145" s="3">
        <f>IFERROR(VLOOKUP(B145,[10]Aaf_SALUD!$C$16:$M$112,11,0)+VLOOKUP(B145,[11]Aaf_SALUD!$C$16:$M$112,11,0),0)</f>
        <v>0</v>
      </c>
      <c r="W145" s="3">
        <f>IFERROR(VLOOKUP(D145,[9]CALIDAD!$F$16:$M$1122,8,0),0)</f>
        <v>5387697</v>
      </c>
      <c r="X145" s="3"/>
      <c r="Y145" s="3">
        <f>IFERROR(VLOOKUP(B145,[10]Ap_CESANTIAS!$C$16:$M$112,11,0)+VLOOKUP(B145,[11]Ap_CESANTIAS!$C$16:$M$112,11,0),0)</f>
        <v>0</v>
      </c>
      <c r="Z145" s="3">
        <f>IFERROR(VLOOKUP(B145,[10]Ap_PENSION!$C$16:$M$112,11,0)+VLOOKUP(B145,[11]Ap_PENSION!$C$16:$M$112,11,0),0)</f>
        <v>0</v>
      </c>
      <c r="AA145" s="3">
        <f>IFERROR(VLOOKUP(B145,[10]Ap_SALUD!$C$16:$M$112,11,0)+VLOOKUP(B145,[11]Ap_SALUD!$C$16:$M$112,11,0),0)</f>
        <v>0</v>
      </c>
      <c r="AB145" s="3"/>
      <c r="AC145" s="36">
        <f t="shared" si="8"/>
        <v>5387697</v>
      </c>
      <c r="AD145" s="37">
        <f t="shared" si="11"/>
        <v>32326183</v>
      </c>
      <c r="AE145" s="144" t="e">
        <f>VLOOKUP(D145,[12]REPNCT004ReporteAuxiliarContabl!$V$21:$W$1157,2,0)</f>
        <v>#N/A</v>
      </c>
      <c r="AF145" s="167" t="e">
        <f t="shared" si="10"/>
        <v>#N/A</v>
      </c>
      <c r="AG145" s="144"/>
      <c r="AI145" s="144"/>
    </row>
    <row r="146" spans="1:35" x14ac:dyDescent="0.25">
      <c r="A146" s="38">
        <v>134</v>
      </c>
      <c r="B146" s="61"/>
      <c r="C146" s="143" t="str">
        <f>VLOOKUP(D146,[8]Hoja1!$A$2:$B$1115,2,0)</f>
        <v>05209</v>
      </c>
      <c r="D146" s="31">
        <v>890982261</v>
      </c>
      <c r="E146" s="31">
        <v>210905209</v>
      </c>
      <c r="F146" s="61" t="s">
        <v>344</v>
      </c>
      <c r="G146" s="33">
        <v>0</v>
      </c>
      <c r="H146" s="33">
        <v>0</v>
      </c>
      <c r="I146" s="3">
        <v>257143228</v>
      </c>
      <c r="J146" s="3">
        <v>279200534</v>
      </c>
      <c r="K146" s="3">
        <v>0</v>
      </c>
      <c r="L146" s="3"/>
      <c r="M146" s="3"/>
      <c r="N146" s="3"/>
      <c r="O146" s="3"/>
      <c r="P146" s="34">
        <f t="shared" si="9"/>
        <v>536343762</v>
      </c>
      <c r="Q146" s="165">
        <v>386343544</v>
      </c>
      <c r="R146" s="3">
        <f>IFERROR(VLOOKUP(D146,[9]ServNOMINA!$F$16:$M$112,8,0),0)</f>
        <v>0</v>
      </c>
      <c r="S146" s="3">
        <f>IFERROR(VLOOKUP(D146,[9]ServOTROS!$F$16:$M$112,8,0),0)</f>
        <v>0</v>
      </c>
      <c r="T146" s="3">
        <f>IFERROR(VLOOKUP(D146,[9]CANCEL!$F$16:$M$48,8,0),0)</f>
        <v>0</v>
      </c>
      <c r="U146" s="3">
        <f>IFERROR(VLOOKUP(B146,[10]Aaf_PENSION!$C$16:$M$112,11,0)+VLOOKUP(B146,[11]Aaf_PENSION!$C$16:$M$112,11,0),0)</f>
        <v>0</v>
      </c>
      <c r="V146" s="3">
        <f>IFERROR(VLOOKUP(B146,[10]Aaf_SALUD!$C$16:$M$112,11,0)+VLOOKUP(B146,[11]Aaf_SALUD!$C$16:$M$112,11,0),0)</f>
        <v>0</v>
      </c>
      <c r="W146" s="3">
        <f>IFERROR(VLOOKUP(D146,[9]CALIDAD!$F$16:$M$1122,8,0),0)</f>
        <v>21428602</v>
      </c>
      <c r="X146" s="3"/>
      <c r="Y146" s="3">
        <f>IFERROR(VLOOKUP(B146,[10]Ap_CESANTIAS!$C$16:$M$112,11,0)+VLOOKUP(B146,[11]Ap_CESANTIAS!$C$16:$M$112,11,0),0)</f>
        <v>0</v>
      </c>
      <c r="Z146" s="3">
        <f>IFERROR(VLOOKUP(B146,[10]Ap_PENSION!$C$16:$M$112,11,0)+VLOOKUP(B146,[11]Ap_PENSION!$C$16:$M$112,11,0),0)</f>
        <v>0</v>
      </c>
      <c r="AA146" s="3">
        <f>IFERROR(VLOOKUP(B146,[10]Ap_SALUD!$C$16:$M$112,11,0)+VLOOKUP(B146,[11]Ap_SALUD!$C$16:$M$112,11,0),0)</f>
        <v>0</v>
      </c>
      <c r="AB146" s="3"/>
      <c r="AC146" s="36">
        <f t="shared" si="8"/>
        <v>21428602</v>
      </c>
      <c r="AD146" s="37">
        <f t="shared" si="11"/>
        <v>128571616</v>
      </c>
      <c r="AE146" s="144" t="e">
        <f>VLOOKUP(D146,[12]REPNCT004ReporteAuxiliarContabl!$V$21:$W$1157,2,0)</f>
        <v>#N/A</v>
      </c>
      <c r="AF146" s="167" t="e">
        <f t="shared" si="10"/>
        <v>#N/A</v>
      </c>
      <c r="AG146" s="144"/>
      <c r="AI146" s="144"/>
    </row>
    <row r="147" spans="1:35" x14ac:dyDescent="0.25">
      <c r="A147" s="29">
        <v>135</v>
      </c>
      <c r="B147" s="61"/>
      <c r="C147" s="143" t="str">
        <f>VLOOKUP(D147,[8]Hoja1!$A$2:$B$1115,2,0)</f>
        <v>05212</v>
      </c>
      <c r="D147" s="31">
        <v>890980767</v>
      </c>
      <c r="E147" s="31">
        <v>211205212</v>
      </c>
      <c r="F147" s="61" t="s">
        <v>345</v>
      </c>
      <c r="G147" s="33">
        <v>0</v>
      </c>
      <c r="H147" s="33">
        <v>0</v>
      </c>
      <c r="I147" s="3">
        <v>812409408</v>
      </c>
      <c r="J147" s="3">
        <v>897687532</v>
      </c>
      <c r="K147" s="3">
        <v>0</v>
      </c>
      <c r="L147" s="3"/>
      <c r="M147" s="3"/>
      <c r="N147" s="3"/>
      <c r="O147" s="3"/>
      <c r="P147" s="34">
        <f t="shared" si="9"/>
        <v>1710096940</v>
      </c>
      <c r="Q147" s="165">
        <v>1236191452</v>
      </c>
      <c r="R147" s="3">
        <f>IFERROR(VLOOKUP(D147,[9]ServNOMINA!$F$16:$M$112,8,0),0)</f>
        <v>0</v>
      </c>
      <c r="S147" s="3">
        <f>IFERROR(VLOOKUP(D147,[9]ServOTROS!$F$16:$M$112,8,0),0)</f>
        <v>0</v>
      </c>
      <c r="T147" s="3">
        <f>IFERROR(VLOOKUP(D147,[9]CANCEL!$F$16:$M$48,8,0),0)</f>
        <v>0</v>
      </c>
      <c r="U147" s="3">
        <f>IFERROR(VLOOKUP(B147,[10]Aaf_PENSION!$C$16:$M$112,11,0)+VLOOKUP(B147,[11]Aaf_PENSION!$C$16:$M$112,11,0),0)</f>
        <v>0</v>
      </c>
      <c r="V147" s="3">
        <f>IFERROR(VLOOKUP(B147,[10]Aaf_SALUD!$C$16:$M$112,11,0)+VLOOKUP(B147,[11]Aaf_SALUD!$C$16:$M$112,11,0),0)</f>
        <v>0</v>
      </c>
      <c r="W147" s="3">
        <f>IFERROR(VLOOKUP(D147,[9]CALIDAD!$F$16:$M$1122,8,0),0)</f>
        <v>67700784</v>
      </c>
      <c r="X147" s="3"/>
      <c r="Y147" s="3">
        <f>IFERROR(VLOOKUP(B147,[10]Ap_CESANTIAS!$C$16:$M$112,11,0)+VLOOKUP(B147,[11]Ap_CESANTIAS!$C$16:$M$112,11,0),0)</f>
        <v>0</v>
      </c>
      <c r="Z147" s="3">
        <f>IFERROR(VLOOKUP(B147,[10]Ap_PENSION!$C$16:$M$112,11,0)+VLOOKUP(B147,[11]Ap_PENSION!$C$16:$M$112,11,0),0)</f>
        <v>0</v>
      </c>
      <c r="AA147" s="3">
        <f>IFERROR(VLOOKUP(B147,[10]Ap_SALUD!$C$16:$M$112,11,0)+VLOOKUP(B147,[11]Ap_SALUD!$C$16:$M$112,11,0),0)</f>
        <v>0</v>
      </c>
      <c r="AB147" s="3"/>
      <c r="AC147" s="36">
        <f t="shared" si="8"/>
        <v>67700784</v>
      </c>
      <c r="AD147" s="37">
        <f t="shared" si="11"/>
        <v>406204704</v>
      </c>
      <c r="AE147" s="144" t="e">
        <f>VLOOKUP(D147,[12]REPNCT004ReporteAuxiliarContabl!$V$21:$W$1157,2,0)</f>
        <v>#N/A</v>
      </c>
      <c r="AF147" s="167" t="e">
        <f t="shared" si="10"/>
        <v>#N/A</v>
      </c>
      <c r="AG147" s="144"/>
      <c r="AI147" s="144"/>
    </row>
    <row r="148" spans="1:35" x14ac:dyDescent="0.25">
      <c r="A148" s="38">
        <v>136</v>
      </c>
      <c r="B148" s="61"/>
      <c r="C148" s="143" t="str">
        <f>VLOOKUP(D148,[8]Hoja1!$A$2:$B$1115,2,0)</f>
        <v>05234</v>
      </c>
      <c r="D148" s="31">
        <v>890980094</v>
      </c>
      <c r="E148" s="31">
        <v>213405234</v>
      </c>
      <c r="F148" s="61" t="s">
        <v>346</v>
      </c>
      <c r="G148" s="33">
        <v>0</v>
      </c>
      <c r="H148" s="33">
        <v>0</v>
      </c>
      <c r="I148" s="3">
        <v>906084800</v>
      </c>
      <c r="J148" s="3">
        <v>625367461</v>
      </c>
      <c r="K148" s="3">
        <v>0</v>
      </c>
      <c r="L148" s="3"/>
      <c r="M148" s="3"/>
      <c r="N148" s="3"/>
      <c r="O148" s="3"/>
      <c r="P148" s="34">
        <f t="shared" si="9"/>
        <v>1531452261</v>
      </c>
      <c r="Q148" s="165">
        <v>1002902796</v>
      </c>
      <c r="R148" s="3">
        <f>IFERROR(VLOOKUP(D148,[9]ServNOMINA!$F$16:$M$112,8,0),0)</f>
        <v>0</v>
      </c>
      <c r="S148" s="3">
        <f>IFERROR(VLOOKUP(D148,[9]ServOTROS!$F$16:$M$112,8,0),0)</f>
        <v>0</v>
      </c>
      <c r="T148" s="3">
        <f>IFERROR(VLOOKUP(D148,[9]CANCEL!$F$16:$M$48,8,0),0)</f>
        <v>0</v>
      </c>
      <c r="U148" s="3">
        <f>IFERROR(VLOOKUP(B148,[10]Aaf_PENSION!$C$16:$M$112,11,0)+VLOOKUP(B148,[11]Aaf_PENSION!$C$16:$M$112,11,0),0)</f>
        <v>0</v>
      </c>
      <c r="V148" s="3">
        <f>IFERROR(VLOOKUP(B148,[10]Aaf_SALUD!$C$16:$M$112,11,0)+VLOOKUP(B148,[11]Aaf_SALUD!$C$16:$M$112,11,0),0)</f>
        <v>0</v>
      </c>
      <c r="W148" s="3">
        <f>IFERROR(VLOOKUP(D148,[9]CALIDAD!$F$16:$M$1122,8,0),0)</f>
        <v>75507067</v>
      </c>
      <c r="X148" s="3"/>
      <c r="Y148" s="3">
        <f>IFERROR(VLOOKUP(B148,[10]Ap_CESANTIAS!$C$16:$M$112,11,0)+VLOOKUP(B148,[11]Ap_CESANTIAS!$C$16:$M$112,11,0),0)</f>
        <v>0</v>
      </c>
      <c r="Z148" s="3">
        <f>IFERROR(VLOOKUP(B148,[10]Ap_PENSION!$C$16:$M$112,11,0)+VLOOKUP(B148,[11]Ap_PENSION!$C$16:$M$112,11,0),0)</f>
        <v>0</v>
      </c>
      <c r="AA148" s="3">
        <f>IFERROR(VLOOKUP(B148,[10]Ap_SALUD!$C$16:$M$112,11,0)+VLOOKUP(B148,[11]Ap_SALUD!$C$16:$M$112,11,0),0)</f>
        <v>0</v>
      </c>
      <c r="AB148" s="3"/>
      <c r="AC148" s="36">
        <f t="shared" si="8"/>
        <v>75507067</v>
      </c>
      <c r="AD148" s="37">
        <f t="shared" si="11"/>
        <v>453042398</v>
      </c>
      <c r="AE148" s="144" t="e">
        <f>VLOOKUP(D148,[12]REPNCT004ReporteAuxiliarContabl!$V$21:$W$1157,2,0)</f>
        <v>#N/A</v>
      </c>
      <c r="AF148" s="167" t="e">
        <f t="shared" si="10"/>
        <v>#N/A</v>
      </c>
      <c r="AG148" s="144"/>
      <c r="AI148" s="144"/>
    </row>
    <row r="149" spans="1:35" x14ac:dyDescent="0.25">
      <c r="A149" s="29">
        <v>137</v>
      </c>
      <c r="B149" s="61"/>
      <c r="C149" s="143" t="str">
        <f>VLOOKUP(D149,[8]Hoja1!$A$2:$B$1115,2,0)</f>
        <v>05237</v>
      </c>
      <c r="D149" s="31">
        <v>890984043</v>
      </c>
      <c r="E149" s="31">
        <v>213705237</v>
      </c>
      <c r="F149" s="61" t="s">
        <v>347</v>
      </c>
      <c r="G149" s="33">
        <v>0</v>
      </c>
      <c r="H149" s="33">
        <v>0</v>
      </c>
      <c r="I149" s="3">
        <v>246830868</v>
      </c>
      <c r="J149" s="3">
        <v>273228680</v>
      </c>
      <c r="K149" s="3">
        <v>0</v>
      </c>
      <c r="L149" s="3"/>
      <c r="M149" s="3"/>
      <c r="N149" s="3"/>
      <c r="O149" s="3"/>
      <c r="P149" s="34">
        <f t="shared" si="9"/>
        <v>520059548</v>
      </c>
      <c r="Q149" s="165">
        <v>376074875</v>
      </c>
      <c r="R149" s="3">
        <f>IFERROR(VLOOKUP(D149,[9]ServNOMINA!$F$16:$M$112,8,0),0)</f>
        <v>0</v>
      </c>
      <c r="S149" s="3">
        <f>IFERROR(VLOOKUP(D149,[9]ServOTROS!$F$16:$M$112,8,0),0)</f>
        <v>0</v>
      </c>
      <c r="T149" s="3">
        <f>IFERROR(VLOOKUP(D149,[9]CANCEL!$F$16:$M$48,8,0),0)</f>
        <v>0</v>
      </c>
      <c r="U149" s="3">
        <f>IFERROR(VLOOKUP(B149,[10]Aaf_PENSION!$C$16:$M$112,11,0)+VLOOKUP(B149,[11]Aaf_PENSION!$C$16:$M$112,11,0),0)</f>
        <v>0</v>
      </c>
      <c r="V149" s="3">
        <f>IFERROR(VLOOKUP(B149,[10]Aaf_SALUD!$C$16:$M$112,11,0)+VLOOKUP(B149,[11]Aaf_SALUD!$C$16:$M$112,11,0),0)</f>
        <v>0</v>
      </c>
      <c r="W149" s="3">
        <f>IFERROR(VLOOKUP(D149,[9]CALIDAD!$F$16:$M$1122,8,0),0)</f>
        <v>20569239</v>
      </c>
      <c r="X149" s="3"/>
      <c r="Y149" s="3">
        <f>IFERROR(VLOOKUP(B149,[10]Ap_CESANTIAS!$C$16:$M$112,11,0)+VLOOKUP(B149,[11]Ap_CESANTIAS!$C$16:$M$112,11,0),0)</f>
        <v>0</v>
      </c>
      <c r="Z149" s="3">
        <f>IFERROR(VLOOKUP(B149,[10]Ap_PENSION!$C$16:$M$112,11,0)+VLOOKUP(B149,[11]Ap_PENSION!$C$16:$M$112,11,0),0)</f>
        <v>0</v>
      </c>
      <c r="AA149" s="3">
        <f>IFERROR(VLOOKUP(B149,[10]Ap_SALUD!$C$16:$M$112,11,0)+VLOOKUP(B149,[11]Ap_SALUD!$C$16:$M$112,11,0),0)</f>
        <v>0</v>
      </c>
      <c r="AB149" s="3"/>
      <c r="AC149" s="36">
        <f t="shared" si="8"/>
        <v>20569239</v>
      </c>
      <c r="AD149" s="37">
        <f t="shared" si="11"/>
        <v>123415434</v>
      </c>
      <c r="AE149" s="144" t="e">
        <f>VLOOKUP(D149,[12]REPNCT004ReporteAuxiliarContabl!$V$21:$W$1157,2,0)</f>
        <v>#N/A</v>
      </c>
      <c r="AF149" s="167" t="e">
        <f t="shared" si="10"/>
        <v>#N/A</v>
      </c>
      <c r="AG149" s="144"/>
      <c r="AI149" s="144"/>
    </row>
    <row r="150" spans="1:35" x14ac:dyDescent="0.25">
      <c r="A150" s="38">
        <v>138</v>
      </c>
      <c r="B150" s="61"/>
      <c r="C150" s="143" t="str">
        <f>VLOOKUP(D150,[8]Hoja1!$A$2:$B$1115,2,0)</f>
        <v>05240</v>
      </c>
      <c r="D150" s="31">
        <v>890983664</v>
      </c>
      <c r="E150" s="31">
        <v>214005240</v>
      </c>
      <c r="F150" s="61" t="s">
        <v>348</v>
      </c>
      <c r="G150" s="33">
        <v>0</v>
      </c>
      <c r="H150" s="33">
        <v>0</v>
      </c>
      <c r="I150" s="3">
        <v>154018906</v>
      </c>
      <c r="J150" s="3">
        <v>168649794</v>
      </c>
      <c r="K150" s="3">
        <v>0</v>
      </c>
      <c r="L150" s="3"/>
      <c r="M150" s="3"/>
      <c r="N150" s="3"/>
      <c r="O150" s="3"/>
      <c r="P150" s="34">
        <f t="shared" si="9"/>
        <v>322668700</v>
      </c>
      <c r="Q150" s="165">
        <v>232824339</v>
      </c>
      <c r="R150" s="3">
        <f>IFERROR(VLOOKUP(D150,[9]ServNOMINA!$F$16:$M$112,8,0),0)</f>
        <v>0</v>
      </c>
      <c r="S150" s="3">
        <f>IFERROR(VLOOKUP(D150,[9]ServOTROS!$F$16:$M$112,8,0),0)</f>
        <v>0</v>
      </c>
      <c r="T150" s="3">
        <f>IFERROR(VLOOKUP(D150,[9]CANCEL!$F$16:$M$48,8,0),0)</f>
        <v>0</v>
      </c>
      <c r="U150" s="3">
        <f>IFERROR(VLOOKUP(B150,[10]Aaf_PENSION!$C$16:$M$112,11,0)+VLOOKUP(B150,[11]Aaf_PENSION!$C$16:$M$112,11,0),0)</f>
        <v>0</v>
      </c>
      <c r="V150" s="3">
        <f>IFERROR(VLOOKUP(B150,[10]Aaf_SALUD!$C$16:$M$112,11,0)+VLOOKUP(B150,[11]Aaf_SALUD!$C$16:$M$112,11,0),0)</f>
        <v>0</v>
      </c>
      <c r="W150" s="3">
        <f>IFERROR(VLOOKUP(D150,[9]CALIDAD!$F$16:$M$1122,8,0),0)</f>
        <v>12834909</v>
      </c>
      <c r="X150" s="3"/>
      <c r="Y150" s="3">
        <f>IFERROR(VLOOKUP(B150,[10]Ap_CESANTIAS!$C$16:$M$112,11,0)+VLOOKUP(B150,[11]Ap_CESANTIAS!$C$16:$M$112,11,0),0)</f>
        <v>0</v>
      </c>
      <c r="Z150" s="3">
        <f>IFERROR(VLOOKUP(B150,[10]Ap_PENSION!$C$16:$M$112,11,0)+VLOOKUP(B150,[11]Ap_PENSION!$C$16:$M$112,11,0),0)</f>
        <v>0</v>
      </c>
      <c r="AA150" s="3">
        <f>IFERROR(VLOOKUP(B150,[10]Ap_SALUD!$C$16:$M$112,11,0)+VLOOKUP(B150,[11]Ap_SALUD!$C$16:$M$112,11,0),0)</f>
        <v>0</v>
      </c>
      <c r="AB150" s="3"/>
      <c r="AC150" s="36">
        <f t="shared" si="8"/>
        <v>12834909</v>
      </c>
      <c r="AD150" s="37">
        <f t="shared" si="11"/>
        <v>77009452</v>
      </c>
      <c r="AE150" s="144" t="e">
        <f>VLOOKUP(D150,[12]REPNCT004ReporteAuxiliarContabl!$V$21:$W$1157,2,0)</f>
        <v>#N/A</v>
      </c>
      <c r="AF150" s="167" t="e">
        <f t="shared" si="10"/>
        <v>#N/A</v>
      </c>
      <c r="AG150" s="144"/>
      <c r="AI150" s="144"/>
    </row>
    <row r="151" spans="1:35" x14ac:dyDescent="0.25">
      <c r="A151" s="29">
        <v>139</v>
      </c>
      <c r="B151" s="61"/>
      <c r="C151" s="143" t="str">
        <f>VLOOKUP(D151,[8]Hoja1!$A$2:$B$1115,2,0)</f>
        <v>05250</v>
      </c>
      <c r="D151" s="31">
        <v>890984221</v>
      </c>
      <c r="E151" s="31">
        <v>215005250</v>
      </c>
      <c r="F151" s="61" t="s">
        <v>349</v>
      </c>
      <c r="G151" s="33">
        <v>0</v>
      </c>
      <c r="H151" s="33">
        <v>0</v>
      </c>
      <c r="I151" s="3">
        <v>1858477696</v>
      </c>
      <c r="J151" s="3">
        <v>1359183504</v>
      </c>
      <c r="K151" s="3">
        <v>0</v>
      </c>
      <c r="L151" s="3"/>
      <c r="M151" s="3"/>
      <c r="N151" s="3"/>
      <c r="O151" s="3"/>
      <c r="P151" s="34">
        <f t="shared" si="9"/>
        <v>3217661200</v>
      </c>
      <c r="Q151" s="165">
        <v>2133549209</v>
      </c>
      <c r="R151" s="3">
        <f>IFERROR(VLOOKUP(D151,[9]ServNOMINA!$F$16:$M$112,8,0),0)</f>
        <v>0</v>
      </c>
      <c r="S151" s="3">
        <f>IFERROR(VLOOKUP(D151,[9]ServOTROS!$F$16:$M$112,8,0),0)</f>
        <v>0</v>
      </c>
      <c r="T151" s="3">
        <f>IFERROR(VLOOKUP(D151,[9]CANCEL!$F$16:$M$48,8,0),0)</f>
        <v>0</v>
      </c>
      <c r="U151" s="3">
        <f>IFERROR(VLOOKUP(B151,[10]Aaf_PENSION!$C$16:$M$112,11,0)+VLOOKUP(B151,[11]Aaf_PENSION!$C$16:$M$112,11,0),0)</f>
        <v>0</v>
      </c>
      <c r="V151" s="3">
        <f>IFERROR(VLOOKUP(B151,[10]Aaf_SALUD!$C$16:$M$112,11,0)+VLOOKUP(B151,[11]Aaf_SALUD!$C$16:$M$112,11,0),0)</f>
        <v>0</v>
      </c>
      <c r="W151" s="3">
        <f>IFERROR(VLOOKUP(D151,[9]CALIDAD!$F$16:$M$1122,8,0),0)</f>
        <v>154873141</v>
      </c>
      <c r="X151" s="3"/>
      <c r="Y151" s="3">
        <f>IFERROR(VLOOKUP(B151,[10]Ap_CESANTIAS!$C$16:$M$112,11,0)+VLOOKUP(B151,[11]Ap_CESANTIAS!$C$16:$M$112,11,0),0)</f>
        <v>0</v>
      </c>
      <c r="Z151" s="3">
        <f>IFERROR(VLOOKUP(B151,[10]Ap_PENSION!$C$16:$M$112,11,0)+VLOOKUP(B151,[11]Ap_PENSION!$C$16:$M$112,11,0),0)</f>
        <v>0</v>
      </c>
      <c r="AA151" s="3">
        <f>IFERROR(VLOOKUP(B151,[10]Ap_SALUD!$C$16:$M$112,11,0)+VLOOKUP(B151,[11]Ap_SALUD!$C$16:$M$112,11,0),0)</f>
        <v>0</v>
      </c>
      <c r="AB151" s="3"/>
      <c r="AC151" s="36">
        <f t="shared" si="8"/>
        <v>154873141</v>
      </c>
      <c r="AD151" s="37">
        <f t="shared" si="11"/>
        <v>929238850</v>
      </c>
      <c r="AE151" s="144" t="e">
        <f>VLOOKUP(D151,[12]REPNCT004ReporteAuxiliarContabl!$V$21:$W$1157,2,0)</f>
        <v>#N/A</v>
      </c>
      <c r="AF151" s="167" t="e">
        <f t="shared" si="10"/>
        <v>#N/A</v>
      </c>
      <c r="AG151" s="144"/>
      <c r="AI151" s="144"/>
    </row>
    <row r="152" spans="1:35" x14ac:dyDescent="0.25">
      <c r="A152" s="38">
        <v>140</v>
      </c>
      <c r="B152" s="61"/>
      <c r="C152" s="143" t="str">
        <f>VLOOKUP(D152,[8]Hoja1!$A$2:$B$1115,2,0)</f>
        <v>05264</v>
      </c>
      <c r="D152" s="31">
        <v>890982068</v>
      </c>
      <c r="E152" s="31">
        <v>216405264</v>
      </c>
      <c r="F152" s="61" t="s">
        <v>350</v>
      </c>
      <c r="G152" s="33">
        <v>0</v>
      </c>
      <c r="H152" s="33">
        <v>0</v>
      </c>
      <c r="I152" s="3">
        <v>113044590</v>
      </c>
      <c r="J152" s="3">
        <v>120986849</v>
      </c>
      <c r="K152" s="3">
        <v>0</v>
      </c>
      <c r="L152" s="3"/>
      <c r="M152" s="3"/>
      <c r="N152" s="3"/>
      <c r="O152" s="3"/>
      <c r="P152" s="34">
        <f t="shared" si="9"/>
        <v>234031439</v>
      </c>
      <c r="Q152" s="165">
        <v>168088764</v>
      </c>
      <c r="R152" s="3">
        <f>IFERROR(VLOOKUP(D152,[9]ServNOMINA!$F$16:$M$112,8,0),0)</f>
        <v>0</v>
      </c>
      <c r="S152" s="3">
        <f>IFERROR(VLOOKUP(D152,[9]ServOTROS!$F$16:$M$112,8,0),0)</f>
        <v>0</v>
      </c>
      <c r="T152" s="3">
        <f>IFERROR(VLOOKUP(D152,[9]CANCEL!$F$16:$M$48,8,0),0)</f>
        <v>0</v>
      </c>
      <c r="U152" s="3">
        <f>IFERROR(VLOOKUP(B152,[10]Aaf_PENSION!$C$16:$M$112,11,0)+VLOOKUP(B152,[11]Aaf_PENSION!$C$16:$M$112,11,0),0)</f>
        <v>0</v>
      </c>
      <c r="V152" s="3">
        <f>IFERROR(VLOOKUP(B152,[10]Aaf_SALUD!$C$16:$M$112,11,0)+VLOOKUP(B152,[11]Aaf_SALUD!$C$16:$M$112,11,0),0)</f>
        <v>0</v>
      </c>
      <c r="W152" s="3">
        <f>IFERROR(VLOOKUP(D152,[9]CALIDAD!$F$16:$M$1122,8,0),0)</f>
        <v>9420383</v>
      </c>
      <c r="X152" s="3"/>
      <c r="Y152" s="3">
        <f>IFERROR(VLOOKUP(B152,[10]Ap_CESANTIAS!$C$16:$M$112,11,0)+VLOOKUP(B152,[11]Ap_CESANTIAS!$C$16:$M$112,11,0),0)</f>
        <v>0</v>
      </c>
      <c r="Z152" s="3">
        <f>IFERROR(VLOOKUP(B152,[10]Ap_PENSION!$C$16:$M$112,11,0)+VLOOKUP(B152,[11]Ap_PENSION!$C$16:$M$112,11,0),0)</f>
        <v>0</v>
      </c>
      <c r="AA152" s="3">
        <f>IFERROR(VLOOKUP(B152,[10]Ap_SALUD!$C$16:$M$112,11,0)+VLOOKUP(B152,[11]Ap_SALUD!$C$16:$M$112,11,0),0)</f>
        <v>0</v>
      </c>
      <c r="AB152" s="3"/>
      <c r="AC152" s="36">
        <f t="shared" si="8"/>
        <v>9420383</v>
      </c>
      <c r="AD152" s="37">
        <f t="shared" si="11"/>
        <v>56522292</v>
      </c>
      <c r="AE152" s="144" t="e">
        <f>VLOOKUP(D152,[12]REPNCT004ReporteAuxiliarContabl!$V$21:$W$1157,2,0)</f>
        <v>#N/A</v>
      </c>
      <c r="AF152" s="167" t="e">
        <f t="shared" si="10"/>
        <v>#N/A</v>
      </c>
      <c r="AG152" s="144"/>
      <c r="AI152" s="144"/>
    </row>
    <row r="153" spans="1:35" x14ac:dyDescent="0.25">
      <c r="A153" s="29">
        <v>141</v>
      </c>
      <c r="B153" s="61"/>
      <c r="C153" s="143" t="str">
        <f>VLOOKUP(D153,[8]Hoja1!$A$2:$B$1115,2,0)</f>
        <v>05282</v>
      </c>
      <c r="D153" s="31">
        <v>890980848</v>
      </c>
      <c r="E153" s="31">
        <v>218205282</v>
      </c>
      <c r="F153" s="61" t="s">
        <v>351</v>
      </c>
      <c r="G153" s="33">
        <v>0</v>
      </c>
      <c r="H153" s="33">
        <v>0</v>
      </c>
      <c r="I153" s="3">
        <v>241805988</v>
      </c>
      <c r="J153" s="3">
        <v>238755897</v>
      </c>
      <c r="K153" s="3">
        <v>0</v>
      </c>
      <c r="L153" s="3"/>
      <c r="M153" s="3"/>
      <c r="N153" s="3"/>
      <c r="O153" s="3"/>
      <c r="P153" s="34">
        <f t="shared" si="9"/>
        <v>480561885</v>
      </c>
      <c r="Q153" s="165">
        <v>339508392</v>
      </c>
      <c r="R153" s="3">
        <f>IFERROR(VLOOKUP(D153,[9]ServNOMINA!$F$16:$M$112,8,0),0)</f>
        <v>0</v>
      </c>
      <c r="S153" s="3">
        <f>IFERROR(VLOOKUP(D153,[9]ServOTROS!$F$16:$M$112,8,0),0)</f>
        <v>0</v>
      </c>
      <c r="T153" s="3">
        <f>IFERROR(VLOOKUP(D153,[9]CANCEL!$F$16:$M$48,8,0),0)</f>
        <v>0</v>
      </c>
      <c r="U153" s="3">
        <f>IFERROR(VLOOKUP(B153,[10]Aaf_PENSION!$C$16:$M$112,11,0)+VLOOKUP(B153,[11]Aaf_PENSION!$C$16:$M$112,11,0),0)</f>
        <v>0</v>
      </c>
      <c r="V153" s="3">
        <f>IFERROR(VLOOKUP(B153,[10]Aaf_SALUD!$C$16:$M$112,11,0)+VLOOKUP(B153,[11]Aaf_SALUD!$C$16:$M$112,11,0),0)</f>
        <v>0</v>
      </c>
      <c r="W153" s="3">
        <f>IFERROR(VLOOKUP(D153,[9]CALIDAD!$F$16:$M$1122,8,0),0)</f>
        <v>20150499</v>
      </c>
      <c r="X153" s="3"/>
      <c r="Y153" s="3">
        <f>IFERROR(VLOOKUP(B153,[10]Ap_CESANTIAS!$C$16:$M$112,11,0)+VLOOKUP(B153,[11]Ap_CESANTIAS!$C$16:$M$112,11,0),0)</f>
        <v>0</v>
      </c>
      <c r="Z153" s="3">
        <f>IFERROR(VLOOKUP(B153,[10]Ap_PENSION!$C$16:$M$112,11,0)+VLOOKUP(B153,[11]Ap_PENSION!$C$16:$M$112,11,0),0)</f>
        <v>0</v>
      </c>
      <c r="AA153" s="3">
        <f>IFERROR(VLOOKUP(B153,[10]Ap_SALUD!$C$16:$M$112,11,0)+VLOOKUP(B153,[11]Ap_SALUD!$C$16:$M$112,11,0),0)</f>
        <v>0</v>
      </c>
      <c r="AB153" s="3"/>
      <c r="AC153" s="36">
        <f t="shared" si="8"/>
        <v>20150499</v>
      </c>
      <c r="AD153" s="37">
        <f t="shared" si="11"/>
        <v>120902994</v>
      </c>
      <c r="AE153" s="144" t="e">
        <f>VLOOKUP(D153,[12]REPNCT004ReporteAuxiliarContabl!$V$21:$W$1157,2,0)</f>
        <v>#N/A</v>
      </c>
      <c r="AF153" s="167" t="e">
        <f t="shared" si="10"/>
        <v>#N/A</v>
      </c>
      <c r="AG153" s="144"/>
      <c r="AI153" s="144"/>
    </row>
    <row r="154" spans="1:35" x14ac:dyDescent="0.25">
      <c r="A154" s="38">
        <v>142</v>
      </c>
      <c r="B154" s="61"/>
      <c r="C154" s="143" t="str">
        <f>VLOOKUP(D154,[8]Hoja1!$A$2:$B$1115,2,0)</f>
        <v>05284</v>
      </c>
      <c r="D154" s="31">
        <v>890983706</v>
      </c>
      <c r="E154" s="31">
        <v>218405284</v>
      </c>
      <c r="F154" s="61" t="s">
        <v>352</v>
      </c>
      <c r="G154" s="33">
        <v>0</v>
      </c>
      <c r="H154" s="33">
        <v>0</v>
      </c>
      <c r="I154" s="3">
        <v>703582048</v>
      </c>
      <c r="J154" s="3">
        <v>497862695</v>
      </c>
      <c r="K154" s="3">
        <v>0</v>
      </c>
      <c r="L154" s="3"/>
      <c r="M154" s="3"/>
      <c r="N154" s="3"/>
      <c r="O154" s="3"/>
      <c r="P154" s="34">
        <f t="shared" si="9"/>
        <v>1201444743</v>
      </c>
      <c r="Q154" s="165">
        <v>791021880</v>
      </c>
      <c r="R154" s="3">
        <f>IFERROR(VLOOKUP(D154,[9]ServNOMINA!$F$16:$M$112,8,0),0)</f>
        <v>0</v>
      </c>
      <c r="S154" s="3">
        <f>IFERROR(VLOOKUP(D154,[9]ServOTROS!$F$16:$M$112,8,0),0)</f>
        <v>0</v>
      </c>
      <c r="T154" s="3">
        <f>IFERROR(VLOOKUP(D154,[9]CANCEL!$F$16:$M$48,8,0),0)</f>
        <v>0</v>
      </c>
      <c r="U154" s="3">
        <f>IFERROR(VLOOKUP(B154,[10]Aaf_PENSION!$C$16:$M$112,11,0)+VLOOKUP(B154,[11]Aaf_PENSION!$C$16:$M$112,11,0),0)</f>
        <v>0</v>
      </c>
      <c r="V154" s="3">
        <f>IFERROR(VLOOKUP(B154,[10]Aaf_SALUD!$C$16:$M$112,11,0)+VLOOKUP(B154,[11]Aaf_SALUD!$C$16:$M$112,11,0),0)</f>
        <v>0</v>
      </c>
      <c r="W154" s="3">
        <f>IFERROR(VLOOKUP(D154,[9]CALIDAD!$F$16:$M$1122,8,0),0)</f>
        <v>58631837</v>
      </c>
      <c r="X154" s="3"/>
      <c r="Y154" s="3">
        <f>IFERROR(VLOOKUP(B154,[10]Ap_CESANTIAS!$C$16:$M$112,11,0)+VLOOKUP(B154,[11]Ap_CESANTIAS!$C$16:$M$112,11,0),0)</f>
        <v>0</v>
      </c>
      <c r="Z154" s="3">
        <f>IFERROR(VLOOKUP(B154,[10]Ap_PENSION!$C$16:$M$112,11,0)+VLOOKUP(B154,[11]Ap_PENSION!$C$16:$M$112,11,0),0)</f>
        <v>0</v>
      </c>
      <c r="AA154" s="3">
        <f>IFERROR(VLOOKUP(B154,[10]Ap_SALUD!$C$16:$M$112,11,0)+VLOOKUP(B154,[11]Ap_SALUD!$C$16:$M$112,11,0),0)</f>
        <v>0</v>
      </c>
      <c r="AB154" s="3"/>
      <c r="AC154" s="36">
        <f t="shared" si="8"/>
        <v>58631837</v>
      </c>
      <c r="AD154" s="37">
        <f t="shared" si="11"/>
        <v>351791026</v>
      </c>
      <c r="AE154" s="144" t="e">
        <f>VLOOKUP(D154,[12]REPNCT004ReporteAuxiliarContabl!$V$21:$W$1157,2,0)</f>
        <v>#N/A</v>
      </c>
      <c r="AF154" s="167" t="e">
        <f t="shared" si="10"/>
        <v>#N/A</v>
      </c>
      <c r="AG154" s="144"/>
      <c r="AI154" s="144"/>
    </row>
    <row r="155" spans="1:35" x14ac:dyDescent="0.25">
      <c r="A155" s="29">
        <v>143</v>
      </c>
      <c r="B155" s="61"/>
      <c r="C155" s="143" t="str">
        <f>VLOOKUP(D155,[8]Hoja1!$A$2:$B$1115,2,0)</f>
        <v>05306</v>
      </c>
      <c r="D155" s="31">
        <v>890983786</v>
      </c>
      <c r="E155" s="31">
        <v>210605306</v>
      </c>
      <c r="F155" s="61" t="s">
        <v>353</v>
      </c>
      <c r="G155" s="33">
        <v>0</v>
      </c>
      <c r="H155" s="33">
        <v>0</v>
      </c>
      <c r="I155" s="3">
        <v>136604286</v>
      </c>
      <c r="J155" s="3">
        <v>139435239</v>
      </c>
      <c r="K155" s="3">
        <v>0</v>
      </c>
      <c r="L155" s="3"/>
      <c r="M155" s="3"/>
      <c r="N155" s="3"/>
      <c r="O155" s="3"/>
      <c r="P155" s="34">
        <f t="shared" si="9"/>
        <v>276039525</v>
      </c>
      <c r="Q155" s="165">
        <v>196353694</v>
      </c>
      <c r="R155" s="3">
        <f>IFERROR(VLOOKUP(D155,[9]ServNOMINA!$F$16:$M$112,8,0),0)</f>
        <v>0</v>
      </c>
      <c r="S155" s="3">
        <f>IFERROR(VLOOKUP(D155,[9]ServOTROS!$F$16:$M$112,8,0),0)</f>
        <v>0</v>
      </c>
      <c r="T155" s="3">
        <f>IFERROR(VLOOKUP(D155,[9]CANCEL!$F$16:$M$48,8,0),0)</f>
        <v>0</v>
      </c>
      <c r="U155" s="3">
        <f>IFERROR(VLOOKUP(B155,[10]Aaf_PENSION!$C$16:$M$112,11,0)+VLOOKUP(B155,[11]Aaf_PENSION!$C$16:$M$112,11,0),0)</f>
        <v>0</v>
      </c>
      <c r="V155" s="3">
        <f>IFERROR(VLOOKUP(B155,[10]Aaf_SALUD!$C$16:$M$112,11,0)+VLOOKUP(B155,[11]Aaf_SALUD!$C$16:$M$112,11,0),0)</f>
        <v>0</v>
      </c>
      <c r="W155" s="3">
        <f>IFERROR(VLOOKUP(D155,[9]CALIDAD!$F$16:$M$1122,8,0),0)</f>
        <v>11383691</v>
      </c>
      <c r="X155" s="3"/>
      <c r="Y155" s="3">
        <f>IFERROR(VLOOKUP(B155,[10]Ap_CESANTIAS!$C$16:$M$112,11,0)+VLOOKUP(B155,[11]Ap_CESANTIAS!$C$16:$M$112,11,0),0)</f>
        <v>0</v>
      </c>
      <c r="Z155" s="3">
        <f>IFERROR(VLOOKUP(B155,[10]Ap_PENSION!$C$16:$M$112,11,0)+VLOOKUP(B155,[11]Ap_PENSION!$C$16:$M$112,11,0),0)</f>
        <v>0</v>
      </c>
      <c r="AA155" s="3">
        <f>IFERROR(VLOOKUP(B155,[10]Ap_SALUD!$C$16:$M$112,11,0)+VLOOKUP(B155,[11]Ap_SALUD!$C$16:$M$112,11,0),0)</f>
        <v>0</v>
      </c>
      <c r="AB155" s="3"/>
      <c r="AC155" s="36">
        <f t="shared" si="8"/>
        <v>11383691</v>
      </c>
      <c r="AD155" s="37">
        <f t="shared" si="11"/>
        <v>68302140</v>
      </c>
      <c r="AE155" s="144" t="e">
        <f>VLOOKUP(D155,[12]REPNCT004ReporteAuxiliarContabl!$V$21:$W$1157,2,0)</f>
        <v>#N/A</v>
      </c>
      <c r="AF155" s="167" t="e">
        <f t="shared" si="10"/>
        <v>#N/A</v>
      </c>
      <c r="AG155" s="144"/>
      <c r="AI155" s="144"/>
    </row>
    <row r="156" spans="1:35" x14ac:dyDescent="0.25">
      <c r="A156" s="38">
        <v>144</v>
      </c>
      <c r="B156" s="61"/>
      <c r="C156" s="143" t="str">
        <f>VLOOKUP(D156,[8]Hoja1!$A$2:$B$1115,2,0)</f>
        <v>05308</v>
      </c>
      <c r="D156" s="31">
        <v>890980807</v>
      </c>
      <c r="E156" s="31">
        <v>210805308</v>
      </c>
      <c r="F156" s="61" t="s">
        <v>354</v>
      </c>
      <c r="G156" s="33">
        <v>0</v>
      </c>
      <c r="H156" s="33">
        <v>0</v>
      </c>
      <c r="I156" s="3">
        <v>477629448</v>
      </c>
      <c r="J156" s="3">
        <v>597704167</v>
      </c>
      <c r="K156" s="3">
        <v>0</v>
      </c>
      <c r="L156" s="3"/>
      <c r="M156" s="3"/>
      <c r="N156" s="3"/>
      <c r="O156" s="3"/>
      <c r="P156" s="34">
        <f t="shared" si="9"/>
        <v>1075333615</v>
      </c>
      <c r="Q156" s="165">
        <v>796716437</v>
      </c>
      <c r="R156" s="3">
        <f>IFERROR(VLOOKUP(D156,[9]ServNOMINA!$F$16:$M$112,8,0),0)</f>
        <v>0</v>
      </c>
      <c r="S156" s="3">
        <f>IFERROR(VLOOKUP(D156,[9]ServOTROS!$F$16:$M$112,8,0),0)</f>
        <v>0</v>
      </c>
      <c r="T156" s="3">
        <f>IFERROR(VLOOKUP(D156,[9]CANCEL!$F$16:$M$48,8,0),0)</f>
        <v>0</v>
      </c>
      <c r="U156" s="3">
        <f>IFERROR(VLOOKUP(B156,[10]Aaf_PENSION!$C$16:$M$112,11,0)+VLOOKUP(B156,[11]Aaf_PENSION!$C$16:$M$112,11,0),0)</f>
        <v>0</v>
      </c>
      <c r="V156" s="3">
        <f>IFERROR(VLOOKUP(B156,[10]Aaf_SALUD!$C$16:$M$112,11,0)+VLOOKUP(B156,[11]Aaf_SALUD!$C$16:$M$112,11,0),0)</f>
        <v>0</v>
      </c>
      <c r="W156" s="3">
        <f>IFERROR(VLOOKUP(D156,[9]CALIDAD!$F$16:$M$1122,8,0),0)</f>
        <v>39802454</v>
      </c>
      <c r="X156" s="3"/>
      <c r="Y156" s="3">
        <f>IFERROR(VLOOKUP(B156,[10]Ap_CESANTIAS!$C$16:$M$112,11,0)+VLOOKUP(B156,[11]Ap_CESANTIAS!$C$16:$M$112,11,0),0)</f>
        <v>0</v>
      </c>
      <c r="Z156" s="3">
        <f>IFERROR(VLOOKUP(B156,[10]Ap_PENSION!$C$16:$M$112,11,0)+VLOOKUP(B156,[11]Ap_PENSION!$C$16:$M$112,11,0),0)</f>
        <v>0</v>
      </c>
      <c r="AA156" s="3">
        <f>IFERROR(VLOOKUP(B156,[10]Ap_SALUD!$C$16:$M$112,11,0)+VLOOKUP(B156,[11]Ap_SALUD!$C$16:$M$112,11,0),0)</f>
        <v>0</v>
      </c>
      <c r="AB156" s="3"/>
      <c r="AC156" s="36">
        <f t="shared" si="8"/>
        <v>39802454</v>
      </c>
      <c r="AD156" s="37">
        <f t="shared" si="11"/>
        <v>238814724</v>
      </c>
      <c r="AE156" s="144" t="e">
        <f>VLOOKUP(D156,[12]REPNCT004ReporteAuxiliarContabl!$V$21:$W$1157,2,0)</f>
        <v>#N/A</v>
      </c>
      <c r="AF156" s="167" t="e">
        <f t="shared" si="10"/>
        <v>#N/A</v>
      </c>
      <c r="AG156" s="144"/>
      <c r="AI156" s="144"/>
    </row>
    <row r="157" spans="1:35" x14ac:dyDescent="0.25">
      <c r="A157" s="29">
        <v>145</v>
      </c>
      <c r="B157" s="61"/>
      <c r="C157" s="143" t="str">
        <f>VLOOKUP(D157,[8]Hoja1!$A$2:$B$1115,2,0)</f>
        <v>05310</v>
      </c>
      <c r="D157" s="31">
        <v>890983938</v>
      </c>
      <c r="E157" s="31">
        <v>211005310</v>
      </c>
      <c r="F157" s="61" t="s">
        <v>355</v>
      </c>
      <c r="G157" s="33">
        <v>0</v>
      </c>
      <c r="H157" s="33">
        <v>0</v>
      </c>
      <c r="I157" s="3">
        <v>113803688</v>
      </c>
      <c r="J157" s="3">
        <v>110208529</v>
      </c>
      <c r="K157" s="3">
        <v>0</v>
      </c>
      <c r="L157" s="3"/>
      <c r="M157" s="3"/>
      <c r="N157" s="3"/>
      <c r="O157" s="3"/>
      <c r="P157" s="34">
        <f t="shared" si="9"/>
        <v>224012217</v>
      </c>
      <c r="Q157" s="165">
        <v>157626734</v>
      </c>
      <c r="R157" s="3">
        <f>IFERROR(VLOOKUP(D157,[9]ServNOMINA!$F$16:$M$112,8,0),0)</f>
        <v>0</v>
      </c>
      <c r="S157" s="3">
        <f>IFERROR(VLOOKUP(D157,[9]ServOTROS!$F$16:$M$112,8,0),0)</f>
        <v>0</v>
      </c>
      <c r="T157" s="3">
        <f>IFERROR(VLOOKUP(D157,[9]CANCEL!$F$16:$M$48,8,0),0)</f>
        <v>0</v>
      </c>
      <c r="U157" s="3">
        <f>IFERROR(VLOOKUP(B157,[10]Aaf_PENSION!$C$16:$M$112,11,0)+VLOOKUP(B157,[11]Aaf_PENSION!$C$16:$M$112,11,0),0)</f>
        <v>0</v>
      </c>
      <c r="V157" s="3">
        <f>IFERROR(VLOOKUP(B157,[10]Aaf_SALUD!$C$16:$M$112,11,0)+VLOOKUP(B157,[11]Aaf_SALUD!$C$16:$M$112,11,0),0)</f>
        <v>0</v>
      </c>
      <c r="W157" s="3">
        <f>IFERROR(VLOOKUP(D157,[9]CALIDAD!$F$16:$M$1122,8,0),0)</f>
        <v>9483641</v>
      </c>
      <c r="X157" s="3"/>
      <c r="Y157" s="3">
        <f>IFERROR(VLOOKUP(B157,[10]Ap_CESANTIAS!$C$16:$M$112,11,0)+VLOOKUP(B157,[11]Ap_CESANTIAS!$C$16:$M$112,11,0),0)</f>
        <v>0</v>
      </c>
      <c r="Z157" s="3">
        <f>IFERROR(VLOOKUP(B157,[10]Ap_PENSION!$C$16:$M$112,11,0)+VLOOKUP(B157,[11]Ap_PENSION!$C$16:$M$112,11,0),0)</f>
        <v>0</v>
      </c>
      <c r="AA157" s="3">
        <f>IFERROR(VLOOKUP(B157,[10]Ap_SALUD!$C$16:$M$112,11,0)+VLOOKUP(B157,[11]Ap_SALUD!$C$16:$M$112,11,0),0)</f>
        <v>0</v>
      </c>
      <c r="AB157" s="3"/>
      <c r="AC157" s="36">
        <f t="shared" si="8"/>
        <v>9483641</v>
      </c>
      <c r="AD157" s="37">
        <f t="shared" si="11"/>
        <v>56901842</v>
      </c>
      <c r="AE157" s="144" t="e">
        <f>VLOOKUP(D157,[12]REPNCT004ReporteAuxiliarContabl!$V$21:$W$1157,2,0)</f>
        <v>#N/A</v>
      </c>
      <c r="AF157" s="167" t="e">
        <f t="shared" si="10"/>
        <v>#N/A</v>
      </c>
      <c r="AG157" s="144"/>
      <c r="AI157" s="144"/>
    </row>
    <row r="158" spans="1:35" x14ac:dyDescent="0.25">
      <c r="A158" s="38">
        <v>146</v>
      </c>
      <c r="B158" s="61"/>
      <c r="C158" s="143" t="str">
        <f>VLOOKUP(D158,[8]Hoja1!$A$2:$B$1115,2,0)</f>
        <v>05313</v>
      </c>
      <c r="D158" s="31">
        <v>890983728</v>
      </c>
      <c r="E158" s="31">
        <v>211305313</v>
      </c>
      <c r="F158" s="61" t="s">
        <v>356</v>
      </c>
      <c r="G158" s="33">
        <v>0</v>
      </c>
      <c r="H158" s="33">
        <v>0</v>
      </c>
      <c r="I158" s="3">
        <v>176851252</v>
      </c>
      <c r="J158" s="3">
        <v>178877874</v>
      </c>
      <c r="K158" s="3">
        <v>0</v>
      </c>
      <c r="L158" s="3"/>
      <c r="M158" s="3"/>
      <c r="N158" s="3"/>
      <c r="O158" s="3"/>
      <c r="P158" s="34">
        <f t="shared" si="9"/>
        <v>355729126</v>
      </c>
      <c r="Q158" s="165">
        <v>252565894</v>
      </c>
      <c r="R158" s="3">
        <f>IFERROR(VLOOKUP(D158,[9]ServNOMINA!$F$16:$M$112,8,0),0)</f>
        <v>0</v>
      </c>
      <c r="S158" s="3">
        <f>IFERROR(VLOOKUP(D158,[9]ServOTROS!$F$16:$M$112,8,0),0)</f>
        <v>0</v>
      </c>
      <c r="T158" s="3">
        <f>IFERROR(VLOOKUP(D158,[9]CANCEL!$F$16:$M$48,8,0),0)</f>
        <v>0</v>
      </c>
      <c r="U158" s="3">
        <f>IFERROR(VLOOKUP(B158,[10]Aaf_PENSION!$C$16:$M$112,11,0)+VLOOKUP(B158,[11]Aaf_PENSION!$C$16:$M$112,11,0),0)</f>
        <v>0</v>
      </c>
      <c r="V158" s="3">
        <f>IFERROR(VLOOKUP(B158,[10]Aaf_SALUD!$C$16:$M$112,11,0)+VLOOKUP(B158,[11]Aaf_SALUD!$C$16:$M$112,11,0),0)</f>
        <v>0</v>
      </c>
      <c r="W158" s="3">
        <f>IFERROR(VLOOKUP(D158,[9]CALIDAD!$F$16:$M$1122,8,0),0)</f>
        <v>14737604</v>
      </c>
      <c r="X158" s="3"/>
      <c r="Y158" s="3">
        <f>IFERROR(VLOOKUP(B158,[10]Ap_CESANTIAS!$C$16:$M$112,11,0)+VLOOKUP(B158,[11]Ap_CESANTIAS!$C$16:$M$112,11,0),0)</f>
        <v>0</v>
      </c>
      <c r="Z158" s="3">
        <f>IFERROR(VLOOKUP(B158,[10]Ap_PENSION!$C$16:$M$112,11,0)+VLOOKUP(B158,[11]Ap_PENSION!$C$16:$M$112,11,0),0)</f>
        <v>0</v>
      </c>
      <c r="AA158" s="3">
        <f>IFERROR(VLOOKUP(B158,[10]Ap_SALUD!$C$16:$M$112,11,0)+VLOOKUP(B158,[11]Ap_SALUD!$C$16:$M$112,11,0),0)</f>
        <v>0</v>
      </c>
      <c r="AB158" s="3"/>
      <c r="AC158" s="36">
        <f t="shared" si="8"/>
        <v>14737604</v>
      </c>
      <c r="AD158" s="37">
        <f t="shared" si="11"/>
        <v>88425628</v>
      </c>
      <c r="AE158" s="144" t="e">
        <f>VLOOKUP(D158,[12]REPNCT004ReporteAuxiliarContabl!$V$21:$W$1157,2,0)</f>
        <v>#N/A</v>
      </c>
      <c r="AF158" s="167" t="e">
        <f t="shared" si="10"/>
        <v>#N/A</v>
      </c>
      <c r="AG158" s="144"/>
      <c r="AI158" s="144"/>
    </row>
    <row r="159" spans="1:35" x14ac:dyDescent="0.25">
      <c r="A159" s="29">
        <v>147</v>
      </c>
      <c r="B159" s="61"/>
      <c r="C159" s="143" t="str">
        <f>VLOOKUP(D159,[8]Hoja1!$A$2:$B$1115,2,0)</f>
        <v>05315</v>
      </c>
      <c r="D159" s="31">
        <v>890981162</v>
      </c>
      <c r="E159" s="31">
        <v>211505315</v>
      </c>
      <c r="F159" s="61" t="s">
        <v>357</v>
      </c>
      <c r="G159" s="33">
        <v>0</v>
      </c>
      <c r="H159" s="33">
        <v>0</v>
      </c>
      <c r="I159" s="3">
        <v>96941724</v>
      </c>
      <c r="J159" s="3">
        <v>86488055</v>
      </c>
      <c r="K159" s="3">
        <v>0</v>
      </c>
      <c r="L159" s="3"/>
      <c r="M159" s="3"/>
      <c r="N159" s="3"/>
      <c r="O159" s="3"/>
      <c r="P159" s="34">
        <f t="shared" si="9"/>
        <v>183429779</v>
      </c>
      <c r="Q159" s="165">
        <v>126880440</v>
      </c>
      <c r="R159" s="3">
        <f>IFERROR(VLOOKUP(D159,[9]ServNOMINA!$F$16:$M$112,8,0),0)</f>
        <v>0</v>
      </c>
      <c r="S159" s="3">
        <f>IFERROR(VLOOKUP(D159,[9]ServOTROS!$F$16:$M$112,8,0),0)</f>
        <v>0</v>
      </c>
      <c r="T159" s="3">
        <f>IFERROR(VLOOKUP(D159,[9]CANCEL!$F$16:$M$48,8,0),0)</f>
        <v>0</v>
      </c>
      <c r="U159" s="3">
        <f>IFERROR(VLOOKUP(B159,[10]Aaf_PENSION!$C$16:$M$112,11,0)+VLOOKUP(B159,[11]Aaf_PENSION!$C$16:$M$112,11,0),0)</f>
        <v>0</v>
      </c>
      <c r="V159" s="3">
        <f>IFERROR(VLOOKUP(B159,[10]Aaf_SALUD!$C$16:$M$112,11,0)+VLOOKUP(B159,[11]Aaf_SALUD!$C$16:$M$112,11,0),0)</f>
        <v>0</v>
      </c>
      <c r="W159" s="3">
        <f>IFERROR(VLOOKUP(D159,[9]CALIDAD!$F$16:$M$1122,8,0),0)</f>
        <v>8078477</v>
      </c>
      <c r="X159" s="3"/>
      <c r="Y159" s="3">
        <f>IFERROR(VLOOKUP(B159,[10]Ap_CESANTIAS!$C$16:$M$112,11,0)+VLOOKUP(B159,[11]Ap_CESANTIAS!$C$16:$M$112,11,0),0)</f>
        <v>0</v>
      </c>
      <c r="Z159" s="3">
        <f>IFERROR(VLOOKUP(B159,[10]Ap_PENSION!$C$16:$M$112,11,0)+VLOOKUP(B159,[11]Ap_PENSION!$C$16:$M$112,11,0),0)</f>
        <v>0</v>
      </c>
      <c r="AA159" s="3">
        <f>IFERROR(VLOOKUP(B159,[10]Ap_SALUD!$C$16:$M$112,11,0)+VLOOKUP(B159,[11]Ap_SALUD!$C$16:$M$112,11,0),0)</f>
        <v>0</v>
      </c>
      <c r="AB159" s="3"/>
      <c r="AC159" s="36">
        <f t="shared" si="8"/>
        <v>8078477</v>
      </c>
      <c r="AD159" s="37">
        <f t="shared" si="11"/>
        <v>48470862</v>
      </c>
      <c r="AE159" s="144" t="e">
        <f>VLOOKUP(D159,[12]REPNCT004ReporteAuxiliarContabl!$V$21:$W$1157,2,0)</f>
        <v>#N/A</v>
      </c>
      <c r="AF159" s="167" t="e">
        <f t="shared" si="10"/>
        <v>#N/A</v>
      </c>
      <c r="AG159" s="144"/>
      <c r="AI159" s="144"/>
    </row>
    <row r="160" spans="1:35" x14ac:dyDescent="0.25">
      <c r="A160" s="38">
        <v>148</v>
      </c>
      <c r="B160" s="61"/>
      <c r="C160" s="143" t="str">
        <f>VLOOKUP(D160,[8]Hoja1!$A$2:$B$1115,2,0)</f>
        <v>05318</v>
      </c>
      <c r="D160" s="31">
        <v>890982055</v>
      </c>
      <c r="E160" s="31">
        <v>211805318</v>
      </c>
      <c r="F160" s="61" t="s">
        <v>358</v>
      </c>
      <c r="G160" s="33">
        <v>0</v>
      </c>
      <c r="H160" s="33">
        <v>0</v>
      </c>
      <c r="I160" s="3">
        <v>579217856</v>
      </c>
      <c r="J160" s="3">
        <v>659331719</v>
      </c>
      <c r="K160" s="3">
        <v>0</v>
      </c>
      <c r="L160" s="3"/>
      <c r="M160" s="3"/>
      <c r="N160" s="3"/>
      <c r="O160" s="3"/>
      <c r="P160" s="34">
        <f t="shared" si="9"/>
        <v>1238549575</v>
      </c>
      <c r="Q160" s="165">
        <v>900672494</v>
      </c>
      <c r="R160" s="3">
        <f>IFERROR(VLOOKUP(D160,[9]ServNOMINA!$F$16:$M$112,8,0),0)</f>
        <v>0</v>
      </c>
      <c r="S160" s="3">
        <f>IFERROR(VLOOKUP(D160,[9]ServOTROS!$F$16:$M$112,8,0),0)</f>
        <v>0</v>
      </c>
      <c r="T160" s="3">
        <f>IFERROR(VLOOKUP(D160,[9]CANCEL!$F$16:$M$48,8,0),0)</f>
        <v>0</v>
      </c>
      <c r="U160" s="3">
        <f>IFERROR(VLOOKUP(B160,[10]Aaf_PENSION!$C$16:$M$112,11,0)+VLOOKUP(B160,[11]Aaf_PENSION!$C$16:$M$112,11,0),0)</f>
        <v>0</v>
      </c>
      <c r="V160" s="3">
        <f>IFERROR(VLOOKUP(B160,[10]Aaf_SALUD!$C$16:$M$112,11,0)+VLOOKUP(B160,[11]Aaf_SALUD!$C$16:$M$112,11,0),0)</f>
        <v>0</v>
      </c>
      <c r="W160" s="3">
        <f>IFERROR(VLOOKUP(D160,[9]CALIDAD!$F$16:$M$1122,8,0),0)</f>
        <v>48268155</v>
      </c>
      <c r="X160" s="3"/>
      <c r="Y160" s="3">
        <f>IFERROR(VLOOKUP(B160,[10]Ap_CESANTIAS!$C$16:$M$112,11,0)+VLOOKUP(B160,[11]Ap_CESANTIAS!$C$16:$M$112,11,0),0)</f>
        <v>0</v>
      </c>
      <c r="Z160" s="3">
        <f>IFERROR(VLOOKUP(B160,[10]Ap_PENSION!$C$16:$M$112,11,0)+VLOOKUP(B160,[11]Ap_PENSION!$C$16:$M$112,11,0),0)</f>
        <v>0</v>
      </c>
      <c r="AA160" s="3">
        <f>IFERROR(VLOOKUP(B160,[10]Ap_SALUD!$C$16:$M$112,11,0)+VLOOKUP(B160,[11]Ap_SALUD!$C$16:$M$112,11,0),0)</f>
        <v>0</v>
      </c>
      <c r="AB160" s="3"/>
      <c r="AC160" s="36">
        <f t="shared" si="8"/>
        <v>48268155</v>
      </c>
      <c r="AD160" s="37">
        <f t="shared" si="11"/>
        <v>289608926</v>
      </c>
      <c r="AE160" s="144" t="e">
        <f>VLOOKUP(D160,[12]REPNCT004ReporteAuxiliarContabl!$V$21:$W$1157,2,0)</f>
        <v>#N/A</v>
      </c>
      <c r="AF160" s="167" t="e">
        <f t="shared" si="10"/>
        <v>#N/A</v>
      </c>
      <c r="AG160" s="144"/>
      <c r="AI160" s="144"/>
    </row>
    <row r="161" spans="1:35" x14ac:dyDescent="0.25">
      <c r="A161" s="29">
        <v>149</v>
      </c>
      <c r="B161" s="61"/>
      <c r="C161" s="143" t="str">
        <f>VLOOKUP(D161,[8]Hoja1!$A$2:$B$1115,2,0)</f>
        <v>05321</v>
      </c>
      <c r="D161" s="31">
        <v>890983830</v>
      </c>
      <c r="E161" s="31">
        <v>212105321</v>
      </c>
      <c r="F161" s="61" t="s">
        <v>359</v>
      </c>
      <c r="G161" s="33">
        <v>0</v>
      </c>
      <c r="H161" s="33">
        <v>0</v>
      </c>
      <c r="I161" s="3">
        <v>135969940</v>
      </c>
      <c r="J161" s="3">
        <v>141688042</v>
      </c>
      <c r="K161" s="3">
        <v>0</v>
      </c>
      <c r="L161" s="3"/>
      <c r="M161" s="3"/>
      <c r="N161" s="3"/>
      <c r="O161" s="3"/>
      <c r="P161" s="34">
        <f t="shared" si="9"/>
        <v>277657982</v>
      </c>
      <c r="Q161" s="165">
        <v>198342182</v>
      </c>
      <c r="R161" s="3">
        <f>IFERROR(VLOOKUP(D161,[9]ServNOMINA!$F$16:$M$112,8,0),0)</f>
        <v>0</v>
      </c>
      <c r="S161" s="3">
        <f>IFERROR(VLOOKUP(D161,[9]ServOTROS!$F$16:$M$112,8,0),0)</f>
        <v>0</v>
      </c>
      <c r="T161" s="3">
        <f>IFERROR(VLOOKUP(D161,[9]CANCEL!$F$16:$M$48,8,0),0)</f>
        <v>0</v>
      </c>
      <c r="U161" s="3">
        <f>IFERROR(VLOOKUP(B161,[10]Aaf_PENSION!$C$16:$M$112,11,0)+VLOOKUP(B161,[11]Aaf_PENSION!$C$16:$M$112,11,0),0)</f>
        <v>0</v>
      </c>
      <c r="V161" s="3">
        <f>IFERROR(VLOOKUP(B161,[10]Aaf_SALUD!$C$16:$M$112,11,0)+VLOOKUP(B161,[11]Aaf_SALUD!$C$16:$M$112,11,0),0)</f>
        <v>0</v>
      </c>
      <c r="W161" s="3">
        <f>IFERROR(VLOOKUP(D161,[9]CALIDAD!$F$16:$M$1122,8,0),0)</f>
        <v>11330828</v>
      </c>
      <c r="X161" s="3"/>
      <c r="Y161" s="3">
        <f>IFERROR(VLOOKUP(B161,[10]Ap_CESANTIAS!$C$16:$M$112,11,0)+VLOOKUP(B161,[11]Ap_CESANTIAS!$C$16:$M$112,11,0),0)</f>
        <v>0</v>
      </c>
      <c r="Z161" s="3">
        <f>IFERROR(VLOOKUP(B161,[10]Ap_PENSION!$C$16:$M$112,11,0)+VLOOKUP(B161,[11]Ap_PENSION!$C$16:$M$112,11,0),0)</f>
        <v>0</v>
      </c>
      <c r="AA161" s="3">
        <f>IFERROR(VLOOKUP(B161,[10]Ap_SALUD!$C$16:$M$112,11,0)+VLOOKUP(B161,[11]Ap_SALUD!$C$16:$M$112,11,0),0)</f>
        <v>0</v>
      </c>
      <c r="AB161" s="3"/>
      <c r="AC161" s="36">
        <f t="shared" si="8"/>
        <v>11330828</v>
      </c>
      <c r="AD161" s="37">
        <f t="shared" si="11"/>
        <v>67984972</v>
      </c>
      <c r="AE161" s="144" t="e">
        <f>VLOOKUP(D161,[12]REPNCT004ReporteAuxiliarContabl!$V$21:$W$1157,2,0)</f>
        <v>#N/A</v>
      </c>
      <c r="AF161" s="167" t="e">
        <f t="shared" si="10"/>
        <v>#N/A</v>
      </c>
      <c r="AG161" s="144"/>
      <c r="AI161" s="144"/>
    </row>
    <row r="162" spans="1:35" x14ac:dyDescent="0.25">
      <c r="A162" s="38">
        <v>150</v>
      </c>
      <c r="B162" s="61"/>
      <c r="C162" s="143" t="str">
        <f>VLOOKUP(D162,[8]Hoja1!$A$2:$B$1115,2,0)</f>
        <v>05347</v>
      </c>
      <c r="D162" s="31">
        <v>890982494</v>
      </c>
      <c r="E162" s="31">
        <v>214705347</v>
      </c>
      <c r="F162" s="61" t="s">
        <v>360</v>
      </c>
      <c r="G162" s="33">
        <v>0</v>
      </c>
      <c r="H162" s="33">
        <v>0</v>
      </c>
      <c r="I162" s="3">
        <v>65972610</v>
      </c>
      <c r="J162" s="3">
        <v>67346907</v>
      </c>
      <c r="K162" s="3">
        <v>0</v>
      </c>
      <c r="L162" s="3"/>
      <c r="M162" s="3"/>
      <c r="N162" s="3"/>
      <c r="O162" s="3"/>
      <c r="P162" s="34">
        <f t="shared" si="9"/>
        <v>133319517</v>
      </c>
      <c r="Q162" s="165">
        <v>94835497</v>
      </c>
      <c r="R162" s="3">
        <f>IFERROR(VLOOKUP(D162,[9]ServNOMINA!$F$16:$M$112,8,0),0)</f>
        <v>0</v>
      </c>
      <c r="S162" s="3">
        <f>IFERROR(VLOOKUP(D162,[9]ServOTROS!$F$16:$M$112,8,0),0)</f>
        <v>0</v>
      </c>
      <c r="T162" s="3">
        <f>IFERROR(VLOOKUP(D162,[9]CANCEL!$F$16:$M$48,8,0),0)</f>
        <v>0</v>
      </c>
      <c r="U162" s="3">
        <f>IFERROR(VLOOKUP(B162,[10]Aaf_PENSION!$C$16:$M$112,11,0)+VLOOKUP(B162,[11]Aaf_PENSION!$C$16:$M$112,11,0),0)</f>
        <v>0</v>
      </c>
      <c r="V162" s="3">
        <f>IFERROR(VLOOKUP(B162,[10]Aaf_SALUD!$C$16:$M$112,11,0)+VLOOKUP(B162,[11]Aaf_SALUD!$C$16:$M$112,11,0),0)</f>
        <v>0</v>
      </c>
      <c r="W162" s="3">
        <f>IFERROR(VLOOKUP(D162,[9]CALIDAD!$F$16:$M$1122,8,0),0)</f>
        <v>5497718</v>
      </c>
      <c r="X162" s="3"/>
      <c r="Y162" s="3">
        <f>IFERROR(VLOOKUP(B162,[10]Ap_CESANTIAS!$C$16:$M$112,11,0)+VLOOKUP(B162,[11]Ap_CESANTIAS!$C$16:$M$112,11,0),0)</f>
        <v>0</v>
      </c>
      <c r="Z162" s="3">
        <f>IFERROR(VLOOKUP(B162,[10]Ap_PENSION!$C$16:$M$112,11,0)+VLOOKUP(B162,[11]Ap_PENSION!$C$16:$M$112,11,0),0)</f>
        <v>0</v>
      </c>
      <c r="AA162" s="3">
        <f>IFERROR(VLOOKUP(B162,[10]Ap_SALUD!$C$16:$M$112,11,0)+VLOOKUP(B162,[11]Ap_SALUD!$C$16:$M$112,11,0),0)</f>
        <v>0</v>
      </c>
      <c r="AB162" s="3"/>
      <c r="AC162" s="36">
        <f t="shared" si="8"/>
        <v>5497718</v>
      </c>
      <c r="AD162" s="37">
        <f t="shared" si="11"/>
        <v>32986302</v>
      </c>
      <c r="AE162" s="144" t="e">
        <f>VLOOKUP(D162,[12]REPNCT004ReporteAuxiliarContabl!$V$21:$W$1157,2,0)</f>
        <v>#N/A</v>
      </c>
      <c r="AF162" s="167" t="e">
        <f t="shared" si="10"/>
        <v>#N/A</v>
      </c>
      <c r="AG162" s="144"/>
      <c r="AI162" s="144"/>
    </row>
    <row r="163" spans="1:35" x14ac:dyDescent="0.25">
      <c r="A163" s="29">
        <v>151</v>
      </c>
      <c r="B163" s="61"/>
      <c r="C163" s="143" t="str">
        <f>VLOOKUP(D163,[8]Hoja1!$A$2:$B$1115,2,0)</f>
        <v>05353</v>
      </c>
      <c r="D163" s="31">
        <v>890984986</v>
      </c>
      <c r="E163" s="31">
        <v>215305353</v>
      </c>
      <c r="F163" s="61" t="s">
        <v>361</v>
      </c>
      <c r="G163" s="33">
        <v>0</v>
      </c>
      <c r="H163" s="33">
        <v>0</v>
      </c>
      <c r="I163" s="3">
        <v>72102918</v>
      </c>
      <c r="J163" s="3">
        <v>64202370</v>
      </c>
      <c r="K163" s="3">
        <v>0</v>
      </c>
      <c r="L163" s="3"/>
      <c r="M163" s="3"/>
      <c r="N163" s="3"/>
      <c r="O163" s="3"/>
      <c r="P163" s="34">
        <f t="shared" si="9"/>
        <v>136305288</v>
      </c>
      <c r="Q163" s="165">
        <v>94245255</v>
      </c>
      <c r="R163" s="3">
        <f>IFERROR(VLOOKUP(D163,[9]ServNOMINA!$F$16:$M$112,8,0),0)</f>
        <v>0</v>
      </c>
      <c r="S163" s="3">
        <f>IFERROR(VLOOKUP(D163,[9]ServOTROS!$F$16:$M$112,8,0),0)</f>
        <v>0</v>
      </c>
      <c r="T163" s="3">
        <f>IFERROR(VLOOKUP(D163,[9]CANCEL!$F$16:$M$48,8,0),0)</f>
        <v>0</v>
      </c>
      <c r="U163" s="3">
        <f>IFERROR(VLOOKUP(B163,[10]Aaf_PENSION!$C$16:$M$112,11,0)+VLOOKUP(B163,[11]Aaf_PENSION!$C$16:$M$112,11,0),0)</f>
        <v>0</v>
      </c>
      <c r="V163" s="3">
        <f>IFERROR(VLOOKUP(B163,[10]Aaf_SALUD!$C$16:$M$112,11,0)+VLOOKUP(B163,[11]Aaf_SALUD!$C$16:$M$112,11,0),0)</f>
        <v>0</v>
      </c>
      <c r="W163" s="3">
        <f>IFERROR(VLOOKUP(D163,[9]CALIDAD!$F$16:$M$1122,8,0),0)</f>
        <v>6008577</v>
      </c>
      <c r="X163" s="3"/>
      <c r="Y163" s="3">
        <f>IFERROR(VLOOKUP(B163,[10]Ap_CESANTIAS!$C$16:$M$112,11,0)+VLOOKUP(B163,[11]Ap_CESANTIAS!$C$16:$M$112,11,0),0)</f>
        <v>0</v>
      </c>
      <c r="Z163" s="3">
        <f>IFERROR(VLOOKUP(B163,[10]Ap_PENSION!$C$16:$M$112,11,0)+VLOOKUP(B163,[11]Ap_PENSION!$C$16:$M$112,11,0),0)</f>
        <v>0</v>
      </c>
      <c r="AA163" s="3">
        <f>IFERROR(VLOOKUP(B163,[10]Ap_SALUD!$C$16:$M$112,11,0)+VLOOKUP(B163,[11]Ap_SALUD!$C$16:$M$112,11,0),0)</f>
        <v>0</v>
      </c>
      <c r="AB163" s="3"/>
      <c r="AC163" s="36">
        <f t="shared" si="8"/>
        <v>6008577</v>
      </c>
      <c r="AD163" s="37">
        <f t="shared" si="11"/>
        <v>36051456</v>
      </c>
      <c r="AE163" s="144" t="e">
        <f>VLOOKUP(D163,[12]REPNCT004ReporteAuxiliarContabl!$V$21:$W$1157,2,0)</f>
        <v>#N/A</v>
      </c>
      <c r="AF163" s="167" t="e">
        <f t="shared" si="10"/>
        <v>#N/A</v>
      </c>
      <c r="AG163" s="144"/>
      <c r="AI163" s="144"/>
    </row>
    <row r="164" spans="1:35" x14ac:dyDescent="0.25">
      <c r="A164" s="38">
        <v>152</v>
      </c>
      <c r="B164" s="61"/>
      <c r="C164" s="143" t="str">
        <f>VLOOKUP(D164,[8]Hoja1!$A$2:$B$1115,2,0)</f>
        <v>05361</v>
      </c>
      <c r="D164" s="31">
        <v>890982278</v>
      </c>
      <c r="E164" s="31">
        <v>216105361</v>
      </c>
      <c r="F164" s="61" t="s">
        <v>362</v>
      </c>
      <c r="G164" s="33">
        <v>0</v>
      </c>
      <c r="H164" s="33">
        <v>0</v>
      </c>
      <c r="I164" s="3">
        <v>522919208</v>
      </c>
      <c r="J164" s="3">
        <v>404196931</v>
      </c>
      <c r="K164" s="3">
        <v>0</v>
      </c>
      <c r="L164" s="3"/>
      <c r="M164" s="3"/>
      <c r="N164" s="3"/>
      <c r="O164" s="3"/>
      <c r="P164" s="34">
        <f t="shared" si="9"/>
        <v>927116139</v>
      </c>
      <c r="Q164" s="165">
        <v>622079936</v>
      </c>
      <c r="R164" s="3">
        <f>IFERROR(VLOOKUP(D164,[9]ServNOMINA!$F$16:$M$112,8,0),0)</f>
        <v>0</v>
      </c>
      <c r="S164" s="3">
        <f>IFERROR(VLOOKUP(D164,[9]ServOTROS!$F$16:$M$112,8,0),0)</f>
        <v>0</v>
      </c>
      <c r="T164" s="3">
        <f>IFERROR(VLOOKUP(D164,[9]CANCEL!$F$16:$M$48,8,0),0)</f>
        <v>0</v>
      </c>
      <c r="U164" s="3">
        <f>IFERROR(VLOOKUP(B164,[10]Aaf_PENSION!$C$16:$M$112,11,0)+VLOOKUP(B164,[11]Aaf_PENSION!$C$16:$M$112,11,0),0)</f>
        <v>0</v>
      </c>
      <c r="V164" s="3">
        <f>IFERROR(VLOOKUP(B164,[10]Aaf_SALUD!$C$16:$M$112,11,0)+VLOOKUP(B164,[11]Aaf_SALUD!$C$16:$M$112,11,0),0)</f>
        <v>0</v>
      </c>
      <c r="W164" s="3">
        <f>IFERROR(VLOOKUP(D164,[9]CALIDAD!$F$16:$M$1122,8,0),0)</f>
        <v>43576601</v>
      </c>
      <c r="X164" s="3"/>
      <c r="Y164" s="3">
        <f>IFERROR(VLOOKUP(B164,[10]Ap_CESANTIAS!$C$16:$M$112,11,0)+VLOOKUP(B164,[11]Ap_CESANTIAS!$C$16:$M$112,11,0),0)</f>
        <v>0</v>
      </c>
      <c r="Z164" s="3">
        <f>IFERROR(VLOOKUP(B164,[10]Ap_PENSION!$C$16:$M$112,11,0)+VLOOKUP(B164,[11]Ap_PENSION!$C$16:$M$112,11,0),0)</f>
        <v>0</v>
      </c>
      <c r="AA164" s="3">
        <f>IFERROR(VLOOKUP(B164,[10]Ap_SALUD!$C$16:$M$112,11,0)+VLOOKUP(B164,[11]Ap_SALUD!$C$16:$M$112,11,0),0)</f>
        <v>0</v>
      </c>
      <c r="AB164" s="3"/>
      <c r="AC164" s="36">
        <f t="shared" si="8"/>
        <v>43576601</v>
      </c>
      <c r="AD164" s="37">
        <f t="shared" si="11"/>
        <v>261459602</v>
      </c>
      <c r="AE164" s="144" t="e">
        <f>VLOOKUP(D164,[12]REPNCT004ReporteAuxiliarContabl!$V$21:$W$1157,2,0)</f>
        <v>#N/A</v>
      </c>
      <c r="AF164" s="167" t="e">
        <f t="shared" si="10"/>
        <v>#N/A</v>
      </c>
      <c r="AG164" s="144"/>
      <c r="AI164" s="144"/>
    </row>
    <row r="165" spans="1:35" x14ac:dyDescent="0.25">
      <c r="A165" s="29">
        <v>153</v>
      </c>
      <c r="B165" s="61"/>
      <c r="C165" s="143" t="str">
        <f>VLOOKUP(D165,[8]Hoja1!$A$2:$B$1115,2,0)</f>
        <v>05364</v>
      </c>
      <c r="D165" s="31">
        <v>890982294</v>
      </c>
      <c r="E165" s="31">
        <v>216405364</v>
      </c>
      <c r="F165" s="61" t="s">
        <v>363</v>
      </c>
      <c r="G165" s="33">
        <v>0</v>
      </c>
      <c r="H165" s="33">
        <v>0</v>
      </c>
      <c r="I165" s="3">
        <v>169383982</v>
      </c>
      <c r="J165" s="3">
        <v>211963220</v>
      </c>
      <c r="K165" s="3">
        <v>0</v>
      </c>
      <c r="L165" s="3"/>
      <c r="M165" s="3"/>
      <c r="N165" s="3"/>
      <c r="O165" s="3"/>
      <c r="P165" s="34">
        <f t="shared" si="9"/>
        <v>381347202</v>
      </c>
      <c r="Q165" s="165">
        <v>282539880</v>
      </c>
      <c r="R165" s="3">
        <f>IFERROR(VLOOKUP(D165,[9]ServNOMINA!$F$16:$M$112,8,0),0)</f>
        <v>0</v>
      </c>
      <c r="S165" s="3">
        <f>IFERROR(VLOOKUP(D165,[9]ServOTROS!$F$16:$M$112,8,0),0)</f>
        <v>0</v>
      </c>
      <c r="T165" s="3">
        <f>IFERROR(VLOOKUP(D165,[9]CANCEL!$F$16:$M$48,8,0),0)</f>
        <v>0</v>
      </c>
      <c r="U165" s="3">
        <f>IFERROR(VLOOKUP(B165,[10]Aaf_PENSION!$C$16:$M$112,11,0)+VLOOKUP(B165,[11]Aaf_PENSION!$C$16:$M$112,11,0),0)</f>
        <v>0</v>
      </c>
      <c r="V165" s="3">
        <f>IFERROR(VLOOKUP(B165,[10]Aaf_SALUD!$C$16:$M$112,11,0)+VLOOKUP(B165,[11]Aaf_SALUD!$C$16:$M$112,11,0),0)</f>
        <v>0</v>
      </c>
      <c r="W165" s="3">
        <f>IFERROR(VLOOKUP(D165,[9]CALIDAD!$F$16:$M$1122,8,0),0)</f>
        <v>14115332</v>
      </c>
      <c r="X165" s="3"/>
      <c r="Y165" s="3">
        <f>IFERROR(VLOOKUP(B165,[10]Ap_CESANTIAS!$C$16:$M$112,11,0)+VLOOKUP(B165,[11]Ap_CESANTIAS!$C$16:$M$112,11,0),0)</f>
        <v>0</v>
      </c>
      <c r="Z165" s="3">
        <f>IFERROR(VLOOKUP(B165,[10]Ap_PENSION!$C$16:$M$112,11,0)+VLOOKUP(B165,[11]Ap_PENSION!$C$16:$M$112,11,0),0)</f>
        <v>0</v>
      </c>
      <c r="AA165" s="3">
        <f>IFERROR(VLOOKUP(B165,[10]Ap_SALUD!$C$16:$M$112,11,0)+VLOOKUP(B165,[11]Ap_SALUD!$C$16:$M$112,11,0),0)</f>
        <v>0</v>
      </c>
      <c r="AB165" s="3"/>
      <c r="AC165" s="36">
        <f t="shared" si="8"/>
        <v>14115332</v>
      </c>
      <c r="AD165" s="37">
        <f t="shared" si="11"/>
        <v>84691990</v>
      </c>
      <c r="AE165" s="144" t="e">
        <f>VLOOKUP(D165,[12]REPNCT004ReporteAuxiliarContabl!$V$21:$W$1157,2,0)</f>
        <v>#N/A</v>
      </c>
      <c r="AF165" s="167" t="e">
        <f t="shared" si="10"/>
        <v>#N/A</v>
      </c>
      <c r="AG165" s="144"/>
      <c r="AI165" s="144"/>
    </row>
    <row r="166" spans="1:35" x14ac:dyDescent="0.25">
      <c r="A166" s="38">
        <v>154</v>
      </c>
      <c r="B166" s="61"/>
      <c r="C166" s="143" t="str">
        <f>VLOOKUP(D166,[8]Hoja1!$A$2:$B$1115,2,0)</f>
        <v>05368</v>
      </c>
      <c r="D166" s="31">
        <v>890981069</v>
      </c>
      <c r="E166" s="31">
        <v>216805368</v>
      </c>
      <c r="F166" s="61" t="s">
        <v>364</v>
      </c>
      <c r="G166" s="33">
        <v>0</v>
      </c>
      <c r="H166" s="33">
        <v>0</v>
      </c>
      <c r="I166" s="3">
        <v>136877086</v>
      </c>
      <c r="J166" s="3">
        <v>152490240</v>
      </c>
      <c r="K166" s="3">
        <v>0</v>
      </c>
      <c r="L166" s="3"/>
      <c r="M166" s="3"/>
      <c r="N166" s="3"/>
      <c r="O166" s="3"/>
      <c r="P166" s="34">
        <f t="shared" si="9"/>
        <v>289367326</v>
      </c>
      <c r="Q166" s="165">
        <v>209522360</v>
      </c>
      <c r="R166" s="3">
        <f>IFERROR(VLOOKUP(D166,[9]ServNOMINA!$F$16:$M$112,8,0),0)</f>
        <v>0</v>
      </c>
      <c r="S166" s="3">
        <f>IFERROR(VLOOKUP(D166,[9]ServOTROS!$F$16:$M$112,8,0),0)</f>
        <v>0</v>
      </c>
      <c r="T166" s="3">
        <f>IFERROR(VLOOKUP(D166,[9]CANCEL!$F$16:$M$48,8,0),0)</f>
        <v>0</v>
      </c>
      <c r="U166" s="3">
        <f>IFERROR(VLOOKUP(B166,[10]Aaf_PENSION!$C$16:$M$112,11,0)+VLOOKUP(B166,[11]Aaf_PENSION!$C$16:$M$112,11,0),0)</f>
        <v>0</v>
      </c>
      <c r="V166" s="3">
        <f>IFERROR(VLOOKUP(B166,[10]Aaf_SALUD!$C$16:$M$112,11,0)+VLOOKUP(B166,[11]Aaf_SALUD!$C$16:$M$112,11,0),0)</f>
        <v>0</v>
      </c>
      <c r="W166" s="3">
        <f>IFERROR(VLOOKUP(D166,[9]CALIDAD!$F$16:$M$1122,8,0),0)</f>
        <v>11406424</v>
      </c>
      <c r="X166" s="3"/>
      <c r="Y166" s="3">
        <f>IFERROR(VLOOKUP(B166,[10]Ap_CESANTIAS!$C$16:$M$112,11,0)+VLOOKUP(B166,[11]Ap_CESANTIAS!$C$16:$M$112,11,0),0)</f>
        <v>0</v>
      </c>
      <c r="Z166" s="3">
        <f>IFERROR(VLOOKUP(B166,[10]Ap_PENSION!$C$16:$M$112,11,0)+VLOOKUP(B166,[11]Ap_PENSION!$C$16:$M$112,11,0),0)</f>
        <v>0</v>
      </c>
      <c r="AA166" s="3">
        <f>IFERROR(VLOOKUP(B166,[10]Ap_SALUD!$C$16:$M$112,11,0)+VLOOKUP(B166,[11]Ap_SALUD!$C$16:$M$112,11,0),0)</f>
        <v>0</v>
      </c>
      <c r="AB166" s="3"/>
      <c r="AC166" s="36">
        <f t="shared" si="8"/>
        <v>11406424</v>
      </c>
      <c r="AD166" s="37">
        <f t="shared" si="11"/>
        <v>68438542</v>
      </c>
      <c r="AE166" s="144" t="e">
        <f>VLOOKUP(D166,[12]REPNCT004ReporteAuxiliarContabl!$V$21:$W$1157,2,0)</f>
        <v>#N/A</v>
      </c>
      <c r="AF166" s="167" t="e">
        <f t="shared" si="10"/>
        <v>#N/A</v>
      </c>
      <c r="AG166" s="144"/>
      <c r="AI166" s="144"/>
    </row>
    <row r="167" spans="1:35" x14ac:dyDescent="0.25">
      <c r="A167" s="29">
        <v>155</v>
      </c>
      <c r="B167" s="61"/>
      <c r="C167" s="143" t="str">
        <f>VLOOKUP(D167,[8]Hoja1!$A$2:$B$1115,2,0)</f>
        <v>05376</v>
      </c>
      <c r="D167" s="31">
        <v>890981207</v>
      </c>
      <c r="E167" s="31">
        <v>217605376</v>
      </c>
      <c r="F167" s="61" t="s">
        <v>365</v>
      </c>
      <c r="G167" s="33">
        <v>0</v>
      </c>
      <c r="H167" s="33">
        <v>0</v>
      </c>
      <c r="I167" s="3">
        <v>741403840</v>
      </c>
      <c r="J167" s="3">
        <v>795938388</v>
      </c>
      <c r="K167" s="3">
        <v>0</v>
      </c>
      <c r="L167" s="3"/>
      <c r="M167" s="3"/>
      <c r="N167" s="3"/>
      <c r="O167" s="3"/>
      <c r="P167" s="34">
        <f t="shared" si="9"/>
        <v>1537342228</v>
      </c>
      <c r="Q167" s="165">
        <v>1104856653</v>
      </c>
      <c r="R167" s="3">
        <f>IFERROR(VLOOKUP(D167,[9]ServNOMINA!$F$16:$M$112,8,0),0)</f>
        <v>0</v>
      </c>
      <c r="S167" s="3">
        <f>IFERROR(VLOOKUP(D167,[9]ServOTROS!$F$16:$M$112,8,0),0)</f>
        <v>0</v>
      </c>
      <c r="T167" s="3">
        <f>IFERROR(VLOOKUP(D167,[9]CANCEL!$F$16:$M$48,8,0),0)</f>
        <v>0</v>
      </c>
      <c r="U167" s="3">
        <f>IFERROR(VLOOKUP(B167,[10]Aaf_PENSION!$C$16:$M$112,11,0)+VLOOKUP(B167,[11]Aaf_PENSION!$C$16:$M$112,11,0),0)</f>
        <v>0</v>
      </c>
      <c r="V167" s="3">
        <f>IFERROR(VLOOKUP(B167,[10]Aaf_SALUD!$C$16:$M$112,11,0)+VLOOKUP(B167,[11]Aaf_SALUD!$C$16:$M$112,11,0),0)</f>
        <v>0</v>
      </c>
      <c r="W167" s="3">
        <f>IFERROR(VLOOKUP(D167,[9]CALIDAD!$F$16:$M$1122,8,0),0)</f>
        <v>61783653</v>
      </c>
      <c r="X167" s="3"/>
      <c r="Y167" s="3">
        <f>IFERROR(VLOOKUP(B167,[10]Ap_CESANTIAS!$C$16:$M$112,11,0)+VLOOKUP(B167,[11]Ap_CESANTIAS!$C$16:$M$112,11,0),0)</f>
        <v>0</v>
      </c>
      <c r="Z167" s="3">
        <f>IFERROR(VLOOKUP(B167,[10]Ap_PENSION!$C$16:$M$112,11,0)+VLOOKUP(B167,[11]Ap_PENSION!$C$16:$M$112,11,0),0)</f>
        <v>0</v>
      </c>
      <c r="AA167" s="3">
        <f>IFERROR(VLOOKUP(B167,[10]Ap_SALUD!$C$16:$M$112,11,0)+VLOOKUP(B167,[11]Ap_SALUD!$C$16:$M$112,11,0),0)</f>
        <v>0</v>
      </c>
      <c r="AB167" s="3"/>
      <c r="AC167" s="36">
        <f t="shared" si="8"/>
        <v>61783653</v>
      </c>
      <c r="AD167" s="37">
        <f t="shared" si="11"/>
        <v>370701922</v>
      </c>
      <c r="AE167" s="144" t="e">
        <f>VLOOKUP(D167,[12]REPNCT004ReporteAuxiliarContabl!$V$21:$W$1157,2,0)</f>
        <v>#N/A</v>
      </c>
      <c r="AF167" s="167" t="e">
        <f t="shared" si="10"/>
        <v>#N/A</v>
      </c>
      <c r="AG167" s="144"/>
      <c r="AI167" s="144"/>
    </row>
    <row r="168" spans="1:35" x14ac:dyDescent="0.25">
      <c r="A168" s="38">
        <v>156</v>
      </c>
      <c r="B168" s="61"/>
      <c r="C168" s="143" t="str">
        <f>VLOOKUP(D168,[8]Hoja1!$A$2:$B$1115,2,0)</f>
        <v>05390</v>
      </c>
      <c r="D168" s="31">
        <v>811009017</v>
      </c>
      <c r="E168" s="31">
        <v>219005390</v>
      </c>
      <c r="F168" s="61" t="s">
        <v>366</v>
      </c>
      <c r="G168" s="33">
        <v>0</v>
      </c>
      <c r="H168" s="33">
        <v>0</v>
      </c>
      <c r="I168" s="3">
        <v>135826722</v>
      </c>
      <c r="J168" s="3">
        <v>120850012</v>
      </c>
      <c r="K168" s="3">
        <v>0</v>
      </c>
      <c r="L168" s="3"/>
      <c r="M168" s="3"/>
      <c r="N168" s="3"/>
      <c r="O168" s="3"/>
      <c r="P168" s="34">
        <f t="shared" si="9"/>
        <v>256676734</v>
      </c>
      <c r="Q168" s="165">
        <v>177444482</v>
      </c>
      <c r="R168" s="3">
        <f>IFERROR(VLOOKUP(D168,[9]ServNOMINA!$F$16:$M$112,8,0),0)</f>
        <v>0</v>
      </c>
      <c r="S168" s="3">
        <f>IFERROR(VLOOKUP(D168,[9]ServOTROS!$F$16:$M$112,8,0),0)</f>
        <v>0</v>
      </c>
      <c r="T168" s="3">
        <f>IFERROR(VLOOKUP(D168,[9]CANCEL!$F$16:$M$48,8,0),0)</f>
        <v>0</v>
      </c>
      <c r="U168" s="3">
        <f>IFERROR(VLOOKUP(B168,[10]Aaf_PENSION!$C$16:$M$112,11,0)+VLOOKUP(B168,[11]Aaf_PENSION!$C$16:$M$112,11,0),0)</f>
        <v>0</v>
      </c>
      <c r="V168" s="3">
        <f>IFERROR(VLOOKUP(B168,[10]Aaf_SALUD!$C$16:$M$112,11,0)+VLOOKUP(B168,[11]Aaf_SALUD!$C$16:$M$112,11,0),0)</f>
        <v>0</v>
      </c>
      <c r="W168" s="3">
        <f>IFERROR(VLOOKUP(D168,[9]CALIDAD!$F$16:$M$1122,8,0),0)</f>
        <v>11318894</v>
      </c>
      <c r="X168" s="3"/>
      <c r="Y168" s="3">
        <f>IFERROR(VLOOKUP(B168,[10]Ap_CESANTIAS!$C$16:$M$112,11,0)+VLOOKUP(B168,[11]Ap_CESANTIAS!$C$16:$M$112,11,0),0)</f>
        <v>0</v>
      </c>
      <c r="Z168" s="3">
        <f>IFERROR(VLOOKUP(B168,[10]Ap_PENSION!$C$16:$M$112,11,0)+VLOOKUP(B168,[11]Ap_PENSION!$C$16:$M$112,11,0),0)</f>
        <v>0</v>
      </c>
      <c r="AA168" s="3">
        <f>IFERROR(VLOOKUP(B168,[10]Ap_SALUD!$C$16:$M$112,11,0)+VLOOKUP(B168,[11]Ap_SALUD!$C$16:$M$112,11,0),0)</f>
        <v>0</v>
      </c>
      <c r="AB168" s="3"/>
      <c r="AC168" s="36">
        <f t="shared" si="8"/>
        <v>11318894</v>
      </c>
      <c r="AD168" s="37">
        <f t="shared" si="11"/>
        <v>67913358</v>
      </c>
      <c r="AE168" s="144" t="e">
        <f>VLOOKUP(D168,[12]REPNCT004ReporteAuxiliarContabl!$V$21:$W$1157,2,0)</f>
        <v>#N/A</v>
      </c>
      <c r="AF168" s="167" t="e">
        <f t="shared" si="10"/>
        <v>#N/A</v>
      </c>
      <c r="AG168" s="144"/>
      <c r="AI168" s="144"/>
    </row>
    <row r="169" spans="1:35" x14ac:dyDescent="0.25">
      <c r="A169" s="29">
        <v>157</v>
      </c>
      <c r="B169" s="61"/>
      <c r="C169" s="143" t="str">
        <f>VLOOKUP(D169,[8]Hoja1!$A$2:$B$1115,2,0)</f>
        <v>05400</v>
      </c>
      <c r="D169" s="31">
        <v>890981995</v>
      </c>
      <c r="E169" s="31">
        <v>210005400</v>
      </c>
      <c r="F169" s="61" t="s">
        <v>367</v>
      </c>
      <c r="G169" s="33">
        <v>0</v>
      </c>
      <c r="H169" s="33">
        <v>0</v>
      </c>
      <c r="I169" s="3">
        <v>302492364</v>
      </c>
      <c r="J169" s="3">
        <v>330646748</v>
      </c>
      <c r="K169" s="3">
        <v>0</v>
      </c>
      <c r="L169" s="3"/>
      <c r="M169" s="3"/>
      <c r="N169" s="3"/>
      <c r="O169" s="3"/>
      <c r="P169" s="34">
        <f t="shared" si="9"/>
        <v>633139112</v>
      </c>
      <c r="Q169" s="165">
        <v>456685233</v>
      </c>
      <c r="R169" s="3">
        <f>IFERROR(VLOOKUP(D169,[9]ServNOMINA!$F$16:$M$112,8,0),0)</f>
        <v>0</v>
      </c>
      <c r="S169" s="3">
        <f>IFERROR(VLOOKUP(D169,[9]ServOTROS!$F$16:$M$112,8,0),0)</f>
        <v>0</v>
      </c>
      <c r="T169" s="3">
        <f>IFERROR(VLOOKUP(D169,[9]CANCEL!$F$16:$M$48,8,0),0)</f>
        <v>0</v>
      </c>
      <c r="U169" s="3">
        <f>IFERROR(VLOOKUP(B169,[10]Aaf_PENSION!$C$16:$M$112,11,0)+VLOOKUP(B169,[11]Aaf_PENSION!$C$16:$M$112,11,0),0)</f>
        <v>0</v>
      </c>
      <c r="V169" s="3">
        <f>IFERROR(VLOOKUP(B169,[10]Aaf_SALUD!$C$16:$M$112,11,0)+VLOOKUP(B169,[11]Aaf_SALUD!$C$16:$M$112,11,0),0)</f>
        <v>0</v>
      </c>
      <c r="W169" s="3">
        <f>IFERROR(VLOOKUP(D169,[9]CALIDAD!$F$16:$M$1122,8,0),0)</f>
        <v>25207697</v>
      </c>
      <c r="X169" s="3"/>
      <c r="Y169" s="3">
        <f>IFERROR(VLOOKUP(B169,[10]Ap_CESANTIAS!$C$16:$M$112,11,0)+VLOOKUP(B169,[11]Ap_CESANTIAS!$C$16:$M$112,11,0),0)</f>
        <v>0</v>
      </c>
      <c r="Z169" s="3">
        <f>IFERROR(VLOOKUP(B169,[10]Ap_PENSION!$C$16:$M$112,11,0)+VLOOKUP(B169,[11]Ap_PENSION!$C$16:$M$112,11,0),0)</f>
        <v>0</v>
      </c>
      <c r="AA169" s="3">
        <f>IFERROR(VLOOKUP(B169,[10]Ap_SALUD!$C$16:$M$112,11,0)+VLOOKUP(B169,[11]Ap_SALUD!$C$16:$M$112,11,0),0)</f>
        <v>0</v>
      </c>
      <c r="AB169" s="3"/>
      <c r="AC169" s="36">
        <f t="shared" si="8"/>
        <v>25207697</v>
      </c>
      <c r="AD169" s="37">
        <f t="shared" si="11"/>
        <v>151246182</v>
      </c>
      <c r="AE169" s="144" t="e">
        <f>VLOOKUP(D169,[12]REPNCT004ReporteAuxiliarContabl!$V$21:$W$1157,2,0)</f>
        <v>#N/A</v>
      </c>
      <c r="AF169" s="167" t="e">
        <f t="shared" si="10"/>
        <v>#N/A</v>
      </c>
      <c r="AG169" s="144"/>
      <c r="AI169" s="144"/>
    </row>
    <row r="170" spans="1:35" x14ac:dyDescent="0.25">
      <c r="A170" s="38">
        <v>158</v>
      </c>
      <c r="B170" s="61"/>
      <c r="C170" s="143" t="str">
        <f>VLOOKUP(D170,[8]Hoja1!$A$2:$B$1115,2,0)</f>
        <v>05411</v>
      </c>
      <c r="D170" s="31">
        <v>890983672</v>
      </c>
      <c r="E170" s="31">
        <v>211105411</v>
      </c>
      <c r="F170" s="61" t="s">
        <v>368</v>
      </c>
      <c r="G170" s="33">
        <v>0</v>
      </c>
      <c r="H170" s="33">
        <v>0</v>
      </c>
      <c r="I170" s="3">
        <v>137493890</v>
      </c>
      <c r="J170" s="3">
        <v>158568068</v>
      </c>
      <c r="K170" s="3">
        <v>0</v>
      </c>
      <c r="L170" s="3"/>
      <c r="M170" s="3"/>
      <c r="N170" s="3"/>
      <c r="O170" s="3"/>
      <c r="P170" s="34">
        <f t="shared" si="9"/>
        <v>296061958</v>
      </c>
      <c r="Q170" s="165">
        <v>215857188</v>
      </c>
      <c r="R170" s="3">
        <f>IFERROR(VLOOKUP(D170,[9]ServNOMINA!$F$16:$M$112,8,0),0)</f>
        <v>0</v>
      </c>
      <c r="S170" s="3">
        <f>IFERROR(VLOOKUP(D170,[9]ServOTROS!$F$16:$M$112,8,0),0)</f>
        <v>0</v>
      </c>
      <c r="T170" s="3">
        <f>IFERROR(VLOOKUP(D170,[9]CANCEL!$F$16:$M$48,8,0),0)</f>
        <v>0</v>
      </c>
      <c r="U170" s="3">
        <f>IFERROR(VLOOKUP(B170,[10]Aaf_PENSION!$C$16:$M$112,11,0)+VLOOKUP(B170,[11]Aaf_PENSION!$C$16:$M$112,11,0),0)</f>
        <v>0</v>
      </c>
      <c r="V170" s="3">
        <f>IFERROR(VLOOKUP(B170,[10]Aaf_SALUD!$C$16:$M$112,11,0)+VLOOKUP(B170,[11]Aaf_SALUD!$C$16:$M$112,11,0),0)</f>
        <v>0</v>
      </c>
      <c r="W170" s="3">
        <f>IFERROR(VLOOKUP(D170,[9]CALIDAD!$F$16:$M$1122,8,0),0)</f>
        <v>11457824</v>
      </c>
      <c r="X170" s="3"/>
      <c r="Y170" s="3">
        <f>IFERROR(VLOOKUP(B170,[10]Ap_CESANTIAS!$C$16:$M$112,11,0)+VLOOKUP(B170,[11]Ap_CESANTIAS!$C$16:$M$112,11,0),0)</f>
        <v>0</v>
      </c>
      <c r="Z170" s="3">
        <f>IFERROR(VLOOKUP(B170,[10]Ap_PENSION!$C$16:$M$112,11,0)+VLOOKUP(B170,[11]Ap_PENSION!$C$16:$M$112,11,0),0)</f>
        <v>0</v>
      </c>
      <c r="AA170" s="3">
        <f>IFERROR(VLOOKUP(B170,[10]Ap_SALUD!$C$16:$M$112,11,0)+VLOOKUP(B170,[11]Ap_SALUD!$C$16:$M$112,11,0),0)</f>
        <v>0</v>
      </c>
      <c r="AB170" s="3"/>
      <c r="AC170" s="36">
        <f t="shared" si="8"/>
        <v>11457824</v>
      </c>
      <c r="AD170" s="37">
        <f t="shared" si="11"/>
        <v>68746946</v>
      </c>
      <c r="AE170" s="144" t="e">
        <f>VLOOKUP(D170,[12]REPNCT004ReporteAuxiliarContabl!$V$21:$W$1157,2,0)</f>
        <v>#N/A</v>
      </c>
      <c r="AF170" s="167" t="e">
        <f t="shared" si="10"/>
        <v>#N/A</v>
      </c>
      <c r="AG170" s="144"/>
      <c r="AI170" s="144"/>
    </row>
    <row r="171" spans="1:35" x14ac:dyDescent="0.25">
      <c r="A171" s="29">
        <v>159</v>
      </c>
      <c r="B171" s="61"/>
      <c r="C171" s="143" t="str">
        <f>VLOOKUP(D171,[8]Hoja1!$A$2:$B$1115,2,0)</f>
        <v>05425</v>
      </c>
      <c r="D171" s="31">
        <v>890980958</v>
      </c>
      <c r="E171" s="31">
        <v>212505425</v>
      </c>
      <c r="F171" s="61" t="s">
        <v>369</v>
      </c>
      <c r="G171" s="33">
        <v>0</v>
      </c>
      <c r="H171" s="33">
        <v>0</v>
      </c>
      <c r="I171" s="3">
        <v>159740830</v>
      </c>
      <c r="J171" s="3">
        <v>168676147</v>
      </c>
      <c r="K171" s="3">
        <v>0</v>
      </c>
      <c r="L171" s="3"/>
      <c r="M171" s="3"/>
      <c r="N171" s="3"/>
      <c r="O171" s="3"/>
      <c r="P171" s="34">
        <f t="shared" si="9"/>
        <v>328416977</v>
      </c>
      <c r="Q171" s="165">
        <v>235234827</v>
      </c>
      <c r="R171" s="3">
        <f>IFERROR(VLOOKUP(D171,[9]ServNOMINA!$F$16:$M$112,8,0),0)</f>
        <v>0</v>
      </c>
      <c r="S171" s="3">
        <f>IFERROR(VLOOKUP(D171,[9]ServOTROS!$F$16:$M$112,8,0),0)</f>
        <v>0</v>
      </c>
      <c r="T171" s="3">
        <f>IFERROR(VLOOKUP(D171,[9]CANCEL!$F$16:$M$48,8,0),0)</f>
        <v>0</v>
      </c>
      <c r="U171" s="3">
        <f>IFERROR(VLOOKUP(B171,[10]Aaf_PENSION!$C$16:$M$112,11,0)+VLOOKUP(B171,[11]Aaf_PENSION!$C$16:$M$112,11,0),0)</f>
        <v>0</v>
      </c>
      <c r="V171" s="3">
        <f>IFERROR(VLOOKUP(B171,[10]Aaf_SALUD!$C$16:$M$112,11,0)+VLOOKUP(B171,[11]Aaf_SALUD!$C$16:$M$112,11,0),0)</f>
        <v>0</v>
      </c>
      <c r="W171" s="3">
        <f>IFERROR(VLOOKUP(D171,[9]CALIDAD!$F$16:$M$1122,8,0),0)</f>
        <v>13311736</v>
      </c>
      <c r="X171" s="3"/>
      <c r="Y171" s="3">
        <f>IFERROR(VLOOKUP(B171,[10]Ap_CESANTIAS!$C$16:$M$112,11,0)+VLOOKUP(B171,[11]Ap_CESANTIAS!$C$16:$M$112,11,0),0)</f>
        <v>0</v>
      </c>
      <c r="Z171" s="3">
        <f>IFERROR(VLOOKUP(B171,[10]Ap_PENSION!$C$16:$M$112,11,0)+VLOOKUP(B171,[11]Ap_PENSION!$C$16:$M$112,11,0),0)</f>
        <v>0</v>
      </c>
      <c r="AA171" s="3">
        <f>IFERROR(VLOOKUP(B171,[10]Ap_SALUD!$C$16:$M$112,11,0)+VLOOKUP(B171,[11]Ap_SALUD!$C$16:$M$112,11,0),0)</f>
        <v>0</v>
      </c>
      <c r="AB171" s="3"/>
      <c r="AC171" s="36">
        <f t="shared" si="8"/>
        <v>13311736</v>
      </c>
      <c r="AD171" s="37">
        <f t="shared" si="11"/>
        <v>79870414</v>
      </c>
      <c r="AE171" s="144" t="e">
        <f>VLOOKUP(D171,[12]REPNCT004ReporteAuxiliarContabl!$V$21:$W$1157,2,0)</f>
        <v>#N/A</v>
      </c>
      <c r="AF171" s="167" t="e">
        <f t="shared" si="10"/>
        <v>#N/A</v>
      </c>
      <c r="AG171" s="144"/>
      <c r="AI171" s="144"/>
    </row>
    <row r="172" spans="1:35" x14ac:dyDescent="0.25">
      <c r="A172" s="38">
        <v>160</v>
      </c>
      <c r="B172" s="61"/>
      <c r="C172" s="143" t="str">
        <f>VLOOKUP(D172,[8]Hoja1!$A$2:$B$1115,2,0)</f>
        <v>05440</v>
      </c>
      <c r="D172" s="31">
        <v>890983716</v>
      </c>
      <c r="E172" s="31">
        <v>214005440</v>
      </c>
      <c r="F172" s="61" t="s">
        <v>370</v>
      </c>
      <c r="G172" s="33">
        <v>0</v>
      </c>
      <c r="H172" s="33">
        <v>0</v>
      </c>
      <c r="I172" s="3">
        <v>902838880</v>
      </c>
      <c r="J172" s="3">
        <v>1002354804</v>
      </c>
      <c r="K172" s="3">
        <v>0</v>
      </c>
      <c r="L172" s="3"/>
      <c r="M172" s="3"/>
      <c r="N172" s="3"/>
      <c r="O172" s="3"/>
      <c r="P172" s="34">
        <f t="shared" si="9"/>
        <v>1905193684</v>
      </c>
      <c r="Q172" s="165">
        <v>1378537669</v>
      </c>
      <c r="R172" s="3">
        <f>IFERROR(VLOOKUP(D172,[9]ServNOMINA!$F$16:$M$112,8,0),0)</f>
        <v>0</v>
      </c>
      <c r="S172" s="3">
        <f>IFERROR(VLOOKUP(D172,[9]ServOTROS!$F$16:$M$112,8,0),0)</f>
        <v>0</v>
      </c>
      <c r="T172" s="3">
        <f>IFERROR(VLOOKUP(D172,[9]CANCEL!$F$16:$M$48,8,0),0)</f>
        <v>0</v>
      </c>
      <c r="U172" s="3">
        <f>IFERROR(VLOOKUP(B172,[10]Aaf_PENSION!$C$16:$M$112,11,0)+VLOOKUP(B172,[11]Aaf_PENSION!$C$16:$M$112,11,0),0)</f>
        <v>0</v>
      </c>
      <c r="V172" s="3">
        <f>IFERROR(VLOOKUP(B172,[10]Aaf_SALUD!$C$16:$M$112,11,0)+VLOOKUP(B172,[11]Aaf_SALUD!$C$16:$M$112,11,0),0)</f>
        <v>0</v>
      </c>
      <c r="W172" s="3">
        <f>IFERROR(VLOOKUP(D172,[9]CALIDAD!$F$16:$M$1122,8,0),0)</f>
        <v>75236573</v>
      </c>
      <c r="X172" s="3"/>
      <c r="Y172" s="3">
        <f>IFERROR(VLOOKUP(B172,[10]Ap_CESANTIAS!$C$16:$M$112,11,0)+VLOOKUP(B172,[11]Ap_CESANTIAS!$C$16:$M$112,11,0),0)</f>
        <v>0</v>
      </c>
      <c r="Z172" s="3">
        <f>IFERROR(VLOOKUP(B172,[10]Ap_PENSION!$C$16:$M$112,11,0)+VLOOKUP(B172,[11]Ap_PENSION!$C$16:$M$112,11,0),0)</f>
        <v>0</v>
      </c>
      <c r="AA172" s="3">
        <f>IFERROR(VLOOKUP(B172,[10]Ap_SALUD!$C$16:$M$112,11,0)+VLOOKUP(B172,[11]Ap_SALUD!$C$16:$M$112,11,0),0)</f>
        <v>0</v>
      </c>
      <c r="AB172" s="3"/>
      <c r="AC172" s="36">
        <f t="shared" si="8"/>
        <v>75236573</v>
      </c>
      <c r="AD172" s="37">
        <f t="shared" si="11"/>
        <v>451419442</v>
      </c>
      <c r="AE172" s="144" t="e">
        <f>VLOOKUP(D172,[12]REPNCT004ReporteAuxiliarContabl!$V$21:$W$1157,2,0)</f>
        <v>#N/A</v>
      </c>
      <c r="AF172" s="167" t="e">
        <f t="shared" si="10"/>
        <v>#N/A</v>
      </c>
      <c r="AG172" s="144"/>
      <c r="AI172" s="144"/>
    </row>
    <row r="173" spans="1:35" x14ac:dyDescent="0.25">
      <c r="A173" s="29">
        <v>161</v>
      </c>
      <c r="B173" s="61"/>
      <c r="C173" s="143" t="str">
        <f>VLOOKUP(D173,[8]Hoja1!$A$2:$B$1115,2,0)</f>
        <v>05467</v>
      </c>
      <c r="D173" s="31">
        <v>890981115</v>
      </c>
      <c r="E173" s="31">
        <v>216705467</v>
      </c>
      <c r="F173" s="61" t="s">
        <v>371</v>
      </c>
      <c r="G173" s="33">
        <v>0</v>
      </c>
      <c r="H173" s="33">
        <v>0</v>
      </c>
      <c r="I173" s="3">
        <v>91247835</v>
      </c>
      <c r="J173" s="3">
        <v>99830787</v>
      </c>
      <c r="K173" s="3">
        <v>0</v>
      </c>
      <c r="L173" s="3"/>
      <c r="M173" s="3"/>
      <c r="N173" s="3"/>
      <c r="O173" s="3"/>
      <c r="P173" s="34">
        <f t="shared" si="9"/>
        <v>191078622</v>
      </c>
      <c r="Q173" s="165">
        <v>137850717</v>
      </c>
      <c r="R173" s="3">
        <f>IFERROR(VLOOKUP(D173,[9]ServNOMINA!$F$16:$M$112,8,0),0)</f>
        <v>0</v>
      </c>
      <c r="S173" s="3">
        <f>IFERROR(VLOOKUP(D173,[9]ServOTROS!$F$16:$M$112,8,0),0)</f>
        <v>0</v>
      </c>
      <c r="T173" s="3">
        <f>IFERROR(VLOOKUP(D173,[9]CANCEL!$F$16:$M$48,8,0),0)</f>
        <v>0</v>
      </c>
      <c r="U173" s="3">
        <f>IFERROR(VLOOKUP(B173,[10]Aaf_PENSION!$C$16:$M$112,11,0)+VLOOKUP(B173,[11]Aaf_PENSION!$C$16:$M$112,11,0),0)</f>
        <v>0</v>
      </c>
      <c r="V173" s="3">
        <f>IFERROR(VLOOKUP(B173,[10]Aaf_SALUD!$C$16:$M$112,11,0)+VLOOKUP(B173,[11]Aaf_SALUD!$C$16:$M$112,11,0),0)</f>
        <v>0</v>
      </c>
      <c r="W173" s="3">
        <f>IFERROR(VLOOKUP(D173,[9]CALIDAD!$F$16:$M$1122,8,0),0)</f>
        <v>7603986</v>
      </c>
      <c r="X173" s="3"/>
      <c r="Y173" s="3">
        <f>IFERROR(VLOOKUP(B173,[10]Ap_CESANTIAS!$C$16:$M$112,11,0)+VLOOKUP(B173,[11]Ap_CESANTIAS!$C$16:$M$112,11,0),0)</f>
        <v>0</v>
      </c>
      <c r="Z173" s="3">
        <f>IFERROR(VLOOKUP(B173,[10]Ap_PENSION!$C$16:$M$112,11,0)+VLOOKUP(B173,[11]Ap_PENSION!$C$16:$M$112,11,0),0)</f>
        <v>0</v>
      </c>
      <c r="AA173" s="3">
        <f>IFERROR(VLOOKUP(B173,[10]Ap_SALUD!$C$16:$M$112,11,0)+VLOOKUP(B173,[11]Ap_SALUD!$C$16:$M$112,11,0),0)</f>
        <v>0</v>
      </c>
      <c r="AB173" s="3"/>
      <c r="AC173" s="36">
        <f t="shared" si="8"/>
        <v>7603986</v>
      </c>
      <c r="AD173" s="37">
        <f t="shared" si="11"/>
        <v>45623919</v>
      </c>
      <c r="AE173" s="144" t="e">
        <f>VLOOKUP(D173,[12]REPNCT004ReporteAuxiliarContabl!$V$21:$W$1157,2,0)</f>
        <v>#N/A</v>
      </c>
      <c r="AF173" s="167" t="e">
        <f t="shared" si="10"/>
        <v>#N/A</v>
      </c>
      <c r="AG173" s="144"/>
      <c r="AI173" s="144"/>
    </row>
    <row r="174" spans="1:35" x14ac:dyDescent="0.25">
      <c r="A174" s="38">
        <v>162</v>
      </c>
      <c r="B174" s="61"/>
      <c r="C174" s="143" t="str">
        <f>VLOOKUP(D174,[8]Hoja1!$A$2:$B$1115,2,0)</f>
        <v>05475</v>
      </c>
      <c r="D174" s="31">
        <v>890984882</v>
      </c>
      <c r="E174" s="31">
        <v>217505475</v>
      </c>
      <c r="F174" s="61" t="s">
        <v>372</v>
      </c>
      <c r="G174" s="33">
        <v>0</v>
      </c>
      <c r="H174" s="33">
        <v>0</v>
      </c>
      <c r="I174" s="3">
        <v>407524744</v>
      </c>
      <c r="J174" s="3">
        <v>155061966</v>
      </c>
      <c r="K174" s="3">
        <v>0</v>
      </c>
      <c r="L174" s="3"/>
      <c r="M174" s="3"/>
      <c r="N174" s="3"/>
      <c r="O174" s="3"/>
      <c r="P174" s="34">
        <f t="shared" si="9"/>
        <v>562586710</v>
      </c>
      <c r="Q174" s="165">
        <v>324863941</v>
      </c>
      <c r="R174" s="3">
        <f>IFERROR(VLOOKUP(D174,[9]ServNOMINA!$F$16:$M$112,8,0),0)</f>
        <v>0</v>
      </c>
      <c r="S174" s="3">
        <f>IFERROR(VLOOKUP(D174,[9]ServOTROS!$F$16:$M$112,8,0),0)</f>
        <v>0</v>
      </c>
      <c r="T174" s="3">
        <f>IFERROR(VLOOKUP(D174,[9]CANCEL!$F$16:$M$48,8,0),0)</f>
        <v>0</v>
      </c>
      <c r="U174" s="3">
        <f>IFERROR(VLOOKUP(B174,[10]Aaf_PENSION!$C$16:$M$112,11,0)+VLOOKUP(B174,[11]Aaf_PENSION!$C$16:$M$112,11,0),0)</f>
        <v>0</v>
      </c>
      <c r="V174" s="3">
        <f>IFERROR(VLOOKUP(B174,[10]Aaf_SALUD!$C$16:$M$112,11,0)+VLOOKUP(B174,[11]Aaf_SALUD!$C$16:$M$112,11,0),0)</f>
        <v>0</v>
      </c>
      <c r="W174" s="3">
        <f>IFERROR(VLOOKUP(D174,[9]CALIDAD!$F$16:$M$1122,8,0),0)</f>
        <v>33960395</v>
      </c>
      <c r="X174" s="3"/>
      <c r="Y174" s="3">
        <f>IFERROR(VLOOKUP(B174,[10]Ap_CESANTIAS!$C$16:$M$112,11,0)+VLOOKUP(B174,[11]Ap_CESANTIAS!$C$16:$M$112,11,0),0)</f>
        <v>0</v>
      </c>
      <c r="Z174" s="3">
        <f>IFERROR(VLOOKUP(B174,[10]Ap_PENSION!$C$16:$M$112,11,0)+VLOOKUP(B174,[11]Ap_PENSION!$C$16:$M$112,11,0),0)</f>
        <v>0</v>
      </c>
      <c r="AA174" s="3">
        <f>IFERROR(VLOOKUP(B174,[10]Ap_SALUD!$C$16:$M$112,11,0)+VLOOKUP(B174,[11]Ap_SALUD!$C$16:$M$112,11,0),0)</f>
        <v>0</v>
      </c>
      <c r="AB174" s="3"/>
      <c r="AC174" s="36">
        <f t="shared" si="8"/>
        <v>33960395</v>
      </c>
      <c r="AD174" s="37">
        <f t="shared" si="11"/>
        <v>203762374</v>
      </c>
      <c r="AE174" s="144" t="e">
        <f>VLOOKUP(D174,[12]REPNCT004ReporteAuxiliarContabl!$V$21:$W$1157,2,0)</f>
        <v>#N/A</v>
      </c>
      <c r="AF174" s="167" t="e">
        <f t="shared" si="10"/>
        <v>#N/A</v>
      </c>
      <c r="AG174" s="144"/>
      <c r="AI174" s="144"/>
    </row>
    <row r="175" spans="1:35" x14ac:dyDescent="0.25">
      <c r="A175" s="29">
        <v>163</v>
      </c>
      <c r="B175" s="61"/>
      <c r="C175" s="143" t="str">
        <f>VLOOKUP(D175,[8]Hoja1!$A$2:$B$1115,2,0)</f>
        <v>05480</v>
      </c>
      <c r="D175" s="31">
        <v>890980950</v>
      </c>
      <c r="E175" s="31">
        <v>218005480</v>
      </c>
      <c r="F175" s="61" t="s">
        <v>373</v>
      </c>
      <c r="G175" s="33">
        <v>0</v>
      </c>
      <c r="H175" s="33">
        <v>0</v>
      </c>
      <c r="I175" s="3">
        <v>707845920</v>
      </c>
      <c r="J175" s="3">
        <v>395807197</v>
      </c>
      <c r="K175" s="3">
        <v>0</v>
      </c>
      <c r="L175" s="3"/>
      <c r="M175" s="3"/>
      <c r="N175" s="3"/>
      <c r="O175" s="3"/>
      <c r="P175" s="34">
        <f t="shared" si="9"/>
        <v>1103653117</v>
      </c>
      <c r="Q175" s="165">
        <v>690742997</v>
      </c>
      <c r="R175" s="3">
        <f>IFERROR(VLOOKUP(D175,[9]ServNOMINA!$F$16:$M$112,8,0),0)</f>
        <v>0</v>
      </c>
      <c r="S175" s="3">
        <f>IFERROR(VLOOKUP(D175,[9]ServOTROS!$F$16:$M$112,8,0),0)</f>
        <v>0</v>
      </c>
      <c r="T175" s="3">
        <f>IFERROR(VLOOKUP(D175,[9]CANCEL!$F$16:$M$48,8,0),0)</f>
        <v>0</v>
      </c>
      <c r="U175" s="3">
        <f>IFERROR(VLOOKUP(B175,[10]Aaf_PENSION!$C$16:$M$112,11,0)+VLOOKUP(B175,[11]Aaf_PENSION!$C$16:$M$112,11,0),0)</f>
        <v>0</v>
      </c>
      <c r="V175" s="3">
        <f>IFERROR(VLOOKUP(B175,[10]Aaf_SALUD!$C$16:$M$112,11,0)+VLOOKUP(B175,[11]Aaf_SALUD!$C$16:$M$112,11,0),0)</f>
        <v>0</v>
      </c>
      <c r="W175" s="3">
        <f>IFERROR(VLOOKUP(D175,[9]CALIDAD!$F$16:$M$1122,8,0),0)</f>
        <v>58987160</v>
      </c>
      <c r="X175" s="3"/>
      <c r="Y175" s="3">
        <f>IFERROR(VLOOKUP(B175,[10]Ap_CESANTIAS!$C$16:$M$112,11,0)+VLOOKUP(B175,[11]Ap_CESANTIAS!$C$16:$M$112,11,0),0)</f>
        <v>0</v>
      </c>
      <c r="Z175" s="3">
        <f>IFERROR(VLOOKUP(B175,[10]Ap_PENSION!$C$16:$M$112,11,0)+VLOOKUP(B175,[11]Ap_PENSION!$C$16:$M$112,11,0),0)</f>
        <v>0</v>
      </c>
      <c r="AA175" s="3">
        <f>IFERROR(VLOOKUP(B175,[10]Ap_SALUD!$C$16:$M$112,11,0)+VLOOKUP(B175,[11]Ap_SALUD!$C$16:$M$112,11,0),0)</f>
        <v>0</v>
      </c>
      <c r="AB175" s="3"/>
      <c r="AC175" s="36">
        <f t="shared" si="8"/>
        <v>58987160</v>
      </c>
      <c r="AD175" s="37">
        <f t="shared" si="11"/>
        <v>353922960</v>
      </c>
      <c r="AE175" s="144" t="e">
        <f>VLOOKUP(D175,[12]REPNCT004ReporteAuxiliarContabl!$V$21:$W$1157,2,0)</f>
        <v>#N/A</v>
      </c>
      <c r="AF175" s="167" t="e">
        <f t="shared" si="10"/>
        <v>#N/A</v>
      </c>
      <c r="AG175" s="144"/>
      <c r="AI175" s="144"/>
    </row>
    <row r="176" spans="1:35" x14ac:dyDescent="0.25">
      <c r="A176" s="38">
        <v>164</v>
      </c>
      <c r="B176" s="61"/>
      <c r="C176" s="143" t="str">
        <f>VLOOKUP(D176,[8]Hoja1!$A$2:$B$1115,2,0)</f>
        <v>05483</v>
      </c>
      <c r="D176" s="31">
        <v>890982566</v>
      </c>
      <c r="E176" s="31">
        <v>218305483</v>
      </c>
      <c r="F176" s="61" t="s">
        <v>374</v>
      </c>
      <c r="G176" s="33">
        <v>0</v>
      </c>
      <c r="H176" s="33">
        <v>0</v>
      </c>
      <c r="I176" s="3">
        <v>144303684</v>
      </c>
      <c r="J176" s="3">
        <v>150914157</v>
      </c>
      <c r="K176" s="3">
        <v>0</v>
      </c>
      <c r="L176" s="3"/>
      <c r="M176" s="3"/>
      <c r="N176" s="3"/>
      <c r="O176" s="3"/>
      <c r="P176" s="34">
        <f t="shared" si="9"/>
        <v>295217841</v>
      </c>
      <c r="Q176" s="165">
        <v>211040692</v>
      </c>
      <c r="R176" s="3">
        <f>IFERROR(VLOOKUP(D176,[9]ServNOMINA!$F$16:$M$112,8,0),0)</f>
        <v>0</v>
      </c>
      <c r="S176" s="3">
        <f>IFERROR(VLOOKUP(D176,[9]ServOTROS!$F$16:$M$112,8,0),0)</f>
        <v>0</v>
      </c>
      <c r="T176" s="3">
        <f>IFERROR(VLOOKUP(D176,[9]CANCEL!$F$16:$M$48,8,0),0)</f>
        <v>0</v>
      </c>
      <c r="U176" s="3">
        <f>IFERROR(VLOOKUP(B176,[10]Aaf_PENSION!$C$16:$M$112,11,0)+VLOOKUP(B176,[11]Aaf_PENSION!$C$16:$M$112,11,0),0)</f>
        <v>0</v>
      </c>
      <c r="V176" s="3">
        <f>IFERROR(VLOOKUP(B176,[10]Aaf_SALUD!$C$16:$M$112,11,0)+VLOOKUP(B176,[11]Aaf_SALUD!$C$16:$M$112,11,0),0)</f>
        <v>0</v>
      </c>
      <c r="W176" s="3">
        <f>IFERROR(VLOOKUP(D176,[9]CALIDAD!$F$16:$M$1122,8,0),0)</f>
        <v>12025307</v>
      </c>
      <c r="X176" s="3"/>
      <c r="Y176" s="3">
        <f>IFERROR(VLOOKUP(B176,[10]Ap_CESANTIAS!$C$16:$M$112,11,0)+VLOOKUP(B176,[11]Ap_CESANTIAS!$C$16:$M$112,11,0),0)</f>
        <v>0</v>
      </c>
      <c r="Z176" s="3">
        <f>IFERROR(VLOOKUP(B176,[10]Ap_PENSION!$C$16:$M$112,11,0)+VLOOKUP(B176,[11]Ap_PENSION!$C$16:$M$112,11,0),0)</f>
        <v>0</v>
      </c>
      <c r="AA176" s="3">
        <f>IFERROR(VLOOKUP(B176,[10]Ap_SALUD!$C$16:$M$112,11,0)+VLOOKUP(B176,[11]Ap_SALUD!$C$16:$M$112,11,0),0)</f>
        <v>0</v>
      </c>
      <c r="AB176" s="3"/>
      <c r="AC176" s="36">
        <f t="shared" si="8"/>
        <v>12025307</v>
      </c>
      <c r="AD176" s="37">
        <f t="shared" si="11"/>
        <v>72151842</v>
      </c>
      <c r="AE176" s="144" t="e">
        <f>VLOOKUP(D176,[12]REPNCT004ReporteAuxiliarContabl!$V$21:$W$1157,2,0)</f>
        <v>#N/A</v>
      </c>
      <c r="AF176" s="167" t="e">
        <f t="shared" si="10"/>
        <v>#N/A</v>
      </c>
      <c r="AG176" s="144"/>
      <c r="AI176" s="144"/>
    </row>
    <row r="177" spans="1:35" x14ac:dyDescent="0.25">
      <c r="A177" s="29">
        <v>165</v>
      </c>
      <c r="B177" s="61"/>
      <c r="C177" s="143" t="str">
        <f>VLOOKUP(D177,[8]Hoja1!$A$2:$B$1115,2,0)</f>
        <v>05490</v>
      </c>
      <c r="D177" s="31">
        <v>890983873</v>
      </c>
      <c r="E177" s="31">
        <v>219005490</v>
      </c>
      <c r="F177" s="61" t="s">
        <v>375</v>
      </c>
      <c r="G177" s="33">
        <v>0</v>
      </c>
      <c r="H177" s="33">
        <v>0</v>
      </c>
      <c r="I177" s="3">
        <v>2628406080</v>
      </c>
      <c r="J177" s="3">
        <v>1832431099</v>
      </c>
      <c r="K177" s="3">
        <v>0</v>
      </c>
      <c r="L177" s="3"/>
      <c r="M177" s="3"/>
      <c r="N177" s="3"/>
      <c r="O177" s="3"/>
      <c r="P177" s="34">
        <f t="shared" si="9"/>
        <v>4460837179</v>
      </c>
      <c r="Q177" s="165">
        <v>2927600299</v>
      </c>
      <c r="R177" s="3">
        <f>IFERROR(VLOOKUP(D177,[9]ServNOMINA!$F$16:$M$112,8,0),0)</f>
        <v>0</v>
      </c>
      <c r="S177" s="3">
        <f>IFERROR(VLOOKUP(D177,[9]ServOTROS!$F$16:$M$112,8,0),0)</f>
        <v>0</v>
      </c>
      <c r="T177" s="3">
        <f>IFERROR(VLOOKUP(D177,[9]CANCEL!$F$16:$M$48,8,0),0)</f>
        <v>0</v>
      </c>
      <c r="U177" s="3">
        <f>IFERROR(VLOOKUP(B177,[10]Aaf_PENSION!$C$16:$M$112,11,0)+VLOOKUP(B177,[11]Aaf_PENSION!$C$16:$M$112,11,0),0)</f>
        <v>0</v>
      </c>
      <c r="V177" s="3">
        <f>IFERROR(VLOOKUP(B177,[10]Aaf_SALUD!$C$16:$M$112,11,0)+VLOOKUP(B177,[11]Aaf_SALUD!$C$16:$M$112,11,0),0)</f>
        <v>0</v>
      </c>
      <c r="W177" s="3">
        <f>IFERROR(VLOOKUP(D177,[9]CALIDAD!$F$16:$M$1122,8,0),0)</f>
        <v>219033840</v>
      </c>
      <c r="X177" s="3"/>
      <c r="Y177" s="3">
        <f>IFERROR(VLOOKUP(B177,[10]Ap_CESANTIAS!$C$16:$M$112,11,0)+VLOOKUP(B177,[11]Ap_CESANTIAS!$C$16:$M$112,11,0),0)</f>
        <v>0</v>
      </c>
      <c r="Z177" s="3">
        <f>IFERROR(VLOOKUP(B177,[10]Ap_PENSION!$C$16:$M$112,11,0)+VLOOKUP(B177,[11]Ap_PENSION!$C$16:$M$112,11,0),0)</f>
        <v>0</v>
      </c>
      <c r="AA177" s="3">
        <f>IFERROR(VLOOKUP(B177,[10]Ap_SALUD!$C$16:$M$112,11,0)+VLOOKUP(B177,[11]Ap_SALUD!$C$16:$M$112,11,0),0)</f>
        <v>0</v>
      </c>
      <c r="AB177" s="3"/>
      <c r="AC177" s="36">
        <f t="shared" si="8"/>
        <v>219033840</v>
      </c>
      <c r="AD177" s="37">
        <f t="shared" si="11"/>
        <v>1314203040</v>
      </c>
      <c r="AE177" s="144" t="e">
        <f>VLOOKUP(D177,[12]REPNCT004ReporteAuxiliarContabl!$V$21:$W$1157,2,0)</f>
        <v>#N/A</v>
      </c>
      <c r="AF177" s="167" t="e">
        <f t="shared" si="10"/>
        <v>#N/A</v>
      </c>
      <c r="AG177" s="144"/>
      <c r="AI177" s="144"/>
    </row>
    <row r="178" spans="1:35" x14ac:dyDescent="0.25">
      <c r="A178" s="38">
        <v>166</v>
      </c>
      <c r="B178" s="61"/>
      <c r="C178" s="143" t="str">
        <f>VLOOKUP(D178,[8]Hoja1!$A$2:$B$1115,2,0)</f>
        <v>05495</v>
      </c>
      <c r="D178" s="31">
        <v>890985354</v>
      </c>
      <c r="E178" s="31">
        <v>219505495</v>
      </c>
      <c r="F178" s="61" t="s">
        <v>376</v>
      </c>
      <c r="G178" s="33">
        <v>0</v>
      </c>
      <c r="H178" s="33">
        <v>0</v>
      </c>
      <c r="I178" s="3">
        <v>1310142640</v>
      </c>
      <c r="J178" s="3">
        <v>902681055</v>
      </c>
      <c r="K178" s="3">
        <v>0</v>
      </c>
      <c r="L178" s="3"/>
      <c r="M178" s="3"/>
      <c r="N178" s="3"/>
      <c r="O178" s="3"/>
      <c r="P178" s="34">
        <f t="shared" si="9"/>
        <v>2212823695</v>
      </c>
      <c r="Q178" s="165">
        <v>1448573820</v>
      </c>
      <c r="R178" s="3">
        <f>IFERROR(VLOOKUP(D178,[9]ServNOMINA!$F$16:$M$112,8,0),0)</f>
        <v>0</v>
      </c>
      <c r="S178" s="3">
        <f>IFERROR(VLOOKUP(D178,[9]ServOTROS!$F$16:$M$112,8,0),0)</f>
        <v>0</v>
      </c>
      <c r="T178" s="3">
        <f>IFERROR(VLOOKUP(D178,[9]CANCEL!$F$16:$M$48,8,0),0)</f>
        <v>0</v>
      </c>
      <c r="U178" s="3">
        <f>IFERROR(VLOOKUP(B178,[10]Aaf_PENSION!$C$16:$M$112,11,0)+VLOOKUP(B178,[11]Aaf_PENSION!$C$16:$M$112,11,0),0)</f>
        <v>0</v>
      </c>
      <c r="V178" s="3">
        <f>IFERROR(VLOOKUP(B178,[10]Aaf_SALUD!$C$16:$M$112,11,0)+VLOOKUP(B178,[11]Aaf_SALUD!$C$16:$M$112,11,0),0)</f>
        <v>0</v>
      </c>
      <c r="W178" s="3">
        <f>IFERROR(VLOOKUP(D178,[9]CALIDAD!$F$16:$M$1122,8,0),0)</f>
        <v>109178553</v>
      </c>
      <c r="X178" s="3"/>
      <c r="Y178" s="3">
        <f>IFERROR(VLOOKUP(B178,[10]Ap_CESANTIAS!$C$16:$M$112,11,0)+VLOOKUP(B178,[11]Ap_CESANTIAS!$C$16:$M$112,11,0),0)</f>
        <v>0</v>
      </c>
      <c r="Z178" s="3">
        <f>IFERROR(VLOOKUP(B178,[10]Ap_PENSION!$C$16:$M$112,11,0)+VLOOKUP(B178,[11]Ap_PENSION!$C$16:$M$112,11,0),0)</f>
        <v>0</v>
      </c>
      <c r="AA178" s="3">
        <f>IFERROR(VLOOKUP(B178,[10]Ap_SALUD!$C$16:$M$112,11,0)+VLOOKUP(B178,[11]Ap_SALUD!$C$16:$M$112,11,0),0)</f>
        <v>0</v>
      </c>
      <c r="AB178" s="3"/>
      <c r="AC178" s="36">
        <f t="shared" si="8"/>
        <v>109178553</v>
      </c>
      <c r="AD178" s="37">
        <f t="shared" si="11"/>
        <v>655071322</v>
      </c>
      <c r="AE178" s="144" t="e">
        <f>VLOOKUP(D178,[12]REPNCT004ReporteAuxiliarContabl!$V$21:$W$1157,2,0)</f>
        <v>#N/A</v>
      </c>
      <c r="AF178" s="167" t="e">
        <f t="shared" si="10"/>
        <v>#N/A</v>
      </c>
      <c r="AG178" s="144"/>
      <c r="AI178" s="144"/>
    </row>
    <row r="179" spans="1:35" x14ac:dyDescent="0.25">
      <c r="A179" s="29">
        <v>167</v>
      </c>
      <c r="B179" s="61"/>
      <c r="C179" s="143" t="str">
        <f>VLOOKUP(D179,[8]Hoja1!$A$2:$B$1115,2,0)</f>
        <v>05501</v>
      </c>
      <c r="D179" s="31">
        <v>890984161</v>
      </c>
      <c r="E179" s="31">
        <v>210105501</v>
      </c>
      <c r="F179" s="61" t="s">
        <v>377</v>
      </c>
      <c r="G179" s="33">
        <v>0</v>
      </c>
      <c r="H179" s="33">
        <v>0</v>
      </c>
      <c r="I179" s="3">
        <v>44928658</v>
      </c>
      <c r="J179" s="3">
        <v>50035468</v>
      </c>
      <c r="K179" s="3">
        <v>0</v>
      </c>
      <c r="L179" s="3"/>
      <c r="M179" s="3"/>
      <c r="N179" s="3"/>
      <c r="O179" s="3"/>
      <c r="P179" s="34">
        <f t="shared" si="9"/>
        <v>94964126</v>
      </c>
      <c r="Q179" s="165">
        <v>68755743</v>
      </c>
      <c r="R179" s="3">
        <f>IFERROR(VLOOKUP(D179,[9]ServNOMINA!$F$16:$M$112,8,0),0)</f>
        <v>0</v>
      </c>
      <c r="S179" s="3">
        <f>IFERROR(VLOOKUP(D179,[9]ServOTROS!$F$16:$M$112,8,0),0)</f>
        <v>0</v>
      </c>
      <c r="T179" s="3">
        <f>IFERROR(VLOOKUP(D179,[9]CANCEL!$F$16:$M$48,8,0),0)</f>
        <v>0</v>
      </c>
      <c r="U179" s="3">
        <f>IFERROR(VLOOKUP(B179,[10]Aaf_PENSION!$C$16:$M$112,11,0)+VLOOKUP(B179,[11]Aaf_PENSION!$C$16:$M$112,11,0),0)</f>
        <v>0</v>
      </c>
      <c r="V179" s="3">
        <f>IFERROR(VLOOKUP(B179,[10]Aaf_SALUD!$C$16:$M$112,11,0)+VLOOKUP(B179,[11]Aaf_SALUD!$C$16:$M$112,11,0),0)</f>
        <v>0</v>
      </c>
      <c r="W179" s="3">
        <f>IFERROR(VLOOKUP(D179,[9]CALIDAD!$F$16:$M$1122,8,0),0)</f>
        <v>3744055</v>
      </c>
      <c r="X179" s="3"/>
      <c r="Y179" s="3">
        <f>IFERROR(VLOOKUP(B179,[10]Ap_CESANTIAS!$C$16:$M$112,11,0)+VLOOKUP(B179,[11]Ap_CESANTIAS!$C$16:$M$112,11,0),0)</f>
        <v>0</v>
      </c>
      <c r="Z179" s="3">
        <f>IFERROR(VLOOKUP(B179,[10]Ap_PENSION!$C$16:$M$112,11,0)+VLOOKUP(B179,[11]Ap_PENSION!$C$16:$M$112,11,0),0)</f>
        <v>0</v>
      </c>
      <c r="AA179" s="3">
        <f>IFERROR(VLOOKUP(B179,[10]Ap_SALUD!$C$16:$M$112,11,0)+VLOOKUP(B179,[11]Ap_SALUD!$C$16:$M$112,11,0),0)</f>
        <v>0</v>
      </c>
      <c r="AB179" s="3"/>
      <c r="AC179" s="36">
        <f t="shared" si="8"/>
        <v>3744055</v>
      </c>
      <c r="AD179" s="37">
        <f t="shared" si="11"/>
        <v>22464328</v>
      </c>
      <c r="AE179" s="144" t="e">
        <f>VLOOKUP(D179,[12]REPNCT004ReporteAuxiliarContabl!$V$21:$W$1157,2,0)</f>
        <v>#N/A</v>
      </c>
      <c r="AF179" s="167" t="e">
        <f t="shared" si="10"/>
        <v>#N/A</v>
      </c>
      <c r="AG179" s="144"/>
      <c r="AI179" s="144"/>
    </row>
    <row r="180" spans="1:35" x14ac:dyDescent="0.25">
      <c r="A180" s="38">
        <v>168</v>
      </c>
      <c r="B180" s="61"/>
      <c r="C180" s="143" t="str">
        <f>VLOOKUP(D180,[8]Hoja1!$A$2:$B$1115,2,0)</f>
        <v>05541</v>
      </c>
      <c r="D180" s="31">
        <v>890980917</v>
      </c>
      <c r="E180" s="31">
        <v>214105541</v>
      </c>
      <c r="F180" s="61" t="s">
        <v>378</v>
      </c>
      <c r="G180" s="33">
        <v>0</v>
      </c>
      <c r="H180" s="33">
        <v>0</v>
      </c>
      <c r="I180" s="3">
        <v>314469848</v>
      </c>
      <c r="J180" s="3">
        <v>343157526</v>
      </c>
      <c r="K180" s="3">
        <v>0</v>
      </c>
      <c r="L180" s="3"/>
      <c r="M180" s="3"/>
      <c r="N180" s="3"/>
      <c r="O180" s="3"/>
      <c r="P180" s="34">
        <f t="shared" si="9"/>
        <v>657627374</v>
      </c>
      <c r="Q180" s="165">
        <v>415752751</v>
      </c>
      <c r="R180" s="3">
        <f>IFERROR(VLOOKUP(D180,[9]ServNOMINA!$F$16:$M$112,8,0),0)</f>
        <v>0</v>
      </c>
      <c r="S180" s="3">
        <f>IFERROR(VLOOKUP(D180,[9]ServOTROS!$F$16:$M$112,8,0),0)</f>
        <v>0</v>
      </c>
      <c r="T180" s="3">
        <f>IFERROR(VLOOKUP(D180,[9]CANCEL!$F$16:$M$48,8,0),0)</f>
        <v>0</v>
      </c>
      <c r="U180" s="3">
        <f>IFERROR(VLOOKUP(B180,[10]Aaf_PENSION!$C$16:$M$112,11,0)+VLOOKUP(B180,[11]Aaf_PENSION!$C$16:$M$112,11,0),0)</f>
        <v>0</v>
      </c>
      <c r="V180" s="3">
        <f>IFERROR(VLOOKUP(B180,[10]Aaf_SALUD!$C$16:$M$112,11,0)+VLOOKUP(B180,[11]Aaf_SALUD!$C$16:$M$112,11,0),0)</f>
        <v>0</v>
      </c>
      <c r="W180" s="3">
        <f>IFERROR(VLOOKUP(D180,[9]CALIDAD!$F$16:$M$1122,8,0),0)</f>
        <v>26205821</v>
      </c>
      <c r="X180" s="3"/>
      <c r="Y180" s="3">
        <f>IFERROR(VLOOKUP(B180,[10]Ap_CESANTIAS!$C$16:$M$112,11,0)+VLOOKUP(B180,[11]Ap_CESANTIAS!$C$16:$M$112,11,0),0)</f>
        <v>0</v>
      </c>
      <c r="Z180" s="3">
        <f>IFERROR(VLOOKUP(B180,[10]Ap_PENSION!$C$16:$M$112,11,0)+VLOOKUP(B180,[11]Ap_PENSION!$C$16:$M$112,11,0),0)</f>
        <v>0</v>
      </c>
      <c r="AA180" s="3">
        <f>IFERROR(VLOOKUP(B180,[10]Ap_SALUD!$C$16:$M$112,11,0)+VLOOKUP(B180,[11]Ap_SALUD!$C$16:$M$112,11,0),0)</f>
        <v>0</v>
      </c>
      <c r="AB180" s="3"/>
      <c r="AC180" s="36">
        <f t="shared" si="8"/>
        <v>26205821</v>
      </c>
      <c r="AD180" s="37">
        <f t="shared" si="11"/>
        <v>215668802</v>
      </c>
      <c r="AE180" s="144" t="e">
        <f>VLOOKUP(D180,[12]REPNCT004ReporteAuxiliarContabl!$V$21:$W$1157,2,0)</f>
        <v>#N/A</v>
      </c>
      <c r="AF180" s="167" t="e">
        <f t="shared" si="10"/>
        <v>#N/A</v>
      </c>
      <c r="AG180" s="144"/>
      <c r="AI180" s="144"/>
    </row>
    <row r="181" spans="1:35" x14ac:dyDescent="0.25">
      <c r="A181" s="29">
        <v>169</v>
      </c>
      <c r="B181" s="61"/>
      <c r="C181" s="143" t="str">
        <f>VLOOKUP(D181,[8]Hoja1!$A$2:$B$1115,2,0)</f>
        <v>05543</v>
      </c>
      <c r="D181" s="31">
        <v>890982301</v>
      </c>
      <c r="E181" s="31">
        <v>214305543</v>
      </c>
      <c r="F181" s="61" t="s">
        <v>379</v>
      </c>
      <c r="G181" s="33">
        <v>0</v>
      </c>
      <c r="H181" s="33">
        <v>0</v>
      </c>
      <c r="I181" s="3">
        <v>171777376</v>
      </c>
      <c r="J181" s="3">
        <v>168972799</v>
      </c>
      <c r="K181" s="3">
        <v>0</v>
      </c>
      <c r="L181" s="3"/>
      <c r="M181" s="3"/>
      <c r="N181" s="3"/>
      <c r="O181" s="3"/>
      <c r="P181" s="34">
        <f t="shared" si="9"/>
        <v>340750175</v>
      </c>
      <c r="Q181" s="165">
        <v>240546704</v>
      </c>
      <c r="R181" s="3">
        <f>IFERROR(VLOOKUP(D181,[9]ServNOMINA!$F$16:$M$112,8,0),0)</f>
        <v>0</v>
      </c>
      <c r="S181" s="3">
        <f>IFERROR(VLOOKUP(D181,[9]ServOTROS!$F$16:$M$112,8,0),0)</f>
        <v>0</v>
      </c>
      <c r="T181" s="3">
        <f>IFERROR(VLOOKUP(D181,[9]CANCEL!$F$16:$M$48,8,0),0)</f>
        <v>0</v>
      </c>
      <c r="U181" s="3">
        <f>IFERROR(VLOOKUP(B181,[10]Aaf_PENSION!$C$16:$M$112,11,0)+VLOOKUP(B181,[11]Aaf_PENSION!$C$16:$M$112,11,0),0)</f>
        <v>0</v>
      </c>
      <c r="V181" s="3">
        <f>IFERROR(VLOOKUP(B181,[10]Aaf_SALUD!$C$16:$M$112,11,0)+VLOOKUP(B181,[11]Aaf_SALUD!$C$16:$M$112,11,0),0)</f>
        <v>0</v>
      </c>
      <c r="W181" s="3">
        <f>IFERROR(VLOOKUP(D181,[9]CALIDAD!$F$16:$M$1122,8,0),0)</f>
        <v>14314781</v>
      </c>
      <c r="X181" s="3"/>
      <c r="Y181" s="3">
        <f>IFERROR(VLOOKUP(B181,[10]Ap_CESANTIAS!$C$16:$M$112,11,0)+VLOOKUP(B181,[11]Ap_CESANTIAS!$C$16:$M$112,11,0),0)</f>
        <v>0</v>
      </c>
      <c r="Z181" s="3">
        <f>IFERROR(VLOOKUP(B181,[10]Ap_PENSION!$C$16:$M$112,11,0)+VLOOKUP(B181,[11]Ap_PENSION!$C$16:$M$112,11,0),0)</f>
        <v>0</v>
      </c>
      <c r="AA181" s="3">
        <f>IFERROR(VLOOKUP(B181,[10]Ap_SALUD!$C$16:$M$112,11,0)+VLOOKUP(B181,[11]Ap_SALUD!$C$16:$M$112,11,0),0)</f>
        <v>0</v>
      </c>
      <c r="AB181" s="3"/>
      <c r="AC181" s="36">
        <f t="shared" si="8"/>
        <v>14314781</v>
      </c>
      <c r="AD181" s="37">
        <f t="shared" si="11"/>
        <v>85888690</v>
      </c>
      <c r="AE181" s="144" t="e">
        <f>VLOOKUP(D181,[12]REPNCT004ReporteAuxiliarContabl!$V$21:$W$1157,2,0)</f>
        <v>#N/A</v>
      </c>
      <c r="AF181" s="167" t="e">
        <f t="shared" si="10"/>
        <v>#N/A</v>
      </c>
      <c r="AG181" s="144"/>
      <c r="AI181" s="144"/>
    </row>
    <row r="182" spans="1:35" x14ac:dyDescent="0.25">
      <c r="A182" s="38">
        <v>170</v>
      </c>
      <c r="B182" s="61"/>
      <c r="C182" s="143" t="str">
        <f>VLOOKUP(D182,[8]Hoja1!$A$2:$B$1115,2,0)</f>
        <v>05576</v>
      </c>
      <c r="D182" s="31">
        <v>890981105</v>
      </c>
      <c r="E182" s="31">
        <v>217605576</v>
      </c>
      <c r="F182" s="61" t="s">
        <v>380</v>
      </c>
      <c r="G182" s="33">
        <v>0</v>
      </c>
      <c r="H182" s="33">
        <v>0</v>
      </c>
      <c r="I182" s="3">
        <v>110320550</v>
      </c>
      <c r="J182" s="3">
        <v>111422616</v>
      </c>
      <c r="K182" s="3">
        <v>0</v>
      </c>
      <c r="L182" s="3"/>
      <c r="M182" s="3"/>
      <c r="N182" s="3"/>
      <c r="O182" s="3"/>
      <c r="P182" s="34">
        <f t="shared" si="9"/>
        <v>221743166</v>
      </c>
      <c r="Q182" s="165">
        <v>157389511</v>
      </c>
      <c r="R182" s="3">
        <f>IFERROR(VLOOKUP(D182,[9]ServNOMINA!$F$16:$M$112,8,0),0)</f>
        <v>0</v>
      </c>
      <c r="S182" s="3">
        <f>IFERROR(VLOOKUP(D182,[9]ServOTROS!$F$16:$M$112,8,0),0)</f>
        <v>0</v>
      </c>
      <c r="T182" s="3">
        <f>IFERROR(VLOOKUP(D182,[9]CANCEL!$F$16:$M$48,8,0),0)</f>
        <v>0</v>
      </c>
      <c r="U182" s="3">
        <f>IFERROR(VLOOKUP(B182,[10]Aaf_PENSION!$C$16:$M$112,11,0)+VLOOKUP(B182,[11]Aaf_PENSION!$C$16:$M$112,11,0),0)</f>
        <v>0</v>
      </c>
      <c r="V182" s="3">
        <f>IFERROR(VLOOKUP(B182,[10]Aaf_SALUD!$C$16:$M$112,11,0)+VLOOKUP(B182,[11]Aaf_SALUD!$C$16:$M$112,11,0),0)</f>
        <v>0</v>
      </c>
      <c r="W182" s="3">
        <f>IFERROR(VLOOKUP(D182,[9]CALIDAD!$F$16:$M$1122,8,0),0)</f>
        <v>9193379</v>
      </c>
      <c r="X182" s="3"/>
      <c r="Y182" s="3">
        <f>IFERROR(VLOOKUP(B182,[10]Ap_CESANTIAS!$C$16:$M$112,11,0)+VLOOKUP(B182,[11]Ap_CESANTIAS!$C$16:$M$112,11,0),0)</f>
        <v>0</v>
      </c>
      <c r="Z182" s="3">
        <f>IFERROR(VLOOKUP(B182,[10]Ap_PENSION!$C$16:$M$112,11,0)+VLOOKUP(B182,[11]Ap_PENSION!$C$16:$M$112,11,0),0)</f>
        <v>0</v>
      </c>
      <c r="AA182" s="3">
        <f>IFERROR(VLOOKUP(B182,[10]Ap_SALUD!$C$16:$M$112,11,0)+VLOOKUP(B182,[11]Ap_SALUD!$C$16:$M$112,11,0),0)</f>
        <v>0</v>
      </c>
      <c r="AB182" s="3"/>
      <c r="AC182" s="36">
        <f t="shared" si="8"/>
        <v>9193379</v>
      </c>
      <c r="AD182" s="37">
        <f t="shared" si="11"/>
        <v>55160276</v>
      </c>
      <c r="AE182" s="144" t="e">
        <f>VLOOKUP(D182,[12]REPNCT004ReporteAuxiliarContabl!$V$21:$W$1157,2,0)</f>
        <v>#N/A</v>
      </c>
      <c r="AF182" s="167" t="e">
        <f t="shared" si="10"/>
        <v>#N/A</v>
      </c>
      <c r="AG182" s="144"/>
      <c r="AI182" s="144"/>
    </row>
    <row r="183" spans="1:35" x14ac:dyDescent="0.25">
      <c r="A183" s="29">
        <v>171</v>
      </c>
      <c r="B183" s="61"/>
      <c r="C183" s="143" t="str">
        <f>VLOOKUP(D183,[8]Hoja1!$A$2:$B$1115,2,0)</f>
        <v>05579</v>
      </c>
      <c r="D183" s="31">
        <v>890980049</v>
      </c>
      <c r="E183" s="31">
        <v>217905579</v>
      </c>
      <c r="F183" s="61" t="s">
        <v>381</v>
      </c>
      <c r="G183" s="33">
        <v>0</v>
      </c>
      <c r="H183" s="33">
        <v>0</v>
      </c>
      <c r="I183" s="3">
        <v>542732128</v>
      </c>
      <c r="J183" s="3">
        <v>543071711</v>
      </c>
      <c r="K183" s="3">
        <v>0</v>
      </c>
      <c r="L183" s="3"/>
      <c r="M183" s="3"/>
      <c r="N183" s="3"/>
      <c r="O183" s="3"/>
      <c r="P183" s="34">
        <f t="shared" si="9"/>
        <v>1085803839</v>
      </c>
      <c r="Q183" s="165">
        <v>769210096</v>
      </c>
      <c r="R183" s="3">
        <f>IFERROR(VLOOKUP(D183,[9]ServNOMINA!$F$16:$M$112,8,0),0)</f>
        <v>0</v>
      </c>
      <c r="S183" s="3">
        <f>IFERROR(VLOOKUP(D183,[9]ServOTROS!$F$16:$M$112,8,0),0)</f>
        <v>0</v>
      </c>
      <c r="T183" s="3">
        <f>IFERROR(VLOOKUP(D183,[9]CANCEL!$F$16:$M$48,8,0),0)</f>
        <v>0</v>
      </c>
      <c r="U183" s="3">
        <f>IFERROR(VLOOKUP(B183,[10]Aaf_PENSION!$C$16:$M$112,11,0)+VLOOKUP(B183,[11]Aaf_PENSION!$C$16:$M$112,11,0),0)</f>
        <v>0</v>
      </c>
      <c r="V183" s="3">
        <f>IFERROR(VLOOKUP(B183,[10]Aaf_SALUD!$C$16:$M$112,11,0)+VLOOKUP(B183,[11]Aaf_SALUD!$C$16:$M$112,11,0),0)</f>
        <v>0</v>
      </c>
      <c r="W183" s="3">
        <f>IFERROR(VLOOKUP(D183,[9]CALIDAD!$F$16:$M$1122,8,0),0)</f>
        <v>45227677</v>
      </c>
      <c r="X183" s="3"/>
      <c r="Y183" s="3">
        <f>IFERROR(VLOOKUP(B183,[10]Ap_CESANTIAS!$C$16:$M$112,11,0)+VLOOKUP(B183,[11]Ap_CESANTIAS!$C$16:$M$112,11,0),0)</f>
        <v>0</v>
      </c>
      <c r="Z183" s="3">
        <f>IFERROR(VLOOKUP(B183,[10]Ap_PENSION!$C$16:$M$112,11,0)+VLOOKUP(B183,[11]Ap_PENSION!$C$16:$M$112,11,0),0)</f>
        <v>0</v>
      </c>
      <c r="AA183" s="3">
        <f>IFERROR(VLOOKUP(B183,[10]Ap_SALUD!$C$16:$M$112,11,0)+VLOOKUP(B183,[11]Ap_SALUD!$C$16:$M$112,11,0),0)</f>
        <v>0</v>
      </c>
      <c r="AB183" s="3"/>
      <c r="AC183" s="36">
        <f t="shared" si="8"/>
        <v>45227677</v>
      </c>
      <c r="AD183" s="37">
        <f t="shared" si="11"/>
        <v>271366066</v>
      </c>
      <c r="AE183" s="144" t="e">
        <f>VLOOKUP(D183,[12]REPNCT004ReporteAuxiliarContabl!$V$21:$W$1157,2,0)</f>
        <v>#N/A</v>
      </c>
      <c r="AF183" s="167" t="e">
        <f t="shared" si="10"/>
        <v>#N/A</v>
      </c>
      <c r="AG183" s="144"/>
      <c r="AI183" s="144"/>
    </row>
    <row r="184" spans="1:35" x14ac:dyDescent="0.25">
      <c r="A184" s="38">
        <v>172</v>
      </c>
      <c r="B184" s="61"/>
      <c r="C184" s="143" t="str">
        <f>VLOOKUP(D184,[8]Hoja1!$A$2:$B$1115,2,0)</f>
        <v>05585</v>
      </c>
      <c r="D184" s="31">
        <v>890981000</v>
      </c>
      <c r="E184" s="31">
        <v>218505585</v>
      </c>
      <c r="F184" s="61" t="s">
        <v>382</v>
      </c>
      <c r="G184" s="33">
        <v>0</v>
      </c>
      <c r="H184" s="33">
        <v>0</v>
      </c>
      <c r="I184" s="3">
        <v>198723320</v>
      </c>
      <c r="J184" s="3">
        <v>212828320</v>
      </c>
      <c r="K184" s="3">
        <v>0</v>
      </c>
      <c r="L184" s="3"/>
      <c r="M184" s="3"/>
      <c r="N184" s="3"/>
      <c r="O184" s="3"/>
      <c r="P184" s="34">
        <f t="shared" si="9"/>
        <v>411551640</v>
      </c>
      <c r="Q184" s="165">
        <v>295629705</v>
      </c>
      <c r="R184" s="3">
        <f>IFERROR(VLOOKUP(D184,[9]ServNOMINA!$F$16:$M$112,8,0),0)</f>
        <v>0</v>
      </c>
      <c r="S184" s="3">
        <f>IFERROR(VLOOKUP(D184,[9]ServOTROS!$F$16:$M$112,8,0),0)</f>
        <v>0</v>
      </c>
      <c r="T184" s="3">
        <f>IFERROR(VLOOKUP(D184,[9]CANCEL!$F$16:$M$48,8,0),0)</f>
        <v>0</v>
      </c>
      <c r="U184" s="3">
        <f>IFERROR(VLOOKUP(B184,[10]Aaf_PENSION!$C$16:$M$112,11,0)+VLOOKUP(B184,[11]Aaf_PENSION!$C$16:$M$112,11,0),0)</f>
        <v>0</v>
      </c>
      <c r="V184" s="3">
        <f>IFERROR(VLOOKUP(B184,[10]Aaf_SALUD!$C$16:$M$112,11,0)+VLOOKUP(B184,[11]Aaf_SALUD!$C$16:$M$112,11,0),0)</f>
        <v>0</v>
      </c>
      <c r="W184" s="3">
        <f>IFERROR(VLOOKUP(D184,[9]CALIDAD!$F$16:$M$1122,8,0),0)</f>
        <v>16560277</v>
      </c>
      <c r="X184" s="3"/>
      <c r="Y184" s="3">
        <f>IFERROR(VLOOKUP(B184,[10]Ap_CESANTIAS!$C$16:$M$112,11,0)+VLOOKUP(B184,[11]Ap_CESANTIAS!$C$16:$M$112,11,0),0)</f>
        <v>0</v>
      </c>
      <c r="Z184" s="3">
        <f>IFERROR(VLOOKUP(B184,[10]Ap_PENSION!$C$16:$M$112,11,0)+VLOOKUP(B184,[11]Ap_PENSION!$C$16:$M$112,11,0),0)</f>
        <v>0</v>
      </c>
      <c r="AA184" s="3">
        <f>IFERROR(VLOOKUP(B184,[10]Ap_SALUD!$C$16:$M$112,11,0)+VLOOKUP(B184,[11]Ap_SALUD!$C$16:$M$112,11,0),0)</f>
        <v>0</v>
      </c>
      <c r="AB184" s="3"/>
      <c r="AC184" s="36">
        <f t="shared" si="8"/>
        <v>16560277</v>
      </c>
      <c r="AD184" s="37">
        <f t="shared" si="11"/>
        <v>99361658</v>
      </c>
      <c r="AE184" s="144" t="e">
        <f>VLOOKUP(D184,[12]REPNCT004ReporteAuxiliarContabl!$V$21:$W$1157,2,0)</f>
        <v>#N/A</v>
      </c>
      <c r="AF184" s="167" t="e">
        <f t="shared" si="10"/>
        <v>#N/A</v>
      </c>
      <c r="AG184" s="144"/>
      <c r="AI184" s="144"/>
    </row>
    <row r="185" spans="1:35" x14ac:dyDescent="0.25">
      <c r="A185" s="29">
        <v>173</v>
      </c>
      <c r="B185" s="61"/>
      <c r="C185" s="143" t="str">
        <f>VLOOKUP(D185,[8]Hoja1!$A$2:$B$1115,2,0)</f>
        <v>05591</v>
      </c>
      <c r="D185" s="31">
        <v>890983906</v>
      </c>
      <c r="E185" s="31">
        <v>219105591</v>
      </c>
      <c r="F185" s="61" t="s">
        <v>383</v>
      </c>
      <c r="G185" s="33">
        <v>0</v>
      </c>
      <c r="H185" s="33">
        <v>0</v>
      </c>
      <c r="I185" s="3">
        <v>363218980</v>
      </c>
      <c r="J185" s="3">
        <v>402343198</v>
      </c>
      <c r="K185" s="3">
        <v>0</v>
      </c>
      <c r="L185" s="3"/>
      <c r="M185" s="3"/>
      <c r="N185" s="3"/>
      <c r="O185" s="3"/>
      <c r="P185" s="34">
        <f t="shared" si="9"/>
        <v>765562178</v>
      </c>
      <c r="Q185" s="165">
        <v>553684438</v>
      </c>
      <c r="R185" s="3">
        <f>IFERROR(VLOOKUP(D185,[9]ServNOMINA!$F$16:$M$112,8,0),0)</f>
        <v>0</v>
      </c>
      <c r="S185" s="3">
        <f>IFERROR(VLOOKUP(D185,[9]ServOTROS!$F$16:$M$112,8,0),0)</f>
        <v>0</v>
      </c>
      <c r="T185" s="3">
        <f>IFERROR(VLOOKUP(D185,[9]CANCEL!$F$16:$M$48,8,0),0)</f>
        <v>0</v>
      </c>
      <c r="U185" s="3">
        <f>IFERROR(VLOOKUP(B185,[10]Aaf_PENSION!$C$16:$M$112,11,0)+VLOOKUP(B185,[11]Aaf_PENSION!$C$16:$M$112,11,0),0)</f>
        <v>0</v>
      </c>
      <c r="V185" s="3">
        <f>IFERROR(VLOOKUP(B185,[10]Aaf_SALUD!$C$16:$M$112,11,0)+VLOOKUP(B185,[11]Aaf_SALUD!$C$16:$M$112,11,0),0)</f>
        <v>0</v>
      </c>
      <c r="W185" s="3">
        <f>IFERROR(VLOOKUP(D185,[9]CALIDAD!$F$16:$M$1122,8,0),0)</f>
        <v>30268248</v>
      </c>
      <c r="X185" s="3"/>
      <c r="Y185" s="3">
        <f>IFERROR(VLOOKUP(B185,[10]Ap_CESANTIAS!$C$16:$M$112,11,0)+VLOOKUP(B185,[11]Ap_CESANTIAS!$C$16:$M$112,11,0),0)</f>
        <v>0</v>
      </c>
      <c r="Z185" s="3">
        <f>IFERROR(VLOOKUP(B185,[10]Ap_PENSION!$C$16:$M$112,11,0)+VLOOKUP(B185,[11]Ap_PENSION!$C$16:$M$112,11,0),0)</f>
        <v>0</v>
      </c>
      <c r="AA185" s="3">
        <f>IFERROR(VLOOKUP(B185,[10]Ap_SALUD!$C$16:$M$112,11,0)+VLOOKUP(B185,[11]Ap_SALUD!$C$16:$M$112,11,0),0)</f>
        <v>0</v>
      </c>
      <c r="AB185" s="3"/>
      <c r="AC185" s="36">
        <f t="shared" si="8"/>
        <v>30268248</v>
      </c>
      <c r="AD185" s="37">
        <f t="shared" si="11"/>
        <v>181609492</v>
      </c>
      <c r="AE185" s="144" t="e">
        <f>VLOOKUP(D185,[12]REPNCT004ReporteAuxiliarContabl!$V$21:$W$1157,2,0)</f>
        <v>#N/A</v>
      </c>
      <c r="AF185" s="167" t="e">
        <f t="shared" si="10"/>
        <v>#N/A</v>
      </c>
      <c r="AG185" s="144"/>
      <c r="AI185" s="144"/>
    </row>
    <row r="186" spans="1:35" x14ac:dyDescent="0.25">
      <c r="A186" s="38">
        <v>174</v>
      </c>
      <c r="B186" s="61"/>
      <c r="C186" s="143" t="str">
        <f>VLOOKUP(D186,[8]Hoja1!$A$2:$B$1115,2,0)</f>
        <v>05604</v>
      </c>
      <c r="D186" s="31">
        <v>890984312</v>
      </c>
      <c r="E186" s="31">
        <v>210405604</v>
      </c>
      <c r="F186" s="61" t="s">
        <v>384</v>
      </c>
      <c r="G186" s="33">
        <v>0</v>
      </c>
      <c r="H186" s="33">
        <v>0</v>
      </c>
      <c r="I186" s="3">
        <v>1110128256</v>
      </c>
      <c r="J186" s="3">
        <v>774950850</v>
      </c>
      <c r="K186" s="3">
        <v>0</v>
      </c>
      <c r="L186" s="3"/>
      <c r="M186" s="3"/>
      <c r="N186" s="3"/>
      <c r="O186" s="3"/>
      <c r="P186" s="34">
        <f t="shared" si="9"/>
        <v>1885079106</v>
      </c>
      <c r="Q186" s="165">
        <v>1237504290</v>
      </c>
      <c r="R186" s="3">
        <f>IFERROR(VLOOKUP(D186,[9]ServNOMINA!$F$16:$M$112,8,0),0)</f>
        <v>0</v>
      </c>
      <c r="S186" s="3">
        <f>IFERROR(VLOOKUP(D186,[9]ServOTROS!$F$16:$M$112,8,0),0)</f>
        <v>0</v>
      </c>
      <c r="T186" s="3">
        <f>IFERROR(VLOOKUP(D186,[9]CANCEL!$F$16:$M$48,8,0),0)</f>
        <v>0</v>
      </c>
      <c r="U186" s="3">
        <f>IFERROR(VLOOKUP(B186,[10]Aaf_PENSION!$C$16:$M$112,11,0)+VLOOKUP(B186,[11]Aaf_PENSION!$C$16:$M$112,11,0),0)</f>
        <v>0</v>
      </c>
      <c r="V186" s="3">
        <f>IFERROR(VLOOKUP(B186,[10]Aaf_SALUD!$C$16:$M$112,11,0)+VLOOKUP(B186,[11]Aaf_SALUD!$C$16:$M$112,11,0),0)</f>
        <v>0</v>
      </c>
      <c r="W186" s="3">
        <f>IFERROR(VLOOKUP(D186,[9]CALIDAD!$F$16:$M$1122,8,0),0)</f>
        <v>92510688</v>
      </c>
      <c r="X186" s="3"/>
      <c r="Y186" s="3">
        <f>IFERROR(VLOOKUP(B186,[10]Ap_CESANTIAS!$C$16:$M$112,11,0)+VLOOKUP(B186,[11]Ap_CESANTIAS!$C$16:$M$112,11,0),0)</f>
        <v>0</v>
      </c>
      <c r="Z186" s="3">
        <f>IFERROR(VLOOKUP(B186,[10]Ap_PENSION!$C$16:$M$112,11,0)+VLOOKUP(B186,[11]Ap_PENSION!$C$16:$M$112,11,0),0)</f>
        <v>0</v>
      </c>
      <c r="AA186" s="3">
        <f>IFERROR(VLOOKUP(B186,[10]Ap_SALUD!$C$16:$M$112,11,0)+VLOOKUP(B186,[11]Ap_SALUD!$C$16:$M$112,11,0),0)</f>
        <v>0</v>
      </c>
      <c r="AB186" s="3"/>
      <c r="AC186" s="36">
        <f t="shared" si="8"/>
        <v>92510688</v>
      </c>
      <c r="AD186" s="37">
        <f t="shared" si="11"/>
        <v>555064128</v>
      </c>
      <c r="AE186" s="144" t="e">
        <f>VLOOKUP(D186,[12]REPNCT004ReporteAuxiliarContabl!$V$21:$W$1157,2,0)</f>
        <v>#N/A</v>
      </c>
      <c r="AF186" s="167" t="e">
        <f t="shared" si="10"/>
        <v>#N/A</v>
      </c>
      <c r="AG186" s="144"/>
      <c r="AI186" s="144"/>
    </row>
    <row r="187" spans="1:35" x14ac:dyDescent="0.25">
      <c r="A187" s="29">
        <v>175</v>
      </c>
      <c r="B187" s="61"/>
      <c r="C187" s="143" t="str">
        <f>VLOOKUP(D187,[8]Hoja1!$A$2:$B$1115,2,0)</f>
        <v>05607</v>
      </c>
      <c r="D187" s="31">
        <v>890983674</v>
      </c>
      <c r="E187" s="31">
        <v>210705607</v>
      </c>
      <c r="F187" s="61" t="s">
        <v>385</v>
      </c>
      <c r="G187" s="33">
        <v>0</v>
      </c>
      <c r="H187" s="33">
        <v>0</v>
      </c>
      <c r="I187" s="3">
        <v>209597096</v>
      </c>
      <c r="J187" s="3">
        <v>243182742</v>
      </c>
      <c r="K187" s="3">
        <v>0</v>
      </c>
      <c r="L187" s="3"/>
      <c r="M187" s="3"/>
      <c r="N187" s="3"/>
      <c r="O187" s="3"/>
      <c r="P187" s="34">
        <f t="shared" si="9"/>
        <v>452779838</v>
      </c>
      <c r="Q187" s="165">
        <v>330514867</v>
      </c>
      <c r="R187" s="3">
        <f>IFERROR(VLOOKUP(D187,[9]ServNOMINA!$F$16:$M$112,8,0),0)</f>
        <v>0</v>
      </c>
      <c r="S187" s="3">
        <f>IFERROR(VLOOKUP(D187,[9]ServOTROS!$F$16:$M$112,8,0),0)</f>
        <v>0</v>
      </c>
      <c r="T187" s="3">
        <f>IFERROR(VLOOKUP(D187,[9]CANCEL!$F$16:$M$48,8,0),0)</f>
        <v>0</v>
      </c>
      <c r="U187" s="3">
        <f>IFERROR(VLOOKUP(B187,[10]Aaf_PENSION!$C$16:$M$112,11,0)+VLOOKUP(B187,[11]Aaf_PENSION!$C$16:$M$112,11,0),0)</f>
        <v>0</v>
      </c>
      <c r="V187" s="3">
        <f>IFERROR(VLOOKUP(B187,[10]Aaf_SALUD!$C$16:$M$112,11,0)+VLOOKUP(B187,[11]Aaf_SALUD!$C$16:$M$112,11,0),0)</f>
        <v>0</v>
      </c>
      <c r="W187" s="3">
        <f>IFERROR(VLOOKUP(D187,[9]CALIDAD!$F$16:$M$1122,8,0),0)</f>
        <v>17466425</v>
      </c>
      <c r="X187" s="3"/>
      <c r="Y187" s="3">
        <f>IFERROR(VLOOKUP(B187,[10]Ap_CESANTIAS!$C$16:$M$112,11,0)+VLOOKUP(B187,[11]Ap_CESANTIAS!$C$16:$M$112,11,0),0)</f>
        <v>0</v>
      </c>
      <c r="Z187" s="3">
        <f>IFERROR(VLOOKUP(B187,[10]Ap_PENSION!$C$16:$M$112,11,0)+VLOOKUP(B187,[11]Ap_PENSION!$C$16:$M$112,11,0),0)</f>
        <v>0</v>
      </c>
      <c r="AA187" s="3">
        <f>IFERROR(VLOOKUP(B187,[10]Ap_SALUD!$C$16:$M$112,11,0)+VLOOKUP(B187,[11]Ap_SALUD!$C$16:$M$112,11,0),0)</f>
        <v>0</v>
      </c>
      <c r="AB187" s="3"/>
      <c r="AC187" s="36">
        <f t="shared" si="8"/>
        <v>17466425</v>
      </c>
      <c r="AD187" s="37">
        <f t="shared" si="11"/>
        <v>104798546</v>
      </c>
      <c r="AE187" s="144" t="e">
        <f>VLOOKUP(D187,[12]REPNCT004ReporteAuxiliarContabl!$V$21:$W$1157,2,0)</f>
        <v>#N/A</v>
      </c>
      <c r="AF187" s="167" t="e">
        <f t="shared" si="10"/>
        <v>#N/A</v>
      </c>
      <c r="AG187" s="144"/>
      <c r="AI187" s="144"/>
    </row>
    <row r="188" spans="1:35" x14ac:dyDescent="0.25">
      <c r="A188" s="38">
        <v>176</v>
      </c>
      <c r="B188" s="61"/>
      <c r="C188" s="143" t="str">
        <f>VLOOKUP(D188,[8]Hoja1!$A$2:$B$1115,2,0)</f>
        <v>05628</v>
      </c>
      <c r="D188" s="31">
        <v>890983736</v>
      </c>
      <c r="E188" s="31">
        <v>212805628</v>
      </c>
      <c r="F188" s="61" t="s">
        <v>386</v>
      </c>
      <c r="G188" s="33">
        <v>0</v>
      </c>
      <c r="H188" s="33">
        <v>0</v>
      </c>
      <c r="I188" s="3">
        <v>201303288</v>
      </c>
      <c r="J188" s="3">
        <v>189156327</v>
      </c>
      <c r="K188" s="3">
        <v>0</v>
      </c>
      <c r="L188" s="3"/>
      <c r="M188" s="3"/>
      <c r="N188" s="3"/>
      <c r="O188" s="3"/>
      <c r="P188" s="34">
        <f t="shared" si="9"/>
        <v>390459615</v>
      </c>
      <c r="Q188" s="165">
        <v>273032697</v>
      </c>
      <c r="R188" s="3">
        <f>IFERROR(VLOOKUP(D188,[9]ServNOMINA!$F$16:$M$112,8,0),0)</f>
        <v>0</v>
      </c>
      <c r="S188" s="3">
        <f>IFERROR(VLOOKUP(D188,[9]ServOTROS!$F$16:$M$112,8,0),0)</f>
        <v>0</v>
      </c>
      <c r="T188" s="3">
        <f>IFERROR(VLOOKUP(D188,[9]CANCEL!$F$16:$M$48,8,0),0)</f>
        <v>0</v>
      </c>
      <c r="U188" s="3">
        <f>IFERROR(VLOOKUP(B188,[10]Aaf_PENSION!$C$16:$M$112,11,0)+VLOOKUP(B188,[11]Aaf_PENSION!$C$16:$M$112,11,0),0)</f>
        <v>0</v>
      </c>
      <c r="V188" s="3">
        <f>IFERROR(VLOOKUP(B188,[10]Aaf_SALUD!$C$16:$M$112,11,0)+VLOOKUP(B188,[11]Aaf_SALUD!$C$16:$M$112,11,0),0)</f>
        <v>0</v>
      </c>
      <c r="W188" s="3">
        <f>IFERROR(VLOOKUP(D188,[9]CALIDAD!$F$16:$M$1122,8,0),0)</f>
        <v>16775274</v>
      </c>
      <c r="X188" s="3"/>
      <c r="Y188" s="3">
        <f>IFERROR(VLOOKUP(B188,[10]Ap_CESANTIAS!$C$16:$M$112,11,0)+VLOOKUP(B188,[11]Ap_CESANTIAS!$C$16:$M$112,11,0),0)</f>
        <v>0</v>
      </c>
      <c r="Z188" s="3">
        <f>IFERROR(VLOOKUP(B188,[10]Ap_PENSION!$C$16:$M$112,11,0)+VLOOKUP(B188,[11]Ap_PENSION!$C$16:$M$112,11,0),0)</f>
        <v>0</v>
      </c>
      <c r="AA188" s="3">
        <f>IFERROR(VLOOKUP(B188,[10]Ap_SALUD!$C$16:$M$112,11,0)+VLOOKUP(B188,[11]Ap_SALUD!$C$16:$M$112,11,0),0)</f>
        <v>0</v>
      </c>
      <c r="AB188" s="3"/>
      <c r="AC188" s="36">
        <f t="shared" si="8"/>
        <v>16775274</v>
      </c>
      <c r="AD188" s="37">
        <f t="shared" si="11"/>
        <v>100651644</v>
      </c>
      <c r="AE188" s="144" t="e">
        <f>VLOOKUP(D188,[12]REPNCT004ReporteAuxiliarContabl!$V$21:$W$1157,2,0)</f>
        <v>#N/A</v>
      </c>
      <c r="AF188" s="167" t="e">
        <f t="shared" si="10"/>
        <v>#N/A</v>
      </c>
      <c r="AG188" s="144"/>
      <c r="AI188" s="144"/>
    </row>
    <row r="189" spans="1:35" x14ac:dyDescent="0.25">
      <c r="A189" s="29">
        <v>177</v>
      </c>
      <c r="B189" s="61"/>
      <c r="C189" s="143" t="str">
        <f>VLOOKUP(D189,[8]Hoja1!$A$2:$B$1115,2,0)</f>
        <v>05642</v>
      </c>
      <c r="D189" s="31">
        <v>890980577</v>
      </c>
      <c r="E189" s="31">
        <v>214205642</v>
      </c>
      <c r="F189" s="61" t="s">
        <v>387</v>
      </c>
      <c r="G189" s="33">
        <v>0</v>
      </c>
      <c r="H189" s="33">
        <v>0</v>
      </c>
      <c r="I189" s="3">
        <v>256470008</v>
      </c>
      <c r="J189" s="3">
        <v>258696407</v>
      </c>
      <c r="K189" s="3">
        <v>0</v>
      </c>
      <c r="L189" s="3"/>
      <c r="M189" s="3"/>
      <c r="N189" s="3"/>
      <c r="O189" s="3"/>
      <c r="P189" s="34">
        <f t="shared" si="9"/>
        <v>515166415</v>
      </c>
      <c r="Q189" s="165">
        <v>365558912</v>
      </c>
      <c r="R189" s="3">
        <f>IFERROR(VLOOKUP(D189,[9]ServNOMINA!$F$16:$M$112,8,0),0)</f>
        <v>0</v>
      </c>
      <c r="S189" s="3">
        <f>IFERROR(VLOOKUP(D189,[9]ServOTROS!$F$16:$M$112,8,0),0)</f>
        <v>0</v>
      </c>
      <c r="T189" s="3">
        <f>IFERROR(VLOOKUP(D189,[9]CANCEL!$F$16:$M$48,8,0),0)</f>
        <v>0</v>
      </c>
      <c r="U189" s="3">
        <f>IFERROR(VLOOKUP(B189,[10]Aaf_PENSION!$C$16:$M$112,11,0)+VLOOKUP(B189,[11]Aaf_PENSION!$C$16:$M$112,11,0),0)</f>
        <v>0</v>
      </c>
      <c r="V189" s="3">
        <f>IFERROR(VLOOKUP(B189,[10]Aaf_SALUD!$C$16:$M$112,11,0)+VLOOKUP(B189,[11]Aaf_SALUD!$C$16:$M$112,11,0),0)</f>
        <v>0</v>
      </c>
      <c r="W189" s="3">
        <f>IFERROR(VLOOKUP(D189,[9]CALIDAD!$F$16:$M$1122,8,0),0)</f>
        <v>21372501</v>
      </c>
      <c r="X189" s="3"/>
      <c r="Y189" s="3">
        <f>IFERROR(VLOOKUP(B189,[10]Ap_CESANTIAS!$C$16:$M$112,11,0)+VLOOKUP(B189,[11]Ap_CESANTIAS!$C$16:$M$112,11,0),0)</f>
        <v>0</v>
      </c>
      <c r="Z189" s="3">
        <f>IFERROR(VLOOKUP(B189,[10]Ap_PENSION!$C$16:$M$112,11,0)+VLOOKUP(B189,[11]Ap_PENSION!$C$16:$M$112,11,0),0)</f>
        <v>0</v>
      </c>
      <c r="AA189" s="3">
        <f>IFERROR(VLOOKUP(B189,[10]Ap_SALUD!$C$16:$M$112,11,0)+VLOOKUP(B189,[11]Ap_SALUD!$C$16:$M$112,11,0),0)</f>
        <v>0</v>
      </c>
      <c r="AB189" s="3"/>
      <c r="AC189" s="36">
        <f t="shared" si="8"/>
        <v>21372501</v>
      </c>
      <c r="AD189" s="37">
        <f t="shared" si="11"/>
        <v>128235002</v>
      </c>
      <c r="AE189" s="144" t="e">
        <f>VLOOKUP(D189,[12]REPNCT004ReporteAuxiliarContabl!$V$21:$W$1157,2,0)</f>
        <v>#N/A</v>
      </c>
      <c r="AF189" s="167" t="e">
        <f t="shared" si="10"/>
        <v>#N/A</v>
      </c>
      <c r="AG189" s="144"/>
      <c r="AI189" s="144"/>
    </row>
    <row r="190" spans="1:35" x14ac:dyDescent="0.25">
      <c r="A190" s="38">
        <v>178</v>
      </c>
      <c r="B190" s="61"/>
      <c r="C190" s="143" t="str">
        <f>VLOOKUP(D190,[8]Hoja1!$A$2:$B$1115,2,0)</f>
        <v>05647</v>
      </c>
      <c r="D190" s="31">
        <v>890981868</v>
      </c>
      <c r="E190" s="31">
        <v>214705647</v>
      </c>
      <c r="F190" s="61" t="s">
        <v>388</v>
      </c>
      <c r="G190" s="33">
        <v>0</v>
      </c>
      <c r="H190" s="33">
        <v>0</v>
      </c>
      <c r="I190" s="3">
        <v>146131222</v>
      </c>
      <c r="J190" s="3">
        <v>113320621</v>
      </c>
      <c r="K190" s="3">
        <v>0</v>
      </c>
      <c r="L190" s="3"/>
      <c r="M190" s="3"/>
      <c r="N190" s="3"/>
      <c r="O190" s="3"/>
      <c r="P190" s="34">
        <f t="shared" si="9"/>
        <v>259451843</v>
      </c>
      <c r="Q190" s="165">
        <v>174208631</v>
      </c>
      <c r="R190" s="3">
        <f>IFERROR(VLOOKUP(D190,[9]ServNOMINA!$F$16:$M$112,8,0),0)</f>
        <v>0</v>
      </c>
      <c r="S190" s="3">
        <f>IFERROR(VLOOKUP(D190,[9]ServOTROS!$F$16:$M$112,8,0),0)</f>
        <v>0</v>
      </c>
      <c r="T190" s="3">
        <f>IFERROR(VLOOKUP(D190,[9]CANCEL!$F$16:$M$48,8,0),0)</f>
        <v>0</v>
      </c>
      <c r="U190" s="3">
        <f>IFERROR(VLOOKUP(B190,[10]Aaf_PENSION!$C$16:$M$112,11,0)+VLOOKUP(B190,[11]Aaf_PENSION!$C$16:$M$112,11,0),0)</f>
        <v>0</v>
      </c>
      <c r="V190" s="3">
        <f>IFERROR(VLOOKUP(B190,[10]Aaf_SALUD!$C$16:$M$112,11,0)+VLOOKUP(B190,[11]Aaf_SALUD!$C$16:$M$112,11,0),0)</f>
        <v>0</v>
      </c>
      <c r="W190" s="3">
        <f>IFERROR(VLOOKUP(D190,[9]CALIDAD!$F$16:$M$1122,8,0),0)</f>
        <v>12177602</v>
      </c>
      <c r="X190" s="3"/>
      <c r="Y190" s="3">
        <f>IFERROR(VLOOKUP(B190,[10]Ap_CESANTIAS!$C$16:$M$112,11,0)+VLOOKUP(B190,[11]Ap_CESANTIAS!$C$16:$M$112,11,0),0)</f>
        <v>0</v>
      </c>
      <c r="Z190" s="3">
        <f>IFERROR(VLOOKUP(B190,[10]Ap_PENSION!$C$16:$M$112,11,0)+VLOOKUP(B190,[11]Ap_PENSION!$C$16:$M$112,11,0),0)</f>
        <v>0</v>
      </c>
      <c r="AA190" s="3">
        <f>IFERROR(VLOOKUP(B190,[10]Ap_SALUD!$C$16:$M$112,11,0)+VLOOKUP(B190,[11]Ap_SALUD!$C$16:$M$112,11,0),0)</f>
        <v>0</v>
      </c>
      <c r="AB190" s="3"/>
      <c r="AC190" s="36">
        <f t="shared" si="8"/>
        <v>12177602</v>
      </c>
      <c r="AD190" s="37">
        <f t="shared" si="11"/>
        <v>73065610</v>
      </c>
      <c r="AE190" s="144" t="e">
        <f>VLOOKUP(D190,[12]REPNCT004ReporteAuxiliarContabl!$V$21:$W$1157,2,0)</f>
        <v>#N/A</v>
      </c>
      <c r="AF190" s="167" t="e">
        <f t="shared" si="10"/>
        <v>#N/A</v>
      </c>
      <c r="AG190" s="144"/>
      <c r="AI190" s="144"/>
    </row>
    <row r="191" spans="1:35" x14ac:dyDescent="0.25">
      <c r="A191" s="29">
        <v>179</v>
      </c>
      <c r="B191" s="61"/>
      <c r="C191" s="143" t="str">
        <f>VLOOKUP(D191,[8]Hoja1!$A$2:$B$1115,2,0)</f>
        <v>05649</v>
      </c>
      <c r="D191" s="31">
        <v>890983740</v>
      </c>
      <c r="E191" s="31">
        <v>214905649</v>
      </c>
      <c r="F191" s="61" t="s">
        <v>389</v>
      </c>
      <c r="G191" s="33">
        <v>0</v>
      </c>
      <c r="H191" s="33">
        <v>0</v>
      </c>
      <c r="I191" s="3">
        <v>290927380</v>
      </c>
      <c r="J191" s="3">
        <v>274533409</v>
      </c>
      <c r="K191" s="3">
        <v>0</v>
      </c>
      <c r="L191" s="3"/>
      <c r="M191" s="3"/>
      <c r="N191" s="3"/>
      <c r="O191" s="3"/>
      <c r="P191" s="34">
        <f t="shared" si="9"/>
        <v>565460789</v>
      </c>
      <c r="Q191" s="165">
        <v>395753149</v>
      </c>
      <c r="R191" s="3">
        <f>IFERROR(VLOOKUP(D191,[9]ServNOMINA!$F$16:$M$112,8,0),0)</f>
        <v>0</v>
      </c>
      <c r="S191" s="3">
        <f>IFERROR(VLOOKUP(D191,[9]ServOTROS!$F$16:$M$112,8,0),0)</f>
        <v>0</v>
      </c>
      <c r="T191" s="3">
        <f>IFERROR(VLOOKUP(D191,[9]CANCEL!$F$16:$M$48,8,0),0)</f>
        <v>0</v>
      </c>
      <c r="U191" s="3">
        <f>IFERROR(VLOOKUP(B191,[10]Aaf_PENSION!$C$16:$M$112,11,0)+VLOOKUP(B191,[11]Aaf_PENSION!$C$16:$M$112,11,0),0)</f>
        <v>0</v>
      </c>
      <c r="V191" s="3">
        <f>IFERROR(VLOOKUP(B191,[10]Aaf_SALUD!$C$16:$M$112,11,0)+VLOOKUP(B191,[11]Aaf_SALUD!$C$16:$M$112,11,0),0)</f>
        <v>0</v>
      </c>
      <c r="W191" s="3">
        <f>IFERROR(VLOOKUP(D191,[9]CALIDAD!$F$16:$M$1122,8,0),0)</f>
        <v>24243948</v>
      </c>
      <c r="X191" s="3"/>
      <c r="Y191" s="3">
        <f>IFERROR(VLOOKUP(B191,[10]Ap_CESANTIAS!$C$16:$M$112,11,0)+VLOOKUP(B191,[11]Ap_CESANTIAS!$C$16:$M$112,11,0),0)</f>
        <v>0</v>
      </c>
      <c r="Z191" s="3">
        <f>IFERROR(VLOOKUP(B191,[10]Ap_PENSION!$C$16:$M$112,11,0)+VLOOKUP(B191,[11]Ap_PENSION!$C$16:$M$112,11,0),0)</f>
        <v>0</v>
      </c>
      <c r="AA191" s="3">
        <f>IFERROR(VLOOKUP(B191,[10]Ap_SALUD!$C$16:$M$112,11,0)+VLOOKUP(B191,[11]Ap_SALUD!$C$16:$M$112,11,0),0)</f>
        <v>0</v>
      </c>
      <c r="AB191" s="3"/>
      <c r="AC191" s="36">
        <f t="shared" si="8"/>
        <v>24243948</v>
      </c>
      <c r="AD191" s="37">
        <f t="shared" si="11"/>
        <v>145463692</v>
      </c>
      <c r="AE191" s="144" t="e">
        <f>VLOOKUP(D191,[12]REPNCT004ReporteAuxiliarContabl!$V$21:$W$1157,2,0)</f>
        <v>#N/A</v>
      </c>
      <c r="AF191" s="167" t="e">
        <f t="shared" si="10"/>
        <v>#N/A</v>
      </c>
      <c r="AG191" s="144"/>
      <c r="AI191" s="144"/>
    </row>
    <row r="192" spans="1:35" x14ac:dyDescent="0.25">
      <c r="A192" s="38">
        <v>180</v>
      </c>
      <c r="B192" s="61"/>
      <c r="C192" s="143" t="str">
        <f>VLOOKUP(D192,[8]Hoja1!$A$2:$B$1115,2,0)</f>
        <v>05652</v>
      </c>
      <c r="D192" s="31">
        <v>800022791</v>
      </c>
      <c r="E192" s="31">
        <v>215205652</v>
      </c>
      <c r="F192" s="61" t="s">
        <v>390</v>
      </c>
      <c r="G192" s="33">
        <v>0</v>
      </c>
      <c r="H192" s="33">
        <v>0</v>
      </c>
      <c r="I192" s="3">
        <v>93872652</v>
      </c>
      <c r="J192" s="3">
        <v>90553256</v>
      </c>
      <c r="K192" s="3">
        <v>0</v>
      </c>
      <c r="L192" s="3"/>
      <c r="M192" s="3"/>
      <c r="N192" s="3"/>
      <c r="O192" s="3"/>
      <c r="P192" s="34">
        <f t="shared" si="9"/>
        <v>184425908</v>
      </c>
      <c r="Q192" s="165">
        <v>129666861</v>
      </c>
      <c r="R192" s="3">
        <f>IFERROR(VLOOKUP(D192,[9]ServNOMINA!$F$16:$M$112,8,0),0)</f>
        <v>0</v>
      </c>
      <c r="S192" s="3">
        <f>IFERROR(VLOOKUP(D192,[9]ServOTROS!$F$16:$M$112,8,0),0)</f>
        <v>0</v>
      </c>
      <c r="T192" s="3">
        <f>IFERROR(VLOOKUP(D192,[9]CANCEL!$F$16:$M$48,8,0),0)</f>
        <v>0</v>
      </c>
      <c r="U192" s="3">
        <f>IFERROR(VLOOKUP(B192,[10]Aaf_PENSION!$C$16:$M$112,11,0)+VLOOKUP(B192,[11]Aaf_PENSION!$C$16:$M$112,11,0),0)</f>
        <v>0</v>
      </c>
      <c r="V192" s="3">
        <f>IFERROR(VLOOKUP(B192,[10]Aaf_SALUD!$C$16:$M$112,11,0)+VLOOKUP(B192,[11]Aaf_SALUD!$C$16:$M$112,11,0),0)</f>
        <v>0</v>
      </c>
      <c r="W192" s="3">
        <f>IFERROR(VLOOKUP(D192,[9]CALIDAD!$F$16:$M$1122,8,0),0)</f>
        <v>7822721</v>
      </c>
      <c r="X192" s="3"/>
      <c r="Y192" s="3">
        <f>IFERROR(VLOOKUP(B192,[10]Ap_CESANTIAS!$C$16:$M$112,11,0)+VLOOKUP(B192,[11]Ap_CESANTIAS!$C$16:$M$112,11,0),0)</f>
        <v>0</v>
      </c>
      <c r="Z192" s="3">
        <f>IFERROR(VLOOKUP(B192,[10]Ap_PENSION!$C$16:$M$112,11,0)+VLOOKUP(B192,[11]Ap_PENSION!$C$16:$M$112,11,0),0)</f>
        <v>0</v>
      </c>
      <c r="AA192" s="3">
        <f>IFERROR(VLOOKUP(B192,[10]Ap_SALUD!$C$16:$M$112,11,0)+VLOOKUP(B192,[11]Ap_SALUD!$C$16:$M$112,11,0),0)</f>
        <v>0</v>
      </c>
      <c r="AB192" s="3"/>
      <c r="AC192" s="36">
        <f t="shared" si="8"/>
        <v>7822721</v>
      </c>
      <c r="AD192" s="37">
        <f t="shared" si="11"/>
        <v>46936326</v>
      </c>
      <c r="AE192" s="144" t="e">
        <f>VLOOKUP(D192,[12]REPNCT004ReporteAuxiliarContabl!$V$21:$W$1157,2,0)</f>
        <v>#N/A</v>
      </c>
      <c r="AF192" s="167" t="e">
        <f t="shared" si="10"/>
        <v>#N/A</v>
      </c>
      <c r="AG192" s="144"/>
      <c r="AI192" s="144"/>
    </row>
    <row r="193" spans="1:35" x14ac:dyDescent="0.25">
      <c r="A193" s="29">
        <v>181</v>
      </c>
      <c r="B193" s="61"/>
      <c r="C193" s="143" t="str">
        <f>VLOOKUP(D193,[8]Hoja1!$A$2:$B$1115,2,0)</f>
        <v>05656</v>
      </c>
      <c r="D193" s="31">
        <v>890920814</v>
      </c>
      <c r="E193" s="31">
        <v>215605656</v>
      </c>
      <c r="F193" s="61" t="s">
        <v>391</v>
      </c>
      <c r="G193" s="33">
        <v>0</v>
      </c>
      <c r="H193" s="33">
        <v>0</v>
      </c>
      <c r="I193" s="3">
        <v>259155380</v>
      </c>
      <c r="J193" s="3">
        <v>239317011</v>
      </c>
      <c r="K193" s="3">
        <v>0</v>
      </c>
      <c r="L193" s="3"/>
      <c r="M193" s="3"/>
      <c r="N193" s="3"/>
      <c r="O193" s="3"/>
      <c r="P193" s="34">
        <f t="shared" si="9"/>
        <v>498472391</v>
      </c>
      <c r="Q193" s="165">
        <v>347298421</v>
      </c>
      <c r="R193" s="3">
        <f>IFERROR(VLOOKUP(D193,[9]ServNOMINA!$F$16:$M$112,8,0),0)</f>
        <v>0</v>
      </c>
      <c r="S193" s="3">
        <f>IFERROR(VLOOKUP(D193,[9]ServOTROS!$F$16:$M$112,8,0),0)</f>
        <v>0</v>
      </c>
      <c r="T193" s="3">
        <f>IFERROR(VLOOKUP(D193,[9]CANCEL!$F$16:$M$48,8,0),0)</f>
        <v>0</v>
      </c>
      <c r="U193" s="3">
        <f>IFERROR(VLOOKUP(B193,[10]Aaf_PENSION!$C$16:$M$112,11,0)+VLOOKUP(B193,[11]Aaf_PENSION!$C$16:$M$112,11,0),0)</f>
        <v>0</v>
      </c>
      <c r="V193" s="3">
        <f>IFERROR(VLOOKUP(B193,[10]Aaf_SALUD!$C$16:$M$112,11,0)+VLOOKUP(B193,[11]Aaf_SALUD!$C$16:$M$112,11,0),0)</f>
        <v>0</v>
      </c>
      <c r="W193" s="3">
        <f>IFERROR(VLOOKUP(D193,[9]CALIDAD!$F$16:$M$1122,8,0),0)</f>
        <v>21596282</v>
      </c>
      <c r="X193" s="3"/>
      <c r="Y193" s="3">
        <f>IFERROR(VLOOKUP(B193,[10]Ap_CESANTIAS!$C$16:$M$112,11,0)+VLOOKUP(B193,[11]Ap_CESANTIAS!$C$16:$M$112,11,0),0)</f>
        <v>0</v>
      </c>
      <c r="Z193" s="3">
        <f>IFERROR(VLOOKUP(B193,[10]Ap_PENSION!$C$16:$M$112,11,0)+VLOOKUP(B193,[11]Ap_PENSION!$C$16:$M$112,11,0),0)</f>
        <v>0</v>
      </c>
      <c r="AA193" s="3">
        <f>IFERROR(VLOOKUP(B193,[10]Ap_SALUD!$C$16:$M$112,11,0)+VLOOKUP(B193,[11]Ap_SALUD!$C$16:$M$112,11,0),0)</f>
        <v>0</v>
      </c>
      <c r="AB193" s="3"/>
      <c r="AC193" s="36">
        <f t="shared" si="8"/>
        <v>21596282</v>
      </c>
      <c r="AD193" s="37">
        <f t="shared" si="11"/>
        <v>129577688</v>
      </c>
      <c r="AE193" s="144" t="e">
        <f>VLOOKUP(D193,[12]REPNCT004ReporteAuxiliarContabl!$V$21:$W$1157,2,0)</f>
        <v>#N/A</v>
      </c>
      <c r="AF193" s="167" t="e">
        <f t="shared" si="10"/>
        <v>#N/A</v>
      </c>
      <c r="AG193" s="144"/>
      <c r="AI193" s="144"/>
    </row>
    <row r="194" spans="1:35" x14ac:dyDescent="0.25">
      <c r="A194" s="38">
        <v>182</v>
      </c>
      <c r="B194" s="61"/>
      <c r="C194" s="143" t="str">
        <f>VLOOKUP(D194,[8]Hoja1!$A$2:$B$1115,2,0)</f>
        <v>05658</v>
      </c>
      <c r="D194" s="31">
        <v>800022618</v>
      </c>
      <c r="E194" s="31">
        <v>215805658</v>
      </c>
      <c r="F194" s="61" t="s">
        <v>392</v>
      </c>
      <c r="G194" s="33">
        <v>0</v>
      </c>
      <c r="H194" s="33">
        <v>0</v>
      </c>
      <c r="I194" s="3">
        <v>47358111</v>
      </c>
      <c r="J194" s="3">
        <v>49217255</v>
      </c>
      <c r="K194" s="3">
        <v>0</v>
      </c>
      <c r="L194" s="3"/>
      <c r="M194" s="3"/>
      <c r="N194" s="3"/>
      <c r="O194" s="3"/>
      <c r="P194" s="34">
        <f t="shared" si="9"/>
        <v>96575366</v>
      </c>
      <c r="Q194" s="165">
        <v>68949800</v>
      </c>
      <c r="R194" s="3">
        <f>IFERROR(VLOOKUP(D194,[9]ServNOMINA!$F$16:$M$112,8,0),0)</f>
        <v>0</v>
      </c>
      <c r="S194" s="3">
        <f>IFERROR(VLOOKUP(D194,[9]ServOTROS!$F$16:$M$112,8,0),0)</f>
        <v>0</v>
      </c>
      <c r="T194" s="3">
        <f>IFERROR(VLOOKUP(D194,[9]CANCEL!$F$16:$M$48,8,0),0)</f>
        <v>0</v>
      </c>
      <c r="U194" s="3">
        <f>IFERROR(VLOOKUP(B194,[10]Aaf_PENSION!$C$16:$M$112,11,0)+VLOOKUP(B194,[11]Aaf_PENSION!$C$16:$M$112,11,0),0)</f>
        <v>0</v>
      </c>
      <c r="V194" s="3">
        <f>IFERROR(VLOOKUP(B194,[10]Aaf_SALUD!$C$16:$M$112,11,0)+VLOOKUP(B194,[11]Aaf_SALUD!$C$16:$M$112,11,0),0)</f>
        <v>0</v>
      </c>
      <c r="W194" s="3">
        <f>IFERROR(VLOOKUP(D194,[9]CALIDAD!$F$16:$M$1122,8,0),0)</f>
        <v>3946509</v>
      </c>
      <c r="X194" s="3"/>
      <c r="Y194" s="3">
        <f>IFERROR(VLOOKUP(B194,[10]Ap_CESANTIAS!$C$16:$M$112,11,0)+VLOOKUP(B194,[11]Ap_CESANTIAS!$C$16:$M$112,11,0),0)</f>
        <v>0</v>
      </c>
      <c r="Z194" s="3">
        <f>IFERROR(VLOOKUP(B194,[10]Ap_PENSION!$C$16:$M$112,11,0)+VLOOKUP(B194,[11]Ap_PENSION!$C$16:$M$112,11,0),0)</f>
        <v>0</v>
      </c>
      <c r="AA194" s="3">
        <f>IFERROR(VLOOKUP(B194,[10]Ap_SALUD!$C$16:$M$112,11,0)+VLOOKUP(B194,[11]Ap_SALUD!$C$16:$M$112,11,0),0)</f>
        <v>0</v>
      </c>
      <c r="AB194" s="3"/>
      <c r="AC194" s="36">
        <f t="shared" si="8"/>
        <v>3946509</v>
      </c>
      <c r="AD194" s="37">
        <f t="shared" si="11"/>
        <v>23679057</v>
      </c>
      <c r="AE194" s="144" t="e">
        <f>VLOOKUP(D194,[12]REPNCT004ReporteAuxiliarContabl!$V$21:$W$1157,2,0)</f>
        <v>#N/A</v>
      </c>
      <c r="AF194" s="167" t="e">
        <f t="shared" si="10"/>
        <v>#N/A</v>
      </c>
      <c r="AG194" s="144"/>
      <c r="AI194" s="144"/>
    </row>
    <row r="195" spans="1:35" x14ac:dyDescent="0.25">
      <c r="A195" s="29">
        <v>183</v>
      </c>
      <c r="B195" s="61"/>
      <c r="C195" s="143" t="str">
        <f>VLOOKUP(D195,[8]Hoja1!$A$2:$B$1115,2,0)</f>
        <v>05659</v>
      </c>
      <c r="D195" s="31">
        <v>800013676</v>
      </c>
      <c r="E195" s="31">
        <v>215905659</v>
      </c>
      <c r="F195" s="61" t="s">
        <v>393</v>
      </c>
      <c r="G195" s="33">
        <v>0</v>
      </c>
      <c r="H195" s="33">
        <v>0</v>
      </c>
      <c r="I195" s="3">
        <v>1136608400</v>
      </c>
      <c r="J195" s="3">
        <v>877726671</v>
      </c>
      <c r="K195" s="3">
        <v>0</v>
      </c>
      <c r="L195" s="3"/>
      <c r="M195" s="3"/>
      <c r="N195" s="3"/>
      <c r="O195" s="3"/>
      <c r="P195" s="34">
        <f t="shared" si="9"/>
        <v>2014335071</v>
      </c>
      <c r="Q195" s="165">
        <v>1351313506</v>
      </c>
      <c r="R195" s="3">
        <f>IFERROR(VLOOKUP(D195,[9]ServNOMINA!$F$16:$M$112,8,0),0)</f>
        <v>0</v>
      </c>
      <c r="S195" s="3">
        <f>IFERROR(VLOOKUP(D195,[9]ServOTROS!$F$16:$M$112,8,0),0)</f>
        <v>0</v>
      </c>
      <c r="T195" s="3">
        <f>IFERROR(VLOOKUP(D195,[9]CANCEL!$F$16:$M$48,8,0),0)</f>
        <v>0</v>
      </c>
      <c r="U195" s="3">
        <f>IFERROR(VLOOKUP(B195,[10]Aaf_PENSION!$C$16:$M$112,11,0)+VLOOKUP(B195,[11]Aaf_PENSION!$C$16:$M$112,11,0),0)</f>
        <v>0</v>
      </c>
      <c r="V195" s="3">
        <f>IFERROR(VLOOKUP(B195,[10]Aaf_SALUD!$C$16:$M$112,11,0)+VLOOKUP(B195,[11]Aaf_SALUD!$C$16:$M$112,11,0),0)</f>
        <v>0</v>
      </c>
      <c r="W195" s="3">
        <f>IFERROR(VLOOKUP(D195,[9]CALIDAD!$F$16:$M$1122,8,0),0)</f>
        <v>94717367</v>
      </c>
      <c r="X195" s="3"/>
      <c r="Y195" s="3">
        <f>IFERROR(VLOOKUP(B195,[10]Ap_CESANTIAS!$C$16:$M$112,11,0)+VLOOKUP(B195,[11]Ap_CESANTIAS!$C$16:$M$112,11,0),0)</f>
        <v>0</v>
      </c>
      <c r="Z195" s="3">
        <f>IFERROR(VLOOKUP(B195,[10]Ap_PENSION!$C$16:$M$112,11,0)+VLOOKUP(B195,[11]Ap_PENSION!$C$16:$M$112,11,0),0)</f>
        <v>0</v>
      </c>
      <c r="AA195" s="3">
        <f>IFERROR(VLOOKUP(B195,[10]Ap_SALUD!$C$16:$M$112,11,0)+VLOOKUP(B195,[11]Ap_SALUD!$C$16:$M$112,11,0),0)</f>
        <v>0</v>
      </c>
      <c r="AB195" s="3"/>
      <c r="AC195" s="36">
        <f t="shared" si="8"/>
        <v>94717367</v>
      </c>
      <c r="AD195" s="37">
        <f t="shared" si="11"/>
        <v>568304198</v>
      </c>
      <c r="AE195" s="144" t="e">
        <f>VLOOKUP(D195,[12]REPNCT004ReporteAuxiliarContabl!$V$21:$W$1157,2,0)</f>
        <v>#N/A</v>
      </c>
      <c r="AF195" s="167" t="e">
        <f t="shared" si="10"/>
        <v>#N/A</v>
      </c>
      <c r="AG195" s="144"/>
      <c r="AI195" s="144"/>
    </row>
    <row r="196" spans="1:35" x14ac:dyDescent="0.25">
      <c r="A196" s="38">
        <v>184</v>
      </c>
      <c r="B196" s="61"/>
      <c r="C196" s="143" t="str">
        <f>VLOOKUP(D196,[8]Hoja1!$A$2:$B$1115,2,0)</f>
        <v>05660</v>
      </c>
      <c r="D196" s="31">
        <v>890984376</v>
      </c>
      <c r="E196" s="31">
        <v>216005660</v>
      </c>
      <c r="F196" s="61" t="s">
        <v>394</v>
      </c>
      <c r="G196" s="33">
        <v>0</v>
      </c>
      <c r="H196" s="33">
        <v>0</v>
      </c>
      <c r="I196" s="3">
        <v>295574608</v>
      </c>
      <c r="J196" s="3">
        <v>296956150</v>
      </c>
      <c r="K196" s="3">
        <v>0</v>
      </c>
      <c r="L196" s="3"/>
      <c r="M196" s="3"/>
      <c r="N196" s="3"/>
      <c r="O196" s="3"/>
      <c r="P196" s="34">
        <f t="shared" si="9"/>
        <v>592530758</v>
      </c>
      <c r="Q196" s="165">
        <v>420112235</v>
      </c>
      <c r="R196" s="3">
        <f>IFERROR(VLOOKUP(D196,[9]ServNOMINA!$F$16:$M$112,8,0),0)</f>
        <v>0</v>
      </c>
      <c r="S196" s="3">
        <f>IFERROR(VLOOKUP(D196,[9]ServOTROS!$F$16:$M$112,8,0),0)</f>
        <v>0</v>
      </c>
      <c r="T196" s="3">
        <f>IFERROR(VLOOKUP(D196,[9]CANCEL!$F$16:$M$48,8,0),0)</f>
        <v>0</v>
      </c>
      <c r="U196" s="3">
        <f>IFERROR(VLOOKUP(B196,[10]Aaf_PENSION!$C$16:$M$112,11,0)+VLOOKUP(B196,[11]Aaf_PENSION!$C$16:$M$112,11,0),0)</f>
        <v>0</v>
      </c>
      <c r="V196" s="3">
        <f>IFERROR(VLOOKUP(B196,[10]Aaf_SALUD!$C$16:$M$112,11,0)+VLOOKUP(B196,[11]Aaf_SALUD!$C$16:$M$112,11,0),0)</f>
        <v>0</v>
      </c>
      <c r="W196" s="3">
        <f>IFERROR(VLOOKUP(D196,[9]CALIDAD!$F$16:$M$1122,8,0),0)</f>
        <v>24631217</v>
      </c>
      <c r="X196" s="3"/>
      <c r="Y196" s="3">
        <f>IFERROR(VLOOKUP(B196,[10]Ap_CESANTIAS!$C$16:$M$112,11,0)+VLOOKUP(B196,[11]Ap_CESANTIAS!$C$16:$M$112,11,0),0)</f>
        <v>0</v>
      </c>
      <c r="Z196" s="3">
        <f>IFERROR(VLOOKUP(B196,[10]Ap_PENSION!$C$16:$M$112,11,0)+VLOOKUP(B196,[11]Ap_PENSION!$C$16:$M$112,11,0),0)</f>
        <v>0</v>
      </c>
      <c r="AA196" s="3">
        <f>IFERROR(VLOOKUP(B196,[10]Ap_SALUD!$C$16:$M$112,11,0)+VLOOKUP(B196,[11]Ap_SALUD!$C$16:$M$112,11,0),0)</f>
        <v>0</v>
      </c>
      <c r="AB196" s="3"/>
      <c r="AC196" s="36">
        <f t="shared" si="8"/>
        <v>24631217</v>
      </c>
      <c r="AD196" s="37">
        <f t="shared" si="11"/>
        <v>147787306</v>
      </c>
      <c r="AE196" s="144" t="e">
        <f>VLOOKUP(D196,[12]REPNCT004ReporteAuxiliarContabl!$V$21:$W$1157,2,0)</f>
        <v>#N/A</v>
      </c>
      <c r="AF196" s="167" t="e">
        <f t="shared" si="10"/>
        <v>#N/A</v>
      </c>
      <c r="AG196" s="144"/>
      <c r="AI196" s="144"/>
    </row>
    <row r="197" spans="1:35" x14ac:dyDescent="0.25">
      <c r="A197" s="29">
        <v>185</v>
      </c>
      <c r="B197" s="61"/>
      <c r="C197" s="143" t="str">
        <f>VLOOKUP(D197,[8]Hoja1!$A$2:$B$1115,2,0)</f>
        <v>05664</v>
      </c>
      <c r="D197" s="31">
        <v>890983922</v>
      </c>
      <c r="E197" s="31">
        <v>216405664</v>
      </c>
      <c r="F197" s="61" t="s">
        <v>395</v>
      </c>
      <c r="G197" s="33">
        <v>0</v>
      </c>
      <c r="H197" s="33">
        <v>0</v>
      </c>
      <c r="I197" s="3">
        <v>397385296</v>
      </c>
      <c r="J197" s="3">
        <v>434899585</v>
      </c>
      <c r="K197" s="3">
        <v>0</v>
      </c>
      <c r="L197" s="3"/>
      <c r="M197" s="3"/>
      <c r="N197" s="3"/>
      <c r="O197" s="3"/>
      <c r="P197" s="34">
        <f t="shared" si="9"/>
        <v>832284881</v>
      </c>
      <c r="Q197" s="165">
        <v>600476790</v>
      </c>
      <c r="R197" s="3">
        <f>IFERROR(VLOOKUP(D197,[9]ServNOMINA!$F$16:$M$112,8,0),0)</f>
        <v>0</v>
      </c>
      <c r="S197" s="3">
        <f>IFERROR(VLOOKUP(D197,[9]ServOTROS!$F$16:$M$112,8,0),0)</f>
        <v>0</v>
      </c>
      <c r="T197" s="3">
        <f>IFERROR(VLOOKUP(D197,[9]CANCEL!$F$16:$M$48,8,0),0)</f>
        <v>0</v>
      </c>
      <c r="U197" s="3">
        <f>IFERROR(VLOOKUP(B197,[10]Aaf_PENSION!$C$16:$M$112,11,0)+VLOOKUP(B197,[11]Aaf_PENSION!$C$16:$M$112,11,0),0)</f>
        <v>0</v>
      </c>
      <c r="V197" s="3">
        <f>IFERROR(VLOOKUP(B197,[10]Aaf_SALUD!$C$16:$M$112,11,0)+VLOOKUP(B197,[11]Aaf_SALUD!$C$16:$M$112,11,0),0)</f>
        <v>0</v>
      </c>
      <c r="W197" s="3">
        <f>IFERROR(VLOOKUP(D197,[9]CALIDAD!$F$16:$M$1122,8,0),0)</f>
        <v>33115441</v>
      </c>
      <c r="X197" s="3"/>
      <c r="Y197" s="3">
        <f>IFERROR(VLOOKUP(B197,[10]Ap_CESANTIAS!$C$16:$M$112,11,0)+VLOOKUP(B197,[11]Ap_CESANTIAS!$C$16:$M$112,11,0),0)</f>
        <v>0</v>
      </c>
      <c r="Z197" s="3">
        <f>IFERROR(VLOOKUP(B197,[10]Ap_PENSION!$C$16:$M$112,11,0)+VLOOKUP(B197,[11]Ap_PENSION!$C$16:$M$112,11,0),0)</f>
        <v>0</v>
      </c>
      <c r="AA197" s="3">
        <f>IFERROR(VLOOKUP(B197,[10]Ap_SALUD!$C$16:$M$112,11,0)+VLOOKUP(B197,[11]Ap_SALUD!$C$16:$M$112,11,0),0)</f>
        <v>0</v>
      </c>
      <c r="AB197" s="3"/>
      <c r="AC197" s="36">
        <f t="shared" si="8"/>
        <v>33115441</v>
      </c>
      <c r="AD197" s="37">
        <f t="shared" si="11"/>
        <v>198692650</v>
      </c>
      <c r="AE197" s="144" t="e">
        <f>VLOOKUP(D197,[12]REPNCT004ReporteAuxiliarContabl!$V$21:$W$1157,2,0)</f>
        <v>#N/A</v>
      </c>
      <c r="AF197" s="167" t="e">
        <f t="shared" si="10"/>
        <v>#N/A</v>
      </c>
      <c r="AG197" s="144"/>
      <c r="AI197" s="144"/>
    </row>
    <row r="198" spans="1:35" x14ac:dyDescent="0.25">
      <c r="A198" s="38">
        <v>186</v>
      </c>
      <c r="B198" s="61"/>
      <c r="C198" s="143" t="str">
        <f>VLOOKUP(D198,[8]Hoja1!$A$2:$B$1115,2,0)</f>
        <v>05665</v>
      </c>
      <c r="D198" s="31">
        <v>890983814</v>
      </c>
      <c r="E198" s="31">
        <v>216505665</v>
      </c>
      <c r="F198" s="61" t="s">
        <v>396</v>
      </c>
      <c r="G198" s="33">
        <v>0</v>
      </c>
      <c r="H198" s="33">
        <v>0</v>
      </c>
      <c r="I198" s="3">
        <v>1712362496</v>
      </c>
      <c r="J198" s="3">
        <v>983244819</v>
      </c>
      <c r="K198" s="3">
        <v>0</v>
      </c>
      <c r="L198" s="3"/>
      <c r="M198" s="3"/>
      <c r="N198" s="3"/>
      <c r="O198" s="3"/>
      <c r="P198" s="34">
        <f t="shared" si="9"/>
        <v>2695607315</v>
      </c>
      <c r="Q198" s="165">
        <v>1696729194</v>
      </c>
      <c r="R198" s="3">
        <f>IFERROR(VLOOKUP(D198,[9]ServNOMINA!$F$16:$M$112,8,0),0)</f>
        <v>0</v>
      </c>
      <c r="S198" s="3">
        <f>IFERROR(VLOOKUP(D198,[9]ServOTROS!$F$16:$M$112,8,0),0)</f>
        <v>0</v>
      </c>
      <c r="T198" s="3">
        <f>IFERROR(VLOOKUP(D198,[9]CANCEL!$F$16:$M$48,8,0),0)</f>
        <v>0</v>
      </c>
      <c r="U198" s="3">
        <f>IFERROR(VLOOKUP(B198,[10]Aaf_PENSION!$C$16:$M$112,11,0)+VLOOKUP(B198,[11]Aaf_PENSION!$C$16:$M$112,11,0),0)</f>
        <v>0</v>
      </c>
      <c r="V198" s="3">
        <f>IFERROR(VLOOKUP(B198,[10]Aaf_SALUD!$C$16:$M$112,11,0)+VLOOKUP(B198,[11]Aaf_SALUD!$C$16:$M$112,11,0),0)</f>
        <v>0</v>
      </c>
      <c r="W198" s="3">
        <f>IFERROR(VLOOKUP(D198,[9]CALIDAD!$F$16:$M$1122,8,0),0)</f>
        <v>142696875</v>
      </c>
      <c r="X198" s="3"/>
      <c r="Y198" s="3">
        <f>IFERROR(VLOOKUP(B198,[10]Ap_CESANTIAS!$C$16:$M$112,11,0)+VLOOKUP(B198,[11]Ap_CESANTIAS!$C$16:$M$112,11,0),0)</f>
        <v>0</v>
      </c>
      <c r="Z198" s="3">
        <f>IFERROR(VLOOKUP(B198,[10]Ap_PENSION!$C$16:$M$112,11,0)+VLOOKUP(B198,[11]Ap_PENSION!$C$16:$M$112,11,0),0)</f>
        <v>0</v>
      </c>
      <c r="AA198" s="3">
        <f>IFERROR(VLOOKUP(B198,[10]Ap_SALUD!$C$16:$M$112,11,0)+VLOOKUP(B198,[11]Ap_SALUD!$C$16:$M$112,11,0),0)</f>
        <v>0</v>
      </c>
      <c r="AB198" s="3"/>
      <c r="AC198" s="36">
        <f t="shared" si="8"/>
        <v>142696875</v>
      </c>
      <c r="AD198" s="37">
        <f t="shared" si="11"/>
        <v>856181246</v>
      </c>
      <c r="AE198" s="144" t="e">
        <f>VLOOKUP(D198,[12]REPNCT004ReporteAuxiliarContabl!$V$21:$W$1157,2,0)</f>
        <v>#N/A</v>
      </c>
      <c r="AF198" s="167" t="e">
        <f t="shared" si="10"/>
        <v>#N/A</v>
      </c>
      <c r="AG198" s="144"/>
      <c r="AI198" s="144"/>
    </row>
    <row r="199" spans="1:35" x14ac:dyDescent="0.25">
      <c r="A199" s="29">
        <v>187</v>
      </c>
      <c r="B199" s="61"/>
      <c r="C199" s="143" t="str">
        <f>VLOOKUP(D199,[8]Hoja1!$A$2:$B$1115,2,0)</f>
        <v>05667</v>
      </c>
      <c r="D199" s="31">
        <v>890982123</v>
      </c>
      <c r="E199" s="31">
        <v>216705667</v>
      </c>
      <c r="F199" s="61" t="s">
        <v>397</v>
      </c>
      <c r="G199" s="33">
        <v>0</v>
      </c>
      <c r="H199" s="33">
        <v>0</v>
      </c>
      <c r="I199" s="3">
        <v>253303204</v>
      </c>
      <c r="J199" s="3">
        <v>203941064</v>
      </c>
      <c r="K199" s="3">
        <v>0</v>
      </c>
      <c r="L199" s="3"/>
      <c r="M199" s="3"/>
      <c r="N199" s="3"/>
      <c r="O199" s="3"/>
      <c r="P199" s="34">
        <f t="shared" si="9"/>
        <v>457244268</v>
      </c>
      <c r="Q199" s="165">
        <v>309484064</v>
      </c>
      <c r="R199" s="3">
        <f>IFERROR(VLOOKUP(D199,[9]ServNOMINA!$F$16:$M$112,8,0),0)</f>
        <v>0</v>
      </c>
      <c r="S199" s="3">
        <f>IFERROR(VLOOKUP(D199,[9]ServOTROS!$F$16:$M$112,8,0),0)</f>
        <v>0</v>
      </c>
      <c r="T199" s="3">
        <f>IFERROR(VLOOKUP(D199,[9]CANCEL!$F$16:$M$48,8,0),0)</f>
        <v>0</v>
      </c>
      <c r="U199" s="3">
        <f>IFERROR(VLOOKUP(B199,[10]Aaf_PENSION!$C$16:$M$112,11,0)+VLOOKUP(B199,[11]Aaf_PENSION!$C$16:$M$112,11,0),0)</f>
        <v>0</v>
      </c>
      <c r="V199" s="3">
        <f>IFERROR(VLOOKUP(B199,[10]Aaf_SALUD!$C$16:$M$112,11,0)+VLOOKUP(B199,[11]Aaf_SALUD!$C$16:$M$112,11,0),0)</f>
        <v>0</v>
      </c>
      <c r="W199" s="3">
        <f>IFERROR(VLOOKUP(D199,[9]CALIDAD!$F$16:$M$1122,8,0),0)</f>
        <v>21108600</v>
      </c>
      <c r="X199" s="3"/>
      <c r="Y199" s="3">
        <f>IFERROR(VLOOKUP(B199,[10]Ap_CESANTIAS!$C$16:$M$112,11,0)+VLOOKUP(B199,[11]Ap_CESANTIAS!$C$16:$M$112,11,0),0)</f>
        <v>0</v>
      </c>
      <c r="Z199" s="3">
        <f>IFERROR(VLOOKUP(B199,[10]Ap_PENSION!$C$16:$M$112,11,0)+VLOOKUP(B199,[11]Ap_PENSION!$C$16:$M$112,11,0),0)</f>
        <v>0</v>
      </c>
      <c r="AA199" s="3">
        <f>IFERROR(VLOOKUP(B199,[10]Ap_SALUD!$C$16:$M$112,11,0)+VLOOKUP(B199,[11]Ap_SALUD!$C$16:$M$112,11,0),0)</f>
        <v>0</v>
      </c>
      <c r="AB199" s="3"/>
      <c r="AC199" s="36">
        <f t="shared" si="8"/>
        <v>21108600</v>
      </c>
      <c r="AD199" s="37">
        <f t="shared" si="11"/>
        <v>126651604</v>
      </c>
      <c r="AE199" s="144" t="e">
        <f>VLOOKUP(D199,[12]REPNCT004ReporteAuxiliarContabl!$V$21:$W$1157,2,0)</f>
        <v>#N/A</v>
      </c>
      <c r="AF199" s="167" t="e">
        <f t="shared" si="10"/>
        <v>#N/A</v>
      </c>
      <c r="AG199" s="144"/>
      <c r="AI199" s="144"/>
    </row>
    <row r="200" spans="1:35" x14ac:dyDescent="0.25">
      <c r="A200" s="38">
        <v>188</v>
      </c>
      <c r="B200" s="61"/>
      <c r="C200" s="143" t="str">
        <f>VLOOKUP(D200,[8]Hoja1!$A$2:$B$1115,2,0)</f>
        <v>05670</v>
      </c>
      <c r="D200" s="31">
        <v>890980850</v>
      </c>
      <c r="E200" s="31">
        <v>217005670</v>
      </c>
      <c r="F200" s="61" t="s">
        <v>398</v>
      </c>
      <c r="G200" s="33">
        <v>0</v>
      </c>
      <c r="H200" s="33">
        <v>0</v>
      </c>
      <c r="I200" s="3">
        <v>353445760</v>
      </c>
      <c r="J200" s="3">
        <v>384757089</v>
      </c>
      <c r="K200" s="3">
        <v>0</v>
      </c>
      <c r="L200" s="3"/>
      <c r="M200" s="3"/>
      <c r="N200" s="3"/>
      <c r="O200" s="3"/>
      <c r="P200" s="34">
        <f t="shared" si="9"/>
        <v>738202849</v>
      </c>
      <c r="Q200" s="165">
        <v>532026154</v>
      </c>
      <c r="R200" s="3">
        <f>IFERROR(VLOOKUP(D200,[9]ServNOMINA!$F$16:$M$112,8,0),0)</f>
        <v>0</v>
      </c>
      <c r="S200" s="3">
        <f>IFERROR(VLOOKUP(D200,[9]ServOTROS!$F$16:$M$112,8,0),0)</f>
        <v>0</v>
      </c>
      <c r="T200" s="3">
        <f>IFERROR(VLOOKUP(D200,[9]CANCEL!$F$16:$M$48,8,0),0)</f>
        <v>0</v>
      </c>
      <c r="U200" s="3">
        <f>IFERROR(VLOOKUP(B200,[10]Aaf_PENSION!$C$16:$M$112,11,0)+VLOOKUP(B200,[11]Aaf_PENSION!$C$16:$M$112,11,0),0)</f>
        <v>0</v>
      </c>
      <c r="V200" s="3">
        <f>IFERROR(VLOOKUP(B200,[10]Aaf_SALUD!$C$16:$M$112,11,0)+VLOOKUP(B200,[11]Aaf_SALUD!$C$16:$M$112,11,0),0)</f>
        <v>0</v>
      </c>
      <c r="W200" s="3">
        <f>IFERROR(VLOOKUP(D200,[9]CALIDAD!$F$16:$M$1122,8,0),0)</f>
        <v>29453813</v>
      </c>
      <c r="X200" s="3"/>
      <c r="Y200" s="3">
        <f>IFERROR(VLOOKUP(B200,[10]Ap_CESANTIAS!$C$16:$M$112,11,0)+VLOOKUP(B200,[11]Ap_CESANTIAS!$C$16:$M$112,11,0),0)</f>
        <v>0</v>
      </c>
      <c r="Z200" s="3">
        <f>IFERROR(VLOOKUP(B200,[10]Ap_PENSION!$C$16:$M$112,11,0)+VLOOKUP(B200,[11]Ap_PENSION!$C$16:$M$112,11,0),0)</f>
        <v>0</v>
      </c>
      <c r="AA200" s="3">
        <f>IFERROR(VLOOKUP(B200,[10]Ap_SALUD!$C$16:$M$112,11,0)+VLOOKUP(B200,[11]Ap_SALUD!$C$16:$M$112,11,0),0)</f>
        <v>0</v>
      </c>
      <c r="AB200" s="3"/>
      <c r="AC200" s="36">
        <f t="shared" si="8"/>
        <v>29453813</v>
      </c>
      <c r="AD200" s="37">
        <f t="shared" si="11"/>
        <v>176722882</v>
      </c>
      <c r="AE200" s="144" t="e">
        <f>VLOOKUP(D200,[12]REPNCT004ReporteAuxiliarContabl!$V$21:$W$1157,2,0)</f>
        <v>#N/A</v>
      </c>
      <c r="AF200" s="167" t="e">
        <f t="shared" si="10"/>
        <v>#N/A</v>
      </c>
      <c r="AG200" s="144"/>
      <c r="AI200" s="144"/>
    </row>
    <row r="201" spans="1:35" x14ac:dyDescent="0.25">
      <c r="A201" s="29">
        <v>189</v>
      </c>
      <c r="B201" s="61"/>
      <c r="C201" s="143" t="str">
        <f>VLOOKUP(D201,[8]Hoja1!$A$2:$B$1115,2,0)</f>
        <v>05674</v>
      </c>
      <c r="D201" s="31">
        <v>890982506</v>
      </c>
      <c r="E201" s="31">
        <v>217405674</v>
      </c>
      <c r="F201" s="61" t="s">
        <v>399</v>
      </c>
      <c r="G201" s="33">
        <v>0</v>
      </c>
      <c r="H201" s="33">
        <v>0</v>
      </c>
      <c r="I201" s="3">
        <v>326172880</v>
      </c>
      <c r="J201" s="3">
        <v>321160968</v>
      </c>
      <c r="K201" s="3">
        <v>0</v>
      </c>
      <c r="L201" s="3"/>
      <c r="M201" s="3"/>
      <c r="N201" s="3"/>
      <c r="O201" s="3"/>
      <c r="P201" s="34">
        <f t="shared" si="9"/>
        <v>647333848</v>
      </c>
      <c r="Q201" s="165">
        <v>457066333</v>
      </c>
      <c r="R201" s="3">
        <f>IFERROR(VLOOKUP(D201,[9]ServNOMINA!$F$16:$M$112,8,0),0)</f>
        <v>0</v>
      </c>
      <c r="S201" s="3">
        <f>IFERROR(VLOOKUP(D201,[9]ServOTROS!$F$16:$M$112,8,0),0)</f>
        <v>0</v>
      </c>
      <c r="T201" s="3">
        <f>IFERROR(VLOOKUP(D201,[9]CANCEL!$F$16:$M$48,8,0),0)</f>
        <v>0</v>
      </c>
      <c r="U201" s="3">
        <f>IFERROR(VLOOKUP(B201,[10]Aaf_PENSION!$C$16:$M$112,11,0)+VLOOKUP(B201,[11]Aaf_PENSION!$C$16:$M$112,11,0),0)</f>
        <v>0</v>
      </c>
      <c r="V201" s="3">
        <f>IFERROR(VLOOKUP(B201,[10]Aaf_SALUD!$C$16:$M$112,11,0)+VLOOKUP(B201,[11]Aaf_SALUD!$C$16:$M$112,11,0),0)</f>
        <v>0</v>
      </c>
      <c r="W201" s="3">
        <f>IFERROR(VLOOKUP(D201,[9]CALIDAD!$F$16:$M$1122,8,0),0)</f>
        <v>27181073</v>
      </c>
      <c r="X201" s="3"/>
      <c r="Y201" s="3">
        <f>IFERROR(VLOOKUP(B201,[10]Ap_CESANTIAS!$C$16:$M$112,11,0)+VLOOKUP(B201,[11]Ap_CESANTIAS!$C$16:$M$112,11,0),0)</f>
        <v>0</v>
      </c>
      <c r="Z201" s="3">
        <f>IFERROR(VLOOKUP(B201,[10]Ap_PENSION!$C$16:$M$112,11,0)+VLOOKUP(B201,[11]Ap_PENSION!$C$16:$M$112,11,0),0)</f>
        <v>0</v>
      </c>
      <c r="AA201" s="3">
        <f>IFERROR(VLOOKUP(B201,[10]Ap_SALUD!$C$16:$M$112,11,0)+VLOOKUP(B201,[11]Ap_SALUD!$C$16:$M$112,11,0),0)</f>
        <v>0</v>
      </c>
      <c r="AB201" s="3"/>
      <c r="AC201" s="36">
        <f t="shared" si="8"/>
        <v>27181073</v>
      </c>
      <c r="AD201" s="37">
        <f t="shared" si="11"/>
        <v>163086442</v>
      </c>
      <c r="AE201" s="144" t="e">
        <f>VLOOKUP(D201,[12]REPNCT004ReporteAuxiliarContabl!$V$21:$W$1157,2,0)</f>
        <v>#N/A</v>
      </c>
      <c r="AF201" s="167" t="e">
        <f t="shared" si="10"/>
        <v>#N/A</v>
      </c>
      <c r="AG201" s="144"/>
      <c r="AI201" s="144"/>
    </row>
    <row r="202" spans="1:35" x14ac:dyDescent="0.25">
      <c r="A202" s="38">
        <v>190</v>
      </c>
      <c r="B202" s="61"/>
      <c r="C202" s="143" t="str">
        <f>VLOOKUP(D202,[8]Hoja1!$A$2:$B$1115,2,0)</f>
        <v>05679</v>
      </c>
      <c r="D202" s="31">
        <v>890980344</v>
      </c>
      <c r="E202" s="31">
        <v>217905679</v>
      </c>
      <c r="F202" s="61" t="s">
        <v>400</v>
      </c>
      <c r="G202" s="33">
        <v>0</v>
      </c>
      <c r="H202" s="33">
        <v>0</v>
      </c>
      <c r="I202" s="3">
        <v>226524068</v>
      </c>
      <c r="J202" s="3">
        <v>288334232</v>
      </c>
      <c r="K202" s="3">
        <v>0</v>
      </c>
      <c r="L202" s="3"/>
      <c r="M202" s="3"/>
      <c r="N202" s="3"/>
      <c r="O202" s="3"/>
      <c r="P202" s="34">
        <f t="shared" si="9"/>
        <v>514858300</v>
      </c>
      <c r="Q202" s="165">
        <v>382719262</v>
      </c>
      <c r="R202" s="3">
        <f>IFERROR(VLOOKUP(D202,[9]ServNOMINA!$F$16:$M$112,8,0),0)</f>
        <v>0</v>
      </c>
      <c r="S202" s="3">
        <f>IFERROR(VLOOKUP(D202,[9]ServOTROS!$F$16:$M$112,8,0),0)</f>
        <v>0</v>
      </c>
      <c r="T202" s="3">
        <f>IFERROR(VLOOKUP(D202,[9]CANCEL!$F$16:$M$48,8,0),0)</f>
        <v>0</v>
      </c>
      <c r="U202" s="3">
        <f>IFERROR(VLOOKUP(B202,[10]Aaf_PENSION!$C$16:$M$112,11,0)+VLOOKUP(B202,[11]Aaf_PENSION!$C$16:$M$112,11,0),0)</f>
        <v>0</v>
      </c>
      <c r="V202" s="3">
        <f>IFERROR(VLOOKUP(B202,[10]Aaf_SALUD!$C$16:$M$112,11,0)+VLOOKUP(B202,[11]Aaf_SALUD!$C$16:$M$112,11,0),0)</f>
        <v>0</v>
      </c>
      <c r="W202" s="3">
        <f>IFERROR(VLOOKUP(D202,[9]CALIDAD!$F$16:$M$1122,8,0),0)</f>
        <v>18877006</v>
      </c>
      <c r="X202" s="3"/>
      <c r="Y202" s="3">
        <f>IFERROR(VLOOKUP(B202,[10]Ap_CESANTIAS!$C$16:$M$112,11,0)+VLOOKUP(B202,[11]Ap_CESANTIAS!$C$16:$M$112,11,0),0)</f>
        <v>0</v>
      </c>
      <c r="Z202" s="3">
        <f>IFERROR(VLOOKUP(B202,[10]Ap_PENSION!$C$16:$M$112,11,0)+VLOOKUP(B202,[11]Ap_PENSION!$C$16:$M$112,11,0),0)</f>
        <v>0</v>
      </c>
      <c r="AA202" s="3">
        <f>IFERROR(VLOOKUP(B202,[10]Ap_SALUD!$C$16:$M$112,11,0)+VLOOKUP(B202,[11]Ap_SALUD!$C$16:$M$112,11,0),0)</f>
        <v>0</v>
      </c>
      <c r="AB202" s="3"/>
      <c r="AC202" s="36">
        <f t="shared" si="8"/>
        <v>18877006</v>
      </c>
      <c r="AD202" s="37">
        <f t="shared" si="11"/>
        <v>113262032</v>
      </c>
      <c r="AE202" s="144" t="e">
        <f>VLOOKUP(D202,[12]REPNCT004ReporteAuxiliarContabl!$V$21:$W$1157,2,0)</f>
        <v>#N/A</v>
      </c>
      <c r="AF202" s="167" t="e">
        <f t="shared" si="10"/>
        <v>#N/A</v>
      </c>
      <c r="AG202" s="144"/>
      <c r="AI202" s="144"/>
    </row>
    <row r="203" spans="1:35" x14ac:dyDescent="0.25">
      <c r="A203" s="29">
        <v>191</v>
      </c>
      <c r="B203" s="61"/>
      <c r="C203" s="143" t="str">
        <f>VLOOKUP(D203,[8]Hoja1!$A$2:$B$1115,2,0)</f>
        <v>05686</v>
      </c>
      <c r="D203" s="31">
        <v>890981554</v>
      </c>
      <c r="E203" s="31">
        <v>218605686</v>
      </c>
      <c r="F203" s="61" t="s">
        <v>401</v>
      </c>
      <c r="G203" s="33">
        <v>0</v>
      </c>
      <c r="H203" s="33">
        <v>0</v>
      </c>
      <c r="I203" s="3">
        <v>549866440</v>
      </c>
      <c r="J203" s="3">
        <v>624524501</v>
      </c>
      <c r="K203" s="3">
        <v>0</v>
      </c>
      <c r="L203" s="3"/>
      <c r="M203" s="3"/>
      <c r="N203" s="3"/>
      <c r="O203" s="3"/>
      <c r="P203" s="34">
        <f t="shared" si="9"/>
        <v>1174390941</v>
      </c>
      <c r="Q203" s="165">
        <v>853635516</v>
      </c>
      <c r="R203" s="3">
        <f>IFERROR(VLOOKUP(D203,[9]ServNOMINA!$F$16:$M$112,8,0),0)</f>
        <v>0</v>
      </c>
      <c r="S203" s="3">
        <f>IFERROR(VLOOKUP(D203,[9]ServOTROS!$F$16:$M$112,8,0),0)</f>
        <v>0</v>
      </c>
      <c r="T203" s="3">
        <f>IFERROR(VLOOKUP(D203,[9]CANCEL!$F$16:$M$48,8,0),0)</f>
        <v>0</v>
      </c>
      <c r="U203" s="3">
        <f>IFERROR(VLOOKUP(B203,[10]Aaf_PENSION!$C$16:$M$112,11,0)+VLOOKUP(B203,[11]Aaf_PENSION!$C$16:$M$112,11,0),0)</f>
        <v>0</v>
      </c>
      <c r="V203" s="3">
        <f>IFERROR(VLOOKUP(B203,[10]Aaf_SALUD!$C$16:$M$112,11,0)+VLOOKUP(B203,[11]Aaf_SALUD!$C$16:$M$112,11,0),0)</f>
        <v>0</v>
      </c>
      <c r="W203" s="3">
        <f>IFERROR(VLOOKUP(D203,[9]CALIDAD!$F$16:$M$1122,8,0),0)</f>
        <v>45822203</v>
      </c>
      <c r="X203" s="3"/>
      <c r="Y203" s="3">
        <f>IFERROR(VLOOKUP(B203,[10]Ap_CESANTIAS!$C$16:$M$112,11,0)+VLOOKUP(B203,[11]Ap_CESANTIAS!$C$16:$M$112,11,0),0)</f>
        <v>0</v>
      </c>
      <c r="Z203" s="3">
        <f>IFERROR(VLOOKUP(B203,[10]Ap_PENSION!$C$16:$M$112,11,0)+VLOOKUP(B203,[11]Ap_PENSION!$C$16:$M$112,11,0),0)</f>
        <v>0</v>
      </c>
      <c r="AA203" s="3">
        <f>IFERROR(VLOOKUP(B203,[10]Ap_SALUD!$C$16:$M$112,11,0)+VLOOKUP(B203,[11]Ap_SALUD!$C$16:$M$112,11,0),0)</f>
        <v>0</v>
      </c>
      <c r="AB203" s="3"/>
      <c r="AC203" s="36">
        <f t="shared" si="8"/>
        <v>45822203</v>
      </c>
      <c r="AD203" s="37">
        <f t="shared" si="11"/>
        <v>274933222</v>
      </c>
      <c r="AE203" s="144" t="e">
        <f>VLOOKUP(D203,[12]REPNCT004ReporteAuxiliarContabl!$V$21:$W$1157,2,0)</f>
        <v>#N/A</v>
      </c>
      <c r="AF203" s="167" t="e">
        <f t="shared" si="10"/>
        <v>#N/A</v>
      </c>
      <c r="AG203" s="144"/>
      <c r="AI203" s="144"/>
    </row>
    <row r="204" spans="1:35" x14ac:dyDescent="0.25">
      <c r="A204" s="38">
        <v>192</v>
      </c>
      <c r="B204" s="61"/>
      <c r="C204" s="143" t="str">
        <f>VLOOKUP(D204,[8]Hoja1!$A$2:$B$1115,2,0)</f>
        <v>05690</v>
      </c>
      <c r="D204" s="31">
        <v>890983803</v>
      </c>
      <c r="E204" s="31">
        <v>219005690</v>
      </c>
      <c r="F204" s="61" t="s">
        <v>402</v>
      </c>
      <c r="G204" s="33">
        <v>0</v>
      </c>
      <c r="H204" s="33">
        <v>0</v>
      </c>
      <c r="I204" s="3">
        <v>223970728</v>
      </c>
      <c r="J204" s="3">
        <v>235920970</v>
      </c>
      <c r="K204" s="3">
        <v>0</v>
      </c>
      <c r="L204" s="3"/>
      <c r="M204" s="3"/>
      <c r="N204" s="3"/>
      <c r="O204" s="3"/>
      <c r="P204" s="34">
        <f t="shared" si="9"/>
        <v>459891698</v>
      </c>
      <c r="Q204" s="165">
        <v>329242105</v>
      </c>
      <c r="R204" s="3">
        <f>IFERROR(VLOOKUP(D204,[9]ServNOMINA!$F$16:$M$112,8,0),0)</f>
        <v>0</v>
      </c>
      <c r="S204" s="3">
        <f>IFERROR(VLOOKUP(D204,[9]ServOTROS!$F$16:$M$112,8,0),0)</f>
        <v>0</v>
      </c>
      <c r="T204" s="3">
        <f>IFERROR(VLOOKUP(D204,[9]CANCEL!$F$16:$M$48,8,0),0)</f>
        <v>0</v>
      </c>
      <c r="U204" s="3">
        <f>IFERROR(VLOOKUP(B204,[10]Aaf_PENSION!$C$16:$M$112,11,0)+VLOOKUP(B204,[11]Aaf_PENSION!$C$16:$M$112,11,0),0)</f>
        <v>0</v>
      </c>
      <c r="V204" s="3">
        <f>IFERROR(VLOOKUP(B204,[10]Aaf_SALUD!$C$16:$M$112,11,0)+VLOOKUP(B204,[11]Aaf_SALUD!$C$16:$M$112,11,0),0)</f>
        <v>0</v>
      </c>
      <c r="W204" s="3">
        <f>IFERROR(VLOOKUP(D204,[9]CALIDAD!$F$16:$M$1122,8,0),0)</f>
        <v>18664227</v>
      </c>
      <c r="X204" s="3"/>
      <c r="Y204" s="3">
        <f>IFERROR(VLOOKUP(B204,[10]Ap_CESANTIAS!$C$16:$M$112,11,0)+VLOOKUP(B204,[11]Ap_CESANTIAS!$C$16:$M$112,11,0),0)</f>
        <v>0</v>
      </c>
      <c r="Z204" s="3">
        <f>IFERROR(VLOOKUP(B204,[10]Ap_PENSION!$C$16:$M$112,11,0)+VLOOKUP(B204,[11]Ap_PENSION!$C$16:$M$112,11,0),0)</f>
        <v>0</v>
      </c>
      <c r="AA204" s="3">
        <f>IFERROR(VLOOKUP(B204,[10]Ap_SALUD!$C$16:$M$112,11,0)+VLOOKUP(B204,[11]Ap_SALUD!$C$16:$M$112,11,0),0)</f>
        <v>0</v>
      </c>
      <c r="AB204" s="3"/>
      <c r="AC204" s="36">
        <f t="shared" si="8"/>
        <v>18664227</v>
      </c>
      <c r="AD204" s="37">
        <f t="shared" si="11"/>
        <v>111985366</v>
      </c>
      <c r="AE204" s="144" t="e">
        <f>VLOOKUP(D204,[12]REPNCT004ReporteAuxiliarContabl!$V$21:$W$1157,2,0)</f>
        <v>#N/A</v>
      </c>
      <c r="AF204" s="167" t="e">
        <f t="shared" si="10"/>
        <v>#N/A</v>
      </c>
      <c r="AG204" s="144"/>
      <c r="AI204" s="144"/>
    </row>
    <row r="205" spans="1:35" x14ac:dyDescent="0.25">
      <c r="A205" s="29">
        <v>193</v>
      </c>
      <c r="B205" s="61"/>
      <c r="C205" s="143" t="str">
        <f>VLOOKUP(D205,[8]Hoja1!$A$2:$B$1115,2,0)</f>
        <v>05697</v>
      </c>
      <c r="D205" s="31">
        <v>890983813</v>
      </c>
      <c r="E205" s="31">
        <v>219705697</v>
      </c>
      <c r="F205" s="61" t="s">
        <v>403</v>
      </c>
      <c r="G205" s="33">
        <v>0</v>
      </c>
      <c r="H205" s="33">
        <v>0</v>
      </c>
      <c r="I205" s="3">
        <v>541941520</v>
      </c>
      <c r="J205" s="3">
        <v>592517832</v>
      </c>
      <c r="K205" s="3">
        <v>0</v>
      </c>
      <c r="L205" s="3"/>
      <c r="M205" s="3"/>
      <c r="N205" s="3"/>
      <c r="O205" s="3"/>
      <c r="P205" s="34">
        <f t="shared" si="9"/>
        <v>1134459352</v>
      </c>
      <c r="Q205" s="165">
        <v>818326797</v>
      </c>
      <c r="R205" s="3">
        <f>IFERROR(VLOOKUP(D205,[9]ServNOMINA!$F$16:$M$112,8,0),0)</f>
        <v>0</v>
      </c>
      <c r="S205" s="3">
        <f>IFERROR(VLOOKUP(D205,[9]ServOTROS!$F$16:$M$112,8,0),0)</f>
        <v>0</v>
      </c>
      <c r="T205" s="3">
        <f>IFERROR(VLOOKUP(D205,[9]CANCEL!$F$16:$M$48,8,0),0)</f>
        <v>0</v>
      </c>
      <c r="U205" s="3">
        <f>IFERROR(VLOOKUP(B205,[10]Aaf_PENSION!$C$16:$M$112,11,0)+VLOOKUP(B205,[11]Aaf_PENSION!$C$16:$M$112,11,0),0)</f>
        <v>0</v>
      </c>
      <c r="V205" s="3">
        <f>IFERROR(VLOOKUP(B205,[10]Aaf_SALUD!$C$16:$M$112,11,0)+VLOOKUP(B205,[11]Aaf_SALUD!$C$16:$M$112,11,0),0)</f>
        <v>0</v>
      </c>
      <c r="W205" s="3">
        <f>IFERROR(VLOOKUP(D205,[9]CALIDAD!$F$16:$M$1122,8,0),0)</f>
        <v>45161793</v>
      </c>
      <c r="X205" s="3"/>
      <c r="Y205" s="3">
        <f>IFERROR(VLOOKUP(B205,[10]Ap_CESANTIAS!$C$16:$M$112,11,0)+VLOOKUP(B205,[11]Ap_CESANTIAS!$C$16:$M$112,11,0),0)</f>
        <v>0</v>
      </c>
      <c r="Z205" s="3">
        <f>IFERROR(VLOOKUP(B205,[10]Ap_PENSION!$C$16:$M$112,11,0)+VLOOKUP(B205,[11]Ap_PENSION!$C$16:$M$112,11,0),0)</f>
        <v>0</v>
      </c>
      <c r="AA205" s="3">
        <f>IFERROR(VLOOKUP(B205,[10]Ap_SALUD!$C$16:$M$112,11,0)+VLOOKUP(B205,[11]Ap_SALUD!$C$16:$M$112,11,0),0)</f>
        <v>0</v>
      </c>
      <c r="AB205" s="3"/>
      <c r="AC205" s="36">
        <f t="shared" ref="AC205:AC268" si="12">SUM(R205:AA205)</f>
        <v>45161793</v>
      </c>
      <c r="AD205" s="37">
        <f t="shared" si="11"/>
        <v>270970762</v>
      </c>
      <c r="AE205" s="144" t="e">
        <f>VLOOKUP(D205,[12]REPNCT004ReporteAuxiliarContabl!$V$21:$W$1157,2,0)</f>
        <v>#N/A</v>
      </c>
      <c r="AF205" s="167" t="e">
        <f t="shared" si="10"/>
        <v>#N/A</v>
      </c>
      <c r="AG205" s="144"/>
      <c r="AI205" s="144"/>
    </row>
    <row r="206" spans="1:35" x14ac:dyDescent="0.25">
      <c r="A206" s="38">
        <v>194</v>
      </c>
      <c r="B206" s="61"/>
      <c r="C206" s="143" t="str">
        <f>VLOOKUP(D206,[8]Hoja1!$A$2:$B$1115,2,0)</f>
        <v>05736</v>
      </c>
      <c r="D206" s="31">
        <v>890981391</v>
      </c>
      <c r="E206" s="31">
        <v>213605736</v>
      </c>
      <c r="F206" s="61" t="s">
        <v>404</v>
      </c>
      <c r="G206" s="33">
        <v>0</v>
      </c>
      <c r="H206" s="33">
        <v>0</v>
      </c>
      <c r="I206" s="3">
        <v>919042528</v>
      </c>
      <c r="J206" s="3">
        <v>761159471</v>
      </c>
      <c r="K206" s="3">
        <v>0</v>
      </c>
      <c r="L206" s="3"/>
      <c r="M206" s="3"/>
      <c r="N206" s="3"/>
      <c r="O206" s="3"/>
      <c r="P206" s="34">
        <f t="shared" ref="P206:P269" si="13">SUM(G206:N206)</f>
        <v>1680201999</v>
      </c>
      <c r="Q206" s="165">
        <v>1144093856</v>
      </c>
      <c r="R206" s="3">
        <f>IFERROR(VLOOKUP(D206,[9]ServNOMINA!$F$16:$M$112,8,0),0)</f>
        <v>0</v>
      </c>
      <c r="S206" s="3">
        <f>IFERROR(VLOOKUP(D206,[9]ServOTROS!$F$16:$M$112,8,0),0)</f>
        <v>0</v>
      </c>
      <c r="T206" s="3">
        <f>IFERROR(VLOOKUP(D206,[9]CANCEL!$F$16:$M$48,8,0),0)</f>
        <v>0</v>
      </c>
      <c r="U206" s="3">
        <f>IFERROR(VLOOKUP(B206,[10]Aaf_PENSION!$C$16:$M$112,11,0)+VLOOKUP(B206,[11]Aaf_PENSION!$C$16:$M$112,11,0),0)</f>
        <v>0</v>
      </c>
      <c r="V206" s="3">
        <f>IFERROR(VLOOKUP(B206,[10]Aaf_SALUD!$C$16:$M$112,11,0)+VLOOKUP(B206,[11]Aaf_SALUD!$C$16:$M$112,11,0),0)</f>
        <v>0</v>
      </c>
      <c r="W206" s="3">
        <f>IFERROR(VLOOKUP(D206,[9]CALIDAD!$F$16:$M$1122,8,0),0)</f>
        <v>76586877</v>
      </c>
      <c r="X206" s="3"/>
      <c r="Y206" s="3">
        <f>IFERROR(VLOOKUP(B206,[10]Ap_CESANTIAS!$C$16:$M$112,11,0)+VLOOKUP(B206,[11]Ap_CESANTIAS!$C$16:$M$112,11,0),0)</f>
        <v>0</v>
      </c>
      <c r="Z206" s="3">
        <f>IFERROR(VLOOKUP(B206,[10]Ap_PENSION!$C$16:$M$112,11,0)+VLOOKUP(B206,[11]Ap_PENSION!$C$16:$M$112,11,0),0)</f>
        <v>0</v>
      </c>
      <c r="AA206" s="3">
        <f>IFERROR(VLOOKUP(B206,[10]Ap_SALUD!$C$16:$M$112,11,0)+VLOOKUP(B206,[11]Ap_SALUD!$C$16:$M$112,11,0),0)</f>
        <v>0</v>
      </c>
      <c r="AB206" s="3"/>
      <c r="AC206" s="36">
        <f t="shared" si="12"/>
        <v>76586877</v>
      </c>
      <c r="AD206" s="37">
        <f t="shared" si="11"/>
        <v>459521266</v>
      </c>
      <c r="AE206" s="144" t="e">
        <f>VLOOKUP(D206,[12]REPNCT004ReporteAuxiliarContabl!$V$21:$W$1157,2,0)</f>
        <v>#N/A</v>
      </c>
      <c r="AF206" s="167" t="e">
        <f t="shared" ref="AF206:AF269" si="14">+AD206-AE206</f>
        <v>#N/A</v>
      </c>
      <c r="AG206" s="144"/>
      <c r="AI206" s="144"/>
    </row>
    <row r="207" spans="1:35" x14ac:dyDescent="0.25">
      <c r="A207" s="29">
        <v>195</v>
      </c>
      <c r="B207" s="61"/>
      <c r="C207" s="143" t="str">
        <f>VLOOKUP(D207,[8]Hoja1!$A$2:$B$1115,2,0)</f>
        <v>05756</v>
      </c>
      <c r="D207" s="31">
        <v>890980357</v>
      </c>
      <c r="E207" s="31">
        <v>215605756</v>
      </c>
      <c r="F207" s="61" t="s">
        <v>405</v>
      </c>
      <c r="G207" s="33">
        <v>0</v>
      </c>
      <c r="H207" s="33">
        <v>0</v>
      </c>
      <c r="I207" s="3">
        <v>559943360</v>
      </c>
      <c r="J207" s="3">
        <v>629999902</v>
      </c>
      <c r="K207" s="3">
        <v>0</v>
      </c>
      <c r="L207" s="3"/>
      <c r="M207" s="3"/>
      <c r="N207" s="3"/>
      <c r="O207" s="3"/>
      <c r="P207" s="34">
        <f t="shared" si="13"/>
        <v>1189943262</v>
      </c>
      <c r="Q207" s="165">
        <v>863309637</v>
      </c>
      <c r="R207" s="3">
        <f>IFERROR(VLOOKUP(D207,[9]ServNOMINA!$F$16:$M$112,8,0),0)</f>
        <v>0</v>
      </c>
      <c r="S207" s="3">
        <f>IFERROR(VLOOKUP(D207,[9]ServOTROS!$F$16:$M$112,8,0),0)</f>
        <v>0</v>
      </c>
      <c r="T207" s="3">
        <f>IFERROR(VLOOKUP(D207,[9]CANCEL!$F$16:$M$48,8,0),0)</f>
        <v>0</v>
      </c>
      <c r="U207" s="3">
        <f>IFERROR(VLOOKUP(B207,[10]Aaf_PENSION!$C$16:$M$112,11,0)+VLOOKUP(B207,[11]Aaf_PENSION!$C$16:$M$112,11,0),0)</f>
        <v>0</v>
      </c>
      <c r="V207" s="3">
        <f>IFERROR(VLOOKUP(B207,[10]Aaf_SALUD!$C$16:$M$112,11,0)+VLOOKUP(B207,[11]Aaf_SALUD!$C$16:$M$112,11,0),0)</f>
        <v>0</v>
      </c>
      <c r="W207" s="3">
        <f>IFERROR(VLOOKUP(D207,[9]CALIDAD!$F$16:$M$1122,8,0),0)</f>
        <v>46661947</v>
      </c>
      <c r="X207" s="3"/>
      <c r="Y207" s="3">
        <f>IFERROR(VLOOKUP(B207,[10]Ap_CESANTIAS!$C$16:$M$112,11,0)+VLOOKUP(B207,[11]Ap_CESANTIAS!$C$16:$M$112,11,0),0)</f>
        <v>0</v>
      </c>
      <c r="Z207" s="3">
        <f>IFERROR(VLOOKUP(B207,[10]Ap_PENSION!$C$16:$M$112,11,0)+VLOOKUP(B207,[11]Ap_PENSION!$C$16:$M$112,11,0),0)</f>
        <v>0</v>
      </c>
      <c r="AA207" s="3">
        <f>IFERROR(VLOOKUP(B207,[10]Ap_SALUD!$C$16:$M$112,11,0)+VLOOKUP(B207,[11]Ap_SALUD!$C$16:$M$112,11,0),0)</f>
        <v>0</v>
      </c>
      <c r="AB207" s="3"/>
      <c r="AC207" s="36">
        <f t="shared" si="12"/>
        <v>46661947</v>
      </c>
      <c r="AD207" s="37">
        <f t="shared" ref="AD207:AD270" si="15">+P207-Q207+AB207-AC207</f>
        <v>279971678</v>
      </c>
      <c r="AE207" s="144" t="e">
        <f>VLOOKUP(D207,[12]REPNCT004ReporteAuxiliarContabl!$V$21:$W$1157,2,0)</f>
        <v>#N/A</v>
      </c>
      <c r="AF207" s="167" t="e">
        <f t="shared" si="14"/>
        <v>#N/A</v>
      </c>
      <c r="AG207" s="144"/>
      <c r="AI207" s="144"/>
    </row>
    <row r="208" spans="1:35" x14ac:dyDescent="0.25">
      <c r="A208" s="38">
        <v>196</v>
      </c>
      <c r="B208" s="61"/>
      <c r="C208" s="143" t="str">
        <f>VLOOKUP(D208,[8]Hoja1!$A$2:$B$1115,2,0)</f>
        <v>05761</v>
      </c>
      <c r="D208" s="31">
        <v>890981080</v>
      </c>
      <c r="E208" s="31">
        <v>216105761</v>
      </c>
      <c r="F208" s="61" t="s">
        <v>406</v>
      </c>
      <c r="G208" s="33">
        <v>0</v>
      </c>
      <c r="H208" s="33">
        <v>0</v>
      </c>
      <c r="I208" s="3">
        <v>263704024</v>
      </c>
      <c r="J208" s="3">
        <v>258904905</v>
      </c>
      <c r="K208" s="3">
        <v>0</v>
      </c>
      <c r="L208" s="3"/>
      <c r="M208" s="3"/>
      <c r="N208" s="3"/>
      <c r="O208" s="3"/>
      <c r="P208" s="34">
        <f t="shared" si="13"/>
        <v>522608929</v>
      </c>
      <c r="Q208" s="165">
        <v>368781580</v>
      </c>
      <c r="R208" s="3">
        <f>IFERROR(VLOOKUP(D208,[9]ServNOMINA!$F$16:$M$112,8,0),0)</f>
        <v>0</v>
      </c>
      <c r="S208" s="3">
        <f>IFERROR(VLOOKUP(D208,[9]ServOTROS!$F$16:$M$112,8,0),0)</f>
        <v>0</v>
      </c>
      <c r="T208" s="3">
        <f>IFERROR(VLOOKUP(D208,[9]CANCEL!$F$16:$M$48,8,0),0)</f>
        <v>0</v>
      </c>
      <c r="U208" s="3">
        <f>IFERROR(VLOOKUP(B208,[10]Aaf_PENSION!$C$16:$M$112,11,0)+VLOOKUP(B208,[11]Aaf_PENSION!$C$16:$M$112,11,0),0)</f>
        <v>0</v>
      </c>
      <c r="V208" s="3">
        <f>IFERROR(VLOOKUP(B208,[10]Aaf_SALUD!$C$16:$M$112,11,0)+VLOOKUP(B208,[11]Aaf_SALUD!$C$16:$M$112,11,0),0)</f>
        <v>0</v>
      </c>
      <c r="W208" s="3">
        <f>IFERROR(VLOOKUP(D208,[9]CALIDAD!$F$16:$M$1122,8,0),0)</f>
        <v>21975335</v>
      </c>
      <c r="X208" s="3"/>
      <c r="Y208" s="3">
        <f>IFERROR(VLOOKUP(B208,[10]Ap_CESANTIAS!$C$16:$M$112,11,0)+VLOOKUP(B208,[11]Ap_CESANTIAS!$C$16:$M$112,11,0),0)</f>
        <v>0</v>
      </c>
      <c r="Z208" s="3">
        <f>IFERROR(VLOOKUP(B208,[10]Ap_PENSION!$C$16:$M$112,11,0)+VLOOKUP(B208,[11]Ap_PENSION!$C$16:$M$112,11,0),0)</f>
        <v>0</v>
      </c>
      <c r="AA208" s="3">
        <f>IFERROR(VLOOKUP(B208,[10]Ap_SALUD!$C$16:$M$112,11,0)+VLOOKUP(B208,[11]Ap_SALUD!$C$16:$M$112,11,0),0)</f>
        <v>0</v>
      </c>
      <c r="AB208" s="3"/>
      <c r="AC208" s="36">
        <f t="shared" si="12"/>
        <v>21975335</v>
      </c>
      <c r="AD208" s="37">
        <f t="shared" si="15"/>
        <v>131852014</v>
      </c>
      <c r="AE208" s="144" t="e">
        <f>VLOOKUP(D208,[12]REPNCT004ReporteAuxiliarContabl!$V$21:$W$1157,2,0)</f>
        <v>#N/A</v>
      </c>
      <c r="AF208" s="167" t="e">
        <f t="shared" si="14"/>
        <v>#N/A</v>
      </c>
      <c r="AG208" s="144"/>
      <c r="AI208" s="144"/>
    </row>
    <row r="209" spans="1:35" x14ac:dyDescent="0.25">
      <c r="A209" s="29">
        <v>197</v>
      </c>
      <c r="B209" s="61"/>
      <c r="C209" s="143" t="str">
        <f>VLOOKUP(D209,[8]Hoja1!$A$2:$B$1115,2,0)</f>
        <v>05789</v>
      </c>
      <c r="D209" s="31">
        <v>890981238</v>
      </c>
      <c r="E209" s="31">
        <v>218905789</v>
      </c>
      <c r="F209" s="61" t="s">
        <v>407</v>
      </c>
      <c r="G209" s="33">
        <v>0</v>
      </c>
      <c r="H209" s="33">
        <v>0</v>
      </c>
      <c r="I209" s="3">
        <v>212485240</v>
      </c>
      <c r="J209" s="3">
        <v>269181552</v>
      </c>
      <c r="K209" s="3">
        <v>0</v>
      </c>
      <c r="L209" s="3"/>
      <c r="M209" s="3"/>
      <c r="N209" s="3"/>
      <c r="O209" s="3"/>
      <c r="P209" s="34">
        <f t="shared" si="13"/>
        <v>481666792</v>
      </c>
      <c r="Q209" s="165">
        <v>357717067</v>
      </c>
      <c r="R209" s="3">
        <f>IFERROR(VLOOKUP(D209,[9]ServNOMINA!$F$16:$M$112,8,0),0)</f>
        <v>0</v>
      </c>
      <c r="S209" s="3">
        <f>IFERROR(VLOOKUP(D209,[9]ServOTROS!$F$16:$M$112,8,0),0)</f>
        <v>0</v>
      </c>
      <c r="T209" s="3">
        <f>IFERROR(VLOOKUP(D209,[9]CANCEL!$F$16:$M$48,8,0),0)</f>
        <v>0</v>
      </c>
      <c r="U209" s="3">
        <f>IFERROR(VLOOKUP(B209,[10]Aaf_PENSION!$C$16:$M$112,11,0)+VLOOKUP(B209,[11]Aaf_PENSION!$C$16:$M$112,11,0),0)</f>
        <v>0</v>
      </c>
      <c r="V209" s="3">
        <f>IFERROR(VLOOKUP(B209,[10]Aaf_SALUD!$C$16:$M$112,11,0)+VLOOKUP(B209,[11]Aaf_SALUD!$C$16:$M$112,11,0),0)</f>
        <v>0</v>
      </c>
      <c r="W209" s="3">
        <f>IFERROR(VLOOKUP(D209,[9]CALIDAD!$F$16:$M$1122,8,0),0)</f>
        <v>17707103</v>
      </c>
      <c r="X209" s="3"/>
      <c r="Y209" s="3">
        <f>IFERROR(VLOOKUP(B209,[10]Ap_CESANTIAS!$C$16:$M$112,11,0)+VLOOKUP(B209,[11]Ap_CESANTIAS!$C$16:$M$112,11,0),0)</f>
        <v>0</v>
      </c>
      <c r="Z209" s="3">
        <f>IFERROR(VLOOKUP(B209,[10]Ap_PENSION!$C$16:$M$112,11,0)+VLOOKUP(B209,[11]Ap_PENSION!$C$16:$M$112,11,0),0)</f>
        <v>0</v>
      </c>
      <c r="AA209" s="3">
        <f>IFERROR(VLOOKUP(B209,[10]Ap_SALUD!$C$16:$M$112,11,0)+VLOOKUP(B209,[11]Ap_SALUD!$C$16:$M$112,11,0),0)</f>
        <v>0</v>
      </c>
      <c r="AB209" s="3"/>
      <c r="AC209" s="36">
        <f t="shared" si="12"/>
        <v>17707103</v>
      </c>
      <c r="AD209" s="37">
        <f t="shared" si="15"/>
        <v>106242622</v>
      </c>
      <c r="AE209" s="144" t="e">
        <f>VLOOKUP(D209,[12]REPNCT004ReporteAuxiliarContabl!$V$21:$W$1157,2,0)</f>
        <v>#N/A</v>
      </c>
      <c r="AF209" s="167" t="e">
        <f t="shared" si="14"/>
        <v>#N/A</v>
      </c>
      <c r="AG209" s="144"/>
      <c r="AI209" s="144"/>
    </row>
    <row r="210" spans="1:35" x14ac:dyDescent="0.25">
      <c r="A210" s="38">
        <v>198</v>
      </c>
      <c r="B210" s="61"/>
      <c r="C210" s="143" t="str">
        <f>VLOOKUP(D210,[8]Hoja1!$A$2:$B$1115,2,0)</f>
        <v>05790</v>
      </c>
      <c r="D210" s="31">
        <v>890984295</v>
      </c>
      <c r="E210" s="31">
        <v>219005790</v>
      </c>
      <c r="F210" s="61" t="s">
        <v>408</v>
      </c>
      <c r="G210" s="33">
        <v>0</v>
      </c>
      <c r="H210" s="33">
        <v>0</v>
      </c>
      <c r="I210" s="3">
        <v>800589376</v>
      </c>
      <c r="J210" s="3">
        <v>605299082</v>
      </c>
      <c r="K210" s="3">
        <v>0</v>
      </c>
      <c r="L210" s="3"/>
      <c r="M210" s="3"/>
      <c r="N210" s="3"/>
      <c r="O210" s="3"/>
      <c r="P210" s="34">
        <f t="shared" si="13"/>
        <v>1405888458</v>
      </c>
      <c r="Q210" s="165">
        <v>938877987</v>
      </c>
      <c r="R210" s="3">
        <f>IFERROR(VLOOKUP(D210,[9]ServNOMINA!$F$16:$M$112,8,0),0)</f>
        <v>0</v>
      </c>
      <c r="S210" s="3">
        <f>IFERROR(VLOOKUP(D210,[9]ServOTROS!$F$16:$M$112,8,0),0)</f>
        <v>0</v>
      </c>
      <c r="T210" s="3">
        <f>IFERROR(VLOOKUP(D210,[9]CANCEL!$F$16:$M$48,8,0),0)</f>
        <v>0</v>
      </c>
      <c r="U210" s="3">
        <f>IFERROR(VLOOKUP(B210,[10]Aaf_PENSION!$C$16:$M$112,11,0)+VLOOKUP(B210,[11]Aaf_PENSION!$C$16:$M$112,11,0),0)</f>
        <v>0</v>
      </c>
      <c r="V210" s="3">
        <f>IFERROR(VLOOKUP(B210,[10]Aaf_SALUD!$C$16:$M$112,11,0)+VLOOKUP(B210,[11]Aaf_SALUD!$C$16:$M$112,11,0),0)</f>
        <v>0</v>
      </c>
      <c r="W210" s="3">
        <f>IFERROR(VLOOKUP(D210,[9]CALIDAD!$F$16:$M$1122,8,0),0)</f>
        <v>66715781</v>
      </c>
      <c r="X210" s="3"/>
      <c r="Y210" s="3">
        <f>IFERROR(VLOOKUP(B210,[10]Ap_CESANTIAS!$C$16:$M$112,11,0)+VLOOKUP(B210,[11]Ap_CESANTIAS!$C$16:$M$112,11,0),0)</f>
        <v>0</v>
      </c>
      <c r="Z210" s="3">
        <f>IFERROR(VLOOKUP(B210,[10]Ap_PENSION!$C$16:$M$112,11,0)+VLOOKUP(B210,[11]Ap_PENSION!$C$16:$M$112,11,0),0)</f>
        <v>0</v>
      </c>
      <c r="AA210" s="3">
        <f>IFERROR(VLOOKUP(B210,[10]Ap_SALUD!$C$16:$M$112,11,0)+VLOOKUP(B210,[11]Ap_SALUD!$C$16:$M$112,11,0),0)</f>
        <v>0</v>
      </c>
      <c r="AB210" s="3"/>
      <c r="AC210" s="36">
        <f t="shared" si="12"/>
        <v>66715781</v>
      </c>
      <c r="AD210" s="37">
        <f t="shared" si="15"/>
        <v>400294690</v>
      </c>
      <c r="AE210" s="144" t="e">
        <f>VLOOKUP(D210,[12]REPNCT004ReporteAuxiliarContabl!$V$21:$W$1157,2,0)</f>
        <v>#N/A</v>
      </c>
      <c r="AF210" s="167" t="e">
        <f t="shared" si="14"/>
        <v>#N/A</v>
      </c>
      <c r="AG210" s="144"/>
      <c r="AI210" s="144"/>
    </row>
    <row r="211" spans="1:35" x14ac:dyDescent="0.25">
      <c r="A211" s="29">
        <v>199</v>
      </c>
      <c r="B211" s="61"/>
      <c r="C211" s="143" t="str">
        <f>VLOOKUP(D211,[8]Hoja1!$A$2:$B$1115,2,0)</f>
        <v>05792</v>
      </c>
      <c r="D211" s="31">
        <v>890982583</v>
      </c>
      <c r="E211" s="31">
        <v>219205792</v>
      </c>
      <c r="F211" s="61" t="s">
        <v>409</v>
      </c>
      <c r="G211" s="33">
        <v>0</v>
      </c>
      <c r="H211" s="33">
        <v>0</v>
      </c>
      <c r="I211" s="3">
        <v>71755921</v>
      </c>
      <c r="J211" s="3">
        <v>77733823</v>
      </c>
      <c r="K211" s="3">
        <v>0</v>
      </c>
      <c r="L211" s="3"/>
      <c r="M211" s="3"/>
      <c r="N211" s="3"/>
      <c r="O211" s="3"/>
      <c r="P211" s="34">
        <f t="shared" si="13"/>
        <v>149489744</v>
      </c>
      <c r="Q211" s="165">
        <v>107632123</v>
      </c>
      <c r="R211" s="3">
        <f>IFERROR(VLOOKUP(D211,[9]ServNOMINA!$F$16:$M$112,8,0),0)</f>
        <v>0</v>
      </c>
      <c r="S211" s="3">
        <f>IFERROR(VLOOKUP(D211,[9]ServOTROS!$F$16:$M$112,8,0),0)</f>
        <v>0</v>
      </c>
      <c r="T211" s="3">
        <f>IFERROR(VLOOKUP(D211,[9]CANCEL!$F$16:$M$48,8,0),0)</f>
        <v>0</v>
      </c>
      <c r="U211" s="3">
        <f>IFERROR(VLOOKUP(B211,[10]Aaf_PENSION!$C$16:$M$112,11,0)+VLOOKUP(B211,[11]Aaf_PENSION!$C$16:$M$112,11,0),0)</f>
        <v>0</v>
      </c>
      <c r="V211" s="3">
        <f>IFERROR(VLOOKUP(B211,[10]Aaf_SALUD!$C$16:$M$112,11,0)+VLOOKUP(B211,[11]Aaf_SALUD!$C$16:$M$112,11,0),0)</f>
        <v>0</v>
      </c>
      <c r="W211" s="3">
        <f>IFERROR(VLOOKUP(D211,[9]CALIDAD!$F$16:$M$1122,8,0),0)</f>
        <v>5979660</v>
      </c>
      <c r="X211" s="3"/>
      <c r="Y211" s="3">
        <f>IFERROR(VLOOKUP(B211,[10]Ap_CESANTIAS!$C$16:$M$112,11,0)+VLOOKUP(B211,[11]Ap_CESANTIAS!$C$16:$M$112,11,0),0)</f>
        <v>0</v>
      </c>
      <c r="Z211" s="3">
        <f>IFERROR(VLOOKUP(B211,[10]Ap_PENSION!$C$16:$M$112,11,0)+VLOOKUP(B211,[11]Ap_PENSION!$C$16:$M$112,11,0),0)</f>
        <v>0</v>
      </c>
      <c r="AA211" s="3">
        <f>IFERROR(VLOOKUP(B211,[10]Ap_SALUD!$C$16:$M$112,11,0)+VLOOKUP(B211,[11]Ap_SALUD!$C$16:$M$112,11,0),0)</f>
        <v>0</v>
      </c>
      <c r="AB211" s="3"/>
      <c r="AC211" s="36">
        <f t="shared" si="12"/>
        <v>5979660</v>
      </c>
      <c r="AD211" s="37">
        <f t="shared" si="15"/>
        <v>35877961</v>
      </c>
      <c r="AE211" s="144" t="e">
        <f>VLOOKUP(D211,[12]REPNCT004ReporteAuxiliarContabl!$V$21:$W$1157,2,0)</f>
        <v>#N/A</v>
      </c>
      <c r="AF211" s="167" t="e">
        <f t="shared" si="14"/>
        <v>#N/A</v>
      </c>
      <c r="AG211" s="144"/>
      <c r="AI211" s="144"/>
    </row>
    <row r="212" spans="1:35" x14ac:dyDescent="0.25">
      <c r="A212" s="38">
        <v>200</v>
      </c>
      <c r="B212" s="61"/>
      <c r="C212" s="143" t="str">
        <f>VLOOKUP(D212,[8]Hoja1!$A$2:$B$1115,2,0)</f>
        <v>05809</v>
      </c>
      <c r="D212" s="31">
        <v>890980781</v>
      </c>
      <c r="E212" s="31">
        <v>210905809</v>
      </c>
      <c r="F212" s="61" t="s">
        <v>410</v>
      </c>
      <c r="G212" s="33">
        <v>0</v>
      </c>
      <c r="H212" s="33">
        <v>0</v>
      </c>
      <c r="I212" s="3">
        <v>114784082</v>
      </c>
      <c r="J212" s="3">
        <v>119386552</v>
      </c>
      <c r="K212" s="3">
        <v>0</v>
      </c>
      <c r="L212" s="3"/>
      <c r="M212" s="3"/>
      <c r="N212" s="3"/>
      <c r="O212" s="3"/>
      <c r="P212" s="34">
        <f t="shared" si="13"/>
        <v>234170634</v>
      </c>
      <c r="Q212" s="165">
        <v>167213252</v>
      </c>
      <c r="R212" s="3">
        <f>IFERROR(VLOOKUP(D212,[9]ServNOMINA!$F$16:$M$112,8,0),0)</f>
        <v>0</v>
      </c>
      <c r="S212" s="3">
        <f>IFERROR(VLOOKUP(D212,[9]ServOTROS!$F$16:$M$112,8,0),0)</f>
        <v>0</v>
      </c>
      <c r="T212" s="3">
        <f>IFERROR(VLOOKUP(D212,[9]CANCEL!$F$16:$M$48,8,0),0)</f>
        <v>0</v>
      </c>
      <c r="U212" s="3">
        <f>IFERROR(VLOOKUP(B212,[10]Aaf_PENSION!$C$16:$M$112,11,0)+VLOOKUP(B212,[11]Aaf_PENSION!$C$16:$M$112,11,0),0)</f>
        <v>0</v>
      </c>
      <c r="V212" s="3">
        <f>IFERROR(VLOOKUP(B212,[10]Aaf_SALUD!$C$16:$M$112,11,0)+VLOOKUP(B212,[11]Aaf_SALUD!$C$16:$M$112,11,0),0)</f>
        <v>0</v>
      </c>
      <c r="W212" s="3">
        <f>IFERROR(VLOOKUP(D212,[9]CALIDAD!$F$16:$M$1122,8,0),0)</f>
        <v>9565340</v>
      </c>
      <c r="X212" s="3"/>
      <c r="Y212" s="3">
        <f>IFERROR(VLOOKUP(B212,[10]Ap_CESANTIAS!$C$16:$M$112,11,0)+VLOOKUP(B212,[11]Ap_CESANTIAS!$C$16:$M$112,11,0),0)</f>
        <v>0</v>
      </c>
      <c r="Z212" s="3">
        <f>IFERROR(VLOOKUP(B212,[10]Ap_PENSION!$C$16:$M$112,11,0)+VLOOKUP(B212,[11]Ap_PENSION!$C$16:$M$112,11,0),0)</f>
        <v>0</v>
      </c>
      <c r="AA212" s="3">
        <f>IFERROR(VLOOKUP(B212,[10]Ap_SALUD!$C$16:$M$112,11,0)+VLOOKUP(B212,[11]Ap_SALUD!$C$16:$M$112,11,0),0)</f>
        <v>0</v>
      </c>
      <c r="AB212" s="3"/>
      <c r="AC212" s="36">
        <f t="shared" si="12"/>
        <v>9565340</v>
      </c>
      <c r="AD212" s="37">
        <f t="shared" si="15"/>
        <v>57392042</v>
      </c>
      <c r="AE212" s="144" t="e">
        <f>VLOOKUP(D212,[12]REPNCT004ReporteAuxiliarContabl!$V$21:$W$1157,2,0)</f>
        <v>#N/A</v>
      </c>
      <c r="AF212" s="167" t="e">
        <f t="shared" si="14"/>
        <v>#N/A</v>
      </c>
      <c r="AG212" s="144"/>
      <c r="AI212" s="144"/>
    </row>
    <row r="213" spans="1:35" x14ac:dyDescent="0.25">
      <c r="A213" s="29">
        <v>201</v>
      </c>
      <c r="B213" s="61"/>
      <c r="C213" s="143" t="str">
        <f>VLOOKUP(D213,[8]Hoja1!$A$2:$B$1115,2,0)</f>
        <v>05819</v>
      </c>
      <c r="D213" s="31">
        <v>890981367</v>
      </c>
      <c r="E213" s="31">
        <v>211905819</v>
      </c>
      <c r="F213" s="61" t="s">
        <v>411</v>
      </c>
      <c r="G213" s="33">
        <v>0</v>
      </c>
      <c r="H213" s="33">
        <v>0</v>
      </c>
      <c r="I213" s="3">
        <v>117010350</v>
      </c>
      <c r="J213" s="3">
        <v>100261696</v>
      </c>
      <c r="K213" s="3">
        <v>0</v>
      </c>
      <c r="L213" s="3"/>
      <c r="M213" s="3"/>
      <c r="N213" s="3"/>
      <c r="O213" s="3"/>
      <c r="P213" s="34">
        <f t="shared" si="13"/>
        <v>217272046</v>
      </c>
      <c r="Q213" s="165">
        <v>149016011</v>
      </c>
      <c r="R213" s="3">
        <f>IFERROR(VLOOKUP(D213,[9]ServNOMINA!$F$16:$M$112,8,0),0)</f>
        <v>0</v>
      </c>
      <c r="S213" s="3">
        <f>IFERROR(VLOOKUP(D213,[9]ServOTROS!$F$16:$M$112,8,0),0)</f>
        <v>0</v>
      </c>
      <c r="T213" s="3">
        <f>IFERROR(VLOOKUP(D213,[9]CANCEL!$F$16:$M$48,8,0),0)</f>
        <v>0</v>
      </c>
      <c r="U213" s="3">
        <f>IFERROR(VLOOKUP(B213,[10]Aaf_PENSION!$C$16:$M$112,11,0)+VLOOKUP(B213,[11]Aaf_PENSION!$C$16:$M$112,11,0),0)</f>
        <v>0</v>
      </c>
      <c r="V213" s="3">
        <f>IFERROR(VLOOKUP(B213,[10]Aaf_SALUD!$C$16:$M$112,11,0)+VLOOKUP(B213,[11]Aaf_SALUD!$C$16:$M$112,11,0),0)</f>
        <v>0</v>
      </c>
      <c r="W213" s="3">
        <f>IFERROR(VLOOKUP(D213,[9]CALIDAD!$F$16:$M$1122,8,0),0)</f>
        <v>9750863</v>
      </c>
      <c r="X213" s="3"/>
      <c r="Y213" s="3">
        <f>IFERROR(VLOOKUP(B213,[10]Ap_CESANTIAS!$C$16:$M$112,11,0)+VLOOKUP(B213,[11]Ap_CESANTIAS!$C$16:$M$112,11,0),0)</f>
        <v>0</v>
      </c>
      <c r="Z213" s="3">
        <f>IFERROR(VLOOKUP(B213,[10]Ap_PENSION!$C$16:$M$112,11,0)+VLOOKUP(B213,[11]Ap_PENSION!$C$16:$M$112,11,0),0)</f>
        <v>0</v>
      </c>
      <c r="AA213" s="3">
        <f>IFERROR(VLOOKUP(B213,[10]Ap_SALUD!$C$16:$M$112,11,0)+VLOOKUP(B213,[11]Ap_SALUD!$C$16:$M$112,11,0),0)</f>
        <v>0</v>
      </c>
      <c r="AB213" s="3"/>
      <c r="AC213" s="36">
        <f t="shared" si="12"/>
        <v>9750863</v>
      </c>
      <c r="AD213" s="37">
        <f t="shared" si="15"/>
        <v>58505172</v>
      </c>
      <c r="AE213" s="144" t="e">
        <f>VLOOKUP(D213,[12]REPNCT004ReporteAuxiliarContabl!$V$21:$W$1157,2,0)</f>
        <v>#N/A</v>
      </c>
      <c r="AF213" s="167" t="e">
        <f t="shared" si="14"/>
        <v>#N/A</v>
      </c>
      <c r="AG213" s="144"/>
      <c r="AI213" s="144"/>
    </row>
    <row r="214" spans="1:35" x14ac:dyDescent="0.25">
      <c r="A214" s="38">
        <v>202</v>
      </c>
      <c r="B214" s="61"/>
      <c r="C214" s="143" t="str">
        <f>VLOOKUP(D214,[8]Hoja1!$A$2:$B$1115,2,0)</f>
        <v>05842</v>
      </c>
      <c r="D214" s="31">
        <v>890984575</v>
      </c>
      <c r="E214" s="31">
        <v>214205842</v>
      </c>
      <c r="F214" s="61" t="s">
        <v>412</v>
      </c>
      <c r="G214" s="33">
        <v>0</v>
      </c>
      <c r="H214" s="33">
        <v>0</v>
      </c>
      <c r="I214" s="3">
        <v>150159978</v>
      </c>
      <c r="J214" s="3">
        <v>126707050</v>
      </c>
      <c r="K214" s="3">
        <v>0</v>
      </c>
      <c r="L214" s="3"/>
      <c r="M214" s="3"/>
      <c r="N214" s="3"/>
      <c r="O214" s="3"/>
      <c r="P214" s="34">
        <f t="shared" si="13"/>
        <v>276867028</v>
      </c>
      <c r="Q214" s="165">
        <v>189273710</v>
      </c>
      <c r="R214" s="3">
        <f>IFERROR(VLOOKUP(D214,[9]ServNOMINA!$F$16:$M$112,8,0),0)</f>
        <v>0</v>
      </c>
      <c r="S214" s="3">
        <f>IFERROR(VLOOKUP(D214,[9]ServOTROS!$F$16:$M$112,8,0),0)</f>
        <v>0</v>
      </c>
      <c r="T214" s="3">
        <f>IFERROR(VLOOKUP(D214,[9]CANCEL!$F$16:$M$48,8,0),0)</f>
        <v>0</v>
      </c>
      <c r="U214" s="3">
        <f>IFERROR(VLOOKUP(B214,[10]Aaf_PENSION!$C$16:$M$112,11,0)+VLOOKUP(B214,[11]Aaf_PENSION!$C$16:$M$112,11,0),0)</f>
        <v>0</v>
      </c>
      <c r="V214" s="3">
        <f>IFERROR(VLOOKUP(B214,[10]Aaf_SALUD!$C$16:$M$112,11,0)+VLOOKUP(B214,[11]Aaf_SALUD!$C$16:$M$112,11,0),0)</f>
        <v>0</v>
      </c>
      <c r="W214" s="3">
        <f>IFERROR(VLOOKUP(D214,[9]CALIDAD!$F$16:$M$1122,8,0),0)</f>
        <v>12513332</v>
      </c>
      <c r="X214" s="3"/>
      <c r="Y214" s="3">
        <f>IFERROR(VLOOKUP(B214,[10]Ap_CESANTIAS!$C$16:$M$112,11,0)+VLOOKUP(B214,[11]Ap_CESANTIAS!$C$16:$M$112,11,0),0)</f>
        <v>0</v>
      </c>
      <c r="Z214" s="3">
        <f>IFERROR(VLOOKUP(B214,[10]Ap_PENSION!$C$16:$M$112,11,0)+VLOOKUP(B214,[11]Ap_PENSION!$C$16:$M$112,11,0),0)</f>
        <v>0</v>
      </c>
      <c r="AA214" s="3">
        <f>IFERROR(VLOOKUP(B214,[10]Ap_SALUD!$C$16:$M$112,11,0)+VLOOKUP(B214,[11]Ap_SALUD!$C$16:$M$112,11,0),0)</f>
        <v>0</v>
      </c>
      <c r="AB214" s="3"/>
      <c r="AC214" s="36">
        <f t="shared" si="12"/>
        <v>12513332</v>
      </c>
      <c r="AD214" s="37">
        <f t="shared" si="15"/>
        <v>75079986</v>
      </c>
      <c r="AE214" s="144" t="e">
        <f>VLOOKUP(D214,[12]REPNCT004ReporteAuxiliarContabl!$V$21:$W$1157,2,0)</f>
        <v>#N/A</v>
      </c>
      <c r="AF214" s="167" t="e">
        <f t="shared" si="14"/>
        <v>#N/A</v>
      </c>
      <c r="AG214" s="144"/>
      <c r="AI214" s="144"/>
    </row>
    <row r="215" spans="1:35" x14ac:dyDescent="0.25">
      <c r="A215" s="29">
        <v>203</v>
      </c>
      <c r="B215" s="61"/>
      <c r="C215" s="143" t="str">
        <f>VLOOKUP(D215,[8]Hoja1!$A$2:$B$1115,2,0)</f>
        <v>05847</v>
      </c>
      <c r="D215" s="31">
        <v>890907515</v>
      </c>
      <c r="E215" s="31">
        <v>214705847</v>
      </c>
      <c r="F215" s="61" t="s">
        <v>413</v>
      </c>
      <c r="G215" s="33">
        <v>0</v>
      </c>
      <c r="H215" s="33">
        <v>0</v>
      </c>
      <c r="I215" s="3">
        <v>790863104</v>
      </c>
      <c r="J215" s="3">
        <v>675295419</v>
      </c>
      <c r="K215" s="3">
        <v>0</v>
      </c>
      <c r="L215" s="3"/>
      <c r="M215" s="3"/>
      <c r="N215" s="3"/>
      <c r="O215" s="3"/>
      <c r="P215" s="34">
        <f t="shared" si="13"/>
        <v>1466158523</v>
      </c>
      <c r="Q215" s="165">
        <v>1004821714</v>
      </c>
      <c r="R215" s="3">
        <f>IFERROR(VLOOKUP(D215,[9]ServNOMINA!$F$16:$M$112,8,0),0)</f>
        <v>0</v>
      </c>
      <c r="S215" s="3">
        <f>IFERROR(VLOOKUP(D215,[9]ServOTROS!$F$16:$M$112,8,0),0)</f>
        <v>0</v>
      </c>
      <c r="T215" s="3">
        <f>IFERROR(VLOOKUP(D215,[9]CANCEL!$F$16:$M$48,8,0),0)</f>
        <v>0</v>
      </c>
      <c r="U215" s="3">
        <f>IFERROR(VLOOKUP(B215,[10]Aaf_PENSION!$C$16:$M$112,11,0)+VLOOKUP(B215,[11]Aaf_PENSION!$C$16:$M$112,11,0),0)</f>
        <v>0</v>
      </c>
      <c r="V215" s="3">
        <f>IFERROR(VLOOKUP(B215,[10]Aaf_SALUD!$C$16:$M$112,11,0)+VLOOKUP(B215,[11]Aaf_SALUD!$C$16:$M$112,11,0),0)</f>
        <v>0</v>
      </c>
      <c r="W215" s="3">
        <f>IFERROR(VLOOKUP(D215,[9]CALIDAD!$F$16:$M$1122,8,0),0)</f>
        <v>65905259</v>
      </c>
      <c r="X215" s="3"/>
      <c r="Y215" s="3">
        <f>IFERROR(VLOOKUP(B215,[10]Ap_CESANTIAS!$C$16:$M$112,11,0)+VLOOKUP(B215,[11]Ap_CESANTIAS!$C$16:$M$112,11,0),0)</f>
        <v>0</v>
      </c>
      <c r="Z215" s="3">
        <f>IFERROR(VLOOKUP(B215,[10]Ap_PENSION!$C$16:$M$112,11,0)+VLOOKUP(B215,[11]Ap_PENSION!$C$16:$M$112,11,0),0)</f>
        <v>0</v>
      </c>
      <c r="AA215" s="3">
        <f>IFERROR(VLOOKUP(B215,[10]Ap_SALUD!$C$16:$M$112,11,0)+VLOOKUP(B215,[11]Ap_SALUD!$C$16:$M$112,11,0),0)</f>
        <v>0</v>
      </c>
      <c r="AB215" s="3"/>
      <c r="AC215" s="36">
        <f t="shared" si="12"/>
        <v>65905259</v>
      </c>
      <c r="AD215" s="37">
        <f t="shared" si="15"/>
        <v>395431550</v>
      </c>
      <c r="AE215" s="144" t="e">
        <f>VLOOKUP(D215,[12]REPNCT004ReporteAuxiliarContabl!$V$21:$W$1157,2,0)</f>
        <v>#N/A</v>
      </c>
      <c r="AF215" s="167" t="e">
        <f t="shared" si="14"/>
        <v>#N/A</v>
      </c>
      <c r="AG215" s="144"/>
      <c r="AI215" s="144"/>
    </row>
    <row r="216" spans="1:35" x14ac:dyDescent="0.25">
      <c r="A216" s="38">
        <v>204</v>
      </c>
      <c r="B216" s="61"/>
      <c r="C216" s="143" t="str">
        <f>VLOOKUP(D216,[8]Hoja1!$A$2:$B$1115,2,0)</f>
        <v>05854</v>
      </c>
      <c r="D216" s="31">
        <v>890981106</v>
      </c>
      <c r="E216" s="31">
        <v>215405854</v>
      </c>
      <c r="F216" s="61" t="s">
        <v>414</v>
      </c>
      <c r="G216" s="33">
        <v>0</v>
      </c>
      <c r="H216" s="33">
        <v>0</v>
      </c>
      <c r="I216" s="3">
        <v>327656300</v>
      </c>
      <c r="J216" s="3">
        <v>301141322</v>
      </c>
      <c r="K216" s="3">
        <v>0</v>
      </c>
      <c r="L216" s="3"/>
      <c r="M216" s="3"/>
      <c r="N216" s="3"/>
      <c r="O216" s="3"/>
      <c r="P216" s="34">
        <f t="shared" si="13"/>
        <v>628797622</v>
      </c>
      <c r="Q216" s="165">
        <v>437664782</v>
      </c>
      <c r="R216" s="3">
        <f>IFERROR(VLOOKUP(D216,[9]ServNOMINA!$F$16:$M$112,8,0),0)</f>
        <v>0</v>
      </c>
      <c r="S216" s="3">
        <f>IFERROR(VLOOKUP(D216,[9]ServOTROS!$F$16:$M$112,8,0),0)</f>
        <v>0</v>
      </c>
      <c r="T216" s="3">
        <f>IFERROR(VLOOKUP(D216,[9]CANCEL!$F$16:$M$48,8,0),0)</f>
        <v>0</v>
      </c>
      <c r="U216" s="3">
        <f>IFERROR(VLOOKUP(B216,[10]Aaf_PENSION!$C$16:$M$112,11,0)+VLOOKUP(B216,[11]Aaf_PENSION!$C$16:$M$112,11,0),0)</f>
        <v>0</v>
      </c>
      <c r="V216" s="3">
        <f>IFERROR(VLOOKUP(B216,[10]Aaf_SALUD!$C$16:$M$112,11,0)+VLOOKUP(B216,[11]Aaf_SALUD!$C$16:$M$112,11,0),0)</f>
        <v>0</v>
      </c>
      <c r="W216" s="3">
        <f>IFERROR(VLOOKUP(D216,[9]CALIDAD!$F$16:$M$1122,8,0),0)</f>
        <v>27304692</v>
      </c>
      <c r="X216" s="3"/>
      <c r="Y216" s="3">
        <f>IFERROR(VLOOKUP(B216,[10]Ap_CESANTIAS!$C$16:$M$112,11,0)+VLOOKUP(B216,[11]Ap_CESANTIAS!$C$16:$M$112,11,0),0)</f>
        <v>0</v>
      </c>
      <c r="Z216" s="3">
        <f>IFERROR(VLOOKUP(B216,[10]Ap_PENSION!$C$16:$M$112,11,0)+VLOOKUP(B216,[11]Ap_PENSION!$C$16:$M$112,11,0),0)</f>
        <v>0</v>
      </c>
      <c r="AA216" s="3">
        <f>IFERROR(VLOOKUP(B216,[10]Ap_SALUD!$C$16:$M$112,11,0)+VLOOKUP(B216,[11]Ap_SALUD!$C$16:$M$112,11,0),0)</f>
        <v>0</v>
      </c>
      <c r="AB216" s="3"/>
      <c r="AC216" s="36">
        <f t="shared" si="12"/>
        <v>27304692</v>
      </c>
      <c r="AD216" s="37">
        <f t="shared" si="15"/>
        <v>163828148</v>
      </c>
      <c r="AE216" s="144" t="e">
        <f>VLOOKUP(D216,[12]REPNCT004ReporteAuxiliarContabl!$V$21:$W$1157,2,0)</f>
        <v>#N/A</v>
      </c>
      <c r="AF216" s="167" t="e">
        <f t="shared" si="14"/>
        <v>#N/A</v>
      </c>
      <c r="AG216" s="144"/>
      <c r="AI216" s="144"/>
    </row>
    <row r="217" spans="1:35" x14ac:dyDescent="0.25">
      <c r="A217" s="29">
        <v>205</v>
      </c>
      <c r="B217" s="61"/>
      <c r="C217" s="143" t="str">
        <f>VLOOKUP(D217,[8]Hoja1!$A$2:$B$1115,2,0)</f>
        <v>05856</v>
      </c>
      <c r="D217" s="31">
        <v>890984186</v>
      </c>
      <c r="E217" s="31">
        <v>215605856</v>
      </c>
      <c r="F217" s="61" t="s">
        <v>415</v>
      </c>
      <c r="G217" s="33">
        <v>0</v>
      </c>
      <c r="H217" s="33">
        <v>0</v>
      </c>
      <c r="I217" s="3">
        <v>62320117</v>
      </c>
      <c r="J217" s="3">
        <v>66388443</v>
      </c>
      <c r="K217" s="3">
        <v>0</v>
      </c>
      <c r="L217" s="3"/>
      <c r="M217" s="3"/>
      <c r="N217" s="3"/>
      <c r="O217" s="3"/>
      <c r="P217" s="34">
        <f t="shared" si="13"/>
        <v>128708560</v>
      </c>
      <c r="Q217" s="165">
        <v>92355158</v>
      </c>
      <c r="R217" s="3">
        <f>IFERROR(VLOOKUP(D217,[9]ServNOMINA!$F$16:$M$112,8,0),0)</f>
        <v>0</v>
      </c>
      <c r="S217" s="3">
        <f>IFERROR(VLOOKUP(D217,[9]ServOTROS!$F$16:$M$112,8,0),0)</f>
        <v>0</v>
      </c>
      <c r="T217" s="3">
        <f>IFERROR(VLOOKUP(D217,[9]CANCEL!$F$16:$M$48,8,0),0)</f>
        <v>0</v>
      </c>
      <c r="U217" s="3">
        <f>IFERROR(VLOOKUP(B217,[10]Aaf_PENSION!$C$16:$M$112,11,0)+VLOOKUP(B217,[11]Aaf_PENSION!$C$16:$M$112,11,0),0)</f>
        <v>0</v>
      </c>
      <c r="V217" s="3">
        <f>IFERROR(VLOOKUP(B217,[10]Aaf_SALUD!$C$16:$M$112,11,0)+VLOOKUP(B217,[11]Aaf_SALUD!$C$16:$M$112,11,0),0)</f>
        <v>0</v>
      </c>
      <c r="W217" s="3">
        <f>IFERROR(VLOOKUP(D217,[9]CALIDAD!$F$16:$M$1122,8,0),0)</f>
        <v>5193343</v>
      </c>
      <c r="X217" s="3"/>
      <c r="Y217" s="3">
        <f>IFERROR(VLOOKUP(B217,[10]Ap_CESANTIAS!$C$16:$M$112,11,0)+VLOOKUP(B217,[11]Ap_CESANTIAS!$C$16:$M$112,11,0),0)</f>
        <v>0</v>
      </c>
      <c r="Z217" s="3">
        <f>IFERROR(VLOOKUP(B217,[10]Ap_PENSION!$C$16:$M$112,11,0)+VLOOKUP(B217,[11]Ap_PENSION!$C$16:$M$112,11,0),0)</f>
        <v>0</v>
      </c>
      <c r="AA217" s="3">
        <f>IFERROR(VLOOKUP(B217,[10]Ap_SALUD!$C$16:$M$112,11,0)+VLOOKUP(B217,[11]Ap_SALUD!$C$16:$M$112,11,0),0)</f>
        <v>0</v>
      </c>
      <c r="AB217" s="3"/>
      <c r="AC217" s="36">
        <f t="shared" si="12"/>
        <v>5193343</v>
      </c>
      <c r="AD217" s="37">
        <f t="shared" si="15"/>
        <v>31160059</v>
      </c>
      <c r="AE217" s="144" t="e">
        <f>VLOOKUP(D217,[12]REPNCT004ReporteAuxiliarContabl!$V$21:$W$1157,2,0)</f>
        <v>#N/A</v>
      </c>
      <c r="AF217" s="167" t="e">
        <f t="shared" si="14"/>
        <v>#N/A</v>
      </c>
      <c r="AG217" s="144"/>
      <c r="AI217" s="144"/>
    </row>
    <row r="218" spans="1:35" x14ac:dyDescent="0.25">
      <c r="A218" s="38">
        <v>206</v>
      </c>
      <c r="B218" s="61"/>
      <c r="C218" s="143" t="str">
        <f>VLOOKUP(D218,[8]Hoja1!$A$2:$B$1115,2,0)</f>
        <v>05858</v>
      </c>
      <c r="D218" s="31">
        <v>890985285</v>
      </c>
      <c r="E218" s="31">
        <v>215805858</v>
      </c>
      <c r="F218" s="61" t="s">
        <v>416</v>
      </c>
      <c r="G218" s="33">
        <v>0</v>
      </c>
      <c r="H218" s="33">
        <v>0</v>
      </c>
      <c r="I218" s="3">
        <v>352328688</v>
      </c>
      <c r="J218" s="3">
        <v>293140636</v>
      </c>
      <c r="K218" s="3">
        <v>0</v>
      </c>
      <c r="L218" s="3"/>
      <c r="M218" s="3"/>
      <c r="N218" s="3"/>
      <c r="O218" s="3"/>
      <c r="P218" s="34">
        <f t="shared" si="13"/>
        <v>645469324</v>
      </c>
      <c r="Q218" s="165">
        <v>439944256</v>
      </c>
      <c r="R218" s="3">
        <f>IFERROR(VLOOKUP(D218,[9]ServNOMINA!$F$16:$M$112,8,0),0)</f>
        <v>0</v>
      </c>
      <c r="S218" s="3">
        <f>IFERROR(VLOOKUP(D218,[9]ServOTROS!$F$16:$M$112,8,0),0)</f>
        <v>0</v>
      </c>
      <c r="T218" s="3">
        <f>IFERROR(VLOOKUP(D218,[9]CANCEL!$F$16:$M$48,8,0),0)</f>
        <v>0</v>
      </c>
      <c r="U218" s="3">
        <f>IFERROR(VLOOKUP(B218,[10]Aaf_PENSION!$C$16:$M$112,11,0)+VLOOKUP(B218,[11]Aaf_PENSION!$C$16:$M$112,11,0),0)</f>
        <v>0</v>
      </c>
      <c r="V218" s="3">
        <f>IFERROR(VLOOKUP(B218,[10]Aaf_SALUD!$C$16:$M$112,11,0)+VLOOKUP(B218,[11]Aaf_SALUD!$C$16:$M$112,11,0),0)</f>
        <v>0</v>
      </c>
      <c r="W218" s="3">
        <f>IFERROR(VLOOKUP(D218,[9]CALIDAD!$F$16:$M$1122,8,0),0)</f>
        <v>29360724</v>
      </c>
      <c r="X218" s="3"/>
      <c r="Y218" s="3">
        <f>IFERROR(VLOOKUP(B218,[10]Ap_CESANTIAS!$C$16:$M$112,11,0)+VLOOKUP(B218,[11]Ap_CESANTIAS!$C$16:$M$112,11,0),0)</f>
        <v>0</v>
      </c>
      <c r="Z218" s="3">
        <f>IFERROR(VLOOKUP(B218,[10]Ap_PENSION!$C$16:$M$112,11,0)+VLOOKUP(B218,[11]Ap_PENSION!$C$16:$M$112,11,0),0)</f>
        <v>0</v>
      </c>
      <c r="AA218" s="3">
        <f>IFERROR(VLOOKUP(B218,[10]Ap_SALUD!$C$16:$M$112,11,0)+VLOOKUP(B218,[11]Ap_SALUD!$C$16:$M$112,11,0),0)</f>
        <v>0</v>
      </c>
      <c r="AB218" s="3"/>
      <c r="AC218" s="36">
        <f t="shared" si="12"/>
        <v>29360724</v>
      </c>
      <c r="AD218" s="37">
        <f t="shared" si="15"/>
        <v>176164344</v>
      </c>
      <c r="AE218" s="144" t="e">
        <f>VLOOKUP(D218,[12]REPNCT004ReporteAuxiliarContabl!$V$21:$W$1157,2,0)</f>
        <v>#N/A</v>
      </c>
      <c r="AF218" s="167" t="e">
        <f t="shared" si="14"/>
        <v>#N/A</v>
      </c>
      <c r="AG218" s="144"/>
      <c r="AI218" s="144"/>
    </row>
    <row r="219" spans="1:35" x14ac:dyDescent="0.25">
      <c r="A219" s="29">
        <v>207</v>
      </c>
      <c r="B219" s="61"/>
      <c r="C219" s="143" t="str">
        <f>VLOOKUP(D219,[8]Hoja1!$A$2:$B$1115,2,0)</f>
        <v>05861</v>
      </c>
      <c r="D219" s="31">
        <v>890980764</v>
      </c>
      <c r="E219" s="31">
        <v>216105861</v>
      </c>
      <c r="F219" s="61" t="s">
        <v>417</v>
      </c>
      <c r="G219" s="33">
        <v>0</v>
      </c>
      <c r="H219" s="33">
        <v>0</v>
      </c>
      <c r="I219" s="3">
        <v>120730468</v>
      </c>
      <c r="J219" s="3">
        <v>132096247</v>
      </c>
      <c r="K219" s="3">
        <v>0</v>
      </c>
      <c r="L219" s="3"/>
      <c r="M219" s="3"/>
      <c r="N219" s="3"/>
      <c r="O219" s="3"/>
      <c r="P219" s="34">
        <f t="shared" si="13"/>
        <v>252826715</v>
      </c>
      <c r="Q219" s="165">
        <v>182400607</v>
      </c>
      <c r="R219" s="3">
        <f>IFERROR(VLOOKUP(D219,[9]ServNOMINA!$F$16:$M$112,8,0),0)</f>
        <v>0</v>
      </c>
      <c r="S219" s="3">
        <f>IFERROR(VLOOKUP(D219,[9]ServOTROS!$F$16:$M$112,8,0),0)</f>
        <v>0</v>
      </c>
      <c r="T219" s="3">
        <f>IFERROR(VLOOKUP(D219,[9]CANCEL!$F$16:$M$48,8,0),0)</f>
        <v>0</v>
      </c>
      <c r="U219" s="3">
        <f>IFERROR(VLOOKUP(B219,[10]Aaf_PENSION!$C$16:$M$112,11,0)+VLOOKUP(B219,[11]Aaf_PENSION!$C$16:$M$112,11,0),0)</f>
        <v>0</v>
      </c>
      <c r="V219" s="3">
        <f>IFERROR(VLOOKUP(B219,[10]Aaf_SALUD!$C$16:$M$112,11,0)+VLOOKUP(B219,[11]Aaf_SALUD!$C$16:$M$112,11,0),0)</f>
        <v>0</v>
      </c>
      <c r="W219" s="3">
        <f>IFERROR(VLOOKUP(D219,[9]CALIDAD!$F$16:$M$1122,8,0),0)</f>
        <v>10060872</v>
      </c>
      <c r="X219" s="3"/>
      <c r="Y219" s="3">
        <f>IFERROR(VLOOKUP(B219,[10]Ap_CESANTIAS!$C$16:$M$112,11,0)+VLOOKUP(B219,[11]Ap_CESANTIAS!$C$16:$M$112,11,0),0)</f>
        <v>0</v>
      </c>
      <c r="Z219" s="3">
        <f>IFERROR(VLOOKUP(B219,[10]Ap_PENSION!$C$16:$M$112,11,0)+VLOOKUP(B219,[11]Ap_PENSION!$C$16:$M$112,11,0),0)</f>
        <v>0</v>
      </c>
      <c r="AA219" s="3">
        <f>IFERROR(VLOOKUP(B219,[10]Ap_SALUD!$C$16:$M$112,11,0)+VLOOKUP(B219,[11]Ap_SALUD!$C$16:$M$112,11,0),0)</f>
        <v>0</v>
      </c>
      <c r="AB219" s="3"/>
      <c r="AC219" s="36">
        <f t="shared" si="12"/>
        <v>10060872</v>
      </c>
      <c r="AD219" s="37">
        <f t="shared" si="15"/>
        <v>60365236</v>
      </c>
      <c r="AE219" s="144" t="e">
        <f>VLOOKUP(D219,[12]REPNCT004ReporteAuxiliarContabl!$V$21:$W$1157,2,0)</f>
        <v>#N/A</v>
      </c>
      <c r="AF219" s="167" t="e">
        <f t="shared" si="14"/>
        <v>#N/A</v>
      </c>
      <c r="AG219" s="144"/>
      <c r="AI219" s="144"/>
    </row>
    <row r="220" spans="1:35" x14ac:dyDescent="0.25">
      <c r="A220" s="38">
        <v>208</v>
      </c>
      <c r="B220" s="61"/>
      <c r="C220" s="143" t="str">
        <f>VLOOKUP(D220,[8]Hoja1!$A$2:$B$1115,2,0)</f>
        <v>05873</v>
      </c>
      <c r="D220" s="31">
        <v>800020665</v>
      </c>
      <c r="E220" s="31">
        <v>217305873</v>
      </c>
      <c r="F220" s="61" t="s">
        <v>418</v>
      </c>
      <c r="G220" s="33">
        <v>0</v>
      </c>
      <c r="H220" s="33">
        <v>0</v>
      </c>
      <c r="I220" s="3">
        <v>643676104</v>
      </c>
      <c r="J220" s="3">
        <v>398314839</v>
      </c>
      <c r="K220" s="3">
        <v>0</v>
      </c>
      <c r="L220" s="3"/>
      <c r="M220" s="3"/>
      <c r="N220" s="3"/>
      <c r="O220" s="3"/>
      <c r="P220" s="34">
        <f t="shared" si="13"/>
        <v>1041990943</v>
      </c>
      <c r="Q220" s="165">
        <v>666513214</v>
      </c>
      <c r="R220" s="3">
        <f>IFERROR(VLOOKUP(D220,[9]ServNOMINA!$F$16:$M$112,8,0),0)</f>
        <v>0</v>
      </c>
      <c r="S220" s="3">
        <f>IFERROR(VLOOKUP(D220,[9]ServOTROS!$F$16:$M$112,8,0),0)</f>
        <v>0</v>
      </c>
      <c r="T220" s="3">
        <f>IFERROR(VLOOKUP(D220,[9]CANCEL!$F$16:$M$48,8,0),0)</f>
        <v>0</v>
      </c>
      <c r="U220" s="3">
        <f>IFERROR(VLOOKUP(B220,[10]Aaf_PENSION!$C$16:$M$112,11,0)+VLOOKUP(B220,[11]Aaf_PENSION!$C$16:$M$112,11,0),0)</f>
        <v>0</v>
      </c>
      <c r="V220" s="3">
        <f>IFERROR(VLOOKUP(B220,[10]Aaf_SALUD!$C$16:$M$112,11,0)+VLOOKUP(B220,[11]Aaf_SALUD!$C$16:$M$112,11,0),0)</f>
        <v>0</v>
      </c>
      <c r="W220" s="3">
        <f>IFERROR(VLOOKUP(D220,[9]CALIDAD!$F$16:$M$1122,8,0),0)</f>
        <v>53639675</v>
      </c>
      <c r="X220" s="3"/>
      <c r="Y220" s="3">
        <f>IFERROR(VLOOKUP(B220,[10]Ap_CESANTIAS!$C$16:$M$112,11,0)+VLOOKUP(B220,[11]Ap_CESANTIAS!$C$16:$M$112,11,0),0)</f>
        <v>0</v>
      </c>
      <c r="Z220" s="3">
        <f>IFERROR(VLOOKUP(B220,[10]Ap_PENSION!$C$16:$M$112,11,0)+VLOOKUP(B220,[11]Ap_PENSION!$C$16:$M$112,11,0),0)</f>
        <v>0</v>
      </c>
      <c r="AA220" s="3">
        <f>IFERROR(VLOOKUP(B220,[10]Ap_SALUD!$C$16:$M$112,11,0)+VLOOKUP(B220,[11]Ap_SALUD!$C$16:$M$112,11,0),0)</f>
        <v>0</v>
      </c>
      <c r="AB220" s="3"/>
      <c r="AC220" s="36">
        <f t="shared" si="12"/>
        <v>53639675</v>
      </c>
      <c r="AD220" s="37">
        <f t="shared" si="15"/>
        <v>321838054</v>
      </c>
      <c r="AE220" s="144" t="e">
        <f>VLOOKUP(D220,[12]REPNCT004ReporteAuxiliarContabl!$V$21:$W$1157,2,0)</f>
        <v>#N/A</v>
      </c>
      <c r="AF220" s="167" t="e">
        <f t="shared" si="14"/>
        <v>#N/A</v>
      </c>
      <c r="AG220" s="144"/>
      <c r="AI220" s="144"/>
    </row>
    <row r="221" spans="1:35" x14ac:dyDescent="0.25">
      <c r="A221" s="29">
        <v>209</v>
      </c>
      <c r="B221" s="61"/>
      <c r="C221" s="143" t="str">
        <f>VLOOKUP(D221,[8]Hoja1!$A$2:$B$1115,2,0)</f>
        <v>05885</v>
      </c>
      <c r="D221" s="31">
        <v>890980964</v>
      </c>
      <c r="E221" s="31">
        <v>218505885</v>
      </c>
      <c r="F221" s="61" t="s">
        <v>419</v>
      </c>
      <c r="G221" s="33">
        <v>0</v>
      </c>
      <c r="H221" s="33">
        <v>0</v>
      </c>
      <c r="I221" s="3">
        <v>145371640</v>
      </c>
      <c r="J221" s="3">
        <v>119548542</v>
      </c>
      <c r="K221" s="3">
        <v>0</v>
      </c>
      <c r="L221" s="3"/>
      <c r="M221" s="3"/>
      <c r="N221" s="3"/>
      <c r="O221" s="3"/>
      <c r="P221" s="34">
        <f t="shared" si="13"/>
        <v>264920182</v>
      </c>
      <c r="Q221" s="165">
        <v>180120057</v>
      </c>
      <c r="R221" s="3">
        <f>IFERROR(VLOOKUP(D221,[9]ServNOMINA!$F$16:$M$112,8,0),0)</f>
        <v>0</v>
      </c>
      <c r="S221" s="3">
        <f>IFERROR(VLOOKUP(D221,[9]ServOTROS!$F$16:$M$112,8,0),0)</f>
        <v>0</v>
      </c>
      <c r="T221" s="3">
        <f>IFERROR(VLOOKUP(D221,[9]CANCEL!$F$16:$M$48,8,0),0)</f>
        <v>0</v>
      </c>
      <c r="U221" s="3">
        <f>IFERROR(VLOOKUP(B221,[10]Aaf_PENSION!$C$16:$M$112,11,0)+VLOOKUP(B221,[11]Aaf_PENSION!$C$16:$M$112,11,0),0)</f>
        <v>0</v>
      </c>
      <c r="V221" s="3">
        <f>IFERROR(VLOOKUP(B221,[10]Aaf_SALUD!$C$16:$M$112,11,0)+VLOOKUP(B221,[11]Aaf_SALUD!$C$16:$M$112,11,0),0)</f>
        <v>0</v>
      </c>
      <c r="W221" s="3">
        <f>IFERROR(VLOOKUP(D221,[9]CALIDAD!$F$16:$M$1122,8,0),0)</f>
        <v>12114303</v>
      </c>
      <c r="X221" s="3"/>
      <c r="Y221" s="3">
        <f>IFERROR(VLOOKUP(B221,[10]Ap_CESANTIAS!$C$16:$M$112,11,0)+VLOOKUP(B221,[11]Ap_CESANTIAS!$C$16:$M$112,11,0),0)</f>
        <v>0</v>
      </c>
      <c r="Z221" s="3">
        <f>IFERROR(VLOOKUP(B221,[10]Ap_PENSION!$C$16:$M$112,11,0)+VLOOKUP(B221,[11]Ap_PENSION!$C$16:$M$112,11,0),0)</f>
        <v>0</v>
      </c>
      <c r="AA221" s="3">
        <f>IFERROR(VLOOKUP(B221,[10]Ap_SALUD!$C$16:$M$112,11,0)+VLOOKUP(B221,[11]Ap_SALUD!$C$16:$M$112,11,0),0)</f>
        <v>0</v>
      </c>
      <c r="AB221" s="3"/>
      <c r="AC221" s="36">
        <f t="shared" si="12"/>
        <v>12114303</v>
      </c>
      <c r="AD221" s="37">
        <f t="shared" si="15"/>
        <v>72685822</v>
      </c>
      <c r="AE221" s="144" t="e">
        <f>VLOOKUP(D221,[12]REPNCT004ReporteAuxiliarContabl!$V$21:$W$1157,2,0)</f>
        <v>#N/A</v>
      </c>
      <c r="AF221" s="167" t="e">
        <f t="shared" si="14"/>
        <v>#N/A</v>
      </c>
      <c r="AG221" s="144"/>
      <c r="AI221" s="144"/>
    </row>
    <row r="222" spans="1:35" x14ac:dyDescent="0.25">
      <c r="A222" s="38">
        <v>210</v>
      </c>
      <c r="B222" s="61"/>
      <c r="C222" s="143" t="str">
        <f>VLOOKUP(D222,[8]Hoja1!$A$2:$B$1115,2,0)</f>
        <v>05887</v>
      </c>
      <c r="D222" s="31">
        <v>890980096</v>
      </c>
      <c r="E222" s="31">
        <v>218705887</v>
      </c>
      <c r="F222" s="61" t="s">
        <v>420</v>
      </c>
      <c r="G222" s="33">
        <v>0</v>
      </c>
      <c r="H222" s="33">
        <v>0</v>
      </c>
      <c r="I222" s="3">
        <v>641830864</v>
      </c>
      <c r="J222" s="3">
        <v>726185231</v>
      </c>
      <c r="K222" s="3">
        <v>0</v>
      </c>
      <c r="L222" s="3"/>
      <c r="M222" s="3"/>
      <c r="N222" s="3"/>
      <c r="O222" s="3"/>
      <c r="P222" s="34">
        <f t="shared" si="13"/>
        <v>1368016095</v>
      </c>
      <c r="Q222" s="165">
        <v>993614756</v>
      </c>
      <c r="R222" s="3">
        <f>IFERROR(VLOOKUP(D222,[9]ServNOMINA!$F$16:$M$112,8,0),0)</f>
        <v>0</v>
      </c>
      <c r="S222" s="3">
        <f>IFERROR(VLOOKUP(D222,[9]ServOTROS!$F$16:$M$112,8,0),0)</f>
        <v>0</v>
      </c>
      <c r="T222" s="3">
        <f>IFERROR(VLOOKUP(D222,[9]CANCEL!$F$16:$M$48,8,0),0)</f>
        <v>0</v>
      </c>
      <c r="U222" s="3">
        <f>IFERROR(VLOOKUP(B222,[10]Aaf_PENSION!$C$16:$M$112,11,0)+VLOOKUP(B222,[11]Aaf_PENSION!$C$16:$M$112,11,0),0)</f>
        <v>0</v>
      </c>
      <c r="V222" s="3">
        <f>IFERROR(VLOOKUP(B222,[10]Aaf_SALUD!$C$16:$M$112,11,0)+VLOOKUP(B222,[11]Aaf_SALUD!$C$16:$M$112,11,0),0)</f>
        <v>0</v>
      </c>
      <c r="W222" s="3">
        <f>IFERROR(VLOOKUP(D222,[9]CALIDAD!$F$16:$M$1122,8,0),0)</f>
        <v>53485905</v>
      </c>
      <c r="X222" s="3"/>
      <c r="Y222" s="3">
        <f>IFERROR(VLOOKUP(B222,[10]Ap_CESANTIAS!$C$16:$M$112,11,0)+VLOOKUP(B222,[11]Ap_CESANTIAS!$C$16:$M$112,11,0),0)</f>
        <v>0</v>
      </c>
      <c r="Z222" s="3">
        <f>IFERROR(VLOOKUP(B222,[10]Ap_PENSION!$C$16:$M$112,11,0)+VLOOKUP(B222,[11]Ap_PENSION!$C$16:$M$112,11,0),0)</f>
        <v>0</v>
      </c>
      <c r="AA222" s="3">
        <f>IFERROR(VLOOKUP(B222,[10]Ap_SALUD!$C$16:$M$112,11,0)+VLOOKUP(B222,[11]Ap_SALUD!$C$16:$M$112,11,0),0)</f>
        <v>0</v>
      </c>
      <c r="AB222" s="3"/>
      <c r="AC222" s="36">
        <f t="shared" si="12"/>
        <v>53485905</v>
      </c>
      <c r="AD222" s="37">
        <f t="shared" si="15"/>
        <v>320915434</v>
      </c>
      <c r="AE222" s="144" t="e">
        <f>VLOOKUP(D222,[12]REPNCT004ReporteAuxiliarContabl!$V$21:$W$1157,2,0)</f>
        <v>#N/A</v>
      </c>
      <c r="AF222" s="167" t="e">
        <f t="shared" si="14"/>
        <v>#N/A</v>
      </c>
      <c r="AG222" s="144"/>
      <c r="AI222" s="144"/>
    </row>
    <row r="223" spans="1:35" x14ac:dyDescent="0.25">
      <c r="A223" s="29">
        <v>211</v>
      </c>
      <c r="B223" s="61"/>
      <c r="C223" s="143" t="str">
        <f>VLOOKUP(D223,[8]Hoja1!$A$2:$B$1115,2,0)</f>
        <v>05890</v>
      </c>
      <c r="D223" s="31">
        <v>890984030</v>
      </c>
      <c r="E223" s="31">
        <v>219005890</v>
      </c>
      <c r="F223" s="61" t="s">
        <v>421</v>
      </c>
      <c r="G223" s="33">
        <v>0</v>
      </c>
      <c r="H223" s="33">
        <v>0</v>
      </c>
      <c r="I223" s="3">
        <v>352000240</v>
      </c>
      <c r="J223" s="3">
        <v>344956374</v>
      </c>
      <c r="K223" s="3">
        <v>0</v>
      </c>
      <c r="L223" s="3"/>
      <c r="M223" s="3"/>
      <c r="N223" s="3"/>
      <c r="O223" s="3"/>
      <c r="P223" s="34">
        <f t="shared" si="13"/>
        <v>696956614</v>
      </c>
      <c r="Q223" s="165">
        <v>491623139</v>
      </c>
      <c r="R223" s="3">
        <f>IFERROR(VLOOKUP(D223,[9]ServNOMINA!$F$16:$M$112,8,0),0)</f>
        <v>0</v>
      </c>
      <c r="S223" s="3">
        <f>IFERROR(VLOOKUP(D223,[9]ServOTROS!$F$16:$M$112,8,0),0)</f>
        <v>0</v>
      </c>
      <c r="T223" s="3">
        <f>IFERROR(VLOOKUP(D223,[9]CANCEL!$F$16:$M$48,8,0),0)</f>
        <v>0</v>
      </c>
      <c r="U223" s="3">
        <f>IFERROR(VLOOKUP(B223,[10]Aaf_PENSION!$C$16:$M$112,11,0)+VLOOKUP(B223,[11]Aaf_PENSION!$C$16:$M$112,11,0),0)</f>
        <v>0</v>
      </c>
      <c r="V223" s="3">
        <f>IFERROR(VLOOKUP(B223,[10]Aaf_SALUD!$C$16:$M$112,11,0)+VLOOKUP(B223,[11]Aaf_SALUD!$C$16:$M$112,11,0),0)</f>
        <v>0</v>
      </c>
      <c r="W223" s="3">
        <f>IFERROR(VLOOKUP(D223,[9]CALIDAD!$F$16:$M$1122,8,0),0)</f>
        <v>29333353</v>
      </c>
      <c r="X223" s="3"/>
      <c r="Y223" s="3">
        <f>IFERROR(VLOOKUP(B223,[10]Ap_CESANTIAS!$C$16:$M$112,11,0)+VLOOKUP(B223,[11]Ap_CESANTIAS!$C$16:$M$112,11,0),0)</f>
        <v>0</v>
      </c>
      <c r="Z223" s="3">
        <f>IFERROR(VLOOKUP(B223,[10]Ap_PENSION!$C$16:$M$112,11,0)+VLOOKUP(B223,[11]Ap_PENSION!$C$16:$M$112,11,0),0)</f>
        <v>0</v>
      </c>
      <c r="AA223" s="3">
        <f>IFERROR(VLOOKUP(B223,[10]Ap_SALUD!$C$16:$M$112,11,0)+VLOOKUP(B223,[11]Ap_SALUD!$C$16:$M$112,11,0),0)</f>
        <v>0</v>
      </c>
      <c r="AB223" s="3"/>
      <c r="AC223" s="36">
        <f t="shared" si="12"/>
        <v>29333353</v>
      </c>
      <c r="AD223" s="37">
        <f t="shared" si="15"/>
        <v>176000122</v>
      </c>
      <c r="AE223" s="144" t="e">
        <f>VLOOKUP(D223,[12]REPNCT004ReporteAuxiliarContabl!$V$21:$W$1157,2,0)</f>
        <v>#N/A</v>
      </c>
      <c r="AF223" s="167" t="e">
        <f t="shared" si="14"/>
        <v>#N/A</v>
      </c>
      <c r="AG223" s="144"/>
      <c r="AI223" s="144"/>
    </row>
    <row r="224" spans="1:35" x14ac:dyDescent="0.25">
      <c r="A224" s="38">
        <v>212</v>
      </c>
      <c r="B224" s="61"/>
      <c r="C224" s="143" t="str">
        <f>VLOOKUP(D224,[8]Hoja1!$A$2:$B$1115,2,0)</f>
        <v>05893</v>
      </c>
      <c r="D224" s="31">
        <v>890984265</v>
      </c>
      <c r="E224" s="31">
        <v>219305893</v>
      </c>
      <c r="F224" s="61" t="s">
        <v>422</v>
      </c>
      <c r="G224" s="33">
        <v>0</v>
      </c>
      <c r="H224" s="33">
        <v>0</v>
      </c>
      <c r="I224" s="3">
        <v>503766400</v>
      </c>
      <c r="J224" s="3">
        <v>436049238</v>
      </c>
      <c r="K224" s="3">
        <v>0</v>
      </c>
      <c r="L224" s="3"/>
      <c r="M224" s="3"/>
      <c r="N224" s="3"/>
      <c r="O224" s="3"/>
      <c r="P224" s="34">
        <f t="shared" si="13"/>
        <v>939815638</v>
      </c>
      <c r="Q224" s="165">
        <v>645951903</v>
      </c>
      <c r="R224" s="3">
        <f>IFERROR(VLOOKUP(D224,[9]ServNOMINA!$F$16:$M$112,8,0),0)</f>
        <v>0</v>
      </c>
      <c r="S224" s="3">
        <f>IFERROR(VLOOKUP(D224,[9]ServOTROS!$F$16:$M$112,8,0),0)</f>
        <v>0</v>
      </c>
      <c r="T224" s="3">
        <f>IFERROR(VLOOKUP(D224,[9]CANCEL!$F$16:$M$48,8,0),0)</f>
        <v>0</v>
      </c>
      <c r="U224" s="3">
        <f>IFERROR(VLOOKUP(B224,[10]Aaf_PENSION!$C$16:$M$112,11,0)+VLOOKUP(B224,[11]Aaf_PENSION!$C$16:$M$112,11,0),0)</f>
        <v>0</v>
      </c>
      <c r="V224" s="3">
        <f>IFERROR(VLOOKUP(B224,[10]Aaf_SALUD!$C$16:$M$112,11,0)+VLOOKUP(B224,[11]Aaf_SALUD!$C$16:$M$112,11,0),0)</f>
        <v>0</v>
      </c>
      <c r="W224" s="3">
        <f>IFERROR(VLOOKUP(D224,[9]CALIDAD!$F$16:$M$1122,8,0),0)</f>
        <v>41980533</v>
      </c>
      <c r="X224" s="3"/>
      <c r="Y224" s="3">
        <f>IFERROR(VLOOKUP(B224,[10]Ap_CESANTIAS!$C$16:$M$112,11,0)+VLOOKUP(B224,[11]Ap_CESANTIAS!$C$16:$M$112,11,0),0)</f>
        <v>0</v>
      </c>
      <c r="Z224" s="3">
        <f>IFERROR(VLOOKUP(B224,[10]Ap_PENSION!$C$16:$M$112,11,0)+VLOOKUP(B224,[11]Ap_PENSION!$C$16:$M$112,11,0),0)</f>
        <v>0</v>
      </c>
      <c r="AA224" s="3">
        <f>IFERROR(VLOOKUP(B224,[10]Ap_SALUD!$C$16:$M$112,11,0)+VLOOKUP(B224,[11]Ap_SALUD!$C$16:$M$112,11,0),0)</f>
        <v>0</v>
      </c>
      <c r="AB224" s="3"/>
      <c r="AC224" s="36">
        <f t="shared" si="12"/>
        <v>41980533</v>
      </c>
      <c r="AD224" s="37">
        <f t="shared" si="15"/>
        <v>251883202</v>
      </c>
      <c r="AE224" s="144" t="e">
        <f>VLOOKUP(D224,[12]REPNCT004ReporteAuxiliarContabl!$V$21:$W$1157,2,0)</f>
        <v>#N/A</v>
      </c>
      <c r="AF224" s="167" t="e">
        <f t="shared" si="14"/>
        <v>#N/A</v>
      </c>
      <c r="AG224" s="144"/>
      <c r="AI224" s="144"/>
    </row>
    <row r="225" spans="1:35" x14ac:dyDescent="0.25">
      <c r="A225" s="29">
        <v>213</v>
      </c>
      <c r="B225" s="61"/>
      <c r="C225" s="143" t="str">
        <f>VLOOKUP(D225,[8]Hoja1!$A$2:$B$1115,2,0)</f>
        <v>05895</v>
      </c>
      <c r="D225" s="31">
        <v>890981150</v>
      </c>
      <c r="E225" s="31">
        <v>219505895</v>
      </c>
      <c r="F225" s="61" t="s">
        <v>423</v>
      </c>
      <c r="G225" s="33">
        <v>0</v>
      </c>
      <c r="H225" s="33">
        <v>0</v>
      </c>
      <c r="I225" s="3">
        <v>1244833136</v>
      </c>
      <c r="J225" s="3">
        <v>850246636</v>
      </c>
      <c r="K225" s="3">
        <v>0</v>
      </c>
      <c r="L225" s="3"/>
      <c r="M225" s="3"/>
      <c r="N225" s="3"/>
      <c r="O225" s="3"/>
      <c r="P225" s="34">
        <f t="shared" si="13"/>
        <v>2095079772</v>
      </c>
      <c r="Q225" s="165">
        <v>1368927111</v>
      </c>
      <c r="R225" s="3">
        <f>IFERROR(VLOOKUP(D225,[9]ServNOMINA!$F$16:$M$112,8,0),0)</f>
        <v>0</v>
      </c>
      <c r="S225" s="3">
        <f>IFERROR(VLOOKUP(D225,[9]ServOTROS!$F$16:$M$112,8,0),0)</f>
        <v>0</v>
      </c>
      <c r="T225" s="3">
        <f>IFERROR(VLOOKUP(D225,[9]CANCEL!$F$16:$M$48,8,0),0)</f>
        <v>0</v>
      </c>
      <c r="U225" s="3">
        <f>IFERROR(VLOOKUP(B225,[10]Aaf_PENSION!$C$16:$M$112,11,0)+VLOOKUP(B225,[11]Aaf_PENSION!$C$16:$M$112,11,0),0)</f>
        <v>0</v>
      </c>
      <c r="V225" s="3">
        <f>IFERROR(VLOOKUP(B225,[10]Aaf_SALUD!$C$16:$M$112,11,0)+VLOOKUP(B225,[11]Aaf_SALUD!$C$16:$M$112,11,0),0)</f>
        <v>0</v>
      </c>
      <c r="W225" s="3">
        <f>IFERROR(VLOOKUP(D225,[9]CALIDAD!$F$16:$M$1122,8,0),0)</f>
        <v>103736095</v>
      </c>
      <c r="X225" s="3"/>
      <c r="Y225" s="3">
        <f>IFERROR(VLOOKUP(B225,[10]Ap_CESANTIAS!$C$16:$M$112,11,0)+VLOOKUP(B225,[11]Ap_CESANTIAS!$C$16:$M$112,11,0),0)</f>
        <v>0</v>
      </c>
      <c r="Z225" s="3">
        <f>IFERROR(VLOOKUP(B225,[10]Ap_PENSION!$C$16:$M$112,11,0)+VLOOKUP(B225,[11]Ap_PENSION!$C$16:$M$112,11,0),0)</f>
        <v>0</v>
      </c>
      <c r="AA225" s="3">
        <f>IFERROR(VLOOKUP(B225,[10]Ap_SALUD!$C$16:$M$112,11,0)+VLOOKUP(B225,[11]Ap_SALUD!$C$16:$M$112,11,0),0)</f>
        <v>0</v>
      </c>
      <c r="AB225" s="3"/>
      <c r="AC225" s="36">
        <f t="shared" si="12"/>
        <v>103736095</v>
      </c>
      <c r="AD225" s="37">
        <f t="shared" si="15"/>
        <v>622416566</v>
      </c>
      <c r="AE225" s="144" t="e">
        <f>VLOOKUP(D225,[12]REPNCT004ReporteAuxiliarContabl!$V$21:$W$1157,2,0)</f>
        <v>#N/A</v>
      </c>
      <c r="AF225" s="167" t="e">
        <f t="shared" si="14"/>
        <v>#N/A</v>
      </c>
      <c r="AG225" s="144"/>
      <c r="AI225" s="144"/>
    </row>
    <row r="226" spans="1:35" x14ac:dyDescent="0.25">
      <c r="A226" s="38">
        <v>214</v>
      </c>
      <c r="B226" s="61"/>
      <c r="C226" s="143" t="str">
        <f>VLOOKUP(D226,[8]Hoja1!$A$2:$B$1115,2,0)</f>
        <v>08078</v>
      </c>
      <c r="D226" s="31">
        <v>890112371</v>
      </c>
      <c r="E226" s="31">
        <v>217808078</v>
      </c>
      <c r="F226" s="61" t="s">
        <v>424</v>
      </c>
      <c r="G226" s="33">
        <v>0</v>
      </c>
      <c r="H226" s="33">
        <v>0</v>
      </c>
      <c r="I226" s="3">
        <v>971494896</v>
      </c>
      <c r="J226" s="3">
        <v>1124693692</v>
      </c>
      <c r="K226" s="3">
        <v>0</v>
      </c>
      <c r="L226" s="3"/>
      <c r="M226" s="3"/>
      <c r="N226" s="3"/>
      <c r="O226" s="3"/>
      <c r="P226" s="34">
        <f t="shared" si="13"/>
        <v>2096188588</v>
      </c>
      <c r="Q226" s="165">
        <v>1529483232</v>
      </c>
      <c r="R226" s="3">
        <f>IFERROR(VLOOKUP(D226,[9]ServNOMINA!$F$16:$M$112,8,0),0)</f>
        <v>0</v>
      </c>
      <c r="S226" s="3">
        <f>IFERROR(VLOOKUP(D226,[9]ServOTROS!$F$16:$M$112,8,0),0)</f>
        <v>0</v>
      </c>
      <c r="T226" s="3">
        <f>IFERROR(VLOOKUP(D226,[9]CANCEL!$F$16:$M$48,8,0),0)</f>
        <v>0</v>
      </c>
      <c r="U226" s="3">
        <f>IFERROR(VLOOKUP(B226,[10]Aaf_PENSION!$C$16:$M$112,11,0)+VLOOKUP(B226,[11]Aaf_PENSION!$C$16:$M$112,11,0),0)</f>
        <v>0</v>
      </c>
      <c r="V226" s="3">
        <f>IFERROR(VLOOKUP(B226,[10]Aaf_SALUD!$C$16:$M$112,11,0)+VLOOKUP(B226,[11]Aaf_SALUD!$C$16:$M$112,11,0),0)</f>
        <v>0</v>
      </c>
      <c r="W226" s="3">
        <f>IFERROR(VLOOKUP(D226,[9]CALIDAD!$F$16:$M$1122,8,0),0)</f>
        <v>80957908</v>
      </c>
      <c r="X226" s="3"/>
      <c r="Y226" s="3">
        <f>IFERROR(VLOOKUP(B226,[10]Ap_CESANTIAS!$C$16:$M$112,11,0)+VLOOKUP(B226,[11]Ap_CESANTIAS!$C$16:$M$112,11,0),0)</f>
        <v>0</v>
      </c>
      <c r="Z226" s="3">
        <f>IFERROR(VLOOKUP(B226,[10]Ap_PENSION!$C$16:$M$112,11,0)+VLOOKUP(B226,[11]Ap_PENSION!$C$16:$M$112,11,0),0)</f>
        <v>0</v>
      </c>
      <c r="AA226" s="3">
        <f>IFERROR(VLOOKUP(B226,[10]Ap_SALUD!$C$16:$M$112,11,0)+VLOOKUP(B226,[11]Ap_SALUD!$C$16:$M$112,11,0),0)</f>
        <v>0</v>
      </c>
      <c r="AB226" s="3"/>
      <c r="AC226" s="36">
        <f t="shared" si="12"/>
        <v>80957908</v>
      </c>
      <c r="AD226" s="37">
        <f t="shared" si="15"/>
        <v>485747448</v>
      </c>
      <c r="AE226" s="144" t="e">
        <f>VLOOKUP(D226,[12]REPNCT004ReporteAuxiliarContabl!$V$21:$W$1157,2,0)</f>
        <v>#N/A</v>
      </c>
      <c r="AF226" s="167" t="e">
        <f t="shared" si="14"/>
        <v>#N/A</v>
      </c>
      <c r="AG226" s="144"/>
      <c r="AI226" s="144"/>
    </row>
    <row r="227" spans="1:35" x14ac:dyDescent="0.25">
      <c r="A227" s="29">
        <v>215</v>
      </c>
      <c r="B227" s="61"/>
      <c r="C227" s="143" t="str">
        <f>VLOOKUP(D227,[8]Hoja1!$A$2:$B$1115,2,0)</f>
        <v>08137</v>
      </c>
      <c r="D227" s="31">
        <v>800094462</v>
      </c>
      <c r="E227" s="31">
        <v>213708137</v>
      </c>
      <c r="F227" s="61" t="s">
        <v>425</v>
      </c>
      <c r="G227" s="33">
        <v>0</v>
      </c>
      <c r="H227" s="33">
        <v>0</v>
      </c>
      <c r="I227" s="3">
        <v>750646208</v>
      </c>
      <c r="J227" s="3">
        <v>709330336</v>
      </c>
      <c r="K227" s="3">
        <v>0</v>
      </c>
      <c r="L227" s="3"/>
      <c r="M227" s="3"/>
      <c r="N227" s="3"/>
      <c r="O227" s="3"/>
      <c r="P227" s="34">
        <f t="shared" si="13"/>
        <v>1459976544</v>
      </c>
      <c r="Q227" s="165">
        <v>1022099591</v>
      </c>
      <c r="R227" s="3">
        <f>IFERROR(VLOOKUP(D227,[9]ServNOMINA!$F$16:$M$112,8,0),0)</f>
        <v>0</v>
      </c>
      <c r="S227" s="3">
        <f>IFERROR(VLOOKUP(D227,[9]ServOTROS!$F$16:$M$112,8,0),0)</f>
        <v>0</v>
      </c>
      <c r="T227" s="3">
        <f>IFERROR(VLOOKUP(D227,[9]CANCEL!$F$16:$M$48,8,0),0)</f>
        <v>0</v>
      </c>
      <c r="U227" s="3">
        <f>IFERROR(VLOOKUP(B227,[10]Aaf_PENSION!$C$16:$M$112,11,0)+VLOOKUP(B227,[11]Aaf_PENSION!$C$16:$M$112,11,0),0)</f>
        <v>0</v>
      </c>
      <c r="V227" s="3">
        <f>IFERROR(VLOOKUP(B227,[10]Aaf_SALUD!$C$16:$M$112,11,0)+VLOOKUP(B227,[11]Aaf_SALUD!$C$16:$M$112,11,0),0)</f>
        <v>0</v>
      </c>
      <c r="W227" s="3">
        <f>IFERROR(VLOOKUP(D227,[9]CALIDAD!$F$16:$M$1122,8,0),0)</f>
        <v>62553851</v>
      </c>
      <c r="X227" s="3"/>
      <c r="Y227" s="3">
        <f>IFERROR(VLOOKUP(B227,[10]Ap_CESANTIAS!$C$16:$M$112,11,0)+VLOOKUP(B227,[11]Ap_CESANTIAS!$C$16:$M$112,11,0),0)</f>
        <v>0</v>
      </c>
      <c r="Z227" s="3">
        <f>IFERROR(VLOOKUP(B227,[10]Ap_PENSION!$C$16:$M$112,11,0)+VLOOKUP(B227,[11]Ap_PENSION!$C$16:$M$112,11,0),0)</f>
        <v>0</v>
      </c>
      <c r="AA227" s="3">
        <f>IFERROR(VLOOKUP(B227,[10]Ap_SALUD!$C$16:$M$112,11,0)+VLOOKUP(B227,[11]Ap_SALUD!$C$16:$M$112,11,0),0)</f>
        <v>0</v>
      </c>
      <c r="AB227" s="3"/>
      <c r="AC227" s="36">
        <f t="shared" si="12"/>
        <v>62553851</v>
      </c>
      <c r="AD227" s="37">
        <f t="shared" si="15"/>
        <v>375323102</v>
      </c>
      <c r="AE227" s="144" t="e">
        <f>VLOOKUP(D227,[12]REPNCT004ReporteAuxiliarContabl!$V$21:$W$1157,2,0)</f>
        <v>#N/A</v>
      </c>
      <c r="AF227" s="167" t="e">
        <f t="shared" si="14"/>
        <v>#N/A</v>
      </c>
      <c r="AG227" s="144"/>
      <c r="AI227" s="144"/>
    </row>
    <row r="228" spans="1:35" x14ac:dyDescent="0.25">
      <c r="A228" s="38">
        <v>216</v>
      </c>
      <c r="B228" s="61"/>
      <c r="C228" s="143" t="str">
        <f>VLOOKUP(D228,[8]Hoja1!$A$2:$B$1115,2,0)</f>
        <v>08141</v>
      </c>
      <c r="D228" s="31">
        <v>800094466</v>
      </c>
      <c r="E228" s="31">
        <v>214108141</v>
      </c>
      <c r="F228" s="61" t="s">
        <v>426</v>
      </c>
      <c r="G228" s="33">
        <v>0</v>
      </c>
      <c r="H228" s="33">
        <v>0</v>
      </c>
      <c r="I228" s="3">
        <v>479973624</v>
      </c>
      <c r="J228" s="3">
        <v>404127834</v>
      </c>
      <c r="K228" s="3">
        <v>0</v>
      </c>
      <c r="L228" s="3"/>
      <c r="M228" s="3"/>
      <c r="N228" s="3"/>
      <c r="O228" s="3"/>
      <c r="P228" s="34">
        <f t="shared" si="13"/>
        <v>884101458</v>
      </c>
      <c r="Q228" s="165">
        <v>604116844</v>
      </c>
      <c r="R228" s="3">
        <f>IFERROR(VLOOKUP(D228,[9]ServNOMINA!$F$16:$M$112,8,0),0)</f>
        <v>0</v>
      </c>
      <c r="S228" s="3">
        <f>IFERROR(VLOOKUP(D228,[9]ServOTROS!$F$16:$M$112,8,0),0)</f>
        <v>0</v>
      </c>
      <c r="T228" s="3">
        <f>IFERROR(VLOOKUP(D228,[9]CANCEL!$F$16:$M$48,8,0),0)</f>
        <v>0</v>
      </c>
      <c r="U228" s="3">
        <f>IFERROR(VLOOKUP(B228,[10]Aaf_PENSION!$C$16:$M$112,11,0)+VLOOKUP(B228,[11]Aaf_PENSION!$C$16:$M$112,11,0),0)</f>
        <v>0</v>
      </c>
      <c r="V228" s="3">
        <f>IFERROR(VLOOKUP(B228,[10]Aaf_SALUD!$C$16:$M$112,11,0)+VLOOKUP(B228,[11]Aaf_SALUD!$C$16:$M$112,11,0),0)</f>
        <v>0</v>
      </c>
      <c r="W228" s="3">
        <f>IFERROR(VLOOKUP(D228,[9]CALIDAD!$F$16:$M$1122,8,0),0)</f>
        <v>39997802</v>
      </c>
      <c r="X228" s="3"/>
      <c r="Y228" s="3">
        <f>IFERROR(VLOOKUP(B228,[10]Ap_CESANTIAS!$C$16:$M$112,11,0)+VLOOKUP(B228,[11]Ap_CESANTIAS!$C$16:$M$112,11,0),0)</f>
        <v>0</v>
      </c>
      <c r="Z228" s="3">
        <f>IFERROR(VLOOKUP(B228,[10]Ap_PENSION!$C$16:$M$112,11,0)+VLOOKUP(B228,[11]Ap_PENSION!$C$16:$M$112,11,0),0)</f>
        <v>0</v>
      </c>
      <c r="AA228" s="3">
        <f>IFERROR(VLOOKUP(B228,[10]Ap_SALUD!$C$16:$M$112,11,0)+VLOOKUP(B228,[11]Ap_SALUD!$C$16:$M$112,11,0),0)</f>
        <v>0</v>
      </c>
      <c r="AB228" s="3"/>
      <c r="AC228" s="36">
        <f t="shared" si="12"/>
        <v>39997802</v>
      </c>
      <c r="AD228" s="37">
        <f t="shared" si="15"/>
        <v>239986812</v>
      </c>
      <c r="AE228" s="144" t="e">
        <f>VLOOKUP(D228,[12]REPNCT004ReporteAuxiliarContabl!$V$21:$W$1157,2,0)</f>
        <v>#N/A</v>
      </c>
      <c r="AF228" s="167" t="e">
        <f t="shared" si="14"/>
        <v>#N/A</v>
      </c>
      <c r="AG228" s="144"/>
      <c r="AI228" s="144"/>
    </row>
    <row r="229" spans="1:35" x14ac:dyDescent="0.25">
      <c r="A229" s="29">
        <v>217</v>
      </c>
      <c r="B229" s="61"/>
      <c r="C229" s="143" t="str">
        <f>VLOOKUP(D229,[8]Hoja1!$A$2:$B$1115,2,0)</f>
        <v>08296</v>
      </c>
      <c r="D229" s="31">
        <v>890102472</v>
      </c>
      <c r="E229" s="31">
        <v>219608296</v>
      </c>
      <c r="F229" s="61" t="s">
        <v>427</v>
      </c>
      <c r="G229" s="33">
        <v>0</v>
      </c>
      <c r="H229" s="33">
        <v>0</v>
      </c>
      <c r="I229" s="3">
        <v>947596144</v>
      </c>
      <c r="J229" s="3">
        <v>975422018</v>
      </c>
      <c r="K229" s="3">
        <v>0</v>
      </c>
      <c r="L229" s="3"/>
      <c r="M229" s="3"/>
      <c r="N229" s="3"/>
      <c r="O229" s="3"/>
      <c r="P229" s="34">
        <f t="shared" si="13"/>
        <v>1923018162</v>
      </c>
      <c r="Q229" s="165">
        <v>1370253743</v>
      </c>
      <c r="R229" s="3">
        <f>IFERROR(VLOOKUP(D229,[9]ServNOMINA!$F$16:$M$112,8,0),0)</f>
        <v>0</v>
      </c>
      <c r="S229" s="3">
        <f>IFERROR(VLOOKUP(D229,[9]ServOTROS!$F$16:$M$112,8,0),0)</f>
        <v>0</v>
      </c>
      <c r="T229" s="3">
        <f>IFERROR(VLOOKUP(D229,[9]CANCEL!$F$16:$M$48,8,0),0)</f>
        <v>0</v>
      </c>
      <c r="U229" s="3">
        <f>IFERROR(VLOOKUP(B229,[10]Aaf_PENSION!$C$16:$M$112,11,0)+VLOOKUP(B229,[11]Aaf_PENSION!$C$16:$M$112,11,0),0)</f>
        <v>0</v>
      </c>
      <c r="V229" s="3">
        <f>IFERROR(VLOOKUP(B229,[10]Aaf_SALUD!$C$16:$M$112,11,0)+VLOOKUP(B229,[11]Aaf_SALUD!$C$16:$M$112,11,0),0)</f>
        <v>0</v>
      </c>
      <c r="W229" s="3">
        <f>IFERROR(VLOOKUP(D229,[9]CALIDAD!$F$16:$M$1122,8,0),0)</f>
        <v>78966345</v>
      </c>
      <c r="X229" s="3"/>
      <c r="Y229" s="3">
        <f>IFERROR(VLOOKUP(B229,[10]Ap_CESANTIAS!$C$16:$M$112,11,0)+VLOOKUP(B229,[11]Ap_CESANTIAS!$C$16:$M$112,11,0),0)</f>
        <v>0</v>
      </c>
      <c r="Z229" s="3">
        <f>IFERROR(VLOOKUP(B229,[10]Ap_PENSION!$C$16:$M$112,11,0)+VLOOKUP(B229,[11]Ap_PENSION!$C$16:$M$112,11,0),0)</f>
        <v>0</v>
      </c>
      <c r="AA229" s="3">
        <f>IFERROR(VLOOKUP(B229,[10]Ap_SALUD!$C$16:$M$112,11,0)+VLOOKUP(B229,[11]Ap_SALUD!$C$16:$M$112,11,0),0)</f>
        <v>0</v>
      </c>
      <c r="AB229" s="3"/>
      <c r="AC229" s="36">
        <f t="shared" si="12"/>
        <v>78966345</v>
      </c>
      <c r="AD229" s="37">
        <f t="shared" si="15"/>
        <v>473798074</v>
      </c>
      <c r="AE229" s="144" t="e">
        <f>VLOOKUP(D229,[12]REPNCT004ReporteAuxiliarContabl!$V$21:$W$1157,2,0)</f>
        <v>#N/A</v>
      </c>
      <c r="AF229" s="167" t="e">
        <f t="shared" si="14"/>
        <v>#N/A</v>
      </c>
      <c r="AG229" s="144"/>
      <c r="AI229" s="144"/>
    </row>
    <row r="230" spans="1:35" x14ac:dyDescent="0.25">
      <c r="A230" s="38">
        <v>218</v>
      </c>
      <c r="B230" s="61"/>
      <c r="C230" s="143" t="str">
        <f>VLOOKUP(D230,[8]Hoja1!$A$2:$B$1115,2,0)</f>
        <v>08372</v>
      </c>
      <c r="D230" s="31">
        <v>800069901</v>
      </c>
      <c r="E230" s="31">
        <v>217208372</v>
      </c>
      <c r="F230" s="61" t="s">
        <v>428</v>
      </c>
      <c r="G230" s="33">
        <v>0</v>
      </c>
      <c r="H230" s="33">
        <v>0</v>
      </c>
      <c r="I230" s="3">
        <v>367504656</v>
      </c>
      <c r="J230" s="3">
        <v>489870524</v>
      </c>
      <c r="K230" s="3">
        <v>0</v>
      </c>
      <c r="L230" s="3"/>
      <c r="M230" s="3"/>
      <c r="N230" s="3"/>
      <c r="O230" s="3"/>
      <c r="P230" s="34">
        <f t="shared" si="13"/>
        <v>857375180</v>
      </c>
      <c r="Q230" s="165">
        <v>642997464</v>
      </c>
      <c r="R230" s="3">
        <f>IFERROR(VLOOKUP(D230,[9]ServNOMINA!$F$16:$M$112,8,0),0)</f>
        <v>0</v>
      </c>
      <c r="S230" s="3">
        <f>IFERROR(VLOOKUP(D230,[9]ServOTROS!$F$16:$M$112,8,0),0)</f>
        <v>0</v>
      </c>
      <c r="T230" s="3">
        <f>IFERROR(VLOOKUP(D230,[9]CANCEL!$F$16:$M$48,8,0),0)</f>
        <v>0</v>
      </c>
      <c r="U230" s="3">
        <f>IFERROR(VLOOKUP(B230,[10]Aaf_PENSION!$C$16:$M$112,11,0)+VLOOKUP(B230,[11]Aaf_PENSION!$C$16:$M$112,11,0),0)</f>
        <v>0</v>
      </c>
      <c r="V230" s="3">
        <f>IFERROR(VLOOKUP(B230,[10]Aaf_SALUD!$C$16:$M$112,11,0)+VLOOKUP(B230,[11]Aaf_SALUD!$C$16:$M$112,11,0),0)</f>
        <v>0</v>
      </c>
      <c r="W230" s="3">
        <f>IFERROR(VLOOKUP(D230,[9]CALIDAD!$F$16:$M$1122,8,0),0)</f>
        <v>30625388</v>
      </c>
      <c r="X230" s="3"/>
      <c r="Y230" s="3">
        <f>IFERROR(VLOOKUP(B230,[10]Ap_CESANTIAS!$C$16:$M$112,11,0)+VLOOKUP(B230,[11]Ap_CESANTIAS!$C$16:$M$112,11,0),0)</f>
        <v>0</v>
      </c>
      <c r="Z230" s="3">
        <f>IFERROR(VLOOKUP(B230,[10]Ap_PENSION!$C$16:$M$112,11,0)+VLOOKUP(B230,[11]Ap_PENSION!$C$16:$M$112,11,0),0)</f>
        <v>0</v>
      </c>
      <c r="AA230" s="3">
        <f>IFERROR(VLOOKUP(B230,[10]Ap_SALUD!$C$16:$M$112,11,0)+VLOOKUP(B230,[11]Ap_SALUD!$C$16:$M$112,11,0),0)</f>
        <v>0</v>
      </c>
      <c r="AB230" s="3"/>
      <c r="AC230" s="36">
        <f t="shared" si="12"/>
        <v>30625388</v>
      </c>
      <c r="AD230" s="37">
        <f t="shared" si="15"/>
        <v>183752328</v>
      </c>
      <c r="AE230" s="144" t="e">
        <f>VLOOKUP(D230,[12]REPNCT004ReporteAuxiliarContabl!$V$21:$W$1157,2,0)</f>
        <v>#N/A</v>
      </c>
      <c r="AF230" s="167" t="e">
        <f t="shared" si="14"/>
        <v>#N/A</v>
      </c>
      <c r="AG230" s="144"/>
      <c r="AI230" s="144"/>
    </row>
    <row r="231" spans="1:35" x14ac:dyDescent="0.25">
      <c r="A231" s="29">
        <v>219</v>
      </c>
      <c r="B231" s="61"/>
      <c r="C231" s="143" t="str">
        <f>VLOOKUP(D231,[8]Hoja1!$A$2:$B$1115,2,0)</f>
        <v>08421</v>
      </c>
      <c r="D231" s="31">
        <v>890103003</v>
      </c>
      <c r="E231" s="31">
        <v>212108421</v>
      </c>
      <c r="F231" s="61" t="s">
        <v>429</v>
      </c>
      <c r="G231" s="33">
        <v>0</v>
      </c>
      <c r="H231" s="33">
        <v>0</v>
      </c>
      <c r="I231" s="3">
        <v>669618896</v>
      </c>
      <c r="J231" s="3">
        <v>683087754</v>
      </c>
      <c r="K231" s="3">
        <v>0</v>
      </c>
      <c r="L231" s="3"/>
      <c r="M231" s="3"/>
      <c r="N231" s="3"/>
      <c r="O231" s="3"/>
      <c r="P231" s="34">
        <f t="shared" si="13"/>
        <v>1352706650</v>
      </c>
      <c r="Q231" s="165">
        <v>962095629</v>
      </c>
      <c r="R231" s="3">
        <f>IFERROR(VLOOKUP(D231,[9]ServNOMINA!$F$16:$M$112,8,0),0)</f>
        <v>0</v>
      </c>
      <c r="S231" s="3">
        <f>IFERROR(VLOOKUP(D231,[9]ServOTROS!$F$16:$M$112,8,0),0)</f>
        <v>0</v>
      </c>
      <c r="T231" s="3">
        <f>IFERROR(VLOOKUP(D231,[9]CANCEL!$F$16:$M$48,8,0),0)</f>
        <v>0</v>
      </c>
      <c r="U231" s="3">
        <f>IFERROR(VLOOKUP(B231,[10]Aaf_PENSION!$C$16:$M$112,11,0)+VLOOKUP(B231,[11]Aaf_PENSION!$C$16:$M$112,11,0),0)</f>
        <v>0</v>
      </c>
      <c r="V231" s="3">
        <f>IFERROR(VLOOKUP(B231,[10]Aaf_SALUD!$C$16:$M$112,11,0)+VLOOKUP(B231,[11]Aaf_SALUD!$C$16:$M$112,11,0),0)</f>
        <v>0</v>
      </c>
      <c r="W231" s="3">
        <f>IFERROR(VLOOKUP(D231,[9]CALIDAD!$F$16:$M$1122,8,0),0)</f>
        <v>55801575</v>
      </c>
      <c r="X231" s="3"/>
      <c r="Y231" s="3">
        <f>IFERROR(VLOOKUP(B231,[10]Ap_CESANTIAS!$C$16:$M$112,11,0)+VLOOKUP(B231,[11]Ap_CESANTIAS!$C$16:$M$112,11,0),0)</f>
        <v>0</v>
      </c>
      <c r="Z231" s="3">
        <f>IFERROR(VLOOKUP(B231,[10]Ap_PENSION!$C$16:$M$112,11,0)+VLOOKUP(B231,[11]Ap_PENSION!$C$16:$M$112,11,0),0)</f>
        <v>0</v>
      </c>
      <c r="AA231" s="3">
        <f>IFERROR(VLOOKUP(B231,[10]Ap_SALUD!$C$16:$M$112,11,0)+VLOOKUP(B231,[11]Ap_SALUD!$C$16:$M$112,11,0),0)</f>
        <v>0</v>
      </c>
      <c r="AB231" s="3"/>
      <c r="AC231" s="36">
        <f t="shared" si="12"/>
        <v>55801575</v>
      </c>
      <c r="AD231" s="37">
        <f t="shared" si="15"/>
        <v>334809446</v>
      </c>
      <c r="AE231" s="144" t="e">
        <f>VLOOKUP(D231,[12]REPNCT004ReporteAuxiliarContabl!$V$21:$W$1157,2,0)</f>
        <v>#N/A</v>
      </c>
      <c r="AF231" s="167" t="e">
        <f t="shared" si="14"/>
        <v>#N/A</v>
      </c>
      <c r="AG231" s="144"/>
      <c r="AI231" s="144"/>
    </row>
    <row r="232" spans="1:35" x14ac:dyDescent="0.25">
      <c r="A232" s="38">
        <v>220</v>
      </c>
      <c r="B232" s="61"/>
      <c r="C232" s="143" t="str">
        <f>VLOOKUP(D232,[8]Hoja1!$A$2:$B$1115,2,0)</f>
        <v>08436</v>
      </c>
      <c r="D232" s="31">
        <v>800019218</v>
      </c>
      <c r="E232" s="31">
        <v>213608436</v>
      </c>
      <c r="F232" s="61" t="s">
        <v>430</v>
      </c>
      <c r="G232" s="33">
        <v>0</v>
      </c>
      <c r="H232" s="33">
        <v>0</v>
      </c>
      <c r="I232" s="3">
        <v>589929936</v>
      </c>
      <c r="J232" s="3">
        <v>493270009</v>
      </c>
      <c r="K232" s="3">
        <v>0</v>
      </c>
      <c r="L232" s="3"/>
      <c r="M232" s="3"/>
      <c r="N232" s="3"/>
      <c r="O232" s="3"/>
      <c r="P232" s="34">
        <f t="shared" si="13"/>
        <v>1083199945</v>
      </c>
      <c r="Q232" s="165">
        <v>739074149</v>
      </c>
      <c r="R232" s="3">
        <f>IFERROR(VLOOKUP(D232,[9]ServNOMINA!$F$16:$M$112,8,0),0)</f>
        <v>0</v>
      </c>
      <c r="S232" s="3">
        <f>IFERROR(VLOOKUP(D232,[9]ServOTROS!$F$16:$M$112,8,0),0)</f>
        <v>0</v>
      </c>
      <c r="T232" s="3">
        <f>IFERROR(VLOOKUP(D232,[9]CANCEL!$F$16:$M$48,8,0),0)</f>
        <v>0</v>
      </c>
      <c r="U232" s="3">
        <f>IFERROR(VLOOKUP(B232,[10]Aaf_PENSION!$C$16:$M$112,11,0)+VLOOKUP(B232,[11]Aaf_PENSION!$C$16:$M$112,11,0),0)</f>
        <v>0</v>
      </c>
      <c r="V232" s="3">
        <f>IFERROR(VLOOKUP(B232,[10]Aaf_SALUD!$C$16:$M$112,11,0)+VLOOKUP(B232,[11]Aaf_SALUD!$C$16:$M$112,11,0),0)</f>
        <v>0</v>
      </c>
      <c r="W232" s="3">
        <f>IFERROR(VLOOKUP(D232,[9]CALIDAD!$F$16:$M$1122,8,0),0)</f>
        <v>49160828</v>
      </c>
      <c r="X232" s="3"/>
      <c r="Y232" s="3">
        <f>IFERROR(VLOOKUP(B232,[10]Ap_CESANTIAS!$C$16:$M$112,11,0)+VLOOKUP(B232,[11]Ap_CESANTIAS!$C$16:$M$112,11,0),0)</f>
        <v>0</v>
      </c>
      <c r="Z232" s="3">
        <f>IFERROR(VLOOKUP(B232,[10]Ap_PENSION!$C$16:$M$112,11,0)+VLOOKUP(B232,[11]Ap_PENSION!$C$16:$M$112,11,0),0)</f>
        <v>0</v>
      </c>
      <c r="AA232" s="3">
        <f>IFERROR(VLOOKUP(B232,[10]Ap_SALUD!$C$16:$M$112,11,0)+VLOOKUP(B232,[11]Ap_SALUD!$C$16:$M$112,11,0),0)</f>
        <v>0</v>
      </c>
      <c r="AB232" s="3"/>
      <c r="AC232" s="36">
        <f t="shared" si="12"/>
        <v>49160828</v>
      </c>
      <c r="AD232" s="37">
        <f t="shared" si="15"/>
        <v>294964968</v>
      </c>
      <c r="AE232" s="144" t="e">
        <f>VLOOKUP(D232,[12]REPNCT004ReporteAuxiliarContabl!$V$21:$W$1157,2,0)</f>
        <v>#N/A</v>
      </c>
      <c r="AF232" s="167" t="e">
        <f t="shared" si="14"/>
        <v>#N/A</v>
      </c>
      <c r="AG232" s="144"/>
      <c r="AI232" s="144"/>
    </row>
    <row r="233" spans="1:35" x14ac:dyDescent="0.25">
      <c r="A233" s="29">
        <v>221</v>
      </c>
      <c r="B233" s="61"/>
      <c r="C233" s="143" t="str">
        <f>VLOOKUP(D233,[8]Hoja1!$A$2:$B$1115,2,0)</f>
        <v>08520</v>
      </c>
      <c r="D233" s="31">
        <v>800094449</v>
      </c>
      <c r="E233" s="31">
        <v>212008520</v>
      </c>
      <c r="F233" s="61" t="s">
        <v>431</v>
      </c>
      <c r="G233" s="33">
        <v>0</v>
      </c>
      <c r="H233" s="33">
        <v>0</v>
      </c>
      <c r="I233" s="3">
        <v>564330360</v>
      </c>
      <c r="J233" s="3">
        <v>641631194</v>
      </c>
      <c r="K233" s="3">
        <v>0</v>
      </c>
      <c r="L233" s="3"/>
      <c r="M233" s="3"/>
      <c r="N233" s="3"/>
      <c r="O233" s="3"/>
      <c r="P233" s="34">
        <f t="shared" si="13"/>
        <v>1205961554</v>
      </c>
      <c r="Q233" s="165">
        <v>876768844</v>
      </c>
      <c r="R233" s="3">
        <f>IFERROR(VLOOKUP(D233,[9]ServNOMINA!$F$16:$M$112,8,0),0)</f>
        <v>0</v>
      </c>
      <c r="S233" s="3">
        <f>IFERROR(VLOOKUP(D233,[9]ServOTROS!$F$16:$M$112,8,0),0)</f>
        <v>0</v>
      </c>
      <c r="T233" s="3">
        <f>IFERROR(VLOOKUP(D233,[9]CANCEL!$F$16:$M$48,8,0),0)</f>
        <v>0</v>
      </c>
      <c r="U233" s="3">
        <f>IFERROR(VLOOKUP(B233,[10]Aaf_PENSION!$C$16:$M$112,11,0)+VLOOKUP(B233,[11]Aaf_PENSION!$C$16:$M$112,11,0),0)</f>
        <v>0</v>
      </c>
      <c r="V233" s="3">
        <f>IFERROR(VLOOKUP(B233,[10]Aaf_SALUD!$C$16:$M$112,11,0)+VLOOKUP(B233,[11]Aaf_SALUD!$C$16:$M$112,11,0),0)</f>
        <v>0</v>
      </c>
      <c r="W233" s="3">
        <f>IFERROR(VLOOKUP(D233,[9]CALIDAD!$F$16:$M$1122,8,0),0)</f>
        <v>47027530</v>
      </c>
      <c r="X233" s="3"/>
      <c r="Y233" s="3">
        <f>IFERROR(VLOOKUP(B233,[10]Ap_CESANTIAS!$C$16:$M$112,11,0)+VLOOKUP(B233,[11]Ap_CESANTIAS!$C$16:$M$112,11,0),0)</f>
        <v>0</v>
      </c>
      <c r="Z233" s="3">
        <f>IFERROR(VLOOKUP(B233,[10]Ap_PENSION!$C$16:$M$112,11,0)+VLOOKUP(B233,[11]Ap_PENSION!$C$16:$M$112,11,0),0)</f>
        <v>0</v>
      </c>
      <c r="AA233" s="3">
        <f>IFERROR(VLOOKUP(B233,[10]Ap_SALUD!$C$16:$M$112,11,0)+VLOOKUP(B233,[11]Ap_SALUD!$C$16:$M$112,11,0),0)</f>
        <v>0</v>
      </c>
      <c r="AB233" s="3"/>
      <c r="AC233" s="36">
        <f t="shared" si="12"/>
        <v>47027530</v>
      </c>
      <c r="AD233" s="37">
        <f t="shared" si="15"/>
        <v>282165180</v>
      </c>
      <c r="AE233" s="144" t="e">
        <f>VLOOKUP(D233,[12]REPNCT004ReporteAuxiliarContabl!$V$21:$W$1157,2,0)</f>
        <v>#N/A</v>
      </c>
      <c r="AF233" s="167" t="e">
        <f t="shared" si="14"/>
        <v>#N/A</v>
      </c>
      <c r="AG233" s="144"/>
      <c r="AI233" s="144"/>
    </row>
    <row r="234" spans="1:35" x14ac:dyDescent="0.25">
      <c r="A234" s="38">
        <v>222</v>
      </c>
      <c r="B234" s="61"/>
      <c r="C234" s="143" t="str">
        <f>VLOOKUP(D234,[8]Hoja1!$A$2:$B$1115,2,0)</f>
        <v>08549</v>
      </c>
      <c r="D234" s="31">
        <v>800094457</v>
      </c>
      <c r="E234" s="31">
        <v>214908549</v>
      </c>
      <c r="F234" s="61" t="s">
        <v>432</v>
      </c>
      <c r="G234" s="33">
        <v>0</v>
      </c>
      <c r="H234" s="33">
        <v>0</v>
      </c>
      <c r="I234" s="3">
        <v>115435460</v>
      </c>
      <c r="J234" s="3">
        <v>112983343</v>
      </c>
      <c r="K234" s="3">
        <v>0</v>
      </c>
      <c r="L234" s="3"/>
      <c r="M234" s="3"/>
      <c r="N234" s="3"/>
      <c r="O234" s="3"/>
      <c r="P234" s="34">
        <f t="shared" si="13"/>
        <v>228418803</v>
      </c>
      <c r="Q234" s="165">
        <v>161081453</v>
      </c>
      <c r="R234" s="3">
        <f>IFERROR(VLOOKUP(D234,[9]ServNOMINA!$F$16:$M$112,8,0),0)</f>
        <v>0</v>
      </c>
      <c r="S234" s="3">
        <f>IFERROR(VLOOKUP(D234,[9]ServOTROS!$F$16:$M$112,8,0),0)</f>
        <v>0</v>
      </c>
      <c r="T234" s="3">
        <f>IFERROR(VLOOKUP(D234,[9]CANCEL!$F$16:$M$48,8,0),0)</f>
        <v>0</v>
      </c>
      <c r="U234" s="3">
        <f>IFERROR(VLOOKUP(B234,[10]Aaf_PENSION!$C$16:$M$112,11,0)+VLOOKUP(B234,[11]Aaf_PENSION!$C$16:$M$112,11,0),0)</f>
        <v>0</v>
      </c>
      <c r="V234" s="3">
        <f>IFERROR(VLOOKUP(B234,[10]Aaf_SALUD!$C$16:$M$112,11,0)+VLOOKUP(B234,[11]Aaf_SALUD!$C$16:$M$112,11,0),0)</f>
        <v>0</v>
      </c>
      <c r="W234" s="3">
        <f>IFERROR(VLOOKUP(D234,[9]CALIDAD!$F$16:$M$1122,8,0),0)</f>
        <v>9619622</v>
      </c>
      <c r="X234" s="3"/>
      <c r="Y234" s="3">
        <f>IFERROR(VLOOKUP(B234,[10]Ap_CESANTIAS!$C$16:$M$112,11,0)+VLOOKUP(B234,[11]Ap_CESANTIAS!$C$16:$M$112,11,0),0)</f>
        <v>0</v>
      </c>
      <c r="Z234" s="3">
        <f>IFERROR(VLOOKUP(B234,[10]Ap_PENSION!$C$16:$M$112,11,0)+VLOOKUP(B234,[11]Ap_PENSION!$C$16:$M$112,11,0),0)</f>
        <v>0</v>
      </c>
      <c r="AA234" s="3">
        <f>IFERROR(VLOOKUP(B234,[10]Ap_SALUD!$C$16:$M$112,11,0)+VLOOKUP(B234,[11]Ap_SALUD!$C$16:$M$112,11,0),0)</f>
        <v>0</v>
      </c>
      <c r="AB234" s="3"/>
      <c r="AC234" s="36">
        <f t="shared" si="12"/>
        <v>9619622</v>
      </c>
      <c r="AD234" s="37">
        <f t="shared" si="15"/>
        <v>57717728</v>
      </c>
      <c r="AE234" s="144" t="e">
        <f>VLOOKUP(D234,[12]REPNCT004ReporteAuxiliarContabl!$V$21:$W$1157,2,0)</f>
        <v>#N/A</v>
      </c>
      <c r="AF234" s="167" t="e">
        <f t="shared" si="14"/>
        <v>#N/A</v>
      </c>
      <c r="AG234" s="144"/>
      <c r="AI234" s="144"/>
    </row>
    <row r="235" spans="1:35" x14ac:dyDescent="0.25">
      <c r="A235" s="29">
        <v>223</v>
      </c>
      <c r="B235" s="61"/>
      <c r="C235" s="143" t="str">
        <f>VLOOKUP(D235,[8]Hoja1!$A$2:$B$1115,2,0)</f>
        <v>08558</v>
      </c>
      <c r="D235" s="31">
        <v>800076751</v>
      </c>
      <c r="E235" s="31">
        <v>215808558</v>
      </c>
      <c r="F235" s="61" t="s">
        <v>433</v>
      </c>
      <c r="G235" s="33">
        <v>0</v>
      </c>
      <c r="H235" s="33">
        <v>0</v>
      </c>
      <c r="I235" s="3">
        <v>279649404</v>
      </c>
      <c r="J235" s="3">
        <v>333963999</v>
      </c>
      <c r="K235" s="3">
        <v>0</v>
      </c>
      <c r="L235" s="3"/>
      <c r="M235" s="3"/>
      <c r="N235" s="3"/>
      <c r="O235" s="3"/>
      <c r="P235" s="34">
        <f t="shared" si="13"/>
        <v>613613403</v>
      </c>
      <c r="Q235" s="165">
        <v>450484584</v>
      </c>
      <c r="R235" s="3">
        <f>IFERROR(VLOOKUP(D235,[9]ServNOMINA!$F$16:$M$112,8,0),0)</f>
        <v>0</v>
      </c>
      <c r="S235" s="3">
        <f>IFERROR(VLOOKUP(D235,[9]ServOTROS!$F$16:$M$112,8,0),0)</f>
        <v>0</v>
      </c>
      <c r="T235" s="3">
        <f>IFERROR(VLOOKUP(D235,[9]CANCEL!$F$16:$M$48,8,0),0)</f>
        <v>0</v>
      </c>
      <c r="U235" s="3">
        <f>IFERROR(VLOOKUP(B235,[10]Aaf_PENSION!$C$16:$M$112,11,0)+VLOOKUP(B235,[11]Aaf_PENSION!$C$16:$M$112,11,0),0)</f>
        <v>0</v>
      </c>
      <c r="V235" s="3">
        <f>IFERROR(VLOOKUP(B235,[10]Aaf_SALUD!$C$16:$M$112,11,0)+VLOOKUP(B235,[11]Aaf_SALUD!$C$16:$M$112,11,0),0)</f>
        <v>0</v>
      </c>
      <c r="W235" s="3">
        <f>IFERROR(VLOOKUP(D235,[9]CALIDAD!$F$16:$M$1122,8,0),0)</f>
        <v>23304117</v>
      </c>
      <c r="X235" s="3"/>
      <c r="Y235" s="3">
        <f>IFERROR(VLOOKUP(B235,[10]Ap_CESANTIAS!$C$16:$M$112,11,0)+VLOOKUP(B235,[11]Ap_CESANTIAS!$C$16:$M$112,11,0),0)</f>
        <v>0</v>
      </c>
      <c r="Z235" s="3">
        <f>IFERROR(VLOOKUP(B235,[10]Ap_PENSION!$C$16:$M$112,11,0)+VLOOKUP(B235,[11]Ap_PENSION!$C$16:$M$112,11,0),0)</f>
        <v>0</v>
      </c>
      <c r="AA235" s="3">
        <f>IFERROR(VLOOKUP(B235,[10]Ap_SALUD!$C$16:$M$112,11,0)+VLOOKUP(B235,[11]Ap_SALUD!$C$16:$M$112,11,0),0)</f>
        <v>0</v>
      </c>
      <c r="AB235" s="3"/>
      <c r="AC235" s="36">
        <f t="shared" si="12"/>
        <v>23304117</v>
      </c>
      <c r="AD235" s="37">
        <f t="shared" si="15"/>
        <v>139824702</v>
      </c>
      <c r="AE235" s="144" t="e">
        <f>VLOOKUP(D235,[12]REPNCT004ReporteAuxiliarContabl!$V$21:$W$1157,2,0)</f>
        <v>#N/A</v>
      </c>
      <c r="AF235" s="167" t="e">
        <f t="shared" si="14"/>
        <v>#N/A</v>
      </c>
      <c r="AG235" s="144"/>
      <c r="AI235" s="144"/>
    </row>
    <row r="236" spans="1:35" x14ac:dyDescent="0.25">
      <c r="A236" s="38">
        <v>224</v>
      </c>
      <c r="B236" s="61"/>
      <c r="C236" s="143" t="str">
        <f>VLOOKUP(D236,[8]Hoja1!$A$2:$B$1115,2,0)</f>
        <v>08560</v>
      </c>
      <c r="D236" s="31">
        <v>890116278</v>
      </c>
      <c r="E236" s="31">
        <v>216008560</v>
      </c>
      <c r="F236" s="61" t="s">
        <v>434</v>
      </c>
      <c r="G236" s="33">
        <v>0</v>
      </c>
      <c r="H236" s="33">
        <v>0</v>
      </c>
      <c r="I236" s="3">
        <v>600154720</v>
      </c>
      <c r="J236" s="3">
        <v>600502760</v>
      </c>
      <c r="K236" s="3">
        <v>0</v>
      </c>
      <c r="L236" s="3"/>
      <c r="M236" s="3"/>
      <c r="N236" s="3"/>
      <c r="O236" s="3"/>
      <c r="P236" s="34">
        <f t="shared" si="13"/>
        <v>1200657480</v>
      </c>
      <c r="Q236" s="165">
        <v>850567225</v>
      </c>
      <c r="R236" s="3">
        <f>IFERROR(VLOOKUP(D236,[9]ServNOMINA!$F$16:$M$112,8,0),0)</f>
        <v>0</v>
      </c>
      <c r="S236" s="3">
        <f>IFERROR(VLOOKUP(D236,[9]ServOTROS!$F$16:$M$112,8,0),0)</f>
        <v>0</v>
      </c>
      <c r="T236" s="3">
        <f>IFERROR(VLOOKUP(D236,[9]CANCEL!$F$16:$M$48,8,0),0)</f>
        <v>0</v>
      </c>
      <c r="U236" s="3">
        <f>IFERROR(VLOOKUP(B236,[10]Aaf_PENSION!$C$16:$M$112,11,0)+VLOOKUP(B236,[11]Aaf_PENSION!$C$16:$M$112,11,0),0)</f>
        <v>0</v>
      </c>
      <c r="V236" s="3">
        <f>IFERROR(VLOOKUP(B236,[10]Aaf_SALUD!$C$16:$M$112,11,0)+VLOOKUP(B236,[11]Aaf_SALUD!$C$16:$M$112,11,0),0)</f>
        <v>0</v>
      </c>
      <c r="W236" s="3">
        <f>IFERROR(VLOOKUP(D236,[9]CALIDAD!$F$16:$M$1122,8,0),0)</f>
        <v>50012893</v>
      </c>
      <c r="X236" s="3"/>
      <c r="Y236" s="3">
        <f>IFERROR(VLOOKUP(B236,[10]Ap_CESANTIAS!$C$16:$M$112,11,0)+VLOOKUP(B236,[11]Ap_CESANTIAS!$C$16:$M$112,11,0),0)</f>
        <v>0</v>
      </c>
      <c r="Z236" s="3">
        <f>IFERROR(VLOOKUP(B236,[10]Ap_PENSION!$C$16:$M$112,11,0)+VLOOKUP(B236,[11]Ap_PENSION!$C$16:$M$112,11,0),0)</f>
        <v>0</v>
      </c>
      <c r="AA236" s="3">
        <f>IFERROR(VLOOKUP(B236,[10]Ap_SALUD!$C$16:$M$112,11,0)+VLOOKUP(B236,[11]Ap_SALUD!$C$16:$M$112,11,0),0)</f>
        <v>0</v>
      </c>
      <c r="AB236" s="3"/>
      <c r="AC236" s="36">
        <f t="shared" si="12"/>
        <v>50012893</v>
      </c>
      <c r="AD236" s="37">
        <f t="shared" si="15"/>
        <v>300077362</v>
      </c>
      <c r="AE236" s="144" t="e">
        <f>VLOOKUP(D236,[12]REPNCT004ReporteAuxiliarContabl!$V$21:$W$1157,2,0)</f>
        <v>#N/A</v>
      </c>
      <c r="AF236" s="167" t="e">
        <f t="shared" si="14"/>
        <v>#N/A</v>
      </c>
      <c r="AG236" s="144"/>
      <c r="AI236" s="144"/>
    </row>
    <row r="237" spans="1:35" x14ac:dyDescent="0.25">
      <c r="A237" s="29">
        <v>225</v>
      </c>
      <c r="B237" s="61"/>
      <c r="C237" s="143" t="str">
        <f>VLOOKUP(D237,[8]Hoja1!$A$2:$B$1115,2,0)</f>
        <v>08573</v>
      </c>
      <c r="D237" s="31">
        <v>800094386</v>
      </c>
      <c r="E237" s="31">
        <v>217308573</v>
      </c>
      <c r="F237" s="61" t="s">
        <v>435</v>
      </c>
      <c r="G237" s="33">
        <v>0</v>
      </c>
      <c r="H237" s="33">
        <v>0</v>
      </c>
      <c r="I237" s="3">
        <v>485359752</v>
      </c>
      <c r="J237" s="3">
        <v>623010634</v>
      </c>
      <c r="K237" s="3">
        <v>0</v>
      </c>
      <c r="L237" s="3"/>
      <c r="M237" s="3"/>
      <c r="N237" s="3"/>
      <c r="O237" s="3"/>
      <c r="P237" s="34">
        <f t="shared" si="13"/>
        <v>1108370386</v>
      </c>
      <c r="Q237" s="165">
        <v>825243864</v>
      </c>
      <c r="R237" s="3">
        <f>IFERROR(VLOOKUP(D237,[9]ServNOMINA!$F$16:$M$112,8,0),0)</f>
        <v>0</v>
      </c>
      <c r="S237" s="3">
        <f>IFERROR(VLOOKUP(D237,[9]ServOTROS!$F$16:$M$112,8,0),0)</f>
        <v>0</v>
      </c>
      <c r="T237" s="3">
        <f>IFERROR(VLOOKUP(D237,[9]CANCEL!$F$16:$M$48,8,0),0)</f>
        <v>0</v>
      </c>
      <c r="U237" s="3">
        <f>IFERROR(VLOOKUP(B237,[10]Aaf_PENSION!$C$16:$M$112,11,0)+VLOOKUP(B237,[11]Aaf_PENSION!$C$16:$M$112,11,0),0)</f>
        <v>0</v>
      </c>
      <c r="V237" s="3">
        <f>IFERROR(VLOOKUP(B237,[10]Aaf_SALUD!$C$16:$M$112,11,0)+VLOOKUP(B237,[11]Aaf_SALUD!$C$16:$M$112,11,0),0)</f>
        <v>0</v>
      </c>
      <c r="W237" s="3">
        <f>IFERROR(VLOOKUP(D237,[9]CALIDAD!$F$16:$M$1122,8,0),0)</f>
        <v>40446646</v>
      </c>
      <c r="X237" s="3"/>
      <c r="Y237" s="3">
        <f>IFERROR(VLOOKUP(B237,[10]Ap_CESANTIAS!$C$16:$M$112,11,0)+VLOOKUP(B237,[11]Ap_CESANTIAS!$C$16:$M$112,11,0),0)</f>
        <v>0</v>
      </c>
      <c r="Z237" s="3">
        <f>IFERROR(VLOOKUP(B237,[10]Ap_PENSION!$C$16:$M$112,11,0)+VLOOKUP(B237,[11]Ap_PENSION!$C$16:$M$112,11,0),0)</f>
        <v>0</v>
      </c>
      <c r="AA237" s="3">
        <f>IFERROR(VLOOKUP(B237,[10]Ap_SALUD!$C$16:$M$112,11,0)+VLOOKUP(B237,[11]Ap_SALUD!$C$16:$M$112,11,0),0)</f>
        <v>0</v>
      </c>
      <c r="AB237" s="3"/>
      <c r="AC237" s="36">
        <f t="shared" si="12"/>
        <v>40446646</v>
      </c>
      <c r="AD237" s="37">
        <f t="shared" si="15"/>
        <v>242679876</v>
      </c>
      <c r="AE237" s="144" t="e">
        <f>VLOOKUP(D237,[12]REPNCT004ReporteAuxiliarContabl!$V$21:$W$1157,2,0)</f>
        <v>#N/A</v>
      </c>
      <c r="AF237" s="167" t="e">
        <f t="shared" si="14"/>
        <v>#N/A</v>
      </c>
      <c r="AG237" s="144"/>
      <c r="AI237" s="144"/>
    </row>
    <row r="238" spans="1:35" x14ac:dyDescent="0.25">
      <c r="A238" s="38">
        <v>226</v>
      </c>
      <c r="B238" s="61"/>
      <c r="C238" s="143" t="str">
        <f>VLOOKUP(D238,[8]Hoja1!$A$2:$B$1115,2,0)</f>
        <v>08606</v>
      </c>
      <c r="D238" s="31">
        <v>890103962</v>
      </c>
      <c r="E238" s="31">
        <v>210608606</v>
      </c>
      <c r="F238" s="61" t="s">
        <v>436</v>
      </c>
      <c r="G238" s="33">
        <v>0</v>
      </c>
      <c r="H238" s="33">
        <v>0</v>
      </c>
      <c r="I238" s="3">
        <v>738049936</v>
      </c>
      <c r="J238" s="3">
        <v>727895600</v>
      </c>
      <c r="K238" s="3">
        <v>0</v>
      </c>
      <c r="L238" s="3"/>
      <c r="M238" s="3"/>
      <c r="N238" s="3"/>
      <c r="O238" s="3"/>
      <c r="P238" s="34">
        <f t="shared" si="13"/>
        <v>1465945536</v>
      </c>
      <c r="Q238" s="165">
        <v>1035416405</v>
      </c>
      <c r="R238" s="3">
        <f>IFERROR(VLOOKUP(D238,[9]ServNOMINA!$F$16:$M$112,8,0),0)</f>
        <v>0</v>
      </c>
      <c r="S238" s="3">
        <f>IFERROR(VLOOKUP(D238,[9]ServOTROS!$F$16:$M$112,8,0),0)</f>
        <v>0</v>
      </c>
      <c r="T238" s="3">
        <f>IFERROR(VLOOKUP(D238,[9]CANCEL!$F$16:$M$48,8,0),0)</f>
        <v>0</v>
      </c>
      <c r="U238" s="3">
        <f>IFERROR(VLOOKUP(B238,[10]Aaf_PENSION!$C$16:$M$112,11,0)+VLOOKUP(B238,[11]Aaf_PENSION!$C$16:$M$112,11,0),0)</f>
        <v>0</v>
      </c>
      <c r="V238" s="3">
        <f>IFERROR(VLOOKUP(B238,[10]Aaf_SALUD!$C$16:$M$112,11,0)+VLOOKUP(B238,[11]Aaf_SALUD!$C$16:$M$112,11,0),0)</f>
        <v>0</v>
      </c>
      <c r="W238" s="3">
        <f>IFERROR(VLOOKUP(D238,[9]CALIDAD!$F$16:$M$1122,8,0),0)</f>
        <v>61504161</v>
      </c>
      <c r="X238" s="3"/>
      <c r="Y238" s="3">
        <f>IFERROR(VLOOKUP(B238,[10]Ap_CESANTIAS!$C$16:$M$112,11,0)+VLOOKUP(B238,[11]Ap_CESANTIAS!$C$16:$M$112,11,0),0)</f>
        <v>0</v>
      </c>
      <c r="Z238" s="3">
        <f>IFERROR(VLOOKUP(B238,[10]Ap_PENSION!$C$16:$M$112,11,0)+VLOOKUP(B238,[11]Ap_PENSION!$C$16:$M$112,11,0),0)</f>
        <v>0</v>
      </c>
      <c r="AA238" s="3">
        <f>IFERROR(VLOOKUP(B238,[10]Ap_SALUD!$C$16:$M$112,11,0)+VLOOKUP(B238,[11]Ap_SALUD!$C$16:$M$112,11,0),0)</f>
        <v>0</v>
      </c>
      <c r="AB238" s="3"/>
      <c r="AC238" s="36">
        <f t="shared" si="12"/>
        <v>61504161</v>
      </c>
      <c r="AD238" s="37">
        <f t="shared" si="15"/>
        <v>369024970</v>
      </c>
      <c r="AE238" s="144" t="e">
        <f>VLOOKUP(D238,[12]REPNCT004ReporteAuxiliarContabl!$V$21:$W$1157,2,0)</f>
        <v>#N/A</v>
      </c>
      <c r="AF238" s="167" t="e">
        <f t="shared" si="14"/>
        <v>#N/A</v>
      </c>
      <c r="AG238" s="144"/>
      <c r="AI238" s="144"/>
    </row>
    <row r="239" spans="1:35" x14ac:dyDescent="0.25">
      <c r="A239" s="29">
        <v>227</v>
      </c>
      <c r="B239" s="61"/>
      <c r="C239" s="143" t="str">
        <f>VLOOKUP(D239,[8]Hoja1!$A$2:$B$1115,2,0)</f>
        <v>08634</v>
      </c>
      <c r="D239" s="31">
        <v>890115982</v>
      </c>
      <c r="E239" s="31">
        <v>213408634</v>
      </c>
      <c r="F239" s="61" t="s">
        <v>437</v>
      </c>
      <c r="G239" s="33">
        <v>0</v>
      </c>
      <c r="H239" s="33">
        <v>0</v>
      </c>
      <c r="I239" s="3">
        <v>680030680</v>
      </c>
      <c r="J239" s="3">
        <v>480510163</v>
      </c>
      <c r="K239" s="3">
        <v>0</v>
      </c>
      <c r="L239" s="3"/>
      <c r="M239" s="3"/>
      <c r="N239" s="3"/>
      <c r="O239" s="3"/>
      <c r="P239" s="34">
        <f t="shared" si="13"/>
        <v>1160540843</v>
      </c>
      <c r="Q239" s="165">
        <v>763856278</v>
      </c>
      <c r="R239" s="3">
        <f>IFERROR(VLOOKUP(D239,[9]ServNOMINA!$F$16:$M$112,8,0),0)</f>
        <v>0</v>
      </c>
      <c r="S239" s="3">
        <f>IFERROR(VLOOKUP(D239,[9]ServOTROS!$F$16:$M$112,8,0),0)</f>
        <v>0</v>
      </c>
      <c r="T239" s="3">
        <f>IFERROR(VLOOKUP(D239,[9]CANCEL!$F$16:$M$48,8,0),0)</f>
        <v>0</v>
      </c>
      <c r="U239" s="3">
        <f>IFERROR(VLOOKUP(B239,[10]Aaf_PENSION!$C$16:$M$112,11,0)+VLOOKUP(B239,[11]Aaf_PENSION!$C$16:$M$112,11,0),0)</f>
        <v>0</v>
      </c>
      <c r="V239" s="3">
        <f>IFERROR(VLOOKUP(B239,[10]Aaf_SALUD!$C$16:$M$112,11,0)+VLOOKUP(B239,[11]Aaf_SALUD!$C$16:$M$112,11,0),0)</f>
        <v>0</v>
      </c>
      <c r="W239" s="3">
        <f>IFERROR(VLOOKUP(D239,[9]CALIDAD!$F$16:$M$1122,8,0),0)</f>
        <v>56669223</v>
      </c>
      <c r="X239" s="3"/>
      <c r="Y239" s="3">
        <f>IFERROR(VLOOKUP(B239,[10]Ap_CESANTIAS!$C$16:$M$112,11,0)+VLOOKUP(B239,[11]Ap_CESANTIAS!$C$16:$M$112,11,0),0)</f>
        <v>0</v>
      </c>
      <c r="Z239" s="3">
        <f>IFERROR(VLOOKUP(B239,[10]Ap_PENSION!$C$16:$M$112,11,0)+VLOOKUP(B239,[11]Ap_PENSION!$C$16:$M$112,11,0),0)</f>
        <v>0</v>
      </c>
      <c r="AA239" s="3">
        <f>IFERROR(VLOOKUP(B239,[10]Ap_SALUD!$C$16:$M$112,11,0)+VLOOKUP(B239,[11]Ap_SALUD!$C$16:$M$112,11,0),0)</f>
        <v>0</v>
      </c>
      <c r="AB239" s="3"/>
      <c r="AC239" s="36">
        <f t="shared" si="12"/>
        <v>56669223</v>
      </c>
      <c r="AD239" s="37">
        <f t="shared" si="15"/>
        <v>340015342</v>
      </c>
      <c r="AE239" s="144" t="e">
        <f>VLOOKUP(D239,[12]REPNCT004ReporteAuxiliarContabl!$V$21:$W$1157,2,0)</f>
        <v>#N/A</v>
      </c>
      <c r="AF239" s="167" t="e">
        <f t="shared" si="14"/>
        <v>#N/A</v>
      </c>
      <c r="AG239" s="144"/>
      <c r="AI239" s="144"/>
    </row>
    <row r="240" spans="1:35" x14ac:dyDescent="0.25">
      <c r="A240" s="38">
        <v>228</v>
      </c>
      <c r="B240" s="61"/>
      <c r="C240" s="143" t="str">
        <f>VLOOKUP(D240,[8]Hoja1!$A$2:$B$1115,2,0)</f>
        <v>08638</v>
      </c>
      <c r="D240" s="31">
        <v>800094844</v>
      </c>
      <c r="E240" s="31">
        <v>213808638</v>
      </c>
      <c r="F240" s="61" t="s">
        <v>386</v>
      </c>
      <c r="G240" s="33">
        <v>0</v>
      </c>
      <c r="H240" s="33">
        <v>0</v>
      </c>
      <c r="I240" s="3">
        <v>1865199584</v>
      </c>
      <c r="J240" s="3">
        <v>2163664712</v>
      </c>
      <c r="K240" s="3">
        <v>0</v>
      </c>
      <c r="L240" s="3"/>
      <c r="M240" s="3"/>
      <c r="N240" s="3"/>
      <c r="O240" s="3"/>
      <c r="P240" s="34">
        <f t="shared" si="13"/>
        <v>4028864296</v>
      </c>
      <c r="Q240" s="165">
        <v>2940831207</v>
      </c>
      <c r="R240" s="3">
        <f>IFERROR(VLOOKUP(D240,[9]ServNOMINA!$F$16:$M$112,8,0),0)</f>
        <v>0</v>
      </c>
      <c r="S240" s="3">
        <f>IFERROR(VLOOKUP(D240,[9]ServOTROS!$F$16:$M$112,8,0),0)</f>
        <v>0</v>
      </c>
      <c r="T240" s="3">
        <f>IFERROR(VLOOKUP(D240,[9]CANCEL!$F$16:$M$48,8,0),0)</f>
        <v>0</v>
      </c>
      <c r="U240" s="3">
        <f>IFERROR(VLOOKUP(B240,[10]Aaf_PENSION!$C$16:$M$112,11,0)+VLOOKUP(B240,[11]Aaf_PENSION!$C$16:$M$112,11,0),0)</f>
        <v>0</v>
      </c>
      <c r="V240" s="3">
        <f>IFERROR(VLOOKUP(B240,[10]Aaf_SALUD!$C$16:$M$112,11,0)+VLOOKUP(B240,[11]Aaf_SALUD!$C$16:$M$112,11,0),0)</f>
        <v>0</v>
      </c>
      <c r="W240" s="3">
        <f>IFERROR(VLOOKUP(D240,[9]CALIDAD!$F$16:$M$1122,8,0),0)</f>
        <v>155433299</v>
      </c>
      <c r="X240" s="3"/>
      <c r="Y240" s="3">
        <f>IFERROR(VLOOKUP(B240,[10]Ap_CESANTIAS!$C$16:$M$112,11,0)+VLOOKUP(B240,[11]Ap_CESANTIAS!$C$16:$M$112,11,0),0)</f>
        <v>0</v>
      </c>
      <c r="Z240" s="3">
        <f>IFERROR(VLOOKUP(B240,[10]Ap_PENSION!$C$16:$M$112,11,0)+VLOOKUP(B240,[11]Ap_PENSION!$C$16:$M$112,11,0),0)</f>
        <v>0</v>
      </c>
      <c r="AA240" s="3">
        <f>IFERROR(VLOOKUP(B240,[10]Ap_SALUD!$C$16:$M$112,11,0)+VLOOKUP(B240,[11]Ap_SALUD!$C$16:$M$112,11,0),0)</f>
        <v>0</v>
      </c>
      <c r="AB240" s="3"/>
      <c r="AC240" s="36">
        <f t="shared" si="12"/>
        <v>155433299</v>
      </c>
      <c r="AD240" s="37">
        <f t="shared" si="15"/>
        <v>932599790</v>
      </c>
      <c r="AE240" s="144" t="e">
        <f>VLOOKUP(D240,[12]REPNCT004ReporteAuxiliarContabl!$V$21:$W$1157,2,0)</f>
        <v>#N/A</v>
      </c>
      <c r="AF240" s="167" t="e">
        <f t="shared" si="14"/>
        <v>#N/A</v>
      </c>
      <c r="AG240" s="144"/>
      <c r="AI240" s="144"/>
    </row>
    <row r="241" spans="1:35" x14ac:dyDescent="0.25">
      <c r="A241" s="29">
        <v>229</v>
      </c>
      <c r="B241" s="61"/>
      <c r="C241" s="143" t="str">
        <f>VLOOKUP(D241,[8]Hoja1!$A$2:$B$1115,2,0)</f>
        <v>08675</v>
      </c>
      <c r="D241" s="31">
        <v>800019254</v>
      </c>
      <c r="E241" s="31">
        <v>217508675</v>
      </c>
      <c r="F241" s="61" t="s">
        <v>438</v>
      </c>
      <c r="G241" s="33">
        <v>0</v>
      </c>
      <c r="H241" s="33">
        <v>0</v>
      </c>
      <c r="I241" s="3">
        <v>382580228</v>
      </c>
      <c r="J241" s="3">
        <v>357606030</v>
      </c>
      <c r="K241" s="3">
        <v>0</v>
      </c>
      <c r="L241" s="3"/>
      <c r="M241" s="3"/>
      <c r="N241" s="3"/>
      <c r="O241" s="3"/>
      <c r="P241" s="34">
        <f t="shared" si="13"/>
        <v>740186258</v>
      </c>
      <c r="Q241" s="165">
        <v>517014460</v>
      </c>
      <c r="R241" s="3">
        <f>IFERROR(VLOOKUP(D241,[9]ServNOMINA!$F$16:$M$112,8,0),0)</f>
        <v>0</v>
      </c>
      <c r="S241" s="3">
        <f>IFERROR(VLOOKUP(D241,[9]ServOTROS!$F$16:$M$112,8,0),0)</f>
        <v>0</v>
      </c>
      <c r="T241" s="3">
        <f>IFERROR(VLOOKUP(D241,[9]CANCEL!$F$16:$M$48,8,0),0)</f>
        <v>0</v>
      </c>
      <c r="U241" s="3">
        <f>IFERROR(VLOOKUP(B241,[10]Aaf_PENSION!$C$16:$M$112,11,0)+VLOOKUP(B241,[11]Aaf_PENSION!$C$16:$M$112,11,0),0)</f>
        <v>0</v>
      </c>
      <c r="V241" s="3">
        <f>IFERROR(VLOOKUP(B241,[10]Aaf_SALUD!$C$16:$M$112,11,0)+VLOOKUP(B241,[11]Aaf_SALUD!$C$16:$M$112,11,0),0)</f>
        <v>0</v>
      </c>
      <c r="W241" s="3">
        <f>IFERROR(VLOOKUP(D241,[9]CALIDAD!$F$16:$M$1122,8,0),0)</f>
        <v>31881686</v>
      </c>
      <c r="X241" s="3"/>
      <c r="Y241" s="3">
        <f>IFERROR(VLOOKUP(B241,[10]Ap_CESANTIAS!$C$16:$M$112,11,0)+VLOOKUP(B241,[11]Ap_CESANTIAS!$C$16:$M$112,11,0),0)</f>
        <v>0</v>
      </c>
      <c r="Z241" s="3">
        <f>IFERROR(VLOOKUP(B241,[10]Ap_PENSION!$C$16:$M$112,11,0)+VLOOKUP(B241,[11]Ap_PENSION!$C$16:$M$112,11,0),0)</f>
        <v>0</v>
      </c>
      <c r="AA241" s="3">
        <f>IFERROR(VLOOKUP(B241,[10]Ap_SALUD!$C$16:$M$112,11,0)+VLOOKUP(B241,[11]Ap_SALUD!$C$16:$M$112,11,0),0)</f>
        <v>0</v>
      </c>
      <c r="AB241" s="3"/>
      <c r="AC241" s="36">
        <f t="shared" si="12"/>
        <v>31881686</v>
      </c>
      <c r="AD241" s="37">
        <f t="shared" si="15"/>
        <v>191290112</v>
      </c>
      <c r="AE241" s="144" t="e">
        <f>VLOOKUP(D241,[12]REPNCT004ReporteAuxiliarContabl!$V$21:$W$1157,2,0)</f>
        <v>#N/A</v>
      </c>
      <c r="AF241" s="167" t="e">
        <f t="shared" si="14"/>
        <v>#N/A</v>
      </c>
      <c r="AG241" s="144"/>
      <c r="AI241" s="144"/>
    </row>
    <row r="242" spans="1:35" x14ac:dyDescent="0.25">
      <c r="A242" s="38">
        <v>230</v>
      </c>
      <c r="B242" s="61"/>
      <c r="C242" s="143" t="str">
        <f>VLOOKUP(D242,[8]Hoja1!$A$2:$B$1115,2,0)</f>
        <v>08685</v>
      </c>
      <c r="D242" s="31">
        <v>800116284</v>
      </c>
      <c r="E242" s="31">
        <v>218508685</v>
      </c>
      <c r="F242" s="61" t="s">
        <v>439</v>
      </c>
      <c r="G242" s="33">
        <v>0</v>
      </c>
      <c r="H242" s="33">
        <v>0</v>
      </c>
      <c r="I242" s="3">
        <v>382528440</v>
      </c>
      <c r="J242" s="3">
        <v>456649922</v>
      </c>
      <c r="K242" s="3">
        <v>0</v>
      </c>
      <c r="L242" s="3"/>
      <c r="M242" s="3"/>
      <c r="N242" s="3"/>
      <c r="O242" s="3"/>
      <c r="P242" s="34">
        <f t="shared" si="13"/>
        <v>839178362</v>
      </c>
      <c r="Q242" s="165">
        <v>616036772</v>
      </c>
      <c r="R242" s="3">
        <f>IFERROR(VLOOKUP(D242,[9]ServNOMINA!$F$16:$M$112,8,0),0)</f>
        <v>0</v>
      </c>
      <c r="S242" s="3">
        <f>IFERROR(VLOOKUP(D242,[9]ServOTROS!$F$16:$M$112,8,0),0)</f>
        <v>0</v>
      </c>
      <c r="T242" s="3">
        <f>IFERROR(VLOOKUP(D242,[9]CANCEL!$F$16:$M$48,8,0),0)</f>
        <v>0</v>
      </c>
      <c r="U242" s="3">
        <f>IFERROR(VLOOKUP(B242,[10]Aaf_PENSION!$C$16:$M$112,11,0)+VLOOKUP(B242,[11]Aaf_PENSION!$C$16:$M$112,11,0),0)</f>
        <v>0</v>
      </c>
      <c r="V242" s="3">
        <f>IFERROR(VLOOKUP(B242,[10]Aaf_SALUD!$C$16:$M$112,11,0)+VLOOKUP(B242,[11]Aaf_SALUD!$C$16:$M$112,11,0),0)</f>
        <v>0</v>
      </c>
      <c r="W242" s="3">
        <f>IFERROR(VLOOKUP(D242,[9]CALIDAD!$F$16:$M$1122,8,0),0)</f>
        <v>31877370</v>
      </c>
      <c r="X242" s="3"/>
      <c r="Y242" s="3">
        <f>IFERROR(VLOOKUP(B242,[10]Ap_CESANTIAS!$C$16:$M$112,11,0)+VLOOKUP(B242,[11]Ap_CESANTIAS!$C$16:$M$112,11,0),0)</f>
        <v>0</v>
      </c>
      <c r="Z242" s="3">
        <f>IFERROR(VLOOKUP(B242,[10]Ap_PENSION!$C$16:$M$112,11,0)+VLOOKUP(B242,[11]Ap_PENSION!$C$16:$M$112,11,0),0)</f>
        <v>0</v>
      </c>
      <c r="AA242" s="3">
        <f>IFERROR(VLOOKUP(B242,[10]Ap_SALUD!$C$16:$M$112,11,0)+VLOOKUP(B242,[11]Ap_SALUD!$C$16:$M$112,11,0),0)</f>
        <v>0</v>
      </c>
      <c r="AB242" s="3"/>
      <c r="AC242" s="36">
        <f t="shared" si="12"/>
        <v>31877370</v>
      </c>
      <c r="AD242" s="37">
        <f t="shared" si="15"/>
        <v>191264220</v>
      </c>
      <c r="AE242" s="144" t="e">
        <f>VLOOKUP(D242,[12]REPNCT004ReporteAuxiliarContabl!$V$21:$W$1157,2,0)</f>
        <v>#N/A</v>
      </c>
      <c r="AF242" s="167" t="e">
        <f t="shared" si="14"/>
        <v>#N/A</v>
      </c>
      <c r="AG242" s="144"/>
      <c r="AI242" s="144"/>
    </row>
    <row r="243" spans="1:35" x14ac:dyDescent="0.25">
      <c r="A243" s="29">
        <v>231</v>
      </c>
      <c r="B243" s="61"/>
      <c r="C243" s="143" t="str">
        <f>VLOOKUP(D243,[8]Hoja1!$A$2:$B$1115,2,0)</f>
        <v>08770</v>
      </c>
      <c r="D243" s="31">
        <v>890116159</v>
      </c>
      <c r="E243" s="31">
        <v>217008770</v>
      </c>
      <c r="F243" s="61" t="s">
        <v>440</v>
      </c>
      <c r="G243" s="33">
        <v>0</v>
      </c>
      <c r="H243" s="33">
        <v>0</v>
      </c>
      <c r="I243" s="3">
        <v>227743140</v>
      </c>
      <c r="J243" s="3">
        <v>275605809</v>
      </c>
      <c r="K243" s="3">
        <v>0</v>
      </c>
      <c r="L243" s="3"/>
      <c r="M243" s="3"/>
      <c r="N243" s="3"/>
      <c r="O243" s="3"/>
      <c r="P243" s="34">
        <f t="shared" si="13"/>
        <v>503348949</v>
      </c>
      <c r="Q243" s="165">
        <v>370498784</v>
      </c>
      <c r="R243" s="3">
        <f>IFERROR(VLOOKUP(D243,[9]ServNOMINA!$F$16:$M$112,8,0),0)</f>
        <v>0</v>
      </c>
      <c r="S243" s="3">
        <f>IFERROR(VLOOKUP(D243,[9]ServOTROS!$F$16:$M$112,8,0),0)</f>
        <v>0</v>
      </c>
      <c r="T243" s="3">
        <f>IFERROR(VLOOKUP(D243,[9]CANCEL!$F$16:$M$48,8,0),0)</f>
        <v>0</v>
      </c>
      <c r="U243" s="3">
        <f>IFERROR(VLOOKUP(B243,[10]Aaf_PENSION!$C$16:$M$112,11,0)+VLOOKUP(B243,[11]Aaf_PENSION!$C$16:$M$112,11,0),0)</f>
        <v>0</v>
      </c>
      <c r="V243" s="3">
        <f>IFERROR(VLOOKUP(B243,[10]Aaf_SALUD!$C$16:$M$112,11,0)+VLOOKUP(B243,[11]Aaf_SALUD!$C$16:$M$112,11,0),0)</f>
        <v>0</v>
      </c>
      <c r="W243" s="3">
        <f>IFERROR(VLOOKUP(D243,[9]CALIDAD!$F$16:$M$1122,8,0),0)</f>
        <v>18978595</v>
      </c>
      <c r="X243" s="3"/>
      <c r="Y243" s="3">
        <f>IFERROR(VLOOKUP(B243,[10]Ap_CESANTIAS!$C$16:$M$112,11,0)+VLOOKUP(B243,[11]Ap_CESANTIAS!$C$16:$M$112,11,0),0)</f>
        <v>0</v>
      </c>
      <c r="Z243" s="3">
        <f>IFERROR(VLOOKUP(B243,[10]Ap_PENSION!$C$16:$M$112,11,0)+VLOOKUP(B243,[11]Ap_PENSION!$C$16:$M$112,11,0),0)</f>
        <v>0</v>
      </c>
      <c r="AA243" s="3">
        <f>IFERROR(VLOOKUP(B243,[10]Ap_SALUD!$C$16:$M$112,11,0)+VLOOKUP(B243,[11]Ap_SALUD!$C$16:$M$112,11,0),0)</f>
        <v>0</v>
      </c>
      <c r="AB243" s="3"/>
      <c r="AC243" s="36">
        <f t="shared" si="12"/>
        <v>18978595</v>
      </c>
      <c r="AD243" s="37">
        <f t="shared" si="15"/>
        <v>113871570</v>
      </c>
      <c r="AE243" s="144" t="e">
        <f>VLOOKUP(D243,[12]REPNCT004ReporteAuxiliarContabl!$V$21:$W$1157,2,0)</f>
        <v>#N/A</v>
      </c>
      <c r="AF243" s="167" t="e">
        <f t="shared" si="14"/>
        <v>#N/A</v>
      </c>
      <c r="AG243" s="144"/>
      <c r="AI243" s="144"/>
    </row>
    <row r="244" spans="1:35" x14ac:dyDescent="0.25">
      <c r="A244" s="38">
        <v>232</v>
      </c>
      <c r="B244" s="61"/>
      <c r="C244" s="143" t="str">
        <f>VLOOKUP(D244,[8]Hoja1!$A$2:$B$1115,2,0)</f>
        <v>08832</v>
      </c>
      <c r="D244" s="31">
        <v>800053552</v>
      </c>
      <c r="E244" s="31">
        <v>213208832</v>
      </c>
      <c r="F244" s="61" t="s">
        <v>441</v>
      </c>
      <c r="G244" s="33">
        <v>0</v>
      </c>
      <c r="H244" s="33">
        <v>0</v>
      </c>
      <c r="I244" s="3">
        <v>228134560</v>
      </c>
      <c r="J244" s="3">
        <v>266157076</v>
      </c>
      <c r="K244" s="3">
        <v>0</v>
      </c>
      <c r="L244" s="3"/>
      <c r="M244" s="3"/>
      <c r="N244" s="3"/>
      <c r="O244" s="3"/>
      <c r="P244" s="34">
        <f t="shared" si="13"/>
        <v>494291636</v>
      </c>
      <c r="Q244" s="165">
        <v>361213141</v>
      </c>
      <c r="R244" s="3">
        <f>IFERROR(VLOOKUP(D244,[9]ServNOMINA!$F$16:$M$112,8,0),0)</f>
        <v>0</v>
      </c>
      <c r="S244" s="3">
        <f>IFERROR(VLOOKUP(D244,[9]ServOTROS!$F$16:$M$112,8,0),0)</f>
        <v>0</v>
      </c>
      <c r="T244" s="3">
        <f>IFERROR(VLOOKUP(D244,[9]CANCEL!$F$16:$M$48,8,0),0)</f>
        <v>0</v>
      </c>
      <c r="U244" s="3">
        <f>IFERROR(VLOOKUP(B244,[10]Aaf_PENSION!$C$16:$M$112,11,0)+VLOOKUP(B244,[11]Aaf_PENSION!$C$16:$M$112,11,0),0)</f>
        <v>0</v>
      </c>
      <c r="V244" s="3">
        <f>IFERROR(VLOOKUP(B244,[10]Aaf_SALUD!$C$16:$M$112,11,0)+VLOOKUP(B244,[11]Aaf_SALUD!$C$16:$M$112,11,0),0)</f>
        <v>0</v>
      </c>
      <c r="W244" s="3">
        <f>IFERROR(VLOOKUP(D244,[9]CALIDAD!$F$16:$M$1122,8,0),0)</f>
        <v>19011213</v>
      </c>
      <c r="X244" s="3"/>
      <c r="Y244" s="3">
        <f>IFERROR(VLOOKUP(B244,[10]Ap_CESANTIAS!$C$16:$M$112,11,0)+VLOOKUP(B244,[11]Ap_CESANTIAS!$C$16:$M$112,11,0),0)</f>
        <v>0</v>
      </c>
      <c r="Z244" s="3">
        <f>IFERROR(VLOOKUP(B244,[10]Ap_PENSION!$C$16:$M$112,11,0)+VLOOKUP(B244,[11]Ap_PENSION!$C$16:$M$112,11,0),0)</f>
        <v>0</v>
      </c>
      <c r="AA244" s="3">
        <f>IFERROR(VLOOKUP(B244,[10]Ap_SALUD!$C$16:$M$112,11,0)+VLOOKUP(B244,[11]Ap_SALUD!$C$16:$M$112,11,0),0)</f>
        <v>0</v>
      </c>
      <c r="AB244" s="3"/>
      <c r="AC244" s="36">
        <f t="shared" si="12"/>
        <v>19011213</v>
      </c>
      <c r="AD244" s="37">
        <f t="shared" si="15"/>
        <v>114067282</v>
      </c>
      <c r="AE244" s="144" t="e">
        <f>VLOOKUP(D244,[12]REPNCT004ReporteAuxiliarContabl!$V$21:$W$1157,2,0)</f>
        <v>#N/A</v>
      </c>
      <c r="AF244" s="167" t="e">
        <f t="shared" si="14"/>
        <v>#N/A</v>
      </c>
      <c r="AG244" s="144"/>
      <c r="AI244" s="144"/>
    </row>
    <row r="245" spans="1:35" x14ac:dyDescent="0.25">
      <c r="A245" s="29">
        <v>233</v>
      </c>
      <c r="B245" s="61"/>
      <c r="C245" s="143" t="str">
        <f>VLOOKUP(D245,[8]Hoja1!$A$2:$B$1115,2,0)</f>
        <v>08849</v>
      </c>
      <c r="D245" s="31">
        <v>800094378</v>
      </c>
      <c r="E245" s="31">
        <v>214908849</v>
      </c>
      <c r="F245" s="61" t="s">
        <v>442</v>
      </c>
      <c r="G245" s="33">
        <v>0</v>
      </c>
      <c r="H245" s="33">
        <v>0</v>
      </c>
      <c r="I245" s="3">
        <v>142552948</v>
      </c>
      <c r="J245" s="3">
        <v>141443247</v>
      </c>
      <c r="K245" s="3">
        <v>0</v>
      </c>
      <c r="L245" s="3"/>
      <c r="M245" s="3"/>
      <c r="N245" s="3"/>
      <c r="O245" s="3"/>
      <c r="P245" s="34">
        <f t="shared" si="13"/>
        <v>283996195</v>
      </c>
      <c r="Q245" s="165">
        <v>200840307</v>
      </c>
      <c r="R245" s="3">
        <f>IFERROR(VLOOKUP(D245,[9]ServNOMINA!$F$16:$M$112,8,0),0)</f>
        <v>0</v>
      </c>
      <c r="S245" s="3">
        <f>IFERROR(VLOOKUP(D245,[9]ServOTROS!$F$16:$M$112,8,0),0)</f>
        <v>0</v>
      </c>
      <c r="T245" s="3">
        <f>IFERROR(VLOOKUP(D245,[9]CANCEL!$F$16:$M$48,8,0),0)</f>
        <v>0</v>
      </c>
      <c r="U245" s="3">
        <f>IFERROR(VLOOKUP(B245,[10]Aaf_PENSION!$C$16:$M$112,11,0)+VLOOKUP(B245,[11]Aaf_PENSION!$C$16:$M$112,11,0),0)</f>
        <v>0</v>
      </c>
      <c r="V245" s="3">
        <f>IFERROR(VLOOKUP(B245,[10]Aaf_SALUD!$C$16:$M$112,11,0)+VLOOKUP(B245,[11]Aaf_SALUD!$C$16:$M$112,11,0),0)</f>
        <v>0</v>
      </c>
      <c r="W245" s="3">
        <f>IFERROR(VLOOKUP(D245,[9]CALIDAD!$F$16:$M$1122,8,0),0)</f>
        <v>11879412</v>
      </c>
      <c r="X245" s="3"/>
      <c r="Y245" s="3">
        <f>IFERROR(VLOOKUP(B245,[10]Ap_CESANTIAS!$C$16:$M$112,11,0)+VLOOKUP(B245,[11]Ap_CESANTIAS!$C$16:$M$112,11,0),0)</f>
        <v>0</v>
      </c>
      <c r="Z245" s="3">
        <f>IFERROR(VLOOKUP(B245,[10]Ap_PENSION!$C$16:$M$112,11,0)+VLOOKUP(B245,[11]Ap_PENSION!$C$16:$M$112,11,0),0)</f>
        <v>0</v>
      </c>
      <c r="AA245" s="3">
        <f>IFERROR(VLOOKUP(B245,[10]Ap_SALUD!$C$16:$M$112,11,0)+VLOOKUP(B245,[11]Ap_SALUD!$C$16:$M$112,11,0),0)</f>
        <v>0</v>
      </c>
      <c r="AB245" s="3"/>
      <c r="AC245" s="36">
        <f t="shared" si="12"/>
        <v>11879412</v>
      </c>
      <c r="AD245" s="37">
        <f t="shared" si="15"/>
        <v>71276476</v>
      </c>
      <c r="AE245" s="144" t="e">
        <f>VLOOKUP(D245,[12]REPNCT004ReporteAuxiliarContabl!$V$21:$W$1157,2,0)</f>
        <v>#N/A</v>
      </c>
      <c r="AF245" s="167" t="e">
        <f t="shared" si="14"/>
        <v>#N/A</v>
      </c>
      <c r="AG245" s="144"/>
      <c r="AI245" s="144"/>
    </row>
    <row r="246" spans="1:35" x14ac:dyDescent="0.25">
      <c r="A246" s="38">
        <v>234</v>
      </c>
      <c r="B246" s="61"/>
      <c r="C246" s="143" t="str">
        <f>VLOOKUP(D246,[8]Hoja1!$A$2:$B$1115,2,0)</f>
        <v>13006</v>
      </c>
      <c r="D246" s="31">
        <v>800037371</v>
      </c>
      <c r="E246" s="31">
        <v>210613006</v>
      </c>
      <c r="F246" s="61" t="s">
        <v>443</v>
      </c>
      <c r="G246" s="33">
        <v>0</v>
      </c>
      <c r="H246" s="33">
        <v>0</v>
      </c>
      <c r="I246" s="3">
        <v>1182038992</v>
      </c>
      <c r="J246" s="3">
        <v>976080013</v>
      </c>
      <c r="K246" s="3">
        <v>0</v>
      </c>
      <c r="L246" s="3"/>
      <c r="M246" s="3"/>
      <c r="N246" s="3"/>
      <c r="O246" s="3"/>
      <c r="P246" s="34">
        <f t="shared" si="13"/>
        <v>2158119005</v>
      </c>
      <c r="Q246" s="165">
        <v>1468596258</v>
      </c>
      <c r="R246" s="3">
        <f>IFERROR(VLOOKUP(D246,[9]ServNOMINA!$F$16:$M$112,8,0),0)</f>
        <v>0</v>
      </c>
      <c r="S246" s="3">
        <f>IFERROR(VLOOKUP(D246,[9]ServOTROS!$F$16:$M$112,8,0),0)</f>
        <v>0</v>
      </c>
      <c r="T246" s="3">
        <f>IFERROR(VLOOKUP(D246,[9]CANCEL!$F$16:$M$48,8,0),0)</f>
        <v>0</v>
      </c>
      <c r="U246" s="3">
        <f>IFERROR(VLOOKUP(B246,[10]Aaf_PENSION!$C$16:$M$112,11,0)+VLOOKUP(B246,[11]Aaf_PENSION!$C$16:$M$112,11,0),0)</f>
        <v>0</v>
      </c>
      <c r="V246" s="3">
        <f>IFERROR(VLOOKUP(B246,[10]Aaf_SALUD!$C$16:$M$112,11,0)+VLOOKUP(B246,[11]Aaf_SALUD!$C$16:$M$112,11,0),0)</f>
        <v>0</v>
      </c>
      <c r="W246" s="3">
        <f>IFERROR(VLOOKUP(D246,[9]CALIDAD!$F$16:$M$1122,8,0),0)</f>
        <v>98503249</v>
      </c>
      <c r="X246" s="3"/>
      <c r="Y246" s="3">
        <f>IFERROR(VLOOKUP(B246,[10]Ap_CESANTIAS!$C$16:$M$112,11,0)+VLOOKUP(B246,[11]Ap_CESANTIAS!$C$16:$M$112,11,0),0)</f>
        <v>0</v>
      </c>
      <c r="Z246" s="3">
        <f>IFERROR(VLOOKUP(B246,[10]Ap_PENSION!$C$16:$M$112,11,0)+VLOOKUP(B246,[11]Ap_PENSION!$C$16:$M$112,11,0),0)</f>
        <v>0</v>
      </c>
      <c r="AA246" s="3">
        <f>IFERROR(VLOOKUP(B246,[10]Ap_SALUD!$C$16:$M$112,11,0)+VLOOKUP(B246,[11]Ap_SALUD!$C$16:$M$112,11,0),0)</f>
        <v>0</v>
      </c>
      <c r="AB246" s="3"/>
      <c r="AC246" s="36">
        <f t="shared" si="12"/>
        <v>98503249</v>
      </c>
      <c r="AD246" s="37">
        <f t="shared" si="15"/>
        <v>591019498</v>
      </c>
      <c r="AE246" s="144" t="e">
        <f>VLOOKUP(D246,[12]REPNCT004ReporteAuxiliarContabl!$V$21:$W$1157,2,0)</f>
        <v>#N/A</v>
      </c>
      <c r="AF246" s="167" t="e">
        <f t="shared" si="14"/>
        <v>#N/A</v>
      </c>
      <c r="AG246" s="144"/>
      <c r="AI246" s="144"/>
    </row>
    <row r="247" spans="1:35" x14ac:dyDescent="0.25">
      <c r="A247" s="29">
        <v>235</v>
      </c>
      <c r="B247" s="61"/>
      <c r="C247" s="143" t="str">
        <f>VLOOKUP(D247,[8]Hoja1!$A$2:$B$1115,2,0)</f>
        <v>13030</v>
      </c>
      <c r="D247" s="31">
        <v>800254879</v>
      </c>
      <c r="E247" s="31">
        <v>213013030</v>
      </c>
      <c r="F247" s="61" t="s">
        <v>444</v>
      </c>
      <c r="G247" s="33">
        <v>0</v>
      </c>
      <c r="H247" s="33">
        <v>0</v>
      </c>
      <c r="I247" s="3">
        <v>515478600</v>
      </c>
      <c r="J247" s="3">
        <v>363209084</v>
      </c>
      <c r="K247" s="3">
        <v>0</v>
      </c>
      <c r="L247" s="3"/>
      <c r="M247" s="3"/>
      <c r="N247" s="3"/>
      <c r="O247" s="3"/>
      <c r="P247" s="34">
        <f t="shared" si="13"/>
        <v>878687684</v>
      </c>
      <c r="Q247" s="165">
        <v>577991834</v>
      </c>
      <c r="R247" s="3">
        <f>IFERROR(VLOOKUP(D247,[9]ServNOMINA!$F$16:$M$112,8,0),0)</f>
        <v>0</v>
      </c>
      <c r="S247" s="3">
        <f>IFERROR(VLOOKUP(D247,[9]ServOTROS!$F$16:$M$112,8,0),0)</f>
        <v>0</v>
      </c>
      <c r="T247" s="3">
        <f>IFERROR(VLOOKUP(D247,[9]CANCEL!$F$16:$M$48,8,0),0)</f>
        <v>0</v>
      </c>
      <c r="U247" s="3">
        <f>IFERROR(VLOOKUP(B247,[10]Aaf_PENSION!$C$16:$M$112,11,0)+VLOOKUP(B247,[11]Aaf_PENSION!$C$16:$M$112,11,0),0)</f>
        <v>0</v>
      </c>
      <c r="V247" s="3">
        <f>IFERROR(VLOOKUP(B247,[10]Aaf_SALUD!$C$16:$M$112,11,0)+VLOOKUP(B247,[11]Aaf_SALUD!$C$16:$M$112,11,0),0)</f>
        <v>0</v>
      </c>
      <c r="W247" s="3">
        <f>IFERROR(VLOOKUP(D247,[9]CALIDAD!$F$16:$M$1122,8,0),0)</f>
        <v>42956550</v>
      </c>
      <c r="X247" s="3"/>
      <c r="Y247" s="3">
        <f>IFERROR(VLOOKUP(B247,[10]Ap_CESANTIAS!$C$16:$M$112,11,0)+VLOOKUP(B247,[11]Ap_CESANTIAS!$C$16:$M$112,11,0),0)</f>
        <v>0</v>
      </c>
      <c r="Z247" s="3">
        <f>IFERROR(VLOOKUP(B247,[10]Ap_PENSION!$C$16:$M$112,11,0)+VLOOKUP(B247,[11]Ap_PENSION!$C$16:$M$112,11,0),0)</f>
        <v>0</v>
      </c>
      <c r="AA247" s="3">
        <f>IFERROR(VLOOKUP(B247,[10]Ap_SALUD!$C$16:$M$112,11,0)+VLOOKUP(B247,[11]Ap_SALUD!$C$16:$M$112,11,0),0)</f>
        <v>0</v>
      </c>
      <c r="AB247" s="3"/>
      <c r="AC247" s="36">
        <f t="shared" si="12"/>
        <v>42956550</v>
      </c>
      <c r="AD247" s="37">
        <f t="shared" si="15"/>
        <v>257739300</v>
      </c>
      <c r="AE247" s="144" t="e">
        <f>VLOOKUP(D247,[12]REPNCT004ReporteAuxiliarContabl!$V$21:$W$1157,2,0)</f>
        <v>#N/A</v>
      </c>
      <c r="AF247" s="167" t="e">
        <f t="shared" si="14"/>
        <v>#N/A</v>
      </c>
      <c r="AG247" s="144"/>
      <c r="AI247" s="144"/>
    </row>
    <row r="248" spans="1:35" x14ac:dyDescent="0.25">
      <c r="A248" s="38">
        <v>236</v>
      </c>
      <c r="B248" s="61"/>
      <c r="C248" s="143" t="str">
        <f>VLOOKUP(D248,[8]Hoja1!$A$2:$B$1115,2,0)</f>
        <v>13042</v>
      </c>
      <c r="D248" s="31">
        <v>806001937</v>
      </c>
      <c r="E248" s="31">
        <v>214213042</v>
      </c>
      <c r="F248" s="61" t="s">
        <v>445</v>
      </c>
      <c r="G248" s="33">
        <v>0</v>
      </c>
      <c r="H248" s="33">
        <v>0</v>
      </c>
      <c r="I248" s="3">
        <v>315299152</v>
      </c>
      <c r="J248" s="3">
        <v>247142921</v>
      </c>
      <c r="K248" s="3">
        <v>0</v>
      </c>
      <c r="L248" s="3"/>
      <c r="M248" s="3"/>
      <c r="N248" s="3"/>
      <c r="O248" s="3"/>
      <c r="P248" s="34">
        <f t="shared" si="13"/>
        <v>562442073</v>
      </c>
      <c r="Q248" s="165">
        <v>378517566</v>
      </c>
      <c r="R248" s="3">
        <f>IFERROR(VLOOKUP(D248,[9]ServNOMINA!$F$16:$M$112,8,0),0)</f>
        <v>0</v>
      </c>
      <c r="S248" s="3">
        <f>IFERROR(VLOOKUP(D248,[9]ServOTROS!$F$16:$M$112,8,0),0)</f>
        <v>0</v>
      </c>
      <c r="T248" s="3">
        <f>IFERROR(VLOOKUP(D248,[9]CANCEL!$F$16:$M$48,8,0),0)</f>
        <v>0</v>
      </c>
      <c r="U248" s="3">
        <f>IFERROR(VLOOKUP(B248,[10]Aaf_PENSION!$C$16:$M$112,11,0)+VLOOKUP(B248,[11]Aaf_PENSION!$C$16:$M$112,11,0),0)</f>
        <v>0</v>
      </c>
      <c r="V248" s="3">
        <f>IFERROR(VLOOKUP(B248,[10]Aaf_SALUD!$C$16:$M$112,11,0)+VLOOKUP(B248,[11]Aaf_SALUD!$C$16:$M$112,11,0),0)</f>
        <v>0</v>
      </c>
      <c r="W248" s="3">
        <f>IFERROR(VLOOKUP(D248,[9]CALIDAD!$F$16:$M$1122,8,0),0)</f>
        <v>26274929</v>
      </c>
      <c r="X248" s="3"/>
      <c r="Y248" s="3">
        <f>IFERROR(VLOOKUP(B248,[10]Ap_CESANTIAS!$C$16:$M$112,11,0)+VLOOKUP(B248,[11]Ap_CESANTIAS!$C$16:$M$112,11,0),0)</f>
        <v>0</v>
      </c>
      <c r="Z248" s="3">
        <f>IFERROR(VLOOKUP(B248,[10]Ap_PENSION!$C$16:$M$112,11,0)+VLOOKUP(B248,[11]Ap_PENSION!$C$16:$M$112,11,0),0)</f>
        <v>0</v>
      </c>
      <c r="AA248" s="3">
        <f>IFERROR(VLOOKUP(B248,[10]Ap_SALUD!$C$16:$M$112,11,0)+VLOOKUP(B248,[11]Ap_SALUD!$C$16:$M$112,11,0),0)</f>
        <v>0</v>
      </c>
      <c r="AB248" s="3"/>
      <c r="AC248" s="36">
        <f t="shared" si="12"/>
        <v>26274929</v>
      </c>
      <c r="AD248" s="37">
        <f t="shared" si="15"/>
        <v>157649578</v>
      </c>
      <c r="AE248" s="144" t="e">
        <f>VLOOKUP(D248,[12]REPNCT004ReporteAuxiliarContabl!$V$21:$W$1157,2,0)</f>
        <v>#N/A</v>
      </c>
      <c r="AF248" s="167" t="e">
        <f t="shared" si="14"/>
        <v>#N/A</v>
      </c>
      <c r="AG248" s="144"/>
      <c r="AI248" s="144"/>
    </row>
    <row r="249" spans="1:35" x14ac:dyDescent="0.25">
      <c r="A249" s="29">
        <v>237</v>
      </c>
      <c r="B249" s="61"/>
      <c r="C249" s="143" t="str">
        <f>VLOOKUP(D249,[8]Hoja1!$A$2:$B$1115,2,0)</f>
        <v>13052</v>
      </c>
      <c r="D249" s="31">
        <v>890480254</v>
      </c>
      <c r="E249" s="31">
        <v>215213052</v>
      </c>
      <c r="F249" s="61" t="s">
        <v>446</v>
      </c>
      <c r="G249" s="33">
        <v>0</v>
      </c>
      <c r="H249" s="33">
        <v>0</v>
      </c>
      <c r="I249" s="3">
        <v>1585528544</v>
      </c>
      <c r="J249" s="3">
        <v>1571352743</v>
      </c>
      <c r="K249" s="3">
        <v>0</v>
      </c>
      <c r="L249" s="3"/>
      <c r="M249" s="3"/>
      <c r="N249" s="3"/>
      <c r="O249" s="3"/>
      <c r="P249" s="34">
        <f t="shared" si="13"/>
        <v>3156881287</v>
      </c>
      <c r="Q249" s="165">
        <v>2231989638</v>
      </c>
      <c r="R249" s="3">
        <f>IFERROR(VLOOKUP(D249,[9]ServNOMINA!$F$16:$M$112,8,0),0)</f>
        <v>0</v>
      </c>
      <c r="S249" s="3">
        <f>IFERROR(VLOOKUP(D249,[9]ServOTROS!$F$16:$M$112,8,0),0)</f>
        <v>0</v>
      </c>
      <c r="T249" s="3">
        <f>IFERROR(VLOOKUP(D249,[9]CANCEL!$F$16:$M$48,8,0),0)</f>
        <v>0</v>
      </c>
      <c r="U249" s="3">
        <f>IFERROR(VLOOKUP(B249,[10]Aaf_PENSION!$C$16:$M$112,11,0)+VLOOKUP(B249,[11]Aaf_PENSION!$C$16:$M$112,11,0),0)</f>
        <v>0</v>
      </c>
      <c r="V249" s="3">
        <f>IFERROR(VLOOKUP(B249,[10]Aaf_SALUD!$C$16:$M$112,11,0)+VLOOKUP(B249,[11]Aaf_SALUD!$C$16:$M$112,11,0),0)</f>
        <v>0</v>
      </c>
      <c r="W249" s="3">
        <f>IFERROR(VLOOKUP(D249,[9]CALIDAD!$F$16:$M$1122,8,0),0)</f>
        <v>132127379</v>
      </c>
      <c r="X249" s="3"/>
      <c r="Y249" s="3">
        <f>IFERROR(VLOOKUP(B249,[10]Ap_CESANTIAS!$C$16:$M$112,11,0)+VLOOKUP(B249,[11]Ap_CESANTIAS!$C$16:$M$112,11,0),0)</f>
        <v>0</v>
      </c>
      <c r="Z249" s="3">
        <f>IFERROR(VLOOKUP(B249,[10]Ap_PENSION!$C$16:$M$112,11,0)+VLOOKUP(B249,[11]Ap_PENSION!$C$16:$M$112,11,0),0)</f>
        <v>0</v>
      </c>
      <c r="AA249" s="3">
        <f>IFERROR(VLOOKUP(B249,[10]Ap_SALUD!$C$16:$M$112,11,0)+VLOOKUP(B249,[11]Ap_SALUD!$C$16:$M$112,11,0),0)</f>
        <v>0</v>
      </c>
      <c r="AB249" s="3"/>
      <c r="AC249" s="36">
        <f t="shared" si="12"/>
        <v>132127379</v>
      </c>
      <c r="AD249" s="37">
        <f t="shared" si="15"/>
        <v>792764270</v>
      </c>
      <c r="AE249" s="144" t="e">
        <f>VLOOKUP(D249,[12]REPNCT004ReporteAuxiliarContabl!$V$21:$W$1157,2,0)</f>
        <v>#N/A</v>
      </c>
      <c r="AF249" s="167" t="e">
        <f t="shared" si="14"/>
        <v>#N/A</v>
      </c>
      <c r="AG249" s="144"/>
      <c r="AI249" s="144"/>
    </row>
    <row r="250" spans="1:35" x14ac:dyDescent="0.25">
      <c r="A250" s="38">
        <v>238</v>
      </c>
      <c r="B250" s="61"/>
      <c r="C250" s="143" t="str">
        <f>VLOOKUP(D250,[8]Hoja1!$A$2:$B$1115,2,0)</f>
        <v>13062</v>
      </c>
      <c r="D250" s="31">
        <v>806004900</v>
      </c>
      <c r="E250" s="31">
        <v>216213062</v>
      </c>
      <c r="F250" s="61" t="s">
        <v>447</v>
      </c>
      <c r="G250" s="33">
        <v>0</v>
      </c>
      <c r="H250" s="33">
        <v>0</v>
      </c>
      <c r="I250" s="3">
        <v>334784100</v>
      </c>
      <c r="J250" s="3">
        <v>235268488</v>
      </c>
      <c r="K250" s="3">
        <v>0</v>
      </c>
      <c r="L250" s="3"/>
      <c r="M250" s="3"/>
      <c r="N250" s="3"/>
      <c r="O250" s="3"/>
      <c r="P250" s="34">
        <f t="shared" si="13"/>
        <v>570052588</v>
      </c>
      <c r="Q250" s="165">
        <v>374761863</v>
      </c>
      <c r="R250" s="3">
        <f>IFERROR(VLOOKUP(D250,[9]ServNOMINA!$F$16:$M$112,8,0),0)</f>
        <v>0</v>
      </c>
      <c r="S250" s="3">
        <f>IFERROR(VLOOKUP(D250,[9]ServOTROS!$F$16:$M$112,8,0),0)</f>
        <v>0</v>
      </c>
      <c r="T250" s="3">
        <f>IFERROR(VLOOKUP(D250,[9]CANCEL!$F$16:$M$48,8,0),0)</f>
        <v>0</v>
      </c>
      <c r="U250" s="3">
        <f>IFERROR(VLOOKUP(B250,[10]Aaf_PENSION!$C$16:$M$112,11,0)+VLOOKUP(B250,[11]Aaf_PENSION!$C$16:$M$112,11,0),0)</f>
        <v>0</v>
      </c>
      <c r="V250" s="3">
        <f>IFERROR(VLOOKUP(B250,[10]Aaf_SALUD!$C$16:$M$112,11,0)+VLOOKUP(B250,[11]Aaf_SALUD!$C$16:$M$112,11,0),0)</f>
        <v>0</v>
      </c>
      <c r="W250" s="3">
        <f>IFERROR(VLOOKUP(D250,[9]CALIDAD!$F$16:$M$1122,8,0),0)</f>
        <v>27898675</v>
      </c>
      <c r="X250" s="3"/>
      <c r="Y250" s="3">
        <f>IFERROR(VLOOKUP(B250,[10]Ap_CESANTIAS!$C$16:$M$112,11,0)+VLOOKUP(B250,[11]Ap_CESANTIAS!$C$16:$M$112,11,0),0)</f>
        <v>0</v>
      </c>
      <c r="Z250" s="3">
        <f>IFERROR(VLOOKUP(B250,[10]Ap_PENSION!$C$16:$M$112,11,0)+VLOOKUP(B250,[11]Ap_PENSION!$C$16:$M$112,11,0),0)</f>
        <v>0</v>
      </c>
      <c r="AA250" s="3">
        <f>IFERROR(VLOOKUP(B250,[10]Ap_SALUD!$C$16:$M$112,11,0)+VLOOKUP(B250,[11]Ap_SALUD!$C$16:$M$112,11,0),0)</f>
        <v>0</v>
      </c>
      <c r="AB250" s="3"/>
      <c r="AC250" s="36">
        <f t="shared" si="12"/>
        <v>27898675</v>
      </c>
      <c r="AD250" s="37">
        <f t="shared" si="15"/>
        <v>167392050</v>
      </c>
      <c r="AE250" s="144" t="e">
        <f>VLOOKUP(D250,[12]REPNCT004ReporteAuxiliarContabl!$V$21:$W$1157,2,0)</f>
        <v>#N/A</v>
      </c>
      <c r="AF250" s="167" t="e">
        <f t="shared" si="14"/>
        <v>#N/A</v>
      </c>
      <c r="AG250" s="144"/>
      <c r="AI250" s="144"/>
    </row>
    <row r="251" spans="1:35" x14ac:dyDescent="0.25">
      <c r="A251" s="29">
        <v>239</v>
      </c>
      <c r="B251" s="61"/>
      <c r="C251" s="143" t="str">
        <f>VLOOKUP(D251,[8]Hoja1!$A$2:$B$1115,2,0)</f>
        <v>13074</v>
      </c>
      <c r="D251" s="31">
        <v>800015991</v>
      </c>
      <c r="E251" s="31">
        <v>217413074</v>
      </c>
      <c r="F251" s="61" t="s">
        <v>448</v>
      </c>
      <c r="G251" s="33">
        <v>0</v>
      </c>
      <c r="H251" s="33">
        <v>0</v>
      </c>
      <c r="I251" s="3">
        <v>832115200</v>
      </c>
      <c r="J251" s="3">
        <v>684218261</v>
      </c>
      <c r="K251" s="3">
        <v>0</v>
      </c>
      <c r="L251" s="3"/>
      <c r="M251" s="3"/>
      <c r="N251" s="3"/>
      <c r="O251" s="3"/>
      <c r="P251" s="34">
        <f t="shared" si="13"/>
        <v>1516333461</v>
      </c>
      <c r="Q251" s="165">
        <v>1030932926</v>
      </c>
      <c r="R251" s="3">
        <f>IFERROR(VLOOKUP(D251,[9]ServNOMINA!$F$16:$M$112,8,0),0)</f>
        <v>0</v>
      </c>
      <c r="S251" s="3">
        <f>IFERROR(VLOOKUP(D251,[9]ServOTROS!$F$16:$M$112,8,0),0)</f>
        <v>0</v>
      </c>
      <c r="T251" s="3">
        <f>IFERROR(VLOOKUP(D251,[9]CANCEL!$F$16:$M$48,8,0),0)</f>
        <v>0</v>
      </c>
      <c r="U251" s="3">
        <f>IFERROR(VLOOKUP(B251,[10]Aaf_PENSION!$C$16:$M$112,11,0)+VLOOKUP(B251,[11]Aaf_PENSION!$C$16:$M$112,11,0),0)</f>
        <v>0</v>
      </c>
      <c r="V251" s="3">
        <f>IFERROR(VLOOKUP(B251,[10]Aaf_SALUD!$C$16:$M$112,11,0)+VLOOKUP(B251,[11]Aaf_SALUD!$C$16:$M$112,11,0),0)</f>
        <v>0</v>
      </c>
      <c r="W251" s="3">
        <f>IFERROR(VLOOKUP(D251,[9]CALIDAD!$F$16:$M$1122,8,0),0)</f>
        <v>69342933</v>
      </c>
      <c r="X251" s="3"/>
      <c r="Y251" s="3">
        <f>IFERROR(VLOOKUP(B251,[10]Ap_CESANTIAS!$C$16:$M$112,11,0)+VLOOKUP(B251,[11]Ap_CESANTIAS!$C$16:$M$112,11,0),0)</f>
        <v>0</v>
      </c>
      <c r="Z251" s="3">
        <f>IFERROR(VLOOKUP(B251,[10]Ap_PENSION!$C$16:$M$112,11,0)+VLOOKUP(B251,[11]Ap_PENSION!$C$16:$M$112,11,0),0)</f>
        <v>0</v>
      </c>
      <c r="AA251" s="3">
        <f>IFERROR(VLOOKUP(B251,[10]Ap_SALUD!$C$16:$M$112,11,0)+VLOOKUP(B251,[11]Ap_SALUD!$C$16:$M$112,11,0),0)</f>
        <v>0</v>
      </c>
      <c r="AB251" s="3"/>
      <c r="AC251" s="36">
        <f t="shared" si="12"/>
        <v>69342933</v>
      </c>
      <c r="AD251" s="37">
        <f t="shared" si="15"/>
        <v>416057602</v>
      </c>
      <c r="AE251" s="144" t="e">
        <f>VLOOKUP(D251,[12]REPNCT004ReporteAuxiliarContabl!$V$21:$W$1157,2,0)</f>
        <v>#N/A</v>
      </c>
      <c r="AF251" s="167" t="e">
        <f t="shared" si="14"/>
        <v>#N/A</v>
      </c>
      <c r="AG251" s="144"/>
      <c r="AI251" s="144"/>
    </row>
    <row r="252" spans="1:35" x14ac:dyDescent="0.25">
      <c r="A252" s="38">
        <v>240</v>
      </c>
      <c r="B252" s="61"/>
      <c r="C252" s="143" t="str">
        <f>VLOOKUP(D252,[8]Hoja1!$A$2:$B$1115,2,0)</f>
        <v>13140</v>
      </c>
      <c r="D252" s="31">
        <v>890481362</v>
      </c>
      <c r="E252" s="31">
        <v>214013140</v>
      </c>
      <c r="F252" s="61" t="s">
        <v>449</v>
      </c>
      <c r="G252" s="33">
        <v>0</v>
      </c>
      <c r="H252" s="33">
        <v>0</v>
      </c>
      <c r="I252" s="3">
        <v>948815648</v>
      </c>
      <c r="J252" s="3">
        <v>723958920</v>
      </c>
      <c r="K252" s="3">
        <v>0</v>
      </c>
      <c r="L252" s="3"/>
      <c r="M252" s="3"/>
      <c r="N252" s="3"/>
      <c r="O252" s="3"/>
      <c r="P252" s="34">
        <f t="shared" si="13"/>
        <v>1672774568</v>
      </c>
      <c r="Q252" s="165">
        <v>1119298775</v>
      </c>
      <c r="R252" s="3">
        <f>IFERROR(VLOOKUP(D252,[9]ServNOMINA!$F$16:$M$112,8,0),0)</f>
        <v>0</v>
      </c>
      <c r="S252" s="3">
        <f>IFERROR(VLOOKUP(D252,[9]ServOTROS!$F$16:$M$112,8,0),0)</f>
        <v>0</v>
      </c>
      <c r="T252" s="3">
        <f>IFERROR(VLOOKUP(D252,[9]CANCEL!$F$16:$M$48,8,0),0)</f>
        <v>0</v>
      </c>
      <c r="U252" s="3">
        <f>IFERROR(VLOOKUP(B252,[10]Aaf_PENSION!$C$16:$M$112,11,0)+VLOOKUP(B252,[11]Aaf_PENSION!$C$16:$M$112,11,0),0)</f>
        <v>0</v>
      </c>
      <c r="V252" s="3">
        <f>IFERROR(VLOOKUP(B252,[10]Aaf_SALUD!$C$16:$M$112,11,0)+VLOOKUP(B252,[11]Aaf_SALUD!$C$16:$M$112,11,0),0)</f>
        <v>0</v>
      </c>
      <c r="W252" s="3">
        <f>IFERROR(VLOOKUP(D252,[9]CALIDAD!$F$16:$M$1122,8,0),0)</f>
        <v>79067971</v>
      </c>
      <c r="X252" s="3"/>
      <c r="Y252" s="3">
        <f>IFERROR(VLOOKUP(B252,[10]Ap_CESANTIAS!$C$16:$M$112,11,0)+VLOOKUP(B252,[11]Ap_CESANTIAS!$C$16:$M$112,11,0),0)</f>
        <v>0</v>
      </c>
      <c r="Z252" s="3">
        <f>IFERROR(VLOOKUP(B252,[10]Ap_PENSION!$C$16:$M$112,11,0)+VLOOKUP(B252,[11]Ap_PENSION!$C$16:$M$112,11,0),0)</f>
        <v>0</v>
      </c>
      <c r="AA252" s="3">
        <f>IFERROR(VLOOKUP(B252,[10]Ap_SALUD!$C$16:$M$112,11,0)+VLOOKUP(B252,[11]Ap_SALUD!$C$16:$M$112,11,0),0)</f>
        <v>0</v>
      </c>
      <c r="AB252" s="3"/>
      <c r="AC252" s="36">
        <f t="shared" si="12"/>
        <v>79067971</v>
      </c>
      <c r="AD252" s="37">
        <f t="shared" si="15"/>
        <v>474407822</v>
      </c>
      <c r="AE252" s="144" t="e">
        <f>VLOOKUP(D252,[12]REPNCT004ReporteAuxiliarContabl!$V$21:$W$1157,2,0)</f>
        <v>#N/A</v>
      </c>
      <c r="AF252" s="167" t="e">
        <f t="shared" si="14"/>
        <v>#N/A</v>
      </c>
      <c r="AG252" s="144"/>
      <c r="AI252" s="144"/>
    </row>
    <row r="253" spans="1:35" x14ac:dyDescent="0.25">
      <c r="A253" s="29">
        <v>241</v>
      </c>
      <c r="B253" s="61"/>
      <c r="C253" s="143" t="str">
        <f>VLOOKUP(D253,[8]Hoja1!$A$2:$B$1115,2,0)</f>
        <v>13160</v>
      </c>
      <c r="D253" s="31">
        <v>800253526</v>
      </c>
      <c r="E253" s="31">
        <v>216013160</v>
      </c>
      <c r="F253" s="61" t="s">
        <v>450</v>
      </c>
      <c r="G253" s="33">
        <v>0</v>
      </c>
      <c r="H253" s="33">
        <v>0</v>
      </c>
      <c r="I253" s="3">
        <v>320880176</v>
      </c>
      <c r="J253" s="3">
        <v>289317492</v>
      </c>
      <c r="K253" s="3">
        <v>0</v>
      </c>
      <c r="L253" s="3"/>
      <c r="M253" s="3"/>
      <c r="N253" s="3"/>
      <c r="O253" s="3"/>
      <c r="P253" s="34">
        <f t="shared" si="13"/>
        <v>610197668</v>
      </c>
      <c r="Q253" s="165">
        <v>423017567</v>
      </c>
      <c r="R253" s="3">
        <f>IFERROR(VLOOKUP(D253,[9]ServNOMINA!$F$16:$M$112,8,0),0)</f>
        <v>0</v>
      </c>
      <c r="S253" s="3">
        <f>IFERROR(VLOOKUP(D253,[9]ServOTROS!$F$16:$M$112,8,0),0)</f>
        <v>0</v>
      </c>
      <c r="T253" s="3">
        <f>IFERROR(VLOOKUP(D253,[9]CANCEL!$F$16:$M$48,8,0),0)</f>
        <v>0</v>
      </c>
      <c r="U253" s="3">
        <f>IFERROR(VLOOKUP(B253,[10]Aaf_PENSION!$C$16:$M$112,11,0)+VLOOKUP(B253,[11]Aaf_PENSION!$C$16:$M$112,11,0),0)</f>
        <v>0</v>
      </c>
      <c r="V253" s="3">
        <f>IFERROR(VLOOKUP(B253,[10]Aaf_SALUD!$C$16:$M$112,11,0)+VLOOKUP(B253,[11]Aaf_SALUD!$C$16:$M$112,11,0),0)</f>
        <v>0</v>
      </c>
      <c r="W253" s="3">
        <f>IFERROR(VLOOKUP(D253,[9]CALIDAD!$F$16:$M$1122,8,0),0)</f>
        <v>26740015</v>
      </c>
      <c r="X253" s="3"/>
      <c r="Y253" s="3">
        <f>IFERROR(VLOOKUP(B253,[10]Ap_CESANTIAS!$C$16:$M$112,11,0)+VLOOKUP(B253,[11]Ap_CESANTIAS!$C$16:$M$112,11,0),0)</f>
        <v>0</v>
      </c>
      <c r="Z253" s="3">
        <f>IFERROR(VLOOKUP(B253,[10]Ap_PENSION!$C$16:$M$112,11,0)+VLOOKUP(B253,[11]Ap_PENSION!$C$16:$M$112,11,0),0)</f>
        <v>0</v>
      </c>
      <c r="AA253" s="3">
        <f>IFERROR(VLOOKUP(B253,[10]Ap_SALUD!$C$16:$M$112,11,0)+VLOOKUP(B253,[11]Ap_SALUD!$C$16:$M$112,11,0),0)</f>
        <v>0</v>
      </c>
      <c r="AB253" s="3"/>
      <c r="AC253" s="36">
        <f t="shared" si="12"/>
        <v>26740015</v>
      </c>
      <c r="AD253" s="37">
        <f t="shared" si="15"/>
        <v>160440086</v>
      </c>
      <c r="AE253" s="144" t="e">
        <f>VLOOKUP(D253,[12]REPNCT004ReporteAuxiliarContabl!$V$21:$W$1157,2,0)</f>
        <v>#N/A</v>
      </c>
      <c r="AF253" s="167" t="e">
        <f t="shared" si="14"/>
        <v>#N/A</v>
      </c>
      <c r="AG253" s="144"/>
      <c r="AI253" s="144"/>
    </row>
    <row r="254" spans="1:35" x14ac:dyDescent="0.25">
      <c r="A254" s="38">
        <v>242</v>
      </c>
      <c r="B254" s="61"/>
      <c r="C254" s="143" t="str">
        <f>VLOOKUP(D254,[8]Hoja1!$A$2:$B$1115,2,0)</f>
        <v>13188</v>
      </c>
      <c r="D254" s="31">
        <v>800254481</v>
      </c>
      <c r="E254" s="31">
        <v>218813188</v>
      </c>
      <c r="F254" s="61" t="s">
        <v>451</v>
      </c>
      <c r="G254" s="33">
        <v>0</v>
      </c>
      <c r="H254" s="33">
        <v>0</v>
      </c>
      <c r="I254" s="3">
        <v>443721736</v>
      </c>
      <c r="J254" s="3">
        <v>372931657</v>
      </c>
      <c r="K254" s="3">
        <v>0</v>
      </c>
      <c r="L254" s="3"/>
      <c r="M254" s="3"/>
      <c r="N254" s="3"/>
      <c r="O254" s="3"/>
      <c r="P254" s="34">
        <f t="shared" si="13"/>
        <v>816653393</v>
      </c>
      <c r="Q254" s="165">
        <v>557815712</v>
      </c>
      <c r="R254" s="3">
        <f>IFERROR(VLOOKUP(D254,[9]ServNOMINA!$F$16:$M$112,8,0),0)</f>
        <v>0</v>
      </c>
      <c r="S254" s="3">
        <f>IFERROR(VLOOKUP(D254,[9]ServOTROS!$F$16:$M$112,8,0),0)</f>
        <v>0</v>
      </c>
      <c r="T254" s="3">
        <f>IFERROR(VLOOKUP(D254,[9]CANCEL!$F$16:$M$48,8,0),0)</f>
        <v>0</v>
      </c>
      <c r="U254" s="3">
        <f>IFERROR(VLOOKUP(B254,[10]Aaf_PENSION!$C$16:$M$112,11,0)+VLOOKUP(B254,[11]Aaf_PENSION!$C$16:$M$112,11,0),0)</f>
        <v>0</v>
      </c>
      <c r="V254" s="3">
        <f>IFERROR(VLOOKUP(B254,[10]Aaf_SALUD!$C$16:$M$112,11,0)+VLOOKUP(B254,[11]Aaf_SALUD!$C$16:$M$112,11,0),0)</f>
        <v>0</v>
      </c>
      <c r="W254" s="3">
        <f>IFERROR(VLOOKUP(D254,[9]CALIDAD!$F$16:$M$1122,8,0),0)</f>
        <v>36976811</v>
      </c>
      <c r="X254" s="3"/>
      <c r="Y254" s="3">
        <f>IFERROR(VLOOKUP(B254,[10]Ap_CESANTIAS!$C$16:$M$112,11,0)+VLOOKUP(B254,[11]Ap_CESANTIAS!$C$16:$M$112,11,0),0)</f>
        <v>0</v>
      </c>
      <c r="Z254" s="3">
        <f>IFERROR(VLOOKUP(B254,[10]Ap_PENSION!$C$16:$M$112,11,0)+VLOOKUP(B254,[11]Ap_PENSION!$C$16:$M$112,11,0),0)</f>
        <v>0</v>
      </c>
      <c r="AA254" s="3">
        <f>IFERROR(VLOOKUP(B254,[10]Ap_SALUD!$C$16:$M$112,11,0)+VLOOKUP(B254,[11]Ap_SALUD!$C$16:$M$112,11,0),0)</f>
        <v>0</v>
      </c>
      <c r="AB254" s="3"/>
      <c r="AC254" s="36">
        <f t="shared" si="12"/>
        <v>36976811</v>
      </c>
      <c r="AD254" s="37">
        <f t="shared" si="15"/>
        <v>221860870</v>
      </c>
      <c r="AE254" s="144" t="e">
        <f>VLOOKUP(D254,[12]REPNCT004ReporteAuxiliarContabl!$V$21:$W$1157,2,0)</f>
        <v>#N/A</v>
      </c>
      <c r="AF254" s="167" t="e">
        <f t="shared" si="14"/>
        <v>#N/A</v>
      </c>
      <c r="AG254" s="144"/>
      <c r="AI254" s="144"/>
    </row>
    <row r="255" spans="1:35" x14ac:dyDescent="0.25">
      <c r="A255" s="29">
        <v>243</v>
      </c>
      <c r="B255" s="61"/>
      <c r="C255" s="143" t="str">
        <f>VLOOKUP(D255,[8]Hoja1!$A$2:$B$1115,2,0)</f>
        <v>13212</v>
      </c>
      <c r="D255" s="31">
        <v>800038613</v>
      </c>
      <c r="E255" s="31">
        <v>211213212</v>
      </c>
      <c r="F255" s="61" t="s">
        <v>452</v>
      </c>
      <c r="G255" s="33">
        <v>0</v>
      </c>
      <c r="H255" s="33">
        <v>0</v>
      </c>
      <c r="I255" s="3">
        <v>448645952</v>
      </c>
      <c r="J255" s="3">
        <v>485209425</v>
      </c>
      <c r="K255" s="3">
        <v>0</v>
      </c>
      <c r="L255" s="3"/>
      <c r="M255" s="3"/>
      <c r="N255" s="3"/>
      <c r="O255" s="3"/>
      <c r="P255" s="34">
        <f t="shared" si="13"/>
        <v>933855377</v>
      </c>
      <c r="Q255" s="165">
        <v>672145240</v>
      </c>
      <c r="R255" s="3">
        <f>IFERROR(VLOOKUP(D255,[9]ServNOMINA!$F$16:$M$112,8,0),0)</f>
        <v>0</v>
      </c>
      <c r="S255" s="3">
        <f>IFERROR(VLOOKUP(D255,[9]ServOTROS!$F$16:$M$112,8,0),0)</f>
        <v>0</v>
      </c>
      <c r="T255" s="3">
        <f>IFERROR(VLOOKUP(D255,[9]CANCEL!$F$16:$M$48,8,0),0)</f>
        <v>0</v>
      </c>
      <c r="U255" s="3">
        <f>IFERROR(VLOOKUP(B255,[10]Aaf_PENSION!$C$16:$M$112,11,0)+VLOOKUP(B255,[11]Aaf_PENSION!$C$16:$M$112,11,0),0)</f>
        <v>0</v>
      </c>
      <c r="V255" s="3">
        <f>IFERROR(VLOOKUP(B255,[10]Aaf_SALUD!$C$16:$M$112,11,0)+VLOOKUP(B255,[11]Aaf_SALUD!$C$16:$M$112,11,0),0)</f>
        <v>0</v>
      </c>
      <c r="W255" s="3">
        <f>IFERROR(VLOOKUP(D255,[9]CALIDAD!$F$16:$M$1122,8,0),0)</f>
        <v>37387163</v>
      </c>
      <c r="X255" s="3"/>
      <c r="Y255" s="3">
        <f>IFERROR(VLOOKUP(B255,[10]Ap_CESANTIAS!$C$16:$M$112,11,0)+VLOOKUP(B255,[11]Ap_CESANTIAS!$C$16:$M$112,11,0),0)</f>
        <v>0</v>
      </c>
      <c r="Z255" s="3">
        <f>IFERROR(VLOOKUP(B255,[10]Ap_PENSION!$C$16:$M$112,11,0)+VLOOKUP(B255,[11]Ap_PENSION!$C$16:$M$112,11,0),0)</f>
        <v>0</v>
      </c>
      <c r="AA255" s="3">
        <f>IFERROR(VLOOKUP(B255,[10]Ap_SALUD!$C$16:$M$112,11,0)+VLOOKUP(B255,[11]Ap_SALUD!$C$16:$M$112,11,0),0)</f>
        <v>0</v>
      </c>
      <c r="AB255" s="3"/>
      <c r="AC255" s="36">
        <f t="shared" si="12"/>
        <v>37387163</v>
      </c>
      <c r="AD255" s="37">
        <f t="shared" si="15"/>
        <v>224322974</v>
      </c>
      <c r="AE255" s="144" t="e">
        <f>VLOOKUP(D255,[12]REPNCT004ReporteAuxiliarContabl!$V$21:$W$1157,2,0)</f>
        <v>#N/A</v>
      </c>
      <c r="AF255" s="167" t="e">
        <f t="shared" si="14"/>
        <v>#N/A</v>
      </c>
      <c r="AG255" s="144"/>
      <c r="AI255" s="144"/>
    </row>
    <row r="256" spans="1:35" x14ac:dyDescent="0.25">
      <c r="A256" s="38">
        <v>244</v>
      </c>
      <c r="B256" s="61"/>
      <c r="C256" s="143" t="str">
        <f>VLOOKUP(D256,[8]Hoja1!$A$2:$B$1115,2,0)</f>
        <v>13222</v>
      </c>
      <c r="D256" s="31">
        <v>806000701</v>
      </c>
      <c r="E256" s="31">
        <v>212213222</v>
      </c>
      <c r="F256" s="61" t="s">
        <v>453</v>
      </c>
      <c r="G256" s="33">
        <v>0</v>
      </c>
      <c r="H256" s="33">
        <v>0</v>
      </c>
      <c r="I256" s="3">
        <v>930788256</v>
      </c>
      <c r="J256" s="3">
        <v>525448797</v>
      </c>
      <c r="K256" s="3">
        <v>0</v>
      </c>
      <c r="L256" s="3"/>
      <c r="M256" s="3"/>
      <c r="N256" s="3"/>
      <c r="O256" s="3"/>
      <c r="P256" s="34">
        <f t="shared" si="13"/>
        <v>1456237053</v>
      </c>
      <c r="Q256" s="165">
        <v>913277237</v>
      </c>
      <c r="R256" s="3">
        <f>IFERROR(VLOOKUP(D256,[9]ServNOMINA!$F$16:$M$112,8,0),0)</f>
        <v>0</v>
      </c>
      <c r="S256" s="3">
        <f>IFERROR(VLOOKUP(D256,[9]ServOTROS!$F$16:$M$112,8,0),0)</f>
        <v>0</v>
      </c>
      <c r="T256" s="3">
        <f>IFERROR(VLOOKUP(D256,[9]CANCEL!$F$16:$M$48,8,0),0)</f>
        <v>0</v>
      </c>
      <c r="U256" s="3">
        <f>IFERROR(VLOOKUP(B256,[10]Aaf_PENSION!$C$16:$M$112,11,0)+VLOOKUP(B256,[11]Aaf_PENSION!$C$16:$M$112,11,0),0)</f>
        <v>0</v>
      </c>
      <c r="V256" s="3">
        <f>IFERROR(VLOOKUP(B256,[10]Aaf_SALUD!$C$16:$M$112,11,0)+VLOOKUP(B256,[11]Aaf_SALUD!$C$16:$M$112,11,0),0)</f>
        <v>0</v>
      </c>
      <c r="W256" s="3">
        <f>IFERROR(VLOOKUP(D256,[9]CALIDAD!$F$16:$M$1122,8,0),0)</f>
        <v>77565688</v>
      </c>
      <c r="X256" s="3"/>
      <c r="Y256" s="3">
        <f>IFERROR(VLOOKUP(B256,[10]Ap_CESANTIAS!$C$16:$M$112,11,0)+VLOOKUP(B256,[11]Ap_CESANTIAS!$C$16:$M$112,11,0),0)</f>
        <v>0</v>
      </c>
      <c r="Z256" s="3">
        <f>IFERROR(VLOOKUP(B256,[10]Ap_PENSION!$C$16:$M$112,11,0)+VLOOKUP(B256,[11]Ap_PENSION!$C$16:$M$112,11,0),0)</f>
        <v>0</v>
      </c>
      <c r="AA256" s="3">
        <f>IFERROR(VLOOKUP(B256,[10]Ap_SALUD!$C$16:$M$112,11,0)+VLOOKUP(B256,[11]Ap_SALUD!$C$16:$M$112,11,0),0)</f>
        <v>0</v>
      </c>
      <c r="AB256" s="3"/>
      <c r="AC256" s="36">
        <f t="shared" si="12"/>
        <v>77565688</v>
      </c>
      <c r="AD256" s="37">
        <f t="shared" si="15"/>
        <v>465394128</v>
      </c>
      <c r="AE256" s="144" t="e">
        <f>VLOOKUP(D256,[12]REPNCT004ReporteAuxiliarContabl!$V$21:$W$1157,2,0)</f>
        <v>#N/A</v>
      </c>
      <c r="AF256" s="167" t="e">
        <f t="shared" si="14"/>
        <v>#N/A</v>
      </c>
      <c r="AG256" s="144"/>
      <c r="AI256" s="144"/>
    </row>
    <row r="257" spans="1:35" x14ac:dyDescent="0.25">
      <c r="A257" s="29">
        <v>245</v>
      </c>
      <c r="B257" s="61"/>
      <c r="C257" s="143" t="str">
        <f>VLOOKUP(D257,[8]Hoja1!$A$2:$B$1115,2,0)</f>
        <v>13244</v>
      </c>
      <c r="D257" s="31">
        <v>890480022</v>
      </c>
      <c r="E257" s="31">
        <v>214413244</v>
      </c>
      <c r="F257" s="61" t="s">
        <v>454</v>
      </c>
      <c r="G257" s="33">
        <v>0</v>
      </c>
      <c r="H257" s="33">
        <v>0</v>
      </c>
      <c r="I257" s="3">
        <v>2752609312</v>
      </c>
      <c r="J257" s="3">
        <v>1952359450</v>
      </c>
      <c r="K257" s="3">
        <v>0</v>
      </c>
      <c r="L257" s="3"/>
      <c r="M257" s="3"/>
      <c r="N257" s="3"/>
      <c r="O257" s="3"/>
      <c r="P257" s="34">
        <f t="shared" si="13"/>
        <v>4704968762</v>
      </c>
      <c r="Q257" s="165">
        <v>3099279995</v>
      </c>
      <c r="R257" s="3">
        <f>IFERROR(VLOOKUP(D257,[9]ServNOMINA!$F$16:$M$112,8,0),0)</f>
        <v>0</v>
      </c>
      <c r="S257" s="3">
        <f>IFERROR(VLOOKUP(D257,[9]ServOTROS!$F$16:$M$112,8,0),0)</f>
        <v>0</v>
      </c>
      <c r="T257" s="3">
        <f>IFERROR(VLOOKUP(D257,[9]CANCEL!$F$16:$M$48,8,0),0)</f>
        <v>0</v>
      </c>
      <c r="U257" s="3">
        <f>IFERROR(VLOOKUP(B257,[10]Aaf_PENSION!$C$16:$M$112,11,0)+VLOOKUP(B257,[11]Aaf_PENSION!$C$16:$M$112,11,0),0)</f>
        <v>0</v>
      </c>
      <c r="V257" s="3">
        <f>IFERROR(VLOOKUP(B257,[10]Aaf_SALUD!$C$16:$M$112,11,0)+VLOOKUP(B257,[11]Aaf_SALUD!$C$16:$M$112,11,0),0)</f>
        <v>0</v>
      </c>
      <c r="W257" s="3">
        <f>IFERROR(VLOOKUP(D257,[9]CALIDAD!$F$16:$M$1122,8,0),0)</f>
        <v>229384109</v>
      </c>
      <c r="X257" s="3"/>
      <c r="Y257" s="3">
        <f>IFERROR(VLOOKUP(B257,[10]Ap_CESANTIAS!$C$16:$M$112,11,0)+VLOOKUP(B257,[11]Ap_CESANTIAS!$C$16:$M$112,11,0),0)</f>
        <v>0</v>
      </c>
      <c r="Z257" s="3">
        <f>IFERROR(VLOOKUP(B257,[10]Ap_PENSION!$C$16:$M$112,11,0)+VLOOKUP(B257,[11]Ap_PENSION!$C$16:$M$112,11,0),0)</f>
        <v>0</v>
      </c>
      <c r="AA257" s="3">
        <f>IFERROR(VLOOKUP(B257,[10]Ap_SALUD!$C$16:$M$112,11,0)+VLOOKUP(B257,[11]Ap_SALUD!$C$16:$M$112,11,0),0)</f>
        <v>0</v>
      </c>
      <c r="AB257" s="3"/>
      <c r="AC257" s="36">
        <f t="shared" si="12"/>
        <v>229384109</v>
      </c>
      <c r="AD257" s="37">
        <f t="shared" si="15"/>
        <v>1376304658</v>
      </c>
      <c r="AE257" s="144" t="e">
        <f>VLOOKUP(D257,[12]REPNCT004ReporteAuxiliarContabl!$V$21:$W$1157,2,0)</f>
        <v>#N/A</v>
      </c>
      <c r="AF257" s="167" t="e">
        <f t="shared" si="14"/>
        <v>#N/A</v>
      </c>
      <c r="AG257" s="144"/>
      <c r="AI257" s="144"/>
    </row>
    <row r="258" spans="1:35" x14ac:dyDescent="0.25">
      <c r="A258" s="38">
        <v>246</v>
      </c>
      <c r="B258" s="61"/>
      <c r="C258" s="143" t="str">
        <f>VLOOKUP(D258,[8]Hoja1!$A$2:$B$1115,2,0)</f>
        <v>13248</v>
      </c>
      <c r="D258" s="31">
        <v>890481295</v>
      </c>
      <c r="E258" s="31">
        <v>214813248</v>
      </c>
      <c r="F258" s="61" t="s">
        <v>455</v>
      </c>
      <c r="G258" s="33">
        <v>0</v>
      </c>
      <c r="H258" s="33">
        <v>0</v>
      </c>
      <c r="I258" s="3">
        <v>175988814</v>
      </c>
      <c r="J258" s="3">
        <v>177130204</v>
      </c>
      <c r="K258" s="3">
        <v>0</v>
      </c>
      <c r="L258" s="3"/>
      <c r="M258" s="3"/>
      <c r="N258" s="3"/>
      <c r="O258" s="3"/>
      <c r="P258" s="34">
        <f t="shared" si="13"/>
        <v>353119018</v>
      </c>
      <c r="Q258" s="165">
        <v>250458879</v>
      </c>
      <c r="R258" s="3">
        <f>IFERROR(VLOOKUP(D258,[9]ServNOMINA!$F$16:$M$112,8,0),0)</f>
        <v>0</v>
      </c>
      <c r="S258" s="3">
        <f>IFERROR(VLOOKUP(D258,[9]ServOTROS!$F$16:$M$112,8,0),0)</f>
        <v>0</v>
      </c>
      <c r="T258" s="3">
        <f>IFERROR(VLOOKUP(D258,[9]CANCEL!$F$16:$M$48,8,0),0)</f>
        <v>0</v>
      </c>
      <c r="U258" s="3">
        <f>IFERROR(VLOOKUP(B258,[10]Aaf_PENSION!$C$16:$M$112,11,0)+VLOOKUP(B258,[11]Aaf_PENSION!$C$16:$M$112,11,0),0)</f>
        <v>0</v>
      </c>
      <c r="V258" s="3">
        <f>IFERROR(VLOOKUP(B258,[10]Aaf_SALUD!$C$16:$M$112,11,0)+VLOOKUP(B258,[11]Aaf_SALUD!$C$16:$M$112,11,0),0)</f>
        <v>0</v>
      </c>
      <c r="W258" s="3">
        <f>IFERROR(VLOOKUP(D258,[9]CALIDAD!$F$16:$M$1122,8,0),0)</f>
        <v>14665735</v>
      </c>
      <c r="X258" s="3"/>
      <c r="Y258" s="3">
        <f>IFERROR(VLOOKUP(B258,[10]Ap_CESANTIAS!$C$16:$M$112,11,0)+VLOOKUP(B258,[11]Ap_CESANTIAS!$C$16:$M$112,11,0),0)</f>
        <v>0</v>
      </c>
      <c r="Z258" s="3">
        <f>IFERROR(VLOOKUP(B258,[10]Ap_PENSION!$C$16:$M$112,11,0)+VLOOKUP(B258,[11]Ap_PENSION!$C$16:$M$112,11,0),0)</f>
        <v>0</v>
      </c>
      <c r="AA258" s="3">
        <f>IFERROR(VLOOKUP(B258,[10]Ap_SALUD!$C$16:$M$112,11,0)+VLOOKUP(B258,[11]Ap_SALUD!$C$16:$M$112,11,0),0)</f>
        <v>0</v>
      </c>
      <c r="AB258" s="3"/>
      <c r="AC258" s="36">
        <f t="shared" si="12"/>
        <v>14665735</v>
      </c>
      <c r="AD258" s="37">
        <f t="shared" si="15"/>
        <v>87994404</v>
      </c>
      <c r="AE258" s="144" t="e">
        <f>VLOOKUP(D258,[12]REPNCT004ReporteAuxiliarContabl!$V$21:$W$1157,2,0)</f>
        <v>#N/A</v>
      </c>
      <c r="AF258" s="167" t="e">
        <f t="shared" si="14"/>
        <v>#N/A</v>
      </c>
      <c r="AG258" s="144"/>
      <c r="AI258" s="144"/>
    </row>
    <row r="259" spans="1:35" x14ac:dyDescent="0.25">
      <c r="A259" s="29">
        <v>247</v>
      </c>
      <c r="B259" s="61"/>
      <c r="C259" s="143" t="str">
        <f>VLOOKUP(D259,[8]Hoja1!$A$2:$B$1115,2,0)</f>
        <v>13268</v>
      </c>
      <c r="D259" s="31">
        <v>806001439</v>
      </c>
      <c r="E259" s="31">
        <v>216813268</v>
      </c>
      <c r="F259" s="61" t="s">
        <v>456</v>
      </c>
      <c r="G259" s="33">
        <v>0</v>
      </c>
      <c r="H259" s="33">
        <v>0</v>
      </c>
      <c r="I259" s="3">
        <v>303836584</v>
      </c>
      <c r="J259" s="3">
        <v>248255116</v>
      </c>
      <c r="K259" s="3">
        <v>0</v>
      </c>
      <c r="L259" s="3"/>
      <c r="M259" s="3"/>
      <c r="N259" s="3"/>
      <c r="O259" s="3"/>
      <c r="P259" s="34">
        <f t="shared" si="13"/>
        <v>552091700</v>
      </c>
      <c r="Q259" s="165">
        <v>374853691</v>
      </c>
      <c r="R259" s="3">
        <f>IFERROR(VLOOKUP(D259,[9]ServNOMINA!$F$16:$M$112,8,0),0)</f>
        <v>0</v>
      </c>
      <c r="S259" s="3">
        <f>IFERROR(VLOOKUP(D259,[9]ServOTROS!$F$16:$M$112,8,0),0)</f>
        <v>0</v>
      </c>
      <c r="T259" s="3">
        <f>IFERROR(VLOOKUP(D259,[9]CANCEL!$F$16:$M$48,8,0),0)</f>
        <v>0</v>
      </c>
      <c r="U259" s="3">
        <f>IFERROR(VLOOKUP(B259,[10]Aaf_PENSION!$C$16:$M$112,11,0)+VLOOKUP(B259,[11]Aaf_PENSION!$C$16:$M$112,11,0),0)</f>
        <v>0</v>
      </c>
      <c r="V259" s="3">
        <f>IFERROR(VLOOKUP(B259,[10]Aaf_SALUD!$C$16:$M$112,11,0)+VLOOKUP(B259,[11]Aaf_SALUD!$C$16:$M$112,11,0),0)</f>
        <v>0</v>
      </c>
      <c r="W259" s="3">
        <f>IFERROR(VLOOKUP(D259,[9]CALIDAD!$F$16:$M$1122,8,0),0)</f>
        <v>25319715</v>
      </c>
      <c r="X259" s="3"/>
      <c r="Y259" s="3">
        <f>IFERROR(VLOOKUP(B259,[10]Ap_CESANTIAS!$C$16:$M$112,11,0)+VLOOKUP(B259,[11]Ap_CESANTIAS!$C$16:$M$112,11,0),0)</f>
        <v>0</v>
      </c>
      <c r="Z259" s="3">
        <f>IFERROR(VLOOKUP(B259,[10]Ap_PENSION!$C$16:$M$112,11,0)+VLOOKUP(B259,[11]Ap_PENSION!$C$16:$M$112,11,0),0)</f>
        <v>0</v>
      </c>
      <c r="AA259" s="3">
        <f>IFERROR(VLOOKUP(B259,[10]Ap_SALUD!$C$16:$M$112,11,0)+VLOOKUP(B259,[11]Ap_SALUD!$C$16:$M$112,11,0),0)</f>
        <v>0</v>
      </c>
      <c r="AB259" s="3"/>
      <c r="AC259" s="36">
        <f t="shared" si="12"/>
        <v>25319715</v>
      </c>
      <c r="AD259" s="37">
        <f t="shared" si="15"/>
        <v>151918294</v>
      </c>
      <c r="AE259" s="144" t="e">
        <f>VLOOKUP(D259,[12]REPNCT004ReporteAuxiliarContabl!$V$21:$W$1157,2,0)</f>
        <v>#N/A</v>
      </c>
      <c r="AF259" s="167" t="e">
        <f t="shared" si="14"/>
        <v>#N/A</v>
      </c>
      <c r="AG259" s="144"/>
      <c r="AI259" s="144"/>
    </row>
    <row r="260" spans="1:35" x14ac:dyDescent="0.25">
      <c r="A260" s="38">
        <v>248</v>
      </c>
      <c r="B260" s="61"/>
      <c r="C260" s="143" t="str">
        <f>VLOOKUP(D260,[8]Hoja1!$A$2:$B$1115,2,0)</f>
        <v>13300</v>
      </c>
      <c r="D260" s="31">
        <v>800255214</v>
      </c>
      <c r="E260" s="31">
        <v>210013300</v>
      </c>
      <c r="F260" s="61" t="s">
        <v>457</v>
      </c>
      <c r="G260" s="33">
        <v>0</v>
      </c>
      <c r="H260" s="33">
        <v>0</v>
      </c>
      <c r="I260" s="3">
        <v>679645592</v>
      </c>
      <c r="J260" s="3">
        <v>510799734</v>
      </c>
      <c r="K260" s="3">
        <v>0</v>
      </c>
      <c r="L260" s="3"/>
      <c r="M260" s="3"/>
      <c r="N260" s="3"/>
      <c r="O260" s="3"/>
      <c r="P260" s="34">
        <f t="shared" si="13"/>
        <v>1190445326</v>
      </c>
      <c r="Q260" s="165">
        <v>793985399</v>
      </c>
      <c r="R260" s="3">
        <f>IFERROR(VLOOKUP(D260,[9]ServNOMINA!$F$16:$M$112,8,0),0)</f>
        <v>0</v>
      </c>
      <c r="S260" s="3">
        <f>IFERROR(VLOOKUP(D260,[9]ServOTROS!$F$16:$M$112,8,0),0)</f>
        <v>0</v>
      </c>
      <c r="T260" s="3">
        <f>IFERROR(VLOOKUP(D260,[9]CANCEL!$F$16:$M$48,8,0),0)</f>
        <v>0</v>
      </c>
      <c r="U260" s="3">
        <f>IFERROR(VLOOKUP(B260,[10]Aaf_PENSION!$C$16:$M$112,11,0)+VLOOKUP(B260,[11]Aaf_PENSION!$C$16:$M$112,11,0),0)</f>
        <v>0</v>
      </c>
      <c r="V260" s="3">
        <f>IFERROR(VLOOKUP(B260,[10]Aaf_SALUD!$C$16:$M$112,11,0)+VLOOKUP(B260,[11]Aaf_SALUD!$C$16:$M$112,11,0),0)</f>
        <v>0</v>
      </c>
      <c r="W260" s="3">
        <f>IFERROR(VLOOKUP(D260,[9]CALIDAD!$F$16:$M$1122,8,0),0)</f>
        <v>56637133</v>
      </c>
      <c r="X260" s="3"/>
      <c r="Y260" s="3">
        <f>IFERROR(VLOOKUP(B260,[10]Ap_CESANTIAS!$C$16:$M$112,11,0)+VLOOKUP(B260,[11]Ap_CESANTIAS!$C$16:$M$112,11,0),0)</f>
        <v>0</v>
      </c>
      <c r="Z260" s="3">
        <f>IFERROR(VLOOKUP(B260,[10]Ap_PENSION!$C$16:$M$112,11,0)+VLOOKUP(B260,[11]Ap_PENSION!$C$16:$M$112,11,0),0)</f>
        <v>0</v>
      </c>
      <c r="AA260" s="3">
        <f>IFERROR(VLOOKUP(B260,[10]Ap_SALUD!$C$16:$M$112,11,0)+VLOOKUP(B260,[11]Ap_SALUD!$C$16:$M$112,11,0),0)</f>
        <v>0</v>
      </c>
      <c r="AB260" s="3"/>
      <c r="AC260" s="36">
        <f t="shared" si="12"/>
        <v>56637133</v>
      </c>
      <c r="AD260" s="37">
        <f t="shared" si="15"/>
        <v>339822794</v>
      </c>
      <c r="AE260" s="144" t="e">
        <f>VLOOKUP(D260,[12]REPNCT004ReporteAuxiliarContabl!$V$21:$W$1157,2,0)</f>
        <v>#N/A</v>
      </c>
      <c r="AF260" s="167" t="e">
        <f t="shared" si="14"/>
        <v>#N/A</v>
      </c>
      <c r="AG260" s="144"/>
      <c r="AI260" s="144"/>
    </row>
    <row r="261" spans="1:35" x14ac:dyDescent="0.25">
      <c r="A261" s="29">
        <v>249</v>
      </c>
      <c r="B261" s="61"/>
      <c r="C261" s="143" t="str">
        <f>VLOOKUP(D261,[8]Hoja1!$A$2:$B$1115,2,0)</f>
        <v>13433</v>
      </c>
      <c r="D261" s="31">
        <v>800095514</v>
      </c>
      <c r="E261" s="31">
        <v>213313433</v>
      </c>
      <c r="F261" s="61" t="s">
        <v>458</v>
      </c>
      <c r="G261" s="33">
        <v>0</v>
      </c>
      <c r="H261" s="33">
        <v>0</v>
      </c>
      <c r="I261" s="3">
        <v>716978080</v>
      </c>
      <c r="J261" s="3">
        <v>740970324</v>
      </c>
      <c r="K261" s="3">
        <v>0</v>
      </c>
      <c r="L261" s="3"/>
      <c r="M261" s="3"/>
      <c r="N261" s="3"/>
      <c r="O261" s="3"/>
      <c r="P261" s="34">
        <f t="shared" si="13"/>
        <v>1457948404</v>
      </c>
      <c r="Q261" s="165">
        <v>1039711189</v>
      </c>
      <c r="R261" s="3">
        <f>IFERROR(VLOOKUP(D261,[9]ServNOMINA!$F$16:$M$112,8,0),0)</f>
        <v>0</v>
      </c>
      <c r="S261" s="3">
        <f>IFERROR(VLOOKUP(D261,[9]ServOTROS!$F$16:$M$112,8,0),0)</f>
        <v>0</v>
      </c>
      <c r="T261" s="3">
        <f>IFERROR(VLOOKUP(D261,[9]CANCEL!$F$16:$M$48,8,0),0)</f>
        <v>0</v>
      </c>
      <c r="U261" s="3">
        <f>IFERROR(VLOOKUP(B261,[10]Aaf_PENSION!$C$16:$M$112,11,0)+VLOOKUP(B261,[11]Aaf_PENSION!$C$16:$M$112,11,0),0)</f>
        <v>0</v>
      </c>
      <c r="V261" s="3">
        <f>IFERROR(VLOOKUP(B261,[10]Aaf_SALUD!$C$16:$M$112,11,0)+VLOOKUP(B261,[11]Aaf_SALUD!$C$16:$M$112,11,0),0)</f>
        <v>0</v>
      </c>
      <c r="W261" s="3">
        <f>IFERROR(VLOOKUP(D261,[9]CALIDAD!$F$16:$M$1122,8,0),0)</f>
        <v>59748173</v>
      </c>
      <c r="X261" s="3"/>
      <c r="Y261" s="3">
        <f>IFERROR(VLOOKUP(B261,[10]Ap_CESANTIAS!$C$16:$M$112,11,0)+VLOOKUP(B261,[11]Ap_CESANTIAS!$C$16:$M$112,11,0),0)</f>
        <v>0</v>
      </c>
      <c r="Z261" s="3">
        <f>IFERROR(VLOOKUP(B261,[10]Ap_PENSION!$C$16:$M$112,11,0)+VLOOKUP(B261,[11]Ap_PENSION!$C$16:$M$112,11,0),0)</f>
        <v>0</v>
      </c>
      <c r="AA261" s="3">
        <f>IFERROR(VLOOKUP(B261,[10]Ap_SALUD!$C$16:$M$112,11,0)+VLOOKUP(B261,[11]Ap_SALUD!$C$16:$M$112,11,0),0)</f>
        <v>0</v>
      </c>
      <c r="AB261" s="3"/>
      <c r="AC261" s="36">
        <f t="shared" si="12"/>
        <v>59748173</v>
      </c>
      <c r="AD261" s="37">
        <f t="shared" si="15"/>
        <v>358489042</v>
      </c>
      <c r="AE261" s="144" t="e">
        <f>VLOOKUP(D261,[12]REPNCT004ReporteAuxiliarContabl!$V$21:$W$1157,2,0)</f>
        <v>#N/A</v>
      </c>
      <c r="AF261" s="167" t="e">
        <f t="shared" si="14"/>
        <v>#N/A</v>
      </c>
      <c r="AG261" s="144"/>
      <c r="AI261" s="144"/>
    </row>
    <row r="262" spans="1:35" x14ac:dyDescent="0.25">
      <c r="A262" s="38">
        <v>250</v>
      </c>
      <c r="B262" s="61"/>
      <c r="C262" s="143" t="str">
        <f>VLOOKUP(D262,[8]Hoja1!$A$2:$B$1115,2,0)</f>
        <v>13440</v>
      </c>
      <c r="D262" s="31">
        <v>800095511</v>
      </c>
      <c r="E262" s="31">
        <v>214013440</v>
      </c>
      <c r="F262" s="61" t="s">
        <v>459</v>
      </c>
      <c r="G262" s="33">
        <v>0</v>
      </c>
      <c r="H262" s="33">
        <v>0</v>
      </c>
      <c r="I262" s="3">
        <v>324570936</v>
      </c>
      <c r="J262" s="3">
        <v>302627708</v>
      </c>
      <c r="K262" s="3">
        <v>0</v>
      </c>
      <c r="L262" s="3"/>
      <c r="M262" s="3"/>
      <c r="N262" s="3"/>
      <c r="O262" s="3"/>
      <c r="P262" s="34">
        <f t="shared" si="13"/>
        <v>627198644</v>
      </c>
      <c r="Q262" s="165">
        <v>437865598</v>
      </c>
      <c r="R262" s="3">
        <f>IFERROR(VLOOKUP(D262,[9]ServNOMINA!$F$16:$M$112,8,0),0)</f>
        <v>0</v>
      </c>
      <c r="S262" s="3">
        <f>IFERROR(VLOOKUP(D262,[9]ServOTROS!$F$16:$M$112,8,0),0)</f>
        <v>0</v>
      </c>
      <c r="T262" s="3">
        <f>IFERROR(VLOOKUP(D262,[9]CANCEL!$F$16:$M$48,8,0),0)</f>
        <v>0</v>
      </c>
      <c r="U262" s="3">
        <f>IFERROR(VLOOKUP(B262,[10]Aaf_PENSION!$C$16:$M$112,11,0)+VLOOKUP(B262,[11]Aaf_PENSION!$C$16:$M$112,11,0),0)</f>
        <v>0</v>
      </c>
      <c r="V262" s="3">
        <f>IFERROR(VLOOKUP(B262,[10]Aaf_SALUD!$C$16:$M$112,11,0)+VLOOKUP(B262,[11]Aaf_SALUD!$C$16:$M$112,11,0),0)</f>
        <v>0</v>
      </c>
      <c r="W262" s="3">
        <f>IFERROR(VLOOKUP(D262,[9]CALIDAD!$F$16:$M$1122,8,0),0)</f>
        <v>27047578</v>
      </c>
      <c r="X262" s="3"/>
      <c r="Y262" s="3">
        <f>IFERROR(VLOOKUP(B262,[10]Ap_CESANTIAS!$C$16:$M$112,11,0)+VLOOKUP(B262,[11]Ap_CESANTIAS!$C$16:$M$112,11,0),0)</f>
        <v>0</v>
      </c>
      <c r="Z262" s="3">
        <f>IFERROR(VLOOKUP(B262,[10]Ap_PENSION!$C$16:$M$112,11,0)+VLOOKUP(B262,[11]Ap_PENSION!$C$16:$M$112,11,0),0)</f>
        <v>0</v>
      </c>
      <c r="AA262" s="3">
        <f>IFERROR(VLOOKUP(B262,[10]Ap_SALUD!$C$16:$M$112,11,0)+VLOOKUP(B262,[11]Ap_SALUD!$C$16:$M$112,11,0),0)</f>
        <v>0</v>
      </c>
      <c r="AB262" s="3"/>
      <c r="AC262" s="36">
        <f t="shared" si="12"/>
        <v>27047578</v>
      </c>
      <c r="AD262" s="37">
        <f t="shared" si="15"/>
        <v>162285468</v>
      </c>
      <c r="AE262" s="144" t="e">
        <f>VLOOKUP(D262,[12]REPNCT004ReporteAuxiliarContabl!$V$21:$W$1157,2,0)</f>
        <v>#N/A</v>
      </c>
      <c r="AF262" s="167" t="e">
        <f t="shared" si="14"/>
        <v>#N/A</v>
      </c>
      <c r="AG262" s="144"/>
      <c r="AI262" s="144"/>
    </row>
    <row r="263" spans="1:35" x14ac:dyDescent="0.25">
      <c r="A263" s="29">
        <v>251</v>
      </c>
      <c r="B263" s="61"/>
      <c r="C263" s="143" t="str">
        <f>VLOOKUP(D263,[8]Hoja1!$A$2:$B$1115,2,0)</f>
        <v>13442</v>
      </c>
      <c r="D263" s="31">
        <v>800095466</v>
      </c>
      <c r="E263" s="31">
        <v>214213442</v>
      </c>
      <c r="F263" s="61" t="s">
        <v>460</v>
      </c>
      <c r="G263" s="33">
        <v>0</v>
      </c>
      <c r="H263" s="33">
        <v>0</v>
      </c>
      <c r="I263" s="3">
        <v>2032366016</v>
      </c>
      <c r="J263" s="3">
        <v>1641673618</v>
      </c>
      <c r="K263" s="3">
        <v>0</v>
      </c>
      <c r="L263" s="3"/>
      <c r="M263" s="3"/>
      <c r="N263" s="3"/>
      <c r="O263" s="3"/>
      <c r="P263" s="34">
        <f t="shared" si="13"/>
        <v>3674039634</v>
      </c>
      <c r="Q263" s="165">
        <v>2488492793</v>
      </c>
      <c r="R263" s="3">
        <f>IFERROR(VLOOKUP(D263,[9]ServNOMINA!$F$16:$M$112,8,0),0)</f>
        <v>0</v>
      </c>
      <c r="S263" s="3">
        <f>IFERROR(VLOOKUP(D263,[9]ServOTROS!$F$16:$M$112,8,0),0)</f>
        <v>0</v>
      </c>
      <c r="T263" s="3">
        <f>IFERROR(VLOOKUP(D263,[9]CANCEL!$F$16:$M$48,8,0),0)</f>
        <v>0</v>
      </c>
      <c r="U263" s="3">
        <f>IFERROR(VLOOKUP(B263,[10]Aaf_PENSION!$C$16:$M$112,11,0)+VLOOKUP(B263,[11]Aaf_PENSION!$C$16:$M$112,11,0),0)</f>
        <v>0</v>
      </c>
      <c r="V263" s="3">
        <f>IFERROR(VLOOKUP(B263,[10]Aaf_SALUD!$C$16:$M$112,11,0)+VLOOKUP(B263,[11]Aaf_SALUD!$C$16:$M$112,11,0),0)</f>
        <v>0</v>
      </c>
      <c r="W263" s="3">
        <f>IFERROR(VLOOKUP(D263,[9]CALIDAD!$F$16:$M$1122,8,0),0)</f>
        <v>169363835</v>
      </c>
      <c r="X263" s="3"/>
      <c r="Y263" s="3">
        <f>IFERROR(VLOOKUP(B263,[10]Ap_CESANTIAS!$C$16:$M$112,11,0)+VLOOKUP(B263,[11]Ap_CESANTIAS!$C$16:$M$112,11,0),0)</f>
        <v>0</v>
      </c>
      <c r="Z263" s="3">
        <f>IFERROR(VLOOKUP(B263,[10]Ap_PENSION!$C$16:$M$112,11,0)+VLOOKUP(B263,[11]Ap_PENSION!$C$16:$M$112,11,0),0)</f>
        <v>0</v>
      </c>
      <c r="AA263" s="3">
        <f>IFERROR(VLOOKUP(B263,[10]Ap_SALUD!$C$16:$M$112,11,0)+VLOOKUP(B263,[11]Ap_SALUD!$C$16:$M$112,11,0),0)</f>
        <v>0</v>
      </c>
      <c r="AB263" s="3"/>
      <c r="AC263" s="36">
        <f t="shared" si="12"/>
        <v>169363835</v>
      </c>
      <c r="AD263" s="37">
        <f t="shared" si="15"/>
        <v>1016183006</v>
      </c>
      <c r="AE263" s="144" t="e">
        <f>VLOOKUP(D263,[12]REPNCT004ReporteAuxiliarContabl!$V$21:$W$1157,2,0)</f>
        <v>#N/A</v>
      </c>
      <c r="AF263" s="167" t="e">
        <f t="shared" si="14"/>
        <v>#N/A</v>
      </c>
      <c r="AG263" s="144"/>
      <c r="AI263" s="144"/>
    </row>
    <row r="264" spans="1:35" x14ac:dyDescent="0.25">
      <c r="A264" s="38">
        <v>252</v>
      </c>
      <c r="B264" s="61"/>
      <c r="C264" s="143" t="str">
        <f>VLOOKUP(D264,[8]Hoja1!$A$2:$B$1115,2,0)</f>
        <v>13458</v>
      </c>
      <c r="D264" s="31">
        <v>800254722</v>
      </c>
      <c r="E264" s="31">
        <v>215813458</v>
      </c>
      <c r="F264" s="61" t="s">
        <v>461</v>
      </c>
      <c r="G264" s="33">
        <v>0</v>
      </c>
      <c r="H264" s="33">
        <v>0</v>
      </c>
      <c r="I264" s="3">
        <v>766932344</v>
      </c>
      <c r="J264" s="3">
        <v>527730246</v>
      </c>
      <c r="K264" s="3">
        <v>0</v>
      </c>
      <c r="L264" s="3"/>
      <c r="M264" s="3"/>
      <c r="N264" s="3"/>
      <c r="O264" s="3"/>
      <c r="P264" s="34">
        <f t="shared" si="13"/>
        <v>1294662590</v>
      </c>
      <c r="Q264" s="165">
        <v>847285391</v>
      </c>
      <c r="R264" s="3">
        <f>IFERROR(VLOOKUP(D264,[9]ServNOMINA!$F$16:$M$112,8,0),0)</f>
        <v>0</v>
      </c>
      <c r="S264" s="3">
        <f>IFERROR(VLOOKUP(D264,[9]ServOTROS!$F$16:$M$112,8,0),0)</f>
        <v>0</v>
      </c>
      <c r="T264" s="3">
        <f>IFERROR(VLOOKUP(D264,[9]CANCEL!$F$16:$M$48,8,0),0)</f>
        <v>0</v>
      </c>
      <c r="U264" s="3">
        <f>IFERROR(VLOOKUP(B264,[10]Aaf_PENSION!$C$16:$M$112,11,0)+VLOOKUP(B264,[11]Aaf_PENSION!$C$16:$M$112,11,0),0)</f>
        <v>0</v>
      </c>
      <c r="V264" s="3">
        <f>IFERROR(VLOOKUP(B264,[10]Aaf_SALUD!$C$16:$M$112,11,0)+VLOOKUP(B264,[11]Aaf_SALUD!$C$16:$M$112,11,0),0)</f>
        <v>0</v>
      </c>
      <c r="W264" s="3">
        <f>IFERROR(VLOOKUP(D264,[9]CALIDAD!$F$16:$M$1122,8,0),0)</f>
        <v>63911029</v>
      </c>
      <c r="X264" s="3"/>
      <c r="Y264" s="3">
        <f>IFERROR(VLOOKUP(B264,[10]Ap_CESANTIAS!$C$16:$M$112,11,0)+VLOOKUP(B264,[11]Ap_CESANTIAS!$C$16:$M$112,11,0),0)</f>
        <v>0</v>
      </c>
      <c r="Z264" s="3">
        <f>IFERROR(VLOOKUP(B264,[10]Ap_PENSION!$C$16:$M$112,11,0)+VLOOKUP(B264,[11]Ap_PENSION!$C$16:$M$112,11,0),0)</f>
        <v>0</v>
      </c>
      <c r="AA264" s="3">
        <f>IFERROR(VLOOKUP(B264,[10]Ap_SALUD!$C$16:$M$112,11,0)+VLOOKUP(B264,[11]Ap_SALUD!$C$16:$M$112,11,0),0)</f>
        <v>0</v>
      </c>
      <c r="AB264" s="3"/>
      <c r="AC264" s="36">
        <f t="shared" si="12"/>
        <v>63911029</v>
      </c>
      <c r="AD264" s="37">
        <f t="shared" si="15"/>
        <v>383466170</v>
      </c>
      <c r="AE264" s="144" t="e">
        <f>VLOOKUP(D264,[12]REPNCT004ReporteAuxiliarContabl!$V$21:$W$1157,2,0)</f>
        <v>#N/A</v>
      </c>
      <c r="AF264" s="167" t="e">
        <f t="shared" si="14"/>
        <v>#N/A</v>
      </c>
      <c r="AG264" s="144"/>
      <c r="AI264" s="144"/>
    </row>
    <row r="265" spans="1:35" x14ac:dyDescent="0.25">
      <c r="A265" s="29">
        <v>253</v>
      </c>
      <c r="B265" s="61"/>
      <c r="C265" s="143" t="str">
        <f>VLOOKUP(D265,[8]Hoja1!$A$2:$B$1115,2,0)</f>
        <v>13468</v>
      </c>
      <c r="D265" s="31">
        <v>890480643</v>
      </c>
      <c r="E265" s="31">
        <v>216813468</v>
      </c>
      <c r="F265" s="61" t="s">
        <v>462</v>
      </c>
      <c r="G265" s="33">
        <v>0</v>
      </c>
      <c r="H265" s="33">
        <v>0</v>
      </c>
      <c r="I265" s="3">
        <v>1366259824</v>
      </c>
      <c r="J265" s="3">
        <v>1301453955</v>
      </c>
      <c r="K265" s="3">
        <v>0</v>
      </c>
      <c r="L265" s="3"/>
      <c r="M265" s="3"/>
      <c r="N265" s="3"/>
      <c r="O265" s="3"/>
      <c r="P265" s="34">
        <f t="shared" si="13"/>
        <v>2667713779</v>
      </c>
      <c r="Q265" s="165">
        <v>1870728880</v>
      </c>
      <c r="R265" s="3">
        <f>IFERROR(VLOOKUP(D265,[9]ServNOMINA!$F$16:$M$112,8,0),0)</f>
        <v>0</v>
      </c>
      <c r="S265" s="3">
        <f>IFERROR(VLOOKUP(D265,[9]ServOTROS!$F$16:$M$112,8,0),0)</f>
        <v>0</v>
      </c>
      <c r="T265" s="3">
        <f>IFERROR(VLOOKUP(D265,[9]CANCEL!$F$16:$M$48,8,0),0)</f>
        <v>0</v>
      </c>
      <c r="U265" s="3">
        <f>IFERROR(VLOOKUP(B265,[10]Aaf_PENSION!$C$16:$M$112,11,0)+VLOOKUP(B265,[11]Aaf_PENSION!$C$16:$M$112,11,0),0)</f>
        <v>0</v>
      </c>
      <c r="V265" s="3">
        <f>IFERROR(VLOOKUP(B265,[10]Aaf_SALUD!$C$16:$M$112,11,0)+VLOOKUP(B265,[11]Aaf_SALUD!$C$16:$M$112,11,0),0)</f>
        <v>0</v>
      </c>
      <c r="W265" s="3">
        <f>IFERROR(VLOOKUP(D265,[9]CALIDAD!$F$16:$M$1122,8,0),0)</f>
        <v>113854985</v>
      </c>
      <c r="X265" s="3"/>
      <c r="Y265" s="3">
        <f>IFERROR(VLOOKUP(B265,[10]Ap_CESANTIAS!$C$16:$M$112,11,0)+VLOOKUP(B265,[11]Ap_CESANTIAS!$C$16:$M$112,11,0),0)</f>
        <v>0</v>
      </c>
      <c r="Z265" s="3">
        <f>IFERROR(VLOOKUP(B265,[10]Ap_PENSION!$C$16:$M$112,11,0)+VLOOKUP(B265,[11]Ap_PENSION!$C$16:$M$112,11,0),0)</f>
        <v>0</v>
      </c>
      <c r="AA265" s="3">
        <f>IFERROR(VLOOKUP(B265,[10]Ap_SALUD!$C$16:$M$112,11,0)+VLOOKUP(B265,[11]Ap_SALUD!$C$16:$M$112,11,0),0)</f>
        <v>0</v>
      </c>
      <c r="AB265" s="3"/>
      <c r="AC265" s="36">
        <f t="shared" si="12"/>
        <v>113854985</v>
      </c>
      <c r="AD265" s="37">
        <f t="shared" si="15"/>
        <v>683129914</v>
      </c>
      <c r="AE265" s="144" t="e">
        <f>VLOOKUP(D265,[12]REPNCT004ReporteAuxiliarContabl!$V$21:$W$1157,2,0)</f>
        <v>#N/A</v>
      </c>
      <c r="AF265" s="167" t="e">
        <f t="shared" si="14"/>
        <v>#N/A</v>
      </c>
      <c r="AG265" s="144"/>
      <c r="AI265" s="144"/>
    </row>
    <row r="266" spans="1:35" x14ac:dyDescent="0.25">
      <c r="A266" s="38">
        <v>254</v>
      </c>
      <c r="B266" s="61"/>
      <c r="C266" s="143" t="str">
        <f>VLOOKUP(D266,[8]Hoja1!$A$2:$B$1115,2,0)</f>
        <v>13473</v>
      </c>
      <c r="D266" s="31">
        <v>890480431</v>
      </c>
      <c r="E266" s="31">
        <v>217313473</v>
      </c>
      <c r="F266" s="61" t="s">
        <v>463</v>
      </c>
      <c r="G266" s="33">
        <v>0</v>
      </c>
      <c r="H266" s="33">
        <v>0</v>
      </c>
      <c r="I266" s="3">
        <v>997998240</v>
      </c>
      <c r="J266" s="3">
        <v>728668058</v>
      </c>
      <c r="K266" s="3">
        <v>0</v>
      </c>
      <c r="L266" s="3"/>
      <c r="M266" s="3"/>
      <c r="N266" s="3"/>
      <c r="O266" s="3"/>
      <c r="P266" s="34">
        <f t="shared" si="13"/>
        <v>1726666298</v>
      </c>
      <c r="Q266" s="165">
        <v>1144500658</v>
      </c>
      <c r="R266" s="3">
        <f>IFERROR(VLOOKUP(D266,[9]ServNOMINA!$F$16:$M$112,8,0),0)</f>
        <v>0</v>
      </c>
      <c r="S266" s="3">
        <f>IFERROR(VLOOKUP(D266,[9]ServOTROS!$F$16:$M$112,8,0),0)</f>
        <v>0</v>
      </c>
      <c r="T266" s="3">
        <f>IFERROR(VLOOKUP(D266,[9]CANCEL!$F$16:$M$48,8,0),0)</f>
        <v>0</v>
      </c>
      <c r="U266" s="3">
        <f>IFERROR(VLOOKUP(B266,[10]Aaf_PENSION!$C$16:$M$112,11,0)+VLOOKUP(B266,[11]Aaf_PENSION!$C$16:$M$112,11,0),0)</f>
        <v>0</v>
      </c>
      <c r="V266" s="3">
        <f>IFERROR(VLOOKUP(B266,[10]Aaf_SALUD!$C$16:$M$112,11,0)+VLOOKUP(B266,[11]Aaf_SALUD!$C$16:$M$112,11,0),0)</f>
        <v>0</v>
      </c>
      <c r="W266" s="3">
        <f>IFERROR(VLOOKUP(D266,[9]CALIDAD!$F$16:$M$1122,8,0),0)</f>
        <v>83166520</v>
      </c>
      <c r="X266" s="3"/>
      <c r="Y266" s="3">
        <f>IFERROR(VLOOKUP(B266,[10]Ap_CESANTIAS!$C$16:$M$112,11,0)+VLOOKUP(B266,[11]Ap_CESANTIAS!$C$16:$M$112,11,0),0)</f>
        <v>0</v>
      </c>
      <c r="Z266" s="3">
        <f>IFERROR(VLOOKUP(B266,[10]Ap_PENSION!$C$16:$M$112,11,0)+VLOOKUP(B266,[11]Ap_PENSION!$C$16:$M$112,11,0),0)</f>
        <v>0</v>
      </c>
      <c r="AA266" s="3">
        <f>IFERROR(VLOOKUP(B266,[10]Ap_SALUD!$C$16:$M$112,11,0)+VLOOKUP(B266,[11]Ap_SALUD!$C$16:$M$112,11,0),0)</f>
        <v>0</v>
      </c>
      <c r="AB266" s="3"/>
      <c r="AC266" s="36">
        <f t="shared" si="12"/>
        <v>83166520</v>
      </c>
      <c r="AD266" s="37">
        <f t="shared" si="15"/>
        <v>498999120</v>
      </c>
      <c r="AE266" s="144" t="e">
        <f>VLOOKUP(D266,[12]REPNCT004ReporteAuxiliarContabl!$V$21:$W$1157,2,0)</f>
        <v>#N/A</v>
      </c>
      <c r="AF266" s="167" t="e">
        <f t="shared" si="14"/>
        <v>#N/A</v>
      </c>
      <c r="AG266" s="144"/>
      <c r="AI266" s="144"/>
    </row>
    <row r="267" spans="1:35" x14ac:dyDescent="0.25">
      <c r="A267" s="29">
        <v>255</v>
      </c>
      <c r="B267" s="61"/>
      <c r="C267" s="143" t="str">
        <f>VLOOKUP(D267,[8]Hoja1!$A$2:$B$1115,2,0)</f>
        <v>13490</v>
      </c>
      <c r="D267" s="31">
        <v>900192833</v>
      </c>
      <c r="E267" s="31">
        <v>923271489</v>
      </c>
      <c r="F267" s="61" t="s">
        <v>464</v>
      </c>
      <c r="G267" s="33">
        <v>0</v>
      </c>
      <c r="H267" s="33">
        <v>0</v>
      </c>
      <c r="I267" s="3">
        <v>618732752</v>
      </c>
      <c r="J267" s="3">
        <v>398229022</v>
      </c>
      <c r="K267" s="3">
        <v>0</v>
      </c>
      <c r="L267" s="3"/>
      <c r="M267" s="3"/>
      <c r="N267" s="3"/>
      <c r="O267" s="3"/>
      <c r="P267" s="34">
        <f t="shared" si="13"/>
        <v>1016961774</v>
      </c>
      <c r="Q267" s="165">
        <v>656034337</v>
      </c>
      <c r="R267" s="3">
        <f>IFERROR(VLOOKUP(D267,[9]ServNOMINA!$F$16:$M$112,8,0),0)</f>
        <v>0</v>
      </c>
      <c r="S267" s="3">
        <f>IFERROR(VLOOKUP(D267,[9]ServOTROS!$F$16:$M$112,8,0),0)</f>
        <v>0</v>
      </c>
      <c r="T267" s="3">
        <f>IFERROR(VLOOKUP(D267,[9]CANCEL!$F$16:$M$48,8,0),0)</f>
        <v>0</v>
      </c>
      <c r="U267" s="3">
        <f>IFERROR(VLOOKUP(B267,[10]Aaf_PENSION!$C$16:$M$112,11,0)+VLOOKUP(B267,[11]Aaf_PENSION!$C$16:$M$112,11,0),0)</f>
        <v>0</v>
      </c>
      <c r="V267" s="3">
        <f>IFERROR(VLOOKUP(B267,[10]Aaf_SALUD!$C$16:$M$112,11,0)+VLOOKUP(B267,[11]Aaf_SALUD!$C$16:$M$112,11,0),0)</f>
        <v>0</v>
      </c>
      <c r="W267" s="3">
        <f>IFERROR(VLOOKUP(D267,[9]CALIDAD!$F$16:$M$1122,8,0),0)</f>
        <v>51561063</v>
      </c>
      <c r="X267" s="3"/>
      <c r="Y267" s="3">
        <f>IFERROR(VLOOKUP(B267,[10]Ap_CESANTIAS!$C$16:$M$112,11,0)+VLOOKUP(B267,[11]Ap_CESANTIAS!$C$16:$M$112,11,0),0)</f>
        <v>0</v>
      </c>
      <c r="Z267" s="3">
        <f>IFERROR(VLOOKUP(B267,[10]Ap_PENSION!$C$16:$M$112,11,0)+VLOOKUP(B267,[11]Ap_PENSION!$C$16:$M$112,11,0),0)</f>
        <v>0</v>
      </c>
      <c r="AA267" s="3">
        <f>IFERROR(VLOOKUP(B267,[10]Ap_SALUD!$C$16:$M$112,11,0)+VLOOKUP(B267,[11]Ap_SALUD!$C$16:$M$112,11,0),0)</f>
        <v>0</v>
      </c>
      <c r="AB267" s="3"/>
      <c r="AC267" s="36">
        <f t="shared" si="12"/>
        <v>51561063</v>
      </c>
      <c r="AD267" s="37">
        <f t="shared" si="15"/>
        <v>309366374</v>
      </c>
      <c r="AE267" s="144" t="e">
        <f>VLOOKUP(D267,[12]REPNCT004ReporteAuxiliarContabl!$V$21:$W$1157,2,0)</f>
        <v>#N/A</v>
      </c>
      <c r="AF267" s="167" t="e">
        <f t="shared" si="14"/>
        <v>#N/A</v>
      </c>
      <c r="AG267" s="144"/>
      <c r="AI267" s="144"/>
    </row>
    <row r="268" spans="1:35" x14ac:dyDescent="0.25">
      <c r="A268" s="38">
        <v>256</v>
      </c>
      <c r="B268" s="61"/>
      <c r="C268" s="143" t="str">
        <f>VLOOKUP(D268,[8]Hoja1!$A$2:$B$1115,2,0)</f>
        <v>13549</v>
      </c>
      <c r="D268" s="31">
        <v>800042974</v>
      </c>
      <c r="E268" s="31">
        <v>214913549</v>
      </c>
      <c r="F268" s="61" t="s">
        <v>465</v>
      </c>
      <c r="G268" s="33">
        <v>0</v>
      </c>
      <c r="H268" s="33">
        <v>0</v>
      </c>
      <c r="I268" s="3">
        <v>1195975904</v>
      </c>
      <c r="J268" s="3">
        <v>874054886</v>
      </c>
      <c r="K268" s="3">
        <v>0</v>
      </c>
      <c r="L268" s="3"/>
      <c r="M268" s="3"/>
      <c r="N268" s="3"/>
      <c r="O268" s="3"/>
      <c r="P268" s="34">
        <f t="shared" si="13"/>
        <v>2070030790</v>
      </c>
      <c r="Q268" s="165">
        <v>1372378181</v>
      </c>
      <c r="R268" s="3">
        <f>IFERROR(VLOOKUP(D268,[9]ServNOMINA!$F$16:$M$112,8,0),0)</f>
        <v>0</v>
      </c>
      <c r="S268" s="3">
        <f>IFERROR(VLOOKUP(D268,[9]ServOTROS!$F$16:$M$112,8,0),0)</f>
        <v>0</v>
      </c>
      <c r="T268" s="3">
        <f>IFERROR(VLOOKUP(D268,[9]CANCEL!$F$16:$M$48,8,0),0)</f>
        <v>0</v>
      </c>
      <c r="U268" s="3">
        <f>IFERROR(VLOOKUP(B268,[10]Aaf_PENSION!$C$16:$M$112,11,0)+VLOOKUP(B268,[11]Aaf_PENSION!$C$16:$M$112,11,0),0)</f>
        <v>0</v>
      </c>
      <c r="V268" s="3">
        <f>IFERROR(VLOOKUP(B268,[10]Aaf_SALUD!$C$16:$M$112,11,0)+VLOOKUP(B268,[11]Aaf_SALUD!$C$16:$M$112,11,0),0)</f>
        <v>0</v>
      </c>
      <c r="W268" s="3">
        <f>IFERROR(VLOOKUP(D268,[9]CALIDAD!$F$16:$M$1122,8,0),0)</f>
        <v>99664659</v>
      </c>
      <c r="X268" s="3"/>
      <c r="Y268" s="3">
        <f>IFERROR(VLOOKUP(B268,[10]Ap_CESANTIAS!$C$16:$M$112,11,0)+VLOOKUP(B268,[11]Ap_CESANTIAS!$C$16:$M$112,11,0),0)</f>
        <v>0</v>
      </c>
      <c r="Z268" s="3">
        <f>IFERROR(VLOOKUP(B268,[10]Ap_PENSION!$C$16:$M$112,11,0)+VLOOKUP(B268,[11]Ap_PENSION!$C$16:$M$112,11,0),0)</f>
        <v>0</v>
      </c>
      <c r="AA268" s="3">
        <f>IFERROR(VLOOKUP(B268,[10]Ap_SALUD!$C$16:$M$112,11,0)+VLOOKUP(B268,[11]Ap_SALUD!$C$16:$M$112,11,0),0)</f>
        <v>0</v>
      </c>
      <c r="AB268" s="3"/>
      <c r="AC268" s="36">
        <f t="shared" si="12"/>
        <v>99664659</v>
      </c>
      <c r="AD268" s="37">
        <f t="shared" si="15"/>
        <v>597987950</v>
      </c>
      <c r="AE268" s="144" t="e">
        <f>VLOOKUP(D268,[12]REPNCT004ReporteAuxiliarContabl!$V$21:$W$1157,2,0)</f>
        <v>#N/A</v>
      </c>
      <c r="AF268" s="167" t="e">
        <f t="shared" si="14"/>
        <v>#N/A</v>
      </c>
      <c r="AG268" s="144"/>
      <c r="AI268" s="144"/>
    </row>
    <row r="269" spans="1:35" x14ac:dyDescent="0.25">
      <c r="A269" s="29">
        <v>257</v>
      </c>
      <c r="B269" s="61"/>
      <c r="C269" s="143" t="str">
        <f>VLOOKUP(D269,[8]Hoja1!$A$2:$B$1115,2,0)</f>
        <v>13580</v>
      </c>
      <c r="D269" s="31">
        <v>806001274</v>
      </c>
      <c r="E269" s="31">
        <v>218013580</v>
      </c>
      <c r="F269" s="61" t="s">
        <v>466</v>
      </c>
      <c r="G269" s="33">
        <v>0</v>
      </c>
      <c r="H269" s="33">
        <v>0</v>
      </c>
      <c r="I269" s="3">
        <v>192572788</v>
      </c>
      <c r="J269" s="3">
        <v>175166808</v>
      </c>
      <c r="K269" s="3">
        <v>0</v>
      </c>
      <c r="L269" s="3"/>
      <c r="M269" s="3"/>
      <c r="N269" s="3"/>
      <c r="O269" s="3"/>
      <c r="P269" s="34">
        <f t="shared" si="13"/>
        <v>367739596</v>
      </c>
      <c r="Q269" s="165">
        <v>255405468</v>
      </c>
      <c r="R269" s="3">
        <f>IFERROR(VLOOKUP(D269,[9]ServNOMINA!$F$16:$M$112,8,0),0)</f>
        <v>0</v>
      </c>
      <c r="S269" s="3">
        <f>IFERROR(VLOOKUP(D269,[9]ServOTROS!$F$16:$M$112,8,0),0)</f>
        <v>0</v>
      </c>
      <c r="T269" s="3">
        <f>IFERROR(VLOOKUP(D269,[9]CANCEL!$F$16:$M$48,8,0),0)</f>
        <v>0</v>
      </c>
      <c r="U269" s="3">
        <f>IFERROR(VLOOKUP(B269,[10]Aaf_PENSION!$C$16:$M$112,11,0)+VLOOKUP(B269,[11]Aaf_PENSION!$C$16:$M$112,11,0),0)</f>
        <v>0</v>
      </c>
      <c r="V269" s="3">
        <f>IFERROR(VLOOKUP(B269,[10]Aaf_SALUD!$C$16:$M$112,11,0)+VLOOKUP(B269,[11]Aaf_SALUD!$C$16:$M$112,11,0),0)</f>
        <v>0</v>
      </c>
      <c r="W269" s="3">
        <f>IFERROR(VLOOKUP(D269,[9]CALIDAD!$F$16:$M$1122,8,0),0)</f>
        <v>16047732</v>
      </c>
      <c r="X269" s="3"/>
      <c r="Y269" s="3">
        <f>IFERROR(VLOOKUP(B269,[10]Ap_CESANTIAS!$C$16:$M$112,11,0)+VLOOKUP(B269,[11]Ap_CESANTIAS!$C$16:$M$112,11,0),0)</f>
        <v>0</v>
      </c>
      <c r="Z269" s="3">
        <f>IFERROR(VLOOKUP(B269,[10]Ap_PENSION!$C$16:$M$112,11,0)+VLOOKUP(B269,[11]Ap_PENSION!$C$16:$M$112,11,0),0)</f>
        <v>0</v>
      </c>
      <c r="AA269" s="3">
        <f>IFERROR(VLOOKUP(B269,[10]Ap_SALUD!$C$16:$M$112,11,0)+VLOOKUP(B269,[11]Ap_SALUD!$C$16:$M$112,11,0),0)</f>
        <v>0</v>
      </c>
      <c r="AB269" s="3"/>
      <c r="AC269" s="36">
        <f t="shared" ref="AC269:AC332" si="16">SUM(R269:AA269)</f>
        <v>16047732</v>
      </c>
      <c r="AD269" s="37">
        <f t="shared" si="15"/>
        <v>96286396</v>
      </c>
      <c r="AE269" s="144" t="e">
        <f>VLOOKUP(D269,[12]REPNCT004ReporteAuxiliarContabl!$V$21:$W$1157,2,0)</f>
        <v>#N/A</v>
      </c>
      <c r="AF269" s="167" t="e">
        <f t="shared" si="14"/>
        <v>#N/A</v>
      </c>
      <c r="AG269" s="144"/>
      <c r="AI269" s="144"/>
    </row>
    <row r="270" spans="1:35" x14ac:dyDescent="0.25">
      <c r="A270" s="38">
        <v>258</v>
      </c>
      <c r="B270" s="61"/>
      <c r="C270" s="143" t="str">
        <f>VLOOKUP(D270,[8]Hoja1!$A$2:$B$1115,2,0)</f>
        <v>13600</v>
      </c>
      <c r="D270" s="31">
        <v>890481447</v>
      </c>
      <c r="E270" s="31">
        <v>210013600</v>
      </c>
      <c r="F270" s="61" t="s">
        <v>467</v>
      </c>
      <c r="G270" s="33">
        <v>0</v>
      </c>
      <c r="H270" s="33">
        <v>0</v>
      </c>
      <c r="I270" s="3">
        <v>335893240</v>
      </c>
      <c r="J270" s="3">
        <v>245763725</v>
      </c>
      <c r="K270" s="3">
        <v>0</v>
      </c>
      <c r="L270" s="3"/>
      <c r="M270" s="3"/>
      <c r="N270" s="3"/>
      <c r="O270" s="3"/>
      <c r="P270" s="34">
        <f t="shared" ref="P270:P333" si="17">SUM(G270:N270)</f>
        <v>581656965</v>
      </c>
      <c r="Q270" s="165">
        <v>385719240</v>
      </c>
      <c r="R270" s="3">
        <f>IFERROR(VLOOKUP(D270,[9]ServNOMINA!$F$16:$M$112,8,0),0)</f>
        <v>0</v>
      </c>
      <c r="S270" s="3">
        <f>IFERROR(VLOOKUP(D270,[9]ServOTROS!$F$16:$M$112,8,0),0)</f>
        <v>0</v>
      </c>
      <c r="T270" s="3">
        <f>IFERROR(VLOOKUP(D270,[9]CANCEL!$F$16:$M$48,8,0),0)</f>
        <v>0</v>
      </c>
      <c r="U270" s="3">
        <f>IFERROR(VLOOKUP(B270,[10]Aaf_PENSION!$C$16:$M$112,11,0)+VLOOKUP(B270,[11]Aaf_PENSION!$C$16:$M$112,11,0),0)</f>
        <v>0</v>
      </c>
      <c r="V270" s="3">
        <f>IFERROR(VLOOKUP(B270,[10]Aaf_SALUD!$C$16:$M$112,11,0)+VLOOKUP(B270,[11]Aaf_SALUD!$C$16:$M$112,11,0),0)</f>
        <v>0</v>
      </c>
      <c r="W270" s="3">
        <f>IFERROR(VLOOKUP(D270,[9]CALIDAD!$F$16:$M$1122,8,0),0)</f>
        <v>27991103</v>
      </c>
      <c r="X270" s="3"/>
      <c r="Y270" s="3">
        <f>IFERROR(VLOOKUP(B270,[10]Ap_CESANTIAS!$C$16:$M$112,11,0)+VLOOKUP(B270,[11]Ap_CESANTIAS!$C$16:$M$112,11,0),0)</f>
        <v>0</v>
      </c>
      <c r="Z270" s="3">
        <f>IFERROR(VLOOKUP(B270,[10]Ap_PENSION!$C$16:$M$112,11,0)+VLOOKUP(B270,[11]Ap_PENSION!$C$16:$M$112,11,0),0)</f>
        <v>0</v>
      </c>
      <c r="AA270" s="3">
        <f>IFERROR(VLOOKUP(B270,[10]Ap_SALUD!$C$16:$M$112,11,0)+VLOOKUP(B270,[11]Ap_SALUD!$C$16:$M$112,11,0),0)</f>
        <v>0</v>
      </c>
      <c r="AB270" s="3"/>
      <c r="AC270" s="36">
        <f t="shared" si="16"/>
        <v>27991103</v>
      </c>
      <c r="AD270" s="37">
        <f t="shared" si="15"/>
        <v>167946622</v>
      </c>
      <c r="AE270" s="144" t="e">
        <f>VLOOKUP(D270,[12]REPNCT004ReporteAuxiliarContabl!$V$21:$W$1157,2,0)</f>
        <v>#N/A</v>
      </c>
      <c r="AF270" s="167" t="e">
        <f t="shared" ref="AF270:AF333" si="18">+AD270-AE270</f>
        <v>#N/A</v>
      </c>
      <c r="AG270" s="144"/>
      <c r="AI270" s="144"/>
    </row>
    <row r="271" spans="1:35" x14ac:dyDescent="0.25">
      <c r="A271" s="29">
        <v>259</v>
      </c>
      <c r="B271" s="61"/>
      <c r="C271" s="143" t="str">
        <f>VLOOKUP(D271,[8]Hoja1!$A$2:$B$1115,2,0)</f>
        <v>13620</v>
      </c>
      <c r="D271" s="31">
        <v>806001278</v>
      </c>
      <c r="E271" s="31">
        <v>212013620</v>
      </c>
      <c r="F271" s="61" t="s">
        <v>468</v>
      </c>
      <c r="G271" s="33">
        <v>0</v>
      </c>
      <c r="H271" s="33">
        <v>0</v>
      </c>
      <c r="I271" s="3">
        <v>212306308</v>
      </c>
      <c r="J271" s="3">
        <v>193262213</v>
      </c>
      <c r="K271" s="3">
        <v>0</v>
      </c>
      <c r="L271" s="3"/>
      <c r="M271" s="3"/>
      <c r="N271" s="3"/>
      <c r="O271" s="3"/>
      <c r="P271" s="34">
        <f t="shared" si="17"/>
        <v>405568521</v>
      </c>
      <c r="Q271" s="165">
        <v>281723173</v>
      </c>
      <c r="R271" s="3">
        <f>IFERROR(VLOOKUP(D271,[9]ServNOMINA!$F$16:$M$112,8,0),0)</f>
        <v>0</v>
      </c>
      <c r="S271" s="3">
        <f>IFERROR(VLOOKUP(D271,[9]ServOTROS!$F$16:$M$112,8,0),0)</f>
        <v>0</v>
      </c>
      <c r="T271" s="3">
        <f>IFERROR(VLOOKUP(D271,[9]CANCEL!$F$16:$M$48,8,0),0)</f>
        <v>0</v>
      </c>
      <c r="U271" s="3">
        <f>IFERROR(VLOOKUP(B271,[10]Aaf_PENSION!$C$16:$M$112,11,0)+VLOOKUP(B271,[11]Aaf_PENSION!$C$16:$M$112,11,0),0)</f>
        <v>0</v>
      </c>
      <c r="V271" s="3">
        <f>IFERROR(VLOOKUP(B271,[10]Aaf_SALUD!$C$16:$M$112,11,0)+VLOOKUP(B271,[11]Aaf_SALUD!$C$16:$M$112,11,0),0)</f>
        <v>0</v>
      </c>
      <c r="W271" s="3">
        <f>IFERROR(VLOOKUP(D271,[9]CALIDAD!$F$16:$M$1122,8,0),0)</f>
        <v>17692192</v>
      </c>
      <c r="X271" s="3"/>
      <c r="Y271" s="3">
        <f>IFERROR(VLOOKUP(B271,[10]Ap_CESANTIAS!$C$16:$M$112,11,0)+VLOOKUP(B271,[11]Ap_CESANTIAS!$C$16:$M$112,11,0),0)</f>
        <v>0</v>
      </c>
      <c r="Z271" s="3">
        <f>IFERROR(VLOOKUP(B271,[10]Ap_PENSION!$C$16:$M$112,11,0)+VLOOKUP(B271,[11]Ap_PENSION!$C$16:$M$112,11,0),0)</f>
        <v>0</v>
      </c>
      <c r="AA271" s="3">
        <f>IFERROR(VLOOKUP(B271,[10]Ap_SALUD!$C$16:$M$112,11,0)+VLOOKUP(B271,[11]Ap_SALUD!$C$16:$M$112,11,0),0)</f>
        <v>0</v>
      </c>
      <c r="AB271" s="3"/>
      <c r="AC271" s="36">
        <f t="shared" si="16"/>
        <v>17692192</v>
      </c>
      <c r="AD271" s="37">
        <f t="shared" ref="AD271:AD334" si="19">+P271-Q271+AB271-AC271</f>
        <v>106153156</v>
      </c>
      <c r="AE271" s="144" t="e">
        <f>VLOOKUP(D271,[12]REPNCT004ReporteAuxiliarContabl!$V$21:$W$1157,2,0)</f>
        <v>#N/A</v>
      </c>
      <c r="AF271" s="167" t="e">
        <f t="shared" si="18"/>
        <v>#N/A</v>
      </c>
      <c r="AG271" s="144"/>
      <c r="AI271" s="144"/>
    </row>
    <row r="272" spans="1:35" x14ac:dyDescent="0.25">
      <c r="A272" s="38">
        <v>260</v>
      </c>
      <c r="B272" s="61"/>
      <c r="C272" s="143" t="str">
        <f>VLOOKUP(D272,[8]Hoja1!$A$2:$B$1115,2,0)</f>
        <v>13647</v>
      </c>
      <c r="D272" s="31">
        <v>890481310</v>
      </c>
      <c r="E272" s="31">
        <v>214713647</v>
      </c>
      <c r="F272" s="61" t="s">
        <v>469</v>
      </c>
      <c r="G272" s="33">
        <v>0</v>
      </c>
      <c r="H272" s="33">
        <v>0</v>
      </c>
      <c r="I272" s="3">
        <v>502320896</v>
      </c>
      <c r="J272" s="3">
        <v>460380054</v>
      </c>
      <c r="K272" s="3">
        <v>0</v>
      </c>
      <c r="L272" s="3"/>
      <c r="M272" s="3"/>
      <c r="N272" s="3"/>
      <c r="O272" s="3"/>
      <c r="P272" s="34">
        <f t="shared" si="17"/>
        <v>962700950</v>
      </c>
      <c r="Q272" s="165">
        <v>669680429</v>
      </c>
      <c r="R272" s="3">
        <f>IFERROR(VLOOKUP(D272,[9]ServNOMINA!$F$16:$M$112,8,0),0)</f>
        <v>0</v>
      </c>
      <c r="S272" s="3">
        <f>IFERROR(VLOOKUP(D272,[9]ServOTROS!$F$16:$M$112,8,0),0)</f>
        <v>0</v>
      </c>
      <c r="T272" s="3">
        <f>IFERROR(VLOOKUP(D272,[9]CANCEL!$F$16:$M$48,8,0),0)</f>
        <v>0</v>
      </c>
      <c r="U272" s="3">
        <f>IFERROR(VLOOKUP(B272,[10]Aaf_PENSION!$C$16:$M$112,11,0)+VLOOKUP(B272,[11]Aaf_PENSION!$C$16:$M$112,11,0),0)</f>
        <v>0</v>
      </c>
      <c r="V272" s="3">
        <f>IFERROR(VLOOKUP(B272,[10]Aaf_SALUD!$C$16:$M$112,11,0)+VLOOKUP(B272,[11]Aaf_SALUD!$C$16:$M$112,11,0),0)</f>
        <v>0</v>
      </c>
      <c r="W272" s="3">
        <f>IFERROR(VLOOKUP(D272,[9]CALIDAD!$F$16:$M$1122,8,0),0)</f>
        <v>41860075</v>
      </c>
      <c r="X272" s="3"/>
      <c r="Y272" s="3">
        <f>IFERROR(VLOOKUP(B272,[10]Ap_CESANTIAS!$C$16:$M$112,11,0)+VLOOKUP(B272,[11]Ap_CESANTIAS!$C$16:$M$112,11,0),0)</f>
        <v>0</v>
      </c>
      <c r="Z272" s="3">
        <f>IFERROR(VLOOKUP(B272,[10]Ap_PENSION!$C$16:$M$112,11,0)+VLOOKUP(B272,[11]Ap_PENSION!$C$16:$M$112,11,0),0)</f>
        <v>0</v>
      </c>
      <c r="AA272" s="3">
        <f>IFERROR(VLOOKUP(B272,[10]Ap_SALUD!$C$16:$M$112,11,0)+VLOOKUP(B272,[11]Ap_SALUD!$C$16:$M$112,11,0),0)</f>
        <v>0</v>
      </c>
      <c r="AB272" s="3"/>
      <c r="AC272" s="36">
        <f t="shared" si="16"/>
        <v>41860075</v>
      </c>
      <c r="AD272" s="37">
        <f t="shared" si="19"/>
        <v>251160446</v>
      </c>
      <c r="AE272" s="144" t="e">
        <f>VLOOKUP(D272,[12]REPNCT004ReporteAuxiliarContabl!$V$21:$W$1157,2,0)</f>
        <v>#N/A</v>
      </c>
      <c r="AF272" s="167" t="e">
        <f t="shared" si="18"/>
        <v>#N/A</v>
      </c>
      <c r="AG272" s="144"/>
      <c r="AI272" s="144"/>
    </row>
    <row r="273" spans="1:35" x14ac:dyDescent="0.25">
      <c r="A273" s="29">
        <v>261</v>
      </c>
      <c r="B273" s="61"/>
      <c r="C273" s="143" t="str">
        <f>VLOOKUP(D273,[8]Hoja1!$A$2:$B$1115,2,0)</f>
        <v>13650</v>
      </c>
      <c r="D273" s="31">
        <v>800037166</v>
      </c>
      <c r="E273" s="31">
        <v>215013650</v>
      </c>
      <c r="F273" s="61" t="s">
        <v>470</v>
      </c>
      <c r="G273" s="33">
        <v>0</v>
      </c>
      <c r="H273" s="33">
        <v>0</v>
      </c>
      <c r="I273" s="3">
        <v>360372496</v>
      </c>
      <c r="J273" s="3">
        <v>278990449</v>
      </c>
      <c r="K273" s="3">
        <v>0</v>
      </c>
      <c r="L273" s="3"/>
      <c r="M273" s="3"/>
      <c r="N273" s="3"/>
      <c r="O273" s="3"/>
      <c r="P273" s="34">
        <f t="shared" si="17"/>
        <v>639362945</v>
      </c>
      <c r="Q273" s="165">
        <v>429145654</v>
      </c>
      <c r="R273" s="3">
        <f>IFERROR(VLOOKUP(D273,[9]ServNOMINA!$F$16:$M$112,8,0),0)</f>
        <v>0</v>
      </c>
      <c r="S273" s="3">
        <f>IFERROR(VLOOKUP(D273,[9]ServOTROS!$F$16:$M$112,8,0),0)</f>
        <v>0</v>
      </c>
      <c r="T273" s="3">
        <f>IFERROR(VLOOKUP(D273,[9]CANCEL!$F$16:$M$48,8,0),0)</f>
        <v>0</v>
      </c>
      <c r="U273" s="3">
        <f>IFERROR(VLOOKUP(B273,[10]Aaf_PENSION!$C$16:$M$112,11,0)+VLOOKUP(B273,[11]Aaf_PENSION!$C$16:$M$112,11,0),0)</f>
        <v>0</v>
      </c>
      <c r="V273" s="3">
        <f>IFERROR(VLOOKUP(B273,[10]Aaf_SALUD!$C$16:$M$112,11,0)+VLOOKUP(B273,[11]Aaf_SALUD!$C$16:$M$112,11,0),0)</f>
        <v>0</v>
      </c>
      <c r="W273" s="3">
        <f>IFERROR(VLOOKUP(D273,[9]CALIDAD!$F$16:$M$1122,8,0),0)</f>
        <v>30031041</v>
      </c>
      <c r="X273" s="3"/>
      <c r="Y273" s="3">
        <f>IFERROR(VLOOKUP(B273,[10]Ap_CESANTIAS!$C$16:$M$112,11,0)+VLOOKUP(B273,[11]Ap_CESANTIAS!$C$16:$M$112,11,0),0)</f>
        <v>0</v>
      </c>
      <c r="Z273" s="3">
        <f>IFERROR(VLOOKUP(B273,[10]Ap_PENSION!$C$16:$M$112,11,0)+VLOOKUP(B273,[11]Ap_PENSION!$C$16:$M$112,11,0),0)</f>
        <v>0</v>
      </c>
      <c r="AA273" s="3">
        <f>IFERROR(VLOOKUP(B273,[10]Ap_SALUD!$C$16:$M$112,11,0)+VLOOKUP(B273,[11]Ap_SALUD!$C$16:$M$112,11,0),0)</f>
        <v>0</v>
      </c>
      <c r="AB273" s="3"/>
      <c r="AC273" s="36">
        <f t="shared" si="16"/>
        <v>30031041</v>
      </c>
      <c r="AD273" s="37">
        <f t="shared" si="19"/>
        <v>180186250</v>
      </c>
      <c r="AE273" s="144" t="e">
        <f>VLOOKUP(D273,[12]REPNCT004ReporteAuxiliarContabl!$V$21:$W$1157,2,0)</f>
        <v>#N/A</v>
      </c>
      <c r="AF273" s="167" t="e">
        <f t="shared" si="18"/>
        <v>#N/A</v>
      </c>
      <c r="AG273" s="144"/>
      <c r="AI273" s="144"/>
    </row>
    <row r="274" spans="1:35" x14ac:dyDescent="0.25">
      <c r="A274" s="38">
        <v>262</v>
      </c>
      <c r="B274" s="61"/>
      <c r="C274" s="143" t="str">
        <f>VLOOKUP(D274,[8]Hoja1!$A$2:$B$1115,2,0)</f>
        <v>13654</v>
      </c>
      <c r="D274" s="31">
        <v>800026685</v>
      </c>
      <c r="E274" s="31">
        <v>215413654</v>
      </c>
      <c r="F274" s="61" t="s">
        <v>471</v>
      </c>
      <c r="G274" s="33">
        <v>0</v>
      </c>
      <c r="H274" s="33">
        <v>0</v>
      </c>
      <c r="I274" s="3">
        <v>1477028224</v>
      </c>
      <c r="J274" s="3">
        <v>836799323</v>
      </c>
      <c r="K274" s="3">
        <v>0</v>
      </c>
      <c r="L274" s="3"/>
      <c r="M274" s="3"/>
      <c r="N274" s="3"/>
      <c r="O274" s="3"/>
      <c r="P274" s="34">
        <f t="shared" si="17"/>
        <v>2313827547</v>
      </c>
      <c r="Q274" s="165">
        <v>1452227748</v>
      </c>
      <c r="R274" s="3">
        <f>IFERROR(VLOOKUP(D274,[9]ServNOMINA!$F$16:$M$112,8,0),0)</f>
        <v>0</v>
      </c>
      <c r="S274" s="3">
        <f>IFERROR(VLOOKUP(D274,[9]ServOTROS!$F$16:$M$112,8,0),0)</f>
        <v>0</v>
      </c>
      <c r="T274" s="3">
        <f>IFERROR(VLOOKUP(D274,[9]CANCEL!$F$16:$M$48,8,0),0)</f>
        <v>0</v>
      </c>
      <c r="U274" s="3">
        <f>IFERROR(VLOOKUP(B274,[10]Aaf_PENSION!$C$16:$M$112,11,0)+VLOOKUP(B274,[11]Aaf_PENSION!$C$16:$M$112,11,0),0)</f>
        <v>0</v>
      </c>
      <c r="V274" s="3">
        <f>IFERROR(VLOOKUP(B274,[10]Aaf_SALUD!$C$16:$M$112,11,0)+VLOOKUP(B274,[11]Aaf_SALUD!$C$16:$M$112,11,0),0)</f>
        <v>0</v>
      </c>
      <c r="W274" s="3">
        <f>IFERROR(VLOOKUP(D274,[9]CALIDAD!$F$16:$M$1122,8,0),0)</f>
        <v>123085685</v>
      </c>
      <c r="X274" s="3"/>
      <c r="Y274" s="3">
        <f>IFERROR(VLOOKUP(B274,[10]Ap_CESANTIAS!$C$16:$M$112,11,0)+VLOOKUP(B274,[11]Ap_CESANTIAS!$C$16:$M$112,11,0),0)</f>
        <v>0</v>
      </c>
      <c r="Z274" s="3">
        <f>IFERROR(VLOOKUP(B274,[10]Ap_PENSION!$C$16:$M$112,11,0)+VLOOKUP(B274,[11]Ap_PENSION!$C$16:$M$112,11,0),0)</f>
        <v>0</v>
      </c>
      <c r="AA274" s="3">
        <f>IFERROR(VLOOKUP(B274,[10]Ap_SALUD!$C$16:$M$112,11,0)+VLOOKUP(B274,[11]Ap_SALUD!$C$16:$M$112,11,0),0)</f>
        <v>0</v>
      </c>
      <c r="AB274" s="3"/>
      <c r="AC274" s="36">
        <f t="shared" si="16"/>
        <v>123085685</v>
      </c>
      <c r="AD274" s="37">
        <f t="shared" si="19"/>
        <v>738514114</v>
      </c>
      <c r="AE274" s="144" t="e">
        <f>VLOOKUP(D274,[12]REPNCT004ReporteAuxiliarContabl!$V$21:$W$1157,2,0)</f>
        <v>#N/A</v>
      </c>
      <c r="AF274" s="167" t="e">
        <f t="shared" si="18"/>
        <v>#N/A</v>
      </c>
      <c r="AG274" s="144"/>
      <c r="AI274" s="144"/>
    </row>
    <row r="275" spans="1:35" x14ac:dyDescent="0.25">
      <c r="A275" s="29">
        <v>263</v>
      </c>
      <c r="B275" s="61"/>
      <c r="C275" s="143" t="str">
        <f>VLOOKUP(D275,[8]Hoja1!$A$2:$B$1115,2,0)</f>
        <v>13655</v>
      </c>
      <c r="D275" s="31">
        <v>806003884</v>
      </c>
      <c r="E275" s="31">
        <v>215513655</v>
      </c>
      <c r="F275" s="61" t="s">
        <v>472</v>
      </c>
      <c r="G275" s="33">
        <v>0</v>
      </c>
      <c r="H275" s="33">
        <v>0</v>
      </c>
      <c r="I275" s="3">
        <v>458038292</v>
      </c>
      <c r="J275" s="3">
        <v>331014355</v>
      </c>
      <c r="K275" s="3">
        <v>0</v>
      </c>
      <c r="L275" s="3"/>
      <c r="M275" s="3"/>
      <c r="N275" s="3"/>
      <c r="O275" s="3"/>
      <c r="P275" s="34">
        <f t="shared" si="17"/>
        <v>789052647</v>
      </c>
      <c r="Q275" s="165">
        <v>521863645</v>
      </c>
      <c r="R275" s="3">
        <f>IFERROR(VLOOKUP(D275,[9]ServNOMINA!$F$16:$M$112,8,0),0)</f>
        <v>0</v>
      </c>
      <c r="S275" s="3">
        <f>IFERROR(VLOOKUP(D275,[9]ServOTROS!$F$16:$M$112,8,0),0)</f>
        <v>0</v>
      </c>
      <c r="T275" s="3">
        <f>IFERROR(VLOOKUP(D275,[9]CANCEL!$F$16:$M$48,8,0),0)</f>
        <v>0</v>
      </c>
      <c r="U275" s="3">
        <f>IFERROR(VLOOKUP(B275,[10]Aaf_PENSION!$C$16:$M$112,11,0)+VLOOKUP(B275,[11]Aaf_PENSION!$C$16:$M$112,11,0),0)</f>
        <v>0</v>
      </c>
      <c r="V275" s="3">
        <f>IFERROR(VLOOKUP(B275,[10]Aaf_SALUD!$C$16:$M$112,11,0)+VLOOKUP(B275,[11]Aaf_SALUD!$C$16:$M$112,11,0),0)</f>
        <v>0</v>
      </c>
      <c r="W275" s="3">
        <f>IFERROR(VLOOKUP(D275,[9]CALIDAD!$F$16:$M$1122,8,0),0)</f>
        <v>38169858</v>
      </c>
      <c r="X275" s="3"/>
      <c r="Y275" s="3">
        <f>IFERROR(VLOOKUP(B275,[10]Ap_CESANTIAS!$C$16:$M$112,11,0)+VLOOKUP(B275,[11]Ap_CESANTIAS!$C$16:$M$112,11,0),0)</f>
        <v>0</v>
      </c>
      <c r="Z275" s="3">
        <f>IFERROR(VLOOKUP(B275,[10]Ap_PENSION!$C$16:$M$112,11,0)+VLOOKUP(B275,[11]Ap_PENSION!$C$16:$M$112,11,0),0)</f>
        <v>0</v>
      </c>
      <c r="AA275" s="3">
        <f>IFERROR(VLOOKUP(B275,[10]Ap_SALUD!$C$16:$M$112,11,0)+VLOOKUP(B275,[11]Ap_SALUD!$C$16:$M$112,11,0),0)</f>
        <v>0</v>
      </c>
      <c r="AB275" s="3"/>
      <c r="AC275" s="36">
        <f t="shared" si="16"/>
        <v>38169858</v>
      </c>
      <c r="AD275" s="37">
        <f t="shared" si="19"/>
        <v>229019144</v>
      </c>
      <c r="AE275" s="144" t="e">
        <f>VLOOKUP(D275,[12]REPNCT004ReporteAuxiliarContabl!$V$21:$W$1157,2,0)</f>
        <v>#N/A</v>
      </c>
      <c r="AF275" s="167" t="e">
        <f t="shared" si="18"/>
        <v>#N/A</v>
      </c>
      <c r="AG275" s="144"/>
      <c r="AI275" s="144"/>
    </row>
    <row r="276" spans="1:35" x14ac:dyDescent="0.25">
      <c r="A276" s="38">
        <v>264</v>
      </c>
      <c r="B276" s="61"/>
      <c r="C276" s="143" t="str">
        <f>VLOOKUP(D276,[8]Hoja1!$A$2:$B$1115,2,0)</f>
        <v>13657</v>
      </c>
      <c r="D276" s="31">
        <v>800037175</v>
      </c>
      <c r="E276" s="31">
        <v>215713657</v>
      </c>
      <c r="F276" s="61" t="s">
        <v>473</v>
      </c>
      <c r="G276" s="33">
        <v>0</v>
      </c>
      <c r="H276" s="33">
        <v>0</v>
      </c>
      <c r="I276" s="3">
        <v>1063917136</v>
      </c>
      <c r="J276" s="3">
        <v>884169133</v>
      </c>
      <c r="K276" s="3">
        <v>0</v>
      </c>
      <c r="L276" s="3"/>
      <c r="M276" s="3"/>
      <c r="N276" s="3"/>
      <c r="O276" s="3"/>
      <c r="P276" s="34">
        <f t="shared" si="17"/>
        <v>1948086269</v>
      </c>
      <c r="Q276" s="165">
        <v>1327467938</v>
      </c>
      <c r="R276" s="3">
        <f>IFERROR(VLOOKUP(D276,[9]ServNOMINA!$F$16:$M$112,8,0),0)</f>
        <v>0</v>
      </c>
      <c r="S276" s="3">
        <f>IFERROR(VLOOKUP(D276,[9]ServOTROS!$F$16:$M$112,8,0),0)</f>
        <v>0</v>
      </c>
      <c r="T276" s="3">
        <f>IFERROR(VLOOKUP(D276,[9]CANCEL!$F$16:$M$48,8,0),0)</f>
        <v>0</v>
      </c>
      <c r="U276" s="3">
        <f>IFERROR(VLOOKUP(B276,[10]Aaf_PENSION!$C$16:$M$112,11,0)+VLOOKUP(B276,[11]Aaf_PENSION!$C$16:$M$112,11,0),0)</f>
        <v>0</v>
      </c>
      <c r="V276" s="3">
        <f>IFERROR(VLOOKUP(B276,[10]Aaf_SALUD!$C$16:$M$112,11,0)+VLOOKUP(B276,[11]Aaf_SALUD!$C$16:$M$112,11,0),0)</f>
        <v>0</v>
      </c>
      <c r="W276" s="3">
        <f>IFERROR(VLOOKUP(D276,[9]CALIDAD!$F$16:$M$1122,8,0),0)</f>
        <v>88659761</v>
      </c>
      <c r="X276" s="3"/>
      <c r="Y276" s="3">
        <f>IFERROR(VLOOKUP(B276,[10]Ap_CESANTIAS!$C$16:$M$112,11,0)+VLOOKUP(B276,[11]Ap_CESANTIAS!$C$16:$M$112,11,0),0)</f>
        <v>0</v>
      </c>
      <c r="Z276" s="3">
        <f>IFERROR(VLOOKUP(B276,[10]Ap_PENSION!$C$16:$M$112,11,0)+VLOOKUP(B276,[11]Ap_PENSION!$C$16:$M$112,11,0),0)</f>
        <v>0</v>
      </c>
      <c r="AA276" s="3">
        <f>IFERROR(VLOOKUP(B276,[10]Ap_SALUD!$C$16:$M$112,11,0)+VLOOKUP(B276,[11]Ap_SALUD!$C$16:$M$112,11,0),0)</f>
        <v>0</v>
      </c>
      <c r="AB276" s="3"/>
      <c r="AC276" s="36">
        <f t="shared" si="16"/>
        <v>88659761</v>
      </c>
      <c r="AD276" s="37">
        <f t="shared" si="19"/>
        <v>531958570</v>
      </c>
      <c r="AE276" s="144" t="e">
        <f>VLOOKUP(D276,[12]REPNCT004ReporteAuxiliarContabl!$V$21:$W$1157,2,0)</f>
        <v>#N/A</v>
      </c>
      <c r="AF276" s="167" t="e">
        <f t="shared" si="18"/>
        <v>#N/A</v>
      </c>
      <c r="AG276" s="144"/>
      <c r="AI276" s="144"/>
    </row>
    <row r="277" spans="1:35" x14ac:dyDescent="0.25">
      <c r="A277" s="29">
        <v>265</v>
      </c>
      <c r="B277" s="61"/>
      <c r="C277" s="143" t="str">
        <f>VLOOKUP(D277,[8]Hoja1!$A$2:$B$1115,2,0)</f>
        <v>13667</v>
      </c>
      <c r="D277" s="31">
        <v>800043486</v>
      </c>
      <c r="E277" s="31">
        <v>216713667</v>
      </c>
      <c r="F277" s="61" t="s">
        <v>474</v>
      </c>
      <c r="G277" s="33">
        <v>0</v>
      </c>
      <c r="H277" s="33">
        <v>0</v>
      </c>
      <c r="I277" s="3">
        <v>833455536</v>
      </c>
      <c r="J277" s="3">
        <v>652622617</v>
      </c>
      <c r="K277" s="3">
        <v>0</v>
      </c>
      <c r="L277" s="3"/>
      <c r="M277" s="3"/>
      <c r="N277" s="3"/>
      <c r="O277" s="3"/>
      <c r="P277" s="34">
        <f t="shared" si="17"/>
        <v>1486078153</v>
      </c>
      <c r="Q277" s="165">
        <v>999895757</v>
      </c>
      <c r="R277" s="3">
        <f>IFERROR(VLOOKUP(D277,[9]ServNOMINA!$F$16:$M$112,8,0),0)</f>
        <v>0</v>
      </c>
      <c r="S277" s="3">
        <f>IFERROR(VLOOKUP(D277,[9]ServOTROS!$F$16:$M$112,8,0),0)</f>
        <v>0</v>
      </c>
      <c r="T277" s="3">
        <f>IFERROR(VLOOKUP(D277,[9]CANCEL!$F$16:$M$48,8,0),0)</f>
        <v>0</v>
      </c>
      <c r="U277" s="3">
        <f>IFERROR(VLOOKUP(B277,[10]Aaf_PENSION!$C$16:$M$112,11,0)+VLOOKUP(B277,[11]Aaf_PENSION!$C$16:$M$112,11,0),0)</f>
        <v>0</v>
      </c>
      <c r="V277" s="3">
        <f>IFERROR(VLOOKUP(B277,[10]Aaf_SALUD!$C$16:$M$112,11,0)+VLOOKUP(B277,[11]Aaf_SALUD!$C$16:$M$112,11,0),0)</f>
        <v>0</v>
      </c>
      <c r="W277" s="3">
        <f>IFERROR(VLOOKUP(D277,[9]CALIDAD!$F$16:$M$1122,8,0),0)</f>
        <v>69454628</v>
      </c>
      <c r="X277" s="3"/>
      <c r="Y277" s="3">
        <f>IFERROR(VLOOKUP(B277,[10]Ap_CESANTIAS!$C$16:$M$112,11,0)+VLOOKUP(B277,[11]Ap_CESANTIAS!$C$16:$M$112,11,0),0)</f>
        <v>0</v>
      </c>
      <c r="Z277" s="3">
        <f>IFERROR(VLOOKUP(B277,[10]Ap_PENSION!$C$16:$M$112,11,0)+VLOOKUP(B277,[11]Ap_PENSION!$C$16:$M$112,11,0),0)</f>
        <v>0</v>
      </c>
      <c r="AA277" s="3">
        <f>IFERROR(VLOOKUP(B277,[10]Ap_SALUD!$C$16:$M$112,11,0)+VLOOKUP(B277,[11]Ap_SALUD!$C$16:$M$112,11,0),0)</f>
        <v>0</v>
      </c>
      <c r="AB277" s="3"/>
      <c r="AC277" s="36">
        <f t="shared" si="16"/>
        <v>69454628</v>
      </c>
      <c r="AD277" s="37">
        <f t="shared" si="19"/>
        <v>416727768</v>
      </c>
      <c r="AE277" s="144" t="e">
        <f>VLOOKUP(D277,[12]REPNCT004ReporteAuxiliarContabl!$V$21:$W$1157,2,0)</f>
        <v>#N/A</v>
      </c>
      <c r="AF277" s="167" t="e">
        <f t="shared" si="18"/>
        <v>#N/A</v>
      </c>
      <c r="AG277" s="144"/>
      <c r="AI277" s="144"/>
    </row>
    <row r="278" spans="1:35" x14ac:dyDescent="0.25">
      <c r="A278" s="38">
        <v>266</v>
      </c>
      <c r="B278" s="61"/>
      <c r="C278" s="143" t="str">
        <f>VLOOKUP(D278,[8]Hoja1!$A$2:$B$1115,2,0)</f>
        <v>13670</v>
      </c>
      <c r="D278" s="31">
        <v>890480203</v>
      </c>
      <c r="E278" s="31">
        <v>217013670</v>
      </c>
      <c r="F278" s="61" t="s">
        <v>475</v>
      </c>
      <c r="G278" s="33">
        <v>0</v>
      </c>
      <c r="H278" s="33">
        <v>0</v>
      </c>
      <c r="I278" s="3">
        <v>994593264</v>
      </c>
      <c r="J278" s="3">
        <v>849652901</v>
      </c>
      <c r="K278" s="3">
        <v>0</v>
      </c>
      <c r="L278" s="3"/>
      <c r="M278" s="3"/>
      <c r="N278" s="3"/>
      <c r="O278" s="3"/>
      <c r="P278" s="34">
        <f t="shared" si="17"/>
        <v>1844246165</v>
      </c>
      <c r="Q278" s="165">
        <v>1264066761</v>
      </c>
      <c r="R278" s="3">
        <f>IFERROR(VLOOKUP(D278,[9]ServNOMINA!$F$16:$M$112,8,0),0)</f>
        <v>0</v>
      </c>
      <c r="S278" s="3">
        <f>IFERROR(VLOOKUP(D278,[9]ServOTROS!$F$16:$M$112,8,0),0)</f>
        <v>0</v>
      </c>
      <c r="T278" s="3">
        <f>IFERROR(VLOOKUP(D278,[9]CANCEL!$F$16:$M$48,8,0),0)</f>
        <v>0</v>
      </c>
      <c r="U278" s="3">
        <f>IFERROR(VLOOKUP(B278,[10]Aaf_PENSION!$C$16:$M$112,11,0)+VLOOKUP(B278,[11]Aaf_PENSION!$C$16:$M$112,11,0),0)</f>
        <v>0</v>
      </c>
      <c r="V278" s="3">
        <f>IFERROR(VLOOKUP(B278,[10]Aaf_SALUD!$C$16:$M$112,11,0)+VLOOKUP(B278,[11]Aaf_SALUD!$C$16:$M$112,11,0),0)</f>
        <v>0</v>
      </c>
      <c r="W278" s="3">
        <f>IFERROR(VLOOKUP(D278,[9]CALIDAD!$F$16:$M$1122,8,0),0)</f>
        <v>82882772</v>
      </c>
      <c r="X278" s="3"/>
      <c r="Y278" s="3">
        <f>IFERROR(VLOOKUP(B278,[10]Ap_CESANTIAS!$C$16:$M$112,11,0)+VLOOKUP(B278,[11]Ap_CESANTIAS!$C$16:$M$112,11,0),0)</f>
        <v>0</v>
      </c>
      <c r="Z278" s="3">
        <f>IFERROR(VLOOKUP(B278,[10]Ap_PENSION!$C$16:$M$112,11,0)+VLOOKUP(B278,[11]Ap_PENSION!$C$16:$M$112,11,0),0)</f>
        <v>0</v>
      </c>
      <c r="AA278" s="3">
        <f>IFERROR(VLOOKUP(B278,[10]Ap_SALUD!$C$16:$M$112,11,0)+VLOOKUP(B278,[11]Ap_SALUD!$C$16:$M$112,11,0),0)</f>
        <v>0</v>
      </c>
      <c r="AB278" s="3"/>
      <c r="AC278" s="36">
        <f t="shared" si="16"/>
        <v>82882772</v>
      </c>
      <c r="AD278" s="37">
        <f t="shared" si="19"/>
        <v>497296632</v>
      </c>
      <c r="AE278" s="144" t="e">
        <f>VLOOKUP(D278,[12]REPNCT004ReporteAuxiliarContabl!$V$21:$W$1157,2,0)</f>
        <v>#N/A</v>
      </c>
      <c r="AF278" s="167" t="e">
        <f t="shared" si="18"/>
        <v>#N/A</v>
      </c>
      <c r="AG278" s="144"/>
      <c r="AI278" s="144"/>
    </row>
    <row r="279" spans="1:35" x14ac:dyDescent="0.25">
      <c r="A279" s="29">
        <v>267</v>
      </c>
      <c r="B279" s="61"/>
      <c r="C279" s="143" t="str">
        <f>VLOOKUP(D279,[8]Hoja1!$A$2:$B$1115,2,0)</f>
        <v>13673</v>
      </c>
      <c r="D279" s="31">
        <v>890480069</v>
      </c>
      <c r="E279" s="31">
        <v>217313673</v>
      </c>
      <c r="F279" s="61" t="s">
        <v>476</v>
      </c>
      <c r="G279" s="33">
        <v>0</v>
      </c>
      <c r="H279" s="33">
        <v>0</v>
      </c>
      <c r="I279" s="3">
        <v>579044016</v>
      </c>
      <c r="J279" s="3">
        <v>468022095</v>
      </c>
      <c r="K279" s="3">
        <v>0</v>
      </c>
      <c r="L279" s="3"/>
      <c r="M279" s="3"/>
      <c r="N279" s="3"/>
      <c r="O279" s="3"/>
      <c r="P279" s="34">
        <f t="shared" si="17"/>
        <v>1047066111</v>
      </c>
      <c r="Q279" s="165">
        <v>709290435</v>
      </c>
      <c r="R279" s="3">
        <f>IFERROR(VLOOKUP(D279,[9]ServNOMINA!$F$16:$M$112,8,0),0)</f>
        <v>0</v>
      </c>
      <c r="S279" s="3">
        <f>IFERROR(VLOOKUP(D279,[9]ServOTROS!$F$16:$M$112,8,0),0)</f>
        <v>0</v>
      </c>
      <c r="T279" s="3">
        <f>IFERROR(VLOOKUP(D279,[9]CANCEL!$F$16:$M$48,8,0),0)</f>
        <v>0</v>
      </c>
      <c r="U279" s="3">
        <f>IFERROR(VLOOKUP(B279,[10]Aaf_PENSION!$C$16:$M$112,11,0)+VLOOKUP(B279,[11]Aaf_PENSION!$C$16:$M$112,11,0),0)</f>
        <v>0</v>
      </c>
      <c r="V279" s="3">
        <f>IFERROR(VLOOKUP(B279,[10]Aaf_SALUD!$C$16:$M$112,11,0)+VLOOKUP(B279,[11]Aaf_SALUD!$C$16:$M$112,11,0),0)</f>
        <v>0</v>
      </c>
      <c r="W279" s="3">
        <f>IFERROR(VLOOKUP(D279,[9]CALIDAD!$F$16:$M$1122,8,0),0)</f>
        <v>48253668</v>
      </c>
      <c r="X279" s="3"/>
      <c r="Y279" s="3">
        <f>IFERROR(VLOOKUP(B279,[10]Ap_CESANTIAS!$C$16:$M$112,11,0)+VLOOKUP(B279,[11]Ap_CESANTIAS!$C$16:$M$112,11,0),0)</f>
        <v>0</v>
      </c>
      <c r="Z279" s="3">
        <f>IFERROR(VLOOKUP(B279,[10]Ap_PENSION!$C$16:$M$112,11,0)+VLOOKUP(B279,[11]Ap_PENSION!$C$16:$M$112,11,0),0)</f>
        <v>0</v>
      </c>
      <c r="AA279" s="3">
        <f>IFERROR(VLOOKUP(B279,[10]Ap_SALUD!$C$16:$M$112,11,0)+VLOOKUP(B279,[11]Ap_SALUD!$C$16:$M$112,11,0),0)</f>
        <v>0</v>
      </c>
      <c r="AB279" s="3"/>
      <c r="AC279" s="36">
        <f t="shared" si="16"/>
        <v>48253668</v>
      </c>
      <c r="AD279" s="37">
        <f t="shared" si="19"/>
        <v>289522008</v>
      </c>
      <c r="AE279" s="144" t="e">
        <f>VLOOKUP(D279,[12]REPNCT004ReporteAuxiliarContabl!$V$21:$W$1157,2,0)</f>
        <v>#N/A</v>
      </c>
      <c r="AF279" s="167" t="e">
        <f t="shared" si="18"/>
        <v>#N/A</v>
      </c>
      <c r="AG279" s="144"/>
      <c r="AI279" s="144"/>
    </row>
    <row r="280" spans="1:35" x14ac:dyDescent="0.25">
      <c r="A280" s="38">
        <v>268</v>
      </c>
      <c r="B280" s="61"/>
      <c r="C280" s="143" t="str">
        <f>VLOOKUP(D280,[8]Hoja1!$A$2:$B$1115,2,0)</f>
        <v>13683</v>
      </c>
      <c r="D280" s="31">
        <v>890481343</v>
      </c>
      <c r="E280" s="31">
        <v>218313683</v>
      </c>
      <c r="F280" s="61" t="s">
        <v>477</v>
      </c>
      <c r="G280" s="33">
        <v>0</v>
      </c>
      <c r="H280" s="33">
        <v>0</v>
      </c>
      <c r="I280" s="3">
        <v>993797088</v>
      </c>
      <c r="J280" s="3">
        <v>583716767</v>
      </c>
      <c r="K280" s="3">
        <v>0</v>
      </c>
      <c r="L280" s="3"/>
      <c r="M280" s="3"/>
      <c r="N280" s="3"/>
      <c r="O280" s="3"/>
      <c r="P280" s="34">
        <f t="shared" si="17"/>
        <v>1577513855</v>
      </c>
      <c r="Q280" s="165">
        <v>997798887</v>
      </c>
      <c r="R280" s="3">
        <f>IFERROR(VLOOKUP(D280,[9]ServNOMINA!$F$16:$M$112,8,0),0)</f>
        <v>0</v>
      </c>
      <c r="S280" s="3">
        <f>IFERROR(VLOOKUP(D280,[9]ServOTROS!$F$16:$M$112,8,0),0)</f>
        <v>0</v>
      </c>
      <c r="T280" s="3">
        <f>IFERROR(VLOOKUP(D280,[9]CANCEL!$F$16:$M$48,8,0),0)</f>
        <v>0</v>
      </c>
      <c r="U280" s="3">
        <f>IFERROR(VLOOKUP(B280,[10]Aaf_PENSION!$C$16:$M$112,11,0)+VLOOKUP(B280,[11]Aaf_PENSION!$C$16:$M$112,11,0),0)</f>
        <v>0</v>
      </c>
      <c r="V280" s="3">
        <f>IFERROR(VLOOKUP(B280,[10]Aaf_SALUD!$C$16:$M$112,11,0)+VLOOKUP(B280,[11]Aaf_SALUD!$C$16:$M$112,11,0),0)</f>
        <v>0</v>
      </c>
      <c r="W280" s="3">
        <f>IFERROR(VLOOKUP(D280,[9]CALIDAD!$F$16:$M$1122,8,0),0)</f>
        <v>82816424</v>
      </c>
      <c r="X280" s="3"/>
      <c r="Y280" s="3">
        <f>IFERROR(VLOOKUP(B280,[10]Ap_CESANTIAS!$C$16:$M$112,11,0)+VLOOKUP(B280,[11]Ap_CESANTIAS!$C$16:$M$112,11,0),0)</f>
        <v>0</v>
      </c>
      <c r="Z280" s="3">
        <f>IFERROR(VLOOKUP(B280,[10]Ap_PENSION!$C$16:$M$112,11,0)+VLOOKUP(B280,[11]Ap_PENSION!$C$16:$M$112,11,0),0)</f>
        <v>0</v>
      </c>
      <c r="AA280" s="3">
        <f>IFERROR(VLOOKUP(B280,[10]Ap_SALUD!$C$16:$M$112,11,0)+VLOOKUP(B280,[11]Ap_SALUD!$C$16:$M$112,11,0),0)</f>
        <v>0</v>
      </c>
      <c r="AB280" s="3"/>
      <c r="AC280" s="36">
        <f t="shared" si="16"/>
        <v>82816424</v>
      </c>
      <c r="AD280" s="37">
        <f t="shared" si="19"/>
        <v>496898544</v>
      </c>
      <c r="AE280" s="144" t="e">
        <f>VLOOKUP(D280,[12]REPNCT004ReporteAuxiliarContabl!$V$21:$W$1157,2,0)</f>
        <v>#N/A</v>
      </c>
      <c r="AF280" s="167" t="e">
        <f t="shared" si="18"/>
        <v>#N/A</v>
      </c>
      <c r="AG280" s="144"/>
      <c r="AI280" s="144"/>
    </row>
    <row r="281" spans="1:35" x14ac:dyDescent="0.25">
      <c r="A281" s="29">
        <v>269</v>
      </c>
      <c r="B281" s="61"/>
      <c r="C281" s="143" t="str">
        <f>VLOOKUP(D281,[8]Hoja1!$A$2:$B$1115,2,0)</f>
        <v>13688</v>
      </c>
      <c r="D281" s="31">
        <v>800049017</v>
      </c>
      <c r="E281" s="31">
        <v>218813688</v>
      </c>
      <c r="F281" s="61" t="s">
        <v>478</v>
      </c>
      <c r="G281" s="33">
        <v>0</v>
      </c>
      <c r="H281" s="33">
        <v>0</v>
      </c>
      <c r="I281" s="3">
        <v>1375016880</v>
      </c>
      <c r="J281" s="3">
        <v>1271787090</v>
      </c>
      <c r="K281" s="3">
        <v>0</v>
      </c>
      <c r="L281" s="3"/>
      <c r="M281" s="3"/>
      <c r="N281" s="3"/>
      <c r="O281" s="3"/>
      <c r="P281" s="34">
        <f t="shared" si="17"/>
        <v>2646803970</v>
      </c>
      <c r="Q281" s="165">
        <v>1844710790</v>
      </c>
      <c r="R281" s="3">
        <f>IFERROR(VLOOKUP(D281,[9]ServNOMINA!$F$16:$M$112,8,0),0)</f>
        <v>0</v>
      </c>
      <c r="S281" s="3">
        <f>IFERROR(VLOOKUP(D281,[9]ServOTROS!$F$16:$M$112,8,0),0)</f>
        <v>0</v>
      </c>
      <c r="T281" s="3">
        <f>IFERROR(VLOOKUP(D281,[9]CANCEL!$F$16:$M$48,8,0),0)</f>
        <v>0</v>
      </c>
      <c r="U281" s="3">
        <f>IFERROR(VLOOKUP(B281,[10]Aaf_PENSION!$C$16:$M$112,11,0)+VLOOKUP(B281,[11]Aaf_PENSION!$C$16:$M$112,11,0),0)</f>
        <v>0</v>
      </c>
      <c r="V281" s="3">
        <f>IFERROR(VLOOKUP(B281,[10]Aaf_SALUD!$C$16:$M$112,11,0)+VLOOKUP(B281,[11]Aaf_SALUD!$C$16:$M$112,11,0),0)</f>
        <v>0</v>
      </c>
      <c r="W281" s="3">
        <f>IFERROR(VLOOKUP(D281,[9]CALIDAD!$F$16:$M$1122,8,0),0)</f>
        <v>114584740</v>
      </c>
      <c r="X281" s="3"/>
      <c r="Y281" s="3">
        <f>IFERROR(VLOOKUP(B281,[10]Ap_CESANTIAS!$C$16:$M$112,11,0)+VLOOKUP(B281,[11]Ap_CESANTIAS!$C$16:$M$112,11,0),0)</f>
        <v>0</v>
      </c>
      <c r="Z281" s="3">
        <f>IFERROR(VLOOKUP(B281,[10]Ap_PENSION!$C$16:$M$112,11,0)+VLOOKUP(B281,[11]Ap_PENSION!$C$16:$M$112,11,0),0)</f>
        <v>0</v>
      </c>
      <c r="AA281" s="3">
        <f>IFERROR(VLOOKUP(B281,[10]Ap_SALUD!$C$16:$M$112,11,0)+VLOOKUP(B281,[11]Ap_SALUD!$C$16:$M$112,11,0),0)</f>
        <v>0</v>
      </c>
      <c r="AB281" s="3"/>
      <c r="AC281" s="36">
        <f t="shared" si="16"/>
        <v>114584740</v>
      </c>
      <c r="AD281" s="37">
        <f t="shared" si="19"/>
        <v>687508440</v>
      </c>
      <c r="AE281" s="144" t="e">
        <f>VLOOKUP(D281,[12]REPNCT004ReporteAuxiliarContabl!$V$21:$W$1157,2,0)</f>
        <v>#N/A</v>
      </c>
      <c r="AF281" s="167" t="e">
        <f t="shared" si="18"/>
        <v>#N/A</v>
      </c>
      <c r="AG281" s="144"/>
      <c r="AI281" s="144"/>
    </row>
    <row r="282" spans="1:35" x14ac:dyDescent="0.25">
      <c r="A282" s="38">
        <v>270</v>
      </c>
      <c r="B282" s="61"/>
      <c r="C282" s="143" t="str">
        <f>VLOOKUP(D282,[8]Hoja1!$A$2:$B$1115,2,0)</f>
        <v>13744</v>
      </c>
      <c r="D282" s="31">
        <v>890480006</v>
      </c>
      <c r="E282" s="31">
        <v>214413744</v>
      </c>
      <c r="F282" s="61" t="s">
        <v>479</v>
      </c>
      <c r="G282" s="33">
        <v>0</v>
      </c>
      <c r="H282" s="33">
        <v>0</v>
      </c>
      <c r="I282" s="3">
        <v>547946544</v>
      </c>
      <c r="J282" s="3">
        <v>507317565</v>
      </c>
      <c r="K282" s="3">
        <v>0</v>
      </c>
      <c r="L282" s="3"/>
      <c r="M282" s="3"/>
      <c r="N282" s="3"/>
      <c r="O282" s="3"/>
      <c r="P282" s="34">
        <f t="shared" si="17"/>
        <v>1055264109</v>
      </c>
      <c r="Q282" s="165">
        <v>735628625</v>
      </c>
      <c r="R282" s="3">
        <f>IFERROR(VLOOKUP(D282,[9]ServNOMINA!$F$16:$M$112,8,0),0)</f>
        <v>0</v>
      </c>
      <c r="S282" s="3">
        <f>IFERROR(VLOOKUP(D282,[9]ServOTROS!$F$16:$M$112,8,0),0)</f>
        <v>0</v>
      </c>
      <c r="T282" s="3">
        <f>IFERROR(VLOOKUP(D282,[9]CANCEL!$F$16:$M$48,8,0),0)</f>
        <v>0</v>
      </c>
      <c r="U282" s="3">
        <f>IFERROR(VLOOKUP(B282,[10]Aaf_PENSION!$C$16:$M$112,11,0)+VLOOKUP(B282,[11]Aaf_PENSION!$C$16:$M$112,11,0),0)</f>
        <v>0</v>
      </c>
      <c r="V282" s="3">
        <f>IFERROR(VLOOKUP(B282,[10]Aaf_SALUD!$C$16:$M$112,11,0)+VLOOKUP(B282,[11]Aaf_SALUD!$C$16:$M$112,11,0),0)</f>
        <v>0</v>
      </c>
      <c r="W282" s="3">
        <f>IFERROR(VLOOKUP(D282,[9]CALIDAD!$F$16:$M$1122,8,0),0)</f>
        <v>45662212</v>
      </c>
      <c r="X282" s="3"/>
      <c r="Y282" s="3">
        <f>IFERROR(VLOOKUP(B282,[10]Ap_CESANTIAS!$C$16:$M$112,11,0)+VLOOKUP(B282,[11]Ap_CESANTIAS!$C$16:$M$112,11,0),0)</f>
        <v>0</v>
      </c>
      <c r="Z282" s="3">
        <f>IFERROR(VLOOKUP(B282,[10]Ap_PENSION!$C$16:$M$112,11,0)+VLOOKUP(B282,[11]Ap_PENSION!$C$16:$M$112,11,0),0)</f>
        <v>0</v>
      </c>
      <c r="AA282" s="3">
        <f>IFERROR(VLOOKUP(B282,[10]Ap_SALUD!$C$16:$M$112,11,0)+VLOOKUP(B282,[11]Ap_SALUD!$C$16:$M$112,11,0),0)</f>
        <v>0</v>
      </c>
      <c r="AB282" s="3"/>
      <c r="AC282" s="36">
        <f t="shared" si="16"/>
        <v>45662212</v>
      </c>
      <c r="AD282" s="37">
        <f t="shared" si="19"/>
        <v>273973272</v>
      </c>
      <c r="AE282" s="144" t="e">
        <f>VLOOKUP(D282,[12]REPNCT004ReporteAuxiliarContabl!$V$21:$W$1157,2,0)</f>
        <v>#N/A</v>
      </c>
      <c r="AF282" s="167" t="e">
        <f t="shared" si="18"/>
        <v>#N/A</v>
      </c>
      <c r="AG282" s="144"/>
      <c r="AI282" s="144"/>
    </row>
    <row r="283" spans="1:35" x14ac:dyDescent="0.25">
      <c r="A283" s="29">
        <v>271</v>
      </c>
      <c r="B283" s="61"/>
      <c r="C283" s="143" t="str">
        <f>VLOOKUP(D283,[8]Hoja1!$A$2:$B$1115,2,0)</f>
        <v>13760</v>
      </c>
      <c r="D283" s="31">
        <v>800035677</v>
      </c>
      <c r="E283" s="31">
        <v>216013760</v>
      </c>
      <c r="F283" s="61" t="s">
        <v>480</v>
      </c>
      <c r="G283" s="33">
        <v>0</v>
      </c>
      <c r="H283" s="33">
        <v>0</v>
      </c>
      <c r="I283" s="3">
        <v>216985444</v>
      </c>
      <c r="J283" s="3">
        <v>199504199</v>
      </c>
      <c r="K283" s="3">
        <v>0</v>
      </c>
      <c r="L283" s="3"/>
      <c r="M283" s="3"/>
      <c r="N283" s="3"/>
      <c r="O283" s="3"/>
      <c r="P283" s="34">
        <f t="shared" si="17"/>
        <v>416489643</v>
      </c>
      <c r="Q283" s="165">
        <v>289914799</v>
      </c>
      <c r="R283" s="3">
        <f>IFERROR(VLOOKUP(D283,[9]ServNOMINA!$F$16:$M$112,8,0),0)</f>
        <v>0</v>
      </c>
      <c r="S283" s="3">
        <f>IFERROR(VLOOKUP(D283,[9]ServOTROS!$F$16:$M$112,8,0),0)</f>
        <v>0</v>
      </c>
      <c r="T283" s="3">
        <f>IFERROR(VLOOKUP(D283,[9]CANCEL!$F$16:$M$48,8,0),0)</f>
        <v>0</v>
      </c>
      <c r="U283" s="3">
        <f>IFERROR(VLOOKUP(B283,[10]Aaf_PENSION!$C$16:$M$112,11,0)+VLOOKUP(B283,[11]Aaf_PENSION!$C$16:$M$112,11,0),0)</f>
        <v>0</v>
      </c>
      <c r="V283" s="3">
        <f>IFERROR(VLOOKUP(B283,[10]Aaf_SALUD!$C$16:$M$112,11,0)+VLOOKUP(B283,[11]Aaf_SALUD!$C$16:$M$112,11,0),0)</f>
        <v>0</v>
      </c>
      <c r="W283" s="3">
        <f>IFERROR(VLOOKUP(D283,[9]CALIDAD!$F$16:$M$1122,8,0),0)</f>
        <v>18082120</v>
      </c>
      <c r="X283" s="3"/>
      <c r="Y283" s="3">
        <f>IFERROR(VLOOKUP(B283,[10]Ap_CESANTIAS!$C$16:$M$112,11,0)+VLOOKUP(B283,[11]Ap_CESANTIAS!$C$16:$M$112,11,0),0)</f>
        <v>0</v>
      </c>
      <c r="Z283" s="3">
        <f>IFERROR(VLOOKUP(B283,[10]Ap_PENSION!$C$16:$M$112,11,0)+VLOOKUP(B283,[11]Ap_PENSION!$C$16:$M$112,11,0),0)</f>
        <v>0</v>
      </c>
      <c r="AA283" s="3">
        <f>IFERROR(VLOOKUP(B283,[10]Ap_SALUD!$C$16:$M$112,11,0)+VLOOKUP(B283,[11]Ap_SALUD!$C$16:$M$112,11,0),0)</f>
        <v>0</v>
      </c>
      <c r="AB283" s="3"/>
      <c r="AC283" s="36">
        <f t="shared" si="16"/>
        <v>18082120</v>
      </c>
      <c r="AD283" s="37">
        <f t="shared" si="19"/>
        <v>108492724</v>
      </c>
      <c r="AE283" s="144" t="e">
        <f>VLOOKUP(D283,[12]REPNCT004ReporteAuxiliarContabl!$V$21:$W$1157,2,0)</f>
        <v>#N/A</v>
      </c>
      <c r="AF283" s="167" t="e">
        <f t="shared" si="18"/>
        <v>#N/A</v>
      </c>
      <c r="AG283" s="144"/>
      <c r="AI283" s="144"/>
    </row>
    <row r="284" spans="1:35" x14ac:dyDescent="0.25">
      <c r="A284" s="38">
        <v>272</v>
      </c>
      <c r="B284" s="61"/>
      <c r="C284" s="143" t="str">
        <f>VLOOKUP(D284,[8]Hoja1!$A$2:$B$1115,2,0)</f>
        <v>13780</v>
      </c>
      <c r="D284" s="31">
        <v>800095530</v>
      </c>
      <c r="E284" s="31">
        <v>218013780</v>
      </c>
      <c r="F284" s="61" t="s">
        <v>481</v>
      </c>
      <c r="G284" s="33">
        <v>0</v>
      </c>
      <c r="H284" s="33">
        <v>0</v>
      </c>
      <c r="I284" s="3">
        <v>421212192</v>
      </c>
      <c r="J284" s="3">
        <v>368387974</v>
      </c>
      <c r="K284" s="3">
        <v>0</v>
      </c>
      <c r="L284" s="3"/>
      <c r="M284" s="3"/>
      <c r="N284" s="3"/>
      <c r="O284" s="3"/>
      <c r="P284" s="34">
        <f t="shared" si="17"/>
        <v>789600166</v>
      </c>
      <c r="Q284" s="165">
        <v>543893054</v>
      </c>
      <c r="R284" s="3">
        <f>IFERROR(VLOOKUP(D284,[9]ServNOMINA!$F$16:$M$112,8,0),0)</f>
        <v>0</v>
      </c>
      <c r="S284" s="3">
        <f>IFERROR(VLOOKUP(D284,[9]ServOTROS!$F$16:$M$112,8,0),0)</f>
        <v>0</v>
      </c>
      <c r="T284" s="3">
        <f>IFERROR(VLOOKUP(D284,[9]CANCEL!$F$16:$M$48,8,0),0)</f>
        <v>0</v>
      </c>
      <c r="U284" s="3">
        <f>IFERROR(VLOOKUP(B284,[10]Aaf_PENSION!$C$16:$M$112,11,0)+VLOOKUP(B284,[11]Aaf_PENSION!$C$16:$M$112,11,0),0)</f>
        <v>0</v>
      </c>
      <c r="V284" s="3">
        <f>IFERROR(VLOOKUP(B284,[10]Aaf_SALUD!$C$16:$M$112,11,0)+VLOOKUP(B284,[11]Aaf_SALUD!$C$16:$M$112,11,0),0)</f>
        <v>0</v>
      </c>
      <c r="W284" s="3">
        <f>IFERROR(VLOOKUP(D284,[9]CALIDAD!$F$16:$M$1122,8,0),0)</f>
        <v>35101016</v>
      </c>
      <c r="X284" s="3"/>
      <c r="Y284" s="3">
        <f>IFERROR(VLOOKUP(B284,[10]Ap_CESANTIAS!$C$16:$M$112,11,0)+VLOOKUP(B284,[11]Ap_CESANTIAS!$C$16:$M$112,11,0),0)</f>
        <v>0</v>
      </c>
      <c r="Z284" s="3">
        <f>IFERROR(VLOOKUP(B284,[10]Ap_PENSION!$C$16:$M$112,11,0)+VLOOKUP(B284,[11]Ap_PENSION!$C$16:$M$112,11,0),0)</f>
        <v>0</v>
      </c>
      <c r="AA284" s="3">
        <f>IFERROR(VLOOKUP(B284,[10]Ap_SALUD!$C$16:$M$112,11,0)+VLOOKUP(B284,[11]Ap_SALUD!$C$16:$M$112,11,0),0)</f>
        <v>0</v>
      </c>
      <c r="AB284" s="3"/>
      <c r="AC284" s="36">
        <f t="shared" si="16"/>
        <v>35101016</v>
      </c>
      <c r="AD284" s="37">
        <f t="shared" si="19"/>
        <v>210606096</v>
      </c>
      <c r="AE284" s="144" t="e">
        <f>VLOOKUP(D284,[12]REPNCT004ReporteAuxiliarContabl!$V$21:$W$1157,2,0)</f>
        <v>#N/A</v>
      </c>
      <c r="AF284" s="167" t="e">
        <f t="shared" si="18"/>
        <v>#N/A</v>
      </c>
      <c r="AG284" s="144"/>
      <c r="AI284" s="144"/>
    </row>
    <row r="285" spans="1:35" x14ac:dyDescent="0.25">
      <c r="A285" s="29">
        <v>273</v>
      </c>
      <c r="B285" s="61"/>
      <c r="C285" s="143" t="str">
        <f>VLOOKUP(D285,[8]Hoja1!$A$2:$B$1115,2,0)</f>
        <v>13810</v>
      </c>
      <c r="D285" s="31">
        <v>800255213</v>
      </c>
      <c r="E285" s="31">
        <v>211013810</v>
      </c>
      <c r="F285" s="61" t="s">
        <v>482</v>
      </c>
      <c r="G285" s="33">
        <v>0</v>
      </c>
      <c r="H285" s="33">
        <v>0</v>
      </c>
      <c r="I285" s="3">
        <v>1273996944</v>
      </c>
      <c r="J285" s="3">
        <v>846610439</v>
      </c>
      <c r="K285" s="3">
        <v>0</v>
      </c>
      <c r="L285" s="3"/>
      <c r="M285" s="3"/>
      <c r="N285" s="3"/>
      <c r="O285" s="3"/>
      <c r="P285" s="34">
        <f t="shared" si="17"/>
        <v>2120607383</v>
      </c>
      <c r="Q285" s="165">
        <v>1377442499</v>
      </c>
      <c r="R285" s="3">
        <f>IFERROR(VLOOKUP(D285,[9]ServNOMINA!$F$16:$M$112,8,0),0)</f>
        <v>0</v>
      </c>
      <c r="S285" s="3">
        <f>IFERROR(VLOOKUP(D285,[9]ServOTROS!$F$16:$M$112,8,0),0)</f>
        <v>0</v>
      </c>
      <c r="T285" s="3">
        <f>IFERROR(VLOOKUP(D285,[9]CANCEL!$F$16:$M$48,8,0),0)</f>
        <v>0</v>
      </c>
      <c r="U285" s="3">
        <f>IFERROR(VLOOKUP(B285,[10]Aaf_PENSION!$C$16:$M$112,11,0)+VLOOKUP(B285,[11]Aaf_PENSION!$C$16:$M$112,11,0),0)</f>
        <v>0</v>
      </c>
      <c r="V285" s="3">
        <f>IFERROR(VLOOKUP(B285,[10]Aaf_SALUD!$C$16:$M$112,11,0)+VLOOKUP(B285,[11]Aaf_SALUD!$C$16:$M$112,11,0),0)</f>
        <v>0</v>
      </c>
      <c r="W285" s="3">
        <f>IFERROR(VLOOKUP(D285,[9]CALIDAD!$F$16:$M$1122,8,0),0)</f>
        <v>106166412</v>
      </c>
      <c r="X285" s="3"/>
      <c r="Y285" s="3">
        <f>IFERROR(VLOOKUP(B285,[10]Ap_CESANTIAS!$C$16:$M$112,11,0)+VLOOKUP(B285,[11]Ap_CESANTIAS!$C$16:$M$112,11,0),0)</f>
        <v>0</v>
      </c>
      <c r="Z285" s="3">
        <f>IFERROR(VLOOKUP(B285,[10]Ap_PENSION!$C$16:$M$112,11,0)+VLOOKUP(B285,[11]Ap_PENSION!$C$16:$M$112,11,0),0)</f>
        <v>0</v>
      </c>
      <c r="AA285" s="3">
        <f>IFERROR(VLOOKUP(B285,[10]Ap_SALUD!$C$16:$M$112,11,0)+VLOOKUP(B285,[11]Ap_SALUD!$C$16:$M$112,11,0),0)</f>
        <v>0</v>
      </c>
      <c r="AB285" s="3"/>
      <c r="AC285" s="36">
        <f t="shared" si="16"/>
        <v>106166412</v>
      </c>
      <c r="AD285" s="37">
        <f t="shared" si="19"/>
        <v>636998472</v>
      </c>
      <c r="AE285" s="144" t="e">
        <f>VLOOKUP(D285,[12]REPNCT004ReporteAuxiliarContabl!$V$21:$W$1157,2,0)</f>
        <v>#N/A</v>
      </c>
      <c r="AF285" s="167" t="e">
        <f t="shared" si="18"/>
        <v>#N/A</v>
      </c>
      <c r="AG285" s="144"/>
      <c r="AI285" s="144"/>
    </row>
    <row r="286" spans="1:35" x14ac:dyDescent="0.25">
      <c r="A286" s="38">
        <v>274</v>
      </c>
      <c r="B286" s="61"/>
      <c r="C286" s="143" t="str">
        <f>VLOOKUP(D286,[8]Hoja1!$A$2:$B$1115,2,0)</f>
        <v>13836</v>
      </c>
      <c r="D286" s="31">
        <v>890481149</v>
      </c>
      <c r="E286" s="31">
        <v>213613836</v>
      </c>
      <c r="F286" s="61" t="s">
        <v>483</v>
      </c>
      <c r="G286" s="33">
        <v>0</v>
      </c>
      <c r="H286" s="33">
        <v>0</v>
      </c>
      <c r="I286" s="3">
        <v>1291214320</v>
      </c>
      <c r="J286" s="3">
        <v>1358025283</v>
      </c>
      <c r="K286" s="3">
        <v>0</v>
      </c>
      <c r="L286" s="3"/>
      <c r="M286" s="3"/>
      <c r="N286" s="3"/>
      <c r="O286" s="3"/>
      <c r="P286" s="34">
        <f t="shared" si="17"/>
        <v>2649239603</v>
      </c>
      <c r="Q286" s="165">
        <v>1823535030</v>
      </c>
      <c r="R286" s="3">
        <f>IFERROR(VLOOKUP(D286,[9]ServNOMINA!$F$16:$M$112,8,0),0)</f>
        <v>0</v>
      </c>
      <c r="S286" s="3">
        <f>IFERROR(VLOOKUP(D286,[9]ServOTROS!$F$16:$M$112,8,0),0)</f>
        <v>0</v>
      </c>
      <c r="T286" s="3">
        <f>IFERROR(VLOOKUP(D286,[9]CANCEL!$F$16:$M$48,8,0),0)</f>
        <v>0</v>
      </c>
      <c r="U286" s="3">
        <f>IFERROR(VLOOKUP(B286,[10]Aaf_PENSION!$C$16:$M$112,11,0)+VLOOKUP(B286,[11]Aaf_PENSION!$C$16:$M$112,11,0),0)</f>
        <v>0</v>
      </c>
      <c r="V286" s="3">
        <f>IFERROR(VLOOKUP(B286,[10]Aaf_SALUD!$C$16:$M$112,11,0)+VLOOKUP(B286,[11]Aaf_SALUD!$C$16:$M$112,11,0),0)</f>
        <v>0</v>
      </c>
      <c r="W286" s="3">
        <f>IFERROR(VLOOKUP(D286,[9]CALIDAD!$F$16:$M$1122,8,0),0)</f>
        <v>107601193</v>
      </c>
      <c r="X286" s="3"/>
      <c r="Y286" s="3">
        <f>IFERROR(VLOOKUP(B286,[10]Ap_CESANTIAS!$C$16:$M$112,11,0)+VLOOKUP(B286,[11]Ap_CESANTIAS!$C$16:$M$112,11,0),0)</f>
        <v>0</v>
      </c>
      <c r="Z286" s="3">
        <f>IFERROR(VLOOKUP(B286,[10]Ap_PENSION!$C$16:$M$112,11,0)+VLOOKUP(B286,[11]Ap_PENSION!$C$16:$M$112,11,0),0)</f>
        <v>0</v>
      </c>
      <c r="AA286" s="3">
        <f>IFERROR(VLOOKUP(B286,[10]Ap_SALUD!$C$16:$M$112,11,0)+VLOOKUP(B286,[11]Ap_SALUD!$C$16:$M$112,11,0),0)</f>
        <v>0</v>
      </c>
      <c r="AB286" s="3"/>
      <c r="AC286" s="36">
        <f t="shared" si="16"/>
        <v>107601193</v>
      </c>
      <c r="AD286" s="37">
        <f t="shared" si="19"/>
        <v>718103380</v>
      </c>
      <c r="AE286" s="144" t="e">
        <f>VLOOKUP(D286,[12]REPNCT004ReporteAuxiliarContabl!$V$21:$W$1157,2,0)</f>
        <v>#N/A</v>
      </c>
      <c r="AF286" s="167" t="e">
        <f t="shared" si="18"/>
        <v>#N/A</v>
      </c>
      <c r="AG286" s="144"/>
      <c r="AI286" s="144"/>
    </row>
    <row r="287" spans="1:35" x14ac:dyDescent="0.25">
      <c r="A287" s="29">
        <v>275</v>
      </c>
      <c r="B287" s="61"/>
      <c r="C287" s="143" t="str">
        <f>VLOOKUP(D287,[8]Hoja1!$A$2:$B$1115,2,0)</f>
        <v>13838</v>
      </c>
      <c r="D287" s="31">
        <v>890481324</v>
      </c>
      <c r="E287" s="31">
        <v>213813838</v>
      </c>
      <c r="F287" s="61" t="s">
        <v>484</v>
      </c>
      <c r="G287" s="33">
        <v>0</v>
      </c>
      <c r="H287" s="33">
        <v>0</v>
      </c>
      <c r="I287" s="3">
        <v>563052872</v>
      </c>
      <c r="J287" s="3">
        <v>463984884</v>
      </c>
      <c r="K287" s="3">
        <v>0</v>
      </c>
      <c r="L287" s="3"/>
      <c r="M287" s="3"/>
      <c r="N287" s="3"/>
      <c r="O287" s="3"/>
      <c r="P287" s="34">
        <f t="shared" si="17"/>
        <v>1027037756</v>
      </c>
      <c r="Q287" s="165">
        <v>698590249</v>
      </c>
      <c r="R287" s="3">
        <f>IFERROR(VLOOKUP(D287,[9]ServNOMINA!$F$16:$M$112,8,0),0)</f>
        <v>0</v>
      </c>
      <c r="S287" s="3">
        <f>IFERROR(VLOOKUP(D287,[9]ServOTROS!$F$16:$M$112,8,0),0)</f>
        <v>0</v>
      </c>
      <c r="T287" s="3">
        <f>IFERROR(VLOOKUP(D287,[9]CANCEL!$F$16:$M$48,8,0),0)</f>
        <v>0</v>
      </c>
      <c r="U287" s="3">
        <f>IFERROR(VLOOKUP(B287,[10]Aaf_PENSION!$C$16:$M$112,11,0)+VLOOKUP(B287,[11]Aaf_PENSION!$C$16:$M$112,11,0),0)</f>
        <v>0</v>
      </c>
      <c r="V287" s="3">
        <f>IFERROR(VLOOKUP(B287,[10]Aaf_SALUD!$C$16:$M$112,11,0)+VLOOKUP(B287,[11]Aaf_SALUD!$C$16:$M$112,11,0),0)</f>
        <v>0</v>
      </c>
      <c r="W287" s="3">
        <f>IFERROR(VLOOKUP(D287,[9]CALIDAD!$F$16:$M$1122,8,0),0)</f>
        <v>46921073</v>
      </c>
      <c r="X287" s="3"/>
      <c r="Y287" s="3">
        <f>IFERROR(VLOOKUP(B287,[10]Ap_CESANTIAS!$C$16:$M$112,11,0)+VLOOKUP(B287,[11]Ap_CESANTIAS!$C$16:$M$112,11,0),0)</f>
        <v>0</v>
      </c>
      <c r="Z287" s="3">
        <f>IFERROR(VLOOKUP(B287,[10]Ap_PENSION!$C$16:$M$112,11,0)+VLOOKUP(B287,[11]Ap_PENSION!$C$16:$M$112,11,0),0)</f>
        <v>0</v>
      </c>
      <c r="AA287" s="3">
        <f>IFERROR(VLOOKUP(B287,[10]Ap_SALUD!$C$16:$M$112,11,0)+VLOOKUP(B287,[11]Ap_SALUD!$C$16:$M$112,11,0),0)</f>
        <v>0</v>
      </c>
      <c r="AB287" s="3"/>
      <c r="AC287" s="36">
        <f t="shared" si="16"/>
        <v>46921073</v>
      </c>
      <c r="AD287" s="37">
        <f t="shared" si="19"/>
        <v>281526434</v>
      </c>
      <c r="AE287" s="144" t="e">
        <f>VLOOKUP(D287,[12]REPNCT004ReporteAuxiliarContabl!$V$21:$W$1157,2,0)</f>
        <v>#N/A</v>
      </c>
      <c r="AF287" s="167" t="e">
        <f t="shared" si="18"/>
        <v>#N/A</v>
      </c>
      <c r="AG287" s="144"/>
      <c r="AI287" s="144"/>
    </row>
    <row r="288" spans="1:35" x14ac:dyDescent="0.25">
      <c r="A288" s="38">
        <v>276</v>
      </c>
      <c r="B288" s="61"/>
      <c r="C288" s="143" t="str">
        <f>VLOOKUP(D288,[8]Hoja1!$A$2:$B$1115,2,0)</f>
        <v>13873</v>
      </c>
      <c r="D288" s="31">
        <v>890481192</v>
      </c>
      <c r="E288" s="31">
        <v>217313873</v>
      </c>
      <c r="F288" s="61" t="s">
        <v>485</v>
      </c>
      <c r="G288" s="33">
        <v>0</v>
      </c>
      <c r="H288" s="33">
        <v>0</v>
      </c>
      <c r="I288" s="3">
        <v>673971584</v>
      </c>
      <c r="J288" s="3">
        <v>555576948</v>
      </c>
      <c r="K288" s="3">
        <v>0</v>
      </c>
      <c r="L288" s="3"/>
      <c r="M288" s="3"/>
      <c r="N288" s="3"/>
      <c r="O288" s="3"/>
      <c r="P288" s="34">
        <f t="shared" si="17"/>
        <v>1229548532</v>
      </c>
      <c r="Q288" s="165">
        <v>836398443</v>
      </c>
      <c r="R288" s="3">
        <f>IFERROR(VLOOKUP(D288,[9]ServNOMINA!$F$16:$M$112,8,0),0)</f>
        <v>0</v>
      </c>
      <c r="S288" s="3">
        <f>IFERROR(VLOOKUP(D288,[9]ServOTROS!$F$16:$M$112,8,0),0)</f>
        <v>0</v>
      </c>
      <c r="T288" s="3">
        <f>IFERROR(VLOOKUP(D288,[9]CANCEL!$F$16:$M$48,8,0),0)</f>
        <v>0</v>
      </c>
      <c r="U288" s="3">
        <f>IFERROR(VLOOKUP(B288,[10]Aaf_PENSION!$C$16:$M$112,11,0)+VLOOKUP(B288,[11]Aaf_PENSION!$C$16:$M$112,11,0),0)</f>
        <v>0</v>
      </c>
      <c r="V288" s="3">
        <f>IFERROR(VLOOKUP(B288,[10]Aaf_SALUD!$C$16:$M$112,11,0)+VLOOKUP(B288,[11]Aaf_SALUD!$C$16:$M$112,11,0),0)</f>
        <v>0</v>
      </c>
      <c r="W288" s="3">
        <f>IFERROR(VLOOKUP(D288,[9]CALIDAD!$F$16:$M$1122,8,0),0)</f>
        <v>56164299</v>
      </c>
      <c r="X288" s="3"/>
      <c r="Y288" s="3">
        <f>IFERROR(VLOOKUP(B288,[10]Ap_CESANTIAS!$C$16:$M$112,11,0)+VLOOKUP(B288,[11]Ap_CESANTIAS!$C$16:$M$112,11,0),0)</f>
        <v>0</v>
      </c>
      <c r="Z288" s="3">
        <f>IFERROR(VLOOKUP(B288,[10]Ap_PENSION!$C$16:$M$112,11,0)+VLOOKUP(B288,[11]Ap_PENSION!$C$16:$M$112,11,0),0)</f>
        <v>0</v>
      </c>
      <c r="AA288" s="3">
        <f>IFERROR(VLOOKUP(B288,[10]Ap_SALUD!$C$16:$M$112,11,0)+VLOOKUP(B288,[11]Ap_SALUD!$C$16:$M$112,11,0),0)</f>
        <v>0</v>
      </c>
      <c r="AB288" s="3"/>
      <c r="AC288" s="36">
        <f t="shared" si="16"/>
        <v>56164299</v>
      </c>
      <c r="AD288" s="37">
        <f t="shared" si="19"/>
        <v>336985790</v>
      </c>
      <c r="AE288" s="144" t="e">
        <f>VLOOKUP(D288,[12]REPNCT004ReporteAuxiliarContabl!$V$21:$W$1157,2,0)</f>
        <v>#N/A</v>
      </c>
      <c r="AF288" s="167" t="e">
        <f t="shared" si="18"/>
        <v>#N/A</v>
      </c>
      <c r="AG288" s="144"/>
      <c r="AI288" s="144"/>
    </row>
    <row r="289" spans="1:35" x14ac:dyDescent="0.25">
      <c r="A289" s="29">
        <v>277</v>
      </c>
      <c r="B289" s="61"/>
      <c r="C289" s="143" t="str">
        <f>VLOOKUP(D289,[8]Hoja1!$A$2:$B$1115,2,0)</f>
        <v>13894</v>
      </c>
      <c r="D289" s="31">
        <v>890481177</v>
      </c>
      <c r="E289" s="31">
        <v>219413894</v>
      </c>
      <c r="F289" s="61" t="s">
        <v>486</v>
      </c>
      <c r="G289" s="33">
        <v>0</v>
      </c>
      <c r="H289" s="33">
        <v>0</v>
      </c>
      <c r="I289" s="3">
        <v>438308064</v>
      </c>
      <c r="J289" s="3">
        <v>339915279</v>
      </c>
      <c r="K289" s="3">
        <v>0</v>
      </c>
      <c r="L289" s="3"/>
      <c r="M289" s="3"/>
      <c r="N289" s="3"/>
      <c r="O289" s="3"/>
      <c r="P289" s="34">
        <f t="shared" si="17"/>
        <v>778223343</v>
      </c>
      <c r="Q289" s="165">
        <v>522543639</v>
      </c>
      <c r="R289" s="3">
        <f>IFERROR(VLOOKUP(D289,[9]ServNOMINA!$F$16:$M$112,8,0),0)</f>
        <v>0</v>
      </c>
      <c r="S289" s="3">
        <f>IFERROR(VLOOKUP(D289,[9]ServOTROS!$F$16:$M$112,8,0),0)</f>
        <v>0</v>
      </c>
      <c r="T289" s="3">
        <f>IFERROR(VLOOKUP(D289,[9]CANCEL!$F$16:$M$48,8,0),0)</f>
        <v>0</v>
      </c>
      <c r="U289" s="3">
        <f>IFERROR(VLOOKUP(B289,[10]Aaf_PENSION!$C$16:$M$112,11,0)+VLOOKUP(B289,[11]Aaf_PENSION!$C$16:$M$112,11,0),0)</f>
        <v>0</v>
      </c>
      <c r="V289" s="3">
        <f>IFERROR(VLOOKUP(B289,[10]Aaf_SALUD!$C$16:$M$112,11,0)+VLOOKUP(B289,[11]Aaf_SALUD!$C$16:$M$112,11,0),0)</f>
        <v>0</v>
      </c>
      <c r="W289" s="3">
        <f>IFERROR(VLOOKUP(D289,[9]CALIDAD!$F$16:$M$1122,8,0),0)</f>
        <v>36525672</v>
      </c>
      <c r="X289" s="3"/>
      <c r="Y289" s="3">
        <f>IFERROR(VLOOKUP(B289,[10]Ap_CESANTIAS!$C$16:$M$112,11,0)+VLOOKUP(B289,[11]Ap_CESANTIAS!$C$16:$M$112,11,0),0)</f>
        <v>0</v>
      </c>
      <c r="Z289" s="3">
        <f>IFERROR(VLOOKUP(B289,[10]Ap_PENSION!$C$16:$M$112,11,0)+VLOOKUP(B289,[11]Ap_PENSION!$C$16:$M$112,11,0),0)</f>
        <v>0</v>
      </c>
      <c r="AA289" s="3">
        <f>IFERROR(VLOOKUP(B289,[10]Ap_SALUD!$C$16:$M$112,11,0)+VLOOKUP(B289,[11]Ap_SALUD!$C$16:$M$112,11,0),0)</f>
        <v>0</v>
      </c>
      <c r="AB289" s="3"/>
      <c r="AC289" s="36">
        <f t="shared" si="16"/>
        <v>36525672</v>
      </c>
      <c r="AD289" s="37">
        <f t="shared" si="19"/>
        <v>219154032</v>
      </c>
      <c r="AE289" s="144" t="e">
        <f>VLOOKUP(D289,[12]REPNCT004ReporteAuxiliarContabl!$V$21:$W$1157,2,0)</f>
        <v>#N/A</v>
      </c>
      <c r="AF289" s="167" t="e">
        <f t="shared" si="18"/>
        <v>#N/A</v>
      </c>
      <c r="AG289" s="144"/>
      <c r="AI289" s="144"/>
    </row>
    <row r="290" spans="1:35" x14ac:dyDescent="0.25">
      <c r="A290" s="38">
        <v>278</v>
      </c>
      <c r="B290" s="61"/>
      <c r="C290" s="143" t="str">
        <f>VLOOKUP(D290,[8]Hoja1!$A$2:$B$1115,2,0)</f>
        <v>15022</v>
      </c>
      <c r="D290" s="31">
        <v>891801281</v>
      </c>
      <c r="E290" s="31">
        <v>212215022</v>
      </c>
      <c r="F290" s="61" t="s">
        <v>487</v>
      </c>
      <c r="G290" s="33">
        <v>0</v>
      </c>
      <c r="H290" s="33">
        <v>0</v>
      </c>
      <c r="I290" s="3">
        <v>17371056</v>
      </c>
      <c r="J290" s="3">
        <v>24567187</v>
      </c>
      <c r="K290" s="3">
        <v>0</v>
      </c>
      <c r="L290" s="3"/>
      <c r="M290" s="3"/>
      <c r="N290" s="3"/>
      <c r="O290" s="3"/>
      <c r="P290" s="34">
        <f t="shared" si="17"/>
        <v>41938243</v>
      </c>
      <c r="Q290" s="165">
        <v>31805127</v>
      </c>
      <c r="R290" s="3">
        <f>IFERROR(VLOOKUP(D290,[9]ServNOMINA!$F$16:$M$112,8,0),0)</f>
        <v>0</v>
      </c>
      <c r="S290" s="3">
        <f>IFERROR(VLOOKUP(D290,[9]ServOTROS!$F$16:$M$112,8,0),0)</f>
        <v>0</v>
      </c>
      <c r="T290" s="3">
        <f>IFERROR(VLOOKUP(D290,[9]CANCEL!$F$16:$M$48,8,0),0)</f>
        <v>0</v>
      </c>
      <c r="U290" s="3">
        <f>IFERROR(VLOOKUP(B290,[10]Aaf_PENSION!$C$16:$M$112,11,0)+VLOOKUP(B290,[11]Aaf_PENSION!$C$16:$M$112,11,0),0)</f>
        <v>0</v>
      </c>
      <c r="V290" s="3">
        <f>IFERROR(VLOOKUP(B290,[10]Aaf_SALUD!$C$16:$M$112,11,0)+VLOOKUP(B290,[11]Aaf_SALUD!$C$16:$M$112,11,0),0)</f>
        <v>0</v>
      </c>
      <c r="W290" s="3">
        <f>IFERROR(VLOOKUP(D290,[9]CALIDAD!$F$16:$M$1122,8,0),0)</f>
        <v>1447588</v>
      </c>
      <c r="X290" s="3"/>
      <c r="Y290" s="3">
        <f>IFERROR(VLOOKUP(B290,[10]Ap_CESANTIAS!$C$16:$M$112,11,0)+VLOOKUP(B290,[11]Ap_CESANTIAS!$C$16:$M$112,11,0),0)</f>
        <v>0</v>
      </c>
      <c r="Z290" s="3">
        <f>IFERROR(VLOOKUP(B290,[10]Ap_PENSION!$C$16:$M$112,11,0)+VLOOKUP(B290,[11]Ap_PENSION!$C$16:$M$112,11,0),0)</f>
        <v>0</v>
      </c>
      <c r="AA290" s="3">
        <f>IFERROR(VLOOKUP(B290,[10]Ap_SALUD!$C$16:$M$112,11,0)+VLOOKUP(B290,[11]Ap_SALUD!$C$16:$M$112,11,0),0)</f>
        <v>0</v>
      </c>
      <c r="AB290" s="3"/>
      <c r="AC290" s="36">
        <f t="shared" si="16"/>
        <v>1447588</v>
      </c>
      <c r="AD290" s="37">
        <f t="shared" si="19"/>
        <v>8685528</v>
      </c>
      <c r="AE290" s="144" t="e">
        <f>VLOOKUP(D290,[12]REPNCT004ReporteAuxiliarContabl!$V$21:$W$1157,2,0)</f>
        <v>#N/A</v>
      </c>
      <c r="AF290" s="167" t="e">
        <f t="shared" si="18"/>
        <v>#N/A</v>
      </c>
      <c r="AG290" s="144"/>
      <c r="AI290" s="144"/>
    </row>
    <row r="291" spans="1:35" x14ac:dyDescent="0.25">
      <c r="A291" s="29">
        <v>279</v>
      </c>
      <c r="B291" s="61"/>
      <c r="C291" s="143" t="str">
        <f>VLOOKUP(D291,[8]Hoja1!$A$2:$B$1115,2,0)</f>
        <v>15047</v>
      </c>
      <c r="D291" s="31">
        <v>800077545</v>
      </c>
      <c r="E291" s="31">
        <v>214715047</v>
      </c>
      <c r="F291" s="61" t="s">
        <v>488</v>
      </c>
      <c r="G291" s="33">
        <v>0</v>
      </c>
      <c r="H291" s="33">
        <v>0</v>
      </c>
      <c r="I291" s="3">
        <v>249043708</v>
      </c>
      <c r="J291" s="3">
        <v>279890681</v>
      </c>
      <c r="K291" s="3">
        <v>0</v>
      </c>
      <c r="L291" s="3"/>
      <c r="M291" s="3"/>
      <c r="N291" s="3"/>
      <c r="O291" s="3"/>
      <c r="P291" s="34">
        <f t="shared" si="17"/>
        <v>528934389</v>
      </c>
      <c r="Q291" s="165">
        <v>383658891</v>
      </c>
      <c r="R291" s="3">
        <f>IFERROR(VLOOKUP(D291,[9]ServNOMINA!$F$16:$M$112,8,0),0)</f>
        <v>0</v>
      </c>
      <c r="S291" s="3">
        <f>IFERROR(VLOOKUP(D291,[9]ServOTROS!$F$16:$M$112,8,0),0)</f>
        <v>0</v>
      </c>
      <c r="T291" s="3">
        <f>IFERROR(VLOOKUP(D291,[9]CANCEL!$F$16:$M$48,8,0),0)</f>
        <v>0</v>
      </c>
      <c r="U291" s="3">
        <f>IFERROR(VLOOKUP(B291,[10]Aaf_PENSION!$C$16:$M$112,11,0)+VLOOKUP(B291,[11]Aaf_PENSION!$C$16:$M$112,11,0),0)</f>
        <v>0</v>
      </c>
      <c r="V291" s="3">
        <f>IFERROR(VLOOKUP(B291,[10]Aaf_SALUD!$C$16:$M$112,11,0)+VLOOKUP(B291,[11]Aaf_SALUD!$C$16:$M$112,11,0),0)</f>
        <v>0</v>
      </c>
      <c r="W291" s="3">
        <f>IFERROR(VLOOKUP(D291,[9]CALIDAD!$F$16:$M$1122,8,0),0)</f>
        <v>20753642</v>
      </c>
      <c r="X291" s="3"/>
      <c r="Y291" s="3">
        <f>IFERROR(VLOOKUP(B291,[10]Ap_CESANTIAS!$C$16:$M$112,11,0)+VLOOKUP(B291,[11]Ap_CESANTIAS!$C$16:$M$112,11,0),0)</f>
        <v>0</v>
      </c>
      <c r="Z291" s="3">
        <f>IFERROR(VLOOKUP(B291,[10]Ap_PENSION!$C$16:$M$112,11,0)+VLOOKUP(B291,[11]Ap_PENSION!$C$16:$M$112,11,0),0)</f>
        <v>0</v>
      </c>
      <c r="AA291" s="3">
        <f>IFERROR(VLOOKUP(B291,[10]Ap_SALUD!$C$16:$M$112,11,0)+VLOOKUP(B291,[11]Ap_SALUD!$C$16:$M$112,11,0),0)</f>
        <v>0</v>
      </c>
      <c r="AB291" s="3"/>
      <c r="AC291" s="36">
        <f t="shared" si="16"/>
        <v>20753642</v>
      </c>
      <c r="AD291" s="37">
        <f t="shared" si="19"/>
        <v>124521856</v>
      </c>
      <c r="AE291" s="144" t="e">
        <f>VLOOKUP(D291,[12]REPNCT004ReporteAuxiliarContabl!$V$21:$W$1157,2,0)</f>
        <v>#N/A</v>
      </c>
      <c r="AF291" s="167" t="e">
        <f t="shared" si="18"/>
        <v>#N/A</v>
      </c>
      <c r="AG291" s="144"/>
      <c r="AI291" s="144"/>
    </row>
    <row r="292" spans="1:35" x14ac:dyDescent="0.25">
      <c r="A292" s="38">
        <v>280</v>
      </c>
      <c r="B292" s="61"/>
      <c r="C292" s="143" t="str">
        <f>VLOOKUP(D292,[8]Hoja1!$A$2:$B$1115,2,0)</f>
        <v>15051</v>
      </c>
      <c r="D292" s="31">
        <v>800063791</v>
      </c>
      <c r="E292" s="31">
        <v>215115051</v>
      </c>
      <c r="F292" s="61" t="s">
        <v>489</v>
      </c>
      <c r="G292" s="33">
        <v>0</v>
      </c>
      <c r="H292" s="33">
        <v>0</v>
      </c>
      <c r="I292" s="3">
        <v>88278374</v>
      </c>
      <c r="J292" s="3">
        <v>104326595</v>
      </c>
      <c r="K292" s="3">
        <v>0</v>
      </c>
      <c r="L292" s="3"/>
      <c r="M292" s="3"/>
      <c r="N292" s="3"/>
      <c r="O292" s="3"/>
      <c r="P292" s="34">
        <f t="shared" si="17"/>
        <v>192604969</v>
      </c>
      <c r="Q292" s="165">
        <v>141109250</v>
      </c>
      <c r="R292" s="3">
        <f>IFERROR(VLOOKUP(D292,[9]ServNOMINA!$F$16:$M$112,8,0),0)</f>
        <v>0</v>
      </c>
      <c r="S292" s="3">
        <f>IFERROR(VLOOKUP(D292,[9]ServOTROS!$F$16:$M$112,8,0),0)</f>
        <v>0</v>
      </c>
      <c r="T292" s="3">
        <f>IFERROR(VLOOKUP(D292,[9]CANCEL!$F$16:$M$48,8,0),0)</f>
        <v>0</v>
      </c>
      <c r="U292" s="3">
        <f>IFERROR(VLOOKUP(B292,[10]Aaf_PENSION!$C$16:$M$112,11,0)+VLOOKUP(B292,[11]Aaf_PENSION!$C$16:$M$112,11,0),0)</f>
        <v>0</v>
      </c>
      <c r="V292" s="3">
        <f>IFERROR(VLOOKUP(B292,[10]Aaf_SALUD!$C$16:$M$112,11,0)+VLOOKUP(B292,[11]Aaf_SALUD!$C$16:$M$112,11,0),0)</f>
        <v>0</v>
      </c>
      <c r="W292" s="3">
        <f>IFERROR(VLOOKUP(D292,[9]CALIDAD!$F$16:$M$1122,8,0),0)</f>
        <v>7356531</v>
      </c>
      <c r="X292" s="3"/>
      <c r="Y292" s="3">
        <f>IFERROR(VLOOKUP(B292,[10]Ap_CESANTIAS!$C$16:$M$112,11,0)+VLOOKUP(B292,[11]Ap_CESANTIAS!$C$16:$M$112,11,0),0)</f>
        <v>0</v>
      </c>
      <c r="Z292" s="3">
        <f>IFERROR(VLOOKUP(B292,[10]Ap_PENSION!$C$16:$M$112,11,0)+VLOOKUP(B292,[11]Ap_PENSION!$C$16:$M$112,11,0),0)</f>
        <v>0</v>
      </c>
      <c r="AA292" s="3">
        <f>IFERROR(VLOOKUP(B292,[10]Ap_SALUD!$C$16:$M$112,11,0)+VLOOKUP(B292,[11]Ap_SALUD!$C$16:$M$112,11,0),0)</f>
        <v>0</v>
      </c>
      <c r="AB292" s="3"/>
      <c r="AC292" s="36">
        <f t="shared" si="16"/>
        <v>7356531</v>
      </c>
      <c r="AD292" s="37">
        <f t="shared" si="19"/>
        <v>44139188</v>
      </c>
      <c r="AE292" s="144" t="e">
        <f>VLOOKUP(D292,[12]REPNCT004ReporteAuxiliarContabl!$V$21:$W$1157,2,0)</f>
        <v>#N/A</v>
      </c>
      <c r="AF292" s="167" t="e">
        <f t="shared" si="18"/>
        <v>#N/A</v>
      </c>
      <c r="AG292" s="144"/>
      <c r="AI292" s="144"/>
    </row>
    <row r="293" spans="1:35" x14ac:dyDescent="0.25">
      <c r="A293" s="29">
        <v>281</v>
      </c>
      <c r="B293" s="61"/>
      <c r="C293" s="143" t="str">
        <f>VLOOKUP(D293,[8]Hoja1!$A$2:$B$1115,2,0)</f>
        <v>15087</v>
      </c>
      <c r="D293" s="31">
        <v>800099199</v>
      </c>
      <c r="E293" s="31">
        <v>218715087</v>
      </c>
      <c r="F293" s="61" t="s">
        <v>490</v>
      </c>
      <c r="G293" s="33">
        <v>0</v>
      </c>
      <c r="H293" s="33">
        <v>0</v>
      </c>
      <c r="I293" s="3">
        <v>116452760</v>
      </c>
      <c r="J293" s="3">
        <v>166381465</v>
      </c>
      <c r="K293" s="3">
        <v>0</v>
      </c>
      <c r="L293" s="3"/>
      <c r="M293" s="3"/>
      <c r="N293" s="3"/>
      <c r="O293" s="3"/>
      <c r="P293" s="34">
        <f t="shared" si="17"/>
        <v>282834225</v>
      </c>
      <c r="Q293" s="165">
        <v>214903450</v>
      </c>
      <c r="R293" s="3">
        <f>IFERROR(VLOOKUP(D293,[9]ServNOMINA!$F$16:$M$112,8,0),0)</f>
        <v>0</v>
      </c>
      <c r="S293" s="3">
        <f>IFERROR(VLOOKUP(D293,[9]ServOTROS!$F$16:$M$112,8,0),0)</f>
        <v>0</v>
      </c>
      <c r="T293" s="3">
        <f>IFERROR(VLOOKUP(D293,[9]CANCEL!$F$16:$M$48,8,0),0)</f>
        <v>0</v>
      </c>
      <c r="U293" s="3">
        <f>IFERROR(VLOOKUP(B293,[10]Aaf_PENSION!$C$16:$M$112,11,0)+VLOOKUP(B293,[11]Aaf_PENSION!$C$16:$M$112,11,0),0)</f>
        <v>0</v>
      </c>
      <c r="V293" s="3">
        <f>IFERROR(VLOOKUP(B293,[10]Aaf_SALUD!$C$16:$M$112,11,0)+VLOOKUP(B293,[11]Aaf_SALUD!$C$16:$M$112,11,0),0)</f>
        <v>0</v>
      </c>
      <c r="W293" s="3">
        <f>IFERROR(VLOOKUP(D293,[9]CALIDAD!$F$16:$M$1122,8,0),0)</f>
        <v>9704397</v>
      </c>
      <c r="X293" s="3"/>
      <c r="Y293" s="3">
        <f>IFERROR(VLOOKUP(B293,[10]Ap_CESANTIAS!$C$16:$M$112,11,0)+VLOOKUP(B293,[11]Ap_CESANTIAS!$C$16:$M$112,11,0),0)</f>
        <v>0</v>
      </c>
      <c r="Z293" s="3">
        <f>IFERROR(VLOOKUP(B293,[10]Ap_PENSION!$C$16:$M$112,11,0)+VLOOKUP(B293,[11]Ap_PENSION!$C$16:$M$112,11,0),0)</f>
        <v>0</v>
      </c>
      <c r="AA293" s="3">
        <f>IFERROR(VLOOKUP(B293,[10]Ap_SALUD!$C$16:$M$112,11,0)+VLOOKUP(B293,[11]Ap_SALUD!$C$16:$M$112,11,0),0)</f>
        <v>0</v>
      </c>
      <c r="AB293" s="3"/>
      <c r="AC293" s="36">
        <f t="shared" si="16"/>
        <v>9704397</v>
      </c>
      <c r="AD293" s="37">
        <f t="shared" si="19"/>
        <v>58226378</v>
      </c>
      <c r="AE293" s="144" t="e">
        <f>VLOOKUP(D293,[12]REPNCT004ReporteAuxiliarContabl!$V$21:$W$1157,2,0)</f>
        <v>#N/A</v>
      </c>
      <c r="AF293" s="167" t="e">
        <f t="shared" si="18"/>
        <v>#N/A</v>
      </c>
      <c r="AG293" s="144"/>
      <c r="AI293" s="144"/>
    </row>
    <row r="294" spans="1:35" x14ac:dyDescent="0.25">
      <c r="A294" s="38">
        <v>282</v>
      </c>
      <c r="B294" s="61"/>
      <c r="C294" s="143" t="str">
        <f>VLOOKUP(D294,[8]Hoja1!$A$2:$B$1115,2,0)</f>
        <v>15090</v>
      </c>
      <c r="D294" s="31">
        <v>800099390</v>
      </c>
      <c r="E294" s="31">
        <v>219015090</v>
      </c>
      <c r="F294" s="61" t="s">
        <v>491</v>
      </c>
      <c r="G294" s="33">
        <v>0</v>
      </c>
      <c r="H294" s="33">
        <v>0</v>
      </c>
      <c r="I294" s="3">
        <v>19506314</v>
      </c>
      <c r="J294" s="3">
        <v>22047488</v>
      </c>
      <c r="K294" s="3">
        <v>0</v>
      </c>
      <c r="L294" s="3"/>
      <c r="M294" s="3"/>
      <c r="N294" s="3"/>
      <c r="O294" s="3"/>
      <c r="P294" s="34">
        <f t="shared" si="17"/>
        <v>41553802</v>
      </c>
      <c r="Q294" s="165">
        <v>30175118</v>
      </c>
      <c r="R294" s="3">
        <f>IFERROR(VLOOKUP(D294,[9]ServNOMINA!$F$16:$M$112,8,0),0)</f>
        <v>0</v>
      </c>
      <c r="S294" s="3">
        <f>IFERROR(VLOOKUP(D294,[9]ServOTROS!$F$16:$M$112,8,0),0)</f>
        <v>0</v>
      </c>
      <c r="T294" s="3">
        <f>IFERROR(VLOOKUP(D294,[9]CANCEL!$F$16:$M$48,8,0),0)</f>
        <v>0</v>
      </c>
      <c r="U294" s="3">
        <f>IFERROR(VLOOKUP(B294,[10]Aaf_PENSION!$C$16:$M$112,11,0)+VLOOKUP(B294,[11]Aaf_PENSION!$C$16:$M$112,11,0),0)</f>
        <v>0</v>
      </c>
      <c r="V294" s="3">
        <f>IFERROR(VLOOKUP(B294,[10]Aaf_SALUD!$C$16:$M$112,11,0)+VLOOKUP(B294,[11]Aaf_SALUD!$C$16:$M$112,11,0),0)</f>
        <v>0</v>
      </c>
      <c r="W294" s="3">
        <f>IFERROR(VLOOKUP(D294,[9]CALIDAD!$F$16:$M$1122,8,0),0)</f>
        <v>1625526</v>
      </c>
      <c r="X294" s="3"/>
      <c r="Y294" s="3">
        <f>IFERROR(VLOOKUP(B294,[10]Ap_CESANTIAS!$C$16:$M$112,11,0)+VLOOKUP(B294,[11]Ap_CESANTIAS!$C$16:$M$112,11,0),0)</f>
        <v>0</v>
      </c>
      <c r="Z294" s="3">
        <f>IFERROR(VLOOKUP(B294,[10]Ap_PENSION!$C$16:$M$112,11,0)+VLOOKUP(B294,[11]Ap_PENSION!$C$16:$M$112,11,0),0)</f>
        <v>0</v>
      </c>
      <c r="AA294" s="3">
        <f>IFERROR(VLOOKUP(B294,[10]Ap_SALUD!$C$16:$M$112,11,0)+VLOOKUP(B294,[11]Ap_SALUD!$C$16:$M$112,11,0),0)</f>
        <v>0</v>
      </c>
      <c r="AB294" s="3"/>
      <c r="AC294" s="36">
        <f t="shared" si="16"/>
        <v>1625526</v>
      </c>
      <c r="AD294" s="37">
        <f t="shared" si="19"/>
        <v>9753158</v>
      </c>
      <c r="AE294" s="144" t="e">
        <f>VLOOKUP(D294,[12]REPNCT004ReporteAuxiliarContabl!$V$21:$W$1157,2,0)</f>
        <v>#N/A</v>
      </c>
      <c r="AF294" s="167" t="e">
        <f t="shared" si="18"/>
        <v>#N/A</v>
      </c>
      <c r="AG294" s="144"/>
      <c r="AI294" s="144"/>
    </row>
    <row r="295" spans="1:35" x14ac:dyDescent="0.25">
      <c r="A295" s="29">
        <v>283</v>
      </c>
      <c r="B295" s="61"/>
      <c r="C295" s="143" t="str">
        <f>VLOOKUP(D295,[8]Hoja1!$A$2:$B$1115,2,0)</f>
        <v>15092</v>
      </c>
      <c r="D295" s="31">
        <v>800017288</v>
      </c>
      <c r="E295" s="31">
        <v>219215092</v>
      </c>
      <c r="F295" s="61" t="s">
        <v>492</v>
      </c>
      <c r="G295" s="33">
        <v>0</v>
      </c>
      <c r="H295" s="33">
        <v>0</v>
      </c>
      <c r="I295" s="3">
        <v>21642641</v>
      </c>
      <c r="J295" s="3">
        <v>28174184</v>
      </c>
      <c r="K295" s="3">
        <v>0</v>
      </c>
      <c r="L295" s="3"/>
      <c r="M295" s="3"/>
      <c r="N295" s="3"/>
      <c r="O295" s="3"/>
      <c r="P295" s="34">
        <f t="shared" si="17"/>
        <v>49816825</v>
      </c>
      <c r="Q295" s="165">
        <v>37191949</v>
      </c>
      <c r="R295" s="3">
        <f>IFERROR(VLOOKUP(D295,[9]ServNOMINA!$F$16:$M$112,8,0),0)</f>
        <v>0</v>
      </c>
      <c r="S295" s="3">
        <f>IFERROR(VLOOKUP(D295,[9]ServOTROS!$F$16:$M$112,8,0),0)</f>
        <v>0</v>
      </c>
      <c r="T295" s="3">
        <f>IFERROR(VLOOKUP(D295,[9]CANCEL!$F$16:$M$48,8,0),0)</f>
        <v>0</v>
      </c>
      <c r="U295" s="3">
        <f>IFERROR(VLOOKUP(B295,[10]Aaf_PENSION!$C$16:$M$112,11,0)+VLOOKUP(B295,[11]Aaf_PENSION!$C$16:$M$112,11,0),0)</f>
        <v>0</v>
      </c>
      <c r="V295" s="3">
        <f>IFERROR(VLOOKUP(B295,[10]Aaf_SALUD!$C$16:$M$112,11,0)+VLOOKUP(B295,[11]Aaf_SALUD!$C$16:$M$112,11,0),0)</f>
        <v>0</v>
      </c>
      <c r="W295" s="3">
        <f>IFERROR(VLOOKUP(D295,[9]CALIDAD!$F$16:$M$1122,8,0),0)</f>
        <v>1803553</v>
      </c>
      <c r="X295" s="3"/>
      <c r="Y295" s="3">
        <f>IFERROR(VLOOKUP(B295,[10]Ap_CESANTIAS!$C$16:$M$112,11,0)+VLOOKUP(B295,[11]Ap_CESANTIAS!$C$16:$M$112,11,0),0)</f>
        <v>0</v>
      </c>
      <c r="Z295" s="3">
        <f>IFERROR(VLOOKUP(B295,[10]Ap_PENSION!$C$16:$M$112,11,0)+VLOOKUP(B295,[11]Ap_PENSION!$C$16:$M$112,11,0),0)</f>
        <v>0</v>
      </c>
      <c r="AA295" s="3">
        <f>IFERROR(VLOOKUP(B295,[10]Ap_SALUD!$C$16:$M$112,11,0)+VLOOKUP(B295,[11]Ap_SALUD!$C$16:$M$112,11,0),0)</f>
        <v>0</v>
      </c>
      <c r="AB295" s="3"/>
      <c r="AC295" s="36">
        <f t="shared" si="16"/>
        <v>1803553</v>
      </c>
      <c r="AD295" s="37">
        <f t="shared" si="19"/>
        <v>10821323</v>
      </c>
      <c r="AE295" s="144" t="e">
        <f>VLOOKUP(D295,[12]REPNCT004ReporteAuxiliarContabl!$V$21:$W$1157,2,0)</f>
        <v>#N/A</v>
      </c>
      <c r="AF295" s="167" t="e">
        <f t="shared" si="18"/>
        <v>#N/A</v>
      </c>
      <c r="AG295" s="144"/>
      <c r="AI295" s="144"/>
    </row>
    <row r="296" spans="1:35" x14ac:dyDescent="0.25">
      <c r="A296" s="38">
        <v>284</v>
      </c>
      <c r="B296" s="61"/>
      <c r="C296" s="143" t="str">
        <f>VLOOKUP(D296,[8]Hoja1!$A$2:$B$1115,2,0)</f>
        <v>15097</v>
      </c>
      <c r="D296" s="31">
        <v>891856294</v>
      </c>
      <c r="E296" s="31">
        <v>219715097</v>
      </c>
      <c r="F296" s="61" t="s">
        <v>493</v>
      </c>
      <c r="G296" s="33">
        <v>0</v>
      </c>
      <c r="H296" s="33">
        <v>0</v>
      </c>
      <c r="I296" s="3">
        <v>93080276</v>
      </c>
      <c r="J296" s="3">
        <v>100762037</v>
      </c>
      <c r="K296" s="3">
        <v>0</v>
      </c>
      <c r="L296" s="3"/>
      <c r="M296" s="3"/>
      <c r="N296" s="3"/>
      <c r="O296" s="3"/>
      <c r="P296" s="34">
        <f t="shared" si="17"/>
        <v>193842313</v>
      </c>
      <c r="Q296" s="165">
        <v>139545487</v>
      </c>
      <c r="R296" s="3">
        <f>IFERROR(VLOOKUP(D296,[9]ServNOMINA!$F$16:$M$112,8,0),0)</f>
        <v>0</v>
      </c>
      <c r="S296" s="3">
        <f>IFERROR(VLOOKUP(D296,[9]ServOTROS!$F$16:$M$112,8,0),0)</f>
        <v>0</v>
      </c>
      <c r="T296" s="3">
        <f>IFERROR(VLOOKUP(D296,[9]CANCEL!$F$16:$M$48,8,0),0)</f>
        <v>0</v>
      </c>
      <c r="U296" s="3">
        <f>IFERROR(VLOOKUP(B296,[10]Aaf_PENSION!$C$16:$M$112,11,0)+VLOOKUP(B296,[11]Aaf_PENSION!$C$16:$M$112,11,0),0)</f>
        <v>0</v>
      </c>
      <c r="V296" s="3">
        <f>IFERROR(VLOOKUP(B296,[10]Aaf_SALUD!$C$16:$M$112,11,0)+VLOOKUP(B296,[11]Aaf_SALUD!$C$16:$M$112,11,0),0)</f>
        <v>0</v>
      </c>
      <c r="W296" s="3">
        <f>IFERROR(VLOOKUP(D296,[9]CALIDAD!$F$16:$M$1122,8,0),0)</f>
        <v>7756690</v>
      </c>
      <c r="X296" s="3"/>
      <c r="Y296" s="3">
        <f>IFERROR(VLOOKUP(B296,[10]Ap_CESANTIAS!$C$16:$M$112,11,0)+VLOOKUP(B296,[11]Ap_CESANTIAS!$C$16:$M$112,11,0),0)</f>
        <v>0</v>
      </c>
      <c r="Z296" s="3">
        <f>IFERROR(VLOOKUP(B296,[10]Ap_PENSION!$C$16:$M$112,11,0)+VLOOKUP(B296,[11]Ap_PENSION!$C$16:$M$112,11,0),0)</f>
        <v>0</v>
      </c>
      <c r="AA296" s="3">
        <f>IFERROR(VLOOKUP(B296,[10]Ap_SALUD!$C$16:$M$112,11,0)+VLOOKUP(B296,[11]Ap_SALUD!$C$16:$M$112,11,0),0)</f>
        <v>0</v>
      </c>
      <c r="AB296" s="3"/>
      <c r="AC296" s="36">
        <f t="shared" si="16"/>
        <v>7756690</v>
      </c>
      <c r="AD296" s="37">
        <f t="shared" si="19"/>
        <v>46540136</v>
      </c>
      <c r="AE296" s="144" t="e">
        <f>VLOOKUP(D296,[12]REPNCT004ReporteAuxiliarContabl!$V$21:$W$1157,2,0)</f>
        <v>#N/A</v>
      </c>
      <c r="AF296" s="167" t="e">
        <f t="shared" si="18"/>
        <v>#N/A</v>
      </c>
      <c r="AG296" s="144"/>
      <c r="AI296" s="144"/>
    </row>
    <row r="297" spans="1:35" x14ac:dyDescent="0.25">
      <c r="A297" s="29">
        <v>285</v>
      </c>
      <c r="B297" s="61"/>
      <c r="C297" s="143" t="str">
        <f>VLOOKUP(D297,[8]Hoja1!$A$2:$B$1115,2,0)</f>
        <v>15104</v>
      </c>
      <c r="D297" s="31">
        <v>800023383</v>
      </c>
      <c r="E297" s="31">
        <v>210415104</v>
      </c>
      <c r="F297" s="61" t="s">
        <v>494</v>
      </c>
      <c r="G297" s="33">
        <v>0</v>
      </c>
      <c r="H297" s="33">
        <v>0</v>
      </c>
      <c r="I297" s="3">
        <v>63445792</v>
      </c>
      <c r="J297" s="3">
        <v>71963692</v>
      </c>
      <c r="K297" s="3">
        <v>0</v>
      </c>
      <c r="L297" s="3"/>
      <c r="M297" s="3"/>
      <c r="N297" s="3"/>
      <c r="O297" s="3"/>
      <c r="P297" s="34">
        <f t="shared" si="17"/>
        <v>135409484</v>
      </c>
      <c r="Q297" s="165">
        <v>98399437</v>
      </c>
      <c r="R297" s="3">
        <f>IFERROR(VLOOKUP(D297,[9]ServNOMINA!$F$16:$M$112,8,0),0)</f>
        <v>0</v>
      </c>
      <c r="S297" s="3">
        <f>IFERROR(VLOOKUP(D297,[9]ServOTROS!$F$16:$M$112,8,0),0)</f>
        <v>0</v>
      </c>
      <c r="T297" s="3">
        <f>IFERROR(VLOOKUP(D297,[9]CANCEL!$F$16:$M$48,8,0),0)</f>
        <v>0</v>
      </c>
      <c r="U297" s="3">
        <f>IFERROR(VLOOKUP(B297,[10]Aaf_PENSION!$C$16:$M$112,11,0)+VLOOKUP(B297,[11]Aaf_PENSION!$C$16:$M$112,11,0),0)</f>
        <v>0</v>
      </c>
      <c r="V297" s="3">
        <f>IFERROR(VLOOKUP(B297,[10]Aaf_SALUD!$C$16:$M$112,11,0)+VLOOKUP(B297,[11]Aaf_SALUD!$C$16:$M$112,11,0),0)</f>
        <v>0</v>
      </c>
      <c r="W297" s="3">
        <f>IFERROR(VLOOKUP(D297,[9]CALIDAD!$F$16:$M$1122,8,0),0)</f>
        <v>5287149</v>
      </c>
      <c r="X297" s="3"/>
      <c r="Y297" s="3">
        <f>IFERROR(VLOOKUP(B297,[10]Ap_CESANTIAS!$C$16:$M$112,11,0)+VLOOKUP(B297,[11]Ap_CESANTIAS!$C$16:$M$112,11,0),0)</f>
        <v>0</v>
      </c>
      <c r="Z297" s="3">
        <f>IFERROR(VLOOKUP(B297,[10]Ap_PENSION!$C$16:$M$112,11,0)+VLOOKUP(B297,[11]Ap_PENSION!$C$16:$M$112,11,0),0)</f>
        <v>0</v>
      </c>
      <c r="AA297" s="3">
        <f>IFERROR(VLOOKUP(B297,[10]Ap_SALUD!$C$16:$M$112,11,0)+VLOOKUP(B297,[11]Ap_SALUD!$C$16:$M$112,11,0),0)</f>
        <v>0</v>
      </c>
      <c r="AB297" s="3"/>
      <c r="AC297" s="36">
        <f t="shared" si="16"/>
        <v>5287149</v>
      </c>
      <c r="AD297" s="37">
        <f t="shared" si="19"/>
        <v>31722898</v>
      </c>
      <c r="AE297" s="144" t="e">
        <f>VLOOKUP(D297,[12]REPNCT004ReporteAuxiliarContabl!$V$21:$W$1157,2,0)</f>
        <v>#N/A</v>
      </c>
      <c r="AF297" s="167" t="e">
        <f t="shared" si="18"/>
        <v>#N/A</v>
      </c>
      <c r="AG297" s="144"/>
      <c r="AI297" s="144"/>
    </row>
    <row r="298" spans="1:35" x14ac:dyDescent="0.25">
      <c r="A298" s="38">
        <v>286</v>
      </c>
      <c r="B298" s="61"/>
      <c r="C298" s="143" t="str">
        <f>VLOOKUP(D298,[8]Hoja1!$A$2:$B$1115,2,0)</f>
        <v>15106</v>
      </c>
      <c r="D298" s="31">
        <v>800099721</v>
      </c>
      <c r="E298" s="31">
        <v>210615106</v>
      </c>
      <c r="F298" s="61" t="s">
        <v>327</v>
      </c>
      <c r="G298" s="33">
        <v>0</v>
      </c>
      <c r="H298" s="33">
        <v>0</v>
      </c>
      <c r="I298" s="3">
        <v>31242674</v>
      </c>
      <c r="J298" s="3">
        <v>37035841</v>
      </c>
      <c r="K298" s="3">
        <v>0</v>
      </c>
      <c r="L298" s="3"/>
      <c r="M298" s="3"/>
      <c r="N298" s="3"/>
      <c r="O298" s="3"/>
      <c r="P298" s="34">
        <f t="shared" si="17"/>
        <v>68278515</v>
      </c>
      <c r="Q298" s="165">
        <v>50053621</v>
      </c>
      <c r="R298" s="3">
        <f>IFERROR(VLOOKUP(D298,[9]ServNOMINA!$F$16:$M$112,8,0),0)</f>
        <v>0</v>
      </c>
      <c r="S298" s="3">
        <f>IFERROR(VLOOKUP(D298,[9]ServOTROS!$F$16:$M$112,8,0),0)</f>
        <v>0</v>
      </c>
      <c r="T298" s="3">
        <f>IFERROR(VLOOKUP(D298,[9]CANCEL!$F$16:$M$48,8,0),0)</f>
        <v>0</v>
      </c>
      <c r="U298" s="3">
        <f>IFERROR(VLOOKUP(B298,[10]Aaf_PENSION!$C$16:$M$112,11,0)+VLOOKUP(B298,[11]Aaf_PENSION!$C$16:$M$112,11,0),0)</f>
        <v>0</v>
      </c>
      <c r="V298" s="3">
        <f>IFERROR(VLOOKUP(B298,[10]Aaf_SALUD!$C$16:$M$112,11,0)+VLOOKUP(B298,[11]Aaf_SALUD!$C$16:$M$112,11,0),0)</f>
        <v>0</v>
      </c>
      <c r="W298" s="3">
        <f>IFERROR(VLOOKUP(D298,[9]CALIDAD!$F$16:$M$1122,8,0),0)</f>
        <v>2603556</v>
      </c>
      <c r="X298" s="3"/>
      <c r="Y298" s="3">
        <f>IFERROR(VLOOKUP(B298,[10]Ap_CESANTIAS!$C$16:$M$112,11,0)+VLOOKUP(B298,[11]Ap_CESANTIAS!$C$16:$M$112,11,0),0)</f>
        <v>0</v>
      </c>
      <c r="Z298" s="3">
        <f>IFERROR(VLOOKUP(B298,[10]Ap_PENSION!$C$16:$M$112,11,0)+VLOOKUP(B298,[11]Ap_PENSION!$C$16:$M$112,11,0),0)</f>
        <v>0</v>
      </c>
      <c r="AA298" s="3">
        <f>IFERROR(VLOOKUP(B298,[10]Ap_SALUD!$C$16:$M$112,11,0)+VLOOKUP(B298,[11]Ap_SALUD!$C$16:$M$112,11,0),0)</f>
        <v>0</v>
      </c>
      <c r="AB298" s="3"/>
      <c r="AC298" s="36">
        <f t="shared" si="16"/>
        <v>2603556</v>
      </c>
      <c r="AD298" s="37">
        <f t="shared" si="19"/>
        <v>15621338</v>
      </c>
      <c r="AE298" s="144" t="e">
        <f>VLOOKUP(D298,[12]REPNCT004ReporteAuxiliarContabl!$V$21:$W$1157,2,0)</f>
        <v>#N/A</v>
      </c>
      <c r="AF298" s="167" t="e">
        <f t="shared" si="18"/>
        <v>#N/A</v>
      </c>
      <c r="AG298" s="144"/>
      <c r="AI298" s="144"/>
    </row>
    <row r="299" spans="1:35" x14ac:dyDescent="0.25">
      <c r="A299" s="29">
        <v>287</v>
      </c>
      <c r="B299" s="61"/>
      <c r="C299" s="143" t="str">
        <f>VLOOKUP(D299,[8]Hoja1!$A$2:$B$1115,2,0)</f>
        <v>15109</v>
      </c>
      <c r="D299" s="31">
        <v>891808260</v>
      </c>
      <c r="E299" s="31">
        <v>210915109</v>
      </c>
      <c r="F299" s="61" t="s">
        <v>495</v>
      </c>
      <c r="G299" s="33">
        <v>0</v>
      </c>
      <c r="H299" s="33">
        <v>0</v>
      </c>
      <c r="I299" s="3">
        <v>66769754</v>
      </c>
      <c r="J299" s="3">
        <v>79291562</v>
      </c>
      <c r="K299" s="3">
        <v>0</v>
      </c>
      <c r="L299" s="3"/>
      <c r="M299" s="3"/>
      <c r="N299" s="3"/>
      <c r="O299" s="3"/>
      <c r="P299" s="34">
        <f t="shared" si="17"/>
        <v>146061316</v>
      </c>
      <c r="Q299" s="165">
        <v>107112292</v>
      </c>
      <c r="R299" s="3">
        <f>IFERROR(VLOOKUP(D299,[9]ServNOMINA!$F$16:$M$112,8,0),0)</f>
        <v>0</v>
      </c>
      <c r="S299" s="3">
        <f>IFERROR(VLOOKUP(D299,[9]ServOTROS!$F$16:$M$112,8,0),0)</f>
        <v>0</v>
      </c>
      <c r="T299" s="3">
        <f>IFERROR(VLOOKUP(D299,[9]CANCEL!$F$16:$M$48,8,0),0)</f>
        <v>0</v>
      </c>
      <c r="U299" s="3">
        <f>IFERROR(VLOOKUP(B299,[10]Aaf_PENSION!$C$16:$M$112,11,0)+VLOOKUP(B299,[11]Aaf_PENSION!$C$16:$M$112,11,0),0)</f>
        <v>0</v>
      </c>
      <c r="V299" s="3">
        <f>IFERROR(VLOOKUP(B299,[10]Aaf_SALUD!$C$16:$M$112,11,0)+VLOOKUP(B299,[11]Aaf_SALUD!$C$16:$M$112,11,0),0)</f>
        <v>0</v>
      </c>
      <c r="W299" s="3">
        <f>IFERROR(VLOOKUP(D299,[9]CALIDAD!$F$16:$M$1122,8,0),0)</f>
        <v>5564146</v>
      </c>
      <c r="X299" s="3"/>
      <c r="Y299" s="3">
        <f>IFERROR(VLOOKUP(B299,[10]Ap_CESANTIAS!$C$16:$M$112,11,0)+VLOOKUP(B299,[11]Ap_CESANTIAS!$C$16:$M$112,11,0),0)</f>
        <v>0</v>
      </c>
      <c r="Z299" s="3">
        <f>IFERROR(VLOOKUP(B299,[10]Ap_PENSION!$C$16:$M$112,11,0)+VLOOKUP(B299,[11]Ap_PENSION!$C$16:$M$112,11,0),0)</f>
        <v>0</v>
      </c>
      <c r="AA299" s="3">
        <f>IFERROR(VLOOKUP(B299,[10]Ap_SALUD!$C$16:$M$112,11,0)+VLOOKUP(B299,[11]Ap_SALUD!$C$16:$M$112,11,0),0)</f>
        <v>0</v>
      </c>
      <c r="AB299" s="3"/>
      <c r="AC299" s="36">
        <f t="shared" si="16"/>
        <v>5564146</v>
      </c>
      <c r="AD299" s="37">
        <f t="shared" si="19"/>
        <v>33384878</v>
      </c>
      <c r="AE299" s="144" t="e">
        <f>VLOOKUP(D299,[12]REPNCT004ReporteAuxiliarContabl!$V$21:$W$1157,2,0)</f>
        <v>#N/A</v>
      </c>
      <c r="AF299" s="167" t="e">
        <f t="shared" si="18"/>
        <v>#N/A</v>
      </c>
      <c r="AG299" s="144"/>
      <c r="AI299" s="144"/>
    </row>
    <row r="300" spans="1:35" x14ac:dyDescent="0.25">
      <c r="A300" s="38">
        <v>288</v>
      </c>
      <c r="B300" s="61"/>
      <c r="C300" s="143" t="str">
        <f>VLOOKUP(D300,[8]Hoja1!$A$2:$B$1115,2,0)</f>
        <v>15114</v>
      </c>
      <c r="D300" s="31">
        <v>800099714</v>
      </c>
      <c r="E300" s="31">
        <v>211415114</v>
      </c>
      <c r="F300" s="61" t="s">
        <v>496</v>
      </c>
      <c r="G300" s="33">
        <v>0</v>
      </c>
      <c r="H300" s="33">
        <v>0</v>
      </c>
      <c r="I300" s="3">
        <v>11705693</v>
      </c>
      <c r="J300" s="3">
        <v>10291843</v>
      </c>
      <c r="K300" s="3">
        <v>0</v>
      </c>
      <c r="L300" s="3"/>
      <c r="M300" s="3"/>
      <c r="N300" s="3"/>
      <c r="O300" s="3"/>
      <c r="P300" s="34">
        <f t="shared" si="17"/>
        <v>21997536</v>
      </c>
      <c r="Q300" s="165">
        <v>15169213</v>
      </c>
      <c r="R300" s="3">
        <f>IFERROR(VLOOKUP(D300,[9]ServNOMINA!$F$16:$M$112,8,0),0)</f>
        <v>0</v>
      </c>
      <c r="S300" s="3">
        <f>IFERROR(VLOOKUP(D300,[9]ServOTROS!$F$16:$M$112,8,0),0)</f>
        <v>0</v>
      </c>
      <c r="T300" s="3">
        <f>IFERROR(VLOOKUP(D300,[9]CANCEL!$F$16:$M$48,8,0),0)</f>
        <v>0</v>
      </c>
      <c r="U300" s="3">
        <f>IFERROR(VLOOKUP(B300,[10]Aaf_PENSION!$C$16:$M$112,11,0)+VLOOKUP(B300,[11]Aaf_PENSION!$C$16:$M$112,11,0),0)</f>
        <v>0</v>
      </c>
      <c r="V300" s="3">
        <f>IFERROR(VLOOKUP(B300,[10]Aaf_SALUD!$C$16:$M$112,11,0)+VLOOKUP(B300,[11]Aaf_SALUD!$C$16:$M$112,11,0),0)</f>
        <v>0</v>
      </c>
      <c r="W300" s="3">
        <f>IFERROR(VLOOKUP(D300,[9]CALIDAD!$F$16:$M$1122,8,0),0)</f>
        <v>975474</v>
      </c>
      <c r="X300" s="3"/>
      <c r="Y300" s="3">
        <f>IFERROR(VLOOKUP(B300,[10]Ap_CESANTIAS!$C$16:$M$112,11,0)+VLOOKUP(B300,[11]Ap_CESANTIAS!$C$16:$M$112,11,0),0)</f>
        <v>0</v>
      </c>
      <c r="Z300" s="3">
        <f>IFERROR(VLOOKUP(B300,[10]Ap_PENSION!$C$16:$M$112,11,0)+VLOOKUP(B300,[11]Ap_PENSION!$C$16:$M$112,11,0),0)</f>
        <v>0</v>
      </c>
      <c r="AA300" s="3">
        <f>IFERROR(VLOOKUP(B300,[10]Ap_SALUD!$C$16:$M$112,11,0)+VLOOKUP(B300,[11]Ap_SALUD!$C$16:$M$112,11,0),0)</f>
        <v>0</v>
      </c>
      <c r="AB300" s="3"/>
      <c r="AC300" s="36">
        <f t="shared" si="16"/>
        <v>975474</v>
      </c>
      <c r="AD300" s="37">
        <f t="shared" si="19"/>
        <v>5852849</v>
      </c>
      <c r="AE300" s="144" t="e">
        <f>VLOOKUP(D300,[12]REPNCT004ReporteAuxiliarContabl!$V$21:$W$1157,2,0)</f>
        <v>#N/A</v>
      </c>
      <c r="AF300" s="167" t="e">
        <f t="shared" si="18"/>
        <v>#N/A</v>
      </c>
      <c r="AG300" s="144"/>
      <c r="AI300" s="144"/>
    </row>
    <row r="301" spans="1:35" x14ac:dyDescent="0.25">
      <c r="A301" s="29">
        <v>289</v>
      </c>
      <c r="B301" s="61"/>
      <c r="C301" s="143" t="str">
        <f>VLOOKUP(D301,[8]Hoja1!$A$2:$B$1115,2,0)</f>
        <v>15131</v>
      </c>
      <c r="D301" s="31">
        <v>891801796</v>
      </c>
      <c r="E301" s="31">
        <v>213115131</v>
      </c>
      <c r="F301" s="61" t="s">
        <v>331</v>
      </c>
      <c r="G301" s="33">
        <v>0</v>
      </c>
      <c r="H301" s="33">
        <v>0</v>
      </c>
      <c r="I301" s="3">
        <v>40084939</v>
      </c>
      <c r="J301" s="3">
        <v>54991238</v>
      </c>
      <c r="K301" s="3">
        <v>0</v>
      </c>
      <c r="L301" s="3"/>
      <c r="M301" s="3"/>
      <c r="N301" s="3"/>
      <c r="O301" s="3"/>
      <c r="P301" s="34">
        <f t="shared" si="17"/>
        <v>95076177</v>
      </c>
      <c r="Q301" s="165">
        <v>71693298</v>
      </c>
      <c r="R301" s="3">
        <f>IFERROR(VLOOKUP(D301,[9]ServNOMINA!$F$16:$M$112,8,0),0)</f>
        <v>0</v>
      </c>
      <c r="S301" s="3">
        <f>IFERROR(VLOOKUP(D301,[9]ServOTROS!$F$16:$M$112,8,0),0)</f>
        <v>0</v>
      </c>
      <c r="T301" s="3">
        <f>IFERROR(VLOOKUP(D301,[9]CANCEL!$F$16:$M$48,8,0),0)</f>
        <v>0</v>
      </c>
      <c r="U301" s="3">
        <f>IFERROR(VLOOKUP(B301,[10]Aaf_PENSION!$C$16:$M$112,11,0)+VLOOKUP(B301,[11]Aaf_PENSION!$C$16:$M$112,11,0),0)</f>
        <v>0</v>
      </c>
      <c r="V301" s="3">
        <f>IFERROR(VLOOKUP(B301,[10]Aaf_SALUD!$C$16:$M$112,11,0)+VLOOKUP(B301,[11]Aaf_SALUD!$C$16:$M$112,11,0),0)</f>
        <v>0</v>
      </c>
      <c r="W301" s="3">
        <f>IFERROR(VLOOKUP(D301,[9]CALIDAD!$F$16:$M$1122,8,0),0)</f>
        <v>3340412</v>
      </c>
      <c r="X301" s="3"/>
      <c r="Y301" s="3">
        <f>IFERROR(VLOOKUP(B301,[10]Ap_CESANTIAS!$C$16:$M$112,11,0)+VLOOKUP(B301,[11]Ap_CESANTIAS!$C$16:$M$112,11,0),0)</f>
        <v>0</v>
      </c>
      <c r="Z301" s="3">
        <f>IFERROR(VLOOKUP(B301,[10]Ap_PENSION!$C$16:$M$112,11,0)+VLOOKUP(B301,[11]Ap_PENSION!$C$16:$M$112,11,0),0)</f>
        <v>0</v>
      </c>
      <c r="AA301" s="3">
        <f>IFERROR(VLOOKUP(B301,[10]Ap_SALUD!$C$16:$M$112,11,0)+VLOOKUP(B301,[11]Ap_SALUD!$C$16:$M$112,11,0),0)</f>
        <v>0</v>
      </c>
      <c r="AB301" s="3"/>
      <c r="AC301" s="36">
        <f t="shared" si="16"/>
        <v>3340412</v>
      </c>
      <c r="AD301" s="37">
        <f t="shared" si="19"/>
        <v>20042467</v>
      </c>
      <c r="AE301" s="144" t="e">
        <f>VLOOKUP(D301,[12]REPNCT004ReporteAuxiliarContabl!$V$21:$W$1157,2,0)</f>
        <v>#N/A</v>
      </c>
      <c r="AF301" s="167" t="e">
        <f t="shared" si="18"/>
        <v>#N/A</v>
      </c>
      <c r="AG301" s="144"/>
      <c r="AI301" s="144"/>
    </row>
    <row r="302" spans="1:35" x14ac:dyDescent="0.25">
      <c r="A302" s="38">
        <v>290</v>
      </c>
      <c r="B302" s="61"/>
      <c r="C302" s="143" t="str">
        <f>VLOOKUP(D302,[8]Hoja1!$A$2:$B$1115,2,0)</f>
        <v>15135</v>
      </c>
      <c r="D302" s="31">
        <v>800028393</v>
      </c>
      <c r="E302" s="31">
        <v>213515135</v>
      </c>
      <c r="F302" s="61" t="s">
        <v>497</v>
      </c>
      <c r="G302" s="33">
        <v>0</v>
      </c>
      <c r="H302" s="33">
        <v>0</v>
      </c>
      <c r="I302" s="3">
        <v>53157848</v>
      </c>
      <c r="J302" s="3">
        <v>62714726</v>
      </c>
      <c r="K302" s="3">
        <v>0</v>
      </c>
      <c r="L302" s="3"/>
      <c r="M302" s="3"/>
      <c r="N302" s="3"/>
      <c r="O302" s="3"/>
      <c r="P302" s="34">
        <f t="shared" si="17"/>
        <v>115872574</v>
      </c>
      <c r="Q302" s="165">
        <v>84863831</v>
      </c>
      <c r="R302" s="3">
        <f>IFERROR(VLOOKUP(D302,[9]ServNOMINA!$F$16:$M$112,8,0),0)</f>
        <v>0</v>
      </c>
      <c r="S302" s="3">
        <f>IFERROR(VLOOKUP(D302,[9]ServOTROS!$F$16:$M$112,8,0),0)</f>
        <v>0</v>
      </c>
      <c r="T302" s="3">
        <f>IFERROR(VLOOKUP(D302,[9]CANCEL!$F$16:$M$48,8,0),0)</f>
        <v>0</v>
      </c>
      <c r="U302" s="3">
        <f>IFERROR(VLOOKUP(B302,[10]Aaf_PENSION!$C$16:$M$112,11,0)+VLOOKUP(B302,[11]Aaf_PENSION!$C$16:$M$112,11,0),0)</f>
        <v>0</v>
      </c>
      <c r="V302" s="3">
        <f>IFERROR(VLOOKUP(B302,[10]Aaf_SALUD!$C$16:$M$112,11,0)+VLOOKUP(B302,[11]Aaf_SALUD!$C$16:$M$112,11,0),0)</f>
        <v>0</v>
      </c>
      <c r="W302" s="3">
        <f>IFERROR(VLOOKUP(D302,[9]CALIDAD!$F$16:$M$1122,8,0),0)</f>
        <v>4429821</v>
      </c>
      <c r="X302" s="3"/>
      <c r="Y302" s="3">
        <f>IFERROR(VLOOKUP(B302,[10]Ap_CESANTIAS!$C$16:$M$112,11,0)+VLOOKUP(B302,[11]Ap_CESANTIAS!$C$16:$M$112,11,0),0)</f>
        <v>0</v>
      </c>
      <c r="Z302" s="3">
        <f>IFERROR(VLOOKUP(B302,[10]Ap_PENSION!$C$16:$M$112,11,0)+VLOOKUP(B302,[11]Ap_PENSION!$C$16:$M$112,11,0),0)</f>
        <v>0</v>
      </c>
      <c r="AA302" s="3">
        <f>IFERROR(VLOOKUP(B302,[10]Ap_SALUD!$C$16:$M$112,11,0)+VLOOKUP(B302,[11]Ap_SALUD!$C$16:$M$112,11,0),0)</f>
        <v>0</v>
      </c>
      <c r="AB302" s="3"/>
      <c r="AC302" s="36">
        <f t="shared" si="16"/>
        <v>4429821</v>
      </c>
      <c r="AD302" s="37">
        <f t="shared" si="19"/>
        <v>26578922</v>
      </c>
      <c r="AE302" s="144" t="e">
        <f>VLOOKUP(D302,[12]REPNCT004ReporteAuxiliarContabl!$V$21:$W$1157,2,0)</f>
        <v>#N/A</v>
      </c>
      <c r="AF302" s="167" t="e">
        <f t="shared" si="18"/>
        <v>#N/A</v>
      </c>
      <c r="AG302" s="144"/>
      <c r="AI302" s="144"/>
    </row>
    <row r="303" spans="1:35" x14ac:dyDescent="0.25">
      <c r="A303" s="29">
        <v>291</v>
      </c>
      <c r="B303" s="61"/>
      <c r="C303" s="143" t="str">
        <f>VLOOKUP(D303,[8]Hoja1!$A$2:$B$1115,2,0)</f>
        <v>15162</v>
      </c>
      <c r="D303" s="31">
        <v>891857805</v>
      </c>
      <c r="E303" s="31">
        <v>216215162</v>
      </c>
      <c r="F303" s="61" t="s">
        <v>498</v>
      </c>
      <c r="G303" s="33">
        <v>0</v>
      </c>
      <c r="H303" s="33">
        <v>0</v>
      </c>
      <c r="I303" s="3">
        <v>39339597</v>
      </c>
      <c r="J303" s="3">
        <v>56000387</v>
      </c>
      <c r="K303" s="3">
        <v>0</v>
      </c>
      <c r="L303" s="3"/>
      <c r="M303" s="3"/>
      <c r="N303" s="3"/>
      <c r="O303" s="3"/>
      <c r="P303" s="34">
        <f t="shared" si="17"/>
        <v>95339984</v>
      </c>
      <c r="Q303" s="165">
        <v>72391887</v>
      </c>
      <c r="R303" s="3">
        <f>IFERROR(VLOOKUP(D303,[9]ServNOMINA!$F$16:$M$112,8,0),0)</f>
        <v>0</v>
      </c>
      <c r="S303" s="3">
        <f>IFERROR(VLOOKUP(D303,[9]ServOTROS!$F$16:$M$112,8,0),0)</f>
        <v>0</v>
      </c>
      <c r="T303" s="3">
        <f>IFERROR(VLOOKUP(D303,[9]CANCEL!$F$16:$M$48,8,0),0)</f>
        <v>0</v>
      </c>
      <c r="U303" s="3">
        <f>IFERROR(VLOOKUP(B303,[10]Aaf_PENSION!$C$16:$M$112,11,0)+VLOOKUP(B303,[11]Aaf_PENSION!$C$16:$M$112,11,0),0)</f>
        <v>0</v>
      </c>
      <c r="V303" s="3">
        <f>IFERROR(VLOOKUP(B303,[10]Aaf_SALUD!$C$16:$M$112,11,0)+VLOOKUP(B303,[11]Aaf_SALUD!$C$16:$M$112,11,0),0)</f>
        <v>0</v>
      </c>
      <c r="W303" s="3">
        <f>IFERROR(VLOOKUP(D303,[9]CALIDAD!$F$16:$M$1122,8,0),0)</f>
        <v>3278300</v>
      </c>
      <c r="X303" s="3"/>
      <c r="Y303" s="3">
        <f>IFERROR(VLOOKUP(B303,[10]Ap_CESANTIAS!$C$16:$M$112,11,0)+VLOOKUP(B303,[11]Ap_CESANTIAS!$C$16:$M$112,11,0),0)</f>
        <v>0</v>
      </c>
      <c r="Z303" s="3">
        <f>IFERROR(VLOOKUP(B303,[10]Ap_PENSION!$C$16:$M$112,11,0)+VLOOKUP(B303,[11]Ap_PENSION!$C$16:$M$112,11,0),0)</f>
        <v>0</v>
      </c>
      <c r="AA303" s="3">
        <f>IFERROR(VLOOKUP(B303,[10]Ap_SALUD!$C$16:$M$112,11,0)+VLOOKUP(B303,[11]Ap_SALUD!$C$16:$M$112,11,0),0)</f>
        <v>0</v>
      </c>
      <c r="AB303" s="3"/>
      <c r="AC303" s="36">
        <f t="shared" si="16"/>
        <v>3278300</v>
      </c>
      <c r="AD303" s="37">
        <f t="shared" si="19"/>
        <v>19669797</v>
      </c>
      <c r="AE303" s="144" t="e">
        <f>VLOOKUP(D303,[12]REPNCT004ReporteAuxiliarContabl!$V$21:$W$1157,2,0)</f>
        <v>#N/A</v>
      </c>
      <c r="AF303" s="167" t="e">
        <f t="shared" si="18"/>
        <v>#N/A</v>
      </c>
      <c r="AG303" s="144"/>
      <c r="AI303" s="144"/>
    </row>
    <row r="304" spans="1:35" x14ac:dyDescent="0.25">
      <c r="A304" s="38">
        <v>292</v>
      </c>
      <c r="B304" s="61"/>
      <c r="C304" s="143" t="str">
        <f>VLOOKUP(D304,[8]Hoja1!$A$2:$B$1115,2,0)</f>
        <v>15172</v>
      </c>
      <c r="D304" s="31">
        <v>891801357</v>
      </c>
      <c r="E304" s="31">
        <v>217215172</v>
      </c>
      <c r="F304" s="61" t="s">
        <v>499</v>
      </c>
      <c r="G304" s="33">
        <v>0</v>
      </c>
      <c r="H304" s="33">
        <v>0</v>
      </c>
      <c r="I304" s="3">
        <v>41412584</v>
      </c>
      <c r="J304" s="3">
        <v>53549112</v>
      </c>
      <c r="K304" s="3">
        <v>0</v>
      </c>
      <c r="L304" s="3"/>
      <c r="M304" s="3"/>
      <c r="N304" s="3"/>
      <c r="O304" s="3"/>
      <c r="P304" s="34">
        <f t="shared" si="17"/>
        <v>94961696</v>
      </c>
      <c r="Q304" s="165">
        <v>70804357</v>
      </c>
      <c r="R304" s="3">
        <f>IFERROR(VLOOKUP(D304,[9]ServNOMINA!$F$16:$M$112,8,0),0)</f>
        <v>0</v>
      </c>
      <c r="S304" s="3">
        <f>IFERROR(VLOOKUP(D304,[9]ServOTROS!$F$16:$M$112,8,0),0)</f>
        <v>0</v>
      </c>
      <c r="T304" s="3">
        <f>IFERROR(VLOOKUP(D304,[9]CANCEL!$F$16:$M$48,8,0),0)</f>
        <v>0</v>
      </c>
      <c r="U304" s="3">
        <f>IFERROR(VLOOKUP(B304,[10]Aaf_PENSION!$C$16:$M$112,11,0)+VLOOKUP(B304,[11]Aaf_PENSION!$C$16:$M$112,11,0),0)</f>
        <v>0</v>
      </c>
      <c r="V304" s="3">
        <f>IFERROR(VLOOKUP(B304,[10]Aaf_SALUD!$C$16:$M$112,11,0)+VLOOKUP(B304,[11]Aaf_SALUD!$C$16:$M$112,11,0),0)</f>
        <v>0</v>
      </c>
      <c r="W304" s="3">
        <f>IFERROR(VLOOKUP(D304,[9]CALIDAD!$F$16:$M$1122,8,0),0)</f>
        <v>3451049</v>
      </c>
      <c r="X304" s="3"/>
      <c r="Y304" s="3">
        <f>IFERROR(VLOOKUP(B304,[10]Ap_CESANTIAS!$C$16:$M$112,11,0)+VLOOKUP(B304,[11]Ap_CESANTIAS!$C$16:$M$112,11,0),0)</f>
        <v>0</v>
      </c>
      <c r="Z304" s="3">
        <f>IFERROR(VLOOKUP(B304,[10]Ap_PENSION!$C$16:$M$112,11,0)+VLOOKUP(B304,[11]Ap_PENSION!$C$16:$M$112,11,0),0)</f>
        <v>0</v>
      </c>
      <c r="AA304" s="3">
        <f>IFERROR(VLOOKUP(B304,[10]Ap_SALUD!$C$16:$M$112,11,0)+VLOOKUP(B304,[11]Ap_SALUD!$C$16:$M$112,11,0),0)</f>
        <v>0</v>
      </c>
      <c r="AB304" s="3"/>
      <c r="AC304" s="36">
        <f t="shared" si="16"/>
        <v>3451049</v>
      </c>
      <c r="AD304" s="37">
        <f t="shared" si="19"/>
        <v>20706290</v>
      </c>
      <c r="AE304" s="144" t="e">
        <f>VLOOKUP(D304,[12]REPNCT004ReporteAuxiliarContabl!$V$21:$W$1157,2,0)</f>
        <v>#N/A</v>
      </c>
      <c r="AF304" s="167" t="e">
        <f t="shared" si="18"/>
        <v>#N/A</v>
      </c>
      <c r="AG304" s="144"/>
      <c r="AI304" s="144"/>
    </row>
    <row r="305" spans="1:35" x14ac:dyDescent="0.25">
      <c r="A305" s="29">
        <v>293</v>
      </c>
      <c r="B305" s="61"/>
      <c r="C305" s="143" t="str">
        <f>VLOOKUP(D305,[8]Hoja1!$A$2:$B$1115,2,0)</f>
        <v>15176</v>
      </c>
      <c r="D305" s="31">
        <v>891800475</v>
      </c>
      <c r="E305" s="31">
        <v>217615176</v>
      </c>
      <c r="F305" s="61" t="s">
        <v>500</v>
      </c>
      <c r="G305" s="33">
        <v>0</v>
      </c>
      <c r="H305" s="33">
        <v>0</v>
      </c>
      <c r="I305" s="3">
        <v>730837944</v>
      </c>
      <c r="J305" s="3">
        <v>837396189</v>
      </c>
      <c r="K305" s="3">
        <v>0</v>
      </c>
      <c r="L305" s="3"/>
      <c r="M305" s="3"/>
      <c r="N305" s="3"/>
      <c r="O305" s="3"/>
      <c r="P305" s="34">
        <f t="shared" si="17"/>
        <v>1568234133</v>
      </c>
      <c r="Q305" s="165">
        <v>1141911999</v>
      </c>
      <c r="R305" s="3">
        <f>IFERROR(VLOOKUP(D305,[9]ServNOMINA!$F$16:$M$112,8,0),0)</f>
        <v>0</v>
      </c>
      <c r="S305" s="3">
        <f>IFERROR(VLOOKUP(D305,[9]ServOTROS!$F$16:$M$112,8,0),0)</f>
        <v>0</v>
      </c>
      <c r="T305" s="3">
        <f>IFERROR(VLOOKUP(D305,[9]CANCEL!$F$16:$M$48,8,0),0)</f>
        <v>0</v>
      </c>
      <c r="U305" s="3">
        <f>IFERROR(VLOOKUP(B305,[10]Aaf_PENSION!$C$16:$M$112,11,0)+VLOOKUP(B305,[11]Aaf_PENSION!$C$16:$M$112,11,0),0)</f>
        <v>0</v>
      </c>
      <c r="V305" s="3">
        <f>IFERROR(VLOOKUP(B305,[10]Aaf_SALUD!$C$16:$M$112,11,0)+VLOOKUP(B305,[11]Aaf_SALUD!$C$16:$M$112,11,0),0)</f>
        <v>0</v>
      </c>
      <c r="W305" s="3">
        <f>IFERROR(VLOOKUP(D305,[9]CALIDAD!$F$16:$M$1122,8,0),0)</f>
        <v>60903162</v>
      </c>
      <c r="X305" s="3"/>
      <c r="Y305" s="3">
        <f>IFERROR(VLOOKUP(B305,[10]Ap_CESANTIAS!$C$16:$M$112,11,0)+VLOOKUP(B305,[11]Ap_CESANTIAS!$C$16:$M$112,11,0),0)</f>
        <v>0</v>
      </c>
      <c r="Z305" s="3">
        <f>IFERROR(VLOOKUP(B305,[10]Ap_PENSION!$C$16:$M$112,11,0)+VLOOKUP(B305,[11]Ap_PENSION!$C$16:$M$112,11,0),0)</f>
        <v>0</v>
      </c>
      <c r="AA305" s="3">
        <f>IFERROR(VLOOKUP(B305,[10]Ap_SALUD!$C$16:$M$112,11,0)+VLOOKUP(B305,[11]Ap_SALUD!$C$16:$M$112,11,0),0)</f>
        <v>0</v>
      </c>
      <c r="AB305" s="3"/>
      <c r="AC305" s="36">
        <f t="shared" si="16"/>
        <v>60903162</v>
      </c>
      <c r="AD305" s="37">
        <f t="shared" si="19"/>
        <v>365418972</v>
      </c>
      <c r="AE305" s="144" t="e">
        <f>VLOOKUP(D305,[12]REPNCT004ReporteAuxiliarContabl!$V$21:$W$1157,2,0)</f>
        <v>#N/A</v>
      </c>
      <c r="AF305" s="167" t="e">
        <f t="shared" si="18"/>
        <v>#N/A</v>
      </c>
      <c r="AG305" s="144"/>
      <c r="AI305" s="144"/>
    </row>
    <row r="306" spans="1:35" x14ac:dyDescent="0.25">
      <c r="A306" s="38">
        <v>294</v>
      </c>
      <c r="B306" s="61"/>
      <c r="C306" s="143" t="str">
        <f>VLOOKUP(D306,[8]Hoja1!$A$2:$B$1115,2,0)</f>
        <v>15180</v>
      </c>
      <c r="D306" s="31">
        <v>800074859</v>
      </c>
      <c r="E306" s="31">
        <v>218015180</v>
      </c>
      <c r="F306" s="61" t="s">
        <v>501</v>
      </c>
      <c r="G306" s="33">
        <v>0</v>
      </c>
      <c r="H306" s="33">
        <v>0</v>
      </c>
      <c r="I306" s="3">
        <v>65964184</v>
      </c>
      <c r="J306" s="3">
        <v>75251865</v>
      </c>
      <c r="K306" s="3">
        <v>0</v>
      </c>
      <c r="L306" s="3"/>
      <c r="M306" s="3"/>
      <c r="N306" s="3"/>
      <c r="O306" s="3"/>
      <c r="P306" s="34">
        <f t="shared" si="17"/>
        <v>141216049</v>
      </c>
      <c r="Q306" s="165">
        <v>102736940</v>
      </c>
      <c r="R306" s="3">
        <f>IFERROR(VLOOKUP(D306,[9]ServNOMINA!$F$16:$M$112,8,0),0)</f>
        <v>0</v>
      </c>
      <c r="S306" s="3">
        <f>IFERROR(VLOOKUP(D306,[9]ServOTROS!$F$16:$M$112,8,0),0)</f>
        <v>0</v>
      </c>
      <c r="T306" s="3">
        <f>IFERROR(VLOOKUP(D306,[9]CANCEL!$F$16:$M$48,8,0),0)</f>
        <v>0</v>
      </c>
      <c r="U306" s="3">
        <f>IFERROR(VLOOKUP(B306,[10]Aaf_PENSION!$C$16:$M$112,11,0)+VLOOKUP(B306,[11]Aaf_PENSION!$C$16:$M$112,11,0),0)</f>
        <v>0</v>
      </c>
      <c r="V306" s="3">
        <f>IFERROR(VLOOKUP(B306,[10]Aaf_SALUD!$C$16:$M$112,11,0)+VLOOKUP(B306,[11]Aaf_SALUD!$C$16:$M$112,11,0),0)</f>
        <v>0</v>
      </c>
      <c r="W306" s="3">
        <f>IFERROR(VLOOKUP(D306,[9]CALIDAD!$F$16:$M$1122,8,0),0)</f>
        <v>5497015</v>
      </c>
      <c r="X306" s="3"/>
      <c r="Y306" s="3">
        <f>IFERROR(VLOOKUP(B306,[10]Ap_CESANTIAS!$C$16:$M$112,11,0)+VLOOKUP(B306,[11]Ap_CESANTIAS!$C$16:$M$112,11,0),0)</f>
        <v>0</v>
      </c>
      <c r="Z306" s="3">
        <f>IFERROR(VLOOKUP(B306,[10]Ap_PENSION!$C$16:$M$112,11,0)+VLOOKUP(B306,[11]Ap_PENSION!$C$16:$M$112,11,0),0)</f>
        <v>0</v>
      </c>
      <c r="AA306" s="3">
        <f>IFERROR(VLOOKUP(B306,[10]Ap_SALUD!$C$16:$M$112,11,0)+VLOOKUP(B306,[11]Ap_SALUD!$C$16:$M$112,11,0),0)</f>
        <v>0</v>
      </c>
      <c r="AB306" s="3"/>
      <c r="AC306" s="36">
        <f t="shared" si="16"/>
        <v>5497015</v>
      </c>
      <c r="AD306" s="37">
        <f t="shared" si="19"/>
        <v>32982094</v>
      </c>
      <c r="AE306" s="144" t="e">
        <f>VLOOKUP(D306,[12]REPNCT004ReporteAuxiliarContabl!$V$21:$W$1157,2,0)</f>
        <v>#N/A</v>
      </c>
      <c r="AF306" s="167" t="e">
        <f t="shared" si="18"/>
        <v>#N/A</v>
      </c>
      <c r="AG306" s="144"/>
      <c r="AI306" s="144"/>
    </row>
    <row r="307" spans="1:35" x14ac:dyDescent="0.25">
      <c r="A307" s="29">
        <v>295</v>
      </c>
      <c r="B307" s="61"/>
      <c r="C307" s="143" t="str">
        <f>VLOOKUP(D307,[8]Hoja1!$A$2:$B$1115,2,0)</f>
        <v>15183</v>
      </c>
      <c r="D307" s="31">
        <v>891801962</v>
      </c>
      <c r="E307" s="31">
        <v>218315183</v>
      </c>
      <c r="F307" s="61" t="s">
        <v>502</v>
      </c>
      <c r="G307" s="33">
        <v>0</v>
      </c>
      <c r="H307" s="33">
        <v>0</v>
      </c>
      <c r="I307" s="3">
        <v>270978608</v>
      </c>
      <c r="J307" s="3">
        <v>222346123</v>
      </c>
      <c r="K307" s="3">
        <v>0</v>
      </c>
      <c r="L307" s="3"/>
      <c r="M307" s="3"/>
      <c r="N307" s="3"/>
      <c r="O307" s="3"/>
      <c r="P307" s="34">
        <f t="shared" si="17"/>
        <v>493324731</v>
      </c>
      <c r="Q307" s="165">
        <v>335253878</v>
      </c>
      <c r="R307" s="3">
        <f>IFERROR(VLOOKUP(D307,[9]ServNOMINA!$F$16:$M$112,8,0),0)</f>
        <v>0</v>
      </c>
      <c r="S307" s="3">
        <f>IFERROR(VLOOKUP(D307,[9]ServOTROS!$F$16:$M$112,8,0),0)</f>
        <v>0</v>
      </c>
      <c r="T307" s="3">
        <f>IFERROR(VLOOKUP(D307,[9]CANCEL!$F$16:$M$48,8,0),0)</f>
        <v>0</v>
      </c>
      <c r="U307" s="3">
        <f>IFERROR(VLOOKUP(B307,[10]Aaf_PENSION!$C$16:$M$112,11,0)+VLOOKUP(B307,[11]Aaf_PENSION!$C$16:$M$112,11,0),0)</f>
        <v>0</v>
      </c>
      <c r="V307" s="3">
        <f>IFERROR(VLOOKUP(B307,[10]Aaf_SALUD!$C$16:$M$112,11,0)+VLOOKUP(B307,[11]Aaf_SALUD!$C$16:$M$112,11,0),0)</f>
        <v>0</v>
      </c>
      <c r="W307" s="3">
        <f>IFERROR(VLOOKUP(D307,[9]CALIDAD!$F$16:$M$1122,8,0),0)</f>
        <v>22581551</v>
      </c>
      <c r="X307" s="3"/>
      <c r="Y307" s="3">
        <f>IFERROR(VLOOKUP(B307,[10]Ap_CESANTIAS!$C$16:$M$112,11,0)+VLOOKUP(B307,[11]Ap_CESANTIAS!$C$16:$M$112,11,0),0)</f>
        <v>0</v>
      </c>
      <c r="Z307" s="3">
        <f>IFERROR(VLOOKUP(B307,[10]Ap_PENSION!$C$16:$M$112,11,0)+VLOOKUP(B307,[11]Ap_PENSION!$C$16:$M$112,11,0),0)</f>
        <v>0</v>
      </c>
      <c r="AA307" s="3">
        <f>IFERROR(VLOOKUP(B307,[10]Ap_SALUD!$C$16:$M$112,11,0)+VLOOKUP(B307,[11]Ap_SALUD!$C$16:$M$112,11,0),0)</f>
        <v>0</v>
      </c>
      <c r="AB307" s="3"/>
      <c r="AC307" s="36">
        <f t="shared" si="16"/>
        <v>22581551</v>
      </c>
      <c r="AD307" s="37">
        <f t="shared" si="19"/>
        <v>135489302</v>
      </c>
      <c r="AE307" s="144" t="e">
        <f>VLOOKUP(D307,[12]REPNCT004ReporteAuxiliarContabl!$V$21:$W$1157,2,0)</f>
        <v>#N/A</v>
      </c>
      <c r="AF307" s="167" t="e">
        <f t="shared" si="18"/>
        <v>#N/A</v>
      </c>
      <c r="AG307" s="144"/>
      <c r="AI307" s="144"/>
    </row>
    <row r="308" spans="1:35" x14ac:dyDescent="0.25">
      <c r="A308" s="38">
        <v>296</v>
      </c>
      <c r="B308" s="61"/>
      <c r="C308" s="143" t="str">
        <f>VLOOKUP(D308,[8]Hoja1!$A$2:$B$1115,2,0)</f>
        <v>15185</v>
      </c>
      <c r="D308" s="31">
        <v>800034476</v>
      </c>
      <c r="E308" s="31">
        <v>218515185</v>
      </c>
      <c r="F308" s="61" t="s">
        <v>503</v>
      </c>
      <c r="G308" s="33">
        <v>0</v>
      </c>
      <c r="H308" s="33">
        <v>0</v>
      </c>
      <c r="I308" s="3">
        <v>112364620</v>
      </c>
      <c r="J308" s="3">
        <v>112625926</v>
      </c>
      <c r="K308" s="3">
        <v>0</v>
      </c>
      <c r="L308" s="3"/>
      <c r="M308" s="3"/>
      <c r="N308" s="3"/>
      <c r="O308" s="3"/>
      <c r="P308" s="34">
        <f t="shared" si="17"/>
        <v>224990546</v>
      </c>
      <c r="Q308" s="165">
        <v>159444516</v>
      </c>
      <c r="R308" s="3">
        <f>IFERROR(VLOOKUP(D308,[9]ServNOMINA!$F$16:$M$112,8,0),0)</f>
        <v>0</v>
      </c>
      <c r="S308" s="3">
        <f>IFERROR(VLOOKUP(D308,[9]ServOTROS!$F$16:$M$112,8,0),0)</f>
        <v>0</v>
      </c>
      <c r="T308" s="3">
        <f>IFERROR(VLOOKUP(D308,[9]CANCEL!$F$16:$M$48,8,0),0)</f>
        <v>0</v>
      </c>
      <c r="U308" s="3">
        <f>IFERROR(VLOOKUP(B308,[10]Aaf_PENSION!$C$16:$M$112,11,0)+VLOOKUP(B308,[11]Aaf_PENSION!$C$16:$M$112,11,0),0)</f>
        <v>0</v>
      </c>
      <c r="V308" s="3">
        <f>IFERROR(VLOOKUP(B308,[10]Aaf_SALUD!$C$16:$M$112,11,0)+VLOOKUP(B308,[11]Aaf_SALUD!$C$16:$M$112,11,0),0)</f>
        <v>0</v>
      </c>
      <c r="W308" s="3">
        <f>IFERROR(VLOOKUP(D308,[9]CALIDAD!$F$16:$M$1122,8,0),0)</f>
        <v>9363718</v>
      </c>
      <c r="X308" s="3"/>
      <c r="Y308" s="3">
        <f>IFERROR(VLOOKUP(B308,[10]Ap_CESANTIAS!$C$16:$M$112,11,0)+VLOOKUP(B308,[11]Ap_CESANTIAS!$C$16:$M$112,11,0),0)</f>
        <v>0</v>
      </c>
      <c r="Z308" s="3">
        <f>IFERROR(VLOOKUP(B308,[10]Ap_PENSION!$C$16:$M$112,11,0)+VLOOKUP(B308,[11]Ap_PENSION!$C$16:$M$112,11,0),0)</f>
        <v>0</v>
      </c>
      <c r="AA308" s="3">
        <f>IFERROR(VLOOKUP(B308,[10]Ap_SALUD!$C$16:$M$112,11,0)+VLOOKUP(B308,[11]Ap_SALUD!$C$16:$M$112,11,0),0)</f>
        <v>0</v>
      </c>
      <c r="AB308" s="3"/>
      <c r="AC308" s="36">
        <f t="shared" si="16"/>
        <v>9363718</v>
      </c>
      <c r="AD308" s="37">
        <f t="shared" si="19"/>
        <v>56182312</v>
      </c>
      <c r="AE308" s="144" t="e">
        <f>VLOOKUP(D308,[12]REPNCT004ReporteAuxiliarContabl!$V$21:$W$1157,2,0)</f>
        <v>#N/A</v>
      </c>
      <c r="AF308" s="167" t="e">
        <f t="shared" si="18"/>
        <v>#N/A</v>
      </c>
      <c r="AG308" s="144"/>
      <c r="AI308" s="144"/>
    </row>
    <row r="309" spans="1:35" x14ac:dyDescent="0.25">
      <c r="A309" s="29">
        <v>297</v>
      </c>
      <c r="B309" s="61"/>
      <c r="C309" s="143" t="str">
        <f>VLOOKUP(D309,[8]Hoja1!$A$2:$B$1115,2,0)</f>
        <v>15187</v>
      </c>
      <c r="D309" s="31">
        <v>800014989</v>
      </c>
      <c r="E309" s="31">
        <v>218715187</v>
      </c>
      <c r="F309" s="61" t="s">
        <v>504</v>
      </c>
      <c r="G309" s="33">
        <v>0</v>
      </c>
      <c r="H309" s="33">
        <v>0</v>
      </c>
      <c r="I309" s="3">
        <v>58231785</v>
      </c>
      <c r="J309" s="3">
        <v>57131180</v>
      </c>
      <c r="K309" s="3">
        <v>0</v>
      </c>
      <c r="L309" s="3"/>
      <c r="M309" s="3"/>
      <c r="N309" s="3"/>
      <c r="O309" s="3"/>
      <c r="P309" s="34">
        <f t="shared" si="17"/>
        <v>115362965</v>
      </c>
      <c r="Q309" s="165">
        <v>81394425</v>
      </c>
      <c r="R309" s="3">
        <f>IFERROR(VLOOKUP(D309,[9]ServNOMINA!$F$16:$M$112,8,0),0)</f>
        <v>0</v>
      </c>
      <c r="S309" s="3">
        <f>IFERROR(VLOOKUP(D309,[9]ServOTROS!$F$16:$M$112,8,0),0)</f>
        <v>0</v>
      </c>
      <c r="T309" s="3">
        <f>IFERROR(VLOOKUP(D309,[9]CANCEL!$F$16:$M$48,8,0),0)</f>
        <v>0</v>
      </c>
      <c r="U309" s="3">
        <f>IFERROR(VLOOKUP(B309,[10]Aaf_PENSION!$C$16:$M$112,11,0)+VLOOKUP(B309,[11]Aaf_PENSION!$C$16:$M$112,11,0),0)</f>
        <v>0</v>
      </c>
      <c r="V309" s="3">
        <f>IFERROR(VLOOKUP(B309,[10]Aaf_SALUD!$C$16:$M$112,11,0)+VLOOKUP(B309,[11]Aaf_SALUD!$C$16:$M$112,11,0),0)</f>
        <v>0</v>
      </c>
      <c r="W309" s="3">
        <f>IFERROR(VLOOKUP(D309,[9]CALIDAD!$F$16:$M$1122,8,0),0)</f>
        <v>4852649</v>
      </c>
      <c r="X309" s="3"/>
      <c r="Y309" s="3">
        <f>IFERROR(VLOOKUP(B309,[10]Ap_CESANTIAS!$C$16:$M$112,11,0)+VLOOKUP(B309,[11]Ap_CESANTIAS!$C$16:$M$112,11,0),0)</f>
        <v>0</v>
      </c>
      <c r="Z309" s="3">
        <f>IFERROR(VLOOKUP(B309,[10]Ap_PENSION!$C$16:$M$112,11,0)+VLOOKUP(B309,[11]Ap_PENSION!$C$16:$M$112,11,0),0)</f>
        <v>0</v>
      </c>
      <c r="AA309" s="3">
        <f>IFERROR(VLOOKUP(B309,[10]Ap_SALUD!$C$16:$M$112,11,0)+VLOOKUP(B309,[11]Ap_SALUD!$C$16:$M$112,11,0),0)</f>
        <v>0</v>
      </c>
      <c r="AB309" s="3"/>
      <c r="AC309" s="36">
        <f t="shared" si="16"/>
        <v>4852649</v>
      </c>
      <c r="AD309" s="37">
        <f t="shared" si="19"/>
        <v>29115891</v>
      </c>
      <c r="AE309" s="144" t="e">
        <f>VLOOKUP(D309,[12]REPNCT004ReporteAuxiliarContabl!$V$21:$W$1157,2,0)</f>
        <v>#N/A</v>
      </c>
      <c r="AF309" s="167" t="e">
        <f t="shared" si="18"/>
        <v>#N/A</v>
      </c>
      <c r="AG309" s="144"/>
      <c r="AI309" s="144"/>
    </row>
    <row r="310" spans="1:35" x14ac:dyDescent="0.25">
      <c r="A310" s="38">
        <v>298</v>
      </c>
      <c r="B310" s="61"/>
      <c r="C310" s="143" t="str">
        <f>VLOOKUP(D310,[8]Hoja1!$A$2:$B$1115,2,0)</f>
        <v>15189</v>
      </c>
      <c r="D310" s="31">
        <v>891801988</v>
      </c>
      <c r="E310" s="31">
        <v>218915189</v>
      </c>
      <c r="F310" s="61" t="s">
        <v>505</v>
      </c>
      <c r="G310" s="33">
        <v>0</v>
      </c>
      <c r="H310" s="33">
        <v>0</v>
      </c>
      <c r="I310" s="3">
        <v>69486112</v>
      </c>
      <c r="J310" s="3">
        <v>109044515</v>
      </c>
      <c r="K310" s="3">
        <v>0</v>
      </c>
      <c r="L310" s="3"/>
      <c r="M310" s="3"/>
      <c r="N310" s="3"/>
      <c r="O310" s="3"/>
      <c r="P310" s="34">
        <f t="shared" si="17"/>
        <v>178530627</v>
      </c>
      <c r="Q310" s="165">
        <v>137997060</v>
      </c>
      <c r="R310" s="3">
        <f>IFERROR(VLOOKUP(D310,[9]ServNOMINA!$F$16:$M$112,8,0),0)</f>
        <v>0</v>
      </c>
      <c r="S310" s="3">
        <f>IFERROR(VLOOKUP(D310,[9]ServOTROS!$F$16:$M$112,8,0),0)</f>
        <v>0</v>
      </c>
      <c r="T310" s="3">
        <f>IFERROR(VLOOKUP(D310,[9]CANCEL!$F$16:$M$48,8,0),0)</f>
        <v>0</v>
      </c>
      <c r="U310" s="3">
        <f>IFERROR(VLOOKUP(B310,[10]Aaf_PENSION!$C$16:$M$112,11,0)+VLOOKUP(B310,[11]Aaf_PENSION!$C$16:$M$112,11,0),0)</f>
        <v>0</v>
      </c>
      <c r="V310" s="3">
        <f>IFERROR(VLOOKUP(B310,[10]Aaf_SALUD!$C$16:$M$112,11,0)+VLOOKUP(B310,[11]Aaf_SALUD!$C$16:$M$112,11,0),0)</f>
        <v>0</v>
      </c>
      <c r="W310" s="3">
        <f>IFERROR(VLOOKUP(D310,[9]CALIDAD!$F$16:$M$1122,8,0),0)</f>
        <v>5790509</v>
      </c>
      <c r="X310" s="3"/>
      <c r="Y310" s="3">
        <f>IFERROR(VLOOKUP(B310,[10]Ap_CESANTIAS!$C$16:$M$112,11,0)+VLOOKUP(B310,[11]Ap_CESANTIAS!$C$16:$M$112,11,0),0)</f>
        <v>0</v>
      </c>
      <c r="Z310" s="3">
        <f>IFERROR(VLOOKUP(B310,[10]Ap_PENSION!$C$16:$M$112,11,0)+VLOOKUP(B310,[11]Ap_PENSION!$C$16:$M$112,11,0),0)</f>
        <v>0</v>
      </c>
      <c r="AA310" s="3">
        <f>IFERROR(VLOOKUP(B310,[10]Ap_SALUD!$C$16:$M$112,11,0)+VLOOKUP(B310,[11]Ap_SALUD!$C$16:$M$112,11,0),0)</f>
        <v>0</v>
      </c>
      <c r="AB310" s="3"/>
      <c r="AC310" s="36">
        <f t="shared" si="16"/>
        <v>5790509</v>
      </c>
      <c r="AD310" s="37">
        <f t="shared" si="19"/>
        <v>34743058</v>
      </c>
      <c r="AE310" s="144" t="e">
        <f>VLOOKUP(D310,[12]REPNCT004ReporteAuxiliarContabl!$V$21:$W$1157,2,0)</f>
        <v>#N/A</v>
      </c>
      <c r="AF310" s="167" t="e">
        <f t="shared" si="18"/>
        <v>#N/A</v>
      </c>
      <c r="AG310" s="144"/>
      <c r="AI310" s="144"/>
    </row>
    <row r="311" spans="1:35" x14ac:dyDescent="0.25">
      <c r="A311" s="29">
        <v>299</v>
      </c>
      <c r="B311" s="61"/>
      <c r="C311" s="143" t="str">
        <f>VLOOKUP(D311,[8]Hoja1!$A$2:$B$1115,2,0)</f>
        <v>15204</v>
      </c>
      <c r="D311" s="31">
        <v>891801932</v>
      </c>
      <c r="E311" s="31">
        <v>210415204</v>
      </c>
      <c r="F311" s="61" t="s">
        <v>506</v>
      </c>
      <c r="G311" s="33">
        <v>0</v>
      </c>
      <c r="H311" s="33">
        <v>0</v>
      </c>
      <c r="I311" s="3">
        <v>124880628</v>
      </c>
      <c r="J311" s="3">
        <v>135364447</v>
      </c>
      <c r="K311" s="3">
        <v>0</v>
      </c>
      <c r="L311" s="3"/>
      <c r="M311" s="3"/>
      <c r="N311" s="3"/>
      <c r="O311" s="3"/>
      <c r="P311" s="34">
        <f t="shared" si="17"/>
        <v>260245075</v>
      </c>
      <c r="Q311" s="165">
        <v>187398042</v>
      </c>
      <c r="R311" s="3">
        <f>IFERROR(VLOOKUP(D311,[9]ServNOMINA!$F$16:$M$112,8,0),0)</f>
        <v>0</v>
      </c>
      <c r="S311" s="3">
        <f>IFERROR(VLOOKUP(D311,[9]ServOTROS!$F$16:$M$112,8,0),0)</f>
        <v>0</v>
      </c>
      <c r="T311" s="3">
        <f>IFERROR(VLOOKUP(D311,[9]CANCEL!$F$16:$M$48,8,0),0)</f>
        <v>0</v>
      </c>
      <c r="U311" s="3">
        <f>IFERROR(VLOOKUP(B311,[10]Aaf_PENSION!$C$16:$M$112,11,0)+VLOOKUP(B311,[11]Aaf_PENSION!$C$16:$M$112,11,0),0)</f>
        <v>0</v>
      </c>
      <c r="V311" s="3">
        <f>IFERROR(VLOOKUP(B311,[10]Aaf_SALUD!$C$16:$M$112,11,0)+VLOOKUP(B311,[11]Aaf_SALUD!$C$16:$M$112,11,0),0)</f>
        <v>0</v>
      </c>
      <c r="W311" s="3">
        <f>IFERROR(VLOOKUP(D311,[9]CALIDAD!$F$16:$M$1122,8,0),0)</f>
        <v>10406719</v>
      </c>
      <c r="X311" s="3"/>
      <c r="Y311" s="3">
        <f>IFERROR(VLOOKUP(B311,[10]Ap_CESANTIAS!$C$16:$M$112,11,0)+VLOOKUP(B311,[11]Ap_CESANTIAS!$C$16:$M$112,11,0),0)</f>
        <v>0</v>
      </c>
      <c r="Z311" s="3">
        <f>IFERROR(VLOOKUP(B311,[10]Ap_PENSION!$C$16:$M$112,11,0)+VLOOKUP(B311,[11]Ap_PENSION!$C$16:$M$112,11,0),0)</f>
        <v>0</v>
      </c>
      <c r="AA311" s="3">
        <f>IFERROR(VLOOKUP(B311,[10]Ap_SALUD!$C$16:$M$112,11,0)+VLOOKUP(B311,[11]Ap_SALUD!$C$16:$M$112,11,0),0)</f>
        <v>0</v>
      </c>
      <c r="AB311" s="3"/>
      <c r="AC311" s="36">
        <f t="shared" si="16"/>
        <v>10406719</v>
      </c>
      <c r="AD311" s="37">
        <f t="shared" si="19"/>
        <v>62440314</v>
      </c>
      <c r="AE311" s="144" t="e">
        <f>VLOOKUP(D311,[12]REPNCT004ReporteAuxiliarContabl!$V$21:$W$1157,2,0)</f>
        <v>#N/A</v>
      </c>
      <c r="AF311" s="167" t="e">
        <f t="shared" si="18"/>
        <v>#N/A</v>
      </c>
      <c r="AG311" s="144"/>
      <c r="AI311" s="144"/>
    </row>
    <row r="312" spans="1:35" x14ac:dyDescent="0.25">
      <c r="A312" s="38">
        <v>300</v>
      </c>
      <c r="B312" s="61"/>
      <c r="C312" s="143" t="str">
        <f>VLOOKUP(D312,[8]Hoja1!$A$2:$B$1115,2,0)</f>
        <v>15212</v>
      </c>
      <c r="D312" s="31">
        <v>891801363</v>
      </c>
      <c r="E312" s="31">
        <v>211215212</v>
      </c>
      <c r="F312" s="61" t="s">
        <v>507</v>
      </c>
      <c r="G312" s="33">
        <v>0</v>
      </c>
      <c r="H312" s="33">
        <v>0</v>
      </c>
      <c r="I312" s="3">
        <v>38878076</v>
      </c>
      <c r="J312" s="3">
        <v>44708636</v>
      </c>
      <c r="K312" s="3">
        <v>0</v>
      </c>
      <c r="L312" s="3"/>
      <c r="M312" s="3"/>
      <c r="N312" s="3"/>
      <c r="O312" s="3"/>
      <c r="P312" s="34">
        <f t="shared" si="17"/>
        <v>83586712</v>
      </c>
      <c r="Q312" s="165">
        <v>60907836</v>
      </c>
      <c r="R312" s="3">
        <f>IFERROR(VLOOKUP(D312,[9]ServNOMINA!$F$16:$M$112,8,0),0)</f>
        <v>0</v>
      </c>
      <c r="S312" s="3">
        <f>IFERROR(VLOOKUP(D312,[9]ServOTROS!$F$16:$M$112,8,0),0)</f>
        <v>0</v>
      </c>
      <c r="T312" s="3">
        <f>IFERROR(VLOOKUP(D312,[9]CANCEL!$F$16:$M$48,8,0),0)</f>
        <v>0</v>
      </c>
      <c r="U312" s="3">
        <f>IFERROR(VLOOKUP(B312,[10]Aaf_PENSION!$C$16:$M$112,11,0)+VLOOKUP(B312,[11]Aaf_PENSION!$C$16:$M$112,11,0),0)</f>
        <v>0</v>
      </c>
      <c r="V312" s="3">
        <f>IFERROR(VLOOKUP(B312,[10]Aaf_SALUD!$C$16:$M$112,11,0)+VLOOKUP(B312,[11]Aaf_SALUD!$C$16:$M$112,11,0),0)</f>
        <v>0</v>
      </c>
      <c r="W312" s="3">
        <f>IFERROR(VLOOKUP(D312,[9]CALIDAD!$F$16:$M$1122,8,0),0)</f>
        <v>3239840</v>
      </c>
      <c r="X312" s="3"/>
      <c r="Y312" s="3">
        <f>IFERROR(VLOOKUP(B312,[10]Ap_CESANTIAS!$C$16:$M$112,11,0)+VLOOKUP(B312,[11]Ap_CESANTIAS!$C$16:$M$112,11,0),0)</f>
        <v>0</v>
      </c>
      <c r="Z312" s="3">
        <f>IFERROR(VLOOKUP(B312,[10]Ap_PENSION!$C$16:$M$112,11,0)+VLOOKUP(B312,[11]Ap_PENSION!$C$16:$M$112,11,0),0)</f>
        <v>0</v>
      </c>
      <c r="AA312" s="3">
        <f>IFERROR(VLOOKUP(B312,[10]Ap_SALUD!$C$16:$M$112,11,0)+VLOOKUP(B312,[11]Ap_SALUD!$C$16:$M$112,11,0),0)</f>
        <v>0</v>
      </c>
      <c r="AB312" s="3"/>
      <c r="AC312" s="36">
        <f t="shared" si="16"/>
        <v>3239840</v>
      </c>
      <c r="AD312" s="37">
        <f t="shared" si="19"/>
        <v>19439036</v>
      </c>
      <c r="AE312" s="144" t="e">
        <f>VLOOKUP(D312,[12]REPNCT004ReporteAuxiliarContabl!$V$21:$W$1157,2,0)</f>
        <v>#N/A</v>
      </c>
      <c r="AF312" s="167" t="e">
        <f t="shared" si="18"/>
        <v>#N/A</v>
      </c>
      <c r="AG312" s="144"/>
      <c r="AI312" s="144"/>
    </row>
    <row r="313" spans="1:35" x14ac:dyDescent="0.25">
      <c r="A313" s="29">
        <v>301</v>
      </c>
      <c r="B313" s="61"/>
      <c r="C313" s="143" t="str">
        <f>VLOOKUP(D313,[8]Hoja1!$A$2:$B$1115,2,0)</f>
        <v>15215</v>
      </c>
      <c r="D313" s="31">
        <v>891855748</v>
      </c>
      <c r="E313" s="31">
        <v>211515215</v>
      </c>
      <c r="F313" s="61" t="s">
        <v>508</v>
      </c>
      <c r="G313" s="33">
        <v>0</v>
      </c>
      <c r="H313" s="33">
        <v>0</v>
      </c>
      <c r="I313" s="3">
        <v>40980943</v>
      </c>
      <c r="J313" s="3">
        <v>41280569</v>
      </c>
      <c r="K313" s="3">
        <v>0</v>
      </c>
      <c r="L313" s="3"/>
      <c r="M313" s="3"/>
      <c r="N313" s="3"/>
      <c r="O313" s="3"/>
      <c r="P313" s="34">
        <f t="shared" si="17"/>
        <v>82261512</v>
      </c>
      <c r="Q313" s="165">
        <v>58355964</v>
      </c>
      <c r="R313" s="3">
        <f>IFERROR(VLOOKUP(D313,[9]ServNOMINA!$F$16:$M$112,8,0),0)</f>
        <v>0</v>
      </c>
      <c r="S313" s="3">
        <f>IFERROR(VLOOKUP(D313,[9]ServOTROS!$F$16:$M$112,8,0),0)</f>
        <v>0</v>
      </c>
      <c r="T313" s="3">
        <f>IFERROR(VLOOKUP(D313,[9]CANCEL!$F$16:$M$48,8,0),0)</f>
        <v>0</v>
      </c>
      <c r="U313" s="3">
        <f>IFERROR(VLOOKUP(B313,[10]Aaf_PENSION!$C$16:$M$112,11,0)+VLOOKUP(B313,[11]Aaf_PENSION!$C$16:$M$112,11,0),0)</f>
        <v>0</v>
      </c>
      <c r="V313" s="3">
        <f>IFERROR(VLOOKUP(B313,[10]Aaf_SALUD!$C$16:$M$112,11,0)+VLOOKUP(B313,[11]Aaf_SALUD!$C$16:$M$112,11,0),0)</f>
        <v>0</v>
      </c>
      <c r="W313" s="3">
        <f>IFERROR(VLOOKUP(D313,[9]CALIDAD!$F$16:$M$1122,8,0),0)</f>
        <v>3415079</v>
      </c>
      <c r="X313" s="3"/>
      <c r="Y313" s="3">
        <f>IFERROR(VLOOKUP(B313,[10]Ap_CESANTIAS!$C$16:$M$112,11,0)+VLOOKUP(B313,[11]Ap_CESANTIAS!$C$16:$M$112,11,0),0)</f>
        <v>0</v>
      </c>
      <c r="Z313" s="3">
        <f>IFERROR(VLOOKUP(B313,[10]Ap_PENSION!$C$16:$M$112,11,0)+VLOOKUP(B313,[11]Ap_PENSION!$C$16:$M$112,11,0),0)</f>
        <v>0</v>
      </c>
      <c r="AA313" s="3">
        <f>IFERROR(VLOOKUP(B313,[10]Ap_SALUD!$C$16:$M$112,11,0)+VLOOKUP(B313,[11]Ap_SALUD!$C$16:$M$112,11,0),0)</f>
        <v>0</v>
      </c>
      <c r="AB313" s="3"/>
      <c r="AC313" s="36">
        <f t="shared" si="16"/>
        <v>3415079</v>
      </c>
      <c r="AD313" s="37">
        <f t="shared" si="19"/>
        <v>20490469</v>
      </c>
      <c r="AE313" s="144" t="e">
        <f>VLOOKUP(D313,[12]REPNCT004ReporteAuxiliarContabl!$V$21:$W$1157,2,0)</f>
        <v>#N/A</v>
      </c>
      <c r="AF313" s="167" t="e">
        <f t="shared" si="18"/>
        <v>#N/A</v>
      </c>
      <c r="AG313" s="144"/>
      <c r="AI313" s="144"/>
    </row>
    <row r="314" spans="1:35" x14ac:dyDescent="0.25">
      <c r="A314" s="38">
        <v>302</v>
      </c>
      <c r="B314" s="61"/>
      <c r="C314" s="143" t="str">
        <f>VLOOKUP(D314,[8]Hoja1!$A$2:$B$1115,2,0)</f>
        <v>15218</v>
      </c>
      <c r="D314" s="31">
        <v>891857920</v>
      </c>
      <c r="E314" s="31">
        <v>211815218</v>
      </c>
      <c r="F314" s="61" t="s">
        <v>509</v>
      </c>
      <c r="G314" s="33">
        <v>0</v>
      </c>
      <c r="H314" s="33">
        <v>0</v>
      </c>
      <c r="I314" s="3">
        <v>53995752</v>
      </c>
      <c r="J314" s="3">
        <v>53843333</v>
      </c>
      <c r="K314" s="3">
        <v>0</v>
      </c>
      <c r="L314" s="3"/>
      <c r="M314" s="3"/>
      <c r="N314" s="3"/>
      <c r="O314" s="3"/>
      <c r="P314" s="34">
        <f t="shared" si="17"/>
        <v>107839085</v>
      </c>
      <c r="Q314" s="165">
        <v>76341563</v>
      </c>
      <c r="R314" s="3">
        <f>IFERROR(VLOOKUP(D314,[9]ServNOMINA!$F$16:$M$112,8,0),0)</f>
        <v>0</v>
      </c>
      <c r="S314" s="3">
        <f>IFERROR(VLOOKUP(D314,[9]ServOTROS!$F$16:$M$112,8,0),0)</f>
        <v>0</v>
      </c>
      <c r="T314" s="3">
        <f>IFERROR(VLOOKUP(D314,[9]CANCEL!$F$16:$M$48,8,0),0)</f>
        <v>0</v>
      </c>
      <c r="U314" s="3">
        <f>IFERROR(VLOOKUP(B314,[10]Aaf_PENSION!$C$16:$M$112,11,0)+VLOOKUP(B314,[11]Aaf_PENSION!$C$16:$M$112,11,0),0)</f>
        <v>0</v>
      </c>
      <c r="V314" s="3">
        <f>IFERROR(VLOOKUP(B314,[10]Aaf_SALUD!$C$16:$M$112,11,0)+VLOOKUP(B314,[11]Aaf_SALUD!$C$16:$M$112,11,0),0)</f>
        <v>0</v>
      </c>
      <c r="W314" s="3">
        <f>IFERROR(VLOOKUP(D314,[9]CALIDAD!$F$16:$M$1122,8,0),0)</f>
        <v>4499646</v>
      </c>
      <c r="X314" s="3"/>
      <c r="Y314" s="3">
        <f>IFERROR(VLOOKUP(B314,[10]Ap_CESANTIAS!$C$16:$M$112,11,0)+VLOOKUP(B314,[11]Ap_CESANTIAS!$C$16:$M$112,11,0),0)</f>
        <v>0</v>
      </c>
      <c r="Z314" s="3">
        <f>IFERROR(VLOOKUP(B314,[10]Ap_PENSION!$C$16:$M$112,11,0)+VLOOKUP(B314,[11]Ap_PENSION!$C$16:$M$112,11,0),0)</f>
        <v>0</v>
      </c>
      <c r="AA314" s="3">
        <f>IFERROR(VLOOKUP(B314,[10]Ap_SALUD!$C$16:$M$112,11,0)+VLOOKUP(B314,[11]Ap_SALUD!$C$16:$M$112,11,0),0)</f>
        <v>0</v>
      </c>
      <c r="AB314" s="3"/>
      <c r="AC314" s="36">
        <f t="shared" si="16"/>
        <v>4499646</v>
      </c>
      <c r="AD314" s="37">
        <f t="shared" si="19"/>
        <v>26997876</v>
      </c>
      <c r="AE314" s="144" t="e">
        <f>VLOOKUP(D314,[12]REPNCT004ReporteAuxiliarContabl!$V$21:$W$1157,2,0)</f>
        <v>#N/A</v>
      </c>
      <c r="AF314" s="167" t="e">
        <f t="shared" si="18"/>
        <v>#N/A</v>
      </c>
      <c r="AG314" s="144"/>
      <c r="AI314" s="144"/>
    </row>
    <row r="315" spans="1:35" x14ac:dyDescent="0.25">
      <c r="A315" s="29">
        <v>303</v>
      </c>
      <c r="B315" s="61"/>
      <c r="C315" s="143" t="str">
        <f>VLOOKUP(D315,[8]Hoja1!$A$2:$B$1115,2,0)</f>
        <v>15223</v>
      </c>
      <c r="D315" s="31">
        <v>800099196</v>
      </c>
      <c r="E315" s="31">
        <v>212315223</v>
      </c>
      <c r="F315" s="61" t="s">
        <v>510</v>
      </c>
      <c r="G315" s="33">
        <v>0</v>
      </c>
      <c r="H315" s="33">
        <v>0</v>
      </c>
      <c r="I315" s="3">
        <v>345454236</v>
      </c>
      <c r="J315" s="3">
        <v>258008253</v>
      </c>
      <c r="K315" s="3">
        <v>0</v>
      </c>
      <c r="L315" s="3"/>
      <c r="M315" s="3"/>
      <c r="N315" s="3"/>
      <c r="O315" s="3"/>
      <c r="P315" s="34">
        <f t="shared" si="17"/>
        <v>603462489</v>
      </c>
      <c r="Q315" s="165">
        <v>401947518</v>
      </c>
      <c r="R315" s="3">
        <f>IFERROR(VLOOKUP(D315,[9]ServNOMINA!$F$16:$M$112,8,0),0)</f>
        <v>0</v>
      </c>
      <c r="S315" s="3">
        <f>IFERROR(VLOOKUP(D315,[9]ServOTROS!$F$16:$M$112,8,0),0)</f>
        <v>0</v>
      </c>
      <c r="T315" s="3">
        <f>IFERROR(VLOOKUP(D315,[9]CANCEL!$F$16:$M$48,8,0),0)</f>
        <v>0</v>
      </c>
      <c r="U315" s="3">
        <f>IFERROR(VLOOKUP(B315,[10]Aaf_PENSION!$C$16:$M$112,11,0)+VLOOKUP(B315,[11]Aaf_PENSION!$C$16:$M$112,11,0),0)</f>
        <v>0</v>
      </c>
      <c r="V315" s="3">
        <f>IFERROR(VLOOKUP(B315,[10]Aaf_SALUD!$C$16:$M$112,11,0)+VLOOKUP(B315,[11]Aaf_SALUD!$C$16:$M$112,11,0),0)</f>
        <v>0</v>
      </c>
      <c r="W315" s="3">
        <f>IFERROR(VLOOKUP(D315,[9]CALIDAD!$F$16:$M$1122,8,0),0)</f>
        <v>28787853</v>
      </c>
      <c r="X315" s="3"/>
      <c r="Y315" s="3">
        <f>IFERROR(VLOOKUP(B315,[10]Ap_CESANTIAS!$C$16:$M$112,11,0)+VLOOKUP(B315,[11]Ap_CESANTIAS!$C$16:$M$112,11,0),0)</f>
        <v>0</v>
      </c>
      <c r="Z315" s="3">
        <f>IFERROR(VLOOKUP(B315,[10]Ap_PENSION!$C$16:$M$112,11,0)+VLOOKUP(B315,[11]Ap_PENSION!$C$16:$M$112,11,0),0)</f>
        <v>0</v>
      </c>
      <c r="AA315" s="3">
        <f>IFERROR(VLOOKUP(B315,[10]Ap_SALUD!$C$16:$M$112,11,0)+VLOOKUP(B315,[11]Ap_SALUD!$C$16:$M$112,11,0),0)</f>
        <v>0</v>
      </c>
      <c r="AB315" s="3"/>
      <c r="AC315" s="36">
        <f t="shared" si="16"/>
        <v>28787853</v>
      </c>
      <c r="AD315" s="37">
        <f t="shared" si="19"/>
        <v>172727118</v>
      </c>
      <c r="AE315" s="144" t="e">
        <f>VLOOKUP(D315,[12]REPNCT004ReporteAuxiliarContabl!$V$21:$W$1157,2,0)</f>
        <v>#N/A</v>
      </c>
      <c r="AF315" s="167" t="e">
        <f t="shared" si="18"/>
        <v>#N/A</v>
      </c>
      <c r="AG315" s="144"/>
      <c r="AI315" s="144"/>
    </row>
    <row r="316" spans="1:35" x14ac:dyDescent="0.25">
      <c r="A316" s="38">
        <v>304</v>
      </c>
      <c r="B316" s="61"/>
      <c r="C316" s="143" t="str">
        <f>VLOOKUP(D316,[8]Hoja1!$A$2:$B$1115,2,0)</f>
        <v>15224</v>
      </c>
      <c r="D316" s="31">
        <v>891802089</v>
      </c>
      <c r="E316" s="31">
        <v>212415224</v>
      </c>
      <c r="F316" s="61" t="s">
        <v>511</v>
      </c>
      <c r="G316" s="33">
        <v>0</v>
      </c>
      <c r="H316" s="33">
        <v>0</v>
      </c>
      <c r="I316" s="3">
        <v>65873479</v>
      </c>
      <c r="J316" s="3">
        <v>77760338</v>
      </c>
      <c r="K316" s="3">
        <v>0</v>
      </c>
      <c r="L316" s="3"/>
      <c r="M316" s="3"/>
      <c r="N316" s="3"/>
      <c r="O316" s="3"/>
      <c r="P316" s="34">
        <f t="shared" si="17"/>
        <v>143633817</v>
      </c>
      <c r="Q316" s="165">
        <v>105207623</v>
      </c>
      <c r="R316" s="3">
        <f>IFERROR(VLOOKUP(D316,[9]ServNOMINA!$F$16:$M$112,8,0),0)</f>
        <v>0</v>
      </c>
      <c r="S316" s="3">
        <f>IFERROR(VLOOKUP(D316,[9]ServOTROS!$F$16:$M$112,8,0),0)</f>
        <v>0</v>
      </c>
      <c r="T316" s="3">
        <f>IFERROR(VLOOKUP(D316,[9]CANCEL!$F$16:$M$48,8,0),0)</f>
        <v>0</v>
      </c>
      <c r="U316" s="3">
        <f>IFERROR(VLOOKUP(B316,[10]Aaf_PENSION!$C$16:$M$112,11,0)+VLOOKUP(B316,[11]Aaf_PENSION!$C$16:$M$112,11,0),0)</f>
        <v>0</v>
      </c>
      <c r="V316" s="3">
        <f>IFERROR(VLOOKUP(B316,[10]Aaf_SALUD!$C$16:$M$112,11,0)+VLOOKUP(B316,[11]Aaf_SALUD!$C$16:$M$112,11,0),0)</f>
        <v>0</v>
      </c>
      <c r="W316" s="3">
        <f>IFERROR(VLOOKUP(D316,[9]CALIDAD!$F$16:$M$1122,8,0),0)</f>
        <v>5489457</v>
      </c>
      <c r="X316" s="3"/>
      <c r="Y316" s="3">
        <f>IFERROR(VLOOKUP(B316,[10]Ap_CESANTIAS!$C$16:$M$112,11,0)+VLOOKUP(B316,[11]Ap_CESANTIAS!$C$16:$M$112,11,0),0)</f>
        <v>0</v>
      </c>
      <c r="Z316" s="3">
        <f>IFERROR(VLOOKUP(B316,[10]Ap_PENSION!$C$16:$M$112,11,0)+VLOOKUP(B316,[11]Ap_PENSION!$C$16:$M$112,11,0),0)</f>
        <v>0</v>
      </c>
      <c r="AA316" s="3">
        <f>IFERROR(VLOOKUP(B316,[10]Ap_SALUD!$C$16:$M$112,11,0)+VLOOKUP(B316,[11]Ap_SALUD!$C$16:$M$112,11,0),0)</f>
        <v>0</v>
      </c>
      <c r="AB316" s="3"/>
      <c r="AC316" s="36">
        <f t="shared" si="16"/>
        <v>5489457</v>
      </c>
      <c r="AD316" s="37">
        <f t="shared" si="19"/>
        <v>32936737</v>
      </c>
      <c r="AE316" s="144" t="e">
        <f>VLOOKUP(D316,[12]REPNCT004ReporteAuxiliarContabl!$V$21:$W$1157,2,0)</f>
        <v>#N/A</v>
      </c>
      <c r="AF316" s="167" t="e">
        <f t="shared" si="18"/>
        <v>#N/A</v>
      </c>
      <c r="AG316" s="144"/>
      <c r="AI316" s="144"/>
    </row>
    <row r="317" spans="1:35" x14ac:dyDescent="0.25">
      <c r="A317" s="29">
        <v>305</v>
      </c>
      <c r="B317" s="61"/>
      <c r="C317" s="143" t="str">
        <f>VLOOKUP(D317,[8]Hoja1!$A$2:$B$1115,2,0)</f>
        <v>15226</v>
      </c>
      <c r="D317" s="31">
        <v>891855769</v>
      </c>
      <c r="E317" s="31">
        <v>212615226</v>
      </c>
      <c r="F317" s="61" t="s">
        <v>512</v>
      </c>
      <c r="G317" s="33">
        <v>0</v>
      </c>
      <c r="H317" s="33">
        <v>0</v>
      </c>
      <c r="I317" s="3">
        <v>27415645</v>
      </c>
      <c r="J317" s="3">
        <v>36867708</v>
      </c>
      <c r="K317" s="3">
        <v>0</v>
      </c>
      <c r="L317" s="3"/>
      <c r="M317" s="3"/>
      <c r="N317" s="3"/>
      <c r="O317" s="3"/>
      <c r="P317" s="34">
        <f t="shared" si="17"/>
        <v>64283353</v>
      </c>
      <c r="Q317" s="165">
        <v>48290893</v>
      </c>
      <c r="R317" s="3">
        <f>IFERROR(VLOOKUP(D317,[9]ServNOMINA!$F$16:$M$112,8,0),0)</f>
        <v>0</v>
      </c>
      <c r="S317" s="3">
        <f>IFERROR(VLOOKUP(D317,[9]ServOTROS!$F$16:$M$112,8,0),0)</f>
        <v>0</v>
      </c>
      <c r="T317" s="3">
        <f>IFERROR(VLOOKUP(D317,[9]CANCEL!$F$16:$M$48,8,0),0)</f>
        <v>0</v>
      </c>
      <c r="U317" s="3">
        <f>IFERROR(VLOOKUP(B317,[10]Aaf_PENSION!$C$16:$M$112,11,0)+VLOOKUP(B317,[11]Aaf_PENSION!$C$16:$M$112,11,0),0)</f>
        <v>0</v>
      </c>
      <c r="V317" s="3">
        <f>IFERROR(VLOOKUP(B317,[10]Aaf_SALUD!$C$16:$M$112,11,0)+VLOOKUP(B317,[11]Aaf_SALUD!$C$16:$M$112,11,0),0)</f>
        <v>0</v>
      </c>
      <c r="W317" s="3">
        <f>IFERROR(VLOOKUP(D317,[9]CALIDAD!$F$16:$M$1122,8,0),0)</f>
        <v>2284637</v>
      </c>
      <c r="X317" s="3"/>
      <c r="Y317" s="3">
        <f>IFERROR(VLOOKUP(B317,[10]Ap_CESANTIAS!$C$16:$M$112,11,0)+VLOOKUP(B317,[11]Ap_CESANTIAS!$C$16:$M$112,11,0),0)</f>
        <v>0</v>
      </c>
      <c r="Z317" s="3">
        <f>IFERROR(VLOOKUP(B317,[10]Ap_PENSION!$C$16:$M$112,11,0)+VLOOKUP(B317,[11]Ap_PENSION!$C$16:$M$112,11,0),0)</f>
        <v>0</v>
      </c>
      <c r="AA317" s="3">
        <f>IFERROR(VLOOKUP(B317,[10]Ap_SALUD!$C$16:$M$112,11,0)+VLOOKUP(B317,[11]Ap_SALUD!$C$16:$M$112,11,0),0)</f>
        <v>0</v>
      </c>
      <c r="AB317" s="3"/>
      <c r="AC317" s="36">
        <f t="shared" si="16"/>
        <v>2284637</v>
      </c>
      <c r="AD317" s="37">
        <f t="shared" si="19"/>
        <v>13707823</v>
      </c>
      <c r="AE317" s="144" t="e">
        <f>VLOOKUP(D317,[12]REPNCT004ReporteAuxiliarContabl!$V$21:$W$1157,2,0)</f>
        <v>#N/A</v>
      </c>
      <c r="AF317" s="167" t="e">
        <f t="shared" si="18"/>
        <v>#N/A</v>
      </c>
      <c r="AG317" s="144"/>
      <c r="AI317" s="144"/>
    </row>
    <row r="318" spans="1:35" x14ac:dyDescent="0.25">
      <c r="A318" s="38">
        <v>306</v>
      </c>
      <c r="B318" s="61"/>
      <c r="C318" s="143" t="str">
        <f>VLOOKUP(D318,[8]Hoja1!$A$2:$B$1115,2,0)</f>
        <v>15232</v>
      </c>
      <c r="D318" s="31">
        <v>800099723</v>
      </c>
      <c r="E318" s="31">
        <v>213215232</v>
      </c>
      <c r="F318" s="61" t="s">
        <v>513</v>
      </c>
      <c r="G318" s="33">
        <v>0</v>
      </c>
      <c r="H318" s="33">
        <v>0</v>
      </c>
      <c r="I318" s="3">
        <v>62507672</v>
      </c>
      <c r="J318" s="3">
        <v>70654664</v>
      </c>
      <c r="K318" s="3">
        <v>0</v>
      </c>
      <c r="L318" s="3"/>
      <c r="M318" s="3"/>
      <c r="N318" s="3"/>
      <c r="O318" s="3"/>
      <c r="P318" s="34">
        <f t="shared" si="17"/>
        <v>133162336</v>
      </c>
      <c r="Q318" s="165">
        <v>96699529</v>
      </c>
      <c r="R318" s="3">
        <f>IFERROR(VLOOKUP(D318,[9]ServNOMINA!$F$16:$M$112,8,0),0)</f>
        <v>0</v>
      </c>
      <c r="S318" s="3">
        <f>IFERROR(VLOOKUP(D318,[9]ServOTROS!$F$16:$M$112,8,0),0)</f>
        <v>0</v>
      </c>
      <c r="T318" s="3">
        <f>IFERROR(VLOOKUP(D318,[9]CANCEL!$F$16:$M$48,8,0),0)</f>
        <v>0</v>
      </c>
      <c r="U318" s="3">
        <f>IFERROR(VLOOKUP(B318,[10]Aaf_PENSION!$C$16:$M$112,11,0)+VLOOKUP(B318,[11]Aaf_PENSION!$C$16:$M$112,11,0),0)</f>
        <v>0</v>
      </c>
      <c r="V318" s="3">
        <f>IFERROR(VLOOKUP(B318,[10]Aaf_SALUD!$C$16:$M$112,11,0)+VLOOKUP(B318,[11]Aaf_SALUD!$C$16:$M$112,11,0),0)</f>
        <v>0</v>
      </c>
      <c r="W318" s="3">
        <f>IFERROR(VLOOKUP(D318,[9]CALIDAD!$F$16:$M$1122,8,0),0)</f>
        <v>5208973</v>
      </c>
      <c r="X318" s="3"/>
      <c r="Y318" s="3">
        <f>IFERROR(VLOOKUP(B318,[10]Ap_CESANTIAS!$C$16:$M$112,11,0)+VLOOKUP(B318,[11]Ap_CESANTIAS!$C$16:$M$112,11,0),0)</f>
        <v>0</v>
      </c>
      <c r="Z318" s="3">
        <f>IFERROR(VLOOKUP(B318,[10]Ap_PENSION!$C$16:$M$112,11,0)+VLOOKUP(B318,[11]Ap_PENSION!$C$16:$M$112,11,0),0)</f>
        <v>0</v>
      </c>
      <c r="AA318" s="3">
        <f>IFERROR(VLOOKUP(B318,[10]Ap_SALUD!$C$16:$M$112,11,0)+VLOOKUP(B318,[11]Ap_SALUD!$C$16:$M$112,11,0),0)</f>
        <v>0</v>
      </c>
      <c r="AB318" s="3"/>
      <c r="AC318" s="36">
        <f t="shared" si="16"/>
        <v>5208973</v>
      </c>
      <c r="AD318" s="37">
        <f t="shared" si="19"/>
        <v>31253834</v>
      </c>
      <c r="AE318" s="144" t="e">
        <f>VLOOKUP(D318,[12]REPNCT004ReporteAuxiliarContabl!$V$21:$W$1157,2,0)</f>
        <v>#N/A</v>
      </c>
      <c r="AF318" s="167" t="e">
        <f t="shared" si="18"/>
        <v>#N/A</v>
      </c>
      <c r="AG318" s="144"/>
      <c r="AI318" s="144"/>
    </row>
    <row r="319" spans="1:35" x14ac:dyDescent="0.25">
      <c r="A319" s="29">
        <v>307</v>
      </c>
      <c r="B319" s="61"/>
      <c r="C319" s="143" t="str">
        <f>VLOOKUP(D319,[8]Hoja1!$A$2:$B$1115,2,0)</f>
        <v>15236</v>
      </c>
      <c r="D319" s="31">
        <v>800131177</v>
      </c>
      <c r="E319" s="31">
        <v>213615236</v>
      </c>
      <c r="F319" s="61" t="s">
        <v>514</v>
      </c>
      <c r="G319" s="33">
        <v>0</v>
      </c>
      <c r="H319" s="33">
        <v>0</v>
      </c>
      <c r="I319" s="3">
        <v>29158922</v>
      </c>
      <c r="J319" s="3">
        <v>39572677</v>
      </c>
      <c r="K319" s="3">
        <v>0</v>
      </c>
      <c r="L319" s="3"/>
      <c r="M319" s="3"/>
      <c r="N319" s="3"/>
      <c r="O319" s="3"/>
      <c r="P319" s="34">
        <f t="shared" si="17"/>
        <v>68731599</v>
      </c>
      <c r="Q319" s="165">
        <v>51722227</v>
      </c>
      <c r="R319" s="3">
        <f>IFERROR(VLOOKUP(D319,[9]ServNOMINA!$F$16:$M$112,8,0),0)</f>
        <v>0</v>
      </c>
      <c r="S319" s="3">
        <f>IFERROR(VLOOKUP(D319,[9]ServOTROS!$F$16:$M$112,8,0),0)</f>
        <v>0</v>
      </c>
      <c r="T319" s="3">
        <f>IFERROR(VLOOKUP(D319,[9]CANCEL!$F$16:$M$48,8,0),0)</f>
        <v>0</v>
      </c>
      <c r="U319" s="3">
        <f>IFERROR(VLOOKUP(B319,[10]Aaf_PENSION!$C$16:$M$112,11,0)+VLOOKUP(B319,[11]Aaf_PENSION!$C$16:$M$112,11,0),0)</f>
        <v>0</v>
      </c>
      <c r="V319" s="3">
        <f>IFERROR(VLOOKUP(B319,[10]Aaf_SALUD!$C$16:$M$112,11,0)+VLOOKUP(B319,[11]Aaf_SALUD!$C$16:$M$112,11,0),0)</f>
        <v>0</v>
      </c>
      <c r="W319" s="3">
        <f>IFERROR(VLOOKUP(D319,[9]CALIDAD!$F$16:$M$1122,8,0),0)</f>
        <v>2429910</v>
      </c>
      <c r="X319" s="3"/>
      <c r="Y319" s="3">
        <f>IFERROR(VLOOKUP(B319,[10]Ap_CESANTIAS!$C$16:$M$112,11,0)+VLOOKUP(B319,[11]Ap_CESANTIAS!$C$16:$M$112,11,0),0)</f>
        <v>0</v>
      </c>
      <c r="Z319" s="3">
        <f>IFERROR(VLOOKUP(B319,[10]Ap_PENSION!$C$16:$M$112,11,0)+VLOOKUP(B319,[11]Ap_PENSION!$C$16:$M$112,11,0),0)</f>
        <v>0</v>
      </c>
      <c r="AA319" s="3">
        <f>IFERROR(VLOOKUP(B319,[10]Ap_SALUD!$C$16:$M$112,11,0)+VLOOKUP(B319,[11]Ap_SALUD!$C$16:$M$112,11,0),0)</f>
        <v>0</v>
      </c>
      <c r="AB319" s="3"/>
      <c r="AC319" s="36">
        <f t="shared" si="16"/>
        <v>2429910</v>
      </c>
      <c r="AD319" s="37">
        <f t="shared" si="19"/>
        <v>14579462</v>
      </c>
      <c r="AE319" s="144" t="e">
        <f>VLOOKUP(D319,[12]REPNCT004ReporteAuxiliarContabl!$V$21:$W$1157,2,0)</f>
        <v>#N/A</v>
      </c>
      <c r="AF319" s="167" t="e">
        <f t="shared" si="18"/>
        <v>#N/A</v>
      </c>
      <c r="AG319" s="144"/>
      <c r="AI319" s="144"/>
    </row>
    <row r="320" spans="1:35" x14ac:dyDescent="0.25">
      <c r="A320" s="38">
        <v>308</v>
      </c>
      <c r="B320" s="61"/>
      <c r="C320" s="143" t="str">
        <f>VLOOKUP(D320,[8]Hoja1!$A$2:$B$1115,2,0)</f>
        <v>15244</v>
      </c>
      <c r="D320" s="31">
        <v>891857844</v>
      </c>
      <c r="E320" s="31">
        <v>214415244</v>
      </c>
      <c r="F320" s="61" t="s">
        <v>515</v>
      </c>
      <c r="G320" s="33">
        <v>0</v>
      </c>
      <c r="H320" s="33">
        <v>0</v>
      </c>
      <c r="I320" s="3">
        <v>94982432</v>
      </c>
      <c r="J320" s="3">
        <v>95259974</v>
      </c>
      <c r="K320" s="3">
        <v>0</v>
      </c>
      <c r="L320" s="3"/>
      <c r="M320" s="3"/>
      <c r="N320" s="3"/>
      <c r="O320" s="3"/>
      <c r="P320" s="34">
        <f t="shared" si="17"/>
        <v>190242406</v>
      </c>
      <c r="Q320" s="165">
        <v>134835989</v>
      </c>
      <c r="R320" s="3">
        <f>IFERROR(VLOOKUP(D320,[9]ServNOMINA!$F$16:$M$112,8,0),0)</f>
        <v>0</v>
      </c>
      <c r="S320" s="3">
        <f>IFERROR(VLOOKUP(D320,[9]ServOTROS!$F$16:$M$112,8,0),0)</f>
        <v>0</v>
      </c>
      <c r="T320" s="3">
        <f>IFERROR(VLOOKUP(D320,[9]CANCEL!$F$16:$M$48,8,0),0)</f>
        <v>0</v>
      </c>
      <c r="U320" s="3">
        <f>IFERROR(VLOOKUP(B320,[10]Aaf_PENSION!$C$16:$M$112,11,0)+VLOOKUP(B320,[11]Aaf_PENSION!$C$16:$M$112,11,0),0)</f>
        <v>0</v>
      </c>
      <c r="V320" s="3">
        <f>IFERROR(VLOOKUP(B320,[10]Aaf_SALUD!$C$16:$M$112,11,0)+VLOOKUP(B320,[11]Aaf_SALUD!$C$16:$M$112,11,0),0)</f>
        <v>0</v>
      </c>
      <c r="W320" s="3">
        <f>IFERROR(VLOOKUP(D320,[9]CALIDAD!$F$16:$M$1122,8,0),0)</f>
        <v>7915203</v>
      </c>
      <c r="X320" s="3"/>
      <c r="Y320" s="3">
        <f>IFERROR(VLOOKUP(B320,[10]Ap_CESANTIAS!$C$16:$M$112,11,0)+VLOOKUP(B320,[11]Ap_CESANTIAS!$C$16:$M$112,11,0),0)</f>
        <v>0</v>
      </c>
      <c r="Z320" s="3">
        <f>IFERROR(VLOOKUP(B320,[10]Ap_PENSION!$C$16:$M$112,11,0)+VLOOKUP(B320,[11]Ap_PENSION!$C$16:$M$112,11,0),0)</f>
        <v>0</v>
      </c>
      <c r="AA320" s="3">
        <f>IFERROR(VLOOKUP(B320,[10]Ap_SALUD!$C$16:$M$112,11,0)+VLOOKUP(B320,[11]Ap_SALUD!$C$16:$M$112,11,0),0)</f>
        <v>0</v>
      </c>
      <c r="AB320" s="3"/>
      <c r="AC320" s="36">
        <f t="shared" si="16"/>
        <v>7915203</v>
      </c>
      <c r="AD320" s="37">
        <f t="shared" si="19"/>
        <v>47491214</v>
      </c>
      <c r="AE320" s="144" t="e">
        <f>VLOOKUP(D320,[12]REPNCT004ReporteAuxiliarContabl!$V$21:$W$1157,2,0)</f>
        <v>#N/A</v>
      </c>
      <c r="AF320" s="167" t="e">
        <f t="shared" si="18"/>
        <v>#N/A</v>
      </c>
      <c r="AG320" s="144"/>
      <c r="AI320" s="144"/>
    </row>
    <row r="321" spans="1:35" x14ac:dyDescent="0.25">
      <c r="A321" s="29">
        <v>309</v>
      </c>
      <c r="B321" s="61"/>
      <c r="C321" s="143" t="str">
        <f>VLOOKUP(D321,[8]Hoja1!$A$2:$B$1115,2,0)</f>
        <v>15248</v>
      </c>
      <c r="D321" s="31">
        <v>800031073</v>
      </c>
      <c r="E321" s="31">
        <v>214815248</v>
      </c>
      <c r="F321" s="61" t="s">
        <v>516</v>
      </c>
      <c r="G321" s="33">
        <v>0</v>
      </c>
      <c r="H321" s="33">
        <v>0</v>
      </c>
      <c r="I321" s="3">
        <v>41325231</v>
      </c>
      <c r="J321" s="3">
        <v>53428618</v>
      </c>
      <c r="K321" s="3">
        <v>0</v>
      </c>
      <c r="L321" s="3"/>
      <c r="M321" s="3"/>
      <c r="N321" s="3"/>
      <c r="O321" s="3"/>
      <c r="P321" s="34">
        <f t="shared" si="17"/>
        <v>94753849</v>
      </c>
      <c r="Q321" s="165">
        <v>70647463</v>
      </c>
      <c r="R321" s="3">
        <f>IFERROR(VLOOKUP(D321,[9]ServNOMINA!$F$16:$M$112,8,0),0)</f>
        <v>0</v>
      </c>
      <c r="S321" s="3">
        <f>IFERROR(VLOOKUP(D321,[9]ServOTROS!$F$16:$M$112,8,0),0)</f>
        <v>0</v>
      </c>
      <c r="T321" s="3">
        <f>IFERROR(VLOOKUP(D321,[9]CANCEL!$F$16:$M$48,8,0),0)</f>
        <v>0</v>
      </c>
      <c r="U321" s="3">
        <f>IFERROR(VLOOKUP(B321,[10]Aaf_PENSION!$C$16:$M$112,11,0)+VLOOKUP(B321,[11]Aaf_PENSION!$C$16:$M$112,11,0),0)</f>
        <v>0</v>
      </c>
      <c r="V321" s="3">
        <f>IFERROR(VLOOKUP(B321,[10]Aaf_SALUD!$C$16:$M$112,11,0)+VLOOKUP(B321,[11]Aaf_SALUD!$C$16:$M$112,11,0),0)</f>
        <v>0</v>
      </c>
      <c r="W321" s="3">
        <f>IFERROR(VLOOKUP(D321,[9]CALIDAD!$F$16:$M$1122,8,0),0)</f>
        <v>3443769</v>
      </c>
      <c r="X321" s="3"/>
      <c r="Y321" s="3">
        <f>IFERROR(VLOOKUP(B321,[10]Ap_CESANTIAS!$C$16:$M$112,11,0)+VLOOKUP(B321,[11]Ap_CESANTIAS!$C$16:$M$112,11,0),0)</f>
        <v>0</v>
      </c>
      <c r="Z321" s="3">
        <f>IFERROR(VLOOKUP(B321,[10]Ap_PENSION!$C$16:$M$112,11,0)+VLOOKUP(B321,[11]Ap_PENSION!$C$16:$M$112,11,0),0)</f>
        <v>0</v>
      </c>
      <c r="AA321" s="3">
        <f>IFERROR(VLOOKUP(B321,[10]Ap_SALUD!$C$16:$M$112,11,0)+VLOOKUP(B321,[11]Ap_SALUD!$C$16:$M$112,11,0),0)</f>
        <v>0</v>
      </c>
      <c r="AB321" s="3"/>
      <c r="AC321" s="36">
        <f t="shared" si="16"/>
        <v>3443769</v>
      </c>
      <c r="AD321" s="37">
        <f t="shared" si="19"/>
        <v>20662617</v>
      </c>
      <c r="AE321" s="144" t="e">
        <f>VLOOKUP(D321,[12]REPNCT004ReporteAuxiliarContabl!$V$21:$W$1157,2,0)</f>
        <v>#N/A</v>
      </c>
      <c r="AF321" s="167" t="e">
        <f t="shared" si="18"/>
        <v>#N/A</v>
      </c>
      <c r="AG321" s="144"/>
      <c r="AI321" s="144"/>
    </row>
    <row r="322" spans="1:35" x14ac:dyDescent="0.25">
      <c r="A322" s="38">
        <v>310</v>
      </c>
      <c r="B322" s="61"/>
      <c r="C322" s="143" t="str">
        <f>VLOOKUP(D322,[8]Hoja1!$A$2:$B$1115,2,0)</f>
        <v>15272</v>
      </c>
      <c r="D322" s="31">
        <v>891856288</v>
      </c>
      <c r="E322" s="31">
        <v>217215272</v>
      </c>
      <c r="F322" s="61" t="s">
        <v>517</v>
      </c>
      <c r="G322" s="33">
        <v>0</v>
      </c>
      <c r="H322" s="33">
        <v>0</v>
      </c>
      <c r="I322" s="3">
        <v>61775166</v>
      </c>
      <c r="J322" s="3">
        <v>80110076</v>
      </c>
      <c r="K322" s="3">
        <v>0</v>
      </c>
      <c r="L322" s="3"/>
      <c r="M322" s="3"/>
      <c r="N322" s="3"/>
      <c r="O322" s="3"/>
      <c r="P322" s="34">
        <f t="shared" si="17"/>
        <v>141885242</v>
      </c>
      <c r="Q322" s="165">
        <v>105849731</v>
      </c>
      <c r="R322" s="3">
        <f>IFERROR(VLOOKUP(D322,[9]ServNOMINA!$F$16:$M$112,8,0),0)</f>
        <v>0</v>
      </c>
      <c r="S322" s="3">
        <f>IFERROR(VLOOKUP(D322,[9]ServOTROS!$F$16:$M$112,8,0),0)</f>
        <v>0</v>
      </c>
      <c r="T322" s="3">
        <f>IFERROR(VLOOKUP(D322,[9]CANCEL!$F$16:$M$48,8,0),0)</f>
        <v>0</v>
      </c>
      <c r="U322" s="3">
        <f>IFERROR(VLOOKUP(B322,[10]Aaf_PENSION!$C$16:$M$112,11,0)+VLOOKUP(B322,[11]Aaf_PENSION!$C$16:$M$112,11,0),0)</f>
        <v>0</v>
      </c>
      <c r="V322" s="3">
        <f>IFERROR(VLOOKUP(B322,[10]Aaf_SALUD!$C$16:$M$112,11,0)+VLOOKUP(B322,[11]Aaf_SALUD!$C$16:$M$112,11,0),0)</f>
        <v>0</v>
      </c>
      <c r="W322" s="3">
        <f>IFERROR(VLOOKUP(D322,[9]CALIDAD!$F$16:$M$1122,8,0),0)</f>
        <v>5147931</v>
      </c>
      <c r="X322" s="3"/>
      <c r="Y322" s="3">
        <f>IFERROR(VLOOKUP(B322,[10]Ap_CESANTIAS!$C$16:$M$112,11,0)+VLOOKUP(B322,[11]Ap_CESANTIAS!$C$16:$M$112,11,0),0)</f>
        <v>0</v>
      </c>
      <c r="Z322" s="3">
        <f>IFERROR(VLOOKUP(B322,[10]Ap_PENSION!$C$16:$M$112,11,0)+VLOOKUP(B322,[11]Ap_PENSION!$C$16:$M$112,11,0),0)</f>
        <v>0</v>
      </c>
      <c r="AA322" s="3">
        <f>IFERROR(VLOOKUP(B322,[10]Ap_SALUD!$C$16:$M$112,11,0)+VLOOKUP(B322,[11]Ap_SALUD!$C$16:$M$112,11,0),0)</f>
        <v>0</v>
      </c>
      <c r="AB322" s="3"/>
      <c r="AC322" s="36">
        <f t="shared" si="16"/>
        <v>5147931</v>
      </c>
      <c r="AD322" s="37">
        <f t="shared" si="19"/>
        <v>30887580</v>
      </c>
      <c r="AE322" s="144" t="e">
        <f>VLOOKUP(D322,[12]REPNCT004ReporteAuxiliarContabl!$V$21:$W$1157,2,0)</f>
        <v>#N/A</v>
      </c>
      <c r="AF322" s="167" t="e">
        <f t="shared" si="18"/>
        <v>#N/A</v>
      </c>
      <c r="AG322" s="144"/>
      <c r="AI322" s="144"/>
    </row>
    <row r="323" spans="1:35" x14ac:dyDescent="0.25">
      <c r="A323" s="29">
        <v>311</v>
      </c>
      <c r="B323" s="61"/>
      <c r="C323" s="143" t="str">
        <f>VLOOKUP(D323,[8]Hoja1!$A$2:$B$1115,2,0)</f>
        <v>15276</v>
      </c>
      <c r="D323" s="31">
        <v>800026368</v>
      </c>
      <c r="E323" s="31">
        <v>217615276</v>
      </c>
      <c r="F323" s="61" t="s">
        <v>518</v>
      </c>
      <c r="G323" s="33">
        <v>0</v>
      </c>
      <c r="H323" s="33">
        <v>0</v>
      </c>
      <c r="I323" s="3">
        <v>42934116</v>
      </c>
      <c r="J323" s="3">
        <v>51561373</v>
      </c>
      <c r="K323" s="3">
        <v>0</v>
      </c>
      <c r="L323" s="3"/>
      <c r="M323" s="3"/>
      <c r="N323" s="3"/>
      <c r="O323" s="3"/>
      <c r="P323" s="34">
        <f t="shared" si="17"/>
        <v>94495489</v>
      </c>
      <c r="Q323" s="165">
        <v>69450588</v>
      </c>
      <c r="R323" s="3">
        <f>IFERROR(VLOOKUP(D323,[9]ServNOMINA!$F$16:$M$112,8,0),0)</f>
        <v>0</v>
      </c>
      <c r="S323" s="3">
        <f>IFERROR(VLOOKUP(D323,[9]ServOTROS!$F$16:$M$112,8,0),0)</f>
        <v>0</v>
      </c>
      <c r="T323" s="3">
        <f>IFERROR(VLOOKUP(D323,[9]CANCEL!$F$16:$M$48,8,0),0)</f>
        <v>0</v>
      </c>
      <c r="U323" s="3">
        <f>IFERROR(VLOOKUP(B323,[10]Aaf_PENSION!$C$16:$M$112,11,0)+VLOOKUP(B323,[11]Aaf_PENSION!$C$16:$M$112,11,0),0)</f>
        <v>0</v>
      </c>
      <c r="V323" s="3">
        <f>IFERROR(VLOOKUP(B323,[10]Aaf_SALUD!$C$16:$M$112,11,0)+VLOOKUP(B323,[11]Aaf_SALUD!$C$16:$M$112,11,0),0)</f>
        <v>0</v>
      </c>
      <c r="W323" s="3">
        <f>IFERROR(VLOOKUP(D323,[9]CALIDAD!$F$16:$M$1122,8,0),0)</f>
        <v>3577843</v>
      </c>
      <c r="X323" s="3"/>
      <c r="Y323" s="3">
        <f>IFERROR(VLOOKUP(B323,[10]Ap_CESANTIAS!$C$16:$M$112,11,0)+VLOOKUP(B323,[11]Ap_CESANTIAS!$C$16:$M$112,11,0),0)</f>
        <v>0</v>
      </c>
      <c r="Z323" s="3">
        <f>IFERROR(VLOOKUP(B323,[10]Ap_PENSION!$C$16:$M$112,11,0)+VLOOKUP(B323,[11]Ap_PENSION!$C$16:$M$112,11,0),0)</f>
        <v>0</v>
      </c>
      <c r="AA323" s="3">
        <f>IFERROR(VLOOKUP(B323,[10]Ap_SALUD!$C$16:$M$112,11,0)+VLOOKUP(B323,[11]Ap_SALUD!$C$16:$M$112,11,0),0)</f>
        <v>0</v>
      </c>
      <c r="AB323" s="3"/>
      <c r="AC323" s="36">
        <f t="shared" si="16"/>
        <v>3577843</v>
      </c>
      <c r="AD323" s="37">
        <f t="shared" si="19"/>
        <v>21467058</v>
      </c>
      <c r="AE323" s="144" t="e">
        <f>VLOOKUP(D323,[12]REPNCT004ReporteAuxiliarContabl!$V$21:$W$1157,2,0)</f>
        <v>#N/A</v>
      </c>
      <c r="AF323" s="167" t="e">
        <f t="shared" si="18"/>
        <v>#N/A</v>
      </c>
      <c r="AG323" s="144"/>
      <c r="AI323" s="144"/>
    </row>
    <row r="324" spans="1:35" x14ac:dyDescent="0.25">
      <c r="A324" s="38">
        <v>312</v>
      </c>
      <c r="B324" s="61"/>
      <c r="C324" s="143" t="str">
        <f>VLOOKUP(D324,[8]Hoja1!$A$2:$B$1115,2,0)</f>
        <v>15293</v>
      </c>
      <c r="D324" s="31">
        <v>800020045</v>
      </c>
      <c r="E324" s="31">
        <v>219315293</v>
      </c>
      <c r="F324" s="61" t="s">
        <v>519</v>
      </c>
      <c r="G324" s="33">
        <v>0</v>
      </c>
      <c r="H324" s="33">
        <v>0</v>
      </c>
      <c r="I324" s="3">
        <v>53476403</v>
      </c>
      <c r="J324" s="3">
        <v>61385896</v>
      </c>
      <c r="K324" s="3">
        <v>0</v>
      </c>
      <c r="L324" s="3"/>
      <c r="M324" s="3"/>
      <c r="N324" s="3"/>
      <c r="O324" s="3"/>
      <c r="P324" s="34">
        <f t="shared" si="17"/>
        <v>114862299</v>
      </c>
      <c r="Q324" s="165">
        <v>83667731</v>
      </c>
      <c r="R324" s="3">
        <f>IFERROR(VLOOKUP(D324,[9]ServNOMINA!$F$16:$M$112,8,0),0)</f>
        <v>0</v>
      </c>
      <c r="S324" s="3">
        <f>IFERROR(VLOOKUP(D324,[9]ServOTROS!$F$16:$M$112,8,0),0)</f>
        <v>0</v>
      </c>
      <c r="T324" s="3">
        <f>IFERROR(VLOOKUP(D324,[9]CANCEL!$F$16:$M$48,8,0),0)</f>
        <v>0</v>
      </c>
      <c r="U324" s="3">
        <f>IFERROR(VLOOKUP(B324,[10]Aaf_PENSION!$C$16:$M$112,11,0)+VLOOKUP(B324,[11]Aaf_PENSION!$C$16:$M$112,11,0),0)</f>
        <v>0</v>
      </c>
      <c r="V324" s="3">
        <f>IFERROR(VLOOKUP(B324,[10]Aaf_SALUD!$C$16:$M$112,11,0)+VLOOKUP(B324,[11]Aaf_SALUD!$C$16:$M$112,11,0),0)</f>
        <v>0</v>
      </c>
      <c r="W324" s="3">
        <f>IFERROR(VLOOKUP(D324,[9]CALIDAD!$F$16:$M$1122,8,0),0)</f>
        <v>4456367</v>
      </c>
      <c r="X324" s="3"/>
      <c r="Y324" s="3">
        <f>IFERROR(VLOOKUP(B324,[10]Ap_CESANTIAS!$C$16:$M$112,11,0)+VLOOKUP(B324,[11]Ap_CESANTIAS!$C$16:$M$112,11,0),0)</f>
        <v>0</v>
      </c>
      <c r="Z324" s="3">
        <f>IFERROR(VLOOKUP(B324,[10]Ap_PENSION!$C$16:$M$112,11,0)+VLOOKUP(B324,[11]Ap_PENSION!$C$16:$M$112,11,0),0)</f>
        <v>0</v>
      </c>
      <c r="AA324" s="3">
        <f>IFERROR(VLOOKUP(B324,[10]Ap_SALUD!$C$16:$M$112,11,0)+VLOOKUP(B324,[11]Ap_SALUD!$C$16:$M$112,11,0),0)</f>
        <v>0</v>
      </c>
      <c r="AB324" s="3"/>
      <c r="AC324" s="36">
        <f t="shared" si="16"/>
        <v>4456367</v>
      </c>
      <c r="AD324" s="37">
        <f t="shared" si="19"/>
        <v>26738201</v>
      </c>
      <c r="AE324" s="144" t="e">
        <f>VLOOKUP(D324,[12]REPNCT004ReporteAuxiliarContabl!$V$21:$W$1157,2,0)</f>
        <v>#N/A</v>
      </c>
      <c r="AF324" s="167" t="e">
        <f t="shared" si="18"/>
        <v>#N/A</v>
      </c>
      <c r="AG324" s="144"/>
      <c r="AI324" s="144"/>
    </row>
    <row r="325" spans="1:35" x14ac:dyDescent="0.25">
      <c r="A325" s="29">
        <v>313</v>
      </c>
      <c r="B325" s="61"/>
      <c r="C325" s="143" t="str">
        <f>VLOOKUP(D325,[8]Hoja1!$A$2:$B$1115,2,0)</f>
        <v>15296</v>
      </c>
      <c r="D325" s="31">
        <v>891857764</v>
      </c>
      <c r="E325" s="31">
        <v>219615296</v>
      </c>
      <c r="F325" s="61" t="s">
        <v>520</v>
      </c>
      <c r="G325" s="33">
        <v>0</v>
      </c>
      <c r="H325" s="33">
        <v>0</v>
      </c>
      <c r="I325" s="3">
        <v>81769322</v>
      </c>
      <c r="J325" s="3">
        <v>98438374</v>
      </c>
      <c r="K325" s="3">
        <v>0</v>
      </c>
      <c r="L325" s="3"/>
      <c r="M325" s="3"/>
      <c r="N325" s="3"/>
      <c r="O325" s="3"/>
      <c r="P325" s="34">
        <f t="shared" si="17"/>
        <v>180207696</v>
      </c>
      <c r="Q325" s="165">
        <v>132508924</v>
      </c>
      <c r="R325" s="3">
        <f>IFERROR(VLOOKUP(D325,[9]ServNOMINA!$F$16:$M$112,8,0),0)</f>
        <v>0</v>
      </c>
      <c r="S325" s="3">
        <f>IFERROR(VLOOKUP(D325,[9]ServOTROS!$F$16:$M$112,8,0),0)</f>
        <v>0</v>
      </c>
      <c r="T325" s="3">
        <f>IFERROR(VLOOKUP(D325,[9]CANCEL!$F$16:$M$48,8,0),0)</f>
        <v>0</v>
      </c>
      <c r="U325" s="3">
        <f>IFERROR(VLOOKUP(B325,[10]Aaf_PENSION!$C$16:$M$112,11,0)+VLOOKUP(B325,[11]Aaf_PENSION!$C$16:$M$112,11,0),0)</f>
        <v>0</v>
      </c>
      <c r="V325" s="3">
        <f>IFERROR(VLOOKUP(B325,[10]Aaf_SALUD!$C$16:$M$112,11,0)+VLOOKUP(B325,[11]Aaf_SALUD!$C$16:$M$112,11,0),0)</f>
        <v>0</v>
      </c>
      <c r="W325" s="3">
        <f>IFERROR(VLOOKUP(D325,[9]CALIDAD!$F$16:$M$1122,8,0),0)</f>
        <v>6814110</v>
      </c>
      <c r="X325" s="3"/>
      <c r="Y325" s="3">
        <f>IFERROR(VLOOKUP(B325,[10]Ap_CESANTIAS!$C$16:$M$112,11,0)+VLOOKUP(B325,[11]Ap_CESANTIAS!$C$16:$M$112,11,0),0)</f>
        <v>0</v>
      </c>
      <c r="Z325" s="3">
        <f>IFERROR(VLOOKUP(B325,[10]Ap_PENSION!$C$16:$M$112,11,0)+VLOOKUP(B325,[11]Ap_PENSION!$C$16:$M$112,11,0),0)</f>
        <v>0</v>
      </c>
      <c r="AA325" s="3">
        <f>IFERROR(VLOOKUP(B325,[10]Ap_SALUD!$C$16:$M$112,11,0)+VLOOKUP(B325,[11]Ap_SALUD!$C$16:$M$112,11,0),0)</f>
        <v>0</v>
      </c>
      <c r="AB325" s="3"/>
      <c r="AC325" s="36">
        <f t="shared" si="16"/>
        <v>6814110</v>
      </c>
      <c r="AD325" s="37">
        <f t="shared" si="19"/>
        <v>40884662</v>
      </c>
      <c r="AE325" s="144" t="e">
        <f>VLOOKUP(D325,[12]REPNCT004ReporteAuxiliarContabl!$V$21:$W$1157,2,0)</f>
        <v>#N/A</v>
      </c>
      <c r="AF325" s="167" t="e">
        <f t="shared" si="18"/>
        <v>#N/A</v>
      </c>
      <c r="AG325" s="144"/>
      <c r="AI325" s="144"/>
    </row>
    <row r="326" spans="1:35" x14ac:dyDescent="0.25">
      <c r="A326" s="38">
        <v>314</v>
      </c>
      <c r="B326" s="61"/>
      <c r="C326" s="143" t="str">
        <f>VLOOKUP(D326,[8]Hoja1!$A$2:$B$1115,2,0)</f>
        <v>15299</v>
      </c>
      <c r="D326" s="31">
        <v>800025608</v>
      </c>
      <c r="E326" s="31">
        <v>219915299</v>
      </c>
      <c r="F326" s="61" t="s">
        <v>521</v>
      </c>
      <c r="G326" s="33">
        <v>0</v>
      </c>
      <c r="H326" s="33">
        <v>0</v>
      </c>
      <c r="I326" s="3">
        <v>180242196</v>
      </c>
      <c r="J326" s="3">
        <v>227581686</v>
      </c>
      <c r="K326" s="3">
        <v>0</v>
      </c>
      <c r="L326" s="3"/>
      <c r="M326" s="3"/>
      <c r="N326" s="3"/>
      <c r="O326" s="3"/>
      <c r="P326" s="34">
        <f t="shared" si="17"/>
        <v>407823882</v>
      </c>
      <c r="Q326" s="165">
        <v>302682601</v>
      </c>
      <c r="R326" s="3">
        <f>IFERROR(VLOOKUP(D326,[9]ServNOMINA!$F$16:$M$112,8,0),0)</f>
        <v>0</v>
      </c>
      <c r="S326" s="3">
        <f>IFERROR(VLOOKUP(D326,[9]ServOTROS!$F$16:$M$112,8,0),0)</f>
        <v>0</v>
      </c>
      <c r="T326" s="3">
        <f>IFERROR(VLOOKUP(D326,[9]CANCEL!$F$16:$M$48,8,0),0)</f>
        <v>0</v>
      </c>
      <c r="U326" s="3">
        <f>IFERROR(VLOOKUP(B326,[10]Aaf_PENSION!$C$16:$M$112,11,0)+VLOOKUP(B326,[11]Aaf_PENSION!$C$16:$M$112,11,0),0)</f>
        <v>0</v>
      </c>
      <c r="V326" s="3">
        <f>IFERROR(VLOOKUP(B326,[10]Aaf_SALUD!$C$16:$M$112,11,0)+VLOOKUP(B326,[11]Aaf_SALUD!$C$16:$M$112,11,0),0)</f>
        <v>0</v>
      </c>
      <c r="W326" s="3">
        <f>IFERROR(VLOOKUP(D326,[9]CALIDAD!$F$16:$M$1122,8,0),0)</f>
        <v>15020183</v>
      </c>
      <c r="X326" s="3"/>
      <c r="Y326" s="3">
        <f>IFERROR(VLOOKUP(B326,[10]Ap_CESANTIAS!$C$16:$M$112,11,0)+VLOOKUP(B326,[11]Ap_CESANTIAS!$C$16:$M$112,11,0),0)</f>
        <v>0</v>
      </c>
      <c r="Z326" s="3">
        <f>IFERROR(VLOOKUP(B326,[10]Ap_PENSION!$C$16:$M$112,11,0)+VLOOKUP(B326,[11]Ap_PENSION!$C$16:$M$112,11,0),0)</f>
        <v>0</v>
      </c>
      <c r="AA326" s="3">
        <f>IFERROR(VLOOKUP(B326,[10]Ap_SALUD!$C$16:$M$112,11,0)+VLOOKUP(B326,[11]Ap_SALUD!$C$16:$M$112,11,0),0)</f>
        <v>0</v>
      </c>
      <c r="AB326" s="3"/>
      <c r="AC326" s="36">
        <f t="shared" si="16"/>
        <v>15020183</v>
      </c>
      <c r="AD326" s="37">
        <f t="shared" si="19"/>
        <v>90121098</v>
      </c>
      <c r="AE326" s="144" t="e">
        <f>VLOOKUP(D326,[12]REPNCT004ReporteAuxiliarContabl!$V$21:$W$1157,2,0)</f>
        <v>#N/A</v>
      </c>
      <c r="AF326" s="167" t="e">
        <f t="shared" si="18"/>
        <v>#N/A</v>
      </c>
      <c r="AG326" s="144"/>
      <c r="AI326" s="144"/>
    </row>
    <row r="327" spans="1:35" x14ac:dyDescent="0.25">
      <c r="A327" s="29">
        <v>315</v>
      </c>
      <c r="B327" s="61"/>
      <c r="C327" s="143" t="str">
        <f>VLOOKUP(D327,[8]Hoja1!$A$2:$B$1115,2,0)</f>
        <v>15317</v>
      </c>
      <c r="D327" s="31">
        <v>800012631</v>
      </c>
      <c r="E327" s="31">
        <v>211715317</v>
      </c>
      <c r="F327" s="61" t="s">
        <v>522</v>
      </c>
      <c r="G327" s="33">
        <v>0</v>
      </c>
      <c r="H327" s="33">
        <v>0</v>
      </c>
      <c r="I327" s="3">
        <v>21024942</v>
      </c>
      <c r="J327" s="3">
        <v>23645640</v>
      </c>
      <c r="K327" s="3">
        <v>0</v>
      </c>
      <c r="L327" s="3"/>
      <c r="M327" s="3"/>
      <c r="N327" s="3"/>
      <c r="O327" s="3"/>
      <c r="P327" s="34">
        <f t="shared" si="17"/>
        <v>44670582</v>
      </c>
      <c r="Q327" s="165">
        <v>32406035</v>
      </c>
      <c r="R327" s="3">
        <f>IFERROR(VLOOKUP(D327,[9]ServNOMINA!$F$16:$M$112,8,0),0)</f>
        <v>0</v>
      </c>
      <c r="S327" s="3">
        <f>IFERROR(VLOOKUP(D327,[9]ServOTROS!$F$16:$M$112,8,0),0)</f>
        <v>0</v>
      </c>
      <c r="T327" s="3">
        <f>IFERROR(VLOOKUP(D327,[9]CANCEL!$F$16:$M$48,8,0),0)</f>
        <v>0</v>
      </c>
      <c r="U327" s="3">
        <f>IFERROR(VLOOKUP(B327,[10]Aaf_PENSION!$C$16:$M$112,11,0)+VLOOKUP(B327,[11]Aaf_PENSION!$C$16:$M$112,11,0),0)</f>
        <v>0</v>
      </c>
      <c r="V327" s="3">
        <f>IFERROR(VLOOKUP(B327,[10]Aaf_SALUD!$C$16:$M$112,11,0)+VLOOKUP(B327,[11]Aaf_SALUD!$C$16:$M$112,11,0),0)</f>
        <v>0</v>
      </c>
      <c r="W327" s="3">
        <f>IFERROR(VLOOKUP(D327,[9]CALIDAD!$F$16:$M$1122,8,0),0)</f>
        <v>1752079</v>
      </c>
      <c r="X327" s="3"/>
      <c r="Y327" s="3">
        <f>IFERROR(VLOOKUP(B327,[10]Ap_CESANTIAS!$C$16:$M$112,11,0)+VLOOKUP(B327,[11]Ap_CESANTIAS!$C$16:$M$112,11,0),0)</f>
        <v>0</v>
      </c>
      <c r="Z327" s="3">
        <f>IFERROR(VLOOKUP(B327,[10]Ap_PENSION!$C$16:$M$112,11,0)+VLOOKUP(B327,[11]Ap_PENSION!$C$16:$M$112,11,0),0)</f>
        <v>0</v>
      </c>
      <c r="AA327" s="3">
        <f>IFERROR(VLOOKUP(B327,[10]Ap_SALUD!$C$16:$M$112,11,0)+VLOOKUP(B327,[11]Ap_SALUD!$C$16:$M$112,11,0),0)</f>
        <v>0</v>
      </c>
      <c r="AB327" s="3"/>
      <c r="AC327" s="36">
        <f t="shared" si="16"/>
        <v>1752079</v>
      </c>
      <c r="AD327" s="37">
        <f t="shared" si="19"/>
        <v>10512468</v>
      </c>
      <c r="AE327" s="144" t="e">
        <f>VLOOKUP(D327,[12]REPNCT004ReporteAuxiliarContabl!$V$21:$W$1157,2,0)</f>
        <v>#N/A</v>
      </c>
      <c r="AF327" s="167" t="e">
        <f t="shared" si="18"/>
        <v>#N/A</v>
      </c>
      <c r="AG327" s="144"/>
      <c r="AI327" s="144"/>
    </row>
    <row r="328" spans="1:35" x14ac:dyDescent="0.25">
      <c r="A328" s="38">
        <v>316</v>
      </c>
      <c r="B328" s="61"/>
      <c r="C328" s="143" t="str">
        <f>VLOOKUP(D328,[8]Hoja1!$A$2:$B$1115,2,0)</f>
        <v>15322</v>
      </c>
      <c r="D328" s="31">
        <v>800013683</v>
      </c>
      <c r="E328" s="31">
        <v>212215322</v>
      </c>
      <c r="F328" s="61" t="s">
        <v>523</v>
      </c>
      <c r="G328" s="33">
        <v>0</v>
      </c>
      <c r="H328" s="33">
        <v>0</v>
      </c>
      <c r="I328" s="3">
        <v>117247424</v>
      </c>
      <c r="J328" s="3">
        <v>166887862</v>
      </c>
      <c r="K328" s="3">
        <v>0</v>
      </c>
      <c r="L328" s="3"/>
      <c r="M328" s="3"/>
      <c r="N328" s="3"/>
      <c r="O328" s="3"/>
      <c r="P328" s="34">
        <f t="shared" si="17"/>
        <v>284135286</v>
      </c>
      <c r="Q328" s="165">
        <v>215740957</v>
      </c>
      <c r="R328" s="3">
        <f>IFERROR(VLOOKUP(D328,[9]ServNOMINA!$F$16:$M$112,8,0),0)</f>
        <v>0</v>
      </c>
      <c r="S328" s="3">
        <f>IFERROR(VLOOKUP(D328,[9]ServOTROS!$F$16:$M$112,8,0),0)</f>
        <v>0</v>
      </c>
      <c r="T328" s="3">
        <f>IFERROR(VLOOKUP(D328,[9]CANCEL!$F$16:$M$48,8,0),0)</f>
        <v>0</v>
      </c>
      <c r="U328" s="3">
        <f>IFERROR(VLOOKUP(B328,[10]Aaf_PENSION!$C$16:$M$112,11,0)+VLOOKUP(B328,[11]Aaf_PENSION!$C$16:$M$112,11,0),0)</f>
        <v>0</v>
      </c>
      <c r="V328" s="3">
        <f>IFERROR(VLOOKUP(B328,[10]Aaf_SALUD!$C$16:$M$112,11,0)+VLOOKUP(B328,[11]Aaf_SALUD!$C$16:$M$112,11,0),0)</f>
        <v>0</v>
      </c>
      <c r="W328" s="3">
        <f>IFERROR(VLOOKUP(D328,[9]CALIDAD!$F$16:$M$1122,8,0),0)</f>
        <v>9770619</v>
      </c>
      <c r="X328" s="3"/>
      <c r="Y328" s="3">
        <f>IFERROR(VLOOKUP(B328,[10]Ap_CESANTIAS!$C$16:$M$112,11,0)+VLOOKUP(B328,[11]Ap_CESANTIAS!$C$16:$M$112,11,0),0)</f>
        <v>0</v>
      </c>
      <c r="Z328" s="3">
        <f>IFERROR(VLOOKUP(B328,[10]Ap_PENSION!$C$16:$M$112,11,0)+VLOOKUP(B328,[11]Ap_PENSION!$C$16:$M$112,11,0),0)</f>
        <v>0</v>
      </c>
      <c r="AA328" s="3">
        <f>IFERROR(VLOOKUP(B328,[10]Ap_SALUD!$C$16:$M$112,11,0)+VLOOKUP(B328,[11]Ap_SALUD!$C$16:$M$112,11,0),0)</f>
        <v>0</v>
      </c>
      <c r="AB328" s="3"/>
      <c r="AC328" s="36">
        <f t="shared" si="16"/>
        <v>9770619</v>
      </c>
      <c r="AD328" s="37">
        <f t="shared" si="19"/>
        <v>58623710</v>
      </c>
      <c r="AE328" s="144" t="e">
        <f>VLOOKUP(D328,[12]REPNCT004ReporteAuxiliarContabl!$V$21:$W$1157,2,0)</f>
        <v>#N/A</v>
      </c>
      <c r="AF328" s="167" t="e">
        <f t="shared" si="18"/>
        <v>#N/A</v>
      </c>
      <c r="AG328" s="144"/>
      <c r="AI328" s="144"/>
    </row>
    <row r="329" spans="1:35" x14ac:dyDescent="0.25">
      <c r="A329" s="29">
        <v>317</v>
      </c>
      <c r="B329" s="61"/>
      <c r="C329" s="143" t="str">
        <f>VLOOKUP(D329,[8]Hoja1!$A$2:$B$1115,2,0)</f>
        <v>15325</v>
      </c>
      <c r="D329" s="31">
        <v>891800896</v>
      </c>
      <c r="E329" s="31">
        <v>212515325</v>
      </c>
      <c r="F329" s="61" t="s">
        <v>524</v>
      </c>
      <c r="G329" s="33">
        <v>0</v>
      </c>
      <c r="H329" s="33">
        <v>0</v>
      </c>
      <c r="I329" s="3">
        <v>34203866</v>
      </c>
      <c r="J329" s="3">
        <v>43545883</v>
      </c>
      <c r="K329" s="3">
        <v>0</v>
      </c>
      <c r="L329" s="3"/>
      <c r="M329" s="3"/>
      <c r="N329" s="3"/>
      <c r="O329" s="3"/>
      <c r="P329" s="34">
        <f t="shared" si="17"/>
        <v>77749749</v>
      </c>
      <c r="Q329" s="165">
        <v>57797493</v>
      </c>
      <c r="R329" s="3">
        <f>IFERROR(VLOOKUP(D329,[9]ServNOMINA!$F$16:$M$112,8,0),0)</f>
        <v>0</v>
      </c>
      <c r="S329" s="3">
        <f>IFERROR(VLOOKUP(D329,[9]ServOTROS!$F$16:$M$112,8,0),0)</f>
        <v>0</v>
      </c>
      <c r="T329" s="3">
        <f>IFERROR(VLOOKUP(D329,[9]CANCEL!$F$16:$M$48,8,0),0)</f>
        <v>0</v>
      </c>
      <c r="U329" s="3">
        <f>IFERROR(VLOOKUP(B329,[10]Aaf_PENSION!$C$16:$M$112,11,0)+VLOOKUP(B329,[11]Aaf_PENSION!$C$16:$M$112,11,0),0)</f>
        <v>0</v>
      </c>
      <c r="V329" s="3">
        <f>IFERROR(VLOOKUP(B329,[10]Aaf_SALUD!$C$16:$M$112,11,0)+VLOOKUP(B329,[11]Aaf_SALUD!$C$16:$M$112,11,0),0)</f>
        <v>0</v>
      </c>
      <c r="W329" s="3">
        <f>IFERROR(VLOOKUP(D329,[9]CALIDAD!$F$16:$M$1122,8,0),0)</f>
        <v>2850322</v>
      </c>
      <c r="X329" s="3"/>
      <c r="Y329" s="3">
        <f>IFERROR(VLOOKUP(B329,[10]Ap_CESANTIAS!$C$16:$M$112,11,0)+VLOOKUP(B329,[11]Ap_CESANTIAS!$C$16:$M$112,11,0),0)</f>
        <v>0</v>
      </c>
      <c r="Z329" s="3">
        <f>IFERROR(VLOOKUP(B329,[10]Ap_PENSION!$C$16:$M$112,11,0)+VLOOKUP(B329,[11]Ap_PENSION!$C$16:$M$112,11,0),0)</f>
        <v>0</v>
      </c>
      <c r="AA329" s="3">
        <f>IFERROR(VLOOKUP(B329,[10]Ap_SALUD!$C$16:$M$112,11,0)+VLOOKUP(B329,[11]Ap_SALUD!$C$16:$M$112,11,0),0)</f>
        <v>0</v>
      </c>
      <c r="AB329" s="3"/>
      <c r="AC329" s="36">
        <f t="shared" si="16"/>
        <v>2850322</v>
      </c>
      <c r="AD329" s="37">
        <f t="shared" si="19"/>
        <v>17101934</v>
      </c>
      <c r="AE329" s="144" t="e">
        <f>VLOOKUP(D329,[12]REPNCT004ReporteAuxiliarContabl!$V$21:$W$1157,2,0)</f>
        <v>#N/A</v>
      </c>
      <c r="AF329" s="167" t="e">
        <f t="shared" si="18"/>
        <v>#N/A</v>
      </c>
      <c r="AG329" s="144"/>
      <c r="AI329" s="144"/>
    </row>
    <row r="330" spans="1:35" x14ac:dyDescent="0.25">
      <c r="A330" s="38">
        <v>318</v>
      </c>
      <c r="B330" s="61"/>
      <c r="C330" s="143" t="str">
        <f>VLOOKUP(D330,[8]Hoja1!$A$2:$B$1115,2,0)</f>
        <v>15332</v>
      </c>
      <c r="D330" s="31">
        <v>800099202</v>
      </c>
      <c r="E330" s="31">
        <v>213215332</v>
      </c>
      <c r="F330" s="61" t="s">
        <v>525</v>
      </c>
      <c r="G330" s="33">
        <v>0</v>
      </c>
      <c r="H330" s="33">
        <v>0</v>
      </c>
      <c r="I330" s="3">
        <v>87209401</v>
      </c>
      <c r="J330" s="3">
        <v>92733061</v>
      </c>
      <c r="K330" s="3">
        <v>0</v>
      </c>
      <c r="L330" s="3"/>
      <c r="M330" s="3"/>
      <c r="N330" s="3"/>
      <c r="O330" s="3"/>
      <c r="P330" s="34">
        <f t="shared" si="17"/>
        <v>179942462</v>
      </c>
      <c r="Q330" s="165">
        <v>129070311</v>
      </c>
      <c r="R330" s="3">
        <f>IFERROR(VLOOKUP(D330,[9]ServNOMINA!$F$16:$M$112,8,0),0)</f>
        <v>0</v>
      </c>
      <c r="S330" s="3">
        <f>IFERROR(VLOOKUP(D330,[9]ServOTROS!$F$16:$M$112,8,0),0)</f>
        <v>0</v>
      </c>
      <c r="T330" s="3">
        <f>IFERROR(VLOOKUP(D330,[9]CANCEL!$F$16:$M$48,8,0),0)</f>
        <v>0</v>
      </c>
      <c r="U330" s="3">
        <f>IFERROR(VLOOKUP(B330,[10]Aaf_PENSION!$C$16:$M$112,11,0)+VLOOKUP(B330,[11]Aaf_PENSION!$C$16:$M$112,11,0),0)</f>
        <v>0</v>
      </c>
      <c r="V330" s="3">
        <f>IFERROR(VLOOKUP(B330,[10]Aaf_SALUD!$C$16:$M$112,11,0)+VLOOKUP(B330,[11]Aaf_SALUD!$C$16:$M$112,11,0),0)</f>
        <v>0</v>
      </c>
      <c r="W330" s="3">
        <f>IFERROR(VLOOKUP(D330,[9]CALIDAD!$F$16:$M$1122,8,0),0)</f>
        <v>7267450</v>
      </c>
      <c r="X330" s="3"/>
      <c r="Y330" s="3">
        <f>IFERROR(VLOOKUP(B330,[10]Ap_CESANTIAS!$C$16:$M$112,11,0)+VLOOKUP(B330,[11]Ap_CESANTIAS!$C$16:$M$112,11,0),0)</f>
        <v>0</v>
      </c>
      <c r="Z330" s="3">
        <f>IFERROR(VLOOKUP(B330,[10]Ap_PENSION!$C$16:$M$112,11,0)+VLOOKUP(B330,[11]Ap_PENSION!$C$16:$M$112,11,0),0)</f>
        <v>0</v>
      </c>
      <c r="AA330" s="3">
        <f>IFERROR(VLOOKUP(B330,[10]Ap_SALUD!$C$16:$M$112,11,0)+VLOOKUP(B330,[11]Ap_SALUD!$C$16:$M$112,11,0),0)</f>
        <v>0</v>
      </c>
      <c r="AB330" s="3"/>
      <c r="AC330" s="36">
        <f t="shared" si="16"/>
        <v>7267450</v>
      </c>
      <c r="AD330" s="37">
        <f t="shared" si="19"/>
        <v>43604701</v>
      </c>
      <c r="AE330" s="144" t="e">
        <f>VLOOKUP(D330,[12]REPNCT004ReporteAuxiliarContabl!$V$21:$W$1157,2,0)</f>
        <v>#N/A</v>
      </c>
      <c r="AF330" s="167" t="e">
        <f t="shared" si="18"/>
        <v>#N/A</v>
      </c>
      <c r="AG330" s="144"/>
      <c r="AI330" s="144"/>
    </row>
    <row r="331" spans="1:35" x14ac:dyDescent="0.25">
      <c r="A331" s="29">
        <v>319</v>
      </c>
      <c r="B331" s="61"/>
      <c r="C331" s="143" t="str">
        <f>VLOOKUP(D331,[8]Hoja1!$A$2:$B$1115,2,0)</f>
        <v>15362</v>
      </c>
      <c r="D331" s="31">
        <v>891856077</v>
      </c>
      <c r="E331" s="31">
        <v>216215362</v>
      </c>
      <c r="F331" s="61" t="s">
        <v>526</v>
      </c>
      <c r="G331" s="33">
        <v>0</v>
      </c>
      <c r="H331" s="33">
        <v>0</v>
      </c>
      <c r="I331" s="3">
        <v>26694954</v>
      </c>
      <c r="J331" s="3">
        <v>37664215</v>
      </c>
      <c r="K331" s="3">
        <v>0</v>
      </c>
      <c r="L331" s="3"/>
      <c r="M331" s="3"/>
      <c r="N331" s="3"/>
      <c r="O331" s="3"/>
      <c r="P331" s="34">
        <f t="shared" si="17"/>
        <v>64359169</v>
      </c>
      <c r="Q331" s="165">
        <v>48787115</v>
      </c>
      <c r="R331" s="3">
        <f>IFERROR(VLOOKUP(D331,[9]ServNOMINA!$F$16:$M$112,8,0),0)</f>
        <v>0</v>
      </c>
      <c r="S331" s="3">
        <f>IFERROR(VLOOKUP(D331,[9]ServOTROS!$F$16:$M$112,8,0),0)</f>
        <v>0</v>
      </c>
      <c r="T331" s="3">
        <f>IFERROR(VLOOKUP(D331,[9]CANCEL!$F$16:$M$48,8,0),0)</f>
        <v>0</v>
      </c>
      <c r="U331" s="3">
        <f>IFERROR(VLOOKUP(B331,[10]Aaf_PENSION!$C$16:$M$112,11,0)+VLOOKUP(B331,[11]Aaf_PENSION!$C$16:$M$112,11,0),0)</f>
        <v>0</v>
      </c>
      <c r="V331" s="3">
        <f>IFERROR(VLOOKUP(B331,[10]Aaf_SALUD!$C$16:$M$112,11,0)+VLOOKUP(B331,[11]Aaf_SALUD!$C$16:$M$112,11,0),0)</f>
        <v>0</v>
      </c>
      <c r="W331" s="3">
        <f>IFERROR(VLOOKUP(D331,[9]CALIDAD!$F$16:$M$1122,8,0),0)</f>
        <v>2224580</v>
      </c>
      <c r="X331" s="3"/>
      <c r="Y331" s="3">
        <f>IFERROR(VLOOKUP(B331,[10]Ap_CESANTIAS!$C$16:$M$112,11,0)+VLOOKUP(B331,[11]Ap_CESANTIAS!$C$16:$M$112,11,0),0)</f>
        <v>0</v>
      </c>
      <c r="Z331" s="3">
        <f>IFERROR(VLOOKUP(B331,[10]Ap_PENSION!$C$16:$M$112,11,0)+VLOOKUP(B331,[11]Ap_PENSION!$C$16:$M$112,11,0),0)</f>
        <v>0</v>
      </c>
      <c r="AA331" s="3">
        <f>IFERROR(VLOOKUP(B331,[10]Ap_SALUD!$C$16:$M$112,11,0)+VLOOKUP(B331,[11]Ap_SALUD!$C$16:$M$112,11,0),0)</f>
        <v>0</v>
      </c>
      <c r="AB331" s="3"/>
      <c r="AC331" s="36">
        <f t="shared" si="16"/>
        <v>2224580</v>
      </c>
      <c r="AD331" s="37">
        <f t="shared" si="19"/>
        <v>13347474</v>
      </c>
      <c r="AE331" s="144" t="e">
        <f>VLOOKUP(D331,[12]REPNCT004ReporteAuxiliarContabl!$V$21:$W$1157,2,0)</f>
        <v>#N/A</v>
      </c>
      <c r="AF331" s="167" t="e">
        <f t="shared" si="18"/>
        <v>#N/A</v>
      </c>
      <c r="AG331" s="144"/>
      <c r="AI331" s="144"/>
    </row>
    <row r="332" spans="1:35" x14ac:dyDescent="0.25">
      <c r="A332" s="38">
        <v>320</v>
      </c>
      <c r="B332" s="61"/>
      <c r="C332" s="143" t="str">
        <f>VLOOKUP(D332,[8]Hoja1!$A$2:$B$1115,2,0)</f>
        <v>15367</v>
      </c>
      <c r="D332" s="31">
        <v>891801376</v>
      </c>
      <c r="E332" s="31">
        <v>216715367</v>
      </c>
      <c r="F332" s="61" t="s">
        <v>527</v>
      </c>
      <c r="G332" s="33">
        <v>0</v>
      </c>
      <c r="H332" s="33">
        <v>0</v>
      </c>
      <c r="I332" s="3">
        <v>103380384</v>
      </c>
      <c r="J332" s="3">
        <v>111890031</v>
      </c>
      <c r="K332" s="3">
        <v>0</v>
      </c>
      <c r="L332" s="3"/>
      <c r="M332" s="3"/>
      <c r="N332" s="3"/>
      <c r="O332" s="3"/>
      <c r="P332" s="34">
        <f t="shared" si="17"/>
        <v>215270415</v>
      </c>
      <c r="Q332" s="165">
        <v>154965191</v>
      </c>
      <c r="R332" s="3">
        <f>IFERROR(VLOOKUP(D332,[9]ServNOMINA!$F$16:$M$112,8,0),0)</f>
        <v>0</v>
      </c>
      <c r="S332" s="3">
        <f>IFERROR(VLOOKUP(D332,[9]ServOTROS!$F$16:$M$112,8,0),0)</f>
        <v>0</v>
      </c>
      <c r="T332" s="3">
        <f>IFERROR(VLOOKUP(D332,[9]CANCEL!$F$16:$M$48,8,0),0)</f>
        <v>0</v>
      </c>
      <c r="U332" s="3">
        <f>IFERROR(VLOOKUP(B332,[10]Aaf_PENSION!$C$16:$M$112,11,0)+VLOOKUP(B332,[11]Aaf_PENSION!$C$16:$M$112,11,0),0)</f>
        <v>0</v>
      </c>
      <c r="V332" s="3">
        <f>IFERROR(VLOOKUP(B332,[10]Aaf_SALUD!$C$16:$M$112,11,0)+VLOOKUP(B332,[11]Aaf_SALUD!$C$16:$M$112,11,0),0)</f>
        <v>0</v>
      </c>
      <c r="W332" s="3">
        <f>IFERROR(VLOOKUP(D332,[9]CALIDAD!$F$16:$M$1122,8,0),0)</f>
        <v>8615032</v>
      </c>
      <c r="X332" s="3"/>
      <c r="Y332" s="3">
        <f>IFERROR(VLOOKUP(B332,[10]Ap_CESANTIAS!$C$16:$M$112,11,0)+VLOOKUP(B332,[11]Ap_CESANTIAS!$C$16:$M$112,11,0),0)</f>
        <v>0</v>
      </c>
      <c r="Z332" s="3">
        <f>IFERROR(VLOOKUP(B332,[10]Ap_PENSION!$C$16:$M$112,11,0)+VLOOKUP(B332,[11]Ap_PENSION!$C$16:$M$112,11,0),0)</f>
        <v>0</v>
      </c>
      <c r="AA332" s="3">
        <f>IFERROR(VLOOKUP(B332,[10]Ap_SALUD!$C$16:$M$112,11,0)+VLOOKUP(B332,[11]Ap_SALUD!$C$16:$M$112,11,0),0)</f>
        <v>0</v>
      </c>
      <c r="AB332" s="3"/>
      <c r="AC332" s="36">
        <f t="shared" si="16"/>
        <v>8615032</v>
      </c>
      <c r="AD332" s="37">
        <f t="shared" si="19"/>
        <v>51690192</v>
      </c>
      <c r="AE332" s="144" t="e">
        <f>VLOOKUP(D332,[12]REPNCT004ReporteAuxiliarContabl!$V$21:$W$1157,2,0)</f>
        <v>#N/A</v>
      </c>
      <c r="AF332" s="167" t="e">
        <f t="shared" si="18"/>
        <v>#N/A</v>
      </c>
      <c r="AG332" s="144"/>
      <c r="AI332" s="144"/>
    </row>
    <row r="333" spans="1:35" x14ac:dyDescent="0.25">
      <c r="A333" s="29">
        <v>321</v>
      </c>
      <c r="B333" s="61"/>
      <c r="C333" s="143" t="str">
        <f>VLOOKUP(D333,[8]Hoja1!$A$2:$B$1115,2,0)</f>
        <v>15368</v>
      </c>
      <c r="D333" s="31">
        <v>891856593</v>
      </c>
      <c r="E333" s="31">
        <v>216815368</v>
      </c>
      <c r="F333" s="61" t="s">
        <v>364</v>
      </c>
      <c r="G333" s="33">
        <v>0</v>
      </c>
      <c r="H333" s="33">
        <v>0</v>
      </c>
      <c r="I333" s="3">
        <v>99778936</v>
      </c>
      <c r="J333" s="3">
        <v>90157401</v>
      </c>
      <c r="K333" s="3">
        <v>0</v>
      </c>
      <c r="L333" s="3"/>
      <c r="M333" s="3"/>
      <c r="N333" s="3"/>
      <c r="O333" s="3"/>
      <c r="P333" s="34">
        <f t="shared" si="17"/>
        <v>189936337</v>
      </c>
      <c r="Q333" s="165">
        <v>131731956</v>
      </c>
      <c r="R333" s="3">
        <f>IFERROR(VLOOKUP(D333,[9]ServNOMINA!$F$16:$M$112,8,0),0)</f>
        <v>0</v>
      </c>
      <c r="S333" s="3">
        <f>IFERROR(VLOOKUP(D333,[9]ServOTROS!$F$16:$M$112,8,0),0)</f>
        <v>0</v>
      </c>
      <c r="T333" s="3">
        <f>IFERROR(VLOOKUP(D333,[9]CANCEL!$F$16:$M$48,8,0),0)</f>
        <v>0</v>
      </c>
      <c r="U333" s="3">
        <f>IFERROR(VLOOKUP(B333,[10]Aaf_PENSION!$C$16:$M$112,11,0)+VLOOKUP(B333,[11]Aaf_PENSION!$C$16:$M$112,11,0),0)</f>
        <v>0</v>
      </c>
      <c r="V333" s="3">
        <f>IFERROR(VLOOKUP(B333,[10]Aaf_SALUD!$C$16:$M$112,11,0)+VLOOKUP(B333,[11]Aaf_SALUD!$C$16:$M$112,11,0),0)</f>
        <v>0</v>
      </c>
      <c r="W333" s="3">
        <f>IFERROR(VLOOKUP(D333,[9]CALIDAD!$F$16:$M$1122,8,0),0)</f>
        <v>8314911</v>
      </c>
      <c r="X333" s="3"/>
      <c r="Y333" s="3">
        <f>IFERROR(VLOOKUP(B333,[10]Ap_CESANTIAS!$C$16:$M$112,11,0)+VLOOKUP(B333,[11]Ap_CESANTIAS!$C$16:$M$112,11,0),0)</f>
        <v>0</v>
      </c>
      <c r="Z333" s="3">
        <f>IFERROR(VLOOKUP(B333,[10]Ap_PENSION!$C$16:$M$112,11,0)+VLOOKUP(B333,[11]Ap_PENSION!$C$16:$M$112,11,0),0)</f>
        <v>0</v>
      </c>
      <c r="AA333" s="3">
        <f>IFERROR(VLOOKUP(B333,[10]Ap_SALUD!$C$16:$M$112,11,0)+VLOOKUP(B333,[11]Ap_SALUD!$C$16:$M$112,11,0),0)</f>
        <v>0</v>
      </c>
      <c r="AB333" s="3"/>
      <c r="AC333" s="36">
        <f t="shared" ref="AC333:AC396" si="20">SUM(R333:AA333)</f>
        <v>8314911</v>
      </c>
      <c r="AD333" s="37">
        <f t="shared" si="19"/>
        <v>49889470</v>
      </c>
      <c r="AE333" s="144" t="e">
        <f>VLOOKUP(D333,[12]REPNCT004ReporteAuxiliarContabl!$V$21:$W$1157,2,0)</f>
        <v>#N/A</v>
      </c>
      <c r="AF333" s="167" t="e">
        <f t="shared" si="18"/>
        <v>#N/A</v>
      </c>
      <c r="AG333" s="144"/>
      <c r="AI333" s="144"/>
    </row>
    <row r="334" spans="1:35" x14ac:dyDescent="0.25">
      <c r="A334" s="38">
        <v>322</v>
      </c>
      <c r="B334" s="61"/>
      <c r="C334" s="143" t="str">
        <f>VLOOKUP(D334,[8]Hoja1!$A$2:$B$1115,2,0)</f>
        <v>15377</v>
      </c>
      <c r="D334" s="31">
        <v>800099206</v>
      </c>
      <c r="E334" s="31">
        <v>217715377</v>
      </c>
      <c r="F334" s="61" t="s">
        <v>528</v>
      </c>
      <c r="G334" s="33">
        <v>0</v>
      </c>
      <c r="H334" s="33">
        <v>0</v>
      </c>
      <c r="I334" s="3">
        <v>63326271</v>
      </c>
      <c r="J334" s="3">
        <v>59507679</v>
      </c>
      <c r="K334" s="3">
        <v>0</v>
      </c>
      <c r="L334" s="3"/>
      <c r="M334" s="3"/>
      <c r="N334" s="3"/>
      <c r="O334" s="3"/>
      <c r="P334" s="34">
        <f t="shared" ref="P334:P397" si="21">SUM(G334:N334)</f>
        <v>122833950</v>
      </c>
      <c r="Q334" s="165">
        <v>85893624</v>
      </c>
      <c r="R334" s="3">
        <f>IFERROR(VLOOKUP(D334,[9]ServNOMINA!$F$16:$M$112,8,0),0)</f>
        <v>0</v>
      </c>
      <c r="S334" s="3">
        <f>IFERROR(VLOOKUP(D334,[9]ServOTROS!$F$16:$M$112,8,0),0)</f>
        <v>0</v>
      </c>
      <c r="T334" s="3">
        <f>IFERROR(VLOOKUP(D334,[9]CANCEL!$F$16:$M$48,8,0),0)</f>
        <v>0</v>
      </c>
      <c r="U334" s="3">
        <f>IFERROR(VLOOKUP(B334,[10]Aaf_PENSION!$C$16:$M$112,11,0)+VLOOKUP(B334,[11]Aaf_PENSION!$C$16:$M$112,11,0),0)</f>
        <v>0</v>
      </c>
      <c r="V334" s="3">
        <f>IFERROR(VLOOKUP(B334,[10]Aaf_SALUD!$C$16:$M$112,11,0)+VLOOKUP(B334,[11]Aaf_SALUD!$C$16:$M$112,11,0),0)</f>
        <v>0</v>
      </c>
      <c r="W334" s="3">
        <f>IFERROR(VLOOKUP(D334,[9]CALIDAD!$F$16:$M$1122,8,0),0)</f>
        <v>5277189</v>
      </c>
      <c r="X334" s="3"/>
      <c r="Y334" s="3">
        <f>IFERROR(VLOOKUP(B334,[10]Ap_CESANTIAS!$C$16:$M$112,11,0)+VLOOKUP(B334,[11]Ap_CESANTIAS!$C$16:$M$112,11,0),0)</f>
        <v>0</v>
      </c>
      <c r="Z334" s="3">
        <f>IFERROR(VLOOKUP(B334,[10]Ap_PENSION!$C$16:$M$112,11,0)+VLOOKUP(B334,[11]Ap_PENSION!$C$16:$M$112,11,0),0)</f>
        <v>0</v>
      </c>
      <c r="AA334" s="3">
        <f>IFERROR(VLOOKUP(B334,[10]Ap_SALUD!$C$16:$M$112,11,0)+VLOOKUP(B334,[11]Ap_SALUD!$C$16:$M$112,11,0),0)</f>
        <v>0</v>
      </c>
      <c r="AB334" s="3"/>
      <c r="AC334" s="36">
        <f t="shared" si="20"/>
        <v>5277189</v>
      </c>
      <c r="AD334" s="37">
        <f t="shared" si="19"/>
        <v>31663137</v>
      </c>
      <c r="AE334" s="144" t="e">
        <f>VLOOKUP(D334,[12]REPNCT004ReporteAuxiliarContabl!$V$21:$W$1157,2,0)</f>
        <v>#N/A</v>
      </c>
      <c r="AF334" s="167" t="e">
        <f t="shared" ref="AF334:AF397" si="22">+AD334-AE334</f>
        <v>#N/A</v>
      </c>
      <c r="AG334" s="144"/>
      <c r="AI334" s="144"/>
    </row>
    <row r="335" spans="1:35" x14ac:dyDescent="0.25">
      <c r="A335" s="29">
        <v>323</v>
      </c>
      <c r="B335" s="61"/>
      <c r="C335" s="143" t="str">
        <f>VLOOKUP(D335,[8]Hoja1!$A$2:$B$1115,2,0)</f>
        <v>15380</v>
      </c>
      <c r="D335" s="31">
        <v>800099665</v>
      </c>
      <c r="E335" s="31">
        <v>218015380</v>
      </c>
      <c r="F335" s="61" t="s">
        <v>529</v>
      </c>
      <c r="G335" s="33">
        <v>0</v>
      </c>
      <c r="H335" s="33">
        <v>0</v>
      </c>
      <c r="I335" s="3">
        <v>28283370</v>
      </c>
      <c r="J335" s="3">
        <v>32694258</v>
      </c>
      <c r="K335" s="3">
        <v>0</v>
      </c>
      <c r="L335" s="3"/>
      <c r="M335" s="3"/>
      <c r="N335" s="3"/>
      <c r="O335" s="3"/>
      <c r="P335" s="34">
        <f t="shared" si="21"/>
        <v>60977628</v>
      </c>
      <c r="Q335" s="165">
        <v>44478998</v>
      </c>
      <c r="R335" s="3">
        <f>IFERROR(VLOOKUP(D335,[9]ServNOMINA!$F$16:$M$112,8,0),0)</f>
        <v>0</v>
      </c>
      <c r="S335" s="3">
        <f>IFERROR(VLOOKUP(D335,[9]ServOTROS!$F$16:$M$112,8,0),0)</f>
        <v>0</v>
      </c>
      <c r="T335" s="3">
        <f>IFERROR(VLOOKUP(D335,[9]CANCEL!$F$16:$M$48,8,0),0)</f>
        <v>0</v>
      </c>
      <c r="U335" s="3">
        <f>IFERROR(VLOOKUP(B335,[10]Aaf_PENSION!$C$16:$M$112,11,0)+VLOOKUP(B335,[11]Aaf_PENSION!$C$16:$M$112,11,0),0)</f>
        <v>0</v>
      </c>
      <c r="V335" s="3">
        <f>IFERROR(VLOOKUP(B335,[10]Aaf_SALUD!$C$16:$M$112,11,0)+VLOOKUP(B335,[11]Aaf_SALUD!$C$16:$M$112,11,0),0)</f>
        <v>0</v>
      </c>
      <c r="W335" s="3">
        <f>IFERROR(VLOOKUP(D335,[9]CALIDAD!$F$16:$M$1122,8,0),0)</f>
        <v>2356948</v>
      </c>
      <c r="X335" s="3"/>
      <c r="Y335" s="3">
        <f>IFERROR(VLOOKUP(B335,[10]Ap_CESANTIAS!$C$16:$M$112,11,0)+VLOOKUP(B335,[11]Ap_CESANTIAS!$C$16:$M$112,11,0),0)</f>
        <v>0</v>
      </c>
      <c r="Z335" s="3">
        <f>IFERROR(VLOOKUP(B335,[10]Ap_PENSION!$C$16:$M$112,11,0)+VLOOKUP(B335,[11]Ap_PENSION!$C$16:$M$112,11,0),0)</f>
        <v>0</v>
      </c>
      <c r="AA335" s="3">
        <f>IFERROR(VLOOKUP(B335,[10]Ap_SALUD!$C$16:$M$112,11,0)+VLOOKUP(B335,[11]Ap_SALUD!$C$16:$M$112,11,0),0)</f>
        <v>0</v>
      </c>
      <c r="AB335" s="3"/>
      <c r="AC335" s="36">
        <f t="shared" si="20"/>
        <v>2356948</v>
      </c>
      <c r="AD335" s="37">
        <f t="shared" ref="AD335:AD398" si="23">+P335-Q335+AB335-AC335</f>
        <v>14141682</v>
      </c>
      <c r="AE335" s="144" t="e">
        <f>VLOOKUP(D335,[12]REPNCT004ReporteAuxiliarContabl!$V$21:$W$1157,2,0)</f>
        <v>#N/A</v>
      </c>
      <c r="AF335" s="167" t="e">
        <f t="shared" si="22"/>
        <v>#N/A</v>
      </c>
      <c r="AG335" s="144"/>
      <c r="AI335" s="144"/>
    </row>
    <row r="336" spans="1:35" x14ac:dyDescent="0.25">
      <c r="A336" s="38">
        <v>324</v>
      </c>
      <c r="B336" s="61"/>
      <c r="C336" s="143" t="str">
        <f>VLOOKUP(D336,[8]Hoja1!$A$2:$B$1115,2,0)</f>
        <v>15401</v>
      </c>
      <c r="D336" s="31">
        <v>800006541</v>
      </c>
      <c r="E336" s="31">
        <v>210115401</v>
      </c>
      <c r="F336" s="61" t="s">
        <v>530</v>
      </c>
      <c r="G336" s="33">
        <v>0</v>
      </c>
      <c r="H336" s="33">
        <v>0</v>
      </c>
      <c r="I336" s="3">
        <v>13984848</v>
      </c>
      <c r="J336" s="3">
        <v>14859238</v>
      </c>
      <c r="K336" s="3">
        <v>0</v>
      </c>
      <c r="L336" s="3"/>
      <c r="M336" s="3"/>
      <c r="N336" s="3"/>
      <c r="O336" s="3"/>
      <c r="P336" s="34">
        <f t="shared" si="21"/>
        <v>28844086</v>
      </c>
      <c r="Q336" s="165">
        <v>20686258</v>
      </c>
      <c r="R336" s="3">
        <f>IFERROR(VLOOKUP(D336,[9]ServNOMINA!$F$16:$M$112,8,0),0)</f>
        <v>0</v>
      </c>
      <c r="S336" s="3">
        <f>IFERROR(VLOOKUP(D336,[9]ServOTROS!$F$16:$M$112,8,0),0)</f>
        <v>0</v>
      </c>
      <c r="T336" s="3">
        <f>IFERROR(VLOOKUP(D336,[9]CANCEL!$F$16:$M$48,8,0),0)</f>
        <v>0</v>
      </c>
      <c r="U336" s="3">
        <f>IFERROR(VLOOKUP(B336,[10]Aaf_PENSION!$C$16:$M$112,11,0)+VLOOKUP(B336,[11]Aaf_PENSION!$C$16:$M$112,11,0),0)</f>
        <v>0</v>
      </c>
      <c r="V336" s="3">
        <f>IFERROR(VLOOKUP(B336,[10]Aaf_SALUD!$C$16:$M$112,11,0)+VLOOKUP(B336,[11]Aaf_SALUD!$C$16:$M$112,11,0),0)</f>
        <v>0</v>
      </c>
      <c r="W336" s="3">
        <f>IFERROR(VLOOKUP(D336,[9]CALIDAD!$F$16:$M$1122,8,0),0)</f>
        <v>1165404</v>
      </c>
      <c r="X336" s="3"/>
      <c r="Y336" s="3">
        <f>IFERROR(VLOOKUP(B336,[10]Ap_CESANTIAS!$C$16:$M$112,11,0)+VLOOKUP(B336,[11]Ap_CESANTIAS!$C$16:$M$112,11,0),0)</f>
        <v>0</v>
      </c>
      <c r="Z336" s="3">
        <f>IFERROR(VLOOKUP(B336,[10]Ap_PENSION!$C$16:$M$112,11,0)+VLOOKUP(B336,[11]Ap_PENSION!$C$16:$M$112,11,0),0)</f>
        <v>0</v>
      </c>
      <c r="AA336" s="3">
        <f>IFERROR(VLOOKUP(B336,[10]Ap_SALUD!$C$16:$M$112,11,0)+VLOOKUP(B336,[11]Ap_SALUD!$C$16:$M$112,11,0),0)</f>
        <v>0</v>
      </c>
      <c r="AB336" s="3"/>
      <c r="AC336" s="36">
        <f t="shared" si="20"/>
        <v>1165404</v>
      </c>
      <c r="AD336" s="37">
        <f t="shared" si="23"/>
        <v>6992424</v>
      </c>
      <c r="AE336" s="144" t="e">
        <f>VLOOKUP(D336,[12]REPNCT004ReporteAuxiliarContabl!$V$21:$W$1157,2,0)</f>
        <v>#N/A</v>
      </c>
      <c r="AF336" s="167" t="e">
        <f t="shared" si="22"/>
        <v>#N/A</v>
      </c>
      <c r="AG336" s="144"/>
      <c r="AI336" s="144"/>
    </row>
    <row r="337" spans="1:35" x14ac:dyDescent="0.25">
      <c r="A337" s="29">
        <v>325</v>
      </c>
      <c r="B337" s="61"/>
      <c r="C337" s="143" t="str">
        <f>VLOOKUP(D337,[8]Hoja1!$A$2:$B$1115,2,0)</f>
        <v>15403</v>
      </c>
      <c r="D337" s="31">
        <v>891856257</v>
      </c>
      <c r="E337" s="31">
        <v>210315403</v>
      </c>
      <c r="F337" s="61" t="s">
        <v>531</v>
      </c>
      <c r="G337" s="33">
        <v>0</v>
      </c>
      <c r="H337" s="33">
        <v>0</v>
      </c>
      <c r="I337" s="3">
        <v>38296858</v>
      </c>
      <c r="J337" s="3">
        <v>48040055</v>
      </c>
      <c r="K337" s="3">
        <v>0</v>
      </c>
      <c r="L337" s="3"/>
      <c r="M337" s="3"/>
      <c r="N337" s="3"/>
      <c r="O337" s="3"/>
      <c r="P337" s="34">
        <f t="shared" si="21"/>
        <v>86336913</v>
      </c>
      <c r="Q337" s="165">
        <v>63997080</v>
      </c>
      <c r="R337" s="3">
        <f>IFERROR(VLOOKUP(D337,[9]ServNOMINA!$F$16:$M$112,8,0),0)</f>
        <v>0</v>
      </c>
      <c r="S337" s="3">
        <f>IFERROR(VLOOKUP(D337,[9]ServOTROS!$F$16:$M$112,8,0),0)</f>
        <v>0</v>
      </c>
      <c r="T337" s="3">
        <f>IFERROR(VLOOKUP(D337,[9]CANCEL!$F$16:$M$48,8,0),0)</f>
        <v>0</v>
      </c>
      <c r="U337" s="3">
        <f>IFERROR(VLOOKUP(B337,[10]Aaf_PENSION!$C$16:$M$112,11,0)+VLOOKUP(B337,[11]Aaf_PENSION!$C$16:$M$112,11,0),0)</f>
        <v>0</v>
      </c>
      <c r="V337" s="3">
        <f>IFERROR(VLOOKUP(B337,[10]Aaf_SALUD!$C$16:$M$112,11,0)+VLOOKUP(B337,[11]Aaf_SALUD!$C$16:$M$112,11,0),0)</f>
        <v>0</v>
      </c>
      <c r="W337" s="3">
        <f>IFERROR(VLOOKUP(D337,[9]CALIDAD!$F$16:$M$1122,8,0),0)</f>
        <v>3191405</v>
      </c>
      <c r="X337" s="3"/>
      <c r="Y337" s="3">
        <f>IFERROR(VLOOKUP(B337,[10]Ap_CESANTIAS!$C$16:$M$112,11,0)+VLOOKUP(B337,[11]Ap_CESANTIAS!$C$16:$M$112,11,0),0)</f>
        <v>0</v>
      </c>
      <c r="Z337" s="3">
        <f>IFERROR(VLOOKUP(B337,[10]Ap_PENSION!$C$16:$M$112,11,0)+VLOOKUP(B337,[11]Ap_PENSION!$C$16:$M$112,11,0),0)</f>
        <v>0</v>
      </c>
      <c r="AA337" s="3">
        <f>IFERROR(VLOOKUP(B337,[10]Ap_SALUD!$C$16:$M$112,11,0)+VLOOKUP(B337,[11]Ap_SALUD!$C$16:$M$112,11,0),0)</f>
        <v>0</v>
      </c>
      <c r="AB337" s="3"/>
      <c r="AC337" s="36">
        <f t="shared" si="20"/>
        <v>3191405</v>
      </c>
      <c r="AD337" s="37">
        <f t="shared" si="23"/>
        <v>19148428</v>
      </c>
      <c r="AE337" s="144" t="e">
        <f>VLOOKUP(D337,[12]REPNCT004ReporteAuxiliarContabl!$V$21:$W$1157,2,0)</f>
        <v>#N/A</v>
      </c>
      <c r="AF337" s="167" t="e">
        <f t="shared" si="22"/>
        <v>#N/A</v>
      </c>
      <c r="AG337" s="144"/>
      <c r="AI337" s="144"/>
    </row>
    <row r="338" spans="1:35" x14ac:dyDescent="0.25">
      <c r="A338" s="38">
        <v>326</v>
      </c>
      <c r="B338" s="61"/>
      <c r="C338" s="143" t="str">
        <f>VLOOKUP(D338,[8]Hoja1!$A$2:$B$1115,2,0)</f>
        <v>15407</v>
      </c>
      <c r="D338" s="31">
        <v>891801268</v>
      </c>
      <c r="E338" s="31">
        <v>210715407</v>
      </c>
      <c r="F338" s="61" t="s">
        <v>532</v>
      </c>
      <c r="G338" s="33">
        <v>0</v>
      </c>
      <c r="H338" s="33">
        <v>0</v>
      </c>
      <c r="I338" s="3">
        <v>223095772</v>
      </c>
      <c r="J338" s="3">
        <v>275960442</v>
      </c>
      <c r="K338" s="3">
        <v>0</v>
      </c>
      <c r="L338" s="3"/>
      <c r="M338" s="3"/>
      <c r="N338" s="3"/>
      <c r="O338" s="3"/>
      <c r="P338" s="34">
        <f t="shared" si="21"/>
        <v>499056214</v>
      </c>
      <c r="Q338" s="165">
        <v>368917012</v>
      </c>
      <c r="R338" s="3">
        <f>IFERROR(VLOOKUP(D338,[9]ServNOMINA!$F$16:$M$112,8,0),0)</f>
        <v>0</v>
      </c>
      <c r="S338" s="3">
        <f>IFERROR(VLOOKUP(D338,[9]ServOTROS!$F$16:$M$112,8,0),0)</f>
        <v>0</v>
      </c>
      <c r="T338" s="3">
        <f>IFERROR(VLOOKUP(D338,[9]CANCEL!$F$16:$M$48,8,0),0)</f>
        <v>0</v>
      </c>
      <c r="U338" s="3">
        <f>IFERROR(VLOOKUP(B338,[10]Aaf_PENSION!$C$16:$M$112,11,0)+VLOOKUP(B338,[11]Aaf_PENSION!$C$16:$M$112,11,0),0)</f>
        <v>0</v>
      </c>
      <c r="V338" s="3">
        <f>IFERROR(VLOOKUP(B338,[10]Aaf_SALUD!$C$16:$M$112,11,0)+VLOOKUP(B338,[11]Aaf_SALUD!$C$16:$M$112,11,0),0)</f>
        <v>0</v>
      </c>
      <c r="W338" s="3">
        <f>IFERROR(VLOOKUP(D338,[9]CALIDAD!$F$16:$M$1122,8,0),0)</f>
        <v>18591314</v>
      </c>
      <c r="X338" s="3"/>
      <c r="Y338" s="3">
        <f>IFERROR(VLOOKUP(B338,[10]Ap_CESANTIAS!$C$16:$M$112,11,0)+VLOOKUP(B338,[11]Ap_CESANTIAS!$C$16:$M$112,11,0),0)</f>
        <v>0</v>
      </c>
      <c r="Z338" s="3">
        <f>IFERROR(VLOOKUP(B338,[10]Ap_PENSION!$C$16:$M$112,11,0)+VLOOKUP(B338,[11]Ap_PENSION!$C$16:$M$112,11,0),0)</f>
        <v>0</v>
      </c>
      <c r="AA338" s="3">
        <f>IFERROR(VLOOKUP(B338,[10]Ap_SALUD!$C$16:$M$112,11,0)+VLOOKUP(B338,[11]Ap_SALUD!$C$16:$M$112,11,0),0)</f>
        <v>0</v>
      </c>
      <c r="AB338" s="3"/>
      <c r="AC338" s="36">
        <f t="shared" si="20"/>
        <v>18591314</v>
      </c>
      <c r="AD338" s="37">
        <f t="shared" si="23"/>
        <v>111547888</v>
      </c>
      <c r="AE338" s="144" t="e">
        <f>VLOOKUP(D338,[12]REPNCT004ReporteAuxiliarContabl!$V$21:$W$1157,2,0)</f>
        <v>#N/A</v>
      </c>
      <c r="AF338" s="167" t="e">
        <f t="shared" si="22"/>
        <v>#N/A</v>
      </c>
      <c r="AG338" s="144"/>
      <c r="AI338" s="144"/>
    </row>
    <row r="339" spans="1:35" x14ac:dyDescent="0.25">
      <c r="A339" s="29">
        <v>327</v>
      </c>
      <c r="B339" s="61"/>
      <c r="C339" s="143" t="str">
        <f>VLOOKUP(D339,[8]Hoja1!$A$2:$B$1115,2,0)</f>
        <v>15425</v>
      </c>
      <c r="D339" s="31">
        <v>891801129</v>
      </c>
      <c r="E339" s="31">
        <v>212515425</v>
      </c>
      <c r="F339" s="61" t="s">
        <v>533</v>
      </c>
      <c r="G339" s="33">
        <v>0</v>
      </c>
      <c r="H339" s="33">
        <v>0</v>
      </c>
      <c r="I339" s="3">
        <v>42573873</v>
      </c>
      <c r="J339" s="3">
        <v>65976571</v>
      </c>
      <c r="K339" s="3">
        <v>0</v>
      </c>
      <c r="L339" s="3"/>
      <c r="M339" s="3"/>
      <c r="N339" s="3"/>
      <c r="O339" s="3"/>
      <c r="P339" s="34">
        <f t="shared" si="21"/>
        <v>108550444</v>
      </c>
      <c r="Q339" s="165">
        <v>83715686</v>
      </c>
      <c r="R339" s="3">
        <f>IFERROR(VLOOKUP(D339,[9]ServNOMINA!$F$16:$M$112,8,0),0)</f>
        <v>0</v>
      </c>
      <c r="S339" s="3">
        <f>IFERROR(VLOOKUP(D339,[9]ServOTROS!$F$16:$M$112,8,0),0)</f>
        <v>0</v>
      </c>
      <c r="T339" s="3">
        <f>IFERROR(VLOOKUP(D339,[9]CANCEL!$F$16:$M$48,8,0),0)</f>
        <v>0</v>
      </c>
      <c r="U339" s="3">
        <f>IFERROR(VLOOKUP(B339,[10]Aaf_PENSION!$C$16:$M$112,11,0)+VLOOKUP(B339,[11]Aaf_PENSION!$C$16:$M$112,11,0),0)</f>
        <v>0</v>
      </c>
      <c r="V339" s="3">
        <f>IFERROR(VLOOKUP(B339,[10]Aaf_SALUD!$C$16:$M$112,11,0)+VLOOKUP(B339,[11]Aaf_SALUD!$C$16:$M$112,11,0),0)</f>
        <v>0</v>
      </c>
      <c r="W339" s="3">
        <f>IFERROR(VLOOKUP(D339,[9]CALIDAD!$F$16:$M$1122,8,0),0)</f>
        <v>3547823</v>
      </c>
      <c r="X339" s="3"/>
      <c r="Y339" s="3">
        <f>IFERROR(VLOOKUP(B339,[10]Ap_CESANTIAS!$C$16:$M$112,11,0)+VLOOKUP(B339,[11]Ap_CESANTIAS!$C$16:$M$112,11,0),0)</f>
        <v>0</v>
      </c>
      <c r="Z339" s="3">
        <f>IFERROR(VLOOKUP(B339,[10]Ap_PENSION!$C$16:$M$112,11,0)+VLOOKUP(B339,[11]Ap_PENSION!$C$16:$M$112,11,0),0)</f>
        <v>0</v>
      </c>
      <c r="AA339" s="3">
        <f>IFERROR(VLOOKUP(B339,[10]Ap_SALUD!$C$16:$M$112,11,0)+VLOOKUP(B339,[11]Ap_SALUD!$C$16:$M$112,11,0),0)</f>
        <v>0</v>
      </c>
      <c r="AB339" s="3"/>
      <c r="AC339" s="36">
        <f t="shared" si="20"/>
        <v>3547823</v>
      </c>
      <c r="AD339" s="37">
        <f t="shared" si="23"/>
        <v>21286935</v>
      </c>
      <c r="AE339" s="144" t="e">
        <f>VLOOKUP(D339,[12]REPNCT004ReporteAuxiliarContabl!$V$21:$W$1157,2,0)</f>
        <v>#N/A</v>
      </c>
      <c r="AF339" s="167" t="e">
        <f t="shared" si="22"/>
        <v>#N/A</v>
      </c>
      <c r="AG339" s="144"/>
      <c r="AI339" s="144"/>
    </row>
    <row r="340" spans="1:35" x14ac:dyDescent="0.25">
      <c r="A340" s="38">
        <v>328</v>
      </c>
      <c r="B340" s="61"/>
      <c r="C340" s="143" t="str">
        <f>VLOOKUP(D340,[8]Hoja1!$A$2:$B$1115,2,0)</f>
        <v>15442</v>
      </c>
      <c r="D340" s="31">
        <v>800024789</v>
      </c>
      <c r="E340" s="31">
        <v>214215442</v>
      </c>
      <c r="F340" s="61" t="s">
        <v>534</v>
      </c>
      <c r="G340" s="33">
        <v>0</v>
      </c>
      <c r="H340" s="33">
        <v>0</v>
      </c>
      <c r="I340" s="3">
        <v>121976816</v>
      </c>
      <c r="J340" s="3">
        <v>130203509</v>
      </c>
      <c r="K340" s="3">
        <v>0</v>
      </c>
      <c r="L340" s="3"/>
      <c r="M340" s="3"/>
      <c r="N340" s="3"/>
      <c r="O340" s="3"/>
      <c r="P340" s="34">
        <f t="shared" si="21"/>
        <v>252180325</v>
      </c>
      <c r="Q340" s="165">
        <v>181027184</v>
      </c>
      <c r="R340" s="3">
        <f>IFERROR(VLOOKUP(D340,[9]ServNOMINA!$F$16:$M$112,8,0),0)</f>
        <v>0</v>
      </c>
      <c r="S340" s="3">
        <f>IFERROR(VLOOKUP(D340,[9]ServOTROS!$F$16:$M$112,8,0),0)</f>
        <v>0</v>
      </c>
      <c r="T340" s="3">
        <f>IFERROR(VLOOKUP(D340,[9]CANCEL!$F$16:$M$48,8,0),0)</f>
        <v>0</v>
      </c>
      <c r="U340" s="3">
        <f>IFERROR(VLOOKUP(B340,[10]Aaf_PENSION!$C$16:$M$112,11,0)+VLOOKUP(B340,[11]Aaf_PENSION!$C$16:$M$112,11,0),0)</f>
        <v>0</v>
      </c>
      <c r="V340" s="3">
        <f>IFERROR(VLOOKUP(B340,[10]Aaf_SALUD!$C$16:$M$112,11,0)+VLOOKUP(B340,[11]Aaf_SALUD!$C$16:$M$112,11,0),0)</f>
        <v>0</v>
      </c>
      <c r="W340" s="3">
        <f>IFERROR(VLOOKUP(D340,[9]CALIDAD!$F$16:$M$1122,8,0),0)</f>
        <v>10164735</v>
      </c>
      <c r="X340" s="3"/>
      <c r="Y340" s="3">
        <f>IFERROR(VLOOKUP(B340,[10]Ap_CESANTIAS!$C$16:$M$112,11,0)+VLOOKUP(B340,[11]Ap_CESANTIAS!$C$16:$M$112,11,0),0)</f>
        <v>0</v>
      </c>
      <c r="Z340" s="3">
        <f>IFERROR(VLOOKUP(B340,[10]Ap_PENSION!$C$16:$M$112,11,0)+VLOOKUP(B340,[11]Ap_PENSION!$C$16:$M$112,11,0),0)</f>
        <v>0</v>
      </c>
      <c r="AA340" s="3">
        <f>IFERROR(VLOOKUP(B340,[10]Ap_SALUD!$C$16:$M$112,11,0)+VLOOKUP(B340,[11]Ap_SALUD!$C$16:$M$112,11,0),0)</f>
        <v>0</v>
      </c>
      <c r="AB340" s="3"/>
      <c r="AC340" s="36">
        <f t="shared" si="20"/>
        <v>10164735</v>
      </c>
      <c r="AD340" s="37">
        <f t="shared" si="23"/>
        <v>60988406</v>
      </c>
      <c r="AE340" s="144" t="e">
        <f>VLOOKUP(D340,[12]REPNCT004ReporteAuxiliarContabl!$V$21:$W$1157,2,0)</f>
        <v>#N/A</v>
      </c>
      <c r="AF340" s="167" t="e">
        <f t="shared" si="22"/>
        <v>#N/A</v>
      </c>
      <c r="AG340" s="144"/>
      <c r="AI340" s="144"/>
    </row>
    <row r="341" spans="1:35" x14ac:dyDescent="0.25">
      <c r="A341" s="29">
        <v>329</v>
      </c>
      <c r="B341" s="61"/>
      <c r="C341" s="143" t="str">
        <f>VLOOKUP(D341,[8]Hoja1!$A$2:$B$1115,2,0)</f>
        <v>15455</v>
      </c>
      <c r="D341" s="31">
        <v>800029660</v>
      </c>
      <c r="E341" s="31">
        <v>215515455</v>
      </c>
      <c r="F341" s="61" t="s">
        <v>535</v>
      </c>
      <c r="G341" s="33">
        <v>0</v>
      </c>
      <c r="H341" s="33">
        <v>0</v>
      </c>
      <c r="I341" s="3">
        <v>106643954</v>
      </c>
      <c r="J341" s="3">
        <v>127489838</v>
      </c>
      <c r="K341" s="3">
        <v>0</v>
      </c>
      <c r="L341" s="3"/>
      <c r="M341" s="3"/>
      <c r="N341" s="3"/>
      <c r="O341" s="3"/>
      <c r="P341" s="34">
        <f t="shared" si="21"/>
        <v>234133792</v>
      </c>
      <c r="Q341" s="165">
        <v>171924818</v>
      </c>
      <c r="R341" s="3">
        <f>IFERROR(VLOOKUP(D341,[9]ServNOMINA!$F$16:$M$112,8,0),0)</f>
        <v>0</v>
      </c>
      <c r="S341" s="3">
        <f>IFERROR(VLOOKUP(D341,[9]ServOTROS!$F$16:$M$112,8,0),0)</f>
        <v>0</v>
      </c>
      <c r="T341" s="3">
        <f>IFERROR(VLOOKUP(D341,[9]CANCEL!$F$16:$M$48,8,0),0)</f>
        <v>0</v>
      </c>
      <c r="U341" s="3">
        <f>IFERROR(VLOOKUP(B341,[10]Aaf_PENSION!$C$16:$M$112,11,0)+VLOOKUP(B341,[11]Aaf_PENSION!$C$16:$M$112,11,0),0)</f>
        <v>0</v>
      </c>
      <c r="V341" s="3">
        <f>IFERROR(VLOOKUP(B341,[10]Aaf_SALUD!$C$16:$M$112,11,0)+VLOOKUP(B341,[11]Aaf_SALUD!$C$16:$M$112,11,0),0)</f>
        <v>0</v>
      </c>
      <c r="W341" s="3">
        <f>IFERROR(VLOOKUP(D341,[9]CALIDAD!$F$16:$M$1122,8,0),0)</f>
        <v>8886996</v>
      </c>
      <c r="X341" s="3"/>
      <c r="Y341" s="3">
        <f>IFERROR(VLOOKUP(B341,[10]Ap_CESANTIAS!$C$16:$M$112,11,0)+VLOOKUP(B341,[11]Ap_CESANTIAS!$C$16:$M$112,11,0),0)</f>
        <v>0</v>
      </c>
      <c r="Z341" s="3">
        <f>IFERROR(VLOOKUP(B341,[10]Ap_PENSION!$C$16:$M$112,11,0)+VLOOKUP(B341,[11]Ap_PENSION!$C$16:$M$112,11,0),0)</f>
        <v>0</v>
      </c>
      <c r="AA341" s="3">
        <f>IFERROR(VLOOKUP(B341,[10]Ap_SALUD!$C$16:$M$112,11,0)+VLOOKUP(B341,[11]Ap_SALUD!$C$16:$M$112,11,0),0)</f>
        <v>0</v>
      </c>
      <c r="AB341" s="3"/>
      <c r="AC341" s="36">
        <f t="shared" si="20"/>
        <v>8886996</v>
      </c>
      <c r="AD341" s="37">
        <f t="shared" si="23"/>
        <v>53321978</v>
      </c>
      <c r="AE341" s="144" t="e">
        <f>VLOOKUP(D341,[12]REPNCT004ReporteAuxiliarContabl!$V$21:$W$1157,2,0)</f>
        <v>#N/A</v>
      </c>
      <c r="AF341" s="167" t="e">
        <f t="shared" si="22"/>
        <v>#N/A</v>
      </c>
      <c r="AG341" s="144"/>
      <c r="AI341" s="144"/>
    </row>
    <row r="342" spans="1:35" x14ac:dyDescent="0.25">
      <c r="A342" s="38">
        <v>330</v>
      </c>
      <c r="B342" s="61"/>
      <c r="C342" s="143" t="str">
        <f>VLOOKUP(D342,[8]Hoja1!$A$2:$B$1115,2,0)</f>
        <v>15464</v>
      </c>
      <c r="D342" s="31">
        <v>891855735</v>
      </c>
      <c r="E342" s="31">
        <v>216415464</v>
      </c>
      <c r="F342" s="61" t="s">
        <v>536</v>
      </c>
      <c r="G342" s="33">
        <v>0</v>
      </c>
      <c r="H342" s="33">
        <v>0</v>
      </c>
      <c r="I342" s="3">
        <v>92410644</v>
      </c>
      <c r="J342" s="3">
        <v>87602700</v>
      </c>
      <c r="K342" s="3">
        <v>0</v>
      </c>
      <c r="L342" s="3"/>
      <c r="M342" s="3"/>
      <c r="N342" s="3"/>
      <c r="O342" s="3"/>
      <c r="P342" s="34">
        <f t="shared" si="21"/>
        <v>180013344</v>
      </c>
      <c r="Q342" s="165">
        <v>126107135</v>
      </c>
      <c r="R342" s="3">
        <f>IFERROR(VLOOKUP(D342,[9]ServNOMINA!$F$16:$M$112,8,0),0)</f>
        <v>0</v>
      </c>
      <c r="S342" s="3">
        <f>IFERROR(VLOOKUP(D342,[9]ServOTROS!$F$16:$M$112,8,0),0)</f>
        <v>0</v>
      </c>
      <c r="T342" s="3">
        <f>IFERROR(VLOOKUP(D342,[9]CANCEL!$F$16:$M$48,8,0),0)</f>
        <v>0</v>
      </c>
      <c r="U342" s="3">
        <f>IFERROR(VLOOKUP(B342,[10]Aaf_PENSION!$C$16:$M$112,11,0)+VLOOKUP(B342,[11]Aaf_PENSION!$C$16:$M$112,11,0),0)</f>
        <v>0</v>
      </c>
      <c r="V342" s="3">
        <f>IFERROR(VLOOKUP(B342,[10]Aaf_SALUD!$C$16:$M$112,11,0)+VLOOKUP(B342,[11]Aaf_SALUD!$C$16:$M$112,11,0),0)</f>
        <v>0</v>
      </c>
      <c r="W342" s="3">
        <f>IFERROR(VLOOKUP(D342,[9]CALIDAD!$F$16:$M$1122,8,0),0)</f>
        <v>7700887</v>
      </c>
      <c r="X342" s="3"/>
      <c r="Y342" s="3">
        <f>IFERROR(VLOOKUP(B342,[10]Ap_CESANTIAS!$C$16:$M$112,11,0)+VLOOKUP(B342,[11]Ap_CESANTIAS!$C$16:$M$112,11,0),0)</f>
        <v>0</v>
      </c>
      <c r="Z342" s="3">
        <f>IFERROR(VLOOKUP(B342,[10]Ap_PENSION!$C$16:$M$112,11,0)+VLOOKUP(B342,[11]Ap_PENSION!$C$16:$M$112,11,0),0)</f>
        <v>0</v>
      </c>
      <c r="AA342" s="3">
        <f>IFERROR(VLOOKUP(B342,[10]Ap_SALUD!$C$16:$M$112,11,0)+VLOOKUP(B342,[11]Ap_SALUD!$C$16:$M$112,11,0),0)</f>
        <v>0</v>
      </c>
      <c r="AB342" s="3"/>
      <c r="AC342" s="36">
        <f t="shared" si="20"/>
        <v>7700887</v>
      </c>
      <c r="AD342" s="37">
        <f t="shared" si="23"/>
        <v>46205322</v>
      </c>
      <c r="AE342" s="144" t="e">
        <f>VLOOKUP(D342,[12]REPNCT004ReporteAuxiliarContabl!$V$21:$W$1157,2,0)</f>
        <v>#N/A</v>
      </c>
      <c r="AF342" s="167" t="e">
        <f t="shared" si="22"/>
        <v>#N/A</v>
      </c>
      <c r="AG342" s="144"/>
      <c r="AI342" s="144"/>
    </row>
    <row r="343" spans="1:35" x14ac:dyDescent="0.25">
      <c r="A343" s="29">
        <v>331</v>
      </c>
      <c r="B343" s="61"/>
      <c r="C343" s="143" t="str">
        <f>VLOOKUP(D343,[8]Hoja1!$A$2:$B$1115,2,0)</f>
        <v>15466</v>
      </c>
      <c r="D343" s="31">
        <v>891856555</v>
      </c>
      <c r="E343" s="31">
        <v>216615466</v>
      </c>
      <c r="F343" s="61" t="s">
        <v>537</v>
      </c>
      <c r="G343" s="33">
        <v>0</v>
      </c>
      <c r="H343" s="33">
        <v>0</v>
      </c>
      <c r="I343" s="3">
        <v>81644984</v>
      </c>
      <c r="J343" s="3">
        <v>91270800</v>
      </c>
      <c r="K343" s="3">
        <v>0</v>
      </c>
      <c r="L343" s="3"/>
      <c r="M343" s="3"/>
      <c r="N343" s="3"/>
      <c r="O343" s="3"/>
      <c r="P343" s="34">
        <f t="shared" si="21"/>
        <v>172915784</v>
      </c>
      <c r="Q343" s="165">
        <v>125289545</v>
      </c>
      <c r="R343" s="3">
        <f>IFERROR(VLOOKUP(D343,[9]ServNOMINA!$F$16:$M$112,8,0),0)</f>
        <v>0</v>
      </c>
      <c r="S343" s="3">
        <f>IFERROR(VLOOKUP(D343,[9]ServOTROS!$F$16:$M$112,8,0),0)</f>
        <v>0</v>
      </c>
      <c r="T343" s="3">
        <f>IFERROR(VLOOKUP(D343,[9]CANCEL!$F$16:$M$48,8,0),0)</f>
        <v>0</v>
      </c>
      <c r="U343" s="3">
        <f>IFERROR(VLOOKUP(B343,[10]Aaf_PENSION!$C$16:$M$112,11,0)+VLOOKUP(B343,[11]Aaf_PENSION!$C$16:$M$112,11,0),0)</f>
        <v>0</v>
      </c>
      <c r="V343" s="3">
        <f>IFERROR(VLOOKUP(B343,[10]Aaf_SALUD!$C$16:$M$112,11,0)+VLOOKUP(B343,[11]Aaf_SALUD!$C$16:$M$112,11,0),0)</f>
        <v>0</v>
      </c>
      <c r="W343" s="3">
        <f>IFERROR(VLOOKUP(D343,[9]CALIDAD!$F$16:$M$1122,8,0),0)</f>
        <v>6803749</v>
      </c>
      <c r="X343" s="3"/>
      <c r="Y343" s="3">
        <f>IFERROR(VLOOKUP(B343,[10]Ap_CESANTIAS!$C$16:$M$112,11,0)+VLOOKUP(B343,[11]Ap_CESANTIAS!$C$16:$M$112,11,0),0)</f>
        <v>0</v>
      </c>
      <c r="Z343" s="3">
        <f>IFERROR(VLOOKUP(B343,[10]Ap_PENSION!$C$16:$M$112,11,0)+VLOOKUP(B343,[11]Ap_PENSION!$C$16:$M$112,11,0),0)</f>
        <v>0</v>
      </c>
      <c r="AA343" s="3">
        <f>IFERROR(VLOOKUP(B343,[10]Ap_SALUD!$C$16:$M$112,11,0)+VLOOKUP(B343,[11]Ap_SALUD!$C$16:$M$112,11,0),0)</f>
        <v>0</v>
      </c>
      <c r="AB343" s="3"/>
      <c r="AC343" s="36">
        <f t="shared" si="20"/>
        <v>6803749</v>
      </c>
      <c r="AD343" s="37">
        <f t="shared" si="23"/>
        <v>40822490</v>
      </c>
      <c r="AE343" s="144" t="e">
        <f>VLOOKUP(D343,[12]REPNCT004ReporteAuxiliarContabl!$V$21:$W$1157,2,0)</f>
        <v>#N/A</v>
      </c>
      <c r="AF343" s="167" t="e">
        <f t="shared" si="22"/>
        <v>#N/A</v>
      </c>
      <c r="AG343" s="144"/>
      <c r="AI343" s="144"/>
    </row>
    <row r="344" spans="1:35" x14ac:dyDescent="0.25">
      <c r="A344" s="38">
        <v>332</v>
      </c>
      <c r="B344" s="61"/>
      <c r="C344" s="143" t="str">
        <f>VLOOKUP(D344,[8]Hoja1!$A$2:$B$1115,2,0)</f>
        <v>15469</v>
      </c>
      <c r="D344" s="31">
        <v>800099662</v>
      </c>
      <c r="E344" s="31">
        <v>216915469</v>
      </c>
      <c r="F344" s="61" t="s">
        <v>538</v>
      </c>
      <c r="G344" s="33">
        <v>0</v>
      </c>
      <c r="H344" s="33">
        <v>0</v>
      </c>
      <c r="I344" s="3">
        <v>261665580</v>
      </c>
      <c r="J344" s="3">
        <v>400573241</v>
      </c>
      <c r="K344" s="3">
        <v>0</v>
      </c>
      <c r="L344" s="3"/>
      <c r="M344" s="3"/>
      <c r="N344" s="3"/>
      <c r="O344" s="3"/>
      <c r="P344" s="34">
        <f t="shared" si="21"/>
        <v>662238821</v>
      </c>
      <c r="Q344" s="165">
        <v>509600566</v>
      </c>
      <c r="R344" s="3">
        <f>IFERROR(VLOOKUP(D344,[9]ServNOMINA!$F$16:$M$112,8,0),0)</f>
        <v>0</v>
      </c>
      <c r="S344" s="3">
        <f>IFERROR(VLOOKUP(D344,[9]ServOTROS!$F$16:$M$112,8,0),0)</f>
        <v>0</v>
      </c>
      <c r="T344" s="3">
        <f>IFERROR(VLOOKUP(D344,[9]CANCEL!$F$16:$M$48,8,0),0)</f>
        <v>0</v>
      </c>
      <c r="U344" s="3">
        <f>IFERROR(VLOOKUP(B344,[10]Aaf_PENSION!$C$16:$M$112,11,0)+VLOOKUP(B344,[11]Aaf_PENSION!$C$16:$M$112,11,0),0)</f>
        <v>0</v>
      </c>
      <c r="V344" s="3">
        <f>IFERROR(VLOOKUP(B344,[10]Aaf_SALUD!$C$16:$M$112,11,0)+VLOOKUP(B344,[11]Aaf_SALUD!$C$16:$M$112,11,0),0)</f>
        <v>0</v>
      </c>
      <c r="W344" s="3">
        <f>IFERROR(VLOOKUP(D344,[9]CALIDAD!$F$16:$M$1122,8,0),0)</f>
        <v>21805465</v>
      </c>
      <c r="X344" s="3"/>
      <c r="Y344" s="3">
        <f>IFERROR(VLOOKUP(B344,[10]Ap_CESANTIAS!$C$16:$M$112,11,0)+VLOOKUP(B344,[11]Ap_CESANTIAS!$C$16:$M$112,11,0),0)</f>
        <v>0</v>
      </c>
      <c r="Z344" s="3">
        <f>IFERROR(VLOOKUP(B344,[10]Ap_PENSION!$C$16:$M$112,11,0)+VLOOKUP(B344,[11]Ap_PENSION!$C$16:$M$112,11,0),0)</f>
        <v>0</v>
      </c>
      <c r="AA344" s="3">
        <f>IFERROR(VLOOKUP(B344,[10]Ap_SALUD!$C$16:$M$112,11,0)+VLOOKUP(B344,[11]Ap_SALUD!$C$16:$M$112,11,0),0)</f>
        <v>0</v>
      </c>
      <c r="AB344" s="3"/>
      <c r="AC344" s="36">
        <f t="shared" si="20"/>
        <v>21805465</v>
      </c>
      <c r="AD344" s="37">
        <f t="shared" si="23"/>
        <v>130832790</v>
      </c>
      <c r="AE344" s="144" t="e">
        <f>VLOOKUP(D344,[12]REPNCT004ReporteAuxiliarContabl!$V$21:$W$1157,2,0)</f>
        <v>#N/A</v>
      </c>
      <c r="AF344" s="167" t="e">
        <f t="shared" si="22"/>
        <v>#N/A</v>
      </c>
      <c r="AG344" s="144"/>
      <c r="AI344" s="144"/>
    </row>
    <row r="345" spans="1:35" x14ac:dyDescent="0.25">
      <c r="A345" s="29">
        <v>333</v>
      </c>
      <c r="B345" s="61"/>
      <c r="C345" s="143" t="str">
        <f>VLOOKUP(D345,[8]Hoja1!$A$2:$B$1115,2,0)</f>
        <v>15476</v>
      </c>
      <c r="D345" s="31">
        <v>891801994</v>
      </c>
      <c r="E345" s="31">
        <v>217615476</v>
      </c>
      <c r="F345" s="61" t="s">
        <v>539</v>
      </c>
      <c r="G345" s="33">
        <v>0</v>
      </c>
      <c r="H345" s="33">
        <v>0</v>
      </c>
      <c r="I345" s="3">
        <v>81381274</v>
      </c>
      <c r="J345" s="3">
        <v>96929806</v>
      </c>
      <c r="K345" s="3">
        <v>0</v>
      </c>
      <c r="L345" s="3"/>
      <c r="M345" s="3"/>
      <c r="N345" s="3"/>
      <c r="O345" s="3"/>
      <c r="P345" s="34">
        <f t="shared" si="21"/>
        <v>178311080</v>
      </c>
      <c r="Q345" s="165">
        <v>130838671</v>
      </c>
      <c r="R345" s="3">
        <f>IFERROR(VLOOKUP(D345,[9]ServNOMINA!$F$16:$M$112,8,0),0)</f>
        <v>0</v>
      </c>
      <c r="S345" s="3">
        <f>IFERROR(VLOOKUP(D345,[9]ServOTROS!$F$16:$M$112,8,0),0)</f>
        <v>0</v>
      </c>
      <c r="T345" s="3">
        <f>IFERROR(VLOOKUP(D345,[9]CANCEL!$F$16:$M$48,8,0),0)</f>
        <v>0</v>
      </c>
      <c r="U345" s="3">
        <f>IFERROR(VLOOKUP(B345,[10]Aaf_PENSION!$C$16:$M$112,11,0)+VLOOKUP(B345,[11]Aaf_PENSION!$C$16:$M$112,11,0),0)</f>
        <v>0</v>
      </c>
      <c r="V345" s="3">
        <f>IFERROR(VLOOKUP(B345,[10]Aaf_SALUD!$C$16:$M$112,11,0)+VLOOKUP(B345,[11]Aaf_SALUD!$C$16:$M$112,11,0),0)</f>
        <v>0</v>
      </c>
      <c r="W345" s="3">
        <f>IFERROR(VLOOKUP(D345,[9]CALIDAD!$F$16:$M$1122,8,0),0)</f>
        <v>6781773</v>
      </c>
      <c r="X345" s="3"/>
      <c r="Y345" s="3">
        <f>IFERROR(VLOOKUP(B345,[10]Ap_CESANTIAS!$C$16:$M$112,11,0)+VLOOKUP(B345,[11]Ap_CESANTIAS!$C$16:$M$112,11,0),0)</f>
        <v>0</v>
      </c>
      <c r="Z345" s="3">
        <f>IFERROR(VLOOKUP(B345,[10]Ap_PENSION!$C$16:$M$112,11,0)+VLOOKUP(B345,[11]Ap_PENSION!$C$16:$M$112,11,0),0)</f>
        <v>0</v>
      </c>
      <c r="AA345" s="3">
        <f>IFERROR(VLOOKUP(B345,[10]Ap_SALUD!$C$16:$M$112,11,0)+VLOOKUP(B345,[11]Ap_SALUD!$C$16:$M$112,11,0),0)</f>
        <v>0</v>
      </c>
      <c r="AB345" s="3"/>
      <c r="AC345" s="36">
        <f t="shared" si="20"/>
        <v>6781773</v>
      </c>
      <c r="AD345" s="37">
        <f t="shared" si="23"/>
        <v>40690636</v>
      </c>
      <c r="AE345" s="144" t="e">
        <f>VLOOKUP(D345,[12]REPNCT004ReporteAuxiliarContabl!$V$21:$W$1157,2,0)</f>
        <v>#N/A</v>
      </c>
      <c r="AF345" s="167" t="e">
        <f t="shared" si="22"/>
        <v>#N/A</v>
      </c>
      <c r="AG345" s="144"/>
      <c r="AI345" s="144"/>
    </row>
    <row r="346" spans="1:35" x14ac:dyDescent="0.25">
      <c r="A346" s="38">
        <v>334</v>
      </c>
      <c r="B346" s="61"/>
      <c r="C346" s="143" t="str">
        <f>VLOOKUP(D346,[8]Hoja1!$A$2:$B$1115,2,0)</f>
        <v>15480</v>
      </c>
      <c r="D346" s="31">
        <v>800077808</v>
      </c>
      <c r="E346" s="31">
        <v>218015480</v>
      </c>
      <c r="F346" s="61" t="s">
        <v>540</v>
      </c>
      <c r="G346" s="33">
        <v>0</v>
      </c>
      <c r="H346" s="33">
        <v>0</v>
      </c>
      <c r="I346" s="3">
        <v>174409756</v>
      </c>
      <c r="J346" s="3">
        <v>151577857</v>
      </c>
      <c r="K346" s="3">
        <v>0</v>
      </c>
      <c r="L346" s="3"/>
      <c r="M346" s="3"/>
      <c r="N346" s="3"/>
      <c r="O346" s="3"/>
      <c r="P346" s="34">
        <f t="shared" si="21"/>
        <v>325987613</v>
      </c>
      <c r="Q346" s="165">
        <v>224248587</v>
      </c>
      <c r="R346" s="3">
        <f>IFERROR(VLOOKUP(D346,[9]ServNOMINA!$F$16:$M$112,8,0),0)</f>
        <v>0</v>
      </c>
      <c r="S346" s="3">
        <f>IFERROR(VLOOKUP(D346,[9]ServOTROS!$F$16:$M$112,8,0),0)</f>
        <v>0</v>
      </c>
      <c r="T346" s="3">
        <f>IFERROR(VLOOKUP(D346,[9]CANCEL!$F$16:$M$48,8,0),0)</f>
        <v>0</v>
      </c>
      <c r="U346" s="3">
        <f>IFERROR(VLOOKUP(B346,[10]Aaf_PENSION!$C$16:$M$112,11,0)+VLOOKUP(B346,[11]Aaf_PENSION!$C$16:$M$112,11,0),0)</f>
        <v>0</v>
      </c>
      <c r="V346" s="3">
        <f>IFERROR(VLOOKUP(B346,[10]Aaf_SALUD!$C$16:$M$112,11,0)+VLOOKUP(B346,[11]Aaf_SALUD!$C$16:$M$112,11,0),0)</f>
        <v>0</v>
      </c>
      <c r="W346" s="3">
        <f>IFERROR(VLOOKUP(D346,[9]CALIDAD!$F$16:$M$1122,8,0),0)</f>
        <v>14534146</v>
      </c>
      <c r="X346" s="3"/>
      <c r="Y346" s="3">
        <f>IFERROR(VLOOKUP(B346,[10]Ap_CESANTIAS!$C$16:$M$112,11,0)+VLOOKUP(B346,[11]Ap_CESANTIAS!$C$16:$M$112,11,0),0)</f>
        <v>0</v>
      </c>
      <c r="Z346" s="3">
        <f>IFERROR(VLOOKUP(B346,[10]Ap_PENSION!$C$16:$M$112,11,0)+VLOOKUP(B346,[11]Ap_PENSION!$C$16:$M$112,11,0),0)</f>
        <v>0</v>
      </c>
      <c r="AA346" s="3">
        <f>IFERROR(VLOOKUP(B346,[10]Ap_SALUD!$C$16:$M$112,11,0)+VLOOKUP(B346,[11]Ap_SALUD!$C$16:$M$112,11,0),0)</f>
        <v>0</v>
      </c>
      <c r="AB346" s="3"/>
      <c r="AC346" s="36">
        <f t="shared" si="20"/>
        <v>14534146</v>
      </c>
      <c r="AD346" s="37">
        <f t="shared" si="23"/>
        <v>87204880</v>
      </c>
      <c r="AE346" s="144" t="e">
        <f>VLOOKUP(D346,[12]REPNCT004ReporteAuxiliarContabl!$V$21:$W$1157,2,0)</f>
        <v>#N/A</v>
      </c>
      <c r="AF346" s="167" t="e">
        <f t="shared" si="22"/>
        <v>#N/A</v>
      </c>
      <c r="AG346" s="144"/>
      <c r="AI346" s="144"/>
    </row>
    <row r="347" spans="1:35" x14ac:dyDescent="0.25">
      <c r="A347" s="29">
        <v>335</v>
      </c>
      <c r="B347" s="61"/>
      <c r="C347" s="143" t="str">
        <f>VLOOKUP(D347,[8]Hoja1!$A$2:$B$1115,2,0)</f>
        <v>15491</v>
      </c>
      <c r="D347" s="31">
        <v>891855222</v>
      </c>
      <c r="E347" s="31">
        <v>219115491</v>
      </c>
      <c r="F347" s="61" t="s">
        <v>541</v>
      </c>
      <c r="G347" s="33">
        <v>0</v>
      </c>
      <c r="H347" s="33">
        <v>0</v>
      </c>
      <c r="I347" s="3">
        <v>154167312</v>
      </c>
      <c r="J347" s="3">
        <v>201858781</v>
      </c>
      <c r="K347" s="3">
        <v>0</v>
      </c>
      <c r="L347" s="3"/>
      <c r="M347" s="3"/>
      <c r="N347" s="3"/>
      <c r="O347" s="3"/>
      <c r="P347" s="34">
        <f t="shared" si="21"/>
        <v>356026093</v>
      </c>
      <c r="Q347" s="165">
        <v>266095161</v>
      </c>
      <c r="R347" s="3">
        <f>IFERROR(VLOOKUP(D347,[9]ServNOMINA!$F$16:$M$112,8,0),0)</f>
        <v>0</v>
      </c>
      <c r="S347" s="3">
        <f>IFERROR(VLOOKUP(D347,[9]ServOTROS!$F$16:$M$112,8,0),0)</f>
        <v>0</v>
      </c>
      <c r="T347" s="3">
        <f>IFERROR(VLOOKUP(D347,[9]CANCEL!$F$16:$M$48,8,0),0)</f>
        <v>0</v>
      </c>
      <c r="U347" s="3">
        <f>IFERROR(VLOOKUP(B347,[10]Aaf_PENSION!$C$16:$M$112,11,0)+VLOOKUP(B347,[11]Aaf_PENSION!$C$16:$M$112,11,0),0)</f>
        <v>0</v>
      </c>
      <c r="V347" s="3">
        <f>IFERROR(VLOOKUP(B347,[10]Aaf_SALUD!$C$16:$M$112,11,0)+VLOOKUP(B347,[11]Aaf_SALUD!$C$16:$M$112,11,0),0)</f>
        <v>0</v>
      </c>
      <c r="W347" s="3">
        <f>IFERROR(VLOOKUP(D347,[9]CALIDAD!$F$16:$M$1122,8,0),0)</f>
        <v>12847276</v>
      </c>
      <c r="X347" s="3"/>
      <c r="Y347" s="3">
        <f>IFERROR(VLOOKUP(B347,[10]Ap_CESANTIAS!$C$16:$M$112,11,0)+VLOOKUP(B347,[11]Ap_CESANTIAS!$C$16:$M$112,11,0),0)</f>
        <v>0</v>
      </c>
      <c r="Z347" s="3">
        <f>IFERROR(VLOOKUP(B347,[10]Ap_PENSION!$C$16:$M$112,11,0)+VLOOKUP(B347,[11]Ap_PENSION!$C$16:$M$112,11,0),0)</f>
        <v>0</v>
      </c>
      <c r="AA347" s="3">
        <f>IFERROR(VLOOKUP(B347,[10]Ap_SALUD!$C$16:$M$112,11,0)+VLOOKUP(B347,[11]Ap_SALUD!$C$16:$M$112,11,0),0)</f>
        <v>0</v>
      </c>
      <c r="AB347" s="3"/>
      <c r="AC347" s="36">
        <f t="shared" si="20"/>
        <v>12847276</v>
      </c>
      <c r="AD347" s="37">
        <f t="shared" si="23"/>
        <v>77083656</v>
      </c>
      <c r="AE347" s="144" t="e">
        <f>VLOOKUP(D347,[12]REPNCT004ReporteAuxiliarContabl!$V$21:$W$1157,2,0)</f>
        <v>#N/A</v>
      </c>
      <c r="AF347" s="167" t="e">
        <f t="shared" si="22"/>
        <v>#N/A</v>
      </c>
      <c r="AG347" s="144"/>
      <c r="AI347" s="144"/>
    </row>
    <row r="348" spans="1:35" x14ac:dyDescent="0.25">
      <c r="A348" s="38">
        <v>336</v>
      </c>
      <c r="B348" s="61"/>
      <c r="C348" s="143" t="str">
        <f>VLOOKUP(D348,[8]Hoja1!$A$2:$B$1115,2,0)</f>
        <v>15494</v>
      </c>
      <c r="D348" s="31">
        <v>800033062</v>
      </c>
      <c r="E348" s="31">
        <v>219415494</v>
      </c>
      <c r="F348" s="61" t="s">
        <v>542</v>
      </c>
      <c r="G348" s="33">
        <v>0</v>
      </c>
      <c r="H348" s="33">
        <v>0</v>
      </c>
      <c r="I348" s="3">
        <v>85100268</v>
      </c>
      <c r="J348" s="3">
        <v>101764695</v>
      </c>
      <c r="K348" s="3">
        <v>0</v>
      </c>
      <c r="L348" s="3"/>
      <c r="M348" s="3"/>
      <c r="N348" s="3"/>
      <c r="O348" s="3"/>
      <c r="P348" s="34">
        <f t="shared" si="21"/>
        <v>186864963</v>
      </c>
      <c r="Q348" s="165">
        <v>137223140</v>
      </c>
      <c r="R348" s="3">
        <f>IFERROR(VLOOKUP(D348,[9]ServNOMINA!$F$16:$M$112,8,0),0)</f>
        <v>0</v>
      </c>
      <c r="S348" s="3">
        <f>IFERROR(VLOOKUP(D348,[9]ServOTROS!$F$16:$M$112,8,0),0)</f>
        <v>0</v>
      </c>
      <c r="T348" s="3">
        <f>IFERROR(VLOOKUP(D348,[9]CANCEL!$F$16:$M$48,8,0),0)</f>
        <v>0</v>
      </c>
      <c r="U348" s="3">
        <f>IFERROR(VLOOKUP(B348,[10]Aaf_PENSION!$C$16:$M$112,11,0)+VLOOKUP(B348,[11]Aaf_PENSION!$C$16:$M$112,11,0),0)</f>
        <v>0</v>
      </c>
      <c r="V348" s="3">
        <f>IFERROR(VLOOKUP(B348,[10]Aaf_SALUD!$C$16:$M$112,11,0)+VLOOKUP(B348,[11]Aaf_SALUD!$C$16:$M$112,11,0),0)</f>
        <v>0</v>
      </c>
      <c r="W348" s="3">
        <f>IFERROR(VLOOKUP(D348,[9]CALIDAD!$F$16:$M$1122,8,0),0)</f>
        <v>7091689</v>
      </c>
      <c r="X348" s="3"/>
      <c r="Y348" s="3">
        <f>IFERROR(VLOOKUP(B348,[10]Ap_CESANTIAS!$C$16:$M$112,11,0)+VLOOKUP(B348,[11]Ap_CESANTIAS!$C$16:$M$112,11,0),0)</f>
        <v>0</v>
      </c>
      <c r="Z348" s="3">
        <f>IFERROR(VLOOKUP(B348,[10]Ap_PENSION!$C$16:$M$112,11,0)+VLOOKUP(B348,[11]Ap_PENSION!$C$16:$M$112,11,0),0)</f>
        <v>0</v>
      </c>
      <c r="AA348" s="3">
        <f>IFERROR(VLOOKUP(B348,[10]Ap_SALUD!$C$16:$M$112,11,0)+VLOOKUP(B348,[11]Ap_SALUD!$C$16:$M$112,11,0),0)</f>
        <v>0</v>
      </c>
      <c r="AB348" s="3"/>
      <c r="AC348" s="36">
        <f t="shared" si="20"/>
        <v>7091689</v>
      </c>
      <c r="AD348" s="37">
        <f t="shared" si="23"/>
        <v>42550134</v>
      </c>
      <c r="AE348" s="144" t="e">
        <f>VLOOKUP(D348,[12]REPNCT004ReporteAuxiliarContabl!$V$21:$W$1157,2,0)</f>
        <v>#N/A</v>
      </c>
      <c r="AF348" s="167" t="e">
        <f t="shared" si="22"/>
        <v>#N/A</v>
      </c>
      <c r="AG348" s="144"/>
      <c r="AI348" s="144"/>
    </row>
    <row r="349" spans="1:35" x14ac:dyDescent="0.25">
      <c r="A349" s="29">
        <v>337</v>
      </c>
      <c r="B349" s="61"/>
      <c r="C349" s="143" t="str">
        <f>VLOOKUP(D349,[8]Hoja1!$A$2:$B$1115,2,0)</f>
        <v>15500</v>
      </c>
      <c r="D349" s="31">
        <v>800026156</v>
      </c>
      <c r="E349" s="31">
        <v>210015500</v>
      </c>
      <c r="F349" s="61" t="s">
        <v>543</v>
      </c>
      <c r="G349" s="33">
        <v>0</v>
      </c>
      <c r="H349" s="33">
        <v>0</v>
      </c>
      <c r="I349" s="3">
        <v>31693513</v>
      </c>
      <c r="J349" s="3">
        <v>36403354</v>
      </c>
      <c r="K349" s="3">
        <v>0</v>
      </c>
      <c r="L349" s="3"/>
      <c r="M349" s="3"/>
      <c r="N349" s="3"/>
      <c r="O349" s="3"/>
      <c r="P349" s="34">
        <f t="shared" si="21"/>
        <v>68096867</v>
      </c>
      <c r="Q349" s="165">
        <v>49608984</v>
      </c>
      <c r="R349" s="3">
        <f>IFERROR(VLOOKUP(D349,[9]ServNOMINA!$F$16:$M$112,8,0),0)</f>
        <v>0</v>
      </c>
      <c r="S349" s="3">
        <f>IFERROR(VLOOKUP(D349,[9]ServOTROS!$F$16:$M$112,8,0),0)</f>
        <v>0</v>
      </c>
      <c r="T349" s="3">
        <f>IFERROR(VLOOKUP(D349,[9]CANCEL!$F$16:$M$48,8,0),0)</f>
        <v>0</v>
      </c>
      <c r="U349" s="3">
        <f>IFERROR(VLOOKUP(B349,[10]Aaf_PENSION!$C$16:$M$112,11,0)+VLOOKUP(B349,[11]Aaf_PENSION!$C$16:$M$112,11,0),0)</f>
        <v>0</v>
      </c>
      <c r="V349" s="3">
        <f>IFERROR(VLOOKUP(B349,[10]Aaf_SALUD!$C$16:$M$112,11,0)+VLOOKUP(B349,[11]Aaf_SALUD!$C$16:$M$112,11,0),0)</f>
        <v>0</v>
      </c>
      <c r="W349" s="3">
        <f>IFERROR(VLOOKUP(D349,[9]CALIDAD!$F$16:$M$1122,8,0),0)</f>
        <v>2641126</v>
      </c>
      <c r="X349" s="3"/>
      <c r="Y349" s="3">
        <f>IFERROR(VLOOKUP(B349,[10]Ap_CESANTIAS!$C$16:$M$112,11,0)+VLOOKUP(B349,[11]Ap_CESANTIAS!$C$16:$M$112,11,0),0)</f>
        <v>0</v>
      </c>
      <c r="Z349" s="3">
        <f>IFERROR(VLOOKUP(B349,[10]Ap_PENSION!$C$16:$M$112,11,0)+VLOOKUP(B349,[11]Ap_PENSION!$C$16:$M$112,11,0),0)</f>
        <v>0</v>
      </c>
      <c r="AA349" s="3">
        <f>IFERROR(VLOOKUP(B349,[10]Ap_SALUD!$C$16:$M$112,11,0)+VLOOKUP(B349,[11]Ap_SALUD!$C$16:$M$112,11,0),0)</f>
        <v>0</v>
      </c>
      <c r="AB349" s="3"/>
      <c r="AC349" s="36">
        <f t="shared" si="20"/>
        <v>2641126</v>
      </c>
      <c r="AD349" s="37">
        <f t="shared" si="23"/>
        <v>15846757</v>
      </c>
      <c r="AE349" s="144" t="e">
        <f>VLOOKUP(D349,[12]REPNCT004ReporteAuxiliarContabl!$V$21:$W$1157,2,0)</f>
        <v>#N/A</v>
      </c>
      <c r="AF349" s="167" t="e">
        <f t="shared" si="22"/>
        <v>#N/A</v>
      </c>
      <c r="AG349" s="144"/>
      <c r="AI349" s="144"/>
    </row>
    <row r="350" spans="1:35" x14ac:dyDescent="0.25">
      <c r="A350" s="38">
        <v>338</v>
      </c>
      <c r="B350" s="61"/>
      <c r="C350" s="143" t="str">
        <f>VLOOKUP(D350,[8]Hoja1!$A$2:$B$1115,2,0)</f>
        <v>15507</v>
      </c>
      <c r="D350" s="31">
        <v>891801362</v>
      </c>
      <c r="E350" s="31">
        <v>210715507</v>
      </c>
      <c r="F350" s="61" t="s">
        <v>544</v>
      </c>
      <c r="G350" s="33">
        <v>0</v>
      </c>
      <c r="H350" s="33">
        <v>0</v>
      </c>
      <c r="I350" s="3">
        <v>173267768</v>
      </c>
      <c r="J350" s="3">
        <v>183036501</v>
      </c>
      <c r="K350" s="3">
        <v>0</v>
      </c>
      <c r="L350" s="3"/>
      <c r="M350" s="3"/>
      <c r="N350" s="3"/>
      <c r="O350" s="3"/>
      <c r="P350" s="34">
        <f t="shared" si="21"/>
        <v>356304269</v>
      </c>
      <c r="Q350" s="165">
        <v>255231406</v>
      </c>
      <c r="R350" s="3">
        <f>IFERROR(VLOOKUP(D350,[9]ServNOMINA!$F$16:$M$112,8,0),0)</f>
        <v>0</v>
      </c>
      <c r="S350" s="3">
        <f>IFERROR(VLOOKUP(D350,[9]ServOTROS!$F$16:$M$112,8,0),0)</f>
        <v>0</v>
      </c>
      <c r="T350" s="3">
        <f>IFERROR(VLOOKUP(D350,[9]CANCEL!$F$16:$M$48,8,0),0)</f>
        <v>0</v>
      </c>
      <c r="U350" s="3">
        <f>IFERROR(VLOOKUP(B350,[10]Aaf_PENSION!$C$16:$M$112,11,0)+VLOOKUP(B350,[11]Aaf_PENSION!$C$16:$M$112,11,0),0)</f>
        <v>0</v>
      </c>
      <c r="V350" s="3">
        <f>IFERROR(VLOOKUP(B350,[10]Aaf_SALUD!$C$16:$M$112,11,0)+VLOOKUP(B350,[11]Aaf_SALUD!$C$16:$M$112,11,0),0)</f>
        <v>0</v>
      </c>
      <c r="W350" s="3">
        <f>IFERROR(VLOOKUP(D350,[9]CALIDAD!$F$16:$M$1122,8,0),0)</f>
        <v>14438981</v>
      </c>
      <c r="X350" s="3"/>
      <c r="Y350" s="3">
        <f>IFERROR(VLOOKUP(B350,[10]Ap_CESANTIAS!$C$16:$M$112,11,0)+VLOOKUP(B350,[11]Ap_CESANTIAS!$C$16:$M$112,11,0),0)</f>
        <v>0</v>
      </c>
      <c r="Z350" s="3">
        <f>IFERROR(VLOOKUP(B350,[10]Ap_PENSION!$C$16:$M$112,11,0)+VLOOKUP(B350,[11]Ap_PENSION!$C$16:$M$112,11,0),0)</f>
        <v>0</v>
      </c>
      <c r="AA350" s="3">
        <f>IFERROR(VLOOKUP(B350,[10]Ap_SALUD!$C$16:$M$112,11,0)+VLOOKUP(B350,[11]Ap_SALUD!$C$16:$M$112,11,0),0)</f>
        <v>0</v>
      </c>
      <c r="AB350" s="3"/>
      <c r="AC350" s="36">
        <f t="shared" si="20"/>
        <v>14438981</v>
      </c>
      <c r="AD350" s="37">
        <f t="shared" si="23"/>
        <v>86633882</v>
      </c>
      <c r="AE350" s="144" t="e">
        <f>VLOOKUP(D350,[12]REPNCT004ReporteAuxiliarContabl!$V$21:$W$1157,2,0)</f>
        <v>#N/A</v>
      </c>
      <c r="AF350" s="167" t="e">
        <f t="shared" si="22"/>
        <v>#N/A</v>
      </c>
      <c r="AG350" s="144"/>
      <c r="AI350" s="144"/>
    </row>
    <row r="351" spans="1:35" x14ac:dyDescent="0.25">
      <c r="A351" s="29">
        <v>339</v>
      </c>
      <c r="B351" s="61"/>
      <c r="C351" s="143" t="str">
        <f>VLOOKUP(D351,[8]Hoja1!$A$2:$B$1115,2,0)</f>
        <v>15511</v>
      </c>
      <c r="D351" s="31">
        <v>800028461</v>
      </c>
      <c r="E351" s="31">
        <v>211115511</v>
      </c>
      <c r="F351" s="61" t="s">
        <v>545</v>
      </c>
      <c r="G351" s="33">
        <v>0</v>
      </c>
      <c r="H351" s="33">
        <v>0</v>
      </c>
      <c r="I351" s="3">
        <v>23760227</v>
      </c>
      <c r="J351" s="3">
        <v>29248472</v>
      </c>
      <c r="K351" s="3">
        <v>0</v>
      </c>
      <c r="L351" s="3"/>
      <c r="M351" s="3"/>
      <c r="N351" s="3"/>
      <c r="O351" s="3"/>
      <c r="P351" s="34">
        <f t="shared" si="21"/>
        <v>53008699</v>
      </c>
      <c r="Q351" s="165">
        <v>39148567</v>
      </c>
      <c r="R351" s="3">
        <f>IFERROR(VLOOKUP(D351,[9]ServNOMINA!$F$16:$M$112,8,0),0)</f>
        <v>0</v>
      </c>
      <c r="S351" s="3">
        <f>IFERROR(VLOOKUP(D351,[9]ServOTROS!$F$16:$M$112,8,0),0)</f>
        <v>0</v>
      </c>
      <c r="T351" s="3">
        <f>IFERROR(VLOOKUP(D351,[9]CANCEL!$F$16:$M$48,8,0),0)</f>
        <v>0</v>
      </c>
      <c r="U351" s="3">
        <f>IFERROR(VLOOKUP(B351,[10]Aaf_PENSION!$C$16:$M$112,11,0)+VLOOKUP(B351,[11]Aaf_PENSION!$C$16:$M$112,11,0),0)</f>
        <v>0</v>
      </c>
      <c r="V351" s="3">
        <f>IFERROR(VLOOKUP(B351,[10]Aaf_SALUD!$C$16:$M$112,11,0)+VLOOKUP(B351,[11]Aaf_SALUD!$C$16:$M$112,11,0),0)</f>
        <v>0</v>
      </c>
      <c r="W351" s="3">
        <f>IFERROR(VLOOKUP(D351,[9]CALIDAD!$F$16:$M$1122,8,0),0)</f>
        <v>1980019</v>
      </c>
      <c r="X351" s="3"/>
      <c r="Y351" s="3">
        <f>IFERROR(VLOOKUP(B351,[10]Ap_CESANTIAS!$C$16:$M$112,11,0)+VLOOKUP(B351,[11]Ap_CESANTIAS!$C$16:$M$112,11,0),0)</f>
        <v>0</v>
      </c>
      <c r="Z351" s="3">
        <f>IFERROR(VLOOKUP(B351,[10]Ap_PENSION!$C$16:$M$112,11,0)+VLOOKUP(B351,[11]Ap_PENSION!$C$16:$M$112,11,0),0)</f>
        <v>0</v>
      </c>
      <c r="AA351" s="3">
        <f>IFERROR(VLOOKUP(B351,[10]Ap_SALUD!$C$16:$M$112,11,0)+VLOOKUP(B351,[11]Ap_SALUD!$C$16:$M$112,11,0),0)</f>
        <v>0</v>
      </c>
      <c r="AB351" s="3"/>
      <c r="AC351" s="36">
        <f t="shared" si="20"/>
        <v>1980019</v>
      </c>
      <c r="AD351" s="37">
        <f t="shared" si="23"/>
        <v>11880113</v>
      </c>
      <c r="AE351" s="144" t="e">
        <f>VLOOKUP(D351,[12]REPNCT004ReporteAuxiliarContabl!$V$21:$W$1157,2,0)</f>
        <v>#N/A</v>
      </c>
      <c r="AF351" s="167" t="e">
        <f t="shared" si="22"/>
        <v>#N/A</v>
      </c>
      <c r="AG351" s="144"/>
      <c r="AI351" s="144"/>
    </row>
    <row r="352" spans="1:35" x14ac:dyDescent="0.25">
      <c r="A352" s="38">
        <v>340</v>
      </c>
      <c r="B352" s="61"/>
      <c r="C352" s="143" t="str">
        <f>VLOOKUP(D352,[8]Hoja1!$A$2:$B$1115,2,0)</f>
        <v>15514</v>
      </c>
      <c r="D352" s="31">
        <v>800049508</v>
      </c>
      <c r="E352" s="31">
        <v>211415514</v>
      </c>
      <c r="F352" s="61" t="s">
        <v>546</v>
      </c>
      <c r="G352" s="33">
        <v>0</v>
      </c>
      <c r="H352" s="33">
        <v>0</v>
      </c>
      <c r="I352" s="3">
        <v>52154016</v>
      </c>
      <c r="J352" s="3">
        <v>57966222</v>
      </c>
      <c r="K352" s="3">
        <v>0</v>
      </c>
      <c r="L352" s="3"/>
      <c r="M352" s="3"/>
      <c r="N352" s="3"/>
      <c r="O352" s="3"/>
      <c r="P352" s="34">
        <f t="shared" si="21"/>
        <v>110120238</v>
      </c>
      <c r="Q352" s="165">
        <v>79697062</v>
      </c>
      <c r="R352" s="3">
        <f>IFERROR(VLOOKUP(D352,[9]ServNOMINA!$F$16:$M$112,8,0),0)</f>
        <v>0</v>
      </c>
      <c r="S352" s="3">
        <f>IFERROR(VLOOKUP(D352,[9]ServOTROS!$F$16:$M$112,8,0),0)</f>
        <v>0</v>
      </c>
      <c r="T352" s="3">
        <f>IFERROR(VLOOKUP(D352,[9]CANCEL!$F$16:$M$48,8,0),0)</f>
        <v>0</v>
      </c>
      <c r="U352" s="3">
        <f>IFERROR(VLOOKUP(B352,[10]Aaf_PENSION!$C$16:$M$112,11,0)+VLOOKUP(B352,[11]Aaf_PENSION!$C$16:$M$112,11,0),0)</f>
        <v>0</v>
      </c>
      <c r="V352" s="3">
        <f>IFERROR(VLOOKUP(B352,[10]Aaf_SALUD!$C$16:$M$112,11,0)+VLOOKUP(B352,[11]Aaf_SALUD!$C$16:$M$112,11,0),0)</f>
        <v>0</v>
      </c>
      <c r="W352" s="3">
        <f>IFERROR(VLOOKUP(D352,[9]CALIDAD!$F$16:$M$1122,8,0),0)</f>
        <v>4346168</v>
      </c>
      <c r="X352" s="3"/>
      <c r="Y352" s="3">
        <f>IFERROR(VLOOKUP(B352,[10]Ap_CESANTIAS!$C$16:$M$112,11,0)+VLOOKUP(B352,[11]Ap_CESANTIAS!$C$16:$M$112,11,0),0)</f>
        <v>0</v>
      </c>
      <c r="Z352" s="3">
        <f>IFERROR(VLOOKUP(B352,[10]Ap_PENSION!$C$16:$M$112,11,0)+VLOOKUP(B352,[11]Ap_PENSION!$C$16:$M$112,11,0),0)</f>
        <v>0</v>
      </c>
      <c r="AA352" s="3">
        <f>IFERROR(VLOOKUP(B352,[10]Ap_SALUD!$C$16:$M$112,11,0)+VLOOKUP(B352,[11]Ap_SALUD!$C$16:$M$112,11,0),0)</f>
        <v>0</v>
      </c>
      <c r="AB352" s="3"/>
      <c r="AC352" s="36">
        <f t="shared" si="20"/>
        <v>4346168</v>
      </c>
      <c r="AD352" s="37">
        <f t="shared" si="23"/>
        <v>26077008</v>
      </c>
      <c r="AE352" s="144" t="e">
        <f>VLOOKUP(D352,[12]REPNCT004ReporteAuxiliarContabl!$V$21:$W$1157,2,0)</f>
        <v>#N/A</v>
      </c>
      <c r="AF352" s="167" t="e">
        <f t="shared" si="22"/>
        <v>#N/A</v>
      </c>
      <c r="AG352" s="144"/>
      <c r="AI352" s="144"/>
    </row>
    <row r="353" spans="1:35" x14ac:dyDescent="0.25">
      <c r="A353" s="29">
        <v>341</v>
      </c>
      <c r="B353" s="61"/>
      <c r="C353" s="143" t="str">
        <f>VLOOKUP(D353,[8]Hoja1!$A$2:$B$1115,2,0)</f>
        <v>15516</v>
      </c>
      <c r="D353" s="31">
        <v>891801240</v>
      </c>
      <c r="E353" s="31">
        <v>211615516</v>
      </c>
      <c r="F353" s="61" t="s">
        <v>547</v>
      </c>
      <c r="G353" s="33">
        <v>0</v>
      </c>
      <c r="H353" s="33">
        <v>0</v>
      </c>
      <c r="I353" s="3">
        <v>409994344</v>
      </c>
      <c r="J353" s="3">
        <v>486300227</v>
      </c>
      <c r="K353" s="3">
        <v>0</v>
      </c>
      <c r="L353" s="3"/>
      <c r="M353" s="3"/>
      <c r="N353" s="3"/>
      <c r="O353" s="3"/>
      <c r="P353" s="34">
        <f t="shared" si="21"/>
        <v>896294571</v>
      </c>
      <c r="Q353" s="165">
        <v>657131202</v>
      </c>
      <c r="R353" s="3">
        <f>IFERROR(VLOOKUP(D353,[9]ServNOMINA!$F$16:$M$112,8,0),0)</f>
        <v>0</v>
      </c>
      <c r="S353" s="3">
        <f>IFERROR(VLOOKUP(D353,[9]ServOTROS!$F$16:$M$112,8,0),0)</f>
        <v>0</v>
      </c>
      <c r="T353" s="3">
        <f>IFERROR(VLOOKUP(D353,[9]CANCEL!$F$16:$M$48,8,0),0)</f>
        <v>0</v>
      </c>
      <c r="U353" s="3">
        <f>IFERROR(VLOOKUP(B353,[10]Aaf_PENSION!$C$16:$M$112,11,0)+VLOOKUP(B353,[11]Aaf_PENSION!$C$16:$M$112,11,0),0)</f>
        <v>0</v>
      </c>
      <c r="V353" s="3">
        <f>IFERROR(VLOOKUP(B353,[10]Aaf_SALUD!$C$16:$M$112,11,0)+VLOOKUP(B353,[11]Aaf_SALUD!$C$16:$M$112,11,0),0)</f>
        <v>0</v>
      </c>
      <c r="W353" s="3">
        <f>IFERROR(VLOOKUP(D353,[9]CALIDAD!$F$16:$M$1122,8,0),0)</f>
        <v>34166195</v>
      </c>
      <c r="X353" s="3"/>
      <c r="Y353" s="3">
        <f>IFERROR(VLOOKUP(B353,[10]Ap_CESANTIAS!$C$16:$M$112,11,0)+VLOOKUP(B353,[11]Ap_CESANTIAS!$C$16:$M$112,11,0),0)</f>
        <v>0</v>
      </c>
      <c r="Z353" s="3">
        <f>IFERROR(VLOOKUP(B353,[10]Ap_PENSION!$C$16:$M$112,11,0)+VLOOKUP(B353,[11]Ap_PENSION!$C$16:$M$112,11,0),0)</f>
        <v>0</v>
      </c>
      <c r="AA353" s="3">
        <f>IFERROR(VLOOKUP(B353,[10]Ap_SALUD!$C$16:$M$112,11,0)+VLOOKUP(B353,[11]Ap_SALUD!$C$16:$M$112,11,0),0)</f>
        <v>0</v>
      </c>
      <c r="AB353" s="3"/>
      <c r="AC353" s="36">
        <f t="shared" si="20"/>
        <v>34166195</v>
      </c>
      <c r="AD353" s="37">
        <f t="shared" si="23"/>
        <v>204997174</v>
      </c>
      <c r="AE353" s="144" t="e">
        <f>VLOOKUP(D353,[12]REPNCT004ReporteAuxiliarContabl!$V$21:$W$1157,2,0)</f>
        <v>#N/A</v>
      </c>
      <c r="AF353" s="167" t="e">
        <f t="shared" si="22"/>
        <v>#N/A</v>
      </c>
      <c r="AG353" s="144"/>
      <c r="AI353" s="144"/>
    </row>
    <row r="354" spans="1:35" x14ac:dyDescent="0.25">
      <c r="A354" s="38">
        <v>342</v>
      </c>
      <c r="B354" s="61"/>
      <c r="C354" s="143" t="str">
        <f>VLOOKUP(D354,[8]Hoja1!$A$2:$B$1115,2,0)</f>
        <v>15518</v>
      </c>
      <c r="D354" s="31">
        <v>800065593</v>
      </c>
      <c r="E354" s="31">
        <v>211815518</v>
      </c>
      <c r="F354" s="61" t="s">
        <v>548</v>
      </c>
      <c r="G354" s="33">
        <v>0</v>
      </c>
      <c r="H354" s="33">
        <v>0</v>
      </c>
      <c r="I354" s="3">
        <v>34796864</v>
      </c>
      <c r="J354" s="3">
        <v>40282470</v>
      </c>
      <c r="K354" s="3">
        <v>0</v>
      </c>
      <c r="L354" s="3"/>
      <c r="M354" s="3"/>
      <c r="N354" s="3"/>
      <c r="O354" s="3"/>
      <c r="P354" s="34">
        <f t="shared" si="21"/>
        <v>75079334</v>
      </c>
      <c r="Q354" s="165">
        <v>54781165</v>
      </c>
      <c r="R354" s="3">
        <f>IFERROR(VLOOKUP(D354,[9]ServNOMINA!$F$16:$M$112,8,0),0)</f>
        <v>0</v>
      </c>
      <c r="S354" s="3">
        <f>IFERROR(VLOOKUP(D354,[9]ServOTROS!$F$16:$M$112,8,0),0)</f>
        <v>0</v>
      </c>
      <c r="T354" s="3">
        <f>IFERROR(VLOOKUP(D354,[9]CANCEL!$F$16:$M$48,8,0),0)</f>
        <v>0</v>
      </c>
      <c r="U354" s="3">
        <f>IFERROR(VLOOKUP(B354,[10]Aaf_PENSION!$C$16:$M$112,11,0)+VLOOKUP(B354,[11]Aaf_PENSION!$C$16:$M$112,11,0),0)</f>
        <v>0</v>
      </c>
      <c r="V354" s="3">
        <f>IFERROR(VLOOKUP(B354,[10]Aaf_SALUD!$C$16:$M$112,11,0)+VLOOKUP(B354,[11]Aaf_SALUD!$C$16:$M$112,11,0),0)</f>
        <v>0</v>
      </c>
      <c r="W354" s="3">
        <f>IFERROR(VLOOKUP(D354,[9]CALIDAD!$F$16:$M$1122,8,0),0)</f>
        <v>2899739</v>
      </c>
      <c r="X354" s="3"/>
      <c r="Y354" s="3">
        <f>IFERROR(VLOOKUP(B354,[10]Ap_CESANTIAS!$C$16:$M$112,11,0)+VLOOKUP(B354,[11]Ap_CESANTIAS!$C$16:$M$112,11,0),0)</f>
        <v>0</v>
      </c>
      <c r="Z354" s="3">
        <f>IFERROR(VLOOKUP(B354,[10]Ap_PENSION!$C$16:$M$112,11,0)+VLOOKUP(B354,[11]Ap_PENSION!$C$16:$M$112,11,0),0)</f>
        <v>0</v>
      </c>
      <c r="AA354" s="3">
        <f>IFERROR(VLOOKUP(B354,[10]Ap_SALUD!$C$16:$M$112,11,0)+VLOOKUP(B354,[11]Ap_SALUD!$C$16:$M$112,11,0),0)</f>
        <v>0</v>
      </c>
      <c r="AB354" s="3"/>
      <c r="AC354" s="36">
        <f t="shared" si="20"/>
        <v>2899739</v>
      </c>
      <c r="AD354" s="37">
        <f t="shared" si="23"/>
        <v>17398430</v>
      </c>
      <c r="AE354" s="144" t="e">
        <f>VLOOKUP(D354,[12]REPNCT004ReporteAuxiliarContabl!$V$21:$W$1157,2,0)</f>
        <v>#N/A</v>
      </c>
      <c r="AF354" s="167" t="e">
        <f t="shared" si="22"/>
        <v>#N/A</v>
      </c>
      <c r="AG354" s="144"/>
      <c r="AI354" s="144"/>
    </row>
    <row r="355" spans="1:35" x14ac:dyDescent="0.25">
      <c r="A355" s="29">
        <v>343</v>
      </c>
      <c r="B355" s="61"/>
      <c r="C355" s="143" t="str">
        <f>VLOOKUP(D355,[8]Hoja1!$A$2:$B$1115,2,0)</f>
        <v>15522</v>
      </c>
      <c r="D355" s="31">
        <v>800012628</v>
      </c>
      <c r="E355" s="31">
        <v>212215522</v>
      </c>
      <c r="F355" s="61" t="s">
        <v>549</v>
      </c>
      <c r="G355" s="33">
        <v>0</v>
      </c>
      <c r="H355" s="33">
        <v>0</v>
      </c>
      <c r="I355" s="3">
        <v>29311857</v>
      </c>
      <c r="J355" s="3">
        <v>39662376</v>
      </c>
      <c r="K355" s="3">
        <v>0</v>
      </c>
      <c r="L355" s="3"/>
      <c r="M355" s="3"/>
      <c r="N355" s="3"/>
      <c r="O355" s="3"/>
      <c r="P355" s="34">
        <f t="shared" si="21"/>
        <v>68974233</v>
      </c>
      <c r="Q355" s="165">
        <v>51875651</v>
      </c>
      <c r="R355" s="3">
        <f>IFERROR(VLOOKUP(D355,[9]ServNOMINA!$F$16:$M$112,8,0),0)</f>
        <v>0</v>
      </c>
      <c r="S355" s="3">
        <f>IFERROR(VLOOKUP(D355,[9]ServOTROS!$F$16:$M$112,8,0),0)</f>
        <v>0</v>
      </c>
      <c r="T355" s="3">
        <f>IFERROR(VLOOKUP(D355,[9]CANCEL!$F$16:$M$48,8,0),0)</f>
        <v>0</v>
      </c>
      <c r="U355" s="3">
        <f>IFERROR(VLOOKUP(B355,[10]Aaf_PENSION!$C$16:$M$112,11,0)+VLOOKUP(B355,[11]Aaf_PENSION!$C$16:$M$112,11,0),0)</f>
        <v>0</v>
      </c>
      <c r="V355" s="3">
        <f>IFERROR(VLOOKUP(B355,[10]Aaf_SALUD!$C$16:$M$112,11,0)+VLOOKUP(B355,[11]Aaf_SALUD!$C$16:$M$112,11,0),0)</f>
        <v>0</v>
      </c>
      <c r="W355" s="3">
        <f>IFERROR(VLOOKUP(D355,[9]CALIDAD!$F$16:$M$1122,8,0),0)</f>
        <v>2442655</v>
      </c>
      <c r="X355" s="3"/>
      <c r="Y355" s="3">
        <f>IFERROR(VLOOKUP(B355,[10]Ap_CESANTIAS!$C$16:$M$112,11,0)+VLOOKUP(B355,[11]Ap_CESANTIAS!$C$16:$M$112,11,0),0)</f>
        <v>0</v>
      </c>
      <c r="Z355" s="3">
        <f>IFERROR(VLOOKUP(B355,[10]Ap_PENSION!$C$16:$M$112,11,0)+VLOOKUP(B355,[11]Ap_PENSION!$C$16:$M$112,11,0),0)</f>
        <v>0</v>
      </c>
      <c r="AA355" s="3">
        <f>IFERROR(VLOOKUP(B355,[10]Ap_SALUD!$C$16:$M$112,11,0)+VLOOKUP(B355,[11]Ap_SALUD!$C$16:$M$112,11,0),0)</f>
        <v>0</v>
      </c>
      <c r="AB355" s="3"/>
      <c r="AC355" s="36">
        <f t="shared" si="20"/>
        <v>2442655</v>
      </c>
      <c r="AD355" s="37">
        <f t="shared" si="23"/>
        <v>14655927</v>
      </c>
      <c r="AE355" s="144" t="e">
        <f>VLOOKUP(D355,[12]REPNCT004ReporteAuxiliarContabl!$V$21:$W$1157,2,0)</f>
        <v>#N/A</v>
      </c>
      <c r="AF355" s="167" t="e">
        <f t="shared" si="22"/>
        <v>#N/A</v>
      </c>
      <c r="AG355" s="144"/>
      <c r="AI355" s="144"/>
    </row>
    <row r="356" spans="1:35" x14ac:dyDescent="0.25">
      <c r="A356" s="38">
        <v>344</v>
      </c>
      <c r="B356" s="61"/>
      <c r="C356" s="143" t="str">
        <f>VLOOKUP(D356,[8]Hoja1!$A$2:$B$1115,2,0)</f>
        <v>15531</v>
      </c>
      <c r="D356" s="31">
        <v>891801368</v>
      </c>
      <c r="E356" s="31">
        <v>213115531</v>
      </c>
      <c r="F356" s="61" t="s">
        <v>550</v>
      </c>
      <c r="G356" s="33">
        <v>0</v>
      </c>
      <c r="H356" s="33">
        <v>0</v>
      </c>
      <c r="I356" s="3">
        <v>142747332</v>
      </c>
      <c r="J356" s="3">
        <v>152013569</v>
      </c>
      <c r="K356" s="3">
        <v>0</v>
      </c>
      <c r="L356" s="3"/>
      <c r="M356" s="3"/>
      <c r="N356" s="3"/>
      <c r="O356" s="3"/>
      <c r="P356" s="34">
        <f t="shared" si="21"/>
        <v>294760901</v>
      </c>
      <c r="Q356" s="165">
        <v>211491624</v>
      </c>
      <c r="R356" s="3">
        <f>IFERROR(VLOOKUP(D356,[9]ServNOMINA!$F$16:$M$112,8,0),0)</f>
        <v>0</v>
      </c>
      <c r="S356" s="3">
        <f>IFERROR(VLOOKUP(D356,[9]ServOTROS!$F$16:$M$112,8,0),0)</f>
        <v>0</v>
      </c>
      <c r="T356" s="3">
        <f>IFERROR(VLOOKUP(D356,[9]CANCEL!$F$16:$M$48,8,0),0)</f>
        <v>0</v>
      </c>
      <c r="U356" s="3">
        <f>IFERROR(VLOOKUP(B356,[10]Aaf_PENSION!$C$16:$M$112,11,0)+VLOOKUP(B356,[11]Aaf_PENSION!$C$16:$M$112,11,0),0)</f>
        <v>0</v>
      </c>
      <c r="V356" s="3">
        <f>IFERROR(VLOOKUP(B356,[10]Aaf_SALUD!$C$16:$M$112,11,0)+VLOOKUP(B356,[11]Aaf_SALUD!$C$16:$M$112,11,0),0)</f>
        <v>0</v>
      </c>
      <c r="W356" s="3">
        <f>IFERROR(VLOOKUP(D356,[9]CALIDAD!$F$16:$M$1122,8,0),0)</f>
        <v>11895611</v>
      </c>
      <c r="X356" s="3"/>
      <c r="Y356" s="3">
        <f>IFERROR(VLOOKUP(B356,[10]Ap_CESANTIAS!$C$16:$M$112,11,0)+VLOOKUP(B356,[11]Ap_CESANTIAS!$C$16:$M$112,11,0),0)</f>
        <v>0</v>
      </c>
      <c r="Z356" s="3">
        <f>IFERROR(VLOOKUP(B356,[10]Ap_PENSION!$C$16:$M$112,11,0)+VLOOKUP(B356,[11]Ap_PENSION!$C$16:$M$112,11,0),0)</f>
        <v>0</v>
      </c>
      <c r="AA356" s="3">
        <f>IFERROR(VLOOKUP(B356,[10]Ap_SALUD!$C$16:$M$112,11,0)+VLOOKUP(B356,[11]Ap_SALUD!$C$16:$M$112,11,0),0)</f>
        <v>0</v>
      </c>
      <c r="AB356" s="3"/>
      <c r="AC356" s="36">
        <f t="shared" si="20"/>
        <v>11895611</v>
      </c>
      <c r="AD356" s="37">
        <f t="shared" si="23"/>
        <v>71373666</v>
      </c>
      <c r="AE356" s="144" t="e">
        <f>VLOOKUP(D356,[12]REPNCT004ReporteAuxiliarContabl!$V$21:$W$1157,2,0)</f>
        <v>#N/A</v>
      </c>
      <c r="AF356" s="167" t="e">
        <f t="shared" si="22"/>
        <v>#N/A</v>
      </c>
      <c r="AG356" s="144"/>
      <c r="AI356" s="144"/>
    </row>
    <row r="357" spans="1:35" x14ac:dyDescent="0.25">
      <c r="A357" s="29">
        <v>345</v>
      </c>
      <c r="B357" s="61"/>
      <c r="C357" s="143" t="str">
        <f>VLOOKUP(D357,[8]Hoja1!$A$2:$B$1115,2,0)</f>
        <v>15533</v>
      </c>
      <c r="D357" s="31">
        <v>800065411</v>
      </c>
      <c r="E357" s="31">
        <v>213315533</v>
      </c>
      <c r="F357" s="61" t="s">
        <v>551</v>
      </c>
      <c r="G357" s="33">
        <v>0</v>
      </c>
      <c r="H357" s="33">
        <v>0</v>
      </c>
      <c r="I357" s="3">
        <v>79258248</v>
      </c>
      <c r="J357" s="3">
        <v>74592928</v>
      </c>
      <c r="K357" s="3">
        <v>0</v>
      </c>
      <c r="L357" s="3"/>
      <c r="M357" s="3"/>
      <c r="N357" s="3"/>
      <c r="O357" s="3"/>
      <c r="P357" s="34">
        <f t="shared" si="21"/>
        <v>153851176</v>
      </c>
      <c r="Q357" s="165">
        <v>107617198</v>
      </c>
      <c r="R357" s="3">
        <f>IFERROR(VLOOKUP(D357,[9]ServNOMINA!$F$16:$M$112,8,0),0)</f>
        <v>0</v>
      </c>
      <c r="S357" s="3">
        <f>IFERROR(VLOOKUP(D357,[9]ServOTROS!$F$16:$M$112,8,0),0)</f>
        <v>0</v>
      </c>
      <c r="T357" s="3">
        <f>IFERROR(VLOOKUP(D357,[9]CANCEL!$F$16:$M$48,8,0),0)</f>
        <v>0</v>
      </c>
      <c r="U357" s="3">
        <f>IFERROR(VLOOKUP(B357,[10]Aaf_PENSION!$C$16:$M$112,11,0)+VLOOKUP(B357,[11]Aaf_PENSION!$C$16:$M$112,11,0),0)</f>
        <v>0</v>
      </c>
      <c r="V357" s="3">
        <f>IFERROR(VLOOKUP(B357,[10]Aaf_SALUD!$C$16:$M$112,11,0)+VLOOKUP(B357,[11]Aaf_SALUD!$C$16:$M$112,11,0),0)</f>
        <v>0</v>
      </c>
      <c r="W357" s="3">
        <f>IFERROR(VLOOKUP(D357,[9]CALIDAD!$F$16:$M$1122,8,0),0)</f>
        <v>6604854</v>
      </c>
      <c r="X357" s="3"/>
      <c r="Y357" s="3">
        <f>IFERROR(VLOOKUP(B357,[10]Ap_CESANTIAS!$C$16:$M$112,11,0)+VLOOKUP(B357,[11]Ap_CESANTIAS!$C$16:$M$112,11,0),0)</f>
        <v>0</v>
      </c>
      <c r="Z357" s="3">
        <f>IFERROR(VLOOKUP(B357,[10]Ap_PENSION!$C$16:$M$112,11,0)+VLOOKUP(B357,[11]Ap_PENSION!$C$16:$M$112,11,0),0)</f>
        <v>0</v>
      </c>
      <c r="AA357" s="3">
        <f>IFERROR(VLOOKUP(B357,[10]Ap_SALUD!$C$16:$M$112,11,0)+VLOOKUP(B357,[11]Ap_SALUD!$C$16:$M$112,11,0),0)</f>
        <v>0</v>
      </c>
      <c r="AB357" s="3"/>
      <c r="AC357" s="36">
        <f t="shared" si="20"/>
        <v>6604854</v>
      </c>
      <c r="AD357" s="37">
        <f t="shared" si="23"/>
        <v>39629124</v>
      </c>
      <c r="AE357" s="144" t="e">
        <f>VLOOKUP(D357,[12]REPNCT004ReporteAuxiliarContabl!$V$21:$W$1157,2,0)</f>
        <v>#N/A</v>
      </c>
      <c r="AF357" s="167" t="e">
        <f t="shared" si="22"/>
        <v>#N/A</v>
      </c>
      <c r="AG357" s="144"/>
      <c r="AI357" s="144"/>
    </row>
    <row r="358" spans="1:35" x14ac:dyDescent="0.25">
      <c r="A358" s="38">
        <v>346</v>
      </c>
      <c r="B358" s="61"/>
      <c r="C358" s="143" t="str">
        <f>VLOOKUP(D358,[8]Hoja1!$A$2:$B$1115,2,0)</f>
        <v>15537</v>
      </c>
      <c r="D358" s="31">
        <v>891855015</v>
      </c>
      <c r="E358" s="31">
        <v>213715537</v>
      </c>
      <c r="F358" s="61" t="s">
        <v>552</v>
      </c>
      <c r="G358" s="33">
        <v>0</v>
      </c>
      <c r="H358" s="33">
        <v>0</v>
      </c>
      <c r="I358" s="3">
        <v>43088436</v>
      </c>
      <c r="J358" s="3">
        <v>60207666</v>
      </c>
      <c r="K358" s="3">
        <v>0</v>
      </c>
      <c r="L358" s="3"/>
      <c r="M358" s="3"/>
      <c r="N358" s="3"/>
      <c r="O358" s="3"/>
      <c r="P358" s="34">
        <f t="shared" si="21"/>
        <v>103296102</v>
      </c>
      <c r="Q358" s="165">
        <v>78161181</v>
      </c>
      <c r="R358" s="3">
        <f>IFERROR(VLOOKUP(D358,[9]ServNOMINA!$F$16:$M$112,8,0),0)</f>
        <v>0</v>
      </c>
      <c r="S358" s="3">
        <f>IFERROR(VLOOKUP(D358,[9]ServOTROS!$F$16:$M$112,8,0),0)</f>
        <v>0</v>
      </c>
      <c r="T358" s="3">
        <f>IFERROR(VLOOKUP(D358,[9]CANCEL!$F$16:$M$48,8,0),0)</f>
        <v>0</v>
      </c>
      <c r="U358" s="3">
        <f>IFERROR(VLOOKUP(B358,[10]Aaf_PENSION!$C$16:$M$112,11,0)+VLOOKUP(B358,[11]Aaf_PENSION!$C$16:$M$112,11,0),0)</f>
        <v>0</v>
      </c>
      <c r="V358" s="3">
        <f>IFERROR(VLOOKUP(B358,[10]Aaf_SALUD!$C$16:$M$112,11,0)+VLOOKUP(B358,[11]Aaf_SALUD!$C$16:$M$112,11,0),0)</f>
        <v>0</v>
      </c>
      <c r="W358" s="3">
        <f>IFERROR(VLOOKUP(D358,[9]CALIDAD!$F$16:$M$1122,8,0),0)</f>
        <v>3590703</v>
      </c>
      <c r="X358" s="3"/>
      <c r="Y358" s="3">
        <f>IFERROR(VLOOKUP(B358,[10]Ap_CESANTIAS!$C$16:$M$112,11,0)+VLOOKUP(B358,[11]Ap_CESANTIAS!$C$16:$M$112,11,0),0)</f>
        <v>0</v>
      </c>
      <c r="Z358" s="3">
        <f>IFERROR(VLOOKUP(B358,[10]Ap_PENSION!$C$16:$M$112,11,0)+VLOOKUP(B358,[11]Ap_PENSION!$C$16:$M$112,11,0),0)</f>
        <v>0</v>
      </c>
      <c r="AA358" s="3">
        <f>IFERROR(VLOOKUP(B358,[10]Ap_SALUD!$C$16:$M$112,11,0)+VLOOKUP(B358,[11]Ap_SALUD!$C$16:$M$112,11,0),0)</f>
        <v>0</v>
      </c>
      <c r="AB358" s="3"/>
      <c r="AC358" s="36">
        <f t="shared" si="20"/>
        <v>3590703</v>
      </c>
      <c r="AD358" s="37">
        <f t="shared" si="23"/>
        <v>21544218</v>
      </c>
      <c r="AE358" s="144" t="e">
        <f>VLOOKUP(D358,[12]REPNCT004ReporteAuxiliarContabl!$V$21:$W$1157,2,0)</f>
        <v>#N/A</v>
      </c>
      <c r="AF358" s="167" t="e">
        <f t="shared" si="22"/>
        <v>#N/A</v>
      </c>
      <c r="AG358" s="144"/>
      <c r="AI358" s="144"/>
    </row>
    <row r="359" spans="1:35" x14ac:dyDescent="0.25">
      <c r="A359" s="29">
        <v>347</v>
      </c>
      <c r="B359" s="61"/>
      <c r="C359" s="143" t="str">
        <f>VLOOKUP(D359,[8]Hoja1!$A$2:$B$1115,2,0)</f>
        <v>15542</v>
      </c>
      <c r="D359" s="31">
        <v>891856464</v>
      </c>
      <c r="E359" s="31">
        <v>214215542</v>
      </c>
      <c r="F359" s="61" t="s">
        <v>553</v>
      </c>
      <c r="G359" s="33">
        <v>0</v>
      </c>
      <c r="H359" s="33">
        <v>0</v>
      </c>
      <c r="I359" s="3">
        <v>108608132</v>
      </c>
      <c r="J359" s="3">
        <v>116360541</v>
      </c>
      <c r="K359" s="3">
        <v>0</v>
      </c>
      <c r="L359" s="3"/>
      <c r="M359" s="3"/>
      <c r="N359" s="3"/>
      <c r="O359" s="3"/>
      <c r="P359" s="34">
        <f t="shared" si="21"/>
        <v>224968673</v>
      </c>
      <c r="Q359" s="165">
        <v>144134336</v>
      </c>
      <c r="R359" s="3">
        <f>IFERROR(VLOOKUP(D359,[9]ServNOMINA!$F$16:$M$112,8,0),0)</f>
        <v>0</v>
      </c>
      <c r="S359" s="3">
        <f>IFERROR(VLOOKUP(D359,[9]ServOTROS!$F$16:$M$112,8,0),0)</f>
        <v>0</v>
      </c>
      <c r="T359" s="3">
        <f>IFERROR(VLOOKUP(D359,[9]CANCEL!$F$16:$M$48,8,0),0)</f>
        <v>0</v>
      </c>
      <c r="U359" s="3">
        <f>IFERROR(VLOOKUP(B359,[10]Aaf_PENSION!$C$16:$M$112,11,0)+VLOOKUP(B359,[11]Aaf_PENSION!$C$16:$M$112,11,0),0)</f>
        <v>0</v>
      </c>
      <c r="V359" s="3">
        <f>IFERROR(VLOOKUP(B359,[10]Aaf_SALUD!$C$16:$M$112,11,0)+VLOOKUP(B359,[11]Aaf_SALUD!$C$16:$M$112,11,0),0)</f>
        <v>0</v>
      </c>
      <c r="W359" s="3">
        <f>IFERROR(VLOOKUP(D359,[9]CALIDAD!$F$16:$M$1122,8,0),0)</f>
        <v>9050678</v>
      </c>
      <c r="X359" s="3"/>
      <c r="Y359" s="3">
        <f>IFERROR(VLOOKUP(B359,[10]Ap_CESANTIAS!$C$16:$M$112,11,0)+VLOOKUP(B359,[11]Ap_CESANTIAS!$C$16:$M$112,11,0),0)</f>
        <v>0</v>
      </c>
      <c r="Z359" s="3">
        <f>IFERROR(VLOOKUP(B359,[10]Ap_PENSION!$C$16:$M$112,11,0)+VLOOKUP(B359,[11]Ap_PENSION!$C$16:$M$112,11,0),0)</f>
        <v>0</v>
      </c>
      <c r="AA359" s="3">
        <f>IFERROR(VLOOKUP(B359,[10]Ap_SALUD!$C$16:$M$112,11,0)+VLOOKUP(B359,[11]Ap_SALUD!$C$16:$M$112,11,0),0)</f>
        <v>0</v>
      </c>
      <c r="AB359" s="3"/>
      <c r="AC359" s="36">
        <f t="shared" si="20"/>
        <v>9050678</v>
      </c>
      <c r="AD359" s="37">
        <f t="shared" si="23"/>
        <v>71783659</v>
      </c>
      <c r="AE359" s="144" t="e">
        <f>VLOOKUP(D359,[12]REPNCT004ReporteAuxiliarContabl!$V$21:$W$1157,2,0)</f>
        <v>#N/A</v>
      </c>
      <c r="AF359" s="167" t="e">
        <f t="shared" si="22"/>
        <v>#N/A</v>
      </c>
      <c r="AG359" s="144"/>
      <c r="AI359" s="144"/>
    </row>
    <row r="360" spans="1:35" x14ac:dyDescent="0.25">
      <c r="A360" s="38">
        <v>348</v>
      </c>
      <c r="B360" s="61"/>
      <c r="C360" s="143" t="str">
        <f>VLOOKUP(D360,[8]Hoja1!$A$2:$B$1115,2,0)</f>
        <v>15550</v>
      </c>
      <c r="D360" s="31">
        <v>800066389</v>
      </c>
      <c r="E360" s="31">
        <v>215015550</v>
      </c>
      <c r="F360" s="61" t="s">
        <v>554</v>
      </c>
      <c r="G360" s="33">
        <v>0</v>
      </c>
      <c r="H360" s="33">
        <v>0</v>
      </c>
      <c r="I360" s="3">
        <v>42399680</v>
      </c>
      <c r="J360" s="3">
        <v>36008669</v>
      </c>
      <c r="K360" s="3">
        <v>0</v>
      </c>
      <c r="L360" s="3"/>
      <c r="M360" s="3"/>
      <c r="N360" s="3"/>
      <c r="O360" s="3"/>
      <c r="P360" s="34">
        <f t="shared" si="21"/>
        <v>78408349</v>
      </c>
      <c r="Q360" s="165">
        <v>53675204</v>
      </c>
      <c r="R360" s="3">
        <f>IFERROR(VLOOKUP(D360,[9]ServNOMINA!$F$16:$M$112,8,0),0)</f>
        <v>0</v>
      </c>
      <c r="S360" s="3">
        <f>IFERROR(VLOOKUP(D360,[9]ServOTROS!$F$16:$M$112,8,0),0)</f>
        <v>0</v>
      </c>
      <c r="T360" s="3">
        <f>IFERROR(VLOOKUP(D360,[9]CANCEL!$F$16:$M$48,8,0),0)</f>
        <v>0</v>
      </c>
      <c r="U360" s="3">
        <f>IFERROR(VLOOKUP(B360,[10]Aaf_PENSION!$C$16:$M$112,11,0)+VLOOKUP(B360,[11]Aaf_PENSION!$C$16:$M$112,11,0),0)</f>
        <v>0</v>
      </c>
      <c r="V360" s="3">
        <f>IFERROR(VLOOKUP(B360,[10]Aaf_SALUD!$C$16:$M$112,11,0)+VLOOKUP(B360,[11]Aaf_SALUD!$C$16:$M$112,11,0),0)</f>
        <v>0</v>
      </c>
      <c r="W360" s="3">
        <f>IFERROR(VLOOKUP(D360,[9]CALIDAD!$F$16:$M$1122,8,0),0)</f>
        <v>3533307</v>
      </c>
      <c r="X360" s="3"/>
      <c r="Y360" s="3">
        <f>IFERROR(VLOOKUP(B360,[10]Ap_CESANTIAS!$C$16:$M$112,11,0)+VLOOKUP(B360,[11]Ap_CESANTIAS!$C$16:$M$112,11,0),0)</f>
        <v>0</v>
      </c>
      <c r="Z360" s="3">
        <f>IFERROR(VLOOKUP(B360,[10]Ap_PENSION!$C$16:$M$112,11,0)+VLOOKUP(B360,[11]Ap_PENSION!$C$16:$M$112,11,0),0)</f>
        <v>0</v>
      </c>
      <c r="AA360" s="3">
        <f>IFERROR(VLOOKUP(B360,[10]Ap_SALUD!$C$16:$M$112,11,0)+VLOOKUP(B360,[11]Ap_SALUD!$C$16:$M$112,11,0),0)</f>
        <v>0</v>
      </c>
      <c r="AB360" s="3"/>
      <c r="AC360" s="36">
        <f t="shared" si="20"/>
        <v>3533307</v>
      </c>
      <c r="AD360" s="37">
        <f t="shared" si="23"/>
        <v>21199838</v>
      </c>
      <c r="AE360" s="144" t="e">
        <f>VLOOKUP(D360,[12]REPNCT004ReporteAuxiliarContabl!$V$21:$W$1157,2,0)</f>
        <v>#N/A</v>
      </c>
      <c r="AF360" s="167" t="e">
        <f t="shared" si="22"/>
        <v>#N/A</v>
      </c>
      <c r="AG360" s="144"/>
      <c r="AI360" s="144"/>
    </row>
    <row r="361" spans="1:35" x14ac:dyDescent="0.25">
      <c r="A361" s="29">
        <v>349</v>
      </c>
      <c r="B361" s="61"/>
      <c r="C361" s="143" t="str">
        <f>VLOOKUP(D361,[8]Hoja1!$A$2:$B$1115,2,0)</f>
        <v>15572</v>
      </c>
      <c r="D361" s="31">
        <v>891800466</v>
      </c>
      <c r="E361" s="31">
        <v>217215572</v>
      </c>
      <c r="F361" s="61" t="s">
        <v>555</v>
      </c>
      <c r="G361" s="33">
        <v>0</v>
      </c>
      <c r="H361" s="33">
        <v>0</v>
      </c>
      <c r="I361" s="3">
        <v>824416544</v>
      </c>
      <c r="J361" s="3">
        <v>878901265</v>
      </c>
      <c r="K361" s="3">
        <v>0</v>
      </c>
      <c r="L361" s="3"/>
      <c r="M361" s="3"/>
      <c r="N361" s="3"/>
      <c r="O361" s="3"/>
      <c r="P361" s="34">
        <f t="shared" si="21"/>
        <v>1703317809</v>
      </c>
      <c r="Q361" s="165">
        <v>1222408160</v>
      </c>
      <c r="R361" s="3">
        <f>IFERROR(VLOOKUP(D361,[9]ServNOMINA!$F$16:$M$112,8,0),0)</f>
        <v>0</v>
      </c>
      <c r="S361" s="3">
        <f>IFERROR(VLOOKUP(D361,[9]ServOTROS!$F$16:$M$112,8,0),0)</f>
        <v>0</v>
      </c>
      <c r="T361" s="3">
        <f>IFERROR(VLOOKUP(D361,[9]CANCEL!$F$16:$M$48,8,0),0)</f>
        <v>0</v>
      </c>
      <c r="U361" s="3">
        <f>IFERROR(VLOOKUP(B361,[10]Aaf_PENSION!$C$16:$M$112,11,0)+VLOOKUP(B361,[11]Aaf_PENSION!$C$16:$M$112,11,0),0)</f>
        <v>0</v>
      </c>
      <c r="V361" s="3">
        <f>IFERROR(VLOOKUP(B361,[10]Aaf_SALUD!$C$16:$M$112,11,0)+VLOOKUP(B361,[11]Aaf_SALUD!$C$16:$M$112,11,0),0)</f>
        <v>0</v>
      </c>
      <c r="W361" s="3">
        <f>IFERROR(VLOOKUP(D361,[9]CALIDAD!$F$16:$M$1122,8,0),0)</f>
        <v>68701379</v>
      </c>
      <c r="X361" s="3"/>
      <c r="Y361" s="3">
        <f>IFERROR(VLOOKUP(B361,[10]Ap_CESANTIAS!$C$16:$M$112,11,0)+VLOOKUP(B361,[11]Ap_CESANTIAS!$C$16:$M$112,11,0),0)</f>
        <v>0</v>
      </c>
      <c r="Z361" s="3">
        <f>IFERROR(VLOOKUP(B361,[10]Ap_PENSION!$C$16:$M$112,11,0)+VLOOKUP(B361,[11]Ap_PENSION!$C$16:$M$112,11,0),0)</f>
        <v>0</v>
      </c>
      <c r="AA361" s="3">
        <f>IFERROR(VLOOKUP(B361,[10]Ap_SALUD!$C$16:$M$112,11,0)+VLOOKUP(B361,[11]Ap_SALUD!$C$16:$M$112,11,0),0)</f>
        <v>0</v>
      </c>
      <c r="AB361" s="3"/>
      <c r="AC361" s="36">
        <f t="shared" si="20"/>
        <v>68701379</v>
      </c>
      <c r="AD361" s="37">
        <f t="shared" si="23"/>
        <v>412208270</v>
      </c>
      <c r="AE361" s="144" t="e">
        <f>VLOOKUP(D361,[12]REPNCT004ReporteAuxiliarContabl!$V$21:$W$1157,2,0)</f>
        <v>#N/A</v>
      </c>
      <c r="AF361" s="167" t="e">
        <f t="shared" si="22"/>
        <v>#N/A</v>
      </c>
      <c r="AG361" s="144"/>
      <c r="AI361" s="144"/>
    </row>
    <row r="362" spans="1:35" x14ac:dyDescent="0.25">
      <c r="A362" s="38">
        <v>350</v>
      </c>
      <c r="B362" s="61"/>
      <c r="C362" s="143" t="str">
        <f>VLOOKUP(D362,[8]Hoja1!$A$2:$B$1115,2,0)</f>
        <v>15580</v>
      </c>
      <c r="D362" s="31">
        <v>800029513</v>
      </c>
      <c r="E362" s="31">
        <v>218015580</v>
      </c>
      <c r="F362" s="61" t="s">
        <v>556</v>
      </c>
      <c r="G362" s="33">
        <v>0</v>
      </c>
      <c r="H362" s="33">
        <v>0</v>
      </c>
      <c r="I362" s="3">
        <v>122083984</v>
      </c>
      <c r="J362" s="3">
        <v>95450105</v>
      </c>
      <c r="K362" s="3">
        <v>0</v>
      </c>
      <c r="L362" s="3"/>
      <c r="M362" s="3"/>
      <c r="N362" s="3"/>
      <c r="O362" s="3"/>
      <c r="P362" s="34">
        <f t="shared" si="21"/>
        <v>217534089</v>
      </c>
      <c r="Q362" s="165">
        <v>146318430</v>
      </c>
      <c r="R362" s="3">
        <f>IFERROR(VLOOKUP(D362,[9]ServNOMINA!$F$16:$M$112,8,0),0)</f>
        <v>0</v>
      </c>
      <c r="S362" s="3">
        <f>IFERROR(VLOOKUP(D362,[9]ServOTROS!$F$16:$M$112,8,0),0)</f>
        <v>0</v>
      </c>
      <c r="T362" s="3">
        <f>IFERROR(VLOOKUP(D362,[9]CANCEL!$F$16:$M$48,8,0),0)</f>
        <v>0</v>
      </c>
      <c r="U362" s="3">
        <f>IFERROR(VLOOKUP(B362,[10]Aaf_PENSION!$C$16:$M$112,11,0)+VLOOKUP(B362,[11]Aaf_PENSION!$C$16:$M$112,11,0),0)</f>
        <v>0</v>
      </c>
      <c r="V362" s="3">
        <f>IFERROR(VLOOKUP(B362,[10]Aaf_SALUD!$C$16:$M$112,11,0)+VLOOKUP(B362,[11]Aaf_SALUD!$C$16:$M$112,11,0),0)</f>
        <v>0</v>
      </c>
      <c r="W362" s="3">
        <f>IFERROR(VLOOKUP(D362,[9]CALIDAD!$F$16:$M$1122,8,0),0)</f>
        <v>10173665</v>
      </c>
      <c r="X362" s="3"/>
      <c r="Y362" s="3">
        <f>IFERROR(VLOOKUP(B362,[10]Ap_CESANTIAS!$C$16:$M$112,11,0)+VLOOKUP(B362,[11]Ap_CESANTIAS!$C$16:$M$112,11,0),0)</f>
        <v>0</v>
      </c>
      <c r="Z362" s="3">
        <f>IFERROR(VLOOKUP(B362,[10]Ap_PENSION!$C$16:$M$112,11,0)+VLOOKUP(B362,[11]Ap_PENSION!$C$16:$M$112,11,0),0)</f>
        <v>0</v>
      </c>
      <c r="AA362" s="3">
        <f>IFERROR(VLOOKUP(B362,[10]Ap_SALUD!$C$16:$M$112,11,0)+VLOOKUP(B362,[11]Ap_SALUD!$C$16:$M$112,11,0),0)</f>
        <v>0</v>
      </c>
      <c r="AB362" s="3"/>
      <c r="AC362" s="36">
        <f t="shared" si="20"/>
        <v>10173665</v>
      </c>
      <c r="AD362" s="37">
        <f t="shared" si="23"/>
        <v>61041994</v>
      </c>
      <c r="AE362" s="144" t="e">
        <f>VLOOKUP(D362,[12]REPNCT004ReporteAuxiliarContabl!$V$21:$W$1157,2,0)</f>
        <v>#N/A</v>
      </c>
      <c r="AF362" s="167" t="e">
        <f t="shared" si="22"/>
        <v>#N/A</v>
      </c>
      <c r="AG362" s="144"/>
      <c r="AI362" s="144"/>
    </row>
    <row r="363" spans="1:35" x14ac:dyDescent="0.25">
      <c r="A363" s="29">
        <v>351</v>
      </c>
      <c r="B363" s="61"/>
      <c r="C363" s="143" t="str">
        <f>VLOOKUP(D363,[8]Hoja1!$A$2:$B$1115,2,0)</f>
        <v>15599</v>
      </c>
      <c r="D363" s="31">
        <v>891801280</v>
      </c>
      <c r="E363" s="31">
        <v>219915599</v>
      </c>
      <c r="F363" s="61" t="s">
        <v>557</v>
      </c>
      <c r="G363" s="33">
        <v>0</v>
      </c>
      <c r="H363" s="33">
        <v>0</v>
      </c>
      <c r="I363" s="3">
        <v>128500352</v>
      </c>
      <c r="J363" s="3">
        <v>154131386</v>
      </c>
      <c r="K363" s="3">
        <v>0</v>
      </c>
      <c r="L363" s="3"/>
      <c r="M363" s="3"/>
      <c r="N363" s="3"/>
      <c r="O363" s="3"/>
      <c r="P363" s="34">
        <f t="shared" si="21"/>
        <v>282631738</v>
      </c>
      <c r="Q363" s="165">
        <v>207673201</v>
      </c>
      <c r="R363" s="3">
        <f>IFERROR(VLOOKUP(D363,[9]ServNOMINA!$F$16:$M$112,8,0),0)</f>
        <v>0</v>
      </c>
      <c r="S363" s="3">
        <f>IFERROR(VLOOKUP(D363,[9]ServOTROS!$F$16:$M$112,8,0),0)</f>
        <v>0</v>
      </c>
      <c r="T363" s="3">
        <f>IFERROR(VLOOKUP(D363,[9]CANCEL!$F$16:$M$48,8,0),0)</f>
        <v>0</v>
      </c>
      <c r="U363" s="3">
        <f>IFERROR(VLOOKUP(B363,[10]Aaf_PENSION!$C$16:$M$112,11,0)+VLOOKUP(B363,[11]Aaf_PENSION!$C$16:$M$112,11,0),0)</f>
        <v>0</v>
      </c>
      <c r="V363" s="3">
        <f>IFERROR(VLOOKUP(B363,[10]Aaf_SALUD!$C$16:$M$112,11,0)+VLOOKUP(B363,[11]Aaf_SALUD!$C$16:$M$112,11,0),0)</f>
        <v>0</v>
      </c>
      <c r="W363" s="3">
        <f>IFERROR(VLOOKUP(D363,[9]CALIDAD!$F$16:$M$1122,8,0),0)</f>
        <v>10708363</v>
      </c>
      <c r="X363" s="3"/>
      <c r="Y363" s="3">
        <f>IFERROR(VLOOKUP(B363,[10]Ap_CESANTIAS!$C$16:$M$112,11,0)+VLOOKUP(B363,[11]Ap_CESANTIAS!$C$16:$M$112,11,0),0)</f>
        <v>0</v>
      </c>
      <c r="Z363" s="3">
        <f>IFERROR(VLOOKUP(B363,[10]Ap_PENSION!$C$16:$M$112,11,0)+VLOOKUP(B363,[11]Ap_PENSION!$C$16:$M$112,11,0),0)</f>
        <v>0</v>
      </c>
      <c r="AA363" s="3">
        <f>IFERROR(VLOOKUP(B363,[10]Ap_SALUD!$C$16:$M$112,11,0)+VLOOKUP(B363,[11]Ap_SALUD!$C$16:$M$112,11,0),0)</f>
        <v>0</v>
      </c>
      <c r="AB363" s="3"/>
      <c r="AC363" s="36">
        <f t="shared" si="20"/>
        <v>10708363</v>
      </c>
      <c r="AD363" s="37">
        <f t="shared" si="23"/>
        <v>64250174</v>
      </c>
      <c r="AE363" s="144" t="e">
        <f>VLOOKUP(D363,[12]REPNCT004ReporteAuxiliarContabl!$V$21:$W$1157,2,0)</f>
        <v>#N/A</v>
      </c>
      <c r="AF363" s="167" t="e">
        <f t="shared" si="22"/>
        <v>#N/A</v>
      </c>
      <c r="AG363" s="144"/>
      <c r="AI363" s="144"/>
    </row>
    <row r="364" spans="1:35" x14ac:dyDescent="0.25">
      <c r="A364" s="38">
        <v>352</v>
      </c>
      <c r="B364" s="61"/>
      <c r="C364" s="143" t="str">
        <f>VLOOKUP(D364,[8]Hoja1!$A$2:$B$1115,2,0)</f>
        <v>15600</v>
      </c>
      <c r="D364" s="31">
        <v>891801244</v>
      </c>
      <c r="E364" s="31">
        <v>210015600</v>
      </c>
      <c r="F364" s="61" t="s">
        <v>558</v>
      </c>
      <c r="G364" s="33">
        <v>0</v>
      </c>
      <c r="H364" s="33">
        <v>0</v>
      </c>
      <c r="I364" s="3">
        <v>130446626</v>
      </c>
      <c r="J364" s="3">
        <v>137657061</v>
      </c>
      <c r="K364" s="3">
        <v>0</v>
      </c>
      <c r="L364" s="3"/>
      <c r="M364" s="3"/>
      <c r="N364" s="3"/>
      <c r="O364" s="3"/>
      <c r="P364" s="34">
        <f t="shared" si="21"/>
        <v>268103687</v>
      </c>
      <c r="Q364" s="165">
        <v>192009821</v>
      </c>
      <c r="R364" s="3">
        <f>IFERROR(VLOOKUP(D364,[9]ServNOMINA!$F$16:$M$112,8,0),0)</f>
        <v>0</v>
      </c>
      <c r="S364" s="3">
        <f>IFERROR(VLOOKUP(D364,[9]ServOTROS!$F$16:$M$112,8,0),0)</f>
        <v>0</v>
      </c>
      <c r="T364" s="3">
        <f>IFERROR(VLOOKUP(D364,[9]CANCEL!$F$16:$M$48,8,0),0)</f>
        <v>0</v>
      </c>
      <c r="U364" s="3">
        <f>IFERROR(VLOOKUP(B364,[10]Aaf_PENSION!$C$16:$M$112,11,0)+VLOOKUP(B364,[11]Aaf_PENSION!$C$16:$M$112,11,0),0)</f>
        <v>0</v>
      </c>
      <c r="V364" s="3">
        <f>IFERROR(VLOOKUP(B364,[10]Aaf_SALUD!$C$16:$M$112,11,0)+VLOOKUP(B364,[11]Aaf_SALUD!$C$16:$M$112,11,0),0)</f>
        <v>0</v>
      </c>
      <c r="W364" s="3">
        <f>IFERROR(VLOOKUP(D364,[9]CALIDAD!$F$16:$M$1122,8,0),0)</f>
        <v>10870552</v>
      </c>
      <c r="X364" s="3"/>
      <c r="Y364" s="3">
        <f>IFERROR(VLOOKUP(B364,[10]Ap_CESANTIAS!$C$16:$M$112,11,0)+VLOOKUP(B364,[11]Ap_CESANTIAS!$C$16:$M$112,11,0),0)</f>
        <v>0</v>
      </c>
      <c r="Z364" s="3">
        <f>IFERROR(VLOOKUP(B364,[10]Ap_PENSION!$C$16:$M$112,11,0)+VLOOKUP(B364,[11]Ap_PENSION!$C$16:$M$112,11,0),0)</f>
        <v>0</v>
      </c>
      <c r="AA364" s="3">
        <f>IFERROR(VLOOKUP(B364,[10]Ap_SALUD!$C$16:$M$112,11,0)+VLOOKUP(B364,[11]Ap_SALUD!$C$16:$M$112,11,0),0)</f>
        <v>0</v>
      </c>
      <c r="AB364" s="3"/>
      <c r="AC364" s="36">
        <f t="shared" si="20"/>
        <v>10870552</v>
      </c>
      <c r="AD364" s="37">
        <f t="shared" si="23"/>
        <v>65223314</v>
      </c>
      <c r="AE364" s="144" t="e">
        <f>VLOOKUP(D364,[12]REPNCT004ReporteAuxiliarContabl!$V$21:$W$1157,2,0)</f>
        <v>#N/A</v>
      </c>
      <c r="AF364" s="167" t="e">
        <f t="shared" si="22"/>
        <v>#N/A</v>
      </c>
      <c r="AG364" s="144"/>
      <c r="AI364" s="144"/>
    </row>
    <row r="365" spans="1:35" x14ac:dyDescent="0.25">
      <c r="A365" s="29">
        <v>353</v>
      </c>
      <c r="B365" s="61"/>
      <c r="C365" s="143" t="str">
        <f>VLOOKUP(D365,[8]Hoja1!$A$2:$B$1115,2,0)</f>
        <v>15621</v>
      </c>
      <c r="D365" s="31">
        <v>891801770</v>
      </c>
      <c r="E365" s="31">
        <v>212115621</v>
      </c>
      <c r="F365" s="61" t="s">
        <v>559</v>
      </c>
      <c r="G365" s="33">
        <v>0</v>
      </c>
      <c r="H365" s="33">
        <v>0</v>
      </c>
      <c r="I365" s="3">
        <v>23998010</v>
      </c>
      <c r="J365" s="3">
        <v>34293564</v>
      </c>
      <c r="K365" s="3">
        <v>0</v>
      </c>
      <c r="L365" s="3"/>
      <c r="M365" s="3"/>
      <c r="N365" s="3"/>
      <c r="O365" s="3"/>
      <c r="P365" s="34">
        <f t="shared" si="21"/>
        <v>58291574</v>
      </c>
      <c r="Q365" s="165">
        <v>44292734</v>
      </c>
      <c r="R365" s="3">
        <f>IFERROR(VLOOKUP(D365,[9]ServNOMINA!$F$16:$M$112,8,0),0)</f>
        <v>0</v>
      </c>
      <c r="S365" s="3">
        <f>IFERROR(VLOOKUP(D365,[9]ServOTROS!$F$16:$M$112,8,0),0)</f>
        <v>0</v>
      </c>
      <c r="T365" s="3">
        <f>IFERROR(VLOOKUP(D365,[9]CANCEL!$F$16:$M$48,8,0),0)</f>
        <v>0</v>
      </c>
      <c r="U365" s="3">
        <f>IFERROR(VLOOKUP(B365,[10]Aaf_PENSION!$C$16:$M$112,11,0)+VLOOKUP(B365,[11]Aaf_PENSION!$C$16:$M$112,11,0),0)</f>
        <v>0</v>
      </c>
      <c r="V365" s="3">
        <f>IFERROR(VLOOKUP(B365,[10]Aaf_SALUD!$C$16:$M$112,11,0)+VLOOKUP(B365,[11]Aaf_SALUD!$C$16:$M$112,11,0),0)</f>
        <v>0</v>
      </c>
      <c r="W365" s="3">
        <f>IFERROR(VLOOKUP(D365,[9]CALIDAD!$F$16:$M$1122,8,0),0)</f>
        <v>1999834</v>
      </c>
      <c r="X365" s="3"/>
      <c r="Y365" s="3">
        <f>IFERROR(VLOOKUP(B365,[10]Ap_CESANTIAS!$C$16:$M$112,11,0)+VLOOKUP(B365,[11]Ap_CESANTIAS!$C$16:$M$112,11,0),0)</f>
        <v>0</v>
      </c>
      <c r="Z365" s="3">
        <f>IFERROR(VLOOKUP(B365,[10]Ap_PENSION!$C$16:$M$112,11,0)+VLOOKUP(B365,[11]Ap_PENSION!$C$16:$M$112,11,0),0)</f>
        <v>0</v>
      </c>
      <c r="AA365" s="3">
        <f>IFERROR(VLOOKUP(B365,[10]Ap_SALUD!$C$16:$M$112,11,0)+VLOOKUP(B365,[11]Ap_SALUD!$C$16:$M$112,11,0),0)</f>
        <v>0</v>
      </c>
      <c r="AB365" s="3"/>
      <c r="AC365" s="36">
        <f t="shared" si="20"/>
        <v>1999834</v>
      </c>
      <c r="AD365" s="37">
        <f t="shared" si="23"/>
        <v>11999006</v>
      </c>
      <c r="AE365" s="144" t="e">
        <f>VLOOKUP(D365,[12]REPNCT004ReporteAuxiliarContabl!$V$21:$W$1157,2,0)</f>
        <v>#N/A</v>
      </c>
      <c r="AF365" s="167" t="e">
        <f t="shared" si="22"/>
        <v>#N/A</v>
      </c>
      <c r="AG365" s="144"/>
      <c r="AI365" s="144"/>
    </row>
    <row r="366" spans="1:35" x14ac:dyDescent="0.25">
      <c r="A366" s="38">
        <v>354</v>
      </c>
      <c r="B366" s="61"/>
      <c r="C366" s="143" t="str">
        <f>VLOOKUP(D366,[8]Hoja1!$A$2:$B$1115,2,0)</f>
        <v>15632</v>
      </c>
      <c r="D366" s="31">
        <v>800028517</v>
      </c>
      <c r="E366" s="31">
        <v>213215632</v>
      </c>
      <c r="F366" s="61" t="s">
        <v>560</v>
      </c>
      <c r="G366" s="33">
        <v>0</v>
      </c>
      <c r="H366" s="33">
        <v>0</v>
      </c>
      <c r="I366" s="3">
        <v>185791448</v>
      </c>
      <c r="J366" s="3">
        <v>226775011</v>
      </c>
      <c r="K366" s="3">
        <v>0</v>
      </c>
      <c r="L366" s="3"/>
      <c r="M366" s="3"/>
      <c r="N366" s="3"/>
      <c r="O366" s="3"/>
      <c r="P366" s="34">
        <f t="shared" si="21"/>
        <v>412566459</v>
      </c>
      <c r="Q366" s="165">
        <v>304188116</v>
      </c>
      <c r="R366" s="3">
        <f>IFERROR(VLOOKUP(D366,[9]ServNOMINA!$F$16:$M$112,8,0),0)</f>
        <v>0</v>
      </c>
      <c r="S366" s="3">
        <f>IFERROR(VLOOKUP(D366,[9]ServOTROS!$F$16:$M$112,8,0),0)</f>
        <v>0</v>
      </c>
      <c r="T366" s="3">
        <f>IFERROR(VLOOKUP(D366,[9]CANCEL!$F$16:$M$48,8,0),0)</f>
        <v>0</v>
      </c>
      <c r="U366" s="3">
        <f>IFERROR(VLOOKUP(B366,[10]Aaf_PENSION!$C$16:$M$112,11,0)+VLOOKUP(B366,[11]Aaf_PENSION!$C$16:$M$112,11,0),0)</f>
        <v>0</v>
      </c>
      <c r="V366" s="3">
        <f>IFERROR(VLOOKUP(B366,[10]Aaf_SALUD!$C$16:$M$112,11,0)+VLOOKUP(B366,[11]Aaf_SALUD!$C$16:$M$112,11,0),0)</f>
        <v>0</v>
      </c>
      <c r="W366" s="3">
        <f>IFERROR(VLOOKUP(D366,[9]CALIDAD!$F$16:$M$1122,8,0),0)</f>
        <v>15482621</v>
      </c>
      <c r="X366" s="3"/>
      <c r="Y366" s="3">
        <f>IFERROR(VLOOKUP(B366,[10]Ap_CESANTIAS!$C$16:$M$112,11,0)+VLOOKUP(B366,[11]Ap_CESANTIAS!$C$16:$M$112,11,0),0)</f>
        <v>0</v>
      </c>
      <c r="Z366" s="3">
        <f>IFERROR(VLOOKUP(B366,[10]Ap_PENSION!$C$16:$M$112,11,0)+VLOOKUP(B366,[11]Ap_PENSION!$C$16:$M$112,11,0),0)</f>
        <v>0</v>
      </c>
      <c r="AA366" s="3">
        <f>IFERROR(VLOOKUP(B366,[10]Ap_SALUD!$C$16:$M$112,11,0)+VLOOKUP(B366,[11]Ap_SALUD!$C$16:$M$112,11,0),0)</f>
        <v>0</v>
      </c>
      <c r="AB366" s="3"/>
      <c r="AC366" s="36">
        <f t="shared" si="20"/>
        <v>15482621</v>
      </c>
      <c r="AD366" s="37">
        <f t="shared" si="23"/>
        <v>92895722</v>
      </c>
      <c r="AE366" s="144" t="e">
        <f>VLOOKUP(D366,[12]REPNCT004ReporteAuxiliarContabl!$V$21:$W$1157,2,0)</f>
        <v>#N/A</v>
      </c>
      <c r="AF366" s="167" t="e">
        <f t="shared" si="22"/>
        <v>#N/A</v>
      </c>
      <c r="AG366" s="144"/>
      <c r="AI366" s="144"/>
    </row>
    <row r="367" spans="1:35" x14ac:dyDescent="0.25">
      <c r="A367" s="29">
        <v>355</v>
      </c>
      <c r="B367" s="61"/>
      <c r="C367" s="143" t="str">
        <f>VLOOKUP(D367,[8]Hoja1!$A$2:$B$1115,2,0)</f>
        <v>15638</v>
      </c>
      <c r="D367" s="31">
        <v>800019846</v>
      </c>
      <c r="E367" s="31">
        <v>213815638</v>
      </c>
      <c r="F367" s="61" t="s">
        <v>561</v>
      </c>
      <c r="G367" s="33">
        <v>0</v>
      </c>
      <c r="H367" s="33">
        <v>0</v>
      </c>
      <c r="I367" s="3">
        <v>76634598</v>
      </c>
      <c r="J367" s="3">
        <v>96472364</v>
      </c>
      <c r="K367" s="3">
        <v>0</v>
      </c>
      <c r="L367" s="3"/>
      <c r="M367" s="3"/>
      <c r="N367" s="3"/>
      <c r="O367" s="3"/>
      <c r="P367" s="34">
        <f t="shared" si="21"/>
        <v>173106962</v>
      </c>
      <c r="Q367" s="165">
        <v>128403449</v>
      </c>
      <c r="R367" s="3">
        <f>IFERROR(VLOOKUP(D367,[9]ServNOMINA!$F$16:$M$112,8,0),0)</f>
        <v>0</v>
      </c>
      <c r="S367" s="3">
        <f>IFERROR(VLOOKUP(D367,[9]ServOTROS!$F$16:$M$112,8,0),0)</f>
        <v>0</v>
      </c>
      <c r="T367" s="3">
        <f>IFERROR(VLOOKUP(D367,[9]CANCEL!$F$16:$M$48,8,0),0)</f>
        <v>0</v>
      </c>
      <c r="U367" s="3">
        <f>IFERROR(VLOOKUP(B367,[10]Aaf_PENSION!$C$16:$M$112,11,0)+VLOOKUP(B367,[11]Aaf_PENSION!$C$16:$M$112,11,0),0)</f>
        <v>0</v>
      </c>
      <c r="V367" s="3">
        <f>IFERROR(VLOOKUP(B367,[10]Aaf_SALUD!$C$16:$M$112,11,0)+VLOOKUP(B367,[11]Aaf_SALUD!$C$16:$M$112,11,0),0)</f>
        <v>0</v>
      </c>
      <c r="W367" s="3">
        <f>IFERROR(VLOOKUP(D367,[9]CALIDAD!$F$16:$M$1122,8,0),0)</f>
        <v>6386217</v>
      </c>
      <c r="X367" s="3"/>
      <c r="Y367" s="3">
        <f>IFERROR(VLOOKUP(B367,[10]Ap_CESANTIAS!$C$16:$M$112,11,0)+VLOOKUP(B367,[11]Ap_CESANTIAS!$C$16:$M$112,11,0),0)</f>
        <v>0</v>
      </c>
      <c r="Z367" s="3">
        <f>IFERROR(VLOOKUP(B367,[10]Ap_PENSION!$C$16:$M$112,11,0)+VLOOKUP(B367,[11]Ap_PENSION!$C$16:$M$112,11,0),0)</f>
        <v>0</v>
      </c>
      <c r="AA367" s="3">
        <f>IFERROR(VLOOKUP(B367,[10]Ap_SALUD!$C$16:$M$112,11,0)+VLOOKUP(B367,[11]Ap_SALUD!$C$16:$M$112,11,0),0)</f>
        <v>0</v>
      </c>
      <c r="AB367" s="3"/>
      <c r="AC367" s="36">
        <f t="shared" si="20"/>
        <v>6386217</v>
      </c>
      <c r="AD367" s="37">
        <f t="shared" si="23"/>
        <v>38317296</v>
      </c>
      <c r="AE367" s="144" t="e">
        <f>VLOOKUP(D367,[12]REPNCT004ReporteAuxiliarContabl!$V$21:$W$1157,2,0)</f>
        <v>#N/A</v>
      </c>
      <c r="AF367" s="167" t="e">
        <f t="shared" si="22"/>
        <v>#N/A</v>
      </c>
      <c r="AG367" s="144"/>
      <c r="AI367" s="144"/>
    </row>
    <row r="368" spans="1:35" x14ac:dyDescent="0.25">
      <c r="A368" s="38">
        <v>356</v>
      </c>
      <c r="B368" s="61"/>
      <c r="C368" s="143" t="str">
        <f>VLOOKUP(D368,[8]Hoja1!$A$2:$B$1115,2,0)</f>
        <v>15646</v>
      </c>
      <c r="D368" s="31">
        <v>800016757</v>
      </c>
      <c r="E368" s="31">
        <v>214615646</v>
      </c>
      <c r="F368" s="61" t="s">
        <v>562</v>
      </c>
      <c r="G368" s="33">
        <v>0</v>
      </c>
      <c r="H368" s="33">
        <v>0</v>
      </c>
      <c r="I368" s="3">
        <v>325699716</v>
      </c>
      <c r="J368" s="3">
        <v>482918562</v>
      </c>
      <c r="K368" s="3">
        <v>0</v>
      </c>
      <c r="L368" s="3"/>
      <c r="M368" s="3"/>
      <c r="N368" s="3"/>
      <c r="O368" s="3"/>
      <c r="P368" s="34">
        <f t="shared" si="21"/>
        <v>808618278</v>
      </c>
      <c r="Q368" s="165">
        <v>618626777</v>
      </c>
      <c r="R368" s="3">
        <f>IFERROR(VLOOKUP(D368,[9]ServNOMINA!$F$16:$M$112,8,0),0)</f>
        <v>0</v>
      </c>
      <c r="S368" s="3">
        <f>IFERROR(VLOOKUP(D368,[9]ServOTROS!$F$16:$M$112,8,0),0)</f>
        <v>0</v>
      </c>
      <c r="T368" s="3">
        <f>IFERROR(VLOOKUP(D368,[9]CANCEL!$F$16:$M$48,8,0),0)</f>
        <v>0</v>
      </c>
      <c r="U368" s="3">
        <f>IFERROR(VLOOKUP(B368,[10]Aaf_PENSION!$C$16:$M$112,11,0)+VLOOKUP(B368,[11]Aaf_PENSION!$C$16:$M$112,11,0),0)</f>
        <v>0</v>
      </c>
      <c r="V368" s="3">
        <f>IFERROR(VLOOKUP(B368,[10]Aaf_SALUD!$C$16:$M$112,11,0)+VLOOKUP(B368,[11]Aaf_SALUD!$C$16:$M$112,11,0),0)</f>
        <v>0</v>
      </c>
      <c r="W368" s="3">
        <f>IFERROR(VLOOKUP(D368,[9]CALIDAD!$F$16:$M$1122,8,0),0)</f>
        <v>27141643</v>
      </c>
      <c r="X368" s="3"/>
      <c r="Y368" s="3">
        <f>IFERROR(VLOOKUP(B368,[10]Ap_CESANTIAS!$C$16:$M$112,11,0)+VLOOKUP(B368,[11]Ap_CESANTIAS!$C$16:$M$112,11,0),0)</f>
        <v>0</v>
      </c>
      <c r="Z368" s="3">
        <f>IFERROR(VLOOKUP(B368,[10]Ap_PENSION!$C$16:$M$112,11,0)+VLOOKUP(B368,[11]Ap_PENSION!$C$16:$M$112,11,0),0)</f>
        <v>0</v>
      </c>
      <c r="AA368" s="3">
        <f>IFERROR(VLOOKUP(B368,[10]Ap_SALUD!$C$16:$M$112,11,0)+VLOOKUP(B368,[11]Ap_SALUD!$C$16:$M$112,11,0),0)</f>
        <v>0</v>
      </c>
      <c r="AB368" s="3"/>
      <c r="AC368" s="36">
        <f t="shared" si="20"/>
        <v>27141643</v>
      </c>
      <c r="AD368" s="37">
        <f t="shared" si="23"/>
        <v>162849858</v>
      </c>
      <c r="AE368" s="144" t="e">
        <f>VLOOKUP(D368,[12]REPNCT004ReporteAuxiliarContabl!$V$21:$W$1157,2,0)</f>
        <v>#N/A</v>
      </c>
      <c r="AF368" s="167" t="e">
        <f t="shared" si="22"/>
        <v>#N/A</v>
      </c>
      <c r="AG368" s="144"/>
      <c r="AI368" s="144"/>
    </row>
    <row r="369" spans="1:35" x14ac:dyDescent="0.25">
      <c r="A369" s="29">
        <v>357</v>
      </c>
      <c r="B369" s="61"/>
      <c r="C369" s="143" t="str">
        <f>VLOOKUP(D369,[8]Hoja1!$A$2:$B$1115,2,0)</f>
        <v>15660</v>
      </c>
      <c r="D369" s="31">
        <v>891801282</v>
      </c>
      <c r="E369" s="31">
        <v>216015660</v>
      </c>
      <c r="F369" s="61" t="s">
        <v>563</v>
      </c>
      <c r="G369" s="33">
        <v>0</v>
      </c>
      <c r="H369" s="33">
        <v>0</v>
      </c>
      <c r="I369" s="3">
        <v>21316177</v>
      </c>
      <c r="J369" s="3">
        <v>27742262</v>
      </c>
      <c r="K369" s="3">
        <v>0</v>
      </c>
      <c r="L369" s="3"/>
      <c r="M369" s="3"/>
      <c r="N369" s="3"/>
      <c r="O369" s="3"/>
      <c r="P369" s="34">
        <f t="shared" si="21"/>
        <v>49058439</v>
      </c>
      <c r="Q369" s="165">
        <v>36624002</v>
      </c>
      <c r="R369" s="3">
        <f>IFERROR(VLOOKUP(D369,[9]ServNOMINA!$F$16:$M$112,8,0),0)</f>
        <v>0</v>
      </c>
      <c r="S369" s="3">
        <f>IFERROR(VLOOKUP(D369,[9]ServOTROS!$F$16:$M$112,8,0),0)</f>
        <v>0</v>
      </c>
      <c r="T369" s="3">
        <f>IFERROR(VLOOKUP(D369,[9]CANCEL!$F$16:$M$48,8,0),0)</f>
        <v>0</v>
      </c>
      <c r="U369" s="3">
        <f>IFERROR(VLOOKUP(B369,[10]Aaf_PENSION!$C$16:$M$112,11,0)+VLOOKUP(B369,[11]Aaf_PENSION!$C$16:$M$112,11,0),0)</f>
        <v>0</v>
      </c>
      <c r="V369" s="3">
        <f>IFERROR(VLOOKUP(B369,[10]Aaf_SALUD!$C$16:$M$112,11,0)+VLOOKUP(B369,[11]Aaf_SALUD!$C$16:$M$112,11,0),0)</f>
        <v>0</v>
      </c>
      <c r="W369" s="3">
        <f>IFERROR(VLOOKUP(D369,[9]CALIDAD!$F$16:$M$1122,8,0),0)</f>
        <v>1776348</v>
      </c>
      <c r="X369" s="3"/>
      <c r="Y369" s="3">
        <f>IFERROR(VLOOKUP(B369,[10]Ap_CESANTIAS!$C$16:$M$112,11,0)+VLOOKUP(B369,[11]Ap_CESANTIAS!$C$16:$M$112,11,0),0)</f>
        <v>0</v>
      </c>
      <c r="Z369" s="3">
        <f>IFERROR(VLOOKUP(B369,[10]Ap_PENSION!$C$16:$M$112,11,0)+VLOOKUP(B369,[11]Ap_PENSION!$C$16:$M$112,11,0),0)</f>
        <v>0</v>
      </c>
      <c r="AA369" s="3">
        <f>IFERROR(VLOOKUP(B369,[10]Ap_SALUD!$C$16:$M$112,11,0)+VLOOKUP(B369,[11]Ap_SALUD!$C$16:$M$112,11,0),0)</f>
        <v>0</v>
      </c>
      <c r="AB369" s="3"/>
      <c r="AC369" s="36">
        <f t="shared" si="20"/>
        <v>1776348</v>
      </c>
      <c r="AD369" s="37">
        <f t="shared" si="23"/>
        <v>10658089</v>
      </c>
      <c r="AE369" s="144" t="e">
        <f>VLOOKUP(D369,[12]REPNCT004ReporteAuxiliarContabl!$V$21:$W$1157,2,0)</f>
        <v>#N/A</v>
      </c>
      <c r="AF369" s="167" t="e">
        <f t="shared" si="22"/>
        <v>#N/A</v>
      </c>
      <c r="AG369" s="144"/>
      <c r="AI369" s="144"/>
    </row>
    <row r="370" spans="1:35" x14ac:dyDescent="0.25">
      <c r="A370" s="38">
        <v>358</v>
      </c>
      <c r="B370" s="61"/>
      <c r="C370" s="143" t="str">
        <f>VLOOKUP(D370,[8]Hoja1!$A$2:$B$1115,2,0)</f>
        <v>15664</v>
      </c>
      <c r="D370" s="31">
        <v>800083233</v>
      </c>
      <c r="E370" s="31">
        <v>216415664</v>
      </c>
      <c r="F370" s="61" t="s">
        <v>564</v>
      </c>
      <c r="G370" s="33">
        <v>0</v>
      </c>
      <c r="H370" s="33">
        <v>0</v>
      </c>
      <c r="I370" s="3">
        <v>67960127</v>
      </c>
      <c r="J370" s="3">
        <v>87947677</v>
      </c>
      <c r="K370" s="3">
        <v>0</v>
      </c>
      <c r="L370" s="3"/>
      <c r="M370" s="3"/>
      <c r="N370" s="3"/>
      <c r="O370" s="3"/>
      <c r="P370" s="34">
        <f t="shared" si="21"/>
        <v>155907804</v>
      </c>
      <c r="Q370" s="165">
        <v>116264397</v>
      </c>
      <c r="R370" s="3">
        <f>IFERROR(VLOOKUP(D370,[9]ServNOMINA!$F$16:$M$112,8,0),0)</f>
        <v>0</v>
      </c>
      <c r="S370" s="3">
        <f>IFERROR(VLOOKUP(D370,[9]ServOTROS!$F$16:$M$112,8,0),0)</f>
        <v>0</v>
      </c>
      <c r="T370" s="3">
        <f>IFERROR(VLOOKUP(D370,[9]CANCEL!$F$16:$M$48,8,0),0)</f>
        <v>0</v>
      </c>
      <c r="U370" s="3">
        <f>IFERROR(VLOOKUP(B370,[10]Aaf_PENSION!$C$16:$M$112,11,0)+VLOOKUP(B370,[11]Aaf_PENSION!$C$16:$M$112,11,0),0)</f>
        <v>0</v>
      </c>
      <c r="V370" s="3">
        <f>IFERROR(VLOOKUP(B370,[10]Aaf_SALUD!$C$16:$M$112,11,0)+VLOOKUP(B370,[11]Aaf_SALUD!$C$16:$M$112,11,0),0)</f>
        <v>0</v>
      </c>
      <c r="W370" s="3">
        <f>IFERROR(VLOOKUP(D370,[9]CALIDAD!$F$16:$M$1122,8,0),0)</f>
        <v>5663344</v>
      </c>
      <c r="X370" s="3"/>
      <c r="Y370" s="3">
        <f>IFERROR(VLOOKUP(B370,[10]Ap_CESANTIAS!$C$16:$M$112,11,0)+VLOOKUP(B370,[11]Ap_CESANTIAS!$C$16:$M$112,11,0),0)</f>
        <v>0</v>
      </c>
      <c r="Z370" s="3">
        <f>IFERROR(VLOOKUP(B370,[10]Ap_PENSION!$C$16:$M$112,11,0)+VLOOKUP(B370,[11]Ap_PENSION!$C$16:$M$112,11,0),0)</f>
        <v>0</v>
      </c>
      <c r="AA370" s="3">
        <f>IFERROR(VLOOKUP(B370,[10]Ap_SALUD!$C$16:$M$112,11,0)+VLOOKUP(B370,[11]Ap_SALUD!$C$16:$M$112,11,0),0)</f>
        <v>0</v>
      </c>
      <c r="AB370" s="3"/>
      <c r="AC370" s="36">
        <f t="shared" si="20"/>
        <v>5663344</v>
      </c>
      <c r="AD370" s="37">
        <f t="shared" si="23"/>
        <v>33980063</v>
      </c>
      <c r="AE370" s="144" t="e">
        <f>VLOOKUP(D370,[12]REPNCT004ReporteAuxiliarContabl!$V$21:$W$1157,2,0)</f>
        <v>#N/A</v>
      </c>
      <c r="AF370" s="167" t="e">
        <f t="shared" si="22"/>
        <v>#N/A</v>
      </c>
      <c r="AG370" s="144"/>
      <c r="AI370" s="144"/>
    </row>
    <row r="371" spans="1:35" x14ac:dyDescent="0.25">
      <c r="A371" s="29">
        <v>359</v>
      </c>
      <c r="B371" s="61"/>
      <c r="C371" s="143" t="str">
        <f>VLOOKUP(D371,[8]Hoja1!$A$2:$B$1115,2,0)</f>
        <v>15667</v>
      </c>
      <c r="D371" s="31">
        <v>891802151</v>
      </c>
      <c r="E371" s="31">
        <v>216715667</v>
      </c>
      <c r="F371" s="61" t="s">
        <v>565</v>
      </c>
      <c r="G371" s="33">
        <v>0</v>
      </c>
      <c r="H371" s="33">
        <v>0</v>
      </c>
      <c r="I371" s="3">
        <v>70288354</v>
      </c>
      <c r="J371" s="3">
        <v>81229123</v>
      </c>
      <c r="K371" s="3">
        <v>0</v>
      </c>
      <c r="L371" s="3"/>
      <c r="M371" s="3"/>
      <c r="N371" s="3"/>
      <c r="O371" s="3"/>
      <c r="P371" s="34">
        <f t="shared" si="21"/>
        <v>151517477</v>
      </c>
      <c r="Q371" s="165">
        <v>110515938</v>
      </c>
      <c r="R371" s="3">
        <f>IFERROR(VLOOKUP(D371,[9]ServNOMINA!$F$16:$M$112,8,0),0)</f>
        <v>0</v>
      </c>
      <c r="S371" s="3">
        <f>IFERROR(VLOOKUP(D371,[9]ServOTROS!$F$16:$M$112,8,0),0)</f>
        <v>0</v>
      </c>
      <c r="T371" s="3">
        <f>IFERROR(VLOOKUP(D371,[9]CANCEL!$F$16:$M$48,8,0),0)</f>
        <v>0</v>
      </c>
      <c r="U371" s="3">
        <f>IFERROR(VLOOKUP(B371,[10]Aaf_PENSION!$C$16:$M$112,11,0)+VLOOKUP(B371,[11]Aaf_PENSION!$C$16:$M$112,11,0),0)</f>
        <v>0</v>
      </c>
      <c r="V371" s="3">
        <f>IFERROR(VLOOKUP(B371,[10]Aaf_SALUD!$C$16:$M$112,11,0)+VLOOKUP(B371,[11]Aaf_SALUD!$C$16:$M$112,11,0),0)</f>
        <v>0</v>
      </c>
      <c r="W371" s="3">
        <f>IFERROR(VLOOKUP(D371,[9]CALIDAD!$F$16:$M$1122,8,0),0)</f>
        <v>5857363</v>
      </c>
      <c r="X371" s="3"/>
      <c r="Y371" s="3">
        <f>IFERROR(VLOOKUP(B371,[10]Ap_CESANTIAS!$C$16:$M$112,11,0)+VLOOKUP(B371,[11]Ap_CESANTIAS!$C$16:$M$112,11,0),0)</f>
        <v>0</v>
      </c>
      <c r="Z371" s="3">
        <f>IFERROR(VLOOKUP(B371,[10]Ap_PENSION!$C$16:$M$112,11,0)+VLOOKUP(B371,[11]Ap_PENSION!$C$16:$M$112,11,0),0)</f>
        <v>0</v>
      </c>
      <c r="AA371" s="3">
        <f>IFERROR(VLOOKUP(B371,[10]Ap_SALUD!$C$16:$M$112,11,0)+VLOOKUP(B371,[11]Ap_SALUD!$C$16:$M$112,11,0),0)</f>
        <v>0</v>
      </c>
      <c r="AB371" s="3"/>
      <c r="AC371" s="36">
        <f t="shared" si="20"/>
        <v>5857363</v>
      </c>
      <c r="AD371" s="37">
        <f t="shared" si="23"/>
        <v>35144176</v>
      </c>
      <c r="AE371" s="144" t="e">
        <f>VLOOKUP(D371,[12]REPNCT004ReporteAuxiliarContabl!$V$21:$W$1157,2,0)</f>
        <v>#N/A</v>
      </c>
      <c r="AF371" s="167" t="e">
        <f t="shared" si="22"/>
        <v>#N/A</v>
      </c>
      <c r="AG371" s="144"/>
      <c r="AI371" s="144"/>
    </row>
    <row r="372" spans="1:35" x14ac:dyDescent="0.25">
      <c r="A372" s="38">
        <v>360</v>
      </c>
      <c r="B372" s="61"/>
      <c r="C372" s="143" t="str">
        <f>VLOOKUP(D372,[8]Hoja1!$A$2:$B$1115,2,0)</f>
        <v>15673</v>
      </c>
      <c r="D372" s="31">
        <v>891857821</v>
      </c>
      <c r="E372" s="31">
        <v>217315673</v>
      </c>
      <c r="F372" s="61" t="s">
        <v>566</v>
      </c>
      <c r="G372" s="33">
        <v>0</v>
      </c>
      <c r="H372" s="33">
        <v>0</v>
      </c>
      <c r="I372" s="3">
        <v>77566020</v>
      </c>
      <c r="J372" s="3">
        <v>74553820</v>
      </c>
      <c r="K372" s="3">
        <v>0</v>
      </c>
      <c r="L372" s="3"/>
      <c r="M372" s="3"/>
      <c r="N372" s="3"/>
      <c r="O372" s="3"/>
      <c r="P372" s="34">
        <f t="shared" si="21"/>
        <v>152119840</v>
      </c>
      <c r="Q372" s="165">
        <v>106872995</v>
      </c>
      <c r="R372" s="3">
        <f>IFERROR(VLOOKUP(D372,[9]ServNOMINA!$F$16:$M$112,8,0),0)</f>
        <v>0</v>
      </c>
      <c r="S372" s="3">
        <f>IFERROR(VLOOKUP(D372,[9]ServOTROS!$F$16:$M$112,8,0),0)</f>
        <v>0</v>
      </c>
      <c r="T372" s="3">
        <f>IFERROR(VLOOKUP(D372,[9]CANCEL!$F$16:$M$48,8,0),0)</f>
        <v>0</v>
      </c>
      <c r="U372" s="3">
        <f>IFERROR(VLOOKUP(B372,[10]Aaf_PENSION!$C$16:$M$112,11,0)+VLOOKUP(B372,[11]Aaf_PENSION!$C$16:$M$112,11,0),0)</f>
        <v>0</v>
      </c>
      <c r="V372" s="3">
        <f>IFERROR(VLOOKUP(B372,[10]Aaf_SALUD!$C$16:$M$112,11,0)+VLOOKUP(B372,[11]Aaf_SALUD!$C$16:$M$112,11,0),0)</f>
        <v>0</v>
      </c>
      <c r="W372" s="3">
        <f>IFERROR(VLOOKUP(D372,[9]CALIDAD!$F$16:$M$1122,8,0),0)</f>
        <v>6463835</v>
      </c>
      <c r="X372" s="3"/>
      <c r="Y372" s="3">
        <f>IFERROR(VLOOKUP(B372,[10]Ap_CESANTIAS!$C$16:$M$112,11,0)+VLOOKUP(B372,[11]Ap_CESANTIAS!$C$16:$M$112,11,0),0)</f>
        <v>0</v>
      </c>
      <c r="Z372" s="3">
        <f>IFERROR(VLOOKUP(B372,[10]Ap_PENSION!$C$16:$M$112,11,0)+VLOOKUP(B372,[11]Ap_PENSION!$C$16:$M$112,11,0),0)</f>
        <v>0</v>
      </c>
      <c r="AA372" s="3">
        <f>IFERROR(VLOOKUP(B372,[10]Ap_SALUD!$C$16:$M$112,11,0)+VLOOKUP(B372,[11]Ap_SALUD!$C$16:$M$112,11,0),0)</f>
        <v>0</v>
      </c>
      <c r="AB372" s="3"/>
      <c r="AC372" s="36">
        <f t="shared" si="20"/>
        <v>6463835</v>
      </c>
      <c r="AD372" s="37">
        <f t="shared" si="23"/>
        <v>38783010</v>
      </c>
      <c r="AE372" s="144" t="e">
        <f>VLOOKUP(D372,[12]REPNCT004ReporteAuxiliarContabl!$V$21:$W$1157,2,0)</f>
        <v>#N/A</v>
      </c>
      <c r="AF372" s="167" t="e">
        <f t="shared" si="22"/>
        <v>#N/A</v>
      </c>
      <c r="AG372" s="144"/>
      <c r="AI372" s="144"/>
    </row>
    <row r="373" spans="1:35" x14ac:dyDescent="0.25">
      <c r="A373" s="29">
        <v>361</v>
      </c>
      <c r="B373" s="61"/>
      <c r="C373" s="143" t="str">
        <f>VLOOKUP(D373,[8]Hoja1!$A$2:$B$1115,2,0)</f>
        <v>15676</v>
      </c>
      <c r="D373" s="31">
        <v>891801286</v>
      </c>
      <c r="E373" s="31">
        <v>217615676</v>
      </c>
      <c r="F373" s="61" t="s">
        <v>567</v>
      </c>
      <c r="G373" s="33">
        <v>0</v>
      </c>
      <c r="H373" s="33">
        <v>0</v>
      </c>
      <c r="I373" s="3">
        <v>55366836</v>
      </c>
      <c r="J373" s="3">
        <v>84976041</v>
      </c>
      <c r="K373" s="3">
        <v>0</v>
      </c>
      <c r="L373" s="3"/>
      <c r="M373" s="3"/>
      <c r="N373" s="3"/>
      <c r="O373" s="3"/>
      <c r="P373" s="34">
        <f t="shared" si="21"/>
        <v>140342877</v>
      </c>
      <c r="Q373" s="165">
        <v>108045556</v>
      </c>
      <c r="R373" s="3">
        <f>IFERROR(VLOOKUP(D373,[9]ServNOMINA!$F$16:$M$112,8,0),0)</f>
        <v>0</v>
      </c>
      <c r="S373" s="3">
        <f>IFERROR(VLOOKUP(D373,[9]ServOTROS!$F$16:$M$112,8,0),0)</f>
        <v>0</v>
      </c>
      <c r="T373" s="3">
        <f>IFERROR(VLOOKUP(D373,[9]CANCEL!$F$16:$M$48,8,0),0)</f>
        <v>0</v>
      </c>
      <c r="U373" s="3">
        <f>IFERROR(VLOOKUP(B373,[10]Aaf_PENSION!$C$16:$M$112,11,0)+VLOOKUP(B373,[11]Aaf_PENSION!$C$16:$M$112,11,0),0)</f>
        <v>0</v>
      </c>
      <c r="V373" s="3">
        <f>IFERROR(VLOOKUP(B373,[10]Aaf_SALUD!$C$16:$M$112,11,0)+VLOOKUP(B373,[11]Aaf_SALUD!$C$16:$M$112,11,0),0)</f>
        <v>0</v>
      </c>
      <c r="W373" s="3">
        <f>IFERROR(VLOOKUP(D373,[9]CALIDAD!$F$16:$M$1122,8,0),0)</f>
        <v>4613903</v>
      </c>
      <c r="X373" s="3"/>
      <c r="Y373" s="3">
        <f>IFERROR(VLOOKUP(B373,[10]Ap_CESANTIAS!$C$16:$M$112,11,0)+VLOOKUP(B373,[11]Ap_CESANTIAS!$C$16:$M$112,11,0),0)</f>
        <v>0</v>
      </c>
      <c r="Z373" s="3">
        <f>IFERROR(VLOOKUP(B373,[10]Ap_PENSION!$C$16:$M$112,11,0)+VLOOKUP(B373,[11]Ap_PENSION!$C$16:$M$112,11,0),0)</f>
        <v>0</v>
      </c>
      <c r="AA373" s="3">
        <f>IFERROR(VLOOKUP(B373,[10]Ap_SALUD!$C$16:$M$112,11,0)+VLOOKUP(B373,[11]Ap_SALUD!$C$16:$M$112,11,0),0)</f>
        <v>0</v>
      </c>
      <c r="AB373" s="3"/>
      <c r="AC373" s="36">
        <f t="shared" si="20"/>
        <v>4613903</v>
      </c>
      <c r="AD373" s="37">
        <f t="shared" si="23"/>
        <v>27683418</v>
      </c>
      <c r="AE373" s="144" t="e">
        <f>VLOOKUP(D373,[12]REPNCT004ReporteAuxiliarContabl!$V$21:$W$1157,2,0)</f>
        <v>#N/A</v>
      </c>
      <c r="AF373" s="167" t="e">
        <f t="shared" si="22"/>
        <v>#N/A</v>
      </c>
      <c r="AG373" s="144"/>
      <c r="AI373" s="144"/>
    </row>
    <row r="374" spans="1:35" x14ac:dyDescent="0.25">
      <c r="A374" s="38">
        <v>362</v>
      </c>
      <c r="B374" s="61"/>
      <c r="C374" s="143" t="str">
        <f>VLOOKUP(D374,[8]Hoja1!$A$2:$B$1115,2,0)</f>
        <v>15681</v>
      </c>
      <c r="D374" s="31">
        <v>891801369</v>
      </c>
      <c r="E374" s="31">
        <v>218115681</v>
      </c>
      <c r="F374" s="61" t="s">
        <v>568</v>
      </c>
      <c r="G374" s="33">
        <v>0</v>
      </c>
      <c r="H374" s="33">
        <v>0</v>
      </c>
      <c r="I374" s="3">
        <v>148014176</v>
      </c>
      <c r="J374" s="3">
        <v>138283383</v>
      </c>
      <c r="K374" s="3">
        <v>0</v>
      </c>
      <c r="L374" s="3"/>
      <c r="M374" s="3"/>
      <c r="N374" s="3"/>
      <c r="O374" s="3"/>
      <c r="P374" s="34">
        <f t="shared" si="21"/>
        <v>286297559</v>
      </c>
      <c r="Q374" s="165">
        <v>199955958</v>
      </c>
      <c r="R374" s="3">
        <f>IFERROR(VLOOKUP(D374,[9]ServNOMINA!$F$16:$M$112,8,0),0)</f>
        <v>0</v>
      </c>
      <c r="S374" s="3">
        <f>IFERROR(VLOOKUP(D374,[9]ServOTROS!$F$16:$M$112,8,0),0)</f>
        <v>0</v>
      </c>
      <c r="T374" s="3">
        <f>IFERROR(VLOOKUP(D374,[9]CANCEL!$F$16:$M$48,8,0),0)</f>
        <v>0</v>
      </c>
      <c r="U374" s="3">
        <f>IFERROR(VLOOKUP(B374,[10]Aaf_PENSION!$C$16:$M$112,11,0)+VLOOKUP(B374,[11]Aaf_PENSION!$C$16:$M$112,11,0),0)</f>
        <v>0</v>
      </c>
      <c r="V374" s="3">
        <f>IFERROR(VLOOKUP(B374,[10]Aaf_SALUD!$C$16:$M$112,11,0)+VLOOKUP(B374,[11]Aaf_SALUD!$C$16:$M$112,11,0),0)</f>
        <v>0</v>
      </c>
      <c r="W374" s="3">
        <f>IFERROR(VLOOKUP(D374,[9]CALIDAD!$F$16:$M$1122,8,0),0)</f>
        <v>12334515</v>
      </c>
      <c r="X374" s="3"/>
      <c r="Y374" s="3">
        <f>IFERROR(VLOOKUP(B374,[10]Ap_CESANTIAS!$C$16:$M$112,11,0)+VLOOKUP(B374,[11]Ap_CESANTIAS!$C$16:$M$112,11,0),0)</f>
        <v>0</v>
      </c>
      <c r="Z374" s="3">
        <f>IFERROR(VLOOKUP(B374,[10]Ap_PENSION!$C$16:$M$112,11,0)+VLOOKUP(B374,[11]Ap_PENSION!$C$16:$M$112,11,0),0)</f>
        <v>0</v>
      </c>
      <c r="AA374" s="3">
        <f>IFERROR(VLOOKUP(B374,[10]Ap_SALUD!$C$16:$M$112,11,0)+VLOOKUP(B374,[11]Ap_SALUD!$C$16:$M$112,11,0),0)</f>
        <v>0</v>
      </c>
      <c r="AB374" s="3"/>
      <c r="AC374" s="36">
        <f t="shared" si="20"/>
        <v>12334515</v>
      </c>
      <c r="AD374" s="37">
        <f t="shared" si="23"/>
        <v>74007086</v>
      </c>
      <c r="AE374" s="144" t="e">
        <f>VLOOKUP(D374,[12]REPNCT004ReporteAuxiliarContabl!$V$21:$W$1157,2,0)</f>
        <v>#N/A</v>
      </c>
      <c r="AF374" s="167" t="e">
        <f t="shared" si="22"/>
        <v>#N/A</v>
      </c>
      <c r="AG374" s="144"/>
      <c r="AI374" s="144"/>
    </row>
    <row r="375" spans="1:35" x14ac:dyDescent="0.25">
      <c r="A375" s="29">
        <v>363</v>
      </c>
      <c r="B375" s="61"/>
      <c r="C375" s="143" t="str">
        <f>VLOOKUP(D375,[8]Hoja1!$A$2:$B$1115,2,0)</f>
        <v>15686</v>
      </c>
      <c r="D375" s="31">
        <v>800020733</v>
      </c>
      <c r="E375" s="31">
        <v>218615686</v>
      </c>
      <c r="F375" s="61" t="s">
        <v>569</v>
      </c>
      <c r="G375" s="33">
        <v>0</v>
      </c>
      <c r="H375" s="33">
        <v>0</v>
      </c>
      <c r="I375" s="3">
        <v>121737510</v>
      </c>
      <c r="J375" s="3">
        <v>143442269</v>
      </c>
      <c r="K375" s="3">
        <v>0</v>
      </c>
      <c r="L375" s="3"/>
      <c r="M375" s="3"/>
      <c r="N375" s="3"/>
      <c r="O375" s="3"/>
      <c r="P375" s="34">
        <f t="shared" si="21"/>
        <v>265179779</v>
      </c>
      <c r="Q375" s="165">
        <v>194166234</v>
      </c>
      <c r="R375" s="3">
        <f>IFERROR(VLOOKUP(D375,[9]ServNOMINA!$F$16:$M$112,8,0),0)</f>
        <v>0</v>
      </c>
      <c r="S375" s="3">
        <f>IFERROR(VLOOKUP(D375,[9]ServOTROS!$F$16:$M$112,8,0),0)</f>
        <v>0</v>
      </c>
      <c r="T375" s="3">
        <f>IFERROR(VLOOKUP(D375,[9]CANCEL!$F$16:$M$48,8,0),0)</f>
        <v>0</v>
      </c>
      <c r="U375" s="3">
        <f>IFERROR(VLOOKUP(B375,[10]Aaf_PENSION!$C$16:$M$112,11,0)+VLOOKUP(B375,[11]Aaf_PENSION!$C$16:$M$112,11,0),0)</f>
        <v>0</v>
      </c>
      <c r="V375" s="3">
        <f>IFERROR(VLOOKUP(B375,[10]Aaf_SALUD!$C$16:$M$112,11,0)+VLOOKUP(B375,[11]Aaf_SALUD!$C$16:$M$112,11,0),0)</f>
        <v>0</v>
      </c>
      <c r="W375" s="3">
        <f>IFERROR(VLOOKUP(D375,[9]CALIDAD!$F$16:$M$1122,8,0),0)</f>
        <v>10144793</v>
      </c>
      <c r="X375" s="3"/>
      <c r="Y375" s="3">
        <f>IFERROR(VLOOKUP(B375,[10]Ap_CESANTIAS!$C$16:$M$112,11,0)+VLOOKUP(B375,[11]Ap_CESANTIAS!$C$16:$M$112,11,0),0)</f>
        <v>0</v>
      </c>
      <c r="Z375" s="3">
        <f>IFERROR(VLOOKUP(B375,[10]Ap_PENSION!$C$16:$M$112,11,0)+VLOOKUP(B375,[11]Ap_PENSION!$C$16:$M$112,11,0),0)</f>
        <v>0</v>
      </c>
      <c r="AA375" s="3">
        <f>IFERROR(VLOOKUP(B375,[10]Ap_SALUD!$C$16:$M$112,11,0)+VLOOKUP(B375,[11]Ap_SALUD!$C$16:$M$112,11,0),0)</f>
        <v>0</v>
      </c>
      <c r="AB375" s="3"/>
      <c r="AC375" s="36">
        <f t="shared" si="20"/>
        <v>10144793</v>
      </c>
      <c r="AD375" s="37">
        <f t="shared" si="23"/>
        <v>60868752</v>
      </c>
      <c r="AE375" s="144" t="e">
        <f>VLOOKUP(D375,[12]REPNCT004ReporteAuxiliarContabl!$V$21:$W$1157,2,0)</f>
        <v>#N/A</v>
      </c>
      <c r="AF375" s="167" t="e">
        <f t="shared" si="22"/>
        <v>#N/A</v>
      </c>
      <c r="AG375" s="144"/>
      <c r="AI375" s="144"/>
    </row>
    <row r="376" spans="1:35" x14ac:dyDescent="0.25">
      <c r="A376" s="38">
        <v>364</v>
      </c>
      <c r="B376" s="61"/>
      <c r="C376" s="143" t="str">
        <f>VLOOKUP(D376,[8]Hoja1!$A$2:$B$1115,2,0)</f>
        <v>15690</v>
      </c>
      <c r="D376" s="31">
        <v>800029386</v>
      </c>
      <c r="E376" s="31">
        <v>219015690</v>
      </c>
      <c r="F376" s="61" t="s">
        <v>570</v>
      </c>
      <c r="G376" s="33">
        <v>0</v>
      </c>
      <c r="H376" s="33">
        <v>0</v>
      </c>
      <c r="I376" s="3">
        <v>49025449</v>
      </c>
      <c r="J376" s="3">
        <v>55462138</v>
      </c>
      <c r="K376" s="3">
        <v>0</v>
      </c>
      <c r="L376" s="3"/>
      <c r="M376" s="3"/>
      <c r="N376" s="3"/>
      <c r="O376" s="3"/>
      <c r="P376" s="34">
        <f t="shared" si="21"/>
        <v>104487587</v>
      </c>
      <c r="Q376" s="165">
        <v>75889408</v>
      </c>
      <c r="R376" s="3">
        <f>IFERROR(VLOOKUP(D376,[9]ServNOMINA!$F$16:$M$112,8,0),0)</f>
        <v>0</v>
      </c>
      <c r="S376" s="3">
        <f>IFERROR(VLOOKUP(D376,[9]ServOTROS!$F$16:$M$112,8,0),0)</f>
        <v>0</v>
      </c>
      <c r="T376" s="3">
        <f>IFERROR(VLOOKUP(D376,[9]CANCEL!$F$16:$M$48,8,0),0)</f>
        <v>0</v>
      </c>
      <c r="U376" s="3">
        <f>IFERROR(VLOOKUP(B376,[10]Aaf_PENSION!$C$16:$M$112,11,0)+VLOOKUP(B376,[11]Aaf_PENSION!$C$16:$M$112,11,0),0)</f>
        <v>0</v>
      </c>
      <c r="V376" s="3">
        <f>IFERROR(VLOOKUP(B376,[10]Aaf_SALUD!$C$16:$M$112,11,0)+VLOOKUP(B376,[11]Aaf_SALUD!$C$16:$M$112,11,0),0)</f>
        <v>0</v>
      </c>
      <c r="W376" s="3">
        <f>IFERROR(VLOOKUP(D376,[9]CALIDAD!$F$16:$M$1122,8,0),0)</f>
        <v>4085454</v>
      </c>
      <c r="X376" s="3"/>
      <c r="Y376" s="3">
        <f>IFERROR(VLOOKUP(B376,[10]Ap_CESANTIAS!$C$16:$M$112,11,0)+VLOOKUP(B376,[11]Ap_CESANTIAS!$C$16:$M$112,11,0),0)</f>
        <v>0</v>
      </c>
      <c r="Z376" s="3">
        <f>IFERROR(VLOOKUP(B376,[10]Ap_PENSION!$C$16:$M$112,11,0)+VLOOKUP(B376,[11]Ap_PENSION!$C$16:$M$112,11,0),0)</f>
        <v>0</v>
      </c>
      <c r="AA376" s="3">
        <f>IFERROR(VLOOKUP(B376,[10]Ap_SALUD!$C$16:$M$112,11,0)+VLOOKUP(B376,[11]Ap_SALUD!$C$16:$M$112,11,0),0)</f>
        <v>0</v>
      </c>
      <c r="AB376" s="3"/>
      <c r="AC376" s="36">
        <f t="shared" si="20"/>
        <v>4085454</v>
      </c>
      <c r="AD376" s="37">
        <f t="shared" si="23"/>
        <v>24512725</v>
      </c>
      <c r="AE376" s="144" t="e">
        <f>VLOOKUP(D376,[12]REPNCT004ReporteAuxiliarContabl!$V$21:$W$1157,2,0)</f>
        <v>#N/A</v>
      </c>
      <c r="AF376" s="167" t="e">
        <f t="shared" si="22"/>
        <v>#N/A</v>
      </c>
      <c r="AG376" s="144"/>
      <c r="AI376" s="144"/>
    </row>
    <row r="377" spans="1:35" x14ac:dyDescent="0.25">
      <c r="A377" s="29">
        <v>365</v>
      </c>
      <c r="B377" s="61"/>
      <c r="C377" s="143" t="str">
        <f>VLOOKUP(D377,[8]Hoja1!$A$2:$B$1115,2,0)</f>
        <v>15693</v>
      </c>
      <c r="D377" s="31">
        <v>800039213</v>
      </c>
      <c r="E377" s="31">
        <v>219315693</v>
      </c>
      <c r="F377" s="61" t="s">
        <v>571</v>
      </c>
      <c r="G377" s="33">
        <v>0</v>
      </c>
      <c r="H377" s="33">
        <v>0</v>
      </c>
      <c r="I377" s="3">
        <v>128318574</v>
      </c>
      <c r="J377" s="3">
        <v>159368854</v>
      </c>
      <c r="K377" s="3">
        <v>0</v>
      </c>
      <c r="L377" s="3"/>
      <c r="M377" s="3"/>
      <c r="N377" s="3"/>
      <c r="O377" s="3"/>
      <c r="P377" s="34">
        <f t="shared" si="21"/>
        <v>287687428</v>
      </c>
      <c r="Q377" s="165">
        <v>212834929</v>
      </c>
      <c r="R377" s="3">
        <f>IFERROR(VLOOKUP(D377,[9]ServNOMINA!$F$16:$M$112,8,0),0)</f>
        <v>0</v>
      </c>
      <c r="S377" s="3">
        <f>IFERROR(VLOOKUP(D377,[9]ServOTROS!$F$16:$M$112,8,0),0)</f>
        <v>0</v>
      </c>
      <c r="T377" s="3">
        <f>IFERROR(VLOOKUP(D377,[9]CANCEL!$F$16:$M$48,8,0),0)</f>
        <v>0</v>
      </c>
      <c r="U377" s="3">
        <f>IFERROR(VLOOKUP(B377,[10]Aaf_PENSION!$C$16:$M$112,11,0)+VLOOKUP(B377,[11]Aaf_PENSION!$C$16:$M$112,11,0),0)</f>
        <v>0</v>
      </c>
      <c r="V377" s="3">
        <f>IFERROR(VLOOKUP(B377,[10]Aaf_SALUD!$C$16:$M$112,11,0)+VLOOKUP(B377,[11]Aaf_SALUD!$C$16:$M$112,11,0),0)</f>
        <v>0</v>
      </c>
      <c r="W377" s="3">
        <f>IFERROR(VLOOKUP(D377,[9]CALIDAD!$F$16:$M$1122,8,0),0)</f>
        <v>10693215</v>
      </c>
      <c r="X377" s="3"/>
      <c r="Y377" s="3">
        <f>IFERROR(VLOOKUP(B377,[10]Ap_CESANTIAS!$C$16:$M$112,11,0)+VLOOKUP(B377,[11]Ap_CESANTIAS!$C$16:$M$112,11,0),0)</f>
        <v>0</v>
      </c>
      <c r="Z377" s="3">
        <f>IFERROR(VLOOKUP(B377,[10]Ap_PENSION!$C$16:$M$112,11,0)+VLOOKUP(B377,[11]Ap_PENSION!$C$16:$M$112,11,0),0)</f>
        <v>0</v>
      </c>
      <c r="AA377" s="3">
        <f>IFERROR(VLOOKUP(B377,[10]Ap_SALUD!$C$16:$M$112,11,0)+VLOOKUP(B377,[11]Ap_SALUD!$C$16:$M$112,11,0),0)</f>
        <v>0</v>
      </c>
      <c r="AB377" s="3"/>
      <c r="AC377" s="36">
        <f t="shared" si="20"/>
        <v>10693215</v>
      </c>
      <c r="AD377" s="37">
        <f t="shared" si="23"/>
        <v>64159284</v>
      </c>
      <c r="AE377" s="144" t="e">
        <f>VLOOKUP(D377,[12]REPNCT004ReporteAuxiliarContabl!$V$21:$W$1157,2,0)</f>
        <v>#N/A</v>
      </c>
      <c r="AF377" s="167" t="e">
        <f t="shared" si="22"/>
        <v>#N/A</v>
      </c>
      <c r="AG377" s="144"/>
      <c r="AI377" s="144"/>
    </row>
    <row r="378" spans="1:35" x14ac:dyDescent="0.25">
      <c r="A378" s="38">
        <v>366</v>
      </c>
      <c r="B378" s="61"/>
      <c r="C378" s="143" t="str">
        <f>VLOOKUP(D378,[8]Hoja1!$A$2:$B$1115,2,0)</f>
        <v>15696</v>
      </c>
      <c r="D378" s="31">
        <v>800099651</v>
      </c>
      <c r="E378" s="31">
        <v>219615696</v>
      </c>
      <c r="F378" s="61" t="s">
        <v>572</v>
      </c>
      <c r="G378" s="33">
        <v>0</v>
      </c>
      <c r="H378" s="33">
        <v>0</v>
      </c>
      <c r="I378" s="3">
        <v>53491543</v>
      </c>
      <c r="J378" s="3">
        <v>56129916</v>
      </c>
      <c r="K378" s="3">
        <v>0</v>
      </c>
      <c r="L378" s="3"/>
      <c r="M378" s="3"/>
      <c r="N378" s="3"/>
      <c r="O378" s="3"/>
      <c r="P378" s="34">
        <f t="shared" si="21"/>
        <v>109621459</v>
      </c>
      <c r="Q378" s="165">
        <v>78418061</v>
      </c>
      <c r="R378" s="3">
        <f>IFERROR(VLOOKUP(D378,[9]ServNOMINA!$F$16:$M$112,8,0),0)</f>
        <v>0</v>
      </c>
      <c r="S378" s="3">
        <f>IFERROR(VLOOKUP(D378,[9]ServOTROS!$F$16:$M$112,8,0),0)</f>
        <v>0</v>
      </c>
      <c r="T378" s="3">
        <f>IFERROR(VLOOKUP(D378,[9]CANCEL!$F$16:$M$48,8,0),0)</f>
        <v>0</v>
      </c>
      <c r="U378" s="3">
        <f>IFERROR(VLOOKUP(B378,[10]Aaf_PENSION!$C$16:$M$112,11,0)+VLOOKUP(B378,[11]Aaf_PENSION!$C$16:$M$112,11,0),0)</f>
        <v>0</v>
      </c>
      <c r="V378" s="3">
        <f>IFERROR(VLOOKUP(B378,[10]Aaf_SALUD!$C$16:$M$112,11,0)+VLOOKUP(B378,[11]Aaf_SALUD!$C$16:$M$112,11,0),0)</f>
        <v>0</v>
      </c>
      <c r="W378" s="3">
        <f>IFERROR(VLOOKUP(D378,[9]CALIDAD!$F$16:$M$1122,8,0),0)</f>
        <v>4457629</v>
      </c>
      <c r="X378" s="3"/>
      <c r="Y378" s="3">
        <f>IFERROR(VLOOKUP(B378,[10]Ap_CESANTIAS!$C$16:$M$112,11,0)+VLOOKUP(B378,[11]Ap_CESANTIAS!$C$16:$M$112,11,0),0)</f>
        <v>0</v>
      </c>
      <c r="Z378" s="3">
        <f>IFERROR(VLOOKUP(B378,[10]Ap_PENSION!$C$16:$M$112,11,0)+VLOOKUP(B378,[11]Ap_PENSION!$C$16:$M$112,11,0),0)</f>
        <v>0</v>
      </c>
      <c r="AA378" s="3">
        <f>IFERROR(VLOOKUP(B378,[10]Ap_SALUD!$C$16:$M$112,11,0)+VLOOKUP(B378,[11]Ap_SALUD!$C$16:$M$112,11,0),0)</f>
        <v>0</v>
      </c>
      <c r="AB378" s="3"/>
      <c r="AC378" s="36">
        <f t="shared" si="20"/>
        <v>4457629</v>
      </c>
      <c r="AD378" s="37">
        <f t="shared" si="23"/>
        <v>26745769</v>
      </c>
      <c r="AE378" s="144" t="e">
        <f>VLOOKUP(D378,[12]REPNCT004ReporteAuxiliarContabl!$V$21:$W$1157,2,0)</f>
        <v>#N/A</v>
      </c>
      <c r="AF378" s="167" t="e">
        <f t="shared" si="22"/>
        <v>#N/A</v>
      </c>
      <c r="AG378" s="144"/>
      <c r="AI378" s="144"/>
    </row>
    <row r="379" spans="1:35" x14ac:dyDescent="0.25">
      <c r="A379" s="29">
        <v>367</v>
      </c>
      <c r="B379" s="61"/>
      <c r="C379" s="143" t="str">
        <f>VLOOKUP(D379,[8]Hoja1!$A$2:$B$1115,2,0)</f>
        <v>15720</v>
      </c>
      <c r="D379" s="31">
        <v>800050791</v>
      </c>
      <c r="E379" s="31">
        <v>212015720</v>
      </c>
      <c r="F379" s="61" t="s">
        <v>573</v>
      </c>
      <c r="G379" s="33">
        <v>0</v>
      </c>
      <c r="H379" s="33">
        <v>0</v>
      </c>
      <c r="I379" s="3">
        <v>34359114</v>
      </c>
      <c r="J379" s="3">
        <v>31369092</v>
      </c>
      <c r="K379" s="3">
        <v>0</v>
      </c>
      <c r="L379" s="3"/>
      <c r="M379" s="3"/>
      <c r="N379" s="3"/>
      <c r="O379" s="3"/>
      <c r="P379" s="34">
        <f t="shared" si="21"/>
        <v>65728206</v>
      </c>
      <c r="Q379" s="165">
        <v>45685392</v>
      </c>
      <c r="R379" s="3">
        <f>IFERROR(VLOOKUP(D379,[9]ServNOMINA!$F$16:$M$112,8,0),0)</f>
        <v>0</v>
      </c>
      <c r="S379" s="3">
        <f>IFERROR(VLOOKUP(D379,[9]ServOTROS!$F$16:$M$112,8,0),0)</f>
        <v>0</v>
      </c>
      <c r="T379" s="3">
        <f>IFERROR(VLOOKUP(D379,[9]CANCEL!$F$16:$M$48,8,0),0)</f>
        <v>0</v>
      </c>
      <c r="U379" s="3">
        <f>IFERROR(VLOOKUP(B379,[10]Aaf_PENSION!$C$16:$M$112,11,0)+VLOOKUP(B379,[11]Aaf_PENSION!$C$16:$M$112,11,0),0)</f>
        <v>0</v>
      </c>
      <c r="V379" s="3">
        <f>IFERROR(VLOOKUP(B379,[10]Aaf_SALUD!$C$16:$M$112,11,0)+VLOOKUP(B379,[11]Aaf_SALUD!$C$16:$M$112,11,0),0)</f>
        <v>0</v>
      </c>
      <c r="W379" s="3">
        <f>IFERROR(VLOOKUP(D379,[9]CALIDAD!$F$16:$M$1122,8,0),0)</f>
        <v>2863260</v>
      </c>
      <c r="X379" s="3"/>
      <c r="Y379" s="3">
        <f>IFERROR(VLOOKUP(B379,[10]Ap_CESANTIAS!$C$16:$M$112,11,0)+VLOOKUP(B379,[11]Ap_CESANTIAS!$C$16:$M$112,11,0),0)</f>
        <v>0</v>
      </c>
      <c r="Z379" s="3">
        <f>IFERROR(VLOOKUP(B379,[10]Ap_PENSION!$C$16:$M$112,11,0)+VLOOKUP(B379,[11]Ap_PENSION!$C$16:$M$112,11,0),0)</f>
        <v>0</v>
      </c>
      <c r="AA379" s="3">
        <f>IFERROR(VLOOKUP(B379,[10]Ap_SALUD!$C$16:$M$112,11,0)+VLOOKUP(B379,[11]Ap_SALUD!$C$16:$M$112,11,0),0)</f>
        <v>0</v>
      </c>
      <c r="AB379" s="3"/>
      <c r="AC379" s="36">
        <f t="shared" si="20"/>
        <v>2863260</v>
      </c>
      <c r="AD379" s="37">
        <f t="shared" si="23"/>
        <v>17179554</v>
      </c>
      <c r="AE379" s="144" t="e">
        <f>VLOOKUP(D379,[12]REPNCT004ReporteAuxiliarContabl!$V$21:$W$1157,2,0)</f>
        <v>#N/A</v>
      </c>
      <c r="AF379" s="167" t="e">
        <f t="shared" si="22"/>
        <v>#N/A</v>
      </c>
      <c r="AG379" s="144"/>
      <c r="AI379" s="144"/>
    </row>
    <row r="380" spans="1:35" x14ac:dyDescent="0.25">
      <c r="A380" s="38">
        <v>368</v>
      </c>
      <c r="B380" s="61"/>
      <c r="C380" s="143" t="str">
        <f>VLOOKUP(D380,[8]Hoja1!$A$2:$B$1115,2,0)</f>
        <v>15723</v>
      </c>
      <c r="D380" s="31">
        <v>800099441</v>
      </c>
      <c r="E380" s="31">
        <v>212315723</v>
      </c>
      <c r="F380" s="61" t="s">
        <v>574</v>
      </c>
      <c r="G380" s="33">
        <v>0</v>
      </c>
      <c r="H380" s="33">
        <v>0</v>
      </c>
      <c r="I380" s="3">
        <v>15082201</v>
      </c>
      <c r="J380" s="3">
        <v>19351212</v>
      </c>
      <c r="K380" s="3">
        <v>0</v>
      </c>
      <c r="L380" s="3"/>
      <c r="M380" s="3"/>
      <c r="N380" s="3"/>
      <c r="O380" s="3"/>
      <c r="P380" s="34">
        <f t="shared" si="21"/>
        <v>34433413</v>
      </c>
      <c r="Q380" s="165">
        <v>25635462</v>
      </c>
      <c r="R380" s="3">
        <f>IFERROR(VLOOKUP(D380,[9]ServNOMINA!$F$16:$M$112,8,0),0)</f>
        <v>0</v>
      </c>
      <c r="S380" s="3">
        <f>IFERROR(VLOOKUP(D380,[9]ServOTROS!$F$16:$M$112,8,0),0)</f>
        <v>0</v>
      </c>
      <c r="T380" s="3">
        <f>IFERROR(VLOOKUP(D380,[9]CANCEL!$F$16:$M$48,8,0),0)</f>
        <v>0</v>
      </c>
      <c r="U380" s="3">
        <f>IFERROR(VLOOKUP(B380,[10]Aaf_PENSION!$C$16:$M$112,11,0)+VLOOKUP(B380,[11]Aaf_PENSION!$C$16:$M$112,11,0),0)</f>
        <v>0</v>
      </c>
      <c r="V380" s="3">
        <f>IFERROR(VLOOKUP(B380,[10]Aaf_SALUD!$C$16:$M$112,11,0)+VLOOKUP(B380,[11]Aaf_SALUD!$C$16:$M$112,11,0),0)</f>
        <v>0</v>
      </c>
      <c r="W380" s="3">
        <f>IFERROR(VLOOKUP(D380,[9]CALIDAD!$F$16:$M$1122,8,0),0)</f>
        <v>1256850</v>
      </c>
      <c r="X380" s="3"/>
      <c r="Y380" s="3">
        <f>IFERROR(VLOOKUP(B380,[10]Ap_CESANTIAS!$C$16:$M$112,11,0)+VLOOKUP(B380,[11]Ap_CESANTIAS!$C$16:$M$112,11,0),0)</f>
        <v>0</v>
      </c>
      <c r="Z380" s="3">
        <f>IFERROR(VLOOKUP(B380,[10]Ap_PENSION!$C$16:$M$112,11,0)+VLOOKUP(B380,[11]Ap_PENSION!$C$16:$M$112,11,0),0)</f>
        <v>0</v>
      </c>
      <c r="AA380" s="3">
        <f>IFERROR(VLOOKUP(B380,[10]Ap_SALUD!$C$16:$M$112,11,0)+VLOOKUP(B380,[11]Ap_SALUD!$C$16:$M$112,11,0),0)</f>
        <v>0</v>
      </c>
      <c r="AB380" s="3"/>
      <c r="AC380" s="36">
        <f t="shared" si="20"/>
        <v>1256850</v>
      </c>
      <c r="AD380" s="37">
        <f t="shared" si="23"/>
        <v>7541101</v>
      </c>
      <c r="AE380" s="144" t="e">
        <f>VLOOKUP(D380,[12]REPNCT004ReporteAuxiliarContabl!$V$21:$W$1157,2,0)</f>
        <v>#N/A</v>
      </c>
      <c r="AF380" s="167" t="e">
        <f t="shared" si="22"/>
        <v>#N/A</v>
      </c>
      <c r="AG380" s="144"/>
      <c r="AI380" s="144"/>
    </row>
    <row r="381" spans="1:35" x14ac:dyDescent="0.25">
      <c r="A381" s="29">
        <v>369</v>
      </c>
      <c r="B381" s="61"/>
      <c r="C381" s="143" t="str">
        <f>VLOOKUP(D381,[8]Hoja1!$A$2:$B$1115,2,0)</f>
        <v>15740</v>
      </c>
      <c r="D381" s="31">
        <v>891801911</v>
      </c>
      <c r="E381" s="31">
        <v>214015740</v>
      </c>
      <c r="F381" s="61" t="s">
        <v>575</v>
      </c>
      <c r="G381" s="33">
        <v>0</v>
      </c>
      <c r="H381" s="33">
        <v>0</v>
      </c>
      <c r="I381" s="3">
        <v>148364178</v>
      </c>
      <c r="J381" s="3">
        <v>182859739</v>
      </c>
      <c r="K381" s="3">
        <v>0</v>
      </c>
      <c r="L381" s="3"/>
      <c r="M381" s="3"/>
      <c r="N381" s="3"/>
      <c r="O381" s="3"/>
      <c r="P381" s="34">
        <f t="shared" si="21"/>
        <v>331223917</v>
      </c>
      <c r="Q381" s="165">
        <v>244678149</v>
      </c>
      <c r="R381" s="3">
        <f>IFERROR(VLOOKUP(D381,[9]ServNOMINA!$F$16:$M$112,8,0),0)</f>
        <v>0</v>
      </c>
      <c r="S381" s="3">
        <f>IFERROR(VLOOKUP(D381,[9]ServOTROS!$F$16:$M$112,8,0),0)</f>
        <v>0</v>
      </c>
      <c r="T381" s="3">
        <f>IFERROR(VLOOKUP(D381,[9]CANCEL!$F$16:$M$48,8,0),0)</f>
        <v>0</v>
      </c>
      <c r="U381" s="3">
        <f>IFERROR(VLOOKUP(B381,[10]Aaf_PENSION!$C$16:$M$112,11,0)+VLOOKUP(B381,[11]Aaf_PENSION!$C$16:$M$112,11,0),0)</f>
        <v>0</v>
      </c>
      <c r="V381" s="3">
        <f>IFERROR(VLOOKUP(B381,[10]Aaf_SALUD!$C$16:$M$112,11,0)+VLOOKUP(B381,[11]Aaf_SALUD!$C$16:$M$112,11,0),0)</f>
        <v>0</v>
      </c>
      <c r="W381" s="3">
        <f>IFERROR(VLOOKUP(D381,[9]CALIDAD!$F$16:$M$1122,8,0),0)</f>
        <v>12363682</v>
      </c>
      <c r="X381" s="3"/>
      <c r="Y381" s="3">
        <f>IFERROR(VLOOKUP(B381,[10]Ap_CESANTIAS!$C$16:$M$112,11,0)+VLOOKUP(B381,[11]Ap_CESANTIAS!$C$16:$M$112,11,0),0)</f>
        <v>0</v>
      </c>
      <c r="Z381" s="3">
        <f>IFERROR(VLOOKUP(B381,[10]Ap_PENSION!$C$16:$M$112,11,0)+VLOOKUP(B381,[11]Ap_PENSION!$C$16:$M$112,11,0),0)</f>
        <v>0</v>
      </c>
      <c r="AA381" s="3">
        <f>IFERROR(VLOOKUP(B381,[10]Ap_SALUD!$C$16:$M$112,11,0)+VLOOKUP(B381,[11]Ap_SALUD!$C$16:$M$112,11,0),0)</f>
        <v>0</v>
      </c>
      <c r="AB381" s="3"/>
      <c r="AC381" s="36">
        <f t="shared" si="20"/>
        <v>12363682</v>
      </c>
      <c r="AD381" s="37">
        <f t="shared" si="23"/>
        <v>74182086</v>
      </c>
      <c r="AE381" s="144" t="e">
        <f>VLOOKUP(D381,[12]REPNCT004ReporteAuxiliarContabl!$V$21:$W$1157,2,0)</f>
        <v>#N/A</v>
      </c>
      <c r="AF381" s="167" t="e">
        <f t="shared" si="22"/>
        <v>#N/A</v>
      </c>
      <c r="AG381" s="144"/>
      <c r="AI381" s="144"/>
    </row>
    <row r="382" spans="1:35" x14ac:dyDescent="0.25">
      <c r="A382" s="38">
        <v>370</v>
      </c>
      <c r="B382" s="61"/>
      <c r="C382" s="143" t="str">
        <f>VLOOKUP(D382,[8]Hoja1!$A$2:$B$1115,2,0)</f>
        <v>15753</v>
      </c>
      <c r="D382" s="31">
        <v>891855016</v>
      </c>
      <c r="E382" s="31">
        <v>215315753</v>
      </c>
      <c r="F382" s="61" t="s">
        <v>576</v>
      </c>
      <c r="G382" s="33">
        <v>0</v>
      </c>
      <c r="H382" s="33">
        <v>0</v>
      </c>
      <c r="I382" s="3">
        <v>124275406</v>
      </c>
      <c r="J382" s="3">
        <v>136496059</v>
      </c>
      <c r="K382" s="3">
        <v>0</v>
      </c>
      <c r="L382" s="3"/>
      <c r="M382" s="3"/>
      <c r="N382" s="3"/>
      <c r="O382" s="3"/>
      <c r="P382" s="34">
        <f t="shared" si="21"/>
        <v>260771465</v>
      </c>
      <c r="Q382" s="165">
        <v>188277479</v>
      </c>
      <c r="R382" s="3">
        <f>IFERROR(VLOOKUP(D382,[9]ServNOMINA!$F$16:$M$112,8,0),0)</f>
        <v>0</v>
      </c>
      <c r="S382" s="3">
        <f>IFERROR(VLOOKUP(D382,[9]ServOTROS!$F$16:$M$112,8,0),0)</f>
        <v>0</v>
      </c>
      <c r="T382" s="3">
        <f>IFERROR(VLOOKUP(D382,[9]CANCEL!$F$16:$M$48,8,0),0)</f>
        <v>0</v>
      </c>
      <c r="U382" s="3">
        <f>IFERROR(VLOOKUP(B382,[10]Aaf_PENSION!$C$16:$M$112,11,0)+VLOOKUP(B382,[11]Aaf_PENSION!$C$16:$M$112,11,0),0)</f>
        <v>0</v>
      </c>
      <c r="V382" s="3">
        <f>IFERROR(VLOOKUP(B382,[10]Aaf_SALUD!$C$16:$M$112,11,0)+VLOOKUP(B382,[11]Aaf_SALUD!$C$16:$M$112,11,0),0)</f>
        <v>0</v>
      </c>
      <c r="W382" s="3">
        <f>IFERROR(VLOOKUP(D382,[9]CALIDAD!$F$16:$M$1122,8,0),0)</f>
        <v>10356284</v>
      </c>
      <c r="X382" s="3"/>
      <c r="Y382" s="3">
        <f>IFERROR(VLOOKUP(B382,[10]Ap_CESANTIAS!$C$16:$M$112,11,0)+VLOOKUP(B382,[11]Ap_CESANTIAS!$C$16:$M$112,11,0),0)</f>
        <v>0</v>
      </c>
      <c r="Z382" s="3">
        <f>IFERROR(VLOOKUP(B382,[10]Ap_PENSION!$C$16:$M$112,11,0)+VLOOKUP(B382,[11]Ap_PENSION!$C$16:$M$112,11,0),0)</f>
        <v>0</v>
      </c>
      <c r="AA382" s="3">
        <f>IFERROR(VLOOKUP(B382,[10]Ap_SALUD!$C$16:$M$112,11,0)+VLOOKUP(B382,[11]Ap_SALUD!$C$16:$M$112,11,0),0)</f>
        <v>0</v>
      </c>
      <c r="AB382" s="3"/>
      <c r="AC382" s="36">
        <f t="shared" si="20"/>
        <v>10356284</v>
      </c>
      <c r="AD382" s="37">
        <f t="shared" si="23"/>
        <v>62137702</v>
      </c>
      <c r="AE382" s="144" t="e">
        <f>VLOOKUP(D382,[12]REPNCT004ReporteAuxiliarContabl!$V$21:$W$1157,2,0)</f>
        <v>#N/A</v>
      </c>
      <c r="AF382" s="167" t="e">
        <f t="shared" si="22"/>
        <v>#N/A</v>
      </c>
      <c r="AG382" s="144"/>
      <c r="AI382" s="144"/>
    </row>
    <row r="383" spans="1:35" x14ac:dyDescent="0.25">
      <c r="A383" s="29">
        <v>371</v>
      </c>
      <c r="B383" s="61"/>
      <c r="C383" s="143" t="str">
        <f>VLOOKUP(D383,[8]Hoja1!$A$2:$B$1115,2,0)</f>
        <v>15755</v>
      </c>
      <c r="D383" s="31">
        <v>800026911</v>
      </c>
      <c r="E383" s="31">
        <v>215515755</v>
      </c>
      <c r="F383" s="61" t="s">
        <v>577</v>
      </c>
      <c r="G383" s="33">
        <v>0</v>
      </c>
      <c r="H383" s="33">
        <v>0</v>
      </c>
      <c r="I383" s="3">
        <v>190974512</v>
      </c>
      <c r="J383" s="3">
        <v>201821473</v>
      </c>
      <c r="K383" s="3">
        <v>0</v>
      </c>
      <c r="L383" s="3"/>
      <c r="M383" s="3"/>
      <c r="N383" s="3"/>
      <c r="O383" s="3"/>
      <c r="P383" s="34">
        <f t="shared" si="21"/>
        <v>392795985</v>
      </c>
      <c r="Q383" s="165">
        <v>281394188</v>
      </c>
      <c r="R383" s="3">
        <f>IFERROR(VLOOKUP(D383,[9]ServNOMINA!$F$16:$M$112,8,0),0)</f>
        <v>0</v>
      </c>
      <c r="S383" s="3">
        <f>IFERROR(VLOOKUP(D383,[9]ServOTROS!$F$16:$M$112,8,0),0)</f>
        <v>0</v>
      </c>
      <c r="T383" s="3">
        <f>IFERROR(VLOOKUP(D383,[9]CANCEL!$F$16:$M$48,8,0),0)</f>
        <v>0</v>
      </c>
      <c r="U383" s="3">
        <f>IFERROR(VLOOKUP(B383,[10]Aaf_PENSION!$C$16:$M$112,11,0)+VLOOKUP(B383,[11]Aaf_PENSION!$C$16:$M$112,11,0),0)</f>
        <v>0</v>
      </c>
      <c r="V383" s="3">
        <f>IFERROR(VLOOKUP(B383,[10]Aaf_SALUD!$C$16:$M$112,11,0)+VLOOKUP(B383,[11]Aaf_SALUD!$C$16:$M$112,11,0),0)</f>
        <v>0</v>
      </c>
      <c r="W383" s="3">
        <f>IFERROR(VLOOKUP(D383,[9]CALIDAD!$F$16:$M$1122,8,0),0)</f>
        <v>15914543</v>
      </c>
      <c r="X383" s="3"/>
      <c r="Y383" s="3">
        <f>IFERROR(VLOOKUP(B383,[10]Ap_CESANTIAS!$C$16:$M$112,11,0)+VLOOKUP(B383,[11]Ap_CESANTIAS!$C$16:$M$112,11,0),0)</f>
        <v>0</v>
      </c>
      <c r="Z383" s="3">
        <f>IFERROR(VLOOKUP(B383,[10]Ap_PENSION!$C$16:$M$112,11,0)+VLOOKUP(B383,[11]Ap_PENSION!$C$16:$M$112,11,0),0)</f>
        <v>0</v>
      </c>
      <c r="AA383" s="3">
        <f>IFERROR(VLOOKUP(B383,[10]Ap_SALUD!$C$16:$M$112,11,0)+VLOOKUP(B383,[11]Ap_SALUD!$C$16:$M$112,11,0),0)</f>
        <v>0</v>
      </c>
      <c r="AB383" s="3"/>
      <c r="AC383" s="36">
        <f t="shared" si="20"/>
        <v>15914543</v>
      </c>
      <c r="AD383" s="37">
        <f t="shared" si="23"/>
        <v>95487254</v>
      </c>
      <c r="AE383" s="144" t="e">
        <f>VLOOKUP(D383,[12]REPNCT004ReporteAuxiliarContabl!$V$21:$W$1157,2,0)</f>
        <v>#N/A</v>
      </c>
      <c r="AF383" s="167" t="e">
        <f t="shared" si="22"/>
        <v>#N/A</v>
      </c>
      <c r="AG383" s="144"/>
      <c r="AI383" s="144"/>
    </row>
    <row r="384" spans="1:35" x14ac:dyDescent="0.25">
      <c r="A384" s="38">
        <v>372</v>
      </c>
      <c r="B384" s="61"/>
      <c r="C384" s="143" t="str">
        <f>VLOOKUP(D384,[8]Hoja1!$A$2:$B$1115,2,0)</f>
        <v>15757</v>
      </c>
      <c r="D384" s="31">
        <v>800099210</v>
      </c>
      <c r="E384" s="31">
        <v>215715757</v>
      </c>
      <c r="F384" s="61" t="s">
        <v>578</v>
      </c>
      <c r="G384" s="33">
        <v>0</v>
      </c>
      <c r="H384" s="33">
        <v>0</v>
      </c>
      <c r="I384" s="3">
        <v>144416596</v>
      </c>
      <c r="J384" s="3">
        <v>175675404</v>
      </c>
      <c r="K384" s="3">
        <v>0</v>
      </c>
      <c r="L384" s="3"/>
      <c r="M384" s="3"/>
      <c r="N384" s="3"/>
      <c r="O384" s="3"/>
      <c r="P384" s="34">
        <f t="shared" si="21"/>
        <v>320092000</v>
      </c>
      <c r="Q384" s="165">
        <v>235848984</v>
      </c>
      <c r="R384" s="3">
        <f>IFERROR(VLOOKUP(D384,[9]ServNOMINA!$F$16:$M$112,8,0),0)</f>
        <v>0</v>
      </c>
      <c r="S384" s="3">
        <f>IFERROR(VLOOKUP(D384,[9]ServOTROS!$F$16:$M$112,8,0),0)</f>
        <v>0</v>
      </c>
      <c r="T384" s="3">
        <f>IFERROR(VLOOKUP(D384,[9]CANCEL!$F$16:$M$48,8,0),0)</f>
        <v>0</v>
      </c>
      <c r="U384" s="3">
        <f>IFERROR(VLOOKUP(B384,[10]Aaf_PENSION!$C$16:$M$112,11,0)+VLOOKUP(B384,[11]Aaf_PENSION!$C$16:$M$112,11,0),0)</f>
        <v>0</v>
      </c>
      <c r="V384" s="3">
        <f>IFERROR(VLOOKUP(B384,[10]Aaf_SALUD!$C$16:$M$112,11,0)+VLOOKUP(B384,[11]Aaf_SALUD!$C$16:$M$112,11,0),0)</f>
        <v>0</v>
      </c>
      <c r="W384" s="3">
        <f>IFERROR(VLOOKUP(D384,[9]CALIDAD!$F$16:$M$1122,8,0),0)</f>
        <v>12034716</v>
      </c>
      <c r="X384" s="3"/>
      <c r="Y384" s="3">
        <f>IFERROR(VLOOKUP(B384,[10]Ap_CESANTIAS!$C$16:$M$112,11,0)+VLOOKUP(B384,[11]Ap_CESANTIAS!$C$16:$M$112,11,0),0)</f>
        <v>0</v>
      </c>
      <c r="Z384" s="3">
        <f>IFERROR(VLOOKUP(B384,[10]Ap_PENSION!$C$16:$M$112,11,0)+VLOOKUP(B384,[11]Ap_PENSION!$C$16:$M$112,11,0),0)</f>
        <v>0</v>
      </c>
      <c r="AA384" s="3">
        <f>IFERROR(VLOOKUP(B384,[10]Ap_SALUD!$C$16:$M$112,11,0)+VLOOKUP(B384,[11]Ap_SALUD!$C$16:$M$112,11,0),0)</f>
        <v>0</v>
      </c>
      <c r="AB384" s="3"/>
      <c r="AC384" s="36">
        <f t="shared" si="20"/>
        <v>12034716</v>
      </c>
      <c r="AD384" s="37">
        <f t="shared" si="23"/>
        <v>72208300</v>
      </c>
      <c r="AE384" s="144" t="e">
        <f>VLOOKUP(D384,[12]REPNCT004ReporteAuxiliarContabl!$V$21:$W$1157,2,0)</f>
        <v>#N/A</v>
      </c>
      <c r="AF384" s="167" t="e">
        <f t="shared" si="22"/>
        <v>#N/A</v>
      </c>
      <c r="AG384" s="144"/>
      <c r="AI384" s="144"/>
    </row>
    <row r="385" spans="1:35" x14ac:dyDescent="0.25">
      <c r="A385" s="29">
        <v>373</v>
      </c>
      <c r="B385" s="61"/>
      <c r="C385" s="143" t="str">
        <f>VLOOKUP(D385,[8]Hoja1!$A$2:$B$1115,2,0)</f>
        <v>15761</v>
      </c>
      <c r="D385" s="31">
        <v>800029826</v>
      </c>
      <c r="E385" s="31">
        <v>216115761</v>
      </c>
      <c r="F385" s="61" t="s">
        <v>579</v>
      </c>
      <c r="G385" s="33">
        <v>0</v>
      </c>
      <c r="H385" s="33">
        <v>0</v>
      </c>
      <c r="I385" s="3">
        <v>34488361</v>
      </c>
      <c r="J385" s="3">
        <v>39574547</v>
      </c>
      <c r="K385" s="3">
        <v>0</v>
      </c>
      <c r="L385" s="3"/>
      <c r="M385" s="3"/>
      <c r="N385" s="3"/>
      <c r="O385" s="3"/>
      <c r="P385" s="34">
        <f t="shared" si="21"/>
        <v>74062908</v>
      </c>
      <c r="Q385" s="165">
        <v>53944697</v>
      </c>
      <c r="R385" s="3">
        <f>IFERROR(VLOOKUP(D385,[9]ServNOMINA!$F$16:$M$112,8,0),0)</f>
        <v>0</v>
      </c>
      <c r="S385" s="3">
        <f>IFERROR(VLOOKUP(D385,[9]ServOTROS!$F$16:$M$112,8,0),0)</f>
        <v>0</v>
      </c>
      <c r="T385" s="3">
        <f>IFERROR(VLOOKUP(D385,[9]CANCEL!$F$16:$M$48,8,0),0)</f>
        <v>0</v>
      </c>
      <c r="U385" s="3">
        <f>IFERROR(VLOOKUP(B385,[10]Aaf_PENSION!$C$16:$M$112,11,0)+VLOOKUP(B385,[11]Aaf_PENSION!$C$16:$M$112,11,0),0)</f>
        <v>0</v>
      </c>
      <c r="V385" s="3">
        <f>IFERROR(VLOOKUP(B385,[10]Aaf_SALUD!$C$16:$M$112,11,0)+VLOOKUP(B385,[11]Aaf_SALUD!$C$16:$M$112,11,0),0)</f>
        <v>0</v>
      </c>
      <c r="W385" s="3">
        <f>IFERROR(VLOOKUP(D385,[9]CALIDAD!$F$16:$M$1122,8,0),0)</f>
        <v>2874030</v>
      </c>
      <c r="X385" s="3"/>
      <c r="Y385" s="3">
        <f>IFERROR(VLOOKUP(B385,[10]Ap_CESANTIAS!$C$16:$M$112,11,0)+VLOOKUP(B385,[11]Ap_CESANTIAS!$C$16:$M$112,11,0),0)</f>
        <v>0</v>
      </c>
      <c r="Z385" s="3">
        <f>IFERROR(VLOOKUP(B385,[10]Ap_PENSION!$C$16:$M$112,11,0)+VLOOKUP(B385,[11]Ap_PENSION!$C$16:$M$112,11,0),0)</f>
        <v>0</v>
      </c>
      <c r="AA385" s="3">
        <f>IFERROR(VLOOKUP(B385,[10]Ap_SALUD!$C$16:$M$112,11,0)+VLOOKUP(B385,[11]Ap_SALUD!$C$16:$M$112,11,0),0)</f>
        <v>0</v>
      </c>
      <c r="AB385" s="3"/>
      <c r="AC385" s="36">
        <f t="shared" si="20"/>
        <v>2874030</v>
      </c>
      <c r="AD385" s="37">
        <f t="shared" si="23"/>
        <v>17244181</v>
      </c>
      <c r="AE385" s="144" t="e">
        <f>VLOOKUP(D385,[12]REPNCT004ReporteAuxiliarContabl!$V$21:$W$1157,2,0)</f>
        <v>#N/A</v>
      </c>
      <c r="AF385" s="167" t="e">
        <f t="shared" si="22"/>
        <v>#N/A</v>
      </c>
      <c r="AG385" s="144"/>
      <c r="AI385" s="144"/>
    </row>
    <row r="386" spans="1:35" x14ac:dyDescent="0.25">
      <c r="A386" s="38">
        <v>374</v>
      </c>
      <c r="B386" s="61"/>
      <c r="C386" s="143" t="str">
        <f>VLOOKUP(D386,[8]Hoja1!$A$2:$B$1115,2,0)</f>
        <v>15762</v>
      </c>
      <c r="D386" s="31">
        <v>800019277</v>
      </c>
      <c r="E386" s="31">
        <v>216215762</v>
      </c>
      <c r="F386" s="61" t="s">
        <v>580</v>
      </c>
      <c r="G386" s="33">
        <v>0</v>
      </c>
      <c r="H386" s="33">
        <v>0</v>
      </c>
      <c r="I386" s="3">
        <v>52071120</v>
      </c>
      <c r="J386" s="3">
        <v>61249010</v>
      </c>
      <c r="K386" s="3">
        <v>0</v>
      </c>
      <c r="L386" s="3"/>
      <c r="M386" s="3"/>
      <c r="N386" s="3"/>
      <c r="O386" s="3"/>
      <c r="P386" s="34">
        <f t="shared" si="21"/>
        <v>113320130</v>
      </c>
      <c r="Q386" s="165">
        <v>82945310</v>
      </c>
      <c r="R386" s="3">
        <f>IFERROR(VLOOKUP(D386,[9]ServNOMINA!$F$16:$M$112,8,0),0)</f>
        <v>0</v>
      </c>
      <c r="S386" s="3">
        <f>IFERROR(VLOOKUP(D386,[9]ServOTROS!$F$16:$M$112,8,0),0)</f>
        <v>0</v>
      </c>
      <c r="T386" s="3">
        <f>IFERROR(VLOOKUP(D386,[9]CANCEL!$F$16:$M$48,8,0),0)</f>
        <v>0</v>
      </c>
      <c r="U386" s="3">
        <f>IFERROR(VLOOKUP(B386,[10]Aaf_PENSION!$C$16:$M$112,11,0)+VLOOKUP(B386,[11]Aaf_PENSION!$C$16:$M$112,11,0),0)</f>
        <v>0</v>
      </c>
      <c r="V386" s="3">
        <f>IFERROR(VLOOKUP(B386,[10]Aaf_SALUD!$C$16:$M$112,11,0)+VLOOKUP(B386,[11]Aaf_SALUD!$C$16:$M$112,11,0),0)</f>
        <v>0</v>
      </c>
      <c r="W386" s="3">
        <f>IFERROR(VLOOKUP(D386,[9]CALIDAD!$F$16:$M$1122,8,0),0)</f>
        <v>4339260</v>
      </c>
      <c r="X386" s="3"/>
      <c r="Y386" s="3">
        <f>IFERROR(VLOOKUP(B386,[10]Ap_CESANTIAS!$C$16:$M$112,11,0)+VLOOKUP(B386,[11]Ap_CESANTIAS!$C$16:$M$112,11,0),0)</f>
        <v>0</v>
      </c>
      <c r="Z386" s="3">
        <f>IFERROR(VLOOKUP(B386,[10]Ap_PENSION!$C$16:$M$112,11,0)+VLOOKUP(B386,[11]Ap_PENSION!$C$16:$M$112,11,0),0)</f>
        <v>0</v>
      </c>
      <c r="AA386" s="3">
        <f>IFERROR(VLOOKUP(B386,[10]Ap_SALUD!$C$16:$M$112,11,0)+VLOOKUP(B386,[11]Ap_SALUD!$C$16:$M$112,11,0),0)</f>
        <v>0</v>
      </c>
      <c r="AB386" s="3"/>
      <c r="AC386" s="36">
        <f t="shared" si="20"/>
        <v>4339260</v>
      </c>
      <c r="AD386" s="37">
        <f t="shared" si="23"/>
        <v>26035560</v>
      </c>
      <c r="AE386" s="144" t="e">
        <f>VLOOKUP(D386,[12]REPNCT004ReporteAuxiliarContabl!$V$21:$W$1157,2,0)</f>
        <v>#N/A</v>
      </c>
      <c r="AF386" s="167" t="e">
        <f t="shared" si="22"/>
        <v>#N/A</v>
      </c>
      <c r="AG386" s="144"/>
      <c r="AI386" s="144"/>
    </row>
    <row r="387" spans="1:35" x14ac:dyDescent="0.25">
      <c r="A387" s="29">
        <v>375</v>
      </c>
      <c r="B387" s="61"/>
      <c r="C387" s="143" t="str">
        <f>VLOOKUP(D387,[8]Hoja1!$A$2:$B$1115,2,0)</f>
        <v>15763</v>
      </c>
      <c r="D387" s="31">
        <v>891801061</v>
      </c>
      <c r="E387" s="31">
        <v>216315763</v>
      </c>
      <c r="F387" s="61" t="s">
        <v>581</v>
      </c>
      <c r="G387" s="33">
        <v>0</v>
      </c>
      <c r="H387" s="33">
        <v>0</v>
      </c>
      <c r="I387" s="3">
        <v>127785310</v>
      </c>
      <c r="J387" s="3">
        <v>164907102</v>
      </c>
      <c r="K387" s="3">
        <v>0</v>
      </c>
      <c r="L387" s="3"/>
      <c r="M387" s="3"/>
      <c r="N387" s="3"/>
      <c r="O387" s="3"/>
      <c r="P387" s="34">
        <f t="shared" si="21"/>
        <v>292692412</v>
      </c>
      <c r="Q387" s="165">
        <v>218150982</v>
      </c>
      <c r="R387" s="3">
        <f>IFERROR(VLOOKUP(D387,[9]ServNOMINA!$F$16:$M$112,8,0),0)</f>
        <v>0</v>
      </c>
      <c r="S387" s="3">
        <f>IFERROR(VLOOKUP(D387,[9]ServOTROS!$F$16:$M$112,8,0),0)</f>
        <v>0</v>
      </c>
      <c r="T387" s="3">
        <f>IFERROR(VLOOKUP(D387,[9]CANCEL!$F$16:$M$48,8,0),0)</f>
        <v>0</v>
      </c>
      <c r="U387" s="3">
        <f>IFERROR(VLOOKUP(B387,[10]Aaf_PENSION!$C$16:$M$112,11,0)+VLOOKUP(B387,[11]Aaf_PENSION!$C$16:$M$112,11,0),0)</f>
        <v>0</v>
      </c>
      <c r="V387" s="3">
        <f>IFERROR(VLOOKUP(B387,[10]Aaf_SALUD!$C$16:$M$112,11,0)+VLOOKUP(B387,[11]Aaf_SALUD!$C$16:$M$112,11,0),0)</f>
        <v>0</v>
      </c>
      <c r="W387" s="3">
        <f>IFERROR(VLOOKUP(D387,[9]CALIDAD!$F$16:$M$1122,8,0),0)</f>
        <v>10648776</v>
      </c>
      <c r="X387" s="3"/>
      <c r="Y387" s="3">
        <f>IFERROR(VLOOKUP(B387,[10]Ap_CESANTIAS!$C$16:$M$112,11,0)+VLOOKUP(B387,[11]Ap_CESANTIAS!$C$16:$M$112,11,0),0)</f>
        <v>0</v>
      </c>
      <c r="Z387" s="3">
        <f>IFERROR(VLOOKUP(B387,[10]Ap_PENSION!$C$16:$M$112,11,0)+VLOOKUP(B387,[11]Ap_PENSION!$C$16:$M$112,11,0),0)</f>
        <v>0</v>
      </c>
      <c r="AA387" s="3">
        <f>IFERROR(VLOOKUP(B387,[10]Ap_SALUD!$C$16:$M$112,11,0)+VLOOKUP(B387,[11]Ap_SALUD!$C$16:$M$112,11,0),0)</f>
        <v>0</v>
      </c>
      <c r="AB387" s="3"/>
      <c r="AC387" s="36">
        <f t="shared" si="20"/>
        <v>10648776</v>
      </c>
      <c r="AD387" s="37">
        <f t="shared" si="23"/>
        <v>63892654</v>
      </c>
      <c r="AE387" s="144" t="e">
        <f>VLOOKUP(D387,[12]REPNCT004ReporteAuxiliarContabl!$V$21:$W$1157,2,0)</f>
        <v>#N/A</v>
      </c>
      <c r="AF387" s="167" t="e">
        <f t="shared" si="22"/>
        <v>#N/A</v>
      </c>
      <c r="AG387" s="144"/>
      <c r="AI387" s="144"/>
    </row>
    <row r="388" spans="1:35" x14ac:dyDescent="0.25">
      <c r="A388" s="38">
        <v>376</v>
      </c>
      <c r="B388" s="61"/>
      <c r="C388" s="143" t="str">
        <f>VLOOKUP(D388,[8]Hoja1!$A$2:$B$1115,2,0)</f>
        <v>15764</v>
      </c>
      <c r="D388" s="31">
        <v>800015909</v>
      </c>
      <c r="E388" s="31">
        <v>216415764</v>
      </c>
      <c r="F388" s="61" t="s">
        <v>582</v>
      </c>
      <c r="G388" s="33">
        <v>0</v>
      </c>
      <c r="H388" s="33">
        <v>0</v>
      </c>
      <c r="I388" s="3">
        <v>139754622</v>
      </c>
      <c r="J388" s="3">
        <v>174090456</v>
      </c>
      <c r="K388" s="3">
        <v>0</v>
      </c>
      <c r="L388" s="3"/>
      <c r="M388" s="3"/>
      <c r="N388" s="3"/>
      <c r="O388" s="3"/>
      <c r="P388" s="34">
        <f t="shared" si="21"/>
        <v>313845078</v>
      </c>
      <c r="Q388" s="165">
        <v>232321551</v>
      </c>
      <c r="R388" s="3">
        <f>IFERROR(VLOOKUP(D388,[9]ServNOMINA!$F$16:$M$112,8,0),0)</f>
        <v>0</v>
      </c>
      <c r="S388" s="3">
        <f>IFERROR(VLOOKUP(D388,[9]ServOTROS!$F$16:$M$112,8,0),0)</f>
        <v>0</v>
      </c>
      <c r="T388" s="3">
        <f>IFERROR(VLOOKUP(D388,[9]CANCEL!$F$16:$M$48,8,0),0)</f>
        <v>0</v>
      </c>
      <c r="U388" s="3">
        <f>IFERROR(VLOOKUP(B388,[10]Aaf_PENSION!$C$16:$M$112,11,0)+VLOOKUP(B388,[11]Aaf_PENSION!$C$16:$M$112,11,0),0)</f>
        <v>0</v>
      </c>
      <c r="V388" s="3">
        <f>IFERROR(VLOOKUP(B388,[10]Aaf_SALUD!$C$16:$M$112,11,0)+VLOOKUP(B388,[11]Aaf_SALUD!$C$16:$M$112,11,0),0)</f>
        <v>0</v>
      </c>
      <c r="W388" s="3">
        <f>IFERROR(VLOOKUP(D388,[9]CALIDAD!$F$16:$M$1122,8,0),0)</f>
        <v>11646219</v>
      </c>
      <c r="X388" s="3"/>
      <c r="Y388" s="3">
        <f>IFERROR(VLOOKUP(B388,[10]Ap_CESANTIAS!$C$16:$M$112,11,0)+VLOOKUP(B388,[11]Ap_CESANTIAS!$C$16:$M$112,11,0),0)</f>
        <v>0</v>
      </c>
      <c r="Z388" s="3">
        <f>IFERROR(VLOOKUP(B388,[10]Ap_PENSION!$C$16:$M$112,11,0)+VLOOKUP(B388,[11]Ap_PENSION!$C$16:$M$112,11,0),0)</f>
        <v>0</v>
      </c>
      <c r="AA388" s="3">
        <f>IFERROR(VLOOKUP(B388,[10]Ap_SALUD!$C$16:$M$112,11,0)+VLOOKUP(B388,[11]Ap_SALUD!$C$16:$M$112,11,0),0)</f>
        <v>0</v>
      </c>
      <c r="AB388" s="3"/>
      <c r="AC388" s="36">
        <f t="shared" si="20"/>
        <v>11646219</v>
      </c>
      <c r="AD388" s="37">
        <f t="shared" si="23"/>
        <v>69877308</v>
      </c>
      <c r="AE388" s="144" t="e">
        <f>VLOOKUP(D388,[12]REPNCT004ReporteAuxiliarContabl!$V$21:$W$1157,2,0)</f>
        <v>#N/A</v>
      </c>
      <c r="AF388" s="167" t="e">
        <f t="shared" si="22"/>
        <v>#N/A</v>
      </c>
      <c r="AG388" s="144"/>
      <c r="AI388" s="144"/>
    </row>
    <row r="389" spans="1:35" x14ac:dyDescent="0.25">
      <c r="A389" s="29">
        <v>377</v>
      </c>
      <c r="B389" s="61"/>
      <c r="C389" s="143" t="str">
        <f>VLOOKUP(D389,[8]Hoja1!$A$2:$B$1115,2,0)</f>
        <v>15774</v>
      </c>
      <c r="D389" s="31">
        <v>891856472</v>
      </c>
      <c r="E389" s="31">
        <v>217415774</v>
      </c>
      <c r="F389" s="61" t="s">
        <v>583</v>
      </c>
      <c r="G389" s="33">
        <v>0</v>
      </c>
      <c r="H389" s="33">
        <v>0</v>
      </c>
      <c r="I389" s="3">
        <v>25918719</v>
      </c>
      <c r="J389" s="3">
        <v>31165643</v>
      </c>
      <c r="K389" s="3">
        <v>0</v>
      </c>
      <c r="L389" s="3"/>
      <c r="M389" s="3"/>
      <c r="N389" s="3"/>
      <c r="O389" s="3"/>
      <c r="P389" s="34">
        <f t="shared" si="21"/>
        <v>57084362</v>
      </c>
      <c r="Q389" s="165">
        <v>41965108</v>
      </c>
      <c r="R389" s="3">
        <f>IFERROR(VLOOKUP(D389,[9]ServNOMINA!$F$16:$M$112,8,0),0)</f>
        <v>0</v>
      </c>
      <c r="S389" s="3">
        <f>IFERROR(VLOOKUP(D389,[9]ServOTROS!$F$16:$M$112,8,0),0)</f>
        <v>0</v>
      </c>
      <c r="T389" s="3">
        <f>IFERROR(VLOOKUP(D389,[9]CANCEL!$F$16:$M$48,8,0),0)</f>
        <v>0</v>
      </c>
      <c r="U389" s="3">
        <f>IFERROR(VLOOKUP(B389,[10]Aaf_PENSION!$C$16:$M$112,11,0)+VLOOKUP(B389,[11]Aaf_PENSION!$C$16:$M$112,11,0),0)</f>
        <v>0</v>
      </c>
      <c r="V389" s="3">
        <f>IFERROR(VLOOKUP(B389,[10]Aaf_SALUD!$C$16:$M$112,11,0)+VLOOKUP(B389,[11]Aaf_SALUD!$C$16:$M$112,11,0),0)</f>
        <v>0</v>
      </c>
      <c r="W389" s="3">
        <f>IFERROR(VLOOKUP(D389,[9]CALIDAD!$F$16:$M$1122,8,0),0)</f>
        <v>2159893</v>
      </c>
      <c r="X389" s="3"/>
      <c r="Y389" s="3">
        <f>IFERROR(VLOOKUP(B389,[10]Ap_CESANTIAS!$C$16:$M$112,11,0)+VLOOKUP(B389,[11]Ap_CESANTIAS!$C$16:$M$112,11,0),0)</f>
        <v>0</v>
      </c>
      <c r="Z389" s="3">
        <f>IFERROR(VLOOKUP(B389,[10]Ap_PENSION!$C$16:$M$112,11,0)+VLOOKUP(B389,[11]Ap_PENSION!$C$16:$M$112,11,0),0)</f>
        <v>0</v>
      </c>
      <c r="AA389" s="3">
        <f>IFERROR(VLOOKUP(B389,[10]Ap_SALUD!$C$16:$M$112,11,0)+VLOOKUP(B389,[11]Ap_SALUD!$C$16:$M$112,11,0),0)</f>
        <v>0</v>
      </c>
      <c r="AB389" s="3"/>
      <c r="AC389" s="36">
        <f t="shared" si="20"/>
        <v>2159893</v>
      </c>
      <c r="AD389" s="37">
        <f t="shared" si="23"/>
        <v>12959361</v>
      </c>
      <c r="AE389" s="144" t="e">
        <f>VLOOKUP(D389,[12]REPNCT004ReporteAuxiliarContabl!$V$21:$W$1157,2,0)</f>
        <v>#N/A</v>
      </c>
      <c r="AF389" s="167" t="e">
        <f t="shared" si="22"/>
        <v>#N/A</v>
      </c>
      <c r="AG389" s="144"/>
      <c r="AI389" s="144"/>
    </row>
    <row r="390" spans="1:35" x14ac:dyDescent="0.25">
      <c r="A390" s="38">
        <v>378</v>
      </c>
      <c r="B390" s="61"/>
      <c r="C390" s="143" t="str">
        <f>VLOOKUP(D390,[8]Hoja1!$A$2:$B$1115,2,0)</f>
        <v>15776</v>
      </c>
      <c r="D390" s="31">
        <v>800030988</v>
      </c>
      <c r="E390" s="31">
        <v>217615776</v>
      </c>
      <c r="F390" s="61" t="s">
        <v>584</v>
      </c>
      <c r="G390" s="33">
        <v>0</v>
      </c>
      <c r="H390" s="33">
        <v>0</v>
      </c>
      <c r="I390" s="3">
        <v>94231616</v>
      </c>
      <c r="J390" s="3">
        <v>95749011</v>
      </c>
      <c r="K390" s="3">
        <v>0</v>
      </c>
      <c r="L390" s="3"/>
      <c r="M390" s="3"/>
      <c r="N390" s="3"/>
      <c r="O390" s="3"/>
      <c r="P390" s="34">
        <f t="shared" si="21"/>
        <v>189980627</v>
      </c>
      <c r="Q390" s="165">
        <v>135012186</v>
      </c>
      <c r="R390" s="3">
        <f>IFERROR(VLOOKUP(D390,[9]ServNOMINA!$F$16:$M$112,8,0),0)</f>
        <v>0</v>
      </c>
      <c r="S390" s="3">
        <f>IFERROR(VLOOKUP(D390,[9]ServOTROS!$F$16:$M$112,8,0),0)</f>
        <v>0</v>
      </c>
      <c r="T390" s="3">
        <f>IFERROR(VLOOKUP(D390,[9]CANCEL!$F$16:$M$48,8,0),0)</f>
        <v>0</v>
      </c>
      <c r="U390" s="3">
        <f>IFERROR(VLOOKUP(B390,[10]Aaf_PENSION!$C$16:$M$112,11,0)+VLOOKUP(B390,[11]Aaf_PENSION!$C$16:$M$112,11,0),0)</f>
        <v>0</v>
      </c>
      <c r="V390" s="3">
        <f>IFERROR(VLOOKUP(B390,[10]Aaf_SALUD!$C$16:$M$112,11,0)+VLOOKUP(B390,[11]Aaf_SALUD!$C$16:$M$112,11,0),0)</f>
        <v>0</v>
      </c>
      <c r="W390" s="3">
        <f>IFERROR(VLOOKUP(D390,[9]CALIDAD!$F$16:$M$1122,8,0),0)</f>
        <v>7852635</v>
      </c>
      <c r="X390" s="3"/>
      <c r="Y390" s="3">
        <f>IFERROR(VLOOKUP(B390,[10]Ap_CESANTIAS!$C$16:$M$112,11,0)+VLOOKUP(B390,[11]Ap_CESANTIAS!$C$16:$M$112,11,0),0)</f>
        <v>0</v>
      </c>
      <c r="Z390" s="3">
        <f>IFERROR(VLOOKUP(B390,[10]Ap_PENSION!$C$16:$M$112,11,0)+VLOOKUP(B390,[11]Ap_PENSION!$C$16:$M$112,11,0),0)</f>
        <v>0</v>
      </c>
      <c r="AA390" s="3">
        <f>IFERROR(VLOOKUP(B390,[10]Ap_SALUD!$C$16:$M$112,11,0)+VLOOKUP(B390,[11]Ap_SALUD!$C$16:$M$112,11,0),0)</f>
        <v>0</v>
      </c>
      <c r="AB390" s="3"/>
      <c r="AC390" s="36">
        <f t="shared" si="20"/>
        <v>7852635</v>
      </c>
      <c r="AD390" s="37">
        <f t="shared" si="23"/>
        <v>47115806</v>
      </c>
      <c r="AE390" s="144" t="e">
        <f>VLOOKUP(D390,[12]REPNCT004ReporteAuxiliarContabl!$V$21:$W$1157,2,0)</f>
        <v>#N/A</v>
      </c>
      <c r="AF390" s="167" t="e">
        <f t="shared" si="22"/>
        <v>#N/A</v>
      </c>
      <c r="AG390" s="144"/>
      <c r="AI390" s="144"/>
    </row>
    <row r="391" spans="1:35" x14ac:dyDescent="0.25">
      <c r="A391" s="29">
        <v>379</v>
      </c>
      <c r="B391" s="61"/>
      <c r="C391" s="143" t="str">
        <f>VLOOKUP(D391,[8]Hoja1!$A$2:$B$1115,2,0)</f>
        <v>15778</v>
      </c>
      <c r="D391" s="31">
        <v>800028576</v>
      </c>
      <c r="E391" s="31">
        <v>217815778</v>
      </c>
      <c r="F391" s="61" t="s">
        <v>585</v>
      </c>
      <c r="G391" s="33">
        <v>0</v>
      </c>
      <c r="H391" s="33">
        <v>0</v>
      </c>
      <c r="I391" s="3">
        <v>37803278</v>
      </c>
      <c r="J391" s="3">
        <v>46328159</v>
      </c>
      <c r="K391" s="3">
        <v>0</v>
      </c>
      <c r="L391" s="3"/>
      <c r="M391" s="3"/>
      <c r="N391" s="3"/>
      <c r="O391" s="3"/>
      <c r="P391" s="34">
        <f t="shared" si="21"/>
        <v>84131437</v>
      </c>
      <c r="Q391" s="165">
        <v>62079524</v>
      </c>
      <c r="R391" s="3">
        <f>IFERROR(VLOOKUP(D391,[9]ServNOMINA!$F$16:$M$112,8,0),0)</f>
        <v>0</v>
      </c>
      <c r="S391" s="3">
        <f>IFERROR(VLOOKUP(D391,[9]ServOTROS!$F$16:$M$112,8,0),0)</f>
        <v>0</v>
      </c>
      <c r="T391" s="3">
        <f>IFERROR(VLOOKUP(D391,[9]CANCEL!$F$16:$M$48,8,0),0)</f>
        <v>0</v>
      </c>
      <c r="U391" s="3">
        <f>IFERROR(VLOOKUP(B391,[10]Aaf_PENSION!$C$16:$M$112,11,0)+VLOOKUP(B391,[11]Aaf_PENSION!$C$16:$M$112,11,0),0)</f>
        <v>0</v>
      </c>
      <c r="V391" s="3">
        <f>IFERROR(VLOOKUP(B391,[10]Aaf_SALUD!$C$16:$M$112,11,0)+VLOOKUP(B391,[11]Aaf_SALUD!$C$16:$M$112,11,0),0)</f>
        <v>0</v>
      </c>
      <c r="W391" s="3">
        <f>IFERROR(VLOOKUP(D391,[9]CALIDAD!$F$16:$M$1122,8,0),0)</f>
        <v>3150273</v>
      </c>
      <c r="X391" s="3"/>
      <c r="Y391" s="3">
        <f>IFERROR(VLOOKUP(B391,[10]Ap_CESANTIAS!$C$16:$M$112,11,0)+VLOOKUP(B391,[11]Ap_CESANTIAS!$C$16:$M$112,11,0),0)</f>
        <v>0</v>
      </c>
      <c r="Z391" s="3">
        <f>IFERROR(VLOOKUP(B391,[10]Ap_PENSION!$C$16:$M$112,11,0)+VLOOKUP(B391,[11]Ap_PENSION!$C$16:$M$112,11,0),0)</f>
        <v>0</v>
      </c>
      <c r="AA391" s="3">
        <f>IFERROR(VLOOKUP(B391,[10]Ap_SALUD!$C$16:$M$112,11,0)+VLOOKUP(B391,[11]Ap_SALUD!$C$16:$M$112,11,0),0)</f>
        <v>0</v>
      </c>
      <c r="AB391" s="3"/>
      <c r="AC391" s="36">
        <f t="shared" si="20"/>
        <v>3150273</v>
      </c>
      <c r="AD391" s="37">
        <f t="shared" si="23"/>
        <v>18901640</v>
      </c>
      <c r="AE391" s="144" t="e">
        <f>VLOOKUP(D391,[12]REPNCT004ReporteAuxiliarContabl!$V$21:$W$1157,2,0)</f>
        <v>#N/A</v>
      </c>
      <c r="AF391" s="167" t="e">
        <f t="shared" si="22"/>
        <v>#N/A</v>
      </c>
      <c r="AG391" s="144"/>
      <c r="AI391" s="144"/>
    </row>
    <row r="392" spans="1:35" x14ac:dyDescent="0.25">
      <c r="A392" s="38">
        <v>380</v>
      </c>
      <c r="B392" s="61"/>
      <c r="C392" s="143" t="str">
        <f>VLOOKUP(D392,[8]Hoja1!$A$2:$B$1115,2,0)</f>
        <v>15790</v>
      </c>
      <c r="D392" s="31">
        <v>891856131</v>
      </c>
      <c r="E392" s="31">
        <v>219015790</v>
      </c>
      <c r="F392" s="61" t="s">
        <v>586</v>
      </c>
      <c r="G392" s="33">
        <v>0</v>
      </c>
      <c r="H392" s="33">
        <v>0</v>
      </c>
      <c r="I392" s="3">
        <v>86555952</v>
      </c>
      <c r="J392" s="3">
        <v>108047044</v>
      </c>
      <c r="K392" s="3">
        <v>0</v>
      </c>
      <c r="L392" s="3"/>
      <c r="M392" s="3"/>
      <c r="N392" s="3"/>
      <c r="O392" s="3"/>
      <c r="P392" s="34">
        <f t="shared" si="21"/>
        <v>194602996</v>
      </c>
      <c r="Q392" s="165">
        <v>144112024</v>
      </c>
      <c r="R392" s="3">
        <f>IFERROR(VLOOKUP(D392,[9]ServNOMINA!$F$16:$M$112,8,0),0)</f>
        <v>0</v>
      </c>
      <c r="S392" s="3">
        <f>IFERROR(VLOOKUP(D392,[9]ServOTROS!$F$16:$M$112,8,0),0)</f>
        <v>0</v>
      </c>
      <c r="T392" s="3">
        <f>IFERROR(VLOOKUP(D392,[9]CANCEL!$F$16:$M$48,8,0),0)</f>
        <v>0</v>
      </c>
      <c r="U392" s="3">
        <f>IFERROR(VLOOKUP(B392,[10]Aaf_PENSION!$C$16:$M$112,11,0)+VLOOKUP(B392,[11]Aaf_PENSION!$C$16:$M$112,11,0),0)</f>
        <v>0</v>
      </c>
      <c r="V392" s="3">
        <f>IFERROR(VLOOKUP(B392,[10]Aaf_SALUD!$C$16:$M$112,11,0)+VLOOKUP(B392,[11]Aaf_SALUD!$C$16:$M$112,11,0),0)</f>
        <v>0</v>
      </c>
      <c r="W392" s="3">
        <f>IFERROR(VLOOKUP(D392,[9]CALIDAD!$F$16:$M$1122,8,0),0)</f>
        <v>7212996</v>
      </c>
      <c r="X392" s="3"/>
      <c r="Y392" s="3">
        <f>IFERROR(VLOOKUP(B392,[10]Ap_CESANTIAS!$C$16:$M$112,11,0)+VLOOKUP(B392,[11]Ap_CESANTIAS!$C$16:$M$112,11,0),0)</f>
        <v>0</v>
      </c>
      <c r="Z392" s="3">
        <f>IFERROR(VLOOKUP(B392,[10]Ap_PENSION!$C$16:$M$112,11,0)+VLOOKUP(B392,[11]Ap_PENSION!$C$16:$M$112,11,0),0)</f>
        <v>0</v>
      </c>
      <c r="AA392" s="3">
        <f>IFERROR(VLOOKUP(B392,[10]Ap_SALUD!$C$16:$M$112,11,0)+VLOOKUP(B392,[11]Ap_SALUD!$C$16:$M$112,11,0),0)</f>
        <v>0</v>
      </c>
      <c r="AB392" s="3"/>
      <c r="AC392" s="36">
        <f t="shared" si="20"/>
        <v>7212996</v>
      </c>
      <c r="AD392" s="37">
        <f t="shared" si="23"/>
        <v>43277976</v>
      </c>
      <c r="AE392" s="144" t="e">
        <f>VLOOKUP(D392,[12]REPNCT004ReporteAuxiliarContabl!$V$21:$W$1157,2,0)</f>
        <v>#N/A</v>
      </c>
      <c r="AF392" s="167" t="e">
        <f t="shared" si="22"/>
        <v>#N/A</v>
      </c>
      <c r="AG392" s="144"/>
      <c r="AI392" s="144"/>
    </row>
    <row r="393" spans="1:35" x14ac:dyDescent="0.25">
      <c r="A393" s="29">
        <v>381</v>
      </c>
      <c r="B393" s="61"/>
      <c r="C393" s="143" t="str">
        <f>VLOOKUP(D393,[8]Hoja1!$A$2:$B$1115,2,0)</f>
        <v>15798</v>
      </c>
      <c r="D393" s="31">
        <v>800019709</v>
      </c>
      <c r="E393" s="31">
        <v>219815798</v>
      </c>
      <c r="F393" s="61" t="s">
        <v>587</v>
      </c>
      <c r="G393" s="33">
        <v>0</v>
      </c>
      <c r="H393" s="33">
        <v>0</v>
      </c>
      <c r="I393" s="3">
        <v>35637526</v>
      </c>
      <c r="J393" s="3">
        <v>43865608</v>
      </c>
      <c r="K393" s="3">
        <v>0</v>
      </c>
      <c r="L393" s="3"/>
      <c r="M393" s="3"/>
      <c r="N393" s="3"/>
      <c r="O393" s="3"/>
      <c r="P393" s="34">
        <f t="shared" si="21"/>
        <v>79503134</v>
      </c>
      <c r="Q393" s="165">
        <v>58714578</v>
      </c>
      <c r="R393" s="3">
        <f>IFERROR(VLOOKUP(D393,[9]ServNOMINA!$F$16:$M$112,8,0),0)</f>
        <v>0</v>
      </c>
      <c r="S393" s="3">
        <f>IFERROR(VLOOKUP(D393,[9]ServOTROS!$F$16:$M$112,8,0),0)</f>
        <v>0</v>
      </c>
      <c r="T393" s="3">
        <f>IFERROR(VLOOKUP(D393,[9]CANCEL!$F$16:$M$48,8,0),0)</f>
        <v>0</v>
      </c>
      <c r="U393" s="3">
        <f>IFERROR(VLOOKUP(B393,[10]Aaf_PENSION!$C$16:$M$112,11,0)+VLOOKUP(B393,[11]Aaf_PENSION!$C$16:$M$112,11,0),0)</f>
        <v>0</v>
      </c>
      <c r="V393" s="3">
        <f>IFERROR(VLOOKUP(B393,[10]Aaf_SALUD!$C$16:$M$112,11,0)+VLOOKUP(B393,[11]Aaf_SALUD!$C$16:$M$112,11,0),0)</f>
        <v>0</v>
      </c>
      <c r="W393" s="3">
        <f>IFERROR(VLOOKUP(D393,[9]CALIDAD!$F$16:$M$1122,8,0),0)</f>
        <v>2969794</v>
      </c>
      <c r="X393" s="3"/>
      <c r="Y393" s="3">
        <f>IFERROR(VLOOKUP(B393,[10]Ap_CESANTIAS!$C$16:$M$112,11,0)+VLOOKUP(B393,[11]Ap_CESANTIAS!$C$16:$M$112,11,0),0)</f>
        <v>0</v>
      </c>
      <c r="Z393" s="3">
        <f>IFERROR(VLOOKUP(B393,[10]Ap_PENSION!$C$16:$M$112,11,0)+VLOOKUP(B393,[11]Ap_PENSION!$C$16:$M$112,11,0),0)</f>
        <v>0</v>
      </c>
      <c r="AA393" s="3">
        <f>IFERROR(VLOOKUP(B393,[10]Ap_SALUD!$C$16:$M$112,11,0)+VLOOKUP(B393,[11]Ap_SALUD!$C$16:$M$112,11,0),0)</f>
        <v>0</v>
      </c>
      <c r="AB393" s="3"/>
      <c r="AC393" s="36">
        <f t="shared" si="20"/>
        <v>2969794</v>
      </c>
      <c r="AD393" s="37">
        <f t="shared" si="23"/>
        <v>17818762</v>
      </c>
      <c r="AE393" s="144" t="e">
        <f>VLOOKUP(D393,[12]REPNCT004ReporteAuxiliarContabl!$V$21:$W$1157,2,0)</f>
        <v>#N/A</v>
      </c>
      <c r="AF393" s="167" t="e">
        <f t="shared" si="22"/>
        <v>#N/A</v>
      </c>
      <c r="AG393" s="144"/>
      <c r="AI393" s="144"/>
    </row>
    <row r="394" spans="1:35" x14ac:dyDescent="0.25">
      <c r="A394" s="38">
        <v>382</v>
      </c>
      <c r="B394" s="61"/>
      <c r="C394" s="143" t="str">
        <f>VLOOKUP(D394,[8]Hoja1!$A$2:$B$1115,2,0)</f>
        <v>15804</v>
      </c>
      <c r="D394" s="31">
        <v>891800860</v>
      </c>
      <c r="E394" s="31">
        <v>210415804</v>
      </c>
      <c r="F394" s="61" t="s">
        <v>588</v>
      </c>
      <c r="G394" s="33">
        <v>0</v>
      </c>
      <c r="H394" s="33">
        <v>0</v>
      </c>
      <c r="I394" s="3">
        <v>131029138</v>
      </c>
      <c r="J394" s="3">
        <v>152178212</v>
      </c>
      <c r="K394" s="3">
        <v>0</v>
      </c>
      <c r="L394" s="3"/>
      <c r="M394" s="3"/>
      <c r="N394" s="3"/>
      <c r="O394" s="3"/>
      <c r="P394" s="34">
        <f t="shared" si="21"/>
        <v>283207350</v>
      </c>
      <c r="Q394" s="165">
        <v>206773687</v>
      </c>
      <c r="R394" s="3">
        <f>IFERROR(VLOOKUP(D394,[9]ServNOMINA!$F$16:$M$112,8,0),0)</f>
        <v>0</v>
      </c>
      <c r="S394" s="3">
        <f>IFERROR(VLOOKUP(D394,[9]ServOTROS!$F$16:$M$112,8,0),0)</f>
        <v>0</v>
      </c>
      <c r="T394" s="3">
        <f>IFERROR(VLOOKUP(D394,[9]CANCEL!$F$16:$M$48,8,0),0)</f>
        <v>0</v>
      </c>
      <c r="U394" s="3">
        <f>IFERROR(VLOOKUP(B394,[10]Aaf_PENSION!$C$16:$M$112,11,0)+VLOOKUP(B394,[11]Aaf_PENSION!$C$16:$M$112,11,0),0)</f>
        <v>0</v>
      </c>
      <c r="V394" s="3">
        <f>IFERROR(VLOOKUP(B394,[10]Aaf_SALUD!$C$16:$M$112,11,0)+VLOOKUP(B394,[11]Aaf_SALUD!$C$16:$M$112,11,0),0)</f>
        <v>0</v>
      </c>
      <c r="W394" s="3">
        <f>IFERROR(VLOOKUP(D394,[9]CALIDAD!$F$16:$M$1122,8,0),0)</f>
        <v>10919095</v>
      </c>
      <c r="X394" s="3"/>
      <c r="Y394" s="3">
        <f>IFERROR(VLOOKUP(B394,[10]Ap_CESANTIAS!$C$16:$M$112,11,0)+VLOOKUP(B394,[11]Ap_CESANTIAS!$C$16:$M$112,11,0),0)</f>
        <v>0</v>
      </c>
      <c r="Z394" s="3">
        <f>IFERROR(VLOOKUP(B394,[10]Ap_PENSION!$C$16:$M$112,11,0)+VLOOKUP(B394,[11]Ap_PENSION!$C$16:$M$112,11,0),0)</f>
        <v>0</v>
      </c>
      <c r="AA394" s="3">
        <f>IFERROR(VLOOKUP(B394,[10]Ap_SALUD!$C$16:$M$112,11,0)+VLOOKUP(B394,[11]Ap_SALUD!$C$16:$M$112,11,0),0)</f>
        <v>0</v>
      </c>
      <c r="AB394" s="3"/>
      <c r="AC394" s="36">
        <f t="shared" si="20"/>
        <v>10919095</v>
      </c>
      <c r="AD394" s="37">
        <f t="shared" si="23"/>
        <v>65514568</v>
      </c>
      <c r="AE394" s="144" t="e">
        <f>VLOOKUP(D394,[12]REPNCT004ReporteAuxiliarContabl!$V$21:$W$1157,2,0)</f>
        <v>#N/A</v>
      </c>
      <c r="AF394" s="167" t="e">
        <f t="shared" si="22"/>
        <v>#N/A</v>
      </c>
      <c r="AG394" s="144"/>
      <c r="AI394" s="144"/>
    </row>
    <row r="395" spans="1:35" x14ac:dyDescent="0.25">
      <c r="A395" s="29">
        <v>383</v>
      </c>
      <c r="B395" s="61"/>
      <c r="C395" s="143" t="str">
        <f>VLOOKUP(D395,[8]Hoja1!$A$2:$B$1115,2,0)</f>
        <v>15806</v>
      </c>
      <c r="D395" s="31">
        <v>891855361</v>
      </c>
      <c r="E395" s="31">
        <v>210615806</v>
      </c>
      <c r="F395" s="61" t="s">
        <v>589</v>
      </c>
      <c r="G395" s="33">
        <v>0</v>
      </c>
      <c r="H395" s="33">
        <v>0</v>
      </c>
      <c r="I395" s="3">
        <v>127066636</v>
      </c>
      <c r="J395" s="3">
        <v>180610501</v>
      </c>
      <c r="K395" s="3">
        <v>0</v>
      </c>
      <c r="L395" s="3"/>
      <c r="M395" s="3"/>
      <c r="N395" s="3"/>
      <c r="O395" s="3"/>
      <c r="P395" s="34">
        <f t="shared" si="21"/>
        <v>307677137</v>
      </c>
      <c r="Q395" s="165">
        <v>233554931</v>
      </c>
      <c r="R395" s="3">
        <f>IFERROR(VLOOKUP(D395,[9]ServNOMINA!$F$16:$M$112,8,0),0)</f>
        <v>0</v>
      </c>
      <c r="S395" s="3">
        <f>IFERROR(VLOOKUP(D395,[9]ServOTROS!$F$16:$M$112,8,0),0)</f>
        <v>0</v>
      </c>
      <c r="T395" s="3">
        <f>IFERROR(VLOOKUP(D395,[9]CANCEL!$F$16:$M$48,8,0),0)</f>
        <v>0</v>
      </c>
      <c r="U395" s="3">
        <f>IFERROR(VLOOKUP(B395,[10]Aaf_PENSION!$C$16:$M$112,11,0)+VLOOKUP(B395,[11]Aaf_PENSION!$C$16:$M$112,11,0),0)</f>
        <v>0</v>
      </c>
      <c r="V395" s="3">
        <f>IFERROR(VLOOKUP(B395,[10]Aaf_SALUD!$C$16:$M$112,11,0)+VLOOKUP(B395,[11]Aaf_SALUD!$C$16:$M$112,11,0),0)</f>
        <v>0</v>
      </c>
      <c r="W395" s="3">
        <f>IFERROR(VLOOKUP(D395,[9]CALIDAD!$F$16:$M$1122,8,0),0)</f>
        <v>10588886</v>
      </c>
      <c r="X395" s="3"/>
      <c r="Y395" s="3">
        <f>IFERROR(VLOOKUP(B395,[10]Ap_CESANTIAS!$C$16:$M$112,11,0)+VLOOKUP(B395,[11]Ap_CESANTIAS!$C$16:$M$112,11,0),0)</f>
        <v>0</v>
      </c>
      <c r="Z395" s="3">
        <f>IFERROR(VLOOKUP(B395,[10]Ap_PENSION!$C$16:$M$112,11,0)+VLOOKUP(B395,[11]Ap_PENSION!$C$16:$M$112,11,0),0)</f>
        <v>0</v>
      </c>
      <c r="AA395" s="3">
        <f>IFERROR(VLOOKUP(B395,[10]Ap_SALUD!$C$16:$M$112,11,0)+VLOOKUP(B395,[11]Ap_SALUD!$C$16:$M$112,11,0),0)</f>
        <v>0</v>
      </c>
      <c r="AB395" s="3"/>
      <c r="AC395" s="36">
        <f t="shared" si="20"/>
        <v>10588886</v>
      </c>
      <c r="AD395" s="37">
        <f t="shared" si="23"/>
        <v>63533320</v>
      </c>
      <c r="AE395" s="144" t="e">
        <f>VLOOKUP(D395,[12]REPNCT004ReporteAuxiliarContabl!$V$21:$W$1157,2,0)</f>
        <v>#N/A</v>
      </c>
      <c r="AF395" s="167" t="e">
        <f t="shared" si="22"/>
        <v>#N/A</v>
      </c>
      <c r="AG395" s="144"/>
      <c r="AI395" s="144"/>
    </row>
    <row r="396" spans="1:35" x14ac:dyDescent="0.25">
      <c r="A396" s="38">
        <v>384</v>
      </c>
      <c r="B396" s="61"/>
      <c r="C396" s="143" t="str">
        <f>VLOOKUP(D396,[8]Hoja1!$A$2:$B$1115,2,0)</f>
        <v>15808</v>
      </c>
      <c r="D396" s="31">
        <v>800028436</v>
      </c>
      <c r="E396" s="31">
        <v>210815808</v>
      </c>
      <c r="F396" s="61" t="s">
        <v>590</v>
      </c>
      <c r="G396" s="33">
        <v>0</v>
      </c>
      <c r="H396" s="33">
        <v>0</v>
      </c>
      <c r="I396" s="3">
        <v>48823630</v>
      </c>
      <c r="J396" s="3">
        <v>50556732</v>
      </c>
      <c r="K396" s="3">
        <v>0</v>
      </c>
      <c r="L396" s="3"/>
      <c r="M396" s="3"/>
      <c r="N396" s="3"/>
      <c r="O396" s="3"/>
      <c r="P396" s="34">
        <f t="shared" si="21"/>
        <v>99380362</v>
      </c>
      <c r="Q396" s="165">
        <v>70899912</v>
      </c>
      <c r="R396" s="3">
        <f>IFERROR(VLOOKUP(D396,[9]ServNOMINA!$F$16:$M$112,8,0),0)</f>
        <v>0</v>
      </c>
      <c r="S396" s="3">
        <f>IFERROR(VLOOKUP(D396,[9]ServOTROS!$F$16:$M$112,8,0),0)</f>
        <v>0</v>
      </c>
      <c r="T396" s="3">
        <f>IFERROR(VLOOKUP(D396,[9]CANCEL!$F$16:$M$48,8,0),0)</f>
        <v>0</v>
      </c>
      <c r="U396" s="3">
        <f>IFERROR(VLOOKUP(B396,[10]Aaf_PENSION!$C$16:$M$112,11,0)+VLOOKUP(B396,[11]Aaf_PENSION!$C$16:$M$112,11,0),0)</f>
        <v>0</v>
      </c>
      <c r="V396" s="3">
        <f>IFERROR(VLOOKUP(B396,[10]Aaf_SALUD!$C$16:$M$112,11,0)+VLOOKUP(B396,[11]Aaf_SALUD!$C$16:$M$112,11,0),0)</f>
        <v>0</v>
      </c>
      <c r="W396" s="3">
        <f>IFERROR(VLOOKUP(D396,[9]CALIDAD!$F$16:$M$1122,8,0),0)</f>
        <v>4068636</v>
      </c>
      <c r="X396" s="3"/>
      <c r="Y396" s="3">
        <f>IFERROR(VLOOKUP(B396,[10]Ap_CESANTIAS!$C$16:$M$112,11,0)+VLOOKUP(B396,[11]Ap_CESANTIAS!$C$16:$M$112,11,0),0)</f>
        <v>0</v>
      </c>
      <c r="Z396" s="3">
        <f>IFERROR(VLOOKUP(B396,[10]Ap_PENSION!$C$16:$M$112,11,0)+VLOOKUP(B396,[11]Ap_PENSION!$C$16:$M$112,11,0),0)</f>
        <v>0</v>
      </c>
      <c r="AA396" s="3">
        <f>IFERROR(VLOOKUP(B396,[10]Ap_SALUD!$C$16:$M$112,11,0)+VLOOKUP(B396,[11]Ap_SALUD!$C$16:$M$112,11,0),0)</f>
        <v>0</v>
      </c>
      <c r="AB396" s="3"/>
      <c r="AC396" s="36">
        <f t="shared" si="20"/>
        <v>4068636</v>
      </c>
      <c r="AD396" s="37">
        <f t="shared" si="23"/>
        <v>24411814</v>
      </c>
      <c r="AE396" s="144" t="e">
        <f>VLOOKUP(D396,[12]REPNCT004ReporteAuxiliarContabl!$V$21:$W$1157,2,0)</f>
        <v>#N/A</v>
      </c>
      <c r="AF396" s="167" t="e">
        <f t="shared" si="22"/>
        <v>#N/A</v>
      </c>
      <c r="AG396" s="144"/>
      <c r="AI396" s="144"/>
    </row>
    <row r="397" spans="1:35" x14ac:dyDescent="0.25">
      <c r="A397" s="29">
        <v>385</v>
      </c>
      <c r="B397" s="61"/>
      <c r="C397" s="143" t="str">
        <f>VLOOKUP(D397,[8]Hoja1!$A$2:$B$1115,2,0)</f>
        <v>15810</v>
      </c>
      <c r="D397" s="31">
        <v>800099187</v>
      </c>
      <c r="E397" s="31">
        <v>211015810</v>
      </c>
      <c r="F397" s="61" t="s">
        <v>591</v>
      </c>
      <c r="G397" s="33">
        <v>0</v>
      </c>
      <c r="H397" s="33">
        <v>0</v>
      </c>
      <c r="I397" s="3">
        <v>66074731</v>
      </c>
      <c r="J397" s="3">
        <v>65248039</v>
      </c>
      <c r="K397" s="3">
        <v>0</v>
      </c>
      <c r="L397" s="3"/>
      <c r="M397" s="3"/>
      <c r="N397" s="3"/>
      <c r="O397" s="3"/>
      <c r="P397" s="34">
        <f t="shared" si="21"/>
        <v>131322770</v>
      </c>
      <c r="Q397" s="165">
        <v>92779179</v>
      </c>
      <c r="R397" s="3">
        <f>IFERROR(VLOOKUP(D397,[9]ServNOMINA!$F$16:$M$112,8,0),0)</f>
        <v>0</v>
      </c>
      <c r="S397" s="3">
        <f>IFERROR(VLOOKUP(D397,[9]ServOTROS!$F$16:$M$112,8,0),0)</f>
        <v>0</v>
      </c>
      <c r="T397" s="3">
        <f>IFERROR(VLOOKUP(D397,[9]CANCEL!$F$16:$M$48,8,0),0)</f>
        <v>0</v>
      </c>
      <c r="U397" s="3">
        <f>IFERROR(VLOOKUP(B397,[10]Aaf_PENSION!$C$16:$M$112,11,0)+VLOOKUP(B397,[11]Aaf_PENSION!$C$16:$M$112,11,0),0)</f>
        <v>0</v>
      </c>
      <c r="V397" s="3">
        <f>IFERROR(VLOOKUP(B397,[10]Aaf_SALUD!$C$16:$M$112,11,0)+VLOOKUP(B397,[11]Aaf_SALUD!$C$16:$M$112,11,0),0)</f>
        <v>0</v>
      </c>
      <c r="W397" s="3">
        <f>IFERROR(VLOOKUP(D397,[9]CALIDAD!$F$16:$M$1122,8,0),0)</f>
        <v>5506228</v>
      </c>
      <c r="X397" s="3"/>
      <c r="Y397" s="3">
        <f>IFERROR(VLOOKUP(B397,[10]Ap_CESANTIAS!$C$16:$M$112,11,0)+VLOOKUP(B397,[11]Ap_CESANTIAS!$C$16:$M$112,11,0),0)</f>
        <v>0</v>
      </c>
      <c r="Z397" s="3">
        <f>IFERROR(VLOOKUP(B397,[10]Ap_PENSION!$C$16:$M$112,11,0)+VLOOKUP(B397,[11]Ap_PENSION!$C$16:$M$112,11,0),0)</f>
        <v>0</v>
      </c>
      <c r="AA397" s="3">
        <f>IFERROR(VLOOKUP(B397,[10]Ap_SALUD!$C$16:$M$112,11,0)+VLOOKUP(B397,[11]Ap_SALUD!$C$16:$M$112,11,0),0)</f>
        <v>0</v>
      </c>
      <c r="AB397" s="3"/>
      <c r="AC397" s="36">
        <f t="shared" ref="AC397:AC460" si="24">SUM(R397:AA397)</f>
        <v>5506228</v>
      </c>
      <c r="AD397" s="37">
        <f t="shared" si="23"/>
        <v>33037363</v>
      </c>
      <c r="AE397" s="144" t="e">
        <f>VLOOKUP(D397,[12]REPNCT004ReporteAuxiliarContabl!$V$21:$W$1157,2,0)</f>
        <v>#N/A</v>
      </c>
      <c r="AF397" s="167" t="e">
        <f t="shared" si="22"/>
        <v>#N/A</v>
      </c>
      <c r="AG397" s="144"/>
      <c r="AI397" s="144"/>
    </row>
    <row r="398" spans="1:35" x14ac:dyDescent="0.25">
      <c r="A398" s="38">
        <v>386</v>
      </c>
      <c r="B398" s="61"/>
      <c r="C398" s="143" t="str">
        <f>VLOOKUP(D398,[8]Hoja1!$A$2:$B$1115,2,0)</f>
        <v>15814</v>
      </c>
      <c r="D398" s="31">
        <v>800099642</v>
      </c>
      <c r="E398" s="31">
        <v>211415814</v>
      </c>
      <c r="F398" s="61" t="s">
        <v>592</v>
      </c>
      <c r="G398" s="33">
        <v>0</v>
      </c>
      <c r="H398" s="33">
        <v>0</v>
      </c>
      <c r="I398" s="3">
        <v>159914440</v>
      </c>
      <c r="J398" s="3">
        <v>235839310</v>
      </c>
      <c r="K398" s="3">
        <v>0</v>
      </c>
      <c r="L398" s="3"/>
      <c r="M398" s="3"/>
      <c r="N398" s="3"/>
      <c r="O398" s="3"/>
      <c r="P398" s="34">
        <f t="shared" ref="P398:P461" si="25">SUM(G398:N398)</f>
        <v>395753750</v>
      </c>
      <c r="Q398" s="165">
        <v>302470325</v>
      </c>
      <c r="R398" s="3">
        <f>IFERROR(VLOOKUP(D398,[9]ServNOMINA!$F$16:$M$112,8,0),0)</f>
        <v>0</v>
      </c>
      <c r="S398" s="3">
        <f>IFERROR(VLOOKUP(D398,[9]ServOTROS!$F$16:$M$112,8,0),0)</f>
        <v>0</v>
      </c>
      <c r="T398" s="3">
        <f>IFERROR(VLOOKUP(D398,[9]CANCEL!$F$16:$M$48,8,0),0)</f>
        <v>0</v>
      </c>
      <c r="U398" s="3">
        <f>IFERROR(VLOOKUP(B398,[10]Aaf_PENSION!$C$16:$M$112,11,0)+VLOOKUP(B398,[11]Aaf_PENSION!$C$16:$M$112,11,0),0)</f>
        <v>0</v>
      </c>
      <c r="V398" s="3">
        <f>IFERROR(VLOOKUP(B398,[10]Aaf_SALUD!$C$16:$M$112,11,0)+VLOOKUP(B398,[11]Aaf_SALUD!$C$16:$M$112,11,0),0)</f>
        <v>0</v>
      </c>
      <c r="W398" s="3">
        <f>IFERROR(VLOOKUP(D398,[9]CALIDAD!$F$16:$M$1122,8,0),0)</f>
        <v>13326203</v>
      </c>
      <c r="X398" s="3"/>
      <c r="Y398" s="3">
        <f>IFERROR(VLOOKUP(B398,[10]Ap_CESANTIAS!$C$16:$M$112,11,0)+VLOOKUP(B398,[11]Ap_CESANTIAS!$C$16:$M$112,11,0),0)</f>
        <v>0</v>
      </c>
      <c r="Z398" s="3">
        <f>IFERROR(VLOOKUP(B398,[10]Ap_PENSION!$C$16:$M$112,11,0)+VLOOKUP(B398,[11]Ap_PENSION!$C$16:$M$112,11,0),0)</f>
        <v>0</v>
      </c>
      <c r="AA398" s="3">
        <f>IFERROR(VLOOKUP(B398,[10]Ap_SALUD!$C$16:$M$112,11,0)+VLOOKUP(B398,[11]Ap_SALUD!$C$16:$M$112,11,0),0)</f>
        <v>0</v>
      </c>
      <c r="AB398" s="3"/>
      <c r="AC398" s="36">
        <f t="shared" si="24"/>
        <v>13326203</v>
      </c>
      <c r="AD398" s="37">
        <f t="shared" si="23"/>
        <v>79957222</v>
      </c>
      <c r="AE398" s="144" t="e">
        <f>VLOOKUP(D398,[12]REPNCT004ReporteAuxiliarContabl!$V$21:$W$1157,2,0)</f>
        <v>#N/A</v>
      </c>
      <c r="AF398" s="167" t="e">
        <f t="shared" ref="AF398:AF461" si="26">+AD398-AE398</f>
        <v>#N/A</v>
      </c>
      <c r="AG398" s="144"/>
      <c r="AI398" s="144"/>
    </row>
    <row r="399" spans="1:35" x14ac:dyDescent="0.25">
      <c r="A399" s="29">
        <v>387</v>
      </c>
      <c r="B399" s="61"/>
      <c r="C399" s="143" t="str">
        <f>VLOOKUP(D399,[8]Hoja1!$A$2:$B$1115,2,0)</f>
        <v>15816</v>
      </c>
      <c r="D399" s="31">
        <v>800062255</v>
      </c>
      <c r="E399" s="31">
        <v>211615816</v>
      </c>
      <c r="F399" s="61" t="s">
        <v>593</v>
      </c>
      <c r="G399" s="33">
        <v>0</v>
      </c>
      <c r="H399" s="33">
        <v>0</v>
      </c>
      <c r="I399" s="3">
        <v>100084096</v>
      </c>
      <c r="J399" s="3">
        <v>99636107</v>
      </c>
      <c r="K399" s="3">
        <v>0</v>
      </c>
      <c r="L399" s="3"/>
      <c r="M399" s="3"/>
      <c r="N399" s="3"/>
      <c r="O399" s="3"/>
      <c r="P399" s="34">
        <f t="shared" si="25"/>
        <v>199720203</v>
      </c>
      <c r="Q399" s="165">
        <v>141337812</v>
      </c>
      <c r="R399" s="3">
        <f>IFERROR(VLOOKUP(D399,[9]ServNOMINA!$F$16:$M$112,8,0),0)</f>
        <v>0</v>
      </c>
      <c r="S399" s="3">
        <f>IFERROR(VLOOKUP(D399,[9]ServOTROS!$F$16:$M$112,8,0),0)</f>
        <v>0</v>
      </c>
      <c r="T399" s="3">
        <f>IFERROR(VLOOKUP(D399,[9]CANCEL!$F$16:$M$48,8,0),0)</f>
        <v>0</v>
      </c>
      <c r="U399" s="3">
        <f>IFERROR(VLOOKUP(B399,[10]Aaf_PENSION!$C$16:$M$112,11,0)+VLOOKUP(B399,[11]Aaf_PENSION!$C$16:$M$112,11,0),0)</f>
        <v>0</v>
      </c>
      <c r="V399" s="3">
        <f>IFERROR(VLOOKUP(B399,[10]Aaf_SALUD!$C$16:$M$112,11,0)+VLOOKUP(B399,[11]Aaf_SALUD!$C$16:$M$112,11,0),0)</f>
        <v>0</v>
      </c>
      <c r="W399" s="3">
        <f>IFERROR(VLOOKUP(D399,[9]CALIDAD!$F$16:$M$1122,8,0),0)</f>
        <v>8340341</v>
      </c>
      <c r="X399" s="3"/>
      <c r="Y399" s="3">
        <f>IFERROR(VLOOKUP(B399,[10]Ap_CESANTIAS!$C$16:$M$112,11,0)+VLOOKUP(B399,[11]Ap_CESANTIAS!$C$16:$M$112,11,0),0)</f>
        <v>0</v>
      </c>
      <c r="Z399" s="3">
        <f>IFERROR(VLOOKUP(B399,[10]Ap_PENSION!$C$16:$M$112,11,0)+VLOOKUP(B399,[11]Ap_PENSION!$C$16:$M$112,11,0),0)</f>
        <v>0</v>
      </c>
      <c r="AA399" s="3">
        <f>IFERROR(VLOOKUP(B399,[10]Ap_SALUD!$C$16:$M$112,11,0)+VLOOKUP(B399,[11]Ap_SALUD!$C$16:$M$112,11,0),0)</f>
        <v>0</v>
      </c>
      <c r="AB399" s="3"/>
      <c r="AC399" s="36">
        <f t="shared" si="24"/>
        <v>8340341</v>
      </c>
      <c r="AD399" s="37">
        <f t="shared" ref="AD399:AD462" si="27">+P399-Q399+AB399-AC399</f>
        <v>50042050</v>
      </c>
      <c r="AE399" s="144" t="e">
        <f>VLOOKUP(D399,[12]REPNCT004ReporteAuxiliarContabl!$V$21:$W$1157,2,0)</f>
        <v>#N/A</v>
      </c>
      <c r="AF399" s="167" t="e">
        <f t="shared" si="26"/>
        <v>#N/A</v>
      </c>
      <c r="AG399" s="144"/>
      <c r="AI399" s="144"/>
    </row>
    <row r="400" spans="1:35" x14ac:dyDescent="0.25">
      <c r="A400" s="38">
        <v>388</v>
      </c>
      <c r="B400" s="61"/>
      <c r="C400" s="143" t="str">
        <f>VLOOKUP(D400,[8]Hoja1!$A$2:$B$1115,2,0)</f>
        <v>15820</v>
      </c>
      <c r="D400" s="31">
        <v>891856625</v>
      </c>
      <c r="E400" s="31">
        <v>212015820</v>
      </c>
      <c r="F400" s="61" t="s">
        <v>594</v>
      </c>
      <c r="G400" s="33">
        <v>0</v>
      </c>
      <c r="H400" s="33">
        <v>0</v>
      </c>
      <c r="I400" s="3">
        <v>62184829</v>
      </c>
      <c r="J400" s="3">
        <v>74275522</v>
      </c>
      <c r="K400" s="3">
        <v>0</v>
      </c>
      <c r="L400" s="3"/>
      <c r="M400" s="3"/>
      <c r="N400" s="3"/>
      <c r="O400" s="3"/>
      <c r="P400" s="34">
        <f t="shared" si="25"/>
        <v>136460351</v>
      </c>
      <c r="Q400" s="165">
        <v>100185867</v>
      </c>
      <c r="R400" s="3">
        <f>IFERROR(VLOOKUP(D400,[9]ServNOMINA!$F$16:$M$112,8,0),0)</f>
        <v>0</v>
      </c>
      <c r="S400" s="3">
        <f>IFERROR(VLOOKUP(D400,[9]ServOTROS!$F$16:$M$112,8,0),0)</f>
        <v>0</v>
      </c>
      <c r="T400" s="3">
        <f>IFERROR(VLOOKUP(D400,[9]CANCEL!$F$16:$M$48,8,0),0)</f>
        <v>0</v>
      </c>
      <c r="U400" s="3">
        <f>IFERROR(VLOOKUP(B400,[10]Aaf_PENSION!$C$16:$M$112,11,0)+VLOOKUP(B400,[11]Aaf_PENSION!$C$16:$M$112,11,0),0)</f>
        <v>0</v>
      </c>
      <c r="V400" s="3">
        <f>IFERROR(VLOOKUP(B400,[10]Aaf_SALUD!$C$16:$M$112,11,0)+VLOOKUP(B400,[11]Aaf_SALUD!$C$16:$M$112,11,0),0)</f>
        <v>0</v>
      </c>
      <c r="W400" s="3">
        <f>IFERROR(VLOOKUP(D400,[9]CALIDAD!$F$16:$M$1122,8,0),0)</f>
        <v>5182069</v>
      </c>
      <c r="X400" s="3"/>
      <c r="Y400" s="3">
        <f>IFERROR(VLOOKUP(B400,[10]Ap_CESANTIAS!$C$16:$M$112,11,0)+VLOOKUP(B400,[11]Ap_CESANTIAS!$C$16:$M$112,11,0),0)</f>
        <v>0</v>
      </c>
      <c r="Z400" s="3">
        <f>IFERROR(VLOOKUP(B400,[10]Ap_PENSION!$C$16:$M$112,11,0)+VLOOKUP(B400,[11]Ap_PENSION!$C$16:$M$112,11,0),0)</f>
        <v>0</v>
      </c>
      <c r="AA400" s="3">
        <f>IFERROR(VLOOKUP(B400,[10]Ap_SALUD!$C$16:$M$112,11,0)+VLOOKUP(B400,[11]Ap_SALUD!$C$16:$M$112,11,0),0)</f>
        <v>0</v>
      </c>
      <c r="AB400" s="3"/>
      <c r="AC400" s="36">
        <f t="shared" si="24"/>
        <v>5182069</v>
      </c>
      <c r="AD400" s="37">
        <f t="shared" si="27"/>
        <v>31092415</v>
      </c>
      <c r="AE400" s="144" t="e">
        <f>VLOOKUP(D400,[12]REPNCT004ReporteAuxiliarContabl!$V$21:$W$1157,2,0)</f>
        <v>#N/A</v>
      </c>
      <c r="AF400" s="167" t="e">
        <f t="shared" si="26"/>
        <v>#N/A</v>
      </c>
      <c r="AG400" s="144"/>
      <c r="AI400" s="144"/>
    </row>
    <row r="401" spans="1:35" x14ac:dyDescent="0.25">
      <c r="A401" s="29">
        <v>389</v>
      </c>
      <c r="B401" s="61"/>
      <c r="C401" s="143" t="str">
        <f>VLOOKUP(D401,[8]Hoja1!$A$2:$B$1115,2,0)</f>
        <v>15822</v>
      </c>
      <c r="D401" s="31">
        <v>800012635</v>
      </c>
      <c r="E401" s="31">
        <v>212215822</v>
      </c>
      <c r="F401" s="61" t="s">
        <v>595</v>
      </c>
      <c r="G401" s="33">
        <v>0</v>
      </c>
      <c r="H401" s="33">
        <v>0</v>
      </c>
      <c r="I401" s="3">
        <v>90690957</v>
      </c>
      <c r="J401" s="3">
        <v>91205517</v>
      </c>
      <c r="K401" s="3">
        <v>0</v>
      </c>
      <c r="L401" s="3"/>
      <c r="M401" s="3"/>
      <c r="N401" s="3"/>
      <c r="O401" s="3"/>
      <c r="P401" s="34">
        <f t="shared" si="25"/>
        <v>181896474</v>
      </c>
      <c r="Q401" s="165">
        <v>128993417</v>
      </c>
      <c r="R401" s="3">
        <f>IFERROR(VLOOKUP(D401,[9]ServNOMINA!$F$16:$M$112,8,0),0)</f>
        <v>0</v>
      </c>
      <c r="S401" s="3">
        <f>IFERROR(VLOOKUP(D401,[9]ServOTROS!$F$16:$M$112,8,0),0)</f>
        <v>0</v>
      </c>
      <c r="T401" s="3">
        <f>IFERROR(VLOOKUP(D401,[9]CANCEL!$F$16:$M$48,8,0),0)</f>
        <v>0</v>
      </c>
      <c r="U401" s="3">
        <f>IFERROR(VLOOKUP(B401,[10]Aaf_PENSION!$C$16:$M$112,11,0)+VLOOKUP(B401,[11]Aaf_PENSION!$C$16:$M$112,11,0),0)</f>
        <v>0</v>
      </c>
      <c r="V401" s="3">
        <f>IFERROR(VLOOKUP(B401,[10]Aaf_SALUD!$C$16:$M$112,11,0)+VLOOKUP(B401,[11]Aaf_SALUD!$C$16:$M$112,11,0),0)</f>
        <v>0</v>
      </c>
      <c r="W401" s="3">
        <f>IFERROR(VLOOKUP(D401,[9]CALIDAD!$F$16:$M$1122,8,0),0)</f>
        <v>7557580</v>
      </c>
      <c r="X401" s="3"/>
      <c r="Y401" s="3">
        <f>IFERROR(VLOOKUP(B401,[10]Ap_CESANTIAS!$C$16:$M$112,11,0)+VLOOKUP(B401,[11]Ap_CESANTIAS!$C$16:$M$112,11,0),0)</f>
        <v>0</v>
      </c>
      <c r="Z401" s="3">
        <f>IFERROR(VLOOKUP(B401,[10]Ap_PENSION!$C$16:$M$112,11,0)+VLOOKUP(B401,[11]Ap_PENSION!$C$16:$M$112,11,0),0)</f>
        <v>0</v>
      </c>
      <c r="AA401" s="3">
        <f>IFERROR(VLOOKUP(B401,[10]Ap_SALUD!$C$16:$M$112,11,0)+VLOOKUP(B401,[11]Ap_SALUD!$C$16:$M$112,11,0),0)</f>
        <v>0</v>
      </c>
      <c r="AB401" s="3"/>
      <c r="AC401" s="36">
        <f t="shared" si="24"/>
        <v>7557580</v>
      </c>
      <c r="AD401" s="37">
        <f t="shared" si="27"/>
        <v>45345477</v>
      </c>
      <c r="AE401" s="144" t="e">
        <f>VLOOKUP(D401,[12]REPNCT004ReporteAuxiliarContabl!$V$21:$W$1157,2,0)</f>
        <v>#N/A</v>
      </c>
      <c r="AF401" s="167" t="e">
        <f t="shared" si="26"/>
        <v>#N/A</v>
      </c>
      <c r="AG401" s="144"/>
      <c r="AI401" s="144"/>
    </row>
    <row r="402" spans="1:35" x14ac:dyDescent="0.25">
      <c r="A402" s="38">
        <v>390</v>
      </c>
      <c r="B402" s="61"/>
      <c r="C402" s="143" t="str">
        <f>VLOOKUP(D402,[8]Hoja1!$A$2:$B$1115,2,0)</f>
        <v>15832</v>
      </c>
      <c r="D402" s="31">
        <v>800099639</v>
      </c>
      <c r="E402" s="31">
        <v>213215832</v>
      </c>
      <c r="F402" s="61" t="s">
        <v>596</v>
      </c>
      <c r="G402" s="33">
        <v>0</v>
      </c>
      <c r="H402" s="33">
        <v>0</v>
      </c>
      <c r="I402" s="3">
        <v>37958032</v>
      </c>
      <c r="J402" s="3">
        <v>32899081</v>
      </c>
      <c r="K402" s="3">
        <v>0</v>
      </c>
      <c r="L402" s="3"/>
      <c r="M402" s="3"/>
      <c r="N402" s="3"/>
      <c r="O402" s="3"/>
      <c r="P402" s="34">
        <f t="shared" si="25"/>
        <v>70857113</v>
      </c>
      <c r="Q402" s="165">
        <v>48714926</v>
      </c>
      <c r="R402" s="3">
        <f>IFERROR(VLOOKUP(D402,[9]ServNOMINA!$F$16:$M$112,8,0),0)</f>
        <v>0</v>
      </c>
      <c r="S402" s="3">
        <f>IFERROR(VLOOKUP(D402,[9]ServOTROS!$F$16:$M$112,8,0),0)</f>
        <v>0</v>
      </c>
      <c r="T402" s="3">
        <f>IFERROR(VLOOKUP(D402,[9]CANCEL!$F$16:$M$48,8,0),0)</f>
        <v>0</v>
      </c>
      <c r="U402" s="3">
        <f>IFERROR(VLOOKUP(B402,[10]Aaf_PENSION!$C$16:$M$112,11,0)+VLOOKUP(B402,[11]Aaf_PENSION!$C$16:$M$112,11,0),0)</f>
        <v>0</v>
      </c>
      <c r="V402" s="3">
        <f>IFERROR(VLOOKUP(B402,[10]Aaf_SALUD!$C$16:$M$112,11,0)+VLOOKUP(B402,[11]Aaf_SALUD!$C$16:$M$112,11,0),0)</f>
        <v>0</v>
      </c>
      <c r="W402" s="3">
        <f>IFERROR(VLOOKUP(D402,[9]CALIDAD!$F$16:$M$1122,8,0),0)</f>
        <v>3163169</v>
      </c>
      <c r="X402" s="3"/>
      <c r="Y402" s="3">
        <f>IFERROR(VLOOKUP(B402,[10]Ap_CESANTIAS!$C$16:$M$112,11,0)+VLOOKUP(B402,[11]Ap_CESANTIAS!$C$16:$M$112,11,0),0)</f>
        <v>0</v>
      </c>
      <c r="Z402" s="3">
        <f>IFERROR(VLOOKUP(B402,[10]Ap_PENSION!$C$16:$M$112,11,0)+VLOOKUP(B402,[11]Ap_PENSION!$C$16:$M$112,11,0),0)</f>
        <v>0</v>
      </c>
      <c r="AA402" s="3">
        <f>IFERROR(VLOOKUP(B402,[10]Ap_SALUD!$C$16:$M$112,11,0)+VLOOKUP(B402,[11]Ap_SALUD!$C$16:$M$112,11,0),0)</f>
        <v>0</v>
      </c>
      <c r="AB402" s="3"/>
      <c r="AC402" s="36">
        <f t="shared" si="24"/>
        <v>3163169</v>
      </c>
      <c r="AD402" s="37">
        <f t="shared" si="27"/>
        <v>18979018</v>
      </c>
      <c r="AE402" s="144" t="e">
        <f>VLOOKUP(D402,[12]REPNCT004ReporteAuxiliarContabl!$V$21:$W$1157,2,0)</f>
        <v>#N/A</v>
      </c>
      <c r="AF402" s="167" t="e">
        <f t="shared" si="26"/>
        <v>#N/A</v>
      </c>
      <c r="AG402" s="144"/>
      <c r="AI402" s="144"/>
    </row>
    <row r="403" spans="1:35" x14ac:dyDescent="0.25">
      <c r="A403" s="29">
        <v>391</v>
      </c>
      <c r="B403" s="61"/>
      <c r="C403" s="143" t="str">
        <f>VLOOKUP(D403,[8]Hoja1!$A$2:$B$1115,2,0)</f>
        <v>15835</v>
      </c>
      <c r="D403" s="31">
        <v>891801787</v>
      </c>
      <c r="E403" s="31">
        <v>213515835</v>
      </c>
      <c r="F403" s="61" t="s">
        <v>597</v>
      </c>
      <c r="G403" s="33">
        <v>0</v>
      </c>
      <c r="H403" s="33">
        <v>0</v>
      </c>
      <c r="I403" s="3">
        <v>125166772</v>
      </c>
      <c r="J403" s="3">
        <v>144427290</v>
      </c>
      <c r="K403" s="3">
        <v>0</v>
      </c>
      <c r="L403" s="3"/>
      <c r="M403" s="3"/>
      <c r="N403" s="3"/>
      <c r="O403" s="3"/>
      <c r="P403" s="34">
        <f t="shared" si="25"/>
        <v>269594062</v>
      </c>
      <c r="Q403" s="165">
        <v>196580110</v>
      </c>
      <c r="R403" s="3">
        <f>IFERROR(VLOOKUP(D403,[9]ServNOMINA!$F$16:$M$112,8,0),0)</f>
        <v>0</v>
      </c>
      <c r="S403" s="3">
        <f>IFERROR(VLOOKUP(D403,[9]ServOTROS!$F$16:$M$112,8,0),0)</f>
        <v>0</v>
      </c>
      <c r="T403" s="3">
        <f>IFERROR(VLOOKUP(D403,[9]CANCEL!$F$16:$M$48,8,0),0)</f>
        <v>0</v>
      </c>
      <c r="U403" s="3">
        <f>IFERROR(VLOOKUP(B403,[10]Aaf_PENSION!$C$16:$M$112,11,0)+VLOOKUP(B403,[11]Aaf_PENSION!$C$16:$M$112,11,0),0)</f>
        <v>0</v>
      </c>
      <c r="V403" s="3">
        <f>IFERROR(VLOOKUP(B403,[10]Aaf_SALUD!$C$16:$M$112,11,0)+VLOOKUP(B403,[11]Aaf_SALUD!$C$16:$M$112,11,0),0)</f>
        <v>0</v>
      </c>
      <c r="W403" s="3">
        <f>IFERROR(VLOOKUP(D403,[9]CALIDAD!$F$16:$M$1122,8,0),0)</f>
        <v>10430564</v>
      </c>
      <c r="X403" s="3"/>
      <c r="Y403" s="3">
        <f>IFERROR(VLOOKUP(B403,[10]Ap_CESANTIAS!$C$16:$M$112,11,0)+VLOOKUP(B403,[11]Ap_CESANTIAS!$C$16:$M$112,11,0),0)</f>
        <v>0</v>
      </c>
      <c r="Z403" s="3">
        <f>IFERROR(VLOOKUP(B403,[10]Ap_PENSION!$C$16:$M$112,11,0)+VLOOKUP(B403,[11]Ap_PENSION!$C$16:$M$112,11,0),0)</f>
        <v>0</v>
      </c>
      <c r="AA403" s="3">
        <f>IFERROR(VLOOKUP(B403,[10]Ap_SALUD!$C$16:$M$112,11,0)+VLOOKUP(B403,[11]Ap_SALUD!$C$16:$M$112,11,0),0)</f>
        <v>0</v>
      </c>
      <c r="AB403" s="3"/>
      <c r="AC403" s="36">
        <f t="shared" si="24"/>
        <v>10430564</v>
      </c>
      <c r="AD403" s="37">
        <f t="shared" si="27"/>
        <v>62583388</v>
      </c>
      <c r="AE403" s="144" t="e">
        <f>VLOOKUP(D403,[12]REPNCT004ReporteAuxiliarContabl!$V$21:$W$1157,2,0)</f>
        <v>#N/A</v>
      </c>
      <c r="AF403" s="167" t="e">
        <f t="shared" si="26"/>
        <v>#N/A</v>
      </c>
      <c r="AG403" s="144"/>
      <c r="AI403" s="144"/>
    </row>
    <row r="404" spans="1:35" x14ac:dyDescent="0.25">
      <c r="A404" s="38">
        <v>392</v>
      </c>
      <c r="B404" s="61"/>
      <c r="C404" s="143" t="str">
        <f>VLOOKUP(D404,[8]Hoja1!$A$2:$B$1115,2,0)</f>
        <v>15837</v>
      </c>
      <c r="D404" s="31">
        <v>800027292</v>
      </c>
      <c r="E404" s="31">
        <v>213715837</v>
      </c>
      <c r="F404" s="61" t="s">
        <v>598</v>
      </c>
      <c r="G404" s="33">
        <v>0</v>
      </c>
      <c r="H404" s="33">
        <v>0</v>
      </c>
      <c r="I404" s="3">
        <v>183752328</v>
      </c>
      <c r="J404" s="3">
        <v>216034402</v>
      </c>
      <c r="K404" s="3">
        <v>0</v>
      </c>
      <c r="L404" s="3"/>
      <c r="M404" s="3"/>
      <c r="N404" s="3"/>
      <c r="O404" s="3"/>
      <c r="P404" s="34">
        <f t="shared" si="25"/>
        <v>399786730</v>
      </c>
      <c r="Q404" s="165">
        <v>292597872</v>
      </c>
      <c r="R404" s="3">
        <f>IFERROR(VLOOKUP(D404,[9]ServNOMINA!$F$16:$M$112,8,0),0)</f>
        <v>0</v>
      </c>
      <c r="S404" s="3">
        <f>IFERROR(VLOOKUP(D404,[9]ServOTROS!$F$16:$M$112,8,0),0)</f>
        <v>0</v>
      </c>
      <c r="T404" s="3">
        <f>IFERROR(VLOOKUP(D404,[9]CANCEL!$F$16:$M$48,8,0),0)</f>
        <v>0</v>
      </c>
      <c r="U404" s="3">
        <f>IFERROR(VLOOKUP(B404,[10]Aaf_PENSION!$C$16:$M$112,11,0)+VLOOKUP(B404,[11]Aaf_PENSION!$C$16:$M$112,11,0),0)</f>
        <v>0</v>
      </c>
      <c r="V404" s="3">
        <f>IFERROR(VLOOKUP(B404,[10]Aaf_SALUD!$C$16:$M$112,11,0)+VLOOKUP(B404,[11]Aaf_SALUD!$C$16:$M$112,11,0),0)</f>
        <v>0</v>
      </c>
      <c r="W404" s="3">
        <f>IFERROR(VLOOKUP(D404,[9]CALIDAD!$F$16:$M$1122,8,0),0)</f>
        <v>15312694</v>
      </c>
      <c r="X404" s="3"/>
      <c r="Y404" s="3">
        <f>IFERROR(VLOOKUP(B404,[10]Ap_CESANTIAS!$C$16:$M$112,11,0)+VLOOKUP(B404,[11]Ap_CESANTIAS!$C$16:$M$112,11,0),0)</f>
        <v>0</v>
      </c>
      <c r="Z404" s="3">
        <f>IFERROR(VLOOKUP(B404,[10]Ap_PENSION!$C$16:$M$112,11,0)+VLOOKUP(B404,[11]Ap_PENSION!$C$16:$M$112,11,0),0)</f>
        <v>0</v>
      </c>
      <c r="AA404" s="3">
        <f>IFERROR(VLOOKUP(B404,[10]Ap_SALUD!$C$16:$M$112,11,0)+VLOOKUP(B404,[11]Ap_SALUD!$C$16:$M$112,11,0),0)</f>
        <v>0</v>
      </c>
      <c r="AB404" s="3"/>
      <c r="AC404" s="36">
        <f t="shared" si="24"/>
        <v>15312694</v>
      </c>
      <c r="AD404" s="37">
        <f t="shared" si="27"/>
        <v>91876164</v>
      </c>
      <c r="AE404" s="144" t="e">
        <f>VLOOKUP(D404,[12]REPNCT004ReporteAuxiliarContabl!$V$21:$W$1157,2,0)</f>
        <v>#N/A</v>
      </c>
      <c r="AF404" s="167" t="e">
        <f t="shared" si="26"/>
        <v>#N/A</v>
      </c>
      <c r="AG404" s="144"/>
      <c r="AI404" s="144"/>
    </row>
    <row r="405" spans="1:35" x14ac:dyDescent="0.25">
      <c r="A405" s="29">
        <v>393</v>
      </c>
      <c r="B405" s="61"/>
      <c r="C405" s="143" t="str">
        <f>VLOOKUP(D405,[8]Hoja1!$A$2:$B$1115,2,0)</f>
        <v>15839</v>
      </c>
      <c r="D405" s="31">
        <v>800099635</v>
      </c>
      <c r="E405" s="31">
        <v>213915839</v>
      </c>
      <c r="F405" s="61" t="s">
        <v>599</v>
      </c>
      <c r="G405" s="33">
        <v>0</v>
      </c>
      <c r="H405" s="33">
        <v>0</v>
      </c>
      <c r="I405" s="3">
        <v>29877815</v>
      </c>
      <c r="J405" s="3">
        <v>37659152</v>
      </c>
      <c r="K405" s="3">
        <v>0</v>
      </c>
      <c r="L405" s="3"/>
      <c r="M405" s="3"/>
      <c r="N405" s="3"/>
      <c r="O405" s="3"/>
      <c r="P405" s="34">
        <f t="shared" si="25"/>
        <v>67536967</v>
      </c>
      <c r="Q405" s="165">
        <v>50108242</v>
      </c>
      <c r="R405" s="3">
        <f>IFERROR(VLOOKUP(D405,[9]ServNOMINA!$F$16:$M$112,8,0),0)</f>
        <v>0</v>
      </c>
      <c r="S405" s="3">
        <f>IFERROR(VLOOKUP(D405,[9]ServOTROS!$F$16:$M$112,8,0),0)</f>
        <v>0</v>
      </c>
      <c r="T405" s="3">
        <f>IFERROR(VLOOKUP(D405,[9]CANCEL!$F$16:$M$48,8,0),0)</f>
        <v>0</v>
      </c>
      <c r="U405" s="3">
        <f>IFERROR(VLOOKUP(B405,[10]Aaf_PENSION!$C$16:$M$112,11,0)+VLOOKUP(B405,[11]Aaf_PENSION!$C$16:$M$112,11,0),0)</f>
        <v>0</v>
      </c>
      <c r="V405" s="3">
        <f>IFERROR(VLOOKUP(B405,[10]Aaf_SALUD!$C$16:$M$112,11,0)+VLOOKUP(B405,[11]Aaf_SALUD!$C$16:$M$112,11,0),0)</f>
        <v>0</v>
      </c>
      <c r="W405" s="3">
        <f>IFERROR(VLOOKUP(D405,[9]CALIDAD!$F$16:$M$1122,8,0),0)</f>
        <v>2489818</v>
      </c>
      <c r="X405" s="3"/>
      <c r="Y405" s="3">
        <f>IFERROR(VLOOKUP(B405,[10]Ap_CESANTIAS!$C$16:$M$112,11,0)+VLOOKUP(B405,[11]Ap_CESANTIAS!$C$16:$M$112,11,0),0)</f>
        <v>0</v>
      </c>
      <c r="Z405" s="3">
        <f>IFERROR(VLOOKUP(B405,[10]Ap_PENSION!$C$16:$M$112,11,0)+VLOOKUP(B405,[11]Ap_PENSION!$C$16:$M$112,11,0),0)</f>
        <v>0</v>
      </c>
      <c r="AA405" s="3">
        <f>IFERROR(VLOOKUP(B405,[10]Ap_SALUD!$C$16:$M$112,11,0)+VLOOKUP(B405,[11]Ap_SALUD!$C$16:$M$112,11,0),0)</f>
        <v>0</v>
      </c>
      <c r="AB405" s="3"/>
      <c r="AC405" s="36">
        <f t="shared" si="24"/>
        <v>2489818</v>
      </c>
      <c r="AD405" s="37">
        <f t="shared" si="27"/>
        <v>14938907</v>
      </c>
      <c r="AE405" s="144" t="e">
        <f>VLOOKUP(D405,[12]REPNCT004ReporteAuxiliarContabl!$V$21:$W$1157,2,0)</f>
        <v>#N/A</v>
      </c>
      <c r="AF405" s="167" t="e">
        <f t="shared" si="26"/>
        <v>#N/A</v>
      </c>
      <c r="AG405" s="144"/>
      <c r="AI405" s="144"/>
    </row>
    <row r="406" spans="1:35" x14ac:dyDescent="0.25">
      <c r="A406" s="38">
        <v>394</v>
      </c>
      <c r="B406" s="61"/>
      <c r="C406" s="143" t="str">
        <f>VLOOKUP(D406,[8]Hoja1!$A$2:$B$1115,2,0)</f>
        <v>15842</v>
      </c>
      <c r="D406" s="31">
        <v>800099631</v>
      </c>
      <c r="E406" s="31">
        <v>214215842</v>
      </c>
      <c r="F406" s="61" t="s">
        <v>600</v>
      </c>
      <c r="G406" s="33">
        <v>0</v>
      </c>
      <c r="H406" s="33">
        <v>0</v>
      </c>
      <c r="I406" s="3">
        <v>104368830</v>
      </c>
      <c r="J406" s="3">
        <v>122950661</v>
      </c>
      <c r="K406" s="3">
        <v>0</v>
      </c>
      <c r="L406" s="3"/>
      <c r="M406" s="3"/>
      <c r="N406" s="3"/>
      <c r="O406" s="3"/>
      <c r="P406" s="34">
        <f t="shared" si="25"/>
        <v>227319491</v>
      </c>
      <c r="Q406" s="165">
        <v>166437676</v>
      </c>
      <c r="R406" s="3">
        <f>IFERROR(VLOOKUP(D406,[9]ServNOMINA!$F$16:$M$112,8,0),0)</f>
        <v>0</v>
      </c>
      <c r="S406" s="3">
        <f>IFERROR(VLOOKUP(D406,[9]ServOTROS!$F$16:$M$112,8,0),0)</f>
        <v>0</v>
      </c>
      <c r="T406" s="3">
        <f>IFERROR(VLOOKUP(D406,[9]CANCEL!$F$16:$M$48,8,0),0)</f>
        <v>0</v>
      </c>
      <c r="U406" s="3">
        <f>IFERROR(VLOOKUP(B406,[10]Aaf_PENSION!$C$16:$M$112,11,0)+VLOOKUP(B406,[11]Aaf_PENSION!$C$16:$M$112,11,0),0)</f>
        <v>0</v>
      </c>
      <c r="V406" s="3">
        <f>IFERROR(VLOOKUP(B406,[10]Aaf_SALUD!$C$16:$M$112,11,0)+VLOOKUP(B406,[11]Aaf_SALUD!$C$16:$M$112,11,0),0)</f>
        <v>0</v>
      </c>
      <c r="W406" s="3">
        <f>IFERROR(VLOOKUP(D406,[9]CALIDAD!$F$16:$M$1122,8,0),0)</f>
        <v>8697403</v>
      </c>
      <c r="X406" s="3"/>
      <c r="Y406" s="3">
        <f>IFERROR(VLOOKUP(B406,[10]Ap_CESANTIAS!$C$16:$M$112,11,0)+VLOOKUP(B406,[11]Ap_CESANTIAS!$C$16:$M$112,11,0),0)</f>
        <v>0</v>
      </c>
      <c r="Z406" s="3">
        <f>IFERROR(VLOOKUP(B406,[10]Ap_PENSION!$C$16:$M$112,11,0)+VLOOKUP(B406,[11]Ap_PENSION!$C$16:$M$112,11,0),0)</f>
        <v>0</v>
      </c>
      <c r="AA406" s="3">
        <f>IFERROR(VLOOKUP(B406,[10]Ap_SALUD!$C$16:$M$112,11,0)+VLOOKUP(B406,[11]Ap_SALUD!$C$16:$M$112,11,0),0)</f>
        <v>0</v>
      </c>
      <c r="AB406" s="3"/>
      <c r="AC406" s="36">
        <f t="shared" si="24"/>
        <v>8697403</v>
      </c>
      <c r="AD406" s="37">
        <f t="shared" si="27"/>
        <v>52184412</v>
      </c>
      <c r="AE406" s="144" t="e">
        <f>VLOOKUP(D406,[12]REPNCT004ReporteAuxiliarContabl!$V$21:$W$1157,2,0)</f>
        <v>#N/A</v>
      </c>
      <c r="AF406" s="167" t="e">
        <f t="shared" si="26"/>
        <v>#N/A</v>
      </c>
      <c r="AG406" s="144"/>
      <c r="AI406" s="144"/>
    </row>
    <row r="407" spans="1:35" x14ac:dyDescent="0.25">
      <c r="A407" s="29">
        <v>395</v>
      </c>
      <c r="B407" s="61"/>
      <c r="C407" s="143" t="str">
        <f>VLOOKUP(D407,[8]Hoja1!$A$2:$B$1115,2,0)</f>
        <v>15861</v>
      </c>
      <c r="D407" s="31">
        <v>891800986</v>
      </c>
      <c r="E407" s="31">
        <v>216115861</v>
      </c>
      <c r="F407" s="61" t="s">
        <v>601</v>
      </c>
      <c r="G407" s="33">
        <v>0</v>
      </c>
      <c r="H407" s="33">
        <v>0</v>
      </c>
      <c r="I407" s="3">
        <v>187940988</v>
      </c>
      <c r="J407" s="3">
        <v>276225315</v>
      </c>
      <c r="K407" s="3">
        <v>0</v>
      </c>
      <c r="L407" s="3"/>
      <c r="M407" s="3"/>
      <c r="N407" s="3"/>
      <c r="O407" s="3"/>
      <c r="P407" s="34">
        <f t="shared" si="25"/>
        <v>464166303</v>
      </c>
      <c r="Q407" s="165">
        <v>354534060</v>
      </c>
      <c r="R407" s="3">
        <f>IFERROR(VLOOKUP(D407,[9]ServNOMINA!$F$16:$M$112,8,0),0)</f>
        <v>0</v>
      </c>
      <c r="S407" s="3">
        <f>IFERROR(VLOOKUP(D407,[9]ServOTROS!$F$16:$M$112,8,0),0)</f>
        <v>0</v>
      </c>
      <c r="T407" s="3">
        <f>IFERROR(VLOOKUP(D407,[9]CANCEL!$F$16:$M$48,8,0),0)</f>
        <v>0</v>
      </c>
      <c r="U407" s="3">
        <f>IFERROR(VLOOKUP(B407,[10]Aaf_PENSION!$C$16:$M$112,11,0)+VLOOKUP(B407,[11]Aaf_PENSION!$C$16:$M$112,11,0),0)</f>
        <v>0</v>
      </c>
      <c r="V407" s="3">
        <f>IFERROR(VLOOKUP(B407,[10]Aaf_SALUD!$C$16:$M$112,11,0)+VLOOKUP(B407,[11]Aaf_SALUD!$C$16:$M$112,11,0),0)</f>
        <v>0</v>
      </c>
      <c r="W407" s="3">
        <f>IFERROR(VLOOKUP(D407,[9]CALIDAD!$F$16:$M$1122,8,0),0)</f>
        <v>15661749</v>
      </c>
      <c r="X407" s="3"/>
      <c r="Y407" s="3">
        <f>IFERROR(VLOOKUP(B407,[10]Ap_CESANTIAS!$C$16:$M$112,11,0)+VLOOKUP(B407,[11]Ap_CESANTIAS!$C$16:$M$112,11,0),0)</f>
        <v>0</v>
      </c>
      <c r="Z407" s="3">
        <f>IFERROR(VLOOKUP(B407,[10]Ap_PENSION!$C$16:$M$112,11,0)+VLOOKUP(B407,[11]Ap_PENSION!$C$16:$M$112,11,0),0)</f>
        <v>0</v>
      </c>
      <c r="AA407" s="3">
        <f>IFERROR(VLOOKUP(B407,[10]Ap_SALUD!$C$16:$M$112,11,0)+VLOOKUP(B407,[11]Ap_SALUD!$C$16:$M$112,11,0),0)</f>
        <v>0</v>
      </c>
      <c r="AB407" s="3"/>
      <c r="AC407" s="36">
        <f t="shared" si="24"/>
        <v>15661749</v>
      </c>
      <c r="AD407" s="37">
        <f t="shared" si="27"/>
        <v>93970494</v>
      </c>
      <c r="AE407" s="144" t="e">
        <f>VLOOKUP(D407,[12]REPNCT004ReporteAuxiliarContabl!$V$21:$W$1157,2,0)</f>
        <v>#N/A</v>
      </c>
      <c r="AF407" s="167" t="e">
        <f t="shared" si="26"/>
        <v>#N/A</v>
      </c>
      <c r="AG407" s="144"/>
      <c r="AI407" s="144"/>
    </row>
    <row r="408" spans="1:35" x14ac:dyDescent="0.25">
      <c r="A408" s="38">
        <v>396</v>
      </c>
      <c r="B408" s="61"/>
      <c r="C408" s="143" t="str">
        <f>VLOOKUP(D408,[8]Hoja1!$A$2:$B$1115,2,0)</f>
        <v>15879</v>
      </c>
      <c r="D408" s="31">
        <v>891801347</v>
      </c>
      <c r="E408" s="31">
        <v>217915879</v>
      </c>
      <c r="F408" s="61" t="s">
        <v>602</v>
      </c>
      <c r="G408" s="33">
        <v>0</v>
      </c>
      <c r="H408" s="33">
        <v>0</v>
      </c>
      <c r="I408" s="3">
        <v>31482801</v>
      </c>
      <c r="J408" s="3">
        <v>37852852</v>
      </c>
      <c r="K408" s="3">
        <v>0</v>
      </c>
      <c r="L408" s="3"/>
      <c r="M408" s="3"/>
      <c r="N408" s="3"/>
      <c r="O408" s="3"/>
      <c r="P408" s="34">
        <f t="shared" si="25"/>
        <v>69335653</v>
      </c>
      <c r="Q408" s="165">
        <v>50970687</v>
      </c>
      <c r="R408" s="3">
        <f>IFERROR(VLOOKUP(D408,[9]ServNOMINA!$F$16:$M$112,8,0),0)</f>
        <v>0</v>
      </c>
      <c r="S408" s="3">
        <f>IFERROR(VLOOKUP(D408,[9]ServOTROS!$F$16:$M$112,8,0),0)</f>
        <v>0</v>
      </c>
      <c r="T408" s="3">
        <f>IFERROR(VLOOKUP(D408,[9]CANCEL!$F$16:$M$48,8,0),0)</f>
        <v>0</v>
      </c>
      <c r="U408" s="3">
        <f>IFERROR(VLOOKUP(B408,[10]Aaf_PENSION!$C$16:$M$112,11,0)+VLOOKUP(B408,[11]Aaf_PENSION!$C$16:$M$112,11,0),0)</f>
        <v>0</v>
      </c>
      <c r="V408" s="3">
        <f>IFERROR(VLOOKUP(B408,[10]Aaf_SALUD!$C$16:$M$112,11,0)+VLOOKUP(B408,[11]Aaf_SALUD!$C$16:$M$112,11,0),0)</f>
        <v>0</v>
      </c>
      <c r="W408" s="3">
        <f>IFERROR(VLOOKUP(D408,[9]CALIDAD!$F$16:$M$1122,8,0),0)</f>
        <v>2623567</v>
      </c>
      <c r="X408" s="3"/>
      <c r="Y408" s="3">
        <f>IFERROR(VLOOKUP(B408,[10]Ap_CESANTIAS!$C$16:$M$112,11,0)+VLOOKUP(B408,[11]Ap_CESANTIAS!$C$16:$M$112,11,0),0)</f>
        <v>0</v>
      </c>
      <c r="Z408" s="3">
        <f>IFERROR(VLOOKUP(B408,[10]Ap_PENSION!$C$16:$M$112,11,0)+VLOOKUP(B408,[11]Ap_PENSION!$C$16:$M$112,11,0),0)</f>
        <v>0</v>
      </c>
      <c r="AA408" s="3">
        <f>IFERROR(VLOOKUP(B408,[10]Ap_SALUD!$C$16:$M$112,11,0)+VLOOKUP(B408,[11]Ap_SALUD!$C$16:$M$112,11,0),0)</f>
        <v>0</v>
      </c>
      <c r="AB408" s="3"/>
      <c r="AC408" s="36">
        <f t="shared" si="24"/>
        <v>2623567</v>
      </c>
      <c r="AD408" s="37">
        <f t="shared" si="27"/>
        <v>15741399</v>
      </c>
      <c r="AE408" s="144" t="e">
        <f>VLOOKUP(D408,[12]REPNCT004ReporteAuxiliarContabl!$V$21:$W$1157,2,0)</f>
        <v>#N/A</v>
      </c>
      <c r="AF408" s="167" t="e">
        <f t="shared" si="26"/>
        <v>#N/A</v>
      </c>
      <c r="AG408" s="144"/>
      <c r="AI408" s="144"/>
    </row>
    <row r="409" spans="1:35" x14ac:dyDescent="0.25">
      <c r="A409" s="29">
        <v>397</v>
      </c>
      <c r="B409" s="61"/>
      <c r="C409" s="143" t="str">
        <f>VLOOKUP(D409,[8]Hoja1!$A$2:$B$1115,2,0)</f>
        <v>15897</v>
      </c>
      <c r="D409" s="31">
        <v>891802106</v>
      </c>
      <c r="E409" s="31">
        <v>219715897</v>
      </c>
      <c r="F409" s="61" t="s">
        <v>603</v>
      </c>
      <c r="G409" s="33">
        <v>0</v>
      </c>
      <c r="H409" s="33">
        <v>0</v>
      </c>
      <c r="I409" s="3">
        <v>81273017</v>
      </c>
      <c r="J409" s="3">
        <v>100298941</v>
      </c>
      <c r="K409" s="3">
        <v>0</v>
      </c>
      <c r="L409" s="3"/>
      <c r="M409" s="3"/>
      <c r="N409" s="3"/>
      <c r="O409" s="3"/>
      <c r="P409" s="34">
        <f t="shared" si="25"/>
        <v>181571958</v>
      </c>
      <c r="Q409" s="165">
        <v>134162696</v>
      </c>
      <c r="R409" s="3">
        <f>IFERROR(VLOOKUP(D409,[9]ServNOMINA!$F$16:$M$112,8,0),0)</f>
        <v>0</v>
      </c>
      <c r="S409" s="3">
        <f>IFERROR(VLOOKUP(D409,[9]ServOTROS!$F$16:$M$112,8,0),0)</f>
        <v>0</v>
      </c>
      <c r="T409" s="3">
        <f>IFERROR(VLOOKUP(D409,[9]CANCEL!$F$16:$M$48,8,0),0)</f>
        <v>0</v>
      </c>
      <c r="U409" s="3">
        <f>IFERROR(VLOOKUP(B409,[10]Aaf_PENSION!$C$16:$M$112,11,0)+VLOOKUP(B409,[11]Aaf_PENSION!$C$16:$M$112,11,0),0)</f>
        <v>0</v>
      </c>
      <c r="V409" s="3">
        <f>IFERROR(VLOOKUP(B409,[10]Aaf_SALUD!$C$16:$M$112,11,0)+VLOOKUP(B409,[11]Aaf_SALUD!$C$16:$M$112,11,0),0)</f>
        <v>0</v>
      </c>
      <c r="W409" s="3">
        <f>IFERROR(VLOOKUP(D409,[9]CALIDAD!$F$16:$M$1122,8,0),0)</f>
        <v>6772751</v>
      </c>
      <c r="X409" s="3"/>
      <c r="Y409" s="3">
        <f>IFERROR(VLOOKUP(B409,[10]Ap_CESANTIAS!$C$16:$M$112,11,0)+VLOOKUP(B409,[11]Ap_CESANTIAS!$C$16:$M$112,11,0),0)</f>
        <v>0</v>
      </c>
      <c r="Z409" s="3">
        <f>IFERROR(VLOOKUP(B409,[10]Ap_PENSION!$C$16:$M$112,11,0)+VLOOKUP(B409,[11]Ap_PENSION!$C$16:$M$112,11,0),0)</f>
        <v>0</v>
      </c>
      <c r="AA409" s="3">
        <f>IFERROR(VLOOKUP(B409,[10]Ap_SALUD!$C$16:$M$112,11,0)+VLOOKUP(B409,[11]Ap_SALUD!$C$16:$M$112,11,0),0)</f>
        <v>0</v>
      </c>
      <c r="AB409" s="3"/>
      <c r="AC409" s="36">
        <f t="shared" si="24"/>
        <v>6772751</v>
      </c>
      <c r="AD409" s="37">
        <f t="shared" si="27"/>
        <v>40636511</v>
      </c>
      <c r="AE409" s="144" t="e">
        <f>VLOOKUP(D409,[12]REPNCT004ReporteAuxiliarContabl!$V$21:$W$1157,2,0)</f>
        <v>#N/A</v>
      </c>
      <c r="AF409" s="167" t="e">
        <f t="shared" si="26"/>
        <v>#N/A</v>
      </c>
      <c r="AG409" s="144"/>
      <c r="AI409" s="144"/>
    </row>
    <row r="410" spans="1:35" x14ac:dyDescent="0.25">
      <c r="A410" s="38">
        <v>398</v>
      </c>
      <c r="B410" s="61"/>
      <c r="C410" s="143" t="str">
        <f>VLOOKUP(D410,[8]Hoja1!$A$2:$B$1115,2,0)</f>
        <v>17013</v>
      </c>
      <c r="D410" s="31">
        <v>890801132</v>
      </c>
      <c r="E410" s="31">
        <v>211317013</v>
      </c>
      <c r="F410" s="61" t="s">
        <v>604</v>
      </c>
      <c r="G410" s="33">
        <v>0</v>
      </c>
      <c r="H410" s="33">
        <v>0</v>
      </c>
      <c r="I410" s="3">
        <v>334383872</v>
      </c>
      <c r="J410" s="3">
        <v>384143483</v>
      </c>
      <c r="K410" s="3">
        <v>0</v>
      </c>
      <c r="L410" s="3"/>
      <c r="M410" s="3"/>
      <c r="N410" s="3"/>
      <c r="O410" s="3"/>
      <c r="P410" s="34">
        <f t="shared" si="25"/>
        <v>718527355</v>
      </c>
      <c r="Q410" s="165">
        <v>523470098</v>
      </c>
      <c r="R410" s="3">
        <f>IFERROR(VLOOKUP(D410,[9]ServNOMINA!$F$16:$M$112,8,0),0)</f>
        <v>0</v>
      </c>
      <c r="S410" s="3">
        <f>IFERROR(VLOOKUP(D410,[9]ServOTROS!$F$16:$M$112,8,0),0)</f>
        <v>0</v>
      </c>
      <c r="T410" s="3">
        <f>IFERROR(VLOOKUP(D410,[9]CANCEL!$F$16:$M$48,8,0),0)</f>
        <v>0</v>
      </c>
      <c r="U410" s="3">
        <f>IFERROR(VLOOKUP(B410,[10]Aaf_PENSION!$C$16:$M$112,11,0)+VLOOKUP(B410,[11]Aaf_PENSION!$C$16:$M$112,11,0),0)</f>
        <v>0</v>
      </c>
      <c r="V410" s="3">
        <f>IFERROR(VLOOKUP(B410,[10]Aaf_SALUD!$C$16:$M$112,11,0)+VLOOKUP(B410,[11]Aaf_SALUD!$C$16:$M$112,11,0),0)</f>
        <v>0</v>
      </c>
      <c r="W410" s="3">
        <f>IFERROR(VLOOKUP(D410,[9]CALIDAD!$F$16:$M$1122,8,0),0)</f>
        <v>27865323</v>
      </c>
      <c r="X410" s="3"/>
      <c r="Y410" s="3">
        <f>IFERROR(VLOOKUP(B410,[10]Ap_CESANTIAS!$C$16:$M$112,11,0)+VLOOKUP(B410,[11]Ap_CESANTIAS!$C$16:$M$112,11,0),0)</f>
        <v>0</v>
      </c>
      <c r="Z410" s="3">
        <f>IFERROR(VLOOKUP(B410,[10]Ap_PENSION!$C$16:$M$112,11,0)+VLOOKUP(B410,[11]Ap_PENSION!$C$16:$M$112,11,0),0)</f>
        <v>0</v>
      </c>
      <c r="AA410" s="3">
        <f>IFERROR(VLOOKUP(B410,[10]Ap_SALUD!$C$16:$M$112,11,0)+VLOOKUP(B410,[11]Ap_SALUD!$C$16:$M$112,11,0),0)</f>
        <v>0</v>
      </c>
      <c r="AB410" s="3"/>
      <c r="AC410" s="36">
        <f t="shared" si="24"/>
        <v>27865323</v>
      </c>
      <c r="AD410" s="37">
        <f t="shared" si="27"/>
        <v>167191934</v>
      </c>
      <c r="AE410" s="144" t="e">
        <f>VLOOKUP(D410,[12]REPNCT004ReporteAuxiliarContabl!$V$21:$W$1157,2,0)</f>
        <v>#N/A</v>
      </c>
      <c r="AF410" s="167" t="e">
        <f t="shared" si="26"/>
        <v>#N/A</v>
      </c>
      <c r="AG410" s="144"/>
      <c r="AI410" s="144"/>
    </row>
    <row r="411" spans="1:35" x14ac:dyDescent="0.25">
      <c r="A411" s="29">
        <v>399</v>
      </c>
      <c r="B411" s="61"/>
      <c r="C411" s="143" t="str">
        <f>VLOOKUP(D411,[8]Hoja1!$A$2:$B$1115,2,0)</f>
        <v>17042</v>
      </c>
      <c r="D411" s="31">
        <v>890801139</v>
      </c>
      <c r="E411" s="31">
        <v>214217042</v>
      </c>
      <c r="F411" s="61" t="s">
        <v>605</v>
      </c>
      <c r="G411" s="33">
        <v>0</v>
      </c>
      <c r="H411" s="33">
        <v>0</v>
      </c>
      <c r="I411" s="3">
        <v>450903376</v>
      </c>
      <c r="J411" s="3">
        <v>504840961</v>
      </c>
      <c r="K411" s="3">
        <v>0</v>
      </c>
      <c r="L411" s="3"/>
      <c r="M411" s="3"/>
      <c r="N411" s="3"/>
      <c r="O411" s="3"/>
      <c r="P411" s="34">
        <f t="shared" si="25"/>
        <v>955744337</v>
      </c>
      <c r="Q411" s="165">
        <v>692717366</v>
      </c>
      <c r="R411" s="3">
        <f>IFERROR(VLOOKUP(D411,[9]ServNOMINA!$F$16:$M$112,8,0),0)</f>
        <v>0</v>
      </c>
      <c r="S411" s="3">
        <f>IFERROR(VLOOKUP(D411,[9]ServOTROS!$F$16:$M$112,8,0),0)</f>
        <v>0</v>
      </c>
      <c r="T411" s="3">
        <f>IFERROR(VLOOKUP(D411,[9]CANCEL!$F$16:$M$48,8,0),0)</f>
        <v>0</v>
      </c>
      <c r="U411" s="3">
        <f>IFERROR(VLOOKUP(B411,[10]Aaf_PENSION!$C$16:$M$112,11,0)+VLOOKUP(B411,[11]Aaf_PENSION!$C$16:$M$112,11,0),0)</f>
        <v>0</v>
      </c>
      <c r="V411" s="3">
        <f>IFERROR(VLOOKUP(B411,[10]Aaf_SALUD!$C$16:$M$112,11,0)+VLOOKUP(B411,[11]Aaf_SALUD!$C$16:$M$112,11,0),0)</f>
        <v>0</v>
      </c>
      <c r="W411" s="3">
        <f>IFERROR(VLOOKUP(D411,[9]CALIDAD!$F$16:$M$1122,8,0),0)</f>
        <v>37575281</v>
      </c>
      <c r="X411" s="3"/>
      <c r="Y411" s="3">
        <f>IFERROR(VLOOKUP(B411,[10]Ap_CESANTIAS!$C$16:$M$112,11,0)+VLOOKUP(B411,[11]Ap_CESANTIAS!$C$16:$M$112,11,0),0)</f>
        <v>0</v>
      </c>
      <c r="Z411" s="3">
        <f>IFERROR(VLOOKUP(B411,[10]Ap_PENSION!$C$16:$M$112,11,0)+VLOOKUP(B411,[11]Ap_PENSION!$C$16:$M$112,11,0),0)</f>
        <v>0</v>
      </c>
      <c r="AA411" s="3">
        <f>IFERROR(VLOOKUP(B411,[10]Ap_SALUD!$C$16:$M$112,11,0)+VLOOKUP(B411,[11]Ap_SALUD!$C$16:$M$112,11,0),0)</f>
        <v>0</v>
      </c>
      <c r="AB411" s="3"/>
      <c r="AC411" s="36">
        <f t="shared" si="24"/>
        <v>37575281</v>
      </c>
      <c r="AD411" s="37">
        <f t="shared" si="27"/>
        <v>225451690</v>
      </c>
      <c r="AE411" s="144" t="e">
        <f>VLOOKUP(D411,[12]REPNCT004ReporteAuxiliarContabl!$V$21:$W$1157,2,0)</f>
        <v>#N/A</v>
      </c>
      <c r="AF411" s="167" t="e">
        <f t="shared" si="26"/>
        <v>#N/A</v>
      </c>
      <c r="AG411" s="144"/>
      <c r="AI411" s="144"/>
    </row>
    <row r="412" spans="1:35" x14ac:dyDescent="0.25">
      <c r="A412" s="38">
        <v>400</v>
      </c>
      <c r="B412" s="61"/>
      <c r="C412" s="143" t="str">
        <f>VLOOKUP(D412,[8]Hoja1!$A$2:$B$1115,2,0)</f>
        <v>17050</v>
      </c>
      <c r="D412" s="31">
        <v>890801142</v>
      </c>
      <c r="E412" s="31">
        <v>215017050</v>
      </c>
      <c r="F412" s="61" t="s">
        <v>606</v>
      </c>
      <c r="G412" s="33">
        <v>0</v>
      </c>
      <c r="H412" s="33">
        <v>0</v>
      </c>
      <c r="I412" s="3">
        <v>146035298</v>
      </c>
      <c r="J412" s="3">
        <v>198328467</v>
      </c>
      <c r="K412" s="3">
        <v>0</v>
      </c>
      <c r="L412" s="3"/>
      <c r="M412" s="3"/>
      <c r="N412" s="3"/>
      <c r="O412" s="3"/>
      <c r="P412" s="34">
        <f t="shared" si="25"/>
        <v>344363765</v>
      </c>
      <c r="Q412" s="165">
        <v>259176507</v>
      </c>
      <c r="R412" s="3">
        <f>IFERROR(VLOOKUP(D412,[9]ServNOMINA!$F$16:$M$112,8,0),0)</f>
        <v>0</v>
      </c>
      <c r="S412" s="3">
        <f>IFERROR(VLOOKUP(D412,[9]ServOTROS!$F$16:$M$112,8,0),0)</f>
        <v>0</v>
      </c>
      <c r="T412" s="3">
        <f>IFERROR(VLOOKUP(D412,[9]CANCEL!$F$16:$M$48,8,0),0)</f>
        <v>0</v>
      </c>
      <c r="U412" s="3">
        <f>IFERROR(VLOOKUP(B412,[10]Aaf_PENSION!$C$16:$M$112,11,0)+VLOOKUP(B412,[11]Aaf_PENSION!$C$16:$M$112,11,0),0)</f>
        <v>0</v>
      </c>
      <c r="V412" s="3">
        <f>IFERROR(VLOOKUP(B412,[10]Aaf_SALUD!$C$16:$M$112,11,0)+VLOOKUP(B412,[11]Aaf_SALUD!$C$16:$M$112,11,0),0)</f>
        <v>0</v>
      </c>
      <c r="W412" s="3">
        <f>IFERROR(VLOOKUP(D412,[9]CALIDAD!$F$16:$M$1122,8,0),0)</f>
        <v>12169608</v>
      </c>
      <c r="X412" s="3"/>
      <c r="Y412" s="3">
        <f>IFERROR(VLOOKUP(B412,[10]Ap_CESANTIAS!$C$16:$M$112,11,0)+VLOOKUP(B412,[11]Ap_CESANTIAS!$C$16:$M$112,11,0),0)</f>
        <v>0</v>
      </c>
      <c r="Z412" s="3">
        <f>IFERROR(VLOOKUP(B412,[10]Ap_PENSION!$C$16:$M$112,11,0)+VLOOKUP(B412,[11]Ap_PENSION!$C$16:$M$112,11,0),0)</f>
        <v>0</v>
      </c>
      <c r="AA412" s="3">
        <f>IFERROR(VLOOKUP(B412,[10]Ap_SALUD!$C$16:$M$112,11,0)+VLOOKUP(B412,[11]Ap_SALUD!$C$16:$M$112,11,0),0)</f>
        <v>0</v>
      </c>
      <c r="AB412" s="3"/>
      <c r="AC412" s="36">
        <f t="shared" si="24"/>
        <v>12169608</v>
      </c>
      <c r="AD412" s="37">
        <f t="shared" si="27"/>
        <v>73017650</v>
      </c>
      <c r="AE412" s="144" t="e">
        <f>VLOOKUP(D412,[12]REPNCT004ReporteAuxiliarContabl!$V$21:$W$1157,2,0)</f>
        <v>#N/A</v>
      </c>
      <c r="AF412" s="167" t="e">
        <f t="shared" si="26"/>
        <v>#N/A</v>
      </c>
      <c r="AG412" s="144"/>
      <c r="AI412" s="144"/>
    </row>
    <row r="413" spans="1:35" x14ac:dyDescent="0.25">
      <c r="A413" s="29">
        <v>401</v>
      </c>
      <c r="B413" s="61"/>
      <c r="C413" s="143" t="str">
        <f>VLOOKUP(D413,[8]Hoja1!$A$2:$B$1115,2,0)</f>
        <v>17088</v>
      </c>
      <c r="D413" s="31">
        <v>890802650</v>
      </c>
      <c r="E413" s="31">
        <v>218817088</v>
      </c>
      <c r="F413" s="61" t="s">
        <v>607</v>
      </c>
      <c r="G413" s="33">
        <v>0</v>
      </c>
      <c r="H413" s="33">
        <v>0</v>
      </c>
      <c r="I413" s="3">
        <v>170471036</v>
      </c>
      <c r="J413" s="3">
        <v>195609464</v>
      </c>
      <c r="K413" s="3">
        <v>0</v>
      </c>
      <c r="L413" s="3"/>
      <c r="M413" s="3"/>
      <c r="N413" s="3"/>
      <c r="O413" s="3"/>
      <c r="P413" s="34">
        <f t="shared" si="25"/>
        <v>366080500</v>
      </c>
      <c r="Q413" s="165">
        <v>266639064</v>
      </c>
      <c r="R413" s="3">
        <f>IFERROR(VLOOKUP(D413,[9]ServNOMINA!$F$16:$M$112,8,0),0)</f>
        <v>0</v>
      </c>
      <c r="S413" s="3">
        <f>IFERROR(VLOOKUP(D413,[9]ServOTROS!$F$16:$M$112,8,0),0)</f>
        <v>0</v>
      </c>
      <c r="T413" s="3">
        <f>IFERROR(VLOOKUP(D413,[9]CANCEL!$F$16:$M$48,8,0),0)</f>
        <v>0</v>
      </c>
      <c r="U413" s="3">
        <f>IFERROR(VLOOKUP(B413,[10]Aaf_PENSION!$C$16:$M$112,11,0)+VLOOKUP(B413,[11]Aaf_PENSION!$C$16:$M$112,11,0),0)</f>
        <v>0</v>
      </c>
      <c r="V413" s="3">
        <f>IFERROR(VLOOKUP(B413,[10]Aaf_SALUD!$C$16:$M$112,11,0)+VLOOKUP(B413,[11]Aaf_SALUD!$C$16:$M$112,11,0),0)</f>
        <v>0</v>
      </c>
      <c r="W413" s="3">
        <f>IFERROR(VLOOKUP(D413,[9]CALIDAD!$F$16:$M$1122,8,0),0)</f>
        <v>14205920</v>
      </c>
      <c r="X413" s="3"/>
      <c r="Y413" s="3">
        <f>IFERROR(VLOOKUP(B413,[10]Ap_CESANTIAS!$C$16:$M$112,11,0)+VLOOKUP(B413,[11]Ap_CESANTIAS!$C$16:$M$112,11,0),0)</f>
        <v>0</v>
      </c>
      <c r="Z413" s="3">
        <f>IFERROR(VLOOKUP(B413,[10]Ap_PENSION!$C$16:$M$112,11,0)+VLOOKUP(B413,[11]Ap_PENSION!$C$16:$M$112,11,0),0)</f>
        <v>0</v>
      </c>
      <c r="AA413" s="3">
        <f>IFERROR(VLOOKUP(B413,[10]Ap_SALUD!$C$16:$M$112,11,0)+VLOOKUP(B413,[11]Ap_SALUD!$C$16:$M$112,11,0),0)</f>
        <v>0</v>
      </c>
      <c r="AB413" s="3"/>
      <c r="AC413" s="36">
        <f t="shared" si="24"/>
        <v>14205920</v>
      </c>
      <c r="AD413" s="37">
        <f t="shared" si="27"/>
        <v>85235516</v>
      </c>
      <c r="AE413" s="144" t="e">
        <f>VLOOKUP(D413,[12]REPNCT004ReporteAuxiliarContabl!$V$21:$W$1157,2,0)</f>
        <v>#N/A</v>
      </c>
      <c r="AF413" s="167" t="e">
        <f t="shared" si="26"/>
        <v>#N/A</v>
      </c>
      <c r="AG413" s="144"/>
      <c r="AI413" s="144"/>
    </row>
    <row r="414" spans="1:35" x14ac:dyDescent="0.25">
      <c r="A414" s="38">
        <v>402</v>
      </c>
      <c r="B414" s="61"/>
      <c r="C414" s="143" t="str">
        <f>VLOOKUP(D414,[8]Hoja1!$A$2:$B$1115,2,0)</f>
        <v>17174</v>
      </c>
      <c r="D414" s="31">
        <v>890801133</v>
      </c>
      <c r="E414" s="31">
        <v>217417174</v>
      </c>
      <c r="F414" s="61" t="s">
        <v>608</v>
      </c>
      <c r="G414" s="33">
        <v>0</v>
      </c>
      <c r="H414" s="33">
        <v>0</v>
      </c>
      <c r="I414" s="3">
        <v>550339048</v>
      </c>
      <c r="J414" s="3">
        <v>655461685</v>
      </c>
      <c r="K414" s="3">
        <v>0</v>
      </c>
      <c r="L414" s="3"/>
      <c r="M414" s="3"/>
      <c r="N414" s="3"/>
      <c r="O414" s="3"/>
      <c r="P414" s="34">
        <f t="shared" si="25"/>
        <v>1205800733</v>
      </c>
      <c r="Q414" s="165">
        <v>884769620</v>
      </c>
      <c r="R414" s="3">
        <f>IFERROR(VLOOKUP(D414,[9]ServNOMINA!$F$16:$M$112,8,0),0)</f>
        <v>0</v>
      </c>
      <c r="S414" s="3">
        <f>IFERROR(VLOOKUP(D414,[9]ServOTROS!$F$16:$M$112,8,0),0)</f>
        <v>0</v>
      </c>
      <c r="T414" s="3">
        <f>IFERROR(VLOOKUP(D414,[9]CANCEL!$F$16:$M$48,8,0),0)</f>
        <v>0</v>
      </c>
      <c r="U414" s="3">
        <f>IFERROR(VLOOKUP(B414,[10]Aaf_PENSION!$C$16:$M$112,11,0)+VLOOKUP(B414,[11]Aaf_PENSION!$C$16:$M$112,11,0),0)</f>
        <v>0</v>
      </c>
      <c r="V414" s="3">
        <f>IFERROR(VLOOKUP(B414,[10]Aaf_SALUD!$C$16:$M$112,11,0)+VLOOKUP(B414,[11]Aaf_SALUD!$C$16:$M$112,11,0),0)</f>
        <v>0</v>
      </c>
      <c r="W414" s="3">
        <f>IFERROR(VLOOKUP(D414,[9]CALIDAD!$F$16:$M$1122,8,0),0)</f>
        <v>45861587</v>
      </c>
      <c r="X414" s="3"/>
      <c r="Y414" s="3">
        <f>IFERROR(VLOOKUP(B414,[10]Ap_CESANTIAS!$C$16:$M$112,11,0)+VLOOKUP(B414,[11]Ap_CESANTIAS!$C$16:$M$112,11,0),0)</f>
        <v>0</v>
      </c>
      <c r="Z414" s="3">
        <f>IFERROR(VLOOKUP(B414,[10]Ap_PENSION!$C$16:$M$112,11,0)+VLOOKUP(B414,[11]Ap_PENSION!$C$16:$M$112,11,0),0)</f>
        <v>0</v>
      </c>
      <c r="AA414" s="3">
        <f>IFERROR(VLOOKUP(B414,[10]Ap_SALUD!$C$16:$M$112,11,0)+VLOOKUP(B414,[11]Ap_SALUD!$C$16:$M$112,11,0),0)</f>
        <v>0</v>
      </c>
      <c r="AB414" s="3"/>
      <c r="AC414" s="36">
        <f t="shared" si="24"/>
        <v>45861587</v>
      </c>
      <c r="AD414" s="37">
        <f t="shared" si="27"/>
        <v>275169526</v>
      </c>
      <c r="AE414" s="144" t="e">
        <f>VLOOKUP(D414,[12]REPNCT004ReporteAuxiliarContabl!$V$21:$W$1157,2,0)</f>
        <v>#N/A</v>
      </c>
      <c r="AF414" s="167" t="e">
        <f t="shared" si="26"/>
        <v>#N/A</v>
      </c>
      <c r="AG414" s="144"/>
      <c r="AI414" s="144"/>
    </row>
    <row r="415" spans="1:35" x14ac:dyDescent="0.25">
      <c r="A415" s="29">
        <v>403</v>
      </c>
      <c r="B415" s="61"/>
      <c r="C415" s="143" t="str">
        <f>VLOOKUP(D415,[8]Hoja1!$A$2:$B$1115,2,0)</f>
        <v>17272</v>
      </c>
      <c r="D415" s="31">
        <v>890801144</v>
      </c>
      <c r="E415" s="31">
        <v>217217272</v>
      </c>
      <c r="F415" s="61" t="s">
        <v>609</v>
      </c>
      <c r="G415" s="33">
        <v>0</v>
      </c>
      <c r="H415" s="33">
        <v>0</v>
      </c>
      <c r="I415" s="3">
        <v>112961840</v>
      </c>
      <c r="J415" s="3">
        <v>140636690</v>
      </c>
      <c r="K415" s="3">
        <v>0</v>
      </c>
      <c r="L415" s="3"/>
      <c r="M415" s="3"/>
      <c r="N415" s="3"/>
      <c r="O415" s="3"/>
      <c r="P415" s="34">
        <f t="shared" si="25"/>
        <v>253598530</v>
      </c>
      <c r="Q415" s="165">
        <v>187704125</v>
      </c>
      <c r="R415" s="3">
        <f>IFERROR(VLOOKUP(D415,[9]ServNOMINA!$F$16:$M$112,8,0),0)</f>
        <v>0</v>
      </c>
      <c r="S415" s="3">
        <f>IFERROR(VLOOKUP(D415,[9]ServOTROS!$F$16:$M$112,8,0),0)</f>
        <v>0</v>
      </c>
      <c r="T415" s="3">
        <f>IFERROR(VLOOKUP(D415,[9]CANCEL!$F$16:$M$48,8,0),0)</f>
        <v>0</v>
      </c>
      <c r="U415" s="3">
        <f>IFERROR(VLOOKUP(B415,[10]Aaf_PENSION!$C$16:$M$112,11,0)+VLOOKUP(B415,[11]Aaf_PENSION!$C$16:$M$112,11,0),0)</f>
        <v>0</v>
      </c>
      <c r="V415" s="3">
        <f>IFERROR(VLOOKUP(B415,[10]Aaf_SALUD!$C$16:$M$112,11,0)+VLOOKUP(B415,[11]Aaf_SALUD!$C$16:$M$112,11,0),0)</f>
        <v>0</v>
      </c>
      <c r="W415" s="3">
        <f>IFERROR(VLOOKUP(D415,[9]CALIDAD!$F$16:$M$1122,8,0),0)</f>
        <v>9413487</v>
      </c>
      <c r="X415" s="3"/>
      <c r="Y415" s="3">
        <f>IFERROR(VLOOKUP(B415,[10]Ap_CESANTIAS!$C$16:$M$112,11,0)+VLOOKUP(B415,[11]Ap_CESANTIAS!$C$16:$M$112,11,0),0)</f>
        <v>0</v>
      </c>
      <c r="Z415" s="3">
        <f>IFERROR(VLOOKUP(B415,[10]Ap_PENSION!$C$16:$M$112,11,0)+VLOOKUP(B415,[11]Ap_PENSION!$C$16:$M$112,11,0),0)</f>
        <v>0</v>
      </c>
      <c r="AA415" s="3">
        <f>IFERROR(VLOOKUP(B415,[10]Ap_SALUD!$C$16:$M$112,11,0)+VLOOKUP(B415,[11]Ap_SALUD!$C$16:$M$112,11,0),0)</f>
        <v>0</v>
      </c>
      <c r="AB415" s="3"/>
      <c r="AC415" s="36">
        <f t="shared" si="24"/>
        <v>9413487</v>
      </c>
      <c r="AD415" s="37">
        <f t="shared" si="27"/>
        <v>56480918</v>
      </c>
      <c r="AE415" s="144" t="e">
        <f>VLOOKUP(D415,[12]REPNCT004ReporteAuxiliarContabl!$V$21:$W$1157,2,0)</f>
        <v>#N/A</v>
      </c>
      <c r="AF415" s="167" t="e">
        <f t="shared" si="26"/>
        <v>#N/A</v>
      </c>
      <c r="AG415" s="144"/>
      <c r="AI415" s="144"/>
    </row>
    <row r="416" spans="1:35" x14ac:dyDescent="0.25">
      <c r="A416" s="38">
        <v>404</v>
      </c>
      <c r="B416" s="61"/>
      <c r="C416" s="143" t="str">
        <f>VLOOKUP(D416,[8]Hoja1!$A$2:$B$1115,2,0)</f>
        <v>17380</v>
      </c>
      <c r="D416" s="31">
        <v>890801130</v>
      </c>
      <c r="E416" s="31">
        <v>218017380</v>
      </c>
      <c r="F416" s="61" t="s">
        <v>610</v>
      </c>
      <c r="G416" s="33">
        <v>0</v>
      </c>
      <c r="H416" s="33">
        <v>0</v>
      </c>
      <c r="I416" s="3">
        <v>945229488</v>
      </c>
      <c r="J416" s="3">
        <v>974314293</v>
      </c>
      <c r="K416" s="3">
        <v>0</v>
      </c>
      <c r="L416" s="3"/>
      <c r="M416" s="3"/>
      <c r="N416" s="3"/>
      <c r="O416" s="3"/>
      <c r="P416" s="34">
        <f t="shared" si="25"/>
        <v>1919543781</v>
      </c>
      <c r="Q416" s="165">
        <v>1368159913</v>
      </c>
      <c r="R416" s="3">
        <f>IFERROR(VLOOKUP(D416,[9]ServNOMINA!$F$16:$M$112,8,0),0)</f>
        <v>0</v>
      </c>
      <c r="S416" s="3">
        <f>IFERROR(VLOOKUP(D416,[9]ServOTROS!$F$16:$M$112,8,0),0)</f>
        <v>0</v>
      </c>
      <c r="T416" s="3">
        <f>IFERROR(VLOOKUP(D416,[9]CANCEL!$F$16:$M$48,8,0),0)</f>
        <v>0</v>
      </c>
      <c r="U416" s="3">
        <f>IFERROR(VLOOKUP(B416,[10]Aaf_PENSION!$C$16:$M$112,11,0)+VLOOKUP(B416,[11]Aaf_PENSION!$C$16:$M$112,11,0),0)</f>
        <v>0</v>
      </c>
      <c r="V416" s="3">
        <f>IFERROR(VLOOKUP(B416,[10]Aaf_SALUD!$C$16:$M$112,11,0)+VLOOKUP(B416,[11]Aaf_SALUD!$C$16:$M$112,11,0),0)</f>
        <v>0</v>
      </c>
      <c r="W416" s="3">
        <f>IFERROR(VLOOKUP(D416,[9]CALIDAD!$F$16:$M$1122,8,0),0)</f>
        <v>78769124</v>
      </c>
      <c r="X416" s="3"/>
      <c r="Y416" s="3">
        <f>IFERROR(VLOOKUP(B416,[10]Ap_CESANTIAS!$C$16:$M$112,11,0)+VLOOKUP(B416,[11]Ap_CESANTIAS!$C$16:$M$112,11,0),0)</f>
        <v>0</v>
      </c>
      <c r="Z416" s="3">
        <f>IFERROR(VLOOKUP(B416,[10]Ap_PENSION!$C$16:$M$112,11,0)+VLOOKUP(B416,[11]Ap_PENSION!$C$16:$M$112,11,0),0)</f>
        <v>0</v>
      </c>
      <c r="AA416" s="3">
        <f>IFERROR(VLOOKUP(B416,[10]Ap_SALUD!$C$16:$M$112,11,0)+VLOOKUP(B416,[11]Ap_SALUD!$C$16:$M$112,11,0),0)</f>
        <v>0</v>
      </c>
      <c r="AB416" s="3"/>
      <c r="AC416" s="36">
        <f t="shared" si="24"/>
        <v>78769124</v>
      </c>
      <c r="AD416" s="37">
        <f t="shared" si="27"/>
        <v>472614744</v>
      </c>
      <c r="AE416" s="144" t="e">
        <f>VLOOKUP(D416,[12]REPNCT004ReporteAuxiliarContabl!$V$21:$W$1157,2,0)</f>
        <v>#N/A</v>
      </c>
      <c r="AF416" s="167" t="e">
        <f t="shared" si="26"/>
        <v>#N/A</v>
      </c>
      <c r="AG416" s="144"/>
      <c r="AI416" s="144"/>
    </row>
    <row r="417" spans="1:35" x14ac:dyDescent="0.25">
      <c r="A417" s="29">
        <v>405</v>
      </c>
      <c r="B417" s="61"/>
      <c r="C417" s="143" t="str">
        <f>VLOOKUP(D417,[8]Hoja1!$A$2:$B$1115,2,0)</f>
        <v>17388</v>
      </c>
      <c r="D417" s="31">
        <v>890802795</v>
      </c>
      <c r="E417" s="31">
        <v>218817388</v>
      </c>
      <c r="F417" s="61" t="s">
        <v>611</v>
      </c>
      <c r="G417" s="33">
        <v>0</v>
      </c>
      <c r="H417" s="33">
        <v>0</v>
      </c>
      <c r="I417" s="3">
        <v>85852772</v>
      </c>
      <c r="J417" s="3">
        <v>93172679</v>
      </c>
      <c r="K417" s="3">
        <v>0</v>
      </c>
      <c r="L417" s="3"/>
      <c r="M417" s="3"/>
      <c r="N417" s="3"/>
      <c r="O417" s="3"/>
      <c r="P417" s="34">
        <f t="shared" si="25"/>
        <v>179025451</v>
      </c>
      <c r="Q417" s="165">
        <v>128944669</v>
      </c>
      <c r="R417" s="3">
        <f>IFERROR(VLOOKUP(D417,[9]ServNOMINA!$F$16:$M$112,8,0),0)</f>
        <v>0</v>
      </c>
      <c r="S417" s="3">
        <f>IFERROR(VLOOKUP(D417,[9]ServOTROS!$F$16:$M$112,8,0),0)</f>
        <v>0</v>
      </c>
      <c r="T417" s="3">
        <f>IFERROR(VLOOKUP(D417,[9]CANCEL!$F$16:$M$48,8,0),0)</f>
        <v>0</v>
      </c>
      <c r="U417" s="3">
        <f>IFERROR(VLOOKUP(B417,[10]Aaf_PENSION!$C$16:$M$112,11,0)+VLOOKUP(B417,[11]Aaf_PENSION!$C$16:$M$112,11,0),0)</f>
        <v>0</v>
      </c>
      <c r="V417" s="3">
        <f>IFERROR(VLOOKUP(B417,[10]Aaf_SALUD!$C$16:$M$112,11,0)+VLOOKUP(B417,[11]Aaf_SALUD!$C$16:$M$112,11,0),0)</f>
        <v>0</v>
      </c>
      <c r="W417" s="3">
        <f>IFERROR(VLOOKUP(D417,[9]CALIDAD!$F$16:$M$1122,8,0),0)</f>
        <v>7154398</v>
      </c>
      <c r="X417" s="3"/>
      <c r="Y417" s="3">
        <f>IFERROR(VLOOKUP(B417,[10]Ap_CESANTIAS!$C$16:$M$112,11,0)+VLOOKUP(B417,[11]Ap_CESANTIAS!$C$16:$M$112,11,0),0)</f>
        <v>0</v>
      </c>
      <c r="Z417" s="3">
        <f>IFERROR(VLOOKUP(B417,[10]Ap_PENSION!$C$16:$M$112,11,0)+VLOOKUP(B417,[11]Ap_PENSION!$C$16:$M$112,11,0),0)</f>
        <v>0</v>
      </c>
      <c r="AA417" s="3">
        <f>IFERROR(VLOOKUP(B417,[10]Ap_SALUD!$C$16:$M$112,11,0)+VLOOKUP(B417,[11]Ap_SALUD!$C$16:$M$112,11,0),0)</f>
        <v>0</v>
      </c>
      <c r="AB417" s="3"/>
      <c r="AC417" s="36">
        <f t="shared" si="24"/>
        <v>7154398</v>
      </c>
      <c r="AD417" s="37">
        <f t="shared" si="27"/>
        <v>42926384</v>
      </c>
      <c r="AE417" s="144" t="e">
        <f>VLOOKUP(D417,[12]REPNCT004ReporteAuxiliarContabl!$V$21:$W$1157,2,0)</f>
        <v>#N/A</v>
      </c>
      <c r="AF417" s="167" t="e">
        <f t="shared" si="26"/>
        <v>#N/A</v>
      </c>
      <c r="AG417" s="144"/>
      <c r="AI417" s="144"/>
    </row>
    <row r="418" spans="1:35" x14ac:dyDescent="0.25">
      <c r="A418" s="38">
        <v>406</v>
      </c>
      <c r="B418" s="61"/>
      <c r="C418" s="143" t="str">
        <f>VLOOKUP(D418,[8]Hoja1!$A$2:$B$1115,2,0)</f>
        <v>17433</v>
      </c>
      <c r="D418" s="31">
        <v>890802505</v>
      </c>
      <c r="E418" s="31">
        <v>213317433</v>
      </c>
      <c r="F418" s="61" t="s">
        <v>612</v>
      </c>
      <c r="G418" s="33">
        <v>0</v>
      </c>
      <c r="H418" s="33">
        <v>0</v>
      </c>
      <c r="I418" s="3">
        <v>243440224</v>
      </c>
      <c r="J418" s="3">
        <v>319313695</v>
      </c>
      <c r="K418" s="3">
        <v>0</v>
      </c>
      <c r="L418" s="3"/>
      <c r="M418" s="3"/>
      <c r="N418" s="3"/>
      <c r="O418" s="3"/>
      <c r="P418" s="34">
        <f t="shared" si="25"/>
        <v>562753919</v>
      </c>
      <c r="Q418" s="165">
        <v>420747120</v>
      </c>
      <c r="R418" s="3">
        <f>IFERROR(VLOOKUP(D418,[9]ServNOMINA!$F$16:$M$112,8,0),0)</f>
        <v>0</v>
      </c>
      <c r="S418" s="3">
        <f>IFERROR(VLOOKUP(D418,[9]ServOTROS!$F$16:$M$112,8,0),0)</f>
        <v>0</v>
      </c>
      <c r="T418" s="3">
        <f>IFERROR(VLOOKUP(D418,[9]CANCEL!$F$16:$M$48,8,0),0)</f>
        <v>0</v>
      </c>
      <c r="U418" s="3">
        <f>IFERROR(VLOOKUP(B418,[10]Aaf_PENSION!$C$16:$M$112,11,0)+VLOOKUP(B418,[11]Aaf_PENSION!$C$16:$M$112,11,0),0)</f>
        <v>0</v>
      </c>
      <c r="V418" s="3">
        <f>IFERROR(VLOOKUP(B418,[10]Aaf_SALUD!$C$16:$M$112,11,0)+VLOOKUP(B418,[11]Aaf_SALUD!$C$16:$M$112,11,0),0)</f>
        <v>0</v>
      </c>
      <c r="W418" s="3">
        <f>IFERROR(VLOOKUP(D418,[9]CALIDAD!$F$16:$M$1122,8,0),0)</f>
        <v>20286685</v>
      </c>
      <c r="X418" s="3"/>
      <c r="Y418" s="3">
        <f>IFERROR(VLOOKUP(B418,[10]Ap_CESANTIAS!$C$16:$M$112,11,0)+VLOOKUP(B418,[11]Ap_CESANTIAS!$C$16:$M$112,11,0),0)</f>
        <v>0</v>
      </c>
      <c r="Z418" s="3">
        <f>IFERROR(VLOOKUP(B418,[10]Ap_PENSION!$C$16:$M$112,11,0)+VLOOKUP(B418,[11]Ap_PENSION!$C$16:$M$112,11,0),0)</f>
        <v>0</v>
      </c>
      <c r="AA418" s="3">
        <f>IFERROR(VLOOKUP(B418,[10]Ap_SALUD!$C$16:$M$112,11,0)+VLOOKUP(B418,[11]Ap_SALUD!$C$16:$M$112,11,0),0)</f>
        <v>0</v>
      </c>
      <c r="AB418" s="3"/>
      <c r="AC418" s="36">
        <f t="shared" si="24"/>
        <v>20286685</v>
      </c>
      <c r="AD418" s="37">
        <f t="shared" si="27"/>
        <v>121720114</v>
      </c>
      <c r="AE418" s="144" t="e">
        <f>VLOOKUP(D418,[12]REPNCT004ReporteAuxiliarContabl!$V$21:$W$1157,2,0)</f>
        <v>#N/A</v>
      </c>
      <c r="AF418" s="167" t="e">
        <f t="shared" si="26"/>
        <v>#N/A</v>
      </c>
      <c r="AG418" s="144"/>
      <c r="AI418" s="144"/>
    </row>
    <row r="419" spans="1:35" x14ac:dyDescent="0.25">
      <c r="A419" s="29">
        <v>407</v>
      </c>
      <c r="B419" s="61"/>
      <c r="C419" s="143" t="str">
        <f>VLOOKUP(D419,[8]Hoja1!$A$2:$B$1115,2,0)</f>
        <v>17442</v>
      </c>
      <c r="D419" s="31">
        <v>890801145</v>
      </c>
      <c r="E419" s="31">
        <v>214217442</v>
      </c>
      <c r="F419" s="61" t="s">
        <v>613</v>
      </c>
      <c r="G419" s="33">
        <v>0</v>
      </c>
      <c r="H419" s="33">
        <v>0</v>
      </c>
      <c r="I419" s="3">
        <v>203373264</v>
      </c>
      <c r="J419" s="3">
        <v>234685631</v>
      </c>
      <c r="K419" s="3">
        <v>0</v>
      </c>
      <c r="L419" s="3"/>
      <c r="M419" s="3"/>
      <c r="N419" s="3"/>
      <c r="O419" s="3"/>
      <c r="P419" s="34">
        <f t="shared" si="25"/>
        <v>438058895</v>
      </c>
      <c r="Q419" s="165">
        <v>319424491</v>
      </c>
      <c r="R419" s="3">
        <f>IFERROR(VLOOKUP(D419,[9]ServNOMINA!$F$16:$M$112,8,0),0)</f>
        <v>0</v>
      </c>
      <c r="S419" s="3">
        <f>IFERROR(VLOOKUP(D419,[9]ServOTROS!$F$16:$M$112,8,0),0)</f>
        <v>0</v>
      </c>
      <c r="T419" s="3">
        <f>IFERROR(VLOOKUP(D419,[9]CANCEL!$F$16:$M$48,8,0),0)</f>
        <v>0</v>
      </c>
      <c r="U419" s="3">
        <f>IFERROR(VLOOKUP(B419,[10]Aaf_PENSION!$C$16:$M$112,11,0)+VLOOKUP(B419,[11]Aaf_PENSION!$C$16:$M$112,11,0),0)</f>
        <v>0</v>
      </c>
      <c r="V419" s="3">
        <f>IFERROR(VLOOKUP(B419,[10]Aaf_SALUD!$C$16:$M$112,11,0)+VLOOKUP(B419,[11]Aaf_SALUD!$C$16:$M$112,11,0),0)</f>
        <v>0</v>
      </c>
      <c r="W419" s="3">
        <f>IFERROR(VLOOKUP(D419,[9]CALIDAD!$F$16:$M$1122,8,0),0)</f>
        <v>16947772</v>
      </c>
      <c r="X419" s="3"/>
      <c r="Y419" s="3">
        <f>IFERROR(VLOOKUP(B419,[10]Ap_CESANTIAS!$C$16:$M$112,11,0)+VLOOKUP(B419,[11]Ap_CESANTIAS!$C$16:$M$112,11,0),0)</f>
        <v>0</v>
      </c>
      <c r="Z419" s="3">
        <f>IFERROR(VLOOKUP(B419,[10]Ap_PENSION!$C$16:$M$112,11,0)+VLOOKUP(B419,[11]Ap_PENSION!$C$16:$M$112,11,0),0)</f>
        <v>0</v>
      </c>
      <c r="AA419" s="3">
        <f>IFERROR(VLOOKUP(B419,[10]Ap_SALUD!$C$16:$M$112,11,0)+VLOOKUP(B419,[11]Ap_SALUD!$C$16:$M$112,11,0),0)</f>
        <v>0</v>
      </c>
      <c r="AB419" s="3"/>
      <c r="AC419" s="36">
        <f t="shared" si="24"/>
        <v>16947772</v>
      </c>
      <c r="AD419" s="37">
        <f t="shared" si="27"/>
        <v>101686632</v>
      </c>
      <c r="AE419" s="144" t="e">
        <f>VLOOKUP(D419,[12]REPNCT004ReporteAuxiliarContabl!$V$21:$W$1157,2,0)</f>
        <v>#N/A</v>
      </c>
      <c r="AF419" s="167" t="e">
        <f t="shared" si="26"/>
        <v>#N/A</v>
      </c>
      <c r="AG419" s="144"/>
      <c r="AI419" s="144"/>
    </row>
    <row r="420" spans="1:35" x14ac:dyDescent="0.25">
      <c r="A420" s="38">
        <v>408</v>
      </c>
      <c r="B420" s="61"/>
      <c r="C420" s="143" t="str">
        <f>VLOOKUP(D420,[8]Hoja1!$A$2:$B$1115,2,0)</f>
        <v>17444</v>
      </c>
      <c r="D420" s="31">
        <v>890801147</v>
      </c>
      <c r="E420" s="31">
        <v>214417444</v>
      </c>
      <c r="F420" s="61" t="s">
        <v>614</v>
      </c>
      <c r="G420" s="33">
        <v>0</v>
      </c>
      <c r="H420" s="33">
        <v>0</v>
      </c>
      <c r="I420" s="3">
        <v>232462980</v>
      </c>
      <c r="J420" s="3">
        <v>283479790</v>
      </c>
      <c r="K420" s="3">
        <v>0</v>
      </c>
      <c r="L420" s="3"/>
      <c r="M420" s="3"/>
      <c r="N420" s="3"/>
      <c r="O420" s="3"/>
      <c r="P420" s="34">
        <f t="shared" si="25"/>
        <v>515942770</v>
      </c>
      <c r="Q420" s="165">
        <v>380339365</v>
      </c>
      <c r="R420" s="3">
        <f>IFERROR(VLOOKUP(D420,[9]ServNOMINA!$F$16:$M$112,8,0),0)</f>
        <v>0</v>
      </c>
      <c r="S420" s="3">
        <f>IFERROR(VLOOKUP(D420,[9]ServOTROS!$F$16:$M$112,8,0),0)</f>
        <v>0</v>
      </c>
      <c r="T420" s="3">
        <f>IFERROR(VLOOKUP(D420,[9]CANCEL!$F$16:$M$48,8,0),0)</f>
        <v>0</v>
      </c>
      <c r="U420" s="3">
        <f>IFERROR(VLOOKUP(B420,[10]Aaf_PENSION!$C$16:$M$112,11,0)+VLOOKUP(B420,[11]Aaf_PENSION!$C$16:$M$112,11,0),0)</f>
        <v>0</v>
      </c>
      <c r="V420" s="3">
        <f>IFERROR(VLOOKUP(B420,[10]Aaf_SALUD!$C$16:$M$112,11,0)+VLOOKUP(B420,[11]Aaf_SALUD!$C$16:$M$112,11,0),0)</f>
        <v>0</v>
      </c>
      <c r="W420" s="3">
        <f>IFERROR(VLOOKUP(D420,[9]CALIDAD!$F$16:$M$1122,8,0),0)</f>
        <v>19371915</v>
      </c>
      <c r="X420" s="3"/>
      <c r="Y420" s="3">
        <f>IFERROR(VLOOKUP(B420,[10]Ap_CESANTIAS!$C$16:$M$112,11,0)+VLOOKUP(B420,[11]Ap_CESANTIAS!$C$16:$M$112,11,0),0)</f>
        <v>0</v>
      </c>
      <c r="Z420" s="3">
        <f>IFERROR(VLOOKUP(B420,[10]Ap_PENSION!$C$16:$M$112,11,0)+VLOOKUP(B420,[11]Ap_PENSION!$C$16:$M$112,11,0),0)</f>
        <v>0</v>
      </c>
      <c r="AA420" s="3">
        <f>IFERROR(VLOOKUP(B420,[10]Ap_SALUD!$C$16:$M$112,11,0)+VLOOKUP(B420,[11]Ap_SALUD!$C$16:$M$112,11,0),0)</f>
        <v>0</v>
      </c>
      <c r="AB420" s="3"/>
      <c r="AC420" s="36">
        <f t="shared" si="24"/>
        <v>19371915</v>
      </c>
      <c r="AD420" s="37">
        <f t="shared" si="27"/>
        <v>116231490</v>
      </c>
      <c r="AE420" s="144" t="e">
        <f>VLOOKUP(D420,[12]REPNCT004ReporteAuxiliarContabl!$V$21:$W$1157,2,0)</f>
        <v>#N/A</v>
      </c>
      <c r="AF420" s="167" t="e">
        <f t="shared" si="26"/>
        <v>#N/A</v>
      </c>
      <c r="AG420" s="144"/>
      <c r="AI420" s="144"/>
    </row>
    <row r="421" spans="1:35" x14ac:dyDescent="0.25">
      <c r="A421" s="29">
        <v>409</v>
      </c>
      <c r="B421" s="61"/>
      <c r="C421" s="143" t="str">
        <f>VLOOKUP(D421,[8]Hoja1!$A$2:$B$1115,2,0)</f>
        <v>17446</v>
      </c>
      <c r="D421" s="31">
        <v>890801146</v>
      </c>
      <c r="E421" s="31">
        <v>214617446</v>
      </c>
      <c r="F421" s="61" t="s">
        <v>615</v>
      </c>
      <c r="G421" s="33">
        <v>0</v>
      </c>
      <c r="H421" s="33">
        <v>0</v>
      </c>
      <c r="I421" s="3">
        <v>25030626</v>
      </c>
      <c r="J421" s="3">
        <v>33760444</v>
      </c>
      <c r="K421" s="3">
        <v>0</v>
      </c>
      <c r="L421" s="3"/>
      <c r="M421" s="3"/>
      <c r="N421" s="3"/>
      <c r="O421" s="3"/>
      <c r="P421" s="34">
        <f t="shared" si="25"/>
        <v>58791070</v>
      </c>
      <c r="Q421" s="165">
        <v>44189874</v>
      </c>
      <c r="R421" s="3">
        <f>IFERROR(VLOOKUP(D421,[9]ServNOMINA!$F$16:$M$112,8,0),0)</f>
        <v>0</v>
      </c>
      <c r="S421" s="3">
        <f>IFERROR(VLOOKUP(D421,[9]ServOTROS!$F$16:$M$112,8,0),0)</f>
        <v>0</v>
      </c>
      <c r="T421" s="3">
        <f>IFERROR(VLOOKUP(D421,[9]CANCEL!$F$16:$M$48,8,0),0)</f>
        <v>0</v>
      </c>
      <c r="U421" s="3">
        <f>IFERROR(VLOOKUP(B421,[10]Aaf_PENSION!$C$16:$M$112,11,0)+VLOOKUP(B421,[11]Aaf_PENSION!$C$16:$M$112,11,0),0)</f>
        <v>0</v>
      </c>
      <c r="V421" s="3">
        <f>IFERROR(VLOOKUP(B421,[10]Aaf_SALUD!$C$16:$M$112,11,0)+VLOOKUP(B421,[11]Aaf_SALUD!$C$16:$M$112,11,0),0)</f>
        <v>0</v>
      </c>
      <c r="W421" s="3">
        <f>IFERROR(VLOOKUP(D421,[9]CALIDAD!$F$16:$M$1122,8,0),0)</f>
        <v>2085886</v>
      </c>
      <c r="X421" s="3"/>
      <c r="Y421" s="3">
        <f>IFERROR(VLOOKUP(B421,[10]Ap_CESANTIAS!$C$16:$M$112,11,0)+VLOOKUP(B421,[11]Ap_CESANTIAS!$C$16:$M$112,11,0),0)</f>
        <v>0</v>
      </c>
      <c r="Z421" s="3">
        <f>IFERROR(VLOOKUP(B421,[10]Ap_PENSION!$C$16:$M$112,11,0)+VLOOKUP(B421,[11]Ap_PENSION!$C$16:$M$112,11,0),0)</f>
        <v>0</v>
      </c>
      <c r="AA421" s="3">
        <f>IFERROR(VLOOKUP(B421,[10]Ap_SALUD!$C$16:$M$112,11,0)+VLOOKUP(B421,[11]Ap_SALUD!$C$16:$M$112,11,0),0)</f>
        <v>0</v>
      </c>
      <c r="AB421" s="3"/>
      <c r="AC421" s="36">
        <f t="shared" si="24"/>
        <v>2085886</v>
      </c>
      <c r="AD421" s="37">
        <f t="shared" si="27"/>
        <v>12515310</v>
      </c>
      <c r="AE421" s="144" t="e">
        <f>VLOOKUP(D421,[12]REPNCT004ReporteAuxiliarContabl!$V$21:$W$1157,2,0)</f>
        <v>#N/A</v>
      </c>
      <c r="AF421" s="167" t="e">
        <f t="shared" si="26"/>
        <v>#N/A</v>
      </c>
      <c r="AG421" s="144"/>
      <c r="AI421" s="144"/>
    </row>
    <row r="422" spans="1:35" x14ac:dyDescent="0.25">
      <c r="A422" s="38">
        <v>410</v>
      </c>
      <c r="B422" s="61"/>
      <c r="C422" s="143" t="str">
        <f>VLOOKUP(D422,[8]Hoja1!$A$2:$B$1115,2,0)</f>
        <v>17486</v>
      </c>
      <c r="D422" s="31">
        <v>890801135</v>
      </c>
      <c r="E422" s="31">
        <v>218617486</v>
      </c>
      <c r="F422" s="61" t="s">
        <v>616</v>
      </c>
      <c r="G422" s="33">
        <v>0</v>
      </c>
      <c r="H422" s="33">
        <v>0</v>
      </c>
      <c r="I422" s="3">
        <v>302261528</v>
      </c>
      <c r="J422" s="3">
        <v>319287028</v>
      </c>
      <c r="K422" s="3">
        <v>0</v>
      </c>
      <c r="L422" s="3"/>
      <c r="M422" s="3"/>
      <c r="N422" s="3"/>
      <c r="O422" s="3"/>
      <c r="P422" s="34">
        <f t="shared" si="25"/>
        <v>621548556</v>
      </c>
      <c r="Q422" s="165">
        <v>445229333</v>
      </c>
      <c r="R422" s="3">
        <f>IFERROR(VLOOKUP(D422,[9]ServNOMINA!$F$16:$M$112,8,0),0)</f>
        <v>0</v>
      </c>
      <c r="S422" s="3">
        <f>IFERROR(VLOOKUP(D422,[9]ServOTROS!$F$16:$M$112,8,0),0)</f>
        <v>0</v>
      </c>
      <c r="T422" s="3">
        <f>IFERROR(VLOOKUP(D422,[9]CANCEL!$F$16:$M$48,8,0),0)</f>
        <v>0</v>
      </c>
      <c r="U422" s="3">
        <f>IFERROR(VLOOKUP(B422,[10]Aaf_PENSION!$C$16:$M$112,11,0)+VLOOKUP(B422,[11]Aaf_PENSION!$C$16:$M$112,11,0),0)</f>
        <v>0</v>
      </c>
      <c r="V422" s="3">
        <f>IFERROR(VLOOKUP(B422,[10]Aaf_SALUD!$C$16:$M$112,11,0)+VLOOKUP(B422,[11]Aaf_SALUD!$C$16:$M$112,11,0),0)</f>
        <v>0</v>
      </c>
      <c r="W422" s="3">
        <f>IFERROR(VLOOKUP(D422,[9]CALIDAD!$F$16:$M$1122,8,0),0)</f>
        <v>25188461</v>
      </c>
      <c r="X422" s="3"/>
      <c r="Y422" s="3">
        <f>IFERROR(VLOOKUP(B422,[10]Ap_CESANTIAS!$C$16:$M$112,11,0)+VLOOKUP(B422,[11]Ap_CESANTIAS!$C$16:$M$112,11,0),0)</f>
        <v>0</v>
      </c>
      <c r="Z422" s="3">
        <f>IFERROR(VLOOKUP(B422,[10]Ap_PENSION!$C$16:$M$112,11,0)+VLOOKUP(B422,[11]Ap_PENSION!$C$16:$M$112,11,0),0)</f>
        <v>0</v>
      </c>
      <c r="AA422" s="3">
        <f>IFERROR(VLOOKUP(B422,[10]Ap_SALUD!$C$16:$M$112,11,0)+VLOOKUP(B422,[11]Ap_SALUD!$C$16:$M$112,11,0),0)</f>
        <v>0</v>
      </c>
      <c r="AB422" s="3"/>
      <c r="AC422" s="36">
        <f t="shared" si="24"/>
        <v>25188461</v>
      </c>
      <c r="AD422" s="37">
        <f t="shared" si="27"/>
        <v>151130762</v>
      </c>
      <c r="AE422" s="144" t="e">
        <f>VLOOKUP(D422,[12]REPNCT004ReporteAuxiliarContabl!$V$21:$W$1157,2,0)</f>
        <v>#N/A</v>
      </c>
      <c r="AF422" s="167" t="e">
        <f t="shared" si="26"/>
        <v>#N/A</v>
      </c>
      <c r="AG422" s="144"/>
      <c r="AI422" s="144"/>
    </row>
    <row r="423" spans="1:35" x14ac:dyDescent="0.25">
      <c r="A423" s="29">
        <v>411</v>
      </c>
      <c r="B423" s="61"/>
      <c r="C423" s="143" t="str">
        <f>VLOOKUP(D423,[8]Hoja1!$A$2:$B$1115,2,0)</f>
        <v>17495</v>
      </c>
      <c r="D423" s="31">
        <v>810002963</v>
      </c>
      <c r="E423" s="31">
        <v>219517495</v>
      </c>
      <c r="F423" s="61" t="s">
        <v>617</v>
      </c>
      <c r="G423" s="33">
        <v>0</v>
      </c>
      <c r="H423" s="33">
        <v>0</v>
      </c>
      <c r="I423" s="3">
        <v>121189636</v>
      </c>
      <c r="J423" s="3">
        <v>127443168</v>
      </c>
      <c r="K423" s="3">
        <v>0</v>
      </c>
      <c r="L423" s="3"/>
      <c r="M423" s="3"/>
      <c r="N423" s="3"/>
      <c r="O423" s="3"/>
      <c r="P423" s="34">
        <f t="shared" si="25"/>
        <v>248632804</v>
      </c>
      <c r="Q423" s="165">
        <v>177938848</v>
      </c>
      <c r="R423" s="3">
        <f>IFERROR(VLOOKUP(D423,[9]ServNOMINA!$F$16:$M$112,8,0),0)</f>
        <v>0</v>
      </c>
      <c r="S423" s="3">
        <f>IFERROR(VLOOKUP(D423,[9]ServOTROS!$F$16:$M$112,8,0),0)</f>
        <v>0</v>
      </c>
      <c r="T423" s="3">
        <f>IFERROR(VLOOKUP(D423,[9]CANCEL!$F$16:$M$48,8,0),0)</f>
        <v>0</v>
      </c>
      <c r="U423" s="3">
        <f>IFERROR(VLOOKUP(B423,[10]Aaf_PENSION!$C$16:$M$112,11,0)+VLOOKUP(B423,[11]Aaf_PENSION!$C$16:$M$112,11,0),0)</f>
        <v>0</v>
      </c>
      <c r="V423" s="3">
        <f>IFERROR(VLOOKUP(B423,[10]Aaf_SALUD!$C$16:$M$112,11,0)+VLOOKUP(B423,[11]Aaf_SALUD!$C$16:$M$112,11,0),0)</f>
        <v>0</v>
      </c>
      <c r="W423" s="3">
        <f>IFERROR(VLOOKUP(D423,[9]CALIDAD!$F$16:$M$1122,8,0),0)</f>
        <v>10099136</v>
      </c>
      <c r="X423" s="3"/>
      <c r="Y423" s="3">
        <f>IFERROR(VLOOKUP(B423,[10]Ap_CESANTIAS!$C$16:$M$112,11,0)+VLOOKUP(B423,[11]Ap_CESANTIAS!$C$16:$M$112,11,0),0)</f>
        <v>0</v>
      </c>
      <c r="Z423" s="3">
        <f>IFERROR(VLOOKUP(B423,[10]Ap_PENSION!$C$16:$M$112,11,0)+VLOOKUP(B423,[11]Ap_PENSION!$C$16:$M$112,11,0),0)</f>
        <v>0</v>
      </c>
      <c r="AA423" s="3">
        <f>IFERROR(VLOOKUP(B423,[10]Ap_SALUD!$C$16:$M$112,11,0)+VLOOKUP(B423,[11]Ap_SALUD!$C$16:$M$112,11,0),0)</f>
        <v>0</v>
      </c>
      <c r="AB423" s="3"/>
      <c r="AC423" s="36">
        <f t="shared" si="24"/>
        <v>10099136</v>
      </c>
      <c r="AD423" s="37">
        <f t="shared" si="27"/>
        <v>60594820</v>
      </c>
      <c r="AE423" s="144" t="e">
        <f>VLOOKUP(D423,[12]REPNCT004ReporteAuxiliarContabl!$V$21:$W$1157,2,0)</f>
        <v>#N/A</v>
      </c>
      <c r="AF423" s="167" t="e">
        <f t="shared" si="26"/>
        <v>#N/A</v>
      </c>
      <c r="AG423" s="144"/>
      <c r="AI423" s="144"/>
    </row>
    <row r="424" spans="1:35" x14ac:dyDescent="0.25">
      <c r="A424" s="38">
        <v>412</v>
      </c>
      <c r="B424" s="61"/>
      <c r="C424" s="143" t="str">
        <f>VLOOKUP(D424,[8]Hoja1!$A$2:$B$1115,2,0)</f>
        <v>17513</v>
      </c>
      <c r="D424" s="31">
        <v>890801136</v>
      </c>
      <c r="E424" s="31">
        <v>211317513</v>
      </c>
      <c r="F424" s="61" t="s">
        <v>618</v>
      </c>
      <c r="G424" s="33">
        <v>0</v>
      </c>
      <c r="H424" s="33">
        <v>0</v>
      </c>
      <c r="I424" s="3">
        <v>177262304</v>
      </c>
      <c r="J424" s="3">
        <v>226539075</v>
      </c>
      <c r="K424" s="3">
        <v>0</v>
      </c>
      <c r="L424" s="3"/>
      <c r="M424" s="3"/>
      <c r="N424" s="3"/>
      <c r="O424" s="3"/>
      <c r="P424" s="34">
        <f t="shared" si="25"/>
        <v>403801379</v>
      </c>
      <c r="Q424" s="165">
        <v>300398370</v>
      </c>
      <c r="R424" s="3">
        <f>IFERROR(VLOOKUP(D424,[9]ServNOMINA!$F$16:$M$112,8,0),0)</f>
        <v>0</v>
      </c>
      <c r="S424" s="3">
        <f>IFERROR(VLOOKUP(D424,[9]ServOTROS!$F$16:$M$112,8,0),0)</f>
        <v>0</v>
      </c>
      <c r="T424" s="3">
        <f>IFERROR(VLOOKUP(D424,[9]CANCEL!$F$16:$M$48,8,0),0)</f>
        <v>0</v>
      </c>
      <c r="U424" s="3">
        <f>IFERROR(VLOOKUP(B424,[10]Aaf_PENSION!$C$16:$M$112,11,0)+VLOOKUP(B424,[11]Aaf_PENSION!$C$16:$M$112,11,0),0)</f>
        <v>0</v>
      </c>
      <c r="V424" s="3">
        <f>IFERROR(VLOOKUP(B424,[10]Aaf_SALUD!$C$16:$M$112,11,0)+VLOOKUP(B424,[11]Aaf_SALUD!$C$16:$M$112,11,0),0)</f>
        <v>0</v>
      </c>
      <c r="W424" s="3">
        <f>IFERROR(VLOOKUP(D424,[9]CALIDAD!$F$16:$M$1122,8,0),0)</f>
        <v>14771859</v>
      </c>
      <c r="X424" s="3"/>
      <c r="Y424" s="3">
        <f>IFERROR(VLOOKUP(B424,[10]Ap_CESANTIAS!$C$16:$M$112,11,0)+VLOOKUP(B424,[11]Ap_CESANTIAS!$C$16:$M$112,11,0),0)</f>
        <v>0</v>
      </c>
      <c r="Z424" s="3">
        <f>IFERROR(VLOOKUP(B424,[10]Ap_PENSION!$C$16:$M$112,11,0)+VLOOKUP(B424,[11]Ap_PENSION!$C$16:$M$112,11,0),0)</f>
        <v>0</v>
      </c>
      <c r="AA424" s="3">
        <f>IFERROR(VLOOKUP(B424,[10]Ap_SALUD!$C$16:$M$112,11,0)+VLOOKUP(B424,[11]Ap_SALUD!$C$16:$M$112,11,0),0)</f>
        <v>0</v>
      </c>
      <c r="AB424" s="3"/>
      <c r="AC424" s="36">
        <f t="shared" si="24"/>
        <v>14771859</v>
      </c>
      <c r="AD424" s="37">
        <f t="shared" si="27"/>
        <v>88631150</v>
      </c>
      <c r="AE424" s="144" t="e">
        <f>VLOOKUP(D424,[12]REPNCT004ReporteAuxiliarContabl!$V$21:$W$1157,2,0)</f>
        <v>#N/A</v>
      </c>
      <c r="AF424" s="167" t="e">
        <f t="shared" si="26"/>
        <v>#N/A</v>
      </c>
      <c r="AG424" s="144"/>
      <c r="AI424" s="144"/>
    </row>
    <row r="425" spans="1:35" x14ac:dyDescent="0.25">
      <c r="A425" s="29">
        <v>413</v>
      </c>
      <c r="B425" s="61"/>
      <c r="C425" s="143" t="str">
        <f>VLOOKUP(D425,[8]Hoja1!$A$2:$B$1115,2,0)</f>
        <v>17524</v>
      </c>
      <c r="D425" s="31">
        <v>890801141</v>
      </c>
      <c r="E425" s="31">
        <v>212417524</v>
      </c>
      <c r="F425" s="61" t="s">
        <v>619</v>
      </c>
      <c r="G425" s="33">
        <v>0</v>
      </c>
      <c r="H425" s="33">
        <v>0</v>
      </c>
      <c r="I425" s="3">
        <v>213724996</v>
      </c>
      <c r="J425" s="3">
        <v>250094038</v>
      </c>
      <c r="K425" s="3">
        <v>0</v>
      </c>
      <c r="L425" s="3"/>
      <c r="M425" s="3"/>
      <c r="N425" s="3"/>
      <c r="O425" s="3"/>
      <c r="P425" s="34">
        <f t="shared" si="25"/>
        <v>463819034</v>
      </c>
      <c r="Q425" s="165">
        <v>339146118</v>
      </c>
      <c r="R425" s="3">
        <f>IFERROR(VLOOKUP(D425,[9]ServNOMINA!$F$16:$M$112,8,0),0)</f>
        <v>0</v>
      </c>
      <c r="S425" s="3">
        <f>IFERROR(VLOOKUP(D425,[9]ServOTROS!$F$16:$M$112,8,0),0)</f>
        <v>0</v>
      </c>
      <c r="T425" s="3">
        <f>IFERROR(VLOOKUP(D425,[9]CANCEL!$F$16:$M$48,8,0),0)</f>
        <v>0</v>
      </c>
      <c r="U425" s="3">
        <f>IFERROR(VLOOKUP(B425,[10]Aaf_PENSION!$C$16:$M$112,11,0)+VLOOKUP(B425,[11]Aaf_PENSION!$C$16:$M$112,11,0),0)</f>
        <v>0</v>
      </c>
      <c r="V425" s="3">
        <f>IFERROR(VLOOKUP(B425,[10]Aaf_SALUD!$C$16:$M$112,11,0)+VLOOKUP(B425,[11]Aaf_SALUD!$C$16:$M$112,11,0),0)</f>
        <v>0</v>
      </c>
      <c r="W425" s="3">
        <f>IFERROR(VLOOKUP(D425,[9]CALIDAD!$F$16:$M$1122,8,0),0)</f>
        <v>17810416</v>
      </c>
      <c r="X425" s="3"/>
      <c r="Y425" s="3">
        <f>IFERROR(VLOOKUP(B425,[10]Ap_CESANTIAS!$C$16:$M$112,11,0)+VLOOKUP(B425,[11]Ap_CESANTIAS!$C$16:$M$112,11,0),0)</f>
        <v>0</v>
      </c>
      <c r="Z425" s="3">
        <f>IFERROR(VLOOKUP(B425,[10]Ap_PENSION!$C$16:$M$112,11,0)+VLOOKUP(B425,[11]Ap_PENSION!$C$16:$M$112,11,0),0)</f>
        <v>0</v>
      </c>
      <c r="AA425" s="3">
        <f>IFERROR(VLOOKUP(B425,[10]Ap_SALUD!$C$16:$M$112,11,0)+VLOOKUP(B425,[11]Ap_SALUD!$C$16:$M$112,11,0),0)</f>
        <v>0</v>
      </c>
      <c r="AB425" s="3"/>
      <c r="AC425" s="36">
        <f t="shared" si="24"/>
        <v>17810416</v>
      </c>
      <c r="AD425" s="37">
        <f t="shared" si="27"/>
        <v>106862500</v>
      </c>
      <c r="AE425" s="144" t="e">
        <f>VLOOKUP(D425,[12]REPNCT004ReporteAuxiliarContabl!$V$21:$W$1157,2,0)</f>
        <v>#N/A</v>
      </c>
      <c r="AF425" s="167" t="e">
        <f t="shared" si="26"/>
        <v>#N/A</v>
      </c>
      <c r="AG425" s="144"/>
      <c r="AI425" s="144"/>
    </row>
    <row r="426" spans="1:35" x14ac:dyDescent="0.25">
      <c r="A426" s="38">
        <v>414</v>
      </c>
      <c r="B426" s="61"/>
      <c r="C426" s="143" t="str">
        <f>VLOOKUP(D426,[8]Hoja1!$A$2:$B$1115,2,0)</f>
        <v>17541</v>
      </c>
      <c r="D426" s="31">
        <v>890801137</v>
      </c>
      <c r="E426" s="31">
        <v>214117541</v>
      </c>
      <c r="F426" s="61" t="s">
        <v>620</v>
      </c>
      <c r="G426" s="33">
        <v>0</v>
      </c>
      <c r="H426" s="33">
        <v>0</v>
      </c>
      <c r="I426" s="3">
        <v>282746256</v>
      </c>
      <c r="J426" s="3">
        <v>343231071</v>
      </c>
      <c r="K426" s="3">
        <v>0</v>
      </c>
      <c r="L426" s="3"/>
      <c r="M426" s="3"/>
      <c r="N426" s="3"/>
      <c r="O426" s="3"/>
      <c r="P426" s="34">
        <f t="shared" si="25"/>
        <v>625977327</v>
      </c>
      <c r="Q426" s="165">
        <v>461042011</v>
      </c>
      <c r="R426" s="3">
        <f>IFERROR(VLOOKUP(D426,[9]ServNOMINA!$F$16:$M$112,8,0),0)</f>
        <v>0</v>
      </c>
      <c r="S426" s="3">
        <f>IFERROR(VLOOKUP(D426,[9]ServOTROS!$F$16:$M$112,8,0),0)</f>
        <v>0</v>
      </c>
      <c r="T426" s="3">
        <f>IFERROR(VLOOKUP(D426,[9]CANCEL!$F$16:$M$48,8,0),0)</f>
        <v>0</v>
      </c>
      <c r="U426" s="3">
        <f>IFERROR(VLOOKUP(B426,[10]Aaf_PENSION!$C$16:$M$112,11,0)+VLOOKUP(B426,[11]Aaf_PENSION!$C$16:$M$112,11,0),0)</f>
        <v>0</v>
      </c>
      <c r="V426" s="3">
        <f>IFERROR(VLOOKUP(B426,[10]Aaf_SALUD!$C$16:$M$112,11,0)+VLOOKUP(B426,[11]Aaf_SALUD!$C$16:$M$112,11,0),0)</f>
        <v>0</v>
      </c>
      <c r="W426" s="3">
        <f>IFERROR(VLOOKUP(D426,[9]CALIDAD!$F$16:$M$1122,8,0),0)</f>
        <v>23562188</v>
      </c>
      <c r="X426" s="3"/>
      <c r="Y426" s="3">
        <f>IFERROR(VLOOKUP(B426,[10]Ap_CESANTIAS!$C$16:$M$112,11,0)+VLOOKUP(B426,[11]Ap_CESANTIAS!$C$16:$M$112,11,0),0)</f>
        <v>0</v>
      </c>
      <c r="Z426" s="3">
        <f>IFERROR(VLOOKUP(B426,[10]Ap_PENSION!$C$16:$M$112,11,0)+VLOOKUP(B426,[11]Ap_PENSION!$C$16:$M$112,11,0),0)</f>
        <v>0</v>
      </c>
      <c r="AA426" s="3">
        <f>IFERROR(VLOOKUP(B426,[10]Ap_SALUD!$C$16:$M$112,11,0)+VLOOKUP(B426,[11]Ap_SALUD!$C$16:$M$112,11,0),0)</f>
        <v>0</v>
      </c>
      <c r="AB426" s="3"/>
      <c r="AC426" s="36">
        <f t="shared" si="24"/>
        <v>23562188</v>
      </c>
      <c r="AD426" s="37">
        <f t="shared" si="27"/>
        <v>141373128</v>
      </c>
      <c r="AE426" s="144" t="e">
        <f>VLOOKUP(D426,[12]REPNCT004ReporteAuxiliarContabl!$V$21:$W$1157,2,0)</f>
        <v>#N/A</v>
      </c>
      <c r="AF426" s="167" t="e">
        <f t="shared" si="26"/>
        <v>#N/A</v>
      </c>
      <c r="AG426" s="144"/>
      <c r="AI426" s="144"/>
    </row>
    <row r="427" spans="1:35" x14ac:dyDescent="0.25">
      <c r="A427" s="29">
        <v>415</v>
      </c>
      <c r="B427" s="61"/>
      <c r="C427" s="143" t="str">
        <f>VLOOKUP(D427,[8]Hoja1!$A$2:$B$1115,2,0)</f>
        <v>17614</v>
      </c>
      <c r="D427" s="31">
        <v>890801138</v>
      </c>
      <c r="E427" s="31">
        <v>211417614</v>
      </c>
      <c r="F427" s="61" t="s">
        <v>621</v>
      </c>
      <c r="G427" s="33">
        <v>0</v>
      </c>
      <c r="H427" s="33">
        <v>0</v>
      </c>
      <c r="I427" s="3">
        <v>782019856</v>
      </c>
      <c r="J427" s="3">
        <v>873799669</v>
      </c>
      <c r="K427" s="3">
        <v>0</v>
      </c>
      <c r="L427" s="3"/>
      <c r="M427" s="3"/>
      <c r="N427" s="3"/>
      <c r="O427" s="3"/>
      <c r="P427" s="34">
        <f t="shared" si="25"/>
        <v>1655819525</v>
      </c>
      <c r="Q427" s="165">
        <v>1199641274</v>
      </c>
      <c r="R427" s="3">
        <f>IFERROR(VLOOKUP(D427,[9]ServNOMINA!$F$16:$M$112,8,0),0)</f>
        <v>0</v>
      </c>
      <c r="S427" s="3">
        <f>IFERROR(VLOOKUP(D427,[9]ServOTROS!$F$16:$M$112,8,0),0)</f>
        <v>0</v>
      </c>
      <c r="T427" s="3">
        <f>IFERROR(VLOOKUP(D427,[9]CANCEL!$F$16:$M$48,8,0),0)</f>
        <v>0</v>
      </c>
      <c r="U427" s="3">
        <f>IFERROR(VLOOKUP(B427,[10]Aaf_PENSION!$C$16:$M$112,11,0)+VLOOKUP(B427,[11]Aaf_PENSION!$C$16:$M$112,11,0),0)</f>
        <v>0</v>
      </c>
      <c r="V427" s="3">
        <f>IFERROR(VLOOKUP(B427,[10]Aaf_SALUD!$C$16:$M$112,11,0)+VLOOKUP(B427,[11]Aaf_SALUD!$C$16:$M$112,11,0),0)</f>
        <v>0</v>
      </c>
      <c r="W427" s="3">
        <f>IFERROR(VLOOKUP(D427,[9]CALIDAD!$F$16:$M$1122,8,0),0)</f>
        <v>65168321</v>
      </c>
      <c r="X427" s="3"/>
      <c r="Y427" s="3">
        <f>IFERROR(VLOOKUP(B427,[10]Ap_CESANTIAS!$C$16:$M$112,11,0)+VLOOKUP(B427,[11]Ap_CESANTIAS!$C$16:$M$112,11,0),0)</f>
        <v>0</v>
      </c>
      <c r="Z427" s="3">
        <f>IFERROR(VLOOKUP(B427,[10]Ap_PENSION!$C$16:$M$112,11,0)+VLOOKUP(B427,[11]Ap_PENSION!$C$16:$M$112,11,0),0)</f>
        <v>0</v>
      </c>
      <c r="AA427" s="3">
        <f>IFERROR(VLOOKUP(B427,[10]Ap_SALUD!$C$16:$M$112,11,0)+VLOOKUP(B427,[11]Ap_SALUD!$C$16:$M$112,11,0),0)</f>
        <v>0</v>
      </c>
      <c r="AB427" s="3"/>
      <c r="AC427" s="36">
        <f t="shared" si="24"/>
        <v>65168321</v>
      </c>
      <c r="AD427" s="37">
        <f t="shared" si="27"/>
        <v>391009930</v>
      </c>
      <c r="AE427" s="144" t="e">
        <f>VLOOKUP(D427,[12]REPNCT004ReporteAuxiliarContabl!$V$21:$W$1157,2,0)</f>
        <v>#N/A</v>
      </c>
      <c r="AF427" s="167" t="e">
        <f t="shared" si="26"/>
        <v>#N/A</v>
      </c>
      <c r="AG427" s="144"/>
      <c r="AI427" s="144"/>
    </row>
    <row r="428" spans="1:35" x14ac:dyDescent="0.25">
      <c r="A428" s="38">
        <v>416</v>
      </c>
      <c r="B428" s="61"/>
      <c r="C428" s="143" t="str">
        <f>VLOOKUP(D428,[8]Hoja1!$A$2:$B$1115,2,0)</f>
        <v>17616</v>
      </c>
      <c r="D428" s="31">
        <v>800095461</v>
      </c>
      <c r="E428" s="31">
        <v>211617616</v>
      </c>
      <c r="F428" s="61" t="s">
        <v>622</v>
      </c>
      <c r="G428" s="33">
        <v>0</v>
      </c>
      <c r="H428" s="33">
        <v>0</v>
      </c>
      <c r="I428" s="3">
        <v>156491922</v>
      </c>
      <c r="J428" s="3">
        <v>158043332</v>
      </c>
      <c r="K428" s="3">
        <v>0</v>
      </c>
      <c r="L428" s="3"/>
      <c r="M428" s="3"/>
      <c r="N428" s="3"/>
      <c r="O428" s="3"/>
      <c r="P428" s="34">
        <f t="shared" si="25"/>
        <v>314535254</v>
      </c>
      <c r="Q428" s="165">
        <v>223248302</v>
      </c>
      <c r="R428" s="3">
        <f>IFERROR(VLOOKUP(D428,[9]ServNOMINA!$F$16:$M$112,8,0),0)</f>
        <v>0</v>
      </c>
      <c r="S428" s="3">
        <f>IFERROR(VLOOKUP(D428,[9]ServOTROS!$F$16:$M$112,8,0),0)</f>
        <v>0</v>
      </c>
      <c r="T428" s="3">
        <f>IFERROR(VLOOKUP(D428,[9]CANCEL!$F$16:$M$48,8,0),0)</f>
        <v>0</v>
      </c>
      <c r="U428" s="3">
        <f>IFERROR(VLOOKUP(B428,[10]Aaf_PENSION!$C$16:$M$112,11,0)+VLOOKUP(B428,[11]Aaf_PENSION!$C$16:$M$112,11,0),0)</f>
        <v>0</v>
      </c>
      <c r="V428" s="3">
        <f>IFERROR(VLOOKUP(B428,[10]Aaf_SALUD!$C$16:$M$112,11,0)+VLOOKUP(B428,[11]Aaf_SALUD!$C$16:$M$112,11,0),0)</f>
        <v>0</v>
      </c>
      <c r="W428" s="3">
        <f>IFERROR(VLOOKUP(D428,[9]CALIDAD!$F$16:$M$1122,8,0),0)</f>
        <v>13040994</v>
      </c>
      <c r="X428" s="3"/>
      <c r="Y428" s="3">
        <f>IFERROR(VLOOKUP(B428,[10]Ap_CESANTIAS!$C$16:$M$112,11,0)+VLOOKUP(B428,[11]Ap_CESANTIAS!$C$16:$M$112,11,0),0)</f>
        <v>0</v>
      </c>
      <c r="Z428" s="3">
        <f>IFERROR(VLOOKUP(B428,[10]Ap_PENSION!$C$16:$M$112,11,0)+VLOOKUP(B428,[11]Ap_PENSION!$C$16:$M$112,11,0),0)</f>
        <v>0</v>
      </c>
      <c r="AA428" s="3">
        <f>IFERROR(VLOOKUP(B428,[10]Ap_SALUD!$C$16:$M$112,11,0)+VLOOKUP(B428,[11]Ap_SALUD!$C$16:$M$112,11,0),0)</f>
        <v>0</v>
      </c>
      <c r="AB428" s="3"/>
      <c r="AC428" s="36">
        <f t="shared" si="24"/>
        <v>13040994</v>
      </c>
      <c r="AD428" s="37">
        <f t="shared" si="27"/>
        <v>78245958</v>
      </c>
      <c r="AE428" s="144" t="e">
        <f>VLOOKUP(D428,[12]REPNCT004ReporteAuxiliarContabl!$V$21:$W$1157,2,0)</f>
        <v>#N/A</v>
      </c>
      <c r="AF428" s="167" t="e">
        <f t="shared" si="26"/>
        <v>#N/A</v>
      </c>
      <c r="AG428" s="144"/>
      <c r="AI428" s="144"/>
    </row>
    <row r="429" spans="1:35" x14ac:dyDescent="0.25">
      <c r="A429" s="29">
        <v>417</v>
      </c>
      <c r="B429" s="61"/>
      <c r="C429" s="143" t="str">
        <f>VLOOKUP(D429,[8]Hoja1!$A$2:$B$1115,2,0)</f>
        <v>17653</v>
      </c>
      <c r="D429" s="31">
        <v>890801131</v>
      </c>
      <c r="E429" s="31">
        <v>215317653</v>
      </c>
      <c r="F429" s="61" t="s">
        <v>623</v>
      </c>
      <c r="G429" s="33">
        <v>0</v>
      </c>
      <c r="H429" s="33">
        <v>0</v>
      </c>
      <c r="I429" s="3">
        <v>199888668</v>
      </c>
      <c r="J429" s="3">
        <v>235957594</v>
      </c>
      <c r="K429" s="3">
        <v>0</v>
      </c>
      <c r="L429" s="3"/>
      <c r="M429" s="3"/>
      <c r="N429" s="3"/>
      <c r="O429" s="3"/>
      <c r="P429" s="34">
        <f t="shared" si="25"/>
        <v>435846262</v>
      </c>
      <c r="Q429" s="165">
        <v>319244539</v>
      </c>
      <c r="R429" s="3">
        <f>IFERROR(VLOOKUP(D429,[9]ServNOMINA!$F$16:$M$112,8,0),0)</f>
        <v>0</v>
      </c>
      <c r="S429" s="3">
        <f>IFERROR(VLOOKUP(D429,[9]ServOTROS!$F$16:$M$112,8,0),0)</f>
        <v>0</v>
      </c>
      <c r="T429" s="3">
        <f>IFERROR(VLOOKUP(D429,[9]CANCEL!$F$16:$M$48,8,0),0)</f>
        <v>0</v>
      </c>
      <c r="U429" s="3">
        <f>IFERROR(VLOOKUP(B429,[10]Aaf_PENSION!$C$16:$M$112,11,0)+VLOOKUP(B429,[11]Aaf_PENSION!$C$16:$M$112,11,0),0)</f>
        <v>0</v>
      </c>
      <c r="V429" s="3">
        <f>IFERROR(VLOOKUP(B429,[10]Aaf_SALUD!$C$16:$M$112,11,0)+VLOOKUP(B429,[11]Aaf_SALUD!$C$16:$M$112,11,0),0)</f>
        <v>0</v>
      </c>
      <c r="W429" s="3">
        <f>IFERROR(VLOOKUP(D429,[9]CALIDAD!$F$16:$M$1122,8,0),0)</f>
        <v>16657389</v>
      </c>
      <c r="X429" s="3"/>
      <c r="Y429" s="3">
        <f>IFERROR(VLOOKUP(B429,[10]Ap_CESANTIAS!$C$16:$M$112,11,0)+VLOOKUP(B429,[11]Ap_CESANTIAS!$C$16:$M$112,11,0),0)</f>
        <v>0</v>
      </c>
      <c r="Z429" s="3">
        <f>IFERROR(VLOOKUP(B429,[10]Ap_PENSION!$C$16:$M$112,11,0)+VLOOKUP(B429,[11]Ap_PENSION!$C$16:$M$112,11,0),0)</f>
        <v>0</v>
      </c>
      <c r="AA429" s="3">
        <f>IFERROR(VLOOKUP(B429,[10]Ap_SALUD!$C$16:$M$112,11,0)+VLOOKUP(B429,[11]Ap_SALUD!$C$16:$M$112,11,0),0)</f>
        <v>0</v>
      </c>
      <c r="AB429" s="3"/>
      <c r="AC429" s="36">
        <f t="shared" si="24"/>
        <v>16657389</v>
      </c>
      <c r="AD429" s="37">
        <f t="shared" si="27"/>
        <v>99944334</v>
      </c>
      <c r="AE429" s="144" t="e">
        <f>VLOOKUP(D429,[12]REPNCT004ReporteAuxiliarContabl!$V$21:$W$1157,2,0)</f>
        <v>#N/A</v>
      </c>
      <c r="AF429" s="167" t="e">
        <f t="shared" si="26"/>
        <v>#N/A</v>
      </c>
      <c r="AG429" s="144"/>
      <c r="AI429" s="144"/>
    </row>
    <row r="430" spans="1:35" x14ac:dyDescent="0.25">
      <c r="A430" s="38">
        <v>418</v>
      </c>
      <c r="B430" s="61"/>
      <c r="C430" s="143" t="str">
        <f>VLOOKUP(D430,[8]Hoja1!$A$2:$B$1115,2,0)</f>
        <v>17662</v>
      </c>
      <c r="D430" s="31">
        <v>890801149</v>
      </c>
      <c r="E430" s="31">
        <v>216217662</v>
      </c>
      <c r="F430" s="61" t="s">
        <v>624</v>
      </c>
      <c r="G430" s="33">
        <v>0</v>
      </c>
      <c r="H430" s="33">
        <v>0</v>
      </c>
      <c r="I430" s="3">
        <v>320810280</v>
      </c>
      <c r="J430" s="3">
        <v>393191982</v>
      </c>
      <c r="K430" s="3">
        <v>0</v>
      </c>
      <c r="L430" s="3"/>
      <c r="M430" s="3"/>
      <c r="N430" s="3"/>
      <c r="O430" s="3"/>
      <c r="P430" s="34">
        <f t="shared" si="25"/>
        <v>714002262</v>
      </c>
      <c r="Q430" s="165">
        <v>526862932</v>
      </c>
      <c r="R430" s="3">
        <f>IFERROR(VLOOKUP(D430,[9]ServNOMINA!$F$16:$M$112,8,0),0)</f>
        <v>0</v>
      </c>
      <c r="S430" s="3">
        <f>IFERROR(VLOOKUP(D430,[9]ServOTROS!$F$16:$M$112,8,0),0)</f>
        <v>0</v>
      </c>
      <c r="T430" s="3">
        <f>IFERROR(VLOOKUP(D430,[9]CANCEL!$F$16:$M$48,8,0),0)</f>
        <v>0</v>
      </c>
      <c r="U430" s="3">
        <f>IFERROR(VLOOKUP(B430,[10]Aaf_PENSION!$C$16:$M$112,11,0)+VLOOKUP(B430,[11]Aaf_PENSION!$C$16:$M$112,11,0),0)</f>
        <v>0</v>
      </c>
      <c r="V430" s="3">
        <f>IFERROR(VLOOKUP(B430,[10]Aaf_SALUD!$C$16:$M$112,11,0)+VLOOKUP(B430,[11]Aaf_SALUD!$C$16:$M$112,11,0),0)</f>
        <v>0</v>
      </c>
      <c r="W430" s="3">
        <f>IFERROR(VLOOKUP(D430,[9]CALIDAD!$F$16:$M$1122,8,0),0)</f>
        <v>26734190</v>
      </c>
      <c r="X430" s="3"/>
      <c r="Y430" s="3">
        <f>IFERROR(VLOOKUP(B430,[10]Ap_CESANTIAS!$C$16:$M$112,11,0)+VLOOKUP(B430,[11]Ap_CESANTIAS!$C$16:$M$112,11,0),0)</f>
        <v>0</v>
      </c>
      <c r="Z430" s="3">
        <f>IFERROR(VLOOKUP(B430,[10]Ap_PENSION!$C$16:$M$112,11,0)+VLOOKUP(B430,[11]Ap_PENSION!$C$16:$M$112,11,0),0)</f>
        <v>0</v>
      </c>
      <c r="AA430" s="3">
        <f>IFERROR(VLOOKUP(B430,[10]Ap_SALUD!$C$16:$M$112,11,0)+VLOOKUP(B430,[11]Ap_SALUD!$C$16:$M$112,11,0),0)</f>
        <v>0</v>
      </c>
      <c r="AB430" s="3"/>
      <c r="AC430" s="36">
        <f t="shared" si="24"/>
        <v>26734190</v>
      </c>
      <c r="AD430" s="37">
        <f t="shared" si="27"/>
        <v>160405140</v>
      </c>
      <c r="AE430" s="144" t="e">
        <f>VLOOKUP(D430,[12]REPNCT004ReporteAuxiliarContabl!$V$21:$W$1157,2,0)</f>
        <v>#N/A</v>
      </c>
      <c r="AF430" s="167" t="e">
        <f t="shared" si="26"/>
        <v>#N/A</v>
      </c>
      <c r="AG430" s="144"/>
      <c r="AI430" s="144"/>
    </row>
    <row r="431" spans="1:35" x14ac:dyDescent="0.25">
      <c r="A431" s="29">
        <v>419</v>
      </c>
      <c r="B431" s="61"/>
      <c r="C431" s="143" t="str">
        <f>VLOOKUP(D431,[8]Hoja1!$A$2:$B$1115,2,0)</f>
        <v>17665</v>
      </c>
      <c r="D431" s="31">
        <v>810001998</v>
      </c>
      <c r="E431" s="31">
        <v>216517665</v>
      </c>
      <c r="F431" s="61" t="s">
        <v>625</v>
      </c>
      <c r="G431" s="33">
        <v>0</v>
      </c>
      <c r="H431" s="33">
        <v>0</v>
      </c>
      <c r="I431" s="3">
        <v>75875270</v>
      </c>
      <c r="J431" s="3">
        <v>94561758</v>
      </c>
      <c r="K431" s="3">
        <v>0</v>
      </c>
      <c r="L431" s="3"/>
      <c r="M431" s="3"/>
      <c r="N431" s="3"/>
      <c r="O431" s="3"/>
      <c r="P431" s="34">
        <f t="shared" si="25"/>
        <v>170437028</v>
      </c>
      <c r="Q431" s="165">
        <v>126176453</v>
      </c>
      <c r="R431" s="3">
        <f>IFERROR(VLOOKUP(D431,[9]ServNOMINA!$F$16:$M$112,8,0),0)</f>
        <v>0</v>
      </c>
      <c r="S431" s="3">
        <f>IFERROR(VLOOKUP(D431,[9]ServOTROS!$F$16:$M$112,8,0),0)</f>
        <v>0</v>
      </c>
      <c r="T431" s="3">
        <f>IFERROR(VLOOKUP(D431,[9]CANCEL!$F$16:$M$48,8,0),0)</f>
        <v>0</v>
      </c>
      <c r="U431" s="3">
        <f>IFERROR(VLOOKUP(B431,[10]Aaf_PENSION!$C$16:$M$112,11,0)+VLOOKUP(B431,[11]Aaf_PENSION!$C$16:$M$112,11,0),0)</f>
        <v>0</v>
      </c>
      <c r="V431" s="3">
        <f>IFERROR(VLOOKUP(B431,[10]Aaf_SALUD!$C$16:$M$112,11,0)+VLOOKUP(B431,[11]Aaf_SALUD!$C$16:$M$112,11,0),0)</f>
        <v>0</v>
      </c>
      <c r="W431" s="3">
        <f>IFERROR(VLOOKUP(D431,[9]CALIDAD!$F$16:$M$1122,8,0),0)</f>
        <v>6322939</v>
      </c>
      <c r="X431" s="3"/>
      <c r="Y431" s="3">
        <f>IFERROR(VLOOKUP(B431,[10]Ap_CESANTIAS!$C$16:$M$112,11,0)+VLOOKUP(B431,[11]Ap_CESANTIAS!$C$16:$M$112,11,0),0)</f>
        <v>0</v>
      </c>
      <c r="Z431" s="3">
        <f>IFERROR(VLOOKUP(B431,[10]Ap_PENSION!$C$16:$M$112,11,0)+VLOOKUP(B431,[11]Ap_PENSION!$C$16:$M$112,11,0),0)</f>
        <v>0</v>
      </c>
      <c r="AA431" s="3">
        <f>IFERROR(VLOOKUP(B431,[10]Ap_SALUD!$C$16:$M$112,11,0)+VLOOKUP(B431,[11]Ap_SALUD!$C$16:$M$112,11,0),0)</f>
        <v>0</v>
      </c>
      <c r="AB431" s="3"/>
      <c r="AC431" s="36">
        <f t="shared" si="24"/>
        <v>6322939</v>
      </c>
      <c r="AD431" s="37">
        <f t="shared" si="27"/>
        <v>37937636</v>
      </c>
      <c r="AE431" s="144" t="e">
        <f>VLOOKUP(D431,[12]REPNCT004ReporteAuxiliarContabl!$V$21:$W$1157,2,0)</f>
        <v>#N/A</v>
      </c>
      <c r="AF431" s="167" t="e">
        <f t="shared" si="26"/>
        <v>#N/A</v>
      </c>
      <c r="AG431" s="144"/>
      <c r="AI431" s="144"/>
    </row>
    <row r="432" spans="1:35" x14ac:dyDescent="0.25">
      <c r="A432" s="38">
        <v>420</v>
      </c>
      <c r="B432" s="61"/>
      <c r="C432" s="143" t="str">
        <f>VLOOKUP(D432,[8]Hoja1!$A$2:$B$1115,2,0)</f>
        <v>17777</v>
      </c>
      <c r="D432" s="31">
        <v>890801150</v>
      </c>
      <c r="E432" s="31">
        <v>217717777</v>
      </c>
      <c r="F432" s="61" t="s">
        <v>626</v>
      </c>
      <c r="G432" s="33">
        <v>0</v>
      </c>
      <c r="H432" s="33">
        <v>0</v>
      </c>
      <c r="I432" s="3">
        <v>447914128</v>
      </c>
      <c r="J432" s="3">
        <v>504826201</v>
      </c>
      <c r="K432" s="3">
        <v>0</v>
      </c>
      <c r="L432" s="3"/>
      <c r="M432" s="3"/>
      <c r="N432" s="3"/>
      <c r="O432" s="3"/>
      <c r="P432" s="34">
        <f t="shared" si="25"/>
        <v>952740329</v>
      </c>
      <c r="Q432" s="165">
        <v>691457086</v>
      </c>
      <c r="R432" s="3">
        <f>IFERROR(VLOOKUP(D432,[9]ServNOMINA!$F$16:$M$112,8,0),0)</f>
        <v>0</v>
      </c>
      <c r="S432" s="3">
        <f>IFERROR(VLOOKUP(D432,[9]ServOTROS!$F$16:$M$112,8,0),0)</f>
        <v>0</v>
      </c>
      <c r="T432" s="3">
        <f>IFERROR(VLOOKUP(D432,[9]CANCEL!$F$16:$M$48,8,0),0)</f>
        <v>0</v>
      </c>
      <c r="U432" s="3">
        <f>IFERROR(VLOOKUP(B432,[10]Aaf_PENSION!$C$16:$M$112,11,0)+VLOOKUP(B432,[11]Aaf_PENSION!$C$16:$M$112,11,0),0)</f>
        <v>0</v>
      </c>
      <c r="V432" s="3">
        <f>IFERROR(VLOOKUP(B432,[10]Aaf_SALUD!$C$16:$M$112,11,0)+VLOOKUP(B432,[11]Aaf_SALUD!$C$16:$M$112,11,0),0)</f>
        <v>0</v>
      </c>
      <c r="W432" s="3">
        <f>IFERROR(VLOOKUP(D432,[9]CALIDAD!$F$16:$M$1122,8,0),0)</f>
        <v>37326177</v>
      </c>
      <c r="X432" s="3"/>
      <c r="Y432" s="3">
        <f>IFERROR(VLOOKUP(B432,[10]Ap_CESANTIAS!$C$16:$M$112,11,0)+VLOOKUP(B432,[11]Ap_CESANTIAS!$C$16:$M$112,11,0),0)</f>
        <v>0</v>
      </c>
      <c r="Z432" s="3">
        <f>IFERROR(VLOOKUP(B432,[10]Ap_PENSION!$C$16:$M$112,11,0)+VLOOKUP(B432,[11]Ap_PENSION!$C$16:$M$112,11,0),0)</f>
        <v>0</v>
      </c>
      <c r="AA432" s="3">
        <f>IFERROR(VLOOKUP(B432,[10]Ap_SALUD!$C$16:$M$112,11,0)+VLOOKUP(B432,[11]Ap_SALUD!$C$16:$M$112,11,0),0)</f>
        <v>0</v>
      </c>
      <c r="AB432" s="3"/>
      <c r="AC432" s="36">
        <f t="shared" si="24"/>
        <v>37326177</v>
      </c>
      <c r="AD432" s="37">
        <f t="shared" si="27"/>
        <v>223957066</v>
      </c>
      <c r="AE432" s="144" t="e">
        <f>VLOOKUP(D432,[12]REPNCT004ReporteAuxiliarContabl!$V$21:$W$1157,2,0)</f>
        <v>#N/A</v>
      </c>
      <c r="AF432" s="167" t="e">
        <f t="shared" si="26"/>
        <v>#N/A</v>
      </c>
      <c r="AG432" s="144"/>
      <c r="AI432" s="144"/>
    </row>
    <row r="433" spans="1:35" x14ac:dyDescent="0.25">
      <c r="A433" s="29">
        <v>421</v>
      </c>
      <c r="B433" s="61"/>
      <c r="C433" s="143" t="str">
        <f>VLOOKUP(D433,[8]Hoja1!$A$2:$B$1115,2,0)</f>
        <v>17867</v>
      </c>
      <c r="D433" s="31">
        <v>890801151</v>
      </c>
      <c r="E433" s="31">
        <v>216717867</v>
      </c>
      <c r="F433" s="61" t="s">
        <v>627</v>
      </c>
      <c r="G433" s="33">
        <v>0</v>
      </c>
      <c r="H433" s="33">
        <v>0</v>
      </c>
      <c r="I433" s="3">
        <v>138505742</v>
      </c>
      <c r="J433" s="3">
        <v>182320299</v>
      </c>
      <c r="K433" s="3">
        <v>0</v>
      </c>
      <c r="L433" s="3"/>
      <c r="M433" s="3"/>
      <c r="N433" s="3"/>
      <c r="O433" s="3"/>
      <c r="P433" s="34">
        <f t="shared" si="25"/>
        <v>320826041</v>
      </c>
      <c r="Q433" s="165">
        <v>240031024</v>
      </c>
      <c r="R433" s="3">
        <f>IFERROR(VLOOKUP(D433,[9]ServNOMINA!$F$16:$M$112,8,0),0)</f>
        <v>0</v>
      </c>
      <c r="S433" s="3">
        <f>IFERROR(VLOOKUP(D433,[9]ServOTROS!$F$16:$M$112,8,0),0)</f>
        <v>0</v>
      </c>
      <c r="T433" s="3">
        <f>IFERROR(VLOOKUP(D433,[9]CANCEL!$F$16:$M$48,8,0),0)</f>
        <v>0</v>
      </c>
      <c r="U433" s="3">
        <f>IFERROR(VLOOKUP(B433,[10]Aaf_PENSION!$C$16:$M$112,11,0)+VLOOKUP(B433,[11]Aaf_PENSION!$C$16:$M$112,11,0),0)</f>
        <v>0</v>
      </c>
      <c r="V433" s="3">
        <f>IFERROR(VLOOKUP(B433,[10]Aaf_SALUD!$C$16:$M$112,11,0)+VLOOKUP(B433,[11]Aaf_SALUD!$C$16:$M$112,11,0),0)</f>
        <v>0</v>
      </c>
      <c r="W433" s="3">
        <f>IFERROR(VLOOKUP(D433,[9]CALIDAD!$F$16:$M$1122,8,0),0)</f>
        <v>11542145</v>
      </c>
      <c r="X433" s="3"/>
      <c r="Y433" s="3">
        <f>IFERROR(VLOOKUP(B433,[10]Ap_CESANTIAS!$C$16:$M$112,11,0)+VLOOKUP(B433,[11]Ap_CESANTIAS!$C$16:$M$112,11,0),0)</f>
        <v>0</v>
      </c>
      <c r="Z433" s="3">
        <f>IFERROR(VLOOKUP(B433,[10]Ap_PENSION!$C$16:$M$112,11,0)+VLOOKUP(B433,[11]Ap_PENSION!$C$16:$M$112,11,0),0)</f>
        <v>0</v>
      </c>
      <c r="AA433" s="3">
        <f>IFERROR(VLOOKUP(B433,[10]Ap_SALUD!$C$16:$M$112,11,0)+VLOOKUP(B433,[11]Ap_SALUD!$C$16:$M$112,11,0),0)</f>
        <v>0</v>
      </c>
      <c r="AB433" s="3"/>
      <c r="AC433" s="36">
        <f t="shared" si="24"/>
        <v>11542145</v>
      </c>
      <c r="AD433" s="37">
        <f t="shared" si="27"/>
        <v>69252872</v>
      </c>
      <c r="AE433" s="144" t="e">
        <f>VLOOKUP(D433,[12]REPNCT004ReporteAuxiliarContabl!$V$21:$W$1157,2,0)</f>
        <v>#N/A</v>
      </c>
      <c r="AF433" s="167" t="e">
        <f t="shared" si="26"/>
        <v>#N/A</v>
      </c>
      <c r="AG433" s="144"/>
      <c r="AI433" s="144"/>
    </row>
    <row r="434" spans="1:35" x14ac:dyDescent="0.25">
      <c r="A434" s="38">
        <v>422</v>
      </c>
      <c r="B434" s="61"/>
      <c r="C434" s="143" t="str">
        <f>VLOOKUP(D434,[8]Hoja1!$A$2:$B$1115,2,0)</f>
        <v>17873</v>
      </c>
      <c r="D434" s="31">
        <v>890801152</v>
      </c>
      <c r="E434" s="31">
        <v>217317873</v>
      </c>
      <c r="F434" s="61" t="s">
        <v>628</v>
      </c>
      <c r="G434" s="33">
        <v>0</v>
      </c>
      <c r="H434" s="33">
        <v>0</v>
      </c>
      <c r="I434" s="3">
        <v>510281136</v>
      </c>
      <c r="J434" s="3">
        <v>647959079</v>
      </c>
      <c r="K434" s="3">
        <v>0</v>
      </c>
      <c r="L434" s="3"/>
      <c r="M434" s="3"/>
      <c r="N434" s="3"/>
      <c r="O434" s="3"/>
      <c r="P434" s="34">
        <f t="shared" si="25"/>
        <v>1158240215</v>
      </c>
      <c r="Q434" s="165">
        <v>860576219</v>
      </c>
      <c r="R434" s="3">
        <f>IFERROR(VLOOKUP(D434,[9]ServNOMINA!$F$16:$M$112,8,0),0)</f>
        <v>0</v>
      </c>
      <c r="S434" s="3">
        <f>IFERROR(VLOOKUP(D434,[9]ServOTROS!$F$16:$M$112,8,0),0)</f>
        <v>0</v>
      </c>
      <c r="T434" s="3">
        <f>IFERROR(VLOOKUP(D434,[9]CANCEL!$F$16:$M$48,8,0),0)</f>
        <v>0</v>
      </c>
      <c r="U434" s="3">
        <f>IFERROR(VLOOKUP(B434,[10]Aaf_PENSION!$C$16:$M$112,11,0)+VLOOKUP(B434,[11]Aaf_PENSION!$C$16:$M$112,11,0),0)</f>
        <v>0</v>
      </c>
      <c r="V434" s="3">
        <f>IFERROR(VLOOKUP(B434,[10]Aaf_SALUD!$C$16:$M$112,11,0)+VLOOKUP(B434,[11]Aaf_SALUD!$C$16:$M$112,11,0),0)</f>
        <v>0</v>
      </c>
      <c r="W434" s="3">
        <f>IFERROR(VLOOKUP(D434,[9]CALIDAD!$F$16:$M$1122,8,0),0)</f>
        <v>42523428</v>
      </c>
      <c r="X434" s="3"/>
      <c r="Y434" s="3">
        <f>IFERROR(VLOOKUP(B434,[10]Ap_CESANTIAS!$C$16:$M$112,11,0)+VLOOKUP(B434,[11]Ap_CESANTIAS!$C$16:$M$112,11,0),0)</f>
        <v>0</v>
      </c>
      <c r="Z434" s="3">
        <f>IFERROR(VLOOKUP(B434,[10]Ap_PENSION!$C$16:$M$112,11,0)+VLOOKUP(B434,[11]Ap_PENSION!$C$16:$M$112,11,0),0)</f>
        <v>0</v>
      </c>
      <c r="AA434" s="3">
        <f>IFERROR(VLOOKUP(B434,[10]Ap_SALUD!$C$16:$M$112,11,0)+VLOOKUP(B434,[11]Ap_SALUD!$C$16:$M$112,11,0),0)</f>
        <v>0</v>
      </c>
      <c r="AB434" s="3"/>
      <c r="AC434" s="36">
        <f t="shared" si="24"/>
        <v>42523428</v>
      </c>
      <c r="AD434" s="37">
        <f t="shared" si="27"/>
        <v>255140568</v>
      </c>
      <c r="AE434" s="144" t="e">
        <f>VLOOKUP(D434,[12]REPNCT004ReporteAuxiliarContabl!$V$21:$W$1157,2,0)</f>
        <v>#N/A</v>
      </c>
      <c r="AF434" s="167" t="e">
        <f t="shared" si="26"/>
        <v>#N/A</v>
      </c>
      <c r="AG434" s="144"/>
      <c r="AI434" s="144"/>
    </row>
    <row r="435" spans="1:35" x14ac:dyDescent="0.25">
      <c r="A435" s="29">
        <v>423</v>
      </c>
      <c r="B435" s="61"/>
      <c r="C435" s="143" t="str">
        <f>VLOOKUP(D435,[8]Hoja1!$A$2:$B$1115,2,0)</f>
        <v>17877</v>
      </c>
      <c r="D435" s="31">
        <v>800090833</v>
      </c>
      <c r="E435" s="31">
        <v>217717877</v>
      </c>
      <c r="F435" s="61" t="s">
        <v>629</v>
      </c>
      <c r="G435" s="33">
        <v>0</v>
      </c>
      <c r="H435" s="33">
        <v>0</v>
      </c>
      <c r="I435" s="3">
        <v>152433798</v>
      </c>
      <c r="J435" s="3">
        <v>191737967</v>
      </c>
      <c r="K435" s="3">
        <v>0</v>
      </c>
      <c r="L435" s="3"/>
      <c r="M435" s="3"/>
      <c r="N435" s="3"/>
      <c r="O435" s="3"/>
      <c r="P435" s="34">
        <f t="shared" si="25"/>
        <v>344171765</v>
      </c>
      <c r="Q435" s="165">
        <v>255252052</v>
      </c>
      <c r="R435" s="3">
        <f>IFERROR(VLOOKUP(D435,[9]ServNOMINA!$F$16:$M$112,8,0),0)</f>
        <v>0</v>
      </c>
      <c r="S435" s="3">
        <f>IFERROR(VLOOKUP(D435,[9]ServOTROS!$F$16:$M$112,8,0),0)</f>
        <v>0</v>
      </c>
      <c r="T435" s="3">
        <f>IFERROR(VLOOKUP(D435,[9]CANCEL!$F$16:$M$48,8,0),0)</f>
        <v>0</v>
      </c>
      <c r="U435" s="3">
        <f>IFERROR(VLOOKUP(B435,[10]Aaf_PENSION!$C$16:$M$112,11,0)+VLOOKUP(B435,[11]Aaf_PENSION!$C$16:$M$112,11,0),0)</f>
        <v>0</v>
      </c>
      <c r="V435" s="3">
        <f>IFERROR(VLOOKUP(B435,[10]Aaf_SALUD!$C$16:$M$112,11,0)+VLOOKUP(B435,[11]Aaf_SALUD!$C$16:$M$112,11,0),0)</f>
        <v>0</v>
      </c>
      <c r="W435" s="3">
        <f>IFERROR(VLOOKUP(D435,[9]CALIDAD!$F$16:$M$1122,8,0),0)</f>
        <v>12702817</v>
      </c>
      <c r="X435" s="3"/>
      <c r="Y435" s="3">
        <f>IFERROR(VLOOKUP(B435,[10]Ap_CESANTIAS!$C$16:$M$112,11,0)+VLOOKUP(B435,[11]Ap_CESANTIAS!$C$16:$M$112,11,0),0)</f>
        <v>0</v>
      </c>
      <c r="Z435" s="3">
        <f>IFERROR(VLOOKUP(B435,[10]Ap_PENSION!$C$16:$M$112,11,0)+VLOOKUP(B435,[11]Ap_PENSION!$C$16:$M$112,11,0),0)</f>
        <v>0</v>
      </c>
      <c r="AA435" s="3">
        <f>IFERROR(VLOOKUP(B435,[10]Ap_SALUD!$C$16:$M$112,11,0)+VLOOKUP(B435,[11]Ap_SALUD!$C$16:$M$112,11,0),0)</f>
        <v>0</v>
      </c>
      <c r="AB435" s="3"/>
      <c r="AC435" s="36">
        <f t="shared" si="24"/>
        <v>12702817</v>
      </c>
      <c r="AD435" s="37">
        <f t="shared" si="27"/>
        <v>76216896</v>
      </c>
      <c r="AE435" s="144" t="e">
        <f>VLOOKUP(D435,[12]REPNCT004ReporteAuxiliarContabl!$V$21:$W$1157,2,0)</f>
        <v>#N/A</v>
      </c>
      <c r="AF435" s="167" t="e">
        <f t="shared" si="26"/>
        <v>#N/A</v>
      </c>
      <c r="AG435" s="144"/>
      <c r="AI435" s="144"/>
    </row>
    <row r="436" spans="1:35" x14ac:dyDescent="0.25">
      <c r="A436" s="38">
        <v>424</v>
      </c>
      <c r="B436" s="61"/>
      <c r="C436" s="143" t="str">
        <f>VLOOKUP(D436,[8]Hoja1!$A$2:$B$1115,2,0)</f>
        <v>18029</v>
      </c>
      <c r="D436" s="31">
        <v>891190431</v>
      </c>
      <c r="E436" s="31">
        <v>212918029</v>
      </c>
      <c r="F436" s="61" t="s">
        <v>630</v>
      </c>
      <c r="G436" s="33">
        <v>0</v>
      </c>
      <c r="H436" s="33">
        <v>0</v>
      </c>
      <c r="I436" s="3">
        <v>114513798</v>
      </c>
      <c r="J436" s="3">
        <v>99113057</v>
      </c>
      <c r="K436" s="3">
        <v>0</v>
      </c>
      <c r="L436" s="3"/>
      <c r="M436" s="3"/>
      <c r="N436" s="3"/>
      <c r="O436" s="3"/>
      <c r="P436" s="34">
        <f t="shared" si="25"/>
        <v>213626855</v>
      </c>
      <c r="Q436" s="165">
        <v>146827142</v>
      </c>
      <c r="R436" s="3">
        <f>IFERROR(VLOOKUP(D436,[9]ServNOMINA!$F$16:$M$112,8,0),0)</f>
        <v>0</v>
      </c>
      <c r="S436" s="3">
        <f>IFERROR(VLOOKUP(D436,[9]ServOTROS!$F$16:$M$112,8,0),0)</f>
        <v>0</v>
      </c>
      <c r="T436" s="3">
        <f>IFERROR(VLOOKUP(D436,[9]CANCEL!$F$16:$M$48,8,0),0)</f>
        <v>0</v>
      </c>
      <c r="U436" s="3">
        <f>IFERROR(VLOOKUP(B436,[10]Aaf_PENSION!$C$16:$M$112,11,0)+VLOOKUP(B436,[11]Aaf_PENSION!$C$16:$M$112,11,0),0)</f>
        <v>0</v>
      </c>
      <c r="V436" s="3">
        <f>IFERROR(VLOOKUP(B436,[10]Aaf_SALUD!$C$16:$M$112,11,0)+VLOOKUP(B436,[11]Aaf_SALUD!$C$16:$M$112,11,0),0)</f>
        <v>0</v>
      </c>
      <c r="W436" s="3">
        <f>IFERROR(VLOOKUP(D436,[9]CALIDAD!$F$16:$M$1122,8,0),0)</f>
        <v>9542817</v>
      </c>
      <c r="X436" s="3"/>
      <c r="Y436" s="3">
        <f>IFERROR(VLOOKUP(B436,[10]Ap_CESANTIAS!$C$16:$M$112,11,0)+VLOOKUP(B436,[11]Ap_CESANTIAS!$C$16:$M$112,11,0),0)</f>
        <v>0</v>
      </c>
      <c r="Z436" s="3">
        <f>IFERROR(VLOOKUP(B436,[10]Ap_PENSION!$C$16:$M$112,11,0)+VLOOKUP(B436,[11]Ap_PENSION!$C$16:$M$112,11,0),0)</f>
        <v>0</v>
      </c>
      <c r="AA436" s="3">
        <f>IFERROR(VLOOKUP(B436,[10]Ap_SALUD!$C$16:$M$112,11,0)+VLOOKUP(B436,[11]Ap_SALUD!$C$16:$M$112,11,0),0)</f>
        <v>0</v>
      </c>
      <c r="AB436" s="3"/>
      <c r="AC436" s="36">
        <f t="shared" si="24"/>
        <v>9542817</v>
      </c>
      <c r="AD436" s="37">
        <f t="shared" si="27"/>
        <v>57256896</v>
      </c>
      <c r="AE436" s="144" t="e">
        <f>VLOOKUP(D436,[12]REPNCT004ReporteAuxiliarContabl!$V$21:$W$1157,2,0)</f>
        <v>#N/A</v>
      </c>
      <c r="AF436" s="167" t="e">
        <f t="shared" si="26"/>
        <v>#N/A</v>
      </c>
      <c r="AG436" s="144"/>
      <c r="AI436" s="144"/>
    </row>
    <row r="437" spans="1:35" x14ac:dyDescent="0.25">
      <c r="A437" s="29">
        <v>425</v>
      </c>
      <c r="B437" s="61"/>
      <c r="C437" s="143" t="str">
        <f>VLOOKUP(D437,[8]Hoja1!$A$2:$B$1115,2,0)</f>
        <v>18094</v>
      </c>
      <c r="D437" s="31">
        <v>800095734</v>
      </c>
      <c r="E437" s="31">
        <v>219418094</v>
      </c>
      <c r="F437" s="61" t="s">
        <v>631</v>
      </c>
      <c r="G437" s="33">
        <v>0</v>
      </c>
      <c r="H437" s="33">
        <v>0</v>
      </c>
      <c r="I437" s="3">
        <v>248991112</v>
      </c>
      <c r="J437" s="3">
        <v>235316761</v>
      </c>
      <c r="K437" s="3">
        <v>0</v>
      </c>
      <c r="L437" s="3"/>
      <c r="M437" s="3"/>
      <c r="N437" s="3"/>
      <c r="O437" s="3"/>
      <c r="P437" s="34">
        <f t="shared" si="25"/>
        <v>484307873</v>
      </c>
      <c r="Q437" s="165">
        <v>339063056</v>
      </c>
      <c r="R437" s="3">
        <f>IFERROR(VLOOKUP(D437,[9]ServNOMINA!$F$16:$M$112,8,0),0)</f>
        <v>0</v>
      </c>
      <c r="S437" s="3">
        <f>IFERROR(VLOOKUP(D437,[9]ServOTROS!$F$16:$M$112,8,0),0)</f>
        <v>0</v>
      </c>
      <c r="T437" s="3">
        <f>IFERROR(VLOOKUP(D437,[9]CANCEL!$F$16:$M$48,8,0),0)</f>
        <v>0</v>
      </c>
      <c r="U437" s="3">
        <f>IFERROR(VLOOKUP(B437,[10]Aaf_PENSION!$C$16:$M$112,11,0)+VLOOKUP(B437,[11]Aaf_PENSION!$C$16:$M$112,11,0),0)</f>
        <v>0</v>
      </c>
      <c r="V437" s="3">
        <f>IFERROR(VLOOKUP(B437,[10]Aaf_SALUD!$C$16:$M$112,11,0)+VLOOKUP(B437,[11]Aaf_SALUD!$C$16:$M$112,11,0),0)</f>
        <v>0</v>
      </c>
      <c r="W437" s="3">
        <f>IFERROR(VLOOKUP(D437,[9]CALIDAD!$F$16:$M$1122,8,0),0)</f>
        <v>20749259</v>
      </c>
      <c r="X437" s="3"/>
      <c r="Y437" s="3">
        <f>IFERROR(VLOOKUP(B437,[10]Ap_CESANTIAS!$C$16:$M$112,11,0)+VLOOKUP(B437,[11]Ap_CESANTIAS!$C$16:$M$112,11,0),0)</f>
        <v>0</v>
      </c>
      <c r="Z437" s="3">
        <f>IFERROR(VLOOKUP(B437,[10]Ap_PENSION!$C$16:$M$112,11,0)+VLOOKUP(B437,[11]Ap_PENSION!$C$16:$M$112,11,0),0)</f>
        <v>0</v>
      </c>
      <c r="AA437" s="3">
        <f>IFERROR(VLOOKUP(B437,[10]Ap_SALUD!$C$16:$M$112,11,0)+VLOOKUP(B437,[11]Ap_SALUD!$C$16:$M$112,11,0),0)</f>
        <v>0</v>
      </c>
      <c r="AB437" s="3"/>
      <c r="AC437" s="36">
        <f t="shared" si="24"/>
        <v>20749259</v>
      </c>
      <c r="AD437" s="37">
        <f t="shared" si="27"/>
        <v>124495558</v>
      </c>
      <c r="AE437" s="144" t="e">
        <f>VLOOKUP(D437,[12]REPNCT004ReporteAuxiliarContabl!$V$21:$W$1157,2,0)</f>
        <v>#N/A</v>
      </c>
      <c r="AF437" s="167" t="e">
        <f t="shared" si="26"/>
        <v>#N/A</v>
      </c>
      <c r="AG437" s="144"/>
      <c r="AI437" s="144"/>
    </row>
    <row r="438" spans="1:35" x14ac:dyDescent="0.25">
      <c r="A438" s="38">
        <v>426</v>
      </c>
      <c r="B438" s="61"/>
      <c r="C438" s="143" t="str">
        <f>VLOOKUP(D438,[8]Hoja1!$A$2:$B$1115,2,0)</f>
        <v>18150</v>
      </c>
      <c r="D438" s="31">
        <v>800095754</v>
      </c>
      <c r="E438" s="31">
        <v>215018150</v>
      </c>
      <c r="F438" s="61" t="s">
        <v>632</v>
      </c>
      <c r="G438" s="33">
        <v>0</v>
      </c>
      <c r="H438" s="33">
        <v>0</v>
      </c>
      <c r="I438" s="3">
        <v>1121724864</v>
      </c>
      <c r="J438" s="3">
        <v>985484747</v>
      </c>
      <c r="K438" s="3">
        <v>0</v>
      </c>
      <c r="L438" s="3"/>
      <c r="M438" s="3"/>
      <c r="N438" s="3"/>
      <c r="O438" s="3"/>
      <c r="P438" s="34">
        <f t="shared" si="25"/>
        <v>2107209611</v>
      </c>
      <c r="Q438" s="165">
        <v>1035110159</v>
      </c>
      <c r="R438" s="3">
        <f>IFERROR(VLOOKUP(D438,[9]ServNOMINA!$F$16:$M$112,8,0),0)</f>
        <v>0</v>
      </c>
      <c r="S438" s="3">
        <f>IFERROR(VLOOKUP(D438,[9]ServOTROS!$F$16:$M$112,8,0),0)</f>
        <v>0</v>
      </c>
      <c r="T438" s="3">
        <f>IFERROR(VLOOKUP(D438,[9]CANCEL!$F$16:$M$48,8,0),0)</f>
        <v>0</v>
      </c>
      <c r="U438" s="3">
        <f>IFERROR(VLOOKUP(B438,[10]Aaf_PENSION!$C$16:$M$112,11,0)+VLOOKUP(B438,[11]Aaf_PENSION!$C$16:$M$112,11,0),0)</f>
        <v>0</v>
      </c>
      <c r="V438" s="3">
        <f>IFERROR(VLOOKUP(B438,[10]Aaf_SALUD!$C$16:$M$112,11,0)+VLOOKUP(B438,[11]Aaf_SALUD!$C$16:$M$112,11,0),0)</f>
        <v>0</v>
      </c>
      <c r="W438" s="3">
        <f>IFERROR(VLOOKUP(D438,[9]CALIDAD!$F$16:$M$1122,8,0),0)</f>
        <v>93477072</v>
      </c>
      <c r="X438" s="3"/>
      <c r="Y438" s="3">
        <f>IFERROR(VLOOKUP(B438,[10]Ap_CESANTIAS!$C$16:$M$112,11,0)+VLOOKUP(B438,[11]Ap_CESANTIAS!$C$16:$M$112,11,0),0)</f>
        <v>0</v>
      </c>
      <c r="Z438" s="3">
        <f>IFERROR(VLOOKUP(B438,[10]Ap_PENSION!$C$16:$M$112,11,0)+VLOOKUP(B438,[11]Ap_PENSION!$C$16:$M$112,11,0),0)</f>
        <v>0</v>
      </c>
      <c r="AA438" s="3">
        <f>IFERROR(VLOOKUP(B438,[10]Ap_SALUD!$C$16:$M$112,11,0)+VLOOKUP(B438,[11]Ap_SALUD!$C$16:$M$112,11,0),0)</f>
        <v>0</v>
      </c>
      <c r="AB438" s="3"/>
      <c r="AC438" s="36">
        <f t="shared" si="24"/>
        <v>93477072</v>
      </c>
      <c r="AD438" s="37">
        <f t="shared" si="27"/>
        <v>978622380</v>
      </c>
      <c r="AE438" s="144" t="e">
        <f>VLOOKUP(D438,[12]REPNCT004ReporteAuxiliarContabl!$V$21:$W$1157,2,0)</f>
        <v>#N/A</v>
      </c>
      <c r="AF438" s="167" t="e">
        <f t="shared" si="26"/>
        <v>#N/A</v>
      </c>
      <c r="AG438" s="144"/>
      <c r="AI438" s="144"/>
    </row>
    <row r="439" spans="1:35" x14ac:dyDescent="0.25">
      <c r="A439" s="29">
        <v>427</v>
      </c>
      <c r="B439" s="61"/>
      <c r="C439" s="143" t="str">
        <f>VLOOKUP(D439,[8]Hoja1!$A$2:$B$1115,2,0)</f>
        <v>18205</v>
      </c>
      <c r="D439" s="31">
        <v>800095757</v>
      </c>
      <c r="E439" s="31">
        <v>210518205</v>
      </c>
      <c r="F439" s="61" t="s">
        <v>633</v>
      </c>
      <c r="G439" s="33">
        <v>0</v>
      </c>
      <c r="H439" s="33">
        <v>0</v>
      </c>
      <c r="I439" s="3">
        <v>220078460</v>
      </c>
      <c r="J439" s="3">
        <v>212130343</v>
      </c>
      <c r="K439" s="3">
        <v>0</v>
      </c>
      <c r="L439" s="3"/>
      <c r="M439" s="3"/>
      <c r="N439" s="3"/>
      <c r="O439" s="3"/>
      <c r="P439" s="34">
        <f t="shared" si="25"/>
        <v>432208803</v>
      </c>
      <c r="Q439" s="165">
        <v>303829703</v>
      </c>
      <c r="R439" s="3">
        <f>IFERROR(VLOOKUP(D439,[9]ServNOMINA!$F$16:$M$112,8,0),0)</f>
        <v>0</v>
      </c>
      <c r="S439" s="3">
        <f>IFERROR(VLOOKUP(D439,[9]ServOTROS!$F$16:$M$112,8,0),0)</f>
        <v>0</v>
      </c>
      <c r="T439" s="3">
        <f>IFERROR(VLOOKUP(D439,[9]CANCEL!$F$16:$M$48,8,0),0)</f>
        <v>0</v>
      </c>
      <c r="U439" s="3">
        <f>IFERROR(VLOOKUP(B439,[10]Aaf_PENSION!$C$16:$M$112,11,0)+VLOOKUP(B439,[11]Aaf_PENSION!$C$16:$M$112,11,0),0)</f>
        <v>0</v>
      </c>
      <c r="V439" s="3">
        <f>IFERROR(VLOOKUP(B439,[10]Aaf_SALUD!$C$16:$M$112,11,0)+VLOOKUP(B439,[11]Aaf_SALUD!$C$16:$M$112,11,0),0)</f>
        <v>0</v>
      </c>
      <c r="W439" s="3">
        <f>IFERROR(VLOOKUP(D439,[9]CALIDAD!$F$16:$M$1122,8,0),0)</f>
        <v>18339872</v>
      </c>
      <c r="X439" s="3"/>
      <c r="Y439" s="3">
        <f>IFERROR(VLOOKUP(B439,[10]Ap_CESANTIAS!$C$16:$M$112,11,0)+VLOOKUP(B439,[11]Ap_CESANTIAS!$C$16:$M$112,11,0),0)</f>
        <v>0</v>
      </c>
      <c r="Z439" s="3">
        <f>IFERROR(VLOOKUP(B439,[10]Ap_PENSION!$C$16:$M$112,11,0)+VLOOKUP(B439,[11]Ap_PENSION!$C$16:$M$112,11,0),0)</f>
        <v>0</v>
      </c>
      <c r="AA439" s="3">
        <f>IFERROR(VLOOKUP(B439,[10]Ap_SALUD!$C$16:$M$112,11,0)+VLOOKUP(B439,[11]Ap_SALUD!$C$16:$M$112,11,0),0)</f>
        <v>0</v>
      </c>
      <c r="AB439" s="3"/>
      <c r="AC439" s="36">
        <f t="shared" si="24"/>
        <v>18339872</v>
      </c>
      <c r="AD439" s="37">
        <f t="shared" si="27"/>
        <v>110039228</v>
      </c>
      <c r="AE439" s="144" t="e">
        <f>VLOOKUP(D439,[12]REPNCT004ReporteAuxiliarContabl!$V$21:$W$1157,2,0)</f>
        <v>#N/A</v>
      </c>
      <c r="AF439" s="167" t="e">
        <f t="shared" si="26"/>
        <v>#N/A</v>
      </c>
      <c r="AG439" s="144"/>
      <c r="AI439" s="144"/>
    </row>
    <row r="440" spans="1:35" x14ac:dyDescent="0.25">
      <c r="A440" s="38">
        <v>428</v>
      </c>
      <c r="B440" s="61"/>
      <c r="C440" s="143" t="str">
        <f>VLOOKUP(D440,[8]Hoja1!$A$2:$B$1115,2,0)</f>
        <v>18247</v>
      </c>
      <c r="D440" s="31">
        <v>800095760</v>
      </c>
      <c r="E440" s="31">
        <v>214718247</v>
      </c>
      <c r="F440" s="61" t="s">
        <v>634</v>
      </c>
      <c r="G440" s="33">
        <v>0</v>
      </c>
      <c r="H440" s="33">
        <v>0</v>
      </c>
      <c r="I440" s="3">
        <v>407836976</v>
      </c>
      <c r="J440" s="3">
        <v>405476287</v>
      </c>
      <c r="K440" s="3">
        <v>0</v>
      </c>
      <c r="L440" s="3"/>
      <c r="M440" s="3"/>
      <c r="N440" s="3"/>
      <c r="O440" s="3"/>
      <c r="P440" s="34">
        <f t="shared" si="25"/>
        <v>813313263</v>
      </c>
      <c r="Q440" s="165">
        <v>575408362</v>
      </c>
      <c r="R440" s="3">
        <f>IFERROR(VLOOKUP(D440,[9]ServNOMINA!$F$16:$M$112,8,0),0)</f>
        <v>0</v>
      </c>
      <c r="S440" s="3">
        <f>IFERROR(VLOOKUP(D440,[9]ServOTROS!$F$16:$M$112,8,0),0)</f>
        <v>0</v>
      </c>
      <c r="T440" s="3">
        <f>IFERROR(VLOOKUP(D440,[9]CANCEL!$F$16:$M$48,8,0),0)</f>
        <v>0</v>
      </c>
      <c r="U440" s="3">
        <f>IFERROR(VLOOKUP(B440,[10]Aaf_PENSION!$C$16:$M$112,11,0)+VLOOKUP(B440,[11]Aaf_PENSION!$C$16:$M$112,11,0),0)</f>
        <v>0</v>
      </c>
      <c r="V440" s="3">
        <f>IFERROR(VLOOKUP(B440,[10]Aaf_SALUD!$C$16:$M$112,11,0)+VLOOKUP(B440,[11]Aaf_SALUD!$C$16:$M$112,11,0),0)</f>
        <v>0</v>
      </c>
      <c r="W440" s="3">
        <f>IFERROR(VLOOKUP(D440,[9]CALIDAD!$F$16:$M$1122,8,0),0)</f>
        <v>33986415</v>
      </c>
      <c r="X440" s="3"/>
      <c r="Y440" s="3">
        <f>IFERROR(VLOOKUP(B440,[10]Ap_CESANTIAS!$C$16:$M$112,11,0)+VLOOKUP(B440,[11]Ap_CESANTIAS!$C$16:$M$112,11,0),0)</f>
        <v>0</v>
      </c>
      <c r="Z440" s="3">
        <f>IFERROR(VLOOKUP(B440,[10]Ap_PENSION!$C$16:$M$112,11,0)+VLOOKUP(B440,[11]Ap_PENSION!$C$16:$M$112,11,0),0)</f>
        <v>0</v>
      </c>
      <c r="AA440" s="3">
        <f>IFERROR(VLOOKUP(B440,[10]Ap_SALUD!$C$16:$M$112,11,0)+VLOOKUP(B440,[11]Ap_SALUD!$C$16:$M$112,11,0),0)</f>
        <v>0</v>
      </c>
      <c r="AB440" s="3"/>
      <c r="AC440" s="36">
        <f t="shared" si="24"/>
        <v>33986415</v>
      </c>
      <c r="AD440" s="37">
        <f t="shared" si="27"/>
        <v>203918486</v>
      </c>
      <c r="AE440" s="144" t="e">
        <f>VLOOKUP(D440,[12]REPNCT004ReporteAuxiliarContabl!$V$21:$W$1157,2,0)</f>
        <v>#N/A</v>
      </c>
      <c r="AF440" s="167" t="e">
        <f t="shared" si="26"/>
        <v>#N/A</v>
      </c>
      <c r="AG440" s="144"/>
      <c r="AI440" s="144"/>
    </row>
    <row r="441" spans="1:35" x14ac:dyDescent="0.25">
      <c r="A441" s="29">
        <v>429</v>
      </c>
      <c r="B441" s="61"/>
      <c r="C441" s="143" t="str">
        <f>VLOOKUP(D441,[8]Hoja1!$A$2:$B$1115,2,0)</f>
        <v>18256</v>
      </c>
      <c r="D441" s="31">
        <v>800095763</v>
      </c>
      <c r="E441" s="31">
        <v>215618256</v>
      </c>
      <c r="F441" s="61" t="s">
        <v>635</v>
      </c>
      <c r="G441" s="33">
        <v>0</v>
      </c>
      <c r="H441" s="33">
        <v>0</v>
      </c>
      <c r="I441" s="3">
        <v>310769872</v>
      </c>
      <c r="J441" s="3">
        <v>311367297</v>
      </c>
      <c r="K441" s="3">
        <v>0</v>
      </c>
      <c r="L441" s="3"/>
      <c r="M441" s="3"/>
      <c r="N441" s="3"/>
      <c r="O441" s="3"/>
      <c r="P441" s="34">
        <f t="shared" si="25"/>
        <v>622137169</v>
      </c>
      <c r="Q441" s="165">
        <v>440854742</v>
      </c>
      <c r="R441" s="3">
        <f>IFERROR(VLOOKUP(D441,[9]ServNOMINA!$F$16:$M$112,8,0),0)</f>
        <v>0</v>
      </c>
      <c r="S441" s="3">
        <f>IFERROR(VLOOKUP(D441,[9]ServOTROS!$F$16:$M$112,8,0),0)</f>
        <v>0</v>
      </c>
      <c r="T441" s="3">
        <f>IFERROR(VLOOKUP(D441,[9]CANCEL!$F$16:$M$48,8,0),0)</f>
        <v>0</v>
      </c>
      <c r="U441" s="3">
        <f>IFERROR(VLOOKUP(B441,[10]Aaf_PENSION!$C$16:$M$112,11,0)+VLOOKUP(B441,[11]Aaf_PENSION!$C$16:$M$112,11,0),0)</f>
        <v>0</v>
      </c>
      <c r="V441" s="3">
        <f>IFERROR(VLOOKUP(B441,[10]Aaf_SALUD!$C$16:$M$112,11,0)+VLOOKUP(B441,[11]Aaf_SALUD!$C$16:$M$112,11,0),0)</f>
        <v>0</v>
      </c>
      <c r="W441" s="3">
        <f>IFERROR(VLOOKUP(D441,[9]CALIDAD!$F$16:$M$1122,8,0),0)</f>
        <v>25897489</v>
      </c>
      <c r="X441" s="3"/>
      <c r="Y441" s="3">
        <f>IFERROR(VLOOKUP(B441,[10]Ap_CESANTIAS!$C$16:$M$112,11,0)+VLOOKUP(B441,[11]Ap_CESANTIAS!$C$16:$M$112,11,0),0)</f>
        <v>0</v>
      </c>
      <c r="Z441" s="3">
        <f>IFERROR(VLOOKUP(B441,[10]Ap_PENSION!$C$16:$M$112,11,0)+VLOOKUP(B441,[11]Ap_PENSION!$C$16:$M$112,11,0),0)</f>
        <v>0</v>
      </c>
      <c r="AA441" s="3">
        <f>IFERROR(VLOOKUP(B441,[10]Ap_SALUD!$C$16:$M$112,11,0)+VLOOKUP(B441,[11]Ap_SALUD!$C$16:$M$112,11,0),0)</f>
        <v>0</v>
      </c>
      <c r="AB441" s="3"/>
      <c r="AC441" s="36">
        <f t="shared" si="24"/>
        <v>25897489</v>
      </c>
      <c r="AD441" s="37">
        <f t="shared" si="27"/>
        <v>155384938</v>
      </c>
      <c r="AE441" s="144" t="e">
        <f>VLOOKUP(D441,[12]REPNCT004ReporteAuxiliarContabl!$V$21:$W$1157,2,0)</f>
        <v>#N/A</v>
      </c>
      <c r="AF441" s="167" t="e">
        <f t="shared" si="26"/>
        <v>#N/A</v>
      </c>
      <c r="AG441" s="144"/>
      <c r="AI441" s="144"/>
    </row>
    <row r="442" spans="1:35" x14ac:dyDescent="0.25">
      <c r="A442" s="38">
        <v>430</v>
      </c>
      <c r="B442" s="61"/>
      <c r="C442" s="143" t="str">
        <f>VLOOKUP(D442,[8]Hoja1!$A$2:$B$1115,2,0)</f>
        <v>18410</v>
      </c>
      <c r="D442" s="31">
        <v>800095770</v>
      </c>
      <c r="E442" s="31">
        <v>211018410</v>
      </c>
      <c r="F442" s="61" t="s">
        <v>636</v>
      </c>
      <c r="G442" s="33">
        <v>0</v>
      </c>
      <c r="H442" s="33">
        <v>0</v>
      </c>
      <c r="I442" s="3">
        <v>392092264</v>
      </c>
      <c r="J442" s="3">
        <v>350827725</v>
      </c>
      <c r="K442" s="3">
        <v>0</v>
      </c>
      <c r="L442" s="3"/>
      <c r="M442" s="3"/>
      <c r="N442" s="3"/>
      <c r="O442" s="3"/>
      <c r="P442" s="34">
        <f t="shared" si="25"/>
        <v>742919989</v>
      </c>
      <c r="Q442" s="165">
        <v>514199500</v>
      </c>
      <c r="R442" s="3">
        <f>IFERROR(VLOOKUP(D442,[9]ServNOMINA!$F$16:$M$112,8,0),0)</f>
        <v>0</v>
      </c>
      <c r="S442" s="3">
        <f>IFERROR(VLOOKUP(D442,[9]ServOTROS!$F$16:$M$112,8,0),0)</f>
        <v>0</v>
      </c>
      <c r="T442" s="3">
        <f>IFERROR(VLOOKUP(D442,[9]CANCEL!$F$16:$M$48,8,0),0)</f>
        <v>0</v>
      </c>
      <c r="U442" s="3">
        <f>IFERROR(VLOOKUP(B442,[10]Aaf_PENSION!$C$16:$M$112,11,0)+VLOOKUP(B442,[11]Aaf_PENSION!$C$16:$M$112,11,0),0)</f>
        <v>0</v>
      </c>
      <c r="V442" s="3">
        <f>IFERROR(VLOOKUP(B442,[10]Aaf_SALUD!$C$16:$M$112,11,0)+VLOOKUP(B442,[11]Aaf_SALUD!$C$16:$M$112,11,0),0)</f>
        <v>0</v>
      </c>
      <c r="W442" s="3">
        <f>IFERROR(VLOOKUP(D442,[9]CALIDAD!$F$16:$M$1122,8,0),0)</f>
        <v>32674355</v>
      </c>
      <c r="X442" s="3"/>
      <c r="Y442" s="3">
        <f>IFERROR(VLOOKUP(B442,[10]Ap_CESANTIAS!$C$16:$M$112,11,0)+VLOOKUP(B442,[11]Ap_CESANTIAS!$C$16:$M$112,11,0),0)</f>
        <v>0</v>
      </c>
      <c r="Z442" s="3">
        <f>IFERROR(VLOOKUP(B442,[10]Ap_PENSION!$C$16:$M$112,11,0)+VLOOKUP(B442,[11]Ap_PENSION!$C$16:$M$112,11,0),0)</f>
        <v>0</v>
      </c>
      <c r="AA442" s="3">
        <f>IFERROR(VLOOKUP(B442,[10]Ap_SALUD!$C$16:$M$112,11,0)+VLOOKUP(B442,[11]Ap_SALUD!$C$16:$M$112,11,0),0)</f>
        <v>0</v>
      </c>
      <c r="AB442" s="3"/>
      <c r="AC442" s="36">
        <f t="shared" si="24"/>
        <v>32674355</v>
      </c>
      <c r="AD442" s="37">
        <f t="shared" si="27"/>
        <v>196046134</v>
      </c>
      <c r="AE442" s="144" t="e">
        <f>VLOOKUP(D442,[12]REPNCT004ReporteAuxiliarContabl!$V$21:$W$1157,2,0)</f>
        <v>#N/A</v>
      </c>
      <c r="AF442" s="167" t="e">
        <f t="shared" si="26"/>
        <v>#N/A</v>
      </c>
      <c r="AG442" s="144"/>
      <c r="AI442" s="144"/>
    </row>
    <row r="443" spans="1:35" x14ac:dyDescent="0.25">
      <c r="A443" s="29">
        <v>431</v>
      </c>
      <c r="B443" s="61"/>
      <c r="C443" s="143" t="str">
        <f>VLOOKUP(D443,[8]Hoja1!$A$2:$B$1115,2,0)</f>
        <v>18460</v>
      </c>
      <c r="D443" s="31">
        <v>800067452</v>
      </c>
      <c r="E443" s="31">
        <v>216018460</v>
      </c>
      <c r="F443" s="61" t="s">
        <v>637</v>
      </c>
      <c r="G443" s="33">
        <v>0</v>
      </c>
      <c r="H443" s="33">
        <v>0</v>
      </c>
      <c r="I443" s="3">
        <v>349321592</v>
      </c>
      <c r="J443" s="3">
        <v>328345166</v>
      </c>
      <c r="K443" s="3">
        <v>0</v>
      </c>
      <c r="L443" s="3"/>
      <c r="M443" s="3"/>
      <c r="N443" s="3"/>
      <c r="O443" s="3"/>
      <c r="P443" s="34">
        <f t="shared" si="25"/>
        <v>677666758</v>
      </c>
      <c r="Q443" s="165">
        <v>473895831</v>
      </c>
      <c r="R443" s="3">
        <f>IFERROR(VLOOKUP(D443,[9]ServNOMINA!$F$16:$M$112,8,0),0)</f>
        <v>0</v>
      </c>
      <c r="S443" s="3">
        <f>IFERROR(VLOOKUP(D443,[9]ServOTROS!$F$16:$M$112,8,0),0)</f>
        <v>0</v>
      </c>
      <c r="T443" s="3">
        <f>IFERROR(VLOOKUP(D443,[9]CANCEL!$F$16:$M$48,8,0),0)</f>
        <v>0</v>
      </c>
      <c r="U443" s="3">
        <f>IFERROR(VLOOKUP(B443,[10]Aaf_PENSION!$C$16:$M$112,11,0)+VLOOKUP(B443,[11]Aaf_PENSION!$C$16:$M$112,11,0),0)</f>
        <v>0</v>
      </c>
      <c r="V443" s="3">
        <f>IFERROR(VLOOKUP(B443,[10]Aaf_SALUD!$C$16:$M$112,11,0)+VLOOKUP(B443,[11]Aaf_SALUD!$C$16:$M$112,11,0),0)</f>
        <v>0</v>
      </c>
      <c r="W443" s="3">
        <f>IFERROR(VLOOKUP(D443,[9]CALIDAD!$F$16:$M$1122,8,0),0)</f>
        <v>29110133</v>
      </c>
      <c r="X443" s="3"/>
      <c r="Y443" s="3">
        <f>IFERROR(VLOOKUP(B443,[10]Ap_CESANTIAS!$C$16:$M$112,11,0)+VLOOKUP(B443,[11]Ap_CESANTIAS!$C$16:$M$112,11,0),0)</f>
        <v>0</v>
      </c>
      <c r="Z443" s="3">
        <f>IFERROR(VLOOKUP(B443,[10]Ap_PENSION!$C$16:$M$112,11,0)+VLOOKUP(B443,[11]Ap_PENSION!$C$16:$M$112,11,0),0)</f>
        <v>0</v>
      </c>
      <c r="AA443" s="3">
        <f>IFERROR(VLOOKUP(B443,[10]Ap_SALUD!$C$16:$M$112,11,0)+VLOOKUP(B443,[11]Ap_SALUD!$C$16:$M$112,11,0),0)</f>
        <v>0</v>
      </c>
      <c r="AB443" s="3"/>
      <c r="AC443" s="36">
        <f t="shared" si="24"/>
        <v>29110133</v>
      </c>
      <c r="AD443" s="37">
        <f t="shared" si="27"/>
        <v>174660794</v>
      </c>
      <c r="AE443" s="144" t="e">
        <f>VLOOKUP(D443,[12]REPNCT004ReporteAuxiliarContabl!$V$21:$W$1157,2,0)</f>
        <v>#N/A</v>
      </c>
      <c r="AF443" s="167" t="e">
        <f t="shared" si="26"/>
        <v>#N/A</v>
      </c>
      <c r="AG443" s="144"/>
      <c r="AI443" s="144"/>
    </row>
    <row r="444" spans="1:35" x14ac:dyDescent="0.25">
      <c r="A444" s="38">
        <v>432</v>
      </c>
      <c r="B444" s="61"/>
      <c r="C444" s="143" t="str">
        <f>VLOOKUP(D444,[8]Hoja1!$A$2:$B$1115,2,0)</f>
        <v>18479</v>
      </c>
      <c r="D444" s="31">
        <v>800095773</v>
      </c>
      <c r="E444" s="31">
        <v>217918479</v>
      </c>
      <c r="F444" s="61" t="s">
        <v>638</v>
      </c>
      <c r="G444" s="33">
        <v>0</v>
      </c>
      <c r="H444" s="33">
        <v>0</v>
      </c>
      <c r="I444" s="3">
        <v>75455270</v>
      </c>
      <c r="J444" s="3">
        <v>66147753</v>
      </c>
      <c r="K444" s="3">
        <v>0</v>
      </c>
      <c r="L444" s="3"/>
      <c r="M444" s="3"/>
      <c r="N444" s="3"/>
      <c r="O444" s="3"/>
      <c r="P444" s="34">
        <f t="shared" si="25"/>
        <v>141603023</v>
      </c>
      <c r="Q444" s="165">
        <v>97587448</v>
      </c>
      <c r="R444" s="3">
        <f>IFERROR(VLOOKUP(D444,[9]ServNOMINA!$F$16:$M$112,8,0),0)</f>
        <v>0</v>
      </c>
      <c r="S444" s="3">
        <f>IFERROR(VLOOKUP(D444,[9]ServOTROS!$F$16:$M$112,8,0),0)</f>
        <v>0</v>
      </c>
      <c r="T444" s="3">
        <f>IFERROR(VLOOKUP(D444,[9]CANCEL!$F$16:$M$48,8,0),0)</f>
        <v>0</v>
      </c>
      <c r="U444" s="3">
        <f>IFERROR(VLOOKUP(B444,[10]Aaf_PENSION!$C$16:$M$112,11,0)+VLOOKUP(B444,[11]Aaf_PENSION!$C$16:$M$112,11,0),0)</f>
        <v>0</v>
      </c>
      <c r="V444" s="3">
        <f>IFERROR(VLOOKUP(B444,[10]Aaf_SALUD!$C$16:$M$112,11,0)+VLOOKUP(B444,[11]Aaf_SALUD!$C$16:$M$112,11,0),0)</f>
        <v>0</v>
      </c>
      <c r="W444" s="3">
        <f>IFERROR(VLOOKUP(D444,[9]CALIDAD!$F$16:$M$1122,8,0),0)</f>
        <v>6287939</v>
      </c>
      <c r="X444" s="3"/>
      <c r="Y444" s="3">
        <f>IFERROR(VLOOKUP(B444,[10]Ap_CESANTIAS!$C$16:$M$112,11,0)+VLOOKUP(B444,[11]Ap_CESANTIAS!$C$16:$M$112,11,0),0)</f>
        <v>0</v>
      </c>
      <c r="Z444" s="3">
        <f>IFERROR(VLOOKUP(B444,[10]Ap_PENSION!$C$16:$M$112,11,0)+VLOOKUP(B444,[11]Ap_PENSION!$C$16:$M$112,11,0),0)</f>
        <v>0</v>
      </c>
      <c r="AA444" s="3">
        <f>IFERROR(VLOOKUP(B444,[10]Ap_SALUD!$C$16:$M$112,11,0)+VLOOKUP(B444,[11]Ap_SALUD!$C$16:$M$112,11,0),0)</f>
        <v>0</v>
      </c>
      <c r="AB444" s="3"/>
      <c r="AC444" s="36">
        <f t="shared" si="24"/>
        <v>6287939</v>
      </c>
      <c r="AD444" s="37">
        <f t="shared" si="27"/>
        <v>37727636</v>
      </c>
      <c r="AE444" s="144" t="e">
        <f>VLOOKUP(D444,[12]REPNCT004ReporteAuxiliarContabl!$V$21:$W$1157,2,0)</f>
        <v>#N/A</v>
      </c>
      <c r="AF444" s="167" t="e">
        <f t="shared" si="26"/>
        <v>#N/A</v>
      </c>
      <c r="AG444" s="144"/>
      <c r="AI444" s="144"/>
    </row>
    <row r="445" spans="1:35" x14ac:dyDescent="0.25">
      <c r="A445" s="29">
        <v>433</v>
      </c>
      <c r="B445" s="61"/>
      <c r="C445" s="143" t="str">
        <f>VLOOKUP(D445,[8]Hoja1!$A$2:$B$1115,2,0)</f>
        <v>18592</v>
      </c>
      <c r="D445" s="31">
        <v>800095775</v>
      </c>
      <c r="E445" s="31">
        <v>219218592</v>
      </c>
      <c r="F445" s="61" t="s">
        <v>639</v>
      </c>
      <c r="G445" s="33">
        <v>0</v>
      </c>
      <c r="H445" s="33">
        <v>0</v>
      </c>
      <c r="I445" s="3">
        <v>806444544</v>
      </c>
      <c r="J445" s="3">
        <v>642557912</v>
      </c>
      <c r="K445" s="3">
        <v>0</v>
      </c>
      <c r="L445" s="3"/>
      <c r="M445" s="3"/>
      <c r="N445" s="3"/>
      <c r="O445" s="3"/>
      <c r="P445" s="34">
        <f t="shared" si="25"/>
        <v>1449002456</v>
      </c>
      <c r="Q445" s="165">
        <v>970534460</v>
      </c>
      <c r="R445" s="3">
        <f>IFERROR(VLOOKUP(D445,[9]ServNOMINA!$F$16:$M$112,8,0),0)</f>
        <v>0</v>
      </c>
      <c r="S445" s="3">
        <f>IFERROR(VLOOKUP(D445,[9]ServOTROS!$F$16:$M$112,8,0),0)</f>
        <v>0</v>
      </c>
      <c r="T445" s="3">
        <f>IFERROR(VLOOKUP(D445,[9]CANCEL!$F$16:$M$48,8,0),0)</f>
        <v>0</v>
      </c>
      <c r="U445" s="3">
        <f>IFERROR(VLOOKUP(B445,[10]Aaf_PENSION!$C$16:$M$112,11,0)+VLOOKUP(B445,[11]Aaf_PENSION!$C$16:$M$112,11,0),0)</f>
        <v>0</v>
      </c>
      <c r="V445" s="3">
        <f>IFERROR(VLOOKUP(B445,[10]Aaf_SALUD!$C$16:$M$112,11,0)+VLOOKUP(B445,[11]Aaf_SALUD!$C$16:$M$112,11,0),0)</f>
        <v>0</v>
      </c>
      <c r="W445" s="3">
        <f>IFERROR(VLOOKUP(D445,[9]CALIDAD!$F$16:$M$1122,8,0),0)</f>
        <v>67203712</v>
      </c>
      <c r="X445" s="3"/>
      <c r="Y445" s="3">
        <f>IFERROR(VLOOKUP(B445,[10]Ap_CESANTIAS!$C$16:$M$112,11,0)+VLOOKUP(B445,[11]Ap_CESANTIAS!$C$16:$M$112,11,0),0)</f>
        <v>0</v>
      </c>
      <c r="Z445" s="3">
        <f>IFERROR(VLOOKUP(B445,[10]Ap_PENSION!$C$16:$M$112,11,0)+VLOOKUP(B445,[11]Ap_PENSION!$C$16:$M$112,11,0),0)</f>
        <v>0</v>
      </c>
      <c r="AA445" s="3">
        <f>IFERROR(VLOOKUP(B445,[10]Ap_SALUD!$C$16:$M$112,11,0)+VLOOKUP(B445,[11]Ap_SALUD!$C$16:$M$112,11,0),0)</f>
        <v>0</v>
      </c>
      <c r="AB445" s="3"/>
      <c r="AC445" s="36">
        <f t="shared" si="24"/>
        <v>67203712</v>
      </c>
      <c r="AD445" s="37">
        <f t="shared" si="27"/>
        <v>411264284</v>
      </c>
      <c r="AE445" s="144" t="e">
        <f>VLOOKUP(D445,[12]REPNCT004ReporteAuxiliarContabl!$V$21:$W$1157,2,0)</f>
        <v>#N/A</v>
      </c>
      <c r="AF445" s="167" t="e">
        <f t="shared" si="26"/>
        <v>#N/A</v>
      </c>
      <c r="AG445" s="144"/>
      <c r="AI445" s="144"/>
    </row>
    <row r="446" spans="1:35" x14ac:dyDescent="0.25">
      <c r="A446" s="38">
        <v>434</v>
      </c>
      <c r="B446" s="61"/>
      <c r="C446" s="143" t="str">
        <f>VLOOKUP(D446,[8]Hoja1!$A$2:$B$1115,2,0)</f>
        <v>18610</v>
      </c>
      <c r="D446" s="31">
        <v>800095782</v>
      </c>
      <c r="E446" s="31">
        <v>211018610</v>
      </c>
      <c r="F446" s="61" t="s">
        <v>640</v>
      </c>
      <c r="G446" s="33">
        <v>0</v>
      </c>
      <c r="H446" s="33">
        <v>0</v>
      </c>
      <c r="I446" s="3">
        <v>371261796</v>
      </c>
      <c r="J446" s="3">
        <v>346630326</v>
      </c>
      <c r="K446" s="3">
        <v>0</v>
      </c>
      <c r="L446" s="3"/>
      <c r="M446" s="3"/>
      <c r="N446" s="3"/>
      <c r="O446" s="3"/>
      <c r="P446" s="34">
        <f t="shared" si="25"/>
        <v>717892122</v>
      </c>
      <c r="Q446" s="165">
        <v>501322741</v>
      </c>
      <c r="R446" s="3">
        <f>IFERROR(VLOOKUP(D446,[9]ServNOMINA!$F$16:$M$112,8,0),0)</f>
        <v>0</v>
      </c>
      <c r="S446" s="3">
        <f>IFERROR(VLOOKUP(D446,[9]ServOTROS!$F$16:$M$112,8,0),0)</f>
        <v>0</v>
      </c>
      <c r="T446" s="3">
        <f>IFERROR(VLOOKUP(D446,[9]CANCEL!$F$16:$M$48,8,0),0)</f>
        <v>0</v>
      </c>
      <c r="U446" s="3">
        <f>IFERROR(VLOOKUP(B446,[10]Aaf_PENSION!$C$16:$M$112,11,0)+VLOOKUP(B446,[11]Aaf_PENSION!$C$16:$M$112,11,0),0)</f>
        <v>0</v>
      </c>
      <c r="V446" s="3">
        <f>IFERROR(VLOOKUP(B446,[10]Aaf_SALUD!$C$16:$M$112,11,0)+VLOOKUP(B446,[11]Aaf_SALUD!$C$16:$M$112,11,0),0)</f>
        <v>0</v>
      </c>
      <c r="W446" s="3">
        <f>IFERROR(VLOOKUP(D446,[9]CALIDAD!$F$16:$M$1122,8,0),0)</f>
        <v>30938483</v>
      </c>
      <c r="X446" s="3"/>
      <c r="Y446" s="3">
        <f>IFERROR(VLOOKUP(B446,[10]Ap_CESANTIAS!$C$16:$M$112,11,0)+VLOOKUP(B446,[11]Ap_CESANTIAS!$C$16:$M$112,11,0),0)</f>
        <v>0</v>
      </c>
      <c r="Z446" s="3">
        <f>IFERROR(VLOOKUP(B446,[10]Ap_PENSION!$C$16:$M$112,11,0)+VLOOKUP(B446,[11]Ap_PENSION!$C$16:$M$112,11,0),0)</f>
        <v>0</v>
      </c>
      <c r="AA446" s="3">
        <f>IFERROR(VLOOKUP(B446,[10]Ap_SALUD!$C$16:$M$112,11,0)+VLOOKUP(B446,[11]Ap_SALUD!$C$16:$M$112,11,0),0)</f>
        <v>0</v>
      </c>
      <c r="AB446" s="3"/>
      <c r="AC446" s="36">
        <f t="shared" si="24"/>
        <v>30938483</v>
      </c>
      <c r="AD446" s="37">
        <f t="shared" si="27"/>
        <v>185630898</v>
      </c>
      <c r="AE446" s="144" t="e">
        <f>VLOOKUP(D446,[12]REPNCT004ReporteAuxiliarContabl!$V$21:$W$1157,2,0)</f>
        <v>#N/A</v>
      </c>
      <c r="AF446" s="167" t="e">
        <f t="shared" si="26"/>
        <v>#N/A</v>
      </c>
      <c r="AG446" s="144"/>
      <c r="AI446" s="144"/>
    </row>
    <row r="447" spans="1:35" x14ac:dyDescent="0.25">
      <c r="A447" s="29">
        <v>435</v>
      </c>
      <c r="B447" s="61"/>
      <c r="C447" s="143" t="str">
        <f>VLOOKUP(D447,[8]Hoja1!$A$2:$B$1115,2,0)</f>
        <v>18753</v>
      </c>
      <c r="D447" s="31">
        <v>800095785</v>
      </c>
      <c r="E447" s="31">
        <v>215318753</v>
      </c>
      <c r="F447" s="61" t="s">
        <v>641</v>
      </c>
      <c r="G447" s="33">
        <v>0</v>
      </c>
      <c r="H447" s="33">
        <v>0</v>
      </c>
      <c r="I447" s="3">
        <v>1846811360</v>
      </c>
      <c r="J447" s="3">
        <v>1544329520</v>
      </c>
      <c r="K447" s="3">
        <v>0</v>
      </c>
      <c r="L447" s="3"/>
      <c r="M447" s="3"/>
      <c r="N447" s="3"/>
      <c r="O447" s="3"/>
      <c r="P447" s="34">
        <f t="shared" si="25"/>
        <v>3391140880</v>
      </c>
      <c r="Q447" s="165">
        <v>2313834255</v>
      </c>
      <c r="R447" s="3">
        <f>IFERROR(VLOOKUP(D447,[9]ServNOMINA!$F$16:$M$112,8,0),0)</f>
        <v>0</v>
      </c>
      <c r="S447" s="3">
        <f>IFERROR(VLOOKUP(D447,[9]ServOTROS!$F$16:$M$112,8,0),0)</f>
        <v>0</v>
      </c>
      <c r="T447" s="3">
        <f>IFERROR(VLOOKUP(D447,[9]CANCEL!$F$16:$M$48,8,0),0)</f>
        <v>0</v>
      </c>
      <c r="U447" s="3">
        <f>IFERROR(VLOOKUP(B447,[10]Aaf_PENSION!$C$16:$M$112,11,0)+VLOOKUP(B447,[11]Aaf_PENSION!$C$16:$M$112,11,0),0)</f>
        <v>0</v>
      </c>
      <c r="V447" s="3">
        <f>IFERROR(VLOOKUP(B447,[10]Aaf_SALUD!$C$16:$M$112,11,0)+VLOOKUP(B447,[11]Aaf_SALUD!$C$16:$M$112,11,0),0)</f>
        <v>0</v>
      </c>
      <c r="W447" s="3">
        <f>IFERROR(VLOOKUP(D447,[9]CALIDAD!$F$16:$M$1122,8,0),0)</f>
        <v>153900947</v>
      </c>
      <c r="X447" s="3"/>
      <c r="Y447" s="3">
        <f>IFERROR(VLOOKUP(B447,[10]Ap_CESANTIAS!$C$16:$M$112,11,0)+VLOOKUP(B447,[11]Ap_CESANTIAS!$C$16:$M$112,11,0),0)</f>
        <v>0</v>
      </c>
      <c r="Z447" s="3">
        <f>IFERROR(VLOOKUP(B447,[10]Ap_PENSION!$C$16:$M$112,11,0)+VLOOKUP(B447,[11]Ap_PENSION!$C$16:$M$112,11,0),0)</f>
        <v>0</v>
      </c>
      <c r="AA447" s="3">
        <f>IFERROR(VLOOKUP(B447,[10]Ap_SALUD!$C$16:$M$112,11,0)+VLOOKUP(B447,[11]Ap_SALUD!$C$16:$M$112,11,0),0)</f>
        <v>0</v>
      </c>
      <c r="AB447" s="3"/>
      <c r="AC447" s="36">
        <f t="shared" si="24"/>
        <v>153900947</v>
      </c>
      <c r="AD447" s="37">
        <f t="shared" si="27"/>
        <v>923405678</v>
      </c>
      <c r="AE447" s="144" t="e">
        <f>VLOOKUP(D447,[12]REPNCT004ReporteAuxiliarContabl!$V$21:$W$1157,2,0)</f>
        <v>#N/A</v>
      </c>
      <c r="AF447" s="167" t="e">
        <f t="shared" si="26"/>
        <v>#N/A</v>
      </c>
      <c r="AG447" s="144"/>
      <c r="AI447" s="144"/>
    </row>
    <row r="448" spans="1:35" x14ac:dyDescent="0.25">
      <c r="A448" s="38">
        <v>436</v>
      </c>
      <c r="B448" s="61"/>
      <c r="C448" s="143" t="str">
        <f>VLOOKUP(D448,[8]Hoja1!$A$2:$B$1115,2,0)</f>
        <v>18756</v>
      </c>
      <c r="D448" s="31">
        <v>800095786</v>
      </c>
      <c r="E448" s="31">
        <v>215618756</v>
      </c>
      <c r="F448" s="61" t="s">
        <v>642</v>
      </c>
      <c r="G448" s="33">
        <v>0</v>
      </c>
      <c r="H448" s="33">
        <v>0</v>
      </c>
      <c r="I448" s="3">
        <v>419774572</v>
      </c>
      <c r="J448" s="3">
        <v>351036103</v>
      </c>
      <c r="K448" s="3">
        <v>0</v>
      </c>
      <c r="L448" s="3"/>
      <c r="M448" s="3"/>
      <c r="N448" s="3"/>
      <c r="O448" s="3"/>
      <c r="P448" s="34">
        <f t="shared" si="25"/>
        <v>770810675</v>
      </c>
      <c r="Q448" s="165">
        <v>525942173</v>
      </c>
      <c r="R448" s="3">
        <f>IFERROR(VLOOKUP(D448,[9]ServNOMINA!$F$16:$M$112,8,0),0)</f>
        <v>0</v>
      </c>
      <c r="S448" s="3">
        <f>IFERROR(VLOOKUP(D448,[9]ServOTROS!$F$16:$M$112,8,0),0)</f>
        <v>0</v>
      </c>
      <c r="T448" s="3">
        <f>IFERROR(VLOOKUP(D448,[9]CANCEL!$F$16:$M$48,8,0),0)</f>
        <v>0</v>
      </c>
      <c r="U448" s="3">
        <f>IFERROR(VLOOKUP(B448,[10]Aaf_PENSION!$C$16:$M$112,11,0)+VLOOKUP(B448,[11]Aaf_PENSION!$C$16:$M$112,11,0),0)</f>
        <v>0</v>
      </c>
      <c r="V448" s="3">
        <f>IFERROR(VLOOKUP(B448,[10]Aaf_SALUD!$C$16:$M$112,11,0)+VLOOKUP(B448,[11]Aaf_SALUD!$C$16:$M$112,11,0),0)</f>
        <v>0</v>
      </c>
      <c r="W448" s="3">
        <f>IFERROR(VLOOKUP(D448,[9]CALIDAD!$F$16:$M$1122,8,0),0)</f>
        <v>34981214</v>
      </c>
      <c r="X448" s="3"/>
      <c r="Y448" s="3">
        <f>IFERROR(VLOOKUP(B448,[10]Ap_CESANTIAS!$C$16:$M$112,11,0)+VLOOKUP(B448,[11]Ap_CESANTIAS!$C$16:$M$112,11,0),0)</f>
        <v>0</v>
      </c>
      <c r="Z448" s="3">
        <f>IFERROR(VLOOKUP(B448,[10]Ap_PENSION!$C$16:$M$112,11,0)+VLOOKUP(B448,[11]Ap_PENSION!$C$16:$M$112,11,0),0)</f>
        <v>0</v>
      </c>
      <c r="AA448" s="3">
        <f>IFERROR(VLOOKUP(B448,[10]Ap_SALUD!$C$16:$M$112,11,0)+VLOOKUP(B448,[11]Ap_SALUD!$C$16:$M$112,11,0),0)</f>
        <v>0</v>
      </c>
      <c r="AB448" s="3"/>
      <c r="AC448" s="36">
        <f t="shared" si="24"/>
        <v>34981214</v>
      </c>
      <c r="AD448" s="37">
        <f t="shared" si="27"/>
        <v>209887288</v>
      </c>
      <c r="AE448" s="144" t="e">
        <f>VLOOKUP(D448,[12]REPNCT004ReporteAuxiliarContabl!$V$21:$W$1157,2,0)</f>
        <v>#N/A</v>
      </c>
      <c r="AF448" s="167" t="e">
        <f t="shared" si="26"/>
        <v>#N/A</v>
      </c>
      <c r="AG448" s="144"/>
      <c r="AI448" s="144"/>
    </row>
    <row r="449" spans="1:35" x14ac:dyDescent="0.25">
      <c r="A449" s="29">
        <v>437</v>
      </c>
      <c r="B449" s="61"/>
      <c r="C449" s="143" t="str">
        <f>VLOOKUP(D449,[8]Hoja1!$A$2:$B$1115,2,0)</f>
        <v>18785</v>
      </c>
      <c r="D449" s="31">
        <v>800095788</v>
      </c>
      <c r="E449" s="31">
        <v>218518785</v>
      </c>
      <c r="F449" s="61" t="s">
        <v>643</v>
      </c>
      <c r="G449" s="33">
        <v>0</v>
      </c>
      <c r="H449" s="33">
        <v>0</v>
      </c>
      <c r="I449" s="3">
        <v>171824772</v>
      </c>
      <c r="J449" s="3">
        <v>159689190</v>
      </c>
      <c r="K449" s="3">
        <v>0</v>
      </c>
      <c r="L449" s="3"/>
      <c r="M449" s="3"/>
      <c r="N449" s="3"/>
      <c r="O449" s="3"/>
      <c r="P449" s="34">
        <f t="shared" si="25"/>
        <v>331513962</v>
      </c>
      <c r="Q449" s="165">
        <v>231282845</v>
      </c>
      <c r="R449" s="3">
        <f>IFERROR(VLOOKUP(D449,[9]ServNOMINA!$F$16:$M$112,8,0),0)</f>
        <v>0</v>
      </c>
      <c r="S449" s="3">
        <f>IFERROR(VLOOKUP(D449,[9]ServOTROS!$F$16:$M$112,8,0),0)</f>
        <v>0</v>
      </c>
      <c r="T449" s="3">
        <f>IFERROR(VLOOKUP(D449,[9]CANCEL!$F$16:$M$48,8,0),0)</f>
        <v>0</v>
      </c>
      <c r="U449" s="3">
        <f>IFERROR(VLOOKUP(B449,[10]Aaf_PENSION!$C$16:$M$112,11,0)+VLOOKUP(B449,[11]Aaf_PENSION!$C$16:$M$112,11,0),0)</f>
        <v>0</v>
      </c>
      <c r="V449" s="3">
        <f>IFERROR(VLOOKUP(B449,[10]Aaf_SALUD!$C$16:$M$112,11,0)+VLOOKUP(B449,[11]Aaf_SALUD!$C$16:$M$112,11,0),0)</f>
        <v>0</v>
      </c>
      <c r="W449" s="3">
        <f>IFERROR(VLOOKUP(D449,[9]CALIDAD!$F$16:$M$1122,8,0),0)</f>
        <v>14318731</v>
      </c>
      <c r="X449" s="3"/>
      <c r="Y449" s="3">
        <f>IFERROR(VLOOKUP(B449,[10]Ap_CESANTIAS!$C$16:$M$112,11,0)+VLOOKUP(B449,[11]Ap_CESANTIAS!$C$16:$M$112,11,0),0)</f>
        <v>0</v>
      </c>
      <c r="Z449" s="3">
        <f>IFERROR(VLOOKUP(B449,[10]Ap_PENSION!$C$16:$M$112,11,0)+VLOOKUP(B449,[11]Ap_PENSION!$C$16:$M$112,11,0),0)</f>
        <v>0</v>
      </c>
      <c r="AA449" s="3">
        <f>IFERROR(VLOOKUP(B449,[10]Ap_SALUD!$C$16:$M$112,11,0)+VLOOKUP(B449,[11]Ap_SALUD!$C$16:$M$112,11,0),0)</f>
        <v>0</v>
      </c>
      <c r="AB449" s="3"/>
      <c r="AC449" s="36">
        <f t="shared" si="24"/>
        <v>14318731</v>
      </c>
      <c r="AD449" s="37">
        <f t="shared" si="27"/>
        <v>85912386</v>
      </c>
      <c r="AE449" s="144" t="e">
        <f>VLOOKUP(D449,[12]REPNCT004ReporteAuxiliarContabl!$V$21:$W$1157,2,0)</f>
        <v>#N/A</v>
      </c>
      <c r="AF449" s="167" t="e">
        <f t="shared" si="26"/>
        <v>#N/A</v>
      </c>
      <c r="AG449" s="144"/>
      <c r="AI449" s="144"/>
    </row>
    <row r="450" spans="1:35" x14ac:dyDescent="0.25">
      <c r="A450" s="38">
        <v>438</v>
      </c>
      <c r="B450" s="61"/>
      <c r="C450" s="143" t="str">
        <f>VLOOKUP(D450,[8]Hoja1!$A$2:$B$1115,2,0)</f>
        <v>18860</v>
      </c>
      <c r="D450" s="31">
        <v>800050407</v>
      </c>
      <c r="E450" s="31">
        <v>216018860</v>
      </c>
      <c r="F450" s="61" t="s">
        <v>415</v>
      </c>
      <c r="G450" s="33">
        <v>0</v>
      </c>
      <c r="H450" s="33">
        <v>0</v>
      </c>
      <c r="I450" s="3">
        <v>156800672</v>
      </c>
      <c r="J450" s="3">
        <v>155178566</v>
      </c>
      <c r="K450" s="3">
        <v>0</v>
      </c>
      <c r="L450" s="3"/>
      <c r="M450" s="3"/>
      <c r="N450" s="3"/>
      <c r="O450" s="3"/>
      <c r="P450" s="34">
        <f t="shared" si="25"/>
        <v>311979238</v>
      </c>
      <c r="Q450" s="165">
        <v>220512181</v>
      </c>
      <c r="R450" s="3">
        <f>IFERROR(VLOOKUP(D450,[9]ServNOMINA!$F$16:$M$112,8,0),0)</f>
        <v>0</v>
      </c>
      <c r="S450" s="3">
        <f>IFERROR(VLOOKUP(D450,[9]ServOTROS!$F$16:$M$112,8,0),0)</f>
        <v>0</v>
      </c>
      <c r="T450" s="3">
        <f>IFERROR(VLOOKUP(D450,[9]CANCEL!$F$16:$M$48,8,0),0)</f>
        <v>0</v>
      </c>
      <c r="U450" s="3">
        <f>IFERROR(VLOOKUP(B450,[10]Aaf_PENSION!$C$16:$M$112,11,0)+VLOOKUP(B450,[11]Aaf_PENSION!$C$16:$M$112,11,0),0)</f>
        <v>0</v>
      </c>
      <c r="V450" s="3">
        <f>IFERROR(VLOOKUP(B450,[10]Aaf_SALUD!$C$16:$M$112,11,0)+VLOOKUP(B450,[11]Aaf_SALUD!$C$16:$M$112,11,0),0)</f>
        <v>0</v>
      </c>
      <c r="W450" s="3">
        <f>IFERROR(VLOOKUP(D450,[9]CALIDAD!$F$16:$M$1122,8,0),0)</f>
        <v>13066723</v>
      </c>
      <c r="X450" s="3"/>
      <c r="Y450" s="3">
        <f>IFERROR(VLOOKUP(B450,[10]Ap_CESANTIAS!$C$16:$M$112,11,0)+VLOOKUP(B450,[11]Ap_CESANTIAS!$C$16:$M$112,11,0),0)</f>
        <v>0</v>
      </c>
      <c r="Z450" s="3">
        <f>IFERROR(VLOOKUP(B450,[10]Ap_PENSION!$C$16:$M$112,11,0)+VLOOKUP(B450,[11]Ap_PENSION!$C$16:$M$112,11,0),0)</f>
        <v>0</v>
      </c>
      <c r="AA450" s="3">
        <f>IFERROR(VLOOKUP(B450,[10]Ap_SALUD!$C$16:$M$112,11,0)+VLOOKUP(B450,[11]Ap_SALUD!$C$16:$M$112,11,0),0)</f>
        <v>0</v>
      </c>
      <c r="AB450" s="3"/>
      <c r="AC450" s="36">
        <f t="shared" si="24"/>
        <v>13066723</v>
      </c>
      <c r="AD450" s="37">
        <f t="shared" si="27"/>
        <v>78400334</v>
      </c>
      <c r="AE450" s="144" t="e">
        <f>VLOOKUP(D450,[12]REPNCT004ReporteAuxiliarContabl!$V$21:$W$1157,2,0)</f>
        <v>#N/A</v>
      </c>
      <c r="AF450" s="167" t="e">
        <f t="shared" si="26"/>
        <v>#N/A</v>
      </c>
      <c r="AG450" s="144"/>
      <c r="AI450" s="144"/>
    </row>
    <row r="451" spans="1:35" x14ac:dyDescent="0.25">
      <c r="A451" s="29">
        <v>439</v>
      </c>
      <c r="B451" s="61"/>
      <c r="C451" s="143" t="str">
        <f>VLOOKUP(D451,[8]Hoja1!$A$2:$B$1115,2,0)</f>
        <v>19022</v>
      </c>
      <c r="D451" s="31">
        <v>891502664</v>
      </c>
      <c r="E451" s="31">
        <v>212219022</v>
      </c>
      <c r="F451" s="61" t="s">
        <v>644</v>
      </c>
      <c r="G451" s="33">
        <v>0</v>
      </c>
      <c r="H451" s="33">
        <v>0</v>
      </c>
      <c r="I451" s="3">
        <v>324950100</v>
      </c>
      <c r="J451" s="3">
        <v>286370274</v>
      </c>
      <c r="K451" s="3">
        <v>0</v>
      </c>
      <c r="L451" s="3"/>
      <c r="M451" s="3"/>
      <c r="N451" s="3"/>
      <c r="O451" s="3"/>
      <c r="P451" s="34">
        <f t="shared" si="25"/>
        <v>611320374</v>
      </c>
      <c r="Q451" s="165">
        <v>421766149</v>
      </c>
      <c r="R451" s="3">
        <f>IFERROR(VLOOKUP(D451,[9]ServNOMINA!$F$16:$M$112,8,0),0)</f>
        <v>0</v>
      </c>
      <c r="S451" s="3">
        <f>IFERROR(VLOOKUP(D451,[9]ServOTROS!$F$16:$M$112,8,0),0)</f>
        <v>0</v>
      </c>
      <c r="T451" s="3">
        <f>IFERROR(VLOOKUP(D451,[9]CANCEL!$F$16:$M$48,8,0),0)</f>
        <v>0</v>
      </c>
      <c r="U451" s="3">
        <f>IFERROR(VLOOKUP(B451,[10]Aaf_PENSION!$C$16:$M$112,11,0)+VLOOKUP(B451,[11]Aaf_PENSION!$C$16:$M$112,11,0),0)</f>
        <v>0</v>
      </c>
      <c r="V451" s="3">
        <f>IFERROR(VLOOKUP(B451,[10]Aaf_SALUD!$C$16:$M$112,11,0)+VLOOKUP(B451,[11]Aaf_SALUD!$C$16:$M$112,11,0),0)</f>
        <v>0</v>
      </c>
      <c r="W451" s="3">
        <f>IFERROR(VLOOKUP(D451,[9]CALIDAD!$F$16:$M$1122,8,0),0)</f>
        <v>27079175</v>
      </c>
      <c r="X451" s="3"/>
      <c r="Y451" s="3">
        <f>IFERROR(VLOOKUP(B451,[10]Ap_CESANTIAS!$C$16:$M$112,11,0)+VLOOKUP(B451,[11]Ap_CESANTIAS!$C$16:$M$112,11,0),0)</f>
        <v>0</v>
      </c>
      <c r="Z451" s="3">
        <f>IFERROR(VLOOKUP(B451,[10]Ap_PENSION!$C$16:$M$112,11,0)+VLOOKUP(B451,[11]Ap_PENSION!$C$16:$M$112,11,0),0)</f>
        <v>0</v>
      </c>
      <c r="AA451" s="3">
        <f>IFERROR(VLOOKUP(B451,[10]Ap_SALUD!$C$16:$M$112,11,0)+VLOOKUP(B451,[11]Ap_SALUD!$C$16:$M$112,11,0),0)</f>
        <v>0</v>
      </c>
      <c r="AB451" s="3"/>
      <c r="AC451" s="36">
        <f t="shared" si="24"/>
        <v>27079175</v>
      </c>
      <c r="AD451" s="37">
        <f t="shared" si="27"/>
        <v>162475050</v>
      </c>
      <c r="AE451" s="144" t="e">
        <f>VLOOKUP(D451,[12]REPNCT004ReporteAuxiliarContabl!$V$21:$W$1157,2,0)</f>
        <v>#N/A</v>
      </c>
      <c r="AF451" s="167" t="e">
        <f t="shared" si="26"/>
        <v>#N/A</v>
      </c>
      <c r="AG451" s="144"/>
      <c r="AI451" s="144"/>
    </row>
    <row r="452" spans="1:35" x14ac:dyDescent="0.25">
      <c r="A452" s="38">
        <v>440</v>
      </c>
      <c r="B452" s="61"/>
      <c r="C452" s="143" t="str">
        <f>VLOOKUP(D452,[8]Hoja1!$A$2:$B$1115,2,0)</f>
        <v>19050</v>
      </c>
      <c r="D452" s="31">
        <v>891500725</v>
      </c>
      <c r="E452" s="31">
        <v>215019050</v>
      </c>
      <c r="F452" s="61" t="s">
        <v>320</v>
      </c>
      <c r="G452" s="33">
        <v>0</v>
      </c>
      <c r="H452" s="33">
        <v>0</v>
      </c>
      <c r="I452" s="3">
        <v>706145216</v>
      </c>
      <c r="J452" s="3">
        <v>636649293</v>
      </c>
      <c r="K452" s="3">
        <v>0</v>
      </c>
      <c r="L452" s="3"/>
      <c r="M452" s="3"/>
      <c r="N452" s="46"/>
      <c r="O452" s="46"/>
      <c r="P452" s="34">
        <f t="shared" si="25"/>
        <v>1342794509</v>
      </c>
      <c r="Q452" s="165">
        <v>930876468</v>
      </c>
      <c r="R452" s="3">
        <f>IFERROR(VLOOKUP(D452,[9]ServNOMINA!$F$16:$M$112,8,0),0)</f>
        <v>0</v>
      </c>
      <c r="S452" s="3">
        <f>IFERROR(VLOOKUP(D452,[9]ServOTROS!$F$16:$M$112,8,0),0)</f>
        <v>0</v>
      </c>
      <c r="T452" s="3">
        <f>IFERROR(VLOOKUP(D452,[9]CANCEL!$F$16:$M$48,8,0),0)</f>
        <v>0</v>
      </c>
      <c r="U452" s="3">
        <f>IFERROR(VLOOKUP(B452,[10]Aaf_PENSION!$C$16:$M$112,11,0)+VLOOKUP(B452,[11]Aaf_PENSION!$C$16:$M$112,11,0),0)</f>
        <v>0</v>
      </c>
      <c r="V452" s="3">
        <f>IFERROR(VLOOKUP(B452,[10]Aaf_SALUD!$C$16:$M$112,11,0)+VLOOKUP(B452,[11]Aaf_SALUD!$C$16:$M$112,11,0),0)</f>
        <v>0</v>
      </c>
      <c r="W452" s="3">
        <f>IFERROR(VLOOKUP(D452,[9]CALIDAD!$F$16:$M$1122,8,0),0)</f>
        <v>58845435</v>
      </c>
      <c r="X452" s="3"/>
      <c r="Y452" s="3">
        <f>IFERROR(VLOOKUP(B452,[10]Ap_CESANTIAS!$C$16:$M$112,11,0)+VLOOKUP(B452,[11]Ap_CESANTIAS!$C$16:$M$112,11,0),0)</f>
        <v>0</v>
      </c>
      <c r="Z452" s="3">
        <f>IFERROR(VLOOKUP(B452,[10]Ap_PENSION!$C$16:$M$112,11,0)+VLOOKUP(B452,[11]Ap_PENSION!$C$16:$M$112,11,0),0)</f>
        <v>0</v>
      </c>
      <c r="AA452" s="3">
        <f>IFERROR(VLOOKUP(B452,[10]Ap_SALUD!$C$16:$M$112,11,0)+VLOOKUP(B452,[11]Ap_SALUD!$C$16:$M$112,11,0),0)</f>
        <v>0</v>
      </c>
      <c r="AB452" s="3"/>
      <c r="AC452" s="36">
        <f t="shared" si="24"/>
        <v>58845435</v>
      </c>
      <c r="AD452" s="37">
        <f t="shared" si="27"/>
        <v>353072606</v>
      </c>
      <c r="AE452" s="144" t="e">
        <f>VLOOKUP(D452,[12]REPNCT004ReporteAuxiliarContabl!$V$21:$W$1157,2,0)</f>
        <v>#N/A</v>
      </c>
      <c r="AF452" s="167" t="e">
        <f t="shared" si="26"/>
        <v>#N/A</v>
      </c>
      <c r="AG452" s="144"/>
      <c r="AI452" s="144"/>
    </row>
    <row r="453" spans="1:35" x14ac:dyDescent="0.25">
      <c r="A453" s="29">
        <v>441</v>
      </c>
      <c r="B453" s="61"/>
      <c r="C453" s="143" t="str">
        <f>VLOOKUP(D453,[8]Hoja1!$A$2:$B$1115,2,0)</f>
        <v>19075</v>
      </c>
      <c r="D453" s="31">
        <v>891500869</v>
      </c>
      <c r="E453" s="31">
        <v>217519075</v>
      </c>
      <c r="F453" s="61" t="s">
        <v>645</v>
      </c>
      <c r="G453" s="33">
        <v>0</v>
      </c>
      <c r="H453" s="33">
        <v>0</v>
      </c>
      <c r="I453" s="3">
        <v>450426520</v>
      </c>
      <c r="J453" s="3">
        <v>363741095</v>
      </c>
      <c r="K453" s="3">
        <v>0</v>
      </c>
      <c r="L453" s="3"/>
      <c r="M453" s="3"/>
      <c r="N453" s="46"/>
      <c r="O453" s="46"/>
      <c r="P453" s="34">
        <f t="shared" si="25"/>
        <v>814167615</v>
      </c>
      <c r="Q453" s="165">
        <v>551418810</v>
      </c>
      <c r="R453" s="3">
        <f>IFERROR(VLOOKUP(D453,[9]ServNOMINA!$F$16:$M$112,8,0),0)</f>
        <v>0</v>
      </c>
      <c r="S453" s="3">
        <f>IFERROR(VLOOKUP(D453,[9]ServOTROS!$F$16:$M$112,8,0),0)</f>
        <v>0</v>
      </c>
      <c r="T453" s="3">
        <f>IFERROR(VLOOKUP(D453,[9]CANCEL!$F$16:$M$48,8,0),0)</f>
        <v>0</v>
      </c>
      <c r="U453" s="3">
        <f>IFERROR(VLOOKUP(B453,[10]Aaf_PENSION!$C$16:$M$112,11,0)+VLOOKUP(B453,[11]Aaf_PENSION!$C$16:$M$112,11,0),0)</f>
        <v>0</v>
      </c>
      <c r="V453" s="3">
        <f>IFERROR(VLOOKUP(B453,[10]Aaf_SALUD!$C$16:$M$112,11,0)+VLOOKUP(B453,[11]Aaf_SALUD!$C$16:$M$112,11,0),0)</f>
        <v>0</v>
      </c>
      <c r="W453" s="3">
        <f>IFERROR(VLOOKUP(D453,[9]CALIDAD!$F$16:$M$1122,8,0),0)</f>
        <v>37535543</v>
      </c>
      <c r="X453" s="3"/>
      <c r="Y453" s="3">
        <f>IFERROR(VLOOKUP(B453,[10]Ap_CESANTIAS!$C$16:$M$112,11,0)+VLOOKUP(B453,[11]Ap_CESANTIAS!$C$16:$M$112,11,0),0)</f>
        <v>0</v>
      </c>
      <c r="Z453" s="3">
        <f>IFERROR(VLOOKUP(B453,[10]Ap_PENSION!$C$16:$M$112,11,0)+VLOOKUP(B453,[11]Ap_PENSION!$C$16:$M$112,11,0),0)</f>
        <v>0</v>
      </c>
      <c r="AA453" s="3">
        <f>IFERROR(VLOOKUP(B453,[10]Ap_SALUD!$C$16:$M$112,11,0)+VLOOKUP(B453,[11]Ap_SALUD!$C$16:$M$112,11,0),0)</f>
        <v>0</v>
      </c>
      <c r="AB453" s="3"/>
      <c r="AC453" s="36">
        <f t="shared" si="24"/>
        <v>37535543</v>
      </c>
      <c r="AD453" s="37">
        <f t="shared" si="27"/>
        <v>225213262</v>
      </c>
      <c r="AE453" s="144" t="e">
        <f>VLOOKUP(D453,[12]REPNCT004ReporteAuxiliarContabl!$V$21:$W$1157,2,0)</f>
        <v>#N/A</v>
      </c>
      <c r="AF453" s="167" t="e">
        <f t="shared" si="26"/>
        <v>#N/A</v>
      </c>
      <c r="AG453" s="144"/>
      <c r="AI453" s="144"/>
    </row>
    <row r="454" spans="1:35" x14ac:dyDescent="0.25">
      <c r="A454" s="38">
        <v>442</v>
      </c>
      <c r="B454" s="61"/>
      <c r="C454" s="143" t="str">
        <f>VLOOKUP(D454,[8]Hoja1!$A$2:$B$1115,2,0)</f>
        <v>19100</v>
      </c>
      <c r="D454" s="31">
        <v>800095961</v>
      </c>
      <c r="E454" s="31">
        <v>210019100</v>
      </c>
      <c r="F454" s="61" t="s">
        <v>646</v>
      </c>
      <c r="G454" s="33">
        <v>0</v>
      </c>
      <c r="H454" s="33">
        <v>0</v>
      </c>
      <c r="I454" s="3">
        <v>619005464</v>
      </c>
      <c r="J454" s="3">
        <v>639684210</v>
      </c>
      <c r="K454" s="3">
        <v>0</v>
      </c>
      <c r="L454" s="3"/>
      <c r="M454" s="3"/>
      <c r="N454" s="3"/>
      <c r="O454" s="3"/>
      <c r="P454" s="34">
        <f t="shared" si="25"/>
        <v>1258689674</v>
      </c>
      <c r="Q454" s="165">
        <v>897603155</v>
      </c>
      <c r="R454" s="3">
        <f>IFERROR(VLOOKUP(D454,[9]ServNOMINA!$F$16:$M$112,8,0),0)</f>
        <v>0</v>
      </c>
      <c r="S454" s="3">
        <f>IFERROR(VLOOKUP(D454,[9]ServOTROS!$F$16:$M$112,8,0),0)</f>
        <v>0</v>
      </c>
      <c r="T454" s="3">
        <f>IFERROR(VLOOKUP(D454,[9]CANCEL!$F$16:$M$48,8,0),0)</f>
        <v>0</v>
      </c>
      <c r="U454" s="3">
        <f>IFERROR(VLOOKUP(B454,[10]Aaf_PENSION!$C$16:$M$112,11,0)+VLOOKUP(B454,[11]Aaf_PENSION!$C$16:$M$112,11,0),0)</f>
        <v>0</v>
      </c>
      <c r="V454" s="3">
        <f>IFERROR(VLOOKUP(B454,[10]Aaf_SALUD!$C$16:$M$112,11,0)+VLOOKUP(B454,[11]Aaf_SALUD!$C$16:$M$112,11,0),0)</f>
        <v>0</v>
      </c>
      <c r="W454" s="3">
        <f>IFERROR(VLOOKUP(D454,[9]CALIDAD!$F$16:$M$1122,8,0),0)</f>
        <v>51583789</v>
      </c>
      <c r="X454" s="3"/>
      <c r="Y454" s="3">
        <f>IFERROR(VLOOKUP(B454,[10]Ap_CESANTIAS!$C$16:$M$112,11,0)+VLOOKUP(B454,[11]Ap_CESANTIAS!$C$16:$M$112,11,0),0)</f>
        <v>0</v>
      </c>
      <c r="Z454" s="3">
        <f>IFERROR(VLOOKUP(B454,[10]Ap_PENSION!$C$16:$M$112,11,0)+VLOOKUP(B454,[11]Ap_PENSION!$C$16:$M$112,11,0),0)</f>
        <v>0</v>
      </c>
      <c r="AA454" s="3">
        <f>IFERROR(VLOOKUP(B454,[10]Ap_SALUD!$C$16:$M$112,11,0)+VLOOKUP(B454,[11]Ap_SALUD!$C$16:$M$112,11,0),0)</f>
        <v>0</v>
      </c>
      <c r="AB454" s="3"/>
      <c r="AC454" s="36">
        <f t="shared" si="24"/>
        <v>51583789</v>
      </c>
      <c r="AD454" s="37">
        <f t="shared" si="27"/>
        <v>309502730</v>
      </c>
      <c r="AE454" s="144" t="e">
        <f>VLOOKUP(D454,[12]REPNCT004ReporteAuxiliarContabl!$V$21:$W$1157,2,0)</f>
        <v>#N/A</v>
      </c>
      <c r="AF454" s="167" t="e">
        <f t="shared" si="26"/>
        <v>#N/A</v>
      </c>
      <c r="AG454" s="144"/>
      <c r="AI454" s="144"/>
    </row>
    <row r="455" spans="1:35" x14ac:dyDescent="0.25">
      <c r="A455" s="29">
        <v>443</v>
      </c>
      <c r="B455" s="61"/>
      <c r="C455" s="143" t="str">
        <f>VLOOKUP(D455,[8]Hoja1!$A$2:$B$1115,2,0)</f>
        <v>19110</v>
      </c>
      <c r="D455" s="31">
        <v>891502307</v>
      </c>
      <c r="E455" s="31">
        <v>211019110</v>
      </c>
      <c r="F455" s="61" t="s">
        <v>647</v>
      </c>
      <c r="G455" s="33">
        <v>0</v>
      </c>
      <c r="H455" s="33">
        <v>0</v>
      </c>
      <c r="I455" s="3">
        <v>523068560</v>
      </c>
      <c r="J455" s="3">
        <v>601456807</v>
      </c>
      <c r="K455" s="3">
        <v>0</v>
      </c>
      <c r="L455" s="3"/>
      <c r="M455" s="3"/>
      <c r="N455" s="3"/>
      <c r="O455" s="3"/>
      <c r="P455" s="34">
        <f t="shared" si="25"/>
        <v>1124525367</v>
      </c>
      <c r="Q455" s="165">
        <v>819402042</v>
      </c>
      <c r="R455" s="3">
        <f>IFERROR(VLOOKUP(D455,[9]ServNOMINA!$F$16:$M$112,8,0),0)</f>
        <v>0</v>
      </c>
      <c r="S455" s="3">
        <f>IFERROR(VLOOKUP(D455,[9]ServOTROS!$F$16:$M$112,8,0),0)</f>
        <v>0</v>
      </c>
      <c r="T455" s="3">
        <f>IFERROR(VLOOKUP(D455,[9]CANCEL!$F$16:$M$48,8,0),0)</f>
        <v>0</v>
      </c>
      <c r="U455" s="3">
        <f>IFERROR(VLOOKUP(B455,[10]Aaf_PENSION!$C$16:$M$112,11,0)+VLOOKUP(B455,[11]Aaf_PENSION!$C$16:$M$112,11,0),0)</f>
        <v>0</v>
      </c>
      <c r="V455" s="3">
        <f>IFERROR(VLOOKUP(B455,[10]Aaf_SALUD!$C$16:$M$112,11,0)+VLOOKUP(B455,[11]Aaf_SALUD!$C$16:$M$112,11,0),0)</f>
        <v>0</v>
      </c>
      <c r="W455" s="3">
        <f>IFERROR(VLOOKUP(D455,[9]CALIDAD!$F$16:$M$1122,8,0),0)</f>
        <v>43589047</v>
      </c>
      <c r="X455" s="3"/>
      <c r="Y455" s="3">
        <f>IFERROR(VLOOKUP(B455,[10]Ap_CESANTIAS!$C$16:$M$112,11,0)+VLOOKUP(B455,[11]Ap_CESANTIAS!$C$16:$M$112,11,0),0)</f>
        <v>0</v>
      </c>
      <c r="Z455" s="3">
        <f>IFERROR(VLOOKUP(B455,[10]Ap_PENSION!$C$16:$M$112,11,0)+VLOOKUP(B455,[11]Ap_PENSION!$C$16:$M$112,11,0),0)</f>
        <v>0</v>
      </c>
      <c r="AA455" s="3">
        <f>IFERROR(VLOOKUP(B455,[10]Ap_SALUD!$C$16:$M$112,11,0)+VLOOKUP(B455,[11]Ap_SALUD!$C$16:$M$112,11,0),0)</f>
        <v>0</v>
      </c>
      <c r="AB455" s="3"/>
      <c r="AC455" s="36">
        <f t="shared" si="24"/>
        <v>43589047</v>
      </c>
      <c r="AD455" s="37">
        <f t="shared" si="27"/>
        <v>261534278</v>
      </c>
      <c r="AE455" s="144" t="e">
        <f>VLOOKUP(D455,[12]REPNCT004ReporteAuxiliarContabl!$V$21:$W$1157,2,0)</f>
        <v>#N/A</v>
      </c>
      <c r="AF455" s="167" t="e">
        <f t="shared" si="26"/>
        <v>#N/A</v>
      </c>
      <c r="AG455" s="144"/>
      <c r="AI455" s="144"/>
    </row>
    <row r="456" spans="1:35" x14ac:dyDescent="0.25">
      <c r="A456" s="38">
        <v>444</v>
      </c>
      <c r="B456" s="61"/>
      <c r="C456" s="143" t="str">
        <f>VLOOKUP(D456,[8]Hoja1!$A$2:$B$1115,2,0)</f>
        <v>19130</v>
      </c>
      <c r="D456" s="31">
        <v>891500864</v>
      </c>
      <c r="E456" s="31">
        <v>213019130</v>
      </c>
      <c r="F456" s="61" t="s">
        <v>648</v>
      </c>
      <c r="G456" s="33">
        <v>0</v>
      </c>
      <c r="H456" s="33">
        <v>0</v>
      </c>
      <c r="I456" s="3">
        <v>843569440</v>
      </c>
      <c r="J456" s="3">
        <v>838615668</v>
      </c>
      <c r="K456" s="3">
        <v>0</v>
      </c>
      <c r="L456" s="3"/>
      <c r="M456" s="3"/>
      <c r="N456" s="3"/>
      <c r="O456" s="3"/>
      <c r="P456" s="34">
        <f t="shared" si="25"/>
        <v>1682185108</v>
      </c>
      <c r="Q456" s="165">
        <v>1186407149</v>
      </c>
      <c r="R456" s="3">
        <f>IFERROR(VLOOKUP(D456,[9]ServNOMINA!$F$16:$M$112,8,0),0)</f>
        <v>0</v>
      </c>
      <c r="S456" s="3">
        <f>IFERROR(VLOOKUP(D456,[9]ServOTROS!$F$16:$M$112,8,0),0)</f>
        <v>0</v>
      </c>
      <c r="T456" s="3">
        <f>IFERROR(VLOOKUP(D456,[9]CANCEL!$F$16:$M$48,8,0),0)</f>
        <v>0</v>
      </c>
      <c r="U456" s="3">
        <f>IFERROR(VLOOKUP(B456,[10]Aaf_PENSION!$C$16:$M$112,11,0)+VLOOKUP(B456,[11]Aaf_PENSION!$C$16:$M$112,11,0),0)</f>
        <v>0</v>
      </c>
      <c r="V456" s="3">
        <f>IFERROR(VLOOKUP(B456,[10]Aaf_SALUD!$C$16:$M$112,11,0)+VLOOKUP(B456,[11]Aaf_SALUD!$C$16:$M$112,11,0),0)</f>
        <v>0</v>
      </c>
      <c r="W456" s="3">
        <f>IFERROR(VLOOKUP(D456,[9]CALIDAD!$F$16:$M$1122,8,0),0)</f>
        <v>70297453</v>
      </c>
      <c r="X456" s="3"/>
      <c r="Y456" s="3">
        <f>IFERROR(VLOOKUP(B456,[10]Ap_CESANTIAS!$C$16:$M$112,11,0)+VLOOKUP(B456,[11]Ap_CESANTIAS!$C$16:$M$112,11,0),0)</f>
        <v>0</v>
      </c>
      <c r="Z456" s="3">
        <f>IFERROR(VLOOKUP(B456,[10]Ap_PENSION!$C$16:$M$112,11,0)+VLOOKUP(B456,[11]Ap_PENSION!$C$16:$M$112,11,0),0)</f>
        <v>0</v>
      </c>
      <c r="AA456" s="3">
        <f>IFERROR(VLOOKUP(B456,[10]Ap_SALUD!$C$16:$M$112,11,0)+VLOOKUP(B456,[11]Ap_SALUD!$C$16:$M$112,11,0),0)</f>
        <v>0</v>
      </c>
      <c r="AB456" s="3"/>
      <c r="AC456" s="36">
        <f t="shared" si="24"/>
        <v>70297453</v>
      </c>
      <c r="AD456" s="37">
        <f t="shared" si="27"/>
        <v>425480506</v>
      </c>
      <c r="AE456" s="144" t="e">
        <f>VLOOKUP(D456,[12]REPNCT004ReporteAuxiliarContabl!$V$21:$W$1157,2,0)</f>
        <v>#N/A</v>
      </c>
      <c r="AF456" s="167" t="e">
        <f t="shared" si="26"/>
        <v>#N/A</v>
      </c>
      <c r="AG456" s="144"/>
      <c r="AI456" s="144"/>
    </row>
    <row r="457" spans="1:35" x14ac:dyDescent="0.25">
      <c r="A457" s="29">
        <v>445</v>
      </c>
      <c r="B457" s="61"/>
      <c r="C457" s="143" t="str">
        <f>VLOOKUP(D457,[8]Hoja1!$A$2:$B$1115,2,0)</f>
        <v>19137</v>
      </c>
      <c r="D457" s="31">
        <v>891501723</v>
      </c>
      <c r="E457" s="31">
        <v>213719137</v>
      </c>
      <c r="F457" s="61" t="s">
        <v>649</v>
      </c>
      <c r="G457" s="33">
        <v>0</v>
      </c>
      <c r="H457" s="33">
        <v>0</v>
      </c>
      <c r="I457" s="3">
        <v>1323619568</v>
      </c>
      <c r="J457" s="3">
        <v>1340058160</v>
      </c>
      <c r="K457" s="3">
        <v>0</v>
      </c>
      <c r="L457" s="3"/>
      <c r="M457" s="3"/>
      <c r="N457" s="3"/>
      <c r="O457" s="3"/>
      <c r="P457" s="34">
        <f t="shared" si="25"/>
        <v>2663677728</v>
      </c>
      <c r="Q457" s="165">
        <v>1858856012</v>
      </c>
      <c r="R457" s="3">
        <f>IFERROR(VLOOKUP(D457,[9]ServNOMINA!$F$16:$M$112,8,0),0)</f>
        <v>0</v>
      </c>
      <c r="S457" s="3">
        <f>IFERROR(VLOOKUP(D457,[9]ServOTROS!$F$16:$M$112,8,0),0)</f>
        <v>0</v>
      </c>
      <c r="T457" s="3">
        <f>IFERROR(VLOOKUP(D457,[9]CANCEL!$F$16:$M$48,8,0),0)</f>
        <v>0</v>
      </c>
      <c r="U457" s="3">
        <f>IFERROR(VLOOKUP(B457,[10]Aaf_PENSION!$C$16:$M$112,11,0)+VLOOKUP(B457,[11]Aaf_PENSION!$C$16:$M$112,11,0),0)</f>
        <v>0</v>
      </c>
      <c r="V457" s="3">
        <f>IFERROR(VLOOKUP(B457,[10]Aaf_SALUD!$C$16:$M$112,11,0)+VLOOKUP(B457,[11]Aaf_SALUD!$C$16:$M$112,11,0),0)</f>
        <v>0</v>
      </c>
      <c r="W457" s="3">
        <f>IFERROR(VLOOKUP(D457,[9]CALIDAD!$F$16:$M$1122,8,0),0)</f>
        <v>110301631</v>
      </c>
      <c r="X457" s="3"/>
      <c r="Y457" s="3">
        <f>IFERROR(VLOOKUP(B457,[10]Ap_CESANTIAS!$C$16:$M$112,11,0)+VLOOKUP(B457,[11]Ap_CESANTIAS!$C$16:$M$112,11,0),0)</f>
        <v>0</v>
      </c>
      <c r="Z457" s="3">
        <f>IFERROR(VLOOKUP(B457,[10]Ap_PENSION!$C$16:$M$112,11,0)+VLOOKUP(B457,[11]Ap_PENSION!$C$16:$M$112,11,0),0)</f>
        <v>0</v>
      </c>
      <c r="AA457" s="3">
        <f>IFERROR(VLOOKUP(B457,[10]Ap_SALUD!$C$16:$M$112,11,0)+VLOOKUP(B457,[11]Ap_SALUD!$C$16:$M$112,11,0),0)</f>
        <v>0</v>
      </c>
      <c r="AB457" s="3"/>
      <c r="AC457" s="36">
        <f t="shared" si="24"/>
        <v>110301631</v>
      </c>
      <c r="AD457" s="37">
        <f t="shared" si="27"/>
        <v>694520085</v>
      </c>
      <c r="AE457" s="144" t="e">
        <f>VLOOKUP(D457,[12]REPNCT004ReporteAuxiliarContabl!$V$21:$W$1157,2,0)</f>
        <v>#N/A</v>
      </c>
      <c r="AF457" s="167" t="e">
        <f t="shared" si="26"/>
        <v>#N/A</v>
      </c>
      <c r="AG457" s="144"/>
      <c r="AI457" s="144"/>
    </row>
    <row r="458" spans="1:35" x14ac:dyDescent="0.25">
      <c r="A458" s="38">
        <v>446</v>
      </c>
      <c r="B458" s="61"/>
      <c r="C458" s="143" t="str">
        <f>VLOOKUP(D458,[8]Hoja1!$A$2:$B$1115,2,0)</f>
        <v>19142</v>
      </c>
      <c r="D458" s="31">
        <v>891501292</v>
      </c>
      <c r="E458" s="31">
        <v>214219142</v>
      </c>
      <c r="F458" s="61" t="s">
        <v>650</v>
      </c>
      <c r="G458" s="33">
        <v>0</v>
      </c>
      <c r="H458" s="33">
        <v>0</v>
      </c>
      <c r="I458" s="3">
        <v>736885760</v>
      </c>
      <c r="J458" s="3">
        <v>728750940</v>
      </c>
      <c r="K458" s="3">
        <v>0</v>
      </c>
      <c r="L458" s="3"/>
      <c r="M458" s="3"/>
      <c r="N458" s="3"/>
      <c r="O458" s="3"/>
      <c r="P458" s="34">
        <f t="shared" si="25"/>
        <v>1465636700</v>
      </c>
      <c r="Q458" s="165">
        <v>1035786675</v>
      </c>
      <c r="R458" s="3">
        <f>IFERROR(VLOOKUP(D458,[9]ServNOMINA!$F$16:$M$112,8,0),0)</f>
        <v>0</v>
      </c>
      <c r="S458" s="3">
        <f>IFERROR(VLOOKUP(D458,[9]ServOTROS!$F$16:$M$112,8,0),0)</f>
        <v>0</v>
      </c>
      <c r="T458" s="3">
        <f>IFERROR(VLOOKUP(D458,[9]CANCEL!$F$16:$M$48,8,0),0)</f>
        <v>0</v>
      </c>
      <c r="U458" s="3">
        <f>IFERROR(VLOOKUP(B458,[10]Aaf_PENSION!$C$16:$M$112,11,0)+VLOOKUP(B458,[11]Aaf_PENSION!$C$16:$M$112,11,0),0)</f>
        <v>0</v>
      </c>
      <c r="V458" s="3">
        <f>IFERROR(VLOOKUP(B458,[10]Aaf_SALUD!$C$16:$M$112,11,0)+VLOOKUP(B458,[11]Aaf_SALUD!$C$16:$M$112,11,0),0)</f>
        <v>0</v>
      </c>
      <c r="W458" s="3">
        <f>IFERROR(VLOOKUP(D458,[9]CALIDAD!$F$16:$M$1122,8,0),0)</f>
        <v>61407147</v>
      </c>
      <c r="X458" s="3"/>
      <c r="Y458" s="3">
        <f>IFERROR(VLOOKUP(B458,[10]Ap_CESANTIAS!$C$16:$M$112,11,0)+VLOOKUP(B458,[11]Ap_CESANTIAS!$C$16:$M$112,11,0),0)</f>
        <v>0</v>
      </c>
      <c r="Z458" s="3">
        <f>IFERROR(VLOOKUP(B458,[10]Ap_PENSION!$C$16:$M$112,11,0)+VLOOKUP(B458,[11]Ap_PENSION!$C$16:$M$112,11,0),0)</f>
        <v>0</v>
      </c>
      <c r="AA458" s="3">
        <f>IFERROR(VLOOKUP(B458,[10]Ap_SALUD!$C$16:$M$112,11,0)+VLOOKUP(B458,[11]Ap_SALUD!$C$16:$M$112,11,0),0)</f>
        <v>0</v>
      </c>
      <c r="AB458" s="3"/>
      <c r="AC458" s="36">
        <f t="shared" si="24"/>
        <v>61407147</v>
      </c>
      <c r="AD458" s="37">
        <f t="shared" si="27"/>
        <v>368442878</v>
      </c>
      <c r="AE458" s="144" t="e">
        <f>VLOOKUP(D458,[12]REPNCT004ReporteAuxiliarContabl!$V$21:$W$1157,2,0)</f>
        <v>#N/A</v>
      </c>
      <c r="AF458" s="167" t="e">
        <f t="shared" si="26"/>
        <v>#N/A</v>
      </c>
      <c r="AG458" s="144"/>
      <c r="AI458" s="144"/>
    </row>
    <row r="459" spans="1:35" x14ac:dyDescent="0.25">
      <c r="A459" s="29">
        <v>447</v>
      </c>
      <c r="B459" s="61"/>
      <c r="C459" s="143" t="str">
        <f>VLOOKUP(D459,[8]Hoja1!$A$2:$B$1115,2,0)</f>
        <v>19212</v>
      </c>
      <c r="D459" s="31">
        <v>891501283</v>
      </c>
      <c r="E459" s="31">
        <v>211219212</v>
      </c>
      <c r="F459" s="61" t="s">
        <v>651</v>
      </c>
      <c r="G459" s="33">
        <v>0</v>
      </c>
      <c r="H459" s="33">
        <v>0</v>
      </c>
      <c r="I459" s="3">
        <v>451868928</v>
      </c>
      <c r="J459" s="3">
        <v>516649279</v>
      </c>
      <c r="K459" s="3">
        <v>0</v>
      </c>
      <c r="L459" s="3"/>
      <c r="M459" s="3"/>
      <c r="N459" s="3"/>
      <c r="O459" s="3"/>
      <c r="P459" s="34">
        <f t="shared" si="25"/>
        <v>968518207</v>
      </c>
      <c r="Q459" s="165">
        <v>704927999</v>
      </c>
      <c r="R459" s="3">
        <f>IFERROR(VLOOKUP(D459,[9]ServNOMINA!$F$16:$M$112,8,0),0)</f>
        <v>0</v>
      </c>
      <c r="S459" s="3">
        <f>IFERROR(VLOOKUP(D459,[9]ServOTROS!$F$16:$M$112,8,0),0)</f>
        <v>0</v>
      </c>
      <c r="T459" s="3">
        <f>IFERROR(VLOOKUP(D459,[9]CANCEL!$F$16:$M$48,8,0),0)</f>
        <v>0</v>
      </c>
      <c r="U459" s="3">
        <f>IFERROR(VLOOKUP(B459,[10]Aaf_PENSION!$C$16:$M$112,11,0)+VLOOKUP(B459,[11]Aaf_PENSION!$C$16:$M$112,11,0),0)</f>
        <v>0</v>
      </c>
      <c r="V459" s="3">
        <f>IFERROR(VLOOKUP(B459,[10]Aaf_SALUD!$C$16:$M$112,11,0)+VLOOKUP(B459,[11]Aaf_SALUD!$C$16:$M$112,11,0),0)</f>
        <v>0</v>
      </c>
      <c r="W459" s="3">
        <f>IFERROR(VLOOKUP(D459,[9]CALIDAD!$F$16:$M$1122,8,0),0)</f>
        <v>37655744</v>
      </c>
      <c r="X459" s="3"/>
      <c r="Y459" s="3">
        <f>IFERROR(VLOOKUP(B459,[10]Ap_CESANTIAS!$C$16:$M$112,11,0)+VLOOKUP(B459,[11]Ap_CESANTIAS!$C$16:$M$112,11,0),0)</f>
        <v>0</v>
      </c>
      <c r="Z459" s="3">
        <f>IFERROR(VLOOKUP(B459,[10]Ap_PENSION!$C$16:$M$112,11,0)+VLOOKUP(B459,[11]Ap_PENSION!$C$16:$M$112,11,0),0)</f>
        <v>0</v>
      </c>
      <c r="AA459" s="3">
        <f>IFERROR(VLOOKUP(B459,[10]Ap_SALUD!$C$16:$M$112,11,0)+VLOOKUP(B459,[11]Ap_SALUD!$C$16:$M$112,11,0),0)</f>
        <v>0</v>
      </c>
      <c r="AB459" s="3"/>
      <c r="AC459" s="36">
        <f t="shared" si="24"/>
        <v>37655744</v>
      </c>
      <c r="AD459" s="37">
        <f t="shared" si="27"/>
        <v>225934464</v>
      </c>
      <c r="AE459" s="144" t="e">
        <f>VLOOKUP(D459,[12]REPNCT004ReporteAuxiliarContabl!$V$21:$W$1157,2,0)</f>
        <v>#N/A</v>
      </c>
      <c r="AF459" s="167" t="e">
        <f t="shared" si="26"/>
        <v>#N/A</v>
      </c>
      <c r="AG459" s="144"/>
      <c r="AI459" s="144"/>
    </row>
    <row r="460" spans="1:35" x14ac:dyDescent="0.25">
      <c r="A460" s="38">
        <v>448</v>
      </c>
      <c r="B460" s="61"/>
      <c r="C460" s="143" t="str">
        <f>VLOOKUP(D460,[8]Hoja1!$A$2:$B$1115,2,0)</f>
        <v>19256</v>
      </c>
      <c r="D460" s="31">
        <v>891500978</v>
      </c>
      <c r="E460" s="31">
        <v>215619256</v>
      </c>
      <c r="F460" s="61" t="s">
        <v>652</v>
      </c>
      <c r="G460" s="33">
        <v>0</v>
      </c>
      <c r="H460" s="33">
        <v>0</v>
      </c>
      <c r="I460" s="3">
        <v>991498384</v>
      </c>
      <c r="J460" s="3">
        <v>791855689</v>
      </c>
      <c r="K460" s="3">
        <v>0</v>
      </c>
      <c r="L460" s="3"/>
      <c r="M460" s="3"/>
      <c r="N460" s="46"/>
      <c r="O460" s="46"/>
      <c r="P460" s="34">
        <f t="shared" si="25"/>
        <v>1783354073</v>
      </c>
      <c r="Q460" s="165">
        <v>1196544691</v>
      </c>
      <c r="R460" s="3">
        <f>IFERROR(VLOOKUP(D460,[9]ServNOMINA!$F$16:$M$112,8,0),0)</f>
        <v>0</v>
      </c>
      <c r="S460" s="3">
        <f>IFERROR(VLOOKUP(D460,[9]ServOTROS!$F$16:$M$112,8,0),0)</f>
        <v>0</v>
      </c>
      <c r="T460" s="3">
        <f>IFERROR(VLOOKUP(D460,[9]CANCEL!$F$16:$M$48,8,0),0)</f>
        <v>0</v>
      </c>
      <c r="U460" s="3">
        <f>IFERROR(VLOOKUP(B460,[10]Aaf_PENSION!$C$16:$M$112,11,0)+VLOOKUP(B460,[11]Aaf_PENSION!$C$16:$M$112,11,0),0)</f>
        <v>0</v>
      </c>
      <c r="V460" s="3">
        <f>IFERROR(VLOOKUP(B460,[10]Aaf_SALUD!$C$16:$M$112,11,0)+VLOOKUP(B460,[11]Aaf_SALUD!$C$16:$M$112,11,0),0)</f>
        <v>0</v>
      </c>
      <c r="W460" s="3">
        <f>IFERROR(VLOOKUP(D460,[9]CALIDAD!$F$16:$M$1122,8,0),0)</f>
        <v>82624865</v>
      </c>
      <c r="X460" s="3"/>
      <c r="Y460" s="3">
        <f>IFERROR(VLOOKUP(B460,[10]Ap_CESANTIAS!$C$16:$M$112,11,0)+VLOOKUP(B460,[11]Ap_CESANTIAS!$C$16:$M$112,11,0),0)</f>
        <v>0</v>
      </c>
      <c r="Z460" s="3">
        <f>IFERROR(VLOOKUP(B460,[10]Ap_PENSION!$C$16:$M$112,11,0)+VLOOKUP(B460,[11]Ap_PENSION!$C$16:$M$112,11,0),0)</f>
        <v>0</v>
      </c>
      <c r="AA460" s="3">
        <f>IFERROR(VLOOKUP(B460,[10]Ap_SALUD!$C$16:$M$112,11,0)+VLOOKUP(B460,[11]Ap_SALUD!$C$16:$M$112,11,0),0)</f>
        <v>0</v>
      </c>
      <c r="AB460" s="3"/>
      <c r="AC460" s="36">
        <f t="shared" si="24"/>
        <v>82624865</v>
      </c>
      <c r="AD460" s="37">
        <f t="shared" si="27"/>
        <v>504184517</v>
      </c>
      <c r="AE460" s="144" t="e">
        <f>VLOOKUP(D460,[12]REPNCT004ReporteAuxiliarContabl!$V$21:$W$1157,2,0)</f>
        <v>#N/A</v>
      </c>
      <c r="AF460" s="167" t="e">
        <f t="shared" si="26"/>
        <v>#N/A</v>
      </c>
      <c r="AG460" s="144"/>
      <c r="AI460" s="144"/>
    </row>
    <row r="461" spans="1:35" x14ac:dyDescent="0.25">
      <c r="A461" s="29">
        <v>449</v>
      </c>
      <c r="B461" s="61"/>
      <c r="C461" s="143" t="str">
        <f>VLOOKUP(D461,[8]Hoja1!$A$2:$B$1115,2,0)</f>
        <v>19290</v>
      </c>
      <c r="D461" s="31">
        <v>800188492</v>
      </c>
      <c r="E461" s="31">
        <v>219019290</v>
      </c>
      <c r="F461" s="61" t="s">
        <v>653</v>
      </c>
      <c r="G461" s="33">
        <v>0</v>
      </c>
      <c r="H461" s="33">
        <v>0</v>
      </c>
      <c r="I461" s="3">
        <v>84500630</v>
      </c>
      <c r="J461" s="3">
        <v>84407711</v>
      </c>
      <c r="K461" s="3">
        <v>0</v>
      </c>
      <c r="L461" s="3"/>
      <c r="M461" s="3"/>
      <c r="N461" s="3"/>
      <c r="O461" s="3"/>
      <c r="P461" s="34">
        <f t="shared" si="25"/>
        <v>168908341</v>
      </c>
      <c r="Q461" s="165">
        <v>119616306</v>
      </c>
      <c r="R461" s="3">
        <f>IFERROR(VLOOKUP(D461,[9]ServNOMINA!$F$16:$M$112,8,0),0)</f>
        <v>0</v>
      </c>
      <c r="S461" s="3">
        <f>IFERROR(VLOOKUP(D461,[9]ServOTROS!$F$16:$M$112,8,0),0)</f>
        <v>0</v>
      </c>
      <c r="T461" s="3">
        <f>IFERROR(VLOOKUP(D461,[9]CANCEL!$F$16:$M$48,8,0),0)</f>
        <v>0</v>
      </c>
      <c r="U461" s="3">
        <f>IFERROR(VLOOKUP(B461,[10]Aaf_PENSION!$C$16:$M$112,11,0)+VLOOKUP(B461,[11]Aaf_PENSION!$C$16:$M$112,11,0),0)</f>
        <v>0</v>
      </c>
      <c r="V461" s="3">
        <f>IFERROR(VLOOKUP(B461,[10]Aaf_SALUD!$C$16:$M$112,11,0)+VLOOKUP(B461,[11]Aaf_SALUD!$C$16:$M$112,11,0),0)</f>
        <v>0</v>
      </c>
      <c r="W461" s="3">
        <f>IFERROR(VLOOKUP(D461,[9]CALIDAD!$F$16:$M$1122,8,0),0)</f>
        <v>7041719</v>
      </c>
      <c r="X461" s="3"/>
      <c r="Y461" s="3">
        <f>IFERROR(VLOOKUP(B461,[10]Ap_CESANTIAS!$C$16:$M$112,11,0)+VLOOKUP(B461,[11]Ap_CESANTIAS!$C$16:$M$112,11,0),0)</f>
        <v>0</v>
      </c>
      <c r="Z461" s="3">
        <f>IFERROR(VLOOKUP(B461,[10]Ap_PENSION!$C$16:$M$112,11,0)+VLOOKUP(B461,[11]Ap_PENSION!$C$16:$M$112,11,0),0)</f>
        <v>0</v>
      </c>
      <c r="AA461" s="3">
        <f>IFERROR(VLOOKUP(B461,[10]Ap_SALUD!$C$16:$M$112,11,0)+VLOOKUP(B461,[11]Ap_SALUD!$C$16:$M$112,11,0),0)</f>
        <v>0</v>
      </c>
      <c r="AB461" s="3"/>
      <c r="AC461" s="36">
        <f t="shared" ref="AC461:AC524" si="28">SUM(R461:AA461)</f>
        <v>7041719</v>
      </c>
      <c r="AD461" s="37">
        <f t="shared" si="27"/>
        <v>42250316</v>
      </c>
      <c r="AE461" s="144" t="e">
        <f>VLOOKUP(D461,[12]REPNCT004ReporteAuxiliarContabl!$V$21:$W$1157,2,0)</f>
        <v>#N/A</v>
      </c>
      <c r="AF461" s="167" t="e">
        <f t="shared" si="26"/>
        <v>#N/A</v>
      </c>
      <c r="AG461" s="144"/>
      <c r="AI461" s="144"/>
    </row>
    <row r="462" spans="1:35" x14ac:dyDescent="0.25">
      <c r="A462" s="38">
        <v>450</v>
      </c>
      <c r="B462" s="61"/>
      <c r="C462" s="143" t="str">
        <f>VLOOKUP(D462,[8]Hoja1!$A$2:$B$1115,2,0)</f>
        <v>19300</v>
      </c>
      <c r="D462" s="31">
        <v>900127183</v>
      </c>
      <c r="E462" s="31">
        <v>923270346</v>
      </c>
      <c r="F462" s="61" t="s">
        <v>654</v>
      </c>
      <c r="G462" s="33">
        <v>0</v>
      </c>
      <c r="H462" s="33">
        <v>0</v>
      </c>
      <c r="I462" s="3">
        <v>265262792</v>
      </c>
      <c r="J462" s="3">
        <v>282831063</v>
      </c>
      <c r="K462" s="3">
        <v>0</v>
      </c>
      <c r="L462" s="3"/>
      <c r="M462" s="3"/>
      <c r="N462" s="3"/>
      <c r="O462" s="3"/>
      <c r="P462" s="34">
        <f t="shared" ref="P462:P525" si="29">SUM(G462:N462)</f>
        <v>548093855</v>
      </c>
      <c r="Q462" s="165">
        <v>364611667</v>
      </c>
      <c r="R462" s="3">
        <f>IFERROR(VLOOKUP(D462,[9]ServNOMINA!$F$16:$M$112,8,0),0)</f>
        <v>0</v>
      </c>
      <c r="S462" s="3">
        <f>IFERROR(VLOOKUP(D462,[9]ServOTROS!$F$16:$M$112,8,0),0)</f>
        <v>0</v>
      </c>
      <c r="T462" s="3">
        <f>IFERROR(VLOOKUP(D462,[9]CANCEL!$F$16:$M$48,8,0),0)</f>
        <v>0</v>
      </c>
      <c r="U462" s="3">
        <f>IFERROR(VLOOKUP(B462,[10]Aaf_PENSION!$C$16:$M$112,11,0)+VLOOKUP(B462,[11]Aaf_PENSION!$C$16:$M$112,11,0),0)</f>
        <v>0</v>
      </c>
      <c r="V462" s="3">
        <f>IFERROR(VLOOKUP(B462,[10]Aaf_SALUD!$C$16:$M$112,11,0)+VLOOKUP(B462,[11]Aaf_SALUD!$C$16:$M$112,11,0),0)</f>
        <v>0</v>
      </c>
      <c r="W462" s="3">
        <f>IFERROR(VLOOKUP(D462,[9]CALIDAD!$F$16:$M$1122,8,0),0)</f>
        <v>22105233</v>
      </c>
      <c r="X462" s="3"/>
      <c r="Y462" s="3">
        <f>IFERROR(VLOOKUP(B462,[10]Ap_CESANTIAS!$C$16:$M$112,11,0)+VLOOKUP(B462,[11]Ap_CESANTIAS!$C$16:$M$112,11,0),0)</f>
        <v>0</v>
      </c>
      <c r="Z462" s="3">
        <f>IFERROR(VLOOKUP(B462,[10]Ap_PENSION!$C$16:$M$112,11,0)+VLOOKUP(B462,[11]Ap_PENSION!$C$16:$M$112,11,0),0)</f>
        <v>0</v>
      </c>
      <c r="AA462" s="3">
        <f>IFERROR(VLOOKUP(B462,[10]Ap_SALUD!$C$16:$M$112,11,0)+VLOOKUP(B462,[11]Ap_SALUD!$C$16:$M$112,11,0),0)</f>
        <v>0</v>
      </c>
      <c r="AB462" s="3"/>
      <c r="AC462" s="36">
        <f t="shared" si="28"/>
        <v>22105233</v>
      </c>
      <c r="AD462" s="37">
        <f t="shared" si="27"/>
        <v>161376955</v>
      </c>
      <c r="AE462" s="144" t="e">
        <f>VLOOKUP(D462,[12]REPNCT004ReporteAuxiliarContabl!$V$21:$W$1157,2,0)</f>
        <v>#N/A</v>
      </c>
      <c r="AF462" s="167" t="e">
        <f t="shared" ref="AF462:AF525" si="30">+AD462-AE462</f>
        <v>#N/A</v>
      </c>
      <c r="AG462" s="144"/>
      <c r="AI462" s="144"/>
    </row>
    <row r="463" spans="1:35" x14ac:dyDescent="0.25">
      <c r="A463" s="29">
        <v>451</v>
      </c>
      <c r="B463" s="61"/>
      <c r="C463" s="143" t="str">
        <f>VLOOKUP(D463,[8]Hoja1!$A$2:$B$1115,2,0)</f>
        <v>19318</v>
      </c>
      <c r="D463" s="31">
        <v>800084378</v>
      </c>
      <c r="E463" s="31">
        <v>211819318</v>
      </c>
      <c r="F463" s="61" t="s">
        <v>655</v>
      </c>
      <c r="G463" s="33">
        <v>0</v>
      </c>
      <c r="H463" s="33">
        <v>0</v>
      </c>
      <c r="I463" s="3">
        <v>1682435008</v>
      </c>
      <c r="J463" s="3">
        <v>1083644147</v>
      </c>
      <c r="K463" s="3">
        <v>0</v>
      </c>
      <c r="L463" s="3"/>
      <c r="M463" s="3"/>
      <c r="N463" s="3"/>
      <c r="O463" s="3"/>
      <c r="P463" s="34">
        <f t="shared" si="29"/>
        <v>2766079155</v>
      </c>
      <c r="Q463" s="165">
        <v>1530856091</v>
      </c>
      <c r="R463" s="3">
        <f>IFERROR(VLOOKUP(D463,[9]ServNOMINA!$F$16:$M$112,8,0),0)</f>
        <v>0</v>
      </c>
      <c r="S463" s="3">
        <f>IFERROR(VLOOKUP(D463,[9]ServOTROS!$F$16:$M$112,8,0),0)</f>
        <v>0</v>
      </c>
      <c r="T463" s="3">
        <f>IFERROR(VLOOKUP(D463,[9]CANCEL!$F$16:$M$48,8,0),0)</f>
        <v>0</v>
      </c>
      <c r="U463" s="3">
        <f>IFERROR(VLOOKUP(B463,[10]Aaf_PENSION!$C$16:$M$112,11,0)+VLOOKUP(B463,[11]Aaf_PENSION!$C$16:$M$112,11,0),0)</f>
        <v>0</v>
      </c>
      <c r="V463" s="3">
        <f>IFERROR(VLOOKUP(B463,[10]Aaf_SALUD!$C$16:$M$112,11,0)+VLOOKUP(B463,[11]Aaf_SALUD!$C$16:$M$112,11,0),0)</f>
        <v>0</v>
      </c>
      <c r="W463" s="3">
        <f>IFERROR(VLOOKUP(D463,[9]CALIDAD!$F$16:$M$1122,8,0),0)</f>
        <v>140202917</v>
      </c>
      <c r="X463" s="3"/>
      <c r="Y463" s="3">
        <f>IFERROR(VLOOKUP(B463,[10]Ap_CESANTIAS!$C$16:$M$112,11,0)+VLOOKUP(B463,[11]Ap_CESANTIAS!$C$16:$M$112,11,0),0)</f>
        <v>0</v>
      </c>
      <c r="Z463" s="3">
        <f>IFERROR(VLOOKUP(B463,[10]Ap_PENSION!$C$16:$M$112,11,0)+VLOOKUP(B463,[11]Ap_PENSION!$C$16:$M$112,11,0),0)</f>
        <v>0</v>
      </c>
      <c r="AA463" s="3">
        <f>IFERROR(VLOOKUP(B463,[10]Ap_SALUD!$C$16:$M$112,11,0)+VLOOKUP(B463,[11]Ap_SALUD!$C$16:$M$112,11,0),0)</f>
        <v>0</v>
      </c>
      <c r="AB463" s="3"/>
      <c r="AC463" s="36">
        <f t="shared" si="28"/>
        <v>140202917</v>
      </c>
      <c r="AD463" s="37">
        <f t="shared" ref="AD463:AD526" si="31">+P463-Q463+AB463-AC463</f>
        <v>1095020147</v>
      </c>
      <c r="AE463" s="144" t="e">
        <f>VLOOKUP(D463,[12]REPNCT004ReporteAuxiliarContabl!$V$21:$W$1157,2,0)</f>
        <v>#N/A</v>
      </c>
      <c r="AF463" s="167" t="e">
        <f t="shared" si="30"/>
        <v>#N/A</v>
      </c>
      <c r="AG463" s="144"/>
      <c r="AI463" s="144"/>
    </row>
    <row r="464" spans="1:35" x14ac:dyDescent="0.25">
      <c r="A464" s="38">
        <v>452</v>
      </c>
      <c r="B464" s="61"/>
      <c r="C464" s="143" t="str">
        <f>VLOOKUP(D464,[8]Hoja1!$A$2:$B$1115,2,0)</f>
        <v>19355</v>
      </c>
      <c r="D464" s="31">
        <v>800004741</v>
      </c>
      <c r="E464" s="31">
        <v>215519355</v>
      </c>
      <c r="F464" s="61" t="s">
        <v>656</v>
      </c>
      <c r="G464" s="33">
        <v>0</v>
      </c>
      <c r="H464" s="33">
        <v>0</v>
      </c>
      <c r="I464" s="3">
        <v>661408904</v>
      </c>
      <c r="J464" s="3">
        <v>801968121</v>
      </c>
      <c r="K464" s="3">
        <v>0</v>
      </c>
      <c r="L464" s="3"/>
      <c r="M464" s="3"/>
      <c r="N464" s="3"/>
      <c r="O464" s="3"/>
      <c r="P464" s="34">
        <f t="shared" si="29"/>
        <v>1463377025</v>
      </c>
      <c r="Q464" s="165">
        <v>1077555166</v>
      </c>
      <c r="R464" s="3">
        <f>IFERROR(VLOOKUP(D464,[9]ServNOMINA!$F$16:$M$112,8,0),0)</f>
        <v>0</v>
      </c>
      <c r="S464" s="3">
        <f>IFERROR(VLOOKUP(D464,[9]ServOTROS!$F$16:$M$112,8,0),0)</f>
        <v>0</v>
      </c>
      <c r="T464" s="3">
        <f>IFERROR(VLOOKUP(D464,[9]CANCEL!$F$16:$M$48,8,0),0)</f>
        <v>0</v>
      </c>
      <c r="U464" s="3">
        <f>IFERROR(VLOOKUP(B464,[10]Aaf_PENSION!$C$16:$M$112,11,0)+VLOOKUP(B464,[11]Aaf_PENSION!$C$16:$M$112,11,0),0)</f>
        <v>0</v>
      </c>
      <c r="V464" s="3">
        <f>IFERROR(VLOOKUP(B464,[10]Aaf_SALUD!$C$16:$M$112,11,0)+VLOOKUP(B464,[11]Aaf_SALUD!$C$16:$M$112,11,0),0)</f>
        <v>0</v>
      </c>
      <c r="W464" s="3">
        <f>IFERROR(VLOOKUP(D464,[9]CALIDAD!$F$16:$M$1122,8,0),0)</f>
        <v>55117409</v>
      </c>
      <c r="X464" s="3"/>
      <c r="Y464" s="3">
        <f>IFERROR(VLOOKUP(B464,[10]Ap_CESANTIAS!$C$16:$M$112,11,0)+VLOOKUP(B464,[11]Ap_CESANTIAS!$C$16:$M$112,11,0),0)</f>
        <v>0</v>
      </c>
      <c r="Z464" s="3">
        <f>IFERROR(VLOOKUP(B464,[10]Ap_PENSION!$C$16:$M$112,11,0)+VLOOKUP(B464,[11]Ap_PENSION!$C$16:$M$112,11,0),0)</f>
        <v>0</v>
      </c>
      <c r="AA464" s="3">
        <f>IFERROR(VLOOKUP(B464,[10]Ap_SALUD!$C$16:$M$112,11,0)+VLOOKUP(B464,[11]Ap_SALUD!$C$16:$M$112,11,0),0)</f>
        <v>0</v>
      </c>
      <c r="AB464" s="3"/>
      <c r="AC464" s="36">
        <f t="shared" si="28"/>
        <v>55117409</v>
      </c>
      <c r="AD464" s="37">
        <f t="shared" si="31"/>
        <v>330704450</v>
      </c>
      <c r="AE464" s="144" t="e">
        <f>VLOOKUP(D464,[12]REPNCT004ReporteAuxiliarContabl!$V$21:$W$1157,2,0)</f>
        <v>#N/A</v>
      </c>
      <c r="AF464" s="167" t="e">
        <f t="shared" si="30"/>
        <v>#N/A</v>
      </c>
      <c r="AG464" s="144"/>
      <c r="AI464" s="144"/>
    </row>
    <row r="465" spans="1:35" x14ac:dyDescent="0.25">
      <c r="A465" s="29">
        <v>453</v>
      </c>
      <c r="B465" s="61"/>
      <c r="C465" s="143" t="str">
        <f>VLOOKUP(D465,[8]Hoja1!$A$2:$B$1115,2,0)</f>
        <v>19364</v>
      </c>
      <c r="D465" s="31">
        <v>891501047</v>
      </c>
      <c r="E465" s="31">
        <v>216419364</v>
      </c>
      <c r="F465" s="61" t="s">
        <v>657</v>
      </c>
      <c r="G465" s="33">
        <v>0</v>
      </c>
      <c r="H465" s="33">
        <v>0</v>
      </c>
      <c r="I465" s="3">
        <v>350694828</v>
      </c>
      <c r="J465" s="3">
        <v>411795599</v>
      </c>
      <c r="K465" s="3">
        <v>0</v>
      </c>
      <c r="L465" s="3"/>
      <c r="M465" s="3"/>
      <c r="N465" s="3"/>
      <c r="O465" s="3"/>
      <c r="P465" s="34">
        <f t="shared" si="29"/>
        <v>762490427</v>
      </c>
      <c r="Q465" s="165">
        <v>557918444</v>
      </c>
      <c r="R465" s="3">
        <f>IFERROR(VLOOKUP(D465,[9]ServNOMINA!$F$16:$M$112,8,0),0)</f>
        <v>0</v>
      </c>
      <c r="S465" s="3">
        <f>IFERROR(VLOOKUP(D465,[9]ServOTROS!$F$16:$M$112,8,0),0)</f>
        <v>0</v>
      </c>
      <c r="T465" s="3">
        <f>IFERROR(VLOOKUP(D465,[9]CANCEL!$F$16:$M$48,8,0),0)</f>
        <v>0</v>
      </c>
      <c r="U465" s="3">
        <f>IFERROR(VLOOKUP(B465,[10]Aaf_PENSION!$C$16:$M$112,11,0)+VLOOKUP(B465,[11]Aaf_PENSION!$C$16:$M$112,11,0),0)</f>
        <v>0</v>
      </c>
      <c r="V465" s="3">
        <f>IFERROR(VLOOKUP(B465,[10]Aaf_SALUD!$C$16:$M$112,11,0)+VLOOKUP(B465,[11]Aaf_SALUD!$C$16:$M$112,11,0),0)</f>
        <v>0</v>
      </c>
      <c r="W465" s="3">
        <f>IFERROR(VLOOKUP(D465,[9]CALIDAD!$F$16:$M$1122,8,0),0)</f>
        <v>29224569</v>
      </c>
      <c r="X465" s="3"/>
      <c r="Y465" s="3">
        <f>IFERROR(VLOOKUP(B465,[10]Ap_CESANTIAS!$C$16:$M$112,11,0)+VLOOKUP(B465,[11]Ap_CESANTIAS!$C$16:$M$112,11,0),0)</f>
        <v>0</v>
      </c>
      <c r="Z465" s="3">
        <f>IFERROR(VLOOKUP(B465,[10]Ap_PENSION!$C$16:$M$112,11,0)+VLOOKUP(B465,[11]Ap_PENSION!$C$16:$M$112,11,0),0)</f>
        <v>0</v>
      </c>
      <c r="AA465" s="3">
        <f>IFERROR(VLOOKUP(B465,[10]Ap_SALUD!$C$16:$M$112,11,0)+VLOOKUP(B465,[11]Ap_SALUD!$C$16:$M$112,11,0),0)</f>
        <v>0</v>
      </c>
      <c r="AB465" s="3"/>
      <c r="AC465" s="36">
        <f t="shared" si="28"/>
        <v>29224569</v>
      </c>
      <c r="AD465" s="37">
        <f t="shared" si="31"/>
        <v>175347414</v>
      </c>
      <c r="AE465" s="144" t="e">
        <f>VLOOKUP(D465,[12]REPNCT004ReporteAuxiliarContabl!$V$21:$W$1157,2,0)</f>
        <v>#N/A</v>
      </c>
      <c r="AF465" s="167" t="e">
        <f t="shared" si="30"/>
        <v>#N/A</v>
      </c>
      <c r="AG465" s="144"/>
      <c r="AI465" s="144"/>
    </row>
    <row r="466" spans="1:35" x14ac:dyDescent="0.25">
      <c r="A466" s="38">
        <v>454</v>
      </c>
      <c r="B466" s="61"/>
      <c r="C466" s="143" t="str">
        <f>VLOOKUP(D466,[8]Hoja1!$A$2:$B$1115,2,0)</f>
        <v>19392</v>
      </c>
      <c r="D466" s="31">
        <v>891502169</v>
      </c>
      <c r="E466" s="31">
        <v>219219392</v>
      </c>
      <c r="F466" s="61" t="s">
        <v>658</v>
      </c>
      <c r="G466" s="33">
        <v>0</v>
      </c>
      <c r="H466" s="33">
        <v>0</v>
      </c>
      <c r="I466" s="3">
        <v>204968944</v>
      </c>
      <c r="J466" s="3">
        <v>198890438</v>
      </c>
      <c r="K466" s="3">
        <v>0</v>
      </c>
      <c r="L466" s="3"/>
      <c r="M466" s="3"/>
      <c r="N466" s="3"/>
      <c r="O466" s="3"/>
      <c r="P466" s="34">
        <f t="shared" si="29"/>
        <v>403859382</v>
      </c>
      <c r="Q466" s="165">
        <v>284294163</v>
      </c>
      <c r="R466" s="3">
        <f>IFERROR(VLOOKUP(D466,[9]ServNOMINA!$F$16:$M$112,8,0),0)</f>
        <v>0</v>
      </c>
      <c r="S466" s="3">
        <f>IFERROR(VLOOKUP(D466,[9]ServOTROS!$F$16:$M$112,8,0),0)</f>
        <v>0</v>
      </c>
      <c r="T466" s="3">
        <f>IFERROR(VLOOKUP(D466,[9]CANCEL!$F$16:$M$48,8,0),0)</f>
        <v>0</v>
      </c>
      <c r="U466" s="3">
        <f>IFERROR(VLOOKUP(B466,[10]Aaf_PENSION!$C$16:$M$112,11,0)+VLOOKUP(B466,[11]Aaf_PENSION!$C$16:$M$112,11,0),0)</f>
        <v>0</v>
      </c>
      <c r="V466" s="3">
        <f>IFERROR(VLOOKUP(B466,[10]Aaf_SALUD!$C$16:$M$112,11,0)+VLOOKUP(B466,[11]Aaf_SALUD!$C$16:$M$112,11,0),0)</f>
        <v>0</v>
      </c>
      <c r="W466" s="3">
        <f>IFERROR(VLOOKUP(D466,[9]CALIDAD!$F$16:$M$1122,8,0),0)</f>
        <v>17080745</v>
      </c>
      <c r="X466" s="3"/>
      <c r="Y466" s="3">
        <f>IFERROR(VLOOKUP(B466,[10]Ap_CESANTIAS!$C$16:$M$112,11,0)+VLOOKUP(B466,[11]Ap_CESANTIAS!$C$16:$M$112,11,0),0)</f>
        <v>0</v>
      </c>
      <c r="Z466" s="3">
        <f>IFERROR(VLOOKUP(B466,[10]Ap_PENSION!$C$16:$M$112,11,0)+VLOOKUP(B466,[11]Ap_PENSION!$C$16:$M$112,11,0),0)</f>
        <v>0</v>
      </c>
      <c r="AA466" s="3">
        <f>IFERROR(VLOOKUP(B466,[10]Ap_SALUD!$C$16:$M$112,11,0)+VLOOKUP(B466,[11]Ap_SALUD!$C$16:$M$112,11,0),0)</f>
        <v>0</v>
      </c>
      <c r="AB466" s="3"/>
      <c r="AC466" s="36">
        <f t="shared" si="28"/>
        <v>17080745</v>
      </c>
      <c r="AD466" s="37">
        <f t="shared" si="31"/>
        <v>102484474</v>
      </c>
      <c r="AE466" s="144" t="e">
        <f>VLOOKUP(D466,[12]REPNCT004ReporteAuxiliarContabl!$V$21:$W$1157,2,0)</f>
        <v>#N/A</v>
      </c>
      <c r="AF466" s="167" t="e">
        <f t="shared" si="30"/>
        <v>#N/A</v>
      </c>
      <c r="AG466" s="144"/>
      <c r="AI466" s="144"/>
    </row>
    <row r="467" spans="1:35" x14ac:dyDescent="0.25">
      <c r="A467" s="29">
        <v>455</v>
      </c>
      <c r="B467" s="61"/>
      <c r="C467" s="143" t="str">
        <f>VLOOKUP(D467,[8]Hoja1!$A$2:$B$1115,2,0)</f>
        <v>19397</v>
      </c>
      <c r="D467" s="31">
        <v>891500997</v>
      </c>
      <c r="E467" s="31">
        <v>219719397</v>
      </c>
      <c r="F467" s="61" t="s">
        <v>659</v>
      </c>
      <c r="G467" s="33">
        <v>0</v>
      </c>
      <c r="H467" s="33">
        <v>0</v>
      </c>
      <c r="I467" s="3">
        <v>234710248</v>
      </c>
      <c r="J467" s="3">
        <v>294213202</v>
      </c>
      <c r="K467" s="3">
        <v>0</v>
      </c>
      <c r="L467" s="3"/>
      <c r="M467" s="3"/>
      <c r="N467" s="3"/>
      <c r="O467" s="3"/>
      <c r="P467" s="34">
        <f t="shared" si="29"/>
        <v>528923450</v>
      </c>
      <c r="Q467" s="165">
        <v>392009137</v>
      </c>
      <c r="R467" s="3">
        <f>IFERROR(VLOOKUP(D467,[9]ServNOMINA!$F$16:$M$112,8,0),0)</f>
        <v>0</v>
      </c>
      <c r="S467" s="3">
        <f>IFERROR(VLOOKUP(D467,[9]ServOTROS!$F$16:$M$112,8,0),0)</f>
        <v>0</v>
      </c>
      <c r="T467" s="3">
        <f>IFERROR(VLOOKUP(D467,[9]CANCEL!$F$16:$M$48,8,0),0)</f>
        <v>0</v>
      </c>
      <c r="U467" s="3">
        <f>IFERROR(VLOOKUP(B467,[10]Aaf_PENSION!$C$16:$M$112,11,0)+VLOOKUP(B467,[11]Aaf_PENSION!$C$16:$M$112,11,0),0)</f>
        <v>0</v>
      </c>
      <c r="V467" s="3">
        <f>IFERROR(VLOOKUP(B467,[10]Aaf_SALUD!$C$16:$M$112,11,0)+VLOOKUP(B467,[11]Aaf_SALUD!$C$16:$M$112,11,0),0)</f>
        <v>0</v>
      </c>
      <c r="W467" s="3">
        <f>IFERROR(VLOOKUP(D467,[9]CALIDAD!$F$16:$M$1122,8,0),0)</f>
        <v>19559187</v>
      </c>
      <c r="X467" s="3"/>
      <c r="Y467" s="3">
        <f>IFERROR(VLOOKUP(B467,[10]Ap_CESANTIAS!$C$16:$M$112,11,0)+VLOOKUP(B467,[11]Ap_CESANTIAS!$C$16:$M$112,11,0),0)</f>
        <v>0</v>
      </c>
      <c r="Z467" s="3">
        <f>IFERROR(VLOOKUP(B467,[10]Ap_PENSION!$C$16:$M$112,11,0)+VLOOKUP(B467,[11]Ap_PENSION!$C$16:$M$112,11,0),0)</f>
        <v>0</v>
      </c>
      <c r="AA467" s="3">
        <f>IFERROR(VLOOKUP(B467,[10]Ap_SALUD!$C$16:$M$112,11,0)+VLOOKUP(B467,[11]Ap_SALUD!$C$16:$M$112,11,0),0)</f>
        <v>0</v>
      </c>
      <c r="AB467" s="3"/>
      <c r="AC467" s="36">
        <f t="shared" si="28"/>
        <v>19559187</v>
      </c>
      <c r="AD467" s="37">
        <f t="shared" si="31"/>
        <v>117355126</v>
      </c>
      <c r="AE467" s="144" t="e">
        <f>VLOOKUP(D467,[12]REPNCT004ReporteAuxiliarContabl!$V$21:$W$1157,2,0)</f>
        <v>#N/A</v>
      </c>
      <c r="AF467" s="167" t="e">
        <f t="shared" si="30"/>
        <v>#N/A</v>
      </c>
      <c r="AG467" s="144"/>
      <c r="AI467" s="144"/>
    </row>
    <row r="468" spans="1:35" x14ac:dyDescent="0.25">
      <c r="A468" s="38">
        <v>456</v>
      </c>
      <c r="B468" s="61"/>
      <c r="C468" s="143" t="str">
        <f>VLOOKUP(D468,[8]Hoja1!$A$2:$B$1115,2,0)</f>
        <v>19418</v>
      </c>
      <c r="D468" s="31">
        <v>800051168</v>
      </c>
      <c r="E468" s="31">
        <v>211819418</v>
      </c>
      <c r="F468" s="61" t="s">
        <v>660</v>
      </c>
      <c r="G468" s="33">
        <v>0</v>
      </c>
      <c r="H468" s="33">
        <v>0</v>
      </c>
      <c r="I468" s="3">
        <v>1013884400</v>
      </c>
      <c r="J468" s="3">
        <v>478564950</v>
      </c>
      <c r="K468" s="3">
        <v>0</v>
      </c>
      <c r="L468" s="3"/>
      <c r="M468" s="3"/>
      <c r="N468" s="3"/>
      <c r="O468" s="3"/>
      <c r="P468" s="34">
        <f t="shared" si="29"/>
        <v>1492449350</v>
      </c>
      <c r="Q468" s="165">
        <v>825636735</v>
      </c>
      <c r="R468" s="3">
        <f>IFERROR(VLOOKUP(D468,[9]ServNOMINA!$F$16:$M$112,8,0),0)</f>
        <v>0</v>
      </c>
      <c r="S468" s="3">
        <f>IFERROR(VLOOKUP(D468,[9]ServOTROS!$F$16:$M$112,8,0),0)</f>
        <v>0</v>
      </c>
      <c r="T468" s="3">
        <f>IFERROR(VLOOKUP(D468,[9]CANCEL!$F$16:$M$48,8,0),0)</f>
        <v>0</v>
      </c>
      <c r="U468" s="3">
        <f>IFERROR(VLOOKUP(B468,[10]Aaf_PENSION!$C$16:$M$112,11,0)+VLOOKUP(B468,[11]Aaf_PENSION!$C$16:$M$112,11,0),0)</f>
        <v>0</v>
      </c>
      <c r="V468" s="3">
        <f>IFERROR(VLOOKUP(B468,[10]Aaf_SALUD!$C$16:$M$112,11,0)+VLOOKUP(B468,[11]Aaf_SALUD!$C$16:$M$112,11,0),0)</f>
        <v>0</v>
      </c>
      <c r="W468" s="3">
        <f>IFERROR(VLOOKUP(D468,[9]CALIDAD!$F$16:$M$1122,8,0),0)</f>
        <v>84490367</v>
      </c>
      <c r="X468" s="3"/>
      <c r="Y468" s="3">
        <f>IFERROR(VLOOKUP(B468,[10]Ap_CESANTIAS!$C$16:$M$112,11,0)+VLOOKUP(B468,[11]Ap_CESANTIAS!$C$16:$M$112,11,0),0)</f>
        <v>0</v>
      </c>
      <c r="Z468" s="3">
        <f>IFERROR(VLOOKUP(B468,[10]Ap_PENSION!$C$16:$M$112,11,0)+VLOOKUP(B468,[11]Ap_PENSION!$C$16:$M$112,11,0),0)</f>
        <v>0</v>
      </c>
      <c r="AA468" s="3">
        <f>IFERROR(VLOOKUP(B468,[10]Ap_SALUD!$C$16:$M$112,11,0)+VLOOKUP(B468,[11]Ap_SALUD!$C$16:$M$112,11,0),0)</f>
        <v>0</v>
      </c>
      <c r="AB468" s="3"/>
      <c r="AC468" s="36">
        <f t="shared" si="28"/>
        <v>84490367</v>
      </c>
      <c r="AD468" s="37">
        <f t="shared" si="31"/>
        <v>582322248</v>
      </c>
      <c r="AE468" s="144" t="e">
        <f>VLOOKUP(D468,[12]REPNCT004ReporteAuxiliarContabl!$V$21:$W$1157,2,0)</f>
        <v>#N/A</v>
      </c>
      <c r="AF468" s="167" t="e">
        <f t="shared" si="30"/>
        <v>#N/A</v>
      </c>
      <c r="AG468" s="144"/>
      <c r="AI468" s="144"/>
    </row>
    <row r="469" spans="1:35" x14ac:dyDescent="0.25">
      <c r="A469" s="29">
        <v>457</v>
      </c>
      <c r="B469" s="61"/>
      <c r="C469" s="143" t="str">
        <f>VLOOKUP(D469,[8]Hoja1!$A$2:$B$1115,2,0)</f>
        <v>19450</v>
      </c>
      <c r="D469" s="31">
        <v>891502397</v>
      </c>
      <c r="E469" s="31">
        <v>215019450</v>
      </c>
      <c r="F469" s="61" t="s">
        <v>661</v>
      </c>
      <c r="G469" s="33">
        <v>0</v>
      </c>
      <c r="H469" s="33">
        <v>0</v>
      </c>
      <c r="I469" s="3">
        <v>285857528</v>
      </c>
      <c r="J469" s="3">
        <v>274271237</v>
      </c>
      <c r="K469" s="3">
        <v>0</v>
      </c>
      <c r="L469" s="3"/>
      <c r="M469" s="3"/>
      <c r="N469" s="3"/>
      <c r="O469" s="3"/>
      <c r="P469" s="34">
        <f t="shared" si="29"/>
        <v>560128765</v>
      </c>
      <c r="Q469" s="165">
        <v>393378542</v>
      </c>
      <c r="R469" s="3">
        <f>IFERROR(VLOOKUP(D469,[9]ServNOMINA!$F$16:$M$112,8,0),0)</f>
        <v>0</v>
      </c>
      <c r="S469" s="3">
        <f>IFERROR(VLOOKUP(D469,[9]ServOTROS!$F$16:$M$112,8,0),0)</f>
        <v>0</v>
      </c>
      <c r="T469" s="3">
        <f>IFERROR(VLOOKUP(D469,[9]CANCEL!$F$16:$M$48,8,0),0)</f>
        <v>0</v>
      </c>
      <c r="U469" s="3">
        <f>IFERROR(VLOOKUP(B469,[10]Aaf_PENSION!$C$16:$M$112,11,0)+VLOOKUP(B469,[11]Aaf_PENSION!$C$16:$M$112,11,0),0)</f>
        <v>0</v>
      </c>
      <c r="V469" s="3">
        <f>IFERROR(VLOOKUP(B469,[10]Aaf_SALUD!$C$16:$M$112,11,0)+VLOOKUP(B469,[11]Aaf_SALUD!$C$16:$M$112,11,0),0)</f>
        <v>0</v>
      </c>
      <c r="W469" s="3">
        <f>IFERROR(VLOOKUP(D469,[9]CALIDAD!$F$16:$M$1122,8,0),0)</f>
        <v>23821461</v>
      </c>
      <c r="X469" s="3"/>
      <c r="Y469" s="3">
        <f>IFERROR(VLOOKUP(B469,[10]Ap_CESANTIAS!$C$16:$M$112,11,0)+VLOOKUP(B469,[11]Ap_CESANTIAS!$C$16:$M$112,11,0),0)</f>
        <v>0</v>
      </c>
      <c r="Z469" s="3">
        <f>IFERROR(VLOOKUP(B469,[10]Ap_PENSION!$C$16:$M$112,11,0)+VLOOKUP(B469,[11]Ap_PENSION!$C$16:$M$112,11,0),0)</f>
        <v>0</v>
      </c>
      <c r="AA469" s="3">
        <f>IFERROR(VLOOKUP(B469,[10]Ap_SALUD!$C$16:$M$112,11,0)+VLOOKUP(B469,[11]Ap_SALUD!$C$16:$M$112,11,0),0)</f>
        <v>0</v>
      </c>
      <c r="AB469" s="3"/>
      <c r="AC469" s="36">
        <f t="shared" si="28"/>
        <v>23821461</v>
      </c>
      <c r="AD469" s="37">
        <f t="shared" si="31"/>
        <v>142928762</v>
      </c>
      <c r="AE469" s="144" t="e">
        <f>VLOOKUP(D469,[12]REPNCT004ReporteAuxiliarContabl!$V$21:$W$1157,2,0)</f>
        <v>#N/A</v>
      </c>
      <c r="AF469" s="167" t="e">
        <f t="shared" si="30"/>
        <v>#N/A</v>
      </c>
      <c r="AG469" s="144"/>
      <c r="AI469" s="144"/>
    </row>
    <row r="470" spans="1:35" x14ac:dyDescent="0.25">
      <c r="A470" s="38">
        <v>458</v>
      </c>
      <c r="B470" s="61"/>
      <c r="C470" s="143" t="str">
        <f>VLOOKUP(D470,[8]Hoja1!$A$2:$B$1115,2,0)</f>
        <v>19455</v>
      </c>
      <c r="D470" s="31">
        <v>891500841</v>
      </c>
      <c r="E470" s="31">
        <v>215519455</v>
      </c>
      <c r="F470" s="61" t="s">
        <v>662</v>
      </c>
      <c r="G470" s="33">
        <v>0</v>
      </c>
      <c r="H470" s="33">
        <v>0</v>
      </c>
      <c r="I470" s="3">
        <v>436639832</v>
      </c>
      <c r="J470" s="3">
        <v>522487769</v>
      </c>
      <c r="K470" s="3">
        <v>0</v>
      </c>
      <c r="L470" s="3"/>
      <c r="M470" s="3"/>
      <c r="N470" s="3"/>
      <c r="O470" s="3"/>
      <c r="P470" s="34">
        <f t="shared" si="29"/>
        <v>959127601</v>
      </c>
      <c r="Q470" s="165">
        <v>704421034</v>
      </c>
      <c r="R470" s="3">
        <f>IFERROR(VLOOKUP(D470,[9]ServNOMINA!$F$16:$M$112,8,0),0)</f>
        <v>0</v>
      </c>
      <c r="S470" s="3">
        <f>IFERROR(VLOOKUP(D470,[9]ServOTROS!$F$16:$M$112,8,0),0)</f>
        <v>0</v>
      </c>
      <c r="T470" s="3">
        <f>IFERROR(VLOOKUP(D470,[9]CANCEL!$F$16:$M$48,8,0),0)</f>
        <v>0</v>
      </c>
      <c r="U470" s="3">
        <f>IFERROR(VLOOKUP(B470,[10]Aaf_PENSION!$C$16:$M$112,11,0)+VLOOKUP(B470,[11]Aaf_PENSION!$C$16:$M$112,11,0),0)</f>
        <v>0</v>
      </c>
      <c r="V470" s="3">
        <f>IFERROR(VLOOKUP(B470,[10]Aaf_SALUD!$C$16:$M$112,11,0)+VLOOKUP(B470,[11]Aaf_SALUD!$C$16:$M$112,11,0),0)</f>
        <v>0</v>
      </c>
      <c r="W470" s="3">
        <f>IFERROR(VLOOKUP(D470,[9]CALIDAD!$F$16:$M$1122,8,0),0)</f>
        <v>36386653</v>
      </c>
      <c r="X470" s="3"/>
      <c r="Y470" s="3">
        <f>IFERROR(VLOOKUP(B470,[10]Ap_CESANTIAS!$C$16:$M$112,11,0)+VLOOKUP(B470,[11]Ap_CESANTIAS!$C$16:$M$112,11,0),0)</f>
        <v>0</v>
      </c>
      <c r="Z470" s="3">
        <f>IFERROR(VLOOKUP(B470,[10]Ap_PENSION!$C$16:$M$112,11,0)+VLOOKUP(B470,[11]Ap_PENSION!$C$16:$M$112,11,0),0)</f>
        <v>0</v>
      </c>
      <c r="AA470" s="3">
        <f>IFERROR(VLOOKUP(B470,[10]Ap_SALUD!$C$16:$M$112,11,0)+VLOOKUP(B470,[11]Ap_SALUD!$C$16:$M$112,11,0),0)</f>
        <v>0</v>
      </c>
      <c r="AB470" s="3"/>
      <c r="AC470" s="36">
        <f t="shared" si="28"/>
        <v>36386653</v>
      </c>
      <c r="AD470" s="37">
        <f t="shared" si="31"/>
        <v>218319914</v>
      </c>
      <c r="AE470" s="144" t="e">
        <f>VLOOKUP(D470,[12]REPNCT004ReporteAuxiliarContabl!$V$21:$W$1157,2,0)</f>
        <v>#N/A</v>
      </c>
      <c r="AF470" s="167" t="e">
        <f t="shared" si="30"/>
        <v>#N/A</v>
      </c>
      <c r="AG470" s="144"/>
      <c r="AI470" s="144"/>
    </row>
    <row r="471" spans="1:35" x14ac:dyDescent="0.25">
      <c r="A471" s="29">
        <v>459</v>
      </c>
      <c r="B471" s="61"/>
      <c r="C471" s="143" t="str">
        <f>VLOOKUP(D471,[8]Hoja1!$A$2:$B$1115,2,0)</f>
        <v>19473</v>
      </c>
      <c r="D471" s="31">
        <v>891500982</v>
      </c>
      <c r="E471" s="31">
        <v>217319473</v>
      </c>
      <c r="F471" s="61" t="s">
        <v>463</v>
      </c>
      <c r="G471" s="33">
        <v>0</v>
      </c>
      <c r="H471" s="33">
        <v>0</v>
      </c>
      <c r="I471" s="3">
        <v>971270704</v>
      </c>
      <c r="J471" s="3">
        <v>911397934</v>
      </c>
      <c r="K471" s="3">
        <v>0</v>
      </c>
      <c r="L471" s="3"/>
      <c r="M471" s="3"/>
      <c r="N471" s="3"/>
      <c r="O471" s="3"/>
      <c r="P471" s="34">
        <f t="shared" si="29"/>
        <v>1882668638</v>
      </c>
      <c r="Q471" s="165">
        <v>1316094059</v>
      </c>
      <c r="R471" s="3">
        <f>IFERROR(VLOOKUP(D471,[9]ServNOMINA!$F$16:$M$112,8,0),0)</f>
        <v>0</v>
      </c>
      <c r="S471" s="3">
        <f>IFERROR(VLOOKUP(D471,[9]ServOTROS!$F$16:$M$112,8,0),0)</f>
        <v>0</v>
      </c>
      <c r="T471" s="3">
        <f>IFERROR(VLOOKUP(D471,[9]CANCEL!$F$16:$M$48,8,0),0)</f>
        <v>0</v>
      </c>
      <c r="U471" s="3">
        <f>IFERROR(VLOOKUP(B471,[10]Aaf_PENSION!$C$16:$M$112,11,0)+VLOOKUP(B471,[11]Aaf_PENSION!$C$16:$M$112,11,0),0)</f>
        <v>0</v>
      </c>
      <c r="V471" s="3">
        <f>IFERROR(VLOOKUP(B471,[10]Aaf_SALUD!$C$16:$M$112,11,0)+VLOOKUP(B471,[11]Aaf_SALUD!$C$16:$M$112,11,0),0)</f>
        <v>0</v>
      </c>
      <c r="W471" s="3">
        <f>IFERROR(VLOOKUP(D471,[9]CALIDAD!$F$16:$M$1122,8,0),0)</f>
        <v>80939225</v>
      </c>
      <c r="X471" s="3"/>
      <c r="Y471" s="3">
        <f>IFERROR(VLOOKUP(B471,[10]Ap_CESANTIAS!$C$16:$M$112,11,0)+VLOOKUP(B471,[11]Ap_CESANTIAS!$C$16:$M$112,11,0),0)</f>
        <v>0</v>
      </c>
      <c r="Z471" s="3">
        <f>IFERROR(VLOOKUP(B471,[10]Ap_PENSION!$C$16:$M$112,11,0)+VLOOKUP(B471,[11]Ap_PENSION!$C$16:$M$112,11,0),0)</f>
        <v>0</v>
      </c>
      <c r="AA471" s="3">
        <f>IFERROR(VLOOKUP(B471,[10]Ap_SALUD!$C$16:$M$112,11,0)+VLOOKUP(B471,[11]Ap_SALUD!$C$16:$M$112,11,0),0)</f>
        <v>0</v>
      </c>
      <c r="AB471" s="3"/>
      <c r="AC471" s="36">
        <f t="shared" si="28"/>
        <v>80939225</v>
      </c>
      <c r="AD471" s="37">
        <f t="shared" si="31"/>
        <v>485635354</v>
      </c>
      <c r="AE471" s="144" t="e">
        <f>VLOOKUP(D471,[12]REPNCT004ReporteAuxiliarContabl!$V$21:$W$1157,2,0)</f>
        <v>#N/A</v>
      </c>
      <c r="AF471" s="167" t="e">
        <f t="shared" si="30"/>
        <v>#N/A</v>
      </c>
      <c r="AG471" s="144"/>
      <c r="AI471" s="144"/>
    </row>
    <row r="472" spans="1:35" x14ac:dyDescent="0.25">
      <c r="A472" s="38">
        <v>460</v>
      </c>
      <c r="B472" s="61"/>
      <c r="C472" s="143" t="str">
        <f>VLOOKUP(D472,[8]Hoja1!$A$2:$B$1115,2,0)</f>
        <v>19513</v>
      </c>
      <c r="D472" s="31">
        <v>800095978</v>
      </c>
      <c r="E472" s="31">
        <v>211319513</v>
      </c>
      <c r="F472" s="61" t="s">
        <v>663</v>
      </c>
      <c r="G472" s="33">
        <v>0</v>
      </c>
      <c r="H472" s="33">
        <v>0</v>
      </c>
      <c r="I472" s="3">
        <v>120006662</v>
      </c>
      <c r="J472" s="3">
        <v>150950187</v>
      </c>
      <c r="K472" s="3">
        <v>0</v>
      </c>
      <c r="L472" s="3"/>
      <c r="M472" s="3"/>
      <c r="N472" s="3"/>
      <c r="O472" s="3"/>
      <c r="P472" s="34">
        <f t="shared" si="29"/>
        <v>270956849</v>
      </c>
      <c r="Q472" s="165">
        <v>200952962</v>
      </c>
      <c r="R472" s="3">
        <f>IFERROR(VLOOKUP(D472,[9]ServNOMINA!$F$16:$M$112,8,0),0)</f>
        <v>0</v>
      </c>
      <c r="S472" s="3">
        <f>IFERROR(VLOOKUP(D472,[9]ServOTROS!$F$16:$M$112,8,0),0)</f>
        <v>0</v>
      </c>
      <c r="T472" s="3">
        <f>IFERROR(VLOOKUP(D472,[9]CANCEL!$F$16:$M$48,8,0),0)</f>
        <v>0</v>
      </c>
      <c r="U472" s="3">
        <f>IFERROR(VLOOKUP(B472,[10]Aaf_PENSION!$C$16:$M$112,11,0)+VLOOKUP(B472,[11]Aaf_PENSION!$C$16:$M$112,11,0),0)</f>
        <v>0</v>
      </c>
      <c r="V472" s="3">
        <f>IFERROR(VLOOKUP(B472,[10]Aaf_SALUD!$C$16:$M$112,11,0)+VLOOKUP(B472,[11]Aaf_SALUD!$C$16:$M$112,11,0),0)</f>
        <v>0</v>
      </c>
      <c r="W472" s="3">
        <f>IFERROR(VLOOKUP(D472,[9]CALIDAD!$F$16:$M$1122,8,0),0)</f>
        <v>10000555</v>
      </c>
      <c r="X472" s="3"/>
      <c r="Y472" s="3">
        <f>IFERROR(VLOOKUP(B472,[10]Ap_CESANTIAS!$C$16:$M$112,11,0)+VLOOKUP(B472,[11]Ap_CESANTIAS!$C$16:$M$112,11,0),0)</f>
        <v>0</v>
      </c>
      <c r="Z472" s="3">
        <f>IFERROR(VLOOKUP(B472,[10]Ap_PENSION!$C$16:$M$112,11,0)+VLOOKUP(B472,[11]Ap_PENSION!$C$16:$M$112,11,0),0)</f>
        <v>0</v>
      </c>
      <c r="AA472" s="3">
        <f>IFERROR(VLOOKUP(B472,[10]Ap_SALUD!$C$16:$M$112,11,0)+VLOOKUP(B472,[11]Ap_SALUD!$C$16:$M$112,11,0),0)</f>
        <v>0</v>
      </c>
      <c r="AB472" s="3"/>
      <c r="AC472" s="36">
        <f t="shared" si="28"/>
        <v>10000555</v>
      </c>
      <c r="AD472" s="37">
        <f t="shared" si="31"/>
        <v>60003332</v>
      </c>
      <c r="AE472" s="144" t="e">
        <f>VLOOKUP(D472,[12]REPNCT004ReporteAuxiliarContabl!$V$21:$W$1157,2,0)</f>
        <v>#N/A</v>
      </c>
      <c r="AF472" s="167" t="e">
        <f t="shared" si="30"/>
        <v>#N/A</v>
      </c>
      <c r="AG472" s="144"/>
      <c r="AI472" s="144"/>
    </row>
    <row r="473" spans="1:35" x14ac:dyDescent="0.25">
      <c r="A473" s="29">
        <v>461</v>
      </c>
      <c r="B473" s="61"/>
      <c r="C473" s="143" t="str">
        <f>VLOOKUP(D473,[8]Hoja1!$A$2:$B$1115,2,0)</f>
        <v>19517</v>
      </c>
      <c r="D473" s="31">
        <v>800095980</v>
      </c>
      <c r="E473" s="31">
        <v>211719517</v>
      </c>
      <c r="F473" s="61" t="s">
        <v>546</v>
      </c>
      <c r="G473" s="33">
        <v>0</v>
      </c>
      <c r="H473" s="33">
        <v>0</v>
      </c>
      <c r="I473" s="3">
        <v>1249511840</v>
      </c>
      <c r="J473" s="3">
        <v>1224880355</v>
      </c>
      <c r="K473" s="3">
        <v>0</v>
      </c>
      <c r="L473" s="3"/>
      <c r="M473" s="3"/>
      <c r="N473" s="3"/>
      <c r="O473" s="3"/>
      <c r="P473" s="34">
        <f t="shared" si="29"/>
        <v>2474392195</v>
      </c>
      <c r="Q473" s="165">
        <v>1745510290</v>
      </c>
      <c r="R473" s="3">
        <f>IFERROR(VLOOKUP(D473,[9]ServNOMINA!$F$16:$M$112,8,0),0)</f>
        <v>0</v>
      </c>
      <c r="S473" s="3">
        <f>IFERROR(VLOOKUP(D473,[9]ServOTROS!$F$16:$M$112,8,0),0)</f>
        <v>0</v>
      </c>
      <c r="T473" s="3">
        <f>IFERROR(VLOOKUP(D473,[9]CANCEL!$F$16:$M$48,8,0),0)</f>
        <v>0</v>
      </c>
      <c r="U473" s="3">
        <f>IFERROR(VLOOKUP(B473,[10]Aaf_PENSION!$C$16:$M$112,11,0)+VLOOKUP(B473,[11]Aaf_PENSION!$C$16:$M$112,11,0),0)</f>
        <v>0</v>
      </c>
      <c r="V473" s="3">
        <f>IFERROR(VLOOKUP(B473,[10]Aaf_SALUD!$C$16:$M$112,11,0)+VLOOKUP(B473,[11]Aaf_SALUD!$C$16:$M$112,11,0),0)</f>
        <v>0</v>
      </c>
      <c r="W473" s="3">
        <f>IFERROR(VLOOKUP(D473,[9]CALIDAD!$F$16:$M$1122,8,0),0)</f>
        <v>104125987</v>
      </c>
      <c r="X473" s="3"/>
      <c r="Y473" s="3">
        <f>IFERROR(VLOOKUP(B473,[10]Ap_CESANTIAS!$C$16:$M$112,11,0)+VLOOKUP(B473,[11]Ap_CESANTIAS!$C$16:$M$112,11,0),0)</f>
        <v>0</v>
      </c>
      <c r="Z473" s="3">
        <f>IFERROR(VLOOKUP(B473,[10]Ap_PENSION!$C$16:$M$112,11,0)+VLOOKUP(B473,[11]Ap_PENSION!$C$16:$M$112,11,0),0)</f>
        <v>0</v>
      </c>
      <c r="AA473" s="3">
        <f>IFERROR(VLOOKUP(B473,[10]Ap_SALUD!$C$16:$M$112,11,0)+VLOOKUP(B473,[11]Ap_SALUD!$C$16:$M$112,11,0),0)</f>
        <v>0</v>
      </c>
      <c r="AB473" s="3"/>
      <c r="AC473" s="36">
        <f t="shared" si="28"/>
        <v>104125987</v>
      </c>
      <c r="AD473" s="37">
        <f t="shared" si="31"/>
        <v>624755918</v>
      </c>
      <c r="AE473" s="144" t="e">
        <f>VLOOKUP(D473,[12]REPNCT004ReporteAuxiliarContabl!$V$21:$W$1157,2,0)</f>
        <v>#N/A</v>
      </c>
      <c r="AF473" s="167" t="e">
        <f t="shared" si="30"/>
        <v>#N/A</v>
      </c>
      <c r="AG473" s="144"/>
      <c r="AI473" s="144"/>
    </row>
    <row r="474" spans="1:35" x14ac:dyDescent="0.25">
      <c r="A474" s="38">
        <v>462</v>
      </c>
      <c r="B474" s="61"/>
      <c r="C474" s="143" t="str">
        <f>VLOOKUP(D474,[8]Hoja1!$A$2:$B$1115,2,0)</f>
        <v>19532</v>
      </c>
      <c r="D474" s="31">
        <v>891502194</v>
      </c>
      <c r="E474" s="31">
        <v>213219532</v>
      </c>
      <c r="F474" s="61" t="s">
        <v>664</v>
      </c>
      <c r="G474" s="33">
        <v>0</v>
      </c>
      <c r="H474" s="33">
        <v>0</v>
      </c>
      <c r="I474" s="3">
        <v>675288200</v>
      </c>
      <c r="J474" s="3">
        <v>669686863</v>
      </c>
      <c r="K474" s="3">
        <v>0</v>
      </c>
      <c r="L474" s="3"/>
      <c r="M474" s="3"/>
      <c r="N474" s="3"/>
      <c r="O474" s="3"/>
      <c r="P474" s="34">
        <f t="shared" si="29"/>
        <v>1344975063</v>
      </c>
      <c r="Q474" s="165">
        <v>951056948</v>
      </c>
      <c r="R474" s="3">
        <f>IFERROR(VLOOKUP(D474,[9]ServNOMINA!$F$16:$M$112,8,0),0)</f>
        <v>0</v>
      </c>
      <c r="S474" s="3">
        <f>IFERROR(VLOOKUP(D474,[9]ServOTROS!$F$16:$M$112,8,0),0)</f>
        <v>0</v>
      </c>
      <c r="T474" s="3">
        <f>IFERROR(VLOOKUP(D474,[9]CANCEL!$F$16:$M$48,8,0),0)</f>
        <v>0</v>
      </c>
      <c r="U474" s="3">
        <f>IFERROR(VLOOKUP(B474,[10]Aaf_PENSION!$C$16:$M$112,11,0)+VLOOKUP(B474,[11]Aaf_PENSION!$C$16:$M$112,11,0),0)</f>
        <v>0</v>
      </c>
      <c r="V474" s="3">
        <f>IFERROR(VLOOKUP(B474,[10]Aaf_SALUD!$C$16:$M$112,11,0)+VLOOKUP(B474,[11]Aaf_SALUD!$C$16:$M$112,11,0),0)</f>
        <v>0</v>
      </c>
      <c r="W474" s="3">
        <f>IFERROR(VLOOKUP(D474,[9]CALIDAD!$F$16:$M$1122,8,0),0)</f>
        <v>56274017</v>
      </c>
      <c r="X474" s="3"/>
      <c r="Y474" s="3">
        <f>IFERROR(VLOOKUP(B474,[10]Ap_CESANTIAS!$C$16:$M$112,11,0)+VLOOKUP(B474,[11]Ap_CESANTIAS!$C$16:$M$112,11,0),0)</f>
        <v>0</v>
      </c>
      <c r="Z474" s="3">
        <f>IFERROR(VLOOKUP(B474,[10]Ap_PENSION!$C$16:$M$112,11,0)+VLOOKUP(B474,[11]Ap_PENSION!$C$16:$M$112,11,0),0)</f>
        <v>0</v>
      </c>
      <c r="AA474" s="3">
        <f>IFERROR(VLOOKUP(B474,[10]Ap_SALUD!$C$16:$M$112,11,0)+VLOOKUP(B474,[11]Ap_SALUD!$C$16:$M$112,11,0),0)</f>
        <v>0</v>
      </c>
      <c r="AB474" s="3"/>
      <c r="AC474" s="36">
        <f t="shared" si="28"/>
        <v>56274017</v>
      </c>
      <c r="AD474" s="37">
        <f t="shared" si="31"/>
        <v>337644098</v>
      </c>
      <c r="AE474" s="144" t="e">
        <f>VLOOKUP(D474,[12]REPNCT004ReporteAuxiliarContabl!$V$21:$W$1157,2,0)</f>
        <v>#N/A</v>
      </c>
      <c r="AF474" s="167" t="e">
        <f t="shared" si="30"/>
        <v>#N/A</v>
      </c>
      <c r="AG474" s="144"/>
      <c r="AI474" s="144"/>
    </row>
    <row r="475" spans="1:35" x14ac:dyDescent="0.25">
      <c r="A475" s="29">
        <v>463</v>
      </c>
      <c r="B475" s="61"/>
      <c r="C475" s="143" t="str">
        <f>VLOOKUP(D475,[8]Hoja1!$A$2:$B$1115,2,0)</f>
        <v>19533</v>
      </c>
      <c r="D475" s="31">
        <v>817000992</v>
      </c>
      <c r="E475" s="31">
        <v>213319533</v>
      </c>
      <c r="F475" s="61" t="s">
        <v>665</v>
      </c>
      <c r="G475" s="33">
        <v>0</v>
      </c>
      <c r="H475" s="33">
        <v>0</v>
      </c>
      <c r="I475" s="3">
        <v>243318784</v>
      </c>
      <c r="J475" s="3">
        <v>194120323</v>
      </c>
      <c r="K475" s="3">
        <v>0</v>
      </c>
      <c r="L475" s="3"/>
      <c r="M475" s="3"/>
      <c r="N475" s="3"/>
      <c r="O475" s="3"/>
      <c r="P475" s="34">
        <f t="shared" si="29"/>
        <v>437439107</v>
      </c>
      <c r="Q475" s="165">
        <v>196669460</v>
      </c>
      <c r="R475" s="3">
        <f>IFERROR(VLOOKUP(D475,[9]ServNOMINA!$F$16:$M$112,8,0),0)</f>
        <v>0</v>
      </c>
      <c r="S475" s="3">
        <f>IFERROR(VLOOKUP(D475,[9]ServOTROS!$F$16:$M$112,8,0),0)</f>
        <v>0</v>
      </c>
      <c r="T475" s="3">
        <f>IFERROR(VLOOKUP(D475,[9]CANCEL!$F$16:$M$48,8,0),0)</f>
        <v>0</v>
      </c>
      <c r="U475" s="3">
        <f>IFERROR(VLOOKUP(B475,[10]Aaf_PENSION!$C$16:$M$112,11,0)+VLOOKUP(B475,[11]Aaf_PENSION!$C$16:$M$112,11,0),0)</f>
        <v>0</v>
      </c>
      <c r="V475" s="3">
        <f>IFERROR(VLOOKUP(B475,[10]Aaf_SALUD!$C$16:$M$112,11,0)+VLOOKUP(B475,[11]Aaf_SALUD!$C$16:$M$112,11,0),0)</f>
        <v>0</v>
      </c>
      <c r="W475" s="3">
        <f>IFERROR(VLOOKUP(D475,[9]CALIDAD!$F$16:$M$1122,8,0),0)</f>
        <v>20276565</v>
      </c>
      <c r="X475" s="3"/>
      <c r="Y475" s="3">
        <f>IFERROR(VLOOKUP(B475,[10]Ap_CESANTIAS!$C$16:$M$112,11,0)+VLOOKUP(B475,[11]Ap_CESANTIAS!$C$16:$M$112,11,0),0)</f>
        <v>0</v>
      </c>
      <c r="Z475" s="3">
        <f>IFERROR(VLOOKUP(B475,[10]Ap_PENSION!$C$16:$M$112,11,0)+VLOOKUP(B475,[11]Ap_PENSION!$C$16:$M$112,11,0),0)</f>
        <v>0</v>
      </c>
      <c r="AA475" s="3">
        <f>IFERROR(VLOOKUP(B475,[10]Ap_SALUD!$C$16:$M$112,11,0)+VLOOKUP(B475,[11]Ap_SALUD!$C$16:$M$112,11,0),0)</f>
        <v>0</v>
      </c>
      <c r="AB475" s="3"/>
      <c r="AC475" s="36">
        <f t="shared" si="28"/>
        <v>20276565</v>
      </c>
      <c r="AD475" s="37">
        <f t="shared" si="31"/>
        <v>220493082</v>
      </c>
      <c r="AE475" s="144" t="e">
        <f>VLOOKUP(D475,[12]REPNCT004ReporteAuxiliarContabl!$V$21:$W$1157,2,0)</f>
        <v>#N/A</v>
      </c>
      <c r="AF475" s="167" t="e">
        <f t="shared" si="30"/>
        <v>#N/A</v>
      </c>
      <c r="AG475" s="144"/>
      <c r="AI475" s="144"/>
    </row>
    <row r="476" spans="1:35" x14ac:dyDescent="0.25">
      <c r="A476" s="38">
        <v>464</v>
      </c>
      <c r="B476" s="61"/>
      <c r="C476" s="143" t="str">
        <f>VLOOKUP(D476,[8]Hoja1!$A$2:$B$1115,2,0)</f>
        <v>19548</v>
      </c>
      <c r="D476" s="31">
        <v>891500856</v>
      </c>
      <c r="E476" s="31">
        <v>214819548</v>
      </c>
      <c r="F476" s="61" t="s">
        <v>666</v>
      </c>
      <c r="G476" s="33">
        <v>0</v>
      </c>
      <c r="H476" s="33">
        <v>0</v>
      </c>
      <c r="I476" s="3">
        <v>678598488</v>
      </c>
      <c r="J476" s="3">
        <v>772884883</v>
      </c>
      <c r="K476" s="3">
        <v>0</v>
      </c>
      <c r="L476" s="3"/>
      <c r="M476" s="3"/>
      <c r="N476" s="3"/>
      <c r="O476" s="3"/>
      <c r="P476" s="34">
        <f t="shared" si="29"/>
        <v>1451483371</v>
      </c>
      <c r="Q476" s="165">
        <v>979161340</v>
      </c>
      <c r="R476" s="3">
        <f>IFERROR(VLOOKUP(D476,[9]ServNOMINA!$F$16:$M$112,8,0),0)</f>
        <v>0</v>
      </c>
      <c r="S476" s="3">
        <f>IFERROR(VLOOKUP(D476,[9]ServOTROS!$F$16:$M$112,8,0),0)</f>
        <v>0</v>
      </c>
      <c r="T476" s="3">
        <f>IFERROR(VLOOKUP(D476,[9]CANCEL!$F$16:$M$48,8,0),0)</f>
        <v>0</v>
      </c>
      <c r="U476" s="3">
        <f>IFERROR(VLOOKUP(B476,[10]Aaf_PENSION!$C$16:$M$112,11,0)+VLOOKUP(B476,[11]Aaf_PENSION!$C$16:$M$112,11,0),0)</f>
        <v>0</v>
      </c>
      <c r="V476" s="3">
        <f>IFERROR(VLOOKUP(B476,[10]Aaf_SALUD!$C$16:$M$112,11,0)+VLOOKUP(B476,[11]Aaf_SALUD!$C$16:$M$112,11,0),0)</f>
        <v>0</v>
      </c>
      <c r="W476" s="3">
        <f>IFERROR(VLOOKUP(D476,[9]CALIDAD!$F$16:$M$1122,8,0),0)</f>
        <v>56549874</v>
      </c>
      <c r="X476" s="3"/>
      <c r="Y476" s="3">
        <f>IFERROR(VLOOKUP(B476,[10]Ap_CESANTIAS!$C$16:$M$112,11,0)+VLOOKUP(B476,[11]Ap_CESANTIAS!$C$16:$M$112,11,0),0)</f>
        <v>0</v>
      </c>
      <c r="Z476" s="3">
        <f>IFERROR(VLOOKUP(B476,[10]Ap_PENSION!$C$16:$M$112,11,0)+VLOOKUP(B476,[11]Ap_PENSION!$C$16:$M$112,11,0),0)</f>
        <v>0</v>
      </c>
      <c r="AA476" s="3">
        <f>IFERROR(VLOOKUP(B476,[10]Ap_SALUD!$C$16:$M$112,11,0)+VLOOKUP(B476,[11]Ap_SALUD!$C$16:$M$112,11,0),0)</f>
        <v>0</v>
      </c>
      <c r="AB476" s="3"/>
      <c r="AC476" s="36">
        <f t="shared" si="28"/>
        <v>56549874</v>
      </c>
      <c r="AD476" s="37">
        <f t="shared" si="31"/>
        <v>415772157</v>
      </c>
      <c r="AE476" s="144" t="e">
        <f>VLOOKUP(D476,[12]REPNCT004ReporteAuxiliarContabl!$V$21:$W$1157,2,0)</f>
        <v>#N/A</v>
      </c>
      <c r="AF476" s="167" t="e">
        <f t="shared" si="30"/>
        <v>#N/A</v>
      </c>
      <c r="AG476" s="144"/>
      <c r="AI476" s="144"/>
    </row>
    <row r="477" spans="1:35" x14ac:dyDescent="0.25">
      <c r="A477" s="29">
        <v>465</v>
      </c>
      <c r="B477" s="61"/>
      <c r="C477" s="143" t="str">
        <f>VLOOKUP(D477,[8]Hoja1!$A$2:$B$1115,2,0)</f>
        <v>19573</v>
      </c>
      <c r="D477" s="31">
        <v>891500580</v>
      </c>
      <c r="E477" s="31">
        <v>217319573</v>
      </c>
      <c r="F477" s="61" t="s">
        <v>667</v>
      </c>
      <c r="G477" s="33">
        <v>0</v>
      </c>
      <c r="H477" s="33">
        <v>0</v>
      </c>
      <c r="I477" s="3">
        <v>484977616</v>
      </c>
      <c r="J477" s="3">
        <v>536104720</v>
      </c>
      <c r="K477" s="3">
        <v>0</v>
      </c>
      <c r="L477" s="3"/>
      <c r="M477" s="3"/>
      <c r="N477" s="3"/>
      <c r="O477" s="3"/>
      <c r="P477" s="34">
        <f t="shared" si="29"/>
        <v>1021082336</v>
      </c>
      <c r="Q477" s="165">
        <v>738178725</v>
      </c>
      <c r="R477" s="3">
        <f>IFERROR(VLOOKUP(D477,[9]ServNOMINA!$F$16:$M$112,8,0),0)</f>
        <v>0</v>
      </c>
      <c r="S477" s="3">
        <f>IFERROR(VLOOKUP(D477,[9]ServOTROS!$F$16:$M$112,8,0),0)</f>
        <v>0</v>
      </c>
      <c r="T477" s="3">
        <f>IFERROR(VLOOKUP(D477,[9]CANCEL!$F$16:$M$48,8,0),0)</f>
        <v>0</v>
      </c>
      <c r="U477" s="3">
        <f>IFERROR(VLOOKUP(B477,[10]Aaf_PENSION!$C$16:$M$112,11,0)+VLOOKUP(B477,[11]Aaf_PENSION!$C$16:$M$112,11,0),0)</f>
        <v>0</v>
      </c>
      <c r="V477" s="3">
        <f>IFERROR(VLOOKUP(B477,[10]Aaf_SALUD!$C$16:$M$112,11,0)+VLOOKUP(B477,[11]Aaf_SALUD!$C$16:$M$112,11,0),0)</f>
        <v>0</v>
      </c>
      <c r="W477" s="3">
        <f>IFERROR(VLOOKUP(D477,[9]CALIDAD!$F$16:$M$1122,8,0),0)</f>
        <v>40414801</v>
      </c>
      <c r="X477" s="3"/>
      <c r="Y477" s="3">
        <f>IFERROR(VLOOKUP(B477,[10]Ap_CESANTIAS!$C$16:$M$112,11,0)+VLOOKUP(B477,[11]Ap_CESANTIAS!$C$16:$M$112,11,0),0)</f>
        <v>0</v>
      </c>
      <c r="Z477" s="3">
        <f>IFERROR(VLOOKUP(B477,[10]Ap_PENSION!$C$16:$M$112,11,0)+VLOOKUP(B477,[11]Ap_PENSION!$C$16:$M$112,11,0),0)</f>
        <v>0</v>
      </c>
      <c r="AA477" s="3">
        <f>IFERROR(VLOOKUP(B477,[10]Ap_SALUD!$C$16:$M$112,11,0)+VLOOKUP(B477,[11]Ap_SALUD!$C$16:$M$112,11,0),0)</f>
        <v>0</v>
      </c>
      <c r="AB477" s="3"/>
      <c r="AC477" s="36">
        <f t="shared" si="28"/>
        <v>40414801</v>
      </c>
      <c r="AD477" s="37">
        <f t="shared" si="31"/>
        <v>242488810</v>
      </c>
      <c r="AE477" s="144" t="e">
        <f>VLOOKUP(D477,[12]REPNCT004ReporteAuxiliarContabl!$V$21:$W$1157,2,0)</f>
        <v>#N/A</v>
      </c>
      <c r="AF477" s="167" t="e">
        <f t="shared" si="30"/>
        <v>#N/A</v>
      </c>
      <c r="AG477" s="144"/>
      <c r="AI477" s="144"/>
    </row>
    <row r="478" spans="1:35" x14ac:dyDescent="0.25">
      <c r="A478" s="38">
        <v>466</v>
      </c>
      <c r="B478" s="61"/>
      <c r="C478" s="143" t="str">
        <f>VLOOKUP(D478,[8]Hoja1!$A$2:$B$1115,2,0)</f>
        <v>19585</v>
      </c>
      <c r="D478" s="31">
        <v>891500721</v>
      </c>
      <c r="E478" s="31">
        <v>218519585</v>
      </c>
      <c r="F478" s="61" t="s">
        <v>668</v>
      </c>
      <c r="G478" s="33">
        <v>0</v>
      </c>
      <c r="H478" s="33">
        <v>0</v>
      </c>
      <c r="I478" s="3">
        <v>350704944</v>
      </c>
      <c r="J478" s="3">
        <v>322091503</v>
      </c>
      <c r="K478" s="3">
        <v>0</v>
      </c>
      <c r="L478" s="3"/>
      <c r="M478" s="3"/>
      <c r="N478" s="3"/>
      <c r="O478" s="3"/>
      <c r="P478" s="34">
        <f t="shared" si="29"/>
        <v>672796447</v>
      </c>
      <c r="Q478" s="165">
        <v>468218563</v>
      </c>
      <c r="R478" s="3">
        <f>IFERROR(VLOOKUP(D478,[9]ServNOMINA!$F$16:$M$112,8,0),0)</f>
        <v>0</v>
      </c>
      <c r="S478" s="3">
        <f>IFERROR(VLOOKUP(D478,[9]ServOTROS!$F$16:$M$112,8,0),0)</f>
        <v>0</v>
      </c>
      <c r="T478" s="3">
        <f>IFERROR(VLOOKUP(D478,[9]CANCEL!$F$16:$M$48,8,0),0)</f>
        <v>0</v>
      </c>
      <c r="U478" s="3">
        <f>IFERROR(VLOOKUP(B478,[10]Aaf_PENSION!$C$16:$M$112,11,0)+VLOOKUP(B478,[11]Aaf_PENSION!$C$16:$M$112,11,0),0)</f>
        <v>0</v>
      </c>
      <c r="V478" s="3">
        <f>IFERROR(VLOOKUP(B478,[10]Aaf_SALUD!$C$16:$M$112,11,0)+VLOOKUP(B478,[11]Aaf_SALUD!$C$16:$M$112,11,0),0)</f>
        <v>0</v>
      </c>
      <c r="W478" s="3">
        <f>IFERROR(VLOOKUP(D478,[9]CALIDAD!$F$16:$M$1122,8,0),0)</f>
        <v>29225412</v>
      </c>
      <c r="X478" s="3"/>
      <c r="Y478" s="3">
        <f>IFERROR(VLOOKUP(B478,[10]Ap_CESANTIAS!$C$16:$M$112,11,0)+VLOOKUP(B478,[11]Ap_CESANTIAS!$C$16:$M$112,11,0),0)</f>
        <v>0</v>
      </c>
      <c r="Z478" s="3">
        <f>IFERROR(VLOOKUP(B478,[10]Ap_PENSION!$C$16:$M$112,11,0)+VLOOKUP(B478,[11]Ap_PENSION!$C$16:$M$112,11,0),0)</f>
        <v>0</v>
      </c>
      <c r="AA478" s="3">
        <f>IFERROR(VLOOKUP(B478,[10]Ap_SALUD!$C$16:$M$112,11,0)+VLOOKUP(B478,[11]Ap_SALUD!$C$16:$M$112,11,0),0)</f>
        <v>0</v>
      </c>
      <c r="AB478" s="3"/>
      <c r="AC478" s="36">
        <f t="shared" si="28"/>
        <v>29225412</v>
      </c>
      <c r="AD478" s="37">
        <f t="shared" si="31"/>
        <v>175352472</v>
      </c>
      <c r="AE478" s="144" t="e">
        <f>VLOOKUP(D478,[12]REPNCT004ReporteAuxiliarContabl!$V$21:$W$1157,2,0)</f>
        <v>#N/A</v>
      </c>
      <c r="AF478" s="167" t="e">
        <f t="shared" si="30"/>
        <v>#N/A</v>
      </c>
      <c r="AG478" s="144"/>
      <c r="AI478" s="144"/>
    </row>
    <row r="479" spans="1:35" x14ac:dyDescent="0.25">
      <c r="A479" s="29">
        <v>467</v>
      </c>
      <c r="B479" s="61"/>
      <c r="C479" s="143" t="str">
        <f>VLOOKUP(D479,[8]Hoja1!$A$2:$B$1115,2,0)</f>
        <v>19622</v>
      </c>
      <c r="D479" s="31">
        <v>800095983</v>
      </c>
      <c r="E479" s="31">
        <v>212219622</v>
      </c>
      <c r="F479" s="61" t="s">
        <v>669</v>
      </c>
      <c r="G479" s="33">
        <v>0</v>
      </c>
      <c r="H479" s="33">
        <v>0</v>
      </c>
      <c r="I479" s="3">
        <v>128450944</v>
      </c>
      <c r="J479" s="3">
        <v>147773037</v>
      </c>
      <c r="K479" s="3">
        <v>0</v>
      </c>
      <c r="L479" s="3"/>
      <c r="M479" s="3"/>
      <c r="N479" s="3"/>
      <c r="O479" s="3"/>
      <c r="P479" s="34">
        <f t="shared" si="29"/>
        <v>276223981</v>
      </c>
      <c r="Q479" s="165">
        <v>201294262</v>
      </c>
      <c r="R479" s="3">
        <f>IFERROR(VLOOKUP(D479,[9]ServNOMINA!$F$16:$M$112,8,0),0)</f>
        <v>0</v>
      </c>
      <c r="S479" s="3">
        <f>IFERROR(VLOOKUP(D479,[9]ServOTROS!$F$16:$M$112,8,0),0)</f>
        <v>0</v>
      </c>
      <c r="T479" s="3">
        <f>IFERROR(VLOOKUP(D479,[9]CANCEL!$F$16:$M$48,8,0),0)</f>
        <v>0</v>
      </c>
      <c r="U479" s="3">
        <f>IFERROR(VLOOKUP(B479,[10]Aaf_PENSION!$C$16:$M$112,11,0)+VLOOKUP(B479,[11]Aaf_PENSION!$C$16:$M$112,11,0),0)</f>
        <v>0</v>
      </c>
      <c r="V479" s="3">
        <f>IFERROR(VLOOKUP(B479,[10]Aaf_SALUD!$C$16:$M$112,11,0)+VLOOKUP(B479,[11]Aaf_SALUD!$C$16:$M$112,11,0),0)</f>
        <v>0</v>
      </c>
      <c r="W479" s="3">
        <f>IFERROR(VLOOKUP(D479,[9]CALIDAD!$F$16:$M$1122,8,0),0)</f>
        <v>10704245</v>
      </c>
      <c r="X479" s="3"/>
      <c r="Y479" s="3">
        <f>IFERROR(VLOOKUP(B479,[10]Ap_CESANTIAS!$C$16:$M$112,11,0)+VLOOKUP(B479,[11]Ap_CESANTIAS!$C$16:$M$112,11,0),0)</f>
        <v>0</v>
      </c>
      <c r="Z479" s="3">
        <f>IFERROR(VLOOKUP(B479,[10]Ap_PENSION!$C$16:$M$112,11,0)+VLOOKUP(B479,[11]Ap_PENSION!$C$16:$M$112,11,0),0)</f>
        <v>0</v>
      </c>
      <c r="AA479" s="3">
        <f>IFERROR(VLOOKUP(B479,[10]Ap_SALUD!$C$16:$M$112,11,0)+VLOOKUP(B479,[11]Ap_SALUD!$C$16:$M$112,11,0),0)</f>
        <v>0</v>
      </c>
      <c r="AB479" s="3"/>
      <c r="AC479" s="36">
        <f t="shared" si="28"/>
        <v>10704245</v>
      </c>
      <c r="AD479" s="37">
        <f t="shared" si="31"/>
        <v>64225474</v>
      </c>
      <c r="AE479" s="144" t="e">
        <f>VLOOKUP(D479,[12]REPNCT004ReporteAuxiliarContabl!$V$21:$W$1157,2,0)</f>
        <v>#N/A</v>
      </c>
      <c r="AF479" s="167" t="e">
        <f t="shared" si="30"/>
        <v>#N/A</v>
      </c>
      <c r="AG479" s="144"/>
      <c r="AI479" s="144"/>
    </row>
    <row r="480" spans="1:35" x14ac:dyDescent="0.25">
      <c r="A480" s="38">
        <v>468</v>
      </c>
      <c r="B480" s="61"/>
      <c r="C480" s="143" t="str">
        <f>VLOOKUP(D480,[8]Hoja1!$A$2:$B$1115,2,0)</f>
        <v>19693</v>
      </c>
      <c r="D480" s="31">
        <v>891502482</v>
      </c>
      <c r="E480" s="31">
        <v>219319693</v>
      </c>
      <c r="F480" s="61" t="s">
        <v>670</v>
      </c>
      <c r="G480" s="33">
        <v>0</v>
      </c>
      <c r="H480" s="33">
        <v>0</v>
      </c>
      <c r="I480" s="3">
        <v>105966268</v>
      </c>
      <c r="J480" s="3">
        <v>131171127</v>
      </c>
      <c r="K480" s="3">
        <v>0</v>
      </c>
      <c r="L480" s="3"/>
      <c r="M480" s="3"/>
      <c r="N480" s="3"/>
      <c r="O480" s="3"/>
      <c r="P480" s="34">
        <f t="shared" si="29"/>
        <v>237137395</v>
      </c>
      <c r="Q480" s="165">
        <v>175323737</v>
      </c>
      <c r="R480" s="3">
        <f>IFERROR(VLOOKUP(D480,[9]ServNOMINA!$F$16:$M$112,8,0),0)</f>
        <v>0</v>
      </c>
      <c r="S480" s="3">
        <f>IFERROR(VLOOKUP(D480,[9]ServOTROS!$F$16:$M$112,8,0),0)</f>
        <v>0</v>
      </c>
      <c r="T480" s="3">
        <f>IFERROR(VLOOKUP(D480,[9]CANCEL!$F$16:$M$48,8,0),0)</f>
        <v>0</v>
      </c>
      <c r="U480" s="3">
        <f>IFERROR(VLOOKUP(B480,[10]Aaf_PENSION!$C$16:$M$112,11,0)+VLOOKUP(B480,[11]Aaf_PENSION!$C$16:$M$112,11,0),0)</f>
        <v>0</v>
      </c>
      <c r="V480" s="3">
        <f>IFERROR(VLOOKUP(B480,[10]Aaf_SALUD!$C$16:$M$112,11,0)+VLOOKUP(B480,[11]Aaf_SALUD!$C$16:$M$112,11,0),0)</f>
        <v>0</v>
      </c>
      <c r="W480" s="3">
        <f>IFERROR(VLOOKUP(D480,[9]CALIDAD!$F$16:$M$1122,8,0),0)</f>
        <v>8830522</v>
      </c>
      <c r="X480" s="3"/>
      <c r="Y480" s="3">
        <f>IFERROR(VLOOKUP(B480,[10]Ap_CESANTIAS!$C$16:$M$112,11,0)+VLOOKUP(B480,[11]Ap_CESANTIAS!$C$16:$M$112,11,0),0)</f>
        <v>0</v>
      </c>
      <c r="Z480" s="3">
        <f>IFERROR(VLOOKUP(B480,[10]Ap_PENSION!$C$16:$M$112,11,0)+VLOOKUP(B480,[11]Ap_PENSION!$C$16:$M$112,11,0),0)</f>
        <v>0</v>
      </c>
      <c r="AA480" s="3">
        <f>IFERROR(VLOOKUP(B480,[10]Ap_SALUD!$C$16:$M$112,11,0)+VLOOKUP(B480,[11]Ap_SALUD!$C$16:$M$112,11,0),0)</f>
        <v>0</v>
      </c>
      <c r="AB480" s="3"/>
      <c r="AC480" s="36">
        <f t="shared" si="28"/>
        <v>8830522</v>
      </c>
      <c r="AD480" s="37">
        <f t="shared" si="31"/>
        <v>52983136</v>
      </c>
      <c r="AE480" s="144" t="e">
        <f>VLOOKUP(D480,[12]REPNCT004ReporteAuxiliarContabl!$V$21:$W$1157,2,0)</f>
        <v>#N/A</v>
      </c>
      <c r="AF480" s="167" t="e">
        <f t="shared" si="30"/>
        <v>#N/A</v>
      </c>
      <c r="AG480" s="144"/>
      <c r="AI480" s="144"/>
    </row>
    <row r="481" spans="1:35" x14ac:dyDescent="0.25">
      <c r="A481" s="29">
        <v>469</v>
      </c>
      <c r="B481" s="61"/>
      <c r="C481" s="143" t="str">
        <f>VLOOKUP(D481,[8]Hoja1!$A$2:$B$1115,2,0)</f>
        <v>19698</v>
      </c>
      <c r="D481" s="31">
        <v>891500269</v>
      </c>
      <c r="E481" s="31">
        <v>219819698</v>
      </c>
      <c r="F481" s="61" t="s">
        <v>671</v>
      </c>
      <c r="G481" s="33">
        <v>0</v>
      </c>
      <c r="H481" s="33">
        <v>0</v>
      </c>
      <c r="I481" s="3">
        <v>1804478880</v>
      </c>
      <c r="J481" s="3">
        <v>1938572629</v>
      </c>
      <c r="K481" s="3">
        <v>0</v>
      </c>
      <c r="L481" s="3"/>
      <c r="M481" s="3"/>
      <c r="N481" s="3"/>
      <c r="O481" s="3"/>
      <c r="P481" s="34">
        <f t="shared" si="29"/>
        <v>3743051509</v>
      </c>
      <c r="Q481" s="165">
        <v>2690438829</v>
      </c>
      <c r="R481" s="3">
        <f>IFERROR(VLOOKUP(D481,[9]ServNOMINA!$F$16:$M$112,8,0),0)</f>
        <v>0</v>
      </c>
      <c r="S481" s="3">
        <f>IFERROR(VLOOKUP(D481,[9]ServOTROS!$F$16:$M$112,8,0),0)</f>
        <v>0</v>
      </c>
      <c r="T481" s="3">
        <f>IFERROR(VLOOKUP(D481,[9]CANCEL!$F$16:$M$48,8,0),0)</f>
        <v>0</v>
      </c>
      <c r="U481" s="3">
        <f>IFERROR(VLOOKUP(B481,[10]Aaf_PENSION!$C$16:$M$112,11,0)+VLOOKUP(B481,[11]Aaf_PENSION!$C$16:$M$112,11,0),0)</f>
        <v>0</v>
      </c>
      <c r="V481" s="3">
        <f>IFERROR(VLOOKUP(B481,[10]Aaf_SALUD!$C$16:$M$112,11,0)+VLOOKUP(B481,[11]Aaf_SALUD!$C$16:$M$112,11,0),0)</f>
        <v>0</v>
      </c>
      <c r="W481" s="3">
        <f>IFERROR(VLOOKUP(D481,[9]CALIDAD!$F$16:$M$1122,8,0),0)</f>
        <v>150373240</v>
      </c>
      <c r="X481" s="3"/>
      <c r="Y481" s="3">
        <f>IFERROR(VLOOKUP(B481,[10]Ap_CESANTIAS!$C$16:$M$112,11,0)+VLOOKUP(B481,[11]Ap_CESANTIAS!$C$16:$M$112,11,0),0)</f>
        <v>0</v>
      </c>
      <c r="Z481" s="3">
        <f>IFERROR(VLOOKUP(B481,[10]Ap_PENSION!$C$16:$M$112,11,0)+VLOOKUP(B481,[11]Ap_PENSION!$C$16:$M$112,11,0),0)</f>
        <v>0</v>
      </c>
      <c r="AA481" s="3">
        <f>IFERROR(VLOOKUP(B481,[10]Ap_SALUD!$C$16:$M$112,11,0)+VLOOKUP(B481,[11]Ap_SALUD!$C$16:$M$112,11,0),0)</f>
        <v>0</v>
      </c>
      <c r="AB481" s="3"/>
      <c r="AC481" s="36">
        <f t="shared" si="28"/>
        <v>150373240</v>
      </c>
      <c r="AD481" s="37">
        <f t="shared" si="31"/>
        <v>902239440</v>
      </c>
      <c r="AE481" s="144" t="e">
        <f>VLOOKUP(D481,[12]REPNCT004ReporteAuxiliarContabl!$V$21:$W$1157,2,0)</f>
        <v>#N/A</v>
      </c>
      <c r="AF481" s="167" t="e">
        <f t="shared" si="30"/>
        <v>#N/A</v>
      </c>
      <c r="AG481" s="144"/>
      <c r="AI481" s="144"/>
    </row>
    <row r="482" spans="1:35" x14ac:dyDescent="0.25">
      <c r="A482" s="38">
        <v>470</v>
      </c>
      <c r="B482" s="61"/>
      <c r="C482" s="143" t="str">
        <f>VLOOKUP(D482,[8]Hoja1!$A$2:$B$1115,2,0)</f>
        <v>19701</v>
      </c>
      <c r="D482" s="31">
        <v>800095984</v>
      </c>
      <c r="E482" s="31">
        <v>210119701</v>
      </c>
      <c r="F482" s="61" t="s">
        <v>477</v>
      </c>
      <c r="G482" s="33">
        <v>0</v>
      </c>
      <c r="H482" s="33">
        <v>0</v>
      </c>
      <c r="I482" s="3">
        <v>140601202</v>
      </c>
      <c r="J482" s="3">
        <v>126165946</v>
      </c>
      <c r="K482" s="3">
        <v>0</v>
      </c>
      <c r="L482" s="3"/>
      <c r="M482" s="3"/>
      <c r="N482" s="3"/>
      <c r="O482" s="3"/>
      <c r="P482" s="34">
        <f t="shared" si="29"/>
        <v>266767148</v>
      </c>
      <c r="Q482" s="165">
        <v>184749781</v>
      </c>
      <c r="R482" s="3">
        <f>IFERROR(VLOOKUP(D482,[9]ServNOMINA!$F$16:$M$112,8,0),0)</f>
        <v>0</v>
      </c>
      <c r="S482" s="3">
        <f>IFERROR(VLOOKUP(D482,[9]ServOTROS!$F$16:$M$112,8,0),0)</f>
        <v>0</v>
      </c>
      <c r="T482" s="3">
        <f>IFERROR(VLOOKUP(D482,[9]CANCEL!$F$16:$M$48,8,0),0)</f>
        <v>0</v>
      </c>
      <c r="U482" s="3">
        <f>IFERROR(VLOOKUP(B482,[10]Aaf_PENSION!$C$16:$M$112,11,0)+VLOOKUP(B482,[11]Aaf_PENSION!$C$16:$M$112,11,0),0)</f>
        <v>0</v>
      </c>
      <c r="V482" s="3">
        <f>IFERROR(VLOOKUP(B482,[10]Aaf_SALUD!$C$16:$M$112,11,0)+VLOOKUP(B482,[11]Aaf_SALUD!$C$16:$M$112,11,0),0)</f>
        <v>0</v>
      </c>
      <c r="W482" s="3">
        <f>IFERROR(VLOOKUP(D482,[9]CALIDAD!$F$16:$M$1122,8,0),0)</f>
        <v>11716767</v>
      </c>
      <c r="X482" s="3"/>
      <c r="Y482" s="3">
        <f>IFERROR(VLOOKUP(B482,[10]Ap_CESANTIAS!$C$16:$M$112,11,0)+VLOOKUP(B482,[11]Ap_CESANTIAS!$C$16:$M$112,11,0),0)</f>
        <v>0</v>
      </c>
      <c r="Z482" s="3">
        <f>IFERROR(VLOOKUP(B482,[10]Ap_PENSION!$C$16:$M$112,11,0)+VLOOKUP(B482,[11]Ap_PENSION!$C$16:$M$112,11,0),0)</f>
        <v>0</v>
      </c>
      <c r="AA482" s="3">
        <f>IFERROR(VLOOKUP(B482,[10]Ap_SALUD!$C$16:$M$112,11,0)+VLOOKUP(B482,[11]Ap_SALUD!$C$16:$M$112,11,0),0)</f>
        <v>0</v>
      </c>
      <c r="AB482" s="3"/>
      <c r="AC482" s="36">
        <f t="shared" si="28"/>
        <v>11716767</v>
      </c>
      <c r="AD482" s="37">
        <f t="shared" si="31"/>
        <v>70300600</v>
      </c>
      <c r="AE482" s="144" t="e">
        <f>VLOOKUP(D482,[12]REPNCT004ReporteAuxiliarContabl!$V$21:$W$1157,2,0)</f>
        <v>#N/A</v>
      </c>
      <c r="AF482" s="167" t="e">
        <f t="shared" si="30"/>
        <v>#N/A</v>
      </c>
      <c r="AG482" s="144"/>
      <c r="AI482" s="144"/>
    </row>
    <row r="483" spans="1:35" x14ac:dyDescent="0.25">
      <c r="A483" s="29">
        <v>471</v>
      </c>
      <c r="B483" s="61"/>
      <c r="C483" s="143" t="str">
        <f>VLOOKUP(D483,[8]Hoja1!$A$2:$B$1115,2,0)</f>
        <v>19743</v>
      </c>
      <c r="D483" s="31">
        <v>800095986</v>
      </c>
      <c r="E483" s="31">
        <v>214319743</v>
      </c>
      <c r="F483" s="61" t="s">
        <v>672</v>
      </c>
      <c r="G483" s="33">
        <v>0</v>
      </c>
      <c r="H483" s="33">
        <v>0</v>
      </c>
      <c r="I483" s="3">
        <v>618193512</v>
      </c>
      <c r="J483" s="3">
        <v>734608479</v>
      </c>
      <c r="K483" s="3">
        <v>0</v>
      </c>
      <c r="L483" s="3"/>
      <c r="M483" s="3"/>
      <c r="N483" s="3"/>
      <c r="O483" s="3"/>
      <c r="P483" s="34">
        <f t="shared" si="29"/>
        <v>1352801991</v>
      </c>
      <c r="Q483" s="165">
        <v>992189109</v>
      </c>
      <c r="R483" s="3">
        <f>IFERROR(VLOOKUP(D483,[9]ServNOMINA!$F$16:$M$112,8,0),0)</f>
        <v>0</v>
      </c>
      <c r="S483" s="3">
        <f>IFERROR(VLOOKUP(D483,[9]ServOTROS!$F$16:$M$112,8,0),0)</f>
        <v>0</v>
      </c>
      <c r="T483" s="3">
        <f>IFERROR(VLOOKUP(D483,[9]CANCEL!$F$16:$M$48,8,0),0)</f>
        <v>0</v>
      </c>
      <c r="U483" s="3">
        <f>IFERROR(VLOOKUP(B483,[10]Aaf_PENSION!$C$16:$M$112,11,0)+VLOOKUP(B483,[11]Aaf_PENSION!$C$16:$M$112,11,0),0)</f>
        <v>0</v>
      </c>
      <c r="V483" s="3">
        <f>IFERROR(VLOOKUP(B483,[10]Aaf_SALUD!$C$16:$M$112,11,0)+VLOOKUP(B483,[11]Aaf_SALUD!$C$16:$M$112,11,0),0)</f>
        <v>0</v>
      </c>
      <c r="W483" s="3">
        <f>IFERROR(VLOOKUP(D483,[9]CALIDAD!$F$16:$M$1122,8,0),0)</f>
        <v>51516126</v>
      </c>
      <c r="X483" s="3"/>
      <c r="Y483" s="3">
        <f>IFERROR(VLOOKUP(B483,[10]Ap_CESANTIAS!$C$16:$M$112,11,0)+VLOOKUP(B483,[11]Ap_CESANTIAS!$C$16:$M$112,11,0),0)</f>
        <v>0</v>
      </c>
      <c r="Z483" s="3">
        <f>IFERROR(VLOOKUP(B483,[10]Ap_PENSION!$C$16:$M$112,11,0)+VLOOKUP(B483,[11]Ap_PENSION!$C$16:$M$112,11,0),0)</f>
        <v>0</v>
      </c>
      <c r="AA483" s="3">
        <f>IFERROR(VLOOKUP(B483,[10]Ap_SALUD!$C$16:$M$112,11,0)+VLOOKUP(B483,[11]Ap_SALUD!$C$16:$M$112,11,0),0)</f>
        <v>0</v>
      </c>
      <c r="AB483" s="3"/>
      <c r="AC483" s="36">
        <f t="shared" si="28"/>
        <v>51516126</v>
      </c>
      <c r="AD483" s="37">
        <f t="shared" si="31"/>
        <v>309096756</v>
      </c>
      <c r="AE483" s="144" t="e">
        <f>VLOOKUP(D483,[12]REPNCT004ReporteAuxiliarContabl!$V$21:$W$1157,2,0)</f>
        <v>#N/A</v>
      </c>
      <c r="AF483" s="167" t="e">
        <f t="shared" si="30"/>
        <v>#N/A</v>
      </c>
      <c r="AG483" s="144"/>
      <c r="AI483" s="144"/>
    </row>
    <row r="484" spans="1:35" x14ac:dyDescent="0.25">
      <c r="A484" s="38">
        <v>472</v>
      </c>
      <c r="B484" s="61"/>
      <c r="C484" s="143" t="str">
        <f>VLOOKUP(D484,[8]Hoja1!$A$2:$B$1115,2,0)</f>
        <v>19760</v>
      </c>
      <c r="D484" s="31">
        <v>891501277</v>
      </c>
      <c r="E484" s="31">
        <v>216019760</v>
      </c>
      <c r="F484" s="61" t="s">
        <v>673</v>
      </c>
      <c r="G484" s="33">
        <v>0</v>
      </c>
      <c r="H484" s="33">
        <v>0</v>
      </c>
      <c r="I484" s="3">
        <v>121564712</v>
      </c>
      <c r="J484" s="3">
        <v>165108651</v>
      </c>
      <c r="K484" s="3">
        <v>0</v>
      </c>
      <c r="L484" s="3"/>
      <c r="M484" s="3"/>
      <c r="N484" s="3"/>
      <c r="O484" s="3"/>
      <c r="P484" s="34">
        <f t="shared" si="29"/>
        <v>286673363</v>
      </c>
      <c r="Q484" s="165">
        <v>215760616</v>
      </c>
      <c r="R484" s="3">
        <f>IFERROR(VLOOKUP(D484,[9]ServNOMINA!$F$16:$M$112,8,0),0)</f>
        <v>0</v>
      </c>
      <c r="S484" s="3">
        <f>IFERROR(VLOOKUP(D484,[9]ServOTROS!$F$16:$M$112,8,0),0)</f>
        <v>0</v>
      </c>
      <c r="T484" s="3">
        <f>IFERROR(VLOOKUP(D484,[9]CANCEL!$F$16:$M$48,8,0),0)</f>
        <v>0</v>
      </c>
      <c r="U484" s="3">
        <f>IFERROR(VLOOKUP(B484,[10]Aaf_PENSION!$C$16:$M$112,11,0)+VLOOKUP(B484,[11]Aaf_PENSION!$C$16:$M$112,11,0),0)</f>
        <v>0</v>
      </c>
      <c r="V484" s="3">
        <f>IFERROR(VLOOKUP(B484,[10]Aaf_SALUD!$C$16:$M$112,11,0)+VLOOKUP(B484,[11]Aaf_SALUD!$C$16:$M$112,11,0),0)</f>
        <v>0</v>
      </c>
      <c r="W484" s="3">
        <f>IFERROR(VLOOKUP(D484,[9]CALIDAD!$F$16:$M$1122,8,0),0)</f>
        <v>10130393</v>
      </c>
      <c r="X484" s="3"/>
      <c r="Y484" s="3">
        <f>IFERROR(VLOOKUP(B484,[10]Ap_CESANTIAS!$C$16:$M$112,11,0)+VLOOKUP(B484,[11]Ap_CESANTIAS!$C$16:$M$112,11,0),0)</f>
        <v>0</v>
      </c>
      <c r="Z484" s="3">
        <f>IFERROR(VLOOKUP(B484,[10]Ap_PENSION!$C$16:$M$112,11,0)+VLOOKUP(B484,[11]Ap_PENSION!$C$16:$M$112,11,0),0)</f>
        <v>0</v>
      </c>
      <c r="AA484" s="3">
        <f>IFERROR(VLOOKUP(B484,[10]Ap_SALUD!$C$16:$M$112,11,0)+VLOOKUP(B484,[11]Ap_SALUD!$C$16:$M$112,11,0),0)</f>
        <v>0</v>
      </c>
      <c r="AB484" s="3"/>
      <c r="AC484" s="36">
        <f t="shared" si="28"/>
        <v>10130393</v>
      </c>
      <c r="AD484" s="37">
        <f t="shared" si="31"/>
        <v>60782354</v>
      </c>
      <c r="AE484" s="144" t="e">
        <f>VLOOKUP(D484,[12]REPNCT004ReporteAuxiliarContabl!$V$21:$W$1157,2,0)</f>
        <v>#N/A</v>
      </c>
      <c r="AF484" s="167" t="e">
        <f t="shared" si="30"/>
        <v>#N/A</v>
      </c>
      <c r="AG484" s="144"/>
      <c r="AI484" s="144"/>
    </row>
    <row r="485" spans="1:35" x14ac:dyDescent="0.25">
      <c r="A485" s="29">
        <v>473</v>
      </c>
      <c r="B485" s="61"/>
      <c r="C485" s="143" t="str">
        <f>VLOOKUP(D485,[8]Hoja1!$A$2:$B$1115,2,0)</f>
        <v>19780</v>
      </c>
      <c r="D485" s="31">
        <v>800117687</v>
      </c>
      <c r="E485" s="31">
        <v>218019780</v>
      </c>
      <c r="F485" s="61" t="s">
        <v>674</v>
      </c>
      <c r="G485" s="33">
        <v>0</v>
      </c>
      <c r="H485" s="33">
        <v>0</v>
      </c>
      <c r="I485" s="3">
        <v>628886560</v>
      </c>
      <c r="J485" s="3">
        <v>634241568</v>
      </c>
      <c r="K485" s="3">
        <v>0</v>
      </c>
      <c r="L485" s="3"/>
      <c r="M485" s="3"/>
      <c r="N485" s="3"/>
      <c r="O485" s="3"/>
      <c r="P485" s="34">
        <f t="shared" si="29"/>
        <v>1263128128</v>
      </c>
      <c r="Q485" s="165">
        <v>896277633</v>
      </c>
      <c r="R485" s="3">
        <f>IFERROR(VLOOKUP(D485,[9]ServNOMINA!$F$16:$M$112,8,0),0)</f>
        <v>0</v>
      </c>
      <c r="S485" s="3">
        <f>IFERROR(VLOOKUP(D485,[9]ServOTROS!$F$16:$M$112,8,0),0)</f>
        <v>0</v>
      </c>
      <c r="T485" s="3">
        <f>IFERROR(VLOOKUP(D485,[9]CANCEL!$F$16:$M$48,8,0),0)</f>
        <v>0</v>
      </c>
      <c r="U485" s="3">
        <f>IFERROR(VLOOKUP(B485,[10]Aaf_PENSION!$C$16:$M$112,11,0)+VLOOKUP(B485,[11]Aaf_PENSION!$C$16:$M$112,11,0),0)</f>
        <v>0</v>
      </c>
      <c r="V485" s="3">
        <f>IFERROR(VLOOKUP(B485,[10]Aaf_SALUD!$C$16:$M$112,11,0)+VLOOKUP(B485,[11]Aaf_SALUD!$C$16:$M$112,11,0),0)</f>
        <v>0</v>
      </c>
      <c r="W485" s="3">
        <f>IFERROR(VLOOKUP(D485,[9]CALIDAD!$F$16:$M$1122,8,0),0)</f>
        <v>52407213</v>
      </c>
      <c r="X485" s="3"/>
      <c r="Y485" s="3">
        <f>IFERROR(VLOOKUP(B485,[10]Ap_CESANTIAS!$C$16:$M$112,11,0)+VLOOKUP(B485,[11]Ap_CESANTIAS!$C$16:$M$112,11,0),0)</f>
        <v>0</v>
      </c>
      <c r="Z485" s="3">
        <f>IFERROR(VLOOKUP(B485,[10]Ap_PENSION!$C$16:$M$112,11,0)+VLOOKUP(B485,[11]Ap_PENSION!$C$16:$M$112,11,0),0)</f>
        <v>0</v>
      </c>
      <c r="AA485" s="3">
        <f>IFERROR(VLOOKUP(B485,[10]Ap_SALUD!$C$16:$M$112,11,0)+VLOOKUP(B485,[11]Ap_SALUD!$C$16:$M$112,11,0),0)</f>
        <v>0</v>
      </c>
      <c r="AB485" s="3"/>
      <c r="AC485" s="36">
        <f t="shared" si="28"/>
        <v>52407213</v>
      </c>
      <c r="AD485" s="37">
        <f t="shared" si="31"/>
        <v>314443282</v>
      </c>
      <c r="AE485" s="144" t="e">
        <f>VLOOKUP(D485,[12]REPNCT004ReporteAuxiliarContabl!$V$21:$W$1157,2,0)</f>
        <v>#N/A</v>
      </c>
      <c r="AF485" s="167" t="e">
        <f t="shared" si="30"/>
        <v>#N/A</v>
      </c>
      <c r="AG485" s="144"/>
      <c r="AI485" s="144"/>
    </row>
    <row r="486" spans="1:35" x14ac:dyDescent="0.25">
      <c r="A486" s="38">
        <v>474</v>
      </c>
      <c r="B486" s="61"/>
      <c r="C486" s="143" t="str">
        <f>VLOOKUP(D486,[8]Hoja1!$A$2:$B$1115,2,0)</f>
        <v>19785</v>
      </c>
      <c r="D486" s="31">
        <v>817003440</v>
      </c>
      <c r="E486" s="31">
        <v>218519785</v>
      </c>
      <c r="F486" s="61" t="s">
        <v>675</v>
      </c>
      <c r="G486" s="33">
        <v>0</v>
      </c>
      <c r="H486" s="33">
        <v>0</v>
      </c>
      <c r="I486" s="3">
        <v>119004802</v>
      </c>
      <c r="J486" s="3">
        <v>104128350</v>
      </c>
      <c r="K486" s="3">
        <v>0</v>
      </c>
      <c r="L486" s="3"/>
      <c r="M486" s="3"/>
      <c r="N486" s="3"/>
      <c r="O486" s="3"/>
      <c r="P486" s="34">
        <f t="shared" si="29"/>
        <v>223133152</v>
      </c>
      <c r="Q486" s="165">
        <v>153713685</v>
      </c>
      <c r="R486" s="3">
        <f>IFERROR(VLOOKUP(D486,[9]ServNOMINA!$F$16:$M$112,8,0),0)</f>
        <v>0</v>
      </c>
      <c r="S486" s="3">
        <f>IFERROR(VLOOKUP(D486,[9]ServOTROS!$F$16:$M$112,8,0),0)</f>
        <v>0</v>
      </c>
      <c r="T486" s="3">
        <f>IFERROR(VLOOKUP(D486,[9]CANCEL!$F$16:$M$48,8,0),0)</f>
        <v>0</v>
      </c>
      <c r="U486" s="3">
        <f>IFERROR(VLOOKUP(B486,[10]Aaf_PENSION!$C$16:$M$112,11,0)+VLOOKUP(B486,[11]Aaf_PENSION!$C$16:$M$112,11,0),0)</f>
        <v>0</v>
      </c>
      <c r="V486" s="3">
        <f>IFERROR(VLOOKUP(B486,[10]Aaf_SALUD!$C$16:$M$112,11,0)+VLOOKUP(B486,[11]Aaf_SALUD!$C$16:$M$112,11,0),0)</f>
        <v>0</v>
      </c>
      <c r="W486" s="3">
        <f>IFERROR(VLOOKUP(D486,[9]CALIDAD!$F$16:$M$1122,8,0),0)</f>
        <v>9917067</v>
      </c>
      <c r="X486" s="3"/>
      <c r="Y486" s="3">
        <f>IFERROR(VLOOKUP(B486,[10]Ap_CESANTIAS!$C$16:$M$112,11,0)+VLOOKUP(B486,[11]Ap_CESANTIAS!$C$16:$M$112,11,0),0)</f>
        <v>0</v>
      </c>
      <c r="Z486" s="3">
        <f>IFERROR(VLOOKUP(B486,[10]Ap_PENSION!$C$16:$M$112,11,0)+VLOOKUP(B486,[11]Ap_PENSION!$C$16:$M$112,11,0),0)</f>
        <v>0</v>
      </c>
      <c r="AA486" s="3">
        <f>IFERROR(VLOOKUP(B486,[10]Ap_SALUD!$C$16:$M$112,11,0)+VLOOKUP(B486,[11]Ap_SALUD!$C$16:$M$112,11,0),0)</f>
        <v>0</v>
      </c>
      <c r="AB486" s="3"/>
      <c r="AC486" s="36">
        <f t="shared" si="28"/>
        <v>9917067</v>
      </c>
      <c r="AD486" s="37">
        <f t="shared" si="31"/>
        <v>59502400</v>
      </c>
      <c r="AE486" s="144" t="e">
        <f>VLOOKUP(D486,[12]REPNCT004ReporteAuxiliarContabl!$V$21:$W$1157,2,0)</f>
        <v>#N/A</v>
      </c>
      <c r="AF486" s="167" t="e">
        <f t="shared" si="30"/>
        <v>#N/A</v>
      </c>
      <c r="AG486" s="144"/>
      <c r="AI486" s="144"/>
    </row>
    <row r="487" spans="1:35" x14ac:dyDescent="0.25">
      <c r="A487" s="29">
        <v>475</v>
      </c>
      <c r="B487" s="61"/>
      <c r="C487" s="143" t="str">
        <f>VLOOKUP(D487,[8]Hoja1!$A$2:$B$1115,2,0)</f>
        <v>19807</v>
      </c>
      <c r="D487" s="31">
        <v>891500742</v>
      </c>
      <c r="E487" s="31">
        <v>210719807</v>
      </c>
      <c r="F487" s="61" t="s">
        <v>676</v>
      </c>
      <c r="G487" s="33">
        <v>0</v>
      </c>
      <c r="H487" s="33">
        <v>0</v>
      </c>
      <c r="I487" s="3">
        <v>533273520</v>
      </c>
      <c r="J487" s="3">
        <v>590702657</v>
      </c>
      <c r="K487" s="3">
        <v>0</v>
      </c>
      <c r="L487" s="3"/>
      <c r="M487" s="3"/>
      <c r="N487" s="3"/>
      <c r="O487" s="3"/>
      <c r="P487" s="34">
        <f t="shared" si="29"/>
        <v>1123976177</v>
      </c>
      <c r="Q487" s="165">
        <v>812899957</v>
      </c>
      <c r="R487" s="3">
        <f>IFERROR(VLOOKUP(D487,[9]ServNOMINA!$F$16:$M$112,8,0),0)</f>
        <v>0</v>
      </c>
      <c r="S487" s="3">
        <f>IFERROR(VLOOKUP(D487,[9]ServOTROS!$F$16:$M$112,8,0),0)</f>
        <v>0</v>
      </c>
      <c r="T487" s="3">
        <f>IFERROR(VLOOKUP(D487,[9]CANCEL!$F$16:$M$48,8,0),0)</f>
        <v>0</v>
      </c>
      <c r="U487" s="3">
        <f>IFERROR(VLOOKUP(B487,[10]Aaf_PENSION!$C$16:$M$112,11,0)+VLOOKUP(B487,[11]Aaf_PENSION!$C$16:$M$112,11,0),0)</f>
        <v>0</v>
      </c>
      <c r="V487" s="3">
        <f>IFERROR(VLOOKUP(B487,[10]Aaf_SALUD!$C$16:$M$112,11,0)+VLOOKUP(B487,[11]Aaf_SALUD!$C$16:$M$112,11,0),0)</f>
        <v>0</v>
      </c>
      <c r="W487" s="3">
        <f>IFERROR(VLOOKUP(D487,[9]CALIDAD!$F$16:$M$1122,8,0),0)</f>
        <v>44439460</v>
      </c>
      <c r="X487" s="3"/>
      <c r="Y487" s="3">
        <f>IFERROR(VLOOKUP(B487,[10]Ap_CESANTIAS!$C$16:$M$112,11,0)+VLOOKUP(B487,[11]Ap_CESANTIAS!$C$16:$M$112,11,0),0)</f>
        <v>0</v>
      </c>
      <c r="Z487" s="3">
        <f>IFERROR(VLOOKUP(B487,[10]Ap_PENSION!$C$16:$M$112,11,0)+VLOOKUP(B487,[11]Ap_PENSION!$C$16:$M$112,11,0),0)</f>
        <v>0</v>
      </c>
      <c r="AA487" s="3">
        <f>IFERROR(VLOOKUP(B487,[10]Ap_SALUD!$C$16:$M$112,11,0)+VLOOKUP(B487,[11]Ap_SALUD!$C$16:$M$112,11,0),0)</f>
        <v>0</v>
      </c>
      <c r="AB487" s="3"/>
      <c r="AC487" s="36">
        <f t="shared" si="28"/>
        <v>44439460</v>
      </c>
      <c r="AD487" s="37">
        <f t="shared" si="31"/>
        <v>266636760</v>
      </c>
      <c r="AE487" s="144" t="e">
        <f>VLOOKUP(D487,[12]REPNCT004ReporteAuxiliarContabl!$V$21:$W$1157,2,0)</f>
        <v>#N/A</v>
      </c>
      <c r="AF487" s="167" t="e">
        <f t="shared" si="30"/>
        <v>#N/A</v>
      </c>
      <c r="AG487" s="144"/>
      <c r="AI487" s="144"/>
    </row>
    <row r="488" spans="1:35" x14ac:dyDescent="0.25">
      <c r="A488" s="38">
        <v>476</v>
      </c>
      <c r="B488" s="61"/>
      <c r="C488" s="143" t="str">
        <f>VLOOKUP(D488,[8]Hoja1!$A$2:$B$1115,2,0)</f>
        <v>19809</v>
      </c>
      <c r="D488" s="31">
        <v>800051167</v>
      </c>
      <c r="E488" s="31">
        <v>210919809</v>
      </c>
      <c r="F488" s="61" t="s">
        <v>677</v>
      </c>
      <c r="G488" s="33">
        <v>0</v>
      </c>
      <c r="H488" s="33">
        <v>0</v>
      </c>
      <c r="I488" s="3">
        <v>1623170304</v>
      </c>
      <c r="J488" s="3">
        <v>843118692</v>
      </c>
      <c r="K488" s="3">
        <v>0</v>
      </c>
      <c r="L488" s="3"/>
      <c r="M488" s="3"/>
      <c r="N488" s="3"/>
      <c r="O488" s="3"/>
      <c r="P488" s="34">
        <f t="shared" si="29"/>
        <v>2466288996</v>
      </c>
      <c r="Q488" s="165">
        <v>1445430938</v>
      </c>
      <c r="R488" s="3">
        <f>IFERROR(VLOOKUP(D488,[9]ServNOMINA!$F$16:$M$112,8,0),0)</f>
        <v>0</v>
      </c>
      <c r="S488" s="3">
        <f>IFERROR(VLOOKUP(D488,[9]ServOTROS!$F$16:$M$112,8,0),0)</f>
        <v>0</v>
      </c>
      <c r="T488" s="3">
        <f>IFERROR(VLOOKUP(D488,[9]CANCEL!$F$16:$M$48,8,0),0)</f>
        <v>0</v>
      </c>
      <c r="U488" s="3">
        <f>IFERROR(VLOOKUP(B488,[10]Aaf_PENSION!$C$16:$M$112,11,0)+VLOOKUP(B488,[11]Aaf_PENSION!$C$16:$M$112,11,0),0)</f>
        <v>0</v>
      </c>
      <c r="V488" s="3">
        <f>IFERROR(VLOOKUP(B488,[10]Aaf_SALUD!$C$16:$M$112,11,0)+VLOOKUP(B488,[11]Aaf_SALUD!$C$16:$M$112,11,0),0)</f>
        <v>0</v>
      </c>
      <c r="W488" s="3">
        <f>IFERROR(VLOOKUP(D488,[9]CALIDAD!$F$16:$M$1122,8,0),0)</f>
        <v>135264192</v>
      </c>
      <c r="X488" s="3"/>
      <c r="Y488" s="3">
        <f>IFERROR(VLOOKUP(B488,[10]Ap_CESANTIAS!$C$16:$M$112,11,0)+VLOOKUP(B488,[11]Ap_CESANTIAS!$C$16:$M$112,11,0),0)</f>
        <v>0</v>
      </c>
      <c r="Z488" s="3">
        <f>IFERROR(VLOOKUP(B488,[10]Ap_PENSION!$C$16:$M$112,11,0)+VLOOKUP(B488,[11]Ap_PENSION!$C$16:$M$112,11,0),0)</f>
        <v>0</v>
      </c>
      <c r="AA488" s="3">
        <f>IFERROR(VLOOKUP(B488,[10]Ap_SALUD!$C$16:$M$112,11,0)+VLOOKUP(B488,[11]Ap_SALUD!$C$16:$M$112,11,0),0)</f>
        <v>0</v>
      </c>
      <c r="AB488" s="3"/>
      <c r="AC488" s="36">
        <f t="shared" si="28"/>
        <v>135264192</v>
      </c>
      <c r="AD488" s="37">
        <f t="shared" si="31"/>
        <v>885593866</v>
      </c>
      <c r="AE488" s="144" t="e">
        <f>VLOOKUP(D488,[12]REPNCT004ReporteAuxiliarContabl!$V$21:$W$1157,2,0)</f>
        <v>#N/A</v>
      </c>
      <c r="AF488" s="167" t="e">
        <f t="shared" si="30"/>
        <v>#N/A</v>
      </c>
      <c r="AG488" s="144"/>
      <c r="AI488" s="144"/>
    </row>
    <row r="489" spans="1:35" x14ac:dyDescent="0.25">
      <c r="A489" s="29">
        <v>477</v>
      </c>
      <c r="B489" s="61"/>
      <c r="C489" s="143" t="str">
        <f>VLOOKUP(D489,[8]Hoja1!$A$2:$B$1115,2,0)</f>
        <v>19821</v>
      </c>
      <c r="D489" s="31">
        <v>891500887</v>
      </c>
      <c r="E489" s="31">
        <v>212119821</v>
      </c>
      <c r="F489" s="61" t="s">
        <v>678</v>
      </c>
      <c r="G489" s="33">
        <v>0</v>
      </c>
      <c r="H489" s="33">
        <v>0</v>
      </c>
      <c r="I489" s="3">
        <v>813257728</v>
      </c>
      <c r="J489" s="3">
        <v>800951172</v>
      </c>
      <c r="K489" s="3">
        <v>0</v>
      </c>
      <c r="L489" s="3"/>
      <c r="M489" s="3"/>
      <c r="N489" s="3"/>
      <c r="O489" s="3"/>
      <c r="P489" s="34">
        <f t="shared" si="29"/>
        <v>1614208900</v>
      </c>
      <c r="Q489" s="165">
        <v>1005183471</v>
      </c>
      <c r="R489" s="3">
        <f>IFERROR(VLOOKUP(D489,[9]ServNOMINA!$F$16:$M$112,8,0),0)</f>
        <v>0</v>
      </c>
      <c r="S489" s="3">
        <f>IFERROR(VLOOKUP(D489,[9]ServOTROS!$F$16:$M$112,8,0),0)</f>
        <v>0</v>
      </c>
      <c r="T489" s="3">
        <f>IFERROR(VLOOKUP(D489,[9]CANCEL!$F$16:$M$48,8,0),0)</f>
        <v>0</v>
      </c>
      <c r="U489" s="3">
        <f>IFERROR(VLOOKUP(B489,[10]Aaf_PENSION!$C$16:$M$112,11,0)+VLOOKUP(B489,[11]Aaf_PENSION!$C$16:$M$112,11,0),0)</f>
        <v>0</v>
      </c>
      <c r="V489" s="3">
        <f>IFERROR(VLOOKUP(B489,[10]Aaf_SALUD!$C$16:$M$112,11,0)+VLOOKUP(B489,[11]Aaf_SALUD!$C$16:$M$112,11,0),0)</f>
        <v>0</v>
      </c>
      <c r="W489" s="3">
        <f>IFERROR(VLOOKUP(D489,[9]CALIDAD!$F$16:$M$1122,8,0),0)</f>
        <v>67771477</v>
      </c>
      <c r="X489" s="3"/>
      <c r="Y489" s="3">
        <f>IFERROR(VLOOKUP(B489,[10]Ap_CESANTIAS!$C$16:$M$112,11,0)+VLOOKUP(B489,[11]Ap_CESANTIAS!$C$16:$M$112,11,0),0)</f>
        <v>0</v>
      </c>
      <c r="Z489" s="3">
        <f>IFERROR(VLOOKUP(B489,[10]Ap_PENSION!$C$16:$M$112,11,0)+VLOOKUP(B489,[11]Ap_PENSION!$C$16:$M$112,11,0),0)</f>
        <v>0</v>
      </c>
      <c r="AA489" s="3">
        <f>IFERROR(VLOOKUP(B489,[10]Ap_SALUD!$C$16:$M$112,11,0)+VLOOKUP(B489,[11]Ap_SALUD!$C$16:$M$112,11,0),0)</f>
        <v>0</v>
      </c>
      <c r="AB489" s="3"/>
      <c r="AC489" s="36">
        <f t="shared" si="28"/>
        <v>67771477</v>
      </c>
      <c r="AD489" s="37">
        <f t="shared" si="31"/>
        <v>541253952</v>
      </c>
      <c r="AE489" s="144" t="e">
        <f>VLOOKUP(D489,[12]REPNCT004ReporteAuxiliarContabl!$V$21:$W$1157,2,0)</f>
        <v>#N/A</v>
      </c>
      <c r="AF489" s="167" t="e">
        <f t="shared" si="30"/>
        <v>#N/A</v>
      </c>
      <c r="AG489" s="144"/>
      <c r="AI489" s="144"/>
    </row>
    <row r="490" spans="1:35" x14ac:dyDescent="0.25">
      <c r="A490" s="38">
        <v>478</v>
      </c>
      <c r="B490" s="61"/>
      <c r="C490" s="143" t="str">
        <f>VLOOKUP(D490,[8]Hoja1!$A$2:$B$1115,2,0)</f>
        <v>19824</v>
      </c>
      <c r="D490" s="31">
        <v>800031874</v>
      </c>
      <c r="E490" s="31">
        <v>212419824</v>
      </c>
      <c r="F490" s="61" t="s">
        <v>679</v>
      </c>
      <c r="G490" s="33">
        <v>0</v>
      </c>
      <c r="H490" s="33">
        <v>0</v>
      </c>
      <c r="I490" s="3">
        <v>509226248</v>
      </c>
      <c r="J490" s="3">
        <v>499501108</v>
      </c>
      <c r="K490" s="3">
        <v>0</v>
      </c>
      <c r="L490" s="3"/>
      <c r="M490" s="3"/>
      <c r="N490" s="3"/>
      <c r="O490" s="3"/>
      <c r="P490" s="34">
        <f t="shared" si="29"/>
        <v>1008727356</v>
      </c>
      <c r="Q490" s="165">
        <v>711678713</v>
      </c>
      <c r="R490" s="3">
        <f>IFERROR(VLOOKUP(D490,[9]ServNOMINA!$F$16:$M$112,8,0),0)</f>
        <v>0</v>
      </c>
      <c r="S490" s="3">
        <f>IFERROR(VLOOKUP(D490,[9]ServOTROS!$F$16:$M$112,8,0),0)</f>
        <v>0</v>
      </c>
      <c r="T490" s="3">
        <f>IFERROR(VLOOKUP(D490,[9]CANCEL!$F$16:$M$48,8,0),0)</f>
        <v>0</v>
      </c>
      <c r="U490" s="3">
        <f>IFERROR(VLOOKUP(B490,[10]Aaf_PENSION!$C$16:$M$112,11,0)+VLOOKUP(B490,[11]Aaf_PENSION!$C$16:$M$112,11,0),0)</f>
        <v>0</v>
      </c>
      <c r="V490" s="3">
        <f>IFERROR(VLOOKUP(B490,[10]Aaf_SALUD!$C$16:$M$112,11,0)+VLOOKUP(B490,[11]Aaf_SALUD!$C$16:$M$112,11,0),0)</f>
        <v>0</v>
      </c>
      <c r="W490" s="3">
        <f>IFERROR(VLOOKUP(D490,[9]CALIDAD!$F$16:$M$1122,8,0),0)</f>
        <v>42435521</v>
      </c>
      <c r="X490" s="3"/>
      <c r="Y490" s="3">
        <f>IFERROR(VLOOKUP(B490,[10]Ap_CESANTIAS!$C$16:$M$112,11,0)+VLOOKUP(B490,[11]Ap_CESANTIAS!$C$16:$M$112,11,0),0)</f>
        <v>0</v>
      </c>
      <c r="Z490" s="3">
        <f>IFERROR(VLOOKUP(B490,[10]Ap_PENSION!$C$16:$M$112,11,0)+VLOOKUP(B490,[11]Ap_PENSION!$C$16:$M$112,11,0),0)</f>
        <v>0</v>
      </c>
      <c r="AA490" s="3">
        <f>IFERROR(VLOOKUP(B490,[10]Ap_SALUD!$C$16:$M$112,11,0)+VLOOKUP(B490,[11]Ap_SALUD!$C$16:$M$112,11,0),0)</f>
        <v>0</v>
      </c>
      <c r="AB490" s="3"/>
      <c r="AC490" s="36">
        <f t="shared" si="28"/>
        <v>42435521</v>
      </c>
      <c r="AD490" s="37">
        <f t="shared" si="31"/>
        <v>254613122</v>
      </c>
      <c r="AE490" s="144" t="e">
        <f>VLOOKUP(D490,[12]REPNCT004ReporteAuxiliarContabl!$V$21:$W$1157,2,0)</f>
        <v>#N/A</v>
      </c>
      <c r="AF490" s="167" t="e">
        <f t="shared" si="30"/>
        <v>#N/A</v>
      </c>
      <c r="AG490" s="144"/>
      <c r="AI490" s="144"/>
    </row>
    <row r="491" spans="1:35" x14ac:dyDescent="0.25">
      <c r="A491" s="29">
        <v>479</v>
      </c>
      <c r="B491" s="61"/>
      <c r="C491" s="143" t="str">
        <f>VLOOKUP(D491,[8]Hoja1!$A$2:$B$1115,2,0)</f>
        <v>19845</v>
      </c>
      <c r="D491" s="31">
        <v>817002675</v>
      </c>
      <c r="E491" s="31">
        <v>214519845</v>
      </c>
      <c r="F491" s="61" t="s">
        <v>680</v>
      </c>
      <c r="G491" s="33">
        <v>0</v>
      </c>
      <c r="H491" s="33">
        <v>0</v>
      </c>
      <c r="I491" s="3">
        <v>257290060</v>
      </c>
      <c r="J491" s="3">
        <v>273610442</v>
      </c>
      <c r="K491" s="3">
        <v>0</v>
      </c>
      <c r="L491" s="3"/>
      <c r="M491" s="3"/>
      <c r="N491" s="3"/>
      <c r="O491" s="3"/>
      <c r="P491" s="34">
        <f t="shared" si="29"/>
        <v>530900502</v>
      </c>
      <c r="Q491" s="165">
        <v>380814632</v>
      </c>
      <c r="R491" s="3">
        <f>IFERROR(VLOOKUP(D491,[9]ServNOMINA!$F$16:$M$112,8,0),0)</f>
        <v>0</v>
      </c>
      <c r="S491" s="3">
        <f>IFERROR(VLOOKUP(D491,[9]ServOTROS!$F$16:$M$112,8,0),0)</f>
        <v>0</v>
      </c>
      <c r="T491" s="3">
        <f>IFERROR(VLOOKUP(D491,[9]CANCEL!$F$16:$M$48,8,0),0)</f>
        <v>0</v>
      </c>
      <c r="U491" s="3">
        <f>IFERROR(VLOOKUP(B491,[10]Aaf_PENSION!$C$16:$M$112,11,0)+VLOOKUP(B491,[11]Aaf_PENSION!$C$16:$M$112,11,0),0)</f>
        <v>0</v>
      </c>
      <c r="V491" s="3">
        <f>IFERROR(VLOOKUP(B491,[10]Aaf_SALUD!$C$16:$M$112,11,0)+VLOOKUP(B491,[11]Aaf_SALUD!$C$16:$M$112,11,0),0)</f>
        <v>0</v>
      </c>
      <c r="W491" s="3">
        <f>IFERROR(VLOOKUP(D491,[9]CALIDAD!$F$16:$M$1122,8,0),0)</f>
        <v>21440838</v>
      </c>
      <c r="X491" s="3"/>
      <c r="Y491" s="3">
        <f>IFERROR(VLOOKUP(B491,[10]Ap_CESANTIAS!$C$16:$M$112,11,0)+VLOOKUP(B491,[11]Ap_CESANTIAS!$C$16:$M$112,11,0),0)</f>
        <v>0</v>
      </c>
      <c r="Z491" s="3">
        <f>IFERROR(VLOOKUP(B491,[10]Ap_PENSION!$C$16:$M$112,11,0)+VLOOKUP(B491,[11]Ap_PENSION!$C$16:$M$112,11,0),0)</f>
        <v>0</v>
      </c>
      <c r="AA491" s="3">
        <f>IFERROR(VLOOKUP(B491,[10]Ap_SALUD!$C$16:$M$112,11,0)+VLOOKUP(B491,[11]Ap_SALUD!$C$16:$M$112,11,0),0)</f>
        <v>0</v>
      </c>
      <c r="AB491" s="3"/>
      <c r="AC491" s="36">
        <f t="shared" si="28"/>
        <v>21440838</v>
      </c>
      <c r="AD491" s="37">
        <f t="shared" si="31"/>
        <v>128645032</v>
      </c>
      <c r="AE491" s="144" t="e">
        <f>VLOOKUP(D491,[12]REPNCT004ReporteAuxiliarContabl!$V$21:$W$1157,2,0)</f>
        <v>#N/A</v>
      </c>
      <c r="AF491" s="167" t="e">
        <f t="shared" si="30"/>
        <v>#N/A</v>
      </c>
      <c r="AG491" s="144"/>
      <c r="AI491" s="144"/>
    </row>
    <row r="492" spans="1:35" x14ac:dyDescent="0.25">
      <c r="A492" s="38">
        <v>480</v>
      </c>
      <c r="B492" s="61"/>
      <c r="C492" s="143" t="str">
        <f>VLOOKUP(D492,[8]Hoja1!$A$2:$B$1115,2,0)</f>
        <v>20011</v>
      </c>
      <c r="D492" s="31">
        <v>800096561</v>
      </c>
      <c r="E492" s="31">
        <v>211120011</v>
      </c>
      <c r="F492" s="61" t="s">
        <v>681</v>
      </c>
      <c r="G492" s="33">
        <v>0</v>
      </c>
      <c r="H492" s="33">
        <v>0</v>
      </c>
      <c r="I492" s="3">
        <v>1878292032</v>
      </c>
      <c r="J492" s="3">
        <v>1858787027</v>
      </c>
      <c r="K492" s="3">
        <v>0</v>
      </c>
      <c r="L492" s="3"/>
      <c r="M492" s="3"/>
      <c r="N492" s="3"/>
      <c r="O492" s="3"/>
      <c r="P492" s="34">
        <f t="shared" si="29"/>
        <v>3737079059</v>
      </c>
      <c r="Q492" s="165">
        <v>2641408707</v>
      </c>
      <c r="R492" s="3">
        <f>IFERROR(VLOOKUP(D492,[9]ServNOMINA!$F$16:$M$112,8,0),0)</f>
        <v>0</v>
      </c>
      <c r="S492" s="3">
        <f>IFERROR(VLOOKUP(D492,[9]ServOTROS!$F$16:$M$112,8,0),0)</f>
        <v>0</v>
      </c>
      <c r="T492" s="3">
        <f>IFERROR(VLOOKUP(D492,[9]CANCEL!$F$16:$M$48,8,0),0)</f>
        <v>0</v>
      </c>
      <c r="U492" s="3">
        <f>IFERROR(VLOOKUP(B492,[10]Aaf_PENSION!$C$16:$M$112,11,0)+VLOOKUP(B492,[11]Aaf_PENSION!$C$16:$M$112,11,0),0)</f>
        <v>0</v>
      </c>
      <c r="V492" s="3">
        <f>IFERROR(VLOOKUP(B492,[10]Aaf_SALUD!$C$16:$M$112,11,0)+VLOOKUP(B492,[11]Aaf_SALUD!$C$16:$M$112,11,0),0)</f>
        <v>0</v>
      </c>
      <c r="W492" s="3">
        <f>IFERROR(VLOOKUP(D492,[9]CALIDAD!$F$16:$M$1122,8,0),0)</f>
        <v>156524336</v>
      </c>
      <c r="X492" s="3"/>
      <c r="Y492" s="3">
        <f>IFERROR(VLOOKUP(B492,[10]Ap_CESANTIAS!$C$16:$M$112,11,0)+VLOOKUP(B492,[11]Ap_CESANTIAS!$C$16:$M$112,11,0),0)</f>
        <v>0</v>
      </c>
      <c r="Z492" s="3">
        <f>IFERROR(VLOOKUP(B492,[10]Ap_PENSION!$C$16:$M$112,11,0)+VLOOKUP(B492,[11]Ap_PENSION!$C$16:$M$112,11,0),0)</f>
        <v>0</v>
      </c>
      <c r="AA492" s="3">
        <f>IFERROR(VLOOKUP(B492,[10]Ap_SALUD!$C$16:$M$112,11,0)+VLOOKUP(B492,[11]Ap_SALUD!$C$16:$M$112,11,0),0)</f>
        <v>0</v>
      </c>
      <c r="AB492" s="3"/>
      <c r="AC492" s="36">
        <f t="shared" si="28"/>
        <v>156524336</v>
      </c>
      <c r="AD492" s="37">
        <f t="shared" si="31"/>
        <v>939146016</v>
      </c>
      <c r="AE492" s="144" t="e">
        <f>VLOOKUP(D492,[12]REPNCT004ReporteAuxiliarContabl!$V$21:$W$1157,2,0)</f>
        <v>#N/A</v>
      </c>
      <c r="AF492" s="167" t="e">
        <f t="shared" si="30"/>
        <v>#N/A</v>
      </c>
      <c r="AG492" s="144"/>
      <c r="AI492" s="144"/>
    </row>
    <row r="493" spans="1:35" x14ac:dyDescent="0.25">
      <c r="A493" s="29">
        <v>481</v>
      </c>
      <c r="B493" s="61"/>
      <c r="C493" s="143" t="str">
        <f>VLOOKUP(D493,[8]Hoja1!$A$2:$B$1115,2,0)</f>
        <v>20013</v>
      </c>
      <c r="D493" s="31">
        <v>800096558</v>
      </c>
      <c r="E493" s="31">
        <v>211320013</v>
      </c>
      <c r="F493" s="61" t="s">
        <v>682</v>
      </c>
      <c r="G493" s="33">
        <v>0</v>
      </c>
      <c r="H493" s="33">
        <v>0</v>
      </c>
      <c r="I493" s="3">
        <v>2142663520</v>
      </c>
      <c r="J493" s="3">
        <v>1837790133</v>
      </c>
      <c r="K493" s="3">
        <v>0</v>
      </c>
      <c r="L493" s="3"/>
      <c r="M493" s="3"/>
      <c r="N493" s="46"/>
      <c r="O493" s="46"/>
      <c r="P493" s="34">
        <f t="shared" si="29"/>
        <v>3980453653</v>
      </c>
      <c r="Q493" s="165">
        <v>2524207586</v>
      </c>
      <c r="R493" s="3">
        <f>IFERROR(VLOOKUP(D493,[9]ServNOMINA!$F$16:$M$112,8,0),0)</f>
        <v>0</v>
      </c>
      <c r="S493" s="3">
        <f>IFERROR(VLOOKUP(D493,[9]ServOTROS!$F$16:$M$112,8,0),0)</f>
        <v>0</v>
      </c>
      <c r="T493" s="3">
        <f>IFERROR(VLOOKUP(D493,[9]CANCEL!$F$16:$M$48,8,0),0)</f>
        <v>0</v>
      </c>
      <c r="U493" s="3">
        <f>IFERROR(VLOOKUP(B493,[10]Aaf_PENSION!$C$16:$M$112,11,0)+VLOOKUP(B493,[11]Aaf_PENSION!$C$16:$M$112,11,0),0)</f>
        <v>0</v>
      </c>
      <c r="V493" s="3">
        <f>IFERROR(VLOOKUP(B493,[10]Aaf_SALUD!$C$16:$M$112,11,0)+VLOOKUP(B493,[11]Aaf_SALUD!$C$16:$M$112,11,0),0)</f>
        <v>0</v>
      </c>
      <c r="W493" s="3">
        <f>IFERROR(VLOOKUP(D493,[9]CALIDAD!$F$16:$M$1122,8,0),0)</f>
        <v>178555293</v>
      </c>
      <c r="X493" s="3"/>
      <c r="Y493" s="3">
        <f>IFERROR(VLOOKUP(B493,[10]Ap_CESANTIAS!$C$16:$M$112,11,0)+VLOOKUP(B493,[11]Ap_CESANTIAS!$C$16:$M$112,11,0),0)</f>
        <v>0</v>
      </c>
      <c r="Z493" s="3">
        <f>IFERROR(VLOOKUP(B493,[10]Ap_PENSION!$C$16:$M$112,11,0)+VLOOKUP(B493,[11]Ap_PENSION!$C$16:$M$112,11,0),0)</f>
        <v>0</v>
      </c>
      <c r="AA493" s="3">
        <f>IFERROR(VLOOKUP(B493,[10]Ap_SALUD!$C$16:$M$112,11,0)+VLOOKUP(B493,[11]Ap_SALUD!$C$16:$M$112,11,0),0)</f>
        <v>0</v>
      </c>
      <c r="AB493" s="3"/>
      <c r="AC493" s="36">
        <f t="shared" si="28"/>
        <v>178555293</v>
      </c>
      <c r="AD493" s="37">
        <f t="shared" si="31"/>
        <v>1277690774</v>
      </c>
      <c r="AE493" s="144" t="e">
        <f>VLOOKUP(D493,[12]REPNCT004ReporteAuxiliarContabl!$V$21:$W$1157,2,0)</f>
        <v>#N/A</v>
      </c>
      <c r="AF493" s="167" t="e">
        <f t="shared" si="30"/>
        <v>#N/A</v>
      </c>
      <c r="AG493" s="144"/>
      <c r="AI493" s="144"/>
    </row>
    <row r="494" spans="1:35" x14ac:dyDescent="0.25">
      <c r="A494" s="38">
        <v>482</v>
      </c>
      <c r="B494" s="61"/>
      <c r="C494" s="143" t="str">
        <f>VLOOKUP(D494,[8]Hoja1!$A$2:$B$1115,2,0)</f>
        <v>20032</v>
      </c>
      <c r="D494" s="31">
        <v>892301541</v>
      </c>
      <c r="E494" s="31">
        <v>213220032</v>
      </c>
      <c r="F494" s="61" t="s">
        <v>683</v>
      </c>
      <c r="G494" s="33">
        <v>0</v>
      </c>
      <c r="H494" s="33">
        <v>0</v>
      </c>
      <c r="I494" s="3">
        <v>734320192</v>
      </c>
      <c r="J494" s="3">
        <v>687123366</v>
      </c>
      <c r="K494" s="3">
        <v>0</v>
      </c>
      <c r="L494" s="3"/>
      <c r="M494" s="3"/>
      <c r="N494" s="3"/>
      <c r="O494" s="3"/>
      <c r="P494" s="34">
        <f t="shared" si="29"/>
        <v>1421443558</v>
      </c>
      <c r="Q494" s="165">
        <v>993090111</v>
      </c>
      <c r="R494" s="3">
        <f>IFERROR(VLOOKUP(D494,[9]ServNOMINA!$F$16:$M$112,8,0),0)</f>
        <v>0</v>
      </c>
      <c r="S494" s="3">
        <f>IFERROR(VLOOKUP(D494,[9]ServOTROS!$F$16:$M$112,8,0),0)</f>
        <v>0</v>
      </c>
      <c r="T494" s="3">
        <f>IFERROR(VLOOKUP(D494,[9]CANCEL!$F$16:$M$48,8,0),0)</f>
        <v>0</v>
      </c>
      <c r="U494" s="3">
        <f>IFERROR(VLOOKUP(B494,[10]Aaf_PENSION!$C$16:$M$112,11,0)+VLOOKUP(B494,[11]Aaf_PENSION!$C$16:$M$112,11,0),0)</f>
        <v>0</v>
      </c>
      <c r="V494" s="3">
        <f>IFERROR(VLOOKUP(B494,[10]Aaf_SALUD!$C$16:$M$112,11,0)+VLOOKUP(B494,[11]Aaf_SALUD!$C$16:$M$112,11,0),0)</f>
        <v>0</v>
      </c>
      <c r="W494" s="3">
        <f>IFERROR(VLOOKUP(D494,[9]CALIDAD!$F$16:$M$1122,8,0),0)</f>
        <v>61193349</v>
      </c>
      <c r="X494" s="3"/>
      <c r="Y494" s="3">
        <f>IFERROR(VLOOKUP(B494,[10]Ap_CESANTIAS!$C$16:$M$112,11,0)+VLOOKUP(B494,[11]Ap_CESANTIAS!$C$16:$M$112,11,0),0)</f>
        <v>0</v>
      </c>
      <c r="Z494" s="3">
        <f>IFERROR(VLOOKUP(B494,[10]Ap_PENSION!$C$16:$M$112,11,0)+VLOOKUP(B494,[11]Ap_PENSION!$C$16:$M$112,11,0),0)</f>
        <v>0</v>
      </c>
      <c r="AA494" s="3">
        <f>IFERROR(VLOOKUP(B494,[10]Ap_SALUD!$C$16:$M$112,11,0)+VLOOKUP(B494,[11]Ap_SALUD!$C$16:$M$112,11,0),0)</f>
        <v>0</v>
      </c>
      <c r="AB494" s="3"/>
      <c r="AC494" s="36">
        <f t="shared" si="28"/>
        <v>61193349</v>
      </c>
      <c r="AD494" s="37">
        <f t="shared" si="31"/>
        <v>367160098</v>
      </c>
      <c r="AE494" s="144" t="e">
        <f>VLOOKUP(D494,[12]REPNCT004ReporteAuxiliarContabl!$V$21:$W$1157,2,0)</f>
        <v>#N/A</v>
      </c>
      <c r="AF494" s="167" t="e">
        <f t="shared" si="30"/>
        <v>#N/A</v>
      </c>
      <c r="AG494" s="144"/>
      <c r="AI494" s="144"/>
    </row>
    <row r="495" spans="1:35" x14ac:dyDescent="0.25">
      <c r="A495" s="29">
        <v>483</v>
      </c>
      <c r="B495" s="61"/>
      <c r="C495" s="143" t="str">
        <f>VLOOKUP(D495,[8]Hoja1!$A$2:$B$1115,2,0)</f>
        <v>20045</v>
      </c>
      <c r="D495" s="31">
        <v>800096576</v>
      </c>
      <c r="E495" s="31">
        <v>214520045</v>
      </c>
      <c r="F495" s="61" t="s">
        <v>684</v>
      </c>
      <c r="G495" s="33">
        <v>0</v>
      </c>
      <c r="H495" s="33">
        <v>0</v>
      </c>
      <c r="I495" s="3">
        <v>1015301264</v>
      </c>
      <c r="J495" s="3">
        <v>848180037</v>
      </c>
      <c r="K495" s="3">
        <v>0</v>
      </c>
      <c r="L495" s="3"/>
      <c r="M495" s="3"/>
      <c r="N495" s="3"/>
      <c r="O495" s="3"/>
      <c r="P495" s="34">
        <f t="shared" si="29"/>
        <v>1863481301</v>
      </c>
      <c r="Q495" s="165">
        <v>1271222232</v>
      </c>
      <c r="R495" s="3">
        <f>IFERROR(VLOOKUP(D495,[9]ServNOMINA!$F$16:$M$112,8,0),0)</f>
        <v>0</v>
      </c>
      <c r="S495" s="3">
        <f>IFERROR(VLOOKUP(D495,[9]ServOTROS!$F$16:$M$112,8,0),0)</f>
        <v>0</v>
      </c>
      <c r="T495" s="3">
        <f>IFERROR(VLOOKUP(D495,[9]CANCEL!$F$16:$M$48,8,0),0)</f>
        <v>0</v>
      </c>
      <c r="U495" s="3">
        <f>IFERROR(VLOOKUP(B495,[10]Aaf_PENSION!$C$16:$M$112,11,0)+VLOOKUP(B495,[11]Aaf_PENSION!$C$16:$M$112,11,0),0)</f>
        <v>0</v>
      </c>
      <c r="V495" s="3">
        <f>IFERROR(VLOOKUP(B495,[10]Aaf_SALUD!$C$16:$M$112,11,0)+VLOOKUP(B495,[11]Aaf_SALUD!$C$16:$M$112,11,0),0)</f>
        <v>0</v>
      </c>
      <c r="W495" s="3">
        <f>IFERROR(VLOOKUP(D495,[9]CALIDAD!$F$16:$M$1122,8,0),0)</f>
        <v>84608439</v>
      </c>
      <c r="X495" s="3"/>
      <c r="Y495" s="3">
        <f>IFERROR(VLOOKUP(B495,[10]Ap_CESANTIAS!$C$16:$M$112,11,0)+VLOOKUP(B495,[11]Ap_CESANTIAS!$C$16:$M$112,11,0),0)</f>
        <v>0</v>
      </c>
      <c r="Z495" s="3">
        <f>IFERROR(VLOOKUP(B495,[10]Ap_PENSION!$C$16:$M$112,11,0)+VLOOKUP(B495,[11]Ap_PENSION!$C$16:$M$112,11,0),0)</f>
        <v>0</v>
      </c>
      <c r="AA495" s="3">
        <f>IFERROR(VLOOKUP(B495,[10]Ap_SALUD!$C$16:$M$112,11,0)+VLOOKUP(B495,[11]Ap_SALUD!$C$16:$M$112,11,0),0)</f>
        <v>0</v>
      </c>
      <c r="AB495" s="3"/>
      <c r="AC495" s="36">
        <f t="shared" si="28"/>
        <v>84608439</v>
      </c>
      <c r="AD495" s="37">
        <f t="shared" si="31"/>
        <v>507650630</v>
      </c>
      <c r="AE495" s="144" t="e">
        <f>VLOOKUP(D495,[12]REPNCT004ReporteAuxiliarContabl!$V$21:$W$1157,2,0)</f>
        <v>#N/A</v>
      </c>
      <c r="AF495" s="167" t="e">
        <f t="shared" si="30"/>
        <v>#N/A</v>
      </c>
      <c r="AG495" s="144"/>
      <c r="AI495" s="144"/>
    </row>
    <row r="496" spans="1:35" x14ac:dyDescent="0.25">
      <c r="A496" s="38">
        <v>484</v>
      </c>
      <c r="B496" s="61"/>
      <c r="C496" s="143" t="str">
        <f>VLOOKUP(D496,[8]Hoja1!$A$2:$B$1115,2,0)</f>
        <v>20060</v>
      </c>
      <c r="D496" s="31">
        <v>892301130</v>
      </c>
      <c r="E496" s="31">
        <v>216020060</v>
      </c>
      <c r="F496" s="61" t="s">
        <v>685</v>
      </c>
      <c r="G496" s="33">
        <v>0</v>
      </c>
      <c r="H496" s="33">
        <v>0</v>
      </c>
      <c r="I496" s="3">
        <v>1219808912</v>
      </c>
      <c r="J496" s="3">
        <v>899683832</v>
      </c>
      <c r="K496" s="3">
        <v>0</v>
      </c>
      <c r="L496" s="3"/>
      <c r="M496" s="3"/>
      <c r="N496" s="3"/>
      <c r="O496" s="3"/>
      <c r="P496" s="34">
        <f t="shared" si="29"/>
        <v>2119492744</v>
      </c>
      <c r="Q496" s="165">
        <v>1407937547</v>
      </c>
      <c r="R496" s="3">
        <f>IFERROR(VLOOKUP(D496,[9]ServNOMINA!$F$16:$M$112,8,0),0)</f>
        <v>0</v>
      </c>
      <c r="S496" s="3">
        <f>IFERROR(VLOOKUP(D496,[9]ServOTROS!$F$16:$M$112,8,0),0)</f>
        <v>0</v>
      </c>
      <c r="T496" s="3">
        <f>IFERROR(VLOOKUP(D496,[9]CANCEL!$F$16:$M$48,8,0),0)</f>
        <v>0</v>
      </c>
      <c r="U496" s="3">
        <f>IFERROR(VLOOKUP(B496,[10]Aaf_PENSION!$C$16:$M$112,11,0)+VLOOKUP(B496,[11]Aaf_PENSION!$C$16:$M$112,11,0),0)</f>
        <v>0</v>
      </c>
      <c r="V496" s="3">
        <f>IFERROR(VLOOKUP(B496,[10]Aaf_SALUD!$C$16:$M$112,11,0)+VLOOKUP(B496,[11]Aaf_SALUD!$C$16:$M$112,11,0),0)</f>
        <v>0</v>
      </c>
      <c r="W496" s="3">
        <f>IFERROR(VLOOKUP(D496,[9]CALIDAD!$F$16:$M$1122,8,0),0)</f>
        <v>101650743</v>
      </c>
      <c r="X496" s="3"/>
      <c r="Y496" s="3">
        <f>IFERROR(VLOOKUP(B496,[10]Ap_CESANTIAS!$C$16:$M$112,11,0)+VLOOKUP(B496,[11]Ap_CESANTIAS!$C$16:$M$112,11,0),0)</f>
        <v>0</v>
      </c>
      <c r="Z496" s="3">
        <f>IFERROR(VLOOKUP(B496,[10]Ap_PENSION!$C$16:$M$112,11,0)+VLOOKUP(B496,[11]Ap_PENSION!$C$16:$M$112,11,0),0)</f>
        <v>0</v>
      </c>
      <c r="AA496" s="3">
        <f>IFERROR(VLOOKUP(B496,[10]Ap_SALUD!$C$16:$M$112,11,0)+VLOOKUP(B496,[11]Ap_SALUD!$C$16:$M$112,11,0),0)</f>
        <v>0</v>
      </c>
      <c r="AB496" s="3"/>
      <c r="AC496" s="36">
        <f t="shared" si="28"/>
        <v>101650743</v>
      </c>
      <c r="AD496" s="37">
        <f t="shared" si="31"/>
        <v>609904454</v>
      </c>
      <c r="AE496" s="144" t="e">
        <f>VLOOKUP(D496,[12]REPNCT004ReporteAuxiliarContabl!$V$21:$W$1157,2,0)</f>
        <v>#N/A</v>
      </c>
      <c r="AF496" s="167" t="e">
        <f t="shared" si="30"/>
        <v>#N/A</v>
      </c>
      <c r="AG496" s="144"/>
      <c r="AI496" s="144"/>
    </row>
    <row r="497" spans="1:35" x14ac:dyDescent="0.25">
      <c r="A497" s="29">
        <v>485</v>
      </c>
      <c r="B497" s="61"/>
      <c r="C497" s="143" t="str">
        <f>VLOOKUP(D497,[8]Hoja1!$A$2:$B$1115,2,0)</f>
        <v>20175</v>
      </c>
      <c r="D497" s="31">
        <v>892300815</v>
      </c>
      <c r="E497" s="31">
        <v>217520175</v>
      </c>
      <c r="F497" s="61" t="s">
        <v>686</v>
      </c>
      <c r="G497" s="33">
        <v>0</v>
      </c>
      <c r="H497" s="33">
        <v>0</v>
      </c>
      <c r="I497" s="3">
        <v>1354917056</v>
      </c>
      <c r="J497" s="3">
        <v>1155709082</v>
      </c>
      <c r="K497" s="3">
        <v>0</v>
      </c>
      <c r="L497" s="3"/>
      <c r="M497" s="3"/>
      <c r="N497" s="3"/>
      <c r="O497" s="3"/>
      <c r="P497" s="34">
        <f t="shared" si="29"/>
        <v>2510626138</v>
      </c>
      <c r="Q497" s="165">
        <v>1720257857</v>
      </c>
      <c r="R497" s="3">
        <f>IFERROR(VLOOKUP(D497,[9]ServNOMINA!$F$16:$M$112,8,0),0)</f>
        <v>0</v>
      </c>
      <c r="S497" s="3">
        <f>IFERROR(VLOOKUP(D497,[9]ServOTROS!$F$16:$M$112,8,0),0)</f>
        <v>0</v>
      </c>
      <c r="T497" s="3">
        <f>IFERROR(VLOOKUP(D497,[9]CANCEL!$F$16:$M$48,8,0),0)</f>
        <v>0</v>
      </c>
      <c r="U497" s="3">
        <f>IFERROR(VLOOKUP(B497,[10]Aaf_PENSION!$C$16:$M$112,11,0)+VLOOKUP(B497,[11]Aaf_PENSION!$C$16:$M$112,11,0),0)</f>
        <v>0</v>
      </c>
      <c r="V497" s="3">
        <f>IFERROR(VLOOKUP(B497,[10]Aaf_SALUD!$C$16:$M$112,11,0)+VLOOKUP(B497,[11]Aaf_SALUD!$C$16:$M$112,11,0),0)</f>
        <v>0</v>
      </c>
      <c r="W497" s="3">
        <f>IFERROR(VLOOKUP(D497,[9]CALIDAD!$F$16:$M$1122,8,0),0)</f>
        <v>112909755</v>
      </c>
      <c r="X497" s="3"/>
      <c r="Y497" s="3">
        <f>IFERROR(VLOOKUP(B497,[10]Ap_CESANTIAS!$C$16:$M$112,11,0)+VLOOKUP(B497,[11]Ap_CESANTIAS!$C$16:$M$112,11,0),0)</f>
        <v>0</v>
      </c>
      <c r="Z497" s="3">
        <f>IFERROR(VLOOKUP(B497,[10]Ap_PENSION!$C$16:$M$112,11,0)+VLOOKUP(B497,[11]Ap_PENSION!$C$16:$M$112,11,0),0)</f>
        <v>0</v>
      </c>
      <c r="AA497" s="3">
        <f>IFERROR(VLOOKUP(B497,[10]Ap_SALUD!$C$16:$M$112,11,0)+VLOOKUP(B497,[11]Ap_SALUD!$C$16:$M$112,11,0),0)</f>
        <v>0</v>
      </c>
      <c r="AB497" s="3"/>
      <c r="AC497" s="36">
        <f t="shared" si="28"/>
        <v>112909755</v>
      </c>
      <c r="AD497" s="37">
        <f t="shared" si="31"/>
        <v>677458526</v>
      </c>
      <c r="AE497" s="144" t="e">
        <f>VLOOKUP(D497,[12]REPNCT004ReporteAuxiliarContabl!$V$21:$W$1157,2,0)</f>
        <v>#N/A</v>
      </c>
      <c r="AF497" s="167" t="e">
        <f t="shared" si="30"/>
        <v>#N/A</v>
      </c>
      <c r="AG497" s="144"/>
      <c r="AI497" s="144"/>
    </row>
    <row r="498" spans="1:35" x14ac:dyDescent="0.25">
      <c r="A498" s="38">
        <v>486</v>
      </c>
      <c r="B498" s="61"/>
      <c r="C498" s="143" t="str">
        <f>VLOOKUP(D498,[8]Hoja1!$A$2:$B$1115,2,0)</f>
        <v>20178</v>
      </c>
      <c r="D498" s="31">
        <v>800096585</v>
      </c>
      <c r="E498" s="31">
        <v>217820178</v>
      </c>
      <c r="F498" s="61" t="s">
        <v>687</v>
      </c>
      <c r="G498" s="33">
        <v>0</v>
      </c>
      <c r="H498" s="33">
        <v>0</v>
      </c>
      <c r="I498" s="3">
        <v>865513536</v>
      </c>
      <c r="J498" s="3">
        <v>835079613</v>
      </c>
      <c r="K498" s="3">
        <v>0</v>
      </c>
      <c r="L498" s="3"/>
      <c r="M498" s="3"/>
      <c r="N498" s="3"/>
      <c r="O498" s="3"/>
      <c r="P498" s="34">
        <f t="shared" si="29"/>
        <v>1700593149</v>
      </c>
      <c r="Q498" s="165">
        <v>1195710253</v>
      </c>
      <c r="R498" s="3">
        <f>IFERROR(VLOOKUP(D498,[9]ServNOMINA!$F$16:$M$112,8,0),0)</f>
        <v>0</v>
      </c>
      <c r="S498" s="3">
        <f>IFERROR(VLOOKUP(D498,[9]ServOTROS!$F$16:$M$112,8,0),0)</f>
        <v>0</v>
      </c>
      <c r="T498" s="3">
        <f>IFERROR(VLOOKUP(D498,[9]CANCEL!$F$16:$M$48,8,0),0)</f>
        <v>0</v>
      </c>
      <c r="U498" s="3">
        <f>IFERROR(VLOOKUP(B498,[10]Aaf_PENSION!$C$16:$M$112,11,0)+VLOOKUP(B498,[11]Aaf_PENSION!$C$16:$M$112,11,0),0)</f>
        <v>0</v>
      </c>
      <c r="V498" s="3">
        <f>IFERROR(VLOOKUP(B498,[10]Aaf_SALUD!$C$16:$M$112,11,0)+VLOOKUP(B498,[11]Aaf_SALUD!$C$16:$M$112,11,0),0)</f>
        <v>0</v>
      </c>
      <c r="W498" s="3">
        <f>IFERROR(VLOOKUP(D498,[9]CALIDAD!$F$16:$M$1122,8,0),0)</f>
        <v>72126128</v>
      </c>
      <c r="X498" s="3"/>
      <c r="Y498" s="3">
        <f>IFERROR(VLOOKUP(B498,[10]Ap_CESANTIAS!$C$16:$M$112,11,0)+VLOOKUP(B498,[11]Ap_CESANTIAS!$C$16:$M$112,11,0),0)</f>
        <v>0</v>
      </c>
      <c r="Z498" s="3">
        <f>IFERROR(VLOOKUP(B498,[10]Ap_PENSION!$C$16:$M$112,11,0)+VLOOKUP(B498,[11]Ap_PENSION!$C$16:$M$112,11,0),0)</f>
        <v>0</v>
      </c>
      <c r="AA498" s="3">
        <f>IFERROR(VLOOKUP(B498,[10]Ap_SALUD!$C$16:$M$112,11,0)+VLOOKUP(B498,[11]Ap_SALUD!$C$16:$M$112,11,0),0)</f>
        <v>0</v>
      </c>
      <c r="AB498" s="3"/>
      <c r="AC498" s="36">
        <f t="shared" si="28"/>
        <v>72126128</v>
      </c>
      <c r="AD498" s="37">
        <f t="shared" si="31"/>
        <v>432756768</v>
      </c>
      <c r="AE498" s="144" t="e">
        <f>VLOOKUP(D498,[12]REPNCT004ReporteAuxiliarContabl!$V$21:$W$1157,2,0)</f>
        <v>#N/A</v>
      </c>
      <c r="AF498" s="167" t="e">
        <f t="shared" si="30"/>
        <v>#N/A</v>
      </c>
      <c r="AG498" s="144"/>
      <c r="AI498" s="144"/>
    </row>
    <row r="499" spans="1:35" x14ac:dyDescent="0.25">
      <c r="A499" s="29">
        <v>487</v>
      </c>
      <c r="B499" s="61"/>
      <c r="C499" s="143" t="str">
        <f>VLOOKUP(D499,[8]Hoja1!$A$2:$B$1115,2,0)</f>
        <v>20228</v>
      </c>
      <c r="D499" s="31">
        <v>800096580</v>
      </c>
      <c r="E499" s="31">
        <v>212820228</v>
      </c>
      <c r="F499" s="61" t="s">
        <v>688</v>
      </c>
      <c r="G499" s="33">
        <v>0</v>
      </c>
      <c r="H499" s="33">
        <v>0</v>
      </c>
      <c r="I499" s="3">
        <v>1065008464</v>
      </c>
      <c r="J499" s="3">
        <v>1002945018</v>
      </c>
      <c r="K499" s="3">
        <v>0</v>
      </c>
      <c r="L499" s="3"/>
      <c r="M499" s="3"/>
      <c r="N499" s="3"/>
      <c r="O499" s="3"/>
      <c r="P499" s="34">
        <f t="shared" si="29"/>
        <v>2067953482</v>
      </c>
      <c r="Q499" s="165">
        <v>1446698543</v>
      </c>
      <c r="R499" s="3">
        <f>IFERROR(VLOOKUP(D499,[9]ServNOMINA!$F$16:$M$112,8,0),0)</f>
        <v>0</v>
      </c>
      <c r="S499" s="3">
        <f>IFERROR(VLOOKUP(D499,[9]ServOTROS!$F$16:$M$112,8,0),0)</f>
        <v>0</v>
      </c>
      <c r="T499" s="3">
        <f>IFERROR(VLOOKUP(D499,[9]CANCEL!$F$16:$M$48,8,0),0)</f>
        <v>0</v>
      </c>
      <c r="U499" s="3">
        <f>IFERROR(VLOOKUP(B499,[10]Aaf_PENSION!$C$16:$M$112,11,0)+VLOOKUP(B499,[11]Aaf_PENSION!$C$16:$M$112,11,0),0)</f>
        <v>0</v>
      </c>
      <c r="V499" s="3">
        <f>IFERROR(VLOOKUP(B499,[10]Aaf_SALUD!$C$16:$M$112,11,0)+VLOOKUP(B499,[11]Aaf_SALUD!$C$16:$M$112,11,0),0)</f>
        <v>0</v>
      </c>
      <c r="W499" s="3">
        <f>IFERROR(VLOOKUP(D499,[9]CALIDAD!$F$16:$M$1122,8,0),0)</f>
        <v>88750705</v>
      </c>
      <c r="X499" s="3"/>
      <c r="Y499" s="3">
        <f>IFERROR(VLOOKUP(B499,[10]Ap_CESANTIAS!$C$16:$M$112,11,0)+VLOOKUP(B499,[11]Ap_CESANTIAS!$C$16:$M$112,11,0),0)</f>
        <v>0</v>
      </c>
      <c r="Z499" s="3">
        <f>IFERROR(VLOOKUP(B499,[10]Ap_PENSION!$C$16:$M$112,11,0)+VLOOKUP(B499,[11]Ap_PENSION!$C$16:$M$112,11,0),0)</f>
        <v>0</v>
      </c>
      <c r="AA499" s="3">
        <f>IFERROR(VLOOKUP(B499,[10]Ap_SALUD!$C$16:$M$112,11,0)+VLOOKUP(B499,[11]Ap_SALUD!$C$16:$M$112,11,0),0)</f>
        <v>0</v>
      </c>
      <c r="AB499" s="3"/>
      <c r="AC499" s="36">
        <f t="shared" si="28"/>
        <v>88750705</v>
      </c>
      <c r="AD499" s="37">
        <f t="shared" si="31"/>
        <v>532504234</v>
      </c>
      <c r="AE499" s="144" t="e">
        <f>VLOOKUP(D499,[12]REPNCT004ReporteAuxiliarContabl!$V$21:$W$1157,2,0)</f>
        <v>#N/A</v>
      </c>
      <c r="AF499" s="167" t="e">
        <f t="shared" si="30"/>
        <v>#N/A</v>
      </c>
      <c r="AG499" s="144"/>
      <c r="AI499" s="144"/>
    </row>
    <row r="500" spans="1:35" x14ac:dyDescent="0.25">
      <c r="A500" s="38">
        <v>488</v>
      </c>
      <c r="B500" s="61"/>
      <c r="C500" s="143" t="str">
        <f>VLOOKUP(D500,[8]Hoja1!$A$2:$B$1115,2,0)</f>
        <v>20238</v>
      </c>
      <c r="D500" s="31">
        <v>800096587</v>
      </c>
      <c r="E500" s="31">
        <v>213820238</v>
      </c>
      <c r="F500" s="61" t="s">
        <v>689</v>
      </c>
      <c r="G500" s="33">
        <v>0</v>
      </c>
      <c r="H500" s="33">
        <v>0</v>
      </c>
      <c r="I500" s="3">
        <v>919477328</v>
      </c>
      <c r="J500" s="3">
        <v>731656970</v>
      </c>
      <c r="K500" s="3">
        <v>0</v>
      </c>
      <c r="L500" s="3"/>
      <c r="M500" s="3"/>
      <c r="N500" s="3"/>
      <c r="O500" s="3"/>
      <c r="P500" s="34">
        <f t="shared" si="29"/>
        <v>1651134298</v>
      </c>
      <c r="Q500" s="165">
        <v>1114772525</v>
      </c>
      <c r="R500" s="3">
        <f>IFERROR(VLOOKUP(D500,[9]ServNOMINA!$F$16:$M$112,8,0),0)</f>
        <v>0</v>
      </c>
      <c r="S500" s="3">
        <f>IFERROR(VLOOKUP(D500,[9]ServOTROS!$F$16:$M$112,8,0),0)</f>
        <v>0</v>
      </c>
      <c r="T500" s="3">
        <f>IFERROR(VLOOKUP(D500,[9]CANCEL!$F$16:$M$48,8,0),0)</f>
        <v>0</v>
      </c>
      <c r="U500" s="3">
        <f>IFERROR(VLOOKUP(B500,[10]Aaf_PENSION!$C$16:$M$112,11,0)+VLOOKUP(B500,[11]Aaf_PENSION!$C$16:$M$112,11,0),0)</f>
        <v>0</v>
      </c>
      <c r="V500" s="3">
        <f>IFERROR(VLOOKUP(B500,[10]Aaf_SALUD!$C$16:$M$112,11,0)+VLOOKUP(B500,[11]Aaf_SALUD!$C$16:$M$112,11,0),0)</f>
        <v>0</v>
      </c>
      <c r="W500" s="3">
        <f>IFERROR(VLOOKUP(D500,[9]CALIDAD!$F$16:$M$1122,8,0),0)</f>
        <v>76623111</v>
      </c>
      <c r="X500" s="3"/>
      <c r="Y500" s="3">
        <f>IFERROR(VLOOKUP(B500,[10]Ap_CESANTIAS!$C$16:$M$112,11,0)+VLOOKUP(B500,[11]Ap_CESANTIAS!$C$16:$M$112,11,0),0)</f>
        <v>0</v>
      </c>
      <c r="Z500" s="3">
        <f>IFERROR(VLOOKUP(B500,[10]Ap_PENSION!$C$16:$M$112,11,0)+VLOOKUP(B500,[11]Ap_PENSION!$C$16:$M$112,11,0),0)</f>
        <v>0</v>
      </c>
      <c r="AA500" s="3">
        <f>IFERROR(VLOOKUP(B500,[10]Ap_SALUD!$C$16:$M$112,11,0)+VLOOKUP(B500,[11]Ap_SALUD!$C$16:$M$112,11,0),0)</f>
        <v>0</v>
      </c>
      <c r="AB500" s="3"/>
      <c r="AC500" s="36">
        <f t="shared" si="28"/>
        <v>76623111</v>
      </c>
      <c r="AD500" s="37">
        <f t="shared" si="31"/>
        <v>459738662</v>
      </c>
      <c r="AE500" s="144" t="e">
        <f>VLOOKUP(D500,[12]REPNCT004ReporteAuxiliarContabl!$V$21:$W$1157,2,0)</f>
        <v>#N/A</v>
      </c>
      <c r="AF500" s="167" t="e">
        <f t="shared" si="30"/>
        <v>#N/A</v>
      </c>
      <c r="AG500" s="144"/>
      <c r="AI500" s="144"/>
    </row>
    <row r="501" spans="1:35" x14ac:dyDescent="0.25">
      <c r="A501" s="29">
        <v>489</v>
      </c>
      <c r="B501" s="61"/>
      <c r="C501" s="143" t="str">
        <f>VLOOKUP(D501,[8]Hoja1!$A$2:$B$1115,2,0)</f>
        <v>20250</v>
      </c>
      <c r="D501" s="31">
        <v>800096592</v>
      </c>
      <c r="E501" s="31">
        <v>215020250</v>
      </c>
      <c r="F501" s="61" t="s">
        <v>690</v>
      </c>
      <c r="G501" s="33">
        <v>0</v>
      </c>
      <c r="H501" s="33">
        <v>0</v>
      </c>
      <c r="I501" s="3">
        <v>1224653056</v>
      </c>
      <c r="J501" s="3">
        <v>1278275191</v>
      </c>
      <c r="K501" s="3">
        <v>0</v>
      </c>
      <c r="L501" s="3"/>
      <c r="M501" s="3"/>
      <c r="N501" s="3"/>
      <c r="O501" s="3"/>
      <c r="P501" s="34">
        <f t="shared" si="29"/>
        <v>2502928247</v>
      </c>
      <c r="Q501" s="165">
        <v>1788547296</v>
      </c>
      <c r="R501" s="3">
        <f>IFERROR(VLOOKUP(D501,[9]ServNOMINA!$F$16:$M$112,8,0),0)</f>
        <v>0</v>
      </c>
      <c r="S501" s="3">
        <f>IFERROR(VLOOKUP(D501,[9]ServOTROS!$F$16:$M$112,8,0),0)</f>
        <v>0</v>
      </c>
      <c r="T501" s="3">
        <f>IFERROR(VLOOKUP(D501,[9]CANCEL!$F$16:$M$48,8,0),0)</f>
        <v>0</v>
      </c>
      <c r="U501" s="3">
        <f>IFERROR(VLOOKUP(B501,[10]Aaf_PENSION!$C$16:$M$112,11,0)+VLOOKUP(B501,[11]Aaf_PENSION!$C$16:$M$112,11,0),0)</f>
        <v>0</v>
      </c>
      <c r="V501" s="3">
        <f>IFERROR(VLOOKUP(B501,[10]Aaf_SALUD!$C$16:$M$112,11,0)+VLOOKUP(B501,[11]Aaf_SALUD!$C$16:$M$112,11,0),0)</f>
        <v>0</v>
      </c>
      <c r="W501" s="3">
        <f>IFERROR(VLOOKUP(D501,[9]CALIDAD!$F$16:$M$1122,8,0),0)</f>
        <v>102054421</v>
      </c>
      <c r="X501" s="3"/>
      <c r="Y501" s="3">
        <f>IFERROR(VLOOKUP(B501,[10]Ap_CESANTIAS!$C$16:$M$112,11,0)+VLOOKUP(B501,[11]Ap_CESANTIAS!$C$16:$M$112,11,0),0)</f>
        <v>0</v>
      </c>
      <c r="Z501" s="3">
        <f>IFERROR(VLOOKUP(B501,[10]Ap_PENSION!$C$16:$M$112,11,0)+VLOOKUP(B501,[11]Ap_PENSION!$C$16:$M$112,11,0),0)</f>
        <v>0</v>
      </c>
      <c r="AA501" s="3">
        <f>IFERROR(VLOOKUP(B501,[10]Ap_SALUD!$C$16:$M$112,11,0)+VLOOKUP(B501,[11]Ap_SALUD!$C$16:$M$112,11,0),0)</f>
        <v>0</v>
      </c>
      <c r="AB501" s="3"/>
      <c r="AC501" s="36">
        <f t="shared" si="28"/>
        <v>102054421</v>
      </c>
      <c r="AD501" s="37">
        <f t="shared" si="31"/>
        <v>612326530</v>
      </c>
      <c r="AE501" s="144" t="e">
        <f>VLOOKUP(D501,[12]REPNCT004ReporteAuxiliarContabl!$V$21:$W$1157,2,0)</f>
        <v>#N/A</v>
      </c>
      <c r="AF501" s="167" t="e">
        <f t="shared" si="30"/>
        <v>#N/A</v>
      </c>
      <c r="AG501" s="144"/>
      <c r="AI501" s="144"/>
    </row>
    <row r="502" spans="1:35" x14ac:dyDescent="0.25">
      <c r="A502" s="38">
        <v>490</v>
      </c>
      <c r="B502" s="61"/>
      <c r="C502" s="143" t="str">
        <f>VLOOKUP(D502,[8]Hoja1!$A$2:$B$1115,2,0)</f>
        <v>20295</v>
      </c>
      <c r="D502" s="31">
        <v>800096595</v>
      </c>
      <c r="E502" s="31">
        <v>219520295</v>
      </c>
      <c r="F502" s="61" t="s">
        <v>691</v>
      </c>
      <c r="G502" s="33">
        <v>0</v>
      </c>
      <c r="H502" s="33">
        <v>0</v>
      </c>
      <c r="I502" s="3">
        <v>274291796</v>
      </c>
      <c r="J502" s="3">
        <v>287436930</v>
      </c>
      <c r="K502" s="3">
        <v>0</v>
      </c>
      <c r="L502" s="3"/>
      <c r="M502" s="3"/>
      <c r="N502" s="3"/>
      <c r="O502" s="3"/>
      <c r="P502" s="34">
        <f t="shared" si="29"/>
        <v>561728726</v>
      </c>
      <c r="Q502" s="165">
        <v>401725180</v>
      </c>
      <c r="R502" s="3">
        <f>IFERROR(VLOOKUP(D502,[9]ServNOMINA!$F$16:$M$112,8,0),0)</f>
        <v>0</v>
      </c>
      <c r="S502" s="3">
        <f>IFERROR(VLOOKUP(D502,[9]ServOTROS!$F$16:$M$112,8,0),0)</f>
        <v>0</v>
      </c>
      <c r="T502" s="3">
        <f>IFERROR(VLOOKUP(D502,[9]CANCEL!$F$16:$M$48,8,0),0)</f>
        <v>0</v>
      </c>
      <c r="U502" s="3">
        <f>IFERROR(VLOOKUP(B502,[10]Aaf_PENSION!$C$16:$M$112,11,0)+VLOOKUP(B502,[11]Aaf_PENSION!$C$16:$M$112,11,0),0)</f>
        <v>0</v>
      </c>
      <c r="V502" s="3">
        <f>IFERROR(VLOOKUP(B502,[10]Aaf_SALUD!$C$16:$M$112,11,0)+VLOOKUP(B502,[11]Aaf_SALUD!$C$16:$M$112,11,0),0)</f>
        <v>0</v>
      </c>
      <c r="W502" s="3">
        <f>IFERROR(VLOOKUP(D502,[9]CALIDAD!$F$16:$M$1122,8,0),0)</f>
        <v>22857650</v>
      </c>
      <c r="X502" s="3"/>
      <c r="Y502" s="3">
        <f>IFERROR(VLOOKUP(B502,[10]Ap_CESANTIAS!$C$16:$M$112,11,0)+VLOOKUP(B502,[11]Ap_CESANTIAS!$C$16:$M$112,11,0),0)</f>
        <v>0</v>
      </c>
      <c r="Z502" s="3">
        <f>IFERROR(VLOOKUP(B502,[10]Ap_PENSION!$C$16:$M$112,11,0)+VLOOKUP(B502,[11]Ap_PENSION!$C$16:$M$112,11,0),0)</f>
        <v>0</v>
      </c>
      <c r="AA502" s="3">
        <f>IFERROR(VLOOKUP(B502,[10]Ap_SALUD!$C$16:$M$112,11,0)+VLOOKUP(B502,[11]Ap_SALUD!$C$16:$M$112,11,0),0)</f>
        <v>0</v>
      </c>
      <c r="AB502" s="3"/>
      <c r="AC502" s="36">
        <f t="shared" si="28"/>
        <v>22857650</v>
      </c>
      <c r="AD502" s="37">
        <f t="shared" si="31"/>
        <v>137145896</v>
      </c>
      <c r="AE502" s="144" t="e">
        <f>VLOOKUP(D502,[12]REPNCT004ReporteAuxiliarContabl!$V$21:$W$1157,2,0)</f>
        <v>#N/A</v>
      </c>
      <c r="AF502" s="167" t="e">
        <f t="shared" si="30"/>
        <v>#N/A</v>
      </c>
      <c r="AG502" s="144"/>
      <c r="AI502" s="144"/>
    </row>
    <row r="503" spans="1:35" x14ac:dyDescent="0.25">
      <c r="A503" s="29">
        <v>491</v>
      </c>
      <c r="B503" s="61"/>
      <c r="C503" s="143" t="str">
        <f>VLOOKUP(D503,[8]Hoja1!$A$2:$B$1115,2,0)</f>
        <v>20310</v>
      </c>
      <c r="D503" s="31">
        <v>800096597</v>
      </c>
      <c r="E503" s="31">
        <v>211020310</v>
      </c>
      <c r="F503" s="61" t="s">
        <v>692</v>
      </c>
      <c r="G503" s="33">
        <v>0</v>
      </c>
      <c r="H503" s="33">
        <v>0</v>
      </c>
      <c r="I503" s="3">
        <v>91858588</v>
      </c>
      <c r="J503" s="3">
        <v>84281221</v>
      </c>
      <c r="K503" s="3">
        <v>0</v>
      </c>
      <c r="L503" s="3"/>
      <c r="M503" s="3"/>
      <c r="N503" s="3"/>
      <c r="O503" s="3"/>
      <c r="P503" s="34">
        <f t="shared" si="29"/>
        <v>176139809</v>
      </c>
      <c r="Q503" s="165">
        <v>122555631</v>
      </c>
      <c r="R503" s="3">
        <f>IFERROR(VLOOKUP(D503,[9]ServNOMINA!$F$16:$M$112,8,0),0)</f>
        <v>0</v>
      </c>
      <c r="S503" s="3">
        <f>IFERROR(VLOOKUP(D503,[9]ServOTROS!$F$16:$M$112,8,0),0)</f>
        <v>0</v>
      </c>
      <c r="T503" s="3">
        <f>IFERROR(VLOOKUP(D503,[9]CANCEL!$F$16:$M$48,8,0),0)</f>
        <v>0</v>
      </c>
      <c r="U503" s="3">
        <f>IFERROR(VLOOKUP(B503,[10]Aaf_PENSION!$C$16:$M$112,11,0)+VLOOKUP(B503,[11]Aaf_PENSION!$C$16:$M$112,11,0),0)</f>
        <v>0</v>
      </c>
      <c r="V503" s="3">
        <f>IFERROR(VLOOKUP(B503,[10]Aaf_SALUD!$C$16:$M$112,11,0)+VLOOKUP(B503,[11]Aaf_SALUD!$C$16:$M$112,11,0),0)</f>
        <v>0</v>
      </c>
      <c r="W503" s="3">
        <f>IFERROR(VLOOKUP(D503,[9]CALIDAD!$F$16:$M$1122,8,0),0)</f>
        <v>7654882</v>
      </c>
      <c r="X503" s="3"/>
      <c r="Y503" s="3">
        <f>IFERROR(VLOOKUP(B503,[10]Ap_CESANTIAS!$C$16:$M$112,11,0)+VLOOKUP(B503,[11]Ap_CESANTIAS!$C$16:$M$112,11,0),0)</f>
        <v>0</v>
      </c>
      <c r="Z503" s="3">
        <f>IFERROR(VLOOKUP(B503,[10]Ap_PENSION!$C$16:$M$112,11,0)+VLOOKUP(B503,[11]Ap_PENSION!$C$16:$M$112,11,0),0)</f>
        <v>0</v>
      </c>
      <c r="AA503" s="3">
        <f>IFERROR(VLOOKUP(B503,[10]Ap_SALUD!$C$16:$M$112,11,0)+VLOOKUP(B503,[11]Ap_SALUD!$C$16:$M$112,11,0),0)</f>
        <v>0</v>
      </c>
      <c r="AB503" s="3"/>
      <c r="AC503" s="36">
        <f t="shared" si="28"/>
        <v>7654882</v>
      </c>
      <c r="AD503" s="37">
        <f t="shared" si="31"/>
        <v>45929296</v>
      </c>
      <c r="AE503" s="144" t="e">
        <f>VLOOKUP(D503,[12]REPNCT004ReporteAuxiliarContabl!$V$21:$W$1157,2,0)</f>
        <v>#N/A</v>
      </c>
      <c r="AF503" s="167" t="e">
        <f t="shared" si="30"/>
        <v>#N/A</v>
      </c>
      <c r="AG503" s="144"/>
      <c r="AI503" s="144"/>
    </row>
    <row r="504" spans="1:35" x14ac:dyDescent="0.25">
      <c r="A504" s="38">
        <v>492</v>
      </c>
      <c r="B504" s="61"/>
      <c r="C504" s="143" t="str">
        <f>VLOOKUP(D504,[8]Hoja1!$A$2:$B$1115,2,0)</f>
        <v>20383</v>
      </c>
      <c r="D504" s="31">
        <v>800096599</v>
      </c>
      <c r="E504" s="31">
        <v>218320383</v>
      </c>
      <c r="F504" s="61" t="s">
        <v>693</v>
      </c>
      <c r="G504" s="33">
        <v>0</v>
      </c>
      <c r="H504" s="33">
        <v>0</v>
      </c>
      <c r="I504" s="3">
        <v>451231464</v>
      </c>
      <c r="J504" s="3">
        <v>405483805</v>
      </c>
      <c r="K504" s="3">
        <v>0</v>
      </c>
      <c r="L504" s="3"/>
      <c r="M504" s="3"/>
      <c r="N504" s="3"/>
      <c r="O504" s="3"/>
      <c r="P504" s="34">
        <f t="shared" si="29"/>
        <v>856715269</v>
      </c>
      <c r="Q504" s="165">
        <v>593496915</v>
      </c>
      <c r="R504" s="3">
        <f>IFERROR(VLOOKUP(D504,[9]ServNOMINA!$F$16:$M$112,8,0),0)</f>
        <v>0</v>
      </c>
      <c r="S504" s="3">
        <f>IFERROR(VLOOKUP(D504,[9]ServOTROS!$F$16:$M$112,8,0),0)</f>
        <v>0</v>
      </c>
      <c r="T504" s="3">
        <f>IFERROR(VLOOKUP(D504,[9]CANCEL!$F$16:$M$48,8,0),0)</f>
        <v>0</v>
      </c>
      <c r="U504" s="3">
        <f>IFERROR(VLOOKUP(B504,[10]Aaf_PENSION!$C$16:$M$112,11,0)+VLOOKUP(B504,[11]Aaf_PENSION!$C$16:$M$112,11,0),0)</f>
        <v>0</v>
      </c>
      <c r="V504" s="3">
        <f>IFERROR(VLOOKUP(B504,[10]Aaf_SALUD!$C$16:$M$112,11,0)+VLOOKUP(B504,[11]Aaf_SALUD!$C$16:$M$112,11,0),0)</f>
        <v>0</v>
      </c>
      <c r="W504" s="3">
        <f>IFERROR(VLOOKUP(D504,[9]CALIDAD!$F$16:$M$1122,8,0),0)</f>
        <v>37602622</v>
      </c>
      <c r="X504" s="3"/>
      <c r="Y504" s="3">
        <f>IFERROR(VLOOKUP(B504,[10]Ap_CESANTIAS!$C$16:$M$112,11,0)+VLOOKUP(B504,[11]Ap_CESANTIAS!$C$16:$M$112,11,0),0)</f>
        <v>0</v>
      </c>
      <c r="Z504" s="3">
        <f>IFERROR(VLOOKUP(B504,[10]Ap_PENSION!$C$16:$M$112,11,0)+VLOOKUP(B504,[11]Ap_PENSION!$C$16:$M$112,11,0),0)</f>
        <v>0</v>
      </c>
      <c r="AA504" s="3">
        <f>IFERROR(VLOOKUP(B504,[10]Ap_SALUD!$C$16:$M$112,11,0)+VLOOKUP(B504,[11]Ap_SALUD!$C$16:$M$112,11,0),0)</f>
        <v>0</v>
      </c>
      <c r="AB504" s="3"/>
      <c r="AC504" s="36">
        <f t="shared" si="28"/>
        <v>37602622</v>
      </c>
      <c r="AD504" s="37">
        <f t="shared" si="31"/>
        <v>225615732</v>
      </c>
      <c r="AE504" s="144" t="e">
        <f>VLOOKUP(D504,[12]REPNCT004ReporteAuxiliarContabl!$V$21:$W$1157,2,0)</f>
        <v>#N/A</v>
      </c>
      <c r="AF504" s="167" t="e">
        <f t="shared" si="30"/>
        <v>#N/A</v>
      </c>
      <c r="AG504" s="144"/>
      <c r="AI504" s="144"/>
    </row>
    <row r="505" spans="1:35" x14ac:dyDescent="0.25">
      <c r="A505" s="29">
        <v>493</v>
      </c>
      <c r="B505" s="61"/>
      <c r="C505" s="143" t="str">
        <f>VLOOKUP(D505,[8]Hoja1!$A$2:$B$1115,2,0)</f>
        <v>20400</v>
      </c>
      <c r="D505" s="31">
        <v>800108683</v>
      </c>
      <c r="E505" s="31">
        <v>210020400</v>
      </c>
      <c r="F505" s="61" t="s">
        <v>694</v>
      </c>
      <c r="G505" s="33">
        <v>0</v>
      </c>
      <c r="H505" s="33">
        <v>0</v>
      </c>
      <c r="I505" s="3">
        <v>1325168512</v>
      </c>
      <c r="J505" s="3">
        <v>986702665</v>
      </c>
      <c r="K505" s="3">
        <v>0</v>
      </c>
      <c r="L505" s="3"/>
      <c r="M505" s="3"/>
      <c r="N505" s="3"/>
      <c r="O505" s="3"/>
      <c r="P505" s="34">
        <f t="shared" si="29"/>
        <v>2311871177</v>
      </c>
      <c r="Q505" s="165">
        <v>1538856210</v>
      </c>
      <c r="R505" s="3">
        <f>IFERROR(VLOOKUP(D505,[9]ServNOMINA!$F$16:$M$112,8,0),0)</f>
        <v>0</v>
      </c>
      <c r="S505" s="3">
        <f>IFERROR(VLOOKUP(D505,[9]ServOTROS!$F$16:$M$112,8,0),0)</f>
        <v>0</v>
      </c>
      <c r="T505" s="3">
        <f>IFERROR(VLOOKUP(D505,[9]CANCEL!$F$16:$M$48,8,0),0)</f>
        <v>0</v>
      </c>
      <c r="U505" s="3">
        <f>IFERROR(VLOOKUP(B505,[10]Aaf_PENSION!$C$16:$M$112,11,0)+VLOOKUP(B505,[11]Aaf_PENSION!$C$16:$M$112,11,0),0)</f>
        <v>0</v>
      </c>
      <c r="V505" s="3">
        <f>IFERROR(VLOOKUP(B505,[10]Aaf_SALUD!$C$16:$M$112,11,0)+VLOOKUP(B505,[11]Aaf_SALUD!$C$16:$M$112,11,0),0)</f>
        <v>0</v>
      </c>
      <c r="W505" s="3">
        <f>IFERROR(VLOOKUP(D505,[9]CALIDAD!$F$16:$M$1122,8,0),0)</f>
        <v>110430709</v>
      </c>
      <c r="X505" s="3"/>
      <c r="Y505" s="3">
        <f>IFERROR(VLOOKUP(B505,[10]Ap_CESANTIAS!$C$16:$M$112,11,0)+VLOOKUP(B505,[11]Ap_CESANTIAS!$C$16:$M$112,11,0),0)</f>
        <v>0</v>
      </c>
      <c r="Z505" s="3">
        <f>IFERROR(VLOOKUP(B505,[10]Ap_PENSION!$C$16:$M$112,11,0)+VLOOKUP(B505,[11]Ap_PENSION!$C$16:$M$112,11,0),0)</f>
        <v>0</v>
      </c>
      <c r="AA505" s="3">
        <f>IFERROR(VLOOKUP(B505,[10]Ap_SALUD!$C$16:$M$112,11,0)+VLOOKUP(B505,[11]Ap_SALUD!$C$16:$M$112,11,0),0)</f>
        <v>0</v>
      </c>
      <c r="AB505" s="3"/>
      <c r="AC505" s="36">
        <f t="shared" si="28"/>
        <v>110430709</v>
      </c>
      <c r="AD505" s="37">
        <f t="shared" si="31"/>
        <v>662584258</v>
      </c>
      <c r="AE505" s="144" t="e">
        <f>VLOOKUP(D505,[12]REPNCT004ReporteAuxiliarContabl!$V$21:$W$1157,2,0)</f>
        <v>#N/A</v>
      </c>
      <c r="AF505" s="167" t="e">
        <f t="shared" si="30"/>
        <v>#N/A</v>
      </c>
      <c r="AG505" s="144"/>
      <c r="AI505" s="144"/>
    </row>
    <row r="506" spans="1:35" x14ac:dyDescent="0.25">
      <c r="A506" s="38">
        <v>494</v>
      </c>
      <c r="B506" s="61"/>
      <c r="C506" s="143" t="str">
        <f>VLOOKUP(D506,[8]Hoja1!$A$2:$B$1115,2,0)</f>
        <v>20443</v>
      </c>
      <c r="D506" s="31">
        <v>892301761</v>
      </c>
      <c r="E506" s="31">
        <v>214320443</v>
      </c>
      <c r="F506" s="61" t="s">
        <v>695</v>
      </c>
      <c r="G506" s="33">
        <v>0</v>
      </c>
      <c r="H506" s="33">
        <v>0</v>
      </c>
      <c r="I506" s="3">
        <v>333070028</v>
      </c>
      <c r="J506" s="3">
        <v>312493353</v>
      </c>
      <c r="K506" s="3">
        <v>0</v>
      </c>
      <c r="L506" s="3"/>
      <c r="M506" s="3"/>
      <c r="N506" s="3"/>
      <c r="O506" s="3"/>
      <c r="P506" s="34">
        <f t="shared" si="29"/>
        <v>645563381</v>
      </c>
      <c r="Q506" s="165">
        <v>451272533</v>
      </c>
      <c r="R506" s="3">
        <f>IFERROR(VLOOKUP(D506,[9]ServNOMINA!$F$16:$M$112,8,0),0)</f>
        <v>0</v>
      </c>
      <c r="S506" s="3">
        <f>IFERROR(VLOOKUP(D506,[9]ServOTROS!$F$16:$M$112,8,0),0)</f>
        <v>0</v>
      </c>
      <c r="T506" s="3">
        <f>IFERROR(VLOOKUP(D506,[9]CANCEL!$F$16:$M$48,8,0),0)</f>
        <v>0</v>
      </c>
      <c r="U506" s="3">
        <f>IFERROR(VLOOKUP(B506,[10]Aaf_PENSION!$C$16:$M$112,11,0)+VLOOKUP(B506,[11]Aaf_PENSION!$C$16:$M$112,11,0),0)</f>
        <v>0</v>
      </c>
      <c r="V506" s="3">
        <f>IFERROR(VLOOKUP(B506,[10]Aaf_SALUD!$C$16:$M$112,11,0)+VLOOKUP(B506,[11]Aaf_SALUD!$C$16:$M$112,11,0),0)</f>
        <v>0</v>
      </c>
      <c r="W506" s="3">
        <f>IFERROR(VLOOKUP(D506,[9]CALIDAD!$F$16:$M$1122,8,0),0)</f>
        <v>27755836</v>
      </c>
      <c r="X506" s="3"/>
      <c r="Y506" s="3">
        <f>IFERROR(VLOOKUP(B506,[10]Ap_CESANTIAS!$C$16:$M$112,11,0)+VLOOKUP(B506,[11]Ap_CESANTIAS!$C$16:$M$112,11,0),0)</f>
        <v>0</v>
      </c>
      <c r="Z506" s="3">
        <f>IFERROR(VLOOKUP(B506,[10]Ap_PENSION!$C$16:$M$112,11,0)+VLOOKUP(B506,[11]Ap_PENSION!$C$16:$M$112,11,0),0)</f>
        <v>0</v>
      </c>
      <c r="AA506" s="3">
        <f>IFERROR(VLOOKUP(B506,[10]Ap_SALUD!$C$16:$M$112,11,0)+VLOOKUP(B506,[11]Ap_SALUD!$C$16:$M$112,11,0),0)</f>
        <v>0</v>
      </c>
      <c r="AB506" s="3"/>
      <c r="AC506" s="36">
        <f t="shared" si="28"/>
        <v>27755836</v>
      </c>
      <c r="AD506" s="37">
        <f t="shared" si="31"/>
        <v>166535012</v>
      </c>
      <c r="AE506" s="144" t="e">
        <f>VLOOKUP(D506,[12]REPNCT004ReporteAuxiliarContabl!$V$21:$W$1157,2,0)</f>
        <v>#N/A</v>
      </c>
      <c r="AF506" s="167" t="e">
        <f t="shared" si="30"/>
        <v>#N/A</v>
      </c>
      <c r="AG506" s="144"/>
      <c r="AI506" s="144"/>
    </row>
    <row r="507" spans="1:35" x14ac:dyDescent="0.25">
      <c r="A507" s="29">
        <v>495</v>
      </c>
      <c r="B507" s="61"/>
      <c r="C507" s="143" t="str">
        <f>VLOOKUP(D507,[8]Hoja1!$A$2:$B$1115,2,0)</f>
        <v>20517</v>
      </c>
      <c r="D507" s="31">
        <v>800096610</v>
      </c>
      <c r="E507" s="31">
        <v>211720517</v>
      </c>
      <c r="F507" s="61" t="s">
        <v>696</v>
      </c>
      <c r="G507" s="33">
        <v>0</v>
      </c>
      <c r="H507" s="33">
        <v>0</v>
      </c>
      <c r="I507" s="3">
        <v>475560552</v>
      </c>
      <c r="J507" s="3">
        <v>385532103</v>
      </c>
      <c r="K507" s="3">
        <v>0</v>
      </c>
      <c r="L507" s="3"/>
      <c r="M507" s="3"/>
      <c r="N507" s="46"/>
      <c r="O507" s="46"/>
      <c r="P507" s="34">
        <f t="shared" si="29"/>
        <v>861092655</v>
      </c>
      <c r="Q507" s="165">
        <v>583682333</v>
      </c>
      <c r="R507" s="3">
        <f>IFERROR(VLOOKUP(D507,[9]ServNOMINA!$F$16:$M$112,8,0),0)</f>
        <v>0</v>
      </c>
      <c r="S507" s="3">
        <f>IFERROR(VLOOKUP(D507,[9]ServOTROS!$F$16:$M$112,8,0),0)</f>
        <v>0</v>
      </c>
      <c r="T507" s="3">
        <f>IFERROR(VLOOKUP(D507,[9]CANCEL!$F$16:$M$48,8,0),0)</f>
        <v>0</v>
      </c>
      <c r="U507" s="3">
        <f>IFERROR(VLOOKUP(B507,[10]Aaf_PENSION!$C$16:$M$112,11,0)+VLOOKUP(B507,[11]Aaf_PENSION!$C$16:$M$112,11,0),0)</f>
        <v>0</v>
      </c>
      <c r="V507" s="3">
        <f>IFERROR(VLOOKUP(B507,[10]Aaf_SALUD!$C$16:$M$112,11,0)+VLOOKUP(B507,[11]Aaf_SALUD!$C$16:$M$112,11,0),0)</f>
        <v>0</v>
      </c>
      <c r="W507" s="3">
        <f>IFERROR(VLOOKUP(D507,[9]CALIDAD!$F$16:$M$1122,8,0),0)</f>
        <v>39630046</v>
      </c>
      <c r="X507" s="3"/>
      <c r="Y507" s="3">
        <f>IFERROR(VLOOKUP(B507,[10]Ap_CESANTIAS!$C$16:$M$112,11,0)+VLOOKUP(B507,[11]Ap_CESANTIAS!$C$16:$M$112,11,0),0)</f>
        <v>0</v>
      </c>
      <c r="Z507" s="3">
        <f>IFERROR(VLOOKUP(B507,[10]Ap_PENSION!$C$16:$M$112,11,0)+VLOOKUP(B507,[11]Ap_PENSION!$C$16:$M$112,11,0),0)</f>
        <v>0</v>
      </c>
      <c r="AA507" s="3">
        <f>IFERROR(VLOOKUP(B507,[10]Ap_SALUD!$C$16:$M$112,11,0)+VLOOKUP(B507,[11]Ap_SALUD!$C$16:$M$112,11,0),0)</f>
        <v>0</v>
      </c>
      <c r="AB507" s="3"/>
      <c r="AC507" s="36">
        <f t="shared" si="28"/>
        <v>39630046</v>
      </c>
      <c r="AD507" s="37">
        <f t="shared" si="31"/>
        <v>237780276</v>
      </c>
      <c r="AE507" s="144" t="e">
        <f>VLOOKUP(D507,[12]REPNCT004ReporteAuxiliarContabl!$V$21:$W$1157,2,0)</f>
        <v>#N/A</v>
      </c>
      <c r="AF507" s="167" t="e">
        <f t="shared" si="30"/>
        <v>#N/A</v>
      </c>
      <c r="AG507" s="144"/>
      <c r="AI507" s="144"/>
    </row>
    <row r="508" spans="1:35" x14ac:dyDescent="0.25">
      <c r="A508" s="38">
        <v>496</v>
      </c>
      <c r="B508" s="61"/>
      <c r="C508" s="143" t="str">
        <f>VLOOKUP(D508,[8]Hoja1!$A$2:$B$1115,2,0)</f>
        <v>20550</v>
      </c>
      <c r="D508" s="31">
        <v>800096613</v>
      </c>
      <c r="E508" s="31">
        <v>215020550</v>
      </c>
      <c r="F508" s="61" t="s">
        <v>697</v>
      </c>
      <c r="G508" s="33">
        <v>0</v>
      </c>
      <c r="H508" s="33">
        <v>0</v>
      </c>
      <c r="I508" s="3">
        <v>617935608</v>
      </c>
      <c r="J508" s="3">
        <v>531478303</v>
      </c>
      <c r="K508" s="3">
        <v>0</v>
      </c>
      <c r="L508" s="3"/>
      <c r="M508" s="3"/>
      <c r="N508" s="3"/>
      <c r="O508" s="3"/>
      <c r="P508" s="34">
        <f t="shared" si="29"/>
        <v>1149413911</v>
      </c>
      <c r="Q508" s="165">
        <v>788951473</v>
      </c>
      <c r="R508" s="3">
        <f>IFERROR(VLOOKUP(D508,[9]ServNOMINA!$F$16:$M$112,8,0),0)</f>
        <v>0</v>
      </c>
      <c r="S508" s="3">
        <f>IFERROR(VLOOKUP(D508,[9]ServOTROS!$F$16:$M$112,8,0),0)</f>
        <v>0</v>
      </c>
      <c r="T508" s="3">
        <f>IFERROR(VLOOKUP(D508,[9]CANCEL!$F$16:$M$48,8,0),0)</f>
        <v>0</v>
      </c>
      <c r="U508" s="3">
        <f>IFERROR(VLOOKUP(B508,[10]Aaf_PENSION!$C$16:$M$112,11,0)+VLOOKUP(B508,[11]Aaf_PENSION!$C$16:$M$112,11,0),0)</f>
        <v>0</v>
      </c>
      <c r="V508" s="3">
        <f>IFERROR(VLOOKUP(B508,[10]Aaf_SALUD!$C$16:$M$112,11,0)+VLOOKUP(B508,[11]Aaf_SALUD!$C$16:$M$112,11,0),0)</f>
        <v>0</v>
      </c>
      <c r="W508" s="3">
        <f>IFERROR(VLOOKUP(D508,[9]CALIDAD!$F$16:$M$1122,8,0),0)</f>
        <v>51494634</v>
      </c>
      <c r="X508" s="3"/>
      <c r="Y508" s="3">
        <f>IFERROR(VLOOKUP(B508,[10]Ap_CESANTIAS!$C$16:$M$112,11,0)+VLOOKUP(B508,[11]Ap_CESANTIAS!$C$16:$M$112,11,0),0)</f>
        <v>0</v>
      </c>
      <c r="Z508" s="3">
        <f>IFERROR(VLOOKUP(B508,[10]Ap_PENSION!$C$16:$M$112,11,0)+VLOOKUP(B508,[11]Ap_PENSION!$C$16:$M$112,11,0),0)</f>
        <v>0</v>
      </c>
      <c r="AA508" s="3">
        <f>IFERROR(VLOOKUP(B508,[10]Ap_SALUD!$C$16:$M$112,11,0)+VLOOKUP(B508,[11]Ap_SALUD!$C$16:$M$112,11,0),0)</f>
        <v>0</v>
      </c>
      <c r="AB508" s="3"/>
      <c r="AC508" s="36">
        <f t="shared" si="28"/>
        <v>51494634</v>
      </c>
      <c r="AD508" s="37">
        <f t="shared" si="31"/>
        <v>308967804</v>
      </c>
      <c r="AE508" s="144" t="e">
        <f>VLOOKUP(D508,[12]REPNCT004ReporteAuxiliarContabl!$V$21:$W$1157,2,0)</f>
        <v>#N/A</v>
      </c>
      <c r="AF508" s="167" t="e">
        <f t="shared" si="30"/>
        <v>#N/A</v>
      </c>
      <c r="AG508" s="144"/>
      <c r="AI508" s="144"/>
    </row>
    <row r="509" spans="1:35" x14ac:dyDescent="0.25">
      <c r="A509" s="29">
        <v>497</v>
      </c>
      <c r="B509" s="61"/>
      <c r="C509" s="143" t="str">
        <f>VLOOKUP(D509,[8]Hoja1!$A$2:$B$1115,2,0)</f>
        <v>20570</v>
      </c>
      <c r="D509" s="31">
        <v>824001624</v>
      </c>
      <c r="E509" s="31">
        <v>217020570</v>
      </c>
      <c r="F509" s="61" t="s">
        <v>698</v>
      </c>
      <c r="G509" s="33">
        <v>0</v>
      </c>
      <c r="H509" s="33">
        <v>0</v>
      </c>
      <c r="I509" s="3">
        <v>1839080992</v>
      </c>
      <c r="J509" s="3">
        <v>1170093000</v>
      </c>
      <c r="K509" s="3">
        <v>0</v>
      </c>
      <c r="L509" s="3"/>
      <c r="M509" s="3"/>
      <c r="N509" s="3"/>
      <c r="O509" s="3"/>
      <c r="P509" s="34">
        <f t="shared" si="29"/>
        <v>3009173992</v>
      </c>
      <c r="Q509" s="165">
        <v>1936376745</v>
      </c>
      <c r="R509" s="3">
        <f>IFERROR(VLOOKUP(D509,[9]ServNOMINA!$F$16:$M$112,8,0),0)</f>
        <v>0</v>
      </c>
      <c r="S509" s="3">
        <f>IFERROR(VLOOKUP(D509,[9]ServOTROS!$F$16:$M$112,8,0),0)</f>
        <v>0</v>
      </c>
      <c r="T509" s="3">
        <f>IFERROR(VLOOKUP(D509,[9]CANCEL!$F$16:$M$48,8,0),0)</f>
        <v>0</v>
      </c>
      <c r="U509" s="3">
        <f>IFERROR(VLOOKUP(B509,[10]Aaf_PENSION!$C$16:$M$112,11,0)+VLOOKUP(B509,[11]Aaf_PENSION!$C$16:$M$112,11,0),0)</f>
        <v>0</v>
      </c>
      <c r="V509" s="3">
        <f>IFERROR(VLOOKUP(B509,[10]Aaf_SALUD!$C$16:$M$112,11,0)+VLOOKUP(B509,[11]Aaf_SALUD!$C$16:$M$112,11,0),0)</f>
        <v>0</v>
      </c>
      <c r="W509" s="3">
        <f>IFERROR(VLOOKUP(D509,[9]CALIDAD!$F$16:$M$1122,8,0),0)</f>
        <v>153256749</v>
      </c>
      <c r="X509" s="3"/>
      <c r="Y509" s="3">
        <f>IFERROR(VLOOKUP(B509,[10]Ap_CESANTIAS!$C$16:$M$112,11,0)+VLOOKUP(B509,[11]Ap_CESANTIAS!$C$16:$M$112,11,0),0)</f>
        <v>0</v>
      </c>
      <c r="Z509" s="3">
        <f>IFERROR(VLOOKUP(B509,[10]Ap_PENSION!$C$16:$M$112,11,0)+VLOOKUP(B509,[11]Ap_PENSION!$C$16:$M$112,11,0),0)</f>
        <v>0</v>
      </c>
      <c r="AA509" s="3">
        <f>IFERROR(VLOOKUP(B509,[10]Ap_SALUD!$C$16:$M$112,11,0)+VLOOKUP(B509,[11]Ap_SALUD!$C$16:$M$112,11,0),0)</f>
        <v>0</v>
      </c>
      <c r="AB509" s="3"/>
      <c r="AC509" s="36">
        <f t="shared" si="28"/>
        <v>153256749</v>
      </c>
      <c r="AD509" s="37">
        <f t="shared" si="31"/>
        <v>919540498</v>
      </c>
      <c r="AE509" s="144" t="e">
        <f>VLOOKUP(D509,[12]REPNCT004ReporteAuxiliarContabl!$V$21:$W$1157,2,0)</f>
        <v>#N/A</v>
      </c>
      <c r="AF509" s="167" t="e">
        <f t="shared" si="30"/>
        <v>#N/A</v>
      </c>
      <c r="AG509" s="144"/>
      <c r="AI509" s="144"/>
    </row>
    <row r="510" spans="1:35" x14ac:dyDescent="0.25">
      <c r="A510" s="38">
        <v>498</v>
      </c>
      <c r="B510" s="61"/>
      <c r="C510" s="143" t="str">
        <f>VLOOKUP(D510,[8]Hoja1!$A$2:$B$1115,2,0)</f>
        <v>20614</v>
      </c>
      <c r="D510" s="31">
        <v>892300123</v>
      </c>
      <c r="E510" s="31">
        <v>211420614</v>
      </c>
      <c r="F510" s="61" t="s">
        <v>699</v>
      </c>
      <c r="G510" s="33">
        <v>0</v>
      </c>
      <c r="H510" s="33">
        <v>0</v>
      </c>
      <c r="I510" s="3">
        <v>381574824</v>
      </c>
      <c r="J510" s="3">
        <v>424457160</v>
      </c>
      <c r="K510" s="3">
        <v>0</v>
      </c>
      <c r="L510" s="3"/>
      <c r="M510" s="3"/>
      <c r="N510" s="3"/>
      <c r="O510" s="3"/>
      <c r="P510" s="34">
        <f t="shared" si="29"/>
        <v>806031984</v>
      </c>
      <c r="Q510" s="165">
        <v>583446670</v>
      </c>
      <c r="R510" s="3">
        <f>IFERROR(VLOOKUP(D510,[9]ServNOMINA!$F$16:$M$112,8,0),0)</f>
        <v>0</v>
      </c>
      <c r="S510" s="3">
        <f>IFERROR(VLOOKUP(D510,[9]ServOTROS!$F$16:$M$112,8,0),0)</f>
        <v>0</v>
      </c>
      <c r="T510" s="3">
        <f>IFERROR(VLOOKUP(D510,[9]CANCEL!$F$16:$M$48,8,0),0)</f>
        <v>0</v>
      </c>
      <c r="U510" s="3">
        <f>IFERROR(VLOOKUP(B510,[10]Aaf_PENSION!$C$16:$M$112,11,0)+VLOOKUP(B510,[11]Aaf_PENSION!$C$16:$M$112,11,0),0)</f>
        <v>0</v>
      </c>
      <c r="V510" s="3">
        <f>IFERROR(VLOOKUP(B510,[10]Aaf_SALUD!$C$16:$M$112,11,0)+VLOOKUP(B510,[11]Aaf_SALUD!$C$16:$M$112,11,0),0)</f>
        <v>0</v>
      </c>
      <c r="W510" s="3">
        <f>IFERROR(VLOOKUP(D510,[9]CALIDAD!$F$16:$M$1122,8,0),0)</f>
        <v>31797902</v>
      </c>
      <c r="X510" s="3"/>
      <c r="Y510" s="3">
        <f>IFERROR(VLOOKUP(B510,[10]Ap_CESANTIAS!$C$16:$M$112,11,0)+VLOOKUP(B510,[11]Ap_CESANTIAS!$C$16:$M$112,11,0),0)</f>
        <v>0</v>
      </c>
      <c r="Z510" s="3">
        <f>IFERROR(VLOOKUP(B510,[10]Ap_PENSION!$C$16:$M$112,11,0)+VLOOKUP(B510,[11]Ap_PENSION!$C$16:$M$112,11,0),0)</f>
        <v>0</v>
      </c>
      <c r="AA510" s="3">
        <f>IFERROR(VLOOKUP(B510,[10]Ap_SALUD!$C$16:$M$112,11,0)+VLOOKUP(B510,[11]Ap_SALUD!$C$16:$M$112,11,0),0)</f>
        <v>0</v>
      </c>
      <c r="AB510" s="3"/>
      <c r="AC510" s="36">
        <f t="shared" si="28"/>
        <v>31797902</v>
      </c>
      <c r="AD510" s="37">
        <f t="shared" si="31"/>
        <v>190787412</v>
      </c>
      <c r="AE510" s="144" t="e">
        <f>VLOOKUP(D510,[12]REPNCT004ReporteAuxiliarContabl!$V$21:$W$1157,2,0)</f>
        <v>#N/A</v>
      </c>
      <c r="AF510" s="167" t="e">
        <f t="shared" si="30"/>
        <v>#N/A</v>
      </c>
      <c r="AG510" s="144"/>
      <c r="AI510" s="144"/>
    </row>
    <row r="511" spans="1:35" x14ac:dyDescent="0.25">
      <c r="A511" s="29">
        <v>499</v>
      </c>
      <c r="B511" s="61"/>
      <c r="C511" s="143" t="str">
        <f>VLOOKUP(D511,[8]Hoja1!$A$2:$B$1115,2,0)</f>
        <v>20621</v>
      </c>
      <c r="D511" s="31">
        <v>800096605</v>
      </c>
      <c r="E511" s="31">
        <v>212120621</v>
      </c>
      <c r="F511" s="61" t="s">
        <v>700</v>
      </c>
      <c r="G511" s="33">
        <v>0</v>
      </c>
      <c r="H511" s="33">
        <v>0</v>
      </c>
      <c r="I511" s="3">
        <v>834365840</v>
      </c>
      <c r="J511" s="3">
        <v>808932254</v>
      </c>
      <c r="K511" s="3">
        <v>0</v>
      </c>
      <c r="L511" s="3"/>
      <c r="M511" s="3"/>
      <c r="N511" s="3"/>
      <c r="O511" s="3"/>
      <c r="P511" s="34">
        <f t="shared" si="29"/>
        <v>1643298094</v>
      </c>
      <c r="Q511" s="165">
        <v>1126363811</v>
      </c>
      <c r="R511" s="3">
        <f>IFERROR(VLOOKUP(D511,[9]ServNOMINA!$F$16:$M$112,8,0),0)</f>
        <v>0</v>
      </c>
      <c r="S511" s="3">
        <f>IFERROR(VLOOKUP(D511,[9]ServOTROS!$F$16:$M$112,8,0),0)</f>
        <v>0</v>
      </c>
      <c r="T511" s="3">
        <f>IFERROR(VLOOKUP(D511,[9]CANCEL!$F$16:$M$48,8,0),0)</f>
        <v>0</v>
      </c>
      <c r="U511" s="3">
        <f>IFERROR(VLOOKUP(B511,[10]Aaf_PENSION!$C$16:$M$112,11,0)+VLOOKUP(B511,[11]Aaf_PENSION!$C$16:$M$112,11,0),0)</f>
        <v>0</v>
      </c>
      <c r="V511" s="3">
        <f>IFERROR(VLOOKUP(B511,[10]Aaf_SALUD!$C$16:$M$112,11,0)+VLOOKUP(B511,[11]Aaf_SALUD!$C$16:$M$112,11,0),0)</f>
        <v>0</v>
      </c>
      <c r="W511" s="3">
        <f>IFERROR(VLOOKUP(D511,[9]CALIDAD!$F$16:$M$1122,8,0),0)</f>
        <v>69530487</v>
      </c>
      <c r="X511" s="3"/>
      <c r="Y511" s="3">
        <f>IFERROR(VLOOKUP(B511,[10]Ap_CESANTIAS!$C$16:$M$112,11,0)+VLOOKUP(B511,[11]Ap_CESANTIAS!$C$16:$M$112,11,0),0)</f>
        <v>0</v>
      </c>
      <c r="Z511" s="3">
        <f>IFERROR(VLOOKUP(B511,[10]Ap_PENSION!$C$16:$M$112,11,0)+VLOOKUP(B511,[11]Ap_PENSION!$C$16:$M$112,11,0),0)</f>
        <v>0</v>
      </c>
      <c r="AA511" s="3">
        <f>IFERROR(VLOOKUP(B511,[10]Ap_SALUD!$C$16:$M$112,11,0)+VLOOKUP(B511,[11]Ap_SALUD!$C$16:$M$112,11,0),0)</f>
        <v>0</v>
      </c>
      <c r="AB511" s="3"/>
      <c r="AC511" s="36">
        <f t="shared" si="28"/>
        <v>69530487</v>
      </c>
      <c r="AD511" s="37">
        <f t="shared" si="31"/>
        <v>447403796</v>
      </c>
      <c r="AE511" s="144" t="e">
        <f>VLOOKUP(D511,[12]REPNCT004ReporteAuxiliarContabl!$V$21:$W$1157,2,0)</f>
        <v>#N/A</v>
      </c>
      <c r="AF511" s="167" t="e">
        <f t="shared" si="30"/>
        <v>#N/A</v>
      </c>
      <c r="AG511" s="144"/>
      <c r="AI511" s="144"/>
    </row>
    <row r="512" spans="1:35" x14ac:dyDescent="0.25">
      <c r="A512" s="38">
        <v>500</v>
      </c>
      <c r="B512" s="61"/>
      <c r="C512" s="143" t="str">
        <f>VLOOKUP(D512,[8]Hoja1!$A$2:$B$1115,2,0)</f>
        <v>20710</v>
      </c>
      <c r="D512" s="31">
        <v>800096619</v>
      </c>
      <c r="E512" s="31">
        <v>211020710</v>
      </c>
      <c r="F512" s="61" t="s">
        <v>701</v>
      </c>
      <c r="G512" s="33">
        <v>0</v>
      </c>
      <c r="H512" s="33">
        <v>0</v>
      </c>
      <c r="I512" s="3">
        <v>494215264</v>
      </c>
      <c r="J512" s="3">
        <v>483252229</v>
      </c>
      <c r="K512" s="3">
        <v>0</v>
      </c>
      <c r="L512" s="3"/>
      <c r="M512" s="3"/>
      <c r="N512" s="3"/>
      <c r="O512" s="3"/>
      <c r="P512" s="34">
        <f t="shared" si="29"/>
        <v>977467493</v>
      </c>
      <c r="Q512" s="165">
        <v>689175254</v>
      </c>
      <c r="R512" s="3">
        <f>IFERROR(VLOOKUP(D512,[9]ServNOMINA!$F$16:$M$112,8,0),0)</f>
        <v>0</v>
      </c>
      <c r="S512" s="3">
        <f>IFERROR(VLOOKUP(D512,[9]ServOTROS!$F$16:$M$112,8,0),0)</f>
        <v>0</v>
      </c>
      <c r="T512" s="3">
        <f>IFERROR(VLOOKUP(D512,[9]CANCEL!$F$16:$M$48,8,0),0)</f>
        <v>0</v>
      </c>
      <c r="U512" s="3">
        <f>IFERROR(VLOOKUP(B512,[10]Aaf_PENSION!$C$16:$M$112,11,0)+VLOOKUP(B512,[11]Aaf_PENSION!$C$16:$M$112,11,0),0)</f>
        <v>0</v>
      </c>
      <c r="V512" s="3">
        <f>IFERROR(VLOOKUP(B512,[10]Aaf_SALUD!$C$16:$M$112,11,0)+VLOOKUP(B512,[11]Aaf_SALUD!$C$16:$M$112,11,0),0)</f>
        <v>0</v>
      </c>
      <c r="W512" s="3">
        <f>IFERROR(VLOOKUP(D512,[9]CALIDAD!$F$16:$M$1122,8,0),0)</f>
        <v>41184605</v>
      </c>
      <c r="X512" s="3"/>
      <c r="Y512" s="3">
        <f>IFERROR(VLOOKUP(B512,[10]Ap_CESANTIAS!$C$16:$M$112,11,0)+VLOOKUP(B512,[11]Ap_CESANTIAS!$C$16:$M$112,11,0),0)</f>
        <v>0</v>
      </c>
      <c r="Z512" s="3">
        <f>IFERROR(VLOOKUP(B512,[10]Ap_PENSION!$C$16:$M$112,11,0)+VLOOKUP(B512,[11]Ap_PENSION!$C$16:$M$112,11,0),0)</f>
        <v>0</v>
      </c>
      <c r="AA512" s="3">
        <f>IFERROR(VLOOKUP(B512,[10]Ap_SALUD!$C$16:$M$112,11,0)+VLOOKUP(B512,[11]Ap_SALUD!$C$16:$M$112,11,0),0)</f>
        <v>0</v>
      </c>
      <c r="AB512" s="3"/>
      <c r="AC512" s="36">
        <f t="shared" si="28"/>
        <v>41184605</v>
      </c>
      <c r="AD512" s="37">
        <f t="shared" si="31"/>
        <v>247107634</v>
      </c>
      <c r="AE512" s="144" t="e">
        <f>VLOOKUP(D512,[12]REPNCT004ReporteAuxiliarContabl!$V$21:$W$1157,2,0)</f>
        <v>#N/A</v>
      </c>
      <c r="AF512" s="167" t="e">
        <f t="shared" si="30"/>
        <v>#N/A</v>
      </c>
      <c r="AG512" s="144"/>
      <c r="AI512" s="144"/>
    </row>
    <row r="513" spans="1:35" x14ac:dyDescent="0.25">
      <c r="A513" s="29">
        <v>501</v>
      </c>
      <c r="B513" s="61"/>
      <c r="C513" s="143" t="str">
        <f>VLOOKUP(D513,[8]Hoja1!$A$2:$B$1115,2,0)</f>
        <v>20750</v>
      </c>
      <c r="D513" s="31">
        <v>800096623</v>
      </c>
      <c r="E513" s="31">
        <v>215020750</v>
      </c>
      <c r="F513" s="61" t="s">
        <v>702</v>
      </c>
      <c r="G513" s="33">
        <v>0</v>
      </c>
      <c r="H513" s="33">
        <v>0</v>
      </c>
      <c r="I513" s="3">
        <v>499954944</v>
      </c>
      <c r="J513" s="3">
        <v>511736694</v>
      </c>
      <c r="K513" s="3">
        <v>0</v>
      </c>
      <c r="L513" s="3"/>
      <c r="M513" s="3"/>
      <c r="N513" s="3"/>
      <c r="O513" s="3"/>
      <c r="P513" s="34">
        <f t="shared" si="29"/>
        <v>1011691638</v>
      </c>
      <c r="Q513" s="165">
        <v>720051254</v>
      </c>
      <c r="R513" s="3">
        <f>IFERROR(VLOOKUP(D513,[9]ServNOMINA!$F$16:$M$112,8,0),0)</f>
        <v>0</v>
      </c>
      <c r="S513" s="3">
        <f>IFERROR(VLOOKUP(D513,[9]ServOTROS!$F$16:$M$112,8,0),0)</f>
        <v>0</v>
      </c>
      <c r="T513" s="3">
        <f>IFERROR(VLOOKUP(D513,[9]CANCEL!$F$16:$M$48,8,0),0)</f>
        <v>0</v>
      </c>
      <c r="U513" s="3">
        <f>IFERROR(VLOOKUP(B513,[10]Aaf_PENSION!$C$16:$M$112,11,0)+VLOOKUP(B513,[11]Aaf_PENSION!$C$16:$M$112,11,0),0)</f>
        <v>0</v>
      </c>
      <c r="V513" s="3">
        <f>IFERROR(VLOOKUP(B513,[10]Aaf_SALUD!$C$16:$M$112,11,0)+VLOOKUP(B513,[11]Aaf_SALUD!$C$16:$M$112,11,0),0)</f>
        <v>0</v>
      </c>
      <c r="W513" s="3">
        <f>IFERROR(VLOOKUP(D513,[9]CALIDAD!$F$16:$M$1122,8,0),0)</f>
        <v>41662912</v>
      </c>
      <c r="X513" s="3"/>
      <c r="Y513" s="3">
        <f>IFERROR(VLOOKUP(B513,[10]Ap_CESANTIAS!$C$16:$M$112,11,0)+VLOOKUP(B513,[11]Ap_CESANTIAS!$C$16:$M$112,11,0),0)</f>
        <v>0</v>
      </c>
      <c r="Z513" s="3">
        <f>IFERROR(VLOOKUP(B513,[10]Ap_PENSION!$C$16:$M$112,11,0)+VLOOKUP(B513,[11]Ap_PENSION!$C$16:$M$112,11,0),0)</f>
        <v>0</v>
      </c>
      <c r="AA513" s="3">
        <f>IFERROR(VLOOKUP(B513,[10]Ap_SALUD!$C$16:$M$112,11,0)+VLOOKUP(B513,[11]Ap_SALUD!$C$16:$M$112,11,0),0)</f>
        <v>0</v>
      </c>
      <c r="AB513" s="3"/>
      <c r="AC513" s="36">
        <f t="shared" si="28"/>
        <v>41662912</v>
      </c>
      <c r="AD513" s="37">
        <f t="shared" si="31"/>
        <v>249977472</v>
      </c>
      <c r="AE513" s="144" t="e">
        <f>VLOOKUP(D513,[12]REPNCT004ReporteAuxiliarContabl!$V$21:$W$1157,2,0)</f>
        <v>#N/A</v>
      </c>
      <c r="AF513" s="167" t="e">
        <f t="shared" si="30"/>
        <v>#N/A</v>
      </c>
      <c r="AG513" s="144"/>
      <c r="AI513" s="144"/>
    </row>
    <row r="514" spans="1:35" x14ac:dyDescent="0.25">
      <c r="A514" s="38">
        <v>502</v>
      </c>
      <c r="B514" s="61"/>
      <c r="C514" s="143" t="str">
        <f>VLOOKUP(D514,[8]Hoja1!$A$2:$B$1115,2,0)</f>
        <v>20770</v>
      </c>
      <c r="D514" s="31">
        <v>892301093</v>
      </c>
      <c r="E514" s="31">
        <v>217020770</v>
      </c>
      <c r="F514" s="61" t="s">
        <v>703</v>
      </c>
      <c r="G514" s="33">
        <v>0</v>
      </c>
      <c r="H514" s="33">
        <v>0</v>
      </c>
      <c r="I514" s="3">
        <v>669713088</v>
      </c>
      <c r="J514" s="3">
        <v>655025114</v>
      </c>
      <c r="K514" s="3">
        <v>0</v>
      </c>
      <c r="L514" s="3"/>
      <c r="M514" s="3"/>
      <c r="N514" s="3"/>
      <c r="O514" s="3"/>
      <c r="P514" s="34">
        <f t="shared" si="29"/>
        <v>1324738202</v>
      </c>
      <c r="Q514" s="165">
        <v>934072234</v>
      </c>
      <c r="R514" s="3">
        <f>IFERROR(VLOOKUP(D514,[9]ServNOMINA!$F$16:$M$112,8,0),0)</f>
        <v>0</v>
      </c>
      <c r="S514" s="3">
        <f>IFERROR(VLOOKUP(D514,[9]ServOTROS!$F$16:$M$112,8,0),0)</f>
        <v>0</v>
      </c>
      <c r="T514" s="3">
        <f>IFERROR(VLOOKUP(D514,[9]CANCEL!$F$16:$M$48,8,0),0)</f>
        <v>0</v>
      </c>
      <c r="U514" s="3">
        <f>IFERROR(VLOOKUP(B514,[10]Aaf_PENSION!$C$16:$M$112,11,0)+VLOOKUP(B514,[11]Aaf_PENSION!$C$16:$M$112,11,0),0)</f>
        <v>0</v>
      </c>
      <c r="V514" s="3">
        <f>IFERROR(VLOOKUP(B514,[10]Aaf_SALUD!$C$16:$M$112,11,0)+VLOOKUP(B514,[11]Aaf_SALUD!$C$16:$M$112,11,0),0)</f>
        <v>0</v>
      </c>
      <c r="W514" s="3">
        <f>IFERROR(VLOOKUP(D514,[9]CALIDAD!$F$16:$M$1122,8,0),0)</f>
        <v>55809424</v>
      </c>
      <c r="X514" s="3"/>
      <c r="Y514" s="3">
        <f>IFERROR(VLOOKUP(B514,[10]Ap_CESANTIAS!$C$16:$M$112,11,0)+VLOOKUP(B514,[11]Ap_CESANTIAS!$C$16:$M$112,11,0),0)</f>
        <v>0</v>
      </c>
      <c r="Z514" s="3">
        <f>IFERROR(VLOOKUP(B514,[10]Ap_PENSION!$C$16:$M$112,11,0)+VLOOKUP(B514,[11]Ap_PENSION!$C$16:$M$112,11,0),0)</f>
        <v>0</v>
      </c>
      <c r="AA514" s="3">
        <f>IFERROR(VLOOKUP(B514,[10]Ap_SALUD!$C$16:$M$112,11,0)+VLOOKUP(B514,[11]Ap_SALUD!$C$16:$M$112,11,0),0)</f>
        <v>0</v>
      </c>
      <c r="AB514" s="3"/>
      <c r="AC514" s="36">
        <f t="shared" si="28"/>
        <v>55809424</v>
      </c>
      <c r="AD514" s="37">
        <f t="shared" si="31"/>
        <v>334856544</v>
      </c>
      <c r="AE514" s="144" t="e">
        <f>VLOOKUP(D514,[12]REPNCT004ReporteAuxiliarContabl!$V$21:$W$1157,2,0)</f>
        <v>#N/A</v>
      </c>
      <c r="AF514" s="167" t="e">
        <f t="shared" si="30"/>
        <v>#N/A</v>
      </c>
      <c r="AG514" s="144"/>
      <c r="AI514" s="144"/>
    </row>
    <row r="515" spans="1:35" x14ac:dyDescent="0.25">
      <c r="A515" s="29">
        <v>503</v>
      </c>
      <c r="B515" s="61"/>
      <c r="C515" s="143" t="str">
        <f>VLOOKUP(D515,[8]Hoja1!$A$2:$B$1115,2,0)</f>
        <v>20787</v>
      </c>
      <c r="D515" s="31">
        <v>800096626</v>
      </c>
      <c r="E515" s="31">
        <v>218720787</v>
      </c>
      <c r="F515" s="61" t="s">
        <v>704</v>
      </c>
      <c r="G515" s="33">
        <v>0</v>
      </c>
      <c r="H515" s="33">
        <v>0</v>
      </c>
      <c r="I515" s="3">
        <v>525006016</v>
      </c>
      <c r="J515" s="3">
        <v>513141642</v>
      </c>
      <c r="K515" s="3">
        <v>0</v>
      </c>
      <c r="L515" s="3"/>
      <c r="M515" s="3"/>
      <c r="N515" s="3"/>
      <c r="O515" s="3"/>
      <c r="P515" s="34">
        <f t="shared" si="29"/>
        <v>1038147658</v>
      </c>
      <c r="Q515" s="165">
        <v>731894147</v>
      </c>
      <c r="R515" s="3">
        <f>IFERROR(VLOOKUP(D515,[9]ServNOMINA!$F$16:$M$112,8,0),0)</f>
        <v>0</v>
      </c>
      <c r="S515" s="3">
        <f>IFERROR(VLOOKUP(D515,[9]ServOTROS!$F$16:$M$112,8,0),0)</f>
        <v>0</v>
      </c>
      <c r="T515" s="3">
        <f>IFERROR(VLOOKUP(D515,[9]CANCEL!$F$16:$M$48,8,0),0)</f>
        <v>0</v>
      </c>
      <c r="U515" s="3">
        <f>IFERROR(VLOOKUP(B515,[10]Aaf_PENSION!$C$16:$M$112,11,0)+VLOOKUP(B515,[11]Aaf_PENSION!$C$16:$M$112,11,0),0)</f>
        <v>0</v>
      </c>
      <c r="V515" s="3">
        <f>IFERROR(VLOOKUP(B515,[10]Aaf_SALUD!$C$16:$M$112,11,0)+VLOOKUP(B515,[11]Aaf_SALUD!$C$16:$M$112,11,0),0)</f>
        <v>0</v>
      </c>
      <c r="W515" s="3">
        <f>IFERROR(VLOOKUP(D515,[9]CALIDAD!$F$16:$M$1122,8,0),0)</f>
        <v>43750501</v>
      </c>
      <c r="X515" s="3"/>
      <c r="Y515" s="3">
        <f>IFERROR(VLOOKUP(B515,[10]Ap_CESANTIAS!$C$16:$M$112,11,0)+VLOOKUP(B515,[11]Ap_CESANTIAS!$C$16:$M$112,11,0),0)</f>
        <v>0</v>
      </c>
      <c r="Z515" s="3">
        <f>IFERROR(VLOOKUP(B515,[10]Ap_PENSION!$C$16:$M$112,11,0)+VLOOKUP(B515,[11]Ap_PENSION!$C$16:$M$112,11,0),0)</f>
        <v>0</v>
      </c>
      <c r="AA515" s="3">
        <f>IFERROR(VLOOKUP(B515,[10]Ap_SALUD!$C$16:$M$112,11,0)+VLOOKUP(B515,[11]Ap_SALUD!$C$16:$M$112,11,0),0)</f>
        <v>0</v>
      </c>
      <c r="AB515" s="3"/>
      <c r="AC515" s="36">
        <f t="shared" si="28"/>
        <v>43750501</v>
      </c>
      <c r="AD515" s="37">
        <f t="shared" si="31"/>
        <v>262503010</v>
      </c>
      <c r="AE515" s="144" t="e">
        <f>VLOOKUP(D515,[12]REPNCT004ReporteAuxiliarContabl!$V$21:$W$1157,2,0)</f>
        <v>#N/A</v>
      </c>
      <c r="AF515" s="167" t="e">
        <f t="shared" si="30"/>
        <v>#N/A</v>
      </c>
      <c r="AG515" s="144"/>
      <c r="AI515" s="144"/>
    </row>
    <row r="516" spans="1:35" x14ac:dyDescent="0.25">
      <c r="A516" s="38">
        <v>504</v>
      </c>
      <c r="B516" s="61"/>
      <c r="C516" s="143" t="str">
        <f>VLOOKUP(D516,[8]Hoja1!$A$2:$B$1115,2,0)</f>
        <v>23068</v>
      </c>
      <c r="D516" s="31">
        <v>800096737</v>
      </c>
      <c r="E516" s="31">
        <v>216823068</v>
      </c>
      <c r="F516" s="61" t="s">
        <v>705</v>
      </c>
      <c r="G516" s="33">
        <v>0</v>
      </c>
      <c r="H516" s="33">
        <v>0</v>
      </c>
      <c r="I516" s="3">
        <v>1788429216</v>
      </c>
      <c r="J516" s="3">
        <v>1478509585</v>
      </c>
      <c r="K516" s="3">
        <v>0</v>
      </c>
      <c r="L516" s="3"/>
      <c r="M516" s="3"/>
      <c r="N516" s="3"/>
      <c r="O516" s="3"/>
      <c r="P516" s="34">
        <f t="shared" si="29"/>
        <v>3266938801</v>
      </c>
      <c r="Q516" s="165">
        <v>2223688425</v>
      </c>
      <c r="R516" s="3">
        <f>IFERROR(VLOOKUP(D516,[9]ServNOMINA!$F$16:$M$112,8,0),0)</f>
        <v>0</v>
      </c>
      <c r="S516" s="3">
        <f>IFERROR(VLOOKUP(D516,[9]ServOTROS!$F$16:$M$112,8,0),0)</f>
        <v>0</v>
      </c>
      <c r="T516" s="3">
        <f>IFERROR(VLOOKUP(D516,[9]CANCEL!$F$16:$M$48,8,0),0)</f>
        <v>0</v>
      </c>
      <c r="U516" s="3">
        <f>IFERROR(VLOOKUP(B516,[10]Aaf_PENSION!$C$16:$M$112,11,0)+VLOOKUP(B516,[11]Aaf_PENSION!$C$16:$M$112,11,0),0)</f>
        <v>0</v>
      </c>
      <c r="V516" s="3">
        <f>IFERROR(VLOOKUP(B516,[10]Aaf_SALUD!$C$16:$M$112,11,0)+VLOOKUP(B516,[11]Aaf_SALUD!$C$16:$M$112,11,0),0)</f>
        <v>0</v>
      </c>
      <c r="W516" s="3">
        <f>IFERROR(VLOOKUP(D516,[9]CALIDAD!$F$16:$M$1122,8,0),0)</f>
        <v>149035768</v>
      </c>
      <c r="X516" s="3"/>
      <c r="Y516" s="3">
        <f>IFERROR(VLOOKUP(B516,[10]Ap_CESANTIAS!$C$16:$M$112,11,0)+VLOOKUP(B516,[11]Ap_CESANTIAS!$C$16:$M$112,11,0),0)</f>
        <v>0</v>
      </c>
      <c r="Z516" s="3">
        <f>IFERROR(VLOOKUP(B516,[10]Ap_PENSION!$C$16:$M$112,11,0)+VLOOKUP(B516,[11]Ap_PENSION!$C$16:$M$112,11,0),0)</f>
        <v>0</v>
      </c>
      <c r="AA516" s="3">
        <f>IFERROR(VLOOKUP(B516,[10]Ap_SALUD!$C$16:$M$112,11,0)+VLOOKUP(B516,[11]Ap_SALUD!$C$16:$M$112,11,0),0)</f>
        <v>0</v>
      </c>
      <c r="AB516" s="3"/>
      <c r="AC516" s="36">
        <f t="shared" si="28"/>
        <v>149035768</v>
      </c>
      <c r="AD516" s="37">
        <f t="shared" si="31"/>
        <v>894214608</v>
      </c>
      <c r="AE516" s="144" t="e">
        <f>VLOOKUP(D516,[12]REPNCT004ReporteAuxiliarContabl!$V$21:$W$1157,2,0)</f>
        <v>#N/A</v>
      </c>
      <c r="AF516" s="167" t="e">
        <f t="shared" si="30"/>
        <v>#N/A</v>
      </c>
      <c r="AG516" s="144"/>
      <c r="AI516" s="144"/>
    </row>
    <row r="517" spans="1:35" x14ac:dyDescent="0.25">
      <c r="A517" s="29">
        <v>505</v>
      </c>
      <c r="B517" s="61"/>
      <c r="C517" s="143" t="str">
        <f>VLOOKUP(D517,[8]Hoja1!$A$2:$B$1115,2,0)</f>
        <v>23079</v>
      </c>
      <c r="D517" s="31">
        <v>800096739</v>
      </c>
      <c r="E517" s="31">
        <v>217923079</v>
      </c>
      <c r="F517" s="61" t="s">
        <v>495</v>
      </c>
      <c r="G517" s="33">
        <v>0</v>
      </c>
      <c r="H517" s="33">
        <v>0</v>
      </c>
      <c r="I517" s="3">
        <v>770015352</v>
      </c>
      <c r="J517" s="3">
        <v>618936980</v>
      </c>
      <c r="K517" s="3">
        <v>0</v>
      </c>
      <c r="L517" s="3"/>
      <c r="M517" s="3"/>
      <c r="N517" s="3"/>
      <c r="O517" s="3"/>
      <c r="P517" s="34">
        <f t="shared" si="29"/>
        <v>1388952332</v>
      </c>
      <c r="Q517" s="165">
        <v>939776710</v>
      </c>
      <c r="R517" s="3">
        <f>IFERROR(VLOOKUP(D517,[9]ServNOMINA!$F$16:$M$112,8,0),0)</f>
        <v>0</v>
      </c>
      <c r="S517" s="3">
        <f>IFERROR(VLOOKUP(D517,[9]ServOTROS!$F$16:$M$112,8,0),0)</f>
        <v>0</v>
      </c>
      <c r="T517" s="3">
        <f>IFERROR(VLOOKUP(D517,[9]CANCEL!$F$16:$M$48,8,0),0)</f>
        <v>0</v>
      </c>
      <c r="U517" s="3">
        <f>IFERROR(VLOOKUP(B517,[10]Aaf_PENSION!$C$16:$M$112,11,0)+VLOOKUP(B517,[11]Aaf_PENSION!$C$16:$M$112,11,0),0)</f>
        <v>0</v>
      </c>
      <c r="V517" s="3">
        <f>IFERROR(VLOOKUP(B517,[10]Aaf_SALUD!$C$16:$M$112,11,0)+VLOOKUP(B517,[11]Aaf_SALUD!$C$16:$M$112,11,0),0)</f>
        <v>0</v>
      </c>
      <c r="W517" s="3">
        <f>IFERROR(VLOOKUP(D517,[9]CALIDAD!$F$16:$M$1122,8,0),0)</f>
        <v>64167946</v>
      </c>
      <c r="X517" s="3"/>
      <c r="Y517" s="3">
        <f>IFERROR(VLOOKUP(B517,[10]Ap_CESANTIAS!$C$16:$M$112,11,0)+VLOOKUP(B517,[11]Ap_CESANTIAS!$C$16:$M$112,11,0),0)</f>
        <v>0</v>
      </c>
      <c r="Z517" s="3">
        <f>IFERROR(VLOOKUP(B517,[10]Ap_PENSION!$C$16:$M$112,11,0)+VLOOKUP(B517,[11]Ap_PENSION!$C$16:$M$112,11,0),0)</f>
        <v>0</v>
      </c>
      <c r="AA517" s="3">
        <f>IFERROR(VLOOKUP(B517,[10]Ap_SALUD!$C$16:$M$112,11,0)+VLOOKUP(B517,[11]Ap_SALUD!$C$16:$M$112,11,0),0)</f>
        <v>0</v>
      </c>
      <c r="AB517" s="3"/>
      <c r="AC517" s="36">
        <f t="shared" si="28"/>
        <v>64167946</v>
      </c>
      <c r="AD517" s="37">
        <f t="shared" si="31"/>
        <v>385007676</v>
      </c>
      <c r="AE517" s="144" t="e">
        <f>VLOOKUP(D517,[12]REPNCT004ReporteAuxiliarContabl!$V$21:$W$1157,2,0)</f>
        <v>#N/A</v>
      </c>
      <c r="AF517" s="167" t="e">
        <f t="shared" si="30"/>
        <v>#N/A</v>
      </c>
      <c r="AG517" s="144"/>
      <c r="AI517" s="144"/>
    </row>
    <row r="518" spans="1:35" x14ac:dyDescent="0.25">
      <c r="A518" s="38">
        <v>506</v>
      </c>
      <c r="B518" s="61"/>
      <c r="C518" s="143" t="str">
        <f>VLOOKUP(D518,[8]Hoja1!$A$2:$B$1115,2,0)</f>
        <v>23090</v>
      </c>
      <c r="D518" s="31">
        <v>800096740</v>
      </c>
      <c r="E518" s="31">
        <v>219023090</v>
      </c>
      <c r="F518" s="61" t="s">
        <v>706</v>
      </c>
      <c r="G518" s="33">
        <v>0</v>
      </c>
      <c r="H518" s="33">
        <v>0</v>
      </c>
      <c r="I518" s="3">
        <v>979358992</v>
      </c>
      <c r="J518" s="3">
        <v>724149084</v>
      </c>
      <c r="K518" s="3">
        <v>0</v>
      </c>
      <c r="L518" s="3"/>
      <c r="M518" s="3"/>
      <c r="N518" s="3"/>
      <c r="O518" s="3"/>
      <c r="P518" s="34">
        <f t="shared" si="29"/>
        <v>1703508076</v>
      </c>
      <c r="Q518" s="165">
        <v>1132215329</v>
      </c>
      <c r="R518" s="3">
        <f>IFERROR(VLOOKUP(D518,[9]ServNOMINA!$F$16:$M$112,8,0),0)</f>
        <v>0</v>
      </c>
      <c r="S518" s="3">
        <f>IFERROR(VLOOKUP(D518,[9]ServOTROS!$F$16:$M$112,8,0),0)</f>
        <v>0</v>
      </c>
      <c r="T518" s="3">
        <f>IFERROR(VLOOKUP(D518,[9]CANCEL!$F$16:$M$48,8,0),0)</f>
        <v>0</v>
      </c>
      <c r="U518" s="3">
        <f>IFERROR(VLOOKUP(B518,[10]Aaf_PENSION!$C$16:$M$112,11,0)+VLOOKUP(B518,[11]Aaf_PENSION!$C$16:$M$112,11,0),0)</f>
        <v>0</v>
      </c>
      <c r="V518" s="3">
        <f>IFERROR(VLOOKUP(B518,[10]Aaf_SALUD!$C$16:$M$112,11,0)+VLOOKUP(B518,[11]Aaf_SALUD!$C$16:$M$112,11,0),0)</f>
        <v>0</v>
      </c>
      <c r="W518" s="3">
        <f>IFERROR(VLOOKUP(D518,[9]CALIDAD!$F$16:$M$1122,8,0),0)</f>
        <v>81613249</v>
      </c>
      <c r="X518" s="3"/>
      <c r="Y518" s="3">
        <f>IFERROR(VLOOKUP(B518,[10]Ap_CESANTIAS!$C$16:$M$112,11,0)+VLOOKUP(B518,[11]Ap_CESANTIAS!$C$16:$M$112,11,0),0)</f>
        <v>0</v>
      </c>
      <c r="Z518" s="3">
        <f>IFERROR(VLOOKUP(B518,[10]Ap_PENSION!$C$16:$M$112,11,0)+VLOOKUP(B518,[11]Ap_PENSION!$C$16:$M$112,11,0),0)</f>
        <v>0</v>
      </c>
      <c r="AA518" s="3">
        <f>IFERROR(VLOOKUP(B518,[10]Ap_SALUD!$C$16:$M$112,11,0)+VLOOKUP(B518,[11]Ap_SALUD!$C$16:$M$112,11,0),0)</f>
        <v>0</v>
      </c>
      <c r="AB518" s="3"/>
      <c r="AC518" s="36">
        <f t="shared" si="28"/>
        <v>81613249</v>
      </c>
      <c r="AD518" s="37">
        <f t="shared" si="31"/>
        <v>489679498</v>
      </c>
      <c r="AE518" s="144" t="e">
        <f>VLOOKUP(D518,[12]REPNCT004ReporteAuxiliarContabl!$V$21:$W$1157,2,0)</f>
        <v>#N/A</v>
      </c>
      <c r="AF518" s="167" t="e">
        <f t="shared" si="30"/>
        <v>#N/A</v>
      </c>
      <c r="AG518" s="144"/>
      <c r="AI518" s="144"/>
    </row>
    <row r="519" spans="1:35" x14ac:dyDescent="0.25">
      <c r="A519" s="29">
        <v>507</v>
      </c>
      <c r="B519" s="61"/>
      <c r="C519" s="143" t="str">
        <f>VLOOKUP(D519,[8]Hoja1!$A$2:$B$1115,2,0)</f>
        <v>23162</v>
      </c>
      <c r="D519" s="31">
        <v>800096744</v>
      </c>
      <c r="E519" s="31">
        <v>216223162</v>
      </c>
      <c r="F519" s="61" t="s">
        <v>707</v>
      </c>
      <c r="G519" s="33">
        <v>0</v>
      </c>
      <c r="H519" s="33">
        <v>0</v>
      </c>
      <c r="I519" s="3">
        <v>1907582880</v>
      </c>
      <c r="J519" s="3">
        <v>1848663560</v>
      </c>
      <c r="K519" s="3">
        <v>0</v>
      </c>
      <c r="L519" s="3"/>
      <c r="M519" s="3"/>
      <c r="N519" s="3"/>
      <c r="O519" s="3"/>
      <c r="P519" s="34">
        <f t="shared" si="29"/>
        <v>3756246440</v>
      </c>
      <c r="Q519" s="165">
        <v>2643489760</v>
      </c>
      <c r="R519" s="3">
        <f>IFERROR(VLOOKUP(D519,[9]ServNOMINA!$F$16:$M$112,8,0),0)</f>
        <v>0</v>
      </c>
      <c r="S519" s="3">
        <f>IFERROR(VLOOKUP(D519,[9]ServOTROS!$F$16:$M$112,8,0),0)</f>
        <v>0</v>
      </c>
      <c r="T519" s="3">
        <f>IFERROR(VLOOKUP(D519,[9]CANCEL!$F$16:$M$48,8,0),0)</f>
        <v>0</v>
      </c>
      <c r="U519" s="3">
        <f>IFERROR(VLOOKUP(B519,[10]Aaf_PENSION!$C$16:$M$112,11,0)+VLOOKUP(B519,[11]Aaf_PENSION!$C$16:$M$112,11,0),0)</f>
        <v>0</v>
      </c>
      <c r="V519" s="3">
        <f>IFERROR(VLOOKUP(B519,[10]Aaf_SALUD!$C$16:$M$112,11,0)+VLOOKUP(B519,[11]Aaf_SALUD!$C$16:$M$112,11,0),0)</f>
        <v>0</v>
      </c>
      <c r="W519" s="3">
        <f>IFERROR(VLOOKUP(D519,[9]CALIDAD!$F$16:$M$1122,8,0),0)</f>
        <v>158965240</v>
      </c>
      <c r="X519" s="3"/>
      <c r="Y519" s="3">
        <f>IFERROR(VLOOKUP(B519,[10]Ap_CESANTIAS!$C$16:$M$112,11,0)+VLOOKUP(B519,[11]Ap_CESANTIAS!$C$16:$M$112,11,0),0)</f>
        <v>0</v>
      </c>
      <c r="Z519" s="3">
        <f>IFERROR(VLOOKUP(B519,[10]Ap_PENSION!$C$16:$M$112,11,0)+VLOOKUP(B519,[11]Ap_PENSION!$C$16:$M$112,11,0),0)</f>
        <v>0</v>
      </c>
      <c r="AA519" s="3">
        <f>IFERROR(VLOOKUP(B519,[10]Ap_SALUD!$C$16:$M$112,11,0)+VLOOKUP(B519,[11]Ap_SALUD!$C$16:$M$112,11,0),0)</f>
        <v>0</v>
      </c>
      <c r="AB519" s="3"/>
      <c r="AC519" s="36">
        <f t="shared" si="28"/>
        <v>158965240</v>
      </c>
      <c r="AD519" s="37">
        <f t="shared" si="31"/>
        <v>953791440</v>
      </c>
      <c r="AE519" s="144" t="e">
        <f>VLOOKUP(D519,[12]REPNCT004ReporteAuxiliarContabl!$V$21:$W$1157,2,0)</f>
        <v>#N/A</v>
      </c>
      <c r="AF519" s="167" t="e">
        <f t="shared" si="30"/>
        <v>#N/A</v>
      </c>
      <c r="AG519" s="144"/>
      <c r="AI519" s="144"/>
    </row>
    <row r="520" spans="1:35" x14ac:dyDescent="0.25">
      <c r="A520" s="38">
        <v>508</v>
      </c>
      <c r="B520" s="61"/>
      <c r="C520" s="143" t="str">
        <f>VLOOKUP(D520,[8]Hoja1!$A$2:$B$1115,2,0)</f>
        <v>23168</v>
      </c>
      <c r="D520" s="31">
        <v>800096750</v>
      </c>
      <c r="E520" s="31">
        <v>216823168</v>
      </c>
      <c r="F520" s="61" t="s">
        <v>708</v>
      </c>
      <c r="G520" s="33">
        <v>0</v>
      </c>
      <c r="H520" s="33">
        <v>0</v>
      </c>
      <c r="I520" s="3">
        <v>409921984</v>
      </c>
      <c r="J520" s="3">
        <v>354853883</v>
      </c>
      <c r="K520" s="3">
        <v>0</v>
      </c>
      <c r="L520" s="3"/>
      <c r="M520" s="3"/>
      <c r="N520" s="3"/>
      <c r="O520" s="3"/>
      <c r="P520" s="34">
        <f t="shared" si="29"/>
        <v>764775867</v>
      </c>
      <c r="Q520" s="165">
        <v>525654708</v>
      </c>
      <c r="R520" s="3">
        <f>IFERROR(VLOOKUP(D520,[9]ServNOMINA!$F$16:$M$112,8,0),0)</f>
        <v>0</v>
      </c>
      <c r="S520" s="3">
        <f>IFERROR(VLOOKUP(D520,[9]ServOTROS!$F$16:$M$112,8,0),0)</f>
        <v>0</v>
      </c>
      <c r="T520" s="3">
        <f>IFERROR(VLOOKUP(D520,[9]CANCEL!$F$16:$M$48,8,0),0)</f>
        <v>0</v>
      </c>
      <c r="U520" s="3">
        <f>IFERROR(VLOOKUP(B520,[10]Aaf_PENSION!$C$16:$M$112,11,0)+VLOOKUP(B520,[11]Aaf_PENSION!$C$16:$M$112,11,0),0)</f>
        <v>0</v>
      </c>
      <c r="V520" s="3">
        <f>IFERROR(VLOOKUP(B520,[10]Aaf_SALUD!$C$16:$M$112,11,0)+VLOOKUP(B520,[11]Aaf_SALUD!$C$16:$M$112,11,0),0)</f>
        <v>0</v>
      </c>
      <c r="W520" s="3">
        <f>IFERROR(VLOOKUP(D520,[9]CALIDAD!$F$16:$M$1122,8,0),0)</f>
        <v>34160165</v>
      </c>
      <c r="X520" s="3"/>
      <c r="Y520" s="3">
        <f>IFERROR(VLOOKUP(B520,[10]Ap_CESANTIAS!$C$16:$M$112,11,0)+VLOOKUP(B520,[11]Ap_CESANTIAS!$C$16:$M$112,11,0),0)</f>
        <v>0</v>
      </c>
      <c r="Z520" s="3">
        <f>IFERROR(VLOOKUP(B520,[10]Ap_PENSION!$C$16:$M$112,11,0)+VLOOKUP(B520,[11]Ap_PENSION!$C$16:$M$112,11,0),0)</f>
        <v>0</v>
      </c>
      <c r="AA520" s="3">
        <f>IFERROR(VLOOKUP(B520,[10]Ap_SALUD!$C$16:$M$112,11,0)+VLOOKUP(B520,[11]Ap_SALUD!$C$16:$M$112,11,0),0)</f>
        <v>0</v>
      </c>
      <c r="AB520" s="3"/>
      <c r="AC520" s="36">
        <f t="shared" si="28"/>
        <v>34160165</v>
      </c>
      <c r="AD520" s="37">
        <f t="shared" si="31"/>
        <v>204960994</v>
      </c>
      <c r="AE520" s="144" t="e">
        <f>VLOOKUP(D520,[12]REPNCT004ReporteAuxiliarContabl!$V$21:$W$1157,2,0)</f>
        <v>#N/A</v>
      </c>
      <c r="AF520" s="167" t="e">
        <f t="shared" si="30"/>
        <v>#N/A</v>
      </c>
      <c r="AG520" s="144"/>
      <c r="AI520" s="144"/>
    </row>
    <row r="521" spans="1:35" x14ac:dyDescent="0.25">
      <c r="A521" s="29">
        <v>509</v>
      </c>
      <c r="B521" s="61"/>
      <c r="C521" s="143" t="str">
        <f>VLOOKUP(D521,[8]Hoja1!$A$2:$B$1115,2,0)</f>
        <v>23182</v>
      </c>
      <c r="D521" s="31">
        <v>800096753</v>
      </c>
      <c r="E521" s="31">
        <v>218223182</v>
      </c>
      <c r="F521" s="61" t="s">
        <v>709</v>
      </c>
      <c r="G521" s="33">
        <v>0</v>
      </c>
      <c r="H521" s="33">
        <v>0</v>
      </c>
      <c r="I521" s="3">
        <v>1007530944</v>
      </c>
      <c r="J521" s="3">
        <v>1065651404</v>
      </c>
      <c r="K521" s="3">
        <v>0</v>
      </c>
      <c r="L521" s="3"/>
      <c r="M521" s="3"/>
      <c r="N521" s="3"/>
      <c r="O521" s="3"/>
      <c r="P521" s="34">
        <f t="shared" si="29"/>
        <v>2073182348</v>
      </c>
      <c r="Q521" s="165">
        <v>1485455964</v>
      </c>
      <c r="R521" s="3">
        <f>IFERROR(VLOOKUP(D521,[9]ServNOMINA!$F$16:$M$112,8,0),0)</f>
        <v>0</v>
      </c>
      <c r="S521" s="3">
        <f>IFERROR(VLOOKUP(D521,[9]ServOTROS!$F$16:$M$112,8,0),0)</f>
        <v>0</v>
      </c>
      <c r="T521" s="3">
        <f>IFERROR(VLOOKUP(D521,[9]CANCEL!$F$16:$M$48,8,0),0)</f>
        <v>0</v>
      </c>
      <c r="U521" s="3">
        <f>IFERROR(VLOOKUP(B521,[10]Aaf_PENSION!$C$16:$M$112,11,0)+VLOOKUP(B521,[11]Aaf_PENSION!$C$16:$M$112,11,0),0)</f>
        <v>0</v>
      </c>
      <c r="V521" s="3">
        <f>IFERROR(VLOOKUP(B521,[10]Aaf_SALUD!$C$16:$M$112,11,0)+VLOOKUP(B521,[11]Aaf_SALUD!$C$16:$M$112,11,0),0)</f>
        <v>0</v>
      </c>
      <c r="W521" s="3">
        <f>IFERROR(VLOOKUP(D521,[9]CALIDAD!$F$16:$M$1122,8,0),0)</f>
        <v>83960912</v>
      </c>
      <c r="X521" s="3"/>
      <c r="Y521" s="3">
        <f>IFERROR(VLOOKUP(B521,[10]Ap_CESANTIAS!$C$16:$M$112,11,0)+VLOOKUP(B521,[11]Ap_CESANTIAS!$C$16:$M$112,11,0),0)</f>
        <v>0</v>
      </c>
      <c r="Z521" s="3">
        <f>IFERROR(VLOOKUP(B521,[10]Ap_PENSION!$C$16:$M$112,11,0)+VLOOKUP(B521,[11]Ap_PENSION!$C$16:$M$112,11,0),0)</f>
        <v>0</v>
      </c>
      <c r="AA521" s="3">
        <f>IFERROR(VLOOKUP(B521,[10]Ap_SALUD!$C$16:$M$112,11,0)+VLOOKUP(B521,[11]Ap_SALUD!$C$16:$M$112,11,0),0)</f>
        <v>0</v>
      </c>
      <c r="AB521" s="3"/>
      <c r="AC521" s="36">
        <f t="shared" si="28"/>
        <v>83960912</v>
      </c>
      <c r="AD521" s="37">
        <f t="shared" si="31"/>
        <v>503765472</v>
      </c>
      <c r="AE521" s="144" t="e">
        <f>VLOOKUP(D521,[12]REPNCT004ReporteAuxiliarContabl!$V$21:$W$1157,2,0)</f>
        <v>#N/A</v>
      </c>
      <c r="AF521" s="167" t="e">
        <f t="shared" si="30"/>
        <v>#N/A</v>
      </c>
      <c r="AG521" s="144"/>
      <c r="AI521" s="144"/>
    </row>
    <row r="522" spans="1:35" x14ac:dyDescent="0.25">
      <c r="A522" s="38">
        <v>510</v>
      </c>
      <c r="B522" s="61"/>
      <c r="C522" s="143" t="str">
        <f>VLOOKUP(D522,[8]Hoja1!$A$2:$B$1115,2,0)</f>
        <v>23189</v>
      </c>
      <c r="D522" s="31">
        <v>800096746</v>
      </c>
      <c r="E522" s="31">
        <v>218923189</v>
      </c>
      <c r="F522" s="61" t="s">
        <v>710</v>
      </c>
      <c r="G522" s="33">
        <v>0</v>
      </c>
      <c r="H522" s="33">
        <v>0</v>
      </c>
      <c r="I522" s="3">
        <v>1573053680</v>
      </c>
      <c r="J522" s="3">
        <v>1561911363</v>
      </c>
      <c r="K522" s="3">
        <v>0</v>
      </c>
      <c r="L522" s="3"/>
      <c r="M522" s="3"/>
      <c r="N522" s="3"/>
      <c r="O522" s="3"/>
      <c r="P522" s="34">
        <f t="shared" si="29"/>
        <v>3134965043</v>
      </c>
      <c r="Q522" s="165">
        <v>2217350398</v>
      </c>
      <c r="R522" s="3">
        <f>IFERROR(VLOOKUP(D522,[9]ServNOMINA!$F$16:$M$112,8,0),0)</f>
        <v>0</v>
      </c>
      <c r="S522" s="3">
        <f>IFERROR(VLOOKUP(D522,[9]ServOTROS!$F$16:$M$112,8,0),0)</f>
        <v>0</v>
      </c>
      <c r="T522" s="3">
        <f>IFERROR(VLOOKUP(D522,[9]CANCEL!$F$16:$M$48,8,0),0)</f>
        <v>0</v>
      </c>
      <c r="U522" s="3">
        <f>IFERROR(VLOOKUP(B522,[10]Aaf_PENSION!$C$16:$M$112,11,0)+VLOOKUP(B522,[11]Aaf_PENSION!$C$16:$M$112,11,0),0)</f>
        <v>0</v>
      </c>
      <c r="V522" s="3">
        <f>IFERROR(VLOOKUP(B522,[10]Aaf_SALUD!$C$16:$M$112,11,0)+VLOOKUP(B522,[11]Aaf_SALUD!$C$16:$M$112,11,0),0)</f>
        <v>0</v>
      </c>
      <c r="W522" s="3">
        <f>IFERROR(VLOOKUP(D522,[9]CALIDAD!$F$16:$M$1122,8,0),0)</f>
        <v>131087807</v>
      </c>
      <c r="X522" s="3"/>
      <c r="Y522" s="3">
        <f>IFERROR(VLOOKUP(B522,[10]Ap_CESANTIAS!$C$16:$M$112,11,0)+VLOOKUP(B522,[11]Ap_CESANTIAS!$C$16:$M$112,11,0),0)</f>
        <v>0</v>
      </c>
      <c r="Z522" s="3">
        <f>IFERROR(VLOOKUP(B522,[10]Ap_PENSION!$C$16:$M$112,11,0)+VLOOKUP(B522,[11]Ap_PENSION!$C$16:$M$112,11,0),0)</f>
        <v>0</v>
      </c>
      <c r="AA522" s="3">
        <f>IFERROR(VLOOKUP(B522,[10]Ap_SALUD!$C$16:$M$112,11,0)+VLOOKUP(B522,[11]Ap_SALUD!$C$16:$M$112,11,0),0)</f>
        <v>0</v>
      </c>
      <c r="AB522" s="3"/>
      <c r="AC522" s="36">
        <f t="shared" si="28"/>
        <v>131087807</v>
      </c>
      <c r="AD522" s="37">
        <f t="shared" si="31"/>
        <v>786526838</v>
      </c>
      <c r="AE522" s="144" t="e">
        <f>VLOOKUP(D522,[12]REPNCT004ReporteAuxiliarContabl!$V$21:$W$1157,2,0)</f>
        <v>#N/A</v>
      </c>
      <c r="AF522" s="167" t="e">
        <f t="shared" si="30"/>
        <v>#N/A</v>
      </c>
      <c r="AG522" s="144"/>
      <c r="AI522" s="144"/>
    </row>
    <row r="523" spans="1:35" x14ac:dyDescent="0.25">
      <c r="A523" s="29">
        <v>511</v>
      </c>
      <c r="B523" s="61"/>
      <c r="C523" s="143" t="str">
        <f>VLOOKUP(D523,[8]Hoja1!$A$2:$B$1115,2,0)</f>
        <v>23300</v>
      </c>
      <c r="D523" s="31">
        <v>812001675</v>
      </c>
      <c r="E523" s="31">
        <v>210023300</v>
      </c>
      <c r="F523" s="61" t="s">
        <v>711</v>
      </c>
      <c r="G523" s="33">
        <v>0</v>
      </c>
      <c r="H523" s="33">
        <v>0</v>
      </c>
      <c r="I523" s="3">
        <v>398622152</v>
      </c>
      <c r="J523" s="3">
        <v>397270834</v>
      </c>
      <c r="K523" s="3">
        <v>0</v>
      </c>
      <c r="L523" s="3"/>
      <c r="M523" s="3"/>
      <c r="N523" s="3"/>
      <c r="O523" s="3"/>
      <c r="P523" s="34">
        <f t="shared" si="29"/>
        <v>795892986</v>
      </c>
      <c r="Q523" s="165">
        <v>563363399</v>
      </c>
      <c r="R523" s="3">
        <f>IFERROR(VLOOKUP(D523,[9]ServNOMINA!$F$16:$M$112,8,0),0)</f>
        <v>0</v>
      </c>
      <c r="S523" s="3">
        <f>IFERROR(VLOOKUP(D523,[9]ServOTROS!$F$16:$M$112,8,0),0)</f>
        <v>0</v>
      </c>
      <c r="T523" s="3">
        <f>IFERROR(VLOOKUP(D523,[9]CANCEL!$F$16:$M$48,8,0),0)</f>
        <v>0</v>
      </c>
      <c r="U523" s="3">
        <f>IFERROR(VLOOKUP(B523,[10]Aaf_PENSION!$C$16:$M$112,11,0)+VLOOKUP(B523,[11]Aaf_PENSION!$C$16:$M$112,11,0),0)</f>
        <v>0</v>
      </c>
      <c r="V523" s="3">
        <f>IFERROR(VLOOKUP(B523,[10]Aaf_SALUD!$C$16:$M$112,11,0)+VLOOKUP(B523,[11]Aaf_SALUD!$C$16:$M$112,11,0),0)</f>
        <v>0</v>
      </c>
      <c r="W523" s="3">
        <f>IFERROR(VLOOKUP(D523,[9]CALIDAD!$F$16:$M$1122,8,0),0)</f>
        <v>33218513</v>
      </c>
      <c r="X523" s="3"/>
      <c r="Y523" s="3">
        <f>IFERROR(VLOOKUP(B523,[10]Ap_CESANTIAS!$C$16:$M$112,11,0)+VLOOKUP(B523,[11]Ap_CESANTIAS!$C$16:$M$112,11,0),0)</f>
        <v>0</v>
      </c>
      <c r="Z523" s="3">
        <f>IFERROR(VLOOKUP(B523,[10]Ap_PENSION!$C$16:$M$112,11,0)+VLOOKUP(B523,[11]Ap_PENSION!$C$16:$M$112,11,0),0)</f>
        <v>0</v>
      </c>
      <c r="AA523" s="3">
        <f>IFERROR(VLOOKUP(B523,[10]Ap_SALUD!$C$16:$M$112,11,0)+VLOOKUP(B523,[11]Ap_SALUD!$C$16:$M$112,11,0),0)</f>
        <v>0</v>
      </c>
      <c r="AB523" s="3"/>
      <c r="AC523" s="36">
        <f t="shared" si="28"/>
        <v>33218513</v>
      </c>
      <c r="AD523" s="37">
        <f t="shared" si="31"/>
        <v>199311074</v>
      </c>
      <c r="AE523" s="144" t="e">
        <f>VLOOKUP(D523,[12]REPNCT004ReporteAuxiliarContabl!$V$21:$W$1157,2,0)</f>
        <v>#N/A</v>
      </c>
      <c r="AF523" s="167" t="e">
        <f t="shared" si="30"/>
        <v>#N/A</v>
      </c>
      <c r="AG523" s="144"/>
      <c r="AI523" s="144"/>
    </row>
    <row r="524" spans="1:35" x14ac:dyDescent="0.25">
      <c r="A524" s="38">
        <v>512</v>
      </c>
      <c r="B524" s="61"/>
      <c r="C524" s="143" t="str">
        <f>VLOOKUP(D524,[8]Hoja1!$A$2:$B$1115,2,0)</f>
        <v>23350</v>
      </c>
      <c r="D524" s="31">
        <v>812001681</v>
      </c>
      <c r="E524" s="31">
        <v>215023350</v>
      </c>
      <c r="F524" s="61" t="s">
        <v>712</v>
      </c>
      <c r="G524" s="33">
        <v>0</v>
      </c>
      <c r="H524" s="33">
        <v>0</v>
      </c>
      <c r="I524" s="3">
        <v>427341504</v>
      </c>
      <c r="J524" s="3">
        <v>346441144</v>
      </c>
      <c r="K524" s="3">
        <v>0</v>
      </c>
      <c r="L524" s="3"/>
      <c r="M524" s="3"/>
      <c r="N524" s="3"/>
      <c r="O524" s="3"/>
      <c r="P524" s="34">
        <f t="shared" si="29"/>
        <v>773782648</v>
      </c>
      <c r="Q524" s="165">
        <v>524500104</v>
      </c>
      <c r="R524" s="3">
        <f>IFERROR(VLOOKUP(D524,[9]ServNOMINA!$F$16:$M$112,8,0),0)</f>
        <v>0</v>
      </c>
      <c r="S524" s="3">
        <f>IFERROR(VLOOKUP(D524,[9]ServOTROS!$F$16:$M$112,8,0),0)</f>
        <v>0</v>
      </c>
      <c r="T524" s="3">
        <f>IFERROR(VLOOKUP(D524,[9]CANCEL!$F$16:$M$48,8,0),0)</f>
        <v>0</v>
      </c>
      <c r="U524" s="3">
        <f>IFERROR(VLOOKUP(B524,[10]Aaf_PENSION!$C$16:$M$112,11,0)+VLOOKUP(B524,[11]Aaf_PENSION!$C$16:$M$112,11,0),0)</f>
        <v>0</v>
      </c>
      <c r="V524" s="3">
        <f>IFERROR(VLOOKUP(B524,[10]Aaf_SALUD!$C$16:$M$112,11,0)+VLOOKUP(B524,[11]Aaf_SALUD!$C$16:$M$112,11,0),0)</f>
        <v>0</v>
      </c>
      <c r="W524" s="3">
        <f>IFERROR(VLOOKUP(D524,[9]CALIDAD!$F$16:$M$1122,8,0),0)</f>
        <v>35611792</v>
      </c>
      <c r="X524" s="3"/>
      <c r="Y524" s="3">
        <f>IFERROR(VLOOKUP(B524,[10]Ap_CESANTIAS!$C$16:$M$112,11,0)+VLOOKUP(B524,[11]Ap_CESANTIAS!$C$16:$M$112,11,0),0)</f>
        <v>0</v>
      </c>
      <c r="Z524" s="3">
        <f>IFERROR(VLOOKUP(B524,[10]Ap_PENSION!$C$16:$M$112,11,0)+VLOOKUP(B524,[11]Ap_PENSION!$C$16:$M$112,11,0),0)</f>
        <v>0</v>
      </c>
      <c r="AA524" s="3">
        <f>IFERROR(VLOOKUP(B524,[10]Ap_SALUD!$C$16:$M$112,11,0)+VLOOKUP(B524,[11]Ap_SALUD!$C$16:$M$112,11,0),0)</f>
        <v>0</v>
      </c>
      <c r="AB524" s="3"/>
      <c r="AC524" s="36">
        <f t="shared" si="28"/>
        <v>35611792</v>
      </c>
      <c r="AD524" s="37">
        <f t="shared" si="31"/>
        <v>213670752</v>
      </c>
      <c r="AE524" s="144" t="e">
        <f>VLOOKUP(D524,[12]REPNCT004ReporteAuxiliarContabl!$V$21:$W$1157,2,0)</f>
        <v>#N/A</v>
      </c>
      <c r="AF524" s="167" t="e">
        <f t="shared" si="30"/>
        <v>#N/A</v>
      </c>
      <c r="AG524" s="144"/>
      <c r="AI524" s="144"/>
    </row>
    <row r="525" spans="1:35" x14ac:dyDescent="0.25">
      <c r="A525" s="29">
        <v>513</v>
      </c>
      <c r="B525" s="61"/>
      <c r="C525" s="143" t="str">
        <f>VLOOKUP(D525,[8]Hoja1!$A$2:$B$1115,2,0)</f>
        <v>23419</v>
      </c>
      <c r="D525" s="31">
        <v>800096761</v>
      </c>
      <c r="E525" s="31">
        <v>211923419</v>
      </c>
      <c r="F525" s="61" t="s">
        <v>713</v>
      </c>
      <c r="G525" s="33">
        <v>0</v>
      </c>
      <c r="H525" s="33">
        <v>0</v>
      </c>
      <c r="I525" s="3">
        <v>892283392</v>
      </c>
      <c r="J525" s="3">
        <v>642561043</v>
      </c>
      <c r="K525" s="3">
        <v>0</v>
      </c>
      <c r="L525" s="3"/>
      <c r="M525" s="3"/>
      <c r="N525" s="3"/>
      <c r="O525" s="3"/>
      <c r="P525" s="34">
        <f t="shared" si="29"/>
        <v>1534844435</v>
      </c>
      <c r="Q525" s="165">
        <v>1014345788</v>
      </c>
      <c r="R525" s="3">
        <f>IFERROR(VLOOKUP(D525,[9]ServNOMINA!$F$16:$M$112,8,0),0)</f>
        <v>0</v>
      </c>
      <c r="S525" s="3">
        <f>IFERROR(VLOOKUP(D525,[9]ServOTROS!$F$16:$M$112,8,0),0)</f>
        <v>0</v>
      </c>
      <c r="T525" s="3">
        <f>IFERROR(VLOOKUP(D525,[9]CANCEL!$F$16:$M$48,8,0),0)</f>
        <v>0</v>
      </c>
      <c r="U525" s="3">
        <f>IFERROR(VLOOKUP(B525,[10]Aaf_PENSION!$C$16:$M$112,11,0)+VLOOKUP(B525,[11]Aaf_PENSION!$C$16:$M$112,11,0),0)</f>
        <v>0</v>
      </c>
      <c r="V525" s="3">
        <f>IFERROR(VLOOKUP(B525,[10]Aaf_SALUD!$C$16:$M$112,11,0)+VLOOKUP(B525,[11]Aaf_SALUD!$C$16:$M$112,11,0),0)</f>
        <v>0</v>
      </c>
      <c r="W525" s="3">
        <f>IFERROR(VLOOKUP(D525,[9]CALIDAD!$F$16:$M$1122,8,0),0)</f>
        <v>74356949</v>
      </c>
      <c r="X525" s="3"/>
      <c r="Y525" s="3">
        <f>IFERROR(VLOOKUP(B525,[10]Ap_CESANTIAS!$C$16:$M$112,11,0)+VLOOKUP(B525,[11]Ap_CESANTIAS!$C$16:$M$112,11,0),0)</f>
        <v>0</v>
      </c>
      <c r="Z525" s="3">
        <f>IFERROR(VLOOKUP(B525,[10]Ap_PENSION!$C$16:$M$112,11,0)+VLOOKUP(B525,[11]Ap_PENSION!$C$16:$M$112,11,0),0)</f>
        <v>0</v>
      </c>
      <c r="AA525" s="3">
        <f>IFERROR(VLOOKUP(B525,[10]Ap_SALUD!$C$16:$M$112,11,0)+VLOOKUP(B525,[11]Ap_SALUD!$C$16:$M$112,11,0),0)</f>
        <v>0</v>
      </c>
      <c r="AB525" s="3"/>
      <c r="AC525" s="36">
        <f t="shared" ref="AC525:AC588" si="32">SUM(R525:AA525)</f>
        <v>74356949</v>
      </c>
      <c r="AD525" s="37">
        <f t="shared" si="31"/>
        <v>446141698</v>
      </c>
      <c r="AE525" s="144" t="e">
        <f>VLOOKUP(D525,[12]REPNCT004ReporteAuxiliarContabl!$V$21:$W$1157,2,0)</f>
        <v>#N/A</v>
      </c>
      <c r="AF525" s="167" t="e">
        <f t="shared" si="30"/>
        <v>#N/A</v>
      </c>
      <c r="AG525" s="144"/>
      <c r="AI525" s="144"/>
    </row>
    <row r="526" spans="1:35" x14ac:dyDescent="0.25">
      <c r="A526" s="38">
        <v>514</v>
      </c>
      <c r="B526" s="61"/>
      <c r="C526" s="143" t="str">
        <f>VLOOKUP(D526,[8]Hoja1!$A$2:$B$1115,2,0)</f>
        <v>23464</v>
      </c>
      <c r="D526" s="31">
        <v>800096762</v>
      </c>
      <c r="E526" s="31">
        <v>216423464</v>
      </c>
      <c r="F526" s="61" t="s">
        <v>714</v>
      </c>
      <c r="G526" s="33">
        <v>0</v>
      </c>
      <c r="H526" s="33">
        <v>0</v>
      </c>
      <c r="I526" s="3">
        <v>370306880</v>
      </c>
      <c r="J526" s="3">
        <v>349647271</v>
      </c>
      <c r="K526" s="3">
        <v>0</v>
      </c>
      <c r="L526" s="3"/>
      <c r="M526" s="3"/>
      <c r="N526" s="3"/>
      <c r="O526" s="3"/>
      <c r="P526" s="34">
        <f t="shared" ref="P526:P589" si="33">SUM(G526:N526)</f>
        <v>719954151</v>
      </c>
      <c r="Q526" s="165">
        <v>503941806</v>
      </c>
      <c r="R526" s="3">
        <f>IFERROR(VLOOKUP(D526,[9]ServNOMINA!$F$16:$M$112,8,0),0)</f>
        <v>0</v>
      </c>
      <c r="S526" s="3">
        <f>IFERROR(VLOOKUP(D526,[9]ServOTROS!$F$16:$M$112,8,0),0)</f>
        <v>0</v>
      </c>
      <c r="T526" s="3">
        <f>IFERROR(VLOOKUP(D526,[9]CANCEL!$F$16:$M$48,8,0),0)</f>
        <v>0</v>
      </c>
      <c r="U526" s="3">
        <f>IFERROR(VLOOKUP(B526,[10]Aaf_PENSION!$C$16:$M$112,11,0)+VLOOKUP(B526,[11]Aaf_PENSION!$C$16:$M$112,11,0),0)</f>
        <v>0</v>
      </c>
      <c r="V526" s="3">
        <f>IFERROR(VLOOKUP(B526,[10]Aaf_SALUD!$C$16:$M$112,11,0)+VLOOKUP(B526,[11]Aaf_SALUD!$C$16:$M$112,11,0),0)</f>
        <v>0</v>
      </c>
      <c r="W526" s="3">
        <f>IFERROR(VLOOKUP(D526,[9]CALIDAD!$F$16:$M$1122,8,0),0)</f>
        <v>30858907</v>
      </c>
      <c r="X526" s="3"/>
      <c r="Y526" s="3">
        <f>IFERROR(VLOOKUP(B526,[10]Ap_CESANTIAS!$C$16:$M$112,11,0)+VLOOKUP(B526,[11]Ap_CESANTIAS!$C$16:$M$112,11,0),0)</f>
        <v>0</v>
      </c>
      <c r="Z526" s="3">
        <f>IFERROR(VLOOKUP(B526,[10]Ap_PENSION!$C$16:$M$112,11,0)+VLOOKUP(B526,[11]Ap_PENSION!$C$16:$M$112,11,0),0)</f>
        <v>0</v>
      </c>
      <c r="AA526" s="3">
        <f>IFERROR(VLOOKUP(B526,[10]Ap_SALUD!$C$16:$M$112,11,0)+VLOOKUP(B526,[11]Ap_SALUD!$C$16:$M$112,11,0),0)</f>
        <v>0</v>
      </c>
      <c r="AB526" s="3"/>
      <c r="AC526" s="36">
        <f t="shared" si="32"/>
        <v>30858907</v>
      </c>
      <c r="AD526" s="37">
        <f t="shared" si="31"/>
        <v>185153438</v>
      </c>
      <c r="AE526" s="144" t="e">
        <f>VLOOKUP(D526,[12]REPNCT004ReporteAuxiliarContabl!$V$21:$W$1157,2,0)</f>
        <v>#N/A</v>
      </c>
      <c r="AF526" s="167" t="e">
        <f t="shared" ref="AF526:AF589" si="34">+AD526-AE526</f>
        <v>#N/A</v>
      </c>
      <c r="AG526" s="144"/>
      <c r="AI526" s="144"/>
    </row>
    <row r="527" spans="1:35" x14ac:dyDescent="0.25">
      <c r="A527" s="29">
        <v>515</v>
      </c>
      <c r="B527" s="61"/>
      <c r="C527" s="143" t="str">
        <f>VLOOKUP(D527,[8]Hoja1!$A$2:$B$1115,2,0)</f>
        <v>23466</v>
      </c>
      <c r="D527" s="31">
        <v>800096763</v>
      </c>
      <c r="E527" s="31">
        <v>216623466</v>
      </c>
      <c r="F527" s="61" t="s">
        <v>715</v>
      </c>
      <c r="G527" s="33">
        <v>0</v>
      </c>
      <c r="H527" s="33">
        <v>0</v>
      </c>
      <c r="I527" s="3">
        <v>2036554368</v>
      </c>
      <c r="J527" s="3">
        <v>1877388552</v>
      </c>
      <c r="K527" s="3">
        <v>0</v>
      </c>
      <c r="L527" s="3"/>
      <c r="M527" s="3"/>
      <c r="N527" s="3"/>
      <c r="O527" s="3"/>
      <c r="P527" s="34">
        <f t="shared" si="33"/>
        <v>3913942920</v>
      </c>
      <c r="Q527" s="165">
        <v>2646189334</v>
      </c>
      <c r="R527" s="3">
        <f>IFERROR(VLOOKUP(D527,[9]ServNOMINA!$F$16:$M$112,8,0),0)</f>
        <v>0</v>
      </c>
      <c r="S527" s="3">
        <f>IFERROR(VLOOKUP(D527,[9]ServOTROS!$F$16:$M$112,8,0),0)</f>
        <v>0</v>
      </c>
      <c r="T527" s="3">
        <f>IFERROR(VLOOKUP(D527,[9]CANCEL!$F$16:$M$48,8,0),0)</f>
        <v>0</v>
      </c>
      <c r="U527" s="3">
        <f>IFERROR(VLOOKUP(B527,[10]Aaf_PENSION!$C$16:$M$112,11,0)+VLOOKUP(B527,[11]Aaf_PENSION!$C$16:$M$112,11,0),0)</f>
        <v>0</v>
      </c>
      <c r="V527" s="3">
        <f>IFERROR(VLOOKUP(B527,[10]Aaf_SALUD!$C$16:$M$112,11,0)+VLOOKUP(B527,[11]Aaf_SALUD!$C$16:$M$112,11,0),0)</f>
        <v>0</v>
      </c>
      <c r="W527" s="3">
        <f>IFERROR(VLOOKUP(D527,[9]CALIDAD!$F$16:$M$1122,8,0),0)</f>
        <v>169712864</v>
      </c>
      <c r="X527" s="3"/>
      <c r="Y527" s="3">
        <f>IFERROR(VLOOKUP(B527,[10]Ap_CESANTIAS!$C$16:$M$112,11,0)+VLOOKUP(B527,[11]Ap_CESANTIAS!$C$16:$M$112,11,0),0)</f>
        <v>0</v>
      </c>
      <c r="Z527" s="3">
        <f>IFERROR(VLOOKUP(B527,[10]Ap_PENSION!$C$16:$M$112,11,0)+VLOOKUP(B527,[11]Ap_PENSION!$C$16:$M$112,11,0),0)</f>
        <v>0</v>
      </c>
      <c r="AA527" s="3">
        <f>IFERROR(VLOOKUP(B527,[10]Ap_SALUD!$C$16:$M$112,11,0)+VLOOKUP(B527,[11]Ap_SALUD!$C$16:$M$112,11,0),0)</f>
        <v>0</v>
      </c>
      <c r="AB527" s="3"/>
      <c r="AC527" s="36">
        <f t="shared" si="32"/>
        <v>169712864</v>
      </c>
      <c r="AD527" s="37">
        <f t="shared" ref="AD527:AD590" si="35">+P527-Q527+AB527-AC527</f>
        <v>1098040722</v>
      </c>
      <c r="AE527" s="144" t="e">
        <f>VLOOKUP(D527,[12]REPNCT004ReporteAuxiliarContabl!$V$21:$W$1157,2,0)</f>
        <v>#N/A</v>
      </c>
      <c r="AF527" s="167" t="e">
        <f t="shared" si="34"/>
        <v>#N/A</v>
      </c>
      <c r="AG527" s="144"/>
      <c r="AI527" s="144"/>
    </row>
    <row r="528" spans="1:35" x14ac:dyDescent="0.25">
      <c r="A528" s="38">
        <v>516</v>
      </c>
      <c r="B528" s="61"/>
      <c r="C528" s="143" t="str">
        <f>VLOOKUP(D528,[8]Hoja1!$A$2:$B$1115,2,0)</f>
        <v>23500</v>
      </c>
      <c r="D528" s="31">
        <v>800065474</v>
      </c>
      <c r="E528" s="31">
        <v>210023500</v>
      </c>
      <c r="F528" s="61" t="s">
        <v>716</v>
      </c>
      <c r="G528" s="33">
        <v>0</v>
      </c>
      <c r="H528" s="33">
        <v>0</v>
      </c>
      <c r="I528" s="3">
        <v>1413212880</v>
      </c>
      <c r="J528" s="3">
        <v>1171550499</v>
      </c>
      <c r="K528" s="3">
        <v>0</v>
      </c>
      <c r="L528" s="3"/>
      <c r="M528" s="3"/>
      <c r="N528" s="3"/>
      <c r="O528" s="3"/>
      <c r="P528" s="34">
        <f t="shared" si="33"/>
        <v>2584763379</v>
      </c>
      <c r="Q528" s="165">
        <v>1760389199</v>
      </c>
      <c r="R528" s="3">
        <f>IFERROR(VLOOKUP(D528,[9]ServNOMINA!$F$16:$M$112,8,0),0)</f>
        <v>0</v>
      </c>
      <c r="S528" s="3">
        <f>IFERROR(VLOOKUP(D528,[9]ServOTROS!$F$16:$M$112,8,0),0)</f>
        <v>0</v>
      </c>
      <c r="T528" s="3">
        <f>IFERROR(VLOOKUP(D528,[9]CANCEL!$F$16:$M$48,8,0),0)</f>
        <v>0</v>
      </c>
      <c r="U528" s="3">
        <f>IFERROR(VLOOKUP(B528,[10]Aaf_PENSION!$C$16:$M$112,11,0)+VLOOKUP(B528,[11]Aaf_PENSION!$C$16:$M$112,11,0),0)</f>
        <v>0</v>
      </c>
      <c r="V528" s="3">
        <f>IFERROR(VLOOKUP(B528,[10]Aaf_SALUD!$C$16:$M$112,11,0)+VLOOKUP(B528,[11]Aaf_SALUD!$C$16:$M$112,11,0),0)</f>
        <v>0</v>
      </c>
      <c r="W528" s="3">
        <f>IFERROR(VLOOKUP(D528,[9]CALIDAD!$F$16:$M$1122,8,0),0)</f>
        <v>117767740</v>
      </c>
      <c r="X528" s="3"/>
      <c r="Y528" s="3">
        <f>IFERROR(VLOOKUP(B528,[10]Ap_CESANTIAS!$C$16:$M$112,11,0)+VLOOKUP(B528,[11]Ap_CESANTIAS!$C$16:$M$112,11,0),0)</f>
        <v>0</v>
      </c>
      <c r="Z528" s="3">
        <f>IFERROR(VLOOKUP(B528,[10]Ap_PENSION!$C$16:$M$112,11,0)+VLOOKUP(B528,[11]Ap_PENSION!$C$16:$M$112,11,0),0)</f>
        <v>0</v>
      </c>
      <c r="AA528" s="3">
        <f>IFERROR(VLOOKUP(B528,[10]Ap_SALUD!$C$16:$M$112,11,0)+VLOOKUP(B528,[11]Ap_SALUD!$C$16:$M$112,11,0),0)</f>
        <v>0</v>
      </c>
      <c r="AB528" s="3"/>
      <c r="AC528" s="36">
        <f t="shared" si="32"/>
        <v>117767740</v>
      </c>
      <c r="AD528" s="37">
        <f t="shared" si="35"/>
        <v>706606440</v>
      </c>
      <c r="AE528" s="144" t="e">
        <f>VLOOKUP(D528,[12]REPNCT004ReporteAuxiliarContabl!$V$21:$W$1157,2,0)</f>
        <v>#N/A</v>
      </c>
      <c r="AF528" s="167" t="e">
        <f t="shared" si="34"/>
        <v>#N/A</v>
      </c>
      <c r="AG528" s="144"/>
      <c r="AI528" s="144"/>
    </row>
    <row r="529" spans="1:35" x14ac:dyDescent="0.25">
      <c r="A529" s="29">
        <v>517</v>
      </c>
      <c r="B529" s="61"/>
      <c r="C529" s="143" t="str">
        <f>VLOOKUP(D529,[8]Hoja1!$A$2:$B$1115,2,0)</f>
        <v>23555</v>
      </c>
      <c r="D529" s="31">
        <v>800096765</v>
      </c>
      <c r="E529" s="31">
        <v>215523555</v>
      </c>
      <c r="F529" s="61" t="s">
        <v>717</v>
      </c>
      <c r="G529" s="33">
        <v>0</v>
      </c>
      <c r="H529" s="33">
        <v>0</v>
      </c>
      <c r="I529" s="3">
        <v>1935662656</v>
      </c>
      <c r="J529" s="3">
        <v>1622497155</v>
      </c>
      <c r="K529" s="3">
        <v>0</v>
      </c>
      <c r="L529" s="3"/>
      <c r="M529" s="3"/>
      <c r="N529" s="3"/>
      <c r="O529" s="3"/>
      <c r="P529" s="34">
        <f t="shared" si="33"/>
        <v>3558159811</v>
      </c>
      <c r="Q529" s="165">
        <v>2429023260</v>
      </c>
      <c r="R529" s="3">
        <f>IFERROR(VLOOKUP(D529,[9]ServNOMINA!$F$16:$M$112,8,0),0)</f>
        <v>0</v>
      </c>
      <c r="S529" s="3">
        <f>IFERROR(VLOOKUP(D529,[9]ServOTROS!$F$16:$M$112,8,0),0)</f>
        <v>0</v>
      </c>
      <c r="T529" s="3">
        <f>IFERROR(VLOOKUP(D529,[9]CANCEL!$F$16:$M$48,8,0),0)</f>
        <v>0</v>
      </c>
      <c r="U529" s="3">
        <f>IFERROR(VLOOKUP(B529,[10]Aaf_PENSION!$C$16:$M$112,11,0)+VLOOKUP(B529,[11]Aaf_PENSION!$C$16:$M$112,11,0),0)</f>
        <v>0</v>
      </c>
      <c r="V529" s="3">
        <f>IFERROR(VLOOKUP(B529,[10]Aaf_SALUD!$C$16:$M$112,11,0)+VLOOKUP(B529,[11]Aaf_SALUD!$C$16:$M$112,11,0),0)</f>
        <v>0</v>
      </c>
      <c r="W529" s="3">
        <f>IFERROR(VLOOKUP(D529,[9]CALIDAD!$F$16:$M$1122,8,0),0)</f>
        <v>161305221</v>
      </c>
      <c r="X529" s="3"/>
      <c r="Y529" s="3">
        <f>IFERROR(VLOOKUP(B529,[10]Ap_CESANTIAS!$C$16:$M$112,11,0)+VLOOKUP(B529,[11]Ap_CESANTIAS!$C$16:$M$112,11,0),0)</f>
        <v>0</v>
      </c>
      <c r="Z529" s="3">
        <f>IFERROR(VLOOKUP(B529,[10]Ap_PENSION!$C$16:$M$112,11,0)+VLOOKUP(B529,[11]Ap_PENSION!$C$16:$M$112,11,0),0)</f>
        <v>0</v>
      </c>
      <c r="AA529" s="3">
        <f>IFERROR(VLOOKUP(B529,[10]Ap_SALUD!$C$16:$M$112,11,0)+VLOOKUP(B529,[11]Ap_SALUD!$C$16:$M$112,11,0),0)</f>
        <v>0</v>
      </c>
      <c r="AB529" s="3"/>
      <c r="AC529" s="36">
        <f t="shared" si="32"/>
        <v>161305221</v>
      </c>
      <c r="AD529" s="37">
        <f t="shared" si="35"/>
        <v>967831330</v>
      </c>
      <c r="AE529" s="144" t="e">
        <f>VLOOKUP(D529,[12]REPNCT004ReporteAuxiliarContabl!$V$21:$W$1157,2,0)</f>
        <v>#N/A</v>
      </c>
      <c r="AF529" s="167" t="e">
        <f t="shared" si="34"/>
        <v>#N/A</v>
      </c>
      <c r="AG529" s="144"/>
      <c r="AI529" s="144"/>
    </row>
    <row r="530" spans="1:35" x14ac:dyDescent="0.25">
      <c r="A530" s="38">
        <v>518</v>
      </c>
      <c r="B530" s="61"/>
      <c r="C530" s="143" t="str">
        <f>VLOOKUP(D530,[8]Hoja1!$A$2:$B$1115,2,0)</f>
        <v>23570</v>
      </c>
      <c r="D530" s="31">
        <v>800096766</v>
      </c>
      <c r="E530" s="31">
        <v>217023570</v>
      </c>
      <c r="F530" s="61" t="s">
        <v>718</v>
      </c>
      <c r="G530" s="33">
        <v>0</v>
      </c>
      <c r="H530" s="33">
        <v>0</v>
      </c>
      <c r="I530" s="3">
        <v>1032648032</v>
      </c>
      <c r="J530" s="3">
        <v>967962425</v>
      </c>
      <c r="K530" s="3">
        <v>0</v>
      </c>
      <c r="L530" s="3"/>
      <c r="M530" s="3"/>
      <c r="N530" s="3"/>
      <c r="O530" s="3"/>
      <c r="P530" s="34">
        <f t="shared" si="33"/>
        <v>2000610457</v>
      </c>
      <c r="Q530" s="165">
        <v>1368243336</v>
      </c>
      <c r="R530" s="3">
        <f>IFERROR(VLOOKUP(D530,[9]ServNOMINA!$F$16:$M$112,8,0),0)</f>
        <v>0</v>
      </c>
      <c r="S530" s="3">
        <f>IFERROR(VLOOKUP(D530,[9]ServOTROS!$F$16:$M$112,8,0),0)</f>
        <v>0</v>
      </c>
      <c r="T530" s="3">
        <f>IFERROR(VLOOKUP(D530,[9]CANCEL!$F$16:$M$48,8,0),0)</f>
        <v>0</v>
      </c>
      <c r="U530" s="3">
        <f>IFERROR(VLOOKUP(B530,[10]Aaf_PENSION!$C$16:$M$112,11,0)+VLOOKUP(B530,[11]Aaf_PENSION!$C$16:$M$112,11,0),0)</f>
        <v>0</v>
      </c>
      <c r="V530" s="3">
        <f>IFERROR(VLOOKUP(B530,[10]Aaf_SALUD!$C$16:$M$112,11,0)+VLOOKUP(B530,[11]Aaf_SALUD!$C$16:$M$112,11,0),0)</f>
        <v>0</v>
      </c>
      <c r="W530" s="3">
        <f>IFERROR(VLOOKUP(D530,[9]CALIDAD!$F$16:$M$1122,8,0),0)</f>
        <v>86054003</v>
      </c>
      <c r="X530" s="3"/>
      <c r="Y530" s="3">
        <f>IFERROR(VLOOKUP(B530,[10]Ap_CESANTIAS!$C$16:$M$112,11,0)+VLOOKUP(B530,[11]Ap_CESANTIAS!$C$16:$M$112,11,0),0)</f>
        <v>0</v>
      </c>
      <c r="Z530" s="3">
        <f>IFERROR(VLOOKUP(B530,[10]Ap_PENSION!$C$16:$M$112,11,0)+VLOOKUP(B530,[11]Ap_PENSION!$C$16:$M$112,11,0),0)</f>
        <v>0</v>
      </c>
      <c r="AA530" s="3">
        <f>IFERROR(VLOOKUP(B530,[10]Ap_SALUD!$C$16:$M$112,11,0)+VLOOKUP(B530,[11]Ap_SALUD!$C$16:$M$112,11,0),0)</f>
        <v>0</v>
      </c>
      <c r="AB530" s="3"/>
      <c r="AC530" s="36">
        <f t="shared" si="32"/>
        <v>86054003</v>
      </c>
      <c r="AD530" s="37">
        <f t="shared" si="35"/>
        <v>546313118</v>
      </c>
      <c r="AE530" s="144" t="e">
        <f>VLOOKUP(D530,[12]REPNCT004ReporteAuxiliarContabl!$V$21:$W$1157,2,0)</f>
        <v>#N/A</v>
      </c>
      <c r="AF530" s="167" t="e">
        <f t="shared" si="34"/>
        <v>#N/A</v>
      </c>
      <c r="AG530" s="144"/>
      <c r="AI530" s="144"/>
    </row>
    <row r="531" spans="1:35" x14ac:dyDescent="0.25">
      <c r="A531" s="29">
        <v>519</v>
      </c>
      <c r="B531" s="61"/>
      <c r="C531" s="143" t="str">
        <f>VLOOKUP(D531,[8]Hoja1!$A$2:$B$1115,2,0)</f>
        <v>23574</v>
      </c>
      <c r="D531" s="31">
        <v>800096770</v>
      </c>
      <c r="E531" s="31">
        <v>217423574</v>
      </c>
      <c r="F531" s="61" t="s">
        <v>719</v>
      </c>
      <c r="G531" s="33">
        <v>0</v>
      </c>
      <c r="H531" s="33">
        <v>0</v>
      </c>
      <c r="I531" s="3">
        <v>1251128048</v>
      </c>
      <c r="J531" s="3">
        <v>926711712</v>
      </c>
      <c r="K531" s="3">
        <v>0</v>
      </c>
      <c r="L531" s="3"/>
      <c r="M531" s="3"/>
      <c r="N531" s="3"/>
      <c r="O531" s="3"/>
      <c r="P531" s="34">
        <f t="shared" si="33"/>
        <v>2177839760</v>
      </c>
      <c r="Q531" s="165">
        <v>1448015067</v>
      </c>
      <c r="R531" s="3">
        <f>IFERROR(VLOOKUP(D531,[9]ServNOMINA!$F$16:$M$112,8,0),0)</f>
        <v>0</v>
      </c>
      <c r="S531" s="3">
        <f>IFERROR(VLOOKUP(D531,[9]ServOTROS!$F$16:$M$112,8,0),0)</f>
        <v>0</v>
      </c>
      <c r="T531" s="3">
        <f>IFERROR(VLOOKUP(D531,[9]CANCEL!$F$16:$M$48,8,0),0)</f>
        <v>0</v>
      </c>
      <c r="U531" s="3">
        <f>IFERROR(VLOOKUP(B531,[10]Aaf_PENSION!$C$16:$M$112,11,0)+VLOOKUP(B531,[11]Aaf_PENSION!$C$16:$M$112,11,0),0)</f>
        <v>0</v>
      </c>
      <c r="V531" s="3">
        <f>IFERROR(VLOOKUP(B531,[10]Aaf_SALUD!$C$16:$M$112,11,0)+VLOOKUP(B531,[11]Aaf_SALUD!$C$16:$M$112,11,0),0)</f>
        <v>0</v>
      </c>
      <c r="W531" s="3">
        <f>IFERROR(VLOOKUP(D531,[9]CALIDAD!$F$16:$M$1122,8,0),0)</f>
        <v>104260671</v>
      </c>
      <c r="X531" s="3"/>
      <c r="Y531" s="3">
        <f>IFERROR(VLOOKUP(B531,[10]Ap_CESANTIAS!$C$16:$M$112,11,0)+VLOOKUP(B531,[11]Ap_CESANTIAS!$C$16:$M$112,11,0),0)</f>
        <v>0</v>
      </c>
      <c r="Z531" s="3">
        <f>IFERROR(VLOOKUP(B531,[10]Ap_PENSION!$C$16:$M$112,11,0)+VLOOKUP(B531,[11]Ap_PENSION!$C$16:$M$112,11,0),0)</f>
        <v>0</v>
      </c>
      <c r="AA531" s="3">
        <f>IFERROR(VLOOKUP(B531,[10]Ap_SALUD!$C$16:$M$112,11,0)+VLOOKUP(B531,[11]Ap_SALUD!$C$16:$M$112,11,0),0)</f>
        <v>0</v>
      </c>
      <c r="AB531" s="3"/>
      <c r="AC531" s="36">
        <f t="shared" si="32"/>
        <v>104260671</v>
      </c>
      <c r="AD531" s="37">
        <f t="shared" si="35"/>
        <v>625564022</v>
      </c>
      <c r="AE531" s="144" t="e">
        <f>VLOOKUP(D531,[12]REPNCT004ReporteAuxiliarContabl!$V$21:$W$1157,2,0)</f>
        <v>#N/A</v>
      </c>
      <c r="AF531" s="167" t="e">
        <f t="shared" si="34"/>
        <v>#N/A</v>
      </c>
      <c r="AG531" s="144"/>
      <c r="AI531" s="144"/>
    </row>
    <row r="532" spans="1:35" x14ac:dyDescent="0.25">
      <c r="A532" s="38">
        <v>520</v>
      </c>
      <c r="B532" s="61"/>
      <c r="C532" s="143" t="str">
        <f>VLOOKUP(D532,[8]Hoja1!$A$2:$B$1115,2,0)</f>
        <v>23580</v>
      </c>
      <c r="D532" s="31">
        <v>800096772</v>
      </c>
      <c r="E532" s="31">
        <v>218023580</v>
      </c>
      <c r="F532" s="61" t="s">
        <v>720</v>
      </c>
      <c r="G532" s="33">
        <v>0</v>
      </c>
      <c r="H532" s="33">
        <v>0</v>
      </c>
      <c r="I532" s="3">
        <v>1876000960</v>
      </c>
      <c r="J532" s="3">
        <v>1502948143</v>
      </c>
      <c r="K532" s="3">
        <v>0</v>
      </c>
      <c r="L532" s="3"/>
      <c r="M532" s="3"/>
      <c r="N532" s="3"/>
      <c r="O532" s="3"/>
      <c r="P532" s="34">
        <f t="shared" si="33"/>
        <v>3378949103</v>
      </c>
      <c r="Q532" s="165">
        <v>2184702076</v>
      </c>
      <c r="R532" s="3">
        <f>IFERROR(VLOOKUP(D532,[9]ServNOMINA!$F$16:$M$112,8,0),0)</f>
        <v>0</v>
      </c>
      <c r="S532" s="3">
        <f>IFERROR(VLOOKUP(D532,[9]ServOTROS!$F$16:$M$112,8,0),0)</f>
        <v>0</v>
      </c>
      <c r="T532" s="3">
        <f>IFERROR(VLOOKUP(D532,[9]CANCEL!$F$16:$M$48,8,0),0)</f>
        <v>0</v>
      </c>
      <c r="U532" s="3">
        <f>IFERROR(VLOOKUP(B532,[10]Aaf_PENSION!$C$16:$M$112,11,0)+VLOOKUP(B532,[11]Aaf_PENSION!$C$16:$M$112,11,0),0)</f>
        <v>0</v>
      </c>
      <c r="V532" s="3">
        <f>IFERROR(VLOOKUP(B532,[10]Aaf_SALUD!$C$16:$M$112,11,0)+VLOOKUP(B532,[11]Aaf_SALUD!$C$16:$M$112,11,0),0)</f>
        <v>0</v>
      </c>
      <c r="W532" s="3">
        <f>IFERROR(VLOOKUP(D532,[9]CALIDAD!$F$16:$M$1122,8,0),0)</f>
        <v>156333413</v>
      </c>
      <c r="X532" s="3"/>
      <c r="Y532" s="3">
        <f>IFERROR(VLOOKUP(B532,[10]Ap_CESANTIAS!$C$16:$M$112,11,0)+VLOOKUP(B532,[11]Ap_CESANTIAS!$C$16:$M$112,11,0),0)</f>
        <v>0</v>
      </c>
      <c r="Z532" s="3">
        <f>IFERROR(VLOOKUP(B532,[10]Ap_PENSION!$C$16:$M$112,11,0)+VLOOKUP(B532,[11]Ap_PENSION!$C$16:$M$112,11,0),0)</f>
        <v>0</v>
      </c>
      <c r="AA532" s="3">
        <f>IFERROR(VLOOKUP(B532,[10]Ap_SALUD!$C$16:$M$112,11,0)+VLOOKUP(B532,[11]Ap_SALUD!$C$16:$M$112,11,0),0)</f>
        <v>0</v>
      </c>
      <c r="AB532" s="3"/>
      <c r="AC532" s="36">
        <f t="shared" si="32"/>
        <v>156333413</v>
      </c>
      <c r="AD532" s="37">
        <f t="shared" si="35"/>
        <v>1037913614</v>
      </c>
      <c r="AE532" s="144" t="e">
        <f>VLOOKUP(D532,[12]REPNCT004ReporteAuxiliarContabl!$V$21:$W$1157,2,0)</f>
        <v>#N/A</v>
      </c>
      <c r="AF532" s="167" t="e">
        <f t="shared" si="34"/>
        <v>#N/A</v>
      </c>
      <c r="AG532" s="144"/>
      <c r="AI532" s="144"/>
    </row>
    <row r="533" spans="1:35" x14ac:dyDescent="0.25">
      <c r="A533" s="29">
        <v>521</v>
      </c>
      <c r="B533" s="61"/>
      <c r="C533" s="143" t="str">
        <f>VLOOKUP(D533,[8]Hoja1!$A$2:$B$1115,2,0)</f>
        <v>23586</v>
      </c>
      <c r="D533" s="31">
        <v>800079162</v>
      </c>
      <c r="E533" s="31">
        <v>218623586</v>
      </c>
      <c r="F533" s="61" t="s">
        <v>721</v>
      </c>
      <c r="G533" s="33">
        <v>0</v>
      </c>
      <c r="H533" s="33">
        <v>0</v>
      </c>
      <c r="I533" s="3">
        <v>518936736</v>
      </c>
      <c r="J533" s="3">
        <v>420973848</v>
      </c>
      <c r="K533" s="3">
        <v>0</v>
      </c>
      <c r="L533" s="3"/>
      <c r="M533" s="3"/>
      <c r="N533" s="3"/>
      <c r="O533" s="3"/>
      <c r="P533" s="34">
        <f t="shared" si="33"/>
        <v>939910584</v>
      </c>
      <c r="Q533" s="165">
        <v>637197488</v>
      </c>
      <c r="R533" s="3">
        <f>IFERROR(VLOOKUP(D533,[9]ServNOMINA!$F$16:$M$112,8,0),0)</f>
        <v>0</v>
      </c>
      <c r="S533" s="3">
        <f>IFERROR(VLOOKUP(D533,[9]ServOTROS!$F$16:$M$112,8,0),0)</f>
        <v>0</v>
      </c>
      <c r="T533" s="3">
        <f>IFERROR(VLOOKUP(D533,[9]CANCEL!$F$16:$M$48,8,0),0)</f>
        <v>0</v>
      </c>
      <c r="U533" s="3">
        <f>IFERROR(VLOOKUP(B533,[10]Aaf_PENSION!$C$16:$M$112,11,0)+VLOOKUP(B533,[11]Aaf_PENSION!$C$16:$M$112,11,0),0)</f>
        <v>0</v>
      </c>
      <c r="V533" s="3">
        <f>IFERROR(VLOOKUP(B533,[10]Aaf_SALUD!$C$16:$M$112,11,0)+VLOOKUP(B533,[11]Aaf_SALUD!$C$16:$M$112,11,0),0)</f>
        <v>0</v>
      </c>
      <c r="W533" s="3">
        <f>IFERROR(VLOOKUP(D533,[9]CALIDAD!$F$16:$M$1122,8,0),0)</f>
        <v>43244728</v>
      </c>
      <c r="X533" s="3"/>
      <c r="Y533" s="3">
        <f>IFERROR(VLOOKUP(B533,[10]Ap_CESANTIAS!$C$16:$M$112,11,0)+VLOOKUP(B533,[11]Ap_CESANTIAS!$C$16:$M$112,11,0),0)</f>
        <v>0</v>
      </c>
      <c r="Z533" s="3">
        <f>IFERROR(VLOOKUP(B533,[10]Ap_PENSION!$C$16:$M$112,11,0)+VLOOKUP(B533,[11]Ap_PENSION!$C$16:$M$112,11,0),0)</f>
        <v>0</v>
      </c>
      <c r="AA533" s="3">
        <f>IFERROR(VLOOKUP(B533,[10]Ap_SALUD!$C$16:$M$112,11,0)+VLOOKUP(B533,[11]Ap_SALUD!$C$16:$M$112,11,0),0)</f>
        <v>0</v>
      </c>
      <c r="AB533" s="3"/>
      <c r="AC533" s="36">
        <f t="shared" si="32"/>
        <v>43244728</v>
      </c>
      <c r="AD533" s="37">
        <f t="shared" si="35"/>
        <v>259468368</v>
      </c>
      <c r="AE533" s="144" t="e">
        <f>VLOOKUP(D533,[12]REPNCT004ReporteAuxiliarContabl!$V$21:$W$1157,2,0)</f>
        <v>#N/A</v>
      </c>
      <c r="AF533" s="167" t="e">
        <f t="shared" si="34"/>
        <v>#N/A</v>
      </c>
      <c r="AG533" s="144"/>
      <c r="AI533" s="144"/>
    </row>
    <row r="534" spans="1:35" x14ac:dyDescent="0.25">
      <c r="A534" s="38">
        <v>522</v>
      </c>
      <c r="B534" s="61"/>
      <c r="C534" s="143" t="str">
        <f>VLOOKUP(D534,[8]Hoja1!$A$2:$B$1115,2,0)</f>
        <v>23670</v>
      </c>
      <c r="D534" s="31">
        <v>800075231</v>
      </c>
      <c r="E534" s="31">
        <v>217023670</v>
      </c>
      <c r="F534" s="61" t="s">
        <v>722</v>
      </c>
      <c r="G534" s="33">
        <v>0</v>
      </c>
      <c r="H534" s="33">
        <v>0</v>
      </c>
      <c r="I534" s="3">
        <v>2288489152</v>
      </c>
      <c r="J534" s="3">
        <v>1580625003</v>
      </c>
      <c r="K534" s="3">
        <v>0</v>
      </c>
      <c r="L534" s="3"/>
      <c r="M534" s="3"/>
      <c r="N534" s="3"/>
      <c r="O534" s="3"/>
      <c r="P534" s="34">
        <f t="shared" si="33"/>
        <v>3869114155</v>
      </c>
      <c r="Q534" s="165">
        <v>2534162148</v>
      </c>
      <c r="R534" s="3">
        <f>IFERROR(VLOOKUP(D534,[9]ServNOMINA!$F$16:$M$112,8,0),0)</f>
        <v>0</v>
      </c>
      <c r="S534" s="3">
        <f>IFERROR(VLOOKUP(D534,[9]ServOTROS!$F$16:$M$112,8,0),0)</f>
        <v>0</v>
      </c>
      <c r="T534" s="3">
        <f>IFERROR(VLOOKUP(D534,[9]CANCEL!$F$16:$M$48,8,0),0)</f>
        <v>0</v>
      </c>
      <c r="U534" s="3">
        <f>IFERROR(VLOOKUP(B534,[10]Aaf_PENSION!$C$16:$M$112,11,0)+VLOOKUP(B534,[11]Aaf_PENSION!$C$16:$M$112,11,0),0)</f>
        <v>0</v>
      </c>
      <c r="V534" s="3">
        <f>IFERROR(VLOOKUP(B534,[10]Aaf_SALUD!$C$16:$M$112,11,0)+VLOOKUP(B534,[11]Aaf_SALUD!$C$16:$M$112,11,0),0)</f>
        <v>0</v>
      </c>
      <c r="W534" s="3">
        <f>IFERROR(VLOOKUP(D534,[9]CALIDAD!$F$16:$M$1122,8,0),0)</f>
        <v>190707429</v>
      </c>
      <c r="X534" s="3"/>
      <c r="Y534" s="3">
        <f>IFERROR(VLOOKUP(B534,[10]Ap_CESANTIAS!$C$16:$M$112,11,0)+VLOOKUP(B534,[11]Ap_CESANTIAS!$C$16:$M$112,11,0),0)</f>
        <v>0</v>
      </c>
      <c r="Z534" s="3">
        <f>IFERROR(VLOOKUP(B534,[10]Ap_PENSION!$C$16:$M$112,11,0)+VLOOKUP(B534,[11]Ap_PENSION!$C$16:$M$112,11,0),0)</f>
        <v>0</v>
      </c>
      <c r="AA534" s="3">
        <f>IFERROR(VLOOKUP(B534,[10]Ap_SALUD!$C$16:$M$112,11,0)+VLOOKUP(B534,[11]Ap_SALUD!$C$16:$M$112,11,0),0)</f>
        <v>0</v>
      </c>
      <c r="AB534" s="3"/>
      <c r="AC534" s="36">
        <f t="shared" si="32"/>
        <v>190707429</v>
      </c>
      <c r="AD534" s="37">
        <f t="shared" si="35"/>
        <v>1144244578</v>
      </c>
      <c r="AE534" s="144" t="e">
        <f>VLOOKUP(D534,[12]REPNCT004ReporteAuxiliarContabl!$V$21:$W$1157,2,0)</f>
        <v>#N/A</v>
      </c>
      <c r="AF534" s="167" t="e">
        <f t="shared" si="34"/>
        <v>#N/A</v>
      </c>
      <c r="AG534" s="144"/>
      <c r="AI534" s="144"/>
    </row>
    <row r="535" spans="1:35" x14ac:dyDescent="0.25">
      <c r="A535" s="29">
        <v>523</v>
      </c>
      <c r="B535" s="61"/>
      <c r="C535" s="143" t="str">
        <f>VLOOKUP(D535,[8]Hoja1!$A$2:$B$1115,2,0)</f>
        <v>23672</v>
      </c>
      <c r="D535" s="31">
        <v>800096781</v>
      </c>
      <c r="E535" s="31">
        <v>217223672</v>
      </c>
      <c r="F535" s="61" t="s">
        <v>723</v>
      </c>
      <c r="G535" s="33">
        <v>0</v>
      </c>
      <c r="H535" s="33">
        <v>0</v>
      </c>
      <c r="I535" s="3">
        <v>848241088</v>
      </c>
      <c r="J535" s="3">
        <v>901850579</v>
      </c>
      <c r="K535" s="3">
        <v>0</v>
      </c>
      <c r="L535" s="3"/>
      <c r="M535" s="3"/>
      <c r="N535" s="3"/>
      <c r="O535" s="3"/>
      <c r="P535" s="34">
        <f t="shared" si="33"/>
        <v>1750091667</v>
      </c>
      <c r="Q535" s="165">
        <v>1255284364</v>
      </c>
      <c r="R535" s="3">
        <f>IFERROR(VLOOKUP(D535,[9]ServNOMINA!$F$16:$M$112,8,0),0)</f>
        <v>0</v>
      </c>
      <c r="S535" s="3">
        <f>IFERROR(VLOOKUP(D535,[9]ServOTROS!$F$16:$M$112,8,0),0)</f>
        <v>0</v>
      </c>
      <c r="T535" s="3">
        <f>IFERROR(VLOOKUP(D535,[9]CANCEL!$F$16:$M$48,8,0),0)</f>
        <v>0</v>
      </c>
      <c r="U535" s="3">
        <f>IFERROR(VLOOKUP(B535,[10]Aaf_PENSION!$C$16:$M$112,11,0)+VLOOKUP(B535,[11]Aaf_PENSION!$C$16:$M$112,11,0),0)</f>
        <v>0</v>
      </c>
      <c r="V535" s="3">
        <f>IFERROR(VLOOKUP(B535,[10]Aaf_SALUD!$C$16:$M$112,11,0)+VLOOKUP(B535,[11]Aaf_SALUD!$C$16:$M$112,11,0),0)</f>
        <v>0</v>
      </c>
      <c r="W535" s="3">
        <f>IFERROR(VLOOKUP(D535,[9]CALIDAD!$F$16:$M$1122,8,0),0)</f>
        <v>70686757</v>
      </c>
      <c r="X535" s="3"/>
      <c r="Y535" s="3">
        <f>IFERROR(VLOOKUP(B535,[10]Ap_CESANTIAS!$C$16:$M$112,11,0)+VLOOKUP(B535,[11]Ap_CESANTIAS!$C$16:$M$112,11,0),0)</f>
        <v>0</v>
      </c>
      <c r="Z535" s="3">
        <f>IFERROR(VLOOKUP(B535,[10]Ap_PENSION!$C$16:$M$112,11,0)+VLOOKUP(B535,[11]Ap_PENSION!$C$16:$M$112,11,0),0)</f>
        <v>0</v>
      </c>
      <c r="AA535" s="3">
        <f>IFERROR(VLOOKUP(B535,[10]Ap_SALUD!$C$16:$M$112,11,0)+VLOOKUP(B535,[11]Ap_SALUD!$C$16:$M$112,11,0),0)</f>
        <v>0</v>
      </c>
      <c r="AB535" s="3"/>
      <c r="AC535" s="36">
        <f t="shared" si="32"/>
        <v>70686757</v>
      </c>
      <c r="AD535" s="37">
        <f t="shared" si="35"/>
        <v>424120546</v>
      </c>
      <c r="AE535" s="144" t="e">
        <f>VLOOKUP(D535,[12]REPNCT004ReporteAuxiliarContabl!$V$21:$W$1157,2,0)</f>
        <v>#N/A</v>
      </c>
      <c r="AF535" s="167" t="e">
        <f t="shared" si="34"/>
        <v>#N/A</v>
      </c>
      <c r="AG535" s="144"/>
      <c r="AI535" s="144"/>
    </row>
    <row r="536" spans="1:35" x14ac:dyDescent="0.25">
      <c r="A536" s="38">
        <v>524</v>
      </c>
      <c r="B536" s="61"/>
      <c r="C536" s="143" t="str">
        <f>VLOOKUP(D536,[8]Hoja1!$A$2:$B$1115,2,0)</f>
        <v>23675</v>
      </c>
      <c r="D536" s="31">
        <v>800096804</v>
      </c>
      <c r="E536" s="31">
        <v>217523675</v>
      </c>
      <c r="F536" s="61" t="s">
        <v>724</v>
      </c>
      <c r="G536" s="33">
        <v>0</v>
      </c>
      <c r="H536" s="33">
        <v>0</v>
      </c>
      <c r="I536" s="3">
        <v>1207672320</v>
      </c>
      <c r="J536" s="3">
        <v>1049419343</v>
      </c>
      <c r="K536" s="3">
        <v>0</v>
      </c>
      <c r="L536" s="3"/>
      <c r="M536" s="3"/>
      <c r="N536" s="3"/>
      <c r="O536" s="3"/>
      <c r="P536" s="34">
        <f t="shared" si="33"/>
        <v>2257091663</v>
      </c>
      <c r="Q536" s="165">
        <v>1552616143</v>
      </c>
      <c r="R536" s="3">
        <f>IFERROR(VLOOKUP(D536,[9]ServNOMINA!$F$16:$M$112,8,0),0)</f>
        <v>0</v>
      </c>
      <c r="S536" s="3">
        <f>IFERROR(VLOOKUP(D536,[9]ServOTROS!$F$16:$M$112,8,0),0)</f>
        <v>0</v>
      </c>
      <c r="T536" s="3">
        <f>IFERROR(VLOOKUP(D536,[9]CANCEL!$F$16:$M$48,8,0),0)</f>
        <v>0</v>
      </c>
      <c r="U536" s="3">
        <f>IFERROR(VLOOKUP(B536,[10]Aaf_PENSION!$C$16:$M$112,11,0)+VLOOKUP(B536,[11]Aaf_PENSION!$C$16:$M$112,11,0),0)</f>
        <v>0</v>
      </c>
      <c r="V536" s="3">
        <f>IFERROR(VLOOKUP(B536,[10]Aaf_SALUD!$C$16:$M$112,11,0)+VLOOKUP(B536,[11]Aaf_SALUD!$C$16:$M$112,11,0),0)</f>
        <v>0</v>
      </c>
      <c r="W536" s="3">
        <f>IFERROR(VLOOKUP(D536,[9]CALIDAD!$F$16:$M$1122,8,0),0)</f>
        <v>100639360</v>
      </c>
      <c r="X536" s="3"/>
      <c r="Y536" s="3">
        <f>IFERROR(VLOOKUP(B536,[10]Ap_CESANTIAS!$C$16:$M$112,11,0)+VLOOKUP(B536,[11]Ap_CESANTIAS!$C$16:$M$112,11,0),0)</f>
        <v>0</v>
      </c>
      <c r="Z536" s="3">
        <f>IFERROR(VLOOKUP(B536,[10]Ap_PENSION!$C$16:$M$112,11,0)+VLOOKUP(B536,[11]Ap_PENSION!$C$16:$M$112,11,0),0)</f>
        <v>0</v>
      </c>
      <c r="AA536" s="3">
        <f>IFERROR(VLOOKUP(B536,[10]Ap_SALUD!$C$16:$M$112,11,0)+VLOOKUP(B536,[11]Ap_SALUD!$C$16:$M$112,11,0),0)</f>
        <v>0</v>
      </c>
      <c r="AB536" s="3"/>
      <c r="AC536" s="36">
        <f t="shared" si="32"/>
        <v>100639360</v>
      </c>
      <c r="AD536" s="37">
        <f t="shared" si="35"/>
        <v>603836160</v>
      </c>
      <c r="AE536" s="144" t="e">
        <f>VLOOKUP(D536,[12]REPNCT004ReporteAuxiliarContabl!$V$21:$W$1157,2,0)</f>
        <v>#N/A</v>
      </c>
      <c r="AF536" s="167" t="e">
        <f t="shared" si="34"/>
        <v>#N/A</v>
      </c>
      <c r="AG536" s="144"/>
      <c r="AI536" s="144"/>
    </row>
    <row r="537" spans="1:35" x14ac:dyDescent="0.25">
      <c r="A537" s="29">
        <v>525</v>
      </c>
      <c r="B537" s="61"/>
      <c r="C537" s="143" t="str">
        <f>VLOOKUP(D537,[8]Hoja1!$A$2:$B$1115,2,0)</f>
        <v>23678</v>
      </c>
      <c r="D537" s="31">
        <v>800075537</v>
      </c>
      <c r="E537" s="31">
        <v>217823678</v>
      </c>
      <c r="F537" s="61" t="s">
        <v>389</v>
      </c>
      <c r="G537" s="33">
        <v>0</v>
      </c>
      <c r="H537" s="33">
        <v>0</v>
      </c>
      <c r="I537" s="3">
        <v>679760232</v>
      </c>
      <c r="J537" s="3">
        <v>705241804</v>
      </c>
      <c r="K537" s="3">
        <v>0</v>
      </c>
      <c r="L537" s="3"/>
      <c r="M537" s="3"/>
      <c r="N537" s="3"/>
      <c r="O537" s="3"/>
      <c r="P537" s="34">
        <f t="shared" si="33"/>
        <v>1385002036</v>
      </c>
      <c r="Q537" s="165">
        <v>988475234</v>
      </c>
      <c r="R537" s="3">
        <f>IFERROR(VLOOKUP(D537,[9]ServNOMINA!$F$16:$M$112,8,0),0)</f>
        <v>0</v>
      </c>
      <c r="S537" s="3">
        <f>IFERROR(VLOOKUP(D537,[9]ServOTROS!$F$16:$M$112,8,0),0)</f>
        <v>0</v>
      </c>
      <c r="T537" s="3">
        <f>IFERROR(VLOOKUP(D537,[9]CANCEL!$F$16:$M$48,8,0),0)</f>
        <v>0</v>
      </c>
      <c r="U537" s="3">
        <f>IFERROR(VLOOKUP(B537,[10]Aaf_PENSION!$C$16:$M$112,11,0)+VLOOKUP(B537,[11]Aaf_PENSION!$C$16:$M$112,11,0),0)</f>
        <v>0</v>
      </c>
      <c r="V537" s="3">
        <f>IFERROR(VLOOKUP(B537,[10]Aaf_SALUD!$C$16:$M$112,11,0)+VLOOKUP(B537,[11]Aaf_SALUD!$C$16:$M$112,11,0),0)</f>
        <v>0</v>
      </c>
      <c r="W537" s="3">
        <f>IFERROR(VLOOKUP(D537,[9]CALIDAD!$F$16:$M$1122,8,0),0)</f>
        <v>56646686</v>
      </c>
      <c r="X537" s="3"/>
      <c r="Y537" s="3">
        <f>IFERROR(VLOOKUP(B537,[10]Ap_CESANTIAS!$C$16:$M$112,11,0)+VLOOKUP(B537,[11]Ap_CESANTIAS!$C$16:$M$112,11,0),0)</f>
        <v>0</v>
      </c>
      <c r="Z537" s="3">
        <f>IFERROR(VLOOKUP(B537,[10]Ap_PENSION!$C$16:$M$112,11,0)+VLOOKUP(B537,[11]Ap_PENSION!$C$16:$M$112,11,0),0)</f>
        <v>0</v>
      </c>
      <c r="AA537" s="3">
        <f>IFERROR(VLOOKUP(B537,[10]Ap_SALUD!$C$16:$M$112,11,0)+VLOOKUP(B537,[11]Ap_SALUD!$C$16:$M$112,11,0),0)</f>
        <v>0</v>
      </c>
      <c r="AB537" s="3"/>
      <c r="AC537" s="36">
        <f t="shared" si="32"/>
        <v>56646686</v>
      </c>
      <c r="AD537" s="37">
        <f t="shared" si="35"/>
        <v>339880116</v>
      </c>
      <c r="AE537" s="144" t="e">
        <f>VLOOKUP(D537,[12]REPNCT004ReporteAuxiliarContabl!$V$21:$W$1157,2,0)</f>
        <v>#N/A</v>
      </c>
      <c r="AF537" s="167" t="e">
        <f t="shared" si="34"/>
        <v>#N/A</v>
      </c>
      <c r="AG537" s="144"/>
      <c r="AI537" s="144"/>
    </row>
    <row r="538" spans="1:35" x14ac:dyDescent="0.25">
      <c r="A538" s="38">
        <v>526</v>
      </c>
      <c r="B538" s="61"/>
      <c r="C538" s="143" t="str">
        <f>VLOOKUP(D538,[8]Hoja1!$A$2:$B$1115,2,0)</f>
        <v>23682</v>
      </c>
      <c r="D538" s="31">
        <v>900220061</v>
      </c>
      <c r="E538" s="31">
        <v>923271475</v>
      </c>
      <c r="F538" s="61" t="s">
        <v>725</v>
      </c>
      <c r="G538" s="33">
        <v>0</v>
      </c>
      <c r="H538" s="33">
        <v>0</v>
      </c>
      <c r="I538" s="3">
        <v>561252792</v>
      </c>
      <c r="J538" s="3">
        <v>486788677</v>
      </c>
      <c r="K538" s="3">
        <v>0</v>
      </c>
      <c r="L538" s="3"/>
      <c r="M538" s="3"/>
      <c r="N538" s="3"/>
      <c r="O538" s="3"/>
      <c r="P538" s="34">
        <f t="shared" si="33"/>
        <v>1048041469</v>
      </c>
      <c r="Q538" s="165">
        <v>720644007</v>
      </c>
      <c r="R538" s="3">
        <f>IFERROR(VLOOKUP(D538,[9]ServNOMINA!$F$16:$M$112,8,0),0)</f>
        <v>0</v>
      </c>
      <c r="S538" s="3">
        <f>IFERROR(VLOOKUP(D538,[9]ServOTROS!$F$16:$M$112,8,0),0)</f>
        <v>0</v>
      </c>
      <c r="T538" s="3">
        <f>IFERROR(VLOOKUP(D538,[9]CANCEL!$F$16:$M$48,8,0),0)</f>
        <v>0</v>
      </c>
      <c r="U538" s="3">
        <f>IFERROR(VLOOKUP(B538,[10]Aaf_PENSION!$C$16:$M$112,11,0)+VLOOKUP(B538,[11]Aaf_PENSION!$C$16:$M$112,11,0),0)</f>
        <v>0</v>
      </c>
      <c r="V538" s="3">
        <f>IFERROR(VLOOKUP(B538,[10]Aaf_SALUD!$C$16:$M$112,11,0)+VLOOKUP(B538,[11]Aaf_SALUD!$C$16:$M$112,11,0),0)</f>
        <v>0</v>
      </c>
      <c r="W538" s="3">
        <f>IFERROR(VLOOKUP(D538,[9]CALIDAD!$F$16:$M$1122,8,0),0)</f>
        <v>46771066</v>
      </c>
      <c r="X538" s="3"/>
      <c r="Y538" s="3">
        <f>IFERROR(VLOOKUP(B538,[10]Ap_CESANTIAS!$C$16:$M$112,11,0)+VLOOKUP(B538,[11]Ap_CESANTIAS!$C$16:$M$112,11,0),0)</f>
        <v>0</v>
      </c>
      <c r="Z538" s="3">
        <f>IFERROR(VLOOKUP(B538,[10]Ap_PENSION!$C$16:$M$112,11,0)+VLOOKUP(B538,[11]Ap_PENSION!$C$16:$M$112,11,0),0)</f>
        <v>0</v>
      </c>
      <c r="AA538" s="3">
        <f>IFERROR(VLOOKUP(B538,[10]Ap_SALUD!$C$16:$M$112,11,0)+VLOOKUP(B538,[11]Ap_SALUD!$C$16:$M$112,11,0),0)</f>
        <v>0</v>
      </c>
      <c r="AB538" s="3"/>
      <c r="AC538" s="36">
        <f t="shared" si="32"/>
        <v>46771066</v>
      </c>
      <c r="AD538" s="37">
        <f t="shared" si="35"/>
        <v>280626396</v>
      </c>
      <c r="AE538" s="144" t="e">
        <f>VLOOKUP(D538,[12]REPNCT004ReporteAuxiliarContabl!$V$21:$W$1157,2,0)</f>
        <v>#N/A</v>
      </c>
      <c r="AF538" s="167" t="e">
        <f t="shared" si="34"/>
        <v>#N/A</v>
      </c>
      <c r="AG538" s="144"/>
      <c r="AI538" s="144"/>
    </row>
    <row r="539" spans="1:35" x14ac:dyDescent="0.25">
      <c r="A539" s="29">
        <v>527</v>
      </c>
      <c r="B539" s="61"/>
      <c r="C539" s="143" t="str">
        <f>VLOOKUP(D539,[8]Hoja1!$A$2:$B$1115,2,0)</f>
        <v>23686</v>
      </c>
      <c r="D539" s="31">
        <v>800096805</v>
      </c>
      <c r="E539" s="31">
        <v>218623686</v>
      </c>
      <c r="F539" s="61" t="s">
        <v>726</v>
      </c>
      <c r="G539" s="33">
        <v>0</v>
      </c>
      <c r="H539" s="33">
        <v>0</v>
      </c>
      <c r="I539" s="3">
        <v>1052057360</v>
      </c>
      <c r="J539" s="3">
        <v>1013437643</v>
      </c>
      <c r="K539" s="3">
        <v>0</v>
      </c>
      <c r="L539" s="3"/>
      <c r="M539" s="3"/>
      <c r="N539" s="3"/>
      <c r="O539" s="3"/>
      <c r="P539" s="34">
        <f t="shared" si="33"/>
        <v>2065495003</v>
      </c>
      <c r="Q539" s="165">
        <v>1451794878</v>
      </c>
      <c r="R539" s="3">
        <f>IFERROR(VLOOKUP(D539,[9]ServNOMINA!$F$16:$M$112,8,0),0)</f>
        <v>0</v>
      </c>
      <c r="S539" s="3">
        <f>IFERROR(VLOOKUP(D539,[9]ServOTROS!$F$16:$M$112,8,0),0)</f>
        <v>0</v>
      </c>
      <c r="T539" s="3">
        <f>IFERROR(VLOOKUP(D539,[9]CANCEL!$F$16:$M$48,8,0),0)</f>
        <v>0</v>
      </c>
      <c r="U539" s="3">
        <f>IFERROR(VLOOKUP(B539,[10]Aaf_PENSION!$C$16:$M$112,11,0)+VLOOKUP(B539,[11]Aaf_PENSION!$C$16:$M$112,11,0),0)</f>
        <v>0</v>
      </c>
      <c r="V539" s="3">
        <f>IFERROR(VLOOKUP(B539,[10]Aaf_SALUD!$C$16:$M$112,11,0)+VLOOKUP(B539,[11]Aaf_SALUD!$C$16:$M$112,11,0),0)</f>
        <v>0</v>
      </c>
      <c r="W539" s="3">
        <f>IFERROR(VLOOKUP(D539,[9]CALIDAD!$F$16:$M$1122,8,0),0)</f>
        <v>87671447</v>
      </c>
      <c r="X539" s="3"/>
      <c r="Y539" s="3">
        <f>IFERROR(VLOOKUP(B539,[10]Ap_CESANTIAS!$C$16:$M$112,11,0)+VLOOKUP(B539,[11]Ap_CESANTIAS!$C$16:$M$112,11,0),0)</f>
        <v>0</v>
      </c>
      <c r="Z539" s="3">
        <f>IFERROR(VLOOKUP(B539,[10]Ap_PENSION!$C$16:$M$112,11,0)+VLOOKUP(B539,[11]Ap_PENSION!$C$16:$M$112,11,0),0)</f>
        <v>0</v>
      </c>
      <c r="AA539" s="3">
        <f>IFERROR(VLOOKUP(B539,[10]Ap_SALUD!$C$16:$M$112,11,0)+VLOOKUP(B539,[11]Ap_SALUD!$C$16:$M$112,11,0),0)</f>
        <v>0</v>
      </c>
      <c r="AB539" s="3"/>
      <c r="AC539" s="36">
        <f t="shared" si="32"/>
        <v>87671447</v>
      </c>
      <c r="AD539" s="37">
        <f t="shared" si="35"/>
        <v>526028678</v>
      </c>
      <c r="AE539" s="144" t="e">
        <f>VLOOKUP(D539,[12]REPNCT004ReporteAuxiliarContabl!$V$21:$W$1157,2,0)</f>
        <v>#N/A</v>
      </c>
      <c r="AF539" s="167" t="e">
        <f t="shared" si="34"/>
        <v>#N/A</v>
      </c>
      <c r="AG539" s="144"/>
      <c r="AI539" s="144"/>
    </row>
    <row r="540" spans="1:35" x14ac:dyDescent="0.25">
      <c r="A540" s="38">
        <v>528</v>
      </c>
      <c r="B540" s="61"/>
      <c r="C540" s="143" t="str">
        <f>VLOOKUP(D540,[8]Hoja1!$A$2:$B$1115,2,0)</f>
        <v>23807</v>
      </c>
      <c r="D540" s="31">
        <v>800096807</v>
      </c>
      <c r="E540" s="31">
        <v>210723807</v>
      </c>
      <c r="F540" s="61" t="s">
        <v>727</v>
      </c>
      <c r="G540" s="33">
        <v>0</v>
      </c>
      <c r="H540" s="33">
        <v>0</v>
      </c>
      <c r="I540" s="3">
        <v>4937344128</v>
      </c>
      <c r="J540" s="3">
        <v>3521268736</v>
      </c>
      <c r="K540" s="3">
        <v>0</v>
      </c>
      <c r="L540" s="3"/>
      <c r="M540" s="3"/>
      <c r="N540" s="3"/>
      <c r="O540" s="3"/>
      <c r="P540" s="34">
        <f t="shared" si="33"/>
        <v>8458612864</v>
      </c>
      <c r="Q540" s="165">
        <v>5578495456</v>
      </c>
      <c r="R540" s="3">
        <f>IFERROR(VLOOKUP(D540,[9]ServNOMINA!$F$16:$M$112,8,0),0)</f>
        <v>0</v>
      </c>
      <c r="S540" s="3">
        <f>IFERROR(VLOOKUP(D540,[9]ServOTROS!$F$16:$M$112,8,0),0)</f>
        <v>0</v>
      </c>
      <c r="T540" s="3">
        <f>IFERROR(VLOOKUP(D540,[9]CANCEL!$F$16:$M$48,8,0),0)</f>
        <v>0</v>
      </c>
      <c r="U540" s="3">
        <f>IFERROR(VLOOKUP(B540,[10]Aaf_PENSION!$C$16:$M$112,11,0)+VLOOKUP(B540,[11]Aaf_PENSION!$C$16:$M$112,11,0),0)</f>
        <v>0</v>
      </c>
      <c r="V540" s="3">
        <f>IFERROR(VLOOKUP(B540,[10]Aaf_SALUD!$C$16:$M$112,11,0)+VLOOKUP(B540,[11]Aaf_SALUD!$C$16:$M$112,11,0),0)</f>
        <v>0</v>
      </c>
      <c r="W540" s="3">
        <f>IFERROR(VLOOKUP(D540,[9]CALIDAD!$F$16:$M$1122,8,0),0)</f>
        <v>411445344</v>
      </c>
      <c r="X540" s="3"/>
      <c r="Y540" s="3">
        <f>IFERROR(VLOOKUP(B540,[10]Ap_CESANTIAS!$C$16:$M$112,11,0)+VLOOKUP(B540,[11]Ap_CESANTIAS!$C$16:$M$112,11,0),0)</f>
        <v>0</v>
      </c>
      <c r="Z540" s="3">
        <f>IFERROR(VLOOKUP(B540,[10]Ap_PENSION!$C$16:$M$112,11,0)+VLOOKUP(B540,[11]Ap_PENSION!$C$16:$M$112,11,0),0)</f>
        <v>0</v>
      </c>
      <c r="AA540" s="3">
        <f>IFERROR(VLOOKUP(B540,[10]Ap_SALUD!$C$16:$M$112,11,0)+VLOOKUP(B540,[11]Ap_SALUD!$C$16:$M$112,11,0),0)</f>
        <v>0</v>
      </c>
      <c r="AB540" s="3"/>
      <c r="AC540" s="36">
        <f t="shared" si="32"/>
        <v>411445344</v>
      </c>
      <c r="AD540" s="37">
        <f t="shared" si="35"/>
        <v>2468672064</v>
      </c>
      <c r="AE540" s="144" t="e">
        <f>VLOOKUP(D540,[12]REPNCT004ReporteAuxiliarContabl!$V$21:$W$1157,2,0)</f>
        <v>#N/A</v>
      </c>
      <c r="AF540" s="167" t="e">
        <f t="shared" si="34"/>
        <v>#N/A</v>
      </c>
      <c r="AG540" s="144"/>
      <c r="AI540" s="144"/>
    </row>
    <row r="541" spans="1:35" x14ac:dyDescent="0.25">
      <c r="A541" s="29">
        <v>529</v>
      </c>
      <c r="B541" s="61"/>
      <c r="C541" s="143" t="str">
        <f>VLOOKUP(D541,[8]Hoja1!$A$2:$B$1115,2,0)</f>
        <v>23815</v>
      </c>
      <c r="D541" s="31">
        <v>900220147</v>
      </c>
      <c r="E541" s="31">
        <v>923271490</v>
      </c>
      <c r="F541" s="61" t="s">
        <v>728</v>
      </c>
      <c r="G541" s="33">
        <v>0</v>
      </c>
      <c r="H541" s="33">
        <v>0</v>
      </c>
      <c r="I541" s="3">
        <v>2366258176</v>
      </c>
      <c r="J541" s="3">
        <v>1713266332</v>
      </c>
      <c r="K541" s="3">
        <v>0</v>
      </c>
      <c r="L541" s="3"/>
      <c r="M541" s="3"/>
      <c r="N541" s="3"/>
      <c r="O541" s="3"/>
      <c r="P541" s="34">
        <f t="shared" si="33"/>
        <v>4079524508</v>
      </c>
      <c r="Q541" s="165">
        <v>2699207237</v>
      </c>
      <c r="R541" s="3">
        <f>IFERROR(VLOOKUP(D541,[9]ServNOMINA!$F$16:$M$112,8,0),0)</f>
        <v>0</v>
      </c>
      <c r="S541" s="3">
        <f>IFERROR(VLOOKUP(D541,[9]ServOTROS!$F$16:$M$112,8,0),0)</f>
        <v>0</v>
      </c>
      <c r="T541" s="3">
        <f>IFERROR(VLOOKUP(D541,[9]CANCEL!$F$16:$M$48,8,0),0)</f>
        <v>0</v>
      </c>
      <c r="U541" s="3">
        <f>IFERROR(VLOOKUP(B541,[10]Aaf_PENSION!$C$16:$M$112,11,0)+VLOOKUP(B541,[11]Aaf_PENSION!$C$16:$M$112,11,0),0)</f>
        <v>0</v>
      </c>
      <c r="V541" s="3">
        <f>IFERROR(VLOOKUP(B541,[10]Aaf_SALUD!$C$16:$M$112,11,0)+VLOOKUP(B541,[11]Aaf_SALUD!$C$16:$M$112,11,0),0)</f>
        <v>0</v>
      </c>
      <c r="W541" s="3">
        <f>IFERROR(VLOOKUP(D541,[9]CALIDAD!$F$16:$M$1122,8,0),0)</f>
        <v>197188181</v>
      </c>
      <c r="X541" s="3"/>
      <c r="Y541" s="3">
        <f>IFERROR(VLOOKUP(B541,[10]Ap_CESANTIAS!$C$16:$M$112,11,0)+VLOOKUP(B541,[11]Ap_CESANTIAS!$C$16:$M$112,11,0),0)</f>
        <v>0</v>
      </c>
      <c r="Z541" s="3">
        <f>IFERROR(VLOOKUP(B541,[10]Ap_PENSION!$C$16:$M$112,11,0)+VLOOKUP(B541,[11]Ap_PENSION!$C$16:$M$112,11,0),0)</f>
        <v>0</v>
      </c>
      <c r="AA541" s="3">
        <f>IFERROR(VLOOKUP(B541,[10]Ap_SALUD!$C$16:$M$112,11,0)+VLOOKUP(B541,[11]Ap_SALUD!$C$16:$M$112,11,0),0)</f>
        <v>0</v>
      </c>
      <c r="AB541" s="3"/>
      <c r="AC541" s="36">
        <f t="shared" si="32"/>
        <v>197188181</v>
      </c>
      <c r="AD541" s="37">
        <f t="shared" si="35"/>
        <v>1183129090</v>
      </c>
      <c r="AE541" s="144" t="e">
        <f>VLOOKUP(D541,[12]REPNCT004ReporteAuxiliarContabl!$V$21:$W$1157,2,0)</f>
        <v>#N/A</v>
      </c>
      <c r="AF541" s="167" t="e">
        <f t="shared" si="34"/>
        <v>#N/A</v>
      </c>
      <c r="AG541" s="144"/>
      <c r="AI541" s="144"/>
    </row>
    <row r="542" spans="1:35" x14ac:dyDescent="0.25">
      <c r="A542" s="38">
        <v>530</v>
      </c>
      <c r="B542" s="61"/>
      <c r="C542" s="143" t="str">
        <f>VLOOKUP(D542,[8]Hoja1!$A$2:$B$1115,2,0)</f>
        <v>23855</v>
      </c>
      <c r="D542" s="31">
        <v>800096808</v>
      </c>
      <c r="E542" s="31">
        <v>215523855</v>
      </c>
      <c r="F542" s="61" t="s">
        <v>729</v>
      </c>
      <c r="G542" s="33">
        <v>0</v>
      </c>
      <c r="H542" s="33">
        <v>0</v>
      </c>
      <c r="I542" s="3">
        <v>1488601584</v>
      </c>
      <c r="J542" s="3">
        <v>1314898412</v>
      </c>
      <c r="K542" s="3">
        <v>0</v>
      </c>
      <c r="L542" s="3"/>
      <c r="M542" s="3"/>
      <c r="N542" s="3"/>
      <c r="O542" s="3"/>
      <c r="P542" s="34">
        <f t="shared" si="33"/>
        <v>2803499996</v>
      </c>
      <c r="Q542" s="165">
        <v>1935149072</v>
      </c>
      <c r="R542" s="3">
        <f>IFERROR(VLOOKUP(D542,[9]ServNOMINA!$F$16:$M$112,8,0),0)</f>
        <v>0</v>
      </c>
      <c r="S542" s="3">
        <f>IFERROR(VLOOKUP(D542,[9]ServOTROS!$F$16:$M$112,8,0),0)</f>
        <v>0</v>
      </c>
      <c r="T542" s="3">
        <f>IFERROR(VLOOKUP(D542,[9]CANCEL!$F$16:$M$48,8,0),0)</f>
        <v>0</v>
      </c>
      <c r="U542" s="3">
        <f>IFERROR(VLOOKUP(B542,[10]Aaf_PENSION!$C$16:$M$112,11,0)+VLOOKUP(B542,[11]Aaf_PENSION!$C$16:$M$112,11,0),0)</f>
        <v>0</v>
      </c>
      <c r="V542" s="3">
        <f>IFERROR(VLOOKUP(B542,[10]Aaf_SALUD!$C$16:$M$112,11,0)+VLOOKUP(B542,[11]Aaf_SALUD!$C$16:$M$112,11,0),0)</f>
        <v>0</v>
      </c>
      <c r="W542" s="3">
        <f>IFERROR(VLOOKUP(D542,[9]CALIDAD!$F$16:$M$1122,8,0),0)</f>
        <v>124050132</v>
      </c>
      <c r="X542" s="3"/>
      <c r="Y542" s="3">
        <f>IFERROR(VLOOKUP(B542,[10]Ap_CESANTIAS!$C$16:$M$112,11,0)+VLOOKUP(B542,[11]Ap_CESANTIAS!$C$16:$M$112,11,0),0)</f>
        <v>0</v>
      </c>
      <c r="Z542" s="3">
        <f>IFERROR(VLOOKUP(B542,[10]Ap_PENSION!$C$16:$M$112,11,0)+VLOOKUP(B542,[11]Ap_PENSION!$C$16:$M$112,11,0),0)</f>
        <v>0</v>
      </c>
      <c r="AA542" s="3">
        <f>IFERROR(VLOOKUP(B542,[10]Ap_SALUD!$C$16:$M$112,11,0)+VLOOKUP(B542,[11]Ap_SALUD!$C$16:$M$112,11,0),0)</f>
        <v>0</v>
      </c>
      <c r="AB542" s="3"/>
      <c r="AC542" s="36">
        <f t="shared" si="32"/>
        <v>124050132</v>
      </c>
      <c r="AD542" s="37">
        <f t="shared" si="35"/>
        <v>744300792</v>
      </c>
      <c r="AE542" s="144" t="e">
        <f>VLOOKUP(D542,[12]REPNCT004ReporteAuxiliarContabl!$V$21:$W$1157,2,0)</f>
        <v>#N/A</v>
      </c>
      <c r="AF542" s="167" t="e">
        <f t="shared" si="34"/>
        <v>#N/A</v>
      </c>
      <c r="AG542" s="144"/>
      <c r="AI542" s="144"/>
    </row>
    <row r="543" spans="1:35" x14ac:dyDescent="0.25">
      <c r="A543" s="29">
        <v>531</v>
      </c>
      <c r="B543" s="61"/>
      <c r="C543" s="143" t="str">
        <f>VLOOKUP(D543,[8]Hoja1!$A$2:$B$1115,2,0)</f>
        <v>25001</v>
      </c>
      <c r="D543" s="31">
        <v>890680149</v>
      </c>
      <c r="E543" s="31">
        <v>210125001</v>
      </c>
      <c r="F543" s="61" t="s">
        <v>730</v>
      </c>
      <c r="G543" s="33">
        <v>0</v>
      </c>
      <c r="H543" s="33">
        <v>0</v>
      </c>
      <c r="I543" s="3">
        <v>98737102</v>
      </c>
      <c r="J543" s="3">
        <v>0</v>
      </c>
      <c r="K543" s="3">
        <v>0</v>
      </c>
      <c r="L543" s="3"/>
      <c r="M543" s="3"/>
      <c r="N543" s="3"/>
      <c r="O543" s="3"/>
      <c r="P543" s="34">
        <f t="shared" si="33"/>
        <v>98737102</v>
      </c>
      <c r="Q543" s="165">
        <v>41140460</v>
      </c>
      <c r="R543" s="3">
        <f>IFERROR(VLOOKUP(D543,[9]ServNOMINA!$F$16:$M$112,8,0),0)</f>
        <v>0</v>
      </c>
      <c r="S543" s="3">
        <f>IFERROR(VLOOKUP(D543,[9]ServOTROS!$F$16:$M$112,8,0),0)</f>
        <v>0</v>
      </c>
      <c r="T543" s="3">
        <f>IFERROR(VLOOKUP(D543,[9]CANCEL!$F$16:$M$48,8,0),0)</f>
        <v>0</v>
      </c>
      <c r="U543" s="3">
        <f>IFERROR(VLOOKUP(B543,[10]Aaf_PENSION!$C$16:$M$112,11,0)+VLOOKUP(B543,[11]Aaf_PENSION!$C$16:$M$112,11,0),0)</f>
        <v>0</v>
      </c>
      <c r="V543" s="3">
        <f>IFERROR(VLOOKUP(B543,[10]Aaf_SALUD!$C$16:$M$112,11,0)+VLOOKUP(B543,[11]Aaf_SALUD!$C$16:$M$112,11,0),0)</f>
        <v>0</v>
      </c>
      <c r="W543" s="3">
        <f>IFERROR(VLOOKUP(D543,[9]CALIDAD!$F$16:$M$1122,8,0),0)</f>
        <v>8228092</v>
      </c>
      <c r="X543" s="3"/>
      <c r="Y543" s="3">
        <f>IFERROR(VLOOKUP(B543,[10]Ap_CESANTIAS!$C$16:$M$112,11,0)+VLOOKUP(B543,[11]Ap_CESANTIAS!$C$16:$M$112,11,0),0)</f>
        <v>0</v>
      </c>
      <c r="Z543" s="3">
        <f>IFERROR(VLOOKUP(B543,[10]Ap_PENSION!$C$16:$M$112,11,0)+VLOOKUP(B543,[11]Ap_PENSION!$C$16:$M$112,11,0),0)</f>
        <v>0</v>
      </c>
      <c r="AA543" s="3">
        <f>IFERROR(VLOOKUP(B543,[10]Ap_SALUD!$C$16:$M$112,11,0)+VLOOKUP(B543,[11]Ap_SALUD!$C$16:$M$112,11,0),0)</f>
        <v>0</v>
      </c>
      <c r="AB543" s="3"/>
      <c r="AC543" s="36">
        <f t="shared" si="32"/>
        <v>8228092</v>
      </c>
      <c r="AD543" s="37">
        <f t="shared" si="35"/>
        <v>49368550</v>
      </c>
      <c r="AE543" s="144" t="e">
        <f>VLOOKUP(D543,[12]REPNCT004ReporteAuxiliarContabl!$V$21:$W$1157,2,0)</f>
        <v>#N/A</v>
      </c>
      <c r="AF543" s="167" t="e">
        <f t="shared" si="34"/>
        <v>#N/A</v>
      </c>
      <c r="AG543" s="144"/>
      <c r="AI543" s="144"/>
    </row>
    <row r="544" spans="1:35" x14ac:dyDescent="0.25">
      <c r="A544" s="38">
        <v>532</v>
      </c>
      <c r="B544" s="61"/>
      <c r="C544" s="143" t="str">
        <f>VLOOKUP(D544,[8]Hoja1!$A$2:$B$1115,2,0)</f>
        <v>25019</v>
      </c>
      <c r="D544" s="31">
        <v>899999450</v>
      </c>
      <c r="E544" s="31">
        <v>211925019</v>
      </c>
      <c r="F544" s="61" t="s">
        <v>731</v>
      </c>
      <c r="G544" s="33">
        <v>0</v>
      </c>
      <c r="H544" s="33">
        <v>0</v>
      </c>
      <c r="I544" s="3">
        <v>88608404</v>
      </c>
      <c r="J544" s="3">
        <v>102592918</v>
      </c>
      <c r="K544" s="3">
        <v>0</v>
      </c>
      <c r="L544" s="3"/>
      <c r="M544" s="3"/>
      <c r="N544" s="3"/>
      <c r="O544" s="3"/>
      <c r="P544" s="34">
        <f t="shared" si="33"/>
        <v>191201322</v>
      </c>
      <c r="Q544" s="165">
        <v>139513088</v>
      </c>
      <c r="R544" s="3">
        <f>IFERROR(VLOOKUP(D544,[9]ServNOMINA!$F$16:$M$112,8,0),0)</f>
        <v>0</v>
      </c>
      <c r="S544" s="3">
        <f>IFERROR(VLOOKUP(D544,[9]ServOTROS!$F$16:$M$112,8,0),0)</f>
        <v>0</v>
      </c>
      <c r="T544" s="3">
        <f>IFERROR(VLOOKUP(D544,[9]CANCEL!$F$16:$M$48,8,0),0)</f>
        <v>0</v>
      </c>
      <c r="U544" s="3">
        <f>IFERROR(VLOOKUP(B544,[10]Aaf_PENSION!$C$16:$M$112,11,0)+VLOOKUP(B544,[11]Aaf_PENSION!$C$16:$M$112,11,0),0)</f>
        <v>0</v>
      </c>
      <c r="V544" s="3">
        <f>IFERROR(VLOOKUP(B544,[10]Aaf_SALUD!$C$16:$M$112,11,0)+VLOOKUP(B544,[11]Aaf_SALUD!$C$16:$M$112,11,0),0)</f>
        <v>0</v>
      </c>
      <c r="W544" s="3">
        <f>IFERROR(VLOOKUP(D544,[9]CALIDAD!$F$16:$M$1122,8,0),0)</f>
        <v>7384034</v>
      </c>
      <c r="X544" s="3"/>
      <c r="Y544" s="3">
        <f>IFERROR(VLOOKUP(B544,[10]Ap_CESANTIAS!$C$16:$M$112,11,0)+VLOOKUP(B544,[11]Ap_CESANTIAS!$C$16:$M$112,11,0),0)</f>
        <v>0</v>
      </c>
      <c r="Z544" s="3">
        <f>IFERROR(VLOOKUP(B544,[10]Ap_PENSION!$C$16:$M$112,11,0)+VLOOKUP(B544,[11]Ap_PENSION!$C$16:$M$112,11,0),0)</f>
        <v>0</v>
      </c>
      <c r="AA544" s="3">
        <f>IFERROR(VLOOKUP(B544,[10]Ap_SALUD!$C$16:$M$112,11,0)+VLOOKUP(B544,[11]Ap_SALUD!$C$16:$M$112,11,0),0)</f>
        <v>0</v>
      </c>
      <c r="AB544" s="3"/>
      <c r="AC544" s="36">
        <f t="shared" si="32"/>
        <v>7384034</v>
      </c>
      <c r="AD544" s="37">
        <f t="shared" si="35"/>
        <v>44304200</v>
      </c>
      <c r="AE544" s="144" t="e">
        <f>VLOOKUP(D544,[12]REPNCT004ReporteAuxiliarContabl!$V$21:$W$1157,2,0)</f>
        <v>#N/A</v>
      </c>
      <c r="AF544" s="167" t="e">
        <f t="shared" si="34"/>
        <v>#N/A</v>
      </c>
      <c r="AG544" s="144"/>
      <c r="AI544" s="144"/>
    </row>
    <row r="545" spans="1:35" x14ac:dyDescent="0.25">
      <c r="A545" s="29">
        <v>533</v>
      </c>
      <c r="B545" s="61"/>
      <c r="C545" s="143" t="str">
        <f>VLOOKUP(D545,[8]Hoja1!$A$2:$B$1115,2,0)</f>
        <v>25035</v>
      </c>
      <c r="D545" s="31">
        <v>890680097</v>
      </c>
      <c r="E545" s="31">
        <v>213525035</v>
      </c>
      <c r="F545" s="61" t="s">
        <v>732</v>
      </c>
      <c r="G545" s="33">
        <v>0</v>
      </c>
      <c r="H545" s="33">
        <v>0</v>
      </c>
      <c r="I545" s="3">
        <v>229348964</v>
      </c>
      <c r="J545" s="3">
        <v>235431359</v>
      </c>
      <c r="K545" s="3">
        <v>0</v>
      </c>
      <c r="L545" s="3"/>
      <c r="M545" s="3"/>
      <c r="N545" s="3"/>
      <c r="O545" s="3"/>
      <c r="P545" s="34">
        <f t="shared" si="33"/>
        <v>464780323</v>
      </c>
      <c r="Q545" s="165">
        <v>330993429</v>
      </c>
      <c r="R545" s="3">
        <f>IFERROR(VLOOKUP(D545,[9]ServNOMINA!$F$16:$M$112,8,0),0)</f>
        <v>0</v>
      </c>
      <c r="S545" s="3">
        <f>IFERROR(VLOOKUP(D545,[9]ServOTROS!$F$16:$M$112,8,0),0)</f>
        <v>0</v>
      </c>
      <c r="T545" s="3">
        <f>IFERROR(VLOOKUP(D545,[9]CANCEL!$F$16:$M$48,8,0),0)</f>
        <v>0</v>
      </c>
      <c r="U545" s="3">
        <f>IFERROR(VLOOKUP(B545,[10]Aaf_PENSION!$C$16:$M$112,11,0)+VLOOKUP(B545,[11]Aaf_PENSION!$C$16:$M$112,11,0),0)</f>
        <v>0</v>
      </c>
      <c r="V545" s="3">
        <f>IFERROR(VLOOKUP(B545,[10]Aaf_SALUD!$C$16:$M$112,11,0)+VLOOKUP(B545,[11]Aaf_SALUD!$C$16:$M$112,11,0),0)</f>
        <v>0</v>
      </c>
      <c r="W545" s="3">
        <f>IFERROR(VLOOKUP(D545,[9]CALIDAD!$F$16:$M$1122,8,0),0)</f>
        <v>19112414</v>
      </c>
      <c r="X545" s="3"/>
      <c r="Y545" s="3">
        <f>IFERROR(VLOOKUP(B545,[10]Ap_CESANTIAS!$C$16:$M$112,11,0)+VLOOKUP(B545,[11]Ap_CESANTIAS!$C$16:$M$112,11,0),0)</f>
        <v>0</v>
      </c>
      <c r="Z545" s="3">
        <f>IFERROR(VLOOKUP(B545,[10]Ap_PENSION!$C$16:$M$112,11,0)+VLOOKUP(B545,[11]Ap_PENSION!$C$16:$M$112,11,0),0)</f>
        <v>0</v>
      </c>
      <c r="AA545" s="3">
        <f>IFERROR(VLOOKUP(B545,[10]Ap_SALUD!$C$16:$M$112,11,0)+VLOOKUP(B545,[11]Ap_SALUD!$C$16:$M$112,11,0),0)</f>
        <v>0</v>
      </c>
      <c r="AB545" s="3"/>
      <c r="AC545" s="36">
        <f t="shared" si="32"/>
        <v>19112414</v>
      </c>
      <c r="AD545" s="37">
        <f t="shared" si="35"/>
        <v>114674480</v>
      </c>
      <c r="AE545" s="144" t="e">
        <f>VLOOKUP(D545,[12]REPNCT004ReporteAuxiliarContabl!$V$21:$W$1157,2,0)</f>
        <v>#N/A</v>
      </c>
      <c r="AF545" s="167" t="e">
        <f t="shared" si="34"/>
        <v>#N/A</v>
      </c>
      <c r="AG545" s="144"/>
      <c r="AI545" s="144"/>
    </row>
    <row r="546" spans="1:35" x14ac:dyDescent="0.25">
      <c r="A546" s="38">
        <v>534</v>
      </c>
      <c r="B546" s="61"/>
      <c r="C546" s="143" t="str">
        <f>VLOOKUP(D546,[8]Hoja1!$A$2:$B$1115,2,0)</f>
        <v>25040</v>
      </c>
      <c r="D546" s="31">
        <v>899999426</v>
      </c>
      <c r="E546" s="31">
        <v>214025040</v>
      </c>
      <c r="F546" s="61" t="s">
        <v>733</v>
      </c>
      <c r="G546" s="33">
        <v>0</v>
      </c>
      <c r="H546" s="33">
        <v>0</v>
      </c>
      <c r="I546" s="3">
        <v>185199404</v>
      </c>
      <c r="J546" s="3">
        <v>252745400</v>
      </c>
      <c r="K546" s="3">
        <v>0</v>
      </c>
      <c r="L546" s="3"/>
      <c r="M546" s="3"/>
      <c r="N546" s="3"/>
      <c r="O546" s="3"/>
      <c r="P546" s="34">
        <f t="shared" si="33"/>
        <v>437944804</v>
      </c>
      <c r="Q546" s="165">
        <v>329911820</v>
      </c>
      <c r="R546" s="3">
        <f>IFERROR(VLOOKUP(D546,[9]ServNOMINA!$F$16:$M$112,8,0),0)</f>
        <v>0</v>
      </c>
      <c r="S546" s="3">
        <f>IFERROR(VLOOKUP(D546,[9]ServOTROS!$F$16:$M$112,8,0),0)</f>
        <v>0</v>
      </c>
      <c r="T546" s="3">
        <f>IFERROR(VLOOKUP(D546,[9]CANCEL!$F$16:$M$48,8,0),0)</f>
        <v>0</v>
      </c>
      <c r="U546" s="3">
        <f>IFERROR(VLOOKUP(B546,[10]Aaf_PENSION!$C$16:$M$112,11,0)+VLOOKUP(B546,[11]Aaf_PENSION!$C$16:$M$112,11,0),0)</f>
        <v>0</v>
      </c>
      <c r="V546" s="3">
        <f>IFERROR(VLOOKUP(B546,[10]Aaf_SALUD!$C$16:$M$112,11,0)+VLOOKUP(B546,[11]Aaf_SALUD!$C$16:$M$112,11,0),0)</f>
        <v>0</v>
      </c>
      <c r="W546" s="3">
        <f>IFERROR(VLOOKUP(D546,[9]CALIDAD!$F$16:$M$1122,8,0),0)</f>
        <v>15433284</v>
      </c>
      <c r="X546" s="3"/>
      <c r="Y546" s="3">
        <f>IFERROR(VLOOKUP(B546,[10]Ap_CESANTIAS!$C$16:$M$112,11,0)+VLOOKUP(B546,[11]Ap_CESANTIAS!$C$16:$M$112,11,0),0)</f>
        <v>0</v>
      </c>
      <c r="Z546" s="3">
        <f>IFERROR(VLOOKUP(B546,[10]Ap_PENSION!$C$16:$M$112,11,0)+VLOOKUP(B546,[11]Ap_PENSION!$C$16:$M$112,11,0),0)</f>
        <v>0</v>
      </c>
      <c r="AA546" s="3">
        <f>IFERROR(VLOOKUP(B546,[10]Ap_SALUD!$C$16:$M$112,11,0)+VLOOKUP(B546,[11]Ap_SALUD!$C$16:$M$112,11,0),0)</f>
        <v>0</v>
      </c>
      <c r="AB546" s="3"/>
      <c r="AC546" s="36">
        <f t="shared" si="32"/>
        <v>15433284</v>
      </c>
      <c r="AD546" s="37">
        <f t="shared" si="35"/>
        <v>92599700</v>
      </c>
      <c r="AE546" s="144" t="e">
        <f>VLOOKUP(D546,[12]REPNCT004ReporteAuxiliarContabl!$V$21:$W$1157,2,0)</f>
        <v>#N/A</v>
      </c>
      <c r="AF546" s="167" t="e">
        <f t="shared" si="34"/>
        <v>#N/A</v>
      </c>
      <c r="AG546" s="144"/>
      <c r="AI546" s="144"/>
    </row>
    <row r="547" spans="1:35" x14ac:dyDescent="0.25">
      <c r="A547" s="29">
        <v>535</v>
      </c>
      <c r="B547" s="61"/>
      <c r="C547" s="143" t="str">
        <f>VLOOKUP(D547,[8]Hoja1!$A$2:$B$1115,2,0)</f>
        <v>25053</v>
      </c>
      <c r="D547" s="31">
        <v>800093386</v>
      </c>
      <c r="E547" s="31">
        <v>215325053</v>
      </c>
      <c r="F547" s="61" t="s">
        <v>734</v>
      </c>
      <c r="G547" s="33">
        <v>0</v>
      </c>
      <c r="H547" s="33">
        <v>0</v>
      </c>
      <c r="I547" s="3">
        <v>179264240</v>
      </c>
      <c r="J547" s="3">
        <v>193077772</v>
      </c>
      <c r="K547" s="3">
        <v>0</v>
      </c>
      <c r="L547" s="3"/>
      <c r="M547" s="3"/>
      <c r="N547" s="3"/>
      <c r="O547" s="3"/>
      <c r="P547" s="34">
        <f t="shared" si="33"/>
        <v>372342012</v>
      </c>
      <c r="Q547" s="165">
        <v>267771207</v>
      </c>
      <c r="R547" s="3">
        <f>IFERROR(VLOOKUP(D547,[9]ServNOMINA!$F$16:$M$112,8,0),0)</f>
        <v>0</v>
      </c>
      <c r="S547" s="3">
        <f>IFERROR(VLOOKUP(D547,[9]ServOTROS!$F$16:$M$112,8,0),0)</f>
        <v>0</v>
      </c>
      <c r="T547" s="3">
        <f>IFERROR(VLOOKUP(D547,[9]CANCEL!$F$16:$M$48,8,0),0)</f>
        <v>0</v>
      </c>
      <c r="U547" s="3">
        <f>IFERROR(VLOOKUP(B547,[10]Aaf_PENSION!$C$16:$M$112,11,0)+VLOOKUP(B547,[11]Aaf_PENSION!$C$16:$M$112,11,0),0)</f>
        <v>0</v>
      </c>
      <c r="V547" s="3">
        <f>IFERROR(VLOOKUP(B547,[10]Aaf_SALUD!$C$16:$M$112,11,0)+VLOOKUP(B547,[11]Aaf_SALUD!$C$16:$M$112,11,0),0)</f>
        <v>0</v>
      </c>
      <c r="W547" s="3">
        <f>IFERROR(VLOOKUP(D547,[9]CALIDAD!$F$16:$M$1122,8,0),0)</f>
        <v>14938687</v>
      </c>
      <c r="X547" s="3"/>
      <c r="Y547" s="3">
        <f>IFERROR(VLOOKUP(B547,[10]Ap_CESANTIAS!$C$16:$M$112,11,0)+VLOOKUP(B547,[11]Ap_CESANTIAS!$C$16:$M$112,11,0),0)</f>
        <v>0</v>
      </c>
      <c r="Z547" s="3">
        <f>IFERROR(VLOOKUP(B547,[10]Ap_PENSION!$C$16:$M$112,11,0)+VLOOKUP(B547,[11]Ap_PENSION!$C$16:$M$112,11,0),0)</f>
        <v>0</v>
      </c>
      <c r="AA547" s="3">
        <f>IFERROR(VLOOKUP(B547,[10]Ap_SALUD!$C$16:$M$112,11,0)+VLOOKUP(B547,[11]Ap_SALUD!$C$16:$M$112,11,0),0)</f>
        <v>0</v>
      </c>
      <c r="AB547" s="3"/>
      <c r="AC547" s="36">
        <f t="shared" si="32"/>
        <v>14938687</v>
      </c>
      <c r="AD547" s="37">
        <f t="shared" si="35"/>
        <v>89632118</v>
      </c>
      <c r="AE547" s="144" t="e">
        <f>VLOOKUP(D547,[12]REPNCT004ReporteAuxiliarContabl!$V$21:$W$1157,2,0)</f>
        <v>#N/A</v>
      </c>
      <c r="AF547" s="167" t="e">
        <f t="shared" si="34"/>
        <v>#N/A</v>
      </c>
      <c r="AG547" s="144"/>
      <c r="AI547" s="144"/>
    </row>
    <row r="548" spans="1:35" x14ac:dyDescent="0.25">
      <c r="A548" s="38">
        <v>536</v>
      </c>
      <c r="B548" s="61"/>
      <c r="C548" s="143" t="str">
        <f>VLOOKUP(D548,[8]Hoja1!$A$2:$B$1115,2,0)</f>
        <v>25086</v>
      </c>
      <c r="D548" s="31">
        <v>800094624</v>
      </c>
      <c r="E548" s="31">
        <v>218625086</v>
      </c>
      <c r="F548" s="61" t="s">
        <v>735</v>
      </c>
      <c r="G548" s="33">
        <v>0</v>
      </c>
      <c r="H548" s="33">
        <v>0</v>
      </c>
      <c r="I548" s="3">
        <v>27294773</v>
      </c>
      <c r="J548" s="3">
        <v>37170612</v>
      </c>
      <c r="K548" s="3">
        <v>0</v>
      </c>
      <c r="L548" s="3"/>
      <c r="M548" s="3"/>
      <c r="N548" s="3"/>
      <c r="O548" s="3"/>
      <c r="P548" s="34">
        <f t="shared" si="33"/>
        <v>64465385</v>
      </c>
      <c r="Q548" s="165">
        <v>48543432</v>
      </c>
      <c r="R548" s="3">
        <f>IFERROR(VLOOKUP(D548,[9]ServNOMINA!$F$16:$M$112,8,0),0)</f>
        <v>0</v>
      </c>
      <c r="S548" s="3">
        <f>IFERROR(VLOOKUP(D548,[9]ServOTROS!$F$16:$M$112,8,0),0)</f>
        <v>0</v>
      </c>
      <c r="T548" s="3">
        <f>IFERROR(VLOOKUP(D548,[9]CANCEL!$F$16:$M$48,8,0),0)</f>
        <v>0</v>
      </c>
      <c r="U548" s="3">
        <f>IFERROR(VLOOKUP(B548,[10]Aaf_PENSION!$C$16:$M$112,11,0)+VLOOKUP(B548,[11]Aaf_PENSION!$C$16:$M$112,11,0),0)</f>
        <v>0</v>
      </c>
      <c r="V548" s="3">
        <f>IFERROR(VLOOKUP(B548,[10]Aaf_SALUD!$C$16:$M$112,11,0)+VLOOKUP(B548,[11]Aaf_SALUD!$C$16:$M$112,11,0),0)</f>
        <v>0</v>
      </c>
      <c r="W548" s="3">
        <f>IFERROR(VLOOKUP(D548,[9]CALIDAD!$F$16:$M$1122,8,0),0)</f>
        <v>2274564</v>
      </c>
      <c r="X548" s="3"/>
      <c r="Y548" s="3">
        <f>IFERROR(VLOOKUP(B548,[10]Ap_CESANTIAS!$C$16:$M$112,11,0)+VLOOKUP(B548,[11]Ap_CESANTIAS!$C$16:$M$112,11,0),0)</f>
        <v>0</v>
      </c>
      <c r="Z548" s="3">
        <f>IFERROR(VLOOKUP(B548,[10]Ap_PENSION!$C$16:$M$112,11,0)+VLOOKUP(B548,[11]Ap_PENSION!$C$16:$M$112,11,0),0)</f>
        <v>0</v>
      </c>
      <c r="AA548" s="3">
        <f>IFERROR(VLOOKUP(B548,[10]Ap_SALUD!$C$16:$M$112,11,0)+VLOOKUP(B548,[11]Ap_SALUD!$C$16:$M$112,11,0),0)</f>
        <v>0</v>
      </c>
      <c r="AB548" s="3"/>
      <c r="AC548" s="36">
        <f t="shared" si="32"/>
        <v>2274564</v>
      </c>
      <c r="AD548" s="37">
        <f t="shared" si="35"/>
        <v>13647389</v>
      </c>
      <c r="AE548" s="144" t="e">
        <f>VLOOKUP(D548,[12]REPNCT004ReporteAuxiliarContabl!$V$21:$W$1157,2,0)</f>
        <v>#N/A</v>
      </c>
      <c r="AF548" s="167" t="e">
        <f t="shared" si="34"/>
        <v>#N/A</v>
      </c>
      <c r="AG548" s="144"/>
      <c r="AI548" s="144"/>
    </row>
    <row r="549" spans="1:35" x14ac:dyDescent="0.25">
      <c r="A549" s="29">
        <v>537</v>
      </c>
      <c r="B549" s="61"/>
      <c r="C549" s="143" t="str">
        <f>VLOOKUP(D549,[8]Hoja1!$A$2:$B$1115,2,0)</f>
        <v>25095</v>
      </c>
      <c r="D549" s="31">
        <v>899999708</v>
      </c>
      <c r="E549" s="31">
        <v>219525095</v>
      </c>
      <c r="F549" s="61" t="s">
        <v>736</v>
      </c>
      <c r="G549" s="33">
        <v>0</v>
      </c>
      <c r="H549" s="33">
        <v>0</v>
      </c>
      <c r="I549" s="3">
        <v>36188857</v>
      </c>
      <c r="J549" s="3">
        <v>49939621</v>
      </c>
      <c r="K549" s="3">
        <v>0</v>
      </c>
      <c r="L549" s="3"/>
      <c r="M549" s="3"/>
      <c r="N549" s="3"/>
      <c r="O549" s="3"/>
      <c r="P549" s="34">
        <f t="shared" si="33"/>
        <v>86128478</v>
      </c>
      <c r="Q549" s="165">
        <v>65018311</v>
      </c>
      <c r="R549" s="3">
        <f>IFERROR(VLOOKUP(D549,[9]ServNOMINA!$F$16:$M$112,8,0),0)</f>
        <v>0</v>
      </c>
      <c r="S549" s="3">
        <f>IFERROR(VLOOKUP(D549,[9]ServOTROS!$F$16:$M$112,8,0),0)</f>
        <v>0</v>
      </c>
      <c r="T549" s="3">
        <f>IFERROR(VLOOKUP(D549,[9]CANCEL!$F$16:$M$48,8,0),0)</f>
        <v>0</v>
      </c>
      <c r="U549" s="3">
        <f>IFERROR(VLOOKUP(B549,[10]Aaf_PENSION!$C$16:$M$112,11,0)+VLOOKUP(B549,[11]Aaf_PENSION!$C$16:$M$112,11,0),0)</f>
        <v>0</v>
      </c>
      <c r="V549" s="3">
        <f>IFERROR(VLOOKUP(B549,[10]Aaf_SALUD!$C$16:$M$112,11,0)+VLOOKUP(B549,[11]Aaf_SALUD!$C$16:$M$112,11,0),0)</f>
        <v>0</v>
      </c>
      <c r="W549" s="3">
        <f>IFERROR(VLOOKUP(D549,[9]CALIDAD!$F$16:$M$1122,8,0),0)</f>
        <v>3015738</v>
      </c>
      <c r="X549" s="3"/>
      <c r="Y549" s="3">
        <f>IFERROR(VLOOKUP(B549,[10]Ap_CESANTIAS!$C$16:$M$112,11,0)+VLOOKUP(B549,[11]Ap_CESANTIAS!$C$16:$M$112,11,0),0)</f>
        <v>0</v>
      </c>
      <c r="Z549" s="3">
        <f>IFERROR(VLOOKUP(B549,[10]Ap_PENSION!$C$16:$M$112,11,0)+VLOOKUP(B549,[11]Ap_PENSION!$C$16:$M$112,11,0),0)</f>
        <v>0</v>
      </c>
      <c r="AA549" s="3">
        <f>IFERROR(VLOOKUP(B549,[10]Ap_SALUD!$C$16:$M$112,11,0)+VLOOKUP(B549,[11]Ap_SALUD!$C$16:$M$112,11,0),0)</f>
        <v>0</v>
      </c>
      <c r="AB549" s="3"/>
      <c r="AC549" s="36">
        <f t="shared" si="32"/>
        <v>3015738</v>
      </c>
      <c r="AD549" s="37">
        <f t="shared" si="35"/>
        <v>18094429</v>
      </c>
      <c r="AE549" s="144" t="e">
        <f>VLOOKUP(D549,[12]REPNCT004ReporteAuxiliarContabl!$V$21:$W$1157,2,0)</f>
        <v>#N/A</v>
      </c>
      <c r="AF549" s="167" t="e">
        <f t="shared" si="34"/>
        <v>#N/A</v>
      </c>
      <c r="AG549" s="144"/>
      <c r="AI549" s="144"/>
    </row>
    <row r="550" spans="1:35" x14ac:dyDescent="0.25">
      <c r="A550" s="38">
        <v>538</v>
      </c>
      <c r="B550" s="61"/>
      <c r="C550" s="143" t="str">
        <f>VLOOKUP(D550,[8]Hoja1!$A$2:$B$1115,2,0)</f>
        <v>25099</v>
      </c>
      <c r="D550" s="31">
        <v>800094622</v>
      </c>
      <c r="E550" s="31">
        <v>219925099</v>
      </c>
      <c r="F550" s="61" t="s">
        <v>737</v>
      </c>
      <c r="G550" s="33">
        <v>0</v>
      </c>
      <c r="H550" s="33">
        <v>0</v>
      </c>
      <c r="I550" s="3">
        <v>145095186</v>
      </c>
      <c r="J550" s="3">
        <v>162963969</v>
      </c>
      <c r="K550" s="3">
        <v>0</v>
      </c>
      <c r="L550" s="3"/>
      <c r="M550" s="3"/>
      <c r="N550" s="3"/>
      <c r="O550" s="3"/>
      <c r="P550" s="34">
        <f t="shared" si="33"/>
        <v>308059155</v>
      </c>
      <c r="Q550" s="165">
        <v>223420299</v>
      </c>
      <c r="R550" s="3">
        <f>IFERROR(VLOOKUP(D550,[9]ServNOMINA!$F$16:$M$112,8,0),0)</f>
        <v>0</v>
      </c>
      <c r="S550" s="3">
        <f>IFERROR(VLOOKUP(D550,[9]ServOTROS!$F$16:$M$112,8,0),0)</f>
        <v>0</v>
      </c>
      <c r="T550" s="3">
        <f>IFERROR(VLOOKUP(D550,[9]CANCEL!$F$16:$M$48,8,0),0)</f>
        <v>0</v>
      </c>
      <c r="U550" s="3">
        <f>IFERROR(VLOOKUP(B550,[10]Aaf_PENSION!$C$16:$M$112,11,0)+VLOOKUP(B550,[11]Aaf_PENSION!$C$16:$M$112,11,0),0)</f>
        <v>0</v>
      </c>
      <c r="V550" s="3">
        <f>IFERROR(VLOOKUP(B550,[10]Aaf_SALUD!$C$16:$M$112,11,0)+VLOOKUP(B550,[11]Aaf_SALUD!$C$16:$M$112,11,0),0)</f>
        <v>0</v>
      </c>
      <c r="W550" s="3">
        <f>IFERROR(VLOOKUP(D550,[9]CALIDAD!$F$16:$M$1122,8,0),0)</f>
        <v>12091266</v>
      </c>
      <c r="X550" s="3"/>
      <c r="Y550" s="3">
        <f>IFERROR(VLOOKUP(B550,[10]Ap_CESANTIAS!$C$16:$M$112,11,0)+VLOOKUP(B550,[11]Ap_CESANTIAS!$C$16:$M$112,11,0),0)</f>
        <v>0</v>
      </c>
      <c r="Z550" s="3">
        <f>IFERROR(VLOOKUP(B550,[10]Ap_PENSION!$C$16:$M$112,11,0)+VLOOKUP(B550,[11]Ap_PENSION!$C$16:$M$112,11,0),0)</f>
        <v>0</v>
      </c>
      <c r="AA550" s="3">
        <f>IFERROR(VLOOKUP(B550,[10]Ap_SALUD!$C$16:$M$112,11,0)+VLOOKUP(B550,[11]Ap_SALUD!$C$16:$M$112,11,0),0)</f>
        <v>0</v>
      </c>
      <c r="AB550" s="3"/>
      <c r="AC550" s="36">
        <f t="shared" si="32"/>
        <v>12091266</v>
      </c>
      <c r="AD550" s="37">
        <f t="shared" si="35"/>
        <v>72547590</v>
      </c>
      <c r="AE550" s="144" t="e">
        <f>VLOOKUP(D550,[12]REPNCT004ReporteAuxiliarContabl!$V$21:$W$1157,2,0)</f>
        <v>#N/A</v>
      </c>
      <c r="AF550" s="167" t="e">
        <f t="shared" si="34"/>
        <v>#N/A</v>
      </c>
      <c r="AG550" s="144"/>
      <c r="AI550" s="144"/>
    </row>
    <row r="551" spans="1:35" x14ac:dyDescent="0.25">
      <c r="A551" s="29">
        <v>539</v>
      </c>
      <c r="B551" s="61"/>
      <c r="C551" s="143" t="str">
        <f>VLOOKUP(D551,[8]Hoja1!$A$2:$B$1115,2,0)</f>
        <v>25120</v>
      </c>
      <c r="D551" s="31">
        <v>890680107</v>
      </c>
      <c r="E551" s="31">
        <v>212025120</v>
      </c>
      <c r="F551" s="61" t="s">
        <v>738</v>
      </c>
      <c r="G551" s="33">
        <v>0</v>
      </c>
      <c r="H551" s="33">
        <v>0</v>
      </c>
      <c r="I551" s="3">
        <v>80843565</v>
      </c>
      <c r="J551" s="3">
        <v>90565461</v>
      </c>
      <c r="K551" s="3">
        <v>0</v>
      </c>
      <c r="L551" s="3"/>
      <c r="M551" s="3"/>
      <c r="N551" s="3"/>
      <c r="O551" s="3"/>
      <c r="P551" s="34">
        <f t="shared" si="33"/>
        <v>171409026</v>
      </c>
      <c r="Q551" s="165">
        <v>124250281</v>
      </c>
      <c r="R551" s="3">
        <f>IFERROR(VLOOKUP(D551,[9]ServNOMINA!$F$16:$M$112,8,0),0)</f>
        <v>0</v>
      </c>
      <c r="S551" s="3">
        <f>IFERROR(VLOOKUP(D551,[9]ServOTROS!$F$16:$M$112,8,0),0)</f>
        <v>0</v>
      </c>
      <c r="T551" s="3">
        <f>IFERROR(VLOOKUP(D551,[9]CANCEL!$F$16:$M$48,8,0),0)</f>
        <v>0</v>
      </c>
      <c r="U551" s="3">
        <f>IFERROR(VLOOKUP(B551,[10]Aaf_PENSION!$C$16:$M$112,11,0)+VLOOKUP(B551,[11]Aaf_PENSION!$C$16:$M$112,11,0),0)</f>
        <v>0</v>
      </c>
      <c r="V551" s="3">
        <f>IFERROR(VLOOKUP(B551,[10]Aaf_SALUD!$C$16:$M$112,11,0)+VLOOKUP(B551,[11]Aaf_SALUD!$C$16:$M$112,11,0),0)</f>
        <v>0</v>
      </c>
      <c r="W551" s="3">
        <f>IFERROR(VLOOKUP(D551,[9]CALIDAD!$F$16:$M$1122,8,0),0)</f>
        <v>6736964</v>
      </c>
      <c r="X551" s="3"/>
      <c r="Y551" s="3">
        <f>IFERROR(VLOOKUP(B551,[10]Ap_CESANTIAS!$C$16:$M$112,11,0)+VLOOKUP(B551,[11]Ap_CESANTIAS!$C$16:$M$112,11,0),0)</f>
        <v>0</v>
      </c>
      <c r="Z551" s="3">
        <f>IFERROR(VLOOKUP(B551,[10]Ap_PENSION!$C$16:$M$112,11,0)+VLOOKUP(B551,[11]Ap_PENSION!$C$16:$M$112,11,0),0)</f>
        <v>0</v>
      </c>
      <c r="AA551" s="3">
        <f>IFERROR(VLOOKUP(B551,[10]Ap_SALUD!$C$16:$M$112,11,0)+VLOOKUP(B551,[11]Ap_SALUD!$C$16:$M$112,11,0),0)</f>
        <v>0</v>
      </c>
      <c r="AB551" s="3"/>
      <c r="AC551" s="36">
        <f t="shared" si="32"/>
        <v>6736964</v>
      </c>
      <c r="AD551" s="37">
        <f t="shared" si="35"/>
        <v>40421781</v>
      </c>
      <c r="AE551" s="144" t="e">
        <f>VLOOKUP(D551,[12]REPNCT004ReporteAuxiliarContabl!$V$21:$W$1157,2,0)</f>
        <v>#N/A</v>
      </c>
      <c r="AF551" s="167" t="e">
        <f t="shared" si="34"/>
        <v>#N/A</v>
      </c>
      <c r="AG551" s="144"/>
      <c r="AI551" s="144"/>
    </row>
    <row r="552" spans="1:35" x14ac:dyDescent="0.25">
      <c r="A552" s="38">
        <v>540</v>
      </c>
      <c r="B552" s="61"/>
      <c r="C552" s="143" t="str">
        <f>VLOOKUP(D552,[8]Hoja1!$A$2:$B$1115,2,0)</f>
        <v>25123</v>
      </c>
      <c r="D552" s="31">
        <v>800081091</v>
      </c>
      <c r="E552" s="31">
        <v>212325123</v>
      </c>
      <c r="F552" s="61" t="s">
        <v>739</v>
      </c>
      <c r="G552" s="33">
        <v>0</v>
      </c>
      <c r="H552" s="33">
        <v>0</v>
      </c>
      <c r="I552" s="3">
        <v>97925598</v>
      </c>
      <c r="J552" s="3">
        <v>110348144</v>
      </c>
      <c r="K552" s="3">
        <v>0</v>
      </c>
      <c r="L552" s="3"/>
      <c r="M552" s="3"/>
      <c r="N552" s="3"/>
      <c r="O552" s="3"/>
      <c r="P552" s="34">
        <f t="shared" si="33"/>
        <v>208273742</v>
      </c>
      <c r="Q552" s="165">
        <v>151150479</v>
      </c>
      <c r="R552" s="3">
        <f>IFERROR(VLOOKUP(D552,[9]ServNOMINA!$F$16:$M$112,8,0),0)</f>
        <v>0</v>
      </c>
      <c r="S552" s="3">
        <f>IFERROR(VLOOKUP(D552,[9]ServOTROS!$F$16:$M$112,8,0),0)</f>
        <v>0</v>
      </c>
      <c r="T552" s="3">
        <f>IFERROR(VLOOKUP(D552,[9]CANCEL!$F$16:$M$48,8,0),0)</f>
        <v>0</v>
      </c>
      <c r="U552" s="3">
        <f>IFERROR(VLOOKUP(B552,[10]Aaf_PENSION!$C$16:$M$112,11,0)+VLOOKUP(B552,[11]Aaf_PENSION!$C$16:$M$112,11,0),0)</f>
        <v>0</v>
      </c>
      <c r="V552" s="3">
        <f>IFERROR(VLOOKUP(B552,[10]Aaf_SALUD!$C$16:$M$112,11,0)+VLOOKUP(B552,[11]Aaf_SALUD!$C$16:$M$112,11,0),0)</f>
        <v>0</v>
      </c>
      <c r="W552" s="3">
        <f>IFERROR(VLOOKUP(D552,[9]CALIDAD!$F$16:$M$1122,8,0),0)</f>
        <v>8160467</v>
      </c>
      <c r="X552" s="3"/>
      <c r="Y552" s="3">
        <f>IFERROR(VLOOKUP(B552,[10]Ap_CESANTIAS!$C$16:$M$112,11,0)+VLOOKUP(B552,[11]Ap_CESANTIAS!$C$16:$M$112,11,0),0)</f>
        <v>0</v>
      </c>
      <c r="Z552" s="3">
        <f>IFERROR(VLOOKUP(B552,[10]Ap_PENSION!$C$16:$M$112,11,0)+VLOOKUP(B552,[11]Ap_PENSION!$C$16:$M$112,11,0),0)</f>
        <v>0</v>
      </c>
      <c r="AA552" s="3">
        <f>IFERROR(VLOOKUP(B552,[10]Ap_SALUD!$C$16:$M$112,11,0)+VLOOKUP(B552,[11]Ap_SALUD!$C$16:$M$112,11,0),0)</f>
        <v>0</v>
      </c>
      <c r="AB552" s="3"/>
      <c r="AC552" s="36">
        <f t="shared" si="32"/>
        <v>8160467</v>
      </c>
      <c r="AD552" s="37">
        <f t="shared" si="35"/>
        <v>48962796</v>
      </c>
      <c r="AE552" s="144" t="e">
        <f>VLOOKUP(D552,[12]REPNCT004ReporteAuxiliarContabl!$V$21:$W$1157,2,0)</f>
        <v>#N/A</v>
      </c>
      <c r="AF552" s="167" t="e">
        <f t="shared" si="34"/>
        <v>#N/A</v>
      </c>
      <c r="AG552" s="144"/>
      <c r="AI552" s="144"/>
    </row>
    <row r="553" spans="1:35" x14ac:dyDescent="0.25">
      <c r="A553" s="29">
        <v>541</v>
      </c>
      <c r="B553" s="61"/>
      <c r="C553" s="143" t="str">
        <f>VLOOKUP(D553,[8]Hoja1!$A$2:$B$1115,2,0)</f>
        <v>25126</v>
      </c>
      <c r="D553" s="31">
        <v>899999465</v>
      </c>
      <c r="E553" s="31">
        <v>212625126</v>
      </c>
      <c r="F553" s="61" t="s">
        <v>740</v>
      </c>
      <c r="G553" s="33">
        <v>0</v>
      </c>
      <c r="H553" s="33">
        <v>0</v>
      </c>
      <c r="I553" s="3">
        <v>671903536</v>
      </c>
      <c r="J553" s="3">
        <v>882723248</v>
      </c>
      <c r="K553" s="3">
        <v>0</v>
      </c>
      <c r="L553" s="3"/>
      <c r="M553" s="3"/>
      <c r="N553" s="3"/>
      <c r="O553" s="3"/>
      <c r="P553" s="34">
        <f t="shared" si="33"/>
        <v>1554626784</v>
      </c>
      <c r="Q553" s="165">
        <v>1162683053</v>
      </c>
      <c r="R553" s="3">
        <f>IFERROR(VLOOKUP(D553,[9]ServNOMINA!$F$16:$M$112,8,0),0)</f>
        <v>0</v>
      </c>
      <c r="S553" s="3">
        <f>IFERROR(VLOOKUP(D553,[9]ServOTROS!$F$16:$M$112,8,0),0)</f>
        <v>0</v>
      </c>
      <c r="T553" s="3">
        <f>IFERROR(VLOOKUP(D553,[9]CANCEL!$F$16:$M$48,8,0),0)</f>
        <v>0</v>
      </c>
      <c r="U553" s="3">
        <f>IFERROR(VLOOKUP(B553,[10]Aaf_PENSION!$C$16:$M$112,11,0)+VLOOKUP(B553,[11]Aaf_PENSION!$C$16:$M$112,11,0),0)</f>
        <v>0</v>
      </c>
      <c r="V553" s="3">
        <f>IFERROR(VLOOKUP(B553,[10]Aaf_SALUD!$C$16:$M$112,11,0)+VLOOKUP(B553,[11]Aaf_SALUD!$C$16:$M$112,11,0),0)</f>
        <v>0</v>
      </c>
      <c r="W553" s="3">
        <f>IFERROR(VLOOKUP(D553,[9]CALIDAD!$F$16:$M$1122,8,0),0)</f>
        <v>55991961</v>
      </c>
      <c r="X553" s="3"/>
      <c r="Y553" s="3">
        <f>IFERROR(VLOOKUP(B553,[10]Ap_CESANTIAS!$C$16:$M$112,11,0)+VLOOKUP(B553,[11]Ap_CESANTIAS!$C$16:$M$112,11,0),0)</f>
        <v>0</v>
      </c>
      <c r="Z553" s="3">
        <f>IFERROR(VLOOKUP(B553,[10]Ap_PENSION!$C$16:$M$112,11,0)+VLOOKUP(B553,[11]Ap_PENSION!$C$16:$M$112,11,0),0)</f>
        <v>0</v>
      </c>
      <c r="AA553" s="3">
        <f>IFERROR(VLOOKUP(B553,[10]Ap_SALUD!$C$16:$M$112,11,0)+VLOOKUP(B553,[11]Ap_SALUD!$C$16:$M$112,11,0),0)</f>
        <v>0</v>
      </c>
      <c r="AB553" s="3"/>
      <c r="AC553" s="36">
        <f t="shared" si="32"/>
        <v>55991961</v>
      </c>
      <c r="AD553" s="37">
        <f t="shared" si="35"/>
        <v>335951770</v>
      </c>
      <c r="AE553" s="144" t="e">
        <f>VLOOKUP(D553,[12]REPNCT004ReporteAuxiliarContabl!$V$21:$W$1157,2,0)</f>
        <v>#N/A</v>
      </c>
      <c r="AF553" s="167" t="e">
        <f t="shared" si="34"/>
        <v>#N/A</v>
      </c>
      <c r="AG553" s="144"/>
      <c r="AI553" s="144"/>
    </row>
    <row r="554" spans="1:35" x14ac:dyDescent="0.25">
      <c r="A554" s="38">
        <v>542</v>
      </c>
      <c r="B554" s="61"/>
      <c r="C554" s="143" t="str">
        <f>VLOOKUP(D554,[8]Hoja1!$A$2:$B$1115,2,0)</f>
        <v>25148</v>
      </c>
      <c r="D554" s="31">
        <v>899999710</v>
      </c>
      <c r="E554" s="31">
        <v>214825148</v>
      </c>
      <c r="F554" s="61" t="s">
        <v>741</v>
      </c>
      <c r="G554" s="33">
        <v>0</v>
      </c>
      <c r="H554" s="33">
        <v>0</v>
      </c>
      <c r="I554" s="3">
        <v>220681312</v>
      </c>
      <c r="J554" s="3">
        <v>225432217</v>
      </c>
      <c r="K554" s="3">
        <v>0</v>
      </c>
      <c r="L554" s="3"/>
      <c r="M554" s="3"/>
      <c r="N554" s="3"/>
      <c r="O554" s="3"/>
      <c r="P554" s="34">
        <f t="shared" si="33"/>
        <v>446113529</v>
      </c>
      <c r="Q554" s="165">
        <v>317382762</v>
      </c>
      <c r="R554" s="3">
        <f>IFERROR(VLOOKUP(D554,[9]ServNOMINA!$F$16:$M$112,8,0),0)</f>
        <v>0</v>
      </c>
      <c r="S554" s="3">
        <f>IFERROR(VLOOKUP(D554,[9]ServOTROS!$F$16:$M$112,8,0),0)</f>
        <v>0</v>
      </c>
      <c r="T554" s="3">
        <f>IFERROR(VLOOKUP(D554,[9]CANCEL!$F$16:$M$48,8,0),0)</f>
        <v>0</v>
      </c>
      <c r="U554" s="3">
        <f>IFERROR(VLOOKUP(B554,[10]Aaf_PENSION!$C$16:$M$112,11,0)+VLOOKUP(B554,[11]Aaf_PENSION!$C$16:$M$112,11,0),0)</f>
        <v>0</v>
      </c>
      <c r="V554" s="3">
        <f>IFERROR(VLOOKUP(B554,[10]Aaf_SALUD!$C$16:$M$112,11,0)+VLOOKUP(B554,[11]Aaf_SALUD!$C$16:$M$112,11,0),0)</f>
        <v>0</v>
      </c>
      <c r="W554" s="3">
        <f>IFERROR(VLOOKUP(D554,[9]CALIDAD!$F$16:$M$1122,8,0),0)</f>
        <v>18390109</v>
      </c>
      <c r="X554" s="3"/>
      <c r="Y554" s="3">
        <f>IFERROR(VLOOKUP(B554,[10]Ap_CESANTIAS!$C$16:$M$112,11,0)+VLOOKUP(B554,[11]Ap_CESANTIAS!$C$16:$M$112,11,0),0)</f>
        <v>0</v>
      </c>
      <c r="Z554" s="3">
        <f>IFERROR(VLOOKUP(B554,[10]Ap_PENSION!$C$16:$M$112,11,0)+VLOOKUP(B554,[11]Ap_PENSION!$C$16:$M$112,11,0),0)</f>
        <v>0</v>
      </c>
      <c r="AA554" s="3">
        <f>IFERROR(VLOOKUP(B554,[10]Ap_SALUD!$C$16:$M$112,11,0)+VLOOKUP(B554,[11]Ap_SALUD!$C$16:$M$112,11,0),0)</f>
        <v>0</v>
      </c>
      <c r="AB554" s="3"/>
      <c r="AC554" s="36">
        <f t="shared" si="32"/>
        <v>18390109</v>
      </c>
      <c r="AD554" s="37">
        <f t="shared" si="35"/>
        <v>110340658</v>
      </c>
      <c r="AE554" s="144" t="e">
        <f>VLOOKUP(D554,[12]REPNCT004ReporteAuxiliarContabl!$V$21:$W$1157,2,0)</f>
        <v>#N/A</v>
      </c>
      <c r="AF554" s="167" t="e">
        <f t="shared" si="34"/>
        <v>#N/A</v>
      </c>
      <c r="AG554" s="144"/>
      <c r="AI554" s="144"/>
    </row>
    <row r="555" spans="1:35" x14ac:dyDescent="0.25">
      <c r="A555" s="29">
        <v>543</v>
      </c>
      <c r="B555" s="61"/>
      <c r="C555" s="143" t="str">
        <f>VLOOKUP(D555,[8]Hoja1!$A$2:$B$1115,2,0)</f>
        <v>25151</v>
      </c>
      <c r="D555" s="31">
        <v>899999462</v>
      </c>
      <c r="E555" s="31">
        <v>215125151</v>
      </c>
      <c r="F555" s="61" t="s">
        <v>742</v>
      </c>
      <c r="G555" s="33">
        <v>0</v>
      </c>
      <c r="H555" s="33">
        <v>0</v>
      </c>
      <c r="I555" s="3">
        <v>239972576</v>
      </c>
      <c r="J555" s="3">
        <v>282587240</v>
      </c>
      <c r="K555" s="3">
        <v>0</v>
      </c>
      <c r="L555" s="3"/>
      <c r="M555" s="3"/>
      <c r="N555" s="3"/>
      <c r="O555" s="3"/>
      <c r="P555" s="34">
        <f t="shared" si="33"/>
        <v>522559816</v>
      </c>
      <c r="Q555" s="165">
        <v>382575815</v>
      </c>
      <c r="R555" s="3">
        <f>IFERROR(VLOOKUP(D555,[9]ServNOMINA!$F$16:$M$112,8,0),0)</f>
        <v>0</v>
      </c>
      <c r="S555" s="3">
        <f>IFERROR(VLOOKUP(D555,[9]ServOTROS!$F$16:$M$112,8,0),0)</f>
        <v>0</v>
      </c>
      <c r="T555" s="3">
        <f>IFERROR(VLOOKUP(D555,[9]CANCEL!$F$16:$M$48,8,0),0)</f>
        <v>0</v>
      </c>
      <c r="U555" s="3">
        <f>IFERROR(VLOOKUP(B555,[10]Aaf_PENSION!$C$16:$M$112,11,0)+VLOOKUP(B555,[11]Aaf_PENSION!$C$16:$M$112,11,0),0)</f>
        <v>0</v>
      </c>
      <c r="V555" s="3">
        <f>IFERROR(VLOOKUP(B555,[10]Aaf_SALUD!$C$16:$M$112,11,0)+VLOOKUP(B555,[11]Aaf_SALUD!$C$16:$M$112,11,0),0)</f>
        <v>0</v>
      </c>
      <c r="W555" s="3">
        <f>IFERROR(VLOOKUP(D555,[9]CALIDAD!$F$16:$M$1122,8,0),0)</f>
        <v>19997715</v>
      </c>
      <c r="X555" s="3"/>
      <c r="Y555" s="3">
        <f>IFERROR(VLOOKUP(B555,[10]Ap_CESANTIAS!$C$16:$M$112,11,0)+VLOOKUP(B555,[11]Ap_CESANTIAS!$C$16:$M$112,11,0),0)</f>
        <v>0</v>
      </c>
      <c r="Z555" s="3">
        <f>IFERROR(VLOOKUP(B555,[10]Ap_PENSION!$C$16:$M$112,11,0)+VLOOKUP(B555,[11]Ap_PENSION!$C$16:$M$112,11,0),0)</f>
        <v>0</v>
      </c>
      <c r="AA555" s="3">
        <f>IFERROR(VLOOKUP(B555,[10]Ap_SALUD!$C$16:$M$112,11,0)+VLOOKUP(B555,[11]Ap_SALUD!$C$16:$M$112,11,0),0)</f>
        <v>0</v>
      </c>
      <c r="AB555" s="3"/>
      <c r="AC555" s="36">
        <f t="shared" si="32"/>
        <v>19997715</v>
      </c>
      <c r="AD555" s="37">
        <f t="shared" si="35"/>
        <v>119986286</v>
      </c>
      <c r="AE555" s="144" t="e">
        <f>VLOOKUP(D555,[12]REPNCT004ReporteAuxiliarContabl!$V$21:$W$1157,2,0)</f>
        <v>#N/A</v>
      </c>
      <c r="AF555" s="167" t="e">
        <f t="shared" si="34"/>
        <v>#N/A</v>
      </c>
      <c r="AG555" s="144"/>
      <c r="AI555" s="144"/>
    </row>
    <row r="556" spans="1:35" x14ac:dyDescent="0.25">
      <c r="A556" s="38">
        <v>544</v>
      </c>
      <c r="B556" s="61"/>
      <c r="C556" s="143" t="str">
        <f>VLOOKUP(D556,[8]Hoja1!$A$2:$B$1115,2,0)</f>
        <v>25154</v>
      </c>
      <c r="D556" s="31">
        <v>899999367</v>
      </c>
      <c r="E556" s="31">
        <v>215425154</v>
      </c>
      <c r="F556" s="61" t="s">
        <v>743</v>
      </c>
      <c r="G556" s="33">
        <v>0</v>
      </c>
      <c r="H556" s="33">
        <v>0</v>
      </c>
      <c r="I556" s="3">
        <v>108542604</v>
      </c>
      <c r="J556" s="3">
        <v>119446064</v>
      </c>
      <c r="K556" s="3">
        <v>0</v>
      </c>
      <c r="L556" s="3"/>
      <c r="M556" s="3"/>
      <c r="N556" s="3"/>
      <c r="O556" s="3"/>
      <c r="P556" s="34">
        <f t="shared" si="33"/>
        <v>227988668</v>
      </c>
      <c r="Q556" s="165">
        <v>164672149</v>
      </c>
      <c r="R556" s="3">
        <f>IFERROR(VLOOKUP(D556,[9]ServNOMINA!$F$16:$M$112,8,0),0)</f>
        <v>0</v>
      </c>
      <c r="S556" s="3">
        <f>IFERROR(VLOOKUP(D556,[9]ServOTROS!$F$16:$M$112,8,0),0)</f>
        <v>0</v>
      </c>
      <c r="T556" s="3">
        <f>IFERROR(VLOOKUP(D556,[9]CANCEL!$F$16:$M$48,8,0),0)</f>
        <v>0</v>
      </c>
      <c r="U556" s="3">
        <f>IFERROR(VLOOKUP(B556,[10]Aaf_PENSION!$C$16:$M$112,11,0)+VLOOKUP(B556,[11]Aaf_PENSION!$C$16:$M$112,11,0),0)</f>
        <v>0</v>
      </c>
      <c r="V556" s="3">
        <f>IFERROR(VLOOKUP(B556,[10]Aaf_SALUD!$C$16:$M$112,11,0)+VLOOKUP(B556,[11]Aaf_SALUD!$C$16:$M$112,11,0),0)</f>
        <v>0</v>
      </c>
      <c r="W556" s="3">
        <f>IFERROR(VLOOKUP(D556,[9]CALIDAD!$F$16:$M$1122,8,0),0)</f>
        <v>9045217</v>
      </c>
      <c r="X556" s="3"/>
      <c r="Y556" s="3">
        <f>IFERROR(VLOOKUP(B556,[10]Ap_CESANTIAS!$C$16:$M$112,11,0)+VLOOKUP(B556,[11]Ap_CESANTIAS!$C$16:$M$112,11,0),0)</f>
        <v>0</v>
      </c>
      <c r="Z556" s="3">
        <f>IFERROR(VLOOKUP(B556,[10]Ap_PENSION!$C$16:$M$112,11,0)+VLOOKUP(B556,[11]Ap_PENSION!$C$16:$M$112,11,0),0)</f>
        <v>0</v>
      </c>
      <c r="AA556" s="3">
        <f>IFERROR(VLOOKUP(B556,[10]Ap_SALUD!$C$16:$M$112,11,0)+VLOOKUP(B556,[11]Ap_SALUD!$C$16:$M$112,11,0),0)</f>
        <v>0</v>
      </c>
      <c r="AB556" s="3"/>
      <c r="AC556" s="36">
        <f t="shared" si="32"/>
        <v>9045217</v>
      </c>
      <c r="AD556" s="37">
        <f t="shared" si="35"/>
        <v>54271302</v>
      </c>
      <c r="AE556" s="144" t="e">
        <f>VLOOKUP(D556,[12]REPNCT004ReporteAuxiliarContabl!$V$21:$W$1157,2,0)</f>
        <v>#N/A</v>
      </c>
      <c r="AF556" s="167" t="e">
        <f t="shared" si="34"/>
        <v>#N/A</v>
      </c>
      <c r="AG556" s="144"/>
      <c r="AI556" s="144"/>
    </row>
    <row r="557" spans="1:35" x14ac:dyDescent="0.25">
      <c r="A557" s="29">
        <v>545</v>
      </c>
      <c r="B557" s="61"/>
      <c r="C557" s="143" t="str">
        <f>VLOOKUP(D557,[8]Hoja1!$A$2:$B$1115,2,0)</f>
        <v>25168</v>
      </c>
      <c r="D557" s="31">
        <v>899999400</v>
      </c>
      <c r="E557" s="31">
        <v>216825168</v>
      </c>
      <c r="F557" s="61" t="s">
        <v>744</v>
      </c>
      <c r="G557" s="33">
        <v>0</v>
      </c>
      <c r="H557" s="33">
        <v>0</v>
      </c>
      <c r="I557" s="3">
        <v>46058285</v>
      </c>
      <c r="J557" s="3">
        <v>47784015</v>
      </c>
      <c r="K557" s="3">
        <v>0</v>
      </c>
      <c r="L557" s="3"/>
      <c r="M557" s="3"/>
      <c r="N557" s="3"/>
      <c r="O557" s="3"/>
      <c r="P557" s="34">
        <f t="shared" si="33"/>
        <v>93842300</v>
      </c>
      <c r="Q557" s="165">
        <v>66974965</v>
      </c>
      <c r="R557" s="3">
        <f>IFERROR(VLOOKUP(D557,[9]ServNOMINA!$F$16:$M$112,8,0),0)</f>
        <v>0</v>
      </c>
      <c r="S557" s="3">
        <f>IFERROR(VLOOKUP(D557,[9]ServOTROS!$F$16:$M$112,8,0),0)</f>
        <v>0</v>
      </c>
      <c r="T557" s="3">
        <f>IFERROR(VLOOKUP(D557,[9]CANCEL!$F$16:$M$48,8,0),0)</f>
        <v>0</v>
      </c>
      <c r="U557" s="3">
        <f>IFERROR(VLOOKUP(B557,[10]Aaf_PENSION!$C$16:$M$112,11,0)+VLOOKUP(B557,[11]Aaf_PENSION!$C$16:$M$112,11,0),0)</f>
        <v>0</v>
      </c>
      <c r="V557" s="3">
        <f>IFERROR(VLOOKUP(B557,[10]Aaf_SALUD!$C$16:$M$112,11,0)+VLOOKUP(B557,[11]Aaf_SALUD!$C$16:$M$112,11,0),0)</f>
        <v>0</v>
      </c>
      <c r="W557" s="3">
        <f>IFERROR(VLOOKUP(D557,[9]CALIDAD!$F$16:$M$1122,8,0),0)</f>
        <v>3838190</v>
      </c>
      <c r="X557" s="3"/>
      <c r="Y557" s="3">
        <f>IFERROR(VLOOKUP(B557,[10]Ap_CESANTIAS!$C$16:$M$112,11,0)+VLOOKUP(B557,[11]Ap_CESANTIAS!$C$16:$M$112,11,0),0)</f>
        <v>0</v>
      </c>
      <c r="Z557" s="3">
        <f>IFERROR(VLOOKUP(B557,[10]Ap_PENSION!$C$16:$M$112,11,0)+VLOOKUP(B557,[11]Ap_PENSION!$C$16:$M$112,11,0),0)</f>
        <v>0</v>
      </c>
      <c r="AA557" s="3">
        <f>IFERROR(VLOOKUP(B557,[10]Ap_SALUD!$C$16:$M$112,11,0)+VLOOKUP(B557,[11]Ap_SALUD!$C$16:$M$112,11,0),0)</f>
        <v>0</v>
      </c>
      <c r="AB557" s="3"/>
      <c r="AC557" s="36">
        <f t="shared" si="32"/>
        <v>3838190</v>
      </c>
      <c r="AD557" s="37">
        <f t="shared" si="35"/>
        <v>23029145</v>
      </c>
      <c r="AE557" s="144" t="e">
        <f>VLOOKUP(D557,[12]REPNCT004ReporteAuxiliarContabl!$V$21:$W$1157,2,0)</f>
        <v>#N/A</v>
      </c>
      <c r="AF557" s="167" t="e">
        <f t="shared" si="34"/>
        <v>#N/A</v>
      </c>
      <c r="AG557" s="144"/>
      <c r="AI557" s="144"/>
    </row>
    <row r="558" spans="1:35" x14ac:dyDescent="0.25">
      <c r="A558" s="38">
        <v>546</v>
      </c>
      <c r="B558" s="61"/>
      <c r="C558" s="143" t="str">
        <f>VLOOKUP(D558,[8]Hoja1!$A$2:$B$1115,2,0)</f>
        <v>25178</v>
      </c>
      <c r="D558" s="31">
        <v>899999467</v>
      </c>
      <c r="E558" s="31">
        <v>217825178</v>
      </c>
      <c r="F558" s="61" t="s">
        <v>745</v>
      </c>
      <c r="G558" s="33">
        <v>0</v>
      </c>
      <c r="H558" s="33">
        <v>0</v>
      </c>
      <c r="I558" s="3">
        <v>141809844</v>
      </c>
      <c r="J558" s="3">
        <v>199903449</v>
      </c>
      <c r="K558" s="3">
        <v>0</v>
      </c>
      <c r="L558" s="3"/>
      <c r="M558" s="3"/>
      <c r="N558" s="3"/>
      <c r="O558" s="3"/>
      <c r="P558" s="34">
        <f t="shared" si="33"/>
        <v>341713293</v>
      </c>
      <c r="Q558" s="165">
        <v>258990884</v>
      </c>
      <c r="R558" s="3">
        <f>IFERROR(VLOOKUP(D558,[9]ServNOMINA!$F$16:$M$112,8,0),0)</f>
        <v>0</v>
      </c>
      <c r="S558" s="3">
        <f>IFERROR(VLOOKUP(D558,[9]ServOTROS!$F$16:$M$112,8,0),0)</f>
        <v>0</v>
      </c>
      <c r="T558" s="3">
        <f>IFERROR(VLOOKUP(D558,[9]CANCEL!$F$16:$M$48,8,0),0)</f>
        <v>0</v>
      </c>
      <c r="U558" s="3">
        <f>IFERROR(VLOOKUP(B558,[10]Aaf_PENSION!$C$16:$M$112,11,0)+VLOOKUP(B558,[11]Aaf_PENSION!$C$16:$M$112,11,0),0)</f>
        <v>0</v>
      </c>
      <c r="V558" s="3">
        <f>IFERROR(VLOOKUP(B558,[10]Aaf_SALUD!$C$16:$M$112,11,0)+VLOOKUP(B558,[11]Aaf_SALUD!$C$16:$M$112,11,0),0)</f>
        <v>0</v>
      </c>
      <c r="W558" s="3">
        <f>IFERROR(VLOOKUP(D558,[9]CALIDAD!$F$16:$M$1122,8,0),0)</f>
        <v>11817487</v>
      </c>
      <c r="X558" s="3"/>
      <c r="Y558" s="3">
        <f>IFERROR(VLOOKUP(B558,[10]Ap_CESANTIAS!$C$16:$M$112,11,0)+VLOOKUP(B558,[11]Ap_CESANTIAS!$C$16:$M$112,11,0),0)</f>
        <v>0</v>
      </c>
      <c r="Z558" s="3">
        <f>IFERROR(VLOOKUP(B558,[10]Ap_PENSION!$C$16:$M$112,11,0)+VLOOKUP(B558,[11]Ap_PENSION!$C$16:$M$112,11,0),0)</f>
        <v>0</v>
      </c>
      <c r="AA558" s="3">
        <f>IFERROR(VLOOKUP(B558,[10]Ap_SALUD!$C$16:$M$112,11,0)+VLOOKUP(B558,[11]Ap_SALUD!$C$16:$M$112,11,0),0)</f>
        <v>0</v>
      </c>
      <c r="AB558" s="3"/>
      <c r="AC558" s="36">
        <f t="shared" si="32"/>
        <v>11817487</v>
      </c>
      <c r="AD558" s="37">
        <f t="shared" si="35"/>
        <v>70904922</v>
      </c>
      <c r="AE558" s="144" t="e">
        <f>VLOOKUP(D558,[12]REPNCT004ReporteAuxiliarContabl!$V$21:$W$1157,2,0)</f>
        <v>#N/A</v>
      </c>
      <c r="AF558" s="167" t="e">
        <f t="shared" si="34"/>
        <v>#N/A</v>
      </c>
      <c r="AG558" s="144"/>
      <c r="AI558" s="144"/>
    </row>
    <row r="559" spans="1:35" x14ac:dyDescent="0.25">
      <c r="A559" s="29">
        <v>547</v>
      </c>
      <c r="B559" s="61"/>
      <c r="C559" s="143" t="str">
        <f>VLOOKUP(D559,[8]Hoja1!$A$2:$B$1115,2,0)</f>
        <v>25181</v>
      </c>
      <c r="D559" s="31">
        <v>899999414</v>
      </c>
      <c r="E559" s="31">
        <v>218125181</v>
      </c>
      <c r="F559" s="61" t="s">
        <v>746</v>
      </c>
      <c r="G559" s="33">
        <v>0</v>
      </c>
      <c r="H559" s="33">
        <v>0</v>
      </c>
      <c r="I559" s="3">
        <v>146045026</v>
      </c>
      <c r="J559" s="3">
        <v>211323452</v>
      </c>
      <c r="K559" s="3">
        <v>0</v>
      </c>
      <c r="L559" s="3"/>
      <c r="M559" s="3"/>
      <c r="N559" s="3"/>
      <c r="O559" s="3"/>
      <c r="P559" s="34">
        <f t="shared" si="33"/>
        <v>357368478</v>
      </c>
      <c r="Q559" s="165">
        <v>272175547</v>
      </c>
      <c r="R559" s="3">
        <f>IFERROR(VLOOKUP(D559,[9]ServNOMINA!$F$16:$M$112,8,0),0)</f>
        <v>0</v>
      </c>
      <c r="S559" s="3">
        <f>IFERROR(VLOOKUP(D559,[9]ServOTROS!$F$16:$M$112,8,0),0)</f>
        <v>0</v>
      </c>
      <c r="T559" s="3">
        <f>IFERROR(VLOOKUP(D559,[9]CANCEL!$F$16:$M$48,8,0),0)</f>
        <v>0</v>
      </c>
      <c r="U559" s="3">
        <f>IFERROR(VLOOKUP(B559,[10]Aaf_PENSION!$C$16:$M$112,11,0)+VLOOKUP(B559,[11]Aaf_PENSION!$C$16:$M$112,11,0),0)</f>
        <v>0</v>
      </c>
      <c r="V559" s="3">
        <f>IFERROR(VLOOKUP(B559,[10]Aaf_SALUD!$C$16:$M$112,11,0)+VLOOKUP(B559,[11]Aaf_SALUD!$C$16:$M$112,11,0),0)</f>
        <v>0</v>
      </c>
      <c r="W559" s="3">
        <f>IFERROR(VLOOKUP(D559,[9]CALIDAD!$F$16:$M$1122,8,0),0)</f>
        <v>12170419</v>
      </c>
      <c r="X559" s="3"/>
      <c r="Y559" s="3">
        <f>IFERROR(VLOOKUP(B559,[10]Ap_CESANTIAS!$C$16:$M$112,11,0)+VLOOKUP(B559,[11]Ap_CESANTIAS!$C$16:$M$112,11,0),0)</f>
        <v>0</v>
      </c>
      <c r="Z559" s="3">
        <f>IFERROR(VLOOKUP(B559,[10]Ap_PENSION!$C$16:$M$112,11,0)+VLOOKUP(B559,[11]Ap_PENSION!$C$16:$M$112,11,0),0)</f>
        <v>0</v>
      </c>
      <c r="AA559" s="3">
        <f>IFERROR(VLOOKUP(B559,[10]Ap_SALUD!$C$16:$M$112,11,0)+VLOOKUP(B559,[11]Ap_SALUD!$C$16:$M$112,11,0),0)</f>
        <v>0</v>
      </c>
      <c r="AB559" s="3"/>
      <c r="AC559" s="36">
        <f t="shared" si="32"/>
        <v>12170419</v>
      </c>
      <c r="AD559" s="37">
        <f t="shared" si="35"/>
        <v>73022512</v>
      </c>
      <c r="AE559" s="144" t="e">
        <f>VLOOKUP(D559,[12]REPNCT004ReporteAuxiliarContabl!$V$21:$W$1157,2,0)</f>
        <v>#N/A</v>
      </c>
      <c r="AF559" s="167" t="e">
        <f t="shared" si="34"/>
        <v>#N/A</v>
      </c>
      <c r="AG559" s="144"/>
      <c r="AI559" s="144"/>
    </row>
    <row r="560" spans="1:35" x14ac:dyDescent="0.25">
      <c r="A560" s="38">
        <v>548</v>
      </c>
      <c r="B560" s="61"/>
      <c r="C560" s="143" t="str">
        <f>VLOOKUP(D560,[8]Hoja1!$A$2:$B$1115,2,0)</f>
        <v>25183</v>
      </c>
      <c r="D560" s="31">
        <v>899999357</v>
      </c>
      <c r="E560" s="31">
        <v>218325183</v>
      </c>
      <c r="F560" s="61" t="s">
        <v>747</v>
      </c>
      <c r="G560" s="33">
        <v>0</v>
      </c>
      <c r="H560" s="33">
        <v>0</v>
      </c>
      <c r="I560" s="3">
        <v>304818540</v>
      </c>
      <c r="J560" s="3">
        <v>376057965</v>
      </c>
      <c r="K560" s="3">
        <v>0</v>
      </c>
      <c r="L560" s="3"/>
      <c r="M560" s="3"/>
      <c r="N560" s="3"/>
      <c r="O560" s="3"/>
      <c r="P560" s="34">
        <f t="shared" si="33"/>
        <v>680876505</v>
      </c>
      <c r="Q560" s="165">
        <v>503065690</v>
      </c>
      <c r="R560" s="3">
        <f>IFERROR(VLOOKUP(D560,[9]ServNOMINA!$F$16:$M$112,8,0),0)</f>
        <v>0</v>
      </c>
      <c r="S560" s="3">
        <f>IFERROR(VLOOKUP(D560,[9]ServOTROS!$F$16:$M$112,8,0),0)</f>
        <v>0</v>
      </c>
      <c r="T560" s="3">
        <f>IFERROR(VLOOKUP(D560,[9]CANCEL!$F$16:$M$48,8,0),0)</f>
        <v>0</v>
      </c>
      <c r="U560" s="3">
        <f>IFERROR(VLOOKUP(B560,[10]Aaf_PENSION!$C$16:$M$112,11,0)+VLOOKUP(B560,[11]Aaf_PENSION!$C$16:$M$112,11,0),0)</f>
        <v>0</v>
      </c>
      <c r="V560" s="3">
        <f>IFERROR(VLOOKUP(B560,[10]Aaf_SALUD!$C$16:$M$112,11,0)+VLOOKUP(B560,[11]Aaf_SALUD!$C$16:$M$112,11,0),0)</f>
        <v>0</v>
      </c>
      <c r="W560" s="3">
        <f>IFERROR(VLOOKUP(D560,[9]CALIDAD!$F$16:$M$1122,8,0),0)</f>
        <v>25401545</v>
      </c>
      <c r="X560" s="3"/>
      <c r="Y560" s="3">
        <f>IFERROR(VLOOKUP(B560,[10]Ap_CESANTIAS!$C$16:$M$112,11,0)+VLOOKUP(B560,[11]Ap_CESANTIAS!$C$16:$M$112,11,0),0)</f>
        <v>0</v>
      </c>
      <c r="Z560" s="3">
        <f>IFERROR(VLOOKUP(B560,[10]Ap_PENSION!$C$16:$M$112,11,0)+VLOOKUP(B560,[11]Ap_PENSION!$C$16:$M$112,11,0),0)</f>
        <v>0</v>
      </c>
      <c r="AA560" s="3">
        <f>IFERROR(VLOOKUP(B560,[10]Ap_SALUD!$C$16:$M$112,11,0)+VLOOKUP(B560,[11]Ap_SALUD!$C$16:$M$112,11,0),0)</f>
        <v>0</v>
      </c>
      <c r="AB560" s="3"/>
      <c r="AC560" s="36">
        <f t="shared" si="32"/>
        <v>25401545</v>
      </c>
      <c r="AD560" s="37">
        <f t="shared" si="35"/>
        <v>152409270</v>
      </c>
      <c r="AE560" s="144" t="e">
        <f>VLOOKUP(D560,[12]REPNCT004ReporteAuxiliarContabl!$V$21:$W$1157,2,0)</f>
        <v>#N/A</v>
      </c>
      <c r="AF560" s="167" t="e">
        <f t="shared" si="34"/>
        <v>#N/A</v>
      </c>
      <c r="AG560" s="144"/>
      <c r="AI560" s="144"/>
    </row>
    <row r="561" spans="1:35" x14ac:dyDescent="0.25">
      <c r="A561" s="29">
        <v>549</v>
      </c>
      <c r="B561" s="61"/>
      <c r="C561" s="143" t="str">
        <f>VLOOKUP(D561,[8]Hoja1!$A$2:$B$1115,2,0)</f>
        <v>25200</v>
      </c>
      <c r="D561" s="31">
        <v>899999466</v>
      </c>
      <c r="E561" s="31">
        <v>210025200</v>
      </c>
      <c r="F561" s="61" t="s">
        <v>748</v>
      </c>
      <c r="G561" s="33">
        <v>0</v>
      </c>
      <c r="H561" s="33">
        <v>0</v>
      </c>
      <c r="I561" s="3">
        <v>285807708</v>
      </c>
      <c r="J561" s="3">
        <v>408452856</v>
      </c>
      <c r="K561" s="3">
        <v>0</v>
      </c>
      <c r="L561" s="3"/>
      <c r="M561" s="3"/>
      <c r="N561" s="3"/>
      <c r="O561" s="3"/>
      <c r="P561" s="34">
        <f t="shared" si="33"/>
        <v>694260564</v>
      </c>
      <c r="Q561" s="165">
        <v>527539401</v>
      </c>
      <c r="R561" s="3">
        <f>IFERROR(VLOOKUP(D561,[9]ServNOMINA!$F$16:$M$112,8,0),0)</f>
        <v>0</v>
      </c>
      <c r="S561" s="3">
        <f>IFERROR(VLOOKUP(D561,[9]ServOTROS!$F$16:$M$112,8,0),0)</f>
        <v>0</v>
      </c>
      <c r="T561" s="3">
        <f>IFERROR(VLOOKUP(D561,[9]CANCEL!$F$16:$M$48,8,0),0)</f>
        <v>0</v>
      </c>
      <c r="U561" s="3">
        <f>IFERROR(VLOOKUP(B561,[10]Aaf_PENSION!$C$16:$M$112,11,0)+VLOOKUP(B561,[11]Aaf_PENSION!$C$16:$M$112,11,0),0)</f>
        <v>0</v>
      </c>
      <c r="V561" s="3">
        <f>IFERROR(VLOOKUP(B561,[10]Aaf_SALUD!$C$16:$M$112,11,0)+VLOOKUP(B561,[11]Aaf_SALUD!$C$16:$M$112,11,0),0)</f>
        <v>0</v>
      </c>
      <c r="W561" s="3">
        <f>IFERROR(VLOOKUP(D561,[9]CALIDAD!$F$16:$M$1122,8,0),0)</f>
        <v>23817309</v>
      </c>
      <c r="X561" s="3"/>
      <c r="Y561" s="3">
        <f>IFERROR(VLOOKUP(B561,[10]Ap_CESANTIAS!$C$16:$M$112,11,0)+VLOOKUP(B561,[11]Ap_CESANTIAS!$C$16:$M$112,11,0),0)</f>
        <v>0</v>
      </c>
      <c r="Z561" s="3">
        <f>IFERROR(VLOOKUP(B561,[10]Ap_PENSION!$C$16:$M$112,11,0)+VLOOKUP(B561,[11]Ap_PENSION!$C$16:$M$112,11,0),0)</f>
        <v>0</v>
      </c>
      <c r="AA561" s="3">
        <f>IFERROR(VLOOKUP(B561,[10]Ap_SALUD!$C$16:$M$112,11,0)+VLOOKUP(B561,[11]Ap_SALUD!$C$16:$M$112,11,0),0)</f>
        <v>0</v>
      </c>
      <c r="AB561" s="3"/>
      <c r="AC561" s="36">
        <f t="shared" si="32"/>
        <v>23817309</v>
      </c>
      <c r="AD561" s="37">
        <f t="shared" si="35"/>
        <v>142903854</v>
      </c>
      <c r="AE561" s="144" t="e">
        <f>VLOOKUP(D561,[12]REPNCT004ReporteAuxiliarContabl!$V$21:$W$1157,2,0)</f>
        <v>#N/A</v>
      </c>
      <c r="AF561" s="167" t="e">
        <f t="shared" si="34"/>
        <v>#N/A</v>
      </c>
      <c r="AG561" s="144"/>
      <c r="AI561" s="144"/>
    </row>
    <row r="562" spans="1:35" x14ac:dyDescent="0.25">
      <c r="A562" s="38">
        <v>550</v>
      </c>
      <c r="B562" s="61"/>
      <c r="C562" s="143" t="str">
        <f>VLOOKUP(D562,[8]Hoja1!$A$2:$B$1115,2,0)</f>
        <v>25214</v>
      </c>
      <c r="D562" s="31">
        <v>899999705</v>
      </c>
      <c r="E562" s="31">
        <v>211425214</v>
      </c>
      <c r="F562" s="61" t="s">
        <v>749</v>
      </c>
      <c r="G562" s="33">
        <v>0</v>
      </c>
      <c r="H562" s="33">
        <v>0</v>
      </c>
      <c r="I562" s="3">
        <v>239894388</v>
      </c>
      <c r="J562" s="3">
        <v>339617590</v>
      </c>
      <c r="K562" s="3">
        <v>0</v>
      </c>
      <c r="L562" s="3"/>
      <c r="M562" s="3"/>
      <c r="N562" s="3"/>
      <c r="O562" s="3"/>
      <c r="P562" s="34">
        <f t="shared" si="33"/>
        <v>579511978</v>
      </c>
      <c r="Q562" s="165">
        <v>439573585</v>
      </c>
      <c r="R562" s="3">
        <f>IFERROR(VLOOKUP(D562,[9]ServNOMINA!$F$16:$M$112,8,0),0)</f>
        <v>0</v>
      </c>
      <c r="S562" s="3">
        <f>IFERROR(VLOOKUP(D562,[9]ServOTROS!$F$16:$M$112,8,0),0)</f>
        <v>0</v>
      </c>
      <c r="T562" s="3">
        <f>IFERROR(VLOOKUP(D562,[9]CANCEL!$F$16:$M$48,8,0),0)</f>
        <v>0</v>
      </c>
      <c r="U562" s="3">
        <f>IFERROR(VLOOKUP(B562,[10]Aaf_PENSION!$C$16:$M$112,11,0)+VLOOKUP(B562,[11]Aaf_PENSION!$C$16:$M$112,11,0),0)</f>
        <v>0</v>
      </c>
      <c r="V562" s="3">
        <f>IFERROR(VLOOKUP(B562,[10]Aaf_SALUD!$C$16:$M$112,11,0)+VLOOKUP(B562,[11]Aaf_SALUD!$C$16:$M$112,11,0),0)</f>
        <v>0</v>
      </c>
      <c r="W562" s="3">
        <f>IFERROR(VLOOKUP(D562,[9]CALIDAD!$F$16:$M$1122,8,0),0)</f>
        <v>19991199</v>
      </c>
      <c r="X562" s="3"/>
      <c r="Y562" s="3">
        <f>IFERROR(VLOOKUP(B562,[10]Ap_CESANTIAS!$C$16:$M$112,11,0)+VLOOKUP(B562,[11]Ap_CESANTIAS!$C$16:$M$112,11,0),0)</f>
        <v>0</v>
      </c>
      <c r="Z562" s="3">
        <f>IFERROR(VLOOKUP(B562,[10]Ap_PENSION!$C$16:$M$112,11,0)+VLOOKUP(B562,[11]Ap_PENSION!$C$16:$M$112,11,0),0)</f>
        <v>0</v>
      </c>
      <c r="AA562" s="3">
        <f>IFERROR(VLOOKUP(B562,[10]Ap_SALUD!$C$16:$M$112,11,0)+VLOOKUP(B562,[11]Ap_SALUD!$C$16:$M$112,11,0),0)</f>
        <v>0</v>
      </c>
      <c r="AB562" s="3"/>
      <c r="AC562" s="36">
        <f t="shared" si="32"/>
        <v>19991199</v>
      </c>
      <c r="AD562" s="37">
        <f t="shared" si="35"/>
        <v>119947194</v>
      </c>
      <c r="AE562" s="144" t="e">
        <f>VLOOKUP(D562,[12]REPNCT004ReporteAuxiliarContabl!$V$21:$W$1157,2,0)</f>
        <v>#N/A</v>
      </c>
      <c r="AF562" s="167" t="e">
        <f t="shared" si="34"/>
        <v>#N/A</v>
      </c>
      <c r="AG562" s="144"/>
      <c r="AI562" s="144"/>
    </row>
    <row r="563" spans="1:35" x14ac:dyDescent="0.25">
      <c r="A563" s="29">
        <v>551</v>
      </c>
      <c r="B563" s="61"/>
      <c r="C563" s="143" t="str">
        <f>VLOOKUP(D563,[8]Hoja1!$A$2:$B$1115,2,0)</f>
        <v>25224</v>
      </c>
      <c r="D563" s="31">
        <v>899999406</v>
      </c>
      <c r="E563" s="31">
        <v>212425224</v>
      </c>
      <c r="F563" s="61" t="s">
        <v>750</v>
      </c>
      <c r="G563" s="33">
        <v>0</v>
      </c>
      <c r="H563" s="33">
        <v>0</v>
      </c>
      <c r="I563" s="3">
        <v>150720132</v>
      </c>
      <c r="J563" s="3">
        <v>165167778</v>
      </c>
      <c r="K563" s="3">
        <v>0</v>
      </c>
      <c r="L563" s="3"/>
      <c r="M563" s="3"/>
      <c r="N563" s="3"/>
      <c r="O563" s="3"/>
      <c r="P563" s="34">
        <f t="shared" si="33"/>
        <v>315887910</v>
      </c>
      <c r="Q563" s="165">
        <v>227967833</v>
      </c>
      <c r="R563" s="3">
        <f>IFERROR(VLOOKUP(D563,[9]ServNOMINA!$F$16:$M$112,8,0),0)</f>
        <v>0</v>
      </c>
      <c r="S563" s="3">
        <f>IFERROR(VLOOKUP(D563,[9]ServOTROS!$F$16:$M$112,8,0),0)</f>
        <v>0</v>
      </c>
      <c r="T563" s="3">
        <f>IFERROR(VLOOKUP(D563,[9]CANCEL!$F$16:$M$48,8,0),0)</f>
        <v>0</v>
      </c>
      <c r="U563" s="3">
        <f>IFERROR(VLOOKUP(B563,[10]Aaf_PENSION!$C$16:$M$112,11,0)+VLOOKUP(B563,[11]Aaf_PENSION!$C$16:$M$112,11,0),0)</f>
        <v>0</v>
      </c>
      <c r="V563" s="3">
        <f>IFERROR(VLOOKUP(B563,[10]Aaf_SALUD!$C$16:$M$112,11,0)+VLOOKUP(B563,[11]Aaf_SALUD!$C$16:$M$112,11,0),0)</f>
        <v>0</v>
      </c>
      <c r="W563" s="3">
        <f>IFERROR(VLOOKUP(D563,[9]CALIDAD!$F$16:$M$1122,8,0),0)</f>
        <v>12560011</v>
      </c>
      <c r="X563" s="3"/>
      <c r="Y563" s="3">
        <f>IFERROR(VLOOKUP(B563,[10]Ap_CESANTIAS!$C$16:$M$112,11,0)+VLOOKUP(B563,[11]Ap_CESANTIAS!$C$16:$M$112,11,0),0)</f>
        <v>0</v>
      </c>
      <c r="Z563" s="3">
        <f>IFERROR(VLOOKUP(B563,[10]Ap_PENSION!$C$16:$M$112,11,0)+VLOOKUP(B563,[11]Ap_PENSION!$C$16:$M$112,11,0),0)</f>
        <v>0</v>
      </c>
      <c r="AA563" s="3">
        <f>IFERROR(VLOOKUP(B563,[10]Ap_SALUD!$C$16:$M$112,11,0)+VLOOKUP(B563,[11]Ap_SALUD!$C$16:$M$112,11,0),0)</f>
        <v>0</v>
      </c>
      <c r="AB563" s="3"/>
      <c r="AC563" s="36">
        <f t="shared" si="32"/>
        <v>12560011</v>
      </c>
      <c r="AD563" s="37">
        <f t="shared" si="35"/>
        <v>75360066</v>
      </c>
      <c r="AE563" s="144" t="e">
        <f>VLOOKUP(D563,[12]REPNCT004ReporteAuxiliarContabl!$V$21:$W$1157,2,0)</f>
        <v>#N/A</v>
      </c>
      <c r="AF563" s="167" t="e">
        <f t="shared" si="34"/>
        <v>#N/A</v>
      </c>
      <c r="AG563" s="144"/>
      <c r="AI563" s="144"/>
    </row>
    <row r="564" spans="1:35" x14ac:dyDescent="0.25">
      <c r="A564" s="38">
        <v>552</v>
      </c>
      <c r="B564" s="61"/>
      <c r="C564" s="143" t="str">
        <f>VLOOKUP(D564,[8]Hoja1!$A$2:$B$1115,2,0)</f>
        <v>25245</v>
      </c>
      <c r="D564" s="31">
        <v>890680162</v>
      </c>
      <c r="E564" s="31">
        <v>214525245</v>
      </c>
      <c r="F564" s="61" t="s">
        <v>751</v>
      </c>
      <c r="G564" s="33">
        <v>0</v>
      </c>
      <c r="H564" s="33">
        <v>0</v>
      </c>
      <c r="I564" s="3">
        <v>325115232</v>
      </c>
      <c r="J564" s="3">
        <v>387918982</v>
      </c>
      <c r="K564" s="3">
        <v>0</v>
      </c>
      <c r="L564" s="3"/>
      <c r="M564" s="3"/>
      <c r="N564" s="3"/>
      <c r="O564" s="3"/>
      <c r="P564" s="34">
        <f t="shared" si="33"/>
        <v>713034214</v>
      </c>
      <c r="Q564" s="165">
        <v>523383662</v>
      </c>
      <c r="R564" s="3">
        <f>IFERROR(VLOOKUP(D564,[9]ServNOMINA!$F$16:$M$112,8,0),0)</f>
        <v>0</v>
      </c>
      <c r="S564" s="3">
        <f>IFERROR(VLOOKUP(D564,[9]ServOTROS!$F$16:$M$112,8,0),0)</f>
        <v>0</v>
      </c>
      <c r="T564" s="3">
        <f>IFERROR(VLOOKUP(D564,[9]CANCEL!$F$16:$M$48,8,0),0)</f>
        <v>0</v>
      </c>
      <c r="U564" s="3">
        <f>IFERROR(VLOOKUP(B564,[10]Aaf_PENSION!$C$16:$M$112,11,0)+VLOOKUP(B564,[11]Aaf_PENSION!$C$16:$M$112,11,0),0)</f>
        <v>0</v>
      </c>
      <c r="V564" s="3">
        <f>IFERROR(VLOOKUP(B564,[10]Aaf_SALUD!$C$16:$M$112,11,0)+VLOOKUP(B564,[11]Aaf_SALUD!$C$16:$M$112,11,0),0)</f>
        <v>0</v>
      </c>
      <c r="W564" s="3">
        <f>IFERROR(VLOOKUP(D564,[9]CALIDAD!$F$16:$M$1122,8,0),0)</f>
        <v>27092936</v>
      </c>
      <c r="X564" s="3"/>
      <c r="Y564" s="3">
        <f>IFERROR(VLOOKUP(B564,[10]Ap_CESANTIAS!$C$16:$M$112,11,0)+VLOOKUP(B564,[11]Ap_CESANTIAS!$C$16:$M$112,11,0),0)</f>
        <v>0</v>
      </c>
      <c r="Z564" s="3">
        <f>IFERROR(VLOOKUP(B564,[10]Ap_PENSION!$C$16:$M$112,11,0)+VLOOKUP(B564,[11]Ap_PENSION!$C$16:$M$112,11,0),0)</f>
        <v>0</v>
      </c>
      <c r="AA564" s="3">
        <f>IFERROR(VLOOKUP(B564,[10]Ap_SALUD!$C$16:$M$112,11,0)+VLOOKUP(B564,[11]Ap_SALUD!$C$16:$M$112,11,0),0)</f>
        <v>0</v>
      </c>
      <c r="AB564" s="3"/>
      <c r="AC564" s="36">
        <f t="shared" si="32"/>
        <v>27092936</v>
      </c>
      <c r="AD564" s="37">
        <f t="shared" si="35"/>
        <v>162557616</v>
      </c>
      <c r="AE564" s="144" t="e">
        <f>VLOOKUP(D564,[12]REPNCT004ReporteAuxiliarContabl!$V$21:$W$1157,2,0)</f>
        <v>#N/A</v>
      </c>
      <c r="AF564" s="167" t="e">
        <f t="shared" si="34"/>
        <v>#N/A</v>
      </c>
      <c r="AG564" s="144"/>
      <c r="AI564" s="144"/>
    </row>
    <row r="565" spans="1:35" x14ac:dyDescent="0.25">
      <c r="A565" s="29">
        <v>553</v>
      </c>
      <c r="B565" s="61"/>
      <c r="C565" s="143" t="str">
        <f>VLOOKUP(D565,[8]Hoja1!$A$2:$B$1115,2,0)</f>
        <v>25258</v>
      </c>
      <c r="D565" s="31">
        <v>899999460</v>
      </c>
      <c r="E565" s="31">
        <v>215825258</v>
      </c>
      <c r="F565" s="61" t="s">
        <v>456</v>
      </c>
      <c r="G565" s="33">
        <v>0</v>
      </c>
      <c r="H565" s="33">
        <v>0</v>
      </c>
      <c r="I565" s="3">
        <v>73394440</v>
      </c>
      <c r="J565" s="3">
        <v>71726040</v>
      </c>
      <c r="K565" s="3">
        <v>0</v>
      </c>
      <c r="L565" s="3"/>
      <c r="M565" s="3"/>
      <c r="N565" s="3"/>
      <c r="O565" s="3"/>
      <c r="P565" s="34">
        <f t="shared" si="33"/>
        <v>145120480</v>
      </c>
      <c r="Q565" s="165">
        <v>102307055</v>
      </c>
      <c r="R565" s="3">
        <f>IFERROR(VLOOKUP(D565,[9]ServNOMINA!$F$16:$M$112,8,0),0)</f>
        <v>0</v>
      </c>
      <c r="S565" s="3">
        <f>IFERROR(VLOOKUP(D565,[9]ServOTROS!$F$16:$M$112,8,0),0)</f>
        <v>0</v>
      </c>
      <c r="T565" s="3">
        <f>IFERROR(VLOOKUP(D565,[9]CANCEL!$F$16:$M$48,8,0),0)</f>
        <v>0</v>
      </c>
      <c r="U565" s="3">
        <f>IFERROR(VLOOKUP(B565,[10]Aaf_PENSION!$C$16:$M$112,11,0)+VLOOKUP(B565,[11]Aaf_PENSION!$C$16:$M$112,11,0),0)</f>
        <v>0</v>
      </c>
      <c r="V565" s="3">
        <f>IFERROR(VLOOKUP(B565,[10]Aaf_SALUD!$C$16:$M$112,11,0)+VLOOKUP(B565,[11]Aaf_SALUD!$C$16:$M$112,11,0),0)</f>
        <v>0</v>
      </c>
      <c r="W565" s="3">
        <f>IFERROR(VLOOKUP(D565,[9]CALIDAD!$F$16:$M$1122,8,0),0)</f>
        <v>6116203</v>
      </c>
      <c r="X565" s="3"/>
      <c r="Y565" s="3">
        <f>IFERROR(VLOOKUP(B565,[10]Ap_CESANTIAS!$C$16:$M$112,11,0)+VLOOKUP(B565,[11]Ap_CESANTIAS!$C$16:$M$112,11,0),0)</f>
        <v>0</v>
      </c>
      <c r="Z565" s="3">
        <f>IFERROR(VLOOKUP(B565,[10]Ap_PENSION!$C$16:$M$112,11,0)+VLOOKUP(B565,[11]Ap_PENSION!$C$16:$M$112,11,0),0)</f>
        <v>0</v>
      </c>
      <c r="AA565" s="3">
        <f>IFERROR(VLOOKUP(B565,[10]Ap_SALUD!$C$16:$M$112,11,0)+VLOOKUP(B565,[11]Ap_SALUD!$C$16:$M$112,11,0),0)</f>
        <v>0</v>
      </c>
      <c r="AB565" s="3"/>
      <c r="AC565" s="36">
        <f t="shared" si="32"/>
        <v>6116203</v>
      </c>
      <c r="AD565" s="37">
        <f t="shared" si="35"/>
        <v>36697222</v>
      </c>
      <c r="AE565" s="144" t="e">
        <f>VLOOKUP(D565,[12]REPNCT004ReporteAuxiliarContabl!$V$21:$W$1157,2,0)</f>
        <v>#N/A</v>
      </c>
      <c r="AF565" s="167" t="e">
        <f t="shared" si="34"/>
        <v>#N/A</v>
      </c>
      <c r="AG565" s="144"/>
      <c r="AI565" s="144"/>
    </row>
    <row r="566" spans="1:35" x14ac:dyDescent="0.25">
      <c r="A566" s="38">
        <v>554</v>
      </c>
      <c r="B566" s="61"/>
      <c r="C566" s="143" t="str">
        <f>VLOOKUP(D566,[8]Hoja1!$A$2:$B$1115,2,0)</f>
        <v>25260</v>
      </c>
      <c r="D566" s="31">
        <v>832002318</v>
      </c>
      <c r="E566" s="31">
        <v>216025260</v>
      </c>
      <c r="F566" s="61" t="s">
        <v>752</v>
      </c>
      <c r="G566" s="33">
        <v>0</v>
      </c>
      <c r="H566" s="33">
        <v>0</v>
      </c>
      <c r="I566" s="3">
        <v>304860256</v>
      </c>
      <c r="J566" s="3">
        <v>388911612</v>
      </c>
      <c r="K566" s="3">
        <v>0</v>
      </c>
      <c r="L566" s="3"/>
      <c r="M566" s="3"/>
      <c r="N566" s="3"/>
      <c r="O566" s="3"/>
      <c r="P566" s="34">
        <f t="shared" si="33"/>
        <v>693771868</v>
      </c>
      <c r="Q566" s="165">
        <v>515936717</v>
      </c>
      <c r="R566" s="3">
        <f>IFERROR(VLOOKUP(D566,[9]ServNOMINA!$F$16:$M$112,8,0),0)</f>
        <v>0</v>
      </c>
      <c r="S566" s="3">
        <f>IFERROR(VLOOKUP(D566,[9]ServOTROS!$F$16:$M$112,8,0),0)</f>
        <v>0</v>
      </c>
      <c r="T566" s="3">
        <f>IFERROR(VLOOKUP(D566,[9]CANCEL!$F$16:$M$48,8,0),0)</f>
        <v>0</v>
      </c>
      <c r="U566" s="3">
        <f>IFERROR(VLOOKUP(B566,[10]Aaf_PENSION!$C$16:$M$112,11,0)+VLOOKUP(B566,[11]Aaf_PENSION!$C$16:$M$112,11,0),0)</f>
        <v>0</v>
      </c>
      <c r="V566" s="3">
        <f>IFERROR(VLOOKUP(B566,[10]Aaf_SALUD!$C$16:$M$112,11,0)+VLOOKUP(B566,[11]Aaf_SALUD!$C$16:$M$112,11,0),0)</f>
        <v>0</v>
      </c>
      <c r="W566" s="3">
        <f>IFERROR(VLOOKUP(D566,[9]CALIDAD!$F$16:$M$1122,8,0),0)</f>
        <v>25405021</v>
      </c>
      <c r="X566" s="3"/>
      <c r="Y566" s="3">
        <f>IFERROR(VLOOKUP(B566,[10]Ap_CESANTIAS!$C$16:$M$112,11,0)+VLOOKUP(B566,[11]Ap_CESANTIAS!$C$16:$M$112,11,0),0)</f>
        <v>0</v>
      </c>
      <c r="Z566" s="3">
        <f>IFERROR(VLOOKUP(B566,[10]Ap_PENSION!$C$16:$M$112,11,0)+VLOOKUP(B566,[11]Ap_PENSION!$C$16:$M$112,11,0),0)</f>
        <v>0</v>
      </c>
      <c r="AA566" s="3">
        <f>IFERROR(VLOOKUP(B566,[10]Ap_SALUD!$C$16:$M$112,11,0)+VLOOKUP(B566,[11]Ap_SALUD!$C$16:$M$112,11,0),0)</f>
        <v>0</v>
      </c>
      <c r="AB566" s="3"/>
      <c r="AC566" s="36">
        <f t="shared" si="32"/>
        <v>25405021</v>
      </c>
      <c r="AD566" s="37">
        <f t="shared" si="35"/>
        <v>152430130</v>
      </c>
      <c r="AE566" s="144" t="e">
        <f>VLOOKUP(D566,[12]REPNCT004ReporteAuxiliarContabl!$V$21:$W$1157,2,0)</f>
        <v>#N/A</v>
      </c>
      <c r="AF566" s="167" t="e">
        <f t="shared" si="34"/>
        <v>#N/A</v>
      </c>
      <c r="AG566" s="144"/>
      <c r="AI566" s="144"/>
    </row>
    <row r="567" spans="1:35" x14ac:dyDescent="0.25">
      <c r="A567" s="29">
        <v>555</v>
      </c>
      <c r="B567" s="61"/>
      <c r="C567" s="143" t="str">
        <f>VLOOKUP(D567,[8]Hoja1!$A$2:$B$1115,2,0)</f>
        <v>25279</v>
      </c>
      <c r="D567" s="31">
        <v>899999364</v>
      </c>
      <c r="E567" s="31">
        <v>217925279</v>
      </c>
      <c r="F567" s="61" t="s">
        <v>753</v>
      </c>
      <c r="G567" s="33">
        <v>0</v>
      </c>
      <c r="H567" s="33">
        <v>0</v>
      </c>
      <c r="I567" s="3">
        <v>173613900</v>
      </c>
      <c r="J567" s="3">
        <v>204020427</v>
      </c>
      <c r="K567" s="3">
        <v>0</v>
      </c>
      <c r="L567" s="3"/>
      <c r="M567" s="3"/>
      <c r="N567" s="3"/>
      <c r="O567" s="3"/>
      <c r="P567" s="34">
        <f t="shared" si="33"/>
        <v>377634327</v>
      </c>
      <c r="Q567" s="165">
        <v>276359552</v>
      </c>
      <c r="R567" s="3">
        <f>IFERROR(VLOOKUP(D567,[9]ServNOMINA!$F$16:$M$112,8,0),0)</f>
        <v>0</v>
      </c>
      <c r="S567" s="3">
        <f>IFERROR(VLOOKUP(D567,[9]ServOTROS!$F$16:$M$112,8,0),0)</f>
        <v>0</v>
      </c>
      <c r="T567" s="3">
        <f>IFERROR(VLOOKUP(D567,[9]CANCEL!$F$16:$M$48,8,0),0)</f>
        <v>0</v>
      </c>
      <c r="U567" s="3">
        <f>IFERROR(VLOOKUP(B567,[10]Aaf_PENSION!$C$16:$M$112,11,0)+VLOOKUP(B567,[11]Aaf_PENSION!$C$16:$M$112,11,0),0)</f>
        <v>0</v>
      </c>
      <c r="V567" s="3">
        <f>IFERROR(VLOOKUP(B567,[10]Aaf_SALUD!$C$16:$M$112,11,0)+VLOOKUP(B567,[11]Aaf_SALUD!$C$16:$M$112,11,0),0)</f>
        <v>0</v>
      </c>
      <c r="W567" s="3">
        <f>IFERROR(VLOOKUP(D567,[9]CALIDAD!$F$16:$M$1122,8,0),0)</f>
        <v>14467825</v>
      </c>
      <c r="X567" s="3"/>
      <c r="Y567" s="3">
        <f>IFERROR(VLOOKUP(B567,[10]Ap_CESANTIAS!$C$16:$M$112,11,0)+VLOOKUP(B567,[11]Ap_CESANTIAS!$C$16:$M$112,11,0),0)</f>
        <v>0</v>
      </c>
      <c r="Z567" s="3">
        <f>IFERROR(VLOOKUP(B567,[10]Ap_PENSION!$C$16:$M$112,11,0)+VLOOKUP(B567,[11]Ap_PENSION!$C$16:$M$112,11,0),0)</f>
        <v>0</v>
      </c>
      <c r="AA567" s="3">
        <f>IFERROR(VLOOKUP(B567,[10]Ap_SALUD!$C$16:$M$112,11,0)+VLOOKUP(B567,[11]Ap_SALUD!$C$16:$M$112,11,0),0)</f>
        <v>0</v>
      </c>
      <c r="AB567" s="3"/>
      <c r="AC567" s="36">
        <f t="shared" si="32"/>
        <v>14467825</v>
      </c>
      <c r="AD567" s="37">
        <f t="shared" si="35"/>
        <v>86806950</v>
      </c>
      <c r="AE567" s="144" t="e">
        <f>VLOOKUP(D567,[12]REPNCT004ReporteAuxiliarContabl!$V$21:$W$1157,2,0)</f>
        <v>#N/A</v>
      </c>
      <c r="AF567" s="167" t="e">
        <f t="shared" si="34"/>
        <v>#N/A</v>
      </c>
      <c r="AG567" s="144"/>
      <c r="AI567" s="144"/>
    </row>
    <row r="568" spans="1:35" x14ac:dyDescent="0.25">
      <c r="A568" s="38">
        <v>556</v>
      </c>
      <c r="B568" s="61"/>
      <c r="C568" s="143" t="str">
        <f>VLOOKUP(D568,[8]Hoja1!$A$2:$B$1115,2,0)</f>
        <v>25281</v>
      </c>
      <c r="D568" s="31">
        <v>899999420</v>
      </c>
      <c r="E568" s="31">
        <v>218125281</v>
      </c>
      <c r="F568" s="61" t="s">
        <v>754</v>
      </c>
      <c r="G568" s="33">
        <v>0</v>
      </c>
      <c r="H568" s="33">
        <v>0</v>
      </c>
      <c r="I568" s="3">
        <v>119203228</v>
      </c>
      <c r="J568" s="3">
        <v>140525533</v>
      </c>
      <c r="K568" s="3">
        <v>0</v>
      </c>
      <c r="L568" s="3"/>
      <c r="M568" s="3"/>
      <c r="N568" s="3"/>
      <c r="O568" s="3"/>
      <c r="P568" s="34">
        <f t="shared" si="33"/>
        <v>259728761</v>
      </c>
      <c r="Q568" s="165">
        <v>190193543</v>
      </c>
      <c r="R568" s="3">
        <f>IFERROR(VLOOKUP(D568,[9]ServNOMINA!$F$16:$M$112,8,0),0)</f>
        <v>0</v>
      </c>
      <c r="S568" s="3">
        <f>IFERROR(VLOOKUP(D568,[9]ServOTROS!$F$16:$M$112,8,0),0)</f>
        <v>0</v>
      </c>
      <c r="T568" s="3">
        <f>IFERROR(VLOOKUP(D568,[9]CANCEL!$F$16:$M$48,8,0),0)</f>
        <v>0</v>
      </c>
      <c r="U568" s="3">
        <f>IFERROR(VLOOKUP(B568,[10]Aaf_PENSION!$C$16:$M$112,11,0)+VLOOKUP(B568,[11]Aaf_PENSION!$C$16:$M$112,11,0),0)</f>
        <v>0</v>
      </c>
      <c r="V568" s="3">
        <f>IFERROR(VLOOKUP(B568,[10]Aaf_SALUD!$C$16:$M$112,11,0)+VLOOKUP(B568,[11]Aaf_SALUD!$C$16:$M$112,11,0),0)</f>
        <v>0</v>
      </c>
      <c r="W568" s="3">
        <f>IFERROR(VLOOKUP(D568,[9]CALIDAD!$F$16:$M$1122,8,0),0)</f>
        <v>9933602</v>
      </c>
      <c r="X568" s="3"/>
      <c r="Y568" s="3">
        <f>IFERROR(VLOOKUP(B568,[10]Ap_CESANTIAS!$C$16:$M$112,11,0)+VLOOKUP(B568,[11]Ap_CESANTIAS!$C$16:$M$112,11,0),0)</f>
        <v>0</v>
      </c>
      <c r="Z568" s="3">
        <f>IFERROR(VLOOKUP(B568,[10]Ap_PENSION!$C$16:$M$112,11,0)+VLOOKUP(B568,[11]Ap_PENSION!$C$16:$M$112,11,0),0)</f>
        <v>0</v>
      </c>
      <c r="AA568" s="3">
        <f>IFERROR(VLOOKUP(B568,[10]Ap_SALUD!$C$16:$M$112,11,0)+VLOOKUP(B568,[11]Ap_SALUD!$C$16:$M$112,11,0),0)</f>
        <v>0</v>
      </c>
      <c r="AB568" s="3"/>
      <c r="AC568" s="36">
        <f t="shared" si="32"/>
        <v>9933602</v>
      </c>
      <c r="AD568" s="37">
        <f t="shared" si="35"/>
        <v>59601616</v>
      </c>
      <c r="AE568" s="144" t="e">
        <f>VLOOKUP(D568,[12]REPNCT004ReporteAuxiliarContabl!$V$21:$W$1157,2,0)</f>
        <v>#N/A</v>
      </c>
      <c r="AF568" s="167" t="e">
        <f t="shared" si="34"/>
        <v>#N/A</v>
      </c>
      <c r="AG568" s="144"/>
      <c r="AI568" s="144"/>
    </row>
    <row r="569" spans="1:35" x14ac:dyDescent="0.25">
      <c r="A569" s="29">
        <v>557</v>
      </c>
      <c r="B569" s="61"/>
      <c r="C569" s="143" t="str">
        <f>VLOOKUP(D569,[8]Hoja1!$A$2:$B$1115,2,0)</f>
        <v>25288</v>
      </c>
      <c r="D569" s="31">
        <v>899999323</v>
      </c>
      <c r="E569" s="31">
        <v>218825288</v>
      </c>
      <c r="F569" s="61" t="s">
        <v>755</v>
      </c>
      <c r="G569" s="33">
        <v>0</v>
      </c>
      <c r="H569" s="33">
        <v>0</v>
      </c>
      <c r="I569" s="3">
        <v>141745288</v>
      </c>
      <c r="J569" s="3">
        <v>220493231</v>
      </c>
      <c r="K569" s="3">
        <v>0</v>
      </c>
      <c r="L569" s="3"/>
      <c r="M569" s="3"/>
      <c r="N569" s="3"/>
      <c r="O569" s="3"/>
      <c r="P569" s="34">
        <f t="shared" si="33"/>
        <v>362238519</v>
      </c>
      <c r="Q569" s="165">
        <v>279553766</v>
      </c>
      <c r="R569" s="3">
        <f>IFERROR(VLOOKUP(D569,[9]ServNOMINA!$F$16:$M$112,8,0),0)</f>
        <v>0</v>
      </c>
      <c r="S569" s="3">
        <f>IFERROR(VLOOKUP(D569,[9]ServOTROS!$F$16:$M$112,8,0),0)</f>
        <v>0</v>
      </c>
      <c r="T569" s="3">
        <f>IFERROR(VLOOKUP(D569,[9]CANCEL!$F$16:$M$48,8,0),0)</f>
        <v>0</v>
      </c>
      <c r="U569" s="3">
        <f>IFERROR(VLOOKUP(B569,[10]Aaf_PENSION!$C$16:$M$112,11,0)+VLOOKUP(B569,[11]Aaf_PENSION!$C$16:$M$112,11,0),0)</f>
        <v>0</v>
      </c>
      <c r="V569" s="3">
        <f>IFERROR(VLOOKUP(B569,[10]Aaf_SALUD!$C$16:$M$112,11,0)+VLOOKUP(B569,[11]Aaf_SALUD!$C$16:$M$112,11,0),0)</f>
        <v>0</v>
      </c>
      <c r="W569" s="3">
        <f>IFERROR(VLOOKUP(D569,[9]CALIDAD!$F$16:$M$1122,8,0),0)</f>
        <v>11812107</v>
      </c>
      <c r="X569" s="3"/>
      <c r="Y569" s="3">
        <f>IFERROR(VLOOKUP(B569,[10]Ap_CESANTIAS!$C$16:$M$112,11,0)+VLOOKUP(B569,[11]Ap_CESANTIAS!$C$16:$M$112,11,0),0)</f>
        <v>0</v>
      </c>
      <c r="Z569" s="3">
        <f>IFERROR(VLOOKUP(B569,[10]Ap_PENSION!$C$16:$M$112,11,0)+VLOOKUP(B569,[11]Ap_PENSION!$C$16:$M$112,11,0),0)</f>
        <v>0</v>
      </c>
      <c r="AA569" s="3">
        <f>IFERROR(VLOOKUP(B569,[10]Ap_SALUD!$C$16:$M$112,11,0)+VLOOKUP(B569,[11]Ap_SALUD!$C$16:$M$112,11,0),0)</f>
        <v>0</v>
      </c>
      <c r="AB569" s="3"/>
      <c r="AC569" s="36">
        <f t="shared" si="32"/>
        <v>11812107</v>
      </c>
      <c r="AD569" s="37">
        <f t="shared" si="35"/>
        <v>70872646</v>
      </c>
      <c r="AE569" s="144" t="e">
        <f>VLOOKUP(D569,[12]REPNCT004ReporteAuxiliarContabl!$V$21:$W$1157,2,0)</f>
        <v>#N/A</v>
      </c>
      <c r="AF569" s="167" t="e">
        <f t="shared" si="34"/>
        <v>#N/A</v>
      </c>
      <c r="AG569" s="144"/>
      <c r="AI569" s="144"/>
    </row>
    <row r="570" spans="1:35" x14ac:dyDescent="0.25">
      <c r="A570" s="38">
        <v>558</v>
      </c>
      <c r="B570" s="61"/>
      <c r="C570" s="143" t="str">
        <f>VLOOKUP(D570,[8]Hoja1!$A$2:$B$1115,2,0)</f>
        <v>25293</v>
      </c>
      <c r="D570" s="31">
        <v>800094671</v>
      </c>
      <c r="E570" s="31">
        <v>219325293</v>
      </c>
      <c r="F570" s="61" t="s">
        <v>756</v>
      </c>
      <c r="G570" s="33">
        <v>0</v>
      </c>
      <c r="H570" s="33">
        <v>0</v>
      </c>
      <c r="I570" s="3">
        <v>67974702</v>
      </c>
      <c r="J570" s="3">
        <v>77352844</v>
      </c>
      <c r="K570" s="3">
        <v>0</v>
      </c>
      <c r="L570" s="3"/>
      <c r="M570" s="3"/>
      <c r="N570" s="3"/>
      <c r="O570" s="3"/>
      <c r="P570" s="34">
        <f t="shared" si="33"/>
        <v>145327546</v>
      </c>
      <c r="Q570" s="165">
        <v>105675639</v>
      </c>
      <c r="R570" s="3">
        <f>IFERROR(VLOOKUP(D570,[9]ServNOMINA!$F$16:$M$112,8,0),0)</f>
        <v>0</v>
      </c>
      <c r="S570" s="3">
        <f>IFERROR(VLOOKUP(D570,[9]ServOTROS!$F$16:$M$112,8,0),0)</f>
        <v>0</v>
      </c>
      <c r="T570" s="3">
        <f>IFERROR(VLOOKUP(D570,[9]CANCEL!$F$16:$M$48,8,0),0)</f>
        <v>0</v>
      </c>
      <c r="U570" s="3">
        <f>IFERROR(VLOOKUP(B570,[10]Aaf_PENSION!$C$16:$M$112,11,0)+VLOOKUP(B570,[11]Aaf_PENSION!$C$16:$M$112,11,0),0)</f>
        <v>0</v>
      </c>
      <c r="V570" s="3">
        <f>IFERROR(VLOOKUP(B570,[10]Aaf_SALUD!$C$16:$M$112,11,0)+VLOOKUP(B570,[11]Aaf_SALUD!$C$16:$M$112,11,0),0)</f>
        <v>0</v>
      </c>
      <c r="W570" s="3">
        <f>IFERROR(VLOOKUP(D570,[9]CALIDAD!$F$16:$M$1122,8,0),0)</f>
        <v>5664559</v>
      </c>
      <c r="X570" s="3"/>
      <c r="Y570" s="3">
        <f>IFERROR(VLOOKUP(B570,[10]Ap_CESANTIAS!$C$16:$M$112,11,0)+VLOOKUP(B570,[11]Ap_CESANTIAS!$C$16:$M$112,11,0),0)</f>
        <v>0</v>
      </c>
      <c r="Z570" s="3">
        <f>IFERROR(VLOOKUP(B570,[10]Ap_PENSION!$C$16:$M$112,11,0)+VLOOKUP(B570,[11]Ap_PENSION!$C$16:$M$112,11,0),0)</f>
        <v>0</v>
      </c>
      <c r="AA570" s="3">
        <f>IFERROR(VLOOKUP(B570,[10]Ap_SALUD!$C$16:$M$112,11,0)+VLOOKUP(B570,[11]Ap_SALUD!$C$16:$M$112,11,0),0)</f>
        <v>0</v>
      </c>
      <c r="AB570" s="3"/>
      <c r="AC570" s="36">
        <f t="shared" si="32"/>
        <v>5664559</v>
      </c>
      <c r="AD570" s="37">
        <f t="shared" si="35"/>
        <v>33987348</v>
      </c>
      <c r="AE570" s="144" t="e">
        <f>VLOOKUP(D570,[12]REPNCT004ReporteAuxiliarContabl!$V$21:$W$1157,2,0)</f>
        <v>#N/A</v>
      </c>
      <c r="AF570" s="167" t="e">
        <f t="shared" si="34"/>
        <v>#N/A</v>
      </c>
      <c r="AG570" s="144"/>
      <c r="AI570" s="144"/>
    </row>
    <row r="571" spans="1:35" x14ac:dyDescent="0.25">
      <c r="A571" s="29">
        <v>559</v>
      </c>
      <c r="B571" s="61"/>
      <c r="C571" s="143" t="str">
        <f>VLOOKUP(D571,[8]Hoja1!$A$2:$B$1115,2,0)</f>
        <v>25295</v>
      </c>
      <c r="D571" s="31">
        <v>899999419</v>
      </c>
      <c r="E571" s="31">
        <v>219525295</v>
      </c>
      <c r="F571" s="61" t="s">
        <v>757</v>
      </c>
      <c r="G571" s="33">
        <v>0</v>
      </c>
      <c r="H571" s="33">
        <v>0</v>
      </c>
      <c r="I571" s="3">
        <v>212190648</v>
      </c>
      <c r="J571" s="3">
        <v>291913598</v>
      </c>
      <c r="K571" s="3">
        <v>0</v>
      </c>
      <c r="L571" s="3"/>
      <c r="M571" s="3"/>
      <c r="N571" s="3"/>
      <c r="O571" s="3"/>
      <c r="P571" s="34">
        <f t="shared" si="33"/>
        <v>504104246</v>
      </c>
      <c r="Q571" s="165">
        <v>380326368</v>
      </c>
      <c r="R571" s="3">
        <f>IFERROR(VLOOKUP(D571,[9]ServNOMINA!$F$16:$M$112,8,0),0)</f>
        <v>0</v>
      </c>
      <c r="S571" s="3">
        <f>IFERROR(VLOOKUP(D571,[9]ServOTROS!$F$16:$M$112,8,0),0)</f>
        <v>0</v>
      </c>
      <c r="T571" s="3">
        <f>IFERROR(VLOOKUP(D571,[9]CANCEL!$F$16:$M$48,8,0),0)</f>
        <v>0</v>
      </c>
      <c r="U571" s="3">
        <f>IFERROR(VLOOKUP(B571,[10]Aaf_PENSION!$C$16:$M$112,11,0)+VLOOKUP(B571,[11]Aaf_PENSION!$C$16:$M$112,11,0),0)</f>
        <v>0</v>
      </c>
      <c r="V571" s="3">
        <f>IFERROR(VLOOKUP(B571,[10]Aaf_SALUD!$C$16:$M$112,11,0)+VLOOKUP(B571,[11]Aaf_SALUD!$C$16:$M$112,11,0),0)</f>
        <v>0</v>
      </c>
      <c r="W571" s="3">
        <f>IFERROR(VLOOKUP(D571,[9]CALIDAD!$F$16:$M$1122,8,0),0)</f>
        <v>17682554</v>
      </c>
      <c r="X571" s="3"/>
      <c r="Y571" s="3">
        <f>IFERROR(VLOOKUP(B571,[10]Ap_CESANTIAS!$C$16:$M$112,11,0)+VLOOKUP(B571,[11]Ap_CESANTIAS!$C$16:$M$112,11,0),0)</f>
        <v>0</v>
      </c>
      <c r="Z571" s="3">
        <f>IFERROR(VLOOKUP(B571,[10]Ap_PENSION!$C$16:$M$112,11,0)+VLOOKUP(B571,[11]Ap_PENSION!$C$16:$M$112,11,0),0)</f>
        <v>0</v>
      </c>
      <c r="AA571" s="3">
        <f>IFERROR(VLOOKUP(B571,[10]Ap_SALUD!$C$16:$M$112,11,0)+VLOOKUP(B571,[11]Ap_SALUD!$C$16:$M$112,11,0),0)</f>
        <v>0</v>
      </c>
      <c r="AB571" s="3"/>
      <c r="AC571" s="36">
        <f t="shared" si="32"/>
        <v>17682554</v>
      </c>
      <c r="AD571" s="37">
        <f t="shared" si="35"/>
        <v>106095324</v>
      </c>
      <c r="AE571" s="144" t="e">
        <f>VLOOKUP(D571,[12]REPNCT004ReporteAuxiliarContabl!$V$21:$W$1157,2,0)</f>
        <v>#N/A</v>
      </c>
      <c r="AF571" s="167" t="e">
        <f t="shared" si="34"/>
        <v>#N/A</v>
      </c>
      <c r="AG571" s="144"/>
      <c r="AI571" s="144"/>
    </row>
    <row r="572" spans="1:35" x14ac:dyDescent="0.25">
      <c r="A572" s="38">
        <v>560</v>
      </c>
      <c r="B572" s="61"/>
      <c r="C572" s="143" t="str">
        <f>VLOOKUP(D572,[8]Hoja1!$A$2:$B$1115,2,0)</f>
        <v>25297</v>
      </c>
      <c r="D572" s="31">
        <v>899999331</v>
      </c>
      <c r="E572" s="31">
        <v>219725297</v>
      </c>
      <c r="F572" s="61" t="s">
        <v>758</v>
      </c>
      <c r="G572" s="33">
        <v>0</v>
      </c>
      <c r="H572" s="33">
        <v>0</v>
      </c>
      <c r="I572" s="3">
        <v>147496170</v>
      </c>
      <c r="J572" s="3">
        <v>169200152</v>
      </c>
      <c r="K572" s="3">
        <v>0</v>
      </c>
      <c r="L572" s="3"/>
      <c r="M572" s="3"/>
      <c r="N572" s="3"/>
      <c r="O572" s="3"/>
      <c r="P572" s="34">
        <f t="shared" si="33"/>
        <v>316696322</v>
      </c>
      <c r="Q572" s="165">
        <v>230656892</v>
      </c>
      <c r="R572" s="3">
        <f>IFERROR(VLOOKUP(D572,[9]ServNOMINA!$F$16:$M$112,8,0),0)</f>
        <v>0</v>
      </c>
      <c r="S572" s="3">
        <f>IFERROR(VLOOKUP(D572,[9]ServOTROS!$F$16:$M$112,8,0),0)</f>
        <v>0</v>
      </c>
      <c r="T572" s="3">
        <f>IFERROR(VLOOKUP(D572,[9]CANCEL!$F$16:$M$48,8,0),0)</f>
        <v>0</v>
      </c>
      <c r="U572" s="3">
        <f>IFERROR(VLOOKUP(B572,[10]Aaf_PENSION!$C$16:$M$112,11,0)+VLOOKUP(B572,[11]Aaf_PENSION!$C$16:$M$112,11,0),0)</f>
        <v>0</v>
      </c>
      <c r="V572" s="3">
        <f>IFERROR(VLOOKUP(B572,[10]Aaf_SALUD!$C$16:$M$112,11,0)+VLOOKUP(B572,[11]Aaf_SALUD!$C$16:$M$112,11,0),0)</f>
        <v>0</v>
      </c>
      <c r="W572" s="3">
        <f>IFERROR(VLOOKUP(D572,[9]CALIDAD!$F$16:$M$1122,8,0),0)</f>
        <v>12291348</v>
      </c>
      <c r="X572" s="3"/>
      <c r="Y572" s="3">
        <f>IFERROR(VLOOKUP(B572,[10]Ap_CESANTIAS!$C$16:$M$112,11,0)+VLOOKUP(B572,[11]Ap_CESANTIAS!$C$16:$M$112,11,0),0)</f>
        <v>0</v>
      </c>
      <c r="Z572" s="3">
        <f>IFERROR(VLOOKUP(B572,[10]Ap_PENSION!$C$16:$M$112,11,0)+VLOOKUP(B572,[11]Ap_PENSION!$C$16:$M$112,11,0),0)</f>
        <v>0</v>
      </c>
      <c r="AA572" s="3">
        <f>IFERROR(VLOOKUP(B572,[10]Ap_SALUD!$C$16:$M$112,11,0)+VLOOKUP(B572,[11]Ap_SALUD!$C$16:$M$112,11,0),0)</f>
        <v>0</v>
      </c>
      <c r="AB572" s="3"/>
      <c r="AC572" s="36">
        <f t="shared" si="32"/>
        <v>12291348</v>
      </c>
      <c r="AD572" s="37">
        <f t="shared" si="35"/>
        <v>73748082</v>
      </c>
      <c r="AE572" s="144" t="e">
        <f>VLOOKUP(D572,[12]REPNCT004ReporteAuxiliarContabl!$V$21:$W$1157,2,0)</f>
        <v>#N/A</v>
      </c>
      <c r="AF572" s="167" t="e">
        <f t="shared" si="34"/>
        <v>#N/A</v>
      </c>
      <c r="AG572" s="144"/>
      <c r="AI572" s="144"/>
    </row>
    <row r="573" spans="1:35" x14ac:dyDescent="0.25">
      <c r="A573" s="29">
        <v>561</v>
      </c>
      <c r="B573" s="61"/>
      <c r="C573" s="143" t="str">
        <f>VLOOKUP(D573,[8]Hoja1!$A$2:$B$1115,2,0)</f>
        <v>25299</v>
      </c>
      <c r="D573" s="31">
        <v>800094684</v>
      </c>
      <c r="E573" s="31">
        <v>219925299</v>
      </c>
      <c r="F573" s="61" t="s">
        <v>759</v>
      </c>
      <c r="G573" s="33">
        <v>0</v>
      </c>
      <c r="H573" s="33">
        <v>0</v>
      </c>
      <c r="I573" s="3">
        <v>37853721</v>
      </c>
      <c r="J573" s="3">
        <v>48163455</v>
      </c>
      <c r="K573" s="3">
        <v>0</v>
      </c>
      <c r="L573" s="3"/>
      <c r="M573" s="3"/>
      <c r="N573" s="3"/>
      <c r="O573" s="3"/>
      <c r="P573" s="34">
        <f t="shared" si="33"/>
        <v>86017176</v>
      </c>
      <c r="Q573" s="165">
        <v>63935840</v>
      </c>
      <c r="R573" s="3">
        <f>IFERROR(VLOOKUP(D573,[9]ServNOMINA!$F$16:$M$112,8,0),0)</f>
        <v>0</v>
      </c>
      <c r="S573" s="3">
        <f>IFERROR(VLOOKUP(D573,[9]ServOTROS!$F$16:$M$112,8,0),0)</f>
        <v>0</v>
      </c>
      <c r="T573" s="3">
        <f>IFERROR(VLOOKUP(D573,[9]CANCEL!$F$16:$M$48,8,0),0)</f>
        <v>0</v>
      </c>
      <c r="U573" s="3">
        <f>IFERROR(VLOOKUP(B573,[10]Aaf_PENSION!$C$16:$M$112,11,0)+VLOOKUP(B573,[11]Aaf_PENSION!$C$16:$M$112,11,0),0)</f>
        <v>0</v>
      </c>
      <c r="V573" s="3">
        <f>IFERROR(VLOOKUP(B573,[10]Aaf_SALUD!$C$16:$M$112,11,0)+VLOOKUP(B573,[11]Aaf_SALUD!$C$16:$M$112,11,0),0)</f>
        <v>0</v>
      </c>
      <c r="W573" s="3">
        <f>IFERROR(VLOOKUP(D573,[9]CALIDAD!$F$16:$M$1122,8,0),0)</f>
        <v>3154477</v>
      </c>
      <c r="X573" s="3"/>
      <c r="Y573" s="3">
        <f>IFERROR(VLOOKUP(B573,[10]Ap_CESANTIAS!$C$16:$M$112,11,0)+VLOOKUP(B573,[11]Ap_CESANTIAS!$C$16:$M$112,11,0),0)</f>
        <v>0</v>
      </c>
      <c r="Z573" s="3">
        <f>IFERROR(VLOOKUP(B573,[10]Ap_PENSION!$C$16:$M$112,11,0)+VLOOKUP(B573,[11]Ap_PENSION!$C$16:$M$112,11,0),0)</f>
        <v>0</v>
      </c>
      <c r="AA573" s="3">
        <f>IFERROR(VLOOKUP(B573,[10]Ap_SALUD!$C$16:$M$112,11,0)+VLOOKUP(B573,[11]Ap_SALUD!$C$16:$M$112,11,0),0)</f>
        <v>0</v>
      </c>
      <c r="AB573" s="3"/>
      <c r="AC573" s="36">
        <f t="shared" si="32"/>
        <v>3154477</v>
      </c>
      <c r="AD573" s="37">
        <f t="shared" si="35"/>
        <v>18926859</v>
      </c>
      <c r="AE573" s="144" t="e">
        <f>VLOOKUP(D573,[12]REPNCT004ReporteAuxiliarContabl!$V$21:$W$1157,2,0)</f>
        <v>#N/A</v>
      </c>
      <c r="AF573" s="167" t="e">
        <f t="shared" si="34"/>
        <v>#N/A</v>
      </c>
      <c r="AG573" s="144"/>
      <c r="AI573" s="144"/>
    </row>
    <row r="574" spans="1:35" x14ac:dyDescent="0.25">
      <c r="A574" s="38">
        <v>562</v>
      </c>
      <c r="B574" s="61"/>
      <c r="C574" s="143" t="str">
        <f>VLOOKUP(D574,[8]Hoja1!$A$2:$B$1115,2,0)</f>
        <v>25312</v>
      </c>
      <c r="D574" s="31">
        <v>832000992</v>
      </c>
      <c r="E574" s="31">
        <v>211225312</v>
      </c>
      <c r="F574" s="61" t="s">
        <v>356</v>
      </c>
      <c r="G574" s="33">
        <v>0</v>
      </c>
      <c r="H574" s="33">
        <v>0</v>
      </c>
      <c r="I574" s="3">
        <v>112497752</v>
      </c>
      <c r="J574" s="3">
        <v>125303697</v>
      </c>
      <c r="K574" s="3">
        <v>0</v>
      </c>
      <c r="L574" s="3"/>
      <c r="M574" s="3"/>
      <c r="N574" s="3"/>
      <c r="O574" s="3"/>
      <c r="P574" s="34">
        <f t="shared" si="33"/>
        <v>237801449</v>
      </c>
      <c r="Q574" s="165">
        <v>172177762</v>
      </c>
      <c r="R574" s="3">
        <f>IFERROR(VLOOKUP(D574,[9]ServNOMINA!$F$16:$M$112,8,0),0)</f>
        <v>0</v>
      </c>
      <c r="S574" s="3">
        <f>IFERROR(VLOOKUP(D574,[9]ServOTROS!$F$16:$M$112,8,0),0)</f>
        <v>0</v>
      </c>
      <c r="T574" s="3">
        <f>IFERROR(VLOOKUP(D574,[9]CANCEL!$F$16:$M$48,8,0),0)</f>
        <v>0</v>
      </c>
      <c r="U574" s="3">
        <f>IFERROR(VLOOKUP(B574,[10]Aaf_PENSION!$C$16:$M$112,11,0)+VLOOKUP(B574,[11]Aaf_PENSION!$C$16:$M$112,11,0),0)</f>
        <v>0</v>
      </c>
      <c r="V574" s="3">
        <f>IFERROR(VLOOKUP(B574,[10]Aaf_SALUD!$C$16:$M$112,11,0)+VLOOKUP(B574,[11]Aaf_SALUD!$C$16:$M$112,11,0),0)</f>
        <v>0</v>
      </c>
      <c r="W574" s="3">
        <f>IFERROR(VLOOKUP(D574,[9]CALIDAD!$F$16:$M$1122,8,0),0)</f>
        <v>9374813</v>
      </c>
      <c r="X574" s="3"/>
      <c r="Y574" s="3">
        <f>IFERROR(VLOOKUP(B574,[10]Ap_CESANTIAS!$C$16:$M$112,11,0)+VLOOKUP(B574,[11]Ap_CESANTIAS!$C$16:$M$112,11,0),0)</f>
        <v>0</v>
      </c>
      <c r="Z574" s="3">
        <f>IFERROR(VLOOKUP(B574,[10]Ap_PENSION!$C$16:$M$112,11,0)+VLOOKUP(B574,[11]Ap_PENSION!$C$16:$M$112,11,0),0)</f>
        <v>0</v>
      </c>
      <c r="AA574" s="3">
        <f>IFERROR(VLOOKUP(B574,[10]Ap_SALUD!$C$16:$M$112,11,0)+VLOOKUP(B574,[11]Ap_SALUD!$C$16:$M$112,11,0),0)</f>
        <v>0</v>
      </c>
      <c r="AB574" s="3"/>
      <c r="AC574" s="36">
        <f t="shared" si="32"/>
        <v>9374813</v>
      </c>
      <c r="AD574" s="37">
        <f t="shared" si="35"/>
        <v>56248874</v>
      </c>
      <c r="AE574" s="144" t="e">
        <f>VLOOKUP(D574,[12]REPNCT004ReporteAuxiliarContabl!$V$21:$W$1157,2,0)</f>
        <v>#N/A</v>
      </c>
      <c r="AF574" s="167" t="e">
        <f t="shared" si="34"/>
        <v>#N/A</v>
      </c>
      <c r="AG574" s="144"/>
      <c r="AI574" s="144"/>
    </row>
    <row r="575" spans="1:35" x14ac:dyDescent="0.25">
      <c r="A575" s="29">
        <v>563</v>
      </c>
      <c r="B575" s="61"/>
      <c r="C575" s="143" t="str">
        <f>VLOOKUP(D575,[8]Hoja1!$A$2:$B$1115,2,0)</f>
        <v>25317</v>
      </c>
      <c r="D575" s="31">
        <v>899999362</v>
      </c>
      <c r="E575" s="31">
        <v>211725317</v>
      </c>
      <c r="F575" s="61" t="s">
        <v>760</v>
      </c>
      <c r="G575" s="33">
        <v>0</v>
      </c>
      <c r="H575" s="33">
        <v>0</v>
      </c>
      <c r="I575" s="3">
        <v>268409692</v>
      </c>
      <c r="J575" s="3">
        <v>265653193</v>
      </c>
      <c r="K575" s="3">
        <v>0</v>
      </c>
      <c r="L575" s="3"/>
      <c r="M575" s="3"/>
      <c r="N575" s="3"/>
      <c r="O575" s="3"/>
      <c r="P575" s="34">
        <f t="shared" si="33"/>
        <v>534062885</v>
      </c>
      <c r="Q575" s="165">
        <v>377490563</v>
      </c>
      <c r="R575" s="3">
        <f>IFERROR(VLOOKUP(D575,[9]ServNOMINA!$F$16:$M$112,8,0),0)</f>
        <v>0</v>
      </c>
      <c r="S575" s="3">
        <f>IFERROR(VLOOKUP(D575,[9]ServOTROS!$F$16:$M$112,8,0),0)</f>
        <v>0</v>
      </c>
      <c r="T575" s="3">
        <f>IFERROR(VLOOKUP(D575,[9]CANCEL!$F$16:$M$48,8,0),0)</f>
        <v>0</v>
      </c>
      <c r="U575" s="3">
        <f>IFERROR(VLOOKUP(B575,[10]Aaf_PENSION!$C$16:$M$112,11,0)+VLOOKUP(B575,[11]Aaf_PENSION!$C$16:$M$112,11,0),0)</f>
        <v>0</v>
      </c>
      <c r="V575" s="3">
        <f>IFERROR(VLOOKUP(B575,[10]Aaf_SALUD!$C$16:$M$112,11,0)+VLOOKUP(B575,[11]Aaf_SALUD!$C$16:$M$112,11,0),0)</f>
        <v>0</v>
      </c>
      <c r="W575" s="3">
        <f>IFERROR(VLOOKUP(D575,[9]CALIDAD!$F$16:$M$1122,8,0),0)</f>
        <v>22367474</v>
      </c>
      <c r="X575" s="3"/>
      <c r="Y575" s="3">
        <f>IFERROR(VLOOKUP(B575,[10]Ap_CESANTIAS!$C$16:$M$112,11,0)+VLOOKUP(B575,[11]Ap_CESANTIAS!$C$16:$M$112,11,0),0)</f>
        <v>0</v>
      </c>
      <c r="Z575" s="3">
        <f>IFERROR(VLOOKUP(B575,[10]Ap_PENSION!$C$16:$M$112,11,0)+VLOOKUP(B575,[11]Ap_PENSION!$C$16:$M$112,11,0),0)</f>
        <v>0</v>
      </c>
      <c r="AA575" s="3">
        <f>IFERROR(VLOOKUP(B575,[10]Ap_SALUD!$C$16:$M$112,11,0)+VLOOKUP(B575,[11]Ap_SALUD!$C$16:$M$112,11,0),0)</f>
        <v>0</v>
      </c>
      <c r="AB575" s="3"/>
      <c r="AC575" s="36">
        <f t="shared" si="32"/>
        <v>22367474</v>
      </c>
      <c r="AD575" s="37">
        <f t="shared" si="35"/>
        <v>134204848</v>
      </c>
      <c r="AE575" s="144" t="e">
        <f>VLOOKUP(D575,[12]REPNCT004ReporteAuxiliarContabl!$V$21:$W$1157,2,0)</f>
        <v>#N/A</v>
      </c>
      <c r="AF575" s="167" t="e">
        <f t="shared" si="34"/>
        <v>#N/A</v>
      </c>
      <c r="AG575" s="144"/>
      <c r="AI575" s="144"/>
    </row>
    <row r="576" spans="1:35" x14ac:dyDescent="0.25">
      <c r="A576" s="38">
        <v>564</v>
      </c>
      <c r="B576" s="61"/>
      <c r="C576" s="143" t="str">
        <f>VLOOKUP(D576,[8]Hoja1!$A$2:$B$1115,2,0)</f>
        <v>25320</v>
      </c>
      <c r="D576" s="31">
        <v>899999701</v>
      </c>
      <c r="E576" s="31">
        <v>212025320</v>
      </c>
      <c r="F576" s="61" t="s">
        <v>761</v>
      </c>
      <c r="G576" s="33">
        <v>0</v>
      </c>
      <c r="H576" s="33">
        <v>0</v>
      </c>
      <c r="I576" s="3">
        <v>311898648</v>
      </c>
      <c r="J576" s="3">
        <v>408361195</v>
      </c>
      <c r="K576" s="3">
        <v>0</v>
      </c>
      <c r="L576" s="3"/>
      <c r="M576" s="3"/>
      <c r="N576" s="3"/>
      <c r="O576" s="3"/>
      <c r="P576" s="34">
        <f t="shared" si="33"/>
        <v>720259843</v>
      </c>
      <c r="Q576" s="165">
        <v>538318965</v>
      </c>
      <c r="R576" s="3">
        <f>IFERROR(VLOOKUP(D576,[9]ServNOMINA!$F$16:$M$112,8,0),0)</f>
        <v>0</v>
      </c>
      <c r="S576" s="3">
        <f>IFERROR(VLOOKUP(D576,[9]ServOTROS!$F$16:$M$112,8,0),0)</f>
        <v>0</v>
      </c>
      <c r="T576" s="3">
        <f>IFERROR(VLOOKUP(D576,[9]CANCEL!$F$16:$M$48,8,0),0)</f>
        <v>0</v>
      </c>
      <c r="U576" s="3">
        <f>IFERROR(VLOOKUP(B576,[10]Aaf_PENSION!$C$16:$M$112,11,0)+VLOOKUP(B576,[11]Aaf_PENSION!$C$16:$M$112,11,0),0)</f>
        <v>0</v>
      </c>
      <c r="V576" s="3">
        <f>IFERROR(VLOOKUP(B576,[10]Aaf_SALUD!$C$16:$M$112,11,0)+VLOOKUP(B576,[11]Aaf_SALUD!$C$16:$M$112,11,0),0)</f>
        <v>0</v>
      </c>
      <c r="W576" s="3">
        <f>IFERROR(VLOOKUP(D576,[9]CALIDAD!$F$16:$M$1122,8,0),0)</f>
        <v>25991554</v>
      </c>
      <c r="X576" s="3"/>
      <c r="Y576" s="3">
        <f>IFERROR(VLOOKUP(B576,[10]Ap_CESANTIAS!$C$16:$M$112,11,0)+VLOOKUP(B576,[11]Ap_CESANTIAS!$C$16:$M$112,11,0),0)</f>
        <v>0</v>
      </c>
      <c r="Z576" s="3">
        <f>IFERROR(VLOOKUP(B576,[10]Ap_PENSION!$C$16:$M$112,11,0)+VLOOKUP(B576,[11]Ap_PENSION!$C$16:$M$112,11,0),0)</f>
        <v>0</v>
      </c>
      <c r="AA576" s="3">
        <f>IFERROR(VLOOKUP(B576,[10]Ap_SALUD!$C$16:$M$112,11,0)+VLOOKUP(B576,[11]Ap_SALUD!$C$16:$M$112,11,0),0)</f>
        <v>0</v>
      </c>
      <c r="AB576" s="3"/>
      <c r="AC576" s="36">
        <f t="shared" si="32"/>
        <v>25991554</v>
      </c>
      <c r="AD576" s="37">
        <f t="shared" si="35"/>
        <v>155949324</v>
      </c>
      <c r="AE576" s="144" t="e">
        <f>VLOOKUP(D576,[12]REPNCT004ReporteAuxiliarContabl!$V$21:$W$1157,2,0)</f>
        <v>#N/A</v>
      </c>
      <c r="AF576" s="167" t="e">
        <f t="shared" si="34"/>
        <v>#N/A</v>
      </c>
      <c r="AG576" s="144"/>
      <c r="AI576" s="144"/>
    </row>
    <row r="577" spans="1:35" x14ac:dyDescent="0.25">
      <c r="A577" s="29">
        <v>565</v>
      </c>
      <c r="B577" s="61"/>
      <c r="C577" s="143" t="str">
        <f>VLOOKUP(D577,[8]Hoja1!$A$2:$B$1115,2,0)</f>
        <v>25322</v>
      </c>
      <c r="D577" s="31">
        <v>899999442</v>
      </c>
      <c r="E577" s="31">
        <v>212225322</v>
      </c>
      <c r="F577" s="61" t="s">
        <v>762</v>
      </c>
      <c r="G577" s="33">
        <v>0</v>
      </c>
      <c r="H577" s="33">
        <v>0</v>
      </c>
      <c r="I577" s="3">
        <v>236235256</v>
      </c>
      <c r="J577" s="3">
        <v>309072347</v>
      </c>
      <c r="K577" s="3">
        <v>0</v>
      </c>
      <c r="L577" s="3"/>
      <c r="M577" s="3"/>
      <c r="N577" s="3"/>
      <c r="O577" s="3"/>
      <c r="P577" s="34">
        <f t="shared" si="33"/>
        <v>545307603</v>
      </c>
      <c r="Q577" s="165">
        <v>407503702</v>
      </c>
      <c r="R577" s="3">
        <f>IFERROR(VLOOKUP(D577,[9]ServNOMINA!$F$16:$M$112,8,0),0)</f>
        <v>0</v>
      </c>
      <c r="S577" s="3">
        <f>IFERROR(VLOOKUP(D577,[9]ServOTROS!$F$16:$M$112,8,0),0)</f>
        <v>0</v>
      </c>
      <c r="T577" s="3">
        <f>IFERROR(VLOOKUP(D577,[9]CANCEL!$F$16:$M$48,8,0),0)</f>
        <v>0</v>
      </c>
      <c r="U577" s="3">
        <f>IFERROR(VLOOKUP(B577,[10]Aaf_PENSION!$C$16:$M$112,11,0)+VLOOKUP(B577,[11]Aaf_PENSION!$C$16:$M$112,11,0),0)</f>
        <v>0</v>
      </c>
      <c r="V577" s="3">
        <f>IFERROR(VLOOKUP(B577,[10]Aaf_SALUD!$C$16:$M$112,11,0)+VLOOKUP(B577,[11]Aaf_SALUD!$C$16:$M$112,11,0),0)</f>
        <v>0</v>
      </c>
      <c r="W577" s="3">
        <f>IFERROR(VLOOKUP(D577,[9]CALIDAD!$F$16:$M$1122,8,0),0)</f>
        <v>19686271</v>
      </c>
      <c r="X577" s="3"/>
      <c r="Y577" s="3">
        <f>IFERROR(VLOOKUP(B577,[10]Ap_CESANTIAS!$C$16:$M$112,11,0)+VLOOKUP(B577,[11]Ap_CESANTIAS!$C$16:$M$112,11,0),0)</f>
        <v>0</v>
      </c>
      <c r="Z577" s="3">
        <f>IFERROR(VLOOKUP(B577,[10]Ap_PENSION!$C$16:$M$112,11,0)+VLOOKUP(B577,[11]Ap_PENSION!$C$16:$M$112,11,0),0)</f>
        <v>0</v>
      </c>
      <c r="AA577" s="3">
        <f>IFERROR(VLOOKUP(B577,[10]Ap_SALUD!$C$16:$M$112,11,0)+VLOOKUP(B577,[11]Ap_SALUD!$C$16:$M$112,11,0),0)</f>
        <v>0</v>
      </c>
      <c r="AB577" s="3"/>
      <c r="AC577" s="36">
        <f t="shared" si="32"/>
        <v>19686271</v>
      </c>
      <c r="AD577" s="37">
        <f t="shared" si="35"/>
        <v>118117630</v>
      </c>
      <c r="AE577" s="144" t="e">
        <f>VLOOKUP(D577,[12]REPNCT004ReporteAuxiliarContabl!$V$21:$W$1157,2,0)</f>
        <v>#N/A</v>
      </c>
      <c r="AF577" s="167" t="e">
        <f t="shared" si="34"/>
        <v>#N/A</v>
      </c>
      <c r="AG577" s="144"/>
      <c r="AI577" s="144"/>
    </row>
    <row r="578" spans="1:35" x14ac:dyDescent="0.25">
      <c r="A578" s="38">
        <v>566</v>
      </c>
      <c r="B578" s="61"/>
      <c r="C578" s="143" t="str">
        <f>VLOOKUP(D578,[8]Hoja1!$A$2:$B$1115,2,0)</f>
        <v>25324</v>
      </c>
      <c r="D578" s="31">
        <v>800011271</v>
      </c>
      <c r="E578" s="31">
        <v>212425324</v>
      </c>
      <c r="F578" s="61" t="s">
        <v>763</v>
      </c>
      <c r="G578" s="33">
        <v>0</v>
      </c>
      <c r="H578" s="33">
        <v>0</v>
      </c>
      <c r="I578" s="3">
        <v>39529065</v>
      </c>
      <c r="J578" s="3">
        <v>46685717</v>
      </c>
      <c r="K578" s="3">
        <v>0</v>
      </c>
      <c r="L578" s="3"/>
      <c r="M578" s="3"/>
      <c r="N578" s="3"/>
      <c r="O578" s="3"/>
      <c r="P578" s="34">
        <f t="shared" si="33"/>
        <v>86214782</v>
      </c>
      <c r="Q578" s="165">
        <v>63156162</v>
      </c>
      <c r="R578" s="3">
        <f>IFERROR(VLOOKUP(D578,[9]ServNOMINA!$F$16:$M$112,8,0),0)</f>
        <v>0</v>
      </c>
      <c r="S578" s="3">
        <f>IFERROR(VLOOKUP(D578,[9]ServOTROS!$F$16:$M$112,8,0),0)</f>
        <v>0</v>
      </c>
      <c r="T578" s="3">
        <f>IFERROR(VLOOKUP(D578,[9]CANCEL!$F$16:$M$48,8,0),0)</f>
        <v>0</v>
      </c>
      <c r="U578" s="3">
        <f>IFERROR(VLOOKUP(B578,[10]Aaf_PENSION!$C$16:$M$112,11,0)+VLOOKUP(B578,[11]Aaf_PENSION!$C$16:$M$112,11,0),0)</f>
        <v>0</v>
      </c>
      <c r="V578" s="3">
        <f>IFERROR(VLOOKUP(B578,[10]Aaf_SALUD!$C$16:$M$112,11,0)+VLOOKUP(B578,[11]Aaf_SALUD!$C$16:$M$112,11,0),0)</f>
        <v>0</v>
      </c>
      <c r="W578" s="3">
        <f>IFERROR(VLOOKUP(D578,[9]CALIDAD!$F$16:$M$1122,8,0),0)</f>
        <v>3294089</v>
      </c>
      <c r="X578" s="3"/>
      <c r="Y578" s="3">
        <f>IFERROR(VLOOKUP(B578,[10]Ap_CESANTIAS!$C$16:$M$112,11,0)+VLOOKUP(B578,[11]Ap_CESANTIAS!$C$16:$M$112,11,0),0)</f>
        <v>0</v>
      </c>
      <c r="Z578" s="3">
        <f>IFERROR(VLOOKUP(B578,[10]Ap_PENSION!$C$16:$M$112,11,0)+VLOOKUP(B578,[11]Ap_PENSION!$C$16:$M$112,11,0),0)</f>
        <v>0</v>
      </c>
      <c r="AA578" s="3">
        <f>IFERROR(VLOOKUP(B578,[10]Ap_SALUD!$C$16:$M$112,11,0)+VLOOKUP(B578,[11]Ap_SALUD!$C$16:$M$112,11,0),0)</f>
        <v>0</v>
      </c>
      <c r="AB578" s="3"/>
      <c r="AC578" s="36">
        <f t="shared" si="32"/>
        <v>3294089</v>
      </c>
      <c r="AD578" s="37">
        <f t="shared" si="35"/>
        <v>19764531</v>
      </c>
      <c r="AE578" s="144" t="e">
        <f>VLOOKUP(D578,[12]REPNCT004ReporteAuxiliarContabl!$V$21:$W$1157,2,0)</f>
        <v>#N/A</v>
      </c>
      <c r="AF578" s="167" t="e">
        <f t="shared" si="34"/>
        <v>#N/A</v>
      </c>
      <c r="AG578" s="144"/>
      <c r="AI578" s="144"/>
    </row>
    <row r="579" spans="1:35" x14ac:dyDescent="0.25">
      <c r="A579" s="29">
        <v>567</v>
      </c>
      <c r="B579" s="61"/>
      <c r="C579" s="143" t="str">
        <f>VLOOKUP(D579,[8]Hoja1!$A$2:$B$1115,2,0)</f>
        <v>25326</v>
      </c>
      <c r="D579" s="31">
        <v>899999395</v>
      </c>
      <c r="E579" s="31">
        <v>212625326</v>
      </c>
      <c r="F579" s="61" t="s">
        <v>764</v>
      </c>
      <c r="G579" s="33">
        <v>0</v>
      </c>
      <c r="H579" s="33">
        <v>0</v>
      </c>
      <c r="I579" s="3">
        <v>79537329</v>
      </c>
      <c r="J579" s="3">
        <v>109062851</v>
      </c>
      <c r="K579" s="3">
        <v>0</v>
      </c>
      <c r="L579" s="3"/>
      <c r="M579" s="3"/>
      <c r="N579" s="3"/>
      <c r="O579" s="3"/>
      <c r="P579" s="34">
        <f t="shared" si="33"/>
        <v>188600180</v>
      </c>
      <c r="Q579" s="165">
        <v>142203406</v>
      </c>
      <c r="R579" s="3">
        <f>IFERROR(VLOOKUP(D579,[9]ServNOMINA!$F$16:$M$112,8,0),0)</f>
        <v>0</v>
      </c>
      <c r="S579" s="3">
        <f>IFERROR(VLOOKUP(D579,[9]ServOTROS!$F$16:$M$112,8,0),0)</f>
        <v>0</v>
      </c>
      <c r="T579" s="3">
        <f>IFERROR(VLOOKUP(D579,[9]CANCEL!$F$16:$M$48,8,0),0)</f>
        <v>0</v>
      </c>
      <c r="U579" s="3">
        <f>IFERROR(VLOOKUP(B579,[10]Aaf_PENSION!$C$16:$M$112,11,0)+VLOOKUP(B579,[11]Aaf_PENSION!$C$16:$M$112,11,0),0)</f>
        <v>0</v>
      </c>
      <c r="V579" s="3">
        <f>IFERROR(VLOOKUP(B579,[10]Aaf_SALUD!$C$16:$M$112,11,0)+VLOOKUP(B579,[11]Aaf_SALUD!$C$16:$M$112,11,0),0)</f>
        <v>0</v>
      </c>
      <c r="W579" s="3">
        <f>IFERROR(VLOOKUP(D579,[9]CALIDAD!$F$16:$M$1122,8,0),0)</f>
        <v>6628111</v>
      </c>
      <c r="X579" s="3"/>
      <c r="Y579" s="3">
        <f>IFERROR(VLOOKUP(B579,[10]Ap_CESANTIAS!$C$16:$M$112,11,0)+VLOOKUP(B579,[11]Ap_CESANTIAS!$C$16:$M$112,11,0),0)</f>
        <v>0</v>
      </c>
      <c r="Z579" s="3">
        <f>IFERROR(VLOOKUP(B579,[10]Ap_PENSION!$C$16:$M$112,11,0)+VLOOKUP(B579,[11]Ap_PENSION!$C$16:$M$112,11,0),0)</f>
        <v>0</v>
      </c>
      <c r="AA579" s="3">
        <f>IFERROR(VLOOKUP(B579,[10]Ap_SALUD!$C$16:$M$112,11,0)+VLOOKUP(B579,[11]Ap_SALUD!$C$16:$M$112,11,0),0)</f>
        <v>0</v>
      </c>
      <c r="AB579" s="3"/>
      <c r="AC579" s="36">
        <f t="shared" si="32"/>
        <v>6628111</v>
      </c>
      <c r="AD579" s="37">
        <f t="shared" si="35"/>
        <v>39768663</v>
      </c>
      <c r="AE579" s="144" t="e">
        <f>VLOOKUP(D579,[12]REPNCT004ReporteAuxiliarContabl!$V$21:$W$1157,2,0)</f>
        <v>#N/A</v>
      </c>
      <c r="AF579" s="167" t="e">
        <f t="shared" si="34"/>
        <v>#N/A</v>
      </c>
      <c r="AG579" s="144"/>
      <c r="AI579" s="144"/>
    </row>
    <row r="580" spans="1:35" x14ac:dyDescent="0.25">
      <c r="A580" s="38">
        <v>568</v>
      </c>
      <c r="B580" s="61"/>
      <c r="C580" s="143" t="str">
        <f>VLOOKUP(D580,[8]Hoja1!$A$2:$B$1115,2,0)</f>
        <v>25328</v>
      </c>
      <c r="D580" s="31">
        <v>800094685</v>
      </c>
      <c r="E580" s="31">
        <v>212825328</v>
      </c>
      <c r="F580" s="61" t="s">
        <v>765</v>
      </c>
      <c r="G580" s="33">
        <v>0</v>
      </c>
      <c r="H580" s="33">
        <v>0</v>
      </c>
      <c r="I580" s="3">
        <v>66404157</v>
      </c>
      <c r="J580" s="3">
        <v>72429820</v>
      </c>
      <c r="K580" s="3">
        <v>0</v>
      </c>
      <c r="L580" s="3"/>
      <c r="M580" s="3"/>
      <c r="N580" s="3"/>
      <c r="O580" s="3"/>
      <c r="P580" s="34">
        <f t="shared" si="33"/>
        <v>138833977</v>
      </c>
      <c r="Q580" s="165">
        <v>100098220</v>
      </c>
      <c r="R580" s="3">
        <f>IFERROR(VLOOKUP(D580,[9]ServNOMINA!$F$16:$M$112,8,0),0)</f>
        <v>0</v>
      </c>
      <c r="S580" s="3">
        <f>IFERROR(VLOOKUP(D580,[9]ServOTROS!$F$16:$M$112,8,0),0)</f>
        <v>0</v>
      </c>
      <c r="T580" s="3">
        <f>IFERROR(VLOOKUP(D580,[9]CANCEL!$F$16:$M$48,8,0),0)</f>
        <v>0</v>
      </c>
      <c r="U580" s="3">
        <f>IFERROR(VLOOKUP(B580,[10]Aaf_PENSION!$C$16:$M$112,11,0)+VLOOKUP(B580,[11]Aaf_PENSION!$C$16:$M$112,11,0),0)</f>
        <v>0</v>
      </c>
      <c r="V580" s="3">
        <f>IFERROR(VLOOKUP(B580,[10]Aaf_SALUD!$C$16:$M$112,11,0)+VLOOKUP(B580,[11]Aaf_SALUD!$C$16:$M$112,11,0),0)</f>
        <v>0</v>
      </c>
      <c r="W580" s="3">
        <f>IFERROR(VLOOKUP(D580,[9]CALIDAD!$F$16:$M$1122,8,0),0)</f>
        <v>5533680</v>
      </c>
      <c r="X580" s="3"/>
      <c r="Y580" s="3">
        <f>IFERROR(VLOOKUP(B580,[10]Ap_CESANTIAS!$C$16:$M$112,11,0)+VLOOKUP(B580,[11]Ap_CESANTIAS!$C$16:$M$112,11,0),0)</f>
        <v>0</v>
      </c>
      <c r="Z580" s="3">
        <f>IFERROR(VLOOKUP(B580,[10]Ap_PENSION!$C$16:$M$112,11,0)+VLOOKUP(B580,[11]Ap_PENSION!$C$16:$M$112,11,0),0)</f>
        <v>0</v>
      </c>
      <c r="AA580" s="3">
        <f>IFERROR(VLOOKUP(B580,[10]Ap_SALUD!$C$16:$M$112,11,0)+VLOOKUP(B580,[11]Ap_SALUD!$C$16:$M$112,11,0),0)</f>
        <v>0</v>
      </c>
      <c r="AB580" s="3"/>
      <c r="AC580" s="36">
        <f t="shared" si="32"/>
        <v>5533680</v>
      </c>
      <c r="AD580" s="37">
        <f t="shared" si="35"/>
        <v>33202077</v>
      </c>
      <c r="AE580" s="144" t="e">
        <f>VLOOKUP(D580,[12]REPNCT004ReporteAuxiliarContabl!$V$21:$W$1157,2,0)</f>
        <v>#N/A</v>
      </c>
      <c r="AF580" s="167" t="e">
        <f t="shared" si="34"/>
        <v>#N/A</v>
      </c>
      <c r="AG580" s="144"/>
      <c r="AI580" s="144"/>
    </row>
    <row r="581" spans="1:35" x14ac:dyDescent="0.25">
      <c r="A581" s="29">
        <v>569</v>
      </c>
      <c r="B581" s="61"/>
      <c r="C581" s="143" t="str">
        <f>VLOOKUP(D581,[8]Hoja1!$A$2:$B$1115,2,0)</f>
        <v>25335</v>
      </c>
      <c r="D581" s="31">
        <v>800094701</v>
      </c>
      <c r="E581" s="31">
        <v>213525335</v>
      </c>
      <c r="F581" s="61" t="s">
        <v>766</v>
      </c>
      <c r="G581" s="33">
        <v>0</v>
      </c>
      <c r="H581" s="33">
        <v>0</v>
      </c>
      <c r="I581" s="3">
        <v>89486022</v>
      </c>
      <c r="J581" s="3">
        <v>124486752</v>
      </c>
      <c r="K581" s="3">
        <v>0</v>
      </c>
      <c r="L581" s="3"/>
      <c r="M581" s="3"/>
      <c r="N581" s="3"/>
      <c r="O581" s="3"/>
      <c r="P581" s="34">
        <f t="shared" si="33"/>
        <v>213972774</v>
      </c>
      <c r="Q581" s="165">
        <v>161772597</v>
      </c>
      <c r="R581" s="3">
        <f>IFERROR(VLOOKUP(D581,[9]ServNOMINA!$F$16:$M$112,8,0),0)</f>
        <v>0</v>
      </c>
      <c r="S581" s="3">
        <f>IFERROR(VLOOKUP(D581,[9]ServOTROS!$F$16:$M$112,8,0),0)</f>
        <v>0</v>
      </c>
      <c r="T581" s="3">
        <f>IFERROR(VLOOKUP(D581,[9]CANCEL!$F$16:$M$48,8,0),0)</f>
        <v>0</v>
      </c>
      <c r="U581" s="3">
        <f>IFERROR(VLOOKUP(B581,[10]Aaf_PENSION!$C$16:$M$112,11,0)+VLOOKUP(B581,[11]Aaf_PENSION!$C$16:$M$112,11,0),0)</f>
        <v>0</v>
      </c>
      <c r="V581" s="3">
        <f>IFERROR(VLOOKUP(B581,[10]Aaf_SALUD!$C$16:$M$112,11,0)+VLOOKUP(B581,[11]Aaf_SALUD!$C$16:$M$112,11,0),0)</f>
        <v>0</v>
      </c>
      <c r="W581" s="3">
        <f>IFERROR(VLOOKUP(D581,[9]CALIDAD!$F$16:$M$1122,8,0),0)</f>
        <v>7457169</v>
      </c>
      <c r="X581" s="3"/>
      <c r="Y581" s="3">
        <f>IFERROR(VLOOKUP(B581,[10]Ap_CESANTIAS!$C$16:$M$112,11,0)+VLOOKUP(B581,[11]Ap_CESANTIAS!$C$16:$M$112,11,0),0)</f>
        <v>0</v>
      </c>
      <c r="Z581" s="3">
        <f>IFERROR(VLOOKUP(B581,[10]Ap_PENSION!$C$16:$M$112,11,0)+VLOOKUP(B581,[11]Ap_PENSION!$C$16:$M$112,11,0),0)</f>
        <v>0</v>
      </c>
      <c r="AA581" s="3">
        <f>IFERROR(VLOOKUP(B581,[10]Ap_SALUD!$C$16:$M$112,11,0)+VLOOKUP(B581,[11]Ap_SALUD!$C$16:$M$112,11,0),0)</f>
        <v>0</v>
      </c>
      <c r="AB581" s="3"/>
      <c r="AC581" s="36">
        <f t="shared" si="32"/>
        <v>7457169</v>
      </c>
      <c r="AD581" s="37">
        <f t="shared" si="35"/>
        <v>44743008</v>
      </c>
      <c r="AE581" s="144" t="e">
        <f>VLOOKUP(D581,[12]REPNCT004ReporteAuxiliarContabl!$V$21:$W$1157,2,0)</f>
        <v>#N/A</v>
      </c>
      <c r="AF581" s="167" t="e">
        <f t="shared" si="34"/>
        <v>#N/A</v>
      </c>
      <c r="AG581" s="144"/>
      <c r="AI581" s="144"/>
    </row>
    <row r="582" spans="1:35" x14ac:dyDescent="0.25">
      <c r="A582" s="38">
        <v>570</v>
      </c>
      <c r="B582" s="61"/>
      <c r="C582" s="143" t="str">
        <f>VLOOKUP(D582,[8]Hoja1!$A$2:$B$1115,2,0)</f>
        <v>25339</v>
      </c>
      <c r="D582" s="31">
        <v>800094704</v>
      </c>
      <c r="E582" s="31">
        <v>213925339</v>
      </c>
      <c r="F582" s="61" t="s">
        <v>767</v>
      </c>
      <c r="G582" s="33">
        <v>0</v>
      </c>
      <c r="H582" s="33">
        <v>0</v>
      </c>
      <c r="I582" s="3">
        <v>71419139</v>
      </c>
      <c r="J582" s="3">
        <v>66730767</v>
      </c>
      <c r="K582" s="3">
        <v>0</v>
      </c>
      <c r="L582" s="3"/>
      <c r="M582" s="3"/>
      <c r="N582" s="3"/>
      <c r="O582" s="3"/>
      <c r="P582" s="34">
        <f t="shared" si="33"/>
        <v>138149906</v>
      </c>
      <c r="Q582" s="165">
        <v>96488742</v>
      </c>
      <c r="R582" s="3">
        <f>IFERROR(VLOOKUP(D582,[9]ServNOMINA!$F$16:$M$112,8,0),0)</f>
        <v>0</v>
      </c>
      <c r="S582" s="3">
        <f>IFERROR(VLOOKUP(D582,[9]ServOTROS!$F$16:$M$112,8,0),0)</f>
        <v>0</v>
      </c>
      <c r="T582" s="3">
        <f>IFERROR(VLOOKUP(D582,[9]CANCEL!$F$16:$M$48,8,0),0)</f>
        <v>0</v>
      </c>
      <c r="U582" s="3">
        <f>IFERROR(VLOOKUP(B582,[10]Aaf_PENSION!$C$16:$M$112,11,0)+VLOOKUP(B582,[11]Aaf_PENSION!$C$16:$M$112,11,0),0)</f>
        <v>0</v>
      </c>
      <c r="V582" s="3">
        <f>IFERROR(VLOOKUP(B582,[10]Aaf_SALUD!$C$16:$M$112,11,0)+VLOOKUP(B582,[11]Aaf_SALUD!$C$16:$M$112,11,0),0)</f>
        <v>0</v>
      </c>
      <c r="W582" s="3">
        <f>IFERROR(VLOOKUP(D582,[9]CALIDAD!$F$16:$M$1122,8,0),0)</f>
        <v>5951595</v>
      </c>
      <c r="X582" s="3"/>
      <c r="Y582" s="3">
        <f>IFERROR(VLOOKUP(B582,[10]Ap_CESANTIAS!$C$16:$M$112,11,0)+VLOOKUP(B582,[11]Ap_CESANTIAS!$C$16:$M$112,11,0),0)</f>
        <v>0</v>
      </c>
      <c r="Z582" s="3">
        <f>IFERROR(VLOOKUP(B582,[10]Ap_PENSION!$C$16:$M$112,11,0)+VLOOKUP(B582,[11]Ap_PENSION!$C$16:$M$112,11,0),0)</f>
        <v>0</v>
      </c>
      <c r="AA582" s="3">
        <f>IFERROR(VLOOKUP(B582,[10]Ap_SALUD!$C$16:$M$112,11,0)+VLOOKUP(B582,[11]Ap_SALUD!$C$16:$M$112,11,0),0)</f>
        <v>0</v>
      </c>
      <c r="AB582" s="3"/>
      <c r="AC582" s="36">
        <f t="shared" si="32"/>
        <v>5951595</v>
      </c>
      <c r="AD582" s="37">
        <f t="shared" si="35"/>
        <v>35709569</v>
      </c>
      <c r="AE582" s="144" t="e">
        <f>VLOOKUP(D582,[12]REPNCT004ReporteAuxiliarContabl!$V$21:$W$1157,2,0)</f>
        <v>#N/A</v>
      </c>
      <c r="AF582" s="167" t="e">
        <f t="shared" si="34"/>
        <v>#N/A</v>
      </c>
      <c r="AG582" s="144"/>
      <c r="AI582" s="144"/>
    </row>
    <row r="583" spans="1:35" x14ac:dyDescent="0.25">
      <c r="A583" s="29">
        <v>571</v>
      </c>
      <c r="B583" s="61"/>
      <c r="C583" s="143" t="str">
        <f>VLOOKUP(D583,[8]Hoja1!$A$2:$B$1115,2,0)</f>
        <v>25368</v>
      </c>
      <c r="D583" s="31">
        <v>800004018</v>
      </c>
      <c r="E583" s="31">
        <v>216825368</v>
      </c>
      <c r="F583" s="61" t="s">
        <v>768</v>
      </c>
      <c r="G583" s="33">
        <v>0</v>
      </c>
      <c r="H583" s="33">
        <v>0</v>
      </c>
      <c r="I583" s="3">
        <v>38210912</v>
      </c>
      <c r="J583" s="3">
        <v>38979336</v>
      </c>
      <c r="K583" s="3">
        <v>0</v>
      </c>
      <c r="L583" s="3"/>
      <c r="M583" s="3"/>
      <c r="N583" s="3"/>
      <c r="O583" s="3"/>
      <c r="P583" s="34">
        <f t="shared" si="33"/>
        <v>77190248</v>
      </c>
      <c r="Q583" s="165">
        <v>54900551</v>
      </c>
      <c r="R583" s="3">
        <f>IFERROR(VLOOKUP(D583,[9]ServNOMINA!$F$16:$M$112,8,0),0)</f>
        <v>0</v>
      </c>
      <c r="S583" s="3">
        <f>IFERROR(VLOOKUP(D583,[9]ServOTROS!$F$16:$M$112,8,0),0)</f>
        <v>0</v>
      </c>
      <c r="T583" s="3">
        <f>IFERROR(VLOOKUP(D583,[9]CANCEL!$F$16:$M$48,8,0),0)</f>
        <v>0</v>
      </c>
      <c r="U583" s="3">
        <f>IFERROR(VLOOKUP(B583,[10]Aaf_PENSION!$C$16:$M$112,11,0)+VLOOKUP(B583,[11]Aaf_PENSION!$C$16:$M$112,11,0),0)</f>
        <v>0</v>
      </c>
      <c r="V583" s="3">
        <f>IFERROR(VLOOKUP(B583,[10]Aaf_SALUD!$C$16:$M$112,11,0)+VLOOKUP(B583,[11]Aaf_SALUD!$C$16:$M$112,11,0),0)</f>
        <v>0</v>
      </c>
      <c r="W583" s="3">
        <f>IFERROR(VLOOKUP(D583,[9]CALIDAD!$F$16:$M$1122,8,0),0)</f>
        <v>3184243</v>
      </c>
      <c r="X583" s="3"/>
      <c r="Y583" s="3">
        <f>IFERROR(VLOOKUP(B583,[10]Ap_CESANTIAS!$C$16:$M$112,11,0)+VLOOKUP(B583,[11]Ap_CESANTIAS!$C$16:$M$112,11,0),0)</f>
        <v>0</v>
      </c>
      <c r="Z583" s="3">
        <f>IFERROR(VLOOKUP(B583,[10]Ap_PENSION!$C$16:$M$112,11,0)+VLOOKUP(B583,[11]Ap_PENSION!$C$16:$M$112,11,0),0)</f>
        <v>0</v>
      </c>
      <c r="AA583" s="3">
        <f>IFERROR(VLOOKUP(B583,[10]Ap_SALUD!$C$16:$M$112,11,0)+VLOOKUP(B583,[11]Ap_SALUD!$C$16:$M$112,11,0),0)</f>
        <v>0</v>
      </c>
      <c r="AB583" s="3"/>
      <c r="AC583" s="36">
        <f t="shared" si="32"/>
        <v>3184243</v>
      </c>
      <c r="AD583" s="37">
        <f t="shared" si="35"/>
        <v>19105454</v>
      </c>
      <c r="AE583" s="144" t="e">
        <f>VLOOKUP(D583,[12]REPNCT004ReporteAuxiliarContabl!$V$21:$W$1157,2,0)</f>
        <v>#N/A</v>
      </c>
      <c r="AF583" s="167" t="e">
        <f t="shared" si="34"/>
        <v>#N/A</v>
      </c>
      <c r="AG583" s="144"/>
      <c r="AI583" s="144"/>
    </row>
    <row r="584" spans="1:35" x14ac:dyDescent="0.25">
      <c r="A584" s="38">
        <v>572</v>
      </c>
      <c r="B584" s="61"/>
      <c r="C584" s="143" t="str">
        <f>VLOOKUP(D584,[8]Hoja1!$A$2:$B$1115,2,0)</f>
        <v>25372</v>
      </c>
      <c r="D584" s="31">
        <v>800094705</v>
      </c>
      <c r="E584" s="31">
        <v>217225372</v>
      </c>
      <c r="F584" s="61" t="s">
        <v>769</v>
      </c>
      <c r="G584" s="33">
        <v>0</v>
      </c>
      <c r="H584" s="33">
        <v>0</v>
      </c>
      <c r="I584" s="3">
        <v>78847395</v>
      </c>
      <c r="J584" s="3">
        <v>90179440</v>
      </c>
      <c r="K584" s="3">
        <v>0</v>
      </c>
      <c r="L584" s="3"/>
      <c r="M584" s="3"/>
      <c r="N584" s="3"/>
      <c r="O584" s="3"/>
      <c r="P584" s="34">
        <f t="shared" si="33"/>
        <v>169026835</v>
      </c>
      <c r="Q584" s="165">
        <v>123032520</v>
      </c>
      <c r="R584" s="3">
        <f>IFERROR(VLOOKUP(D584,[9]ServNOMINA!$F$16:$M$112,8,0),0)</f>
        <v>0</v>
      </c>
      <c r="S584" s="3">
        <f>IFERROR(VLOOKUP(D584,[9]ServOTROS!$F$16:$M$112,8,0),0)</f>
        <v>0</v>
      </c>
      <c r="T584" s="3">
        <f>IFERROR(VLOOKUP(D584,[9]CANCEL!$F$16:$M$48,8,0),0)</f>
        <v>0</v>
      </c>
      <c r="U584" s="3">
        <f>IFERROR(VLOOKUP(B584,[10]Aaf_PENSION!$C$16:$M$112,11,0)+VLOOKUP(B584,[11]Aaf_PENSION!$C$16:$M$112,11,0),0)</f>
        <v>0</v>
      </c>
      <c r="V584" s="3">
        <f>IFERROR(VLOOKUP(B584,[10]Aaf_SALUD!$C$16:$M$112,11,0)+VLOOKUP(B584,[11]Aaf_SALUD!$C$16:$M$112,11,0),0)</f>
        <v>0</v>
      </c>
      <c r="W584" s="3">
        <f>IFERROR(VLOOKUP(D584,[9]CALIDAD!$F$16:$M$1122,8,0),0)</f>
        <v>6570616</v>
      </c>
      <c r="X584" s="3"/>
      <c r="Y584" s="3">
        <f>IFERROR(VLOOKUP(B584,[10]Ap_CESANTIAS!$C$16:$M$112,11,0)+VLOOKUP(B584,[11]Ap_CESANTIAS!$C$16:$M$112,11,0),0)</f>
        <v>0</v>
      </c>
      <c r="Z584" s="3">
        <f>IFERROR(VLOOKUP(B584,[10]Ap_PENSION!$C$16:$M$112,11,0)+VLOOKUP(B584,[11]Ap_PENSION!$C$16:$M$112,11,0),0)</f>
        <v>0</v>
      </c>
      <c r="AA584" s="3">
        <f>IFERROR(VLOOKUP(B584,[10]Ap_SALUD!$C$16:$M$112,11,0)+VLOOKUP(B584,[11]Ap_SALUD!$C$16:$M$112,11,0),0)</f>
        <v>0</v>
      </c>
      <c r="AB584" s="3"/>
      <c r="AC584" s="36">
        <f t="shared" si="32"/>
        <v>6570616</v>
      </c>
      <c r="AD584" s="37">
        <f t="shared" si="35"/>
        <v>39423699</v>
      </c>
      <c r="AE584" s="144" t="e">
        <f>VLOOKUP(D584,[12]REPNCT004ReporteAuxiliarContabl!$V$21:$W$1157,2,0)</f>
        <v>#N/A</v>
      </c>
      <c r="AF584" s="167" t="e">
        <f t="shared" si="34"/>
        <v>#N/A</v>
      </c>
      <c r="AG584" s="144"/>
      <c r="AI584" s="144"/>
    </row>
    <row r="585" spans="1:35" x14ac:dyDescent="0.25">
      <c r="A585" s="29">
        <v>573</v>
      </c>
      <c r="B585" s="61"/>
      <c r="C585" s="143" t="str">
        <f>VLOOKUP(D585,[8]Hoja1!$A$2:$B$1115,2,0)</f>
        <v>25377</v>
      </c>
      <c r="D585" s="31">
        <v>899999712</v>
      </c>
      <c r="E585" s="31">
        <v>217725377</v>
      </c>
      <c r="F585" s="61" t="s">
        <v>770</v>
      </c>
      <c r="G585" s="33">
        <v>0</v>
      </c>
      <c r="H585" s="33">
        <v>0</v>
      </c>
      <c r="I585" s="3">
        <v>232109480</v>
      </c>
      <c r="J585" s="3">
        <v>302952214</v>
      </c>
      <c r="K585" s="3">
        <v>0</v>
      </c>
      <c r="L585" s="3"/>
      <c r="M585" s="3"/>
      <c r="N585" s="3"/>
      <c r="O585" s="3"/>
      <c r="P585" s="34">
        <f t="shared" si="33"/>
        <v>535061694</v>
      </c>
      <c r="Q585" s="165">
        <v>399664499</v>
      </c>
      <c r="R585" s="3">
        <f>IFERROR(VLOOKUP(D585,[9]ServNOMINA!$F$16:$M$112,8,0),0)</f>
        <v>0</v>
      </c>
      <c r="S585" s="3">
        <f>IFERROR(VLOOKUP(D585,[9]ServOTROS!$F$16:$M$112,8,0),0)</f>
        <v>0</v>
      </c>
      <c r="T585" s="3">
        <f>IFERROR(VLOOKUP(D585,[9]CANCEL!$F$16:$M$48,8,0),0)</f>
        <v>0</v>
      </c>
      <c r="U585" s="3">
        <f>IFERROR(VLOOKUP(B585,[10]Aaf_PENSION!$C$16:$M$112,11,0)+VLOOKUP(B585,[11]Aaf_PENSION!$C$16:$M$112,11,0),0)</f>
        <v>0</v>
      </c>
      <c r="V585" s="3">
        <f>IFERROR(VLOOKUP(B585,[10]Aaf_SALUD!$C$16:$M$112,11,0)+VLOOKUP(B585,[11]Aaf_SALUD!$C$16:$M$112,11,0),0)</f>
        <v>0</v>
      </c>
      <c r="W585" s="3">
        <f>IFERROR(VLOOKUP(D585,[9]CALIDAD!$F$16:$M$1122,8,0),0)</f>
        <v>19342457</v>
      </c>
      <c r="X585" s="3"/>
      <c r="Y585" s="3">
        <f>IFERROR(VLOOKUP(B585,[10]Ap_CESANTIAS!$C$16:$M$112,11,0)+VLOOKUP(B585,[11]Ap_CESANTIAS!$C$16:$M$112,11,0),0)</f>
        <v>0</v>
      </c>
      <c r="Z585" s="3">
        <f>IFERROR(VLOOKUP(B585,[10]Ap_PENSION!$C$16:$M$112,11,0)+VLOOKUP(B585,[11]Ap_PENSION!$C$16:$M$112,11,0),0)</f>
        <v>0</v>
      </c>
      <c r="AA585" s="3">
        <f>IFERROR(VLOOKUP(B585,[10]Ap_SALUD!$C$16:$M$112,11,0)+VLOOKUP(B585,[11]Ap_SALUD!$C$16:$M$112,11,0),0)</f>
        <v>0</v>
      </c>
      <c r="AB585" s="3"/>
      <c r="AC585" s="36">
        <f t="shared" si="32"/>
        <v>19342457</v>
      </c>
      <c r="AD585" s="37">
        <f t="shared" si="35"/>
        <v>116054738</v>
      </c>
      <c r="AE585" s="144" t="e">
        <f>VLOOKUP(D585,[12]REPNCT004ReporteAuxiliarContabl!$V$21:$W$1157,2,0)</f>
        <v>#N/A</v>
      </c>
      <c r="AF585" s="167" t="e">
        <f t="shared" si="34"/>
        <v>#N/A</v>
      </c>
      <c r="AG585" s="144"/>
      <c r="AI585" s="144"/>
    </row>
    <row r="586" spans="1:35" x14ac:dyDescent="0.25">
      <c r="A586" s="38">
        <v>574</v>
      </c>
      <c r="B586" s="61"/>
      <c r="C586" s="143" t="str">
        <f>VLOOKUP(D586,[8]Hoja1!$A$2:$B$1115,2,0)</f>
        <v>25386</v>
      </c>
      <c r="D586" s="31">
        <v>890680026</v>
      </c>
      <c r="E586" s="31">
        <v>218625386</v>
      </c>
      <c r="F586" s="61" t="s">
        <v>771</v>
      </c>
      <c r="G586" s="33">
        <v>0</v>
      </c>
      <c r="H586" s="33">
        <v>0</v>
      </c>
      <c r="I586" s="3">
        <v>349884032</v>
      </c>
      <c r="J586" s="3">
        <v>466218229</v>
      </c>
      <c r="K586" s="3">
        <v>0</v>
      </c>
      <c r="L586" s="3"/>
      <c r="M586" s="3"/>
      <c r="N586" s="3"/>
      <c r="O586" s="3"/>
      <c r="P586" s="34">
        <f t="shared" si="33"/>
        <v>816102261</v>
      </c>
      <c r="Q586" s="165">
        <v>612003244</v>
      </c>
      <c r="R586" s="3">
        <f>IFERROR(VLOOKUP(D586,[9]ServNOMINA!$F$16:$M$112,8,0),0)</f>
        <v>0</v>
      </c>
      <c r="S586" s="3">
        <f>IFERROR(VLOOKUP(D586,[9]ServOTROS!$F$16:$M$112,8,0),0)</f>
        <v>0</v>
      </c>
      <c r="T586" s="3">
        <f>IFERROR(VLOOKUP(D586,[9]CANCEL!$F$16:$M$48,8,0),0)</f>
        <v>0</v>
      </c>
      <c r="U586" s="3">
        <f>IFERROR(VLOOKUP(B586,[10]Aaf_PENSION!$C$16:$M$112,11,0)+VLOOKUP(B586,[11]Aaf_PENSION!$C$16:$M$112,11,0),0)</f>
        <v>0</v>
      </c>
      <c r="V586" s="3">
        <f>IFERROR(VLOOKUP(B586,[10]Aaf_SALUD!$C$16:$M$112,11,0)+VLOOKUP(B586,[11]Aaf_SALUD!$C$16:$M$112,11,0),0)</f>
        <v>0</v>
      </c>
      <c r="W586" s="3">
        <f>IFERROR(VLOOKUP(D586,[9]CALIDAD!$F$16:$M$1122,8,0),0)</f>
        <v>29157003</v>
      </c>
      <c r="X586" s="3"/>
      <c r="Y586" s="3">
        <f>IFERROR(VLOOKUP(B586,[10]Ap_CESANTIAS!$C$16:$M$112,11,0)+VLOOKUP(B586,[11]Ap_CESANTIAS!$C$16:$M$112,11,0),0)</f>
        <v>0</v>
      </c>
      <c r="Z586" s="3">
        <f>IFERROR(VLOOKUP(B586,[10]Ap_PENSION!$C$16:$M$112,11,0)+VLOOKUP(B586,[11]Ap_PENSION!$C$16:$M$112,11,0),0)</f>
        <v>0</v>
      </c>
      <c r="AA586" s="3">
        <f>IFERROR(VLOOKUP(B586,[10]Ap_SALUD!$C$16:$M$112,11,0)+VLOOKUP(B586,[11]Ap_SALUD!$C$16:$M$112,11,0),0)</f>
        <v>0</v>
      </c>
      <c r="AB586" s="3"/>
      <c r="AC586" s="36">
        <f t="shared" si="32"/>
        <v>29157003</v>
      </c>
      <c r="AD586" s="37">
        <f t="shared" si="35"/>
        <v>174942014</v>
      </c>
      <c r="AE586" s="144" t="e">
        <f>VLOOKUP(D586,[12]REPNCT004ReporteAuxiliarContabl!$V$21:$W$1157,2,0)</f>
        <v>#N/A</v>
      </c>
      <c r="AF586" s="167" t="e">
        <f t="shared" si="34"/>
        <v>#N/A</v>
      </c>
      <c r="AG586" s="144"/>
      <c r="AI586" s="144"/>
    </row>
    <row r="587" spans="1:35" x14ac:dyDescent="0.25">
      <c r="A587" s="29">
        <v>575</v>
      </c>
      <c r="B587" s="61"/>
      <c r="C587" s="143" t="str">
        <f>VLOOKUP(D587,[8]Hoja1!$A$2:$B$1115,2,0)</f>
        <v>25394</v>
      </c>
      <c r="D587" s="31">
        <v>899999369</v>
      </c>
      <c r="E587" s="31">
        <v>219425394</v>
      </c>
      <c r="F587" s="61" t="s">
        <v>772</v>
      </c>
      <c r="G587" s="33">
        <v>0</v>
      </c>
      <c r="H587" s="33">
        <v>0</v>
      </c>
      <c r="I587" s="3">
        <v>151250028</v>
      </c>
      <c r="J587" s="3">
        <v>148282163</v>
      </c>
      <c r="K587" s="3">
        <v>0</v>
      </c>
      <c r="L587" s="3"/>
      <c r="M587" s="3"/>
      <c r="N587" s="3"/>
      <c r="O587" s="3"/>
      <c r="P587" s="34">
        <f t="shared" si="33"/>
        <v>299532191</v>
      </c>
      <c r="Q587" s="165">
        <v>211303008</v>
      </c>
      <c r="R587" s="3">
        <f>IFERROR(VLOOKUP(D587,[9]ServNOMINA!$F$16:$M$112,8,0),0)</f>
        <v>0</v>
      </c>
      <c r="S587" s="3">
        <f>IFERROR(VLOOKUP(D587,[9]ServOTROS!$F$16:$M$112,8,0),0)</f>
        <v>0</v>
      </c>
      <c r="T587" s="3">
        <f>IFERROR(VLOOKUP(D587,[9]CANCEL!$F$16:$M$48,8,0),0)</f>
        <v>0</v>
      </c>
      <c r="U587" s="3">
        <f>IFERROR(VLOOKUP(B587,[10]Aaf_PENSION!$C$16:$M$112,11,0)+VLOOKUP(B587,[11]Aaf_PENSION!$C$16:$M$112,11,0),0)</f>
        <v>0</v>
      </c>
      <c r="V587" s="3">
        <f>IFERROR(VLOOKUP(B587,[10]Aaf_SALUD!$C$16:$M$112,11,0)+VLOOKUP(B587,[11]Aaf_SALUD!$C$16:$M$112,11,0),0)</f>
        <v>0</v>
      </c>
      <c r="W587" s="3">
        <f>IFERROR(VLOOKUP(D587,[9]CALIDAD!$F$16:$M$1122,8,0),0)</f>
        <v>12604169</v>
      </c>
      <c r="X587" s="3"/>
      <c r="Y587" s="3">
        <f>IFERROR(VLOOKUP(B587,[10]Ap_CESANTIAS!$C$16:$M$112,11,0)+VLOOKUP(B587,[11]Ap_CESANTIAS!$C$16:$M$112,11,0),0)</f>
        <v>0</v>
      </c>
      <c r="Z587" s="3">
        <f>IFERROR(VLOOKUP(B587,[10]Ap_PENSION!$C$16:$M$112,11,0)+VLOOKUP(B587,[11]Ap_PENSION!$C$16:$M$112,11,0),0)</f>
        <v>0</v>
      </c>
      <c r="AA587" s="3">
        <f>IFERROR(VLOOKUP(B587,[10]Ap_SALUD!$C$16:$M$112,11,0)+VLOOKUP(B587,[11]Ap_SALUD!$C$16:$M$112,11,0),0)</f>
        <v>0</v>
      </c>
      <c r="AB587" s="3"/>
      <c r="AC587" s="36">
        <f t="shared" si="32"/>
        <v>12604169</v>
      </c>
      <c r="AD587" s="37">
        <f t="shared" si="35"/>
        <v>75625014</v>
      </c>
      <c r="AE587" s="144" t="e">
        <f>VLOOKUP(D587,[12]REPNCT004ReporteAuxiliarContabl!$V$21:$W$1157,2,0)</f>
        <v>#N/A</v>
      </c>
      <c r="AF587" s="167" t="e">
        <f t="shared" si="34"/>
        <v>#N/A</v>
      </c>
      <c r="AG587" s="144"/>
      <c r="AI587" s="144"/>
    </row>
    <row r="588" spans="1:35" x14ac:dyDescent="0.25">
      <c r="A588" s="38">
        <v>576</v>
      </c>
      <c r="B588" s="61"/>
      <c r="C588" s="143" t="str">
        <f>VLOOKUP(D588,[8]Hoja1!$A$2:$B$1115,2,0)</f>
        <v>25398</v>
      </c>
      <c r="D588" s="31">
        <v>899999721</v>
      </c>
      <c r="E588" s="31">
        <v>219825398</v>
      </c>
      <c r="F588" s="61" t="s">
        <v>773</v>
      </c>
      <c r="G588" s="33">
        <v>0</v>
      </c>
      <c r="H588" s="33">
        <v>0</v>
      </c>
      <c r="I588" s="3">
        <v>114127644</v>
      </c>
      <c r="J588" s="3">
        <v>119781110</v>
      </c>
      <c r="K588" s="3">
        <v>0</v>
      </c>
      <c r="L588" s="3"/>
      <c r="M588" s="3"/>
      <c r="N588" s="3"/>
      <c r="O588" s="3"/>
      <c r="P588" s="34">
        <f t="shared" si="33"/>
        <v>233908754</v>
      </c>
      <c r="Q588" s="165">
        <v>167334295</v>
      </c>
      <c r="R588" s="3">
        <f>IFERROR(VLOOKUP(D588,[9]ServNOMINA!$F$16:$M$112,8,0),0)</f>
        <v>0</v>
      </c>
      <c r="S588" s="3">
        <f>IFERROR(VLOOKUP(D588,[9]ServOTROS!$F$16:$M$112,8,0),0)</f>
        <v>0</v>
      </c>
      <c r="T588" s="3">
        <f>IFERROR(VLOOKUP(D588,[9]CANCEL!$F$16:$M$48,8,0),0)</f>
        <v>0</v>
      </c>
      <c r="U588" s="3">
        <f>IFERROR(VLOOKUP(B588,[10]Aaf_PENSION!$C$16:$M$112,11,0)+VLOOKUP(B588,[11]Aaf_PENSION!$C$16:$M$112,11,0),0)</f>
        <v>0</v>
      </c>
      <c r="V588" s="3">
        <f>IFERROR(VLOOKUP(B588,[10]Aaf_SALUD!$C$16:$M$112,11,0)+VLOOKUP(B588,[11]Aaf_SALUD!$C$16:$M$112,11,0),0)</f>
        <v>0</v>
      </c>
      <c r="W588" s="3">
        <f>IFERROR(VLOOKUP(D588,[9]CALIDAD!$F$16:$M$1122,8,0),0)</f>
        <v>9510637</v>
      </c>
      <c r="X588" s="3"/>
      <c r="Y588" s="3">
        <f>IFERROR(VLOOKUP(B588,[10]Ap_CESANTIAS!$C$16:$M$112,11,0)+VLOOKUP(B588,[11]Ap_CESANTIAS!$C$16:$M$112,11,0),0)</f>
        <v>0</v>
      </c>
      <c r="Z588" s="3">
        <f>IFERROR(VLOOKUP(B588,[10]Ap_PENSION!$C$16:$M$112,11,0)+VLOOKUP(B588,[11]Ap_PENSION!$C$16:$M$112,11,0),0)</f>
        <v>0</v>
      </c>
      <c r="AA588" s="3">
        <f>IFERROR(VLOOKUP(B588,[10]Ap_SALUD!$C$16:$M$112,11,0)+VLOOKUP(B588,[11]Ap_SALUD!$C$16:$M$112,11,0),0)</f>
        <v>0</v>
      </c>
      <c r="AB588" s="3"/>
      <c r="AC588" s="36">
        <f t="shared" si="32"/>
        <v>9510637</v>
      </c>
      <c r="AD588" s="37">
        <f t="shared" si="35"/>
        <v>57063822</v>
      </c>
      <c r="AE588" s="144" t="e">
        <f>VLOOKUP(D588,[12]REPNCT004ReporteAuxiliarContabl!$V$21:$W$1157,2,0)</f>
        <v>#N/A</v>
      </c>
      <c r="AF588" s="167" t="e">
        <f t="shared" si="34"/>
        <v>#N/A</v>
      </c>
      <c r="AG588" s="144"/>
      <c r="AI588" s="144"/>
    </row>
    <row r="589" spans="1:35" x14ac:dyDescent="0.25">
      <c r="A589" s="29">
        <v>577</v>
      </c>
      <c r="B589" s="61"/>
      <c r="C589" s="143" t="str">
        <f>VLOOKUP(D589,[8]Hoja1!$A$2:$B$1115,2,0)</f>
        <v>25402</v>
      </c>
      <c r="D589" s="31">
        <v>800073475</v>
      </c>
      <c r="E589" s="31">
        <v>210225402</v>
      </c>
      <c r="F589" s="61" t="s">
        <v>659</v>
      </c>
      <c r="G589" s="33">
        <v>0</v>
      </c>
      <c r="H589" s="33">
        <v>0</v>
      </c>
      <c r="I589" s="3">
        <v>232355088</v>
      </c>
      <c r="J589" s="3">
        <v>317484491</v>
      </c>
      <c r="K589" s="3">
        <v>0</v>
      </c>
      <c r="L589" s="3"/>
      <c r="M589" s="3"/>
      <c r="N589" s="3"/>
      <c r="O589" s="3"/>
      <c r="P589" s="34">
        <f t="shared" si="33"/>
        <v>549839579</v>
      </c>
      <c r="Q589" s="165">
        <v>414299111</v>
      </c>
      <c r="R589" s="3">
        <f>IFERROR(VLOOKUP(D589,[9]ServNOMINA!$F$16:$M$112,8,0),0)</f>
        <v>0</v>
      </c>
      <c r="S589" s="3">
        <f>IFERROR(VLOOKUP(D589,[9]ServOTROS!$F$16:$M$112,8,0),0)</f>
        <v>0</v>
      </c>
      <c r="T589" s="3">
        <f>IFERROR(VLOOKUP(D589,[9]CANCEL!$F$16:$M$48,8,0),0)</f>
        <v>0</v>
      </c>
      <c r="U589" s="3">
        <f>IFERROR(VLOOKUP(B589,[10]Aaf_PENSION!$C$16:$M$112,11,0)+VLOOKUP(B589,[11]Aaf_PENSION!$C$16:$M$112,11,0),0)</f>
        <v>0</v>
      </c>
      <c r="V589" s="3">
        <f>IFERROR(VLOOKUP(B589,[10]Aaf_SALUD!$C$16:$M$112,11,0)+VLOOKUP(B589,[11]Aaf_SALUD!$C$16:$M$112,11,0),0)</f>
        <v>0</v>
      </c>
      <c r="W589" s="3">
        <f>IFERROR(VLOOKUP(D589,[9]CALIDAD!$F$16:$M$1122,8,0),0)</f>
        <v>19362924</v>
      </c>
      <c r="X589" s="3"/>
      <c r="Y589" s="3">
        <f>IFERROR(VLOOKUP(B589,[10]Ap_CESANTIAS!$C$16:$M$112,11,0)+VLOOKUP(B589,[11]Ap_CESANTIAS!$C$16:$M$112,11,0),0)</f>
        <v>0</v>
      </c>
      <c r="Z589" s="3">
        <f>IFERROR(VLOOKUP(B589,[10]Ap_PENSION!$C$16:$M$112,11,0)+VLOOKUP(B589,[11]Ap_PENSION!$C$16:$M$112,11,0),0)</f>
        <v>0</v>
      </c>
      <c r="AA589" s="3">
        <f>IFERROR(VLOOKUP(B589,[10]Ap_SALUD!$C$16:$M$112,11,0)+VLOOKUP(B589,[11]Ap_SALUD!$C$16:$M$112,11,0),0)</f>
        <v>0</v>
      </c>
      <c r="AB589" s="3"/>
      <c r="AC589" s="36">
        <f t="shared" ref="AC589:AC652" si="36">SUM(R589:AA589)</f>
        <v>19362924</v>
      </c>
      <c r="AD589" s="37">
        <f t="shared" si="35"/>
        <v>116177544</v>
      </c>
      <c r="AE589" s="144" t="e">
        <f>VLOOKUP(D589,[12]REPNCT004ReporteAuxiliarContabl!$V$21:$W$1157,2,0)</f>
        <v>#N/A</v>
      </c>
      <c r="AF589" s="167" t="e">
        <f t="shared" si="34"/>
        <v>#N/A</v>
      </c>
      <c r="AG589" s="144"/>
      <c r="AI589" s="144"/>
    </row>
    <row r="590" spans="1:35" x14ac:dyDescent="0.25">
      <c r="A590" s="38">
        <v>578</v>
      </c>
      <c r="B590" s="61"/>
      <c r="C590" s="143" t="str">
        <f>VLOOKUP(D590,[8]Hoja1!$A$2:$B$1115,2,0)</f>
        <v>25407</v>
      </c>
      <c r="D590" s="31">
        <v>899999330</v>
      </c>
      <c r="E590" s="31">
        <v>210725407</v>
      </c>
      <c r="F590" s="61" t="s">
        <v>774</v>
      </c>
      <c r="G590" s="33">
        <v>0</v>
      </c>
      <c r="H590" s="33">
        <v>0</v>
      </c>
      <c r="I590" s="3">
        <v>200337436</v>
      </c>
      <c r="J590" s="3">
        <v>238792590</v>
      </c>
      <c r="K590" s="3">
        <v>0</v>
      </c>
      <c r="L590" s="3"/>
      <c r="M590" s="3"/>
      <c r="N590" s="3"/>
      <c r="O590" s="3"/>
      <c r="P590" s="34">
        <f t="shared" ref="P590:P653" si="37">SUM(G590:N590)</f>
        <v>439130026</v>
      </c>
      <c r="Q590" s="165">
        <v>322266520</v>
      </c>
      <c r="R590" s="3">
        <f>IFERROR(VLOOKUP(D590,[9]ServNOMINA!$F$16:$M$112,8,0),0)</f>
        <v>0</v>
      </c>
      <c r="S590" s="3">
        <f>IFERROR(VLOOKUP(D590,[9]ServOTROS!$F$16:$M$112,8,0),0)</f>
        <v>0</v>
      </c>
      <c r="T590" s="3">
        <f>IFERROR(VLOOKUP(D590,[9]CANCEL!$F$16:$M$48,8,0),0)</f>
        <v>0</v>
      </c>
      <c r="U590" s="3">
        <f>IFERROR(VLOOKUP(B590,[10]Aaf_PENSION!$C$16:$M$112,11,0)+VLOOKUP(B590,[11]Aaf_PENSION!$C$16:$M$112,11,0),0)</f>
        <v>0</v>
      </c>
      <c r="V590" s="3">
        <f>IFERROR(VLOOKUP(B590,[10]Aaf_SALUD!$C$16:$M$112,11,0)+VLOOKUP(B590,[11]Aaf_SALUD!$C$16:$M$112,11,0),0)</f>
        <v>0</v>
      </c>
      <c r="W590" s="3">
        <f>IFERROR(VLOOKUP(D590,[9]CALIDAD!$F$16:$M$1122,8,0),0)</f>
        <v>16694786</v>
      </c>
      <c r="X590" s="3"/>
      <c r="Y590" s="3">
        <f>IFERROR(VLOOKUP(B590,[10]Ap_CESANTIAS!$C$16:$M$112,11,0)+VLOOKUP(B590,[11]Ap_CESANTIAS!$C$16:$M$112,11,0),0)</f>
        <v>0</v>
      </c>
      <c r="Z590" s="3">
        <f>IFERROR(VLOOKUP(B590,[10]Ap_PENSION!$C$16:$M$112,11,0)+VLOOKUP(B590,[11]Ap_PENSION!$C$16:$M$112,11,0),0)</f>
        <v>0</v>
      </c>
      <c r="AA590" s="3">
        <f>IFERROR(VLOOKUP(B590,[10]Ap_SALUD!$C$16:$M$112,11,0)+VLOOKUP(B590,[11]Ap_SALUD!$C$16:$M$112,11,0),0)</f>
        <v>0</v>
      </c>
      <c r="AB590" s="3"/>
      <c r="AC590" s="36">
        <f t="shared" si="36"/>
        <v>16694786</v>
      </c>
      <c r="AD590" s="37">
        <f t="shared" si="35"/>
        <v>100168720</v>
      </c>
      <c r="AE590" s="144" t="e">
        <f>VLOOKUP(D590,[12]REPNCT004ReporteAuxiliarContabl!$V$21:$W$1157,2,0)</f>
        <v>#N/A</v>
      </c>
      <c r="AF590" s="167" t="e">
        <f t="shared" ref="AF590:AF653" si="38">+AD590-AE590</f>
        <v>#N/A</v>
      </c>
      <c r="AG590" s="144"/>
      <c r="AI590" s="144"/>
    </row>
    <row r="591" spans="1:35" x14ac:dyDescent="0.25">
      <c r="A591" s="29">
        <v>579</v>
      </c>
      <c r="B591" s="61"/>
      <c r="C591" s="143" t="str">
        <f>VLOOKUP(D591,[8]Hoja1!$A$2:$B$1115,2,0)</f>
        <v>25426</v>
      </c>
      <c r="D591" s="31">
        <v>899999401</v>
      </c>
      <c r="E591" s="31">
        <v>212625426</v>
      </c>
      <c r="F591" s="61" t="s">
        <v>775</v>
      </c>
      <c r="G591" s="33">
        <v>0</v>
      </c>
      <c r="H591" s="33">
        <v>0</v>
      </c>
      <c r="I591" s="3">
        <v>87175123</v>
      </c>
      <c r="J591" s="3">
        <v>98527831</v>
      </c>
      <c r="K591" s="3">
        <v>0</v>
      </c>
      <c r="L591" s="3"/>
      <c r="M591" s="3"/>
      <c r="N591" s="3"/>
      <c r="O591" s="3"/>
      <c r="P591" s="34">
        <f t="shared" si="37"/>
        <v>185702954</v>
      </c>
      <c r="Q591" s="165">
        <v>134850801</v>
      </c>
      <c r="R591" s="3">
        <f>IFERROR(VLOOKUP(D591,[9]ServNOMINA!$F$16:$M$112,8,0),0)</f>
        <v>0</v>
      </c>
      <c r="S591" s="3">
        <f>IFERROR(VLOOKUP(D591,[9]ServOTROS!$F$16:$M$112,8,0),0)</f>
        <v>0</v>
      </c>
      <c r="T591" s="3">
        <f>IFERROR(VLOOKUP(D591,[9]CANCEL!$F$16:$M$48,8,0),0)</f>
        <v>0</v>
      </c>
      <c r="U591" s="3">
        <f>IFERROR(VLOOKUP(B591,[10]Aaf_PENSION!$C$16:$M$112,11,0)+VLOOKUP(B591,[11]Aaf_PENSION!$C$16:$M$112,11,0),0)</f>
        <v>0</v>
      </c>
      <c r="V591" s="3">
        <f>IFERROR(VLOOKUP(B591,[10]Aaf_SALUD!$C$16:$M$112,11,0)+VLOOKUP(B591,[11]Aaf_SALUD!$C$16:$M$112,11,0),0)</f>
        <v>0</v>
      </c>
      <c r="W591" s="3">
        <f>IFERROR(VLOOKUP(D591,[9]CALIDAD!$F$16:$M$1122,8,0),0)</f>
        <v>7264594</v>
      </c>
      <c r="X591" s="3"/>
      <c r="Y591" s="3">
        <f>IFERROR(VLOOKUP(B591,[10]Ap_CESANTIAS!$C$16:$M$112,11,0)+VLOOKUP(B591,[11]Ap_CESANTIAS!$C$16:$M$112,11,0),0)</f>
        <v>0</v>
      </c>
      <c r="Z591" s="3">
        <f>IFERROR(VLOOKUP(B591,[10]Ap_PENSION!$C$16:$M$112,11,0)+VLOOKUP(B591,[11]Ap_PENSION!$C$16:$M$112,11,0),0)</f>
        <v>0</v>
      </c>
      <c r="AA591" s="3">
        <f>IFERROR(VLOOKUP(B591,[10]Ap_SALUD!$C$16:$M$112,11,0)+VLOOKUP(B591,[11]Ap_SALUD!$C$16:$M$112,11,0),0)</f>
        <v>0</v>
      </c>
      <c r="AB591" s="3"/>
      <c r="AC591" s="36">
        <f t="shared" si="36"/>
        <v>7264594</v>
      </c>
      <c r="AD591" s="37">
        <f t="shared" ref="AD591:AD654" si="39">+P591-Q591+AB591-AC591</f>
        <v>43587559</v>
      </c>
      <c r="AE591" s="144" t="e">
        <f>VLOOKUP(D591,[12]REPNCT004ReporteAuxiliarContabl!$V$21:$W$1157,2,0)</f>
        <v>#N/A</v>
      </c>
      <c r="AF591" s="167" t="e">
        <f t="shared" si="38"/>
        <v>#N/A</v>
      </c>
      <c r="AG591" s="144"/>
      <c r="AI591" s="144"/>
    </row>
    <row r="592" spans="1:35" x14ac:dyDescent="0.25">
      <c r="A592" s="38">
        <v>580</v>
      </c>
      <c r="B592" s="61"/>
      <c r="C592" s="143" t="str">
        <f>VLOOKUP(D592,[8]Hoja1!$A$2:$B$1115,2,0)</f>
        <v>25430</v>
      </c>
      <c r="D592" s="31">
        <v>899999325</v>
      </c>
      <c r="E592" s="31">
        <v>213025430</v>
      </c>
      <c r="F592" s="61" t="s">
        <v>776</v>
      </c>
      <c r="G592" s="33">
        <v>0</v>
      </c>
      <c r="H592" s="33">
        <v>0</v>
      </c>
      <c r="I592" s="3">
        <v>1186431472</v>
      </c>
      <c r="J592" s="3">
        <v>1260953094</v>
      </c>
      <c r="K592" s="3">
        <v>0</v>
      </c>
      <c r="L592" s="3"/>
      <c r="M592" s="3"/>
      <c r="N592" s="3"/>
      <c r="O592" s="3"/>
      <c r="P592" s="34">
        <f t="shared" si="37"/>
        <v>2447384566</v>
      </c>
      <c r="Q592" s="165">
        <v>1755299539</v>
      </c>
      <c r="R592" s="3">
        <f>IFERROR(VLOOKUP(D592,[9]ServNOMINA!$F$16:$M$112,8,0),0)</f>
        <v>0</v>
      </c>
      <c r="S592" s="3">
        <f>IFERROR(VLOOKUP(D592,[9]ServOTROS!$F$16:$M$112,8,0),0)</f>
        <v>0</v>
      </c>
      <c r="T592" s="3">
        <f>IFERROR(VLOOKUP(D592,[9]CANCEL!$F$16:$M$48,8,0),0)</f>
        <v>0</v>
      </c>
      <c r="U592" s="3">
        <f>IFERROR(VLOOKUP(B592,[10]Aaf_PENSION!$C$16:$M$112,11,0)+VLOOKUP(B592,[11]Aaf_PENSION!$C$16:$M$112,11,0),0)</f>
        <v>0</v>
      </c>
      <c r="V592" s="3">
        <f>IFERROR(VLOOKUP(B592,[10]Aaf_SALUD!$C$16:$M$112,11,0)+VLOOKUP(B592,[11]Aaf_SALUD!$C$16:$M$112,11,0),0)</f>
        <v>0</v>
      </c>
      <c r="W592" s="3">
        <f>IFERROR(VLOOKUP(D592,[9]CALIDAD!$F$16:$M$1122,8,0),0)</f>
        <v>98869289</v>
      </c>
      <c r="X592" s="3"/>
      <c r="Y592" s="3">
        <f>IFERROR(VLOOKUP(B592,[10]Ap_CESANTIAS!$C$16:$M$112,11,0)+VLOOKUP(B592,[11]Ap_CESANTIAS!$C$16:$M$112,11,0),0)</f>
        <v>0</v>
      </c>
      <c r="Z592" s="3">
        <f>IFERROR(VLOOKUP(B592,[10]Ap_PENSION!$C$16:$M$112,11,0)+VLOOKUP(B592,[11]Ap_PENSION!$C$16:$M$112,11,0),0)</f>
        <v>0</v>
      </c>
      <c r="AA592" s="3">
        <f>IFERROR(VLOOKUP(B592,[10]Ap_SALUD!$C$16:$M$112,11,0)+VLOOKUP(B592,[11]Ap_SALUD!$C$16:$M$112,11,0),0)</f>
        <v>0</v>
      </c>
      <c r="AB592" s="3"/>
      <c r="AC592" s="36">
        <f t="shared" si="36"/>
        <v>98869289</v>
      </c>
      <c r="AD592" s="37">
        <f t="shared" si="39"/>
        <v>593215738</v>
      </c>
      <c r="AE592" s="144" t="e">
        <f>VLOOKUP(D592,[12]REPNCT004ReporteAuxiliarContabl!$V$21:$W$1157,2,0)</f>
        <v>#N/A</v>
      </c>
      <c r="AF592" s="167" t="e">
        <f t="shared" si="38"/>
        <v>#N/A</v>
      </c>
      <c r="AG592" s="144"/>
      <c r="AI592" s="144"/>
    </row>
    <row r="593" spans="1:35" x14ac:dyDescent="0.25">
      <c r="A593" s="29">
        <v>581</v>
      </c>
      <c r="B593" s="61"/>
      <c r="C593" s="143" t="str">
        <f>VLOOKUP(D593,[8]Hoja1!$A$2:$B$1115,2,0)</f>
        <v>25436</v>
      </c>
      <c r="D593" s="31">
        <v>800094711</v>
      </c>
      <c r="E593" s="31">
        <v>213625436</v>
      </c>
      <c r="F593" s="61" t="s">
        <v>777</v>
      </c>
      <c r="G593" s="33">
        <v>0</v>
      </c>
      <c r="H593" s="33">
        <v>0</v>
      </c>
      <c r="I593" s="3">
        <v>35608386</v>
      </c>
      <c r="J593" s="3">
        <v>44283372</v>
      </c>
      <c r="K593" s="3">
        <v>0</v>
      </c>
      <c r="L593" s="3"/>
      <c r="M593" s="3"/>
      <c r="N593" s="3"/>
      <c r="O593" s="3"/>
      <c r="P593" s="34">
        <f t="shared" si="37"/>
        <v>79891758</v>
      </c>
      <c r="Q593" s="165">
        <v>59120202</v>
      </c>
      <c r="R593" s="3">
        <f>IFERROR(VLOOKUP(D593,[9]ServNOMINA!$F$16:$M$112,8,0),0)</f>
        <v>0</v>
      </c>
      <c r="S593" s="3">
        <f>IFERROR(VLOOKUP(D593,[9]ServOTROS!$F$16:$M$112,8,0),0)</f>
        <v>0</v>
      </c>
      <c r="T593" s="3">
        <f>IFERROR(VLOOKUP(D593,[9]CANCEL!$F$16:$M$48,8,0),0)</f>
        <v>0</v>
      </c>
      <c r="U593" s="3">
        <f>IFERROR(VLOOKUP(B593,[10]Aaf_PENSION!$C$16:$M$112,11,0)+VLOOKUP(B593,[11]Aaf_PENSION!$C$16:$M$112,11,0),0)</f>
        <v>0</v>
      </c>
      <c r="V593" s="3">
        <f>IFERROR(VLOOKUP(B593,[10]Aaf_SALUD!$C$16:$M$112,11,0)+VLOOKUP(B593,[11]Aaf_SALUD!$C$16:$M$112,11,0),0)</f>
        <v>0</v>
      </c>
      <c r="W593" s="3">
        <f>IFERROR(VLOOKUP(D593,[9]CALIDAD!$F$16:$M$1122,8,0),0)</f>
        <v>2967366</v>
      </c>
      <c r="X593" s="3"/>
      <c r="Y593" s="3">
        <f>IFERROR(VLOOKUP(B593,[10]Ap_CESANTIAS!$C$16:$M$112,11,0)+VLOOKUP(B593,[11]Ap_CESANTIAS!$C$16:$M$112,11,0),0)</f>
        <v>0</v>
      </c>
      <c r="Z593" s="3">
        <f>IFERROR(VLOOKUP(B593,[10]Ap_PENSION!$C$16:$M$112,11,0)+VLOOKUP(B593,[11]Ap_PENSION!$C$16:$M$112,11,0),0)</f>
        <v>0</v>
      </c>
      <c r="AA593" s="3">
        <f>IFERROR(VLOOKUP(B593,[10]Ap_SALUD!$C$16:$M$112,11,0)+VLOOKUP(B593,[11]Ap_SALUD!$C$16:$M$112,11,0),0)</f>
        <v>0</v>
      </c>
      <c r="AB593" s="3"/>
      <c r="AC593" s="36">
        <f t="shared" si="36"/>
        <v>2967366</v>
      </c>
      <c r="AD593" s="37">
        <f t="shared" si="39"/>
        <v>17804190</v>
      </c>
      <c r="AE593" s="144" t="e">
        <f>VLOOKUP(D593,[12]REPNCT004ReporteAuxiliarContabl!$V$21:$W$1157,2,0)</f>
        <v>#N/A</v>
      </c>
      <c r="AF593" s="167" t="e">
        <f t="shared" si="38"/>
        <v>#N/A</v>
      </c>
      <c r="AG593" s="144"/>
      <c r="AI593" s="144"/>
    </row>
    <row r="594" spans="1:35" x14ac:dyDescent="0.25">
      <c r="A594" s="38">
        <v>582</v>
      </c>
      <c r="B594" s="61"/>
      <c r="C594" s="143" t="str">
        <f>VLOOKUP(D594,[8]Hoja1!$A$2:$B$1115,2,0)</f>
        <v>25438</v>
      </c>
      <c r="D594" s="31">
        <v>899999470</v>
      </c>
      <c r="E594" s="31">
        <v>213825438</v>
      </c>
      <c r="F594" s="61" t="s">
        <v>778</v>
      </c>
      <c r="G594" s="33">
        <v>0</v>
      </c>
      <c r="H594" s="33">
        <v>0</v>
      </c>
      <c r="I594" s="3">
        <v>178638238</v>
      </c>
      <c r="J594" s="3">
        <v>171660665</v>
      </c>
      <c r="K594" s="3">
        <v>0</v>
      </c>
      <c r="L594" s="3"/>
      <c r="M594" s="3"/>
      <c r="N594" s="3"/>
      <c r="O594" s="3"/>
      <c r="P594" s="34">
        <f t="shared" si="37"/>
        <v>350298903</v>
      </c>
      <c r="Q594" s="165">
        <v>230445335</v>
      </c>
      <c r="R594" s="3">
        <f>IFERROR(VLOOKUP(D594,[9]ServNOMINA!$F$16:$M$112,8,0),0)</f>
        <v>0</v>
      </c>
      <c r="S594" s="3">
        <f>IFERROR(VLOOKUP(D594,[9]ServOTROS!$F$16:$M$112,8,0),0)</f>
        <v>0</v>
      </c>
      <c r="T594" s="3">
        <f>IFERROR(VLOOKUP(D594,[9]CANCEL!$F$16:$M$48,8,0),0)</f>
        <v>0</v>
      </c>
      <c r="U594" s="3">
        <f>IFERROR(VLOOKUP(B594,[10]Aaf_PENSION!$C$16:$M$112,11,0)+VLOOKUP(B594,[11]Aaf_PENSION!$C$16:$M$112,11,0),0)</f>
        <v>0</v>
      </c>
      <c r="V594" s="3">
        <f>IFERROR(VLOOKUP(B594,[10]Aaf_SALUD!$C$16:$M$112,11,0)+VLOOKUP(B594,[11]Aaf_SALUD!$C$16:$M$112,11,0),0)</f>
        <v>0</v>
      </c>
      <c r="W594" s="3">
        <f>IFERROR(VLOOKUP(D594,[9]CALIDAD!$F$16:$M$1122,8,0),0)</f>
        <v>14886520</v>
      </c>
      <c r="X594" s="3"/>
      <c r="Y594" s="3">
        <f>IFERROR(VLOOKUP(B594,[10]Ap_CESANTIAS!$C$16:$M$112,11,0)+VLOOKUP(B594,[11]Ap_CESANTIAS!$C$16:$M$112,11,0),0)</f>
        <v>0</v>
      </c>
      <c r="Z594" s="3">
        <f>IFERROR(VLOOKUP(B594,[10]Ap_PENSION!$C$16:$M$112,11,0)+VLOOKUP(B594,[11]Ap_PENSION!$C$16:$M$112,11,0),0)</f>
        <v>0</v>
      </c>
      <c r="AA594" s="3">
        <f>IFERROR(VLOOKUP(B594,[10]Ap_SALUD!$C$16:$M$112,11,0)+VLOOKUP(B594,[11]Ap_SALUD!$C$16:$M$112,11,0),0)</f>
        <v>0</v>
      </c>
      <c r="AB594" s="3"/>
      <c r="AC594" s="36">
        <f t="shared" si="36"/>
        <v>14886520</v>
      </c>
      <c r="AD594" s="37">
        <f t="shared" si="39"/>
        <v>104967048</v>
      </c>
      <c r="AE594" s="144" t="e">
        <f>VLOOKUP(D594,[12]REPNCT004ReporteAuxiliarContabl!$V$21:$W$1157,2,0)</f>
        <v>#N/A</v>
      </c>
      <c r="AF594" s="167" t="e">
        <f t="shared" si="38"/>
        <v>#N/A</v>
      </c>
      <c r="AG594" s="144"/>
      <c r="AI594" s="144"/>
    </row>
    <row r="595" spans="1:35" x14ac:dyDescent="0.25">
      <c r="A595" s="29">
        <v>583</v>
      </c>
      <c r="B595" s="61"/>
      <c r="C595" s="143" t="str">
        <f>VLOOKUP(D595,[8]Hoja1!$A$2:$B$1115,2,0)</f>
        <v>25483</v>
      </c>
      <c r="D595" s="31">
        <v>890680390</v>
      </c>
      <c r="E595" s="31">
        <v>218325483</v>
      </c>
      <c r="F595" s="61" t="s">
        <v>374</v>
      </c>
      <c r="G595" s="33">
        <v>0</v>
      </c>
      <c r="H595" s="33">
        <v>0</v>
      </c>
      <c r="I595" s="3">
        <v>22519460</v>
      </c>
      <c r="J595" s="3">
        <v>25177731</v>
      </c>
      <c r="K595" s="3">
        <v>0</v>
      </c>
      <c r="L595" s="3"/>
      <c r="M595" s="3"/>
      <c r="N595" s="3"/>
      <c r="O595" s="3"/>
      <c r="P595" s="34">
        <f t="shared" si="37"/>
        <v>47697191</v>
      </c>
      <c r="Q595" s="165">
        <v>34560841</v>
      </c>
      <c r="R595" s="3">
        <f>IFERROR(VLOOKUP(D595,[9]ServNOMINA!$F$16:$M$112,8,0),0)</f>
        <v>0</v>
      </c>
      <c r="S595" s="3">
        <f>IFERROR(VLOOKUP(D595,[9]ServOTROS!$F$16:$M$112,8,0),0)</f>
        <v>0</v>
      </c>
      <c r="T595" s="3">
        <f>IFERROR(VLOOKUP(D595,[9]CANCEL!$F$16:$M$48,8,0),0)</f>
        <v>0</v>
      </c>
      <c r="U595" s="3">
        <f>IFERROR(VLOOKUP(B595,[10]Aaf_PENSION!$C$16:$M$112,11,0)+VLOOKUP(B595,[11]Aaf_PENSION!$C$16:$M$112,11,0),0)</f>
        <v>0</v>
      </c>
      <c r="V595" s="3">
        <f>IFERROR(VLOOKUP(B595,[10]Aaf_SALUD!$C$16:$M$112,11,0)+VLOOKUP(B595,[11]Aaf_SALUD!$C$16:$M$112,11,0),0)</f>
        <v>0</v>
      </c>
      <c r="W595" s="3">
        <f>IFERROR(VLOOKUP(D595,[9]CALIDAD!$F$16:$M$1122,8,0),0)</f>
        <v>1876622</v>
      </c>
      <c r="X595" s="3"/>
      <c r="Y595" s="3">
        <f>IFERROR(VLOOKUP(B595,[10]Ap_CESANTIAS!$C$16:$M$112,11,0)+VLOOKUP(B595,[11]Ap_CESANTIAS!$C$16:$M$112,11,0),0)</f>
        <v>0</v>
      </c>
      <c r="Z595" s="3">
        <f>IFERROR(VLOOKUP(B595,[10]Ap_PENSION!$C$16:$M$112,11,0)+VLOOKUP(B595,[11]Ap_PENSION!$C$16:$M$112,11,0),0)</f>
        <v>0</v>
      </c>
      <c r="AA595" s="3">
        <f>IFERROR(VLOOKUP(B595,[10]Ap_SALUD!$C$16:$M$112,11,0)+VLOOKUP(B595,[11]Ap_SALUD!$C$16:$M$112,11,0),0)</f>
        <v>0</v>
      </c>
      <c r="AB595" s="3"/>
      <c r="AC595" s="36">
        <f t="shared" si="36"/>
        <v>1876622</v>
      </c>
      <c r="AD595" s="37">
        <f t="shared" si="39"/>
        <v>11259728</v>
      </c>
      <c r="AE595" s="144" t="e">
        <f>VLOOKUP(D595,[12]REPNCT004ReporteAuxiliarContabl!$V$21:$W$1157,2,0)</f>
        <v>#N/A</v>
      </c>
      <c r="AF595" s="167" t="e">
        <f t="shared" si="38"/>
        <v>#N/A</v>
      </c>
      <c r="AG595" s="144"/>
      <c r="AI595" s="144"/>
    </row>
    <row r="596" spans="1:35" x14ac:dyDescent="0.25">
      <c r="A596" s="38">
        <v>584</v>
      </c>
      <c r="B596" s="61"/>
      <c r="C596" s="143" t="str">
        <f>VLOOKUP(D596,[8]Hoja1!$A$2:$B$1115,2,0)</f>
        <v>25486</v>
      </c>
      <c r="D596" s="31">
        <v>899999366</v>
      </c>
      <c r="E596" s="31">
        <v>218625486</v>
      </c>
      <c r="F596" s="61" t="s">
        <v>779</v>
      </c>
      <c r="G596" s="33">
        <v>0</v>
      </c>
      <c r="H596" s="33">
        <v>0</v>
      </c>
      <c r="I596" s="3">
        <v>216825188</v>
      </c>
      <c r="J596" s="3">
        <v>252070240</v>
      </c>
      <c r="K596" s="3">
        <v>0</v>
      </c>
      <c r="L596" s="3"/>
      <c r="M596" s="3"/>
      <c r="N596" s="3"/>
      <c r="O596" s="3"/>
      <c r="P596" s="34">
        <f t="shared" si="37"/>
        <v>468895428</v>
      </c>
      <c r="Q596" s="165">
        <v>342414070</v>
      </c>
      <c r="R596" s="3">
        <f>IFERROR(VLOOKUP(D596,[9]ServNOMINA!$F$16:$M$112,8,0),0)</f>
        <v>0</v>
      </c>
      <c r="S596" s="3">
        <f>IFERROR(VLOOKUP(D596,[9]ServOTROS!$F$16:$M$112,8,0),0)</f>
        <v>0</v>
      </c>
      <c r="T596" s="3">
        <f>IFERROR(VLOOKUP(D596,[9]CANCEL!$F$16:$M$48,8,0),0)</f>
        <v>0</v>
      </c>
      <c r="U596" s="3">
        <f>IFERROR(VLOOKUP(B596,[10]Aaf_PENSION!$C$16:$M$112,11,0)+VLOOKUP(B596,[11]Aaf_PENSION!$C$16:$M$112,11,0),0)</f>
        <v>0</v>
      </c>
      <c r="V596" s="3">
        <f>IFERROR(VLOOKUP(B596,[10]Aaf_SALUD!$C$16:$M$112,11,0)+VLOOKUP(B596,[11]Aaf_SALUD!$C$16:$M$112,11,0),0)</f>
        <v>0</v>
      </c>
      <c r="W596" s="3">
        <f>IFERROR(VLOOKUP(D596,[9]CALIDAD!$F$16:$M$1122,8,0),0)</f>
        <v>18068766</v>
      </c>
      <c r="X596" s="3"/>
      <c r="Y596" s="3">
        <f>IFERROR(VLOOKUP(B596,[10]Ap_CESANTIAS!$C$16:$M$112,11,0)+VLOOKUP(B596,[11]Ap_CESANTIAS!$C$16:$M$112,11,0),0)</f>
        <v>0</v>
      </c>
      <c r="Z596" s="3">
        <f>IFERROR(VLOOKUP(B596,[10]Ap_PENSION!$C$16:$M$112,11,0)+VLOOKUP(B596,[11]Ap_PENSION!$C$16:$M$112,11,0),0)</f>
        <v>0</v>
      </c>
      <c r="AA596" s="3">
        <f>IFERROR(VLOOKUP(B596,[10]Ap_SALUD!$C$16:$M$112,11,0)+VLOOKUP(B596,[11]Ap_SALUD!$C$16:$M$112,11,0),0)</f>
        <v>0</v>
      </c>
      <c r="AB596" s="3"/>
      <c r="AC596" s="36">
        <f t="shared" si="36"/>
        <v>18068766</v>
      </c>
      <c r="AD596" s="37">
        <f t="shared" si="39"/>
        <v>108412592</v>
      </c>
      <c r="AE596" s="144" t="e">
        <f>VLOOKUP(D596,[12]REPNCT004ReporteAuxiliarContabl!$V$21:$W$1157,2,0)</f>
        <v>#N/A</v>
      </c>
      <c r="AF596" s="167" t="e">
        <f t="shared" si="38"/>
        <v>#N/A</v>
      </c>
      <c r="AG596" s="144"/>
      <c r="AI596" s="144"/>
    </row>
    <row r="597" spans="1:35" x14ac:dyDescent="0.25">
      <c r="A597" s="29">
        <v>585</v>
      </c>
      <c r="B597" s="61"/>
      <c r="C597" s="143" t="str">
        <f>VLOOKUP(D597,[8]Hoja1!$A$2:$B$1115,2,0)</f>
        <v>25488</v>
      </c>
      <c r="D597" s="31">
        <v>899999707</v>
      </c>
      <c r="E597" s="31">
        <v>218825488</v>
      </c>
      <c r="F597" s="61" t="s">
        <v>780</v>
      </c>
      <c r="G597" s="33">
        <v>0</v>
      </c>
      <c r="H597" s="33">
        <v>0</v>
      </c>
      <c r="I597" s="3">
        <v>96987114</v>
      </c>
      <c r="J597" s="3">
        <v>119485270</v>
      </c>
      <c r="K597" s="3">
        <v>0</v>
      </c>
      <c r="L597" s="3"/>
      <c r="M597" s="3"/>
      <c r="N597" s="3"/>
      <c r="O597" s="3"/>
      <c r="P597" s="34">
        <f t="shared" si="37"/>
        <v>216472384</v>
      </c>
      <c r="Q597" s="165">
        <v>159896570</v>
      </c>
      <c r="R597" s="3">
        <f>IFERROR(VLOOKUP(D597,[9]ServNOMINA!$F$16:$M$112,8,0),0)</f>
        <v>0</v>
      </c>
      <c r="S597" s="3">
        <f>IFERROR(VLOOKUP(D597,[9]ServOTROS!$F$16:$M$112,8,0),0)</f>
        <v>0</v>
      </c>
      <c r="T597" s="3">
        <f>IFERROR(VLOOKUP(D597,[9]CANCEL!$F$16:$M$48,8,0),0)</f>
        <v>0</v>
      </c>
      <c r="U597" s="3">
        <f>IFERROR(VLOOKUP(B597,[10]Aaf_PENSION!$C$16:$M$112,11,0)+VLOOKUP(B597,[11]Aaf_PENSION!$C$16:$M$112,11,0),0)</f>
        <v>0</v>
      </c>
      <c r="V597" s="3">
        <f>IFERROR(VLOOKUP(B597,[10]Aaf_SALUD!$C$16:$M$112,11,0)+VLOOKUP(B597,[11]Aaf_SALUD!$C$16:$M$112,11,0),0)</f>
        <v>0</v>
      </c>
      <c r="W597" s="3">
        <f>IFERROR(VLOOKUP(D597,[9]CALIDAD!$F$16:$M$1122,8,0),0)</f>
        <v>8082260</v>
      </c>
      <c r="X597" s="3"/>
      <c r="Y597" s="3">
        <f>IFERROR(VLOOKUP(B597,[10]Ap_CESANTIAS!$C$16:$M$112,11,0)+VLOOKUP(B597,[11]Ap_CESANTIAS!$C$16:$M$112,11,0),0)</f>
        <v>0</v>
      </c>
      <c r="Z597" s="3">
        <f>IFERROR(VLOOKUP(B597,[10]Ap_PENSION!$C$16:$M$112,11,0)+VLOOKUP(B597,[11]Ap_PENSION!$C$16:$M$112,11,0),0)</f>
        <v>0</v>
      </c>
      <c r="AA597" s="3">
        <f>IFERROR(VLOOKUP(B597,[10]Ap_SALUD!$C$16:$M$112,11,0)+VLOOKUP(B597,[11]Ap_SALUD!$C$16:$M$112,11,0),0)</f>
        <v>0</v>
      </c>
      <c r="AB597" s="3"/>
      <c r="AC597" s="36">
        <f t="shared" si="36"/>
        <v>8082260</v>
      </c>
      <c r="AD597" s="37">
        <f t="shared" si="39"/>
        <v>48493554</v>
      </c>
      <c r="AE597" s="144" t="e">
        <f>VLOOKUP(D597,[12]REPNCT004ReporteAuxiliarContabl!$V$21:$W$1157,2,0)</f>
        <v>#N/A</v>
      </c>
      <c r="AF597" s="167" t="e">
        <f t="shared" si="38"/>
        <v>#N/A</v>
      </c>
      <c r="AG597" s="144"/>
      <c r="AI597" s="144"/>
    </row>
    <row r="598" spans="1:35" x14ac:dyDescent="0.25">
      <c r="A598" s="38">
        <v>586</v>
      </c>
      <c r="B598" s="61"/>
      <c r="C598" s="143" t="str">
        <f>VLOOKUP(D598,[8]Hoja1!$A$2:$B$1115,2,0)</f>
        <v>25489</v>
      </c>
      <c r="D598" s="31">
        <v>800094713</v>
      </c>
      <c r="E598" s="31">
        <v>218925489</v>
      </c>
      <c r="F598" s="61" t="s">
        <v>781</v>
      </c>
      <c r="G598" s="33">
        <v>0</v>
      </c>
      <c r="H598" s="33">
        <v>0</v>
      </c>
      <c r="I598" s="3">
        <v>41890541</v>
      </c>
      <c r="J598" s="3">
        <v>49351308</v>
      </c>
      <c r="K598" s="3">
        <v>0</v>
      </c>
      <c r="L598" s="3"/>
      <c r="M598" s="3"/>
      <c r="N598" s="3"/>
      <c r="O598" s="3"/>
      <c r="P598" s="34">
        <f t="shared" si="37"/>
        <v>91241849</v>
      </c>
      <c r="Q598" s="165">
        <v>66805698</v>
      </c>
      <c r="R598" s="3">
        <f>IFERROR(VLOOKUP(D598,[9]ServNOMINA!$F$16:$M$112,8,0),0)</f>
        <v>0</v>
      </c>
      <c r="S598" s="3">
        <f>IFERROR(VLOOKUP(D598,[9]ServOTROS!$F$16:$M$112,8,0),0)</f>
        <v>0</v>
      </c>
      <c r="T598" s="3">
        <f>IFERROR(VLOOKUP(D598,[9]CANCEL!$F$16:$M$48,8,0),0)</f>
        <v>0</v>
      </c>
      <c r="U598" s="3">
        <f>IFERROR(VLOOKUP(B598,[10]Aaf_PENSION!$C$16:$M$112,11,0)+VLOOKUP(B598,[11]Aaf_PENSION!$C$16:$M$112,11,0),0)</f>
        <v>0</v>
      </c>
      <c r="V598" s="3">
        <f>IFERROR(VLOOKUP(B598,[10]Aaf_SALUD!$C$16:$M$112,11,0)+VLOOKUP(B598,[11]Aaf_SALUD!$C$16:$M$112,11,0),0)</f>
        <v>0</v>
      </c>
      <c r="W598" s="3">
        <f>IFERROR(VLOOKUP(D598,[9]CALIDAD!$F$16:$M$1122,8,0),0)</f>
        <v>3490878</v>
      </c>
      <c r="X598" s="3"/>
      <c r="Y598" s="3">
        <f>IFERROR(VLOOKUP(B598,[10]Ap_CESANTIAS!$C$16:$M$112,11,0)+VLOOKUP(B598,[11]Ap_CESANTIAS!$C$16:$M$112,11,0),0)</f>
        <v>0</v>
      </c>
      <c r="Z598" s="3">
        <f>IFERROR(VLOOKUP(B598,[10]Ap_PENSION!$C$16:$M$112,11,0)+VLOOKUP(B598,[11]Ap_PENSION!$C$16:$M$112,11,0),0)</f>
        <v>0</v>
      </c>
      <c r="AA598" s="3">
        <f>IFERROR(VLOOKUP(B598,[10]Ap_SALUD!$C$16:$M$112,11,0)+VLOOKUP(B598,[11]Ap_SALUD!$C$16:$M$112,11,0),0)</f>
        <v>0</v>
      </c>
      <c r="AB598" s="3"/>
      <c r="AC598" s="36">
        <f t="shared" si="36"/>
        <v>3490878</v>
      </c>
      <c r="AD598" s="37">
        <f t="shared" si="39"/>
        <v>20945273</v>
      </c>
      <c r="AE598" s="144" t="e">
        <f>VLOOKUP(D598,[12]REPNCT004ReporteAuxiliarContabl!$V$21:$W$1157,2,0)</f>
        <v>#N/A</v>
      </c>
      <c r="AF598" s="167" t="e">
        <f t="shared" si="38"/>
        <v>#N/A</v>
      </c>
      <c r="AG598" s="144"/>
      <c r="AI598" s="144"/>
    </row>
    <row r="599" spans="1:35" x14ac:dyDescent="0.25">
      <c r="A599" s="29">
        <v>587</v>
      </c>
      <c r="B599" s="61"/>
      <c r="C599" s="143" t="str">
        <f>VLOOKUP(D599,[8]Hoja1!$A$2:$B$1115,2,0)</f>
        <v>25491</v>
      </c>
      <c r="D599" s="31">
        <v>899999718</v>
      </c>
      <c r="E599" s="31">
        <v>219125491</v>
      </c>
      <c r="F599" s="61" t="s">
        <v>782</v>
      </c>
      <c r="G599" s="33">
        <v>0</v>
      </c>
      <c r="H599" s="33">
        <v>0</v>
      </c>
      <c r="I599" s="3">
        <v>88930234</v>
      </c>
      <c r="J599" s="3">
        <v>88607068</v>
      </c>
      <c r="K599" s="3">
        <v>0</v>
      </c>
      <c r="L599" s="3"/>
      <c r="M599" s="3"/>
      <c r="N599" s="3"/>
      <c r="O599" s="3"/>
      <c r="P599" s="34">
        <f t="shared" si="37"/>
        <v>177537302</v>
      </c>
      <c r="Q599" s="165">
        <v>125661333</v>
      </c>
      <c r="R599" s="3">
        <f>IFERROR(VLOOKUP(D599,[9]ServNOMINA!$F$16:$M$112,8,0),0)</f>
        <v>0</v>
      </c>
      <c r="S599" s="3">
        <f>IFERROR(VLOOKUP(D599,[9]ServOTROS!$F$16:$M$112,8,0),0)</f>
        <v>0</v>
      </c>
      <c r="T599" s="3">
        <f>IFERROR(VLOOKUP(D599,[9]CANCEL!$F$16:$M$48,8,0),0)</f>
        <v>0</v>
      </c>
      <c r="U599" s="3">
        <f>IFERROR(VLOOKUP(B599,[10]Aaf_PENSION!$C$16:$M$112,11,0)+VLOOKUP(B599,[11]Aaf_PENSION!$C$16:$M$112,11,0),0)</f>
        <v>0</v>
      </c>
      <c r="V599" s="3">
        <f>IFERROR(VLOOKUP(B599,[10]Aaf_SALUD!$C$16:$M$112,11,0)+VLOOKUP(B599,[11]Aaf_SALUD!$C$16:$M$112,11,0),0)</f>
        <v>0</v>
      </c>
      <c r="W599" s="3">
        <f>IFERROR(VLOOKUP(D599,[9]CALIDAD!$F$16:$M$1122,8,0),0)</f>
        <v>7410853</v>
      </c>
      <c r="X599" s="3"/>
      <c r="Y599" s="3">
        <f>IFERROR(VLOOKUP(B599,[10]Ap_CESANTIAS!$C$16:$M$112,11,0)+VLOOKUP(B599,[11]Ap_CESANTIAS!$C$16:$M$112,11,0),0)</f>
        <v>0</v>
      </c>
      <c r="Z599" s="3">
        <f>IFERROR(VLOOKUP(B599,[10]Ap_PENSION!$C$16:$M$112,11,0)+VLOOKUP(B599,[11]Ap_PENSION!$C$16:$M$112,11,0),0)</f>
        <v>0</v>
      </c>
      <c r="AA599" s="3">
        <f>IFERROR(VLOOKUP(B599,[10]Ap_SALUD!$C$16:$M$112,11,0)+VLOOKUP(B599,[11]Ap_SALUD!$C$16:$M$112,11,0),0)</f>
        <v>0</v>
      </c>
      <c r="AB599" s="3"/>
      <c r="AC599" s="36">
        <f t="shared" si="36"/>
        <v>7410853</v>
      </c>
      <c r="AD599" s="37">
        <f t="shared" si="39"/>
        <v>44465116</v>
      </c>
      <c r="AE599" s="144" t="e">
        <f>VLOOKUP(D599,[12]REPNCT004ReporteAuxiliarContabl!$V$21:$W$1157,2,0)</f>
        <v>#N/A</v>
      </c>
      <c r="AF599" s="167" t="e">
        <f t="shared" si="38"/>
        <v>#N/A</v>
      </c>
      <c r="AG599" s="144"/>
      <c r="AI599" s="144"/>
    </row>
    <row r="600" spans="1:35" x14ac:dyDescent="0.25">
      <c r="A600" s="38">
        <v>588</v>
      </c>
      <c r="B600" s="61"/>
      <c r="C600" s="143" t="str">
        <f>VLOOKUP(D600,[8]Hoja1!$A$2:$B$1115,2,0)</f>
        <v>25506</v>
      </c>
      <c r="D600" s="31">
        <v>890680088</v>
      </c>
      <c r="E600" s="31">
        <v>210625506</v>
      </c>
      <c r="F600" s="61" t="s">
        <v>417</v>
      </c>
      <c r="G600" s="33">
        <v>0</v>
      </c>
      <c r="H600" s="33">
        <v>0</v>
      </c>
      <c r="I600" s="3">
        <v>75456541</v>
      </c>
      <c r="J600" s="3">
        <v>77675558</v>
      </c>
      <c r="K600" s="3">
        <v>0</v>
      </c>
      <c r="L600" s="3"/>
      <c r="M600" s="3"/>
      <c r="N600" s="3"/>
      <c r="O600" s="3"/>
      <c r="P600" s="34">
        <f t="shared" si="37"/>
        <v>153132099</v>
      </c>
      <c r="Q600" s="165">
        <v>109115783</v>
      </c>
      <c r="R600" s="3">
        <f>IFERROR(VLOOKUP(D600,[9]ServNOMINA!$F$16:$M$112,8,0),0)</f>
        <v>0</v>
      </c>
      <c r="S600" s="3">
        <f>IFERROR(VLOOKUP(D600,[9]ServOTROS!$F$16:$M$112,8,0),0)</f>
        <v>0</v>
      </c>
      <c r="T600" s="3">
        <f>IFERROR(VLOOKUP(D600,[9]CANCEL!$F$16:$M$48,8,0),0)</f>
        <v>0</v>
      </c>
      <c r="U600" s="3">
        <f>IFERROR(VLOOKUP(B600,[10]Aaf_PENSION!$C$16:$M$112,11,0)+VLOOKUP(B600,[11]Aaf_PENSION!$C$16:$M$112,11,0),0)</f>
        <v>0</v>
      </c>
      <c r="V600" s="3">
        <f>IFERROR(VLOOKUP(B600,[10]Aaf_SALUD!$C$16:$M$112,11,0)+VLOOKUP(B600,[11]Aaf_SALUD!$C$16:$M$112,11,0),0)</f>
        <v>0</v>
      </c>
      <c r="W600" s="3">
        <f>IFERROR(VLOOKUP(D600,[9]CALIDAD!$F$16:$M$1122,8,0),0)</f>
        <v>6288045</v>
      </c>
      <c r="X600" s="3"/>
      <c r="Y600" s="3">
        <f>IFERROR(VLOOKUP(B600,[10]Ap_CESANTIAS!$C$16:$M$112,11,0)+VLOOKUP(B600,[11]Ap_CESANTIAS!$C$16:$M$112,11,0),0)</f>
        <v>0</v>
      </c>
      <c r="Z600" s="3">
        <f>IFERROR(VLOOKUP(B600,[10]Ap_PENSION!$C$16:$M$112,11,0)+VLOOKUP(B600,[11]Ap_PENSION!$C$16:$M$112,11,0),0)</f>
        <v>0</v>
      </c>
      <c r="AA600" s="3">
        <f>IFERROR(VLOOKUP(B600,[10]Ap_SALUD!$C$16:$M$112,11,0)+VLOOKUP(B600,[11]Ap_SALUD!$C$16:$M$112,11,0),0)</f>
        <v>0</v>
      </c>
      <c r="AB600" s="3"/>
      <c r="AC600" s="36">
        <f t="shared" si="36"/>
        <v>6288045</v>
      </c>
      <c r="AD600" s="37">
        <f t="shared" si="39"/>
        <v>37728271</v>
      </c>
      <c r="AE600" s="144" t="e">
        <f>VLOOKUP(D600,[12]REPNCT004ReporteAuxiliarContabl!$V$21:$W$1157,2,0)</f>
        <v>#N/A</v>
      </c>
      <c r="AF600" s="167" t="e">
        <f t="shared" si="38"/>
        <v>#N/A</v>
      </c>
      <c r="AG600" s="144"/>
      <c r="AI600" s="144"/>
    </row>
    <row r="601" spans="1:35" x14ac:dyDescent="0.25">
      <c r="A601" s="29">
        <v>589</v>
      </c>
      <c r="B601" s="61"/>
      <c r="C601" s="143" t="str">
        <f>VLOOKUP(D601,[8]Hoja1!$A$2:$B$1115,2,0)</f>
        <v>25513</v>
      </c>
      <c r="D601" s="31">
        <v>899999475</v>
      </c>
      <c r="E601" s="31">
        <v>211325513</v>
      </c>
      <c r="F601" s="61" t="s">
        <v>783</v>
      </c>
      <c r="G601" s="33">
        <v>0</v>
      </c>
      <c r="H601" s="33">
        <v>0</v>
      </c>
      <c r="I601" s="3">
        <v>327032376</v>
      </c>
      <c r="J601" s="3">
        <v>460912903</v>
      </c>
      <c r="K601" s="3">
        <v>0</v>
      </c>
      <c r="L601" s="3"/>
      <c r="M601" s="3"/>
      <c r="N601" s="3"/>
      <c r="O601" s="3"/>
      <c r="P601" s="34">
        <f t="shared" si="37"/>
        <v>787945279</v>
      </c>
      <c r="Q601" s="165">
        <v>597176393</v>
      </c>
      <c r="R601" s="3">
        <f>IFERROR(VLOOKUP(D601,[9]ServNOMINA!$F$16:$M$112,8,0),0)</f>
        <v>0</v>
      </c>
      <c r="S601" s="3">
        <f>IFERROR(VLOOKUP(D601,[9]ServOTROS!$F$16:$M$112,8,0),0)</f>
        <v>0</v>
      </c>
      <c r="T601" s="3">
        <f>IFERROR(VLOOKUP(D601,[9]CANCEL!$F$16:$M$48,8,0),0)</f>
        <v>0</v>
      </c>
      <c r="U601" s="3">
        <f>IFERROR(VLOOKUP(B601,[10]Aaf_PENSION!$C$16:$M$112,11,0)+VLOOKUP(B601,[11]Aaf_PENSION!$C$16:$M$112,11,0),0)</f>
        <v>0</v>
      </c>
      <c r="V601" s="3">
        <f>IFERROR(VLOOKUP(B601,[10]Aaf_SALUD!$C$16:$M$112,11,0)+VLOOKUP(B601,[11]Aaf_SALUD!$C$16:$M$112,11,0),0)</f>
        <v>0</v>
      </c>
      <c r="W601" s="3">
        <f>IFERROR(VLOOKUP(D601,[9]CALIDAD!$F$16:$M$1122,8,0),0)</f>
        <v>27252698</v>
      </c>
      <c r="X601" s="3"/>
      <c r="Y601" s="3">
        <f>IFERROR(VLOOKUP(B601,[10]Ap_CESANTIAS!$C$16:$M$112,11,0)+VLOOKUP(B601,[11]Ap_CESANTIAS!$C$16:$M$112,11,0),0)</f>
        <v>0</v>
      </c>
      <c r="Z601" s="3">
        <f>IFERROR(VLOOKUP(B601,[10]Ap_PENSION!$C$16:$M$112,11,0)+VLOOKUP(B601,[11]Ap_PENSION!$C$16:$M$112,11,0),0)</f>
        <v>0</v>
      </c>
      <c r="AA601" s="3">
        <f>IFERROR(VLOOKUP(B601,[10]Ap_SALUD!$C$16:$M$112,11,0)+VLOOKUP(B601,[11]Ap_SALUD!$C$16:$M$112,11,0),0)</f>
        <v>0</v>
      </c>
      <c r="AB601" s="3"/>
      <c r="AC601" s="36">
        <f t="shared" si="36"/>
        <v>27252698</v>
      </c>
      <c r="AD601" s="37">
        <f t="shared" si="39"/>
        <v>163516188</v>
      </c>
      <c r="AE601" s="144" t="e">
        <f>VLOOKUP(D601,[12]REPNCT004ReporteAuxiliarContabl!$V$21:$W$1157,2,0)</f>
        <v>#N/A</v>
      </c>
      <c r="AF601" s="167" t="e">
        <f t="shared" si="38"/>
        <v>#N/A</v>
      </c>
      <c r="AG601" s="144"/>
      <c r="AI601" s="144"/>
    </row>
    <row r="602" spans="1:35" x14ac:dyDescent="0.25">
      <c r="A602" s="38">
        <v>590</v>
      </c>
      <c r="B602" s="61"/>
      <c r="C602" s="143" t="str">
        <f>VLOOKUP(D602,[8]Hoja1!$A$2:$B$1115,2,0)</f>
        <v>25518</v>
      </c>
      <c r="D602" s="31">
        <v>899999704</v>
      </c>
      <c r="E602" s="31">
        <v>211825518</v>
      </c>
      <c r="F602" s="61" t="s">
        <v>784</v>
      </c>
      <c r="G602" s="33">
        <v>0</v>
      </c>
      <c r="H602" s="33">
        <v>0</v>
      </c>
      <c r="I602" s="3">
        <v>77050023</v>
      </c>
      <c r="J602" s="3">
        <v>71497258</v>
      </c>
      <c r="K602" s="3">
        <v>0</v>
      </c>
      <c r="L602" s="3"/>
      <c r="M602" s="3"/>
      <c r="N602" s="3"/>
      <c r="O602" s="3"/>
      <c r="P602" s="34">
        <f t="shared" si="37"/>
        <v>148547281</v>
      </c>
      <c r="Q602" s="165">
        <v>103601433</v>
      </c>
      <c r="R602" s="3">
        <f>IFERROR(VLOOKUP(D602,[9]ServNOMINA!$F$16:$M$112,8,0),0)</f>
        <v>0</v>
      </c>
      <c r="S602" s="3">
        <f>IFERROR(VLOOKUP(D602,[9]ServOTROS!$F$16:$M$112,8,0),0)</f>
        <v>0</v>
      </c>
      <c r="T602" s="3">
        <f>IFERROR(VLOOKUP(D602,[9]CANCEL!$F$16:$M$48,8,0),0)</f>
        <v>0</v>
      </c>
      <c r="U602" s="3">
        <f>IFERROR(VLOOKUP(B602,[10]Aaf_PENSION!$C$16:$M$112,11,0)+VLOOKUP(B602,[11]Aaf_PENSION!$C$16:$M$112,11,0),0)</f>
        <v>0</v>
      </c>
      <c r="V602" s="3">
        <f>IFERROR(VLOOKUP(B602,[10]Aaf_SALUD!$C$16:$M$112,11,0)+VLOOKUP(B602,[11]Aaf_SALUD!$C$16:$M$112,11,0),0)</f>
        <v>0</v>
      </c>
      <c r="W602" s="3">
        <f>IFERROR(VLOOKUP(D602,[9]CALIDAD!$F$16:$M$1122,8,0),0)</f>
        <v>6420835</v>
      </c>
      <c r="X602" s="3"/>
      <c r="Y602" s="3">
        <f>IFERROR(VLOOKUP(B602,[10]Ap_CESANTIAS!$C$16:$M$112,11,0)+VLOOKUP(B602,[11]Ap_CESANTIAS!$C$16:$M$112,11,0),0)</f>
        <v>0</v>
      </c>
      <c r="Z602" s="3">
        <f>IFERROR(VLOOKUP(B602,[10]Ap_PENSION!$C$16:$M$112,11,0)+VLOOKUP(B602,[11]Ap_PENSION!$C$16:$M$112,11,0),0)</f>
        <v>0</v>
      </c>
      <c r="AA602" s="3">
        <f>IFERROR(VLOOKUP(B602,[10]Ap_SALUD!$C$16:$M$112,11,0)+VLOOKUP(B602,[11]Ap_SALUD!$C$16:$M$112,11,0),0)</f>
        <v>0</v>
      </c>
      <c r="AB602" s="3"/>
      <c r="AC602" s="36">
        <f t="shared" si="36"/>
        <v>6420835</v>
      </c>
      <c r="AD602" s="37">
        <f t="shared" si="39"/>
        <v>38525013</v>
      </c>
      <c r="AE602" s="144" t="e">
        <f>VLOOKUP(D602,[12]REPNCT004ReporteAuxiliarContabl!$V$21:$W$1157,2,0)</f>
        <v>#N/A</v>
      </c>
      <c r="AF602" s="167" t="e">
        <f t="shared" si="38"/>
        <v>#N/A</v>
      </c>
      <c r="AG602" s="144"/>
      <c r="AI602" s="144"/>
    </row>
    <row r="603" spans="1:35" x14ac:dyDescent="0.25">
      <c r="A603" s="29">
        <v>591</v>
      </c>
      <c r="B603" s="61"/>
      <c r="C603" s="143" t="str">
        <f>VLOOKUP(D603,[8]Hoja1!$A$2:$B$1115,2,0)</f>
        <v>25524</v>
      </c>
      <c r="D603" s="31">
        <v>890680173</v>
      </c>
      <c r="E603" s="31">
        <v>212425524</v>
      </c>
      <c r="F603" s="61" t="s">
        <v>785</v>
      </c>
      <c r="G603" s="33">
        <v>0</v>
      </c>
      <c r="H603" s="33">
        <v>0</v>
      </c>
      <c r="I603" s="3">
        <v>82795248</v>
      </c>
      <c r="J603" s="3">
        <v>87214802</v>
      </c>
      <c r="K603" s="3">
        <v>0</v>
      </c>
      <c r="L603" s="3"/>
      <c r="M603" s="3"/>
      <c r="N603" s="3"/>
      <c r="O603" s="3"/>
      <c r="P603" s="34">
        <f t="shared" si="37"/>
        <v>170010050</v>
      </c>
      <c r="Q603" s="165">
        <v>121712822</v>
      </c>
      <c r="R603" s="3">
        <f>IFERROR(VLOOKUP(D603,[9]ServNOMINA!$F$16:$M$112,8,0),0)</f>
        <v>0</v>
      </c>
      <c r="S603" s="3">
        <f>IFERROR(VLOOKUP(D603,[9]ServOTROS!$F$16:$M$112,8,0),0)</f>
        <v>0</v>
      </c>
      <c r="T603" s="3">
        <f>IFERROR(VLOOKUP(D603,[9]CANCEL!$F$16:$M$48,8,0),0)</f>
        <v>0</v>
      </c>
      <c r="U603" s="3">
        <f>IFERROR(VLOOKUP(B603,[10]Aaf_PENSION!$C$16:$M$112,11,0)+VLOOKUP(B603,[11]Aaf_PENSION!$C$16:$M$112,11,0),0)</f>
        <v>0</v>
      </c>
      <c r="V603" s="3">
        <f>IFERROR(VLOOKUP(B603,[10]Aaf_SALUD!$C$16:$M$112,11,0)+VLOOKUP(B603,[11]Aaf_SALUD!$C$16:$M$112,11,0),0)</f>
        <v>0</v>
      </c>
      <c r="W603" s="3">
        <f>IFERROR(VLOOKUP(D603,[9]CALIDAD!$F$16:$M$1122,8,0),0)</f>
        <v>6899604</v>
      </c>
      <c r="X603" s="3"/>
      <c r="Y603" s="3">
        <f>IFERROR(VLOOKUP(B603,[10]Ap_CESANTIAS!$C$16:$M$112,11,0)+VLOOKUP(B603,[11]Ap_CESANTIAS!$C$16:$M$112,11,0),0)</f>
        <v>0</v>
      </c>
      <c r="Z603" s="3">
        <f>IFERROR(VLOOKUP(B603,[10]Ap_PENSION!$C$16:$M$112,11,0)+VLOOKUP(B603,[11]Ap_PENSION!$C$16:$M$112,11,0),0)</f>
        <v>0</v>
      </c>
      <c r="AA603" s="3">
        <f>IFERROR(VLOOKUP(B603,[10]Ap_SALUD!$C$16:$M$112,11,0)+VLOOKUP(B603,[11]Ap_SALUD!$C$16:$M$112,11,0),0)</f>
        <v>0</v>
      </c>
      <c r="AB603" s="3"/>
      <c r="AC603" s="36">
        <f t="shared" si="36"/>
        <v>6899604</v>
      </c>
      <c r="AD603" s="37">
        <f t="shared" si="39"/>
        <v>41397624</v>
      </c>
      <c r="AE603" s="144" t="e">
        <f>VLOOKUP(D603,[12]REPNCT004ReporteAuxiliarContabl!$V$21:$W$1157,2,0)</f>
        <v>#N/A</v>
      </c>
      <c r="AF603" s="167" t="e">
        <f t="shared" si="38"/>
        <v>#N/A</v>
      </c>
      <c r="AG603" s="144"/>
      <c r="AI603" s="144"/>
    </row>
    <row r="604" spans="1:35" x14ac:dyDescent="0.25">
      <c r="A604" s="38">
        <v>592</v>
      </c>
      <c r="B604" s="61"/>
      <c r="C604" s="143" t="str">
        <f>VLOOKUP(D604,[8]Hoja1!$A$2:$B$1115,2,0)</f>
        <v>25530</v>
      </c>
      <c r="D604" s="31">
        <v>800074120</v>
      </c>
      <c r="E604" s="31">
        <v>213025530</v>
      </c>
      <c r="F604" s="61" t="s">
        <v>786</v>
      </c>
      <c r="G604" s="33">
        <v>0</v>
      </c>
      <c r="H604" s="33">
        <v>0</v>
      </c>
      <c r="I604" s="3">
        <v>193025344</v>
      </c>
      <c r="J604" s="3">
        <v>213192946</v>
      </c>
      <c r="K604" s="3">
        <v>0</v>
      </c>
      <c r="L604" s="3"/>
      <c r="M604" s="3"/>
      <c r="N604" s="3"/>
      <c r="O604" s="3"/>
      <c r="P604" s="34">
        <f t="shared" si="37"/>
        <v>406218290</v>
      </c>
      <c r="Q604" s="165">
        <v>293620171</v>
      </c>
      <c r="R604" s="3">
        <f>IFERROR(VLOOKUP(D604,[9]ServNOMINA!$F$16:$M$112,8,0),0)</f>
        <v>0</v>
      </c>
      <c r="S604" s="3">
        <f>IFERROR(VLOOKUP(D604,[9]ServOTROS!$F$16:$M$112,8,0),0)</f>
        <v>0</v>
      </c>
      <c r="T604" s="3">
        <f>IFERROR(VLOOKUP(D604,[9]CANCEL!$F$16:$M$48,8,0),0)</f>
        <v>0</v>
      </c>
      <c r="U604" s="3">
        <f>IFERROR(VLOOKUP(B604,[10]Aaf_PENSION!$C$16:$M$112,11,0)+VLOOKUP(B604,[11]Aaf_PENSION!$C$16:$M$112,11,0),0)</f>
        <v>0</v>
      </c>
      <c r="V604" s="3">
        <f>IFERROR(VLOOKUP(B604,[10]Aaf_SALUD!$C$16:$M$112,11,0)+VLOOKUP(B604,[11]Aaf_SALUD!$C$16:$M$112,11,0),0)</f>
        <v>0</v>
      </c>
      <c r="W604" s="3">
        <f>IFERROR(VLOOKUP(D604,[9]CALIDAD!$F$16:$M$1122,8,0),0)</f>
        <v>16085445</v>
      </c>
      <c r="X604" s="3"/>
      <c r="Y604" s="3">
        <f>IFERROR(VLOOKUP(B604,[10]Ap_CESANTIAS!$C$16:$M$112,11,0)+VLOOKUP(B604,[11]Ap_CESANTIAS!$C$16:$M$112,11,0),0)</f>
        <v>0</v>
      </c>
      <c r="Z604" s="3">
        <f>IFERROR(VLOOKUP(B604,[10]Ap_PENSION!$C$16:$M$112,11,0)+VLOOKUP(B604,[11]Ap_PENSION!$C$16:$M$112,11,0),0)</f>
        <v>0</v>
      </c>
      <c r="AA604" s="3">
        <f>IFERROR(VLOOKUP(B604,[10]Ap_SALUD!$C$16:$M$112,11,0)+VLOOKUP(B604,[11]Ap_SALUD!$C$16:$M$112,11,0),0)</f>
        <v>0</v>
      </c>
      <c r="AB604" s="3"/>
      <c r="AC604" s="36">
        <f t="shared" si="36"/>
        <v>16085445</v>
      </c>
      <c r="AD604" s="37">
        <f t="shared" si="39"/>
        <v>96512674</v>
      </c>
      <c r="AE604" s="144" t="e">
        <f>VLOOKUP(D604,[12]REPNCT004ReporteAuxiliarContabl!$V$21:$W$1157,2,0)</f>
        <v>#N/A</v>
      </c>
      <c r="AF604" s="167" t="e">
        <f t="shared" si="38"/>
        <v>#N/A</v>
      </c>
      <c r="AG604" s="144"/>
      <c r="AI604" s="144"/>
    </row>
    <row r="605" spans="1:35" x14ac:dyDescent="0.25">
      <c r="A605" s="29">
        <v>593</v>
      </c>
      <c r="B605" s="61"/>
      <c r="C605" s="143" t="str">
        <f>VLOOKUP(D605,[8]Hoja1!$A$2:$B$1115,2,0)</f>
        <v>25535</v>
      </c>
      <c r="D605" s="31">
        <v>890680154</v>
      </c>
      <c r="E605" s="31">
        <v>213525535</v>
      </c>
      <c r="F605" s="61" t="s">
        <v>787</v>
      </c>
      <c r="G605" s="33">
        <v>0</v>
      </c>
      <c r="H605" s="33">
        <v>0</v>
      </c>
      <c r="I605" s="3">
        <v>191820052</v>
      </c>
      <c r="J605" s="3">
        <v>225131114</v>
      </c>
      <c r="K605" s="3">
        <v>0</v>
      </c>
      <c r="L605" s="3"/>
      <c r="M605" s="3"/>
      <c r="N605" s="3"/>
      <c r="O605" s="3"/>
      <c r="P605" s="34">
        <f t="shared" si="37"/>
        <v>416951166</v>
      </c>
      <c r="Q605" s="165">
        <v>305056134</v>
      </c>
      <c r="R605" s="3">
        <f>IFERROR(VLOOKUP(D605,[9]ServNOMINA!$F$16:$M$112,8,0),0)</f>
        <v>0</v>
      </c>
      <c r="S605" s="3">
        <f>IFERROR(VLOOKUP(D605,[9]ServOTROS!$F$16:$M$112,8,0),0)</f>
        <v>0</v>
      </c>
      <c r="T605" s="3">
        <f>IFERROR(VLOOKUP(D605,[9]CANCEL!$F$16:$M$48,8,0),0)</f>
        <v>0</v>
      </c>
      <c r="U605" s="3">
        <f>IFERROR(VLOOKUP(B605,[10]Aaf_PENSION!$C$16:$M$112,11,0)+VLOOKUP(B605,[11]Aaf_PENSION!$C$16:$M$112,11,0),0)</f>
        <v>0</v>
      </c>
      <c r="V605" s="3">
        <f>IFERROR(VLOOKUP(B605,[10]Aaf_SALUD!$C$16:$M$112,11,0)+VLOOKUP(B605,[11]Aaf_SALUD!$C$16:$M$112,11,0),0)</f>
        <v>0</v>
      </c>
      <c r="W605" s="3">
        <f>IFERROR(VLOOKUP(D605,[9]CALIDAD!$F$16:$M$1122,8,0),0)</f>
        <v>15985004</v>
      </c>
      <c r="X605" s="3"/>
      <c r="Y605" s="3">
        <f>IFERROR(VLOOKUP(B605,[10]Ap_CESANTIAS!$C$16:$M$112,11,0)+VLOOKUP(B605,[11]Ap_CESANTIAS!$C$16:$M$112,11,0),0)</f>
        <v>0</v>
      </c>
      <c r="Z605" s="3">
        <f>IFERROR(VLOOKUP(B605,[10]Ap_PENSION!$C$16:$M$112,11,0)+VLOOKUP(B605,[11]Ap_PENSION!$C$16:$M$112,11,0),0)</f>
        <v>0</v>
      </c>
      <c r="AA605" s="3">
        <f>IFERROR(VLOOKUP(B605,[10]Ap_SALUD!$C$16:$M$112,11,0)+VLOOKUP(B605,[11]Ap_SALUD!$C$16:$M$112,11,0),0)</f>
        <v>0</v>
      </c>
      <c r="AB605" s="3"/>
      <c r="AC605" s="36">
        <f t="shared" si="36"/>
        <v>15985004</v>
      </c>
      <c r="AD605" s="37">
        <f t="shared" si="39"/>
        <v>95910028</v>
      </c>
      <c r="AE605" s="144" t="e">
        <f>VLOOKUP(D605,[12]REPNCT004ReporteAuxiliarContabl!$V$21:$W$1157,2,0)</f>
        <v>#N/A</v>
      </c>
      <c r="AF605" s="167" t="e">
        <f t="shared" si="38"/>
        <v>#N/A</v>
      </c>
      <c r="AG605" s="144"/>
      <c r="AI605" s="144"/>
    </row>
    <row r="606" spans="1:35" x14ac:dyDescent="0.25">
      <c r="A606" s="38">
        <v>594</v>
      </c>
      <c r="B606" s="61"/>
      <c r="C606" s="143" t="str">
        <f>VLOOKUP(D606,[8]Hoja1!$A$2:$B$1115,2,0)</f>
        <v>25572</v>
      </c>
      <c r="D606" s="31">
        <v>899999413</v>
      </c>
      <c r="E606" s="31">
        <v>217225572</v>
      </c>
      <c r="F606" s="61" t="s">
        <v>788</v>
      </c>
      <c r="G606" s="33">
        <v>0</v>
      </c>
      <c r="H606" s="33">
        <v>0</v>
      </c>
      <c r="I606" s="3">
        <v>244132484</v>
      </c>
      <c r="J606" s="3">
        <v>274018010</v>
      </c>
      <c r="K606" s="3">
        <v>0</v>
      </c>
      <c r="L606" s="3"/>
      <c r="M606" s="3"/>
      <c r="N606" s="3"/>
      <c r="O606" s="3"/>
      <c r="P606" s="34">
        <f t="shared" si="37"/>
        <v>518150494</v>
      </c>
      <c r="Q606" s="165">
        <v>375739880</v>
      </c>
      <c r="R606" s="3">
        <f>IFERROR(VLOOKUP(D606,[9]ServNOMINA!$F$16:$M$112,8,0),0)</f>
        <v>0</v>
      </c>
      <c r="S606" s="3">
        <f>IFERROR(VLOOKUP(D606,[9]ServOTROS!$F$16:$M$112,8,0),0)</f>
        <v>0</v>
      </c>
      <c r="T606" s="3">
        <f>IFERROR(VLOOKUP(D606,[9]CANCEL!$F$16:$M$48,8,0),0)</f>
        <v>0</v>
      </c>
      <c r="U606" s="3">
        <f>IFERROR(VLOOKUP(B606,[10]Aaf_PENSION!$C$16:$M$112,11,0)+VLOOKUP(B606,[11]Aaf_PENSION!$C$16:$M$112,11,0),0)</f>
        <v>0</v>
      </c>
      <c r="V606" s="3">
        <f>IFERROR(VLOOKUP(B606,[10]Aaf_SALUD!$C$16:$M$112,11,0)+VLOOKUP(B606,[11]Aaf_SALUD!$C$16:$M$112,11,0),0)</f>
        <v>0</v>
      </c>
      <c r="W606" s="3">
        <f>IFERROR(VLOOKUP(D606,[9]CALIDAD!$F$16:$M$1122,8,0),0)</f>
        <v>20344374</v>
      </c>
      <c r="X606" s="3"/>
      <c r="Y606" s="3">
        <f>IFERROR(VLOOKUP(B606,[10]Ap_CESANTIAS!$C$16:$M$112,11,0)+VLOOKUP(B606,[11]Ap_CESANTIAS!$C$16:$M$112,11,0),0)</f>
        <v>0</v>
      </c>
      <c r="Z606" s="3">
        <f>IFERROR(VLOOKUP(B606,[10]Ap_PENSION!$C$16:$M$112,11,0)+VLOOKUP(B606,[11]Ap_PENSION!$C$16:$M$112,11,0),0)</f>
        <v>0</v>
      </c>
      <c r="AA606" s="3">
        <f>IFERROR(VLOOKUP(B606,[10]Ap_SALUD!$C$16:$M$112,11,0)+VLOOKUP(B606,[11]Ap_SALUD!$C$16:$M$112,11,0),0)</f>
        <v>0</v>
      </c>
      <c r="AB606" s="3"/>
      <c r="AC606" s="36">
        <f t="shared" si="36"/>
        <v>20344374</v>
      </c>
      <c r="AD606" s="37">
        <f t="shared" si="39"/>
        <v>122066240</v>
      </c>
      <c r="AE606" s="144" t="e">
        <f>VLOOKUP(D606,[12]REPNCT004ReporteAuxiliarContabl!$V$21:$W$1157,2,0)</f>
        <v>#N/A</v>
      </c>
      <c r="AF606" s="167" t="e">
        <f t="shared" si="38"/>
        <v>#N/A</v>
      </c>
      <c r="AG606" s="144"/>
      <c r="AI606" s="144"/>
    </row>
    <row r="607" spans="1:35" x14ac:dyDescent="0.25">
      <c r="A607" s="29">
        <v>595</v>
      </c>
      <c r="B607" s="61"/>
      <c r="C607" s="143" t="str">
        <f>VLOOKUP(D607,[8]Hoja1!$A$2:$B$1115,2,0)</f>
        <v>25580</v>
      </c>
      <c r="D607" s="31">
        <v>800085612</v>
      </c>
      <c r="E607" s="31">
        <v>218025580</v>
      </c>
      <c r="F607" s="61" t="s">
        <v>789</v>
      </c>
      <c r="G607" s="33">
        <v>0</v>
      </c>
      <c r="H607" s="33">
        <v>0</v>
      </c>
      <c r="I607" s="3">
        <v>39246297</v>
      </c>
      <c r="J607" s="3">
        <v>43466117</v>
      </c>
      <c r="K607" s="3">
        <v>0</v>
      </c>
      <c r="L607" s="3"/>
      <c r="M607" s="3"/>
      <c r="N607" s="3"/>
      <c r="O607" s="3"/>
      <c r="P607" s="34">
        <f t="shared" si="37"/>
        <v>82712414</v>
      </c>
      <c r="Q607" s="165">
        <v>59818742</v>
      </c>
      <c r="R607" s="3">
        <f>IFERROR(VLOOKUP(D607,[9]ServNOMINA!$F$16:$M$112,8,0),0)</f>
        <v>0</v>
      </c>
      <c r="S607" s="3">
        <f>IFERROR(VLOOKUP(D607,[9]ServOTROS!$F$16:$M$112,8,0),0)</f>
        <v>0</v>
      </c>
      <c r="T607" s="3">
        <f>IFERROR(VLOOKUP(D607,[9]CANCEL!$F$16:$M$48,8,0),0)</f>
        <v>0</v>
      </c>
      <c r="U607" s="3">
        <f>IFERROR(VLOOKUP(B607,[10]Aaf_PENSION!$C$16:$M$112,11,0)+VLOOKUP(B607,[11]Aaf_PENSION!$C$16:$M$112,11,0),0)</f>
        <v>0</v>
      </c>
      <c r="V607" s="3">
        <f>IFERROR(VLOOKUP(B607,[10]Aaf_SALUD!$C$16:$M$112,11,0)+VLOOKUP(B607,[11]Aaf_SALUD!$C$16:$M$112,11,0),0)</f>
        <v>0</v>
      </c>
      <c r="W607" s="3">
        <f>IFERROR(VLOOKUP(D607,[9]CALIDAD!$F$16:$M$1122,8,0),0)</f>
        <v>3270525</v>
      </c>
      <c r="X607" s="3"/>
      <c r="Y607" s="3">
        <f>IFERROR(VLOOKUP(B607,[10]Ap_CESANTIAS!$C$16:$M$112,11,0)+VLOOKUP(B607,[11]Ap_CESANTIAS!$C$16:$M$112,11,0),0)</f>
        <v>0</v>
      </c>
      <c r="Z607" s="3">
        <f>IFERROR(VLOOKUP(B607,[10]Ap_PENSION!$C$16:$M$112,11,0)+VLOOKUP(B607,[11]Ap_PENSION!$C$16:$M$112,11,0),0)</f>
        <v>0</v>
      </c>
      <c r="AA607" s="3">
        <f>IFERROR(VLOOKUP(B607,[10]Ap_SALUD!$C$16:$M$112,11,0)+VLOOKUP(B607,[11]Ap_SALUD!$C$16:$M$112,11,0),0)</f>
        <v>0</v>
      </c>
      <c r="AB607" s="3"/>
      <c r="AC607" s="36">
        <f t="shared" si="36"/>
        <v>3270525</v>
      </c>
      <c r="AD607" s="37">
        <f t="shared" si="39"/>
        <v>19623147</v>
      </c>
      <c r="AE607" s="144" t="e">
        <f>VLOOKUP(D607,[12]REPNCT004ReporteAuxiliarContabl!$V$21:$W$1157,2,0)</f>
        <v>#N/A</v>
      </c>
      <c r="AF607" s="167" t="e">
        <f t="shared" si="38"/>
        <v>#N/A</v>
      </c>
      <c r="AG607" s="144"/>
      <c r="AI607" s="144"/>
    </row>
    <row r="608" spans="1:35" x14ac:dyDescent="0.25">
      <c r="A608" s="38">
        <v>596</v>
      </c>
      <c r="B608" s="61"/>
      <c r="C608" s="143" t="str">
        <f>VLOOKUP(D608,[8]Hoja1!$A$2:$B$1115,2,0)</f>
        <v>25592</v>
      </c>
      <c r="D608" s="31">
        <v>899999432</v>
      </c>
      <c r="E608" s="31">
        <v>219225592</v>
      </c>
      <c r="F608" s="61" t="s">
        <v>790</v>
      </c>
      <c r="G608" s="33">
        <v>0</v>
      </c>
      <c r="H608" s="33">
        <v>0</v>
      </c>
      <c r="I608" s="3">
        <v>75490883</v>
      </c>
      <c r="J608" s="3">
        <v>100543819</v>
      </c>
      <c r="K608" s="3">
        <v>0</v>
      </c>
      <c r="L608" s="3"/>
      <c r="M608" s="3"/>
      <c r="N608" s="3"/>
      <c r="O608" s="3"/>
      <c r="P608" s="34">
        <f t="shared" si="37"/>
        <v>176034702</v>
      </c>
      <c r="Q608" s="165">
        <v>131998354</v>
      </c>
      <c r="R608" s="3">
        <f>IFERROR(VLOOKUP(D608,[9]ServNOMINA!$F$16:$M$112,8,0),0)</f>
        <v>0</v>
      </c>
      <c r="S608" s="3">
        <f>IFERROR(VLOOKUP(D608,[9]ServOTROS!$F$16:$M$112,8,0),0)</f>
        <v>0</v>
      </c>
      <c r="T608" s="3">
        <f>IFERROR(VLOOKUP(D608,[9]CANCEL!$F$16:$M$48,8,0),0)</f>
        <v>0</v>
      </c>
      <c r="U608" s="3">
        <f>IFERROR(VLOOKUP(B608,[10]Aaf_PENSION!$C$16:$M$112,11,0)+VLOOKUP(B608,[11]Aaf_PENSION!$C$16:$M$112,11,0),0)</f>
        <v>0</v>
      </c>
      <c r="V608" s="3">
        <f>IFERROR(VLOOKUP(B608,[10]Aaf_SALUD!$C$16:$M$112,11,0)+VLOOKUP(B608,[11]Aaf_SALUD!$C$16:$M$112,11,0),0)</f>
        <v>0</v>
      </c>
      <c r="W608" s="3">
        <f>IFERROR(VLOOKUP(D608,[9]CALIDAD!$F$16:$M$1122,8,0),0)</f>
        <v>6290907</v>
      </c>
      <c r="X608" s="3"/>
      <c r="Y608" s="3">
        <f>IFERROR(VLOOKUP(B608,[10]Ap_CESANTIAS!$C$16:$M$112,11,0)+VLOOKUP(B608,[11]Ap_CESANTIAS!$C$16:$M$112,11,0),0)</f>
        <v>0</v>
      </c>
      <c r="Z608" s="3">
        <f>IFERROR(VLOOKUP(B608,[10]Ap_PENSION!$C$16:$M$112,11,0)+VLOOKUP(B608,[11]Ap_PENSION!$C$16:$M$112,11,0),0)</f>
        <v>0</v>
      </c>
      <c r="AA608" s="3">
        <f>IFERROR(VLOOKUP(B608,[10]Ap_SALUD!$C$16:$M$112,11,0)+VLOOKUP(B608,[11]Ap_SALUD!$C$16:$M$112,11,0),0)</f>
        <v>0</v>
      </c>
      <c r="AB608" s="3"/>
      <c r="AC608" s="36">
        <f t="shared" si="36"/>
        <v>6290907</v>
      </c>
      <c r="AD608" s="37">
        <f t="shared" si="39"/>
        <v>37745441</v>
      </c>
      <c r="AE608" s="144" t="e">
        <f>VLOOKUP(D608,[12]REPNCT004ReporteAuxiliarContabl!$V$21:$W$1157,2,0)</f>
        <v>#N/A</v>
      </c>
      <c r="AF608" s="167" t="e">
        <f t="shared" si="38"/>
        <v>#N/A</v>
      </c>
      <c r="AG608" s="144"/>
      <c r="AI608" s="144"/>
    </row>
    <row r="609" spans="1:35" x14ac:dyDescent="0.25">
      <c r="A609" s="29">
        <v>597</v>
      </c>
      <c r="B609" s="61"/>
      <c r="C609" s="143" t="str">
        <f>VLOOKUP(D609,[8]Hoja1!$A$2:$B$1115,2,0)</f>
        <v>25594</v>
      </c>
      <c r="D609" s="31">
        <v>800094716</v>
      </c>
      <c r="E609" s="31">
        <v>219425594</v>
      </c>
      <c r="F609" s="61" t="s">
        <v>791</v>
      </c>
      <c r="G609" s="33">
        <v>0</v>
      </c>
      <c r="H609" s="33">
        <v>0</v>
      </c>
      <c r="I609" s="3">
        <v>97674292</v>
      </c>
      <c r="J609" s="3">
        <v>150711813</v>
      </c>
      <c r="K609" s="3">
        <v>0</v>
      </c>
      <c r="L609" s="3"/>
      <c r="M609" s="3"/>
      <c r="N609" s="3"/>
      <c r="O609" s="3"/>
      <c r="P609" s="34">
        <f t="shared" si="37"/>
        <v>248386105</v>
      </c>
      <c r="Q609" s="165">
        <v>191409433</v>
      </c>
      <c r="R609" s="3">
        <f>IFERROR(VLOOKUP(D609,[9]ServNOMINA!$F$16:$M$112,8,0),0)</f>
        <v>0</v>
      </c>
      <c r="S609" s="3">
        <f>IFERROR(VLOOKUP(D609,[9]ServOTROS!$F$16:$M$112,8,0),0)</f>
        <v>0</v>
      </c>
      <c r="T609" s="3">
        <f>IFERROR(VLOOKUP(D609,[9]CANCEL!$F$16:$M$48,8,0),0)</f>
        <v>0</v>
      </c>
      <c r="U609" s="3">
        <f>IFERROR(VLOOKUP(B609,[10]Aaf_PENSION!$C$16:$M$112,11,0)+VLOOKUP(B609,[11]Aaf_PENSION!$C$16:$M$112,11,0),0)</f>
        <v>0</v>
      </c>
      <c r="V609" s="3">
        <f>IFERROR(VLOOKUP(B609,[10]Aaf_SALUD!$C$16:$M$112,11,0)+VLOOKUP(B609,[11]Aaf_SALUD!$C$16:$M$112,11,0),0)</f>
        <v>0</v>
      </c>
      <c r="W609" s="3">
        <f>IFERROR(VLOOKUP(D609,[9]CALIDAD!$F$16:$M$1122,8,0),0)</f>
        <v>8139524</v>
      </c>
      <c r="X609" s="3"/>
      <c r="Y609" s="3">
        <f>IFERROR(VLOOKUP(B609,[10]Ap_CESANTIAS!$C$16:$M$112,11,0)+VLOOKUP(B609,[11]Ap_CESANTIAS!$C$16:$M$112,11,0),0)</f>
        <v>0</v>
      </c>
      <c r="Z609" s="3">
        <f>IFERROR(VLOOKUP(B609,[10]Ap_PENSION!$C$16:$M$112,11,0)+VLOOKUP(B609,[11]Ap_PENSION!$C$16:$M$112,11,0),0)</f>
        <v>0</v>
      </c>
      <c r="AA609" s="3">
        <f>IFERROR(VLOOKUP(B609,[10]Ap_SALUD!$C$16:$M$112,11,0)+VLOOKUP(B609,[11]Ap_SALUD!$C$16:$M$112,11,0),0)</f>
        <v>0</v>
      </c>
      <c r="AB609" s="3"/>
      <c r="AC609" s="36">
        <f t="shared" si="36"/>
        <v>8139524</v>
      </c>
      <c r="AD609" s="37">
        <f t="shared" si="39"/>
        <v>48837148</v>
      </c>
      <c r="AE609" s="144" t="e">
        <f>VLOOKUP(D609,[12]REPNCT004ReporteAuxiliarContabl!$V$21:$W$1157,2,0)</f>
        <v>#N/A</v>
      </c>
      <c r="AF609" s="167" t="e">
        <f t="shared" si="38"/>
        <v>#N/A</v>
      </c>
      <c r="AG609" s="144"/>
      <c r="AI609" s="144"/>
    </row>
    <row r="610" spans="1:35" x14ac:dyDescent="0.25">
      <c r="A610" s="38">
        <v>598</v>
      </c>
      <c r="B610" s="61"/>
      <c r="C610" s="143" t="str">
        <f>VLOOKUP(D610,[8]Hoja1!$A$2:$B$1115,2,0)</f>
        <v>25596</v>
      </c>
      <c r="D610" s="31">
        <v>899999431</v>
      </c>
      <c r="E610" s="31">
        <v>219625596</v>
      </c>
      <c r="F610" s="61" t="s">
        <v>792</v>
      </c>
      <c r="G610" s="33">
        <v>0</v>
      </c>
      <c r="H610" s="33">
        <v>0</v>
      </c>
      <c r="I610" s="3">
        <v>94561734</v>
      </c>
      <c r="J610" s="3">
        <v>122285303</v>
      </c>
      <c r="K610" s="3">
        <v>0</v>
      </c>
      <c r="L610" s="3"/>
      <c r="M610" s="3"/>
      <c r="N610" s="3"/>
      <c r="O610" s="3"/>
      <c r="P610" s="34">
        <f t="shared" si="37"/>
        <v>216847037</v>
      </c>
      <c r="Q610" s="165">
        <v>161686028</v>
      </c>
      <c r="R610" s="3">
        <f>IFERROR(VLOOKUP(D610,[9]ServNOMINA!$F$16:$M$112,8,0),0)</f>
        <v>0</v>
      </c>
      <c r="S610" s="3">
        <f>IFERROR(VLOOKUP(D610,[9]ServOTROS!$F$16:$M$112,8,0),0)</f>
        <v>0</v>
      </c>
      <c r="T610" s="3">
        <f>IFERROR(VLOOKUP(D610,[9]CANCEL!$F$16:$M$48,8,0),0)</f>
        <v>0</v>
      </c>
      <c r="U610" s="3">
        <f>IFERROR(VLOOKUP(B610,[10]Aaf_PENSION!$C$16:$M$112,11,0)+VLOOKUP(B610,[11]Aaf_PENSION!$C$16:$M$112,11,0),0)</f>
        <v>0</v>
      </c>
      <c r="V610" s="3">
        <f>IFERROR(VLOOKUP(B610,[10]Aaf_SALUD!$C$16:$M$112,11,0)+VLOOKUP(B610,[11]Aaf_SALUD!$C$16:$M$112,11,0),0)</f>
        <v>0</v>
      </c>
      <c r="W610" s="3">
        <f>IFERROR(VLOOKUP(D610,[9]CALIDAD!$F$16:$M$1122,8,0),0)</f>
        <v>7880145</v>
      </c>
      <c r="X610" s="3"/>
      <c r="Y610" s="3">
        <f>IFERROR(VLOOKUP(B610,[10]Ap_CESANTIAS!$C$16:$M$112,11,0)+VLOOKUP(B610,[11]Ap_CESANTIAS!$C$16:$M$112,11,0),0)</f>
        <v>0</v>
      </c>
      <c r="Z610" s="3">
        <f>IFERROR(VLOOKUP(B610,[10]Ap_PENSION!$C$16:$M$112,11,0)+VLOOKUP(B610,[11]Ap_PENSION!$C$16:$M$112,11,0),0)</f>
        <v>0</v>
      </c>
      <c r="AA610" s="3">
        <f>IFERROR(VLOOKUP(B610,[10]Ap_SALUD!$C$16:$M$112,11,0)+VLOOKUP(B610,[11]Ap_SALUD!$C$16:$M$112,11,0),0)</f>
        <v>0</v>
      </c>
      <c r="AB610" s="3"/>
      <c r="AC610" s="36">
        <f t="shared" si="36"/>
        <v>7880145</v>
      </c>
      <c r="AD610" s="37">
        <f t="shared" si="39"/>
        <v>47280864</v>
      </c>
      <c r="AE610" s="144" t="e">
        <f>VLOOKUP(D610,[12]REPNCT004ReporteAuxiliarContabl!$V$21:$W$1157,2,0)</f>
        <v>#N/A</v>
      </c>
      <c r="AF610" s="167" t="e">
        <f t="shared" si="38"/>
        <v>#N/A</v>
      </c>
      <c r="AG610" s="144"/>
      <c r="AI610" s="144"/>
    </row>
    <row r="611" spans="1:35" x14ac:dyDescent="0.25">
      <c r="A611" s="29">
        <v>599</v>
      </c>
      <c r="B611" s="61"/>
      <c r="C611" s="143" t="str">
        <f>VLOOKUP(D611,[8]Hoja1!$A$2:$B$1115,2,0)</f>
        <v>25599</v>
      </c>
      <c r="D611" s="31">
        <v>890680236</v>
      </c>
      <c r="E611" s="31">
        <v>219925599</v>
      </c>
      <c r="F611" s="61" t="s">
        <v>793</v>
      </c>
      <c r="G611" s="33">
        <v>0</v>
      </c>
      <c r="H611" s="33">
        <v>0</v>
      </c>
      <c r="I611" s="3">
        <v>117891468</v>
      </c>
      <c r="J611" s="3">
        <v>125684594</v>
      </c>
      <c r="K611" s="3">
        <v>0</v>
      </c>
      <c r="L611" s="3"/>
      <c r="M611" s="3"/>
      <c r="N611" s="3"/>
      <c r="O611" s="3"/>
      <c r="P611" s="34">
        <f t="shared" si="37"/>
        <v>243576062</v>
      </c>
      <c r="Q611" s="165">
        <v>174806039</v>
      </c>
      <c r="R611" s="3">
        <f>IFERROR(VLOOKUP(D611,[9]ServNOMINA!$F$16:$M$112,8,0),0)</f>
        <v>0</v>
      </c>
      <c r="S611" s="3">
        <f>IFERROR(VLOOKUP(D611,[9]ServOTROS!$F$16:$M$112,8,0),0)</f>
        <v>0</v>
      </c>
      <c r="T611" s="3">
        <f>IFERROR(VLOOKUP(D611,[9]CANCEL!$F$16:$M$48,8,0),0)</f>
        <v>0</v>
      </c>
      <c r="U611" s="3">
        <f>IFERROR(VLOOKUP(B611,[10]Aaf_PENSION!$C$16:$M$112,11,0)+VLOOKUP(B611,[11]Aaf_PENSION!$C$16:$M$112,11,0),0)</f>
        <v>0</v>
      </c>
      <c r="V611" s="3">
        <f>IFERROR(VLOOKUP(B611,[10]Aaf_SALUD!$C$16:$M$112,11,0)+VLOOKUP(B611,[11]Aaf_SALUD!$C$16:$M$112,11,0),0)</f>
        <v>0</v>
      </c>
      <c r="W611" s="3">
        <f>IFERROR(VLOOKUP(D611,[9]CALIDAD!$F$16:$M$1122,8,0),0)</f>
        <v>9824289</v>
      </c>
      <c r="X611" s="3"/>
      <c r="Y611" s="3">
        <f>IFERROR(VLOOKUP(B611,[10]Ap_CESANTIAS!$C$16:$M$112,11,0)+VLOOKUP(B611,[11]Ap_CESANTIAS!$C$16:$M$112,11,0),0)</f>
        <v>0</v>
      </c>
      <c r="Z611" s="3">
        <f>IFERROR(VLOOKUP(B611,[10]Ap_PENSION!$C$16:$M$112,11,0)+VLOOKUP(B611,[11]Ap_PENSION!$C$16:$M$112,11,0),0)</f>
        <v>0</v>
      </c>
      <c r="AA611" s="3">
        <f>IFERROR(VLOOKUP(B611,[10]Ap_SALUD!$C$16:$M$112,11,0)+VLOOKUP(B611,[11]Ap_SALUD!$C$16:$M$112,11,0),0)</f>
        <v>0</v>
      </c>
      <c r="AB611" s="3"/>
      <c r="AC611" s="36">
        <f t="shared" si="36"/>
        <v>9824289</v>
      </c>
      <c r="AD611" s="37">
        <f t="shared" si="39"/>
        <v>58945734</v>
      </c>
      <c r="AE611" s="144" t="e">
        <f>VLOOKUP(D611,[12]REPNCT004ReporteAuxiliarContabl!$V$21:$W$1157,2,0)</f>
        <v>#N/A</v>
      </c>
      <c r="AF611" s="167" t="e">
        <f t="shared" si="38"/>
        <v>#N/A</v>
      </c>
      <c r="AG611" s="144"/>
      <c r="AI611" s="144"/>
    </row>
    <row r="612" spans="1:35" x14ac:dyDescent="0.25">
      <c r="A612" s="38">
        <v>600</v>
      </c>
      <c r="B612" s="61"/>
      <c r="C612" s="143" t="str">
        <f>VLOOKUP(D612,[8]Hoja1!$A$2:$B$1115,2,0)</f>
        <v>25612</v>
      </c>
      <c r="D612" s="31">
        <v>890680059</v>
      </c>
      <c r="E612" s="31">
        <v>211225612</v>
      </c>
      <c r="F612" s="61" t="s">
        <v>794</v>
      </c>
      <c r="G612" s="33">
        <v>0</v>
      </c>
      <c r="H612" s="33">
        <v>0</v>
      </c>
      <c r="I612" s="3">
        <v>128373338</v>
      </c>
      <c r="J612" s="3">
        <v>158702191</v>
      </c>
      <c r="K612" s="3">
        <v>0</v>
      </c>
      <c r="L612" s="3"/>
      <c r="M612" s="3"/>
      <c r="N612" s="3"/>
      <c r="O612" s="3"/>
      <c r="P612" s="34">
        <f t="shared" si="37"/>
        <v>287075529</v>
      </c>
      <c r="Q612" s="165">
        <v>212191081</v>
      </c>
      <c r="R612" s="3">
        <f>IFERROR(VLOOKUP(D612,[9]ServNOMINA!$F$16:$M$112,8,0),0)</f>
        <v>0</v>
      </c>
      <c r="S612" s="3">
        <f>IFERROR(VLOOKUP(D612,[9]ServOTROS!$F$16:$M$112,8,0),0)</f>
        <v>0</v>
      </c>
      <c r="T612" s="3">
        <f>IFERROR(VLOOKUP(D612,[9]CANCEL!$F$16:$M$48,8,0),0)</f>
        <v>0</v>
      </c>
      <c r="U612" s="3">
        <f>IFERROR(VLOOKUP(B612,[10]Aaf_PENSION!$C$16:$M$112,11,0)+VLOOKUP(B612,[11]Aaf_PENSION!$C$16:$M$112,11,0),0)</f>
        <v>0</v>
      </c>
      <c r="V612" s="3">
        <f>IFERROR(VLOOKUP(B612,[10]Aaf_SALUD!$C$16:$M$112,11,0)+VLOOKUP(B612,[11]Aaf_SALUD!$C$16:$M$112,11,0),0)</f>
        <v>0</v>
      </c>
      <c r="W612" s="3">
        <f>IFERROR(VLOOKUP(D612,[9]CALIDAD!$F$16:$M$1122,8,0),0)</f>
        <v>10697778</v>
      </c>
      <c r="X612" s="3"/>
      <c r="Y612" s="3">
        <f>IFERROR(VLOOKUP(B612,[10]Ap_CESANTIAS!$C$16:$M$112,11,0)+VLOOKUP(B612,[11]Ap_CESANTIAS!$C$16:$M$112,11,0),0)</f>
        <v>0</v>
      </c>
      <c r="Z612" s="3">
        <f>IFERROR(VLOOKUP(B612,[10]Ap_PENSION!$C$16:$M$112,11,0)+VLOOKUP(B612,[11]Ap_PENSION!$C$16:$M$112,11,0),0)</f>
        <v>0</v>
      </c>
      <c r="AA612" s="3">
        <f>IFERROR(VLOOKUP(B612,[10]Ap_SALUD!$C$16:$M$112,11,0)+VLOOKUP(B612,[11]Ap_SALUD!$C$16:$M$112,11,0),0)</f>
        <v>0</v>
      </c>
      <c r="AB612" s="3"/>
      <c r="AC612" s="36">
        <f t="shared" si="36"/>
        <v>10697778</v>
      </c>
      <c r="AD612" s="37">
        <f t="shared" si="39"/>
        <v>64186670</v>
      </c>
      <c r="AE612" s="144" t="e">
        <f>VLOOKUP(D612,[12]REPNCT004ReporteAuxiliarContabl!$V$21:$W$1157,2,0)</f>
        <v>#N/A</v>
      </c>
      <c r="AF612" s="167" t="e">
        <f t="shared" si="38"/>
        <v>#N/A</v>
      </c>
      <c r="AG612" s="144"/>
      <c r="AI612" s="144"/>
    </row>
    <row r="613" spans="1:35" x14ac:dyDescent="0.25">
      <c r="A613" s="29">
        <v>601</v>
      </c>
      <c r="B613" s="61"/>
      <c r="C613" s="143" t="str">
        <f>VLOOKUP(D613,[8]Hoja1!$A$2:$B$1115,2,0)</f>
        <v>25645</v>
      </c>
      <c r="D613" s="31">
        <v>860527046</v>
      </c>
      <c r="E613" s="31">
        <v>214525645</v>
      </c>
      <c r="F613" s="61" t="s">
        <v>795</v>
      </c>
      <c r="G613" s="33">
        <v>0</v>
      </c>
      <c r="H613" s="33">
        <v>0</v>
      </c>
      <c r="I613" s="3">
        <v>134942550</v>
      </c>
      <c r="J613" s="3">
        <v>164933513</v>
      </c>
      <c r="K613" s="3">
        <v>0</v>
      </c>
      <c r="L613" s="3"/>
      <c r="M613" s="3"/>
      <c r="N613" s="3"/>
      <c r="O613" s="3"/>
      <c r="P613" s="34">
        <f t="shared" si="37"/>
        <v>299876063</v>
      </c>
      <c r="Q613" s="165">
        <v>221159578</v>
      </c>
      <c r="R613" s="3">
        <f>IFERROR(VLOOKUP(D613,[9]ServNOMINA!$F$16:$M$112,8,0),0)</f>
        <v>0</v>
      </c>
      <c r="S613" s="3">
        <f>IFERROR(VLOOKUP(D613,[9]ServOTROS!$F$16:$M$112,8,0),0)</f>
        <v>0</v>
      </c>
      <c r="T613" s="3">
        <f>IFERROR(VLOOKUP(D613,[9]CANCEL!$F$16:$M$48,8,0),0)</f>
        <v>0</v>
      </c>
      <c r="U613" s="3">
        <f>IFERROR(VLOOKUP(B613,[10]Aaf_PENSION!$C$16:$M$112,11,0)+VLOOKUP(B613,[11]Aaf_PENSION!$C$16:$M$112,11,0),0)</f>
        <v>0</v>
      </c>
      <c r="V613" s="3">
        <f>IFERROR(VLOOKUP(B613,[10]Aaf_SALUD!$C$16:$M$112,11,0)+VLOOKUP(B613,[11]Aaf_SALUD!$C$16:$M$112,11,0),0)</f>
        <v>0</v>
      </c>
      <c r="W613" s="3">
        <f>IFERROR(VLOOKUP(D613,[9]CALIDAD!$F$16:$M$1122,8,0),0)</f>
        <v>11245213</v>
      </c>
      <c r="X613" s="3"/>
      <c r="Y613" s="3">
        <f>IFERROR(VLOOKUP(B613,[10]Ap_CESANTIAS!$C$16:$M$112,11,0)+VLOOKUP(B613,[11]Ap_CESANTIAS!$C$16:$M$112,11,0),0)</f>
        <v>0</v>
      </c>
      <c r="Z613" s="3">
        <f>IFERROR(VLOOKUP(B613,[10]Ap_PENSION!$C$16:$M$112,11,0)+VLOOKUP(B613,[11]Ap_PENSION!$C$16:$M$112,11,0),0)</f>
        <v>0</v>
      </c>
      <c r="AA613" s="3">
        <f>IFERROR(VLOOKUP(B613,[10]Ap_SALUD!$C$16:$M$112,11,0)+VLOOKUP(B613,[11]Ap_SALUD!$C$16:$M$112,11,0),0)</f>
        <v>0</v>
      </c>
      <c r="AB613" s="3"/>
      <c r="AC613" s="36">
        <f t="shared" si="36"/>
        <v>11245213</v>
      </c>
      <c r="AD613" s="37">
        <f t="shared" si="39"/>
        <v>67471272</v>
      </c>
      <c r="AE613" s="144" t="e">
        <f>VLOOKUP(D613,[12]REPNCT004ReporteAuxiliarContabl!$V$21:$W$1157,2,0)</f>
        <v>#N/A</v>
      </c>
      <c r="AF613" s="167" t="e">
        <f t="shared" si="38"/>
        <v>#N/A</v>
      </c>
      <c r="AG613" s="144"/>
      <c r="AI613" s="144"/>
    </row>
    <row r="614" spans="1:35" x14ac:dyDescent="0.25">
      <c r="A614" s="38">
        <v>602</v>
      </c>
      <c r="B614" s="61"/>
      <c r="C614" s="143" t="str">
        <f>VLOOKUP(D614,[8]Hoja1!$A$2:$B$1115,2,0)</f>
        <v>25649</v>
      </c>
      <c r="D614" s="31">
        <v>800093437</v>
      </c>
      <c r="E614" s="31">
        <v>214925649</v>
      </c>
      <c r="F614" s="61" t="s">
        <v>796</v>
      </c>
      <c r="G614" s="33">
        <v>0</v>
      </c>
      <c r="H614" s="33">
        <v>0</v>
      </c>
      <c r="I614" s="3">
        <v>122884736</v>
      </c>
      <c r="J614" s="3">
        <v>171103522</v>
      </c>
      <c r="K614" s="3">
        <v>0</v>
      </c>
      <c r="L614" s="3"/>
      <c r="M614" s="3"/>
      <c r="N614" s="3"/>
      <c r="O614" s="3"/>
      <c r="P614" s="34">
        <f t="shared" si="37"/>
        <v>293988258</v>
      </c>
      <c r="Q614" s="165">
        <v>222305497</v>
      </c>
      <c r="R614" s="3">
        <f>IFERROR(VLOOKUP(D614,[9]ServNOMINA!$F$16:$M$112,8,0),0)</f>
        <v>0</v>
      </c>
      <c r="S614" s="3">
        <f>IFERROR(VLOOKUP(D614,[9]ServOTROS!$F$16:$M$112,8,0),0)</f>
        <v>0</v>
      </c>
      <c r="T614" s="3">
        <f>IFERROR(VLOOKUP(D614,[9]CANCEL!$F$16:$M$48,8,0),0)</f>
        <v>0</v>
      </c>
      <c r="U614" s="3">
        <f>IFERROR(VLOOKUP(B614,[10]Aaf_PENSION!$C$16:$M$112,11,0)+VLOOKUP(B614,[11]Aaf_PENSION!$C$16:$M$112,11,0),0)</f>
        <v>0</v>
      </c>
      <c r="V614" s="3">
        <f>IFERROR(VLOOKUP(B614,[10]Aaf_SALUD!$C$16:$M$112,11,0)+VLOOKUP(B614,[11]Aaf_SALUD!$C$16:$M$112,11,0),0)</f>
        <v>0</v>
      </c>
      <c r="W614" s="3">
        <f>IFERROR(VLOOKUP(D614,[9]CALIDAD!$F$16:$M$1122,8,0),0)</f>
        <v>10240395</v>
      </c>
      <c r="X614" s="3"/>
      <c r="Y614" s="3">
        <f>IFERROR(VLOOKUP(B614,[10]Ap_CESANTIAS!$C$16:$M$112,11,0)+VLOOKUP(B614,[11]Ap_CESANTIAS!$C$16:$M$112,11,0),0)</f>
        <v>0</v>
      </c>
      <c r="Z614" s="3">
        <f>IFERROR(VLOOKUP(B614,[10]Ap_PENSION!$C$16:$M$112,11,0)+VLOOKUP(B614,[11]Ap_PENSION!$C$16:$M$112,11,0),0)</f>
        <v>0</v>
      </c>
      <c r="AA614" s="3">
        <f>IFERROR(VLOOKUP(B614,[10]Ap_SALUD!$C$16:$M$112,11,0)+VLOOKUP(B614,[11]Ap_SALUD!$C$16:$M$112,11,0),0)</f>
        <v>0</v>
      </c>
      <c r="AB614" s="3"/>
      <c r="AC614" s="36">
        <f t="shared" si="36"/>
        <v>10240395</v>
      </c>
      <c r="AD614" s="37">
        <f t="shared" si="39"/>
        <v>61442366</v>
      </c>
      <c r="AE614" s="144" t="e">
        <f>VLOOKUP(D614,[12]REPNCT004ReporteAuxiliarContabl!$V$21:$W$1157,2,0)</f>
        <v>#N/A</v>
      </c>
      <c r="AF614" s="167" t="e">
        <f t="shared" si="38"/>
        <v>#N/A</v>
      </c>
      <c r="AG614" s="144"/>
      <c r="AI614" s="144"/>
    </row>
    <row r="615" spans="1:35" x14ac:dyDescent="0.25">
      <c r="A615" s="29">
        <v>603</v>
      </c>
      <c r="B615" s="61"/>
      <c r="C615" s="143" t="str">
        <f>VLOOKUP(D615,[8]Hoja1!$A$2:$B$1115,2,0)</f>
        <v>25653</v>
      </c>
      <c r="D615" s="31">
        <v>800094751</v>
      </c>
      <c r="E615" s="31">
        <v>215325653</v>
      </c>
      <c r="F615" s="61" t="s">
        <v>797</v>
      </c>
      <c r="G615" s="33">
        <v>0</v>
      </c>
      <c r="H615" s="33">
        <v>0</v>
      </c>
      <c r="I615" s="3">
        <v>54834668</v>
      </c>
      <c r="J615" s="3">
        <v>66949645</v>
      </c>
      <c r="K615" s="3">
        <v>0</v>
      </c>
      <c r="L615" s="3"/>
      <c r="M615" s="3"/>
      <c r="N615" s="3"/>
      <c r="O615" s="3"/>
      <c r="P615" s="34">
        <f t="shared" si="37"/>
        <v>121784313</v>
      </c>
      <c r="Q615" s="165">
        <v>89797425</v>
      </c>
      <c r="R615" s="3">
        <f>IFERROR(VLOOKUP(D615,[9]ServNOMINA!$F$16:$M$112,8,0),0)</f>
        <v>0</v>
      </c>
      <c r="S615" s="3">
        <f>IFERROR(VLOOKUP(D615,[9]ServOTROS!$F$16:$M$112,8,0),0)</f>
        <v>0</v>
      </c>
      <c r="T615" s="3">
        <f>IFERROR(VLOOKUP(D615,[9]CANCEL!$F$16:$M$48,8,0),0)</f>
        <v>0</v>
      </c>
      <c r="U615" s="3">
        <f>IFERROR(VLOOKUP(B615,[10]Aaf_PENSION!$C$16:$M$112,11,0)+VLOOKUP(B615,[11]Aaf_PENSION!$C$16:$M$112,11,0),0)</f>
        <v>0</v>
      </c>
      <c r="V615" s="3">
        <f>IFERROR(VLOOKUP(B615,[10]Aaf_SALUD!$C$16:$M$112,11,0)+VLOOKUP(B615,[11]Aaf_SALUD!$C$16:$M$112,11,0),0)</f>
        <v>0</v>
      </c>
      <c r="W615" s="3">
        <f>IFERROR(VLOOKUP(D615,[9]CALIDAD!$F$16:$M$1122,8,0),0)</f>
        <v>4569556</v>
      </c>
      <c r="X615" s="3"/>
      <c r="Y615" s="3">
        <f>IFERROR(VLOOKUP(B615,[10]Ap_CESANTIAS!$C$16:$M$112,11,0)+VLOOKUP(B615,[11]Ap_CESANTIAS!$C$16:$M$112,11,0),0)</f>
        <v>0</v>
      </c>
      <c r="Z615" s="3">
        <f>IFERROR(VLOOKUP(B615,[10]Ap_PENSION!$C$16:$M$112,11,0)+VLOOKUP(B615,[11]Ap_PENSION!$C$16:$M$112,11,0),0)</f>
        <v>0</v>
      </c>
      <c r="AA615" s="3">
        <f>IFERROR(VLOOKUP(B615,[10]Ap_SALUD!$C$16:$M$112,11,0)+VLOOKUP(B615,[11]Ap_SALUD!$C$16:$M$112,11,0),0)</f>
        <v>0</v>
      </c>
      <c r="AB615" s="3"/>
      <c r="AC615" s="36">
        <f t="shared" si="36"/>
        <v>4569556</v>
      </c>
      <c r="AD615" s="37">
        <f t="shared" si="39"/>
        <v>27417332</v>
      </c>
      <c r="AE615" s="144" t="e">
        <f>VLOOKUP(D615,[12]REPNCT004ReporteAuxiliarContabl!$V$21:$W$1157,2,0)</f>
        <v>#N/A</v>
      </c>
      <c r="AF615" s="167" t="e">
        <f t="shared" si="38"/>
        <v>#N/A</v>
      </c>
      <c r="AG615" s="144"/>
      <c r="AI615" s="144"/>
    </row>
    <row r="616" spans="1:35" x14ac:dyDescent="0.25">
      <c r="A616" s="38">
        <v>604</v>
      </c>
      <c r="B616" s="61"/>
      <c r="C616" s="143" t="str">
        <f>VLOOKUP(D616,[8]Hoja1!$A$2:$B$1115,2,0)</f>
        <v>25658</v>
      </c>
      <c r="D616" s="31">
        <v>899999173</v>
      </c>
      <c r="E616" s="31">
        <v>215825658</v>
      </c>
      <c r="F616" s="61" t="s">
        <v>390</v>
      </c>
      <c r="G616" s="33">
        <v>0</v>
      </c>
      <c r="H616" s="33">
        <v>0</v>
      </c>
      <c r="I616" s="3">
        <v>122746688</v>
      </c>
      <c r="J616" s="3">
        <v>148862038</v>
      </c>
      <c r="K616" s="3">
        <v>0</v>
      </c>
      <c r="L616" s="3"/>
      <c r="M616" s="3"/>
      <c r="N616" s="3"/>
      <c r="O616" s="3"/>
      <c r="P616" s="34">
        <f t="shared" si="37"/>
        <v>271608726</v>
      </c>
      <c r="Q616" s="165">
        <v>200006493</v>
      </c>
      <c r="R616" s="3">
        <f>IFERROR(VLOOKUP(D616,[9]ServNOMINA!$F$16:$M$112,8,0),0)</f>
        <v>0</v>
      </c>
      <c r="S616" s="3">
        <f>IFERROR(VLOOKUP(D616,[9]ServOTROS!$F$16:$M$112,8,0),0)</f>
        <v>0</v>
      </c>
      <c r="T616" s="3">
        <f>IFERROR(VLOOKUP(D616,[9]CANCEL!$F$16:$M$48,8,0),0)</f>
        <v>0</v>
      </c>
      <c r="U616" s="3">
        <f>IFERROR(VLOOKUP(B616,[10]Aaf_PENSION!$C$16:$M$112,11,0)+VLOOKUP(B616,[11]Aaf_PENSION!$C$16:$M$112,11,0),0)</f>
        <v>0</v>
      </c>
      <c r="V616" s="3">
        <f>IFERROR(VLOOKUP(B616,[10]Aaf_SALUD!$C$16:$M$112,11,0)+VLOOKUP(B616,[11]Aaf_SALUD!$C$16:$M$112,11,0),0)</f>
        <v>0</v>
      </c>
      <c r="W616" s="3">
        <f>IFERROR(VLOOKUP(D616,[9]CALIDAD!$F$16:$M$1122,8,0),0)</f>
        <v>10228891</v>
      </c>
      <c r="X616" s="3"/>
      <c r="Y616" s="3">
        <f>IFERROR(VLOOKUP(B616,[10]Ap_CESANTIAS!$C$16:$M$112,11,0)+VLOOKUP(B616,[11]Ap_CESANTIAS!$C$16:$M$112,11,0),0)</f>
        <v>0</v>
      </c>
      <c r="Z616" s="3">
        <f>IFERROR(VLOOKUP(B616,[10]Ap_PENSION!$C$16:$M$112,11,0)+VLOOKUP(B616,[11]Ap_PENSION!$C$16:$M$112,11,0),0)</f>
        <v>0</v>
      </c>
      <c r="AA616" s="3">
        <f>IFERROR(VLOOKUP(B616,[10]Ap_SALUD!$C$16:$M$112,11,0)+VLOOKUP(B616,[11]Ap_SALUD!$C$16:$M$112,11,0),0)</f>
        <v>0</v>
      </c>
      <c r="AB616" s="3"/>
      <c r="AC616" s="36">
        <f t="shared" si="36"/>
        <v>10228891</v>
      </c>
      <c r="AD616" s="37">
        <f t="shared" si="39"/>
        <v>61373342</v>
      </c>
      <c r="AE616" s="144" t="e">
        <f>VLOOKUP(D616,[12]REPNCT004ReporteAuxiliarContabl!$V$21:$W$1157,2,0)</f>
        <v>#N/A</v>
      </c>
      <c r="AF616" s="167" t="e">
        <f t="shared" si="38"/>
        <v>#N/A</v>
      </c>
      <c r="AG616" s="144"/>
      <c r="AI616" s="144"/>
    </row>
    <row r="617" spans="1:35" x14ac:dyDescent="0.25">
      <c r="A617" s="29">
        <v>605</v>
      </c>
      <c r="B617" s="61"/>
      <c r="C617" s="143" t="str">
        <f>VLOOKUP(D617,[8]Hoja1!$A$2:$B$1115,2,0)</f>
        <v>25662</v>
      </c>
      <c r="D617" s="31">
        <v>899999422</v>
      </c>
      <c r="E617" s="31">
        <v>216225662</v>
      </c>
      <c r="F617" s="61" t="s">
        <v>798</v>
      </c>
      <c r="G617" s="33">
        <v>0</v>
      </c>
      <c r="H617" s="33">
        <v>0</v>
      </c>
      <c r="I617" s="3">
        <v>139570558</v>
      </c>
      <c r="J617" s="3">
        <v>158933949</v>
      </c>
      <c r="K617" s="3">
        <v>0</v>
      </c>
      <c r="L617" s="3"/>
      <c r="M617" s="3"/>
      <c r="N617" s="3"/>
      <c r="O617" s="3"/>
      <c r="P617" s="34">
        <f t="shared" si="37"/>
        <v>298504507</v>
      </c>
      <c r="Q617" s="165">
        <v>217088349</v>
      </c>
      <c r="R617" s="3">
        <f>IFERROR(VLOOKUP(D617,[9]ServNOMINA!$F$16:$M$112,8,0),0)</f>
        <v>0</v>
      </c>
      <c r="S617" s="3">
        <f>IFERROR(VLOOKUP(D617,[9]ServOTROS!$F$16:$M$112,8,0),0)</f>
        <v>0</v>
      </c>
      <c r="T617" s="3">
        <f>IFERROR(VLOOKUP(D617,[9]CANCEL!$F$16:$M$48,8,0),0)</f>
        <v>0</v>
      </c>
      <c r="U617" s="3">
        <f>IFERROR(VLOOKUP(B617,[10]Aaf_PENSION!$C$16:$M$112,11,0)+VLOOKUP(B617,[11]Aaf_PENSION!$C$16:$M$112,11,0),0)</f>
        <v>0</v>
      </c>
      <c r="V617" s="3">
        <f>IFERROR(VLOOKUP(B617,[10]Aaf_SALUD!$C$16:$M$112,11,0)+VLOOKUP(B617,[11]Aaf_SALUD!$C$16:$M$112,11,0),0)</f>
        <v>0</v>
      </c>
      <c r="W617" s="3">
        <f>IFERROR(VLOOKUP(D617,[9]CALIDAD!$F$16:$M$1122,8,0),0)</f>
        <v>11630880</v>
      </c>
      <c r="X617" s="3"/>
      <c r="Y617" s="3">
        <f>IFERROR(VLOOKUP(B617,[10]Ap_CESANTIAS!$C$16:$M$112,11,0)+VLOOKUP(B617,[11]Ap_CESANTIAS!$C$16:$M$112,11,0),0)</f>
        <v>0</v>
      </c>
      <c r="Z617" s="3">
        <f>IFERROR(VLOOKUP(B617,[10]Ap_PENSION!$C$16:$M$112,11,0)+VLOOKUP(B617,[11]Ap_PENSION!$C$16:$M$112,11,0),0)</f>
        <v>0</v>
      </c>
      <c r="AA617" s="3">
        <f>IFERROR(VLOOKUP(B617,[10]Ap_SALUD!$C$16:$M$112,11,0)+VLOOKUP(B617,[11]Ap_SALUD!$C$16:$M$112,11,0),0)</f>
        <v>0</v>
      </c>
      <c r="AB617" s="3"/>
      <c r="AC617" s="36">
        <f t="shared" si="36"/>
        <v>11630880</v>
      </c>
      <c r="AD617" s="37">
        <f t="shared" si="39"/>
        <v>69785278</v>
      </c>
      <c r="AE617" s="144" t="e">
        <f>VLOOKUP(D617,[12]REPNCT004ReporteAuxiliarContabl!$V$21:$W$1157,2,0)</f>
        <v>#N/A</v>
      </c>
      <c r="AF617" s="167" t="e">
        <f t="shared" si="38"/>
        <v>#N/A</v>
      </c>
      <c r="AG617" s="144"/>
      <c r="AI617" s="144"/>
    </row>
    <row r="618" spans="1:35" x14ac:dyDescent="0.25">
      <c r="A618" s="38">
        <v>606</v>
      </c>
      <c r="B618" s="61"/>
      <c r="C618" s="143" t="str">
        <f>VLOOKUP(D618,[8]Hoja1!$A$2:$B$1115,2,0)</f>
        <v>25718</v>
      </c>
      <c r="D618" s="31">
        <v>800094752</v>
      </c>
      <c r="E618" s="31">
        <v>211825718</v>
      </c>
      <c r="F618" s="61" t="s">
        <v>799</v>
      </c>
      <c r="G618" s="33">
        <v>0</v>
      </c>
      <c r="H618" s="33">
        <v>0</v>
      </c>
      <c r="I618" s="3">
        <v>182772512</v>
      </c>
      <c r="J618" s="3">
        <v>222224818</v>
      </c>
      <c r="K618" s="3">
        <v>0</v>
      </c>
      <c r="L618" s="3"/>
      <c r="M618" s="3"/>
      <c r="N618" s="3"/>
      <c r="O618" s="3"/>
      <c r="P618" s="34">
        <f t="shared" si="37"/>
        <v>404997330</v>
      </c>
      <c r="Q618" s="165">
        <v>298380033</v>
      </c>
      <c r="R618" s="3">
        <f>IFERROR(VLOOKUP(D618,[9]ServNOMINA!$F$16:$M$112,8,0),0)</f>
        <v>0</v>
      </c>
      <c r="S618" s="3">
        <f>IFERROR(VLOOKUP(D618,[9]ServOTROS!$F$16:$M$112,8,0),0)</f>
        <v>0</v>
      </c>
      <c r="T618" s="3">
        <f>IFERROR(VLOOKUP(D618,[9]CANCEL!$F$16:$M$48,8,0),0)</f>
        <v>0</v>
      </c>
      <c r="U618" s="3">
        <f>IFERROR(VLOOKUP(B618,[10]Aaf_PENSION!$C$16:$M$112,11,0)+VLOOKUP(B618,[11]Aaf_PENSION!$C$16:$M$112,11,0),0)</f>
        <v>0</v>
      </c>
      <c r="V618" s="3">
        <f>IFERROR(VLOOKUP(B618,[10]Aaf_SALUD!$C$16:$M$112,11,0)+VLOOKUP(B618,[11]Aaf_SALUD!$C$16:$M$112,11,0),0)</f>
        <v>0</v>
      </c>
      <c r="W618" s="3">
        <f>IFERROR(VLOOKUP(D618,[9]CALIDAD!$F$16:$M$1122,8,0),0)</f>
        <v>15231043</v>
      </c>
      <c r="X618" s="3"/>
      <c r="Y618" s="3">
        <f>IFERROR(VLOOKUP(B618,[10]Ap_CESANTIAS!$C$16:$M$112,11,0)+VLOOKUP(B618,[11]Ap_CESANTIAS!$C$16:$M$112,11,0),0)</f>
        <v>0</v>
      </c>
      <c r="Z618" s="3">
        <f>IFERROR(VLOOKUP(B618,[10]Ap_PENSION!$C$16:$M$112,11,0)+VLOOKUP(B618,[11]Ap_PENSION!$C$16:$M$112,11,0),0)</f>
        <v>0</v>
      </c>
      <c r="AA618" s="3">
        <f>IFERROR(VLOOKUP(B618,[10]Ap_SALUD!$C$16:$M$112,11,0)+VLOOKUP(B618,[11]Ap_SALUD!$C$16:$M$112,11,0),0)</f>
        <v>0</v>
      </c>
      <c r="AB618" s="3"/>
      <c r="AC618" s="36">
        <f t="shared" si="36"/>
        <v>15231043</v>
      </c>
      <c r="AD618" s="37">
        <f t="shared" si="39"/>
        <v>91386254</v>
      </c>
      <c r="AE618" s="144" t="e">
        <f>VLOOKUP(D618,[12]REPNCT004ReporteAuxiliarContabl!$V$21:$W$1157,2,0)</f>
        <v>#N/A</v>
      </c>
      <c r="AF618" s="167" t="e">
        <f t="shared" si="38"/>
        <v>#N/A</v>
      </c>
      <c r="AG618" s="144"/>
      <c r="AI618" s="144"/>
    </row>
    <row r="619" spans="1:35" x14ac:dyDescent="0.25">
      <c r="A619" s="29">
        <v>607</v>
      </c>
      <c r="B619" s="61"/>
      <c r="C619" s="143" t="str">
        <f>VLOOKUP(D619,[8]Hoja1!$A$2:$B$1115,2,0)</f>
        <v>25736</v>
      </c>
      <c r="D619" s="31">
        <v>899999415</v>
      </c>
      <c r="E619" s="31">
        <v>213625736</v>
      </c>
      <c r="F619" s="61" t="s">
        <v>800</v>
      </c>
      <c r="G619" s="33">
        <v>0</v>
      </c>
      <c r="H619" s="33">
        <v>0</v>
      </c>
      <c r="I619" s="3">
        <v>192696876</v>
      </c>
      <c r="J619" s="3">
        <v>226139138</v>
      </c>
      <c r="K619" s="3">
        <v>0</v>
      </c>
      <c r="L619" s="3"/>
      <c r="M619" s="3"/>
      <c r="N619" s="3"/>
      <c r="O619" s="3"/>
      <c r="P619" s="34">
        <f t="shared" si="37"/>
        <v>418836014</v>
      </c>
      <c r="Q619" s="165">
        <v>306429503</v>
      </c>
      <c r="R619" s="3">
        <f>IFERROR(VLOOKUP(D619,[9]ServNOMINA!$F$16:$M$112,8,0),0)</f>
        <v>0</v>
      </c>
      <c r="S619" s="3">
        <f>IFERROR(VLOOKUP(D619,[9]ServOTROS!$F$16:$M$112,8,0),0)</f>
        <v>0</v>
      </c>
      <c r="T619" s="3">
        <f>IFERROR(VLOOKUP(D619,[9]CANCEL!$F$16:$M$48,8,0),0)</f>
        <v>0</v>
      </c>
      <c r="U619" s="3">
        <f>IFERROR(VLOOKUP(B619,[10]Aaf_PENSION!$C$16:$M$112,11,0)+VLOOKUP(B619,[11]Aaf_PENSION!$C$16:$M$112,11,0),0)</f>
        <v>0</v>
      </c>
      <c r="V619" s="3">
        <f>IFERROR(VLOOKUP(B619,[10]Aaf_SALUD!$C$16:$M$112,11,0)+VLOOKUP(B619,[11]Aaf_SALUD!$C$16:$M$112,11,0),0)</f>
        <v>0</v>
      </c>
      <c r="W619" s="3">
        <f>IFERROR(VLOOKUP(D619,[9]CALIDAD!$F$16:$M$1122,8,0),0)</f>
        <v>16058073</v>
      </c>
      <c r="X619" s="3"/>
      <c r="Y619" s="3">
        <f>IFERROR(VLOOKUP(B619,[10]Ap_CESANTIAS!$C$16:$M$112,11,0)+VLOOKUP(B619,[11]Ap_CESANTIAS!$C$16:$M$112,11,0),0)</f>
        <v>0</v>
      </c>
      <c r="Z619" s="3">
        <f>IFERROR(VLOOKUP(B619,[10]Ap_PENSION!$C$16:$M$112,11,0)+VLOOKUP(B619,[11]Ap_PENSION!$C$16:$M$112,11,0),0)</f>
        <v>0</v>
      </c>
      <c r="AA619" s="3">
        <f>IFERROR(VLOOKUP(B619,[10]Ap_SALUD!$C$16:$M$112,11,0)+VLOOKUP(B619,[11]Ap_SALUD!$C$16:$M$112,11,0),0)</f>
        <v>0</v>
      </c>
      <c r="AB619" s="3"/>
      <c r="AC619" s="36">
        <f t="shared" si="36"/>
        <v>16058073</v>
      </c>
      <c r="AD619" s="37">
        <f t="shared" si="39"/>
        <v>96348438</v>
      </c>
      <c r="AE619" s="144" t="e">
        <f>VLOOKUP(D619,[12]REPNCT004ReporteAuxiliarContabl!$V$21:$W$1157,2,0)</f>
        <v>#N/A</v>
      </c>
      <c r="AF619" s="167" t="e">
        <f t="shared" si="38"/>
        <v>#N/A</v>
      </c>
      <c r="AG619" s="144"/>
      <c r="AI619" s="144"/>
    </row>
    <row r="620" spans="1:35" x14ac:dyDescent="0.25">
      <c r="A620" s="38">
        <v>608</v>
      </c>
      <c r="B620" s="61"/>
      <c r="C620" s="143" t="str">
        <f>VLOOKUP(D620,[8]Hoja1!$A$2:$B$1115,2,0)</f>
        <v>25740</v>
      </c>
      <c r="D620" s="31">
        <v>899999372</v>
      </c>
      <c r="E620" s="31">
        <v>214025740</v>
      </c>
      <c r="F620" s="61" t="s">
        <v>801</v>
      </c>
      <c r="G620" s="33">
        <v>0</v>
      </c>
      <c r="H620" s="33">
        <v>0</v>
      </c>
      <c r="I620" s="3">
        <v>378045792</v>
      </c>
      <c r="J620" s="3">
        <v>449283221</v>
      </c>
      <c r="K620" s="3">
        <v>0</v>
      </c>
      <c r="L620" s="3"/>
      <c r="M620" s="3"/>
      <c r="N620" s="3"/>
      <c r="O620" s="3"/>
      <c r="P620" s="34">
        <f t="shared" si="37"/>
        <v>827329013</v>
      </c>
      <c r="Q620" s="165">
        <v>606802301</v>
      </c>
      <c r="R620" s="3">
        <f>IFERROR(VLOOKUP(D620,[9]ServNOMINA!$F$16:$M$112,8,0),0)</f>
        <v>0</v>
      </c>
      <c r="S620" s="3">
        <f>IFERROR(VLOOKUP(D620,[9]ServOTROS!$F$16:$M$112,8,0),0)</f>
        <v>0</v>
      </c>
      <c r="T620" s="3">
        <f>IFERROR(VLOOKUP(D620,[9]CANCEL!$F$16:$M$48,8,0),0)</f>
        <v>0</v>
      </c>
      <c r="U620" s="3">
        <f>IFERROR(VLOOKUP(B620,[10]Aaf_PENSION!$C$16:$M$112,11,0)+VLOOKUP(B620,[11]Aaf_PENSION!$C$16:$M$112,11,0),0)</f>
        <v>0</v>
      </c>
      <c r="V620" s="3">
        <f>IFERROR(VLOOKUP(B620,[10]Aaf_SALUD!$C$16:$M$112,11,0)+VLOOKUP(B620,[11]Aaf_SALUD!$C$16:$M$112,11,0),0)</f>
        <v>0</v>
      </c>
      <c r="W620" s="3">
        <f>IFERROR(VLOOKUP(D620,[9]CALIDAD!$F$16:$M$1122,8,0),0)</f>
        <v>31503816</v>
      </c>
      <c r="X620" s="3"/>
      <c r="Y620" s="3">
        <f>IFERROR(VLOOKUP(B620,[10]Ap_CESANTIAS!$C$16:$M$112,11,0)+VLOOKUP(B620,[11]Ap_CESANTIAS!$C$16:$M$112,11,0),0)</f>
        <v>0</v>
      </c>
      <c r="Z620" s="3">
        <f>IFERROR(VLOOKUP(B620,[10]Ap_PENSION!$C$16:$M$112,11,0)+VLOOKUP(B620,[11]Ap_PENSION!$C$16:$M$112,11,0),0)</f>
        <v>0</v>
      </c>
      <c r="AA620" s="3">
        <f>IFERROR(VLOOKUP(B620,[10]Ap_SALUD!$C$16:$M$112,11,0)+VLOOKUP(B620,[11]Ap_SALUD!$C$16:$M$112,11,0),0)</f>
        <v>0</v>
      </c>
      <c r="AB620" s="3"/>
      <c r="AC620" s="36">
        <f t="shared" si="36"/>
        <v>31503816</v>
      </c>
      <c r="AD620" s="37">
        <f t="shared" si="39"/>
        <v>189022896</v>
      </c>
      <c r="AE620" s="144" t="e">
        <f>VLOOKUP(D620,[12]REPNCT004ReporteAuxiliarContabl!$V$21:$W$1157,2,0)</f>
        <v>#N/A</v>
      </c>
      <c r="AF620" s="167" t="e">
        <f t="shared" si="38"/>
        <v>#N/A</v>
      </c>
      <c r="AG620" s="144"/>
      <c r="AI620" s="144"/>
    </row>
    <row r="621" spans="1:35" x14ac:dyDescent="0.25">
      <c r="A621" s="29">
        <v>609</v>
      </c>
      <c r="B621" s="61"/>
      <c r="C621" s="143" t="str">
        <f>VLOOKUP(D621,[8]Hoja1!$A$2:$B$1115,2,0)</f>
        <v>25743</v>
      </c>
      <c r="D621" s="31">
        <v>890680437</v>
      </c>
      <c r="E621" s="31">
        <v>214325743</v>
      </c>
      <c r="F621" s="61" t="s">
        <v>802</v>
      </c>
      <c r="G621" s="33">
        <v>0</v>
      </c>
      <c r="H621" s="33">
        <v>0</v>
      </c>
      <c r="I621" s="3">
        <v>259940624</v>
      </c>
      <c r="J621" s="3">
        <v>358542411</v>
      </c>
      <c r="K621" s="3">
        <v>0</v>
      </c>
      <c r="L621" s="3"/>
      <c r="M621" s="3"/>
      <c r="N621" s="3"/>
      <c r="O621" s="3"/>
      <c r="P621" s="34">
        <f t="shared" si="37"/>
        <v>618483035</v>
      </c>
      <c r="Q621" s="165">
        <v>466851006</v>
      </c>
      <c r="R621" s="3">
        <f>IFERROR(VLOOKUP(D621,[9]ServNOMINA!$F$16:$M$112,8,0),0)</f>
        <v>0</v>
      </c>
      <c r="S621" s="3">
        <f>IFERROR(VLOOKUP(D621,[9]ServOTROS!$F$16:$M$112,8,0),0)</f>
        <v>0</v>
      </c>
      <c r="T621" s="3">
        <f>IFERROR(VLOOKUP(D621,[9]CANCEL!$F$16:$M$48,8,0),0)</f>
        <v>0</v>
      </c>
      <c r="U621" s="3">
        <f>IFERROR(VLOOKUP(B621,[10]Aaf_PENSION!$C$16:$M$112,11,0)+VLOOKUP(B621,[11]Aaf_PENSION!$C$16:$M$112,11,0),0)</f>
        <v>0</v>
      </c>
      <c r="V621" s="3">
        <f>IFERROR(VLOOKUP(B621,[10]Aaf_SALUD!$C$16:$M$112,11,0)+VLOOKUP(B621,[11]Aaf_SALUD!$C$16:$M$112,11,0),0)</f>
        <v>0</v>
      </c>
      <c r="W621" s="3">
        <f>IFERROR(VLOOKUP(D621,[9]CALIDAD!$F$16:$M$1122,8,0),0)</f>
        <v>21661719</v>
      </c>
      <c r="X621" s="3"/>
      <c r="Y621" s="3">
        <f>IFERROR(VLOOKUP(B621,[10]Ap_CESANTIAS!$C$16:$M$112,11,0)+VLOOKUP(B621,[11]Ap_CESANTIAS!$C$16:$M$112,11,0),0)</f>
        <v>0</v>
      </c>
      <c r="Z621" s="3">
        <f>IFERROR(VLOOKUP(B621,[10]Ap_PENSION!$C$16:$M$112,11,0)+VLOOKUP(B621,[11]Ap_PENSION!$C$16:$M$112,11,0),0)</f>
        <v>0</v>
      </c>
      <c r="AA621" s="3">
        <f>IFERROR(VLOOKUP(B621,[10]Ap_SALUD!$C$16:$M$112,11,0)+VLOOKUP(B621,[11]Ap_SALUD!$C$16:$M$112,11,0),0)</f>
        <v>0</v>
      </c>
      <c r="AB621" s="3"/>
      <c r="AC621" s="36">
        <f t="shared" si="36"/>
        <v>21661719</v>
      </c>
      <c r="AD621" s="37">
        <f t="shared" si="39"/>
        <v>129970310</v>
      </c>
      <c r="AE621" s="144" t="e">
        <f>VLOOKUP(D621,[12]REPNCT004ReporteAuxiliarContabl!$V$21:$W$1157,2,0)</f>
        <v>#N/A</v>
      </c>
      <c r="AF621" s="167" t="e">
        <f t="shared" si="38"/>
        <v>#N/A</v>
      </c>
      <c r="AG621" s="144"/>
      <c r="AI621" s="144"/>
    </row>
    <row r="622" spans="1:35" x14ac:dyDescent="0.25">
      <c r="A622" s="38">
        <v>610</v>
      </c>
      <c r="B622" s="61"/>
      <c r="C622" s="143" t="str">
        <f>VLOOKUP(D622,[8]Hoja1!$A$2:$B$1115,2,0)</f>
        <v>25745</v>
      </c>
      <c r="D622" s="31">
        <v>899999384</v>
      </c>
      <c r="E622" s="31">
        <v>214525745</v>
      </c>
      <c r="F622" s="61" t="s">
        <v>803</v>
      </c>
      <c r="G622" s="33">
        <v>0</v>
      </c>
      <c r="H622" s="33">
        <v>0</v>
      </c>
      <c r="I622" s="3">
        <v>161491682</v>
      </c>
      <c r="J622" s="3">
        <v>220311744</v>
      </c>
      <c r="K622" s="3">
        <v>0</v>
      </c>
      <c r="L622" s="3"/>
      <c r="M622" s="3"/>
      <c r="N622" s="3"/>
      <c r="O622" s="3"/>
      <c r="P622" s="34">
        <f t="shared" si="37"/>
        <v>381803426</v>
      </c>
      <c r="Q622" s="165">
        <v>287599944</v>
      </c>
      <c r="R622" s="3">
        <f>IFERROR(VLOOKUP(D622,[9]ServNOMINA!$F$16:$M$112,8,0),0)</f>
        <v>0</v>
      </c>
      <c r="S622" s="3">
        <f>IFERROR(VLOOKUP(D622,[9]ServOTROS!$F$16:$M$112,8,0),0)</f>
        <v>0</v>
      </c>
      <c r="T622" s="3">
        <f>IFERROR(VLOOKUP(D622,[9]CANCEL!$F$16:$M$48,8,0),0)</f>
        <v>0</v>
      </c>
      <c r="U622" s="3">
        <f>IFERROR(VLOOKUP(B622,[10]Aaf_PENSION!$C$16:$M$112,11,0)+VLOOKUP(B622,[11]Aaf_PENSION!$C$16:$M$112,11,0),0)</f>
        <v>0</v>
      </c>
      <c r="V622" s="3">
        <f>IFERROR(VLOOKUP(B622,[10]Aaf_SALUD!$C$16:$M$112,11,0)+VLOOKUP(B622,[11]Aaf_SALUD!$C$16:$M$112,11,0),0)</f>
        <v>0</v>
      </c>
      <c r="W622" s="3">
        <f>IFERROR(VLOOKUP(D622,[9]CALIDAD!$F$16:$M$1122,8,0),0)</f>
        <v>13457640</v>
      </c>
      <c r="X622" s="3"/>
      <c r="Y622" s="3">
        <f>IFERROR(VLOOKUP(B622,[10]Ap_CESANTIAS!$C$16:$M$112,11,0)+VLOOKUP(B622,[11]Ap_CESANTIAS!$C$16:$M$112,11,0),0)</f>
        <v>0</v>
      </c>
      <c r="Z622" s="3">
        <f>IFERROR(VLOOKUP(B622,[10]Ap_PENSION!$C$16:$M$112,11,0)+VLOOKUP(B622,[11]Ap_PENSION!$C$16:$M$112,11,0),0)</f>
        <v>0</v>
      </c>
      <c r="AA622" s="3">
        <f>IFERROR(VLOOKUP(B622,[10]Ap_SALUD!$C$16:$M$112,11,0)+VLOOKUP(B622,[11]Ap_SALUD!$C$16:$M$112,11,0),0)</f>
        <v>0</v>
      </c>
      <c r="AB622" s="3"/>
      <c r="AC622" s="36">
        <f t="shared" si="36"/>
        <v>13457640</v>
      </c>
      <c r="AD622" s="37">
        <f t="shared" si="39"/>
        <v>80745842</v>
      </c>
      <c r="AE622" s="144" t="e">
        <f>VLOOKUP(D622,[12]REPNCT004ReporteAuxiliarContabl!$V$21:$W$1157,2,0)</f>
        <v>#N/A</v>
      </c>
      <c r="AF622" s="167" t="e">
        <f t="shared" si="38"/>
        <v>#N/A</v>
      </c>
      <c r="AG622" s="144"/>
      <c r="AI622" s="144"/>
    </row>
    <row r="623" spans="1:35" x14ac:dyDescent="0.25">
      <c r="A623" s="29">
        <v>611</v>
      </c>
      <c r="B623" s="61"/>
      <c r="C623" s="143" t="str">
        <f>VLOOKUP(D623,[8]Hoja1!$A$2:$B$1115,2,0)</f>
        <v>25758</v>
      </c>
      <c r="D623" s="31">
        <v>899999468</v>
      </c>
      <c r="E623" s="31">
        <v>215825758</v>
      </c>
      <c r="F623" s="61" t="s">
        <v>804</v>
      </c>
      <c r="G623" s="33">
        <v>0</v>
      </c>
      <c r="H623" s="33">
        <v>0</v>
      </c>
      <c r="I623" s="3">
        <v>306772860</v>
      </c>
      <c r="J623" s="3">
        <v>404599051</v>
      </c>
      <c r="K623" s="3">
        <v>0</v>
      </c>
      <c r="L623" s="3"/>
      <c r="M623" s="3"/>
      <c r="N623" s="3"/>
      <c r="O623" s="3"/>
      <c r="P623" s="34">
        <f t="shared" si="37"/>
        <v>711371911</v>
      </c>
      <c r="Q623" s="165">
        <v>532421076</v>
      </c>
      <c r="R623" s="3">
        <f>IFERROR(VLOOKUP(D623,[9]ServNOMINA!$F$16:$M$112,8,0),0)</f>
        <v>0</v>
      </c>
      <c r="S623" s="3">
        <f>IFERROR(VLOOKUP(D623,[9]ServOTROS!$F$16:$M$112,8,0),0)</f>
        <v>0</v>
      </c>
      <c r="T623" s="3">
        <f>IFERROR(VLOOKUP(D623,[9]CANCEL!$F$16:$M$48,8,0),0)</f>
        <v>0</v>
      </c>
      <c r="U623" s="3">
        <f>IFERROR(VLOOKUP(B623,[10]Aaf_PENSION!$C$16:$M$112,11,0)+VLOOKUP(B623,[11]Aaf_PENSION!$C$16:$M$112,11,0),0)</f>
        <v>0</v>
      </c>
      <c r="V623" s="3">
        <f>IFERROR(VLOOKUP(B623,[10]Aaf_SALUD!$C$16:$M$112,11,0)+VLOOKUP(B623,[11]Aaf_SALUD!$C$16:$M$112,11,0),0)</f>
        <v>0</v>
      </c>
      <c r="W623" s="3">
        <f>IFERROR(VLOOKUP(D623,[9]CALIDAD!$F$16:$M$1122,8,0),0)</f>
        <v>25564405</v>
      </c>
      <c r="X623" s="3"/>
      <c r="Y623" s="3">
        <f>IFERROR(VLOOKUP(B623,[10]Ap_CESANTIAS!$C$16:$M$112,11,0)+VLOOKUP(B623,[11]Ap_CESANTIAS!$C$16:$M$112,11,0),0)</f>
        <v>0</v>
      </c>
      <c r="Z623" s="3">
        <f>IFERROR(VLOOKUP(B623,[10]Ap_PENSION!$C$16:$M$112,11,0)+VLOOKUP(B623,[11]Ap_PENSION!$C$16:$M$112,11,0),0)</f>
        <v>0</v>
      </c>
      <c r="AA623" s="3">
        <f>IFERROR(VLOOKUP(B623,[10]Ap_SALUD!$C$16:$M$112,11,0)+VLOOKUP(B623,[11]Ap_SALUD!$C$16:$M$112,11,0),0)</f>
        <v>0</v>
      </c>
      <c r="AB623" s="3"/>
      <c r="AC623" s="36">
        <f t="shared" si="36"/>
        <v>25564405</v>
      </c>
      <c r="AD623" s="37">
        <f t="shared" si="39"/>
        <v>153386430</v>
      </c>
      <c r="AE623" s="144" t="e">
        <f>VLOOKUP(D623,[12]REPNCT004ReporteAuxiliarContabl!$V$21:$W$1157,2,0)</f>
        <v>#N/A</v>
      </c>
      <c r="AF623" s="167" t="e">
        <f t="shared" si="38"/>
        <v>#N/A</v>
      </c>
      <c r="AG623" s="144"/>
      <c r="AI623" s="144"/>
    </row>
    <row r="624" spans="1:35" x14ac:dyDescent="0.25">
      <c r="A624" s="38">
        <v>612</v>
      </c>
      <c r="B624" s="61"/>
      <c r="C624" s="143" t="str">
        <f>VLOOKUP(D624,[8]Hoja1!$A$2:$B$1115,2,0)</f>
        <v>25769</v>
      </c>
      <c r="D624" s="31">
        <v>899999314</v>
      </c>
      <c r="E624" s="31">
        <v>216925769</v>
      </c>
      <c r="F624" s="61" t="s">
        <v>805</v>
      </c>
      <c r="G624" s="33">
        <v>0</v>
      </c>
      <c r="H624" s="33">
        <v>0</v>
      </c>
      <c r="I624" s="3">
        <v>161264288</v>
      </c>
      <c r="J624" s="3">
        <v>207160423</v>
      </c>
      <c r="K624" s="3">
        <v>0</v>
      </c>
      <c r="L624" s="3"/>
      <c r="M624" s="3"/>
      <c r="N624" s="3"/>
      <c r="O624" s="3"/>
      <c r="P624" s="34">
        <f t="shared" si="37"/>
        <v>368424711</v>
      </c>
      <c r="Q624" s="165">
        <v>274353878</v>
      </c>
      <c r="R624" s="3">
        <f>IFERROR(VLOOKUP(D624,[9]ServNOMINA!$F$16:$M$112,8,0),0)</f>
        <v>0</v>
      </c>
      <c r="S624" s="3">
        <f>IFERROR(VLOOKUP(D624,[9]ServOTROS!$F$16:$M$112,8,0),0)</f>
        <v>0</v>
      </c>
      <c r="T624" s="3">
        <f>IFERROR(VLOOKUP(D624,[9]CANCEL!$F$16:$M$48,8,0),0)</f>
        <v>0</v>
      </c>
      <c r="U624" s="3">
        <f>IFERROR(VLOOKUP(B624,[10]Aaf_PENSION!$C$16:$M$112,11,0)+VLOOKUP(B624,[11]Aaf_PENSION!$C$16:$M$112,11,0),0)</f>
        <v>0</v>
      </c>
      <c r="V624" s="3">
        <f>IFERROR(VLOOKUP(B624,[10]Aaf_SALUD!$C$16:$M$112,11,0)+VLOOKUP(B624,[11]Aaf_SALUD!$C$16:$M$112,11,0),0)</f>
        <v>0</v>
      </c>
      <c r="W624" s="3">
        <f>IFERROR(VLOOKUP(D624,[9]CALIDAD!$F$16:$M$1122,8,0),0)</f>
        <v>13438691</v>
      </c>
      <c r="X624" s="3"/>
      <c r="Y624" s="3">
        <f>IFERROR(VLOOKUP(B624,[10]Ap_CESANTIAS!$C$16:$M$112,11,0)+VLOOKUP(B624,[11]Ap_CESANTIAS!$C$16:$M$112,11,0),0)</f>
        <v>0</v>
      </c>
      <c r="Z624" s="3">
        <f>IFERROR(VLOOKUP(B624,[10]Ap_PENSION!$C$16:$M$112,11,0)+VLOOKUP(B624,[11]Ap_PENSION!$C$16:$M$112,11,0),0)</f>
        <v>0</v>
      </c>
      <c r="AA624" s="3">
        <f>IFERROR(VLOOKUP(B624,[10]Ap_SALUD!$C$16:$M$112,11,0)+VLOOKUP(B624,[11]Ap_SALUD!$C$16:$M$112,11,0),0)</f>
        <v>0</v>
      </c>
      <c r="AB624" s="3"/>
      <c r="AC624" s="36">
        <f t="shared" si="36"/>
        <v>13438691</v>
      </c>
      <c r="AD624" s="37">
        <f t="shared" si="39"/>
        <v>80632142</v>
      </c>
      <c r="AE624" s="144" t="e">
        <f>VLOOKUP(D624,[12]REPNCT004ReporteAuxiliarContabl!$V$21:$W$1157,2,0)</f>
        <v>#N/A</v>
      </c>
      <c r="AF624" s="167" t="e">
        <f t="shared" si="38"/>
        <v>#N/A</v>
      </c>
      <c r="AG624" s="144"/>
      <c r="AI624" s="144"/>
    </row>
    <row r="625" spans="1:35" x14ac:dyDescent="0.25">
      <c r="A625" s="29">
        <v>613</v>
      </c>
      <c r="B625" s="61"/>
      <c r="C625" s="143" t="str">
        <f>VLOOKUP(D625,[8]Hoja1!$A$2:$B$1115,2,0)</f>
        <v>25772</v>
      </c>
      <c r="D625" s="31">
        <v>899999430</v>
      </c>
      <c r="E625" s="31">
        <v>217225772</v>
      </c>
      <c r="F625" s="61" t="s">
        <v>806</v>
      </c>
      <c r="G625" s="33">
        <v>0</v>
      </c>
      <c r="H625" s="33">
        <v>0</v>
      </c>
      <c r="I625" s="3">
        <v>217580980</v>
      </c>
      <c r="J625" s="3">
        <v>279003741</v>
      </c>
      <c r="K625" s="3">
        <v>0</v>
      </c>
      <c r="L625" s="3"/>
      <c r="M625" s="3"/>
      <c r="N625" s="3"/>
      <c r="O625" s="3"/>
      <c r="P625" s="34">
        <f t="shared" si="37"/>
        <v>496584721</v>
      </c>
      <c r="Q625" s="165">
        <v>369662481</v>
      </c>
      <c r="R625" s="3">
        <f>IFERROR(VLOOKUP(D625,[9]ServNOMINA!$F$16:$M$112,8,0),0)</f>
        <v>0</v>
      </c>
      <c r="S625" s="3">
        <f>IFERROR(VLOOKUP(D625,[9]ServOTROS!$F$16:$M$112,8,0),0)</f>
        <v>0</v>
      </c>
      <c r="T625" s="3">
        <f>IFERROR(VLOOKUP(D625,[9]CANCEL!$F$16:$M$48,8,0),0)</f>
        <v>0</v>
      </c>
      <c r="U625" s="3">
        <f>IFERROR(VLOOKUP(B625,[10]Aaf_PENSION!$C$16:$M$112,11,0)+VLOOKUP(B625,[11]Aaf_PENSION!$C$16:$M$112,11,0),0)</f>
        <v>0</v>
      </c>
      <c r="V625" s="3">
        <f>IFERROR(VLOOKUP(B625,[10]Aaf_SALUD!$C$16:$M$112,11,0)+VLOOKUP(B625,[11]Aaf_SALUD!$C$16:$M$112,11,0),0)</f>
        <v>0</v>
      </c>
      <c r="W625" s="3">
        <f>IFERROR(VLOOKUP(D625,[9]CALIDAD!$F$16:$M$1122,8,0),0)</f>
        <v>18131748</v>
      </c>
      <c r="X625" s="3"/>
      <c r="Y625" s="3">
        <f>IFERROR(VLOOKUP(B625,[10]Ap_CESANTIAS!$C$16:$M$112,11,0)+VLOOKUP(B625,[11]Ap_CESANTIAS!$C$16:$M$112,11,0),0)</f>
        <v>0</v>
      </c>
      <c r="Z625" s="3">
        <f>IFERROR(VLOOKUP(B625,[10]Ap_PENSION!$C$16:$M$112,11,0)+VLOOKUP(B625,[11]Ap_PENSION!$C$16:$M$112,11,0),0)</f>
        <v>0</v>
      </c>
      <c r="AA625" s="3">
        <f>IFERROR(VLOOKUP(B625,[10]Ap_SALUD!$C$16:$M$112,11,0)+VLOOKUP(B625,[11]Ap_SALUD!$C$16:$M$112,11,0),0)</f>
        <v>0</v>
      </c>
      <c r="AB625" s="3"/>
      <c r="AC625" s="36">
        <f t="shared" si="36"/>
        <v>18131748</v>
      </c>
      <c r="AD625" s="37">
        <f t="shared" si="39"/>
        <v>108790492</v>
      </c>
      <c r="AE625" s="144" t="e">
        <f>VLOOKUP(D625,[12]REPNCT004ReporteAuxiliarContabl!$V$21:$W$1157,2,0)</f>
        <v>#N/A</v>
      </c>
      <c r="AF625" s="167" t="e">
        <f t="shared" si="38"/>
        <v>#N/A</v>
      </c>
      <c r="AG625" s="144"/>
      <c r="AI625" s="144"/>
    </row>
    <row r="626" spans="1:35" x14ac:dyDescent="0.25">
      <c r="A626" s="38">
        <v>614</v>
      </c>
      <c r="B626" s="61"/>
      <c r="C626" s="143" t="str">
        <f>VLOOKUP(D626,[8]Hoja1!$A$2:$B$1115,2,0)</f>
        <v>25777</v>
      </c>
      <c r="D626" s="31">
        <v>899999398</v>
      </c>
      <c r="E626" s="31">
        <v>217725777</v>
      </c>
      <c r="F626" s="61" t="s">
        <v>807</v>
      </c>
      <c r="G626" s="33">
        <v>0</v>
      </c>
      <c r="H626" s="33">
        <v>0</v>
      </c>
      <c r="I626" s="3">
        <v>82276858</v>
      </c>
      <c r="J626" s="3">
        <v>101163760</v>
      </c>
      <c r="K626" s="3">
        <v>0</v>
      </c>
      <c r="L626" s="3"/>
      <c r="M626" s="3"/>
      <c r="N626" s="3"/>
      <c r="O626" s="3"/>
      <c r="P626" s="34">
        <f t="shared" si="37"/>
        <v>183440618</v>
      </c>
      <c r="Q626" s="165">
        <v>135445785</v>
      </c>
      <c r="R626" s="3">
        <f>IFERROR(VLOOKUP(D626,[9]ServNOMINA!$F$16:$M$112,8,0),0)</f>
        <v>0</v>
      </c>
      <c r="S626" s="3">
        <f>IFERROR(VLOOKUP(D626,[9]ServOTROS!$F$16:$M$112,8,0),0)</f>
        <v>0</v>
      </c>
      <c r="T626" s="3">
        <f>IFERROR(VLOOKUP(D626,[9]CANCEL!$F$16:$M$48,8,0),0)</f>
        <v>0</v>
      </c>
      <c r="U626" s="3">
        <f>IFERROR(VLOOKUP(B626,[10]Aaf_PENSION!$C$16:$M$112,11,0)+VLOOKUP(B626,[11]Aaf_PENSION!$C$16:$M$112,11,0),0)</f>
        <v>0</v>
      </c>
      <c r="V626" s="3">
        <f>IFERROR(VLOOKUP(B626,[10]Aaf_SALUD!$C$16:$M$112,11,0)+VLOOKUP(B626,[11]Aaf_SALUD!$C$16:$M$112,11,0),0)</f>
        <v>0</v>
      </c>
      <c r="W626" s="3">
        <f>IFERROR(VLOOKUP(D626,[9]CALIDAD!$F$16:$M$1122,8,0),0)</f>
        <v>6856405</v>
      </c>
      <c r="X626" s="3"/>
      <c r="Y626" s="3">
        <f>IFERROR(VLOOKUP(B626,[10]Ap_CESANTIAS!$C$16:$M$112,11,0)+VLOOKUP(B626,[11]Ap_CESANTIAS!$C$16:$M$112,11,0),0)</f>
        <v>0</v>
      </c>
      <c r="Z626" s="3">
        <f>IFERROR(VLOOKUP(B626,[10]Ap_PENSION!$C$16:$M$112,11,0)+VLOOKUP(B626,[11]Ap_PENSION!$C$16:$M$112,11,0),0)</f>
        <v>0</v>
      </c>
      <c r="AA626" s="3">
        <f>IFERROR(VLOOKUP(B626,[10]Ap_SALUD!$C$16:$M$112,11,0)+VLOOKUP(B626,[11]Ap_SALUD!$C$16:$M$112,11,0),0)</f>
        <v>0</v>
      </c>
      <c r="AB626" s="3"/>
      <c r="AC626" s="36">
        <f t="shared" si="36"/>
        <v>6856405</v>
      </c>
      <c r="AD626" s="37">
        <f t="shared" si="39"/>
        <v>41138428</v>
      </c>
      <c r="AE626" s="144" t="e">
        <f>VLOOKUP(D626,[12]REPNCT004ReporteAuxiliarContabl!$V$21:$W$1157,2,0)</f>
        <v>#N/A</v>
      </c>
      <c r="AF626" s="167" t="e">
        <f t="shared" si="38"/>
        <v>#N/A</v>
      </c>
      <c r="AG626" s="144"/>
      <c r="AI626" s="144"/>
    </row>
    <row r="627" spans="1:35" x14ac:dyDescent="0.25">
      <c r="A627" s="29">
        <v>615</v>
      </c>
      <c r="B627" s="61"/>
      <c r="C627" s="143" t="str">
        <f>VLOOKUP(D627,[8]Hoja1!$A$2:$B$1115,2,0)</f>
        <v>25779</v>
      </c>
      <c r="D627" s="31">
        <v>899999700</v>
      </c>
      <c r="E627" s="31">
        <v>217925779</v>
      </c>
      <c r="F627" s="61" t="s">
        <v>808</v>
      </c>
      <c r="G627" s="33">
        <v>0</v>
      </c>
      <c r="H627" s="33">
        <v>0</v>
      </c>
      <c r="I627" s="3">
        <v>81147556</v>
      </c>
      <c r="J627" s="3">
        <v>103887125</v>
      </c>
      <c r="K627" s="3">
        <v>0</v>
      </c>
      <c r="L627" s="3"/>
      <c r="M627" s="3"/>
      <c r="N627" s="3"/>
      <c r="O627" s="3"/>
      <c r="P627" s="34">
        <f t="shared" si="37"/>
        <v>185034681</v>
      </c>
      <c r="Q627" s="165">
        <v>137698605</v>
      </c>
      <c r="R627" s="3">
        <f>IFERROR(VLOOKUP(D627,[9]ServNOMINA!$F$16:$M$112,8,0),0)</f>
        <v>0</v>
      </c>
      <c r="S627" s="3">
        <f>IFERROR(VLOOKUP(D627,[9]ServOTROS!$F$16:$M$112,8,0),0)</f>
        <v>0</v>
      </c>
      <c r="T627" s="3">
        <f>IFERROR(VLOOKUP(D627,[9]CANCEL!$F$16:$M$48,8,0),0)</f>
        <v>0</v>
      </c>
      <c r="U627" s="3">
        <f>IFERROR(VLOOKUP(B627,[10]Aaf_PENSION!$C$16:$M$112,11,0)+VLOOKUP(B627,[11]Aaf_PENSION!$C$16:$M$112,11,0),0)</f>
        <v>0</v>
      </c>
      <c r="V627" s="3">
        <f>IFERROR(VLOOKUP(B627,[10]Aaf_SALUD!$C$16:$M$112,11,0)+VLOOKUP(B627,[11]Aaf_SALUD!$C$16:$M$112,11,0),0)</f>
        <v>0</v>
      </c>
      <c r="W627" s="3">
        <f>IFERROR(VLOOKUP(D627,[9]CALIDAD!$F$16:$M$1122,8,0),0)</f>
        <v>6762296</v>
      </c>
      <c r="X627" s="3"/>
      <c r="Y627" s="3">
        <f>IFERROR(VLOOKUP(B627,[10]Ap_CESANTIAS!$C$16:$M$112,11,0)+VLOOKUP(B627,[11]Ap_CESANTIAS!$C$16:$M$112,11,0),0)</f>
        <v>0</v>
      </c>
      <c r="Z627" s="3">
        <f>IFERROR(VLOOKUP(B627,[10]Ap_PENSION!$C$16:$M$112,11,0)+VLOOKUP(B627,[11]Ap_PENSION!$C$16:$M$112,11,0),0)</f>
        <v>0</v>
      </c>
      <c r="AA627" s="3">
        <f>IFERROR(VLOOKUP(B627,[10]Ap_SALUD!$C$16:$M$112,11,0)+VLOOKUP(B627,[11]Ap_SALUD!$C$16:$M$112,11,0),0)</f>
        <v>0</v>
      </c>
      <c r="AB627" s="3"/>
      <c r="AC627" s="36">
        <f t="shared" si="36"/>
        <v>6762296</v>
      </c>
      <c r="AD627" s="37">
        <f t="shared" si="39"/>
        <v>40573780</v>
      </c>
      <c r="AE627" s="144" t="e">
        <f>VLOOKUP(D627,[12]REPNCT004ReporteAuxiliarContabl!$V$21:$W$1157,2,0)</f>
        <v>#N/A</v>
      </c>
      <c r="AF627" s="167" t="e">
        <f t="shared" si="38"/>
        <v>#N/A</v>
      </c>
      <c r="AG627" s="144"/>
      <c r="AI627" s="144"/>
    </row>
    <row r="628" spans="1:35" x14ac:dyDescent="0.25">
      <c r="A628" s="38">
        <v>616</v>
      </c>
      <c r="B628" s="61"/>
      <c r="C628" s="143" t="str">
        <f>VLOOKUP(D628,[8]Hoja1!$A$2:$B$1115,2,0)</f>
        <v>25781</v>
      </c>
      <c r="D628" s="31">
        <v>899999476</v>
      </c>
      <c r="E628" s="31">
        <v>218125781</v>
      </c>
      <c r="F628" s="61" t="s">
        <v>809</v>
      </c>
      <c r="G628" s="33">
        <v>0</v>
      </c>
      <c r="H628" s="33">
        <v>0</v>
      </c>
      <c r="I628" s="3">
        <v>99827066</v>
      </c>
      <c r="J628" s="3">
        <v>118610970</v>
      </c>
      <c r="K628" s="3">
        <v>0</v>
      </c>
      <c r="L628" s="3"/>
      <c r="M628" s="3"/>
      <c r="N628" s="3"/>
      <c r="O628" s="3"/>
      <c r="P628" s="34">
        <f t="shared" si="37"/>
        <v>218438036</v>
      </c>
      <c r="Q628" s="165">
        <v>160205580</v>
      </c>
      <c r="R628" s="3">
        <f>IFERROR(VLOOKUP(D628,[9]ServNOMINA!$F$16:$M$112,8,0),0)</f>
        <v>0</v>
      </c>
      <c r="S628" s="3">
        <f>IFERROR(VLOOKUP(D628,[9]ServOTROS!$F$16:$M$112,8,0),0)</f>
        <v>0</v>
      </c>
      <c r="T628" s="3">
        <f>IFERROR(VLOOKUP(D628,[9]CANCEL!$F$16:$M$48,8,0),0)</f>
        <v>0</v>
      </c>
      <c r="U628" s="3">
        <f>IFERROR(VLOOKUP(B628,[10]Aaf_PENSION!$C$16:$M$112,11,0)+VLOOKUP(B628,[11]Aaf_PENSION!$C$16:$M$112,11,0),0)</f>
        <v>0</v>
      </c>
      <c r="V628" s="3">
        <f>IFERROR(VLOOKUP(B628,[10]Aaf_SALUD!$C$16:$M$112,11,0)+VLOOKUP(B628,[11]Aaf_SALUD!$C$16:$M$112,11,0),0)</f>
        <v>0</v>
      </c>
      <c r="W628" s="3">
        <f>IFERROR(VLOOKUP(D628,[9]CALIDAD!$F$16:$M$1122,8,0),0)</f>
        <v>8318922</v>
      </c>
      <c r="X628" s="3"/>
      <c r="Y628" s="3">
        <f>IFERROR(VLOOKUP(B628,[10]Ap_CESANTIAS!$C$16:$M$112,11,0)+VLOOKUP(B628,[11]Ap_CESANTIAS!$C$16:$M$112,11,0),0)</f>
        <v>0</v>
      </c>
      <c r="Z628" s="3">
        <f>IFERROR(VLOOKUP(B628,[10]Ap_PENSION!$C$16:$M$112,11,0)+VLOOKUP(B628,[11]Ap_PENSION!$C$16:$M$112,11,0),0)</f>
        <v>0</v>
      </c>
      <c r="AA628" s="3">
        <f>IFERROR(VLOOKUP(B628,[10]Ap_SALUD!$C$16:$M$112,11,0)+VLOOKUP(B628,[11]Ap_SALUD!$C$16:$M$112,11,0),0)</f>
        <v>0</v>
      </c>
      <c r="AB628" s="3"/>
      <c r="AC628" s="36">
        <f t="shared" si="36"/>
        <v>8318922</v>
      </c>
      <c r="AD628" s="37">
        <f t="shared" si="39"/>
        <v>49913534</v>
      </c>
      <c r="AE628" s="144" t="e">
        <f>VLOOKUP(D628,[12]REPNCT004ReporteAuxiliarContabl!$V$21:$W$1157,2,0)</f>
        <v>#N/A</v>
      </c>
      <c r="AF628" s="167" t="e">
        <f t="shared" si="38"/>
        <v>#N/A</v>
      </c>
      <c r="AG628" s="144"/>
      <c r="AI628" s="144"/>
    </row>
    <row r="629" spans="1:35" x14ac:dyDescent="0.25">
      <c r="A629" s="29">
        <v>617</v>
      </c>
      <c r="B629" s="61"/>
      <c r="C629" s="143" t="str">
        <f>VLOOKUP(D629,[8]Hoja1!$A$2:$B$1115,2,0)</f>
        <v>25785</v>
      </c>
      <c r="D629" s="31">
        <v>899999443</v>
      </c>
      <c r="E629" s="31">
        <v>218525785</v>
      </c>
      <c r="F629" s="61" t="s">
        <v>810</v>
      </c>
      <c r="G629" s="33">
        <v>0</v>
      </c>
      <c r="H629" s="33">
        <v>0</v>
      </c>
      <c r="I629" s="3">
        <v>247850940</v>
      </c>
      <c r="J629" s="3">
        <v>312299271</v>
      </c>
      <c r="K629" s="3">
        <v>0</v>
      </c>
      <c r="L629" s="3"/>
      <c r="M629" s="3"/>
      <c r="N629" s="3"/>
      <c r="O629" s="3"/>
      <c r="P629" s="34">
        <f t="shared" si="37"/>
        <v>560150211</v>
      </c>
      <c r="Q629" s="165">
        <v>415570496</v>
      </c>
      <c r="R629" s="3">
        <f>IFERROR(VLOOKUP(D629,[9]ServNOMINA!$F$16:$M$112,8,0),0)</f>
        <v>0</v>
      </c>
      <c r="S629" s="3">
        <f>IFERROR(VLOOKUP(D629,[9]ServOTROS!$F$16:$M$112,8,0),0)</f>
        <v>0</v>
      </c>
      <c r="T629" s="3">
        <f>IFERROR(VLOOKUP(D629,[9]CANCEL!$F$16:$M$48,8,0),0)</f>
        <v>0</v>
      </c>
      <c r="U629" s="3">
        <f>IFERROR(VLOOKUP(B629,[10]Aaf_PENSION!$C$16:$M$112,11,0)+VLOOKUP(B629,[11]Aaf_PENSION!$C$16:$M$112,11,0),0)</f>
        <v>0</v>
      </c>
      <c r="V629" s="3">
        <f>IFERROR(VLOOKUP(B629,[10]Aaf_SALUD!$C$16:$M$112,11,0)+VLOOKUP(B629,[11]Aaf_SALUD!$C$16:$M$112,11,0),0)</f>
        <v>0</v>
      </c>
      <c r="W629" s="3">
        <f>IFERROR(VLOOKUP(D629,[9]CALIDAD!$F$16:$M$1122,8,0),0)</f>
        <v>20654245</v>
      </c>
      <c r="X629" s="3"/>
      <c r="Y629" s="3">
        <f>IFERROR(VLOOKUP(B629,[10]Ap_CESANTIAS!$C$16:$M$112,11,0)+VLOOKUP(B629,[11]Ap_CESANTIAS!$C$16:$M$112,11,0),0)</f>
        <v>0</v>
      </c>
      <c r="Z629" s="3">
        <f>IFERROR(VLOOKUP(B629,[10]Ap_PENSION!$C$16:$M$112,11,0)+VLOOKUP(B629,[11]Ap_PENSION!$C$16:$M$112,11,0),0)</f>
        <v>0</v>
      </c>
      <c r="AA629" s="3">
        <f>IFERROR(VLOOKUP(B629,[10]Ap_SALUD!$C$16:$M$112,11,0)+VLOOKUP(B629,[11]Ap_SALUD!$C$16:$M$112,11,0),0)</f>
        <v>0</v>
      </c>
      <c r="AB629" s="3"/>
      <c r="AC629" s="36">
        <f t="shared" si="36"/>
        <v>20654245</v>
      </c>
      <c r="AD629" s="37">
        <f t="shared" si="39"/>
        <v>123925470</v>
      </c>
      <c r="AE629" s="144" t="e">
        <f>VLOOKUP(D629,[12]REPNCT004ReporteAuxiliarContabl!$V$21:$W$1157,2,0)</f>
        <v>#N/A</v>
      </c>
      <c r="AF629" s="167" t="e">
        <f t="shared" si="38"/>
        <v>#N/A</v>
      </c>
      <c r="AG629" s="144"/>
      <c r="AI629" s="144"/>
    </row>
    <row r="630" spans="1:35" x14ac:dyDescent="0.25">
      <c r="A630" s="38">
        <v>618</v>
      </c>
      <c r="B630" s="61"/>
      <c r="C630" s="143" t="str">
        <f>VLOOKUP(D630,[8]Hoja1!$A$2:$B$1115,2,0)</f>
        <v>25793</v>
      </c>
      <c r="D630" s="31">
        <v>899999481</v>
      </c>
      <c r="E630" s="31">
        <v>219325793</v>
      </c>
      <c r="F630" s="61" t="s">
        <v>811</v>
      </c>
      <c r="G630" s="33">
        <v>0</v>
      </c>
      <c r="H630" s="33">
        <v>0</v>
      </c>
      <c r="I630" s="3">
        <v>152124096</v>
      </c>
      <c r="J630" s="3">
        <v>199759595</v>
      </c>
      <c r="K630" s="3">
        <v>0</v>
      </c>
      <c r="L630" s="3"/>
      <c r="M630" s="3"/>
      <c r="N630" s="3"/>
      <c r="O630" s="3"/>
      <c r="P630" s="34">
        <f t="shared" si="37"/>
        <v>351883691</v>
      </c>
      <c r="Q630" s="165">
        <v>263144635</v>
      </c>
      <c r="R630" s="3">
        <f>IFERROR(VLOOKUP(D630,[9]ServNOMINA!$F$16:$M$112,8,0),0)</f>
        <v>0</v>
      </c>
      <c r="S630" s="3">
        <f>IFERROR(VLOOKUP(D630,[9]ServOTROS!$F$16:$M$112,8,0),0)</f>
        <v>0</v>
      </c>
      <c r="T630" s="3">
        <f>IFERROR(VLOOKUP(D630,[9]CANCEL!$F$16:$M$48,8,0),0)</f>
        <v>0</v>
      </c>
      <c r="U630" s="3">
        <f>IFERROR(VLOOKUP(B630,[10]Aaf_PENSION!$C$16:$M$112,11,0)+VLOOKUP(B630,[11]Aaf_PENSION!$C$16:$M$112,11,0),0)</f>
        <v>0</v>
      </c>
      <c r="V630" s="3">
        <f>IFERROR(VLOOKUP(B630,[10]Aaf_SALUD!$C$16:$M$112,11,0)+VLOOKUP(B630,[11]Aaf_SALUD!$C$16:$M$112,11,0),0)</f>
        <v>0</v>
      </c>
      <c r="W630" s="3">
        <f>IFERROR(VLOOKUP(D630,[9]CALIDAD!$F$16:$M$1122,8,0),0)</f>
        <v>12677008</v>
      </c>
      <c r="X630" s="3"/>
      <c r="Y630" s="3">
        <f>IFERROR(VLOOKUP(B630,[10]Ap_CESANTIAS!$C$16:$M$112,11,0)+VLOOKUP(B630,[11]Ap_CESANTIAS!$C$16:$M$112,11,0),0)</f>
        <v>0</v>
      </c>
      <c r="Z630" s="3">
        <f>IFERROR(VLOOKUP(B630,[10]Ap_PENSION!$C$16:$M$112,11,0)+VLOOKUP(B630,[11]Ap_PENSION!$C$16:$M$112,11,0),0)</f>
        <v>0</v>
      </c>
      <c r="AA630" s="3">
        <f>IFERROR(VLOOKUP(B630,[10]Ap_SALUD!$C$16:$M$112,11,0)+VLOOKUP(B630,[11]Ap_SALUD!$C$16:$M$112,11,0),0)</f>
        <v>0</v>
      </c>
      <c r="AB630" s="3"/>
      <c r="AC630" s="36">
        <f t="shared" si="36"/>
        <v>12677008</v>
      </c>
      <c r="AD630" s="37">
        <f t="shared" si="39"/>
        <v>76062048</v>
      </c>
      <c r="AE630" s="144" t="e">
        <f>VLOOKUP(D630,[12]REPNCT004ReporteAuxiliarContabl!$V$21:$W$1157,2,0)</f>
        <v>#N/A</v>
      </c>
      <c r="AF630" s="167" t="e">
        <f t="shared" si="38"/>
        <v>#N/A</v>
      </c>
      <c r="AG630" s="144"/>
      <c r="AI630" s="144"/>
    </row>
    <row r="631" spans="1:35" x14ac:dyDescent="0.25">
      <c r="A631" s="29">
        <v>619</v>
      </c>
      <c r="B631" s="61"/>
      <c r="C631" s="143" t="str">
        <f>VLOOKUP(D631,[8]Hoja1!$A$2:$B$1115,2,0)</f>
        <v>25797</v>
      </c>
      <c r="D631" s="31">
        <v>800004574</v>
      </c>
      <c r="E631" s="31">
        <v>219725797</v>
      </c>
      <c r="F631" s="61" t="s">
        <v>812</v>
      </c>
      <c r="G631" s="33">
        <v>0</v>
      </c>
      <c r="H631" s="33">
        <v>0</v>
      </c>
      <c r="I631" s="3">
        <v>108209512</v>
      </c>
      <c r="J631" s="3">
        <v>139274739</v>
      </c>
      <c r="K631" s="3">
        <v>0</v>
      </c>
      <c r="L631" s="3"/>
      <c r="M631" s="3"/>
      <c r="N631" s="3"/>
      <c r="O631" s="3"/>
      <c r="P631" s="34">
        <f t="shared" si="37"/>
        <v>247484251</v>
      </c>
      <c r="Q631" s="165">
        <v>184362034</v>
      </c>
      <c r="R631" s="3">
        <f>IFERROR(VLOOKUP(D631,[9]ServNOMINA!$F$16:$M$112,8,0),0)</f>
        <v>0</v>
      </c>
      <c r="S631" s="3">
        <f>IFERROR(VLOOKUP(D631,[9]ServOTROS!$F$16:$M$112,8,0),0)</f>
        <v>0</v>
      </c>
      <c r="T631" s="3">
        <f>IFERROR(VLOOKUP(D631,[9]CANCEL!$F$16:$M$48,8,0),0)</f>
        <v>0</v>
      </c>
      <c r="U631" s="3">
        <f>IFERROR(VLOOKUP(B631,[10]Aaf_PENSION!$C$16:$M$112,11,0)+VLOOKUP(B631,[11]Aaf_PENSION!$C$16:$M$112,11,0),0)</f>
        <v>0</v>
      </c>
      <c r="V631" s="3">
        <f>IFERROR(VLOOKUP(B631,[10]Aaf_SALUD!$C$16:$M$112,11,0)+VLOOKUP(B631,[11]Aaf_SALUD!$C$16:$M$112,11,0),0)</f>
        <v>0</v>
      </c>
      <c r="W631" s="3">
        <f>IFERROR(VLOOKUP(D631,[9]CALIDAD!$F$16:$M$1122,8,0),0)</f>
        <v>9017459</v>
      </c>
      <c r="X631" s="3"/>
      <c r="Y631" s="3">
        <f>IFERROR(VLOOKUP(B631,[10]Ap_CESANTIAS!$C$16:$M$112,11,0)+VLOOKUP(B631,[11]Ap_CESANTIAS!$C$16:$M$112,11,0),0)</f>
        <v>0</v>
      </c>
      <c r="Z631" s="3">
        <f>IFERROR(VLOOKUP(B631,[10]Ap_PENSION!$C$16:$M$112,11,0)+VLOOKUP(B631,[11]Ap_PENSION!$C$16:$M$112,11,0),0)</f>
        <v>0</v>
      </c>
      <c r="AA631" s="3">
        <f>IFERROR(VLOOKUP(B631,[10]Ap_SALUD!$C$16:$M$112,11,0)+VLOOKUP(B631,[11]Ap_SALUD!$C$16:$M$112,11,0),0)</f>
        <v>0</v>
      </c>
      <c r="AB631" s="3"/>
      <c r="AC631" s="36">
        <f t="shared" si="36"/>
        <v>9017459</v>
      </c>
      <c r="AD631" s="37">
        <f t="shared" si="39"/>
        <v>54104758</v>
      </c>
      <c r="AE631" s="144" t="e">
        <f>VLOOKUP(D631,[12]REPNCT004ReporteAuxiliarContabl!$V$21:$W$1157,2,0)</f>
        <v>#N/A</v>
      </c>
      <c r="AF631" s="167" t="e">
        <f t="shared" si="38"/>
        <v>#N/A</v>
      </c>
      <c r="AG631" s="144"/>
      <c r="AI631" s="144"/>
    </row>
    <row r="632" spans="1:35" x14ac:dyDescent="0.25">
      <c r="A632" s="38">
        <v>620</v>
      </c>
      <c r="B632" s="61"/>
      <c r="C632" s="143" t="str">
        <f>VLOOKUP(D632,[8]Hoja1!$A$2:$B$1115,2,0)</f>
        <v>25799</v>
      </c>
      <c r="D632" s="31">
        <v>800095174</v>
      </c>
      <c r="E632" s="31">
        <v>219925799</v>
      </c>
      <c r="F632" s="61" t="s">
        <v>813</v>
      </c>
      <c r="G632" s="33">
        <v>0</v>
      </c>
      <c r="H632" s="33">
        <v>0</v>
      </c>
      <c r="I632" s="3">
        <v>236692272</v>
      </c>
      <c r="J632" s="3">
        <v>332375653</v>
      </c>
      <c r="K632" s="3">
        <v>0</v>
      </c>
      <c r="L632" s="3"/>
      <c r="M632" s="3"/>
      <c r="N632" s="3"/>
      <c r="O632" s="3"/>
      <c r="P632" s="34">
        <f t="shared" si="37"/>
        <v>569067925</v>
      </c>
      <c r="Q632" s="165">
        <v>430997433</v>
      </c>
      <c r="R632" s="3">
        <f>IFERROR(VLOOKUP(D632,[9]ServNOMINA!$F$16:$M$112,8,0),0)</f>
        <v>0</v>
      </c>
      <c r="S632" s="3">
        <f>IFERROR(VLOOKUP(D632,[9]ServOTROS!$F$16:$M$112,8,0),0)</f>
        <v>0</v>
      </c>
      <c r="T632" s="3">
        <f>IFERROR(VLOOKUP(D632,[9]CANCEL!$F$16:$M$48,8,0),0)</f>
        <v>0</v>
      </c>
      <c r="U632" s="3">
        <f>IFERROR(VLOOKUP(B632,[10]Aaf_PENSION!$C$16:$M$112,11,0)+VLOOKUP(B632,[11]Aaf_PENSION!$C$16:$M$112,11,0),0)</f>
        <v>0</v>
      </c>
      <c r="V632" s="3">
        <f>IFERROR(VLOOKUP(B632,[10]Aaf_SALUD!$C$16:$M$112,11,0)+VLOOKUP(B632,[11]Aaf_SALUD!$C$16:$M$112,11,0),0)</f>
        <v>0</v>
      </c>
      <c r="W632" s="3">
        <f>IFERROR(VLOOKUP(D632,[9]CALIDAD!$F$16:$M$1122,8,0),0)</f>
        <v>19724356</v>
      </c>
      <c r="X632" s="3"/>
      <c r="Y632" s="3">
        <f>IFERROR(VLOOKUP(B632,[10]Ap_CESANTIAS!$C$16:$M$112,11,0)+VLOOKUP(B632,[11]Ap_CESANTIAS!$C$16:$M$112,11,0),0)</f>
        <v>0</v>
      </c>
      <c r="Z632" s="3">
        <f>IFERROR(VLOOKUP(B632,[10]Ap_PENSION!$C$16:$M$112,11,0)+VLOOKUP(B632,[11]Ap_PENSION!$C$16:$M$112,11,0),0)</f>
        <v>0</v>
      </c>
      <c r="AA632" s="3">
        <f>IFERROR(VLOOKUP(B632,[10]Ap_SALUD!$C$16:$M$112,11,0)+VLOOKUP(B632,[11]Ap_SALUD!$C$16:$M$112,11,0),0)</f>
        <v>0</v>
      </c>
      <c r="AB632" s="3"/>
      <c r="AC632" s="36">
        <f t="shared" si="36"/>
        <v>19724356</v>
      </c>
      <c r="AD632" s="37">
        <f t="shared" si="39"/>
        <v>118346136</v>
      </c>
      <c r="AE632" s="144" t="e">
        <f>VLOOKUP(D632,[12]REPNCT004ReporteAuxiliarContabl!$V$21:$W$1157,2,0)</f>
        <v>#N/A</v>
      </c>
      <c r="AF632" s="167" t="e">
        <f t="shared" si="38"/>
        <v>#N/A</v>
      </c>
      <c r="AG632" s="144"/>
      <c r="AI632" s="144"/>
    </row>
    <row r="633" spans="1:35" x14ac:dyDescent="0.25">
      <c r="A633" s="29">
        <v>621</v>
      </c>
      <c r="B633" s="61"/>
      <c r="C633" s="143" t="str">
        <f>VLOOKUP(D633,[8]Hoja1!$A$2:$B$1115,2,0)</f>
        <v>25805</v>
      </c>
      <c r="D633" s="31">
        <v>800018689</v>
      </c>
      <c r="E633" s="31">
        <v>210525805</v>
      </c>
      <c r="F633" s="61" t="s">
        <v>814</v>
      </c>
      <c r="G633" s="33">
        <v>0</v>
      </c>
      <c r="H633" s="33">
        <v>0</v>
      </c>
      <c r="I633" s="3">
        <v>75344750</v>
      </c>
      <c r="J633" s="3">
        <v>78031156</v>
      </c>
      <c r="K633" s="3">
        <v>0</v>
      </c>
      <c r="L633" s="3"/>
      <c r="M633" s="3"/>
      <c r="N633" s="3"/>
      <c r="O633" s="3"/>
      <c r="P633" s="34">
        <f t="shared" si="37"/>
        <v>153375906</v>
      </c>
      <c r="Q633" s="165">
        <v>109424801</v>
      </c>
      <c r="R633" s="3">
        <f>IFERROR(VLOOKUP(D633,[9]ServNOMINA!$F$16:$M$112,8,0),0)</f>
        <v>0</v>
      </c>
      <c r="S633" s="3">
        <f>IFERROR(VLOOKUP(D633,[9]ServOTROS!$F$16:$M$112,8,0),0)</f>
        <v>0</v>
      </c>
      <c r="T633" s="3">
        <f>IFERROR(VLOOKUP(D633,[9]CANCEL!$F$16:$M$48,8,0),0)</f>
        <v>0</v>
      </c>
      <c r="U633" s="3">
        <f>IFERROR(VLOOKUP(B633,[10]Aaf_PENSION!$C$16:$M$112,11,0)+VLOOKUP(B633,[11]Aaf_PENSION!$C$16:$M$112,11,0),0)</f>
        <v>0</v>
      </c>
      <c r="V633" s="3">
        <f>IFERROR(VLOOKUP(B633,[10]Aaf_SALUD!$C$16:$M$112,11,0)+VLOOKUP(B633,[11]Aaf_SALUD!$C$16:$M$112,11,0),0)</f>
        <v>0</v>
      </c>
      <c r="W633" s="3">
        <f>IFERROR(VLOOKUP(D633,[9]CALIDAD!$F$16:$M$1122,8,0),0)</f>
        <v>6278729</v>
      </c>
      <c r="X633" s="3"/>
      <c r="Y633" s="3">
        <f>IFERROR(VLOOKUP(B633,[10]Ap_CESANTIAS!$C$16:$M$112,11,0)+VLOOKUP(B633,[11]Ap_CESANTIAS!$C$16:$M$112,11,0),0)</f>
        <v>0</v>
      </c>
      <c r="Z633" s="3">
        <f>IFERROR(VLOOKUP(B633,[10]Ap_PENSION!$C$16:$M$112,11,0)+VLOOKUP(B633,[11]Ap_PENSION!$C$16:$M$112,11,0),0)</f>
        <v>0</v>
      </c>
      <c r="AA633" s="3">
        <f>IFERROR(VLOOKUP(B633,[10]Ap_SALUD!$C$16:$M$112,11,0)+VLOOKUP(B633,[11]Ap_SALUD!$C$16:$M$112,11,0),0)</f>
        <v>0</v>
      </c>
      <c r="AB633" s="3"/>
      <c r="AC633" s="36">
        <f t="shared" si="36"/>
        <v>6278729</v>
      </c>
      <c r="AD633" s="37">
        <f t="shared" si="39"/>
        <v>37672376</v>
      </c>
      <c r="AE633" s="144" t="e">
        <f>VLOOKUP(D633,[12]REPNCT004ReporteAuxiliarContabl!$V$21:$W$1157,2,0)</f>
        <v>#N/A</v>
      </c>
      <c r="AF633" s="167" t="e">
        <f t="shared" si="38"/>
        <v>#N/A</v>
      </c>
      <c r="AG633" s="144"/>
      <c r="AI633" s="144"/>
    </row>
    <row r="634" spans="1:35" x14ac:dyDescent="0.25">
      <c r="A634" s="38">
        <v>622</v>
      </c>
      <c r="B634" s="61"/>
      <c r="C634" s="143" t="str">
        <f>VLOOKUP(D634,[8]Hoja1!$A$2:$B$1115,2,0)</f>
        <v>25807</v>
      </c>
      <c r="D634" s="31">
        <v>800094782</v>
      </c>
      <c r="E634" s="31">
        <v>210725807</v>
      </c>
      <c r="F634" s="61" t="s">
        <v>815</v>
      </c>
      <c r="G634" s="33">
        <v>0</v>
      </c>
      <c r="H634" s="33">
        <v>0</v>
      </c>
      <c r="I634" s="3">
        <v>33898622</v>
      </c>
      <c r="J634" s="3">
        <v>39722591</v>
      </c>
      <c r="K634" s="3">
        <v>0</v>
      </c>
      <c r="L634" s="3"/>
      <c r="M634" s="3"/>
      <c r="N634" s="3"/>
      <c r="O634" s="3"/>
      <c r="P634" s="34">
        <f t="shared" si="37"/>
        <v>73621213</v>
      </c>
      <c r="Q634" s="165">
        <v>53847016</v>
      </c>
      <c r="R634" s="3">
        <f>IFERROR(VLOOKUP(D634,[9]ServNOMINA!$F$16:$M$112,8,0),0)</f>
        <v>0</v>
      </c>
      <c r="S634" s="3">
        <f>IFERROR(VLOOKUP(D634,[9]ServOTROS!$F$16:$M$112,8,0),0)</f>
        <v>0</v>
      </c>
      <c r="T634" s="3">
        <f>IFERROR(VLOOKUP(D634,[9]CANCEL!$F$16:$M$48,8,0),0)</f>
        <v>0</v>
      </c>
      <c r="U634" s="3">
        <f>IFERROR(VLOOKUP(B634,[10]Aaf_PENSION!$C$16:$M$112,11,0)+VLOOKUP(B634,[11]Aaf_PENSION!$C$16:$M$112,11,0),0)</f>
        <v>0</v>
      </c>
      <c r="V634" s="3">
        <f>IFERROR(VLOOKUP(B634,[10]Aaf_SALUD!$C$16:$M$112,11,0)+VLOOKUP(B634,[11]Aaf_SALUD!$C$16:$M$112,11,0),0)</f>
        <v>0</v>
      </c>
      <c r="W634" s="3">
        <f>IFERROR(VLOOKUP(D634,[9]CALIDAD!$F$16:$M$1122,8,0),0)</f>
        <v>2824885</v>
      </c>
      <c r="X634" s="3"/>
      <c r="Y634" s="3">
        <f>IFERROR(VLOOKUP(B634,[10]Ap_CESANTIAS!$C$16:$M$112,11,0)+VLOOKUP(B634,[11]Ap_CESANTIAS!$C$16:$M$112,11,0),0)</f>
        <v>0</v>
      </c>
      <c r="Z634" s="3">
        <f>IFERROR(VLOOKUP(B634,[10]Ap_PENSION!$C$16:$M$112,11,0)+VLOOKUP(B634,[11]Ap_PENSION!$C$16:$M$112,11,0),0)</f>
        <v>0</v>
      </c>
      <c r="AA634" s="3">
        <f>IFERROR(VLOOKUP(B634,[10]Ap_SALUD!$C$16:$M$112,11,0)+VLOOKUP(B634,[11]Ap_SALUD!$C$16:$M$112,11,0),0)</f>
        <v>0</v>
      </c>
      <c r="AB634" s="3"/>
      <c r="AC634" s="36">
        <f t="shared" si="36"/>
        <v>2824885</v>
      </c>
      <c r="AD634" s="37">
        <f t="shared" si="39"/>
        <v>16949312</v>
      </c>
      <c r="AE634" s="144" t="e">
        <f>VLOOKUP(D634,[12]REPNCT004ReporteAuxiliarContabl!$V$21:$W$1157,2,0)</f>
        <v>#N/A</v>
      </c>
      <c r="AF634" s="167" t="e">
        <f t="shared" si="38"/>
        <v>#N/A</v>
      </c>
      <c r="AG634" s="144"/>
      <c r="AI634" s="144"/>
    </row>
    <row r="635" spans="1:35" x14ac:dyDescent="0.25">
      <c r="A635" s="29">
        <v>623</v>
      </c>
      <c r="B635" s="61"/>
      <c r="C635" s="143" t="str">
        <f>VLOOKUP(D635,[8]Hoja1!$A$2:$B$1115,2,0)</f>
        <v>25815</v>
      </c>
      <c r="D635" s="31">
        <v>800093439</v>
      </c>
      <c r="E635" s="31">
        <v>211525815</v>
      </c>
      <c r="F635" s="61" t="s">
        <v>816</v>
      </c>
      <c r="G635" s="33">
        <v>0</v>
      </c>
      <c r="H635" s="33">
        <v>0</v>
      </c>
      <c r="I635" s="3">
        <v>179317512</v>
      </c>
      <c r="J635" s="3">
        <v>206741069</v>
      </c>
      <c r="K635" s="3">
        <v>0</v>
      </c>
      <c r="L635" s="3"/>
      <c r="M635" s="3"/>
      <c r="N635" s="3"/>
      <c r="O635" s="3"/>
      <c r="P635" s="34">
        <f t="shared" si="37"/>
        <v>386058581</v>
      </c>
      <c r="Q635" s="165">
        <v>281456699</v>
      </c>
      <c r="R635" s="3">
        <f>IFERROR(VLOOKUP(D635,[9]ServNOMINA!$F$16:$M$112,8,0),0)</f>
        <v>0</v>
      </c>
      <c r="S635" s="3">
        <f>IFERROR(VLOOKUP(D635,[9]ServOTROS!$F$16:$M$112,8,0),0)</f>
        <v>0</v>
      </c>
      <c r="T635" s="3">
        <f>IFERROR(VLOOKUP(D635,[9]CANCEL!$F$16:$M$48,8,0),0)</f>
        <v>0</v>
      </c>
      <c r="U635" s="3">
        <f>IFERROR(VLOOKUP(B635,[10]Aaf_PENSION!$C$16:$M$112,11,0)+VLOOKUP(B635,[11]Aaf_PENSION!$C$16:$M$112,11,0),0)</f>
        <v>0</v>
      </c>
      <c r="V635" s="3">
        <f>IFERROR(VLOOKUP(B635,[10]Aaf_SALUD!$C$16:$M$112,11,0)+VLOOKUP(B635,[11]Aaf_SALUD!$C$16:$M$112,11,0),0)</f>
        <v>0</v>
      </c>
      <c r="W635" s="3">
        <f>IFERROR(VLOOKUP(D635,[9]CALIDAD!$F$16:$M$1122,8,0),0)</f>
        <v>14943126</v>
      </c>
      <c r="X635" s="3"/>
      <c r="Y635" s="3">
        <f>IFERROR(VLOOKUP(B635,[10]Ap_CESANTIAS!$C$16:$M$112,11,0)+VLOOKUP(B635,[11]Ap_CESANTIAS!$C$16:$M$112,11,0),0)</f>
        <v>0</v>
      </c>
      <c r="Z635" s="3">
        <f>IFERROR(VLOOKUP(B635,[10]Ap_PENSION!$C$16:$M$112,11,0)+VLOOKUP(B635,[11]Ap_PENSION!$C$16:$M$112,11,0),0)</f>
        <v>0</v>
      </c>
      <c r="AA635" s="3">
        <f>IFERROR(VLOOKUP(B635,[10]Ap_SALUD!$C$16:$M$112,11,0)+VLOOKUP(B635,[11]Ap_SALUD!$C$16:$M$112,11,0),0)</f>
        <v>0</v>
      </c>
      <c r="AB635" s="3"/>
      <c r="AC635" s="36">
        <f t="shared" si="36"/>
        <v>14943126</v>
      </c>
      <c r="AD635" s="37">
        <f t="shared" si="39"/>
        <v>89658756</v>
      </c>
      <c r="AE635" s="144" t="e">
        <f>VLOOKUP(D635,[12]REPNCT004ReporteAuxiliarContabl!$V$21:$W$1157,2,0)</f>
        <v>#N/A</v>
      </c>
      <c r="AF635" s="167" t="e">
        <f t="shared" si="38"/>
        <v>#N/A</v>
      </c>
      <c r="AG635" s="144"/>
      <c r="AI635" s="144"/>
    </row>
    <row r="636" spans="1:35" x14ac:dyDescent="0.25">
      <c r="A636" s="38">
        <v>624</v>
      </c>
      <c r="B636" s="61"/>
      <c r="C636" s="143" t="str">
        <f>VLOOKUP(D636,[8]Hoja1!$A$2:$B$1115,2,0)</f>
        <v>25817</v>
      </c>
      <c r="D636" s="31">
        <v>899999428</v>
      </c>
      <c r="E636" s="31">
        <v>211725817</v>
      </c>
      <c r="F636" s="61" t="s">
        <v>817</v>
      </c>
      <c r="G636" s="33">
        <v>0</v>
      </c>
      <c r="H636" s="33">
        <v>0</v>
      </c>
      <c r="I636" s="3">
        <v>775314448</v>
      </c>
      <c r="J636" s="3">
        <v>956522138</v>
      </c>
      <c r="K636" s="3">
        <v>0</v>
      </c>
      <c r="L636" s="3"/>
      <c r="M636" s="3"/>
      <c r="N636" s="3"/>
      <c r="O636" s="3"/>
      <c r="P636" s="34">
        <f t="shared" si="37"/>
        <v>1731836586</v>
      </c>
      <c r="Q636" s="165">
        <v>1279569823</v>
      </c>
      <c r="R636" s="3">
        <f>IFERROR(VLOOKUP(D636,[9]ServNOMINA!$F$16:$M$112,8,0),0)</f>
        <v>0</v>
      </c>
      <c r="S636" s="3">
        <f>IFERROR(VLOOKUP(D636,[9]ServOTROS!$F$16:$M$112,8,0),0)</f>
        <v>0</v>
      </c>
      <c r="T636" s="3">
        <f>IFERROR(VLOOKUP(D636,[9]CANCEL!$F$16:$M$48,8,0),0)</f>
        <v>0</v>
      </c>
      <c r="U636" s="3">
        <f>IFERROR(VLOOKUP(B636,[10]Aaf_PENSION!$C$16:$M$112,11,0)+VLOOKUP(B636,[11]Aaf_PENSION!$C$16:$M$112,11,0),0)</f>
        <v>0</v>
      </c>
      <c r="V636" s="3">
        <f>IFERROR(VLOOKUP(B636,[10]Aaf_SALUD!$C$16:$M$112,11,0)+VLOOKUP(B636,[11]Aaf_SALUD!$C$16:$M$112,11,0),0)</f>
        <v>0</v>
      </c>
      <c r="W636" s="3">
        <f>IFERROR(VLOOKUP(D636,[9]CALIDAD!$F$16:$M$1122,8,0),0)</f>
        <v>64609537</v>
      </c>
      <c r="X636" s="3"/>
      <c r="Y636" s="3">
        <f>IFERROR(VLOOKUP(B636,[10]Ap_CESANTIAS!$C$16:$M$112,11,0)+VLOOKUP(B636,[11]Ap_CESANTIAS!$C$16:$M$112,11,0),0)</f>
        <v>0</v>
      </c>
      <c r="Z636" s="3">
        <f>IFERROR(VLOOKUP(B636,[10]Ap_PENSION!$C$16:$M$112,11,0)+VLOOKUP(B636,[11]Ap_PENSION!$C$16:$M$112,11,0),0)</f>
        <v>0</v>
      </c>
      <c r="AA636" s="3">
        <f>IFERROR(VLOOKUP(B636,[10]Ap_SALUD!$C$16:$M$112,11,0)+VLOOKUP(B636,[11]Ap_SALUD!$C$16:$M$112,11,0),0)</f>
        <v>0</v>
      </c>
      <c r="AB636" s="3"/>
      <c r="AC636" s="36">
        <f t="shared" si="36"/>
        <v>64609537</v>
      </c>
      <c r="AD636" s="37">
        <f t="shared" si="39"/>
        <v>387657226</v>
      </c>
      <c r="AE636" s="144" t="e">
        <f>VLOOKUP(D636,[12]REPNCT004ReporteAuxiliarContabl!$V$21:$W$1157,2,0)</f>
        <v>#N/A</v>
      </c>
      <c r="AF636" s="167" t="e">
        <f t="shared" si="38"/>
        <v>#N/A</v>
      </c>
      <c r="AG636" s="144"/>
      <c r="AI636" s="144"/>
    </row>
    <row r="637" spans="1:35" x14ac:dyDescent="0.25">
      <c r="A637" s="29">
        <v>625</v>
      </c>
      <c r="B637" s="61"/>
      <c r="C637" s="143" t="str">
        <f>VLOOKUP(D637,[8]Hoja1!$A$2:$B$1115,2,0)</f>
        <v>25823</v>
      </c>
      <c r="D637" s="31">
        <v>800072715</v>
      </c>
      <c r="E637" s="31">
        <v>212325823</v>
      </c>
      <c r="F637" s="61" t="s">
        <v>818</v>
      </c>
      <c r="G637" s="33">
        <v>0</v>
      </c>
      <c r="H637" s="33">
        <v>0</v>
      </c>
      <c r="I637" s="3">
        <v>62880301</v>
      </c>
      <c r="J637" s="3">
        <v>71926033</v>
      </c>
      <c r="K637" s="3">
        <v>0</v>
      </c>
      <c r="L637" s="3"/>
      <c r="M637" s="3"/>
      <c r="N637" s="3"/>
      <c r="O637" s="3"/>
      <c r="P637" s="34">
        <f t="shared" si="37"/>
        <v>134806334</v>
      </c>
      <c r="Q637" s="165">
        <v>98126158</v>
      </c>
      <c r="R637" s="3">
        <f>IFERROR(VLOOKUP(D637,[9]ServNOMINA!$F$16:$M$112,8,0),0)</f>
        <v>0</v>
      </c>
      <c r="S637" s="3">
        <f>IFERROR(VLOOKUP(D637,[9]ServOTROS!$F$16:$M$112,8,0),0)</f>
        <v>0</v>
      </c>
      <c r="T637" s="3">
        <f>IFERROR(VLOOKUP(D637,[9]CANCEL!$F$16:$M$48,8,0),0)</f>
        <v>0</v>
      </c>
      <c r="U637" s="3">
        <f>IFERROR(VLOOKUP(B637,[10]Aaf_PENSION!$C$16:$M$112,11,0)+VLOOKUP(B637,[11]Aaf_PENSION!$C$16:$M$112,11,0),0)</f>
        <v>0</v>
      </c>
      <c r="V637" s="3">
        <f>IFERROR(VLOOKUP(B637,[10]Aaf_SALUD!$C$16:$M$112,11,0)+VLOOKUP(B637,[11]Aaf_SALUD!$C$16:$M$112,11,0),0)</f>
        <v>0</v>
      </c>
      <c r="W637" s="3">
        <f>IFERROR(VLOOKUP(D637,[9]CALIDAD!$F$16:$M$1122,8,0),0)</f>
        <v>5240025</v>
      </c>
      <c r="X637" s="3"/>
      <c r="Y637" s="3">
        <f>IFERROR(VLOOKUP(B637,[10]Ap_CESANTIAS!$C$16:$M$112,11,0)+VLOOKUP(B637,[11]Ap_CESANTIAS!$C$16:$M$112,11,0),0)</f>
        <v>0</v>
      </c>
      <c r="Z637" s="3">
        <f>IFERROR(VLOOKUP(B637,[10]Ap_PENSION!$C$16:$M$112,11,0)+VLOOKUP(B637,[11]Ap_PENSION!$C$16:$M$112,11,0),0)</f>
        <v>0</v>
      </c>
      <c r="AA637" s="3">
        <f>IFERROR(VLOOKUP(B637,[10]Ap_SALUD!$C$16:$M$112,11,0)+VLOOKUP(B637,[11]Ap_SALUD!$C$16:$M$112,11,0),0)</f>
        <v>0</v>
      </c>
      <c r="AB637" s="3"/>
      <c r="AC637" s="36">
        <f t="shared" si="36"/>
        <v>5240025</v>
      </c>
      <c r="AD637" s="37">
        <f t="shared" si="39"/>
        <v>31440151</v>
      </c>
      <c r="AE637" s="144" t="e">
        <f>VLOOKUP(D637,[12]REPNCT004ReporteAuxiliarContabl!$V$21:$W$1157,2,0)</f>
        <v>#N/A</v>
      </c>
      <c r="AF637" s="167" t="e">
        <f t="shared" si="38"/>
        <v>#N/A</v>
      </c>
      <c r="AG637" s="144"/>
      <c r="AI637" s="144"/>
    </row>
    <row r="638" spans="1:35" x14ac:dyDescent="0.25">
      <c r="A638" s="38">
        <v>626</v>
      </c>
      <c r="B638" s="61"/>
      <c r="C638" s="143" t="str">
        <f>VLOOKUP(D638,[8]Hoja1!$A$2:$B$1115,2,0)</f>
        <v>25839</v>
      </c>
      <c r="D638" s="31">
        <v>899999385</v>
      </c>
      <c r="E638" s="31">
        <v>213925839</v>
      </c>
      <c r="F638" s="61" t="s">
        <v>819</v>
      </c>
      <c r="G638" s="33">
        <v>0</v>
      </c>
      <c r="H638" s="33">
        <v>0</v>
      </c>
      <c r="I638" s="3">
        <v>179338128</v>
      </c>
      <c r="J638" s="3">
        <v>192542291</v>
      </c>
      <c r="K638" s="3">
        <v>0</v>
      </c>
      <c r="L638" s="3"/>
      <c r="M638" s="3"/>
      <c r="N638" s="3"/>
      <c r="O638" s="3"/>
      <c r="P638" s="34">
        <f t="shared" si="37"/>
        <v>371880419</v>
      </c>
      <c r="Q638" s="165">
        <v>267266511</v>
      </c>
      <c r="R638" s="3">
        <f>IFERROR(VLOOKUP(D638,[9]ServNOMINA!$F$16:$M$112,8,0),0)</f>
        <v>0</v>
      </c>
      <c r="S638" s="3">
        <f>IFERROR(VLOOKUP(D638,[9]ServOTROS!$F$16:$M$112,8,0),0)</f>
        <v>0</v>
      </c>
      <c r="T638" s="3">
        <f>IFERROR(VLOOKUP(D638,[9]CANCEL!$F$16:$M$48,8,0),0)</f>
        <v>0</v>
      </c>
      <c r="U638" s="3">
        <f>IFERROR(VLOOKUP(B638,[10]Aaf_PENSION!$C$16:$M$112,11,0)+VLOOKUP(B638,[11]Aaf_PENSION!$C$16:$M$112,11,0),0)</f>
        <v>0</v>
      </c>
      <c r="V638" s="3">
        <f>IFERROR(VLOOKUP(B638,[10]Aaf_SALUD!$C$16:$M$112,11,0)+VLOOKUP(B638,[11]Aaf_SALUD!$C$16:$M$112,11,0),0)</f>
        <v>0</v>
      </c>
      <c r="W638" s="3">
        <f>IFERROR(VLOOKUP(D638,[9]CALIDAD!$F$16:$M$1122,8,0),0)</f>
        <v>14944844</v>
      </c>
      <c r="X638" s="3"/>
      <c r="Y638" s="3">
        <f>IFERROR(VLOOKUP(B638,[10]Ap_CESANTIAS!$C$16:$M$112,11,0)+VLOOKUP(B638,[11]Ap_CESANTIAS!$C$16:$M$112,11,0),0)</f>
        <v>0</v>
      </c>
      <c r="Z638" s="3">
        <f>IFERROR(VLOOKUP(B638,[10]Ap_PENSION!$C$16:$M$112,11,0)+VLOOKUP(B638,[11]Ap_PENSION!$C$16:$M$112,11,0),0)</f>
        <v>0</v>
      </c>
      <c r="AA638" s="3">
        <f>IFERROR(VLOOKUP(B638,[10]Ap_SALUD!$C$16:$M$112,11,0)+VLOOKUP(B638,[11]Ap_SALUD!$C$16:$M$112,11,0),0)</f>
        <v>0</v>
      </c>
      <c r="AB638" s="3"/>
      <c r="AC638" s="36">
        <f t="shared" si="36"/>
        <v>14944844</v>
      </c>
      <c r="AD638" s="37">
        <f t="shared" si="39"/>
        <v>89669064</v>
      </c>
      <c r="AE638" s="144" t="e">
        <f>VLOOKUP(D638,[12]REPNCT004ReporteAuxiliarContabl!$V$21:$W$1157,2,0)</f>
        <v>#N/A</v>
      </c>
      <c r="AF638" s="167" t="e">
        <f t="shared" si="38"/>
        <v>#N/A</v>
      </c>
      <c r="AG638" s="144"/>
      <c r="AI638" s="144"/>
    </row>
    <row r="639" spans="1:35" x14ac:dyDescent="0.25">
      <c r="A639" s="29">
        <v>627</v>
      </c>
      <c r="B639" s="61"/>
      <c r="C639" s="143" t="str">
        <f>VLOOKUP(D639,[8]Hoja1!$A$2:$B$1115,2,0)</f>
        <v>25841</v>
      </c>
      <c r="D639" s="31">
        <v>800095568</v>
      </c>
      <c r="E639" s="31">
        <v>214125841</v>
      </c>
      <c r="F639" s="61" t="s">
        <v>820</v>
      </c>
      <c r="G639" s="33">
        <v>0</v>
      </c>
      <c r="H639" s="33">
        <v>0</v>
      </c>
      <c r="I639" s="3">
        <v>98345642</v>
      </c>
      <c r="J639" s="3">
        <v>115778038</v>
      </c>
      <c r="K639" s="3">
        <v>0</v>
      </c>
      <c r="L639" s="3"/>
      <c r="M639" s="3"/>
      <c r="N639" s="3"/>
      <c r="O639" s="3"/>
      <c r="P639" s="34">
        <f t="shared" si="37"/>
        <v>214123680</v>
      </c>
      <c r="Q639" s="165">
        <v>156755388</v>
      </c>
      <c r="R639" s="3">
        <f>IFERROR(VLOOKUP(D639,[9]ServNOMINA!$F$16:$M$112,8,0),0)</f>
        <v>0</v>
      </c>
      <c r="S639" s="3">
        <f>IFERROR(VLOOKUP(D639,[9]ServOTROS!$F$16:$M$112,8,0),0)</f>
        <v>0</v>
      </c>
      <c r="T639" s="3">
        <f>IFERROR(VLOOKUP(D639,[9]CANCEL!$F$16:$M$48,8,0),0)</f>
        <v>0</v>
      </c>
      <c r="U639" s="3">
        <f>IFERROR(VLOOKUP(B639,[10]Aaf_PENSION!$C$16:$M$112,11,0)+VLOOKUP(B639,[11]Aaf_PENSION!$C$16:$M$112,11,0),0)</f>
        <v>0</v>
      </c>
      <c r="V639" s="3">
        <f>IFERROR(VLOOKUP(B639,[10]Aaf_SALUD!$C$16:$M$112,11,0)+VLOOKUP(B639,[11]Aaf_SALUD!$C$16:$M$112,11,0),0)</f>
        <v>0</v>
      </c>
      <c r="W639" s="3">
        <f>IFERROR(VLOOKUP(D639,[9]CALIDAD!$F$16:$M$1122,8,0),0)</f>
        <v>8195470</v>
      </c>
      <c r="X639" s="3"/>
      <c r="Y639" s="3">
        <f>IFERROR(VLOOKUP(B639,[10]Ap_CESANTIAS!$C$16:$M$112,11,0)+VLOOKUP(B639,[11]Ap_CESANTIAS!$C$16:$M$112,11,0),0)</f>
        <v>0</v>
      </c>
      <c r="Z639" s="3">
        <f>IFERROR(VLOOKUP(B639,[10]Ap_PENSION!$C$16:$M$112,11,0)+VLOOKUP(B639,[11]Ap_PENSION!$C$16:$M$112,11,0),0)</f>
        <v>0</v>
      </c>
      <c r="AA639" s="3">
        <f>IFERROR(VLOOKUP(B639,[10]Ap_SALUD!$C$16:$M$112,11,0)+VLOOKUP(B639,[11]Ap_SALUD!$C$16:$M$112,11,0),0)</f>
        <v>0</v>
      </c>
      <c r="AB639" s="3"/>
      <c r="AC639" s="36">
        <f t="shared" si="36"/>
        <v>8195470</v>
      </c>
      <c r="AD639" s="37">
        <f t="shared" si="39"/>
        <v>49172822</v>
      </c>
      <c r="AE639" s="144" t="e">
        <f>VLOOKUP(D639,[12]REPNCT004ReporteAuxiliarContabl!$V$21:$W$1157,2,0)</f>
        <v>#N/A</v>
      </c>
      <c r="AF639" s="167" t="e">
        <f t="shared" si="38"/>
        <v>#N/A</v>
      </c>
      <c r="AG639" s="144"/>
      <c r="AI639" s="144"/>
    </row>
    <row r="640" spans="1:35" x14ac:dyDescent="0.25">
      <c r="A640" s="38">
        <v>628</v>
      </c>
      <c r="B640" s="61"/>
      <c r="C640" s="143" t="str">
        <f>VLOOKUP(D640,[8]Hoja1!$A$2:$B$1115,2,0)</f>
        <v>25843</v>
      </c>
      <c r="D640" s="31">
        <v>899999281</v>
      </c>
      <c r="E640" s="31">
        <v>214325843</v>
      </c>
      <c r="F640" s="61" t="s">
        <v>821</v>
      </c>
      <c r="G640" s="33">
        <v>0</v>
      </c>
      <c r="H640" s="33">
        <v>0</v>
      </c>
      <c r="I640" s="3">
        <v>579037696</v>
      </c>
      <c r="J640" s="3">
        <v>682997045</v>
      </c>
      <c r="K640" s="3">
        <v>0</v>
      </c>
      <c r="L640" s="3"/>
      <c r="M640" s="3"/>
      <c r="N640" s="3"/>
      <c r="O640" s="3"/>
      <c r="P640" s="34">
        <f t="shared" si="37"/>
        <v>1262034741</v>
      </c>
      <c r="Q640" s="165">
        <v>924262750</v>
      </c>
      <c r="R640" s="3">
        <f>IFERROR(VLOOKUP(D640,[9]ServNOMINA!$F$16:$M$112,8,0),0)</f>
        <v>0</v>
      </c>
      <c r="S640" s="3">
        <f>IFERROR(VLOOKUP(D640,[9]ServOTROS!$F$16:$M$112,8,0),0)</f>
        <v>0</v>
      </c>
      <c r="T640" s="3">
        <f>IFERROR(VLOOKUP(D640,[9]CANCEL!$F$16:$M$48,8,0),0)</f>
        <v>0</v>
      </c>
      <c r="U640" s="3">
        <f>IFERROR(VLOOKUP(B640,[10]Aaf_PENSION!$C$16:$M$112,11,0)+VLOOKUP(B640,[11]Aaf_PENSION!$C$16:$M$112,11,0),0)</f>
        <v>0</v>
      </c>
      <c r="V640" s="3">
        <f>IFERROR(VLOOKUP(B640,[10]Aaf_SALUD!$C$16:$M$112,11,0)+VLOOKUP(B640,[11]Aaf_SALUD!$C$16:$M$112,11,0),0)</f>
        <v>0</v>
      </c>
      <c r="W640" s="3">
        <f>IFERROR(VLOOKUP(D640,[9]CALIDAD!$F$16:$M$1122,8,0),0)</f>
        <v>48253141</v>
      </c>
      <c r="X640" s="3"/>
      <c r="Y640" s="3">
        <f>IFERROR(VLOOKUP(B640,[10]Ap_CESANTIAS!$C$16:$M$112,11,0)+VLOOKUP(B640,[11]Ap_CESANTIAS!$C$16:$M$112,11,0),0)</f>
        <v>0</v>
      </c>
      <c r="Z640" s="3">
        <f>IFERROR(VLOOKUP(B640,[10]Ap_PENSION!$C$16:$M$112,11,0)+VLOOKUP(B640,[11]Ap_PENSION!$C$16:$M$112,11,0),0)</f>
        <v>0</v>
      </c>
      <c r="AA640" s="3">
        <f>IFERROR(VLOOKUP(B640,[10]Ap_SALUD!$C$16:$M$112,11,0)+VLOOKUP(B640,[11]Ap_SALUD!$C$16:$M$112,11,0),0)</f>
        <v>0</v>
      </c>
      <c r="AB640" s="3"/>
      <c r="AC640" s="36">
        <f t="shared" si="36"/>
        <v>48253141</v>
      </c>
      <c r="AD640" s="37">
        <f t="shared" si="39"/>
        <v>289518850</v>
      </c>
      <c r="AE640" s="144" t="e">
        <f>VLOOKUP(D640,[12]REPNCT004ReporteAuxiliarContabl!$V$21:$W$1157,2,0)</f>
        <v>#N/A</v>
      </c>
      <c r="AF640" s="167" t="e">
        <f t="shared" si="38"/>
        <v>#N/A</v>
      </c>
      <c r="AG640" s="144"/>
      <c r="AI640" s="144"/>
    </row>
    <row r="641" spans="1:35" x14ac:dyDescent="0.25">
      <c r="A641" s="29">
        <v>629</v>
      </c>
      <c r="B641" s="61"/>
      <c r="C641" s="143" t="str">
        <f>VLOOKUP(D641,[8]Hoja1!$A$2:$B$1115,2,0)</f>
        <v>25845</v>
      </c>
      <c r="D641" s="31">
        <v>899999388</v>
      </c>
      <c r="E641" s="31">
        <v>214525845</v>
      </c>
      <c r="F641" s="61" t="s">
        <v>822</v>
      </c>
      <c r="G641" s="33">
        <v>0</v>
      </c>
      <c r="H641" s="33">
        <v>0</v>
      </c>
      <c r="I641" s="3">
        <v>107179462</v>
      </c>
      <c r="J641" s="3">
        <v>109505394</v>
      </c>
      <c r="K641" s="3">
        <v>0</v>
      </c>
      <c r="L641" s="3"/>
      <c r="M641" s="3"/>
      <c r="N641" s="3"/>
      <c r="O641" s="3"/>
      <c r="P641" s="34">
        <f t="shared" si="37"/>
        <v>216684856</v>
      </c>
      <c r="Q641" s="165">
        <v>154163504</v>
      </c>
      <c r="R641" s="3">
        <f>IFERROR(VLOOKUP(D641,[9]ServNOMINA!$F$16:$M$112,8,0),0)</f>
        <v>0</v>
      </c>
      <c r="S641" s="3">
        <f>IFERROR(VLOOKUP(D641,[9]ServOTROS!$F$16:$M$112,8,0),0)</f>
        <v>0</v>
      </c>
      <c r="T641" s="3">
        <f>IFERROR(VLOOKUP(D641,[9]CANCEL!$F$16:$M$48,8,0),0)</f>
        <v>0</v>
      </c>
      <c r="U641" s="3">
        <f>IFERROR(VLOOKUP(B641,[10]Aaf_PENSION!$C$16:$M$112,11,0)+VLOOKUP(B641,[11]Aaf_PENSION!$C$16:$M$112,11,0),0)</f>
        <v>0</v>
      </c>
      <c r="V641" s="3">
        <f>IFERROR(VLOOKUP(B641,[10]Aaf_SALUD!$C$16:$M$112,11,0)+VLOOKUP(B641,[11]Aaf_SALUD!$C$16:$M$112,11,0),0)</f>
        <v>0</v>
      </c>
      <c r="W641" s="3">
        <f>IFERROR(VLOOKUP(D641,[9]CALIDAD!$F$16:$M$1122,8,0),0)</f>
        <v>8931622</v>
      </c>
      <c r="X641" s="3"/>
      <c r="Y641" s="3">
        <f>IFERROR(VLOOKUP(B641,[10]Ap_CESANTIAS!$C$16:$M$112,11,0)+VLOOKUP(B641,[11]Ap_CESANTIAS!$C$16:$M$112,11,0),0)</f>
        <v>0</v>
      </c>
      <c r="Z641" s="3">
        <f>IFERROR(VLOOKUP(B641,[10]Ap_PENSION!$C$16:$M$112,11,0)+VLOOKUP(B641,[11]Ap_PENSION!$C$16:$M$112,11,0),0)</f>
        <v>0</v>
      </c>
      <c r="AA641" s="3">
        <f>IFERROR(VLOOKUP(B641,[10]Ap_SALUD!$C$16:$M$112,11,0)+VLOOKUP(B641,[11]Ap_SALUD!$C$16:$M$112,11,0),0)</f>
        <v>0</v>
      </c>
      <c r="AB641" s="3"/>
      <c r="AC641" s="36">
        <f t="shared" si="36"/>
        <v>8931622</v>
      </c>
      <c r="AD641" s="37">
        <f t="shared" si="39"/>
        <v>53589730</v>
      </c>
      <c r="AE641" s="144" t="e">
        <f>VLOOKUP(D641,[12]REPNCT004ReporteAuxiliarContabl!$V$21:$W$1157,2,0)</f>
        <v>#N/A</v>
      </c>
      <c r="AF641" s="167" t="e">
        <f t="shared" si="38"/>
        <v>#N/A</v>
      </c>
      <c r="AG641" s="144"/>
      <c r="AI641" s="144"/>
    </row>
    <row r="642" spans="1:35" x14ac:dyDescent="0.25">
      <c r="A642" s="38">
        <v>630</v>
      </c>
      <c r="B642" s="61"/>
      <c r="C642" s="143" t="str">
        <f>VLOOKUP(D642,[8]Hoja1!$A$2:$B$1115,2,0)</f>
        <v>25851</v>
      </c>
      <c r="D642" s="31">
        <v>899999407</v>
      </c>
      <c r="E642" s="31">
        <v>215125851</v>
      </c>
      <c r="F642" s="61" t="s">
        <v>823</v>
      </c>
      <c r="G642" s="33">
        <v>0</v>
      </c>
      <c r="H642" s="33">
        <v>0</v>
      </c>
      <c r="I642" s="3">
        <v>49828233</v>
      </c>
      <c r="J642" s="3">
        <v>63223326</v>
      </c>
      <c r="K642" s="3">
        <v>0</v>
      </c>
      <c r="L642" s="3"/>
      <c r="M642" s="3"/>
      <c r="N642" s="3"/>
      <c r="O642" s="3"/>
      <c r="P642" s="34">
        <f t="shared" si="37"/>
        <v>113051559</v>
      </c>
      <c r="Q642" s="165">
        <v>83985091</v>
      </c>
      <c r="R642" s="3">
        <f>IFERROR(VLOOKUP(D642,[9]ServNOMINA!$F$16:$M$112,8,0),0)</f>
        <v>0</v>
      </c>
      <c r="S642" s="3">
        <f>IFERROR(VLOOKUP(D642,[9]ServOTROS!$F$16:$M$112,8,0),0)</f>
        <v>0</v>
      </c>
      <c r="T642" s="3">
        <f>IFERROR(VLOOKUP(D642,[9]CANCEL!$F$16:$M$48,8,0),0)</f>
        <v>0</v>
      </c>
      <c r="U642" s="3">
        <f>IFERROR(VLOOKUP(B642,[10]Aaf_PENSION!$C$16:$M$112,11,0)+VLOOKUP(B642,[11]Aaf_PENSION!$C$16:$M$112,11,0),0)</f>
        <v>0</v>
      </c>
      <c r="V642" s="3">
        <f>IFERROR(VLOOKUP(B642,[10]Aaf_SALUD!$C$16:$M$112,11,0)+VLOOKUP(B642,[11]Aaf_SALUD!$C$16:$M$112,11,0),0)</f>
        <v>0</v>
      </c>
      <c r="W642" s="3">
        <f>IFERROR(VLOOKUP(D642,[9]CALIDAD!$F$16:$M$1122,8,0),0)</f>
        <v>4152353</v>
      </c>
      <c r="X642" s="3"/>
      <c r="Y642" s="3">
        <f>IFERROR(VLOOKUP(B642,[10]Ap_CESANTIAS!$C$16:$M$112,11,0)+VLOOKUP(B642,[11]Ap_CESANTIAS!$C$16:$M$112,11,0),0)</f>
        <v>0</v>
      </c>
      <c r="Z642" s="3">
        <f>IFERROR(VLOOKUP(B642,[10]Ap_PENSION!$C$16:$M$112,11,0)+VLOOKUP(B642,[11]Ap_PENSION!$C$16:$M$112,11,0),0)</f>
        <v>0</v>
      </c>
      <c r="AA642" s="3">
        <f>IFERROR(VLOOKUP(B642,[10]Ap_SALUD!$C$16:$M$112,11,0)+VLOOKUP(B642,[11]Ap_SALUD!$C$16:$M$112,11,0),0)</f>
        <v>0</v>
      </c>
      <c r="AB642" s="3"/>
      <c r="AC642" s="36">
        <f t="shared" si="36"/>
        <v>4152353</v>
      </c>
      <c r="AD642" s="37">
        <f t="shared" si="39"/>
        <v>24914115</v>
      </c>
      <c r="AE642" s="144" t="e">
        <f>VLOOKUP(D642,[12]REPNCT004ReporteAuxiliarContabl!$V$21:$W$1157,2,0)</f>
        <v>#N/A</v>
      </c>
      <c r="AF642" s="167" t="e">
        <f t="shared" si="38"/>
        <v>#N/A</v>
      </c>
      <c r="AG642" s="144"/>
      <c r="AI642" s="144"/>
    </row>
    <row r="643" spans="1:35" x14ac:dyDescent="0.25">
      <c r="A643" s="29">
        <v>631</v>
      </c>
      <c r="B643" s="61"/>
      <c r="C643" s="143" t="str">
        <f>VLOOKUP(D643,[8]Hoja1!$A$2:$B$1115,2,0)</f>
        <v>25862</v>
      </c>
      <c r="D643" s="31">
        <v>899999448</v>
      </c>
      <c r="E643" s="31">
        <v>216225862</v>
      </c>
      <c r="F643" s="61" t="s">
        <v>824</v>
      </c>
      <c r="G643" s="33">
        <v>0</v>
      </c>
      <c r="H643" s="33">
        <v>0</v>
      </c>
      <c r="I643" s="3">
        <v>128822276</v>
      </c>
      <c r="J643" s="3">
        <v>127816140</v>
      </c>
      <c r="K643" s="3">
        <v>0</v>
      </c>
      <c r="L643" s="3"/>
      <c r="M643" s="3"/>
      <c r="N643" s="3"/>
      <c r="O643" s="3"/>
      <c r="P643" s="34">
        <f t="shared" si="37"/>
        <v>256638416</v>
      </c>
      <c r="Q643" s="165">
        <v>181492090</v>
      </c>
      <c r="R643" s="3">
        <f>IFERROR(VLOOKUP(D643,[9]ServNOMINA!$F$16:$M$112,8,0),0)</f>
        <v>0</v>
      </c>
      <c r="S643" s="3">
        <f>IFERROR(VLOOKUP(D643,[9]ServOTROS!$F$16:$M$112,8,0),0)</f>
        <v>0</v>
      </c>
      <c r="T643" s="3">
        <f>IFERROR(VLOOKUP(D643,[9]CANCEL!$F$16:$M$48,8,0),0)</f>
        <v>0</v>
      </c>
      <c r="U643" s="3">
        <f>IFERROR(VLOOKUP(B643,[10]Aaf_PENSION!$C$16:$M$112,11,0)+VLOOKUP(B643,[11]Aaf_PENSION!$C$16:$M$112,11,0),0)</f>
        <v>0</v>
      </c>
      <c r="V643" s="3">
        <f>IFERROR(VLOOKUP(B643,[10]Aaf_SALUD!$C$16:$M$112,11,0)+VLOOKUP(B643,[11]Aaf_SALUD!$C$16:$M$112,11,0),0)</f>
        <v>0</v>
      </c>
      <c r="W643" s="3">
        <f>IFERROR(VLOOKUP(D643,[9]CALIDAD!$F$16:$M$1122,8,0),0)</f>
        <v>10735190</v>
      </c>
      <c r="X643" s="3"/>
      <c r="Y643" s="3">
        <f>IFERROR(VLOOKUP(B643,[10]Ap_CESANTIAS!$C$16:$M$112,11,0)+VLOOKUP(B643,[11]Ap_CESANTIAS!$C$16:$M$112,11,0),0)</f>
        <v>0</v>
      </c>
      <c r="Z643" s="3">
        <f>IFERROR(VLOOKUP(B643,[10]Ap_PENSION!$C$16:$M$112,11,0)+VLOOKUP(B643,[11]Ap_PENSION!$C$16:$M$112,11,0),0)</f>
        <v>0</v>
      </c>
      <c r="AA643" s="3">
        <f>IFERROR(VLOOKUP(B643,[10]Ap_SALUD!$C$16:$M$112,11,0)+VLOOKUP(B643,[11]Ap_SALUD!$C$16:$M$112,11,0),0)</f>
        <v>0</v>
      </c>
      <c r="AB643" s="3"/>
      <c r="AC643" s="36">
        <f t="shared" si="36"/>
        <v>10735190</v>
      </c>
      <c r="AD643" s="37">
        <f t="shared" si="39"/>
        <v>64411136</v>
      </c>
      <c r="AE643" s="144" t="e">
        <f>VLOOKUP(D643,[12]REPNCT004ReporteAuxiliarContabl!$V$21:$W$1157,2,0)</f>
        <v>#N/A</v>
      </c>
      <c r="AF643" s="167" t="e">
        <f t="shared" si="38"/>
        <v>#N/A</v>
      </c>
      <c r="AG643" s="144"/>
      <c r="AI643" s="144"/>
    </row>
    <row r="644" spans="1:35" x14ac:dyDescent="0.25">
      <c r="A644" s="38">
        <v>632</v>
      </c>
      <c r="B644" s="61"/>
      <c r="C644" s="143" t="str">
        <f>VLOOKUP(D644,[8]Hoja1!$A$2:$B$1115,2,0)</f>
        <v>25867</v>
      </c>
      <c r="D644" s="31">
        <v>899999709</v>
      </c>
      <c r="E644" s="31">
        <v>216725867</v>
      </c>
      <c r="F644" s="61" t="s">
        <v>825</v>
      </c>
      <c r="G644" s="33">
        <v>0</v>
      </c>
      <c r="H644" s="33">
        <v>0</v>
      </c>
      <c r="I644" s="3">
        <v>58559817</v>
      </c>
      <c r="J644" s="3">
        <v>61611106</v>
      </c>
      <c r="K644" s="3">
        <v>0</v>
      </c>
      <c r="L644" s="3"/>
      <c r="M644" s="3"/>
      <c r="N644" s="3"/>
      <c r="O644" s="3"/>
      <c r="P644" s="34">
        <f t="shared" si="37"/>
        <v>120170923</v>
      </c>
      <c r="Q644" s="165">
        <v>86011031</v>
      </c>
      <c r="R644" s="3">
        <f>IFERROR(VLOOKUP(D644,[9]ServNOMINA!$F$16:$M$112,8,0),0)</f>
        <v>0</v>
      </c>
      <c r="S644" s="3">
        <f>IFERROR(VLOOKUP(D644,[9]ServOTROS!$F$16:$M$112,8,0),0)</f>
        <v>0</v>
      </c>
      <c r="T644" s="3">
        <f>IFERROR(VLOOKUP(D644,[9]CANCEL!$F$16:$M$48,8,0),0)</f>
        <v>0</v>
      </c>
      <c r="U644" s="3">
        <f>IFERROR(VLOOKUP(B644,[10]Aaf_PENSION!$C$16:$M$112,11,0)+VLOOKUP(B644,[11]Aaf_PENSION!$C$16:$M$112,11,0),0)</f>
        <v>0</v>
      </c>
      <c r="V644" s="3">
        <f>IFERROR(VLOOKUP(B644,[10]Aaf_SALUD!$C$16:$M$112,11,0)+VLOOKUP(B644,[11]Aaf_SALUD!$C$16:$M$112,11,0),0)</f>
        <v>0</v>
      </c>
      <c r="W644" s="3">
        <f>IFERROR(VLOOKUP(D644,[9]CALIDAD!$F$16:$M$1122,8,0),0)</f>
        <v>4879985</v>
      </c>
      <c r="X644" s="3"/>
      <c r="Y644" s="3">
        <f>IFERROR(VLOOKUP(B644,[10]Ap_CESANTIAS!$C$16:$M$112,11,0)+VLOOKUP(B644,[11]Ap_CESANTIAS!$C$16:$M$112,11,0),0)</f>
        <v>0</v>
      </c>
      <c r="Z644" s="3">
        <f>IFERROR(VLOOKUP(B644,[10]Ap_PENSION!$C$16:$M$112,11,0)+VLOOKUP(B644,[11]Ap_PENSION!$C$16:$M$112,11,0),0)</f>
        <v>0</v>
      </c>
      <c r="AA644" s="3">
        <f>IFERROR(VLOOKUP(B644,[10]Ap_SALUD!$C$16:$M$112,11,0)+VLOOKUP(B644,[11]Ap_SALUD!$C$16:$M$112,11,0),0)</f>
        <v>0</v>
      </c>
      <c r="AB644" s="3"/>
      <c r="AC644" s="36">
        <f t="shared" si="36"/>
        <v>4879985</v>
      </c>
      <c r="AD644" s="37">
        <f t="shared" si="39"/>
        <v>29279907</v>
      </c>
      <c r="AE644" s="144" t="e">
        <f>VLOOKUP(D644,[12]REPNCT004ReporteAuxiliarContabl!$V$21:$W$1157,2,0)</f>
        <v>#N/A</v>
      </c>
      <c r="AF644" s="167" t="e">
        <f t="shared" si="38"/>
        <v>#N/A</v>
      </c>
      <c r="AG644" s="144"/>
      <c r="AI644" s="144"/>
    </row>
    <row r="645" spans="1:35" x14ac:dyDescent="0.25">
      <c r="A645" s="29">
        <v>633</v>
      </c>
      <c r="B645" s="61"/>
      <c r="C645" s="143" t="str">
        <f>VLOOKUP(D645,[8]Hoja1!$A$2:$B$1115,2,0)</f>
        <v>25871</v>
      </c>
      <c r="D645" s="31">
        <v>899999447</v>
      </c>
      <c r="E645" s="31">
        <v>217125871</v>
      </c>
      <c r="F645" s="61" t="s">
        <v>826</v>
      </c>
      <c r="G645" s="33">
        <v>0</v>
      </c>
      <c r="H645" s="33">
        <v>0</v>
      </c>
      <c r="I645" s="3">
        <v>23941721</v>
      </c>
      <c r="J645" s="3">
        <v>26605973</v>
      </c>
      <c r="K645" s="3">
        <v>0</v>
      </c>
      <c r="L645" s="3"/>
      <c r="M645" s="3"/>
      <c r="N645" s="3"/>
      <c r="O645" s="3"/>
      <c r="P645" s="34">
        <f t="shared" si="37"/>
        <v>50547694</v>
      </c>
      <c r="Q645" s="165">
        <v>36581688</v>
      </c>
      <c r="R645" s="3">
        <f>IFERROR(VLOOKUP(D645,[9]ServNOMINA!$F$16:$M$112,8,0),0)</f>
        <v>0</v>
      </c>
      <c r="S645" s="3">
        <f>IFERROR(VLOOKUP(D645,[9]ServOTROS!$F$16:$M$112,8,0),0)</f>
        <v>0</v>
      </c>
      <c r="T645" s="3">
        <f>IFERROR(VLOOKUP(D645,[9]CANCEL!$F$16:$M$48,8,0),0)</f>
        <v>0</v>
      </c>
      <c r="U645" s="3">
        <f>IFERROR(VLOOKUP(B645,[10]Aaf_PENSION!$C$16:$M$112,11,0)+VLOOKUP(B645,[11]Aaf_PENSION!$C$16:$M$112,11,0),0)</f>
        <v>0</v>
      </c>
      <c r="V645" s="3">
        <f>IFERROR(VLOOKUP(B645,[10]Aaf_SALUD!$C$16:$M$112,11,0)+VLOOKUP(B645,[11]Aaf_SALUD!$C$16:$M$112,11,0),0)</f>
        <v>0</v>
      </c>
      <c r="W645" s="3">
        <f>IFERROR(VLOOKUP(D645,[9]CALIDAD!$F$16:$M$1122,8,0),0)</f>
        <v>1995143</v>
      </c>
      <c r="X645" s="3"/>
      <c r="Y645" s="3">
        <f>IFERROR(VLOOKUP(B645,[10]Ap_CESANTIAS!$C$16:$M$112,11,0)+VLOOKUP(B645,[11]Ap_CESANTIAS!$C$16:$M$112,11,0),0)</f>
        <v>0</v>
      </c>
      <c r="Z645" s="3">
        <f>IFERROR(VLOOKUP(B645,[10]Ap_PENSION!$C$16:$M$112,11,0)+VLOOKUP(B645,[11]Ap_PENSION!$C$16:$M$112,11,0),0)</f>
        <v>0</v>
      </c>
      <c r="AA645" s="3">
        <f>IFERROR(VLOOKUP(B645,[10]Ap_SALUD!$C$16:$M$112,11,0)+VLOOKUP(B645,[11]Ap_SALUD!$C$16:$M$112,11,0),0)</f>
        <v>0</v>
      </c>
      <c r="AB645" s="3"/>
      <c r="AC645" s="36">
        <f t="shared" si="36"/>
        <v>1995143</v>
      </c>
      <c r="AD645" s="37">
        <f t="shared" si="39"/>
        <v>11970863</v>
      </c>
      <c r="AE645" s="144" t="e">
        <f>VLOOKUP(D645,[12]REPNCT004ReporteAuxiliarContabl!$V$21:$W$1157,2,0)</f>
        <v>#N/A</v>
      </c>
      <c r="AF645" s="167" t="e">
        <f t="shared" si="38"/>
        <v>#N/A</v>
      </c>
      <c r="AG645" s="144"/>
      <c r="AI645" s="144"/>
    </row>
    <row r="646" spans="1:35" x14ac:dyDescent="0.25">
      <c r="A646" s="38">
        <v>634</v>
      </c>
      <c r="B646" s="61"/>
      <c r="C646" s="143" t="str">
        <f>VLOOKUP(D646,[8]Hoja1!$A$2:$B$1115,2,0)</f>
        <v>25873</v>
      </c>
      <c r="D646" s="31">
        <v>899999445</v>
      </c>
      <c r="E646" s="31">
        <v>217325873</v>
      </c>
      <c r="F646" s="61" t="s">
        <v>827</v>
      </c>
      <c r="G646" s="33">
        <v>0</v>
      </c>
      <c r="H646" s="33">
        <v>0</v>
      </c>
      <c r="I646" s="3">
        <v>237293308</v>
      </c>
      <c r="J646" s="3">
        <v>318505764</v>
      </c>
      <c r="K646" s="3">
        <v>0</v>
      </c>
      <c r="L646" s="3"/>
      <c r="M646" s="3"/>
      <c r="N646" s="3"/>
      <c r="O646" s="3"/>
      <c r="P646" s="34">
        <f t="shared" si="37"/>
        <v>555799072</v>
      </c>
      <c r="Q646" s="165">
        <v>417377974</v>
      </c>
      <c r="R646" s="3">
        <f>IFERROR(VLOOKUP(D646,[9]ServNOMINA!$F$16:$M$112,8,0),0)</f>
        <v>0</v>
      </c>
      <c r="S646" s="3">
        <f>IFERROR(VLOOKUP(D646,[9]ServOTROS!$F$16:$M$112,8,0),0)</f>
        <v>0</v>
      </c>
      <c r="T646" s="3">
        <f>IFERROR(VLOOKUP(D646,[9]CANCEL!$F$16:$M$48,8,0),0)</f>
        <v>0</v>
      </c>
      <c r="U646" s="3">
        <f>IFERROR(VLOOKUP(B646,[10]Aaf_PENSION!$C$16:$M$112,11,0)+VLOOKUP(B646,[11]Aaf_PENSION!$C$16:$M$112,11,0),0)</f>
        <v>0</v>
      </c>
      <c r="V646" s="3">
        <f>IFERROR(VLOOKUP(B646,[10]Aaf_SALUD!$C$16:$M$112,11,0)+VLOOKUP(B646,[11]Aaf_SALUD!$C$16:$M$112,11,0),0)</f>
        <v>0</v>
      </c>
      <c r="W646" s="3">
        <f>IFERROR(VLOOKUP(D646,[9]CALIDAD!$F$16:$M$1122,8,0),0)</f>
        <v>19774442</v>
      </c>
      <c r="X646" s="3"/>
      <c r="Y646" s="3">
        <f>IFERROR(VLOOKUP(B646,[10]Ap_CESANTIAS!$C$16:$M$112,11,0)+VLOOKUP(B646,[11]Ap_CESANTIAS!$C$16:$M$112,11,0),0)</f>
        <v>0</v>
      </c>
      <c r="Z646" s="3">
        <f>IFERROR(VLOOKUP(B646,[10]Ap_PENSION!$C$16:$M$112,11,0)+VLOOKUP(B646,[11]Ap_PENSION!$C$16:$M$112,11,0),0)</f>
        <v>0</v>
      </c>
      <c r="AA646" s="3">
        <f>IFERROR(VLOOKUP(B646,[10]Ap_SALUD!$C$16:$M$112,11,0)+VLOOKUP(B646,[11]Ap_SALUD!$C$16:$M$112,11,0),0)</f>
        <v>0</v>
      </c>
      <c r="AB646" s="3"/>
      <c r="AC646" s="36">
        <f t="shared" si="36"/>
        <v>19774442</v>
      </c>
      <c r="AD646" s="37">
        <f t="shared" si="39"/>
        <v>118646656</v>
      </c>
      <c r="AE646" s="144" t="e">
        <f>VLOOKUP(D646,[12]REPNCT004ReporteAuxiliarContabl!$V$21:$W$1157,2,0)</f>
        <v>#N/A</v>
      </c>
      <c r="AF646" s="167" t="e">
        <f t="shared" si="38"/>
        <v>#N/A</v>
      </c>
      <c r="AG646" s="144"/>
      <c r="AI646" s="144"/>
    </row>
    <row r="647" spans="1:35" x14ac:dyDescent="0.25">
      <c r="A647" s="29">
        <v>635</v>
      </c>
      <c r="B647" s="61"/>
      <c r="C647" s="143" t="str">
        <f>VLOOKUP(D647,[8]Hoja1!$A$2:$B$1115,2,0)</f>
        <v>25875</v>
      </c>
      <c r="D647" s="31">
        <v>899999312</v>
      </c>
      <c r="E647" s="31">
        <v>217525875</v>
      </c>
      <c r="F647" s="61" t="s">
        <v>828</v>
      </c>
      <c r="G647" s="33">
        <v>0</v>
      </c>
      <c r="H647" s="33">
        <v>0</v>
      </c>
      <c r="I647" s="3">
        <v>304226800</v>
      </c>
      <c r="J647" s="3">
        <v>395881824</v>
      </c>
      <c r="K647" s="3">
        <v>0</v>
      </c>
      <c r="L647" s="3"/>
      <c r="M647" s="3"/>
      <c r="N647" s="3"/>
      <c r="O647" s="3"/>
      <c r="P647" s="34">
        <f t="shared" si="37"/>
        <v>700108624</v>
      </c>
      <c r="Q647" s="165">
        <v>522642989</v>
      </c>
      <c r="R647" s="3">
        <f>IFERROR(VLOOKUP(D647,[9]ServNOMINA!$F$16:$M$112,8,0),0)</f>
        <v>0</v>
      </c>
      <c r="S647" s="3">
        <f>IFERROR(VLOOKUP(D647,[9]ServOTROS!$F$16:$M$112,8,0),0)</f>
        <v>0</v>
      </c>
      <c r="T647" s="3">
        <f>IFERROR(VLOOKUP(D647,[9]CANCEL!$F$16:$M$48,8,0),0)</f>
        <v>0</v>
      </c>
      <c r="U647" s="3">
        <f>IFERROR(VLOOKUP(B647,[10]Aaf_PENSION!$C$16:$M$112,11,0)+VLOOKUP(B647,[11]Aaf_PENSION!$C$16:$M$112,11,0),0)</f>
        <v>0</v>
      </c>
      <c r="V647" s="3">
        <f>IFERROR(VLOOKUP(B647,[10]Aaf_SALUD!$C$16:$M$112,11,0)+VLOOKUP(B647,[11]Aaf_SALUD!$C$16:$M$112,11,0),0)</f>
        <v>0</v>
      </c>
      <c r="W647" s="3">
        <f>IFERROR(VLOOKUP(D647,[9]CALIDAD!$F$16:$M$1122,8,0),0)</f>
        <v>25352233</v>
      </c>
      <c r="X647" s="3"/>
      <c r="Y647" s="3">
        <f>IFERROR(VLOOKUP(B647,[10]Ap_CESANTIAS!$C$16:$M$112,11,0)+VLOOKUP(B647,[11]Ap_CESANTIAS!$C$16:$M$112,11,0),0)</f>
        <v>0</v>
      </c>
      <c r="Z647" s="3">
        <f>IFERROR(VLOOKUP(B647,[10]Ap_PENSION!$C$16:$M$112,11,0)+VLOOKUP(B647,[11]Ap_PENSION!$C$16:$M$112,11,0),0)</f>
        <v>0</v>
      </c>
      <c r="AA647" s="3">
        <f>IFERROR(VLOOKUP(B647,[10]Ap_SALUD!$C$16:$M$112,11,0)+VLOOKUP(B647,[11]Ap_SALUD!$C$16:$M$112,11,0),0)</f>
        <v>0</v>
      </c>
      <c r="AB647" s="3"/>
      <c r="AC647" s="36">
        <f t="shared" si="36"/>
        <v>25352233</v>
      </c>
      <c r="AD647" s="37">
        <f t="shared" si="39"/>
        <v>152113402</v>
      </c>
      <c r="AE647" s="144" t="e">
        <f>VLOOKUP(D647,[12]REPNCT004ReporteAuxiliarContabl!$V$21:$W$1157,2,0)</f>
        <v>#N/A</v>
      </c>
      <c r="AF647" s="167" t="e">
        <f t="shared" si="38"/>
        <v>#N/A</v>
      </c>
      <c r="AG647" s="144"/>
      <c r="AI647" s="144"/>
    </row>
    <row r="648" spans="1:35" x14ac:dyDescent="0.25">
      <c r="A648" s="38">
        <v>636</v>
      </c>
      <c r="B648" s="61"/>
      <c r="C648" s="143" t="str">
        <f>VLOOKUP(D648,[8]Hoja1!$A$2:$B$1115,2,0)</f>
        <v>25878</v>
      </c>
      <c r="D648" s="31">
        <v>890680142</v>
      </c>
      <c r="E648" s="31">
        <v>217825878</v>
      </c>
      <c r="F648" s="61" t="s">
        <v>829</v>
      </c>
      <c r="G648" s="33">
        <v>0</v>
      </c>
      <c r="H648" s="33">
        <v>0</v>
      </c>
      <c r="I648" s="3">
        <v>225432564</v>
      </c>
      <c r="J648" s="3">
        <v>270142328</v>
      </c>
      <c r="K648" s="3">
        <v>0</v>
      </c>
      <c r="L648" s="3"/>
      <c r="M648" s="3"/>
      <c r="N648" s="3"/>
      <c r="O648" s="3"/>
      <c r="P648" s="34">
        <f t="shared" si="37"/>
        <v>495574892</v>
      </c>
      <c r="Q648" s="165">
        <v>364072563</v>
      </c>
      <c r="R648" s="3">
        <f>IFERROR(VLOOKUP(D648,[9]ServNOMINA!$F$16:$M$112,8,0),0)</f>
        <v>0</v>
      </c>
      <c r="S648" s="3">
        <f>IFERROR(VLOOKUP(D648,[9]ServOTROS!$F$16:$M$112,8,0),0)</f>
        <v>0</v>
      </c>
      <c r="T648" s="3">
        <f>IFERROR(VLOOKUP(D648,[9]CANCEL!$F$16:$M$48,8,0),0)</f>
        <v>0</v>
      </c>
      <c r="U648" s="3">
        <f>IFERROR(VLOOKUP(B648,[10]Aaf_PENSION!$C$16:$M$112,11,0)+VLOOKUP(B648,[11]Aaf_PENSION!$C$16:$M$112,11,0),0)</f>
        <v>0</v>
      </c>
      <c r="V648" s="3">
        <f>IFERROR(VLOOKUP(B648,[10]Aaf_SALUD!$C$16:$M$112,11,0)+VLOOKUP(B648,[11]Aaf_SALUD!$C$16:$M$112,11,0),0)</f>
        <v>0</v>
      </c>
      <c r="W648" s="3">
        <f>IFERROR(VLOOKUP(D648,[9]CALIDAD!$F$16:$M$1122,8,0),0)</f>
        <v>18786047</v>
      </c>
      <c r="X648" s="3"/>
      <c r="Y648" s="3">
        <f>IFERROR(VLOOKUP(B648,[10]Ap_CESANTIAS!$C$16:$M$112,11,0)+VLOOKUP(B648,[11]Ap_CESANTIAS!$C$16:$M$112,11,0),0)</f>
        <v>0</v>
      </c>
      <c r="Z648" s="3">
        <f>IFERROR(VLOOKUP(B648,[10]Ap_PENSION!$C$16:$M$112,11,0)+VLOOKUP(B648,[11]Ap_PENSION!$C$16:$M$112,11,0),0)</f>
        <v>0</v>
      </c>
      <c r="AA648" s="3">
        <f>IFERROR(VLOOKUP(B648,[10]Ap_SALUD!$C$16:$M$112,11,0)+VLOOKUP(B648,[11]Ap_SALUD!$C$16:$M$112,11,0),0)</f>
        <v>0</v>
      </c>
      <c r="AB648" s="3"/>
      <c r="AC648" s="36">
        <f t="shared" si="36"/>
        <v>18786047</v>
      </c>
      <c r="AD648" s="37">
        <f t="shared" si="39"/>
        <v>112716282</v>
      </c>
      <c r="AE648" s="144" t="e">
        <f>VLOOKUP(D648,[12]REPNCT004ReporteAuxiliarContabl!$V$21:$W$1157,2,0)</f>
        <v>#N/A</v>
      </c>
      <c r="AF648" s="167" t="e">
        <f t="shared" si="38"/>
        <v>#N/A</v>
      </c>
      <c r="AG648" s="144"/>
      <c r="AI648" s="144"/>
    </row>
    <row r="649" spans="1:35" x14ac:dyDescent="0.25">
      <c r="A649" s="29">
        <v>637</v>
      </c>
      <c r="B649" s="61"/>
      <c r="C649" s="143" t="str">
        <f>VLOOKUP(D649,[8]Hoja1!$A$2:$B$1115,2,0)</f>
        <v>25885</v>
      </c>
      <c r="D649" s="31">
        <v>800094776</v>
      </c>
      <c r="E649" s="31">
        <v>218525885</v>
      </c>
      <c r="F649" s="61" t="s">
        <v>830</v>
      </c>
      <c r="G649" s="33">
        <v>0</v>
      </c>
      <c r="H649" s="33">
        <v>0</v>
      </c>
      <c r="I649" s="3">
        <v>336774944</v>
      </c>
      <c r="J649" s="3">
        <v>273387142</v>
      </c>
      <c r="K649" s="3">
        <v>0</v>
      </c>
      <c r="L649" s="3"/>
      <c r="M649" s="3"/>
      <c r="N649" s="3"/>
      <c r="O649" s="3"/>
      <c r="P649" s="34">
        <f t="shared" si="37"/>
        <v>610162086</v>
      </c>
      <c r="Q649" s="165">
        <v>413710037</v>
      </c>
      <c r="R649" s="3">
        <f>IFERROR(VLOOKUP(D649,[9]ServNOMINA!$F$16:$M$112,8,0),0)</f>
        <v>0</v>
      </c>
      <c r="S649" s="3">
        <f>IFERROR(VLOOKUP(D649,[9]ServOTROS!$F$16:$M$112,8,0),0)</f>
        <v>0</v>
      </c>
      <c r="T649" s="3">
        <f>IFERROR(VLOOKUP(D649,[9]CANCEL!$F$16:$M$48,8,0),0)</f>
        <v>0</v>
      </c>
      <c r="U649" s="3">
        <f>IFERROR(VLOOKUP(B649,[10]Aaf_PENSION!$C$16:$M$112,11,0)+VLOOKUP(B649,[11]Aaf_PENSION!$C$16:$M$112,11,0),0)</f>
        <v>0</v>
      </c>
      <c r="V649" s="3">
        <f>IFERROR(VLOOKUP(B649,[10]Aaf_SALUD!$C$16:$M$112,11,0)+VLOOKUP(B649,[11]Aaf_SALUD!$C$16:$M$112,11,0),0)</f>
        <v>0</v>
      </c>
      <c r="W649" s="3">
        <f>IFERROR(VLOOKUP(D649,[9]CALIDAD!$F$16:$M$1122,8,0),0)</f>
        <v>28064579</v>
      </c>
      <c r="X649" s="3"/>
      <c r="Y649" s="3">
        <f>IFERROR(VLOOKUP(B649,[10]Ap_CESANTIAS!$C$16:$M$112,11,0)+VLOOKUP(B649,[11]Ap_CESANTIAS!$C$16:$M$112,11,0),0)</f>
        <v>0</v>
      </c>
      <c r="Z649" s="3">
        <f>IFERROR(VLOOKUP(B649,[10]Ap_PENSION!$C$16:$M$112,11,0)+VLOOKUP(B649,[11]Ap_PENSION!$C$16:$M$112,11,0),0)</f>
        <v>0</v>
      </c>
      <c r="AA649" s="3">
        <f>IFERROR(VLOOKUP(B649,[10]Ap_SALUD!$C$16:$M$112,11,0)+VLOOKUP(B649,[11]Ap_SALUD!$C$16:$M$112,11,0),0)</f>
        <v>0</v>
      </c>
      <c r="AB649" s="3"/>
      <c r="AC649" s="36">
        <f t="shared" si="36"/>
        <v>28064579</v>
      </c>
      <c r="AD649" s="37">
        <f t="shared" si="39"/>
        <v>168387470</v>
      </c>
      <c r="AE649" s="144" t="e">
        <f>VLOOKUP(D649,[12]REPNCT004ReporteAuxiliarContabl!$V$21:$W$1157,2,0)</f>
        <v>#N/A</v>
      </c>
      <c r="AF649" s="167" t="e">
        <f t="shared" si="38"/>
        <v>#N/A</v>
      </c>
      <c r="AG649" s="144"/>
      <c r="AI649" s="144"/>
    </row>
    <row r="650" spans="1:35" x14ac:dyDescent="0.25">
      <c r="A650" s="38">
        <v>638</v>
      </c>
      <c r="B650" s="61"/>
      <c r="C650" s="143" t="str">
        <f>VLOOKUP(D650,[8]Hoja1!$A$2:$B$1115,2,0)</f>
        <v>25898</v>
      </c>
      <c r="D650" s="31">
        <v>800094778</v>
      </c>
      <c r="E650" s="31">
        <v>219825898</v>
      </c>
      <c r="F650" s="61" t="s">
        <v>831</v>
      </c>
      <c r="G650" s="33">
        <v>0</v>
      </c>
      <c r="H650" s="33">
        <v>0</v>
      </c>
      <c r="I650" s="3">
        <v>68377436</v>
      </c>
      <c r="J650" s="3">
        <v>86922282</v>
      </c>
      <c r="K650" s="3">
        <v>0</v>
      </c>
      <c r="L650" s="3"/>
      <c r="M650" s="3"/>
      <c r="N650" s="3"/>
      <c r="O650" s="3"/>
      <c r="P650" s="34">
        <f t="shared" si="37"/>
        <v>155299718</v>
      </c>
      <c r="Q650" s="165">
        <v>115412882</v>
      </c>
      <c r="R650" s="3">
        <f>IFERROR(VLOOKUP(D650,[9]ServNOMINA!$F$16:$M$112,8,0),0)</f>
        <v>0</v>
      </c>
      <c r="S650" s="3">
        <f>IFERROR(VLOOKUP(D650,[9]ServOTROS!$F$16:$M$112,8,0),0)</f>
        <v>0</v>
      </c>
      <c r="T650" s="3">
        <f>IFERROR(VLOOKUP(D650,[9]CANCEL!$F$16:$M$48,8,0),0)</f>
        <v>0</v>
      </c>
      <c r="U650" s="3">
        <f>IFERROR(VLOOKUP(B650,[10]Aaf_PENSION!$C$16:$M$112,11,0)+VLOOKUP(B650,[11]Aaf_PENSION!$C$16:$M$112,11,0),0)</f>
        <v>0</v>
      </c>
      <c r="V650" s="3">
        <f>IFERROR(VLOOKUP(B650,[10]Aaf_SALUD!$C$16:$M$112,11,0)+VLOOKUP(B650,[11]Aaf_SALUD!$C$16:$M$112,11,0),0)</f>
        <v>0</v>
      </c>
      <c r="W650" s="3">
        <f>IFERROR(VLOOKUP(D650,[9]CALIDAD!$F$16:$M$1122,8,0),0)</f>
        <v>5698120</v>
      </c>
      <c r="X650" s="3"/>
      <c r="Y650" s="3">
        <f>IFERROR(VLOOKUP(B650,[10]Ap_CESANTIAS!$C$16:$M$112,11,0)+VLOOKUP(B650,[11]Ap_CESANTIAS!$C$16:$M$112,11,0),0)</f>
        <v>0</v>
      </c>
      <c r="Z650" s="3">
        <f>IFERROR(VLOOKUP(B650,[10]Ap_PENSION!$C$16:$M$112,11,0)+VLOOKUP(B650,[11]Ap_PENSION!$C$16:$M$112,11,0),0)</f>
        <v>0</v>
      </c>
      <c r="AA650" s="3">
        <f>IFERROR(VLOOKUP(B650,[10]Ap_SALUD!$C$16:$M$112,11,0)+VLOOKUP(B650,[11]Ap_SALUD!$C$16:$M$112,11,0),0)</f>
        <v>0</v>
      </c>
      <c r="AB650" s="3"/>
      <c r="AC650" s="36">
        <f t="shared" si="36"/>
        <v>5698120</v>
      </c>
      <c r="AD650" s="37">
        <f t="shared" si="39"/>
        <v>34188716</v>
      </c>
      <c r="AE650" s="144" t="e">
        <f>VLOOKUP(D650,[12]REPNCT004ReporteAuxiliarContabl!$V$21:$W$1157,2,0)</f>
        <v>#N/A</v>
      </c>
      <c r="AF650" s="167" t="e">
        <f t="shared" si="38"/>
        <v>#N/A</v>
      </c>
      <c r="AG650" s="144"/>
      <c r="AI650" s="144"/>
    </row>
    <row r="651" spans="1:35" x14ac:dyDescent="0.25">
      <c r="A651" s="29">
        <v>639</v>
      </c>
      <c r="B651" s="61"/>
      <c r="C651" s="143" t="str">
        <f>VLOOKUP(D651,[8]Hoja1!$A$2:$B$1115,2,0)</f>
        <v>27006</v>
      </c>
      <c r="D651" s="31">
        <v>891680050</v>
      </c>
      <c r="E651" s="31">
        <v>210627006</v>
      </c>
      <c r="F651" s="61" t="s">
        <v>832</v>
      </c>
      <c r="G651" s="33">
        <v>0</v>
      </c>
      <c r="H651" s="33">
        <v>0</v>
      </c>
      <c r="I651" s="3">
        <v>548547736</v>
      </c>
      <c r="J651" s="3">
        <v>479207400</v>
      </c>
      <c r="K651" s="3">
        <v>0</v>
      </c>
      <c r="L651" s="3"/>
      <c r="M651" s="3"/>
      <c r="N651" s="3"/>
      <c r="O651" s="3"/>
      <c r="P651" s="34">
        <f t="shared" si="37"/>
        <v>1027755136</v>
      </c>
      <c r="Q651" s="165">
        <v>707768955</v>
      </c>
      <c r="R651" s="3">
        <f>IFERROR(VLOOKUP(D651,[9]ServNOMINA!$F$16:$M$112,8,0),0)</f>
        <v>0</v>
      </c>
      <c r="S651" s="3">
        <f>IFERROR(VLOOKUP(D651,[9]ServOTROS!$F$16:$M$112,8,0),0)</f>
        <v>0</v>
      </c>
      <c r="T651" s="3">
        <f>IFERROR(VLOOKUP(D651,[9]CANCEL!$F$16:$M$48,8,0),0)</f>
        <v>0</v>
      </c>
      <c r="U651" s="3">
        <f>IFERROR(VLOOKUP(B651,[10]Aaf_PENSION!$C$16:$M$112,11,0)+VLOOKUP(B651,[11]Aaf_PENSION!$C$16:$M$112,11,0),0)</f>
        <v>0</v>
      </c>
      <c r="V651" s="3">
        <f>IFERROR(VLOOKUP(B651,[10]Aaf_SALUD!$C$16:$M$112,11,0)+VLOOKUP(B651,[11]Aaf_SALUD!$C$16:$M$112,11,0),0)</f>
        <v>0</v>
      </c>
      <c r="W651" s="3">
        <f>IFERROR(VLOOKUP(D651,[9]CALIDAD!$F$16:$M$1122,8,0),0)</f>
        <v>45712311</v>
      </c>
      <c r="X651" s="3"/>
      <c r="Y651" s="3">
        <f>IFERROR(VLOOKUP(B651,[10]Ap_CESANTIAS!$C$16:$M$112,11,0)+VLOOKUP(B651,[11]Ap_CESANTIAS!$C$16:$M$112,11,0),0)</f>
        <v>0</v>
      </c>
      <c r="Z651" s="3">
        <f>IFERROR(VLOOKUP(B651,[10]Ap_PENSION!$C$16:$M$112,11,0)+VLOOKUP(B651,[11]Ap_PENSION!$C$16:$M$112,11,0),0)</f>
        <v>0</v>
      </c>
      <c r="AA651" s="3">
        <f>IFERROR(VLOOKUP(B651,[10]Ap_SALUD!$C$16:$M$112,11,0)+VLOOKUP(B651,[11]Ap_SALUD!$C$16:$M$112,11,0),0)</f>
        <v>0</v>
      </c>
      <c r="AB651" s="3"/>
      <c r="AC651" s="36">
        <f t="shared" si="36"/>
        <v>45712311</v>
      </c>
      <c r="AD651" s="37">
        <f t="shared" si="39"/>
        <v>274273870</v>
      </c>
      <c r="AE651" s="144" t="e">
        <f>VLOOKUP(D651,[12]REPNCT004ReporteAuxiliarContabl!$V$21:$W$1157,2,0)</f>
        <v>#N/A</v>
      </c>
      <c r="AF651" s="167" t="e">
        <f t="shared" si="38"/>
        <v>#N/A</v>
      </c>
      <c r="AG651" s="144"/>
      <c r="AI651" s="144"/>
    </row>
    <row r="652" spans="1:35" x14ac:dyDescent="0.25">
      <c r="A652" s="38">
        <v>640</v>
      </c>
      <c r="B652" s="61"/>
      <c r="C652" s="143" t="str">
        <f>VLOOKUP(D652,[8]Hoja1!$A$2:$B$1115,2,0)</f>
        <v>27025</v>
      </c>
      <c r="D652" s="31">
        <v>891600062</v>
      </c>
      <c r="E652" s="31">
        <v>212527025</v>
      </c>
      <c r="F652" s="61" t="s">
        <v>833</v>
      </c>
      <c r="G652" s="33">
        <v>0</v>
      </c>
      <c r="H652" s="33">
        <v>0</v>
      </c>
      <c r="I652" s="3">
        <v>2439115264</v>
      </c>
      <c r="J652" s="3">
        <v>1820561795</v>
      </c>
      <c r="K652" s="3">
        <v>0</v>
      </c>
      <c r="L652" s="3"/>
      <c r="M652" s="3"/>
      <c r="N652" s="3"/>
      <c r="O652" s="3"/>
      <c r="P652" s="34">
        <f t="shared" si="37"/>
        <v>4259677059</v>
      </c>
      <c r="Q652" s="165">
        <v>2668568380</v>
      </c>
      <c r="R652" s="3">
        <f>IFERROR(VLOOKUP(D652,[9]ServNOMINA!$F$16:$M$112,8,0),0)</f>
        <v>0</v>
      </c>
      <c r="S652" s="3">
        <f>IFERROR(VLOOKUP(D652,[9]ServOTROS!$F$16:$M$112,8,0),0)</f>
        <v>0</v>
      </c>
      <c r="T652" s="3">
        <f>IFERROR(VLOOKUP(D652,[9]CANCEL!$F$16:$M$48,8,0),0)</f>
        <v>0</v>
      </c>
      <c r="U652" s="3">
        <f>IFERROR(VLOOKUP(B652,[10]Aaf_PENSION!$C$16:$M$112,11,0)+VLOOKUP(B652,[11]Aaf_PENSION!$C$16:$M$112,11,0),0)</f>
        <v>0</v>
      </c>
      <c r="V652" s="3">
        <f>IFERROR(VLOOKUP(B652,[10]Aaf_SALUD!$C$16:$M$112,11,0)+VLOOKUP(B652,[11]Aaf_SALUD!$C$16:$M$112,11,0),0)</f>
        <v>0</v>
      </c>
      <c r="W652" s="3">
        <f>IFERROR(VLOOKUP(D652,[9]CALIDAD!$F$16:$M$1122,8,0),0)</f>
        <v>203259605</v>
      </c>
      <c r="X652" s="3"/>
      <c r="Y652" s="3">
        <f>IFERROR(VLOOKUP(B652,[10]Ap_CESANTIAS!$C$16:$M$112,11,0)+VLOOKUP(B652,[11]Ap_CESANTIAS!$C$16:$M$112,11,0),0)</f>
        <v>0</v>
      </c>
      <c r="Z652" s="3">
        <f>IFERROR(VLOOKUP(B652,[10]Ap_PENSION!$C$16:$M$112,11,0)+VLOOKUP(B652,[11]Ap_PENSION!$C$16:$M$112,11,0),0)</f>
        <v>0</v>
      </c>
      <c r="AA652" s="3">
        <f>IFERROR(VLOOKUP(B652,[10]Ap_SALUD!$C$16:$M$112,11,0)+VLOOKUP(B652,[11]Ap_SALUD!$C$16:$M$112,11,0),0)</f>
        <v>0</v>
      </c>
      <c r="AB652" s="3"/>
      <c r="AC652" s="36">
        <f t="shared" si="36"/>
        <v>203259605</v>
      </c>
      <c r="AD652" s="37">
        <f t="shared" si="39"/>
        <v>1387849074</v>
      </c>
      <c r="AE652" s="144" t="e">
        <f>VLOOKUP(D652,[12]REPNCT004ReporteAuxiliarContabl!$V$21:$W$1157,2,0)</f>
        <v>#N/A</v>
      </c>
      <c r="AF652" s="167" t="e">
        <f t="shared" si="38"/>
        <v>#N/A</v>
      </c>
      <c r="AG652" s="144"/>
      <c r="AI652" s="144"/>
    </row>
    <row r="653" spans="1:35" x14ac:dyDescent="0.25">
      <c r="A653" s="29">
        <v>641</v>
      </c>
      <c r="B653" s="61"/>
      <c r="C653" s="143" t="str">
        <f>VLOOKUP(D653,[8]Hoja1!$A$2:$B$1115,2,0)</f>
        <v>27050</v>
      </c>
      <c r="D653" s="31">
        <v>818000395</v>
      </c>
      <c r="E653" s="31">
        <v>215027050</v>
      </c>
      <c r="F653" s="61" t="s">
        <v>834</v>
      </c>
      <c r="G653" s="33">
        <v>0</v>
      </c>
      <c r="H653" s="33">
        <v>0</v>
      </c>
      <c r="I653" s="3">
        <v>267931180</v>
      </c>
      <c r="J653" s="3">
        <v>229859282</v>
      </c>
      <c r="K653" s="3">
        <v>0</v>
      </c>
      <c r="L653" s="3"/>
      <c r="M653" s="3"/>
      <c r="N653" s="3"/>
      <c r="O653" s="3"/>
      <c r="P653" s="34">
        <f t="shared" si="37"/>
        <v>497790462</v>
      </c>
      <c r="Q653" s="165">
        <v>341497272</v>
      </c>
      <c r="R653" s="3">
        <f>IFERROR(VLOOKUP(D653,[9]ServNOMINA!$F$16:$M$112,8,0),0)</f>
        <v>0</v>
      </c>
      <c r="S653" s="3">
        <f>IFERROR(VLOOKUP(D653,[9]ServOTROS!$F$16:$M$112,8,0),0)</f>
        <v>0</v>
      </c>
      <c r="T653" s="3">
        <f>IFERROR(VLOOKUP(D653,[9]CANCEL!$F$16:$M$48,8,0),0)</f>
        <v>0</v>
      </c>
      <c r="U653" s="3">
        <f>IFERROR(VLOOKUP(B653,[10]Aaf_PENSION!$C$16:$M$112,11,0)+VLOOKUP(B653,[11]Aaf_PENSION!$C$16:$M$112,11,0),0)</f>
        <v>0</v>
      </c>
      <c r="V653" s="3">
        <f>IFERROR(VLOOKUP(B653,[10]Aaf_SALUD!$C$16:$M$112,11,0)+VLOOKUP(B653,[11]Aaf_SALUD!$C$16:$M$112,11,0),0)</f>
        <v>0</v>
      </c>
      <c r="W653" s="3">
        <f>IFERROR(VLOOKUP(D653,[9]CALIDAD!$F$16:$M$1122,8,0),0)</f>
        <v>22327598</v>
      </c>
      <c r="X653" s="3"/>
      <c r="Y653" s="3">
        <f>IFERROR(VLOOKUP(B653,[10]Ap_CESANTIAS!$C$16:$M$112,11,0)+VLOOKUP(B653,[11]Ap_CESANTIAS!$C$16:$M$112,11,0),0)</f>
        <v>0</v>
      </c>
      <c r="Z653" s="3">
        <f>IFERROR(VLOOKUP(B653,[10]Ap_PENSION!$C$16:$M$112,11,0)+VLOOKUP(B653,[11]Ap_PENSION!$C$16:$M$112,11,0),0)</f>
        <v>0</v>
      </c>
      <c r="AA653" s="3">
        <f>IFERROR(VLOOKUP(B653,[10]Ap_SALUD!$C$16:$M$112,11,0)+VLOOKUP(B653,[11]Ap_SALUD!$C$16:$M$112,11,0),0)</f>
        <v>0</v>
      </c>
      <c r="AB653" s="3"/>
      <c r="AC653" s="36">
        <f t="shared" ref="AC653:AC716" si="40">SUM(R653:AA653)</f>
        <v>22327598</v>
      </c>
      <c r="AD653" s="37">
        <f t="shared" si="39"/>
        <v>133965592</v>
      </c>
      <c r="AE653" s="144" t="e">
        <f>VLOOKUP(D653,[12]REPNCT004ReporteAuxiliarContabl!$V$21:$W$1157,2,0)</f>
        <v>#N/A</v>
      </c>
      <c r="AF653" s="167" t="e">
        <f t="shared" si="38"/>
        <v>#N/A</v>
      </c>
      <c r="AG653" s="144"/>
      <c r="AI653" s="144"/>
    </row>
    <row r="654" spans="1:35" x14ac:dyDescent="0.25">
      <c r="A654" s="38">
        <v>642</v>
      </c>
      <c r="B654" s="61"/>
      <c r="C654" s="143" t="str">
        <f>VLOOKUP(D654,[8]Hoja1!$A$2:$B$1115,2,0)</f>
        <v>27073</v>
      </c>
      <c r="D654" s="31">
        <v>891680055</v>
      </c>
      <c r="E654" s="31">
        <v>217327073</v>
      </c>
      <c r="F654" s="61" t="s">
        <v>835</v>
      </c>
      <c r="G654" s="33">
        <v>0</v>
      </c>
      <c r="H654" s="33">
        <v>0</v>
      </c>
      <c r="I654" s="3">
        <v>1478390736</v>
      </c>
      <c r="J654" s="3">
        <v>1055298452</v>
      </c>
      <c r="K654" s="3">
        <v>0</v>
      </c>
      <c r="L654" s="3"/>
      <c r="M654" s="3"/>
      <c r="N654" s="3"/>
      <c r="O654" s="3"/>
      <c r="P654" s="34">
        <f t="shared" ref="P654:P717" si="41">SUM(G654:N654)</f>
        <v>2533689188</v>
      </c>
      <c r="Q654" s="165">
        <v>1671294592</v>
      </c>
      <c r="R654" s="3">
        <f>IFERROR(VLOOKUP(D654,[9]ServNOMINA!$F$16:$M$112,8,0),0)</f>
        <v>0</v>
      </c>
      <c r="S654" s="3">
        <f>IFERROR(VLOOKUP(D654,[9]ServOTROS!$F$16:$M$112,8,0),0)</f>
        <v>0</v>
      </c>
      <c r="T654" s="3">
        <f>IFERROR(VLOOKUP(D654,[9]CANCEL!$F$16:$M$48,8,0),0)</f>
        <v>0</v>
      </c>
      <c r="U654" s="3">
        <f>IFERROR(VLOOKUP(B654,[10]Aaf_PENSION!$C$16:$M$112,11,0)+VLOOKUP(B654,[11]Aaf_PENSION!$C$16:$M$112,11,0),0)</f>
        <v>0</v>
      </c>
      <c r="V654" s="3">
        <f>IFERROR(VLOOKUP(B654,[10]Aaf_SALUD!$C$16:$M$112,11,0)+VLOOKUP(B654,[11]Aaf_SALUD!$C$16:$M$112,11,0),0)</f>
        <v>0</v>
      </c>
      <c r="W654" s="3">
        <f>IFERROR(VLOOKUP(D654,[9]CALIDAD!$F$16:$M$1122,8,0),0)</f>
        <v>123199228</v>
      </c>
      <c r="X654" s="3"/>
      <c r="Y654" s="3">
        <f>IFERROR(VLOOKUP(B654,[10]Ap_CESANTIAS!$C$16:$M$112,11,0)+VLOOKUP(B654,[11]Ap_CESANTIAS!$C$16:$M$112,11,0),0)</f>
        <v>0</v>
      </c>
      <c r="Z654" s="3">
        <f>IFERROR(VLOOKUP(B654,[10]Ap_PENSION!$C$16:$M$112,11,0)+VLOOKUP(B654,[11]Ap_PENSION!$C$16:$M$112,11,0),0)</f>
        <v>0</v>
      </c>
      <c r="AA654" s="3">
        <f>IFERROR(VLOOKUP(B654,[10]Ap_SALUD!$C$16:$M$112,11,0)+VLOOKUP(B654,[11]Ap_SALUD!$C$16:$M$112,11,0),0)</f>
        <v>0</v>
      </c>
      <c r="AB654" s="3"/>
      <c r="AC654" s="36">
        <f t="shared" si="40"/>
        <v>123199228</v>
      </c>
      <c r="AD654" s="37">
        <f t="shared" si="39"/>
        <v>739195368</v>
      </c>
      <c r="AE654" s="144" t="e">
        <f>VLOOKUP(D654,[12]REPNCT004ReporteAuxiliarContabl!$V$21:$W$1157,2,0)</f>
        <v>#N/A</v>
      </c>
      <c r="AF654" s="167" t="e">
        <f t="shared" ref="AF654:AF717" si="42">+AD654-AE654</f>
        <v>#N/A</v>
      </c>
      <c r="AG654" s="144"/>
      <c r="AI654" s="144"/>
    </row>
    <row r="655" spans="1:35" x14ac:dyDescent="0.25">
      <c r="A655" s="29">
        <v>643</v>
      </c>
      <c r="B655" s="61"/>
      <c r="C655" s="143" t="str">
        <f>VLOOKUP(D655,[8]Hoja1!$A$2:$B$1115,2,0)</f>
        <v>27075</v>
      </c>
      <c r="D655" s="31">
        <v>891680395</v>
      </c>
      <c r="E655" s="31">
        <v>217527075</v>
      </c>
      <c r="F655" s="61" t="s">
        <v>836</v>
      </c>
      <c r="G655" s="33">
        <v>0</v>
      </c>
      <c r="H655" s="33">
        <v>0</v>
      </c>
      <c r="I655" s="3">
        <v>423817648</v>
      </c>
      <c r="J655" s="3">
        <v>365499496</v>
      </c>
      <c r="K655" s="3">
        <v>0</v>
      </c>
      <c r="L655" s="3"/>
      <c r="M655" s="3"/>
      <c r="N655" s="3"/>
      <c r="O655" s="3"/>
      <c r="P655" s="34">
        <f t="shared" si="41"/>
        <v>789317144</v>
      </c>
      <c r="Q655" s="165">
        <v>542090181</v>
      </c>
      <c r="R655" s="3">
        <f>IFERROR(VLOOKUP(D655,[9]ServNOMINA!$F$16:$M$112,8,0),0)</f>
        <v>0</v>
      </c>
      <c r="S655" s="3">
        <f>IFERROR(VLOOKUP(D655,[9]ServOTROS!$F$16:$M$112,8,0),0)</f>
        <v>0</v>
      </c>
      <c r="T655" s="3">
        <f>IFERROR(VLOOKUP(D655,[9]CANCEL!$F$16:$M$48,8,0),0)</f>
        <v>0</v>
      </c>
      <c r="U655" s="3">
        <f>IFERROR(VLOOKUP(B655,[10]Aaf_PENSION!$C$16:$M$112,11,0)+VLOOKUP(B655,[11]Aaf_PENSION!$C$16:$M$112,11,0),0)</f>
        <v>0</v>
      </c>
      <c r="V655" s="3">
        <f>IFERROR(VLOOKUP(B655,[10]Aaf_SALUD!$C$16:$M$112,11,0)+VLOOKUP(B655,[11]Aaf_SALUD!$C$16:$M$112,11,0),0)</f>
        <v>0</v>
      </c>
      <c r="W655" s="3">
        <f>IFERROR(VLOOKUP(D655,[9]CALIDAD!$F$16:$M$1122,8,0),0)</f>
        <v>35318137</v>
      </c>
      <c r="X655" s="3"/>
      <c r="Y655" s="3">
        <f>IFERROR(VLOOKUP(B655,[10]Ap_CESANTIAS!$C$16:$M$112,11,0)+VLOOKUP(B655,[11]Ap_CESANTIAS!$C$16:$M$112,11,0),0)</f>
        <v>0</v>
      </c>
      <c r="Z655" s="3">
        <f>IFERROR(VLOOKUP(B655,[10]Ap_PENSION!$C$16:$M$112,11,0)+VLOOKUP(B655,[11]Ap_PENSION!$C$16:$M$112,11,0),0)</f>
        <v>0</v>
      </c>
      <c r="AA655" s="3">
        <f>IFERROR(VLOOKUP(B655,[10]Ap_SALUD!$C$16:$M$112,11,0)+VLOOKUP(B655,[11]Ap_SALUD!$C$16:$M$112,11,0),0)</f>
        <v>0</v>
      </c>
      <c r="AB655" s="3"/>
      <c r="AC655" s="36">
        <f t="shared" si="40"/>
        <v>35318137</v>
      </c>
      <c r="AD655" s="37">
        <f t="shared" ref="AD655:AD718" si="43">+P655-Q655+AB655-AC655</f>
        <v>211908826</v>
      </c>
      <c r="AE655" s="144" t="e">
        <f>VLOOKUP(D655,[12]REPNCT004ReporteAuxiliarContabl!$V$21:$W$1157,2,0)</f>
        <v>#N/A</v>
      </c>
      <c r="AF655" s="167" t="e">
        <f t="shared" si="42"/>
        <v>#N/A</v>
      </c>
      <c r="AG655" s="144"/>
      <c r="AI655" s="144"/>
    </row>
    <row r="656" spans="1:35" x14ac:dyDescent="0.25">
      <c r="A656" s="38">
        <v>644</v>
      </c>
      <c r="B656" s="61"/>
      <c r="C656" s="143" t="str">
        <f>VLOOKUP(D656,[8]Hoja1!$A$2:$B$1115,2,0)</f>
        <v>27077</v>
      </c>
      <c r="D656" s="31">
        <v>800095589</v>
      </c>
      <c r="E656" s="31">
        <v>217727077</v>
      </c>
      <c r="F656" s="61" t="s">
        <v>837</v>
      </c>
      <c r="G656" s="33">
        <v>0</v>
      </c>
      <c r="H656" s="33">
        <v>0</v>
      </c>
      <c r="I656" s="3">
        <v>1362067840</v>
      </c>
      <c r="J656" s="3">
        <v>937997127</v>
      </c>
      <c r="K656" s="3">
        <v>0</v>
      </c>
      <c r="L656" s="3"/>
      <c r="M656" s="3"/>
      <c r="N656" s="3"/>
      <c r="O656" s="3"/>
      <c r="P656" s="34">
        <f t="shared" si="41"/>
        <v>2300064967</v>
      </c>
      <c r="Q656" s="165">
        <v>1505525392</v>
      </c>
      <c r="R656" s="3">
        <f>IFERROR(VLOOKUP(D656,[9]ServNOMINA!$F$16:$M$112,8,0),0)</f>
        <v>0</v>
      </c>
      <c r="S656" s="3">
        <f>IFERROR(VLOOKUP(D656,[9]ServOTROS!$F$16:$M$112,8,0),0)</f>
        <v>0</v>
      </c>
      <c r="T656" s="3">
        <f>IFERROR(VLOOKUP(D656,[9]CANCEL!$F$16:$M$48,8,0),0)</f>
        <v>0</v>
      </c>
      <c r="U656" s="3">
        <f>IFERROR(VLOOKUP(B656,[10]Aaf_PENSION!$C$16:$M$112,11,0)+VLOOKUP(B656,[11]Aaf_PENSION!$C$16:$M$112,11,0),0)</f>
        <v>0</v>
      </c>
      <c r="V656" s="3">
        <f>IFERROR(VLOOKUP(B656,[10]Aaf_SALUD!$C$16:$M$112,11,0)+VLOOKUP(B656,[11]Aaf_SALUD!$C$16:$M$112,11,0),0)</f>
        <v>0</v>
      </c>
      <c r="W656" s="3">
        <f>IFERROR(VLOOKUP(D656,[9]CALIDAD!$F$16:$M$1122,8,0),0)</f>
        <v>113505653</v>
      </c>
      <c r="X656" s="3"/>
      <c r="Y656" s="3">
        <f>IFERROR(VLOOKUP(B656,[10]Ap_CESANTIAS!$C$16:$M$112,11,0)+VLOOKUP(B656,[11]Ap_CESANTIAS!$C$16:$M$112,11,0),0)</f>
        <v>0</v>
      </c>
      <c r="Z656" s="3">
        <f>IFERROR(VLOOKUP(B656,[10]Ap_PENSION!$C$16:$M$112,11,0)+VLOOKUP(B656,[11]Ap_PENSION!$C$16:$M$112,11,0),0)</f>
        <v>0</v>
      </c>
      <c r="AA656" s="3">
        <f>IFERROR(VLOOKUP(B656,[10]Ap_SALUD!$C$16:$M$112,11,0)+VLOOKUP(B656,[11]Ap_SALUD!$C$16:$M$112,11,0),0)</f>
        <v>0</v>
      </c>
      <c r="AB656" s="3"/>
      <c r="AC656" s="36">
        <f t="shared" si="40"/>
        <v>113505653</v>
      </c>
      <c r="AD656" s="37">
        <f t="shared" si="43"/>
        <v>681033922</v>
      </c>
      <c r="AE656" s="144" t="e">
        <f>VLOOKUP(D656,[12]REPNCT004ReporteAuxiliarContabl!$V$21:$W$1157,2,0)</f>
        <v>#N/A</v>
      </c>
      <c r="AF656" s="167" t="e">
        <f t="shared" si="42"/>
        <v>#N/A</v>
      </c>
      <c r="AG656" s="144"/>
      <c r="AI656" s="144"/>
    </row>
    <row r="657" spans="1:35" x14ac:dyDescent="0.25">
      <c r="A657" s="29">
        <v>645</v>
      </c>
      <c r="B657" s="61"/>
      <c r="C657" s="143" t="str">
        <f>VLOOKUP(D657,[8]Hoja1!$A$2:$B$1115,2,0)</f>
        <v>27099</v>
      </c>
      <c r="D657" s="31">
        <v>800070375</v>
      </c>
      <c r="E657" s="31">
        <v>219927099</v>
      </c>
      <c r="F657" s="61" t="s">
        <v>838</v>
      </c>
      <c r="G657" s="33">
        <v>0</v>
      </c>
      <c r="H657" s="33">
        <v>0</v>
      </c>
      <c r="I657" s="3">
        <v>1429167872</v>
      </c>
      <c r="J657" s="3">
        <v>1017177728</v>
      </c>
      <c r="K657" s="3">
        <v>0</v>
      </c>
      <c r="L657" s="3"/>
      <c r="M657" s="3"/>
      <c r="N657" s="3"/>
      <c r="O657" s="3"/>
      <c r="P657" s="34">
        <f t="shared" si="41"/>
        <v>2446345600</v>
      </c>
      <c r="Q657" s="165">
        <v>1612664343</v>
      </c>
      <c r="R657" s="3">
        <f>IFERROR(VLOOKUP(D657,[9]ServNOMINA!$F$16:$M$112,8,0),0)</f>
        <v>0</v>
      </c>
      <c r="S657" s="3">
        <f>IFERROR(VLOOKUP(D657,[9]ServOTROS!$F$16:$M$112,8,0),0)</f>
        <v>0</v>
      </c>
      <c r="T657" s="3">
        <f>IFERROR(VLOOKUP(D657,[9]CANCEL!$F$16:$M$48,8,0),0)</f>
        <v>0</v>
      </c>
      <c r="U657" s="3">
        <f>IFERROR(VLOOKUP(B657,[10]Aaf_PENSION!$C$16:$M$112,11,0)+VLOOKUP(B657,[11]Aaf_PENSION!$C$16:$M$112,11,0),0)</f>
        <v>0</v>
      </c>
      <c r="V657" s="3">
        <f>IFERROR(VLOOKUP(B657,[10]Aaf_SALUD!$C$16:$M$112,11,0)+VLOOKUP(B657,[11]Aaf_SALUD!$C$16:$M$112,11,0),0)</f>
        <v>0</v>
      </c>
      <c r="W657" s="3">
        <f>IFERROR(VLOOKUP(D657,[9]CALIDAD!$F$16:$M$1122,8,0),0)</f>
        <v>119097323</v>
      </c>
      <c r="X657" s="3"/>
      <c r="Y657" s="3">
        <f>IFERROR(VLOOKUP(B657,[10]Ap_CESANTIAS!$C$16:$M$112,11,0)+VLOOKUP(B657,[11]Ap_CESANTIAS!$C$16:$M$112,11,0),0)</f>
        <v>0</v>
      </c>
      <c r="Z657" s="3">
        <f>IFERROR(VLOOKUP(B657,[10]Ap_PENSION!$C$16:$M$112,11,0)+VLOOKUP(B657,[11]Ap_PENSION!$C$16:$M$112,11,0),0)</f>
        <v>0</v>
      </c>
      <c r="AA657" s="3">
        <f>IFERROR(VLOOKUP(B657,[10]Ap_SALUD!$C$16:$M$112,11,0)+VLOOKUP(B657,[11]Ap_SALUD!$C$16:$M$112,11,0),0)</f>
        <v>0</v>
      </c>
      <c r="AB657" s="3"/>
      <c r="AC657" s="36">
        <f t="shared" si="40"/>
        <v>119097323</v>
      </c>
      <c r="AD657" s="37">
        <f t="shared" si="43"/>
        <v>714583934</v>
      </c>
      <c r="AE657" s="144" t="e">
        <f>VLOOKUP(D657,[12]REPNCT004ReporteAuxiliarContabl!$V$21:$W$1157,2,0)</f>
        <v>#N/A</v>
      </c>
      <c r="AF657" s="167" t="e">
        <f t="shared" si="42"/>
        <v>#N/A</v>
      </c>
      <c r="AG657" s="144"/>
      <c r="AI657" s="144"/>
    </row>
    <row r="658" spans="1:35" x14ac:dyDescent="0.25">
      <c r="A658" s="38">
        <v>646</v>
      </c>
      <c r="B658" s="61"/>
      <c r="C658" s="143" t="str">
        <f>VLOOKUP(D658,[8]Hoja1!$A$2:$B$1115,2,0)</f>
        <v>27135</v>
      </c>
      <c r="D658" s="31">
        <v>800239414</v>
      </c>
      <c r="E658" s="31">
        <v>213527135</v>
      </c>
      <c r="F658" s="61" t="s">
        <v>839</v>
      </c>
      <c r="G658" s="33">
        <v>0</v>
      </c>
      <c r="H658" s="33">
        <v>0</v>
      </c>
      <c r="I658" s="3">
        <v>292297008</v>
      </c>
      <c r="J658" s="3">
        <v>257942876</v>
      </c>
      <c r="K658" s="3">
        <v>0</v>
      </c>
      <c r="L658" s="3"/>
      <c r="M658" s="3"/>
      <c r="N658" s="3"/>
      <c r="O658" s="3"/>
      <c r="P658" s="34">
        <f t="shared" si="41"/>
        <v>550239884</v>
      </c>
      <c r="Q658" s="165">
        <v>379733296</v>
      </c>
      <c r="R658" s="3">
        <f>IFERROR(VLOOKUP(D658,[9]ServNOMINA!$F$16:$M$112,8,0),0)</f>
        <v>0</v>
      </c>
      <c r="S658" s="3">
        <f>IFERROR(VLOOKUP(D658,[9]ServOTROS!$F$16:$M$112,8,0),0)</f>
        <v>0</v>
      </c>
      <c r="T658" s="3">
        <f>IFERROR(VLOOKUP(D658,[9]CANCEL!$F$16:$M$48,8,0),0)</f>
        <v>0</v>
      </c>
      <c r="U658" s="3">
        <f>IFERROR(VLOOKUP(B658,[10]Aaf_PENSION!$C$16:$M$112,11,0)+VLOOKUP(B658,[11]Aaf_PENSION!$C$16:$M$112,11,0),0)</f>
        <v>0</v>
      </c>
      <c r="V658" s="3">
        <f>IFERROR(VLOOKUP(B658,[10]Aaf_SALUD!$C$16:$M$112,11,0)+VLOOKUP(B658,[11]Aaf_SALUD!$C$16:$M$112,11,0),0)</f>
        <v>0</v>
      </c>
      <c r="W658" s="3">
        <f>IFERROR(VLOOKUP(D658,[9]CALIDAD!$F$16:$M$1122,8,0),0)</f>
        <v>24358084</v>
      </c>
      <c r="X658" s="3"/>
      <c r="Y658" s="3">
        <f>IFERROR(VLOOKUP(B658,[10]Ap_CESANTIAS!$C$16:$M$112,11,0)+VLOOKUP(B658,[11]Ap_CESANTIAS!$C$16:$M$112,11,0),0)</f>
        <v>0</v>
      </c>
      <c r="Z658" s="3">
        <f>IFERROR(VLOOKUP(B658,[10]Ap_PENSION!$C$16:$M$112,11,0)+VLOOKUP(B658,[11]Ap_PENSION!$C$16:$M$112,11,0),0)</f>
        <v>0</v>
      </c>
      <c r="AA658" s="3">
        <f>IFERROR(VLOOKUP(B658,[10]Ap_SALUD!$C$16:$M$112,11,0)+VLOOKUP(B658,[11]Ap_SALUD!$C$16:$M$112,11,0),0)</f>
        <v>0</v>
      </c>
      <c r="AB658" s="3"/>
      <c r="AC658" s="36">
        <f t="shared" si="40"/>
        <v>24358084</v>
      </c>
      <c r="AD658" s="37">
        <f t="shared" si="43"/>
        <v>146148504</v>
      </c>
      <c r="AE658" s="144" t="e">
        <f>VLOOKUP(D658,[12]REPNCT004ReporteAuxiliarContabl!$V$21:$W$1157,2,0)</f>
        <v>#N/A</v>
      </c>
      <c r="AF658" s="167" t="e">
        <f t="shared" si="42"/>
        <v>#N/A</v>
      </c>
      <c r="AG658" s="144"/>
      <c r="AI658" s="144"/>
    </row>
    <row r="659" spans="1:35" x14ac:dyDescent="0.25">
      <c r="A659" s="29">
        <v>647</v>
      </c>
      <c r="B659" s="61"/>
      <c r="C659" s="143" t="str">
        <f>VLOOKUP(D659,[8]Hoja1!$A$2:$B$1115,2,0)</f>
        <v>27150</v>
      </c>
      <c r="D659" s="31">
        <v>818001341</v>
      </c>
      <c r="E659" s="31">
        <v>215027150</v>
      </c>
      <c r="F659" s="61" t="s">
        <v>840</v>
      </c>
      <c r="G659" s="33">
        <v>0</v>
      </c>
      <c r="H659" s="33">
        <v>0</v>
      </c>
      <c r="I659" s="3">
        <v>1154239376</v>
      </c>
      <c r="J659" s="3">
        <v>800427368</v>
      </c>
      <c r="K659" s="3">
        <v>0</v>
      </c>
      <c r="L659" s="3"/>
      <c r="M659" s="3"/>
      <c r="N659" s="3"/>
      <c r="O659" s="3"/>
      <c r="P659" s="34">
        <f t="shared" si="41"/>
        <v>1954666744</v>
      </c>
      <c r="Q659" s="165">
        <v>1281360443</v>
      </c>
      <c r="R659" s="3">
        <f>IFERROR(VLOOKUP(D659,[9]ServNOMINA!$F$16:$M$112,8,0),0)</f>
        <v>0</v>
      </c>
      <c r="S659" s="3">
        <f>IFERROR(VLOOKUP(D659,[9]ServOTROS!$F$16:$M$112,8,0),0)</f>
        <v>0</v>
      </c>
      <c r="T659" s="3">
        <f>IFERROR(VLOOKUP(D659,[9]CANCEL!$F$16:$M$48,8,0),0)</f>
        <v>0</v>
      </c>
      <c r="U659" s="3">
        <f>IFERROR(VLOOKUP(B659,[10]Aaf_PENSION!$C$16:$M$112,11,0)+VLOOKUP(B659,[11]Aaf_PENSION!$C$16:$M$112,11,0),0)</f>
        <v>0</v>
      </c>
      <c r="V659" s="3">
        <f>IFERROR(VLOOKUP(B659,[10]Aaf_SALUD!$C$16:$M$112,11,0)+VLOOKUP(B659,[11]Aaf_SALUD!$C$16:$M$112,11,0),0)</f>
        <v>0</v>
      </c>
      <c r="W659" s="3">
        <f>IFERROR(VLOOKUP(D659,[9]CALIDAD!$F$16:$M$1122,8,0),0)</f>
        <v>96186615</v>
      </c>
      <c r="X659" s="3"/>
      <c r="Y659" s="3">
        <f>IFERROR(VLOOKUP(B659,[10]Ap_CESANTIAS!$C$16:$M$112,11,0)+VLOOKUP(B659,[11]Ap_CESANTIAS!$C$16:$M$112,11,0),0)</f>
        <v>0</v>
      </c>
      <c r="Z659" s="3">
        <f>IFERROR(VLOOKUP(B659,[10]Ap_PENSION!$C$16:$M$112,11,0)+VLOOKUP(B659,[11]Ap_PENSION!$C$16:$M$112,11,0),0)</f>
        <v>0</v>
      </c>
      <c r="AA659" s="3">
        <f>IFERROR(VLOOKUP(B659,[10]Ap_SALUD!$C$16:$M$112,11,0)+VLOOKUP(B659,[11]Ap_SALUD!$C$16:$M$112,11,0),0)</f>
        <v>0</v>
      </c>
      <c r="AB659" s="3"/>
      <c r="AC659" s="36">
        <f t="shared" si="40"/>
        <v>96186615</v>
      </c>
      <c r="AD659" s="37">
        <f t="shared" si="43"/>
        <v>577119686</v>
      </c>
      <c r="AE659" s="144" t="e">
        <f>VLOOKUP(D659,[12]REPNCT004ReporteAuxiliarContabl!$V$21:$W$1157,2,0)</f>
        <v>#N/A</v>
      </c>
      <c r="AF659" s="167" t="e">
        <f t="shared" si="42"/>
        <v>#N/A</v>
      </c>
      <c r="AG659" s="144"/>
      <c r="AI659" s="144"/>
    </row>
    <row r="660" spans="1:35" x14ac:dyDescent="0.25">
      <c r="A660" s="38">
        <v>648</v>
      </c>
      <c r="B660" s="61"/>
      <c r="C660" s="143" t="str">
        <f>VLOOKUP(D660,[8]Hoja1!$A$2:$B$1115,2,0)</f>
        <v>27160</v>
      </c>
      <c r="D660" s="31">
        <v>818001202</v>
      </c>
      <c r="E660" s="31">
        <v>216027160</v>
      </c>
      <c r="F660" s="61" t="s">
        <v>841</v>
      </c>
      <c r="G660" s="33">
        <v>0</v>
      </c>
      <c r="H660" s="33">
        <v>0</v>
      </c>
      <c r="I660" s="3">
        <v>230457216</v>
      </c>
      <c r="J660" s="3">
        <v>183108788</v>
      </c>
      <c r="K660" s="3">
        <v>0</v>
      </c>
      <c r="L660" s="3"/>
      <c r="M660" s="3"/>
      <c r="N660" s="3"/>
      <c r="O660" s="3"/>
      <c r="P660" s="34">
        <f t="shared" si="41"/>
        <v>413566004</v>
      </c>
      <c r="Q660" s="165">
        <v>279132628</v>
      </c>
      <c r="R660" s="3">
        <f>IFERROR(VLOOKUP(D660,[9]ServNOMINA!$F$16:$M$112,8,0),0)</f>
        <v>0</v>
      </c>
      <c r="S660" s="3">
        <f>IFERROR(VLOOKUP(D660,[9]ServOTROS!$F$16:$M$112,8,0),0)</f>
        <v>0</v>
      </c>
      <c r="T660" s="3">
        <f>IFERROR(VLOOKUP(D660,[9]CANCEL!$F$16:$M$48,8,0),0)</f>
        <v>0</v>
      </c>
      <c r="U660" s="3">
        <f>IFERROR(VLOOKUP(B660,[10]Aaf_PENSION!$C$16:$M$112,11,0)+VLOOKUP(B660,[11]Aaf_PENSION!$C$16:$M$112,11,0),0)</f>
        <v>0</v>
      </c>
      <c r="V660" s="3">
        <f>IFERROR(VLOOKUP(B660,[10]Aaf_SALUD!$C$16:$M$112,11,0)+VLOOKUP(B660,[11]Aaf_SALUD!$C$16:$M$112,11,0),0)</f>
        <v>0</v>
      </c>
      <c r="W660" s="3">
        <f>IFERROR(VLOOKUP(D660,[9]CALIDAD!$F$16:$M$1122,8,0),0)</f>
        <v>19204768</v>
      </c>
      <c r="X660" s="3"/>
      <c r="Y660" s="3">
        <f>IFERROR(VLOOKUP(B660,[10]Ap_CESANTIAS!$C$16:$M$112,11,0)+VLOOKUP(B660,[11]Ap_CESANTIAS!$C$16:$M$112,11,0),0)</f>
        <v>0</v>
      </c>
      <c r="Z660" s="3">
        <f>IFERROR(VLOOKUP(B660,[10]Ap_PENSION!$C$16:$M$112,11,0)+VLOOKUP(B660,[11]Ap_PENSION!$C$16:$M$112,11,0),0)</f>
        <v>0</v>
      </c>
      <c r="AA660" s="3">
        <f>IFERROR(VLOOKUP(B660,[10]Ap_SALUD!$C$16:$M$112,11,0)+VLOOKUP(B660,[11]Ap_SALUD!$C$16:$M$112,11,0),0)</f>
        <v>0</v>
      </c>
      <c r="AB660" s="3"/>
      <c r="AC660" s="36">
        <f t="shared" si="40"/>
        <v>19204768</v>
      </c>
      <c r="AD660" s="37">
        <f t="shared" si="43"/>
        <v>115228608</v>
      </c>
      <c r="AE660" s="144" t="e">
        <f>VLOOKUP(D660,[12]REPNCT004ReporteAuxiliarContabl!$V$21:$W$1157,2,0)</f>
        <v>#N/A</v>
      </c>
      <c r="AF660" s="167" t="e">
        <f t="shared" si="42"/>
        <v>#N/A</v>
      </c>
      <c r="AG660" s="144"/>
      <c r="AI660" s="144"/>
    </row>
    <row r="661" spans="1:35" x14ac:dyDescent="0.25">
      <c r="A661" s="29">
        <v>649</v>
      </c>
      <c r="B661" s="61"/>
      <c r="C661" s="143" t="str">
        <f>VLOOKUP(D661,[8]Hoja1!$A$2:$B$1115,2,0)</f>
        <v>27205</v>
      </c>
      <c r="D661" s="31">
        <v>891680057</v>
      </c>
      <c r="E661" s="31">
        <v>210527205</v>
      </c>
      <c r="F661" s="61" t="s">
        <v>842</v>
      </c>
      <c r="G661" s="33">
        <v>0</v>
      </c>
      <c r="H661" s="33">
        <v>0</v>
      </c>
      <c r="I661" s="3">
        <v>722148848</v>
      </c>
      <c r="J661" s="3">
        <v>544256050</v>
      </c>
      <c r="K661" s="3">
        <v>0</v>
      </c>
      <c r="L661" s="3"/>
      <c r="M661" s="3"/>
      <c r="N661" s="3"/>
      <c r="O661" s="3"/>
      <c r="P661" s="34">
        <f t="shared" si="41"/>
        <v>1266404898</v>
      </c>
      <c r="Q661" s="165">
        <v>845151405</v>
      </c>
      <c r="R661" s="3">
        <f>IFERROR(VLOOKUP(D661,[9]ServNOMINA!$F$16:$M$112,8,0),0)</f>
        <v>0</v>
      </c>
      <c r="S661" s="3">
        <f>IFERROR(VLOOKUP(D661,[9]ServOTROS!$F$16:$M$112,8,0),0)</f>
        <v>0</v>
      </c>
      <c r="T661" s="3">
        <f>IFERROR(VLOOKUP(D661,[9]CANCEL!$F$16:$M$48,8,0),0)</f>
        <v>0</v>
      </c>
      <c r="U661" s="3">
        <f>IFERROR(VLOOKUP(B661,[10]Aaf_PENSION!$C$16:$M$112,11,0)+VLOOKUP(B661,[11]Aaf_PENSION!$C$16:$M$112,11,0),0)</f>
        <v>0</v>
      </c>
      <c r="V661" s="3">
        <f>IFERROR(VLOOKUP(B661,[10]Aaf_SALUD!$C$16:$M$112,11,0)+VLOOKUP(B661,[11]Aaf_SALUD!$C$16:$M$112,11,0),0)</f>
        <v>0</v>
      </c>
      <c r="W661" s="3">
        <f>IFERROR(VLOOKUP(D661,[9]CALIDAD!$F$16:$M$1122,8,0),0)</f>
        <v>60179071</v>
      </c>
      <c r="X661" s="3"/>
      <c r="Y661" s="3">
        <f>IFERROR(VLOOKUP(B661,[10]Ap_CESANTIAS!$C$16:$M$112,11,0)+VLOOKUP(B661,[11]Ap_CESANTIAS!$C$16:$M$112,11,0),0)</f>
        <v>0</v>
      </c>
      <c r="Z661" s="3">
        <f>IFERROR(VLOOKUP(B661,[10]Ap_PENSION!$C$16:$M$112,11,0)+VLOOKUP(B661,[11]Ap_PENSION!$C$16:$M$112,11,0),0)</f>
        <v>0</v>
      </c>
      <c r="AA661" s="3">
        <f>IFERROR(VLOOKUP(B661,[10]Ap_SALUD!$C$16:$M$112,11,0)+VLOOKUP(B661,[11]Ap_SALUD!$C$16:$M$112,11,0),0)</f>
        <v>0</v>
      </c>
      <c r="AB661" s="3"/>
      <c r="AC661" s="36">
        <f t="shared" si="40"/>
        <v>60179071</v>
      </c>
      <c r="AD661" s="37">
        <f t="shared" si="43"/>
        <v>361074422</v>
      </c>
      <c r="AE661" s="144" t="e">
        <f>VLOOKUP(D661,[12]REPNCT004ReporteAuxiliarContabl!$V$21:$W$1157,2,0)</f>
        <v>#N/A</v>
      </c>
      <c r="AF661" s="167" t="e">
        <f t="shared" si="42"/>
        <v>#N/A</v>
      </c>
      <c r="AG661" s="144"/>
      <c r="AI661" s="144"/>
    </row>
    <row r="662" spans="1:35" x14ac:dyDescent="0.25">
      <c r="A662" s="38">
        <v>650</v>
      </c>
      <c r="B662" s="61"/>
      <c r="C662" s="143" t="str">
        <f>VLOOKUP(D662,[8]Hoja1!$A$2:$B$1115,2,0)</f>
        <v>27245</v>
      </c>
      <c r="D662" s="31">
        <v>891680061</v>
      </c>
      <c r="E662" s="31">
        <v>214527245</v>
      </c>
      <c r="F662" s="61" t="s">
        <v>843</v>
      </c>
      <c r="G662" s="33">
        <v>0</v>
      </c>
      <c r="H662" s="33">
        <v>0</v>
      </c>
      <c r="I662" s="3">
        <v>474234968</v>
      </c>
      <c r="J662" s="3">
        <v>457397162</v>
      </c>
      <c r="K662" s="3">
        <v>0</v>
      </c>
      <c r="L662" s="3"/>
      <c r="M662" s="3"/>
      <c r="N662" s="3"/>
      <c r="O662" s="3"/>
      <c r="P662" s="34">
        <f t="shared" si="41"/>
        <v>931632130</v>
      </c>
      <c r="Q662" s="165">
        <v>654995067</v>
      </c>
      <c r="R662" s="3">
        <f>IFERROR(VLOOKUP(D662,[9]ServNOMINA!$F$16:$M$112,8,0),0)</f>
        <v>0</v>
      </c>
      <c r="S662" s="3">
        <f>IFERROR(VLOOKUP(D662,[9]ServOTROS!$F$16:$M$112,8,0),0)</f>
        <v>0</v>
      </c>
      <c r="T662" s="3">
        <f>IFERROR(VLOOKUP(D662,[9]CANCEL!$F$16:$M$48,8,0),0)</f>
        <v>0</v>
      </c>
      <c r="U662" s="3">
        <f>IFERROR(VLOOKUP(B662,[10]Aaf_PENSION!$C$16:$M$112,11,0)+VLOOKUP(B662,[11]Aaf_PENSION!$C$16:$M$112,11,0),0)</f>
        <v>0</v>
      </c>
      <c r="V662" s="3">
        <f>IFERROR(VLOOKUP(B662,[10]Aaf_SALUD!$C$16:$M$112,11,0)+VLOOKUP(B662,[11]Aaf_SALUD!$C$16:$M$112,11,0),0)</f>
        <v>0</v>
      </c>
      <c r="W662" s="3">
        <f>IFERROR(VLOOKUP(D662,[9]CALIDAD!$F$16:$M$1122,8,0),0)</f>
        <v>39519581</v>
      </c>
      <c r="X662" s="3"/>
      <c r="Y662" s="3">
        <f>IFERROR(VLOOKUP(B662,[10]Ap_CESANTIAS!$C$16:$M$112,11,0)+VLOOKUP(B662,[11]Ap_CESANTIAS!$C$16:$M$112,11,0),0)</f>
        <v>0</v>
      </c>
      <c r="Z662" s="3">
        <f>IFERROR(VLOOKUP(B662,[10]Ap_PENSION!$C$16:$M$112,11,0)+VLOOKUP(B662,[11]Ap_PENSION!$C$16:$M$112,11,0),0)</f>
        <v>0</v>
      </c>
      <c r="AA662" s="3">
        <f>IFERROR(VLOOKUP(B662,[10]Ap_SALUD!$C$16:$M$112,11,0)+VLOOKUP(B662,[11]Ap_SALUD!$C$16:$M$112,11,0),0)</f>
        <v>0</v>
      </c>
      <c r="AB662" s="3"/>
      <c r="AC662" s="36">
        <f t="shared" si="40"/>
        <v>39519581</v>
      </c>
      <c r="AD662" s="37">
        <f t="shared" si="43"/>
        <v>237117482</v>
      </c>
      <c r="AE662" s="144" t="e">
        <f>VLOOKUP(D662,[12]REPNCT004ReporteAuxiliarContabl!$V$21:$W$1157,2,0)</f>
        <v>#N/A</v>
      </c>
      <c r="AF662" s="167" t="e">
        <f t="shared" si="42"/>
        <v>#N/A</v>
      </c>
      <c r="AG662" s="144"/>
      <c r="AI662" s="144"/>
    </row>
    <row r="663" spans="1:35" x14ac:dyDescent="0.25">
      <c r="A663" s="29">
        <v>651</v>
      </c>
      <c r="B663" s="61"/>
      <c r="C663" s="143" t="str">
        <f>VLOOKUP(D663,[8]Hoja1!$A$2:$B$1115,2,0)</f>
        <v>27250</v>
      </c>
      <c r="D663" s="31">
        <v>818000002</v>
      </c>
      <c r="E663" s="31">
        <v>215027250</v>
      </c>
      <c r="F663" s="61" t="s">
        <v>844</v>
      </c>
      <c r="G663" s="33">
        <v>0</v>
      </c>
      <c r="H663" s="33">
        <v>0</v>
      </c>
      <c r="I663" s="3">
        <v>1147541040</v>
      </c>
      <c r="J663" s="3">
        <v>754244053</v>
      </c>
      <c r="K663" s="3">
        <v>0</v>
      </c>
      <c r="L663" s="3"/>
      <c r="M663" s="3"/>
      <c r="N663" s="3"/>
      <c r="O663" s="3"/>
      <c r="P663" s="34">
        <f t="shared" si="41"/>
        <v>1901785093</v>
      </c>
      <c r="Q663" s="165">
        <v>1232386153</v>
      </c>
      <c r="R663" s="3">
        <f>IFERROR(VLOOKUP(D663,[9]ServNOMINA!$F$16:$M$112,8,0),0)</f>
        <v>0</v>
      </c>
      <c r="S663" s="3">
        <f>IFERROR(VLOOKUP(D663,[9]ServOTROS!$F$16:$M$112,8,0),0)</f>
        <v>0</v>
      </c>
      <c r="T663" s="3">
        <f>IFERROR(VLOOKUP(D663,[9]CANCEL!$F$16:$M$48,8,0),0)</f>
        <v>0</v>
      </c>
      <c r="U663" s="3">
        <f>IFERROR(VLOOKUP(B663,[10]Aaf_PENSION!$C$16:$M$112,11,0)+VLOOKUP(B663,[11]Aaf_PENSION!$C$16:$M$112,11,0),0)</f>
        <v>0</v>
      </c>
      <c r="V663" s="3">
        <f>IFERROR(VLOOKUP(B663,[10]Aaf_SALUD!$C$16:$M$112,11,0)+VLOOKUP(B663,[11]Aaf_SALUD!$C$16:$M$112,11,0),0)</f>
        <v>0</v>
      </c>
      <c r="W663" s="3">
        <f>IFERROR(VLOOKUP(D663,[9]CALIDAD!$F$16:$M$1122,8,0),0)</f>
        <v>95628420</v>
      </c>
      <c r="X663" s="3"/>
      <c r="Y663" s="3">
        <f>IFERROR(VLOOKUP(B663,[10]Ap_CESANTIAS!$C$16:$M$112,11,0)+VLOOKUP(B663,[11]Ap_CESANTIAS!$C$16:$M$112,11,0),0)</f>
        <v>0</v>
      </c>
      <c r="Z663" s="3">
        <f>IFERROR(VLOOKUP(B663,[10]Ap_PENSION!$C$16:$M$112,11,0)+VLOOKUP(B663,[11]Ap_PENSION!$C$16:$M$112,11,0),0)</f>
        <v>0</v>
      </c>
      <c r="AA663" s="3">
        <f>IFERROR(VLOOKUP(B663,[10]Ap_SALUD!$C$16:$M$112,11,0)+VLOOKUP(B663,[11]Ap_SALUD!$C$16:$M$112,11,0),0)</f>
        <v>0</v>
      </c>
      <c r="AB663" s="3"/>
      <c r="AC663" s="36">
        <f t="shared" si="40"/>
        <v>95628420</v>
      </c>
      <c r="AD663" s="37">
        <f t="shared" si="43"/>
        <v>573770520</v>
      </c>
      <c r="AE663" s="144" t="e">
        <f>VLOOKUP(D663,[12]REPNCT004ReporteAuxiliarContabl!$V$21:$W$1157,2,0)</f>
        <v>#N/A</v>
      </c>
      <c r="AF663" s="167" t="e">
        <f t="shared" si="42"/>
        <v>#N/A</v>
      </c>
      <c r="AG663" s="144"/>
      <c r="AI663" s="144"/>
    </row>
    <row r="664" spans="1:35" x14ac:dyDescent="0.25">
      <c r="A664" s="38">
        <v>652</v>
      </c>
      <c r="B664" s="61"/>
      <c r="C664" s="143" t="str">
        <f>VLOOKUP(D664,[8]Hoja1!$A$2:$B$1115,2,0)</f>
        <v>27361</v>
      </c>
      <c r="D664" s="31">
        <v>891680067</v>
      </c>
      <c r="E664" s="31">
        <v>216127361</v>
      </c>
      <c r="F664" s="61" t="s">
        <v>845</v>
      </c>
      <c r="G664" s="33">
        <v>0</v>
      </c>
      <c r="H664" s="33">
        <v>0</v>
      </c>
      <c r="I664" s="3">
        <v>2689112224</v>
      </c>
      <c r="J664" s="3">
        <v>1634998377</v>
      </c>
      <c r="K664" s="3">
        <v>0</v>
      </c>
      <c r="L664" s="3"/>
      <c r="M664" s="3"/>
      <c r="N664" s="3"/>
      <c r="O664" s="3"/>
      <c r="P664" s="34">
        <f t="shared" si="41"/>
        <v>4324110601</v>
      </c>
      <c r="Q664" s="165">
        <v>2755461802</v>
      </c>
      <c r="R664" s="3">
        <f>IFERROR(VLOOKUP(D664,[9]ServNOMINA!$F$16:$M$112,8,0),0)</f>
        <v>0</v>
      </c>
      <c r="S664" s="3">
        <f>IFERROR(VLOOKUP(D664,[9]ServOTROS!$F$16:$M$112,8,0),0)</f>
        <v>0</v>
      </c>
      <c r="T664" s="3">
        <f>IFERROR(VLOOKUP(D664,[9]CANCEL!$F$16:$M$48,8,0),0)</f>
        <v>0</v>
      </c>
      <c r="U664" s="3">
        <f>IFERROR(VLOOKUP(B664,[10]Aaf_PENSION!$C$16:$M$112,11,0)+VLOOKUP(B664,[11]Aaf_PENSION!$C$16:$M$112,11,0),0)</f>
        <v>0</v>
      </c>
      <c r="V664" s="3">
        <f>IFERROR(VLOOKUP(B664,[10]Aaf_SALUD!$C$16:$M$112,11,0)+VLOOKUP(B664,[11]Aaf_SALUD!$C$16:$M$112,11,0),0)</f>
        <v>0</v>
      </c>
      <c r="W664" s="3">
        <f>IFERROR(VLOOKUP(D664,[9]CALIDAD!$F$16:$M$1122,8,0),0)</f>
        <v>224092685</v>
      </c>
      <c r="X664" s="3"/>
      <c r="Y664" s="3">
        <f>IFERROR(VLOOKUP(B664,[10]Ap_CESANTIAS!$C$16:$M$112,11,0)+VLOOKUP(B664,[11]Ap_CESANTIAS!$C$16:$M$112,11,0),0)</f>
        <v>0</v>
      </c>
      <c r="Z664" s="3">
        <f>IFERROR(VLOOKUP(B664,[10]Ap_PENSION!$C$16:$M$112,11,0)+VLOOKUP(B664,[11]Ap_PENSION!$C$16:$M$112,11,0),0)</f>
        <v>0</v>
      </c>
      <c r="AA664" s="3">
        <f>IFERROR(VLOOKUP(B664,[10]Ap_SALUD!$C$16:$M$112,11,0)+VLOOKUP(B664,[11]Ap_SALUD!$C$16:$M$112,11,0),0)</f>
        <v>0</v>
      </c>
      <c r="AB664" s="3"/>
      <c r="AC664" s="36">
        <f t="shared" si="40"/>
        <v>224092685</v>
      </c>
      <c r="AD664" s="37">
        <f t="shared" si="43"/>
        <v>1344556114</v>
      </c>
      <c r="AE664" s="144" t="e">
        <f>VLOOKUP(D664,[12]REPNCT004ReporteAuxiliarContabl!$V$21:$W$1157,2,0)</f>
        <v>#N/A</v>
      </c>
      <c r="AF664" s="167" t="e">
        <f t="shared" si="42"/>
        <v>#N/A</v>
      </c>
      <c r="AG664" s="144"/>
      <c r="AI664" s="144"/>
    </row>
    <row r="665" spans="1:35" x14ac:dyDescent="0.25">
      <c r="A665" s="29">
        <v>653</v>
      </c>
      <c r="B665" s="61"/>
      <c r="C665" s="143" t="str">
        <f>VLOOKUP(D665,[8]Hoja1!$A$2:$B$1115,2,0)</f>
        <v>27372</v>
      </c>
      <c r="D665" s="31">
        <v>891680402</v>
      </c>
      <c r="E665" s="31">
        <v>217227372</v>
      </c>
      <c r="F665" s="61" t="s">
        <v>846</v>
      </c>
      <c r="G665" s="33">
        <v>0</v>
      </c>
      <c r="H665" s="33">
        <v>0</v>
      </c>
      <c r="I665" s="3">
        <v>272042036</v>
      </c>
      <c r="J665" s="3">
        <v>213180417</v>
      </c>
      <c r="K665" s="3">
        <v>0</v>
      </c>
      <c r="L665" s="3"/>
      <c r="M665" s="3"/>
      <c r="N665" s="3"/>
      <c r="O665" s="3"/>
      <c r="P665" s="34">
        <f t="shared" si="41"/>
        <v>485222453</v>
      </c>
      <c r="Q665" s="165">
        <v>326531267</v>
      </c>
      <c r="R665" s="3">
        <f>IFERROR(VLOOKUP(D665,[9]ServNOMINA!$F$16:$M$112,8,0),0)</f>
        <v>0</v>
      </c>
      <c r="S665" s="3">
        <f>IFERROR(VLOOKUP(D665,[9]ServOTROS!$F$16:$M$112,8,0),0)</f>
        <v>0</v>
      </c>
      <c r="T665" s="3">
        <f>IFERROR(VLOOKUP(D665,[9]CANCEL!$F$16:$M$48,8,0),0)</f>
        <v>0</v>
      </c>
      <c r="U665" s="3">
        <f>IFERROR(VLOOKUP(B665,[10]Aaf_PENSION!$C$16:$M$112,11,0)+VLOOKUP(B665,[11]Aaf_PENSION!$C$16:$M$112,11,0),0)</f>
        <v>0</v>
      </c>
      <c r="V665" s="3">
        <f>IFERROR(VLOOKUP(B665,[10]Aaf_SALUD!$C$16:$M$112,11,0)+VLOOKUP(B665,[11]Aaf_SALUD!$C$16:$M$112,11,0),0)</f>
        <v>0</v>
      </c>
      <c r="W665" s="3">
        <f>IFERROR(VLOOKUP(D665,[9]CALIDAD!$F$16:$M$1122,8,0),0)</f>
        <v>22670170</v>
      </c>
      <c r="X665" s="3"/>
      <c r="Y665" s="3">
        <f>IFERROR(VLOOKUP(B665,[10]Ap_CESANTIAS!$C$16:$M$112,11,0)+VLOOKUP(B665,[11]Ap_CESANTIAS!$C$16:$M$112,11,0),0)</f>
        <v>0</v>
      </c>
      <c r="Z665" s="3">
        <f>IFERROR(VLOOKUP(B665,[10]Ap_PENSION!$C$16:$M$112,11,0)+VLOOKUP(B665,[11]Ap_PENSION!$C$16:$M$112,11,0),0)</f>
        <v>0</v>
      </c>
      <c r="AA665" s="3">
        <f>IFERROR(VLOOKUP(B665,[10]Ap_SALUD!$C$16:$M$112,11,0)+VLOOKUP(B665,[11]Ap_SALUD!$C$16:$M$112,11,0),0)</f>
        <v>0</v>
      </c>
      <c r="AB665" s="3"/>
      <c r="AC665" s="36">
        <f t="shared" si="40"/>
        <v>22670170</v>
      </c>
      <c r="AD665" s="37">
        <f t="shared" si="43"/>
        <v>136021016</v>
      </c>
      <c r="AE665" s="144" t="e">
        <f>VLOOKUP(D665,[12]REPNCT004ReporteAuxiliarContabl!$V$21:$W$1157,2,0)</f>
        <v>#N/A</v>
      </c>
      <c r="AF665" s="167" t="e">
        <f t="shared" si="42"/>
        <v>#N/A</v>
      </c>
      <c r="AG665" s="144"/>
      <c r="AI665" s="144"/>
    </row>
    <row r="666" spans="1:35" x14ac:dyDescent="0.25">
      <c r="A666" s="38">
        <v>654</v>
      </c>
      <c r="B666" s="61"/>
      <c r="C666" s="143" t="str">
        <f>VLOOKUP(D666,[8]Hoja1!$A$2:$B$1115,2,0)</f>
        <v>27413</v>
      </c>
      <c r="D666" s="31">
        <v>891680281</v>
      </c>
      <c r="E666" s="31">
        <v>211327413</v>
      </c>
      <c r="F666" s="61" t="s">
        <v>847</v>
      </c>
      <c r="G666" s="33">
        <v>0</v>
      </c>
      <c r="H666" s="33">
        <v>0</v>
      </c>
      <c r="I666" s="3">
        <v>1016409920</v>
      </c>
      <c r="J666" s="3">
        <v>734906729</v>
      </c>
      <c r="K666" s="3">
        <v>0</v>
      </c>
      <c r="L666" s="3"/>
      <c r="M666" s="3"/>
      <c r="N666" s="3"/>
      <c r="O666" s="3"/>
      <c r="P666" s="34">
        <f t="shared" si="41"/>
        <v>1751316649</v>
      </c>
      <c r="Q666" s="165">
        <v>1158410864</v>
      </c>
      <c r="R666" s="3">
        <f>IFERROR(VLOOKUP(D666,[9]ServNOMINA!$F$16:$M$112,8,0),0)</f>
        <v>0</v>
      </c>
      <c r="S666" s="3">
        <f>IFERROR(VLOOKUP(D666,[9]ServOTROS!$F$16:$M$112,8,0),0)</f>
        <v>0</v>
      </c>
      <c r="T666" s="3">
        <f>IFERROR(VLOOKUP(D666,[9]CANCEL!$F$16:$M$48,8,0),0)</f>
        <v>0</v>
      </c>
      <c r="U666" s="3">
        <f>IFERROR(VLOOKUP(B666,[10]Aaf_PENSION!$C$16:$M$112,11,0)+VLOOKUP(B666,[11]Aaf_PENSION!$C$16:$M$112,11,0),0)</f>
        <v>0</v>
      </c>
      <c r="V666" s="3">
        <f>IFERROR(VLOOKUP(B666,[10]Aaf_SALUD!$C$16:$M$112,11,0)+VLOOKUP(B666,[11]Aaf_SALUD!$C$16:$M$112,11,0),0)</f>
        <v>0</v>
      </c>
      <c r="W666" s="3">
        <f>IFERROR(VLOOKUP(D666,[9]CALIDAD!$F$16:$M$1122,8,0),0)</f>
        <v>84700827</v>
      </c>
      <c r="X666" s="3"/>
      <c r="Y666" s="3">
        <f>IFERROR(VLOOKUP(B666,[10]Ap_CESANTIAS!$C$16:$M$112,11,0)+VLOOKUP(B666,[11]Ap_CESANTIAS!$C$16:$M$112,11,0),0)</f>
        <v>0</v>
      </c>
      <c r="Z666" s="3">
        <f>IFERROR(VLOOKUP(B666,[10]Ap_PENSION!$C$16:$M$112,11,0)+VLOOKUP(B666,[11]Ap_PENSION!$C$16:$M$112,11,0),0)</f>
        <v>0</v>
      </c>
      <c r="AA666" s="3">
        <f>IFERROR(VLOOKUP(B666,[10]Ap_SALUD!$C$16:$M$112,11,0)+VLOOKUP(B666,[11]Ap_SALUD!$C$16:$M$112,11,0),0)</f>
        <v>0</v>
      </c>
      <c r="AB666" s="3"/>
      <c r="AC666" s="36">
        <f t="shared" si="40"/>
        <v>84700827</v>
      </c>
      <c r="AD666" s="37">
        <f t="shared" si="43"/>
        <v>508204958</v>
      </c>
      <c r="AE666" s="144" t="e">
        <f>VLOOKUP(D666,[12]REPNCT004ReporteAuxiliarContabl!$V$21:$W$1157,2,0)</f>
        <v>#N/A</v>
      </c>
      <c r="AF666" s="167" t="e">
        <f t="shared" si="42"/>
        <v>#N/A</v>
      </c>
      <c r="AG666" s="144"/>
      <c r="AI666" s="144"/>
    </row>
    <row r="667" spans="1:35" x14ac:dyDescent="0.25">
      <c r="A667" s="29">
        <v>655</v>
      </c>
      <c r="B667" s="61"/>
      <c r="C667" s="143" t="str">
        <f>VLOOKUP(D667,[8]Hoja1!$A$2:$B$1115,2,0)</f>
        <v>27425</v>
      </c>
      <c r="D667" s="31">
        <v>818000941</v>
      </c>
      <c r="E667" s="31">
        <v>212527425</v>
      </c>
      <c r="F667" s="61" t="s">
        <v>848</v>
      </c>
      <c r="G667" s="33">
        <v>0</v>
      </c>
      <c r="H667" s="33">
        <v>0</v>
      </c>
      <c r="I667" s="3">
        <v>499218824</v>
      </c>
      <c r="J667" s="3">
        <v>360520126</v>
      </c>
      <c r="K667" s="3">
        <v>0</v>
      </c>
      <c r="L667" s="3"/>
      <c r="M667" s="3"/>
      <c r="N667" s="3"/>
      <c r="O667" s="3"/>
      <c r="P667" s="34">
        <f t="shared" si="41"/>
        <v>859738950</v>
      </c>
      <c r="Q667" s="165">
        <v>568527971</v>
      </c>
      <c r="R667" s="3">
        <f>IFERROR(VLOOKUP(D667,[9]ServNOMINA!$F$16:$M$112,8,0),0)</f>
        <v>0</v>
      </c>
      <c r="S667" s="3">
        <f>IFERROR(VLOOKUP(D667,[9]ServOTROS!$F$16:$M$112,8,0),0)</f>
        <v>0</v>
      </c>
      <c r="T667" s="3">
        <f>IFERROR(VLOOKUP(D667,[9]CANCEL!$F$16:$M$48,8,0),0)</f>
        <v>0</v>
      </c>
      <c r="U667" s="3">
        <f>IFERROR(VLOOKUP(B667,[10]Aaf_PENSION!$C$16:$M$112,11,0)+VLOOKUP(B667,[11]Aaf_PENSION!$C$16:$M$112,11,0),0)</f>
        <v>0</v>
      </c>
      <c r="V667" s="3">
        <f>IFERROR(VLOOKUP(B667,[10]Aaf_SALUD!$C$16:$M$112,11,0)+VLOOKUP(B667,[11]Aaf_SALUD!$C$16:$M$112,11,0),0)</f>
        <v>0</v>
      </c>
      <c r="W667" s="3">
        <f>IFERROR(VLOOKUP(D667,[9]CALIDAD!$F$16:$M$1122,8,0),0)</f>
        <v>41601569</v>
      </c>
      <c r="X667" s="3"/>
      <c r="Y667" s="3">
        <f>IFERROR(VLOOKUP(B667,[10]Ap_CESANTIAS!$C$16:$M$112,11,0)+VLOOKUP(B667,[11]Ap_CESANTIAS!$C$16:$M$112,11,0),0)</f>
        <v>0</v>
      </c>
      <c r="Z667" s="3">
        <f>IFERROR(VLOOKUP(B667,[10]Ap_PENSION!$C$16:$M$112,11,0)+VLOOKUP(B667,[11]Ap_PENSION!$C$16:$M$112,11,0),0)</f>
        <v>0</v>
      </c>
      <c r="AA667" s="3">
        <f>IFERROR(VLOOKUP(B667,[10]Ap_SALUD!$C$16:$M$112,11,0)+VLOOKUP(B667,[11]Ap_SALUD!$C$16:$M$112,11,0),0)</f>
        <v>0</v>
      </c>
      <c r="AB667" s="3"/>
      <c r="AC667" s="36">
        <f t="shared" si="40"/>
        <v>41601569</v>
      </c>
      <c r="AD667" s="37">
        <f t="shared" si="43"/>
        <v>249609410</v>
      </c>
      <c r="AE667" s="144" t="e">
        <f>VLOOKUP(D667,[12]REPNCT004ReporteAuxiliarContabl!$V$21:$W$1157,2,0)</f>
        <v>#N/A</v>
      </c>
      <c r="AF667" s="167" t="e">
        <f t="shared" si="42"/>
        <v>#N/A</v>
      </c>
      <c r="AG667" s="144"/>
      <c r="AI667" s="144"/>
    </row>
    <row r="668" spans="1:35" x14ac:dyDescent="0.25">
      <c r="A668" s="38">
        <v>656</v>
      </c>
      <c r="B668" s="61"/>
      <c r="C668" s="143" t="str">
        <f>VLOOKUP(D668,[8]Hoja1!$A$2:$B$1115,2,0)</f>
        <v>27430</v>
      </c>
      <c r="D668" s="31">
        <v>818000907</v>
      </c>
      <c r="E668" s="31">
        <v>213027430</v>
      </c>
      <c r="F668" s="61" t="s">
        <v>849</v>
      </c>
      <c r="G668" s="33">
        <v>0</v>
      </c>
      <c r="H668" s="33">
        <v>0</v>
      </c>
      <c r="I668" s="3">
        <v>920179408</v>
      </c>
      <c r="J668" s="3">
        <v>651032025</v>
      </c>
      <c r="K668" s="3">
        <v>0</v>
      </c>
      <c r="L668" s="3"/>
      <c r="M668" s="3"/>
      <c r="N668" s="3"/>
      <c r="O668" s="3"/>
      <c r="P668" s="34">
        <f t="shared" si="41"/>
        <v>1571211433</v>
      </c>
      <c r="Q668" s="165">
        <v>1034440110</v>
      </c>
      <c r="R668" s="3">
        <f>IFERROR(VLOOKUP(D668,[9]ServNOMINA!$F$16:$M$112,8,0),0)</f>
        <v>0</v>
      </c>
      <c r="S668" s="3">
        <f>IFERROR(VLOOKUP(D668,[9]ServOTROS!$F$16:$M$112,8,0),0)</f>
        <v>0</v>
      </c>
      <c r="T668" s="3">
        <f>IFERROR(VLOOKUP(D668,[9]CANCEL!$F$16:$M$48,8,0),0)</f>
        <v>0</v>
      </c>
      <c r="U668" s="3">
        <f>IFERROR(VLOOKUP(B668,[10]Aaf_PENSION!$C$16:$M$112,11,0)+VLOOKUP(B668,[11]Aaf_PENSION!$C$16:$M$112,11,0),0)</f>
        <v>0</v>
      </c>
      <c r="V668" s="3">
        <f>IFERROR(VLOOKUP(B668,[10]Aaf_SALUD!$C$16:$M$112,11,0)+VLOOKUP(B668,[11]Aaf_SALUD!$C$16:$M$112,11,0),0)</f>
        <v>0</v>
      </c>
      <c r="W668" s="3">
        <f>IFERROR(VLOOKUP(D668,[9]CALIDAD!$F$16:$M$1122,8,0),0)</f>
        <v>76681617</v>
      </c>
      <c r="X668" s="3"/>
      <c r="Y668" s="3">
        <f>IFERROR(VLOOKUP(B668,[10]Ap_CESANTIAS!$C$16:$M$112,11,0)+VLOOKUP(B668,[11]Ap_CESANTIAS!$C$16:$M$112,11,0),0)</f>
        <v>0</v>
      </c>
      <c r="Z668" s="3">
        <f>IFERROR(VLOOKUP(B668,[10]Ap_PENSION!$C$16:$M$112,11,0)+VLOOKUP(B668,[11]Ap_PENSION!$C$16:$M$112,11,0),0)</f>
        <v>0</v>
      </c>
      <c r="AA668" s="3">
        <f>IFERROR(VLOOKUP(B668,[10]Ap_SALUD!$C$16:$M$112,11,0)+VLOOKUP(B668,[11]Ap_SALUD!$C$16:$M$112,11,0),0)</f>
        <v>0</v>
      </c>
      <c r="AB668" s="3"/>
      <c r="AC668" s="36">
        <f t="shared" si="40"/>
        <v>76681617</v>
      </c>
      <c r="AD668" s="37">
        <f t="shared" si="43"/>
        <v>460089706</v>
      </c>
      <c r="AE668" s="144" t="e">
        <f>VLOOKUP(D668,[12]REPNCT004ReporteAuxiliarContabl!$V$21:$W$1157,2,0)</f>
        <v>#N/A</v>
      </c>
      <c r="AF668" s="167" t="e">
        <f t="shared" si="42"/>
        <v>#N/A</v>
      </c>
      <c r="AG668" s="144"/>
      <c r="AI668" s="144"/>
    </row>
    <row r="669" spans="1:35" x14ac:dyDescent="0.25">
      <c r="A669" s="29">
        <v>657</v>
      </c>
      <c r="B669" s="61"/>
      <c r="C669" s="143" t="str">
        <f>VLOOKUP(D669,[8]Hoja1!$A$2:$B$1115,2,0)</f>
        <v>27450</v>
      </c>
      <c r="D669" s="31">
        <v>818001206</v>
      </c>
      <c r="E669" s="31">
        <v>215027450</v>
      </c>
      <c r="F669" s="61" t="s">
        <v>850</v>
      </c>
      <c r="G669" s="33">
        <v>0</v>
      </c>
      <c r="H669" s="33">
        <v>0</v>
      </c>
      <c r="I669" s="3">
        <v>599155096</v>
      </c>
      <c r="J669" s="3">
        <v>428248855</v>
      </c>
      <c r="K669" s="3">
        <v>0</v>
      </c>
      <c r="L669" s="3"/>
      <c r="M669" s="3"/>
      <c r="N669" s="3"/>
      <c r="O669" s="3"/>
      <c r="P669" s="34">
        <f t="shared" si="41"/>
        <v>1027403951</v>
      </c>
      <c r="Q669" s="165">
        <v>677896810</v>
      </c>
      <c r="R669" s="3">
        <f>IFERROR(VLOOKUP(D669,[9]ServNOMINA!$F$16:$M$112,8,0),0)</f>
        <v>0</v>
      </c>
      <c r="S669" s="3">
        <f>IFERROR(VLOOKUP(D669,[9]ServOTROS!$F$16:$M$112,8,0),0)</f>
        <v>0</v>
      </c>
      <c r="T669" s="3">
        <f>IFERROR(VLOOKUP(D669,[9]CANCEL!$F$16:$M$48,8,0),0)</f>
        <v>0</v>
      </c>
      <c r="U669" s="3">
        <f>IFERROR(VLOOKUP(B669,[10]Aaf_PENSION!$C$16:$M$112,11,0)+VLOOKUP(B669,[11]Aaf_PENSION!$C$16:$M$112,11,0),0)</f>
        <v>0</v>
      </c>
      <c r="V669" s="3">
        <f>IFERROR(VLOOKUP(B669,[10]Aaf_SALUD!$C$16:$M$112,11,0)+VLOOKUP(B669,[11]Aaf_SALUD!$C$16:$M$112,11,0),0)</f>
        <v>0</v>
      </c>
      <c r="W669" s="3">
        <f>IFERROR(VLOOKUP(D669,[9]CALIDAD!$F$16:$M$1122,8,0),0)</f>
        <v>49929591</v>
      </c>
      <c r="X669" s="3"/>
      <c r="Y669" s="3">
        <f>IFERROR(VLOOKUP(B669,[10]Ap_CESANTIAS!$C$16:$M$112,11,0)+VLOOKUP(B669,[11]Ap_CESANTIAS!$C$16:$M$112,11,0),0)</f>
        <v>0</v>
      </c>
      <c r="Z669" s="3">
        <f>IFERROR(VLOOKUP(B669,[10]Ap_PENSION!$C$16:$M$112,11,0)+VLOOKUP(B669,[11]Ap_PENSION!$C$16:$M$112,11,0),0)</f>
        <v>0</v>
      </c>
      <c r="AA669" s="3">
        <f>IFERROR(VLOOKUP(B669,[10]Ap_SALUD!$C$16:$M$112,11,0)+VLOOKUP(B669,[11]Ap_SALUD!$C$16:$M$112,11,0),0)</f>
        <v>0</v>
      </c>
      <c r="AB669" s="3"/>
      <c r="AC669" s="36">
        <f t="shared" si="40"/>
        <v>49929591</v>
      </c>
      <c r="AD669" s="37">
        <f t="shared" si="43"/>
        <v>299577550</v>
      </c>
      <c r="AE669" s="144" t="e">
        <f>VLOOKUP(D669,[12]REPNCT004ReporteAuxiliarContabl!$V$21:$W$1157,2,0)</f>
        <v>#N/A</v>
      </c>
      <c r="AF669" s="167" t="e">
        <f t="shared" si="42"/>
        <v>#N/A</v>
      </c>
      <c r="AG669" s="144"/>
      <c r="AI669" s="144"/>
    </row>
    <row r="670" spans="1:35" x14ac:dyDescent="0.25">
      <c r="A670" s="38">
        <v>658</v>
      </c>
      <c r="B670" s="61"/>
      <c r="C670" s="143" t="str">
        <f>VLOOKUP(D670,[8]Hoja1!$A$2:$B$1115,2,0)</f>
        <v>27491</v>
      </c>
      <c r="D670" s="31">
        <v>891680075</v>
      </c>
      <c r="E670" s="31">
        <v>219127491</v>
      </c>
      <c r="F670" s="61" t="s">
        <v>851</v>
      </c>
      <c r="G670" s="33">
        <v>0</v>
      </c>
      <c r="H670" s="33">
        <v>0</v>
      </c>
      <c r="I670" s="3">
        <v>396609904</v>
      </c>
      <c r="J670" s="3">
        <v>281329525</v>
      </c>
      <c r="K670" s="3">
        <v>0</v>
      </c>
      <c r="L670" s="3"/>
      <c r="M670" s="3"/>
      <c r="N670" s="3"/>
      <c r="O670" s="3"/>
      <c r="P670" s="34">
        <f t="shared" si="41"/>
        <v>677939429</v>
      </c>
      <c r="Q670" s="165">
        <v>446583650</v>
      </c>
      <c r="R670" s="3">
        <f>IFERROR(VLOOKUP(D670,[9]ServNOMINA!$F$16:$M$112,8,0),0)</f>
        <v>0</v>
      </c>
      <c r="S670" s="3">
        <f>IFERROR(VLOOKUP(D670,[9]ServOTROS!$F$16:$M$112,8,0),0)</f>
        <v>0</v>
      </c>
      <c r="T670" s="3">
        <f>IFERROR(VLOOKUP(D670,[9]CANCEL!$F$16:$M$48,8,0),0)</f>
        <v>0</v>
      </c>
      <c r="U670" s="3">
        <f>IFERROR(VLOOKUP(B670,[10]Aaf_PENSION!$C$16:$M$112,11,0)+VLOOKUP(B670,[11]Aaf_PENSION!$C$16:$M$112,11,0),0)</f>
        <v>0</v>
      </c>
      <c r="V670" s="3">
        <f>IFERROR(VLOOKUP(B670,[10]Aaf_SALUD!$C$16:$M$112,11,0)+VLOOKUP(B670,[11]Aaf_SALUD!$C$16:$M$112,11,0),0)</f>
        <v>0</v>
      </c>
      <c r="W670" s="3">
        <f>IFERROR(VLOOKUP(D670,[9]CALIDAD!$F$16:$M$1122,8,0),0)</f>
        <v>33050825</v>
      </c>
      <c r="X670" s="3"/>
      <c r="Y670" s="3">
        <f>IFERROR(VLOOKUP(B670,[10]Ap_CESANTIAS!$C$16:$M$112,11,0)+VLOOKUP(B670,[11]Ap_CESANTIAS!$C$16:$M$112,11,0),0)</f>
        <v>0</v>
      </c>
      <c r="Z670" s="3">
        <f>IFERROR(VLOOKUP(B670,[10]Ap_PENSION!$C$16:$M$112,11,0)+VLOOKUP(B670,[11]Ap_PENSION!$C$16:$M$112,11,0),0)</f>
        <v>0</v>
      </c>
      <c r="AA670" s="3">
        <f>IFERROR(VLOOKUP(B670,[10]Ap_SALUD!$C$16:$M$112,11,0)+VLOOKUP(B670,[11]Ap_SALUD!$C$16:$M$112,11,0),0)</f>
        <v>0</v>
      </c>
      <c r="AB670" s="3"/>
      <c r="AC670" s="36">
        <f t="shared" si="40"/>
        <v>33050825</v>
      </c>
      <c r="AD670" s="37">
        <f t="shared" si="43"/>
        <v>198304954</v>
      </c>
      <c r="AE670" s="144" t="e">
        <f>VLOOKUP(D670,[12]REPNCT004ReporteAuxiliarContabl!$V$21:$W$1157,2,0)</f>
        <v>#N/A</v>
      </c>
      <c r="AF670" s="167" t="e">
        <f t="shared" si="42"/>
        <v>#N/A</v>
      </c>
      <c r="AG670" s="144"/>
      <c r="AI670" s="144"/>
    </row>
    <row r="671" spans="1:35" x14ac:dyDescent="0.25">
      <c r="A671" s="29">
        <v>659</v>
      </c>
      <c r="B671" s="61"/>
      <c r="C671" s="143" t="str">
        <f>VLOOKUP(D671,[8]Hoja1!$A$2:$B$1115,2,0)</f>
        <v>27495</v>
      </c>
      <c r="D671" s="31">
        <v>891680076</v>
      </c>
      <c r="E671" s="31">
        <v>219527495</v>
      </c>
      <c r="F671" s="61" t="s">
        <v>852</v>
      </c>
      <c r="G671" s="33">
        <v>0</v>
      </c>
      <c r="H671" s="33">
        <v>0</v>
      </c>
      <c r="I671" s="3">
        <v>479443424</v>
      </c>
      <c r="J671" s="3">
        <v>347020418</v>
      </c>
      <c r="K671" s="3">
        <v>0</v>
      </c>
      <c r="L671" s="3"/>
      <c r="M671" s="3"/>
      <c r="N671" s="3"/>
      <c r="O671" s="3"/>
      <c r="P671" s="34">
        <f t="shared" si="41"/>
        <v>826463842</v>
      </c>
      <c r="Q671" s="165">
        <v>546788513</v>
      </c>
      <c r="R671" s="3">
        <f>IFERROR(VLOOKUP(D671,[9]ServNOMINA!$F$16:$M$112,8,0),0)</f>
        <v>0</v>
      </c>
      <c r="S671" s="3">
        <f>IFERROR(VLOOKUP(D671,[9]ServOTROS!$F$16:$M$112,8,0),0)</f>
        <v>0</v>
      </c>
      <c r="T671" s="3">
        <f>IFERROR(VLOOKUP(D671,[9]CANCEL!$F$16:$M$48,8,0),0)</f>
        <v>0</v>
      </c>
      <c r="U671" s="3">
        <f>IFERROR(VLOOKUP(B671,[10]Aaf_PENSION!$C$16:$M$112,11,0)+VLOOKUP(B671,[11]Aaf_PENSION!$C$16:$M$112,11,0),0)</f>
        <v>0</v>
      </c>
      <c r="V671" s="3">
        <f>IFERROR(VLOOKUP(B671,[10]Aaf_SALUD!$C$16:$M$112,11,0)+VLOOKUP(B671,[11]Aaf_SALUD!$C$16:$M$112,11,0),0)</f>
        <v>0</v>
      </c>
      <c r="W671" s="3">
        <f>IFERROR(VLOOKUP(D671,[9]CALIDAD!$F$16:$M$1122,8,0),0)</f>
        <v>39953619</v>
      </c>
      <c r="X671" s="3"/>
      <c r="Y671" s="3">
        <f>IFERROR(VLOOKUP(B671,[10]Ap_CESANTIAS!$C$16:$M$112,11,0)+VLOOKUP(B671,[11]Ap_CESANTIAS!$C$16:$M$112,11,0),0)</f>
        <v>0</v>
      </c>
      <c r="Z671" s="3">
        <f>IFERROR(VLOOKUP(B671,[10]Ap_PENSION!$C$16:$M$112,11,0)+VLOOKUP(B671,[11]Ap_PENSION!$C$16:$M$112,11,0),0)</f>
        <v>0</v>
      </c>
      <c r="AA671" s="3">
        <f>IFERROR(VLOOKUP(B671,[10]Ap_SALUD!$C$16:$M$112,11,0)+VLOOKUP(B671,[11]Ap_SALUD!$C$16:$M$112,11,0),0)</f>
        <v>0</v>
      </c>
      <c r="AB671" s="3"/>
      <c r="AC671" s="36">
        <f t="shared" si="40"/>
        <v>39953619</v>
      </c>
      <c r="AD671" s="37">
        <f t="shared" si="43"/>
        <v>239721710</v>
      </c>
      <c r="AE671" s="144" t="e">
        <f>VLOOKUP(D671,[12]REPNCT004ReporteAuxiliarContabl!$V$21:$W$1157,2,0)</f>
        <v>#N/A</v>
      </c>
      <c r="AF671" s="167" t="e">
        <f t="shared" si="42"/>
        <v>#N/A</v>
      </c>
      <c r="AG671" s="144"/>
      <c r="AI671" s="144"/>
    </row>
    <row r="672" spans="1:35" x14ac:dyDescent="0.25">
      <c r="A672" s="38">
        <v>660</v>
      </c>
      <c r="B672" s="61"/>
      <c r="C672" s="143" t="str">
        <f>VLOOKUP(D672,[8]Hoja1!$A$2:$B$1115,2,0)</f>
        <v>27580</v>
      </c>
      <c r="D672" s="31">
        <v>818001203</v>
      </c>
      <c r="E672" s="31">
        <v>218027580</v>
      </c>
      <c r="F672" s="61" t="s">
        <v>853</v>
      </c>
      <c r="G672" s="33">
        <v>0</v>
      </c>
      <c r="H672" s="33">
        <v>0</v>
      </c>
      <c r="I672" s="3">
        <v>318582048</v>
      </c>
      <c r="J672" s="3">
        <v>264924866</v>
      </c>
      <c r="K672" s="3">
        <v>0</v>
      </c>
      <c r="L672" s="3"/>
      <c r="M672" s="3"/>
      <c r="N672" s="3"/>
      <c r="O672" s="3"/>
      <c r="P672" s="34">
        <f t="shared" si="41"/>
        <v>583506914</v>
      </c>
      <c r="Q672" s="165">
        <v>397667386</v>
      </c>
      <c r="R672" s="3">
        <f>IFERROR(VLOOKUP(D672,[9]ServNOMINA!$F$16:$M$112,8,0),0)</f>
        <v>0</v>
      </c>
      <c r="S672" s="3">
        <f>IFERROR(VLOOKUP(D672,[9]ServOTROS!$F$16:$M$112,8,0),0)</f>
        <v>0</v>
      </c>
      <c r="T672" s="3">
        <f>IFERROR(VLOOKUP(D672,[9]CANCEL!$F$16:$M$48,8,0),0)</f>
        <v>0</v>
      </c>
      <c r="U672" s="3">
        <f>IFERROR(VLOOKUP(B672,[10]Aaf_PENSION!$C$16:$M$112,11,0)+VLOOKUP(B672,[11]Aaf_PENSION!$C$16:$M$112,11,0),0)</f>
        <v>0</v>
      </c>
      <c r="V672" s="3">
        <f>IFERROR(VLOOKUP(B672,[10]Aaf_SALUD!$C$16:$M$112,11,0)+VLOOKUP(B672,[11]Aaf_SALUD!$C$16:$M$112,11,0),0)</f>
        <v>0</v>
      </c>
      <c r="W672" s="3">
        <f>IFERROR(VLOOKUP(D672,[9]CALIDAD!$F$16:$M$1122,8,0),0)</f>
        <v>26548504</v>
      </c>
      <c r="X672" s="3"/>
      <c r="Y672" s="3">
        <f>IFERROR(VLOOKUP(B672,[10]Ap_CESANTIAS!$C$16:$M$112,11,0)+VLOOKUP(B672,[11]Ap_CESANTIAS!$C$16:$M$112,11,0),0)</f>
        <v>0</v>
      </c>
      <c r="Z672" s="3">
        <f>IFERROR(VLOOKUP(B672,[10]Ap_PENSION!$C$16:$M$112,11,0)+VLOOKUP(B672,[11]Ap_PENSION!$C$16:$M$112,11,0),0)</f>
        <v>0</v>
      </c>
      <c r="AA672" s="3">
        <f>IFERROR(VLOOKUP(B672,[10]Ap_SALUD!$C$16:$M$112,11,0)+VLOOKUP(B672,[11]Ap_SALUD!$C$16:$M$112,11,0),0)</f>
        <v>0</v>
      </c>
      <c r="AB672" s="3"/>
      <c r="AC672" s="36">
        <f t="shared" si="40"/>
        <v>26548504</v>
      </c>
      <c r="AD672" s="37">
        <f t="shared" si="43"/>
        <v>159291024</v>
      </c>
      <c r="AE672" s="144" t="e">
        <f>VLOOKUP(D672,[12]REPNCT004ReporteAuxiliarContabl!$V$21:$W$1157,2,0)</f>
        <v>#N/A</v>
      </c>
      <c r="AF672" s="167" t="e">
        <f t="shared" si="42"/>
        <v>#N/A</v>
      </c>
      <c r="AG672" s="144"/>
      <c r="AI672" s="144"/>
    </row>
    <row r="673" spans="1:35" x14ac:dyDescent="0.25">
      <c r="A673" s="29">
        <v>661</v>
      </c>
      <c r="B673" s="61"/>
      <c r="C673" s="143" t="str">
        <f>VLOOKUP(D673,[8]Hoja1!$A$2:$B$1115,2,0)</f>
        <v>27600</v>
      </c>
      <c r="D673" s="31">
        <v>818000899</v>
      </c>
      <c r="E673" s="31">
        <v>210027600</v>
      </c>
      <c r="F673" s="61" t="s">
        <v>854</v>
      </c>
      <c r="G673" s="33">
        <v>0</v>
      </c>
      <c r="H673" s="33">
        <v>0</v>
      </c>
      <c r="I673" s="3">
        <v>456180328</v>
      </c>
      <c r="J673" s="3">
        <v>393696308</v>
      </c>
      <c r="K673" s="3">
        <v>0</v>
      </c>
      <c r="L673" s="3"/>
      <c r="M673" s="3"/>
      <c r="N673" s="3"/>
      <c r="O673" s="3"/>
      <c r="P673" s="34">
        <f t="shared" si="41"/>
        <v>849876636</v>
      </c>
      <c r="Q673" s="165">
        <v>512105820</v>
      </c>
      <c r="R673" s="3">
        <f>IFERROR(VLOOKUP(D673,[9]ServNOMINA!$F$16:$M$112,8,0),0)</f>
        <v>0</v>
      </c>
      <c r="S673" s="3">
        <f>IFERROR(VLOOKUP(D673,[9]ServOTROS!$F$16:$M$112,8,0),0)</f>
        <v>0</v>
      </c>
      <c r="T673" s="3">
        <f>IFERROR(VLOOKUP(D673,[9]CANCEL!$F$16:$M$48,8,0),0)</f>
        <v>0</v>
      </c>
      <c r="U673" s="3">
        <f>IFERROR(VLOOKUP(B673,[10]Aaf_PENSION!$C$16:$M$112,11,0)+VLOOKUP(B673,[11]Aaf_PENSION!$C$16:$M$112,11,0),0)</f>
        <v>0</v>
      </c>
      <c r="V673" s="3">
        <f>IFERROR(VLOOKUP(B673,[10]Aaf_SALUD!$C$16:$M$112,11,0)+VLOOKUP(B673,[11]Aaf_SALUD!$C$16:$M$112,11,0),0)</f>
        <v>0</v>
      </c>
      <c r="W673" s="3">
        <f>IFERROR(VLOOKUP(D673,[9]CALIDAD!$F$16:$M$1122,8,0),0)</f>
        <v>38015027</v>
      </c>
      <c r="X673" s="3"/>
      <c r="Y673" s="3">
        <f>IFERROR(VLOOKUP(B673,[10]Ap_CESANTIAS!$C$16:$M$112,11,0)+VLOOKUP(B673,[11]Ap_CESANTIAS!$C$16:$M$112,11,0),0)</f>
        <v>0</v>
      </c>
      <c r="Z673" s="3">
        <f>IFERROR(VLOOKUP(B673,[10]Ap_PENSION!$C$16:$M$112,11,0)+VLOOKUP(B673,[11]Ap_PENSION!$C$16:$M$112,11,0),0)</f>
        <v>0</v>
      </c>
      <c r="AA673" s="3">
        <f>IFERROR(VLOOKUP(B673,[10]Ap_SALUD!$C$16:$M$112,11,0)+VLOOKUP(B673,[11]Ap_SALUD!$C$16:$M$112,11,0),0)</f>
        <v>0</v>
      </c>
      <c r="AB673" s="3"/>
      <c r="AC673" s="36">
        <f t="shared" si="40"/>
        <v>38015027</v>
      </c>
      <c r="AD673" s="37">
        <f t="shared" si="43"/>
        <v>299755789</v>
      </c>
      <c r="AE673" s="144" t="e">
        <f>VLOOKUP(D673,[12]REPNCT004ReporteAuxiliarContabl!$V$21:$W$1157,2,0)</f>
        <v>#N/A</v>
      </c>
      <c r="AF673" s="167" t="e">
        <f t="shared" si="42"/>
        <v>#N/A</v>
      </c>
      <c r="AG673" s="144"/>
      <c r="AI673" s="144"/>
    </row>
    <row r="674" spans="1:35" x14ac:dyDescent="0.25">
      <c r="A674" s="38">
        <v>662</v>
      </c>
      <c r="B674" s="61"/>
      <c r="C674" s="143" t="str">
        <f>VLOOKUP(D674,[8]Hoja1!$A$2:$B$1115,2,0)</f>
        <v>27615</v>
      </c>
      <c r="D674" s="31">
        <v>891680079</v>
      </c>
      <c r="E674" s="31">
        <v>211527615</v>
      </c>
      <c r="F674" s="61" t="s">
        <v>621</v>
      </c>
      <c r="G674" s="33">
        <v>0</v>
      </c>
      <c r="H674" s="33">
        <v>0</v>
      </c>
      <c r="I674" s="3">
        <v>2071378528</v>
      </c>
      <c r="J674" s="3">
        <v>1271747186</v>
      </c>
      <c r="K674" s="3">
        <v>0</v>
      </c>
      <c r="L674" s="3"/>
      <c r="M674" s="3"/>
      <c r="N674" s="3"/>
      <c r="O674" s="3"/>
      <c r="P674" s="34">
        <f t="shared" si="41"/>
        <v>3343125714</v>
      </c>
      <c r="Q674" s="165">
        <v>2134821571</v>
      </c>
      <c r="R674" s="3">
        <f>IFERROR(VLOOKUP(D674,[9]ServNOMINA!$F$16:$M$112,8,0),0)</f>
        <v>0</v>
      </c>
      <c r="S674" s="3">
        <f>IFERROR(VLOOKUP(D674,[9]ServOTROS!$F$16:$M$112,8,0),0)</f>
        <v>0</v>
      </c>
      <c r="T674" s="3">
        <f>IFERROR(VLOOKUP(D674,[9]CANCEL!$F$16:$M$48,8,0),0)</f>
        <v>0</v>
      </c>
      <c r="U674" s="3">
        <f>IFERROR(VLOOKUP(B674,[10]Aaf_PENSION!$C$16:$M$112,11,0)+VLOOKUP(B674,[11]Aaf_PENSION!$C$16:$M$112,11,0),0)</f>
        <v>0</v>
      </c>
      <c r="V674" s="3">
        <f>IFERROR(VLOOKUP(B674,[10]Aaf_SALUD!$C$16:$M$112,11,0)+VLOOKUP(B674,[11]Aaf_SALUD!$C$16:$M$112,11,0),0)</f>
        <v>0</v>
      </c>
      <c r="W674" s="3">
        <f>IFERROR(VLOOKUP(D674,[9]CALIDAD!$F$16:$M$1122,8,0),0)</f>
        <v>172614877</v>
      </c>
      <c r="X674" s="3"/>
      <c r="Y674" s="3">
        <f>IFERROR(VLOOKUP(B674,[10]Ap_CESANTIAS!$C$16:$M$112,11,0)+VLOOKUP(B674,[11]Ap_CESANTIAS!$C$16:$M$112,11,0),0)</f>
        <v>0</v>
      </c>
      <c r="Z674" s="3">
        <f>IFERROR(VLOOKUP(B674,[10]Ap_PENSION!$C$16:$M$112,11,0)+VLOOKUP(B674,[11]Ap_PENSION!$C$16:$M$112,11,0),0)</f>
        <v>0</v>
      </c>
      <c r="AA674" s="3">
        <f>IFERROR(VLOOKUP(B674,[10]Ap_SALUD!$C$16:$M$112,11,0)+VLOOKUP(B674,[11]Ap_SALUD!$C$16:$M$112,11,0),0)</f>
        <v>0</v>
      </c>
      <c r="AB674" s="3"/>
      <c r="AC674" s="36">
        <f t="shared" si="40"/>
        <v>172614877</v>
      </c>
      <c r="AD674" s="37">
        <f t="shared" si="43"/>
        <v>1035689266</v>
      </c>
      <c r="AE674" s="144" t="e">
        <f>VLOOKUP(D674,[12]REPNCT004ReporteAuxiliarContabl!$V$21:$W$1157,2,0)</f>
        <v>#N/A</v>
      </c>
      <c r="AF674" s="167" t="e">
        <f t="shared" si="42"/>
        <v>#N/A</v>
      </c>
      <c r="AG674" s="144"/>
      <c r="AI674" s="144"/>
    </row>
    <row r="675" spans="1:35" x14ac:dyDescent="0.25">
      <c r="A675" s="29">
        <v>663</v>
      </c>
      <c r="B675" s="61"/>
      <c r="C675" s="143" t="str">
        <f>VLOOKUP(D675,[8]Hoja1!$A$2:$B$1115,2,0)</f>
        <v>27660</v>
      </c>
      <c r="D675" s="31">
        <v>891680080</v>
      </c>
      <c r="E675" s="31">
        <v>216027660</v>
      </c>
      <c r="F675" s="61" t="s">
        <v>855</v>
      </c>
      <c r="G675" s="33">
        <v>0</v>
      </c>
      <c r="H675" s="33">
        <v>0</v>
      </c>
      <c r="I675" s="3">
        <v>144167470</v>
      </c>
      <c r="J675" s="3">
        <v>128849123</v>
      </c>
      <c r="K675" s="3">
        <v>0</v>
      </c>
      <c r="L675" s="3"/>
      <c r="M675" s="3"/>
      <c r="N675" s="3"/>
      <c r="O675" s="3"/>
      <c r="P675" s="34">
        <f t="shared" si="41"/>
        <v>273016593</v>
      </c>
      <c r="Q675" s="165">
        <v>188918903</v>
      </c>
      <c r="R675" s="3">
        <f>IFERROR(VLOOKUP(D675,[9]ServNOMINA!$F$16:$M$112,8,0),0)</f>
        <v>0</v>
      </c>
      <c r="S675" s="3">
        <f>IFERROR(VLOOKUP(D675,[9]ServOTROS!$F$16:$M$112,8,0),0)</f>
        <v>0</v>
      </c>
      <c r="T675" s="3">
        <f>IFERROR(VLOOKUP(D675,[9]CANCEL!$F$16:$M$48,8,0),0)</f>
        <v>0</v>
      </c>
      <c r="U675" s="3">
        <f>IFERROR(VLOOKUP(B675,[10]Aaf_PENSION!$C$16:$M$112,11,0)+VLOOKUP(B675,[11]Aaf_PENSION!$C$16:$M$112,11,0),0)</f>
        <v>0</v>
      </c>
      <c r="V675" s="3">
        <f>IFERROR(VLOOKUP(B675,[10]Aaf_SALUD!$C$16:$M$112,11,0)+VLOOKUP(B675,[11]Aaf_SALUD!$C$16:$M$112,11,0),0)</f>
        <v>0</v>
      </c>
      <c r="W675" s="3">
        <f>IFERROR(VLOOKUP(D675,[9]CALIDAD!$F$16:$M$1122,8,0),0)</f>
        <v>12013956</v>
      </c>
      <c r="X675" s="3"/>
      <c r="Y675" s="3">
        <f>IFERROR(VLOOKUP(B675,[10]Ap_CESANTIAS!$C$16:$M$112,11,0)+VLOOKUP(B675,[11]Ap_CESANTIAS!$C$16:$M$112,11,0),0)</f>
        <v>0</v>
      </c>
      <c r="Z675" s="3">
        <f>IFERROR(VLOOKUP(B675,[10]Ap_PENSION!$C$16:$M$112,11,0)+VLOOKUP(B675,[11]Ap_PENSION!$C$16:$M$112,11,0),0)</f>
        <v>0</v>
      </c>
      <c r="AA675" s="3">
        <f>IFERROR(VLOOKUP(B675,[10]Ap_SALUD!$C$16:$M$112,11,0)+VLOOKUP(B675,[11]Ap_SALUD!$C$16:$M$112,11,0),0)</f>
        <v>0</v>
      </c>
      <c r="AB675" s="3"/>
      <c r="AC675" s="36">
        <f t="shared" si="40"/>
        <v>12013956</v>
      </c>
      <c r="AD675" s="37">
        <f t="shared" si="43"/>
        <v>72083734</v>
      </c>
      <c r="AE675" s="144" t="e">
        <f>VLOOKUP(D675,[12]REPNCT004ReporteAuxiliarContabl!$V$21:$W$1157,2,0)</f>
        <v>#N/A</v>
      </c>
      <c r="AF675" s="167" t="e">
        <f t="shared" si="42"/>
        <v>#N/A</v>
      </c>
      <c r="AG675" s="144"/>
      <c r="AI675" s="144"/>
    </row>
    <row r="676" spans="1:35" x14ac:dyDescent="0.25">
      <c r="A676" s="38">
        <v>664</v>
      </c>
      <c r="B676" s="61"/>
      <c r="C676" s="143" t="str">
        <f>VLOOKUP(D676,[8]Hoja1!$A$2:$B$1115,2,0)</f>
        <v>27745</v>
      </c>
      <c r="D676" s="31">
        <v>800095613</v>
      </c>
      <c r="E676" s="31">
        <v>214527745</v>
      </c>
      <c r="F676" s="61" t="s">
        <v>856</v>
      </c>
      <c r="G676" s="33">
        <v>0</v>
      </c>
      <c r="H676" s="33">
        <v>0</v>
      </c>
      <c r="I676" s="3">
        <v>132812108</v>
      </c>
      <c r="J676" s="3">
        <v>117884778</v>
      </c>
      <c r="K676" s="3">
        <v>0</v>
      </c>
      <c r="L676" s="3"/>
      <c r="M676" s="3"/>
      <c r="N676" s="3"/>
      <c r="O676" s="3"/>
      <c r="P676" s="34">
        <f t="shared" si="41"/>
        <v>250696886</v>
      </c>
      <c r="Q676" s="165">
        <v>173223158</v>
      </c>
      <c r="R676" s="3">
        <f>IFERROR(VLOOKUP(D676,[9]ServNOMINA!$F$16:$M$112,8,0),0)</f>
        <v>0</v>
      </c>
      <c r="S676" s="3">
        <f>IFERROR(VLOOKUP(D676,[9]ServOTROS!$F$16:$M$112,8,0),0)</f>
        <v>0</v>
      </c>
      <c r="T676" s="3">
        <f>IFERROR(VLOOKUP(D676,[9]CANCEL!$F$16:$M$48,8,0),0)</f>
        <v>0</v>
      </c>
      <c r="U676" s="3">
        <f>IFERROR(VLOOKUP(B676,[10]Aaf_PENSION!$C$16:$M$112,11,0)+VLOOKUP(B676,[11]Aaf_PENSION!$C$16:$M$112,11,0),0)</f>
        <v>0</v>
      </c>
      <c r="V676" s="3">
        <f>IFERROR(VLOOKUP(B676,[10]Aaf_SALUD!$C$16:$M$112,11,0)+VLOOKUP(B676,[11]Aaf_SALUD!$C$16:$M$112,11,0),0)</f>
        <v>0</v>
      </c>
      <c r="W676" s="3">
        <f>IFERROR(VLOOKUP(D676,[9]CALIDAD!$F$16:$M$1122,8,0),0)</f>
        <v>11067676</v>
      </c>
      <c r="X676" s="3"/>
      <c r="Y676" s="3">
        <f>IFERROR(VLOOKUP(B676,[10]Ap_CESANTIAS!$C$16:$M$112,11,0)+VLOOKUP(B676,[11]Ap_CESANTIAS!$C$16:$M$112,11,0),0)</f>
        <v>0</v>
      </c>
      <c r="Z676" s="3">
        <f>IFERROR(VLOOKUP(B676,[10]Ap_PENSION!$C$16:$M$112,11,0)+VLOOKUP(B676,[11]Ap_PENSION!$C$16:$M$112,11,0),0)</f>
        <v>0</v>
      </c>
      <c r="AA676" s="3">
        <f>IFERROR(VLOOKUP(B676,[10]Ap_SALUD!$C$16:$M$112,11,0)+VLOOKUP(B676,[11]Ap_SALUD!$C$16:$M$112,11,0),0)</f>
        <v>0</v>
      </c>
      <c r="AB676" s="3"/>
      <c r="AC676" s="36">
        <f t="shared" si="40"/>
        <v>11067676</v>
      </c>
      <c r="AD676" s="37">
        <f t="shared" si="43"/>
        <v>66406052</v>
      </c>
      <c r="AE676" s="144" t="e">
        <f>VLOOKUP(D676,[12]REPNCT004ReporteAuxiliarContabl!$V$21:$W$1157,2,0)</f>
        <v>#N/A</v>
      </c>
      <c r="AF676" s="167" t="e">
        <f t="shared" si="42"/>
        <v>#N/A</v>
      </c>
      <c r="AG676" s="144"/>
      <c r="AI676" s="144"/>
    </row>
    <row r="677" spans="1:35" x14ac:dyDescent="0.25">
      <c r="A677" s="29">
        <v>665</v>
      </c>
      <c r="B677" s="61"/>
      <c r="C677" s="143" t="str">
        <f>VLOOKUP(D677,[8]Hoja1!$A$2:$B$1115,2,0)</f>
        <v>27787</v>
      </c>
      <c r="D677" s="31">
        <v>891680081</v>
      </c>
      <c r="E677" s="31">
        <v>218727787</v>
      </c>
      <c r="F677" s="61" t="s">
        <v>857</v>
      </c>
      <c r="G677" s="33">
        <v>0</v>
      </c>
      <c r="H677" s="33">
        <v>0</v>
      </c>
      <c r="I677" s="3">
        <v>1260675392</v>
      </c>
      <c r="J677" s="3">
        <v>1086171197</v>
      </c>
      <c r="K677" s="3">
        <v>0</v>
      </c>
      <c r="L677" s="3"/>
      <c r="M677" s="3"/>
      <c r="N677" s="3"/>
      <c r="O677" s="3"/>
      <c r="P677" s="34">
        <f t="shared" si="41"/>
        <v>2346846589</v>
      </c>
      <c r="Q677" s="165">
        <v>1611452612</v>
      </c>
      <c r="R677" s="3">
        <f>IFERROR(VLOOKUP(D677,[9]ServNOMINA!$F$16:$M$112,8,0),0)</f>
        <v>0</v>
      </c>
      <c r="S677" s="3">
        <f>IFERROR(VLOOKUP(D677,[9]ServOTROS!$F$16:$M$112,8,0),0)</f>
        <v>0</v>
      </c>
      <c r="T677" s="3">
        <f>IFERROR(VLOOKUP(D677,[9]CANCEL!$F$16:$M$48,8,0),0)</f>
        <v>0</v>
      </c>
      <c r="U677" s="3">
        <f>IFERROR(VLOOKUP(B677,[10]Aaf_PENSION!$C$16:$M$112,11,0)+VLOOKUP(B677,[11]Aaf_PENSION!$C$16:$M$112,11,0),0)</f>
        <v>0</v>
      </c>
      <c r="V677" s="3">
        <f>IFERROR(VLOOKUP(B677,[10]Aaf_SALUD!$C$16:$M$112,11,0)+VLOOKUP(B677,[11]Aaf_SALUD!$C$16:$M$112,11,0),0)</f>
        <v>0</v>
      </c>
      <c r="W677" s="3">
        <f>IFERROR(VLOOKUP(D677,[9]CALIDAD!$F$16:$M$1122,8,0),0)</f>
        <v>105056283</v>
      </c>
      <c r="X677" s="3"/>
      <c r="Y677" s="3">
        <f>IFERROR(VLOOKUP(B677,[10]Ap_CESANTIAS!$C$16:$M$112,11,0)+VLOOKUP(B677,[11]Ap_CESANTIAS!$C$16:$M$112,11,0),0)</f>
        <v>0</v>
      </c>
      <c r="Z677" s="3">
        <f>IFERROR(VLOOKUP(B677,[10]Ap_PENSION!$C$16:$M$112,11,0)+VLOOKUP(B677,[11]Ap_PENSION!$C$16:$M$112,11,0),0)</f>
        <v>0</v>
      </c>
      <c r="AA677" s="3">
        <f>IFERROR(VLOOKUP(B677,[10]Ap_SALUD!$C$16:$M$112,11,0)+VLOOKUP(B677,[11]Ap_SALUD!$C$16:$M$112,11,0),0)</f>
        <v>0</v>
      </c>
      <c r="AB677" s="3"/>
      <c r="AC677" s="36">
        <f t="shared" si="40"/>
        <v>105056283</v>
      </c>
      <c r="AD677" s="37">
        <f t="shared" si="43"/>
        <v>630337694</v>
      </c>
      <c r="AE677" s="144" t="e">
        <f>VLOOKUP(D677,[12]REPNCT004ReporteAuxiliarContabl!$V$21:$W$1157,2,0)</f>
        <v>#N/A</v>
      </c>
      <c r="AF677" s="167" t="e">
        <f t="shared" si="42"/>
        <v>#N/A</v>
      </c>
      <c r="AG677" s="144"/>
      <c r="AI677" s="144"/>
    </row>
    <row r="678" spans="1:35" x14ac:dyDescent="0.25">
      <c r="A678" s="38">
        <v>666</v>
      </c>
      <c r="B678" s="61"/>
      <c r="C678" s="143" t="str">
        <f>VLOOKUP(D678,[8]Hoja1!$A$2:$B$1115,2,0)</f>
        <v>27800</v>
      </c>
      <c r="D678" s="31">
        <v>891680196</v>
      </c>
      <c r="E678" s="31">
        <v>210027800</v>
      </c>
      <c r="F678" s="61" t="s">
        <v>858</v>
      </c>
      <c r="G678" s="33">
        <v>0</v>
      </c>
      <c r="H678" s="33">
        <v>0</v>
      </c>
      <c r="I678" s="3">
        <v>610898888</v>
      </c>
      <c r="J678" s="3">
        <v>514747807</v>
      </c>
      <c r="K678" s="3">
        <v>0</v>
      </c>
      <c r="L678" s="3"/>
      <c r="M678" s="3"/>
      <c r="N678" s="3"/>
      <c r="O678" s="3"/>
      <c r="P678" s="34">
        <f t="shared" si="41"/>
        <v>1125646695</v>
      </c>
      <c r="Q678" s="165">
        <v>769289012</v>
      </c>
      <c r="R678" s="3">
        <f>IFERROR(VLOOKUP(D678,[9]ServNOMINA!$F$16:$M$112,8,0),0)</f>
        <v>0</v>
      </c>
      <c r="S678" s="3">
        <f>IFERROR(VLOOKUP(D678,[9]ServOTROS!$F$16:$M$112,8,0),0)</f>
        <v>0</v>
      </c>
      <c r="T678" s="3">
        <f>IFERROR(VLOOKUP(D678,[9]CANCEL!$F$16:$M$48,8,0),0)</f>
        <v>0</v>
      </c>
      <c r="U678" s="3">
        <f>IFERROR(VLOOKUP(B678,[10]Aaf_PENSION!$C$16:$M$112,11,0)+VLOOKUP(B678,[11]Aaf_PENSION!$C$16:$M$112,11,0),0)</f>
        <v>0</v>
      </c>
      <c r="V678" s="3">
        <f>IFERROR(VLOOKUP(B678,[10]Aaf_SALUD!$C$16:$M$112,11,0)+VLOOKUP(B678,[11]Aaf_SALUD!$C$16:$M$112,11,0),0)</f>
        <v>0</v>
      </c>
      <c r="W678" s="3">
        <f>IFERROR(VLOOKUP(D678,[9]CALIDAD!$F$16:$M$1122,8,0),0)</f>
        <v>50908241</v>
      </c>
      <c r="X678" s="3"/>
      <c r="Y678" s="3">
        <f>IFERROR(VLOOKUP(B678,[10]Ap_CESANTIAS!$C$16:$M$112,11,0)+VLOOKUP(B678,[11]Ap_CESANTIAS!$C$16:$M$112,11,0),0)</f>
        <v>0</v>
      </c>
      <c r="Z678" s="3">
        <f>IFERROR(VLOOKUP(B678,[10]Ap_PENSION!$C$16:$M$112,11,0)+VLOOKUP(B678,[11]Ap_PENSION!$C$16:$M$112,11,0),0)</f>
        <v>0</v>
      </c>
      <c r="AA678" s="3">
        <f>IFERROR(VLOOKUP(B678,[10]Ap_SALUD!$C$16:$M$112,11,0)+VLOOKUP(B678,[11]Ap_SALUD!$C$16:$M$112,11,0),0)</f>
        <v>0</v>
      </c>
      <c r="AB678" s="3"/>
      <c r="AC678" s="36">
        <f t="shared" si="40"/>
        <v>50908241</v>
      </c>
      <c r="AD678" s="37">
        <f t="shared" si="43"/>
        <v>305449442</v>
      </c>
      <c r="AE678" s="144" t="e">
        <f>VLOOKUP(D678,[12]REPNCT004ReporteAuxiliarContabl!$V$21:$W$1157,2,0)</f>
        <v>#N/A</v>
      </c>
      <c r="AF678" s="167" t="e">
        <f t="shared" si="42"/>
        <v>#N/A</v>
      </c>
      <c r="AG678" s="144"/>
      <c r="AI678" s="144"/>
    </row>
    <row r="679" spans="1:35" x14ac:dyDescent="0.25">
      <c r="A679" s="29">
        <v>667</v>
      </c>
      <c r="B679" s="61"/>
      <c r="C679" s="143" t="str">
        <f>VLOOKUP(D679,[8]Hoja1!$A$2:$B$1115,2,0)</f>
        <v>27810</v>
      </c>
      <c r="D679" s="31">
        <v>818000961</v>
      </c>
      <c r="E679" s="31">
        <v>211027810</v>
      </c>
      <c r="F679" s="61" t="s">
        <v>859</v>
      </c>
      <c r="G679" s="33">
        <v>0</v>
      </c>
      <c r="H679" s="33">
        <v>0</v>
      </c>
      <c r="I679" s="3">
        <v>333764704</v>
      </c>
      <c r="J679" s="3">
        <v>247248171</v>
      </c>
      <c r="K679" s="3">
        <v>0</v>
      </c>
      <c r="L679" s="3"/>
      <c r="M679" s="3"/>
      <c r="N679" s="3"/>
      <c r="O679" s="3"/>
      <c r="P679" s="34">
        <f t="shared" si="41"/>
        <v>581012875</v>
      </c>
      <c r="Q679" s="165">
        <v>386316796</v>
      </c>
      <c r="R679" s="3">
        <f>IFERROR(VLOOKUP(D679,[9]ServNOMINA!$F$16:$M$112,8,0),0)</f>
        <v>0</v>
      </c>
      <c r="S679" s="3">
        <f>IFERROR(VLOOKUP(D679,[9]ServOTROS!$F$16:$M$112,8,0),0)</f>
        <v>0</v>
      </c>
      <c r="T679" s="3">
        <f>IFERROR(VLOOKUP(D679,[9]CANCEL!$F$16:$M$48,8,0),0)</f>
        <v>0</v>
      </c>
      <c r="U679" s="3">
        <f>IFERROR(VLOOKUP(B679,[10]Aaf_PENSION!$C$16:$M$112,11,0)+VLOOKUP(B679,[11]Aaf_PENSION!$C$16:$M$112,11,0),0)</f>
        <v>0</v>
      </c>
      <c r="V679" s="3">
        <f>IFERROR(VLOOKUP(B679,[10]Aaf_SALUD!$C$16:$M$112,11,0)+VLOOKUP(B679,[11]Aaf_SALUD!$C$16:$M$112,11,0),0)</f>
        <v>0</v>
      </c>
      <c r="W679" s="3">
        <f>IFERROR(VLOOKUP(D679,[9]CALIDAD!$F$16:$M$1122,8,0),0)</f>
        <v>27813725</v>
      </c>
      <c r="X679" s="3"/>
      <c r="Y679" s="3">
        <f>IFERROR(VLOOKUP(B679,[10]Ap_CESANTIAS!$C$16:$M$112,11,0)+VLOOKUP(B679,[11]Ap_CESANTIAS!$C$16:$M$112,11,0),0)</f>
        <v>0</v>
      </c>
      <c r="Z679" s="3">
        <f>IFERROR(VLOOKUP(B679,[10]Ap_PENSION!$C$16:$M$112,11,0)+VLOOKUP(B679,[11]Ap_PENSION!$C$16:$M$112,11,0),0)</f>
        <v>0</v>
      </c>
      <c r="AA679" s="3">
        <f>IFERROR(VLOOKUP(B679,[10]Ap_SALUD!$C$16:$M$112,11,0)+VLOOKUP(B679,[11]Ap_SALUD!$C$16:$M$112,11,0),0)</f>
        <v>0</v>
      </c>
      <c r="AB679" s="3"/>
      <c r="AC679" s="36">
        <f t="shared" si="40"/>
        <v>27813725</v>
      </c>
      <c r="AD679" s="37">
        <f t="shared" si="43"/>
        <v>166882354</v>
      </c>
      <c r="AE679" s="144" t="e">
        <f>VLOOKUP(D679,[12]REPNCT004ReporteAuxiliarContabl!$V$21:$W$1157,2,0)</f>
        <v>#N/A</v>
      </c>
      <c r="AF679" s="167" t="e">
        <f t="shared" si="42"/>
        <v>#N/A</v>
      </c>
      <c r="AG679" s="144"/>
      <c r="AI679" s="144"/>
    </row>
    <row r="680" spans="1:35" customFormat="1" x14ac:dyDescent="0.25">
      <c r="A680" s="38">
        <v>668</v>
      </c>
      <c r="B680" s="61"/>
      <c r="C680" s="143" t="str">
        <f>VLOOKUP(D680,[8]Hoja1!$A$2:$B$1115,2,0)</f>
        <v>27493</v>
      </c>
      <c r="D680" s="31">
        <v>901671766</v>
      </c>
      <c r="E680" s="31">
        <v>923273478</v>
      </c>
      <c r="F680" s="61" t="s">
        <v>860</v>
      </c>
      <c r="G680" s="33">
        <v>0</v>
      </c>
      <c r="H680" s="33">
        <v>0</v>
      </c>
      <c r="I680" s="3">
        <v>1588362432</v>
      </c>
      <c r="J680" s="3">
        <v>1087116803</v>
      </c>
      <c r="K680" s="3">
        <v>0</v>
      </c>
      <c r="L680" s="3"/>
      <c r="M680" s="3"/>
      <c r="N680" s="3"/>
      <c r="O680" s="3"/>
      <c r="P680" s="34">
        <f t="shared" si="41"/>
        <v>2675479235</v>
      </c>
      <c r="Q680" s="165">
        <v>1748934483</v>
      </c>
      <c r="R680" s="3">
        <f>IFERROR(VLOOKUP(D680,[9]ServNOMINA!$F$16:$M$112,8,0),0)</f>
        <v>0</v>
      </c>
      <c r="S680" s="3">
        <f>IFERROR(VLOOKUP(D680,[9]ServOTROS!$F$16:$M$112,8,0),0)</f>
        <v>0</v>
      </c>
      <c r="T680" s="3">
        <f>IFERROR(VLOOKUP(D680,[9]CANCEL!$F$16:$M$48,8,0),0)</f>
        <v>0</v>
      </c>
      <c r="U680" s="3">
        <f>IFERROR(VLOOKUP(B680,[10]Aaf_PENSION!$C$16:$M$112,11,0)+VLOOKUP(B680,[11]Aaf_PENSION!$C$16:$M$112,11,0),0)</f>
        <v>0</v>
      </c>
      <c r="V680" s="3">
        <f>IFERROR(VLOOKUP(B680,[10]Aaf_SALUD!$C$16:$M$112,11,0)+VLOOKUP(B680,[11]Aaf_SALUD!$C$16:$M$112,11,0),0)</f>
        <v>0</v>
      </c>
      <c r="W680" s="3">
        <f>IFERROR(VLOOKUP(D680,[9]CALIDAD!$F$16:$M$1122,8,0),0)</f>
        <v>132363536</v>
      </c>
      <c r="X680" s="3"/>
      <c r="Y680" s="3">
        <f>IFERROR(VLOOKUP(B680,[10]Ap_CESANTIAS!$C$16:$M$112,11,0)+VLOOKUP(B680,[11]Ap_CESANTIAS!$C$16:$M$112,11,0),0)</f>
        <v>0</v>
      </c>
      <c r="Z680" s="3">
        <f>IFERROR(VLOOKUP(B680,[10]Ap_PENSION!$C$16:$M$112,11,0)+VLOOKUP(B680,[11]Ap_PENSION!$C$16:$M$112,11,0),0)</f>
        <v>0</v>
      </c>
      <c r="AA680" s="3">
        <f>IFERROR(VLOOKUP(B680,[10]Ap_SALUD!$C$16:$M$112,11,0)+VLOOKUP(B680,[11]Ap_SALUD!$C$16:$M$112,11,0),0)</f>
        <v>0</v>
      </c>
      <c r="AB680" s="3"/>
      <c r="AC680" s="36">
        <f t="shared" si="40"/>
        <v>132363536</v>
      </c>
      <c r="AD680" s="37">
        <f t="shared" si="43"/>
        <v>794181216</v>
      </c>
      <c r="AE680" s="144" t="e">
        <f>VLOOKUP(D680,[12]REPNCT004ReporteAuxiliarContabl!$V$21:$W$1157,2,0)</f>
        <v>#N/A</v>
      </c>
      <c r="AF680" s="167" t="e">
        <f t="shared" si="42"/>
        <v>#N/A</v>
      </c>
      <c r="AG680" s="144"/>
      <c r="AH680" s="167"/>
      <c r="AI680" s="144"/>
    </row>
    <row r="681" spans="1:35" x14ac:dyDescent="0.25">
      <c r="A681" s="29">
        <v>669</v>
      </c>
      <c r="B681" s="61"/>
      <c r="C681" s="143" t="str">
        <f>VLOOKUP(D681,[8]Hoja1!$A$2:$B$1115,2,0)</f>
        <v>41006</v>
      </c>
      <c r="D681" s="31">
        <v>891180069</v>
      </c>
      <c r="E681" s="31">
        <v>210641006</v>
      </c>
      <c r="F681" s="61" t="s">
        <v>861</v>
      </c>
      <c r="G681" s="33">
        <v>0</v>
      </c>
      <c r="H681" s="33">
        <v>0</v>
      </c>
      <c r="I681" s="3">
        <v>741549184</v>
      </c>
      <c r="J681" s="3">
        <v>850323746</v>
      </c>
      <c r="K681" s="3">
        <v>0</v>
      </c>
      <c r="L681" s="3"/>
      <c r="M681" s="3"/>
      <c r="N681" s="3"/>
      <c r="O681" s="3"/>
      <c r="P681" s="34">
        <f t="shared" si="41"/>
        <v>1591872930</v>
      </c>
      <c r="Q681" s="165">
        <v>1159302571</v>
      </c>
      <c r="R681" s="3">
        <f>IFERROR(VLOOKUP(D681,[9]ServNOMINA!$F$16:$M$112,8,0),0)</f>
        <v>0</v>
      </c>
      <c r="S681" s="3">
        <f>IFERROR(VLOOKUP(D681,[9]ServOTROS!$F$16:$M$112,8,0),0)</f>
        <v>0</v>
      </c>
      <c r="T681" s="3">
        <f>IFERROR(VLOOKUP(D681,[9]CANCEL!$F$16:$M$48,8,0),0)</f>
        <v>0</v>
      </c>
      <c r="U681" s="3">
        <f>IFERROR(VLOOKUP(B681,[10]Aaf_PENSION!$C$16:$M$112,11,0)+VLOOKUP(B681,[11]Aaf_PENSION!$C$16:$M$112,11,0),0)</f>
        <v>0</v>
      </c>
      <c r="V681" s="3">
        <f>IFERROR(VLOOKUP(B681,[10]Aaf_SALUD!$C$16:$M$112,11,0)+VLOOKUP(B681,[11]Aaf_SALUD!$C$16:$M$112,11,0),0)</f>
        <v>0</v>
      </c>
      <c r="W681" s="3">
        <f>IFERROR(VLOOKUP(D681,[9]CALIDAD!$F$16:$M$1122,8,0),0)</f>
        <v>61795765</v>
      </c>
      <c r="X681" s="3"/>
      <c r="Y681" s="3">
        <f>IFERROR(VLOOKUP(B681,[10]Ap_CESANTIAS!$C$16:$M$112,11,0)+VLOOKUP(B681,[11]Ap_CESANTIAS!$C$16:$M$112,11,0),0)</f>
        <v>0</v>
      </c>
      <c r="Z681" s="3">
        <f>IFERROR(VLOOKUP(B681,[10]Ap_PENSION!$C$16:$M$112,11,0)+VLOOKUP(B681,[11]Ap_PENSION!$C$16:$M$112,11,0),0)</f>
        <v>0</v>
      </c>
      <c r="AA681" s="3">
        <f>IFERROR(VLOOKUP(B681,[10]Ap_SALUD!$C$16:$M$112,11,0)+VLOOKUP(B681,[11]Ap_SALUD!$C$16:$M$112,11,0),0)</f>
        <v>0</v>
      </c>
      <c r="AB681" s="3"/>
      <c r="AC681" s="36">
        <f t="shared" si="40"/>
        <v>61795765</v>
      </c>
      <c r="AD681" s="37">
        <f t="shared" si="43"/>
        <v>370774594</v>
      </c>
      <c r="AE681" s="144" t="e">
        <f>VLOOKUP(D681,[12]REPNCT004ReporteAuxiliarContabl!$V$21:$W$1157,2,0)</f>
        <v>#N/A</v>
      </c>
      <c r="AF681" s="167" t="e">
        <f t="shared" si="42"/>
        <v>#N/A</v>
      </c>
      <c r="AG681" s="144"/>
      <c r="AI681" s="144"/>
    </row>
    <row r="682" spans="1:35" x14ac:dyDescent="0.25">
      <c r="A682" s="38">
        <v>670</v>
      </c>
      <c r="B682" s="61"/>
      <c r="C682" s="143" t="str">
        <f>VLOOKUP(D682,[8]Hoja1!$A$2:$B$1115,2,0)</f>
        <v>41013</v>
      </c>
      <c r="D682" s="31">
        <v>891180139</v>
      </c>
      <c r="E682" s="31">
        <v>211341013</v>
      </c>
      <c r="F682" s="61" t="s">
        <v>862</v>
      </c>
      <c r="G682" s="33">
        <v>0</v>
      </c>
      <c r="H682" s="33">
        <v>0</v>
      </c>
      <c r="I682" s="3">
        <v>194621976</v>
      </c>
      <c r="J682" s="3">
        <v>211058140</v>
      </c>
      <c r="K682" s="3">
        <v>0</v>
      </c>
      <c r="L682" s="3"/>
      <c r="M682" s="3"/>
      <c r="N682" s="3"/>
      <c r="O682" s="3"/>
      <c r="P682" s="34">
        <f t="shared" si="41"/>
        <v>405680116</v>
      </c>
      <c r="Q682" s="165">
        <v>292150630</v>
      </c>
      <c r="R682" s="3">
        <f>IFERROR(VLOOKUP(D682,[9]ServNOMINA!$F$16:$M$112,8,0),0)</f>
        <v>0</v>
      </c>
      <c r="S682" s="3">
        <f>IFERROR(VLOOKUP(D682,[9]ServOTROS!$F$16:$M$112,8,0),0)</f>
        <v>0</v>
      </c>
      <c r="T682" s="3">
        <f>IFERROR(VLOOKUP(D682,[9]CANCEL!$F$16:$M$48,8,0),0)</f>
        <v>0</v>
      </c>
      <c r="U682" s="3">
        <f>IFERROR(VLOOKUP(B682,[10]Aaf_PENSION!$C$16:$M$112,11,0)+VLOOKUP(B682,[11]Aaf_PENSION!$C$16:$M$112,11,0),0)</f>
        <v>0</v>
      </c>
      <c r="V682" s="3">
        <f>IFERROR(VLOOKUP(B682,[10]Aaf_SALUD!$C$16:$M$112,11,0)+VLOOKUP(B682,[11]Aaf_SALUD!$C$16:$M$112,11,0),0)</f>
        <v>0</v>
      </c>
      <c r="W682" s="3">
        <f>IFERROR(VLOOKUP(D682,[9]CALIDAD!$F$16:$M$1122,8,0),0)</f>
        <v>16218498</v>
      </c>
      <c r="X682" s="3"/>
      <c r="Y682" s="3">
        <f>IFERROR(VLOOKUP(B682,[10]Ap_CESANTIAS!$C$16:$M$112,11,0)+VLOOKUP(B682,[11]Ap_CESANTIAS!$C$16:$M$112,11,0),0)</f>
        <v>0</v>
      </c>
      <c r="Z682" s="3">
        <f>IFERROR(VLOOKUP(B682,[10]Ap_PENSION!$C$16:$M$112,11,0)+VLOOKUP(B682,[11]Ap_PENSION!$C$16:$M$112,11,0),0)</f>
        <v>0</v>
      </c>
      <c r="AA682" s="3">
        <f>IFERROR(VLOOKUP(B682,[10]Ap_SALUD!$C$16:$M$112,11,0)+VLOOKUP(B682,[11]Ap_SALUD!$C$16:$M$112,11,0),0)</f>
        <v>0</v>
      </c>
      <c r="AB682" s="3"/>
      <c r="AC682" s="36">
        <f t="shared" si="40"/>
        <v>16218498</v>
      </c>
      <c r="AD682" s="37">
        <f t="shared" si="43"/>
        <v>97310988</v>
      </c>
      <c r="AE682" s="144" t="e">
        <f>VLOOKUP(D682,[12]REPNCT004ReporteAuxiliarContabl!$V$21:$W$1157,2,0)</f>
        <v>#N/A</v>
      </c>
      <c r="AF682" s="167" t="e">
        <f t="shared" si="42"/>
        <v>#N/A</v>
      </c>
      <c r="AG682" s="144"/>
      <c r="AI682" s="144"/>
    </row>
    <row r="683" spans="1:35" x14ac:dyDescent="0.25">
      <c r="A683" s="29">
        <v>671</v>
      </c>
      <c r="B683" s="61"/>
      <c r="C683" s="143" t="str">
        <f>VLOOKUP(D683,[8]Hoja1!$A$2:$B$1115,2,0)</f>
        <v>41016</v>
      </c>
      <c r="D683" s="31">
        <v>891180070</v>
      </c>
      <c r="E683" s="31">
        <v>211641016</v>
      </c>
      <c r="F683" s="61" t="s">
        <v>863</v>
      </c>
      <c r="G683" s="33">
        <v>0</v>
      </c>
      <c r="H683" s="33">
        <v>0</v>
      </c>
      <c r="I683" s="3">
        <v>332230544</v>
      </c>
      <c r="J683" s="3">
        <v>350830378</v>
      </c>
      <c r="K683" s="3">
        <v>0</v>
      </c>
      <c r="L683" s="3"/>
      <c r="M683" s="3"/>
      <c r="N683" s="3"/>
      <c r="O683" s="3"/>
      <c r="P683" s="34">
        <f t="shared" si="41"/>
        <v>683060922</v>
      </c>
      <c r="Q683" s="165">
        <v>489259773</v>
      </c>
      <c r="R683" s="3">
        <f>IFERROR(VLOOKUP(D683,[9]ServNOMINA!$F$16:$M$112,8,0),0)</f>
        <v>0</v>
      </c>
      <c r="S683" s="3">
        <f>IFERROR(VLOOKUP(D683,[9]ServOTROS!$F$16:$M$112,8,0),0)</f>
        <v>0</v>
      </c>
      <c r="T683" s="3">
        <f>IFERROR(VLOOKUP(D683,[9]CANCEL!$F$16:$M$48,8,0),0)</f>
        <v>0</v>
      </c>
      <c r="U683" s="3">
        <f>IFERROR(VLOOKUP(B683,[10]Aaf_PENSION!$C$16:$M$112,11,0)+VLOOKUP(B683,[11]Aaf_PENSION!$C$16:$M$112,11,0),0)</f>
        <v>0</v>
      </c>
      <c r="V683" s="3">
        <f>IFERROR(VLOOKUP(B683,[10]Aaf_SALUD!$C$16:$M$112,11,0)+VLOOKUP(B683,[11]Aaf_SALUD!$C$16:$M$112,11,0),0)</f>
        <v>0</v>
      </c>
      <c r="W683" s="3">
        <f>IFERROR(VLOOKUP(D683,[9]CALIDAD!$F$16:$M$1122,8,0),0)</f>
        <v>27685879</v>
      </c>
      <c r="X683" s="3"/>
      <c r="Y683" s="3">
        <f>IFERROR(VLOOKUP(B683,[10]Ap_CESANTIAS!$C$16:$M$112,11,0)+VLOOKUP(B683,[11]Ap_CESANTIAS!$C$16:$M$112,11,0),0)</f>
        <v>0</v>
      </c>
      <c r="Z683" s="3">
        <f>IFERROR(VLOOKUP(B683,[10]Ap_PENSION!$C$16:$M$112,11,0)+VLOOKUP(B683,[11]Ap_PENSION!$C$16:$M$112,11,0),0)</f>
        <v>0</v>
      </c>
      <c r="AA683" s="3">
        <f>IFERROR(VLOOKUP(B683,[10]Ap_SALUD!$C$16:$M$112,11,0)+VLOOKUP(B683,[11]Ap_SALUD!$C$16:$M$112,11,0),0)</f>
        <v>0</v>
      </c>
      <c r="AB683" s="3"/>
      <c r="AC683" s="36">
        <f t="shared" si="40"/>
        <v>27685879</v>
      </c>
      <c r="AD683" s="37">
        <f t="shared" si="43"/>
        <v>166115270</v>
      </c>
      <c r="AE683" s="144" t="e">
        <f>VLOOKUP(D683,[12]REPNCT004ReporteAuxiliarContabl!$V$21:$W$1157,2,0)</f>
        <v>#N/A</v>
      </c>
      <c r="AF683" s="167" t="e">
        <f t="shared" si="42"/>
        <v>#N/A</v>
      </c>
      <c r="AG683" s="144"/>
      <c r="AI683" s="144"/>
    </row>
    <row r="684" spans="1:35" x14ac:dyDescent="0.25">
      <c r="A684" s="38">
        <v>672</v>
      </c>
      <c r="B684" s="61"/>
      <c r="C684" s="143" t="str">
        <f>VLOOKUP(D684,[8]Hoja1!$A$2:$B$1115,2,0)</f>
        <v>41020</v>
      </c>
      <c r="D684" s="31">
        <v>891180024</v>
      </c>
      <c r="E684" s="31">
        <v>212041020</v>
      </c>
      <c r="F684" s="61" t="s">
        <v>864</v>
      </c>
      <c r="G684" s="33">
        <v>0</v>
      </c>
      <c r="H684" s="33">
        <v>0</v>
      </c>
      <c r="I684" s="3">
        <v>541567736</v>
      </c>
      <c r="J684" s="3">
        <v>495482201</v>
      </c>
      <c r="K684" s="3">
        <v>0</v>
      </c>
      <c r="L684" s="3"/>
      <c r="M684" s="3"/>
      <c r="N684" s="3"/>
      <c r="O684" s="3"/>
      <c r="P684" s="34">
        <f t="shared" si="41"/>
        <v>1037049937</v>
      </c>
      <c r="Q684" s="165">
        <v>721135426</v>
      </c>
      <c r="R684" s="3">
        <f>IFERROR(VLOOKUP(D684,[9]ServNOMINA!$F$16:$M$112,8,0),0)</f>
        <v>0</v>
      </c>
      <c r="S684" s="3">
        <f>IFERROR(VLOOKUP(D684,[9]ServOTROS!$F$16:$M$112,8,0),0)</f>
        <v>0</v>
      </c>
      <c r="T684" s="3">
        <f>IFERROR(VLOOKUP(D684,[9]CANCEL!$F$16:$M$48,8,0),0)</f>
        <v>0</v>
      </c>
      <c r="U684" s="3">
        <f>IFERROR(VLOOKUP(B684,[10]Aaf_PENSION!$C$16:$M$112,11,0)+VLOOKUP(B684,[11]Aaf_PENSION!$C$16:$M$112,11,0),0)</f>
        <v>0</v>
      </c>
      <c r="V684" s="3">
        <f>IFERROR(VLOOKUP(B684,[10]Aaf_SALUD!$C$16:$M$112,11,0)+VLOOKUP(B684,[11]Aaf_SALUD!$C$16:$M$112,11,0),0)</f>
        <v>0</v>
      </c>
      <c r="W684" s="3">
        <f>IFERROR(VLOOKUP(D684,[9]CALIDAD!$F$16:$M$1122,8,0),0)</f>
        <v>45130645</v>
      </c>
      <c r="X684" s="3"/>
      <c r="Y684" s="3">
        <f>IFERROR(VLOOKUP(B684,[10]Ap_CESANTIAS!$C$16:$M$112,11,0)+VLOOKUP(B684,[11]Ap_CESANTIAS!$C$16:$M$112,11,0),0)</f>
        <v>0</v>
      </c>
      <c r="Z684" s="3">
        <f>IFERROR(VLOOKUP(B684,[10]Ap_PENSION!$C$16:$M$112,11,0)+VLOOKUP(B684,[11]Ap_PENSION!$C$16:$M$112,11,0),0)</f>
        <v>0</v>
      </c>
      <c r="AA684" s="3">
        <f>IFERROR(VLOOKUP(B684,[10]Ap_SALUD!$C$16:$M$112,11,0)+VLOOKUP(B684,[11]Ap_SALUD!$C$16:$M$112,11,0),0)</f>
        <v>0</v>
      </c>
      <c r="AB684" s="3"/>
      <c r="AC684" s="36">
        <f t="shared" si="40"/>
        <v>45130645</v>
      </c>
      <c r="AD684" s="37">
        <f t="shared" si="43"/>
        <v>270783866</v>
      </c>
      <c r="AE684" s="144" t="e">
        <f>VLOOKUP(D684,[12]REPNCT004ReporteAuxiliarContabl!$V$21:$W$1157,2,0)</f>
        <v>#N/A</v>
      </c>
      <c r="AF684" s="167" t="e">
        <f t="shared" si="42"/>
        <v>#N/A</v>
      </c>
      <c r="AG684" s="144"/>
      <c r="AI684" s="144"/>
    </row>
    <row r="685" spans="1:35" x14ac:dyDescent="0.25">
      <c r="A685" s="29">
        <v>673</v>
      </c>
      <c r="B685" s="61"/>
      <c r="C685" s="143" t="str">
        <f>VLOOKUP(D685,[8]Hoja1!$A$2:$B$1115,2,0)</f>
        <v>41026</v>
      </c>
      <c r="D685" s="31">
        <v>891180118</v>
      </c>
      <c r="E685" s="31">
        <v>212641026</v>
      </c>
      <c r="F685" s="61" t="s">
        <v>865</v>
      </c>
      <c r="G685" s="33">
        <v>0</v>
      </c>
      <c r="H685" s="33">
        <v>0</v>
      </c>
      <c r="I685" s="3">
        <v>54191592</v>
      </c>
      <c r="J685" s="3">
        <v>60200154</v>
      </c>
      <c r="K685" s="3">
        <v>0</v>
      </c>
      <c r="L685" s="3"/>
      <c r="M685" s="3"/>
      <c r="N685" s="3"/>
      <c r="O685" s="3"/>
      <c r="P685" s="34">
        <f t="shared" si="41"/>
        <v>114391746</v>
      </c>
      <c r="Q685" s="165">
        <v>82779984</v>
      </c>
      <c r="R685" s="3">
        <f>IFERROR(VLOOKUP(D685,[9]ServNOMINA!$F$16:$M$112,8,0),0)</f>
        <v>0</v>
      </c>
      <c r="S685" s="3">
        <f>IFERROR(VLOOKUP(D685,[9]ServOTROS!$F$16:$M$112,8,0),0)</f>
        <v>0</v>
      </c>
      <c r="T685" s="3">
        <f>IFERROR(VLOOKUP(D685,[9]CANCEL!$F$16:$M$48,8,0),0)</f>
        <v>0</v>
      </c>
      <c r="U685" s="3">
        <f>IFERROR(VLOOKUP(B685,[10]Aaf_PENSION!$C$16:$M$112,11,0)+VLOOKUP(B685,[11]Aaf_PENSION!$C$16:$M$112,11,0),0)</f>
        <v>0</v>
      </c>
      <c r="V685" s="3">
        <f>IFERROR(VLOOKUP(B685,[10]Aaf_SALUD!$C$16:$M$112,11,0)+VLOOKUP(B685,[11]Aaf_SALUD!$C$16:$M$112,11,0),0)</f>
        <v>0</v>
      </c>
      <c r="W685" s="3">
        <f>IFERROR(VLOOKUP(D685,[9]CALIDAD!$F$16:$M$1122,8,0),0)</f>
        <v>4515966</v>
      </c>
      <c r="X685" s="3"/>
      <c r="Y685" s="3">
        <f>IFERROR(VLOOKUP(B685,[10]Ap_CESANTIAS!$C$16:$M$112,11,0)+VLOOKUP(B685,[11]Ap_CESANTIAS!$C$16:$M$112,11,0),0)</f>
        <v>0</v>
      </c>
      <c r="Z685" s="3">
        <f>IFERROR(VLOOKUP(B685,[10]Ap_PENSION!$C$16:$M$112,11,0)+VLOOKUP(B685,[11]Ap_PENSION!$C$16:$M$112,11,0),0)</f>
        <v>0</v>
      </c>
      <c r="AA685" s="3">
        <f>IFERROR(VLOOKUP(B685,[10]Ap_SALUD!$C$16:$M$112,11,0)+VLOOKUP(B685,[11]Ap_SALUD!$C$16:$M$112,11,0),0)</f>
        <v>0</v>
      </c>
      <c r="AB685" s="3"/>
      <c r="AC685" s="36">
        <f t="shared" si="40"/>
        <v>4515966</v>
      </c>
      <c r="AD685" s="37">
        <f t="shared" si="43"/>
        <v>27095796</v>
      </c>
      <c r="AE685" s="144" t="e">
        <f>VLOOKUP(D685,[12]REPNCT004ReporteAuxiliarContabl!$V$21:$W$1157,2,0)</f>
        <v>#N/A</v>
      </c>
      <c r="AF685" s="167" t="e">
        <f t="shared" si="42"/>
        <v>#N/A</v>
      </c>
      <c r="AG685" s="144"/>
      <c r="AI685" s="144"/>
    </row>
    <row r="686" spans="1:35" x14ac:dyDescent="0.25">
      <c r="A686" s="38">
        <v>674</v>
      </c>
      <c r="B686" s="61"/>
      <c r="C686" s="143" t="str">
        <f>VLOOKUP(D686,[8]Hoja1!$A$2:$B$1115,2,0)</f>
        <v>41078</v>
      </c>
      <c r="D686" s="31">
        <v>891180183</v>
      </c>
      <c r="E686" s="31">
        <v>217841078</v>
      </c>
      <c r="F686" s="61" t="s">
        <v>866</v>
      </c>
      <c r="G686" s="33">
        <v>0</v>
      </c>
      <c r="H686" s="33">
        <v>0</v>
      </c>
      <c r="I686" s="3">
        <v>145166718</v>
      </c>
      <c r="J686" s="3">
        <v>131480376</v>
      </c>
      <c r="K686" s="3">
        <v>0</v>
      </c>
      <c r="L686" s="3"/>
      <c r="M686" s="3"/>
      <c r="N686" s="3"/>
      <c r="O686" s="3"/>
      <c r="P686" s="34">
        <f t="shared" si="41"/>
        <v>276647094</v>
      </c>
      <c r="Q686" s="165">
        <v>191966511</v>
      </c>
      <c r="R686" s="3">
        <f>IFERROR(VLOOKUP(D686,[9]ServNOMINA!$F$16:$M$112,8,0),0)</f>
        <v>0</v>
      </c>
      <c r="S686" s="3">
        <f>IFERROR(VLOOKUP(D686,[9]ServOTROS!$F$16:$M$112,8,0),0)</f>
        <v>0</v>
      </c>
      <c r="T686" s="3">
        <f>IFERROR(VLOOKUP(D686,[9]CANCEL!$F$16:$M$48,8,0),0)</f>
        <v>0</v>
      </c>
      <c r="U686" s="3">
        <f>IFERROR(VLOOKUP(B686,[10]Aaf_PENSION!$C$16:$M$112,11,0)+VLOOKUP(B686,[11]Aaf_PENSION!$C$16:$M$112,11,0),0)</f>
        <v>0</v>
      </c>
      <c r="V686" s="3">
        <f>IFERROR(VLOOKUP(B686,[10]Aaf_SALUD!$C$16:$M$112,11,0)+VLOOKUP(B686,[11]Aaf_SALUD!$C$16:$M$112,11,0),0)</f>
        <v>0</v>
      </c>
      <c r="W686" s="3">
        <f>IFERROR(VLOOKUP(D686,[9]CALIDAD!$F$16:$M$1122,8,0),0)</f>
        <v>12097227</v>
      </c>
      <c r="X686" s="3"/>
      <c r="Y686" s="3">
        <f>IFERROR(VLOOKUP(B686,[10]Ap_CESANTIAS!$C$16:$M$112,11,0)+VLOOKUP(B686,[11]Ap_CESANTIAS!$C$16:$M$112,11,0),0)</f>
        <v>0</v>
      </c>
      <c r="Z686" s="3">
        <f>IFERROR(VLOOKUP(B686,[10]Ap_PENSION!$C$16:$M$112,11,0)+VLOOKUP(B686,[11]Ap_PENSION!$C$16:$M$112,11,0),0)</f>
        <v>0</v>
      </c>
      <c r="AA686" s="3">
        <f>IFERROR(VLOOKUP(B686,[10]Ap_SALUD!$C$16:$M$112,11,0)+VLOOKUP(B686,[11]Ap_SALUD!$C$16:$M$112,11,0),0)</f>
        <v>0</v>
      </c>
      <c r="AB686" s="3"/>
      <c r="AC686" s="36">
        <f t="shared" si="40"/>
        <v>12097227</v>
      </c>
      <c r="AD686" s="37">
        <f t="shared" si="43"/>
        <v>72583356</v>
      </c>
      <c r="AE686" s="144" t="e">
        <f>VLOOKUP(D686,[12]REPNCT004ReporteAuxiliarContabl!$V$21:$W$1157,2,0)</f>
        <v>#N/A</v>
      </c>
      <c r="AF686" s="167" t="e">
        <f t="shared" si="42"/>
        <v>#N/A</v>
      </c>
      <c r="AG686" s="144"/>
      <c r="AI686" s="144"/>
    </row>
    <row r="687" spans="1:35" x14ac:dyDescent="0.25">
      <c r="A687" s="29">
        <v>675</v>
      </c>
      <c r="B687" s="61"/>
      <c r="C687" s="143" t="str">
        <f>VLOOKUP(D687,[8]Hoja1!$A$2:$B$1115,2,0)</f>
        <v>41132</v>
      </c>
      <c r="D687" s="31">
        <v>891118119</v>
      </c>
      <c r="E687" s="31">
        <v>213241132</v>
      </c>
      <c r="F687" s="61" t="s">
        <v>867</v>
      </c>
      <c r="G687" s="33">
        <v>0</v>
      </c>
      <c r="H687" s="33">
        <v>0</v>
      </c>
      <c r="I687" s="3">
        <v>487291496</v>
      </c>
      <c r="J687" s="3">
        <v>505095962</v>
      </c>
      <c r="K687" s="3">
        <v>0</v>
      </c>
      <c r="L687" s="3"/>
      <c r="M687" s="3"/>
      <c r="N687" s="3"/>
      <c r="O687" s="3"/>
      <c r="P687" s="34">
        <f t="shared" si="41"/>
        <v>992387458</v>
      </c>
      <c r="Q687" s="165">
        <v>708134087</v>
      </c>
      <c r="R687" s="3">
        <f>IFERROR(VLOOKUP(D687,[9]ServNOMINA!$F$16:$M$112,8,0),0)</f>
        <v>0</v>
      </c>
      <c r="S687" s="3">
        <f>IFERROR(VLOOKUP(D687,[9]ServOTROS!$F$16:$M$112,8,0),0)</f>
        <v>0</v>
      </c>
      <c r="T687" s="3">
        <f>IFERROR(VLOOKUP(D687,[9]CANCEL!$F$16:$M$48,8,0),0)</f>
        <v>0</v>
      </c>
      <c r="U687" s="3">
        <f>IFERROR(VLOOKUP(B687,[10]Aaf_PENSION!$C$16:$M$112,11,0)+VLOOKUP(B687,[11]Aaf_PENSION!$C$16:$M$112,11,0),0)</f>
        <v>0</v>
      </c>
      <c r="V687" s="3">
        <f>IFERROR(VLOOKUP(B687,[10]Aaf_SALUD!$C$16:$M$112,11,0)+VLOOKUP(B687,[11]Aaf_SALUD!$C$16:$M$112,11,0),0)</f>
        <v>0</v>
      </c>
      <c r="W687" s="3">
        <f>IFERROR(VLOOKUP(D687,[9]CALIDAD!$F$16:$M$1122,8,0),0)</f>
        <v>40607625</v>
      </c>
      <c r="X687" s="3"/>
      <c r="Y687" s="3">
        <f>IFERROR(VLOOKUP(B687,[10]Ap_CESANTIAS!$C$16:$M$112,11,0)+VLOOKUP(B687,[11]Ap_CESANTIAS!$C$16:$M$112,11,0),0)</f>
        <v>0</v>
      </c>
      <c r="Z687" s="3">
        <f>IFERROR(VLOOKUP(B687,[10]Ap_PENSION!$C$16:$M$112,11,0)+VLOOKUP(B687,[11]Ap_PENSION!$C$16:$M$112,11,0),0)</f>
        <v>0</v>
      </c>
      <c r="AA687" s="3">
        <f>IFERROR(VLOOKUP(B687,[10]Ap_SALUD!$C$16:$M$112,11,0)+VLOOKUP(B687,[11]Ap_SALUD!$C$16:$M$112,11,0),0)</f>
        <v>0</v>
      </c>
      <c r="AB687" s="3"/>
      <c r="AC687" s="36">
        <f t="shared" si="40"/>
        <v>40607625</v>
      </c>
      <c r="AD687" s="37">
        <f t="shared" si="43"/>
        <v>243645746</v>
      </c>
      <c r="AE687" s="144" t="e">
        <f>VLOOKUP(D687,[12]REPNCT004ReporteAuxiliarContabl!$V$21:$W$1157,2,0)</f>
        <v>#N/A</v>
      </c>
      <c r="AF687" s="167" t="e">
        <f t="shared" si="42"/>
        <v>#N/A</v>
      </c>
      <c r="AG687" s="144"/>
      <c r="AI687" s="144"/>
    </row>
    <row r="688" spans="1:35" x14ac:dyDescent="0.25">
      <c r="A688" s="38">
        <v>676</v>
      </c>
      <c r="B688" s="61"/>
      <c r="C688" s="143" t="str">
        <f>VLOOKUP(D688,[8]Hoja1!$A$2:$B$1115,2,0)</f>
        <v>41206</v>
      </c>
      <c r="D688" s="31">
        <v>891180028</v>
      </c>
      <c r="E688" s="31">
        <v>210641206</v>
      </c>
      <c r="F688" s="61" t="s">
        <v>868</v>
      </c>
      <c r="G688" s="33">
        <v>0</v>
      </c>
      <c r="H688" s="33">
        <v>0</v>
      </c>
      <c r="I688" s="3">
        <v>184965268</v>
      </c>
      <c r="J688" s="3">
        <v>161637138</v>
      </c>
      <c r="K688" s="3">
        <v>0</v>
      </c>
      <c r="L688" s="3"/>
      <c r="M688" s="3"/>
      <c r="N688" s="3"/>
      <c r="O688" s="3"/>
      <c r="P688" s="34">
        <f t="shared" si="41"/>
        <v>346602406</v>
      </c>
      <c r="Q688" s="165">
        <v>238705998</v>
      </c>
      <c r="R688" s="3">
        <f>IFERROR(VLOOKUP(D688,[9]ServNOMINA!$F$16:$M$112,8,0),0)</f>
        <v>0</v>
      </c>
      <c r="S688" s="3">
        <f>IFERROR(VLOOKUP(D688,[9]ServOTROS!$F$16:$M$112,8,0),0)</f>
        <v>0</v>
      </c>
      <c r="T688" s="3">
        <f>IFERROR(VLOOKUP(D688,[9]CANCEL!$F$16:$M$48,8,0),0)</f>
        <v>0</v>
      </c>
      <c r="U688" s="3">
        <f>IFERROR(VLOOKUP(B688,[10]Aaf_PENSION!$C$16:$M$112,11,0)+VLOOKUP(B688,[11]Aaf_PENSION!$C$16:$M$112,11,0),0)</f>
        <v>0</v>
      </c>
      <c r="V688" s="3">
        <f>IFERROR(VLOOKUP(B688,[10]Aaf_SALUD!$C$16:$M$112,11,0)+VLOOKUP(B688,[11]Aaf_SALUD!$C$16:$M$112,11,0),0)</f>
        <v>0</v>
      </c>
      <c r="W688" s="3">
        <f>IFERROR(VLOOKUP(D688,[9]CALIDAD!$F$16:$M$1122,8,0),0)</f>
        <v>15413772</v>
      </c>
      <c r="X688" s="3"/>
      <c r="Y688" s="3">
        <f>IFERROR(VLOOKUP(B688,[10]Ap_CESANTIAS!$C$16:$M$112,11,0)+VLOOKUP(B688,[11]Ap_CESANTIAS!$C$16:$M$112,11,0),0)</f>
        <v>0</v>
      </c>
      <c r="Z688" s="3">
        <f>IFERROR(VLOOKUP(B688,[10]Ap_PENSION!$C$16:$M$112,11,0)+VLOOKUP(B688,[11]Ap_PENSION!$C$16:$M$112,11,0),0)</f>
        <v>0</v>
      </c>
      <c r="AA688" s="3">
        <f>IFERROR(VLOOKUP(B688,[10]Ap_SALUD!$C$16:$M$112,11,0)+VLOOKUP(B688,[11]Ap_SALUD!$C$16:$M$112,11,0),0)</f>
        <v>0</v>
      </c>
      <c r="AB688" s="3"/>
      <c r="AC688" s="36">
        <f t="shared" si="40"/>
        <v>15413772</v>
      </c>
      <c r="AD688" s="37">
        <f t="shared" si="43"/>
        <v>92482636</v>
      </c>
      <c r="AE688" s="144" t="e">
        <f>VLOOKUP(D688,[12]REPNCT004ReporteAuxiliarContabl!$V$21:$W$1157,2,0)</f>
        <v>#N/A</v>
      </c>
      <c r="AF688" s="167" t="e">
        <f t="shared" si="42"/>
        <v>#N/A</v>
      </c>
      <c r="AG688" s="144"/>
      <c r="AI688" s="144"/>
    </row>
    <row r="689" spans="1:35" x14ac:dyDescent="0.25">
      <c r="A689" s="29">
        <v>677</v>
      </c>
      <c r="B689" s="61"/>
      <c r="C689" s="143" t="str">
        <f>VLOOKUP(D689,[8]Hoja1!$A$2:$B$1115,2,0)</f>
        <v>41244</v>
      </c>
      <c r="D689" s="31">
        <v>891180132</v>
      </c>
      <c r="E689" s="31">
        <v>214441244</v>
      </c>
      <c r="F689" s="61" t="s">
        <v>869</v>
      </c>
      <c r="G689" s="33">
        <v>0</v>
      </c>
      <c r="H689" s="33">
        <v>0</v>
      </c>
      <c r="I689" s="3">
        <v>63824777</v>
      </c>
      <c r="J689" s="3">
        <v>77362048</v>
      </c>
      <c r="K689" s="3">
        <v>0</v>
      </c>
      <c r="L689" s="3"/>
      <c r="M689" s="3"/>
      <c r="N689" s="3"/>
      <c r="O689" s="3"/>
      <c r="P689" s="34">
        <f t="shared" si="41"/>
        <v>141186825</v>
      </c>
      <c r="Q689" s="165">
        <v>103955703</v>
      </c>
      <c r="R689" s="3">
        <f>IFERROR(VLOOKUP(D689,[9]ServNOMINA!$F$16:$M$112,8,0),0)</f>
        <v>0</v>
      </c>
      <c r="S689" s="3">
        <f>IFERROR(VLOOKUP(D689,[9]ServOTROS!$F$16:$M$112,8,0),0)</f>
        <v>0</v>
      </c>
      <c r="T689" s="3">
        <f>IFERROR(VLOOKUP(D689,[9]CANCEL!$F$16:$M$48,8,0),0)</f>
        <v>0</v>
      </c>
      <c r="U689" s="3">
        <f>IFERROR(VLOOKUP(B689,[10]Aaf_PENSION!$C$16:$M$112,11,0)+VLOOKUP(B689,[11]Aaf_PENSION!$C$16:$M$112,11,0),0)</f>
        <v>0</v>
      </c>
      <c r="V689" s="3">
        <f>IFERROR(VLOOKUP(B689,[10]Aaf_SALUD!$C$16:$M$112,11,0)+VLOOKUP(B689,[11]Aaf_SALUD!$C$16:$M$112,11,0),0)</f>
        <v>0</v>
      </c>
      <c r="W689" s="3">
        <f>IFERROR(VLOOKUP(D689,[9]CALIDAD!$F$16:$M$1122,8,0),0)</f>
        <v>5318731</v>
      </c>
      <c r="X689" s="3"/>
      <c r="Y689" s="3">
        <f>IFERROR(VLOOKUP(B689,[10]Ap_CESANTIAS!$C$16:$M$112,11,0)+VLOOKUP(B689,[11]Ap_CESANTIAS!$C$16:$M$112,11,0),0)</f>
        <v>0</v>
      </c>
      <c r="Z689" s="3">
        <f>IFERROR(VLOOKUP(B689,[10]Ap_PENSION!$C$16:$M$112,11,0)+VLOOKUP(B689,[11]Ap_PENSION!$C$16:$M$112,11,0),0)</f>
        <v>0</v>
      </c>
      <c r="AA689" s="3">
        <f>IFERROR(VLOOKUP(B689,[10]Ap_SALUD!$C$16:$M$112,11,0)+VLOOKUP(B689,[11]Ap_SALUD!$C$16:$M$112,11,0),0)</f>
        <v>0</v>
      </c>
      <c r="AB689" s="3"/>
      <c r="AC689" s="36">
        <f t="shared" si="40"/>
        <v>5318731</v>
      </c>
      <c r="AD689" s="37">
        <f t="shared" si="43"/>
        <v>31912391</v>
      </c>
      <c r="AE689" s="144" t="e">
        <f>VLOOKUP(D689,[12]REPNCT004ReporteAuxiliarContabl!$V$21:$W$1157,2,0)</f>
        <v>#N/A</v>
      </c>
      <c r="AF689" s="167" t="e">
        <f t="shared" si="42"/>
        <v>#N/A</v>
      </c>
      <c r="AG689" s="144"/>
      <c r="AI689" s="144"/>
    </row>
    <row r="690" spans="1:35" x14ac:dyDescent="0.25">
      <c r="A690" s="38">
        <v>678</v>
      </c>
      <c r="B690" s="61"/>
      <c r="C690" s="143" t="str">
        <f>VLOOKUP(D690,[8]Hoja1!$A$2:$B$1115,2,0)</f>
        <v>41298</v>
      </c>
      <c r="D690" s="31">
        <v>891180022</v>
      </c>
      <c r="E690" s="31">
        <v>219841298</v>
      </c>
      <c r="F690" s="61" t="s">
        <v>870</v>
      </c>
      <c r="G690" s="33">
        <v>0</v>
      </c>
      <c r="H690" s="33">
        <v>0</v>
      </c>
      <c r="I690" s="3">
        <v>1286841920</v>
      </c>
      <c r="J690" s="3">
        <v>1422795315</v>
      </c>
      <c r="K690" s="3">
        <v>0</v>
      </c>
      <c r="L690" s="3"/>
      <c r="M690" s="3"/>
      <c r="N690" s="3"/>
      <c r="O690" s="3"/>
      <c r="P690" s="34">
        <f t="shared" si="41"/>
        <v>2709637235</v>
      </c>
      <c r="Q690" s="165">
        <v>1958979450</v>
      </c>
      <c r="R690" s="3">
        <f>IFERROR(VLOOKUP(D690,[9]ServNOMINA!$F$16:$M$112,8,0),0)</f>
        <v>0</v>
      </c>
      <c r="S690" s="3">
        <f>IFERROR(VLOOKUP(D690,[9]ServOTROS!$F$16:$M$112,8,0),0)</f>
        <v>0</v>
      </c>
      <c r="T690" s="3">
        <f>IFERROR(VLOOKUP(D690,[9]CANCEL!$F$16:$M$48,8,0),0)</f>
        <v>0</v>
      </c>
      <c r="U690" s="3">
        <f>IFERROR(VLOOKUP(B690,[10]Aaf_PENSION!$C$16:$M$112,11,0)+VLOOKUP(B690,[11]Aaf_PENSION!$C$16:$M$112,11,0),0)</f>
        <v>0</v>
      </c>
      <c r="V690" s="3">
        <f>IFERROR(VLOOKUP(B690,[10]Aaf_SALUD!$C$16:$M$112,11,0)+VLOOKUP(B690,[11]Aaf_SALUD!$C$16:$M$112,11,0),0)</f>
        <v>0</v>
      </c>
      <c r="W690" s="3">
        <f>IFERROR(VLOOKUP(D690,[9]CALIDAD!$F$16:$M$1122,8,0),0)</f>
        <v>107236827</v>
      </c>
      <c r="X690" s="3"/>
      <c r="Y690" s="3">
        <f>IFERROR(VLOOKUP(B690,[10]Ap_CESANTIAS!$C$16:$M$112,11,0)+VLOOKUP(B690,[11]Ap_CESANTIAS!$C$16:$M$112,11,0),0)</f>
        <v>0</v>
      </c>
      <c r="Z690" s="3">
        <f>IFERROR(VLOOKUP(B690,[10]Ap_PENSION!$C$16:$M$112,11,0)+VLOOKUP(B690,[11]Ap_PENSION!$C$16:$M$112,11,0),0)</f>
        <v>0</v>
      </c>
      <c r="AA690" s="3">
        <f>IFERROR(VLOOKUP(B690,[10]Ap_SALUD!$C$16:$M$112,11,0)+VLOOKUP(B690,[11]Ap_SALUD!$C$16:$M$112,11,0),0)</f>
        <v>0</v>
      </c>
      <c r="AB690" s="3"/>
      <c r="AC690" s="36">
        <f t="shared" si="40"/>
        <v>107236827</v>
      </c>
      <c r="AD690" s="37">
        <f t="shared" si="43"/>
        <v>643420958</v>
      </c>
      <c r="AE690" s="144" t="e">
        <f>VLOOKUP(D690,[12]REPNCT004ReporteAuxiliarContabl!$V$21:$W$1157,2,0)</f>
        <v>#N/A</v>
      </c>
      <c r="AF690" s="167" t="e">
        <f t="shared" si="42"/>
        <v>#N/A</v>
      </c>
      <c r="AG690" s="144"/>
      <c r="AI690" s="144"/>
    </row>
    <row r="691" spans="1:35" x14ac:dyDescent="0.25">
      <c r="A691" s="29">
        <v>679</v>
      </c>
      <c r="B691" s="61"/>
      <c r="C691" s="143" t="str">
        <f>VLOOKUP(D691,[8]Hoja1!$A$2:$B$1115,2,0)</f>
        <v>41306</v>
      </c>
      <c r="D691" s="31">
        <v>891180176</v>
      </c>
      <c r="E691" s="31">
        <v>210641306</v>
      </c>
      <c r="F691" s="61" t="s">
        <v>871</v>
      </c>
      <c r="G691" s="33">
        <v>0</v>
      </c>
      <c r="H691" s="33">
        <v>0</v>
      </c>
      <c r="I691" s="3">
        <v>513960160</v>
      </c>
      <c r="J691" s="3">
        <v>648068615</v>
      </c>
      <c r="K691" s="3">
        <v>0</v>
      </c>
      <c r="L691" s="3"/>
      <c r="M691" s="3"/>
      <c r="N691" s="3"/>
      <c r="O691" s="3"/>
      <c r="P691" s="34">
        <f t="shared" si="41"/>
        <v>1162028775</v>
      </c>
      <c r="Q691" s="165">
        <v>862218680</v>
      </c>
      <c r="R691" s="3">
        <f>IFERROR(VLOOKUP(D691,[9]ServNOMINA!$F$16:$M$112,8,0),0)</f>
        <v>0</v>
      </c>
      <c r="S691" s="3">
        <f>IFERROR(VLOOKUP(D691,[9]ServOTROS!$F$16:$M$112,8,0),0)</f>
        <v>0</v>
      </c>
      <c r="T691" s="3">
        <f>IFERROR(VLOOKUP(D691,[9]CANCEL!$F$16:$M$48,8,0),0)</f>
        <v>0</v>
      </c>
      <c r="U691" s="3">
        <f>IFERROR(VLOOKUP(B691,[10]Aaf_PENSION!$C$16:$M$112,11,0)+VLOOKUP(B691,[11]Aaf_PENSION!$C$16:$M$112,11,0),0)</f>
        <v>0</v>
      </c>
      <c r="V691" s="3">
        <f>IFERROR(VLOOKUP(B691,[10]Aaf_SALUD!$C$16:$M$112,11,0)+VLOOKUP(B691,[11]Aaf_SALUD!$C$16:$M$112,11,0),0)</f>
        <v>0</v>
      </c>
      <c r="W691" s="3">
        <f>IFERROR(VLOOKUP(D691,[9]CALIDAD!$F$16:$M$1122,8,0),0)</f>
        <v>42830013</v>
      </c>
      <c r="X691" s="3"/>
      <c r="Y691" s="3">
        <f>IFERROR(VLOOKUP(B691,[10]Ap_CESANTIAS!$C$16:$M$112,11,0)+VLOOKUP(B691,[11]Ap_CESANTIAS!$C$16:$M$112,11,0),0)</f>
        <v>0</v>
      </c>
      <c r="Z691" s="3">
        <f>IFERROR(VLOOKUP(B691,[10]Ap_PENSION!$C$16:$M$112,11,0)+VLOOKUP(B691,[11]Ap_PENSION!$C$16:$M$112,11,0),0)</f>
        <v>0</v>
      </c>
      <c r="AA691" s="3">
        <f>IFERROR(VLOOKUP(B691,[10]Ap_SALUD!$C$16:$M$112,11,0)+VLOOKUP(B691,[11]Ap_SALUD!$C$16:$M$112,11,0),0)</f>
        <v>0</v>
      </c>
      <c r="AB691" s="3"/>
      <c r="AC691" s="36">
        <f t="shared" si="40"/>
        <v>42830013</v>
      </c>
      <c r="AD691" s="37">
        <f t="shared" si="43"/>
        <v>256980082</v>
      </c>
      <c r="AE691" s="144" t="e">
        <f>VLOOKUP(D691,[12]REPNCT004ReporteAuxiliarContabl!$V$21:$W$1157,2,0)</f>
        <v>#N/A</v>
      </c>
      <c r="AF691" s="167" t="e">
        <f t="shared" si="42"/>
        <v>#N/A</v>
      </c>
      <c r="AG691" s="144"/>
      <c r="AI691" s="144"/>
    </row>
    <row r="692" spans="1:35" x14ac:dyDescent="0.25">
      <c r="A692" s="38">
        <v>680</v>
      </c>
      <c r="B692" s="61"/>
      <c r="C692" s="143" t="str">
        <f>VLOOKUP(D692,[8]Hoja1!$A$2:$B$1115,2,0)</f>
        <v>41319</v>
      </c>
      <c r="D692" s="31">
        <v>891180177</v>
      </c>
      <c r="E692" s="31">
        <v>211941319</v>
      </c>
      <c r="F692" s="61" t="s">
        <v>357</v>
      </c>
      <c r="G692" s="33">
        <v>0</v>
      </c>
      <c r="H692" s="33">
        <v>0</v>
      </c>
      <c r="I692" s="3">
        <v>361121284</v>
      </c>
      <c r="J692" s="3">
        <v>401542649</v>
      </c>
      <c r="K692" s="3">
        <v>0</v>
      </c>
      <c r="L692" s="3"/>
      <c r="M692" s="3"/>
      <c r="N692" s="3"/>
      <c r="O692" s="3"/>
      <c r="P692" s="34">
        <f t="shared" si="41"/>
        <v>762663933</v>
      </c>
      <c r="Q692" s="165">
        <v>552009849</v>
      </c>
      <c r="R692" s="3">
        <f>IFERROR(VLOOKUP(D692,[9]ServNOMINA!$F$16:$M$112,8,0),0)</f>
        <v>0</v>
      </c>
      <c r="S692" s="3">
        <f>IFERROR(VLOOKUP(D692,[9]ServOTROS!$F$16:$M$112,8,0),0)</f>
        <v>0</v>
      </c>
      <c r="T692" s="3">
        <f>IFERROR(VLOOKUP(D692,[9]CANCEL!$F$16:$M$48,8,0),0)</f>
        <v>0</v>
      </c>
      <c r="U692" s="3">
        <f>IFERROR(VLOOKUP(B692,[10]Aaf_PENSION!$C$16:$M$112,11,0)+VLOOKUP(B692,[11]Aaf_PENSION!$C$16:$M$112,11,0),0)</f>
        <v>0</v>
      </c>
      <c r="V692" s="3">
        <f>IFERROR(VLOOKUP(B692,[10]Aaf_SALUD!$C$16:$M$112,11,0)+VLOOKUP(B692,[11]Aaf_SALUD!$C$16:$M$112,11,0),0)</f>
        <v>0</v>
      </c>
      <c r="W692" s="3">
        <f>IFERROR(VLOOKUP(D692,[9]CALIDAD!$F$16:$M$1122,8,0),0)</f>
        <v>30093440</v>
      </c>
      <c r="X692" s="3"/>
      <c r="Y692" s="3">
        <f>IFERROR(VLOOKUP(B692,[10]Ap_CESANTIAS!$C$16:$M$112,11,0)+VLOOKUP(B692,[11]Ap_CESANTIAS!$C$16:$M$112,11,0),0)</f>
        <v>0</v>
      </c>
      <c r="Z692" s="3">
        <f>IFERROR(VLOOKUP(B692,[10]Ap_PENSION!$C$16:$M$112,11,0)+VLOOKUP(B692,[11]Ap_PENSION!$C$16:$M$112,11,0),0)</f>
        <v>0</v>
      </c>
      <c r="AA692" s="3">
        <f>IFERROR(VLOOKUP(B692,[10]Ap_SALUD!$C$16:$M$112,11,0)+VLOOKUP(B692,[11]Ap_SALUD!$C$16:$M$112,11,0),0)</f>
        <v>0</v>
      </c>
      <c r="AB692" s="3"/>
      <c r="AC692" s="36">
        <f t="shared" si="40"/>
        <v>30093440</v>
      </c>
      <c r="AD692" s="37">
        <f t="shared" si="43"/>
        <v>180560644</v>
      </c>
      <c r="AE692" s="144" t="e">
        <f>VLOOKUP(D692,[12]REPNCT004ReporteAuxiliarContabl!$V$21:$W$1157,2,0)</f>
        <v>#N/A</v>
      </c>
      <c r="AF692" s="167" t="e">
        <f t="shared" si="42"/>
        <v>#N/A</v>
      </c>
      <c r="AG692" s="144"/>
      <c r="AI692" s="144"/>
    </row>
    <row r="693" spans="1:35" x14ac:dyDescent="0.25">
      <c r="A693" s="29">
        <v>681</v>
      </c>
      <c r="B693" s="61"/>
      <c r="C693" s="143" t="str">
        <f>VLOOKUP(D693,[8]Hoja1!$A$2:$B$1115,2,0)</f>
        <v>41349</v>
      </c>
      <c r="D693" s="31">
        <v>891180019</v>
      </c>
      <c r="E693" s="31">
        <v>214941349</v>
      </c>
      <c r="F693" s="61" t="s">
        <v>872</v>
      </c>
      <c r="G693" s="33">
        <v>0</v>
      </c>
      <c r="H693" s="33">
        <v>0</v>
      </c>
      <c r="I693" s="3">
        <v>191378956</v>
      </c>
      <c r="J693" s="3">
        <v>165140500</v>
      </c>
      <c r="K693" s="3">
        <v>0</v>
      </c>
      <c r="L693" s="3"/>
      <c r="M693" s="3"/>
      <c r="N693" s="3"/>
      <c r="O693" s="3"/>
      <c r="P693" s="34">
        <f t="shared" si="41"/>
        <v>356519456</v>
      </c>
      <c r="Q693" s="165">
        <v>244881730</v>
      </c>
      <c r="R693" s="3">
        <f>IFERROR(VLOOKUP(D693,[9]ServNOMINA!$F$16:$M$112,8,0),0)</f>
        <v>0</v>
      </c>
      <c r="S693" s="3">
        <f>IFERROR(VLOOKUP(D693,[9]ServOTROS!$F$16:$M$112,8,0),0)</f>
        <v>0</v>
      </c>
      <c r="T693" s="3">
        <f>IFERROR(VLOOKUP(D693,[9]CANCEL!$F$16:$M$48,8,0),0)</f>
        <v>0</v>
      </c>
      <c r="U693" s="3">
        <f>IFERROR(VLOOKUP(B693,[10]Aaf_PENSION!$C$16:$M$112,11,0)+VLOOKUP(B693,[11]Aaf_PENSION!$C$16:$M$112,11,0),0)</f>
        <v>0</v>
      </c>
      <c r="V693" s="3">
        <f>IFERROR(VLOOKUP(B693,[10]Aaf_SALUD!$C$16:$M$112,11,0)+VLOOKUP(B693,[11]Aaf_SALUD!$C$16:$M$112,11,0),0)</f>
        <v>0</v>
      </c>
      <c r="W693" s="3">
        <f>IFERROR(VLOOKUP(D693,[9]CALIDAD!$F$16:$M$1122,8,0),0)</f>
        <v>15948246</v>
      </c>
      <c r="X693" s="3"/>
      <c r="Y693" s="3">
        <f>IFERROR(VLOOKUP(B693,[10]Ap_CESANTIAS!$C$16:$M$112,11,0)+VLOOKUP(B693,[11]Ap_CESANTIAS!$C$16:$M$112,11,0),0)</f>
        <v>0</v>
      </c>
      <c r="Z693" s="3">
        <f>IFERROR(VLOOKUP(B693,[10]Ap_PENSION!$C$16:$M$112,11,0)+VLOOKUP(B693,[11]Ap_PENSION!$C$16:$M$112,11,0),0)</f>
        <v>0</v>
      </c>
      <c r="AA693" s="3">
        <f>IFERROR(VLOOKUP(B693,[10]Ap_SALUD!$C$16:$M$112,11,0)+VLOOKUP(B693,[11]Ap_SALUD!$C$16:$M$112,11,0),0)</f>
        <v>0</v>
      </c>
      <c r="AB693" s="3"/>
      <c r="AC693" s="36">
        <f t="shared" si="40"/>
        <v>15948246</v>
      </c>
      <c r="AD693" s="37">
        <f t="shared" si="43"/>
        <v>95689480</v>
      </c>
      <c r="AE693" s="144" t="e">
        <f>VLOOKUP(D693,[12]REPNCT004ReporteAuxiliarContabl!$V$21:$W$1157,2,0)</f>
        <v>#N/A</v>
      </c>
      <c r="AF693" s="167" t="e">
        <f t="shared" si="42"/>
        <v>#N/A</v>
      </c>
      <c r="AG693" s="144"/>
      <c r="AI693" s="144"/>
    </row>
    <row r="694" spans="1:35" x14ac:dyDescent="0.25">
      <c r="A694" s="38">
        <v>682</v>
      </c>
      <c r="B694" s="61"/>
      <c r="C694" s="143" t="str">
        <f>VLOOKUP(D694,[8]Hoja1!$A$2:$B$1115,2,0)</f>
        <v>41357</v>
      </c>
      <c r="D694" s="31">
        <v>891180131</v>
      </c>
      <c r="E694" s="31">
        <v>215741357</v>
      </c>
      <c r="F694" s="61" t="s">
        <v>873</v>
      </c>
      <c r="G694" s="33">
        <v>0</v>
      </c>
      <c r="H694" s="33">
        <v>0</v>
      </c>
      <c r="I694" s="3">
        <v>285905380</v>
      </c>
      <c r="J694" s="3">
        <v>272890115</v>
      </c>
      <c r="K694" s="3">
        <v>0</v>
      </c>
      <c r="L694" s="3"/>
      <c r="M694" s="3"/>
      <c r="N694" s="3"/>
      <c r="O694" s="3"/>
      <c r="P694" s="34">
        <f t="shared" si="41"/>
        <v>558795495</v>
      </c>
      <c r="Q694" s="165">
        <v>392017355</v>
      </c>
      <c r="R694" s="3">
        <f>IFERROR(VLOOKUP(D694,[9]ServNOMINA!$F$16:$M$112,8,0),0)</f>
        <v>0</v>
      </c>
      <c r="S694" s="3">
        <f>IFERROR(VLOOKUP(D694,[9]ServOTROS!$F$16:$M$112,8,0),0)</f>
        <v>0</v>
      </c>
      <c r="T694" s="3">
        <f>IFERROR(VLOOKUP(D694,[9]CANCEL!$F$16:$M$48,8,0),0)</f>
        <v>0</v>
      </c>
      <c r="U694" s="3">
        <f>IFERROR(VLOOKUP(B694,[10]Aaf_PENSION!$C$16:$M$112,11,0)+VLOOKUP(B694,[11]Aaf_PENSION!$C$16:$M$112,11,0),0)</f>
        <v>0</v>
      </c>
      <c r="V694" s="3">
        <f>IFERROR(VLOOKUP(B694,[10]Aaf_SALUD!$C$16:$M$112,11,0)+VLOOKUP(B694,[11]Aaf_SALUD!$C$16:$M$112,11,0),0)</f>
        <v>0</v>
      </c>
      <c r="W694" s="3">
        <f>IFERROR(VLOOKUP(D694,[9]CALIDAD!$F$16:$M$1122,8,0),0)</f>
        <v>23825448</v>
      </c>
      <c r="X694" s="3"/>
      <c r="Y694" s="3">
        <f>IFERROR(VLOOKUP(B694,[10]Ap_CESANTIAS!$C$16:$M$112,11,0)+VLOOKUP(B694,[11]Ap_CESANTIAS!$C$16:$M$112,11,0),0)</f>
        <v>0</v>
      </c>
      <c r="Z694" s="3">
        <f>IFERROR(VLOOKUP(B694,[10]Ap_PENSION!$C$16:$M$112,11,0)+VLOOKUP(B694,[11]Ap_PENSION!$C$16:$M$112,11,0),0)</f>
        <v>0</v>
      </c>
      <c r="AA694" s="3">
        <f>IFERROR(VLOOKUP(B694,[10]Ap_SALUD!$C$16:$M$112,11,0)+VLOOKUP(B694,[11]Ap_SALUD!$C$16:$M$112,11,0),0)</f>
        <v>0</v>
      </c>
      <c r="AB694" s="3"/>
      <c r="AC694" s="36">
        <f t="shared" si="40"/>
        <v>23825448</v>
      </c>
      <c r="AD694" s="37">
        <f t="shared" si="43"/>
        <v>142952692</v>
      </c>
      <c r="AE694" s="144" t="e">
        <f>VLOOKUP(D694,[12]REPNCT004ReporteAuxiliarContabl!$V$21:$W$1157,2,0)</f>
        <v>#N/A</v>
      </c>
      <c r="AF694" s="167" t="e">
        <f t="shared" si="42"/>
        <v>#N/A</v>
      </c>
      <c r="AG694" s="144"/>
      <c r="AI694" s="144"/>
    </row>
    <row r="695" spans="1:35" x14ac:dyDescent="0.25">
      <c r="A695" s="29">
        <v>683</v>
      </c>
      <c r="B695" s="61"/>
      <c r="C695" s="143" t="str">
        <f>VLOOKUP(D695,[8]Hoja1!$A$2:$B$1115,2,0)</f>
        <v>41359</v>
      </c>
      <c r="D695" s="31">
        <v>800097098</v>
      </c>
      <c r="E695" s="31">
        <v>215941359</v>
      </c>
      <c r="F695" s="61" t="s">
        <v>874</v>
      </c>
      <c r="G695" s="33">
        <v>0</v>
      </c>
      <c r="H695" s="33">
        <v>0</v>
      </c>
      <c r="I695" s="3">
        <v>531978568</v>
      </c>
      <c r="J695" s="3">
        <v>582576364</v>
      </c>
      <c r="K695" s="3">
        <v>0</v>
      </c>
      <c r="L695" s="3"/>
      <c r="M695" s="3"/>
      <c r="N695" s="3"/>
      <c r="O695" s="3"/>
      <c r="P695" s="34">
        <f t="shared" si="41"/>
        <v>1114554932</v>
      </c>
      <c r="Q695" s="165">
        <v>804234099</v>
      </c>
      <c r="R695" s="3">
        <f>IFERROR(VLOOKUP(D695,[9]ServNOMINA!$F$16:$M$112,8,0),0)</f>
        <v>0</v>
      </c>
      <c r="S695" s="3">
        <f>IFERROR(VLOOKUP(D695,[9]ServOTROS!$F$16:$M$112,8,0),0)</f>
        <v>0</v>
      </c>
      <c r="T695" s="3">
        <f>IFERROR(VLOOKUP(D695,[9]CANCEL!$F$16:$M$48,8,0),0)</f>
        <v>0</v>
      </c>
      <c r="U695" s="3">
        <f>IFERROR(VLOOKUP(B695,[10]Aaf_PENSION!$C$16:$M$112,11,0)+VLOOKUP(B695,[11]Aaf_PENSION!$C$16:$M$112,11,0),0)</f>
        <v>0</v>
      </c>
      <c r="V695" s="3">
        <f>IFERROR(VLOOKUP(B695,[10]Aaf_SALUD!$C$16:$M$112,11,0)+VLOOKUP(B695,[11]Aaf_SALUD!$C$16:$M$112,11,0),0)</f>
        <v>0</v>
      </c>
      <c r="W695" s="3">
        <f>IFERROR(VLOOKUP(D695,[9]CALIDAD!$F$16:$M$1122,8,0),0)</f>
        <v>44331547</v>
      </c>
      <c r="X695" s="3"/>
      <c r="Y695" s="3">
        <f>IFERROR(VLOOKUP(B695,[10]Ap_CESANTIAS!$C$16:$M$112,11,0)+VLOOKUP(B695,[11]Ap_CESANTIAS!$C$16:$M$112,11,0),0)</f>
        <v>0</v>
      </c>
      <c r="Z695" s="3">
        <f>IFERROR(VLOOKUP(B695,[10]Ap_PENSION!$C$16:$M$112,11,0)+VLOOKUP(B695,[11]Ap_PENSION!$C$16:$M$112,11,0),0)</f>
        <v>0</v>
      </c>
      <c r="AA695" s="3">
        <f>IFERROR(VLOOKUP(B695,[10]Ap_SALUD!$C$16:$M$112,11,0)+VLOOKUP(B695,[11]Ap_SALUD!$C$16:$M$112,11,0),0)</f>
        <v>0</v>
      </c>
      <c r="AB695" s="3"/>
      <c r="AC695" s="36">
        <f t="shared" si="40"/>
        <v>44331547</v>
      </c>
      <c r="AD695" s="37">
        <f t="shared" si="43"/>
        <v>265989286</v>
      </c>
      <c r="AE695" s="144" t="e">
        <f>VLOOKUP(D695,[12]REPNCT004ReporteAuxiliarContabl!$V$21:$W$1157,2,0)</f>
        <v>#N/A</v>
      </c>
      <c r="AF695" s="167" t="e">
        <f t="shared" si="42"/>
        <v>#N/A</v>
      </c>
      <c r="AG695" s="144"/>
      <c r="AI695" s="144"/>
    </row>
    <row r="696" spans="1:35" x14ac:dyDescent="0.25">
      <c r="A696" s="38">
        <v>684</v>
      </c>
      <c r="B696" s="61"/>
      <c r="C696" s="143" t="str">
        <f>VLOOKUP(D696,[8]Hoja1!$A$2:$B$1115,2,0)</f>
        <v>41378</v>
      </c>
      <c r="D696" s="31">
        <v>891180205</v>
      </c>
      <c r="E696" s="31">
        <v>217841378</v>
      </c>
      <c r="F696" s="61" t="s">
        <v>875</v>
      </c>
      <c r="G696" s="33">
        <v>0</v>
      </c>
      <c r="H696" s="33">
        <v>0</v>
      </c>
      <c r="I696" s="3">
        <v>305610124</v>
      </c>
      <c r="J696" s="3">
        <v>320643338</v>
      </c>
      <c r="K696" s="3">
        <v>0</v>
      </c>
      <c r="L696" s="3"/>
      <c r="M696" s="3"/>
      <c r="N696" s="3"/>
      <c r="O696" s="3"/>
      <c r="P696" s="34">
        <f t="shared" si="41"/>
        <v>626253462</v>
      </c>
      <c r="Q696" s="165">
        <v>447980888</v>
      </c>
      <c r="R696" s="3">
        <f>IFERROR(VLOOKUP(D696,[9]ServNOMINA!$F$16:$M$112,8,0),0)</f>
        <v>0</v>
      </c>
      <c r="S696" s="3">
        <f>IFERROR(VLOOKUP(D696,[9]ServOTROS!$F$16:$M$112,8,0),0)</f>
        <v>0</v>
      </c>
      <c r="T696" s="3">
        <f>IFERROR(VLOOKUP(D696,[9]CANCEL!$F$16:$M$48,8,0),0)</f>
        <v>0</v>
      </c>
      <c r="U696" s="3">
        <f>IFERROR(VLOOKUP(B696,[10]Aaf_PENSION!$C$16:$M$112,11,0)+VLOOKUP(B696,[11]Aaf_PENSION!$C$16:$M$112,11,0),0)</f>
        <v>0</v>
      </c>
      <c r="V696" s="3">
        <f>IFERROR(VLOOKUP(B696,[10]Aaf_SALUD!$C$16:$M$112,11,0)+VLOOKUP(B696,[11]Aaf_SALUD!$C$16:$M$112,11,0),0)</f>
        <v>0</v>
      </c>
      <c r="W696" s="3">
        <f>IFERROR(VLOOKUP(D696,[9]CALIDAD!$F$16:$M$1122,8,0),0)</f>
        <v>25467510</v>
      </c>
      <c r="X696" s="3"/>
      <c r="Y696" s="3">
        <f>IFERROR(VLOOKUP(B696,[10]Ap_CESANTIAS!$C$16:$M$112,11,0)+VLOOKUP(B696,[11]Ap_CESANTIAS!$C$16:$M$112,11,0),0)</f>
        <v>0</v>
      </c>
      <c r="Z696" s="3">
        <f>IFERROR(VLOOKUP(B696,[10]Ap_PENSION!$C$16:$M$112,11,0)+VLOOKUP(B696,[11]Ap_PENSION!$C$16:$M$112,11,0),0)</f>
        <v>0</v>
      </c>
      <c r="AA696" s="3">
        <f>IFERROR(VLOOKUP(B696,[10]Ap_SALUD!$C$16:$M$112,11,0)+VLOOKUP(B696,[11]Ap_SALUD!$C$16:$M$112,11,0),0)</f>
        <v>0</v>
      </c>
      <c r="AB696" s="3"/>
      <c r="AC696" s="36">
        <f t="shared" si="40"/>
        <v>25467510</v>
      </c>
      <c r="AD696" s="37">
        <f t="shared" si="43"/>
        <v>152805064</v>
      </c>
      <c r="AE696" s="144" t="e">
        <f>VLOOKUP(D696,[12]REPNCT004ReporteAuxiliarContabl!$V$21:$W$1157,2,0)</f>
        <v>#N/A</v>
      </c>
      <c r="AF696" s="167" t="e">
        <f t="shared" si="42"/>
        <v>#N/A</v>
      </c>
      <c r="AG696" s="144"/>
      <c r="AI696" s="144"/>
    </row>
    <row r="697" spans="1:35" x14ac:dyDescent="0.25">
      <c r="A697" s="29">
        <v>685</v>
      </c>
      <c r="B697" s="61"/>
      <c r="C697" s="143" t="str">
        <f>VLOOKUP(D697,[8]Hoja1!$A$2:$B$1115,2,0)</f>
        <v>41396</v>
      </c>
      <c r="D697" s="31">
        <v>891180155</v>
      </c>
      <c r="E697" s="31">
        <v>219641396</v>
      </c>
      <c r="F697" s="61" t="s">
        <v>876</v>
      </c>
      <c r="G697" s="33">
        <v>0</v>
      </c>
      <c r="H697" s="33">
        <v>0</v>
      </c>
      <c r="I697" s="3">
        <v>1363654128</v>
      </c>
      <c r="J697" s="3">
        <v>1487374410</v>
      </c>
      <c r="K697" s="3">
        <v>0</v>
      </c>
      <c r="L697" s="3"/>
      <c r="M697" s="3"/>
      <c r="N697" s="3"/>
      <c r="O697" s="3"/>
      <c r="P697" s="34">
        <f t="shared" si="41"/>
        <v>2851028538</v>
      </c>
      <c r="Q697" s="165">
        <v>2055563630</v>
      </c>
      <c r="R697" s="3">
        <f>IFERROR(VLOOKUP(D697,[9]ServNOMINA!$F$16:$M$112,8,0),0)</f>
        <v>0</v>
      </c>
      <c r="S697" s="3">
        <f>IFERROR(VLOOKUP(D697,[9]ServOTROS!$F$16:$M$112,8,0),0)</f>
        <v>0</v>
      </c>
      <c r="T697" s="3">
        <f>IFERROR(VLOOKUP(D697,[9]CANCEL!$F$16:$M$48,8,0),0)</f>
        <v>0</v>
      </c>
      <c r="U697" s="3">
        <f>IFERROR(VLOOKUP(B697,[10]Aaf_PENSION!$C$16:$M$112,11,0)+VLOOKUP(B697,[11]Aaf_PENSION!$C$16:$M$112,11,0),0)</f>
        <v>0</v>
      </c>
      <c r="V697" s="3">
        <f>IFERROR(VLOOKUP(B697,[10]Aaf_SALUD!$C$16:$M$112,11,0)+VLOOKUP(B697,[11]Aaf_SALUD!$C$16:$M$112,11,0),0)</f>
        <v>0</v>
      </c>
      <c r="W697" s="3">
        <f>IFERROR(VLOOKUP(D697,[9]CALIDAD!$F$16:$M$1122,8,0),0)</f>
        <v>113637844</v>
      </c>
      <c r="X697" s="3"/>
      <c r="Y697" s="3">
        <f>IFERROR(VLOOKUP(B697,[10]Ap_CESANTIAS!$C$16:$M$112,11,0)+VLOOKUP(B697,[11]Ap_CESANTIAS!$C$16:$M$112,11,0),0)</f>
        <v>0</v>
      </c>
      <c r="Z697" s="3">
        <f>IFERROR(VLOOKUP(B697,[10]Ap_PENSION!$C$16:$M$112,11,0)+VLOOKUP(B697,[11]Ap_PENSION!$C$16:$M$112,11,0),0)</f>
        <v>0</v>
      </c>
      <c r="AA697" s="3">
        <f>IFERROR(VLOOKUP(B697,[10]Ap_SALUD!$C$16:$M$112,11,0)+VLOOKUP(B697,[11]Ap_SALUD!$C$16:$M$112,11,0),0)</f>
        <v>0</v>
      </c>
      <c r="AB697" s="3"/>
      <c r="AC697" s="36">
        <f t="shared" si="40"/>
        <v>113637844</v>
      </c>
      <c r="AD697" s="37">
        <f t="shared" si="43"/>
        <v>681827064</v>
      </c>
      <c r="AE697" s="144" t="e">
        <f>VLOOKUP(D697,[12]REPNCT004ReporteAuxiliarContabl!$V$21:$W$1157,2,0)</f>
        <v>#N/A</v>
      </c>
      <c r="AF697" s="167" t="e">
        <f t="shared" si="42"/>
        <v>#N/A</v>
      </c>
      <c r="AG697" s="144"/>
      <c r="AI697" s="144"/>
    </row>
    <row r="698" spans="1:35" x14ac:dyDescent="0.25">
      <c r="A698" s="38">
        <v>686</v>
      </c>
      <c r="B698" s="61"/>
      <c r="C698" s="143" t="str">
        <f>VLOOKUP(D698,[8]Hoja1!$A$2:$B$1115,2,0)</f>
        <v>41483</v>
      </c>
      <c r="D698" s="31">
        <v>891102844</v>
      </c>
      <c r="E698" s="31">
        <v>218341483</v>
      </c>
      <c r="F698" s="61" t="s">
        <v>877</v>
      </c>
      <c r="G698" s="33">
        <v>0</v>
      </c>
      <c r="H698" s="33">
        <v>0</v>
      </c>
      <c r="I698" s="3">
        <v>147702654</v>
      </c>
      <c r="J698" s="3">
        <v>164463460</v>
      </c>
      <c r="K698" s="3">
        <v>0</v>
      </c>
      <c r="L698" s="3"/>
      <c r="M698" s="3"/>
      <c r="N698" s="3"/>
      <c r="O698" s="3"/>
      <c r="P698" s="34">
        <f t="shared" si="41"/>
        <v>312166114</v>
      </c>
      <c r="Q698" s="165">
        <v>226006235</v>
      </c>
      <c r="R698" s="3">
        <f>IFERROR(VLOOKUP(D698,[9]ServNOMINA!$F$16:$M$112,8,0),0)</f>
        <v>0</v>
      </c>
      <c r="S698" s="3">
        <f>IFERROR(VLOOKUP(D698,[9]ServOTROS!$F$16:$M$112,8,0),0)</f>
        <v>0</v>
      </c>
      <c r="T698" s="3">
        <f>IFERROR(VLOOKUP(D698,[9]CANCEL!$F$16:$M$48,8,0),0)</f>
        <v>0</v>
      </c>
      <c r="U698" s="3">
        <f>IFERROR(VLOOKUP(B698,[10]Aaf_PENSION!$C$16:$M$112,11,0)+VLOOKUP(B698,[11]Aaf_PENSION!$C$16:$M$112,11,0),0)</f>
        <v>0</v>
      </c>
      <c r="V698" s="3">
        <f>IFERROR(VLOOKUP(B698,[10]Aaf_SALUD!$C$16:$M$112,11,0)+VLOOKUP(B698,[11]Aaf_SALUD!$C$16:$M$112,11,0),0)</f>
        <v>0</v>
      </c>
      <c r="W698" s="3">
        <f>IFERROR(VLOOKUP(D698,[9]CALIDAD!$F$16:$M$1122,8,0),0)</f>
        <v>12308555</v>
      </c>
      <c r="X698" s="3"/>
      <c r="Y698" s="3">
        <f>IFERROR(VLOOKUP(B698,[10]Ap_CESANTIAS!$C$16:$M$112,11,0)+VLOOKUP(B698,[11]Ap_CESANTIAS!$C$16:$M$112,11,0),0)</f>
        <v>0</v>
      </c>
      <c r="Z698" s="3">
        <f>IFERROR(VLOOKUP(B698,[10]Ap_PENSION!$C$16:$M$112,11,0)+VLOOKUP(B698,[11]Ap_PENSION!$C$16:$M$112,11,0),0)</f>
        <v>0</v>
      </c>
      <c r="AA698" s="3">
        <f>IFERROR(VLOOKUP(B698,[10]Ap_SALUD!$C$16:$M$112,11,0)+VLOOKUP(B698,[11]Ap_SALUD!$C$16:$M$112,11,0),0)</f>
        <v>0</v>
      </c>
      <c r="AB698" s="3"/>
      <c r="AC698" s="36">
        <f t="shared" si="40"/>
        <v>12308555</v>
      </c>
      <c r="AD698" s="37">
        <f t="shared" si="43"/>
        <v>73851324</v>
      </c>
      <c r="AE698" s="144" t="e">
        <f>VLOOKUP(D698,[12]REPNCT004ReporteAuxiliarContabl!$V$21:$W$1157,2,0)</f>
        <v>#N/A</v>
      </c>
      <c r="AF698" s="167" t="e">
        <f t="shared" si="42"/>
        <v>#N/A</v>
      </c>
      <c r="AG698" s="144"/>
      <c r="AI698" s="144"/>
    </row>
    <row r="699" spans="1:35" x14ac:dyDescent="0.25">
      <c r="A699" s="29">
        <v>687</v>
      </c>
      <c r="B699" s="61"/>
      <c r="C699" s="143" t="str">
        <f>VLOOKUP(D699,[8]Hoja1!$A$2:$B$1115,2,0)</f>
        <v>41503</v>
      </c>
      <c r="D699" s="31">
        <v>891180179</v>
      </c>
      <c r="E699" s="31">
        <v>210341503</v>
      </c>
      <c r="F699" s="61" t="s">
        <v>878</v>
      </c>
      <c r="G699" s="33">
        <v>0</v>
      </c>
      <c r="H699" s="33">
        <v>0</v>
      </c>
      <c r="I699" s="3">
        <v>254965500</v>
      </c>
      <c r="J699" s="3">
        <v>273255634</v>
      </c>
      <c r="K699" s="3">
        <v>0</v>
      </c>
      <c r="L699" s="3"/>
      <c r="M699" s="3"/>
      <c r="N699" s="3"/>
      <c r="O699" s="3"/>
      <c r="P699" s="34">
        <f t="shared" si="41"/>
        <v>528221134</v>
      </c>
      <c r="Q699" s="165">
        <v>379491259</v>
      </c>
      <c r="R699" s="3">
        <f>IFERROR(VLOOKUP(D699,[9]ServNOMINA!$F$16:$M$112,8,0),0)</f>
        <v>0</v>
      </c>
      <c r="S699" s="3">
        <f>IFERROR(VLOOKUP(D699,[9]ServOTROS!$F$16:$M$112,8,0),0)</f>
        <v>0</v>
      </c>
      <c r="T699" s="3">
        <f>IFERROR(VLOOKUP(D699,[9]CANCEL!$F$16:$M$48,8,0),0)</f>
        <v>0</v>
      </c>
      <c r="U699" s="3">
        <f>IFERROR(VLOOKUP(B699,[10]Aaf_PENSION!$C$16:$M$112,11,0)+VLOOKUP(B699,[11]Aaf_PENSION!$C$16:$M$112,11,0),0)</f>
        <v>0</v>
      </c>
      <c r="V699" s="3">
        <f>IFERROR(VLOOKUP(B699,[10]Aaf_SALUD!$C$16:$M$112,11,0)+VLOOKUP(B699,[11]Aaf_SALUD!$C$16:$M$112,11,0),0)</f>
        <v>0</v>
      </c>
      <c r="W699" s="3">
        <f>IFERROR(VLOOKUP(D699,[9]CALIDAD!$F$16:$M$1122,8,0),0)</f>
        <v>21247125</v>
      </c>
      <c r="X699" s="3"/>
      <c r="Y699" s="3">
        <f>IFERROR(VLOOKUP(B699,[10]Ap_CESANTIAS!$C$16:$M$112,11,0)+VLOOKUP(B699,[11]Ap_CESANTIAS!$C$16:$M$112,11,0),0)</f>
        <v>0</v>
      </c>
      <c r="Z699" s="3">
        <f>IFERROR(VLOOKUP(B699,[10]Ap_PENSION!$C$16:$M$112,11,0)+VLOOKUP(B699,[11]Ap_PENSION!$C$16:$M$112,11,0),0)</f>
        <v>0</v>
      </c>
      <c r="AA699" s="3">
        <f>IFERROR(VLOOKUP(B699,[10]Ap_SALUD!$C$16:$M$112,11,0)+VLOOKUP(B699,[11]Ap_SALUD!$C$16:$M$112,11,0),0)</f>
        <v>0</v>
      </c>
      <c r="AB699" s="3"/>
      <c r="AC699" s="36">
        <f t="shared" si="40"/>
        <v>21247125</v>
      </c>
      <c r="AD699" s="37">
        <f t="shared" si="43"/>
        <v>127482750</v>
      </c>
      <c r="AE699" s="144" t="e">
        <f>VLOOKUP(D699,[12]REPNCT004ReporteAuxiliarContabl!$V$21:$W$1157,2,0)</f>
        <v>#N/A</v>
      </c>
      <c r="AF699" s="167" t="e">
        <f t="shared" si="42"/>
        <v>#N/A</v>
      </c>
      <c r="AG699" s="144"/>
      <c r="AI699" s="144"/>
    </row>
    <row r="700" spans="1:35" x14ac:dyDescent="0.25">
      <c r="A700" s="38">
        <v>688</v>
      </c>
      <c r="B700" s="61"/>
      <c r="C700" s="143" t="str">
        <f>VLOOKUP(D700,[8]Hoja1!$A$2:$B$1115,2,0)</f>
        <v>41518</v>
      </c>
      <c r="D700" s="31">
        <v>891180194</v>
      </c>
      <c r="E700" s="31">
        <v>211841518</v>
      </c>
      <c r="F700" s="61" t="s">
        <v>879</v>
      </c>
      <c r="G700" s="33">
        <v>0</v>
      </c>
      <c r="H700" s="33">
        <v>0</v>
      </c>
      <c r="I700" s="3">
        <v>122607374</v>
      </c>
      <c r="J700" s="3">
        <v>133834975</v>
      </c>
      <c r="K700" s="3">
        <v>0</v>
      </c>
      <c r="L700" s="3"/>
      <c r="M700" s="3"/>
      <c r="N700" s="3"/>
      <c r="O700" s="3"/>
      <c r="P700" s="34">
        <f t="shared" si="41"/>
        <v>256442349</v>
      </c>
      <c r="Q700" s="165">
        <v>184921380</v>
      </c>
      <c r="R700" s="3">
        <f>IFERROR(VLOOKUP(D700,[9]ServNOMINA!$F$16:$M$112,8,0),0)</f>
        <v>0</v>
      </c>
      <c r="S700" s="3">
        <f>IFERROR(VLOOKUP(D700,[9]ServOTROS!$F$16:$M$112,8,0),0)</f>
        <v>0</v>
      </c>
      <c r="T700" s="3">
        <f>IFERROR(VLOOKUP(D700,[9]CANCEL!$F$16:$M$48,8,0),0)</f>
        <v>0</v>
      </c>
      <c r="U700" s="3">
        <f>IFERROR(VLOOKUP(B700,[10]Aaf_PENSION!$C$16:$M$112,11,0)+VLOOKUP(B700,[11]Aaf_PENSION!$C$16:$M$112,11,0),0)</f>
        <v>0</v>
      </c>
      <c r="V700" s="3">
        <f>IFERROR(VLOOKUP(B700,[10]Aaf_SALUD!$C$16:$M$112,11,0)+VLOOKUP(B700,[11]Aaf_SALUD!$C$16:$M$112,11,0),0)</f>
        <v>0</v>
      </c>
      <c r="W700" s="3">
        <f>IFERROR(VLOOKUP(D700,[9]CALIDAD!$F$16:$M$1122,8,0),0)</f>
        <v>10217281</v>
      </c>
      <c r="X700" s="3"/>
      <c r="Y700" s="3">
        <f>IFERROR(VLOOKUP(B700,[10]Ap_CESANTIAS!$C$16:$M$112,11,0)+VLOOKUP(B700,[11]Ap_CESANTIAS!$C$16:$M$112,11,0),0)</f>
        <v>0</v>
      </c>
      <c r="Z700" s="3">
        <f>IFERROR(VLOOKUP(B700,[10]Ap_PENSION!$C$16:$M$112,11,0)+VLOOKUP(B700,[11]Ap_PENSION!$C$16:$M$112,11,0),0)</f>
        <v>0</v>
      </c>
      <c r="AA700" s="3">
        <f>IFERROR(VLOOKUP(B700,[10]Ap_SALUD!$C$16:$M$112,11,0)+VLOOKUP(B700,[11]Ap_SALUD!$C$16:$M$112,11,0),0)</f>
        <v>0</v>
      </c>
      <c r="AB700" s="3"/>
      <c r="AC700" s="36">
        <f t="shared" si="40"/>
        <v>10217281</v>
      </c>
      <c r="AD700" s="37">
        <f t="shared" si="43"/>
        <v>61303688</v>
      </c>
      <c r="AE700" s="144" t="e">
        <f>VLOOKUP(D700,[12]REPNCT004ReporteAuxiliarContabl!$V$21:$W$1157,2,0)</f>
        <v>#N/A</v>
      </c>
      <c r="AF700" s="167" t="e">
        <f t="shared" si="42"/>
        <v>#N/A</v>
      </c>
      <c r="AG700" s="144"/>
      <c r="AI700" s="144"/>
    </row>
    <row r="701" spans="1:35" x14ac:dyDescent="0.25">
      <c r="A701" s="29">
        <v>689</v>
      </c>
      <c r="B701" s="61"/>
      <c r="C701" s="143" t="str">
        <f>VLOOKUP(D701,[8]Hoja1!$A$2:$B$1115,2,0)</f>
        <v>41524</v>
      </c>
      <c r="D701" s="31">
        <v>891180021</v>
      </c>
      <c r="E701" s="31">
        <v>212441524</v>
      </c>
      <c r="F701" s="61" t="s">
        <v>880</v>
      </c>
      <c r="G701" s="33">
        <v>0</v>
      </c>
      <c r="H701" s="33">
        <v>0</v>
      </c>
      <c r="I701" s="3">
        <v>462059864</v>
      </c>
      <c r="J701" s="3">
        <v>485812412</v>
      </c>
      <c r="K701" s="3">
        <v>0</v>
      </c>
      <c r="L701" s="3"/>
      <c r="M701" s="3"/>
      <c r="N701" s="3"/>
      <c r="O701" s="3"/>
      <c r="P701" s="34">
        <f t="shared" si="41"/>
        <v>947872276</v>
      </c>
      <c r="Q701" s="165">
        <v>678337357</v>
      </c>
      <c r="R701" s="3">
        <f>IFERROR(VLOOKUP(D701,[9]ServNOMINA!$F$16:$M$112,8,0),0)</f>
        <v>0</v>
      </c>
      <c r="S701" s="3">
        <f>IFERROR(VLOOKUP(D701,[9]ServOTROS!$F$16:$M$112,8,0),0)</f>
        <v>0</v>
      </c>
      <c r="T701" s="3">
        <f>IFERROR(VLOOKUP(D701,[9]CANCEL!$F$16:$M$48,8,0),0)</f>
        <v>0</v>
      </c>
      <c r="U701" s="3">
        <f>IFERROR(VLOOKUP(B701,[10]Aaf_PENSION!$C$16:$M$112,11,0)+VLOOKUP(B701,[11]Aaf_PENSION!$C$16:$M$112,11,0),0)</f>
        <v>0</v>
      </c>
      <c r="V701" s="3">
        <f>IFERROR(VLOOKUP(B701,[10]Aaf_SALUD!$C$16:$M$112,11,0)+VLOOKUP(B701,[11]Aaf_SALUD!$C$16:$M$112,11,0),0)</f>
        <v>0</v>
      </c>
      <c r="W701" s="3">
        <f>IFERROR(VLOOKUP(D701,[9]CALIDAD!$F$16:$M$1122,8,0),0)</f>
        <v>38504989</v>
      </c>
      <c r="X701" s="3"/>
      <c r="Y701" s="3">
        <f>IFERROR(VLOOKUP(B701,[10]Ap_CESANTIAS!$C$16:$M$112,11,0)+VLOOKUP(B701,[11]Ap_CESANTIAS!$C$16:$M$112,11,0),0)</f>
        <v>0</v>
      </c>
      <c r="Z701" s="3">
        <f>IFERROR(VLOOKUP(B701,[10]Ap_PENSION!$C$16:$M$112,11,0)+VLOOKUP(B701,[11]Ap_PENSION!$C$16:$M$112,11,0),0)</f>
        <v>0</v>
      </c>
      <c r="AA701" s="3">
        <f>IFERROR(VLOOKUP(B701,[10]Ap_SALUD!$C$16:$M$112,11,0)+VLOOKUP(B701,[11]Ap_SALUD!$C$16:$M$112,11,0),0)</f>
        <v>0</v>
      </c>
      <c r="AB701" s="3"/>
      <c r="AC701" s="36">
        <f t="shared" si="40"/>
        <v>38504989</v>
      </c>
      <c r="AD701" s="37">
        <f t="shared" si="43"/>
        <v>231029930</v>
      </c>
      <c r="AE701" s="144" t="e">
        <f>VLOOKUP(D701,[12]REPNCT004ReporteAuxiliarContabl!$V$21:$W$1157,2,0)</f>
        <v>#N/A</v>
      </c>
      <c r="AF701" s="167" t="e">
        <f t="shared" si="42"/>
        <v>#N/A</v>
      </c>
      <c r="AG701" s="144"/>
      <c r="AI701" s="144"/>
    </row>
    <row r="702" spans="1:35" x14ac:dyDescent="0.25">
      <c r="A702" s="38">
        <v>690</v>
      </c>
      <c r="B702" s="61"/>
      <c r="C702" s="143" t="str">
        <f>VLOOKUP(D702,[8]Hoja1!$A$2:$B$1115,2,0)</f>
        <v>41530</v>
      </c>
      <c r="D702" s="31">
        <v>891102764</v>
      </c>
      <c r="E702" s="31">
        <v>213041530</v>
      </c>
      <c r="F702" s="61" t="s">
        <v>619</v>
      </c>
      <c r="G702" s="33">
        <v>0</v>
      </c>
      <c r="H702" s="33">
        <v>0</v>
      </c>
      <c r="I702" s="3">
        <v>295254496</v>
      </c>
      <c r="J702" s="3">
        <v>280328755</v>
      </c>
      <c r="K702" s="3">
        <v>0</v>
      </c>
      <c r="L702" s="3"/>
      <c r="M702" s="3"/>
      <c r="N702" s="3"/>
      <c r="O702" s="3"/>
      <c r="P702" s="34">
        <f t="shared" si="41"/>
        <v>575583251</v>
      </c>
      <c r="Q702" s="165">
        <v>403351460</v>
      </c>
      <c r="R702" s="3">
        <f>IFERROR(VLOOKUP(D702,[9]ServNOMINA!$F$16:$M$112,8,0),0)</f>
        <v>0</v>
      </c>
      <c r="S702" s="3">
        <f>IFERROR(VLOOKUP(D702,[9]ServOTROS!$F$16:$M$112,8,0),0)</f>
        <v>0</v>
      </c>
      <c r="T702" s="3">
        <f>IFERROR(VLOOKUP(D702,[9]CANCEL!$F$16:$M$48,8,0),0)</f>
        <v>0</v>
      </c>
      <c r="U702" s="3">
        <f>IFERROR(VLOOKUP(B702,[10]Aaf_PENSION!$C$16:$M$112,11,0)+VLOOKUP(B702,[11]Aaf_PENSION!$C$16:$M$112,11,0),0)</f>
        <v>0</v>
      </c>
      <c r="V702" s="3">
        <f>IFERROR(VLOOKUP(B702,[10]Aaf_SALUD!$C$16:$M$112,11,0)+VLOOKUP(B702,[11]Aaf_SALUD!$C$16:$M$112,11,0),0)</f>
        <v>0</v>
      </c>
      <c r="W702" s="3">
        <f>IFERROR(VLOOKUP(D702,[9]CALIDAD!$F$16:$M$1122,8,0),0)</f>
        <v>24604541</v>
      </c>
      <c r="X702" s="3"/>
      <c r="Y702" s="3">
        <f>IFERROR(VLOOKUP(B702,[10]Ap_CESANTIAS!$C$16:$M$112,11,0)+VLOOKUP(B702,[11]Ap_CESANTIAS!$C$16:$M$112,11,0),0)</f>
        <v>0</v>
      </c>
      <c r="Z702" s="3">
        <f>IFERROR(VLOOKUP(B702,[10]Ap_PENSION!$C$16:$M$112,11,0)+VLOOKUP(B702,[11]Ap_PENSION!$C$16:$M$112,11,0),0)</f>
        <v>0</v>
      </c>
      <c r="AA702" s="3">
        <f>IFERROR(VLOOKUP(B702,[10]Ap_SALUD!$C$16:$M$112,11,0)+VLOOKUP(B702,[11]Ap_SALUD!$C$16:$M$112,11,0),0)</f>
        <v>0</v>
      </c>
      <c r="AB702" s="3"/>
      <c r="AC702" s="36">
        <f t="shared" si="40"/>
        <v>24604541</v>
      </c>
      <c r="AD702" s="37">
        <f t="shared" si="43"/>
        <v>147627250</v>
      </c>
      <c r="AE702" s="144" t="e">
        <f>VLOOKUP(D702,[12]REPNCT004ReporteAuxiliarContabl!$V$21:$W$1157,2,0)</f>
        <v>#N/A</v>
      </c>
      <c r="AF702" s="167" t="e">
        <f t="shared" si="42"/>
        <v>#N/A</v>
      </c>
      <c r="AG702" s="144"/>
      <c r="AI702" s="144"/>
    </row>
    <row r="703" spans="1:35" x14ac:dyDescent="0.25">
      <c r="A703" s="29">
        <v>691</v>
      </c>
      <c r="B703" s="61"/>
      <c r="C703" s="143" t="str">
        <f>VLOOKUP(D703,[8]Hoja1!$A$2:$B$1115,2,0)</f>
        <v>41548</v>
      </c>
      <c r="D703" s="31">
        <v>891180199</v>
      </c>
      <c r="E703" s="31">
        <v>214841548</v>
      </c>
      <c r="F703" s="61" t="s">
        <v>881</v>
      </c>
      <c r="G703" s="33">
        <v>0</v>
      </c>
      <c r="H703" s="33">
        <v>0</v>
      </c>
      <c r="I703" s="3">
        <v>309986884</v>
      </c>
      <c r="J703" s="3">
        <v>325673929</v>
      </c>
      <c r="K703" s="3">
        <v>0</v>
      </c>
      <c r="L703" s="3"/>
      <c r="M703" s="3"/>
      <c r="N703" s="3"/>
      <c r="O703" s="3"/>
      <c r="P703" s="34">
        <f t="shared" si="41"/>
        <v>635660813</v>
      </c>
      <c r="Q703" s="165">
        <v>454835129</v>
      </c>
      <c r="R703" s="3">
        <f>IFERROR(VLOOKUP(D703,[9]ServNOMINA!$F$16:$M$112,8,0),0)</f>
        <v>0</v>
      </c>
      <c r="S703" s="3">
        <f>IFERROR(VLOOKUP(D703,[9]ServOTROS!$F$16:$M$112,8,0),0)</f>
        <v>0</v>
      </c>
      <c r="T703" s="3">
        <f>IFERROR(VLOOKUP(D703,[9]CANCEL!$F$16:$M$48,8,0),0)</f>
        <v>0</v>
      </c>
      <c r="U703" s="3">
        <f>IFERROR(VLOOKUP(B703,[10]Aaf_PENSION!$C$16:$M$112,11,0)+VLOOKUP(B703,[11]Aaf_PENSION!$C$16:$M$112,11,0),0)</f>
        <v>0</v>
      </c>
      <c r="V703" s="3">
        <f>IFERROR(VLOOKUP(B703,[10]Aaf_SALUD!$C$16:$M$112,11,0)+VLOOKUP(B703,[11]Aaf_SALUD!$C$16:$M$112,11,0),0)</f>
        <v>0</v>
      </c>
      <c r="W703" s="3">
        <f>IFERROR(VLOOKUP(D703,[9]CALIDAD!$F$16:$M$1122,8,0),0)</f>
        <v>25832240</v>
      </c>
      <c r="X703" s="3"/>
      <c r="Y703" s="3">
        <f>IFERROR(VLOOKUP(B703,[10]Ap_CESANTIAS!$C$16:$M$112,11,0)+VLOOKUP(B703,[11]Ap_CESANTIAS!$C$16:$M$112,11,0),0)</f>
        <v>0</v>
      </c>
      <c r="Z703" s="3">
        <f>IFERROR(VLOOKUP(B703,[10]Ap_PENSION!$C$16:$M$112,11,0)+VLOOKUP(B703,[11]Ap_PENSION!$C$16:$M$112,11,0),0)</f>
        <v>0</v>
      </c>
      <c r="AA703" s="3">
        <f>IFERROR(VLOOKUP(B703,[10]Ap_SALUD!$C$16:$M$112,11,0)+VLOOKUP(B703,[11]Ap_SALUD!$C$16:$M$112,11,0),0)</f>
        <v>0</v>
      </c>
      <c r="AB703" s="3"/>
      <c r="AC703" s="36">
        <f t="shared" si="40"/>
        <v>25832240</v>
      </c>
      <c r="AD703" s="37">
        <f t="shared" si="43"/>
        <v>154993444</v>
      </c>
      <c r="AE703" s="144" t="e">
        <f>VLOOKUP(D703,[12]REPNCT004ReporteAuxiliarContabl!$V$21:$W$1157,2,0)</f>
        <v>#N/A</v>
      </c>
      <c r="AF703" s="167" t="e">
        <f t="shared" si="42"/>
        <v>#N/A</v>
      </c>
      <c r="AG703" s="144"/>
      <c r="AI703" s="144"/>
    </row>
    <row r="704" spans="1:35" x14ac:dyDescent="0.25">
      <c r="A704" s="38">
        <v>692</v>
      </c>
      <c r="B704" s="61"/>
      <c r="C704" s="143" t="str">
        <f>VLOOKUP(D704,[8]Hoja1!$A$2:$B$1115,2,0)</f>
        <v>41615</v>
      </c>
      <c r="D704" s="31">
        <v>891180040</v>
      </c>
      <c r="E704" s="31">
        <v>211541615</v>
      </c>
      <c r="F704" s="61" t="s">
        <v>882</v>
      </c>
      <c r="G704" s="33">
        <v>0</v>
      </c>
      <c r="H704" s="33">
        <v>0</v>
      </c>
      <c r="I704" s="3">
        <v>380643480</v>
      </c>
      <c r="J704" s="3">
        <v>453675186</v>
      </c>
      <c r="K704" s="3">
        <v>0</v>
      </c>
      <c r="L704" s="3"/>
      <c r="M704" s="3"/>
      <c r="N704" s="3"/>
      <c r="O704" s="3"/>
      <c r="P704" s="34">
        <f t="shared" si="41"/>
        <v>834318666</v>
      </c>
      <c r="Q704" s="165">
        <v>612276636</v>
      </c>
      <c r="R704" s="3">
        <f>IFERROR(VLOOKUP(D704,[9]ServNOMINA!$F$16:$M$112,8,0),0)</f>
        <v>0</v>
      </c>
      <c r="S704" s="3">
        <f>IFERROR(VLOOKUP(D704,[9]ServOTROS!$F$16:$M$112,8,0),0)</f>
        <v>0</v>
      </c>
      <c r="T704" s="3">
        <f>IFERROR(VLOOKUP(D704,[9]CANCEL!$F$16:$M$48,8,0),0)</f>
        <v>0</v>
      </c>
      <c r="U704" s="3">
        <f>IFERROR(VLOOKUP(B704,[10]Aaf_PENSION!$C$16:$M$112,11,0)+VLOOKUP(B704,[11]Aaf_PENSION!$C$16:$M$112,11,0),0)</f>
        <v>0</v>
      </c>
      <c r="V704" s="3">
        <f>IFERROR(VLOOKUP(B704,[10]Aaf_SALUD!$C$16:$M$112,11,0)+VLOOKUP(B704,[11]Aaf_SALUD!$C$16:$M$112,11,0),0)</f>
        <v>0</v>
      </c>
      <c r="W704" s="3">
        <f>IFERROR(VLOOKUP(D704,[9]CALIDAD!$F$16:$M$1122,8,0),0)</f>
        <v>31720290</v>
      </c>
      <c r="X704" s="3"/>
      <c r="Y704" s="3">
        <f>IFERROR(VLOOKUP(B704,[10]Ap_CESANTIAS!$C$16:$M$112,11,0)+VLOOKUP(B704,[11]Ap_CESANTIAS!$C$16:$M$112,11,0),0)</f>
        <v>0</v>
      </c>
      <c r="Z704" s="3">
        <f>IFERROR(VLOOKUP(B704,[10]Ap_PENSION!$C$16:$M$112,11,0)+VLOOKUP(B704,[11]Ap_PENSION!$C$16:$M$112,11,0),0)</f>
        <v>0</v>
      </c>
      <c r="AA704" s="3">
        <f>IFERROR(VLOOKUP(B704,[10]Ap_SALUD!$C$16:$M$112,11,0)+VLOOKUP(B704,[11]Ap_SALUD!$C$16:$M$112,11,0),0)</f>
        <v>0</v>
      </c>
      <c r="AB704" s="3"/>
      <c r="AC704" s="36">
        <f t="shared" si="40"/>
        <v>31720290</v>
      </c>
      <c r="AD704" s="37">
        <f t="shared" si="43"/>
        <v>190321740</v>
      </c>
      <c r="AE704" s="144" t="e">
        <f>VLOOKUP(D704,[12]REPNCT004ReporteAuxiliarContabl!$V$21:$W$1157,2,0)</f>
        <v>#N/A</v>
      </c>
      <c r="AF704" s="167" t="e">
        <f t="shared" si="42"/>
        <v>#N/A</v>
      </c>
      <c r="AG704" s="144"/>
      <c r="AI704" s="144"/>
    </row>
    <row r="705" spans="1:35" x14ac:dyDescent="0.25">
      <c r="A705" s="29">
        <v>693</v>
      </c>
      <c r="B705" s="61"/>
      <c r="C705" s="143" t="str">
        <f>VLOOKUP(D705,[8]Hoja1!$A$2:$B$1115,2,0)</f>
        <v>41660</v>
      </c>
      <c r="D705" s="31">
        <v>891180180</v>
      </c>
      <c r="E705" s="31">
        <v>216041660</v>
      </c>
      <c r="F705" s="61" t="s">
        <v>883</v>
      </c>
      <c r="G705" s="33">
        <v>0</v>
      </c>
      <c r="H705" s="33">
        <v>0</v>
      </c>
      <c r="I705" s="3">
        <v>321879248</v>
      </c>
      <c r="J705" s="3">
        <v>300671636</v>
      </c>
      <c r="K705" s="3">
        <v>0</v>
      </c>
      <c r="L705" s="3"/>
      <c r="M705" s="3"/>
      <c r="N705" s="3"/>
      <c r="O705" s="3"/>
      <c r="P705" s="34">
        <f t="shared" si="41"/>
        <v>622550884</v>
      </c>
      <c r="Q705" s="165">
        <v>434787991</v>
      </c>
      <c r="R705" s="3">
        <f>IFERROR(VLOOKUP(D705,[9]ServNOMINA!$F$16:$M$112,8,0),0)</f>
        <v>0</v>
      </c>
      <c r="S705" s="3">
        <f>IFERROR(VLOOKUP(D705,[9]ServOTROS!$F$16:$M$112,8,0),0)</f>
        <v>0</v>
      </c>
      <c r="T705" s="3">
        <f>IFERROR(VLOOKUP(D705,[9]CANCEL!$F$16:$M$48,8,0),0)</f>
        <v>0</v>
      </c>
      <c r="U705" s="3">
        <f>IFERROR(VLOOKUP(B705,[10]Aaf_PENSION!$C$16:$M$112,11,0)+VLOOKUP(B705,[11]Aaf_PENSION!$C$16:$M$112,11,0),0)</f>
        <v>0</v>
      </c>
      <c r="V705" s="3">
        <f>IFERROR(VLOOKUP(B705,[10]Aaf_SALUD!$C$16:$M$112,11,0)+VLOOKUP(B705,[11]Aaf_SALUD!$C$16:$M$112,11,0),0)</f>
        <v>0</v>
      </c>
      <c r="W705" s="3">
        <f>IFERROR(VLOOKUP(D705,[9]CALIDAD!$F$16:$M$1122,8,0),0)</f>
        <v>26823271</v>
      </c>
      <c r="X705" s="3"/>
      <c r="Y705" s="3">
        <f>IFERROR(VLOOKUP(B705,[10]Ap_CESANTIAS!$C$16:$M$112,11,0)+VLOOKUP(B705,[11]Ap_CESANTIAS!$C$16:$M$112,11,0),0)</f>
        <v>0</v>
      </c>
      <c r="Z705" s="3">
        <f>IFERROR(VLOOKUP(B705,[10]Ap_PENSION!$C$16:$M$112,11,0)+VLOOKUP(B705,[11]Ap_PENSION!$C$16:$M$112,11,0),0)</f>
        <v>0</v>
      </c>
      <c r="AA705" s="3">
        <f>IFERROR(VLOOKUP(B705,[10]Ap_SALUD!$C$16:$M$112,11,0)+VLOOKUP(B705,[11]Ap_SALUD!$C$16:$M$112,11,0),0)</f>
        <v>0</v>
      </c>
      <c r="AB705" s="3"/>
      <c r="AC705" s="36">
        <f t="shared" si="40"/>
        <v>26823271</v>
      </c>
      <c r="AD705" s="37">
        <f t="shared" si="43"/>
        <v>160939622</v>
      </c>
      <c r="AE705" s="144" t="e">
        <f>VLOOKUP(D705,[12]REPNCT004ReporteAuxiliarContabl!$V$21:$W$1157,2,0)</f>
        <v>#N/A</v>
      </c>
      <c r="AF705" s="167" t="e">
        <f t="shared" si="42"/>
        <v>#N/A</v>
      </c>
      <c r="AG705" s="144"/>
      <c r="AI705" s="144"/>
    </row>
    <row r="706" spans="1:35" x14ac:dyDescent="0.25">
      <c r="A706" s="38">
        <v>694</v>
      </c>
      <c r="B706" s="61"/>
      <c r="C706" s="143" t="str">
        <f>VLOOKUP(D706,[8]Hoja1!$A$2:$B$1115,2,0)</f>
        <v>41668</v>
      </c>
      <c r="D706" s="31">
        <v>891180056</v>
      </c>
      <c r="E706" s="31">
        <v>216841668</v>
      </c>
      <c r="F706" s="61" t="s">
        <v>884</v>
      </c>
      <c r="G706" s="33">
        <v>0</v>
      </c>
      <c r="H706" s="33">
        <v>0</v>
      </c>
      <c r="I706" s="3">
        <v>606231920</v>
      </c>
      <c r="J706" s="3">
        <v>645870653</v>
      </c>
      <c r="K706" s="3">
        <v>0</v>
      </c>
      <c r="L706" s="3"/>
      <c r="M706" s="3"/>
      <c r="N706" s="3"/>
      <c r="O706" s="3"/>
      <c r="P706" s="34">
        <f t="shared" si="41"/>
        <v>1252102573</v>
      </c>
      <c r="Q706" s="165">
        <v>898467288</v>
      </c>
      <c r="R706" s="3">
        <f>IFERROR(VLOOKUP(D706,[9]ServNOMINA!$F$16:$M$112,8,0),0)</f>
        <v>0</v>
      </c>
      <c r="S706" s="3">
        <f>IFERROR(VLOOKUP(D706,[9]ServOTROS!$F$16:$M$112,8,0),0)</f>
        <v>0</v>
      </c>
      <c r="T706" s="3">
        <f>IFERROR(VLOOKUP(D706,[9]CANCEL!$F$16:$M$48,8,0),0)</f>
        <v>0</v>
      </c>
      <c r="U706" s="3">
        <f>IFERROR(VLOOKUP(B706,[10]Aaf_PENSION!$C$16:$M$112,11,0)+VLOOKUP(B706,[11]Aaf_PENSION!$C$16:$M$112,11,0),0)</f>
        <v>0</v>
      </c>
      <c r="V706" s="3">
        <f>IFERROR(VLOOKUP(B706,[10]Aaf_SALUD!$C$16:$M$112,11,0)+VLOOKUP(B706,[11]Aaf_SALUD!$C$16:$M$112,11,0),0)</f>
        <v>0</v>
      </c>
      <c r="W706" s="3">
        <f>IFERROR(VLOOKUP(D706,[9]CALIDAD!$F$16:$M$1122,8,0),0)</f>
        <v>50519327</v>
      </c>
      <c r="X706" s="3"/>
      <c r="Y706" s="3">
        <f>IFERROR(VLOOKUP(B706,[10]Ap_CESANTIAS!$C$16:$M$112,11,0)+VLOOKUP(B706,[11]Ap_CESANTIAS!$C$16:$M$112,11,0),0)</f>
        <v>0</v>
      </c>
      <c r="Z706" s="3">
        <f>IFERROR(VLOOKUP(B706,[10]Ap_PENSION!$C$16:$M$112,11,0)+VLOOKUP(B706,[11]Ap_PENSION!$C$16:$M$112,11,0),0)</f>
        <v>0</v>
      </c>
      <c r="AA706" s="3">
        <f>IFERROR(VLOOKUP(B706,[10]Ap_SALUD!$C$16:$M$112,11,0)+VLOOKUP(B706,[11]Ap_SALUD!$C$16:$M$112,11,0),0)</f>
        <v>0</v>
      </c>
      <c r="AB706" s="3"/>
      <c r="AC706" s="36">
        <f t="shared" si="40"/>
        <v>50519327</v>
      </c>
      <c r="AD706" s="37">
        <f t="shared" si="43"/>
        <v>303115958</v>
      </c>
      <c r="AE706" s="144" t="e">
        <f>VLOOKUP(D706,[12]REPNCT004ReporteAuxiliarContabl!$V$21:$W$1157,2,0)</f>
        <v>#N/A</v>
      </c>
      <c r="AF706" s="167" t="e">
        <f t="shared" si="42"/>
        <v>#N/A</v>
      </c>
      <c r="AG706" s="144"/>
      <c r="AI706" s="144"/>
    </row>
    <row r="707" spans="1:35" x14ac:dyDescent="0.25">
      <c r="A707" s="29">
        <v>695</v>
      </c>
      <c r="B707" s="61"/>
      <c r="C707" s="143" t="str">
        <f>VLOOKUP(D707,[8]Hoja1!$A$2:$B$1115,2,0)</f>
        <v>41676</v>
      </c>
      <c r="D707" s="31">
        <v>891180076</v>
      </c>
      <c r="E707" s="31">
        <v>217641676</v>
      </c>
      <c r="F707" s="61" t="s">
        <v>570</v>
      </c>
      <c r="G707" s="33">
        <v>0</v>
      </c>
      <c r="H707" s="33">
        <v>0</v>
      </c>
      <c r="I707" s="3">
        <v>278250024</v>
      </c>
      <c r="J707" s="3">
        <v>243471672</v>
      </c>
      <c r="K707" s="3">
        <v>0</v>
      </c>
      <c r="L707" s="3"/>
      <c r="M707" s="3"/>
      <c r="N707" s="3"/>
      <c r="O707" s="3"/>
      <c r="P707" s="34">
        <f t="shared" si="41"/>
        <v>521721696</v>
      </c>
      <c r="Q707" s="165">
        <v>359409182</v>
      </c>
      <c r="R707" s="3">
        <f>IFERROR(VLOOKUP(D707,[9]ServNOMINA!$F$16:$M$112,8,0),0)</f>
        <v>0</v>
      </c>
      <c r="S707" s="3">
        <f>IFERROR(VLOOKUP(D707,[9]ServOTROS!$F$16:$M$112,8,0),0)</f>
        <v>0</v>
      </c>
      <c r="T707" s="3">
        <f>IFERROR(VLOOKUP(D707,[9]CANCEL!$F$16:$M$48,8,0),0)</f>
        <v>0</v>
      </c>
      <c r="U707" s="3">
        <f>IFERROR(VLOOKUP(B707,[10]Aaf_PENSION!$C$16:$M$112,11,0)+VLOOKUP(B707,[11]Aaf_PENSION!$C$16:$M$112,11,0),0)</f>
        <v>0</v>
      </c>
      <c r="V707" s="3">
        <f>IFERROR(VLOOKUP(B707,[10]Aaf_SALUD!$C$16:$M$112,11,0)+VLOOKUP(B707,[11]Aaf_SALUD!$C$16:$M$112,11,0),0)</f>
        <v>0</v>
      </c>
      <c r="W707" s="3">
        <f>IFERROR(VLOOKUP(D707,[9]CALIDAD!$F$16:$M$1122,8,0),0)</f>
        <v>23187502</v>
      </c>
      <c r="X707" s="3"/>
      <c r="Y707" s="3">
        <f>IFERROR(VLOOKUP(B707,[10]Ap_CESANTIAS!$C$16:$M$112,11,0)+VLOOKUP(B707,[11]Ap_CESANTIAS!$C$16:$M$112,11,0),0)</f>
        <v>0</v>
      </c>
      <c r="Z707" s="3">
        <f>IFERROR(VLOOKUP(B707,[10]Ap_PENSION!$C$16:$M$112,11,0)+VLOOKUP(B707,[11]Ap_PENSION!$C$16:$M$112,11,0),0)</f>
        <v>0</v>
      </c>
      <c r="AA707" s="3">
        <f>IFERROR(VLOOKUP(B707,[10]Ap_SALUD!$C$16:$M$112,11,0)+VLOOKUP(B707,[11]Ap_SALUD!$C$16:$M$112,11,0),0)</f>
        <v>0</v>
      </c>
      <c r="AB707" s="3"/>
      <c r="AC707" s="36">
        <f t="shared" si="40"/>
        <v>23187502</v>
      </c>
      <c r="AD707" s="37">
        <f t="shared" si="43"/>
        <v>139125012</v>
      </c>
      <c r="AE707" s="144" t="e">
        <f>VLOOKUP(D707,[12]REPNCT004ReporteAuxiliarContabl!$V$21:$W$1157,2,0)</f>
        <v>#N/A</v>
      </c>
      <c r="AF707" s="167" t="e">
        <f t="shared" si="42"/>
        <v>#N/A</v>
      </c>
      <c r="AG707" s="144"/>
      <c r="AI707" s="144"/>
    </row>
    <row r="708" spans="1:35" x14ac:dyDescent="0.25">
      <c r="A708" s="38">
        <v>696</v>
      </c>
      <c r="B708" s="61"/>
      <c r="C708" s="143" t="str">
        <f>VLOOKUP(D708,[8]Hoja1!$A$2:$B$1115,2,0)</f>
        <v>41770</v>
      </c>
      <c r="D708" s="31">
        <v>891180191</v>
      </c>
      <c r="E708" s="31">
        <v>217041770</v>
      </c>
      <c r="F708" s="61" t="s">
        <v>885</v>
      </c>
      <c r="G708" s="33">
        <v>0</v>
      </c>
      <c r="H708" s="33">
        <v>0</v>
      </c>
      <c r="I708" s="3">
        <v>532766192</v>
      </c>
      <c r="J708" s="3">
        <v>652150820</v>
      </c>
      <c r="K708" s="3">
        <v>0</v>
      </c>
      <c r="L708" s="3"/>
      <c r="M708" s="3"/>
      <c r="N708" s="3"/>
      <c r="O708" s="3"/>
      <c r="P708" s="34">
        <f t="shared" si="41"/>
        <v>1184917012</v>
      </c>
      <c r="Q708" s="165">
        <v>874136735</v>
      </c>
      <c r="R708" s="3">
        <f>IFERROR(VLOOKUP(D708,[9]ServNOMINA!$F$16:$M$112,8,0),0)</f>
        <v>0</v>
      </c>
      <c r="S708" s="3">
        <f>IFERROR(VLOOKUP(D708,[9]ServOTROS!$F$16:$M$112,8,0),0)</f>
        <v>0</v>
      </c>
      <c r="T708" s="3">
        <f>IFERROR(VLOOKUP(D708,[9]CANCEL!$F$16:$M$48,8,0),0)</f>
        <v>0</v>
      </c>
      <c r="U708" s="3">
        <f>IFERROR(VLOOKUP(B708,[10]Aaf_PENSION!$C$16:$M$112,11,0)+VLOOKUP(B708,[11]Aaf_PENSION!$C$16:$M$112,11,0),0)</f>
        <v>0</v>
      </c>
      <c r="V708" s="3">
        <f>IFERROR(VLOOKUP(B708,[10]Aaf_SALUD!$C$16:$M$112,11,0)+VLOOKUP(B708,[11]Aaf_SALUD!$C$16:$M$112,11,0),0)</f>
        <v>0</v>
      </c>
      <c r="W708" s="3">
        <f>IFERROR(VLOOKUP(D708,[9]CALIDAD!$F$16:$M$1122,8,0),0)</f>
        <v>44397183</v>
      </c>
      <c r="X708" s="3"/>
      <c r="Y708" s="3">
        <f>IFERROR(VLOOKUP(B708,[10]Ap_CESANTIAS!$C$16:$M$112,11,0)+VLOOKUP(B708,[11]Ap_CESANTIAS!$C$16:$M$112,11,0),0)</f>
        <v>0</v>
      </c>
      <c r="Z708" s="3">
        <f>IFERROR(VLOOKUP(B708,[10]Ap_PENSION!$C$16:$M$112,11,0)+VLOOKUP(B708,[11]Ap_PENSION!$C$16:$M$112,11,0),0)</f>
        <v>0</v>
      </c>
      <c r="AA708" s="3">
        <f>IFERROR(VLOOKUP(B708,[10]Ap_SALUD!$C$16:$M$112,11,0)+VLOOKUP(B708,[11]Ap_SALUD!$C$16:$M$112,11,0),0)</f>
        <v>0</v>
      </c>
      <c r="AB708" s="3"/>
      <c r="AC708" s="36">
        <f t="shared" si="40"/>
        <v>44397183</v>
      </c>
      <c r="AD708" s="37">
        <f t="shared" si="43"/>
        <v>266383094</v>
      </c>
      <c r="AE708" s="144" t="e">
        <f>VLOOKUP(D708,[12]REPNCT004ReporteAuxiliarContabl!$V$21:$W$1157,2,0)</f>
        <v>#N/A</v>
      </c>
      <c r="AF708" s="167" t="e">
        <f t="shared" si="42"/>
        <v>#N/A</v>
      </c>
      <c r="AG708" s="144"/>
      <c r="AI708" s="144"/>
    </row>
    <row r="709" spans="1:35" x14ac:dyDescent="0.25">
      <c r="A709" s="29">
        <v>697</v>
      </c>
      <c r="B709" s="61"/>
      <c r="C709" s="143" t="str">
        <f>VLOOKUP(D709,[8]Hoja1!$A$2:$B$1115,2,0)</f>
        <v>41791</v>
      </c>
      <c r="D709" s="31">
        <v>891180211</v>
      </c>
      <c r="E709" s="31">
        <v>219141791</v>
      </c>
      <c r="F709" s="61" t="s">
        <v>886</v>
      </c>
      <c r="G709" s="33">
        <v>0</v>
      </c>
      <c r="H709" s="33">
        <v>0</v>
      </c>
      <c r="I709" s="3">
        <v>328731648</v>
      </c>
      <c r="J709" s="3">
        <v>368097525</v>
      </c>
      <c r="K709" s="3">
        <v>0</v>
      </c>
      <c r="L709" s="3"/>
      <c r="M709" s="3"/>
      <c r="N709" s="3"/>
      <c r="O709" s="3"/>
      <c r="P709" s="34">
        <f t="shared" si="41"/>
        <v>696829173</v>
      </c>
      <c r="Q709" s="165">
        <v>505069045</v>
      </c>
      <c r="R709" s="3">
        <f>IFERROR(VLOOKUP(D709,[9]ServNOMINA!$F$16:$M$112,8,0),0)</f>
        <v>0</v>
      </c>
      <c r="S709" s="3">
        <f>IFERROR(VLOOKUP(D709,[9]ServOTROS!$F$16:$M$112,8,0),0)</f>
        <v>0</v>
      </c>
      <c r="T709" s="3">
        <f>IFERROR(VLOOKUP(D709,[9]CANCEL!$F$16:$M$48,8,0),0)</f>
        <v>0</v>
      </c>
      <c r="U709" s="3">
        <f>IFERROR(VLOOKUP(B709,[10]Aaf_PENSION!$C$16:$M$112,11,0)+VLOOKUP(B709,[11]Aaf_PENSION!$C$16:$M$112,11,0),0)</f>
        <v>0</v>
      </c>
      <c r="V709" s="3">
        <f>IFERROR(VLOOKUP(B709,[10]Aaf_SALUD!$C$16:$M$112,11,0)+VLOOKUP(B709,[11]Aaf_SALUD!$C$16:$M$112,11,0),0)</f>
        <v>0</v>
      </c>
      <c r="W709" s="3">
        <f>IFERROR(VLOOKUP(D709,[9]CALIDAD!$F$16:$M$1122,8,0),0)</f>
        <v>27394304</v>
      </c>
      <c r="X709" s="3"/>
      <c r="Y709" s="3">
        <f>IFERROR(VLOOKUP(B709,[10]Ap_CESANTIAS!$C$16:$M$112,11,0)+VLOOKUP(B709,[11]Ap_CESANTIAS!$C$16:$M$112,11,0),0)</f>
        <v>0</v>
      </c>
      <c r="Z709" s="3">
        <f>IFERROR(VLOOKUP(B709,[10]Ap_PENSION!$C$16:$M$112,11,0)+VLOOKUP(B709,[11]Ap_PENSION!$C$16:$M$112,11,0),0)</f>
        <v>0</v>
      </c>
      <c r="AA709" s="3">
        <f>IFERROR(VLOOKUP(B709,[10]Ap_SALUD!$C$16:$M$112,11,0)+VLOOKUP(B709,[11]Ap_SALUD!$C$16:$M$112,11,0),0)</f>
        <v>0</v>
      </c>
      <c r="AB709" s="3"/>
      <c r="AC709" s="36">
        <f t="shared" si="40"/>
        <v>27394304</v>
      </c>
      <c r="AD709" s="37">
        <f t="shared" si="43"/>
        <v>164365824</v>
      </c>
      <c r="AE709" s="144" t="e">
        <f>VLOOKUP(D709,[12]REPNCT004ReporteAuxiliarContabl!$V$21:$W$1157,2,0)</f>
        <v>#N/A</v>
      </c>
      <c r="AF709" s="167" t="e">
        <f t="shared" si="42"/>
        <v>#N/A</v>
      </c>
      <c r="AG709" s="144"/>
      <c r="AI709" s="144"/>
    </row>
    <row r="710" spans="1:35" x14ac:dyDescent="0.25">
      <c r="A710" s="38">
        <v>698</v>
      </c>
      <c r="B710" s="61"/>
      <c r="C710" s="143" t="str">
        <f>VLOOKUP(D710,[8]Hoja1!$A$2:$B$1115,2,0)</f>
        <v>41797</v>
      </c>
      <c r="D710" s="31">
        <v>800097176</v>
      </c>
      <c r="E710" s="31">
        <v>219741797</v>
      </c>
      <c r="F710" s="61" t="s">
        <v>887</v>
      </c>
      <c r="G710" s="33">
        <v>0</v>
      </c>
      <c r="H710" s="33">
        <v>0</v>
      </c>
      <c r="I710" s="3">
        <v>199864292</v>
      </c>
      <c r="J710" s="3">
        <v>191244662</v>
      </c>
      <c r="K710" s="3">
        <v>0</v>
      </c>
      <c r="L710" s="3"/>
      <c r="M710" s="3"/>
      <c r="N710" s="3"/>
      <c r="O710" s="3"/>
      <c r="P710" s="34">
        <f t="shared" si="41"/>
        <v>391108954</v>
      </c>
      <c r="Q710" s="165">
        <v>274521452</v>
      </c>
      <c r="R710" s="3">
        <f>IFERROR(VLOOKUP(D710,[9]ServNOMINA!$F$16:$M$112,8,0),0)</f>
        <v>0</v>
      </c>
      <c r="S710" s="3">
        <f>IFERROR(VLOOKUP(D710,[9]ServOTROS!$F$16:$M$112,8,0),0)</f>
        <v>0</v>
      </c>
      <c r="T710" s="3">
        <f>IFERROR(VLOOKUP(D710,[9]CANCEL!$F$16:$M$48,8,0),0)</f>
        <v>0</v>
      </c>
      <c r="U710" s="3">
        <f>IFERROR(VLOOKUP(B710,[10]Aaf_PENSION!$C$16:$M$112,11,0)+VLOOKUP(B710,[11]Aaf_PENSION!$C$16:$M$112,11,0),0)</f>
        <v>0</v>
      </c>
      <c r="V710" s="3">
        <f>IFERROR(VLOOKUP(B710,[10]Aaf_SALUD!$C$16:$M$112,11,0)+VLOOKUP(B710,[11]Aaf_SALUD!$C$16:$M$112,11,0),0)</f>
        <v>0</v>
      </c>
      <c r="W710" s="3">
        <f>IFERROR(VLOOKUP(D710,[9]CALIDAD!$F$16:$M$1122,8,0),0)</f>
        <v>16655358</v>
      </c>
      <c r="X710" s="3"/>
      <c r="Y710" s="3">
        <f>IFERROR(VLOOKUP(B710,[10]Ap_CESANTIAS!$C$16:$M$112,11,0)+VLOOKUP(B710,[11]Ap_CESANTIAS!$C$16:$M$112,11,0),0)</f>
        <v>0</v>
      </c>
      <c r="Z710" s="3">
        <f>IFERROR(VLOOKUP(B710,[10]Ap_PENSION!$C$16:$M$112,11,0)+VLOOKUP(B710,[11]Ap_PENSION!$C$16:$M$112,11,0),0)</f>
        <v>0</v>
      </c>
      <c r="AA710" s="3">
        <f>IFERROR(VLOOKUP(B710,[10]Ap_SALUD!$C$16:$M$112,11,0)+VLOOKUP(B710,[11]Ap_SALUD!$C$16:$M$112,11,0),0)</f>
        <v>0</v>
      </c>
      <c r="AB710" s="3"/>
      <c r="AC710" s="36">
        <f t="shared" si="40"/>
        <v>16655358</v>
      </c>
      <c r="AD710" s="37">
        <f t="shared" si="43"/>
        <v>99932144</v>
      </c>
      <c r="AE710" s="144" t="e">
        <f>VLOOKUP(D710,[12]REPNCT004ReporteAuxiliarContabl!$V$21:$W$1157,2,0)</f>
        <v>#N/A</v>
      </c>
      <c r="AF710" s="167" t="e">
        <f t="shared" si="42"/>
        <v>#N/A</v>
      </c>
      <c r="AG710" s="144"/>
      <c r="AI710" s="144"/>
    </row>
    <row r="711" spans="1:35" x14ac:dyDescent="0.25">
      <c r="A711" s="29">
        <v>699</v>
      </c>
      <c r="B711" s="61"/>
      <c r="C711" s="143" t="str">
        <f>VLOOKUP(D711,[8]Hoja1!$A$2:$B$1115,2,0)</f>
        <v>41799</v>
      </c>
      <c r="D711" s="31">
        <v>891180127</v>
      </c>
      <c r="E711" s="31">
        <v>219941799</v>
      </c>
      <c r="F711" s="61" t="s">
        <v>888</v>
      </c>
      <c r="G711" s="33">
        <v>0</v>
      </c>
      <c r="H711" s="33">
        <v>0</v>
      </c>
      <c r="I711" s="3">
        <v>233472452</v>
      </c>
      <c r="J711" s="3">
        <v>239434611</v>
      </c>
      <c r="K711" s="3">
        <v>0</v>
      </c>
      <c r="L711" s="3"/>
      <c r="M711" s="3"/>
      <c r="N711" s="3"/>
      <c r="O711" s="3"/>
      <c r="P711" s="34">
        <f t="shared" si="41"/>
        <v>472907063</v>
      </c>
      <c r="Q711" s="165">
        <v>336714801</v>
      </c>
      <c r="R711" s="3">
        <f>IFERROR(VLOOKUP(D711,[9]ServNOMINA!$F$16:$M$112,8,0),0)</f>
        <v>0</v>
      </c>
      <c r="S711" s="3">
        <f>IFERROR(VLOOKUP(D711,[9]ServOTROS!$F$16:$M$112,8,0),0)</f>
        <v>0</v>
      </c>
      <c r="T711" s="3">
        <f>IFERROR(VLOOKUP(D711,[9]CANCEL!$F$16:$M$48,8,0),0)</f>
        <v>0</v>
      </c>
      <c r="U711" s="3">
        <f>IFERROR(VLOOKUP(B711,[10]Aaf_PENSION!$C$16:$M$112,11,0)+VLOOKUP(B711,[11]Aaf_PENSION!$C$16:$M$112,11,0),0)</f>
        <v>0</v>
      </c>
      <c r="V711" s="3">
        <f>IFERROR(VLOOKUP(B711,[10]Aaf_SALUD!$C$16:$M$112,11,0)+VLOOKUP(B711,[11]Aaf_SALUD!$C$16:$M$112,11,0),0)</f>
        <v>0</v>
      </c>
      <c r="W711" s="3">
        <f>IFERROR(VLOOKUP(D711,[9]CALIDAD!$F$16:$M$1122,8,0),0)</f>
        <v>19456038</v>
      </c>
      <c r="X711" s="3"/>
      <c r="Y711" s="3">
        <f>IFERROR(VLOOKUP(B711,[10]Ap_CESANTIAS!$C$16:$M$112,11,0)+VLOOKUP(B711,[11]Ap_CESANTIAS!$C$16:$M$112,11,0),0)</f>
        <v>0</v>
      </c>
      <c r="Z711" s="3">
        <f>IFERROR(VLOOKUP(B711,[10]Ap_PENSION!$C$16:$M$112,11,0)+VLOOKUP(B711,[11]Ap_PENSION!$C$16:$M$112,11,0),0)</f>
        <v>0</v>
      </c>
      <c r="AA711" s="3">
        <f>IFERROR(VLOOKUP(B711,[10]Ap_SALUD!$C$16:$M$112,11,0)+VLOOKUP(B711,[11]Ap_SALUD!$C$16:$M$112,11,0),0)</f>
        <v>0</v>
      </c>
      <c r="AB711" s="3"/>
      <c r="AC711" s="36">
        <f t="shared" si="40"/>
        <v>19456038</v>
      </c>
      <c r="AD711" s="37">
        <f t="shared" si="43"/>
        <v>116736224</v>
      </c>
      <c r="AE711" s="144" t="e">
        <f>VLOOKUP(D711,[12]REPNCT004ReporteAuxiliarContabl!$V$21:$W$1157,2,0)</f>
        <v>#N/A</v>
      </c>
      <c r="AF711" s="167" t="e">
        <f t="shared" si="42"/>
        <v>#N/A</v>
      </c>
      <c r="AG711" s="144"/>
      <c r="AI711" s="144"/>
    </row>
    <row r="712" spans="1:35" x14ac:dyDescent="0.25">
      <c r="A712" s="38">
        <v>700</v>
      </c>
      <c r="B712" s="61"/>
      <c r="C712" s="143" t="str">
        <f>VLOOKUP(D712,[8]Hoja1!$A$2:$B$1115,2,0)</f>
        <v>41801</v>
      </c>
      <c r="D712" s="31">
        <v>891180181</v>
      </c>
      <c r="E712" s="31">
        <v>210141801</v>
      </c>
      <c r="F712" s="61" t="s">
        <v>889</v>
      </c>
      <c r="G712" s="33">
        <v>0</v>
      </c>
      <c r="H712" s="33">
        <v>0</v>
      </c>
      <c r="I712" s="3">
        <v>139048310</v>
      </c>
      <c r="J712" s="3">
        <v>127786221</v>
      </c>
      <c r="K712" s="3">
        <v>0</v>
      </c>
      <c r="L712" s="3"/>
      <c r="M712" s="3"/>
      <c r="N712" s="3"/>
      <c r="O712" s="3"/>
      <c r="P712" s="34">
        <f t="shared" si="41"/>
        <v>266834531</v>
      </c>
      <c r="Q712" s="165">
        <v>185723016</v>
      </c>
      <c r="R712" s="3">
        <f>IFERROR(VLOOKUP(D712,[9]ServNOMINA!$F$16:$M$112,8,0),0)</f>
        <v>0</v>
      </c>
      <c r="S712" s="3">
        <f>IFERROR(VLOOKUP(D712,[9]ServOTROS!$F$16:$M$112,8,0),0)</f>
        <v>0</v>
      </c>
      <c r="T712" s="3">
        <f>IFERROR(VLOOKUP(D712,[9]CANCEL!$F$16:$M$48,8,0),0)</f>
        <v>0</v>
      </c>
      <c r="U712" s="3">
        <f>IFERROR(VLOOKUP(B712,[10]Aaf_PENSION!$C$16:$M$112,11,0)+VLOOKUP(B712,[11]Aaf_PENSION!$C$16:$M$112,11,0),0)</f>
        <v>0</v>
      </c>
      <c r="V712" s="3">
        <f>IFERROR(VLOOKUP(B712,[10]Aaf_SALUD!$C$16:$M$112,11,0)+VLOOKUP(B712,[11]Aaf_SALUD!$C$16:$M$112,11,0),0)</f>
        <v>0</v>
      </c>
      <c r="W712" s="3">
        <f>IFERROR(VLOOKUP(D712,[9]CALIDAD!$F$16:$M$1122,8,0),0)</f>
        <v>11587359</v>
      </c>
      <c r="X712" s="3"/>
      <c r="Y712" s="3">
        <f>IFERROR(VLOOKUP(B712,[10]Ap_CESANTIAS!$C$16:$M$112,11,0)+VLOOKUP(B712,[11]Ap_CESANTIAS!$C$16:$M$112,11,0),0)</f>
        <v>0</v>
      </c>
      <c r="Z712" s="3">
        <f>IFERROR(VLOOKUP(B712,[10]Ap_PENSION!$C$16:$M$112,11,0)+VLOOKUP(B712,[11]Ap_PENSION!$C$16:$M$112,11,0),0)</f>
        <v>0</v>
      </c>
      <c r="AA712" s="3">
        <f>IFERROR(VLOOKUP(B712,[10]Ap_SALUD!$C$16:$M$112,11,0)+VLOOKUP(B712,[11]Ap_SALUD!$C$16:$M$112,11,0),0)</f>
        <v>0</v>
      </c>
      <c r="AB712" s="3"/>
      <c r="AC712" s="36">
        <f t="shared" si="40"/>
        <v>11587359</v>
      </c>
      <c r="AD712" s="37">
        <f t="shared" si="43"/>
        <v>69524156</v>
      </c>
      <c r="AE712" s="144" t="e">
        <f>VLOOKUP(D712,[12]REPNCT004ReporteAuxiliarContabl!$V$21:$W$1157,2,0)</f>
        <v>#N/A</v>
      </c>
      <c r="AF712" s="167" t="e">
        <f t="shared" si="42"/>
        <v>#N/A</v>
      </c>
      <c r="AG712" s="144"/>
      <c r="AI712" s="144"/>
    </row>
    <row r="713" spans="1:35" x14ac:dyDescent="0.25">
      <c r="A713" s="29">
        <v>701</v>
      </c>
      <c r="B713" s="61"/>
      <c r="C713" s="143" t="str">
        <f>VLOOKUP(D713,[8]Hoja1!$A$2:$B$1115,2,0)</f>
        <v>41807</v>
      </c>
      <c r="D713" s="31">
        <v>891180182</v>
      </c>
      <c r="E713" s="31">
        <v>210741807</v>
      </c>
      <c r="F713" s="61" t="s">
        <v>890</v>
      </c>
      <c r="G713" s="33">
        <v>0</v>
      </c>
      <c r="H713" s="33">
        <v>0</v>
      </c>
      <c r="I713" s="3">
        <v>354010800</v>
      </c>
      <c r="J713" s="3">
        <v>411041029</v>
      </c>
      <c r="K713" s="3">
        <v>0</v>
      </c>
      <c r="L713" s="3"/>
      <c r="M713" s="3"/>
      <c r="N713" s="3"/>
      <c r="O713" s="3"/>
      <c r="P713" s="34">
        <f t="shared" si="41"/>
        <v>765051829</v>
      </c>
      <c r="Q713" s="165">
        <v>558545529</v>
      </c>
      <c r="R713" s="3">
        <f>IFERROR(VLOOKUP(D713,[9]ServNOMINA!$F$16:$M$112,8,0),0)</f>
        <v>0</v>
      </c>
      <c r="S713" s="3">
        <f>IFERROR(VLOOKUP(D713,[9]ServOTROS!$F$16:$M$112,8,0),0)</f>
        <v>0</v>
      </c>
      <c r="T713" s="3">
        <f>IFERROR(VLOOKUP(D713,[9]CANCEL!$F$16:$M$48,8,0),0)</f>
        <v>0</v>
      </c>
      <c r="U713" s="3">
        <f>IFERROR(VLOOKUP(B713,[10]Aaf_PENSION!$C$16:$M$112,11,0)+VLOOKUP(B713,[11]Aaf_PENSION!$C$16:$M$112,11,0),0)</f>
        <v>0</v>
      </c>
      <c r="V713" s="3">
        <f>IFERROR(VLOOKUP(B713,[10]Aaf_SALUD!$C$16:$M$112,11,0)+VLOOKUP(B713,[11]Aaf_SALUD!$C$16:$M$112,11,0),0)</f>
        <v>0</v>
      </c>
      <c r="W713" s="3">
        <f>IFERROR(VLOOKUP(D713,[9]CALIDAD!$F$16:$M$1122,8,0),0)</f>
        <v>29500900</v>
      </c>
      <c r="X713" s="3"/>
      <c r="Y713" s="3">
        <f>IFERROR(VLOOKUP(B713,[10]Ap_CESANTIAS!$C$16:$M$112,11,0)+VLOOKUP(B713,[11]Ap_CESANTIAS!$C$16:$M$112,11,0),0)</f>
        <v>0</v>
      </c>
      <c r="Z713" s="3">
        <f>IFERROR(VLOOKUP(B713,[10]Ap_PENSION!$C$16:$M$112,11,0)+VLOOKUP(B713,[11]Ap_PENSION!$C$16:$M$112,11,0),0)</f>
        <v>0</v>
      </c>
      <c r="AA713" s="3">
        <f>IFERROR(VLOOKUP(B713,[10]Ap_SALUD!$C$16:$M$112,11,0)+VLOOKUP(B713,[11]Ap_SALUD!$C$16:$M$112,11,0),0)</f>
        <v>0</v>
      </c>
      <c r="AB713" s="3"/>
      <c r="AC713" s="36">
        <f t="shared" si="40"/>
        <v>29500900</v>
      </c>
      <c r="AD713" s="37">
        <f t="shared" si="43"/>
        <v>177005400</v>
      </c>
      <c r="AE713" s="144" t="e">
        <f>VLOOKUP(D713,[12]REPNCT004ReporteAuxiliarContabl!$V$21:$W$1157,2,0)</f>
        <v>#N/A</v>
      </c>
      <c r="AF713" s="167" t="e">
        <f t="shared" si="42"/>
        <v>#N/A</v>
      </c>
      <c r="AG713" s="144"/>
      <c r="AI713" s="144"/>
    </row>
    <row r="714" spans="1:35" x14ac:dyDescent="0.25">
      <c r="A714" s="38">
        <v>702</v>
      </c>
      <c r="B714" s="61"/>
      <c r="C714" s="143" t="str">
        <f>VLOOKUP(D714,[8]Hoja1!$A$2:$B$1115,2,0)</f>
        <v>41872</v>
      </c>
      <c r="D714" s="31">
        <v>891180187</v>
      </c>
      <c r="E714" s="31">
        <v>217241872</v>
      </c>
      <c r="F714" s="61" t="s">
        <v>891</v>
      </c>
      <c r="G714" s="33">
        <v>0</v>
      </c>
      <c r="H714" s="33">
        <v>0</v>
      </c>
      <c r="I714" s="3">
        <v>117891468</v>
      </c>
      <c r="J714" s="3">
        <v>125271081</v>
      </c>
      <c r="K714" s="3">
        <v>0</v>
      </c>
      <c r="L714" s="3"/>
      <c r="M714" s="3"/>
      <c r="N714" s="3"/>
      <c r="O714" s="3"/>
      <c r="P714" s="34">
        <f t="shared" si="41"/>
        <v>243162549</v>
      </c>
      <c r="Q714" s="165">
        <v>174392526</v>
      </c>
      <c r="R714" s="3">
        <f>IFERROR(VLOOKUP(D714,[9]ServNOMINA!$F$16:$M$112,8,0),0)</f>
        <v>0</v>
      </c>
      <c r="S714" s="3">
        <f>IFERROR(VLOOKUP(D714,[9]ServOTROS!$F$16:$M$112,8,0),0)</f>
        <v>0</v>
      </c>
      <c r="T714" s="3">
        <f>IFERROR(VLOOKUP(D714,[9]CANCEL!$F$16:$M$48,8,0),0)</f>
        <v>0</v>
      </c>
      <c r="U714" s="3">
        <f>IFERROR(VLOOKUP(B714,[10]Aaf_PENSION!$C$16:$M$112,11,0)+VLOOKUP(B714,[11]Aaf_PENSION!$C$16:$M$112,11,0),0)</f>
        <v>0</v>
      </c>
      <c r="V714" s="3">
        <f>IFERROR(VLOOKUP(B714,[10]Aaf_SALUD!$C$16:$M$112,11,0)+VLOOKUP(B714,[11]Aaf_SALUD!$C$16:$M$112,11,0),0)</f>
        <v>0</v>
      </c>
      <c r="W714" s="3">
        <f>IFERROR(VLOOKUP(D714,[9]CALIDAD!$F$16:$M$1122,8,0),0)</f>
        <v>9824289</v>
      </c>
      <c r="X714" s="3"/>
      <c r="Y714" s="3">
        <f>IFERROR(VLOOKUP(B714,[10]Ap_CESANTIAS!$C$16:$M$112,11,0)+VLOOKUP(B714,[11]Ap_CESANTIAS!$C$16:$M$112,11,0),0)</f>
        <v>0</v>
      </c>
      <c r="Z714" s="3">
        <f>IFERROR(VLOOKUP(B714,[10]Ap_PENSION!$C$16:$M$112,11,0)+VLOOKUP(B714,[11]Ap_PENSION!$C$16:$M$112,11,0),0)</f>
        <v>0</v>
      </c>
      <c r="AA714" s="3">
        <f>IFERROR(VLOOKUP(B714,[10]Ap_SALUD!$C$16:$M$112,11,0)+VLOOKUP(B714,[11]Ap_SALUD!$C$16:$M$112,11,0),0)</f>
        <v>0</v>
      </c>
      <c r="AB714" s="3"/>
      <c r="AC714" s="36">
        <f t="shared" si="40"/>
        <v>9824289</v>
      </c>
      <c r="AD714" s="37">
        <f t="shared" si="43"/>
        <v>58945734</v>
      </c>
      <c r="AE714" s="144" t="e">
        <f>VLOOKUP(D714,[12]REPNCT004ReporteAuxiliarContabl!$V$21:$W$1157,2,0)</f>
        <v>#N/A</v>
      </c>
      <c r="AF714" s="167" t="e">
        <f t="shared" si="42"/>
        <v>#N/A</v>
      </c>
      <c r="AG714" s="144"/>
      <c r="AI714" s="144"/>
    </row>
    <row r="715" spans="1:35" x14ac:dyDescent="0.25">
      <c r="A715" s="29">
        <v>703</v>
      </c>
      <c r="B715" s="61"/>
      <c r="C715" s="143" t="str">
        <f>VLOOKUP(D715,[8]Hoja1!$A$2:$B$1115,2,0)</f>
        <v>41885</v>
      </c>
      <c r="D715" s="31">
        <v>800097180</v>
      </c>
      <c r="E715" s="31">
        <v>218541885</v>
      </c>
      <c r="F715" s="61" t="s">
        <v>892</v>
      </c>
      <c r="G715" s="33">
        <v>0</v>
      </c>
      <c r="H715" s="33">
        <v>0</v>
      </c>
      <c r="I715" s="3">
        <v>108926400</v>
      </c>
      <c r="J715" s="3">
        <v>120630136</v>
      </c>
      <c r="K715" s="3">
        <v>0</v>
      </c>
      <c r="L715" s="3"/>
      <c r="M715" s="3"/>
      <c r="N715" s="3"/>
      <c r="O715" s="3"/>
      <c r="P715" s="34">
        <f t="shared" si="41"/>
        <v>229556536</v>
      </c>
      <c r="Q715" s="165">
        <v>166016136</v>
      </c>
      <c r="R715" s="3">
        <f>IFERROR(VLOOKUP(D715,[9]ServNOMINA!$F$16:$M$112,8,0),0)</f>
        <v>0</v>
      </c>
      <c r="S715" s="3">
        <f>IFERROR(VLOOKUP(D715,[9]ServOTROS!$F$16:$M$112,8,0),0)</f>
        <v>0</v>
      </c>
      <c r="T715" s="3">
        <f>IFERROR(VLOOKUP(D715,[9]CANCEL!$F$16:$M$48,8,0),0)</f>
        <v>0</v>
      </c>
      <c r="U715" s="3">
        <f>IFERROR(VLOOKUP(B715,[10]Aaf_PENSION!$C$16:$M$112,11,0)+VLOOKUP(B715,[11]Aaf_PENSION!$C$16:$M$112,11,0),0)</f>
        <v>0</v>
      </c>
      <c r="V715" s="3">
        <f>IFERROR(VLOOKUP(B715,[10]Aaf_SALUD!$C$16:$M$112,11,0)+VLOOKUP(B715,[11]Aaf_SALUD!$C$16:$M$112,11,0),0)</f>
        <v>0</v>
      </c>
      <c r="W715" s="3">
        <f>IFERROR(VLOOKUP(D715,[9]CALIDAD!$F$16:$M$1122,8,0),0)</f>
        <v>9077200</v>
      </c>
      <c r="X715" s="3"/>
      <c r="Y715" s="3">
        <f>IFERROR(VLOOKUP(B715,[10]Ap_CESANTIAS!$C$16:$M$112,11,0)+VLOOKUP(B715,[11]Ap_CESANTIAS!$C$16:$M$112,11,0),0)</f>
        <v>0</v>
      </c>
      <c r="Z715" s="3">
        <f>IFERROR(VLOOKUP(B715,[10]Ap_PENSION!$C$16:$M$112,11,0)+VLOOKUP(B715,[11]Ap_PENSION!$C$16:$M$112,11,0),0)</f>
        <v>0</v>
      </c>
      <c r="AA715" s="3">
        <f>IFERROR(VLOOKUP(B715,[10]Ap_SALUD!$C$16:$M$112,11,0)+VLOOKUP(B715,[11]Ap_SALUD!$C$16:$M$112,11,0),0)</f>
        <v>0</v>
      </c>
      <c r="AB715" s="3"/>
      <c r="AC715" s="36">
        <f t="shared" si="40"/>
        <v>9077200</v>
      </c>
      <c r="AD715" s="37">
        <f t="shared" si="43"/>
        <v>54463200</v>
      </c>
      <c r="AE715" s="144" t="e">
        <f>VLOOKUP(D715,[12]REPNCT004ReporteAuxiliarContabl!$V$21:$W$1157,2,0)</f>
        <v>#N/A</v>
      </c>
      <c r="AF715" s="167" t="e">
        <f t="shared" si="42"/>
        <v>#N/A</v>
      </c>
      <c r="AG715" s="144"/>
      <c r="AI715" s="144"/>
    </row>
    <row r="716" spans="1:35" x14ac:dyDescent="0.25">
      <c r="A716" s="38">
        <v>704</v>
      </c>
      <c r="B716" s="61"/>
      <c r="C716" s="143" t="str">
        <f>VLOOKUP(D716,[8]Hoja1!$A$2:$B$1115,2,0)</f>
        <v>44035</v>
      </c>
      <c r="D716" s="31">
        <v>839000360</v>
      </c>
      <c r="E716" s="31">
        <v>213544035</v>
      </c>
      <c r="F716" s="61" t="s">
        <v>630</v>
      </c>
      <c r="G716" s="33">
        <v>0</v>
      </c>
      <c r="H716" s="33">
        <v>0</v>
      </c>
      <c r="I716" s="3">
        <v>1136182000</v>
      </c>
      <c r="J716" s="3">
        <v>1009808789</v>
      </c>
      <c r="K716" s="3">
        <v>0</v>
      </c>
      <c r="L716" s="3"/>
      <c r="M716" s="3"/>
      <c r="N716" s="3"/>
      <c r="O716" s="3"/>
      <c r="P716" s="34">
        <f t="shared" si="41"/>
        <v>2145990789</v>
      </c>
      <c r="Q716" s="165">
        <v>1483217954</v>
      </c>
      <c r="R716" s="3">
        <f>IFERROR(VLOOKUP(D716,[9]ServNOMINA!$F$16:$M$112,8,0),0)</f>
        <v>0</v>
      </c>
      <c r="S716" s="3">
        <f>IFERROR(VLOOKUP(D716,[9]ServOTROS!$F$16:$M$112,8,0),0)</f>
        <v>0</v>
      </c>
      <c r="T716" s="3">
        <f>IFERROR(VLOOKUP(D716,[9]CANCEL!$F$16:$M$48,8,0),0)</f>
        <v>0</v>
      </c>
      <c r="U716" s="3">
        <f>IFERROR(VLOOKUP(B716,[10]Aaf_PENSION!$C$16:$M$112,11,0)+VLOOKUP(B716,[11]Aaf_PENSION!$C$16:$M$112,11,0),0)</f>
        <v>0</v>
      </c>
      <c r="V716" s="3">
        <f>IFERROR(VLOOKUP(B716,[10]Aaf_SALUD!$C$16:$M$112,11,0)+VLOOKUP(B716,[11]Aaf_SALUD!$C$16:$M$112,11,0),0)</f>
        <v>0</v>
      </c>
      <c r="W716" s="3">
        <f>IFERROR(VLOOKUP(D716,[9]CALIDAD!$F$16:$M$1122,8,0),0)</f>
        <v>94681833</v>
      </c>
      <c r="X716" s="3"/>
      <c r="Y716" s="3">
        <f>IFERROR(VLOOKUP(B716,[10]Ap_CESANTIAS!$C$16:$M$112,11,0)+VLOOKUP(B716,[11]Ap_CESANTIAS!$C$16:$M$112,11,0),0)</f>
        <v>0</v>
      </c>
      <c r="Z716" s="3">
        <f>IFERROR(VLOOKUP(B716,[10]Ap_PENSION!$C$16:$M$112,11,0)+VLOOKUP(B716,[11]Ap_PENSION!$C$16:$M$112,11,0),0)</f>
        <v>0</v>
      </c>
      <c r="AA716" s="3">
        <f>IFERROR(VLOOKUP(B716,[10]Ap_SALUD!$C$16:$M$112,11,0)+VLOOKUP(B716,[11]Ap_SALUD!$C$16:$M$112,11,0),0)</f>
        <v>0</v>
      </c>
      <c r="AB716" s="3"/>
      <c r="AC716" s="36">
        <f t="shared" si="40"/>
        <v>94681833</v>
      </c>
      <c r="AD716" s="37">
        <f t="shared" si="43"/>
        <v>568091002</v>
      </c>
      <c r="AE716" s="144" t="e">
        <f>VLOOKUP(D716,[12]REPNCT004ReporteAuxiliarContabl!$V$21:$W$1157,2,0)</f>
        <v>#N/A</v>
      </c>
      <c r="AF716" s="167" t="e">
        <f t="shared" si="42"/>
        <v>#N/A</v>
      </c>
      <c r="AG716" s="144"/>
      <c r="AI716" s="144"/>
    </row>
    <row r="717" spans="1:35" x14ac:dyDescent="0.25">
      <c r="A717" s="29">
        <v>705</v>
      </c>
      <c r="B717" s="61"/>
      <c r="C717" s="143" t="str">
        <f>VLOOKUP(D717,[8]Hoja1!$A$2:$B$1115,2,0)</f>
        <v>44078</v>
      </c>
      <c r="D717" s="31">
        <v>800099223</v>
      </c>
      <c r="E717" s="31">
        <v>217844078</v>
      </c>
      <c r="F717" s="61" t="s">
        <v>893</v>
      </c>
      <c r="G717" s="33">
        <v>0</v>
      </c>
      <c r="H717" s="33">
        <v>0</v>
      </c>
      <c r="I717" s="3">
        <v>1431145248</v>
      </c>
      <c r="J717" s="3">
        <v>1086331563</v>
      </c>
      <c r="K717" s="3">
        <v>0</v>
      </c>
      <c r="L717" s="3"/>
      <c r="M717" s="3"/>
      <c r="N717" s="3"/>
      <c r="O717" s="3"/>
      <c r="P717" s="34">
        <f t="shared" si="41"/>
        <v>2517476811</v>
      </c>
      <c r="Q717" s="165">
        <v>1682642083</v>
      </c>
      <c r="R717" s="3">
        <f>IFERROR(VLOOKUP(D717,[9]ServNOMINA!$F$16:$M$112,8,0),0)</f>
        <v>0</v>
      </c>
      <c r="S717" s="3">
        <f>IFERROR(VLOOKUP(D717,[9]ServOTROS!$F$16:$M$112,8,0),0)</f>
        <v>0</v>
      </c>
      <c r="T717" s="3">
        <f>IFERROR(VLOOKUP(D717,[9]CANCEL!$F$16:$M$48,8,0),0)</f>
        <v>0</v>
      </c>
      <c r="U717" s="3">
        <f>IFERROR(VLOOKUP(B717,[10]Aaf_PENSION!$C$16:$M$112,11,0)+VLOOKUP(B717,[11]Aaf_PENSION!$C$16:$M$112,11,0),0)</f>
        <v>0</v>
      </c>
      <c r="V717" s="3">
        <f>IFERROR(VLOOKUP(B717,[10]Aaf_SALUD!$C$16:$M$112,11,0)+VLOOKUP(B717,[11]Aaf_SALUD!$C$16:$M$112,11,0),0)</f>
        <v>0</v>
      </c>
      <c r="W717" s="3">
        <f>IFERROR(VLOOKUP(D717,[9]CALIDAD!$F$16:$M$1122,8,0),0)</f>
        <v>119262104</v>
      </c>
      <c r="X717" s="3"/>
      <c r="Y717" s="3">
        <f>IFERROR(VLOOKUP(B717,[10]Ap_CESANTIAS!$C$16:$M$112,11,0)+VLOOKUP(B717,[11]Ap_CESANTIAS!$C$16:$M$112,11,0),0)</f>
        <v>0</v>
      </c>
      <c r="Z717" s="3">
        <f>IFERROR(VLOOKUP(B717,[10]Ap_PENSION!$C$16:$M$112,11,0)+VLOOKUP(B717,[11]Ap_PENSION!$C$16:$M$112,11,0),0)</f>
        <v>0</v>
      </c>
      <c r="AA717" s="3">
        <f>IFERROR(VLOOKUP(B717,[10]Ap_SALUD!$C$16:$M$112,11,0)+VLOOKUP(B717,[11]Ap_SALUD!$C$16:$M$112,11,0),0)</f>
        <v>0</v>
      </c>
      <c r="AB717" s="3"/>
      <c r="AC717" s="36">
        <f t="shared" ref="AC717:AC780" si="44">SUM(R717:AA717)</f>
        <v>119262104</v>
      </c>
      <c r="AD717" s="37">
        <f t="shared" si="43"/>
        <v>715572624</v>
      </c>
      <c r="AE717" s="144" t="e">
        <f>VLOOKUP(D717,[12]REPNCT004ReporteAuxiliarContabl!$V$21:$W$1157,2,0)</f>
        <v>#N/A</v>
      </c>
      <c r="AF717" s="167" t="e">
        <f t="shared" si="42"/>
        <v>#N/A</v>
      </c>
      <c r="AG717" s="144"/>
      <c r="AI717" s="144"/>
    </row>
    <row r="718" spans="1:35" x14ac:dyDescent="0.25">
      <c r="A718" s="38">
        <v>706</v>
      </c>
      <c r="B718" s="61"/>
      <c r="C718" s="143" t="str">
        <f>VLOOKUP(D718,[8]Hoja1!$A$2:$B$1115,2,0)</f>
        <v>44090</v>
      </c>
      <c r="D718" s="31">
        <v>825000134</v>
      </c>
      <c r="E718" s="31">
        <v>219044090</v>
      </c>
      <c r="F718" s="61" t="s">
        <v>894</v>
      </c>
      <c r="G718" s="33">
        <v>0</v>
      </c>
      <c r="H718" s="33">
        <v>0</v>
      </c>
      <c r="I718" s="3">
        <v>1595462160</v>
      </c>
      <c r="J718" s="3">
        <v>1395651757</v>
      </c>
      <c r="K718" s="3">
        <v>0</v>
      </c>
      <c r="L718" s="3"/>
      <c r="M718" s="3"/>
      <c r="N718" s="3"/>
      <c r="O718" s="3"/>
      <c r="P718" s="34">
        <f t="shared" ref="P718:P781" si="45">SUM(G718:N718)</f>
        <v>2991113917</v>
      </c>
      <c r="Q718" s="165">
        <v>2060427657</v>
      </c>
      <c r="R718" s="3">
        <f>IFERROR(VLOOKUP(D718,[9]ServNOMINA!$F$16:$M$112,8,0),0)</f>
        <v>0</v>
      </c>
      <c r="S718" s="3">
        <f>IFERROR(VLOOKUP(D718,[9]ServOTROS!$F$16:$M$112,8,0),0)</f>
        <v>0</v>
      </c>
      <c r="T718" s="3">
        <f>IFERROR(VLOOKUP(D718,[9]CANCEL!$F$16:$M$48,8,0),0)</f>
        <v>0</v>
      </c>
      <c r="U718" s="3">
        <f>IFERROR(VLOOKUP(B718,[10]Aaf_PENSION!$C$16:$M$112,11,0)+VLOOKUP(B718,[11]Aaf_PENSION!$C$16:$M$112,11,0),0)</f>
        <v>0</v>
      </c>
      <c r="V718" s="3">
        <f>IFERROR(VLOOKUP(B718,[10]Aaf_SALUD!$C$16:$M$112,11,0)+VLOOKUP(B718,[11]Aaf_SALUD!$C$16:$M$112,11,0),0)</f>
        <v>0</v>
      </c>
      <c r="W718" s="3">
        <f>IFERROR(VLOOKUP(D718,[9]CALIDAD!$F$16:$M$1122,8,0),0)</f>
        <v>132955180</v>
      </c>
      <c r="X718" s="3"/>
      <c r="Y718" s="3">
        <f>IFERROR(VLOOKUP(B718,[10]Ap_CESANTIAS!$C$16:$M$112,11,0)+VLOOKUP(B718,[11]Ap_CESANTIAS!$C$16:$M$112,11,0),0)</f>
        <v>0</v>
      </c>
      <c r="Z718" s="3">
        <f>IFERROR(VLOOKUP(B718,[10]Ap_PENSION!$C$16:$M$112,11,0)+VLOOKUP(B718,[11]Ap_PENSION!$C$16:$M$112,11,0),0)</f>
        <v>0</v>
      </c>
      <c r="AA718" s="3">
        <f>IFERROR(VLOOKUP(B718,[10]Ap_SALUD!$C$16:$M$112,11,0)+VLOOKUP(B718,[11]Ap_SALUD!$C$16:$M$112,11,0),0)</f>
        <v>0</v>
      </c>
      <c r="AB718" s="3"/>
      <c r="AC718" s="36">
        <f t="shared" si="44"/>
        <v>132955180</v>
      </c>
      <c r="AD718" s="37">
        <f t="shared" si="43"/>
        <v>797731080</v>
      </c>
      <c r="AE718" s="144" t="e">
        <f>VLOOKUP(D718,[12]REPNCT004ReporteAuxiliarContabl!$V$21:$W$1157,2,0)</f>
        <v>#N/A</v>
      </c>
      <c r="AF718" s="167" t="e">
        <f t="shared" ref="AF718:AF781" si="46">+AD718-AE718</f>
        <v>#N/A</v>
      </c>
      <c r="AG718" s="144"/>
      <c r="AI718" s="144"/>
    </row>
    <row r="719" spans="1:35" x14ac:dyDescent="0.25">
      <c r="A719" s="29">
        <v>707</v>
      </c>
      <c r="B719" s="61"/>
      <c r="C719" s="143" t="str">
        <f>VLOOKUP(D719,[8]Hoja1!$A$2:$B$1115,2,0)</f>
        <v>44098</v>
      </c>
      <c r="D719" s="31">
        <v>825000166</v>
      </c>
      <c r="E719" s="31">
        <v>219844098</v>
      </c>
      <c r="F719" s="61" t="s">
        <v>895</v>
      </c>
      <c r="G719" s="33">
        <v>0</v>
      </c>
      <c r="H719" s="33">
        <v>0</v>
      </c>
      <c r="I719" s="3">
        <v>403457264</v>
      </c>
      <c r="J719" s="3">
        <v>355102565</v>
      </c>
      <c r="K719" s="3">
        <v>0</v>
      </c>
      <c r="L719" s="3"/>
      <c r="M719" s="3"/>
      <c r="N719" s="3"/>
      <c r="O719" s="3"/>
      <c r="P719" s="34">
        <f t="shared" si="45"/>
        <v>758559829</v>
      </c>
      <c r="Q719" s="165">
        <v>523209760</v>
      </c>
      <c r="R719" s="3">
        <f>IFERROR(VLOOKUP(D719,[9]ServNOMINA!$F$16:$M$112,8,0),0)</f>
        <v>0</v>
      </c>
      <c r="S719" s="3">
        <f>IFERROR(VLOOKUP(D719,[9]ServOTROS!$F$16:$M$112,8,0),0)</f>
        <v>0</v>
      </c>
      <c r="T719" s="3">
        <f>IFERROR(VLOOKUP(D719,[9]CANCEL!$F$16:$M$48,8,0),0)</f>
        <v>0</v>
      </c>
      <c r="U719" s="3">
        <f>IFERROR(VLOOKUP(B719,[10]Aaf_PENSION!$C$16:$M$112,11,0)+VLOOKUP(B719,[11]Aaf_PENSION!$C$16:$M$112,11,0),0)</f>
        <v>0</v>
      </c>
      <c r="V719" s="3">
        <f>IFERROR(VLOOKUP(B719,[10]Aaf_SALUD!$C$16:$M$112,11,0)+VLOOKUP(B719,[11]Aaf_SALUD!$C$16:$M$112,11,0),0)</f>
        <v>0</v>
      </c>
      <c r="W719" s="3">
        <f>IFERROR(VLOOKUP(D719,[9]CALIDAD!$F$16:$M$1122,8,0),0)</f>
        <v>33621439</v>
      </c>
      <c r="X719" s="3"/>
      <c r="Y719" s="3">
        <f>IFERROR(VLOOKUP(B719,[10]Ap_CESANTIAS!$C$16:$M$112,11,0)+VLOOKUP(B719,[11]Ap_CESANTIAS!$C$16:$M$112,11,0),0)</f>
        <v>0</v>
      </c>
      <c r="Z719" s="3">
        <f>IFERROR(VLOOKUP(B719,[10]Ap_PENSION!$C$16:$M$112,11,0)+VLOOKUP(B719,[11]Ap_PENSION!$C$16:$M$112,11,0),0)</f>
        <v>0</v>
      </c>
      <c r="AA719" s="3">
        <f>IFERROR(VLOOKUP(B719,[10]Ap_SALUD!$C$16:$M$112,11,0)+VLOOKUP(B719,[11]Ap_SALUD!$C$16:$M$112,11,0),0)</f>
        <v>0</v>
      </c>
      <c r="AB719" s="3"/>
      <c r="AC719" s="36">
        <f t="shared" si="44"/>
        <v>33621439</v>
      </c>
      <c r="AD719" s="37">
        <f t="shared" ref="AD719:AD782" si="47">+P719-Q719+AB719-AC719</f>
        <v>201728630</v>
      </c>
      <c r="AE719" s="144" t="e">
        <f>VLOOKUP(D719,[12]REPNCT004ReporteAuxiliarContabl!$V$21:$W$1157,2,0)</f>
        <v>#N/A</v>
      </c>
      <c r="AF719" s="167" t="e">
        <f t="shared" si="46"/>
        <v>#N/A</v>
      </c>
      <c r="AG719" s="144"/>
      <c r="AI719" s="144"/>
    </row>
    <row r="720" spans="1:35" x14ac:dyDescent="0.25">
      <c r="A720" s="38">
        <v>708</v>
      </c>
      <c r="B720" s="61"/>
      <c r="C720" s="143" t="str">
        <f>VLOOKUP(D720,[8]Hoja1!$A$2:$B$1115,2,0)</f>
        <v>44110</v>
      </c>
      <c r="D720" s="31">
        <v>800092788</v>
      </c>
      <c r="E720" s="31">
        <v>211044110</v>
      </c>
      <c r="F720" s="61" t="s">
        <v>896</v>
      </c>
      <c r="G720" s="33">
        <v>0</v>
      </c>
      <c r="H720" s="33">
        <v>0</v>
      </c>
      <c r="I720" s="3">
        <v>162822500</v>
      </c>
      <c r="J720" s="3">
        <v>143548662</v>
      </c>
      <c r="K720" s="3">
        <v>0</v>
      </c>
      <c r="L720" s="3"/>
      <c r="M720" s="3"/>
      <c r="N720" s="3"/>
      <c r="O720" s="3"/>
      <c r="P720" s="34">
        <f t="shared" si="45"/>
        <v>306371162</v>
      </c>
      <c r="Q720" s="165">
        <v>211391372</v>
      </c>
      <c r="R720" s="3">
        <f>IFERROR(VLOOKUP(D720,[9]ServNOMINA!$F$16:$M$112,8,0),0)</f>
        <v>0</v>
      </c>
      <c r="S720" s="3">
        <f>IFERROR(VLOOKUP(D720,[9]ServOTROS!$F$16:$M$112,8,0),0)</f>
        <v>0</v>
      </c>
      <c r="T720" s="3">
        <f>IFERROR(VLOOKUP(D720,[9]CANCEL!$F$16:$M$48,8,0),0)</f>
        <v>0</v>
      </c>
      <c r="U720" s="3">
        <f>IFERROR(VLOOKUP(B720,[10]Aaf_PENSION!$C$16:$M$112,11,0)+VLOOKUP(B720,[11]Aaf_PENSION!$C$16:$M$112,11,0),0)</f>
        <v>0</v>
      </c>
      <c r="V720" s="3">
        <f>IFERROR(VLOOKUP(B720,[10]Aaf_SALUD!$C$16:$M$112,11,0)+VLOOKUP(B720,[11]Aaf_SALUD!$C$16:$M$112,11,0),0)</f>
        <v>0</v>
      </c>
      <c r="W720" s="3">
        <f>IFERROR(VLOOKUP(D720,[9]CALIDAD!$F$16:$M$1122,8,0),0)</f>
        <v>13568542</v>
      </c>
      <c r="X720" s="3"/>
      <c r="Y720" s="3">
        <f>IFERROR(VLOOKUP(B720,[10]Ap_CESANTIAS!$C$16:$M$112,11,0)+VLOOKUP(B720,[11]Ap_CESANTIAS!$C$16:$M$112,11,0),0)</f>
        <v>0</v>
      </c>
      <c r="Z720" s="3">
        <f>IFERROR(VLOOKUP(B720,[10]Ap_PENSION!$C$16:$M$112,11,0)+VLOOKUP(B720,[11]Ap_PENSION!$C$16:$M$112,11,0),0)</f>
        <v>0</v>
      </c>
      <c r="AA720" s="3">
        <f>IFERROR(VLOOKUP(B720,[10]Ap_SALUD!$C$16:$M$112,11,0)+VLOOKUP(B720,[11]Ap_SALUD!$C$16:$M$112,11,0),0)</f>
        <v>0</v>
      </c>
      <c r="AB720" s="3"/>
      <c r="AC720" s="36">
        <f t="shared" si="44"/>
        <v>13568542</v>
      </c>
      <c r="AD720" s="37">
        <f t="shared" si="47"/>
        <v>81411248</v>
      </c>
      <c r="AE720" s="144" t="e">
        <f>VLOOKUP(D720,[12]REPNCT004ReporteAuxiliarContabl!$V$21:$W$1157,2,0)</f>
        <v>#N/A</v>
      </c>
      <c r="AF720" s="167" t="e">
        <f t="shared" si="46"/>
        <v>#N/A</v>
      </c>
      <c r="AG720" s="144"/>
      <c r="AI720" s="144"/>
    </row>
    <row r="721" spans="1:35" x14ac:dyDescent="0.25">
      <c r="A721" s="29">
        <v>709</v>
      </c>
      <c r="B721" s="61"/>
      <c r="C721" s="143" t="str">
        <f>VLOOKUP(D721,[8]Hoja1!$A$2:$B$1115,2,0)</f>
        <v>44279</v>
      </c>
      <c r="D721" s="31">
        <v>892170008</v>
      </c>
      <c r="E721" s="31">
        <v>217944279</v>
      </c>
      <c r="F721" s="61" t="s">
        <v>897</v>
      </c>
      <c r="G721" s="33">
        <v>0</v>
      </c>
      <c r="H721" s="33">
        <v>0</v>
      </c>
      <c r="I721" s="3">
        <v>1112285328</v>
      </c>
      <c r="J721" s="3">
        <v>1152212671</v>
      </c>
      <c r="K721" s="3">
        <v>0</v>
      </c>
      <c r="L721" s="3"/>
      <c r="M721" s="3"/>
      <c r="N721" s="3"/>
      <c r="O721" s="3"/>
      <c r="P721" s="34">
        <f t="shared" si="45"/>
        <v>2264497999</v>
      </c>
      <c r="Q721" s="165">
        <v>1615664891</v>
      </c>
      <c r="R721" s="3">
        <f>IFERROR(VLOOKUP(D721,[9]ServNOMINA!$F$16:$M$112,8,0),0)</f>
        <v>0</v>
      </c>
      <c r="S721" s="3">
        <f>IFERROR(VLOOKUP(D721,[9]ServOTROS!$F$16:$M$112,8,0),0)</f>
        <v>0</v>
      </c>
      <c r="T721" s="3">
        <f>IFERROR(VLOOKUP(D721,[9]CANCEL!$F$16:$M$48,8,0),0)</f>
        <v>0</v>
      </c>
      <c r="U721" s="3">
        <f>IFERROR(VLOOKUP(B721,[10]Aaf_PENSION!$C$16:$M$112,11,0)+VLOOKUP(B721,[11]Aaf_PENSION!$C$16:$M$112,11,0),0)</f>
        <v>0</v>
      </c>
      <c r="V721" s="3">
        <f>IFERROR(VLOOKUP(B721,[10]Aaf_SALUD!$C$16:$M$112,11,0)+VLOOKUP(B721,[11]Aaf_SALUD!$C$16:$M$112,11,0),0)</f>
        <v>0</v>
      </c>
      <c r="W721" s="3">
        <f>IFERROR(VLOOKUP(D721,[9]CALIDAD!$F$16:$M$1122,8,0),0)</f>
        <v>92690444</v>
      </c>
      <c r="X721" s="3"/>
      <c r="Y721" s="3">
        <f>IFERROR(VLOOKUP(B721,[10]Ap_CESANTIAS!$C$16:$M$112,11,0)+VLOOKUP(B721,[11]Ap_CESANTIAS!$C$16:$M$112,11,0),0)</f>
        <v>0</v>
      </c>
      <c r="Z721" s="3">
        <f>IFERROR(VLOOKUP(B721,[10]Ap_PENSION!$C$16:$M$112,11,0)+VLOOKUP(B721,[11]Ap_PENSION!$C$16:$M$112,11,0),0)</f>
        <v>0</v>
      </c>
      <c r="AA721" s="3">
        <f>IFERROR(VLOOKUP(B721,[10]Ap_SALUD!$C$16:$M$112,11,0)+VLOOKUP(B721,[11]Ap_SALUD!$C$16:$M$112,11,0),0)</f>
        <v>0</v>
      </c>
      <c r="AB721" s="3"/>
      <c r="AC721" s="36">
        <f t="shared" si="44"/>
        <v>92690444</v>
      </c>
      <c r="AD721" s="37">
        <f t="shared" si="47"/>
        <v>556142664</v>
      </c>
      <c r="AE721" s="144" t="e">
        <f>VLOOKUP(D721,[12]REPNCT004ReporteAuxiliarContabl!$V$21:$W$1157,2,0)</f>
        <v>#N/A</v>
      </c>
      <c r="AF721" s="167" t="e">
        <f t="shared" si="46"/>
        <v>#N/A</v>
      </c>
      <c r="AG721" s="144"/>
      <c r="AI721" s="144"/>
    </row>
    <row r="722" spans="1:35" x14ac:dyDescent="0.25">
      <c r="A722" s="38">
        <v>710</v>
      </c>
      <c r="B722" s="61"/>
      <c r="C722" s="143" t="str">
        <f>VLOOKUP(D722,[8]Hoja1!$A$2:$B$1115,2,0)</f>
        <v>44378</v>
      </c>
      <c r="D722" s="31">
        <v>800255101</v>
      </c>
      <c r="E722" s="31">
        <v>217844378</v>
      </c>
      <c r="F722" s="61" t="s">
        <v>898</v>
      </c>
      <c r="G722" s="33">
        <v>0</v>
      </c>
      <c r="H722" s="33">
        <v>0</v>
      </c>
      <c r="I722" s="3">
        <v>692952416</v>
      </c>
      <c r="J722" s="3">
        <v>552516164</v>
      </c>
      <c r="K722" s="3">
        <v>0</v>
      </c>
      <c r="L722" s="3"/>
      <c r="M722" s="3"/>
      <c r="N722" s="3"/>
      <c r="O722" s="3"/>
      <c r="P722" s="34">
        <f t="shared" si="45"/>
        <v>1245468580</v>
      </c>
      <c r="Q722" s="165">
        <v>841246339</v>
      </c>
      <c r="R722" s="3">
        <f>IFERROR(VLOOKUP(D722,[9]ServNOMINA!$F$16:$M$112,8,0),0)</f>
        <v>0</v>
      </c>
      <c r="S722" s="3">
        <f>IFERROR(VLOOKUP(D722,[9]ServOTROS!$F$16:$M$112,8,0),0)</f>
        <v>0</v>
      </c>
      <c r="T722" s="3">
        <f>IFERROR(VLOOKUP(D722,[9]CANCEL!$F$16:$M$48,8,0),0)</f>
        <v>0</v>
      </c>
      <c r="U722" s="3">
        <f>IFERROR(VLOOKUP(B722,[10]Aaf_PENSION!$C$16:$M$112,11,0)+VLOOKUP(B722,[11]Aaf_PENSION!$C$16:$M$112,11,0),0)</f>
        <v>0</v>
      </c>
      <c r="V722" s="3">
        <f>IFERROR(VLOOKUP(B722,[10]Aaf_SALUD!$C$16:$M$112,11,0)+VLOOKUP(B722,[11]Aaf_SALUD!$C$16:$M$112,11,0),0)</f>
        <v>0</v>
      </c>
      <c r="W722" s="3">
        <f>IFERROR(VLOOKUP(D722,[9]CALIDAD!$F$16:$M$1122,8,0),0)</f>
        <v>57746035</v>
      </c>
      <c r="X722" s="3"/>
      <c r="Y722" s="3">
        <f>IFERROR(VLOOKUP(B722,[10]Ap_CESANTIAS!$C$16:$M$112,11,0)+VLOOKUP(B722,[11]Ap_CESANTIAS!$C$16:$M$112,11,0),0)</f>
        <v>0</v>
      </c>
      <c r="Z722" s="3">
        <f>IFERROR(VLOOKUP(B722,[10]Ap_PENSION!$C$16:$M$112,11,0)+VLOOKUP(B722,[11]Ap_PENSION!$C$16:$M$112,11,0),0)</f>
        <v>0</v>
      </c>
      <c r="AA722" s="3">
        <f>IFERROR(VLOOKUP(B722,[10]Ap_SALUD!$C$16:$M$112,11,0)+VLOOKUP(B722,[11]Ap_SALUD!$C$16:$M$112,11,0),0)</f>
        <v>0</v>
      </c>
      <c r="AB722" s="3"/>
      <c r="AC722" s="36">
        <f t="shared" si="44"/>
        <v>57746035</v>
      </c>
      <c r="AD722" s="37">
        <f t="shared" si="47"/>
        <v>346476206</v>
      </c>
      <c r="AE722" s="144" t="e">
        <f>VLOOKUP(D722,[12]REPNCT004ReporteAuxiliarContabl!$V$21:$W$1157,2,0)</f>
        <v>#N/A</v>
      </c>
      <c r="AF722" s="167" t="e">
        <f t="shared" si="46"/>
        <v>#N/A</v>
      </c>
      <c r="AG722" s="144"/>
      <c r="AI722" s="144"/>
    </row>
    <row r="723" spans="1:35" x14ac:dyDescent="0.25">
      <c r="A723" s="29">
        <v>711</v>
      </c>
      <c r="B723" s="61"/>
      <c r="C723" s="143" t="str">
        <f>VLOOKUP(D723,[8]Hoja1!$A$2:$B$1115,2,0)</f>
        <v>44420</v>
      </c>
      <c r="D723" s="31">
        <v>825000676</v>
      </c>
      <c r="E723" s="31">
        <v>212044420</v>
      </c>
      <c r="F723" s="61" t="s">
        <v>899</v>
      </c>
      <c r="G723" s="33">
        <v>0</v>
      </c>
      <c r="H723" s="33">
        <v>0</v>
      </c>
      <c r="I723" s="3">
        <v>93402352</v>
      </c>
      <c r="J723" s="3">
        <v>85730633</v>
      </c>
      <c r="K723" s="3">
        <v>0</v>
      </c>
      <c r="L723" s="3"/>
      <c r="M723" s="3"/>
      <c r="N723" s="3"/>
      <c r="O723" s="3"/>
      <c r="P723" s="34">
        <f t="shared" si="45"/>
        <v>179132985</v>
      </c>
      <c r="Q723" s="165">
        <v>124648278</v>
      </c>
      <c r="R723" s="3">
        <f>IFERROR(VLOOKUP(D723,[9]ServNOMINA!$F$16:$M$112,8,0),0)</f>
        <v>0</v>
      </c>
      <c r="S723" s="3">
        <f>IFERROR(VLOOKUP(D723,[9]ServOTROS!$F$16:$M$112,8,0),0)</f>
        <v>0</v>
      </c>
      <c r="T723" s="3">
        <f>IFERROR(VLOOKUP(D723,[9]CANCEL!$F$16:$M$48,8,0),0)</f>
        <v>0</v>
      </c>
      <c r="U723" s="3">
        <f>IFERROR(VLOOKUP(B723,[10]Aaf_PENSION!$C$16:$M$112,11,0)+VLOOKUP(B723,[11]Aaf_PENSION!$C$16:$M$112,11,0),0)</f>
        <v>0</v>
      </c>
      <c r="V723" s="3">
        <f>IFERROR(VLOOKUP(B723,[10]Aaf_SALUD!$C$16:$M$112,11,0)+VLOOKUP(B723,[11]Aaf_SALUD!$C$16:$M$112,11,0),0)</f>
        <v>0</v>
      </c>
      <c r="W723" s="3">
        <f>IFERROR(VLOOKUP(D723,[9]CALIDAD!$F$16:$M$1122,8,0),0)</f>
        <v>7783529</v>
      </c>
      <c r="X723" s="3"/>
      <c r="Y723" s="3">
        <f>IFERROR(VLOOKUP(B723,[10]Ap_CESANTIAS!$C$16:$M$112,11,0)+VLOOKUP(B723,[11]Ap_CESANTIAS!$C$16:$M$112,11,0),0)</f>
        <v>0</v>
      </c>
      <c r="Z723" s="3">
        <f>IFERROR(VLOOKUP(B723,[10]Ap_PENSION!$C$16:$M$112,11,0)+VLOOKUP(B723,[11]Ap_PENSION!$C$16:$M$112,11,0),0)</f>
        <v>0</v>
      </c>
      <c r="AA723" s="3">
        <f>IFERROR(VLOOKUP(B723,[10]Ap_SALUD!$C$16:$M$112,11,0)+VLOOKUP(B723,[11]Ap_SALUD!$C$16:$M$112,11,0),0)</f>
        <v>0</v>
      </c>
      <c r="AB723" s="3"/>
      <c r="AC723" s="36">
        <f t="shared" si="44"/>
        <v>7783529</v>
      </c>
      <c r="AD723" s="37">
        <f t="shared" si="47"/>
        <v>46701178</v>
      </c>
      <c r="AE723" s="144" t="e">
        <f>VLOOKUP(D723,[12]REPNCT004ReporteAuxiliarContabl!$V$21:$W$1157,2,0)</f>
        <v>#N/A</v>
      </c>
      <c r="AF723" s="167" t="e">
        <f t="shared" si="46"/>
        <v>#N/A</v>
      </c>
      <c r="AG723" s="144"/>
      <c r="AI723" s="144"/>
    </row>
    <row r="724" spans="1:35" x14ac:dyDescent="0.25">
      <c r="A724" s="38">
        <v>712</v>
      </c>
      <c r="B724" s="61"/>
      <c r="C724" s="143" t="str">
        <f>VLOOKUP(D724,[8]Hoja1!$A$2:$B$1115,2,0)</f>
        <v>44560</v>
      </c>
      <c r="D724" s="31">
        <v>892115024</v>
      </c>
      <c r="E724" s="31">
        <v>216044560</v>
      </c>
      <c r="F724" s="61" t="s">
        <v>695</v>
      </c>
      <c r="G724" s="33">
        <v>0</v>
      </c>
      <c r="H724" s="33">
        <v>0</v>
      </c>
      <c r="I724" s="3">
        <v>10585886848</v>
      </c>
      <c r="J724" s="3">
        <v>6209216374</v>
      </c>
      <c r="K724" s="3">
        <v>0</v>
      </c>
      <c r="L724" s="3"/>
      <c r="M724" s="3"/>
      <c r="N724" s="3"/>
      <c r="O724" s="3"/>
      <c r="P724" s="34">
        <f t="shared" si="45"/>
        <v>16795103222</v>
      </c>
      <c r="Q724" s="165">
        <v>10620002559</v>
      </c>
      <c r="R724" s="3">
        <f>IFERROR(VLOOKUP(D724,[9]ServNOMINA!$F$16:$M$112,8,0),0)</f>
        <v>0</v>
      </c>
      <c r="S724" s="3">
        <f>IFERROR(VLOOKUP(D724,[9]ServOTROS!$F$16:$M$112,8,0),0)</f>
        <v>0</v>
      </c>
      <c r="T724" s="3">
        <f>IFERROR(VLOOKUP(D724,[9]CANCEL!$F$16:$M$48,8,0),0)</f>
        <v>0</v>
      </c>
      <c r="U724" s="3">
        <f>IFERROR(VLOOKUP(B724,[10]Aaf_PENSION!$C$16:$M$112,11,0)+VLOOKUP(B724,[11]Aaf_PENSION!$C$16:$M$112,11,0),0)</f>
        <v>0</v>
      </c>
      <c r="V724" s="3">
        <f>IFERROR(VLOOKUP(B724,[10]Aaf_SALUD!$C$16:$M$112,11,0)+VLOOKUP(B724,[11]Aaf_SALUD!$C$16:$M$112,11,0),0)</f>
        <v>0</v>
      </c>
      <c r="W724" s="3">
        <f>IFERROR(VLOOKUP(D724,[9]CALIDAD!$F$16:$M$1122,8,0),0)</f>
        <v>882157237</v>
      </c>
      <c r="X724" s="3"/>
      <c r="Y724" s="3">
        <f>IFERROR(VLOOKUP(B724,[10]Ap_CESANTIAS!$C$16:$M$112,11,0)+VLOOKUP(B724,[11]Ap_CESANTIAS!$C$16:$M$112,11,0),0)</f>
        <v>0</v>
      </c>
      <c r="Z724" s="3">
        <f>IFERROR(VLOOKUP(B724,[10]Ap_PENSION!$C$16:$M$112,11,0)+VLOOKUP(B724,[11]Ap_PENSION!$C$16:$M$112,11,0),0)</f>
        <v>0</v>
      </c>
      <c r="AA724" s="3">
        <f>IFERROR(VLOOKUP(B724,[10]Ap_SALUD!$C$16:$M$112,11,0)+VLOOKUP(B724,[11]Ap_SALUD!$C$16:$M$112,11,0),0)</f>
        <v>0</v>
      </c>
      <c r="AB724" s="3"/>
      <c r="AC724" s="36">
        <f t="shared" si="44"/>
        <v>882157237</v>
      </c>
      <c r="AD724" s="37">
        <f t="shared" si="47"/>
        <v>5292943426</v>
      </c>
      <c r="AE724" s="144" t="e">
        <f>VLOOKUP(D724,[12]REPNCT004ReporteAuxiliarContabl!$V$21:$W$1157,2,0)</f>
        <v>#N/A</v>
      </c>
      <c r="AF724" s="167" t="e">
        <f t="shared" si="46"/>
        <v>#N/A</v>
      </c>
      <c r="AG724" s="144"/>
      <c r="AI724" s="144"/>
    </row>
    <row r="725" spans="1:35" x14ac:dyDescent="0.25">
      <c r="A725" s="29">
        <v>713</v>
      </c>
      <c r="B725" s="61"/>
      <c r="C725" s="143" t="str">
        <f>VLOOKUP(D725,[8]Hoja1!$A$2:$B$1115,2,0)</f>
        <v>44650</v>
      </c>
      <c r="D725" s="31">
        <v>892115179</v>
      </c>
      <c r="E725" s="31">
        <v>215044650</v>
      </c>
      <c r="F725" s="61" t="s">
        <v>900</v>
      </c>
      <c r="G725" s="33">
        <v>0</v>
      </c>
      <c r="H725" s="33">
        <v>0</v>
      </c>
      <c r="I725" s="3">
        <v>1312182192</v>
      </c>
      <c r="J725" s="3">
        <v>1224663234</v>
      </c>
      <c r="K725" s="3">
        <v>0</v>
      </c>
      <c r="L725" s="3"/>
      <c r="M725" s="3"/>
      <c r="N725" s="3"/>
      <c r="O725" s="3"/>
      <c r="P725" s="34">
        <f t="shared" si="45"/>
        <v>2536845426</v>
      </c>
      <c r="Q725" s="165">
        <v>1771405814</v>
      </c>
      <c r="R725" s="3">
        <f>IFERROR(VLOOKUP(D725,[9]ServNOMINA!$F$16:$M$112,8,0),0)</f>
        <v>0</v>
      </c>
      <c r="S725" s="3">
        <f>IFERROR(VLOOKUP(D725,[9]ServOTROS!$F$16:$M$112,8,0),0)</f>
        <v>0</v>
      </c>
      <c r="T725" s="3">
        <f>IFERROR(VLOOKUP(D725,[9]CANCEL!$F$16:$M$48,8,0),0)</f>
        <v>0</v>
      </c>
      <c r="U725" s="3">
        <f>IFERROR(VLOOKUP(B725,[10]Aaf_PENSION!$C$16:$M$112,11,0)+VLOOKUP(B725,[11]Aaf_PENSION!$C$16:$M$112,11,0),0)</f>
        <v>0</v>
      </c>
      <c r="V725" s="3">
        <f>IFERROR(VLOOKUP(B725,[10]Aaf_SALUD!$C$16:$M$112,11,0)+VLOOKUP(B725,[11]Aaf_SALUD!$C$16:$M$112,11,0),0)</f>
        <v>0</v>
      </c>
      <c r="W725" s="3">
        <f>IFERROR(VLOOKUP(D725,[9]CALIDAD!$F$16:$M$1122,8,0),0)</f>
        <v>109348516</v>
      </c>
      <c r="X725" s="3"/>
      <c r="Y725" s="3">
        <f>IFERROR(VLOOKUP(B725,[10]Ap_CESANTIAS!$C$16:$M$112,11,0)+VLOOKUP(B725,[11]Ap_CESANTIAS!$C$16:$M$112,11,0),0)</f>
        <v>0</v>
      </c>
      <c r="Z725" s="3">
        <f>IFERROR(VLOOKUP(B725,[10]Ap_PENSION!$C$16:$M$112,11,0)+VLOOKUP(B725,[11]Ap_PENSION!$C$16:$M$112,11,0),0)</f>
        <v>0</v>
      </c>
      <c r="AA725" s="3">
        <f>IFERROR(VLOOKUP(B725,[10]Ap_SALUD!$C$16:$M$112,11,0)+VLOOKUP(B725,[11]Ap_SALUD!$C$16:$M$112,11,0),0)</f>
        <v>0</v>
      </c>
      <c r="AB725" s="3"/>
      <c r="AC725" s="36">
        <f t="shared" si="44"/>
        <v>109348516</v>
      </c>
      <c r="AD725" s="37">
        <f t="shared" si="47"/>
        <v>656091096</v>
      </c>
      <c r="AE725" s="144" t="e">
        <f>VLOOKUP(D725,[12]REPNCT004ReporteAuxiliarContabl!$V$21:$W$1157,2,0)</f>
        <v>#N/A</v>
      </c>
      <c r="AF725" s="167" t="e">
        <f t="shared" si="46"/>
        <v>#N/A</v>
      </c>
      <c r="AG725" s="144"/>
      <c r="AI725" s="144"/>
    </row>
    <row r="726" spans="1:35" x14ac:dyDescent="0.25">
      <c r="A726" s="38">
        <v>714</v>
      </c>
      <c r="B726" s="61"/>
      <c r="C726" s="143" t="str">
        <f>VLOOKUP(D726,[8]Hoja1!$A$2:$B$1115,2,0)</f>
        <v>44855</v>
      </c>
      <c r="D726" s="31">
        <v>800059405</v>
      </c>
      <c r="E726" s="31">
        <v>215544855</v>
      </c>
      <c r="F726" s="61" t="s">
        <v>901</v>
      </c>
      <c r="G726" s="33">
        <v>0</v>
      </c>
      <c r="H726" s="33">
        <v>0</v>
      </c>
      <c r="I726" s="3">
        <v>228035780</v>
      </c>
      <c r="J726" s="3">
        <v>233288548</v>
      </c>
      <c r="K726" s="3">
        <v>0</v>
      </c>
      <c r="L726" s="3"/>
      <c r="M726" s="3"/>
      <c r="N726" s="3"/>
      <c r="O726" s="3"/>
      <c r="P726" s="34">
        <f t="shared" si="45"/>
        <v>461324328</v>
      </c>
      <c r="Q726" s="165">
        <v>328303458</v>
      </c>
      <c r="R726" s="3">
        <f>IFERROR(VLOOKUP(D726,[9]ServNOMINA!$F$16:$M$112,8,0),0)</f>
        <v>0</v>
      </c>
      <c r="S726" s="3">
        <f>IFERROR(VLOOKUP(D726,[9]ServOTROS!$F$16:$M$112,8,0),0)</f>
        <v>0</v>
      </c>
      <c r="T726" s="3">
        <f>IFERROR(VLOOKUP(D726,[9]CANCEL!$F$16:$M$48,8,0),0)</f>
        <v>0</v>
      </c>
      <c r="U726" s="3">
        <f>IFERROR(VLOOKUP(B726,[10]Aaf_PENSION!$C$16:$M$112,11,0)+VLOOKUP(B726,[11]Aaf_PENSION!$C$16:$M$112,11,0),0)</f>
        <v>0</v>
      </c>
      <c r="V726" s="3">
        <f>IFERROR(VLOOKUP(B726,[10]Aaf_SALUD!$C$16:$M$112,11,0)+VLOOKUP(B726,[11]Aaf_SALUD!$C$16:$M$112,11,0),0)</f>
        <v>0</v>
      </c>
      <c r="W726" s="3">
        <f>IFERROR(VLOOKUP(D726,[9]CALIDAD!$F$16:$M$1122,8,0),0)</f>
        <v>19002982</v>
      </c>
      <c r="X726" s="3"/>
      <c r="Y726" s="3">
        <f>IFERROR(VLOOKUP(B726,[10]Ap_CESANTIAS!$C$16:$M$112,11,0)+VLOOKUP(B726,[11]Ap_CESANTIAS!$C$16:$M$112,11,0),0)</f>
        <v>0</v>
      </c>
      <c r="Z726" s="3">
        <f>IFERROR(VLOOKUP(B726,[10]Ap_PENSION!$C$16:$M$112,11,0)+VLOOKUP(B726,[11]Ap_PENSION!$C$16:$M$112,11,0),0)</f>
        <v>0</v>
      </c>
      <c r="AA726" s="3">
        <f>IFERROR(VLOOKUP(B726,[10]Ap_SALUD!$C$16:$M$112,11,0)+VLOOKUP(B726,[11]Ap_SALUD!$C$16:$M$112,11,0),0)</f>
        <v>0</v>
      </c>
      <c r="AB726" s="3"/>
      <c r="AC726" s="36">
        <f t="shared" si="44"/>
        <v>19002982</v>
      </c>
      <c r="AD726" s="37">
        <f t="shared" si="47"/>
        <v>114017888</v>
      </c>
      <c r="AE726" s="144" t="e">
        <f>VLOOKUP(D726,[12]REPNCT004ReporteAuxiliarContabl!$V$21:$W$1157,2,0)</f>
        <v>#N/A</v>
      </c>
      <c r="AF726" s="167" t="e">
        <f t="shared" si="46"/>
        <v>#N/A</v>
      </c>
      <c r="AG726" s="144"/>
      <c r="AI726" s="144"/>
    </row>
    <row r="727" spans="1:35" x14ac:dyDescent="0.25">
      <c r="A727" s="29">
        <v>715</v>
      </c>
      <c r="B727" s="61"/>
      <c r="C727" s="143" t="str">
        <f>VLOOKUP(D727,[8]Hoja1!$A$2:$B$1115,2,0)</f>
        <v>44874</v>
      </c>
      <c r="D727" s="31">
        <v>892115198</v>
      </c>
      <c r="E727" s="31">
        <v>217444874</v>
      </c>
      <c r="F727" s="61" t="s">
        <v>485</v>
      </c>
      <c r="G727" s="33">
        <v>0</v>
      </c>
      <c r="H727" s="33">
        <v>0</v>
      </c>
      <c r="I727" s="3">
        <v>480795752</v>
      </c>
      <c r="J727" s="3">
        <v>530239417</v>
      </c>
      <c r="K727" s="3">
        <v>0</v>
      </c>
      <c r="L727" s="3"/>
      <c r="M727" s="3"/>
      <c r="N727" s="3"/>
      <c r="O727" s="3"/>
      <c r="P727" s="34">
        <f t="shared" si="45"/>
        <v>1011035169</v>
      </c>
      <c r="Q727" s="165">
        <v>730570982</v>
      </c>
      <c r="R727" s="3">
        <f>IFERROR(VLOOKUP(D727,[9]ServNOMINA!$F$16:$M$112,8,0),0)</f>
        <v>0</v>
      </c>
      <c r="S727" s="3">
        <f>IFERROR(VLOOKUP(D727,[9]ServOTROS!$F$16:$M$112,8,0),0)</f>
        <v>0</v>
      </c>
      <c r="T727" s="3">
        <f>IFERROR(VLOOKUP(D727,[9]CANCEL!$F$16:$M$48,8,0),0)</f>
        <v>0</v>
      </c>
      <c r="U727" s="3">
        <f>IFERROR(VLOOKUP(B727,[10]Aaf_PENSION!$C$16:$M$112,11,0)+VLOOKUP(B727,[11]Aaf_PENSION!$C$16:$M$112,11,0),0)</f>
        <v>0</v>
      </c>
      <c r="V727" s="3">
        <f>IFERROR(VLOOKUP(B727,[10]Aaf_SALUD!$C$16:$M$112,11,0)+VLOOKUP(B727,[11]Aaf_SALUD!$C$16:$M$112,11,0),0)</f>
        <v>0</v>
      </c>
      <c r="W727" s="3">
        <f>IFERROR(VLOOKUP(D727,[9]CALIDAD!$F$16:$M$1122,8,0),0)</f>
        <v>40066313</v>
      </c>
      <c r="X727" s="3"/>
      <c r="Y727" s="3">
        <f>IFERROR(VLOOKUP(B727,[10]Ap_CESANTIAS!$C$16:$M$112,11,0)+VLOOKUP(B727,[11]Ap_CESANTIAS!$C$16:$M$112,11,0),0)</f>
        <v>0</v>
      </c>
      <c r="Z727" s="3">
        <f>IFERROR(VLOOKUP(B727,[10]Ap_PENSION!$C$16:$M$112,11,0)+VLOOKUP(B727,[11]Ap_PENSION!$C$16:$M$112,11,0),0)</f>
        <v>0</v>
      </c>
      <c r="AA727" s="3">
        <f>IFERROR(VLOOKUP(B727,[10]Ap_SALUD!$C$16:$M$112,11,0)+VLOOKUP(B727,[11]Ap_SALUD!$C$16:$M$112,11,0),0)</f>
        <v>0</v>
      </c>
      <c r="AB727" s="3"/>
      <c r="AC727" s="36">
        <f t="shared" si="44"/>
        <v>40066313</v>
      </c>
      <c r="AD727" s="37">
        <f t="shared" si="47"/>
        <v>240397874</v>
      </c>
      <c r="AE727" s="144" t="e">
        <f>VLOOKUP(D727,[12]REPNCT004ReporteAuxiliarContabl!$V$21:$W$1157,2,0)</f>
        <v>#N/A</v>
      </c>
      <c r="AF727" s="167" t="e">
        <f t="shared" si="46"/>
        <v>#N/A</v>
      </c>
      <c r="AG727" s="144"/>
      <c r="AI727" s="144"/>
    </row>
    <row r="728" spans="1:35" x14ac:dyDescent="0.25">
      <c r="A728" s="38">
        <v>716</v>
      </c>
      <c r="B728" s="61"/>
      <c r="C728" s="143" t="str">
        <f>VLOOKUP(D728,[8]Hoja1!$A$2:$B$1115,2,0)</f>
        <v>47030</v>
      </c>
      <c r="D728" s="31">
        <v>819003219</v>
      </c>
      <c r="E728" s="31">
        <v>213047030</v>
      </c>
      <c r="F728" s="61" t="s">
        <v>902</v>
      </c>
      <c r="G728" s="33">
        <v>0</v>
      </c>
      <c r="H728" s="33">
        <v>0</v>
      </c>
      <c r="I728" s="3">
        <v>480977680</v>
      </c>
      <c r="J728" s="3">
        <v>487579397</v>
      </c>
      <c r="K728" s="3">
        <v>0</v>
      </c>
      <c r="L728" s="3"/>
      <c r="M728" s="3"/>
      <c r="N728" s="3"/>
      <c r="O728" s="3"/>
      <c r="P728" s="34">
        <f t="shared" si="45"/>
        <v>968557077</v>
      </c>
      <c r="Q728" s="165">
        <v>687986762</v>
      </c>
      <c r="R728" s="3">
        <f>IFERROR(VLOOKUP(D728,[9]ServNOMINA!$F$16:$M$112,8,0),0)</f>
        <v>0</v>
      </c>
      <c r="S728" s="3">
        <f>IFERROR(VLOOKUP(D728,[9]ServOTROS!$F$16:$M$112,8,0),0)</f>
        <v>0</v>
      </c>
      <c r="T728" s="3">
        <f>IFERROR(VLOOKUP(D728,[9]CANCEL!$F$16:$M$48,8,0),0)</f>
        <v>0</v>
      </c>
      <c r="U728" s="3">
        <f>IFERROR(VLOOKUP(B728,[10]Aaf_PENSION!$C$16:$M$112,11,0)+VLOOKUP(B728,[11]Aaf_PENSION!$C$16:$M$112,11,0),0)</f>
        <v>0</v>
      </c>
      <c r="V728" s="3">
        <f>IFERROR(VLOOKUP(B728,[10]Aaf_SALUD!$C$16:$M$112,11,0)+VLOOKUP(B728,[11]Aaf_SALUD!$C$16:$M$112,11,0),0)</f>
        <v>0</v>
      </c>
      <c r="W728" s="3">
        <f>IFERROR(VLOOKUP(D728,[9]CALIDAD!$F$16:$M$1122,8,0),0)</f>
        <v>40081473</v>
      </c>
      <c r="X728" s="3"/>
      <c r="Y728" s="3">
        <f>IFERROR(VLOOKUP(B728,[10]Ap_CESANTIAS!$C$16:$M$112,11,0)+VLOOKUP(B728,[11]Ap_CESANTIAS!$C$16:$M$112,11,0),0)</f>
        <v>0</v>
      </c>
      <c r="Z728" s="3">
        <f>IFERROR(VLOOKUP(B728,[10]Ap_PENSION!$C$16:$M$112,11,0)+VLOOKUP(B728,[11]Ap_PENSION!$C$16:$M$112,11,0),0)</f>
        <v>0</v>
      </c>
      <c r="AA728" s="3">
        <f>IFERROR(VLOOKUP(B728,[10]Ap_SALUD!$C$16:$M$112,11,0)+VLOOKUP(B728,[11]Ap_SALUD!$C$16:$M$112,11,0),0)</f>
        <v>0</v>
      </c>
      <c r="AB728" s="3"/>
      <c r="AC728" s="36">
        <f t="shared" si="44"/>
        <v>40081473</v>
      </c>
      <c r="AD728" s="37">
        <f t="shared" si="47"/>
        <v>240488842</v>
      </c>
      <c r="AE728" s="144" t="e">
        <f>VLOOKUP(D728,[12]REPNCT004ReporteAuxiliarContabl!$V$21:$W$1157,2,0)</f>
        <v>#N/A</v>
      </c>
      <c r="AF728" s="167" t="e">
        <f t="shared" si="46"/>
        <v>#N/A</v>
      </c>
      <c r="AG728" s="144"/>
      <c r="AI728" s="144"/>
    </row>
    <row r="729" spans="1:35" x14ac:dyDescent="0.25">
      <c r="A729" s="29">
        <v>717</v>
      </c>
      <c r="B729" s="61"/>
      <c r="C729" s="143" t="str">
        <f>VLOOKUP(D729,[8]Hoja1!$A$2:$B$1115,2,0)</f>
        <v>47053</v>
      </c>
      <c r="D729" s="31">
        <v>891780041</v>
      </c>
      <c r="E729" s="31">
        <v>215347053</v>
      </c>
      <c r="F729" s="61" t="s">
        <v>903</v>
      </c>
      <c r="G729" s="33">
        <v>0</v>
      </c>
      <c r="H729" s="33">
        <v>0</v>
      </c>
      <c r="I729" s="3">
        <v>1049032528</v>
      </c>
      <c r="J729" s="3">
        <v>1037847449</v>
      </c>
      <c r="K729" s="3">
        <v>0</v>
      </c>
      <c r="L729" s="3"/>
      <c r="M729" s="3"/>
      <c r="N729" s="3"/>
      <c r="O729" s="3"/>
      <c r="P729" s="34">
        <f t="shared" si="45"/>
        <v>2086879977</v>
      </c>
      <c r="Q729" s="165">
        <v>1474944334</v>
      </c>
      <c r="R729" s="3">
        <f>IFERROR(VLOOKUP(D729,[9]ServNOMINA!$F$16:$M$112,8,0),0)</f>
        <v>0</v>
      </c>
      <c r="S729" s="3">
        <f>IFERROR(VLOOKUP(D729,[9]ServOTROS!$F$16:$M$112,8,0),0)</f>
        <v>0</v>
      </c>
      <c r="T729" s="3">
        <f>IFERROR(VLOOKUP(D729,[9]CANCEL!$F$16:$M$48,8,0),0)</f>
        <v>0</v>
      </c>
      <c r="U729" s="3">
        <f>IFERROR(VLOOKUP(B729,[10]Aaf_PENSION!$C$16:$M$112,11,0)+VLOOKUP(B729,[11]Aaf_PENSION!$C$16:$M$112,11,0),0)</f>
        <v>0</v>
      </c>
      <c r="V729" s="3">
        <f>IFERROR(VLOOKUP(B729,[10]Aaf_SALUD!$C$16:$M$112,11,0)+VLOOKUP(B729,[11]Aaf_SALUD!$C$16:$M$112,11,0),0)</f>
        <v>0</v>
      </c>
      <c r="W729" s="3">
        <f>IFERROR(VLOOKUP(D729,[9]CALIDAD!$F$16:$M$1122,8,0),0)</f>
        <v>87419377</v>
      </c>
      <c r="X729" s="3"/>
      <c r="Y729" s="3">
        <f>IFERROR(VLOOKUP(B729,[10]Ap_CESANTIAS!$C$16:$M$112,11,0)+VLOOKUP(B729,[11]Ap_CESANTIAS!$C$16:$M$112,11,0),0)</f>
        <v>0</v>
      </c>
      <c r="Z729" s="3">
        <f>IFERROR(VLOOKUP(B729,[10]Ap_PENSION!$C$16:$M$112,11,0)+VLOOKUP(B729,[11]Ap_PENSION!$C$16:$M$112,11,0),0)</f>
        <v>0</v>
      </c>
      <c r="AA729" s="3">
        <f>IFERROR(VLOOKUP(B729,[10]Ap_SALUD!$C$16:$M$112,11,0)+VLOOKUP(B729,[11]Ap_SALUD!$C$16:$M$112,11,0),0)</f>
        <v>0</v>
      </c>
      <c r="AB729" s="3"/>
      <c r="AC729" s="36">
        <f t="shared" si="44"/>
        <v>87419377</v>
      </c>
      <c r="AD729" s="37">
        <f t="shared" si="47"/>
        <v>524516266</v>
      </c>
      <c r="AE729" s="144" t="e">
        <f>VLOOKUP(D729,[12]REPNCT004ReporteAuxiliarContabl!$V$21:$W$1157,2,0)</f>
        <v>#N/A</v>
      </c>
      <c r="AF729" s="167" t="e">
        <f t="shared" si="46"/>
        <v>#N/A</v>
      </c>
      <c r="AG729" s="144"/>
      <c r="AI729" s="144"/>
    </row>
    <row r="730" spans="1:35" x14ac:dyDescent="0.25">
      <c r="A730" s="38">
        <v>718</v>
      </c>
      <c r="B730" s="61"/>
      <c r="C730" s="143" t="str">
        <f>VLOOKUP(D730,[8]Hoja1!$A$2:$B$1115,2,0)</f>
        <v>47058</v>
      </c>
      <c r="D730" s="31">
        <v>891702186</v>
      </c>
      <c r="E730" s="31">
        <v>215847058</v>
      </c>
      <c r="F730" s="61" t="s">
        <v>904</v>
      </c>
      <c r="G730" s="33">
        <v>0</v>
      </c>
      <c r="H730" s="33">
        <v>0</v>
      </c>
      <c r="I730" s="3">
        <v>1250487104</v>
      </c>
      <c r="J730" s="3">
        <v>1135232523</v>
      </c>
      <c r="K730" s="3">
        <v>0</v>
      </c>
      <c r="L730" s="3"/>
      <c r="M730" s="3"/>
      <c r="N730" s="3"/>
      <c r="O730" s="3"/>
      <c r="P730" s="34">
        <f t="shared" si="45"/>
        <v>2385719627</v>
      </c>
      <c r="Q730" s="165">
        <v>1656268818</v>
      </c>
      <c r="R730" s="3">
        <f>IFERROR(VLOOKUP(D730,[9]ServNOMINA!$F$16:$M$112,8,0),0)</f>
        <v>0</v>
      </c>
      <c r="S730" s="3">
        <f>IFERROR(VLOOKUP(D730,[9]ServOTROS!$F$16:$M$112,8,0),0)</f>
        <v>0</v>
      </c>
      <c r="T730" s="3">
        <f>IFERROR(VLOOKUP(D730,[9]CANCEL!$F$16:$M$48,8,0),0)</f>
        <v>0</v>
      </c>
      <c r="U730" s="3">
        <f>IFERROR(VLOOKUP(B730,[10]Aaf_PENSION!$C$16:$M$112,11,0)+VLOOKUP(B730,[11]Aaf_PENSION!$C$16:$M$112,11,0),0)</f>
        <v>0</v>
      </c>
      <c r="V730" s="3">
        <f>IFERROR(VLOOKUP(B730,[10]Aaf_SALUD!$C$16:$M$112,11,0)+VLOOKUP(B730,[11]Aaf_SALUD!$C$16:$M$112,11,0),0)</f>
        <v>0</v>
      </c>
      <c r="W730" s="3">
        <f>IFERROR(VLOOKUP(D730,[9]CALIDAD!$F$16:$M$1122,8,0),0)</f>
        <v>104207259</v>
      </c>
      <c r="X730" s="3"/>
      <c r="Y730" s="3">
        <f>IFERROR(VLOOKUP(B730,[10]Ap_CESANTIAS!$C$16:$M$112,11,0)+VLOOKUP(B730,[11]Ap_CESANTIAS!$C$16:$M$112,11,0),0)</f>
        <v>0</v>
      </c>
      <c r="Z730" s="3">
        <f>IFERROR(VLOOKUP(B730,[10]Ap_PENSION!$C$16:$M$112,11,0)+VLOOKUP(B730,[11]Ap_PENSION!$C$16:$M$112,11,0),0)</f>
        <v>0</v>
      </c>
      <c r="AA730" s="3">
        <f>IFERROR(VLOOKUP(B730,[10]Ap_SALUD!$C$16:$M$112,11,0)+VLOOKUP(B730,[11]Ap_SALUD!$C$16:$M$112,11,0),0)</f>
        <v>0</v>
      </c>
      <c r="AB730" s="3"/>
      <c r="AC730" s="36">
        <f t="shared" si="44"/>
        <v>104207259</v>
      </c>
      <c r="AD730" s="37">
        <f t="shared" si="47"/>
        <v>625243550</v>
      </c>
      <c r="AE730" s="144" t="e">
        <f>VLOOKUP(D730,[12]REPNCT004ReporteAuxiliarContabl!$V$21:$W$1157,2,0)</f>
        <v>#N/A</v>
      </c>
      <c r="AF730" s="167" t="e">
        <f t="shared" si="46"/>
        <v>#N/A</v>
      </c>
      <c r="AG730" s="144"/>
      <c r="AI730" s="144"/>
    </row>
    <row r="731" spans="1:35" x14ac:dyDescent="0.25">
      <c r="A731" s="29">
        <v>719</v>
      </c>
      <c r="B731" s="61"/>
      <c r="C731" s="143" t="str">
        <f>VLOOKUP(D731,[8]Hoja1!$A$2:$B$1115,2,0)</f>
        <v>47161</v>
      </c>
      <c r="D731" s="31">
        <v>891780042</v>
      </c>
      <c r="E731" s="31">
        <v>216147161</v>
      </c>
      <c r="F731" s="61" t="s">
        <v>905</v>
      </c>
      <c r="G731" s="33">
        <v>0</v>
      </c>
      <c r="H731" s="33">
        <v>0</v>
      </c>
      <c r="I731" s="3">
        <v>271389972</v>
      </c>
      <c r="J731" s="3">
        <v>230513718</v>
      </c>
      <c r="K731" s="3">
        <v>0</v>
      </c>
      <c r="L731" s="3"/>
      <c r="M731" s="3"/>
      <c r="N731" s="3"/>
      <c r="O731" s="3"/>
      <c r="P731" s="34">
        <f t="shared" si="45"/>
        <v>501903690</v>
      </c>
      <c r="Q731" s="165">
        <v>343592873</v>
      </c>
      <c r="R731" s="3">
        <f>IFERROR(VLOOKUP(D731,[9]ServNOMINA!$F$16:$M$112,8,0),0)</f>
        <v>0</v>
      </c>
      <c r="S731" s="3">
        <f>IFERROR(VLOOKUP(D731,[9]ServOTROS!$F$16:$M$112,8,0),0)</f>
        <v>0</v>
      </c>
      <c r="T731" s="3">
        <f>IFERROR(VLOOKUP(D731,[9]CANCEL!$F$16:$M$48,8,0),0)</f>
        <v>0</v>
      </c>
      <c r="U731" s="3">
        <f>IFERROR(VLOOKUP(B731,[10]Aaf_PENSION!$C$16:$M$112,11,0)+VLOOKUP(B731,[11]Aaf_PENSION!$C$16:$M$112,11,0),0)</f>
        <v>0</v>
      </c>
      <c r="V731" s="3">
        <f>IFERROR(VLOOKUP(B731,[10]Aaf_SALUD!$C$16:$M$112,11,0)+VLOOKUP(B731,[11]Aaf_SALUD!$C$16:$M$112,11,0),0)</f>
        <v>0</v>
      </c>
      <c r="W731" s="3">
        <f>IFERROR(VLOOKUP(D731,[9]CALIDAD!$F$16:$M$1122,8,0),0)</f>
        <v>22615831</v>
      </c>
      <c r="X731" s="3"/>
      <c r="Y731" s="3">
        <f>IFERROR(VLOOKUP(B731,[10]Ap_CESANTIAS!$C$16:$M$112,11,0)+VLOOKUP(B731,[11]Ap_CESANTIAS!$C$16:$M$112,11,0),0)</f>
        <v>0</v>
      </c>
      <c r="Z731" s="3">
        <f>IFERROR(VLOOKUP(B731,[10]Ap_PENSION!$C$16:$M$112,11,0)+VLOOKUP(B731,[11]Ap_PENSION!$C$16:$M$112,11,0),0)</f>
        <v>0</v>
      </c>
      <c r="AA731" s="3">
        <f>IFERROR(VLOOKUP(B731,[10]Ap_SALUD!$C$16:$M$112,11,0)+VLOOKUP(B731,[11]Ap_SALUD!$C$16:$M$112,11,0),0)</f>
        <v>0</v>
      </c>
      <c r="AB731" s="3"/>
      <c r="AC731" s="36">
        <f t="shared" si="44"/>
        <v>22615831</v>
      </c>
      <c r="AD731" s="37">
        <f t="shared" si="47"/>
        <v>135694986</v>
      </c>
      <c r="AE731" s="144" t="e">
        <f>VLOOKUP(D731,[12]REPNCT004ReporteAuxiliarContabl!$V$21:$W$1157,2,0)</f>
        <v>#N/A</v>
      </c>
      <c r="AF731" s="167" t="e">
        <f t="shared" si="46"/>
        <v>#N/A</v>
      </c>
      <c r="AG731" s="144"/>
      <c r="AI731" s="144"/>
    </row>
    <row r="732" spans="1:35" x14ac:dyDescent="0.25">
      <c r="A732" s="38">
        <v>720</v>
      </c>
      <c r="B732" s="61"/>
      <c r="C732" s="143" t="str">
        <f>VLOOKUP(D732,[8]Hoja1!$A$2:$B$1115,2,0)</f>
        <v>47170</v>
      </c>
      <c r="D732" s="31">
        <v>800071934</v>
      </c>
      <c r="E732" s="31">
        <v>217047170</v>
      </c>
      <c r="F732" s="61" t="s">
        <v>906</v>
      </c>
      <c r="G732" s="33">
        <v>0</v>
      </c>
      <c r="H732" s="33">
        <v>0</v>
      </c>
      <c r="I732" s="3">
        <v>835594096</v>
      </c>
      <c r="J732" s="3">
        <v>672345857</v>
      </c>
      <c r="K732" s="3">
        <v>0</v>
      </c>
      <c r="L732" s="3"/>
      <c r="M732" s="3"/>
      <c r="N732" s="3"/>
      <c r="O732" s="3"/>
      <c r="P732" s="34">
        <f t="shared" si="45"/>
        <v>1507939953</v>
      </c>
      <c r="Q732" s="165">
        <v>1020510062</v>
      </c>
      <c r="R732" s="3">
        <f>IFERROR(VLOOKUP(D732,[9]ServNOMINA!$F$16:$M$112,8,0),0)</f>
        <v>0</v>
      </c>
      <c r="S732" s="3">
        <f>IFERROR(VLOOKUP(D732,[9]ServOTROS!$F$16:$M$112,8,0),0)</f>
        <v>0</v>
      </c>
      <c r="T732" s="3">
        <f>IFERROR(VLOOKUP(D732,[9]CANCEL!$F$16:$M$48,8,0),0)</f>
        <v>0</v>
      </c>
      <c r="U732" s="3">
        <f>IFERROR(VLOOKUP(B732,[10]Aaf_PENSION!$C$16:$M$112,11,0)+VLOOKUP(B732,[11]Aaf_PENSION!$C$16:$M$112,11,0),0)</f>
        <v>0</v>
      </c>
      <c r="V732" s="3">
        <f>IFERROR(VLOOKUP(B732,[10]Aaf_SALUD!$C$16:$M$112,11,0)+VLOOKUP(B732,[11]Aaf_SALUD!$C$16:$M$112,11,0),0)</f>
        <v>0</v>
      </c>
      <c r="W732" s="3">
        <f>IFERROR(VLOOKUP(D732,[9]CALIDAD!$F$16:$M$1122,8,0),0)</f>
        <v>69632841</v>
      </c>
      <c r="X732" s="3"/>
      <c r="Y732" s="3">
        <f>IFERROR(VLOOKUP(B732,[10]Ap_CESANTIAS!$C$16:$M$112,11,0)+VLOOKUP(B732,[11]Ap_CESANTIAS!$C$16:$M$112,11,0),0)</f>
        <v>0</v>
      </c>
      <c r="Z732" s="3">
        <f>IFERROR(VLOOKUP(B732,[10]Ap_PENSION!$C$16:$M$112,11,0)+VLOOKUP(B732,[11]Ap_PENSION!$C$16:$M$112,11,0),0)</f>
        <v>0</v>
      </c>
      <c r="AA732" s="3">
        <f>IFERROR(VLOOKUP(B732,[10]Ap_SALUD!$C$16:$M$112,11,0)+VLOOKUP(B732,[11]Ap_SALUD!$C$16:$M$112,11,0),0)</f>
        <v>0</v>
      </c>
      <c r="AB732" s="3"/>
      <c r="AC732" s="36">
        <f t="shared" si="44"/>
        <v>69632841</v>
      </c>
      <c r="AD732" s="37">
        <f t="shared" si="47"/>
        <v>417797050</v>
      </c>
      <c r="AE732" s="144" t="e">
        <f>VLOOKUP(D732,[12]REPNCT004ReporteAuxiliarContabl!$V$21:$W$1157,2,0)</f>
        <v>#N/A</v>
      </c>
      <c r="AF732" s="167" t="e">
        <f t="shared" si="46"/>
        <v>#N/A</v>
      </c>
      <c r="AG732" s="144"/>
      <c r="AI732" s="144"/>
    </row>
    <row r="733" spans="1:35" x14ac:dyDescent="0.25">
      <c r="A733" s="29">
        <v>721</v>
      </c>
      <c r="B733" s="61"/>
      <c r="C733" s="143" t="str">
        <f>VLOOKUP(D733,[8]Hoja1!$A$2:$B$1115,2,0)</f>
        <v>47205</v>
      </c>
      <c r="D733" s="31">
        <v>819003225</v>
      </c>
      <c r="E733" s="31">
        <v>210547205</v>
      </c>
      <c r="F733" s="61" t="s">
        <v>344</v>
      </c>
      <c r="G733" s="33">
        <v>0</v>
      </c>
      <c r="H733" s="33">
        <v>0</v>
      </c>
      <c r="I733" s="3">
        <v>311993028</v>
      </c>
      <c r="J733" s="3">
        <v>271832323</v>
      </c>
      <c r="K733" s="3">
        <v>0</v>
      </c>
      <c r="L733" s="3"/>
      <c r="M733" s="3"/>
      <c r="N733" s="3"/>
      <c r="O733" s="3"/>
      <c r="P733" s="34">
        <f t="shared" si="45"/>
        <v>583825351</v>
      </c>
      <c r="Q733" s="165">
        <v>401829418</v>
      </c>
      <c r="R733" s="3">
        <f>IFERROR(VLOOKUP(D733,[9]ServNOMINA!$F$16:$M$112,8,0),0)</f>
        <v>0</v>
      </c>
      <c r="S733" s="3">
        <f>IFERROR(VLOOKUP(D733,[9]ServOTROS!$F$16:$M$112,8,0),0)</f>
        <v>0</v>
      </c>
      <c r="T733" s="3">
        <f>IFERROR(VLOOKUP(D733,[9]CANCEL!$F$16:$M$48,8,0),0)</f>
        <v>0</v>
      </c>
      <c r="U733" s="3">
        <f>IFERROR(VLOOKUP(B733,[10]Aaf_PENSION!$C$16:$M$112,11,0)+VLOOKUP(B733,[11]Aaf_PENSION!$C$16:$M$112,11,0),0)</f>
        <v>0</v>
      </c>
      <c r="V733" s="3">
        <f>IFERROR(VLOOKUP(B733,[10]Aaf_SALUD!$C$16:$M$112,11,0)+VLOOKUP(B733,[11]Aaf_SALUD!$C$16:$M$112,11,0),0)</f>
        <v>0</v>
      </c>
      <c r="W733" s="3">
        <f>IFERROR(VLOOKUP(D733,[9]CALIDAD!$F$16:$M$1122,8,0),0)</f>
        <v>25999419</v>
      </c>
      <c r="X733" s="3"/>
      <c r="Y733" s="3">
        <f>IFERROR(VLOOKUP(B733,[10]Ap_CESANTIAS!$C$16:$M$112,11,0)+VLOOKUP(B733,[11]Ap_CESANTIAS!$C$16:$M$112,11,0),0)</f>
        <v>0</v>
      </c>
      <c r="Z733" s="3">
        <f>IFERROR(VLOOKUP(B733,[10]Ap_PENSION!$C$16:$M$112,11,0)+VLOOKUP(B733,[11]Ap_PENSION!$C$16:$M$112,11,0),0)</f>
        <v>0</v>
      </c>
      <c r="AA733" s="3">
        <f>IFERROR(VLOOKUP(B733,[10]Ap_SALUD!$C$16:$M$112,11,0)+VLOOKUP(B733,[11]Ap_SALUD!$C$16:$M$112,11,0),0)</f>
        <v>0</v>
      </c>
      <c r="AB733" s="3"/>
      <c r="AC733" s="36">
        <f t="shared" si="44"/>
        <v>25999419</v>
      </c>
      <c r="AD733" s="37">
        <f t="shared" si="47"/>
        <v>155996514</v>
      </c>
      <c r="AE733" s="144" t="e">
        <f>VLOOKUP(D733,[12]REPNCT004ReporteAuxiliarContabl!$V$21:$W$1157,2,0)</f>
        <v>#N/A</v>
      </c>
      <c r="AF733" s="167" t="e">
        <f t="shared" si="46"/>
        <v>#N/A</v>
      </c>
      <c r="AG733" s="144"/>
      <c r="AI733" s="144"/>
    </row>
    <row r="734" spans="1:35" x14ac:dyDescent="0.25">
      <c r="A734" s="38">
        <v>722</v>
      </c>
      <c r="B734" s="61"/>
      <c r="C734" s="143" t="str">
        <f>VLOOKUP(D734,[8]Hoja1!$A$2:$B$1115,2,0)</f>
        <v>47245</v>
      </c>
      <c r="D734" s="31">
        <v>891780044</v>
      </c>
      <c r="E734" s="31">
        <v>214547245</v>
      </c>
      <c r="F734" s="61" t="s">
        <v>907</v>
      </c>
      <c r="G734" s="33">
        <v>0</v>
      </c>
      <c r="H734" s="33">
        <v>0</v>
      </c>
      <c r="I734" s="3">
        <v>2384335904</v>
      </c>
      <c r="J734" s="3">
        <v>2243151538</v>
      </c>
      <c r="K734" s="3">
        <v>0</v>
      </c>
      <c r="L734" s="3"/>
      <c r="M734" s="3"/>
      <c r="N734" s="3"/>
      <c r="O734" s="3"/>
      <c r="P734" s="34">
        <f t="shared" si="45"/>
        <v>4627487442</v>
      </c>
      <c r="Q734" s="165">
        <v>3236624833</v>
      </c>
      <c r="R734" s="3">
        <f>IFERROR(VLOOKUP(D734,[9]ServNOMINA!$F$16:$M$112,8,0),0)</f>
        <v>0</v>
      </c>
      <c r="S734" s="3">
        <f>IFERROR(VLOOKUP(D734,[9]ServOTROS!$F$16:$M$112,8,0),0)</f>
        <v>0</v>
      </c>
      <c r="T734" s="3">
        <f>IFERROR(VLOOKUP(D734,[9]CANCEL!$F$16:$M$48,8,0),0)</f>
        <v>0</v>
      </c>
      <c r="U734" s="3">
        <f>IFERROR(VLOOKUP(B734,[10]Aaf_PENSION!$C$16:$M$112,11,0)+VLOOKUP(B734,[11]Aaf_PENSION!$C$16:$M$112,11,0),0)</f>
        <v>0</v>
      </c>
      <c r="V734" s="3">
        <f>IFERROR(VLOOKUP(B734,[10]Aaf_SALUD!$C$16:$M$112,11,0)+VLOOKUP(B734,[11]Aaf_SALUD!$C$16:$M$112,11,0),0)</f>
        <v>0</v>
      </c>
      <c r="W734" s="3">
        <f>IFERROR(VLOOKUP(D734,[9]CALIDAD!$F$16:$M$1122,8,0),0)</f>
        <v>198694659</v>
      </c>
      <c r="X734" s="3"/>
      <c r="Y734" s="3">
        <f>IFERROR(VLOOKUP(B734,[10]Ap_CESANTIAS!$C$16:$M$112,11,0)+VLOOKUP(B734,[11]Ap_CESANTIAS!$C$16:$M$112,11,0),0)</f>
        <v>0</v>
      </c>
      <c r="Z734" s="3">
        <f>IFERROR(VLOOKUP(B734,[10]Ap_PENSION!$C$16:$M$112,11,0)+VLOOKUP(B734,[11]Ap_PENSION!$C$16:$M$112,11,0),0)</f>
        <v>0</v>
      </c>
      <c r="AA734" s="3">
        <f>IFERROR(VLOOKUP(B734,[10]Ap_SALUD!$C$16:$M$112,11,0)+VLOOKUP(B734,[11]Ap_SALUD!$C$16:$M$112,11,0),0)</f>
        <v>0</v>
      </c>
      <c r="AB734" s="3"/>
      <c r="AC734" s="36">
        <f t="shared" si="44"/>
        <v>198694659</v>
      </c>
      <c r="AD734" s="37">
        <f t="shared" si="47"/>
        <v>1192167950</v>
      </c>
      <c r="AE734" s="144" t="e">
        <f>VLOOKUP(D734,[12]REPNCT004ReporteAuxiliarContabl!$V$21:$W$1157,2,0)</f>
        <v>#N/A</v>
      </c>
      <c r="AF734" s="167" t="e">
        <f t="shared" si="46"/>
        <v>#N/A</v>
      </c>
      <c r="AG734" s="144"/>
      <c r="AI734" s="144"/>
    </row>
    <row r="735" spans="1:35" x14ac:dyDescent="0.25">
      <c r="A735" s="29">
        <v>723</v>
      </c>
      <c r="B735" s="61"/>
      <c r="C735" s="143" t="str">
        <f>VLOOKUP(D735,[8]Hoja1!$A$2:$B$1115,2,0)</f>
        <v>47258</v>
      </c>
      <c r="D735" s="31">
        <v>891780049</v>
      </c>
      <c r="E735" s="31">
        <v>215847258</v>
      </c>
      <c r="F735" s="61" t="s">
        <v>908</v>
      </c>
      <c r="G735" s="33">
        <v>0</v>
      </c>
      <c r="H735" s="33">
        <v>0</v>
      </c>
      <c r="I735" s="3">
        <v>486767712</v>
      </c>
      <c r="J735" s="3">
        <v>477241286</v>
      </c>
      <c r="K735" s="3">
        <v>0</v>
      </c>
      <c r="L735" s="3"/>
      <c r="M735" s="3"/>
      <c r="N735" s="3"/>
      <c r="O735" s="3"/>
      <c r="P735" s="34">
        <f t="shared" si="45"/>
        <v>964008998</v>
      </c>
      <c r="Q735" s="165">
        <v>680061166</v>
      </c>
      <c r="R735" s="3">
        <f>IFERROR(VLOOKUP(D735,[9]ServNOMINA!$F$16:$M$112,8,0),0)</f>
        <v>0</v>
      </c>
      <c r="S735" s="3">
        <f>IFERROR(VLOOKUP(D735,[9]ServOTROS!$F$16:$M$112,8,0),0)</f>
        <v>0</v>
      </c>
      <c r="T735" s="3">
        <f>IFERROR(VLOOKUP(D735,[9]CANCEL!$F$16:$M$48,8,0),0)</f>
        <v>0</v>
      </c>
      <c r="U735" s="3">
        <f>IFERROR(VLOOKUP(B735,[10]Aaf_PENSION!$C$16:$M$112,11,0)+VLOOKUP(B735,[11]Aaf_PENSION!$C$16:$M$112,11,0),0)</f>
        <v>0</v>
      </c>
      <c r="V735" s="3">
        <f>IFERROR(VLOOKUP(B735,[10]Aaf_SALUD!$C$16:$M$112,11,0)+VLOOKUP(B735,[11]Aaf_SALUD!$C$16:$M$112,11,0),0)</f>
        <v>0</v>
      </c>
      <c r="W735" s="3">
        <f>IFERROR(VLOOKUP(D735,[9]CALIDAD!$F$16:$M$1122,8,0),0)</f>
        <v>40563976</v>
      </c>
      <c r="X735" s="3"/>
      <c r="Y735" s="3">
        <f>IFERROR(VLOOKUP(B735,[10]Ap_CESANTIAS!$C$16:$M$112,11,0)+VLOOKUP(B735,[11]Ap_CESANTIAS!$C$16:$M$112,11,0),0)</f>
        <v>0</v>
      </c>
      <c r="Z735" s="3">
        <f>IFERROR(VLOOKUP(B735,[10]Ap_PENSION!$C$16:$M$112,11,0)+VLOOKUP(B735,[11]Ap_PENSION!$C$16:$M$112,11,0),0)</f>
        <v>0</v>
      </c>
      <c r="AA735" s="3">
        <f>IFERROR(VLOOKUP(B735,[10]Ap_SALUD!$C$16:$M$112,11,0)+VLOOKUP(B735,[11]Ap_SALUD!$C$16:$M$112,11,0),0)</f>
        <v>0</v>
      </c>
      <c r="AB735" s="3"/>
      <c r="AC735" s="36">
        <f t="shared" si="44"/>
        <v>40563976</v>
      </c>
      <c r="AD735" s="37">
        <f t="shared" si="47"/>
        <v>243383856</v>
      </c>
      <c r="AE735" s="144" t="e">
        <f>VLOOKUP(D735,[12]REPNCT004ReporteAuxiliarContabl!$V$21:$W$1157,2,0)</f>
        <v>#N/A</v>
      </c>
      <c r="AF735" s="167" t="e">
        <f t="shared" si="46"/>
        <v>#N/A</v>
      </c>
      <c r="AG735" s="144"/>
      <c r="AI735" s="144"/>
    </row>
    <row r="736" spans="1:35" x14ac:dyDescent="0.25">
      <c r="A736" s="38">
        <v>724</v>
      </c>
      <c r="B736" s="61"/>
      <c r="C736" s="143" t="str">
        <f>VLOOKUP(D736,[8]Hoja1!$A$2:$B$1115,2,0)</f>
        <v>47268</v>
      </c>
      <c r="D736" s="31">
        <v>819000925</v>
      </c>
      <c r="E736" s="31">
        <v>216847268</v>
      </c>
      <c r="F736" s="61" t="s">
        <v>909</v>
      </c>
      <c r="G736" s="33">
        <v>0</v>
      </c>
      <c r="H736" s="33">
        <v>0</v>
      </c>
      <c r="I736" s="3">
        <v>860002624</v>
      </c>
      <c r="J736" s="3">
        <v>740567120</v>
      </c>
      <c r="K736" s="3">
        <v>0</v>
      </c>
      <c r="L736" s="3"/>
      <c r="M736" s="3"/>
      <c r="N736" s="3"/>
      <c r="O736" s="3"/>
      <c r="P736" s="34">
        <f t="shared" si="45"/>
        <v>1600569744</v>
      </c>
      <c r="Q736" s="165">
        <v>1098901545</v>
      </c>
      <c r="R736" s="3">
        <f>IFERROR(VLOOKUP(D736,[9]ServNOMINA!$F$16:$M$112,8,0),0)</f>
        <v>0</v>
      </c>
      <c r="S736" s="3">
        <f>IFERROR(VLOOKUP(D736,[9]ServOTROS!$F$16:$M$112,8,0),0)</f>
        <v>0</v>
      </c>
      <c r="T736" s="3">
        <f>IFERROR(VLOOKUP(D736,[9]CANCEL!$F$16:$M$48,8,0),0)</f>
        <v>0</v>
      </c>
      <c r="U736" s="3">
        <f>IFERROR(VLOOKUP(B736,[10]Aaf_PENSION!$C$16:$M$112,11,0)+VLOOKUP(B736,[11]Aaf_PENSION!$C$16:$M$112,11,0),0)</f>
        <v>0</v>
      </c>
      <c r="V736" s="3">
        <f>IFERROR(VLOOKUP(B736,[10]Aaf_SALUD!$C$16:$M$112,11,0)+VLOOKUP(B736,[11]Aaf_SALUD!$C$16:$M$112,11,0),0)</f>
        <v>0</v>
      </c>
      <c r="W736" s="3">
        <f>IFERROR(VLOOKUP(D736,[9]CALIDAD!$F$16:$M$1122,8,0),0)</f>
        <v>71666885</v>
      </c>
      <c r="X736" s="3"/>
      <c r="Y736" s="3">
        <f>IFERROR(VLOOKUP(B736,[10]Ap_CESANTIAS!$C$16:$M$112,11,0)+VLOOKUP(B736,[11]Ap_CESANTIAS!$C$16:$M$112,11,0),0)</f>
        <v>0</v>
      </c>
      <c r="Z736" s="3">
        <f>IFERROR(VLOOKUP(B736,[10]Ap_PENSION!$C$16:$M$112,11,0)+VLOOKUP(B736,[11]Ap_PENSION!$C$16:$M$112,11,0),0)</f>
        <v>0</v>
      </c>
      <c r="AA736" s="3">
        <f>IFERROR(VLOOKUP(B736,[10]Ap_SALUD!$C$16:$M$112,11,0)+VLOOKUP(B736,[11]Ap_SALUD!$C$16:$M$112,11,0),0)</f>
        <v>0</v>
      </c>
      <c r="AB736" s="3"/>
      <c r="AC736" s="36">
        <f t="shared" si="44"/>
        <v>71666885</v>
      </c>
      <c r="AD736" s="37">
        <f t="shared" si="47"/>
        <v>430001314</v>
      </c>
      <c r="AE736" s="144" t="e">
        <f>VLOOKUP(D736,[12]REPNCT004ReporteAuxiliarContabl!$V$21:$W$1157,2,0)</f>
        <v>#N/A</v>
      </c>
      <c r="AF736" s="167" t="e">
        <f t="shared" si="46"/>
        <v>#N/A</v>
      </c>
      <c r="AG736" s="144"/>
      <c r="AI736" s="144"/>
    </row>
    <row r="737" spans="1:35" x14ac:dyDescent="0.25">
      <c r="A737" s="29">
        <v>725</v>
      </c>
      <c r="B737" s="61"/>
      <c r="C737" s="143" t="str">
        <f>VLOOKUP(D737,[8]Hoja1!$A$2:$B$1115,2,0)</f>
        <v>47288</v>
      </c>
      <c r="D737" s="31">
        <v>891780045</v>
      </c>
      <c r="E737" s="31">
        <v>218847288</v>
      </c>
      <c r="F737" s="61" t="s">
        <v>910</v>
      </c>
      <c r="G737" s="33">
        <v>0</v>
      </c>
      <c r="H737" s="33">
        <v>0</v>
      </c>
      <c r="I737" s="3">
        <v>1975481504</v>
      </c>
      <c r="J737" s="3">
        <v>1829251092</v>
      </c>
      <c r="K737" s="3">
        <v>0</v>
      </c>
      <c r="L737" s="3"/>
      <c r="M737" s="3"/>
      <c r="N737" s="3"/>
      <c r="O737" s="3"/>
      <c r="P737" s="34">
        <f t="shared" si="45"/>
        <v>3804732596</v>
      </c>
      <c r="Q737" s="165">
        <v>2464732679</v>
      </c>
      <c r="R737" s="3">
        <f>IFERROR(VLOOKUP(D737,[9]ServNOMINA!$F$16:$M$112,8,0),0)</f>
        <v>0</v>
      </c>
      <c r="S737" s="3">
        <f>IFERROR(VLOOKUP(D737,[9]ServOTROS!$F$16:$M$112,8,0),0)</f>
        <v>0</v>
      </c>
      <c r="T737" s="3">
        <f>IFERROR(VLOOKUP(D737,[9]CANCEL!$F$16:$M$48,8,0),0)</f>
        <v>0</v>
      </c>
      <c r="U737" s="3">
        <f>IFERROR(VLOOKUP(B737,[10]Aaf_PENSION!$C$16:$M$112,11,0)+VLOOKUP(B737,[11]Aaf_PENSION!$C$16:$M$112,11,0),0)</f>
        <v>0</v>
      </c>
      <c r="V737" s="3">
        <f>IFERROR(VLOOKUP(B737,[10]Aaf_SALUD!$C$16:$M$112,11,0)+VLOOKUP(B737,[11]Aaf_SALUD!$C$16:$M$112,11,0),0)</f>
        <v>0</v>
      </c>
      <c r="W737" s="3">
        <f>IFERROR(VLOOKUP(D737,[9]CALIDAD!$F$16:$M$1122,8,0),0)</f>
        <v>164623459</v>
      </c>
      <c r="X737" s="3"/>
      <c r="Y737" s="3">
        <f>IFERROR(VLOOKUP(B737,[10]Ap_CESANTIAS!$C$16:$M$112,11,0)+VLOOKUP(B737,[11]Ap_CESANTIAS!$C$16:$M$112,11,0),0)</f>
        <v>0</v>
      </c>
      <c r="Z737" s="3">
        <f>IFERROR(VLOOKUP(B737,[10]Ap_PENSION!$C$16:$M$112,11,0)+VLOOKUP(B737,[11]Ap_PENSION!$C$16:$M$112,11,0),0)</f>
        <v>0</v>
      </c>
      <c r="AA737" s="3">
        <f>IFERROR(VLOOKUP(B737,[10]Ap_SALUD!$C$16:$M$112,11,0)+VLOOKUP(B737,[11]Ap_SALUD!$C$16:$M$112,11,0),0)</f>
        <v>0</v>
      </c>
      <c r="AB737" s="3"/>
      <c r="AC737" s="36">
        <f t="shared" si="44"/>
        <v>164623459</v>
      </c>
      <c r="AD737" s="37">
        <f t="shared" si="47"/>
        <v>1175376458</v>
      </c>
      <c r="AE737" s="144" t="e">
        <f>VLOOKUP(D737,[12]REPNCT004ReporteAuxiliarContabl!$V$21:$W$1157,2,0)</f>
        <v>#N/A</v>
      </c>
      <c r="AF737" s="167" t="e">
        <f t="shared" si="46"/>
        <v>#N/A</v>
      </c>
      <c r="AG737" s="144"/>
      <c r="AI737" s="144"/>
    </row>
    <row r="738" spans="1:35" x14ac:dyDescent="0.25">
      <c r="A738" s="38">
        <v>726</v>
      </c>
      <c r="B738" s="61"/>
      <c r="C738" s="143" t="str">
        <f>VLOOKUP(D738,[8]Hoja1!$A$2:$B$1115,2,0)</f>
        <v>47318</v>
      </c>
      <c r="D738" s="31">
        <v>891780047</v>
      </c>
      <c r="E738" s="31">
        <v>211847318</v>
      </c>
      <c r="F738" s="61" t="s">
        <v>911</v>
      </c>
      <c r="G738" s="33">
        <v>0</v>
      </c>
      <c r="H738" s="33">
        <v>0</v>
      </c>
      <c r="I738" s="3">
        <v>988605312</v>
      </c>
      <c r="J738" s="3">
        <v>869774697</v>
      </c>
      <c r="K738" s="3">
        <v>0</v>
      </c>
      <c r="L738" s="3"/>
      <c r="M738" s="3"/>
      <c r="N738" s="3"/>
      <c r="O738" s="3"/>
      <c r="P738" s="34">
        <f t="shared" si="45"/>
        <v>1858380009</v>
      </c>
      <c r="Q738" s="165">
        <v>1281693577</v>
      </c>
      <c r="R738" s="3">
        <f>IFERROR(VLOOKUP(D738,[9]ServNOMINA!$F$16:$M$112,8,0),0)</f>
        <v>0</v>
      </c>
      <c r="S738" s="3">
        <f>IFERROR(VLOOKUP(D738,[9]ServOTROS!$F$16:$M$112,8,0),0)</f>
        <v>0</v>
      </c>
      <c r="T738" s="3">
        <f>IFERROR(VLOOKUP(D738,[9]CANCEL!$F$16:$M$48,8,0),0)</f>
        <v>0</v>
      </c>
      <c r="U738" s="3">
        <f>IFERROR(VLOOKUP(B738,[10]Aaf_PENSION!$C$16:$M$112,11,0)+VLOOKUP(B738,[11]Aaf_PENSION!$C$16:$M$112,11,0),0)</f>
        <v>0</v>
      </c>
      <c r="V738" s="3">
        <f>IFERROR(VLOOKUP(B738,[10]Aaf_SALUD!$C$16:$M$112,11,0)+VLOOKUP(B738,[11]Aaf_SALUD!$C$16:$M$112,11,0),0)</f>
        <v>0</v>
      </c>
      <c r="W738" s="3">
        <f>IFERROR(VLOOKUP(D738,[9]CALIDAD!$F$16:$M$1122,8,0),0)</f>
        <v>82383776</v>
      </c>
      <c r="X738" s="62"/>
      <c r="Y738" s="3">
        <f>IFERROR(VLOOKUP(B738,[10]Ap_CESANTIAS!$C$16:$M$112,11,0)+VLOOKUP(B738,[11]Ap_CESANTIAS!$C$16:$M$112,11,0),0)</f>
        <v>0</v>
      </c>
      <c r="Z738" s="3">
        <f>IFERROR(VLOOKUP(B738,[10]Ap_PENSION!$C$16:$M$112,11,0)+VLOOKUP(B738,[11]Ap_PENSION!$C$16:$M$112,11,0),0)</f>
        <v>0</v>
      </c>
      <c r="AA738" s="3">
        <f>IFERROR(VLOOKUP(B738,[10]Ap_SALUD!$C$16:$M$112,11,0)+VLOOKUP(B738,[11]Ap_SALUD!$C$16:$M$112,11,0),0)</f>
        <v>0</v>
      </c>
      <c r="AB738" s="3"/>
      <c r="AC738" s="36">
        <f t="shared" si="44"/>
        <v>82383776</v>
      </c>
      <c r="AD738" s="37">
        <f t="shared" si="47"/>
        <v>494302656</v>
      </c>
      <c r="AE738" s="144" t="e">
        <f>VLOOKUP(D738,[12]REPNCT004ReporteAuxiliarContabl!$V$21:$W$1157,2,0)</f>
        <v>#N/A</v>
      </c>
      <c r="AF738" s="167" t="e">
        <f t="shared" si="46"/>
        <v>#N/A</v>
      </c>
      <c r="AG738" s="144"/>
      <c r="AI738" s="144"/>
    </row>
    <row r="739" spans="1:35" x14ac:dyDescent="0.25">
      <c r="A739" s="29">
        <v>727</v>
      </c>
      <c r="B739" s="61"/>
      <c r="C739" s="143" t="str">
        <f>VLOOKUP(D739,[8]Hoja1!$A$2:$B$1115,2,0)</f>
        <v>47460</v>
      </c>
      <c r="D739" s="31">
        <v>819003849</v>
      </c>
      <c r="E739" s="31">
        <v>216047460</v>
      </c>
      <c r="F739" s="61" t="s">
        <v>912</v>
      </c>
      <c r="G739" s="33">
        <v>0</v>
      </c>
      <c r="H739" s="33">
        <v>0</v>
      </c>
      <c r="I739" s="3">
        <v>1420608272</v>
      </c>
      <c r="J739" s="3">
        <v>1014182617</v>
      </c>
      <c r="K739" s="3">
        <v>0</v>
      </c>
      <c r="L739" s="3"/>
      <c r="M739" s="3"/>
      <c r="N739" s="3"/>
      <c r="O739" s="3"/>
      <c r="P739" s="34">
        <f t="shared" si="45"/>
        <v>2434790889</v>
      </c>
      <c r="Q739" s="165">
        <v>1606102732</v>
      </c>
      <c r="R739" s="3">
        <f>IFERROR(VLOOKUP(D739,[9]ServNOMINA!$F$16:$M$112,8,0),0)</f>
        <v>0</v>
      </c>
      <c r="S739" s="3">
        <f>IFERROR(VLOOKUP(D739,[9]ServOTROS!$F$16:$M$112,8,0),0)</f>
        <v>0</v>
      </c>
      <c r="T739" s="3">
        <f>IFERROR(VLOOKUP(D739,[9]CANCEL!$F$16:$M$48,8,0),0)</f>
        <v>0</v>
      </c>
      <c r="U739" s="3">
        <f>IFERROR(VLOOKUP(B739,[10]Aaf_PENSION!$C$16:$M$112,11,0)+VLOOKUP(B739,[11]Aaf_PENSION!$C$16:$M$112,11,0),0)</f>
        <v>0</v>
      </c>
      <c r="V739" s="3">
        <f>IFERROR(VLOOKUP(B739,[10]Aaf_SALUD!$C$16:$M$112,11,0)+VLOOKUP(B739,[11]Aaf_SALUD!$C$16:$M$112,11,0),0)</f>
        <v>0</v>
      </c>
      <c r="W739" s="3">
        <f>IFERROR(VLOOKUP(D739,[9]CALIDAD!$F$16:$M$1122,8,0),0)</f>
        <v>118384023</v>
      </c>
      <c r="X739" s="3"/>
      <c r="Y739" s="3">
        <f>IFERROR(VLOOKUP(B739,[10]Ap_CESANTIAS!$C$16:$M$112,11,0)+VLOOKUP(B739,[11]Ap_CESANTIAS!$C$16:$M$112,11,0),0)</f>
        <v>0</v>
      </c>
      <c r="Z739" s="3">
        <f>IFERROR(VLOOKUP(B739,[10]Ap_PENSION!$C$16:$M$112,11,0)+VLOOKUP(B739,[11]Ap_PENSION!$C$16:$M$112,11,0),0)</f>
        <v>0</v>
      </c>
      <c r="AA739" s="3">
        <f>IFERROR(VLOOKUP(B739,[10]Ap_SALUD!$C$16:$M$112,11,0)+VLOOKUP(B739,[11]Ap_SALUD!$C$16:$M$112,11,0),0)</f>
        <v>0</v>
      </c>
      <c r="AB739" s="3"/>
      <c r="AC739" s="36">
        <f t="shared" si="44"/>
        <v>118384023</v>
      </c>
      <c r="AD739" s="37">
        <f t="shared" si="47"/>
        <v>710304134</v>
      </c>
      <c r="AE739" s="144" t="e">
        <f>VLOOKUP(D739,[12]REPNCT004ReporteAuxiliarContabl!$V$21:$W$1157,2,0)</f>
        <v>#N/A</v>
      </c>
      <c r="AF739" s="167" t="e">
        <f t="shared" si="46"/>
        <v>#N/A</v>
      </c>
      <c r="AG739" s="144"/>
      <c r="AI739" s="144"/>
    </row>
    <row r="740" spans="1:35" x14ac:dyDescent="0.25">
      <c r="A740" s="38">
        <v>728</v>
      </c>
      <c r="B740" s="61"/>
      <c r="C740" s="143" t="str">
        <f>VLOOKUP(D740,[8]Hoja1!$A$2:$B$1115,2,0)</f>
        <v>47541</v>
      </c>
      <c r="D740" s="31">
        <v>891780048</v>
      </c>
      <c r="E740" s="31">
        <v>214147541</v>
      </c>
      <c r="F740" s="61" t="s">
        <v>913</v>
      </c>
      <c r="G740" s="33">
        <v>0</v>
      </c>
      <c r="H740" s="33">
        <v>0</v>
      </c>
      <c r="I740" s="3">
        <v>278178332</v>
      </c>
      <c r="J740" s="3">
        <v>269329940</v>
      </c>
      <c r="K740" s="3">
        <v>0</v>
      </c>
      <c r="L740" s="3"/>
      <c r="M740" s="3"/>
      <c r="N740" s="3"/>
      <c r="O740" s="3"/>
      <c r="P740" s="34">
        <f t="shared" si="45"/>
        <v>547508272</v>
      </c>
      <c r="Q740" s="165">
        <v>385237580</v>
      </c>
      <c r="R740" s="3">
        <f>IFERROR(VLOOKUP(D740,[9]ServNOMINA!$F$16:$M$112,8,0),0)</f>
        <v>0</v>
      </c>
      <c r="S740" s="3">
        <f>IFERROR(VLOOKUP(D740,[9]ServOTROS!$F$16:$M$112,8,0),0)</f>
        <v>0</v>
      </c>
      <c r="T740" s="3">
        <f>IFERROR(VLOOKUP(D740,[9]CANCEL!$F$16:$M$48,8,0),0)</f>
        <v>0</v>
      </c>
      <c r="U740" s="3">
        <f>IFERROR(VLOOKUP(B740,[10]Aaf_PENSION!$C$16:$M$112,11,0)+VLOOKUP(B740,[11]Aaf_PENSION!$C$16:$M$112,11,0),0)</f>
        <v>0</v>
      </c>
      <c r="V740" s="3">
        <f>IFERROR(VLOOKUP(B740,[10]Aaf_SALUD!$C$16:$M$112,11,0)+VLOOKUP(B740,[11]Aaf_SALUD!$C$16:$M$112,11,0),0)</f>
        <v>0</v>
      </c>
      <c r="W740" s="3">
        <f>IFERROR(VLOOKUP(D740,[9]CALIDAD!$F$16:$M$1122,8,0),0)</f>
        <v>23181528</v>
      </c>
      <c r="X740" s="3"/>
      <c r="Y740" s="3">
        <f>IFERROR(VLOOKUP(B740,[10]Ap_CESANTIAS!$C$16:$M$112,11,0)+VLOOKUP(B740,[11]Ap_CESANTIAS!$C$16:$M$112,11,0),0)</f>
        <v>0</v>
      </c>
      <c r="Z740" s="3">
        <f>IFERROR(VLOOKUP(B740,[10]Ap_PENSION!$C$16:$M$112,11,0)+VLOOKUP(B740,[11]Ap_PENSION!$C$16:$M$112,11,0),0)</f>
        <v>0</v>
      </c>
      <c r="AA740" s="3">
        <f>IFERROR(VLOOKUP(B740,[10]Ap_SALUD!$C$16:$M$112,11,0)+VLOOKUP(B740,[11]Ap_SALUD!$C$16:$M$112,11,0),0)</f>
        <v>0</v>
      </c>
      <c r="AB740" s="3"/>
      <c r="AC740" s="36">
        <f t="shared" si="44"/>
        <v>23181528</v>
      </c>
      <c r="AD740" s="37">
        <f t="shared" si="47"/>
        <v>139089164</v>
      </c>
      <c r="AE740" s="144" t="e">
        <f>VLOOKUP(D740,[12]REPNCT004ReporteAuxiliarContabl!$V$21:$W$1157,2,0)</f>
        <v>#N/A</v>
      </c>
      <c r="AF740" s="167" t="e">
        <f t="shared" si="46"/>
        <v>#N/A</v>
      </c>
      <c r="AG740" s="144"/>
      <c r="AI740" s="144"/>
    </row>
    <row r="741" spans="1:35" x14ac:dyDescent="0.25">
      <c r="A741" s="29">
        <v>729</v>
      </c>
      <c r="B741" s="61"/>
      <c r="C741" s="143" t="str">
        <f>VLOOKUP(D741,[8]Hoja1!$A$2:$B$1115,2,0)</f>
        <v>47545</v>
      </c>
      <c r="D741" s="31">
        <v>819000985</v>
      </c>
      <c r="E741" s="31">
        <v>214547545</v>
      </c>
      <c r="F741" s="61" t="s">
        <v>914</v>
      </c>
      <c r="G741" s="33">
        <v>0</v>
      </c>
      <c r="H741" s="33">
        <v>0</v>
      </c>
      <c r="I741" s="3">
        <v>719208704</v>
      </c>
      <c r="J741" s="3">
        <v>593525439</v>
      </c>
      <c r="K741" s="3">
        <v>0</v>
      </c>
      <c r="L741" s="3"/>
      <c r="M741" s="3"/>
      <c r="N741" s="3"/>
      <c r="O741" s="3"/>
      <c r="P741" s="34">
        <f t="shared" si="45"/>
        <v>1312734143</v>
      </c>
      <c r="Q741" s="165">
        <v>893195734</v>
      </c>
      <c r="R741" s="3">
        <f>IFERROR(VLOOKUP(D741,[9]ServNOMINA!$F$16:$M$112,8,0),0)</f>
        <v>0</v>
      </c>
      <c r="S741" s="3">
        <f>IFERROR(VLOOKUP(D741,[9]ServOTROS!$F$16:$M$112,8,0),0)</f>
        <v>0</v>
      </c>
      <c r="T741" s="3">
        <f>IFERROR(VLOOKUP(D741,[9]CANCEL!$F$16:$M$48,8,0),0)</f>
        <v>0</v>
      </c>
      <c r="U741" s="3">
        <f>IFERROR(VLOOKUP(B741,[10]Aaf_PENSION!$C$16:$M$112,11,0)+VLOOKUP(B741,[11]Aaf_PENSION!$C$16:$M$112,11,0),0)</f>
        <v>0</v>
      </c>
      <c r="V741" s="3">
        <f>IFERROR(VLOOKUP(B741,[10]Aaf_SALUD!$C$16:$M$112,11,0)+VLOOKUP(B741,[11]Aaf_SALUD!$C$16:$M$112,11,0),0)</f>
        <v>0</v>
      </c>
      <c r="W741" s="3">
        <f>IFERROR(VLOOKUP(D741,[9]CALIDAD!$F$16:$M$1122,8,0),0)</f>
        <v>59934059</v>
      </c>
      <c r="X741" s="3"/>
      <c r="Y741" s="3">
        <f>IFERROR(VLOOKUP(B741,[10]Ap_CESANTIAS!$C$16:$M$112,11,0)+VLOOKUP(B741,[11]Ap_CESANTIAS!$C$16:$M$112,11,0),0)</f>
        <v>0</v>
      </c>
      <c r="Z741" s="3">
        <f>IFERROR(VLOOKUP(B741,[10]Ap_PENSION!$C$16:$M$112,11,0)+VLOOKUP(B741,[11]Ap_PENSION!$C$16:$M$112,11,0),0)</f>
        <v>0</v>
      </c>
      <c r="AA741" s="3">
        <f>IFERROR(VLOOKUP(B741,[10]Ap_SALUD!$C$16:$M$112,11,0)+VLOOKUP(B741,[11]Ap_SALUD!$C$16:$M$112,11,0),0)</f>
        <v>0</v>
      </c>
      <c r="AB741" s="3"/>
      <c r="AC741" s="36">
        <f t="shared" si="44"/>
        <v>59934059</v>
      </c>
      <c r="AD741" s="37">
        <f t="shared" si="47"/>
        <v>359604350</v>
      </c>
      <c r="AE741" s="144" t="e">
        <f>VLOOKUP(D741,[12]REPNCT004ReporteAuxiliarContabl!$V$21:$W$1157,2,0)</f>
        <v>#N/A</v>
      </c>
      <c r="AF741" s="167" t="e">
        <f t="shared" si="46"/>
        <v>#N/A</v>
      </c>
      <c r="AG741" s="144"/>
      <c r="AI741" s="144"/>
    </row>
    <row r="742" spans="1:35" x14ac:dyDescent="0.25">
      <c r="A742" s="38">
        <v>730</v>
      </c>
      <c r="B742" s="61"/>
      <c r="C742" s="143" t="str">
        <f>VLOOKUP(D742,[8]Hoja1!$A$2:$B$1115,2,0)</f>
        <v>47551</v>
      </c>
      <c r="D742" s="31">
        <v>891780050</v>
      </c>
      <c r="E742" s="31">
        <v>215147551</v>
      </c>
      <c r="F742" s="61" t="s">
        <v>915</v>
      </c>
      <c r="G742" s="33">
        <v>0</v>
      </c>
      <c r="H742" s="33">
        <v>0</v>
      </c>
      <c r="I742" s="3">
        <v>1078071664</v>
      </c>
      <c r="J742" s="3">
        <v>963414529</v>
      </c>
      <c r="K742" s="3">
        <v>0</v>
      </c>
      <c r="L742" s="3"/>
      <c r="M742" s="3"/>
      <c r="N742" s="3"/>
      <c r="O742" s="3"/>
      <c r="P742" s="34">
        <f t="shared" si="45"/>
        <v>2041486193</v>
      </c>
      <c r="Q742" s="165">
        <v>1412611054</v>
      </c>
      <c r="R742" s="3">
        <f>IFERROR(VLOOKUP(D742,[9]ServNOMINA!$F$16:$M$112,8,0),0)</f>
        <v>0</v>
      </c>
      <c r="S742" s="3">
        <f>IFERROR(VLOOKUP(D742,[9]ServOTROS!$F$16:$M$112,8,0),0)</f>
        <v>0</v>
      </c>
      <c r="T742" s="3">
        <f>IFERROR(VLOOKUP(D742,[9]CANCEL!$F$16:$M$48,8,0),0)</f>
        <v>0</v>
      </c>
      <c r="U742" s="3">
        <f>IFERROR(VLOOKUP(B742,[10]Aaf_PENSION!$C$16:$M$112,11,0)+VLOOKUP(B742,[11]Aaf_PENSION!$C$16:$M$112,11,0),0)</f>
        <v>0</v>
      </c>
      <c r="V742" s="3">
        <f>IFERROR(VLOOKUP(B742,[10]Aaf_SALUD!$C$16:$M$112,11,0)+VLOOKUP(B742,[11]Aaf_SALUD!$C$16:$M$112,11,0),0)</f>
        <v>0</v>
      </c>
      <c r="W742" s="3">
        <f>IFERROR(VLOOKUP(D742,[9]CALIDAD!$F$16:$M$1122,8,0),0)</f>
        <v>89839305</v>
      </c>
      <c r="X742" s="3"/>
      <c r="Y742" s="3">
        <f>IFERROR(VLOOKUP(B742,[10]Ap_CESANTIAS!$C$16:$M$112,11,0)+VLOOKUP(B742,[11]Ap_CESANTIAS!$C$16:$M$112,11,0),0)</f>
        <v>0</v>
      </c>
      <c r="Z742" s="3">
        <f>IFERROR(VLOOKUP(B742,[10]Ap_PENSION!$C$16:$M$112,11,0)+VLOOKUP(B742,[11]Ap_PENSION!$C$16:$M$112,11,0),0)</f>
        <v>0</v>
      </c>
      <c r="AA742" s="3">
        <f>IFERROR(VLOOKUP(B742,[10]Ap_SALUD!$C$16:$M$112,11,0)+VLOOKUP(B742,[11]Ap_SALUD!$C$16:$M$112,11,0),0)</f>
        <v>0</v>
      </c>
      <c r="AB742" s="3"/>
      <c r="AC742" s="36">
        <f t="shared" si="44"/>
        <v>89839305</v>
      </c>
      <c r="AD742" s="37">
        <f t="shared" si="47"/>
        <v>539035834</v>
      </c>
      <c r="AE742" s="144" t="e">
        <f>VLOOKUP(D742,[12]REPNCT004ReporteAuxiliarContabl!$V$21:$W$1157,2,0)</f>
        <v>#N/A</v>
      </c>
      <c r="AF742" s="167" t="e">
        <f t="shared" si="46"/>
        <v>#N/A</v>
      </c>
      <c r="AG742" s="144"/>
      <c r="AI742" s="144"/>
    </row>
    <row r="743" spans="1:35" x14ac:dyDescent="0.25">
      <c r="A743" s="29">
        <v>731</v>
      </c>
      <c r="B743" s="61"/>
      <c r="C743" s="143" t="str">
        <f>VLOOKUP(D743,[8]Hoja1!$A$2:$B$1115,2,0)</f>
        <v>47555</v>
      </c>
      <c r="D743" s="31">
        <v>891780051</v>
      </c>
      <c r="E743" s="31">
        <v>215547555</v>
      </c>
      <c r="F743" s="61" t="s">
        <v>916</v>
      </c>
      <c r="G743" s="33">
        <v>0</v>
      </c>
      <c r="H743" s="33">
        <v>0</v>
      </c>
      <c r="I743" s="3">
        <v>2017192192</v>
      </c>
      <c r="J743" s="3">
        <v>1751132033</v>
      </c>
      <c r="K743" s="3">
        <v>0</v>
      </c>
      <c r="L743" s="3"/>
      <c r="M743" s="3"/>
      <c r="N743" s="3"/>
      <c r="O743" s="3"/>
      <c r="P743" s="34">
        <f t="shared" si="45"/>
        <v>3768324225</v>
      </c>
      <c r="Q743" s="165">
        <v>2591628778</v>
      </c>
      <c r="R743" s="3">
        <f>IFERROR(VLOOKUP(D743,[9]ServNOMINA!$F$16:$M$112,8,0),0)</f>
        <v>0</v>
      </c>
      <c r="S743" s="3">
        <f>IFERROR(VLOOKUP(D743,[9]ServOTROS!$F$16:$M$112,8,0),0)</f>
        <v>0</v>
      </c>
      <c r="T743" s="3">
        <f>IFERROR(VLOOKUP(D743,[9]CANCEL!$F$16:$M$48,8,0),0)</f>
        <v>0</v>
      </c>
      <c r="U743" s="3">
        <f>IFERROR(VLOOKUP(B743,[10]Aaf_PENSION!$C$16:$M$112,11,0)+VLOOKUP(B743,[11]Aaf_PENSION!$C$16:$M$112,11,0),0)</f>
        <v>0</v>
      </c>
      <c r="V743" s="3">
        <f>IFERROR(VLOOKUP(B743,[10]Aaf_SALUD!$C$16:$M$112,11,0)+VLOOKUP(B743,[11]Aaf_SALUD!$C$16:$M$112,11,0),0)</f>
        <v>0</v>
      </c>
      <c r="W743" s="3">
        <f>IFERROR(VLOOKUP(D743,[9]CALIDAD!$F$16:$M$1122,8,0),0)</f>
        <v>168099349</v>
      </c>
      <c r="X743" s="3"/>
      <c r="Y743" s="3">
        <f>IFERROR(VLOOKUP(B743,[10]Ap_CESANTIAS!$C$16:$M$112,11,0)+VLOOKUP(B743,[11]Ap_CESANTIAS!$C$16:$M$112,11,0),0)</f>
        <v>0</v>
      </c>
      <c r="Z743" s="3">
        <f>IFERROR(VLOOKUP(B743,[10]Ap_PENSION!$C$16:$M$112,11,0)+VLOOKUP(B743,[11]Ap_PENSION!$C$16:$M$112,11,0),0)</f>
        <v>0</v>
      </c>
      <c r="AA743" s="3">
        <f>IFERROR(VLOOKUP(B743,[10]Ap_SALUD!$C$16:$M$112,11,0)+VLOOKUP(B743,[11]Ap_SALUD!$C$16:$M$112,11,0),0)</f>
        <v>0</v>
      </c>
      <c r="AB743" s="3"/>
      <c r="AC743" s="36">
        <f t="shared" si="44"/>
        <v>168099349</v>
      </c>
      <c r="AD743" s="37">
        <f t="shared" si="47"/>
        <v>1008596098</v>
      </c>
      <c r="AE743" s="144" t="e">
        <f>VLOOKUP(D743,[12]REPNCT004ReporteAuxiliarContabl!$V$21:$W$1157,2,0)</f>
        <v>#N/A</v>
      </c>
      <c r="AF743" s="167" t="e">
        <f t="shared" si="46"/>
        <v>#N/A</v>
      </c>
      <c r="AG743" s="144"/>
      <c r="AI743" s="144"/>
    </row>
    <row r="744" spans="1:35" x14ac:dyDescent="0.25">
      <c r="A744" s="38">
        <v>732</v>
      </c>
      <c r="B744" s="61"/>
      <c r="C744" s="143" t="str">
        <f>VLOOKUP(D744,[8]Hoja1!$A$2:$B$1115,2,0)</f>
        <v>47570</v>
      </c>
      <c r="D744" s="31">
        <v>891703045</v>
      </c>
      <c r="E744" s="31">
        <v>217047570</v>
      </c>
      <c r="F744" s="61" t="s">
        <v>917</v>
      </c>
      <c r="G744" s="33">
        <v>0</v>
      </c>
      <c r="H744" s="33">
        <v>0</v>
      </c>
      <c r="I744" s="3">
        <v>1154937184</v>
      </c>
      <c r="J744" s="3">
        <v>916834368</v>
      </c>
      <c r="K744" s="3">
        <v>0</v>
      </c>
      <c r="L744" s="3"/>
      <c r="M744" s="3"/>
      <c r="N744" s="3"/>
      <c r="O744" s="3"/>
      <c r="P744" s="34">
        <f t="shared" si="45"/>
        <v>2071771552</v>
      </c>
      <c r="Q744" s="165">
        <v>1398058193</v>
      </c>
      <c r="R744" s="3">
        <f>IFERROR(VLOOKUP(D744,[9]ServNOMINA!$F$16:$M$112,8,0),0)</f>
        <v>0</v>
      </c>
      <c r="S744" s="3">
        <f>IFERROR(VLOOKUP(D744,[9]ServOTROS!$F$16:$M$112,8,0),0)</f>
        <v>0</v>
      </c>
      <c r="T744" s="3">
        <f>IFERROR(VLOOKUP(D744,[9]CANCEL!$F$16:$M$48,8,0),0)</f>
        <v>0</v>
      </c>
      <c r="U744" s="3">
        <f>IFERROR(VLOOKUP(B744,[10]Aaf_PENSION!$C$16:$M$112,11,0)+VLOOKUP(B744,[11]Aaf_PENSION!$C$16:$M$112,11,0),0)</f>
        <v>0</v>
      </c>
      <c r="V744" s="3">
        <f>IFERROR(VLOOKUP(B744,[10]Aaf_SALUD!$C$16:$M$112,11,0)+VLOOKUP(B744,[11]Aaf_SALUD!$C$16:$M$112,11,0),0)</f>
        <v>0</v>
      </c>
      <c r="W744" s="3">
        <f>IFERROR(VLOOKUP(D744,[9]CALIDAD!$F$16:$M$1122,8,0),0)</f>
        <v>96244765</v>
      </c>
      <c r="X744" s="3"/>
      <c r="Y744" s="3">
        <f>IFERROR(VLOOKUP(B744,[10]Ap_CESANTIAS!$C$16:$M$112,11,0)+VLOOKUP(B744,[11]Ap_CESANTIAS!$C$16:$M$112,11,0),0)</f>
        <v>0</v>
      </c>
      <c r="Z744" s="3">
        <f>IFERROR(VLOOKUP(B744,[10]Ap_PENSION!$C$16:$M$112,11,0)+VLOOKUP(B744,[11]Ap_PENSION!$C$16:$M$112,11,0),0)</f>
        <v>0</v>
      </c>
      <c r="AA744" s="3">
        <f>IFERROR(VLOOKUP(B744,[10]Ap_SALUD!$C$16:$M$112,11,0)+VLOOKUP(B744,[11]Ap_SALUD!$C$16:$M$112,11,0),0)</f>
        <v>0</v>
      </c>
      <c r="AB744" s="3"/>
      <c r="AC744" s="36">
        <f t="shared" si="44"/>
        <v>96244765</v>
      </c>
      <c r="AD744" s="37">
        <f t="shared" si="47"/>
        <v>577468594</v>
      </c>
      <c r="AE744" s="144" t="e">
        <f>VLOOKUP(D744,[12]REPNCT004ReporteAuxiliarContabl!$V$21:$W$1157,2,0)</f>
        <v>#N/A</v>
      </c>
      <c r="AF744" s="167" t="e">
        <f t="shared" si="46"/>
        <v>#N/A</v>
      </c>
      <c r="AG744" s="144"/>
      <c r="AI744" s="144"/>
    </row>
    <row r="745" spans="1:35" x14ac:dyDescent="0.25">
      <c r="A745" s="29">
        <v>733</v>
      </c>
      <c r="B745" s="61"/>
      <c r="C745" s="143" t="str">
        <f>VLOOKUP(D745,[8]Hoja1!$A$2:$B$1115,2,0)</f>
        <v>47605</v>
      </c>
      <c r="D745" s="31">
        <v>891780052</v>
      </c>
      <c r="E745" s="31">
        <v>210547605</v>
      </c>
      <c r="F745" s="61" t="s">
        <v>918</v>
      </c>
      <c r="G745" s="33">
        <v>0</v>
      </c>
      <c r="H745" s="33">
        <v>0</v>
      </c>
      <c r="I745" s="3">
        <v>204631420</v>
      </c>
      <c r="J745" s="3">
        <v>182342890</v>
      </c>
      <c r="K745" s="3">
        <v>0</v>
      </c>
      <c r="L745" s="3"/>
      <c r="M745" s="3"/>
      <c r="N745" s="3"/>
      <c r="O745" s="3"/>
      <c r="P745" s="34">
        <f t="shared" si="45"/>
        <v>386974310</v>
      </c>
      <c r="Q745" s="165">
        <v>267605980</v>
      </c>
      <c r="R745" s="3">
        <f>IFERROR(VLOOKUP(D745,[9]ServNOMINA!$F$16:$M$112,8,0),0)</f>
        <v>0</v>
      </c>
      <c r="S745" s="3">
        <f>IFERROR(VLOOKUP(D745,[9]ServOTROS!$F$16:$M$112,8,0),0)</f>
        <v>0</v>
      </c>
      <c r="T745" s="3">
        <f>IFERROR(VLOOKUP(D745,[9]CANCEL!$F$16:$M$48,8,0),0)</f>
        <v>0</v>
      </c>
      <c r="U745" s="3">
        <f>IFERROR(VLOOKUP(B745,[10]Aaf_PENSION!$C$16:$M$112,11,0)+VLOOKUP(B745,[11]Aaf_PENSION!$C$16:$M$112,11,0),0)</f>
        <v>0</v>
      </c>
      <c r="V745" s="3">
        <f>IFERROR(VLOOKUP(B745,[10]Aaf_SALUD!$C$16:$M$112,11,0)+VLOOKUP(B745,[11]Aaf_SALUD!$C$16:$M$112,11,0),0)</f>
        <v>0</v>
      </c>
      <c r="W745" s="3">
        <f>IFERROR(VLOOKUP(D745,[9]CALIDAD!$F$16:$M$1122,8,0),0)</f>
        <v>17052618</v>
      </c>
      <c r="X745" s="3"/>
      <c r="Y745" s="3">
        <f>IFERROR(VLOOKUP(B745,[10]Ap_CESANTIAS!$C$16:$M$112,11,0)+VLOOKUP(B745,[11]Ap_CESANTIAS!$C$16:$M$112,11,0),0)</f>
        <v>0</v>
      </c>
      <c r="Z745" s="3">
        <f>IFERROR(VLOOKUP(B745,[10]Ap_PENSION!$C$16:$M$112,11,0)+VLOOKUP(B745,[11]Ap_PENSION!$C$16:$M$112,11,0),0)</f>
        <v>0</v>
      </c>
      <c r="AA745" s="3">
        <f>IFERROR(VLOOKUP(B745,[10]Ap_SALUD!$C$16:$M$112,11,0)+VLOOKUP(B745,[11]Ap_SALUD!$C$16:$M$112,11,0),0)</f>
        <v>0</v>
      </c>
      <c r="AB745" s="3"/>
      <c r="AC745" s="36">
        <f t="shared" si="44"/>
        <v>17052618</v>
      </c>
      <c r="AD745" s="37">
        <f t="shared" si="47"/>
        <v>102315712</v>
      </c>
      <c r="AE745" s="144" t="e">
        <f>VLOOKUP(D745,[12]REPNCT004ReporteAuxiliarContabl!$V$21:$W$1157,2,0)</f>
        <v>#N/A</v>
      </c>
      <c r="AF745" s="167" t="e">
        <f t="shared" si="46"/>
        <v>#N/A</v>
      </c>
      <c r="AG745" s="144"/>
      <c r="AI745" s="144"/>
    </row>
    <row r="746" spans="1:35" x14ac:dyDescent="0.25">
      <c r="A746" s="38">
        <v>734</v>
      </c>
      <c r="B746" s="61"/>
      <c r="C746" s="143" t="str">
        <f>VLOOKUP(D746,[8]Hoja1!$A$2:$B$1115,2,0)</f>
        <v>47660</v>
      </c>
      <c r="D746" s="31">
        <v>819003224</v>
      </c>
      <c r="E746" s="31">
        <v>216047660</v>
      </c>
      <c r="F746" s="61" t="s">
        <v>919</v>
      </c>
      <c r="G746" s="33">
        <v>0</v>
      </c>
      <c r="H746" s="33">
        <v>0</v>
      </c>
      <c r="I746" s="3">
        <v>1031101424</v>
      </c>
      <c r="J746" s="3">
        <v>802380487</v>
      </c>
      <c r="K746" s="3">
        <v>0</v>
      </c>
      <c r="L746" s="3"/>
      <c r="M746" s="3"/>
      <c r="N746" s="3"/>
      <c r="O746" s="3"/>
      <c r="P746" s="34">
        <f t="shared" si="45"/>
        <v>1833481911</v>
      </c>
      <c r="Q746" s="165">
        <v>1232006082</v>
      </c>
      <c r="R746" s="3">
        <f>IFERROR(VLOOKUP(D746,[9]ServNOMINA!$F$16:$M$112,8,0),0)</f>
        <v>0</v>
      </c>
      <c r="S746" s="3">
        <f>IFERROR(VLOOKUP(D746,[9]ServOTROS!$F$16:$M$112,8,0),0)</f>
        <v>0</v>
      </c>
      <c r="T746" s="3">
        <f>IFERROR(VLOOKUP(D746,[9]CANCEL!$F$16:$M$48,8,0),0)</f>
        <v>0</v>
      </c>
      <c r="U746" s="3">
        <f>IFERROR(VLOOKUP(B746,[10]Aaf_PENSION!$C$16:$M$112,11,0)+VLOOKUP(B746,[11]Aaf_PENSION!$C$16:$M$112,11,0),0)</f>
        <v>0</v>
      </c>
      <c r="V746" s="3">
        <f>IFERROR(VLOOKUP(B746,[10]Aaf_SALUD!$C$16:$M$112,11,0)+VLOOKUP(B746,[11]Aaf_SALUD!$C$16:$M$112,11,0),0)</f>
        <v>0</v>
      </c>
      <c r="W746" s="3">
        <f>IFERROR(VLOOKUP(D746,[9]CALIDAD!$F$16:$M$1122,8,0),0)</f>
        <v>85925119</v>
      </c>
      <c r="X746" s="3"/>
      <c r="Y746" s="3">
        <f>IFERROR(VLOOKUP(B746,[10]Ap_CESANTIAS!$C$16:$M$112,11,0)+VLOOKUP(B746,[11]Ap_CESANTIAS!$C$16:$M$112,11,0),0)</f>
        <v>0</v>
      </c>
      <c r="Z746" s="3">
        <f>IFERROR(VLOOKUP(B746,[10]Ap_PENSION!$C$16:$M$112,11,0)+VLOOKUP(B746,[11]Ap_PENSION!$C$16:$M$112,11,0),0)</f>
        <v>0</v>
      </c>
      <c r="AA746" s="3">
        <f>IFERROR(VLOOKUP(B746,[10]Ap_SALUD!$C$16:$M$112,11,0)+VLOOKUP(B746,[11]Ap_SALUD!$C$16:$M$112,11,0),0)</f>
        <v>0</v>
      </c>
      <c r="AB746" s="3"/>
      <c r="AC746" s="36">
        <f t="shared" si="44"/>
        <v>85925119</v>
      </c>
      <c r="AD746" s="37">
        <f t="shared" si="47"/>
        <v>515550710</v>
      </c>
      <c r="AE746" s="144" t="e">
        <f>VLOOKUP(D746,[12]REPNCT004ReporteAuxiliarContabl!$V$21:$W$1157,2,0)</f>
        <v>#N/A</v>
      </c>
      <c r="AF746" s="167" t="e">
        <f t="shared" si="46"/>
        <v>#N/A</v>
      </c>
      <c r="AG746" s="144"/>
      <c r="AI746" s="144"/>
    </row>
    <row r="747" spans="1:35" x14ac:dyDescent="0.25">
      <c r="A747" s="29">
        <v>735</v>
      </c>
      <c r="B747" s="61"/>
      <c r="C747" s="143" t="str">
        <f>VLOOKUP(D747,[8]Hoja1!$A$2:$B$1115,2,0)</f>
        <v>47675</v>
      </c>
      <c r="D747" s="31">
        <v>891780053</v>
      </c>
      <c r="E747" s="31">
        <v>217547675</v>
      </c>
      <c r="F747" s="61" t="s">
        <v>623</v>
      </c>
      <c r="G747" s="33">
        <v>0</v>
      </c>
      <c r="H747" s="33">
        <v>0</v>
      </c>
      <c r="I747" s="3">
        <v>245760216</v>
      </c>
      <c r="J747" s="3">
        <v>259854208</v>
      </c>
      <c r="K747" s="3">
        <v>0</v>
      </c>
      <c r="L747" s="3"/>
      <c r="M747" s="3"/>
      <c r="N747" s="3"/>
      <c r="O747" s="3"/>
      <c r="P747" s="34">
        <f t="shared" si="45"/>
        <v>505614424</v>
      </c>
      <c r="Q747" s="165">
        <v>362254298</v>
      </c>
      <c r="R747" s="3">
        <f>IFERROR(VLOOKUP(D747,[9]ServNOMINA!$F$16:$M$112,8,0),0)</f>
        <v>0</v>
      </c>
      <c r="S747" s="3">
        <f>IFERROR(VLOOKUP(D747,[9]ServOTROS!$F$16:$M$112,8,0),0)</f>
        <v>0</v>
      </c>
      <c r="T747" s="3">
        <f>IFERROR(VLOOKUP(D747,[9]CANCEL!$F$16:$M$48,8,0),0)</f>
        <v>0</v>
      </c>
      <c r="U747" s="3">
        <f>IFERROR(VLOOKUP(B747,[10]Aaf_PENSION!$C$16:$M$112,11,0)+VLOOKUP(B747,[11]Aaf_PENSION!$C$16:$M$112,11,0),0)</f>
        <v>0</v>
      </c>
      <c r="V747" s="3">
        <f>IFERROR(VLOOKUP(B747,[10]Aaf_SALUD!$C$16:$M$112,11,0)+VLOOKUP(B747,[11]Aaf_SALUD!$C$16:$M$112,11,0),0)</f>
        <v>0</v>
      </c>
      <c r="W747" s="3">
        <f>IFERROR(VLOOKUP(D747,[9]CALIDAD!$F$16:$M$1122,8,0),0)</f>
        <v>20480018</v>
      </c>
      <c r="X747" s="3"/>
      <c r="Y747" s="3">
        <f>IFERROR(VLOOKUP(B747,[10]Ap_CESANTIAS!$C$16:$M$112,11,0)+VLOOKUP(B747,[11]Ap_CESANTIAS!$C$16:$M$112,11,0),0)</f>
        <v>0</v>
      </c>
      <c r="Z747" s="3">
        <f>IFERROR(VLOOKUP(B747,[10]Ap_PENSION!$C$16:$M$112,11,0)+VLOOKUP(B747,[11]Ap_PENSION!$C$16:$M$112,11,0),0)</f>
        <v>0</v>
      </c>
      <c r="AA747" s="3">
        <f>IFERROR(VLOOKUP(B747,[10]Ap_SALUD!$C$16:$M$112,11,0)+VLOOKUP(B747,[11]Ap_SALUD!$C$16:$M$112,11,0),0)</f>
        <v>0</v>
      </c>
      <c r="AB747" s="3"/>
      <c r="AC747" s="36">
        <f t="shared" si="44"/>
        <v>20480018</v>
      </c>
      <c r="AD747" s="37">
        <f t="shared" si="47"/>
        <v>122880108</v>
      </c>
      <c r="AE747" s="144" t="e">
        <f>VLOOKUP(D747,[12]REPNCT004ReporteAuxiliarContabl!$V$21:$W$1157,2,0)</f>
        <v>#N/A</v>
      </c>
      <c r="AF747" s="167" t="e">
        <f t="shared" si="46"/>
        <v>#N/A</v>
      </c>
      <c r="AG747" s="144"/>
      <c r="AI747" s="144"/>
    </row>
    <row r="748" spans="1:35" x14ac:dyDescent="0.25">
      <c r="A748" s="38">
        <v>736</v>
      </c>
      <c r="B748" s="61"/>
      <c r="C748" s="143" t="str">
        <f>VLOOKUP(D748,[8]Hoja1!$A$2:$B$1115,2,0)</f>
        <v>47692</v>
      </c>
      <c r="D748" s="31">
        <v>891780054</v>
      </c>
      <c r="E748" s="31">
        <v>219247692</v>
      </c>
      <c r="F748" s="61" t="s">
        <v>670</v>
      </c>
      <c r="G748" s="33">
        <v>0</v>
      </c>
      <c r="H748" s="33">
        <v>0</v>
      </c>
      <c r="I748" s="3">
        <v>997797440</v>
      </c>
      <c r="J748" s="3">
        <v>937598356</v>
      </c>
      <c r="K748" s="3">
        <v>0</v>
      </c>
      <c r="L748" s="3"/>
      <c r="M748" s="3"/>
      <c r="N748" s="3"/>
      <c r="O748" s="3"/>
      <c r="P748" s="34">
        <f t="shared" si="45"/>
        <v>1935395796</v>
      </c>
      <c r="Q748" s="165">
        <v>1353347291</v>
      </c>
      <c r="R748" s="3">
        <f>IFERROR(VLOOKUP(D748,[9]ServNOMINA!$F$16:$M$112,8,0),0)</f>
        <v>0</v>
      </c>
      <c r="S748" s="3">
        <f>IFERROR(VLOOKUP(D748,[9]ServOTROS!$F$16:$M$112,8,0),0)</f>
        <v>0</v>
      </c>
      <c r="T748" s="3">
        <f>IFERROR(VLOOKUP(D748,[9]CANCEL!$F$16:$M$48,8,0),0)</f>
        <v>0</v>
      </c>
      <c r="U748" s="3">
        <f>IFERROR(VLOOKUP(B748,[10]Aaf_PENSION!$C$16:$M$112,11,0)+VLOOKUP(B748,[11]Aaf_PENSION!$C$16:$M$112,11,0),0)</f>
        <v>0</v>
      </c>
      <c r="V748" s="3">
        <f>IFERROR(VLOOKUP(B748,[10]Aaf_SALUD!$C$16:$M$112,11,0)+VLOOKUP(B748,[11]Aaf_SALUD!$C$16:$M$112,11,0),0)</f>
        <v>0</v>
      </c>
      <c r="W748" s="3">
        <f>IFERROR(VLOOKUP(D748,[9]CALIDAD!$F$16:$M$1122,8,0),0)</f>
        <v>83149787</v>
      </c>
      <c r="X748" s="3"/>
      <c r="Y748" s="3">
        <f>IFERROR(VLOOKUP(B748,[10]Ap_CESANTIAS!$C$16:$M$112,11,0)+VLOOKUP(B748,[11]Ap_CESANTIAS!$C$16:$M$112,11,0),0)</f>
        <v>0</v>
      </c>
      <c r="Z748" s="3">
        <f>IFERROR(VLOOKUP(B748,[10]Ap_PENSION!$C$16:$M$112,11,0)+VLOOKUP(B748,[11]Ap_PENSION!$C$16:$M$112,11,0),0)</f>
        <v>0</v>
      </c>
      <c r="AA748" s="3">
        <f>IFERROR(VLOOKUP(B748,[10]Ap_SALUD!$C$16:$M$112,11,0)+VLOOKUP(B748,[11]Ap_SALUD!$C$16:$M$112,11,0),0)</f>
        <v>0</v>
      </c>
      <c r="AB748" s="3"/>
      <c r="AC748" s="36">
        <f t="shared" si="44"/>
        <v>83149787</v>
      </c>
      <c r="AD748" s="37">
        <f t="shared" si="47"/>
        <v>498898718</v>
      </c>
      <c r="AE748" s="144" t="e">
        <f>VLOOKUP(D748,[12]REPNCT004ReporteAuxiliarContabl!$V$21:$W$1157,2,0)</f>
        <v>#N/A</v>
      </c>
      <c r="AF748" s="167" t="e">
        <f t="shared" si="46"/>
        <v>#N/A</v>
      </c>
      <c r="AG748" s="144"/>
      <c r="AI748" s="144"/>
    </row>
    <row r="749" spans="1:35" x14ac:dyDescent="0.25">
      <c r="A749" s="29">
        <v>737</v>
      </c>
      <c r="B749" s="61"/>
      <c r="C749" s="143" t="str">
        <f>VLOOKUP(D749,[8]Hoja1!$A$2:$B$1115,2,0)</f>
        <v>47703</v>
      </c>
      <c r="D749" s="31">
        <v>891780055</v>
      </c>
      <c r="E749" s="31">
        <v>210347703</v>
      </c>
      <c r="F749" s="61" t="s">
        <v>920</v>
      </c>
      <c r="G749" s="33">
        <v>0</v>
      </c>
      <c r="H749" s="33">
        <v>0</v>
      </c>
      <c r="I749" s="3">
        <v>412530936</v>
      </c>
      <c r="J749" s="3">
        <v>463958960</v>
      </c>
      <c r="K749" s="3">
        <v>0</v>
      </c>
      <c r="L749" s="3"/>
      <c r="M749" s="3"/>
      <c r="N749" s="3"/>
      <c r="O749" s="3"/>
      <c r="P749" s="34">
        <f t="shared" si="45"/>
        <v>876489896</v>
      </c>
      <c r="Q749" s="165">
        <v>635846850</v>
      </c>
      <c r="R749" s="3">
        <f>IFERROR(VLOOKUP(D749,[9]ServNOMINA!$F$16:$M$112,8,0),0)</f>
        <v>0</v>
      </c>
      <c r="S749" s="3">
        <f>IFERROR(VLOOKUP(D749,[9]ServOTROS!$F$16:$M$112,8,0),0)</f>
        <v>0</v>
      </c>
      <c r="T749" s="3">
        <f>IFERROR(VLOOKUP(D749,[9]CANCEL!$F$16:$M$48,8,0),0)</f>
        <v>0</v>
      </c>
      <c r="U749" s="3">
        <f>IFERROR(VLOOKUP(B749,[10]Aaf_PENSION!$C$16:$M$112,11,0)+VLOOKUP(B749,[11]Aaf_PENSION!$C$16:$M$112,11,0),0)</f>
        <v>0</v>
      </c>
      <c r="V749" s="3">
        <f>IFERROR(VLOOKUP(B749,[10]Aaf_SALUD!$C$16:$M$112,11,0)+VLOOKUP(B749,[11]Aaf_SALUD!$C$16:$M$112,11,0),0)</f>
        <v>0</v>
      </c>
      <c r="W749" s="3">
        <f>IFERROR(VLOOKUP(D749,[9]CALIDAD!$F$16:$M$1122,8,0),0)</f>
        <v>34377578</v>
      </c>
      <c r="X749" s="3"/>
      <c r="Y749" s="3">
        <f>IFERROR(VLOOKUP(B749,[10]Ap_CESANTIAS!$C$16:$M$112,11,0)+VLOOKUP(B749,[11]Ap_CESANTIAS!$C$16:$M$112,11,0),0)</f>
        <v>0</v>
      </c>
      <c r="Z749" s="3">
        <f>IFERROR(VLOOKUP(B749,[10]Ap_PENSION!$C$16:$M$112,11,0)+VLOOKUP(B749,[11]Ap_PENSION!$C$16:$M$112,11,0),0)</f>
        <v>0</v>
      </c>
      <c r="AA749" s="3">
        <f>IFERROR(VLOOKUP(B749,[10]Ap_SALUD!$C$16:$M$112,11,0)+VLOOKUP(B749,[11]Ap_SALUD!$C$16:$M$112,11,0),0)</f>
        <v>0</v>
      </c>
      <c r="AB749" s="3"/>
      <c r="AC749" s="36">
        <f t="shared" si="44"/>
        <v>34377578</v>
      </c>
      <c r="AD749" s="37">
        <f t="shared" si="47"/>
        <v>206265468</v>
      </c>
      <c r="AE749" s="144" t="e">
        <f>VLOOKUP(D749,[12]REPNCT004ReporteAuxiliarContabl!$V$21:$W$1157,2,0)</f>
        <v>#N/A</v>
      </c>
      <c r="AF749" s="167" t="e">
        <f t="shared" si="46"/>
        <v>#N/A</v>
      </c>
      <c r="AG749" s="144"/>
      <c r="AI749" s="144"/>
    </row>
    <row r="750" spans="1:35" x14ac:dyDescent="0.25">
      <c r="A750" s="38">
        <v>738</v>
      </c>
      <c r="B750" s="61"/>
      <c r="C750" s="143" t="str">
        <f>VLOOKUP(D750,[8]Hoja1!$A$2:$B$1115,2,0)</f>
        <v>47707</v>
      </c>
      <c r="D750" s="31">
        <v>891780056</v>
      </c>
      <c r="E750" s="31">
        <v>210747707</v>
      </c>
      <c r="F750" s="61" t="s">
        <v>921</v>
      </c>
      <c r="G750" s="33">
        <v>0</v>
      </c>
      <c r="H750" s="33">
        <v>0</v>
      </c>
      <c r="I750" s="3">
        <v>876824880</v>
      </c>
      <c r="J750" s="3">
        <v>760892885</v>
      </c>
      <c r="K750" s="3">
        <v>0</v>
      </c>
      <c r="L750" s="3"/>
      <c r="M750" s="3"/>
      <c r="N750" s="3"/>
      <c r="O750" s="3"/>
      <c r="P750" s="34">
        <f t="shared" si="45"/>
        <v>1637717765</v>
      </c>
      <c r="Q750" s="165">
        <v>1126236585</v>
      </c>
      <c r="R750" s="3">
        <f>IFERROR(VLOOKUP(D750,[9]ServNOMINA!$F$16:$M$112,8,0),0)</f>
        <v>0</v>
      </c>
      <c r="S750" s="3">
        <f>IFERROR(VLOOKUP(D750,[9]ServOTROS!$F$16:$M$112,8,0),0)</f>
        <v>0</v>
      </c>
      <c r="T750" s="3">
        <f>IFERROR(VLOOKUP(D750,[9]CANCEL!$F$16:$M$48,8,0),0)</f>
        <v>0</v>
      </c>
      <c r="U750" s="3">
        <f>IFERROR(VLOOKUP(B750,[10]Aaf_PENSION!$C$16:$M$112,11,0)+VLOOKUP(B750,[11]Aaf_PENSION!$C$16:$M$112,11,0),0)</f>
        <v>0</v>
      </c>
      <c r="V750" s="3">
        <f>IFERROR(VLOOKUP(B750,[10]Aaf_SALUD!$C$16:$M$112,11,0)+VLOOKUP(B750,[11]Aaf_SALUD!$C$16:$M$112,11,0),0)</f>
        <v>0</v>
      </c>
      <c r="W750" s="3">
        <f>IFERROR(VLOOKUP(D750,[9]CALIDAD!$F$16:$M$1122,8,0),0)</f>
        <v>73068740</v>
      </c>
      <c r="X750" s="3"/>
      <c r="Y750" s="3">
        <f>IFERROR(VLOOKUP(B750,[10]Ap_CESANTIAS!$C$16:$M$112,11,0)+VLOOKUP(B750,[11]Ap_CESANTIAS!$C$16:$M$112,11,0),0)</f>
        <v>0</v>
      </c>
      <c r="Z750" s="3">
        <f>IFERROR(VLOOKUP(B750,[10]Ap_PENSION!$C$16:$M$112,11,0)+VLOOKUP(B750,[11]Ap_PENSION!$C$16:$M$112,11,0),0)</f>
        <v>0</v>
      </c>
      <c r="AA750" s="3">
        <f>IFERROR(VLOOKUP(B750,[10]Ap_SALUD!$C$16:$M$112,11,0)+VLOOKUP(B750,[11]Ap_SALUD!$C$16:$M$112,11,0),0)</f>
        <v>0</v>
      </c>
      <c r="AB750" s="3"/>
      <c r="AC750" s="36">
        <f t="shared" si="44"/>
        <v>73068740</v>
      </c>
      <c r="AD750" s="37">
        <f t="shared" si="47"/>
        <v>438412440</v>
      </c>
      <c r="AE750" s="144" t="e">
        <f>VLOOKUP(D750,[12]REPNCT004ReporteAuxiliarContabl!$V$21:$W$1157,2,0)</f>
        <v>#N/A</v>
      </c>
      <c r="AF750" s="167" t="e">
        <f t="shared" si="46"/>
        <v>#N/A</v>
      </c>
      <c r="AG750" s="144"/>
      <c r="AI750" s="144"/>
    </row>
    <row r="751" spans="1:35" x14ac:dyDescent="0.25">
      <c r="A751" s="29">
        <v>739</v>
      </c>
      <c r="B751" s="61"/>
      <c r="C751" s="143" t="str">
        <f>VLOOKUP(D751,[8]Hoja1!$A$2:$B$1115,2,0)</f>
        <v>47720</v>
      </c>
      <c r="D751" s="31">
        <v>819003762</v>
      </c>
      <c r="E751" s="31">
        <v>212047720</v>
      </c>
      <c r="F751" s="61" t="s">
        <v>922</v>
      </c>
      <c r="G751" s="33">
        <v>0</v>
      </c>
      <c r="H751" s="33">
        <v>0</v>
      </c>
      <c r="I751" s="3">
        <v>439825224</v>
      </c>
      <c r="J751" s="3">
        <v>397749450</v>
      </c>
      <c r="K751" s="3">
        <v>0</v>
      </c>
      <c r="L751" s="3"/>
      <c r="M751" s="3"/>
      <c r="N751" s="3"/>
      <c r="O751" s="3"/>
      <c r="P751" s="34">
        <f t="shared" si="45"/>
        <v>837574674</v>
      </c>
      <c r="Q751" s="165">
        <v>581009960</v>
      </c>
      <c r="R751" s="3">
        <f>IFERROR(VLOOKUP(D751,[9]ServNOMINA!$F$16:$M$112,8,0),0)</f>
        <v>0</v>
      </c>
      <c r="S751" s="3">
        <f>IFERROR(VLOOKUP(D751,[9]ServOTROS!$F$16:$M$112,8,0),0)</f>
        <v>0</v>
      </c>
      <c r="T751" s="3">
        <f>IFERROR(VLOOKUP(D751,[9]CANCEL!$F$16:$M$48,8,0),0)</f>
        <v>0</v>
      </c>
      <c r="U751" s="3">
        <f>IFERROR(VLOOKUP(B751,[10]Aaf_PENSION!$C$16:$M$112,11,0)+VLOOKUP(B751,[11]Aaf_PENSION!$C$16:$M$112,11,0),0)</f>
        <v>0</v>
      </c>
      <c r="V751" s="3">
        <f>IFERROR(VLOOKUP(B751,[10]Aaf_SALUD!$C$16:$M$112,11,0)+VLOOKUP(B751,[11]Aaf_SALUD!$C$16:$M$112,11,0),0)</f>
        <v>0</v>
      </c>
      <c r="W751" s="3">
        <f>IFERROR(VLOOKUP(D751,[9]CALIDAD!$F$16:$M$1122,8,0),0)</f>
        <v>36652102</v>
      </c>
      <c r="X751" s="3"/>
      <c r="Y751" s="3">
        <f>IFERROR(VLOOKUP(B751,[10]Ap_CESANTIAS!$C$16:$M$112,11,0)+VLOOKUP(B751,[11]Ap_CESANTIAS!$C$16:$M$112,11,0),0)</f>
        <v>0</v>
      </c>
      <c r="Z751" s="3">
        <f>IFERROR(VLOOKUP(B751,[10]Ap_PENSION!$C$16:$M$112,11,0)+VLOOKUP(B751,[11]Ap_PENSION!$C$16:$M$112,11,0),0)</f>
        <v>0</v>
      </c>
      <c r="AA751" s="3">
        <f>IFERROR(VLOOKUP(B751,[10]Ap_SALUD!$C$16:$M$112,11,0)+VLOOKUP(B751,[11]Ap_SALUD!$C$16:$M$112,11,0),0)</f>
        <v>0</v>
      </c>
      <c r="AB751" s="3"/>
      <c r="AC751" s="36">
        <f t="shared" si="44"/>
        <v>36652102</v>
      </c>
      <c r="AD751" s="37">
        <f t="shared" si="47"/>
        <v>219912612</v>
      </c>
      <c r="AE751" s="144" t="e">
        <f>VLOOKUP(D751,[12]REPNCT004ReporteAuxiliarContabl!$V$21:$W$1157,2,0)</f>
        <v>#N/A</v>
      </c>
      <c r="AF751" s="167" t="e">
        <f t="shared" si="46"/>
        <v>#N/A</v>
      </c>
      <c r="AG751" s="144"/>
      <c r="AI751" s="144"/>
    </row>
    <row r="752" spans="1:35" x14ac:dyDescent="0.25">
      <c r="A752" s="38">
        <v>740</v>
      </c>
      <c r="B752" s="61"/>
      <c r="C752" s="143" t="str">
        <f>VLOOKUP(D752,[8]Hoja1!$A$2:$B$1115,2,0)</f>
        <v>47745</v>
      </c>
      <c r="D752" s="31">
        <v>891780103</v>
      </c>
      <c r="E752" s="31">
        <v>214547745</v>
      </c>
      <c r="F752" s="61" t="s">
        <v>923</v>
      </c>
      <c r="G752" s="33">
        <v>0</v>
      </c>
      <c r="H752" s="33">
        <v>0</v>
      </c>
      <c r="I752" s="3">
        <v>1040881248</v>
      </c>
      <c r="J752" s="3">
        <v>802848601</v>
      </c>
      <c r="K752" s="3">
        <v>0</v>
      </c>
      <c r="L752" s="3"/>
      <c r="M752" s="3"/>
      <c r="N752" s="3"/>
      <c r="O752" s="3"/>
      <c r="P752" s="34">
        <f t="shared" si="45"/>
        <v>1843729849</v>
      </c>
      <c r="Q752" s="165">
        <v>1236549121</v>
      </c>
      <c r="R752" s="3">
        <f>IFERROR(VLOOKUP(D752,[9]ServNOMINA!$F$16:$M$112,8,0),0)</f>
        <v>0</v>
      </c>
      <c r="S752" s="3">
        <f>IFERROR(VLOOKUP(D752,[9]ServOTROS!$F$16:$M$112,8,0),0)</f>
        <v>0</v>
      </c>
      <c r="T752" s="3">
        <f>IFERROR(VLOOKUP(D752,[9]CANCEL!$F$16:$M$48,8,0),0)</f>
        <v>0</v>
      </c>
      <c r="U752" s="3">
        <f>IFERROR(VLOOKUP(B752,[10]Aaf_PENSION!$C$16:$M$112,11,0)+VLOOKUP(B752,[11]Aaf_PENSION!$C$16:$M$112,11,0),0)</f>
        <v>0</v>
      </c>
      <c r="V752" s="3">
        <f>IFERROR(VLOOKUP(B752,[10]Aaf_SALUD!$C$16:$M$112,11,0)+VLOOKUP(B752,[11]Aaf_SALUD!$C$16:$M$112,11,0),0)</f>
        <v>0</v>
      </c>
      <c r="W752" s="3">
        <f>IFERROR(VLOOKUP(D752,[9]CALIDAD!$F$16:$M$1122,8,0),0)</f>
        <v>86740104</v>
      </c>
      <c r="X752" s="3"/>
      <c r="Y752" s="3">
        <f>IFERROR(VLOOKUP(B752,[10]Ap_CESANTIAS!$C$16:$M$112,11,0)+VLOOKUP(B752,[11]Ap_CESANTIAS!$C$16:$M$112,11,0),0)</f>
        <v>0</v>
      </c>
      <c r="Z752" s="3">
        <f>IFERROR(VLOOKUP(B752,[10]Ap_PENSION!$C$16:$M$112,11,0)+VLOOKUP(B752,[11]Ap_PENSION!$C$16:$M$112,11,0),0)</f>
        <v>0</v>
      </c>
      <c r="AA752" s="3">
        <f>IFERROR(VLOOKUP(B752,[10]Ap_SALUD!$C$16:$M$112,11,0)+VLOOKUP(B752,[11]Ap_SALUD!$C$16:$M$112,11,0),0)</f>
        <v>0</v>
      </c>
      <c r="AB752" s="3"/>
      <c r="AC752" s="36">
        <f t="shared" si="44"/>
        <v>86740104</v>
      </c>
      <c r="AD752" s="37">
        <f t="shared" si="47"/>
        <v>520440624</v>
      </c>
      <c r="AE752" s="144" t="e">
        <f>VLOOKUP(D752,[12]REPNCT004ReporteAuxiliarContabl!$V$21:$W$1157,2,0)</f>
        <v>#N/A</v>
      </c>
      <c r="AF752" s="167" t="e">
        <f t="shared" si="46"/>
        <v>#N/A</v>
      </c>
      <c r="AG752" s="144"/>
      <c r="AI752" s="144"/>
    </row>
    <row r="753" spans="1:35" x14ac:dyDescent="0.25">
      <c r="A753" s="29">
        <v>741</v>
      </c>
      <c r="B753" s="61"/>
      <c r="C753" s="143" t="str">
        <f>VLOOKUP(D753,[8]Hoja1!$A$2:$B$1115,2,0)</f>
        <v>47798</v>
      </c>
      <c r="D753" s="31">
        <v>891780057</v>
      </c>
      <c r="E753" s="31">
        <v>219847798</v>
      </c>
      <c r="F753" s="61" t="s">
        <v>924</v>
      </c>
      <c r="G753" s="33">
        <v>0</v>
      </c>
      <c r="H753" s="33">
        <v>0</v>
      </c>
      <c r="I753" s="3">
        <v>565010016</v>
      </c>
      <c r="J753" s="3">
        <v>525047871</v>
      </c>
      <c r="K753" s="3">
        <v>0</v>
      </c>
      <c r="L753" s="3"/>
      <c r="M753" s="3"/>
      <c r="N753" s="3"/>
      <c r="O753" s="3"/>
      <c r="P753" s="34">
        <f t="shared" si="45"/>
        <v>1090057887</v>
      </c>
      <c r="Q753" s="165">
        <v>760468711</v>
      </c>
      <c r="R753" s="3">
        <f>IFERROR(VLOOKUP(D753,[9]ServNOMINA!$F$16:$M$112,8,0),0)</f>
        <v>0</v>
      </c>
      <c r="S753" s="3">
        <f>IFERROR(VLOOKUP(D753,[9]ServOTROS!$F$16:$M$112,8,0),0)</f>
        <v>0</v>
      </c>
      <c r="T753" s="3">
        <f>IFERROR(VLOOKUP(D753,[9]CANCEL!$F$16:$M$48,8,0),0)</f>
        <v>0</v>
      </c>
      <c r="U753" s="3">
        <f>IFERROR(VLOOKUP(B753,[10]Aaf_PENSION!$C$16:$M$112,11,0)+VLOOKUP(B753,[11]Aaf_PENSION!$C$16:$M$112,11,0),0)</f>
        <v>0</v>
      </c>
      <c r="V753" s="3">
        <f>IFERROR(VLOOKUP(B753,[10]Aaf_SALUD!$C$16:$M$112,11,0)+VLOOKUP(B753,[11]Aaf_SALUD!$C$16:$M$112,11,0),0)</f>
        <v>0</v>
      </c>
      <c r="W753" s="3">
        <f>IFERROR(VLOOKUP(D753,[9]CALIDAD!$F$16:$M$1122,8,0),0)</f>
        <v>47084168</v>
      </c>
      <c r="X753" s="3"/>
      <c r="Y753" s="3">
        <f>IFERROR(VLOOKUP(B753,[10]Ap_CESANTIAS!$C$16:$M$112,11,0)+VLOOKUP(B753,[11]Ap_CESANTIAS!$C$16:$M$112,11,0),0)</f>
        <v>0</v>
      </c>
      <c r="Z753" s="3">
        <f>IFERROR(VLOOKUP(B753,[10]Ap_PENSION!$C$16:$M$112,11,0)+VLOOKUP(B753,[11]Ap_PENSION!$C$16:$M$112,11,0),0)</f>
        <v>0</v>
      </c>
      <c r="AA753" s="3">
        <f>IFERROR(VLOOKUP(B753,[10]Ap_SALUD!$C$16:$M$112,11,0)+VLOOKUP(B753,[11]Ap_SALUD!$C$16:$M$112,11,0),0)</f>
        <v>0</v>
      </c>
      <c r="AB753" s="3"/>
      <c r="AC753" s="36">
        <f t="shared" si="44"/>
        <v>47084168</v>
      </c>
      <c r="AD753" s="37">
        <f t="shared" si="47"/>
        <v>282505008</v>
      </c>
      <c r="AE753" s="144" t="e">
        <f>VLOOKUP(D753,[12]REPNCT004ReporteAuxiliarContabl!$V$21:$W$1157,2,0)</f>
        <v>#N/A</v>
      </c>
      <c r="AF753" s="167" t="e">
        <f t="shared" si="46"/>
        <v>#N/A</v>
      </c>
      <c r="AG753" s="144"/>
      <c r="AI753" s="144"/>
    </row>
    <row r="754" spans="1:35" x14ac:dyDescent="0.25">
      <c r="A754" s="38">
        <v>742</v>
      </c>
      <c r="B754" s="61"/>
      <c r="C754" s="143" t="str">
        <f>VLOOKUP(D754,[8]Hoja1!$A$2:$B$1115,2,0)</f>
        <v>47960</v>
      </c>
      <c r="D754" s="31">
        <v>819003760</v>
      </c>
      <c r="E754" s="31">
        <v>216047960</v>
      </c>
      <c r="F754" s="61" t="s">
        <v>925</v>
      </c>
      <c r="G754" s="33">
        <v>0</v>
      </c>
      <c r="H754" s="33">
        <v>0</v>
      </c>
      <c r="I754" s="3">
        <v>444569464</v>
      </c>
      <c r="J754" s="3">
        <v>328456753</v>
      </c>
      <c r="K754" s="3">
        <v>0</v>
      </c>
      <c r="L754" s="3"/>
      <c r="M754" s="3"/>
      <c r="N754" s="3"/>
      <c r="O754" s="3"/>
      <c r="P754" s="34">
        <f t="shared" si="45"/>
        <v>773026217</v>
      </c>
      <c r="Q754" s="165">
        <v>513694028</v>
      </c>
      <c r="R754" s="3">
        <f>IFERROR(VLOOKUP(D754,[9]ServNOMINA!$F$16:$M$112,8,0),0)</f>
        <v>0</v>
      </c>
      <c r="S754" s="3">
        <f>IFERROR(VLOOKUP(D754,[9]ServOTROS!$F$16:$M$112,8,0),0)</f>
        <v>0</v>
      </c>
      <c r="T754" s="3">
        <f>IFERROR(VLOOKUP(D754,[9]CANCEL!$F$16:$M$48,8,0),0)</f>
        <v>0</v>
      </c>
      <c r="U754" s="3">
        <f>IFERROR(VLOOKUP(B754,[10]Aaf_PENSION!$C$16:$M$112,11,0)+VLOOKUP(B754,[11]Aaf_PENSION!$C$16:$M$112,11,0),0)</f>
        <v>0</v>
      </c>
      <c r="V754" s="3">
        <f>IFERROR(VLOOKUP(B754,[10]Aaf_SALUD!$C$16:$M$112,11,0)+VLOOKUP(B754,[11]Aaf_SALUD!$C$16:$M$112,11,0),0)</f>
        <v>0</v>
      </c>
      <c r="W754" s="3">
        <f>IFERROR(VLOOKUP(D754,[9]CALIDAD!$F$16:$M$1122,8,0),0)</f>
        <v>37047455</v>
      </c>
      <c r="X754" s="3"/>
      <c r="Y754" s="3">
        <f>IFERROR(VLOOKUP(B754,[10]Ap_CESANTIAS!$C$16:$M$112,11,0)+VLOOKUP(B754,[11]Ap_CESANTIAS!$C$16:$M$112,11,0),0)</f>
        <v>0</v>
      </c>
      <c r="Z754" s="3">
        <f>IFERROR(VLOOKUP(B754,[10]Ap_PENSION!$C$16:$M$112,11,0)+VLOOKUP(B754,[11]Ap_PENSION!$C$16:$M$112,11,0),0)</f>
        <v>0</v>
      </c>
      <c r="AA754" s="3">
        <f>IFERROR(VLOOKUP(B754,[10]Ap_SALUD!$C$16:$M$112,11,0)+VLOOKUP(B754,[11]Ap_SALUD!$C$16:$M$112,11,0),0)</f>
        <v>0</v>
      </c>
      <c r="AB754" s="3"/>
      <c r="AC754" s="36">
        <f t="shared" si="44"/>
        <v>37047455</v>
      </c>
      <c r="AD754" s="37">
        <f t="shared" si="47"/>
        <v>222284734</v>
      </c>
      <c r="AE754" s="144" t="e">
        <f>VLOOKUP(D754,[12]REPNCT004ReporteAuxiliarContabl!$V$21:$W$1157,2,0)</f>
        <v>#N/A</v>
      </c>
      <c r="AF754" s="167" t="e">
        <f t="shared" si="46"/>
        <v>#N/A</v>
      </c>
      <c r="AG754" s="144"/>
      <c r="AI754" s="144"/>
    </row>
    <row r="755" spans="1:35" x14ac:dyDescent="0.25">
      <c r="A755" s="29">
        <v>743</v>
      </c>
      <c r="B755" s="61"/>
      <c r="C755" s="143" t="str">
        <f>VLOOKUP(D755,[8]Hoja1!$A$2:$B$1115,2,0)</f>
        <v>47980</v>
      </c>
      <c r="D755" s="31">
        <v>819003297</v>
      </c>
      <c r="E755" s="31">
        <v>218047980</v>
      </c>
      <c r="F755" s="61" t="s">
        <v>926</v>
      </c>
      <c r="G755" s="33">
        <v>0</v>
      </c>
      <c r="H755" s="33">
        <v>0</v>
      </c>
      <c r="I755" s="3">
        <v>2507657440</v>
      </c>
      <c r="J755" s="3">
        <v>2610077750</v>
      </c>
      <c r="K755" s="3">
        <v>0</v>
      </c>
      <c r="L755" s="3"/>
      <c r="M755" s="3"/>
      <c r="N755" s="3"/>
      <c r="O755" s="3"/>
      <c r="P755" s="34">
        <f t="shared" si="45"/>
        <v>5117735190</v>
      </c>
      <c r="Q755" s="165">
        <v>3654935015</v>
      </c>
      <c r="R755" s="3">
        <f>IFERROR(VLOOKUP(D755,[9]ServNOMINA!$F$16:$M$112,8,0),0)</f>
        <v>0</v>
      </c>
      <c r="S755" s="3">
        <f>IFERROR(VLOOKUP(D755,[9]ServOTROS!$F$16:$M$112,8,0),0)</f>
        <v>0</v>
      </c>
      <c r="T755" s="3">
        <f>IFERROR(VLOOKUP(D755,[9]CANCEL!$F$16:$M$48,8,0),0)</f>
        <v>0</v>
      </c>
      <c r="U755" s="3">
        <f>IFERROR(VLOOKUP(B755,[10]Aaf_PENSION!$C$16:$M$112,11,0)+VLOOKUP(B755,[11]Aaf_PENSION!$C$16:$M$112,11,0),0)</f>
        <v>0</v>
      </c>
      <c r="V755" s="3">
        <f>IFERROR(VLOOKUP(B755,[10]Aaf_SALUD!$C$16:$M$112,11,0)+VLOOKUP(B755,[11]Aaf_SALUD!$C$16:$M$112,11,0),0)</f>
        <v>0</v>
      </c>
      <c r="W755" s="3">
        <f>IFERROR(VLOOKUP(D755,[9]CALIDAD!$F$16:$M$1122,8,0),0)</f>
        <v>208971453</v>
      </c>
      <c r="X755" s="3"/>
      <c r="Y755" s="3">
        <f>IFERROR(VLOOKUP(B755,[10]Ap_CESANTIAS!$C$16:$M$112,11,0)+VLOOKUP(B755,[11]Ap_CESANTIAS!$C$16:$M$112,11,0),0)</f>
        <v>0</v>
      </c>
      <c r="Z755" s="3">
        <f>IFERROR(VLOOKUP(B755,[10]Ap_PENSION!$C$16:$M$112,11,0)+VLOOKUP(B755,[11]Ap_PENSION!$C$16:$M$112,11,0),0)</f>
        <v>0</v>
      </c>
      <c r="AA755" s="3">
        <f>IFERROR(VLOOKUP(B755,[10]Ap_SALUD!$C$16:$M$112,11,0)+VLOOKUP(B755,[11]Ap_SALUD!$C$16:$M$112,11,0),0)</f>
        <v>0</v>
      </c>
      <c r="AB755" s="3"/>
      <c r="AC755" s="36">
        <f t="shared" si="44"/>
        <v>208971453</v>
      </c>
      <c r="AD755" s="37">
        <f t="shared" si="47"/>
        <v>1253828722</v>
      </c>
      <c r="AE755" s="144" t="e">
        <f>VLOOKUP(D755,[12]REPNCT004ReporteAuxiliarContabl!$V$21:$W$1157,2,0)</f>
        <v>#N/A</v>
      </c>
      <c r="AF755" s="167" t="e">
        <f t="shared" si="46"/>
        <v>#N/A</v>
      </c>
      <c r="AG755" s="144"/>
      <c r="AI755" s="144"/>
    </row>
    <row r="756" spans="1:35" x14ac:dyDescent="0.25">
      <c r="A756" s="38">
        <v>744</v>
      </c>
      <c r="B756" s="61"/>
      <c r="C756" s="143" t="str">
        <f>VLOOKUP(D756,[8]Hoja1!$A$2:$B$1115,2,0)</f>
        <v>50006</v>
      </c>
      <c r="D756" s="31">
        <v>892001457</v>
      </c>
      <c r="E756" s="31">
        <v>210650006</v>
      </c>
      <c r="F756" s="61" t="s">
        <v>927</v>
      </c>
      <c r="G756" s="33">
        <v>0</v>
      </c>
      <c r="H756" s="33">
        <v>0</v>
      </c>
      <c r="I756" s="3">
        <v>1302789824</v>
      </c>
      <c r="J756" s="3">
        <v>1361756205</v>
      </c>
      <c r="K756" s="3">
        <v>0</v>
      </c>
      <c r="L756" s="3"/>
      <c r="M756" s="3"/>
      <c r="N756" s="3"/>
      <c r="O756" s="3"/>
      <c r="P756" s="34">
        <f t="shared" si="45"/>
        <v>2664546029</v>
      </c>
      <c r="Q756" s="165">
        <v>1904585300</v>
      </c>
      <c r="R756" s="3">
        <f>IFERROR(VLOOKUP(D756,[9]ServNOMINA!$F$16:$M$112,8,0),0)</f>
        <v>0</v>
      </c>
      <c r="S756" s="3">
        <f>IFERROR(VLOOKUP(D756,[9]ServOTROS!$F$16:$M$112,8,0),0)</f>
        <v>0</v>
      </c>
      <c r="T756" s="3">
        <f>IFERROR(VLOOKUP(D756,[9]CANCEL!$F$16:$M$48,8,0),0)</f>
        <v>0</v>
      </c>
      <c r="U756" s="3">
        <f>IFERROR(VLOOKUP(B756,[10]Aaf_PENSION!$C$16:$M$112,11,0)+VLOOKUP(B756,[11]Aaf_PENSION!$C$16:$M$112,11,0),0)</f>
        <v>0</v>
      </c>
      <c r="V756" s="3">
        <f>IFERROR(VLOOKUP(B756,[10]Aaf_SALUD!$C$16:$M$112,11,0)+VLOOKUP(B756,[11]Aaf_SALUD!$C$16:$M$112,11,0),0)</f>
        <v>0</v>
      </c>
      <c r="W756" s="3">
        <f>IFERROR(VLOOKUP(D756,[9]CALIDAD!$F$16:$M$1122,8,0),0)</f>
        <v>108565819</v>
      </c>
      <c r="X756" s="3"/>
      <c r="Y756" s="3">
        <f>IFERROR(VLOOKUP(B756,[10]Ap_CESANTIAS!$C$16:$M$112,11,0)+VLOOKUP(B756,[11]Ap_CESANTIAS!$C$16:$M$112,11,0),0)</f>
        <v>0</v>
      </c>
      <c r="Z756" s="3">
        <f>IFERROR(VLOOKUP(B756,[10]Ap_PENSION!$C$16:$M$112,11,0)+VLOOKUP(B756,[11]Ap_PENSION!$C$16:$M$112,11,0),0)</f>
        <v>0</v>
      </c>
      <c r="AA756" s="3">
        <f>IFERROR(VLOOKUP(B756,[10]Ap_SALUD!$C$16:$M$112,11,0)+VLOOKUP(B756,[11]Ap_SALUD!$C$16:$M$112,11,0),0)</f>
        <v>0</v>
      </c>
      <c r="AB756" s="3"/>
      <c r="AC756" s="36">
        <f t="shared" si="44"/>
        <v>108565819</v>
      </c>
      <c r="AD756" s="37">
        <f t="shared" si="47"/>
        <v>651394910</v>
      </c>
      <c r="AE756" s="144" t="e">
        <f>VLOOKUP(D756,[12]REPNCT004ReporteAuxiliarContabl!$V$21:$W$1157,2,0)</f>
        <v>#N/A</v>
      </c>
      <c r="AF756" s="167" t="e">
        <f t="shared" si="46"/>
        <v>#N/A</v>
      </c>
      <c r="AG756" s="144"/>
      <c r="AI756" s="144"/>
    </row>
    <row r="757" spans="1:35" x14ac:dyDescent="0.25">
      <c r="A757" s="29">
        <v>745</v>
      </c>
      <c r="B757" s="61"/>
      <c r="C757" s="143" t="str">
        <f>VLOOKUP(D757,[8]Hoja1!$A$2:$B$1115,2,0)</f>
        <v>50110</v>
      </c>
      <c r="D757" s="31">
        <v>800152577</v>
      </c>
      <c r="E757" s="31">
        <v>211050110</v>
      </c>
      <c r="F757" s="61" t="s">
        <v>928</v>
      </c>
      <c r="G757" s="33">
        <v>0</v>
      </c>
      <c r="H757" s="33">
        <v>0</v>
      </c>
      <c r="I757" s="3">
        <v>163936258</v>
      </c>
      <c r="J757" s="3">
        <v>202398172</v>
      </c>
      <c r="K757" s="3">
        <v>0</v>
      </c>
      <c r="L757" s="3"/>
      <c r="M757" s="3"/>
      <c r="N757" s="3"/>
      <c r="O757" s="3"/>
      <c r="P757" s="34">
        <f t="shared" si="45"/>
        <v>366334430</v>
      </c>
      <c r="Q757" s="165">
        <v>270704947</v>
      </c>
      <c r="R757" s="3">
        <f>IFERROR(VLOOKUP(D757,[9]ServNOMINA!$F$16:$M$112,8,0),0)</f>
        <v>0</v>
      </c>
      <c r="S757" s="3">
        <f>IFERROR(VLOOKUP(D757,[9]ServOTROS!$F$16:$M$112,8,0),0)</f>
        <v>0</v>
      </c>
      <c r="T757" s="3">
        <f>IFERROR(VLOOKUP(D757,[9]CANCEL!$F$16:$M$48,8,0),0)</f>
        <v>0</v>
      </c>
      <c r="U757" s="3">
        <f>IFERROR(VLOOKUP(B757,[10]Aaf_PENSION!$C$16:$M$112,11,0)+VLOOKUP(B757,[11]Aaf_PENSION!$C$16:$M$112,11,0),0)</f>
        <v>0</v>
      </c>
      <c r="V757" s="3">
        <f>IFERROR(VLOOKUP(B757,[10]Aaf_SALUD!$C$16:$M$112,11,0)+VLOOKUP(B757,[11]Aaf_SALUD!$C$16:$M$112,11,0),0)</f>
        <v>0</v>
      </c>
      <c r="W757" s="3">
        <f>IFERROR(VLOOKUP(D757,[9]CALIDAD!$F$16:$M$1122,8,0),0)</f>
        <v>13661355</v>
      </c>
      <c r="X757" s="3"/>
      <c r="Y757" s="3">
        <f>IFERROR(VLOOKUP(B757,[10]Ap_CESANTIAS!$C$16:$M$112,11,0)+VLOOKUP(B757,[11]Ap_CESANTIAS!$C$16:$M$112,11,0),0)</f>
        <v>0</v>
      </c>
      <c r="Z757" s="3">
        <f>IFERROR(VLOOKUP(B757,[10]Ap_PENSION!$C$16:$M$112,11,0)+VLOOKUP(B757,[11]Ap_PENSION!$C$16:$M$112,11,0),0)</f>
        <v>0</v>
      </c>
      <c r="AA757" s="3">
        <f>IFERROR(VLOOKUP(B757,[10]Ap_SALUD!$C$16:$M$112,11,0)+VLOOKUP(B757,[11]Ap_SALUD!$C$16:$M$112,11,0),0)</f>
        <v>0</v>
      </c>
      <c r="AB757" s="3"/>
      <c r="AC757" s="36">
        <f t="shared" si="44"/>
        <v>13661355</v>
      </c>
      <c r="AD757" s="37">
        <f t="shared" si="47"/>
        <v>81968128</v>
      </c>
      <c r="AE757" s="144" t="e">
        <f>VLOOKUP(D757,[12]REPNCT004ReporteAuxiliarContabl!$V$21:$W$1157,2,0)</f>
        <v>#N/A</v>
      </c>
      <c r="AF757" s="167" t="e">
        <f t="shared" si="46"/>
        <v>#N/A</v>
      </c>
      <c r="AG757" s="144"/>
      <c r="AI757" s="144"/>
    </row>
    <row r="758" spans="1:35" x14ac:dyDescent="0.25">
      <c r="A758" s="38">
        <v>746</v>
      </c>
      <c r="B758" s="61"/>
      <c r="C758" s="143" t="str">
        <f>VLOOKUP(D758,[8]Hoja1!$A$2:$B$1115,2,0)</f>
        <v>50124</v>
      </c>
      <c r="D758" s="31">
        <v>892099232</v>
      </c>
      <c r="E758" s="31">
        <v>212450124</v>
      </c>
      <c r="F758" s="61" t="s">
        <v>929</v>
      </c>
      <c r="G758" s="33">
        <v>0</v>
      </c>
      <c r="H758" s="33">
        <v>0</v>
      </c>
      <c r="I758" s="3">
        <v>196536384</v>
      </c>
      <c r="J758" s="3">
        <v>193855833</v>
      </c>
      <c r="K758" s="3">
        <v>0</v>
      </c>
      <c r="L758" s="3"/>
      <c r="M758" s="3"/>
      <c r="N758" s="3"/>
      <c r="O758" s="3"/>
      <c r="P758" s="34">
        <f t="shared" si="45"/>
        <v>390392217</v>
      </c>
      <c r="Q758" s="165">
        <v>275745993</v>
      </c>
      <c r="R758" s="3">
        <f>IFERROR(VLOOKUP(D758,[9]ServNOMINA!$F$16:$M$112,8,0),0)</f>
        <v>0</v>
      </c>
      <c r="S758" s="3">
        <f>IFERROR(VLOOKUP(D758,[9]ServOTROS!$F$16:$M$112,8,0),0)</f>
        <v>0</v>
      </c>
      <c r="T758" s="3">
        <f>IFERROR(VLOOKUP(D758,[9]CANCEL!$F$16:$M$48,8,0),0)</f>
        <v>0</v>
      </c>
      <c r="U758" s="3">
        <f>IFERROR(VLOOKUP(B758,[10]Aaf_PENSION!$C$16:$M$112,11,0)+VLOOKUP(B758,[11]Aaf_PENSION!$C$16:$M$112,11,0),0)</f>
        <v>0</v>
      </c>
      <c r="V758" s="3">
        <f>IFERROR(VLOOKUP(B758,[10]Aaf_SALUD!$C$16:$M$112,11,0)+VLOOKUP(B758,[11]Aaf_SALUD!$C$16:$M$112,11,0),0)</f>
        <v>0</v>
      </c>
      <c r="W758" s="3">
        <f>IFERROR(VLOOKUP(D758,[9]CALIDAD!$F$16:$M$1122,8,0),0)</f>
        <v>16378032</v>
      </c>
      <c r="X758" s="3"/>
      <c r="Y758" s="3">
        <f>IFERROR(VLOOKUP(B758,[10]Ap_CESANTIAS!$C$16:$M$112,11,0)+VLOOKUP(B758,[11]Ap_CESANTIAS!$C$16:$M$112,11,0),0)</f>
        <v>0</v>
      </c>
      <c r="Z758" s="3">
        <f>IFERROR(VLOOKUP(B758,[10]Ap_PENSION!$C$16:$M$112,11,0)+VLOOKUP(B758,[11]Ap_PENSION!$C$16:$M$112,11,0),0)</f>
        <v>0</v>
      </c>
      <c r="AA758" s="3">
        <f>IFERROR(VLOOKUP(B758,[10]Ap_SALUD!$C$16:$M$112,11,0)+VLOOKUP(B758,[11]Ap_SALUD!$C$16:$M$112,11,0),0)</f>
        <v>0</v>
      </c>
      <c r="AB758" s="3"/>
      <c r="AC758" s="36">
        <f t="shared" si="44"/>
        <v>16378032</v>
      </c>
      <c r="AD758" s="37">
        <f t="shared" si="47"/>
        <v>98268192</v>
      </c>
      <c r="AE758" s="144" t="e">
        <f>VLOOKUP(D758,[12]REPNCT004ReporteAuxiliarContabl!$V$21:$W$1157,2,0)</f>
        <v>#N/A</v>
      </c>
      <c r="AF758" s="167" t="e">
        <f t="shared" si="46"/>
        <v>#N/A</v>
      </c>
      <c r="AG758" s="144"/>
      <c r="AI758" s="144"/>
    </row>
    <row r="759" spans="1:35" x14ac:dyDescent="0.25">
      <c r="A759" s="29">
        <v>747</v>
      </c>
      <c r="B759" s="61"/>
      <c r="C759" s="143" t="str">
        <f>VLOOKUP(D759,[8]Hoja1!$A$2:$B$1115,2,0)</f>
        <v>50150</v>
      </c>
      <c r="D759" s="31">
        <v>800098190</v>
      </c>
      <c r="E759" s="31">
        <v>215050150</v>
      </c>
      <c r="F759" s="61" t="s">
        <v>930</v>
      </c>
      <c r="G759" s="33">
        <v>0</v>
      </c>
      <c r="H759" s="33">
        <v>0</v>
      </c>
      <c r="I759" s="3">
        <v>240998100</v>
      </c>
      <c r="J759" s="3">
        <v>327471323</v>
      </c>
      <c r="K759" s="3">
        <v>0</v>
      </c>
      <c r="L759" s="3"/>
      <c r="M759" s="3"/>
      <c r="N759" s="3"/>
      <c r="O759" s="3"/>
      <c r="P759" s="34">
        <f t="shared" si="45"/>
        <v>568469423</v>
      </c>
      <c r="Q759" s="165">
        <v>427887198</v>
      </c>
      <c r="R759" s="3">
        <f>IFERROR(VLOOKUP(D759,[9]ServNOMINA!$F$16:$M$112,8,0),0)</f>
        <v>0</v>
      </c>
      <c r="S759" s="3">
        <f>IFERROR(VLOOKUP(D759,[9]ServOTROS!$F$16:$M$112,8,0),0)</f>
        <v>0</v>
      </c>
      <c r="T759" s="3">
        <f>IFERROR(VLOOKUP(D759,[9]CANCEL!$F$16:$M$48,8,0),0)</f>
        <v>0</v>
      </c>
      <c r="U759" s="3">
        <f>IFERROR(VLOOKUP(B759,[10]Aaf_PENSION!$C$16:$M$112,11,0)+VLOOKUP(B759,[11]Aaf_PENSION!$C$16:$M$112,11,0),0)</f>
        <v>0</v>
      </c>
      <c r="V759" s="3">
        <f>IFERROR(VLOOKUP(B759,[10]Aaf_SALUD!$C$16:$M$112,11,0)+VLOOKUP(B759,[11]Aaf_SALUD!$C$16:$M$112,11,0),0)</f>
        <v>0</v>
      </c>
      <c r="W759" s="3">
        <f>IFERROR(VLOOKUP(D759,[9]CALIDAD!$F$16:$M$1122,8,0),0)</f>
        <v>20083175</v>
      </c>
      <c r="X759" s="3"/>
      <c r="Y759" s="3">
        <f>IFERROR(VLOOKUP(B759,[10]Ap_CESANTIAS!$C$16:$M$112,11,0)+VLOOKUP(B759,[11]Ap_CESANTIAS!$C$16:$M$112,11,0),0)</f>
        <v>0</v>
      </c>
      <c r="Z759" s="3">
        <f>IFERROR(VLOOKUP(B759,[10]Ap_PENSION!$C$16:$M$112,11,0)+VLOOKUP(B759,[11]Ap_PENSION!$C$16:$M$112,11,0),0)</f>
        <v>0</v>
      </c>
      <c r="AA759" s="3">
        <f>IFERROR(VLOOKUP(B759,[10]Ap_SALUD!$C$16:$M$112,11,0)+VLOOKUP(B759,[11]Ap_SALUD!$C$16:$M$112,11,0),0)</f>
        <v>0</v>
      </c>
      <c r="AB759" s="3"/>
      <c r="AC759" s="36">
        <f t="shared" si="44"/>
        <v>20083175</v>
      </c>
      <c r="AD759" s="37">
        <f t="shared" si="47"/>
        <v>120499050</v>
      </c>
      <c r="AE759" s="144" t="e">
        <f>VLOOKUP(D759,[12]REPNCT004ReporteAuxiliarContabl!$V$21:$W$1157,2,0)</f>
        <v>#N/A</v>
      </c>
      <c r="AF759" s="167" t="e">
        <f t="shared" si="46"/>
        <v>#N/A</v>
      </c>
      <c r="AG759" s="144"/>
      <c r="AI759" s="144"/>
    </row>
    <row r="760" spans="1:35" x14ac:dyDescent="0.25">
      <c r="A760" s="38">
        <v>748</v>
      </c>
      <c r="B760" s="61"/>
      <c r="C760" s="143" t="str">
        <f>VLOOKUP(D760,[8]Hoja1!$A$2:$B$1115,2,0)</f>
        <v>50223</v>
      </c>
      <c r="D760" s="31">
        <v>892000812</v>
      </c>
      <c r="E760" s="31">
        <v>212350223</v>
      </c>
      <c r="F760" s="61" t="s">
        <v>931</v>
      </c>
      <c r="G760" s="33">
        <v>0</v>
      </c>
      <c r="H760" s="33">
        <v>0</v>
      </c>
      <c r="I760" s="3">
        <v>111842628</v>
      </c>
      <c r="J760" s="3">
        <v>112118293</v>
      </c>
      <c r="K760" s="3">
        <v>0</v>
      </c>
      <c r="L760" s="3"/>
      <c r="M760" s="3"/>
      <c r="N760" s="3"/>
      <c r="O760" s="3"/>
      <c r="P760" s="34">
        <f t="shared" si="45"/>
        <v>223960921</v>
      </c>
      <c r="Q760" s="165">
        <v>158719388</v>
      </c>
      <c r="R760" s="3">
        <f>IFERROR(VLOOKUP(D760,[9]ServNOMINA!$F$16:$M$112,8,0),0)</f>
        <v>0</v>
      </c>
      <c r="S760" s="3">
        <f>IFERROR(VLOOKUP(D760,[9]ServOTROS!$F$16:$M$112,8,0),0)</f>
        <v>0</v>
      </c>
      <c r="T760" s="3">
        <f>IFERROR(VLOOKUP(D760,[9]CANCEL!$F$16:$M$48,8,0),0)</f>
        <v>0</v>
      </c>
      <c r="U760" s="3">
        <f>IFERROR(VLOOKUP(B760,[10]Aaf_PENSION!$C$16:$M$112,11,0)+VLOOKUP(B760,[11]Aaf_PENSION!$C$16:$M$112,11,0),0)</f>
        <v>0</v>
      </c>
      <c r="V760" s="3">
        <f>IFERROR(VLOOKUP(B760,[10]Aaf_SALUD!$C$16:$M$112,11,0)+VLOOKUP(B760,[11]Aaf_SALUD!$C$16:$M$112,11,0),0)</f>
        <v>0</v>
      </c>
      <c r="W760" s="3">
        <f>IFERROR(VLOOKUP(D760,[9]CALIDAD!$F$16:$M$1122,8,0),0)</f>
        <v>9320219</v>
      </c>
      <c r="X760" s="3"/>
      <c r="Y760" s="3">
        <f>IFERROR(VLOOKUP(B760,[10]Ap_CESANTIAS!$C$16:$M$112,11,0)+VLOOKUP(B760,[11]Ap_CESANTIAS!$C$16:$M$112,11,0),0)</f>
        <v>0</v>
      </c>
      <c r="Z760" s="3">
        <f>IFERROR(VLOOKUP(B760,[10]Ap_PENSION!$C$16:$M$112,11,0)+VLOOKUP(B760,[11]Ap_PENSION!$C$16:$M$112,11,0),0)</f>
        <v>0</v>
      </c>
      <c r="AA760" s="3">
        <f>IFERROR(VLOOKUP(B760,[10]Ap_SALUD!$C$16:$M$112,11,0)+VLOOKUP(B760,[11]Ap_SALUD!$C$16:$M$112,11,0),0)</f>
        <v>0</v>
      </c>
      <c r="AB760" s="3"/>
      <c r="AC760" s="36">
        <f t="shared" si="44"/>
        <v>9320219</v>
      </c>
      <c r="AD760" s="37">
        <f t="shared" si="47"/>
        <v>55921314</v>
      </c>
      <c r="AE760" s="144" t="e">
        <f>VLOOKUP(D760,[12]REPNCT004ReporteAuxiliarContabl!$V$21:$W$1157,2,0)</f>
        <v>#N/A</v>
      </c>
      <c r="AF760" s="167" t="e">
        <f t="shared" si="46"/>
        <v>#N/A</v>
      </c>
      <c r="AG760" s="144"/>
      <c r="AI760" s="144"/>
    </row>
    <row r="761" spans="1:35" x14ac:dyDescent="0.25">
      <c r="A761" s="29">
        <v>749</v>
      </c>
      <c r="B761" s="61"/>
      <c r="C761" s="143" t="str">
        <f>VLOOKUP(D761,[8]Hoja1!$A$2:$B$1115,2,0)</f>
        <v>50226</v>
      </c>
      <c r="D761" s="31">
        <v>892099184</v>
      </c>
      <c r="E761" s="31">
        <v>212650226</v>
      </c>
      <c r="F761" s="61" t="s">
        <v>932</v>
      </c>
      <c r="G761" s="33">
        <v>0</v>
      </c>
      <c r="H761" s="33">
        <v>0</v>
      </c>
      <c r="I761" s="3">
        <v>385837856</v>
      </c>
      <c r="J761" s="3">
        <v>472013606</v>
      </c>
      <c r="K761" s="3">
        <v>0</v>
      </c>
      <c r="L761" s="3"/>
      <c r="M761" s="3"/>
      <c r="N761" s="3"/>
      <c r="O761" s="3"/>
      <c r="P761" s="34">
        <f t="shared" si="45"/>
        <v>857851462</v>
      </c>
      <c r="Q761" s="165">
        <v>632779381</v>
      </c>
      <c r="R761" s="3">
        <f>IFERROR(VLOOKUP(D761,[9]ServNOMINA!$F$16:$M$112,8,0),0)</f>
        <v>0</v>
      </c>
      <c r="S761" s="3">
        <f>IFERROR(VLOOKUP(D761,[9]ServOTROS!$F$16:$M$112,8,0),0)</f>
        <v>0</v>
      </c>
      <c r="T761" s="3">
        <f>IFERROR(VLOOKUP(D761,[9]CANCEL!$F$16:$M$48,8,0),0)</f>
        <v>0</v>
      </c>
      <c r="U761" s="3">
        <f>IFERROR(VLOOKUP(B761,[10]Aaf_PENSION!$C$16:$M$112,11,0)+VLOOKUP(B761,[11]Aaf_PENSION!$C$16:$M$112,11,0),0)</f>
        <v>0</v>
      </c>
      <c r="V761" s="3">
        <f>IFERROR(VLOOKUP(B761,[10]Aaf_SALUD!$C$16:$M$112,11,0)+VLOOKUP(B761,[11]Aaf_SALUD!$C$16:$M$112,11,0),0)</f>
        <v>0</v>
      </c>
      <c r="W761" s="3">
        <f>IFERROR(VLOOKUP(D761,[9]CALIDAD!$F$16:$M$1122,8,0),0)</f>
        <v>32153155</v>
      </c>
      <c r="X761" s="3"/>
      <c r="Y761" s="3">
        <f>IFERROR(VLOOKUP(B761,[10]Ap_CESANTIAS!$C$16:$M$112,11,0)+VLOOKUP(B761,[11]Ap_CESANTIAS!$C$16:$M$112,11,0),0)</f>
        <v>0</v>
      </c>
      <c r="Z761" s="3">
        <f>IFERROR(VLOOKUP(B761,[10]Ap_PENSION!$C$16:$M$112,11,0)+VLOOKUP(B761,[11]Ap_PENSION!$C$16:$M$112,11,0),0)</f>
        <v>0</v>
      </c>
      <c r="AA761" s="3">
        <f>IFERROR(VLOOKUP(B761,[10]Ap_SALUD!$C$16:$M$112,11,0)+VLOOKUP(B761,[11]Ap_SALUD!$C$16:$M$112,11,0),0)</f>
        <v>0</v>
      </c>
      <c r="AB761" s="3"/>
      <c r="AC761" s="36">
        <f t="shared" si="44"/>
        <v>32153155</v>
      </c>
      <c r="AD761" s="37">
        <f t="shared" si="47"/>
        <v>192918926</v>
      </c>
      <c r="AE761" s="144" t="e">
        <f>VLOOKUP(D761,[12]REPNCT004ReporteAuxiliarContabl!$V$21:$W$1157,2,0)</f>
        <v>#N/A</v>
      </c>
      <c r="AF761" s="167" t="e">
        <f t="shared" si="46"/>
        <v>#N/A</v>
      </c>
      <c r="AG761" s="144"/>
      <c r="AI761" s="144"/>
    </row>
    <row r="762" spans="1:35" x14ac:dyDescent="0.25">
      <c r="A762" s="38">
        <v>750</v>
      </c>
      <c r="B762" s="61"/>
      <c r="C762" s="143" t="str">
        <f>VLOOKUP(D762,[8]Hoja1!$A$2:$B$1115,2,0)</f>
        <v>50245</v>
      </c>
      <c r="D762" s="31">
        <v>892099001</v>
      </c>
      <c r="E762" s="31">
        <v>214550245</v>
      </c>
      <c r="F762" s="61" t="s">
        <v>933</v>
      </c>
      <c r="G762" s="33">
        <v>0</v>
      </c>
      <c r="H762" s="33">
        <v>0</v>
      </c>
      <c r="I762" s="3">
        <v>33913691</v>
      </c>
      <c r="J762" s="3">
        <v>41984826</v>
      </c>
      <c r="K762" s="3">
        <v>0</v>
      </c>
      <c r="L762" s="3"/>
      <c r="M762" s="3"/>
      <c r="N762" s="3"/>
      <c r="O762" s="3"/>
      <c r="P762" s="34">
        <f t="shared" si="45"/>
        <v>75898517</v>
      </c>
      <c r="Q762" s="165">
        <v>56115531</v>
      </c>
      <c r="R762" s="3">
        <f>IFERROR(VLOOKUP(D762,[9]ServNOMINA!$F$16:$M$112,8,0),0)</f>
        <v>0</v>
      </c>
      <c r="S762" s="3">
        <f>IFERROR(VLOOKUP(D762,[9]ServOTROS!$F$16:$M$112,8,0),0)</f>
        <v>0</v>
      </c>
      <c r="T762" s="3">
        <f>IFERROR(VLOOKUP(D762,[9]CANCEL!$F$16:$M$48,8,0),0)</f>
        <v>0</v>
      </c>
      <c r="U762" s="3">
        <f>IFERROR(VLOOKUP(B762,[10]Aaf_PENSION!$C$16:$M$112,11,0)+VLOOKUP(B762,[11]Aaf_PENSION!$C$16:$M$112,11,0),0)</f>
        <v>0</v>
      </c>
      <c r="V762" s="3">
        <f>IFERROR(VLOOKUP(B762,[10]Aaf_SALUD!$C$16:$M$112,11,0)+VLOOKUP(B762,[11]Aaf_SALUD!$C$16:$M$112,11,0),0)</f>
        <v>0</v>
      </c>
      <c r="W762" s="3">
        <f>IFERROR(VLOOKUP(D762,[9]CALIDAD!$F$16:$M$1122,8,0),0)</f>
        <v>2826141</v>
      </c>
      <c r="X762" s="3"/>
      <c r="Y762" s="3">
        <f>IFERROR(VLOOKUP(B762,[10]Ap_CESANTIAS!$C$16:$M$112,11,0)+VLOOKUP(B762,[11]Ap_CESANTIAS!$C$16:$M$112,11,0),0)</f>
        <v>0</v>
      </c>
      <c r="Z762" s="3">
        <f>IFERROR(VLOOKUP(B762,[10]Ap_PENSION!$C$16:$M$112,11,0)+VLOOKUP(B762,[11]Ap_PENSION!$C$16:$M$112,11,0),0)</f>
        <v>0</v>
      </c>
      <c r="AA762" s="3">
        <f>IFERROR(VLOOKUP(B762,[10]Ap_SALUD!$C$16:$M$112,11,0)+VLOOKUP(B762,[11]Ap_SALUD!$C$16:$M$112,11,0),0)</f>
        <v>0</v>
      </c>
      <c r="AB762" s="3"/>
      <c r="AC762" s="36">
        <f t="shared" si="44"/>
        <v>2826141</v>
      </c>
      <c r="AD762" s="37">
        <f t="shared" si="47"/>
        <v>16956845</v>
      </c>
      <c r="AE762" s="144" t="e">
        <f>VLOOKUP(D762,[12]REPNCT004ReporteAuxiliarContabl!$V$21:$W$1157,2,0)</f>
        <v>#N/A</v>
      </c>
      <c r="AF762" s="167" t="e">
        <f t="shared" si="46"/>
        <v>#N/A</v>
      </c>
      <c r="AG762" s="144"/>
      <c r="AI762" s="144"/>
    </row>
    <row r="763" spans="1:35" x14ac:dyDescent="0.25">
      <c r="A763" s="29">
        <v>751</v>
      </c>
      <c r="B763" s="61"/>
      <c r="C763" s="143" t="str">
        <f>VLOOKUP(D763,[8]Hoja1!$A$2:$B$1115,2,0)</f>
        <v>50251</v>
      </c>
      <c r="D763" s="31">
        <v>892099278</v>
      </c>
      <c r="E763" s="31">
        <v>215150251</v>
      </c>
      <c r="F763" s="61" t="s">
        <v>934</v>
      </c>
      <c r="G763" s="33">
        <v>0</v>
      </c>
      <c r="H763" s="33">
        <v>0</v>
      </c>
      <c r="I763" s="3">
        <v>183736118</v>
      </c>
      <c r="J763" s="3">
        <v>174499882</v>
      </c>
      <c r="K763" s="3">
        <v>0</v>
      </c>
      <c r="L763" s="3"/>
      <c r="M763" s="3"/>
      <c r="N763" s="3"/>
      <c r="O763" s="3"/>
      <c r="P763" s="34">
        <f t="shared" si="45"/>
        <v>358236000</v>
      </c>
      <c r="Q763" s="165">
        <v>251056597</v>
      </c>
      <c r="R763" s="3">
        <f>IFERROR(VLOOKUP(D763,[9]ServNOMINA!$F$16:$M$112,8,0),0)</f>
        <v>0</v>
      </c>
      <c r="S763" s="3">
        <f>IFERROR(VLOOKUP(D763,[9]ServOTROS!$F$16:$M$112,8,0),0)</f>
        <v>0</v>
      </c>
      <c r="T763" s="3">
        <f>IFERROR(VLOOKUP(D763,[9]CANCEL!$F$16:$M$48,8,0),0)</f>
        <v>0</v>
      </c>
      <c r="U763" s="3">
        <f>IFERROR(VLOOKUP(B763,[10]Aaf_PENSION!$C$16:$M$112,11,0)+VLOOKUP(B763,[11]Aaf_PENSION!$C$16:$M$112,11,0),0)</f>
        <v>0</v>
      </c>
      <c r="V763" s="3">
        <f>IFERROR(VLOOKUP(B763,[10]Aaf_SALUD!$C$16:$M$112,11,0)+VLOOKUP(B763,[11]Aaf_SALUD!$C$16:$M$112,11,0),0)</f>
        <v>0</v>
      </c>
      <c r="W763" s="3">
        <f>IFERROR(VLOOKUP(D763,[9]CALIDAD!$F$16:$M$1122,8,0),0)</f>
        <v>15311343</v>
      </c>
      <c r="X763" s="3"/>
      <c r="Y763" s="3">
        <f>IFERROR(VLOOKUP(B763,[10]Ap_CESANTIAS!$C$16:$M$112,11,0)+VLOOKUP(B763,[11]Ap_CESANTIAS!$C$16:$M$112,11,0),0)</f>
        <v>0</v>
      </c>
      <c r="Z763" s="3">
        <f>IFERROR(VLOOKUP(B763,[10]Ap_PENSION!$C$16:$M$112,11,0)+VLOOKUP(B763,[11]Ap_PENSION!$C$16:$M$112,11,0),0)</f>
        <v>0</v>
      </c>
      <c r="AA763" s="3">
        <f>IFERROR(VLOOKUP(B763,[10]Ap_SALUD!$C$16:$M$112,11,0)+VLOOKUP(B763,[11]Ap_SALUD!$C$16:$M$112,11,0),0)</f>
        <v>0</v>
      </c>
      <c r="AB763" s="3"/>
      <c r="AC763" s="36">
        <f t="shared" si="44"/>
        <v>15311343</v>
      </c>
      <c r="AD763" s="37">
        <f t="shared" si="47"/>
        <v>91868060</v>
      </c>
      <c r="AE763" s="144" t="e">
        <f>VLOOKUP(D763,[12]REPNCT004ReporteAuxiliarContabl!$V$21:$W$1157,2,0)</f>
        <v>#N/A</v>
      </c>
      <c r="AF763" s="167" t="e">
        <f t="shared" si="46"/>
        <v>#N/A</v>
      </c>
      <c r="AG763" s="144"/>
      <c r="AI763" s="144"/>
    </row>
    <row r="764" spans="1:35" x14ac:dyDescent="0.25">
      <c r="A764" s="38">
        <v>752</v>
      </c>
      <c r="B764" s="61"/>
      <c r="C764" s="143" t="str">
        <f>VLOOKUP(D764,[8]Hoja1!$A$2:$B$1115,2,0)</f>
        <v>50270</v>
      </c>
      <c r="D764" s="31">
        <v>800255443</v>
      </c>
      <c r="E764" s="31">
        <v>217050270</v>
      </c>
      <c r="F764" s="61" t="s">
        <v>935</v>
      </c>
      <c r="G764" s="33">
        <v>0</v>
      </c>
      <c r="H764" s="33">
        <v>0</v>
      </c>
      <c r="I764" s="3">
        <v>73958514</v>
      </c>
      <c r="J764" s="3">
        <v>75893183</v>
      </c>
      <c r="K764" s="3">
        <v>0</v>
      </c>
      <c r="L764" s="3"/>
      <c r="M764" s="3"/>
      <c r="N764" s="3"/>
      <c r="O764" s="3"/>
      <c r="P764" s="34">
        <f t="shared" si="45"/>
        <v>149851697</v>
      </c>
      <c r="Q764" s="165">
        <v>106709233</v>
      </c>
      <c r="R764" s="3">
        <f>IFERROR(VLOOKUP(D764,[9]ServNOMINA!$F$16:$M$112,8,0),0)</f>
        <v>0</v>
      </c>
      <c r="S764" s="3">
        <f>IFERROR(VLOOKUP(D764,[9]ServOTROS!$F$16:$M$112,8,0),0)</f>
        <v>0</v>
      </c>
      <c r="T764" s="3">
        <f>IFERROR(VLOOKUP(D764,[9]CANCEL!$F$16:$M$48,8,0),0)</f>
        <v>0</v>
      </c>
      <c r="U764" s="3">
        <f>IFERROR(VLOOKUP(B764,[10]Aaf_PENSION!$C$16:$M$112,11,0)+VLOOKUP(B764,[11]Aaf_PENSION!$C$16:$M$112,11,0),0)</f>
        <v>0</v>
      </c>
      <c r="V764" s="3">
        <f>IFERROR(VLOOKUP(B764,[10]Aaf_SALUD!$C$16:$M$112,11,0)+VLOOKUP(B764,[11]Aaf_SALUD!$C$16:$M$112,11,0),0)</f>
        <v>0</v>
      </c>
      <c r="W764" s="3">
        <f>IFERROR(VLOOKUP(D764,[9]CALIDAD!$F$16:$M$1122,8,0),0)</f>
        <v>6163210</v>
      </c>
      <c r="X764" s="3"/>
      <c r="Y764" s="3">
        <f>IFERROR(VLOOKUP(B764,[10]Ap_CESANTIAS!$C$16:$M$112,11,0)+VLOOKUP(B764,[11]Ap_CESANTIAS!$C$16:$M$112,11,0),0)</f>
        <v>0</v>
      </c>
      <c r="Z764" s="3">
        <f>IFERROR(VLOOKUP(B764,[10]Ap_PENSION!$C$16:$M$112,11,0)+VLOOKUP(B764,[11]Ap_PENSION!$C$16:$M$112,11,0),0)</f>
        <v>0</v>
      </c>
      <c r="AA764" s="3">
        <f>IFERROR(VLOOKUP(B764,[10]Ap_SALUD!$C$16:$M$112,11,0)+VLOOKUP(B764,[11]Ap_SALUD!$C$16:$M$112,11,0),0)</f>
        <v>0</v>
      </c>
      <c r="AB764" s="3"/>
      <c r="AC764" s="36">
        <f t="shared" si="44"/>
        <v>6163210</v>
      </c>
      <c r="AD764" s="37">
        <f t="shared" si="47"/>
        <v>36979254</v>
      </c>
      <c r="AE764" s="144" t="e">
        <f>VLOOKUP(D764,[12]REPNCT004ReporteAuxiliarContabl!$V$21:$W$1157,2,0)</f>
        <v>#N/A</v>
      </c>
      <c r="AF764" s="167" t="e">
        <f t="shared" si="46"/>
        <v>#N/A</v>
      </c>
      <c r="AG764" s="144"/>
      <c r="AI764" s="144"/>
    </row>
    <row r="765" spans="1:35" x14ac:dyDescent="0.25">
      <c r="A765" s="29">
        <v>753</v>
      </c>
      <c r="B765" s="61"/>
      <c r="C765" s="143" t="str">
        <f>VLOOKUP(D765,[8]Hoja1!$A$2:$B$1115,2,0)</f>
        <v>50287</v>
      </c>
      <c r="D765" s="31">
        <v>892099183</v>
      </c>
      <c r="E765" s="31">
        <v>218750287</v>
      </c>
      <c r="F765" s="61" t="s">
        <v>936</v>
      </c>
      <c r="G765" s="33">
        <v>0</v>
      </c>
      <c r="H765" s="33">
        <v>0</v>
      </c>
      <c r="I765" s="3">
        <v>240864276</v>
      </c>
      <c r="J765" s="3">
        <v>249648337</v>
      </c>
      <c r="K765" s="3">
        <v>0</v>
      </c>
      <c r="L765" s="3"/>
      <c r="M765" s="3"/>
      <c r="N765" s="3"/>
      <c r="O765" s="3"/>
      <c r="P765" s="34">
        <f t="shared" si="45"/>
        <v>490512613</v>
      </c>
      <c r="Q765" s="165">
        <v>350008452</v>
      </c>
      <c r="R765" s="3">
        <f>IFERROR(VLOOKUP(D765,[9]ServNOMINA!$F$16:$M$112,8,0),0)</f>
        <v>0</v>
      </c>
      <c r="S765" s="3">
        <f>IFERROR(VLOOKUP(D765,[9]ServOTROS!$F$16:$M$112,8,0),0)</f>
        <v>0</v>
      </c>
      <c r="T765" s="3">
        <f>IFERROR(VLOOKUP(D765,[9]CANCEL!$F$16:$M$48,8,0),0)</f>
        <v>0</v>
      </c>
      <c r="U765" s="3">
        <f>IFERROR(VLOOKUP(B765,[10]Aaf_PENSION!$C$16:$M$112,11,0)+VLOOKUP(B765,[11]Aaf_PENSION!$C$16:$M$112,11,0),0)</f>
        <v>0</v>
      </c>
      <c r="V765" s="3">
        <f>IFERROR(VLOOKUP(B765,[10]Aaf_SALUD!$C$16:$M$112,11,0)+VLOOKUP(B765,[11]Aaf_SALUD!$C$16:$M$112,11,0),0)</f>
        <v>0</v>
      </c>
      <c r="W765" s="3">
        <f>IFERROR(VLOOKUP(D765,[9]CALIDAD!$F$16:$M$1122,8,0),0)</f>
        <v>20072023</v>
      </c>
      <c r="X765" s="3"/>
      <c r="Y765" s="3">
        <f>IFERROR(VLOOKUP(B765,[10]Ap_CESANTIAS!$C$16:$M$112,11,0)+VLOOKUP(B765,[11]Ap_CESANTIAS!$C$16:$M$112,11,0),0)</f>
        <v>0</v>
      </c>
      <c r="Z765" s="3">
        <f>IFERROR(VLOOKUP(B765,[10]Ap_PENSION!$C$16:$M$112,11,0)+VLOOKUP(B765,[11]Ap_PENSION!$C$16:$M$112,11,0),0)</f>
        <v>0</v>
      </c>
      <c r="AA765" s="3">
        <f>IFERROR(VLOOKUP(B765,[10]Ap_SALUD!$C$16:$M$112,11,0)+VLOOKUP(B765,[11]Ap_SALUD!$C$16:$M$112,11,0),0)</f>
        <v>0</v>
      </c>
      <c r="AB765" s="3"/>
      <c r="AC765" s="36">
        <f t="shared" si="44"/>
        <v>20072023</v>
      </c>
      <c r="AD765" s="37">
        <f t="shared" si="47"/>
        <v>120432138</v>
      </c>
      <c r="AE765" s="144" t="e">
        <f>VLOOKUP(D765,[12]REPNCT004ReporteAuxiliarContabl!$V$21:$W$1157,2,0)</f>
        <v>#N/A</v>
      </c>
      <c r="AF765" s="167" t="e">
        <f t="shared" si="46"/>
        <v>#N/A</v>
      </c>
      <c r="AG765" s="144"/>
      <c r="AI765" s="144"/>
    </row>
    <row r="766" spans="1:35" x14ac:dyDescent="0.25">
      <c r="A766" s="38">
        <v>754</v>
      </c>
      <c r="B766" s="61"/>
      <c r="C766" s="143" t="str">
        <f>VLOOKUP(D766,[8]Hoja1!$A$2:$B$1115,2,0)</f>
        <v>50313</v>
      </c>
      <c r="D766" s="31">
        <v>892099243</v>
      </c>
      <c r="E766" s="31">
        <v>211350313</v>
      </c>
      <c r="F766" s="61" t="s">
        <v>356</v>
      </c>
      <c r="G766" s="33">
        <v>0</v>
      </c>
      <c r="H766" s="33">
        <v>0</v>
      </c>
      <c r="I766" s="3">
        <v>1559401856</v>
      </c>
      <c r="J766" s="3">
        <v>1163913492</v>
      </c>
      <c r="K766" s="3">
        <v>0</v>
      </c>
      <c r="L766" s="3"/>
      <c r="M766" s="3"/>
      <c r="N766" s="3"/>
      <c r="O766" s="3"/>
      <c r="P766" s="34">
        <f t="shared" si="45"/>
        <v>2723315348</v>
      </c>
      <c r="Q766" s="165">
        <v>1813664267</v>
      </c>
      <c r="R766" s="3">
        <f>IFERROR(VLOOKUP(D766,[9]ServNOMINA!$F$16:$M$112,8,0),0)</f>
        <v>0</v>
      </c>
      <c r="S766" s="3">
        <f>IFERROR(VLOOKUP(D766,[9]ServOTROS!$F$16:$M$112,8,0),0)</f>
        <v>0</v>
      </c>
      <c r="T766" s="3">
        <f>IFERROR(VLOOKUP(D766,[9]CANCEL!$F$16:$M$48,8,0),0)</f>
        <v>0</v>
      </c>
      <c r="U766" s="3">
        <f>IFERROR(VLOOKUP(B766,[10]Aaf_PENSION!$C$16:$M$112,11,0)+VLOOKUP(B766,[11]Aaf_PENSION!$C$16:$M$112,11,0),0)</f>
        <v>0</v>
      </c>
      <c r="V766" s="3">
        <f>IFERROR(VLOOKUP(B766,[10]Aaf_SALUD!$C$16:$M$112,11,0)+VLOOKUP(B766,[11]Aaf_SALUD!$C$16:$M$112,11,0),0)</f>
        <v>0</v>
      </c>
      <c r="W766" s="3">
        <f>IFERROR(VLOOKUP(D766,[9]CALIDAD!$F$16:$M$1122,8,0),0)</f>
        <v>129950155</v>
      </c>
      <c r="X766" s="3"/>
      <c r="Y766" s="3">
        <f>IFERROR(VLOOKUP(B766,[10]Ap_CESANTIAS!$C$16:$M$112,11,0)+VLOOKUP(B766,[11]Ap_CESANTIAS!$C$16:$M$112,11,0),0)</f>
        <v>0</v>
      </c>
      <c r="Z766" s="3">
        <f>IFERROR(VLOOKUP(B766,[10]Ap_PENSION!$C$16:$M$112,11,0)+VLOOKUP(B766,[11]Ap_PENSION!$C$16:$M$112,11,0),0)</f>
        <v>0</v>
      </c>
      <c r="AA766" s="3">
        <f>IFERROR(VLOOKUP(B766,[10]Ap_SALUD!$C$16:$M$112,11,0)+VLOOKUP(B766,[11]Ap_SALUD!$C$16:$M$112,11,0),0)</f>
        <v>0</v>
      </c>
      <c r="AB766" s="3"/>
      <c r="AC766" s="36">
        <f t="shared" si="44"/>
        <v>129950155</v>
      </c>
      <c r="AD766" s="37">
        <f t="shared" si="47"/>
        <v>779700926</v>
      </c>
      <c r="AE766" s="144" t="e">
        <f>VLOOKUP(D766,[12]REPNCT004ReporteAuxiliarContabl!$V$21:$W$1157,2,0)</f>
        <v>#N/A</v>
      </c>
      <c r="AF766" s="167" t="e">
        <f t="shared" si="46"/>
        <v>#N/A</v>
      </c>
      <c r="AG766" s="144"/>
      <c r="AI766" s="144"/>
    </row>
    <row r="767" spans="1:35" x14ac:dyDescent="0.25">
      <c r="A767" s="29">
        <v>755</v>
      </c>
      <c r="B767" s="61"/>
      <c r="C767" s="143" t="str">
        <f>VLOOKUP(D767,[8]Hoja1!$A$2:$B$1115,2,0)</f>
        <v>50318</v>
      </c>
      <c r="D767" s="31">
        <v>800098193</v>
      </c>
      <c r="E767" s="31">
        <v>211850318</v>
      </c>
      <c r="F767" s="61" t="s">
        <v>911</v>
      </c>
      <c r="G767" s="33">
        <v>0</v>
      </c>
      <c r="H767" s="33">
        <v>0</v>
      </c>
      <c r="I767" s="3">
        <v>195499564</v>
      </c>
      <c r="J767" s="3">
        <v>213701904</v>
      </c>
      <c r="K767" s="3">
        <v>0</v>
      </c>
      <c r="L767" s="3"/>
      <c r="M767" s="3"/>
      <c r="N767" s="3"/>
      <c r="O767" s="3"/>
      <c r="P767" s="34">
        <f t="shared" si="45"/>
        <v>409201468</v>
      </c>
      <c r="Q767" s="165">
        <v>295160054</v>
      </c>
      <c r="R767" s="3">
        <f>IFERROR(VLOOKUP(D767,[9]ServNOMINA!$F$16:$M$112,8,0),0)</f>
        <v>0</v>
      </c>
      <c r="S767" s="3">
        <f>IFERROR(VLOOKUP(D767,[9]ServOTROS!$F$16:$M$112,8,0),0)</f>
        <v>0</v>
      </c>
      <c r="T767" s="3">
        <f>IFERROR(VLOOKUP(D767,[9]CANCEL!$F$16:$M$48,8,0),0)</f>
        <v>0</v>
      </c>
      <c r="U767" s="3">
        <f>IFERROR(VLOOKUP(B767,[10]Aaf_PENSION!$C$16:$M$112,11,0)+VLOOKUP(B767,[11]Aaf_PENSION!$C$16:$M$112,11,0),0)</f>
        <v>0</v>
      </c>
      <c r="V767" s="3">
        <f>IFERROR(VLOOKUP(B767,[10]Aaf_SALUD!$C$16:$M$112,11,0)+VLOOKUP(B767,[11]Aaf_SALUD!$C$16:$M$112,11,0),0)</f>
        <v>0</v>
      </c>
      <c r="W767" s="3">
        <f>IFERROR(VLOOKUP(D767,[9]CALIDAD!$F$16:$M$1122,8,0),0)</f>
        <v>16291630</v>
      </c>
      <c r="X767" s="3"/>
      <c r="Y767" s="3">
        <f>IFERROR(VLOOKUP(B767,[10]Ap_CESANTIAS!$C$16:$M$112,11,0)+VLOOKUP(B767,[11]Ap_CESANTIAS!$C$16:$M$112,11,0),0)</f>
        <v>0</v>
      </c>
      <c r="Z767" s="3">
        <f>IFERROR(VLOOKUP(B767,[10]Ap_PENSION!$C$16:$M$112,11,0)+VLOOKUP(B767,[11]Ap_PENSION!$C$16:$M$112,11,0),0)</f>
        <v>0</v>
      </c>
      <c r="AA767" s="3">
        <f>IFERROR(VLOOKUP(B767,[10]Ap_SALUD!$C$16:$M$112,11,0)+VLOOKUP(B767,[11]Ap_SALUD!$C$16:$M$112,11,0),0)</f>
        <v>0</v>
      </c>
      <c r="AB767" s="3"/>
      <c r="AC767" s="36">
        <f t="shared" si="44"/>
        <v>16291630</v>
      </c>
      <c r="AD767" s="37">
        <f t="shared" si="47"/>
        <v>97749784</v>
      </c>
      <c r="AE767" s="144" t="e">
        <f>VLOOKUP(D767,[12]REPNCT004ReporteAuxiliarContabl!$V$21:$W$1157,2,0)</f>
        <v>#N/A</v>
      </c>
      <c r="AF767" s="167" t="e">
        <f t="shared" si="46"/>
        <v>#N/A</v>
      </c>
      <c r="AG767" s="144"/>
      <c r="AI767" s="144"/>
    </row>
    <row r="768" spans="1:35" x14ac:dyDescent="0.25">
      <c r="A768" s="38">
        <v>756</v>
      </c>
      <c r="B768" s="61"/>
      <c r="C768" s="143" t="str">
        <f>VLOOKUP(D768,[8]Hoja1!$A$2:$B$1115,2,0)</f>
        <v>50325</v>
      </c>
      <c r="D768" s="31">
        <v>800136458</v>
      </c>
      <c r="E768" s="31">
        <v>212550325</v>
      </c>
      <c r="F768" s="61" t="s">
        <v>937</v>
      </c>
      <c r="G768" s="33">
        <v>0</v>
      </c>
      <c r="H768" s="33">
        <v>0</v>
      </c>
      <c r="I768" s="3">
        <v>340445516</v>
      </c>
      <c r="J768" s="3">
        <v>167791622</v>
      </c>
      <c r="K768" s="3">
        <v>0</v>
      </c>
      <c r="L768" s="3"/>
      <c r="M768" s="3"/>
      <c r="N768" s="3"/>
      <c r="O768" s="3"/>
      <c r="P768" s="34">
        <f t="shared" si="45"/>
        <v>508237138</v>
      </c>
      <c r="Q768" s="165">
        <v>309643922</v>
      </c>
      <c r="R768" s="3">
        <f>IFERROR(VLOOKUP(D768,[9]ServNOMINA!$F$16:$M$112,8,0),0)</f>
        <v>0</v>
      </c>
      <c r="S768" s="3">
        <f>IFERROR(VLOOKUP(D768,[9]ServOTROS!$F$16:$M$112,8,0),0)</f>
        <v>0</v>
      </c>
      <c r="T768" s="3">
        <f>IFERROR(VLOOKUP(D768,[9]CANCEL!$F$16:$M$48,8,0),0)</f>
        <v>0</v>
      </c>
      <c r="U768" s="3">
        <f>IFERROR(VLOOKUP(B768,[10]Aaf_PENSION!$C$16:$M$112,11,0)+VLOOKUP(B768,[11]Aaf_PENSION!$C$16:$M$112,11,0),0)</f>
        <v>0</v>
      </c>
      <c r="V768" s="3">
        <f>IFERROR(VLOOKUP(B768,[10]Aaf_SALUD!$C$16:$M$112,11,0)+VLOOKUP(B768,[11]Aaf_SALUD!$C$16:$M$112,11,0),0)</f>
        <v>0</v>
      </c>
      <c r="W768" s="3">
        <f>IFERROR(VLOOKUP(D768,[9]CALIDAD!$F$16:$M$1122,8,0),0)</f>
        <v>28370460</v>
      </c>
      <c r="X768" s="3"/>
      <c r="Y768" s="3">
        <f>IFERROR(VLOOKUP(B768,[10]Ap_CESANTIAS!$C$16:$M$112,11,0)+VLOOKUP(B768,[11]Ap_CESANTIAS!$C$16:$M$112,11,0),0)</f>
        <v>0</v>
      </c>
      <c r="Z768" s="3">
        <f>IFERROR(VLOOKUP(B768,[10]Ap_PENSION!$C$16:$M$112,11,0)+VLOOKUP(B768,[11]Ap_PENSION!$C$16:$M$112,11,0),0)</f>
        <v>0</v>
      </c>
      <c r="AA768" s="3">
        <f>IFERROR(VLOOKUP(B768,[10]Ap_SALUD!$C$16:$M$112,11,0)+VLOOKUP(B768,[11]Ap_SALUD!$C$16:$M$112,11,0),0)</f>
        <v>0</v>
      </c>
      <c r="AB768" s="3"/>
      <c r="AC768" s="36">
        <f t="shared" si="44"/>
        <v>28370460</v>
      </c>
      <c r="AD768" s="37">
        <f t="shared" si="47"/>
        <v>170222756</v>
      </c>
      <c r="AE768" s="144" t="e">
        <f>VLOOKUP(D768,[12]REPNCT004ReporteAuxiliarContabl!$V$21:$W$1157,2,0)</f>
        <v>#N/A</v>
      </c>
      <c r="AF768" s="167" t="e">
        <f t="shared" si="46"/>
        <v>#N/A</v>
      </c>
      <c r="AG768" s="144"/>
      <c r="AI768" s="144"/>
    </row>
    <row r="769" spans="1:35" x14ac:dyDescent="0.25">
      <c r="A769" s="29">
        <v>757</v>
      </c>
      <c r="B769" s="61"/>
      <c r="C769" s="143" t="str">
        <f>VLOOKUP(D769,[8]Hoja1!$A$2:$B$1115,2,0)</f>
        <v>50330</v>
      </c>
      <c r="D769" s="31">
        <v>892099317</v>
      </c>
      <c r="E769" s="31">
        <v>213050330</v>
      </c>
      <c r="F769" s="61" t="s">
        <v>938</v>
      </c>
      <c r="G769" s="33">
        <v>0</v>
      </c>
      <c r="H769" s="33">
        <v>0</v>
      </c>
      <c r="I769" s="3">
        <v>291377256</v>
      </c>
      <c r="J769" s="3">
        <v>232251688</v>
      </c>
      <c r="K769" s="3">
        <v>0</v>
      </c>
      <c r="L769" s="3"/>
      <c r="M769" s="3"/>
      <c r="N769" s="3"/>
      <c r="O769" s="3"/>
      <c r="P769" s="34">
        <f t="shared" si="45"/>
        <v>523628944</v>
      </c>
      <c r="Q769" s="165">
        <v>353658878</v>
      </c>
      <c r="R769" s="3">
        <f>IFERROR(VLOOKUP(D769,[9]ServNOMINA!$F$16:$M$112,8,0),0)</f>
        <v>0</v>
      </c>
      <c r="S769" s="3">
        <f>IFERROR(VLOOKUP(D769,[9]ServOTROS!$F$16:$M$112,8,0),0)</f>
        <v>0</v>
      </c>
      <c r="T769" s="3">
        <f>IFERROR(VLOOKUP(D769,[9]CANCEL!$F$16:$M$48,8,0),0)</f>
        <v>0</v>
      </c>
      <c r="U769" s="3">
        <f>IFERROR(VLOOKUP(B769,[10]Aaf_PENSION!$C$16:$M$112,11,0)+VLOOKUP(B769,[11]Aaf_PENSION!$C$16:$M$112,11,0),0)</f>
        <v>0</v>
      </c>
      <c r="V769" s="3">
        <f>IFERROR(VLOOKUP(B769,[10]Aaf_SALUD!$C$16:$M$112,11,0)+VLOOKUP(B769,[11]Aaf_SALUD!$C$16:$M$112,11,0),0)</f>
        <v>0</v>
      </c>
      <c r="W769" s="3">
        <f>IFERROR(VLOOKUP(D769,[9]CALIDAD!$F$16:$M$1122,8,0),0)</f>
        <v>24281438</v>
      </c>
      <c r="X769" s="3"/>
      <c r="Y769" s="3">
        <f>IFERROR(VLOOKUP(B769,[10]Ap_CESANTIAS!$C$16:$M$112,11,0)+VLOOKUP(B769,[11]Ap_CESANTIAS!$C$16:$M$112,11,0),0)</f>
        <v>0</v>
      </c>
      <c r="Z769" s="3">
        <f>IFERROR(VLOOKUP(B769,[10]Ap_PENSION!$C$16:$M$112,11,0)+VLOOKUP(B769,[11]Ap_PENSION!$C$16:$M$112,11,0),0)</f>
        <v>0</v>
      </c>
      <c r="AA769" s="3">
        <f>IFERROR(VLOOKUP(B769,[10]Ap_SALUD!$C$16:$M$112,11,0)+VLOOKUP(B769,[11]Ap_SALUD!$C$16:$M$112,11,0),0)</f>
        <v>0</v>
      </c>
      <c r="AB769" s="3"/>
      <c r="AC769" s="36">
        <f t="shared" si="44"/>
        <v>24281438</v>
      </c>
      <c r="AD769" s="37">
        <f t="shared" si="47"/>
        <v>145688628</v>
      </c>
      <c r="AE769" s="144" t="e">
        <f>VLOOKUP(D769,[12]REPNCT004ReporteAuxiliarContabl!$V$21:$W$1157,2,0)</f>
        <v>#N/A</v>
      </c>
      <c r="AF769" s="167" t="e">
        <f t="shared" si="46"/>
        <v>#N/A</v>
      </c>
      <c r="AG769" s="144"/>
      <c r="AI769" s="144"/>
    </row>
    <row r="770" spans="1:35" x14ac:dyDescent="0.25">
      <c r="A770" s="38">
        <v>758</v>
      </c>
      <c r="B770" s="61"/>
      <c r="C770" s="143" t="str">
        <f>VLOOKUP(D770,[8]Hoja1!$A$2:$B$1115,2,0)</f>
        <v>50350</v>
      </c>
      <c r="D770" s="31">
        <v>892099234</v>
      </c>
      <c r="E770" s="31">
        <v>215050350</v>
      </c>
      <c r="F770" s="61" t="s">
        <v>939</v>
      </c>
      <c r="G770" s="33">
        <v>0</v>
      </c>
      <c r="H770" s="33">
        <v>0</v>
      </c>
      <c r="I770" s="3">
        <v>799321424</v>
      </c>
      <c r="J770" s="3">
        <v>428773115</v>
      </c>
      <c r="K770" s="3">
        <v>0</v>
      </c>
      <c r="L770" s="3"/>
      <c r="M770" s="3"/>
      <c r="N770" s="3"/>
      <c r="O770" s="3"/>
      <c r="P770" s="34">
        <f t="shared" si="45"/>
        <v>1228094539</v>
      </c>
      <c r="Q770" s="165">
        <v>761823710</v>
      </c>
      <c r="R770" s="3">
        <f>IFERROR(VLOOKUP(D770,[9]ServNOMINA!$F$16:$M$112,8,0),0)</f>
        <v>0</v>
      </c>
      <c r="S770" s="3">
        <f>IFERROR(VLOOKUP(D770,[9]ServOTROS!$F$16:$M$112,8,0),0)</f>
        <v>0</v>
      </c>
      <c r="T770" s="3">
        <f>IFERROR(VLOOKUP(D770,[9]CANCEL!$F$16:$M$48,8,0),0)</f>
        <v>0</v>
      </c>
      <c r="U770" s="3">
        <f>IFERROR(VLOOKUP(B770,[10]Aaf_PENSION!$C$16:$M$112,11,0)+VLOOKUP(B770,[11]Aaf_PENSION!$C$16:$M$112,11,0),0)</f>
        <v>0</v>
      </c>
      <c r="V770" s="3">
        <f>IFERROR(VLOOKUP(B770,[10]Aaf_SALUD!$C$16:$M$112,11,0)+VLOOKUP(B770,[11]Aaf_SALUD!$C$16:$M$112,11,0),0)</f>
        <v>0</v>
      </c>
      <c r="W770" s="3">
        <f>IFERROR(VLOOKUP(D770,[9]CALIDAD!$F$16:$M$1122,8,0),0)</f>
        <v>66610119</v>
      </c>
      <c r="X770" s="3"/>
      <c r="Y770" s="3">
        <f>IFERROR(VLOOKUP(B770,[10]Ap_CESANTIAS!$C$16:$M$112,11,0)+VLOOKUP(B770,[11]Ap_CESANTIAS!$C$16:$M$112,11,0),0)</f>
        <v>0</v>
      </c>
      <c r="Z770" s="3">
        <f>IFERROR(VLOOKUP(B770,[10]Ap_PENSION!$C$16:$M$112,11,0)+VLOOKUP(B770,[11]Ap_PENSION!$C$16:$M$112,11,0),0)</f>
        <v>0</v>
      </c>
      <c r="AA770" s="3">
        <f>IFERROR(VLOOKUP(B770,[10]Ap_SALUD!$C$16:$M$112,11,0)+VLOOKUP(B770,[11]Ap_SALUD!$C$16:$M$112,11,0),0)</f>
        <v>0</v>
      </c>
      <c r="AB770" s="3"/>
      <c r="AC770" s="36">
        <f t="shared" si="44"/>
        <v>66610119</v>
      </c>
      <c r="AD770" s="37">
        <f t="shared" si="47"/>
        <v>399660710</v>
      </c>
      <c r="AE770" s="144" t="e">
        <f>VLOOKUP(D770,[12]REPNCT004ReporteAuxiliarContabl!$V$21:$W$1157,2,0)</f>
        <v>#N/A</v>
      </c>
      <c r="AF770" s="167" t="e">
        <f t="shared" si="46"/>
        <v>#N/A</v>
      </c>
      <c r="AG770" s="144"/>
      <c r="AI770" s="144"/>
    </row>
    <row r="771" spans="1:35" x14ac:dyDescent="0.25">
      <c r="A771" s="29">
        <v>759</v>
      </c>
      <c r="B771" s="61"/>
      <c r="C771" s="143" t="str">
        <f>VLOOKUP(D771,[8]Hoja1!$A$2:$B$1115,2,0)</f>
        <v>50370</v>
      </c>
      <c r="D771" s="31">
        <v>800128428</v>
      </c>
      <c r="E771" s="31">
        <v>217050370</v>
      </c>
      <c r="F771" s="61" t="s">
        <v>940</v>
      </c>
      <c r="G771" s="33">
        <v>0</v>
      </c>
      <c r="H771" s="33">
        <v>0</v>
      </c>
      <c r="I771" s="3">
        <v>496133744</v>
      </c>
      <c r="J771" s="3">
        <v>117580260</v>
      </c>
      <c r="K771" s="3">
        <v>0</v>
      </c>
      <c r="L771" s="3"/>
      <c r="M771" s="3"/>
      <c r="N771" s="3"/>
      <c r="O771" s="3"/>
      <c r="P771" s="34">
        <f t="shared" si="45"/>
        <v>613714004</v>
      </c>
      <c r="Q771" s="165">
        <v>324302655</v>
      </c>
      <c r="R771" s="3">
        <f>IFERROR(VLOOKUP(D771,[9]ServNOMINA!$F$16:$M$112,8,0),0)</f>
        <v>0</v>
      </c>
      <c r="S771" s="3">
        <f>IFERROR(VLOOKUP(D771,[9]ServOTROS!$F$16:$M$112,8,0),0)</f>
        <v>0</v>
      </c>
      <c r="T771" s="3">
        <f>IFERROR(VLOOKUP(D771,[9]CANCEL!$F$16:$M$48,8,0),0)</f>
        <v>0</v>
      </c>
      <c r="U771" s="3">
        <f>IFERROR(VLOOKUP(B771,[10]Aaf_PENSION!$C$16:$M$112,11,0)+VLOOKUP(B771,[11]Aaf_PENSION!$C$16:$M$112,11,0),0)</f>
        <v>0</v>
      </c>
      <c r="V771" s="3">
        <f>IFERROR(VLOOKUP(B771,[10]Aaf_SALUD!$C$16:$M$112,11,0)+VLOOKUP(B771,[11]Aaf_SALUD!$C$16:$M$112,11,0),0)</f>
        <v>0</v>
      </c>
      <c r="W771" s="3">
        <f>IFERROR(VLOOKUP(D771,[9]CALIDAD!$F$16:$M$1122,8,0),0)</f>
        <v>41344479</v>
      </c>
      <c r="X771" s="3"/>
      <c r="Y771" s="3">
        <f>IFERROR(VLOOKUP(B771,[10]Ap_CESANTIAS!$C$16:$M$112,11,0)+VLOOKUP(B771,[11]Ap_CESANTIAS!$C$16:$M$112,11,0),0)</f>
        <v>0</v>
      </c>
      <c r="Z771" s="3">
        <f>IFERROR(VLOOKUP(B771,[10]Ap_PENSION!$C$16:$M$112,11,0)+VLOOKUP(B771,[11]Ap_PENSION!$C$16:$M$112,11,0),0)</f>
        <v>0</v>
      </c>
      <c r="AA771" s="3">
        <f>IFERROR(VLOOKUP(B771,[10]Ap_SALUD!$C$16:$M$112,11,0)+VLOOKUP(B771,[11]Ap_SALUD!$C$16:$M$112,11,0),0)</f>
        <v>0</v>
      </c>
      <c r="AB771" s="3"/>
      <c r="AC771" s="36">
        <f t="shared" si="44"/>
        <v>41344479</v>
      </c>
      <c r="AD771" s="37">
        <f t="shared" si="47"/>
        <v>248066870</v>
      </c>
      <c r="AE771" s="144" t="e">
        <f>VLOOKUP(D771,[12]REPNCT004ReporteAuxiliarContabl!$V$21:$W$1157,2,0)</f>
        <v>#N/A</v>
      </c>
      <c r="AF771" s="167" t="e">
        <f t="shared" si="46"/>
        <v>#N/A</v>
      </c>
      <c r="AG771" s="144"/>
      <c r="AI771" s="144"/>
    </row>
    <row r="772" spans="1:35" x14ac:dyDescent="0.25">
      <c r="A772" s="38">
        <v>760</v>
      </c>
      <c r="B772" s="61"/>
      <c r="C772" s="143" t="str">
        <f>VLOOKUP(D772,[8]Hoja1!$A$2:$B$1115,2,0)</f>
        <v>50400</v>
      </c>
      <c r="D772" s="31">
        <v>892099242</v>
      </c>
      <c r="E772" s="31">
        <v>210050400</v>
      </c>
      <c r="F772" s="61" t="s">
        <v>941</v>
      </c>
      <c r="G772" s="33">
        <v>0</v>
      </c>
      <c r="H772" s="33">
        <v>0</v>
      </c>
      <c r="I772" s="3">
        <v>289233964</v>
      </c>
      <c r="J772" s="3">
        <v>261169033</v>
      </c>
      <c r="K772" s="3">
        <v>0</v>
      </c>
      <c r="L772" s="3"/>
      <c r="M772" s="3"/>
      <c r="N772" s="3"/>
      <c r="O772" s="3"/>
      <c r="P772" s="34">
        <f t="shared" si="45"/>
        <v>550402997</v>
      </c>
      <c r="Q772" s="165">
        <v>381683183</v>
      </c>
      <c r="R772" s="3">
        <f>IFERROR(VLOOKUP(D772,[9]ServNOMINA!$F$16:$M$112,8,0),0)</f>
        <v>0</v>
      </c>
      <c r="S772" s="3">
        <f>IFERROR(VLOOKUP(D772,[9]ServOTROS!$F$16:$M$112,8,0),0)</f>
        <v>0</v>
      </c>
      <c r="T772" s="3">
        <f>IFERROR(VLOOKUP(D772,[9]CANCEL!$F$16:$M$48,8,0),0)</f>
        <v>0</v>
      </c>
      <c r="U772" s="3">
        <f>IFERROR(VLOOKUP(B772,[10]Aaf_PENSION!$C$16:$M$112,11,0)+VLOOKUP(B772,[11]Aaf_PENSION!$C$16:$M$112,11,0),0)</f>
        <v>0</v>
      </c>
      <c r="V772" s="3">
        <f>IFERROR(VLOOKUP(B772,[10]Aaf_SALUD!$C$16:$M$112,11,0)+VLOOKUP(B772,[11]Aaf_SALUD!$C$16:$M$112,11,0),0)</f>
        <v>0</v>
      </c>
      <c r="W772" s="3">
        <f>IFERROR(VLOOKUP(D772,[9]CALIDAD!$F$16:$M$1122,8,0),0)</f>
        <v>24102830</v>
      </c>
      <c r="X772" s="3"/>
      <c r="Y772" s="3">
        <f>IFERROR(VLOOKUP(B772,[10]Ap_CESANTIAS!$C$16:$M$112,11,0)+VLOOKUP(B772,[11]Ap_CESANTIAS!$C$16:$M$112,11,0),0)</f>
        <v>0</v>
      </c>
      <c r="Z772" s="3">
        <f>IFERROR(VLOOKUP(B772,[10]Ap_PENSION!$C$16:$M$112,11,0)+VLOOKUP(B772,[11]Ap_PENSION!$C$16:$M$112,11,0),0)</f>
        <v>0</v>
      </c>
      <c r="AA772" s="3">
        <f>IFERROR(VLOOKUP(B772,[10]Ap_SALUD!$C$16:$M$112,11,0)+VLOOKUP(B772,[11]Ap_SALUD!$C$16:$M$112,11,0),0)</f>
        <v>0</v>
      </c>
      <c r="AB772" s="3"/>
      <c r="AC772" s="36">
        <f t="shared" si="44"/>
        <v>24102830</v>
      </c>
      <c r="AD772" s="37">
        <f t="shared" si="47"/>
        <v>144616984</v>
      </c>
      <c r="AE772" s="144" t="e">
        <f>VLOOKUP(D772,[12]REPNCT004ReporteAuxiliarContabl!$V$21:$W$1157,2,0)</f>
        <v>#N/A</v>
      </c>
      <c r="AF772" s="167" t="e">
        <f t="shared" si="46"/>
        <v>#N/A</v>
      </c>
      <c r="AG772" s="144"/>
      <c r="AI772" s="144"/>
    </row>
    <row r="773" spans="1:35" x14ac:dyDescent="0.25">
      <c r="A773" s="29">
        <v>761</v>
      </c>
      <c r="B773" s="61"/>
      <c r="C773" s="143" t="str">
        <f>VLOOKUP(D773,[8]Hoja1!$A$2:$B$1115,2,0)</f>
        <v>50450</v>
      </c>
      <c r="D773" s="31">
        <v>800172206</v>
      </c>
      <c r="E773" s="31">
        <v>215050450</v>
      </c>
      <c r="F773" s="61" t="s">
        <v>942</v>
      </c>
      <c r="G773" s="33">
        <v>0</v>
      </c>
      <c r="H773" s="33">
        <v>0</v>
      </c>
      <c r="I773" s="3">
        <v>404599192</v>
      </c>
      <c r="J773" s="3">
        <v>277719371</v>
      </c>
      <c r="K773" s="3">
        <v>0</v>
      </c>
      <c r="L773" s="3"/>
      <c r="M773" s="3"/>
      <c r="N773" s="3"/>
      <c r="O773" s="3"/>
      <c r="P773" s="34">
        <f t="shared" si="45"/>
        <v>682318563</v>
      </c>
      <c r="Q773" s="165">
        <v>446302366</v>
      </c>
      <c r="R773" s="3">
        <f>IFERROR(VLOOKUP(D773,[9]ServNOMINA!$F$16:$M$112,8,0),0)</f>
        <v>0</v>
      </c>
      <c r="S773" s="3">
        <f>IFERROR(VLOOKUP(D773,[9]ServOTROS!$F$16:$M$112,8,0),0)</f>
        <v>0</v>
      </c>
      <c r="T773" s="3">
        <f>IFERROR(VLOOKUP(D773,[9]CANCEL!$F$16:$M$48,8,0),0)</f>
        <v>0</v>
      </c>
      <c r="U773" s="3">
        <f>IFERROR(VLOOKUP(B773,[10]Aaf_PENSION!$C$16:$M$112,11,0)+VLOOKUP(B773,[11]Aaf_PENSION!$C$16:$M$112,11,0),0)</f>
        <v>0</v>
      </c>
      <c r="V773" s="3">
        <f>IFERROR(VLOOKUP(B773,[10]Aaf_SALUD!$C$16:$M$112,11,0)+VLOOKUP(B773,[11]Aaf_SALUD!$C$16:$M$112,11,0),0)</f>
        <v>0</v>
      </c>
      <c r="W773" s="3">
        <f>IFERROR(VLOOKUP(D773,[9]CALIDAD!$F$16:$M$1122,8,0),0)</f>
        <v>33716599</v>
      </c>
      <c r="X773" s="3"/>
      <c r="Y773" s="3">
        <f>IFERROR(VLOOKUP(B773,[10]Ap_CESANTIAS!$C$16:$M$112,11,0)+VLOOKUP(B773,[11]Ap_CESANTIAS!$C$16:$M$112,11,0),0)</f>
        <v>0</v>
      </c>
      <c r="Z773" s="3">
        <f>IFERROR(VLOOKUP(B773,[10]Ap_PENSION!$C$16:$M$112,11,0)+VLOOKUP(B773,[11]Ap_PENSION!$C$16:$M$112,11,0),0)</f>
        <v>0</v>
      </c>
      <c r="AA773" s="3">
        <f>IFERROR(VLOOKUP(B773,[10]Ap_SALUD!$C$16:$M$112,11,0)+VLOOKUP(B773,[11]Ap_SALUD!$C$16:$M$112,11,0),0)</f>
        <v>0</v>
      </c>
      <c r="AB773" s="3"/>
      <c r="AC773" s="36">
        <f t="shared" si="44"/>
        <v>33716599</v>
      </c>
      <c r="AD773" s="37">
        <f t="shared" si="47"/>
        <v>202299598</v>
      </c>
      <c r="AE773" s="144" t="e">
        <f>VLOOKUP(D773,[12]REPNCT004ReporteAuxiliarContabl!$V$21:$W$1157,2,0)</f>
        <v>#N/A</v>
      </c>
      <c r="AF773" s="167" t="e">
        <f t="shared" si="46"/>
        <v>#N/A</v>
      </c>
      <c r="AG773" s="144"/>
      <c r="AI773" s="144"/>
    </row>
    <row r="774" spans="1:35" x14ac:dyDescent="0.25">
      <c r="A774" s="38">
        <v>762</v>
      </c>
      <c r="B774" s="61"/>
      <c r="C774" s="143" t="str">
        <f>VLOOKUP(D774,[8]Hoja1!$A$2:$B$1115,2,0)</f>
        <v>50568</v>
      </c>
      <c r="D774" s="31">
        <v>800079035</v>
      </c>
      <c r="E774" s="31">
        <v>216850568</v>
      </c>
      <c r="F774" s="61" t="s">
        <v>943</v>
      </c>
      <c r="G774" s="33">
        <v>0</v>
      </c>
      <c r="H774" s="33">
        <v>0</v>
      </c>
      <c r="I774" s="3">
        <v>2693517504</v>
      </c>
      <c r="J774" s="3">
        <v>2032141688</v>
      </c>
      <c r="K774" s="3">
        <v>0</v>
      </c>
      <c r="L774" s="3"/>
      <c r="M774" s="3"/>
      <c r="N774" s="3"/>
      <c r="O774" s="3"/>
      <c r="P774" s="34">
        <f t="shared" si="45"/>
        <v>4725659192</v>
      </c>
      <c r="Q774" s="165">
        <v>2809139764</v>
      </c>
      <c r="R774" s="3">
        <f>IFERROR(VLOOKUP(D774,[9]ServNOMINA!$F$16:$M$112,8,0),0)</f>
        <v>0</v>
      </c>
      <c r="S774" s="3">
        <f>IFERROR(VLOOKUP(D774,[9]ServOTROS!$F$16:$M$112,8,0),0)</f>
        <v>0</v>
      </c>
      <c r="T774" s="3">
        <f>IFERROR(VLOOKUP(D774,[9]CANCEL!$F$16:$M$48,8,0),0)</f>
        <v>0</v>
      </c>
      <c r="U774" s="3">
        <f>IFERROR(VLOOKUP(B774,[10]Aaf_PENSION!$C$16:$M$112,11,0)+VLOOKUP(B774,[11]Aaf_PENSION!$C$16:$M$112,11,0),0)</f>
        <v>0</v>
      </c>
      <c r="V774" s="3">
        <f>IFERROR(VLOOKUP(B774,[10]Aaf_SALUD!$C$16:$M$112,11,0)+VLOOKUP(B774,[11]Aaf_SALUD!$C$16:$M$112,11,0),0)</f>
        <v>0</v>
      </c>
      <c r="W774" s="3">
        <f>IFERROR(VLOOKUP(D774,[9]CALIDAD!$F$16:$M$1122,8,0),0)</f>
        <v>224459792</v>
      </c>
      <c r="X774" s="3"/>
      <c r="Y774" s="3">
        <f>IFERROR(VLOOKUP(B774,[10]Ap_CESANTIAS!$C$16:$M$112,11,0)+VLOOKUP(B774,[11]Ap_CESANTIAS!$C$16:$M$112,11,0),0)</f>
        <v>0</v>
      </c>
      <c r="Z774" s="3">
        <f>IFERROR(VLOOKUP(B774,[10]Ap_PENSION!$C$16:$M$112,11,0)+VLOOKUP(B774,[11]Ap_PENSION!$C$16:$M$112,11,0),0)</f>
        <v>0</v>
      </c>
      <c r="AA774" s="3">
        <f>IFERROR(VLOOKUP(B774,[10]Ap_SALUD!$C$16:$M$112,11,0)+VLOOKUP(B774,[11]Ap_SALUD!$C$16:$M$112,11,0),0)</f>
        <v>0</v>
      </c>
      <c r="AB774" s="3"/>
      <c r="AC774" s="36">
        <f t="shared" si="44"/>
        <v>224459792</v>
      </c>
      <c r="AD774" s="37">
        <f t="shared" si="47"/>
        <v>1692059636</v>
      </c>
      <c r="AE774" s="144" t="e">
        <f>VLOOKUP(D774,[12]REPNCT004ReporteAuxiliarContabl!$V$21:$W$1157,2,0)</f>
        <v>#N/A</v>
      </c>
      <c r="AF774" s="167" t="e">
        <f t="shared" si="46"/>
        <v>#N/A</v>
      </c>
      <c r="AG774" s="144"/>
      <c r="AI774" s="144"/>
    </row>
    <row r="775" spans="1:35" x14ac:dyDescent="0.25">
      <c r="A775" s="29">
        <v>763</v>
      </c>
      <c r="B775" s="61"/>
      <c r="C775" s="143" t="str">
        <f>VLOOKUP(D775,[8]Hoja1!$A$2:$B$1115,2,0)</f>
        <v>50573</v>
      </c>
      <c r="D775" s="31">
        <v>892099325</v>
      </c>
      <c r="E775" s="31">
        <v>217350573</v>
      </c>
      <c r="F775" s="61" t="s">
        <v>944</v>
      </c>
      <c r="G775" s="33">
        <v>0</v>
      </c>
      <c r="H775" s="33">
        <v>0</v>
      </c>
      <c r="I775" s="3">
        <v>797827216</v>
      </c>
      <c r="J775" s="3">
        <v>838226439</v>
      </c>
      <c r="K775" s="3">
        <v>0</v>
      </c>
      <c r="L775" s="3"/>
      <c r="M775" s="3"/>
      <c r="N775" s="3"/>
      <c r="O775" s="3"/>
      <c r="P775" s="34">
        <f t="shared" si="45"/>
        <v>1636053655</v>
      </c>
      <c r="Q775" s="165">
        <v>1170654444</v>
      </c>
      <c r="R775" s="3">
        <f>IFERROR(VLOOKUP(D775,[9]ServNOMINA!$F$16:$M$112,8,0),0)</f>
        <v>0</v>
      </c>
      <c r="S775" s="3">
        <f>IFERROR(VLOOKUP(D775,[9]ServOTROS!$F$16:$M$112,8,0),0)</f>
        <v>0</v>
      </c>
      <c r="T775" s="3">
        <f>IFERROR(VLOOKUP(D775,[9]CANCEL!$F$16:$M$48,8,0),0)</f>
        <v>0</v>
      </c>
      <c r="U775" s="3">
        <f>IFERROR(VLOOKUP(B775,[10]Aaf_PENSION!$C$16:$M$112,11,0)+VLOOKUP(B775,[11]Aaf_PENSION!$C$16:$M$112,11,0),0)</f>
        <v>0</v>
      </c>
      <c r="V775" s="3">
        <f>IFERROR(VLOOKUP(B775,[10]Aaf_SALUD!$C$16:$M$112,11,0)+VLOOKUP(B775,[11]Aaf_SALUD!$C$16:$M$112,11,0),0)</f>
        <v>0</v>
      </c>
      <c r="W775" s="3">
        <f>IFERROR(VLOOKUP(D775,[9]CALIDAD!$F$16:$M$1122,8,0),0)</f>
        <v>66485601</v>
      </c>
      <c r="X775" s="3"/>
      <c r="Y775" s="3">
        <f>IFERROR(VLOOKUP(B775,[10]Ap_CESANTIAS!$C$16:$M$112,11,0)+VLOOKUP(B775,[11]Ap_CESANTIAS!$C$16:$M$112,11,0),0)</f>
        <v>0</v>
      </c>
      <c r="Z775" s="3">
        <f>IFERROR(VLOOKUP(B775,[10]Ap_PENSION!$C$16:$M$112,11,0)+VLOOKUP(B775,[11]Ap_PENSION!$C$16:$M$112,11,0),0)</f>
        <v>0</v>
      </c>
      <c r="AA775" s="3">
        <f>IFERROR(VLOOKUP(B775,[10]Ap_SALUD!$C$16:$M$112,11,0)+VLOOKUP(B775,[11]Ap_SALUD!$C$16:$M$112,11,0),0)</f>
        <v>0</v>
      </c>
      <c r="AB775" s="3"/>
      <c r="AC775" s="36">
        <f t="shared" si="44"/>
        <v>66485601</v>
      </c>
      <c r="AD775" s="37">
        <f t="shared" si="47"/>
        <v>398913610</v>
      </c>
      <c r="AE775" s="144" t="e">
        <f>VLOOKUP(D775,[12]REPNCT004ReporteAuxiliarContabl!$V$21:$W$1157,2,0)</f>
        <v>#N/A</v>
      </c>
      <c r="AF775" s="167" t="e">
        <f t="shared" si="46"/>
        <v>#N/A</v>
      </c>
      <c r="AG775" s="144"/>
      <c r="AI775" s="144"/>
    </row>
    <row r="776" spans="1:35" x14ac:dyDescent="0.25">
      <c r="A776" s="38">
        <v>764</v>
      </c>
      <c r="B776" s="61"/>
      <c r="C776" s="143" t="str">
        <f>VLOOKUP(D776,[8]Hoja1!$A$2:$B$1115,2,0)</f>
        <v>50577</v>
      </c>
      <c r="D776" s="31">
        <v>892099309</v>
      </c>
      <c r="E776" s="31">
        <v>217750577</v>
      </c>
      <c r="F776" s="61" t="s">
        <v>945</v>
      </c>
      <c r="G776" s="33">
        <v>0</v>
      </c>
      <c r="H776" s="33">
        <v>0</v>
      </c>
      <c r="I776" s="3">
        <v>229802688</v>
      </c>
      <c r="J776" s="3">
        <v>219805384</v>
      </c>
      <c r="K776" s="3">
        <v>0</v>
      </c>
      <c r="L776" s="3"/>
      <c r="M776" s="3"/>
      <c r="N776" s="3"/>
      <c r="O776" s="3"/>
      <c r="P776" s="34">
        <f t="shared" si="45"/>
        <v>449608072</v>
      </c>
      <c r="Q776" s="165">
        <v>315556504</v>
      </c>
      <c r="R776" s="3">
        <f>IFERROR(VLOOKUP(D776,[9]ServNOMINA!$F$16:$M$112,8,0),0)</f>
        <v>0</v>
      </c>
      <c r="S776" s="3">
        <f>IFERROR(VLOOKUP(D776,[9]ServOTROS!$F$16:$M$112,8,0),0)</f>
        <v>0</v>
      </c>
      <c r="T776" s="3">
        <f>IFERROR(VLOOKUP(D776,[9]CANCEL!$F$16:$M$48,8,0),0)</f>
        <v>0</v>
      </c>
      <c r="U776" s="3">
        <f>IFERROR(VLOOKUP(B776,[10]Aaf_PENSION!$C$16:$M$112,11,0)+VLOOKUP(B776,[11]Aaf_PENSION!$C$16:$M$112,11,0),0)</f>
        <v>0</v>
      </c>
      <c r="V776" s="3">
        <f>IFERROR(VLOOKUP(B776,[10]Aaf_SALUD!$C$16:$M$112,11,0)+VLOOKUP(B776,[11]Aaf_SALUD!$C$16:$M$112,11,0),0)</f>
        <v>0</v>
      </c>
      <c r="W776" s="3">
        <f>IFERROR(VLOOKUP(D776,[9]CALIDAD!$F$16:$M$1122,8,0),0)</f>
        <v>19150224</v>
      </c>
      <c r="X776" s="3"/>
      <c r="Y776" s="3">
        <f>IFERROR(VLOOKUP(B776,[10]Ap_CESANTIAS!$C$16:$M$112,11,0)+VLOOKUP(B776,[11]Ap_CESANTIAS!$C$16:$M$112,11,0),0)</f>
        <v>0</v>
      </c>
      <c r="Z776" s="3">
        <f>IFERROR(VLOOKUP(B776,[10]Ap_PENSION!$C$16:$M$112,11,0)+VLOOKUP(B776,[11]Ap_PENSION!$C$16:$M$112,11,0),0)</f>
        <v>0</v>
      </c>
      <c r="AA776" s="3">
        <f>IFERROR(VLOOKUP(B776,[10]Ap_SALUD!$C$16:$M$112,11,0)+VLOOKUP(B776,[11]Ap_SALUD!$C$16:$M$112,11,0),0)</f>
        <v>0</v>
      </c>
      <c r="AB776" s="3"/>
      <c r="AC776" s="36">
        <f t="shared" si="44"/>
        <v>19150224</v>
      </c>
      <c r="AD776" s="37">
        <f t="shared" si="47"/>
        <v>114901344</v>
      </c>
      <c r="AE776" s="144" t="e">
        <f>VLOOKUP(D776,[12]REPNCT004ReporteAuxiliarContabl!$V$21:$W$1157,2,0)</f>
        <v>#N/A</v>
      </c>
      <c r="AF776" s="167" t="e">
        <f t="shared" si="46"/>
        <v>#N/A</v>
      </c>
      <c r="AG776" s="144"/>
      <c r="AI776" s="144"/>
    </row>
    <row r="777" spans="1:35" x14ac:dyDescent="0.25">
      <c r="A777" s="29">
        <v>765</v>
      </c>
      <c r="B777" s="61"/>
      <c r="C777" s="143" t="str">
        <f>VLOOKUP(D777,[8]Hoja1!$A$2:$B$1115,2,0)</f>
        <v>50590</v>
      </c>
      <c r="D777" s="31">
        <v>800098195</v>
      </c>
      <c r="E777" s="31">
        <v>219050590</v>
      </c>
      <c r="F777" s="61" t="s">
        <v>639</v>
      </c>
      <c r="G777" s="33">
        <v>0</v>
      </c>
      <c r="H777" s="33">
        <v>0</v>
      </c>
      <c r="I777" s="3">
        <v>359458480</v>
      </c>
      <c r="J777" s="3">
        <v>287220491</v>
      </c>
      <c r="K777" s="3">
        <v>0</v>
      </c>
      <c r="L777" s="3"/>
      <c r="M777" s="3"/>
      <c r="N777" s="3"/>
      <c r="O777" s="3"/>
      <c r="P777" s="34">
        <f t="shared" si="45"/>
        <v>646678971</v>
      </c>
      <c r="Q777" s="165">
        <v>436994856</v>
      </c>
      <c r="R777" s="3">
        <f>IFERROR(VLOOKUP(D777,[9]ServNOMINA!$F$16:$M$112,8,0),0)</f>
        <v>0</v>
      </c>
      <c r="S777" s="3">
        <f>IFERROR(VLOOKUP(D777,[9]ServOTROS!$F$16:$M$112,8,0),0)</f>
        <v>0</v>
      </c>
      <c r="T777" s="3">
        <f>IFERROR(VLOOKUP(D777,[9]CANCEL!$F$16:$M$48,8,0),0)</f>
        <v>0</v>
      </c>
      <c r="U777" s="3">
        <f>IFERROR(VLOOKUP(B777,[10]Aaf_PENSION!$C$16:$M$112,11,0)+VLOOKUP(B777,[11]Aaf_PENSION!$C$16:$M$112,11,0),0)</f>
        <v>0</v>
      </c>
      <c r="V777" s="3">
        <f>IFERROR(VLOOKUP(B777,[10]Aaf_SALUD!$C$16:$M$112,11,0)+VLOOKUP(B777,[11]Aaf_SALUD!$C$16:$M$112,11,0),0)</f>
        <v>0</v>
      </c>
      <c r="W777" s="3">
        <f>IFERROR(VLOOKUP(D777,[9]CALIDAD!$F$16:$M$1122,8,0),0)</f>
        <v>29954873</v>
      </c>
      <c r="X777" s="3"/>
      <c r="Y777" s="3">
        <f>IFERROR(VLOOKUP(B777,[10]Ap_CESANTIAS!$C$16:$M$112,11,0)+VLOOKUP(B777,[11]Ap_CESANTIAS!$C$16:$M$112,11,0),0)</f>
        <v>0</v>
      </c>
      <c r="Z777" s="3">
        <f>IFERROR(VLOOKUP(B777,[10]Ap_PENSION!$C$16:$M$112,11,0)+VLOOKUP(B777,[11]Ap_PENSION!$C$16:$M$112,11,0),0)</f>
        <v>0</v>
      </c>
      <c r="AA777" s="3">
        <f>IFERROR(VLOOKUP(B777,[10]Ap_SALUD!$C$16:$M$112,11,0)+VLOOKUP(B777,[11]Ap_SALUD!$C$16:$M$112,11,0),0)</f>
        <v>0</v>
      </c>
      <c r="AB777" s="3"/>
      <c r="AC777" s="36">
        <f t="shared" si="44"/>
        <v>29954873</v>
      </c>
      <c r="AD777" s="37">
        <f t="shared" si="47"/>
        <v>179729242</v>
      </c>
      <c r="AE777" s="144" t="e">
        <f>VLOOKUP(D777,[12]REPNCT004ReporteAuxiliarContabl!$V$21:$W$1157,2,0)</f>
        <v>#N/A</v>
      </c>
      <c r="AF777" s="167" t="e">
        <f t="shared" si="46"/>
        <v>#N/A</v>
      </c>
      <c r="AG777" s="144"/>
      <c r="AI777" s="144"/>
    </row>
    <row r="778" spans="1:35" x14ac:dyDescent="0.25">
      <c r="A778" s="38">
        <v>766</v>
      </c>
      <c r="B778" s="61"/>
      <c r="C778" s="143" t="str">
        <f>VLOOKUP(D778,[8]Hoja1!$A$2:$B$1115,2,0)</f>
        <v>50606</v>
      </c>
      <c r="D778" s="31">
        <v>800098199</v>
      </c>
      <c r="E778" s="31">
        <v>210650606</v>
      </c>
      <c r="F778" s="61" t="s">
        <v>946</v>
      </c>
      <c r="G778" s="33">
        <v>0</v>
      </c>
      <c r="H778" s="33">
        <v>0</v>
      </c>
      <c r="I778" s="3">
        <v>305831868</v>
      </c>
      <c r="J778" s="3">
        <v>337983742</v>
      </c>
      <c r="K778" s="3">
        <v>0</v>
      </c>
      <c r="L778" s="3"/>
      <c r="M778" s="3"/>
      <c r="N778" s="3"/>
      <c r="O778" s="3"/>
      <c r="P778" s="34">
        <f t="shared" si="45"/>
        <v>643815610</v>
      </c>
      <c r="Q778" s="165">
        <v>465413687</v>
      </c>
      <c r="R778" s="3">
        <f>IFERROR(VLOOKUP(D778,[9]ServNOMINA!$F$16:$M$112,8,0),0)</f>
        <v>0</v>
      </c>
      <c r="S778" s="3">
        <f>IFERROR(VLOOKUP(D778,[9]ServOTROS!$F$16:$M$112,8,0),0)</f>
        <v>0</v>
      </c>
      <c r="T778" s="3">
        <f>IFERROR(VLOOKUP(D778,[9]CANCEL!$F$16:$M$48,8,0),0)</f>
        <v>0</v>
      </c>
      <c r="U778" s="3">
        <f>IFERROR(VLOOKUP(B778,[10]Aaf_PENSION!$C$16:$M$112,11,0)+VLOOKUP(B778,[11]Aaf_PENSION!$C$16:$M$112,11,0),0)</f>
        <v>0</v>
      </c>
      <c r="V778" s="3">
        <f>IFERROR(VLOOKUP(B778,[10]Aaf_SALUD!$C$16:$M$112,11,0)+VLOOKUP(B778,[11]Aaf_SALUD!$C$16:$M$112,11,0),0)</f>
        <v>0</v>
      </c>
      <c r="W778" s="3">
        <f>IFERROR(VLOOKUP(D778,[9]CALIDAD!$F$16:$M$1122,8,0),0)</f>
        <v>25485989</v>
      </c>
      <c r="X778" s="3"/>
      <c r="Y778" s="3">
        <f>IFERROR(VLOOKUP(B778,[10]Ap_CESANTIAS!$C$16:$M$112,11,0)+VLOOKUP(B778,[11]Ap_CESANTIAS!$C$16:$M$112,11,0),0)</f>
        <v>0</v>
      </c>
      <c r="Z778" s="3">
        <f>IFERROR(VLOOKUP(B778,[10]Ap_PENSION!$C$16:$M$112,11,0)+VLOOKUP(B778,[11]Ap_PENSION!$C$16:$M$112,11,0),0)</f>
        <v>0</v>
      </c>
      <c r="AA778" s="3">
        <f>IFERROR(VLOOKUP(B778,[10]Ap_SALUD!$C$16:$M$112,11,0)+VLOOKUP(B778,[11]Ap_SALUD!$C$16:$M$112,11,0),0)</f>
        <v>0</v>
      </c>
      <c r="AB778" s="3"/>
      <c r="AC778" s="36">
        <f t="shared" si="44"/>
        <v>25485989</v>
      </c>
      <c r="AD778" s="37">
        <f t="shared" si="47"/>
        <v>152915934</v>
      </c>
      <c r="AE778" s="144" t="e">
        <f>VLOOKUP(D778,[12]REPNCT004ReporteAuxiliarContabl!$V$21:$W$1157,2,0)</f>
        <v>#N/A</v>
      </c>
      <c r="AF778" s="167" t="e">
        <f t="shared" si="46"/>
        <v>#N/A</v>
      </c>
      <c r="AG778" s="144"/>
      <c r="AI778" s="144"/>
    </row>
    <row r="779" spans="1:35" x14ac:dyDescent="0.25">
      <c r="A779" s="29">
        <v>767</v>
      </c>
      <c r="B779" s="61"/>
      <c r="C779" s="143" t="str">
        <f>VLOOKUP(D779,[8]Hoja1!$A$2:$B$1115,2,0)</f>
        <v>50680</v>
      </c>
      <c r="D779" s="31">
        <v>800098203</v>
      </c>
      <c r="E779" s="31">
        <v>218050680</v>
      </c>
      <c r="F779" s="61" t="s">
        <v>947</v>
      </c>
      <c r="G779" s="33">
        <v>0</v>
      </c>
      <c r="H779" s="33">
        <v>0</v>
      </c>
      <c r="I779" s="3">
        <v>276009728</v>
      </c>
      <c r="J779" s="3">
        <v>276497094</v>
      </c>
      <c r="K779" s="3">
        <v>0</v>
      </c>
      <c r="L779" s="3"/>
      <c r="M779" s="3"/>
      <c r="N779" s="3"/>
      <c r="O779" s="3"/>
      <c r="P779" s="34">
        <f t="shared" si="45"/>
        <v>552506822</v>
      </c>
      <c r="Q779" s="165">
        <v>249394883</v>
      </c>
      <c r="R779" s="3">
        <f>IFERROR(VLOOKUP(D779,[9]ServNOMINA!$F$16:$M$112,8,0),0)</f>
        <v>0</v>
      </c>
      <c r="S779" s="3">
        <f>IFERROR(VLOOKUP(D779,[9]ServOTROS!$F$16:$M$112,8,0),0)</f>
        <v>0</v>
      </c>
      <c r="T779" s="3">
        <f>IFERROR(VLOOKUP(D779,[9]CANCEL!$F$16:$M$48,8,0),0)</f>
        <v>0</v>
      </c>
      <c r="U779" s="3">
        <f>IFERROR(VLOOKUP(B779,[10]Aaf_PENSION!$C$16:$M$112,11,0)+VLOOKUP(B779,[11]Aaf_PENSION!$C$16:$M$112,11,0),0)</f>
        <v>0</v>
      </c>
      <c r="V779" s="3">
        <f>IFERROR(VLOOKUP(B779,[10]Aaf_SALUD!$C$16:$M$112,11,0)+VLOOKUP(B779,[11]Aaf_SALUD!$C$16:$M$112,11,0),0)</f>
        <v>0</v>
      </c>
      <c r="W779" s="3">
        <f>IFERROR(VLOOKUP(D779,[9]CALIDAD!$F$16:$M$1122,8,0),0)</f>
        <v>23000811</v>
      </c>
      <c r="X779" s="3">
        <v>142106266</v>
      </c>
      <c r="Y779" s="3">
        <f>IFERROR(VLOOKUP(B779,[10]Ap_CESANTIAS!$C$16:$M$112,11,0)+VLOOKUP(B779,[11]Ap_CESANTIAS!$C$16:$M$112,11,0),0)</f>
        <v>0</v>
      </c>
      <c r="Z779" s="3">
        <f>IFERROR(VLOOKUP(B779,[10]Ap_PENSION!$C$16:$M$112,11,0)+VLOOKUP(B779,[11]Ap_PENSION!$C$16:$M$112,11,0),0)</f>
        <v>0</v>
      </c>
      <c r="AA779" s="3">
        <f>IFERROR(VLOOKUP(B779,[10]Ap_SALUD!$C$16:$M$112,11,0)+VLOOKUP(B779,[11]Ap_SALUD!$C$16:$M$112,11,0),0)</f>
        <v>0</v>
      </c>
      <c r="AB779" s="3"/>
      <c r="AC779" s="36">
        <f t="shared" si="44"/>
        <v>165107077</v>
      </c>
      <c r="AD779" s="37">
        <f t="shared" si="47"/>
        <v>138004862</v>
      </c>
      <c r="AE779" s="144" t="e">
        <f>VLOOKUP(D779,[12]REPNCT004ReporteAuxiliarContabl!$V$21:$W$1157,2,0)</f>
        <v>#N/A</v>
      </c>
      <c r="AF779" s="167" t="e">
        <f t="shared" si="46"/>
        <v>#N/A</v>
      </c>
      <c r="AG779" s="144"/>
      <c r="AI779" s="144"/>
    </row>
    <row r="780" spans="1:35" x14ac:dyDescent="0.25">
      <c r="A780" s="38">
        <v>768</v>
      </c>
      <c r="B780" s="61"/>
      <c r="C780" s="143" t="str">
        <f>VLOOKUP(D780,[8]Hoja1!$A$2:$B$1115,2,0)</f>
        <v>50683</v>
      </c>
      <c r="D780" s="31">
        <v>800098205</v>
      </c>
      <c r="E780" s="31">
        <v>218350683</v>
      </c>
      <c r="F780" s="61" t="s">
        <v>948</v>
      </c>
      <c r="G780" s="33">
        <v>0</v>
      </c>
      <c r="H780" s="33">
        <v>0</v>
      </c>
      <c r="I780" s="3">
        <v>181749396</v>
      </c>
      <c r="J780" s="3">
        <v>160822637</v>
      </c>
      <c r="K780" s="3">
        <v>0</v>
      </c>
      <c r="L780" s="3"/>
      <c r="M780" s="3"/>
      <c r="N780" s="3"/>
      <c r="O780" s="3"/>
      <c r="P780" s="34">
        <f t="shared" si="45"/>
        <v>342572033</v>
      </c>
      <c r="Q780" s="165">
        <v>236551552</v>
      </c>
      <c r="R780" s="3">
        <f>IFERROR(VLOOKUP(D780,[9]ServNOMINA!$F$16:$M$112,8,0),0)</f>
        <v>0</v>
      </c>
      <c r="S780" s="3">
        <f>IFERROR(VLOOKUP(D780,[9]ServOTROS!$F$16:$M$112,8,0),0)</f>
        <v>0</v>
      </c>
      <c r="T780" s="3">
        <f>IFERROR(VLOOKUP(D780,[9]CANCEL!$F$16:$M$48,8,0),0)</f>
        <v>0</v>
      </c>
      <c r="U780" s="3">
        <f>IFERROR(VLOOKUP(B780,[10]Aaf_PENSION!$C$16:$M$112,11,0)+VLOOKUP(B780,[11]Aaf_PENSION!$C$16:$M$112,11,0),0)</f>
        <v>0</v>
      </c>
      <c r="V780" s="3">
        <f>IFERROR(VLOOKUP(B780,[10]Aaf_SALUD!$C$16:$M$112,11,0)+VLOOKUP(B780,[11]Aaf_SALUD!$C$16:$M$112,11,0),0)</f>
        <v>0</v>
      </c>
      <c r="W780" s="3">
        <f>IFERROR(VLOOKUP(D780,[9]CALIDAD!$F$16:$M$1122,8,0),0)</f>
        <v>15145783</v>
      </c>
      <c r="X780" s="3"/>
      <c r="Y780" s="3">
        <f>IFERROR(VLOOKUP(B780,[10]Ap_CESANTIAS!$C$16:$M$112,11,0)+VLOOKUP(B780,[11]Ap_CESANTIAS!$C$16:$M$112,11,0),0)</f>
        <v>0</v>
      </c>
      <c r="Z780" s="3">
        <f>IFERROR(VLOOKUP(B780,[10]Ap_PENSION!$C$16:$M$112,11,0)+VLOOKUP(B780,[11]Ap_PENSION!$C$16:$M$112,11,0),0)</f>
        <v>0</v>
      </c>
      <c r="AA780" s="3">
        <f>IFERROR(VLOOKUP(B780,[10]Ap_SALUD!$C$16:$M$112,11,0)+VLOOKUP(B780,[11]Ap_SALUD!$C$16:$M$112,11,0),0)</f>
        <v>0</v>
      </c>
      <c r="AB780" s="3"/>
      <c r="AC780" s="36">
        <f t="shared" si="44"/>
        <v>15145783</v>
      </c>
      <c r="AD780" s="37">
        <f t="shared" si="47"/>
        <v>90874698</v>
      </c>
      <c r="AE780" s="144" t="e">
        <f>VLOOKUP(D780,[12]REPNCT004ReporteAuxiliarContabl!$V$21:$W$1157,2,0)</f>
        <v>#N/A</v>
      </c>
      <c r="AF780" s="167" t="e">
        <f t="shared" si="46"/>
        <v>#N/A</v>
      </c>
      <c r="AG780" s="144"/>
      <c r="AI780" s="144"/>
    </row>
    <row r="781" spans="1:35" x14ac:dyDescent="0.25">
      <c r="A781" s="29">
        <v>769</v>
      </c>
      <c r="B781" s="61"/>
      <c r="C781" s="143" t="str">
        <f>VLOOKUP(D781,[8]Hoja1!$A$2:$B$1115,2,0)</f>
        <v>50686</v>
      </c>
      <c r="D781" s="31">
        <v>892099246</v>
      </c>
      <c r="E781" s="31">
        <v>218650686</v>
      </c>
      <c r="F781" s="61" t="s">
        <v>949</v>
      </c>
      <c r="G781" s="33">
        <v>0</v>
      </c>
      <c r="H781" s="33">
        <v>0</v>
      </c>
      <c r="I781" s="3">
        <v>33227763</v>
      </c>
      <c r="J781" s="3">
        <v>30622684</v>
      </c>
      <c r="K781" s="3">
        <v>0</v>
      </c>
      <c r="L781" s="3"/>
      <c r="M781" s="3"/>
      <c r="N781" s="3"/>
      <c r="O781" s="3"/>
      <c r="P781" s="34">
        <f t="shared" si="45"/>
        <v>63850447</v>
      </c>
      <c r="Q781" s="165">
        <v>44467584</v>
      </c>
      <c r="R781" s="3">
        <f>IFERROR(VLOOKUP(D781,[9]ServNOMINA!$F$16:$M$112,8,0),0)</f>
        <v>0</v>
      </c>
      <c r="S781" s="3">
        <f>IFERROR(VLOOKUP(D781,[9]ServOTROS!$F$16:$M$112,8,0),0)</f>
        <v>0</v>
      </c>
      <c r="T781" s="3">
        <f>IFERROR(VLOOKUP(D781,[9]CANCEL!$F$16:$M$48,8,0),0)</f>
        <v>0</v>
      </c>
      <c r="U781" s="3">
        <f>IFERROR(VLOOKUP(B781,[10]Aaf_PENSION!$C$16:$M$112,11,0)+VLOOKUP(B781,[11]Aaf_PENSION!$C$16:$M$112,11,0),0)</f>
        <v>0</v>
      </c>
      <c r="V781" s="3">
        <f>IFERROR(VLOOKUP(B781,[10]Aaf_SALUD!$C$16:$M$112,11,0)+VLOOKUP(B781,[11]Aaf_SALUD!$C$16:$M$112,11,0),0)</f>
        <v>0</v>
      </c>
      <c r="W781" s="3">
        <f>IFERROR(VLOOKUP(D781,[9]CALIDAD!$F$16:$M$1122,8,0),0)</f>
        <v>2768980</v>
      </c>
      <c r="X781" s="3"/>
      <c r="Y781" s="3">
        <f>IFERROR(VLOOKUP(B781,[10]Ap_CESANTIAS!$C$16:$M$112,11,0)+VLOOKUP(B781,[11]Ap_CESANTIAS!$C$16:$M$112,11,0),0)</f>
        <v>0</v>
      </c>
      <c r="Z781" s="3">
        <f>IFERROR(VLOOKUP(B781,[10]Ap_PENSION!$C$16:$M$112,11,0)+VLOOKUP(B781,[11]Ap_PENSION!$C$16:$M$112,11,0),0)</f>
        <v>0</v>
      </c>
      <c r="AA781" s="3">
        <f>IFERROR(VLOOKUP(B781,[10]Ap_SALUD!$C$16:$M$112,11,0)+VLOOKUP(B781,[11]Ap_SALUD!$C$16:$M$112,11,0),0)</f>
        <v>0</v>
      </c>
      <c r="AB781" s="3"/>
      <c r="AC781" s="36">
        <f t="shared" ref="AC781:AC844" si="48">SUM(R781:AA781)</f>
        <v>2768980</v>
      </c>
      <c r="AD781" s="37">
        <f t="shared" si="47"/>
        <v>16613883</v>
      </c>
      <c r="AE781" s="144" t="e">
        <f>VLOOKUP(D781,[12]REPNCT004ReporteAuxiliarContabl!$V$21:$W$1157,2,0)</f>
        <v>#N/A</v>
      </c>
      <c r="AF781" s="167" t="e">
        <f t="shared" si="46"/>
        <v>#N/A</v>
      </c>
      <c r="AG781" s="144"/>
      <c r="AI781" s="144"/>
    </row>
    <row r="782" spans="1:35" x14ac:dyDescent="0.25">
      <c r="A782" s="38">
        <v>770</v>
      </c>
      <c r="B782" s="61"/>
      <c r="C782" s="143" t="str">
        <f>VLOOKUP(D782,[8]Hoja1!$A$2:$B$1115,2,0)</f>
        <v>50689</v>
      </c>
      <c r="D782" s="31">
        <v>892099548</v>
      </c>
      <c r="E782" s="31">
        <v>218950689</v>
      </c>
      <c r="F782" s="61" t="s">
        <v>703</v>
      </c>
      <c r="G782" s="33">
        <v>0</v>
      </c>
      <c r="H782" s="33">
        <v>0</v>
      </c>
      <c r="I782" s="3">
        <v>454751440</v>
      </c>
      <c r="J782" s="3">
        <v>462048650</v>
      </c>
      <c r="K782" s="3">
        <v>0</v>
      </c>
      <c r="L782" s="3"/>
      <c r="M782" s="3"/>
      <c r="N782" s="3"/>
      <c r="O782" s="3"/>
      <c r="P782" s="34">
        <f t="shared" ref="P782:P845" si="49">SUM(G782:N782)</f>
        <v>916800090</v>
      </c>
      <c r="Q782" s="165">
        <v>651528415</v>
      </c>
      <c r="R782" s="3">
        <f>IFERROR(VLOOKUP(D782,[9]ServNOMINA!$F$16:$M$112,8,0),0)</f>
        <v>0</v>
      </c>
      <c r="S782" s="3">
        <f>IFERROR(VLOOKUP(D782,[9]ServOTROS!$F$16:$M$112,8,0),0)</f>
        <v>0</v>
      </c>
      <c r="T782" s="3">
        <f>IFERROR(VLOOKUP(D782,[9]CANCEL!$F$16:$M$48,8,0),0)</f>
        <v>0</v>
      </c>
      <c r="U782" s="3">
        <f>IFERROR(VLOOKUP(B782,[10]Aaf_PENSION!$C$16:$M$112,11,0)+VLOOKUP(B782,[11]Aaf_PENSION!$C$16:$M$112,11,0),0)</f>
        <v>0</v>
      </c>
      <c r="V782" s="3">
        <f>IFERROR(VLOOKUP(B782,[10]Aaf_SALUD!$C$16:$M$112,11,0)+VLOOKUP(B782,[11]Aaf_SALUD!$C$16:$M$112,11,0),0)</f>
        <v>0</v>
      </c>
      <c r="W782" s="3">
        <f>IFERROR(VLOOKUP(D782,[9]CALIDAD!$F$16:$M$1122,8,0),0)</f>
        <v>37895953</v>
      </c>
      <c r="X782" s="3"/>
      <c r="Y782" s="3">
        <f>IFERROR(VLOOKUP(B782,[10]Ap_CESANTIAS!$C$16:$M$112,11,0)+VLOOKUP(B782,[11]Ap_CESANTIAS!$C$16:$M$112,11,0),0)</f>
        <v>0</v>
      </c>
      <c r="Z782" s="3">
        <f>IFERROR(VLOOKUP(B782,[10]Ap_PENSION!$C$16:$M$112,11,0)+VLOOKUP(B782,[11]Ap_PENSION!$C$16:$M$112,11,0),0)</f>
        <v>0</v>
      </c>
      <c r="AA782" s="3">
        <f>IFERROR(VLOOKUP(B782,[10]Ap_SALUD!$C$16:$M$112,11,0)+VLOOKUP(B782,[11]Ap_SALUD!$C$16:$M$112,11,0),0)</f>
        <v>0</v>
      </c>
      <c r="AB782" s="3"/>
      <c r="AC782" s="36">
        <f t="shared" si="48"/>
        <v>37895953</v>
      </c>
      <c r="AD782" s="37">
        <f t="shared" si="47"/>
        <v>227375722</v>
      </c>
      <c r="AE782" s="144" t="e">
        <f>VLOOKUP(D782,[12]REPNCT004ReporteAuxiliarContabl!$V$21:$W$1157,2,0)</f>
        <v>#N/A</v>
      </c>
      <c r="AF782" s="167" t="e">
        <f t="shared" ref="AF782:AF845" si="50">+AD782-AE782</f>
        <v>#N/A</v>
      </c>
      <c r="AG782" s="144"/>
      <c r="AI782" s="144"/>
    </row>
    <row r="783" spans="1:35" x14ac:dyDescent="0.25">
      <c r="A783" s="29">
        <v>771</v>
      </c>
      <c r="B783" s="61"/>
      <c r="C783" s="143" t="str">
        <f>VLOOKUP(D783,[8]Hoja1!$A$2:$B$1115,2,0)</f>
        <v>50711</v>
      </c>
      <c r="D783" s="31">
        <v>892099173</v>
      </c>
      <c r="E783" s="31">
        <v>211150711</v>
      </c>
      <c r="F783" s="61" t="s">
        <v>950</v>
      </c>
      <c r="G783" s="33">
        <v>0</v>
      </c>
      <c r="H783" s="33">
        <v>0</v>
      </c>
      <c r="I783" s="3">
        <v>494539584</v>
      </c>
      <c r="J783" s="3">
        <v>419135727</v>
      </c>
      <c r="K783" s="3">
        <v>0</v>
      </c>
      <c r="L783" s="3"/>
      <c r="M783" s="3"/>
      <c r="N783" s="3"/>
      <c r="O783" s="3"/>
      <c r="P783" s="34">
        <f t="shared" si="49"/>
        <v>913675311</v>
      </c>
      <c r="Q783" s="165">
        <v>625193887</v>
      </c>
      <c r="R783" s="3">
        <f>IFERROR(VLOOKUP(D783,[9]ServNOMINA!$F$16:$M$112,8,0),0)</f>
        <v>0</v>
      </c>
      <c r="S783" s="3">
        <f>IFERROR(VLOOKUP(D783,[9]ServOTROS!$F$16:$M$112,8,0),0)</f>
        <v>0</v>
      </c>
      <c r="T783" s="3">
        <f>IFERROR(VLOOKUP(D783,[9]CANCEL!$F$16:$M$48,8,0),0)</f>
        <v>0</v>
      </c>
      <c r="U783" s="3">
        <f>IFERROR(VLOOKUP(B783,[10]Aaf_PENSION!$C$16:$M$112,11,0)+VLOOKUP(B783,[11]Aaf_PENSION!$C$16:$M$112,11,0),0)</f>
        <v>0</v>
      </c>
      <c r="V783" s="3">
        <f>IFERROR(VLOOKUP(B783,[10]Aaf_SALUD!$C$16:$M$112,11,0)+VLOOKUP(B783,[11]Aaf_SALUD!$C$16:$M$112,11,0),0)</f>
        <v>0</v>
      </c>
      <c r="W783" s="3">
        <f>IFERROR(VLOOKUP(D783,[9]CALIDAD!$F$16:$M$1122,8,0),0)</f>
        <v>41211632</v>
      </c>
      <c r="X783" s="3"/>
      <c r="Y783" s="3">
        <f>IFERROR(VLOOKUP(B783,[10]Ap_CESANTIAS!$C$16:$M$112,11,0)+VLOOKUP(B783,[11]Ap_CESANTIAS!$C$16:$M$112,11,0),0)</f>
        <v>0</v>
      </c>
      <c r="Z783" s="3">
        <f>IFERROR(VLOOKUP(B783,[10]Ap_PENSION!$C$16:$M$112,11,0)+VLOOKUP(B783,[11]Ap_PENSION!$C$16:$M$112,11,0),0)</f>
        <v>0</v>
      </c>
      <c r="AA783" s="3">
        <f>IFERROR(VLOOKUP(B783,[10]Ap_SALUD!$C$16:$M$112,11,0)+VLOOKUP(B783,[11]Ap_SALUD!$C$16:$M$112,11,0),0)</f>
        <v>0</v>
      </c>
      <c r="AB783" s="3"/>
      <c r="AC783" s="36">
        <f t="shared" si="48"/>
        <v>41211632</v>
      </c>
      <c r="AD783" s="37">
        <f t="shared" ref="AD783:AD846" si="51">+P783-Q783+AB783-AC783</f>
        <v>247269792</v>
      </c>
      <c r="AE783" s="144" t="e">
        <f>VLOOKUP(D783,[12]REPNCT004ReporteAuxiliarContabl!$V$21:$W$1157,2,0)</f>
        <v>#N/A</v>
      </c>
      <c r="AF783" s="167" t="e">
        <f t="shared" si="50"/>
        <v>#N/A</v>
      </c>
      <c r="AG783" s="144"/>
      <c r="AI783" s="144"/>
    </row>
    <row r="784" spans="1:35" x14ac:dyDescent="0.25">
      <c r="A784" s="38">
        <v>772</v>
      </c>
      <c r="B784" s="61"/>
      <c r="C784" s="143" t="str">
        <f>VLOOKUP(D784,[8]Hoja1!$A$2:$B$1115,2,0)</f>
        <v>52019</v>
      </c>
      <c r="D784" s="31">
        <v>800099054</v>
      </c>
      <c r="E784" s="31">
        <v>211952019</v>
      </c>
      <c r="F784" s="61" t="s">
        <v>731</v>
      </c>
      <c r="G784" s="33">
        <v>0</v>
      </c>
      <c r="H784" s="33">
        <v>0</v>
      </c>
      <c r="I784" s="3">
        <v>115559002</v>
      </c>
      <c r="J784" s="3">
        <v>136018493</v>
      </c>
      <c r="K784" s="3">
        <v>0</v>
      </c>
      <c r="L784" s="3"/>
      <c r="M784" s="3"/>
      <c r="N784" s="3"/>
      <c r="O784" s="3"/>
      <c r="P784" s="34">
        <f t="shared" si="49"/>
        <v>251577495</v>
      </c>
      <c r="Q784" s="165">
        <v>184168078</v>
      </c>
      <c r="R784" s="3">
        <f>IFERROR(VLOOKUP(D784,[9]ServNOMINA!$F$16:$M$112,8,0),0)</f>
        <v>0</v>
      </c>
      <c r="S784" s="3">
        <f>IFERROR(VLOOKUP(D784,[9]ServOTROS!$F$16:$M$112,8,0),0)</f>
        <v>0</v>
      </c>
      <c r="T784" s="3">
        <f>IFERROR(VLOOKUP(D784,[9]CANCEL!$F$16:$M$48,8,0),0)</f>
        <v>0</v>
      </c>
      <c r="U784" s="3">
        <f>IFERROR(VLOOKUP(B784,[10]Aaf_PENSION!$C$16:$M$112,11,0)+VLOOKUP(B784,[11]Aaf_PENSION!$C$16:$M$112,11,0),0)</f>
        <v>0</v>
      </c>
      <c r="V784" s="3">
        <f>IFERROR(VLOOKUP(B784,[10]Aaf_SALUD!$C$16:$M$112,11,0)+VLOOKUP(B784,[11]Aaf_SALUD!$C$16:$M$112,11,0),0)</f>
        <v>0</v>
      </c>
      <c r="W784" s="3">
        <f>IFERROR(VLOOKUP(D784,[9]CALIDAD!$F$16:$M$1122,8,0),0)</f>
        <v>9629917</v>
      </c>
      <c r="X784" s="3"/>
      <c r="Y784" s="3">
        <f>IFERROR(VLOOKUP(B784,[10]Ap_CESANTIAS!$C$16:$M$112,11,0)+VLOOKUP(B784,[11]Ap_CESANTIAS!$C$16:$M$112,11,0),0)</f>
        <v>0</v>
      </c>
      <c r="Z784" s="3">
        <f>IFERROR(VLOOKUP(B784,[10]Ap_PENSION!$C$16:$M$112,11,0)+VLOOKUP(B784,[11]Ap_PENSION!$C$16:$M$112,11,0),0)</f>
        <v>0</v>
      </c>
      <c r="AA784" s="3">
        <f>IFERROR(VLOOKUP(B784,[10]Ap_SALUD!$C$16:$M$112,11,0)+VLOOKUP(B784,[11]Ap_SALUD!$C$16:$M$112,11,0),0)</f>
        <v>0</v>
      </c>
      <c r="AB784" s="3"/>
      <c r="AC784" s="36">
        <f t="shared" si="48"/>
        <v>9629917</v>
      </c>
      <c r="AD784" s="37">
        <f t="shared" si="51"/>
        <v>57779500</v>
      </c>
      <c r="AE784" s="144" t="e">
        <f>VLOOKUP(D784,[12]REPNCT004ReporteAuxiliarContabl!$V$21:$W$1157,2,0)</f>
        <v>#N/A</v>
      </c>
      <c r="AF784" s="167" t="e">
        <f t="shared" si="50"/>
        <v>#N/A</v>
      </c>
      <c r="AG784" s="144"/>
      <c r="AI784" s="144"/>
    </row>
    <row r="785" spans="1:35" x14ac:dyDescent="0.25">
      <c r="A785" s="29">
        <v>773</v>
      </c>
      <c r="B785" s="61"/>
      <c r="C785" s="143" t="str">
        <f>VLOOKUP(D785,[8]Hoja1!$A$2:$B$1115,2,0)</f>
        <v>52022</v>
      </c>
      <c r="D785" s="31">
        <v>800099052</v>
      </c>
      <c r="E785" s="31">
        <v>212252022</v>
      </c>
      <c r="F785" s="61" t="s">
        <v>951</v>
      </c>
      <c r="G785" s="33">
        <v>0</v>
      </c>
      <c r="H785" s="33">
        <v>0</v>
      </c>
      <c r="I785" s="3">
        <v>136200924</v>
      </c>
      <c r="J785" s="3">
        <v>150666012</v>
      </c>
      <c r="K785" s="3">
        <v>0</v>
      </c>
      <c r="L785" s="3"/>
      <c r="M785" s="3"/>
      <c r="N785" s="3"/>
      <c r="O785" s="3"/>
      <c r="P785" s="34">
        <f t="shared" si="49"/>
        <v>286866936</v>
      </c>
      <c r="Q785" s="165">
        <v>207416397</v>
      </c>
      <c r="R785" s="3">
        <f>IFERROR(VLOOKUP(D785,[9]ServNOMINA!$F$16:$M$112,8,0),0)</f>
        <v>0</v>
      </c>
      <c r="S785" s="3">
        <f>IFERROR(VLOOKUP(D785,[9]ServOTROS!$F$16:$M$112,8,0),0)</f>
        <v>0</v>
      </c>
      <c r="T785" s="3">
        <f>IFERROR(VLOOKUP(D785,[9]CANCEL!$F$16:$M$48,8,0),0)</f>
        <v>0</v>
      </c>
      <c r="U785" s="3">
        <f>IFERROR(VLOOKUP(B785,[10]Aaf_PENSION!$C$16:$M$112,11,0)+VLOOKUP(B785,[11]Aaf_PENSION!$C$16:$M$112,11,0),0)</f>
        <v>0</v>
      </c>
      <c r="V785" s="3">
        <f>IFERROR(VLOOKUP(B785,[10]Aaf_SALUD!$C$16:$M$112,11,0)+VLOOKUP(B785,[11]Aaf_SALUD!$C$16:$M$112,11,0),0)</f>
        <v>0</v>
      </c>
      <c r="W785" s="3">
        <f>IFERROR(VLOOKUP(D785,[9]CALIDAD!$F$16:$M$1122,8,0),0)</f>
        <v>11350077</v>
      </c>
      <c r="X785" s="3"/>
      <c r="Y785" s="3">
        <f>IFERROR(VLOOKUP(B785,[10]Ap_CESANTIAS!$C$16:$M$112,11,0)+VLOOKUP(B785,[11]Ap_CESANTIAS!$C$16:$M$112,11,0),0)</f>
        <v>0</v>
      </c>
      <c r="Z785" s="3">
        <f>IFERROR(VLOOKUP(B785,[10]Ap_PENSION!$C$16:$M$112,11,0)+VLOOKUP(B785,[11]Ap_PENSION!$C$16:$M$112,11,0),0)</f>
        <v>0</v>
      </c>
      <c r="AA785" s="3">
        <f>IFERROR(VLOOKUP(B785,[10]Ap_SALUD!$C$16:$M$112,11,0)+VLOOKUP(B785,[11]Ap_SALUD!$C$16:$M$112,11,0),0)</f>
        <v>0</v>
      </c>
      <c r="AB785" s="3"/>
      <c r="AC785" s="36">
        <f t="shared" si="48"/>
        <v>11350077</v>
      </c>
      <c r="AD785" s="37">
        <f t="shared" si="51"/>
        <v>68100462</v>
      </c>
      <c r="AE785" s="144" t="e">
        <f>VLOOKUP(D785,[12]REPNCT004ReporteAuxiliarContabl!$V$21:$W$1157,2,0)</f>
        <v>#N/A</v>
      </c>
      <c r="AF785" s="167" t="e">
        <f t="shared" si="50"/>
        <v>#N/A</v>
      </c>
      <c r="AG785" s="144"/>
      <c r="AI785" s="144"/>
    </row>
    <row r="786" spans="1:35" x14ac:dyDescent="0.25">
      <c r="A786" s="38">
        <v>774</v>
      </c>
      <c r="B786" s="61"/>
      <c r="C786" s="143" t="str">
        <f>VLOOKUP(D786,[8]Hoja1!$A$2:$B$1115,2,0)</f>
        <v>52036</v>
      </c>
      <c r="D786" s="31">
        <v>800099055</v>
      </c>
      <c r="E786" s="31">
        <v>213652036</v>
      </c>
      <c r="F786" s="61" t="s">
        <v>952</v>
      </c>
      <c r="G786" s="33">
        <v>0</v>
      </c>
      <c r="H786" s="33">
        <v>0</v>
      </c>
      <c r="I786" s="3">
        <v>85744963</v>
      </c>
      <c r="J786" s="3">
        <v>88653681</v>
      </c>
      <c r="K786" s="3">
        <v>0</v>
      </c>
      <c r="L786" s="3"/>
      <c r="M786" s="3"/>
      <c r="N786" s="3"/>
      <c r="O786" s="3"/>
      <c r="P786" s="34">
        <f t="shared" si="49"/>
        <v>174398644</v>
      </c>
      <c r="Q786" s="165">
        <v>124380751</v>
      </c>
      <c r="R786" s="3">
        <f>IFERROR(VLOOKUP(D786,[9]ServNOMINA!$F$16:$M$112,8,0),0)</f>
        <v>0</v>
      </c>
      <c r="S786" s="3">
        <f>IFERROR(VLOOKUP(D786,[9]ServOTROS!$F$16:$M$112,8,0),0)</f>
        <v>0</v>
      </c>
      <c r="T786" s="3">
        <f>IFERROR(VLOOKUP(D786,[9]CANCEL!$F$16:$M$48,8,0),0)</f>
        <v>0</v>
      </c>
      <c r="U786" s="3">
        <f>IFERROR(VLOOKUP(B786,[10]Aaf_PENSION!$C$16:$M$112,11,0)+VLOOKUP(B786,[11]Aaf_PENSION!$C$16:$M$112,11,0),0)</f>
        <v>0</v>
      </c>
      <c r="V786" s="3">
        <f>IFERROR(VLOOKUP(B786,[10]Aaf_SALUD!$C$16:$M$112,11,0)+VLOOKUP(B786,[11]Aaf_SALUD!$C$16:$M$112,11,0),0)</f>
        <v>0</v>
      </c>
      <c r="W786" s="3">
        <f>IFERROR(VLOOKUP(D786,[9]CALIDAD!$F$16:$M$1122,8,0),0)</f>
        <v>7145414</v>
      </c>
      <c r="X786" s="3"/>
      <c r="Y786" s="3">
        <f>IFERROR(VLOOKUP(B786,[10]Ap_CESANTIAS!$C$16:$M$112,11,0)+VLOOKUP(B786,[11]Ap_CESANTIAS!$C$16:$M$112,11,0),0)</f>
        <v>0</v>
      </c>
      <c r="Z786" s="3">
        <f>IFERROR(VLOOKUP(B786,[10]Ap_PENSION!$C$16:$M$112,11,0)+VLOOKUP(B786,[11]Ap_PENSION!$C$16:$M$112,11,0),0)</f>
        <v>0</v>
      </c>
      <c r="AA786" s="3">
        <f>IFERROR(VLOOKUP(B786,[10]Ap_SALUD!$C$16:$M$112,11,0)+VLOOKUP(B786,[11]Ap_SALUD!$C$16:$M$112,11,0),0)</f>
        <v>0</v>
      </c>
      <c r="AB786" s="3"/>
      <c r="AC786" s="36">
        <f t="shared" si="48"/>
        <v>7145414</v>
      </c>
      <c r="AD786" s="37">
        <f t="shared" si="51"/>
        <v>42872479</v>
      </c>
      <c r="AE786" s="144" t="e">
        <f>VLOOKUP(D786,[12]REPNCT004ReporteAuxiliarContabl!$V$21:$W$1157,2,0)</f>
        <v>#N/A</v>
      </c>
      <c r="AF786" s="167" t="e">
        <f t="shared" si="50"/>
        <v>#N/A</v>
      </c>
      <c r="AG786" s="144"/>
      <c r="AI786" s="144"/>
    </row>
    <row r="787" spans="1:35" x14ac:dyDescent="0.25">
      <c r="A787" s="29">
        <v>775</v>
      </c>
      <c r="B787" s="61"/>
      <c r="C787" s="143" t="str">
        <f>VLOOKUP(D787,[8]Hoja1!$A$2:$B$1115,2,0)</f>
        <v>52051</v>
      </c>
      <c r="D787" s="31">
        <v>800099058</v>
      </c>
      <c r="E787" s="31">
        <v>215152051</v>
      </c>
      <c r="F787" s="61" t="s">
        <v>953</v>
      </c>
      <c r="G787" s="33">
        <v>0</v>
      </c>
      <c r="H787" s="33">
        <v>0</v>
      </c>
      <c r="I787" s="3">
        <v>117679606</v>
      </c>
      <c r="J787" s="3">
        <v>134586074</v>
      </c>
      <c r="K787" s="3">
        <v>0</v>
      </c>
      <c r="L787" s="3"/>
      <c r="M787" s="3"/>
      <c r="N787" s="3"/>
      <c r="O787" s="3"/>
      <c r="P787" s="34">
        <f t="shared" si="49"/>
        <v>252265680</v>
      </c>
      <c r="Q787" s="165">
        <v>183619244</v>
      </c>
      <c r="R787" s="3">
        <f>IFERROR(VLOOKUP(D787,[9]ServNOMINA!$F$16:$M$112,8,0),0)</f>
        <v>0</v>
      </c>
      <c r="S787" s="3">
        <f>IFERROR(VLOOKUP(D787,[9]ServOTROS!$F$16:$M$112,8,0),0)</f>
        <v>0</v>
      </c>
      <c r="T787" s="3">
        <f>IFERROR(VLOOKUP(D787,[9]CANCEL!$F$16:$M$48,8,0),0)</f>
        <v>0</v>
      </c>
      <c r="U787" s="3">
        <f>IFERROR(VLOOKUP(B787,[10]Aaf_PENSION!$C$16:$M$112,11,0)+VLOOKUP(B787,[11]Aaf_PENSION!$C$16:$M$112,11,0),0)</f>
        <v>0</v>
      </c>
      <c r="V787" s="3">
        <f>IFERROR(VLOOKUP(B787,[10]Aaf_SALUD!$C$16:$M$112,11,0)+VLOOKUP(B787,[11]Aaf_SALUD!$C$16:$M$112,11,0),0)</f>
        <v>0</v>
      </c>
      <c r="W787" s="3">
        <f>IFERROR(VLOOKUP(D787,[9]CALIDAD!$F$16:$M$1122,8,0),0)</f>
        <v>9806634</v>
      </c>
      <c r="X787" s="3"/>
      <c r="Y787" s="3">
        <f>IFERROR(VLOOKUP(B787,[10]Ap_CESANTIAS!$C$16:$M$112,11,0)+VLOOKUP(B787,[11]Ap_CESANTIAS!$C$16:$M$112,11,0),0)</f>
        <v>0</v>
      </c>
      <c r="Z787" s="3">
        <f>IFERROR(VLOOKUP(B787,[10]Ap_PENSION!$C$16:$M$112,11,0)+VLOOKUP(B787,[11]Ap_PENSION!$C$16:$M$112,11,0),0)</f>
        <v>0</v>
      </c>
      <c r="AA787" s="3">
        <f>IFERROR(VLOOKUP(B787,[10]Ap_SALUD!$C$16:$M$112,11,0)+VLOOKUP(B787,[11]Ap_SALUD!$C$16:$M$112,11,0),0)</f>
        <v>0</v>
      </c>
      <c r="AB787" s="3"/>
      <c r="AC787" s="36">
        <f t="shared" si="48"/>
        <v>9806634</v>
      </c>
      <c r="AD787" s="37">
        <f t="shared" si="51"/>
        <v>58839802</v>
      </c>
      <c r="AE787" s="144" t="e">
        <f>VLOOKUP(D787,[12]REPNCT004ReporteAuxiliarContabl!$V$21:$W$1157,2,0)</f>
        <v>#N/A</v>
      </c>
      <c r="AF787" s="167" t="e">
        <f t="shared" si="50"/>
        <v>#N/A</v>
      </c>
      <c r="AG787" s="144"/>
      <c r="AI787" s="144"/>
    </row>
    <row r="788" spans="1:35" x14ac:dyDescent="0.25">
      <c r="A788" s="38">
        <v>776</v>
      </c>
      <c r="B788" s="61"/>
      <c r="C788" s="143" t="str">
        <f>VLOOKUP(D788,[8]Hoja1!$A$2:$B$1115,2,0)</f>
        <v>52079</v>
      </c>
      <c r="D788" s="31">
        <v>800099061</v>
      </c>
      <c r="E788" s="31">
        <v>217952079</v>
      </c>
      <c r="F788" s="61" t="s">
        <v>954</v>
      </c>
      <c r="G788" s="33">
        <v>0</v>
      </c>
      <c r="H788" s="33">
        <v>0</v>
      </c>
      <c r="I788" s="3">
        <v>2681251328</v>
      </c>
      <c r="J788" s="3">
        <v>1699990078</v>
      </c>
      <c r="K788" s="3">
        <v>0</v>
      </c>
      <c r="L788" s="3"/>
      <c r="M788" s="3"/>
      <c r="N788" s="3"/>
      <c r="O788" s="3"/>
      <c r="P788" s="34">
        <f t="shared" si="49"/>
        <v>4381241406</v>
      </c>
      <c r="Q788" s="165">
        <v>2817178133</v>
      </c>
      <c r="R788" s="3">
        <f>IFERROR(VLOOKUP(D788,[9]ServNOMINA!$F$16:$M$112,8,0),0)</f>
        <v>0</v>
      </c>
      <c r="S788" s="3">
        <f>IFERROR(VLOOKUP(D788,[9]ServOTROS!$F$16:$M$112,8,0),0)</f>
        <v>0</v>
      </c>
      <c r="T788" s="3">
        <f>IFERROR(VLOOKUP(D788,[9]CANCEL!$F$16:$M$48,8,0),0)</f>
        <v>0</v>
      </c>
      <c r="U788" s="3">
        <f>IFERROR(VLOOKUP(B788,[10]Aaf_PENSION!$C$16:$M$112,11,0)+VLOOKUP(B788,[11]Aaf_PENSION!$C$16:$M$112,11,0),0)</f>
        <v>0</v>
      </c>
      <c r="V788" s="3">
        <f>IFERROR(VLOOKUP(B788,[10]Aaf_SALUD!$C$16:$M$112,11,0)+VLOOKUP(B788,[11]Aaf_SALUD!$C$16:$M$112,11,0),0)</f>
        <v>0</v>
      </c>
      <c r="W788" s="3">
        <f>IFERROR(VLOOKUP(D788,[9]CALIDAD!$F$16:$M$1122,8,0),0)</f>
        <v>223437611</v>
      </c>
      <c r="X788" s="3"/>
      <c r="Y788" s="3">
        <f>IFERROR(VLOOKUP(B788,[10]Ap_CESANTIAS!$C$16:$M$112,11,0)+VLOOKUP(B788,[11]Ap_CESANTIAS!$C$16:$M$112,11,0),0)</f>
        <v>0</v>
      </c>
      <c r="Z788" s="3">
        <f>IFERROR(VLOOKUP(B788,[10]Ap_PENSION!$C$16:$M$112,11,0)+VLOOKUP(B788,[11]Ap_PENSION!$C$16:$M$112,11,0),0)</f>
        <v>0</v>
      </c>
      <c r="AA788" s="3">
        <f>IFERROR(VLOOKUP(B788,[10]Ap_SALUD!$C$16:$M$112,11,0)+VLOOKUP(B788,[11]Ap_SALUD!$C$16:$M$112,11,0),0)</f>
        <v>0</v>
      </c>
      <c r="AB788" s="3"/>
      <c r="AC788" s="36">
        <f t="shared" si="48"/>
        <v>223437611</v>
      </c>
      <c r="AD788" s="37">
        <f t="shared" si="51"/>
        <v>1340625662</v>
      </c>
      <c r="AE788" s="144" t="e">
        <f>VLOOKUP(D788,[12]REPNCT004ReporteAuxiliarContabl!$V$21:$W$1157,2,0)</f>
        <v>#N/A</v>
      </c>
      <c r="AF788" s="167" t="e">
        <f t="shared" si="50"/>
        <v>#N/A</v>
      </c>
      <c r="AG788" s="144"/>
      <c r="AI788" s="144"/>
    </row>
    <row r="789" spans="1:35" x14ac:dyDescent="0.25">
      <c r="A789" s="29">
        <v>777</v>
      </c>
      <c r="B789" s="61"/>
      <c r="C789" s="143" t="str">
        <f>VLOOKUP(D789,[8]Hoja1!$A$2:$B$1115,2,0)</f>
        <v>52083</v>
      </c>
      <c r="D789" s="31">
        <v>800035482</v>
      </c>
      <c r="E789" s="31">
        <v>218352083</v>
      </c>
      <c r="F789" s="61" t="s">
        <v>490</v>
      </c>
      <c r="G789" s="33">
        <v>0</v>
      </c>
      <c r="H789" s="33">
        <v>0</v>
      </c>
      <c r="I789" s="3">
        <v>77284678</v>
      </c>
      <c r="J789" s="3">
        <v>93075180</v>
      </c>
      <c r="K789" s="3">
        <v>0</v>
      </c>
      <c r="L789" s="3"/>
      <c r="M789" s="3"/>
      <c r="N789" s="3"/>
      <c r="O789" s="3"/>
      <c r="P789" s="34">
        <f t="shared" si="49"/>
        <v>170359858</v>
      </c>
      <c r="Q789" s="165">
        <v>125277130</v>
      </c>
      <c r="R789" s="3">
        <f>IFERROR(VLOOKUP(D789,[9]ServNOMINA!$F$16:$M$112,8,0),0)</f>
        <v>0</v>
      </c>
      <c r="S789" s="3">
        <f>IFERROR(VLOOKUP(D789,[9]ServOTROS!$F$16:$M$112,8,0),0)</f>
        <v>0</v>
      </c>
      <c r="T789" s="3">
        <f>IFERROR(VLOOKUP(D789,[9]CANCEL!$F$16:$M$48,8,0),0)</f>
        <v>0</v>
      </c>
      <c r="U789" s="3">
        <f>IFERROR(VLOOKUP(B789,[10]Aaf_PENSION!$C$16:$M$112,11,0)+VLOOKUP(B789,[11]Aaf_PENSION!$C$16:$M$112,11,0),0)</f>
        <v>0</v>
      </c>
      <c r="V789" s="3">
        <f>IFERROR(VLOOKUP(B789,[10]Aaf_SALUD!$C$16:$M$112,11,0)+VLOOKUP(B789,[11]Aaf_SALUD!$C$16:$M$112,11,0),0)</f>
        <v>0</v>
      </c>
      <c r="W789" s="3">
        <f>IFERROR(VLOOKUP(D789,[9]CALIDAD!$F$16:$M$1122,8,0),0)</f>
        <v>6440390</v>
      </c>
      <c r="X789" s="3"/>
      <c r="Y789" s="3">
        <f>IFERROR(VLOOKUP(B789,[10]Ap_CESANTIAS!$C$16:$M$112,11,0)+VLOOKUP(B789,[11]Ap_CESANTIAS!$C$16:$M$112,11,0),0)</f>
        <v>0</v>
      </c>
      <c r="Z789" s="3">
        <f>IFERROR(VLOOKUP(B789,[10]Ap_PENSION!$C$16:$M$112,11,0)+VLOOKUP(B789,[11]Ap_PENSION!$C$16:$M$112,11,0),0)</f>
        <v>0</v>
      </c>
      <c r="AA789" s="3">
        <f>IFERROR(VLOOKUP(B789,[10]Ap_SALUD!$C$16:$M$112,11,0)+VLOOKUP(B789,[11]Ap_SALUD!$C$16:$M$112,11,0),0)</f>
        <v>0</v>
      </c>
      <c r="AB789" s="3"/>
      <c r="AC789" s="36">
        <f t="shared" si="48"/>
        <v>6440390</v>
      </c>
      <c r="AD789" s="37">
        <f t="shared" si="51"/>
        <v>38642338</v>
      </c>
      <c r="AE789" s="144" t="e">
        <f>VLOOKUP(D789,[12]REPNCT004ReporteAuxiliarContabl!$V$21:$W$1157,2,0)</f>
        <v>#N/A</v>
      </c>
      <c r="AF789" s="167" t="e">
        <f t="shared" si="50"/>
        <v>#N/A</v>
      </c>
      <c r="AG789" s="144"/>
      <c r="AI789" s="144"/>
    </row>
    <row r="790" spans="1:35" x14ac:dyDescent="0.25">
      <c r="A790" s="38">
        <v>778</v>
      </c>
      <c r="B790" s="61"/>
      <c r="C790" s="143" t="str">
        <f>VLOOKUP(D790,[8]Hoja1!$A$2:$B$1115,2,0)</f>
        <v>52110</v>
      </c>
      <c r="D790" s="31">
        <v>800099062</v>
      </c>
      <c r="E790" s="31">
        <v>211052110</v>
      </c>
      <c r="F790" s="61" t="s">
        <v>955</v>
      </c>
      <c r="G790" s="33">
        <v>0</v>
      </c>
      <c r="H790" s="33">
        <v>0</v>
      </c>
      <c r="I790" s="3">
        <v>318220884</v>
      </c>
      <c r="J790" s="3">
        <v>359998140</v>
      </c>
      <c r="K790" s="3">
        <v>0</v>
      </c>
      <c r="L790" s="3"/>
      <c r="M790" s="3"/>
      <c r="N790" s="3"/>
      <c r="O790" s="3"/>
      <c r="P790" s="34">
        <f t="shared" si="49"/>
        <v>678219024</v>
      </c>
      <c r="Q790" s="165">
        <v>492590175</v>
      </c>
      <c r="R790" s="3">
        <f>IFERROR(VLOOKUP(D790,[9]ServNOMINA!$F$16:$M$112,8,0),0)</f>
        <v>0</v>
      </c>
      <c r="S790" s="3">
        <f>IFERROR(VLOOKUP(D790,[9]ServOTROS!$F$16:$M$112,8,0),0)</f>
        <v>0</v>
      </c>
      <c r="T790" s="3">
        <f>IFERROR(VLOOKUP(D790,[9]CANCEL!$F$16:$M$48,8,0),0)</f>
        <v>0</v>
      </c>
      <c r="U790" s="3">
        <f>IFERROR(VLOOKUP(B790,[10]Aaf_PENSION!$C$16:$M$112,11,0)+VLOOKUP(B790,[11]Aaf_PENSION!$C$16:$M$112,11,0),0)</f>
        <v>0</v>
      </c>
      <c r="V790" s="3">
        <f>IFERROR(VLOOKUP(B790,[10]Aaf_SALUD!$C$16:$M$112,11,0)+VLOOKUP(B790,[11]Aaf_SALUD!$C$16:$M$112,11,0),0)</f>
        <v>0</v>
      </c>
      <c r="W790" s="3">
        <f>IFERROR(VLOOKUP(D790,[9]CALIDAD!$F$16:$M$1122,8,0),0)</f>
        <v>26518407</v>
      </c>
      <c r="X790" s="3"/>
      <c r="Y790" s="3">
        <f>IFERROR(VLOOKUP(B790,[10]Ap_CESANTIAS!$C$16:$M$112,11,0)+VLOOKUP(B790,[11]Ap_CESANTIAS!$C$16:$M$112,11,0),0)</f>
        <v>0</v>
      </c>
      <c r="Z790" s="3">
        <f>IFERROR(VLOOKUP(B790,[10]Ap_PENSION!$C$16:$M$112,11,0)+VLOOKUP(B790,[11]Ap_PENSION!$C$16:$M$112,11,0),0)</f>
        <v>0</v>
      </c>
      <c r="AA790" s="3">
        <f>IFERROR(VLOOKUP(B790,[10]Ap_SALUD!$C$16:$M$112,11,0)+VLOOKUP(B790,[11]Ap_SALUD!$C$16:$M$112,11,0),0)</f>
        <v>0</v>
      </c>
      <c r="AB790" s="3"/>
      <c r="AC790" s="36">
        <f t="shared" si="48"/>
        <v>26518407</v>
      </c>
      <c r="AD790" s="37">
        <f t="shared" si="51"/>
        <v>159110442</v>
      </c>
      <c r="AE790" s="144" t="e">
        <f>VLOOKUP(D790,[12]REPNCT004ReporteAuxiliarContabl!$V$21:$W$1157,2,0)</f>
        <v>#N/A</v>
      </c>
      <c r="AF790" s="167" t="e">
        <f t="shared" si="50"/>
        <v>#N/A</v>
      </c>
      <c r="AG790" s="144"/>
      <c r="AI790" s="144"/>
    </row>
    <row r="791" spans="1:35" x14ac:dyDescent="0.25">
      <c r="A791" s="29">
        <v>779</v>
      </c>
      <c r="B791" s="61"/>
      <c r="C791" s="143" t="str">
        <f>VLOOKUP(D791,[8]Hoja1!$A$2:$B$1115,2,0)</f>
        <v>52203</v>
      </c>
      <c r="D791" s="31">
        <v>800019816</v>
      </c>
      <c r="E791" s="31">
        <v>210352203</v>
      </c>
      <c r="F791" s="61" t="s">
        <v>956</v>
      </c>
      <c r="G791" s="33">
        <v>0</v>
      </c>
      <c r="H791" s="33">
        <v>0</v>
      </c>
      <c r="I791" s="3">
        <v>102855080</v>
      </c>
      <c r="J791" s="3">
        <v>116988912</v>
      </c>
      <c r="K791" s="3">
        <v>0</v>
      </c>
      <c r="L791" s="3"/>
      <c r="M791" s="3"/>
      <c r="N791" s="3"/>
      <c r="O791" s="3"/>
      <c r="P791" s="34">
        <f t="shared" si="49"/>
        <v>219843992</v>
      </c>
      <c r="Q791" s="165">
        <v>159845197</v>
      </c>
      <c r="R791" s="3">
        <f>IFERROR(VLOOKUP(D791,[9]ServNOMINA!$F$16:$M$112,8,0),0)</f>
        <v>0</v>
      </c>
      <c r="S791" s="3">
        <f>IFERROR(VLOOKUP(D791,[9]ServOTROS!$F$16:$M$112,8,0),0)</f>
        <v>0</v>
      </c>
      <c r="T791" s="3">
        <f>IFERROR(VLOOKUP(D791,[9]CANCEL!$F$16:$M$48,8,0),0)</f>
        <v>0</v>
      </c>
      <c r="U791" s="3">
        <f>IFERROR(VLOOKUP(B791,[10]Aaf_PENSION!$C$16:$M$112,11,0)+VLOOKUP(B791,[11]Aaf_PENSION!$C$16:$M$112,11,0),0)</f>
        <v>0</v>
      </c>
      <c r="V791" s="3">
        <f>IFERROR(VLOOKUP(B791,[10]Aaf_SALUD!$C$16:$M$112,11,0)+VLOOKUP(B791,[11]Aaf_SALUD!$C$16:$M$112,11,0),0)</f>
        <v>0</v>
      </c>
      <c r="W791" s="3">
        <f>IFERROR(VLOOKUP(D791,[9]CALIDAD!$F$16:$M$1122,8,0),0)</f>
        <v>8571257</v>
      </c>
      <c r="X791" s="3"/>
      <c r="Y791" s="3">
        <f>IFERROR(VLOOKUP(B791,[10]Ap_CESANTIAS!$C$16:$M$112,11,0)+VLOOKUP(B791,[11]Ap_CESANTIAS!$C$16:$M$112,11,0),0)</f>
        <v>0</v>
      </c>
      <c r="Z791" s="3">
        <f>IFERROR(VLOOKUP(B791,[10]Ap_PENSION!$C$16:$M$112,11,0)+VLOOKUP(B791,[11]Ap_PENSION!$C$16:$M$112,11,0),0)</f>
        <v>0</v>
      </c>
      <c r="AA791" s="3">
        <f>IFERROR(VLOOKUP(B791,[10]Ap_SALUD!$C$16:$M$112,11,0)+VLOOKUP(B791,[11]Ap_SALUD!$C$16:$M$112,11,0),0)</f>
        <v>0</v>
      </c>
      <c r="AB791" s="3"/>
      <c r="AC791" s="36">
        <f t="shared" si="48"/>
        <v>8571257</v>
      </c>
      <c r="AD791" s="37">
        <f t="shared" si="51"/>
        <v>51427538</v>
      </c>
      <c r="AE791" s="144" t="e">
        <f>VLOOKUP(D791,[12]REPNCT004ReporteAuxiliarContabl!$V$21:$W$1157,2,0)</f>
        <v>#N/A</v>
      </c>
      <c r="AF791" s="167" t="e">
        <f t="shared" si="50"/>
        <v>#N/A</v>
      </c>
      <c r="AG791" s="144"/>
      <c r="AI791" s="144"/>
    </row>
    <row r="792" spans="1:35" x14ac:dyDescent="0.25">
      <c r="A792" s="38">
        <v>780</v>
      </c>
      <c r="B792" s="61"/>
      <c r="C792" s="143" t="str">
        <f>VLOOKUP(D792,[8]Hoja1!$A$2:$B$1115,2,0)</f>
        <v>52207</v>
      </c>
      <c r="D792" s="31">
        <v>800019000</v>
      </c>
      <c r="E792" s="31">
        <v>210752207</v>
      </c>
      <c r="F792" s="61" t="s">
        <v>957</v>
      </c>
      <c r="G792" s="33">
        <v>0</v>
      </c>
      <c r="H792" s="33">
        <v>0</v>
      </c>
      <c r="I792" s="3">
        <v>115297564</v>
      </c>
      <c r="J792" s="3">
        <v>128175075</v>
      </c>
      <c r="K792" s="3">
        <v>0</v>
      </c>
      <c r="L792" s="3"/>
      <c r="M792" s="3"/>
      <c r="N792" s="3"/>
      <c r="O792" s="3"/>
      <c r="P792" s="34">
        <f t="shared" si="49"/>
        <v>243472639</v>
      </c>
      <c r="Q792" s="165">
        <v>176215725</v>
      </c>
      <c r="R792" s="3">
        <f>IFERROR(VLOOKUP(D792,[9]ServNOMINA!$F$16:$M$112,8,0),0)</f>
        <v>0</v>
      </c>
      <c r="S792" s="3">
        <f>IFERROR(VLOOKUP(D792,[9]ServOTROS!$F$16:$M$112,8,0),0)</f>
        <v>0</v>
      </c>
      <c r="T792" s="3">
        <f>IFERROR(VLOOKUP(D792,[9]CANCEL!$F$16:$M$48,8,0),0)</f>
        <v>0</v>
      </c>
      <c r="U792" s="3">
        <f>IFERROR(VLOOKUP(B792,[10]Aaf_PENSION!$C$16:$M$112,11,0)+VLOOKUP(B792,[11]Aaf_PENSION!$C$16:$M$112,11,0),0)</f>
        <v>0</v>
      </c>
      <c r="V792" s="3">
        <f>IFERROR(VLOOKUP(B792,[10]Aaf_SALUD!$C$16:$M$112,11,0)+VLOOKUP(B792,[11]Aaf_SALUD!$C$16:$M$112,11,0),0)</f>
        <v>0</v>
      </c>
      <c r="W792" s="3">
        <f>IFERROR(VLOOKUP(D792,[9]CALIDAD!$F$16:$M$1122,8,0),0)</f>
        <v>9608130</v>
      </c>
      <c r="X792" s="3"/>
      <c r="Y792" s="3">
        <f>IFERROR(VLOOKUP(B792,[10]Ap_CESANTIAS!$C$16:$M$112,11,0)+VLOOKUP(B792,[11]Ap_CESANTIAS!$C$16:$M$112,11,0),0)</f>
        <v>0</v>
      </c>
      <c r="Z792" s="3">
        <f>IFERROR(VLOOKUP(B792,[10]Ap_PENSION!$C$16:$M$112,11,0)+VLOOKUP(B792,[11]Ap_PENSION!$C$16:$M$112,11,0),0)</f>
        <v>0</v>
      </c>
      <c r="AA792" s="3">
        <f>IFERROR(VLOOKUP(B792,[10]Ap_SALUD!$C$16:$M$112,11,0)+VLOOKUP(B792,[11]Ap_SALUD!$C$16:$M$112,11,0),0)</f>
        <v>0</v>
      </c>
      <c r="AB792" s="3"/>
      <c r="AC792" s="36">
        <f t="shared" si="48"/>
        <v>9608130</v>
      </c>
      <c r="AD792" s="37">
        <f t="shared" si="51"/>
        <v>57648784</v>
      </c>
      <c r="AE792" s="144" t="e">
        <f>VLOOKUP(D792,[12]REPNCT004ReporteAuxiliarContabl!$V$21:$W$1157,2,0)</f>
        <v>#N/A</v>
      </c>
      <c r="AF792" s="167" t="e">
        <f t="shared" si="50"/>
        <v>#N/A</v>
      </c>
      <c r="AG792" s="144"/>
      <c r="AI792" s="144"/>
    </row>
    <row r="793" spans="1:35" x14ac:dyDescent="0.25">
      <c r="A793" s="29">
        <v>781</v>
      </c>
      <c r="B793" s="61"/>
      <c r="C793" s="143" t="str">
        <f>VLOOKUP(D793,[8]Hoja1!$A$2:$B$1115,2,0)</f>
        <v>52210</v>
      </c>
      <c r="D793" s="31">
        <v>800099064</v>
      </c>
      <c r="E793" s="31">
        <v>211052210</v>
      </c>
      <c r="F793" s="61" t="s">
        <v>958</v>
      </c>
      <c r="G793" s="33">
        <v>0</v>
      </c>
      <c r="H793" s="33">
        <v>0</v>
      </c>
      <c r="I793" s="3">
        <v>69090239</v>
      </c>
      <c r="J793" s="3">
        <v>72071624</v>
      </c>
      <c r="K793" s="3">
        <v>0</v>
      </c>
      <c r="L793" s="3"/>
      <c r="M793" s="3"/>
      <c r="N793" s="3"/>
      <c r="O793" s="3"/>
      <c r="P793" s="34">
        <f t="shared" si="49"/>
        <v>141161863</v>
      </c>
      <c r="Q793" s="165">
        <v>100859224</v>
      </c>
      <c r="R793" s="3">
        <f>IFERROR(VLOOKUP(D793,[9]ServNOMINA!$F$16:$M$112,8,0),0)</f>
        <v>0</v>
      </c>
      <c r="S793" s="3">
        <f>IFERROR(VLOOKUP(D793,[9]ServOTROS!$F$16:$M$112,8,0),0)</f>
        <v>0</v>
      </c>
      <c r="T793" s="3">
        <f>IFERROR(VLOOKUP(D793,[9]CANCEL!$F$16:$M$48,8,0),0)</f>
        <v>0</v>
      </c>
      <c r="U793" s="3">
        <f>IFERROR(VLOOKUP(B793,[10]Aaf_PENSION!$C$16:$M$112,11,0)+VLOOKUP(B793,[11]Aaf_PENSION!$C$16:$M$112,11,0),0)</f>
        <v>0</v>
      </c>
      <c r="V793" s="3">
        <f>IFERROR(VLOOKUP(B793,[10]Aaf_SALUD!$C$16:$M$112,11,0)+VLOOKUP(B793,[11]Aaf_SALUD!$C$16:$M$112,11,0),0)</f>
        <v>0</v>
      </c>
      <c r="W793" s="3">
        <f>IFERROR(VLOOKUP(D793,[9]CALIDAD!$F$16:$M$1122,8,0),0)</f>
        <v>5757520</v>
      </c>
      <c r="X793" s="3"/>
      <c r="Y793" s="3">
        <f>IFERROR(VLOOKUP(B793,[10]Ap_CESANTIAS!$C$16:$M$112,11,0)+VLOOKUP(B793,[11]Ap_CESANTIAS!$C$16:$M$112,11,0),0)</f>
        <v>0</v>
      </c>
      <c r="Z793" s="3">
        <f>IFERROR(VLOOKUP(B793,[10]Ap_PENSION!$C$16:$M$112,11,0)+VLOOKUP(B793,[11]Ap_PENSION!$C$16:$M$112,11,0),0)</f>
        <v>0</v>
      </c>
      <c r="AA793" s="3">
        <f>IFERROR(VLOOKUP(B793,[10]Ap_SALUD!$C$16:$M$112,11,0)+VLOOKUP(B793,[11]Ap_SALUD!$C$16:$M$112,11,0),0)</f>
        <v>0</v>
      </c>
      <c r="AB793" s="3"/>
      <c r="AC793" s="36">
        <f t="shared" si="48"/>
        <v>5757520</v>
      </c>
      <c r="AD793" s="37">
        <f t="shared" si="51"/>
        <v>34545119</v>
      </c>
      <c r="AE793" s="144" t="e">
        <f>VLOOKUP(D793,[12]REPNCT004ReporteAuxiliarContabl!$V$21:$W$1157,2,0)</f>
        <v>#N/A</v>
      </c>
      <c r="AF793" s="167" t="e">
        <f t="shared" si="50"/>
        <v>#N/A</v>
      </c>
      <c r="AG793" s="144"/>
      <c r="AI793" s="144"/>
    </row>
    <row r="794" spans="1:35" x14ac:dyDescent="0.25">
      <c r="A794" s="38">
        <v>782</v>
      </c>
      <c r="B794" s="61"/>
      <c r="C794" s="143" t="str">
        <f>VLOOKUP(D794,[8]Hoja1!$A$2:$B$1115,2,0)</f>
        <v>52215</v>
      </c>
      <c r="D794" s="31">
        <v>800035024</v>
      </c>
      <c r="E794" s="31">
        <v>211552215</v>
      </c>
      <c r="F794" s="61" t="s">
        <v>452</v>
      </c>
      <c r="G794" s="33">
        <v>0</v>
      </c>
      <c r="H794" s="33">
        <v>0</v>
      </c>
      <c r="I794" s="3">
        <v>222958404</v>
      </c>
      <c r="J794" s="3">
        <v>277548582</v>
      </c>
      <c r="K794" s="3">
        <v>0</v>
      </c>
      <c r="L794" s="3"/>
      <c r="M794" s="3"/>
      <c r="N794" s="3"/>
      <c r="O794" s="3"/>
      <c r="P794" s="34">
        <f t="shared" si="49"/>
        <v>500506986</v>
      </c>
      <c r="Q794" s="165">
        <v>370209868</v>
      </c>
      <c r="R794" s="3">
        <f>IFERROR(VLOOKUP(D794,[9]ServNOMINA!$F$16:$M$112,8,0),0)</f>
        <v>0</v>
      </c>
      <c r="S794" s="3">
        <f>IFERROR(VLOOKUP(D794,[9]ServOTROS!$F$16:$M$112,8,0),0)</f>
        <v>0</v>
      </c>
      <c r="T794" s="3">
        <f>IFERROR(VLOOKUP(D794,[9]CANCEL!$F$16:$M$48,8,0),0)</f>
        <v>0</v>
      </c>
      <c r="U794" s="3">
        <f>IFERROR(VLOOKUP(B794,[10]Aaf_PENSION!$C$16:$M$112,11,0)+VLOOKUP(B794,[11]Aaf_PENSION!$C$16:$M$112,11,0),0)</f>
        <v>0</v>
      </c>
      <c r="V794" s="3">
        <f>IFERROR(VLOOKUP(B794,[10]Aaf_SALUD!$C$16:$M$112,11,0)+VLOOKUP(B794,[11]Aaf_SALUD!$C$16:$M$112,11,0),0)</f>
        <v>0</v>
      </c>
      <c r="W794" s="3">
        <f>IFERROR(VLOOKUP(D794,[9]CALIDAD!$F$16:$M$1122,8,0),0)</f>
        <v>18579867</v>
      </c>
      <c r="X794" s="3"/>
      <c r="Y794" s="3">
        <f>IFERROR(VLOOKUP(B794,[10]Ap_CESANTIAS!$C$16:$M$112,11,0)+VLOOKUP(B794,[11]Ap_CESANTIAS!$C$16:$M$112,11,0),0)</f>
        <v>0</v>
      </c>
      <c r="Z794" s="3">
        <f>IFERROR(VLOOKUP(B794,[10]Ap_PENSION!$C$16:$M$112,11,0)+VLOOKUP(B794,[11]Ap_PENSION!$C$16:$M$112,11,0),0)</f>
        <v>0</v>
      </c>
      <c r="AA794" s="3">
        <f>IFERROR(VLOOKUP(B794,[10]Ap_SALUD!$C$16:$M$112,11,0)+VLOOKUP(B794,[11]Ap_SALUD!$C$16:$M$112,11,0),0)</f>
        <v>0</v>
      </c>
      <c r="AB794" s="3"/>
      <c r="AC794" s="36">
        <f t="shared" si="48"/>
        <v>18579867</v>
      </c>
      <c r="AD794" s="37">
        <f t="shared" si="51"/>
        <v>111717251</v>
      </c>
      <c r="AE794" s="144" t="e">
        <f>VLOOKUP(D794,[12]REPNCT004ReporteAuxiliarContabl!$V$21:$W$1157,2,0)</f>
        <v>#N/A</v>
      </c>
      <c r="AF794" s="167" t="e">
        <f t="shared" si="50"/>
        <v>#N/A</v>
      </c>
      <c r="AG794" s="144"/>
      <c r="AI794" s="144"/>
    </row>
    <row r="795" spans="1:35" x14ac:dyDescent="0.25">
      <c r="A795" s="29">
        <v>783</v>
      </c>
      <c r="B795" s="61"/>
      <c r="C795" s="143" t="str">
        <f>VLOOKUP(D795,[8]Hoja1!$A$2:$B$1115,2,0)</f>
        <v>52224</v>
      </c>
      <c r="D795" s="31">
        <v>800099070</v>
      </c>
      <c r="E795" s="31">
        <v>212452224</v>
      </c>
      <c r="F795" s="61" t="s">
        <v>959</v>
      </c>
      <c r="G795" s="33">
        <v>0</v>
      </c>
      <c r="H795" s="33">
        <v>0</v>
      </c>
      <c r="I795" s="3">
        <v>118242032</v>
      </c>
      <c r="J795" s="3">
        <v>114623130</v>
      </c>
      <c r="K795" s="3">
        <v>0</v>
      </c>
      <c r="L795" s="3"/>
      <c r="M795" s="3"/>
      <c r="N795" s="3"/>
      <c r="O795" s="3"/>
      <c r="P795" s="34">
        <f t="shared" si="49"/>
        <v>232865162</v>
      </c>
      <c r="Q795" s="165">
        <v>163890645</v>
      </c>
      <c r="R795" s="3">
        <f>IFERROR(VLOOKUP(D795,[9]ServNOMINA!$F$16:$M$112,8,0),0)</f>
        <v>0</v>
      </c>
      <c r="S795" s="3">
        <f>IFERROR(VLOOKUP(D795,[9]ServOTROS!$F$16:$M$112,8,0),0)</f>
        <v>0</v>
      </c>
      <c r="T795" s="3">
        <f>IFERROR(VLOOKUP(D795,[9]CANCEL!$F$16:$M$48,8,0),0)</f>
        <v>0</v>
      </c>
      <c r="U795" s="3">
        <f>IFERROR(VLOOKUP(B795,[10]Aaf_PENSION!$C$16:$M$112,11,0)+VLOOKUP(B795,[11]Aaf_PENSION!$C$16:$M$112,11,0),0)</f>
        <v>0</v>
      </c>
      <c r="V795" s="3">
        <f>IFERROR(VLOOKUP(B795,[10]Aaf_SALUD!$C$16:$M$112,11,0)+VLOOKUP(B795,[11]Aaf_SALUD!$C$16:$M$112,11,0),0)</f>
        <v>0</v>
      </c>
      <c r="W795" s="3">
        <f>IFERROR(VLOOKUP(D795,[9]CALIDAD!$F$16:$M$1122,8,0),0)</f>
        <v>9853503</v>
      </c>
      <c r="X795" s="3"/>
      <c r="Y795" s="3">
        <f>IFERROR(VLOOKUP(B795,[10]Ap_CESANTIAS!$C$16:$M$112,11,0)+VLOOKUP(B795,[11]Ap_CESANTIAS!$C$16:$M$112,11,0),0)</f>
        <v>0</v>
      </c>
      <c r="Z795" s="3">
        <f>IFERROR(VLOOKUP(B795,[10]Ap_PENSION!$C$16:$M$112,11,0)+VLOOKUP(B795,[11]Ap_PENSION!$C$16:$M$112,11,0),0)</f>
        <v>0</v>
      </c>
      <c r="AA795" s="3">
        <f>IFERROR(VLOOKUP(B795,[10]Ap_SALUD!$C$16:$M$112,11,0)+VLOOKUP(B795,[11]Ap_SALUD!$C$16:$M$112,11,0),0)</f>
        <v>0</v>
      </c>
      <c r="AB795" s="3"/>
      <c r="AC795" s="36">
        <f t="shared" si="48"/>
        <v>9853503</v>
      </c>
      <c r="AD795" s="37">
        <f t="shared" si="51"/>
        <v>59121014</v>
      </c>
      <c r="AE795" s="144" t="e">
        <f>VLOOKUP(D795,[12]REPNCT004ReporteAuxiliarContabl!$V$21:$W$1157,2,0)</f>
        <v>#N/A</v>
      </c>
      <c r="AF795" s="167" t="e">
        <f t="shared" si="50"/>
        <v>#N/A</v>
      </c>
      <c r="AG795" s="144"/>
      <c r="AI795" s="144"/>
    </row>
    <row r="796" spans="1:35" x14ac:dyDescent="0.25">
      <c r="A796" s="38">
        <v>784</v>
      </c>
      <c r="B796" s="61"/>
      <c r="C796" s="143" t="str">
        <f>VLOOKUP(D796,[8]Hoja1!$A$2:$B$1115,2,0)</f>
        <v>52227</v>
      </c>
      <c r="D796" s="31">
        <v>800099066</v>
      </c>
      <c r="E796" s="31">
        <v>212752227</v>
      </c>
      <c r="F796" s="61" t="s">
        <v>960</v>
      </c>
      <c r="G796" s="33">
        <v>0</v>
      </c>
      <c r="H796" s="33">
        <v>0</v>
      </c>
      <c r="I796" s="3">
        <v>551474272</v>
      </c>
      <c r="J796" s="3">
        <v>664987526</v>
      </c>
      <c r="K796" s="3">
        <v>0</v>
      </c>
      <c r="L796" s="3"/>
      <c r="M796" s="3"/>
      <c r="N796" s="3"/>
      <c r="O796" s="3"/>
      <c r="P796" s="34">
        <f t="shared" si="49"/>
        <v>1216461798</v>
      </c>
      <c r="Q796" s="165">
        <v>894768471</v>
      </c>
      <c r="R796" s="3">
        <f>IFERROR(VLOOKUP(D796,[9]ServNOMINA!$F$16:$M$112,8,0),0)</f>
        <v>0</v>
      </c>
      <c r="S796" s="3">
        <f>IFERROR(VLOOKUP(D796,[9]ServOTROS!$F$16:$M$112,8,0),0)</f>
        <v>0</v>
      </c>
      <c r="T796" s="3">
        <f>IFERROR(VLOOKUP(D796,[9]CANCEL!$F$16:$M$48,8,0),0)</f>
        <v>0</v>
      </c>
      <c r="U796" s="3">
        <f>IFERROR(VLOOKUP(B796,[10]Aaf_PENSION!$C$16:$M$112,11,0)+VLOOKUP(B796,[11]Aaf_PENSION!$C$16:$M$112,11,0),0)</f>
        <v>0</v>
      </c>
      <c r="V796" s="3">
        <f>IFERROR(VLOOKUP(B796,[10]Aaf_SALUD!$C$16:$M$112,11,0)+VLOOKUP(B796,[11]Aaf_SALUD!$C$16:$M$112,11,0),0)</f>
        <v>0</v>
      </c>
      <c r="W796" s="3">
        <f>IFERROR(VLOOKUP(D796,[9]CALIDAD!$F$16:$M$1122,8,0),0)</f>
        <v>45956189</v>
      </c>
      <c r="X796" s="3"/>
      <c r="Y796" s="3">
        <f>IFERROR(VLOOKUP(B796,[10]Ap_CESANTIAS!$C$16:$M$112,11,0)+VLOOKUP(B796,[11]Ap_CESANTIAS!$C$16:$M$112,11,0),0)</f>
        <v>0</v>
      </c>
      <c r="Z796" s="3">
        <f>IFERROR(VLOOKUP(B796,[10]Ap_PENSION!$C$16:$M$112,11,0)+VLOOKUP(B796,[11]Ap_PENSION!$C$16:$M$112,11,0),0)</f>
        <v>0</v>
      </c>
      <c r="AA796" s="3">
        <f>IFERROR(VLOOKUP(B796,[10]Ap_SALUD!$C$16:$M$112,11,0)+VLOOKUP(B796,[11]Ap_SALUD!$C$16:$M$112,11,0),0)</f>
        <v>0</v>
      </c>
      <c r="AB796" s="3"/>
      <c r="AC796" s="36">
        <f t="shared" si="48"/>
        <v>45956189</v>
      </c>
      <c r="AD796" s="37">
        <f t="shared" si="51"/>
        <v>275737138</v>
      </c>
      <c r="AE796" s="144" t="e">
        <f>VLOOKUP(D796,[12]REPNCT004ReporteAuxiliarContabl!$V$21:$W$1157,2,0)</f>
        <v>#N/A</v>
      </c>
      <c r="AF796" s="167" t="e">
        <f t="shared" si="50"/>
        <v>#N/A</v>
      </c>
      <c r="AG796" s="144"/>
      <c r="AI796" s="144"/>
    </row>
    <row r="797" spans="1:35" x14ac:dyDescent="0.25">
      <c r="A797" s="29">
        <v>785</v>
      </c>
      <c r="B797" s="61"/>
      <c r="C797" s="143" t="str">
        <f>VLOOKUP(D797,[8]Hoja1!$A$2:$B$1115,2,0)</f>
        <v>52233</v>
      </c>
      <c r="D797" s="31">
        <v>800099072</v>
      </c>
      <c r="E797" s="31">
        <v>213352233</v>
      </c>
      <c r="F797" s="61" t="s">
        <v>961</v>
      </c>
      <c r="G797" s="33">
        <v>0</v>
      </c>
      <c r="H797" s="33">
        <v>0</v>
      </c>
      <c r="I797" s="3">
        <v>175647132</v>
      </c>
      <c r="J797" s="3">
        <v>157205037</v>
      </c>
      <c r="K797" s="3">
        <v>0</v>
      </c>
      <c r="L797" s="3"/>
      <c r="M797" s="3"/>
      <c r="N797" s="3"/>
      <c r="O797" s="3"/>
      <c r="P797" s="34">
        <f t="shared" si="49"/>
        <v>332852169</v>
      </c>
      <c r="Q797" s="165">
        <v>230391342</v>
      </c>
      <c r="R797" s="3">
        <f>IFERROR(VLOOKUP(D797,[9]ServNOMINA!$F$16:$M$112,8,0),0)</f>
        <v>0</v>
      </c>
      <c r="S797" s="3">
        <f>IFERROR(VLOOKUP(D797,[9]ServOTROS!$F$16:$M$112,8,0),0)</f>
        <v>0</v>
      </c>
      <c r="T797" s="3">
        <f>IFERROR(VLOOKUP(D797,[9]CANCEL!$F$16:$M$48,8,0),0)</f>
        <v>0</v>
      </c>
      <c r="U797" s="3">
        <f>IFERROR(VLOOKUP(B797,[10]Aaf_PENSION!$C$16:$M$112,11,0)+VLOOKUP(B797,[11]Aaf_PENSION!$C$16:$M$112,11,0),0)</f>
        <v>0</v>
      </c>
      <c r="V797" s="3">
        <f>IFERROR(VLOOKUP(B797,[10]Aaf_SALUD!$C$16:$M$112,11,0)+VLOOKUP(B797,[11]Aaf_SALUD!$C$16:$M$112,11,0),0)</f>
        <v>0</v>
      </c>
      <c r="W797" s="3">
        <f>IFERROR(VLOOKUP(D797,[9]CALIDAD!$F$16:$M$1122,8,0),0)</f>
        <v>14637261</v>
      </c>
      <c r="X797" s="3"/>
      <c r="Y797" s="3">
        <f>IFERROR(VLOOKUP(B797,[10]Ap_CESANTIAS!$C$16:$M$112,11,0)+VLOOKUP(B797,[11]Ap_CESANTIAS!$C$16:$M$112,11,0),0)</f>
        <v>0</v>
      </c>
      <c r="Z797" s="3">
        <f>IFERROR(VLOOKUP(B797,[10]Ap_PENSION!$C$16:$M$112,11,0)+VLOOKUP(B797,[11]Ap_PENSION!$C$16:$M$112,11,0),0)</f>
        <v>0</v>
      </c>
      <c r="AA797" s="3">
        <f>IFERROR(VLOOKUP(B797,[10]Ap_SALUD!$C$16:$M$112,11,0)+VLOOKUP(B797,[11]Ap_SALUD!$C$16:$M$112,11,0),0)</f>
        <v>0</v>
      </c>
      <c r="AB797" s="3"/>
      <c r="AC797" s="36">
        <f t="shared" si="48"/>
        <v>14637261</v>
      </c>
      <c r="AD797" s="37">
        <f t="shared" si="51"/>
        <v>87823566</v>
      </c>
      <c r="AE797" s="144" t="e">
        <f>VLOOKUP(D797,[12]REPNCT004ReporteAuxiliarContabl!$V$21:$W$1157,2,0)</f>
        <v>#N/A</v>
      </c>
      <c r="AF797" s="167" t="e">
        <f t="shared" si="50"/>
        <v>#N/A</v>
      </c>
      <c r="AG797" s="144"/>
      <c r="AI797" s="144"/>
    </row>
    <row r="798" spans="1:35" x14ac:dyDescent="0.25">
      <c r="A798" s="38">
        <v>786</v>
      </c>
      <c r="B798" s="61"/>
      <c r="C798" s="143" t="str">
        <f>VLOOKUP(D798,[8]Hoja1!$A$2:$B$1115,2,0)</f>
        <v>52240</v>
      </c>
      <c r="D798" s="31">
        <v>800199959</v>
      </c>
      <c r="E798" s="31">
        <v>214052240</v>
      </c>
      <c r="F798" s="61" t="s">
        <v>962</v>
      </c>
      <c r="G798" s="33">
        <v>0</v>
      </c>
      <c r="H798" s="33">
        <v>0</v>
      </c>
      <c r="I798" s="3">
        <v>183168450</v>
      </c>
      <c r="J798" s="3">
        <v>205462650</v>
      </c>
      <c r="K798" s="3">
        <v>0</v>
      </c>
      <c r="L798" s="3"/>
      <c r="M798" s="3"/>
      <c r="N798" s="3"/>
      <c r="O798" s="3"/>
      <c r="P798" s="34">
        <f t="shared" si="49"/>
        <v>388631100</v>
      </c>
      <c r="Q798" s="165">
        <v>281782840</v>
      </c>
      <c r="R798" s="3">
        <f>IFERROR(VLOOKUP(D798,[9]ServNOMINA!$F$16:$M$112,8,0),0)</f>
        <v>0</v>
      </c>
      <c r="S798" s="3">
        <f>IFERROR(VLOOKUP(D798,[9]ServOTROS!$F$16:$M$112,8,0),0)</f>
        <v>0</v>
      </c>
      <c r="T798" s="3">
        <f>IFERROR(VLOOKUP(D798,[9]CANCEL!$F$16:$M$48,8,0),0)</f>
        <v>0</v>
      </c>
      <c r="U798" s="3">
        <f>IFERROR(VLOOKUP(B798,[10]Aaf_PENSION!$C$16:$M$112,11,0)+VLOOKUP(B798,[11]Aaf_PENSION!$C$16:$M$112,11,0),0)</f>
        <v>0</v>
      </c>
      <c r="V798" s="3">
        <f>IFERROR(VLOOKUP(B798,[10]Aaf_SALUD!$C$16:$M$112,11,0)+VLOOKUP(B798,[11]Aaf_SALUD!$C$16:$M$112,11,0),0)</f>
        <v>0</v>
      </c>
      <c r="W798" s="3">
        <f>IFERROR(VLOOKUP(D798,[9]CALIDAD!$F$16:$M$1122,8,0),0)</f>
        <v>15264038</v>
      </c>
      <c r="X798" s="3"/>
      <c r="Y798" s="3">
        <f>IFERROR(VLOOKUP(B798,[10]Ap_CESANTIAS!$C$16:$M$112,11,0)+VLOOKUP(B798,[11]Ap_CESANTIAS!$C$16:$M$112,11,0),0)</f>
        <v>0</v>
      </c>
      <c r="Z798" s="3">
        <f>IFERROR(VLOOKUP(B798,[10]Ap_PENSION!$C$16:$M$112,11,0)+VLOOKUP(B798,[11]Ap_PENSION!$C$16:$M$112,11,0),0)</f>
        <v>0</v>
      </c>
      <c r="AA798" s="3">
        <f>IFERROR(VLOOKUP(B798,[10]Ap_SALUD!$C$16:$M$112,11,0)+VLOOKUP(B798,[11]Ap_SALUD!$C$16:$M$112,11,0),0)</f>
        <v>0</v>
      </c>
      <c r="AB798" s="3"/>
      <c r="AC798" s="36">
        <f t="shared" si="48"/>
        <v>15264038</v>
      </c>
      <c r="AD798" s="37">
        <f t="shared" si="51"/>
        <v>91584222</v>
      </c>
      <c r="AE798" s="144" t="e">
        <f>VLOOKUP(D798,[12]REPNCT004ReporteAuxiliarContabl!$V$21:$W$1157,2,0)</f>
        <v>#N/A</v>
      </c>
      <c r="AF798" s="167" t="e">
        <f t="shared" si="50"/>
        <v>#N/A</v>
      </c>
      <c r="AG798" s="144"/>
      <c r="AI798" s="144"/>
    </row>
    <row r="799" spans="1:35" x14ac:dyDescent="0.25">
      <c r="A799" s="29">
        <v>787</v>
      </c>
      <c r="B799" s="61"/>
      <c r="C799" s="143" t="str">
        <f>VLOOKUP(D799,[8]Hoja1!$A$2:$B$1115,2,0)</f>
        <v>52250</v>
      </c>
      <c r="D799" s="31">
        <v>800099076</v>
      </c>
      <c r="E799" s="31">
        <v>215052250</v>
      </c>
      <c r="F799" s="61" t="s">
        <v>963</v>
      </c>
      <c r="G799" s="33">
        <v>0</v>
      </c>
      <c r="H799" s="33">
        <v>0</v>
      </c>
      <c r="I799" s="3">
        <v>1268481712</v>
      </c>
      <c r="J799" s="3">
        <v>992455412</v>
      </c>
      <c r="K799" s="3">
        <v>0</v>
      </c>
      <c r="L799" s="3"/>
      <c r="M799" s="3"/>
      <c r="N799" s="3"/>
      <c r="O799" s="3"/>
      <c r="P799" s="34">
        <f t="shared" si="49"/>
        <v>2260937124</v>
      </c>
      <c r="Q799" s="165">
        <v>1520989457</v>
      </c>
      <c r="R799" s="3">
        <f>IFERROR(VLOOKUP(D799,[9]ServNOMINA!$F$16:$M$112,8,0),0)</f>
        <v>0</v>
      </c>
      <c r="S799" s="3">
        <f>IFERROR(VLOOKUP(D799,[9]ServOTROS!$F$16:$M$112,8,0),0)</f>
        <v>0</v>
      </c>
      <c r="T799" s="3">
        <f>IFERROR(VLOOKUP(D799,[9]CANCEL!$F$16:$M$48,8,0),0)</f>
        <v>0</v>
      </c>
      <c r="U799" s="3">
        <f>IFERROR(VLOOKUP(B799,[10]Aaf_PENSION!$C$16:$M$112,11,0)+VLOOKUP(B799,[11]Aaf_PENSION!$C$16:$M$112,11,0),0)</f>
        <v>0</v>
      </c>
      <c r="V799" s="3">
        <f>IFERROR(VLOOKUP(B799,[10]Aaf_SALUD!$C$16:$M$112,11,0)+VLOOKUP(B799,[11]Aaf_SALUD!$C$16:$M$112,11,0),0)</f>
        <v>0</v>
      </c>
      <c r="W799" s="3">
        <f>IFERROR(VLOOKUP(D799,[9]CALIDAD!$F$16:$M$1122,8,0),0)</f>
        <v>105706809</v>
      </c>
      <c r="X799" s="3"/>
      <c r="Y799" s="3">
        <f>IFERROR(VLOOKUP(B799,[10]Ap_CESANTIAS!$C$16:$M$112,11,0)+VLOOKUP(B799,[11]Ap_CESANTIAS!$C$16:$M$112,11,0),0)</f>
        <v>0</v>
      </c>
      <c r="Z799" s="3">
        <f>IFERROR(VLOOKUP(B799,[10]Ap_PENSION!$C$16:$M$112,11,0)+VLOOKUP(B799,[11]Ap_PENSION!$C$16:$M$112,11,0),0)</f>
        <v>0</v>
      </c>
      <c r="AA799" s="3">
        <f>IFERROR(VLOOKUP(B799,[10]Ap_SALUD!$C$16:$M$112,11,0)+VLOOKUP(B799,[11]Ap_SALUD!$C$16:$M$112,11,0),0)</f>
        <v>0</v>
      </c>
      <c r="AB799" s="3"/>
      <c r="AC799" s="36">
        <f t="shared" si="48"/>
        <v>105706809</v>
      </c>
      <c r="AD799" s="37">
        <f t="shared" si="51"/>
        <v>634240858</v>
      </c>
      <c r="AE799" s="144" t="e">
        <f>VLOOKUP(D799,[12]REPNCT004ReporteAuxiliarContabl!$V$21:$W$1157,2,0)</f>
        <v>#N/A</v>
      </c>
      <c r="AF799" s="167" t="e">
        <f t="shared" si="50"/>
        <v>#N/A</v>
      </c>
      <c r="AG799" s="144"/>
      <c r="AI799" s="144"/>
    </row>
    <row r="800" spans="1:35" x14ac:dyDescent="0.25">
      <c r="A800" s="38">
        <v>788</v>
      </c>
      <c r="B800" s="61"/>
      <c r="C800" s="143" t="str">
        <f>VLOOKUP(D800,[8]Hoja1!$A$2:$B$1115,2,0)</f>
        <v>52254</v>
      </c>
      <c r="D800" s="31">
        <v>814002243</v>
      </c>
      <c r="E800" s="31">
        <v>215452254</v>
      </c>
      <c r="F800" s="61" t="s">
        <v>964</v>
      </c>
      <c r="G800" s="33">
        <v>0</v>
      </c>
      <c r="H800" s="33">
        <v>0</v>
      </c>
      <c r="I800" s="3">
        <v>69319963</v>
      </c>
      <c r="J800" s="3">
        <v>85075895</v>
      </c>
      <c r="K800" s="3">
        <v>0</v>
      </c>
      <c r="L800" s="3"/>
      <c r="M800" s="3"/>
      <c r="N800" s="3"/>
      <c r="O800" s="3"/>
      <c r="P800" s="34">
        <f t="shared" si="49"/>
        <v>154395858</v>
      </c>
      <c r="Q800" s="165">
        <v>113959215</v>
      </c>
      <c r="R800" s="3">
        <f>IFERROR(VLOOKUP(D800,[9]ServNOMINA!$F$16:$M$112,8,0),0)</f>
        <v>0</v>
      </c>
      <c r="S800" s="3">
        <f>IFERROR(VLOOKUP(D800,[9]ServOTROS!$F$16:$M$112,8,0),0)</f>
        <v>0</v>
      </c>
      <c r="T800" s="3">
        <f>IFERROR(VLOOKUP(D800,[9]CANCEL!$F$16:$M$48,8,0),0)</f>
        <v>0</v>
      </c>
      <c r="U800" s="3">
        <f>IFERROR(VLOOKUP(B800,[10]Aaf_PENSION!$C$16:$M$112,11,0)+VLOOKUP(B800,[11]Aaf_PENSION!$C$16:$M$112,11,0),0)</f>
        <v>0</v>
      </c>
      <c r="V800" s="3">
        <f>IFERROR(VLOOKUP(B800,[10]Aaf_SALUD!$C$16:$M$112,11,0)+VLOOKUP(B800,[11]Aaf_SALUD!$C$16:$M$112,11,0),0)</f>
        <v>0</v>
      </c>
      <c r="W800" s="3">
        <f>IFERROR(VLOOKUP(D800,[9]CALIDAD!$F$16:$M$1122,8,0),0)</f>
        <v>5776664</v>
      </c>
      <c r="X800" s="3"/>
      <c r="Y800" s="3">
        <f>IFERROR(VLOOKUP(B800,[10]Ap_CESANTIAS!$C$16:$M$112,11,0)+VLOOKUP(B800,[11]Ap_CESANTIAS!$C$16:$M$112,11,0),0)</f>
        <v>0</v>
      </c>
      <c r="Z800" s="3">
        <f>IFERROR(VLOOKUP(B800,[10]Ap_PENSION!$C$16:$M$112,11,0)+VLOOKUP(B800,[11]Ap_PENSION!$C$16:$M$112,11,0),0)</f>
        <v>0</v>
      </c>
      <c r="AA800" s="3">
        <f>IFERROR(VLOOKUP(B800,[10]Ap_SALUD!$C$16:$M$112,11,0)+VLOOKUP(B800,[11]Ap_SALUD!$C$16:$M$112,11,0),0)</f>
        <v>0</v>
      </c>
      <c r="AB800" s="3"/>
      <c r="AC800" s="36">
        <f t="shared" si="48"/>
        <v>5776664</v>
      </c>
      <c r="AD800" s="37">
        <f t="shared" si="51"/>
        <v>34659979</v>
      </c>
      <c r="AE800" s="144" t="e">
        <f>VLOOKUP(D800,[12]REPNCT004ReporteAuxiliarContabl!$V$21:$W$1157,2,0)</f>
        <v>#N/A</v>
      </c>
      <c r="AF800" s="167" t="e">
        <f t="shared" si="50"/>
        <v>#N/A</v>
      </c>
      <c r="AG800" s="144"/>
      <c r="AI800" s="144"/>
    </row>
    <row r="801" spans="1:35" x14ac:dyDescent="0.25">
      <c r="A801" s="29">
        <v>789</v>
      </c>
      <c r="B801" s="61"/>
      <c r="C801" s="143" t="str">
        <f>VLOOKUP(D801,[8]Hoja1!$A$2:$B$1115,2,0)</f>
        <v>52256</v>
      </c>
      <c r="D801" s="31">
        <v>800099079</v>
      </c>
      <c r="E801" s="31">
        <v>215652256</v>
      </c>
      <c r="F801" s="61" t="s">
        <v>965</v>
      </c>
      <c r="G801" s="33">
        <v>0</v>
      </c>
      <c r="H801" s="33">
        <v>0</v>
      </c>
      <c r="I801" s="3">
        <v>114737288</v>
      </c>
      <c r="J801" s="3">
        <v>107680860</v>
      </c>
      <c r="K801" s="3">
        <v>0</v>
      </c>
      <c r="L801" s="3"/>
      <c r="M801" s="3"/>
      <c r="N801" s="3"/>
      <c r="O801" s="3"/>
      <c r="P801" s="34">
        <f t="shared" si="49"/>
        <v>222418148</v>
      </c>
      <c r="Q801" s="165">
        <v>155488065</v>
      </c>
      <c r="R801" s="3">
        <f>IFERROR(VLOOKUP(D801,[9]ServNOMINA!$F$16:$M$112,8,0),0)</f>
        <v>0</v>
      </c>
      <c r="S801" s="3">
        <f>IFERROR(VLOOKUP(D801,[9]ServOTROS!$F$16:$M$112,8,0),0)</f>
        <v>0</v>
      </c>
      <c r="T801" s="3">
        <f>IFERROR(VLOOKUP(D801,[9]CANCEL!$F$16:$M$48,8,0),0)</f>
        <v>0</v>
      </c>
      <c r="U801" s="3">
        <f>IFERROR(VLOOKUP(B801,[10]Aaf_PENSION!$C$16:$M$112,11,0)+VLOOKUP(B801,[11]Aaf_PENSION!$C$16:$M$112,11,0),0)</f>
        <v>0</v>
      </c>
      <c r="V801" s="3">
        <f>IFERROR(VLOOKUP(B801,[10]Aaf_SALUD!$C$16:$M$112,11,0)+VLOOKUP(B801,[11]Aaf_SALUD!$C$16:$M$112,11,0),0)</f>
        <v>0</v>
      </c>
      <c r="W801" s="3">
        <f>IFERROR(VLOOKUP(D801,[9]CALIDAD!$F$16:$M$1122,8,0),0)</f>
        <v>9561441</v>
      </c>
      <c r="X801" s="3"/>
      <c r="Y801" s="3">
        <f>IFERROR(VLOOKUP(B801,[10]Ap_CESANTIAS!$C$16:$M$112,11,0)+VLOOKUP(B801,[11]Ap_CESANTIAS!$C$16:$M$112,11,0),0)</f>
        <v>0</v>
      </c>
      <c r="Z801" s="3">
        <f>IFERROR(VLOOKUP(B801,[10]Ap_PENSION!$C$16:$M$112,11,0)+VLOOKUP(B801,[11]Ap_PENSION!$C$16:$M$112,11,0),0)</f>
        <v>0</v>
      </c>
      <c r="AA801" s="3">
        <f>IFERROR(VLOOKUP(B801,[10]Ap_SALUD!$C$16:$M$112,11,0)+VLOOKUP(B801,[11]Ap_SALUD!$C$16:$M$112,11,0),0)</f>
        <v>0</v>
      </c>
      <c r="AB801" s="3"/>
      <c r="AC801" s="36">
        <f t="shared" si="48"/>
        <v>9561441</v>
      </c>
      <c r="AD801" s="37">
        <f t="shared" si="51"/>
        <v>57368642</v>
      </c>
      <c r="AE801" s="144" t="e">
        <f>VLOOKUP(D801,[12]REPNCT004ReporteAuxiliarContabl!$V$21:$W$1157,2,0)</f>
        <v>#N/A</v>
      </c>
      <c r="AF801" s="167" t="e">
        <f t="shared" si="50"/>
        <v>#N/A</v>
      </c>
      <c r="AG801" s="144"/>
      <c r="AI801" s="144"/>
    </row>
    <row r="802" spans="1:35" x14ac:dyDescent="0.25">
      <c r="A802" s="38">
        <v>790</v>
      </c>
      <c r="B802" s="61"/>
      <c r="C802" s="143" t="str">
        <f>VLOOKUP(D802,[8]Hoja1!$A$2:$B$1115,2,0)</f>
        <v>52258</v>
      </c>
      <c r="D802" s="31">
        <v>800099080</v>
      </c>
      <c r="E802" s="31">
        <v>215852258</v>
      </c>
      <c r="F802" s="61" t="s">
        <v>966</v>
      </c>
      <c r="G802" s="33">
        <v>0</v>
      </c>
      <c r="H802" s="33">
        <v>0</v>
      </c>
      <c r="I802" s="3">
        <v>235391244</v>
      </c>
      <c r="J802" s="3">
        <v>243314575</v>
      </c>
      <c r="K802" s="3">
        <v>0</v>
      </c>
      <c r="L802" s="3"/>
      <c r="M802" s="3"/>
      <c r="N802" s="3"/>
      <c r="O802" s="3"/>
      <c r="P802" s="34">
        <f t="shared" si="49"/>
        <v>478705819</v>
      </c>
      <c r="Q802" s="165">
        <v>341394260</v>
      </c>
      <c r="R802" s="3">
        <f>IFERROR(VLOOKUP(D802,[9]ServNOMINA!$F$16:$M$112,8,0),0)</f>
        <v>0</v>
      </c>
      <c r="S802" s="3">
        <f>IFERROR(VLOOKUP(D802,[9]ServOTROS!$F$16:$M$112,8,0),0)</f>
        <v>0</v>
      </c>
      <c r="T802" s="3">
        <f>IFERROR(VLOOKUP(D802,[9]CANCEL!$F$16:$M$48,8,0),0)</f>
        <v>0</v>
      </c>
      <c r="U802" s="3">
        <f>IFERROR(VLOOKUP(B802,[10]Aaf_PENSION!$C$16:$M$112,11,0)+VLOOKUP(B802,[11]Aaf_PENSION!$C$16:$M$112,11,0),0)</f>
        <v>0</v>
      </c>
      <c r="V802" s="3">
        <f>IFERROR(VLOOKUP(B802,[10]Aaf_SALUD!$C$16:$M$112,11,0)+VLOOKUP(B802,[11]Aaf_SALUD!$C$16:$M$112,11,0),0)</f>
        <v>0</v>
      </c>
      <c r="W802" s="3">
        <f>IFERROR(VLOOKUP(D802,[9]CALIDAD!$F$16:$M$1122,8,0),0)</f>
        <v>19615937</v>
      </c>
      <c r="X802" s="3"/>
      <c r="Y802" s="3">
        <f>IFERROR(VLOOKUP(B802,[10]Ap_CESANTIAS!$C$16:$M$112,11,0)+VLOOKUP(B802,[11]Ap_CESANTIAS!$C$16:$M$112,11,0),0)</f>
        <v>0</v>
      </c>
      <c r="Z802" s="3">
        <f>IFERROR(VLOOKUP(B802,[10]Ap_PENSION!$C$16:$M$112,11,0)+VLOOKUP(B802,[11]Ap_PENSION!$C$16:$M$112,11,0),0)</f>
        <v>0</v>
      </c>
      <c r="AA802" s="3">
        <f>IFERROR(VLOOKUP(B802,[10]Ap_SALUD!$C$16:$M$112,11,0)+VLOOKUP(B802,[11]Ap_SALUD!$C$16:$M$112,11,0),0)</f>
        <v>0</v>
      </c>
      <c r="AB802" s="3"/>
      <c r="AC802" s="36">
        <f t="shared" si="48"/>
        <v>19615937</v>
      </c>
      <c r="AD802" s="37">
        <f t="shared" si="51"/>
        <v>117695622</v>
      </c>
      <c r="AE802" s="144" t="e">
        <f>VLOOKUP(D802,[12]REPNCT004ReporteAuxiliarContabl!$V$21:$W$1157,2,0)</f>
        <v>#N/A</v>
      </c>
      <c r="AF802" s="167" t="e">
        <f t="shared" si="50"/>
        <v>#N/A</v>
      </c>
      <c r="AG802" s="144"/>
      <c r="AI802" s="144"/>
    </row>
    <row r="803" spans="1:35" x14ac:dyDescent="0.25">
      <c r="A803" s="29">
        <v>791</v>
      </c>
      <c r="B803" s="61"/>
      <c r="C803" s="143" t="str">
        <f>VLOOKUP(D803,[8]Hoja1!$A$2:$B$1115,2,0)</f>
        <v>52260</v>
      </c>
      <c r="D803" s="31">
        <v>800099084</v>
      </c>
      <c r="E803" s="31">
        <v>216052260</v>
      </c>
      <c r="F803" s="61" t="s">
        <v>652</v>
      </c>
      <c r="G803" s="33">
        <v>0</v>
      </c>
      <c r="H803" s="33">
        <v>0</v>
      </c>
      <c r="I803" s="3">
        <v>161882286</v>
      </c>
      <c r="J803" s="3">
        <v>108900120</v>
      </c>
      <c r="K803" s="3">
        <v>0</v>
      </c>
      <c r="L803" s="3"/>
      <c r="M803" s="3"/>
      <c r="N803" s="3"/>
      <c r="O803" s="3"/>
      <c r="P803" s="34">
        <f t="shared" si="49"/>
        <v>270782406</v>
      </c>
      <c r="Q803" s="165">
        <v>176351075</v>
      </c>
      <c r="R803" s="3">
        <f>IFERROR(VLOOKUP(D803,[9]ServNOMINA!$F$16:$M$112,8,0),0)</f>
        <v>0</v>
      </c>
      <c r="S803" s="3">
        <f>IFERROR(VLOOKUP(D803,[9]ServOTROS!$F$16:$M$112,8,0),0)</f>
        <v>0</v>
      </c>
      <c r="T803" s="3">
        <f>IFERROR(VLOOKUP(D803,[9]CANCEL!$F$16:$M$48,8,0),0)</f>
        <v>0</v>
      </c>
      <c r="U803" s="3">
        <f>IFERROR(VLOOKUP(B803,[10]Aaf_PENSION!$C$16:$M$112,11,0)+VLOOKUP(B803,[11]Aaf_PENSION!$C$16:$M$112,11,0),0)</f>
        <v>0</v>
      </c>
      <c r="V803" s="3">
        <f>IFERROR(VLOOKUP(B803,[10]Aaf_SALUD!$C$16:$M$112,11,0)+VLOOKUP(B803,[11]Aaf_SALUD!$C$16:$M$112,11,0),0)</f>
        <v>0</v>
      </c>
      <c r="W803" s="3">
        <f>IFERROR(VLOOKUP(D803,[9]CALIDAD!$F$16:$M$1122,8,0),0)</f>
        <v>13490191</v>
      </c>
      <c r="X803" s="3"/>
      <c r="Y803" s="3">
        <f>IFERROR(VLOOKUP(B803,[10]Ap_CESANTIAS!$C$16:$M$112,11,0)+VLOOKUP(B803,[11]Ap_CESANTIAS!$C$16:$M$112,11,0),0)</f>
        <v>0</v>
      </c>
      <c r="Z803" s="3">
        <f>IFERROR(VLOOKUP(B803,[10]Ap_PENSION!$C$16:$M$112,11,0)+VLOOKUP(B803,[11]Ap_PENSION!$C$16:$M$112,11,0),0)</f>
        <v>0</v>
      </c>
      <c r="AA803" s="3">
        <f>IFERROR(VLOOKUP(B803,[10]Ap_SALUD!$C$16:$M$112,11,0)+VLOOKUP(B803,[11]Ap_SALUD!$C$16:$M$112,11,0),0)</f>
        <v>0</v>
      </c>
      <c r="AB803" s="3"/>
      <c r="AC803" s="36">
        <f t="shared" si="48"/>
        <v>13490191</v>
      </c>
      <c r="AD803" s="37">
        <f t="shared" si="51"/>
        <v>80941140</v>
      </c>
      <c r="AE803" s="144" t="e">
        <f>VLOOKUP(D803,[12]REPNCT004ReporteAuxiliarContabl!$V$21:$W$1157,2,0)</f>
        <v>#N/A</v>
      </c>
      <c r="AF803" s="167" t="e">
        <f t="shared" si="50"/>
        <v>#N/A</v>
      </c>
      <c r="AG803" s="144"/>
      <c r="AI803" s="144"/>
    </row>
    <row r="804" spans="1:35" x14ac:dyDescent="0.25">
      <c r="A804" s="38">
        <v>792</v>
      </c>
      <c r="B804" s="61"/>
      <c r="C804" s="143" t="str">
        <f>VLOOKUP(D804,[8]Hoja1!$A$2:$B$1115,2,0)</f>
        <v>52287</v>
      </c>
      <c r="D804" s="31">
        <v>800099089</v>
      </c>
      <c r="E804" s="31">
        <v>218752287</v>
      </c>
      <c r="F804" s="61" t="s">
        <v>967</v>
      </c>
      <c r="G804" s="33">
        <v>0</v>
      </c>
      <c r="H804" s="33">
        <v>0</v>
      </c>
      <c r="I804" s="3">
        <v>96545279</v>
      </c>
      <c r="J804" s="3">
        <v>90847964</v>
      </c>
      <c r="K804" s="3">
        <v>0</v>
      </c>
      <c r="L804" s="3"/>
      <c r="M804" s="3"/>
      <c r="N804" s="3"/>
      <c r="O804" s="3"/>
      <c r="P804" s="34">
        <f t="shared" si="49"/>
        <v>187393243</v>
      </c>
      <c r="Q804" s="165">
        <v>131075164</v>
      </c>
      <c r="R804" s="3">
        <f>IFERROR(VLOOKUP(D804,[9]ServNOMINA!$F$16:$M$112,8,0),0)</f>
        <v>0</v>
      </c>
      <c r="S804" s="3">
        <f>IFERROR(VLOOKUP(D804,[9]ServOTROS!$F$16:$M$112,8,0),0)</f>
        <v>0</v>
      </c>
      <c r="T804" s="3">
        <f>IFERROR(VLOOKUP(D804,[9]CANCEL!$F$16:$M$48,8,0),0)</f>
        <v>0</v>
      </c>
      <c r="U804" s="3">
        <f>IFERROR(VLOOKUP(B804,[10]Aaf_PENSION!$C$16:$M$112,11,0)+VLOOKUP(B804,[11]Aaf_PENSION!$C$16:$M$112,11,0),0)</f>
        <v>0</v>
      </c>
      <c r="V804" s="3">
        <f>IFERROR(VLOOKUP(B804,[10]Aaf_SALUD!$C$16:$M$112,11,0)+VLOOKUP(B804,[11]Aaf_SALUD!$C$16:$M$112,11,0),0)</f>
        <v>0</v>
      </c>
      <c r="W804" s="3">
        <f>IFERROR(VLOOKUP(D804,[9]CALIDAD!$F$16:$M$1122,8,0),0)</f>
        <v>8045440</v>
      </c>
      <c r="X804" s="3"/>
      <c r="Y804" s="3">
        <f>IFERROR(VLOOKUP(B804,[10]Ap_CESANTIAS!$C$16:$M$112,11,0)+VLOOKUP(B804,[11]Ap_CESANTIAS!$C$16:$M$112,11,0),0)</f>
        <v>0</v>
      </c>
      <c r="Z804" s="3">
        <f>IFERROR(VLOOKUP(B804,[10]Ap_PENSION!$C$16:$M$112,11,0)+VLOOKUP(B804,[11]Ap_PENSION!$C$16:$M$112,11,0),0)</f>
        <v>0</v>
      </c>
      <c r="AA804" s="3">
        <f>IFERROR(VLOOKUP(B804,[10]Ap_SALUD!$C$16:$M$112,11,0)+VLOOKUP(B804,[11]Ap_SALUD!$C$16:$M$112,11,0),0)</f>
        <v>0</v>
      </c>
      <c r="AB804" s="3"/>
      <c r="AC804" s="36">
        <f t="shared" si="48"/>
        <v>8045440</v>
      </c>
      <c r="AD804" s="37">
        <f t="shared" si="51"/>
        <v>48272639</v>
      </c>
      <c r="AE804" s="144" t="e">
        <f>VLOOKUP(D804,[12]REPNCT004ReporteAuxiliarContabl!$V$21:$W$1157,2,0)</f>
        <v>#N/A</v>
      </c>
      <c r="AF804" s="167" t="e">
        <f t="shared" si="50"/>
        <v>#N/A</v>
      </c>
      <c r="AG804" s="144"/>
      <c r="AI804" s="144"/>
    </row>
    <row r="805" spans="1:35" x14ac:dyDescent="0.25">
      <c r="A805" s="29">
        <v>793</v>
      </c>
      <c r="B805" s="61"/>
      <c r="C805" s="143" t="str">
        <f>VLOOKUP(D805,[8]Hoja1!$A$2:$B$1115,2,0)</f>
        <v>52317</v>
      </c>
      <c r="D805" s="31">
        <v>800015689</v>
      </c>
      <c r="E805" s="31">
        <v>211752317</v>
      </c>
      <c r="F805" s="61" t="s">
        <v>968</v>
      </c>
      <c r="G805" s="33">
        <v>0</v>
      </c>
      <c r="H805" s="33">
        <v>0</v>
      </c>
      <c r="I805" s="3">
        <v>223709320</v>
      </c>
      <c r="J805" s="3">
        <v>252081935</v>
      </c>
      <c r="K805" s="3">
        <v>0</v>
      </c>
      <c r="L805" s="3"/>
      <c r="M805" s="3"/>
      <c r="N805" s="3"/>
      <c r="O805" s="3"/>
      <c r="P805" s="34">
        <f t="shared" si="49"/>
        <v>475791255</v>
      </c>
      <c r="Q805" s="165">
        <v>345294150</v>
      </c>
      <c r="R805" s="3">
        <f>IFERROR(VLOOKUP(D805,[9]ServNOMINA!$F$16:$M$112,8,0),0)</f>
        <v>0</v>
      </c>
      <c r="S805" s="3">
        <f>IFERROR(VLOOKUP(D805,[9]ServOTROS!$F$16:$M$112,8,0),0)</f>
        <v>0</v>
      </c>
      <c r="T805" s="3">
        <f>IFERROR(VLOOKUP(D805,[9]CANCEL!$F$16:$M$48,8,0),0)</f>
        <v>0</v>
      </c>
      <c r="U805" s="3">
        <f>IFERROR(VLOOKUP(B805,[10]Aaf_PENSION!$C$16:$M$112,11,0)+VLOOKUP(B805,[11]Aaf_PENSION!$C$16:$M$112,11,0),0)</f>
        <v>0</v>
      </c>
      <c r="V805" s="3">
        <f>IFERROR(VLOOKUP(B805,[10]Aaf_SALUD!$C$16:$M$112,11,0)+VLOOKUP(B805,[11]Aaf_SALUD!$C$16:$M$112,11,0),0)</f>
        <v>0</v>
      </c>
      <c r="W805" s="3">
        <f>IFERROR(VLOOKUP(D805,[9]CALIDAD!$F$16:$M$1122,8,0),0)</f>
        <v>18642443</v>
      </c>
      <c r="X805" s="3"/>
      <c r="Y805" s="3">
        <f>IFERROR(VLOOKUP(B805,[10]Ap_CESANTIAS!$C$16:$M$112,11,0)+VLOOKUP(B805,[11]Ap_CESANTIAS!$C$16:$M$112,11,0),0)</f>
        <v>0</v>
      </c>
      <c r="Z805" s="3">
        <f>IFERROR(VLOOKUP(B805,[10]Ap_PENSION!$C$16:$M$112,11,0)+VLOOKUP(B805,[11]Ap_PENSION!$C$16:$M$112,11,0),0)</f>
        <v>0</v>
      </c>
      <c r="AA805" s="3">
        <f>IFERROR(VLOOKUP(B805,[10]Ap_SALUD!$C$16:$M$112,11,0)+VLOOKUP(B805,[11]Ap_SALUD!$C$16:$M$112,11,0),0)</f>
        <v>0</v>
      </c>
      <c r="AB805" s="3"/>
      <c r="AC805" s="36">
        <f t="shared" si="48"/>
        <v>18642443</v>
      </c>
      <c r="AD805" s="37">
        <f t="shared" si="51"/>
        <v>111854662</v>
      </c>
      <c r="AE805" s="144" t="e">
        <f>VLOOKUP(D805,[12]REPNCT004ReporteAuxiliarContabl!$V$21:$W$1157,2,0)</f>
        <v>#N/A</v>
      </c>
      <c r="AF805" s="167" t="e">
        <f t="shared" si="50"/>
        <v>#N/A</v>
      </c>
      <c r="AG805" s="144"/>
      <c r="AI805" s="144"/>
    </row>
    <row r="806" spans="1:35" x14ac:dyDescent="0.25">
      <c r="A806" s="38">
        <v>794</v>
      </c>
      <c r="B806" s="61"/>
      <c r="C806" s="143" t="str">
        <f>VLOOKUP(D806,[8]Hoja1!$A$2:$B$1115,2,0)</f>
        <v>52320</v>
      </c>
      <c r="D806" s="31">
        <v>800099090</v>
      </c>
      <c r="E806" s="31">
        <v>212052320</v>
      </c>
      <c r="F806" s="61" t="s">
        <v>969</v>
      </c>
      <c r="G806" s="33">
        <v>0</v>
      </c>
      <c r="H806" s="33">
        <v>0</v>
      </c>
      <c r="I806" s="3">
        <v>129304730</v>
      </c>
      <c r="J806" s="3">
        <v>152829377</v>
      </c>
      <c r="K806" s="3">
        <v>0</v>
      </c>
      <c r="L806" s="3"/>
      <c r="M806" s="3"/>
      <c r="N806" s="3"/>
      <c r="O806" s="3"/>
      <c r="P806" s="34">
        <f t="shared" si="49"/>
        <v>282134107</v>
      </c>
      <c r="Q806" s="165">
        <v>206706347</v>
      </c>
      <c r="R806" s="3">
        <f>IFERROR(VLOOKUP(D806,[9]ServNOMINA!$F$16:$M$112,8,0),0)</f>
        <v>0</v>
      </c>
      <c r="S806" s="3">
        <f>IFERROR(VLOOKUP(D806,[9]ServOTROS!$F$16:$M$112,8,0),0)</f>
        <v>0</v>
      </c>
      <c r="T806" s="3">
        <f>IFERROR(VLOOKUP(D806,[9]CANCEL!$F$16:$M$48,8,0),0)</f>
        <v>0</v>
      </c>
      <c r="U806" s="3">
        <f>IFERROR(VLOOKUP(B806,[10]Aaf_PENSION!$C$16:$M$112,11,0)+VLOOKUP(B806,[11]Aaf_PENSION!$C$16:$M$112,11,0),0)</f>
        <v>0</v>
      </c>
      <c r="V806" s="3">
        <f>IFERROR(VLOOKUP(B806,[10]Aaf_SALUD!$C$16:$M$112,11,0)+VLOOKUP(B806,[11]Aaf_SALUD!$C$16:$M$112,11,0),0)</f>
        <v>0</v>
      </c>
      <c r="W806" s="3">
        <f>IFERROR(VLOOKUP(D806,[9]CALIDAD!$F$16:$M$1122,8,0),0)</f>
        <v>10775394</v>
      </c>
      <c r="X806" s="3"/>
      <c r="Y806" s="3">
        <f>IFERROR(VLOOKUP(B806,[10]Ap_CESANTIAS!$C$16:$M$112,11,0)+VLOOKUP(B806,[11]Ap_CESANTIAS!$C$16:$M$112,11,0),0)</f>
        <v>0</v>
      </c>
      <c r="Z806" s="3">
        <f>IFERROR(VLOOKUP(B806,[10]Ap_PENSION!$C$16:$M$112,11,0)+VLOOKUP(B806,[11]Ap_PENSION!$C$16:$M$112,11,0),0)</f>
        <v>0</v>
      </c>
      <c r="AA806" s="3">
        <f>IFERROR(VLOOKUP(B806,[10]Ap_SALUD!$C$16:$M$112,11,0)+VLOOKUP(B806,[11]Ap_SALUD!$C$16:$M$112,11,0),0)</f>
        <v>0</v>
      </c>
      <c r="AB806" s="3"/>
      <c r="AC806" s="36">
        <f t="shared" si="48"/>
        <v>10775394</v>
      </c>
      <c r="AD806" s="37">
        <f t="shared" si="51"/>
        <v>64652366</v>
      </c>
      <c r="AE806" s="144" t="e">
        <f>VLOOKUP(D806,[12]REPNCT004ReporteAuxiliarContabl!$V$21:$W$1157,2,0)</f>
        <v>#N/A</v>
      </c>
      <c r="AF806" s="167" t="e">
        <f t="shared" si="50"/>
        <v>#N/A</v>
      </c>
      <c r="AG806" s="144"/>
      <c r="AI806" s="144"/>
    </row>
    <row r="807" spans="1:35" x14ac:dyDescent="0.25">
      <c r="A807" s="29">
        <v>795</v>
      </c>
      <c r="B807" s="61"/>
      <c r="C807" s="143" t="str">
        <f>VLOOKUP(D807,[8]Hoja1!$A$2:$B$1115,2,0)</f>
        <v>52323</v>
      </c>
      <c r="D807" s="31">
        <v>800083672</v>
      </c>
      <c r="E807" s="31">
        <v>212352323</v>
      </c>
      <c r="F807" s="61" t="s">
        <v>970</v>
      </c>
      <c r="G807" s="33">
        <v>0</v>
      </c>
      <c r="H807" s="33">
        <v>0</v>
      </c>
      <c r="I807" s="3">
        <v>97157885</v>
      </c>
      <c r="J807" s="3">
        <v>104116446</v>
      </c>
      <c r="K807" s="3">
        <v>0</v>
      </c>
      <c r="L807" s="3"/>
      <c r="M807" s="3"/>
      <c r="N807" s="3"/>
      <c r="O807" s="3"/>
      <c r="P807" s="34">
        <f t="shared" si="49"/>
        <v>201274331</v>
      </c>
      <c r="Q807" s="165">
        <v>144598896</v>
      </c>
      <c r="R807" s="3">
        <f>IFERROR(VLOOKUP(D807,[9]ServNOMINA!$F$16:$M$112,8,0),0)</f>
        <v>0</v>
      </c>
      <c r="S807" s="3">
        <f>IFERROR(VLOOKUP(D807,[9]ServOTROS!$F$16:$M$112,8,0),0)</f>
        <v>0</v>
      </c>
      <c r="T807" s="3">
        <f>IFERROR(VLOOKUP(D807,[9]CANCEL!$F$16:$M$48,8,0),0)</f>
        <v>0</v>
      </c>
      <c r="U807" s="3">
        <f>IFERROR(VLOOKUP(B807,[10]Aaf_PENSION!$C$16:$M$112,11,0)+VLOOKUP(B807,[11]Aaf_PENSION!$C$16:$M$112,11,0),0)</f>
        <v>0</v>
      </c>
      <c r="V807" s="3">
        <f>IFERROR(VLOOKUP(B807,[10]Aaf_SALUD!$C$16:$M$112,11,0)+VLOOKUP(B807,[11]Aaf_SALUD!$C$16:$M$112,11,0),0)</f>
        <v>0</v>
      </c>
      <c r="W807" s="3">
        <f>IFERROR(VLOOKUP(D807,[9]CALIDAD!$F$16:$M$1122,8,0),0)</f>
        <v>8096490</v>
      </c>
      <c r="X807" s="3"/>
      <c r="Y807" s="3">
        <f>IFERROR(VLOOKUP(B807,[10]Ap_CESANTIAS!$C$16:$M$112,11,0)+VLOOKUP(B807,[11]Ap_CESANTIAS!$C$16:$M$112,11,0),0)</f>
        <v>0</v>
      </c>
      <c r="Z807" s="3">
        <f>IFERROR(VLOOKUP(B807,[10]Ap_PENSION!$C$16:$M$112,11,0)+VLOOKUP(B807,[11]Ap_PENSION!$C$16:$M$112,11,0),0)</f>
        <v>0</v>
      </c>
      <c r="AA807" s="3">
        <f>IFERROR(VLOOKUP(B807,[10]Ap_SALUD!$C$16:$M$112,11,0)+VLOOKUP(B807,[11]Ap_SALUD!$C$16:$M$112,11,0),0)</f>
        <v>0</v>
      </c>
      <c r="AB807" s="3"/>
      <c r="AC807" s="36">
        <f t="shared" si="48"/>
        <v>8096490</v>
      </c>
      <c r="AD807" s="37">
        <f t="shared" si="51"/>
        <v>48578945</v>
      </c>
      <c r="AE807" s="144" t="e">
        <f>VLOOKUP(D807,[12]REPNCT004ReporteAuxiliarContabl!$V$21:$W$1157,2,0)</f>
        <v>#N/A</v>
      </c>
      <c r="AF807" s="167" t="e">
        <f t="shared" si="50"/>
        <v>#N/A</v>
      </c>
      <c r="AG807" s="144"/>
      <c r="AI807" s="144"/>
    </row>
    <row r="808" spans="1:35" x14ac:dyDescent="0.25">
      <c r="A808" s="38">
        <v>796</v>
      </c>
      <c r="B808" s="61"/>
      <c r="C808" s="143" t="str">
        <f>VLOOKUP(D808,[8]Hoja1!$A$2:$B$1115,2,0)</f>
        <v>52352</v>
      </c>
      <c r="D808" s="31">
        <v>800099092</v>
      </c>
      <c r="E808" s="31">
        <v>215252352</v>
      </c>
      <c r="F808" s="61" t="s">
        <v>971</v>
      </c>
      <c r="G808" s="33">
        <v>0</v>
      </c>
      <c r="H808" s="33">
        <v>0</v>
      </c>
      <c r="I808" s="3">
        <v>129296038</v>
      </c>
      <c r="J808" s="3">
        <v>133602139</v>
      </c>
      <c r="K808" s="3">
        <v>0</v>
      </c>
      <c r="L808" s="3"/>
      <c r="M808" s="3"/>
      <c r="N808" s="3"/>
      <c r="O808" s="3"/>
      <c r="P808" s="34">
        <f t="shared" si="49"/>
        <v>262898177</v>
      </c>
      <c r="Q808" s="165">
        <v>187475489</v>
      </c>
      <c r="R808" s="3">
        <f>IFERROR(VLOOKUP(D808,[9]ServNOMINA!$F$16:$M$112,8,0),0)</f>
        <v>0</v>
      </c>
      <c r="S808" s="3">
        <f>IFERROR(VLOOKUP(D808,[9]ServOTROS!$F$16:$M$112,8,0),0)</f>
        <v>0</v>
      </c>
      <c r="T808" s="3">
        <f>IFERROR(VLOOKUP(D808,[9]CANCEL!$F$16:$M$48,8,0),0)</f>
        <v>0</v>
      </c>
      <c r="U808" s="3">
        <f>IFERROR(VLOOKUP(B808,[10]Aaf_PENSION!$C$16:$M$112,11,0)+VLOOKUP(B808,[11]Aaf_PENSION!$C$16:$M$112,11,0),0)</f>
        <v>0</v>
      </c>
      <c r="V808" s="3">
        <f>IFERROR(VLOOKUP(B808,[10]Aaf_SALUD!$C$16:$M$112,11,0)+VLOOKUP(B808,[11]Aaf_SALUD!$C$16:$M$112,11,0),0)</f>
        <v>0</v>
      </c>
      <c r="W808" s="3">
        <f>IFERROR(VLOOKUP(D808,[9]CALIDAD!$F$16:$M$1122,8,0),0)</f>
        <v>10774670</v>
      </c>
      <c r="X808" s="3"/>
      <c r="Y808" s="3">
        <f>IFERROR(VLOOKUP(B808,[10]Ap_CESANTIAS!$C$16:$M$112,11,0)+VLOOKUP(B808,[11]Ap_CESANTIAS!$C$16:$M$112,11,0),0)</f>
        <v>0</v>
      </c>
      <c r="Z808" s="3">
        <f>IFERROR(VLOOKUP(B808,[10]Ap_PENSION!$C$16:$M$112,11,0)+VLOOKUP(B808,[11]Ap_PENSION!$C$16:$M$112,11,0),0)</f>
        <v>0</v>
      </c>
      <c r="AA808" s="3">
        <f>IFERROR(VLOOKUP(B808,[10]Ap_SALUD!$C$16:$M$112,11,0)+VLOOKUP(B808,[11]Ap_SALUD!$C$16:$M$112,11,0),0)</f>
        <v>0</v>
      </c>
      <c r="AB808" s="3"/>
      <c r="AC808" s="36">
        <f t="shared" si="48"/>
        <v>10774670</v>
      </c>
      <c r="AD808" s="37">
        <f t="shared" si="51"/>
        <v>64648018</v>
      </c>
      <c r="AE808" s="144" t="e">
        <f>VLOOKUP(D808,[12]REPNCT004ReporteAuxiliarContabl!$V$21:$W$1157,2,0)</f>
        <v>#N/A</v>
      </c>
      <c r="AF808" s="167" t="e">
        <f t="shared" si="50"/>
        <v>#N/A</v>
      </c>
      <c r="AG808" s="144"/>
      <c r="AI808" s="144"/>
    </row>
    <row r="809" spans="1:35" x14ac:dyDescent="0.25">
      <c r="A809" s="29">
        <v>797</v>
      </c>
      <c r="B809" s="61"/>
      <c r="C809" s="143" t="str">
        <f>VLOOKUP(D809,[8]Hoja1!$A$2:$B$1115,2,0)</f>
        <v>52354</v>
      </c>
      <c r="D809" s="31">
        <v>800019005</v>
      </c>
      <c r="E809" s="31">
        <v>215452354</v>
      </c>
      <c r="F809" s="61" t="s">
        <v>972</v>
      </c>
      <c r="G809" s="33">
        <v>0</v>
      </c>
      <c r="H809" s="33">
        <v>0</v>
      </c>
      <c r="I809" s="3">
        <v>90095384</v>
      </c>
      <c r="J809" s="3">
        <v>108943945</v>
      </c>
      <c r="K809" s="3">
        <v>0</v>
      </c>
      <c r="L809" s="3"/>
      <c r="M809" s="3"/>
      <c r="N809" s="3"/>
      <c r="O809" s="3"/>
      <c r="P809" s="34">
        <f t="shared" si="49"/>
        <v>199039329</v>
      </c>
      <c r="Q809" s="165">
        <v>146483690</v>
      </c>
      <c r="R809" s="3">
        <f>IFERROR(VLOOKUP(D809,[9]ServNOMINA!$F$16:$M$112,8,0),0)</f>
        <v>0</v>
      </c>
      <c r="S809" s="3">
        <f>IFERROR(VLOOKUP(D809,[9]ServOTROS!$F$16:$M$112,8,0),0)</f>
        <v>0</v>
      </c>
      <c r="T809" s="3">
        <f>IFERROR(VLOOKUP(D809,[9]CANCEL!$F$16:$M$48,8,0),0)</f>
        <v>0</v>
      </c>
      <c r="U809" s="3">
        <f>IFERROR(VLOOKUP(B809,[10]Aaf_PENSION!$C$16:$M$112,11,0)+VLOOKUP(B809,[11]Aaf_PENSION!$C$16:$M$112,11,0),0)</f>
        <v>0</v>
      </c>
      <c r="V809" s="3">
        <f>IFERROR(VLOOKUP(B809,[10]Aaf_SALUD!$C$16:$M$112,11,0)+VLOOKUP(B809,[11]Aaf_SALUD!$C$16:$M$112,11,0),0)</f>
        <v>0</v>
      </c>
      <c r="W809" s="3">
        <f>IFERROR(VLOOKUP(D809,[9]CALIDAD!$F$16:$M$1122,8,0),0)</f>
        <v>7507949</v>
      </c>
      <c r="X809" s="3"/>
      <c r="Y809" s="3">
        <f>IFERROR(VLOOKUP(B809,[10]Ap_CESANTIAS!$C$16:$M$112,11,0)+VLOOKUP(B809,[11]Ap_CESANTIAS!$C$16:$M$112,11,0),0)</f>
        <v>0</v>
      </c>
      <c r="Z809" s="3">
        <f>IFERROR(VLOOKUP(B809,[10]Ap_PENSION!$C$16:$M$112,11,0)+VLOOKUP(B809,[11]Ap_PENSION!$C$16:$M$112,11,0),0)</f>
        <v>0</v>
      </c>
      <c r="AA809" s="3">
        <f>IFERROR(VLOOKUP(B809,[10]Ap_SALUD!$C$16:$M$112,11,0)+VLOOKUP(B809,[11]Ap_SALUD!$C$16:$M$112,11,0),0)</f>
        <v>0</v>
      </c>
      <c r="AB809" s="3"/>
      <c r="AC809" s="36">
        <f t="shared" si="48"/>
        <v>7507949</v>
      </c>
      <c r="AD809" s="37">
        <f t="shared" si="51"/>
        <v>45047690</v>
      </c>
      <c r="AE809" s="144" t="e">
        <f>VLOOKUP(D809,[12]REPNCT004ReporteAuxiliarContabl!$V$21:$W$1157,2,0)</f>
        <v>#N/A</v>
      </c>
      <c r="AF809" s="167" t="e">
        <f t="shared" si="50"/>
        <v>#N/A</v>
      </c>
      <c r="AG809" s="144"/>
      <c r="AI809" s="144"/>
    </row>
    <row r="810" spans="1:35" x14ac:dyDescent="0.25">
      <c r="A810" s="38">
        <v>798</v>
      </c>
      <c r="B810" s="61"/>
      <c r="C810" s="143" t="str">
        <f>VLOOKUP(D810,[8]Hoja1!$A$2:$B$1115,2,0)</f>
        <v>52378</v>
      </c>
      <c r="D810" s="31">
        <v>800099098</v>
      </c>
      <c r="E810" s="31">
        <v>217852378</v>
      </c>
      <c r="F810" s="61" t="s">
        <v>973</v>
      </c>
      <c r="G810" s="33">
        <v>0</v>
      </c>
      <c r="H810" s="33">
        <v>0</v>
      </c>
      <c r="I810" s="3">
        <v>218698704</v>
      </c>
      <c r="J810" s="3">
        <v>242847150</v>
      </c>
      <c r="K810" s="3">
        <v>0</v>
      </c>
      <c r="L810" s="3"/>
      <c r="M810" s="3"/>
      <c r="N810" s="3"/>
      <c r="O810" s="3"/>
      <c r="P810" s="34">
        <f t="shared" si="49"/>
        <v>461545854</v>
      </c>
      <c r="Q810" s="165">
        <v>333971610</v>
      </c>
      <c r="R810" s="3">
        <f>IFERROR(VLOOKUP(D810,[9]ServNOMINA!$F$16:$M$112,8,0),0)</f>
        <v>0</v>
      </c>
      <c r="S810" s="3">
        <f>IFERROR(VLOOKUP(D810,[9]ServOTROS!$F$16:$M$112,8,0),0)</f>
        <v>0</v>
      </c>
      <c r="T810" s="3">
        <f>IFERROR(VLOOKUP(D810,[9]CANCEL!$F$16:$M$48,8,0),0)</f>
        <v>0</v>
      </c>
      <c r="U810" s="3">
        <f>IFERROR(VLOOKUP(B810,[10]Aaf_PENSION!$C$16:$M$112,11,0)+VLOOKUP(B810,[11]Aaf_PENSION!$C$16:$M$112,11,0),0)</f>
        <v>0</v>
      </c>
      <c r="V810" s="3">
        <f>IFERROR(VLOOKUP(B810,[10]Aaf_SALUD!$C$16:$M$112,11,0)+VLOOKUP(B810,[11]Aaf_SALUD!$C$16:$M$112,11,0),0)</f>
        <v>0</v>
      </c>
      <c r="W810" s="3">
        <f>IFERROR(VLOOKUP(D810,[9]CALIDAD!$F$16:$M$1122,8,0),0)</f>
        <v>18224892</v>
      </c>
      <c r="X810" s="3"/>
      <c r="Y810" s="3">
        <f>IFERROR(VLOOKUP(B810,[10]Ap_CESANTIAS!$C$16:$M$112,11,0)+VLOOKUP(B810,[11]Ap_CESANTIAS!$C$16:$M$112,11,0),0)</f>
        <v>0</v>
      </c>
      <c r="Z810" s="3">
        <f>IFERROR(VLOOKUP(B810,[10]Ap_PENSION!$C$16:$M$112,11,0)+VLOOKUP(B810,[11]Ap_PENSION!$C$16:$M$112,11,0),0)</f>
        <v>0</v>
      </c>
      <c r="AA810" s="3">
        <f>IFERROR(VLOOKUP(B810,[10]Ap_SALUD!$C$16:$M$112,11,0)+VLOOKUP(B810,[11]Ap_SALUD!$C$16:$M$112,11,0),0)</f>
        <v>0</v>
      </c>
      <c r="AB810" s="3"/>
      <c r="AC810" s="36">
        <f t="shared" si="48"/>
        <v>18224892</v>
      </c>
      <c r="AD810" s="37">
        <f t="shared" si="51"/>
        <v>109349352</v>
      </c>
      <c r="AE810" s="144" t="e">
        <f>VLOOKUP(D810,[12]REPNCT004ReporteAuxiliarContabl!$V$21:$W$1157,2,0)</f>
        <v>#N/A</v>
      </c>
      <c r="AF810" s="167" t="e">
        <f t="shared" si="50"/>
        <v>#N/A</v>
      </c>
      <c r="AG810" s="144"/>
      <c r="AI810" s="144"/>
    </row>
    <row r="811" spans="1:35" x14ac:dyDescent="0.25">
      <c r="A811" s="29">
        <v>799</v>
      </c>
      <c r="B811" s="61"/>
      <c r="C811" s="143" t="str">
        <f>VLOOKUP(D811,[8]Hoja1!$A$2:$B$1115,2,0)</f>
        <v>52381</v>
      </c>
      <c r="D811" s="31">
        <v>800099100</v>
      </c>
      <c r="E811" s="31">
        <v>218152381</v>
      </c>
      <c r="F811" s="61" t="s">
        <v>974</v>
      </c>
      <c r="G811" s="33">
        <v>0</v>
      </c>
      <c r="H811" s="33">
        <v>0</v>
      </c>
      <c r="I811" s="3">
        <v>165009072</v>
      </c>
      <c r="J811" s="3">
        <v>152581944</v>
      </c>
      <c r="K811" s="3">
        <v>0</v>
      </c>
      <c r="L811" s="3"/>
      <c r="M811" s="3"/>
      <c r="N811" s="3"/>
      <c r="O811" s="3"/>
      <c r="P811" s="34">
        <f t="shared" si="49"/>
        <v>317591016</v>
      </c>
      <c r="Q811" s="165">
        <v>221335724</v>
      </c>
      <c r="R811" s="3">
        <f>IFERROR(VLOOKUP(D811,[9]ServNOMINA!$F$16:$M$112,8,0),0)</f>
        <v>0</v>
      </c>
      <c r="S811" s="3">
        <f>IFERROR(VLOOKUP(D811,[9]ServOTROS!$F$16:$M$112,8,0),0)</f>
        <v>0</v>
      </c>
      <c r="T811" s="3">
        <f>IFERROR(VLOOKUP(D811,[9]CANCEL!$F$16:$M$48,8,0),0)</f>
        <v>0</v>
      </c>
      <c r="U811" s="3">
        <f>IFERROR(VLOOKUP(B811,[10]Aaf_PENSION!$C$16:$M$112,11,0)+VLOOKUP(B811,[11]Aaf_PENSION!$C$16:$M$112,11,0),0)</f>
        <v>0</v>
      </c>
      <c r="V811" s="3">
        <f>IFERROR(VLOOKUP(B811,[10]Aaf_SALUD!$C$16:$M$112,11,0)+VLOOKUP(B811,[11]Aaf_SALUD!$C$16:$M$112,11,0),0)</f>
        <v>0</v>
      </c>
      <c r="W811" s="3">
        <f>IFERROR(VLOOKUP(D811,[9]CALIDAD!$F$16:$M$1122,8,0),0)</f>
        <v>13750756</v>
      </c>
      <c r="X811" s="3"/>
      <c r="Y811" s="3">
        <f>IFERROR(VLOOKUP(B811,[10]Ap_CESANTIAS!$C$16:$M$112,11,0)+VLOOKUP(B811,[11]Ap_CESANTIAS!$C$16:$M$112,11,0),0)</f>
        <v>0</v>
      </c>
      <c r="Z811" s="3">
        <f>IFERROR(VLOOKUP(B811,[10]Ap_PENSION!$C$16:$M$112,11,0)+VLOOKUP(B811,[11]Ap_PENSION!$C$16:$M$112,11,0),0)</f>
        <v>0</v>
      </c>
      <c r="AA811" s="3">
        <f>IFERROR(VLOOKUP(B811,[10]Ap_SALUD!$C$16:$M$112,11,0)+VLOOKUP(B811,[11]Ap_SALUD!$C$16:$M$112,11,0),0)</f>
        <v>0</v>
      </c>
      <c r="AB811" s="3"/>
      <c r="AC811" s="36">
        <f t="shared" si="48"/>
        <v>13750756</v>
      </c>
      <c r="AD811" s="37">
        <f t="shared" si="51"/>
        <v>82504536</v>
      </c>
      <c r="AE811" s="144" t="e">
        <f>VLOOKUP(D811,[12]REPNCT004ReporteAuxiliarContabl!$V$21:$W$1157,2,0)</f>
        <v>#N/A</v>
      </c>
      <c r="AF811" s="167" t="e">
        <f t="shared" si="50"/>
        <v>#N/A</v>
      </c>
      <c r="AG811" s="144"/>
      <c r="AI811" s="144"/>
    </row>
    <row r="812" spans="1:35" x14ac:dyDescent="0.25">
      <c r="A812" s="38">
        <v>800</v>
      </c>
      <c r="B812" s="61"/>
      <c r="C812" s="143" t="str">
        <f>VLOOKUP(D812,[8]Hoja1!$A$2:$B$1115,2,0)</f>
        <v>52385</v>
      </c>
      <c r="D812" s="31">
        <v>800149894</v>
      </c>
      <c r="E812" s="31">
        <v>218552385</v>
      </c>
      <c r="F812" s="61" t="s">
        <v>975</v>
      </c>
      <c r="G812" s="33">
        <v>0</v>
      </c>
      <c r="H812" s="33">
        <v>0</v>
      </c>
      <c r="I812" s="3">
        <v>94638804</v>
      </c>
      <c r="J812" s="3">
        <v>98330848</v>
      </c>
      <c r="K812" s="3">
        <v>0</v>
      </c>
      <c r="L812" s="3"/>
      <c r="M812" s="3"/>
      <c r="N812" s="3"/>
      <c r="O812" s="3"/>
      <c r="P812" s="34">
        <f t="shared" si="49"/>
        <v>192969652</v>
      </c>
      <c r="Q812" s="165">
        <v>137763683</v>
      </c>
      <c r="R812" s="3">
        <f>IFERROR(VLOOKUP(D812,[9]ServNOMINA!$F$16:$M$112,8,0),0)</f>
        <v>0</v>
      </c>
      <c r="S812" s="3">
        <f>IFERROR(VLOOKUP(D812,[9]ServOTROS!$F$16:$M$112,8,0),0)</f>
        <v>0</v>
      </c>
      <c r="T812" s="3">
        <f>IFERROR(VLOOKUP(D812,[9]CANCEL!$F$16:$M$48,8,0),0)</f>
        <v>0</v>
      </c>
      <c r="U812" s="3">
        <f>IFERROR(VLOOKUP(B812,[10]Aaf_PENSION!$C$16:$M$112,11,0)+VLOOKUP(B812,[11]Aaf_PENSION!$C$16:$M$112,11,0),0)</f>
        <v>0</v>
      </c>
      <c r="V812" s="3">
        <f>IFERROR(VLOOKUP(B812,[10]Aaf_SALUD!$C$16:$M$112,11,0)+VLOOKUP(B812,[11]Aaf_SALUD!$C$16:$M$112,11,0),0)</f>
        <v>0</v>
      </c>
      <c r="W812" s="3">
        <f>IFERROR(VLOOKUP(D812,[9]CALIDAD!$F$16:$M$1122,8,0),0)</f>
        <v>7886567</v>
      </c>
      <c r="X812" s="3"/>
      <c r="Y812" s="3">
        <f>IFERROR(VLOOKUP(B812,[10]Ap_CESANTIAS!$C$16:$M$112,11,0)+VLOOKUP(B812,[11]Ap_CESANTIAS!$C$16:$M$112,11,0),0)</f>
        <v>0</v>
      </c>
      <c r="Z812" s="3">
        <f>IFERROR(VLOOKUP(B812,[10]Ap_PENSION!$C$16:$M$112,11,0)+VLOOKUP(B812,[11]Ap_PENSION!$C$16:$M$112,11,0),0)</f>
        <v>0</v>
      </c>
      <c r="AA812" s="3">
        <f>IFERROR(VLOOKUP(B812,[10]Ap_SALUD!$C$16:$M$112,11,0)+VLOOKUP(B812,[11]Ap_SALUD!$C$16:$M$112,11,0),0)</f>
        <v>0</v>
      </c>
      <c r="AB812" s="3"/>
      <c r="AC812" s="36">
        <f t="shared" si="48"/>
        <v>7886567</v>
      </c>
      <c r="AD812" s="37">
        <f t="shared" si="51"/>
        <v>47319402</v>
      </c>
      <c r="AE812" s="144" t="e">
        <f>VLOOKUP(D812,[12]REPNCT004ReporteAuxiliarContabl!$V$21:$W$1157,2,0)</f>
        <v>#N/A</v>
      </c>
      <c r="AF812" s="167" t="e">
        <f t="shared" si="50"/>
        <v>#N/A</v>
      </c>
      <c r="AG812" s="144"/>
      <c r="AI812" s="144"/>
    </row>
    <row r="813" spans="1:35" x14ac:dyDescent="0.25">
      <c r="A813" s="29">
        <v>801</v>
      </c>
      <c r="B813" s="61"/>
      <c r="C813" s="143" t="str">
        <f>VLOOKUP(D813,[8]Hoja1!$A$2:$B$1115,2,0)</f>
        <v>52390</v>
      </c>
      <c r="D813" s="31">
        <v>800222502</v>
      </c>
      <c r="E813" s="31">
        <v>219052390</v>
      </c>
      <c r="F813" s="61" t="s">
        <v>976</v>
      </c>
      <c r="G813" s="33">
        <v>0</v>
      </c>
      <c r="H813" s="33">
        <v>0</v>
      </c>
      <c r="I813" s="3">
        <v>513121624</v>
      </c>
      <c r="J813" s="3">
        <v>284438352</v>
      </c>
      <c r="K813" s="3">
        <v>0</v>
      </c>
      <c r="L813" s="3"/>
      <c r="M813" s="3"/>
      <c r="N813" s="3"/>
      <c r="O813" s="3"/>
      <c r="P813" s="34">
        <f t="shared" si="49"/>
        <v>797559976</v>
      </c>
      <c r="Q813" s="165">
        <v>498239027</v>
      </c>
      <c r="R813" s="3">
        <f>IFERROR(VLOOKUP(D813,[9]ServNOMINA!$F$16:$M$112,8,0),0)</f>
        <v>0</v>
      </c>
      <c r="S813" s="3">
        <f>IFERROR(VLOOKUP(D813,[9]ServOTROS!$F$16:$M$112,8,0),0)</f>
        <v>0</v>
      </c>
      <c r="T813" s="3">
        <f>IFERROR(VLOOKUP(D813,[9]CANCEL!$F$16:$M$48,8,0),0)</f>
        <v>0</v>
      </c>
      <c r="U813" s="3">
        <f>IFERROR(VLOOKUP(B813,[10]Aaf_PENSION!$C$16:$M$112,11,0)+VLOOKUP(B813,[11]Aaf_PENSION!$C$16:$M$112,11,0),0)</f>
        <v>0</v>
      </c>
      <c r="V813" s="3">
        <f>IFERROR(VLOOKUP(B813,[10]Aaf_SALUD!$C$16:$M$112,11,0)+VLOOKUP(B813,[11]Aaf_SALUD!$C$16:$M$112,11,0),0)</f>
        <v>0</v>
      </c>
      <c r="W813" s="3">
        <f>IFERROR(VLOOKUP(D813,[9]CALIDAD!$F$16:$M$1122,8,0),0)</f>
        <v>42760135</v>
      </c>
      <c r="X813" s="3"/>
      <c r="Y813" s="3">
        <f>IFERROR(VLOOKUP(B813,[10]Ap_CESANTIAS!$C$16:$M$112,11,0)+VLOOKUP(B813,[11]Ap_CESANTIAS!$C$16:$M$112,11,0),0)</f>
        <v>0</v>
      </c>
      <c r="Z813" s="3">
        <f>IFERROR(VLOOKUP(B813,[10]Ap_PENSION!$C$16:$M$112,11,0)+VLOOKUP(B813,[11]Ap_PENSION!$C$16:$M$112,11,0),0)</f>
        <v>0</v>
      </c>
      <c r="AA813" s="3">
        <f>IFERROR(VLOOKUP(B813,[10]Ap_SALUD!$C$16:$M$112,11,0)+VLOOKUP(B813,[11]Ap_SALUD!$C$16:$M$112,11,0),0)</f>
        <v>0</v>
      </c>
      <c r="AB813" s="3"/>
      <c r="AC813" s="36">
        <f t="shared" si="48"/>
        <v>42760135</v>
      </c>
      <c r="AD813" s="37">
        <f t="shared" si="51"/>
        <v>256560814</v>
      </c>
      <c r="AE813" s="144" t="e">
        <f>VLOOKUP(D813,[12]REPNCT004ReporteAuxiliarContabl!$V$21:$W$1157,2,0)</f>
        <v>#N/A</v>
      </c>
      <c r="AF813" s="167" t="e">
        <f t="shared" si="50"/>
        <v>#N/A</v>
      </c>
      <c r="AG813" s="144"/>
      <c r="AI813" s="144"/>
    </row>
    <row r="814" spans="1:35" x14ac:dyDescent="0.25">
      <c r="A814" s="38">
        <v>802</v>
      </c>
      <c r="B814" s="61"/>
      <c r="C814" s="143" t="str">
        <f>VLOOKUP(D814,[8]Hoja1!$A$2:$B$1115,2,0)</f>
        <v>52399</v>
      </c>
      <c r="D814" s="31">
        <v>800099102</v>
      </c>
      <c r="E814" s="31">
        <v>219952399</v>
      </c>
      <c r="F814" s="61" t="s">
        <v>367</v>
      </c>
      <c r="G814" s="33">
        <v>0</v>
      </c>
      <c r="H814" s="33">
        <v>0</v>
      </c>
      <c r="I814" s="3">
        <v>475143168</v>
      </c>
      <c r="J814" s="3">
        <v>492010201</v>
      </c>
      <c r="K814" s="3">
        <v>0</v>
      </c>
      <c r="L814" s="3"/>
      <c r="M814" s="3"/>
      <c r="N814" s="3"/>
      <c r="O814" s="3"/>
      <c r="P814" s="34">
        <f t="shared" si="49"/>
        <v>967153369</v>
      </c>
      <c r="Q814" s="165">
        <v>689986521</v>
      </c>
      <c r="R814" s="3">
        <f>IFERROR(VLOOKUP(D814,[9]ServNOMINA!$F$16:$M$112,8,0),0)</f>
        <v>0</v>
      </c>
      <c r="S814" s="3">
        <f>IFERROR(VLOOKUP(D814,[9]ServOTROS!$F$16:$M$112,8,0),0)</f>
        <v>0</v>
      </c>
      <c r="T814" s="3">
        <f>IFERROR(VLOOKUP(D814,[9]CANCEL!$F$16:$M$48,8,0),0)</f>
        <v>0</v>
      </c>
      <c r="U814" s="3">
        <f>IFERROR(VLOOKUP(B814,[10]Aaf_PENSION!$C$16:$M$112,11,0)+VLOOKUP(B814,[11]Aaf_PENSION!$C$16:$M$112,11,0),0)</f>
        <v>0</v>
      </c>
      <c r="V814" s="3">
        <f>IFERROR(VLOOKUP(B814,[10]Aaf_SALUD!$C$16:$M$112,11,0)+VLOOKUP(B814,[11]Aaf_SALUD!$C$16:$M$112,11,0),0)</f>
        <v>0</v>
      </c>
      <c r="W814" s="3">
        <f>IFERROR(VLOOKUP(D814,[9]CALIDAD!$F$16:$M$1122,8,0),0)</f>
        <v>39595264</v>
      </c>
      <c r="X814" s="3"/>
      <c r="Y814" s="3">
        <f>IFERROR(VLOOKUP(B814,[10]Ap_CESANTIAS!$C$16:$M$112,11,0)+VLOOKUP(B814,[11]Ap_CESANTIAS!$C$16:$M$112,11,0),0)</f>
        <v>0</v>
      </c>
      <c r="Z814" s="3">
        <f>IFERROR(VLOOKUP(B814,[10]Ap_PENSION!$C$16:$M$112,11,0)+VLOOKUP(B814,[11]Ap_PENSION!$C$16:$M$112,11,0),0)</f>
        <v>0</v>
      </c>
      <c r="AA814" s="3">
        <f>IFERROR(VLOOKUP(B814,[10]Ap_SALUD!$C$16:$M$112,11,0)+VLOOKUP(B814,[11]Ap_SALUD!$C$16:$M$112,11,0),0)</f>
        <v>0</v>
      </c>
      <c r="AB814" s="3"/>
      <c r="AC814" s="36">
        <f t="shared" si="48"/>
        <v>39595264</v>
      </c>
      <c r="AD814" s="37">
        <f t="shared" si="51"/>
        <v>237571584</v>
      </c>
      <c r="AE814" s="144" t="e">
        <f>VLOOKUP(D814,[12]REPNCT004ReporteAuxiliarContabl!$V$21:$W$1157,2,0)</f>
        <v>#N/A</v>
      </c>
      <c r="AF814" s="167" t="e">
        <f t="shared" si="50"/>
        <v>#N/A</v>
      </c>
      <c r="AG814" s="144"/>
      <c r="AI814" s="144"/>
    </row>
    <row r="815" spans="1:35" x14ac:dyDescent="0.25">
      <c r="A815" s="29">
        <v>803</v>
      </c>
      <c r="B815" s="61"/>
      <c r="C815" s="143" t="str">
        <f>VLOOKUP(D815,[8]Hoja1!$A$2:$B$1115,2,0)</f>
        <v>52405</v>
      </c>
      <c r="D815" s="31">
        <v>800019111</v>
      </c>
      <c r="E815" s="31">
        <v>210552405</v>
      </c>
      <c r="F815" s="61" t="s">
        <v>977</v>
      </c>
      <c r="G815" s="33">
        <v>0</v>
      </c>
      <c r="H815" s="33">
        <v>0</v>
      </c>
      <c r="I815" s="3">
        <v>219486428</v>
      </c>
      <c r="J815" s="3">
        <v>201598669</v>
      </c>
      <c r="K815" s="3">
        <v>0</v>
      </c>
      <c r="L815" s="3"/>
      <c r="M815" s="3"/>
      <c r="N815" s="3"/>
      <c r="O815" s="3"/>
      <c r="P815" s="34">
        <f t="shared" si="49"/>
        <v>421085097</v>
      </c>
      <c r="Q815" s="165">
        <v>293051349</v>
      </c>
      <c r="R815" s="3">
        <f>IFERROR(VLOOKUP(D815,[9]ServNOMINA!$F$16:$M$112,8,0),0)</f>
        <v>0</v>
      </c>
      <c r="S815" s="3">
        <f>IFERROR(VLOOKUP(D815,[9]ServOTROS!$F$16:$M$112,8,0),0)</f>
        <v>0</v>
      </c>
      <c r="T815" s="3">
        <f>IFERROR(VLOOKUP(D815,[9]CANCEL!$F$16:$M$48,8,0),0)</f>
        <v>0</v>
      </c>
      <c r="U815" s="3">
        <f>IFERROR(VLOOKUP(B815,[10]Aaf_PENSION!$C$16:$M$112,11,0)+VLOOKUP(B815,[11]Aaf_PENSION!$C$16:$M$112,11,0),0)</f>
        <v>0</v>
      </c>
      <c r="V815" s="3">
        <f>IFERROR(VLOOKUP(B815,[10]Aaf_SALUD!$C$16:$M$112,11,0)+VLOOKUP(B815,[11]Aaf_SALUD!$C$16:$M$112,11,0),0)</f>
        <v>0</v>
      </c>
      <c r="W815" s="3">
        <f>IFERROR(VLOOKUP(D815,[9]CALIDAD!$F$16:$M$1122,8,0),0)</f>
        <v>18290536</v>
      </c>
      <c r="X815" s="3"/>
      <c r="Y815" s="3">
        <f>IFERROR(VLOOKUP(B815,[10]Ap_CESANTIAS!$C$16:$M$112,11,0)+VLOOKUP(B815,[11]Ap_CESANTIAS!$C$16:$M$112,11,0),0)</f>
        <v>0</v>
      </c>
      <c r="Z815" s="3">
        <f>IFERROR(VLOOKUP(B815,[10]Ap_PENSION!$C$16:$M$112,11,0)+VLOOKUP(B815,[11]Ap_PENSION!$C$16:$M$112,11,0),0)</f>
        <v>0</v>
      </c>
      <c r="AA815" s="3">
        <f>IFERROR(VLOOKUP(B815,[10]Ap_SALUD!$C$16:$M$112,11,0)+VLOOKUP(B815,[11]Ap_SALUD!$C$16:$M$112,11,0),0)</f>
        <v>0</v>
      </c>
      <c r="AB815" s="3"/>
      <c r="AC815" s="36">
        <f t="shared" si="48"/>
        <v>18290536</v>
      </c>
      <c r="AD815" s="37">
        <f t="shared" si="51"/>
        <v>109743212</v>
      </c>
      <c r="AE815" s="144" t="e">
        <f>VLOOKUP(D815,[12]REPNCT004ReporteAuxiliarContabl!$V$21:$W$1157,2,0)</f>
        <v>#N/A</v>
      </c>
      <c r="AF815" s="167" t="e">
        <f t="shared" si="50"/>
        <v>#N/A</v>
      </c>
      <c r="AG815" s="144"/>
      <c r="AI815" s="144"/>
    </row>
    <row r="816" spans="1:35" x14ac:dyDescent="0.25">
      <c r="A816" s="38">
        <v>804</v>
      </c>
      <c r="B816" s="61"/>
      <c r="C816" s="143" t="str">
        <f>VLOOKUP(D816,[8]Hoja1!$A$2:$B$1115,2,0)</f>
        <v>52411</v>
      </c>
      <c r="D816" s="31">
        <v>800099105</v>
      </c>
      <c r="E816" s="31">
        <v>211152411</v>
      </c>
      <c r="F816" s="61" t="s">
        <v>978</v>
      </c>
      <c r="G816" s="33">
        <v>0</v>
      </c>
      <c r="H816" s="33">
        <v>0</v>
      </c>
      <c r="I816" s="3">
        <v>103366738</v>
      </c>
      <c r="J816" s="3">
        <v>114572773</v>
      </c>
      <c r="K816" s="3">
        <v>0</v>
      </c>
      <c r="L816" s="3"/>
      <c r="M816" s="3"/>
      <c r="N816" s="3"/>
      <c r="O816" s="3"/>
      <c r="P816" s="34">
        <f t="shared" si="49"/>
        <v>217939511</v>
      </c>
      <c r="Q816" s="165">
        <v>157642248</v>
      </c>
      <c r="R816" s="3">
        <f>IFERROR(VLOOKUP(D816,[9]ServNOMINA!$F$16:$M$112,8,0),0)</f>
        <v>0</v>
      </c>
      <c r="S816" s="3">
        <f>IFERROR(VLOOKUP(D816,[9]ServOTROS!$F$16:$M$112,8,0),0)</f>
        <v>0</v>
      </c>
      <c r="T816" s="3">
        <f>IFERROR(VLOOKUP(D816,[9]CANCEL!$F$16:$M$48,8,0),0)</f>
        <v>0</v>
      </c>
      <c r="U816" s="3">
        <f>IFERROR(VLOOKUP(B816,[10]Aaf_PENSION!$C$16:$M$112,11,0)+VLOOKUP(B816,[11]Aaf_PENSION!$C$16:$M$112,11,0),0)</f>
        <v>0</v>
      </c>
      <c r="V816" s="3">
        <f>IFERROR(VLOOKUP(B816,[10]Aaf_SALUD!$C$16:$M$112,11,0)+VLOOKUP(B816,[11]Aaf_SALUD!$C$16:$M$112,11,0),0)</f>
        <v>0</v>
      </c>
      <c r="W816" s="3">
        <f>IFERROR(VLOOKUP(D816,[9]CALIDAD!$F$16:$M$1122,8,0),0)</f>
        <v>8613895</v>
      </c>
      <c r="X816" s="3"/>
      <c r="Y816" s="3">
        <f>IFERROR(VLOOKUP(B816,[10]Ap_CESANTIAS!$C$16:$M$112,11,0)+VLOOKUP(B816,[11]Ap_CESANTIAS!$C$16:$M$112,11,0),0)</f>
        <v>0</v>
      </c>
      <c r="Z816" s="3">
        <f>IFERROR(VLOOKUP(B816,[10]Ap_PENSION!$C$16:$M$112,11,0)+VLOOKUP(B816,[11]Ap_PENSION!$C$16:$M$112,11,0),0)</f>
        <v>0</v>
      </c>
      <c r="AA816" s="3">
        <f>IFERROR(VLOOKUP(B816,[10]Ap_SALUD!$C$16:$M$112,11,0)+VLOOKUP(B816,[11]Ap_SALUD!$C$16:$M$112,11,0),0)</f>
        <v>0</v>
      </c>
      <c r="AB816" s="3"/>
      <c r="AC816" s="36">
        <f t="shared" si="48"/>
        <v>8613895</v>
      </c>
      <c r="AD816" s="37">
        <f t="shared" si="51"/>
        <v>51683368</v>
      </c>
      <c r="AE816" s="144" t="e">
        <f>VLOOKUP(D816,[12]REPNCT004ReporteAuxiliarContabl!$V$21:$W$1157,2,0)</f>
        <v>#N/A</v>
      </c>
      <c r="AF816" s="167" t="e">
        <f t="shared" si="50"/>
        <v>#N/A</v>
      </c>
      <c r="AG816" s="144"/>
      <c r="AI816" s="144"/>
    </row>
    <row r="817" spans="1:35" x14ac:dyDescent="0.25">
      <c r="A817" s="29">
        <v>805</v>
      </c>
      <c r="B817" s="61"/>
      <c r="C817" s="143" t="str">
        <f>VLOOKUP(D817,[8]Hoja1!$A$2:$B$1115,2,0)</f>
        <v>52418</v>
      </c>
      <c r="D817" s="31">
        <v>800019112</v>
      </c>
      <c r="E817" s="31">
        <v>211852418</v>
      </c>
      <c r="F817" s="61" t="s">
        <v>979</v>
      </c>
      <c r="G817" s="33">
        <v>0</v>
      </c>
      <c r="H817" s="33">
        <v>0</v>
      </c>
      <c r="I817" s="3">
        <v>189336544</v>
      </c>
      <c r="J817" s="3">
        <v>166962296</v>
      </c>
      <c r="K817" s="3">
        <v>0</v>
      </c>
      <c r="L817" s="3"/>
      <c r="M817" s="3"/>
      <c r="N817" s="3"/>
      <c r="O817" s="3"/>
      <c r="P817" s="34">
        <f t="shared" si="49"/>
        <v>356298840</v>
      </c>
      <c r="Q817" s="165">
        <v>245852521</v>
      </c>
      <c r="R817" s="3">
        <f>IFERROR(VLOOKUP(D817,[9]ServNOMINA!$F$16:$M$112,8,0),0)</f>
        <v>0</v>
      </c>
      <c r="S817" s="3">
        <f>IFERROR(VLOOKUP(D817,[9]ServOTROS!$F$16:$M$112,8,0),0)</f>
        <v>0</v>
      </c>
      <c r="T817" s="3">
        <f>IFERROR(VLOOKUP(D817,[9]CANCEL!$F$16:$M$48,8,0),0)</f>
        <v>0</v>
      </c>
      <c r="U817" s="3">
        <f>IFERROR(VLOOKUP(B817,[10]Aaf_PENSION!$C$16:$M$112,11,0)+VLOOKUP(B817,[11]Aaf_PENSION!$C$16:$M$112,11,0),0)</f>
        <v>0</v>
      </c>
      <c r="V817" s="3">
        <f>IFERROR(VLOOKUP(B817,[10]Aaf_SALUD!$C$16:$M$112,11,0)+VLOOKUP(B817,[11]Aaf_SALUD!$C$16:$M$112,11,0),0)</f>
        <v>0</v>
      </c>
      <c r="W817" s="3">
        <f>IFERROR(VLOOKUP(D817,[9]CALIDAD!$F$16:$M$1122,8,0),0)</f>
        <v>15778045</v>
      </c>
      <c r="X817" s="3"/>
      <c r="Y817" s="3">
        <f>IFERROR(VLOOKUP(B817,[10]Ap_CESANTIAS!$C$16:$M$112,11,0)+VLOOKUP(B817,[11]Ap_CESANTIAS!$C$16:$M$112,11,0),0)</f>
        <v>0</v>
      </c>
      <c r="Z817" s="3">
        <f>IFERROR(VLOOKUP(B817,[10]Ap_PENSION!$C$16:$M$112,11,0)+VLOOKUP(B817,[11]Ap_PENSION!$C$16:$M$112,11,0),0)</f>
        <v>0</v>
      </c>
      <c r="AA817" s="3">
        <f>IFERROR(VLOOKUP(B817,[10]Ap_SALUD!$C$16:$M$112,11,0)+VLOOKUP(B817,[11]Ap_SALUD!$C$16:$M$112,11,0),0)</f>
        <v>0</v>
      </c>
      <c r="AB817" s="3"/>
      <c r="AC817" s="36">
        <f t="shared" si="48"/>
        <v>15778045</v>
      </c>
      <c r="AD817" s="37">
        <f t="shared" si="51"/>
        <v>94668274</v>
      </c>
      <c r="AE817" s="144" t="e">
        <f>VLOOKUP(D817,[12]REPNCT004ReporteAuxiliarContabl!$V$21:$W$1157,2,0)</f>
        <v>#N/A</v>
      </c>
      <c r="AF817" s="167" t="e">
        <f t="shared" si="50"/>
        <v>#N/A</v>
      </c>
      <c r="AG817" s="144"/>
      <c r="AI817" s="144"/>
    </row>
    <row r="818" spans="1:35" x14ac:dyDescent="0.25">
      <c r="A818" s="38">
        <v>806</v>
      </c>
      <c r="B818" s="61"/>
      <c r="C818" s="143" t="str">
        <f>VLOOKUP(D818,[8]Hoja1!$A$2:$B$1115,2,0)</f>
        <v>52427</v>
      </c>
      <c r="D818" s="31">
        <v>800099106</v>
      </c>
      <c r="E818" s="31">
        <v>212752427</v>
      </c>
      <c r="F818" s="61" t="s">
        <v>980</v>
      </c>
      <c r="G818" s="33">
        <v>0</v>
      </c>
      <c r="H818" s="33">
        <v>0</v>
      </c>
      <c r="I818" s="3">
        <v>821250032</v>
      </c>
      <c r="J818" s="3">
        <v>485548998</v>
      </c>
      <c r="K818" s="3">
        <v>0</v>
      </c>
      <c r="L818" s="3"/>
      <c r="M818" s="3"/>
      <c r="N818" s="3"/>
      <c r="O818" s="3"/>
      <c r="P818" s="34">
        <f t="shared" si="49"/>
        <v>1306799030</v>
      </c>
      <c r="Q818" s="165">
        <v>827736513</v>
      </c>
      <c r="R818" s="3">
        <f>IFERROR(VLOOKUP(D818,[9]ServNOMINA!$F$16:$M$112,8,0),0)</f>
        <v>0</v>
      </c>
      <c r="S818" s="3">
        <f>IFERROR(VLOOKUP(D818,[9]ServOTROS!$F$16:$M$112,8,0),0)</f>
        <v>0</v>
      </c>
      <c r="T818" s="3">
        <f>IFERROR(VLOOKUP(D818,[9]CANCEL!$F$16:$M$48,8,0),0)</f>
        <v>0</v>
      </c>
      <c r="U818" s="3">
        <f>IFERROR(VLOOKUP(B818,[10]Aaf_PENSION!$C$16:$M$112,11,0)+VLOOKUP(B818,[11]Aaf_PENSION!$C$16:$M$112,11,0),0)</f>
        <v>0</v>
      </c>
      <c r="V818" s="3">
        <f>IFERROR(VLOOKUP(B818,[10]Aaf_SALUD!$C$16:$M$112,11,0)+VLOOKUP(B818,[11]Aaf_SALUD!$C$16:$M$112,11,0),0)</f>
        <v>0</v>
      </c>
      <c r="W818" s="3">
        <f>IFERROR(VLOOKUP(D818,[9]CALIDAD!$F$16:$M$1122,8,0),0)</f>
        <v>68437503</v>
      </c>
      <c r="X818" s="3"/>
      <c r="Y818" s="3">
        <f>IFERROR(VLOOKUP(B818,[10]Ap_CESANTIAS!$C$16:$M$112,11,0)+VLOOKUP(B818,[11]Ap_CESANTIAS!$C$16:$M$112,11,0),0)</f>
        <v>0</v>
      </c>
      <c r="Z818" s="3">
        <f>IFERROR(VLOOKUP(B818,[10]Ap_PENSION!$C$16:$M$112,11,0)+VLOOKUP(B818,[11]Ap_PENSION!$C$16:$M$112,11,0),0)</f>
        <v>0</v>
      </c>
      <c r="AA818" s="3">
        <f>IFERROR(VLOOKUP(B818,[10]Ap_SALUD!$C$16:$M$112,11,0)+VLOOKUP(B818,[11]Ap_SALUD!$C$16:$M$112,11,0),0)</f>
        <v>0</v>
      </c>
      <c r="AB818" s="3"/>
      <c r="AC818" s="36">
        <f t="shared" si="48"/>
        <v>68437503</v>
      </c>
      <c r="AD818" s="37">
        <f t="shared" si="51"/>
        <v>410625014</v>
      </c>
      <c r="AE818" s="144" t="e">
        <f>VLOOKUP(D818,[12]REPNCT004ReporteAuxiliarContabl!$V$21:$W$1157,2,0)</f>
        <v>#N/A</v>
      </c>
      <c r="AF818" s="167" t="e">
        <f t="shared" si="50"/>
        <v>#N/A</v>
      </c>
      <c r="AG818" s="144"/>
      <c r="AI818" s="144"/>
    </row>
    <row r="819" spans="1:35" x14ac:dyDescent="0.25">
      <c r="A819" s="29">
        <v>807</v>
      </c>
      <c r="B819" s="61"/>
      <c r="C819" s="143" t="str">
        <f>VLOOKUP(D819,[8]Hoja1!$A$2:$B$1115,2,0)</f>
        <v>52435</v>
      </c>
      <c r="D819" s="31">
        <v>800099108</v>
      </c>
      <c r="E819" s="31">
        <v>213552435</v>
      </c>
      <c r="F819" s="61" t="s">
        <v>981</v>
      </c>
      <c r="G819" s="33">
        <v>0</v>
      </c>
      <c r="H819" s="33">
        <v>0</v>
      </c>
      <c r="I819" s="3">
        <v>142381922</v>
      </c>
      <c r="J819" s="3">
        <v>140052223</v>
      </c>
      <c r="K819" s="3">
        <v>0</v>
      </c>
      <c r="L819" s="3"/>
      <c r="M819" s="3"/>
      <c r="N819" s="3"/>
      <c r="O819" s="3"/>
      <c r="P819" s="34">
        <f t="shared" si="49"/>
        <v>282434145</v>
      </c>
      <c r="Q819" s="165">
        <v>199378023</v>
      </c>
      <c r="R819" s="3">
        <f>IFERROR(VLOOKUP(D819,[9]ServNOMINA!$F$16:$M$112,8,0),0)</f>
        <v>0</v>
      </c>
      <c r="S819" s="3">
        <f>IFERROR(VLOOKUP(D819,[9]ServOTROS!$F$16:$M$112,8,0),0)</f>
        <v>0</v>
      </c>
      <c r="T819" s="3">
        <f>IFERROR(VLOOKUP(D819,[9]CANCEL!$F$16:$M$48,8,0),0)</f>
        <v>0</v>
      </c>
      <c r="U819" s="3">
        <f>IFERROR(VLOOKUP(B819,[10]Aaf_PENSION!$C$16:$M$112,11,0)+VLOOKUP(B819,[11]Aaf_PENSION!$C$16:$M$112,11,0),0)</f>
        <v>0</v>
      </c>
      <c r="V819" s="3">
        <f>IFERROR(VLOOKUP(B819,[10]Aaf_SALUD!$C$16:$M$112,11,0)+VLOOKUP(B819,[11]Aaf_SALUD!$C$16:$M$112,11,0),0)</f>
        <v>0</v>
      </c>
      <c r="W819" s="3">
        <f>IFERROR(VLOOKUP(D819,[9]CALIDAD!$F$16:$M$1122,8,0),0)</f>
        <v>11865160</v>
      </c>
      <c r="X819" s="3"/>
      <c r="Y819" s="3">
        <f>IFERROR(VLOOKUP(B819,[10]Ap_CESANTIAS!$C$16:$M$112,11,0)+VLOOKUP(B819,[11]Ap_CESANTIAS!$C$16:$M$112,11,0),0)</f>
        <v>0</v>
      </c>
      <c r="Z819" s="3">
        <f>IFERROR(VLOOKUP(B819,[10]Ap_PENSION!$C$16:$M$112,11,0)+VLOOKUP(B819,[11]Ap_PENSION!$C$16:$M$112,11,0),0)</f>
        <v>0</v>
      </c>
      <c r="AA819" s="3">
        <f>IFERROR(VLOOKUP(B819,[10]Ap_SALUD!$C$16:$M$112,11,0)+VLOOKUP(B819,[11]Ap_SALUD!$C$16:$M$112,11,0),0)</f>
        <v>0</v>
      </c>
      <c r="AB819" s="3"/>
      <c r="AC819" s="36">
        <f t="shared" si="48"/>
        <v>11865160</v>
      </c>
      <c r="AD819" s="37">
        <f t="shared" si="51"/>
        <v>71190962</v>
      </c>
      <c r="AE819" s="144" t="e">
        <f>VLOOKUP(D819,[12]REPNCT004ReporteAuxiliarContabl!$V$21:$W$1157,2,0)</f>
        <v>#N/A</v>
      </c>
      <c r="AF819" s="167" t="e">
        <f t="shared" si="50"/>
        <v>#N/A</v>
      </c>
      <c r="AG819" s="144"/>
      <c r="AI819" s="144"/>
    </row>
    <row r="820" spans="1:35" x14ac:dyDescent="0.25">
      <c r="A820" s="38">
        <v>808</v>
      </c>
      <c r="B820" s="61"/>
      <c r="C820" s="143" t="str">
        <f>VLOOKUP(D820,[8]Hoja1!$A$2:$B$1115,2,0)</f>
        <v>52473</v>
      </c>
      <c r="D820" s="31">
        <v>800099111</v>
      </c>
      <c r="E820" s="31">
        <v>217352473</v>
      </c>
      <c r="F820" s="61" t="s">
        <v>982</v>
      </c>
      <c r="G820" s="33">
        <v>0</v>
      </c>
      <c r="H820" s="33">
        <v>0</v>
      </c>
      <c r="I820" s="3">
        <v>439686028</v>
      </c>
      <c r="J820" s="3">
        <v>302879176</v>
      </c>
      <c r="K820" s="3">
        <v>0</v>
      </c>
      <c r="L820" s="3"/>
      <c r="M820" s="3"/>
      <c r="N820" s="3"/>
      <c r="O820" s="3"/>
      <c r="P820" s="34">
        <f t="shared" si="49"/>
        <v>742565204</v>
      </c>
      <c r="Q820" s="165">
        <v>486081686</v>
      </c>
      <c r="R820" s="3">
        <f>IFERROR(VLOOKUP(D820,[9]ServNOMINA!$F$16:$M$112,8,0),0)</f>
        <v>0</v>
      </c>
      <c r="S820" s="3">
        <f>IFERROR(VLOOKUP(D820,[9]ServOTROS!$F$16:$M$112,8,0),0)</f>
        <v>0</v>
      </c>
      <c r="T820" s="3">
        <f>IFERROR(VLOOKUP(D820,[9]CANCEL!$F$16:$M$48,8,0),0)</f>
        <v>0</v>
      </c>
      <c r="U820" s="3">
        <f>IFERROR(VLOOKUP(B820,[10]Aaf_PENSION!$C$16:$M$112,11,0)+VLOOKUP(B820,[11]Aaf_PENSION!$C$16:$M$112,11,0),0)</f>
        <v>0</v>
      </c>
      <c r="V820" s="3">
        <f>IFERROR(VLOOKUP(B820,[10]Aaf_SALUD!$C$16:$M$112,11,0)+VLOOKUP(B820,[11]Aaf_SALUD!$C$16:$M$112,11,0),0)</f>
        <v>0</v>
      </c>
      <c r="W820" s="3">
        <f>IFERROR(VLOOKUP(D820,[9]CALIDAD!$F$16:$M$1122,8,0),0)</f>
        <v>36640502</v>
      </c>
      <c r="X820" s="3"/>
      <c r="Y820" s="3">
        <f>IFERROR(VLOOKUP(B820,[10]Ap_CESANTIAS!$C$16:$M$112,11,0)+VLOOKUP(B820,[11]Ap_CESANTIAS!$C$16:$M$112,11,0),0)</f>
        <v>0</v>
      </c>
      <c r="Z820" s="3">
        <f>IFERROR(VLOOKUP(B820,[10]Ap_PENSION!$C$16:$M$112,11,0)+VLOOKUP(B820,[11]Ap_PENSION!$C$16:$M$112,11,0),0)</f>
        <v>0</v>
      </c>
      <c r="AA820" s="3">
        <f>IFERROR(VLOOKUP(B820,[10]Ap_SALUD!$C$16:$M$112,11,0)+VLOOKUP(B820,[11]Ap_SALUD!$C$16:$M$112,11,0),0)</f>
        <v>0</v>
      </c>
      <c r="AB820" s="3"/>
      <c r="AC820" s="36">
        <f t="shared" si="48"/>
        <v>36640502</v>
      </c>
      <c r="AD820" s="37">
        <f t="shared" si="51"/>
        <v>219843016</v>
      </c>
      <c r="AE820" s="144" t="e">
        <f>VLOOKUP(D820,[12]REPNCT004ReporteAuxiliarContabl!$V$21:$W$1157,2,0)</f>
        <v>#N/A</v>
      </c>
      <c r="AF820" s="167" t="e">
        <f t="shared" si="50"/>
        <v>#N/A</v>
      </c>
      <c r="AG820" s="144"/>
      <c r="AI820" s="144"/>
    </row>
    <row r="821" spans="1:35" x14ac:dyDescent="0.25">
      <c r="A821" s="29">
        <v>809</v>
      </c>
      <c r="B821" s="61"/>
      <c r="C821" s="143" t="str">
        <f>VLOOKUP(D821,[8]Hoja1!$A$2:$B$1115,2,0)</f>
        <v>52480</v>
      </c>
      <c r="D821" s="31">
        <v>814003734</v>
      </c>
      <c r="E821" s="31">
        <v>218052480</v>
      </c>
      <c r="F821" s="61" t="s">
        <v>374</v>
      </c>
      <c r="G821" s="33">
        <v>0</v>
      </c>
      <c r="H821" s="33">
        <v>0</v>
      </c>
      <c r="I821" s="3">
        <v>59880222</v>
      </c>
      <c r="J821" s="3">
        <v>51950556</v>
      </c>
      <c r="K821" s="3">
        <v>0</v>
      </c>
      <c r="L821" s="3"/>
      <c r="M821" s="3"/>
      <c r="N821" s="3"/>
      <c r="O821" s="3"/>
      <c r="P821" s="34">
        <f t="shared" si="49"/>
        <v>111830778</v>
      </c>
      <c r="Q821" s="165">
        <v>76900651</v>
      </c>
      <c r="R821" s="3">
        <f>IFERROR(VLOOKUP(D821,[9]ServNOMINA!$F$16:$M$112,8,0),0)</f>
        <v>0</v>
      </c>
      <c r="S821" s="3">
        <f>IFERROR(VLOOKUP(D821,[9]ServOTROS!$F$16:$M$112,8,0),0)</f>
        <v>0</v>
      </c>
      <c r="T821" s="3">
        <f>IFERROR(VLOOKUP(D821,[9]CANCEL!$F$16:$M$48,8,0),0)</f>
        <v>0</v>
      </c>
      <c r="U821" s="3">
        <f>IFERROR(VLOOKUP(B821,[10]Aaf_PENSION!$C$16:$M$112,11,0)+VLOOKUP(B821,[11]Aaf_PENSION!$C$16:$M$112,11,0),0)</f>
        <v>0</v>
      </c>
      <c r="V821" s="3">
        <f>IFERROR(VLOOKUP(B821,[10]Aaf_SALUD!$C$16:$M$112,11,0)+VLOOKUP(B821,[11]Aaf_SALUD!$C$16:$M$112,11,0),0)</f>
        <v>0</v>
      </c>
      <c r="W821" s="3">
        <f>IFERROR(VLOOKUP(D821,[9]CALIDAD!$F$16:$M$1122,8,0),0)</f>
        <v>4990019</v>
      </c>
      <c r="X821" s="3"/>
      <c r="Y821" s="3">
        <f>IFERROR(VLOOKUP(B821,[10]Ap_CESANTIAS!$C$16:$M$112,11,0)+VLOOKUP(B821,[11]Ap_CESANTIAS!$C$16:$M$112,11,0),0)</f>
        <v>0</v>
      </c>
      <c r="Z821" s="3">
        <f>IFERROR(VLOOKUP(B821,[10]Ap_PENSION!$C$16:$M$112,11,0)+VLOOKUP(B821,[11]Ap_PENSION!$C$16:$M$112,11,0),0)</f>
        <v>0</v>
      </c>
      <c r="AA821" s="3">
        <f>IFERROR(VLOOKUP(B821,[10]Ap_SALUD!$C$16:$M$112,11,0)+VLOOKUP(B821,[11]Ap_SALUD!$C$16:$M$112,11,0),0)</f>
        <v>0</v>
      </c>
      <c r="AB821" s="3"/>
      <c r="AC821" s="36">
        <f t="shared" si="48"/>
        <v>4990019</v>
      </c>
      <c r="AD821" s="37">
        <f t="shared" si="51"/>
        <v>29940108</v>
      </c>
      <c r="AE821" s="144" t="e">
        <f>VLOOKUP(D821,[12]REPNCT004ReporteAuxiliarContabl!$V$21:$W$1157,2,0)</f>
        <v>#N/A</v>
      </c>
      <c r="AF821" s="167" t="e">
        <f t="shared" si="50"/>
        <v>#N/A</v>
      </c>
      <c r="AG821" s="144"/>
      <c r="AI821" s="144"/>
    </row>
    <row r="822" spans="1:35" x14ac:dyDescent="0.25">
      <c r="A822" s="38">
        <v>810</v>
      </c>
      <c r="B822" s="61"/>
      <c r="C822" s="143" t="str">
        <f>VLOOKUP(D822,[8]Hoja1!$A$2:$B$1115,2,0)</f>
        <v>52490</v>
      </c>
      <c r="D822" s="31">
        <v>800099113</v>
      </c>
      <c r="E822" s="31">
        <v>219052490</v>
      </c>
      <c r="F822" s="61" t="s">
        <v>983</v>
      </c>
      <c r="G822" s="33">
        <v>0</v>
      </c>
      <c r="H822" s="33">
        <v>0</v>
      </c>
      <c r="I822" s="3">
        <v>1418371872</v>
      </c>
      <c r="J822" s="3">
        <v>869396953</v>
      </c>
      <c r="K822" s="3">
        <v>0</v>
      </c>
      <c r="L822" s="3"/>
      <c r="M822" s="3"/>
      <c r="N822" s="3"/>
      <c r="O822" s="3"/>
      <c r="P822" s="34">
        <f t="shared" si="49"/>
        <v>2287768825</v>
      </c>
      <c r="Q822" s="165">
        <v>1460385233</v>
      </c>
      <c r="R822" s="3">
        <f>IFERROR(VLOOKUP(D822,[9]ServNOMINA!$F$16:$M$112,8,0),0)</f>
        <v>0</v>
      </c>
      <c r="S822" s="3">
        <f>IFERROR(VLOOKUP(D822,[9]ServOTROS!$F$16:$M$112,8,0),0)</f>
        <v>0</v>
      </c>
      <c r="T822" s="3">
        <f>IFERROR(VLOOKUP(D822,[9]CANCEL!$F$16:$M$48,8,0),0)</f>
        <v>0</v>
      </c>
      <c r="U822" s="3">
        <f>IFERROR(VLOOKUP(B822,[10]Aaf_PENSION!$C$16:$M$112,11,0)+VLOOKUP(B822,[11]Aaf_PENSION!$C$16:$M$112,11,0),0)</f>
        <v>0</v>
      </c>
      <c r="V822" s="3">
        <f>IFERROR(VLOOKUP(B822,[10]Aaf_SALUD!$C$16:$M$112,11,0)+VLOOKUP(B822,[11]Aaf_SALUD!$C$16:$M$112,11,0),0)</f>
        <v>0</v>
      </c>
      <c r="W822" s="3">
        <f>IFERROR(VLOOKUP(D822,[9]CALIDAD!$F$16:$M$1122,8,0),0)</f>
        <v>118197656</v>
      </c>
      <c r="X822" s="3"/>
      <c r="Y822" s="3">
        <f>IFERROR(VLOOKUP(B822,[10]Ap_CESANTIAS!$C$16:$M$112,11,0)+VLOOKUP(B822,[11]Ap_CESANTIAS!$C$16:$M$112,11,0),0)</f>
        <v>0</v>
      </c>
      <c r="Z822" s="3">
        <f>IFERROR(VLOOKUP(B822,[10]Ap_PENSION!$C$16:$M$112,11,0)+VLOOKUP(B822,[11]Ap_PENSION!$C$16:$M$112,11,0),0)</f>
        <v>0</v>
      </c>
      <c r="AA822" s="3">
        <f>IFERROR(VLOOKUP(B822,[10]Ap_SALUD!$C$16:$M$112,11,0)+VLOOKUP(B822,[11]Ap_SALUD!$C$16:$M$112,11,0),0)</f>
        <v>0</v>
      </c>
      <c r="AB822" s="3"/>
      <c r="AC822" s="36">
        <f t="shared" si="48"/>
        <v>118197656</v>
      </c>
      <c r="AD822" s="37">
        <f t="shared" si="51"/>
        <v>709185936</v>
      </c>
      <c r="AE822" s="144" t="e">
        <f>VLOOKUP(D822,[12]REPNCT004ReporteAuxiliarContabl!$V$21:$W$1157,2,0)</f>
        <v>#N/A</v>
      </c>
      <c r="AF822" s="167" t="e">
        <f t="shared" si="50"/>
        <v>#N/A</v>
      </c>
      <c r="AG822" s="144"/>
      <c r="AI822" s="144"/>
    </row>
    <row r="823" spans="1:35" x14ac:dyDescent="0.25">
      <c r="A823" s="29">
        <v>811</v>
      </c>
      <c r="B823" s="61"/>
      <c r="C823" s="143" t="str">
        <f>VLOOKUP(D823,[8]Hoja1!$A$2:$B$1115,2,0)</f>
        <v>52506</v>
      </c>
      <c r="D823" s="31">
        <v>800099115</v>
      </c>
      <c r="E823" s="31">
        <v>210652506</v>
      </c>
      <c r="F823" s="61" t="s">
        <v>984</v>
      </c>
      <c r="G823" s="33">
        <v>0</v>
      </c>
      <c r="H823" s="33">
        <v>0</v>
      </c>
      <c r="I823" s="3">
        <v>75552250</v>
      </c>
      <c r="J823" s="3">
        <v>89370370</v>
      </c>
      <c r="K823" s="3">
        <v>0</v>
      </c>
      <c r="L823" s="3"/>
      <c r="M823" s="3"/>
      <c r="N823" s="3"/>
      <c r="O823" s="3"/>
      <c r="P823" s="34">
        <f t="shared" si="49"/>
        <v>164922620</v>
      </c>
      <c r="Q823" s="165">
        <v>120850475</v>
      </c>
      <c r="R823" s="3">
        <f>IFERROR(VLOOKUP(D823,[9]ServNOMINA!$F$16:$M$112,8,0),0)</f>
        <v>0</v>
      </c>
      <c r="S823" s="3">
        <f>IFERROR(VLOOKUP(D823,[9]ServOTROS!$F$16:$M$112,8,0),0)</f>
        <v>0</v>
      </c>
      <c r="T823" s="3">
        <f>IFERROR(VLOOKUP(D823,[9]CANCEL!$F$16:$M$48,8,0),0)</f>
        <v>0</v>
      </c>
      <c r="U823" s="3">
        <f>IFERROR(VLOOKUP(B823,[10]Aaf_PENSION!$C$16:$M$112,11,0)+VLOOKUP(B823,[11]Aaf_PENSION!$C$16:$M$112,11,0),0)</f>
        <v>0</v>
      </c>
      <c r="V823" s="3">
        <f>IFERROR(VLOOKUP(B823,[10]Aaf_SALUD!$C$16:$M$112,11,0)+VLOOKUP(B823,[11]Aaf_SALUD!$C$16:$M$112,11,0),0)</f>
        <v>0</v>
      </c>
      <c r="W823" s="3">
        <f>IFERROR(VLOOKUP(D823,[9]CALIDAD!$F$16:$M$1122,8,0),0)</f>
        <v>6296021</v>
      </c>
      <c r="X823" s="3"/>
      <c r="Y823" s="3">
        <f>IFERROR(VLOOKUP(B823,[10]Ap_CESANTIAS!$C$16:$M$112,11,0)+VLOOKUP(B823,[11]Ap_CESANTIAS!$C$16:$M$112,11,0),0)</f>
        <v>0</v>
      </c>
      <c r="Z823" s="3">
        <f>IFERROR(VLOOKUP(B823,[10]Ap_PENSION!$C$16:$M$112,11,0)+VLOOKUP(B823,[11]Ap_PENSION!$C$16:$M$112,11,0),0)</f>
        <v>0</v>
      </c>
      <c r="AA823" s="3">
        <f>IFERROR(VLOOKUP(B823,[10]Ap_SALUD!$C$16:$M$112,11,0)+VLOOKUP(B823,[11]Ap_SALUD!$C$16:$M$112,11,0),0)</f>
        <v>0</v>
      </c>
      <c r="AB823" s="3"/>
      <c r="AC823" s="36">
        <f t="shared" si="48"/>
        <v>6296021</v>
      </c>
      <c r="AD823" s="37">
        <f t="shared" si="51"/>
        <v>37776124</v>
      </c>
      <c r="AE823" s="144" t="e">
        <f>VLOOKUP(D823,[12]REPNCT004ReporteAuxiliarContabl!$V$21:$W$1157,2,0)</f>
        <v>#N/A</v>
      </c>
      <c r="AF823" s="167" t="e">
        <f t="shared" si="50"/>
        <v>#N/A</v>
      </c>
      <c r="AG823" s="144"/>
      <c r="AI823" s="144"/>
    </row>
    <row r="824" spans="1:35" x14ac:dyDescent="0.25">
      <c r="A824" s="38">
        <v>812</v>
      </c>
      <c r="B824" s="61"/>
      <c r="C824" s="143" t="str">
        <f>VLOOKUP(D824,[8]Hoja1!$A$2:$B$1115,2,0)</f>
        <v>52520</v>
      </c>
      <c r="D824" s="31">
        <v>800099085</v>
      </c>
      <c r="E824" s="31">
        <v>212052520</v>
      </c>
      <c r="F824" s="61" t="s">
        <v>985</v>
      </c>
      <c r="G824" s="33">
        <v>0</v>
      </c>
      <c r="H824" s="33">
        <v>0</v>
      </c>
      <c r="I824" s="3">
        <v>309211992</v>
      </c>
      <c r="J824" s="3">
        <v>238030738</v>
      </c>
      <c r="K824" s="3">
        <v>0</v>
      </c>
      <c r="L824" s="3"/>
      <c r="M824" s="3"/>
      <c r="N824" s="3"/>
      <c r="O824" s="3"/>
      <c r="P824" s="34">
        <f t="shared" si="49"/>
        <v>547242730</v>
      </c>
      <c r="Q824" s="165">
        <v>366869068</v>
      </c>
      <c r="R824" s="3">
        <f>IFERROR(VLOOKUP(D824,[9]ServNOMINA!$F$16:$M$112,8,0),0)</f>
        <v>0</v>
      </c>
      <c r="S824" s="3">
        <f>IFERROR(VLOOKUP(D824,[9]ServOTROS!$F$16:$M$112,8,0),0)</f>
        <v>0</v>
      </c>
      <c r="T824" s="3">
        <f>IFERROR(VLOOKUP(D824,[9]CANCEL!$F$16:$M$48,8,0),0)</f>
        <v>0</v>
      </c>
      <c r="U824" s="3">
        <f>IFERROR(VLOOKUP(B824,[10]Aaf_PENSION!$C$16:$M$112,11,0)+VLOOKUP(B824,[11]Aaf_PENSION!$C$16:$M$112,11,0),0)</f>
        <v>0</v>
      </c>
      <c r="V824" s="3">
        <f>IFERROR(VLOOKUP(B824,[10]Aaf_SALUD!$C$16:$M$112,11,0)+VLOOKUP(B824,[11]Aaf_SALUD!$C$16:$M$112,11,0),0)</f>
        <v>0</v>
      </c>
      <c r="W824" s="3">
        <f>IFERROR(VLOOKUP(D824,[9]CALIDAD!$F$16:$M$1122,8,0),0)</f>
        <v>25767666</v>
      </c>
      <c r="X824" s="3"/>
      <c r="Y824" s="3">
        <f>IFERROR(VLOOKUP(B824,[10]Ap_CESANTIAS!$C$16:$M$112,11,0)+VLOOKUP(B824,[11]Ap_CESANTIAS!$C$16:$M$112,11,0),0)</f>
        <v>0</v>
      </c>
      <c r="Z824" s="3">
        <f>IFERROR(VLOOKUP(B824,[10]Ap_PENSION!$C$16:$M$112,11,0)+VLOOKUP(B824,[11]Ap_PENSION!$C$16:$M$112,11,0),0)</f>
        <v>0</v>
      </c>
      <c r="AA824" s="3">
        <f>IFERROR(VLOOKUP(B824,[10]Ap_SALUD!$C$16:$M$112,11,0)+VLOOKUP(B824,[11]Ap_SALUD!$C$16:$M$112,11,0),0)</f>
        <v>0</v>
      </c>
      <c r="AB824" s="3"/>
      <c r="AC824" s="36">
        <f t="shared" si="48"/>
        <v>25767666</v>
      </c>
      <c r="AD824" s="37">
        <f t="shared" si="51"/>
        <v>154605996</v>
      </c>
      <c r="AE824" s="144" t="e">
        <f>VLOOKUP(D824,[12]REPNCT004ReporteAuxiliarContabl!$V$21:$W$1157,2,0)</f>
        <v>#N/A</v>
      </c>
      <c r="AF824" s="167" t="e">
        <f t="shared" si="50"/>
        <v>#N/A</v>
      </c>
      <c r="AG824" s="144"/>
      <c r="AI824" s="144"/>
    </row>
    <row r="825" spans="1:35" x14ac:dyDescent="0.25">
      <c r="A825" s="29">
        <v>813</v>
      </c>
      <c r="B825" s="61"/>
      <c r="C825" s="143" t="str">
        <f>VLOOKUP(D825,[8]Hoja1!$A$2:$B$1115,2,0)</f>
        <v>52540</v>
      </c>
      <c r="D825" s="31">
        <v>800020324</v>
      </c>
      <c r="E825" s="31">
        <v>214052540</v>
      </c>
      <c r="F825" s="61" t="s">
        <v>986</v>
      </c>
      <c r="G825" s="33">
        <v>0</v>
      </c>
      <c r="H825" s="33">
        <v>0</v>
      </c>
      <c r="I825" s="3">
        <v>267608196</v>
      </c>
      <c r="J825" s="3">
        <v>286660575</v>
      </c>
      <c r="K825" s="3">
        <v>0</v>
      </c>
      <c r="L825" s="3"/>
      <c r="M825" s="3"/>
      <c r="N825" s="3"/>
      <c r="O825" s="3"/>
      <c r="P825" s="34">
        <f t="shared" si="49"/>
        <v>554268771</v>
      </c>
      <c r="Q825" s="165">
        <v>398163990</v>
      </c>
      <c r="R825" s="3">
        <f>IFERROR(VLOOKUP(D825,[9]ServNOMINA!$F$16:$M$112,8,0),0)</f>
        <v>0</v>
      </c>
      <c r="S825" s="3">
        <f>IFERROR(VLOOKUP(D825,[9]ServOTROS!$F$16:$M$112,8,0),0)</f>
        <v>0</v>
      </c>
      <c r="T825" s="3">
        <f>IFERROR(VLOOKUP(D825,[9]CANCEL!$F$16:$M$48,8,0),0)</f>
        <v>0</v>
      </c>
      <c r="U825" s="3">
        <f>IFERROR(VLOOKUP(B825,[10]Aaf_PENSION!$C$16:$M$112,11,0)+VLOOKUP(B825,[11]Aaf_PENSION!$C$16:$M$112,11,0),0)</f>
        <v>0</v>
      </c>
      <c r="V825" s="3">
        <f>IFERROR(VLOOKUP(B825,[10]Aaf_SALUD!$C$16:$M$112,11,0)+VLOOKUP(B825,[11]Aaf_SALUD!$C$16:$M$112,11,0),0)</f>
        <v>0</v>
      </c>
      <c r="W825" s="3">
        <f>IFERROR(VLOOKUP(D825,[9]CALIDAD!$F$16:$M$1122,8,0),0)</f>
        <v>22300683</v>
      </c>
      <c r="X825" s="3"/>
      <c r="Y825" s="3">
        <f>IFERROR(VLOOKUP(B825,[10]Ap_CESANTIAS!$C$16:$M$112,11,0)+VLOOKUP(B825,[11]Ap_CESANTIAS!$C$16:$M$112,11,0),0)</f>
        <v>0</v>
      </c>
      <c r="Z825" s="3">
        <f>IFERROR(VLOOKUP(B825,[10]Ap_PENSION!$C$16:$M$112,11,0)+VLOOKUP(B825,[11]Ap_PENSION!$C$16:$M$112,11,0),0)</f>
        <v>0</v>
      </c>
      <c r="AA825" s="3">
        <f>IFERROR(VLOOKUP(B825,[10]Ap_SALUD!$C$16:$M$112,11,0)+VLOOKUP(B825,[11]Ap_SALUD!$C$16:$M$112,11,0),0)</f>
        <v>0</v>
      </c>
      <c r="AB825" s="3"/>
      <c r="AC825" s="36">
        <f t="shared" si="48"/>
        <v>22300683</v>
      </c>
      <c r="AD825" s="37">
        <f t="shared" si="51"/>
        <v>133804098</v>
      </c>
      <c r="AE825" s="144" t="e">
        <f>VLOOKUP(D825,[12]REPNCT004ReporteAuxiliarContabl!$V$21:$W$1157,2,0)</f>
        <v>#N/A</v>
      </c>
      <c r="AF825" s="167" t="e">
        <f t="shared" si="50"/>
        <v>#N/A</v>
      </c>
      <c r="AG825" s="144"/>
      <c r="AI825" s="144"/>
    </row>
    <row r="826" spans="1:35" x14ac:dyDescent="0.25">
      <c r="A826" s="38">
        <v>814</v>
      </c>
      <c r="B826" s="61"/>
      <c r="C826" s="143" t="str">
        <f>VLOOKUP(D826,[8]Hoja1!$A$2:$B$1115,2,0)</f>
        <v>52560</v>
      </c>
      <c r="D826" s="31">
        <v>800037232</v>
      </c>
      <c r="E826" s="31">
        <v>216052560</v>
      </c>
      <c r="F826" s="61" t="s">
        <v>987</v>
      </c>
      <c r="G826" s="33">
        <v>0</v>
      </c>
      <c r="H826" s="33">
        <v>0</v>
      </c>
      <c r="I826" s="3">
        <v>177208168</v>
      </c>
      <c r="J826" s="3">
        <v>194830304</v>
      </c>
      <c r="K826" s="3">
        <v>0</v>
      </c>
      <c r="L826" s="3"/>
      <c r="M826" s="3"/>
      <c r="N826" s="3"/>
      <c r="O826" s="3"/>
      <c r="P826" s="34">
        <f t="shared" si="49"/>
        <v>372038472</v>
      </c>
      <c r="Q826" s="165">
        <v>268667039</v>
      </c>
      <c r="R826" s="3">
        <f>IFERROR(VLOOKUP(D826,[9]ServNOMINA!$F$16:$M$112,8,0),0)</f>
        <v>0</v>
      </c>
      <c r="S826" s="3">
        <f>IFERROR(VLOOKUP(D826,[9]ServOTROS!$F$16:$M$112,8,0),0)</f>
        <v>0</v>
      </c>
      <c r="T826" s="3">
        <f>IFERROR(VLOOKUP(D826,[9]CANCEL!$F$16:$M$48,8,0),0)</f>
        <v>0</v>
      </c>
      <c r="U826" s="3">
        <f>IFERROR(VLOOKUP(B826,[10]Aaf_PENSION!$C$16:$M$112,11,0)+VLOOKUP(B826,[11]Aaf_PENSION!$C$16:$M$112,11,0),0)</f>
        <v>0</v>
      </c>
      <c r="V826" s="3">
        <f>IFERROR(VLOOKUP(B826,[10]Aaf_SALUD!$C$16:$M$112,11,0)+VLOOKUP(B826,[11]Aaf_SALUD!$C$16:$M$112,11,0),0)</f>
        <v>0</v>
      </c>
      <c r="W826" s="3">
        <f>IFERROR(VLOOKUP(D826,[9]CALIDAD!$F$16:$M$1122,8,0),0)</f>
        <v>14767347</v>
      </c>
      <c r="X826" s="3"/>
      <c r="Y826" s="3">
        <f>IFERROR(VLOOKUP(B826,[10]Ap_CESANTIAS!$C$16:$M$112,11,0)+VLOOKUP(B826,[11]Ap_CESANTIAS!$C$16:$M$112,11,0),0)</f>
        <v>0</v>
      </c>
      <c r="Z826" s="3">
        <f>IFERROR(VLOOKUP(B826,[10]Ap_PENSION!$C$16:$M$112,11,0)+VLOOKUP(B826,[11]Ap_PENSION!$C$16:$M$112,11,0),0)</f>
        <v>0</v>
      </c>
      <c r="AA826" s="3">
        <f>IFERROR(VLOOKUP(B826,[10]Ap_SALUD!$C$16:$M$112,11,0)+VLOOKUP(B826,[11]Ap_SALUD!$C$16:$M$112,11,0),0)</f>
        <v>0</v>
      </c>
      <c r="AB826" s="3"/>
      <c r="AC826" s="36">
        <f t="shared" si="48"/>
        <v>14767347</v>
      </c>
      <c r="AD826" s="37">
        <f t="shared" si="51"/>
        <v>88604086</v>
      </c>
      <c r="AE826" s="144" t="e">
        <f>VLOOKUP(D826,[12]REPNCT004ReporteAuxiliarContabl!$V$21:$W$1157,2,0)</f>
        <v>#N/A</v>
      </c>
      <c r="AF826" s="167" t="e">
        <f t="shared" si="50"/>
        <v>#N/A</v>
      </c>
      <c r="AG826" s="144"/>
      <c r="AI826" s="144"/>
    </row>
    <row r="827" spans="1:35" x14ac:dyDescent="0.25">
      <c r="A827" s="29">
        <v>815</v>
      </c>
      <c r="B827" s="61"/>
      <c r="C827" s="143" t="str">
        <f>VLOOKUP(D827,[8]Hoja1!$A$2:$B$1115,2,0)</f>
        <v>52565</v>
      </c>
      <c r="D827" s="31">
        <v>800222498</v>
      </c>
      <c r="E827" s="31">
        <v>216552565</v>
      </c>
      <c r="F827" s="61" t="s">
        <v>988</v>
      </c>
      <c r="G827" s="33">
        <v>0</v>
      </c>
      <c r="H827" s="33">
        <v>0</v>
      </c>
      <c r="I827" s="3">
        <v>81481292</v>
      </c>
      <c r="J827" s="3">
        <v>72396780</v>
      </c>
      <c r="K827" s="3">
        <v>0</v>
      </c>
      <c r="L827" s="3"/>
      <c r="M827" s="3"/>
      <c r="N827" s="3"/>
      <c r="O827" s="3"/>
      <c r="P827" s="34">
        <f t="shared" si="49"/>
        <v>153878072</v>
      </c>
      <c r="Q827" s="165">
        <v>106347320</v>
      </c>
      <c r="R827" s="3">
        <f>IFERROR(VLOOKUP(D827,[9]ServNOMINA!$F$16:$M$112,8,0),0)</f>
        <v>0</v>
      </c>
      <c r="S827" s="3">
        <f>IFERROR(VLOOKUP(D827,[9]ServOTROS!$F$16:$M$112,8,0),0)</f>
        <v>0</v>
      </c>
      <c r="T827" s="3">
        <f>IFERROR(VLOOKUP(D827,[9]CANCEL!$F$16:$M$48,8,0),0)</f>
        <v>0</v>
      </c>
      <c r="U827" s="3">
        <f>IFERROR(VLOOKUP(B827,[10]Aaf_PENSION!$C$16:$M$112,11,0)+VLOOKUP(B827,[11]Aaf_PENSION!$C$16:$M$112,11,0),0)</f>
        <v>0</v>
      </c>
      <c r="V827" s="3">
        <f>IFERROR(VLOOKUP(B827,[10]Aaf_SALUD!$C$16:$M$112,11,0)+VLOOKUP(B827,[11]Aaf_SALUD!$C$16:$M$112,11,0),0)</f>
        <v>0</v>
      </c>
      <c r="W827" s="3">
        <f>IFERROR(VLOOKUP(D827,[9]CALIDAD!$F$16:$M$1122,8,0),0)</f>
        <v>6790108</v>
      </c>
      <c r="X827" s="3"/>
      <c r="Y827" s="3">
        <f>IFERROR(VLOOKUP(B827,[10]Ap_CESANTIAS!$C$16:$M$112,11,0)+VLOOKUP(B827,[11]Ap_CESANTIAS!$C$16:$M$112,11,0),0)</f>
        <v>0</v>
      </c>
      <c r="Z827" s="3">
        <f>IFERROR(VLOOKUP(B827,[10]Ap_PENSION!$C$16:$M$112,11,0)+VLOOKUP(B827,[11]Ap_PENSION!$C$16:$M$112,11,0),0)</f>
        <v>0</v>
      </c>
      <c r="AA827" s="3">
        <f>IFERROR(VLOOKUP(B827,[10]Ap_SALUD!$C$16:$M$112,11,0)+VLOOKUP(B827,[11]Ap_SALUD!$C$16:$M$112,11,0),0)</f>
        <v>0</v>
      </c>
      <c r="AB827" s="3"/>
      <c r="AC827" s="36">
        <f t="shared" si="48"/>
        <v>6790108</v>
      </c>
      <c r="AD827" s="37">
        <f t="shared" si="51"/>
        <v>40740644</v>
      </c>
      <c r="AE827" s="144" t="e">
        <f>VLOOKUP(D827,[12]REPNCT004ReporteAuxiliarContabl!$V$21:$W$1157,2,0)</f>
        <v>#N/A</v>
      </c>
      <c r="AF827" s="167" t="e">
        <f t="shared" si="50"/>
        <v>#N/A</v>
      </c>
      <c r="AG827" s="144"/>
      <c r="AI827" s="144"/>
    </row>
    <row r="828" spans="1:35" x14ac:dyDescent="0.25">
      <c r="A828" s="38">
        <v>816</v>
      </c>
      <c r="B828" s="61"/>
      <c r="C828" s="143" t="str">
        <f>VLOOKUP(D828,[8]Hoja1!$A$2:$B$1115,2,0)</f>
        <v>52573</v>
      </c>
      <c r="D828" s="31">
        <v>800099118</v>
      </c>
      <c r="E828" s="31">
        <v>217352573</v>
      </c>
      <c r="F828" s="61" t="s">
        <v>989</v>
      </c>
      <c r="G828" s="33">
        <v>0</v>
      </c>
      <c r="H828" s="33">
        <v>0</v>
      </c>
      <c r="I828" s="3">
        <v>117668726</v>
      </c>
      <c r="J828" s="3">
        <v>119878056</v>
      </c>
      <c r="K828" s="3">
        <v>0</v>
      </c>
      <c r="L828" s="3"/>
      <c r="M828" s="3"/>
      <c r="N828" s="3"/>
      <c r="O828" s="3"/>
      <c r="P828" s="34">
        <f t="shared" si="49"/>
        <v>237546782</v>
      </c>
      <c r="Q828" s="165">
        <v>168906691</v>
      </c>
      <c r="R828" s="3">
        <f>IFERROR(VLOOKUP(D828,[9]ServNOMINA!$F$16:$M$112,8,0),0)</f>
        <v>0</v>
      </c>
      <c r="S828" s="3">
        <f>IFERROR(VLOOKUP(D828,[9]ServOTROS!$F$16:$M$112,8,0),0)</f>
        <v>0</v>
      </c>
      <c r="T828" s="3">
        <f>IFERROR(VLOOKUP(D828,[9]CANCEL!$F$16:$M$48,8,0),0)</f>
        <v>0</v>
      </c>
      <c r="U828" s="3">
        <f>IFERROR(VLOOKUP(B828,[10]Aaf_PENSION!$C$16:$M$112,11,0)+VLOOKUP(B828,[11]Aaf_PENSION!$C$16:$M$112,11,0),0)</f>
        <v>0</v>
      </c>
      <c r="V828" s="3">
        <f>IFERROR(VLOOKUP(B828,[10]Aaf_SALUD!$C$16:$M$112,11,0)+VLOOKUP(B828,[11]Aaf_SALUD!$C$16:$M$112,11,0),0)</f>
        <v>0</v>
      </c>
      <c r="W828" s="3">
        <f>IFERROR(VLOOKUP(D828,[9]CALIDAD!$F$16:$M$1122,8,0),0)</f>
        <v>9805727</v>
      </c>
      <c r="X828" s="3"/>
      <c r="Y828" s="3">
        <f>IFERROR(VLOOKUP(B828,[10]Ap_CESANTIAS!$C$16:$M$112,11,0)+VLOOKUP(B828,[11]Ap_CESANTIAS!$C$16:$M$112,11,0),0)</f>
        <v>0</v>
      </c>
      <c r="Z828" s="3">
        <f>IFERROR(VLOOKUP(B828,[10]Ap_PENSION!$C$16:$M$112,11,0)+VLOOKUP(B828,[11]Ap_PENSION!$C$16:$M$112,11,0),0)</f>
        <v>0</v>
      </c>
      <c r="AA828" s="3">
        <f>IFERROR(VLOOKUP(B828,[10]Ap_SALUD!$C$16:$M$112,11,0)+VLOOKUP(B828,[11]Ap_SALUD!$C$16:$M$112,11,0),0)</f>
        <v>0</v>
      </c>
      <c r="AB828" s="3"/>
      <c r="AC828" s="36">
        <f t="shared" si="48"/>
        <v>9805727</v>
      </c>
      <c r="AD828" s="37">
        <f t="shared" si="51"/>
        <v>58834364</v>
      </c>
      <c r="AE828" s="144" t="e">
        <f>VLOOKUP(D828,[12]REPNCT004ReporteAuxiliarContabl!$V$21:$W$1157,2,0)</f>
        <v>#N/A</v>
      </c>
      <c r="AF828" s="167" t="e">
        <f t="shared" si="50"/>
        <v>#N/A</v>
      </c>
      <c r="AG828" s="144"/>
      <c r="AI828" s="144"/>
    </row>
    <row r="829" spans="1:35" x14ac:dyDescent="0.25">
      <c r="A829" s="29">
        <v>817</v>
      </c>
      <c r="B829" s="61"/>
      <c r="C829" s="143" t="str">
        <f>VLOOKUP(D829,[8]Hoja1!$A$2:$B$1115,2,0)</f>
        <v>52585</v>
      </c>
      <c r="D829" s="31">
        <v>800099122</v>
      </c>
      <c r="E829" s="31">
        <v>218552585</v>
      </c>
      <c r="F829" s="61" t="s">
        <v>990</v>
      </c>
      <c r="G829" s="33">
        <v>0</v>
      </c>
      <c r="H829" s="33">
        <v>0</v>
      </c>
      <c r="I829" s="3">
        <v>258095904</v>
      </c>
      <c r="J829" s="3">
        <v>271352932</v>
      </c>
      <c r="K829" s="3">
        <v>0</v>
      </c>
      <c r="L829" s="3"/>
      <c r="M829" s="3"/>
      <c r="N829" s="3"/>
      <c r="O829" s="3"/>
      <c r="P829" s="34">
        <f t="shared" si="49"/>
        <v>529448836</v>
      </c>
      <c r="Q829" s="165">
        <v>378892892</v>
      </c>
      <c r="R829" s="3">
        <f>IFERROR(VLOOKUP(D829,[9]ServNOMINA!$F$16:$M$112,8,0),0)</f>
        <v>0</v>
      </c>
      <c r="S829" s="3">
        <f>IFERROR(VLOOKUP(D829,[9]ServOTROS!$F$16:$M$112,8,0),0)</f>
        <v>0</v>
      </c>
      <c r="T829" s="3">
        <f>IFERROR(VLOOKUP(D829,[9]CANCEL!$F$16:$M$48,8,0),0)</f>
        <v>0</v>
      </c>
      <c r="U829" s="3">
        <f>IFERROR(VLOOKUP(B829,[10]Aaf_PENSION!$C$16:$M$112,11,0)+VLOOKUP(B829,[11]Aaf_PENSION!$C$16:$M$112,11,0),0)</f>
        <v>0</v>
      </c>
      <c r="V829" s="3">
        <f>IFERROR(VLOOKUP(B829,[10]Aaf_SALUD!$C$16:$M$112,11,0)+VLOOKUP(B829,[11]Aaf_SALUD!$C$16:$M$112,11,0),0)</f>
        <v>0</v>
      </c>
      <c r="W829" s="3">
        <f>IFERROR(VLOOKUP(D829,[9]CALIDAD!$F$16:$M$1122,8,0),0)</f>
        <v>21507992</v>
      </c>
      <c r="X829" s="3"/>
      <c r="Y829" s="3">
        <f>IFERROR(VLOOKUP(B829,[10]Ap_CESANTIAS!$C$16:$M$112,11,0)+VLOOKUP(B829,[11]Ap_CESANTIAS!$C$16:$M$112,11,0),0)</f>
        <v>0</v>
      </c>
      <c r="Z829" s="3">
        <f>IFERROR(VLOOKUP(B829,[10]Ap_PENSION!$C$16:$M$112,11,0)+VLOOKUP(B829,[11]Ap_PENSION!$C$16:$M$112,11,0),0)</f>
        <v>0</v>
      </c>
      <c r="AA829" s="3">
        <f>IFERROR(VLOOKUP(B829,[10]Ap_SALUD!$C$16:$M$112,11,0)+VLOOKUP(B829,[11]Ap_SALUD!$C$16:$M$112,11,0),0)</f>
        <v>0</v>
      </c>
      <c r="AB829" s="3"/>
      <c r="AC829" s="36">
        <f t="shared" si="48"/>
        <v>21507992</v>
      </c>
      <c r="AD829" s="37">
        <f t="shared" si="51"/>
        <v>129047952</v>
      </c>
      <c r="AE829" s="144" t="e">
        <f>VLOOKUP(D829,[12]REPNCT004ReporteAuxiliarContabl!$V$21:$W$1157,2,0)</f>
        <v>#N/A</v>
      </c>
      <c r="AF829" s="167" t="e">
        <f t="shared" si="50"/>
        <v>#N/A</v>
      </c>
      <c r="AG829" s="144"/>
      <c r="AI829" s="144"/>
    </row>
    <row r="830" spans="1:35" x14ac:dyDescent="0.25">
      <c r="A830" s="38">
        <v>818</v>
      </c>
      <c r="B830" s="61"/>
      <c r="C830" s="143" t="str">
        <f>VLOOKUP(D830,[8]Hoja1!$A$2:$B$1115,2,0)</f>
        <v>52612</v>
      </c>
      <c r="D830" s="31">
        <v>800099127</v>
      </c>
      <c r="E830" s="31">
        <v>211252612</v>
      </c>
      <c r="F830" s="61" t="s">
        <v>794</v>
      </c>
      <c r="G830" s="33">
        <v>0</v>
      </c>
      <c r="H830" s="33">
        <v>0</v>
      </c>
      <c r="I830" s="3">
        <v>886049280</v>
      </c>
      <c r="J830" s="3">
        <v>602155033</v>
      </c>
      <c r="K830" s="3">
        <v>0</v>
      </c>
      <c r="L830" s="3"/>
      <c r="M830" s="3"/>
      <c r="N830" s="46"/>
      <c r="O830" s="46"/>
      <c r="P830" s="34">
        <f t="shared" si="49"/>
        <v>1488204313</v>
      </c>
      <c r="Q830" s="165">
        <v>883879276</v>
      </c>
      <c r="R830" s="3">
        <f>IFERROR(VLOOKUP(D830,[9]ServNOMINA!$F$16:$M$112,8,0),0)</f>
        <v>0</v>
      </c>
      <c r="S830" s="3">
        <f>IFERROR(VLOOKUP(D830,[9]ServOTROS!$F$16:$M$112,8,0),0)</f>
        <v>0</v>
      </c>
      <c r="T830" s="3">
        <f>IFERROR(VLOOKUP(D830,[9]CANCEL!$F$16:$M$48,8,0),0)</f>
        <v>0</v>
      </c>
      <c r="U830" s="3">
        <f>IFERROR(VLOOKUP(B830,[10]Aaf_PENSION!$C$16:$M$112,11,0)+VLOOKUP(B830,[11]Aaf_PENSION!$C$16:$M$112,11,0),0)</f>
        <v>0</v>
      </c>
      <c r="V830" s="3">
        <f>IFERROR(VLOOKUP(B830,[10]Aaf_SALUD!$C$16:$M$112,11,0)+VLOOKUP(B830,[11]Aaf_SALUD!$C$16:$M$112,11,0),0)</f>
        <v>0</v>
      </c>
      <c r="W830" s="3">
        <f>IFERROR(VLOOKUP(D830,[9]CALIDAD!$F$16:$M$1122,8,0),0)</f>
        <v>73837440</v>
      </c>
      <c r="X830" s="3"/>
      <c r="Y830" s="3">
        <f>IFERROR(VLOOKUP(B830,[10]Ap_CESANTIAS!$C$16:$M$112,11,0)+VLOOKUP(B830,[11]Ap_CESANTIAS!$C$16:$M$112,11,0),0)</f>
        <v>0</v>
      </c>
      <c r="Z830" s="3">
        <f>IFERROR(VLOOKUP(B830,[10]Ap_PENSION!$C$16:$M$112,11,0)+VLOOKUP(B830,[11]Ap_PENSION!$C$16:$M$112,11,0),0)</f>
        <v>0</v>
      </c>
      <c r="AA830" s="3">
        <f>IFERROR(VLOOKUP(B830,[10]Ap_SALUD!$C$16:$M$112,11,0)+VLOOKUP(B830,[11]Ap_SALUD!$C$16:$M$112,11,0),0)</f>
        <v>0</v>
      </c>
      <c r="AB830" s="3"/>
      <c r="AC830" s="36">
        <f t="shared" si="48"/>
        <v>73837440</v>
      </c>
      <c r="AD830" s="37">
        <f t="shared" si="51"/>
        <v>530487597</v>
      </c>
      <c r="AE830" s="144" t="e">
        <f>VLOOKUP(D830,[12]REPNCT004ReporteAuxiliarContabl!$V$21:$W$1157,2,0)</f>
        <v>#N/A</v>
      </c>
      <c r="AF830" s="167" t="e">
        <f t="shared" si="50"/>
        <v>#N/A</v>
      </c>
      <c r="AG830" s="144"/>
      <c r="AI830" s="144"/>
    </row>
    <row r="831" spans="1:35" x14ac:dyDescent="0.25">
      <c r="A831" s="29">
        <v>819</v>
      </c>
      <c r="B831" s="61"/>
      <c r="C831" s="143" t="str">
        <f>VLOOKUP(D831,[8]Hoja1!$A$2:$B$1115,2,0)</f>
        <v>52621</v>
      </c>
      <c r="D831" s="31">
        <v>800099132</v>
      </c>
      <c r="E831" s="31">
        <v>212152621</v>
      </c>
      <c r="F831" s="61" t="s">
        <v>991</v>
      </c>
      <c r="G831" s="33">
        <v>0</v>
      </c>
      <c r="H831" s="33">
        <v>0</v>
      </c>
      <c r="I831" s="3">
        <v>516348496</v>
      </c>
      <c r="J831" s="3">
        <v>428877167</v>
      </c>
      <c r="K831" s="3">
        <v>0</v>
      </c>
      <c r="L831" s="3"/>
      <c r="M831" s="3"/>
      <c r="N831" s="3"/>
      <c r="O831" s="3"/>
      <c r="P831" s="34">
        <f t="shared" si="49"/>
        <v>945225663</v>
      </c>
      <c r="Q831" s="165">
        <v>644022372</v>
      </c>
      <c r="R831" s="3">
        <f>IFERROR(VLOOKUP(D831,[9]ServNOMINA!$F$16:$M$112,8,0),0)</f>
        <v>0</v>
      </c>
      <c r="S831" s="3">
        <f>IFERROR(VLOOKUP(D831,[9]ServOTROS!$F$16:$M$112,8,0),0)</f>
        <v>0</v>
      </c>
      <c r="T831" s="3">
        <f>IFERROR(VLOOKUP(D831,[9]CANCEL!$F$16:$M$48,8,0),0)</f>
        <v>0</v>
      </c>
      <c r="U831" s="3">
        <f>IFERROR(VLOOKUP(B831,[10]Aaf_PENSION!$C$16:$M$112,11,0)+VLOOKUP(B831,[11]Aaf_PENSION!$C$16:$M$112,11,0),0)</f>
        <v>0</v>
      </c>
      <c r="V831" s="3">
        <f>IFERROR(VLOOKUP(B831,[10]Aaf_SALUD!$C$16:$M$112,11,0)+VLOOKUP(B831,[11]Aaf_SALUD!$C$16:$M$112,11,0),0)</f>
        <v>0</v>
      </c>
      <c r="W831" s="3">
        <f>IFERROR(VLOOKUP(D831,[9]CALIDAD!$F$16:$M$1122,8,0),0)</f>
        <v>43029041</v>
      </c>
      <c r="X831" s="3"/>
      <c r="Y831" s="3">
        <f>IFERROR(VLOOKUP(B831,[10]Ap_CESANTIAS!$C$16:$M$112,11,0)+VLOOKUP(B831,[11]Ap_CESANTIAS!$C$16:$M$112,11,0),0)</f>
        <v>0</v>
      </c>
      <c r="Z831" s="3">
        <f>IFERROR(VLOOKUP(B831,[10]Ap_PENSION!$C$16:$M$112,11,0)+VLOOKUP(B831,[11]Ap_PENSION!$C$16:$M$112,11,0),0)</f>
        <v>0</v>
      </c>
      <c r="AA831" s="3">
        <f>IFERROR(VLOOKUP(B831,[10]Ap_SALUD!$C$16:$M$112,11,0)+VLOOKUP(B831,[11]Ap_SALUD!$C$16:$M$112,11,0),0)</f>
        <v>0</v>
      </c>
      <c r="AB831" s="3"/>
      <c r="AC831" s="36">
        <f t="shared" si="48"/>
        <v>43029041</v>
      </c>
      <c r="AD831" s="37">
        <f t="shared" si="51"/>
        <v>258174250</v>
      </c>
      <c r="AE831" s="144" t="e">
        <f>VLOOKUP(D831,[12]REPNCT004ReporteAuxiliarContabl!$V$21:$W$1157,2,0)</f>
        <v>#N/A</v>
      </c>
      <c r="AF831" s="167" t="e">
        <f t="shared" si="50"/>
        <v>#N/A</v>
      </c>
      <c r="AG831" s="144"/>
      <c r="AI831" s="144"/>
    </row>
    <row r="832" spans="1:35" x14ac:dyDescent="0.25">
      <c r="A832" s="38">
        <v>820</v>
      </c>
      <c r="B832" s="61"/>
      <c r="C832" s="143" t="str">
        <f>VLOOKUP(D832,[8]Hoja1!$A$2:$B$1115,2,0)</f>
        <v>52678</v>
      </c>
      <c r="D832" s="31">
        <v>800099136</v>
      </c>
      <c r="E832" s="31">
        <v>217852678</v>
      </c>
      <c r="F832" s="61" t="s">
        <v>992</v>
      </c>
      <c r="G832" s="33">
        <v>0</v>
      </c>
      <c r="H832" s="33">
        <v>0</v>
      </c>
      <c r="I832" s="3">
        <v>479388264</v>
      </c>
      <c r="J832" s="3">
        <v>453047318</v>
      </c>
      <c r="K832" s="3">
        <v>0</v>
      </c>
      <c r="L832" s="3"/>
      <c r="M832" s="3"/>
      <c r="N832" s="3"/>
      <c r="O832" s="3"/>
      <c r="P832" s="34">
        <f t="shared" si="49"/>
        <v>932435582</v>
      </c>
      <c r="Q832" s="165">
        <v>652792428</v>
      </c>
      <c r="R832" s="3">
        <f>IFERROR(VLOOKUP(D832,[9]ServNOMINA!$F$16:$M$112,8,0),0)</f>
        <v>0</v>
      </c>
      <c r="S832" s="3">
        <f>IFERROR(VLOOKUP(D832,[9]ServOTROS!$F$16:$M$112,8,0),0)</f>
        <v>0</v>
      </c>
      <c r="T832" s="3">
        <f>IFERROR(VLOOKUP(D832,[9]CANCEL!$F$16:$M$48,8,0),0)</f>
        <v>0</v>
      </c>
      <c r="U832" s="3">
        <f>IFERROR(VLOOKUP(B832,[10]Aaf_PENSION!$C$16:$M$112,11,0)+VLOOKUP(B832,[11]Aaf_PENSION!$C$16:$M$112,11,0),0)</f>
        <v>0</v>
      </c>
      <c r="V832" s="3">
        <f>IFERROR(VLOOKUP(B832,[10]Aaf_SALUD!$C$16:$M$112,11,0)+VLOOKUP(B832,[11]Aaf_SALUD!$C$16:$M$112,11,0),0)</f>
        <v>0</v>
      </c>
      <c r="W832" s="3">
        <f>IFERROR(VLOOKUP(D832,[9]CALIDAD!$F$16:$M$1122,8,0),0)</f>
        <v>39949022</v>
      </c>
      <c r="X832" s="3"/>
      <c r="Y832" s="3">
        <f>IFERROR(VLOOKUP(B832,[10]Ap_CESANTIAS!$C$16:$M$112,11,0)+VLOOKUP(B832,[11]Ap_CESANTIAS!$C$16:$M$112,11,0),0)</f>
        <v>0</v>
      </c>
      <c r="Z832" s="3">
        <f>IFERROR(VLOOKUP(B832,[10]Ap_PENSION!$C$16:$M$112,11,0)+VLOOKUP(B832,[11]Ap_PENSION!$C$16:$M$112,11,0),0)</f>
        <v>0</v>
      </c>
      <c r="AA832" s="3">
        <f>IFERROR(VLOOKUP(B832,[10]Ap_SALUD!$C$16:$M$112,11,0)+VLOOKUP(B832,[11]Ap_SALUD!$C$16:$M$112,11,0),0)</f>
        <v>0</v>
      </c>
      <c r="AB832" s="3"/>
      <c r="AC832" s="36">
        <f t="shared" si="48"/>
        <v>39949022</v>
      </c>
      <c r="AD832" s="37">
        <f t="shared" si="51"/>
        <v>239694132</v>
      </c>
      <c r="AE832" s="144" t="e">
        <f>VLOOKUP(D832,[12]REPNCT004ReporteAuxiliarContabl!$V$21:$W$1157,2,0)</f>
        <v>#N/A</v>
      </c>
      <c r="AF832" s="167" t="e">
        <f t="shared" si="50"/>
        <v>#N/A</v>
      </c>
      <c r="AG832" s="144"/>
      <c r="AI832" s="144"/>
    </row>
    <row r="833" spans="1:35" x14ac:dyDescent="0.25">
      <c r="A833" s="29">
        <v>821</v>
      </c>
      <c r="B833" s="61"/>
      <c r="C833" s="143" t="str">
        <f>VLOOKUP(D833,[8]Hoja1!$A$2:$B$1115,2,0)</f>
        <v>52683</v>
      </c>
      <c r="D833" s="31">
        <v>800099138</v>
      </c>
      <c r="E833" s="31">
        <v>218352683</v>
      </c>
      <c r="F833" s="61" t="s">
        <v>993</v>
      </c>
      <c r="G833" s="33">
        <v>0</v>
      </c>
      <c r="H833" s="33">
        <v>0</v>
      </c>
      <c r="I833" s="3">
        <v>249761256</v>
      </c>
      <c r="J833" s="3">
        <v>264089681</v>
      </c>
      <c r="K833" s="3">
        <v>0</v>
      </c>
      <c r="L833" s="3"/>
      <c r="M833" s="3"/>
      <c r="N833" s="3"/>
      <c r="O833" s="3"/>
      <c r="P833" s="34">
        <f t="shared" si="49"/>
        <v>513850937</v>
      </c>
      <c r="Q833" s="165">
        <v>368156871</v>
      </c>
      <c r="R833" s="3">
        <f>IFERROR(VLOOKUP(D833,[9]ServNOMINA!$F$16:$M$112,8,0),0)</f>
        <v>0</v>
      </c>
      <c r="S833" s="3">
        <f>IFERROR(VLOOKUP(D833,[9]ServOTROS!$F$16:$M$112,8,0),0)</f>
        <v>0</v>
      </c>
      <c r="T833" s="3">
        <f>IFERROR(VLOOKUP(D833,[9]CANCEL!$F$16:$M$48,8,0),0)</f>
        <v>0</v>
      </c>
      <c r="U833" s="3">
        <f>IFERROR(VLOOKUP(B833,[10]Aaf_PENSION!$C$16:$M$112,11,0)+VLOOKUP(B833,[11]Aaf_PENSION!$C$16:$M$112,11,0),0)</f>
        <v>0</v>
      </c>
      <c r="V833" s="3">
        <f>IFERROR(VLOOKUP(B833,[10]Aaf_SALUD!$C$16:$M$112,11,0)+VLOOKUP(B833,[11]Aaf_SALUD!$C$16:$M$112,11,0),0)</f>
        <v>0</v>
      </c>
      <c r="W833" s="3">
        <f>IFERROR(VLOOKUP(D833,[9]CALIDAD!$F$16:$M$1122,8,0),0)</f>
        <v>20813438</v>
      </c>
      <c r="X833" s="3"/>
      <c r="Y833" s="3">
        <f>IFERROR(VLOOKUP(B833,[10]Ap_CESANTIAS!$C$16:$M$112,11,0)+VLOOKUP(B833,[11]Ap_CESANTIAS!$C$16:$M$112,11,0),0)</f>
        <v>0</v>
      </c>
      <c r="Z833" s="3">
        <f>IFERROR(VLOOKUP(B833,[10]Ap_PENSION!$C$16:$M$112,11,0)+VLOOKUP(B833,[11]Ap_PENSION!$C$16:$M$112,11,0),0)</f>
        <v>0</v>
      </c>
      <c r="AA833" s="3">
        <f>IFERROR(VLOOKUP(B833,[10]Ap_SALUD!$C$16:$M$112,11,0)+VLOOKUP(B833,[11]Ap_SALUD!$C$16:$M$112,11,0),0)</f>
        <v>0</v>
      </c>
      <c r="AB833" s="3"/>
      <c r="AC833" s="36">
        <f t="shared" si="48"/>
        <v>20813438</v>
      </c>
      <c r="AD833" s="37">
        <f t="shared" si="51"/>
        <v>124880628</v>
      </c>
      <c r="AE833" s="144" t="e">
        <f>VLOOKUP(D833,[12]REPNCT004ReporteAuxiliarContabl!$V$21:$W$1157,2,0)</f>
        <v>#N/A</v>
      </c>
      <c r="AF833" s="167" t="e">
        <f t="shared" si="50"/>
        <v>#N/A</v>
      </c>
      <c r="AG833" s="144"/>
      <c r="AI833" s="144"/>
    </row>
    <row r="834" spans="1:35" x14ac:dyDescent="0.25">
      <c r="A834" s="38">
        <v>822</v>
      </c>
      <c r="B834" s="61"/>
      <c r="C834" s="143" t="str">
        <f>VLOOKUP(D834,[8]Hoja1!$A$2:$B$1115,2,0)</f>
        <v>52685</v>
      </c>
      <c r="D834" s="31">
        <v>800193031</v>
      </c>
      <c r="E834" s="31">
        <v>218552685</v>
      </c>
      <c r="F834" s="61" t="s">
        <v>796</v>
      </c>
      <c r="G834" s="33">
        <v>0</v>
      </c>
      <c r="H834" s="33">
        <v>0</v>
      </c>
      <c r="I834" s="3">
        <v>130239380</v>
      </c>
      <c r="J834" s="3">
        <v>124988455</v>
      </c>
      <c r="K834" s="3">
        <v>0</v>
      </c>
      <c r="L834" s="3"/>
      <c r="M834" s="3"/>
      <c r="N834" s="3"/>
      <c r="O834" s="3"/>
      <c r="P834" s="34">
        <f t="shared" si="49"/>
        <v>255227835</v>
      </c>
      <c r="Q834" s="165">
        <v>179254865</v>
      </c>
      <c r="R834" s="3">
        <f>IFERROR(VLOOKUP(D834,[9]ServNOMINA!$F$16:$M$112,8,0),0)</f>
        <v>0</v>
      </c>
      <c r="S834" s="3">
        <f>IFERROR(VLOOKUP(D834,[9]ServOTROS!$F$16:$M$112,8,0),0)</f>
        <v>0</v>
      </c>
      <c r="T834" s="3">
        <f>IFERROR(VLOOKUP(D834,[9]CANCEL!$F$16:$M$48,8,0),0)</f>
        <v>0</v>
      </c>
      <c r="U834" s="3">
        <f>IFERROR(VLOOKUP(B834,[10]Aaf_PENSION!$C$16:$M$112,11,0)+VLOOKUP(B834,[11]Aaf_PENSION!$C$16:$M$112,11,0),0)</f>
        <v>0</v>
      </c>
      <c r="V834" s="3">
        <f>IFERROR(VLOOKUP(B834,[10]Aaf_SALUD!$C$16:$M$112,11,0)+VLOOKUP(B834,[11]Aaf_SALUD!$C$16:$M$112,11,0),0)</f>
        <v>0</v>
      </c>
      <c r="W834" s="3">
        <f>IFERROR(VLOOKUP(D834,[9]CALIDAD!$F$16:$M$1122,8,0),0)</f>
        <v>10853282</v>
      </c>
      <c r="X834" s="3"/>
      <c r="Y834" s="3">
        <f>IFERROR(VLOOKUP(B834,[10]Ap_CESANTIAS!$C$16:$M$112,11,0)+VLOOKUP(B834,[11]Ap_CESANTIAS!$C$16:$M$112,11,0),0)</f>
        <v>0</v>
      </c>
      <c r="Z834" s="3">
        <f>IFERROR(VLOOKUP(B834,[10]Ap_PENSION!$C$16:$M$112,11,0)+VLOOKUP(B834,[11]Ap_PENSION!$C$16:$M$112,11,0),0)</f>
        <v>0</v>
      </c>
      <c r="AA834" s="3">
        <f>IFERROR(VLOOKUP(B834,[10]Ap_SALUD!$C$16:$M$112,11,0)+VLOOKUP(B834,[11]Ap_SALUD!$C$16:$M$112,11,0),0)</f>
        <v>0</v>
      </c>
      <c r="AB834" s="3"/>
      <c r="AC834" s="36">
        <f t="shared" si="48"/>
        <v>10853282</v>
      </c>
      <c r="AD834" s="37">
        <f t="shared" si="51"/>
        <v>65119688</v>
      </c>
      <c r="AE834" s="144" t="e">
        <f>VLOOKUP(D834,[12]REPNCT004ReporteAuxiliarContabl!$V$21:$W$1157,2,0)</f>
        <v>#N/A</v>
      </c>
      <c r="AF834" s="167" t="e">
        <f t="shared" si="50"/>
        <v>#N/A</v>
      </c>
      <c r="AG834" s="144"/>
      <c r="AI834" s="144"/>
    </row>
    <row r="835" spans="1:35" x14ac:dyDescent="0.25">
      <c r="A835" s="29">
        <v>823</v>
      </c>
      <c r="B835" s="61"/>
      <c r="C835" s="143" t="str">
        <f>VLOOKUP(D835,[8]Hoja1!$A$2:$B$1115,2,0)</f>
        <v>52687</v>
      </c>
      <c r="D835" s="31">
        <v>800099142</v>
      </c>
      <c r="E835" s="31">
        <v>218752687</v>
      </c>
      <c r="F835" s="61" t="s">
        <v>994</v>
      </c>
      <c r="G835" s="33">
        <v>0</v>
      </c>
      <c r="H835" s="33">
        <v>0</v>
      </c>
      <c r="I835" s="3">
        <v>287270228</v>
      </c>
      <c r="J835" s="3">
        <v>298756702</v>
      </c>
      <c r="K835" s="3">
        <v>0</v>
      </c>
      <c r="L835" s="3"/>
      <c r="M835" s="3"/>
      <c r="N835" s="3"/>
      <c r="O835" s="3"/>
      <c r="P835" s="34">
        <f t="shared" si="49"/>
        <v>586026930</v>
      </c>
      <c r="Q835" s="165">
        <v>418452632</v>
      </c>
      <c r="R835" s="3">
        <f>IFERROR(VLOOKUP(D835,[9]ServNOMINA!$F$16:$M$112,8,0),0)</f>
        <v>0</v>
      </c>
      <c r="S835" s="3">
        <f>IFERROR(VLOOKUP(D835,[9]ServOTROS!$F$16:$M$112,8,0),0)</f>
        <v>0</v>
      </c>
      <c r="T835" s="3">
        <f>IFERROR(VLOOKUP(D835,[9]CANCEL!$F$16:$M$48,8,0),0)</f>
        <v>0</v>
      </c>
      <c r="U835" s="3">
        <f>IFERROR(VLOOKUP(B835,[10]Aaf_PENSION!$C$16:$M$112,11,0)+VLOOKUP(B835,[11]Aaf_PENSION!$C$16:$M$112,11,0),0)</f>
        <v>0</v>
      </c>
      <c r="V835" s="3">
        <f>IFERROR(VLOOKUP(B835,[10]Aaf_SALUD!$C$16:$M$112,11,0)+VLOOKUP(B835,[11]Aaf_SALUD!$C$16:$M$112,11,0),0)</f>
        <v>0</v>
      </c>
      <c r="W835" s="3">
        <f>IFERROR(VLOOKUP(D835,[9]CALIDAD!$F$16:$M$1122,8,0),0)</f>
        <v>23939186</v>
      </c>
      <c r="X835" s="3"/>
      <c r="Y835" s="3">
        <f>IFERROR(VLOOKUP(B835,[10]Ap_CESANTIAS!$C$16:$M$112,11,0)+VLOOKUP(B835,[11]Ap_CESANTIAS!$C$16:$M$112,11,0),0)</f>
        <v>0</v>
      </c>
      <c r="Z835" s="3">
        <f>IFERROR(VLOOKUP(B835,[10]Ap_PENSION!$C$16:$M$112,11,0)+VLOOKUP(B835,[11]Ap_PENSION!$C$16:$M$112,11,0),0)</f>
        <v>0</v>
      </c>
      <c r="AA835" s="3">
        <f>IFERROR(VLOOKUP(B835,[10]Ap_SALUD!$C$16:$M$112,11,0)+VLOOKUP(B835,[11]Ap_SALUD!$C$16:$M$112,11,0),0)</f>
        <v>0</v>
      </c>
      <c r="AB835" s="3"/>
      <c r="AC835" s="36">
        <f t="shared" si="48"/>
        <v>23939186</v>
      </c>
      <c r="AD835" s="37">
        <f t="shared" si="51"/>
        <v>143635112</v>
      </c>
      <c r="AE835" s="144" t="e">
        <f>VLOOKUP(D835,[12]REPNCT004ReporteAuxiliarContabl!$V$21:$W$1157,2,0)</f>
        <v>#N/A</v>
      </c>
      <c r="AF835" s="167" t="e">
        <f t="shared" si="50"/>
        <v>#N/A</v>
      </c>
      <c r="AG835" s="144"/>
      <c r="AI835" s="144"/>
    </row>
    <row r="836" spans="1:35" x14ac:dyDescent="0.25">
      <c r="A836" s="38">
        <v>824</v>
      </c>
      <c r="B836" s="61"/>
      <c r="C836" s="143" t="str">
        <f>VLOOKUP(D836,[8]Hoja1!$A$2:$B$1115,2,0)</f>
        <v>52693</v>
      </c>
      <c r="D836" s="31">
        <v>800099143</v>
      </c>
      <c r="E836" s="31">
        <v>219352693</v>
      </c>
      <c r="F836" s="61" t="s">
        <v>475</v>
      </c>
      <c r="G836" s="33">
        <v>0</v>
      </c>
      <c r="H836" s="33">
        <v>0</v>
      </c>
      <c r="I836" s="3">
        <v>189734080</v>
      </c>
      <c r="J836" s="3">
        <v>191579613</v>
      </c>
      <c r="K836" s="3">
        <v>0</v>
      </c>
      <c r="L836" s="3"/>
      <c r="M836" s="3"/>
      <c r="N836" s="3"/>
      <c r="O836" s="3"/>
      <c r="P836" s="34">
        <f t="shared" si="49"/>
        <v>381313693</v>
      </c>
      <c r="Q836" s="165">
        <v>270635478</v>
      </c>
      <c r="R836" s="3">
        <f>IFERROR(VLOOKUP(D836,[9]ServNOMINA!$F$16:$M$112,8,0),0)</f>
        <v>0</v>
      </c>
      <c r="S836" s="3">
        <f>IFERROR(VLOOKUP(D836,[9]ServOTROS!$F$16:$M$112,8,0),0)</f>
        <v>0</v>
      </c>
      <c r="T836" s="3">
        <f>IFERROR(VLOOKUP(D836,[9]CANCEL!$F$16:$M$48,8,0),0)</f>
        <v>0</v>
      </c>
      <c r="U836" s="3">
        <f>IFERROR(VLOOKUP(B836,[10]Aaf_PENSION!$C$16:$M$112,11,0)+VLOOKUP(B836,[11]Aaf_PENSION!$C$16:$M$112,11,0),0)</f>
        <v>0</v>
      </c>
      <c r="V836" s="3">
        <f>IFERROR(VLOOKUP(B836,[10]Aaf_SALUD!$C$16:$M$112,11,0)+VLOOKUP(B836,[11]Aaf_SALUD!$C$16:$M$112,11,0),0)</f>
        <v>0</v>
      </c>
      <c r="W836" s="3">
        <f>IFERROR(VLOOKUP(D836,[9]CALIDAD!$F$16:$M$1122,8,0),0)</f>
        <v>15811173</v>
      </c>
      <c r="X836" s="3"/>
      <c r="Y836" s="3">
        <f>IFERROR(VLOOKUP(B836,[10]Ap_CESANTIAS!$C$16:$M$112,11,0)+VLOOKUP(B836,[11]Ap_CESANTIAS!$C$16:$M$112,11,0),0)</f>
        <v>0</v>
      </c>
      <c r="Z836" s="3">
        <f>IFERROR(VLOOKUP(B836,[10]Ap_PENSION!$C$16:$M$112,11,0)+VLOOKUP(B836,[11]Ap_PENSION!$C$16:$M$112,11,0),0)</f>
        <v>0</v>
      </c>
      <c r="AA836" s="3">
        <f>IFERROR(VLOOKUP(B836,[10]Ap_SALUD!$C$16:$M$112,11,0)+VLOOKUP(B836,[11]Ap_SALUD!$C$16:$M$112,11,0),0)</f>
        <v>0</v>
      </c>
      <c r="AB836" s="3"/>
      <c r="AC836" s="36">
        <f t="shared" si="48"/>
        <v>15811173</v>
      </c>
      <c r="AD836" s="37">
        <f t="shared" si="51"/>
        <v>94867042</v>
      </c>
      <c r="AE836" s="144" t="e">
        <f>VLOOKUP(D836,[12]REPNCT004ReporteAuxiliarContabl!$V$21:$W$1157,2,0)</f>
        <v>#N/A</v>
      </c>
      <c r="AF836" s="167" t="e">
        <f t="shared" si="50"/>
        <v>#N/A</v>
      </c>
      <c r="AG836" s="144"/>
      <c r="AI836" s="144"/>
    </row>
    <row r="837" spans="1:35" x14ac:dyDescent="0.25">
      <c r="A837" s="29">
        <v>825</v>
      </c>
      <c r="B837" s="61"/>
      <c r="C837" s="143" t="str">
        <f>VLOOKUP(D837,[8]Hoja1!$A$2:$B$1115,2,0)</f>
        <v>52694</v>
      </c>
      <c r="D837" s="31">
        <v>800148720</v>
      </c>
      <c r="E837" s="31">
        <v>219452694</v>
      </c>
      <c r="F837" s="61" t="s">
        <v>995</v>
      </c>
      <c r="G837" s="33">
        <v>0</v>
      </c>
      <c r="H837" s="33">
        <v>0</v>
      </c>
      <c r="I837" s="3">
        <v>94853374</v>
      </c>
      <c r="J837" s="3">
        <v>87122482</v>
      </c>
      <c r="K837" s="3">
        <v>0</v>
      </c>
      <c r="L837" s="3"/>
      <c r="M837" s="3"/>
      <c r="N837" s="3"/>
      <c r="O837" s="3"/>
      <c r="P837" s="34">
        <f t="shared" si="49"/>
        <v>181975856</v>
      </c>
      <c r="Q837" s="165">
        <v>126644722</v>
      </c>
      <c r="R837" s="3">
        <f>IFERROR(VLOOKUP(D837,[9]ServNOMINA!$F$16:$M$112,8,0),0)</f>
        <v>0</v>
      </c>
      <c r="S837" s="3">
        <f>IFERROR(VLOOKUP(D837,[9]ServOTROS!$F$16:$M$112,8,0),0)</f>
        <v>0</v>
      </c>
      <c r="T837" s="3">
        <f>IFERROR(VLOOKUP(D837,[9]CANCEL!$F$16:$M$48,8,0),0)</f>
        <v>0</v>
      </c>
      <c r="U837" s="3">
        <f>IFERROR(VLOOKUP(B837,[10]Aaf_PENSION!$C$16:$M$112,11,0)+VLOOKUP(B837,[11]Aaf_PENSION!$C$16:$M$112,11,0),0)</f>
        <v>0</v>
      </c>
      <c r="V837" s="3">
        <f>IFERROR(VLOOKUP(B837,[10]Aaf_SALUD!$C$16:$M$112,11,0)+VLOOKUP(B837,[11]Aaf_SALUD!$C$16:$M$112,11,0),0)</f>
        <v>0</v>
      </c>
      <c r="W837" s="3">
        <f>IFERROR(VLOOKUP(D837,[9]CALIDAD!$F$16:$M$1122,8,0),0)</f>
        <v>7904448</v>
      </c>
      <c r="X837" s="3"/>
      <c r="Y837" s="3">
        <f>IFERROR(VLOOKUP(B837,[10]Ap_CESANTIAS!$C$16:$M$112,11,0)+VLOOKUP(B837,[11]Ap_CESANTIAS!$C$16:$M$112,11,0),0)</f>
        <v>0</v>
      </c>
      <c r="Z837" s="3">
        <f>IFERROR(VLOOKUP(B837,[10]Ap_PENSION!$C$16:$M$112,11,0)+VLOOKUP(B837,[11]Ap_PENSION!$C$16:$M$112,11,0),0)</f>
        <v>0</v>
      </c>
      <c r="AA837" s="3">
        <f>IFERROR(VLOOKUP(B837,[10]Ap_SALUD!$C$16:$M$112,11,0)+VLOOKUP(B837,[11]Ap_SALUD!$C$16:$M$112,11,0),0)</f>
        <v>0</v>
      </c>
      <c r="AB837" s="3"/>
      <c r="AC837" s="36">
        <f t="shared" si="48"/>
        <v>7904448</v>
      </c>
      <c r="AD837" s="37">
        <f t="shared" si="51"/>
        <v>47426686</v>
      </c>
      <c r="AE837" s="144" t="e">
        <f>VLOOKUP(D837,[12]REPNCT004ReporteAuxiliarContabl!$V$21:$W$1157,2,0)</f>
        <v>#N/A</v>
      </c>
      <c r="AF837" s="167" t="e">
        <f t="shared" si="50"/>
        <v>#N/A</v>
      </c>
      <c r="AG837" s="144"/>
      <c r="AI837" s="144"/>
    </row>
    <row r="838" spans="1:35" x14ac:dyDescent="0.25">
      <c r="A838" s="38">
        <v>826</v>
      </c>
      <c r="B838" s="61"/>
      <c r="C838" s="143" t="str">
        <f>VLOOKUP(D838,[8]Hoja1!$A$2:$B$1115,2,0)</f>
        <v>52696</v>
      </c>
      <c r="D838" s="31">
        <v>800099147</v>
      </c>
      <c r="E838" s="31">
        <v>219652696</v>
      </c>
      <c r="F838" s="61" t="s">
        <v>400</v>
      </c>
      <c r="G838" s="33">
        <v>0</v>
      </c>
      <c r="H838" s="33">
        <v>0</v>
      </c>
      <c r="I838" s="3">
        <v>605350352</v>
      </c>
      <c r="J838" s="3">
        <v>382878474</v>
      </c>
      <c r="K838" s="3">
        <v>0</v>
      </c>
      <c r="L838" s="3"/>
      <c r="M838" s="3"/>
      <c r="N838" s="3"/>
      <c r="O838" s="3"/>
      <c r="P838" s="34">
        <f t="shared" si="49"/>
        <v>988228826</v>
      </c>
      <c r="Q838" s="165">
        <v>635107789</v>
      </c>
      <c r="R838" s="3">
        <f>IFERROR(VLOOKUP(D838,[9]ServNOMINA!$F$16:$M$112,8,0),0)</f>
        <v>0</v>
      </c>
      <c r="S838" s="3">
        <f>IFERROR(VLOOKUP(D838,[9]ServOTROS!$F$16:$M$112,8,0),0)</f>
        <v>0</v>
      </c>
      <c r="T838" s="3">
        <f>IFERROR(VLOOKUP(D838,[9]CANCEL!$F$16:$M$48,8,0),0)</f>
        <v>0</v>
      </c>
      <c r="U838" s="3">
        <f>IFERROR(VLOOKUP(B838,[10]Aaf_PENSION!$C$16:$M$112,11,0)+VLOOKUP(B838,[11]Aaf_PENSION!$C$16:$M$112,11,0),0)</f>
        <v>0</v>
      </c>
      <c r="V838" s="3">
        <f>IFERROR(VLOOKUP(B838,[10]Aaf_SALUD!$C$16:$M$112,11,0)+VLOOKUP(B838,[11]Aaf_SALUD!$C$16:$M$112,11,0),0)</f>
        <v>0</v>
      </c>
      <c r="W838" s="3">
        <f>IFERROR(VLOOKUP(D838,[9]CALIDAD!$F$16:$M$1122,8,0),0)</f>
        <v>50445863</v>
      </c>
      <c r="X838" s="3"/>
      <c r="Y838" s="3">
        <f>IFERROR(VLOOKUP(B838,[10]Ap_CESANTIAS!$C$16:$M$112,11,0)+VLOOKUP(B838,[11]Ap_CESANTIAS!$C$16:$M$112,11,0),0)</f>
        <v>0</v>
      </c>
      <c r="Z838" s="3">
        <f>IFERROR(VLOOKUP(B838,[10]Ap_PENSION!$C$16:$M$112,11,0)+VLOOKUP(B838,[11]Ap_PENSION!$C$16:$M$112,11,0),0)</f>
        <v>0</v>
      </c>
      <c r="AA838" s="3">
        <f>IFERROR(VLOOKUP(B838,[10]Ap_SALUD!$C$16:$M$112,11,0)+VLOOKUP(B838,[11]Ap_SALUD!$C$16:$M$112,11,0),0)</f>
        <v>0</v>
      </c>
      <c r="AB838" s="3"/>
      <c r="AC838" s="36">
        <f t="shared" si="48"/>
        <v>50445863</v>
      </c>
      <c r="AD838" s="37">
        <f t="shared" si="51"/>
        <v>302675174</v>
      </c>
      <c r="AE838" s="144" t="e">
        <f>VLOOKUP(D838,[12]REPNCT004ReporteAuxiliarContabl!$V$21:$W$1157,2,0)</f>
        <v>#N/A</v>
      </c>
      <c r="AF838" s="167" t="e">
        <f t="shared" si="50"/>
        <v>#N/A</v>
      </c>
      <c r="AG838" s="144"/>
      <c r="AI838" s="144"/>
    </row>
    <row r="839" spans="1:35" x14ac:dyDescent="0.25">
      <c r="A839" s="29">
        <v>827</v>
      </c>
      <c r="B839" s="61"/>
      <c r="C839" s="143" t="str">
        <f>VLOOKUP(D839,[8]Hoja1!$A$2:$B$1115,2,0)</f>
        <v>52699</v>
      </c>
      <c r="D839" s="31">
        <v>800019685</v>
      </c>
      <c r="E839" s="31">
        <v>219952699</v>
      </c>
      <c r="F839" s="61" t="s">
        <v>996</v>
      </c>
      <c r="G839" s="33">
        <v>0</v>
      </c>
      <c r="H839" s="33">
        <v>0</v>
      </c>
      <c r="I839" s="3">
        <v>225049880</v>
      </c>
      <c r="J839" s="3">
        <v>184589960</v>
      </c>
      <c r="K839" s="3">
        <v>0</v>
      </c>
      <c r="L839" s="3"/>
      <c r="M839" s="3"/>
      <c r="N839" s="3"/>
      <c r="O839" s="3"/>
      <c r="P839" s="34">
        <f t="shared" si="49"/>
        <v>409639840</v>
      </c>
      <c r="Q839" s="165">
        <v>278360745</v>
      </c>
      <c r="R839" s="3">
        <f>IFERROR(VLOOKUP(D839,[9]ServNOMINA!$F$16:$M$112,8,0),0)</f>
        <v>0</v>
      </c>
      <c r="S839" s="3">
        <f>IFERROR(VLOOKUP(D839,[9]ServOTROS!$F$16:$M$112,8,0),0)</f>
        <v>0</v>
      </c>
      <c r="T839" s="3">
        <f>IFERROR(VLOOKUP(D839,[9]CANCEL!$F$16:$M$48,8,0),0)</f>
        <v>0</v>
      </c>
      <c r="U839" s="3">
        <f>IFERROR(VLOOKUP(B839,[10]Aaf_PENSION!$C$16:$M$112,11,0)+VLOOKUP(B839,[11]Aaf_PENSION!$C$16:$M$112,11,0),0)</f>
        <v>0</v>
      </c>
      <c r="V839" s="3">
        <f>IFERROR(VLOOKUP(B839,[10]Aaf_SALUD!$C$16:$M$112,11,0)+VLOOKUP(B839,[11]Aaf_SALUD!$C$16:$M$112,11,0),0)</f>
        <v>0</v>
      </c>
      <c r="W839" s="3">
        <f>IFERROR(VLOOKUP(D839,[9]CALIDAD!$F$16:$M$1122,8,0),0)</f>
        <v>18754157</v>
      </c>
      <c r="X839" s="3"/>
      <c r="Y839" s="3">
        <f>IFERROR(VLOOKUP(B839,[10]Ap_CESANTIAS!$C$16:$M$112,11,0)+VLOOKUP(B839,[11]Ap_CESANTIAS!$C$16:$M$112,11,0),0)</f>
        <v>0</v>
      </c>
      <c r="Z839" s="3">
        <f>IFERROR(VLOOKUP(B839,[10]Ap_PENSION!$C$16:$M$112,11,0)+VLOOKUP(B839,[11]Ap_PENSION!$C$16:$M$112,11,0),0)</f>
        <v>0</v>
      </c>
      <c r="AA839" s="3">
        <f>IFERROR(VLOOKUP(B839,[10]Ap_SALUD!$C$16:$M$112,11,0)+VLOOKUP(B839,[11]Ap_SALUD!$C$16:$M$112,11,0),0)</f>
        <v>0</v>
      </c>
      <c r="AB839" s="3"/>
      <c r="AC839" s="36">
        <f t="shared" si="48"/>
        <v>18754157</v>
      </c>
      <c r="AD839" s="37">
        <f t="shared" si="51"/>
        <v>112524938</v>
      </c>
      <c r="AE839" s="144" t="e">
        <f>VLOOKUP(D839,[12]REPNCT004ReporteAuxiliarContabl!$V$21:$W$1157,2,0)</f>
        <v>#N/A</v>
      </c>
      <c r="AF839" s="167" t="e">
        <f t="shared" si="50"/>
        <v>#N/A</v>
      </c>
      <c r="AG839" s="144"/>
      <c r="AI839" s="144"/>
    </row>
    <row r="840" spans="1:35" x14ac:dyDescent="0.25">
      <c r="A840" s="38">
        <v>828</v>
      </c>
      <c r="B840" s="61"/>
      <c r="C840" s="143" t="str">
        <f>VLOOKUP(D840,[8]Hoja1!$A$2:$B$1115,2,0)</f>
        <v>52720</v>
      </c>
      <c r="D840" s="31">
        <v>800099149</v>
      </c>
      <c r="E840" s="31">
        <v>212052720</v>
      </c>
      <c r="F840" s="61" t="s">
        <v>997</v>
      </c>
      <c r="G840" s="33">
        <v>0</v>
      </c>
      <c r="H840" s="33">
        <v>0</v>
      </c>
      <c r="I840" s="3">
        <v>108971874</v>
      </c>
      <c r="J840" s="3">
        <v>103465072</v>
      </c>
      <c r="K840" s="3">
        <v>0</v>
      </c>
      <c r="L840" s="3"/>
      <c r="M840" s="3"/>
      <c r="N840" s="3"/>
      <c r="O840" s="3"/>
      <c r="P840" s="34">
        <f t="shared" si="49"/>
        <v>212436946</v>
      </c>
      <c r="Q840" s="165">
        <v>148870022</v>
      </c>
      <c r="R840" s="3">
        <f>IFERROR(VLOOKUP(D840,[9]ServNOMINA!$F$16:$M$112,8,0),0)</f>
        <v>0</v>
      </c>
      <c r="S840" s="3">
        <f>IFERROR(VLOOKUP(D840,[9]ServOTROS!$F$16:$M$112,8,0),0)</f>
        <v>0</v>
      </c>
      <c r="T840" s="3">
        <f>IFERROR(VLOOKUP(D840,[9]CANCEL!$F$16:$M$48,8,0),0)</f>
        <v>0</v>
      </c>
      <c r="U840" s="3">
        <f>IFERROR(VLOOKUP(B840,[10]Aaf_PENSION!$C$16:$M$112,11,0)+VLOOKUP(B840,[11]Aaf_PENSION!$C$16:$M$112,11,0),0)</f>
        <v>0</v>
      </c>
      <c r="V840" s="3">
        <f>IFERROR(VLOOKUP(B840,[10]Aaf_SALUD!$C$16:$M$112,11,0)+VLOOKUP(B840,[11]Aaf_SALUD!$C$16:$M$112,11,0),0)</f>
        <v>0</v>
      </c>
      <c r="W840" s="3">
        <f>IFERROR(VLOOKUP(D840,[9]CALIDAD!$F$16:$M$1122,8,0),0)</f>
        <v>9080990</v>
      </c>
      <c r="X840" s="3"/>
      <c r="Y840" s="3">
        <f>IFERROR(VLOOKUP(B840,[10]Ap_CESANTIAS!$C$16:$M$112,11,0)+VLOOKUP(B840,[11]Ap_CESANTIAS!$C$16:$M$112,11,0),0)</f>
        <v>0</v>
      </c>
      <c r="Z840" s="3">
        <f>IFERROR(VLOOKUP(B840,[10]Ap_PENSION!$C$16:$M$112,11,0)+VLOOKUP(B840,[11]Ap_PENSION!$C$16:$M$112,11,0),0)</f>
        <v>0</v>
      </c>
      <c r="AA840" s="3">
        <f>IFERROR(VLOOKUP(B840,[10]Ap_SALUD!$C$16:$M$112,11,0)+VLOOKUP(B840,[11]Ap_SALUD!$C$16:$M$112,11,0),0)</f>
        <v>0</v>
      </c>
      <c r="AB840" s="3"/>
      <c r="AC840" s="36">
        <f t="shared" si="48"/>
        <v>9080990</v>
      </c>
      <c r="AD840" s="37">
        <f t="shared" si="51"/>
        <v>54485934</v>
      </c>
      <c r="AE840" s="144" t="e">
        <f>VLOOKUP(D840,[12]REPNCT004ReporteAuxiliarContabl!$V$21:$W$1157,2,0)</f>
        <v>#N/A</v>
      </c>
      <c r="AF840" s="167" t="e">
        <f t="shared" si="50"/>
        <v>#N/A</v>
      </c>
      <c r="AG840" s="144"/>
      <c r="AI840" s="144"/>
    </row>
    <row r="841" spans="1:35" x14ac:dyDescent="0.25">
      <c r="A841" s="29">
        <v>829</v>
      </c>
      <c r="B841" s="61"/>
      <c r="C841" s="143" t="str">
        <f>VLOOKUP(D841,[8]Hoja1!$A$2:$B$1115,2,0)</f>
        <v>52786</v>
      </c>
      <c r="D841" s="31">
        <v>800024977</v>
      </c>
      <c r="E841" s="31">
        <v>218652786</v>
      </c>
      <c r="F841" s="61" t="s">
        <v>998</v>
      </c>
      <c r="G841" s="33">
        <v>0</v>
      </c>
      <c r="H841" s="33">
        <v>0</v>
      </c>
      <c r="I841" s="3">
        <v>226031928</v>
      </c>
      <c r="J841" s="3">
        <v>287099908</v>
      </c>
      <c r="K841" s="3">
        <v>0</v>
      </c>
      <c r="L841" s="3"/>
      <c r="M841" s="3"/>
      <c r="N841" s="3"/>
      <c r="O841" s="3"/>
      <c r="P841" s="34">
        <f t="shared" si="49"/>
        <v>513131836</v>
      </c>
      <c r="Q841" s="165">
        <v>381279878</v>
      </c>
      <c r="R841" s="3">
        <f>IFERROR(VLOOKUP(D841,[9]ServNOMINA!$F$16:$M$112,8,0),0)</f>
        <v>0</v>
      </c>
      <c r="S841" s="3">
        <f>IFERROR(VLOOKUP(D841,[9]ServOTROS!$F$16:$M$112,8,0),0)</f>
        <v>0</v>
      </c>
      <c r="T841" s="3">
        <f>IFERROR(VLOOKUP(D841,[9]CANCEL!$F$16:$M$48,8,0),0)</f>
        <v>0</v>
      </c>
      <c r="U841" s="3">
        <f>IFERROR(VLOOKUP(B841,[10]Aaf_PENSION!$C$16:$M$112,11,0)+VLOOKUP(B841,[11]Aaf_PENSION!$C$16:$M$112,11,0),0)</f>
        <v>0</v>
      </c>
      <c r="V841" s="3">
        <f>IFERROR(VLOOKUP(B841,[10]Aaf_SALUD!$C$16:$M$112,11,0)+VLOOKUP(B841,[11]Aaf_SALUD!$C$16:$M$112,11,0),0)</f>
        <v>0</v>
      </c>
      <c r="W841" s="3">
        <f>IFERROR(VLOOKUP(D841,[9]CALIDAD!$F$16:$M$1122,8,0),0)</f>
        <v>18835994</v>
      </c>
      <c r="X841" s="3"/>
      <c r="Y841" s="3">
        <f>IFERROR(VLOOKUP(B841,[10]Ap_CESANTIAS!$C$16:$M$112,11,0)+VLOOKUP(B841,[11]Ap_CESANTIAS!$C$16:$M$112,11,0),0)</f>
        <v>0</v>
      </c>
      <c r="Z841" s="3">
        <f>IFERROR(VLOOKUP(B841,[10]Ap_PENSION!$C$16:$M$112,11,0)+VLOOKUP(B841,[11]Ap_PENSION!$C$16:$M$112,11,0),0)</f>
        <v>0</v>
      </c>
      <c r="AA841" s="3">
        <f>IFERROR(VLOOKUP(B841,[10]Ap_SALUD!$C$16:$M$112,11,0)+VLOOKUP(B841,[11]Ap_SALUD!$C$16:$M$112,11,0),0)</f>
        <v>0</v>
      </c>
      <c r="AB841" s="3"/>
      <c r="AC841" s="36">
        <f t="shared" si="48"/>
        <v>18835994</v>
      </c>
      <c r="AD841" s="37">
        <f t="shared" si="51"/>
        <v>113015964</v>
      </c>
      <c r="AE841" s="144" t="e">
        <f>VLOOKUP(D841,[12]REPNCT004ReporteAuxiliarContabl!$V$21:$W$1157,2,0)</f>
        <v>#N/A</v>
      </c>
      <c r="AF841" s="167" t="e">
        <f t="shared" si="50"/>
        <v>#N/A</v>
      </c>
      <c r="AG841" s="144"/>
      <c r="AI841" s="144"/>
    </row>
    <row r="842" spans="1:35" x14ac:dyDescent="0.25">
      <c r="A842" s="38">
        <v>830</v>
      </c>
      <c r="B842" s="61"/>
      <c r="C842" s="143" t="str">
        <f>VLOOKUP(D842,[8]Hoja1!$A$2:$B$1115,2,0)</f>
        <v>52788</v>
      </c>
      <c r="D842" s="31">
        <v>800099151</v>
      </c>
      <c r="E842" s="31">
        <v>218852788</v>
      </c>
      <c r="F842" s="61" t="s">
        <v>999</v>
      </c>
      <c r="G842" s="33">
        <v>0</v>
      </c>
      <c r="H842" s="33">
        <v>0</v>
      </c>
      <c r="I842" s="3">
        <v>145452530</v>
      </c>
      <c r="J842" s="3">
        <v>143694009</v>
      </c>
      <c r="K842" s="3">
        <v>0</v>
      </c>
      <c r="L842" s="3"/>
      <c r="M842" s="3"/>
      <c r="N842" s="3"/>
      <c r="O842" s="3"/>
      <c r="P842" s="34">
        <f t="shared" si="49"/>
        <v>289146539</v>
      </c>
      <c r="Q842" s="165">
        <v>204299229</v>
      </c>
      <c r="R842" s="3">
        <f>IFERROR(VLOOKUP(D842,[9]ServNOMINA!$F$16:$M$112,8,0),0)</f>
        <v>0</v>
      </c>
      <c r="S842" s="3">
        <f>IFERROR(VLOOKUP(D842,[9]ServOTROS!$F$16:$M$112,8,0),0)</f>
        <v>0</v>
      </c>
      <c r="T842" s="3">
        <f>IFERROR(VLOOKUP(D842,[9]CANCEL!$F$16:$M$48,8,0),0)</f>
        <v>0</v>
      </c>
      <c r="U842" s="3">
        <f>IFERROR(VLOOKUP(B842,[10]Aaf_PENSION!$C$16:$M$112,11,0)+VLOOKUP(B842,[11]Aaf_PENSION!$C$16:$M$112,11,0),0)</f>
        <v>0</v>
      </c>
      <c r="V842" s="3">
        <f>IFERROR(VLOOKUP(B842,[10]Aaf_SALUD!$C$16:$M$112,11,0)+VLOOKUP(B842,[11]Aaf_SALUD!$C$16:$M$112,11,0),0)</f>
        <v>0</v>
      </c>
      <c r="W842" s="3">
        <f>IFERROR(VLOOKUP(D842,[9]CALIDAD!$F$16:$M$1122,8,0),0)</f>
        <v>12121044</v>
      </c>
      <c r="X842" s="3"/>
      <c r="Y842" s="3">
        <f>IFERROR(VLOOKUP(B842,[10]Ap_CESANTIAS!$C$16:$M$112,11,0)+VLOOKUP(B842,[11]Ap_CESANTIAS!$C$16:$M$112,11,0),0)</f>
        <v>0</v>
      </c>
      <c r="Z842" s="3">
        <f>IFERROR(VLOOKUP(B842,[10]Ap_PENSION!$C$16:$M$112,11,0)+VLOOKUP(B842,[11]Ap_PENSION!$C$16:$M$112,11,0),0)</f>
        <v>0</v>
      </c>
      <c r="AA842" s="3">
        <f>IFERROR(VLOOKUP(B842,[10]Ap_SALUD!$C$16:$M$112,11,0)+VLOOKUP(B842,[11]Ap_SALUD!$C$16:$M$112,11,0),0)</f>
        <v>0</v>
      </c>
      <c r="AB842" s="3"/>
      <c r="AC842" s="36">
        <f t="shared" si="48"/>
        <v>12121044</v>
      </c>
      <c r="AD842" s="37">
        <f t="shared" si="51"/>
        <v>72726266</v>
      </c>
      <c r="AE842" s="144" t="e">
        <f>VLOOKUP(D842,[12]REPNCT004ReporteAuxiliarContabl!$V$21:$W$1157,2,0)</f>
        <v>#N/A</v>
      </c>
      <c r="AF842" s="167" t="e">
        <f t="shared" si="50"/>
        <v>#N/A</v>
      </c>
      <c r="AG842" s="144"/>
      <c r="AI842" s="144"/>
    </row>
    <row r="843" spans="1:35" x14ac:dyDescent="0.25">
      <c r="A843" s="29">
        <v>831</v>
      </c>
      <c r="B843" s="61"/>
      <c r="C843" s="143" t="str">
        <f>VLOOKUP(D843,[8]Hoja1!$A$2:$B$1115,2,0)</f>
        <v>52838</v>
      </c>
      <c r="D843" s="31">
        <v>800099152</v>
      </c>
      <c r="E843" s="31">
        <v>213852838</v>
      </c>
      <c r="F843" s="61" t="s">
        <v>1000</v>
      </c>
      <c r="G843" s="33">
        <v>0</v>
      </c>
      <c r="H843" s="33">
        <v>0</v>
      </c>
      <c r="I843" s="3">
        <v>623531360</v>
      </c>
      <c r="J843" s="3">
        <v>671971436</v>
      </c>
      <c r="K843" s="3">
        <v>0</v>
      </c>
      <c r="L843" s="3"/>
      <c r="M843" s="3"/>
      <c r="N843" s="3"/>
      <c r="O843" s="3"/>
      <c r="P843" s="34">
        <f t="shared" si="49"/>
        <v>1295502796</v>
      </c>
      <c r="Q843" s="165">
        <v>931776171</v>
      </c>
      <c r="R843" s="3">
        <f>IFERROR(VLOOKUP(D843,[9]ServNOMINA!$F$16:$M$112,8,0),0)</f>
        <v>0</v>
      </c>
      <c r="S843" s="3">
        <f>IFERROR(VLOOKUP(D843,[9]ServOTROS!$F$16:$M$112,8,0),0)</f>
        <v>0</v>
      </c>
      <c r="T843" s="3">
        <f>IFERROR(VLOOKUP(D843,[9]CANCEL!$F$16:$M$48,8,0),0)</f>
        <v>0</v>
      </c>
      <c r="U843" s="3">
        <f>IFERROR(VLOOKUP(B843,[10]Aaf_PENSION!$C$16:$M$112,11,0)+VLOOKUP(B843,[11]Aaf_PENSION!$C$16:$M$112,11,0),0)</f>
        <v>0</v>
      </c>
      <c r="V843" s="3">
        <f>IFERROR(VLOOKUP(B843,[10]Aaf_SALUD!$C$16:$M$112,11,0)+VLOOKUP(B843,[11]Aaf_SALUD!$C$16:$M$112,11,0),0)</f>
        <v>0</v>
      </c>
      <c r="W843" s="3">
        <f>IFERROR(VLOOKUP(D843,[9]CALIDAD!$F$16:$M$1122,8,0),0)</f>
        <v>51960947</v>
      </c>
      <c r="X843" s="3"/>
      <c r="Y843" s="3">
        <f>IFERROR(VLOOKUP(B843,[10]Ap_CESANTIAS!$C$16:$M$112,11,0)+VLOOKUP(B843,[11]Ap_CESANTIAS!$C$16:$M$112,11,0),0)</f>
        <v>0</v>
      </c>
      <c r="Z843" s="3">
        <f>IFERROR(VLOOKUP(B843,[10]Ap_PENSION!$C$16:$M$112,11,0)+VLOOKUP(B843,[11]Ap_PENSION!$C$16:$M$112,11,0),0)</f>
        <v>0</v>
      </c>
      <c r="AA843" s="3">
        <f>IFERROR(VLOOKUP(B843,[10]Ap_SALUD!$C$16:$M$112,11,0)+VLOOKUP(B843,[11]Ap_SALUD!$C$16:$M$112,11,0),0)</f>
        <v>0</v>
      </c>
      <c r="AB843" s="3"/>
      <c r="AC843" s="36">
        <f t="shared" si="48"/>
        <v>51960947</v>
      </c>
      <c r="AD843" s="37">
        <f t="shared" si="51"/>
        <v>311765678</v>
      </c>
      <c r="AE843" s="144" t="e">
        <f>VLOOKUP(D843,[12]REPNCT004ReporteAuxiliarContabl!$V$21:$W$1157,2,0)</f>
        <v>#N/A</v>
      </c>
      <c r="AF843" s="167" t="e">
        <f t="shared" si="50"/>
        <v>#N/A</v>
      </c>
      <c r="AG843" s="144"/>
      <c r="AI843" s="144"/>
    </row>
    <row r="844" spans="1:35" x14ac:dyDescent="0.25">
      <c r="A844" s="38">
        <v>832</v>
      </c>
      <c r="B844" s="61"/>
      <c r="C844" s="143" t="str">
        <f>VLOOKUP(D844,[8]Hoja1!$A$2:$B$1115,2,0)</f>
        <v>52885</v>
      </c>
      <c r="D844" s="31">
        <v>800099153</v>
      </c>
      <c r="E844" s="31">
        <v>218552885</v>
      </c>
      <c r="F844" s="61" t="s">
        <v>1001</v>
      </c>
      <c r="G844" s="33">
        <v>0</v>
      </c>
      <c r="H844" s="33">
        <v>0</v>
      </c>
      <c r="I844" s="3">
        <v>144412570</v>
      </c>
      <c r="J844" s="3">
        <v>161513448</v>
      </c>
      <c r="K844" s="3">
        <v>0</v>
      </c>
      <c r="L844" s="3"/>
      <c r="M844" s="3"/>
      <c r="N844" s="3"/>
      <c r="O844" s="3"/>
      <c r="P844" s="34">
        <f t="shared" si="49"/>
        <v>305926018</v>
      </c>
      <c r="Q844" s="165">
        <v>221685353</v>
      </c>
      <c r="R844" s="3">
        <f>IFERROR(VLOOKUP(D844,[9]ServNOMINA!$F$16:$M$112,8,0),0)</f>
        <v>0</v>
      </c>
      <c r="S844" s="3">
        <f>IFERROR(VLOOKUP(D844,[9]ServOTROS!$F$16:$M$112,8,0),0)</f>
        <v>0</v>
      </c>
      <c r="T844" s="3">
        <f>IFERROR(VLOOKUP(D844,[9]CANCEL!$F$16:$M$48,8,0),0)</f>
        <v>0</v>
      </c>
      <c r="U844" s="3">
        <f>IFERROR(VLOOKUP(B844,[10]Aaf_PENSION!$C$16:$M$112,11,0)+VLOOKUP(B844,[11]Aaf_PENSION!$C$16:$M$112,11,0),0)</f>
        <v>0</v>
      </c>
      <c r="V844" s="3">
        <f>IFERROR(VLOOKUP(B844,[10]Aaf_SALUD!$C$16:$M$112,11,0)+VLOOKUP(B844,[11]Aaf_SALUD!$C$16:$M$112,11,0),0)</f>
        <v>0</v>
      </c>
      <c r="W844" s="3">
        <f>IFERROR(VLOOKUP(D844,[9]CALIDAD!$F$16:$M$1122,8,0),0)</f>
        <v>12034381</v>
      </c>
      <c r="X844" s="3"/>
      <c r="Y844" s="3">
        <f>IFERROR(VLOOKUP(B844,[10]Ap_CESANTIAS!$C$16:$M$112,11,0)+VLOOKUP(B844,[11]Ap_CESANTIAS!$C$16:$M$112,11,0),0)</f>
        <v>0</v>
      </c>
      <c r="Z844" s="3">
        <f>IFERROR(VLOOKUP(B844,[10]Ap_PENSION!$C$16:$M$112,11,0)+VLOOKUP(B844,[11]Ap_PENSION!$C$16:$M$112,11,0),0)</f>
        <v>0</v>
      </c>
      <c r="AA844" s="3">
        <f>IFERROR(VLOOKUP(B844,[10]Ap_SALUD!$C$16:$M$112,11,0)+VLOOKUP(B844,[11]Ap_SALUD!$C$16:$M$112,11,0),0)</f>
        <v>0</v>
      </c>
      <c r="AB844" s="3"/>
      <c r="AC844" s="36">
        <f t="shared" si="48"/>
        <v>12034381</v>
      </c>
      <c r="AD844" s="37">
        <f t="shared" si="51"/>
        <v>72206284</v>
      </c>
      <c r="AE844" s="144" t="e">
        <f>VLOOKUP(D844,[12]REPNCT004ReporteAuxiliarContabl!$V$21:$W$1157,2,0)</f>
        <v>#N/A</v>
      </c>
      <c r="AF844" s="167" t="e">
        <f t="shared" si="50"/>
        <v>#N/A</v>
      </c>
      <c r="AG844" s="144"/>
      <c r="AI844" s="144"/>
    </row>
    <row r="845" spans="1:35" x14ac:dyDescent="0.25">
      <c r="A845" s="29">
        <v>833</v>
      </c>
      <c r="B845" s="61"/>
      <c r="C845" s="143" t="str">
        <f>VLOOKUP(D845,[8]Hoja1!$A$2:$B$1115,2,0)</f>
        <v>54003</v>
      </c>
      <c r="D845" s="31">
        <v>890504612</v>
      </c>
      <c r="E845" s="31">
        <v>210354003</v>
      </c>
      <c r="F845" s="61" t="s">
        <v>1002</v>
      </c>
      <c r="G845" s="33">
        <v>0</v>
      </c>
      <c r="H845" s="33">
        <v>0</v>
      </c>
      <c r="I845" s="3">
        <v>913067776</v>
      </c>
      <c r="J845" s="3">
        <v>833820643</v>
      </c>
      <c r="K845" s="3">
        <v>0</v>
      </c>
      <c r="L845" s="3"/>
      <c r="M845" s="3"/>
      <c r="N845" s="3"/>
      <c r="O845" s="3"/>
      <c r="P845" s="34">
        <f t="shared" si="49"/>
        <v>1746888419</v>
      </c>
      <c r="Q845" s="165">
        <v>993338858</v>
      </c>
      <c r="R845" s="3">
        <f>IFERROR(VLOOKUP(D845,[9]ServNOMINA!$F$16:$M$112,8,0),0)</f>
        <v>0</v>
      </c>
      <c r="S845" s="3">
        <f>IFERROR(VLOOKUP(D845,[9]ServOTROS!$F$16:$M$112,8,0),0)</f>
        <v>0</v>
      </c>
      <c r="T845" s="3">
        <f>IFERROR(VLOOKUP(D845,[9]CANCEL!$F$16:$M$48,8,0),0)</f>
        <v>0</v>
      </c>
      <c r="U845" s="3">
        <f>IFERROR(VLOOKUP(B845,[10]Aaf_PENSION!$C$16:$M$112,11,0)+VLOOKUP(B845,[11]Aaf_PENSION!$C$16:$M$112,11,0),0)</f>
        <v>0</v>
      </c>
      <c r="V845" s="3">
        <f>IFERROR(VLOOKUP(B845,[10]Aaf_SALUD!$C$16:$M$112,11,0)+VLOOKUP(B845,[11]Aaf_SALUD!$C$16:$M$112,11,0),0)</f>
        <v>0</v>
      </c>
      <c r="W845" s="3">
        <f>IFERROR(VLOOKUP(D845,[9]CALIDAD!$F$16:$M$1122,8,0),0)</f>
        <v>76088981</v>
      </c>
      <c r="X845" s="3"/>
      <c r="Y845" s="3">
        <f>IFERROR(VLOOKUP(B845,[10]Ap_CESANTIAS!$C$16:$M$112,11,0)+VLOOKUP(B845,[11]Ap_CESANTIAS!$C$16:$M$112,11,0),0)</f>
        <v>0</v>
      </c>
      <c r="Z845" s="3">
        <f>IFERROR(VLOOKUP(B845,[10]Ap_PENSION!$C$16:$M$112,11,0)+VLOOKUP(B845,[11]Ap_PENSION!$C$16:$M$112,11,0),0)</f>
        <v>0</v>
      </c>
      <c r="AA845" s="3">
        <f>IFERROR(VLOOKUP(B845,[10]Ap_SALUD!$C$16:$M$112,11,0)+VLOOKUP(B845,[11]Ap_SALUD!$C$16:$M$112,11,0),0)</f>
        <v>0</v>
      </c>
      <c r="AB845" s="3"/>
      <c r="AC845" s="36">
        <f t="shared" ref="AC845:AC908" si="52">SUM(R845:AA845)</f>
        <v>76088981</v>
      </c>
      <c r="AD845" s="37">
        <f t="shared" si="51"/>
        <v>677460580</v>
      </c>
      <c r="AE845" s="144" t="e">
        <f>VLOOKUP(D845,[12]REPNCT004ReporteAuxiliarContabl!$V$21:$W$1157,2,0)</f>
        <v>#N/A</v>
      </c>
      <c r="AF845" s="167" t="e">
        <f t="shared" si="50"/>
        <v>#N/A</v>
      </c>
      <c r="AG845" s="144"/>
      <c r="AI845" s="144"/>
    </row>
    <row r="846" spans="1:35" x14ac:dyDescent="0.25">
      <c r="A846" s="38">
        <v>834</v>
      </c>
      <c r="B846" s="61"/>
      <c r="C846" s="143" t="str">
        <f>VLOOKUP(D846,[8]Hoja1!$A$2:$B$1115,2,0)</f>
        <v>54051</v>
      </c>
      <c r="D846" s="31">
        <v>890501436</v>
      </c>
      <c r="E846" s="31">
        <v>215154051</v>
      </c>
      <c r="F846" s="61" t="s">
        <v>1003</v>
      </c>
      <c r="G846" s="33">
        <v>0</v>
      </c>
      <c r="H846" s="33">
        <v>0</v>
      </c>
      <c r="I846" s="3">
        <v>213909896</v>
      </c>
      <c r="J846" s="3">
        <v>215054389</v>
      </c>
      <c r="K846" s="3">
        <v>0</v>
      </c>
      <c r="L846" s="3"/>
      <c r="M846" s="3"/>
      <c r="N846" s="3"/>
      <c r="O846" s="3"/>
      <c r="P846" s="34">
        <f t="shared" ref="P846:P909" si="53">SUM(G846:N846)</f>
        <v>428964285</v>
      </c>
      <c r="Q846" s="165">
        <v>304183514</v>
      </c>
      <c r="R846" s="3">
        <f>IFERROR(VLOOKUP(D846,[9]ServNOMINA!$F$16:$M$112,8,0),0)</f>
        <v>0</v>
      </c>
      <c r="S846" s="3">
        <f>IFERROR(VLOOKUP(D846,[9]ServOTROS!$F$16:$M$112,8,0),0)</f>
        <v>0</v>
      </c>
      <c r="T846" s="3">
        <f>IFERROR(VLOOKUP(D846,[9]CANCEL!$F$16:$M$48,8,0),0)</f>
        <v>0</v>
      </c>
      <c r="U846" s="3">
        <f>IFERROR(VLOOKUP(B846,[10]Aaf_PENSION!$C$16:$M$112,11,0)+VLOOKUP(B846,[11]Aaf_PENSION!$C$16:$M$112,11,0),0)</f>
        <v>0</v>
      </c>
      <c r="V846" s="3">
        <f>IFERROR(VLOOKUP(B846,[10]Aaf_SALUD!$C$16:$M$112,11,0)+VLOOKUP(B846,[11]Aaf_SALUD!$C$16:$M$112,11,0),0)</f>
        <v>0</v>
      </c>
      <c r="W846" s="3">
        <f>IFERROR(VLOOKUP(D846,[9]CALIDAD!$F$16:$M$1122,8,0),0)</f>
        <v>17825825</v>
      </c>
      <c r="X846" s="3"/>
      <c r="Y846" s="3">
        <f>IFERROR(VLOOKUP(B846,[10]Ap_CESANTIAS!$C$16:$M$112,11,0)+VLOOKUP(B846,[11]Ap_CESANTIAS!$C$16:$M$112,11,0),0)</f>
        <v>0</v>
      </c>
      <c r="Z846" s="3">
        <f>IFERROR(VLOOKUP(B846,[10]Ap_PENSION!$C$16:$M$112,11,0)+VLOOKUP(B846,[11]Ap_PENSION!$C$16:$M$112,11,0),0)</f>
        <v>0</v>
      </c>
      <c r="AA846" s="3">
        <f>IFERROR(VLOOKUP(B846,[10]Ap_SALUD!$C$16:$M$112,11,0)+VLOOKUP(B846,[11]Ap_SALUD!$C$16:$M$112,11,0),0)</f>
        <v>0</v>
      </c>
      <c r="AB846" s="3"/>
      <c r="AC846" s="36">
        <f t="shared" si="52"/>
        <v>17825825</v>
      </c>
      <c r="AD846" s="37">
        <f t="shared" si="51"/>
        <v>106954946</v>
      </c>
      <c r="AE846" s="144" t="e">
        <f>VLOOKUP(D846,[12]REPNCT004ReporteAuxiliarContabl!$V$21:$W$1157,2,0)</f>
        <v>#N/A</v>
      </c>
      <c r="AF846" s="167" t="e">
        <f t="shared" ref="AF846:AF909" si="54">+AD846-AE846</f>
        <v>#N/A</v>
      </c>
      <c r="AG846" s="144"/>
      <c r="AI846" s="144"/>
    </row>
    <row r="847" spans="1:35" x14ac:dyDescent="0.25">
      <c r="A847" s="29">
        <v>835</v>
      </c>
      <c r="B847" s="61"/>
      <c r="C847" s="143" t="str">
        <f>VLOOKUP(D847,[8]Hoja1!$A$2:$B$1115,2,0)</f>
        <v>54099</v>
      </c>
      <c r="D847" s="31">
        <v>890505662</v>
      </c>
      <c r="E847" s="31">
        <v>219954099</v>
      </c>
      <c r="F847" s="61" t="s">
        <v>1004</v>
      </c>
      <c r="G847" s="33">
        <v>0</v>
      </c>
      <c r="H847" s="33">
        <v>0</v>
      </c>
      <c r="I847" s="3">
        <v>131303518</v>
      </c>
      <c r="J847" s="3">
        <v>142259844</v>
      </c>
      <c r="K847" s="3">
        <v>0</v>
      </c>
      <c r="L847" s="3"/>
      <c r="M847" s="3"/>
      <c r="N847" s="3"/>
      <c r="O847" s="3"/>
      <c r="P847" s="34">
        <f t="shared" si="53"/>
        <v>273563362</v>
      </c>
      <c r="Q847" s="165">
        <v>196969644</v>
      </c>
      <c r="R847" s="3">
        <f>IFERROR(VLOOKUP(D847,[9]ServNOMINA!$F$16:$M$112,8,0),0)</f>
        <v>0</v>
      </c>
      <c r="S847" s="3">
        <f>IFERROR(VLOOKUP(D847,[9]ServOTROS!$F$16:$M$112,8,0),0)</f>
        <v>0</v>
      </c>
      <c r="T847" s="3">
        <f>IFERROR(VLOOKUP(D847,[9]CANCEL!$F$16:$M$48,8,0),0)</f>
        <v>0</v>
      </c>
      <c r="U847" s="3">
        <f>IFERROR(VLOOKUP(B847,[10]Aaf_PENSION!$C$16:$M$112,11,0)+VLOOKUP(B847,[11]Aaf_PENSION!$C$16:$M$112,11,0),0)</f>
        <v>0</v>
      </c>
      <c r="V847" s="3">
        <f>IFERROR(VLOOKUP(B847,[10]Aaf_SALUD!$C$16:$M$112,11,0)+VLOOKUP(B847,[11]Aaf_SALUD!$C$16:$M$112,11,0),0)</f>
        <v>0</v>
      </c>
      <c r="W847" s="3">
        <f>IFERROR(VLOOKUP(D847,[9]CALIDAD!$F$16:$M$1122,8,0),0)</f>
        <v>10941960</v>
      </c>
      <c r="X847" s="3"/>
      <c r="Y847" s="3">
        <f>IFERROR(VLOOKUP(B847,[10]Ap_CESANTIAS!$C$16:$M$112,11,0)+VLOOKUP(B847,[11]Ap_CESANTIAS!$C$16:$M$112,11,0),0)</f>
        <v>0</v>
      </c>
      <c r="Z847" s="3">
        <f>IFERROR(VLOOKUP(B847,[10]Ap_PENSION!$C$16:$M$112,11,0)+VLOOKUP(B847,[11]Ap_PENSION!$C$16:$M$112,11,0),0)</f>
        <v>0</v>
      </c>
      <c r="AA847" s="3">
        <f>IFERROR(VLOOKUP(B847,[10]Ap_SALUD!$C$16:$M$112,11,0)+VLOOKUP(B847,[11]Ap_SALUD!$C$16:$M$112,11,0),0)</f>
        <v>0</v>
      </c>
      <c r="AB847" s="3"/>
      <c r="AC847" s="36">
        <f t="shared" si="52"/>
        <v>10941960</v>
      </c>
      <c r="AD847" s="37">
        <f t="shared" ref="AD847:AD910" si="55">+P847-Q847+AB847-AC847</f>
        <v>65651758</v>
      </c>
      <c r="AE847" s="144" t="e">
        <f>VLOOKUP(D847,[12]REPNCT004ReporteAuxiliarContabl!$V$21:$W$1157,2,0)</f>
        <v>#N/A</v>
      </c>
      <c r="AF847" s="167" t="e">
        <f t="shared" si="54"/>
        <v>#N/A</v>
      </c>
      <c r="AG847" s="144"/>
      <c r="AI847" s="144"/>
    </row>
    <row r="848" spans="1:35" x14ac:dyDescent="0.25">
      <c r="A848" s="38">
        <v>836</v>
      </c>
      <c r="B848" s="61"/>
      <c r="C848" s="143" t="str">
        <f>VLOOKUP(D848,[8]Hoja1!$A$2:$B$1115,2,0)</f>
        <v>54109</v>
      </c>
      <c r="D848" s="31">
        <v>890503483</v>
      </c>
      <c r="E848" s="31">
        <v>210954109</v>
      </c>
      <c r="F848" s="61" t="s">
        <v>1005</v>
      </c>
      <c r="G848" s="33">
        <v>0</v>
      </c>
      <c r="H848" s="33">
        <v>0</v>
      </c>
      <c r="I848" s="3">
        <v>168251186</v>
      </c>
      <c r="J848" s="3">
        <v>154800647</v>
      </c>
      <c r="K848" s="3">
        <v>0</v>
      </c>
      <c r="L848" s="3"/>
      <c r="M848" s="3"/>
      <c r="N848" s="3"/>
      <c r="O848" s="3"/>
      <c r="P848" s="34">
        <f t="shared" si="53"/>
        <v>323051833</v>
      </c>
      <c r="Q848" s="165">
        <v>224905307</v>
      </c>
      <c r="R848" s="3">
        <f>IFERROR(VLOOKUP(D848,[9]ServNOMINA!$F$16:$M$112,8,0),0)</f>
        <v>0</v>
      </c>
      <c r="S848" s="3">
        <f>IFERROR(VLOOKUP(D848,[9]ServOTROS!$F$16:$M$112,8,0),0)</f>
        <v>0</v>
      </c>
      <c r="T848" s="3">
        <f>IFERROR(VLOOKUP(D848,[9]CANCEL!$F$16:$M$48,8,0),0)</f>
        <v>0</v>
      </c>
      <c r="U848" s="3">
        <f>IFERROR(VLOOKUP(B848,[10]Aaf_PENSION!$C$16:$M$112,11,0)+VLOOKUP(B848,[11]Aaf_PENSION!$C$16:$M$112,11,0),0)</f>
        <v>0</v>
      </c>
      <c r="V848" s="3">
        <f>IFERROR(VLOOKUP(B848,[10]Aaf_SALUD!$C$16:$M$112,11,0)+VLOOKUP(B848,[11]Aaf_SALUD!$C$16:$M$112,11,0),0)</f>
        <v>0</v>
      </c>
      <c r="W848" s="3">
        <f>IFERROR(VLOOKUP(D848,[9]CALIDAD!$F$16:$M$1122,8,0),0)</f>
        <v>14020932</v>
      </c>
      <c r="X848" s="3"/>
      <c r="Y848" s="3">
        <f>IFERROR(VLOOKUP(B848,[10]Ap_CESANTIAS!$C$16:$M$112,11,0)+VLOOKUP(B848,[11]Ap_CESANTIAS!$C$16:$M$112,11,0),0)</f>
        <v>0</v>
      </c>
      <c r="Z848" s="3">
        <f>IFERROR(VLOOKUP(B848,[10]Ap_PENSION!$C$16:$M$112,11,0)+VLOOKUP(B848,[11]Ap_PENSION!$C$16:$M$112,11,0),0)</f>
        <v>0</v>
      </c>
      <c r="AA848" s="3">
        <f>IFERROR(VLOOKUP(B848,[10]Ap_SALUD!$C$16:$M$112,11,0)+VLOOKUP(B848,[11]Ap_SALUD!$C$16:$M$112,11,0),0)</f>
        <v>0</v>
      </c>
      <c r="AB848" s="3"/>
      <c r="AC848" s="36">
        <f t="shared" si="52"/>
        <v>14020932</v>
      </c>
      <c r="AD848" s="37">
        <f t="shared" si="55"/>
        <v>84125594</v>
      </c>
      <c r="AE848" s="144" t="e">
        <f>VLOOKUP(D848,[12]REPNCT004ReporteAuxiliarContabl!$V$21:$W$1157,2,0)</f>
        <v>#N/A</v>
      </c>
      <c r="AF848" s="167" t="e">
        <f t="shared" si="54"/>
        <v>#N/A</v>
      </c>
      <c r="AG848" s="144"/>
      <c r="AI848" s="144"/>
    </row>
    <row r="849" spans="1:35" x14ac:dyDescent="0.25">
      <c r="A849" s="29">
        <v>837</v>
      </c>
      <c r="B849" s="61"/>
      <c r="C849" s="143" t="str">
        <f>VLOOKUP(D849,[8]Hoja1!$A$2:$B$1115,2,0)</f>
        <v>54125</v>
      </c>
      <c r="D849" s="31">
        <v>800099234</v>
      </c>
      <c r="E849" s="31">
        <v>212554125</v>
      </c>
      <c r="F849" s="61" t="s">
        <v>1006</v>
      </c>
      <c r="G849" s="33">
        <v>0</v>
      </c>
      <c r="H849" s="33">
        <v>0</v>
      </c>
      <c r="I849" s="3">
        <v>63417160</v>
      </c>
      <c r="J849" s="3">
        <v>57189045</v>
      </c>
      <c r="K849" s="3">
        <v>0</v>
      </c>
      <c r="L849" s="3"/>
      <c r="M849" s="3"/>
      <c r="N849" s="3"/>
      <c r="O849" s="3"/>
      <c r="P849" s="34">
        <f t="shared" si="53"/>
        <v>120606205</v>
      </c>
      <c r="Q849" s="165">
        <v>83612860</v>
      </c>
      <c r="R849" s="3">
        <f>IFERROR(VLOOKUP(D849,[9]ServNOMINA!$F$16:$M$112,8,0),0)</f>
        <v>0</v>
      </c>
      <c r="S849" s="3">
        <f>IFERROR(VLOOKUP(D849,[9]ServOTROS!$F$16:$M$112,8,0),0)</f>
        <v>0</v>
      </c>
      <c r="T849" s="3">
        <f>IFERROR(VLOOKUP(D849,[9]CANCEL!$F$16:$M$48,8,0),0)</f>
        <v>0</v>
      </c>
      <c r="U849" s="3">
        <f>IFERROR(VLOOKUP(B849,[10]Aaf_PENSION!$C$16:$M$112,11,0)+VLOOKUP(B849,[11]Aaf_PENSION!$C$16:$M$112,11,0),0)</f>
        <v>0</v>
      </c>
      <c r="V849" s="3">
        <f>IFERROR(VLOOKUP(B849,[10]Aaf_SALUD!$C$16:$M$112,11,0)+VLOOKUP(B849,[11]Aaf_SALUD!$C$16:$M$112,11,0),0)</f>
        <v>0</v>
      </c>
      <c r="W849" s="3">
        <f>IFERROR(VLOOKUP(D849,[9]CALIDAD!$F$16:$M$1122,8,0),0)</f>
        <v>5284763</v>
      </c>
      <c r="X849" s="3"/>
      <c r="Y849" s="3">
        <f>IFERROR(VLOOKUP(B849,[10]Ap_CESANTIAS!$C$16:$M$112,11,0)+VLOOKUP(B849,[11]Ap_CESANTIAS!$C$16:$M$112,11,0),0)</f>
        <v>0</v>
      </c>
      <c r="Z849" s="3">
        <f>IFERROR(VLOOKUP(B849,[10]Ap_PENSION!$C$16:$M$112,11,0)+VLOOKUP(B849,[11]Ap_PENSION!$C$16:$M$112,11,0),0)</f>
        <v>0</v>
      </c>
      <c r="AA849" s="3">
        <f>IFERROR(VLOOKUP(B849,[10]Ap_SALUD!$C$16:$M$112,11,0)+VLOOKUP(B849,[11]Ap_SALUD!$C$16:$M$112,11,0),0)</f>
        <v>0</v>
      </c>
      <c r="AB849" s="3"/>
      <c r="AC849" s="36">
        <f t="shared" si="52"/>
        <v>5284763</v>
      </c>
      <c r="AD849" s="37">
        <f t="shared" si="55"/>
        <v>31708582</v>
      </c>
      <c r="AE849" s="144" t="e">
        <f>VLOOKUP(D849,[12]REPNCT004ReporteAuxiliarContabl!$V$21:$W$1157,2,0)</f>
        <v>#N/A</v>
      </c>
      <c r="AF849" s="167" t="e">
        <f t="shared" si="54"/>
        <v>#N/A</v>
      </c>
      <c r="AG849" s="144"/>
      <c r="AI849" s="144"/>
    </row>
    <row r="850" spans="1:35" x14ac:dyDescent="0.25">
      <c r="A850" s="38">
        <v>838</v>
      </c>
      <c r="B850" s="61"/>
      <c r="C850" s="143" t="str">
        <f>VLOOKUP(D850,[8]Hoja1!$A$2:$B$1115,2,0)</f>
        <v>54128</v>
      </c>
      <c r="D850" s="31">
        <v>890501776</v>
      </c>
      <c r="E850" s="31">
        <v>212854128</v>
      </c>
      <c r="F850" s="61" t="s">
        <v>1007</v>
      </c>
      <c r="G850" s="33">
        <v>0</v>
      </c>
      <c r="H850" s="33">
        <v>0</v>
      </c>
      <c r="I850" s="3">
        <v>230291608</v>
      </c>
      <c r="J850" s="3">
        <v>213842555</v>
      </c>
      <c r="K850" s="3">
        <v>0</v>
      </c>
      <c r="L850" s="3"/>
      <c r="M850" s="3"/>
      <c r="N850" s="3"/>
      <c r="O850" s="3"/>
      <c r="P850" s="34">
        <f t="shared" si="53"/>
        <v>444134163</v>
      </c>
      <c r="Q850" s="165">
        <v>309797390</v>
      </c>
      <c r="R850" s="3">
        <f>IFERROR(VLOOKUP(D850,[9]ServNOMINA!$F$16:$M$112,8,0),0)</f>
        <v>0</v>
      </c>
      <c r="S850" s="3">
        <f>IFERROR(VLOOKUP(D850,[9]ServOTROS!$F$16:$M$112,8,0),0)</f>
        <v>0</v>
      </c>
      <c r="T850" s="3">
        <f>IFERROR(VLOOKUP(D850,[9]CANCEL!$F$16:$M$48,8,0),0)</f>
        <v>0</v>
      </c>
      <c r="U850" s="3">
        <f>IFERROR(VLOOKUP(B850,[10]Aaf_PENSION!$C$16:$M$112,11,0)+VLOOKUP(B850,[11]Aaf_PENSION!$C$16:$M$112,11,0),0)</f>
        <v>0</v>
      </c>
      <c r="V850" s="3">
        <f>IFERROR(VLOOKUP(B850,[10]Aaf_SALUD!$C$16:$M$112,11,0)+VLOOKUP(B850,[11]Aaf_SALUD!$C$16:$M$112,11,0),0)</f>
        <v>0</v>
      </c>
      <c r="W850" s="3">
        <f>IFERROR(VLOOKUP(D850,[9]CALIDAD!$F$16:$M$1122,8,0),0)</f>
        <v>19190967</v>
      </c>
      <c r="X850" s="3"/>
      <c r="Y850" s="3">
        <f>IFERROR(VLOOKUP(B850,[10]Ap_CESANTIAS!$C$16:$M$112,11,0)+VLOOKUP(B850,[11]Ap_CESANTIAS!$C$16:$M$112,11,0),0)</f>
        <v>0</v>
      </c>
      <c r="Z850" s="3">
        <f>IFERROR(VLOOKUP(B850,[10]Ap_PENSION!$C$16:$M$112,11,0)+VLOOKUP(B850,[11]Ap_PENSION!$C$16:$M$112,11,0),0)</f>
        <v>0</v>
      </c>
      <c r="AA850" s="3">
        <f>IFERROR(VLOOKUP(B850,[10]Ap_SALUD!$C$16:$M$112,11,0)+VLOOKUP(B850,[11]Ap_SALUD!$C$16:$M$112,11,0),0)</f>
        <v>0</v>
      </c>
      <c r="AB850" s="3"/>
      <c r="AC850" s="36">
        <f t="shared" si="52"/>
        <v>19190967</v>
      </c>
      <c r="AD850" s="37">
        <f t="shared" si="55"/>
        <v>115145806</v>
      </c>
      <c r="AE850" s="144" t="e">
        <f>VLOOKUP(D850,[12]REPNCT004ReporteAuxiliarContabl!$V$21:$W$1157,2,0)</f>
        <v>#N/A</v>
      </c>
      <c r="AF850" s="167" t="e">
        <f t="shared" si="54"/>
        <v>#N/A</v>
      </c>
      <c r="AG850" s="144"/>
      <c r="AI850" s="144"/>
    </row>
    <row r="851" spans="1:35" x14ac:dyDescent="0.25">
      <c r="A851" s="29">
        <v>839</v>
      </c>
      <c r="B851" s="61"/>
      <c r="C851" s="143" t="str">
        <f>VLOOKUP(D851,[8]Hoja1!$A$2:$B$1115,2,0)</f>
        <v>54172</v>
      </c>
      <c r="D851" s="31">
        <v>890503106</v>
      </c>
      <c r="E851" s="31">
        <v>217254172</v>
      </c>
      <c r="F851" s="61" t="s">
        <v>1008</v>
      </c>
      <c r="G851" s="33">
        <v>0</v>
      </c>
      <c r="H851" s="33">
        <v>0</v>
      </c>
      <c r="I851" s="3">
        <v>319242104</v>
      </c>
      <c r="J851" s="3">
        <v>360827406</v>
      </c>
      <c r="K851" s="3">
        <v>0</v>
      </c>
      <c r="L851" s="3"/>
      <c r="M851" s="3"/>
      <c r="N851" s="3"/>
      <c r="O851" s="3"/>
      <c r="P851" s="34">
        <f t="shared" si="53"/>
        <v>680069510</v>
      </c>
      <c r="Q851" s="165">
        <v>493844951</v>
      </c>
      <c r="R851" s="3">
        <f>IFERROR(VLOOKUP(D851,[9]ServNOMINA!$F$16:$M$112,8,0),0)</f>
        <v>0</v>
      </c>
      <c r="S851" s="3">
        <f>IFERROR(VLOOKUP(D851,[9]ServOTROS!$F$16:$M$112,8,0),0)</f>
        <v>0</v>
      </c>
      <c r="T851" s="3">
        <f>IFERROR(VLOOKUP(D851,[9]CANCEL!$F$16:$M$48,8,0),0)</f>
        <v>0</v>
      </c>
      <c r="U851" s="3">
        <f>IFERROR(VLOOKUP(B851,[10]Aaf_PENSION!$C$16:$M$112,11,0)+VLOOKUP(B851,[11]Aaf_PENSION!$C$16:$M$112,11,0),0)</f>
        <v>0</v>
      </c>
      <c r="V851" s="3">
        <f>IFERROR(VLOOKUP(B851,[10]Aaf_SALUD!$C$16:$M$112,11,0)+VLOOKUP(B851,[11]Aaf_SALUD!$C$16:$M$112,11,0),0)</f>
        <v>0</v>
      </c>
      <c r="W851" s="3">
        <f>IFERROR(VLOOKUP(D851,[9]CALIDAD!$F$16:$M$1122,8,0),0)</f>
        <v>26603509</v>
      </c>
      <c r="X851" s="3"/>
      <c r="Y851" s="3">
        <f>IFERROR(VLOOKUP(B851,[10]Ap_CESANTIAS!$C$16:$M$112,11,0)+VLOOKUP(B851,[11]Ap_CESANTIAS!$C$16:$M$112,11,0),0)</f>
        <v>0</v>
      </c>
      <c r="Z851" s="3">
        <f>IFERROR(VLOOKUP(B851,[10]Ap_PENSION!$C$16:$M$112,11,0)+VLOOKUP(B851,[11]Ap_PENSION!$C$16:$M$112,11,0),0)</f>
        <v>0</v>
      </c>
      <c r="AA851" s="3">
        <f>IFERROR(VLOOKUP(B851,[10]Ap_SALUD!$C$16:$M$112,11,0)+VLOOKUP(B851,[11]Ap_SALUD!$C$16:$M$112,11,0),0)</f>
        <v>0</v>
      </c>
      <c r="AB851" s="3"/>
      <c r="AC851" s="36">
        <f t="shared" si="52"/>
        <v>26603509</v>
      </c>
      <c r="AD851" s="37">
        <f t="shared" si="55"/>
        <v>159621050</v>
      </c>
      <c r="AE851" s="144" t="e">
        <f>VLOOKUP(D851,[12]REPNCT004ReporteAuxiliarContabl!$V$21:$W$1157,2,0)</f>
        <v>#N/A</v>
      </c>
      <c r="AF851" s="167" t="e">
        <f t="shared" si="54"/>
        <v>#N/A</v>
      </c>
      <c r="AG851" s="144"/>
      <c r="AI851" s="144"/>
    </row>
    <row r="852" spans="1:35" x14ac:dyDescent="0.25">
      <c r="A852" s="38">
        <v>840</v>
      </c>
      <c r="B852" s="61"/>
      <c r="C852" s="143" t="str">
        <f>VLOOKUP(D852,[8]Hoja1!$A$2:$B$1115,2,0)</f>
        <v>54174</v>
      </c>
      <c r="D852" s="31">
        <v>890501422</v>
      </c>
      <c r="E852" s="31">
        <v>217454174</v>
      </c>
      <c r="F852" s="61" t="s">
        <v>1009</v>
      </c>
      <c r="G852" s="33">
        <v>0</v>
      </c>
      <c r="H852" s="33">
        <v>0</v>
      </c>
      <c r="I852" s="3">
        <v>305101752</v>
      </c>
      <c r="J852" s="3">
        <v>265112125</v>
      </c>
      <c r="K852" s="3">
        <v>0</v>
      </c>
      <c r="L852" s="3"/>
      <c r="M852" s="3"/>
      <c r="N852" s="3"/>
      <c r="O852" s="3"/>
      <c r="P852" s="34">
        <f t="shared" si="53"/>
        <v>570213877</v>
      </c>
      <c r="Q852" s="165">
        <v>392237855</v>
      </c>
      <c r="R852" s="3">
        <f>IFERROR(VLOOKUP(D852,[9]ServNOMINA!$F$16:$M$112,8,0),0)</f>
        <v>0</v>
      </c>
      <c r="S852" s="3">
        <f>IFERROR(VLOOKUP(D852,[9]ServOTROS!$F$16:$M$112,8,0),0)</f>
        <v>0</v>
      </c>
      <c r="T852" s="3">
        <f>IFERROR(VLOOKUP(D852,[9]CANCEL!$F$16:$M$48,8,0),0)</f>
        <v>0</v>
      </c>
      <c r="U852" s="3">
        <f>IFERROR(VLOOKUP(B852,[10]Aaf_PENSION!$C$16:$M$112,11,0)+VLOOKUP(B852,[11]Aaf_PENSION!$C$16:$M$112,11,0),0)</f>
        <v>0</v>
      </c>
      <c r="V852" s="3">
        <f>IFERROR(VLOOKUP(B852,[10]Aaf_SALUD!$C$16:$M$112,11,0)+VLOOKUP(B852,[11]Aaf_SALUD!$C$16:$M$112,11,0),0)</f>
        <v>0</v>
      </c>
      <c r="W852" s="3">
        <f>IFERROR(VLOOKUP(D852,[9]CALIDAD!$F$16:$M$1122,8,0),0)</f>
        <v>25425146</v>
      </c>
      <c r="X852" s="3"/>
      <c r="Y852" s="3">
        <f>IFERROR(VLOOKUP(B852,[10]Ap_CESANTIAS!$C$16:$M$112,11,0)+VLOOKUP(B852,[11]Ap_CESANTIAS!$C$16:$M$112,11,0),0)</f>
        <v>0</v>
      </c>
      <c r="Z852" s="3">
        <f>IFERROR(VLOOKUP(B852,[10]Ap_PENSION!$C$16:$M$112,11,0)+VLOOKUP(B852,[11]Ap_PENSION!$C$16:$M$112,11,0),0)</f>
        <v>0</v>
      </c>
      <c r="AA852" s="3">
        <f>IFERROR(VLOOKUP(B852,[10]Ap_SALUD!$C$16:$M$112,11,0)+VLOOKUP(B852,[11]Ap_SALUD!$C$16:$M$112,11,0),0)</f>
        <v>0</v>
      </c>
      <c r="AB852" s="3"/>
      <c r="AC852" s="36">
        <f t="shared" si="52"/>
        <v>25425146</v>
      </c>
      <c r="AD852" s="37">
        <f t="shared" si="55"/>
        <v>152550876</v>
      </c>
      <c r="AE852" s="144" t="e">
        <f>VLOOKUP(D852,[12]REPNCT004ReporteAuxiliarContabl!$V$21:$W$1157,2,0)</f>
        <v>#N/A</v>
      </c>
      <c r="AF852" s="167" t="e">
        <f t="shared" si="54"/>
        <v>#N/A</v>
      </c>
      <c r="AG852" s="144"/>
      <c r="AI852" s="144"/>
    </row>
    <row r="853" spans="1:35" x14ac:dyDescent="0.25">
      <c r="A853" s="29">
        <v>841</v>
      </c>
      <c r="B853" s="61"/>
      <c r="C853" s="143" t="str">
        <f>VLOOKUP(D853,[8]Hoja1!$A$2:$B$1115,2,0)</f>
        <v>54206</v>
      </c>
      <c r="D853" s="31">
        <v>800099236</v>
      </c>
      <c r="E853" s="31">
        <v>210654206</v>
      </c>
      <c r="F853" s="61" t="s">
        <v>1010</v>
      </c>
      <c r="G853" s="33">
        <v>0</v>
      </c>
      <c r="H853" s="33">
        <v>0</v>
      </c>
      <c r="I853" s="3">
        <v>737670000</v>
      </c>
      <c r="J853" s="3">
        <v>609948239</v>
      </c>
      <c r="K853" s="3">
        <v>0</v>
      </c>
      <c r="L853" s="3"/>
      <c r="M853" s="3"/>
      <c r="N853" s="3"/>
      <c r="O853" s="3"/>
      <c r="P853" s="34">
        <f t="shared" si="53"/>
        <v>1347618239</v>
      </c>
      <c r="Q853" s="165">
        <v>917310739</v>
      </c>
      <c r="R853" s="3">
        <f>IFERROR(VLOOKUP(D853,[9]ServNOMINA!$F$16:$M$112,8,0),0)</f>
        <v>0</v>
      </c>
      <c r="S853" s="3">
        <f>IFERROR(VLOOKUP(D853,[9]ServOTROS!$F$16:$M$112,8,0),0)</f>
        <v>0</v>
      </c>
      <c r="T853" s="3">
        <f>IFERROR(VLOOKUP(D853,[9]CANCEL!$F$16:$M$48,8,0),0)</f>
        <v>0</v>
      </c>
      <c r="U853" s="3">
        <f>IFERROR(VLOOKUP(B853,[10]Aaf_PENSION!$C$16:$M$112,11,0)+VLOOKUP(B853,[11]Aaf_PENSION!$C$16:$M$112,11,0),0)</f>
        <v>0</v>
      </c>
      <c r="V853" s="3">
        <f>IFERROR(VLOOKUP(B853,[10]Aaf_SALUD!$C$16:$M$112,11,0)+VLOOKUP(B853,[11]Aaf_SALUD!$C$16:$M$112,11,0),0)</f>
        <v>0</v>
      </c>
      <c r="W853" s="3">
        <f>IFERROR(VLOOKUP(D853,[9]CALIDAD!$F$16:$M$1122,8,0),0)</f>
        <v>61472500</v>
      </c>
      <c r="X853" s="3"/>
      <c r="Y853" s="3">
        <f>IFERROR(VLOOKUP(B853,[10]Ap_CESANTIAS!$C$16:$M$112,11,0)+VLOOKUP(B853,[11]Ap_CESANTIAS!$C$16:$M$112,11,0),0)</f>
        <v>0</v>
      </c>
      <c r="Z853" s="3">
        <f>IFERROR(VLOOKUP(B853,[10]Ap_PENSION!$C$16:$M$112,11,0)+VLOOKUP(B853,[11]Ap_PENSION!$C$16:$M$112,11,0),0)</f>
        <v>0</v>
      </c>
      <c r="AA853" s="3">
        <f>IFERROR(VLOOKUP(B853,[10]Ap_SALUD!$C$16:$M$112,11,0)+VLOOKUP(B853,[11]Ap_SALUD!$C$16:$M$112,11,0),0)</f>
        <v>0</v>
      </c>
      <c r="AB853" s="3"/>
      <c r="AC853" s="36">
        <f t="shared" si="52"/>
        <v>61472500</v>
      </c>
      <c r="AD853" s="37">
        <f t="shared" si="55"/>
        <v>368835000</v>
      </c>
      <c r="AE853" s="144" t="e">
        <f>VLOOKUP(D853,[12]REPNCT004ReporteAuxiliarContabl!$V$21:$W$1157,2,0)</f>
        <v>#N/A</v>
      </c>
      <c r="AF853" s="167" t="e">
        <f t="shared" si="54"/>
        <v>#N/A</v>
      </c>
      <c r="AG853" s="144"/>
      <c r="AI853" s="144"/>
    </row>
    <row r="854" spans="1:35" x14ac:dyDescent="0.25">
      <c r="A854" s="38">
        <v>842</v>
      </c>
      <c r="B854" s="61"/>
      <c r="C854" s="143" t="str">
        <f>VLOOKUP(D854,[8]Hoja1!$A$2:$B$1115,2,0)</f>
        <v>54223</v>
      </c>
      <c r="D854" s="31">
        <v>800013237</v>
      </c>
      <c r="E854" s="31">
        <v>212354223</v>
      </c>
      <c r="F854" s="61" t="s">
        <v>1011</v>
      </c>
      <c r="G854" s="33">
        <v>0</v>
      </c>
      <c r="H854" s="33">
        <v>0</v>
      </c>
      <c r="I854" s="3">
        <v>190790540</v>
      </c>
      <c r="J854" s="3">
        <v>171677744</v>
      </c>
      <c r="K854" s="3">
        <v>0</v>
      </c>
      <c r="L854" s="3"/>
      <c r="M854" s="3"/>
      <c r="N854" s="3"/>
      <c r="O854" s="3"/>
      <c r="P854" s="34">
        <f t="shared" si="53"/>
        <v>362468284</v>
      </c>
      <c r="Q854" s="165">
        <v>251173804</v>
      </c>
      <c r="R854" s="3">
        <f>IFERROR(VLOOKUP(D854,[9]ServNOMINA!$F$16:$M$112,8,0),0)</f>
        <v>0</v>
      </c>
      <c r="S854" s="3">
        <f>IFERROR(VLOOKUP(D854,[9]ServOTROS!$F$16:$M$112,8,0),0)</f>
        <v>0</v>
      </c>
      <c r="T854" s="3">
        <f>IFERROR(VLOOKUP(D854,[9]CANCEL!$F$16:$M$48,8,0),0)</f>
        <v>0</v>
      </c>
      <c r="U854" s="3">
        <f>IFERROR(VLOOKUP(B854,[10]Aaf_PENSION!$C$16:$M$112,11,0)+VLOOKUP(B854,[11]Aaf_PENSION!$C$16:$M$112,11,0),0)</f>
        <v>0</v>
      </c>
      <c r="V854" s="3">
        <f>IFERROR(VLOOKUP(B854,[10]Aaf_SALUD!$C$16:$M$112,11,0)+VLOOKUP(B854,[11]Aaf_SALUD!$C$16:$M$112,11,0),0)</f>
        <v>0</v>
      </c>
      <c r="W854" s="3">
        <f>IFERROR(VLOOKUP(D854,[9]CALIDAD!$F$16:$M$1122,8,0),0)</f>
        <v>15899212</v>
      </c>
      <c r="X854" s="3"/>
      <c r="Y854" s="3">
        <f>IFERROR(VLOOKUP(B854,[10]Ap_CESANTIAS!$C$16:$M$112,11,0)+VLOOKUP(B854,[11]Ap_CESANTIAS!$C$16:$M$112,11,0),0)</f>
        <v>0</v>
      </c>
      <c r="Z854" s="3">
        <f>IFERROR(VLOOKUP(B854,[10]Ap_PENSION!$C$16:$M$112,11,0)+VLOOKUP(B854,[11]Ap_PENSION!$C$16:$M$112,11,0),0)</f>
        <v>0</v>
      </c>
      <c r="AA854" s="3">
        <f>IFERROR(VLOOKUP(B854,[10]Ap_SALUD!$C$16:$M$112,11,0)+VLOOKUP(B854,[11]Ap_SALUD!$C$16:$M$112,11,0),0)</f>
        <v>0</v>
      </c>
      <c r="AB854" s="3"/>
      <c r="AC854" s="36">
        <f t="shared" si="52"/>
        <v>15899212</v>
      </c>
      <c r="AD854" s="37">
        <f t="shared" si="55"/>
        <v>95395268</v>
      </c>
      <c r="AE854" s="144" t="e">
        <f>VLOOKUP(D854,[12]REPNCT004ReporteAuxiliarContabl!$V$21:$W$1157,2,0)</f>
        <v>#N/A</v>
      </c>
      <c r="AF854" s="167" t="e">
        <f t="shared" si="54"/>
        <v>#N/A</v>
      </c>
      <c r="AG854" s="144"/>
      <c r="AI854" s="144"/>
    </row>
    <row r="855" spans="1:35" x14ac:dyDescent="0.25">
      <c r="A855" s="29">
        <v>843</v>
      </c>
      <c r="B855" s="61"/>
      <c r="C855" s="143" t="str">
        <f>VLOOKUP(D855,[8]Hoja1!$A$2:$B$1115,2,0)</f>
        <v>54239</v>
      </c>
      <c r="D855" s="31">
        <v>800099237</v>
      </c>
      <c r="E855" s="31">
        <v>213954239</v>
      </c>
      <c r="F855" s="61" t="s">
        <v>1012</v>
      </c>
      <c r="G855" s="33">
        <v>0</v>
      </c>
      <c r="H855" s="33">
        <v>0</v>
      </c>
      <c r="I855" s="3">
        <v>120863294</v>
      </c>
      <c r="J855" s="3">
        <v>102626019</v>
      </c>
      <c r="K855" s="3">
        <v>0</v>
      </c>
      <c r="L855" s="3"/>
      <c r="M855" s="3"/>
      <c r="N855" s="3"/>
      <c r="O855" s="3"/>
      <c r="P855" s="34">
        <f t="shared" si="53"/>
        <v>223489313</v>
      </c>
      <c r="Q855" s="165">
        <v>152985724</v>
      </c>
      <c r="R855" s="3">
        <f>IFERROR(VLOOKUP(D855,[9]ServNOMINA!$F$16:$M$112,8,0),0)</f>
        <v>0</v>
      </c>
      <c r="S855" s="3">
        <f>IFERROR(VLOOKUP(D855,[9]ServOTROS!$F$16:$M$112,8,0),0)</f>
        <v>0</v>
      </c>
      <c r="T855" s="3">
        <f>IFERROR(VLOOKUP(D855,[9]CANCEL!$F$16:$M$48,8,0),0)</f>
        <v>0</v>
      </c>
      <c r="U855" s="3">
        <f>IFERROR(VLOOKUP(B855,[10]Aaf_PENSION!$C$16:$M$112,11,0)+VLOOKUP(B855,[11]Aaf_PENSION!$C$16:$M$112,11,0),0)</f>
        <v>0</v>
      </c>
      <c r="V855" s="3">
        <f>IFERROR(VLOOKUP(B855,[10]Aaf_SALUD!$C$16:$M$112,11,0)+VLOOKUP(B855,[11]Aaf_SALUD!$C$16:$M$112,11,0),0)</f>
        <v>0</v>
      </c>
      <c r="W855" s="3">
        <f>IFERROR(VLOOKUP(D855,[9]CALIDAD!$F$16:$M$1122,8,0),0)</f>
        <v>10071941</v>
      </c>
      <c r="X855" s="3"/>
      <c r="Y855" s="3">
        <f>IFERROR(VLOOKUP(B855,[10]Ap_CESANTIAS!$C$16:$M$112,11,0)+VLOOKUP(B855,[11]Ap_CESANTIAS!$C$16:$M$112,11,0),0)</f>
        <v>0</v>
      </c>
      <c r="Z855" s="3">
        <f>IFERROR(VLOOKUP(B855,[10]Ap_PENSION!$C$16:$M$112,11,0)+VLOOKUP(B855,[11]Ap_PENSION!$C$16:$M$112,11,0),0)</f>
        <v>0</v>
      </c>
      <c r="AA855" s="3">
        <f>IFERROR(VLOOKUP(B855,[10]Ap_SALUD!$C$16:$M$112,11,0)+VLOOKUP(B855,[11]Ap_SALUD!$C$16:$M$112,11,0),0)</f>
        <v>0</v>
      </c>
      <c r="AB855" s="3"/>
      <c r="AC855" s="36">
        <f t="shared" si="52"/>
        <v>10071941</v>
      </c>
      <c r="AD855" s="37">
        <f t="shared" si="55"/>
        <v>60431648</v>
      </c>
      <c r="AE855" s="144" t="e">
        <f>VLOOKUP(D855,[12]REPNCT004ReporteAuxiliarContabl!$V$21:$W$1157,2,0)</f>
        <v>#N/A</v>
      </c>
      <c r="AF855" s="167" t="e">
        <f t="shared" si="54"/>
        <v>#N/A</v>
      </c>
      <c r="AG855" s="144"/>
      <c r="AI855" s="144"/>
    </row>
    <row r="856" spans="1:35" x14ac:dyDescent="0.25">
      <c r="A856" s="38">
        <v>844</v>
      </c>
      <c r="B856" s="61"/>
      <c r="C856" s="143" t="str">
        <f>VLOOKUP(D856,[8]Hoja1!$A$2:$B$1115,2,0)</f>
        <v>54245</v>
      </c>
      <c r="D856" s="31">
        <v>800099238</v>
      </c>
      <c r="E856" s="31">
        <v>214554245</v>
      </c>
      <c r="F856" s="61" t="s">
        <v>1013</v>
      </c>
      <c r="G856" s="33">
        <v>0</v>
      </c>
      <c r="H856" s="33">
        <v>0</v>
      </c>
      <c r="I856" s="3">
        <v>564249856</v>
      </c>
      <c r="J856" s="3">
        <v>448949476</v>
      </c>
      <c r="K856" s="3">
        <v>0</v>
      </c>
      <c r="L856" s="3"/>
      <c r="M856" s="3"/>
      <c r="N856" s="3"/>
      <c r="O856" s="3"/>
      <c r="P856" s="34">
        <f t="shared" si="53"/>
        <v>1013199332</v>
      </c>
      <c r="Q856" s="165">
        <v>684053581</v>
      </c>
      <c r="R856" s="3">
        <f>IFERROR(VLOOKUP(D856,[9]ServNOMINA!$F$16:$M$112,8,0),0)</f>
        <v>0</v>
      </c>
      <c r="S856" s="3">
        <f>IFERROR(VLOOKUP(D856,[9]ServOTROS!$F$16:$M$112,8,0),0)</f>
        <v>0</v>
      </c>
      <c r="T856" s="3">
        <f>IFERROR(VLOOKUP(D856,[9]CANCEL!$F$16:$M$48,8,0),0)</f>
        <v>0</v>
      </c>
      <c r="U856" s="3">
        <f>IFERROR(VLOOKUP(B856,[10]Aaf_PENSION!$C$16:$M$112,11,0)+VLOOKUP(B856,[11]Aaf_PENSION!$C$16:$M$112,11,0),0)</f>
        <v>0</v>
      </c>
      <c r="V856" s="3">
        <f>IFERROR(VLOOKUP(B856,[10]Aaf_SALUD!$C$16:$M$112,11,0)+VLOOKUP(B856,[11]Aaf_SALUD!$C$16:$M$112,11,0),0)</f>
        <v>0</v>
      </c>
      <c r="W856" s="3">
        <f>IFERROR(VLOOKUP(D856,[9]CALIDAD!$F$16:$M$1122,8,0),0)</f>
        <v>47020821</v>
      </c>
      <c r="X856" s="3"/>
      <c r="Y856" s="3">
        <f>IFERROR(VLOOKUP(B856,[10]Ap_CESANTIAS!$C$16:$M$112,11,0)+VLOOKUP(B856,[11]Ap_CESANTIAS!$C$16:$M$112,11,0),0)</f>
        <v>0</v>
      </c>
      <c r="Z856" s="3">
        <f>IFERROR(VLOOKUP(B856,[10]Ap_PENSION!$C$16:$M$112,11,0)+VLOOKUP(B856,[11]Ap_PENSION!$C$16:$M$112,11,0),0)</f>
        <v>0</v>
      </c>
      <c r="AA856" s="3">
        <f>IFERROR(VLOOKUP(B856,[10]Ap_SALUD!$C$16:$M$112,11,0)+VLOOKUP(B856,[11]Ap_SALUD!$C$16:$M$112,11,0),0)</f>
        <v>0</v>
      </c>
      <c r="AB856" s="3"/>
      <c r="AC856" s="36">
        <f t="shared" si="52"/>
        <v>47020821</v>
      </c>
      <c r="AD856" s="37">
        <f t="shared" si="55"/>
        <v>282124930</v>
      </c>
      <c r="AE856" s="144" t="e">
        <f>VLOOKUP(D856,[12]REPNCT004ReporteAuxiliarContabl!$V$21:$W$1157,2,0)</f>
        <v>#N/A</v>
      </c>
      <c r="AF856" s="167" t="e">
        <f t="shared" si="54"/>
        <v>#N/A</v>
      </c>
      <c r="AG856" s="144"/>
      <c r="AI856" s="144"/>
    </row>
    <row r="857" spans="1:35" x14ac:dyDescent="0.25">
      <c r="A857" s="29">
        <v>845</v>
      </c>
      <c r="B857" s="61"/>
      <c r="C857" s="143" t="str">
        <f>VLOOKUP(D857,[8]Hoja1!$A$2:$B$1115,2,0)</f>
        <v>54250</v>
      </c>
      <c r="D857" s="31">
        <v>800138959</v>
      </c>
      <c r="E857" s="31">
        <v>215054250</v>
      </c>
      <c r="F857" s="61" t="s">
        <v>1014</v>
      </c>
      <c r="G857" s="33">
        <v>0</v>
      </c>
      <c r="H857" s="33">
        <v>0</v>
      </c>
      <c r="I857" s="3">
        <v>1346567728</v>
      </c>
      <c r="J857" s="3">
        <v>961017319</v>
      </c>
      <c r="K857" s="3">
        <v>0</v>
      </c>
      <c r="L857" s="3"/>
      <c r="M857" s="3"/>
      <c r="N857" s="3"/>
      <c r="O857" s="3"/>
      <c r="P857" s="34">
        <f t="shared" si="53"/>
        <v>2307585047</v>
      </c>
      <c r="Q857" s="165">
        <v>1522087204</v>
      </c>
      <c r="R857" s="3">
        <f>IFERROR(VLOOKUP(D857,[9]ServNOMINA!$F$16:$M$112,8,0),0)</f>
        <v>0</v>
      </c>
      <c r="S857" s="3">
        <f>IFERROR(VLOOKUP(D857,[9]ServOTROS!$F$16:$M$112,8,0),0)</f>
        <v>0</v>
      </c>
      <c r="T857" s="3">
        <f>IFERROR(VLOOKUP(D857,[9]CANCEL!$F$16:$M$48,8,0),0)</f>
        <v>0</v>
      </c>
      <c r="U857" s="3">
        <f>IFERROR(VLOOKUP(B857,[10]Aaf_PENSION!$C$16:$M$112,11,0)+VLOOKUP(B857,[11]Aaf_PENSION!$C$16:$M$112,11,0),0)</f>
        <v>0</v>
      </c>
      <c r="V857" s="3">
        <f>IFERROR(VLOOKUP(B857,[10]Aaf_SALUD!$C$16:$M$112,11,0)+VLOOKUP(B857,[11]Aaf_SALUD!$C$16:$M$112,11,0),0)</f>
        <v>0</v>
      </c>
      <c r="W857" s="3">
        <f>IFERROR(VLOOKUP(D857,[9]CALIDAD!$F$16:$M$1122,8,0),0)</f>
        <v>112213977</v>
      </c>
      <c r="X857" s="3"/>
      <c r="Y857" s="3">
        <f>IFERROR(VLOOKUP(B857,[10]Ap_CESANTIAS!$C$16:$M$112,11,0)+VLOOKUP(B857,[11]Ap_CESANTIAS!$C$16:$M$112,11,0),0)</f>
        <v>0</v>
      </c>
      <c r="Z857" s="3">
        <f>IFERROR(VLOOKUP(B857,[10]Ap_PENSION!$C$16:$M$112,11,0)+VLOOKUP(B857,[11]Ap_PENSION!$C$16:$M$112,11,0),0)</f>
        <v>0</v>
      </c>
      <c r="AA857" s="3">
        <f>IFERROR(VLOOKUP(B857,[10]Ap_SALUD!$C$16:$M$112,11,0)+VLOOKUP(B857,[11]Ap_SALUD!$C$16:$M$112,11,0),0)</f>
        <v>0</v>
      </c>
      <c r="AB857" s="3"/>
      <c r="AC857" s="36">
        <f t="shared" si="52"/>
        <v>112213977</v>
      </c>
      <c r="AD857" s="37">
        <f t="shared" si="55"/>
        <v>673283866</v>
      </c>
      <c r="AE857" s="144" t="e">
        <f>VLOOKUP(D857,[12]REPNCT004ReporteAuxiliarContabl!$V$21:$W$1157,2,0)</f>
        <v>#N/A</v>
      </c>
      <c r="AF857" s="167" t="e">
        <f t="shared" si="54"/>
        <v>#N/A</v>
      </c>
      <c r="AG857" s="144"/>
      <c r="AI857" s="144"/>
    </row>
    <row r="858" spans="1:35" x14ac:dyDescent="0.25">
      <c r="A858" s="38">
        <v>846</v>
      </c>
      <c r="B858" s="61"/>
      <c r="C858" s="143" t="str">
        <f>VLOOKUP(D858,[8]Hoja1!$A$2:$B$1115,2,0)</f>
        <v>54261</v>
      </c>
      <c r="D858" s="31">
        <v>800039803</v>
      </c>
      <c r="E858" s="31">
        <v>216154261</v>
      </c>
      <c r="F858" s="61" t="s">
        <v>1015</v>
      </c>
      <c r="G858" s="33">
        <v>0</v>
      </c>
      <c r="H858" s="33">
        <v>0</v>
      </c>
      <c r="I858" s="3">
        <v>727499344</v>
      </c>
      <c r="J858" s="3">
        <v>687254672</v>
      </c>
      <c r="K858" s="3">
        <v>0</v>
      </c>
      <c r="L858" s="3"/>
      <c r="M858" s="3"/>
      <c r="N858" s="3"/>
      <c r="O858" s="3"/>
      <c r="P858" s="34">
        <f t="shared" si="53"/>
        <v>1414754016</v>
      </c>
      <c r="Q858" s="165">
        <v>990379397</v>
      </c>
      <c r="R858" s="3">
        <f>IFERROR(VLOOKUP(D858,[9]ServNOMINA!$F$16:$M$112,8,0),0)</f>
        <v>0</v>
      </c>
      <c r="S858" s="3">
        <f>IFERROR(VLOOKUP(D858,[9]ServOTROS!$F$16:$M$112,8,0),0)</f>
        <v>0</v>
      </c>
      <c r="T858" s="3">
        <f>IFERROR(VLOOKUP(D858,[9]CANCEL!$F$16:$M$48,8,0),0)</f>
        <v>0</v>
      </c>
      <c r="U858" s="3">
        <f>IFERROR(VLOOKUP(B858,[10]Aaf_PENSION!$C$16:$M$112,11,0)+VLOOKUP(B858,[11]Aaf_PENSION!$C$16:$M$112,11,0),0)</f>
        <v>0</v>
      </c>
      <c r="V858" s="3">
        <f>IFERROR(VLOOKUP(B858,[10]Aaf_SALUD!$C$16:$M$112,11,0)+VLOOKUP(B858,[11]Aaf_SALUD!$C$16:$M$112,11,0),0)</f>
        <v>0</v>
      </c>
      <c r="W858" s="3">
        <f>IFERROR(VLOOKUP(D858,[9]CALIDAD!$F$16:$M$1122,8,0),0)</f>
        <v>60624945</v>
      </c>
      <c r="X858" s="3"/>
      <c r="Y858" s="3">
        <f>IFERROR(VLOOKUP(B858,[10]Ap_CESANTIAS!$C$16:$M$112,11,0)+VLOOKUP(B858,[11]Ap_CESANTIAS!$C$16:$M$112,11,0),0)</f>
        <v>0</v>
      </c>
      <c r="Z858" s="3">
        <f>IFERROR(VLOOKUP(B858,[10]Ap_PENSION!$C$16:$M$112,11,0)+VLOOKUP(B858,[11]Ap_PENSION!$C$16:$M$112,11,0),0)</f>
        <v>0</v>
      </c>
      <c r="AA858" s="3">
        <f>IFERROR(VLOOKUP(B858,[10]Ap_SALUD!$C$16:$M$112,11,0)+VLOOKUP(B858,[11]Ap_SALUD!$C$16:$M$112,11,0),0)</f>
        <v>0</v>
      </c>
      <c r="AB858" s="3"/>
      <c r="AC858" s="36">
        <f t="shared" si="52"/>
        <v>60624945</v>
      </c>
      <c r="AD858" s="37">
        <f t="shared" si="55"/>
        <v>363749674</v>
      </c>
      <c r="AE858" s="144" t="e">
        <f>VLOOKUP(D858,[12]REPNCT004ReporteAuxiliarContabl!$V$21:$W$1157,2,0)</f>
        <v>#N/A</v>
      </c>
      <c r="AF858" s="167" t="e">
        <f t="shared" si="54"/>
        <v>#N/A</v>
      </c>
      <c r="AG858" s="144"/>
      <c r="AI858" s="144"/>
    </row>
    <row r="859" spans="1:35" x14ac:dyDescent="0.25">
      <c r="A859" s="29">
        <v>847</v>
      </c>
      <c r="B859" s="61"/>
      <c r="C859" s="143" t="str">
        <f>VLOOKUP(D859,[8]Hoja1!$A$2:$B$1115,2,0)</f>
        <v>54313</v>
      </c>
      <c r="D859" s="31">
        <v>890501404</v>
      </c>
      <c r="E859" s="31">
        <v>211354313</v>
      </c>
      <c r="F859" s="61" t="s">
        <v>1016</v>
      </c>
      <c r="G859" s="33">
        <v>0</v>
      </c>
      <c r="H859" s="33">
        <v>0</v>
      </c>
      <c r="I859" s="3">
        <v>115000778</v>
      </c>
      <c r="J859" s="3">
        <v>121822885</v>
      </c>
      <c r="K859" s="3">
        <v>0</v>
      </c>
      <c r="L859" s="3"/>
      <c r="M859" s="3"/>
      <c r="N859" s="3"/>
      <c r="O859" s="3"/>
      <c r="P859" s="34">
        <f t="shared" si="53"/>
        <v>236823663</v>
      </c>
      <c r="Q859" s="165">
        <v>169739875</v>
      </c>
      <c r="R859" s="3">
        <f>IFERROR(VLOOKUP(D859,[9]ServNOMINA!$F$16:$M$112,8,0),0)</f>
        <v>0</v>
      </c>
      <c r="S859" s="3">
        <f>IFERROR(VLOOKUP(D859,[9]ServOTROS!$F$16:$M$112,8,0),0)</f>
        <v>0</v>
      </c>
      <c r="T859" s="3">
        <f>IFERROR(VLOOKUP(D859,[9]CANCEL!$F$16:$M$48,8,0),0)</f>
        <v>0</v>
      </c>
      <c r="U859" s="3">
        <f>IFERROR(VLOOKUP(B859,[10]Aaf_PENSION!$C$16:$M$112,11,0)+VLOOKUP(B859,[11]Aaf_PENSION!$C$16:$M$112,11,0),0)</f>
        <v>0</v>
      </c>
      <c r="V859" s="3">
        <f>IFERROR(VLOOKUP(B859,[10]Aaf_SALUD!$C$16:$M$112,11,0)+VLOOKUP(B859,[11]Aaf_SALUD!$C$16:$M$112,11,0),0)</f>
        <v>0</v>
      </c>
      <c r="W859" s="3">
        <f>IFERROR(VLOOKUP(D859,[9]CALIDAD!$F$16:$M$1122,8,0),0)</f>
        <v>9583398</v>
      </c>
      <c r="X859" s="3"/>
      <c r="Y859" s="3">
        <f>IFERROR(VLOOKUP(B859,[10]Ap_CESANTIAS!$C$16:$M$112,11,0)+VLOOKUP(B859,[11]Ap_CESANTIAS!$C$16:$M$112,11,0),0)</f>
        <v>0</v>
      </c>
      <c r="Z859" s="3">
        <f>IFERROR(VLOOKUP(B859,[10]Ap_PENSION!$C$16:$M$112,11,0)+VLOOKUP(B859,[11]Ap_PENSION!$C$16:$M$112,11,0),0)</f>
        <v>0</v>
      </c>
      <c r="AA859" s="3">
        <f>IFERROR(VLOOKUP(B859,[10]Ap_SALUD!$C$16:$M$112,11,0)+VLOOKUP(B859,[11]Ap_SALUD!$C$16:$M$112,11,0),0)</f>
        <v>0</v>
      </c>
      <c r="AB859" s="3"/>
      <c r="AC859" s="36">
        <f t="shared" si="52"/>
        <v>9583398</v>
      </c>
      <c r="AD859" s="37">
        <f t="shared" si="55"/>
        <v>57500390</v>
      </c>
      <c r="AE859" s="144" t="e">
        <f>VLOOKUP(D859,[12]REPNCT004ReporteAuxiliarContabl!$V$21:$W$1157,2,0)</f>
        <v>#N/A</v>
      </c>
      <c r="AF859" s="167" t="e">
        <f t="shared" si="54"/>
        <v>#N/A</v>
      </c>
      <c r="AG859" s="144"/>
      <c r="AI859" s="144"/>
    </row>
    <row r="860" spans="1:35" x14ac:dyDescent="0.25">
      <c r="A860" s="38">
        <v>848</v>
      </c>
      <c r="B860" s="61"/>
      <c r="C860" s="143" t="str">
        <f>VLOOKUP(D860,[8]Hoja1!$A$2:$B$1115,2,0)</f>
        <v>54344</v>
      </c>
      <c r="D860" s="31">
        <v>800099241</v>
      </c>
      <c r="E860" s="31">
        <v>214454344</v>
      </c>
      <c r="F860" s="61" t="s">
        <v>1017</v>
      </c>
      <c r="G860" s="33">
        <v>0</v>
      </c>
      <c r="H860" s="33">
        <v>0</v>
      </c>
      <c r="I860" s="3">
        <v>507603272</v>
      </c>
      <c r="J860" s="3">
        <v>394186270</v>
      </c>
      <c r="K860" s="3">
        <v>0</v>
      </c>
      <c r="L860" s="3"/>
      <c r="M860" s="3"/>
      <c r="N860" s="3"/>
      <c r="O860" s="3"/>
      <c r="P860" s="34">
        <f t="shared" si="53"/>
        <v>901789542</v>
      </c>
      <c r="Q860" s="165">
        <v>605687635</v>
      </c>
      <c r="R860" s="3">
        <f>IFERROR(VLOOKUP(D860,[9]ServNOMINA!$F$16:$M$112,8,0),0)</f>
        <v>0</v>
      </c>
      <c r="S860" s="3">
        <f>IFERROR(VLOOKUP(D860,[9]ServOTROS!$F$16:$M$112,8,0),0)</f>
        <v>0</v>
      </c>
      <c r="T860" s="3">
        <f>IFERROR(VLOOKUP(D860,[9]CANCEL!$F$16:$M$48,8,0),0)</f>
        <v>0</v>
      </c>
      <c r="U860" s="3">
        <f>IFERROR(VLOOKUP(B860,[10]Aaf_PENSION!$C$16:$M$112,11,0)+VLOOKUP(B860,[11]Aaf_PENSION!$C$16:$M$112,11,0),0)</f>
        <v>0</v>
      </c>
      <c r="V860" s="3">
        <f>IFERROR(VLOOKUP(B860,[10]Aaf_SALUD!$C$16:$M$112,11,0)+VLOOKUP(B860,[11]Aaf_SALUD!$C$16:$M$112,11,0),0)</f>
        <v>0</v>
      </c>
      <c r="W860" s="3">
        <f>IFERROR(VLOOKUP(D860,[9]CALIDAD!$F$16:$M$1122,8,0),0)</f>
        <v>42300273</v>
      </c>
      <c r="X860" s="3"/>
      <c r="Y860" s="3">
        <f>IFERROR(VLOOKUP(B860,[10]Ap_CESANTIAS!$C$16:$M$112,11,0)+VLOOKUP(B860,[11]Ap_CESANTIAS!$C$16:$M$112,11,0),0)</f>
        <v>0</v>
      </c>
      <c r="Z860" s="3">
        <f>IFERROR(VLOOKUP(B860,[10]Ap_PENSION!$C$16:$M$112,11,0)+VLOOKUP(B860,[11]Ap_PENSION!$C$16:$M$112,11,0),0)</f>
        <v>0</v>
      </c>
      <c r="AA860" s="3">
        <f>IFERROR(VLOOKUP(B860,[10]Ap_SALUD!$C$16:$M$112,11,0)+VLOOKUP(B860,[11]Ap_SALUD!$C$16:$M$112,11,0),0)</f>
        <v>0</v>
      </c>
      <c r="AB860" s="3"/>
      <c r="AC860" s="36">
        <f t="shared" si="52"/>
        <v>42300273</v>
      </c>
      <c r="AD860" s="37">
        <f t="shared" si="55"/>
        <v>253801634</v>
      </c>
      <c r="AE860" s="144" t="e">
        <f>VLOOKUP(D860,[12]REPNCT004ReporteAuxiliarContabl!$V$21:$W$1157,2,0)</f>
        <v>#N/A</v>
      </c>
      <c r="AF860" s="167" t="e">
        <f t="shared" si="54"/>
        <v>#N/A</v>
      </c>
      <c r="AG860" s="144"/>
      <c r="AI860" s="144"/>
    </row>
    <row r="861" spans="1:35" x14ac:dyDescent="0.25">
      <c r="A861" s="29">
        <v>849</v>
      </c>
      <c r="B861" s="61"/>
      <c r="C861" s="143" t="str">
        <f>VLOOKUP(D861,[8]Hoja1!$A$2:$B$1115,2,0)</f>
        <v>54347</v>
      </c>
      <c r="D861" s="31">
        <v>800005292</v>
      </c>
      <c r="E861" s="31">
        <v>214754347</v>
      </c>
      <c r="F861" s="61" t="s">
        <v>1018</v>
      </c>
      <c r="G861" s="33">
        <v>0</v>
      </c>
      <c r="H861" s="33">
        <v>0</v>
      </c>
      <c r="I861" s="3">
        <v>73843986</v>
      </c>
      <c r="J861" s="3">
        <v>71378182</v>
      </c>
      <c r="K861" s="3">
        <v>0</v>
      </c>
      <c r="L861" s="3"/>
      <c r="M861" s="3"/>
      <c r="N861" s="3"/>
      <c r="O861" s="3"/>
      <c r="P861" s="34">
        <f t="shared" si="53"/>
        <v>145222168</v>
      </c>
      <c r="Q861" s="165">
        <v>102146512</v>
      </c>
      <c r="R861" s="3">
        <f>IFERROR(VLOOKUP(D861,[9]ServNOMINA!$F$16:$M$112,8,0),0)</f>
        <v>0</v>
      </c>
      <c r="S861" s="3">
        <f>IFERROR(VLOOKUP(D861,[9]ServOTROS!$F$16:$M$112,8,0),0)</f>
        <v>0</v>
      </c>
      <c r="T861" s="3">
        <f>IFERROR(VLOOKUP(D861,[9]CANCEL!$F$16:$M$48,8,0),0)</f>
        <v>0</v>
      </c>
      <c r="U861" s="3">
        <f>IFERROR(VLOOKUP(B861,[10]Aaf_PENSION!$C$16:$M$112,11,0)+VLOOKUP(B861,[11]Aaf_PENSION!$C$16:$M$112,11,0),0)</f>
        <v>0</v>
      </c>
      <c r="V861" s="3">
        <f>IFERROR(VLOOKUP(B861,[10]Aaf_SALUD!$C$16:$M$112,11,0)+VLOOKUP(B861,[11]Aaf_SALUD!$C$16:$M$112,11,0),0)</f>
        <v>0</v>
      </c>
      <c r="W861" s="3">
        <f>IFERROR(VLOOKUP(D861,[9]CALIDAD!$F$16:$M$1122,8,0),0)</f>
        <v>6153666</v>
      </c>
      <c r="X861" s="3"/>
      <c r="Y861" s="3">
        <f>IFERROR(VLOOKUP(B861,[10]Ap_CESANTIAS!$C$16:$M$112,11,0)+VLOOKUP(B861,[11]Ap_CESANTIAS!$C$16:$M$112,11,0),0)</f>
        <v>0</v>
      </c>
      <c r="Z861" s="3">
        <f>IFERROR(VLOOKUP(B861,[10]Ap_PENSION!$C$16:$M$112,11,0)+VLOOKUP(B861,[11]Ap_PENSION!$C$16:$M$112,11,0),0)</f>
        <v>0</v>
      </c>
      <c r="AA861" s="3">
        <f>IFERROR(VLOOKUP(B861,[10]Ap_SALUD!$C$16:$M$112,11,0)+VLOOKUP(B861,[11]Ap_SALUD!$C$16:$M$112,11,0),0)</f>
        <v>0</v>
      </c>
      <c r="AB861" s="3"/>
      <c r="AC861" s="36">
        <f t="shared" si="52"/>
        <v>6153666</v>
      </c>
      <c r="AD861" s="37">
        <f t="shared" si="55"/>
        <v>36921990</v>
      </c>
      <c r="AE861" s="144" t="e">
        <f>VLOOKUP(D861,[12]REPNCT004ReporteAuxiliarContabl!$V$21:$W$1157,2,0)</f>
        <v>#N/A</v>
      </c>
      <c r="AF861" s="167" t="e">
        <f t="shared" si="54"/>
        <v>#N/A</v>
      </c>
      <c r="AG861" s="144"/>
      <c r="AI861" s="144"/>
    </row>
    <row r="862" spans="1:35" x14ac:dyDescent="0.25">
      <c r="A862" s="38">
        <v>850</v>
      </c>
      <c r="B862" s="61"/>
      <c r="C862" s="143" t="str">
        <f>VLOOKUP(D862,[8]Hoja1!$A$2:$B$1115,2,0)</f>
        <v>54377</v>
      </c>
      <c r="D862" s="31">
        <v>890503680</v>
      </c>
      <c r="E862" s="31">
        <v>217754377</v>
      </c>
      <c r="F862" s="61" t="s">
        <v>1019</v>
      </c>
      <c r="G862" s="33">
        <v>0</v>
      </c>
      <c r="H862" s="33">
        <v>0</v>
      </c>
      <c r="I862" s="3">
        <v>91718566</v>
      </c>
      <c r="J862" s="3">
        <v>105778923</v>
      </c>
      <c r="K862" s="3">
        <v>0</v>
      </c>
      <c r="L862" s="3"/>
      <c r="M862" s="3"/>
      <c r="N862" s="3"/>
      <c r="O862" s="3"/>
      <c r="P862" s="34">
        <f t="shared" si="53"/>
        <v>197497489</v>
      </c>
      <c r="Q862" s="165">
        <v>143994993</v>
      </c>
      <c r="R862" s="3">
        <f>IFERROR(VLOOKUP(D862,[9]ServNOMINA!$F$16:$M$112,8,0),0)</f>
        <v>0</v>
      </c>
      <c r="S862" s="3">
        <f>IFERROR(VLOOKUP(D862,[9]ServOTROS!$F$16:$M$112,8,0),0)</f>
        <v>0</v>
      </c>
      <c r="T862" s="3">
        <f>IFERROR(VLOOKUP(D862,[9]CANCEL!$F$16:$M$48,8,0),0)</f>
        <v>0</v>
      </c>
      <c r="U862" s="3">
        <f>IFERROR(VLOOKUP(B862,[10]Aaf_PENSION!$C$16:$M$112,11,0)+VLOOKUP(B862,[11]Aaf_PENSION!$C$16:$M$112,11,0),0)</f>
        <v>0</v>
      </c>
      <c r="V862" s="3">
        <f>IFERROR(VLOOKUP(B862,[10]Aaf_SALUD!$C$16:$M$112,11,0)+VLOOKUP(B862,[11]Aaf_SALUD!$C$16:$M$112,11,0),0)</f>
        <v>0</v>
      </c>
      <c r="W862" s="3">
        <f>IFERROR(VLOOKUP(D862,[9]CALIDAD!$F$16:$M$1122,8,0),0)</f>
        <v>7643214</v>
      </c>
      <c r="X862" s="3"/>
      <c r="Y862" s="3">
        <f>IFERROR(VLOOKUP(B862,[10]Ap_CESANTIAS!$C$16:$M$112,11,0)+VLOOKUP(B862,[11]Ap_CESANTIAS!$C$16:$M$112,11,0),0)</f>
        <v>0</v>
      </c>
      <c r="Z862" s="3">
        <f>IFERROR(VLOOKUP(B862,[10]Ap_PENSION!$C$16:$M$112,11,0)+VLOOKUP(B862,[11]Ap_PENSION!$C$16:$M$112,11,0),0)</f>
        <v>0</v>
      </c>
      <c r="AA862" s="3">
        <f>IFERROR(VLOOKUP(B862,[10]Ap_SALUD!$C$16:$M$112,11,0)+VLOOKUP(B862,[11]Ap_SALUD!$C$16:$M$112,11,0),0)</f>
        <v>0</v>
      </c>
      <c r="AB862" s="3"/>
      <c r="AC862" s="36">
        <f t="shared" si="52"/>
        <v>7643214</v>
      </c>
      <c r="AD862" s="37">
        <f t="shared" si="55"/>
        <v>45859282</v>
      </c>
      <c r="AE862" s="144" t="e">
        <f>VLOOKUP(D862,[12]REPNCT004ReporteAuxiliarContabl!$V$21:$W$1157,2,0)</f>
        <v>#N/A</v>
      </c>
      <c r="AF862" s="167" t="e">
        <f t="shared" si="54"/>
        <v>#N/A</v>
      </c>
      <c r="AG862" s="144"/>
      <c r="AI862" s="144"/>
    </row>
    <row r="863" spans="1:35" x14ac:dyDescent="0.25">
      <c r="A863" s="29">
        <v>851</v>
      </c>
      <c r="B863" s="61"/>
      <c r="C863" s="143" t="str">
        <f>VLOOKUP(D863,[8]Hoja1!$A$2:$B$1115,2,0)</f>
        <v>54385</v>
      </c>
      <c r="D863" s="31">
        <v>800245021</v>
      </c>
      <c r="E863" s="31">
        <v>218554385</v>
      </c>
      <c r="F863" s="61" t="s">
        <v>1020</v>
      </c>
      <c r="G863" s="33">
        <v>0</v>
      </c>
      <c r="H863" s="33">
        <v>0</v>
      </c>
      <c r="I863" s="3">
        <v>445832448</v>
      </c>
      <c r="J863" s="3">
        <v>386464268</v>
      </c>
      <c r="K863" s="3">
        <v>0</v>
      </c>
      <c r="L863" s="3"/>
      <c r="M863" s="3"/>
      <c r="N863" s="3"/>
      <c r="O863" s="3"/>
      <c r="P863" s="34">
        <f t="shared" si="53"/>
        <v>832296716</v>
      </c>
      <c r="Q863" s="165">
        <v>572227788</v>
      </c>
      <c r="R863" s="3">
        <f>IFERROR(VLOOKUP(D863,[9]ServNOMINA!$F$16:$M$112,8,0),0)</f>
        <v>0</v>
      </c>
      <c r="S863" s="3">
        <f>IFERROR(VLOOKUP(D863,[9]ServOTROS!$F$16:$M$112,8,0),0)</f>
        <v>0</v>
      </c>
      <c r="T863" s="3">
        <f>IFERROR(VLOOKUP(D863,[9]CANCEL!$F$16:$M$48,8,0),0)</f>
        <v>0</v>
      </c>
      <c r="U863" s="3">
        <f>IFERROR(VLOOKUP(B863,[10]Aaf_PENSION!$C$16:$M$112,11,0)+VLOOKUP(B863,[11]Aaf_PENSION!$C$16:$M$112,11,0),0)</f>
        <v>0</v>
      </c>
      <c r="V863" s="3">
        <f>IFERROR(VLOOKUP(B863,[10]Aaf_SALUD!$C$16:$M$112,11,0)+VLOOKUP(B863,[11]Aaf_SALUD!$C$16:$M$112,11,0),0)</f>
        <v>0</v>
      </c>
      <c r="W863" s="3">
        <f>IFERROR(VLOOKUP(D863,[9]CALIDAD!$F$16:$M$1122,8,0),0)</f>
        <v>37152704</v>
      </c>
      <c r="X863" s="3"/>
      <c r="Y863" s="3">
        <f>IFERROR(VLOOKUP(B863,[10]Ap_CESANTIAS!$C$16:$M$112,11,0)+VLOOKUP(B863,[11]Ap_CESANTIAS!$C$16:$M$112,11,0),0)</f>
        <v>0</v>
      </c>
      <c r="Z863" s="3">
        <f>IFERROR(VLOOKUP(B863,[10]Ap_PENSION!$C$16:$M$112,11,0)+VLOOKUP(B863,[11]Ap_PENSION!$C$16:$M$112,11,0),0)</f>
        <v>0</v>
      </c>
      <c r="AA863" s="3">
        <f>IFERROR(VLOOKUP(B863,[10]Ap_SALUD!$C$16:$M$112,11,0)+VLOOKUP(B863,[11]Ap_SALUD!$C$16:$M$112,11,0),0)</f>
        <v>0</v>
      </c>
      <c r="AB863" s="3"/>
      <c r="AC863" s="36">
        <f t="shared" si="52"/>
        <v>37152704</v>
      </c>
      <c r="AD863" s="37">
        <f t="shared" si="55"/>
        <v>222916224</v>
      </c>
      <c r="AE863" s="144" t="e">
        <f>VLOOKUP(D863,[12]REPNCT004ReporteAuxiliarContabl!$V$21:$W$1157,2,0)</f>
        <v>#N/A</v>
      </c>
      <c r="AF863" s="167" t="e">
        <f t="shared" si="54"/>
        <v>#N/A</v>
      </c>
      <c r="AG863" s="144"/>
      <c r="AI863" s="144"/>
    </row>
    <row r="864" spans="1:35" x14ac:dyDescent="0.25">
      <c r="A864" s="38">
        <v>852</v>
      </c>
      <c r="B864" s="61"/>
      <c r="C864" s="143" t="str">
        <f>VLOOKUP(D864,[8]Hoja1!$A$2:$B$1115,2,0)</f>
        <v>54398</v>
      </c>
      <c r="D864" s="31">
        <v>800000681</v>
      </c>
      <c r="E864" s="31">
        <v>219854398</v>
      </c>
      <c r="F864" s="61" t="s">
        <v>1021</v>
      </c>
      <c r="G864" s="33">
        <v>0</v>
      </c>
      <c r="H864" s="33">
        <v>0</v>
      </c>
      <c r="I864" s="3">
        <v>211898304</v>
      </c>
      <c r="J864" s="3">
        <v>195547043</v>
      </c>
      <c r="K864" s="3">
        <v>0</v>
      </c>
      <c r="L864" s="3"/>
      <c r="M864" s="3"/>
      <c r="N864" s="3"/>
      <c r="O864" s="3"/>
      <c r="P864" s="34">
        <f t="shared" si="53"/>
        <v>407445347</v>
      </c>
      <c r="Q864" s="165">
        <v>283838003</v>
      </c>
      <c r="R864" s="3">
        <f>IFERROR(VLOOKUP(D864,[9]ServNOMINA!$F$16:$M$112,8,0),0)</f>
        <v>0</v>
      </c>
      <c r="S864" s="3">
        <f>IFERROR(VLOOKUP(D864,[9]ServOTROS!$F$16:$M$112,8,0),0)</f>
        <v>0</v>
      </c>
      <c r="T864" s="3">
        <f>IFERROR(VLOOKUP(D864,[9]CANCEL!$F$16:$M$48,8,0),0)</f>
        <v>0</v>
      </c>
      <c r="U864" s="3">
        <f>IFERROR(VLOOKUP(B864,[10]Aaf_PENSION!$C$16:$M$112,11,0)+VLOOKUP(B864,[11]Aaf_PENSION!$C$16:$M$112,11,0),0)</f>
        <v>0</v>
      </c>
      <c r="V864" s="3">
        <f>IFERROR(VLOOKUP(B864,[10]Aaf_SALUD!$C$16:$M$112,11,0)+VLOOKUP(B864,[11]Aaf_SALUD!$C$16:$M$112,11,0),0)</f>
        <v>0</v>
      </c>
      <c r="W864" s="3">
        <f>IFERROR(VLOOKUP(D864,[9]CALIDAD!$F$16:$M$1122,8,0),0)</f>
        <v>17658192</v>
      </c>
      <c r="X864" s="3"/>
      <c r="Y864" s="3">
        <f>IFERROR(VLOOKUP(B864,[10]Ap_CESANTIAS!$C$16:$M$112,11,0)+VLOOKUP(B864,[11]Ap_CESANTIAS!$C$16:$M$112,11,0),0)</f>
        <v>0</v>
      </c>
      <c r="Z864" s="3">
        <f>IFERROR(VLOOKUP(B864,[10]Ap_PENSION!$C$16:$M$112,11,0)+VLOOKUP(B864,[11]Ap_PENSION!$C$16:$M$112,11,0),0)</f>
        <v>0</v>
      </c>
      <c r="AA864" s="3">
        <f>IFERROR(VLOOKUP(B864,[10]Ap_SALUD!$C$16:$M$112,11,0)+VLOOKUP(B864,[11]Ap_SALUD!$C$16:$M$112,11,0),0)</f>
        <v>0</v>
      </c>
      <c r="AB864" s="3"/>
      <c r="AC864" s="36">
        <f t="shared" si="52"/>
        <v>17658192</v>
      </c>
      <c r="AD864" s="37">
        <f t="shared" si="55"/>
        <v>105949152</v>
      </c>
      <c r="AE864" s="144" t="e">
        <f>VLOOKUP(D864,[12]REPNCT004ReporteAuxiliarContabl!$V$21:$W$1157,2,0)</f>
        <v>#N/A</v>
      </c>
      <c r="AF864" s="167" t="e">
        <f t="shared" si="54"/>
        <v>#N/A</v>
      </c>
      <c r="AG864" s="144"/>
      <c r="AI864" s="144"/>
    </row>
    <row r="865" spans="1:35" x14ac:dyDescent="0.25">
      <c r="A865" s="29">
        <v>853</v>
      </c>
      <c r="B865" s="61"/>
      <c r="C865" s="143" t="str">
        <f>VLOOKUP(D865,[8]Hoja1!$A$2:$B$1115,2,0)</f>
        <v>54405</v>
      </c>
      <c r="D865" s="31">
        <v>800044113</v>
      </c>
      <c r="E865" s="31">
        <v>210554405</v>
      </c>
      <c r="F865" s="61" t="s">
        <v>1022</v>
      </c>
      <c r="G865" s="33">
        <v>0</v>
      </c>
      <c r="H865" s="33">
        <v>0</v>
      </c>
      <c r="I865" s="3">
        <v>942245520</v>
      </c>
      <c r="J865" s="3">
        <v>1036271083</v>
      </c>
      <c r="K865" s="3">
        <v>0</v>
      </c>
      <c r="L865" s="3"/>
      <c r="M865" s="3"/>
      <c r="N865" s="3"/>
      <c r="O865" s="3"/>
      <c r="P865" s="34">
        <f t="shared" si="53"/>
        <v>1978516603</v>
      </c>
      <c r="Q865" s="165">
        <v>1428873383</v>
      </c>
      <c r="R865" s="3">
        <f>IFERROR(VLOOKUP(D865,[9]ServNOMINA!$F$16:$M$112,8,0),0)</f>
        <v>0</v>
      </c>
      <c r="S865" s="3">
        <f>IFERROR(VLOOKUP(D865,[9]ServOTROS!$F$16:$M$112,8,0),0)</f>
        <v>0</v>
      </c>
      <c r="T865" s="3">
        <f>IFERROR(VLOOKUP(D865,[9]CANCEL!$F$16:$M$48,8,0),0)</f>
        <v>0</v>
      </c>
      <c r="U865" s="3">
        <f>IFERROR(VLOOKUP(B865,[10]Aaf_PENSION!$C$16:$M$112,11,0)+VLOOKUP(B865,[11]Aaf_PENSION!$C$16:$M$112,11,0),0)</f>
        <v>0</v>
      </c>
      <c r="V865" s="3">
        <f>IFERROR(VLOOKUP(B865,[10]Aaf_SALUD!$C$16:$M$112,11,0)+VLOOKUP(B865,[11]Aaf_SALUD!$C$16:$M$112,11,0),0)</f>
        <v>0</v>
      </c>
      <c r="W865" s="3">
        <f>IFERROR(VLOOKUP(D865,[9]CALIDAD!$F$16:$M$1122,8,0),0)</f>
        <v>78520460</v>
      </c>
      <c r="X865" s="3"/>
      <c r="Y865" s="3">
        <f>IFERROR(VLOOKUP(B865,[10]Ap_CESANTIAS!$C$16:$M$112,11,0)+VLOOKUP(B865,[11]Ap_CESANTIAS!$C$16:$M$112,11,0),0)</f>
        <v>0</v>
      </c>
      <c r="Z865" s="3">
        <f>IFERROR(VLOOKUP(B865,[10]Ap_PENSION!$C$16:$M$112,11,0)+VLOOKUP(B865,[11]Ap_PENSION!$C$16:$M$112,11,0),0)</f>
        <v>0</v>
      </c>
      <c r="AA865" s="3">
        <f>IFERROR(VLOOKUP(B865,[10]Ap_SALUD!$C$16:$M$112,11,0)+VLOOKUP(B865,[11]Ap_SALUD!$C$16:$M$112,11,0),0)</f>
        <v>0</v>
      </c>
      <c r="AB865" s="3"/>
      <c r="AC865" s="36">
        <f t="shared" si="52"/>
        <v>78520460</v>
      </c>
      <c r="AD865" s="37">
        <f t="shared" si="55"/>
        <v>471122760</v>
      </c>
      <c r="AE865" s="144" t="e">
        <f>VLOOKUP(D865,[12]REPNCT004ReporteAuxiliarContabl!$V$21:$W$1157,2,0)</f>
        <v>#N/A</v>
      </c>
      <c r="AF865" s="167" t="e">
        <f t="shared" si="54"/>
        <v>#N/A</v>
      </c>
      <c r="AG865" s="144"/>
      <c r="AI865" s="144"/>
    </row>
    <row r="866" spans="1:35" x14ac:dyDescent="0.25">
      <c r="A866" s="38">
        <v>854</v>
      </c>
      <c r="B866" s="61"/>
      <c r="C866" s="143" t="str">
        <f>VLOOKUP(D866,[8]Hoja1!$A$2:$B$1115,2,0)</f>
        <v>54418</v>
      </c>
      <c r="D866" s="31">
        <v>890502611</v>
      </c>
      <c r="E866" s="31">
        <v>211854418</v>
      </c>
      <c r="F866" s="61" t="s">
        <v>1023</v>
      </c>
      <c r="G866" s="33">
        <v>0</v>
      </c>
      <c r="H866" s="33">
        <v>0</v>
      </c>
      <c r="I866" s="3">
        <v>79382962</v>
      </c>
      <c r="J866" s="3">
        <v>70936796</v>
      </c>
      <c r="K866" s="3">
        <v>0</v>
      </c>
      <c r="L866" s="3"/>
      <c r="M866" s="3"/>
      <c r="N866" s="3"/>
      <c r="O866" s="3"/>
      <c r="P866" s="34">
        <f t="shared" si="53"/>
        <v>150319758</v>
      </c>
      <c r="Q866" s="165">
        <v>104013031</v>
      </c>
      <c r="R866" s="3">
        <f>IFERROR(VLOOKUP(D866,[9]ServNOMINA!$F$16:$M$112,8,0),0)</f>
        <v>0</v>
      </c>
      <c r="S866" s="3">
        <f>IFERROR(VLOOKUP(D866,[9]ServOTROS!$F$16:$M$112,8,0),0)</f>
        <v>0</v>
      </c>
      <c r="T866" s="3">
        <f>IFERROR(VLOOKUP(D866,[9]CANCEL!$F$16:$M$48,8,0),0)</f>
        <v>0</v>
      </c>
      <c r="U866" s="3">
        <f>IFERROR(VLOOKUP(B866,[10]Aaf_PENSION!$C$16:$M$112,11,0)+VLOOKUP(B866,[11]Aaf_PENSION!$C$16:$M$112,11,0),0)</f>
        <v>0</v>
      </c>
      <c r="V866" s="3">
        <f>IFERROR(VLOOKUP(B866,[10]Aaf_SALUD!$C$16:$M$112,11,0)+VLOOKUP(B866,[11]Aaf_SALUD!$C$16:$M$112,11,0),0)</f>
        <v>0</v>
      </c>
      <c r="W866" s="3">
        <f>IFERROR(VLOOKUP(D866,[9]CALIDAD!$F$16:$M$1122,8,0),0)</f>
        <v>6615247</v>
      </c>
      <c r="X866" s="3"/>
      <c r="Y866" s="3">
        <f>IFERROR(VLOOKUP(B866,[10]Ap_CESANTIAS!$C$16:$M$112,11,0)+VLOOKUP(B866,[11]Ap_CESANTIAS!$C$16:$M$112,11,0),0)</f>
        <v>0</v>
      </c>
      <c r="Z866" s="3">
        <f>IFERROR(VLOOKUP(B866,[10]Ap_PENSION!$C$16:$M$112,11,0)+VLOOKUP(B866,[11]Ap_PENSION!$C$16:$M$112,11,0),0)</f>
        <v>0</v>
      </c>
      <c r="AA866" s="3">
        <f>IFERROR(VLOOKUP(B866,[10]Ap_SALUD!$C$16:$M$112,11,0)+VLOOKUP(B866,[11]Ap_SALUD!$C$16:$M$112,11,0),0)</f>
        <v>0</v>
      </c>
      <c r="AB866" s="3"/>
      <c r="AC866" s="36">
        <f t="shared" si="52"/>
        <v>6615247</v>
      </c>
      <c r="AD866" s="37">
        <f t="shared" si="55"/>
        <v>39691480</v>
      </c>
      <c r="AE866" s="144" t="e">
        <f>VLOOKUP(D866,[12]REPNCT004ReporteAuxiliarContabl!$V$21:$W$1157,2,0)</f>
        <v>#N/A</v>
      </c>
      <c r="AF866" s="167" t="e">
        <f t="shared" si="54"/>
        <v>#N/A</v>
      </c>
      <c r="AG866" s="144"/>
      <c r="AI866" s="144"/>
    </row>
    <row r="867" spans="1:35" x14ac:dyDescent="0.25">
      <c r="A867" s="29">
        <v>855</v>
      </c>
      <c r="B867" s="61"/>
      <c r="C867" s="143" t="str">
        <f>VLOOKUP(D867,[8]Hoja1!$A$2:$B$1115,2,0)</f>
        <v>54480</v>
      </c>
      <c r="D867" s="31">
        <v>890503233</v>
      </c>
      <c r="E867" s="31">
        <v>218054480</v>
      </c>
      <c r="F867" s="61" t="s">
        <v>1024</v>
      </c>
      <c r="G867" s="33">
        <v>0</v>
      </c>
      <c r="H867" s="33">
        <v>0</v>
      </c>
      <c r="I867" s="3">
        <v>69434296</v>
      </c>
      <c r="J867" s="3">
        <v>71718810</v>
      </c>
      <c r="K867" s="3">
        <v>0</v>
      </c>
      <c r="L867" s="3"/>
      <c r="M867" s="3"/>
      <c r="N867" s="3"/>
      <c r="O867" s="3"/>
      <c r="P867" s="34">
        <f t="shared" si="53"/>
        <v>141153106</v>
      </c>
      <c r="Q867" s="165">
        <v>100649765</v>
      </c>
      <c r="R867" s="3">
        <f>IFERROR(VLOOKUP(D867,[9]ServNOMINA!$F$16:$M$112,8,0),0)</f>
        <v>0</v>
      </c>
      <c r="S867" s="3">
        <f>IFERROR(VLOOKUP(D867,[9]ServOTROS!$F$16:$M$112,8,0),0)</f>
        <v>0</v>
      </c>
      <c r="T867" s="3">
        <f>IFERROR(VLOOKUP(D867,[9]CANCEL!$F$16:$M$48,8,0),0)</f>
        <v>0</v>
      </c>
      <c r="U867" s="3">
        <f>IFERROR(VLOOKUP(B867,[10]Aaf_PENSION!$C$16:$M$112,11,0)+VLOOKUP(B867,[11]Aaf_PENSION!$C$16:$M$112,11,0),0)</f>
        <v>0</v>
      </c>
      <c r="V867" s="3">
        <f>IFERROR(VLOOKUP(B867,[10]Aaf_SALUD!$C$16:$M$112,11,0)+VLOOKUP(B867,[11]Aaf_SALUD!$C$16:$M$112,11,0),0)</f>
        <v>0</v>
      </c>
      <c r="W867" s="3">
        <f>IFERROR(VLOOKUP(D867,[9]CALIDAD!$F$16:$M$1122,8,0),0)</f>
        <v>5786191</v>
      </c>
      <c r="X867" s="3"/>
      <c r="Y867" s="3">
        <f>IFERROR(VLOOKUP(B867,[10]Ap_CESANTIAS!$C$16:$M$112,11,0)+VLOOKUP(B867,[11]Ap_CESANTIAS!$C$16:$M$112,11,0),0)</f>
        <v>0</v>
      </c>
      <c r="Z867" s="3">
        <f>IFERROR(VLOOKUP(B867,[10]Ap_PENSION!$C$16:$M$112,11,0)+VLOOKUP(B867,[11]Ap_PENSION!$C$16:$M$112,11,0),0)</f>
        <v>0</v>
      </c>
      <c r="AA867" s="3">
        <f>IFERROR(VLOOKUP(B867,[10]Ap_SALUD!$C$16:$M$112,11,0)+VLOOKUP(B867,[11]Ap_SALUD!$C$16:$M$112,11,0),0)</f>
        <v>0</v>
      </c>
      <c r="AB867" s="3"/>
      <c r="AC867" s="36">
        <f t="shared" si="52"/>
        <v>5786191</v>
      </c>
      <c r="AD867" s="37">
        <f t="shared" si="55"/>
        <v>34717150</v>
      </c>
      <c r="AE867" s="144" t="e">
        <f>VLOOKUP(D867,[12]REPNCT004ReporteAuxiliarContabl!$V$21:$W$1157,2,0)</f>
        <v>#N/A</v>
      </c>
      <c r="AF867" s="167" t="e">
        <f t="shared" si="54"/>
        <v>#N/A</v>
      </c>
      <c r="AG867" s="144"/>
      <c r="AI867" s="144"/>
    </row>
    <row r="868" spans="1:35" x14ac:dyDescent="0.25">
      <c r="A868" s="38">
        <v>856</v>
      </c>
      <c r="B868" s="61"/>
      <c r="C868" s="143" t="str">
        <f>VLOOKUP(D868,[8]Hoja1!$A$2:$B$1115,2,0)</f>
        <v>54498</v>
      </c>
      <c r="D868" s="31">
        <v>890501102</v>
      </c>
      <c r="E868" s="31">
        <v>219854498</v>
      </c>
      <c r="F868" s="61" t="s">
        <v>1025</v>
      </c>
      <c r="G868" s="33">
        <v>0</v>
      </c>
      <c r="H868" s="33">
        <v>0</v>
      </c>
      <c r="I868" s="3">
        <v>1971156896</v>
      </c>
      <c r="J868" s="3">
        <v>2001838470</v>
      </c>
      <c r="K868" s="3">
        <v>0</v>
      </c>
      <c r="L868" s="3"/>
      <c r="M868" s="3"/>
      <c r="N868" s="3"/>
      <c r="O868" s="3"/>
      <c r="P868" s="34">
        <f t="shared" si="53"/>
        <v>3972995366</v>
      </c>
      <c r="Q868" s="165">
        <v>2643637910</v>
      </c>
      <c r="R868" s="3">
        <f>IFERROR(VLOOKUP(D868,[9]ServNOMINA!$F$16:$M$112,8,0),0)</f>
        <v>0</v>
      </c>
      <c r="S868" s="3">
        <f>IFERROR(VLOOKUP(D868,[9]ServOTROS!$F$16:$M$112,8,0),0)</f>
        <v>0</v>
      </c>
      <c r="T868" s="3">
        <f>IFERROR(VLOOKUP(D868,[9]CANCEL!$F$16:$M$48,8,0),0)</f>
        <v>0</v>
      </c>
      <c r="U868" s="3">
        <f>IFERROR(VLOOKUP(B868,[10]Aaf_PENSION!$C$16:$M$112,11,0)+VLOOKUP(B868,[11]Aaf_PENSION!$C$16:$M$112,11,0),0)</f>
        <v>0</v>
      </c>
      <c r="V868" s="3">
        <f>IFERROR(VLOOKUP(B868,[10]Aaf_SALUD!$C$16:$M$112,11,0)+VLOOKUP(B868,[11]Aaf_SALUD!$C$16:$M$112,11,0),0)</f>
        <v>0</v>
      </c>
      <c r="W868" s="3">
        <f>IFERROR(VLOOKUP(D868,[9]CALIDAD!$F$16:$M$1122,8,0),0)</f>
        <v>164263075</v>
      </c>
      <c r="X868" s="3"/>
      <c r="Y868" s="3">
        <f>IFERROR(VLOOKUP(B868,[10]Ap_CESANTIAS!$C$16:$M$112,11,0)+VLOOKUP(B868,[11]Ap_CESANTIAS!$C$16:$M$112,11,0),0)</f>
        <v>0</v>
      </c>
      <c r="Z868" s="3">
        <f>IFERROR(VLOOKUP(B868,[10]Ap_PENSION!$C$16:$M$112,11,0)+VLOOKUP(B868,[11]Ap_PENSION!$C$16:$M$112,11,0),0)</f>
        <v>0</v>
      </c>
      <c r="AA868" s="3">
        <f>IFERROR(VLOOKUP(B868,[10]Ap_SALUD!$C$16:$M$112,11,0)+VLOOKUP(B868,[11]Ap_SALUD!$C$16:$M$112,11,0),0)</f>
        <v>0</v>
      </c>
      <c r="AB868" s="3"/>
      <c r="AC868" s="36">
        <f t="shared" si="52"/>
        <v>164263075</v>
      </c>
      <c r="AD868" s="37">
        <f t="shared" si="55"/>
        <v>1165094381</v>
      </c>
      <c r="AE868" s="144" t="e">
        <f>VLOOKUP(D868,[12]REPNCT004ReporteAuxiliarContabl!$V$21:$W$1157,2,0)</f>
        <v>#N/A</v>
      </c>
      <c r="AF868" s="167" t="e">
        <f t="shared" si="54"/>
        <v>#N/A</v>
      </c>
      <c r="AG868" s="144"/>
      <c r="AI868" s="144"/>
    </row>
    <row r="869" spans="1:35" x14ac:dyDescent="0.25">
      <c r="A869" s="29">
        <v>857</v>
      </c>
      <c r="B869" s="61"/>
      <c r="C869" s="143" t="str">
        <f>VLOOKUP(D869,[8]Hoja1!$A$2:$B$1115,2,0)</f>
        <v>54518</v>
      </c>
      <c r="D869" s="31">
        <v>800007652</v>
      </c>
      <c r="E869" s="31">
        <v>211854518</v>
      </c>
      <c r="F869" s="61" t="s">
        <v>1026</v>
      </c>
      <c r="G869" s="33">
        <v>0</v>
      </c>
      <c r="H869" s="33">
        <v>0</v>
      </c>
      <c r="I869" s="3">
        <v>555426072</v>
      </c>
      <c r="J869" s="3">
        <v>618864791</v>
      </c>
      <c r="K869" s="3">
        <v>0</v>
      </c>
      <c r="L869" s="3"/>
      <c r="M869" s="3"/>
      <c r="N869" s="3"/>
      <c r="O869" s="3"/>
      <c r="P869" s="34">
        <f t="shared" si="53"/>
        <v>1174290863</v>
      </c>
      <c r="Q869" s="165">
        <v>850292321</v>
      </c>
      <c r="R869" s="3">
        <f>IFERROR(VLOOKUP(D869,[9]ServNOMINA!$F$16:$M$112,8,0),0)</f>
        <v>0</v>
      </c>
      <c r="S869" s="3">
        <f>IFERROR(VLOOKUP(D869,[9]ServOTROS!$F$16:$M$112,8,0),0)</f>
        <v>0</v>
      </c>
      <c r="T869" s="3">
        <f>IFERROR(VLOOKUP(D869,[9]CANCEL!$F$16:$M$48,8,0),0)</f>
        <v>0</v>
      </c>
      <c r="U869" s="3">
        <f>IFERROR(VLOOKUP(B869,[10]Aaf_PENSION!$C$16:$M$112,11,0)+VLOOKUP(B869,[11]Aaf_PENSION!$C$16:$M$112,11,0),0)</f>
        <v>0</v>
      </c>
      <c r="V869" s="3">
        <f>IFERROR(VLOOKUP(B869,[10]Aaf_SALUD!$C$16:$M$112,11,0)+VLOOKUP(B869,[11]Aaf_SALUD!$C$16:$M$112,11,0),0)</f>
        <v>0</v>
      </c>
      <c r="W869" s="3">
        <f>IFERROR(VLOOKUP(D869,[9]CALIDAD!$F$16:$M$1122,8,0),0)</f>
        <v>46285506</v>
      </c>
      <c r="X869" s="3"/>
      <c r="Y869" s="3">
        <f>IFERROR(VLOOKUP(B869,[10]Ap_CESANTIAS!$C$16:$M$112,11,0)+VLOOKUP(B869,[11]Ap_CESANTIAS!$C$16:$M$112,11,0),0)</f>
        <v>0</v>
      </c>
      <c r="Z869" s="3">
        <f>IFERROR(VLOOKUP(B869,[10]Ap_PENSION!$C$16:$M$112,11,0)+VLOOKUP(B869,[11]Ap_PENSION!$C$16:$M$112,11,0),0)</f>
        <v>0</v>
      </c>
      <c r="AA869" s="3">
        <f>IFERROR(VLOOKUP(B869,[10]Ap_SALUD!$C$16:$M$112,11,0)+VLOOKUP(B869,[11]Ap_SALUD!$C$16:$M$112,11,0),0)</f>
        <v>0</v>
      </c>
      <c r="AB869" s="3"/>
      <c r="AC869" s="36">
        <f t="shared" si="52"/>
        <v>46285506</v>
      </c>
      <c r="AD869" s="37">
        <f t="shared" si="55"/>
        <v>277713036</v>
      </c>
      <c r="AE869" s="144" t="e">
        <f>VLOOKUP(D869,[12]REPNCT004ReporteAuxiliarContabl!$V$21:$W$1157,2,0)</f>
        <v>#N/A</v>
      </c>
      <c r="AF869" s="167" t="e">
        <f t="shared" si="54"/>
        <v>#N/A</v>
      </c>
      <c r="AG869" s="144"/>
      <c r="AI869" s="144"/>
    </row>
    <row r="870" spans="1:35" x14ac:dyDescent="0.25">
      <c r="A870" s="38">
        <v>858</v>
      </c>
      <c r="B870" s="61"/>
      <c r="C870" s="143" t="str">
        <f>VLOOKUP(D870,[8]Hoja1!$A$2:$B$1115,2,0)</f>
        <v>54520</v>
      </c>
      <c r="D870" s="31">
        <v>890506116</v>
      </c>
      <c r="E870" s="31">
        <v>212054520</v>
      </c>
      <c r="F870" s="61" t="s">
        <v>1027</v>
      </c>
      <c r="G870" s="33">
        <v>0</v>
      </c>
      <c r="H870" s="33">
        <v>0</v>
      </c>
      <c r="I870" s="3">
        <v>113519968</v>
      </c>
      <c r="J870" s="3">
        <v>135967720</v>
      </c>
      <c r="K870" s="3">
        <v>0</v>
      </c>
      <c r="L870" s="3"/>
      <c r="M870" s="3"/>
      <c r="N870" s="3"/>
      <c r="O870" s="3"/>
      <c r="P870" s="34">
        <f t="shared" si="53"/>
        <v>249487688</v>
      </c>
      <c r="Q870" s="165">
        <v>183267705</v>
      </c>
      <c r="R870" s="3">
        <f>IFERROR(VLOOKUP(D870,[9]ServNOMINA!$F$16:$M$112,8,0),0)</f>
        <v>0</v>
      </c>
      <c r="S870" s="3">
        <f>IFERROR(VLOOKUP(D870,[9]ServOTROS!$F$16:$M$112,8,0),0)</f>
        <v>0</v>
      </c>
      <c r="T870" s="3">
        <f>IFERROR(VLOOKUP(D870,[9]CANCEL!$F$16:$M$48,8,0),0)</f>
        <v>0</v>
      </c>
      <c r="U870" s="3">
        <f>IFERROR(VLOOKUP(B870,[10]Aaf_PENSION!$C$16:$M$112,11,0)+VLOOKUP(B870,[11]Aaf_PENSION!$C$16:$M$112,11,0),0)</f>
        <v>0</v>
      </c>
      <c r="V870" s="3">
        <f>IFERROR(VLOOKUP(B870,[10]Aaf_SALUD!$C$16:$M$112,11,0)+VLOOKUP(B870,[11]Aaf_SALUD!$C$16:$M$112,11,0),0)</f>
        <v>0</v>
      </c>
      <c r="W870" s="3">
        <f>IFERROR(VLOOKUP(D870,[9]CALIDAD!$F$16:$M$1122,8,0),0)</f>
        <v>9459997</v>
      </c>
      <c r="X870" s="3"/>
      <c r="Y870" s="3">
        <f>IFERROR(VLOOKUP(B870,[10]Ap_CESANTIAS!$C$16:$M$112,11,0)+VLOOKUP(B870,[11]Ap_CESANTIAS!$C$16:$M$112,11,0),0)</f>
        <v>0</v>
      </c>
      <c r="Z870" s="3">
        <f>IFERROR(VLOOKUP(B870,[10]Ap_PENSION!$C$16:$M$112,11,0)+VLOOKUP(B870,[11]Ap_PENSION!$C$16:$M$112,11,0),0)</f>
        <v>0</v>
      </c>
      <c r="AA870" s="3">
        <f>IFERROR(VLOOKUP(B870,[10]Ap_SALUD!$C$16:$M$112,11,0)+VLOOKUP(B870,[11]Ap_SALUD!$C$16:$M$112,11,0),0)</f>
        <v>0</v>
      </c>
      <c r="AB870" s="3"/>
      <c r="AC870" s="36">
        <f t="shared" si="52"/>
        <v>9459997</v>
      </c>
      <c r="AD870" s="37">
        <f t="shared" si="55"/>
        <v>56759986</v>
      </c>
      <c r="AE870" s="144" t="e">
        <f>VLOOKUP(D870,[12]REPNCT004ReporteAuxiliarContabl!$V$21:$W$1157,2,0)</f>
        <v>#N/A</v>
      </c>
      <c r="AF870" s="167" t="e">
        <f t="shared" si="54"/>
        <v>#N/A</v>
      </c>
      <c r="AG870" s="144"/>
      <c r="AI870" s="144"/>
    </row>
    <row r="871" spans="1:35" x14ac:dyDescent="0.25">
      <c r="A871" s="29">
        <v>859</v>
      </c>
      <c r="B871" s="61"/>
      <c r="C871" s="143" t="str">
        <f>VLOOKUP(D871,[8]Hoja1!$A$2:$B$1115,2,0)</f>
        <v>54553</v>
      </c>
      <c r="D871" s="31">
        <v>800250853</v>
      </c>
      <c r="E871" s="31">
        <v>215354553</v>
      </c>
      <c r="F871" s="61" t="s">
        <v>1028</v>
      </c>
      <c r="G871" s="33">
        <v>0</v>
      </c>
      <c r="H871" s="33">
        <v>0</v>
      </c>
      <c r="I871" s="3">
        <v>212054816</v>
      </c>
      <c r="J871" s="3">
        <v>215518631</v>
      </c>
      <c r="K871" s="3">
        <v>0</v>
      </c>
      <c r="L871" s="3"/>
      <c r="M871" s="3"/>
      <c r="N871" s="3"/>
      <c r="O871" s="3"/>
      <c r="P871" s="34">
        <f t="shared" si="53"/>
        <v>427573447</v>
      </c>
      <c r="Q871" s="165">
        <v>303874806</v>
      </c>
      <c r="R871" s="3">
        <f>IFERROR(VLOOKUP(D871,[9]ServNOMINA!$F$16:$M$112,8,0),0)</f>
        <v>0</v>
      </c>
      <c r="S871" s="3">
        <f>IFERROR(VLOOKUP(D871,[9]ServOTROS!$F$16:$M$112,8,0),0)</f>
        <v>0</v>
      </c>
      <c r="T871" s="3">
        <f>IFERROR(VLOOKUP(D871,[9]CANCEL!$F$16:$M$48,8,0),0)</f>
        <v>0</v>
      </c>
      <c r="U871" s="3">
        <f>IFERROR(VLOOKUP(B871,[10]Aaf_PENSION!$C$16:$M$112,11,0)+VLOOKUP(B871,[11]Aaf_PENSION!$C$16:$M$112,11,0),0)</f>
        <v>0</v>
      </c>
      <c r="V871" s="3">
        <f>IFERROR(VLOOKUP(B871,[10]Aaf_SALUD!$C$16:$M$112,11,0)+VLOOKUP(B871,[11]Aaf_SALUD!$C$16:$M$112,11,0),0)</f>
        <v>0</v>
      </c>
      <c r="W871" s="3">
        <f>IFERROR(VLOOKUP(D871,[9]CALIDAD!$F$16:$M$1122,8,0),0)</f>
        <v>17671235</v>
      </c>
      <c r="X871" s="3"/>
      <c r="Y871" s="3">
        <f>IFERROR(VLOOKUP(B871,[10]Ap_CESANTIAS!$C$16:$M$112,11,0)+VLOOKUP(B871,[11]Ap_CESANTIAS!$C$16:$M$112,11,0),0)</f>
        <v>0</v>
      </c>
      <c r="Z871" s="3">
        <f>IFERROR(VLOOKUP(B871,[10]Ap_PENSION!$C$16:$M$112,11,0)+VLOOKUP(B871,[11]Ap_PENSION!$C$16:$M$112,11,0),0)</f>
        <v>0</v>
      </c>
      <c r="AA871" s="3">
        <f>IFERROR(VLOOKUP(B871,[10]Ap_SALUD!$C$16:$M$112,11,0)+VLOOKUP(B871,[11]Ap_SALUD!$C$16:$M$112,11,0),0)</f>
        <v>0</v>
      </c>
      <c r="AB871" s="3"/>
      <c r="AC871" s="36">
        <f t="shared" si="52"/>
        <v>17671235</v>
      </c>
      <c r="AD871" s="37">
        <f t="shared" si="55"/>
        <v>106027406</v>
      </c>
      <c r="AE871" s="144" t="e">
        <f>VLOOKUP(D871,[12]REPNCT004ReporteAuxiliarContabl!$V$21:$W$1157,2,0)</f>
        <v>#N/A</v>
      </c>
      <c r="AF871" s="167" t="e">
        <f t="shared" si="54"/>
        <v>#N/A</v>
      </c>
      <c r="AG871" s="144"/>
      <c r="AI871" s="144"/>
    </row>
    <row r="872" spans="1:35" x14ac:dyDescent="0.25">
      <c r="A872" s="38">
        <v>860</v>
      </c>
      <c r="B872" s="61"/>
      <c r="C872" s="143" t="str">
        <f>VLOOKUP(D872,[8]Hoja1!$A$2:$B$1115,2,0)</f>
        <v>54599</v>
      </c>
      <c r="D872" s="31">
        <v>800099251</v>
      </c>
      <c r="E872" s="31">
        <v>219954599</v>
      </c>
      <c r="F872" s="61" t="s">
        <v>1029</v>
      </c>
      <c r="G872" s="33">
        <v>0</v>
      </c>
      <c r="H872" s="33">
        <v>0</v>
      </c>
      <c r="I872" s="3">
        <v>113866336</v>
      </c>
      <c r="J872" s="3">
        <v>123900873</v>
      </c>
      <c r="K872" s="3">
        <v>0</v>
      </c>
      <c r="L872" s="3"/>
      <c r="M872" s="3"/>
      <c r="N872" s="3"/>
      <c r="O872" s="3"/>
      <c r="P872" s="34">
        <f t="shared" si="53"/>
        <v>237767209</v>
      </c>
      <c r="Q872" s="165">
        <v>171345178</v>
      </c>
      <c r="R872" s="3">
        <f>IFERROR(VLOOKUP(D872,[9]ServNOMINA!$F$16:$M$112,8,0),0)</f>
        <v>0</v>
      </c>
      <c r="S872" s="3">
        <f>IFERROR(VLOOKUP(D872,[9]ServOTROS!$F$16:$M$112,8,0),0)</f>
        <v>0</v>
      </c>
      <c r="T872" s="3">
        <f>IFERROR(VLOOKUP(D872,[9]CANCEL!$F$16:$M$48,8,0),0)</f>
        <v>0</v>
      </c>
      <c r="U872" s="3">
        <f>IFERROR(VLOOKUP(B872,[10]Aaf_PENSION!$C$16:$M$112,11,0)+VLOOKUP(B872,[11]Aaf_PENSION!$C$16:$M$112,11,0),0)</f>
        <v>0</v>
      </c>
      <c r="V872" s="3">
        <f>IFERROR(VLOOKUP(B872,[10]Aaf_SALUD!$C$16:$M$112,11,0)+VLOOKUP(B872,[11]Aaf_SALUD!$C$16:$M$112,11,0),0)</f>
        <v>0</v>
      </c>
      <c r="W872" s="3">
        <f>IFERROR(VLOOKUP(D872,[9]CALIDAD!$F$16:$M$1122,8,0),0)</f>
        <v>9488861</v>
      </c>
      <c r="X872" s="3"/>
      <c r="Y872" s="3">
        <f>IFERROR(VLOOKUP(B872,[10]Ap_CESANTIAS!$C$16:$M$112,11,0)+VLOOKUP(B872,[11]Ap_CESANTIAS!$C$16:$M$112,11,0),0)</f>
        <v>0</v>
      </c>
      <c r="Z872" s="3">
        <f>IFERROR(VLOOKUP(B872,[10]Ap_PENSION!$C$16:$M$112,11,0)+VLOOKUP(B872,[11]Ap_PENSION!$C$16:$M$112,11,0),0)</f>
        <v>0</v>
      </c>
      <c r="AA872" s="3">
        <f>IFERROR(VLOOKUP(B872,[10]Ap_SALUD!$C$16:$M$112,11,0)+VLOOKUP(B872,[11]Ap_SALUD!$C$16:$M$112,11,0),0)</f>
        <v>0</v>
      </c>
      <c r="AB872" s="3"/>
      <c r="AC872" s="36">
        <f t="shared" si="52"/>
        <v>9488861</v>
      </c>
      <c r="AD872" s="37">
        <f t="shared" si="55"/>
        <v>56933170</v>
      </c>
      <c r="AE872" s="144" t="e">
        <f>VLOOKUP(D872,[12]REPNCT004ReporteAuxiliarContabl!$V$21:$W$1157,2,0)</f>
        <v>#N/A</v>
      </c>
      <c r="AF872" s="167" t="e">
        <f t="shared" si="54"/>
        <v>#N/A</v>
      </c>
      <c r="AG872" s="144"/>
      <c r="AI872" s="144"/>
    </row>
    <row r="873" spans="1:35" x14ac:dyDescent="0.25">
      <c r="A873" s="29">
        <v>861</v>
      </c>
      <c r="B873" s="61"/>
      <c r="C873" s="143" t="str">
        <f>VLOOKUP(D873,[8]Hoja1!$A$2:$B$1115,2,0)</f>
        <v>54660</v>
      </c>
      <c r="D873" s="31">
        <v>890501549</v>
      </c>
      <c r="E873" s="31">
        <v>216054660</v>
      </c>
      <c r="F873" s="61" t="s">
        <v>1030</v>
      </c>
      <c r="G873" s="33">
        <v>0</v>
      </c>
      <c r="H873" s="33">
        <v>0</v>
      </c>
      <c r="I873" s="3">
        <v>187797604</v>
      </c>
      <c r="J873" s="3">
        <v>218684835</v>
      </c>
      <c r="K873" s="3">
        <v>0</v>
      </c>
      <c r="L873" s="3"/>
      <c r="M873" s="3"/>
      <c r="N873" s="3"/>
      <c r="O873" s="3"/>
      <c r="P873" s="34">
        <f t="shared" si="53"/>
        <v>406482439</v>
      </c>
      <c r="Q873" s="165">
        <v>296933835</v>
      </c>
      <c r="R873" s="3">
        <f>IFERROR(VLOOKUP(D873,[9]ServNOMINA!$F$16:$M$112,8,0),0)</f>
        <v>0</v>
      </c>
      <c r="S873" s="3">
        <f>IFERROR(VLOOKUP(D873,[9]ServOTROS!$F$16:$M$112,8,0),0)</f>
        <v>0</v>
      </c>
      <c r="T873" s="3">
        <f>IFERROR(VLOOKUP(D873,[9]CANCEL!$F$16:$M$48,8,0),0)</f>
        <v>0</v>
      </c>
      <c r="U873" s="3">
        <f>IFERROR(VLOOKUP(B873,[10]Aaf_PENSION!$C$16:$M$112,11,0)+VLOOKUP(B873,[11]Aaf_PENSION!$C$16:$M$112,11,0),0)</f>
        <v>0</v>
      </c>
      <c r="V873" s="3">
        <f>IFERROR(VLOOKUP(B873,[10]Aaf_SALUD!$C$16:$M$112,11,0)+VLOOKUP(B873,[11]Aaf_SALUD!$C$16:$M$112,11,0),0)</f>
        <v>0</v>
      </c>
      <c r="W873" s="3">
        <f>IFERROR(VLOOKUP(D873,[9]CALIDAD!$F$16:$M$1122,8,0),0)</f>
        <v>15649800</v>
      </c>
      <c r="X873" s="3"/>
      <c r="Y873" s="3">
        <f>IFERROR(VLOOKUP(B873,[10]Ap_CESANTIAS!$C$16:$M$112,11,0)+VLOOKUP(B873,[11]Ap_CESANTIAS!$C$16:$M$112,11,0),0)</f>
        <v>0</v>
      </c>
      <c r="Z873" s="3">
        <f>IFERROR(VLOOKUP(B873,[10]Ap_PENSION!$C$16:$M$112,11,0)+VLOOKUP(B873,[11]Ap_PENSION!$C$16:$M$112,11,0),0)</f>
        <v>0</v>
      </c>
      <c r="AA873" s="3">
        <f>IFERROR(VLOOKUP(B873,[10]Ap_SALUD!$C$16:$M$112,11,0)+VLOOKUP(B873,[11]Ap_SALUD!$C$16:$M$112,11,0),0)</f>
        <v>0</v>
      </c>
      <c r="AB873" s="3"/>
      <c r="AC873" s="36">
        <f t="shared" si="52"/>
        <v>15649800</v>
      </c>
      <c r="AD873" s="37">
        <f t="shared" si="55"/>
        <v>93898804</v>
      </c>
      <c r="AE873" s="144" t="e">
        <f>VLOOKUP(D873,[12]REPNCT004ReporteAuxiliarContabl!$V$21:$W$1157,2,0)</f>
        <v>#N/A</v>
      </c>
      <c r="AF873" s="167" t="e">
        <f t="shared" si="54"/>
        <v>#N/A</v>
      </c>
      <c r="AG873" s="144"/>
      <c r="AI873" s="144"/>
    </row>
    <row r="874" spans="1:35" x14ac:dyDescent="0.25">
      <c r="A874" s="38">
        <v>862</v>
      </c>
      <c r="B874" s="61"/>
      <c r="C874" s="143" t="str">
        <f>VLOOKUP(D874,[8]Hoja1!$A$2:$B$1115,2,0)</f>
        <v>54670</v>
      </c>
      <c r="D874" s="31">
        <v>800099260</v>
      </c>
      <c r="E874" s="31">
        <v>217054670</v>
      </c>
      <c r="F874" s="61" t="s">
        <v>1031</v>
      </c>
      <c r="G874" s="33">
        <v>0</v>
      </c>
      <c r="H874" s="33">
        <v>0</v>
      </c>
      <c r="I874" s="3">
        <v>421478896</v>
      </c>
      <c r="J874" s="3">
        <v>369698582</v>
      </c>
      <c r="K874" s="3">
        <v>0</v>
      </c>
      <c r="L874" s="3"/>
      <c r="M874" s="3"/>
      <c r="N874" s="3"/>
      <c r="O874" s="3"/>
      <c r="P874" s="34">
        <f t="shared" si="53"/>
        <v>791177478</v>
      </c>
      <c r="Q874" s="165">
        <v>545314787</v>
      </c>
      <c r="R874" s="3">
        <f>IFERROR(VLOOKUP(D874,[9]ServNOMINA!$F$16:$M$112,8,0),0)</f>
        <v>0</v>
      </c>
      <c r="S874" s="3">
        <f>IFERROR(VLOOKUP(D874,[9]ServOTROS!$F$16:$M$112,8,0),0)</f>
        <v>0</v>
      </c>
      <c r="T874" s="3">
        <f>IFERROR(VLOOKUP(D874,[9]CANCEL!$F$16:$M$48,8,0),0)</f>
        <v>0</v>
      </c>
      <c r="U874" s="3">
        <f>IFERROR(VLOOKUP(B874,[10]Aaf_PENSION!$C$16:$M$112,11,0)+VLOOKUP(B874,[11]Aaf_PENSION!$C$16:$M$112,11,0),0)</f>
        <v>0</v>
      </c>
      <c r="V874" s="3">
        <f>IFERROR(VLOOKUP(B874,[10]Aaf_SALUD!$C$16:$M$112,11,0)+VLOOKUP(B874,[11]Aaf_SALUD!$C$16:$M$112,11,0),0)</f>
        <v>0</v>
      </c>
      <c r="W874" s="3">
        <f>IFERROR(VLOOKUP(D874,[9]CALIDAD!$F$16:$M$1122,8,0),0)</f>
        <v>35123241</v>
      </c>
      <c r="X874" s="3"/>
      <c r="Y874" s="3">
        <f>IFERROR(VLOOKUP(B874,[10]Ap_CESANTIAS!$C$16:$M$112,11,0)+VLOOKUP(B874,[11]Ap_CESANTIAS!$C$16:$M$112,11,0),0)</f>
        <v>0</v>
      </c>
      <c r="Z874" s="3">
        <f>IFERROR(VLOOKUP(B874,[10]Ap_PENSION!$C$16:$M$112,11,0)+VLOOKUP(B874,[11]Ap_PENSION!$C$16:$M$112,11,0),0)</f>
        <v>0</v>
      </c>
      <c r="AA874" s="3">
        <f>IFERROR(VLOOKUP(B874,[10]Ap_SALUD!$C$16:$M$112,11,0)+VLOOKUP(B874,[11]Ap_SALUD!$C$16:$M$112,11,0),0)</f>
        <v>0</v>
      </c>
      <c r="AB874" s="3"/>
      <c r="AC874" s="36">
        <f t="shared" si="52"/>
        <v>35123241</v>
      </c>
      <c r="AD874" s="37">
        <f t="shared" si="55"/>
        <v>210739450</v>
      </c>
      <c r="AE874" s="144" t="e">
        <f>VLOOKUP(D874,[12]REPNCT004ReporteAuxiliarContabl!$V$21:$W$1157,2,0)</f>
        <v>#N/A</v>
      </c>
      <c r="AF874" s="167" t="e">
        <f t="shared" si="54"/>
        <v>#N/A</v>
      </c>
      <c r="AG874" s="144"/>
      <c r="AI874" s="144"/>
    </row>
    <row r="875" spans="1:35" x14ac:dyDescent="0.25">
      <c r="A875" s="29">
        <v>863</v>
      </c>
      <c r="B875" s="61"/>
      <c r="C875" s="143" t="str">
        <f>VLOOKUP(D875,[8]Hoja1!$A$2:$B$1115,2,0)</f>
        <v>54673</v>
      </c>
      <c r="D875" s="31">
        <v>890501876</v>
      </c>
      <c r="E875" s="31">
        <v>217354673</v>
      </c>
      <c r="F875" s="61" t="s">
        <v>797</v>
      </c>
      <c r="G875" s="33">
        <v>0</v>
      </c>
      <c r="H875" s="33">
        <v>0</v>
      </c>
      <c r="I875" s="3">
        <v>202438944</v>
      </c>
      <c r="J875" s="3">
        <v>183319692</v>
      </c>
      <c r="K875" s="3">
        <v>0</v>
      </c>
      <c r="L875" s="3"/>
      <c r="M875" s="3"/>
      <c r="N875" s="3"/>
      <c r="O875" s="3"/>
      <c r="P875" s="34">
        <f t="shared" si="53"/>
        <v>385758636</v>
      </c>
      <c r="Q875" s="165">
        <v>267669252</v>
      </c>
      <c r="R875" s="3">
        <f>IFERROR(VLOOKUP(D875,[9]ServNOMINA!$F$16:$M$112,8,0),0)</f>
        <v>0</v>
      </c>
      <c r="S875" s="3">
        <f>IFERROR(VLOOKUP(D875,[9]ServOTROS!$F$16:$M$112,8,0),0)</f>
        <v>0</v>
      </c>
      <c r="T875" s="3">
        <f>IFERROR(VLOOKUP(D875,[9]CANCEL!$F$16:$M$48,8,0),0)</f>
        <v>0</v>
      </c>
      <c r="U875" s="3">
        <f>IFERROR(VLOOKUP(B875,[10]Aaf_PENSION!$C$16:$M$112,11,0)+VLOOKUP(B875,[11]Aaf_PENSION!$C$16:$M$112,11,0),0)</f>
        <v>0</v>
      </c>
      <c r="V875" s="3">
        <f>IFERROR(VLOOKUP(B875,[10]Aaf_SALUD!$C$16:$M$112,11,0)+VLOOKUP(B875,[11]Aaf_SALUD!$C$16:$M$112,11,0),0)</f>
        <v>0</v>
      </c>
      <c r="W875" s="3">
        <f>IFERROR(VLOOKUP(D875,[9]CALIDAD!$F$16:$M$1122,8,0),0)</f>
        <v>16869912</v>
      </c>
      <c r="X875" s="3"/>
      <c r="Y875" s="3">
        <f>IFERROR(VLOOKUP(B875,[10]Ap_CESANTIAS!$C$16:$M$112,11,0)+VLOOKUP(B875,[11]Ap_CESANTIAS!$C$16:$M$112,11,0),0)</f>
        <v>0</v>
      </c>
      <c r="Z875" s="3">
        <f>IFERROR(VLOOKUP(B875,[10]Ap_PENSION!$C$16:$M$112,11,0)+VLOOKUP(B875,[11]Ap_PENSION!$C$16:$M$112,11,0),0)</f>
        <v>0</v>
      </c>
      <c r="AA875" s="3">
        <f>IFERROR(VLOOKUP(B875,[10]Ap_SALUD!$C$16:$M$112,11,0)+VLOOKUP(B875,[11]Ap_SALUD!$C$16:$M$112,11,0),0)</f>
        <v>0</v>
      </c>
      <c r="AB875" s="3"/>
      <c r="AC875" s="36">
        <f t="shared" si="52"/>
        <v>16869912</v>
      </c>
      <c r="AD875" s="37">
        <f t="shared" si="55"/>
        <v>101219472</v>
      </c>
      <c r="AE875" s="144" t="e">
        <f>VLOOKUP(D875,[12]REPNCT004ReporteAuxiliarContabl!$V$21:$W$1157,2,0)</f>
        <v>#N/A</v>
      </c>
      <c r="AF875" s="167" t="e">
        <f t="shared" si="54"/>
        <v>#N/A</v>
      </c>
      <c r="AG875" s="144"/>
      <c r="AI875" s="144"/>
    </row>
    <row r="876" spans="1:35" x14ac:dyDescent="0.25">
      <c r="A876" s="38">
        <v>864</v>
      </c>
      <c r="B876" s="61"/>
      <c r="C876" s="143" t="str">
        <f>VLOOKUP(D876,[8]Hoja1!$A$2:$B$1115,2,0)</f>
        <v>54680</v>
      </c>
      <c r="D876" s="31">
        <v>800099262</v>
      </c>
      <c r="E876" s="31">
        <v>218054680</v>
      </c>
      <c r="F876" s="61" t="s">
        <v>1032</v>
      </c>
      <c r="G876" s="33">
        <v>0</v>
      </c>
      <c r="H876" s="33">
        <v>0</v>
      </c>
      <c r="I876" s="3">
        <v>49757438</v>
      </c>
      <c r="J876" s="3">
        <v>56138113</v>
      </c>
      <c r="K876" s="3">
        <v>0</v>
      </c>
      <c r="L876" s="3"/>
      <c r="M876" s="3"/>
      <c r="N876" s="3"/>
      <c r="O876" s="3"/>
      <c r="P876" s="34">
        <f t="shared" si="53"/>
        <v>105895551</v>
      </c>
      <c r="Q876" s="165">
        <v>76870378</v>
      </c>
      <c r="R876" s="3">
        <f>IFERROR(VLOOKUP(D876,[9]ServNOMINA!$F$16:$M$112,8,0),0)</f>
        <v>0</v>
      </c>
      <c r="S876" s="3">
        <f>IFERROR(VLOOKUP(D876,[9]ServOTROS!$F$16:$M$112,8,0),0)</f>
        <v>0</v>
      </c>
      <c r="T876" s="3">
        <f>IFERROR(VLOOKUP(D876,[9]CANCEL!$F$16:$M$48,8,0),0)</f>
        <v>0</v>
      </c>
      <c r="U876" s="3">
        <f>IFERROR(VLOOKUP(B876,[10]Aaf_PENSION!$C$16:$M$112,11,0)+VLOOKUP(B876,[11]Aaf_PENSION!$C$16:$M$112,11,0),0)</f>
        <v>0</v>
      </c>
      <c r="V876" s="3">
        <f>IFERROR(VLOOKUP(B876,[10]Aaf_SALUD!$C$16:$M$112,11,0)+VLOOKUP(B876,[11]Aaf_SALUD!$C$16:$M$112,11,0),0)</f>
        <v>0</v>
      </c>
      <c r="W876" s="3">
        <f>IFERROR(VLOOKUP(D876,[9]CALIDAD!$F$16:$M$1122,8,0),0)</f>
        <v>4146453</v>
      </c>
      <c r="X876" s="3"/>
      <c r="Y876" s="3">
        <f>IFERROR(VLOOKUP(B876,[10]Ap_CESANTIAS!$C$16:$M$112,11,0)+VLOOKUP(B876,[11]Ap_CESANTIAS!$C$16:$M$112,11,0),0)</f>
        <v>0</v>
      </c>
      <c r="Z876" s="3">
        <f>IFERROR(VLOOKUP(B876,[10]Ap_PENSION!$C$16:$M$112,11,0)+VLOOKUP(B876,[11]Ap_PENSION!$C$16:$M$112,11,0),0)</f>
        <v>0</v>
      </c>
      <c r="AA876" s="3">
        <f>IFERROR(VLOOKUP(B876,[10]Ap_SALUD!$C$16:$M$112,11,0)+VLOOKUP(B876,[11]Ap_SALUD!$C$16:$M$112,11,0),0)</f>
        <v>0</v>
      </c>
      <c r="AB876" s="3"/>
      <c r="AC876" s="36">
        <f t="shared" si="52"/>
        <v>4146453</v>
      </c>
      <c r="AD876" s="37">
        <f t="shared" si="55"/>
        <v>24878720</v>
      </c>
      <c r="AE876" s="144" t="e">
        <f>VLOOKUP(D876,[12]REPNCT004ReporteAuxiliarContabl!$V$21:$W$1157,2,0)</f>
        <v>#N/A</v>
      </c>
      <c r="AF876" s="167" t="e">
        <f t="shared" si="54"/>
        <v>#N/A</v>
      </c>
      <c r="AG876" s="144"/>
      <c r="AI876" s="144"/>
    </row>
    <row r="877" spans="1:35" x14ac:dyDescent="0.25">
      <c r="A877" s="29">
        <v>865</v>
      </c>
      <c r="B877" s="61"/>
      <c r="C877" s="143" t="str">
        <f>VLOOKUP(D877,[8]Hoja1!$A$2:$B$1115,2,0)</f>
        <v>54720</v>
      </c>
      <c r="D877" s="31">
        <v>800099263</v>
      </c>
      <c r="E877" s="31">
        <v>212054720</v>
      </c>
      <c r="F877" s="61" t="s">
        <v>1033</v>
      </c>
      <c r="G877" s="33">
        <v>0</v>
      </c>
      <c r="H877" s="33">
        <v>0</v>
      </c>
      <c r="I877" s="3">
        <v>888549968</v>
      </c>
      <c r="J877" s="3">
        <v>828667577</v>
      </c>
      <c r="K877" s="3">
        <v>0</v>
      </c>
      <c r="L877" s="3"/>
      <c r="M877" s="3"/>
      <c r="N877" s="3"/>
      <c r="O877" s="3"/>
      <c r="P877" s="34">
        <f t="shared" si="53"/>
        <v>1717217545</v>
      </c>
      <c r="Q877" s="165">
        <v>1198896732</v>
      </c>
      <c r="R877" s="3">
        <f>IFERROR(VLOOKUP(D877,[9]ServNOMINA!$F$16:$M$112,8,0),0)</f>
        <v>0</v>
      </c>
      <c r="S877" s="3">
        <f>IFERROR(VLOOKUP(D877,[9]ServOTROS!$F$16:$M$112,8,0),0)</f>
        <v>0</v>
      </c>
      <c r="T877" s="3">
        <f>IFERROR(VLOOKUP(D877,[9]CANCEL!$F$16:$M$48,8,0),0)</f>
        <v>0</v>
      </c>
      <c r="U877" s="3">
        <f>IFERROR(VLOOKUP(B877,[10]Aaf_PENSION!$C$16:$M$112,11,0)+VLOOKUP(B877,[11]Aaf_PENSION!$C$16:$M$112,11,0),0)</f>
        <v>0</v>
      </c>
      <c r="V877" s="3">
        <f>IFERROR(VLOOKUP(B877,[10]Aaf_SALUD!$C$16:$M$112,11,0)+VLOOKUP(B877,[11]Aaf_SALUD!$C$16:$M$112,11,0),0)</f>
        <v>0</v>
      </c>
      <c r="W877" s="3">
        <f>IFERROR(VLOOKUP(D877,[9]CALIDAD!$F$16:$M$1122,8,0),0)</f>
        <v>74045831</v>
      </c>
      <c r="X877" s="3"/>
      <c r="Y877" s="3">
        <f>IFERROR(VLOOKUP(B877,[10]Ap_CESANTIAS!$C$16:$M$112,11,0)+VLOOKUP(B877,[11]Ap_CESANTIAS!$C$16:$M$112,11,0),0)</f>
        <v>0</v>
      </c>
      <c r="Z877" s="3">
        <f>IFERROR(VLOOKUP(B877,[10]Ap_PENSION!$C$16:$M$112,11,0)+VLOOKUP(B877,[11]Ap_PENSION!$C$16:$M$112,11,0),0)</f>
        <v>0</v>
      </c>
      <c r="AA877" s="3">
        <f>IFERROR(VLOOKUP(B877,[10]Ap_SALUD!$C$16:$M$112,11,0)+VLOOKUP(B877,[11]Ap_SALUD!$C$16:$M$112,11,0),0)</f>
        <v>0</v>
      </c>
      <c r="AB877" s="3"/>
      <c r="AC877" s="36">
        <f t="shared" si="52"/>
        <v>74045831</v>
      </c>
      <c r="AD877" s="37">
        <f t="shared" si="55"/>
        <v>444274982</v>
      </c>
      <c r="AE877" s="144" t="e">
        <f>VLOOKUP(D877,[12]REPNCT004ReporteAuxiliarContabl!$V$21:$W$1157,2,0)</f>
        <v>#N/A</v>
      </c>
      <c r="AF877" s="167" t="e">
        <f t="shared" si="54"/>
        <v>#N/A</v>
      </c>
      <c r="AG877" s="144"/>
      <c r="AI877" s="144"/>
    </row>
    <row r="878" spans="1:35" x14ac:dyDescent="0.25">
      <c r="A878" s="38">
        <v>866</v>
      </c>
      <c r="B878" s="61"/>
      <c r="C878" s="143" t="str">
        <f>VLOOKUP(D878,[8]Hoja1!$A$2:$B$1115,2,0)</f>
        <v>54743</v>
      </c>
      <c r="D878" s="31">
        <v>890506128</v>
      </c>
      <c r="E878" s="31">
        <v>214354743</v>
      </c>
      <c r="F878" s="61" t="s">
        <v>1034</v>
      </c>
      <c r="G878" s="33">
        <v>0</v>
      </c>
      <c r="H878" s="33">
        <v>0</v>
      </c>
      <c r="I878" s="3">
        <v>117594026</v>
      </c>
      <c r="J878" s="3">
        <v>131689652</v>
      </c>
      <c r="K878" s="3">
        <v>0</v>
      </c>
      <c r="L878" s="3"/>
      <c r="M878" s="3"/>
      <c r="N878" s="3"/>
      <c r="O878" s="3"/>
      <c r="P878" s="34">
        <f t="shared" si="53"/>
        <v>249283678</v>
      </c>
      <c r="Q878" s="165">
        <v>180687162</v>
      </c>
      <c r="R878" s="3">
        <f>IFERROR(VLOOKUP(D878,[9]ServNOMINA!$F$16:$M$112,8,0),0)</f>
        <v>0</v>
      </c>
      <c r="S878" s="3">
        <f>IFERROR(VLOOKUP(D878,[9]ServOTROS!$F$16:$M$112,8,0),0)</f>
        <v>0</v>
      </c>
      <c r="T878" s="3">
        <f>IFERROR(VLOOKUP(D878,[9]CANCEL!$F$16:$M$48,8,0),0)</f>
        <v>0</v>
      </c>
      <c r="U878" s="3">
        <f>IFERROR(VLOOKUP(B878,[10]Aaf_PENSION!$C$16:$M$112,11,0)+VLOOKUP(B878,[11]Aaf_PENSION!$C$16:$M$112,11,0),0)</f>
        <v>0</v>
      </c>
      <c r="V878" s="3">
        <f>IFERROR(VLOOKUP(B878,[10]Aaf_SALUD!$C$16:$M$112,11,0)+VLOOKUP(B878,[11]Aaf_SALUD!$C$16:$M$112,11,0),0)</f>
        <v>0</v>
      </c>
      <c r="W878" s="3">
        <f>IFERROR(VLOOKUP(D878,[9]CALIDAD!$F$16:$M$1122,8,0),0)</f>
        <v>9799502</v>
      </c>
      <c r="X878" s="3"/>
      <c r="Y878" s="3">
        <f>IFERROR(VLOOKUP(B878,[10]Ap_CESANTIAS!$C$16:$M$112,11,0)+VLOOKUP(B878,[11]Ap_CESANTIAS!$C$16:$M$112,11,0),0)</f>
        <v>0</v>
      </c>
      <c r="Z878" s="3">
        <f>IFERROR(VLOOKUP(B878,[10]Ap_PENSION!$C$16:$M$112,11,0)+VLOOKUP(B878,[11]Ap_PENSION!$C$16:$M$112,11,0),0)</f>
        <v>0</v>
      </c>
      <c r="AA878" s="3">
        <f>IFERROR(VLOOKUP(B878,[10]Ap_SALUD!$C$16:$M$112,11,0)+VLOOKUP(B878,[11]Ap_SALUD!$C$16:$M$112,11,0),0)</f>
        <v>0</v>
      </c>
      <c r="AB878" s="3"/>
      <c r="AC878" s="36">
        <f t="shared" si="52"/>
        <v>9799502</v>
      </c>
      <c r="AD878" s="37">
        <f t="shared" si="55"/>
        <v>58797014</v>
      </c>
      <c r="AE878" s="144" t="e">
        <f>VLOOKUP(D878,[12]REPNCT004ReporteAuxiliarContabl!$V$21:$W$1157,2,0)</f>
        <v>#N/A</v>
      </c>
      <c r="AF878" s="167" t="e">
        <f t="shared" si="54"/>
        <v>#N/A</v>
      </c>
      <c r="AG878" s="144"/>
      <c r="AI878" s="144"/>
    </row>
    <row r="879" spans="1:35" x14ac:dyDescent="0.25">
      <c r="A879" s="29">
        <v>867</v>
      </c>
      <c r="B879" s="61"/>
      <c r="C879" s="143" t="str">
        <f>VLOOKUP(D879,[8]Hoja1!$A$2:$B$1115,2,0)</f>
        <v>54800</v>
      </c>
      <c r="D879" s="31">
        <v>800017022</v>
      </c>
      <c r="E879" s="31">
        <v>210054800</v>
      </c>
      <c r="F879" s="61" t="s">
        <v>1035</v>
      </c>
      <c r="G879" s="33">
        <v>0</v>
      </c>
      <c r="H879" s="33">
        <v>0</v>
      </c>
      <c r="I879" s="3">
        <v>717170784</v>
      </c>
      <c r="J879" s="3">
        <v>669424124</v>
      </c>
      <c r="K879" s="3">
        <v>0</v>
      </c>
      <c r="L879" s="3"/>
      <c r="M879" s="3"/>
      <c r="N879" s="3"/>
      <c r="O879" s="3"/>
      <c r="P879" s="34">
        <f t="shared" si="53"/>
        <v>1386594908</v>
      </c>
      <c r="Q879" s="165">
        <v>968245284</v>
      </c>
      <c r="R879" s="3">
        <f>IFERROR(VLOOKUP(D879,[9]ServNOMINA!$F$16:$M$112,8,0),0)</f>
        <v>0</v>
      </c>
      <c r="S879" s="3">
        <f>IFERROR(VLOOKUP(D879,[9]ServOTROS!$F$16:$M$112,8,0),0)</f>
        <v>0</v>
      </c>
      <c r="T879" s="3">
        <f>IFERROR(VLOOKUP(D879,[9]CANCEL!$F$16:$M$48,8,0),0)</f>
        <v>0</v>
      </c>
      <c r="U879" s="3">
        <f>IFERROR(VLOOKUP(B879,[10]Aaf_PENSION!$C$16:$M$112,11,0)+VLOOKUP(B879,[11]Aaf_PENSION!$C$16:$M$112,11,0),0)</f>
        <v>0</v>
      </c>
      <c r="V879" s="3">
        <f>IFERROR(VLOOKUP(B879,[10]Aaf_SALUD!$C$16:$M$112,11,0)+VLOOKUP(B879,[11]Aaf_SALUD!$C$16:$M$112,11,0),0)</f>
        <v>0</v>
      </c>
      <c r="W879" s="3">
        <f>IFERROR(VLOOKUP(D879,[9]CALIDAD!$F$16:$M$1122,8,0),0)</f>
        <v>59764232</v>
      </c>
      <c r="X879" s="3"/>
      <c r="Y879" s="3">
        <f>IFERROR(VLOOKUP(B879,[10]Ap_CESANTIAS!$C$16:$M$112,11,0)+VLOOKUP(B879,[11]Ap_CESANTIAS!$C$16:$M$112,11,0),0)</f>
        <v>0</v>
      </c>
      <c r="Z879" s="3">
        <f>IFERROR(VLOOKUP(B879,[10]Ap_PENSION!$C$16:$M$112,11,0)+VLOOKUP(B879,[11]Ap_PENSION!$C$16:$M$112,11,0),0)</f>
        <v>0</v>
      </c>
      <c r="AA879" s="3">
        <f>IFERROR(VLOOKUP(B879,[10]Ap_SALUD!$C$16:$M$112,11,0)+VLOOKUP(B879,[11]Ap_SALUD!$C$16:$M$112,11,0),0)</f>
        <v>0</v>
      </c>
      <c r="AB879" s="3"/>
      <c r="AC879" s="36">
        <f t="shared" si="52"/>
        <v>59764232</v>
      </c>
      <c r="AD879" s="37">
        <f t="shared" si="55"/>
        <v>358585392</v>
      </c>
      <c r="AE879" s="144" t="e">
        <f>VLOOKUP(D879,[12]REPNCT004ReporteAuxiliarContabl!$V$21:$W$1157,2,0)</f>
        <v>#N/A</v>
      </c>
      <c r="AF879" s="167" t="e">
        <f t="shared" si="54"/>
        <v>#N/A</v>
      </c>
      <c r="AG879" s="144"/>
      <c r="AI879" s="144"/>
    </row>
    <row r="880" spans="1:35" x14ac:dyDescent="0.25">
      <c r="A880" s="38">
        <v>868</v>
      </c>
      <c r="B880" s="61"/>
      <c r="C880" s="143" t="str">
        <f>VLOOKUP(D880,[8]Hoja1!$A$2:$B$1115,2,0)</f>
        <v>54810</v>
      </c>
      <c r="D880" s="31">
        <v>800070682</v>
      </c>
      <c r="E880" s="31">
        <v>211054810</v>
      </c>
      <c r="F880" s="61" t="s">
        <v>1036</v>
      </c>
      <c r="G880" s="33">
        <v>0</v>
      </c>
      <c r="H880" s="33">
        <v>0</v>
      </c>
      <c r="I880" s="3">
        <v>3179290112</v>
      </c>
      <c r="J880" s="3">
        <v>2368932586</v>
      </c>
      <c r="K880" s="3">
        <v>0</v>
      </c>
      <c r="L880" s="3"/>
      <c r="M880" s="3"/>
      <c r="N880" s="3"/>
      <c r="O880" s="3"/>
      <c r="P880" s="34">
        <f t="shared" si="53"/>
        <v>5548222698</v>
      </c>
      <c r="Q880" s="165">
        <v>3693636801</v>
      </c>
      <c r="R880" s="3">
        <f>IFERROR(VLOOKUP(D880,[9]ServNOMINA!$F$16:$M$112,8,0),0)</f>
        <v>0</v>
      </c>
      <c r="S880" s="3">
        <f>IFERROR(VLOOKUP(D880,[9]ServOTROS!$F$16:$M$112,8,0),0)</f>
        <v>0</v>
      </c>
      <c r="T880" s="3">
        <f>IFERROR(VLOOKUP(D880,[9]CANCEL!$F$16:$M$48,8,0),0)</f>
        <v>0</v>
      </c>
      <c r="U880" s="3">
        <f>IFERROR(VLOOKUP(B880,[10]Aaf_PENSION!$C$16:$M$112,11,0)+VLOOKUP(B880,[11]Aaf_PENSION!$C$16:$M$112,11,0),0)</f>
        <v>0</v>
      </c>
      <c r="V880" s="3">
        <f>IFERROR(VLOOKUP(B880,[10]Aaf_SALUD!$C$16:$M$112,11,0)+VLOOKUP(B880,[11]Aaf_SALUD!$C$16:$M$112,11,0),0)</f>
        <v>0</v>
      </c>
      <c r="W880" s="3">
        <f>IFERROR(VLOOKUP(D880,[9]CALIDAD!$F$16:$M$1122,8,0),0)</f>
        <v>264940843</v>
      </c>
      <c r="X880" s="3"/>
      <c r="Y880" s="3">
        <f>IFERROR(VLOOKUP(B880,[10]Ap_CESANTIAS!$C$16:$M$112,11,0)+VLOOKUP(B880,[11]Ap_CESANTIAS!$C$16:$M$112,11,0),0)</f>
        <v>0</v>
      </c>
      <c r="Z880" s="3">
        <f>IFERROR(VLOOKUP(B880,[10]Ap_PENSION!$C$16:$M$112,11,0)+VLOOKUP(B880,[11]Ap_PENSION!$C$16:$M$112,11,0),0)</f>
        <v>0</v>
      </c>
      <c r="AA880" s="3">
        <f>IFERROR(VLOOKUP(B880,[10]Ap_SALUD!$C$16:$M$112,11,0)+VLOOKUP(B880,[11]Ap_SALUD!$C$16:$M$112,11,0),0)</f>
        <v>0</v>
      </c>
      <c r="AB880" s="3"/>
      <c r="AC880" s="36">
        <f t="shared" si="52"/>
        <v>264940843</v>
      </c>
      <c r="AD880" s="37">
        <f t="shared" si="55"/>
        <v>1589645054</v>
      </c>
      <c r="AE880" s="144" t="e">
        <f>VLOOKUP(D880,[12]REPNCT004ReporteAuxiliarContabl!$V$21:$W$1157,2,0)</f>
        <v>#N/A</v>
      </c>
      <c r="AF880" s="167" t="e">
        <f t="shared" si="54"/>
        <v>#N/A</v>
      </c>
      <c r="AG880" s="144"/>
      <c r="AI880" s="144"/>
    </row>
    <row r="881" spans="1:35" x14ac:dyDescent="0.25">
      <c r="A881" s="29">
        <v>869</v>
      </c>
      <c r="B881" s="61"/>
      <c r="C881" s="143" t="str">
        <f>VLOOKUP(D881,[8]Hoja1!$A$2:$B$1115,2,0)</f>
        <v>54820</v>
      </c>
      <c r="D881" s="31">
        <v>890501362</v>
      </c>
      <c r="E881" s="31">
        <v>212054820</v>
      </c>
      <c r="F881" s="61" t="s">
        <v>411</v>
      </c>
      <c r="G881" s="33">
        <v>0</v>
      </c>
      <c r="H881" s="33">
        <v>0</v>
      </c>
      <c r="I881" s="3">
        <v>464890424</v>
      </c>
      <c r="J881" s="3">
        <v>471623680</v>
      </c>
      <c r="K881" s="3">
        <v>0</v>
      </c>
      <c r="L881" s="3"/>
      <c r="M881" s="3"/>
      <c r="N881" s="3"/>
      <c r="O881" s="3"/>
      <c r="P881" s="34">
        <f t="shared" si="53"/>
        <v>936514104</v>
      </c>
      <c r="Q881" s="165">
        <v>665328025</v>
      </c>
      <c r="R881" s="3">
        <f>IFERROR(VLOOKUP(D881,[9]ServNOMINA!$F$16:$M$112,8,0),0)</f>
        <v>0</v>
      </c>
      <c r="S881" s="3">
        <f>IFERROR(VLOOKUP(D881,[9]ServOTROS!$F$16:$M$112,8,0),0)</f>
        <v>0</v>
      </c>
      <c r="T881" s="3">
        <f>IFERROR(VLOOKUP(D881,[9]CANCEL!$F$16:$M$48,8,0),0)</f>
        <v>0</v>
      </c>
      <c r="U881" s="3">
        <f>IFERROR(VLOOKUP(B881,[10]Aaf_PENSION!$C$16:$M$112,11,0)+VLOOKUP(B881,[11]Aaf_PENSION!$C$16:$M$112,11,0),0)</f>
        <v>0</v>
      </c>
      <c r="V881" s="3">
        <f>IFERROR(VLOOKUP(B881,[10]Aaf_SALUD!$C$16:$M$112,11,0)+VLOOKUP(B881,[11]Aaf_SALUD!$C$16:$M$112,11,0),0)</f>
        <v>0</v>
      </c>
      <c r="W881" s="3">
        <f>IFERROR(VLOOKUP(D881,[9]CALIDAD!$F$16:$M$1122,8,0),0)</f>
        <v>38740869</v>
      </c>
      <c r="X881" s="3"/>
      <c r="Y881" s="3">
        <f>IFERROR(VLOOKUP(B881,[10]Ap_CESANTIAS!$C$16:$M$112,11,0)+VLOOKUP(B881,[11]Ap_CESANTIAS!$C$16:$M$112,11,0),0)</f>
        <v>0</v>
      </c>
      <c r="Z881" s="3">
        <f>IFERROR(VLOOKUP(B881,[10]Ap_PENSION!$C$16:$M$112,11,0)+VLOOKUP(B881,[11]Ap_PENSION!$C$16:$M$112,11,0),0)</f>
        <v>0</v>
      </c>
      <c r="AA881" s="3">
        <f>IFERROR(VLOOKUP(B881,[10]Ap_SALUD!$C$16:$M$112,11,0)+VLOOKUP(B881,[11]Ap_SALUD!$C$16:$M$112,11,0),0)</f>
        <v>0</v>
      </c>
      <c r="AB881" s="3"/>
      <c r="AC881" s="36">
        <f t="shared" si="52"/>
        <v>38740869</v>
      </c>
      <c r="AD881" s="37">
        <f t="shared" si="55"/>
        <v>232445210</v>
      </c>
      <c r="AE881" s="144" t="e">
        <f>VLOOKUP(D881,[12]REPNCT004ReporteAuxiliarContabl!$V$21:$W$1157,2,0)</f>
        <v>#N/A</v>
      </c>
      <c r="AF881" s="167" t="e">
        <f t="shared" si="54"/>
        <v>#N/A</v>
      </c>
      <c r="AG881" s="144"/>
      <c r="AI881" s="144"/>
    </row>
    <row r="882" spans="1:35" x14ac:dyDescent="0.25">
      <c r="A882" s="38">
        <v>870</v>
      </c>
      <c r="B882" s="61"/>
      <c r="C882" s="143" t="str">
        <f>VLOOKUP(D882,[8]Hoja1!$A$2:$B$1115,2,0)</f>
        <v>54871</v>
      </c>
      <c r="D882" s="31">
        <v>890501981</v>
      </c>
      <c r="E882" s="31">
        <v>217154871</v>
      </c>
      <c r="F882" s="61" t="s">
        <v>1037</v>
      </c>
      <c r="G882" s="33">
        <v>0</v>
      </c>
      <c r="H882" s="33">
        <v>0</v>
      </c>
      <c r="I882" s="3">
        <v>142481916</v>
      </c>
      <c r="J882" s="3">
        <v>121629652</v>
      </c>
      <c r="K882" s="3">
        <v>0</v>
      </c>
      <c r="L882" s="3"/>
      <c r="M882" s="3"/>
      <c r="N882" s="3"/>
      <c r="O882" s="3"/>
      <c r="P882" s="34">
        <f t="shared" si="53"/>
        <v>264111568</v>
      </c>
      <c r="Q882" s="165">
        <v>180997117</v>
      </c>
      <c r="R882" s="3">
        <f>IFERROR(VLOOKUP(D882,[9]ServNOMINA!$F$16:$M$112,8,0),0)</f>
        <v>0</v>
      </c>
      <c r="S882" s="3">
        <f>IFERROR(VLOOKUP(D882,[9]ServOTROS!$F$16:$M$112,8,0),0)</f>
        <v>0</v>
      </c>
      <c r="T882" s="3">
        <f>IFERROR(VLOOKUP(D882,[9]CANCEL!$F$16:$M$48,8,0),0)</f>
        <v>0</v>
      </c>
      <c r="U882" s="3">
        <f>IFERROR(VLOOKUP(B882,[10]Aaf_PENSION!$C$16:$M$112,11,0)+VLOOKUP(B882,[11]Aaf_PENSION!$C$16:$M$112,11,0),0)</f>
        <v>0</v>
      </c>
      <c r="V882" s="3">
        <f>IFERROR(VLOOKUP(B882,[10]Aaf_SALUD!$C$16:$M$112,11,0)+VLOOKUP(B882,[11]Aaf_SALUD!$C$16:$M$112,11,0),0)</f>
        <v>0</v>
      </c>
      <c r="W882" s="3">
        <f>IFERROR(VLOOKUP(D882,[9]CALIDAD!$F$16:$M$1122,8,0),0)</f>
        <v>11873493</v>
      </c>
      <c r="X882" s="3"/>
      <c r="Y882" s="3">
        <f>IFERROR(VLOOKUP(B882,[10]Ap_CESANTIAS!$C$16:$M$112,11,0)+VLOOKUP(B882,[11]Ap_CESANTIAS!$C$16:$M$112,11,0),0)</f>
        <v>0</v>
      </c>
      <c r="Z882" s="3">
        <f>IFERROR(VLOOKUP(B882,[10]Ap_PENSION!$C$16:$M$112,11,0)+VLOOKUP(B882,[11]Ap_PENSION!$C$16:$M$112,11,0),0)</f>
        <v>0</v>
      </c>
      <c r="AA882" s="3">
        <f>IFERROR(VLOOKUP(B882,[10]Ap_SALUD!$C$16:$M$112,11,0)+VLOOKUP(B882,[11]Ap_SALUD!$C$16:$M$112,11,0),0)</f>
        <v>0</v>
      </c>
      <c r="AB882" s="3"/>
      <c r="AC882" s="36">
        <f t="shared" si="52"/>
        <v>11873493</v>
      </c>
      <c r="AD882" s="37">
        <f t="shared" si="55"/>
        <v>71240958</v>
      </c>
      <c r="AE882" s="144" t="e">
        <f>VLOOKUP(D882,[12]REPNCT004ReporteAuxiliarContabl!$V$21:$W$1157,2,0)</f>
        <v>#N/A</v>
      </c>
      <c r="AF882" s="167" t="e">
        <f t="shared" si="54"/>
        <v>#N/A</v>
      </c>
      <c r="AG882" s="144"/>
      <c r="AI882" s="144"/>
    </row>
    <row r="883" spans="1:35" x14ac:dyDescent="0.25">
      <c r="A883" s="29">
        <v>871</v>
      </c>
      <c r="B883" s="61"/>
      <c r="C883" s="143" t="str">
        <f>VLOOKUP(D883,[8]Hoja1!$A$2:$B$1115,2,0)</f>
        <v>54874</v>
      </c>
      <c r="D883" s="31">
        <v>890503373</v>
      </c>
      <c r="E883" s="31">
        <v>217454874</v>
      </c>
      <c r="F883" s="61" t="s">
        <v>1038</v>
      </c>
      <c r="G883" s="33">
        <v>0</v>
      </c>
      <c r="H883" s="33">
        <v>0</v>
      </c>
      <c r="I883" s="3">
        <v>1463679104</v>
      </c>
      <c r="J883" s="3">
        <v>1487660677</v>
      </c>
      <c r="K883" s="3">
        <v>0</v>
      </c>
      <c r="L883" s="3"/>
      <c r="M883" s="3"/>
      <c r="N883" s="3"/>
      <c r="O883" s="3"/>
      <c r="P883" s="34">
        <f t="shared" si="53"/>
        <v>2951339781</v>
      </c>
      <c r="Q883" s="165">
        <v>2097526972</v>
      </c>
      <c r="R883" s="3">
        <f>IFERROR(VLOOKUP(D883,[9]ServNOMINA!$F$16:$M$112,8,0),0)</f>
        <v>0</v>
      </c>
      <c r="S883" s="3">
        <f>IFERROR(VLOOKUP(D883,[9]ServOTROS!$F$16:$M$112,8,0),0)</f>
        <v>0</v>
      </c>
      <c r="T883" s="3">
        <f>IFERROR(VLOOKUP(D883,[9]CANCEL!$F$16:$M$48,8,0),0)</f>
        <v>0</v>
      </c>
      <c r="U883" s="3">
        <f>IFERROR(VLOOKUP(B883,[10]Aaf_PENSION!$C$16:$M$112,11,0)+VLOOKUP(B883,[11]Aaf_PENSION!$C$16:$M$112,11,0),0)</f>
        <v>0</v>
      </c>
      <c r="V883" s="3">
        <f>IFERROR(VLOOKUP(B883,[10]Aaf_SALUD!$C$16:$M$112,11,0)+VLOOKUP(B883,[11]Aaf_SALUD!$C$16:$M$112,11,0),0)</f>
        <v>0</v>
      </c>
      <c r="W883" s="3">
        <f>IFERROR(VLOOKUP(D883,[9]CALIDAD!$F$16:$M$1122,8,0),0)</f>
        <v>121973259</v>
      </c>
      <c r="X883" s="3"/>
      <c r="Y883" s="3">
        <f>IFERROR(VLOOKUP(B883,[10]Ap_CESANTIAS!$C$16:$M$112,11,0)+VLOOKUP(B883,[11]Ap_CESANTIAS!$C$16:$M$112,11,0),0)</f>
        <v>0</v>
      </c>
      <c r="Z883" s="3">
        <f>IFERROR(VLOOKUP(B883,[10]Ap_PENSION!$C$16:$M$112,11,0)+VLOOKUP(B883,[11]Ap_PENSION!$C$16:$M$112,11,0),0)</f>
        <v>0</v>
      </c>
      <c r="AA883" s="3">
        <f>IFERROR(VLOOKUP(B883,[10]Ap_SALUD!$C$16:$M$112,11,0)+VLOOKUP(B883,[11]Ap_SALUD!$C$16:$M$112,11,0),0)</f>
        <v>0</v>
      </c>
      <c r="AB883" s="3"/>
      <c r="AC883" s="36">
        <f t="shared" si="52"/>
        <v>121973259</v>
      </c>
      <c r="AD883" s="37">
        <f t="shared" si="55"/>
        <v>731839550</v>
      </c>
      <c r="AE883" s="144" t="e">
        <f>VLOOKUP(D883,[12]REPNCT004ReporteAuxiliarContabl!$V$21:$W$1157,2,0)</f>
        <v>#N/A</v>
      </c>
      <c r="AF883" s="167" t="e">
        <f t="shared" si="54"/>
        <v>#N/A</v>
      </c>
      <c r="AG883" s="144"/>
      <c r="AI883" s="144"/>
    </row>
    <row r="884" spans="1:35" x14ac:dyDescent="0.25">
      <c r="A884" s="38">
        <v>872</v>
      </c>
      <c r="B884" s="61"/>
      <c r="C884" s="143" t="str">
        <f>VLOOKUP(D884,[8]Hoja1!$A$2:$B$1115,2,0)</f>
        <v>63111</v>
      </c>
      <c r="D884" s="31">
        <v>890001879</v>
      </c>
      <c r="E884" s="31">
        <v>211163111</v>
      </c>
      <c r="F884" s="61" t="s">
        <v>495</v>
      </c>
      <c r="G884" s="33">
        <v>0</v>
      </c>
      <c r="H884" s="33">
        <v>0</v>
      </c>
      <c r="I884" s="3">
        <v>42065125</v>
      </c>
      <c r="J884" s="3">
        <v>49597965</v>
      </c>
      <c r="K884" s="3">
        <v>0</v>
      </c>
      <c r="L884" s="3"/>
      <c r="M884" s="3"/>
      <c r="N884" s="3"/>
      <c r="O884" s="3"/>
      <c r="P884" s="34">
        <f t="shared" si="53"/>
        <v>91663090</v>
      </c>
      <c r="Q884" s="165">
        <v>67125100</v>
      </c>
      <c r="R884" s="3">
        <f>IFERROR(VLOOKUP(D884,[9]ServNOMINA!$F$16:$M$112,8,0),0)</f>
        <v>0</v>
      </c>
      <c r="S884" s="3">
        <f>IFERROR(VLOOKUP(D884,[9]ServOTROS!$F$16:$M$112,8,0),0)</f>
        <v>0</v>
      </c>
      <c r="T884" s="3">
        <f>IFERROR(VLOOKUP(D884,[9]CANCEL!$F$16:$M$48,8,0),0)</f>
        <v>0</v>
      </c>
      <c r="U884" s="3">
        <f>IFERROR(VLOOKUP(B884,[10]Aaf_PENSION!$C$16:$M$112,11,0)+VLOOKUP(B884,[11]Aaf_PENSION!$C$16:$M$112,11,0),0)</f>
        <v>0</v>
      </c>
      <c r="V884" s="3">
        <f>IFERROR(VLOOKUP(B884,[10]Aaf_SALUD!$C$16:$M$112,11,0)+VLOOKUP(B884,[11]Aaf_SALUD!$C$16:$M$112,11,0),0)</f>
        <v>0</v>
      </c>
      <c r="W884" s="3">
        <f>IFERROR(VLOOKUP(D884,[9]CALIDAD!$F$16:$M$1122,8,0),0)</f>
        <v>3505427</v>
      </c>
      <c r="X884" s="3"/>
      <c r="Y884" s="3">
        <f>IFERROR(VLOOKUP(B884,[10]Ap_CESANTIAS!$C$16:$M$112,11,0)+VLOOKUP(B884,[11]Ap_CESANTIAS!$C$16:$M$112,11,0),0)</f>
        <v>0</v>
      </c>
      <c r="Z884" s="3">
        <f>IFERROR(VLOOKUP(B884,[10]Ap_PENSION!$C$16:$M$112,11,0)+VLOOKUP(B884,[11]Ap_PENSION!$C$16:$M$112,11,0),0)</f>
        <v>0</v>
      </c>
      <c r="AA884" s="3">
        <f>IFERROR(VLOOKUP(B884,[10]Ap_SALUD!$C$16:$M$112,11,0)+VLOOKUP(B884,[11]Ap_SALUD!$C$16:$M$112,11,0),0)</f>
        <v>0</v>
      </c>
      <c r="AB884" s="3"/>
      <c r="AC884" s="36">
        <f t="shared" si="52"/>
        <v>3505427</v>
      </c>
      <c r="AD884" s="37">
        <f t="shared" si="55"/>
        <v>21032563</v>
      </c>
      <c r="AE884" s="144" t="e">
        <f>VLOOKUP(D884,[12]REPNCT004ReporteAuxiliarContabl!$V$21:$W$1157,2,0)</f>
        <v>#N/A</v>
      </c>
      <c r="AF884" s="167" t="e">
        <f t="shared" si="54"/>
        <v>#N/A</v>
      </c>
      <c r="AG884" s="144"/>
      <c r="AI884" s="144"/>
    </row>
    <row r="885" spans="1:35" x14ac:dyDescent="0.25">
      <c r="A885" s="29">
        <v>873</v>
      </c>
      <c r="B885" s="61"/>
      <c r="C885" s="143" t="str">
        <f>VLOOKUP(D885,[8]Hoja1!$A$2:$B$1115,2,0)</f>
        <v>63130</v>
      </c>
      <c r="D885" s="31">
        <v>890000441</v>
      </c>
      <c r="E885" s="31">
        <v>213063130</v>
      </c>
      <c r="F885" s="61" t="s">
        <v>1039</v>
      </c>
      <c r="G885" s="33">
        <v>0</v>
      </c>
      <c r="H885" s="33">
        <v>0</v>
      </c>
      <c r="I885" s="3">
        <v>777979376</v>
      </c>
      <c r="J885" s="3">
        <v>997195570</v>
      </c>
      <c r="K885" s="3">
        <v>0</v>
      </c>
      <c r="L885" s="3"/>
      <c r="M885" s="3"/>
      <c r="N885" s="3"/>
      <c r="O885" s="3"/>
      <c r="P885" s="34">
        <f t="shared" si="53"/>
        <v>1775174946</v>
      </c>
      <c r="Q885" s="165">
        <v>1321353645</v>
      </c>
      <c r="R885" s="3">
        <f>IFERROR(VLOOKUP(D885,[9]ServNOMINA!$F$16:$M$112,8,0),0)</f>
        <v>0</v>
      </c>
      <c r="S885" s="3">
        <f>IFERROR(VLOOKUP(D885,[9]ServOTROS!$F$16:$M$112,8,0),0)</f>
        <v>0</v>
      </c>
      <c r="T885" s="3">
        <f>IFERROR(VLOOKUP(D885,[9]CANCEL!$F$16:$M$48,8,0),0)</f>
        <v>0</v>
      </c>
      <c r="U885" s="3">
        <f>IFERROR(VLOOKUP(B885,[10]Aaf_PENSION!$C$16:$M$112,11,0)+VLOOKUP(B885,[11]Aaf_PENSION!$C$16:$M$112,11,0),0)</f>
        <v>0</v>
      </c>
      <c r="V885" s="3">
        <f>IFERROR(VLOOKUP(B885,[10]Aaf_SALUD!$C$16:$M$112,11,0)+VLOOKUP(B885,[11]Aaf_SALUD!$C$16:$M$112,11,0),0)</f>
        <v>0</v>
      </c>
      <c r="W885" s="3">
        <f>IFERROR(VLOOKUP(D885,[9]CALIDAD!$F$16:$M$1122,8,0),0)</f>
        <v>64831615</v>
      </c>
      <c r="X885" s="3"/>
      <c r="Y885" s="3">
        <f>IFERROR(VLOOKUP(B885,[10]Ap_CESANTIAS!$C$16:$M$112,11,0)+VLOOKUP(B885,[11]Ap_CESANTIAS!$C$16:$M$112,11,0),0)</f>
        <v>0</v>
      </c>
      <c r="Z885" s="3">
        <f>IFERROR(VLOOKUP(B885,[10]Ap_PENSION!$C$16:$M$112,11,0)+VLOOKUP(B885,[11]Ap_PENSION!$C$16:$M$112,11,0),0)</f>
        <v>0</v>
      </c>
      <c r="AA885" s="3">
        <f>IFERROR(VLOOKUP(B885,[10]Ap_SALUD!$C$16:$M$112,11,0)+VLOOKUP(B885,[11]Ap_SALUD!$C$16:$M$112,11,0),0)</f>
        <v>0</v>
      </c>
      <c r="AB885" s="3"/>
      <c r="AC885" s="36">
        <f t="shared" si="52"/>
        <v>64831615</v>
      </c>
      <c r="AD885" s="37">
        <f t="shared" si="55"/>
        <v>388989686</v>
      </c>
      <c r="AE885" s="144" t="e">
        <f>VLOOKUP(D885,[12]REPNCT004ReporteAuxiliarContabl!$V$21:$W$1157,2,0)</f>
        <v>#N/A</v>
      </c>
      <c r="AF885" s="167" t="e">
        <f t="shared" si="54"/>
        <v>#N/A</v>
      </c>
      <c r="AG885" s="144"/>
      <c r="AI885" s="144"/>
    </row>
    <row r="886" spans="1:35" x14ac:dyDescent="0.25">
      <c r="A886" s="38">
        <v>874</v>
      </c>
      <c r="B886" s="61"/>
      <c r="C886" s="143" t="str">
        <f>VLOOKUP(D886,[8]Hoja1!$A$2:$B$1115,2,0)</f>
        <v>63190</v>
      </c>
      <c r="D886" s="31">
        <v>890001044</v>
      </c>
      <c r="E886" s="31">
        <v>219063190</v>
      </c>
      <c r="F886" s="61" t="s">
        <v>1040</v>
      </c>
      <c r="G886" s="33">
        <v>0</v>
      </c>
      <c r="H886" s="33">
        <v>0</v>
      </c>
      <c r="I886" s="3">
        <v>273370268</v>
      </c>
      <c r="J886" s="3">
        <v>322457713</v>
      </c>
      <c r="K886" s="3">
        <v>0</v>
      </c>
      <c r="L886" s="3"/>
      <c r="M886" s="3"/>
      <c r="N886" s="3"/>
      <c r="O886" s="3"/>
      <c r="P886" s="34">
        <f t="shared" si="53"/>
        <v>595827981</v>
      </c>
      <c r="Q886" s="165">
        <v>436361993</v>
      </c>
      <c r="R886" s="3">
        <f>IFERROR(VLOOKUP(D886,[9]ServNOMINA!$F$16:$M$112,8,0),0)</f>
        <v>0</v>
      </c>
      <c r="S886" s="3">
        <f>IFERROR(VLOOKUP(D886,[9]ServOTROS!$F$16:$M$112,8,0),0)</f>
        <v>0</v>
      </c>
      <c r="T886" s="3">
        <f>IFERROR(VLOOKUP(D886,[9]CANCEL!$F$16:$M$48,8,0),0)</f>
        <v>0</v>
      </c>
      <c r="U886" s="3">
        <f>IFERROR(VLOOKUP(B886,[10]Aaf_PENSION!$C$16:$M$112,11,0)+VLOOKUP(B886,[11]Aaf_PENSION!$C$16:$M$112,11,0),0)</f>
        <v>0</v>
      </c>
      <c r="V886" s="3">
        <f>IFERROR(VLOOKUP(B886,[10]Aaf_SALUD!$C$16:$M$112,11,0)+VLOOKUP(B886,[11]Aaf_SALUD!$C$16:$M$112,11,0),0)</f>
        <v>0</v>
      </c>
      <c r="W886" s="3">
        <f>IFERROR(VLOOKUP(D886,[9]CALIDAD!$F$16:$M$1122,8,0),0)</f>
        <v>22780856</v>
      </c>
      <c r="X886" s="3"/>
      <c r="Y886" s="3">
        <f>IFERROR(VLOOKUP(B886,[10]Ap_CESANTIAS!$C$16:$M$112,11,0)+VLOOKUP(B886,[11]Ap_CESANTIAS!$C$16:$M$112,11,0),0)</f>
        <v>0</v>
      </c>
      <c r="Z886" s="3">
        <f>IFERROR(VLOOKUP(B886,[10]Ap_PENSION!$C$16:$M$112,11,0)+VLOOKUP(B886,[11]Ap_PENSION!$C$16:$M$112,11,0),0)</f>
        <v>0</v>
      </c>
      <c r="AA886" s="3">
        <f>IFERROR(VLOOKUP(B886,[10]Ap_SALUD!$C$16:$M$112,11,0)+VLOOKUP(B886,[11]Ap_SALUD!$C$16:$M$112,11,0),0)</f>
        <v>0</v>
      </c>
      <c r="AB886" s="3"/>
      <c r="AC886" s="36">
        <f t="shared" si="52"/>
        <v>22780856</v>
      </c>
      <c r="AD886" s="37">
        <f t="shared" si="55"/>
        <v>136685132</v>
      </c>
      <c r="AE886" s="144" t="e">
        <f>VLOOKUP(D886,[12]REPNCT004ReporteAuxiliarContabl!$V$21:$W$1157,2,0)</f>
        <v>#N/A</v>
      </c>
      <c r="AF886" s="167" t="e">
        <f t="shared" si="54"/>
        <v>#N/A</v>
      </c>
      <c r="AG886" s="144"/>
      <c r="AI886" s="144"/>
    </row>
    <row r="887" spans="1:35" x14ac:dyDescent="0.25">
      <c r="A887" s="29">
        <v>875</v>
      </c>
      <c r="B887" s="61"/>
      <c r="C887" s="143" t="str">
        <f>VLOOKUP(D887,[8]Hoja1!$A$2:$B$1115,2,0)</f>
        <v>63212</v>
      </c>
      <c r="D887" s="31">
        <v>890001061</v>
      </c>
      <c r="E887" s="31">
        <v>211263212</v>
      </c>
      <c r="F887" s="61" t="s">
        <v>452</v>
      </c>
      <c r="G887" s="33">
        <v>0</v>
      </c>
      <c r="H887" s="33">
        <v>0</v>
      </c>
      <c r="I887" s="3">
        <v>79263475</v>
      </c>
      <c r="J887" s="3">
        <v>87813832</v>
      </c>
      <c r="K887" s="3">
        <v>0</v>
      </c>
      <c r="L887" s="3"/>
      <c r="M887" s="3"/>
      <c r="N887" s="3"/>
      <c r="O887" s="3"/>
      <c r="P887" s="34">
        <f t="shared" si="53"/>
        <v>167077307</v>
      </c>
      <c r="Q887" s="165">
        <v>120840282</v>
      </c>
      <c r="R887" s="3">
        <f>IFERROR(VLOOKUP(D887,[9]ServNOMINA!$F$16:$M$112,8,0),0)</f>
        <v>0</v>
      </c>
      <c r="S887" s="3">
        <f>IFERROR(VLOOKUP(D887,[9]ServOTROS!$F$16:$M$112,8,0),0)</f>
        <v>0</v>
      </c>
      <c r="T887" s="3">
        <f>IFERROR(VLOOKUP(D887,[9]CANCEL!$F$16:$M$48,8,0),0)</f>
        <v>0</v>
      </c>
      <c r="U887" s="3">
        <f>IFERROR(VLOOKUP(B887,[10]Aaf_PENSION!$C$16:$M$112,11,0)+VLOOKUP(B887,[11]Aaf_PENSION!$C$16:$M$112,11,0),0)</f>
        <v>0</v>
      </c>
      <c r="V887" s="3">
        <f>IFERROR(VLOOKUP(B887,[10]Aaf_SALUD!$C$16:$M$112,11,0)+VLOOKUP(B887,[11]Aaf_SALUD!$C$16:$M$112,11,0),0)</f>
        <v>0</v>
      </c>
      <c r="W887" s="3">
        <f>IFERROR(VLOOKUP(D887,[9]CALIDAD!$F$16:$M$1122,8,0),0)</f>
        <v>6605290</v>
      </c>
      <c r="X887" s="3"/>
      <c r="Y887" s="3">
        <f>IFERROR(VLOOKUP(B887,[10]Ap_CESANTIAS!$C$16:$M$112,11,0)+VLOOKUP(B887,[11]Ap_CESANTIAS!$C$16:$M$112,11,0),0)</f>
        <v>0</v>
      </c>
      <c r="Z887" s="3">
        <f>IFERROR(VLOOKUP(B887,[10]Ap_PENSION!$C$16:$M$112,11,0)+VLOOKUP(B887,[11]Ap_PENSION!$C$16:$M$112,11,0),0)</f>
        <v>0</v>
      </c>
      <c r="AA887" s="3">
        <f>IFERROR(VLOOKUP(B887,[10]Ap_SALUD!$C$16:$M$112,11,0)+VLOOKUP(B887,[11]Ap_SALUD!$C$16:$M$112,11,0),0)</f>
        <v>0</v>
      </c>
      <c r="AB887" s="3"/>
      <c r="AC887" s="36">
        <f t="shared" si="52"/>
        <v>6605290</v>
      </c>
      <c r="AD887" s="37">
        <f t="shared" si="55"/>
        <v>39631735</v>
      </c>
      <c r="AE887" s="144" t="e">
        <f>VLOOKUP(D887,[12]REPNCT004ReporteAuxiliarContabl!$V$21:$W$1157,2,0)</f>
        <v>#N/A</v>
      </c>
      <c r="AF887" s="167" t="e">
        <f t="shared" si="54"/>
        <v>#N/A</v>
      </c>
      <c r="AG887" s="144"/>
      <c r="AI887" s="144"/>
    </row>
    <row r="888" spans="1:35" x14ac:dyDescent="0.25">
      <c r="A888" s="38">
        <v>876</v>
      </c>
      <c r="B888" s="61"/>
      <c r="C888" s="143" t="str">
        <f>VLOOKUP(D888,[8]Hoja1!$A$2:$B$1115,2,0)</f>
        <v>63272</v>
      </c>
      <c r="D888" s="31">
        <v>890001339</v>
      </c>
      <c r="E888" s="31">
        <v>217263272</v>
      </c>
      <c r="F888" s="61" t="s">
        <v>1041</v>
      </c>
      <c r="G888" s="33">
        <v>0</v>
      </c>
      <c r="H888" s="33">
        <v>0</v>
      </c>
      <c r="I888" s="3">
        <v>131602790</v>
      </c>
      <c r="J888" s="3">
        <v>170387396</v>
      </c>
      <c r="K888" s="3">
        <v>0</v>
      </c>
      <c r="L888" s="3"/>
      <c r="M888" s="3"/>
      <c r="N888" s="3"/>
      <c r="O888" s="3"/>
      <c r="P888" s="34">
        <f t="shared" si="53"/>
        <v>301990186</v>
      </c>
      <c r="Q888" s="165">
        <v>225221891</v>
      </c>
      <c r="R888" s="3">
        <f>IFERROR(VLOOKUP(D888,[9]ServNOMINA!$F$16:$M$112,8,0),0)</f>
        <v>0</v>
      </c>
      <c r="S888" s="3">
        <f>IFERROR(VLOOKUP(D888,[9]ServOTROS!$F$16:$M$112,8,0),0)</f>
        <v>0</v>
      </c>
      <c r="T888" s="3">
        <f>IFERROR(VLOOKUP(D888,[9]CANCEL!$F$16:$M$48,8,0),0)</f>
        <v>0</v>
      </c>
      <c r="U888" s="3">
        <f>IFERROR(VLOOKUP(B888,[10]Aaf_PENSION!$C$16:$M$112,11,0)+VLOOKUP(B888,[11]Aaf_PENSION!$C$16:$M$112,11,0),0)</f>
        <v>0</v>
      </c>
      <c r="V888" s="3">
        <f>IFERROR(VLOOKUP(B888,[10]Aaf_SALUD!$C$16:$M$112,11,0)+VLOOKUP(B888,[11]Aaf_SALUD!$C$16:$M$112,11,0),0)</f>
        <v>0</v>
      </c>
      <c r="W888" s="3">
        <f>IFERROR(VLOOKUP(D888,[9]CALIDAD!$F$16:$M$1122,8,0),0)</f>
        <v>10966899</v>
      </c>
      <c r="X888" s="3"/>
      <c r="Y888" s="3">
        <f>IFERROR(VLOOKUP(B888,[10]Ap_CESANTIAS!$C$16:$M$112,11,0)+VLOOKUP(B888,[11]Ap_CESANTIAS!$C$16:$M$112,11,0),0)</f>
        <v>0</v>
      </c>
      <c r="Z888" s="3">
        <f>IFERROR(VLOOKUP(B888,[10]Ap_PENSION!$C$16:$M$112,11,0)+VLOOKUP(B888,[11]Ap_PENSION!$C$16:$M$112,11,0),0)</f>
        <v>0</v>
      </c>
      <c r="AA888" s="3">
        <f>IFERROR(VLOOKUP(B888,[10]Ap_SALUD!$C$16:$M$112,11,0)+VLOOKUP(B888,[11]Ap_SALUD!$C$16:$M$112,11,0),0)</f>
        <v>0</v>
      </c>
      <c r="AB888" s="3"/>
      <c r="AC888" s="36">
        <f t="shared" si="52"/>
        <v>10966899</v>
      </c>
      <c r="AD888" s="37">
        <f t="shared" si="55"/>
        <v>65801396</v>
      </c>
      <c r="AE888" s="144" t="e">
        <f>VLOOKUP(D888,[12]REPNCT004ReporteAuxiliarContabl!$V$21:$W$1157,2,0)</f>
        <v>#N/A</v>
      </c>
      <c r="AF888" s="167" t="e">
        <f t="shared" si="54"/>
        <v>#N/A</v>
      </c>
      <c r="AG888" s="144"/>
      <c r="AI888" s="144"/>
    </row>
    <row r="889" spans="1:35" x14ac:dyDescent="0.25">
      <c r="A889" s="29">
        <v>877</v>
      </c>
      <c r="B889" s="61"/>
      <c r="C889" s="143" t="str">
        <f>VLOOKUP(D889,[8]Hoja1!$A$2:$B$1115,2,0)</f>
        <v>63302</v>
      </c>
      <c r="D889" s="31">
        <v>890000864</v>
      </c>
      <c r="E889" s="31">
        <v>210263302</v>
      </c>
      <c r="F889" s="61" t="s">
        <v>1042</v>
      </c>
      <c r="G889" s="33">
        <v>0</v>
      </c>
      <c r="H889" s="33">
        <v>0</v>
      </c>
      <c r="I889" s="3">
        <v>106458932</v>
      </c>
      <c r="J889" s="3">
        <v>118636883</v>
      </c>
      <c r="K889" s="3">
        <v>0</v>
      </c>
      <c r="L889" s="3"/>
      <c r="M889" s="3"/>
      <c r="N889" s="3"/>
      <c r="O889" s="3"/>
      <c r="P889" s="34">
        <f t="shared" si="53"/>
        <v>225095815</v>
      </c>
      <c r="Q889" s="165">
        <v>162994773</v>
      </c>
      <c r="R889" s="3">
        <f>IFERROR(VLOOKUP(D889,[9]ServNOMINA!$F$16:$M$112,8,0),0)</f>
        <v>0</v>
      </c>
      <c r="S889" s="3">
        <f>IFERROR(VLOOKUP(D889,[9]ServOTROS!$F$16:$M$112,8,0),0)</f>
        <v>0</v>
      </c>
      <c r="T889" s="3">
        <f>IFERROR(VLOOKUP(D889,[9]CANCEL!$F$16:$M$48,8,0),0)</f>
        <v>0</v>
      </c>
      <c r="U889" s="3">
        <f>IFERROR(VLOOKUP(B889,[10]Aaf_PENSION!$C$16:$M$112,11,0)+VLOOKUP(B889,[11]Aaf_PENSION!$C$16:$M$112,11,0),0)</f>
        <v>0</v>
      </c>
      <c r="V889" s="3">
        <f>IFERROR(VLOOKUP(B889,[10]Aaf_SALUD!$C$16:$M$112,11,0)+VLOOKUP(B889,[11]Aaf_SALUD!$C$16:$M$112,11,0),0)</f>
        <v>0</v>
      </c>
      <c r="W889" s="3">
        <f>IFERROR(VLOOKUP(D889,[9]CALIDAD!$F$16:$M$1122,8,0),0)</f>
        <v>8871578</v>
      </c>
      <c r="X889" s="3"/>
      <c r="Y889" s="3">
        <f>IFERROR(VLOOKUP(B889,[10]Ap_CESANTIAS!$C$16:$M$112,11,0)+VLOOKUP(B889,[11]Ap_CESANTIAS!$C$16:$M$112,11,0),0)</f>
        <v>0</v>
      </c>
      <c r="Z889" s="3">
        <f>IFERROR(VLOOKUP(B889,[10]Ap_PENSION!$C$16:$M$112,11,0)+VLOOKUP(B889,[11]Ap_PENSION!$C$16:$M$112,11,0),0)</f>
        <v>0</v>
      </c>
      <c r="AA889" s="3">
        <f>IFERROR(VLOOKUP(B889,[10]Ap_SALUD!$C$16:$M$112,11,0)+VLOOKUP(B889,[11]Ap_SALUD!$C$16:$M$112,11,0),0)</f>
        <v>0</v>
      </c>
      <c r="AB889" s="3"/>
      <c r="AC889" s="36">
        <f t="shared" si="52"/>
        <v>8871578</v>
      </c>
      <c r="AD889" s="37">
        <f t="shared" si="55"/>
        <v>53229464</v>
      </c>
      <c r="AE889" s="144" t="e">
        <f>VLOOKUP(D889,[12]REPNCT004ReporteAuxiliarContabl!$V$21:$W$1157,2,0)</f>
        <v>#N/A</v>
      </c>
      <c r="AF889" s="167" t="e">
        <f t="shared" si="54"/>
        <v>#N/A</v>
      </c>
      <c r="AG889" s="144"/>
      <c r="AI889" s="144"/>
    </row>
    <row r="890" spans="1:35" x14ac:dyDescent="0.25">
      <c r="A890" s="38">
        <v>878</v>
      </c>
      <c r="B890" s="61"/>
      <c r="C890" s="143" t="str">
        <f>VLOOKUP(D890,[8]Hoja1!$A$2:$B$1115,2,0)</f>
        <v>63401</v>
      </c>
      <c r="D890" s="31">
        <v>890000564</v>
      </c>
      <c r="E890" s="31">
        <v>210163401</v>
      </c>
      <c r="F890" s="61" t="s">
        <v>1043</v>
      </c>
      <c r="G890" s="33">
        <v>0</v>
      </c>
      <c r="H890" s="33">
        <v>0</v>
      </c>
      <c r="I890" s="3">
        <v>537337192</v>
      </c>
      <c r="J890" s="3">
        <v>513640152</v>
      </c>
      <c r="K890" s="3">
        <v>0</v>
      </c>
      <c r="L890" s="3"/>
      <c r="M890" s="3"/>
      <c r="N890" s="3"/>
      <c r="O890" s="3"/>
      <c r="P890" s="34">
        <f t="shared" si="53"/>
        <v>1050977344</v>
      </c>
      <c r="Q890" s="165">
        <v>737530647</v>
      </c>
      <c r="R890" s="3">
        <f>IFERROR(VLOOKUP(D890,[9]ServNOMINA!$F$16:$M$112,8,0),0)</f>
        <v>0</v>
      </c>
      <c r="S890" s="3">
        <f>IFERROR(VLOOKUP(D890,[9]ServOTROS!$F$16:$M$112,8,0),0)</f>
        <v>0</v>
      </c>
      <c r="T890" s="3">
        <f>IFERROR(VLOOKUP(D890,[9]CANCEL!$F$16:$M$48,8,0),0)</f>
        <v>0</v>
      </c>
      <c r="U890" s="3">
        <f>IFERROR(VLOOKUP(B890,[10]Aaf_PENSION!$C$16:$M$112,11,0)+VLOOKUP(B890,[11]Aaf_PENSION!$C$16:$M$112,11,0),0)</f>
        <v>0</v>
      </c>
      <c r="V890" s="3">
        <f>IFERROR(VLOOKUP(B890,[10]Aaf_SALUD!$C$16:$M$112,11,0)+VLOOKUP(B890,[11]Aaf_SALUD!$C$16:$M$112,11,0),0)</f>
        <v>0</v>
      </c>
      <c r="W890" s="3">
        <f>IFERROR(VLOOKUP(D890,[9]CALIDAD!$F$16:$M$1122,8,0),0)</f>
        <v>44778099</v>
      </c>
      <c r="X890" s="3"/>
      <c r="Y890" s="3">
        <f>IFERROR(VLOOKUP(B890,[10]Ap_CESANTIAS!$C$16:$M$112,11,0)+VLOOKUP(B890,[11]Ap_CESANTIAS!$C$16:$M$112,11,0),0)</f>
        <v>0</v>
      </c>
      <c r="Z890" s="3">
        <f>IFERROR(VLOOKUP(B890,[10]Ap_PENSION!$C$16:$M$112,11,0)+VLOOKUP(B890,[11]Ap_PENSION!$C$16:$M$112,11,0),0)</f>
        <v>0</v>
      </c>
      <c r="AA890" s="3">
        <f>IFERROR(VLOOKUP(B890,[10]Ap_SALUD!$C$16:$M$112,11,0)+VLOOKUP(B890,[11]Ap_SALUD!$C$16:$M$112,11,0),0)</f>
        <v>0</v>
      </c>
      <c r="AB890" s="3"/>
      <c r="AC890" s="36">
        <f t="shared" si="52"/>
        <v>44778099</v>
      </c>
      <c r="AD890" s="37">
        <f t="shared" si="55"/>
        <v>268668598</v>
      </c>
      <c r="AE890" s="144" t="e">
        <f>VLOOKUP(D890,[12]REPNCT004ReporteAuxiliarContabl!$V$21:$W$1157,2,0)</f>
        <v>#N/A</v>
      </c>
      <c r="AF890" s="167" t="e">
        <f t="shared" si="54"/>
        <v>#N/A</v>
      </c>
      <c r="AG890" s="144"/>
      <c r="AI890" s="144"/>
    </row>
    <row r="891" spans="1:35" x14ac:dyDescent="0.25">
      <c r="A891" s="29">
        <v>879</v>
      </c>
      <c r="B891" s="61"/>
      <c r="C891" s="143" t="str">
        <f>VLOOKUP(D891,[8]Hoja1!$A$2:$B$1115,2,0)</f>
        <v>63470</v>
      </c>
      <c r="D891" s="31">
        <v>890000858</v>
      </c>
      <c r="E891" s="31">
        <v>217063470</v>
      </c>
      <c r="F891" s="61" t="s">
        <v>1044</v>
      </c>
      <c r="G891" s="33">
        <v>0</v>
      </c>
      <c r="H891" s="33">
        <v>0</v>
      </c>
      <c r="I891" s="3">
        <v>554285328</v>
      </c>
      <c r="J891" s="3">
        <v>585994685</v>
      </c>
      <c r="K891" s="3">
        <v>0</v>
      </c>
      <c r="L891" s="3"/>
      <c r="M891" s="3"/>
      <c r="N891" s="3"/>
      <c r="O891" s="3"/>
      <c r="P891" s="34">
        <f t="shared" si="53"/>
        <v>1140280013</v>
      </c>
      <c r="Q891" s="165">
        <v>816946905</v>
      </c>
      <c r="R891" s="3">
        <f>IFERROR(VLOOKUP(D891,[9]ServNOMINA!$F$16:$M$112,8,0),0)</f>
        <v>0</v>
      </c>
      <c r="S891" s="3">
        <f>IFERROR(VLOOKUP(D891,[9]ServOTROS!$F$16:$M$112,8,0),0)</f>
        <v>0</v>
      </c>
      <c r="T891" s="3">
        <f>IFERROR(VLOOKUP(D891,[9]CANCEL!$F$16:$M$48,8,0),0)</f>
        <v>0</v>
      </c>
      <c r="U891" s="3">
        <f>IFERROR(VLOOKUP(B891,[10]Aaf_PENSION!$C$16:$M$112,11,0)+VLOOKUP(B891,[11]Aaf_PENSION!$C$16:$M$112,11,0),0)</f>
        <v>0</v>
      </c>
      <c r="V891" s="3">
        <f>IFERROR(VLOOKUP(B891,[10]Aaf_SALUD!$C$16:$M$112,11,0)+VLOOKUP(B891,[11]Aaf_SALUD!$C$16:$M$112,11,0),0)</f>
        <v>0</v>
      </c>
      <c r="W891" s="3">
        <f>IFERROR(VLOOKUP(D891,[9]CALIDAD!$F$16:$M$1122,8,0),0)</f>
        <v>46190444</v>
      </c>
      <c r="X891" s="3"/>
      <c r="Y891" s="3">
        <f>IFERROR(VLOOKUP(B891,[10]Ap_CESANTIAS!$C$16:$M$112,11,0)+VLOOKUP(B891,[11]Ap_CESANTIAS!$C$16:$M$112,11,0),0)</f>
        <v>0</v>
      </c>
      <c r="Z891" s="3">
        <f>IFERROR(VLOOKUP(B891,[10]Ap_PENSION!$C$16:$M$112,11,0)+VLOOKUP(B891,[11]Ap_PENSION!$C$16:$M$112,11,0),0)</f>
        <v>0</v>
      </c>
      <c r="AA891" s="3">
        <f>IFERROR(VLOOKUP(B891,[10]Ap_SALUD!$C$16:$M$112,11,0)+VLOOKUP(B891,[11]Ap_SALUD!$C$16:$M$112,11,0),0)</f>
        <v>0</v>
      </c>
      <c r="AB891" s="3"/>
      <c r="AC891" s="36">
        <f t="shared" si="52"/>
        <v>46190444</v>
      </c>
      <c r="AD891" s="37">
        <f t="shared" si="55"/>
        <v>277142664</v>
      </c>
      <c r="AE891" s="144" t="e">
        <f>VLOOKUP(D891,[12]REPNCT004ReporteAuxiliarContabl!$V$21:$W$1157,2,0)</f>
        <v>#N/A</v>
      </c>
      <c r="AF891" s="167" t="e">
        <f t="shared" si="54"/>
        <v>#N/A</v>
      </c>
      <c r="AG891" s="144"/>
      <c r="AI891" s="144"/>
    </row>
    <row r="892" spans="1:35" x14ac:dyDescent="0.25">
      <c r="A892" s="38">
        <v>880</v>
      </c>
      <c r="B892" s="61"/>
      <c r="C892" s="143" t="str">
        <f>VLOOKUP(D892,[8]Hoja1!$A$2:$B$1115,2,0)</f>
        <v>63548</v>
      </c>
      <c r="D892" s="31">
        <v>890001181</v>
      </c>
      <c r="E892" s="31">
        <v>214863548</v>
      </c>
      <c r="F892" s="61" t="s">
        <v>1045</v>
      </c>
      <c r="G892" s="33">
        <v>0</v>
      </c>
      <c r="H892" s="33">
        <v>0</v>
      </c>
      <c r="I892" s="3">
        <v>89273922</v>
      </c>
      <c r="J892" s="3">
        <v>122075181</v>
      </c>
      <c r="K892" s="3">
        <v>0</v>
      </c>
      <c r="L892" s="3"/>
      <c r="M892" s="3"/>
      <c r="N892" s="3"/>
      <c r="O892" s="3"/>
      <c r="P892" s="34">
        <f t="shared" si="53"/>
        <v>211349103</v>
      </c>
      <c r="Q892" s="165">
        <v>159272651</v>
      </c>
      <c r="R892" s="3">
        <f>IFERROR(VLOOKUP(D892,[9]ServNOMINA!$F$16:$M$112,8,0),0)</f>
        <v>0</v>
      </c>
      <c r="S892" s="3">
        <f>IFERROR(VLOOKUP(D892,[9]ServOTROS!$F$16:$M$112,8,0),0)</f>
        <v>0</v>
      </c>
      <c r="T892" s="3">
        <f>IFERROR(VLOOKUP(D892,[9]CANCEL!$F$16:$M$48,8,0),0)</f>
        <v>0</v>
      </c>
      <c r="U892" s="3">
        <f>IFERROR(VLOOKUP(B892,[10]Aaf_PENSION!$C$16:$M$112,11,0)+VLOOKUP(B892,[11]Aaf_PENSION!$C$16:$M$112,11,0),0)</f>
        <v>0</v>
      </c>
      <c r="V892" s="3">
        <f>IFERROR(VLOOKUP(B892,[10]Aaf_SALUD!$C$16:$M$112,11,0)+VLOOKUP(B892,[11]Aaf_SALUD!$C$16:$M$112,11,0),0)</f>
        <v>0</v>
      </c>
      <c r="W892" s="3">
        <f>IFERROR(VLOOKUP(D892,[9]CALIDAD!$F$16:$M$1122,8,0),0)</f>
        <v>7439494</v>
      </c>
      <c r="X892" s="3"/>
      <c r="Y892" s="3">
        <f>IFERROR(VLOOKUP(B892,[10]Ap_CESANTIAS!$C$16:$M$112,11,0)+VLOOKUP(B892,[11]Ap_CESANTIAS!$C$16:$M$112,11,0),0)</f>
        <v>0</v>
      </c>
      <c r="Z892" s="3">
        <f>IFERROR(VLOOKUP(B892,[10]Ap_PENSION!$C$16:$M$112,11,0)+VLOOKUP(B892,[11]Ap_PENSION!$C$16:$M$112,11,0),0)</f>
        <v>0</v>
      </c>
      <c r="AA892" s="3">
        <f>IFERROR(VLOOKUP(B892,[10]Ap_SALUD!$C$16:$M$112,11,0)+VLOOKUP(B892,[11]Ap_SALUD!$C$16:$M$112,11,0),0)</f>
        <v>0</v>
      </c>
      <c r="AB892" s="3"/>
      <c r="AC892" s="36">
        <f t="shared" si="52"/>
        <v>7439494</v>
      </c>
      <c r="AD892" s="37">
        <f t="shared" si="55"/>
        <v>44636958</v>
      </c>
      <c r="AE892" s="144" t="e">
        <f>VLOOKUP(D892,[12]REPNCT004ReporteAuxiliarContabl!$V$21:$W$1157,2,0)</f>
        <v>#N/A</v>
      </c>
      <c r="AF892" s="167" t="e">
        <f t="shared" si="54"/>
        <v>#N/A</v>
      </c>
      <c r="AG892" s="144"/>
      <c r="AI892" s="144"/>
    </row>
    <row r="893" spans="1:35" x14ac:dyDescent="0.25">
      <c r="A893" s="29">
        <v>881</v>
      </c>
      <c r="B893" s="61"/>
      <c r="C893" s="143" t="str">
        <f>VLOOKUP(D893,[8]Hoja1!$A$2:$B$1115,2,0)</f>
        <v>63594</v>
      </c>
      <c r="D893" s="31">
        <v>890000613</v>
      </c>
      <c r="E893" s="31">
        <v>219463594</v>
      </c>
      <c r="F893" s="61" t="s">
        <v>1046</v>
      </c>
      <c r="G893" s="33">
        <v>0</v>
      </c>
      <c r="H893" s="33">
        <v>0</v>
      </c>
      <c r="I893" s="3">
        <v>369938728</v>
      </c>
      <c r="J893" s="3">
        <v>440515796</v>
      </c>
      <c r="K893" s="3">
        <v>0</v>
      </c>
      <c r="L893" s="3"/>
      <c r="M893" s="3"/>
      <c r="N893" s="3"/>
      <c r="O893" s="3"/>
      <c r="P893" s="34">
        <f t="shared" si="53"/>
        <v>810454524</v>
      </c>
      <c r="Q893" s="165">
        <v>594656931</v>
      </c>
      <c r="R893" s="3">
        <f>IFERROR(VLOOKUP(D893,[9]ServNOMINA!$F$16:$M$112,8,0),0)</f>
        <v>0</v>
      </c>
      <c r="S893" s="3">
        <f>IFERROR(VLOOKUP(D893,[9]ServOTROS!$F$16:$M$112,8,0),0)</f>
        <v>0</v>
      </c>
      <c r="T893" s="3">
        <f>IFERROR(VLOOKUP(D893,[9]CANCEL!$F$16:$M$48,8,0),0)</f>
        <v>0</v>
      </c>
      <c r="U893" s="3">
        <f>IFERROR(VLOOKUP(B893,[10]Aaf_PENSION!$C$16:$M$112,11,0)+VLOOKUP(B893,[11]Aaf_PENSION!$C$16:$M$112,11,0),0)</f>
        <v>0</v>
      </c>
      <c r="V893" s="3">
        <f>IFERROR(VLOOKUP(B893,[10]Aaf_SALUD!$C$16:$M$112,11,0)+VLOOKUP(B893,[11]Aaf_SALUD!$C$16:$M$112,11,0),0)</f>
        <v>0</v>
      </c>
      <c r="W893" s="3">
        <f>IFERROR(VLOOKUP(D893,[9]CALIDAD!$F$16:$M$1122,8,0),0)</f>
        <v>30828227</v>
      </c>
      <c r="X893" s="3"/>
      <c r="Y893" s="3">
        <f>IFERROR(VLOOKUP(B893,[10]Ap_CESANTIAS!$C$16:$M$112,11,0)+VLOOKUP(B893,[11]Ap_CESANTIAS!$C$16:$M$112,11,0),0)</f>
        <v>0</v>
      </c>
      <c r="Z893" s="3">
        <f>IFERROR(VLOOKUP(B893,[10]Ap_PENSION!$C$16:$M$112,11,0)+VLOOKUP(B893,[11]Ap_PENSION!$C$16:$M$112,11,0),0)</f>
        <v>0</v>
      </c>
      <c r="AA893" s="3">
        <f>IFERROR(VLOOKUP(B893,[10]Ap_SALUD!$C$16:$M$112,11,0)+VLOOKUP(B893,[11]Ap_SALUD!$C$16:$M$112,11,0),0)</f>
        <v>0</v>
      </c>
      <c r="AB893" s="3"/>
      <c r="AC893" s="36">
        <f t="shared" si="52"/>
        <v>30828227</v>
      </c>
      <c r="AD893" s="37">
        <f t="shared" si="55"/>
        <v>184969366</v>
      </c>
      <c r="AE893" s="144" t="e">
        <f>VLOOKUP(D893,[12]REPNCT004ReporteAuxiliarContabl!$V$21:$W$1157,2,0)</f>
        <v>#N/A</v>
      </c>
      <c r="AF893" s="167" t="e">
        <f t="shared" si="54"/>
        <v>#N/A</v>
      </c>
      <c r="AG893" s="144"/>
      <c r="AI893" s="144"/>
    </row>
    <row r="894" spans="1:35" x14ac:dyDescent="0.25">
      <c r="A894" s="38">
        <v>882</v>
      </c>
      <c r="B894" s="61"/>
      <c r="C894" s="143" t="str">
        <f>VLOOKUP(D894,[8]Hoja1!$A$2:$B$1115,2,0)</f>
        <v>63690</v>
      </c>
      <c r="D894" s="31">
        <v>890001127</v>
      </c>
      <c r="E894" s="31">
        <v>219063690</v>
      </c>
      <c r="F894" s="61" t="s">
        <v>1047</v>
      </c>
      <c r="G894" s="33">
        <v>0</v>
      </c>
      <c r="H894" s="33">
        <v>0</v>
      </c>
      <c r="I894" s="3">
        <v>79076423</v>
      </c>
      <c r="J894" s="3">
        <v>98605823</v>
      </c>
      <c r="K894" s="3">
        <v>0</v>
      </c>
      <c r="L894" s="3"/>
      <c r="M894" s="3"/>
      <c r="N894" s="3"/>
      <c r="O894" s="3"/>
      <c r="P894" s="34">
        <f t="shared" si="53"/>
        <v>177682246</v>
      </c>
      <c r="Q894" s="165">
        <v>131554333</v>
      </c>
      <c r="R894" s="3">
        <f>IFERROR(VLOOKUP(D894,[9]ServNOMINA!$F$16:$M$112,8,0),0)</f>
        <v>0</v>
      </c>
      <c r="S894" s="3">
        <f>IFERROR(VLOOKUP(D894,[9]ServOTROS!$F$16:$M$112,8,0),0)</f>
        <v>0</v>
      </c>
      <c r="T894" s="3">
        <f>IFERROR(VLOOKUP(D894,[9]CANCEL!$F$16:$M$48,8,0),0)</f>
        <v>0</v>
      </c>
      <c r="U894" s="3">
        <f>IFERROR(VLOOKUP(B894,[10]Aaf_PENSION!$C$16:$M$112,11,0)+VLOOKUP(B894,[11]Aaf_PENSION!$C$16:$M$112,11,0),0)</f>
        <v>0</v>
      </c>
      <c r="V894" s="3">
        <f>IFERROR(VLOOKUP(B894,[10]Aaf_SALUD!$C$16:$M$112,11,0)+VLOOKUP(B894,[11]Aaf_SALUD!$C$16:$M$112,11,0),0)</f>
        <v>0</v>
      </c>
      <c r="W894" s="3">
        <f>IFERROR(VLOOKUP(D894,[9]CALIDAD!$F$16:$M$1122,8,0),0)</f>
        <v>6589702</v>
      </c>
      <c r="X894" s="3"/>
      <c r="Y894" s="3">
        <f>IFERROR(VLOOKUP(B894,[10]Ap_CESANTIAS!$C$16:$M$112,11,0)+VLOOKUP(B894,[11]Ap_CESANTIAS!$C$16:$M$112,11,0),0)</f>
        <v>0</v>
      </c>
      <c r="Z894" s="3">
        <f>IFERROR(VLOOKUP(B894,[10]Ap_PENSION!$C$16:$M$112,11,0)+VLOOKUP(B894,[11]Ap_PENSION!$C$16:$M$112,11,0),0)</f>
        <v>0</v>
      </c>
      <c r="AA894" s="3">
        <f>IFERROR(VLOOKUP(B894,[10]Ap_SALUD!$C$16:$M$112,11,0)+VLOOKUP(B894,[11]Ap_SALUD!$C$16:$M$112,11,0),0)</f>
        <v>0</v>
      </c>
      <c r="AB894" s="3"/>
      <c r="AC894" s="36">
        <f t="shared" si="52"/>
        <v>6589702</v>
      </c>
      <c r="AD894" s="37">
        <f t="shared" si="55"/>
        <v>39538211</v>
      </c>
      <c r="AE894" s="144" t="e">
        <f>VLOOKUP(D894,[12]REPNCT004ReporteAuxiliarContabl!$V$21:$W$1157,2,0)</f>
        <v>#N/A</v>
      </c>
      <c r="AF894" s="167" t="e">
        <f t="shared" si="54"/>
        <v>#N/A</v>
      </c>
      <c r="AG894" s="144"/>
      <c r="AI894" s="144"/>
    </row>
    <row r="895" spans="1:35" x14ac:dyDescent="0.25">
      <c r="A895" s="29">
        <v>883</v>
      </c>
      <c r="B895" s="61"/>
      <c r="C895" s="143" t="str">
        <f>VLOOKUP(D895,[8]Hoja1!$A$2:$B$1115,2,0)</f>
        <v>66045</v>
      </c>
      <c r="D895" s="31">
        <v>891480022</v>
      </c>
      <c r="E895" s="31">
        <v>214566045</v>
      </c>
      <c r="F895" s="61" t="s">
        <v>1048</v>
      </c>
      <c r="G895" s="33">
        <v>0</v>
      </c>
      <c r="H895" s="33">
        <v>0</v>
      </c>
      <c r="I895" s="3">
        <v>140346952</v>
      </c>
      <c r="J895" s="3">
        <v>177746140</v>
      </c>
      <c r="K895" s="3">
        <v>0</v>
      </c>
      <c r="L895" s="3"/>
      <c r="M895" s="3"/>
      <c r="N895" s="3"/>
      <c r="O895" s="3"/>
      <c r="P895" s="34">
        <f t="shared" si="53"/>
        <v>318093092</v>
      </c>
      <c r="Q895" s="165">
        <v>236224035</v>
      </c>
      <c r="R895" s="3">
        <f>IFERROR(VLOOKUP(D895,[9]ServNOMINA!$F$16:$M$112,8,0),0)</f>
        <v>0</v>
      </c>
      <c r="S895" s="3">
        <f>IFERROR(VLOOKUP(D895,[9]ServOTROS!$F$16:$M$112,8,0),0)</f>
        <v>0</v>
      </c>
      <c r="T895" s="3">
        <f>IFERROR(VLOOKUP(D895,[9]CANCEL!$F$16:$M$48,8,0),0)</f>
        <v>0</v>
      </c>
      <c r="U895" s="3">
        <f>IFERROR(VLOOKUP(B895,[10]Aaf_PENSION!$C$16:$M$112,11,0)+VLOOKUP(B895,[11]Aaf_PENSION!$C$16:$M$112,11,0),0)</f>
        <v>0</v>
      </c>
      <c r="V895" s="3">
        <f>IFERROR(VLOOKUP(B895,[10]Aaf_SALUD!$C$16:$M$112,11,0)+VLOOKUP(B895,[11]Aaf_SALUD!$C$16:$M$112,11,0),0)</f>
        <v>0</v>
      </c>
      <c r="W895" s="3">
        <f>IFERROR(VLOOKUP(D895,[9]CALIDAD!$F$16:$M$1122,8,0),0)</f>
        <v>11695579</v>
      </c>
      <c r="X895" s="3"/>
      <c r="Y895" s="3">
        <f>IFERROR(VLOOKUP(B895,[10]Ap_CESANTIAS!$C$16:$M$112,11,0)+VLOOKUP(B895,[11]Ap_CESANTIAS!$C$16:$M$112,11,0),0)</f>
        <v>0</v>
      </c>
      <c r="Z895" s="3">
        <f>IFERROR(VLOOKUP(B895,[10]Ap_PENSION!$C$16:$M$112,11,0)+VLOOKUP(B895,[11]Ap_PENSION!$C$16:$M$112,11,0),0)</f>
        <v>0</v>
      </c>
      <c r="AA895" s="3">
        <f>IFERROR(VLOOKUP(B895,[10]Ap_SALUD!$C$16:$M$112,11,0)+VLOOKUP(B895,[11]Ap_SALUD!$C$16:$M$112,11,0),0)</f>
        <v>0</v>
      </c>
      <c r="AB895" s="3"/>
      <c r="AC895" s="36">
        <f t="shared" si="52"/>
        <v>11695579</v>
      </c>
      <c r="AD895" s="37">
        <f t="shared" si="55"/>
        <v>70173478</v>
      </c>
      <c r="AE895" s="144" t="e">
        <f>VLOOKUP(D895,[12]REPNCT004ReporteAuxiliarContabl!$V$21:$W$1157,2,0)</f>
        <v>#N/A</v>
      </c>
      <c r="AF895" s="167" t="e">
        <f t="shared" si="54"/>
        <v>#N/A</v>
      </c>
      <c r="AG895" s="144"/>
      <c r="AI895" s="144"/>
    </row>
    <row r="896" spans="1:35" x14ac:dyDescent="0.25">
      <c r="A896" s="38">
        <v>884</v>
      </c>
      <c r="B896" s="61"/>
      <c r="C896" s="143" t="str">
        <f>VLOOKUP(D896,[8]Hoja1!$A$2:$B$1115,2,0)</f>
        <v>66075</v>
      </c>
      <c r="D896" s="31">
        <v>890801143</v>
      </c>
      <c r="E896" s="31">
        <v>217566075</v>
      </c>
      <c r="F896" s="61" t="s">
        <v>645</v>
      </c>
      <c r="G896" s="33">
        <v>0</v>
      </c>
      <c r="H896" s="33">
        <v>0</v>
      </c>
      <c r="I896" s="3">
        <v>70929859</v>
      </c>
      <c r="J896" s="3">
        <v>104292975</v>
      </c>
      <c r="K896" s="3">
        <v>0</v>
      </c>
      <c r="L896" s="3"/>
      <c r="M896" s="3"/>
      <c r="N896" s="3"/>
      <c r="O896" s="3"/>
      <c r="P896" s="34">
        <f t="shared" si="53"/>
        <v>175222834</v>
      </c>
      <c r="Q896" s="165">
        <v>133847085</v>
      </c>
      <c r="R896" s="3">
        <f>IFERROR(VLOOKUP(D896,[9]ServNOMINA!$F$16:$M$112,8,0),0)</f>
        <v>0</v>
      </c>
      <c r="S896" s="3">
        <f>IFERROR(VLOOKUP(D896,[9]ServOTROS!$F$16:$M$112,8,0),0)</f>
        <v>0</v>
      </c>
      <c r="T896" s="3">
        <f>IFERROR(VLOOKUP(D896,[9]CANCEL!$F$16:$M$48,8,0),0)</f>
        <v>0</v>
      </c>
      <c r="U896" s="3">
        <f>IFERROR(VLOOKUP(B896,[10]Aaf_PENSION!$C$16:$M$112,11,0)+VLOOKUP(B896,[11]Aaf_PENSION!$C$16:$M$112,11,0),0)</f>
        <v>0</v>
      </c>
      <c r="V896" s="3">
        <f>IFERROR(VLOOKUP(B896,[10]Aaf_SALUD!$C$16:$M$112,11,0)+VLOOKUP(B896,[11]Aaf_SALUD!$C$16:$M$112,11,0),0)</f>
        <v>0</v>
      </c>
      <c r="W896" s="3">
        <f>IFERROR(VLOOKUP(D896,[9]CALIDAD!$F$16:$M$1122,8,0),0)</f>
        <v>5910822</v>
      </c>
      <c r="X896" s="3"/>
      <c r="Y896" s="3">
        <f>IFERROR(VLOOKUP(B896,[10]Ap_CESANTIAS!$C$16:$M$112,11,0)+VLOOKUP(B896,[11]Ap_CESANTIAS!$C$16:$M$112,11,0),0)</f>
        <v>0</v>
      </c>
      <c r="Z896" s="3">
        <f>IFERROR(VLOOKUP(B896,[10]Ap_PENSION!$C$16:$M$112,11,0)+VLOOKUP(B896,[11]Ap_PENSION!$C$16:$M$112,11,0),0)</f>
        <v>0</v>
      </c>
      <c r="AA896" s="3">
        <f>IFERROR(VLOOKUP(B896,[10]Ap_SALUD!$C$16:$M$112,11,0)+VLOOKUP(B896,[11]Ap_SALUD!$C$16:$M$112,11,0),0)</f>
        <v>0</v>
      </c>
      <c r="AB896" s="3"/>
      <c r="AC896" s="36">
        <f t="shared" si="52"/>
        <v>5910822</v>
      </c>
      <c r="AD896" s="37">
        <f t="shared" si="55"/>
        <v>35464927</v>
      </c>
      <c r="AE896" s="144" t="e">
        <f>VLOOKUP(D896,[12]REPNCT004ReporteAuxiliarContabl!$V$21:$W$1157,2,0)</f>
        <v>#N/A</v>
      </c>
      <c r="AF896" s="167" t="e">
        <f t="shared" si="54"/>
        <v>#N/A</v>
      </c>
      <c r="AG896" s="144"/>
      <c r="AI896" s="144"/>
    </row>
    <row r="897" spans="1:35" x14ac:dyDescent="0.25">
      <c r="A897" s="29">
        <v>885</v>
      </c>
      <c r="B897" s="61"/>
      <c r="C897" s="143" t="str">
        <f>VLOOKUP(D897,[8]Hoja1!$A$2:$B$1115,2,0)</f>
        <v>66088</v>
      </c>
      <c r="D897" s="31">
        <v>891480024</v>
      </c>
      <c r="E897" s="31">
        <v>218866088</v>
      </c>
      <c r="F897" s="61" t="s">
        <v>1049</v>
      </c>
      <c r="G897" s="33">
        <v>0</v>
      </c>
      <c r="H897" s="33">
        <v>0</v>
      </c>
      <c r="I897" s="3">
        <v>385328600</v>
      </c>
      <c r="J897" s="3">
        <v>443244353</v>
      </c>
      <c r="K897" s="3">
        <v>0</v>
      </c>
      <c r="L897" s="3"/>
      <c r="M897" s="3"/>
      <c r="N897" s="3"/>
      <c r="O897" s="3"/>
      <c r="P897" s="34">
        <f t="shared" si="53"/>
        <v>828572953</v>
      </c>
      <c r="Q897" s="165">
        <v>603797938</v>
      </c>
      <c r="R897" s="3">
        <f>IFERROR(VLOOKUP(D897,[9]ServNOMINA!$F$16:$M$112,8,0),0)</f>
        <v>0</v>
      </c>
      <c r="S897" s="3">
        <f>IFERROR(VLOOKUP(D897,[9]ServOTROS!$F$16:$M$112,8,0),0)</f>
        <v>0</v>
      </c>
      <c r="T897" s="3">
        <f>IFERROR(VLOOKUP(D897,[9]CANCEL!$F$16:$M$48,8,0),0)</f>
        <v>0</v>
      </c>
      <c r="U897" s="3">
        <f>IFERROR(VLOOKUP(B897,[10]Aaf_PENSION!$C$16:$M$112,11,0)+VLOOKUP(B897,[11]Aaf_PENSION!$C$16:$M$112,11,0),0)</f>
        <v>0</v>
      </c>
      <c r="V897" s="3">
        <f>IFERROR(VLOOKUP(B897,[10]Aaf_SALUD!$C$16:$M$112,11,0)+VLOOKUP(B897,[11]Aaf_SALUD!$C$16:$M$112,11,0),0)</f>
        <v>0</v>
      </c>
      <c r="W897" s="3">
        <f>IFERROR(VLOOKUP(D897,[9]CALIDAD!$F$16:$M$1122,8,0),0)</f>
        <v>32110717</v>
      </c>
      <c r="X897" s="3"/>
      <c r="Y897" s="3">
        <f>IFERROR(VLOOKUP(B897,[10]Ap_CESANTIAS!$C$16:$M$112,11,0)+VLOOKUP(B897,[11]Ap_CESANTIAS!$C$16:$M$112,11,0),0)</f>
        <v>0</v>
      </c>
      <c r="Z897" s="3">
        <f>IFERROR(VLOOKUP(B897,[10]Ap_PENSION!$C$16:$M$112,11,0)+VLOOKUP(B897,[11]Ap_PENSION!$C$16:$M$112,11,0),0)</f>
        <v>0</v>
      </c>
      <c r="AA897" s="3">
        <f>IFERROR(VLOOKUP(B897,[10]Ap_SALUD!$C$16:$M$112,11,0)+VLOOKUP(B897,[11]Ap_SALUD!$C$16:$M$112,11,0),0)</f>
        <v>0</v>
      </c>
      <c r="AB897" s="3"/>
      <c r="AC897" s="36">
        <f t="shared" si="52"/>
        <v>32110717</v>
      </c>
      <c r="AD897" s="37">
        <f t="shared" si="55"/>
        <v>192664298</v>
      </c>
      <c r="AE897" s="144" t="e">
        <f>VLOOKUP(D897,[12]REPNCT004ReporteAuxiliarContabl!$V$21:$W$1157,2,0)</f>
        <v>#N/A</v>
      </c>
      <c r="AF897" s="167" t="e">
        <f t="shared" si="54"/>
        <v>#N/A</v>
      </c>
      <c r="AG897" s="144"/>
      <c r="AI897" s="144"/>
    </row>
    <row r="898" spans="1:35" x14ac:dyDescent="0.25">
      <c r="A898" s="38">
        <v>886</v>
      </c>
      <c r="B898" s="61"/>
      <c r="C898" s="143" t="str">
        <f>VLOOKUP(D898,[8]Hoja1!$A$2:$B$1115,2,0)</f>
        <v>66318</v>
      </c>
      <c r="D898" s="31">
        <v>891480025</v>
      </c>
      <c r="E898" s="31">
        <v>211866318</v>
      </c>
      <c r="F898" s="61" t="s">
        <v>1050</v>
      </c>
      <c r="G898" s="33">
        <v>0</v>
      </c>
      <c r="H898" s="33">
        <v>0</v>
      </c>
      <c r="I898" s="3">
        <v>183481616</v>
      </c>
      <c r="J898" s="3">
        <v>220623056</v>
      </c>
      <c r="K898" s="3">
        <v>0</v>
      </c>
      <c r="L898" s="3"/>
      <c r="M898" s="3"/>
      <c r="N898" s="3"/>
      <c r="O898" s="3"/>
      <c r="P898" s="34">
        <f t="shared" si="53"/>
        <v>404104672</v>
      </c>
      <c r="Q898" s="165">
        <v>297073731</v>
      </c>
      <c r="R898" s="3">
        <f>IFERROR(VLOOKUP(D898,[9]ServNOMINA!$F$16:$M$112,8,0),0)</f>
        <v>0</v>
      </c>
      <c r="S898" s="3">
        <f>IFERROR(VLOOKUP(D898,[9]ServOTROS!$F$16:$M$112,8,0),0)</f>
        <v>0</v>
      </c>
      <c r="T898" s="3">
        <f>IFERROR(VLOOKUP(D898,[9]CANCEL!$F$16:$M$48,8,0),0)</f>
        <v>0</v>
      </c>
      <c r="U898" s="3">
        <f>IFERROR(VLOOKUP(B898,[10]Aaf_PENSION!$C$16:$M$112,11,0)+VLOOKUP(B898,[11]Aaf_PENSION!$C$16:$M$112,11,0),0)</f>
        <v>0</v>
      </c>
      <c r="V898" s="3">
        <f>IFERROR(VLOOKUP(B898,[10]Aaf_SALUD!$C$16:$M$112,11,0)+VLOOKUP(B898,[11]Aaf_SALUD!$C$16:$M$112,11,0),0)</f>
        <v>0</v>
      </c>
      <c r="W898" s="3">
        <f>IFERROR(VLOOKUP(D898,[9]CALIDAD!$F$16:$M$1122,8,0),0)</f>
        <v>15290135</v>
      </c>
      <c r="X898" s="3"/>
      <c r="Y898" s="3">
        <f>IFERROR(VLOOKUP(B898,[10]Ap_CESANTIAS!$C$16:$M$112,11,0)+VLOOKUP(B898,[11]Ap_CESANTIAS!$C$16:$M$112,11,0),0)</f>
        <v>0</v>
      </c>
      <c r="Z898" s="3">
        <f>IFERROR(VLOOKUP(B898,[10]Ap_PENSION!$C$16:$M$112,11,0)+VLOOKUP(B898,[11]Ap_PENSION!$C$16:$M$112,11,0),0)</f>
        <v>0</v>
      </c>
      <c r="AA898" s="3">
        <f>IFERROR(VLOOKUP(B898,[10]Ap_SALUD!$C$16:$M$112,11,0)+VLOOKUP(B898,[11]Ap_SALUD!$C$16:$M$112,11,0),0)</f>
        <v>0</v>
      </c>
      <c r="AB898" s="3"/>
      <c r="AC898" s="36">
        <f t="shared" si="52"/>
        <v>15290135</v>
      </c>
      <c r="AD898" s="37">
        <f t="shared" si="55"/>
        <v>91740806</v>
      </c>
      <c r="AE898" s="144" t="e">
        <f>VLOOKUP(D898,[12]REPNCT004ReporteAuxiliarContabl!$V$21:$W$1157,2,0)</f>
        <v>#N/A</v>
      </c>
      <c r="AF898" s="167" t="e">
        <f t="shared" si="54"/>
        <v>#N/A</v>
      </c>
      <c r="AG898" s="144"/>
      <c r="AI898" s="144"/>
    </row>
    <row r="899" spans="1:35" x14ac:dyDescent="0.25">
      <c r="A899" s="29">
        <v>887</v>
      </c>
      <c r="B899" s="61"/>
      <c r="C899" s="143" t="str">
        <f>VLOOKUP(D899,[8]Hoja1!$A$2:$B$1115,2,0)</f>
        <v>66383</v>
      </c>
      <c r="D899" s="31">
        <v>891480026</v>
      </c>
      <c r="E899" s="31">
        <v>218366383</v>
      </c>
      <c r="F899" s="61" t="s">
        <v>1051</v>
      </c>
      <c r="G899" s="33">
        <v>0</v>
      </c>
      <c r="H899" s="33">
        <v>0</v>
      </c>
      <c r="I899" s="3">
        <v>110492334</v>
      </c>
      <c r="J899" s="3">
        <v>127310349</v>
      </c>
      <c r="K899" s="3">
        <v>0</v>
      </c>
      <c r="L899" s="3"/>
      <c r="M899" s="3"/>
      <c r="N899" s="3"/>
      <c r="O899" s="3"/>
      <c r="P899" s="34">
        <f t="shared" si="53"/>
        <v>237802683</v>
      </c>
      <c r="Q899" s="165">
        <v>173348824</v>
      </c>
      <c r="R899" s="3">
        <f>IFERROR(VLOOKUP(D899,[9]ServNOMINA!$F$16:$M$112,8,0),0)</f>
        <v>0</v>
      </c>
      <c r="S899" s="3">
        <f>IFERROR(VLOOKUP(D899,[9]ServOTROS!$F$16:$M$112,8,0),0)</f>
        <v>0</v>
      </c>
      <c r="T899" s="3">
        <f>IFERROR(VLOOKUP(D899,[9]CANCEL!$F$16:$M$48,8,0),0)</f>
        <v>0</v>
      </c>
      <c r="U899" s="3">
        <f>IFERROR(VLOOKUP(B899,[10]Aaf_PENSION!$C$16:$M$112,11,0)+VLOOKUP(B899,[11]Aaf_PENSION!$C$16:$M$112,11,0),0)</f>
        <v>0</v>
      </c>
      <c r="V899" s="3">
        <f>IFERROR(VLOOKUP(B899,[10]Aaf_SALUD!$C$16:$M$112,11,0)+VLOOKUP(B899,[11]Aaf_SALUD!$C$16:$M$112,11,0),0)</f>
        <v>0</v>
      </c>
      <c r="W899" s="3">
        <f>IFERROR(VLOOKUP(D899,[9]CALIDAD!$F$16:$M$1122,8,0),0)</f>
        <v>9207695</v>
      </c>
      <c r="X899" s="3"/>
      <c r="Y899" s="3">
        <f>IFERROR(VLOOKUP(B899,[10]Ap_CESANTIAS!$C$16:$M$112,11,0)+VLOOKUP(B899,[11]Ap_CESANTIAS!$C$16:$M$112,11,0),0)</f>
        <v>0</v>
      </c>
      <c r="Z899" s="3">
        <f>IFERROR(VLOOKUP(B899,[10]Ap_PENSION!$C$16:$M$112,11,0)+VLOOKUP(B899,[11]Ap_PENSION!$C$16:$M$112,11,0),0)</f>
        <v>0</v>
      </c>
      <c r="AA899" s="3">
        <f>IFERROR(VLOOKUP(B899,[10]Ap_SALUD!$C$16:$M$112,11,0)+VLOOKUP(B899,[11]Ap_SALUD!$C$16:$M$112,11,0),0)</f>
        <v>0</v>
      </c>
      <c r="AB899" s="3"/>
      <c r="AC899" s="36">
        <f t="shared" si="52"/>
        <v>9207695</v>
      </c>
      <c r="AD899" s="37">
        <f t="shared" si="55"/>
        <v>55246164</v>
      </c>
      <c r="AE899" s="144" t="e">
        <f>VLOOKUP(D899,[12]REPNCT004ReporteAuxiliarContabl!$V$21:$W$1157,2,0)</f>
        <v>#N/A</v>
      </c>
      <c r="AF899" s="167" t="e">
        <f t="shared" si="54"/>
        <v>#N/A</v>
      </c>
      <c r="AG899" s="144"/>
      <c r="AI899" s="144"/>
    </row>
    <row r="900" spans="1:35" x14ac:dyDescent="0.25">
      <c r="A900" s="38">
        <v>888</v>
      </c>
      <c r="B900" s="61"/>
      <c r="C900" s="143" t="str">
        <f>VLOOKUP(D900,[8]Hoja1!$A$2:$B$1115,2,0)</f>
        <v>66400</v>
      </c>
      <c r="D900" s="31">
        <v>891480027</v>
      </c>
      <c r="E900" s="31">
        <v>210066400</v>
      </c>
      <c r="F900" s="61" t="s">
        <v>1052</v>
      </c>
      <c r="G900" s="33">
        <v>0</v>
      </c>
      <c r="H900" s="33">
        <v>0</v>
      </c>
      <c r="I900" s="3">
        <v>388020936</v>
      </c>
      <c r="J900" s="3">
        <v>418633701</v>
      </c>
      <c r="K900" s="3">
        <v>0</v>
      </c>
      <c r="L900" s="3"/>
      <c r="M900" s="3"/>
      <c r="N900" s="3"/>
      <c r="O900" s="3"/>
      <c r="P900" s="34">
        <f t="shared" si="53"/>
        <v>806654637</v>
      </c>
      <c r="Q900" s="165">
        <v>580309091</v>
      </c>
      <c r="R900" s="3">
        <f>IFERROR(VLOOKUP(D900,[9]ServNOMINA!$F$16:$M$112,8,0),0)</f>
        <v>0</v>
      </c>
      <c r="S900" s="3">
        <f>IFERROR(VLOOKUP(D900,[9]ServOTROS!$F$16:$M$112,8,0),0)</f>
        <v>0</v>
      </c>
      <c r="T900" s="3">
        <f>IFERROR(VLOOKUP(D900,[9]CANCEL!$F$16:$M$48,8,0),0)</f>
        <v>0</v>
      </c>
      <c r="U900" s="3">
        <f>IFERROR(VLOOKUP(B900,[10]Aaf_PENSION!$C$16:$M$112,11,0)+VLOOKUP(B900,[11]Aaf_PENSION!$C$16:$M$112,11,0),0)</f>
        <v>0</v>
      </c>
      <c r="V900" s="3">
        <f>IFERROR(VLOOKUP(B900,[10]Aaf_SALUD!$C$16:$M$112,11,0)+VLOOKUP(B900,[11]Aaf_SALUD!$C$16:$M$112,11,0),0)</f>
        <v>0</v>
      </c>
      <c r="W900" s="3">
        <f>IFERROR(VLOOKUP(D900,[9]CALIDAD!$F$16:$M$1122,8,0),0)</f>
        <v>32335078</v>
      </c>
      <c r="X900" s="3"/>
      <c r="Y900" s="3">
        <f>IFERROR(VLOOKUP(B900,[10]Ap_CESANTIAS!$C$16:$M$112,11,0)+VLOOKUP(B900,[11]Ap_CESANTIAS!$C$16:$M$112,11,0),0)</f>
        <v>0</v>
      </c>
      <c r="Z900" s="3">
        <f>IFERROR(VLOOKUP(B900,[10]Ap_PENSION!$C$16:$M$112,11,0)+VLOOKUP(B900,[11]Ap_PENSION!$C$16:$M$112,11,0),0)</f>
        <v>0</v>
      </c>
      <c r="AA900" s="3">
        <f>IFERROR(VLOOKUP(B900,[10]Ap_SALUD!$C$16:$M$112,11,0)+VLOOKUP(B900,[11]Ap_SALUD!$C$16:$M$112,11,0),0)</f>
        <v>0</v>
      </c>
      <c r="AB900" s="3"/>
      <c r="AC900" s="36">
        <f t="shared" si="52"/>
        <v>32335078</v>
      </c>
      <c r="AD900" s="37">
        <f t="shared" si="55"/>
        <v>194010468</v>
      </c>
      <c r="AE900" s="144" t="e">
        <f>VLOOKUP(D900,[12]REPNCT004ReporteAuxiliarContabl!$V$21:$W$1157,2,0)</f>
        <v>#N/A</v>
      </c>
      <c r="AF900" s="167" t="e">
        <f t="shared" si="54"/>
        <v>#N/A</v>
      </c>
      <c r="AG900" s="144"/>
      <c r="AI900" s="144"/>
    </row>
    <row r="901" spans="1:35" x14ac:dyDescent="0.25">
      <c r="A901" s="29">
        <v>889</v>
      </c>
      <c r="B901" s="61"/>
      <c r="C901" s="143" t="str">
        <f>VLOOKUP(D901,[8]Hoja1!$A$2:$B$1115,2,0)</f>
        <v>66440</v>
      </c>
      <c r="D901" s="31">
        <v>800099317</v>
      </c>
      <c r="E901" s="31">
        <v>214066440</v>
      </c>
      <c r="F901" s="61" t="s">
        <v>1053</v>
      </c>
      <c r="G901" s="33">
        <v>0</v>
      </c>
      <c r="H901" s="33">
        <v>0</v>
      </c>
      <c r="I901" s="3">
        <v>265061256</v>
      </c>
      <c r="J901" s="3">
        <v>289968614</v>
      </c>
      <c r="K901" s="3">
        <v>0</v>
      </c>
      <c r="L901" s="3"/>
      <c r="M901" s="3"/>
      <c r="N901" s="3"/>
      <c r="O901" s="3"/>
      <c r="P901" s="34">
        <f t="shared" si="53"/>
        <v>555029870</v>
      </c>
      <c r="Q901" s="165">
        <v>400410804</v>
      </c>
      <c r="R901" s="3">
        <f>IFERROR(VLOOKUP(D901,[9]ServNOMINA!$F$16:$M$112,8,0),0)</f>
        <v>0</v>
      </c>
      <c r="S901" s="3">
        <f>IFERROR(VLOOKUP(D901,[9]ServOTROS!$F$16:$M$112,8,0),0)</f>
        <v>0</v>
      </c>
      <c r="T901" s="3">
        <f>IFERROR(VLOOKUP(D901,[9]CANCEL!$F$16:$M$48,8,0),0)</f>
        <v>0</v>
      </c>
      <c r="U901" s="3">
        <f>IFERROR(VLOOKUP(B901,[10]Aaf_PENSION!$C$16:$M$112,11,0)+VLOOKUP(B901,[11]Aaf_PENSION!$C$16:$M$112,11,0),0)</f>
        <v>0</v>
      </c>
      <c r="V901" s="3">
        <f>IFERROR(VLOOKUP(B901,[10]Aaf_SALUD!$C$16:$M$112,11,0)+VLOOKUP(B901,[11]Aaf_SALUD!$C$16:$M$112,11,0),0)</f>
        <v>0</v>
      </c>
      <c r="W901" s="3">
        <f>IFERROR(VLOOKUP(D901,[9]CALIDAD!$F$16:$M$1122,8,0),0)</f>
        <v>22088438</v>
      </c>
      <c r="X901" s="3"/>
      <c r="Y901" s="3">
        <f>IFERROR(VLOOKUP(B901,[10]Ap_CESANTIAS!$C$16:$M$112,11,0)+VLOOKUP(B901,[11]Ap_CESANTIAS!$C$16:$M$112,11,0),0)</f>
        <v>0</v>
      </c>
      <c r="Z901" s="3">
        <f>IFERROR(VLOOKUP(B901,[10]Ap_PENSION!$C$16:$M$112,11,0)+VLOOKUP(B901,[11]Ap_PENSION!$C$16:$M$112,11,0),0)</f>
        <v>0</v>
      </c>
      <c r="AA901" s="3">
        <f>IFERROR(VLOOKUP(B901,[10]Ap_SALUD!$C$16:$M$112,11,0)+VLOOKUP(B901,[11]Ap_SALUD!$C$16:$M$112,11,0),0)</f>
        <v>0</v>
      </c>
      <c r="AB901" s="3"/>
      <c r="AC901" s="36">
        <f t="shared" si="52"/>
        <v>22088438</v>
      </c>
      <c r="AD901" s="37">
        <f t="shared" si="55"/>
        <v>132530628</v>
      </c>
      <c r="AE901" s="144" t="e">
        <f>VLOOKUP(D901,[12]REPNCT004ReporteAuxiliarContabl!$V$21:$W$1157,2,0)</f>
        <v>#N/A</v>
      </c>
      <c r="AF901" s="167" t="e">
        <f t="shared" si="54"/>
        <v>#N/A</v>
      </c>
      <c r="AG901" s="144"/>
      <c r="AI901" s="144"/>
    </row>
    <row r="902" spans="1:35" x14ac:dyDescent="0.25">
      <c r="A902" s="38">
        <v>890</v>
      </c>
      <c r="B902" s="61"/>
      <c r="C902" s="143" t="str">
        <f>VLOOKUP(D902,[8]Hoja1!$A$2:$B$1115,2,0)</f>
        <v>66456</v>
      </c>
      <c r="D902" s="31">
        <v>800031075</v>
      </c>
      <c r="E902" s="31">
        <v>215666456</v>
      </c>
      <c r="F902" s="61" t="s">
        <v>1054</v>
      </c>
      <c r="G902" s="33">
        <v>0</v>
      </c>
      <c r="H902" s="33">
        <v>0</v>
      </c>
      <c r="I902" s="3">
        <v>632605072</v>
      </c>
      <c r="J902" s="3">
        <v>516216270</v>
      </c>
      <c r="K902" s="3">
        <v>0</v>
      </c>
      <c r="L902" s="3"/>
      <c r="M902" s="3"/>
      <c r="N902" s="3"/>
      <c r="O902" s="3"/>
      <c r="P902" s="34">
        <f t="shared" si="53"/>
        <v>1148821342</v>
      </c>
      <c r="Q902" s="165">
        <v>779801715</v>
      </c>
      <c r="R902" s="3">
        <f>IFERROR(VLOOKUP(D902,[9]ServNOMINA!$F$16:$M$112,8,0),0)</f>
        <v>0</v>
      </c>
      <c r="S902" s="3">
        <f>IFERROR(VLOOKUP(D902,[9]ServOTROS!$F$16:$M$112,8,0),0)</f>
        <v>0</v>
      </c>
      <c r="T902" s="3">
        <f>IFERROR(VLOOKUP(D902,[9]CANCEL!$F$16:$M$48,8,0),0)</f>
        <v>0</v>
      </c>
      <c r="U902" s="3">
        <f>IFERROR(VLOOKUP(B902,[10]Aaf_PENSION!$C$16:$M$112,11,0)+VLOOKUP(B902,[11]Aaf_PENSION!$C$16:$M$112,11,0),0)</f>
        <v>0</v>
      </c>
      <c r="V902" s="3">
        <f>IFERROR(VLOOKUP(B902,[10]Aaf_SALUD!$C$16:$M$112,11,0)+VLOOKUP(B902,[11]Aaf_SALUD!$C$16:$M$112,11,0),0)</f>
        <v>0</v>
      </c>
      <c r="W902" s="3">
        <f>IFERROR(VLOOKUP(D902,[9]CALIDAD!$F$16:$M$1122,8,0),0)</f>
        <v>52717089</v>
      </c>
      <c r="X902" s="3"/>
      <c r="Y902" s="3">
        <f>IFERROR(VLOOKUP(B902,[10]Ap_CESANTIAS!$C$16:$M$112,11,0)+VLOOKUP(B902,[11]Ap_CESANTIAS!$C$16:$M$112,11,0),0)</f>
        <v>0</v>
      </c>
      <c r="Z902" s="3">
        <f>IFERROR(VLOOKUP(B902,[10]Ap_PENSION!$C$16:$M$112,11,0)+VLOOKUP(B902,[11]Ap_PENSION!$C$16:$M$112,11,0),0)</f>
        <v>0</v>
      </c>
      <c r="AA902" s="3">
        <f>IFERROR(VLOOKUP(B902,[10]Ap_SALUD!$C$16:$M$112,11,0)+VLOOKUP(B902,[11]Ap_SALUD!$C$16:$M$112,11,0),0)</f>
        <v>0</v>
      </c>
      <c r="AB902" s="3"/>
      <c r="AC902" s="36">
        <f t="shared" si="52"/>
        <v>52717089</v>
      </c>
      <c r="AD902" s="37">
        <f t="shared" si="55"/>
        <v>316302538</v>
      </c>
      <c r="AE902" s="144" t="e">
        <f>VLOOKUP(D902,[12]REPNCT004ReporteAuxiliarContabl!$V$21:$W$1157,2,0)</f>
        <v>#N/A</v>
      </c>
      <c r="AF902" s="167" t="e">
        <f t="shared" si="54"/>
        <v>#N/A</v>
      </c>
      <c r="AG902" s="144"/>
      <c r="AI902" s="144"/>
    </row>
    <row r="903" spans="1:35" x14ac:dyDescent="0.25">
      <c r="A903" s="29">
        <v>891</v>
      </c>
      <c r="B903" s="61"/>
      <c r="C903" s="143" t="str">
        <f>VLOOKUP(D903,[8]Hoja1!$A$2:$B$1115,2,0)</f>
        <v>66572</v>
      </c>
      <c r="D903" s="31">
        <v>891480031</v>
      </c>
      <c r="E903" s="31">
        <v>217266572</v>
      </c>
      <c r="F903" s="61" t="s">
        <v>1055</v>
      </c>
      <c r="G903" s="33">
        <v>0</v>
      </c>
      <c r="H903" s="33">
        <v>0</v>
      </c>
      <c r="I903" s="3">
        <v>1234687776</v>
      </c>
      <c r="J903" s="3">
        <v>1010239637</v>
      </c>
      <c r="K903" s="3">
        <v>0</v>
      </c>
      <c r="L903" s="3"/>
      <c r="M903" s="3"/>
      <c r="N903" s="3"/>
      <c r="O903" s="3"/>
      <c r="P903" s="34">
        <f t="shared" si="53"/>
        <v>2244927413</v>
      </c>
      <c r="Q903" s="165">
        <v>1442166222</v>
      </c>
      <c r="R903" s="3">
        <f>IFERROR(VLOOKUP(D903,[9]ServNOMINA!$F$16:$M$112,8,0),0)</f>
        <v>0</v>
      </c>
      <c r="S903" s="3">
        <f>IFERROR(VLOOKUP(D903,[9]ServOTROS!$F$16:$M$112,8,0),0)</f>
        <v>0</v>
      </c>
      <c r="T903" s="3">
        <f>IFERROR(VLOOKUP(D903,[9]CANCEL!$F$16:$M$48,8,0),0)</f>
        <v>0</v>
      </c>
      <c r="U903" s="3">
        <f>IFERROR(VLOOKUP(B903,[10]Aaf_PENSION!$C$16:$M$112,11,0)+VLOOKUP(B903,[11]Aaf_PENSION!$C$16:$M$112,11,0),0)</f>
        <v>0</v>
      </c>
      <c r="V903" s="3">
        <f>IFERROR(VLOOKUP(B903,[10]Aaf_SALUD!$C$16:$M$112,11,0)+VLOOKUP(B903,[11]Aaf_SALUD!$C$16:$M$112,11,0),0)</f>
        <v>0</v>
      </c>
      <c r="W903" s="3">
        <f>IFERROR(VLOOKUP(D903,[9]CALIDAD!$F$16:$M$1122,8,0),0)</f>
        <v>102890648</v>
      </c>
      <c r="X903" s="3"/>
      <c r="Y903" s="3">
        <f>IFERROR(VLOOKUP(B903,[10]Ap_CESANTIAS!$C$16:$M$112,11,0)+VLOOKUP(B903,[11]Ap_CESANTIAS!$C$16:$M$112,11,0),0)</f>
        <v>0</v>
      </c>
      <c r="Z903" s="3">
        <f>IFERROR(VLOOKUP(B903,[10]Ap_PENSION!$C$16:$M$112,11,0)+VLOOKUP(B903,[11]Ap_PENSION!$C$16:$M$112,11,0),0)</f>
        <v>0</v>
      </c>
      <c r="AA903" s="3">
        <f>IFERROR(VLOOKUP(B903,[10]Ap_SALUD!$C$16:$M$112,11,0)+VLOOKUP(B903,[11]Ap_SALUD!$C$16:$M$112,11,0),0)</f>
        <v>0</v>
      </c>
      <c r="AB903" s="3"/>
      <c r="AC903" s="36">
        <f t="shared" si="52"/>
        <v>102890648</v>
      </c>
      <c r="AD903" s="37">
        <f t="shared" si="55"/>
        <v>699870543</v>
      </c>
      <c r="AE903" s="144" t="e">
        <f>VLOOKUP(D903,[12]REPNCT004ReporteAuxiliarContabl!$V$21:$W$1157,2,0)</f>
        <v>#N/A</v>
      </c>
      <c r="AF903" s="167" t="e">
        <f t="shared" si="54"/>
        <v>#N/A</v>
      </c>
      <c r="AG903" s="144"/>
      <c r="AI903" s="144"/>
    </row>
    <row r="904" spans="1:35" x14ac:dyDescent="0.25">
      <c r="A904" s="38">
        <v>892</v>
      </c>
      <c r="B904" s="61"/>
      <c r="C904" s="143" t="str">
        <f>VLOOKUP(D904,[8]Hoja1!$A$2:$B$1115,2,0)</f>
        <v>66594</v>
      </c>
      <c r="D904" s="31">
        <v>891480032</v>
      </c>
      <c r="E904" s="31">
        <v>219466594</v>
      </c>
      <c r="F904" s="61" t="s">
        <v>1056</v>
      </c>
      <c r="G904" s="33">
        <v>0</v>
      </c>
      <c r="H904" s="33">
        <v>0</v>
      </c>
      <c r="I904" s="3">
        <v>511246328</v>
      </c>
      <c r="J904" s="3">
        <v>632881811</v>
      </c>
      <c r="K904" s="3">
        <v>0</v>
      </c>
      <c r="L904" s="3"/>
      <c r="M904" s="3"/>
      <c r="N904" s="3"/>
      <c r="O904" s="3"/>
      <c r="P904" s="34">
        <f t="shared" si="53"/>
        <v>1144128139</v>
      </c>
      <c r="Q904" s="165">
        <v>845901116</v>
      </c>
      <c r="R904" s="3">
        <f>IFERROR(VLOOKUP(D904,[9]ServNOMINA!$F$16:$M$112,8,0),0)</f>
        <v>0</v>
      </c>
      <c r="S904" s="3">
        <f>IFERROR(VLOOKUP(D904,[9]ServOTROS!$F$16:$M$112,8,0),0)</f>
        <v>0</v>
      </c>
      <c r="T904" s="3">
        <f>IFERROR(VLOOKUP(D904,[9]CANCEL!$F$16:$M$48,8,0),0)</f>
        <v>0</v>
      </c>
      <c r="U904" s="3">
        <f>IFERROR(VLOOKUP(B904,[10]Aaf_PENSION!$C$16:$M$112,11,0)+VLOOKUP(B904,[11]Aaf_PENSION!$C$16:$M$112,11,0),0)</f>
        <v>0</v>
      </c>
      <c r="V904" s="3">
        <f>IFERROR(VLOOKUP(B904,[10]Aaf_SALUD!$C$16:$M$112,11,0)+VLOOKUP(B904,[11]Aaf_SALUD!$C$16:$M$112,11,0),0)</f>
        <v>0</v>
      </c>
      <c r="W904" s="3">
        <f>IFERROR(VLOOKUP(D904,[9]CALIDAD!$F$16:$M$1122,8,0),0)</f>
        <v>42603861</v>
      </c>
      <c r="X904" s="3"/>
      <c r="Y904" s="3">
        <f>IFERROR(VLOOKUP(B904,[10]Ap_CESANTIAS!$C$16:$M$112,11,0)+VLOOKUP(B904,[11]Ap_CESANTIAS!$C$16:$M$112,11,0),0)</f>
        <v>0</v>
      </c>
      <c r="Z904" s="3">
        <f>IFERROR(VLOOKUP(B904,[10]Ap_PENSION!$C$16:$M$112,11,0)+VLOOKUP(B904,[11]Ap_PENSION!$C$16:$M$112,11,0),0)</f>
        <v>0</v>
      </c>
      <c r="AA904" s="3">
        <f>IFERROR(VLOOKUP(B904,[10]Ap_SALUD!$C$16:$M$112,11,0)+VLOOKUP(B904,[11]Ap_SALUD!$C$16:$M$112,11,0),0)</f>
        <v>0</v>
      </c>
      <c r="AB904" s="3"/>
      <c r="AC904" s="36">
        <f t="shared" si="52"/>
        <v>42603861</v>
      </c>
      <c r="AD904" s="37">
        <f t="shared" si="55"/>
        <v>255623162</v>
      </c>
      <c r="AE904" s="144" t="e">
        <f>VLOOKUP(D904,[12]REPNCT004ReporteAuxiliarContabl!$V$21:$W$1157,2,0)</f>
        <v>#N/A</v>
      </c>
      <c r="AF904" s="167" t="e">
        <f t="shared" si="54"/>
        <v>#N/A</v>
      </c>
      <c r="AG904" s="144"/>
      <c r="AI904" s="144"/>
    </row>
    <row r="905" spans="1:35" x14ac:dyDescent="0.25">
      <c r="A905" s="29">
        <v>893</v>
      </c>
      <c r="B905" s="61"/>
      <c r="C905" s="143" t="str">
        <f>VLOOKUP(D905,[8]Hoja1!$A$2:$B$1115,2,0)</f>
        <v>66682</v>
      </c>
      <c r="D905" s="31">
        <v>891480033</v>
      </c>
      <c r="E905" s="31">
        <v>218266682</v>
      </c>
      <c r="F905" s="61" t="s">
        <v>1057</v>
      </c>
      <c r="G905" s="33">
        <v>0</v>
      </c>
      <c r="H905" s="33">
        <v>0</v>
      </c>
      <c r="I905" s="3">
        <v>899067072</v>
      </c>
      <c r="J905" s="3">
        <v>1094988943</v>
      </c>
      <c r="K905" s="3">
        <v>0</v>
      </c>
      <c r="L905" s="3"/>
      <c r="M905" s="3"/>
      <c r="N905" s="3"/>
      <c r="O905" s="3"/>
      <c r="P905" s="34">
        <f t="shared" si="53"/>
        <v>1994056015</v>
      </c>
      <c r="Q905" s="165">
        <v>1469600223</v>
      </c>
      <c r="R905" s="3">
        <f>IFERROR(VLOOKUP(D905,[9]ServNOMINA!$F$16:$M$112,8,0),0)</f>
        <v>0</v>
      </c>
      <c r="S905" s="3">
        <f>IFERROR(VLOOKUP(D905,[9]ServOTROS!$F$16:$M$112,8,0),0)</f>
        <v>0</v>
      </c>
      <c r="T905" s="3">
        <f>IFERROR(VLOOKUP(D905,[9]CANCEL!$F$16:$M$48,8,0),0)</f>
        <v>0</v>
      </c>
      <c r="U905" s="3">
        <f>IFERROR(VLOOKUP(B905,[10]Aaf_PENSION!$C$16:$M$112,11,0)+VLOOKUP(B905,[11]Aaf_PENSION!$C$16:$M$112,11,0),0)</f>
        <v>0</v>
      </c>
      <c r="V905" s="3">
        <f>IFERROR(VLOOKUP(B905,[10]Aaf_SALUD!$C$16:$M$112,11,0)+VLOOKUP(B905,[11]Aaf_SALUD!$C$16:$M$112,11,0),0)</f>
        <v>0</v>
      </c>
      <c r="W905" s="3">
        <f>IFERROR(VLOOKUP(D905,[9]CALIDAD!$F$16:$M$1122,8,0),0)</f>
        <v>74922256</v>
      </c>
      <c r="X905" s="3"/>
      <c r="Y905" s="3">
        <f>IFERROR(VLOOKUP(B905,[10]Ap_CESANTIAS!$C$16:$M$112,11,0)+VLOOKUP(B905,[11]Ap_CESANTIAS!$C$16:$M$112,11,0),0)</f>
        <v>0</v>
      </c>
      <c r="Z905" s="3">
        <f>IFERROR(VLOOKUP(B905,[10]Ap_PENSION!$C$16:$M$112,11,0)+VLOOKUP(B905,[11]Ap_PENSION!$C$16:$M$112,11,0),0)</f>
        <v>0</v>
      </c>
      <c r="AA905" s="3">
        <f>IFERROR(VLOOKUP(B905,[10]Ap_SALUD!$C$16:$M$112,11,0)+VLOOKUP(B905,[11]Ap_SALUD!$C$16:$M$112,11,0),0)</f>
        <v>0</v>
      </c>
      <c r="AB905" s="3"/>
      <c r="AC905" s="36">
        <f t="shared" si="52"/>
        <v>74922256</v>
      </c>
      <c r="AD905" s="37">
        <f t="shared" si="55"/>
        <v>449533536</v>
      </c>
      <c r="AE905" s="144" t="e">
        <f>VLOOKUP(D905,[12]REPNCT004ReporteAuxiliarContabl!$V$21:$W$1157,2,0)</f>
        <v>#N/A</v>
      </c>
      <c r="AF905" s="167" t="e">
        <f t="shared" si="54"/>
        <v>#N/A</v>
      </c>
      <c r="AG905" s="144"/>
      <c r="AI905" s="144"/>
    </row>
    <row r="906" spans="1:35" x14ac:dyDescent="0.25">
      <c r="A906" s="38">
        <v>894</v>
      </c>
      <c r="B906" s="61"/>
      <c r="C906" s="143" t="str">
        <f>VLOOKUP(D906,[8]Hoja1!$A$2:$B$1115,2,0)</f>
        <v>66687</v>
      </c>
      <c r="D906" s="31">
        <v>891480034</v>
      </c>
      <c r="E906" s="31">
        <v>218766687</v>
      </c>
      <c r="F906" s="61" t="s">
        <v>1058</v>
      </c>
      <c r="G906" s="33">
        <v>0</v>
      </c>
      <c r="H906" s="33">
        <v>0</v>
      </c>
      <c r="I906" s="3">
        <v>185713044</v>
      </c>
      <c r="J906" s="3">
        <v>185847676</v>
      </c>
      <c r="K906" s="3">
        <v>0</v>
      </c>
      <c r="L906" s="3"/>
      <c r="M906" s="3"/>
      <c r="N906" s="3"/>
      <c r="O906" s="3"/>
      <c r="P906" s="34">
        <f t="shared" si="53"/>
        <v>371560720</v>
      </c>
      <c r="Q906" s="165">
        <v>263228111</v>
      </c>
      <c r="R906" s="3">
        <f>IFERROR(VLOOKUP(D906,[9]ServNOMINA!$F$16:$M$112,8,0),0)</f>
        <v>0</v>
      </c>
      <c r="S906" s="3">
        <f>IFERROR(VLOOKUP(D906,[9]ServOTROS!$F$16:$M$112,8,0),0)</f>
        <v>0</v>
      </c>
      <c r="T906" s="3">
        <f>IFERROR(VLOOKUP(D906,[9]CANCEL!$F$16:$M$48,8,0),0)</f>
        <v>0</v>
      </c>
      <c r="U906" s="3">
        <f>IFERROR(VLOOKUP(B906,[10]Aaf_PENSION!$C$16:$M$112,11,0)+VLOOKUP(B906,[11]Aaf_PENSION!$C$16:$M$112,11,0),0)</f>
        <v>0</v>
      </c>
      <c r="V906" s="3">
        <f>IFERROR(VLOOKUP(B906,[10]Aaf_SALUD!$C$16:$M$112,11,0)+VLOOKUP(B906,[11]Aaf_SALUD!$C$16:$M$112,11,0),0)</f>
        <v>0</v>
      </c>
      <c r="W906" s="3">
        <f>IFERROR(VLOOKUP(D906,[9]CALIDAD!$F$16:$M$1122,8,0),0)</f>
        <v>15476087</v>
      </c>
      <c r="X906" s="3"/>
      <c r="Y906" s="3">
        <f>IFERROR(VLOOKUP(B906,[10]Ap_CESANTIAS!$C$16:$M$112,11,0)+VLOOKUP(B906,[11]Ap_CESANTIAS!$C$16:$M$112,11,0),0)</f>
        <v>0</v>
      </c>
      <c r="Z906" s="3">
        <f>IFERROR(VLOOKUP(B906,[10]Ap_PENSION!$C$16:$M$112,11,0)+VLOOKUP(B906,[11]Ap_PENSION!$C$16:$M$112,11,0),0)</f>
        <v>0</v>
      </c>
      <c r="AA906" s="3">
        <f>IFERROR(VLOOKUP(B906,[10]Ap_SALUD!$C$16:$M$112,11,0)+VLOOKUP(B906,[11]Ap_SALUD!$C$16:$M$112,11,0),0)</f>
        <v>0</v>
      </c>
      <c r="AB906" s="3"/>
      <c r="AC906" s="36">
        <f t="shared" si="52"/>
        <v>15476087</v>
      </c>
      <c r="AD906" s="37">
        <f t="shared" si="55"/>
        <v>92856522</v>
      </c>
      <c r="AE906" s="144" t="e">
        <f>VLOOKUP(D906,[12]REPNCT004ReporteAuxiliarContabl!$V$21:$W$1157,2,0)</f>
        <v>#N/A</v>
      </c>
      <c r="AF906" s="167" t="e">
        <f t="shared" si="54"/>
        <v>#N/A</v>
      </c>
      <c r="AG906" s="144"/>
      <c r="AI906" s="144"/>
    </row>
    <row r="907" spans="1:35" x14ac:dyDescent="0.25">
      <c r="A907" s="29">
        <v>895</v>
      </c>
      <c r="B907" s="61"/>
      <c r="C907" s="143" t="str">
        <f>VLOOKUP(D907,[8]Hoja1!$A$2:$B$1115,2,0)</f>
        <v>68013</v>
      </c>
      <c r="D907" s="31">
        <v>890210928</v>
      </c>
      <c r="E907" s="31">
        <v>211368013</v>
      </c>
      <c r="F907" s="61" t="s">
        <v>1059</v>
      </c>
      <c r="G907" s="33">
        <v>0</v>
      </c>
      <c r="H907" s="33">
        <v>0</v>
      </c>
      <c r="I907" s="3">
        <v>22291635</v>
      </c>
      <c r="J907" s="3">
        <v>23080667</v>
      </c>
      <c r="K907" s="3">
        <v>0</v>
      </c>
      <c r="L907" s="3"/>
      <c r="M907" s="3"/>
      <c r="N907" s="3"/>
      <c r="O907" s="3"/>
      <c r="P907" s="34">
        <f t="shared" si="53"/>
        <v>45372302</v>
      </c>
      <c r="Q907" s="165">
        <v>32368847</v>
      </c>
      <c r="R907" s="3">
        <f>IFERROR(VLOOKUP(D907,[9]ServNOMINA!$F$16:$M$112,8,0),0)</f>
        <v>0</v>
      </c>
      <c r="S907" s="3">
        <f>IFERROR(VLOOKUP(D907,[9]ServOTROS!$F$16:$M$112,8,0),0)</f>
        <v>0</v>
      </c>
      <c r="T907" s="3">
        <f>IFERROR(VLOOKUP(D907,[9]CANCEL!$F$16:$M$48,8,0),0)</f>
        <v>0</v>
      </c>
      <c r="U907" s="3">
        <f>IFERROR(VLOOKUP(B907,[10]Aaf_PENSION!$C$16:$M$112,11,0)+VLOOKUP(B907,[11]Aaf_PENSION!$C$16:$M$112,11,0),0)</f>
        <v>0</v>
      </c>
      <c r="V907" s="3">
        <f>IFERROR(VLOOKUP(B907,[10]Aaf_SALUD!$C$16:$M$112,11,0)+VLOOKUP(B907,[11]Aaf_SALUD!$C$16:$M$112,11,0),0)</f>
        <v>0</v>
      </c>
      <c r="W907" s="3">
        <f>IFERROR(VLOOKUP(D907,[9]CALIDAD!$F$16:$M$1122,8,0),0)</f>
        <v>1857636</v>
      </c>
      <c r="X907" s="3"/>
      <c r="Y907" s="3">
        <f>IFERROR(VLOOKUP(B907,[10]Ap_CESANTIAS!$C$16:$M$112,11,0)+VLOOKUP(B907,[11]Ap_CESANTIAS!$C$16:$M$112,11,0),0)</f>
        <v>0</v>
      </c>
      <c r="Z907" s="3">
        <f>IFERROR(VLOOKUP(B907,[10]Ap_PENSION!$C$16:$M$112,11,0)+VLOOKUP(B907,[11]Ap_PENSION!$C$16:$M$112,11,0),0)</f>
        <v>0</v>
      </c>
      <c r="AA907" s="3">
        <f>IFERROR(VLOOKUP(B907,[10]Ap_SALUD!$C$16:$M$112,11,0)+VLOOKUP(B907,[11]Ap_SALUD!$C$16:$M$112,11,0),0)</f>
        <v>0</v>
      </c>
      <c r="AB907" s="3"/>
      <c r="AC907" s="36">
        <f t="shared" si="52"/>
        <v>1857636</v>
      </c>
      <c r="AD907" s="37">
        <f t="shared" si="55"/>
        <v>11145819</v>
      </c>
      <c r="AE907" s="144" t="e">
        <f>VLOOKUP(D907,[12]REPNCT004ReporteAuxiliarContabl!$V$21:$W$1157,2,0)</f>
        <v>#N/A</v>
      </c>
      <c r="AF907" s="167" t="e">
        <f t="shared" si="54"/>
        <v>#N/A</v>
      </c>
      <c r="AG907" s="144"/>
      <c r="AI907" s="144"/>
    </row>
    <row r="908" spans="1:35" x14ac:dyDescent="0.25">
      <c r="A908" s="38">
        <v>896</v>
      </c>
      <c r="B908" s="61"/>
      <c r="C908" s="143" t="str">
        <f>VLOOKUP(D908,[8]Hoja1!$A$2:$B$1115,2,0)</f>
        <v>68020</v>
      </c>
      <c r="D908" s="31">
        <v>800099455</v>
      </c>
      <c r="E908" s="31">
        <v>212068020</v>
      </c>
      <c r="F908" s="61" t="s">
        <v>630</v>
      </c>
      <c r="G908" s="33">
        <v>0</v>
      </c>
      <c r="H908" s="33">
        <v>0</v>
      </c>
      <c r="I908" s="3">
        <v>53515336</v>
      </c>
      <c r="J908" s="3">
        <v>58496931</v>
      </c>
      <c r="K908" s="3">
        <v>0</v>
      </c>
      <c r="L908" s="3"/>
      <c r="M908" s="3"/>
      <c r="N908" s="3"/>
      <c r="O908" s="3"/>
      <c r="P908" s="34">
        <f t="shared" si="53"/>
        <v>112012267</v>
      </c>
      <c r="Q908" s="165">
        <v>80794986</v>
      </c>
      <c r="R908" s="3">
        <f>IFERROR(VLOOKUP(D908,[9]ServNOMINA!$F$16:$M$112,8,0),0)</f>
        <v>0</v>
      </c>
      <c r="S908" s="3">
        <f>IFERROR(VLOOKUP(D908,[9]ServOTROS!$F$16:$M$112,8,0),0)</f>
        <v>0</v>
      </c>
      <c r="T908" s="3">
        <f>IFERROR(VLOOKUP(D908,[9]CANCEL!$F$16:$M$48,8,0),0)</f>
        <v>0</v>
      </c>
      <c r="U908" s="3">
        <f>IFERROR(VLOOKUP(B908,[10]Aaf_PENSION!$C$16:$M$112,11,0)+VLOOKUP(B908,[11]Aaf_PENSION!$C$16:$M$112,11,0),0)</f>
        <v>0</v>
      </c>
      <c r="V908" s="3">
        <f>IFERROR(VLOOKUP(B908,[10]Aaf_SALUD!$C$16:$M$112,11,0)+VLOOKUP(B908,[11]Aaf_SALUD!$C$16:$M$112,11,0),0)</f>
        <v>0</v>
      </c>
      <c r="W908" s="3">
        <f>IFERROR(VLOOKUP(D908,[9]CALIDAD!$F$16:$M$1122,8,0),0)</f>
        <v>4459611</v>
      </c>
      <c r="X908" s="3"/>
      <c r="Y908" s="3">
        <f>IFERROR(VLOOKUP(B908,[10]Ap_CESANTIAS!$C$16:$M$112,11,0)+VLOOKUP(B908,[11]Ap_CESANTIAS!$C$16:$M$112,11,0),0)</f>
        <v>0</v>
      </c>
      <c r="Z908" s="3">
        <f>IFERROR(VLOOKUP(B908,[10]Ap_PENSION!$C$16:$M$112,11,0)+VLOOKUP(B908,[11]Ap_PENSION!$C$16:$M$112,11,0),0)</f>
        <v>0</v>
      </c>
      <c r="AA908" s="3">
        <f>IFERROR(VLOOKUP(B908,[10]Ap_SALUD!$C$16:$M$112,11,0)+VLOOKUP(B908,[11]Ap_SALUD!$C$16:$M$112,11,0),0)</f>
        <v>0</v>
      </c>
      <c r="AB908" s="3"/>
      <c r="AC908" s="36">
        <f t="shared" si="52"/>
        <v>4459611</v>
      </c>
      <c r="AD908" s="37">
        <f t="shared" si="55"/>
        <v>26757670</v>
      </c>
      <c r="AE908" s="144" t="e">
        <f>VLOOKUP(D908,[12]REPNCT004ReporteAuxiliarContabl!$V$21:$W$1157,2,0)</f>
        <v>#N/A</v>
      </c>
      <c r="AF908" s="167" t="e">
        <f t="shared" si="54"/>
        <v>#N/A</v>
      </c>
      <c r="AG908" s="144"/>
      <c r="AI908" s="144"/>
    </row>
    <row r="909" spans="1:35" x14ac:dyDescent="0.25">
      <c r="A909" s="29">
        <v>897</v>
      </c>
      <c r="B909" s="61"/>
      <c r="C909" s="143" t="str">
        <f>VLOOKUP(D909,[8]Hoja1!$A$2:$B$1115,2,0)</f>
        <v>68051</v>
      </c>
      <c r="D909" s="31">
        <v>890205334</v>
      </c>
      <c r="E909" s="31">
        <v>215168051</v>
      </c>
      <c r="F909" s="61" t="s">
        <v>1060</v>
      </c>
      <c r="G909" s="33">
        <v>0</v>
      </c>
      <c r="H909" s="33">
        <v>0</v>
      </c>
      <c r="I909" s="3">
        <v>182586450</v>
      </c>
      <c r="J909" s="3">
        <v>164958612</v>
      </c>
      <c r="K909" s="3">
        <v>0</v>
      </c>
      <c r="L909" s="3"/>
      <c r="M909" s="3"/>
      <c r="N909" s="3"/>
      <c r="O909" s="3"/>
      <c r="P909" s="34">
        <f t="shared" si="53"/>
        <v>347545062</v>
      </c>
      <c r="Q909" s="165">
        <v>241036302</v>
      </c>
      <c r="R909" s="3">
        <f>IFERROR(VLOOKUP(D909,[9]ServNOMINA!$F$16:$M$112,8,0),0)</f>
        <v>0</v>
      </c>
      <c r="S909" s="3">
        <f>IFERROR(VLOOKUP(D909,[9]ServOTROS!$F$16:$M$112,8,0),0)</f>
        <v>0</v>
      </c>
      <c r="T909" s="3">
        <f>IFERROR(VLOOKUP(D909,[9]CANCEL!$F$16:$M$48,8,0),0)</f>
        <v>0</v>
      </c>
      <c r="U909" s="3">
        <f>IFERROR(VLOOKUP(B909,[10]Aaf_PENSION!$C$16:$M$112,11,0)+VLOOKUP(B909,[11]Aaf_PENSION!$C$16:$M$112,11,0),0)</f>
        <v>0</v>
      </c>
      <c r="V909" s="3">
        <f>IFERROR(VLOOKUP(B909,[10]Aaf_SALUD!$C$16:$M$112,11,0)+VLOOKUP(B909,[11]Aaf_SALUD!$C$16:$M$112,11,0),0)</f>
        <v>0</v>
      </c>
      <c r="W909" s="3">
        <f>IFERROR(VLOOKUP(D909,[9]CALIDAD!$F$16:$M$1122,8,0),0)</f>
        <v>15215538</v>
      </c>
      <c r="X909" s="3"/>
      <c r="Y909" s="3">
        <f>IFERROR(VLOOKUP(B909,[10]Ap_CESANTIAS!$C$16:$M$112,11,0)+VLOOKUP(B909,[11]Ap_CESANTIAS!$C$16:$M$112,11,0),0)</f>
        <v>0</v>
      </c>
      <c r="Z909" s="3">
        <f>IFERROR(VLOOKUP(B909,[10]Ap_PENSION!$C$16:$M$112,11,0)+VLOOKUP(B909,[11]Ap_PENSION!$C$16:$M$112,11,0),0)</f>
        <v>0</v>
      </c>
      <c r="AA909" s="3">
        <f>IFERROR(VLOOKUP(B909,[10]Ap_SALUD!$C$16:$M$112,11,0)+VLOOKUP(B909,[11]Ap_SALUD!$C$16:$M$112,11,0),0)</f>
        <v>0</v>
      </c>
      <c r="AB909" s="3"/>
      <c r="AC909" s="36">
        <f t="shared" ref="AC909:AC972" si="56">SUM(R909:AA909)</f>
        <v>15215538</v>
      </c>
      <c r="AD909" s="37">
        <f t="shared" si="55"/>
        <v>91293222</v>
      </c>
      <c r="AE909" s="144" t="e">
        <f>VLOOKUP(D909,[12]REPNCT004ReporteAuxiliarContabl!$V$21:$W$1157,2,0)</f>
        <v>#N/A</v>
      </c>
      <c r="AF909" s="167" t="e">
        <f t="shared" si="54"/>
        <v>#N/A</v>
      </c>
      <c r="AG909" s="144"/>
      <c r="AI909" s="144"/>
    </row>
    <row r="910" spans="1:35" x14ac:dyDescent="0.25">
      <c r="A910" s="38">
        <v>898</v>
      </c>
      <c r="B910" s="61"/>
      <c r="C910" s="143" t="str">
        <f>VLOOKUP(D910,[8]Hoja1!$A$2:$B$1115,2,0)</f>
        <v>68077</v>
      </c>
      <c r="D910" s="31">
        <v>890206033</v>
      </c>
      <c r="E910" s="31">
        <v>217768077</v>
      </c>
      <c r="F910" s="61" t="s">
        <v>322</v>
      </c>
      <c r="G910" s="33">
        <v>0</v>
      </c>
      <c r="H910" s="33">
        <v>0</v>
      </c>
      <c r="I910" s="3">
        <v>335201948</v>
      </c>
      <c r="J910" s="3">
        <v>373742209</v>
      </c>
      <c r="K910" s="3">
        <v>0</v>
      </c>
      <c r="L910" s="3"/>
      <c r="M910" s="3"/>
      <c r="N910" s="3"/>
      <c r="O910" s="3"/>
      <c r="P910" s="34">
        <f t="shared" ref="P910:P973" si="57">SUM(G910:N910)</f>
        <v>708944157</v>
      </c>
      <c r="Q910" s="165">
        <v>513409689</v>
      </c>
      <c r="R910" s="3">
        <f>IFERROR(VLOOKUP(D910,[9]ServNOMINA!$F$16:$M$112,8,0),0)</f>
        <v>0</v>
      </c>
      <c r="S910" s="3">
        <f>IFERROR(VLOOKUP(D910,[9]ServOTROS!$F$16:$M$112,8,0),0)</f>
        <v>0</v>
      </c>
      <c r="T910" s="3">
        <f>IFERROR(VLOOKUP(D910,[9]CANCEL!$F$16:$M$48,8,0),0)</f>
        <v>0</v>
      </c>
      <c r="U910" s="3">
        <f>IFERROR(VLOOKUP(B910,[10]Aaf_PENSION!$C$16:$M$112,11,0)+VLOOKUP(B910,[11]Aaf_PENSION!$C$16:$M$112,11,0),0)</f>
        <v>0</v>
      </c>
      <c r="V910" s="3">
        <f>IFERROR(VLOOKUP(B910,[10]Aaf_SALUD!$C$16:$M$112,11,0)+VLOOKUP(B910,[11]Aaf_SALUD!$C$16:$M$112,11,0),0)</f>
        <v>0</v>
      </c>
      <c r="W910" s="3">
        <f>IFERROR(VLOOKUP(D910,[9]CALIDAD!$F$16:$M$1122,8,0),0)</f>
        <v>27933496</v>
      </c>
      <c r="X910" s="3"/>
      <c r="Y910" s="3">
        <f>IFERROR(VLOOKUP(B910,[10]Ap_CESANTIAS!$C$16:$M$112,11,0)+VLOOKUP(B910,[11]Ap_CESANTIAS!$C$16:$M$112,11,0),0)</f>
        <v>0</v>
      </c>
      <c r="Z910" s="3">
        <f>IFERROR(VLOOKUP(B910,[10]Ap_PENSION!$C$16:$M$112,11,0)+VLOOKUP(B910,[11]Ap_PENSION!$C$16:$M$112,11,0),0)</f>
        <v>0</v>
      </c>
      <c r="AA910" s="3">
        <f>IFERROR(VLOOKUP(B910,[10]Ap_SALUD!$C$16:$M$112,11,0)+VLOOKUP(B910,[11]Ap_SALUD!$C$16:$M$112,11,0),0)</f>
        <v>0</v>
      </c>
      <c r="AB910" s="3"/>
      <c r="AC910" s="36">
        <f t="shared" si="56"/>
        <v>27933496</v>
      </c>
      <c r="AD910" s="37">
        <f t="shared" si="55"/>
        <v>167600972</v>
      </c>
      <c r="AE910" s="144" t="e">
        <f>VLOOKUP(D910,[12]REPNCT004ReporteAuxiliarContabl!$V$21:$W$1157,2,0)</f>
        <v>#N/A</v>
      </c>
      <c r="AF910" s="167" t="e">
        <f t="shared" ref="AF910:AF973" si="58">+AD910-AE910</f>
        <v>#N/A</v>
      </c>
      <c r="AG910" s="144"/>
      <c r="AI910" s="144"/>
    </row>
    <row r="911" spans="1:35" x14ac:dyDescent="0.25">
      <c r="A911" s="29">
        <v>899</v>
      </c>
      <c r="B911" s="61"/>
      <c r="C911" s="143" t="str">
        <f>VLOOKUP(D911,[8]Hoja1!$A$2:$B$1115,2,0)</f>
        <v>68079</v>
      </c>
      <c r="D911" s="31">
        <v>890210932</v>
      </c>
      <c r="E911" s="31">
        <v>217968079</v>
      </c>
      <c r="F911" s="61" t="s">
        <v>1061</v>
      </c>
      <c r="G911" s="33">
        <v>0</v>
      </c>
      <c r="H911" s="33">
        <v>0</v>
      </c>
      <c r="I911" s="3">
        <v>116334042</v>
      </c>
      <c r="J911" s="3">
        <v>146242595</v>
      </c>
      <c r="K911" s="3">
        <v>0</v>
      </c>
      <c r="L911" s="3"/>
      <c r="M911" s="3"/>
      <c r="N911" s="3"/>
      <c r="O911" s="3"/>
      <c r="P911" s="34">
        <f t="shared" si="57"/>
        <v>262576637</v>
      </c>
      <c r="Q911" s="165">
        <v>194715115</v>
      </c>
      <c r="R911" s="3">
        <f>IFERROR(VLOOKUP(D911,[9]ServNOMINA!$F$16:$M$112,8,0),0)</f>
        <v>0</v>
      </c>
      <c r="S911" s="3">
        <f>IFERROR(VLOOKUP(D911,[9]ServOTROS!$F$16:$M$112,8,0),0)</f>
        <v>0</v>
      </c>
      <c r="T911" s="3">
        <f>IFERROR(VLOOKUP(D911,[9]CANCEL!$F$16:$M$48,8,0),0)</f>
        <v>0</v>
      </c>
      <c r="U911" s="3">
        <f>IFERROR(VLOOKUP(B911,[10]Aaf_PENSION!$C$16:$M$112,11,0)+VLOOKUP(B911,[11]Aaf_PENSION!$C$16:$M$112,11,0),0)</f>
        <v>0</v>
      </c>
      <c r="V911" s="3">
        <f>IFERROR(VLOOKUP(B911,[10]Aaf_SALUD!$C$16:$M$112,11,0)+VLOOKUP(B911,[11]Aaf_SALUD!$C$16:$M$112,11,0),0)</f>
        <v>0</v>
      </c>
      <c r="W911" s="3">
        <f>IFERROR(VLOOKUP(D911,[9]CALIDAD!$F$16:$M$1122,8,0),0)</f>
        <v>9694504</v>
      </c>
      <c r="X911" s="3"/>
      <c r="Y911" s="3">
        <f>IFERROR(VLOOKUP(B911,[10]Ap_CESANTIAS!$C$16:$M$112,11,0)+VLOOKUP(B911,[11]Ap_CESANTIAS!$C$16:$M$112,11,0),0)</f>
        <v>0</v>
      </c>
      <c r="Z911" s="3">
        <f>IFERROR(VLOOKUP(B911,[10]Ap_PENSION!$C$16:$M$112,11,0)+VLOOKUP(B911,[11]Ap_PENSION!$C$16:$M$112,11,0),0)</f>
        <v>0</v>
      </c>
      <c r="AA911" s="3">
        <f>IFERROR(VLOOKUP(B911,[10]Ap_SALUD!$C$16:$M$112,11,0)+VLOOKUP(B911,[11]Ap_SALUD!$C$16:$M$112,11,0),0)</f>
        <v>0</v>
      </c>
      <c r="AB911" s="3"/>
      <c r="AC911" s="36">
        <f t="shared" si="56"/>
        <v>9694504</v>
      </c>
      <c r="AD911" s="37">
        <f t="shared" ref="AD911:AD974" si="59">+P911-Q911+AB911-AC911</f>
        <v>58167018</v>
      </c>
      <c r="AE911" s="144" t="e">
        <f>VLOOKUP(D911,[12]REPNCT004ReporteAuxiliarContabl!$V$21:$W$1157,2,0)</f>
        <v>#N/A</v>
      </c>
      <c r="AF911" s="167" t="e">
        <f t="shared" si="58"/>
        <v>#N/A</v>
      </c>
      <c r="AG911" s="144"/>
      <c r="AI911" s="144"/>
    </row>
    <row r="912" spans="1:35" x14ac:dyDescent="0.25">
      <c r="A912" s="38">
        <v>900</v>
      </c>
      <c r="B912" s="61"/>
      <c r="C912" s="143" t="str">
        <f>VLOOKUP(D912,[8]Hoja1!$A$2:$B$1115,2,0)</f>
        <v>68092</v>
      </c>
      <c r="D912" s="31">
        <v>890208119</v>
      </c>
      <c r="E912" s="31">
        <v>219268092</v>
      </c>
      <c r="F912" s="61" t="s">
        <v>325</v>
      </c>
      <c r="G912" s="33">
        <v>0</v>
      </c>
      <c r="H912" s="33">
        <v>0</v>
      </c>
      <c r="I912" s="3">
        <v>145632954</v>
      </c>
      <c r="J912" s="3">
        <v>137110787</v>
      </c>
      <c r="K912" s="3">
        <v>0</v>
      </c>
      <c r="L912" s="3"/>
      <c r="M912" s="3"/>
      <c r="N912" s="3"/>
      <c r="O912" s="3"/>
      <c r="P912" s="34">
        <f t="shared" si="57"/>
        <v>282743741</v>
      </c>
      <c r="Q912" s="165">
        <v>197791187</v>
      </c>
      <c r="R912" s="3">
        <f>IFERROR(VLOOKUP(D912,[9]ServNOMINA!$F$16:$M$112,8,0),0)</f>
        <v>0</v>
      </c>
      <c r="S912" s="3">
        <f>IFERROR(VLOOKUP(D912,[9]ServOTROS!$F$16:$M$112,8,0),0)</f>
        <v>0</v>
      </c>
      <c r="T912" s="3">
        <f>IFERROR(VLOOKUP(D912,[9]CANCEL!$F$16:$M$48,8,0),0)</f>
        <v>0</v>
      </c>
      <c r="U912" s="3">
        <f>IFERROR(VLOOKUP(B912,[10]Aaf_PENSION!$C$16:$M$112,11,0)+VLOOKUP(B912,[11]Aaf_PENSION!$C$16:$M$112,11,0),0)</f>
        <v>0</v>
      </c>
      <c r="V912" s="3">
        <f>IFERROR(VLOOKUP(B912,[10]Aaf_SALUD!$C$16:$M$112,11,0)+VLOOKUP(B912,[11]Aaf_SALUD!$C$16:$M$112,11,0),0)</f>
        <v>0</v>
      </c>
      <c r="W912" s="3">
        <f>IFERROR(VLOOKUP(D912,[9]CALIDAD!$F$16:$M$1122,8,0),0)</f>
        <v>12136080</v>
      </c>
      <c r="X912" s="3"/>
      <c r="Y912" s="3">
        <f>IFERROR(VLOOKUP(B912,[10]Ap_CESANTIAS!$C$16:$M$112,11,0)+VLOOKUP(B912,[11]Ap_CESANTIAS!$C$16:$M$112,11,0),0)</f>
        <v>0</v>
      </c>
      <c r="Z912" s="3">
        <f>IFERROR(VLOOKUP(B912,[10]Ap_PENSION!$C$16:$M$112,11,0)+VLOOKUP(B912,[11]Ap_PENSION!$C$16:$M$112,11,0),0)</f>
        <v>0</v>
      </c>
      <c r="AA912" s="3">
        <f>IFERROR(VLOOKUP(B912,[10]Ap_SALUD!$C$16:$M$112,11,0)+VLOOKUP(B912,[11]Ap_SALUD!$C$16:$M$112,11,0),0)</f>
        <v>0</v>
      </c>
      <c r="AB912" s="3"/>
      <c r="AC912" s="36">
        <f t="shared" si="56"/>
        <v>12136080</v>
      </c>
      <c r="AD912" s="37">
        <f t="shared" si="59"/>
        <v>72816474</v>
      </c>
      <c r="AE912" s="144" t="e">
        <f>VLOOKUP(D912,[12]REPNCT004ReporteAuxiliarContabl!$V$21:$W$1157,2,0)</f>
        <v>#N/A</v>
      </c>
      <c r="AF912" s="167" t="e">
        <f t="shared" si="58"/>
        <v>#N/A</v>
      </c>
      <c r="AG912" s="144"/>
      <c r="AI912" s="144"/>
    </row>
    <row r="913" spans="1:35" x14ac:dyDescent="0.25">
      <c r="A913" s="29">
        <v>901</v>
      </c>
      <c r="B913" s="61"/>
      <c r="C913" s="143" t="str">
        <f>VLOOKUP(D913,[8]Hoja1!$A$2:$B$1115,2,0)</f>
        <v>68101</v>
      </c>
      <c r="D913" s="31">
        <v>890210890</v>
      </c>
      <c r="E913" s="31">
        <v>210168101</v>
      </c>
      <c r="F913" s="61" t="s">
        <v>646</v>
      </c>
      <c r="G913" s="33">
        <v>0</v>
      </c>
      <c r="H913" s="33">
        <v>0</v>
      </c>
      <c r="I913" s="3">
        <v>203084256</v>
      </c>
      <c r="J913" s="3">
        <v>220290135</v>
      </c>
      <c r="K913" s="3">
        <v>0</v>
      </c>
      <c r="L913" s="3"/>
      <c r="M913" s="3"/>
      <c r="N913" s="3"/>
      <c r="O913" s="3"/>
      <c r="P913" s="34">
        <f t="shared" si="57"/>
        <v>423374391</v>
      </c>
      <c r="Q913" s="165">
        <v>304908575</v>
      </c>
      <c r="R913" s="3">
        <f>IFERROR(VLOOKUP(D913,[9]ServNOMINA!$F$16:$M$112,8,0),0)</f>
        <v>0</v>
      </c>
      <c r="S913" s="3">
        <f>IFERROR(VLOOKUP(D913,[9]ServOTROS!$F$16:$M$112,8,0),0)</f>
        <v>0</v>
      </c>
      <c r="T913" s="3">
        <f>IFERROR(VLOOKUP(D913,[9]CANCEL!$F$16:$M$48,8,0),0)</f>
        <v>0</v>
      </c>
      <c r="U913" s="3">
        <f>IFERROR(VLOOKUP(B913,[10]Aaf_PENSION!$C$16:$M$112,11,0)+VLOOKUP(B913,[11]Aaf_PENSION!$C$16:$M$112,11,0),0)</f>
        <v>0</v>
      </c>
      <c r="V913" s="3">
        <f>IFERROR(VLOOKUP(B913,[10]Aaf_SALUD!$C$16:$M$112,11,0)+VLOOKUP(B913,[11]Aaf_SALUD!$C$16:$M$112,11,0),0)</f>
        <v>0</v>
      </c>
      <c r="W913" s="3">
        <f>IFERROR(VLOOKUP(D913,[9]CALIDAD!$F$16:$M$1122,8,0),0)</f>
        <v>16923688</v>
      </c>
      <c r="X913" s="3"/>
      <c r="Y913" s="3">
        <f>IFERROR(VLOOKUP(B913,[10]Ap_CESANTIAS!$C$16:$M$112,11,0)+VLOOKUP(B913,[11]Ap_CESANTIAS!$C$16:$M$112,11,0),0)</f>
        <v>0</v>
      </c>
      <c r="Z913" s="3">
        <f>IFERROR(VLOOKUP(B913,[10]Ap_PENSION!$C$16:$M$112,11,0)+VLOOKUP(B913,[11]Ap_PENSION!$C$16:$M$112,11,0),0)</f>
        <v>0</v>
      </c>
      <c r="AA913" s="3">
        <f>IFERROR(VLOOKUP(B913,[10]Ap_SALUD!$C$16:$M$112,11,0)+VLOOKUP(B913,[11]Ap_SALUD!$C$16:$M$112,11,0),0)</f>
        <v>0</v>
      </c>
      <c r="AB913" s="3"/>
      <c r="AC913" s="36">
        <f t="shared" si="56"/>
        <v>16923688</v>
      </c>
      <c r="AD913" s="37">
        <f t="shared" si="59"/>
        <v>101542128</v>
      </c>
      <c r="AE913" s="144" t="e">
        <f>VLOOKUP(D913,[12]REPNCT004ReporteAuxiliarContabl!$V$21:$W$1157,2,0)</f>
        <v>#N/A</v>
      </c>
      <c r="AF913" s="167" t="e">
        <f t="shared" si="58"/>
        <v>#N/A</v>
      </c>
      <c r="AG913" s="144"/>
      <c r="AI913" s="144"/>
    </row>
    <row r="914" spans="1:35" x14ac:dyDescent="0.25">
      <c r="A914" s="38">
        <v>902</v>
      </c>
      <c r="B914" s="61"/>
      <c r="C914" s="143" t="str">
        <f>VLOOKUP(D914,[8]Hoja1!$A$2:$B$1115,2,0)</f>
        <v>68121</v>
      </c>
      <c r="D914" s="31">
        <v>890205575</v>
      </c>
      <c r="E914" s="31">
        <v>212168121</v>
      </c>
      <c r="F914" s="61" t="s">
        <v>738</v>
      </c>
      <c r="G914" s="33">
        <v>0</v>
      </c>
      <c r="H914" s="33">
        <v>0</v>
      </c>
      <c r="I914" s="3">
        <v>21906757</v>
      </c>
      <c r="J914" s="3">
        <v>23189584</v>
      </c>
      <c r="K914" s="3">
        <v>0</v>
      </c>
      <c r="L914" s="3"/>
      <c r="M914" s="3"/>
      <c r="N914" s="3"/>
      <c r="O914" s="3"/>
      <c r="P914" s="34">
        <f t="shared" si="57"/>
        <v>45096341</v>
      </c>
      <c r="Q914" s="165">
        <v>32317399</v>
      </c>
      <c r="R914" s="3">
        <f>IFERROR(VLOOKUP(D914,[9]ServNOMINA!$F$16:$M$112,8,0),0)</f>
        <v>0</v>
      </c>
      <c r="S914" s="3">
        <f>IFERROR(VLOOKUP(D914,[9]ServOTROS!$F$16:$M$112,8,0),0)</f>
        <v>0</v>
      </c>
      <c r="T914" s="3">
        <f>IFERROR(VLOOKUP(D914,[9]CANCEL!$F$16:$M$48,8,0),0)</f>
        <v>0</v>
      </c>
      <c r="U914" s="3">
        <f>IFERROR(VLOOKUP(B914,[10]Aaf_PENSION!$C$16:$M$112,11,0)+VLOOKUP(B914,[11]Aaf_PENSION!$C$16:$M$112,11,0),0)</f>
        <v>0</v>
      </c>
      <c r="V914" s="3">
        <f>IFERROR(VLOOKUP(B914,[10]Aaf_SALUD!$C$16:$M$112,11,0)+VLOOKUP(B914,[11]Aaf_SALUD!$C$16:$M$112,11,0),0)</f>
        <v>0</v>
      </c>
      <c r="W914" s="3">
        <f>IFERROR(VLOOKUP(D914,[9]CALIDAD!$F$16:$M$1122,8,0),0)</f>
        <v>1825563</v>
      </c>
      <c r="X914" s="3"/>
      <c r="Y914" s="3">
        <f>IFERROR(VLOOKUP(B914,[10]Ap_CESANTIAS!$C$16:$M$112,11,0)+VLOOKUP(B914,[11]Ap_CESANTIAS!$C$16:$M$112,11,0),0)</f>
        <v>0</v>
      </c>
      <c r="Z914" s="3">
        <f>IFERROR(VLOOKUP(B914,[10]Ap_PENSION!$C$16:$M$112,11,0)+VLOOKUP(B914,[11]Ap_PENSION!$C$16:$M$112,11,0),0)</f>
        <v>0</v>
      </c>
      <c r="AA914" s="3">
        <f>IFERROR(VLOOKUP(B914,[10]Ap_SALUD!$C$16:$M$112,11,0)+VLOOKUP(B914,[11]Ap_SALUD!$C$16:$M$112,11,0),0)</f>
        <v>0</v>
      </c>
      <c r="AB914" s="3"/>
      <c r="AC914" s="36">
        <f t="shared" si="56"/>
        <v>1825563</v>
      </c>
      <c r="AD914" s="37">
        <f t="shared" si="59"/>
        <v>10953379</v>
      </c>
      <c r="AE914" s="144" t="e">
        <f>VLOOKUP(D914,[12]REPNCT004ReporteAuxiliarContabl!$V$21:$W$1157,2,0)</f>
        <v>#N/A</v>
      </c>
      <c r="AF914" s="167" t="e">
        <f t="shared" si="58"/>
        <v>#N/A</v>
      </c>
      <c r="AG914" s="144"/>
      <c r="AI914" s="144"/>
    </row>
    <row r="915" spans="1:35" x14ac:dyDescent="0.25">
      <c r="A915" s="29">
        <v>903</v>
      </c>
      <c r="B915" s="61"/>
      <c r="C915" s="143" t="str">
        <f>VLOOKUP(D915,[8]Hoja1!$A$2:$B$1115,2,0)</f>
        <v>68132</v>
      </c>
      <c r="D915" s="31">
        <v>890210967</v>
      </c>
      <c r="E915" s="31">
        <v>213268132</v>
      </c>
      <c r="F915" s="61" t="s">
        <v>1062</v>
      </c>
      <c r="G915" s="33">
        <v>0</v>
      </c>
      <c r="H915" s="33">
        <v>0</v>
      </c>
      <c r="I915" s="3">
        <v>33757156</v>
      </c>
      <c r="J915" s="3">
        <v>35753529</v>
      </c>
      <c r="K915" s="3">
        <v>0</v>
      </c>
      <c r="L915" s="3"/>
      <c r="M915" s="3"/>
      <c r="N915" s="3"/>
      <c r="O915" s="3"/>
      <c r="P915" s="34">
        <f t="shared" si="57"/>
        <v>69510685</v>
      </c>
      <c r="Q915" s="165">
        <v>49819009</v>
      </c>
      <c r="R915" s="3">
        <f>IFERROR(VLOOKUP(D915,[9]ServNOMINA!$F$16:$M$112,8,0),0)</f>
        <v>0</v>
      </c>
      <c r="S915" s="3">
        <f>IFERROR(VLOOKUP(D915,[9]ServOTROS!$F$16:$M$112,8,0),0)</f>
        <v>0</v>
      </c>
      <c r="T915" s="3">
        <f>IFERROR(VLOOKUP(D915,[9]CANCEL!$F$16:$M$48,8,0),0)</f>
        <v>0</v>
      </c>
      <c r="U915" s="3">
        <f>IFERROR(VLOOKUP(B915,[10]Aaf_PENSION!$C$16:$M$112,11,0)+VLOOKUP(B915,[11]Aaf_PENSION!$C$16:$M$112,11,0),0)</f>
        <v>0</v>
      </c>
      <c r="V915" s="3">
        <f>IFERROR(VLOOKUP(B915,[10]Aaf_SALUD!$C$16:$M$112,11,0)+VLOOKUP(B915,[11]Aaf_SALUD!$C$16:$M$112,11,0),0)</f>
        <v>0</v>
      </c>
      <c r="W915" s="3">
        <f>IFERROR(VLOOKUP(D915,[9]CALIDAD!$F$16:$M$1122,8,0),0)</f>
        <v>2813096</v>
      </c>
      <c r="X915" s="3"/>
      <c r="Y915" s="3">
        <f>IFERROR(VLOOKUP(B915,[10]Ap_CESANTIAS!$C$16:$M$112,11,0)+VLOOKUP(B915,[11]Ap_CESANTIAS!$C$16:$M$112,11,0),0)</f>
        <v>0</v>
      </c>
      <c r="Z915" s="3">
        <f>IFERROR(VLOOKUP(B915,[10]Ap_PENSION!$C$16:$M$112,11,0)+VLOOKUP(B915,[11]Ap_PENSION!$C$16:$M$112,11,0),0)</f>
        <v>0</v>
      </c>
      <c r="AA915" s="3">
        <f>IFERROR(VLOOKUP(B915,[10]Ap_SALUD!$C$16:$M$112,11,0)+VLOOKUP(B915,[11]Ap_SALUD!$C$16:$M$112,11,0),0)</f>
        <v>0</v>
      </c>
      <c r="AB915" s="3"/>
      <c r="AC915" s="36">
        <f t="shared" si="56"/>
        <v>2813096</v>
      </c>
      <c r="AD915" s="37">
        <f t="shared" si="59"/>
        <v>16878580</v>
      </c>
      <c r="AE915" s="144" t="e">
        <f>VLOOKUP(D915,[12]REPNCT004ReporteAuxiliarContabl!$V$21:$W$1157,2,0)</f>
        <v>#N/A</v>
      </c>
      <c r="AF915" s="167" t="e">
        <f t="shared" si="58"/>
        <v>#N/A</v>
      </c>
      <c r="AG915" s="144"/>
      <c r="AI915" s="144"/>
    </row>
    <row r="916" spans="1:35" x14ac:dyDescent="0.25">
      <c r="A916" s="38">
        <v>904</v>
      </c>
      <c r="B916" s="61"/>
      <c r="C916" s="143" t="str">
        <f>VLOOKUP(D916,[8]Hoja1!$A$2:$B$1115,2,0)</f>
        <v>68147</v>
      </c>
      <c r="D916" s="31">
        <v>890205119</v>
      </c>
      <c r="E916" s="31">
        <v>214768147</v>
      </c>
      <c r="F916" s="61" t="s">
        <v>1063</v>
      </c>
      <c r="G916" s="33">
        <v>0</v>
      </c>
      <c r="H916" s="33">
        <v>0</v>
      </c>
      <c r="I916" s="3">
        <v>89375452</v>
      </c>
      <c r="J916" s="3">
        <v>98803884</v>
      </c>
      <c r="K916" s="3">
        <v>0</v>
      </c>
      <c r="L916" s="3"/>
      <c r="M916" s="3"/>
      <c r="N916" s="3"/>
      <c r="O916" s="3"/>
      <c r="P916" s="34">
        <f t="shared" si="57"/>
        <v>188179336</v>
      </c>
      <c r="Q916" s="165">
        <v>136043654</v>
      </c>
      <c r="R916" s="3">
        <f>IFERROR(VLOOKUP(D916,[9]ServNOMINA!$F$16:$M$112,8,0),0)</f>
        <v>0</v>
      </c>
      <c r="S916" s="3">
        <f>IFERROR(VLOOKUP(D916,[9]ServOTROS!$F$16:$M$112,8,0),0)</f>
        <v>0</v>
      </c>
      <c r="T916" s="3">
        <f>IFERROR(VLOOKUP(D916,[9]CANCEL!$F$16:$M$48,8,0),0)</f>
        <v>0</v>
      </c>
      <c r="U916" s="3">
        <f>IFERROR(VLOOKUP(B916,[10]Aaf_PENSION!$C$16:$M$112,11,0)+VLOOKUP(B916,[11]Aaf_PENSION!$C$16:$M$112,11,0),0)</f>
        <v>0</v>
      </c>
      <c r="V916" s="3">
        <f>IFERROR(VLOOKUP(B916,[10]Aaf_SALUD!$C$16:$M$112,11,0)+VLOOKUP(B916,[11]Aaf_SALUD!$C$16:$M$112,11,0),0)</f>
        <v>0</v>
      </c>
      <c r="W916" s="3">
        <f>IFERROR(VLOOKUP(D916,[9]CALIDAD!$F$16:$M$1122,8,0),0)</f>
        <v>7447954</v>
      </c>
      <c r="X916" s="3"/>
      <c r="Y916" s="3">
        <f>IFERROR(VLOOKUP(B916,[10]Ap_CESANTIAS!$C$16:$M$112,11,0)+VLOOKUP(B916,[11]Ap_CESANTIAS!$C$16:$M$112,11,0),0)</f>
        <v>0</v>
      </c>
      <c r="Z916" s="3">
        <f>IFERROR(VLOOKUP(B916,[10]Ap_PENSION!$C$16:$M$112,11,0)+VLOOKUP(B916,[11]Ap_PENSION!$C$16:$M$112,11,0),0)</f>
        <v>0</v>
      </c>
      <c r="AA916" s="3">
        <f>IFERROR(VLOOKUP(B916,[10]Ap_SALUD!$C$16:$M$112,11,0)+VLOOKUP(B916,[11]Ap_SALUD!$C$16:$M$112,11,0),0)</f>
        <v>0</v>
      </c>
      <c r="AB916" s="3"/>
      <c r="AC916" s="36">
        <f t="shared" si="56"/>
        <v>7447954</v>
      </c>
      <c r="AD916" s="37">
        <f t="shared" si="59"/>
        <v>44687728</v>
      </c>
      <c r="AE916" s="144" t="e">
        <f>VLOOKUP(D916,[12]REPNCT004ReporteAuxiliarContabl!$V$21:$W$1157,2,0)</f>
        <v>#N/A</v>
      </c>
      <c r="AF916" s="167" t="e">
        <f t="shared" si="58"/>
        <v>#N/A</v>
      </c>
      <c r="AG916" s="144"/>
      <c r="AI916" s="144"/>
    </row>
    <row r="917" spans="1:35" x14ac:dyDescent="0.25">
      <c r="A917" s="29">
        <v>905</v>
      </c>
      <c r="B917" s="61"/>
      <c r="C917" s="143" t="str">
        <f>VLOOKUP(D917,[8]Hoja1!$A$2:$B$1115,2,0)</f>
        <v>68152</v>
      </c>
      <c r="D917" s="31">
        <v>890210933</v>
      </c>
      <c r="E917" s="31">
        <v>215268152</v>
      </c>
      <c r="F917" s="61" t="s">
        <v>1064</v>
      </c>
      <c r="G917" s="33">
        <v>0</v>
      </c>
      <c r="H917" s="33">
        <v>0</v>
      </c>
      <c r="I917" s="3">
        <v>91405804</v>
      </c>
      <c r="J917" s="3">
        <v>95779528</v>
      </c>
      <c r="K917" s="3">
        <v>0</v>
      </c>
      <c r="L917" s="3"/>
      <c r="M917" s="3"/>
      <c r="N917" s="3"/>
      <c r="O917" s="3"/>
      <c r="P917" s="34">
        <f t="shared" si="57"/>
        <v>187185332</v>
      </c>
      <c r="Q917" s="165">
        <v>133865278</v>
      </c>
      <c r="R917" s="3">
        <f>IFERROR(VLOOKUP(D917,[9]ServNOMINA!$F$16:$M$112,8,0),0)</f>
        <v>0</v>
      </c>
      <c r="S917" s="3">
        <f>IFERROR(VLOOKUP(D917,[9]ServOTROS!$F$16:$M$112,8,0),0)</f>
        <v>0</v>
      </c>
      <c r="T917" s="3">
        <f>IFERROR(VLOOKUP(D917,[9]CANCEL!$F$16:$M$48,8,0),0)</f>
        <v>0</v>
      </c>
      <c r="U917" s="3">
        <f>IFERROR(VLOOKUP(B917,[10]Aaf_PENSION!$C$16:$M$112,11,0)+VLOOKUP(B917,[11]Aaf_PENSION!$C$16:$M$112,11,0),0)</f>
        <v>0</v>
      </c>
      <c r="V917" s="3">
        <f>IFERROR(VLOOKUP(B917,[10]Aaf_SALUD!$C$16:$M$112,11,0)+VLOOKUP(B917,[11]Aaf_SALUD!$C$16:$M$112,11,0),0)</f>
        <v>0</v>
      </c>
      <c r="W917" s="3">
        <f>IFERROR(VLOOKUP(D917,[9]CALIDAD!$F$16:$M$1122,8,0),0)</f>
        <v>7617150</v>
      </c>
      <c r="X917" s="3"/>
      <c r="Y917" s="3">
        <f>IFERROR(VLOOKUP(B917,[10]Ap_CESANTIAS!$C$16:$M$112,11,0)+VLOOKUP(B917,[11]Ap_CESANTIAS!$C$16:$M$112,11,0),0)</f>
        <v>0</v>
      </c>
      <c r="Z917" s="3">
        <f>IFERROR(VLOOKUP(B917,[10]Ap_PENSION!$C$16:$M$112,11,0)+VLOOKUP(B917,[11]Ap_PENSION!$C$16:$M$112,11,0),0)</f>
        <v>0</v>
      </c>
      <c r="AA917" s="3">
        <f>IFERROR(VLOOKUP(B917,[10]Ap_SALUD!$C$16:$M$112,11,0)+VLOOKUP(B917,[11]Ap_SALUD!$C$16:$M$112,11,0),0)</f>
        <v>0</v>
      </c>
      <c r="AB917" s="3"/>
      <c r="AC917" s="36">
        <f t="shared" si="56"/>
        <v>7617150</v>
      </c>
      <c r="AD917" s="37">
        <f t="shared" si="59"/>
        <v>45702904</v>
      </c>
      <c r="AE917" s="144" t="e">
        <f>VLOOKUP(D917,[12]REPNCT004ReporteAuxiliarContabl!$V$21:$W$1157,2,0)</f>
        <v>#N/A</v>
      </c>
      <c r="AF917" s="167" t="e">
        <f t="shared" si="58"/>
        <v>#N/A</v>
      </c>
      <c r="AG917" s="144"/>
      <c r="AI917" s="144"/>
    </row>
    <row r="918" spans="1:35" x14ac:dyDescent="0.25">
      <c r="A918" s="38">
        <v>906</v>
      </c>
      <c r="B918" s="61"/>
      <c r="C918" s="143" t="str">
        <f>VLOOKUP(D918,[8]Hoja1!$A$2:$B$1115,2,0)</f>
        <v>68160</v>
      </c>
      <c r="D918" s="31">
        <v>890204699</v>
      </c>
      <c r="E918" s="31">
        <v>216068160</v>
      </c>
      <c r="F918" s="61" t="s">
        <v>1065</v>
      </c>
      <c r="G918" s="33">
        <v>0</v>
      </c>
      <c r="H918" s="33">
        <v>0</v>
      </c>
      <c r="I918" s="3">
        <v>27509271</v>
      </c>
      <c r="J918" s="3">
        <v>31533365</v>
      </c>
      <c r="K918" s="3">
        <v>0</v>
      </c>
      <c r="L918" s="3"/>
      <c r="M918" s="3"/>
      <c r="N918" s="3"/>
      <c r="O918" s="3"/>
      <c r="P918" s="34">
        <f t="shared" si="57"/>
        <v>59042636</v>
      </c>
      <c r="Q918" s="165">
        <v>42995560</v>
      </c>
      <c r="R918" s="3">
        <f>IFERROR(VLOOKUP(D918,[9]ServNOMINA!$F$16:$M$112,8,0),0)</f>
        <v>0</v>
      </c>
      <c r="S918" s="3">
        <f>IFERROR(VLOOKUP(D918,[9]ServOTROS!$F$16:$M$112,8,0),0)</f>
        <v>0</v>
      </c>
      <c r="T918" s="3">
        <f>IFERROR(VLOOKUP(D918,[9]CANCEL!$F$16:$M$48,8,0),0)</f>
        <v>0</v>
      </c>
      <c r="U918" s="3">
        <f>IFERROR(VLOOKUP(B918,[10]Aaf_PENSION!$C$16:$M$112,11,0)+VLOOKUP(B918,[11]Aaf_PENSION!$C$16:$M$112,11,0),0)</f>
        <v>0</v>
      </c>
      <c r="V918" s="3">
        <f>IFERROR(VLOOKUP(B918,[10]Aaf_SALUD!$C$16:$M$112,11,0)+VLOOKUP(B918,[11]Aaf_SALUD!$C$16:$M$112,11,0),0)</f>
        <v>0</v>
      </c>
      <c r="W918" s="3">
        <f>IFERROR(VLOOKUP(D918,[9]CALIDAD!$F$16:$M$1122,8,0),0)</f>
        <v>2292439</v>
      </c>
      <c r="X918" s="3"/>
      <c r="Y918" s="3">
        <f>IFERROR(VLOOKUP(B918,[10]Ap_CESANTIAS!$C$16:$M$112,11,0)+VLOOKUP(B918,[11]Ap_CESANTIAS!$C$16:$M$112,11,0),0)</f>
        <v>0</v>
      </c>
      <c r="Z918" s="3">
        <f>IFERROR(VLOOKUP(B918,[10]Ap_PENSION!$C$16:$M$112,11,0)+VLOOKUP(B918,[11]Ap_PENSION!$C$16:$M$112,11,0),0)</f>
        <v>0</v>
      </c>
      <c r="AA918" s="3">
        <f>IFERROR(VLOOKUP(B918,[10]Ap_SALUD!$C$16:$M$112,11,0)+VLOOKUP(B918,[11]Ap_SALUD!$C$16:$M$112,11,0),0)</f>
        <v>0</v>
      </c>
      <c r="AB918" s="3"/>
      <c r="AC918" s="36">
        <f t="shared" si="56"/>
        <v>2292439</v>
      </c>
      <c r="AD918" s="37">
        <f t="shared" si="59"/>
        <v>13754637</v>
      </c>
      <c r="AE918" s="144" t="e">
        <f>VLOOKUP(D918,[12]REPNCT004ReporteAuxiliarContabl!$V$21:$W$1157,2,0)</f>
        <v>#N/A</v>
      </c>
      <c r="AF918" s="167" t="e">
        <f t="shared" si="58"/>
        <v>#N/A</v>
      </c>
      <c r="AG918" s="144"/>
      <c r="AI918" s="144"/>
    </row>
    <row r="919" spans="1:35" x14ac:dyDescent="0.25">
      <c r="A919" s="29">
        <v>907</v>
      </c>
      <c r="B919" s="61"/>
      <c r="C919" s="143" t="str">
        <f>VLOOKUP(D919,[8]Hoja1!$A$2:$B$1115,2,0)</f>
        <v>68162</v>
      </c>
      <c r="D919" s="31">
        <v>890209889</v>
      </c>
      <c r="E919" s="31">
        <v>216268162</v>
      </c>
      <c r="F919" s="61" t="s">
        <v>1066</v>
      </c>
      <c r="G919" s="33">
        <v>0</v>
      </c>
      <c r="H919" s="33">
        <v>0</v>
      </c>
      <c r="I919" s="3">
        <v>138355076</v>
      </c>
      <c r="J919" s="3">
        <v>145159942</v>
      </c>
      <c r="K919" s="3">
        <v>0</v>
      </c>
      <c r="L919" s="3"/>
      <c r="M919" s="3"/>
      <c r="N919" s="3"/>
      <c r="O919" s="3"/>
      <c r="P919" s="34">
        <f t="shared" si="57"/>
        <v>283515018</v>
      </c>
      <c r="Q919" s="165">
        <v>202807892</v>
      </c>
      <c r="R919" s="3">
        <f>IFERROR(VLOOKUP(D919,[9]ServNOMINA!$F$16:$M$112,8,0),0)</f>
        <v>0</v>
      </c>
      <c r="S919" s="3">
        <f>IFERROR(VLOOKUP(D919,[9]ServOTROS!$F$16:$M$112,8,0),0)</f>
        <v>0</v>
      </c>
      <c r="T919" s="3">
        <f>IFERROR(VLOOKUP(D919,[9]CANCEL!$F$16:$M$48,8,0),0)</f>
        <v>0</v>
      </c>
      <c r="U919" s="3">
        <f>IFERROR(VLOOKUP(B919,[10]Aaf_PENSION!$C$16:$M$112,11,0)+VLOOKUP(B919,[11]Aaf_PENSION!$C$16:$M$112,11,0),0)</f>
        <v>0</v>
      </c>
      <c r="V919" s="3">
        <f>IFERROR(VLOOKUP(B919,[10]Aaf_SALUD!$C$16:$M$112,11,0)+VLOOKUP(B919,[11]Aaf_SALUD!$C$16:$M$112,11,0),0)</f>
        <v>0</v>
      </c>
      <c r="W919" s="3">
        <f>IFERROR(VLOOKUP(D919,[9]CALIDAD!$F$16:$M$1122,8,0),0)</f>
        <v>11529590</v>
      </c>
      <c r="X919" s="3"/>
      <c r="Y919" s="3">
        <f>IFERROR(VLOOKUP(B919,[10]Ap_CESANTIAS!$C$16:$M$112,11,0)+VLOOKUP(B919,[11]Ap_CESANTIAS!$C$16:$M$112,11,0),0)</f>
        <v>0</v>
      </c>
      <c r="Z919" s="3">
        <f>IFERROR(VLOOKUP(B919,[10]Ap_PENSION!$C$16:$M$112,11,0)+VLOOKUP(B919,[11]Ap_PENSION!$C$16:$M$112,11,0),0)</f>
        <v>0</v>
      </c>
      <c r="AA919" s="3">
        <f>IFERROR(VLOOKUP(B919,[10]Ap_SALUD!$C$16:$M$112,11,0)+VLOOKUP(B919,[11]Ap_SALUD!$C$16:$M$112,11,0),0)</f>
        <v>0</v>
      </c>
      <c r="AB919" s="3"/>
      <c r="AC919" s="36">
        <f t="shared" si="56"/>
        <v>11529590</v>
      </c>
      <c r="AD919" s="37">
        <f t="shared" si="59"/>
        <v>69177536</v>
      </c>
      <c r="AE919" s="144" t="e">
        <f>VLOOKUP(D919,[12]REPNCT004ReporteAuxiliarContabl!$V$21:$W$1157,2,0)</f>
        <v>#N/A</v>
      </c>
      <c r="AF919" s="167" t="e">
        <f t="shared" si="58"/>
        <v>#N/A</v>
      </c>
      <c r="AG919" s="144"/>
      <c r="AI919" s="144"/>
    </row>
    <row r="920" spans="1:35" x14ac:dyDescent="0.25">
      <c r="A920" s="38">
        <v>908</v>
      </c>
      <c r="B920" s="61"/>
      <c r="C920" s="143" t="str">
        <f>VLOOKUP(D920,[8]Hoja1!$A$2:$B$1115,2,0)</f>
        <v>68167</v>
      </c>
      <c r="D920" s="31">
        <v>890205063</v>
      </c>
      <c r="E920" s="31">
        <v>216768167</v>
      </c>
      <c r="F920" s="61" t="s">
        <v>1067</v>
      </c>
      <c r="G920" s="33">
        <v>0</v>
      </c>
      <c r="H920" s="33">
        <v>0</v>
      </c>
      <c r="I920" s="3">
        <v>191127012</v>
      </c>
      <c r="J920" s="3">
        <v>257236487</v>
      </c>
      <c r="K920" s="3">
        <v>0</v>
      </c>
      <c r="L920" s="3"/>
      <c r="M920" s="3"/>
      <c r="N920" s="3"/>
      <c r="O920" s="3"/>
      <c r="P920" s="34">
        <f t="shared" si="57"/>
        <v>448363499</v>
      </c>
      <c r="Q920" s="165">
        <v>336872742</v>
      </c>
      <c r="R920" s="3">
        <f>IFERROR(VLOOKUP(D920,[9]ServNOMINA!$F$16:$M$112,8,0),0)</f>
        <v>0</v>
      </c>
      <c r="S920" s="3">
        <f>IFERROR(VLOOKUP(D920,[9]ServOTROS!$F$16:$M$112,8,0),0)</f>
        <v>0</v>
      </c>
      <c r="T920" s="3">
        <f>IFERROR(VLOOKUP(D920,[9]CANCEL!$F$16:$M$48,8,0),0)</f>
        <v>0</v>
      </c>
      <c r="U920" s="3">
        <f>IFERROR(VLOOKUP(B920,[10]Aaf_PENSION!$C$16:$M$112,11,0)+VLOOKUP(B920,[11]Aaf_PENSION!$C$16:$M$112,11,0),0)</f>
        <v>0</v>
      </c>
      <c r="V920" s="3">
        <f>IFERROR(VLOOKUP(B920,[10]Aaf_SALUD!$C$16:$M$112,11,0)+VLOOKUP(B920,[11]Aaf_SALUD!$C$16:$M$112,11,0),0)</f>
        <v>0</v>
      </c>
      <c r="W920" s="3">
        <f>IFERROR(VLOOKUP(D920,[9]CALIDAD!$F$16:$M$1122,8,0),0)</f>
        <v>15927251</v>
      </c>
      <c r="X920" s="3"/>
      <c r="Y920" s="3">
        <f>IFERROR(VLOOKUP(B920,[10]Ap_CESANTIAS!$C$16:$M$112,11,0)+VLOOKUP(B920,[11]Ap_CESANTIAS!$C$16:$M$112,11,0),0)</f>
        <v>0</v>
      </c>
      <c r="Z920" s="3">
        <f>IFERROR(VLOOKUP(B920,[10]Ap_PENSION!$C$16:$M$112,11,0)+VLOOKUP(B920,[11]Ap_PENSION!$C$16:$M$112,11,0),0)</f>
        <v>0</v>
      </c>
      <c r="AA920" s="3">
        <f>IFERROR(VLOOKUP(B920,[10]Ap_SALUD!$C$16:$M$112,11,0)+VLOOKUP(B920,[11]Ap_SALUD!$C$16:$M$112,11,0),0)</f>
        <v>0</v>
      </c>
      <c r="AB920" s="3"/>
      <c r="AC920" s="36">
        <f t="shared" si="56"/>
        <v>15927251</v>
      </c>
      <c r="AD920" s="37">
        <f t="shared" si="59"/>
        <v>95563506</v>
      </c>
      <c r="AE920" s="144" t="e">
        <f>VLOOKUP(D920,[12]REPNCT004ReporteAuxiliarContabl!$V$21:$W$1157,2,0)</f>
        <v>#N/A</v>
      </c>
      <c r="AF920" s="167" t="e">
        <f t="shared" si="58"/>
        <v>#N/A</v>
      </c>
      <c r="AG920" s="144"/>
      <c r="AI920" s="144"/>
    </row>
    <row r="921" spans="1:35" x14ac:dyDescent="0.25">
      <c r="A921" s="29">
        <v>909</v>
      </c>
      <c r="B921" s="61"/>
      <c r="C921" s="143" t="str">
        <f>VLOOKUP(D921,[8]Hoja1!$A$2:$B$1115,2,0)</f>
        <v>68169</v>
      </c>
      <c r="D921" s="31">
        <v>890206724</v>
      </c>
      <c r="E921" s="31">
        <v>216968169</v>
      </c>
      <c r="F921" s="61" t="s">
        <v>1068</v>
      </c>
      <c r="G921" s="33">
        <v>0</v>
      </c>
      <c r="H921" s="33">
        <v>0</v>
      </c>
      <c r="I921" s="3">
        <v>36364863</v>
      </c>
      <c r="J921" s="3">
        <v>47063802</v>
      </c>
      <c r="K921" s="3">
        <v>0</v>
      </c>
      <c r="L921" s="3"/>
      <c r="M921" s="3"/>
      <c r="N921" s="3"/>
      <c r="O921" s="3"/>
      <c r="P921" s="34">
        <f t="shared" si="57"/>
        <v>83428665</v>
      </c>
      <c r="Q921" s="165">
        <v>62215827</v>
      </c>
      <c r="R921" s="3">
        <f>IFERROR(VLOOKUP(D921,[9]ServNOMINA!$F$16:$M$112,8,0),0)</f>
        <v>0</v>
      </c>
      <c r="S921" s="3">
        <f>IFERROR(VLOOKUP(D921,[9]ServOTROS!$F$16:$M$112,8,0),0)</f>
        <v>0</v>
      </c>
      <c r="T921" s="3">
        <f>IFERROR(VLOOKUP(D921,[9]CANCEL!$F$16:$M$48,8,0),0)</f>
        <v>0</v>
      </c>
      <c r="U921" s="3">
        <f>IFERROR(VLOOKUP(B921,[10]Aaf_PENSION!$C$16:$M$112,11,0)+VLOOKUP(B921,[11]Aaf_PENSION!$C$16:$M$112,11,0),0)</f>
        <v>0</v>
      </c>
      <c r="V921" s="3">
        <f>IFERROR(VLOOKUP(B921,[10]Aaf_SALUD!$C$16:$M$112,11,0)+VLOOKUP(B921,[11]Aaf_SALUD!$C$16:$M$112,11,0),0)</f>
        <v>0</v>
      </c>
      <c r="W921" s="3">
        <f>IFERROR(VLOOKUP(D921,[9]CALIDAD!$F$16:$M$1122,8,0),0)</f>
        <v>3030405</v>
      </c>
      <c r="X921" s="3"/>
      <c r="Y921" s="3">
        <f>IFERROR(VLOOKUP(B921,[10]Ap_CESANTIAS!$C$16:$M$112,11,0)+VLOOKUP(B921,[11]Ap_CESANTIAS!$C$16:$M$112,11,0),0)</f>
        <v>0</v>
      </c>
      <c r="Z921" s="3">
        <f>IFERROR(VLOOKUP(B921,[10]Ap_PENSION!$C$16:$M$112,11,0)+VLOOKUP(B921,[11]Ap_PENSION!$C$16:$M$112,11,0),0)</f>
        <v>0</v>
      </c>
      <c r="AA921" s="3">
        <f>IFERROR(VLOOKUP(B921,[10]Ap_SALUD!$C$16:$M$112,11,0)+VLOOKUP(B921,[11]Ap_SALUD!$C$16:$M$112,11,0),0)</f>
        <v>0</v>
      </c>
      <c r="AB921" s="3"/>
      <c r="AC921" s="36">
        <f t="shared" si="56"/>
        <v>3030405</v>
      </c>
      <c r="AD921" s="37">
        <f t="shared" si="59"/>
        <v>18182433</v>
      </c>
      <c r="AE921" s="144" t="e">
        <f>VLOOKUP(D921,[12]REPNCT004ReporteAuxiliarContabl!$V$21:$W$1157,2,0)</f>
        <v>#N/A</v>
      </c>
      <c r="AF921" s="167" t="e">
        <f t="shared" si="58"/>
        <v>#N/A</v>
      </c>
      <c r="AG921" s="144"/>
      <c r="AI921" s="144"/>
    </row>
    <row r="922" spans="1:35" x14ac:dyDescent="0.25">
      <c r="A922" s="38">
        <v>910</v>
      </c>
      <c r="B922" s="61"/>
      <c r="C922" s="143" t="str">
        <f>VLOOKUP(D922,[8]Hoja1!$A$2:$B$1115,2,0)</f>
        <v>68176</v>
      </c>
      <c r="D922" s="31">
        <v>890206290</v>
      </c>
      <c r="E922" s="31">
        <v>217668176</v>
      </c>
      <c r="F922" s="61" t="s">
        <v>708</v>
      </c>
      <c r="G922" s="33">
        <v>0</v>
      </c>
      <c r="H922" s="33">
        <v>0</v>
      </c>
      <c r="I922" s="3">
        <v>41849392</v>
      </c>
      <c r="J922" s="3">
        <v>44588666</v>
      </c>
      <c r="K922" s="3">
        <v>0</v>
      </c>
      <c r="L922" s="3"/>
      <c r="M922" s="3"/>
      <c r="N922" s="3"/>
      <c r="O922" s="3"/>
      <c r="P922" s="34">
        <f t="shared" si="57"/>
        <v>86438058</v>
      </c>
      <c r="Q922" s="165">
        <v>62025911</v>
      </c>
      <c r="R922" s="3">
        <f>IFERROR(VLOOKUP(D922,[9]ServNOMINA!$F$16:$M$112,8,0),0)</f>
        <v>0</v>
      </c>
      <c r="S922" s="3">
        <f>IFERROR(VLOOKUP(D922,[9]ServOTROS!$F$16:$M$112,8,0),0)</f>
        <v>0</v>
      </c>
      <c r="T922" s="3">
        <f>IFERROR(VLOOKUP(D922,[9]CANCEL!$F$16:$M$48,8,0),0)</f>
        <v>0</v>
      </c>
      <c r="U922" s="3">
        <f>IFERROR(VLOOKUP(B922,[10]Aaf_PENSION!$C$16:$M$112,11,0)+VLOOKUP(B922,[11]Aaf_PENSION!$C$16:$M$112,11,0),0)</f>
        <v>0</v>
      </c>
      <c r="V922" s="3">
        <f>IFERROR(VLOOKUP(B922,[10]Aaf_SALUD!$C$16:$M$112,11,0)+VLOOKUP(B922,[11]Aaf_SALUD!$C$16:$M$112,11,0),0)</f>
        <v>0</v>
      </c>
      <c r="W922" s="3">
        <f>IFERROR(VLOOKUP(D922,[9]CALIDAD!$F$16:$M$1122,8,0),0)</f>
        <v>3487449</v>
      </c>
      <c r="X922" s="3"/>
      <c r="Y922" s="3">
        <f>IFERROR(VLOOKUP(B922,[10]Ap_CESANTIAS!$C$16:$M$112,11,0)+VLOOKUP(B922,[11]Ap_CESANTIAS!$C$16:$M$112,11,0),0)</f>
        <v>0</v>
      </c>
      <c r="Z922" s="3">
        <f>IFERROR(VLOOKUP(B922,[10]Ap_PENSION!$C$16:$M$112,11,0)+VLOOKUP(B922,[11]Ap_PENSION!$C$16:$M$112,11,0),0)</f>
        <v>0</v>
      </c>
      <c r="AA922" s="3">
        <f>IFERROR(VLOOKUP(B922,[10]Ap_SALUD!$C$16:$M$112,11,0)+VLOOKUP(B922,[11]Ap_SALUD!$C$16:$M$112,11,0),0)</f>
        <v>0</v>
      </c>
      <c r="AB922" s="3"/>
      <c r="AC922" s="36">
        <f t="shared" si="56"/>
        <v>3487449</v>
      </c>
      <c r="AD922" s="37">
        <f t="shared" si="59"/>
        <v>20924698</v>
      </c>
      <c r="AE922" s="144" t="e">
        <f>VLOOKUP(D922,[12]REPNCT004ReporteAuxiliarContabl!$V$21:$W$1157,2,0)</f>
        <v>#N/A</v>
      </c>
      <c r="AF922" s="167" t="e">
        <f t="shared" si="58"/>
        <v>#N/A</v>
      </c>
      <c r="AG922" s="144"/>
      <c r="AI922" s="144"/>
    </row>
    <row r="923" spans="1:35" x14ac:dyDescent="0.25">
      <c r="A923" s="29">
        <v>911</v>
      </c>
      <c r="B923" s="61"/>
      <c r="C923" s="143" t="str">
        <f>VLOOKUP(D923,[8]Hoja1!$A$2:$B$1115,2,0)</f>
        <v>68179</v>
      </c>
      <c r="D923" s="31">
        <v>890208098</v>
      </c>
      <c r="E923" s="31">
        <v>217968179</v>
      </c>
      <c r="F923" s="61" t="s">
        <v>1069</v>
      </c>
      <c r="G923" s="33">
        <v>0</v>
      </c>
      <c r="H923" s="33">
        <v>0</v>
      </c>
      <c r="I923" s="3">
        <v>46796118</v>
      </c>
      <c r="J923" s="3">
        <v>60839073</v>
      </c>
      <c r="K923" s="3">
        <v>0</v>
      </c>
      <c r="L923" s="3"/>
      <c r="M923" s="3"/>
      <c r="N923" s="3"/>
      <c r="O923" s="3"/>
      <c r="P923" s="34">
        <f t="shared" si="57"/>
        <v>107635191</v>
      </c>
      <c r="Q923" s="165">
        <v>80337458</v>
      </c>
      <c r="R923" s="3">
        <f>IFERROR(VLOOKUP(D923,[9]ServNOMINA!$F$16:$M$112,8,0),0)</f>
        <v>0</v>
      </c>
      <c r="S923" s="3">
        <f>IFERROR(VLOOKUP(D923,[9]ServOTROS!$F$16:$M$112,8,0),0)</f>
        <v>0</v>
      </c>
      <c r="T923" s="3">
        <f>IFERROR(VLOOKUP(D923,[9]CANCEL!$F$16:$M$48,8,0),0)</f>
        <v>0</v>
      </c>
      <c r="U923" s="3">
        <f>IFERROR(VLOOKUP(B923,[10]Aaf_PENSION!$C$16:$M$112,11,0)+VLOOKUP(B923,[11]Aaf_PENSION!$C$16:$M$112,11,0),0)</f>
        <v>0</v>
      </c>
      <c r="V923" s="3">
        <f>IFERROR(VLOOKUP(B923,[10]Aaf_SALUD!$C$16:$M$112,11,0)+VLOOKUP(B923,[11]Aaf_SALUD!$C$16:$M$112,11,0),0)</f>
        <v>0</v>
      </c>
      <c r="W923" s="3">
        <f>IFERROR(VLOOKUP(D923,[9]CALIDAD!$F$16:$M$1122,8,0),0)</f>
        <v>3899677</v>
      </c>
      <c r="X923" s="3"/>
      <c r="Y923" s="3">
        <f>IFERROR(VLOOKUP(B923,[10]Ap_CESANTIAS!$C$16:$M$112,11,0)+VLOOKUP(B923,[11]Ap_CESANTIAS!$C$16:$M$112,11,0),0)</f>
        <v>0</v>
      </c>
      <c r="Z923" s="3">
        <f>IFERROR(VLOOKUP(B923,[10]Ap_PENSION!$C$16:$M$112,11,0)+VLOOKUP(B923,[11]Ap_PENSION!$C$16:$M$112,11,0),0)</f>
        <v>0</v>
      </c>
      <c r="AA923" s="3">
        <f>IFERROR(VLOOKUP(B923,[10]Ap_SALUD!$C$16:$M$112,11,0)+VLOOKUP(B923,[11]Ap_SALUD!$C$16:$M$112,11,0),0)</f>
        <v>0</v>
      </c>
      <c r="AB923" s="3"/>
      <c r="AC923" s="36">
        <f t="shared" si="56"/>
        <v>3899677</v>
      </c>
      <c r="AD923" s="37">
        <f t="shared" si="59"/>
        <v>23398056</v>
      </c>
      <c r="AE923" s="144" t="e">
        <f>VLOOKUP(D923,[12]REPNCT004ReporteAuxiliarContabl!$V$21:$W$1157,2,0)</f>
        <v>#N/A</v>
      </c>
      <c r="AF923" s="167" t="e">
        <f t="shared" si="58"/>
        <v>#N/A</v>
      </c>
      <c r="AG923" s="144"/>
      <c r="AI923" s="144"/>
    </row>
    <row r="924" spans="1:35" x14ac:dyDescent="0.25">
      <c r="A924" s="38">
        <v>912</v>
      </c>
      <c r="B924" s="61"/>
      <c r="C924" s="143" t="str">
        <f>VLOOKUP(D924,[8]Hoja1!$A$2:$B$1115,2,0)</f>
        <v>68190</v>
      </c>
      <c r="D924" s="31">
        <v>890208363</v>
      </c>
      <c r="E924" s="31">
        <v>219068190</v>
      </c>
      <c r="F924" s="61" t="s">
        <v>1070</v>
      </c>
      <c r="G924" s="33">
        <v>0</v>
      </c>
      <c r="H924" s="33">
        <v>0</v>
      </c>
      <c r="I924" s="3">
        <v>607796592</v>
      </c>
      <c r="J924" s="3">
        <v>728789297</v>
      </c>
      <c r="K924" s="3">
        <v>0</v>
      </c>
      <c r="L924" s="3"/>
      <c r="M924" s="3"/>
      <c r="N924" s="3"/>
      <c r="O924" s="3"/>
      <c r="P924" s="34">
        <f t="shared" si="57"/>
        <v>1336585889</v>
      </c>
      <c r="Q924" s="165">
        <v>982037877</v>
      </c>
      <c r="R924" s="3">
        <f>IFERROR(VLOOKUP(D924,[9]ServNOMINA!$F$16:$M$112,8,0),0)</f>
        <v>0</v>
      </c>
      <c r="S924" s="3">
        <f>IFERROR(VLOOKUP(D924,[9]ServOTROS!$F$16:$M$112,8,0),0)</f>
        <v>0</v>
      </c>
      <c r="T924" s="3">
        <f>IFERROR(VLOOKUP(D924,[9]CANCEL!$F$16:$M$48,8,0),0)</f>
        <v>0</v>
      </c>
      <c r="U924" s="3">
        <f>IFERROR(VLOOKUP(B924,[10]Aaf_PENSION!$C$16:$M$112,11,0)+VLOOKUP(B924,[11]Aaf_PENSION!$C$16:$M$112,11,0),0)</f>
        <v>0</v>
      </c>
      <c r="V924" s="3">
        <f>IFERROR(VLOOKUP(B924,[10]Aaf_SALUD!$C$16:$M$112,11,0)+VLOOKUP(B924,[11]Aaf_SALUD!$C$16:$M$112,11,0),0)</f>
        <v>0</v>
      </c>
      <c r="W924" s="3">
        <f>IFERROR(VLOOKUP(D924,[9]CALIDAD!$F$16:$M$1122,8,0),0)</f>
        <v>50649716</v>
      </c>
      <c r="X924" s="3"/>
      <c r="Y924" s="3">
        <f>IFERROR(VLOOKUP(B924,[10]Ap_CESANTIAS!$C$16:$M$112,11,0)+VLOOKUP(B924,[11]Ap_CESANTIAS!$C$16:$M$112,11,0),0)</f>
        <v>0</v>
      </c>
      <c r="Z924" s="3">
        <f>IFERROR(VLOOKUP(B924,[10]Ap_PENSION!$C$16:$M$112,11,0)+VLOOKUP(B924,[11]Ap_PENSION!$C$16:$M$112,11,0),0)</f>
        <v>0</v>
      </c>
      <c r="AA924" s="3">
        <f>IFERROR(VLOOKUP(B924,[10]Ap_SALUD!$C$16:$M$112,11,0)+VLOOKUP(B924,[11]Ap_SALUD!$C$16:$M$112,11,0),0)</f>
        <v>0</v>
      </c>
      <c r="AB924" s="3"/>
      <c r="AC924" s="36">
        <f t="shared" si="56"/>
        <v>50649716</v>
      </c>
      <c r="AD924" s="37">
        <f t="shared" si="59"/>
        <v>303898296</v>
      </c>
      <c r="AE924" s="144" t="e">
        <f>VLOOKUP(D924,[12]REPNCT004ReporteAuxiliarContabl!$V$21:$W$1157,2,0)</f>
        <v>#N/A</v>
      </c>
      <c r="AF924" s="167" t="e">
        <f t="shared" si="58"/>
        <v>#N/A</v>
      </c>
      <c r="AG924" s="144"/>
      <c r="AI924" s="144"/>
    </row>
    <row r="925" spans="1:35" x14ac:dyDescent="0.25">
      <c r="A925" s="29">
        <v>913</v>
      </c>
      <c r="B925" s="61"/>
      <c r="C925" s="143" t="str">
        <f>VLOOKUP(D925,[8]Hoja1!$A$2:$B$1115,2,0)</f>
        <v>68207</v>
      </c>
      <c r="D925" s="31">
        <v>800104060</v>
      </c>
      <c r="E925" s="31">
        <v>210768207</v>
      </c>
      <c r="F925" s="61" t="s">
        <v>343</v>
      </c>
      <c r="G925" s="33">
        <v>0</v>
      </c>
      <c r="H925" s="33">
        <v>0</v>
      </c>
      <c r="I925" s="3">
        <v>97890912</v>
      </c>
      <c r="J925" s="3">
        <v>104359198</v>
      </c>
      <c r="K925" s="3">
        <v>0</v>
      </c>
      <c r="L925" s="3"/>
      <c r="M925" s="3"/>
      <c r="N925" s="3"/>
      <c r="O925" s="3"/>
      <c r="P925" s="34">
        <f t="shared" si="57"/>
        <v>202250110</v>
      </c>
      <c r="Q925" s="165">
        <v>145147078</v>
      </c>
      <c r="R925" s="3">
        <f>IFERROR(VLOOKUP(D925,[9]ServNOMINA!$F$16:$M$112,8,0),0)</f>
        <v>0</v>
      </c>
      <c r="S925" s="3">
        <f>IFERROR(VLOOKUP(D925,[9]ServOTROS!$F$16:$M$112,8,0),0)</f>
        <v>0</v>
      </c>
      <c r="T925" s="3">
        <f>IFERROR(VLOOKUP(D925,[9]CANCEL!$F$16:$M$48,8,0),0)</f>
        <v>0</v>
      </c>
      <c r="U925" s="3">
        <f>IFERROR(VLOOKUP(B925,[10]Aaf_PENSION!$C$16:$M$112,11,0)+VLOOKUP(B925,[11]Aaf_PENSION!$C$16:$M$112,11,0),0)</f>
        <v>0</v>
      </c>
      <c r="V925" s="3">
        <f>IFERROR(VLOOKUP(B925,[10]Aaf_SALUD!$C$16:$M$112,11,0)+VLOOKUP(B925,[11]Aaf_SALUD!$C$16:$M$112,11,0),0)</f>
        <v>0</v>
      </c>
      <c r="W925" s="3">
        <f>IFERROR(VLOOKUP(D925,[9]CALIDAD!$F$16:$M$1122,8,0),0)</f>
        <v>8157576</v>
      </c>
      <c r="X925" s="3"/>
      <c r="Y925" s="3">
        <f>IFERROR(VLOOKUP(B925,[10]Ap_CESANTIAS!$C$16:$M$112,11,0)+VLOOKUP(B925,[11]Ap_CESANTIAS!$C$16:$M$112,11,0),0)</f>
        <v>0</v>
      </c>
      <c r="Z925" s="3">
        <f>IFERROR(VLOOKUP(B925,[10]Ap_PENSION!$C$16:$M$112,11,0)+VLOOKUP(B925,[11]Ap_PENSION!$C$16:$M$112,11,0),0)</f>
        <v>0</v>
      </c>
      <c r="AA925" s="3">
        <f>IFERROR(VLOOKUP(B925,[10]Ap_SALUD!$C$16:$M$112,11,0)+VLOOKUP(B925,[11]Ap_SALUD!$C$16:$M$112,11,0),0)</f>
        <v>0</v>
      </c>
      <c r="AB925" s="3"/>
      <c r="AC925" s="36">
        <f t="shared" si="56"/>
        <v>8157576</v>
      </c>
      <c r="AD925" s="37">
        <f t="shared" si="59"/>
        <v>48945456</v>
      </c>
      <c r="AE925" s="144" t="e">
        <f>VLOOKUP(D925,[12]REPNCT004ReporteAuxiliarContabl!$V$21:$W$1157,2,0)</f>
        <v>#N/A</v>
      </c>
      <c r="AF925" s="167" t="e">
        <f t="shared" si="58"/>
        <v>#N/A</v>
      </c>
      <c r="AG925" s="144"/>
      <c r="AI925" s="144"/>
    </row>
    <row r="926" spans="1:35" x14ac:dyDescent="0.25">
      <c r="A926" s="38">
        <v>914</v>
      </c>
      <c r="B926" s="61"/>
      <c r="C926" s="143" t="str">
        <f>VLOOKUP(D926,[8]Hoja1!$A$2:$B$1115,2,0)</f>
        <v>68209</v>
      </c>
      <c r="D926" s="31">
        <v>890208947</v>
      </c>
      <c r="E926" s="31">
        <v>210968209</v>
      </c>
      <c r="F926" s="61" t="s">
        <v>1071</v>
      </c>
      <c r="G926" s="33">
        <v>0</v>
      </c>
      <c r="H926" s="33">
        <v>0</v>
      </c>
      <c r="I926" s="3">
        <v>58184920</v>
      </c>
      <c r="J926" s="3">
        <v>54529856</v>
      </c>
      <c r="K926" s="3">
        <v>0</v>
      </c>
      <c r="L926" s="3"/>
      <c r="M926" s="3"/>
      <c r="N926" s="3"/>
      <c r="O926" s="3"/>
      <c r="P926" s="34">
        <f t="shared" si="57"/>
        <v>112714776</v>
      </c>
      <c r="Q926" s="165">
        <v>78773571</v>
      </c>
      <c r="R926" s="3">
        <f>IFERROR(VLOOKUP(D926,[9]ServNOMINA!$F$16:$M$112,8,0),0)</f>
        <v>0</v>
      </c>
      <c r="S926" s="3">
        <f>IFERROR(VLOOKUP(D926,[9]ServOTROS!$F$16:$M$112,8,0),0)</f>
        <v>0</v>
      </c>
      <c r="T926" s="3">
        <f>IFERROR(VLOOKUP(D926,[9]CANCEL!$F$16:$M$48,8,0),0)</f>
        <v>0</v>
      </c>
      <c r="U926" s="3">
        <f>IFERROR(VLOOKUP(B926,[10]Aaf_PENSION!$C$16:$M$112,11,0)+VLOOKUP(B926,[11]Aaf_PENSION!$C$16:$M$112,11,0),0)</f>
        <v>0</v>
      </c>
      <c r="V926" s="3">
        <f>IFERROR(VLOOKUP(B926,[10]Aaf_SALUD!$C$16:$M$112,11,0)+VLOOKUP(B926,[11]Aaf_SALUD!$C$16:$M$112,11,0),0)</f>
        <v>0</v>
      </c>
      <c r="W926" s="3">
        <f>IFERROR(VLOOKUP(D926,[9]CALIDAD!$F$16:$M$1122,8,0),0)</f>
        <v>4848743</v>
      </c>
      <c r="X926" s="3"/>
      <c r="Y926" s="3">
        <f>IFERROR(VLOOKUP(B926,[10]Ap_CESANTIAS!$C$16:$M$112,11,0)+VLOOKUP(B926,[11]Ap_CESANTIAS!$C$16:$M$112,11,0),0)</f>
        <v>0</v>
      </c>
      <c r="Z926" s="3">
        <f>IFERROR(VLOOKUP(B926,[10]Ap_PENSION!$C$16:$M$112,11,0)+VLOOKUP(B926,[11]Ap_PENSION!$C$16:$M$112,11,0),0)</f>
        <v>0</v>
      </c>
      <c r="AA926" s="3">
        <f>IFERROR(VLOOKUP(B926,[10]Ap_SALUD!$C$16:$M$112,11,0)+VLOOKUP(B926,[11]Ap_SALUD!$C$16:$M$112,11,0),0)</f>
        <v>0</v>
      </c>
      <c r="AB926" s="3"/>
      <c r="AC926" s="36">
        <f t="shared" si="56"/>
        <v>4848743</v>
      </c>
      <c r="AD926" s="37">
        <f t="shared" si="59"/>
        <v>29092462</v>
      </c>
      <c r="AE926" s="144" t="e">
        <f>VLOOKUP(D926,[12]REPNCT004ReporteAuxiliarContabl!$V$21:$W$1157,2,0)</f>
        <v>#N/A</v>
      </c>
      <c r="AF926" s="167" t="e">
        <f t="shared" si="58"/>
        <v>#N/A</v>
      </c>
      <c r="AG926" s="144"/>
      <c r="AI926" s="144"/>
    </row>
    <row r="927" spans="1:35" x14ac:dyDescent="0.25">
      <c r="A927" s="29">
        <v>915</v>
      </c>
      <c r="B927" s="61"/>
      <c r="C927" s="32">
        <v>68211</v>
      </c>
      <c r="D927" s="31">
        <v>890206058</v>
      </c>
      <c r="E927" s="31">
        <v>211168211</v>
      </c>
      <c r="F927" s="61" t="s">
        <v>1072</v>
      </c>
      <c r="G927" s="33">
        <v>0</v>
      </c>
      <c r="H927" s="33">
        <v>0</v>
      </c>
      <c r="I927" s="3">
        <v>45915163</v>
      </c>
      <c r="J927" s="3">
        <v>0</v>
      </c>
      <c r="K927" s="3">
        <v>0</v>
      </c>
      <c r="L927" s="3"/>
      <c r="M927" s="3"/>
      <c r="N927" s="3"/>
      <c r="O927" s="3"/>
      <c r="P927" s="34">
        <f t="shared" si="57"/>
        <v>45915163</v>
      </c>
      <c r="Q927" s="165">
        <v>19131320</v>
      </c>
      <c r="R927" s="3">
        <f>IFERROR(VLOOKUP(D927,[9]ServNOMINA!$F$16:$M$112,8,0),0)</f>
        <v>0</v>
      </c>
      <c r="S927" s="3">
        <f>IFERROR(VLOOKUP(D927,[9]ServOTROS!$F$16:$M$112,8,0),0)</f>
        <v>0</v>
      </c>
      <c r="T927" s="3">
        <f>IFERROR(VLOOKUP(D927,[9]CANCEL!$F$16:$M$48,8,0),0)</f>
        <v>0</v>
      </c>
      <c r="U927" s="3">
        <f>IFERROR(VLOOKUP(B927,[10]Aaf_PENSION!$C$16:$M$112,11,0)+VLOOKUP(B927,[11]Aaf_PENSION!$C$16:$M$112,11,0),0)</f>
        <v>0</v>
      </c>
      <c r="V927" s="3">
        <f>IFERROR(VLOOKUP(B927,[10]Aaf_SALUD!$C$16:$M$112,11,0)+VLOOKUP(B927,[11]Aaf_SALUD!$C$16:$M$112,11,0),0)</f>
        <v>0</v>
      </c>
      <c r="W927" s="3">
        <f>IFERROR(VLOOKUP(D927,[9]CALIDAD!$F$16:$M$1122,8,0),0)</f>
        <v>3826264</v>
      </c>
      <c r="X927" s="3"/>
      <c r="Y927" s="3">
        <f>IFERROR(VLOOKUP(B927,[10]Ap_CESANTIAS!$C$16:$M$112,11,0)+VLOOKUP(B927,[11]Ap_CESANTIAS!$C$16:$M$112,11,0),0)</f>
        <v>0</v>
      </c>
      <c r="Z927" s="3">
        <f>IFERROR(VLOOKUP(B927,[10]Ap_PENSION!$C$16:$M$112,11,0)+VLOOKUP(B927,[11]Ap_PENSION!$C$16:$M$112,11,0),0)</f>
        <v>0</v>
      </c>
      <c r="AA927" s="3">
        <f>IFERROR(VLOOKUP(B927,[10]Ap_SALUD!$C$16:$M$112,11,0)+VLOOKUP(B927,[11]Ap_SALUD!$C$16:$M$112,11,0),0)</f>
        <v>0</v>
      </c>
      <c r="AB927" s="3"/>
      <c r="AC927" s="36">
        <f t="shared" si="56"/>
        <v>3826264</v>
      </c>
      <c r="AD927" s="37">
        <f t="shared" si="59"/>
        <v>22957579</v>
      </c>
      <c r="AE927" s="144" t="e">
        <f>VLOOKUP(D927,[12]REPNCT004ReporteAuxiliarContabl!$V$21:$W$1157,2,0)</f>
        <v>#N/A</v>
      </c>
      <c r="AF927" s="167" t="e">
        <f t="shared" si="58"/>
        <v>#N/A</v>
      </c>
      <c r="AG927" s="144"/>
      <c r="AI927" s="144"/>
    </row>
    <row r="928" spans="1:35" x14ac:dyDescent="0.25">
      <c r="A928" s="38">
        <v>916</v>
      </c>
      <c r="B928" s="61"/>
      <c r="C928" s="143" t="str">
        <f>VLOOKUP(D928,[8]Hoja1!$A$2:$B$1115,2,0)</f>
        <v>68217</v>
      </c>
      <c r="D928" s="31">
        <v>890205058</v>
      </c>
      <c r="E928" s="31">
        <v>211768217</v>
      </c>
      <c r="F928" s="61" t="s">
        <v>1073</v>
      </c>
      <c r="G928" s="33">
        <v>0</v>
      </c>
      <c r="H928" s="33">
        <v>0</v>
      </c>
      <c r="I928" s="3">
        <v>105558096</v>
      </c>
      <c r="J928" s="3">
        <v>105345087</v>
      </c>
      <c r="K928" s="3">
        <v>0</v>
      </c>
      <c r="L928" s="3"/>
      <c r="M928" s="3"/>
      <c r="N928" s="3"/>
      <c r="O928" s="3"/>
      <c r="P928" s="34">
        <f t="shared" si="57"/>
        <v>210903183</v>
      </c>
      <c r="Q928" s="165">
        <v>149327627</v>
      </c>
      <c r="R928" s="3">
        <f>IFERROR(VLOOKUP(D928,[9]ServNOMINA!$F$16:$M$112,8,0),0)</f>
        <v>0</v>
      </c>
      <c r="S928" s="3">
        <f>IFERROR(VLOOKUP(D928,[9]ServOTROS!$F$16:$M$112,8,0),0)</f>
        <v>0</v>
      </c>
      <c r="T928" s="3">
        <f>IFERROR(VLOOKUP(D928,[9]CANCEL!$F$16:$M$48,8,0),0)</f>
        <v>0</v>
      </c>
      <c r="U928" s="3">
        <f>IFERROR(VLOOKUP(B928,[10]Aaf_PENSION!$C$16:$M$112,11,0)+VLOOKUP(B928,[11]Aaf_PENSION!$C$16:$M$112,11,0),0)</f>
        <v>0</v>
      </c>
      <c r="V928" s="3">
        <f>IFERROR(VLOOKUP(B928,[10]Aaf_SALUD!$C$16:$M$112,11,0)+VLOOKUP(B928,[11]Aaf_SALUD!$C$16:$M$112,11,0),0)</f>
        <v>0</v>
      </c>
      <c r="W928" s="3">
        <f>IFERROR(VLOOKUP(D928,[9]CALIDAD!$F$16:$M$1122,8,0),0)</f>
        <v>8796508</v>
      </c>
      <c r="X928" s="3"/>
      <c r="Y928" s="3">
        <f>IFERROR(VLOOKUP(B928,[10]Ap_CESANTIAS!$C$16:$M$112,11,0)+VLOOKUP(B928,[11]Ap_CESANTIAS!$C$16:$M$112,11,0),0)</f>
        <v>0</v>
      </c>
      <c r="Z928" s="3">
        <f>IFERROR(VLOOKUP(B928,[10]Ap_PENSION!$C$16:$M$112,11,0)+VLOOKUP(B928,[11]Ap_PENSION!$C$16:$M$112,11,0),0)</f>
        <v>0</v>
      </c>
      <c r="AA928" s="3">
        <f>IFERROR(VLOOKUP(B928,[10]Ap_SALUD!$C$16:$M$112,11,0)+VLOOKUP(B928,[11]Ap_SALUD!$C$16:$M$112,11,0),0)</f>
        <v>0</v>
      </c>
      <c r="AB928" s="3"/>
      <c r="AC928" s="36">
        <f t="shared" si="56"/>
        <v>8796508</v>
      </c>
      <c r="AD928" s="37">
        <f t="shared" si="59"/>
        <v>52779048</v>
      </c>
      <c r="AE928" s="144" t="e">
        <f>VLOOKUP(D928,[12]REPNCT004ReporteAuxiliarContabl!$V$21:$W$1157,2,0)</f>
        <v>#N/A</v>
      </c>
      <c r="AF928" s="167" t="e">
        <f t="shared" si="58"/>
        <v>#N/A</v>
      </c>
      <c r="AG928" s="144"/>
      <c r="AI928" s="144"/>
    </row>
    <row r="929" spans="1:35" x14ac:dyDescent="0.25">
      <c r="A929" s="29">
        <v>917</v>
      </c>
      <c r="B929" s="61"/>
      <c r="C929" s="143" t="str">
        <f>VLOOKUP(D929,[8]Hoja1!$A$2:$B$1115,2,0)</f>
        <v>68229</v>
      </c>
      <c r="D929" s="31">
        <v>800099489</v>
      </c>
      <c r="E929" s="31">
        <v>212968229</v>
      </c>
      <c r="F929" s="61" t="s">
        <v>1074</v>
      </c>
      <c r="G929" s="33">
        <v>0</v>
      </c>
      <c r="H929" s="33">
        <v>0</v>
      </c>
      <c r="I929" s="3">
        <v>188742846</v>
      </c>
      <c r="J929" s="3">
        <v>193097762</v>
      </c>
      <c r="K929" s="3">
        <v>0</v>
      </c>
      <c r="L929" s="3"/>
      <c r="M929" s="3"/>
      <c r="N929" s="3"/>
      <c r="O929" s="3"/>
      <c r="P929" s="34">
        <f t="shared" si="57"/>
        <v>381840608</v>
      </c>
      <c r="Q929" s="165">
        <v>271740617</v>
      </c>
      <c r="R929" s="3">
        <f>IFERROR(VLOOKUP(D929,[9]ServNOMINA!$F$16:$M$112,8,0),0)</f>
        <v>0</v>
      </c>
      <c r="S929" s="3">
        <f>IFERROR(VLOOKUP(D929,[9]ServOTROS!$F$16:$M$112,8,0),0)</f>
        <v>0</v>
      </c>
      <c r="T929" s="3">
        <f>IFERROR(VLOOKUP(D929,[9]CANCEL!$F$16:$M$48,8,0),0)</f>
        <v>0</v>
      </c>
      <c r="U929" s="3">
        <f>IFERROR(VLOOKUP(B929,[10]Aaf_PENSION!$C$16:$M$112,11,0)+VLOOKUP(B929,[11]Aaf_PENSION!$C$16:$M$112,11,0),0)</f>
        <v>0</v>
      </c>
      <c r="V929" s="3">
        <f>IFERROR(VLOOKUP(B929,[10]Aaf_SALUD!$C$16:$M$112,11,0)+VLOOKUP(B929,[11]Aaf_SALUD!$C$16:$M$112,11,0),0)</f>
        <v>0</v>
      </c>
      <c r="W929" s="3">
        <f>IFERROR(VLOOKUP(D929,[9]CALIDAD!$F$16:$M$1122,8,0),0)</f>
        <v>15728571</v>
      </c>
      <c r="X929" s="3"/>
      <c r="Y929" s="3">
        <f>IFERROR(VLOOKUP(B929,[10]Ap_CESANTIAS!$C$16:$M$112,11,0)+VLOOKUP(B929,[11]Ap_CESANTIAS!$C$16:$M$112,11,0),0)</f>
        <v>0</v>
      </c>
      <c r="Z929" s="3">
        <f>IFERROR(VLOOKUP(B929,[10]Ap_PENSION!$C$16:$M$112,11,0)+VLOOKUP(B929,[11]Ap_PENSION!$C$16:$M$112,11,0),0)</f>
        <v>0</v>
      </c>
      <c r="AA929" s="3">
        <f>IFERROR(VLOOKUP(B929,[10]Ap_SALUD!$C$16:$M$112,11,0)+VLOOKUP(B929,[11]Ap_SALUD!$C$16:$M$112,11,0),0)</f>
        <v>0</v>
      </c>
      <c r="AB929" s="3"/>
      <c r="AC929" s="36">
        <f t="shared" si="56"/>
        <v>15728571</v>
      </c>
      <c r="AD929" s="37">
        <f t="shared" si="59"/>
        <v>94371420</v>
      </c>
      <c r="AE929" s="144" t="e">
        <f>VLOOKUP(D929,[12]REPNCT004ReporteAuxiliarContabl!$V$21:$W$1157,2,0)</f>
        <v>#N/A</v>
      </c>
      <c r="AF929" s="167" t="e">
        <f t="shared" si="58"/>
        <v>#N/A</v>
      </c>
      <c r="AG929" s="144"/>
      <c r="AI929" s="144"/>
    </row>
    <row r="930" spans="1:35" x14ac:dyDescent="0.25">
      <c r="A930" s="38">
        <v>918</v>
      </c>
      <c r="B930" s="61"/>
      <c r="C930" s="143" t="str">
        <f>VLOOKUP(D930,[8]Hoja1!$A$2:$B$1115,2,0)</f>
        <v>68235</v>
      </c>
      <c r="D930" s="31">
        <v>890270859</v>
      </c>
      <c r="E930" s="31">
        <v>213568235</v>
      </c>
      <c r="F930" s="61" t="s">
        <v>1013</v>
      </c>
      <c r="G930" s="33">
        <v>0</v>
      </c>
      <c r="H930" s="33">
        <v>0</v>
      </c>
      <c r="I930" s="3">
        <v>517539864</v>
      </c>
      <c r="J930" s="3">
        <v>426446293</v>
      </c>
      <c r="K930" s="3">
        <v>0</v>
      </c>
      <c r="L930" s="3"/>
      <c r="M930" s="3"/>
      <c r="N930" s="3"/>
      <c r="O930" s="3"/>
      <c r="P930" s="34">
        <f t="shared" si="57"/>
        <v>943986157</v>
      </c>
      <c r="Q930" s="165">
        <v>642087903</v>
      </c>
      <c r="R930" s="3">
        <f>IFERROR(VLOOKUP(D930,[9]ServNOMINA!$F$16:$M$112,8,0),0)</f>
        <v>0</v>
      </c>
      <c r="S930" s="3">
        <f>IFERROR(VLOOKUP(D930,[9]ServOTROS!$F$16:$M$112,8,0),0)</f>
        <v>0</v>
      </c>
      <c r="T930" s="3">
        <f>IFERROR(VLOOKUP(D930,[9]CANCEL!$F$16:$M$48,8,0),0)</f>
        <v>0</v>
      </c>
      <c r="U930" s="3">
        <f>IFERROR(VLOOKUP(B930,[10]Aaf_PENSION!$C$16:$M$112,11,0)+VLOOKUP(B930,[11]Aaf_PENSION!$C$16:$M$112,11,0),0)</f>
        <v>0</v>
      </c>
      <c r="V930" s="3">
        <f>IFERROR(VLOOKUP(B930,[10]Aaf_SALUD!$C$16:$M$112,11,0)+VLOOKUP(B930,[11]Aaf_SALUD!$C$16:$M$112,11,0),0)</f>
        <v>0</v>
      </c>
      <c r="W930" s="3">
        <f>IFERROR(VLOOKUP(D930,[9]CALIDAD!$F$16:$M$1122,8,0),0)</f>
        <v>43128322</v>
      </c>
      <c r="X930" s="3"/>
      <c r="Y930" s="3">
        <f>IFERROR(VLOOKUP(B930,[10]Ap_CESANTIAS!$C$16:$M$112,11,0)+VLOOKUP(B930,[11]Ap_CESANTIAS!$C$16:$M$112,11,0),0)</f>
        <v>0</v>
      </c>
      <c r="Z930" s="3">
        <f>IFERROR(VLOOKUP(B930,[10]Ap_PENSION!$C$16:$M$112,11,0)+VLOOKUP(B930,[11]Ap_PENSION!$C$16:$M$112,11,0),0)</f>
        <v>0</v>
      </c>
      <c r="AA930" s="3">
        <f>IFERROR(VLOOKUP(B930,[10]Ap_SALUD!$C$16:$M$112,11,0)+VLOOKUP(B930,[11]Ap_SALUD!$C$16:$M$112,11,0),0)</f>
        <v>0</v>
      </c>
      <c r="AB930" s="3"/>
      <c r="AC930" s="36">
        <f t="shared" si="56"/>
        <v>43128322</v>
      </c>
      <c r="AD930" s="37">
        <f t="shared" si="59"/>
        <v>258769932</v>
      </c>
      <c r="AE930" s="144" t="e">
        <f>VLOOKUP(D930,[12]REPNCT004ReporteAuxiliarContabl!$V$21:$W$1157,2,0)</f>
        <v>#N/A</v>
      </c>
      <c r="AF930" s="167" t="e">
        <f t="shared" si="58"/>
        <v>#N/A</v>
      </c>
      <c r="AG930" s="144"/>
      <c r="AI930" s="144"/>
    </row>
    <row r="931" spans="1:35" x14ac:dyDescent="0.25">
      <c r="A931" s="29">
        <v>919</v>
      </c>
      <c r="B931" s="61"/>
      <c r="C931" s="143" t="str">
        <f>VLOOKUP(D931,[8]Hoja1!$A$2:$B$1115,2,0)</f>
        <v>68245</v>
      </c>
      <c r="D931" s="31">
        <v>890205439</v>
      </c>
      <c r="E931" s="31">
        <v>214568245</v>
      </c>
      <c r="F931" s="61" t="s">
        <v>1075</v>
      </c>
      <c r="G931" s="33">
        <v>0</v>
      </c>
      <c r="H931" s="33">
        <v>0</v>
      </c>
      <c r="I931" s="3">
        <v>24948236</v>
      </c>
      <c r="J931" s="3">
        <v>35627180</v>
      </c>
      <c r="K931" s="3">
        <v>0</v>
      </c>
      <c r="L931" s="3"/>
      <c r="M931" s="3"/>
      <c r="N931" s="3"/>
      <c r="O931" s="3"/>
      <c r="P931" s="34">
        <f t="shared" si="57"/>
        <v>60575416</v>
      </c>
      <c r="Q931" s="165">
        <v>46022280</v>
      </c>
      <c r="R931" s="3">
        <f>IFERROR(VLOOKUP(D931,[9]ServNOMINA!$F$16:$M$112,8,0),0)</f>
        <v>0</v>
      </c>
      <c r="S931" s="3">
        <f>IFERROR(VLOOKUP(D931,[9]ServOTROS!$F$16:$M$112,8,0),0)</f>
        <v>0</v>
      </c>
      <c r="T931" s="3">
        <f>IFERROR(VLOOKUP(D931,[9]CANCEL!$F$16:$M$48,8,0),0)</f>
        <v>0</v>
      </c>
      <c r="U931" s="3">
        <f>IFERROR(VLOOKUP(B931,[10]Aaf_PENSION!$C$16:$M$112,11,0)+VLOOKUP(B931,[11]Aaf_PENSION!$C$16:$M$112,11,0),0)</f>
        <v>0</v>
      </c>
      <c r="V931" s="3">
        <f>IFERROR(VLOOKUP(B931,[10]Aaf_SALUD!$C$16:$M$112,11,0)+VLOOKUP(B931,[11]Aaf_SALUD!$C$16:$M$112,11,0),0)</f>
        <v>0</v>
      </c>
      <c r="W931" s="3">
        <f>IFERROR(VLOOKUP(D931,[9]CALIDAD!$F$16:$M$1122,8,0),0)</f>
        <v>2079020</v>
      </c>
      <c r="X931" s="3"/>
      <c r="Y931" s="3">
        <f>IFERROR(VLOOKUP(B931,[10]Ap_CESANTIAS!$C$16:$M$112,11,0)+VLOOKUP(B931,[11]Ap_CESANTIAS!$C$16:$M$112,11,0),0)</f>
        <v>0</v>
      </c>
      <c r="Z931" s="3">
        <f>IFERROR(VLOOKUP(B931,[10]Ap_PENSION!$C$16:$M$112,11,0)+VLOOKUP(B931,[11]Ap_PENSION!$C$16:$M$112,11,0),0)</f>
        <v>0</v>
      </c>
      <c r="AA931" s="3">
        <f>IFERROR(VLOOKUP(B931,[10]Ap_SALUD!$C$16:$M$112,11,0)+VLOOKUP(B931,[11]Ap_SALUD!$C$16:$M$112,11,0),0)</f>
        <v>0</v>
      </c>
      <c r="AB931" s="3"/>
      <c r="AC931" s="36">
        <f t="shared" si="56"/>
        <v>2079020</v>
      </c>
      <c r="AD931" s="37">
        <f t="shared" si="59"/>
        <v>12474116</v>
      </c>
      <c r="AE931" s="144" t="e">
        <f>VLOOKUP(D931,[12]REPNCT004ReporteAuxiliarContabl!$V$21:$W$1157,2,0)</f>
        <v>#N/A</v>
      </c>
      <c r="AF931" s="167" t="e">
        <f t="shared" si="58"/>
        <v>#N/A</v>
      </c>
      <c r="AG931" s="144"/>
      <c r="AI931" s="144"/>
    </row>
    <row r="932" spans="1:35" x14ac:dyDescent="0.25">
      <c r="A932" s="38">
        <v>920</v>
      </c>
      <c r="B932" s="61"/>
      <c r="C932" s="143" t="str">
        <f>VLOOKUP(D932,[8]Hoja1!$A$2:$B$1115,2,0)</f>
        <v>68250</v>
      </c>
      <c r="D932" s="31">
        <v>800213967</v>
      </c>
      <c r="E932" s="31">
        <v>215068250</v>
      </c>
      <c r="F932" s="61" t="s">
        <v>456</v>
      </c>
      <c r="G932" s="33">
        <v>0</v>
      </c>
      <c r="H932" s="33">
        <v>0</v>
      </c>
      <c r="I932" s="3">
        <v>115436552</v>
      </c>
      <c r="J932" s="3">
        <v>100643069</v>
      </c>
      <c r="K932" s="3">
        <v>0</v>
      </c>
      <c r="L932" s="3"/>
      <c r="M932" s="3"/>
      <c r="N932" s="3"/>
      <c r="O932" s="3"/>
      <c r="P932" s="34">
        <f t="shared" si="57"/>
        <v>216079621</v>
      </c>
      <c r="Q932" s="165">
        <v>148741634</v>
      </c>
      <c r="R932" s="3">
        <f>IFERROR(VLOOKUP(D932,[9]ServNOMINA!$F$16:$M$112,8,0),0)</f>
        <v>0</v>
      </c>
      <c r="S932" s="3">
        <f>IFERROR(VLOOKUP(D932,[9]ServOTROS!$F$16:$M$112,8,0),0)</f>
        <v>0</v>
      </c>
      <c r="T932" s="3">
        <f>IFERROR(VLOOKUP(D932,[9]CANCEL!$F$16:$M$48,8,0),0)</f>
        <v>0</v>
      </c>
      <c r="U932" s="3">
        <f>IFERROR(VLOOKUP(B932,[10]Aaf_PENSION!$C$16:$M$112,11,0)+VLOOKUP(B932,[11]Aaf_PENSION!$C$16:$M$112,11,0),0)</f>
        <v>0</v>
      </c>
      <c r="V932" s="3">
        <f>IFERROR(VLOOKUP(B932,[10]Aaf_SALUD!$C$16:$M$112,11,0)+VLOOKUP(B932,[11]Aaf_SALUD!$C$16:$M$112,11,0),0)</f>
        <v>0</v>
      </c>
      <c r="W932" s="3">
        <f>IFERROR(VLOOKUP(D932,[9]CALIDAD!$F$16:$M$1122,8,0),0)</f>
        <v>9619713</v>
      </c>
      <c r="X932" s="3"/>
      <c r="Y932" s="3">
        <f>IFERROR(VLOOKUP(B932,[10]Ap_CESANTIAS!$C$16:$M$112,11,0)+VLOOKUP(B932,[11]Ap_CESANTIAS!$C$16:$M$112,11,0),0)</f>
        <v>0</v>
      </c>
      <c r="Z932" s="3">
        <f>IFERROR(VLOOKUP(B932,[10]Ap_PENSION!$C$16:$M$112,11,0)+VLOOKUP(B932,[11]Ap_PENSION!$C$16:$M$112,11,0),0)</f>
        <v>0</v>
      </c>
      <c r="AA932" s="3">
        <f>IFERROR(VLOOKUP(B932,[10]Ap_SALUD!$C$16:$M$112,11,0)+VLOOKUP(B932,[11]Ap_SALUD!$C$16:$M$112,11,0),0)</f>
        <v>0</v>
      </c>
      <c r="AB932" s="3"/>
      <c r="AC932" s="36">
        <f t="shared" si="56"/>
        <v>9619713</v>
      </c>
      <c r="AD932" s="37">
        <f t="shared" si="59"/>
        <v>57718274</v>
      </c>
      <c r="AE932" s="144" t="e">
        <f>VLOOKUP(D932,[12]REPNCT004ReporteAuxiliarContabl!$V$21:$W$1157,2,0)</f>
        <v>#N/A</v>
      </c>
      <c r="AF932" s="167" t="e">
        <f t="shared" si="58"/>
        <v>#N/A</v>
      </c>
      <c r="AG932" s="144"/>
      <c r="AI932" s="144"/>
    </row>
    <row r="933" spans="1:35" x14ac:dyDescent="0.25">
      <c r="A933" s="29">
        <v>921</v>
      </c>
      <c r="B933" s="61"/>
      <c r="C933" s="143" t="str">
        <f>VLOOKUP(D933,[8]Hoja1!$A$2:$B$1115,2,0)</f>
        <v>68255</v>
      </c>
      <c r="D933" s="31">
        <v>890208199</v>
      </c>
      <c r="E933" s="31">
        <v>215568255</v>
      </c>
      <c r="F933" s="61" t="s">
        <v>1076</v>
      </c>
      <c r="G933" s="33">
        <v>0</v>
      </c>
      <c r="H933" s="33">
        <v>0</v>
      </c>
      <c r="I933" s="3">
        <v>333037136</v>
      </c>
      <c r="J933" s="3">
        <v>324432561</v>
      </c>
      <c r="K933" s="3">
        <v>0</v>
      </c>
      <c r="L933" s="3"/>
      <c r="M933" s="3"/>
      <c r="N933" s="3"/>
      <c r="O933" s="3"/>
      <c r="P933" s="34">
        <f t="shared" si="57"/>
        <v>657469697</v>
      </c>
      <c r="Q933" s="165">
        <v>463198036</v>
      </c>
      <c r="R933" s="3">
        <f>IFERROR(VLOOKUP(D933,[9]ServNOMINA!$F$16:$M$112,8,0),0)</f>
        <v>0</v>
      </c>
      <c r="S933" s="3">
        <f>IFERROR(VLOOKUP(D933,[9]ServOTROS!$F$16:$M$112,8,0),0)</f>
        <v>0</v>
      </c>
      <c r="T933" s="3">
        <f>IFERROR(VLOOKUP(D933,[9]CANCEL!$F$16:$M$48,8,0),0)</f>
        <v>0</v>
      </c>
      <c r="U933" s="3">
        <f>IFERROR(VLOOKUP(B933,[10]Aaf_PENSION!$C$16:$M$112,11,0)+VLOOKUP(B933,[11]Aaf_PENSION!$C$16:$M$112,11,0),0)</f>
        <v>0</v>
      </c>
      <c r="V933" s="3">
        <f>IFERROR(VLOOKUP(B933,[10]Aaf_SALUD!$C$16:$M$112,11,0)+VLOOKUP(B933,[11]Aaf_SALUD!$C$16:$M$112,11,0),0)</f>
        <v>0</v>
      </c>
      <c r="W933" s="3">
        <f>IFERROR(VLOOKUP(D933,[9]CALIDAD!$F$16:$M$1122,8,0),0)</f>
        <v>27753095</v>
      </c>
      <c r="X933" s="3"/>
      <c r="Y933" s="3">
        <f>IFERROR(VLOOKUP(B933,[10]Ap_CESANTIAS!$C$16:$M$112,11,0)+VLOOKUP(B933,[11]Ap_CESANTIAS!$C$16:$M$112,11,0),0)</f>
        <v>0</v>
      </c>
      <c r="Z933" s="3">
        <f>IFERROR(VLOOKUP(B933,[10]Ap_PENSION!$C$16:$M$112,11,0)+VLOOKUP(B933,[11]Ap_PENSION!$C$16:$M$112,11,0),0)</f>
        <v>0</v>
      </c>
      <c r="AA933" s="3">
        <f>IFERROR(VLOOKUP(B933,[10]Ap_SALUD!$C$16:$M$112,11,0)+VLOOKUP(B933,[11]Ap_SALUD!$C$16:$M$112,11,0),0)</f>
        <v>0</v>
      </c>
      <c r="AB933" s="3"/>
      <c r="AC933" s="36">
        <f t="shared" si="56"/>
        <v>27753095</v>
      </c>
      <c r="AD933" s="37">
        <f t="shared" si="59"/>
        <v>166518566</v>
      </c>
      <c r="AE933" s="144" t="e">
        <f>VLOOKUP(D933,[12]REPNCT004ReporteAuxiliarContabl!$V$21:$W$1157,2,0)</f>
        <v>#N/A</v>
      </c>
      <c r="AF933" s="167" t="e">
        <f t="shared" si="58"/>
        <v>#N/A</v>
      </c>
      <c r="AG933" s="144"/>
      <c r="AI933" s="144"/>
    </row>
    <row r="934" spans="1:35" x14ac:dyDescent="0.25">
      <c r="A934" s="38">
        <v>922</v>
      </c>
      <c r="B934" s="61"/>
      <c r="C934" s="143" t="str">
        <f>VLOOKUP(D934,[8]Hoja1!$A$2:$B$1115,2,0)</f>
        <v>68264</v>
      </c>
      <c r="D934" s="31">
        <v>890205114</v>
      </c>
      <c r="E934" s="31">
        <v>216468264</v>
      </c>
      <c r="F934" s="61" t="s">
        <v>1077</v>
      </c>
      <c r="G934" s="33">
        <v>0</v>
      </c>
      <c r="H934" s="33">
        <v>0</v>
      </c>
      <c r="I934" s="3">
        <v>26438270</v>
      </c>
      <c r="J934" s="3">
        <v>38014386</v>
      </c>
      <c r="K934" s="3">
        <v>0</v>
      </c>
      <c r="L934" s="3"/>
      <c r="M934" s="3"/>
      <c r="N934" s="3"/>
      <c r="O934" s="3"/>
      <c r="P934" s="34">
        <f t="shared" si="57"/>
        <v>64452656</v>
      </c>
      <c r="Q934" s="165">
        <v>49030331</v>
      </c>
      <c r="R934" s="3">
        <f>IFERROR(VLOOKUP(D934,[9]ServNOMINA!$F$16:$M$112,8,0),0)</f>
        <v>0</v>
      </c>
      <c r="S934" s="3">
        <f>IFERROR(VLOOKUP(D934,[9]ServOTROS!$F$16:$M$112,8,0),0)</f>
        <v>0</v>
      </c>
      <c r="T934" s="3">
        <f>IFERROR(VLOOKUP(D934,[9]CANCEL!$F$16:$M$48,8,0),0)</f>
        <v>0</v>
      </c>
      <c r="U934" s="3">
        <f>IFERROR(VLOOKUP(B934,[10]Aaf_PENSION!$C$16:$M$112,11,0)+VLOOKUP(B934,[11]Aaf_PENSION!$C$16:$M$112,11,0),0)</f>
        <v>0</v>
      </c>
      <c r="V934" s="3">
        <f>IFERROR(VLOOKUP(B934,[10]Aaf_SALUD!$C$16:$M$112,11,0)+VLOOKUP(B934,[11]Aaf_SALUD!$C$16:$M$112,11,0),0)</f>
        <v>0</v>
      </c>
      <c r="W934" s="3">
        <f>IFERROR(VLOOKUP(D934,[9]CALIDAD!$F$16:$M$1122,8,0),0)</f>
        <v>2203189</v>
      </c>
      <c r="X934" s="3"/>
      <c r="Y934" s="3">
        <f>IFERROR(VLOOKUP(B934,[10]Ap_CESANTIAS!$C$16:$M$112,11,0)+VLOOKUP(B934,[11]Ap_CESANTIAS!$C$16:$M$112,11,0),0)</f>
        <v>0</v>
      </c>
      <c r="Z934" s="3">
        <f>IFERROR(VLOOKUP(B934,[10]Ap_PENSION!$C$16:$M$112,11,0)+VLOOKUP(B934,[11]Ap_PENSION!$C$16:$M$112,11,0),0)</f>
        <v>0</v>
      </c>
      <c r="AA934" s="3">
        <f>IFERROR(VLOOKUP(B934,[10]Ap_SALUD!$C$16:$M$112,11,0)+VLOOKUP(B934,[11]Ap_SALUD!$C$16:$M$112,11,0),0)</f>
        <v>0</v>
      </c>
      <c r="AB934" s="3"/>
      <c r="AC934" s="36">
        <f t="shared" si="56"/>
        <v>2203189</v>
      </c>
      <c r="AD934" s="37">
        <f t="shared" si="59"/>
        <v>13219136</v>
      </c>
      <c r="AE934" s="144" t="e">
        <f>VLOOKUP(D934,[12]REPNCT004ReporteAuxiliarContabl!$V$21:$W$1157,2,0)</f>
        <v>#N/A</v>
      </c>
      <c r="AF934" s="167" t="e">
        <f t="shared" si="58"/>
        <v>#N/A</v>
      </c>
      <c r="AG934" s="144"/>
      <c r="AI934" s="144"/>
    </row>
    <row r="935" spans="1:35" x14ac:dyDescent="0.25">
      <c r="A935" s="29">
        <v>923</v>
      </c>
      <c r="B935" s="61"/>
      <c r="C935" s="143" t="str">
        <f>VLOOKUP(D935,[8]Hoja1!$A$2:$B$1115,2,0)</f>
        <v>68266</v>
      </c>
      <c r="D935" s="31">
        <v>890209666</v>
      </c>
      <c r="E935" s="31">
        <v>216668266</v>
      </c>
      <c r="F935" s="61" t="s">
        <v>1078</v>
      </c>
      <c r="G935" s="33">
        <v>0</v>
      </c>
      <c r="H935" s="33">
        <v>0</v>
      </c>
      <c r="I935" s="3">
        <v>58560157</v>
      </c>
      <c r="J935" s="3">
        <v>65172895</v>
      </c>
      <c r="K935" s="3">
        <v>0</v>
      </c>
      <c r="L935" s="3"/>
      <c r="M935" s="3"/>
      <c r="N935" s="3"/>
      <c r="O935" s="3"/>
      <c r="P935" s="34">
        <f t="shared" si="57"/>
        <v>123733052</v>
      </c>
      <c r="Q935" s="165">
        <v>89572960</v>
      </c>
      <c r="R935" s="3">
        <f>IFERROR(VLOOKUP(D935,[9]ServNOMINA!$F$16:$M$112,8,0),0)</f>
        <v>0</v>
      </c>
      <c r="S935" s="3">
        <f>IFERROR(VLOOKUP(D935,[9]ServOTROS!$F$16:$M$112,8,0),0)</f>
        <v>0</v>
      </c>
      <c r="T935" s="3">
        <f>IFERROR(VLOOKUP(D935,[9]CANCEL!$F$16:$M$48,8,0),0)</f>
        <v>0</v>
      </c>
      <c r="U935" s="3">
        <f>IFERROR(VLOOKUP(B935,[10]Aaf_PENSION!$C$16:$M$112,11,0)+VLOOKUP(B935,[11]Aaf_PENSION!$C$16:$M$112,11,0),0)</f>
        <v>0</v>
      </c>
      <c r="V935" s="3">
        <f>IFERROR(VLOOKUP(B935,[10]Aaf_SALUD!$C$16:$M$112,11,0)+VLOOKUP(B935,[11]Aaf_SALUD!$C$16:$M$112,11,0),0)</f>
        <v>0</v>
      </c>
      <c r="W935" s="3">
        <f>IFERROR(VLOOKUP(D935,[9]CALIDAD!$F$16:$M$1122,8,0),0)</f>
        <v>4880013</v>
      </c>
      <c r="X935" s="3"/>
      <c r="Y935" s="3">
        <f>IFERROR(VLOOKUP(B935,[10]Ap_CESANTIAS!$C$16:$M$112,11,0)+VLOOKUP(B935,[11]Ap_CESANTIAS!$C$16:$M$112,11,0),0)</f>
        <v>0</v>
      </c>
      <c r="Z935" s="3">
        <f>IFERROR(VLOOKUP(B935,[10]Ap_PENSION!$C$16:$M$112,11,0)+VLOOKUP(B935,[11]Ap_PENSION!$C$16:$M$112,11,0),0)</f>
        <v>0</v>
      </c>
      <c r="AA935" s="3">
        <f>IFERROR(VLOOKUP(B935,[10]Ap_SALUD!$C$16:$M$112,11,0)+VLOOKUP(B935,[11]Ap_SALUD!$C$16:$M$112,11,0),0)</f>
        <v>0</v>
      </c>
      <c r="AB935" s="3"/>
      <c r="AC935" s="36">
        <f t="shared" si="56"/>
        <v>4880013</v>
      </c>
      <c r="AD935" s="37">
        <f t="shared" si="59"/>
        <v>29280079</v>
      </c>
      <c r="AE935" s="144" t="e">
        <f>VLOOKUP(D935,[12]REPNCT004ReporteAuxiliarContabl!$V$21:$W$1157,2,0)</f>
        <v>#N/A</v>
      </c>
      <c r="AF935" s="167" t="e">
        <f t="shared" si="58"/>
        <v>#N/A</v>
      </c>
      <c r="AG935" s="144"/>
      <c r="AI935" s="144"/>
    </row>
    <row r="936" spans="1:35" x14ac:dyDescent="0.25">
      <c r="A936" s="38">
        <v>924</v>
      </c>
      <c r="B936" s="61"/>
      <c r="C936" s="143" t="str">
        <f>VLOOKUP(D936,[8]Hoja1!$A$2:$B$1115,2,0)</f>
        <v>68271</v>
      </c>
      <c r="D936" s="31">
        <v>890209640</v>
      </c>
      <c r="E936" s="31">
        <v>217168271</v>
      </c>
      <c r="F936" s="61" t="s">
        <v>1079</v>
      </c>
      <c r="G936" s="33">
        <v>0</v>
      </c>
      <c r="H936" s="33">
        <v>0</v>
      </c>
      <c r="I936" s="3">
        <v>119323846</v>
      </c>
      <c r="J936" s="3">
        <v>101232593</v>
      </c>
      <c r="K936" s="3">
        <v>0</v>
      </c>
      <c r="L936" s="3"/>
      <c r="M936" s="3"/>
      <c r="N936" s="3"/>
      <c r="O936" s="3"/>
      <c r="P936" s="34">
        <f t="shared" si="57"/>
        <v>220556439</v>
      </c>
      <c r="Q936" s="165">
        <v>150950863</v>
      </c>
      <c r="R936" s="3">
        <f>IFERROR(VLOOKUP(D936,[9]ServNOMINA!$F$16:$M$112,8,0),0)</f>
        <v>0</v>
      </c>
      <c r="S936" s="3">
        <f>IFERROR(VLOOKUP(D936,[9]ServOTROS!$F$16:$M$112,8,0),0)</f>
        <v>0</v>
      </c>
      <c r="T936" s="3">
        <f>IFERROR(VLOOKUP(D936,[9]CANCEL!$F$16:$M$48,8,0),0)</f>
        <v>0</v>
      </c>
      <c r="U936" s="3">
        <f>IFERROR(VLOOKUP(B936,[10]Aaf_PENSION!$C$16:$M$112,11,0)+VLOOKUP(B936,[11]Aaf_PENSION!$C$16:$M$112,11,0),0)</f>
        <v>0</v>
      </c>
      <c r="V936" s="3">
        <f>IFERROR(VLOOKUP(B936,[10]Aaf_SALUD!$C$16:$M$112,11,0)+VLOOKUP(B936,[11]Aaf_SALUD!$C$16:$M$112,11,0),0)</f>
        <v>0</v>
      </c>
      <c r="W936" s="3">
        <f>IFERROR(VLOOKUP(D936,[9]CALIDAD!$F$16:$M$1122,8,0),0)</f>
        <v>9943654</v>
      </c>
      <c r="X936" s="3"/>
      <c r="Y936" s="3">
        <f>IFERROR(VLOOKUP(B936,[10]Ap_CESANTIAS!$C$16:$M$112,11,0)+VLOOKUP(B936,[11]Ap_CESANTIAS!$C$16:$M$112,11,0),0)</f>
        <v>0</v>
      </c>
      <c r="Z936" s="3">
        <f>IFERROR(VLOOKUP(B936,[10]Ap_PENSION!$C$16:$M$112,11,0)+VLOOKUP(B936,[11]Ap_PENSION!$C$16:$M$112,11,0),0)</f>
        <v>0</v>
      </c>
      <c r="AA936" s="3">
        <f>IFERROR(VLOOKUP(B936,[10]Ap_SALUD!$C$16:$M$112,11,0)+VLOOKUP(B936,[11]Ap_SALUD!$C$16:$M$112,11,0),0)</f>
        <v>0</v>
      </c>
      <c r="AB936" s="3"/>
      <c r="AC936" s="36">
        <f t="shared" si="56"/>
        <v>9943654</v>
      </c>
      <c r="AD936" s="37">
        <f t="shared" si="59"/>
        <v>59661922</v>
      </c>
      <c r="AE936" s="144" t="e">
        <f>VLOOKUP(D936,[12]REPNCT004ReporteAuxiliarContabl!$V$21:$W$1157,2,0)</f>
        <v>#N/A</v>
      </c>
      <c r="AF936" s="167" t="e">
        <f t="shared" si="58"/>
        <v>#N/A</v>
      </c>
      <c r="AG936" s="144"/>
      <c r="AI936" s="144"/>
    </row>
    <row r="937" spans="1:35" x14ac:dyDescent="0.25">
      <c r="A937" s="29">
        <v>925</v>
      </c>
      <c r="B937" s="61"/>
      <c r="C937" s="143" t="str">
        <f>VLOOKUP(D937,[8]Hoja1!$A$2:$B$1115,2,0)</f>
        <v>68296</v>
      </c>
      <c r="D937" s="31">
        <v>890206722</v>
      </c>
      <c r="E937" s="31">
        <v>219668296</v>
      </c>
      <c r="F937" s="61" t="s">
        <v>1080</v>
      </c>
      <c r="G937" s="33">
        <v>0</v>
      </c>
      <c r="H937" s="33">
        <v>0</v>
      </c>
      <c r="I937" s="3">
        <v>55050617</v>
      </c>
      <c r="J937" s="3">
        <v>64545054</v>
      </c>
      <c r="K937" s="3">
        <v>0</v>
      </c>
      <c r="L937" s="3"/>
      <c r="M937" s="3"/>
      <c r="N937" s="3"/>
      <c r="O937" s="3"/>
      <c r="P937" s="34">
        <f t="shared" si="57"/>
        <v>119595671</v>
      </c>
      <c r="Q937" s="165">
        <v>87482809</v>
      </c>
      <c r="R937" s="3">
        <f>IFERROR(VLOOKUP(D937,[9]ServNOMINA!$F$16:$M$112,8,0),0)</f>
        <v>0</v>
      </c>
      <c r="S937" s="3">
        <f>IFERROR(VLOOKUP(D937,[9]ServOTROS!$F$16:$M$112,8,0),0)</f>
        <v>0</v>
      </c>
      <c r="T937" s="3">
        <f>IFERROR(VLOOKUP(D937,[9]CANCEL!$F$16:$M$48,8,0),0)</f>
        <v>0</v>
      </c>
      <c r="U937" s="3">
        <f>IFERROR(VLOOKUP(B937,[10]Aaf_PENSION!$C$16:$M$112,11,0)+VLOOKUP(B937,[11]Aaf_PENSION!$C$16:$M$112,11,0),0)</f>
        <v>0</v>
      </c>
      <c r="V937" s="3">
        <f>IFERROR(VLOOKUP(B937,[10]Aaf_SALUD!$C$16:$M$112,11,0)+VLOOKUP(B937,[11]Aaf_SALUD!$C$16:$M$112,11,0),0)</f>
        <v>0</v>
      </c>
      <c r="W937" s="3">
        <f>IFERROR(VLOOKUP(D937,[9]CALIDAD!$F$16:$M$1122,8,0),0)</f>
        <v>4587551</v>
      </c>
      <c r="X937" s="3"/>
      <c r="Y937" s="3">
        <f>IFERROR(VLOOKUP(B937,[10]Ap_CESANTIAS!$C$16:$M$112,11,0)+VLOOKUP(B937,[11]Ap_CESANTIAS!$C$16:$M$112,11,0),0)</f>
        <v>0</v>
      </c>
      <c r="Z937" s="3">
        <f>IFERROR(VLOOKUP(B937,[10]Ap_PENSION!$C$16:$M$112,11,0)+VLOOKUP(B937,[11]Ap_PENSION!$C$16:$M$112,11,0),0)</f>
        <v>0</v>
      </c>
      <c r="AA937" s="3">
        <f>IFERROR(VLOOKUP(B937,[10]Ap_SALUD!$C$16:$M$112,11,0)+VLOOKUP(B937,[11]Ap_SALUD!$C$16:$M$112,11,0),0)</f>
        <v>0</v>
      </c>
      <c r="AB937" s="3"/>
      <c r="AC937" s="36">
        <f t="shared" si="56"/>
        <v>4587551</v>
      </c>
      <c r="AD937" s="37">
        <f t="shared" si="59"/>
        <v>27525311</v>
      </c>
      <c r="AE937" s="144" t="e">
        <f>VLOOKUP(D937,[12]REPNCT004ReporteAuxiliarContabl!$V$21:$W$1157,2,0)</f>
        <v>#N/A</v>
      </c>
      <c r="AF937" s="167" t="e">
        <f t="shared" si="58"/>
        <v>#N/A</v>
      </c>
      <c r="AG937" s="144"/>
      <c r="AI937" s="144"/>
    </row>
    <row r="938" spans="1:35" x14ac:dyDescent="0.25">
      <c r="A938" s="38">
        <v>926</v>
      </c>
      <c r="B938" s="61"/>
      <c r="C938" s="143" t="str">
        <f>VLOOKUP(D938,[8]Hoja1!$A$2:$B$1115,2,0)</f>
        <v>68298</v>
      </c>
      <c r="D938" s="31">
        <v>800099691</v>
      </c>
      <c r="E938" s="31">
        <v>219868298</v>
      </c>
      <c r="F938" s="61" t="s">
        <v>1081</v>
      </c>
      <c r="G938" s="33">
        <v>0</v>
      </c>
      <c r="H938" s="33">
        <v>0</v>
      </c>
      <c r="I938" s="3">
        <v>77542960</v>
      </c>
      <c r="J938" s="3">
        <v>80787981</v>
      </c>
      <c r="K938" s="3">
        <v>0</v>
      </c>
      <c r="L938" s="3"/>
      <c r="M938" s="3"/>
      <c r="N938" s="3"/>
      <c r="O938" s="3"/>
      <c r="P938" s="34">
        <f t="shared" si="57"/>
        <v>158330941</v>
      </c>
      <c r="Q938" s="165">
        <v>113097546</v>
      </c>
      <c r="R938" s="3">
        <f>IFERROR(VLOOKUP(D938,[9]ServNOMINA!$F$16:$M$112,8,0),0)</f>
        <v>0</v>
      </c>
      <c r="S938" s="3">
        <f>IFERROR(VLOOKUP(D938,[9]ServOTROS!$F$16:$M$112,8,0),0)</f>
        <v>0</v>
      </c>
      <c r="T938" s="3">
        <f>IFERROR(VLOOKUP(D938,[9]CANCEL!$F$16:$M$48,8,0),0)</f>
        <v>0</v>
      </c>
      <c r="U938" s="3">
        <f>IFERROR(VLOOKUP(B938,[10]Aaf_PENSION!$C$16:$M$112,11,0)+VLOOKUP(B938,[11]Aaf_PENSION!$C$16:$M$112,11,0),0)</f>
        <v>0</v>
      </c>
      <c r="V938" s="3">
        <f>IFERROR(VLOOKUP(B938,[10]Aaf_SALUD!$C$16:$M$112,11,0)+VLOOKUP(B938,[11]Aaf_SALUD!$C$16:$M$112,11,0),0)</f>
        <v>0</v>
      </c>
      <c r="W938" s="3">
        <f>IFERROR(VLOOKUP(D938,[9]CALIDAD!$F$16:$M$1122,8,0),0)</f>
        <v>6461913</v>
      </c>
      <c r="X938" s="3"/>
      <c r="Y938" s="3">
        <f>IFERROR(VLOOKUP(B938,[10]Ap_CESANTIAS!$C$16:$M$112,11,0)+VLOOKUP(B938,[11]Ap_CESANTIAS!$C$16:$M$112,11,0),0)</f>
        <v>0</v>
      </c>
      <c r="Z938" s="3">
        <f>IFERROR(VLOOKUP(B938,[10]Ap_PENSION!$C$16:$M$112,11,0)+VLOOKUP(B938,[11]Ap_PENSION!$C$16:$M$112,11,0),0)</f>
        <v>0</v>
      </c>
      <c r="AA938" s="3">
        <f>IFERROR(VLOOKUP(B938,[10]Ap_SALUD!$C$16:$M$112,11,0)+VLOOKUP(B938,[11]Ap_SALUD!$C$16:$M$112,11,0),0)</f>
        <v>0</v>
      </c>
      <c r="AB938" s="3"/>
      <c r="AC938" s="36">
        <f t="shared" si="56"/>
        <v>6461913</v>
      </c>
      <c r="AD938" s="37">
        <f t="shared" si="59"/>
        <v>38771482</v>
      </c>
      <c r="AE938" s="144" t="e">
        <f>VLOOKUP(D938,[12]REPNCT004ReporteAuxiliarContabl!$V$21:$W$1157,2,0)</f>
        <v>#N/A</v>
      </c>
      <c r="AF938" s="167" t="e">
        <f t="shared" si="58"/>
        <v>#N/A</v>
      </c>
      <c r="AG938" s="144"/>
      <c r="AI938" s="144"/>
    </row>
    <row r="939" spans="1:35" x14ac:dyDescent="0.25">
      <c r="A939" s="29">
        <v>927</v>
      </c>
      <c r="B939" s="61"/>
      <c r="C939" s="143" t="str">
        <f>VLOOKUP(D939,[8]Hoja1!$A$2:$B$1115,2,0)</f>
        <v>68318</v>
      </c>
      <c r="D939" s="31">
        <v>890208360</v>
      </c>
      <c r="E939" s="31">
        <v>211868318</v>
      </c>
      <c r="F939" s="61" t="s">
        <v>1082</v>
      </c>
      <c r="G939" s="33">
        <v>0</v>
      </c>
      <c r="H939" s="33">
        <v>0</v>
      </c>
      <c r="I939" s="3">
        <v>86194805</v>
      </c>
      <c r="J939" s="3">
        <v>110185306</v>
      </c>
      <c r="K939" s="3">
        <v>0</v>
      </c>
      <c r="L939" s="3"/>
      <c r="M939" s="3"/>
      <c r="N939" s="3"/>
      <c r="O939" s="3"/>
      <c r="P939" s="34">
        <f t="shared" si="57"/>
        <v>196380111</v>
      </c>
      <c r="Q939" s="165">
        <v>146099806</v>
      </c>
      <c r="R939" s="3">
        <f>IFERROR(VLOOKUP(D939,[9]ServNOMINA!$F$16:$M$112,8,0),0)</f>
        <v>0</v>
      </c>
      <c r="S939" s="3">
        <f>IFERROR(VLOOKUP(D939,[9]ServOTROS!$F$16:$M$112,8,0),0)</f>
        <v>0</v>
      </c>
      <c r="T939" s="3">
        <f>IFERROR(VLOOKUP(D939,[9]CANCEL!$F$16:$M$48,8,0),0)</f>
        <v>0</v>
      </c>
      <c r="U939" s="3">
        <f>IFERROR(VLOOKUP(B939,[10]Aaf_PENSION!$C$16:$M$112,11,0)+VLOOKUP(B939,[11]Aaf_PENSION!$C$16:$M$112,11,0),0)</f>
        <v>0</v>
      </c>
      <c r="V939" s="3">
        <f>IFERROR(VLOOKUP(B939,[10]Aaf_SALUD!$C$16:$M$112,11,0)+VLOOKUP(B939,[11]Aaf_SALUD!$C$16:$M$112,11,0),0)</f>
        <v>0</v>
      </c>
      <c r="W939" s="3">
        <f>IFERROR(VLOOKUP(D939,[9]CALIDAD!$F$16:$M$1122,8,0),0)</f>
        <v>7182900</v>
      </c>
      <c r="X939" s="3"/>
      <c r="Y939" s="3">
        <f>IFERROR(VLOOKUP(B939,[10]Ap_CESANTIAS!$C$16:$M$112,11,0)+VLOOKUP(B939,[11]Ap_CESANTIAS!$C$16:$M$112,11,0),0)</f>
        <v>0</v>
      </c>
      <c r="Z939" s="3">
        <f>IFERROR(VLOOKUP(B939,[10]Ap_PENSION!$C$16:$M$112,11,0)+VLOOKUP(B939,[11]Ap_PENSION!$C$16:$M$112,11,0),0)</f>
        <v>0</v>
      </c>
      <c r="AA939" s="3">
        <f>IFERROR(VLOOKUP(B939,[10]Ap_SALUD!$C$16:$M$112,11,0)+VLOOKUP(B939,[11]Ap_SALUD!$C$16:$M$112,11,0),0)</f>
        <v>0</v>
      </c>
      <c r="AB939" s="3"/>
      <c r="AC939" s="36">
        <f t="shared" si="56"/>
        <v>7182900</v>
      </c>
      <c r="AD939" s="37">
        <f t="shared" si="59"/>
        <v>43097405</v>
      </c>
      <c r="AE939" s="144" t="e">
        <f>VLOOKUP(D939,[12]REPNCT004ReporteAuxiliarContabl!$V$21:$W$1157,2,0)</f>
        <v>#N/A</v>
      </c>
      <c r="AF939" s="167" t="e">
        <f t="shared" si="58"/>
        <v>#N/A</v>
      </c>
      <c r="AG939" s="144"/>
      <c r="AI939" s="144"/>
    </row>
    <row r="940" spans="1:35" x14ac:dyDescent="0.25">
      <c r="A940" s="38">
        <v>928</v>
      </c>
      <c r="B940" s="61"/>
      <c r="C940" s="143" t="str">
        <f>VLOOKUP(D940,[8]Hoja1!$A$2:$B$1115,2,0)</f>
        <v>68320</v>
      </c>
      <c r="D940" s="31">
        <v>800099694</v>
      </c>
      <c r="E940" s="31">
        <v>212068320</v>
      </c>
      <c r="F940" s="61" t="s">
        <v>357</v>
      </c>
      <c r="G940" s="33">
        <v>0</v>
      </c>
      <c r="H940" s="33">
        <v>0</v>
      </c>
      <c r="I940" s="3">
        <v>77239313</v>
      </c>
      <c r="J940" s="3">
        <v>32450694</v>
      </c>
      <c r="K940" s="3">
        <v>0</v>
      </c>
      <c r="L940" s="3"/>
      <c r="M940" s="3"/>
      <c r="N940" s="3"/>
      <c r="O940" s="3"/>
      <c r="P940" s="34">
        <f t="shared" si="57"/>
        <v>109690007</v>
      </c>
      <c r="Q940" s="165">
        <v>64633739</v>
      </c>
      <c r="R940" s="3">
        <f>IFERROR(VLOOKUP(D940,[9]ServNOMINA!$F$16:$M$112,8,0),0)</f>
        <v>0</v>
      </c>
      <c r="S940" s="3">
        <f>IFERROR(VLOOKUP(D940,[9]ServOTROS!$F$16:$M$112,8,0),0)</f>
        <v>0</v>
      </c>
      <c r="T940" s="3">
        <f>IFERROR(VLOOKUP(D940,[9]CANCEL!$F$16:$M$48,8,0),0)</f>
        <v>0</v>
      </c>
      <c r="U940" s="3">
        <f>IFERROR(VLOOKUP(B940,[10]Aaf_PENSION!$C$16:$M$112,11,0)+VLOOKUP(B940,[11]Aaf_PENSION!$C$16:$M$112,11,0),0)</f>
        <v>0</v>
      </c>
      <c r="V940" s="3">
        <f>IFERROR(VLOOKUP(B940,[10]Aaf_SALUD!$C$16:$M$112,11,0)+VLOOKUP(B940,[11]Aaf_SALUD!$C$16:$M$112,11,0),0)</f>
        <v>0</v>
      </c>
      <c r="W940" s="3">
        <f>IFERROR(VLOOKUP(D940,[9]CALIDAD!$F$16:$M$1122,8,0),0)</f>
        <v>6436609</v>
      </c>
      <c r="X940" s="3"/>
      <c r="Y940" s="3">
        <f>IFERROR(VLOOKUP(B940,[10]Ap_CESANTIAS!$C$16:$M$112,11,0)+VLOOKUP(B940,[11]Ap_CESANTIAS!$C$16:$M$112,11,0),0)</f>
        <v>0</v>
      </c>
      <c r="Z940" s="3">
        <f>IFERROR(VLOOKUP(B940,[10]Ap_PENSION!$C$16:$M$112,11,0)+VLOOKUP(B940,[11]Ap_PENSION!$C$16:$M$112,11,0),0)</f>
        <v>0</v>
      </c>
      <c r="AA940" s="3">
        <f>IFERROR(VLOOKUP(B940,[10]Ap_SALUD!$C$16:$M$112,11,0)+VLOOKUP(B940,[11]Ap_SALUD!$C$16:$M$112,11,0),0)</f>
        <v>0</v>
      </c>
      <c r="AB940" s="3"/>
      <c r="AC940" s="36">
        <f t="shared" si="56"/>
        <v>6436609</v>
      </c>
      <c r="AD940" s="37">
        <f t="shared" si="59"/>
        <v>38619659</v>
      </c>
      <c r="AE940" s="144" t="e">
        <f>VLOOKUP(D940,[12]REPNCT004ReporteAuxiliarContabl!$V$21:$W$1157,2,0)</f>
        <v>#N/A</v>
      </c>
      <c r="AF940" s="167" t="e">
        <f t="shared" si="58"/>
        <v>#N/A</v>
      </c>
      <c r="AG940" s="144"/>
      <c r="AI940" s="144"/>
    </row>
    <row r="941" spans="1:35" x14ac:dyDescent="0.25">
      <c r="A941" s="29">
        <v>929</v>
      </c>
      <c r="B941" s="61"/>
      <c r="C941" s="143" t="str">
        <f>VLOOKUP(D941,[8]Hoja1!$A$2:$B$1115,2,0)</f>
        <v>68322</v>
      </c>
      <c r="D941" s="31">
        <v>890204979</v>
      </c>
      <c r="E941" s="31">
        <v>212268322</v>
      </c>
      <c r="F941" s="61" t="s">
        <v>1083</v>
      </c>
      <c r="G941" s="33">
        <v>0</v>
      </c>
      <c r="H941" s="33">
        <v>0</v>
      </c>
      <c r="I941" s="3">
        <v>34085774</v>
      </c>
      <c r="J941" s="3">
        <v>38811507</v>
      </c>
      <c r="K941" s="3">
        <v>0</v>
      </c>
      <c r="L941" s="3"/>
      <c r="M941" s="3"/>
      <c r="N941" s="3"/>
      <c r="O941" s="3"/>
      <c r="P941" s="34">
        <f t="shared" si="57"/>
        <v>72897281</v>
      </c>
      <c r="Q941" s="165">
        <v>53013912</v>
      </c>
      <c r="R941" s="3">
        <f>IFERROR(VLOOKUP(D941,[9]ServNOMINA!$F$16:$M$112,8,0),0)</f>
        <v>0</v>
      </c>
      <c r="S941" s="3">
        <f>IFERROR(VLOOKUP(D941,[9]ServOTROS!$F$16:$M$112,8,0),0)</f>
        <v>0</v>
      </c>
      <c r="T941" s="3">
        <f>IFERROR(VLOOKUP(D941,[9]CANCEL!$F$16:$M$48,8,0),0)</f>
        <v>0</v>
      </c>
      <c r="U941" s="3">
        <f>IFERROR(VLOOKUP(B941,[10]Aaf_PENSION!$C$16:$M$112,11,0)+VLOOKUP(B941,[11]Aaf_PENSION!$C$16:$M$112,11,0),0)</f>
        <v>0</v>
      </c>
      <c r="V941" s="3">
        <f>IFERROR(VLOOKUP(B941,[10]Aaf_SALUD!$C$16:$M$112,11,0)+VLOOKUP(B941,[11]Aaf_SALUD!$C$16:$M$112,11,0),0)</f>
        <v>0</v>
      </c>
      <c r="W941" s="3">
        <f>IFERROR(VLOOKUP(D941,[9]CALIDAD!$F$16:$M$1122,8,0),0)</f>
        <v>2840481</v>
      </c>
      <c r="X941" s="3"/>
      <c r="Y941" s="3">
        <f>IFERROR(VLOOKUP(B941,[10]Ap_CESANTIAS!$C$16:$M$112,11,0)+VLOOKUP(B941,[11]Ap_CESANTIAS!$C$16:$M$112,11,0),0)</f>
        <v>0</v>
      </c>
      <c r="Z941" s="3">
        <f>IFERROR(VLOOKUP(B941,[10]Ap_PENSION!$C$16:$M$112,11,0)+VLOOKUP(B941,[11]Ap_PENSION!$C$16:$M$112,11,0),0)</f>
        <v>0</v>
      </c>
      <c r="AA941" s="3">
        <f>IFERROR(VLOOKUP(B941,[10]Ap_SALUD!$C$16:$M$112,11,0)+VLOOKUP(B941,[11]Ap_SALUD!$C$16:$M$112,11,0),0)</f>
        <v>0</v>
      </c>
      <c r="AB941" s="3"/>
      <c r="AC941" s="36">
        <f t="shared" si="56"/>
        <v>2840481</v>
      </c>
      <c r="AD941" s="37">
        <f t="shared" si="59"/>
        <v>17042888</v>
      </c>
      <c r="AE941" s="144" t="e">
        <f>VLOOKUP(D941,[12]REPNCT004ReporteAuxiliarContabl!$V$21:$W$1157,2,0)</f>
        <v>#N/A</v>
      </c>
      <c r="AF941" s="167" t="e">
        <f t="shared" si="58"/>
        <v>#N/A</v>
      </c>
      <c r="AG941" s="144"/>
      <c r="AI941" s="144"/>
    </row>
    <row r="942" spans="1:35" x14ac:dyDescent="0.25">
      <c r="A942" s="38">
        <v>930</v>
      </c>
      <c r="B942" s="61"/>
      <c r="C942" s="143" t="str">
        <f>VLOOKUP(D942,[8]Hoja1!$A$2:$B$1115,2,0)</f>
        <v>68324</v>
      </c>
      <c r="D942" s="31">
        <v>890210945</v>
      </c>
      <c r="E942" s="31">
        <v>212468324</v>
      </c>
      <c r="F942" s="61" t="s">
        <v>1084</v>
      </c>
      <c r="G942" s="33">
        <v>0</v>
      </c>
      <c r="H942" s="33">
        <v>0</v>
      </c>
      <c r="I942" s="3">
        <v>35405678</v>
      </c>
      <c r="J942" s="3">
        <v>41155269</v>
      </c>
      <c r="K942" s="3">
        <v>0</v>
      </c>
      <c r="L942" s="3"/>
      <c r="M942" s="3"/>
      <c r="N942" s="3"/>
      <c r="O942" s="3"/>
      <c r="P942" s="34">
        <f t="shared" si="57"/>
        <v>76560947</v>
      </c>
      <c r="Q942" s="165">
        <v>55907634</v>
      </c>
      <c r="R942" s="3">
        <f>IFERROR(VLOOKUP(D942,[9]ServNOMINA!$F$16:$M$112,8,0),0)</f>
        <v>0</v>
      </c>
      <c r="S942" s="3">
        <f>IFERROR(VLOOKUP(D942,[9]ServOTROS!$F$16:$M$112,8,0),0)</f>
        <v>0</v>
      </c>
      <c r="T942" s="3">
        <f>IFERROR(VLOOKUP(D942,[9]CANCEL!$F$16:$M$48,8,0),0)</f>
        <v>0</v>
      </c>
      <c r="U942" s="3">
        <f>IFERROR(VLOOKUP(B942,[10]Aaf_PENSION!$C$16:$M$112,11,0)+VLOOKUP(B942,[11]Aaf_PENSION!$C$16:$M$112,11,0),0)</f>
        <v>0</v>
      </c>
      <c r="V942" s="3">
        <f>IFERROR(VLOOKUP(B942,[10]Aaf_SALUD!$C$16:$M$112,11,0)+VLOOKUP(B942,[11]Aaf_SALUD!$C$16:$M$112,11,0),0)</f>
        <v>0</v>
      </c>
      <c r="W942" s="3">
        <f>IFERROR(VLOOKUP(D942,[9]CALIDAD!$F$16:$M$1122,8,0),0)</f>
        <v>2950473</v>
      </c>
      <c r="X942" s="3"/>
      <c r="Y942" s="3">
        <f>IFERROR(VLOOKUP(B942,[10]Ap_CESANTIAS!$C$16:$M$112,11,0)+VLOOKUP(B942,[11]Ap_CESANTIAS!$C$16:$M$112,11,0),0)</f>
        <v>0</v>
      </c>
      <c r="Z942" s="3">
        <f>IFERROR(VLOOKUP(B942,[10]Ap_PENSION!$C$16:$M$112,11,0)+VLOOKUP(B942,[11]Ap_PENSION!$C$16:$M$112,11,0),0)</f>
        <v>0</v>
      </c>
      <c r="AA942" s="3">
        <f>IFERROR(VLOOKUP(B942,[10]Ap_SALUD!$C$16:$M$112,11,0)+VLOOKUP(B942,[11]Ap_SALUD!$C$16:$M$112,11,0),0)</f>
        <v>0</v>
      </c>
      <c r="AB942" s="3"/>
      <c r="AC942" s="36">
        <f t="shared" si="56"/>
        <v>2950473</v>
      </c>
      <c r="AD942" s="37">
        <f t="shared" si="59"/>
        <v>17702840</v>
      </c>
      <c r="AE942" s="144" t="e">
        <f>VLOOKUP(D942,[12]REPNCT004ReporteAuxiliarContabl!$V$21:$W$1157,2,0)</f>
        <v>#N/A</v>
      </c>
      <c r="AF942" s="167" t="e">
        <f t="shared" si="58"/>
        <v>#N/A</v>
      </c>
      <c r="AG942" s="144"/>
      <c r="AI942" s="144"/>
    </row>
    <row r="943" spans="1:35" x14ac:dyDescent="0.25">
      <c r="A943" s="29">
        <v>931</v>
      </c>
      <c r="B943" s="61"/>
      <c r="C943" s="143" t="str">
        <f>VLOOKUP(D943,[8]Hoja1!$A$2:$B$1115,2,0)</f>
        <v>68327</v>
      </c>
      <c r="D943" s="31">
        <v>890207790</v>
      </c>
      <c r="E943" s="31">
        <v>212768327</v>
      </c>
      <c r="F943" s="61" t="s">
        <v>1085</v>
      </c>
      <c r="G943" s="33">
        <v>0</v>
      </c>
      <c r="H943" s="33">
        <v>0</v>
      </c>
      <c r="I943" s="3">
        <v>69819803</v>
      </c>
      <c r="J943" s="3">
        <v>67674064</v>
      </c>
      <c r="K943" s="3">
        <v>0</v>
      </c>
      <c r="L943" s="3"/>
      <c r="M943" s="3"/>
      <c r="N943" s="3"/>
      <c r="O943" s="3"/>
      <c r="P943" s="34">
        <f t="shared" si="57"/>
        <v>137493867</v>
      </c>
      <c r="Q943" s="165">
        <v>96765649</v>
      </c>
      <c r="R943" s="3">
        <f>IFERROR(VLOOKUP(D943,[9]ServNOMINA!$F$16:$M$112,8,0),0)</f>
        <v>0</v>
      </c>
      <c r="S943" s="3">
        <f>IFERROR(VLOOKUP(D943,[9]ServOTROS!$F$16:$M$112,8,0),0)</f>
        <v>0</v>
      </c>
      <c r="T943" s="3">
        <f>IFERROR(VLOOKUP(D943,[9]CANCEL!$F$16:$M$48,8,0),0)</f>
        <v>0</v>
      </c>
      <c r="U943" s="3">
        <f>IFERROR(VLOOKUP(B943,[10]Aaf_PENSION!$C$16:$M$112,11,0)+VLOOKUP(B943,[11]Aaf_PENSION!$C$16:$M$112,11,0),0)</f>
        <v>0</v>
      </c>
      <c r="V943" s="3">
        <f>IFERROR(VLOOKUP(B943,[10]Aaf_SALUD!$C$16:$M$112,11,0)+VLOOKUP(B943,[11]Aaf_SALUD!$C$16:$M$112,11,0),0)</f>
        <v>0</v>
      </c>
      <c r="W943" s="3">
        <f>IFERROR(VLOOKUP(D943,[9]CALIDAD!$F$16:$M$1122,8,0),0)</f>
        <v>5818317</v>
      </c>
      <c r="X943" s="3"/>
      <c r="Y943" s="3">
        <f>IFERROR(VLOOKUP(B943,[10]Ap_CESANTIAS!$C$16:$M$112,11,0)+VLOOKUP(B943,[11]Ap_CESANTIAS!$C$16:$M$112,11,0),0)</f>
        <v>0</v>
      </c>
      <c r="Z943" s="3">
        <f>IFERROR(VLOOKUP(B943,[10]Ap_PENSION!$C$16:$M$112,11,0)+VLOOKUP(B943,[11]Ap_PENSION!$C$16:$M$112,11,0),0)</f>
        <v>0</v>
      </c>
      <c r="AA943" s="3">
        <f>IFERROR(VLOOKUP(B943,[10]Ap_SALUD!$C$16:$M$112,11,0)+VLOOKUP(B943,[11]Ap_SALUD!$C$16:$M$112,11,0),0)</f>
        <v>0</v>
      </c>
      <c r="AB943" s="3"/>
      <c r="AC943" s="36">
        <f t="shared" si="56"/>
        <v>5818317</v>
      </c>
      <c r="AD943" s="37">
        <f t="shared" si="59"/>
        <v>34909901</v>
      </c>
      <c r="AE943" s="144" t="e">
        <f>VLOOKUP(D943,[12]REPNCT004ReporteAuxiliarContabl!$V$21:$W$1157,2,0)</f>
        <v>#N/A</v>
      </c>
      <c r="AF943" s="167" t="e">
        <f t="shared" si="58"/>
        <v>#N/A</v>
      </c>
      <c r="AG943" s="144"/>
      <c r="AI943" s="144"/>
    </row>
    <row r="944" spans="1:35" x14ac:dyDescent="0.25">
      <c r="A944" s="38">
        <v>932</v>
      </c>
      <c r="B944" s="61"/>
      <c r="C944" s="143" t="str">
        <f>VLOOKUP(D944,[8]Hoja1!$A$2:$B$1115,2,0)</f>
        <v>68344</v>
      </c>
      <c r="D944" s="31">
        <v>890210438</v>
      </c>
      <c r="E944" s="31">
        <v>214468344</v>
      </c>
      <c r="F944" s="61" t="s">
        <v>1086</v>
      </c>
      <c r="G944" s="33">
        <v>0</v>
      </c>
      <c r="H944" s="33">
        <v>0</v>
      </c>
      <c r="I944" s="3">
        <v>35292352</v>
      </c>
      <c r="J944" s="3">
        <v>46484033</v>
      </c>
      <c r="K944" s="3">
        <v>0</v>
      </c>
      <c r="L944" s="3"/>
      <c r="M944" s="3"/>
      <c r="N944" s="3"/>
      <c r="O944" s="3"/>
      <c r="P944" s="34">
        <f t="shared" si="57"/>
        <v>81776385</v>
      </c>
      <c r="Q944" s="165">
        <v>61189178</v>
      </c>
      <c r="R944" s="3">
        <f>IFERROR(VLOOKUP(D944,[9]ServNOMINA!$F$16:$M$112,8,0),0)</f>
        <v>0</v>
      </c>
      <c r="S944" s="3">
        <f>IFERROR(VLOOKUP(D944,[9]ServOTROS!$F$16:$M$112,8,0),0)</f>
        <v>0</v>
      </c>
      <c r="T944" s="3">
        <f>IFERROR(VLOOKUP(D944,[9]CANCEL!$F$16:$M$48,8,0),0)</f>
        <v>0</v>
      </c>
      <c r="U944" s="3">
        <f>IFERROR(VLOOKUP(B944,[10]Aaf_PENSION!$C$16:$M$112,11,0)+VLOOKUP(B944,[11]Aaf_PENSION!$C$16:$M$112,11,0),0)</f>
        <v>0</v>
      </c>
      <c r="V944" s="3">
        <f>IFERROR(VLOOKUP(B944,[10]Aaf_SALUD!$C$16:$M$112,11,0)+VLOOKUP(B944,[11]Aaf_SALUD!$C$16:$M$112,11,0),0)</f>
        <v>0</v>
      </c>
      <c r="W944" s="3">
        <f>IFERROR(VLOOKUP(D944,[9]CALIDAD!$F$16:$M$1122,8,0),0)</f>
        <v>2941029</v>
      </c>
      <c r="X944" s="3"/>
      <c r="Y944" s="3">
        <f>IFERROR(VLOOKUP(B944,[10]Ap_CESANTIAS!$C$16:$M$112,11,0)+VLOOKUP(B944,[11]Ap_CESANTIAS!$C$16:$M$112,11,0),0)</f>
        <v>0</v>
      </c>
      <c r="Z944" s="3">
        <f>IFERROR(VLOOKUP(B944,[10]Ap_PENSION!$C$16:$M$112,11,0)+VLOOKUP(B944,[11]Ap_PENSION!$C$16:$M$112,11,0),0)</f>
        <v>0</v>
      </c>
      <c r="AA944" s="3">
        <f>IFERROR(VLOOKUP(B944,[10]Ap_SALUD!$C$16:$M$112,11,0)+VLOOKUP(B944,[11]Ap_SALUD!$C$16:$M$112,11,0),0)</f>
        <v>0</v>
      </c>
      <c r="AB944" s="3"/>
      <c r="AC944" s="36">
        <f t="shared" si="56"/>
        <v>2941029</v>
      </c>
      <c r="AD944" s="37">
        <f t="shared" si="59"/>
        <v>17646178</v>
      </c>
      <c r="AE944" s="144" t="e">
        <f>VLOOKUP(D944,[12]REPNCT004ReporteAuxiliarContabl!$V$21:$W$1157,2,0)</f>
        <v>#N/A</v>
      </c>
      <c r="AF944" s="167" t="e">
        <f t="shared" si="58"/>
        <v>#N/A</v>
      </c>
      <c r="AG944" s="144"/>
      <c r="AI944" s="144"/>
    </row>
    <row r="945" spans="1:35" x14ac:dyDescent="0.25">
      <c r="A945" s="29">
        <v>933</v>
      </c>
      <c r="B945" s="61"/>
      <c r="C945" s="143" t="str">
        <f>VLOOKUP(D945,[8]Hoja1!$A$2:$B$1115,2,0)</f>
        <v>68368</v>
      </c>
      <c r="D945" s="31">
        <v>890210946</v>
      </c>
      <c r="E945" s="31">
        <v>216868368</v>
      </c>
      <c r="F945" s="61" t="s">
        <v>1087</v>
      </c>
      <c r="G945" s="33">
        <v>0</v>
      </c>
      <c r="H945" s="33">
        <v>0</v>
      </c>
      <c r="I945" s="3">
        <v>44844412</v>
      </c>
      <c r="J945" s="3">
        <v>52602631</v>
      </c>
      <c r="K945" s="3">
        <v>0</v>
      </c>
      <c r="L945" s="3"/>
      <c r="M945" s="3"/>
      <c r="N945" s="3"/>
      <c r="O945" s="3"/>
      <c r="P945" s="34">
        <f t="shared" si="57"/>
        <v>97447043</v>
      </c>
      <c r="Q945" s="165">
        <v>71287801</v>
      </c>
      <c r="R945" s="3">
        <f>IFERROR(VLOOKUP(D945,[9]ServNOMINA!$F$16:$M$112,8,0),0)</f>
        <v>0</v>
      </c>
      <c r="S945" s="3">
        <f>IFERROR(VLOOKUP(D945,[9]ServOTROS!$F$16:$M$112,8,0),0)</f>
        <v>0</v>
      </c>
      <c r="T945" s="3">
        <f>IFERROR(VLOOKUP(D945,[9]CANCEL!$F$16:$M$48,8,0),0)</f>
        <v>0</v>
      </c>
      <c r="U945" s="3">
        <f>IFERROR(VLOOKUP(B945,[10]Aaf_PENSION!$C$16:$M$112,11,0)+VLOOKUP(B945,[11]Aaf_PENSION!$C$16:$M$112,11,0),0)</f>
        <v>0</v>
      </c>
      <c r="V945" s="3">
        <f>IFERROR(VLOOKUP(B945,[10]Aaf_SALUD!$C$16:$M$112,11,0)+VLOOKUP(B945,[11]Aaf_SALUD!$C$16:$M$112,11,0),0)</f>
        <v>0</v>
      </c>
      <c r="W945" s="3">
        <f>IFERROR(VLOOKUP(D945,[9]CALIDAD!$F$16:$M$1122,8,0),0)</f>
        <v>3737034</v>
      </c>
      <c r="X945" s="3"/>
      <c r="Y945" s="3">
        <f>IFERROR(VLOOKUP(B945,[10]Ap_CESANTIAS!$C$16:$M$112,11,0)+VLOOKUP(B945,[11]Ap_CESANTIAS!$C$16:$M$112,11,0),0)</f>
        <v>0</v>
      </c>
      <c r="Z945" s="3">
        <f>IFERROR(VLOOKUP(B945,[10]Ap_PENSION!$C$16:$M$112,11,0)+VLOOKUP(B945,[11]Ap_PENSION!$C$16:$M$112,11,0),0)</f>
        <v>0</v>
      </c>
      <c r="AA945" s="3">
        <f>IFERROR(VLOOKUP(B945,[10]Ap_SALUD!$C$16:$M$112,11,0)+VLOOKUP(B945,[11]Ap_SALUD!$C$16:$M$112,11,0),0)</f>
        <v>0</v>
      </c>
      <c r="AB945" s="3"/>
      <c r="AC945" s="36">
        <f t="shared" si="56"/>
        <v>3737034</v>
      </c>
      <c r="AD945" s="37">
        <f t="shared" si="59"/>
        <v>22422208</v>
      </c>
      <c r="AE945" s="144" t="e">
        <f>VLOOKUP(D945,[12]REPNCT004ReporteAuxiliarContabl!$V$21:$W$1157,2,0)</f>
        <v>#N/A</v>
      </c>
      <c r="AF945" s="167" t="e">
        <f t="shared" si="58"/>
        <v>#N/A</v>
      </c>
      <c r="AG945" s="144"/>
      <c r="AI945" s="144"/>
    </row>
    <row r="946" spans="1:35" x14ac:dyDescent="0.25">
      <c r="A946" s="38">
        <v>934</v>
      </c>
      <c r="B946" s="61"/>
      <c r="C946" s="143" t="str">
        <f>VLOOKUP(D946,[8]Hoja1!$A$2:$B$1115,2,0)</f>
        <v>68370</v>
      </c>
      <c r="D946" s="31">
        <v>800124166</v>
      </c>
      <c r="E946" s="31">
        <v>217068370</v>
      </c>
      <c r="F946" s="61" t="s">
        <v>1088</v>
      </c>
      <c r="G946" s="33">
        <v>0</v>
      </c>
      <c r="H946" s="33">
        <v>0</v>
      </c>
      <c r="I946" s="3">
        <v>36779882</v>
      </c>
      <c r="J946" s="3">
        <v>38983848</v>
      </c>
      <c r="K946" s="3">
        <v>0</v>
      </c>
      <c r="L946" s="3"/>
      <c r="M946" s="3"/>
      <c r="N946" s="3"/>
      <c r="O946" s="3"/>
      <c r="P946" s="34">
        <f t="shared" si="57"/>
        <v>75763730</v>
      </c>
      <c r="Q946" s="165">
        <v>54308798</v>
      </c>
      <c r="R946" s="3">
        <f>IFERROR(VLOOKUP(D946,[9]ServNOMINA!$F$16:$M$112,8,0),0)</f>
        <v>0</v>
      </c>
      <c r="S946" s="3">
        <f>IFERROR(VLOOKUP(D946,[9]ServOTROS!$F$16:$M$112,8,0),0)</f>
        <v>0</v>
      </c>
      <c r="T946" s="3">
        <f>IFERROR(VLOOKUP(D946,[9]CANCEL!$F$16:$M$48,8,0),0)</f>
        <v>0</v>
      </c>
      <c r="U946" s="3">
        <f>IFERROR(VLOOKUP(B946,[10]Aaf_PENSION!$C$16:$M$112,11,0)+VLOOKUP(B946,[11]Aaf_PENSION!$C$16:$M$112,11,0),0)</f>
        <v>0</v>
      </c>
      <c r="V946" s="3">
        <f>IFERROR(VLOOKUP(B946,[10]Aaf_SALUD!$C$16:$M$112,11,0)+VLOOKUP(B946,[11]Aaf_SALUD!$C$16:$M$112,11,0),0)</f>
        <v>0</v>
      </c>
      <c r="W946" s="3">
        <f>IFERROR(VLOOKUP(D946,[9]CALIDAD!$F$16:$M$1122,8,0),0)</f>
        <v>3064990</v>
      </c>
      <c r="X946" s="3"/>
      <c r="Y946" s="3">
        <f>IFERROR(VLOOKUP(B946,[10]Ap_CESANTIAS!$C$16:$M$112,11,0)+VLOOKUP(B946,[11]Ap_CESANTIAS!$C$16:$M$112,11,0),0)</f>
        <v>0</v>
      </c>
      <c r="Z946" s="3">
        <f>IFERROR(VLOOKUP(B946,[10]Ap_PENSION!$C$16:$M$112,11,0)+VLOOKUP(B946,[11]Ap_PENSION!$C$16:$M$112,11,0),0)</f>
        <v>0</v>
      </c>
      <c r="AA946" s="3">
        <f>IFERROR(VLOOKUP(B946,[10]Ap_SALUD!$C$16:$M$112,11,0)+VLOOKUP(B946,[11]Ap_SALUD!$C$16:$M$112,11,0),0)</f>
        <v>0</v>
      </c>
      <c r="AB946" s="3"/>
      <c r="AC946" s="36">
        <f t="shared" si="56"/>
        <v>3064990</v>
      </c>
      <c r="AD946" s="37">
        <f t="shared" si="59"/>
        <v>18389942</v>
      </c>
      <c r="AE946" s="144" t="e">
        <f>VLOOKUP(D946,[12]REPNCT004ReporteAuxiliarContabl!$V$21:$W$1157,2,0)</f>
        <v>#N/A</v>
      </c>
      <c r="AF946" s="167" t="e">
        <f t="shared" si="58"/>
        <v>#N/A</v>
      </c>
      <c r="AG946" s="144"/>
      <c r="AI946" s="144"/>
    </row>
    <row r="947" spans="1:35" x14ac:dyDescent="0.25">
      <c r="A947" s="29">
        <v>935</v>
      </c>
      <c r="B947" s="61"/>
      <c r="C947" s="143" t="str">
        <f>VLOOKUP(D947,[8]Hoja1!$A$2:$B$1115,2,0)</f>
        <v>68377</v>
      </c>
      <c r="D947" s="31">
        <v>890210617</v>
      </c>
      <c r="E947" s="31">
        <v>217768377</v>
      </c>
      <c r="F947" s="61" t="s">
        <v>1089</v>
      </c>
      <c r="G947" s="33">
        <v>0</v>
      </c>
      <c r="H947" s="33">
        <v>0</v>
      </c>
      <c r="I947" s="3">
        <v>97641920</v>
      </c>
      <c r="J947" s="3">
        <v>106215395</v>
      </c>
      <c r="K947" s="3">
        <v>0</v>
      </c>
      <c r="L947" s="3"/>
      <c r="M947" s="3"/>
      <c r="N947" s="3"/>
      <c r="O947" s="3"/>
      <c r="P947" s="34">
        <f t="shared" si="57"/>
        <v>203857315</v>
      </c>
      <c r="Q947" s="165">
        <v>146899530</v>
      </c>
      <c r="R947" s="3">
        <f>IFERROR(VLOOKUP(D947,[9]ServNOMINA!$F$16:$M$112,8,0),0)</f>
        <v>0</v>
      </c>
      <c r="S947" s="3">
        <f>IFERROR(VLOOKUP(D947,[9]ServOTROS!$F$16:$M$112,8,0),0)</f>
        <v>0</v>
      </c>
      <c r="T947" s="3">
        <f>IFERROR(VLOOKUP(D947,[9]CANCEL!$F$16:$M$48,8,0),0)</f>
        <v>0</v>
      </c>
      <c r="U947" s="3">
        <f>IFERROR(VLOOKUP(B947,[10]Aaf_PENSION!$C$16:$M$112,11,0)+VLOOKUP(B947,[11]Aaf_PENSION!$C$16:$M$112,11,0),0)</f>
        <v>0</v>
      </c>
      <c r="V947" s="3">
        <f>IFERROR(VLOOKUP(B947,[10]Aaf_SALUD!$C$16:$M$112,11,0)+VLOOKUP(B947,[11]Aaf_SALUD!$C$16:$M$112,11,0),0)</f>
        <v>0</v>
      </c>
      <c r="W947" s="3">
        <f>IFERROR(VLOOKUP(D947,[9]CALIDAD!$F$16:$M$1122,8,0),0)</f>
        <v>8136827</v>
      </c>
      <c r="X947" s="3"/>
      <c r="Y947" s="3">
        <f>IFERROR(VLOOKUP(B947,[10]Ap_CESANTIAS!$C$16:$M$112,11,0)+VLOOKUP(B947,[11]Ap_CESANTIAS!$C$16:$M$112,11,0),0)</f>
        <v>0</v>
      </c>
      <c r="Z947" s="3">
        <f>IFERROR(VLOOKUP(B947,[10]Ap_PENSION!$C$16:$M$112,11,0)+VLOOKUP(B947,[11]Ap_PENSION!$C$16:$M$112,11,0),0)</f>
        <v>0</v>
      </c>
      <c r="AA947" s="3">
        <f>IFERROR(VLOOKUP(B947,[10]Ap_SALUD!$C$16:$M$112,11,0)+VLOOKUP(B947,[11]Ap_SALUD!$C$16:$M$112,11,0),0)</f>
        <v>0</v>
      </c>
      <c r="AB947" s="3"/>
      <c r="AC947" s="36">
        <f t="shared" si="56"/>
        <v>8136827</v>
      </c>
      <c r="AD947" s="37">
        <f t="shared" si="59"/>
        <v>48820958</v>
      </c>
      <c r="AE947" s="144" t="e">
        <f>VLOOKUP(D947,[12]REPNCT004ReporteAuxiliarContabl!$V$21:$W$1157,2,0)</f>
        <v>#N/A</v>
      </c>
      <c r="AF947" s="167" t="e">
        <f t="shared" si="58"/>
        <v>#N/A</v>
      </c>
      <c r="AG947" s="144"/>
      <c r="AI947" s="144"/>
    </row>
    <row r="948" spans="1:35" x14ac:dyDescent="0.25">
      <c r="A948" s="38">
        <v>936</v>
      </c>
      <c r="B948" s="61"/>
      <c r="C948" s="143" t="str">
        <f>VLOOKUP(D948,[8]Hoja1!$A$2:$B$1115,2,0)</f>
        <v>68385</v>
      </c>
      <c r="D948" s="31">
        <v>890210704</v>
      </c>
      <c r="E948" s="31">
        <v>218568385</v>
      </c>
      <c r="F948" s="61" t="s">
        <v>1090</v>
      </c>
      <c r="G948" s="33">
        <v>0</v>
      </c>
      <c r="H948" s="33">
        <v>0</v>
      </c>
      <c r="I948" s="3">
        <v>199687996</v>
      </c>
      <c r="J948" s="3">
        <v>236795617</v>
      </c>
      <c r="K948" s="3">
        <v>0</v>
      </c>
      <c r="L948" s="3"/>
      <c r="M948" s="3"/>
      <c r="N948" s="3"/>
      <c r="O948" s="3"/>
      <c r="P948" s="34">
        <f t="shared" si="57"/>
        <v>436483613</v>
      </c>
      <c r="Q948" s="165">
        <v>319998947</v>
      </c>
      <c r="R948" s="3">
        <f>IFERROR(VLOOKUP(D948,[9]ServNOMINA!$F$16:$M$112,8,0),0)</f>
        <v>0</v>
      </c>
      <c r="S948" s="3">
        <f>IFERROR(VLOOKUP(D948,[9]ServOTROS!$F$16:$M$112,8,0),0)</f>
        <v>0</v>
      </c>
      <c r="T948" s="3">
        <f>IFERROR(VLOOKUP(D948,[9]CANCEL!$F$16:$M$48,8,0),0)</f>
        <v>0</v>
      </c>
      <c r="U948" s="3">
        <f>IFERROR(VLOOKUP(B948,[10]Aaf_PENSION!$C$16:$M$112,11,0)+VLOOKUP(B948,[11]Aaf_PENSION!$C$16:$M$112,11,0),0)</f>
        <v>0</v>
      </c>
      <c r="V948" s="3">
        <f>IFERROR(VLOOKUP(B948,[10]Aaf_SALUD!$C$16:$M$112,11,0)+VLOOKUP(B948,[11]Aaf_SALUD!$C$16:$M$112,11,0),0)</f>
        <v>0</v>
      </c>
      <c r="W948" s="3">
        <f>IFERROR(VLOOKUP(D948,[9]CALIDAD!$F$16:$M$1122,8,0),0)</f>
        <v>16640666</v>
      </c>
      <c r="X948" s="3"/>
      <c r="Y948" s="3">
        <f>IFERROR(VLOOKUP(B948,[10]Ap_CESANTIAS!$C$16:$M$112,11,0)+VLOOKUP(B948,[11]Ap_CESANTIAS!$C$16:$M$112,11,0),0)</f>
        <v>0</v>
      </c>
      <c r="Z948" s="3">
        <f>IFERROR(VLOOKUP(B948,[10]Ap_PENSION!$C$16:$M$112,11,0)+VLOOKUP(B948,[11]Ap_PENSION!$C$16:$M$112,11,0),0)</f>
        <v>0</v>
      </c>
      <c r="AA948" s="3">
        <f>IFERROR(VLOOKUP(B948,[10]Ap_SALUD!$C$16:$M$112,11,0)+VLOOKUP(B948,[11]Ap_SALUD!$C$16:$M$112,11,0),0)</f>
        <v>0</v>
      </c>
      <c r="AB948" s="3"/>
      <c r="AC948" s="36">
        <f t="shared" si="56"/>
        <v>16640666</v>
      </c>
      <c r="AD948" s="37">
        <f t="shared" si="59"/>
        <v>99844000</v>
      </c>
      <c r="AE948" s="144" t="e">
        <f>VLOOKUP(D948,[12]REPNCT004ReporteAuxiliarContabl!$V$21:$W$1157,2,0)</f>
        <v>#N/A</v>
      </c>
      <c r="AF948" s="167" t="e">
        <f t="shared" si="58"/>
        <v>#N/A</v>
      </c>
      <c r="AG948" s="144"/>
      <c r="AI948" s="144"/>
    </row>
    <row r="949" spans="1:35" x14ac:dyDescent="0.25">
      <c r="A949" s="29">
        <v>937</v>
      </c>
      <c r="B949" s="61"/>
      <c r="C949" s="143" t="str">
        <f>VLOOKUP(D949,[8]Hoja1!$A$2:$B$1115,2,0)</f>
        <v>68397</v>
      </c>
      <c r="D949" s="31">
        <v>890205308</v>
      </c>
      <c r="E949" s="31">
        <v>219768397</v>
      </c>
      <c r="F949" s="61" t="s">
        <v>700</v>
      </c>
      <c r="G949" s="33">
        <v>0</v>
      </c>
      <c r="H949" s="33">
        <v>0</v>
      </c>
      <c r="I949" s="3">
        <v>41825103</v>
      </c>
      <c r="J949" s="3">
        <v>55935200</v>
      </c>
      <c r="K949" s="3">
        <v>0</v>
      </c>
      <c r="L949" s="3"/>
      <c r="M949" s="3"/>
      <c r="N949" s="3"/>
      <c r="O949" s="3"/>
      <c r="P949" s="34">
        <f t="shared" si="57"/>
        <v>97760303</v>
      </c>
      <c r="Q949" s="165">
        <v>73362325</v>
      </c>
      <c r="R949" s="3">
        <f>IFERROR(VLOOKUP(D949,[9]ServNOMINA!$F$16:$M$112,8,0),0)</f>
        <v>0</v>
      </c>
      <c r="S949" s="3">
        <f>IFERROR(VLOOKUP(D949,[9]ServOTROS!$F$16:$M$112,8,0),0)</f>
        <v>0</v>
      </c>
      <c r="T949" s="3">
        <f>IFERROR(VLOOKUP(D949,[9]CANCEL!$F$16:$M$48,8,0),0)</f>
        <v>0</v>
      </c>
      <c r="U949" s="3">
        <f>IFERROR(VLOOKUP(B949,[10]Aaf_PENSION!$C$16:$M$112,11,0)+VLOOKUP(B949,[11]Aaf_PENSION!$C$16:$M$112,11,0),0)</f>
        <v>0</v>
      </c>
      <c r="V949" s="3">
        <f>IFERROR(VLOOKUP(B949,[10]Aaf_SALUD!$C$16:$M$112,11,0)+VLOOKUP(B949,[11]Aaf_SALUD!$C$16:$M$112,11,0),0)</f>
        <v>0</v>
      </c>
      <c r="W949" s="3">
        <f>IFERROR(VLOOKUP(D949,[9]CALIDAD!$F$16:$M$1122,8,0),0)</f>
        <v>3485425</v>
      </c>
      <c r="X949" s="3"/>
      <c r="Y949" s="3">
        <f>IFERROR(VLOOKUP(B949,[10]Ap_CESANTIAS!$C$16:$M$112,11,0)+VLOOKUP(B949,[11]Ap_CESANTIAS!$C$16:$M$112,11,0),0)</f>
        <v>0</v>
      </c>
      <c r="Z949" s="3">
        <f>IFERROR(VLOOKUP(B949,[10]Ap_PENSION!$C$16:$M$112,11,0)+VLOOKUP(B949,[11]Ap_PENSION!$C$16:$M$112,11,0),0)</f>
        <v>0</v>
      </c>
      <c r="AA949" s="3">
        <f>IFERROR(VLOOKUP(B949,[10]Ap_SALUD!$C$16:$M$112,11,0)+VLOOKUP(B949,[11]Ap_SALUD!$C$16:$M$112,11,0),0)</f>
        <v>0</v>
      </c>
      <c r="AB949" s="3"/>
      <c r="AC949" s="36">
        <f t="shared" si="56"/>
        <v>3485425</v>
      </c>
      <c r="AD949" s="37">
        <f t="shared" si="59"/>
        <v>20912553</v>
      </c>
      <c r="AE949" s="144" t="e">
        <f>VLOOKUP(D949,[12]REPNCT004ReporteAuxiliarContabl!$V$21:$W$1157,2,0)</f>
        <v>#N/A</v>
      </c>
      <c r="AF949" s="167" t="e">
        <f t="shared" si="58"/>
        <v>#N/A</v>
      </c>
      <c r="AG949" s="144"/>
      <c r="AI949" s="144"/>
    </row>
    <row r="950" spans="1:35" x14ac:dyDescent="0.25">
      <c r="A950" s="38">
        <v>938</v>
      </c>
      <c r="B950" s="61"/>
      <c r="C950" s="143" t="str">
        <f>VLOOKUP(D950,[8]Hoja1!$A$2:$B$1115,2,0)</f>
        <v>68406</v>
      </c>
      <c r="D950" s="31">
        <v>890206110</v>
      </c>
      <c r="E950" s="31">
        <v>210668406</v>
      </c>
      <c r="F950" s="61" t="s">
        <v>1091</v>
      </c>
      <c r="G950" s="33">
        <v>0</v>
      </c>
      <c r="H950" s="33">
        <v>0</v>
      </c>
      <c r="I950" s="3">
        <v>544467448</v>
      </c>
      <c r="J950" s="3">
        <v>615572618</v>
      </c>
      <c r="K950" s="3">
        <v>0</v>
      </c>
      <c r="L950" s="3"/>
      <c r="M950" s="3"/>
      <c r="N950" s="3"/>
      <c r="O950" s="3"/>
      <c r="P950" s="34">
        <f t="shared" si="57"/>
        <v>1160040066</v>
      </c>
      <c r="Q950" s="165">
        <v>842434053</v>
      </c>
      <c r="R950" s="3">
        <f>IFERROR(VLOOKUP(D950,[9]ServNOMINA!$F$16:$M$112,8,0),0)</f>
        <v>0</v>
      </c>
      <c r="S950" s="3">
        <f>IFERROR(VLOOKUP(D950,[9]ServOTROS!$F$16:$M$112,8,0),0)</f>
        <v>0</v>
      </c>
      <c r="T950" s="3">
        <f>IFERROR(VLOOKUP(D950,[9]CANCEL!$F$16:$M$48,8,0),0)</f>
        <v>0</v>
      </c>
      <c r="U950" s="3">
        <f>IFERROR(VLOOKUP(B950,[10]Aaf_PENSION!$C$16:$M$112,11,0)+VLOOKUP(B950,[11]Aaf_PENSION!$C$16:$M$112,11,0),0)</f>
        <v>0</v>
      </c>
      <c r="V950" s="3">
        <f>IFERROR(VLOOKUP(B950,[10]Aaf_SALUD!$C$16:$M$112,11,0)+VLOOKUP(B950,[11]Aaf_SALUD!$C$16:$M$112,11,0),0)</f>
        <v>0</v>
      </c>
      <c r="W950" s="3">
        <f>IFERROR(VLOOKUP(D950,[9]CALIDAD!$F$16:$M$1122,8,0),0)</f>
        <v>45372287</v>
      </c>
      <c r="X950" s="3"/>
      <c r="Y950" s="3">
        <f>IFERROR(VLOOKUP(B950,[10]Ap_CESANTIAS!$C$16:$M$112,11,0)+VLOOKUP(B950,[11]Ap_CESANTIAS!$C$16:$M$112,11,0),0)</f>
        <v>0</v>
      </c>
      <c r="Z950" s="3">
        <f>IFERROR(VLOOKUP(B950,[10]Ap_PENSION!$C$16:$M$112,11,0)+VLOOKUP(B950,[11]Ap_PENSION!$C$16:$M$112,11,0),0)</f>
        <v>0</v>
      </c>
      <c r="AA950" s="3">
        <f>IFERROR(VLOOKUP(B950,[10]Ap_SALUD!$C$16:$M$112,11,0)+VLOOKUP(B950,[11]Ap_SALUD!$C$16:$M$112,11,0),0)</f>
        <v>0</v>
      </c>
      <c r="AB950" s="3"/>
      <c r="AC950" s="36">
        <f t="shared" si="56"/>
        <v>45372287</v>
      </c>
      <c r="AD950" s="37">
        <f t="shared" si="59"/>
        <v>272233726</v>
      </c>
      <c r="AE950" s="144" t="e">
        <f>VLOOKUP(D950,[12]REPNCT004ReporteAuxiliarContabl!$V$21:$W$1157,2,0)</f>
        <v>#N/A</v>
      </c>
      <c r="AF950" s="167" t="e">
        <f t="shared" si="58"/>
        <v>#N/A</v>
      </c>
      <c r="AG950" s="144"/>
      <c r="AI950" s="144"/>
    </row>
    <row r="951" spans="1:35" x14ac:dyDescent="0.25">
      <c r="A951" s="29">
        <v>939</v>
      </c>
      <c r="B951" s="61"/>
      <c r="C951" s="143" t="str">
        <f>VLOOKUP(D951,[8]Hoja1!$A$2:$B$1115,2,0)</f>
        <v>68418</v>
      </c>
      <c r="D951" s="31">
        <v>890204537</v>
      </c>
      <c r="E951" s="31">
        <v>211868418</v>
      </c>
      <c r="F951" s="61" t="s">
        <v>1092</v>
      </c>
      <c r="G951" s="33">
        <v>0</v>
      </c>
      <c r="H951" s="33">
        <v>0</v>
      </c>
      <c r="I951" s="3">
        <v>335513060</v>
      </c>
      <c r="J951" s="3">
        <v>314126365</v>
      </c>
      <c r="K951" s="3">
        <v>0</v>
      </c>
      <c r="L951" s="3"/>
      <c r="M951" s="3"/>
      <c r="N951" s="3"/>
      <c r="O951" s="3"/>
      <c r="P951" s="34">
        <f t="shared" si="57"/>
        <v>649639425</v>
      </c>
      <c r="Q951" s="165">
        <v>453923475</v>
      </c>
      <c r="R951" s="3">
        <f>IFERROR(VLOOKUP(D951,[9]ServNOMINA!$F$16:$M$112,8,0),0)</f>
        <v>0</v>
      </c>
      <c r="S951" s="3">
        <f>IFERROR(VLOOKUP(D951,[9]ServOTROS!$F$16:$M$112,8,0),0)</f>
        <v>0</v>
      </c>
      <c r="T951" s="3">
        <f>IFERROR(VLOOKUP(D951,[9]CANCEL!$F$16:$M$48,8,0),0)</f>
        <v>0</v>
      </c>
      <c r="U951" s="3">
        <f>IFERROR(VLOOKUP(B951,[10]Aaf_PENSION!$C$16:$M$112,11,0)+VLOOKUP(B951,[11]Aaf_PENSION!$C$16:$M$112,11,0),0)</f>
        <v>0</v>
      </c>
      <c r="V951" s="3">
        <f>IFERROR(VLOOKUP(B951,[10]Aaf_SALUD!$C$16:$M$112,11,0)+VLOOKUP(B951,[11]Aaf_SALUD!$C$16:$M$112,11,0),0)</f>
        <v>0</v>
      </c>
      <c r="W951" s="3">
        <f>IFERROR(VLOOKUP(D951,[9]CALIDAD!$F$16:$M$1122,8,0),0)</f>
        <v>27959422</v>
      </c>
      <c r="X951" s="3"/>
      <c r="Y951" s="3">
        <f>IFERROR(VLOOKUP(B951,[10]Ap_CESANTIAS!$C$16:$M$112,11,0)+VLOOKUP(B951,[11]Ap_CESANTIAS!$C$16:$M$112,11,0),0)</f>
        <v>0</v>
      </c>
      <c r="Z951" s="3">
        <f>IFERROR(VLOOKUP(B951,[10]Ap_PENSION!$C$16:$M$112,11,0)+VLOOKUP(B951,[11]Ap_PENSION!$C$16:$M$112,11,0),0)</f>
        <v>0</v>
      </c>
      <c r="AA951" s="3">
        <f>IFERROR(VLOOKUP(B951,[10]Ap_SALUD!$C$16:$M$112,11,0)+VLOOKUP(B951,[11]Ap_SALUD!$C$16:$M$112,11,0),0)</f>
        <v>0</v>
      </c>
      <c r="AB951" s="3"/>
      <c r="AC951" s="36">
        <f t="shared" si="56"/>
        <v>27959422</v>
      </c>
      <c r="AD951" s="37">
        <f t="shared" si="59"/>
        <v>167756528</v>
      </c>
      <c r="AE951" s="144" t="e">
        <f>VLOOKUP(D951,[12]REPNCT004ReporteAuxiliarContabl!$V$21:$W$1157,2,0)</f>
        <v>#N/A</v>
      </c>
      <c r="AF951" s="167" t="e">
        <f t="shared" si="58"/>
        <v>#N/A</v>
      </c>
      <c r="AG951" s="144"/>
      <c r="AI951" s="144"/>
    </row>
    <row r="952" spans="1:35" x14ac:dyDescent="0.25">
      <c r="A952" s="38">
        <v>940</v>
      </c>
      <c r="B952" s="61"/>
      <c r="C952" s="143" t="str">
        <f>VLOOKUP(D952,[8]Hoja1!$A$2:$B$1115,2,0)</f>
        <v>68425</v>
      </c>
      <c r="D952" s="31">
        <v>890210947</v>
      </c>
      <c r="E952" s="31">
        <v>212568425</v>
      </c>
      <c r="F952" s="61" t="s">
        <v>1093</v>
      </c>
      <c r="G952" s="33">
        <v>0</v>
      </c>
      <c r="H952" s="33">
        <v>0</v>
      </c>
      <c r="I952" s="3">
        <v>41038606</v>
      </c>
      <c r="J952" s="3">
        <v>37986270</v>
      </c>
      <c r="K952" s="3">
        <v>0</v>
      </c>
      <c r="L952" s="3"/>
      <c r="M952" s="3"/>
      <c r="N952" s="3"/>
      <c r="O952" s="3"/>
      <c r="P952" s="34">
        <f t="shared" si="57"/>
        <v>79024876</v>
      </c>
      <c r="Q952" s="165">
        <v>55085690</v>
      </c>
      <c r="R952" s="3">
        <f>IFERROR(VLOOKUP(D952,[9]ServNOMINA!$F$16:$M$112,8,0),0)</f>
        <v>0</v>
      </c>
      <c r="S952" s="3">
        <f>IFERROR(VLOOKUP(D952,[9]ServOTROS!$F$16:$M$112,8,0),0)</f>
        <v>0</v>
      </c>
      <c r="T952" s="3">
        <f>IFERROR(VLOOKUP(D952,[9]CANCEL!$F$16:$M$48,8,0),0)</f>
        <v>0</v>
      </c>
      <c r="U952" s="3">
        <f>IFERROR(VLOOKUP(B952,[10]Aaf_PENSION!$C$16:$M$112,11,0)+VLOOKUP(B952,[11]Aaf_PENSION!$C$16:$M$112,11,0),0)</f>
        <v>0</v>
      </c>
      <c r="V952" s="3">
        <f>IFERROR(VLOOKUP(B952,[10]Aaf_SALUD!$C$16:$M$112,11,0)+VLOOKUP(B952,[11]Aaf_SALUD!$C$16:$M$112,11,0),0)</f>
        <v>0</v>
      </c>
      <c r="W952" s="3">
        <f>IFERROR(VLOOKUP(D952,[9]CALIDAD!$F$16:$M$1122,8,0),0)</f>
        <v>3419884</v>
      </c>
      <c r="X952" s="3"/>
      <c r="Y952" s="3">
        <f>IFERROR(VLOOKUP(B952,[10]Ap_CESANTIAS!$C$16:$M$112,11,0)+VLOOKUP(B952,[11]Ap_CESANTIAS!$C$16:$M$112,11,0),0)</f>
        <v>0</v>
      </c>
      <c r="Z952" s="3">
        <f>IFERROR(VLOOKUP(B952,[10]Ap_PENSION!$C$16:$M$112,11,0)+VLOOKUP(B952,[11]Ap_PENSION!$C$16:$M$112,11,0),0)</f>
        <v>0</v>
      </c>
      <c r="AA952" s="3">
        <f>IFERROR(VLOOKUP(B952,[10]Ap_SALUD!$C$16:$M$112,11,0)+VLOOKUP(B952,[11]Ap_SALUD!$C$16:$M$112,11,0),0)</f>
        <v>0</v>
      </c>
      <c r="AB952" s="3"/>
      <c r="AC952" s="36">
        <f t="shared" si="56"/>
        <v>3419884</v>
      </c>
      <c r="AD952" s="37">
        <f t="shared" si="59"/>
        <v>20519302</v>
      </c>
      <c r="AE952" s="144" t="e">
        <f>VLOOKUP(D952,[12]REPNCT004ReporteAuxiliarContabl!$V$21:$W$1157,2,0)</f>
        <v>#N/A</v>
      </c>
      <c r="AF952" s="167" t="e">
        <f t="shared" si="58"/>
        <v>#N/A</v>
      </c>
      <c r="AG952" s="144"/>
      <c r="AI952" s="144"/>
    </row>
    <row r="953" spans="1:35" x14ac:dyDescent="0.25">
      <c r="A953" s="29">
        <v>941</v>
      </c>
      <c r="B953" s="61"/>
      <c r="C953" s="143" t="str">
        <f>VLOOKUP(D953,[8]Hoja1!$A$2:$B$1115,2,0)</f>
        <v>68432</v>
      </c>
      <c r="D953" s="31">
        <v>890205229</v>
      </c>
      <c r="E953" s="31">
        <v>213268432</v>
      </c>
      <c r="F953" s="61" t="s">
        <v>1094</v>
      </c>
      <c r="G953" s="33">
        <v>0</v>
      </c>
      <c r="H953" s="33">
        <v>0</v>
      </c>
      <c r="I953" s="3">
        <v>320122772</v>
      </c>
      <c r="J953" s="3">
        <v>417119711</v>
      </c>
      <c r="K953" s="3">
        <v>0</v>
      </c>
      <c r="L953" s="3"/>
      <c r="M953" s="3"/>
      <c r="N953" s="3"/>
      <c r="O953" s="3"/>
      <c r="P953" s="34">
        <f t="shared" si="57"/>
        <v>737242483</v>
      </c>
      <c r="Q953" s="165">
        <v>550504201</v>
      </c>
      <c r="R953" s="3">
        <f>IFERROR(VLOOKUP(D953,[9]ServNOMINA!$F$16:$M$112,8,0),0)</f>
        <v>0</v>
      </c>
      <c r="S953" s="3">
        <f>IFERROR(VLOOKUP(D953,[9]ServOTROS!$F$16:$M$112,8,0),0)</f>
        <v>0</v>
      </c>
      <c r="T953" s="3">
        <f>IFERROR(VLOOKUP(D953,[9]CANCEL!$F$16:$M$48,8,0),0)</f>
        <v>0</v>
      </c>
      <c r="U953" s="3">
        <f>IFERROR(VLOOKUP(B953,[10]Aaf_PENSION!$C$16:$M$112,11,0)+VLOOKUP(B953,[11]Aaf_PENSION!$C$16:$M$112,11,0),0)</f>
        <v>0</v>
      </c>
      <c r="V953" s="3">
        <f>IFERROR(VLOOKUP(B953,[10]Aaf_SALUD!$C$16:$M$112,11,0)+VLOOKUP(B953,[11]Aaf_SALUD!$C$16:$M$112,11,0),0)</f>
        <v>0</v>
      </c>
      <c r="W953" s="3">
        <f>IFERROR(VLOOKUP(D953,[9]CALIDAD!$F$16:$M$1122,8,0),0)</f>
        <v>26676898</v>
      </c>
      <c r="X953" s="3"/>
      <c r="Y953" s="3">
        <f>IFERROR(VLOOKUP(B953,[10]Ap_CESANTIAS!$C$16:$M$112,11,0)+VLOOKUP(B953,[11]Ap_CESANTIAS!$C$16:$M$112,11,0),0)</f>
        <v>0</v>
      </c>
      <c r="Z953" s="3">
        <f>IFERROR(VLOOKUP(B953,[10]Ap_PENSION!$C$16:$M$112,11,0)+VLOOKUP(B953,[11]Ap_PENSION!$C$16:$M$112,11,0),0)</f>
        <v>0</v>
      </c>
      <c r="AA953" s="3">
        <f>IFERROR(VLOOKUP(B953,[10]Ap_SALUD!$C$16:$M$112,11,0)+VLOOKUP(B953,[11]Ap_SALUD!$C$16:$M$112,11,0),0)</f>
        <v>0</v>
      </c>
      <c r="AB953" s="3"/>
      <c r="AC953" s="36">
        <f t="shared" si="56"/>
        <v>26676898</v>
      </c>
      <c r="AD953" s="37">
        <f t="shared" si="59"/>
        <v>160061384</v>
      </c>
      <c r="AE953" s="144" t="e">
        <f>VLOOKUP(D953,[12]REPNCT004ReporteAuxiliarContabl!$V$21:$W$1157,2,0)</f>
        <v>#N/A</v>
      </c>
      <c r="AF953" s="167" t="e">
        <f t="shared" si="58"/>
        <v>#N/A</v>
      </c>
      <c r="AG953" s="144"/>
      <c r="AI953" s="144"/>
    </row>
    <row r="954" spans="1:35" x14ac:dyDescent="0.25">
      <c r="A954" s="38">
        <v>942</v>
      </c>
      <c r="B954" s="61"/>
      <c r="C954" s="143" t="str">
        <f>VLOOKUP(D954,[8]Hoja1!$A$2:$B$1115,2,0)</f>
        <v>68444</v>
      </c>
      <c r="D954" s="31">
        <v>890206696</v>
      </c>
      <c r="E954" s="31">
        <v>214468444</v>
      </c>
      <c r="F954" s="61" t="s">
        <v>1095</v>
      </c>
      <c r="G954" s="33">
        <v>0</v>
      </c>
      <c r="H954" s="33">
        <v>0</v>
      </c>
      <c r="I954" s="3">
        <v>108290206</v>
      </c>
      <c r="J954" s="3">
        <v>126639056</v>
      </c>
      <c r="K954" s="3">
        <v>0</v>
      </c>
      <c r="L954" s="3"/>
      <c r="M954" s="3"/>
      <c r="N954" s="3"/>
      <c r="O954" s="3"/>
      <c r="P954" s="34">
        <f t="shared" si="57"/>
        <v>234929262</v>
      </c>
      <c r="Q954" s="165">
        <v>171759976</v>
      </c>
      <c r="R954" s="3">
        <f>IFERROR(VLOOKUP(D954,[9]ServNOMINA!$F$16:$M$112,8,0),0)</f>
        <v>0</v>
      </c>
      <c r="S954" s="3">
        <f>IFERROR(VLOOKUP(D954,[9]ServOTROS!$F$16:$M$112,8,0),0)</f>
        <v>0</v>
      </c>
      <c r="T954" s="3">
        <f>IFERROR(VLOOKUP(D954,[9]CANCEL!$F$16:$M$48,8,0),0)</f>
        <v>0</v>
      </c>
      <c r="U954" s="3">
        <f>IFERROR(VLOOKUP(B954,[10]Aaf_PENSION!$C$16:$M$112,11,0)+VLOOKUP(B954,[11]Aaf_PENSION!$C$16:$M$112,11,0),0)</f>
        <v>0</v>
      </c>
      <c r="V954" s="3">
        <f>IFERROR(VLOOKUP(B954,[10]Aaf_SALUD!$C$16:$M$112,11,0)+VLOOKUP(B954,[11]Aaf_SALUD!$C$16:$M$112,11,0),0)</f>
        <v>0</v>
      </c>
      <c r="W954" s="3">
        <f>IFERROR(VLOOKUP(D954,[9]CALIDAD!$F$16:$M$1122,8,0),0)</f>
        <v>9024184</v>
      </c>
      <c r="X954" s="3"/>
      <c r="Y954" s="3">
        <f>IFERROR(VLOOKUP(B954,[10]Ap_CESANTIAS!$C$16:$M$112,11,0)+VLOOKUP(B954,[11]Ap_CESANTIAS!$C$16:$M$112,11,0),0)</f>
        <v>0</v>
      </c>
      <c r="Z954" s="3">
        <f>IFERROR(VLOOKUP(B954,[10]Ap_PENSION!$C$16:$M$112,11,0)+VLOOKUP(B954,[11]Ap_PENSION!$C$16:$M$112,11,0),0)</f>
        <v>0</v>
      </c>
      <c r="AA954" s="3">
        <f>IFERROR(VLOOKUP(B954,[10]Ap_SALUD!$C$16:$M$112,11,0)+VLOOKUP(B954,[11]Ap_SALUD!$C$16:$M$112,11,0),0)</f>
        <v>0</v>
      </c>
      <c r="AB954" s="3"/>
      <c r="AC954" s="36">
        <f t="shared" si="56"/>
        <v>9024184</v>
      </c>
      <c r="AD954" s="37">
        <f t="shared" si="59"/>
        <v>54145102</v>
      </c>
      <c r="AE954" s="144" t="e">
        <f>VLOOKUP(D954,[12]REPNCT004ReporteAuxiliarContabl!$V$21:$W$1157,2,0)</f>
        <v>#N/A</v>
      </c>
      <c r="AF954" s="167" t="e">
        <f t="shared" si="58"/>
        <v>#N/A</v>
      </c>
      <c r="AG954" s="144"/>
      <c r="AI954" s="144"/>
    </row>
    <row r="955" spans="1:35" x14ac:dyDescent="0.25">
      <c r="A955" s="29">
        <v>943</v>
      </c>
      <c r="B955" s="61"/>
      <c r="C955" s="143" t="str">
        <f>VLOOKUP(D955,[8]Hoja1!$A$2:$B$1115,2,0)</f>
        <v>68464</v>
      </c>
      <c r="D955" s="31">
        <v>890205632</v>
      </c>
      <c r="E955" s="31">
        <v>216468464</v>
      </c>
      <c r="F955" s="61" t="s">
        <v>1096</v>
      </c>
      <c r="G955" s="33">
        <v>0</v>
      </c>
      <c r="H955" s="33">
        <v>0</v>
      </c>
      <c r="I955" s="3">
        <v>251264656</v>
      </c>
      <c r="J955" s="3">
        <v>244614664</v>
      </c>
      <c r="K955" s="3">
        <v>0</v>
      </c>
      <c r="L955" s="3"/>
      <c r="M955" s="3"/>
      <c r="N955" s="3"/>
      <c r="O955" s="3"/>
      <c r="P955" s="34">
        <f t="shared" si="57"/>
        <v>495879320</v>
      </c>
      <c r="Q955" s="165">
        <v>349308269</v>
      </c>
      <c r="R955" s="3">
        <f>IFERROR(VLOOKUP(D955,[9]ServNOMINA!$F$16:$M$112,8,0),0)</f>
        <v>0</v>
      </c>
      <c r="S955" s="3">
        <f>IFERROR(VLOOKUP(D955,[9]ServOTROS!$F$16:$M$112,8,0),0)</f>
        <v>0</v>
      </c>
      <c r="T955" s="3">
        <f>IFERROR(VLOOKUP(D955,[9]CANCEL!$F$16:$M$48,8,0),0)</f>
        <v>0</v>
      </c>
      <c r="U955" s="3">
        <f>IFERROR(VLOOKUP(B955,[10]Aaf_PENSION!$C$16:$M$112,11,0)+VLOOKUP(B955,[11]Aaf_PENSION!$C$16:$M$112,11,0),0)</f>
        <v>0</v>
      </c>
      <c r="V955" s="3">
        <f>IFERROR(VLOOKUP(B955,[10]Aaf_SALUD!$C$16:$M$112,11,0)+VLOOKUP(B955,[11]Aaf_SALUD!$C$16:$M$112,11,0),0)</f>
        <v>0</v>
      </c>
      <c r="W955" s="3">
        <f>IFERROR(VLOOKUP(D955,[9]CALIDAD!$F$16:$M$1122,8,0),0)</f>
        <v>20938721</v>
      </c>
      <c r="X955" s="3"/>
      <c r="Y955" s="3">
        <f>IFERROR(VLOOKUP(B955,[10]Ap_CESANTIAS!$C$16:$M$112,11,0)+VLOOKUP(B955,[11]Ap_CESANTIAS!$C$16:$M$112,11,0),0)</f>
        <v>0</v>
      </c>
      <c r="Z955" s="3">
        <f>IFERROR(VLOOKUP(B955,[10]Ap_PENSION!$C$16:$M$112,11,0)+VLOOKUP(B955,[11]Ap_PENSION!$C$16:$M$112,11,0),0)</f>
        <v>0</v>
      </c>
      <c r="AA955" s="3">
        <f>IFERROR(VLOOKUP(B955,[10]Ap_SALUD!$C$16:$M$112,11,0)+VLOOKUP(B955,[11]Ap_SALUD!$C$16:$M$112,11,0),0)</f>
        <v>0</v>
      </c>
      <c r="AB955" s="3"/>
      <c r="AC955" s="36">
        <f t="shared" si="56"/>
        <v>20938721</v>
      </c>
      <c r="AD955" s="37">
        <f t="shared" si="59"/>
        <v>125632330</v>
      </c>
      <c r="AE955" s="144" t="e">
        <f>VLOOKUP(D955,[12]REPNCT004ReporteAuxiliarContabl!$V$21:$W$1157,2,0)</f>
        <v>#N/A</v>
      </c>
      <c r="AF955" s="167" t="e">
        <f t="shared" si="58"/>
        <v>#N/A</v>
      </c>
      <c r="AG955" s="144"/>
      <c r="AI955" s="144"/>
    </row>
    <row r="956" spans="1:35" x14ac:dyDescent="0.25">
      <c r="A956" s="38">
        <v>944</v>
      </c>
      <c r="B956" s="61"/>
      <c r="C956" s="143" t="str">
        <f>VLOOKUP(D956,[8]Hoja1!$A$2:$B$1115,2,0)</f>
        <v>68468</v>
      </c>
      <c r="D956" s="31">
        <v>890205326</v>
      </c>
      <c r="E956" s="31">
        <v>216868468</v>
      </c>
      <c r="F956" s="61" t="s">
        <v>1097</v>
      </c>
      <c r="G956" s="33">
        <v>0</v>
      </c>
      <c r="H956" s="33">
        <v>0</v>
      </c>
      <c r="I956" s="3">
        <v>58334737</v>
      </c>
      <c r="J956" s="3">
        <v>64798148</v>
      </c>
      <c r="K956" s="3">
        <v>0</v>
      </c>
      <c r="L956" s="3"/>
      <c r="M956" s="3"/>
      <c r="N956" s="3"/>
      <c r="O956" s="3"/>
      <c r="P956" s="34">
        <f t="shared" si="57"/>
        <v>123132885</v>
      </c>
      <c r="Q956" s="165">
        <v>89104288</v>
      </c>
      <c r="R956" s="3">
        <f>IFERROR(VLOOKUP(D956,[9]ServNOMINA!$F$16:$M$112,8,0),0)</f>
        <v>0</v>
      </c>
      <c r="S956" s="3">
        <f>IFERROR(VLOOKUP(D956,[9]ServOTROS!$F$16:$M$112,8,0),0)</f>
        <v>0</v>
      </c>
      <c r="T956" s="3">
        <f>IFERROR(VLOOKUP(D956,[9]CANCEL!$F$16:$M$48,8,0),0)</f>
        <v>0</v>
      </c>
      <c r="U956" s="3">
        <f>IFERROR(VLOOKUP(B956,[10]Aaf_PENSION!$C$16:$M$112,11,0)+VLOOKUP(B956,[11]Aaf_PENSION!$C$16:$M$112,11,0),0)</f>
        <v>0</v>
      </c>
      <c r="V956" s="3">
        <f>IFERROR(VLOOKUP(B956,[10]Aaf_SALUD!$C$16:$M$112,11,0)+VLOOKUP(B956,[11]Aaf_SALUD!$C$16:$M$112,11,0),0)</f>
        <v>0</v>
      </c>
      <c r="W956" s="3">
        <f>IFERROR(VLOOKUP(D956,[9]CALIDAD!$F$16:$M$1122,8,0),0)</f>
        <v>4861228</v>
      </c>
      <c r="X956" s="3"/>
      <c r="Y956" s="3">
        <f>IFERROR(VLOOKUP(B956,[10]Ap_CESANTIAS!$C$16:$M$112,11,0)+VLOOKUP(B956,[11]Ap_CESANTIAS!$C$16:$M$112,11,0),0)</f>
        <v>0</v>
      </c>
      <c r="Z956" s="3">
        <f>IFERROR(VLOOKUP(B956,[10]Ap_PENSION!$C$16:$M$112,11,0)+VLOOKUP(B956,[11]Ap_PENSION!$C$16:$M$112,11,0),0)</f>
        <v>0</v>
      </c>
      <c r="AA956" s="3">
        <f>IFERROR(VLOOKUP(B956,[10]Ap_SALUD!$C$16:$M$112,11,0)+VLOOKUP(B956,[11]Ap_SALUD!$C$16:$M$112,11,0),0)</f>
        <v>0</v>
      </c>
      <c r="AB956" s="3"/>
      <c r="AC956" s="36">
        <f t="shared" si="56"/>
        <v>4861228</v>
      </c>
      <c r="AD956" s="37">
        <f t="shared" si="59"/>
        <v>29167369</v>
      </c>
      <c r="AE956" s="144" t="e">
        <f>VLOOKUP(D956,[12]REPNCT004ReporteAuxiliarContabl!$V$21:$W$1157,2,0)</f>
        <v>#N/A</v>
      </c>
      <c r="AF956" s="167" t="e">
        <f t="shared" si="58"/>
        <v>#N/A</v>
      </c>
      <c r="AG956" s="144"/>
      <c r="AI956" s="144"/>
    </row>
    <row r="957" spans="1:35" x14ac:dyDescent="0.25">
      <c r="A957" s="29">
        <v>945</v>
      </c>
      <c r="B957" s="61"/>
      <c r="C957" s="143" t="str">
        <f>VLOOKUP(D957,[8]Hoja1!$A$2:$B$1115,2,0)</f>
        <v>68498</v>
      </c>
      <c r="D957" s="31">
        <v>890205124</v>
      </c>
      <c r="E957" s="31">
        <v>219868498</v>
      </c>
      <c r="F957" s="61" t="s">
        <v>1098</v>
      </c>
      <c r="G957" s="33">
        <v>0</v>
      </c>
      <c r="H957" s="33">
        <v>0</v>
      </c>
      <c r="I957" s="3">
        <v>70870573</v>
      </c>
      <c r="J957" s="3">
        <v>82858919</v>
      </c>
      <c r="K957" s="3">
        <v>0</v>
      </c>
      <c r="L957" s="3"/>
      <c r="M957" s="3"/>
      <c r="N957" s="3"/>
      <c r="O957" s="3"/>
      <c r="P957" s="34">
        <f t="shared" si="57"/>
        <v>153729492</v>
      </c>
      <c r="Q957" s="165">
        <v>112388324</v>
      </c>
      <c r="R957" s="3">
        <f>IFERROR(VLOOKUP(D957,[9]ServNOMINA!$F$16:$M$112,8,0),0)</f>
        <v>0</v>
      </c>
      <c r="S957" s="3">
        <f>IFERROR(VLOOKUP(D957,[9]ServOTROS!$F$16:$M$112,8,0),0)</f>
        <v>0</v>
      </c>
      <c r="T957" s="3">
        <f>IFERROR(VLOOKUP(D957,[9]CANCEL!$F$16:$M$48,8,0),0)</f>
        <v>0</v>
      </c>
      <c r="U957" s="3">
        <f>IFERROR(VLOOKUP(B957,[10]Aaf_PENSION!$C$16:$M$112,11,0)+VLOOKUP(B957,[11]Aaf_PENSION!$C$16:$M$112,11,0),0)</f>
        <v>0</v>
      </c>
      <c r="V957" s="3">
        <f>IFERROR(VLOOKUP(B957,[10]Aaf_SALUD!$C$16:$M$112,11,0)+VLOOKUP(B957,[11]Aaf_SALUD!$C$16:$M$112,11,0),0)</f>
        <v>0</v>
      </c>
      <c r="W957" s="3">
        <f>IFERROR(VLOOKUP(D957,[9]CALIDAD!$F$16:$M$1122,8,0),0)</f>
        <v>5905881</v>
      </c>
      <c r="X957" s="3"/>
      <c r="Y957" s="3">
        <f>IFERROR(VLOOKUP(B957,[10]Ap_CESANTIAS!$C$16:$M$112,11,0)+VLOOKUP(B957,[11]Ap_CESANTIAS!$C$16:$M$112,11,0),0)</f>
        <v>0</v>
      </c>
      <c r="Z957" s="3">
        <f>IFERROR(VLOOKUP(B957,[10]Ap_PENSION!$C$16:$M$112,11,0)+VLOOKUP(B957,[11]Ap_PENSION!$C$16:$M$112,11,0),0)</f>
        <v>0</v>
      </c>
      <c r="AA957" s="3">
        <f>IFERROR(VLOOKUP(B957,[10]Ap_SALUD!$C$16:$M$112,11,0)+VLOOKUP(B957,[11]Ap_SALUD!$C$16:$M$112,11,0),0)</f>
        <v>0</v>
      </c>
      <c r="AB957" s="3"/>
      <c r="AC957" s="36">
        <f t="shared" si="56"/>
        <v>5905881</v>
      </c>
      <c r="AD957" s="37">
        <f t="shared" si="59"/>
        <v>35435287</v>
      </c>
      <c r="AE957" s="144" t="e">
        <f>VLOOKUP(D957,[12]REPNCT004ReporteAuxiliarContabl!$V$21:$W$1157,2,0)</f>
        <v>#N/A</v>
      </c>
      <c r="AF957" s="167" t="e">
        <f t="shared" si="58"/>
        <v>#N/A</v>
      </c>
      <c r="AG957" s="144"/>
      <c r="AI957" s="144"/>
    </row>
    <row r="958" spans="1:35" x14ac:dyDescent="0.25">
      <c r="A958" s="38">
        <v>946</v>
      </c>
      <c r="B958" s="61"/>
      <c r="C958" s="143" t="str">
        <f>VLOOKUP(D958,[8]Hoja1!$A$2:$B$1115,2,0)</f>
        <v>68500</v>
      </c>
      <c r="D958" s="31">
        <v>890210948</v>
      </c>
      <c r="E958" s="31">
        <v>210068500</v>
      </c>
      <c r="F958" s="61" t="s">
        <v>1099</v>
      </c>
      <c r="G958" s="33">
        <v>0</v>
      </c>
      <c r="H958" s="33">
        <v>0</v>
      </c>
      <c r="I958" s="3">
        <v>193561090</v>
      </c>
      <c r="J958" s="3">
        <v>211239619</v>
      </c>
      <c r="K958" s="3">
        <v>0</v>
      </c>
      <c r="L958" s="3"/>
      <c r="M958" s="3"/>
      <c r="N958" s="3"/>
      <c r="O958" s="3"/>
      <c r="P958" s="34">
        <f t="shared" si="57"/>
        <v>404800709</v>
      </c>
      <c r="Q958" s="165">
        <v>291890074</v>
      </c>
      <c r="R958" s="3">
        <f>IFERROR(VLOOKUP(D958,[9]ServNOMINA!$F$16:$M$112,8,0),0)</f>
        <v>0</v>
      </c>
      <c r="S958" s="3">
        <f>IFERROR(VLOOKUP(D958,[9]ServOTROS!$F$16:$M$112,8,0),0)</f>
        <v>0</v>
      </c>
      <c r="T958" s="3">
        <f>IFERROR(VLOOKUP(D958,[9]CANCEL!$F$16:$M$48,8,0),0)</f>
        <v>0</v>
      </c>
      <c r="U958" s="3">
        <f>IFERROR(VLOOKUP(B958,[10]Aaf_PENSION!$C$16:$M$112,11,0)+VLOOKUP(B958,[11]Aaf_PENSION!$C$16:$M$112,11,0),0)</f>
        <v>0</v>
      </c>
      <c r="V958" s="3">
        <f>IFERROR(VLOOKUP(B958,[10]Aaf_SALUD!$C$16:$M$112,11,0)+VLOOKUP(B958,[11]Aaf_SALUD!$C$16:$M$112,11,0),0)</f>
        <v>0</v>
      </c>
      <c r="W958" s="3">
        <f>IFERROR(VLOOKUP(D958,[9]CALIDAD!$F$16:$M$1122,8,0),0)</f>
        <v>16130091</v>
      </c>
      <c r="X958" s="3"/>
      <c r="Y958" s="3">
        <f>IFERROR(VLOOKUP(B958,[10]Ap_CESANTIAS!$C$16:$M$112,11,0)+VLOOKUP(B958,[11]Ap_CESANTIAS!$C$16:$M$112,11,0),0)</f>
        <v>0</v>
      </c>
      <c r="Z958" s="3">
        <f>IFERROR(VLOOKUP(B958,[10]Ap_PENSION!$C$16:$M$112,11,0)+VLOOKUP(B958,[11]Ap_PENSION!$C$16:$M$112,11,0),0)</f>
        <v>0</v>
      </c>
      <c r="AA958" s="3">
        <f>IFERROR(VLOOKUP(B958,[10]Ap_SALUD!$C$16:$M$112,11,0)+VLOOKUP(B958,[11]Ap_SALUD!$C$16:$M$112,11,0),0)</f>
        <v>0</v>
      </c>
      <c r="AB958" s="3"/>
      <c r="AC958" s="36">
        <f t="shared" si="56"/>
        <v>16130091</v>
      </c>
      <c r="AD958" s="37">
        <f t="shared" si="59"/>
        <v>96780544</v>
      </c>
      <c r="AE958" s="144" t="e">
        <f>VLOOKUP(D958,[12]REPNCT004ReporteAuxiliarContabl!$V$21:$W$1157,2,0)</f>
        <v>#N/A</v>
      </c>
      <c r="AF958" s="167" t="e">
        <f t="shared" si="58"/>
        <v>#N/A</v>
      </c>
      <c r="AG958" s="144"/>
      <c r="AI958" s="144"/>
    </row>
    <row r="959" spans="1:35" x14ac:dyDescent="0.25">
      <c r="A959" s="29">
        <v>947</v>
      </c>
      <c r="B959" s="61"/>
      <c r="C959" s="143" t="str">
        <f>VLOOKUP(D959,[8]Hoja1!$A$2:$B$1115,2,0)</f>
        <v>68502</v>
      </c>
      <c r="D959" s="31">
        <v>890208148</v>
      </c>
      <c r="E959" s="31">
        <v>210268502</v>
      </c>
      <c r="F959" s="61" t="s">
        <v>1100</v>
      </c>
      <c r="G959" s="33">
        <v>0</v>
      </c>
      <c r="H959" s="33">
        <v>0</v>
      </c>
      <c r="I959" s="3">
        <v>74661879</v>
      </c>
      <c r="J959" s="3">
        <v>78983294</v>
      </c>
      <c r="K959" s="3">
        <v>0</v>
      </c>
      <c r="L959" s="3"/>
      <c r="M959" s="3"/>
      <c r="N959" s="3"/>
      <c r="O959" s="3"/>
      <c r="P959" s="34">
        <f t="shared" si="57"/>
        <v>153645173</v>
      </c>
      <c r="Q959" s="165">
        <v>110092409</v>
      </c>
      <c r="R959" s="3">
        <f>IFERROR(VLOOKUP(D959,[9]ServNOMINA!$F$16:$M$112,8,0),0)</f>
        <v>0</v>
      </c>
      <c r="S959" s="3">
        <f>IFERROR(VLOOKUP(D959,[9]ServOTROS!$F$16:$M$112,8,0),0)</f>
        <v>0</v>
      </c>
      <c r="T959" s="3">
        <f>IFERROR(VLOOKUP(D959,[9]CANCEL!$F$16:$M$48,8,0),0)</f>
        <v>0</v>
      </c>
      <c r="U959" s="3">
        <f>IFERROR(VLOOKUP(B959,[10]Aaf_PENSION!$C$16:$M$112,11,0)+VLOOKUP(B959,[11]Aaf_PENSION!$C$16:$M$112,11,0),0)</f>
        <v>0</v>
      </c>
      <c r="V959" s="3">
        <f>IFERROR(VLOOKUP(B959,[10]Aaf_SALUD!$C$16:$M$112,11,0)+VLOOKUP(B959,[11]Aaf_SALUD!$C$16:$M$112,11,0),0)</f>
        <v>0</v>
      </c>
      <c r="W959" s="3">
        <f>IFERROR(VLOOKUP(D959,[9]CALIDAD!$F$16:$M$1122,8,0),0)</f>
        <v>6221823</v>
      </c>
      <c r="X959" s="3"/>
      <c r="Y959" s="3">
        <f>IFERROR(VLOOKUP(B959,[10]Ap_CESANTIAS!$C$16:$M$112,11,0)+VLOOKUP(B959,[11]Ap_CESANTIAS!$C$16:$M$112,11,0),0)</f>
        <v>0</v>
      </c>
      <c r="Z959" s="3">
        <f>IFERROR(VLOOKUP(B959,[10]Ap_PENSION!$C$16:$M$112,11,0)+VLOOKUP(B959,[11]Ap_PENSION!$C$16:$M$112,11,0),0)</f>
        <v>0</v>
      </c>
      <c r="AA959" s="3">
        <f>IFERROR(VLOOKUP(B959,[10]Ap_SALUD!$C$16:$M$112,11,0)+VLOOKUP(B959,[11]Ap_SALUD!$C$16:$M$112,11,0),0)</f>
        <v>0</v>
      </c>
      <c r="AB959" s="3"/>
      <c r="AC959" s="36">
        <f t="shared" si="56"/>
        <v>6221823</v>
      </c>
      <c r="AD959" s="37">
        <f t="shared" si="59"/>
        <v>37330941</v>
      </c>
      <c r="AE959" s="144" t="e">
        <f>VLOOKUP(D959,[12]REPNCT004ReporteAuxiliarContabl!$V$21:$W$1157,2,0)</f>
        <v>#N/A</v>
      </c>
      <c r="AF959" s="167" t="e">
        <f t="shared" si="58"/>
        <v>#N/A</v>
      </c>
      <c r="AG959" s="144"/>
      <c r="AI959" s="144"/>
    </row>
    <row r="960" spans="1:35" x14ac:dyDescent="0.25">
      <c r="A960" s="38">
        <v>948</v>
      </c>
      <c r="B960" s="61"/>
      <c r="C960" s="143" t="str">
        <f>VLOOKUP(D960,[8]Hoja1!$A$2:$B$1115,2,0)</f>
        <v>68522</v>
      </c>
      <c r="D960" s="31">
        <v>800099818</v>
      </c>
      <c r="E960" s="31">
        <v>212268522</v>
      </c>
      <c r="F960" s="61" t="s">
        <v>1101</v>
      </c>
      <c r="G960" s="33">
        <v>0</v>
      </c>
      <c r="H960" s="33">
        <v>0</v>
      </c>
      <c r="I960" s="3">
        <v>23101714</v>
      </c>
      <c r="J960" s="3">
        <v>29331154</v>
      </c>
      <c r="K960" s="3">
        <v>0</v>
      </c>
      <c r="L960" s="3"/>
      <c r="M960" s="3"/>
      <c r="N960" s="3"/>
      <c r="O960" s="3"/>
      <c r="P960" s="34">
        <f t="shared" si="57"/>
        <v>52432868</v>
      </c>
      <c r="Q960" s="165">
        <v>38956869</v>
      </c>
      <c r="R960" s="3">
        <f>IFERROR(VLOOKUP(D960,[9]ServNOMINA!$F$16:$M$112,8,0),0)</f>
        <v>0</v>
      </c>
      <c r="S960" s="3">
        <f>IFERROR(VLOOKUP(D960,[9]ServOTROS!$F$16:$M$112,8,0),0)</f>
        <v>0</v>
      </c>
      <c r="T960" s="3">
        <f>IFERROR(VLOOKUP(D960,[9]CANCEL!$F$16:$M$48,8,0),0)</f>
        <v>0</v>
      </c>
      <c r="U960" s="3">
        <f>IFERROR(VLOOKUP(B960,[10]Aaf_PENSION!$C$16:$M$112,11,0)+VLOOKUP(B960,[11]Aaf_PENSION!$C$16:$M$112,11,0),0)</f>
        <v>0</v>
      </c>
      <c r="V960" s="3">
        <f>IFERROR(VLOOKUP(B960,[10]Aaf_SALUD!$C$16:$M$112,11,0)+VLOOKUP(B960,[11]Aaf_SALUD!$C$16:$M$112,11,0),0)</f>
        <v>0</v>
      </c>
      <c r="W960" s="3">
        <f>IFERROR(VLOOKUP(D960,[9]CALIDAD!$F$16:$M$1122,8,0),0)</f>
        <v>1925143</v>
      </c>
      <c r="X960" s="3"/>
      <c r="Y960" s="3">
        <f>IFERROR(VLOOKUP(B960,[10]Ap_CESANTIAS!$C$16:$M$112,11,0)+VLOOKUP(B960,[11]Ap_CESANTIAS!$C$16:$M$112,11,0),0)</f>
        <v>0</v>
      </c>
      <c r="Z960" s="3">
        <f>IFERROR(VLOOKUP(B960,[10]Ap_PENSION!$C$16:$M$112,11,0)+VLOOKUP(B960,[11]Ap_PENSION!$C$16:$M$112,11,0),0)</f>
        <v>0</v>
      </c>
      <c r="AA960" s="3">
        <f>IFERROR(VLOOKUP(B960,[10]Ap_SALUD!$C$16:$M$112,11,0)+VLOOKUP(B960,[11]Ap_SALUD!$C$16:$M$112,11,0),0)</f>
        <v>0</v>
      </c>
      <c r="AB960" s="3"/>
      <c r="AC960" s="36">
        <f t="shared" si="56"/>
        <v>1925143</v>
      </c>
      <c r="AD960" s="37">
        <f t="shared" si="59"/>
        <v>11550856</v>
      </c>
      <c r="AE960" s="144" t="e">
        <f>VLOOKUP(D960,[12]REPNCT004ReporteAuxiliarContabl!$V$21:$W$1157,2,0)</f>
        <v>#N/A</v>
      </c>
      <c r="AF960" s="167" t="e">
        <f t="shared" si="58"/>
        <v>#N/A</v>
      </c>
      <c r="AG960" s="144"/>
      <c r="AI960" s="144"/>
    </row>
    <row r="961" spans="1:35" x14ac:dyDescent="0.25">
      <c r="A961" s="29">
        <v>949</v>
      </c>
      <c r="B961" s="61"/>
      <c r="C961" s="143" t="str">
        <f>VLOOKUP(D961,[8]Hoja1!$A$2:$B$1115,2,0)</f>
        <v>68524</v>
      </c>
      <c r="D961" s="31">
        <v>800003253</v>
      </c>
      <c r="E961" s="31">
        <v>212468524</v>
      </c>
      <c r="F961" s="61" t="s">
        <v>1102</v>
      </c>
      <c r="G961" s="33">
        <v>0</v>
      </c>
      <c r="H961" s="33">
        <v>0</v>
      </c>
      <c r="I961" s="3">
        <v>43878845</v>
      </c>
      <c r="J961" s="3">
        <v>45456986</v>
      </c>
      <c r="K961" s="3">
        <v>0</v>
      </c>
      <c r="L961" s="3"/>
      <c r="M961" s="3"/>
      <c r="N961" s="3"/>
      <c r="O961" s="3"/>
      <c r="P961" s="34">
        <f t="shared" si="57"/>
        <v>89335831</v>
      </c>
      <c r="Q961" s="165">
        <v>63739836</v>
      </c>
      <c r="R961" s="3">
        <f>IFERROR(VLOOKUP(D961,[9]ServNOMINA!$F$16:$M$112,8,0),0)</f>
        <v>0</v>
      </c>
      <c r="S961" s="3">
        <f>IFERROR(VLOOKUP(D961,[9]ServOTROS!$F$16:$M$112,8,0),0)</f>
        <v>0</v>
      </c>
      <c r="T961" s="3">
        <f>IFERROR(VLOOKUP(D961,[9]CANCEL!$F$16:$M$48,8,0),0)</f>
        <v>0</v>
      </c>
      <c r="U961" s="3">
        <f>IFERROR(VLOOKUP(B961,[10]Aaf_PENSION!$C$16:$M$112,11,0)+VLOOKUP(B961,[11]Aaf_PENSION!$C$16:$M$112,11,0),0)</f>
        <v>0</v>
      </c>
      <c r="V961" s="3">
        <f>IFERROR(VLOOKUP(B961,[10]Aaf_SALUD!$C$16:$M$112,11,0)+VLOOKUP(B961,[11]Aaf_SALUD!$C$16:$M$112,11,0),0)</f>
        <v>0</v>
      </c>
      <c r="W961" s="3">
        <f>IFERROR(VLOOKUP(D961,[9]CALIDAD!$F$16:$M$1122,8,0),0)</f>
        <v>3656570</v>
      </c>
      <c r="X961" s="3"/>
      <c r="Y961" s="3">
        <f>IFERROR(VLOOKUP(B961,[10]Ap_CESANTIAS!$C$16:$M$112,11,0)+VLOOKUP(B961,[11]Ap_CESANTIAS!$C$16:$M$112,11,0),0)</f>
        <v>0</v>
      </c>
      <c r="Z961" s="3">
        <f>IFERROR(VLOOKUP(B961,[10]Ap_PENSION!$C$16:$M$112,11,0)+VLOOKUP(B961,[11]Ap_PENSION!$C$16:$M$112,11,0),0)</f>
        <v>0</v>
      </c>
      <c r="AA961" s="3">
        <f>IFERROR(VLOOKUP(B961,[10]Ap_SALUD!$C$16:$M$112,11,0)+VLOOKUP(B961,[11]Ap_SALUD!$C$16:$M$112,11,0),0)</f>
        <v>0</v>
      </c>
      <c r="AB961" s="3"/>
      <c r="AC961" s="36">
        <f t="shared" si="56"/>
        <v>3656570</v>
      </c>
      <c r="AD961" s="37">
        <f t="shared" si="59"/>
        <v>21939425</v>
      </c>
      <c r="AE961" s="144" t="e">
        <f>VLOOKUP(D961,[12]REPNCT004ReporteAuxiliarContabl!$V$21:$W$1157,2,0)</f>
        <v>#N/A</v>
      </c>
      <c r="AF961" s="167" t="e">
        <f t="shared" si="58"/>
        <v>#N/A</v>
      </c>
      <c r="AG961" s="144"/>
      <c r="AI961" s="144"/>
    </row>
    <row r="962" spans="1:35" x14ac:dyDescent="0.25">
      <c r="A962" s="38">
        <v>950</v>
      </c>
      <c r="B962" s="61"/>
      <c r="C962" s="143" t="str">
        <f>VLOOKUP(D962,[8]Hoja1!$A$2:$B$1115,2,0)</f>
        <v>68533</v>
      </c>
      <c r="D962" s="31">
        <v>800099819</v>
      </c>
      <c r="E962" s="31">
        <v>213368533</v>
      </c>
      <c r="F962" s="61" t="s">
        <v>1103</v>
      </c>
      <c r="G962" s="33">
        <v>0</v>
      </c>
      <c r="H962" s="33">
        <v>0</v>
      </c>
      <c r="I962" s="3">
        <v>82561358</v>
      </c>
      <c r="J962" s="3">
        <v>85547377</v>
      </c>
      <c r="K962" s="3">
        <v>0</v>
      </c>
      <c r="L962" s="3"/>
      <c r="M962" s="3"/>
      <c r="N962" s="3"/>
      <c r="O962" s="3"/>
      <c r="P962" s="34">
        <f t="shared" si="57"/>
        <v>168108735</v>
      </c>
      <c r="Q962" s="165">
        <v>119947942</v>
      </c>
      <c r="R962" s="3">
        <f>IFERROR(VLOOKUP(D962,[9]ServNOMINA!$F$16:$M$112,8,0),0)</f>
        <v>0</v>
      </c>
      <c r="S962" s="3">
        <f>IFERROR(VLOOKUP(D962,[9]ServOTROS!$F$16:$M$112,8,0),0)</f>
        <v>0</v>
      </c>
      <c r="T962" s="3">
        <f>IFERROR(VLOOKUP(D962,[9]CANCEL!$F$16:$M$48,8,0),0)</f>
        <v>0</v>
      </c>
      <c r="U962" s="3">
        <f>IFERROR(VLOOKUP(B962,[10]Aaf_PENSION!$C$16:$M$112,11,0)+VLOOKUP(B962,[11]Aaf_PENSION!$C$16:$M$112,11,0),0)</f>
        <v>0</v>
      </c>
      <c r="V962" s="3">
        <f>IFERROR(VLOOKUP(B962,[10]Aaf_SALUD!$C$16:$M$112,11,0)+VLOOKUP(B962,[11]Aaf_SALUD!$C$16:$M$112,11,0),0)</f>
        <v>0</v>
      </c>
      <c r="W962" s="3">
        <f>IFERROR(VLOOKUP(D962,[9]CALIDAD!$F$16:$M$1122,8,0),0)</f>
        <v>6880113</v>
      </c>
      <c r="X962" s="3"/>
      <c r="Y962" s="3">
        <f>IFERROR(VLOOKUP(B962,[10]Ap_CESANTIAS!$C$16:$M$112,11,0)+VLOOKUP(B962,[11]Ap_CESANTIAS!$C$16:$M$112,11,0),0)</f>
        <v>0</v>
      </c>
      <c r="Z962" s="3">
        <f>IFERROR(VLOOKUP(B962,[10]Ap_PENSION!$C$16:$M$112,11,0)+VLOOKUP(B962,[11]Ap_PENSION!$C$16:$M$112,11,0),0)</f>
        <v>0</v>
      </c>
      <c r="AA962" s="3">
        <f>IFERROR(VLOOKUP(B962,[10]Ap_SALUD!$C$16:$M$112,11,0)+VLOOKUP(B962,[11]Ap_SALUD!$C$16:$M$112,11,0),0)</f>
        <v>0</v>
      </c>
      <c r="AB962" s="3"/>
      <c r="AC962" s="36">
        <f t="shared" si="56"/>
        <v>6880113</v>
      </c>
      <c r="AD962" s="37">
        <f t="shared" si="59"/>
        <v>41280680</v>
      </c>
      <c r="AE962" s="144" t="e">
        <f>VLOOKUP(D962,[12]REPNCT004ReporteAuxiliarContabl!$V$21:$W$1157,2,0)</f>
        <v>#N/A</v>
      </c>
      <c r="AF962" s="167" t="e">
        <f t="shared" si="58"/>
        <v>#N/A</v>
      </c>
      <c r="AG962" s="144"/>
      <c r="AI962" s="144"/>
    </row>
    <row r="963" spans="1:35" x14ac:dyDescent="0.25">
      <c r="A963" s="29">
        <v>951</v>
      </c>
      <c r="B963" s="61"/>
      <c r="C963" s="143" t="str">
        <f>VLOOKUP(D963,[8]Hoja1!$A$2:$B$1115,2,0)</f>
        <v>68549</v>
      </c>
      <c r="D963" s="31">
        <v>890204265</v>
      </c>
      <c r="E963" s="31">
        <v>214968549</v>
      </c>
      <c r="F963" s="61" t="s">
        <v>1104</v>
      </c>
      <c r="G963" s="33">
        <v>0</v>
      </c>
      <c r="H963" s="33">
        <v>0</v>
      </c>
      <c r="I963" s="3">
        <v>55195425</v>
      </c>
      <c r="J963" s="3">
        <v>63773240</v>
      </c>
      <c r="K963" s="3">
        <v>0</v>
      </c>
      <c r="L963" s="3"/>
      <c r="M963" s="3"/>
      <c r="N963" s="3"/>
      <c r="O963" s="3"/>
      <c r="P963" s="34">
        <f t="shared" si="57"/>
        <v>118968665</v>
      </c>
      <c r="Q963" s="165">
        <v>86771335</v>
      </c>
      <c r="R963" s="3">
        <f>IFERROR(VLOOKUP(D963,[9]ServNOMINA!$F$16:$M$112,8,0),0)</f>
        <v>0</v>
      </c>
      <c r="S963" s="3">
        <f>IFERROR(VLOOKUP(D963,[9]ServOTROS!$F$16:$M$112,8,0),0)</f>
        <v>0</v>
      </c>
      <c r="T963" s="3">
        <f>IFERROR(VLOOKUP(D963,[9]CANCEL!$F$16:$M$48,8,0),0)</f>
        <v>0</v>
      </c>
      <c r="U963" s="3">
        <f>IFERROR(VLOOKUP(B963,[10]Aaf_PENSION!$C$16:$M$112,11,0)+VLOOKUP(B963,[11]Aaf_PENSION!$C$16:$M$112,11,0),0)</f>
        <v>0</v>
      </c>
      <c r="V963" s="3">
        <f>IFERROR(VLOOKUP(B963,[10]Aaf_SALUD!$C$16:$M$112,11,0)+VLOOKUP(B963,[11]Aaf_SALUD!$C$16:$M$112,11,0),0)</f>
        <v>0</v>
      </c>
      <c r="W963" s="3">
        <f>IFERROR(VLOOKUP(D963,[9]CALIDAD!$F$16:$M$1122,8,0),0)</f>
        <v>4599619</v>
      </c>
      <c r="X963" s="3"/>
      <c r="Y963" s="3">
        <f>IFERROR(VLOOKUP(B963,[10]Ap_CESANTIAS!$C$16:$M$112,11,0)+VLOOKUP(B963,[11]Ap_CESANTIAS!$C$16:$M$112,11,0),0)</f>
        <v>0</v>
      </c>
      <c r="Z963" s="3">
        <f>IFERROR(VLOOKUP(B963,[10]Ap_PENSION!$C$16:$M$112,11,0)+VLOOKUP(B963,[11]Ap_PENSION!$C$16:$M$112,11,0),0)</f>
        <v>0</v>
      </c>
      <c r="AA963" s="3">
        <f>IFERROR(VLOOKUP(B963,[10]Ap_SALUD!$C$16:$M$112,11,0)+VLOOKUP(B963,[11]Ap_SALUD!$C$16:$M$112,11,0),0)</f>
        <v>0</v>
      </c>
      <c r="AB963" s="3"/>
      <c r="AC963" s="36">
        <f t="shared" si="56"/>
        <v>4599619</v>
      </c>
      <c r="AD963" s="37">
        <f t="shared" si="59"/>
        <v>27597711</v>
      </c>
      <c r="AE963" s="144" t="e">
        <f>VLOOKUP(D963,[12]REPNCT004ReporteAuxiliarContabl!$V$21:$W$1157,2,0)</f>
        <v>#N/A</v>
      </c>
      <c r="AF963" s="167" t="e">
        <f t="shared" si="58"/>
        <v>#N/A</v>
      </c>
      <c r="AG963" s="144"/>
      <c r="AI963" s="144"/>
    </row>
    <row r="964" spans="1:35" x14ac:dyDescent="0.25">
      <c r="A964" s="38">
        <v>952</v>
      </c>
      <c r="B964" s="61"/>
      <c r="C964" s="143" t="str">
        <f>VLOOKUP(D964,[8]Hoja1!$A$2:$B$1115,2,0)</f>
        <v>68572</v>
      </c>
      <c r="D964" s="31">
        <v>890209299</v>
      </c>
      <c r="E964" s="31">
        <v>217268572</v>
      </c>
      <c r="F964" s="61" t="s">
        <v>1105</v>
      </c>
      <c r="G964" s="33">
        <v>0</v>
      </c>
      <c r="H964" s="33">
        <v>0</v>
      </c>
      <c r="I964" s="3">
        <v>257703232</v>
      </c>
      <c r="J964" s="3">
        <v>203517712</v>
      </c>
      <c r="K964" s="3">
        <v>0</v>
      </c>
      <c r="L964" s="3"/>
      <c r="M964" s="3"/>
      <c r="N964" s="3"/>
      <c r="O964" s="3"/>
      <c r="P964" s="34">
        <f t="shared" si="57"/>
        <v>461220944</v>
      </c>
      <c r="Q964" s="165">
        <v>310894057</v>
      </c>
      <c r="R964" s="3">
        <f>IFERROR(VLOOKUP(D964,[9]ServNOMINA!$F$16:$M$112,8,0),0)</f>
        <v>0</v>
      </c>
      <c r="S964" s="3">
        <f>IFERROR(VLOOKUP(D964,[9]ServOTROS!$F$16:$M$112,8,0),0)</f>
        <v>0</v>
      </c>
      <c r="T964" s="3">
        <f>IFERROR(VLOOKUP(D964,[9]CANCEL!$F$16:$M$48,8,0),0)</f>
        <v>0</v>
      </c>
      <c r="U964" s="3">
        <f>IFERROR(VLOOKUP(B964,[10]Aaf_PENSION!$C$16:$M$112,11,0)+VLOOKUP(B964,[11]Aaf_PENSION!$C$16:$M$112,11,0),0)</f>
        <v>0</v>
      </c>
      <c r="V964" s="3">
        <f>IFERROR(VLOOKUP(B964,[10]Aaf_SALUD!$C$16:$M$112,11,0)+VLOOKUP(B964,[11]Aaf_SALUD!$C$16:$M$112,11,0),0)</f>
        <v>0</v>
      </c>
      <c r="W964" s="3">
        <f>IFERROR(VLOOKUP(D964,[9]CALIDAD!$F$16:$M$1122,8,0),0)</f>
        <v>21475269</v>
      </c>
      <c r="X964" s="3"/>
      <c r="Y964" s="3">
        <f>IFERROR(VLOOKUP(B964,[10]Ap_CESANTIAS!$C$16:$M$112,11,0)+VLOOKUP(B964,[11]Ap_CESANTIAS!$C$16:$M$112,11,0),0)</f>
        <v>0</v>
      </c>
      <c r="Z964" s="3">
        <f>IFERROR(VLOOKUP(B964,[10]Ap_PENSION!$C$16:$M$112,11,0)+VLOOKUP(B964,[11]Ap_PENSION!$C$16:$M$112,11,0),0)</f>
        <v>0</v>
      </c>
      <c r="AA964" s="3">
        <f>IFERROR(VLOOKUP(B964,[10]Ap_SALUD!$C$16:$M$112,11,0)+VLOOKUP(B964,[11]Ap_SALUD!$C$16:$M$112,11,0),0)</f>
        <v>0</v>
      </c>
      <c r="AB964" s="3"/>
      <c r="AC964" s="36">
        <f t="shared" si="56"/>
        <v>21475269</v>
      </c>
      <c r="AD964" s="37">
        <f t="shared" si="59"/>
        <v>128851618</v>
      </c>
      <c r="AE964" s="144" t="e">
        <f>VLOOKUP(D964,[12]REPNCT004ReporteAuxiliarContabl!$V$21:$W$1157,2,0)</f>
        <v>#N/A</v>
      </c>
      <c r="AF964" s="167" t="e">
        <f t="shared" si="58"/>
        <v>#N/A</v>
      </c>
      <c r="AG964" s="144"/>
      <c r="AI964" s="144"/>
    </row>
    <row r="965" spans="1:35" x14ac:dyDescent="0.25">
      <c r="A965" s="29">
        <v>953</v>
      </c>
      <c r="B965" s="61"/>
      <c r="C965" s="143" t="str">
        <f>VLOOKUP(D965,[8]Hoja1!$A$2:$B$1115,2,0)</f>
        <v>68573</v>
      </c>
      <c r="D965" s="31">
        <v>800060525</v>
      </c>
      <c r="E965" s="31">
        <v>217368573</v>
      </c>
      <c r="F965" s="61" t="s">
        <v>1106</v>
      </c>
      <c r="G965" s="33">
        <v>0</v>
      </c>
      <c r="H965" s="33">
        <v>0</v>
      </c>
      <c r="I965" s="3">
        <v>174303084</v>
      </c>
      <c r="J965" s="3">
        <v>184908147</v>
      </c>
      <c r="K965" s="3">
        <v>0</v>
      </c>
      <c r="L965" s="3"/>
      <c r="M965" s="3"/>
      <c r="N965" s="3"/>
      <c r="O965" s="3"/>
      <c r="P965" s="34">
        <f t="shared" si="57"/>
        <v>359211231</v>
      </c>
      <c r="Q965" s="165">
        <v>257534432</v>
      </c>
      <c r="R965" s="3">
        <f>IFERROR(VLOOKUP(D965,[9]ServNOMINA!$F$16:$M$112,8,0),0)</f>
        <v>0</v>
      </c>
      <c r="S965" s="3">
        <f>IFERROR(VLOOKUP(D965,[9]ServOTROS!$F$16:$M$112,8,0),0)</f>
        <v>0</v>
      </c>
      <c r="T965" s="3">
        <f>IFERROR(VLOOKUP(D965,[9]CANCEL!$F$16:$M$48,8,0),0)</f>
        <v>0</v>
      </c>
      <c r="U965" s="3">
        <f>IFERROR(VLOOKUP(B965,[10]Aaf_PENSION!$C$16:$M$112,11,0)+VLOOKUP(B965,[11]Aaf_PENSION!$C$16:$M$112,11,0),0)</f>
        <v>0</v>
      </c>
      <c r="V965" s="3">
        <f>IFERROR(VLOOKUP(B965,[10]Aaf_SALUD!$C$16:$M$112,11,0)+VLOOKUP(B965,[11]Aaf_SALUD!$C$16:$M$112,11,0),0)</f>
        <v>0</v>
      </c>
      <c r="W965" s="3">
        <f>IFERROR(VLOOKUP(D965,[9]CALIDAD!$F$16:$M$1122,8,0),0)</f>
        <v>14525257</v>
      </c>
      <c r="X965" s="3"/>
      <c r="Y965" s="3">
        <f>IFERROR(VLOOKUP(B965,[10]Ap_CESANTIAS!$C$16:$M$112,11,0)+VLOOKUP(B965,[11]Ap_CESANTIAS!$C$16:$M$112,11,0),0)</f>
        <v>0</v>
      </c>
      <c r="Z965" s="3">
        <f>IFERROR(VLOOKUP(B965,[10]Ap_PENSION!$C$16:$M$112,11,0)+VLOOKUP(B965,[11]Ap_PENSION!$C$16:$M$112,11,0),0)</f>
        <v>0</v>
      </c>
      <c r="AA965" s="3">
        <f>IFERROR(VLOOKUP(B965,[10]Ap_SALUD!$C$16:$M$112,11,0)+VLOOKUP(B965,[11]Ap_SALUD!$C$16:$M$112,11,0),0)</f>
        <v>0</v>
      </c>
      <c r="AB965" s="3"/>
      <c r="AC965" s="36">
        <f t="shared" si="56"/>
        <v>14525257</v>
      </c>
      <c r="AD965" s="37">
        <f t="shared" si="59"/>
        <v>87151542</v>
      </c>
      <c r="AE965" s="144" t="e">
        <f>VLOOKUP(D965,[12]REPNCT004ReporteAuxiliarContabl!$V$21:$W$1157,2,0)</f>
        <v>#N/A</v>
      </c>
      <c r="AF965" s="167" t="e">
        <f t="shared" si="58"/>
        <v>#N/A</v>
      </c>
      <c r="AG965" s="144"/>
      <c r="AI965" s="144"/>
    </row>
    <row r="966" spans="1:35" x14ac:dyDescent="0.25">
      <c r="A966" s="38">
        <v>954</v>
      </c>
      <c r="B966" s="61"/>
      <c r="C966" s="143" t="str">
        <f>VLOOKUP(D966,[8]Hoja1!$A$2:$B$1115,2,0)</f>
        <v>68575</v>
      </c>
      <c r="D966" s="31">
        <v>890201190</v>
      </c>
      <c r="E966" s="31">
        <v>217568575</v>
      </c>
      <c r="F966" s="61" t="s">
        <v>1107</v>
      </c>
      <c r="G966" s="33">
        <v>0</v>
      </c>
      <c r="H966" s="33">
        <v>0</v>
      </c>
      <c r="I966" s="3">
        <v>1155669056</v>
      </c>
      <c r="J966" s="3">
        <v>992139348</v>
      </c>
      <c r="K966" s="3">
        <v>0</v>
      </c>
      <c r="L966" s="3"/>
      <c r="M966" s="3"/>
      <c r="N966" s="3"/>
      <c r="O966" s="3"/>
      <c r="P966" s="34">
        <f t="shared" si="57"/>
        <v>2147808404</v>
      </c>
      <c r="Q966" s="165">
        <v>1473668123</v>
      </c>
      <c r="R966" s="3">
        <f>IFERROR(VLOOKUP(D966,[9]ServNOMINA!$F$16:$M$112,8,0),0)</f>
        <v>0</v>
      </c>
      <c r="S966" s="3">
        <f>IFERROR(VLOOKUP(D966,[9]ServOTROS!$F$16:$M$112,8,0),0)</f>
        <v>0</v>
      </c>
      <c r="T966" s="3">
        <f>IFERROR(VLOOKUP(D966,[9]CANCEL!$F$16:$M$48,8,0),0)</f>
        <v>0</v>
      </c>
      <c r="U966" s="3">
        <f>IFERROR(VLOOKUP(B966,[10]Aaf_PENSION!$C$16:$M$112,11,0)+VLOOKUP(B966,[11]Aaf_PENSION!$C$16:$M$112,11,0),0)</f>
        <v>0</v>
      </c>
      <c r="V966" s="3">
        <f>IFERROR(VLOOKUP(B966,[10]Aaf_SALUD!$C$16:$M$112,11,0)+VLOOKUP(B966,[11]Aaf_SALUD!$C$16:$M$112,11,0),0)</f>
        <v>0</v>
      </c>
      <c r="W966" s="3">
        <f>IFERROR(VLOOKUP(D966,[9]CALIDAD!$F$16:$M$1122,8,0),0)</f>
        <v>96305755</v>
      </c>
      <c r="X966" s="3"/>
      <c r="Y966" s="3">
        <f>IFERROR(VLOOKUP(B966,[10]Ap_CESANTIAS!$C$16:$M$112,11,0)+VLOOKUP(B966,[11]Ap_CESANTIAS!$C$16:$M$112,11,0),0)</f>
        <v>0</v>
      </c>
      <c r="Z966" s="3">
        <f>IFERROR(VLOOKUP(B966,[10]Ap_PENSION!$C$16:$M$112,11,0)+VLOOKUP(B966,[11]Ap_PENSION!$C$16:$M$112,11,0),0)</f>
        <v>0</v>
      </c>
      <c r="AA966" s="3">
        <f>IFERROR(VLOOKUP(B966,[10]Ap_SALUD!$C$16:$M$112,11,0)+VLOOKUP(B966,[11]Ap_SALUD!$C$16:$M$112,11,0),0)</f>
        <v>0</v>
      </c>
      <c r="AB966" s="3"/>
      <c r="AC966" s="36">
        <f t="shared" si="56"/>
        <v>96305755</v>
      </c>
      <c r="AD966" s="37">
        <f t="shared" si="59"/>
        <v>577834526</v>
      </c>
      <c r="AE966" s="144" t="e">
        <f>VLOOKUP(D966,[12]REPNCT004ReporteAuxiliarContabl!$V$21:$W$1157,2,0)</f>
        <v>#N/A</v>
      </c>
      <c r="AF966" s="167" t="e">
        <f t="shared" si="58"/>
        <v>#N/A</v>
      </c>
      <c r="AG966" s="144"/>
      <c r="AI966" s="144"/>
    </row>
    <row r="967" spans="1:35" x14ac:dyDescent="0.25">
      <c r="A967" s="29">
        <v>955</v>
      </c>
      <c r="B967" s="61"/>
      <c r="C967" s="143" t="str">
        <f>VLOOKUP(D967,[8]Hoja1!$A$2:$B$1115,2,0)</f>
        <v>68615</v>
      </c>
      <c r="D967" s="31">
        <v>890204646</v>
      </c>
      <c r="E967" s="31">
        <v>211568615</v>
      </c>
      <c r="F967" s="61" t="s">
        <v>1108</v>
      </c>
      <c r="G967" s="33">
        <v>0</v>
      </c>
      <c r="H967" s="33">
        <v>0</v>
      </c>
      <c r="I967" s="3">
        <v>560255552</v>
      </c>
      <c r="J967" s="3">
        <v>623921787</v>
      </c>
      <c r="K967" s="3">
        <v>0</v>
      </c>
      <c r="L967" s="3"/>
      <c r="M967" s="3"/>
      <c r="N967" s="3"/>
      <c r="O967" s="3"/>
      <c r="P967" s="34">
        <f t="shared" si="57"/>
        <v>1184177339</v>
      </c>
      <c r="Q967" s="165">
        <v>857361602</v>
      </c>
      <c r="R967" s="3">
        <f>IFERROR(VLOOKUP(D967,[9]ServNOMINA!$F$16:$M$112,8,0),0)</f>
        <v>0</v>
      </c>
      <c r="S967" s="3">
        <f>IFERROR(VLOOKUP(D967,[9]ServOTROS!$F$16:$M$112,8,0),0)</f>
        <v>0</v>
      </c>
      <c r="T967" s="3">
        <f>IFERROR(VLOOKUP(D967,[9]CANCEL!$F$16:$M$48,8,0),0)</f>
        <v>0</v>
      </c>
      <c r="U967" s="3">
        <f>IFERROR(VLOOKUP(B967,[10]Aaf_PENSION!$C$16:$M$112,11,0)+VLOOKUP(B967,[11]Aaf_PENSION!$C$16:$M$112,11,0),0)</f>
        <v>0</v>
      </c>
      <c r="V967" s="3">
        <f>IFERROR(VLOOKUP(B967,[10]Aaf_SALUD!$C$16:$M$112,11,0)+VLOOKUP(B967,[11]Aaf_SALUD!$C$16:$M$112,11,0),0)</f>
        <v>0</v>
      </c>
      <c r="W967" s="3">
        <f>IFERROR(VLOOKUP(D967,[9]CALIDAD!$F$16:$M$1122,8,0),0)</f>
        <v>46687963</v>
      </c>
      <c r="X967" s="3"/>
      <c r="Y967" s="3">
        <f>IFERROR(VLOOKUP(B967,[10]Ap_CESANTIAS!$C$16:$M$112,11,0)+VLOOKUP(B967,[11]Ap_CESANTIAS!$C$16:$M$112,11,0),0)</f>
        <v>0</v>
      </c>
      <c r="Z967" s="3">
        <f>IFERROR(VLOOKUP(B967,[10]Ap_PENSION!$C$16:$M$112,11,0)+VLOOKUP(B967,[11]Ap_PENSION!$C$16:$M$112,11,0),0)</f>
        <v>0</v>
      </c>
      <c r="AA967" s="3">
        <f>IFERROR(VLOOKUP(B967,[10]Ap_SALUD!$C$16:$M$112,11,0)+VLOOKUP(B967,[11]Ap_SALUD!$C$16:$M$112,11,0),0)</f>
        <v>0</v>
      </c>
      <c r="AB967" s="3"/>
      <c r="AC967" s="36">
        <f t="shared" si="56"/>
        <v>46687963</v>
      </c>
      <c r="AD967" s="37">
        <f t="shared" si="59"/>
        <v>280127774</v>
      </c>
      <c r="AE967" s="144" t="e">
        <f>VLOOKUP(D967,[12]REPNCT004ReporteAuxiliarContabl!$V$21:$W$1157,2,0)</f>
        <v>#N/A</v>
      </c>
      <c r="AF967" s="167" t="e">
        <f t="shared" si="58"/>
        <v>#N/A</v>
      </c>
      <c r="AG967" s="144"/>
      <c r="AI967" s="144"/>
    </row>
    <row r="968" spans="1:35" x14ac:dyDescent="0.25">
      <c r="A968" s="38">
        <v>956</v>
      </c>
      <c r="B968" s="61"/>
      <c r="C968" s="143" t="str">
        <f>VLOOKUP(D968,[8]Hoja1!$A$2:$B$1115,2,0)</f>
        <v>68655</v>
      </c>
      <c r="D968" s="31">
        <v>890204643</v>
      </c>
      <c r="E968" s="31">
        <v>215568655</v>
      </c>
      <c r="F968" s="61" t="s">
        <v>1109</v>
      </c>
      <c r="G968" s="33">
        <v>0</v>
      </c>
      <c r="H968" s="33">
        <v>0</v>
      </c>
      <c r="I968" s="3">
        <v>960608384</v>
      </c>
      <c r="J968" s="3">
        <v>799955219</v>
      </c>
      <c r="K968" s="3">
        <v>0</v>
      </c>
      <c r="L968" s="3"/>
      <c r="M968" s="3"/>
      <c r="N968" s="3"/>
      <c r="O968" s="3"/>
      <c r="P968" s="34">
        <f t="shared" si="57"/>
        <v>1760563603</v>
      </c>
      <c r="Q968" s="165">
        <v>1200208714</v>
      </c>
      <c r="R968" s="3">
        <f>IFERROR(VLOOKUP(D968,[9]ServNOMINA!$F$16:$M$112,8,0),0)</f>
        <v>0</v>
      </c>
      <c r="S968" s="3">
        <f>IFERROR(VLOOKUP(D968,[9]ServOTROS!$F$16:$M$112,8,0),0)</f>
        <v>0</v>
      </c>
      <c r="T968" s="3">
        <f>IFERROR(VLOOKUP(D968,[9]CANCEL!$F$16:$M$48,8,0),0)</f>
        <v>0</v>
      </c>
      <c r="U968" s="3">
        <f>IFERROR(VLOOKUP(B968,[10]Aaf_PENSION!$C$16:$M$112,11,0)+VLOOKUP(B968,[11]Aaf_PENSION!$C$16:$M$112,11,0),0)</f>
        <v>0</v>
      </c>
      <c r="V968" s="3">
        <f>IFERROR(VLOOKUP(B968,[10]Aaf_SALUD!$C$16:$M$112,11,0)+VLOOKUP(B968,[11]Aaf_SALUD!$C$16:$M$112,11,0),0)</f>
        <v>0</v>
      </c>
      <c r="W968" s="3">
        <f>IFERROR(VLOOKUP(D968,[9]CALIDAD!$F$16:$M$1122,8,0),0)</f>
        <v>80050699</v>
      </c>
      <c r="X968" s="3"/>
      <c r="Y968" s="3">
        <f>IFERROR(VLOOKUP(B968,[10]Ap_CESANTIAS!$C$16:$M$112,11,0)+VLOOKUP(B968,[11]Ap_CESANTIAS!$C$16:$M$112,11,0),0)</f>
        <v>0</v>
      </c>
      <c r="Z968" s="3">
        <f>IFERROR(VLOOKUP(B968,[10]Ap_PENSION!$C$16:$M$112,11,0)+VLOOKUP(B968,[11]Ap_PENSION!$C$16:$M$112,11,0),0)</f>
        <v>0</v>
      </c>
      <c r="AA968" s="3">
        <f>IFERROR(VLOOKUP(B968,[10]Ap_SALUD!$C$16:$M$112,11,0)+VLOOKUP(B968,[11]Ap_SALUD!$C$16:$M$112,11,0),0)</f>
        <v>0</v>
      </c>
      <c r="AB968" s="3"/>
      <c r="AC968" s="36">
        <f t="shared" si="56"/>
        <v>80050699</v>
      </c>
      <c r="AD968" s="37">
        <f t="shared" si="59"/>
        <v>480304190</v>
      </c>
      <c r="AE968" s="144" t="e">
        <f>VLOOKUP(D968,[12]REPNCT004ReporteAuxiliarContabl!$V$21:$W$1157,2,0)</f>
        <v>#N/A</v>
      </c>
      <c r="AF968" s="167" t="e">
        <f t="shared" si="58"/>
        <v>#N/A</v>
      </c>
      <c r="AG968" s="144"/>
      <c r="AI968" s="144"/>
    </row>
    <row r="969" spans="1:35" x14ac:dyDescent="0.25">
      <c r="A969" s="29">
        <v>957</v>
      </c>
      <c r="B969" s="61"/>
      <c r="C969" s="143" t="str">
        <f>VLOOKUP(D969,[8]Hoja1!$A$2:$B$1115,2,0)</f>
        <v>68669</v>
      </c>
      <c r="D969" s="31">
        <v>890207022</v>
      </c>
      <c r="E969" s="31">
        <v>216968669</v>
      </c>
      <c r="F969" s="61" t="s">
        <v>1110</v>
      </c>
      <c r="G969" s="33">
        <v>0</v>
      </c>
      <c r="H969" s="33">
        <v>0</v>
      </c>
      <c r="I969" s="3">
        <v>136242552</v>
      </c>
      <c r="J969" s="3">
        <v>94558843</v>
      </c>
      <c r="K969" s="3">
        <v>0</v>
      </c>
      <c r="L969" s="3"/>
      <c r="M969" s="3"/>
      <c r="N969" s="3"/>
      <c r="O969" s="3"/>
      <c r="P969" s="34">
        <f t="shared" si="57"/>
        <v>230801395</v>
      </c>
      <c r="Q969" s="165">
        <v>151326573</v>
      </c>
      <c r="R969" s="3">
        <f>IFERROR(VLOOKUP(D969,[9]ServNOMINA!$F$16:$M$112,8,0),0)</f>
        <v>0</v>
      </c>
      <c r="S969" s="3">
        <f>IFERROR(VLOOKUP(D969,[9]ServOTROS!$F$16:$M$112,8,0),0)</f>
        <v>0</v>
      </c>
      <c r="T969" s="3">
        <f>IFERROR(VLOOKUP(D969,[9]CANCEL!$F$16:$M$48,8,0),0)</f>
        <v>0</v>
      </c>
      <c r="U969" s="3">
        <f>IFERROR(VLOOKUP(B969,[10]Aaf_PENSION!$C$16:$M$112,11,0)+VLOOKUP(B969,[11]Aaf_PENSION!$C$16:$M$112,11,0),0)</f>
        <v>0</v>
      </c>
      <c r="V969" s="3">
        <f>IFERROR(VLOOKUP(B969,[10]Aaf_SALUD!$C$16:$M$112,11,0)+VLOOKUP(B969,[11]Aaf_SALUD!$C$16:$M$112,11,0),0)</f>
        <v>0</v>
      </c>
      <c r="W969" s="3">
        <f>IFERROR(VLOOKUP(D969,[9]CALIDAD!$F$16:$M$1122,8,0),0)</f>
        <v>11353546</v>
      </c>
      <c r="X969" s="3"/>
      <c r="Y969" s="3">
        <f>IFERROR(VLOOKUP(B969,[10]Ap_CESANTIAS!$C$16:$M$112,11,0)+VLOOKUP(B969,[11]Ap_CESANTIAS!$C$16:$M$112,11,0),0)</f>
        <v>0</v>
      </c>
      <c r="Z969" s="3">
        <f>IFERROR(VLOOKUP(B969,[10]Ap_PENSION!$C$16:$M$112,11,0)+VLOOKUP(B969,[11]Ap_PENSION!$C$16:$M$112,11,0),0)</f>
        <v>0</v>
      </c>
      <c r="AA969" s="3">
        <f>IFERROR(VLOOKUP(B969,[10]Ap_SALUD!$C$16:$M$112,11,0)+VLOOKUP(B969,[11]Ap_SALUD!$C$16:$M$112,11,0),0)</f>
        <v>0</v>
      </c>
      <c r="AB969" s="3"/>
      <c r="AC969" s="36">
        <f t="shared" si="56"/>
        <v>11353546</v>
      </c>
      <c r="AD969" s="37">
        <f t="shared" si="59"/>
        <v>68121276</v>
      </c>
      <c r="AE969" s="144" t="e">
        <f>VLOOKUP(D969,[12]REPNCT004ReporteAuxiliarContabl!$V$21:$W$1157,2,0)</f>
        <v>#N/A</v>
      </c>
      <c r="AF969" s="167" t="e">
        <f t="shared" si="58"/>
        <v>#N/A</v>
      </c>
      <c r="AG969" s="144"/>
      <c r="AI969" s="144"/>
    </row>
    <row r="970" spans="1:35" x14ac:dyDescent="0.25">
      <c r="A970" s="38">
        <v>958</v>
      </c>
      <c r="B970" s="61"/>
      <c r="C970" s="143" t="str">
        <f>VLOOKUP(D970,[8]Hoja1!$A$2:$B$1115,2,0)</f>
        <v>68673</v>
      </c>
      <c r="D970" s="31">
        <v>890210227</v>
      </c>
      <c r="E970" s="31">
        <v>217368673</v>
      </c>
      <c r="F970" s="61" t="s">
        <v>1111</v>
      </c>
      <c r="G970" s="33">
        <v>0</v>
      </c>
      <c r="H970" s="33">
        <v>0</v>
      </c>
      <c r="I970" s="3">
        <v>31524066</v>
      </c>
      <c r="J970" s="3">
        <v>32331867</v>
      </c>
      <c r="K970" s="3">
        <v>0</v>
      </c>
      <c r="L970" s="3"/>
      <c r="M970" s="3"/>
      <c r="N970" s="3"/>
      <c r="O970" s="3"/>
      <c r="P970" s="34">
        <f t="shared" si="57"/>
        <v>63855933</v>
      </c>
      <c r="Q970" s="165">
        <v>45466897</v>
      </c>
      <c r="R970" s="3">
        <f>IFERROR(VLOOKUP(D970,[9]ServNOMINA!$F$16:$M$112,8,0),0)</f>
        <v>0</v>
      </c>
      <c r="S970" s="3">
        <f>IFERROR(VLOOKUP(D970,[9]ServOTROS!$F$16:$M$112,8,0),0)</f>
        <v>0</v>
      </c>
      <c r="T970" s="3">
        <f>IFERROR(VLOOKUP(D970,[9]CANCEL!$F$16:$M$48,8,0),0)</f>
        <v>0</v>
      </c>
      <c r="U970" s="3">
        <f>IFERROR(VLOOKUP(B970,[10]Aaf_PENSION!$C$16:$M$112,11,0)+VLOOKUP(B970,[11]Aaf_PENSION!$C$16:$M$112,11,0),0)</f>
        <v>0</v>
      </c>
      <c r="V970" s="3">
        <f>IFERROR(VLOOKUP(B970,[10]Aaf_SALUD!$C$16:$M$112,11,0)+VLOOKUP(B970,[11]Aaf_SALUD!$C$16:$M$112,11,0),0)</f>
        <v>0</v>
      </c>
      <c r="W970" s="3">
        <f>IFERROR(VLOOKUP(D970,[9]CALIDAD!$F$16:$M$1122,8,0),0)</f>
        <v>2627006</v>
      </c>
      <c r="X970" s="3"/>
      <c r="Y970" s="3">
        <f>IFERROR(VLOOKUP(B970,[10]Ap_CESANTIAS!$C$16:$M$112,11,0)+VLOOKUP(B970,[11]Ap_CESANTIAS!$C$16:$M$112,11,0),0)</f>
        <v>0</v>
      </c>
      <c r="Z970" s="3">
        <f>IFERROR(VLOOKUP(B970,[10]Ap_PENSION!$C$16:$M$112,11,0)+VLOOKUP(B970,[11]Ap_PENSION!$C$16:$M$112,11,0),0)</f>
        <v>0</v>
      </c>
      <c r="AA970" s="3">
        <f>IFERROR(VLOOKUP(B970,[10]Ap_SALUD!$C$16:$M$112,11,0)+VLOOKUP(B970,[11]Ap_SALUD!$C$16:$M$112,11,0),0)</f>
        <v>0</v>
      </c>
      <c r="AB970" s="3"/>
      <c r="AC970" s="36">
        <f t="shared" si="56"/>
        <v>2627006</v>
      </c>
      <c r="AD970" s="37">
        <f t="shared" si="59"/>
        <v>15762030</v>
      </c>
      <c r="AE970" s="144" t="e">
        <f>VLOOKUP(D970,[12]REPNCT004ReporteAuxiliarContabl!$V$21:$W$1157,2,0)</f>
        <v>#N/A</v>
      </c>
      <c r="AF970" s="167" t="e">
        <f t="shared" si="58"/>
        <v>#N/A</v>
      </c>
      <c r="AG970" s="144"/>
      <c r="AI970" s="144"/>
    </row>
    <row r="971" spans="1:35" x14ac:dyDescent="0.25">
      <c r="A971" s="29">
        <v>959</v>
      </c>
      <c r="B971" s="61"/>
      <c r="C971" s="143" t="str">
        <f>VLOOKUP(D971,[8]Hoja1!$A$2:$B$1115,2,0)</f>
        <v>68679</v>
      </c>
      <c r="D971" s="31">
        <v>800099824</v>
      </c>
      <c r="E971" s="31">
        <v>217968679</v>
      </c>
      <c r="F971" s="61" t="s">
        <v>1112</v>
      </c>
      <c r="G971" s="33">
        <v>0</v>
      </c>
      <c r="H971" s="33">
        <v>0</v>
      </c>
      <c r="I971" s="3">
        <v>655719520</v>
      </c>
      <c r="J971" s="3">
        <v>831542051</v>
      </c>
      <c r="K971" s="3">
        <v>0</v>
      </c>
      <c r="L971" s="3"/>
      <c r="M971" s="3"/>
      <c r="N971" s="3"/>
      <c r="O971" s="3"/>
      <c r="P971" s="34">
        <f t="shared" si="57"/>
        <v>1487261571</v>
      </c>
      <c r="Q971" s="165">
        <v>1104758516</v>
      </c>
      <c r="R971" s="3">
        <f>IFERROR(VLOOKUP(D971,[9]ServNOMINA!$F$16:$M$112,8,0),0)</f>
        <v>0</v>
      </c>
      <c r="S971" s="3">
        <f>IFERROR(VLOOKUP(D971,[9]ServOTROS!$F$16:$M$112,8,0),0)</f>
        <v>0</v>
      </c>
      <c r="T971" s="3">
        <f>IFERROR(VLOOKUP(D971,[9]CANCEL!$F$16:$M$48,8,0),0)</f>
        <v>0</v>
      </c>
      <c r="U971" s="3">
        <f>IFERROR(VLOOKUP(B971,[10]Aaf_PENSION!$C$16:$M$112,11,0)+VLOOKUP(B971,[11]Aaf_PENSION!$C$16:$M$112,11,0),0)</f>
        <v>0</v>
      </c>
      <c r="V971" s="3">
        <f>IFERROR(VLOOKUP(B971,[10]Aaf_SALUD!$C$16:$M$112,11,0)+VLOOKUP(B971,[11]Aaf_SALUD!$C$16:$M$112,11,0),0)</f>
        <v>0</v>
      </c>
      <c r="W971" s="3">
        <f>IFERROR(VLOOKUP(D971,[9]CALIDAD!$F$16:$M$1122,8,0),0)</f>
        <v>54643293</v>
      </c>
      <c r="X971" s="3"/>
      <c r="Y971" s="3">
        <f>IFERROR(VLOOKUP(B971,[10]Ap_CESANTIAS!$C$16:$M$112,11,0)+VLOOKUP(B971,[11]Ap_CESANTIAS!$C$16:$M$112,11,0),0)</f>
        <v>0</v>
      </c>
      <c r="Z971" s="3">
        <f>IFERROR(VLOOKUP(B971,[10]Ap_PENSION!$C$16:$M$112,11,0)+VLOOKUP(B971,[11]Ap_PENSION!$C$16:$M$112,11,0),0)</f>
        <v>0</v>
      </c>
      <c r="AA971" s="3">
        <f>IFERROR(VLOOKUP(B971,[10]Ap_SALUD!$C$16:$M$112,11,0)+VLOOKUP(B971,[11]Ap_SALUD!$C$16:$M$112,11,0),0)</f>
        <v>0</v>
      </c>
      <c r="AB971" s="3"/>
      <c r="AC971" s="36">
        <f t="shared" si="56"/>
        <v>54643293</v>
      </c>
      <c r="AD971" s="37">
        <f t="shared" si="59"/>
        <v>327859762</v>
      </c>
      <c r="AE971" s="144" t="e">
        <f>VLOOKUP(D971,[12]REPNCT004ReporteAuxiliarContabl!$V$21:$W$1157,2,0)</f>
        <v>#N/A</v>
      </c>
      <c r="AF971" s="167" t="e">
        <f t="shared" si="58"/>
        <v>#N/A</v>
      </c>
      <c r="AG971" s="144"/>
      <c r="AI971" s="144"/>
    </row>
    <row r="972" spans="1:35" x14ac:dyDescent="0.25">
      <c r="A972" s="38">
        <v>960</v>
      </c>
      <c r="B972" s="61"/>
      <c r="C972" s="143" t="str">
        <f>VLOOKUP(D972,[8]Hoja1!$A$2:$B$1115,2,0)</f>
        <v>68682</v>
      </c>
      <c r="D972" s="31">
        <v>890208676</v>
      </c>
      <c r="E972" s="31">
        <v>218268682</v>
      </c>
      <c r="F972" s="61" t="s">
        <v>1113</v>
      </c>
      <c r="G972" s="33">
        <v>0</v>
      </c>
      <c r="H972" s="33">
        <v>0</v>
      </c>
      <c r="I972" s="3">
        <v>33797104</v>
      </c>
      <c r="J972" s="3">
        <v>38072534</v>
      </c>
      <c r="K972" s="3">
        <v>0</v>
      </c>
      <c r="L972" s="3"/>
      <c r="M972" s="3"/>
      <c r="N972" s="3"/>
      <c r="O972" s="3"/>
      <c r="P972" s="34">
        <f t="shared" si="57"/>
        <v>71869638</v>
      </c>
      <c r="Q972" s="165">
        <v>52154659</v>
      </c>
      <c r="R972" s="3">
        <f>IFERROR(VLOOKUP(D972,[9]ServNOMINA!$F$16:$M$112,8,0),0)</f>
        <v>0</v>
      </c>
      <c r="S972" s="3">
        <f>IFERROR(VLOOKUP(D972,[9]ServOTROS!$F$16:$M$112,8,0),0)</f>
        <v>0</v>
      </c>
      <c r="T972" s="3">
        <f>IFERROR(VLOOKUP(D972,[9]CANCEL!$F$16:$M$48,8,0),0)</f>
        <v>0</v>
      </c>
      <c r="U972" s="3">
        <f>IFERROR(VLOOKUP(B972,[10]Aaf_PENSION!$C$16:$M$112,11,0)+VLOOKUP(B972,[11]Aaf_PENSION!$C$16:$M$112,11,0),0)</f>
        <v>0</v>
      </c>
      <c r="V972" s="3">
        <f>IFERROR(VLOOKUP(B972,[10]Aaf_SALUD!$C$16:$M$112,11,0)+VLOOKUP(B972,[11]Aaf_SALUD!$C$16:$M$112,11,0),0)</f>
        <v>0</v>
      </c>
      <c r="W972" s="3">
        <f>IFERROR(VLOOKUP(D972,[9]CALIDAD!$F$16:$M$1122,8,0),0)</f>
        <v>2816425</v>
      </c>
      <c r="X972" s="3"/>
      <c r="Y972" s="3">
        <f>IFERROR(VLOOKUP(B972,[10]Ap_CESANTIAS!$C$16:$M$112,11,0)+VLOOKUP(B972,[11]Ap_CESANTIAS!$C$16:$M$112,11,0),0)</f>
        <v>0</v>
      </c>
      <c r="Z972" s="3">
        <f>IFERROR(VLOOKUP(B972,[10]Ap_PENSION!$C$16:$M$112,11,0)+VLOOKUP(B972,[11]Ap_PENSION!$C$16:$M$112,11,0),0)</f>
        <v>0</v>
      </c>
      <c r="AA972" s="3">
        <f>IFERROR(VLOOKUP(B972,[10]Ap_SALUD!$C$16:$M$112,11,0)+VLOOKUP(B972,[11]Ap_SALUD!$C$16:$M$112,11,0),0)</f>
        <v>0</v>
      </c>
      <c r="AB972" s="3"/>
      <c r="AC972" s="36">
        <f t="shared" si="56"/>
        <v>2816425</v>
      </c>
      <c r="AD972" s="37">
        <f t="shared" si="59"/>
        <v>16898554</v>
      </c>
      <c r="AE972" s="144" t="e">
        <f>VLOOKUP(D972,[12]REPNCT004ReporteAuxiliarContabl!$V$21:$W$1157,2,0)</f>
        <v>#N/A</v>
      </c>
      <c r="AF972" s="167" t="e">
        <f t="shared" si="58"/>
        <v>#N/A</v>
      </c>
      <c r="AG972" s="144"/>
      <c r="AI972" s="144"/>
    </row>
    <row r="973" spans="1:35" x14ac:dyDescent="0.25">
      <c r="A973" s="29">
        <v>961</v>
      </c>
      <c r="B973" s="61"/>
      <c r="C973" s="143" t="str">
        <f>VLOOKUP(D973,[8]Hoja1!$A$2:$B$1115,2,0)</f>
        <v>68684</v>
      </c>
      <c r="D973" s="31">
        <v>890204890</v>
      </c>
      <c r="E973" s="31">
        <v>218468684</v>
      </c>
      <c r="F973" s="61" t="s">
        <v>1114</v>
      </c>
      <c r="G973" s="33">
        <v>0</v>
      </c>
      <c r="H973" s="33">
        <v>0</v>
      </c>
      <c r="I973" s="3">
        <v>61588968</v>
      </c>
      <c r="J973" s="3">
        <v>63647273</v>
      </c>
      <c r="K973" s="3">
        <v>0</v>
      </c>
      <c r="L973" s="3"/>
      <c r="M973" s="3"/>
      <c r="N973" s="3"/>
      <c r="O973" s="3"/>
      <c r="P973" s="34">
        <f t="shared" si="57"/>
        <v>125236241</v>
      </c>
      <c r="Q973" s="165">
        <v>89309343</v>
      </c>
      <c r="R973" s="3">
        <f>IFERROR(VLOOKUP(D973,[9]ServNOMINA!$F$16:$M$112,8,0),0)</f>
        <v>0</v>
      </c>
      <c r="S973" s="3">
        <f>IFERROR(VLOOKUP(D973,[9]ServOTROS!$F$16:$M$112,8,0),0)</f>
        <v>0</v>
      </c>
      <c r="T973" s="3">
        <f>IFERROR(VLOOKUP(D973,[9]CANCEL!$F$16:$M$48,8,0),0)</f>
        <v>0</v>
      </c>
      <c r="U973" s="3">
        <f>IFERROR(VLOOKUP(B973,[10]Aaf_PENSION!$C$16:$M$112,11,0)+VLOOKUP(B973,[11]Aaf_PENSION!$C$16:$M$112,11,0),0)</f>
        <v>0</v>
      </c>
      <c r="V973" s="3">
        <f>IFERROR(VLOOKUP(B973,[10]Aaf_SALUD!$C$16:$M$112,11,0)+VLOOKUP(B973,[11]Aaf_SALUD!$C$16:$M$112,11,0),0)</f>
        <v>0</v>
      </c>
      <c r="W973" s="3">
        <f>IFERROR(VLOOKUP(D973,[9]CALIDAD!$F$16:$M$1122,8,0),0)</f>
        <v>5132414</v>
      </c>
      <c r="X973" s="3"/>
      <c r="Y973" s="3">
        <f>IFERROR(VLOOKUP(B973,[10]Ap_CESANTIAS!$C$16:$M$112,11,0)+VLOOKUP(B973,[11]Ap_CESANTIAS!$C$16:$M$112,11,0),0)</f>
        <v>0</v>
      </c>
      <c r="Z973" s="3">
        <f>IFERROR(VLOOKUP(B973,[10]Ap_PENSION!$C$16:$M$112,11,0)+VLOOKUP(B973,[11]Ap_PENSION!$C$16:$M$112,11,0),0)</f>
        <v>0</v>
      </c>
      <c r="AA973" s="3">
        <f>IFERROR(VLOOKUP(B973,[10]Ap_SALUD!$C$16:$M$112,11,0)+VLOOKUP(B973,[11]Ap_SALUD!$C$16:$M$112,11,0),0)</f>
        <v>0</v>
      </c>
      <c r="AB973" s="3"/>
      <c r="AC973" s="36">
        <f t="shared" ref="AC973:AC1036" si="60">SUM(R973:AA973)</f>
        <v>5132414</v>
      </c>
      <c r="AD973" s="37">
        <f t="shared" si="59"/>
        <v>30794484</v>
      </c>
      <c r="AE973" s="144" t="e">
        <f>VLOOKUP(D973,[12]REPNCT004ReporteAuxiliarContabl!$V$21:$W$1157,2,0)</f>
        <v>#N/A</v>
      </c>
      <c r="AF973" s="167" t="e">
        <f t="shared" si="58"/>
        <v>#N/A</v>
      </c>
      <c r="AG973" s="144"/>
      <c r="AI973" s="144"/>
    </row>
    <row r="974" spans="1:35" x14ac:dyDescent="0.25">
      <c r="A974" s="38">
        <v>962</v>
      </c>
      <c r="B974" s="61"/>
      <c r="C974" s="143" t="str">
        <f>VLOOKUP(D974,[8]Hoja1!$A$2:$B$1115,2,0)</f>
        <v>68686</v>
      </c>
      <c r="D974" s="31">
        <v>890210950</v>
      </c>
      <c r="E974" s="31">
        <v>218668686</v>
      </c>
      <c r="F974" s="61" t="s">
        <v>1115</v>
      </c>
      <c r="G974" s="33">
        <v>0</v>
      </c>
      <c r="H974" s="33">
        <v>0</v>
      </c>
      <c r="I974" s="3">
        <v>35361970</v>
      </c>
      <c r="J974" s="3">
        <v>38513877</v>
      </c>
      <c r="K974" s="3">
        <v>0</v>
      </c>
      <c r="L974" s="3"/>
      <c r="M974" s="3"/>
      <c r="N974" s="3"/>
      <c r="O974" s="3"/>
      <c r="P974" s="34">
        <f t="shared" ref="P974:P1037" si="61">SUM(G974:N974)</f>
        <v>73875847</v>
      </c>
      <c r="Q974" s="165">
        <v>53248032</v>
      </c>
      <c r="R974" s="3">
        <f>IFERROR(VLOOKUP(D974,[9]ServNOMINA!$F$16:$M$112,8,0),0)</f>
        <v>0</v>
      </c>
      <c r="S974" s="3">
        <f>IFERROR(VLOOKUP(D974,[9]ServOTROS!$F$16:$M$112,8,0),0)</f>
        <v>0</v>
      </c>
      <c r="T974" s="3">
        <f>IFERROR(VLOOKUP(D974,[9]CANCEL!$F$16:$M$48,8,0),0)</f>
        <v>0</v>
      </c>
      <c r="U974" s="3">
        <f>IFERROR(VLOOKUP(B974,[10]Aaf_PENSION!$C$16:$M$112,11,0)+VLOOKUP(B974,[11]Aaf_PENSION!$C$16:$M$112,11,0),0)</f>
        <v>0</v>
      </c>
      <c r="V974" s="3">
        <f>IFERROR(VLOOKUP(B974,[10]Aaf_SALUD!$C$16:$M$112,11,0)+VLOOKUP(B974,[11]Aaf_SALUD!$C$16:$M$112,11,0),0)</f>
        <v>0</v>
      </c>
      <c r="W974" s="3">
        <f>IFERROR(VLOOKUP(D974,[9]CALIDAD!$F$16:$M$1122,8,0),0)</f>
        <v>2946831</v>
      </c>
      <c r="X974" s="3"/>
      <c r="Y974" s="3">
        <f>IFERROR(VLOOKUP(B974,[10]Ap_CESANTIAS!$C$16:$M$112,11,0)+VLOOKUP(B974,[11]Ap_CESANTIAS!$C$16:$M$112,11,0),0)</f>
        <v>0</v>
      </c>
      <c r="Z974" s="3">
        <f>IFERROR(VLOOKUP(B974,[10]Ap_PENSION!$C$16:$M$112,11,0)+VLOOKUP(B974,[11]Ap_PENSION!$C$16:$M$112,11,0),0)</f>
        <v>0</v>
      </c>
      <c r="AA974" s="3">
        <f>IFERROR(VLOOKUP(B974,[10]Ap_SALUD!$C$16:$M$112,11,0)+VLOOKUP(B974,[11]Ap_SALUD!$C$16:$M$112,11,0),0)</f>
        <v>0</v>
      </c>
      <c r="AB974" s="3"/>
      <c r="AC974" s="36">
        <f t="shared" si="60"/>
        <v>2946831</v>
      </c>
      <c r="AD974" s="37">
        <f t="shared" si="59"/>
        <v>17680984</v>
      </c>
      <c r="AE974" s="144" t="e">
        <f>VLOOKUP(D974,[12]REPNCT004ReporteAuxiliarContabl!$V$21:$W$1157,2,0)</f>
        <v>#N/A</v>
      </c>
      <c r="AF974" s="167" t="e">
        <f t="shared" ref="AF974:AF1037" si="62">+AD974-AE974</f>
        <v>#N/A</v>
      </c>
      <c r="AG974" s="144"/>
      <c r="AI974" s="144"/>
    </row>
    <row r="975" spans="1:35" x14ac:dyDescent="0.25">
      <c r="A975" s="29">
        <v>963</v>
      </c>
      <c r="B975" s="61"/>
      <c r="C975" s="143" t="str">
        <f>VLOOKUP(D975,[8]Hoja1!$A$2:$B$1115,2,0)</f>
        <v>68689</v>
      </c>
      <c r="D975" s="31">
        <v>800099829</v>
      </c>
      <c r="E975" s="31">
        <v>218968689</v>
      </c>
      <c r="F975" s="61" t="s">
        <v>1116</v>
      </c>
      <c r="G975" s="33">
        <v>0</v>
      </c>
      <c r="H975" s="33">
        <v>0</v>
      </c>
      <c r="I975" s="3">
        <v>682261752</v>
      </c>
      <c r="J975" s="3">
        <v>733824398</v>
      </c>
      <c r="K975" s="3">
        <v>0</v>
      </c>
      <c r="L975" s="3"/>
      <c r="M975" s="3"/>
      <c r="N975" s="3"/>
      <c r="O975" s="3"/>
      <c r="P975" s="34">
        <f t="shared" si="61"/>
        <v>1416086150</v>
      </c>
      <c r="Q975" s="165">
        <v>1018100128</v>
      </c>
      <c r="R975" s="3">
        <f>IFERROR(VLOOKUP(D975,[9]ServNOMINA!$F$16:$M$112,8,0),0)</f>
        <v>0</v>
      </c>
      <c r="S975" s="3">
        <f>IFERROR(VLOOKUP(D975,[9]ServOTROS!$F$16:$M$112,8,0),0)</f>
        <v>0</v>
      </c>
      <c r="T975" s="3">
        <f>IFERROR(VLOOKUP(D975,[9]CANCEL!$F$16:$M$48,8,0),0)</f>
        <v>0</v>
      </c>
      <c r="U975" s="3">
        <f>IFERROR(VLOOKUP(B975,[10]Aaf_PENSION!$C$16:$M$112,11,0)+VLOOKUP(B975,[11]Aaf_PENSION!$C$16:$M$112,11,0),0)</f>
        <v>0</v>
      </c>
      <c r="V975" s="3">
        <f>IFERROR(VLOOKUP(B975,[10]Aaf_SALUD!$C$16:$M$112,11,0)+VLOOKUP(B975,[11]Aaf_SALUD!$C$16:$M$112,11,0),0)</f>
        <v>0</v>
      </c>
      <c r="W975" s="3">
        <f>IFERROR(VLOOKUP(D975,[9]CALIDAD!$F$16:$M$1122,8,0),0)</f>
        <v>56855146</v>
      </c>
      <c r="X975" s="3"/>
      <c r="Y975" s="3">
        <f>IFERROR(VLOOKUP(B975,[10]Ap_CESANTIAS!$C$16:$M$112,11,0)+VLOOKUP(B975,[11]Ap_CESANTIAS!$C$16:$M$112,11,0),0)</f>
        <v>0</v>
      </c>
      <c r="Z975" s="3">
        <f>IFERROR(VLOOKUP(B975,[10]Ap_PENSION!$C$16:$M$112,11,0)+VLOOKUP(B975,[11]Ap_PENSION!$C$16:$M$112,11,0),0)</f>
        <v>0</v>
      </c>
      <c r="AA975" s="3">
        <f>IFERROR(VLOOKUP(B975,[10]Ap_SALUD!$C$16:$M$112,11,0)+VLOOKUP(B975,[11]Ap_SALUD!$C$16:$M$112,11,0),0)</f>
        <v>0</v>
      </c>
      <c r="AB975" s="3"/>
      <c r="AC975" s="36">
        <f t="shared" si="60"/>
        <v>56855146</v>
      </c>
      <c r="AD975" s="37">
        <f t="shared" ref="AD975:AD1038" si="63">+P975-Q975+AB975-AC975</f>
        <v>341130876</v>
      </c>
      <c r="AE975" s="144" t="e">
        <f>VLOOKUP(D975,[12]REPNCT004ReporteAuxiliarContabl!$V$21:$W$1157,2,0)</f>
        <v>#N/A</v>
      </c>
      <c r="AF975" s="167" t="e">
        <f t="shared" si="62"/>
        <v>#N/A</v>
      </c>
      <c r="AG975" s="144"/>
      <c r="AI975" s="144"/>
    </row>
    <row r="976" spans="1:35" x14ac:dyDescent="0.25">
      <c r="A976" s="38">
        <v>964</v>
      </c>
      <c r="B976" s="61"/>
      <c r="C976" s="143" t="str">
        <f>VLOOKUP(D976,[8]Hoja1!$A$2:$B$1115,2,0)</f>
        <v>68705</v>
      </c>
      <c r="D976" s="31">
        <v>890205973</v>
      </c>
      <c r="E976" s="31">
        <v>210568705</v>
      </c>
      <c r="F976" s="61" t="s">
        <v>400</v>
      </c>
      <c r="G976" s="33">
        <v>0</v>
      </c>
      <c r="H976" s="33">
        <v>0</v>
      </c>
      <c r="I976" s="3">
        <v>36155042</v>
      </c>
      <c r="J976" s="3">
        <v>44770684</v>
      </c>
      <c r="K976" s="3">
        <v>0</v>
      </c>
      <c r="L976" s="3"/>
      <c r="M976" s="3"/>
      <c r="N976" s="3"/>
      <c r="O976" s="3"/>
      <c r="P976" s="34">
        <f t="shared" si="61"/>
        <v>80925726</v>
      </c>
      <c r="Q976" s="165">
        <v>59835284</v>
      </c>
      <c r="R976" s="3">
        <f>IFERROR(VLOOKUP(D976,[9]ServNOMINA!$F$16:$M$112,8,0),0)</f>
        <v>0</v>
      </c>
      <c r="S976" s="3">
        <f>IFERROR(VLOOKUP(D976,[9]ServOTROS!$F$16:$M$112,8,0),0)</f>
        <v>0</v>
      </c>
      <c r="T976" s="3">
        <f>IFERROR(VLOOKUP(D976,[9]CANCEL!$F$16:$M$48,8,0),0)</f>
        <v>0</v>
      </c>
      <c r="U976" s="3">
        <f>IFERROR(VLOOKUP(B976,[10]Aaf_PENSION!$C$16:$M$112,11,0)+VLOOKUP(B976,[11]Aaf_PENSION!$C$16:$M$112,11,0),0)</f>
        <v>0</v>
      </c>
      <c r="V976" s="3">
        <f>IFERROR(VLOOKUP(B976,[10]Aaf_SALUD!$C$16:$M$112,11,0)+VLOOKUP(B976,[11]Aaf_SALUD!$C$16:$M$112,11,0),0)</f>
        <v>0</v>
      </c>
      <c r="W976" s="3">
        <f>IFERROR(VLOOKUP(D976,[9]CALIDAD!$F$16:$M$1122,8,0),0)</f>
        <v>3012920</v>
      </c>
      <c r="X976" s="3"/>
      <c r="Y976" s="3">
        <f>IFERROR(VLOOKUP(B976,[10]Ap_CESANTIAS!$C$16:$M$112,11,0)+VLOOKUP(B976,[11]Ap_CESANTIAS!$C$16:$M$112,11,0),0)</f>
        <v>0</v>
      </c>
      <c r="Z976" s="3">
        <f>IFERROR(VLOOKUP(B976,[10]Ap_PENSION!$C$16:$M$112,11,0)+VLOOKUP(B976,[11]Ap_PENSION!$C$16:$M$112,11,0),0)</f>
        <v>0</v>
      </c>
      <c r="AA976" s="3">
        <f>IFERROR(VLOOKUP(B976,[10]Ap_SALUD!$C$16:$M$112,11,0)+VLOOKUP(B976,[11]Ap_SALUD!$C$16:$M$112,11,0),0)</f>
        <v>0</v>
      </c>
      <c r="AB976" s="3"/>
      <c r="AC976" s="36">
        <f t="shared" si="60"/>
        <v>3012920</v>
      </c>
      <c r="AD976" s="37">
        <f t="shared" si="63"/>
        <v>18077522</v>
      </c>
      <c r="AE976" s="144" t="e">
        <f>VLOOKUP(D976,[12]REPNCT004ReporteAuxiliarContabl!$V$21:$W$1157,2,0)</f>
        <v>#N/A</v>
      </c>
      <c r="AF976" s="167" t="e">
        <f t="shared" si="62"/>
        <v>#N/A</v>
      </c>
      <c r="AG976" s="144"/>
      <c r="AI976" s="144"/>
    </row>
    <row r="977" spans="1:35" x14ac:dyDescent="0.25">
      <c r="A977" s="29">
        <v>965</v>
      </c>
      <c r="B977" s="61"/>
      <c r="C977" s="143" t="str">
        <f>VLOOKUP(D977,[8]Hoja1!$A$2:$B$1115,2,0)</f>
        <v>68720</v>
      </c>
      <c r="D977" s="31">
        <v>800099832</v>
      </c>
      <c r="E977" s="31">
        <v>212068720</v>
      </c>
      <c r="F977" s="61" t="s">
        <v>1117</v>
      </c>
      <c r="G977" s="33">
        <v>0</v>
      </c>
      <c r="H977" s="33">
        <v>0</v>
      </c>
      <c r="I977" s="3">
        <v>78639054</v>
      </c>
      <c r="J977" s="3">
        <v>73411729</v>
      </c>
      <c r="K977" s="3">
        <v>0</v>
      </c>
      <c r="L977" s="3"/>
      <c r="M977" s="3"/>
      <c r="N977" s="3"/>
      <c r="O977" s="3"/>
      <c r="P977" s="34">
        <f t="shared" si="61"/>
        <v>152050783</v>
      </c>
      <c r="Q977" s="165">
        <v>106178004</v>
      </c>
      <c r="R977" s="3">
        <f>IFERROR(VLOOKUP(D977,[9]ServNOMINA!$F$16:$M$112,8,0),0)</f>
        <v>0</v>
      </c>
      <c r="S977" s="3">
        <f>IFERROR(VLOOKUP(D977,[9]ServOTROS!$F$16:$M$112,8,0),0)</f>
        <v>0</v>
      </c>
      <c r="T977" s="3">
        <f>IFERROR(VLOOKUP(D977,[9]CANCEL!$F$16:$M$48,8,0),0)</f>
        <v>0</v>
      </c>
      <c r="U977" s="3">
        <f>IFERROR(VLOOKUP(B977,[10]Aaf_PENSION!$C$16:$M$112,11,0)+VLOOKUP(B977,[11]Aaf_PENSION!$C$16:$M$112,11,0),0)</f>
        <v>0</v>
      </c>
      <c r="V977" s="3">
        <f>IFERROR(VLOOKUP(B977,[10]Aaf_SALUD!$C$16:$M$112,11,0)+VLOOKUP(B977,[11]Aaf_SALUD!$C$16:$M$112,11,0),0)</f>
        <v>0</v>
      </c>
      <c r="W977" s="3">
        <f>IFERROR(VLOOKUP(D977,[9]CALIDAD!$F$16:$M$1122,8,0),0)</f>
        <v>6553255</v>
      </c>
      <c r="X977" s="3"/>
      <c r="Y977" s="3">
        <f>IFERROR(VLOOKUP(B977,[10]Ap_CESANTIAS!$C$16:$M$112,11,0)+VLOOKUP(B977,[11]Ap_CESANTIAS!$C$16:$M$112,11,0),0)</f>
        <v>0</v>
      </c>
      <c r="Z977" s="3">
        <f>IFERROR(VLOOKUP(B977,[10]Ap_PENSION!$C$16:$M$112,11,0)+VLOOKUP(B977,[11]Ap_PENSION!$C$16:$M$112,11,0),0)</f>
        <v>0</v>
      </c>
      <c r="AA977" s="3">
        <f>IFERROR(VLOOKUP(B977,[10]Ap_SALUD!$C$16:$M$112,11,0)+VLOOKUP(B977,[11]Ap_SALUD!$C$16:$M$112,11,0),0)</f>
        <v>0</v>
      </c>
      <c r="AB977" s="3"/>
      <c r="AC977" s="36">
        <f t="shared" si="60"/>
        <v>6553255</v>
      </c>
      <c r="AD977" s="37">
        <f t="shared" si="63"/>
        <v>39319524</v>
      </c>
      <c r="AE977" s="144" t="e">
        <f>VLOOKUP(D977,[12]REPNCT004ReporteAuxiliarContabl!$V$21:$W$1157,2,0)</f>
        <v>#N/A</v>
      </c>
      <c r="AF977" s="167" t="e">
        <f t="shared" si="62"/>
        <v>#N/A</v>
      </c>
      <c r="AG977" s="144"/>
      <c r="AI977" s="144"/>
    </row>
    <row r="978" spans="1:35" x14ac:dyDescent="0.25">
      <c r="A978" s="38">
        <v>966</v>
      </c>
      <c r="B978" s="61"/>
      <c r="C978" s="143" t="str">
        <f>VLOOKUP(D978,[8]Hoja1!$A$2:$B$1115,2,0)</f>
        <v>68745</v>
      </c>
      <c r="D978" s="31">
        <v>890208807</v>
      </c>
      <c r="E978" s="31">
        <v>214568745</v>
      </c>
      <c r="F978" s="61" t="s">
        <v>1118</v>
      </c>
      <c r="G978" s="33">
        <v>0</v>
      </c>
      <c r="H978" s="33">
        <v>0</v>
      </c>
      <c r="I978" s="3">
        <v>223252436</v>
      </c>
      <c r="J978" s="3">
        <v>230108886</v>
      </c>
      <c r="K978" s="3">
        <v>0</v>
      </c>
      <c r="L978" s="3"/>
      <c r="M978" s="3"/>
      <c r="N978" s="3"/>
      <c r="O978" s="3"/>
      <c r="P978" s="34">
        <f t="shared" si="61"/>
        <v>453361322</v>
      </c>
      <c r="Q978" s="165">
        <v>323130736</v>
      </c>
      <c r="R978" s="3">
        <f>IFERROR(VLOOKUP(D978,[9]ServNOMINA!$F$16:$M$112,8,0),0)</f>
        <v>0</v>
      </c>
      <c r="S978" s="3">
        <f>IFERROR(VLOOKUP(D978,[9]ServOTROS!$F$16:$M$112,8,0),0)</f>
        <v>0</v>
      </c>
      <c r="T978" s="3">
        <f>IFERROR(VLOOKUP(D978,[9]CANCEL!$F$16:$M$48,8,0),0)</f>
        <v>0</v>
      </c>
      <c r="U978" s="3">
        <f>IFERROR(VLOOKUP(B978,[10]Aaf_PENSION!$C$16:$M$112,11,0)+VLOOKUP(B978,[11]Aaf_PENSION!$C$16:$M$112,11,0),0)</f>
        <v>0</v>
      </c>
      <c r="V978" s="3">
        <f>IFERROR(VLOOKUP(B978,[10]Aaf_SALUD!$C$16:$M$112,11,0)+VLOOKUP(B978,[11]Aaf_SALUD!$C$16:$M$112,11,0),0)</f>
        <v>0</v>
      </c>
      <c r="W978" s="3">
        <f>IFERROR(VLOOKUP(D978,[9]CALIDAD!$F$16:$M$1122,8,0),0)</f>
        <v>18604370</v>
      </c>
      <c r="X978" s="3"/>
      <c r="Y978" s="3">
        <f>IFERROR(VLOOKUP(B978,[10]Ap_CESANTIAS!$C$16:$M$112,11,0)+VLOOKUP(B978,[11]Ap_CESANTIAS!$C$16:$M$112,11,0),0)</f>
        <v>0</v>
      </c>
      <c r="Z978" s="3">
        <f>IFERROR(VLOOKUP(B978,[10]Ap_PENSION!$C$16:$M$112,11,0)+VLOOKUP(B978,[11]Ap_PENSION!$C$16:$M$112,11,0),0)</f>
        <v>0</v>
      </c>
      <c r="AA978" s="3">
        <f>IFERROR(VLOOKUP(B978,[10]Ap_SALUD!$C$16:$M$112,11,0)+VLOOKUP(B978,[11]Ap_SALUD!$C$16:$M$112,11,0),0)</f>
        <v>0</v>
      </c>
      <c r="AB978" s="3"/>
      <c r="AC978" s="36">
        <f t="shared" si="60"/>
        <v>18604370</v>
      </c>
      <c r="AD978" s="37">
        <f t="shared" si="63"/>
        <v>111626216</v>
      </c>
      <c r="AE978" s="144" t="e">
        <f>VLOOKUP(D978,[12]REPNCT004ReporteAuxiliarContabl!$V$21:$W$1157,2,0)</f>
        <v>#N/A</v>
      </c>
      <c r="AF978" s="167" t="e">
        <f t="shared" si="62"/>
        <v>#N/A</v>
      </c>
      <c r="AG978" s="144"/>
      <c r="AI978" s="144"/>
    </row>
    <row r="979" spans="1:35" x14ac:dyDescent="0.25">
      <c r="A979" s="29">
        <v>967</v>
      </c>
      <c r="B979" s="61"/>
      <c r="C979" s="143" t="str">
        <f>VLOOKUP(D979,[8]Hoja1!$A$2:$B$1115,2,0)</f>
        <v>68755</v>
      </c>
      <c r="D979" s="31">
        <v>890203688</v>
      </c>
      <c r="E979" s="31">
        <v>215568755</v>
      </c>
      <c r="F979" s="61" t="s">
        <v>1119</v>
      </c>
      <c r="G979" s="33">
        <v>0</v>
      </c>
      <c r="H979" s="33">
        <v>0</v>
      </c>
      <c r="I979" s="3">
        <v>318234432</v>
      </c>
      <c r="J979" s="3">
        <v>404498753</v>
      </c>
      <c r="K979" s="3">
        <v>0</v>
      </c>
      <c r="L979" s="3"/>
      <c r="M979" s="3"/>
      <c r="N979" s="3"/>
      <c r="O979" s="3"/>
      <c r="P979" s="34">
        <f t="shared" si="61"/>
        <v>722733185</v>
      </c>
      <c r="Q979" s="165">
        <v>537096433</v>
      </c>
      <c r="R979" s="3">
        <f>IFERROR(VLOOKUP(D979,[9]ServNOMINA!$F$16:$M$112,8,0),0)</f>
        <v>0</v>
      </c>
      <c r="S979" s="3">
        <f>IFERROR(VLOOKUP(D979,[9]ServOTROS!$F$16:$M$112,8,0),0)</f>
        <v>0</v>
      </c>
      <c r="T979" s="3">
        <f>IFERROR(VLOOKUP(D979,[9]CANCEL!$F$16:$M$48,8,0),0)</f>
        <v>0</v>
      </c>
      <c r="U979" s="3">
        <f>IFERROR(VLOOKUP(B979,[10]Aaf_PENSION!$C$16:$M$112,11,0)+VLOOKUP(B979,[11]Aaf_PENSION!$C$16:$M$112,11,0),0)</f>
        <v>0</v>
      </c>
      <c r="V979" s="3">
        <f>IFERROR(VLOOKUP(B979,[10]Aaf_SALUD!$C$16:$M$112,11,0)+VLOOKUP(B979,[11]Aaf_SALUD!$C$16:$M$112,11,0),0)</f>
        <v>0</v>
      </c>
      <c r="W979" s="3">
        <f>IFERROR(VLOOKUP(D979,[9]CALIDAD!$F$16:$M$1122,8,0),0)</f>
        <v>26519536</v>
      </c>
      <c r="X979" s="3"/>
      <c r="Y979" s="3">
        <f>IFERROR(VLOOKUP(B979,[10]Ap_CESANTIAS!$C$16:$M$112,11,0)+VLOOKUP(B979,[11]Ap_CESANTIAS!$C$16:$M$112,11,0),0)</f>
        <v>0</v>
      </c>
      <c r="Z979" s="3">
        <f>IFERROR(VLOOKUP(B979,[10]Ap_PENSION!$C$16:$M$112,11,0)+VLOOKUP(B979,[11]Ap_PENSION!$C$16:$M$112,11,0),0)</f>
        <v>0</v>
      </c>
      <c r="AA979" s="3">
        <f>IFERROR(VLOOKUP(B979,[10]Ap_SALUD!$C$16:$M$112,11,0)+VLOOKUP(B979,[11]Ap_SALUD!$C$16:$M$112,11,0),0)</f>
        <v>0</v>
      </c>
      <c r="AB979" s="3"/>
      <c r="AC979" s="36">
        <f t="shared" si="60"/>
        <v>26519536</v>
      </c>
      <c r="AD979" s="37">
        <f t="shared" si="63"/>
        <v>159117216</v>
      </c>
      <c r="AE979" s="144" t="e">
        <f>VLOOKUP(D979,[12]REPNCT004ReporteAuxiliarContabl!$V$21:$W$1157,2,0)</f>
        <v>#N/A</v>
      </c>
      <c r="AF979" s="167" t="e">
        <f t="shared" si="62"/>
        <v>#N/A</v>
      </c>
      <c r="AG979" s="144"/>
      <c r="AI979" s="144"/>
    </row>
    <row r="980" spans="1:35" x14ac:dyDescent="0.25">
      <c r="A980" s="38">
        <v>968</v>
      </c>
      <c r="B980" s="61"/>
      <c r="C980" s="143" t="str">
        <f>VLOOKUP(D980,[8]Hoja1!$A$2:$B$1115,2,0)</f>
        <v>68770</v>
      </c>
      <c r="D980" s="31">
        <v>890204985</v>
      </c>
      <c r="E980" s="31">
        <v>217068770</v>
      </c>
      <c r="F980" s="61" t="s">
        <v>1120</v>
      </c>
      <c r="G980" s="33">
        <v>0</v>
      </c>
      <c r="H980" s="33">
        <v>0</v>
      </c>
      <c r="I980" s="3">
        <v>158662606</v>
      </c>
      <c r="J980" s="3">
        <v>204502052</v>
      </c>
      <c r="K980" s="3">
        <v>0</v>
      </c>
      <c r="L980" s="3"/>
      <c r="M980" s="3"/>
      <c r="N980" s="3"/>
      <c r="O980" s="3"/>
      <c r="P980" s="34">
        <f t="shared" si="61"/>
        <v>363164658</v>
      </c>
      <c r="Q980" s="165">
        <v>270611472</v>
      </c>
      <c r="R980" s="3">
        <f>IFERROR(VLOOKUP(D980,[9]ServNOMINA!$F$16:$M$112,8,0),0)</f>
        <v>0</v>
      </c>
      <c r="S980" s="3">
        <f>IFERROR(VLOOKUP(D980,[9]ServOTROS!$F$16:$M$112,8,0),0)</f>
        <v>0</v>
      </c>
      <c r="T980" s="3">
        <f>IFERROR(VLOOKUP(D980,[9]CANCEL!$F$16:$M$48,8,0),0)</f>
        <v>0</v>
      </c>
      <c r="U980" s="3">
        <f>IFERROR(VLOOKUP(B980,[10]Aaf_PENSION!$C$16:$M$112,11,0)+VLOOKUP(B980,[11]Aaf_PENSION!$C$16:$M$112,11,0),0)</f>
        <v>0</v>
      </c>
      <c r="V980" s="3">
        <f>IFERROR(VLOOKUP(B980,[10]Aaf_SALUD!$C$16:$M$112,11,0)+VLOOKUP(B980,[11]Aaf_SALUD!$C$16:$M$112,11,0),0)</f>
        <v>0</v>
      </c>
      <c r="W980" s="3">
        <f>IFERROR(VLOOKUP(D980,[9]CALIDAD!$F$16:$M$1122,8,0),0)</f>
        <v>13221884</v>
      </c>
      <c r="X980" s="3"/>
      <c r="Y980" s="3">
        <f>IFERROR(VLOOKUP(B980,[10]Ap_CESANTIAS!$C$16:$M$112,11,0)+VLOOKUP(B980,[11]Ap_CESANTIAS!$C$16:$M$112,11,0),0)</f>
        <v>0</v>
      </c>
      <c r="Z980" s="3">
        <f>IFERROR(VLOOKUP(B980,[10]Ap_PENSION!$C$16:$M$112,11,0)+VLOOKUP(B980,[11]Ap_PENSION!$C$16:$M$112,11,0),0)</f>
        <v>0</v>
      </c>
      <c r="AA980" s="3">
        <f>IFERROR(VLOOKUP(B980,[10]Ap_SALUD!$C$16:$M$112,11,0)+VLOOKUP(B980,[11]Ap_SALUD!$C$16:$M$112,11,0),0)</f>
        <v>0</v>
      </c>
      <c r="AB980" s="3"/>
      <c r="AC980" s="36">
        <f t="shared" si="60"/>
        <v>13221884</v>
      </c>
      <c r="AD980" s="37">
        <f t="shared" si="63"/>
        <v>79331302</v>
      </c>
      <c r="AE980" s="144" t="e">
        <f>VLOOKUP(D980,[12]REPNCT004ReporteAuxiliarContabl!$V$21:$W$1157,2,0)</f>
        <v>#N/A</v>
      </c>
      <c r="AF980" s="167" t="e">
        <f t="shared" si="62"/>
        <v>#N/A</v>
      </c>
      <c r="AG980" s="144"/>
      <c r="AI980" s="144"/>
    </row>
    <row r="981" spans="1:35" x14ac:dyDescent="0.25">
      <c r="A981" s="29">
        <v>969</v>
      </c>
      <c r="B981" s="61"/>
      <c r="C981" s="143" t="str">
        <f>VLOOKUP(D981,[8]Hoja1!$A$2:$B$1115,2,0)</f>
        <v>68773</v>
      </c>
      <c r="D981" s="31">
        <v>890210883</v>
      </c>
      <c r="E981" s="31">
        <v>217368773</v>
      </c>
      <c r="F981" s="61" t="s">
        <v>675</v>
      </c>
      <c r="G981" s="33">
        <v>0</v>
      </c>
      <c r="H981" s="33">
        <v>0</v>
      </c>
      <c r="I981" s="3">
        <v>100496938</v>
      </c>
      <c r="J981" s="3">
        <v>111628576</v>
      </c>
      <c r="K981" s="3">
        <v>0</v>
      </c>
      <c r="L981" s="3"/>
      <c r="M981" s="3"/>
      <c r="N981" s="3"/>
      <c r="O981" s="3"/>
      <c r="P981" s="34">
        <f t="shared" si="61"/>
        <v>212125514</v>
      </c>
      <c r="Q981" s="165">
        <v>153502301</v>
      </c>
      <c r="R981" s="3">
        <f>IFERROR(VLOOKUP(D981,[9]ServNOMINA!$F$16:$M$112,8,0),0)</f>
        <v>0</v>
      </c>
      <c r="S981" s="3">
        <f>IFERROR(VLOOKUP(D981,[9]ServOTROS!$F$16:$M$112,8,0),0)</f>
        <v>0</v>
      </c>
      <c r="T981" s="3">
        <f>IFERROR(VLOOKUP(D981,[9]CANCEL!$F$16:$M$48,8,0),0)</f>
        <v>0</v>
      </c>
      <c r="U981" s="3">
        <f>IFERROR(VLOOKUP(B981,[10]Aaf_PENSION!$C$16:$M$112,11,0)+VLOOKUP(B981,[11]Aaf_PENSION!$C$16:$M$112,11,0),0)</f>
        <v>0</v>
      </c>
      <c r="V981" s="3">
        <f>IFERROR(VLOOKUP(B981,[10]Aaf_SALUD!$C$16:$M$112,11,0)+VLOOKUP(B981,[11]Aaf_SALUD!$C$16:$M$112,11,0),0)</f>
        <v>0</v>
      </c>
      <c r="W981" s="3">
        <f>IFERROR(VLOOKUP(D981,[9]CALIDAD!$F$16:$M$1122,8,0),0)</f>
        <v>8374745</v>
      </c>
      <c r="X981" s="3"/>
      <c r="Y981" s="3">
        <f>IFERROR(VLOOKUP(B981,[10]Ap_CESANTIAS!$C$16:$M$112,11,0)+VLOOKUP(B981,[11]Ap_CESANTIAS!$C$16:$M$112,11,0),0)</f>
        <v>0</v>
      </c>
      <c r="Z981" s="3">
        <f>IFERROR(VLOOKUP(B981,[10]Ap_PENSION!$C$16:$M$112,11,0)+VLOOKUP(B981,[11]Ap_PENSION!$C$16:$M$112,11,0),0)</f>
        <v>0</v>
      </c>
      <c r="AA981" s="3">
        <f>IFERROR(VLOOKUP(B981,[10]Ap_SALUD!$C$16:$M$112,11,0)+VLOOKUP(B981,[11]Ap_SALUD!$C$16:$M$112,11,0),0)</f>
        <v>0</v>
      </c>
      <c r="AB981" s="3"/>
      <c r="AC981" s="36">
        <f t="shared" si="60"/>
        <v>8374745</v>
      </c>
      <c r="AD981" s="37">
        <f t="shared" si="63"/>
        <v>50248468</v>
      </c>
      <c r="AE981" s="144" t="e">
        <f>VLOOKUP(D981,[12]REPNCT004ReporteAuxiliarContabl!$V$21:$W$1157,2,0)</f>
        <v>#N/A</v>
      </c>
      <c r="AF981" s="167" t="e">
        <f t="shared" si="62"/>
        <v>#N/A</v>
      </c>
      <c r="AG981" s="144"/>
      <c r="AI981" s="144"/>
    </row>
    <row r="982" spans="1:35" x14ac:dyDescent="0.25">
      <c r="A982" s="38">
        <v>970</v>
      </c>
      <c r="B982" s="61"/>
      <c r="C982" s="143" t="str">
        <f>VLOOKUP(D982,[8]Hoja1!$A$2:$B$1115,2,0)</f>
        <v>68780</v>
      </c>
      <c r="D982" s="31">
        <v>890205051</v>
      </c>
      <c r="E982" s="31">
        <v>218068780</v>
      </c>
      <c r="F982" s="61" t="s">
        <v>1121</v>
      </c>
      <c r="G982" s="33">
        <v>0</v>
      </c>
      <c r="H982" s="33">
        <v>0</v>
      </c>
      <c r="I982" s="3">
        <v>70239675</v>
      </c>
      <c r="J982" s="3">
        <v>75803253</v>
      </c>
      <c r="K982" s="3">
        <v>0</v>
      </c>
      <c r="L982" s="3"/>
      <c r="M982" s="3"/>
      <c r="N982" s="3"/>
      <c r="O982" s="3"/>
      <c r="P982" s="34">
        <f t="shared" si="61"/>
        <v>146042928</v>
      </c>
      <c r="Q982" s="165">
        <v>105069783</v>
      </c>
      <c r="R982" s="3">
        <f>IFERROR(VLOOKUP(D982,[9]ServNOMINA!$F$16:$M$112,8,0),0)</f>
        <v>0</v>
      </c>
      <c r="S982" s="3">
        <f>IFERROR(VLOOKUP(D982,[9]ServOTROS!$F$16:$M$112,8,0),0)</f>
        <v>0</v>
      </c>
      <c r="T982" s="3">
        <f>IFERROR(VLOOKUP(D982,[9]CANCEL!$F$16:$M$48,8,0),0)</f>
        <v>0</v>
      </c>
      <c r="U982" s="3">
        <f>IFERROR(VLOOKUP(B982,[10]Aaf_PENSION!$C$16:$M$112,11,0)+VLOOKUP(B982,[11]Aaf_PENSION!$C$16:$M$112,11,0),0)</f>
        <v>0</v>
      </c>
      <c r="V982" s="3">
        <f>IFERROR(VLOOKUP(B982,[10]Aaf_SALUD!$C$16:$M$112,11,0)+VLOOKUP(B982,[11]Aaf_SALUD!$C$16:$M$112,11,0),0)</f>
        <v>0</v>
      </c>
      <c r="W982" s="3">
        <f>IFERROR(VLOOKUP(D982,[9]CALIDAD!$F$16:$M$1122,8,0),0)</f>
        <v>5853306</v>
      </c>
      <c r="X982" s="3"/>
      <c r="Y982" s="3">
        <f>IFERROR(VLOOKUP(B982,[10]Ap_CESANTIAS!$C$16:$M$112,11,0)+VLOOKUP(B982,[11]Ap_CESANTIAS!$C$16:$M$112,11,0),0)</f>
        <v>0</v>
      </c>
      <c r="Z982" s="3">
        <f>IFERROR(VLOOKUP(B982,[10]Ap_PENSION!$C$16:$M$112,11,0)+VLOOKUP(B982,[11]Ap_PENSION!$C$16:$M$112,11,0),0)</f>
        <v>0</v>
      </c>
      <c r="AA982" s="3">
        <f>IFERROR(VLOOKUP(B982,[10]Ap_SALUD!$C$16:$M$112,11,0)+VLOOKUP(B982,[11]Ap_SALUD!$C$16:$M$112,11,0),0)</f>
        <v>0</v>
      </c>
      <c r="AB982" s="3"/>
      <c r="AC982" s="36">
        <f t="shared" si="60"/>
        <v>5853306</v>
      </c>
      <c r="AD982" s="37">
        <f t="shared" si="63"/>
        <v>35119839</v>
      </c>
      <c r="AE982" s="144" t="e">
        <f>VLOOKUP(D982,[12]REPNCT004ReporteAuxiliarContabl!$V$21:$W$1157,2,0)</f>
        <v>#N/A</v>
      </c>
      <c r="AF982" s="167" t="e">
        <f t="shared" si="62"/>
        <v>#N/A</v>
      </c>
      <c r="AG982" s="144"/>
      <c r="AI982" s="144"/>
    </row>
    <row r="983" spans="1:35" x14ac:dyDescent="0.25">
      <c r="A983" s="29">
        <v>971</v>
      </c>
      <c r="B983" s="61"/>
      <c r="C983" s="143" t="str">
        <f>VLOOKUP(D983,[8]Hoja1!$A$2:$B$1115,2,0)</f>
        <v>68820</v>
      </c>
      <c r="D983" s="31">
        <v>890205581</v>
      </c>
      <c r="E983" s="31">
        <v>212068820</v>
      </c>
      <c r="F983" s="61" t="s">
        <v>1122</v>
      </c>
      <c r="G983" s="33">
        <v>0</v>
      </c>
      <c r="H983" s="33">
        <v>0</v>
      </c>
      <c r="I983" s="3">
        <v>129785242</v>
      </c>
      <c r="J983" s="3">
        <v>135013773</v>
      </c>
      <c r="K983" s="3">
        <v>0</v>
      </c>
      <c r="L983" s="3"/>
      <c r="M983" s="3"/>
      <c r="N983" s="3"/>
      <c r="O983" s="3"/>
      <c r="P983" s="34">
        <f t="shared" si="61"/>
        <v>264799015</v>
      </c>
      <c r="Q983" s="165">
        <v>189090958</v>
      </c>
      <c r="R983" s="3">
        <f>IFERROR(VLOOKUP(D983,[9]ServNOMINA!$F$16:$M$112,8,0),0)</f>
        <v>0</v>
      </c>
      <c r="S983" s="3">
        <f>IFERROR(VLOOKUP(D983,[9]ServOTROS!$F$16:$M$112,8,0),0)</f>
        <v>0</v>
      </c>
      <c r="T983" s="3">
        <f>IFERROR(VLOOKUP(D983,[9]CANCEL!$F$16:$M$48,8,0),0)</f>
        <v>0</v>
      </c>
      <c r="U983" s="3">
        <f>IFERROR(VLOOKUP(B983,[10]Aaf_PENSION!$C$16:$M$112,11,0)+VLOOKUP(B983,[11]Aaf_PENSION!$C$16:$M$112,11,0),0)</f>
        <v>0</v>
      </c>
      <c r="V983" s="3">
        <f>IFERROR(VLOOKUP(B983,[10]Aaf_SALUD!$C$16:$M$112,11,0)+VLOOKUP(B983,[11]Aaf_SALUD!$C$16:$M$112,11,0),0)</f>
        <v>0</v>
      </c>
      <c r="W983" s="3">
        <f>IFERROR(VLOOKUP(D983,[9]CALIDAD!$F$16:$M$1122,8,0),0)</f>
        <v>10815437</v>
      </c>
      <c r="X983" s="3"/>
      <c r="Y983" s="3">
        <f>IFERROR(VLOOKUP(B983,[10]Ap_CESANTIAS!$C$16:$M$112,11,0)+VLOOKUP(B983,[11]Ap_CESANTIAS!$C$16:$M$112,11,0),0)</f>
        <v>0</v>
      </c>
      <c r="Z983" s="3">
        <f>IFERROR(VLOOKUP(B983,[10]Ap_PENSION!$C$16:$M$112,11,0)+VLOOKUP(B983,[11]Ap_PENSION!$C$16:$M$112,11,0),0)</f>
        <v>0</v>
      </c>
      <c r="AA983" s="3">
        <f>IFERROR(VLOOKUP(B983,[10]Ap_SALUD!$C$16:$M$112,11,0)+VLOOKUP(B983,[11]Ap_SALUD!$C$16:$M$112,11,0),0)</f>
        <v>0</v>
      </c>
      <c r="AB983" s="3"/>
      <c r="AC983" s="36">
        <f t="shared" si="60"/>
        <v>10815437</v>
      </c>
      <c r="AD983" s="37">
        <f t="shared" si="63"/>
        <v>64892620</v>
      </c>
      <c r="AE983" s="144" t="e">
        <f>VLOOKUP(D983,[12]REPNCT004ReporteAuxiliarContabl!$V$21:$W$1157,2,0)</f>
        <v>#N/A</v>
      </c>
      <c r="AF983" s="167" t="e">
        <f t="shared" si="62"/>
        <v>#N/A</v>
      </c>
      <c r="AG983" s="144"/>
      <c r="AI983" s="144"/>
    </row>
    <row r="984" spans="1:35" x14ac:dyDescent="0.25">
      <c r="A984" s="38">
        <v>972</v>
      </c>
      <c r="B984" s="61"/>
      <c r="C984" s="143" t="str">
        <f>VLOOKUP(D984,[8]Hoja1!$A$2:$B$1115,2,0)</f>
        <v>68855</v>
      </c>
      <c r="D984" s="31">
        <v>890205460</v>
      </c>
      <c r="E984" s="31">
        <v>215568855</v>
      </c>
      <c r="F984" s="61" t="s">
        <v>1123</v>
      </c>
      <c r="G984" s="33">
        <v>0</v>
      </c>
      <c r="H984" s="33">
        <v>0</v>
      </c>
      <c r="I984" s="3">
        <v>75755878</v>
      </c>
      <c r="J984" s="3">
        <v>104158455</v>
      </c>
      <c r="K984" s="3">
        <v>0</v>
      </c>
      <c r="L984" s="3"/>
      <c r="M984" s="3"/>
      <c r="N984" s="3"/>
      <c r="O984" s="3"/>
      <c r="P984" s="34">
        <f t="shared" si="61"/>
        <v>179914333</v>
      </c>
      <c r="Q984" s="165">
        <v>135723405</v>
      </c>
      <c r="R984" s="3">
        <f>IFERROR(VLOOKUP(D984,[9]ServNOMINA!$F$16:$M$112,8,0),0)</f>
        <v>0</v>
      </c>
      <c r="S984" s="3">
        <f>IFERROR(VLOOKUP(D984,[9]ServOTROS!$F$16:$M$112,8,0),0)</f>
        <v>0</v>
      </c>
      <c r="T984" s="3">
        <f>IFERROR(VLOOKUP(D984,[9]CANCEL!$F$16:$M$48,8,0),0)</f>
        <v>0</v>
      </c>
      <c r="U984" s="3">
        <f>IFERROR(VLOOKUP(B984,[10]Aaf_PENSION!$C$16:$M$112,11,0)+VLOOKUP(B984,[11]Aaf_PENSION!$C$16:$M$112,11,0),0)</f>
        <v>0</v>
      </c>
      <c r="V984" s="3">
        <f>IFERROR(VLOOKUP(B984,[10]Aaf_SALUD!$C$16:$M$112,11,0)+VLOOKUP(B984,[11]Aaf_SALUD!$C$16:$M$112,11,0),0)</f>
        <v>0</v>
      </c>
      <c r="W984" s="3">
        <f>IFERROR(VLOOKUP(D984,[9]CALIDAD!$F$16:$M$1122,8,0),0)</f>
        <v>6312990</v>
      </c>
      <c r="X984" s="3"/>
      <c r="Y984" s="3">
        <f>IFERROR(VLOOKUP(B984,[10]Ap_CESANTIAS!$C$16:$M$112,11,0)+VLOOKUP(B984,[11]Ap_CESANTIAS!$C$16:$M$112,11,0),0)</f>
        <v>0</v>
      </c>
      <c r="Z984" s="3">
        <f>IFERROR(VLOOKUP(B984,[10]Ap_PENSION!$C$16:$M$112,11,0)+VLOOKUP(B984,[11]Ap_PENSION!$C$16:$M$112,11,0),0)</f>
        <v>0</v>
      </c>
      <c r="AA984" s="3">
        <f>IFERROR(VLOOKUP(B984,[10]Ap_SALUD!$C$16:$M$112,11,0)+VLOOKUP(B984,[11]Ap_SALUD!$C$16:$M$112,11,0),0)</f>
        <v>0</v>
      </c>
      <c r="AB984" s="3"/>
      <c r="AC984" s="36">
        <f t="shared" si="60"/>
        <v>6312990</v>
      </c>
      <c r="AD984" s="37">
        <f t="shared" si="63"/>
        <v>37877938</v>
      </c>
      <c r="AE984" s="144" t="e">
        <f>VLOOKUP(D984,[12]REPNCT004ReporteAuxiliarContabl!$V$21:$W$1157,2,0)</f>
        <v>#N/A</v>
      </c>
      <c r="AF984" s="167" t="e">
        <f t="shared" si="62"/>
        <v>#N/A</v>
      </c>
      <c r="AG984" s="144"/>
      <c r="AI984" s="144"/>
    </row>
    <row r="985" spans="1:35" x14ac:dyDescent="0.25">
      <c r="A985" s="29">
        <v>973</v>
      </c>
      <c r="B985" s="61"/>
      <c r="C985" s="143" t="str">
        <f>VLOOKUP(D985,[8]Hoja1!$A$2:$B$1115,2,0)</f>
        <v>68861</v>
      </c>
      <c r="D985" s="31">
        <v>890205677</v>
      </c>
      <c r="E985" s="31">
        <v>216168861</v>
      </c>
      <c r="F985" s="61" t="s">
        <v>1124</v>
      </c>
      <c r="G985" s="33">
        <v>0</v>
      </c>
      <c r="H985" s="33">
        <v>0</v>
      </c>
      <c r="I985" s="3">
        <v>272757088</v>
      </c>
      <c r="J985" s="3">
        <v>285438140</v>
      </c>
      <c r="K985" s="3">
        <v>0</v>
      </c>
      <c r="L985" s="3"/>
      <c r="M985" s="3"/>
      <c r="N985" s="3"/>
      <c r="O985" s="3"/>
      <c r="P985" s="34">
        <f t="shared" si="61"/>
        <v>558195228</v>
      </c>
      <c r="Q985" s="165">
        <v>399086925</v>
      </c>
      <c r="R985" s="3">
        <f>IFERROR(VLOOKUP(D985,[9]ServNOMINA!$F$16:$M$112,8,0),0)</f>
        <v>0</v>
      </c>
      <c r="S985" s="3">
        <f>IFERROR(VLOOKUP(D985,[9]ServOTROS!$F$16:$M$112,8,0),0)</f>
        <v>0</v>
      </c>
      <c r="T985" s="3">
        <f>IFERROR(VLOOKUP(D985,[9]CANCEL!$F$16:$M$48,8,0),0)</f>
        <v>0</v>
      </c>
      <c r="U985" s="3">
        <f>IFERROR(VLOOKUP(B985,[10]Aaf_PENSION!$C$16:$M$112,11,0)+VLOOKUP(B985,[11]Aaf_PENSION!$C$16:$M$112,11,0),0)</f>
        <v>0</v>
      </c>
      <c r="V985" s="3">
        <f>IFERROR(VLOOKUP(B985,[10]Aaf_SALUD!$C$16:$M$112,11,0)+VLOOKUP(B985,[11]Aaf_SALUD!$C$16:$M$112,11,0),0)</f>
        <v>0</v>
      </c>
      <c r="W985" s="3">
        <f>IFERROR(VLOOKUP(D985,[9]CALIDAD!$F$16:$M$1122,8,0),0)</f>
        <v>22729757</v>
      </c>
      <c r="X985" s="3"/>
      <c r="Y985" s="3">
        <f>IFERROR(VLOOKUP(B985,[10]Ap_CESANTIAS!$C$16:$M$112,11,0)+VLOOKUP(B985,[11]Ap_CESANTIAS!$C$16:$M$112,11,0),0)</f>
        <v>0</v>
      </c>
      <c r="Z985" s="3">
        <f>IFERROR(VLOOKUP(B985,[10]Ap_PENSION!$C$16:$M$112,11,0)+VLOOKUP(B985,[11]Ap_PENSION!$C$16:$M$112,11,0),0)</f>
        <v>0</v>
      </c>
      <c r="AA985" s="3">
        <f>IFERROR(VLOOKUP(B985,[10]Ap_SALUD!$C$16:$M$112,11,0)+VLOOKUP(B985,[11]Ap_SALUD!$C$16:$M$112,11,0),0)</f>
        <v>0</v>
      </c>
      <c r="AB985" s="3"/>
      <c r="AC985" s="36">
        <f t="shared" si="60"/>
        <v>22729757</v>
      </c>
      <c r="AD985" s="37">
        <f t="shared" si="63"/>
        <v>136378546</v>
      </c>
      <c r="AE985" s="144" t="e">
        <f>VLOOKUP(D985,[12]REPNCT004ReporteAuxiliarContabl!$V$21:$W$1157,2,0)</f>
        <v>#N/A</v>
      </c>
      <c r="AF985" s="167" t="e">
        <f t="shared" si="62"/>
        <v>#N/A</v>
      </c>
      <c r="AG985" s="144"/>
      <c r="AI985" s="144"/>
    </row>
    <row r="986" spans="1:35" x14ac:dyDescent="0.25">
      <c r="A986" s="38">
        <v>974</v>
      </c>
      <c r="B986" s="61"/>
      <c r="C986" s="143" t="str">
        <f>VLOOKUP(D986,[8]Hoja1!$A$2:$B$1115,2,0)</f>
        <v>68867</v>
      </c>
      <c r="D986" s="31">
        <v>890210951</v>
      </c>
      <c r="E986" s="31">
        <v>216768867</v>
      </c>
      <c r="F986" s="61" t="s">
        <v>1125</v>
      </c>
      <c r="G986" s="33">
        <v>0</v>
      </c>
      <c r="H986" s="33">
        <v>0</v>
      </c>
      <c r="I986" s="3">
        <v>21701612</v>
      </c>
      <c r="J986" s="3">
        <v>25934779</v>
      </c>
      <c r="K986" s="3">
        <v>0</v>
      </c>
      <c r="L986" s="3"/>
      <c r="M986" s="3"/>
      <c r="N986" s="3"/>
      <c r="O986" s="3"/>
      <c r="P986" s="34">
        <f t="shared" si="61"/>
        <v>47636391</v>
      </c>
      <c r="Q986" s="165">
        <v>34977119</v>
      </c>
      <c r="R986" s="3">
        <f>IFERROR(VLOOKUP(D986,[9]ServNOMINA!$F$16:$M$112,8,0),0)</f>
        <v>0</v>
      </c>
      <c r="S986" s="3">
        <f>IFERROR(VLOOKUP(D986,[9]ServOTROS!$F$16:$M$112,8,0),0)</f>
        <v>0</v>
      </c>
      <c r="T986" s="3">
        <f>IFERROR(VLOOKUP(D986,[9]CANCEL!$F$16:$M$48,8,0),0)</f>
        <v>0</v>
      </c>
      <c r="U986" s="3">
        <f>IFERROR(VLOOKUP(B986,[10]Aaf_PENSION!$C$16:$M$112,11,0)+VLOOKUP(B986,[11]Aaf_PENSION!$C$16:$M$112,11,0),0)</f>
        <v>0</v>
      </c>
      <c r="V986" s="3">
        <f>IFERROR(VLOOKUP(B986,[10]Aaf_SALUD!$C$16:$M$112,11,0)+VLOOKUP(B986,[11]Aaf_SALUD!$C$16:$M$112,11,0),0)</f>
        <v>0</v>
      </c>
      <c r="W986" s="3">
        <f>IFERROR(VLOOKUP(D986,[9]CALIDAD!$F$16:$M$1122,8,0),0)</f>
        <v>1808468</v>
      </c>
      <c r="X986" s="3"/>
      <c r="Y986" s="3">
        <f>IFERROR(VLOOKUP(B986,[10]Ap_CESANTIAS!$C$16:$M$112,11,0)+VLOOKUP(B986,[11]Ap_CESANTIAS!$C$16:$M$112,11,0),0)</f>
        <v>0</v>
      </c>
      <c r="Z986" s="3">
        <f>IFERROR(VLOOKUP(B986,[10]Ap_PENSION!$C$16:$M$112,11,0)+VLOOKUP(B986,[11]Ap_PENSION!$C$16:$M$112,11,0),0)</f>
        <v>0</v>
      </c>
      <c r="AA986" s="3">
        <f>IFERROR(VLOOKUP(B986,[10]Ap_SALUD!$C$16:$M$112,11,0)+VLOOKUP(B986,[11]Ap_SALUD!$C$16:$M$112,11,0),0)</f>
        <v>0</v>
      </c>
      <c r="AB986" s="3"/>
      <c r="AC986" s="36">
        <f t="shared" si="60"/>
        <v>1808468</v>
      </c>
      <c r="AD986" s="37">
        <f t="shared" si="63"/>
        <v>10850804</v>
      </c>
      <c r="AE986" s="144" t="e">
        <f>VLOOKUP(D986,[12]REPNCT004ReporteAuxiliarContabl!$V$21:$W$1157,2,0)</f>
        <v>#N/A</v>
      </c>
      <c r="AF986" s="167" t="e">
        <f t="shared" si="62"/>
        <v>#N/A</v>
      </c>
      <c r="AG986" s="144"/>
      <c r="AI986" s="144"/>
    </row>
    <row r="987" spans="1:35" x14ac:dyDescent="0.25">
      <c r="A987" s="29">
        <v>975</v>
      </c>
      <c r="B987" s="61"/>
      <c r="C987" s="143" t="str">
        <f>VLOOKUP(D987,[8]Hoja1!$A$2:$B$1115,2,0)</f>
        <v>68872</v>
      </c>
      <c r="D987" s="31">
        <v>890206250</v>
      </c>
      <c r="E987" s="31">
        <v>217268872</v>
      </c>
      <c r="F987" s="61" t="s">
        <v>485</v>
      </c>
      <c r="G987" s="33">
        <v>0</v>
      </c>
      <c r="H987" s="33">
        <v>0</v>
      </c>
      <c r="I987" s="3">
        <v>93763656</v>
      </c>
      <c r="J987" s="3">
        <v>116185629</v>
      </c>
      <c r="K987" s="3">
        <v>0</v>
      </c>
      <c r="L987" s="3"/>
      <c r="M987" s="3"/>
      <c r="N987" s="3"/>
      <c r="O987" s="3"/>
      <c r="P987" s="34">
        <f t="shared" si="61"/>
        <v>209949285</v>
      </c>
      <c r="Q987" s="165">
        <v>155253819</v>
      </c>
      <c r="R987" s="3">
        <f>IFERROR(VLOOKUP(D987,[9]ServNOMINA!$F$16:$M$112,8,0),0)</f>
        <v>0</v>
      </c>
      <c r="S987" s="3">
        <f>IFERROR(VLOOKUP(D987,[9]ServOTROS!$F$16:$M$112,8,0),0)</f>
        <v>0</v>
      </c>
      <c r="T987" s="3">
        <f>IFERROR(VLOOKUP(D987,[9]CANCEL!$F$16:$M$48,8,0),0)</f>
        <v>0</v>
      </c>
      <c r="U987" s="3">
        <f>IFERROR(VLOOKUP(B987,[10]Aaf_PENSION!$C$16:$M$112,11,0)+VLOOKUP(B987,[11]Aaf_PENSION!$C$16:$M$112,11,0),0)</f>
        <v>0</v>
      </c>
      <c r="V987" s="3">
        <f>IFERROR(VLOOKUP(B987,[10]Aaf_SALUD!$C$16:$M$112,11,0)+VLOOKUP(B987,[11]Aaf_SALUD!$C$16:$M$112,11,0),0)</f>
        <v>0</v>
      </c>
      <c r="W987" s="3">
        <f>IFERROR(VLOOKUP(D987,[9]CALIDAD!$F$16:$M$1122,8,0),0)</f>
        <v>7813638</v>
      </c>
      <c r="X987" s="3"/>
      <c r="Y987" s="3">
        <f>IFERROR(VLOOKUP(B987,[10]Ap_CESANTIAS!$C$16:$M$112,11,0)+VLOOKUP(B987,[11]Ap_CESANTIAS!$C$16:$M$112,11,0),0)</f>
        <v>0</v>
      </c>
      <c r="Z987" s="3">
        <f>IFERROR(VLOOKUP(B987,[10]Ap_PENSION!$C$16:$M$112,11,0)+VLOOKUP(B987,[11]Ap_PENSION!$C$16:$M$112,11,0),0)</f>
        <v>0</v>
      </c>
      <c r="AA987" s="3">
        <f>IFERROR(VLOOKUP(B987,[10]Ap_SALUD!$C$16:$M$112,11,0)+VLOOKUP(B987,[11]Ap_SALUD!$C$16:$M$112,11,0),0)</f>
        <v>0</v>
      </c>
      <c r="AB987" s="3"/>
      <c r="AC987" s="36">
        <f t="shared" si="60"/>
        <v>7813638</v>
      </c>
      <c r="AD987" s="37">
        <f t="shared" si="63"/>
        <v>46881828</v>
      </c>
      <c r="AE987" s="144" t="e">
        <f>VLOOKUP(D987,[12]REPNCT004ReporteAuxiliarContabl!$V$21:$W$1157,2,0)</f>
        <v>#N/A</v>
      </c>
      <c r="AF987" s="167" t="e">
        <f t="shared" si="62"/>
        <v>#N/A</v>
      </c>
      <c r="AG987" s="144"/>
      <c r="AI987" s="144"/>
    </row>
    <row r="988" spans="1:35" x14ac:dyDescent="0.25">
      <c r="A988" s="38">
        <v>976</v>
      </c>
      <c r="B988" s="61"/>
      <c r="C988" s="143" t="str">
        <f>VLOOKUP(D988,[8]Hoja1!$A$2:$B$1115,2,0)</f>
        <v>68895</v>
      </c>
      <c r="D988" s="31">
        <v>890204138</v>
      </c>
      <c r="E988" s="31">
        <v>219568895</v>
      </c>
      <c r="F988" s="61" t="s">
        <v>1126</v>
      </c>
      <c r="G988" s="33">
        <v>0</v>
      </c>
      <c r="H988" s="33">
        <v>0</v>
      </c>
      <c r="I988" s="3">
        <v>129906718</v>
      </c>
      <c r="J988" s="3">
        <v>154704380</v>
      </c>
      <c r="K988" s="3">
        <v>0</v>
      </c>
      <c r="L988" s="3"/>
      <c r="M988" s="3"/>
      <c r="N988" s="3"/>
      <c r="O988" s="3"/>
      <c r="P988" s="34">
        <f t="shared" si="61"/>
        <v>284611098</v>
      </c>
      <c r="Q988" s="165">
        <v>208832180</v>
      </c>
      <c r="R988" s="3">
        <f>IFERROR(VLOOKUP(D988,[9]ServNOMINA!$F$16:$M$112,8,0),0)</f>
        <v>0</v>
      </c>
      <c r="S988" s="3">
        <f>IFERROR(VLOOKUP(D988,[9]ServOTROS!$F$16:$M$112,8,0),0)</f>
        <v>0</v>
      </c>
      <c r="T988" s="3">
        <f>IFERROR(VLOOKUP(D988,[9]CANCEL!$F$16:$M$48,8,0),0)</f>
        <v>0</v>
      </c>
      <c r="U988" s="3">
        <f>IFERROR(VLOOKUP(B988,[10]Aaf_PENSION!$C$16:$M$112,11,0)+VLOOKUP(B988,[11]Aaf_PENSION!$C$16:$M$112,11,0),0)</f>
        <v>0</v>
      </c>
      <c r="V988" s="3">
        <f>IFERROR(VLOOKUP(B988,[10]Aaf_SALUD!$C$16:$M$112,11,0)+VLOOKUP(B988,[11]Aaf_SALUD!$C$16:$M$112,11,0),0)</f>
        <v>0</v>
      </c>
      <c r="W988" s="3">
        <f>IFERROR(VLOOKUP(D988,[9]CALIDAD!$F$16:$M$1122,8,0),0)</f>
        <v>10825560</v>
      </c>
      <c r="X988" s="3"/>
      <c r="Y988" s="3">
        <f>IFERROR(VLOOKUP(B988,[10]Ap_CESANTIAS!$C$16:$M$112,11,0)+VLOOKUP(B988,[11]Ap_CESANTIAS!$C$16:$M$112,11,0),0)</f>
        <v>0</v>
      </c>
      <c r="Z988" s="3">
        <f>IFERROR(VLOOKUP(B988,[10]Ap_PENSION!$C$16:$M$112,11,0)+VLOOKUP(B988,[11]Ap_PENSION!$C$16:$M$112,11,0),0)</f>
        <v>0</v>
      </c>
      <c r="AA988" s="3">
        <f>IFERROR(VLOOKUP(B988,[10]Ap_SALUD!$C$16:$M$112,11,0)+VLOOKUP(B988,[11]Ap_SALUD!$C$16:$M$112,11,0),0)</f>
        <v>0</v>
      </c>
      <c r="AB988" s="3"/>
      <c r="AC988" s="36">
        <f t="shared" si="60"/>
        <v>10825560</v>
      </c>
      <c r="AD988" s="37">
        <f t="shared" si="63"/>
        <v>64953358</v>
      </c>
      <c r="AE988" s="144" t="e">
        <f>VLOOKUP(D988,[12]REPNCT004ReporteAuxiliarContabl!$V$21:$W$1157,2,0)</f>
        <v>#N/A</v>
      </c>
      <c r="AF988" s="167" t="e">
        <f t="shared" si="62"/>
        <v>#N/A</v>
      </c>
      <c r="AG988" s="144"/>
      <c r="AI988" s="144"/>
    </row>
    <row r="989" spans="1:35" x14ac:dyDescent="0.25">
      <c r="A989" s="29">
        <v>977</v>
      </c>
      <c r="B989" s="61"/>
      <c r="C989" s="143" t="str">
        <f>VLOOKUP(D989,[8]Hoja1!$A$2:$B$1115,2,0)</f>
        <v>70110</v>
      </c>
      <c r="D989" s="31">
        <v>892201286</v>
      </c>
      <c r="E989" s="31">
        <v>211070110</v>
      </c>
      <c r="F989" s="61" t="s">
        <v>495</v>
      </c>
      <c r="G989" s="33">
        <v>0</v>
      </c>
      <c r="H989" s="33">
        <v>0</v>
      </c>
      <c r="I989" s="3">
        <v>294678036</v>
      </c>
      <c r="J989" s="3">
        <v>223482956</v>
      </c>
      <c r="K989" s="3">
        <v>0</v>
      </c>
      <c r="L989" s="3"/>
      <c r="M989" s="3"/>
      <c r="N989" s="3"/>
      <c r="O989" s="3"/>
      <c r="P989" s="34">
        <f t="shared" si="61"/>
        <v>518160992</v>
      </c>
      <c r="Q989" s="165">
        <v>346265471</v>
      </c>
      <c r="R989" s="3">
        <f>IFERROR(VLOOKUP(D989,[9]ServNOMINA!$F$16:$M$112,8,0),0)</f>
        <v>0</v>
      </c>
      <c r="S989" s="3">
        <f>IFERROR(VLOOKUP(D989,[9]ServOTROS!$F$16:$M$112,8,0),0)</f>
        <v>0</v>
      </c>
      <c r="T989" s="3">
        <f>IFERROR(VLOOKUP(D989,[9]CANCEL!$F$16:$M$48,8,0),0)</f>
        <v>0</v>
      </c>
      <c r="U989" s="3">
        <f>IFERROR(VLOOKUP(B989,[10]Aaf_PENSION!$C$16:$M$112,11,0)+VLOOKUP(B989,[11]Aaf_PENSION!$C$16:$M$112,11,0),0)</f>
        <v>0</v>
      </c>
      <c r="V989" s="3">
        <f>IFERROR(VLOOKUP(B989,[10]Aaf_SALUD!$C$16:$M$112,11,0)+VLOOKUP(B989,[11]Aaf_SALUD!$C$16:$M$112,11,0),0)</f>
        <v>0</v>
      </c>
      <c r="W989" s="3">
        <f>IFERROR(VLOOKUP(D989,[9]CALIDAD!$F$16:$M$1122,8,0),0)</f>
        <v>24556503</v>
      </c>
      <c r="X989" s="3"/>
      <c r="Y989" s="3">
        <f>IFERROR(VLOOKUP(B989,[10]Ap_CESANTIAS!$C$16:$M$112,11,0)+VLOOKUP(B989,[11]Ap_CESANTIAS!$C$16:$M$112,11,0),0)</f>
        <v>0</v>
      </c>
      <c r="Z989" s="3">
        <f>IFERROR(VLOOKUP(B989,[10]Ap_PENSION!$C$16:$M$112,11,0)+VLOOKUP(B989,[11]Ap_PENSION!$C$16:$M$112,11,0),0)</f>
        <v>0</v>
      </c>
      <c r="AA989" s="3">
        <f>IFERROR(VLOOKUP(B989,[10]Ap_SALUD!$C$16:$M$112,11,0)+VLOOKUP(B989,[11]Ap_SALUD!$C$16:$M$112,11,0),0)</f>
        <v>0</v>
      </c>
      <c r="AB989" s="3"/>
      <c r="AC989" s="36">
        <f t="shared" si="60"/>
        <v>24556503</v>
      </c>
      <c r="AD989" s="37">
        <f t="shared" si="63"/>
        <v>147339018</v>
      </c>
      <c r="AE989" s="144" t="e">
        <f>VLOOKUP(D989,[12]REPNCT004ReporteAuxiliarContabl!$V$21:$W$1157,2,0)</f>
        <v>#N/A</v>
      </c>
      <c r="AF989" s="167" t="e">
        <f t="shared" si="62"/>
        <v>#N/A</v>
      </c>
      <c r="AG989" s="144"/>
      <c r="AI989" s="144"/>
    </row>
    <row r="990" spans="1:35" x14ac:dyDescent="0.25">
      <c r="A990" s="38">
        <v>978</v>
      </c>
      <c r="B990" s="61"/>
      <c r="C990" s="143" t="str">
        <f>VLOOKUP(D990,[8]Hoja1!$A$2:$B$1115,2,0)</f>
        <v>70124</v>
      </c>
      <c r="D990" s="31">
        <v>892200058</v>
      </c>
      <c r="E990" s="31">
        <v>212470124</v>
      </c>
      <c r="F990" s="61" t="s">
        <v>1127</v>
      </c>
      <c r="G990" s="33">
        <v>0</v>
      </c>
      <c r="H990" s="33">
        <v>0</v>
      </c>
      <c r="I990" s="3">
        <v>398977728</v>
      </c>
      <c r="J990" s="3">
        <v>337363287</v>
      </c>
      <c r="K990" s="3">
        <v>0</v>
      </c>
      <c r="L990" s="3"/>
      <c r="M990" s="3"/>
      <c r="N990" s="3"/>
      <c r="O990" s="3"/>
      <c r="P990" s="34">
        <f t="shared" si="61"/>
        <v>736341015</v>
      </c>
      <c r="Q990" s="165">
        <v>503604007</v>
      </c>
      <c r="R990" s="3">
        <f>IFERROR(VLOOKUP(D990,[9]ServNOMINA!$F$16:$M$112,8,0),0)</f>
        <v>0</v>
      </c>
      <c r="S990" s="3">
        <f>IFERROR(VLOOKUP(D990,[9]ServOTROS!$F$16:$M$112,8,0),0)</f>
        <v>0</v>
      </c>
      <c r="T990" s="3">
        <f>IFERROR(VLOOKUP(D990,[9]CANCEL!$F$16:$M$48,8,0),0)</f>
        <v>0</v>
      </c>
      <c r="U990" s="3">
        <f>IFERROR(VLOOKUP(B990,[10]Aaf_PENSION!$C$16:$M$112,11,0)+VLOOKUP(B990,[11]Aaf_PENSION!$C$16:$M$112,11,0),0)</f>
        <v>0</v>
      </c>
      <c r="V990" s="3">
        <f>IFERROR(VLOOKUP(B990,[10]Aaf_SALUD!$C$16:$M$112,11,0)+VLOOKUP(B990,[11]Aaf_SALUD!$C$16:$M$112,11,0),0)</f>
        <v>0</v>
      </c>
      <c r="W990" s="3">
        <f>IFERROR(VLOOKUP(D990,[9]CALIDAD!$F$16:$M$1122,8,0),0)</f>
        <v>33248144</v>
      </c>
      <c r="X990" s="3"/>
      <c r="Y990" s="3">
        <f>IFERROR(VLOOKUP(B990,[10]Ap_CESANTIAS!$C$16:$M$112,11,0)+VLOOKUP(B990,[11]Ap_CESANTIAS!$C$16:$M$112,11,0),0)</f>
        <v>0</v>
      </c>
      <c r="Z990" s="3">
        <f>IFERROR(VLOOKUP(B990,[10]Ap_PENSION!$C$16:$M$112,11,0)+VLOOKUP(B990,[11]Ap_PENSION!$C$16:$M$112,11,0),0)</f>
        <v>0</v>
      </c>
      <c r="AA990" s="3">
        <f>IFERROR(VLOOKUP(B990,[10]Ap_SALUD!$C$16:$M$112,11,0)+VLOOKUP(B990,[11]Ap_SALUD!$C$16:$M$112,11,0),0)</f>
        <v>0</v>
      </c>
      <c r="AB990" s="3"/>
      <c r="AC990" s="36">
        <f t="shared" si="60"/>
        <v>33248144</v>
      </c>
      <c r="AD990" s="37">
        <f t="shared" si="63"/>
        <v>199488864</v>
      </c>
      <c r="AE990" s="144" t="e">
        <f>VLOOKUP(D990,[12]REPNCT004ReporteAuxiliarContabl!$V$21:$W$1157,2,0)</f>
        <v>#N/A</v>
      </c>
      <c r="AF990" s="167" t="e">
        <f t="shared" si="62"/>
        <v>#N/A</v>
      </c>
      <c r="AG990" s="144"/>
      <c r="AI990" s="144"/>
    </row>
    <row r="991" spans="1:35" x14ac:dyDescent="0.25">
      <c r="A991" s="29">
        <v>979</v>
      </c>
      <c r="B991" s="61"/>
      <c r="C991" s="143" t="str">
        <f>VLOOKUP(D991,[8]Hoja1!$A$2:$B$1115,2,0)</f>
        <v>70204</v>
      </c>
      <c r="D991" s="31">
        <v>892280053</v>
      </c>
      <c r="E991" s="31">
        <v>210470204</v>
      </c>
      <c r="F991" s="61" t="s">
        <v>1128</v>
      </c>
      <c r="G991" s="33">
        <v>0</v>
      </c>
      <c r="H991" s="33">
        <v>0</v>
      </c>
      <c r="I991" s="3">
        <v>428994768</v>
      </c>
      <c r="J991" s="3">
        <v>319695204</v>
      </c>
      <c r="K991" s="3">
        <v>0</v>
      </c>
      <c r="L991" s="3"/>
      <c r="M991" s="3"/>
      <c r="N991" s="3"/>
      <c r="O991" s="3"/>
      <c r="P991" s="34">
        <f t="shared" si="61"/>
        <v>748689972</v>
      </c>
      <c r="Q991" s="165">
        <v>498443024</v>
      </c>
      <c r="R991" s="3">
        <f>IFERROR(VLOOKUP(D991,[9]ServNOMINA!$F$16:$M$112,8,0),0)</f>
        <v>0</v>
      </c>
      <c r="S991" s="3">
        <f>IFERROR(VLOOKUP(D991,[9]ServOTROS!$F$16:$M$112,8,0),0)</f>
        <v>0</v>
      </c>
      <c r="T991" s="3">
        <f>IFERROR(VLOOKUP(D991,[9]CANCEL!$F$16:$M$48,8,0),0)</f>
        <v>0</v>
      </c>
      <c r="U991" s="3">
        <f>IFERROR(VLOOKUP(B991,[10]Aaf_PENSION!$C$16:$M$112,11,0)+VLOOKUP(B991,[11]Aaf_PENSION!$C$16:$M$112,11,0),0)</f>
        <v>0</v>
      </c>
      <c r="V991" s="3">
        <f>IFERROR(VLOOKUP(B991,[10]Aaf_SALUD!$C$16:$M$112,11,0)+VLOOKUP(B991,[11]Aaf_SALUD!$C$16:$M$112,11,0),0)</f>
        <v>0</v>
      </c>
      <c r="W991" s="3">
        <f>IFERROR(VLOOKUP(D991,[9]CALIDAD!$F$16:$M$1122,8,0),0)</f>
        <v>35749564</v>
      </c>
      <c r="X991" s="3"/>
      <c r="Y991" s="3">
        <f>IFERROR(VLOOKUP(B991,[10]Ap_CESANTIAS!$C$16:$M$112,11,0)+VLOOKUP(B991,[11]Ap_CESANTIAS!$C$16:$M$112,11,0),0)</f>
        <v>0</v>
      </c>
      <c r="Z991" s="3">
        <f>IFERROR(VLOOKUP(B991,[10]Ap_PENSION!$C$16:$M$112,11,0)+VLOOKUP(B991,[11]Ap_PENSION!$C$16:$M$112,11,0),0)</f>
        <v>0</v>
      </c>
      <c r="AA991" s="3">
        <f>IFERROR(VLOOKUP(B991,[10]Ap_SALUD!$C$16:$M$112,11,0)+VLOOKUP(B991,[11]Ap_SALUD!$C$16:$M$112,11,0),0)</f>
        <v>0</v>
      </c>
      <c r="AB991" s="3"/>
      <c r="AC991" s="36">
        <f t="shared" si="60"/>
        <v>35749564</v>
      </c>
      <c r="AD991" s="37">
        <f t="shared" si="63"/>
        <v>214497384</v>
      </c>
      <c r="AE991" s="144" t="e">
        <f>VLOOKUP(D991,[12]REPNCT004ReporteAuxiliarContabl!$V$21:$W$1157,2,0)</f>
        <v>#N/A</v>
      </c>
      <c r="AF991" s="167" t="e">
        <f t="shared" si="62"/>
        <v>#N/A</v>
      </c>
      <c r="AG991" s="144"/>
      <c r="AI991" s="144"/>
    </row>
    <row r="992" spans="1:35" x14ac:dyDescent="0.25">
      <c r="A992" s="38">
        <v>980</v>
      </c>
      <c r="B992" s="61"/>
      <c r="C992" s="143" t="str">
        <f>VLOOKUP(D992,[8]Hoja1!$A$2:$B$1115,2,0)</f>
        <v>70215</v>
      </c>
      <c r="D992" s="31">
        <v>892280032</v>
      </c>
      <c r="E992" s="31">
        <v>211570215</v>
      </c>
      <c r="F992" s="61" t="s">
        <v>1129</v>
      </c>
      <c r="G992" s="33">
        <v>0</v>
      </c>
      <c r="H992" s="33">
        <v>0</v>
      </c>
      <c r="I992" s="3">
        <v>1160525104</v>
      </c>
      <c r="J992" s="3">
        <v>1229112476</v>
      </c>
      <c r="K992" s="3">
        <v>0</v>
      </c>
      <c r="L992" s="3"/>
      <c r="M992" s="3"/>
      <c r="N992" s="3"/>
      <c r="O992" s="3"/>
      <c r="P992" s="34">
        <f t="shared" si="61"/>
        <v>2389637580</v>
      </c>
      <c r="Q992" s="165">
        <v>1712664601</v>
      </c>
      <c r="R992" s="3">
        <f>IFERROR(VLOOKUP(D992,[9]ServNOMINA!$F$16:$M$112,8,0),0)</f>
        <v>0</v>
      </c>
      <c r="S992" s="3">
        <f>IFERROR(VLOOKUP(D992,[9]ServOTROS!$F$16:$M$112,8,0),0)</f>
        <v>0</v>
      </c>
      <c r="T992" s="3">
        <f>IFERROR(VLOOKUP(D992,[9]CANCEL!$F$16:$M$48,8,0),0)</f>
        <v>0</v>
      </c>
      <c r="U992" s="3">
        <f>IFERROR(VLOOKUP(B992,[10]Aaf_PENSION!$C$16:$M$112,11,0)+VLOOKUP(B992,[11]Aaf_PENSION!$C$16:$M$112,11,0),0)</f>
        <v>0</v>
      </c>
      <c r="V992" s="3">
        <f>IFERROR(VLOOKUP(B992,[10]Aaf_SALUD!$C$16:$M$112,11,0)+VLOOKUP(B992,[11]Aaf_SALUD!$C$16:$M$112,11,0),0)</f>
        <v>0</v>
      </c>
      <c r="W992" s="3">
        <f>IFERROR(VLOOKUP(D992,[9]CALIDAD!$F$16:$M$1122,8,0),0)</f>
        <v>96710425</v>
      </c>
      <c r="X992" s="3"/>
      <c r="Y992" s="3">
        <f>IFERROR(VLOOKUP(B992,[10]Ap_CESANTIAS!$C$16:$M$112,11,0)+VLOOKUP(B992,[11]Ap_CESANTIAS!$C$16:$M$112,11,0),0)</f>
        <v>0</v>
      </c>
      <c r="Z992" s="3">
        <f>IFERROR(VLOOKUP(B992,[10]Ap_PENSION!$C$16:$M$112,11,0)+VLOOKUP(B992,[11]Ap_PENSION!$C$16:$M$112,11,0),0)</f>
        <v>0</v>
      </c>
      <c r="AA992" s="3">
        <f>IFERROR(VLOOKUP(B992,[10]Ap_SALUD!$C$16:$M$112,11,0)+VLOOKUP(B992,[11]Ap_SALUD!$C$16:$M$112,11,0),0)</f>
        <v>0</v>
      </c>
      <c r="AB992" s="3"/>
      <c r="AC992" s="36">
        <f t="shared" si="60"/>
        <v>96710425</v>
      </c>
      <c r="AD992" s="37">
        <f t="shared" si="63"/>
        <v>580262554</v>
      </c>
      <c r="AE992" s="144" t="e">
        <f>VLOOKUP(D992,[12]REPNCT004ReporteAuxiliarContabl!$V$21:$W$1157,2,0)</f>
        <v>#N/A</v>
      </c>
      <c r="AF992" s="167" t="e">
        <f t="shared" si="62"/>
        <v>#N/A</v>
      </c>
      <c r="AG992" s="144"/>
      <c r="AI992" s="144"/>
    </row>
    <row r="993" spans="1:35" x14ac:dyDescent="0.25">
      <c r="A993" s="29">
        <v>981</v>
      </c>
      <c r="B993" s="61"/>
      <c r="C993" s="143" t="str">
        <f>VLOOKUP(D993,[8]Hoja1!$A$2:$B$1115,2,0)</f>
        <v>70221</v>
      </c>
      <c r="D993" s="31">
        <v>823003543</v>
      </c>
      <c r="E993" s="31">
        <v>89970221</v>
      </c>
      <c r="F993" s="61" t="s">
        <v>1130</v>
      </c>
      <c r="G993" s="33">
        <v>0</v>
      </c>
      <c r="H993" s="33">
        <v>0</v>
      </c>
      <c r="I993" s="3">
        <v>524735176</v>
      </c>
      <c r="J993" s="3">
        <v>542727973</v>
      </c>
      <c r="K993" s="3">
        <v>0</v>
      </c>
      <c r="L993" s="3"/>
      <c r="M993" s="3"/>
      <c r="N993" s="3"/>
      <c r="O993" s="3"/>
      <c r="P993" s="34">
        <f t="shared" si="61"/>
        <v>1067463149</v>
      </c>
      <c r="Q993" s="165">
        <v>761367628</v>
      </c>
      <c r="R993" s="3">
        <f>IFERROR(VLOOKUP(D993,[9]ServNOMINA!$F$16:$M$112,8,0),0)</f>
        <v>0</v>
      </c>
      <c r="S993" s="3">
        <f>IFERROR(VLOOKUP(D993,[9]ServOTROS!$F$16:$M$112,8,0),0)</f>
        <v>0</v>
      </c>
      <c r="T993" s="3">
        <f>IFERROR(VLOOKUP(D993,[9]CANCEL!$F$16:$M$48,8,0),0)</f>
        <v>0</v>
      </c>
      <c r="U993" s="3">
        <f>IFERROR(VLOOKUP(B993,[10]Aaf_PENSION!$C$16:$M$112,11,0)+VLOOKUP(B993,[11]Aaf_PENSION!$C$16:$M$112,11,0),0)</f>
        <v>0</v>
      </c>
      <c r="V993" s="3">
        <f>IFERROR(VLOOKUP(B993,[10]Aaf_SALUD!$C$16:$M$112,11,0)+VLOOKUP(B993,[11]Aaf_SALUD!$C$16:$M$112,11,0),0)</f>
        <v>0</v>
      </c>
      <c r="W993" s="3">
        <f>IFERROR(VLOOKUP(D993,[9]CALIDAD!$F$16:$M$1122,8,0),0)</f>
        <v>43727931</v>
      </c>
      <c r="X993" s="3"/>
      <c r="Y993" s="3">
        <f>IFERROR(VLOOKUP(B993,[10]Ap_CESANTIAS!$C$16:$M$112,11,0)+VLOOKUP(B993,[11]Ap_CESANTIAS!$C$16:$M$112,11,0),0)</f>
        <v>0</v>
      </c>
      <c r="Z993" s="3">
        <f>IFERROR(VLOOKUP(B993,[10]Ap_PENSION!$C$16:$M$112,11,0)+VLOOKUP(B993,[11]Ap_PENSION!$C$16:$M$112,11,0),0)</f>
        <v>0</v>
      </c>
      <c r="AA993" s="3">
        <f>IFERROR(VLOOKUP(B993,[10]Ap_SALUD!$C$16:$M$112,11,0)+VLOOKUP(B993,[11]Ap_SALUD!$C$16:$M$112,11,0),0)</f>
        <v>0</v>
      </c>
      <c r="AB993" s="3"/>
      <c r="AC993" s="36">
        <f t="shared" si="60"/>
        <v>43727931</v>
      </c>
      <c r="AD993" s="37">
        <f t="shared" si="63"/>
        <v>262367590</v>
      </c>
      <c r="AE993" s="144" t="e">
        <f>VLOOKUP(D993,[12]REPNCT004ReporteAuxiliarContabl!$V$21:$W$1157,2,0)</f>
        <v>#N/A</v>
      </c>
      <c r="AF993" s="167" t="e">
        <f t="shared" si="62"/>
        <v>#N/A</v>
      </c>
      <c r="AG993" s="144"/>
      <c r="AI993" s="144"/>
    </row>
    <row r="994" spans="1:35" x14ac:dyDescent="0.25">
      <c r="A994" s="38">
        <v>982</v>
      </c>
      <c r="B994" s="61"/>
      <c r="C994" s="143" t="str">
        <f>VLOOKUP(D994,[8]Hoja1!$A$2:$B$1115,2,0)</f>
        <v>70230</v>
      </c>
      <c r="D994" s="31">
        <v>892200740</v>
      </c>
      <c r="E994" s="31">
        <v>213070230</v>
      </c>
      <c r="F994" s="61" t="s">
        <v>1131</v>
      </c>
      <c r="G994" s="33">
        <v>0</v>
      </c>
      <c r="H994" s="33">
        <v>0</v>
      </c>
      <c r="I994" s="3">
        <v>208253204</v>
      </c>
      <c r="J994" s="3">
        <v>126469952</v>
      </c>
      <c r="K994" s="3">
        <v>0</v>
      </c>
      <c r="L994" s="3"/>
      <c r="M994" s="3"/>
      <c r="N994" s="3"/>
      <c r="O994" s="3"/>
      <c r="P994" s="34">
        <f t="shared" si="61"/>
        <v>334723156</v>
      </c>
      <c r="Q994" s="165">
        <v>213242122</v>
      </c>
      <c r="R994" s="3">
        <f>IFERROR(VLOOKUP(D994,[9]ServNOMINA!$F$16:$M$112,8,0),0)</f>
        <v>0</v>
      </c>
      <c r="S994" s="3">
        <f>IFERROR(VLOOKUP(D994,[9]ServOTROS!$F$16:$M$112,8,0),0)</f>
        <v>0</v>
      </c>
      <c r="T994" s="3">
        <f>IFERROR(VLOOKUP(D994,[9]CANCEL!$F$16:$M$48,8,0),0)</f>
        <v>0</v>
      </c>
      <c r="U994" s="3">
        <f>IFERROR(VLOOKUP(B994,[10]Aaf_PENSION!$C$16:$M$112,11,0)+VLOOKUP(B994,[11]Aaf_PENSION!$C$16:$M$112,11,0),0)</f>
        <v>0</v>
      </c>
      <c r="V994" s="3">
        <f>IFERROR(VLOOKUP(B994,[10]Aaf_SALUD!$C$16:$M$112,11,0)+VLOOKUP(B994,[11]Aaf_SALUD!$C$16:$M$112,11,0),0)</f>
        <v>0</v>
      </c>
      <c r="W994" s="3">
        <f>IFERROR(VLOOKUP(D994,[9]CALIDAD!$F$16:$M$1122,8,0),0)</f>
        <v>17354434</v>
      </c>
      <c r="X994" s="3"/>
      <c r="Y994" s="3">
        <f>IFERROR(VLOOKUP(B994,[10]Ap_CESANTIAS!$C$16:$M$112,11,0)+VLOOKUP(B994,[11]Ap_CESANTIAS!$C$16:$M$112,11,0),0)</f>
        <v>0</v>
      </c>
      <c r="Z994" s="3">
        <f>IFERROR(VLOOKUP(B994,[10]Ap_PENSION!$C$16:$M$112,11,0)+VLOOKUP(B994,[11]Ap_PENSION!$C$16:$M$112,11,0),0)</f>
        <v>0</v>
      </c>
      <c r="AA994" s="3">
        <f>IFERROR(VLOOKUP(B994,[10]Ap_SALUD!$C$16:$M$112,11,0)+VLOOKUP(B994,[11]Ap_SALUD!$C$16:$M$112,11,0),0)</f>
        <v>0</v>
      </c>
      <c r="AB994" s="3"/>
      <c r="AC994" s="36">
        <f t="shared" si="60"/>
        <v>17354434</v>
      </c>
      <c r="AD994" s="37">
        <f t="shared" si="63"/>
        <v>104126600</v>
      </c>
      <c r="AE994" s="144" t="e">
        <f>VLOOKUP(D994,[12]REPNCT004ReporteAuxiliarContabl!$V$21:$W$1157,2,0)</f>
        <v>#N/A</v>
      </c>
      <c r="AF994" s="167" t="e">
        <f t="shared" si="62"/>
        <v>#N/A</v>
      </c>
      <c r="AG994" s="144"/>
      <c r="AI994" s="144"/>
    </row>
    <row r="995" spans="1:35" x14ac:dyDescent="0.25">
      <c r="A995" s="29">
        <v>983</v>
      </c>
      <c r="B995" s="61"/>
      <c r="C995" s="143" t="str">
        <f>VLOOKUP(D995,[8]Hoja1!$A$2:$B$1115,2,0)</f>
        <v>70233</v>
      </c>
      <c r="D995" s="31">
        <v>823002595</v>
      </c>
      <c r="E995" s="31">
        <v>213370233</v>
      </c>
      <c r="F995" s="61" t="s">
        <v>1132</v>
      </c>
      <c r="G995" s="33">
        <v>0</v>
      </c>
      <c r="H995" s="33">
        <v>0</v>
      </c>
      <c r="I995" s="3">
        <v>325855780</v>
      </c>
      <c r="J995" s="3">
        <v>285322934</v>
      </c>
      <c r="K995" s="3">
        <v>0</v>
      </c>
      <c r="L995" s="3"/>
      <c r="M995" s="3"/>
      <c r="N995" s="3"/>
      <c r="O995" s="3"/>
      <c r="P995" s="34">
        <f t="shared" si="61"/>
        <v>611178714</v>
      </c>
      <c r="Q995" s="165">
        <v>421096174</v>
      </c>
      <c r="R995" s="3">
        <f>IFERROR(VLOOKUP(D995,[9]ServNOMINA!$F$16:$M$112,8,0),0)</f>
        <v>0</v>
      </c>
      <c r="S995" s="3">
        <f>IFERROR(VLOOKUP(D995,[9]ServOTROS!$F$16:$M$112,8,0),0)</f>
        <v>0</v>
      </c>
      <c r="T995" s="3">
        <f>IFERROR(VLOOKUP(D995,[9]CANCEL!$F$16:$M$48,8,0),0)</f>
        <v>0</v>
      </c>
      <c r="U995" s="3">
        <f>IFERROR(VLOOKUP(B995,[10]Aaf_PENSION!$C$16:$M$112,11,0)+VLOOKUP(B995,[11]Aaf_PENSION!$C$16:$M$112,11,0),0)</f>
        <v>0</v>
      </c>
      <c r="V995" s="3">
        <f>IFERROR(VLOOKUP(B995,[10]Aaf_SALUD!$C$16:$M$112,11,0)+VLOOKUP(B995,[11]Aaf_SALUD!$C$16:$M$112,11,0),0)</f>
        <v>0</v>
      </c>
      <c r="W995" s="3">
        <f>IFERROR(VLOOKUP(D995,[9]CALIDAD!$F$16:$M$1122,8,0),0)</f>
        <v>27154648</v>
      </c>
      <c r="X995" s="3"/>
      <c r="Y995" s="3">
        <f>IFERROR(VLOOKUP(B995,[10]Ap_CESANTIAS!$C$16:$M$112,11,0)+VLOOKUP(B995,[11]Ap_CESANTIAS!$C$16:$M$112,11,0),0)</f>
        <v>0</v>
      </c>
      <c r="Z995" s="3">
        <f>IFERROR(VLOOKUP(B995,[10]Ap_PENSION!$C$16:$M$112,11,0)+VLOOKUP(B995,[11]Ap_PENSION!$C$16:$M$112,11,0),0)</f>
        <v>0</v>
      </c>
      <c r="AA995" s="3">
        <f>IFERROR(VLOOKUP(B995,[10]Ap_SALUD!$C$16:$M$112,11,0)+VLOOKUP(B995,[11]Ap_SALUD!$C$16:$M$112,11,0),0)</f>
        <v>0</v>
      </c>
      <c r="AB995" s="3"/>
      <c r="AC995" s="36">
        <f t="shared" si="60"/>
        <v>27154648</v>
      </c>
      <c r="AD995" s="37">
        <f t="shared" si="63"/>
        <v>162927892</v>
      </c>
      <c r="AE995" s="144" t="e">
        <f>VLOOKUP(D995,[12]REPNCT004ReporteAuxiliarContabl!$V$21:$W$1157,2,0)</f>
        <v>#N/A</v>
      </c>
      <c r="AF995" s="167" t="e">
        <f t="shared" si="62"/>
        <v>#N/A</v>
      </c>
      <c r="AG995" s="144"/>
      <c r="AI995" s="144"/>
    </row>
    <row r="996" spans="1:35" x14ac:dyDescent="0.25">
      <c r="A996" s="38">
        <v>984</v>
      </c>
      <c r="B996" s="61"/>
      <c r="C996" s="143" t="str">
        <f>VLOOKUP(D996,[8]Hoja1!$A$2:$B$1115,2,0)</f>
        <v>70235</v>
      </c>
      <c r="D996" s="31">
        <v>800049826</v>
      </c>
      <c r="E996" s="31">
        <v>213570235</v>
      </c>
      <c r="F996" s="61" t="s">
        <v>1133</v>
      </c>
      <c r="G996" s="33">
        <v>0</v>
      </c>
      <c r="H996" s="33">
        <v>0</v>
      </c>
      <c r="I996" s="3">
        <v>597376960</v>
      </c>
      <c r="J996" s="3">
        <v>504613553</v>
      </c>
      <c r="K996" s="3">
        <v>0</v>
      </c>
      <c r="L996" s="3"/>
      <c r="M996" s="3"/>
      <c r="N996" s="3"/>
      <c r="O996" s="3"/>
      <c r="P996" s="34">
        <f t="shared" si="61"/>
        <v>1101990513</v>
      </c>
      <c r="Q996" s="165">
        <v>753520618</v>
      </c>
      <c r="R996" s="3">
        <f>IFERROR(VLOOKUP(D996,[9]ServNOMINA!$F$16:$M$112,8,0),0)</f>
        <v>0</v>
      </c>
      <c r="S996" s="3">
        <f>IFERROR(VLOOKUP(D996,[9]ServOTROS!$F$16:$M$112,8,0),0)</f>
        <v>0</v>
      </c>
      <c r="T996" s="3">
        <f>IFERROR(VLOOKUP(D996,[9]CANCEL!$F$16:$M$48,8,0),0)</f>
        <v>0</v>
      </c>
      <c r="U996" s="3">
        <f>IFERROR(VLOOKUP(B996,[10]Aaf_PENSION!$C$16:$M$112,11,0)+VLOOKUP(B996,[11]Aaf_PENSION!$C$16:$M$112,11,0),0)</f>
        <v>0</v>
      </c>
      <c r="V996" s="3">
        <f>IFERROR(VLOOKUP(B996,[10]Aaf_SALUD!$C$16:$M$112,11,0)+VLOOKUP(B996,[11]Aaf_SALUD!$C$16:$M$112,11,0),0)</f>
        <v>0</v>
      </c>
      <c r="W996" s="3">
        <f>IFERROR(VLOOKUP(D996,[9]CALIDAD!$F$16:$M$1122,8,0),0)</f>
        <v>49781413</v>
      </c>
      <c r="X996" s="3"/>
      <c r="Y996" s="3">
        <f>IFERROR(VLOOKUP(B996,[10]Ap_CESANTIAS!$C$16:$M$112,11,0)+VLOOKUP(B996,[11]Ap_CESANTIAS!$C$16:$M$112,11,0),0)</f>
        <v>0</v>
      </c>
      <c r="Z996" s="3">
        <f>IFERROR(VLOOKUP(B996,[10]Ap_PENSION!$C$16:$M$112,11,0)+VLOOKUP(B996,[11]Ap_PENSION!$C$16:$M$112,11,0),0)</f>
        <v>0</v>
      </c>
      <c r="AA996" s="3">
        <f>IFERROR(VLOOKUP(B996,[10]Ap_SALUD!$C$16:$M$112,11,0)+VLOOKUP(B996,[11]Ap_SALUD!$C$16:$M$112,11,0),0)</f>
        <v>0</v>
      </c>
      <c r="AB996" s="3"/>
      <c r="AC996" s="36">
        <f t="shared" si="60"/>
        <v>49781413</v>
      </c>
      <c r="AD996" s="37">
        <f t="shared" si="63"/>
        <v>298688482</v>
      </c>
      <c r="AE996" s="144" t="e">
        <f>VLOOKUP(D996,[12]REPNCT004ReporteAuxiliarContabl!$V$21:$W$1157,2,0)</f>
        <v>#N/A</v>
      </c>
      <c r="AF996" s="167" t="e">
        <f t="shared" si="62"/>
        <v>#N/A</v>
      </c>
      <c r="AG996" s="144"/>
      <c r="AI996" s="144"/>
    </row>
    <row r="997" spans="1:35" x14ac:dyDescent="0.25">
      <c r="A997" s="29">
        <v>985</v>
      </c>
      <c r="B997" s="61"/>
      <c r="C997" s="143" t="str">
        <f>VLOOKUP(D997,[8]Hoja1!$A$2:$B$1115,2,0)</f>
        <v>70265</v>
      </c>
      <c r="D997" s="31">
        <v>800061313</v>
      </c>
      <c r="E997" s="31">
        <v>216570265</v>
      </c>
      <c r="F997" s="61" t="s">
        <v>1134</v>
      </c>
      <c r="G997" s="33">
        <v>0</v>
      </c>
      <c r="H997" s="33">
        <v>0</v>
      </c>
      <c r="I997" s="3">
        <v>744815672</v>
      </c>
      <c r="J997" s="3">
        <v>558589486</v>
      </c>
      <c r="K997" s="3">
        <v>0</v>
      </c>
      <c r="L997" s="3"/>
      <c r="M997" s="3"/>
      <c r="N997" s="3"/>
      <c r="O997" s="3"/>
      <c r="P997" s="34">
        <f t="shared" si="61"/>
        <v>1303405158</v>
      </c>
      <c r="Q997" s="165">
        <v>868929351</v>
      </c>
      <c r="R997" s="3">
        <f>IFERROR(VLOOKUP(D997,[9]ServNOMINA!$F$16:$M$112,8,0),0)</f>
        <v>0</v>
      </c>
      <c r="S997" s="3">
        <f>IFERROR(VLOOKUP(D997,[9]ServOTROS!$F$16:$M$112,8,0),0)</f>
        <v>0</v>
      </c>
      <c r="T997" s="3">
        <f>IFERROR(VLOOKUP(D997,[9]CANCEL!$F$16:$M$48,8,0),0)</f>
        <v>0</v>
      </c>
      <c r="U997" s="3">
        <f>IFERROR(VLOOKUP(B997,[10]Aaf_PENSION!$C$16:$M$112,11,0)+VLOOKUP(B997,[11]Aaf_PENSION!$C$16:$M$112,11,0),0)</f>
        <v>0</v>
      </c>
      <c r="V997" s="3">
        <f>IFERROR(VLOOKUP(B997,[10]Aaf_SALUD!$C$16:$M$112,11,0)+VLOOKUP(B997,[11]Aaf_SALUD!$C$16:$M$112,11,0),0)</f>
        <v>0</v>
      </c>
      <c r="W997" s="3">
        <f>IFERROR(VLOOKUP(D997,[9]CALIDAD!$F$16:$M$1122,8,0),0)</f>
        <v>62067973</v>
      </c>
      <c r="X997" s="3"/>
      <c r="Y997" s="3">
        <f>IFERROR(VLOOKUP(B997,[10]Ap_CESANTIAS!$C$16:$M$112,11,0)+VLOOKUP(B997,[11]Ap_CESANTIAS!$C$16:$M$112,11,0),0)</f>
        <v>0</v>
      </c>
      <c r="Z997" s="3">
        <f>IFERROR(VLOOKUP(B997,[10]Ap_PENSION!$C$16:$M$112,11,0)+VLOOKUP(B997,[11]Ap_PENSION!$C$16:$M$112,11,0),0)</f>
        <v>0</v>
      </c>
      <c r="AA997" s="3">
        <f>IFERROR(VLOOKUP(B997,[10]Ap_SALUD!$C$16:$M$112,11,0)+VLOOKUP(B997,[11]Ap_SALUD!$C$16:$M$112,11,0),0)</f>
        <v>0</v>
      </c>
      <c r="AB997" s="3"/>
      <c r="AC997" s="36">
        <f t="shared" si="60"/>
        <v>62067973</v>
      </c>
      <c r="AD997" s="37">
        <f t="shared" si="63"/>
        <v>372407834</v>
      </c>
      <c r="AE997" s="144" t="e">
        <f>VLOOKUP(D997,[12]REPNCT004ReporteAuxiliarContabl!$V$21:$W$1157,2,0)</f>
        <v>#N/A</v>
      </c>
      <c r="AF997" s="167" t="e">
        <f t="shared" si="62"/>
        <v>#N/A</v>
      </c>
      <c r="AG997" s="144"/>
      <c r="AI997" s="144"/>
    </row>
    <row r="998" spans="1:35" x14ac:dyDescent="0.25">
      <c r="A998" s="38">
        <v>986</v>
      </c>
      <c r="B998" s="61"/>
      <c r="C998" s="143" t="str">
        <f>VLOOKUP(D998,[8]Hoja1!$A$2:$B$1115,2,0)</f>
        <v>70400</v>
      </c>
      <c r="D998" s="31">
        <v>800050331</v>
      </c>
      <c r="E998" s="31">
        <v>210070400</v>
      </c>
      <c r="F998" s="61" t="s">
        <v>367</v>
      </c>
      <c r="G998" s="33">
        <v>0</v>
      </c>
      <c r="H998" s="33">
        <v>0</v>
      </c>
      <c r="I998" s="3">
        <v>388155352</v>
      </c>
      <c r="J998" s="3">
        <v>313779804</v>
      </c>
      <c r="K998" s="3">
        <v>0</v>
      </c>
      <c r="L998" s="3"/>
      <c r="M998" s="3"/>
      <c r="N998" s="3"/>
      <c r="O998" s="3"/>
      <c r="P998" s="34">
        <f t="shared" si="61"/>
        <v>701935156</v>
      </c>
      <c r="Q998" s="165">
        <v>475511199</v>
      </c>
      <c r="R998" s="3">
        <f>IFERROR(VLOOKUP(D998,[9]ServNOMINA!$F$16:$M$112,8,0),0)</f>
        <v>0</v>
      </c>
      <c r="S998" s="3">
        <f>IFERROR(VLOOKUP(D998,[9]ServOTROS!$F$16:$M$112,8,0),0)</f>
        <v>0</v>
      </c>
      <c r="T998" s="3">
        <f>IFERROR(VLOOKUP(D998,[9]CANCEL!$F$16:$M$48,8,0),0)</f>
        <v>0</v>
      </c>
      <c r="U998" s="3">
        <f>IFERROR(VLOOKUP(B998,[10]Aaf_PENSION!$C$16:$M$112,11,0)+VLOOKUP(B998,[11]Aaf_PENSION!$C$16:$M$112,11,0),0)</f>
        <v>0</v>
      </c>
      <c r="V998" s="3">
        <f>IFERROR(VLOOKUP(B998,[10]Aaf_SALUD!$C$16:$M$112,11,0)+VLOOKUP(B998,[11]Aaf_SALUD!$C$16:$M$112,11,0),0)</f>
        <v>0</v>
      </c>
      <c r="W998" s="3">
        <f>IFERROR(VLOOKUP(D998,[9]CALIDAD!$F$16:$M$1122,8,0),0)</f>
        <v>32346279</v>
      </c>
      <c r="X998" s="3"/>
      <c r="Y998" s="3">
        <f>IFERROR(VLOOKUP(B998,[10]Ap_CESANTIAS!$C$16:$M$112,11,0)+VLOOKUP(B998,[11]Ap_CESANTIAS!$C$16:$M$112,11,0),0)</f>
        <v>0</v>
      </c>
      <c r="Z998" s="3">
        <f>IFERROR(VLOOKUP(B998,[10]Ap_PENSION!$C$16:$M$112,11,0)+VLOOKUP(B998,[11]Ap_PENSION!$C$16:$M$112,11,0),0)</f>
        <v>0</v>
      </c>
      <c r="AA998" s="3">
        <f>IFERROR(VLOOKUP(B998,[10]Ap_SALUD!$C$16:$M$112,11,0)+VLOOKUP(B998,[11]Ap_SALUD!$C$16:$M$112,11,0),0)</f>
        <v>0</v>
      </c>
      <c r="AB998" s="3"/>
      <c r="AC998" s="36">
        <f t="shared" si="60"/>
        <v>32346279</v>
      </c>
      <c r="AD998" s="37">
        <f t="shared" si="63"/>
        <v>194077678</v>
      </c>
      <c r="AE998" s="144" t="e">
        <f>VLOOKUP(D998,[12]REPNCT004ReporteAuxiliarContabl!$V$21:$W$1157,2,0)</f>
        <v>#N/A</v>
      </c>
      <c r="AF998" s="167" t="e">
        <f t="shared" si="62"/>
        <v>#N/A</v>
      </c>
      <c r="AG998" s="144"/>
      <c r="AI998" s="144"/>
    </row>
    <row r="999" spans="1:35" x14ac:dyDescent="0.25">
      <c r="A999" s="29">
        <v>987</v>
      </c>
      <c r="B999" s="61"/>
      <c r="C999" s="143" t="str">
        <f>VLOOKUP(D999,[8]Hoja1!$A$2:$B$1115,2,0)</f>
        <v>70418</v>
      </c>
      <c r="D999" s="31">
        <v>892201287</v>
      </c>
      <c r="E999" s="31">
        <v>211870418</v>
      </c>
      <c r="F999" s="61" t="s">
        <v>1135</v>
      </c>
      <c r="G999" s="33">
        <v>0</v>
      </c>
      <c r="H999" s="33">
        <v>0</v>
      </c>
      <c r="I999" s="3">
        <v>562471016</v>
      </c>
      <c r="J999" s="3">
        <v>555393865</v>
      </c>
      <c r="K999" s="3">
        <v>0</v>
      </c>
      <c r="L999" s="3"/>
      <c r="M999" s="3"/>
      <c r="N999" s="3"/>
      <c r="O999" s="3"/>
      <c r="P999" s="34">
        <f t="shared" si="61"/>
        <v>1117864881</v>
      </c>
      <c r="Q999" s="165">
        <v>789756790</v>
      </c>
      <c r="R999" s="3">
        <f>IFERROR(VLOOKUP(D999,[9]ServNOMINA!$F$16:$M$112,8,0),0)</f>
        <v>0</v>
      </c>
      <c r="S999" s="3">
        <f>IFERROR(VLOOKUP(D999,[9]ServOTROS!$F$16:$M$112,8,0),0)</f>
        <v>0</v>
      </c>
      <c r="T999" s="3">
        <f>IFERROR(VLOOKUP(D999,[9]CANCEL!$F$16:$M$48,8,0),0)</f>
        <v>0</v>
      </c>
      <c r="U999" s="3">
        <f>IFERROR(VLOOKUP(B999,[10]Aaf_PENSION!$C$16:$M$112,11,0)+VLOOKUP(B999,[11]Aaf_PENSION!$C$16:$M$112,11,0),0)</f>
        <v>0</v>
      </c>
      <c r="V999" s="3">
        <f>IFERROR(VLOOKUP(B999,[10]Aaf_SALUD!$C$16:$M$112,11,0)+VLOOKUP(B999,[11]Aaf_SALUD!$C$16:$M$112,11,0),0)</f>
        <v>0</v>
      </c>
      <c r="W999" s="3">
        <f>IFERROR(VLOOKUP(D999,[9]CALIDAD!$F$16:$M$1122,8,0),0)</f>
        <v>46872585</v>
      </c>
      <c r="X999" s="3"/>
      <c r="Y999" s="3">
        <f>IFERROR(VLOOKUP(B999,[10]Ap_CESANTIAS!$C$16:$M$112,11,0)+VLOOKUP(B999,[11]Ap_CESANTIAS!$C$16:$M$112,11,0),0)</f>
        <v>0</v>
      </c>
      <c r="Z999" s="3">
        <f>IFERROR(VLOOKUP(B999,[10]Ap_PENSION!$C$16:$M$112,11,0)+VLOOKUP(B999,[11]Ap_PENSION!$C$16:$M$112,11,0),0)</f>
        <v>0</v>
      </c>
      <c r="AA999" s="3">
        <f>IFERROR(VLOOKUP(B999,[10]Ap_SALUD!$C$16:$M$112,11,0)+VLOOKUP(B999,[11]Ap_SALUD!$C$16:$M$112,11,0),0)</f>
        <v>0</v>
      </c>
      <c r="AB999" s="3"/>
      <c r="AC999" s="36">
        <f t="shared" si="60"/>
        <v>46872585</v>
      </c>
      <c r="AD999" s="37">
        <f t="shared" si="63"/>
        <v>281235506</v>
      </c>
      <c r="AE999" s="144" t="e">
        <f>VLOOKUP(D999,[12]REPNCT004ReporteAuxiliarContabl!$V$21:$W$1157,2,0)</f>
        <v>#N/A</v>
      </c>
      <c r="AF999" s="167" t="e">
        <f t="shared" si="62"/>
        <v>#N/A</v>
      </c>
      <c r="AG999" s="144"/>
      <c r="AI999" s="144"/>
    </row>
    <row r="1000" spans="1:35" x14ac:dyDescent="0.25">
      <c r="A1000" s="38">
        <v>988</v>
      </c>
      <c r="B1000" s="61"/>
      <c r="C1000" s="143" t="str">
        <f>VLOOKUP(D1000,[8]Hoja1!$A$2:$B$1115,2,0)</f>
        <v>70429</v>
      </c>
      <c r="D1000" s="31">
        <v>892280057</v>
      </c>
      <c r="E1000" s="31">
        <v>212970429</v>
      </c>
      <c r="F1000" s="61" t="s">
        <v>1136</v>
      </c>
      <c r="G1000" s="33">
        <v>0</v>
      </c>
      <c r="H1000" s="33">
        <v>0</v>
      </c>
      <c r="I1000" s="3">
        <v>1851625920</v>
      </c>
      <c r="J1000" s="3">
        <v>1396843663</v>
      </c>
      <c r="K1000" s="3">
        <v>0</v>
      </c>
      <c r="L1000" s="3"/>
      <c r="M1000" s="3"/>
      <c r="N1000" s="3"/>
      <c r="O1000" s="3"/>
      <c r="P1000" s="34">
        <f t="shared" si="61"/>
        <v>3248469583</v>
      </c>
      <c r="Q1000" s="165">
        <v>2168354463</v>
      </c>
      <c r="R1000" s="3">
        <f>IFERROR(VLOOKUP(D1000,[9]ServNOMINA!$F$16:$M$112,8,0),0)</f>
        <v>0</v>
      </c>
      <c r="S1000" s="3">
        <f>IFERROR(VLOOKUP(D1000,[9]ServOTROS!$F$16:$M$112,8,0),0)</f>
        <v>0</v>
      </c>
      <c r="T1000" s="3">
        <f>IFERROR(VLOOKUP(D1000,[9]CANCEL!$F$16:$M$48,8,0),0)</f>
        <v>0</v>
      </c>
      <c r="U1000" s="3">
        <f>IFERROR(VLOOKUP(B1000,[10]Aaf_PENSION!$C$16:$M$112,11,0)+VLOOKUP(B1000,[11]Aaf_PENSION!$C$16:$M$112,11,0),0)</f>
        <v>0</v>
      </c>
      <c r="V1000" s="3">
        <f>IFERROR(VLOOKUP(B1000,[10]Aaf_SALUD!$C$16:$M$112,11,0)+VLOOKUP(B1000,[11]Aaf_SALUD!$C$16:$M$112,11,0),0)</f>
        <v>0</v>
      </c>
      <c r="W1000" s="3">
        <f>IFERROR(VLOOKUP(D1000,[9]CALIDAD!$F$16:$M$1122,8,0),0)</f>
        <v>154302160</v>
      </c>
      <c r="X1000" s="3"/>
      <c r="Y1000" s="3">
        <f>IFERROR(VLOOKUP(B1000,[10]Ap_CESANTIAS!$C$16:$M$112,11,0)+VLOOKUP(B1000,[11]Ap_CESANTIAS!$C$16:$M$112,11,0),0)</f>
        <v>0</v>
      </c>
      <c r="Z1000" s="3">
        <f>IFERROR(VLOOKUP(B1000,[10]Ap_PENSION!$C$16:$M$112,11,0)+VLOOKUP(B1000,[11]Ap_PENSION!$C$16:$M$112,11,0),0)</f>
        <v>0</v>
      </c>
      <c r="AA1000" s="3">
        <f>IFERROR(VLOOKUP(B1000,[10]Ap_SALUD!$C$16:$M$112,11,0)+VLOOKUP(B1000,[11]Ap_SALUD!$C$16:$M$112,11,0),0)</f>
        <v>0</v>
      </c>
      <c r="AB1000" s="3"/>
      <c r="AC1000" s="36">
        <f t="shared" si="60"/>
        <v>154302160</v>
      </c>
      <c r="AD1000" s="37">
        <f t="shared" si="63"/>
        <v>925812960</v>
      </c>
      <c r="AE1000" s="144" t="e">
        <f>VLOOKUP(D1000,[12]REPNCT004ReporteAuxiliarContabl!$V$21:$W$1157,2,0)</f>
        <v>#N/A</v>
      </c>
      <c r="AF1000" s="167" t="e">
        <f t="shared" si="62"/>
        <v>#N/A</v>
      </c>
      <c r="AG1000" s="144"/>
      <c r="AI1000" s="144"/>
    </row>
    <row r="1001" spans="1:35" x14ac:dyDescent="0.25">
      <c r="A1001" s="29">
        <v>989</v>
      </c>
      <c r="B1001" s="61"/>
      <c r="C1001" s="143" t="str">
        <f>VLOOKUP(D1001,[8]Hoja1!$A$2:$B$1115,2,0)</f>
        <v>70473</v>
      </c>
      <c r="D1001" s="31">
        <v>892201296</v>
      </c>
      <c r="E1001" s="31">
        <v>217370473</v>
      </c>
      <c r="F1001" s="61" t="s">
        <v>1137</v>
      </c>
      <c r="G1001" s="33">
        <v>0</v>
      </c>
      <c r="H1001" s="33">
        <v>0</v>
      </c>
      <c r="I1001" s="3">
        <v>349632852</v>
      </c>
      <c r="J1001" s="3">
        <v>311502096</v>
      </c>
      <c r="K1001" s="3">
        <v>0</v>
      </c>
      <c r="L1001" s="3"/>
      <c r="M1001" s="3"/>
      <c r="N1001" s="3"/>
      <c r="O1001" s="3"/>
      <c r="P1001" s="34">
        <f t="shared" si="61"/>
        <v>661134948</v>
      </c>
      <c r="Q1001" s="165">
        <v>457182451</v>
      </c>
      <c r="R1001" s="3">
        <f>IFERROR(VLOOKUP(D1001,[9]ServNOMINA!$F$16:$M$112,8,0),0)</f>
        <v>0</v>
      </c>
      <c r="S1001" s="3">
        <f>IFERROR(VLOOKUP(D1001,[9]ServOTROS!$F$16:$M$112,8,0),0)</f>
        <v>0</v>
      </c>
      <c r="T1001" s="3">
        <f>IFERROR(VLOOKUP(D1001,[9]CANCEL!$F$16:$M$48,8,0),0)</f>
        <v>0</v>
      </c>
      <c r="U1001" s="3">
        <f>IFERROR(VLOOKUP(B1001,[10]Aaf_PENSION!$C$16:$M$112,11,0)+VLOOKUP(B1001,[11]Aaf_PENSION!$C$16:$M$112,11,0),0)</f>
        <v>0</v>
      </c>
      <c r="V1001" s="3">
        <f>IFERROR(VLOOKUP(B1001,[10]Aaf_SALUD!$C$16:$M$112,11,0)+VLOOKUP(B1001,[11]Aaf_SALUD!$C$16:$M$112,11,0),0)</f>
        <v>0</v>
      </c>
      <c r="W1001" s="3">
        <f>IFERROR(VLOOKUP(D1001,[9]CALIDAD!$F$16:$M$1122,8,0),0)</f>
        <v>29136071</v>
      </c>
      <c r="X1001" s="3"/>
      <c r="Y1001" s="3">
        <f>IFERROR(VLOOKUP(B1001,[10]Ap_CESANTIAS!$C$16:$M$112,11,0)+VLOOKUP(B1001,[11]Ap_CESANTIAS!$C$16:$M$112,11,0),0)</f>
        <v>0</v>
      </c>
      <c r="Z1001" s="3">
        <f>IFERROR(VLOOKUP(B1001,[10]Ap_PENSION!$C$16:$M$112,11,0)+VLOOKUP(B1001,[11]Ap_PENSION!$C$16:$M$112,11,0),0)</f>
        <v>0</v>
      </c>
      <c r="AA1001" s="3">
        <f>IFERROR(VLOOKUP(B1001,[10]Ap_SALUD!$C$16:$M$112,11,0)+VLOOKUP(B1001,[11]Ap_SALUD!$C$16:$M$112,11,0),0)</f>
        <v>0</v>
      </c>
      <c r="AB1001" s="3"/>
      <c r="AC1001" s="36">
        <f t="shared" si="60"/>
        <v>29136071</v>
      </c>
      <c r="AD1001" s="37">
        <f t="shared" si="63"/>
        <v>174816426</v>
      </c>
      <c r="AE1001" s="144" t="e">
        <f>VLOOKUP(D1001,[12]REPNCT004ReporteAuxiliarContabl!$V$21:$W$1157,2,0)</f>
        <v>#N/A</v>
      </c>
      <c r="AF1001" s="167" t="e">
        <f t="shared" si="62"/>
        <v>#N/A</v>
      </c>
      <c r="AG1001" s="144"/>
      <c r="AI1001" s="144"/>
    </row>
    <row r="1002" spans="1:35" x14ac:dyDescent="0.25">
      <c r="A1002" s="38">
        <v>990</v>
      </c>
      <c r="B1002" s="61"/>
      <c r="C1002" s="143" t="str">
        <f>VLOOKUP(D1002,[8]Hoja1!$A$2:$B$1115,2,0)</f>
        <v>70508</v>
      </c>
      <c r="D1002" s="31">
        <v>800100729</v>
      </c>
      <c r="E1002" s="31">
        <v>210870508</v>
      </c>
      <c r="F1002" s="61" t="s">
        <v>1138</v>
      </c>
      <c r="G1002" s="33">
        <v>0</v>
      </c>
      <c r="H1002" s="33">
        <v>0</v>
      </c>
      <c r="I1002" s="3">
        <v>620745720</v>
      </c>
      <c r="J1002" s="3">
        <v>591713228</v>
      </c>
      <c r="K1002" s="3">
        <v>0</v>
      </c>
      <c r="L1002" s="3"/>
      <c r="M1002" s="3"/>
      <c r="N1002" s="3"/>
      <c r="O1002" s="3"/>
      <c r="P1002" s="34">
        <f t="shared" si="61"/>
        <v>1212458948</v>
      </c>
      <c r="Q1002" s="165">
        <v>850357278</v>
      </c>
      <c r="R1002" s="3">
        <f>IFERROR(VLOOKUP(D1002,[9]ServNOMINA!$F$16:$M$112,8,0),0)</f>
        <v>0</v>
      </c>
      <c r="S1002" s="3">
        <f>IFERROR(VLOOKUP(D1002,[9]ServOTROS!$F$16:$M$112,8,0),0)</f>
        <v>0</v>
      </c>
      <c r="T1002" s="3">
        <f>IFERROR(VLOOKUP(D1002,[9]CANCEL!$F$16:$M$48,8,0),0)</f>
        <v>0</v>
      </c>
      <c r="U1002" s="3">
        <f>IFERROR(VLOOKUP(B1002,[10]Aaf_PENSION!$C$16:$M$112,11,0)+VLOOKUP(B1002,[11]Aaf_PENSION!$C$16:$M$112,11,0),0)</f>
        <v>0</v>
      </c>
      <c r="V1002" s="3">
        <f>IFERROR(VLOOKUP(B1002,[10]Aaf_SALUD!$C$16:$M$112,11,0)+VLOOKUP(B1002,[11]Aaf_SALUD!$C$16:$M$112,11,0),0)</f>
        <v>0</v>
      </c>
      <c r="W1002" s="3">
        <f>IFERROR(VLOOKUP(D1002,[9]CALIDAD!$F$16:$M$1122,8,0),0)</f>
        <v>51728810</v>
      </c>
      <c r="X1002" s="3"/>
      <c r="Y1002" s="3">
        <f>IFERROR(VLOOKUP(B1002,[10]Ap_CESANTIAS!$C$16:$M$112,11,0)+VLOOKUP(B1002,[11]Ap_CESANTIAS!$C$16:$M$112,11,0),0)</f>
        <v>0</v>
      </c>
      <c r="Z1002" s="3">
        <f>IFERROR(VLOOKUP(B1002,[10]Ap_PENSION!$C$16:$M$112,11,0)+VLOOKUP(B1002,[11]Ap_PENSION!$C$16:$M$112,11,0),0)</f>
        <v>0</v>
      </c>
      <c r="AA1002" s="3">
        <f>IFERROR(VLOOKUP(B1002,[10]Ap_SALUD!$C$16:$M$112,11,0)+VLOOKUP(B1002,[11]Ap_SALUD!$C$16:$M$112,11,0),0)</f>
        <v>0</v>
      </c>
      <c r="AB1002" s="3"/>
      <c r="AC1002" s="36">
        <f t="shared" si="60"/>
        <v>51728810</v>
      </c>
      <c r="AD1002" s="37">
        <f t="shared" si="63"/>
        <v>310372860</v>
      </c>
      <c r="AE1002" s="144" t="e">
        <f>VLOOKUP(D1002,[12]REPNCT004ReporteAuxiliarContabl!$V$21:$W$1157,2,0)</f>
        <v>#N/A</v>
      </c>
      <c r="AF1002" s="167" t="e">
        <f t="shared" si="62"/>
        <v>#N/A</v>
      </c>
      <c r="AG1002" s="144"/>
      <c r="AI1002" s="144"/>
    </row>
    <row r="1003" spans="1:35" x14ac:dyDescent="0.25">
      <c r="A1003" s="29">
        <v>991</v>
      </c>
      <c r="B1003" s="61"/>
      <c r="C1003" s="143" t="str">
        <f>VLOOKUP(D1003,[8]Hoja1!$A$2:$B$1115,2,0)</f>
        <v>70523</v>
      </c>
      <c r="D1003" s="31">
        <v>892200312</v>
      </c>
      <c r="E1003" s="31">
        <v>212370523</v>
      </c>
      <c r="F1003" s="61" t="s">
        <v>1139</v>
      </c>
      <c r="G1003" s="33">
        <v>0</v>
      </c>
      <c r="H1003" s="33">
        <v>0</v>
      </c>
      <c r="I1003" s="3">
        <v>619663784</v>
      </c>
      <c r="J1003" s="3">
        <v>457710145</v>
      </c>
      <c r="K1003" s="3">
        <v>0</v>
      </c>
      <c r="L1003" s="3"/>
      <c r="M1003" s="3"/>
      <c r="N1003" s="3"/>
      <c r="O1003" s="3"/>
      <c r="P1003" s="34">
        <f t="shared" si="61"/>
        <v>1077373929</v>
      </c>
      <c r="Q1003" s="165">
        <v>715903390</v>
      </c>
      <c r="R1003" s="3">
        <f>IFERROR(VLOOKUP(D1003,[9]ServNOMINA!$F$16:$M$112,8,0),0)</f>
        <v>0</v>
      </c>
      <c r="S1003" s="3">
        <f>IFERROR(VLOOKUP(D1003,[9]ServOTROS!$F$16:$M$112,8,0),0)</f>
        <v>0</v>
      </c>
      <c r="T1003" s="3">
        <f>IFERROR(VLOOKUP(D1003,[9]CANCEL!$F$16:$M$48,8,0),0)</f>
        <v>0</v>
      </c>
      <c r="U1003" s="3">
        <f>IFERROR(VLOOKUP(B1003,[10]Aaf_PENSION!$C$16:$M$112,11,0)+VLOOKUP(B1003,[11]Aaf_PENSION!$C$16:$M$112,11,0),0)</f>
        <v>0</v>
      </c>
      <c r="V1003" s="3">
        <f>IFERROR(VLOOKUP(B1003,[10]Aaf_SALUD!$C$16:$M$112,11,0)+VLOOKUP(B1003,[11]Aaf_SALUD!$C$16:$M$112,11,0),0)</f>
        <v>0</v>
      </c>
      <c r="W1003" s="3">
        <f>IFERROR(VLOOKUP(D1003,[9]CALIDAD!$F$16:$M$1122,8,0),0)</f>
        <v>51638649</v>
      </c>
      <c r="X1003" s="3"/>
      <c r="Y1003" s="3">
        <f>IFERROR(VLOOKUP(B1003,[10]Ap_CESANTIAS!$C$16:$M$112,11,0)+VLOOKUP(B1003,[11]Ap_CESANTIAS!$C$16:$M$112,11,0),0)</f>
        <v>0</v>
      </c>
      <c r="Z1003" s="3">
        <f>IFERROR(VLOOKUP(B1003,[10]Ap_PENSION!$C$16:$M$112,11,0)+VLOOKUP(B1003,[11]Ap_PENSION!$C$16:$M$112,11,0),0)</f>
        <v>0</v>
      </c>
      <c r="AA1003" s="3">
        <f>IFERROR(VLOOKUP(B1003,[10]Ap_SALUD!$C$16:$M$112,11,0)+VLOOKUP(B1003,[11]Ap_SALUD!$C$16:$M$112,11,0),0)</f>
        <v>0</v>
      </c>
      <c r="AB1003" s="3"/>
      <c r="AC1003" s="36">
        <f t="shared" si="60"/>
        <v>51638649</v>
      </c>
      <c r="AD1003" s="37">
        <f t="shared" si="63"/>
        <v>309831890</v>
      </c>
      <c r="AE1003" s="144" t="e">
        <f>VLOOKUP(D1003,[12]REPNCT004ReporteAuxiliarContabl!$V$21:$W$1157,2,0)</f>
        <v>#N/A</v>
      </c>
      <c r="AF1003" s="167" t="e">
        <f t="shared" si="62"/>
        <v>#N/A</v>
      </c>
      <c r="AG1003" s="144"/>
      <c r="AI1003" s="144"/>
    </row>
    <row r="1004" spans="1:35" x14ac:dyDescent="0.25">
      <c r="A1004" s="38">
        <v>992</v>
      </c>
      <c r="B1004" s="61"/>
      <c r="C1004" s="143" t="str">
        <f>VLOOKUP(D1004,[8]Hoja1!$A$2:$B$1115,2,0)</f>
        <v>70670</v>
      </c>
      <c r="D1004" s="31">
        <v>892280055</v>
      </c>
      <c r="E1004" s="31">
        <v>217070670</v>
      </c>
      <c r="F1004" s="61" t="s">
        <v>1140</v>
      </c>
      <c r="G1004" s="33">
        <v>0</v>
      </c>
      <c r="H1004" s="33">
        <v>0</v>
      </c>
      <c r="I1004" s="3">
        <v>1667357408</v>
      </c>
      <c r="J1004" s="3">
        <v>1321525373</v>
      </c>
      <c r="K1004" s="3">
        <v>0</v>
      </c>
      <c r="L1004" s="3"/>
      <c r="M1004" s="3"/>
      <c r="N1004" s="3"/>
      <c r="O1004" s="3"/>
      <c r="P1004" s="34">
        <f t="shared" si="61"/>
        <v>2988882781</v>
      </c>
      <c r="Q1004" s="165">
        <v>2016257628</v>
      </c>
      <c r="R1004" s="3">
        <f>IFERROR(VLOOKUP(D1004,[9]ServNOMINA!$F$16:$M$112,8,0),0)</f>
        <v>0</v>
      </c>
      <c r="S1004" s="3">
        <f>IFERROR(VLOOKUP(D1004,[9]ServOTROS!$F$16:$M$112,8,0),0)</f>
        <v>0</v>
      </c>
      <c r="T1004" s="3">
        <f>IFERROR(VLOOKUP(D1004,[9]CANCEL!$F$16:$M$48,8,0),0)</f>
        <v>0</v>
      </c>
      <c r="U1004" s="3">
        <f>IFERROR(VLOOKUP(B1004,[10]Aaf_PENSION!$C$16:$M$112,11,0)+VLOOKUP(B1004,[11]Aaf_PENSION!$C$16:$M$112,11,0),0)</f>
        <v>0</v>
      </c>
      <c r="V1004" s="3">
        <f>IFERROR(VLOOKUP(B1004,[10]Aaf_SALUD!$C$16:$M$112,11,0)+VLOOKUP(B1004,[11]Aaf_SALUD!$C$16:$M$112,11,0),0)</f>
        <v>0</v>
      </c>
      <c r="W1004" s="3">
        <f>IFERROR(VLOOKUP(D1004,[9]CALIDAD!$F$16:$M$1122,8,0),0)</f>
        <v>138946451</v>
      </c>
      <c r="X1004" s="3"/>
      <c r="Y1004" s="3">
        <f>IFERROR(VLOOKUP(B1004,[10]Ap_CESANTIAS!$C$16:$M$112,11,0)+VLOOKUP(B1004,[11]Ap_CESANTIAS!$C$16:$M$112,11,0),0)</f>
        <v>0</v>
      </c>
      <c r="Z1004" s="3">
        <f>IFERROR(VLOOKUP(B1004,[10]Ap_PENSION!$C$16:$M$112,11,0)+VLOOKUP(B1004,[11]Ap_PENSION!$C$16:$M$112,11,0),0)</f>
        <v>0</v>
      </c>
      <c r="AA1004" s="3">
        <f>IFERROR(VLOOKUP(B1004,[10]Ap_SALUD!$C$16:$M$112,11,0)+VLOOKUP(B1004,[11]Ap_SALUD!$C$16:$M$112,11,0),0)</f>
        <v>0</v>
      </c>
      <c r="AB1004" s="3"/>
      <c r="AC1004" s="36">
        <f t="shared" si="60"/>
        <v>138946451</v>
      </c>
      <c r="AD1004" s="37">
        <f t="shared" si="63"/>
        <v>833678702</v>
      </c>
      <c r="AE1004" s="144" t="e">
        <f>VLOOKUP(D1004,[12]REPNCT004ReporteAuxiliarContabl!$V$21:$W$1157,2,0)</f>
        <v>#N/A</v>
      </c>
      <c r="AF1004" s="167" t="e">
        <f t="shared" si="62"/>
        <v>#N/A</v>
      </c>
      <c r="AG1004" s="144"/>
      <c r="AI1004" s="144"/>
    </row>
    <row r="1005" spans="1:35" x14ac:dyDescent="0.25">
      <c r="A1005" s="29">
        <v>993</v>
      </c>
      <c r="B1005" s="61"/>
      <c r="C1005" s="143" t="str">
        <f>VLOOKUP(D1005,[8]Hoja1!$A$2:$B$1115,2,0)</f>
        <v>70678</v>
      </c>
      <c r="D1005" s="31">
        <v>892280054</v>
      </c>
      <c r="E1005" s="31">
        <v>217870678</v>
      </c>
      <c r="F1005" s="61" t="s">
        <v>1141</v>
      </c>
      <c r="G1005" s="33">
        <v>0</v>
      </c>
      <c r="H1005" s="33">
        <v>0</v>
      </c>
      <c r="I1005" s="3">
        <v>816040416</v>
      </c>
      <c r="J1005" s="3">
        <v>712560129</v>
      </c>
      <c r="K1005" s="3">
        <v>0</v>
      </c>
      <c r="L1005" s="3"/>
      <c r="M1005" s="3"/>
      <c r="N1005" s="3"/>
      <c r="O1005" s="3"/>
      <c r="P1005" s="34">
        <f t="shared" si="61"/>
        <v>1528600545</v>
      </c>
      <c r="Q1005" s="165">
        <v>1052576969</v>
      </c>
      <c r="R1005" s="3">
        <f>IFERROR(VLOOKUP(D1005,[9]ServNOMINA!$F$16:$M$112,8,0),0)</f>
        <v>0</v>
      </c>
      <c r="S1005" s="3">
        <f>IFERROR(VLOOKUP(D1005,[9]ServOTROS!$F$16:$M$112,8,0),0)</f>
        <v>0</v>
      </c>
      <c r="T1005" s="3">
        <f>IFERROR(VLOOKUP(D1005,[9]CANCEL!$F$16:$M$48,8,0),0)</f>
        <v>0</v>
      </c>
      <c r="U1005" s="3">
        <f>IFERROR(VLOOKUP(B1005,[10]Aaf_PENSION!$C$16:$M$112,11,0)+VLOOKUP(B1005,[11]Aaf_PENSION!$C$16:$M$112,11,0),0)</f>
        <v>0</v>
      </c>
      <c r="V1005" s="3">
        <f>IFERROR(VLOOKUP(B1005,[10]Aaf_SALUD!$C$16:$M$112,11,0)+VLOOKUP(B1005,[11]Aaf_SALUD!$C$16:$M$112,11,0),0)</f>
        <v>0</v>
      </c>
      <c r="W1005" s="3">
        <f>IFERROR(VLOOKUP(D1005,[9]CALIDAD!$F$16:$M$1122,8,0),0)</f>
        <v>68003368</v>
      </c>
      <c r="X1005" s="3"/>
      <c r="Y1005" s="3">
        <f>IFERROR(VLOOKUP(B1005,[10]Ap_CESANTIAS!$C$16:$M$112,11,0)+VLOOKUP(B1005,[11]Ap_CESANTIAS!$C$16:$M$112,11,0),0)</f>
        <v>0</v>
      </c>
      <c r="Z1005" s="3">
        <f>IFERROR(VLOOKUP(B1005,[10]Ap_PENSION!$C$16:$M$112,11,0)+VLOOKUP(B1005,[11]Ap_PENSION!$C$16:$M$112,11,0),0)</f>
        <v>0</v>
      </c>
      <c r="AA1005" s="3">
        <f>IFERROR(VLOOKUP(B1005,[10]Ap_SALUD!$C$16:$M$112,11,0)+VLOOKUP(B1005,[11]Ap_SALUD!$C$16:$M$112,11,0),0)</f>
        <v>0</v>
      </c>
      <c r="AB1005" s="3"/>
      <c r="AC1005" s="36">
        <f t="shared" si="60"/>
        <v>68003368</v>
      </c>
      <c r="AD1005" s="37">
        <f t="shared" si="63"/>
        <v>408020208</v>
      </c>
      <c r="AE1005" s="144" t="e">
        <f>VLOOKUP(D1005,[12]REPNCT004ReporteAuxiliarContabl!$V$21:$W$1157,2,0)</f>
        <v>#N/A</v>
      </c>
      <c r="AF1005" s="167" t="e">
        <f t="shared" si="62"/>
        <v>#N/A</v>
      </c>
      <c r="AG1005" s="144"/>
      <c r="AI1005" s="144"/>
    </row>
    <row r="1006" spans="1:35" x14ac:dyDescent="0.25">
      <c r="A1006" s="38">
        <v>994</v>
      </c>
      <c r="B1006" s="61"/>
      <c r="C1006" s="143" t="str">
        <f>VLOOKUP(D1006,[8]Hoja1!$A$2:$B$1115,2,0)</f>
        <v>70702</v>
      </c>
      <c r="D1006" s="31">
        <v>892201282</v>
      </c>
      <c r="E1006" s="31">
        <v>210270702</v>
      </c>
      <c r="F1006" s="61" t="s">
        <v>1142</v>
      </c>
      <c r="G1006" s="33">
        <v>0</v>
      </c>
      <c r="H1006" s="33">
        <v>0</v>
      </c>
      <c r="I1006" s="3">
        <v>302387048</v>
      </c>
      <c r="J1006" s="3">
        <v>285284483</v>
      </c>
      <c r="K1006" s="3">
        <v>0</v>
      </c>
      <c r="L1006" s="3"/>
      <c r="M1006" s="3"/>
      <c r="N1006" s="3"/>
      <c r="O1006" s="3"/>
      <c r="P1006" s="34">
        <f t="shared" si="61"/>
        <v>587671531</v>
      </c>
      <c r="Q1006" s="165">
        <v>411279088</v>
      </c>
      <c r="R1006" s="3">
        <f>IFERROR(VLOOKUP(D1006,[9]ServNOMINA!$F$16:$M$112,8,0),0)</f>
        <v>0</v>
      </c>
      <c r="S1006" s="3">
        <f>IFERROR(VLOOKUP(D1006,[9]ServOTROS!$F$16:$M$112,8,0),0)</f>
        <v>0</v>
      </c>
      <c r="T1006" s="3">
        <f>IFERROR(VLOOKUP(D1006,[9]CANCEL!$F$16:$M$48,8,0),0)</f>
        <v>0</v>
      </c>
      <c r="U1006" s="3">
        <f>IFERROR(VLOOKUP(B1006,[10]Aaf_PENSION!$C$16:$M$112,11,0)+VLOOKUP(B1006,[11]Aaf_PENSION!$C$16:$M$112,11,0),0)</f>
        <v>0</v>
      </c>
      <c r="V1006" s="3">
        <f>IFERROR(VLOOKUP(B1006,[10]Aaf_SALUD!$C$16:$M$112,11,0)+VLOOKUP(B1006,[11]Aaf_SALUD!$C$16:$M$112,11,0),0)</f>
        <v>0</v>
      </c>
      <c r="W1006" s="3">
        <f>IFERROR(VLOOKUP(D1006,[9]CALIDAD!$F$16:$M$1122,8,0),0)</f>
        <v>25198921</v>
      </c>
      <c r="X1006" s="3"/>
      <c r="Y1006" s="3">
        <f>IFERROR(VLOOKUP(B1006,[10]Ap_CESANTIAS!$C$16:$M$112,11,0)+VLOOKUP(B1006,[11]Ap_CESANTIAS!$C$16:$M$112,11,0),0)</f>
        <v>0</v>
      </c>
      <c r="Z1006" s="3">
        <f>IFERROR(VLOOKUP(B1006,[10]Ap_PENSION!$C$16:$M$112,11,0)+VLOOKUP(B1006,[11]Ap_PENSION!$C$16:$M$112,11,0),0)</f>
        <v>0</v>
      </c>
      <c r="AA1006" s="3">
        <f>IFERROR(VLOOKUP(B1006,[10]Ap_SALUD!$C$16:$M$112,11,0)+VLOOKUP(B1006,[11]Ap_SALUD!$C$16:$M$112,11,0),0)</f>
        <v>0</v>
      </c>
      <c r="AB1006" s="3"/>
      <c r="AC1006" s="36">
        <f t="shared" si="60"/>
        <v>25198921</v>
      </c>
      <c r="AD1006" s="37">
        <f t="shared" si="63"/>
        <v>151193522</v>
      </c>
      <c r="AE1006" s="144" t="e">
        <f>VLOOKUP(D1006,[12]REPNCT004ReporteAuxiliarContabl!$V$21:$W$1157,2,0)</f>
        <v>#N/A</v>
      </c>
      <c r="AF1006" s="167" t="e">
        <f t="shared" si="62"/>
        <v>#N/A</v>
      </c>
      <c r="AG1006" s="144"/>
      <c r="AI1006" s="144"/>
    </row>
    <row r="1007" spans="1:35" x14ac:dyDescent="0.25">
      <c r="A1007" s="29">
        <v>995</v>
      </c>
      <c r="B1007" s="61"/>
      <c r="C1007" s="143" t="str">
        <f>VLOOKUP(D1007,[8]Hoja1!$A$2:$B$1115,2,0)</f>
        <v>70708</v>
      </c>
      <c r="D1007" s="31">
        <v>892200591</v>
      </c>
      <c r="E1007" s="31">
        <v>210870708</v>
      </c>
      <c r="F1007" s="61" t="s">
        <v>1143</v>
      </c>
      <c r="G1007" s="33">
        <v>0</v>
      </c>
      <c r="H1007" s="33">
        <v>0</v>
      </c>
      <c r="I1007" s="3">
        <v>1777034368</v>
      </c>
      <c r="J1007" s="3">
        <v>1435522971</v>
      </c>
      <c r="K1007" s="3">
        <v>0</v>
      </c>
      <c r="L1007" s="3"/>
      <c r="M1007" s="3"/>
      <c r="N1007" s="3"/>
      <c r="O1007" s="3"/>
      <c r="P1007" s="34">
        <f t="shared" si="61"/>
        <v>3212557339</v>
      </c>
      <c r="Q1007" s="165">
        <v>2175953956</v>
      </c>
      <c r="R1007" s="3">
        <f>IFERROR(VLOOKUP(D1007,[9]ServNOMINA!$F$16:$M$112,8,0),0)</f>
        <v>0</v>
      </c>
      <c r="S1007" s="3">
        <f>IFERROR(VLOOKUP(D1007,[9]ServOTROS!$F$16:$M$112,8,0),0)</f>
        <v>0</v>
      </c>
      <c r="T1007" s="3">
        <f>IFERROR(VLOOKUP(D1007,[9]CANCEL!$F$16:$M$48,8,0),0)</f>
        <v>0</v>
      </c>
      <c r="U1007" s="3">
        <f>IFERROR(VLOOKUP(B1007,[10]Aaf_PENSION!$C$16:$M$112,11,0)+VLOOKUP(B1007,[11]Aaf_PENSION!$C$16:$M$112,11,0),0)</f>
        <v>0</v>
      </c>
      <c r="V1007" s="3">
        <f>IFERROR(VLOOKUP(B1007,[10]Aaf_SALUD!$C$16:$M$112,11,0)+VLOOKUP(B1007,[11]Aaf_SALUD!$C$16:$M$112,11,0),0)</f>
        <v>0</v>
      </c>
      <c r="W1007" s="3">
        <f>IFERROR(VLOOKUP(D1007,[9]CALIDAD!$F$16:$M$1122,8,0),0)</f>
        <v>148086197</v>
      </c>
      <c r="X1007" s="3"/>
      <c r="Y1007" s="3">
        <f>IFERROR(VLOOKUP(B1007,[10]Ap_CESANTIAS!$C$16:$M$112,11,0)+VLOOKUP(B1007,[11]Ap_CESANTIAS!$C$16:$M$112,11,0),0)</f>
        <v>0</v>
      </c>
      <c r="Z1007" s="3">
        <f>IFERROR(VLOOKUP(B1007,[10]Ap_PENSION!$C$16:$M$112,11,0)+VLOOKUP(B1007,[11]Ap_PENSION!$C$16:$M$112,11,0),0)</f>
        <v>0</v>
      </c>
      <c r="AA1007" s="3">
        <f>IFERROR(VLOOKUP(B1007,[10]Ap_SALUD!$C$16:$M$112,11,0)+VLOOKUP(B1007,[11]Ap_SALUD!$C$16:$M$112,11,0),0)</f>
        <v>0</v>
      </c>
      <c r="AB1007" s="3"/>
      <c r="AC1007" s="36">
        <f t="shared" si="60"/>
        <v>148086197</v>
      </c>
      <c r="AD1007" s="37">
        <f t="shared" si="63"/>
        <v>888517186</v>
      </c>
      <c r="AE1007" s="144" t="e">
        <f>VLOOKUP(D1007,[12]REPNCT004ReporteAuxiliarContabl!$V$21:$W$1157,2,0)</f>
        <v>#N/A</v>
      </c>
      <c r="AF1007" s="167" t="e">
        <f t="shared" si="62"/>
        <v>#N/A</v>
      </c>
      <c r="AG1007" s="144"/>
      <c r="AI1007" s="144"/>
    </row>
    <row r="1008" spans="1:35" x14ac:dyDescent="0.25">
      <c r="A1008" s="38">
        <v>996</v>
      </c>
      <c r="B1008" s="61"/>
      <c r="C1008" s="143" t="str">
        <f>VLOOKUP(D1008,[8]Hoja1!$A$2:$B$1115,2,0)</f>
        <v>70713</v>
      </c>
      <c r="D1008" s="31">
        <v>892200592</v>
      </c>
      <c r="E1008" s="31">
        <v>211370713</v>
      </c>
      <c r="F1008" s="61" t="s">
        <v>1144</v>
      </c>
      <c r="G1008" s="33">
        <v>0</v>
      </c>
      <c r="H1008" s="33">
        <v>0</v>
      </c>
      <c r="I1008" s="3">
        <v>2116532192</v>
      </c>
      <c r="J1008" s="3">
        <v>1647708309</v>
      </c>
      <c r="K1008" s="3">
        <v>0</v>
      </c>
      <c r="L1008" s="3"/>
      <c r="M1008" s="3"/>
      <c r="N1008" s="3"/>
      <c r="O1008" s="3"/>
      <c r="P1008" s="34">
        <f t="shared" si="61"/>
        <v>3764240501</v>
      </c>
      <c r="Q1008" s="165">
        <v>2529596724</v>
      </c>
      <c r="R1008" s="3">
        <f>IFERROR(VLOOKUP(D1008,[9]ServNOMINA!$F$16:$M$112,8,0),0)</f>
        <v>0</v>
      </c>
      <c r="S1008" s="3">
        <f>IFERROR(VLOOKUP(D1008,[9]ServOTROS!$F$16:$M$112,8,0),0)</f>
        <v>0</v>
      </c>
      <c r="T1008" s="3">
        <f>IFERROR(VLOOKUP(D1008,[9]CANCEL!$F$16:$M$48,8,0),0)</f>
        <v>0</v>
      </c>
      <c r="U1008" s="3">
        <f>IFERROR(VLOOKUP(B1008,[10]Aaf_PENSION!$C$16:$M$112,11,0)+VLOOKUP(B1008,[11]Aaf_PENSION!$C$16:$M$112,11,0),0)</f>
        <v>0</v>
      </c>
      <c r="V1008" s="3">
        <f>IFERROR(VLOOKUP(B1008,[10]Aaf_SALUD!$C$16:$M$112,11,0)+VLOOKUP(B1008,[11]Aaf_SALUD!$C$16:$M$112,11,0),0)</f>
        <v>0</v>
      </c>
      <c r="W1008" s="3">
        <f>IFERROR(VLOOKUP(D1008,[9]CALIDAD!$F$16:$M$1122,8,0),0)</f>
        <v>176377683</v>
      </c>
      <c r="X1008" s="3"/>
      <c r="Y1008" s="3">
        <f>IFERROR(VLOOKUP(B1008,[10]Ap_CESANTIAS!$C$16:$M$112,11,0)+VLOOKUP(B1008,[11]Ap_CESANTIAS!$C$16:$M$112,11,0),0)</f>
        <v>0</v>
      </c>
      <c r="Z1008" s="3">
        <f>IFERROR(VLOOKUP(B1008,[10]Ap_PENSION!$C$16:$M$112,11,0)+VLOOKUP(B1008,[11]Ap_PENSION!$C$16:$M$112,11,0),0)</f>
        <v>0</v>
      </c>
      <c r="AA1008" s="3">
        <f>IFERROR(VLOOKUP(B1008,[10]Ap_SALUD!$C$16:$M$112,11,0)+VLOOKUP(B1008,[11]Ap_SALUD!$C$16:$M$112,11,0),0)</f>
        <v>0</v>
      </c>
      <c r="AB1008" s="3"/>
      <c r="AC1008" s="36">
        <f t="shared" si="60"/>
        <v>176377683</v>
      </c>
      <c r="AD1008" s="37">
        <f t="shared" si="63"/>
        <v>1058266094</v>
      </c>
      <c r="AE1008" s="144" t="e">
        <f>VLOOKUP(D1008,[12]REPNCT004ReporteAuxiliarContabl!$V$21:$W$1157,2,0)</f>
        <v>#N/A</v>
      </c>
      <c r="AF1008" s="167" t="e">
        <f t="shared" si="62"/>
        <v>#N/A</v>
      </c>
      <c r="AG1008" s="144"/>
      <c r="AI1008" s="144"/>
    </row>
    <row r="1009" spans="1:35" x14ac:dyDescent="0.25">
      <c r="A1009" s="29">
        <v>997</v>
      </c>
      <c r="B1009" s="61"/>
      <c r="C1009" s="143" t="str">
        <f>VLOOKUP(D1009,[8]Hoja1!$A$2:$B$1115,2,0)</f>
        <v>70717</v>
      </c>
      <c r="D1009" s="31">
        <v>892280063</v>
      </c>
      <c r="E1009" s="31">
        <v>211770717</v>
      </c>
      <c r="F1009" s="61" t="s">
        <v>395</v>
      </c>
      <c r="G1009" s="33">
        <v>0</v>
      </c>
      <c r="H1009" s="33">
        <v>0</v>
      </c>
      <c r="I1009" s="3">
        <v>523533512</v>
      </c>
      <c r="J1009" s="3">
        <v>439783690</v>
      </c>
      <c r="K1009" s="3">
        <v>0</v>
      </c>
      <c r="L1009" s="3"/>
      <c r="M1009" s="3"/>
      <c r="N1009" s="3"/>
      <c r="O1009" s="3"/>
      <c r="P1009" s="34">
        <f t="shared" si="61"/>
        <v>963317202</v>
      </c>
      <c r="Q1009" s="165">
        <v>657922655</v>
      </c>
      <c r="R1009" s="3">
        <f>IFERROR(VLOOKUP(D1009,[9]ServNOMINA!$F$16:$M$112,8,0),0)</f>
        <v>0</v>
      </c>
      <c r="S1009" s="3">
        <f>IFERROR(VLOOKUP(D1009,[9]ServOTROS!$F$16:$M$112,8,0),0)</f>
        <v>0</v>
      </c>
      <c r="T1009" s="3">
        <f>IFERROR(VLOOKUP(D1009,[9]CANCEL!$F$16:$M$48,8,0),0)</f>
        <v>0</v>
      </c>
      <c r="U1009" s="3">
        <f>IFERROR(VLOOKUP(B1009,[10]Aaf_PENSION!$C$16:$M$112,11,0)+VLOOKUP(B1009,[11]Aaf_PENSION!$C$16:$M$112,11,0),0)</f>
        <v>0</v>
      </c>
      <c r="V1009" s="3">
        <f>IFERROR(VLOOKUP(B1009,[10]Aaf_SALUD!$C$16:$M$112,11,0)+VLOOKUP(B1009,[11]Aaf_SALUD!$C$16:$M$112,11,0),0)</f>
        <v>0</v>
      </c>
      <c r="W1009" s="3">
        <f>IFERROR(VLOOKUP(D1009,[9]CALIDAD!$F$16:$M$1122,8,0),0)</f>
        <v>43627793</v>
      </c>
      <c r="X1009" s="3"/>
      <c r="Y1009" s="3">
        <f>IFERROR(VLOOKUP(B1009,[10]Ap_CESANTIAS!$C$16:$M$112,11,0)+VLOOKUP(B1009,[11]Ap_CESANTIAS!$C$16:$M$112,11,0),0)</f>
        <v>0</v>
      </c>
      <c r="Z1009" s="3">
        <f>IFERROR(VLOOKUP(B1009,[10]Ap_PENSION!$C$16:$M$112,11,0)+VLOOKUP(B1009,[11]Ap_PENSION!$C$16:$M$112,11,0),0)</f>
        <v>0</v>
      </c>
      <c r="AA1009" s="3">
        <f>IFERROR(VLOOKUP(B1009,[10]Ap_SALUD!$C$16:$M$112,11,0)+VLOOKUP(B1009,[11]Ap_SALUD!$C$16:$M$112,11,0),0)</f>
        <v>0</v>
      </c>
      <c r="AB1009" s="3"/>
      <c r="AC1009" s="36">
        <f t="shared" si="60"/>
        <v>43627793</v>
      </c>
      <c r="AD1009" s="37">
        <f t="shared" si="63"/>
        <v>261766754</v>
      </c>
      <c r="AE1009" s="144" t="e">
        <f>VLOOKUP(D1009,[12]REPNCT004ReporteAuxiliarContabl!$V$21:$W$1157,2,0)</f>
        <v>#N/A</v>
      </c>
      <c r="AF1009" s="167" t="e">
        <f t="shared" si="62"/>
        <v>#N/A</v>
      </c>
      <c r="AG1009" s="144"/>
      <c r="AI1009" s="144"/>
    </row>
    <row r="1010" spans="1:35" x14ac:dyDescent="0.25">
      <c r="A1010" s="38">
        <v>998</v>
      </c>
      <c r="B1010" s="61"/>
      <c r="C1010" s="143" t="str">
        <f>VLOOKUP(D1010,[8]Hoja1!$A$2:$B$1115,2,0)</f>
        <v>70742</v>
      </c>
      <c r="D1010" s="31">
        <v>800100747</v>
      </c>
      <c r="E1010" s="31">
        <v>214270742</v>
      </c>
      <c r="F1010" s="61" t="s">
        <v>1145</v>
      </c>
      <c r="G1010" s="33">
        <v>0</v>
      </c>
      <c r="H1010" s="33">
        <v>0</v>
      </c>
      <c r="I1010" s="3">
        <v>725741760</v>
      </c>
      <c r="J1010" s="3">
        <v>590016817</v>
      </c>
      <c r="K1010" s="3">
        <v>0</v>
      </c>
      <c r="L1010" s="3"/>
      <c r="M1010" s="3"/>
      <c r="N1010" s="3"/>
      <c r="O1010" s="3"/>
      <c r="P1010" s="34">
        <f t="shared" si="61"/>
        <v>1315758577</v>
      </c>
      <c r="Q1010" s="165">
        <v>892409217</v>
      </c>
      <c r="R1010" s="3">
        <f>IFERROR(VLOOKUP(D1010,[9]ServNOMINA!$F$16:$M$112,8,0),0)</f>
        <v>0</v>
      </c>
      <c r="S1010" s="3">
        <f>IFERROR(VLOOKUP(D1010,[9]ServOTROS!$F$16:$M$112,8,0),0)</f>
        <v>0</v>
      </c>
      <c r="T1010" s="3">
        <f>IFERROR(VLOOKUP(D1010,[9]CANCEL!$F$16:$M$48,8,0),0)</f>
        <v>0</v>
      </c>
      <c r="U1010" s="3">
        <f>IFERROR(VLOOKUP(B1010,[10]Aaf_PENSION!$C$16:$M$112,11,0)+VLOOKUP(B1010,[11]Aaf_PENSION!$C$16:$M$112,11,0),0)</f>
        <v>0</v>
      </c>
      <c r="V1010" s="3">
        <f>IFERROR(VLOOKUP(B1010,[10]Aaf_SALUD!$C$16:$M$112,11,0)+VLOOKUP(B1010,[11]Aaf_SALUD!$C$16:$M$112,11,0),0)</f>
        <v>0</v>
      </c>
      <c r="W1010" s="3">
        <f>IFERROR(VLOOKUP(D1010,[9]CALIDAD!$F$16:$M$1122,8,0),0)</f>
        <v>60478480</v>
      </c>
      <c r="X1010" s="3"/>
      <c r="Y1010" s="3">
        <f>IFERROR(VLOOKUP(B1010,[10]Ap_CESANTIAS!$C$16:$M$112,11,0)+VLOOKUP(B1010,[11]Ap_CESANTIAS!$C$16:$M$112,11,0),0)</f>
        <v>0</v>
      </c>
      <c r="Z1010" s="3">
        <f>IFERROR(VLOOKUP(B1010,[10]Ap_PENSION!$C$16:$M$112,11,0)+VLOOKUP(B1010,[11]Ap_PENSION!$C$16:$M$112,11,0),0)</f>
        <v>0</v>
      </c>
      <c r="AA1010" s="3">
        <f>IFERROR(VLOOKUP(B1010,[10]Ap_SALUD!$C$16:$M$112,11,0)+VLOOKUP(B1010,[11]Ap_SALUD!$C$16:$M$112,11,0),0)</f>
        <v>0</v>
      </c>
      <c r="AB1010" s="3"/>
      <c r="AC1010" s="36">
        <f t="shared" si="60"/>
        <v>60478480</v>
      </c>
      <c r="AD1010" s="37">
        <f t="shared" si="63"/>
        <v>362870880</v>
      </c>
      <c r="AE1010" s="144" t="e">
        <f>VLOOKUP(D1010,[12]REPNCT004ReporteAuxiliarContabl!$V$21:$W$1157,2,0)</f>
        <v>#N/A</v>
      </c>
      <c r="AF1010" s="167" t="e">
        <f t="shared" si="62"/>
        <v>#N/A</v>
      </c>
      <c r="AG1010" s="144"/>
      <c r="AI1010" s="144"/>
    </row>
    <row r="1011" spans="1:35" x14ac:dyDescent="0.25">
      <c r="A1011" s="29">
        <v>999</v>
      </c>
      <c r="B1011" s="61"/>
      <c r="C1011" s="143" t="str">
        <f>VLOOKUP(D1011,[8]Hoja1!$A$2:$B$1115,2,0)</f>
        <v>70771</v>
      </c>
      <c r="D1011" s="31">
        <v>892280061</v>
      </c>
      <c r="E1011" s="31">
        <v>217170771</v>
      </c>
      <c r="F1011" s="61" t="s">
        <v>675</v>
      </c>
      <c r="G1011" s="33">
        <v>0</v>
      </c>
      <c r="H1011" s="33">
        <v>0</v>
      </c>
      <c r="I1011" s="3">
        <v>914181648</v>
      </c>
      <c r="J1011" s="3">
        <v>724654266</v>
      </c>
      <c r="K1011" s="3">
        <v>0</v>
      </c>
      <c r="L1011" s="3"/>
      <c r="M1011" s="3"/>
      <c r="N1011" s="3"/>
      <c r="O1011" s="3"/>
      <c r="P1011" s="34">
        <f t="shared" si="61"/>
        <v>1638835914</v>
      </c>
      <c r="Q1011" s="165">
        <v>1105563286</v>
      </c>
      <c r="R1011" s="3">
        <f>IFERROR(VLOOKUP(D1011,[9]ServNOMINA!$F$16:$M$112,8,0),0)</f>
        <v>0</v>
      </c>
      <c r="S1011" s="3">
        <f>IFERROR(VLOOKUP(D1011,[9]ServOTROS!$F$16:$M$112,8,0),0)</f>
        <v>0</v>
      </c>
      <c r="T1011" s="3">
        <f>IFERROR(VLOOKUP(D1011,[9]CANCEL!$F$16:$M$48,8,0),0)</f>
        <v>0</v>
      </c>
      <c r="U1011" s="3">
        <f>IFERROR(VLOOKUP(B1011,[10]Aaf_PENSION!$C$16:$M$112,11,0)+VLOOKUP(B1011,[11]Aaf_PENSION!$C$16:$M$112,11,0),0)</f>
        <v>0</v>
      </c>
      <c r="V1011" s="3">
        <f>IFERROR(VLOOKUP(B1011,[10]Aaf_SALUD!$C$16:$M$112,11,0)+VLOOKUP(B1011,[11]Aaf_SALUD!$C$16:$M$112,11,0),0)</f>
        <v>0</v>
      </c>
      <c r="W1011" s="3">
        <f>IFERROR(VLOOKUP(D1011,[9]CALIDAD!$F$16:$M$1122,8,0),0)</f>
        <v>76181804</v>
      </c>
      <c r="X1011" s="3"/>
      <c r="Y1011" s="3">
        <f>IFERROR(VLOOKUP(B1011,[10]Ap_CESANTIAS!$C$16:$M$112,11,0)+VLOOKUP(B1011,[11]Ap_CESANTIAS!$C$16:$M$112,11,0),0)</f>
        <v>0</v>
      </c>
      <c r="Z1011" s="3">
        <f>IFERROR(VLOOKUP(B1011,[10]Ap_PENSION!$C$16:$M$112,11,0)+VLOOKUP(B1011,[11]Ap_PENSION!$C$16:$M$112,11,0),0)</f>
        <v>0</v>
      </c>
      <c r="AA1011" s="3">
        <f>IFERROR(VLOOKUP(B1011,[10]Ap_SALUD!$C$16:$M$112,11,0)+VLOOKUP(B1011,[11]Ap_SALUD!$C$16:$M$112,11,0),0)</f>
        <v>0</v>
      </c>
      <c r="AB1011" s="3"/>
      <c r="AC1011" s="36">
        <f t="shared" si="60"/>
        <v>76181804</v>
      </c>
      <c r="AD1011" s="37">
        <f t="shared" si="63"/>
        <v>457090824</v>
      </c>
      <c r="AE1011" s="144" t="e">
        <f>VLOOKUP(D1011,[12]REPNCT004ReporteAuxiliarContabl!$V$21:$W$1157,2,0)</f>
        <v>#N/A</v>
      </c>
      <c r="AF1011" s="167" t="e">
        <f t="shared" si="62"/>
        <v>#N/A</v>
      </c>
      <c r="AG1011" s="144"/>
      <c r="AI1011" s="144"/>
    </row>
    <row r="1012" spans="1:35" x14ac:dyDescent="0.25">
      <c r="A1012" s="38">
        <v>1000</v>
      </c>
      <c r="B1012" s="61"/>
      <c r="C1012" s="143" t="str">
        <f>VLOOKUP(D1012,[8]Hoja1!$A$2:$B$1115,2,0)</f>
        <v>70820</v>
      </c>
      <c r="D1012" s="31">
        <v>892200839</v>
      </c>
      <c r="E1012" s="31">
        <v>212070820</v>
      </c>
      <c r="F1012" s="61" t="s">
        <v>1146</v>
      </c>
      <c r="G1012" s="33">
        <v>0</v>
      </c>
      <c r="H1012" s="33">
        <v>0</v>
      </c>
      <c r="I1012" s="3">
        <v>826284672</v>
      </c>
      <c r="J1012" s="3">
        <v>674421895</v>
      </c>
      <c r="K1012" s="3">
        <v>0</v>
      </c>
      <c r="L1012" s="3"/>
      <c r="M1012" s="3"/>
      <c r="N1012" s="3"/>
      <c r="O1012" s="3"/>
      <c r="P1012" s="34">
        <f t="shared" si="61"/>
        <v>1500706567</v>
      </c>
      <c r="Q1012" s="165">
        <v>1018707175</v>
      </c>
      <c r="R1012" s="3">
        <f>IFERROR(VLOOKUP(D1012,[9]ServNOMINA!$F$16:$M$112,8,0),0)</f>
        <v>0</v>
      </c>
      <c r="S1012" s="3">
        <f>IFERROR(VLOOKUP(D1012,[9]ServOTROS!$F$16:$M$112,8,0),0)</f>
        <v>0</v>
      </c>
      <c r="T1012" s="3">
        <f>IFERROR(VLOOKUP(D1012,[9]CANCEL!$F$16:$M$48,8,0),0)</f>
        <v>0</v>
      </c>
      <c r="U1012" s="3">
        <f>IFERROR(VLOOKUP(B1012,[10]Aaf_PENSION!$C$16:$M$112,11,0)+VLOOKUP(B1012,[11]Aaf_PENSION!$C$16:$M$112,11,0),0)</f>
        <v>0</v>
      </c>
      <c r="V1012" s="3">
        <f>IFERROR(VLOOKUP(B1012,[10]Aaf_SALUD!$C$16:$M$112,11,0)+VLOOKUP(B1012,[11]Aaf_SALUD!$C$16:$M$112,11,0),0)</f>
        <v>0</v>
      </c>
      <c r="W1012" s="3">
        <f>IFERROR(VLOOKUP(D1012,[9]CALIDAD!$F$16:$M$1122,8,0),0)</f>
        <v>68857056</v>
      </c>
      <c r="X1012" s="3"/>
      <c r="Y1012" s="3">
        <f>IFERROR(VLOOKUP(B1012,[10]Ap_CESANTIAS!$C$16:$M$112,11,0)+VLOOKUP(B1012,[11]Ap_CESANTIAS!$C$16:$M$112,11,0),0)</f>
        <v>0</v>
      </c>
      <c r="Z1012" s="3">
        <f>IFERROR(VLOOKUP(B1012,[10]Ap_PENSION!$C$16:$M$112,11,0)+VLOOKUP(B1012,[11]Ap_PENSION!$C$16:$M$112,11,0),0)</f>
        <v>0</v>
      </c>
      <c r="AA1012" s="3">
        <f>IFERROR(VLOOKUP(B1012,[10]Ap_SALUD!$C$16:$M$112,11,0)+VLOOKUP(B1012,[11]Ap_SALUD!$C$16:$M$112,11,0),0)</f>
        <v>0</v>
      </c>
      <c r="AB1012" s="3"/>
      <c r="AC1012" s="36">
        <f t="shared" si="60"/>
        <v>68857056</v>
      </c>
      <c r="AD1012" s="37">
        <f t="shared" si="63"/>
        <v>413142336</v>
      </c>
      <c r="AE1012" s="144" t="e">
        <f>VLOOKUP(D1012,[12]REPNCT004ReporteAuxiliarContabl!$V$21:$W$1157,2,0)</f>
        <v>#N/A</v>
      </c>
      <c r="AF1012" s="167" t="e">
        <f t="shared" si="62"/>
        <v>#N/A</v>
      </c>
      <c r="AG1012" s="144"/>
      <c r="AI1012" s="144"/>
    </row>
    <row r="1013" spans="1:35" x14ac:dyDescent="0.25">
      <c r="A1013" s="29">
        <v>1001</v>
      </c>
      <c r="B1013" s="61"/>
      <c r="C1013" s="143" t="str">
        <f>VLOOKUP(D1013,[8]Hoja1!$A$2:$B$1115,2,0)</f>
        <v>70823</v>
      </c>
      <c r="D1013" s="31">
        <v>800100751</v>
      </c>
      <c r="E1013" s="31">
        <v>212370823</v>
      </c>
      <c r="F1013" s="61" t="s">
        <v>1147</v>
      </c>
      <c r="G1013" s="33">
        <v>0</v>
      </c>
      <c r="H1013" s="33">
        <v>0</v>
      </c>
      <c r="I1013" s="3">
        <v>641571856</v>
      </c>
      <c r="J1013" s="3">
        <v>586842204</v>
      </c>
      <c r="K1013" s="3">
        <v>0</v>
      </c>
      <c r="L1013" s="3"/>
      <c r="M1013" s="3"/>
      <c r="N1013" s="3"/>
      <c r="O1013" s="3"/>
      <c r="P1013" s="34">
        <f t="shared" si="61"/>
        <v>1228414060</v>
      </c>
      <c r="Q1013" s="165">
        <v>854163809</v>
      </c>
      <c r="R1013" s="3">
        <f>IFERROR(VLOOKUP(D1013,[9]ServNOMINA!$F$16:$M$112,8,0),0)</f>
        <v>0</v>
      </c>
      <c r="S1013" s="3">
        <f>IFERROR(VLOOKUP(D1013,[9]ServOTROS!$F$16:$M$112,8,0),0)</f>
        <v>0</v>
      </c>
      <c r="T1013" s="3">
        <f>IFERROR(VLOOKUP(D1013,[9]CANCEL!$F$16:$M$48,8,0),0)</f>
        <v>0</v>
      </c>
      <c r="U1013" s="3">
        <f>IFERROR(VLOOKUP(B1013,[10]Aaf_PENSION!$C$16:$M$112,11,0)+VLOOKUP(B1013,[11]Aaf_PENSION!$C$16:$M$112,11,0),0)</f>
        <v>0</v>
      </c>
      <c r="V1013" s="3">
        <f>IFERROR(VLOOKUP(B1013,[10]Aaf_SALUD!$C$16:$M$112,11,0)+VLOOKUP(B1013,[11]Aaf_SALUD!$C$16:$M$112,11,0),0)</f>
        <v>0</v>
      </c>
      <c r="W1013" s="3">
        <f>IFERROR(VLOOKUP(D1013,[9]CALIDAD!$F$16:$M$1122,8,0),0)</f>
        <v>53464321</v>
      </c>
      <c r="X1013" s="3"/>
      <c r="Y1013" s="3">
        <f>IFERROR(VLOOKUP(B1013,[10]Ap_CESANTIAS!$C$16:$M$112,11,0)+VLOOKUP(B1013,[11]Ap_CESANTIAS!$C$16:$M$112,11,0),0)</f>
        <v>0</v>
      </c>
      <c r="Z1013" s="3">
        <f>IFERROR(VLOOKUP(B1013,[10]Ap_PENSION!$C$16:$M$112,11,0)+VLOOKUP(B1013,[11]Ap_PENSION!$C$16:$M$112,11,0),0)</f>
        <v>0</v>
      </c>
      <c r="AA1013" s="3">
        <f>IFERROR(VLOOKUP(B1013,[10]Ap_SALUD!$C$16:$M$112,11,0)+VLOOKUP(B1013,[11]Ap_SALUD!$C$16:$M$112,11,0),0)</f>
        <v>0</v>
      </c>
      <c r="AB1013" s="3"/>
      <c r="AC1013" s="36">
        <f t="shared" si="60"/>
        <v>53464321</v>
      </c>
      <c r="AD1013" s="37">
        <f t="shared" si="63"/>
        <v>320785930</v>
      </c>
      <c r="AE1013" s="144" t="e">
        <f>VLOOKUP(D1013,[12]REPNCT004ReporteAuxiliarContabl!$V$21:$W$1157,2,0)</f>
        <v>#N/A</v>
      </c>
      <c r="AF1013" s="167" t="e">
        <f t="shared" si="62"/>
        <v>#N/A</v>
      </c>
      <c r="AG1013" s="144"/>
      <c r="AI1013" s="144"/>
    </row>
    <row r="1014" spans="1:35" x14ac:dyDescent="0.25">
      <c r="A1014" s="38">
        <v>1002</v>
      </c>
      <c r="B1014" s="61"/>
      <c r="C1014" s="143" t="str">
        <f>VLOOKUP(D1014,[8]Hoja1!$A$2:$B$1115,2,0)</f>
        <v>73024</v>
      </c>
      <c r="D1014" s="31">
        <v>890702017</v>
      </c>
      <c r="E1014" s="31">
        <v>212473024</v>
      </c>
      <c r="F1014" s="61" t="s">
        <v>1148</v>
      </c>
      <c r="G1014" s="33">
        <v>0</v>
      </c>
      <c r="H1014" s="33">
        <v>0</v>
      </c>
      <c r="I1014" s="3">
        <v>62285292</v>
      </c>
      <c r="J1014" s="3">
        <v>81953399</v>
      </c>
      <c r="K1014" s="3">
        <v>0</v>
      </c>
      <c r="L1014" s="3"/>
      <c r="M1014" s="3"/>
      <c r="N1014" s="3"/>
      <c r="O1014" s="3"/>
      <c r="P1014" s="34">
        <f t="shared" si="61"/>
        <v>144238691</v>
      </c>
      <c r="Q1014" s="165">
        <v>107905604</v>
      </c>
      <c r="R1014" s="3">
        <f>IFERROR(VLOOKUP(D1014,[9]ServNOMINA!$F$16:$M$112,8,0),0)</f>
        <v>0</v>
      </c>
      <c r="S1014" s="3">
        <f>IFERROR(VLOOKUP(D1014,[9]ServOTROS!$F$16:$M$112,8,0),0)</f>
        <v>0</v>
      </c>
      <c r="T1014" s="3">
        <f>IFERROR(VLOOKUP(D1014,[9]CANCEL!$F$16:$M$48,8,0),0)</f>
        <v>0</v>
      </c>
      <c r="U1014" s="3">
        <f>IFERROR(VLOOKUP(B1014,[10]Aaf_PENSION!$C$16:$M$112,11,0)+VLOOKUP(B1014,[11]Aaf_PENSION!$C$16:$M$112,11,0),0)</f>
        <v>0</v>
      </c>
      <c r="V1014" s="3">
        <f>IFERROR(VLOOKUP(B1014,[10]Aaf_SALUD!$C$16:$M$112,11,0)+VLOOKUP(B1014,[11]Aaf_SALUD!$C$16:$M$112,11,0),0)</f>
        <v>0</v>
      </c>
      <c r="W1014" s="3">
        <f>IFERROR(VLOOKUP(D1014,[9]CALIDAD!$F$16:$M$1122,8,0),0)</f>
        <v>5190441</v>
      </c>
      <c r="X1014" s="3"/>
      <c r="Y1014" s="3">
        <f>IFERROR(VLOOKUP(B1014,[10]Ap_CESANTIAS!$C$16:$M$112,11,0)+VLOOKUP(B1014,[11]Ap_CESANTIAS!$C$16:$M$112,11,0),0)</f>
        <v>0</v>
      </c>
      <c r="Z1014" s="3">
        <f>IFERROR(VLOOKUP(B1014,[10]Ap_PENSION!$C$16:$M$112,11,0)+VLOOKUP(B1014,[11]Ap_PENSION!$C$16:$M$112,11,0),0)</f>
        <v>0</v>
      </c>
      <c r="AA1014" s="3">
        <f>IFERROR(VLOOKUP(B1014,[10]Ap_SALUD!$C$16:$M$112,11,0)+VLOOKUP(B1014,[11]Ap_SALUD!$C$16:$M$112,11,0),0)</f>
        <v>0</v>
      </c>
      <c r="AB1014" s="3"/>
      <c r="AC1014" s="36">
        <f t="shared" si="60"/>
        <v>5190441</v>
      </c>
      <c r="AD1014" s="37">
        <f t="shared" si="63"/>
        <v>31142646</v>
      </c>
      <c r="AE1014" s="144" t="e">
        <f>VLOOKUP(D1014,[12]REPNCT004ReporteAuxiliarContabl!$V$21:$W$1157,2,0)</f>
        <v>#N/A</v>
      </c>
      <c r="AF1014" s="167" t="e">
        <f t="shared" si="62"/>
        <v>#N/A</v>
      </c>
      <c r="AG1014" s="144"/>
      <c r="AI1014" s="144"/>
    </row>
    <row r="1015" spans="1:35" x14ac:dyDescent="0.25">
      <c r="A1015" s="29">
        <v>1003</v>
      </c>
      <c r="B1015" s="61"/>
      <c r="C1015" s="143" t="str">
        <f>VLOOKUP(D1015,[8]Hoja1!$A$2:$B$1115,2,0)</f>
        <v>73026</v>
      </c>
      <c r="D1015" s="31">
        <v>890700961</v>
      </c>
      <c r="E1015" s="31">
        <v>212673026</v>
      </c>
      <c r="F1015" s="61" t="s">
        <v>1149</v>
      </c>
      <c r="G1015" s="33">
        <v>0</v>
      </c>
      <c r="H1015" s="33">
        <v>0</v>
      </c>
      <c r="I1015" s="3">
        <v>139063616</v>
      </c>
      <c r="J1015" s="3">
        <v>140882632</v>
      </c>
      <c r="K1015" s="3">
        <v>0</v>
      </c>
      <c r="L1015" s="3"/>
      <c r="M1015" s="3"/>
      <c r="N1015" s="3"/>
      <c r="O1015" s="3"/>
      <c r="P1015" s="34">
        <f t="shared" si="61"/>
        <v>279946248</v>
      </c>
      <c r="Q1015" s="165">
        <v>198825807</v>
      </c>
      <c r="R1015" s="3">
        <f>IFERROR(VLOOKUP(D1015,[9]ServNOMINA!$F$16:$M$112,8,0),0)</f>
        <v>0</v>
      </c>
      <c r="S1015" s="3">
        <f>IFERROR(VLOOKUP(D1015,[9]ServOTROS!$F$16:$M$112,8,0),0)</f>
        <v>0</v>
      </c>
      <c r="T1015" s="3">
        <f>IFERROR(VLOOKUP(D1015,[9]CANCEL!$F$16:$M$48,8,0),0)</f>
        <v>0</v>
      </c>
      <c r="U1015" s="3">
        <f>IFERROR(VLOOKUP(B1015,[10]Aaf_PENSION!$C$16:$M$112,11,0)+VLOOKUP(B1015,[11]Aaf_PENSION!$C$16:$M$112,11,0),0)</f>
        <v>0</v>
      </c>
      <c r="V1015" s="3">
        <f>IFERROR(VLOOKUP(B1015,[10]Aaf_SALUD!$C$16:$M$112,11,0)+VLOOKUP(B1015,[11]Aaf_SALUD!$C$16:$M$112,11,0),0)</f>
        <v>0</v>
      </c>
      <c r="W1015" s="3">
        <f>IFERROR(VLOOKUP(D1015,[9]CALIDAD!$F$16:$M$1122,8,0),0)</f>
        <v>11588635</v>
      </c>
      <c r="X1015" s="3"/>
      <c r="Y1015" s="3">
        <f>IFERROR(VLOOKUP(B1015,[10]Ap_CESANTIAS!$C$16:$M$112,11,0)+VLOOKUP(B1015,[11]Ap_CESANTIAS!$C$16:$M$112,11,0),0)</f>
        <v>0</v>
      </c>
      <c r="Z1015" s="3">
        <f>IFERROR(VLOOKUP(B1015,[10]Ap_PENSION!$C$16:$M$112,11,0)+VLOOKUP(B1015,[11]Ap_PENSION!$C$16:$M$112,11,0),0)</f>
        <v>0</v>
      </c>
      <c r="AA1015" s="3">
        <f>IFERROR(VLOOKUP(B1015,[10]Ap_SALUD!$C$16:$M$112,11,0)+VLOOKUP(B1015,[11]Ap_SALUD!$C$16:$M$112,11,0),0)</f>
        <v>0</v>
      </c>
      <c r="AB1015" s="3"/>
      <c r="AC1015" s="36">
        <f t="shared" si="60"/>
        <v>11588635</v>
      </c>
      <c r="AD1015" s="37">
        <f t="shared" si="63"/>
        <v>69531806</v>
      </c>
      <c r="AE1015" s="144" t="e">
        <f>VLOOKUP(D1015,[12]REPNCT004ReporteAuxiliarContabl!$V$21:$W$1157,2,0)</f>
        <v>#N/A</v>
      </c>
      <c r="AF1015" s="167" t="e">
        <f t="shared" si="62"/>
        <v>#N/A</v>
      </c>
      <c r="AG1015" s="144"/>
      <c r="AI1015" s="144"/>
    </row>
    <row r="1016" spans="1:35" x14ac:dyDescent="0.25">
      <c r="A1016" s="38">
        <v>1004</v>
      </c>
      <c r="B1016" s="61"/>
      <c r="C1016" s="143" t="str">
        <f>VLOOKUP(D1016,[8]Hoja1!$A$2:$B$1115,2,0)</f>
        <v>73030</v>
      </c>
      <c r="D1016" s="31">
        <v>800100048</v>
      </c>
      <c r="E1016" s="31">
        <v>213073030</v>
      </c>
      <c r="F1016" s="61" t="s">
        <v>1150</v>
      </c>
      <c r="G1016" s="33">
        <v>0</v>
      </c>
      <c r="H1016" s="33">
        <v>0</v>
      </c>
      <c r="I1016" s="3">
        <v>86136496</v>
      </c>
      <c r="J1016" s="3">
        <v>80040030</v>
      </c>
      <c r="K1016" s="3">
        <v>0</v>
      </c>
      <c r="L1016" s="3"/>
      <c r="M1016" s="3"/>
      <c r="N1016" s="3"/>
      <c r="O1016" s="3"/>
      <c r="P1016" s="34">
        <f t="shared" si="61"/>
        <v>166176526</v>
      </c>
      <c r="Q1016" s="165">
        <v>115930235</v>
      </c>
      <c r="R1016" s="3">
        <f>IFERROR(VLOOKUP(D1016,[9]ServNOMINA!$F$16:$M$112,8,0),0)</f>
        <v>0</v>
      </c>
      <c r="S1016" s="3">
        <f>IFERROR(VLOOKUP(D1016,[9]ServOTROS!$F$16:$M$112,8,0),0)</f>
        <v>0</v>
      </c>
      <c r="T1016" s="3">
        <f>IFERROR(VLOOKUP(D1016,[9]CANCEL!$F$16:$M$48,8,0),0)</f>
        <v>0</v>
      </c>
      <c r="U1016" s="3">
        <f>IFERROR(VLOOKUP(B1016,[10]Aaf_PENSION!$C$16:$M$112,11,0)+VLOOKUP(B1016,[11]Aaf_PENSION!$C$16:$M$112,11,0),0)</f>
        <v>0</v>
      </c>
      <c r="V1016" s="3">
        <f>IFERROR(VLOOKUP(B1016,[10]Aaf_SALUD!$C$16:$M$112,11,0)+VLOOKUP(B1016,[11]Aaf_SALUD!$C$16:$M$112,11,0),0)</f>
        <v>0</v>
      </c>
      <c r="W1016" s="3">
        <f>IFERROR(VLOOKUP(D1016,[9]CALIDAD!$F$16:$M$1122,8,0),0)</f>
        <v>7178041</v>
      </c>
      <c r="X1016" s="3"/>
      <c r="Y1016" s="3">
        <f>IFERROR(VLOOKUP(B1016,[10]Ap_CESANTIAS!$C$16:$M$112,11,0)+VLOOKUP(B1016,[11]Ap_CESANTIAS!$C$16:$M$112,11,0),0)</f>
        <v>0</v>
      </c>
      <c r="Z1016" s="3">
        <f>IFERROR(VLOOKUP(B1016,[10]Ap_PENSION!$C$16:$M$112,11,0)+VLOOKUP(B1016,[11]Ap_PENSION!$C$16:$M$112,11,0),0)</f>
        <v>0</v>
      </c>
      <c r="AA1016" s="3">
        <f>IFERROR(VLOOKUP(B1016,[10]Ap_SALUD!$C$16:$M$112,11,0)+VLOOKUP(B1016,[11]Ap_SALUD!$C$16:$M$112,11,0),0)</f>
        <v>0</v>
      </c>
      <c r="AB1016" s="3"/>
      <c r="AC1016" s="36">
        <f t="shared" si="60"/>
        <v>7178041</v>
      </c>
      <c r="AD1016" s="37">
        <f t="shared" si="63"/>
        <v>43068250</v>
      </c>
      <c r="AE1016" s="144" t="e">
        <f>VLOOKUP(D1016,[12]REPNCT004ReporteAuxiliarContabl!$V$21:$W$1157,2,0)</f>
        <v>#N/A</v>
      </c>
      <c r="AF1016" s="167" t="e">
        <f t="shared" si="62"/>
        <v>#N/A</v>
      </c>
      <c r="AG1016" s="144"/>
      <c r="AI1016" s="144"/>
    </row>
    <row r="1017" spans="1:35" x14ac:dyDescent="0.25">
      <c r="A1017" s="29">
        <v>1005</v>
      </c>
      <c r="B1017" s="61"/>
      <c r="C1017" s="143" t="str">
        <f>VLOOKUP(D1017,[8]Hoja1!$A$2:$B$1115,2,0)</f>
        <v>73043</v>
      </c>
      <c r="D1017" s="31">
        <v>890702018</v>
      </c>
      <c r="E1017" s="31">
        <v>214373043</v>
      </c>
      <c r="F1017" s="61" t="s">
        <v>1151</v>
      </c>
      <c r="G1017" s="33">
        <v>0</v>
      </c>
      <c r="H1017" s="33">
        <v>0</v>
      </c>
      <c r="I1017" s="3">
        <v>218636716</v>
      </c>
      <c r="J1017" s="3">
        <v>210950235</v>
      </c>
      <c r="K1017" s="3">
        <v>0</v>
      </c>
      <c r="L1017" s="3"/>
      <c r="M1017" s="3"/>
      <c r="N1017" s="3"/>
      <c r="O1017" s="3"/>
      <c r="P1017" s="34">
        <f t="shared" si="61"/>
        <v>429586951</v>
      </c>
      <c r="Q1017" s="165">
        <v>302048865</v>
      </c>
      <c r="R1017" s="3">
        <f>IFERROR(VLOOKUP(D1017,[9]ServNOMINA!$F$16:$M$112,8,0),0)</f>
        <v>0</v>
      </c>
      <c r="S1017" s="3">
        <f>IFERROR(VLOOKUP(D1017,[9]ServOTROS!$F$16:$M$112,8,0),0)</f>
        <v>0</v>
      </c>
      <c r="T1017" s="3">
        <f>IFERROR(VLOOKUP(D1017,[9]CANCEL!$F$16:$M$48,8,0),0)</f>
        <v>0</v>
      </c>
      <c r="U1017" s="3">
        <f>IFERROR(VLOOKUP(B1017,[10]Aaf_PENSION!$C$16:$M$112,11,0)+VLOOKUP(B1017,[11]Aaf_PENSION!$C$16:$M$112,11,0),0)</f>
        <v>0</v>
      </c>
      <c r="V1017" s="3">
        <f>IFERROR(VLOOKUP(B1017,[10]Aaf_SALUD!$C$16:$M$112,11,0)+VLOOKUP(B1017,[11]Aaf_SALUD!$C$16:$M$112,11,0),0)</f>
        <v>0</v>
      </c>
      <c r="W1017" s="3">
        <f>IFERROR(VLOOKUP(D1017,[9]CALIDAD!$F$16:$M$1122,8,0),0)</f>
        <v>18219726</v>
      </c>
      <c r="X1017" s="3"/>
      <c r="Y1017" s="3">
        <f>IFERROR(VLOOKUP(B1017,[10]Ap_CESANTIAS!$C$16:$M$112,11,0)+VLOOKUP(B1017,[11]Ap_CESANTIAS!$C$16:$M$112,11,0),0)</f>
        <v>0</v>
      </c>
      <c r="Z1017" s="3">
        <f>IFERROR(VLOOKUP(B1017,[10]Ap_PENSION!$C$16:$M$112,11,0)+VLOOKUP(B1017,[11]Ap_PENSION!$C$16:$M$112,11,0),0)</f>
        <v>0</v>
      </c>
      <c r="AA1017" s="3">
        <f>IFERROR(VLOOKUP(B1017,[10]Ap_SALUD!$C$16:$M$112,11,0)+VLOOKUP(B1017,[11]Ap_SALUD!$C$16:$M$112,11,0),0)</f>
        <v>0</v>
      </c>
      <c r="AB1017" s="3"/>
      <c r="AC1017" s="36">
        <f t="shared" si="60"/>
        <v>18219726</v>
      </c>
      <c r="AD1017" s="37">
        <f t="shared" si="63"/>
        <v>109318360</v>
      </c>
      <c r="AE1017" s="144" t="e">
        <f>VLOOKUP(D1017,[12]REPNCT004ReporteAuxiliarContabl!$V$21:$W$1157,2,0)</f>
        <v>#N/A</v>
      </c>
      <c r="AF1017" s="167" t="e">
        <f t="shared" si="62"/>
        <v>#N/A</v>
      </c>
      <c r="AG1017" s="144"/>
      <c r="AI1017" s="144"/>
    </row>
    <row r="1018" spans="1:35" x14ac:dyDescent="0.25">
      <c r="A1018" s="38">
        <v>1006</v>
      </c>
      <c r="B1018" s="61"/>
      <c r="C1018" s="143" t="str">
        <f>VLOOKUP(D1018,[8]Hoja1!$A$2:$B$1115,2,0)</f>
        <v>73055</v>
      </c>
      <c r="D1018" s="31">
        <v>890700982</v>
      </c>
      <c r="E1018" s="31">
        <v>215573055</v>
      </c>
      <c r="F1018" s="61" t="s">
        <v>1152</v>
      </c>
      <c r="G1018" s="33">
        <v>0</v>
      </c>
      <c r="H1018" s="33">
        <v>0</v>
      </c>
      <c r="I1018" s="3">
        <v>213793744</v>
      </c>
      <c r="J1018" s="3">
        <v>211450704</v>
      </c>
      <c r="K1018" s="3">
        <v>0</v>
      </c>
      <c r="L1018" s="3"/>
      <c r="M1018" s="3"/>
      <c r="N1018" s="3"/>
      <c r="O1018" s="3"/>
      <c r="P1018" s="34">
        <f t="shared" si="61"/>
        <v>425244448</v>
      </c>
      <c r="Q1018" s="165">
        <v>300531429</v>
      </c>
      <c r="R1018" s="3">
        <f>IFERROR(VLOOKUP(D1018,[9]ServNOMINA!$F$16:$M$112,8,0),0)</f>
        <v>0</v>
      </c>
      <c r="S1018" s="3">
        <f>IFERROR(VLOOKUP(D1018,[9]ServOTROS!$F$16:$M$112,8,0),0)</f>
        <v>0</v>
      </c>
      <c r="T1018" s="3">
        <f>IFERROR(VLOOKUP(D1018,[9]CANCEL!$F$16:$M$48,8,0),0)</f>
        <v>0</v>
      </c>
      <c r="U1018" s="3">
        <f>IFERROR(VLOOKUP(B1018,[10]Aaf_PENSION!$C$16:$M$112,11,0)+VLOOKUP(B1018,[11]Aaf_PENSION!$C$16:$M$112,11,0),0)</f>
        <v>0</v>
      </c>
      <c r="V1018" s="3">
        <f>IFERROR(VLOOKUP(B1018,[10]Aaf_SALUD!$C$16:$M$112,11,0)+VLOOKUP(B1018,[11]Aaf_SALUD!$C$16:$M$112,11,0),0)</f>
        <v>0</v>
      </c>
      <c r="W1018" s="3">
        <f>IFERROR(VLOOKUP(D1018,[9]CALIDAD!$F$16:$M$1122,8,0),0)</f>
        <v>17816145</v>
      </c>
      <c r="X1018" s="3"/>
      <c r="Y1018" s="3">
        <f>IFERROR(VLOOKUP(B1018,[10]Ap_CESANTIAS!$C$16:$M$112,11,0)+VLOOKUP(B1018,[11]Ap_CESANTIAS!$C$16:$M$112,11,0),0)</f>
        <v>0</v>
      </c>
      <c r="Z1018" s="3">
        <f>IFERROR(VLOOKUP(B1018,[10]Ap_PENSION!$C$16:$M$112,11,0)+VLOOKUP(B1018,[11]Ap_PENSION!$C$16:$M$112,11,0),0)</f>
        <v>0</v>
      </c>
      <c r="AA1018" s="3">
        <f>IFERROR(VLOOKUP(B1018,[10]Ap_SALUD!$C$16:$M$112,11,0)+VLOOKUP(B1018,[11]Ap_SALUD!$C$16:$M$112,11,0),0)</f>
        <v>0</v>
      </c>
      <c r="AB1018" s="3"/>
      <c r="AC1018" s="36">
        <f t="shared" si="60"/>
        <v>17816145</v>
      </c>
      <c r="AD1018" s="37">
        <f t="shared" si="63"/>
        <v>106896874</v>
      </c>
      <c r="AE1018" s="144" t="e">
        <f>VLOOKUP(D1018,[12]REPNCT004ReporteAuxiliarContabl!$V$21:$W$1157,2,0)</f>
        <v>#N/A</v>
      </c>
      <c r="AF1018" s="167" t="e">
        <f t="shared" si="62"/>
        <v>#N/A</v>
      </c>
      <c r="AG1018" s="144"/>
      <c r="AI1018" s="144"/>
    </row>
    <row r="1019" spans="1:35" x14ac:dyDescent="0.25">
      <c r="A1019" s="29">
        <v>1007</v>
      </c>
      <c r="B1019" s="61"/>
      <c r="C1019" s="143" t="str">
        <f>VLOOKUP(D1019,[8]Hoja1!$A$2:$B$1115,2,0)</f>
        <v>73067</v>
      </c>
      <c r="D1019" s="31">
        <v>800100049</v>
      </c>
      <c r="E1019" s="31">
        <v>216773067</v>
      </c>
      <c r="F1019" s="61" t="s">
        <v>1153</v>
      </c>
      <c r="G1019" s="33">
        <v>0</v>
      </c>
      <c r="H1019" s="33">
        <v>0</v>
      </c>
      <c r="I1019" s="3">
        <v>689540464</v>
      </c>
      <c r="J1019" s="3">
        <v>630526173</v>
      </c>
      <c r="K1019" s="3">
        <v>0</v>
      </c>
      <c r="L1019" s="3"/>
      <c r="M1019" s="3"/>
      <c r="N1019" s="3"/>
      <c r="O1019" s="3"/>
      <c r="P1019" s="34">
        <f t="shared" si="61"/>
        <v>1320066637</v>
      </c>
      <c r="Q1019" s="165">
        <v>917834698</v>
      </c>
      <c r="R1019" s="3">
        <f>IFERROR(VLOOKUP(D1019,[9]ServNOMINA!$F$16:$M$112,8,0),0)</f>
        <v>0</v>
      </c>
      <c r="S1019" s="3">
        <f>IFERROR(VLOOKUP(D1019,[9]ServOTROS!$F$16:$M$112,8,0),0)</f>
        <v>0</v>
      </c>
      <c r="T1019" s="3">
        <f>IFERROR(VLOOKUP(D1019,[9]CANCEL!$F$16:$M$48,8,0),0)</f>
        <v>0</v>
      </c>
      <c r="U1019" s="3">
        <f>IFERROR(VLOOKUP(B1019,[10]Aaf_PENSION!$C$16:$M$112,11,0)+VLOOKUP(B1019,[11]Aaf_PENSION!$C$16:$M$112,11,0),0)</f>
        <v>0</v>
      </c>
      <c r="V1019" s="3">
        <f>IFERROR(VLOOKUP(B1019,[10]Aaf_SALUD!$C$16:$M$112,11,0)+VLOOKUP(B1019,[11]Aaf_SALUD!$C$16:$M$112,11,0),0)</f>
        <v>0</v>
      </c>
      <c r="W1019" s="3">
        <f>IFERROR(VLOOKUP(D1019,[9]CALIDAD!$F$16:$M$1122,8,0),0)</f>
        <v>57461705</v>
      </c>
      <c r="X1019" s="3"/>
      <c r="Y1019" s="3">
        <f>IFERROR(VLOOKUP(B1019,[10]Ap_CESANTIAS!$C$16:$M$112,11,0)+VLOOKUP(B1019,[11]Ap_CESANTIAS!$C$16:$M$112,11,0),0)</f>
        <v>0</v>
      </c>
      <c r="Z1019" s="3">
        <f>IFERROR(VLOOKUP(B1019,[10]Ap_PENSION!$C$16:$M$112,11,0)+VLOOKUP(B1019,[11]Ap_PENSION!$C$16:$M$112,11,0),0)</f>
        <v>0</v>
      </c>
      <c r="AA1019" s="3">
        <f>IFERROR(VLOOKUP(B1019,[10]Ap_SALUD!$C$16:$M$112,11,0)+VLOOKUP(B1019,[11]Ap_SALUD!$C$16:$M$112,11,0),0)</f>
        <v>0</v>
      </c>
      <c r="AB1019" s="3"/>
      <c r="AC1019" s="36">
        <f t="shared" si="60"/>
        <v>57461705</v>
      </c>
      <c r="AD1019" s="37">
        <f t="shared" si="63"/>
        <v>344770234</v>
      </c>
      <c r="AE1019" s="144" t="e">
        <f>VLOOKUP(D1019,[12]REPNCT004ReporteAuxiliarContabl!$V$21:$W$1157,2,0)</f>
        <v>#N/A</v>
      </c>
      <c r="AF1019" s="167" t="e">
        <f t="shared" si="62"/>
        <v>#N/A</v>
      </c>
      <c r="AG1019" s="144"/>
      <c r="AI1019" s="144"/>
    </row>
    <row r="1020" spans="1:35" x14ac:dyDescent="0.25">
      <c r="A1020" s="38">
        <v>1008</v>
      </c>
      <c r="B1020" s="61"/>
      <c r="C1020" s="143" t="str">
        <f>VLOOKUP(D1020,[8]Hoja1!$A$2:$B$1115,2,0)</f>
        <v>73124</v>
      </c>
      <c r="D1020" s="31">
        <v>890700859</v>
      </c>
      <c r="E1020" s="31">
        <v>212473124</v>
      </c>
      <c r="F1020" s="61" t="s">
        <v>1154</v>
      </c>
      <c r="G1020" s="33">
        <v>0</v>
      </c>
      <c r="H1020" s="33">
        <v>0</v>
      </c>
      <c r="I1020" s="3">
        <v>300796620</v>
      </c>
      <c r="J1020" s="3">
        <v>328852544</v>
      </c>
      <c r="K1020" s="3">
        <v>0</v>
      </c>
      <c r="L1020" s="3"/>
      <c r="M1020" s="3"/>
      <c r="N1020" s="3"/>
      <c r="O1020" s="3"/>
      <c r="P1020" s="34">
        <f t="shared" si="61"/>
        <v>629649164</v>
      </c>
      <c r="Q1020" s="165">
        <v>454184469</v>
      </c>
      <c r="R1020" s="3">
        <f>IFERROR(VLOOKUP(D1020,[9]ServNOMINA!$F$16:$M$112,8,0),0)</f>
        <v>0</v>
      </c>
      <c r="S1020" s="3">
        <f>IFERROR(VLOOKUP(D1020,[9]ServOTROS!$F$16:$M$112,8,0),0)</f>
        <v>0</v>
      </c>
      <c r="T1020" s="3">
        <f>IFERROR(VLOOKUP(D1020,[9]CANCEL!$F$16:$M$48,8,0),0)</f>
        <v>0</v>
      </c>
      <c r="U1020" s="3">
        <f>IFERROR(VLOOKUP(B1020,[10]Aaf_PENSION!$C$16:$M$112,11,0)+VLOOKUP(B1020,[11]Aaf_PENSION!$C$16:$M$112,11,0),0)</f>
        <v>0</v>
      </c>
      <c r="V1020" s="3">
        <f>IFERROR(VLOOKUP(B1020,[10]Aaf_SALUD!$C$16:$M$112,11,0)+VLOOKUP(B1020,[11]Aaf_SALUD!$C$16:$M$112,11,0),0)</f>
        <v>0</v>
      </c>
      <c r="W1020" s="3">
        <f>IFERROR(VLOOKUP(D1020,[9]CALIDAD!$F$16:$M$1122,8,0),0)</f>
        <v>25066385</v>
      </c>
      <c r="X1020" s="3"/>
      <c r="Y1020" s="3">
        <f>IFERROR(VLOOKUP(B1020,[10]Ap_CESANTIAS!$C$16:$M$112,11,0)+VLOOKUP(B1020,[11]Ap_CESANTIAS!$C$16:$M$112,11,0),0)</f>
        <v>0</v>
      </c>
      <c r="Z1020" s="3">
        <f>IFERROR(VLOOKUP(B1020,[10]Ap_PENSION!$C$16:$M$112,11,0)+VLOOKUP(B1020,[11]Ap_PENSION!$C$16:$M$112,11,0),0)</f>
        <v>0</v>
      </c>
      <c r="AA1020" s="3">
        <f>IFERROR(VLOOKUP(B1020,[10]Ap_SALUD!$C$16:$M$112,11,0)+VLOOKUP(B1020,[11]Ap_SALUD!$C$16:$M$112,11,0),0)</f>
        <v>0</v>
      </c>
      <c r="AB1020" s="3"/>
      <c r="AC1020" s="36">
        <f t="shared" si="60"/>
        <v>25066385</v>
      </c>
      <c r="AD1020" s="37">
        <f t="shared" si="63"/>
        <v>150398310</v>
      </c>
      <c r="AE1020" s="144" t="e">
        <f>VLOOKUP(D1020,[12]REPNCT004ReporteAuxiliarContabl!$V$21:$W$1157,2,0)</f>
        <v>#N/A</v>
      </c>
      <c r="AF1020" s="167" t="e">
        <f t="shared" si="62"/>
        <v>#N/A</v>
      </c>
      <c r="AG1020" s="144"/>
      <c r="AI1020" s="144"/>
    </row>
    <row r="1021" spans="1:35" x14ac:dyDescent="0.25">
      <c r="A1021" s="29">
        <v>1009</v>
      </c>
      <c r="B1021" s="61"/>
      <c r="C1021" s="143" t="str">
        <f>VLOOKUP(D1021,[8]Hoja1!$A$2:$B$1115,2,0)</f>
        <v>73148</v>
      </c>
      <c r="D1021" s="31">
        <v>800100050</v>
      </c>
      <c r="E1021" s="31">
        <v>214873148</v>
      </c>
      <c r="F1021" s="61" t="s">
        <v>1155</v>
      </c>
      <c r="G1021" s="33">
        <v>0</v>
      </c>
      <c r="H1021" s="33">
        <v>0</v>
      </c>
      <c r="I1021" s="3">
        <v>133645662</v>
      </c>
      <c r="J1021" s="3">
        <v>180868531</v>
      </c>
      <c r="K1021" s="3">
        <v>0</v>
      </c>
      <c r="L1021" s="3"/>
      <c r="M1021" s="3"/>
      <c r="N1021" s="3"/>
      <c r="O1021" s="3"/>
      <c r="P1021" s="34">
        <f t="shared" si="61"/>
        <v>314514193</v>
      </c>
      <c r="Q1021" s="165">
        <v>236554226</v>
      </c>
      <c r="R1021" s="3">
        <f>IFERROR(VLOOKUP(D1021,[9]ServNOMINA!$F$16:$M$112,8,0),0)</f>
        <v>0</v>
      </c>
      <c r="S1021" s="3">
        <f>IFERROR(VLOOKUP(D1021,[9]ServOTROS!$F$16:$M$112,8,0),0)</f>
        <v>0</v>
      </c>
      <c r="T1021" s="3">
        <f>IFERROR(VLOOKUP(D1021,[9]CANCEL!$F$16:$M$48,8,0),0)</f>
        <v>0</v>
      </c>
      <c r="U1021" s="3">
        <f>IFERROR(VLOOKUP(B1021,[10]Aaf_PENSION!$C$16:$M$112,11,0)+VLOOKUP(B1021,[11]Aaf_PENSION!$C$16:$M$112,11,0),0)</f>
        <v>0</v>
      </c>
      <c r="V1021" s="3">
        <f>IFERROR(VLOOKUP(B1021,[10]Aaf_SALUD!$C$16:$M$112,11,0)+VLOOKUP(B1021,[11]Aaf_SALUD!$C$16:$M$112,11,0),0)</f>
        <v>0</v>
      </c>
      <c r="W1021" s="3">
        <f>IFERROR(VLOOKUP(D1021,[9]CALIDAD!$F$16:$M$1122,8,0),0)</f>
        <v>11137139</v>
      </c>
      <c r="X1021" s="3"/>
      <c r="Y1021" s="3">
        <f>IFERROR(VLOOKUP(B1021,[10]Ap_CESANTIAS!$C$16:$M$112,11,0)+VLOOKUP(B1021,[11]Ap_CESANTIAS!$C$16:$M$112,11,0),0)</f>
        <v>0</v>
      </c>
      <c r="Z1021" s="3">
        <f>IFERROR(VLOOKUP(B1021,[10]Ap_PENSION!$C$16:$M$112,11,0)+VLOOKUP(B1021,[11]Ap_PENSION!$C$16:$M$112,11,0),0)</f>
        <v>0</v>
      </c>
      <c r="AA1021" s="3">
        <f>IFERROR(VLOOKUP(B1021,[10]Ap_SALUD!$C$16:$M$112,11,0)+VLOOKUP(B1021,[11]Ap_SALUD!$C$16:$M$112,11,0),0)</f>
        <v>0</v>
      </c>
      <c r="AB1021" s="3"/>
      <c r="AC1021" s="36">
        <f t="shared" si="60"/>
        <v>11137139</v>
      </c>
      <c r="AD1021" s="37">
        <f t="shared" si="63"/>
        <v>66822828</v>
      </c>
      <c r="AE1021" s="144" t="e">
        <f>VLOOKUP(D1021,[12]REPNCT004ReporteAuxiliarContabl!$V$21:$W$1157,2,0)</f>
        <v>#N/A</v>
      </c>
      <c r="AF1021" s="167" t="e">
        <f t="shared" si="62"/>
        <v>#N/A</v>
      </c>
      <c r="AG1021" s="144"/>
      <c r="AI1021" s="144"/>
    </row>
    <row r="1022" spans="1:35" x14ac:dyDescent="0.25">
      <c r="A1022" s="38">
        <v>1010</v>
      </c>
      <c r="B1022" s="61"/>
      <c r="C1022" s="143" t="str">
        <f>VLOOKUP(D1022,[8]Hoja1!$A$2:$B$1115,2,0)</f>
        <v>73152</v>
      </c>
      <c r="D1022" s="31">
        <v>890702021</v>
      </c>
      <c r="E1022" s="31">
        <v>215273152</v>
      </c>
      <c r="F1022" s="61" t="s">
        <v>1156</v>
      </c>
      <c r="G1022" s="33">
        <v>0</v>
      </c>
      <c r="H1022" s="33">
        <v>0</v>
      </c>
      <c r="I1022" s="3">
        <v>111688074</v>
      </c>
      <c r="J1022" s="3">
        <v>129879239</v>
      </c>
      <c r="K1022" s="3">
        <v>0</v>
      </c>
      <c r="L1022" s="3"/>
      <c r="M1022" s="3"/>
      <c r="N1022" s="3"/>
      <c r="O1022" s="3"/>
      <c r="P1022" s="34">
        <f t="shared" si="61"/>
        <v>241567313</v>
      </c>
      <c r="Q1022" s="165">
        <v>176415939</v>
      </c>
      <c r="R1022" s="3">
        <f>IFERROR(VLOOKUP(D1022,[9]ServNOMINA!$F$16:$M$112,8,0),0)</f>
        <v>0</v>
      </c>
      <c r="S1022" s="3">
        <f>IFERROR(VLOOKUP(D1022,[9]ServOTROS!$F$16:$M$112,8,0),0)</f>
        <v>0</v>
      </c>
      <c r="T1022" s="3">
        <f>IFERROR(VLOOKUP(D1022,[9]CANCEL!$F$16:$M$48,8,0),0)</f>
        <v>0</v>
      </c>
      <c r="U1022" s="3">
        <f>IFERROR(VLOOKUP(B1022,[10]Aaf_PENSION!$C$16:$M$112,11,0)+VLOOKUP(B1022,[11]Aaf_PENSION!$C$16:$M$112,11,0),0)</f>
        <v>0</v>
      </c>
      <c r="V1022" s="3">
        <f>IFERROR(VLOOKUP(B1022,[10]Aaf_SALUD!$C$16:$M$112,11,0)+VLOOKUP(B1022,[11]Aaf_SALUD!$C$16:$M$112,11,0),0)</f>
        <v>0</v>
      </c>
      <c r="W1022" s="3">
        <f>IFERROR(VLOOKUP(D1022,[9]CALIDAD!$F$16:$M$1122,8,0),0)</f>
        <v>9307340</v>
      </c>
      <c r="X1022" s="3"/>
      <c r="Y1022" s="3">
        <f>IFERROR(VLOOKUP(B1022,[10]Ap_CESANTIAS!$C$16:$M$112,11,0)+VLOOKUP(B1022,[11]Ap_CESANTIAS!$C$16:$M$112,11,0),0)</f>
        <v>0</v>
      </c>
      <c r="Z1022" s="3">
        <f>IFERROR(VLOOKUP(B1022,[10]Ap_PENSION!$C$16:$M$112,11,0)+VLOOKUP(B1022,[11]Ap_PENSION!$C$16:$M$112,11,0),0)</f>
        <v>0</v>
      </c>
      <c r="AA1022" s="3">
        <f>IFERROR(VLOOKUP(B1022,[10]Ap_SALUD!$C$16:$M$112,11,0)+VLOOKUP(B1022,[11]Ap_SALUD!$C$16:$M$112,11,0),0)</f>
        <v>0</v>
      </c>
      <c r="AB1022" s="3"/>
      <c r="AC1022" s="36">
        <f t="shared" si="60"/>
        <v>9307340</v>
      </c>
      <c r="AD1022" s="37">
        <f t="shared" si="63"/>
        <v>55844034</v>
      </c>
      <c r="AE1022" s="144" t="e">
        <f>VLOOKUP(D1022,[12]REPNCT004ReporteAuxiliarContabl!$V$21:$W$1157,2,0)</f>
        <v>#N/A</v>
      </c>
      <c r="AF1022" s="167" t="e">
        <f t="shared" si="62"/>
        <v>#N/A</v>
      </c>
      <c r="AG1022" s="144"/>
      <c r="AI1022" s="144"/>
    </row>
    <row r="1023" spans="1:35" x14ac:dyDescent="0.25">
      <c r="A1023" s="29">
        <v>1011</v>
      </c>
      <c r="B1023" s="61"/>
      <c r="C1023" s="143" t="str">
        <f>VLOOKUP(D1023,[8]Hoja1!$A$2:$B$1115,2,0)</f>
        <v>73168</v>
      </c>
      <c r="D1023" s="31">
        <v>800100053</v>
      </c>
      <c r="E1023" s="31">
        <v>216873168</v>
      </c>
      <c r="F1023" s="61" t="s">
        <v>1157</v>
      </c>
      <c r="G1023" s="33">
        <v>0</v>
      </c>
      <c r="H1023" s="33">
        <v>0</v>
      </c>
      <c r="I1023" s="3">
        <v>1164049248</v>
      </c>
      <c r="J1023" s="3">
        <v>1064487780</v>
      </c>
      <c r="K1023" s="3">
        <v>0</v>
      </c>
      <c r="L1023" s="3"/>
      <c r="M1023" s="3"/>
      <c r="N1023" s="3"/>
      <c r="O1023" s="3"/>
      <c r="P1023" s="34">
        <f t="shared" si="61"/>
        <v>2228537028</v>
      </c>
      <c r="Q1023" s="165">
        <v>1549508300</v>
      </c>
      <c r="R1023" s="3">
        <f>IFERROR(VLOOKUP(D1023,[9]ServNOMINA!$F$16:$M$112,8,0),0)</f>
        <v>0</v>
      </c>
      <c r="S1023" s="3">
        <f>IFERROR(VLOOKUP(D1023,[9]ServOTROS!$F$16:$M$112,8,0),0)</f>
        <v>0</v>
      </c>
      <c r="T1023" s="3">
        <f>IFERROR(VLOOKUP(D1023,[9]CANCEL!$F$16:$M$48,8,0),0)</f>
        <v>0</v>
      </c>
      <c r="U1023" s="3">
        <f>IFERROR(VLOOKUP(B1023,[10]Aaf_PENSION!$C$16:$M$112,11,0)+VLOOKUP(B1023,[11]Aaf_PENSION!$C$16:$M$112,11,0),0)</f>
        <v>0</v>
      </c>
      <c r="V1023" s="3">
        <f>IFERROR(VLOOKUP(B1023,[10]Aaf_SALUD!$C$16:$M$112,11,0)+VLOOKUP(B1023,[11]Aaf_SALUD!$C$16:$M$112,11,0),0)</f>
        <v>0</v>
      </c>
      <c r="W1023" s="3">
        <f>IFERROR(VLOOKUP(D1023,[9]CALIDAD!$F$16:$M$1122,8,0),0)</f>
        <v>97004104</v>
      </c>
      <c r="X1023" s="3"/>
      <c r="Y1023" s="3">
        <f>IFERROR(VLOOKUP(B1023,[10]Ap_CESANTIAS!$C$16:$M$112,11,0)+VLOOKUP(B1023,[11]Ap_CESANTIAS!$C$16:$M$112,11,0),0)</f>
        <v>0</v>
      </c>
      <c r="Z1023" s="3">
        <f>IFERROR(VLOOKUP(B1023,[10]Ap_PENSION!$C$16:$M$112,11,0)+VLOOKUP(B1023,[11]Ap_PENSION!$C$16:$M$112,11,0),0)</f>
        <v>0</v>
      </c>
      <c r="AA1023" s="3">
        <f>IFERROR(VLOOKUP(B1023,[10]Ap_SALUD!$C$16:$M$112,11,0)+VLOOKUP(B1023,[11]Ap_SALUD!$C$16:$M$112,11,0),0)</f>
        <v>0</v>
      </c>
      <c r="AB1023" s="3"/>
      <c r="AC1023" s="36">
        <f t="shared" si="60"/>
        <v>97004104</v>
      </c>
      <c r="AD1023" s="37">
        <f t="shared" si="63"/>
        <v>582024624</v>
      </c>
      <c r="AE1023" s="144" t="e">
        <f>VLOOKUP(D1023,[12]REPNCT004ReporteAuxiliarContabl!$V$21:$W$1157,2,0)</f>
        <v>#N/A</v>
      </c>
      <c r="AF1023" s="167" t="e">
        <f t="shared" si="62"/>
        <v>#N/A</v>
      </c>
      <c r="AG1023" s="144"/>
      <c r="AI1023" s="144"/>
    </row>
    <row r="1024" spans="1:35" x14ac:dyDescent="0.25">
      <c r="A1024" s="38">
        <v>1012</v>
      </c>
      <c r="B1024" s="61"/>
      <c r="C1024" s="143" t="str">
        <f>VLOOKUP(D1024,[8]Hoja1!$A$2:$B$1115,2,0)</f>
        <v>73200</v>
      </c>
      <c r="D1024" s="31">
        <v>800100051</v>
      </c>
      <c r="E1024" s="31">
        <v>210073200</v>
      </c>
      <c r="F1024" s="61" t="s">
        <v>1158</v>
      </c>
      <c r="G1024" s="33">
        <v>0</v>
      </c>
      <c r="H1024" s="33">
        <v>0</v>
      </c>
      <c r="I1024" s="3">
        <v>133243508</v>
      </c>
      <c r="J1024" s="3">
        <v>160216484</v>
      </c>
      <c r="K1024" s="3">
        <v>0</v>
      </c>
      <c r="L1024" s="3"/>
      <c r="M1024" s="3"/>
      <c r="N1024" s="3"/>
      <c r="O1024" s="3"/>
      <c r="P1024" s="34">
        <f t="shared" si="61"/>
        <v>293459992</v>
      </c>
      <c r="Q1024" s="165">
        <v>215734614</v>
      </c>
      <c r="R1024" s="3">
        <f>IFERROR(VLOOKUP(D1024,[9]ServNOMINA!$F$16:$M$112,8,0),0)</f>
        <v>0</v>
      </c>
      <c r="S1024" s="3">
        <f>IFERROR(VLOOKUP(D1024,[9]ServOTROS!$F$16:$M$112,8,0),0)</f>
        <v>0</v>
      </c>
      <c r="T1024" s="3">
        <f>IFERROR(VLOOKUP(D1024,[9]CANCEL!$F$16:$M$48,8,0),0)</f>
        <v>0</v>
      </c>
      <c r="U1024" s="3">
        <f>IFERROR(VLOOKUP(B1024,[10]Aaf_PENSION!$C$16:$M$112,11,0)+VLOOKUP(B1024,[11]Aaf_PENSION!$C$16:$M$112,11,0),0)</f>
        <v>0</v>
      </c>
      <c r="V1024" s="3">
        <f>IFERROR(VLOOKUP(B1024,[10]Aaf_SALUD!$C$16:$M$112,11,0)+VLOOKUP(B1024,[11]Aaf_SALUD!$C$16:$M$112,11,0),0)</f>
        <v>0</v>
      </c>
      <c r="W1024" s="3">
        <f>IFERROR(VLOOKUP(D1024,[9]CALIDAD!$F$16:$M$1122,8,0),0)</f>
        <v>11103626</v>
      </c>
      <c r="X1024" s="3"/>
      <c r="Y1024" s="3">
        <f>IFERROR(VLOOKUP(B1024,[10]Ap_CESANTIAS!$C$16:$M$112,11,0)+VLOOKUP(B1024,[11]Ap_CESANTIAS!$C$16:$M$112,11,0),0)</f>
        <v>0</v>
      </c>
      <c r="Z1024" s="3">
        <f>IFERROR(VLOOKUP(B1024,[10]Ap_PENSION!$C$16:$M$112,11,0)+VLOOKUP(B1024,[11]Ap_PENSION!$C$16:$M$112,11,0),0)</f>
        <v>0</v>
      </c>
      <c r="AA1024" s="3">
        <f>IFERROR(VLOOKUP(B1024,[10]Ap_SALUD!$C$16:$M$112,11,0)+VLOOKUP(B1024,[11]Ap_SALUD!$C$16:$M$112,11,0),0)</f>
        <v>0</v>
      </c>
      <c r="AB1024" s="3"/>
      <c r="AC1024" s="36">
        <f t="shared" si="60"/>
        <v>11103626</v>
      </c>
      <c r="AD1024" s="37">
        <f t="shared" si="63"/>
        <v>66621752</v>
      </c>
      <c r="AE1024" s="144" t="e">
        <f>VLOOKUP(D1024,[12]REPNCT004ReporteAuxiliarContabl!$V$21:$W$1157,2,0)</f>
        <v>#N/A</v>
      </c>
      <c r="AF1024" s="167" t="e">
        <f t="shared" si="62"/>
        <v>#N/A</v>
      </c>
      <c r="AG1024" s="144"/>
      <c r="AI1024" s="144"/>
    </row>
    <row r="1025" spans="1:35" x14ac:dyDescent="0.25">
      <c r="A1025" s="29">
        <v>1013</v>
      </c>
      <c r="B1025" s="61"/>
      <c r="C1025" s="143" t="str">
        <f>VLOOKUP(D1025,[8]Hoja1!$A$2:$B$1115,2,0)</f>
        <v>73217</v>
      </c>
      <c r="D1025" s="31">
        <v>890702023</v>
      </c>
      <c r="E1025" s="31">
        <v>211773217</v>
      </c>
      <c r="F1025" s="61" t="s">
        <v>1159</v>
      </c>
      <c r="G1025" s="33">
        <v>0</v>
      </c>
      <c r="H1025" s="33">
        <v>0</v>
      </c>
      <c r="I1025" s="3">
        <v>715257968</v>
      </c>
      <c r="J1025" s="3">
        <v>701264883</v>
      </c>
      <c r="K1025" s="3">
        <v>0</v>
      </c>
      <c r="L1025" s="3"/>
      <c r="M1025" s="3"/>
      <c r="N1025" s="3"/>
      <c r="O1025" s="3"/>
      <c r="P1025" s="34">
        <f t="shared" si="61"/>
        <v>1416522851</v>
      </c>
      <c r="Q1025" s="165">
        <v>999289038</v>
      </c>
      <c r="R1025" s="3">
        <f>IFERROR(VLOOKUP(D1025,[9]ServNOMINA!$F$16:$M$112,8,0),0)</f>
        <v>0</v>
      </c>
      <c r="S1025" s="3">
        <f>IFERROR(VLOOKUP(D1025,[9]ServOTROS!$F$16:$M$112,8,0),0)</f>
        <v>0</v>
      </c>
      <c r="T1025" s="3">
        <f>IFERROR(VLOOKUP(D1025,[9]CANCEL!$F$16:$M$48,8,0),0)</f>
        <v>0</v>
      </c>
      <c r="U1025" s="3">
        <f>IFERROR(VLOOKUP(B1025,[10]Aaf_PENSION!$C$16:$M$112,11,0)+VLOOKUP(B1025,[11]Aaf_PENSION!$C$16:$M$112,11,0),0)</f>
        <v>0</v>
      </c>
      <c r="V1025" s="3">
        <f>IFERROR(VLOOKUP(B1025,[10]Aaf_SALUD!$C$16:$M$112,11,0)+VLOOKUP(B1025,[11]Aaf_SALUD!$C$16:$M$112,11,0),0)</f>
        <v>0</v>
      </c>
      <c r="W1025" s="3">
        <f>IFERROR(VLOOKUP(D1025,[9]CALIDAD!$F$16:$M$1122,8,0),0)</f>
        <v>59604831</v>
      </c>
      <c r="X1025" s="3"/>
      <c r="Y1025" s="3">
        <f>IFERROR(VLOOKUP(B1025,[10]Ap_CESANTIAS!$C$16:$M$112,11,0)+VLOOKUP(B1025,[11]Ap_CESANTIAS!$C$16:$M$112,11,0),0)</f>
        <v>0</v>
      </c>
      <c r="Z1025" s="3">
        <f>IFERROR(VLOOKUP(B1025,[10]Ap_PENSION!$C$16:$M$112,11,0)+VLOOKUP(B1025,[11]Ap_PENSION!$C$16:$M$112,11,0),0)</f>
        <v>0</v>
      </c>
      <c r="AA1025" s="3">
        <f>IFERROR(VLOOKUP(B1025,[10]Ap_SALUD!$C$16:$M$112,11,0)+VLOOKUP(B1025,[11]Ap_SALUD!$C$16:$M$112,11,0),0)</f>
        <v>0</v>
      </c>
      <c r="AB1025" s="3"/>
      <c r="AC1025" s="36">
        <f t="shared" si="60"/>
        <v>59604831</v>
      </c>
      <c r="AD1025" s="37">
        <f t="shared" si="63"/>
        <v>357628982</v>
      </c>
      <c r="AE1025" s="144" t="e">
        <f>VLOOKUP(D1025,[12]REPNCT004ReporteAuxiliarContabl!$V$21:$W$1157,2,0)</f>
        <v>#N/A</v>
      </c>
      <c r="AF1025" s="167" t="e">
        <f t="shared" si="62"/>
        <v>#N/A</v>
      </c>
      <c r="AG1025" s="144"/>
      <c r="AI1025" s="144"/>
    </row>
    <row r="1026" spans="1:35" x14ac:dyDescent="0.25">
      <c r="A1026" s="38">
        <v>1014</v>
      </c>
      <c r="B1026" s="61"/>
      <c r="C1026" s="143" t="str">
        <f>VLOOKUP(D1026,[8]Hoja1!$A$2:$B$1115,2,0)</f>
        <v>73226</v>
      </c>
      <c r="D1026" s="31">
        <v>800100052</v>
      </c>
      <c r="E1026" s="31">
        <v>212673226</v>
      </c>
      <c r="F1026" s="61" t="s">
        <v>1160</v>
      </c>
      <c r="G1026" s="33">
        <v>0</v>
      </c>
      <c r="H1026" s="33">
        <v>0</v>
      </c>
      <c r="I1026" s="3">
        <v>143180534</v>
      </c>
      <c r="J1026" s="3">
        <v>169993147</v>
      </c>
      <c r="K1026" s="3">
        <v>0</v>
      </c>
      <c r="L1026" s="3"/>
      <c r="M1026" s="3"/>
      <c r="N1026" s="3"/>
      <c r="O1026" s="3"/>
      <c r="P1026" s="34">
        <f t="shared" si="61"/>
        <v>313173681</v>
      </c>
      <c r="Q1026" s="165">
        <v>229651702</v>
      </c>
      <c r="R1026" s="3">
        <f>IFERROR(VLOOKUP(D1026,[9]ServNOMINA!$F$16:$M$112,8,0),0)</f>
        <v>0</v>
      </c>
      <c r="S1026" s="3">
        <f>IFERROR(VLOOKUP(D1026,[9]ServOTROS!$F$16:$M$112,8,0),0)</f>
        <v>0</v>
      </c>
      <c r="T1026" s="3">
        <f>IFERROR(VLOOKUP(D1026,[9]CANCEL!$F$16:$M$48,8,0),0)</f>
        <v>0</v>
      </c>
      <c r="U1026" s="3">
        <f>IFERROR(VLOOKUP(B1026,[10]Aaf_PENSION!$C$16:$M$112,11,0)+VLOOKUP(B1026,[11]Aaf_PENSION!$C$16:$M$112,11,0),0)</f>
        <v>0</v>
      </c>
      <c r="V1026" s="3">
        <f>IFERROR(VLOOKUP(B1026,[10]Aaf_SALUD!$C$16:$M$112,11,0)+VLOOKUP(B1026,[11]Aaf_SALUD!$C$16:$M$112,11,0),0)</f>
        <v>0</v>
      </c>
      <c r="W1026" s="3">
        <f>IFERROR(VLOOKUP(D1026,[9]CALIDAD!$F$16:$M$1122,8,0),0)</f>
        <v>11931711</v>
      </c>
      <c r="X1026" s="3"/>
      <c r="Y1026" s="3">
        <f>IFERROR(VLOOKUP(B1026,[10]Ap_CESANTIAS!$C$16:$M$112,11,0)+VLOOKUP(B1026,[11]Ap_CESANTIAS!$C$16:$M$112,11,0),0)</f>
        <v>0</v>
      </c>
      <c r="Z1026" s="3">
        <f>IFERROR(VLOOKUP(B1026,[10]Ap_PENSION!$C$16:$M$112,11,0)+VLOOKUP(B1026,[11]Ap_PENSION!$C$16:$M$112,11,0),0)</f>
        <v>0</v>
      </c>
      <c r="AA1026" s="3">
        <f>IFERROR(VLOOKUP(B1026,[10]Ap_SALUD!$C$16:$M$112,11,0)+VLOOKUP(B1026,[11]Ap_SALUD!$C$16:$M$112,11,0),0)</f>
        <v>0</v>
      </c>
      <c r="AB1026" s="3"/>
      <c r="AC1026" s="36">
        <f t="shared" si="60"/>
        <v>11931711</v>
      </c>
      <c r="AD1026" s="37">
        <f t="shared" si="63"/>
        <v>71590268</v>
      </c>
      <c r="AE1026" s="144" t="e">
        <f>VLOOKUP(D1026,[12]REPNCT004ReporteAuxiliarContabl!$V$21:$W$1157,2,0)</f>
        <v>#N/A</v>
      </c>
      <c r="AF1026" s="167" t="e">
        <f t="shared" si="62"/>
        <v>#N/A</v>
      </c>
      <c r="AG1026" s="144"/>
      <c r="AI1026" s="144"/>
    </row>
    <row r="1027" spans="1:35" x14ac:dyDescent="0.25">
      <c r="A1027" s="29">
        <v>1015</v>
      </c>
      <c r="B1027" s="61"/>
      <c r="C1027" s="143" t="str">
        <f>VLOOKUP(D1027,[8]Hoja1!$A$2:$B$1115,2,0)</f>
        <v>73236</v>
      </c>
      <c r="D1027" s="31">
        <v>890702026</v>
      </c>
      <c r="E1027" s="31">
        <v>213673236</v>
      </c>
      <c r="F1027" s="61" t="s">
        <v>1161</v>
      </c>
      <c r="G1027" s="33">
        <v>0</v>
      </c>
      <c r="H1027" s="33">
        <v>0</v>
      </c>
      <c r="I1027" s="3">
        <v>139194860</v>
      </c>
      <c r="J1027" s="3">
        <v>169334959</v>
      </c>
      <c r="K1027" s="3">
        <v>0</v>
      </c>
      <c r="L1027" s="3"/>
      <c r="M1027" s="3"/>
      <c r="N1027" s="3"/>
      <c r="O1027" s="3"/>
      <c r="P1027" s="34">
        <f t="shared" si="61"/>
        <v>308529819</v>
      </c>
      <c r="Q1027" s="165">
        <v>227332819</v>
      </c>
      <c r="R1027" s="3">
        <f>IFERROR(VLOOKUP(D1027,[9]ServNOMINA!$F$16:$M$112,8,0),0)</f>
        <v>0</v>
      </c>
      <c r="S1027" s="3">
        <f>IFERROR(VLOOKUP(D1027,[9]ServOTROS!$F$16:$M$112,8,0),0)</f>
        <v>0</v>
      </c>
      <c r="T1027" s="3">
        <f>IFERROR(VLOOKUP(D1027,[9]CANCEL!$F$16:$M$48,8,0),0)</f>
        <v>0</v>
      </c>
      <c r="U1027" s="3">
        <f>IFERROR(VLOOKUP(B1027,[10]Aaf_PENSION!$C$16:$M$112,11,0)+VLOOKUP(B1027,[11]Aaf_PENSION!$C$16:$M$112,11,0),0)</f>
        <v>0</v>
      </c>
      <c r="V1027" s="3">
        <f>IFERROR(VLOOKUP(B1027,[10]Aaf_SALUD!$C$16:$M$112,11,0)+VLOOKUP(B1027,[11]Aaf_SALUD!$C$16:$M$112,11,0),0)</f>
        <v>0</v>
      </c>
      <c r="W1027" s="3">
        <f>IFERROR(VLOOKUP(D1027,[9]CALIDAD!$F$16:$M$1122,8,0),0)</f>
        <v>11599572</v>
      </c>
      <c r="X1027" s="3"/>
      <c r="Y1027" s="3">
        <f>IFERROR(VLOOKUP(B1027,[10]Ap_CESANTIAS!$C$16:$M$112,11,0)+VLOOKUP(B1027,[11]Ap_CESANTIAS!$C$16:$M$112,11,0),0)</f>
        <v>0</v>
      </c>
      <c r="Z1027" s="3">
        <f>IFERROR(VLOOKUP(B1027,[10]Ap_PENSION!$C$16:$M$112,11,0)+VLOOKUP(B1027,[11]Ap_PENSION!$C$16:$M$112,11,0),0)</f>
        <v>0</v>
      </c>
      <c r="AA1027" s="3">
        <f>IFERROR(VLOOKUP(B1027,[10]Ap_SALUD!$C$16:$M$112,11,0)+VLOOKUP(B1027,[11]Ap_SALUD!$C$16:$M$112,11,0),0)</f>
        <v>0</v>
      </c>
      <c r="AB1027" s="3"/>
      <c r="AC1027" s="36">
        <f t="shared" si="60"/>
        <v>11599572</v>
      </c>
      <c r="AD1027" s="37">
        <f t="shared" si="63"/>
        <v>69597428</v>
      </c>
      <c r="AE1027" s="144" t="e">
        <f>VLOOKUP(D1027,[12]REPNCT004ReporteAuxiliarContabl!$V$21:$W$1157,2,0)</f>
        <v>#N/A</v>
      </c>
      <c r="AF1027" s="167" t="e">
        <f t="shared" si="62"/>
        <v>#N/A</v>
      </c>
      <c r="AG1027" s="144"/>
      <c r="AI1027" s="144"/>
    </row>
    <row r="1028" spans="1:35" x14ac:dyDescent="0.25">
      <c r="A1028" s="38">
        <v>1016</v>
      </c>
      <c r="B1028" s="61"/>
      <c r="C1028" s="143" t="str">
        <f>VLOOKUP(D1028,[8]Hoja1!$A$2:$B$1115,2,0)</f>
        <v>73268</v>
      </c>
      <c r="D1028" s="31">
        <v>890702027</v>
      </c>
      <c r="E1028" s="31">
        <v>216873268</v>
      </c>
      <c r="F1028" s="61" t="s">
        <v>1162</v>
      </c>
      <c r="G1028" s="33">
        <v>0</v>
      </c>
      <c r="H1028" s="33">
        <v>0</v>
      </c>
      <c r="I1028" s="3">
        <v>682040688</v>
      </c>
      <c r="J1028" s="3">
        <v>882853092</v>
      </c>
      <c r="K1028" s="3">
        <v>0</v>
      </c>
      <c r="L1028" s="3"/>
      <c r="M1028" s="3"/>
      <c r="N1028" s="3"/>
      <c r="O1028" s="3"/>
      <c r="P1028" s="34">
        <f t="shared" si="61"/>
        <v>1564893780</v>
      </c>
      <c r="Q1028" s="165">
        <v>1167036712</v>
      </c>
      <c r="R1028" s="3">
        <f>IFERROR(VLOOKUP(D1028,[9]ServNOMINA!$F$16:$M$112,8,0),0)</f>
        <v>0</v>
      </c>
      <c r="S1028" s="3">
        <f>IFERROR(VLOOKUP(D1028,[9]ServOTROS!$F$16:$M$112,8,0),0)</f>
        <v>0</v>
      </c>
      <c r="T1028" s="3">
        <f>IFERROR(VLOOKUP(D1028,[9]CANCEL!$F$16:$M$48,8,0),0)</f>
        <v>0</v>
      </c>
      <c r="U1028" s="3">
        <f>IFERROR(VLOOKUP(B1028,[10]Aaf_PENSION!$C$16:$M$112,11,0)+VLOOKUP(B1028,[11]Aaf_PENSION!$C$16:$M$112,11,0),0)</f>
        <v>0</v>
      </c>
      <c r="V1028" s="3">
        <f>IFERROR(VLOOKUP(B1028,[10]Aaf_SALUD!$C$16:$M$112,11,0)+VLOOKUP(B1028,[11]Aaf_SALUD!$C$16:$M$112,11,0),0)</f>
        <v>0</v>
      </c>
      <c r="W1028" s="3">
        <f>IFERROR(VLOOKUP(D1028,[9]CALIDAD!$F$16:$M$1122,8,0),0)</f>
        <v>56836724</v>
      </c>
      <c r="X1028" s="3"/>
      <c r="Y1028" s="3">
        <f>IFERROR(VLOOKUP(B1028,[10]Ap_CESANTIAS!$C$16:$M$112,11,0)+VLOOKUP(B1028,[11]Ap_CESANTIAS!$C$16:$M$112,11,0),0)</f>
        <v>0</v>
      </c>
      <c r="Z1028" s="3">
        <f>IFERROR(VLOOKUP(B1028,[10]Ap_PENSION!$C$16:$M$112,11,0)+VLOOKUP(B1028,[11]Ap_PENSION!$C$16:$M$112,11,0),0)</f>
        <v>0</v>
      </c>
      <c r="AA1028" s="3">
        <f>IFERROR(VLOOKUP(B1028,[10]Ap_SALUD!$C$16:$M$112,11,0)+VLOOKUP(B1028,[11]Ap_SALUD!$C$16:$M$112,11,0),0)</f>
        <v>0</v>
      </c>
      <c r="AB1028" s="3"/>
      <c r="AC1028" s="36">
        <f t="shared" si="60"/>
        <v>56836724</v>
      </c>
      <c r="AD1028" s="37">
        <f t="shared" si="63"/>
        <v>341020344</v>
      </c>
      <c r="AE1028" s="144" t="e">
        <f>VLOOKUP(D1028,[12]REPNCT004ReporteAuxiliarContabl!$V$21:$W$1157,2,0)</f>
        <v>#N/A</v>
      </c>
      <c r="AF1028" s="167" t="e">
        <f t="shared" si="62"/>
        <v>#N/A</v>
      </c>
      <c r="AG1028" s="144"/>
      <c r="AI1028" s="144"/>
    </row>
    <row r="1029" spans="1:35" x14ac:dyDescent="0.25">
      <c r="A1029" s="29">
        <v>1017</v>
      </c>
      <c r="B1029" s="61"/>
      <c r="C1029" s="143" t="str">
        <f>VLOOKUP(D1029,[8]Hoja1!$A$2:$B$1115,2,0)</f>
        <v>73270</v>
      </c>
      <c r="D1029" s="31">
        <v>800100054</v>
      </c>
      <c r="E1029" s="31">
        <v>217073270</v>
      </c>
      <c r="F1029" s="61" t="s">
        <v>1163</v>
      </c>
      <c r="G1029" s="33">
        <v>0</v>
      </c>
      <c r="H1029" s="33">
        <v>0</v>
      </c>
      <c r="I1029" s="3">
        <v>152637588</v>
      </c>
      <c r="J1029" s="3">
        <v>181233775</v>
      </c>
      <c r="K1029" s="3">
        <v>0</v>
      </c>
      <c r="L1029" s="3"/>
      <c r="M1029" s="3"/>
      <c r="N1029" s="3"/>
      <c r="O1029" s="3"/>
      <c r="P1029" s="34">
        <f t="shared" si="61"/>
        <v>333871363</v>
      </c>
      <c r="Q1029" s="165">
        <v>244832770</v>
      </c>
      <c r="R1029" s="3">
        <f>IFERROR(VLOOKUP(D1029,[9]ServNOMINA!$F$16:$M$112,8,0),0)</f>
        <v>0</v>
      </c>
      <c r="S1029" s="3">
        <f>IFERROR(VLOOKUP(D1029,[9]ServOTROS!$F$16:$M$112,8,0),0)</f>
        <v>0</v>
      </c>
      <c r="T1029" s="3">
        <f>IFERROR(VLOOKUP(D1029,[9]CANCEL!$F$16:$M$48,8,0),0)</f>
        <v>0</v>
      </c>
      <c r="U1029" s="3">
        <f>IFERROR(VLOOKUP(B1029,[10]Aaf_PENSION!$C$16:$M$112,11,0)+VLOOKUP(B1029,[11]Aaf_PENSION!$C$16:$M$112,11,0),0)</f>
        <v>0</v>
      </c>
      <c r="V1029" s="3">
        <f>IFERROR(VLOOKUP(B1029,[10]Aaf_SALUD!$C$16:$M$112,11,0)+VLOOKUP(B1029,[11]Aaf_SALUD!$C$16:$M$112,11,0),0)</f>
        <v>0</v>
      </c>
      <c r="W1029" s="3">
        <f>IFERROR(VLOOKUP(D1029,[9]CALIDAD!$F$16:$M$1122,8,0),0)</f>
        <v>12719799</v>
      </c>
      <c r="X1029" s="3"/>
      <c r="Y1029" s="3">
        <f>IFERROR(VLOOKUP(B1029,[10]Ap_CESANTIAS!$C$16:$M$112,11,0)+VLOOKUP(B1029,[11]Ap_CESANTIAS!$C$16:$M$112,11,0),0)</f>
        <v>0</v>
      </c>
      <c r="Z1029" s="3">
        <f>IFERROR(VLOOKUP(B1029,[10]Ap_PENSION!$C$16:$M$112,11,0)+VLOOKUP(B1029,[11]Ap_PENSION!$C$16:$M$112,11,0),0)</f>
        <v>0</v>
      </c>
      <c r="AA1029" s="3">
        <f>IFERROR(VLOOKUP(B1029,[10]Ap_SALUD!$C$16:$M$112,11,0)+VLOOKUP(B1029,[11]Ap_SALUD!$C$16:$M$112,11,0),0)</f>
        <v>0</v>
      </c>
      <c r="AB1029" s="3"/>
      <c r="AC1029" s="36">
        <f t="shared" si="60"/>
        <v>12719799</v>
      </c>
      <c r="AD1029" s="37">
        <f t="shared" si="63"/>
        <v>76318794</v>
      </c>
      <c r="AE1029" s="144" t="e">
        <f>VLOOKUP(D1029,[12]REPNCT004ReporteAuxiliarContabl!$V$21:$W$1157,2,0)</f>
        <v>#N/A</v>
      </c>
      <c r="AF1029" s="167" t="e">
        <f t="shared" si="62"/>
        <v>#N/A</v>
      </c>
      <c r="AG1029" s="144"/>
      <c r="AI1029" s="144"/>
    </row>
    <row r="1030" spans="1:35" x14ac:dyDescent="0.25">
      <c r="A1030" s="38">
        <v>1018</v>
      </c>
      <c r="B1030" s="61"/>
      <c r="C1030" s="143" t="str">
        <f>VLOOKUP(D1030,[8]Hoja1!$A$2:$B$1115,2,0)</f>
        <v>73275</v>
      </c>
      <c r="D1030" s="31">
        <v>800100055</v>
      </c>
      <c r="E1030" s="31">
        <v>217573275</v>
      </c>
      <c r="F1030" s="61" t="s">
        <v>1164</v>
      </c>
      <c r="G1030" s="33">
        <v>0</v>
      </c>
      <c r="H1030" s="33">
        <v>0</v>
      </c>
      <c r="I1030" s="3">
        <v>264104052</v>
      </c>
      <c r="J1030" s="3">
        <v>285406126</v>
      </c>
      <c r="K1030" s="3">
        <v>0</v>
      </c>
      <c r="L1030" s="3"/>
      <c r="M1030" s="3"/>
      <c r="N1030" s="3"/>
      <c r="O1030" s="3"/>
      <c r="P1030" s="34">
        <f t="shared" si="61"/>
        <v>549510178</v>
      </c>
      <c r="Q1030" s="165">
        <v>395449481</v>
      </c>
      <c r="R1030" s="3">
        <f>IFERROR(VLOOKUP(D1030,[9]ServNOMINA!$F$16:$M$112,8,0),0)</f>
        <v>0</v>
      </c>
      <c r="S1030" s="3">
        <f>IFERROR(VLOOKUP(D1030,[9]ServOTROS!$F$16:$M$112,8,0),0)</f>
        <v>0</v>
      </c>
      <c r="T1030" s="3">
        <f>IFERROR(VLOOKUP(D1030,[9]CANCEL!$F$16:$M$48,8,0),0)</f>
        <v>0</v>
      </c>
      <c r="U1030" s="3">
        <f>IFERROR(VLOOKUP(B1030,[10]Aaf_PENSION!$C$16:$M$112,11,0)+VLOOKUP(B1030,[11]Aaf_PENSION!$C$16:$M$112,11,0),0)</f>
        <v>0</v>
      </c>
      <c r="V1030" s="3">
        <f>IFERROR(VLOOKUP(B1030,[10]Aaf_SALUD!$C$16:$M$112,11,0)+VLOOKUP(B1030,[11]Aaf_SALUD!$C$16:$M$112,11,0),0)</f>
        <v>0</v>
      </c>
      <c r="W1030" s="3">
        <f>IFERROR(VLOOKUP(D1030,[9]CALIDAD!$F$16:$M$1122,8,0),0)</f>
        <v>22008671</v>
      </c>
      <c r="X1030" s="3"/>
      <c r="Y1030" s="3">
        <f>IFERROR(VLOOKUP(B1030,[10]Ap_CESANTIAS!$C$16:$M$112,11,0)+VLOOKUP(B1030,[11]Ap_CESANTIAS!$C$16:$M$112,11,0),0)</f>
        <v>0</v>
      </c>
      <c r="Z1030" s="3">
        <f>IFERROR(VLOOKUP(B1030,[10]Ap_PENSION!$C$16:$M$112,11,0)+VLOOKUP(B1030,[11]Ap_PENSION!$C$16:$M$112,11,0),0)</f>
        <v>0</v>
      </c>
      <c r="AA1030" s="3">
        <f>IFERROR(VLOOKUP(B1030,[10]Ap_SALUD!$C$16:$M$112,11,0)+VLOOKUP(B1030,[11]Ap_SALUD!$C$16:$M$112,11,0),0)</f>
        <v>0</v>
      </c>
      <c r="AB1030" s="3"/>
      <c r="AC1030" s="36">
        <f t="shared" si="60"/>
        <v>22008671</v>
      </c>
      <c r="AD1030" s="37">
        <f t="shared" si="63"/>
        <v>132052026</v>
      </c>
      <c r="AE1030" s="144" t="e">
        <f>VLOOKUP(D1030,[12]REPNCT004ReporteAuxiliarContabl!$V$21:$W$1157,2,0)</f>
        <v>#N/A</v>
      </c>
      <c r="AF1030" s="167" t="e">
        <f t="shared" si="62"/>
        <v>#N/A</v>
      </c>
      <c r="AG1030" s="144"/>
      <c r="AI1030" s="144"/>
    </row>
    <row r="1031" spans="1:35" x14ac:dyDescent="0.25">
      <c r="A1031" s="29">
        <v>1019</v>
      </c>
      <c r="B1031" s="61"/>
      <c r="C1031" s="143" t="str">
        <f>VLOOKUP(D1031,[8]Hoja1!$A$2:$B$1115,2,0)</f>
        <v>73283</v>
      </c>
      <c r="D1031" s="31">
        <v>800100056</v>
      </c>
      <c r="E1031" s="31">
        <v>218373283</v>
      </c>
      <c r="F1031" s="61" t="s">
        <v>1165</v>
      </c>
      <c r="G1031" s="33">
        <v>0</v>
      </c>
      <c r="H1031" s="33">
        <v>0</v>
      </c>
      <c r="I1031" s="3">
        <v>546489856</v>
      </c>
      <c r="J1031" s="3">
        <v>631849364</v>
      </c>
      <c r="K1031" s="3">
        <v>0</v>
      </c>
      <c r="L1031" s="3"/>
      <c r="M1031" s="3"/>
      <c r="N1031" s="3"/>
      <c r="O1031" s="3"/>
      <c r="P1031" s="34">
        <f t="shared" si="61"/>
        <v>1178339220</v>
      </c>
      <c r="Q1031" s="165">
        <v>859553469</v>
      </c>
      <c r="R1031" s="3">
        <f>IFERROR(VLOOKUP(D1031,[9]ServNOMINA!$F$16:$M$112,8,0),0)</f>
        <v>0</v>
      </c>
      <c r="S1031" s="3">
        <f>IFERROR(VLOOKUP(D1031,[9]ServOTROS!$F$16:$M$112,8,0),0)</f>
        <v>0</v>
      </c>
      <c r="T1031" s="3">
        <f>IFERROR(VLOOKUP(D1031,[9]CANCEL!$F$16:$M$48,8,0),0)</f>
        <v>0</v>
      </c>
      <c r="U1031" s="3">
        <f>IFERROR(VLOOKUP(B1031,[10]Aaf_PENSION!$C$16:$M$112,11,0)+VLOOKUP(B1031,[11]Aaf_PENSION!$C$16:$M$112,11,0),0)</f>
        <v>0</v>
      </c>
      <c r="V1031" s="3">
        <f>IFERROR(VLOOKUP(B1031,[10]Aaf_SALUD!$C$16:$M$112,11,0)+VLOOKUP(B1031,[11]Aaf_SALUD!$C$16:$M$112,11,0),0)</f>
        <v>0</v>
      </c>
      <c r="W1031" s="3">
        <f>IFERROR(VLOOKUP(D1031,[9]CALIDAD!$F$16:$M$1122,8,0),0)</f>
        <v>45540821</v>
      </c>
      <c r="X1031" s="3"/>
      <c r="Y1031" s="3">
        <f>IFERROR(VLOOKUP(B1031,[10]Ap_CESANTIAS!$C$16:$M$112,11,0)+VLOOKUP(B1031,[11]Ap_CESANTIAS!$C$16:$M$112,11,0),0)</f>
        <v>0</v>
      </c>
      <c r="Z1031" s="3">
        <f>IFERROR(VLOOKUP(B1031,[10]Ap_PENSION!$C$16:$M$112,11,0)+VLOOKUP(B1031,[11]Ap_PENSION!$C$16:$M$112,11,0),0)</f>
        <v>0</v>
      </c>
      <c r="AA1031" s="3">
        <f>IFERROR(VLOOKUP(B1031,[10]Ap_SALUD!$C$16:$M$112,11,0)+VLOOKUP(B1031,[11]Ap_SALUD!$C$16:$M$112,11,0),0)</f>
        <v>0</v>
      </c>
      <c r="AB1031" s="3"/>
      <c r="AC1031" s="36">
        <f t="shared" si="60"/>
        <v>45540821</v>
      </c>
      <c r="AD1031" s="37">
        <f t="shared" si="63"/>
        <v>273244930</v>
      </c>
      <c r="AE1031" s="144" t="e">
        <f>VLOOKUP(D1031,[12]REPNCT004ReporteAuxiliarContabl!$V$21:$W$1157,2,0)</f>
        <v>#N/A</v>
      </c>
      <c r="AF1031" s="167" t="e">
        <f t="shared" si="62"/>
        <v>#N/A</v>
      </c>
      <c r="AG1031" s="144"/>
      <c r="AI1031" s="144"/>
    </row>
    <row r="1032" spans="1:35" x14ac:dyDescent="0.25">
      <c r="A1032" s="38">
        <v>1020</v>
      </c>
      <c r="B1032" s="61"/>
      <c r="C1032" s="143" t="str">
        <f>VLOOKUP(D1032,[8]Hoja1!$A$2:$B$1115,2,0)</f>
        <v>73319</v>
      </c>
      <c r="D1032" s="31">
        <v>890702015</v>
      </c>
      <c r="E1032" s="31">
        <v>211973319</v>
      </c>
      <c r="F1032" s="61" t="s">
        <v>1166</v>
      </c>
      <c r="G1032" s="33">
        <v>0</v>
      </c>
      <c r="H1032" s="33">
        <v>0</v>
      </c>
      <c r="I1032" s="3">
        <v>430672648</v>
      </c>
      <c r="J1032" s="3">
        <v>518703929</v>
      </c>
      <c r="K1032" s="3">
        <v>0</v>
      </c>
      <c r="L1032" s="3"/>
      <c r="M1032" s="3"/>
      <c r="N1032" s="3"/>
      <c r="O1032" s="3"/>
      <c r="P1032" s="34">
        <f t="shared" si="61"/>
        <v>949376577</v>
      </c>
      <c r="Q1032" s="165">
        <v>698150864</v>
      </c>
      <c r="R1032" s="3">
        <f>IFERROR(VLOOKUP(D1032,[9]ServNOMINA!$F$16:$M$112,8,0),0)</f>
        <v>0</v>
      </c>
      <c r="S1032" s="3">
        <f>IFERROR(VLOOKUP(D1032,[9]ServOTROS!$F$16:$M$112,8,0),0)</f>
        <v>0</v>
      </c>
      <c r="T1032" s="3">
        <f>IFERROR(VLOOKUP(D1032,[9]CANCEL!$F$16:$M$48,8,0),0)</f>
        <v>0</v>
      </c>
      <c r="U1032" s="3">
        <f>IFERROR(VLOOKUP(B1032,[10]Aaf_PENSION!$C$16:$M$112,11,0)+VLOOKUP(B1032,[11]Aaf_PENSION!$C$16:$M$112,11,0),0)</f>
        <v>0</v>
      </c>
      <c r="V1032" s="3">
        <f>IFERROR(VLOOKUP(B1032,[10]Aaf_SALUD!$C$16:$M$112,11,0)+VLOOKUP(B1032,[11]Aaf_SALUD!$C$16:$M$112,11,0),0)</f>
        <v>0</v>
      </c>
      <c r="W1032" s="3">
        <f>IFERROR(VLOOKUP(D1032,[9]CALIDAD!$F$16:$M$1122,8,0),0)</f>
        <v>35889387</v>
      </c>
      <c r="X1032" s="3"/>
      <c r="Y1032" s="3">
        <f>IFERROR(VLOOKUP(B1032,[10]Ap_CESANTIAS!$C$16:$M$112,11,0)+VLOOKUP(B1032,[11]Ap_CESANTIAS!$C$16:$M$112,11,0),0)</f>
        <v>0</v>
      </c>
      <c r="Z1032" s="3">
        <f>IFERROR(VLOOKUP(B1032,[10]Ap_PENSION!$C$16:$M$112,11,0)+VLOOKUP(B1032,[11]Ap_PENSION!$C$16:$M$112,11,0),0)</f>
        <v>0</v>
      </c>
      <c r="AA1032" s="3">
        <f>IFERROR(VLOOKUP(B1032,[10]Ap_SALUD!$C$16:$M$112,11,0)+VLOOKUP(B1032,[11]Ap_SALUD!$C$16:$M$112,11,0),0)</f>
        <v>0</v>
      </c>
      <c r="AB1032" s="3"/>
      <c r="AC1032" s="36">
        <f t="shared" si="60"/>
        <v>35889387</v>
      </c>
      <c r="AD1032" s="37">
        <f t="shared" si="63"/>
        <v>215336326</v>
      </c>
      <c r="AE1032" s="144" t="e">
        <f>VLOOKUP(D1032,[12]REPNCT004ReporteAuxiliarContabl!$V$21:$W$1157,2,0)</f>
        <v>#N/A</v>
      </c>
      <c r="AF1032" s="167" t="e">
        <f t="shared" si="62"/>
        <v>#N/A</v>
      </c>
      <c r="AG1032" s="144"/>
      <c r="AI1032" s="144"/>
    </row>
    <row r="1033" spans="1:35" x14ac:dyDescent="0.25">
      <c r="A1033" s="29">
        <v>1021</v>
      </c>
      <c r="B1033" s="61"/>
      <c r="C1033" s="143" t="str">
        <f>VLOOKUP(D1033,[8]Hoja1!$A$2:$B$1115,2,0)</f>
        <v>73347</v>
      </c>
      <c r="D1033" s="31">
        <v>800100057</v>
      </c>
      <c r="E1033" s="31">
        <v>214773347</v>
      </c>
      <c r="F1033" s="61" t="s">
        <v>1167</v>
      </c>
      <c r="G1033" s="33">
        <v>0</v>
      </c>
      <c r="H1033" s="33">
        <v>0</v>
      </c>
      <c r="I1033" s="3">
        <v>104570988</v>
      </c>
      <c r="J1033" s="3">
        <v>129593725</v>
      </c>
      <c r="K1033" s="3">
        <v>0</v>
      </c>
      <c r="L1033" s="3"/>
      <c r="M1033" s="3"/>
      <c r="N1033" s="3"/>
      <c r="O1033" s="3"/>
      <c r="P1033" s="34">
        <f t="shared" si="61"/>
        <v>234164713</v>
      </c>
      <c r="Q1033" s="165">
        <v>173164970</v>
      </c>
      <c r="R1033" s="3">
        <f>IFERROR(VLOOKUP(D1033,[9]ServNOMINA!$F$16:$M$112,8,0),0)</f>
        <v>0</v>
      </c>
      <c r="S1033" s="3">
        <f>IFERROR(VLOOKUP(D1033,[9]ServOTROS!$F$16:$M$112,8,0),0)</f>
        <v>0</v>
      </c>
      <c r="T1033" s="3">
        <f>IFERROR(VLOOKUP(D1033,[9]CANCEL!$F$16:$M$48,8,0),0)</f>
        <v>0</v>
      </c>
      <c r="U1033" s="3">
        <f>IFERROR(VLOOKUP(B1033,[10]Aaf_PENSION!$C$16:$M$112,11,0)+VLOOKUP(B1033,[11]Aaf_PENSION!$C$16:$M$112,11,0),0)</f>
        <v>0</v>
      </c>
      <c r="V1033" s="3">
        <f>IFERROR(VLOOKUP(B1033,[10]Aaf_SALUD!$C$16:$M$112,11,0)+VLOOKUP(B1033,[11]Aaf_SALUD!$C$16:$M$112,11,0),0)</f>
        <v>0</v>
      </c>
      <c r="W1033" s="3">
        <f>IFERROR(VLOOKUP(D1033,[9]CALIDAD!$F$16:$M$1122,8,0),0)</f>
        <v>8714249</v>
      </c>
      <c r="X1033" s="3"/>
      <c r="Y1033" s="3">
        <f>IFERROR(VLOOKUP(B1033,[10]Ap_CESANTIAS!$C$16:$M$112,11,0)+VLOOKUP(B1033,[11]Ap_CESANTIAS!$C$16:$M$112,11,0),0)</f>
        <v>0</v>
      </c>
      <c r="Z1033" s="3">
        <f>IFERROR(VLOOKUP(B1033,[10]Ap_PENSION!$C$16:$M$112,11,0)+VLOOKUP(B1033,[11]Ap_PENSION!$C$16:$M$112,11,0),0)</f>
        <v>0</v>
      </c>
      <c r="AA1033" s="3">
        <f>IFERROR(VLOOKUP(B1033,[10]Ap_SALUD!$C$16:$M$112,11,0)+VLOOKUP(B1033,[11]Ap_SALUD!$C$16:$M$112,11,0),0)</f>
        <v>0</v>
      </c>
      <c r="AB1033" s="3"/>
      <c r="AC1033" s="36">
        <f t="shared" si="60"/>
        <v>8714249</v>
      </c>
      <c r="AD1033" s="37">
        <f t="shared" si="63"/>
        <v>52285494</v>
      </c>
      <c r="AE1033" s="144" t="e">
        <f>VLOOKUP(D1033,[12]REPNCT004ReporteAuxiliarContabl!$V$21:$W$1157,2,0)</f>
        <v>#N/A</v>
      </c>
      <c r="AF1033" s="167" t="e">
        <f t="shared" si="62"/>
        <v>#N/A</v>
      </c>
      <c r="AG1033" s="144"/>
      <c r="AI1033" s="144"/>
    </row>
    <row r="1034" spans="1:35" x14ac:dyDescent="0.25">
      <c r="A1034" s="38">
        <v>1022</v>
      </c>
      <c r="B1034" s="61"/>
      <c r="C1034" s="143" t="str">
        <f>VLOOKUP(D1034,[8]Hoja1!$A$2:$B$1115,2,0)</f>
        <v>73349</v>
      </c>
      <c r="D1034" s="31">
        <v>800100058</v>
      </c>
      <c r="E1034" s="31">
        <v>214973349</v>
      </c>
      <c r="F1034" s="61" t="s">
        <v>1168</v>
      </c>
      <c r="G1034" s="33">
        <v>0</v>
      </c>
      <c r="H1034" s="33">
        <v>0</v>
      </c>
      <c r="I1034" s="3">
        <v>256784912</v>
      </c>
      <c r="J1034" s="3">
        <v>285815403</v>
      </c>
      <c r="K1034" s="3">
        <v>0</v>
      </c>
      <c r="L1034" s="3"/>
      <c r="M1034" s="3"/>
      <c r="N1034" s="3"/>
      <c r="O1034" s="3"/>
      <c r="P1034" s="34">
        <f t="shared" si="61"/>
        <v>542600315</v>
      </c>
      <c r="Q1034" s="165">
        <v>392809118</v>
      </c>
      <c r="R1034" s="3">
        <f>IFERROR(VLOOKUP(D1034,[9]ServNOMINA!$F$16:$M$112,8,0),0)</f>
        <v>0</v>
      </c>
      <c r="S1034" s="3">
        <f>IFERROR(VLOOKUP(D1034,[9]ServOTROS!$F$16:$M$112,8,0),0)</f>
        <v>0</v>
      </c>
      <c r="T1034" s="3">
        <f>IFERROR(VLOOKUP(D1034,[9]CANCEL!$F$16:$M$48,8,0),0)</f>
        <v>0</v>
      </c>
      <c r="U1034" s="3">
        <f>IFERROR(VLOOKUP(B1034,[10]Aaf_PENSION!$C$16:$M$112,11,0)+VLOOKUP(B1034,[11]Aaf_PENSION!$C$16:$M$112,11,0),0)</f>
        <v>0</v>
      </c>
      <c r="V1034" s="3">
        <f>IFERROR(VLOOKUP(B1034,[10]Aaf_SALUD!$C$16:$M$112,11,0)+VLOOKUP(B1034,[11]Aaf_SALUD!$C$16:$M$112,11,0),0)</f>
        <v>0</v>
      </c>
      <c r="W1034" s="3">
        <f>IFERROR(VLOOKUP(D1034,[9]CALIDAD!$F$16:$M$1122,8,0),0)</f>
        <v>21398743</v>
      </c>
      <c r="X1034" s="3"/>
      <c r="Y1034" s="3">
        <f>IFERROR(VLOOKUP(B1034,[10]Ap_CESANTIAS!$C$16:$M$112,11,0)+VLOOKUP(B1034,[11]Ap_CESANTIAS!$C$16:$M$112,11,0),0)</f>
        <v>0</v>
      </c>
      <c r="Z1034" s="3">
        <f>IFERROR(VLOOKUP(B1034,[10]Ap_PENSION!$C$16:$M$112,11,0)+VLOOKUP(B1034,[11]Ap_PENSION!$C$16:$M$112,11,0),0)</f>
        <v>0</v>
      </c>
      <c r="AA1034" s="3">
        <f>IFERROR(VLOOKUP(B1034,[10]Ap_SALUD!$C$16:$M$112,11,0)+VLOOKUP(B1034,[11]Ap_SALUD!$C$16:$M$112,11,0),0)</f>
        <v>0</v>
      </c>
      <c r="AB1034" s="3"/>
      <c r="AC1034" s="36">
        <f t="shared" si="60"/>
        <v>21398743</v>
      </c>
      <c r="AD1034" s="37">
        <f t="shared" si="63"/>
        <v>128392454</v>
      </c>
      <c r="AE1034" s="144" t="e">
        <f>VLOOKUP(D1034,[12]REPNCT004ReporteAuxiliarContabl!$V$21:$W$1157,2,0)</f>
        <v>#N/A</v>
      </c>
      <c r="AF1034" s="167" t="e">
        <f t="shared" si="62"/>
        <v>#N/A</v>
      </c>
      <c r="AG1034" s="144"/>
      <c r="AI1034" s="144"/>
    </row>
    <row r="1035" spans="1:35" x14ac:dyDescent="0.25">
      <c r="A1035" s="29">
        <v>1023</v>
      </c>
      <c r="B1035" s="61"/>
      <c r="C1035" s="143" t="str">
        <f>VLOOKUP(D1035,[8]Hoja1!$A$2:$B$1115,2,0)</f>
        <v>73352</v>
      </c>
      <c r="D1035" s="31">
        <v>800100059</v>
      </c>
      <c r="E1035" s="31">
        <v>215273352</v>
      </c>
      <c r="F1035" s="61" t="s">
        <v>1169</v>
      </c>
      <c r="G1035" s="33">
        <v>0</v>
      </c>
      <c r="H1035" s="33">
        <v>0</v>
      </c>
      <c r="I1035" s="3">
        <v>208372400</v>
      </c>
      <c r="J1035" s="3">
        <v>230425332</v>
      </c>
      <c r="K1035" s="3">
        <v>0</v>
      </c>
      <c r="L1035" s="3"/>
      <c r="M1035" s="3"/>
      <c r="N1035" s="3"/>
      <c r="O1035" s="3"/>
      <c r="P1035" s="34">
        <f t="shared" si="61"/>
        <v>438797732</v>
      </c>
      <c r="Q1035" s="165">
        <v>317247167</v>
      </c>
      <c r="R1035" s="3">
        <f>IFERROR(VLOOKUP(D1035,[9]ServNOMINA!$F$16:$M$112,8,0),0)</f>
        <v>0</v>
      </c>
      <c r="S1035" s="3">
        <f>IFERROR(VLOOKUP(D1035,[9]ServOTROS!$F$16:$M$112,8,0),0)</f>
        <v>0</v>
      </c>
      <c r="T1035" s="3">
        <f>IFERROR(VLOOKUP(D1035,[9]CANCEL!$F$16:$M$48,8,0),0)</f>
        <v>0</v>
      </c>
      <c r="U1035" s="3">
        <f>IFERROR(VLOOKUP(B1035,[10]Aaf_PENSION!$C$16:$M$112,11,0)+VLOOKUP(B1035,[11]Aaf_PENSION!$C$16:$M$112,11,0),0)</f>
        <v>0</v>
      </c>
      <c r="V1035" s="3">
        <f>IFERROR(VLOOKUP(B1035,[10]Aaf_SALUD!$C$16:$M$112,11,0)+VLOOKUP(B1035,[11]Aaf_SALUD!$C$16:$M$112,11,0),0)</f>
        <v>0</v>
      </c>
      <c r="W1035" s="3">
        <f>IFERROR(VLOOKUP(D1035,[9]CALIDAD!$F$16:$M$1122,8,0),0)</f>
        <v>17364367</v>
      </c>
      <c r="X1035" s="3"/>
      <c r="Y1035" s="3">
        <f>IFERROR(VLOOKUP(B1035,[10]Ap_CESANTIAS!$C$16:$M$112,11,0)+VLOOKUP(B1035,[11]Ap_CESANTIAS!$C$16:$M$112,11,0),0)</f>
        <v>0</v>
      </c>
      <c r="Z1035" s="3">
        <f>IFERROR(VLOOKUP(B1035,[10]Ap_PENSION!$C$16:$M$112,11,0)+VLOOKUP(B1035,[11]Ap_PENSION!$C$16:$M$112,11,0),0)</f>
        <v>0</v>
      </c>
      <c r="AA1035" s="3">
        <f>IFERROR(VLOOKUP(B1035,[10]Ap_SALUD!$C$16:$M$112,11,0)+VLOOKUP(B1035,[11]Ap_SALUD!$C$16:$M$112,11,0),0)</f>
        <v>0</v>
      </c>
      <c r="AB1035" s="3"/>
      <c r="AC1035" s="36">
        <f t="shared" si="60"/>
        <v>17364367</v>
      </c>
      <c r="AD1035" s="37">
        <f t="shared" si="63"/>
        <v>104186198</v>
      </c>
      <c r="AE1035" s="144" t="e">
        <f>VLOOKUP(D1035,[12]REPNCT004ReporteAuxiliarContabl!$V$21:$W$1157,2,0)</f>
        <v>#N/A</v>
      </c>
      <c r="AF1035" s="167" t="e">
        <f t="shared" si="62"/>
        <v>#N/A</v>
      </c>
      <c r="AG1035" s="144"/>
      <c r="AI1035" s="144"/>
    </row>
    <row r="1036" spans="1:35" x14ac:dyDescent="0.25">
      <c r="A1036" s="38">
        <v>1024</v>
      </c>
      <c r="B1036" s="61"/>
      <c r="C1036" s="143" t="str">
        <f>VLOOKUP(D1036,[8]Hoja1!$A$2:$B$1115,2,0)</f>
        <v>73408</v>
      </c>
      <c r="D1036" s="31">
        <v>890702034</v>
      </c>
      <c r="E1036" s="31">
        <v>210873408</v>
      </c>
      <c r="F1036" s="61" t="s">
        <v>1170</v>
      </c>
      <c r="G1036" s="33">
        <v>0</v>
      </c>
      <c r="H1036" s="33">
        <v>0</v>
      </c>
      <c r="I1036" s="3">
        <v>280982788</v>
      </c>
      <c r="J1036" s="3">
        <v>272443651</v>
      </c>
      <c r="K1036" s="3">
        <v>0</v>
      </c>
      <c r="L1036" s="3"/>
      <c r="M1036" s="3"/>
      <c r="N1036" s="3"/>
      <c r="O1036" s="3"/>
      <c r="P1036" s="34">
        <f t="shared" si="61"/>
        <v>553426439</v>
      </c>
      <c r="Q1036" s="165">
        <v>389519811</v>
      </c>
      <c r="R1036" s="3">
        <f>IFERROR(VLOOKUP(D1036,[9]ServNOMINA!$F$16:$M$112,8,0),0)</f>
        <v>0</v>
      </c>
      <c r="S1036" s="3">
        <f>IFERROR(VLOOKUP(D1036,[9]ServOTROS!$F$16:$M$112,8,0),0)</f>
        <v>0</v>
      </c>
      <c r="T1036" s="3">
        <f>IFERROR(VLOOKUP(D1036,[9]CANCEL!$F$16:$M$48,8,0),0)</f>
        <v>0</v>
      </c>
      <c r="U1036" s="3">
        <f>IFERROR(VLOOKUP(B1036,[10]Aaf_PENSION!$C$16:$M$112,11,0)+VLOOKUP(B1036,[11]Aaf_PENSION!$C$16:$M$112,11,0),0)</f>
        <v>0</v>
      </c>
      <c r="V1036" s="3">
        <f>IFERROR(VLOOKUP(B1036,[10]Aaf_SALUD!$C$16:$M$112,11,0)+VLOOKUP(B1036,[11]Aaf_SALUD!$C$16:$M$112,11,0),0)</f>
        <v>0</v>
      </c>
      <c r="W1036" s="3">
        <f>IFERROR(VLOOKUP(D1036,[9]CALIDAD!$F$16:$M$1122,8,0),0)</f>
        <v>23415232</v>
      </c>
      <c r="X1036" s="3"/>
      <c r="Y1036" s="3">
        <f>IFERROR(VLOOKUP(B1036,[10]Ap_CESANTIAS!$C$16:$M$112,11,0)+VLOOKUP(B1036,[11]Ap_CESANTIAS!$C$16:$M$112,11,0),0)</f>
        <v>0</v>
      </c>
      <c r="Z1036" s="3">
        <f>IFERROR(VLOOKUP(B1036,[10]Ap_PENSION!$C$16:$M$112,11,0)+VLOOKUP(B1036,[11]Ap_PENSION!$C$16:$M$112,11,0),0)</f>
        <v>0</v>
      </c>
      <c r="AA1036" s="3">
        <f>IFERROR(VLOOKUP(B1036,[10]Ap_SALUD!$C$16:$M$112,11,0)+VLOOKUP(B1036,[11]Ap_SALUD!$C$16:$M$112,11,0),0)</f>
        <v>0</v>
      </c>
      <c r="AB1036" s="3"/>
      <c r="AC1036" s="36">
        <f t="shared" si="60"/>
        <v>23415232</v>
      </c>
      <c r="AD1036" s="37">
        <f t="shared" si="63"/>
        <v>140491396</v>
      </c>
      <c r="AE1036" s="144" t="e">
        <f>VLOOKUP(D1036,[12]REPNCT004ReporteAuxiliarContabl!$V$21:$W$1157,2,0)</f>
        <v>#N/A</v>
      </c>
      <c r="AF1036" s="167" t="e">
        <f t="shared" si="62"/>
        <v>#N/A</v>
      </c>
      <c r="AG1036" s="144"/>
      <c r="AI1036" s="144"/>
    </row>
    <row r="1037" spans="1:35" x14ac:dyDescent="0.25">
      <c r="A1037" s="29">
        <v>1025</v>
      </c>
      <c r="B1037" s="61"/>
      <c r="C1037" s="143" t="str">
        <f>VLOOKUP(D1037,[8]Hoja1!$A$2:$B$1115,2,0)</f>
        <v>73411</v>
      </c>
      <c r="D1037" s="31">
        <v>800100061</v>
      </c>
      <c r="E1037" s="31">
        <v>211173411</v>
      </c>
      <c r="F1037" s="61" t="s">
        <v>1171</v>
      </c>
      <c r="G1037" s="33">
        <v>0</v>
      </c>
      <c r="H1037" s="33">
        <v>0</v>
      </c>
      <c r="I1037" s="3">
        <v>596444072</v>
      </c>
      <c r="J1037" s="3">
        <v>652919313</v>
      </c>
      <c r="K1037" s="3">
        <v>0</v>
      </c>
      <c r="L1037" s="3"/>
      <c r="M1037" s="3"/>
      <c r="N1037" s="3"/>
      <c r="O1037" s="3"/>
      <c r="P1037" s="34">
        <f t="shared" si="61"/>
        <v>1249363385</v>
      </c>
      <c r="Q1037" s="165">
        <v>901437678</v>
      </c>
      <c r="R1037" s="3">
        <f>IFERROR(VLOOKUP(D1037,[9]ServNOMINA!$F$16:$M$112,8,0),0)</f>
        <v>0</v>
      </c>
      <c r="S1037" s="3">
        <f>IFERROR(VLOOKUP(D1037,[9]ServOTROS!$F$16:$M$112,8,0),0)</f>
        <v>0</v>
      </c>
      <c r="T1037" s="3">
        <f>IFERROR(VLOOKUP(D1037,[9]CANCEL!$F$16:$M$48,8,0),0)</f>
        <v>0</v>
      </c>
      <c r="U1037" s="3">
        <f>IFERROR(VLOOKUP(B1037,[10]Aaf_PENSION!$C$16:$M$112,11,0)+VLOOKUP(B1037,[11]Aaf_PENSION!$C$16:$M$112,11,0),0)</f>
        <v>0</v>
      </c>
      <c r="V1037" s="3">
        <f>IFERROR(VLOOKUP(B1037,[10]Aaf_SALUD!$C$16:$M$112,11,0)+VLOOKUP(B1037,[11]Aaf_SALUD!$C$16:$M$112,11,0),0)</f>
        <v>0</v>
      </c>
      <c r="W1037" s="3">
        <f>IFERROR(VLOOKUP(D1037,[9]CALIDAD!$F$16:$M$1122,8,0),0)</f>
        <v>49703673</v>
      </c>
      <c r="X1037" s="3"/>
      <c r="Y1037" s="3">
        <f>IFERROR(VLOOKUP(B1037,[10]Ap_CESANTIAS!$C$16:$M$112,11,0)+VLOOKUP(B1037,[11]Ap_CESANTIAS!$C$16:$M$112,11,0),0)</f>
        <v>0</v>
      </c>
      <c r="Z1037" s="3">
        <f>IFERROR(VLOOKUP(B1037,[10]Ap_PENSION!$C$16:$M$112,11,0)+VLOOKUP(B1037,[11]Ap_PENSION!$C$16:$M$112,11,0),0)</f>
        <v>0</v>
      </c>
      <c r="AA1037" s="3">
        <f>IFERROR(VLOOKUP(B1037,[10]Ap_SALUD!$C$16:$M$112,11,0)+VLOOKUP(B1037,[11]Ap_SALUD!$C$16:$M$112,11,0),0)</f>
        <v>0</v>
      </c>
      <c r="AB1037" s="3"/>
      <c r="AC1037" s="36">
        <f t="shared" ref="AC1037:AC1100" si="64">SUM(R1037:AA1037)</f>
        <v>49703673</v>
      </c>
      <c r="AD1037" s="37">
        <f t="shared" si="63"/>
        <v>298222034</v>
      </c>
      <c r="AE1037" s="144" t="e">
        <f>VLOOKUP(D1037,[12]REPNCT004ReporteAuxiliarContabl!$V$21:$W$1157,2,0)</f>
        <v>#N/A</v>
      </c>
      <c r="AF1037" s="167" t="e">
        <f t="shared" si="62"/>
        <v>#N/A</v>
      </c>
      <c r="AG1037" s="144"/>
      <c r="AI1037" s="144"/>
    </row>
    <row r="1038" spans="1:35" x14ac:dyDescent="0.25">
      <c r="A1038" s="38">
        <v>1026</v>
      </c>
      <c r="B1038" s="61"/>
      <c r="C1038" s="143" t="str">
        <f>VLOOKUP(D1038,[8]Hoja1!$A$2:$B$1115,2,0)</f>
        <v>73443</v>
      </c>
      <c r="D1038" s="31">
        <v>890701342</v>
      </c>
      <c r="E1038" s="31">
        <v>214373443</v>
      </c>
      <c r="F1038" s="61" t="s">
        <v>1172</v>
      </c>
      <c r="G1038" s="33">
        <v>0</v>
      </c>
      <c r="H1038" s="33">
        <v>0</v>
      </c>
      <c r="I1038" s="3">
        <v>556344552</v>
      </c>
      <c r="J1038" s="3">
        <v>552714694</v>
      </c>
      <c r="K1038" s="3">
        <v>0</v>
      </c>
      <c r="L1038" s="3"/>
      <c r="M1038" s="3"/>
      <c r="N1038" s="3"/>
      <c r="O1038" s="3"/>
      <c r="P1038" s="34">
        <f t="shared" ref="P1038:P1101" si="65">SUM(G1038:N1038)</f>
        <v>1109059246</v>
      </c>
      <c r="Q1038" s="165">
        <v>537027710</v>
      </c>
      <c r="R1038" s="3">
        <f>IFERROR(VLOOKUP(D1038,[9]ServNOMINA!$F$16:$M$112,8,0),0)</f>
        <v>0</v>
      </c>
      <c r="S1038" s="3">
        <f>IFERROR(VLOOKUP(D1038,[9]ServOTROS!$F$16:$M$112,8,0),0)</f>
        <v>0</v>
      </c>
      <c r="T1038" s="3">
        <f>IFERROR(VLOOKUP(D1038,[9]CANCEL!$F$16:$M$48,8,0),0)</f>
        <v>0</v>
      </c>
      <c r="U1038" s="3">
        <f>IFERROR(VLOOKUP(B1038,[10]Aaf_PENSION!$C$16:$M$112,11,0)+VLOOKUP(B1038,[11]Aaf_PENSION!$C$16:$M$112,11,0),0)</f>
        <v>0</v>
      </c>
      <c r="V1038" s="3">
        <f>IFERROR(VLOOKUP(B1038,[10]Aaf_SALUD!$C$16:$M$112,11,0)+VLOOKUP(B1038,[11]Aaf_SALUD!$C$16:$M$112,11,0),0)</f>
        <v>0</v>
      </c>
      <c r="W1038" s="3">
        <f>IFERROR(VLOOKUP(D1038,[9]CALIDAD!$F$16:$M$1122,8,0),0)</f>
        <v>46362046</v>
      </c>
      <c r="X1038" s="3"/>
      <c r="Y1038" s="3">
        <f>IFERROR(VLOOKUP(B1038,[10]Ap_CESANTIAS!$C$16:$M$112,11,0)+VLOOKUP(B1038,[11]Ap_CESANTIAS!$C$16:$M$112,11,0),0)</f>
        <v>0</v>
      </c>
      <c r="Z1038" s="3">
        <f>IFERROR(VLOOKUP(B1038,[10]Ap_PENSION!$C$16:$M$112,11,0)+VLOOKUP(B1038,[11]Ap_PENSION!$C$16:$M$112,11,0),0)</f>
        <v>0</v>
      </c>
      <c r="AA1038" s="3">
        <f>IFERROR(VLOOKUP(B1038,[10]Ap_SALUD!$C$16:$M$112,11,0)+VLOOKUP(B1038,[11]Ap_SALUD!$C$16:$M$112,11,0),0)</f>
        <v>0</v>
      </c>
      <c r="AB1038" s="3"/>
      <c r="AC1038" s="36">
        <f t="shared" si="64"/>
        <v>46362046</v>
      </c>
      <c r="AD1038" s="37">
        <f t="shared" si="63"/>
        <v>525669490</v>
      </c>
      <c r="AE1038" s="144" t="e">
        <f>VLOOKUP(D1038,[12]REPNCT004ReporteAuxiliarContabl!$V$21:$W$1157,2,0)</f>
        <v>#N/A</v>
      </c>
      <c r="AF1038" s="167" t="e">
        <f t="shared" ref="AF1038:AF1101" si="66">+AD1038-AE1038</f>
        <v>#N/A</v>
      </c>
      <c r="AG1038" s="144"/>
      <c r="AI1038" s="144"/>
    </row>
    <row r="1039" spans="1:35" x14ac:dyDescent="0.25">
      <c r="A1039" s="29">
        <v>1027</v>
      </c>
      <c r="B1039" s="61"/>
      <c r="C1039" s="143" t="str">
        <f>VLOOKUP(D1039,[8]Hoja1!$A$2:$B$1115,2,0)</f>
        <v>73449</v>
      </c>
      <c r="D1039" s="31">
        <v>890701933</v>
      </c>
      <c r="E1039" s="31">
        <v>214973449</v>
      </c>
      <c r="F1039" s="61" t="s">
        <v>1173</v>
      </c>
      <c r="G1039" s="33">
        <v>0</v>
      </c>
      <c r="H1039" s="33">
        <v>0</v>
      </c>
      <c r="I1039" s="3">
        <v>456141424</v>
      </c>
      <c r="J1039" s="3">
        <v>570943743</v>
      </c>
      <c r="K1039" s="3">
        <v>0</v>
      </c>
      <c r="L1039" s="3"/>
      <c r="M1039" s="3"/>
      <c r="N1039" s="3"/>
      <c r="O1039" s="3"/>
      <c r="P1039" s="34">
        <f t="shared" si="65"/>
        <v>1027085167</v>
      </c>
      <c r="Q1039" s="165">
        <v>761002668</v>
      </c>
      <c r="R1039" s="3">
        <f>IFERROR(VLOOKUP(D1039,[9]ServNOMINA!$F$16:$M$112,8,0),0)</f>
        <v>0</v>
      </c>
      <c r="S1039" s="3">
        <f>IFERROR(VLOOKUP(D1039,[9]ServOTROS!$F$16:$M$112,8,0),0)</f>
        <v>0</v>
      </c>
      <c r="T1039" s="3">
        <f>IFERROR(VLOOKUP(D1039,[9]CANCEL!$F$16:$M$48,8,0),0)</f>
        <v>0</v>
      </c>
      <c r="U1039" s="3">
        <f>IFERROR(VLOOKUP(B1039,[10]Aaf_PENSION!$C$16:$M$112,11,0)+VLOOKUP(B1039,[11]Aaf_PENSION!$C$16:$M$112,11,0),0)</f>
        <v>0</v>
      </c>
      <c r="V1039" s="3">
        <f>IFERROR(VLOOKUP(B1039,[10]Aaf_SALUD!$C$16:$M$112,11,0)+VLOOKUP(B1039,[11]Aaf_SALUD!$C$16:$M$112,11,0),0)</f>
        <v>0</v>
      </c>
      <c r="W1039" s="3">
        <f>IFERROR(VLOOKUP(D1039,[9]CALIDAD!$F$16:$M$1122,8,0),0)</f>
        <v>38011785</v>
      </c>
      <c r="X1039" s="3"/>
      <c r="Y1039" s="3">
        <f>IFERROR(VLOOKUP(B1039,[10]Ap_CESANTIAS!$C$16:$M$112,11,0)+VLOOKUP(B1039,[11]Ap_CESANTIAS!$C$16:$M$112,11,0),0)</f>
        <v>0</v>
      </c>
      <c r="Z1039" s="3">
        <f>IFERROR(VLOOKUP(B1039,[10]Ap_PENSION!$C$16:$M$112,11,0)+VLOOKUP(B1039,[11]Ap_PENSION!$C$16:$M$112,11,0),0)</f>
        <v>0</v>
      </c>
      <c r="AA1039" s="3">
        <f>IFERROR(VLOOKUP(B1039,[10]Ap_SALUD!$C$16:$M$112,11,0)+VLOOKUP(B1039,[11]Ap_SALUD!$C$16:$M$112,11,0),0)</f>
        <v>0</v>
      </c>
      <c r="AB1039" s="3"/>
      <c r="AC1039" s="36">
        <f t="shared" si="64"/>
        <v>38011785</v>
      </c>
      <c r="AD1039" s="37">
        <f t="shared" ref="AD1039:AD1102" si="67">+P1039-Q1039+AB1039-AC1039</f>
        <v>228070714</v>
      </c>
      <c r="AE1039" s="144" t="e">
        <f>VLOOKUP(D1039,[12]REPNCT004ReporteAuxiliarContabl!$V$21:$W$1157,2,0)</f>
        <v>#N/A</v>
      </c>
      <c r="AF1039" s="167" t="e">
        <f t="shared" si="66"/>
        <v>#N/A</v>
      </c>
      <c r="AG1039" s="144"/>
      <c r="AI1039" s="144"/>
    </row>
    <row r="1040" spans="1:35" x14ac:dyDescent="0.25">
      <c r="A1040" s="38">
        <v>1028</v>
      </c>
      <c r="B1040" s="61"/>
      <c r="C1040" s="143" t="str">
        <f>VLOOKUP(D1040,[8]Hoja1!$A$2:$B$1115,2,0)</f>
        <v>73461</v>
      </c>
      <c r="D1040" s="31">
        <v>800010350</v>
      </c>
      <c r="E1040" s="31">
        <v>216173461</v>
      </c>
      <c r="F1040" s="61" t="s">
        <v>1174</v>
      </c>
      <c r="G1040" s="33">
        <v>0</v>
      </c>
      <c r="H1040" s="33">
        <v>0</v>
      </c>
      <c r="I1040" s="3">
        <v>56333756</v>
      </c>
      <c r="J1040" s="3">
        <v>66975471</v>
      </c>
      <c r="K1040" s="3">
        <v>0</v>
      </c>
      <c r="L1040" s="3"/>
      <c r="M1040" s="3"/>
      <c r="N1040" s="3"/>
      <c r="O1040" s="3"/>
      <c r="P1040" s="34">
        <f t="shared" si="65"/>
        <v>123309227</v>
      </c>
      <c r="Q1040" s="165">
        <v>90447871</v>
      </c>
      <c r="R1040" s="3">
        <f>IFERROR(VLOOKUP(D1040,[9]ServNOMINA!$F$16:$M$112,8,0),0)</f>
        <v>0</v>
      </c>
      <c r="S1040" s="3">
        <f>IFERROR(VLOOKUP(D1040,[9]ServOTROS!$F$16:$M$112,8,0),0)</f>
        <v>0</v>
      </c>
      <c r="T1040" s="3">
        <f>IFERROR(VLOOKUP(D1040,[9]CANCEL!$F$16:$M$48,8,0),0)</f>
        <v>0</v>
      </c>
      <c r="U1040" s="3">
        <f>IFERROR(VLOOKUP(B1040,[10]Aaf_PENSION!$C$16:$M$112,11,0)+VLOOKUP(B1040,[11]Aaf_PENSION!$C$16:$M$112,11,0),0)</f>
        <v>0</v>
      </c>
      <c r="V1040" s="3">
        <f>IFERROR(VLOOKUP(B1040,[10]Aaf_SALUD!$C$16:$M$112,11,0)+VLOOKUP(B1040,[11]Aaf_SALUD!$C$16:$M$112,11,0),0)</f>
        <v>0</v>
      </c>
      <c r="W1040" s="3">
        <f>IFERROR(VLOOKUP(D1040,[9]CALIDAD!$F$16:$M$1122,8,0),0)</f>
        <v>4694480</v>
      </c>
      <c r="X1040" s="3"/>
      <c r="Y1040" s="3">
        <f>IFERROR(VLOOKUP(B1040,[10]Ap_CESANTIAS!$C$16:$M$112,11,0)+VLOOKUP(B1040,[11]Ap_CESANTIAS!$C$16:$M$112,11,0),0)</f>
        <v>0</v>
      </c>
      <c r="Z1040" s="3">
        <f>IFERROR(VLOOKUP(B1040,[10]Ap_PENSION!$C$16:$M$112,11,0)+VLOOKUP(B1040,[11]Ap_PENSION!$C$16:$M$112,11,0),0)</f>
        <v>0</v>
      </c>
      <c r="AA1040" s="3">
        <f>IFERROR(VLOOKUP(B1040,[10]Ap_SALUD!$C$16:$M$112,11,0)+VLOOKUP(B1040,[11]Ap_SALUD!$C$16:$M$112,11,0),0)</f>
        <v>0</v>
      </c>
      <c r="AB1040" s="3"/>
      <c r="AC1040" s="36">
        <f t="shared" si="64"/>
        <v>4694480</v>
      </c>
      <c r="AD1040" s="37">
        <f t="shared" si="67"/>
        <v>28166876</v>
      </c>
      <c r="AE1040" s="144" t="e">
        <f>VLOOKUP(D1040,[12]REPNCT004ReporteAuxiliarContabl!$V$21:$W$1157,2,0)</f>
        <v>#N/A</v>
      </c>
      <c r="AF1040" s="167" t="e">
        <f t="shared" si="66"/>
        <v>#N/A</v>
      </c>
      <c r="AG1040" s="144"/>
      <c r="AI1040" s="144"/>
    </row>
    <row r="1041" spans="1:35" x14ac:dyDescent="0.25">
      <c r="A1041" s="29">
        <v>1029</v>
      </c>
      <c r="B1041" s="61"/>
      <c r="C1041" s="143" t="str">
        <f>VLOOKUP(D1041,[8]Hoja1!$A$2:$B$1115,2,0)</f>
        <v>73483</v>
      </c>
      <c r="D1041" s="31">
        <v>800100134</v>
      </c>
      <c r="E1041" s="31">
        <v>218373483</v>
      </c>
      <c r="F1041" s="61" t="s">
        <v>1175</v>
      </c>
      <c r="G1041" s="33">
        <v>0</v>
      </c>
      <c r="H1041" s="33">
        <v>0</v>
      </c>
      <c r="I1041" s="3">
        <v>267194652</v>
      </c>
      <c r="J1041" s="3">
        <v>251717121</v>
      </c>
      <c r="K1041" s="3">
        <v>0</v>
      </c>
      <c r="L1041" s="3"/>
      <c r="M1041" s="3"/>
      <c r="N1041" s="3"/>
      <c r="O1041" s="3"/>
      <c r="P1041" s="34">
        <f t="shared" si="65"/>
        <v>518911773</v>
      </c>
      <c r="Q1041" s="165">
        <v>363048226</v>
      </c>
      <c r="R1041" s="3">
        <f>IFERROR(VLOOKUP(D1041,[9]ServNOMINA!$F$16:$M$112,8,0),0)</f>
        <v>0</v>
      </c>
      <c r="S1041" s="3">
        <f>IFERROR(VLOOKUP(D1041,[9]ServOTROS!$F$16:$M$112,8,0),0)</f>
        <v>0</v>
      </c>
      <c r="T1041" s="3">
        <f>IFERROR(VLOOKUP(D1041,[9]CANCEL!$F$16:$M$48,8,0),0)</f>
        <v>0</v>
      </c>
      <c r="U1041" s="3">
        <f>IFERROR(VLOOKUP(B1041,[10]Aaf_PENSION!$C$16:$M$112,11,0)+VLOOKUP(B1041,[11]Aaf_PENSION!$C$16:$M$112,11,0),0)</f>
        <v>0</v>
      </c>
      <c r="V1041" s="3">
        <f>IFERROR(VLOOKUP(B1041,[10]Aaf_SALUD!$C$16:$M$112,11,0)+VLOOKUP(B1041,[11]Aaf_SALUD!$C$16:$M$112,11,0),0)</f>
        <v>0</v>
      </c>
      <c r="W1041" s="3">
        <f>IFERROR(VLOOKUP(D1041,[9]CALIDAD!$F$16:$M$1122,8,0),0)</f>
        <v>22266221</v>
      </c>
      <c r="X1041" s="3"/>
      <c r="Y1041" s="3">
        <f>IFERROR(VLOOKUP(B1041,[10]Ap_CESANTIAS!$C$16:$M$112,11,0)+VLOOKUP(B1041,[11]Ap_CESANTIAS!$C$16:$M$112,11,0),0)</f>
        <v>0</v>
      </c>
      <c r="Z1041" s="3">
        <f>IFERROR(VLOOKUP(B1041,[10]Ap_PENSION!$C$16:$M$112,11,0)+VLOOKUP(B1041,[11]Ap_PENSION!$C$16:$M$112,11,0),0)</f>
        <v>0</v>
      </c>
      <c r="AA1041" s="3">
        <f>IFERROR(VLOOKUP(B1041,[10]Ap_SALUD!$C$16:$M$112,11,0)+VLOOKUP(B1041,[11]Ap_SALUD!$C$16:$M$112,11,0),0)</f>
        <v>0</v>
      </c>
      <c r="AB1041" s="3"/>
      <c r="AC1041" s="36">
        <f t="shared" si="64"/>
        <v>22266221</v>
      </c>
      <c r="AD1041" s="37">
        <f t="shared" si="67"/>
        <v>133597326</v>
      </c>
      <c r="AE1041" s="144" t="e">
        <f>VLOOKUP(D1041,[12]REPNCT004ReporteAuxiliarContabl!$V$21:$W$1157,2,0)</f>
        <v>#N/A</v>
      </c>
      <c r="AF1041" s="167" t="e">
        <f t="shared" si="66"/>
        <v>#N/A</v>
      </c>
      <c r="AG1041" s="144"/>
      <c r="AI1041" s="144"/>
    </row>
    <row r="1042" spans="1:35" x14ac:dyDescent="0.25">
      <c r="A1042" s="38">
        <v>1030</v>
      </c>
      <c r="B1042" s="61"/>
      <c r="C1042" s="143" t="str">
        <f>VLOOKUP(D1042,[8]Hoja1!$A$2:$B$1115,2,0)</f>
        <v>73504</v>
      </c>
      <c r="D1042" s="31">
        <v>890700942</v>
      </c>
      <c r="E1042" s="31">
        <v>210473504</v>
      </c>
      <c r="F1042" s="61" t="s">
        <v>1176</v>
      </c>
      <c r="G1042" s="33">
        <v>0</v>
      </c>
      <c r="H1042" s="33">
        <v>0</v>
      </c>
      <c r="I1042" s="3">
        <v>684095320</v>
      </c>
      <c r="J1042" s="3">
        <v>705219661</v>
      </c>
      <c r="K1042" s="3">
        <v>0</v>
      </c>
      <c r="L1042" s="3"/>
      <c r="M1042" s="3"/>
      <c r="N1042" s="3"/>
      <c r="O1042" s="3"/>
      <c r="P1042" s="34">
        <f t="shared" si="65"/>
        <v>1389314981</v>
      </c>
      <c r="Q1042" s="165">
        <v>990259376</v>
      </c>
      <c r="R1042" s="3">
        <f>IFERROR(VLOOKUP(D1042,[9]ServNOMINA!$F$16:$M$112,8,0),0)</f>
        <v>0</v>
      </c>
      <c r="S1042" s="3">
        <f>IFERROR(VLOOKUP(D1042,[9]ServOTROS!$F$16:$M$112,8,0),0)</f>
        <v>0</v>
      </c>
      <c r="T1042" s="3">
        <f>IFERROR(VLOOKUP(D1042,[9]CANCEL!$F$16:$M$48,8,0),0)</f>
        <v>0</v>
      </c>
      <c r="U1042" s="3">
        <f>IFERROR(VLOOKUP(B1042,[10]Aaf_PENSION!$C$16:$M$112,11,0)+VLOOKUP(B1042,[11]Aaf_PENSION!$C$16:$M$112,11,0),0)</f>
        <v>0</v>
      </c>
      <c r="V1042" s="3">
        <f>IFERROR(VLOOKUP(B1042,[10]Aaf_SALUD!$C$16:$M$112,11,0)+VLOOKUP(B1042,[11]Aaf_SALUD!$C$16:$M$112,11,0),0)</f>
        <v>0</v>
      </c>
      <c r="W1042" s="3">
        <f>IFERROR(VLOOKUP(D1042,[9]CALIDAD!$F$16:$M$1122,8,0),0)</f>
        <v>57007943</v>
      </c>
      <c r="X1042" s="3"/>
      <c r="Y1042" s="3">
        <f>IFERROR(VLOOKUP(B1042,[10]Ap_CESANTIAS!$C$16:$M$112,11,0)+VLOOKUP(B1042,[11]Ap_CESANTIAS!$C$16:$M$112,11,0),0)</f>
        <v>0</v>
      </c>
      <c r="Z1042" s="3">
        <f>IFERROR(VLOOKUP(B1042,[10]Ap_PENSION!$C$16:$M$112,11,0)+VLOOKUP(B1042,[11]Ap_PENSION!$C$16:$M$112,11,0),0)</f>
        <v>0</v>
      </c>
      <c r="AA1042" s="3">
        <f>IFERROR(VLOOKUP(B1042,[10]Ap_SALUD!$C$16:$M$112,11,0)+VLOOKUP(B1042,[11]Ap_SALUD!$C$16:$M$112,11,0),0)</f>
        <v>0</v>
      </c>
      <c r="AB1042" s="3"/>
      <c r="AC1042" s="36">
        <f t="shared" si="64"/>
        <v>57007943</v>
      </c>
      <c r="AD1042" s="37">
        <f t="shared" si="67"/>
        <v>342047662</v>
      </c>
      <c r="AE1042" s="144" t="e">
        <f>VLOOKUP(D1042,[12]REPNCT004ReporteAuxiliarContabl!$V$21:$W$1157,2,0)</f>
        <v>#N/A</v>
      </c>
      <c r="AF1042" s="167" t="e">
        <f t="shared" si="66"/>
        <v>#N/A</v>
      </c>
      <c r="AG1042" s="144"/>
      <c r="AI1042" s="144"/>
    </row>
    <row r="1043" spans="1:35" x14ac:dyDescent="0.25">
      <c r="A1043" s="29">
        <v>1031</v>
      </c>
      <c r="B1043" s="61"/>
      <c r="C1043" s="143" t="str">
        <f>VLOOKUP(D1043,[8]Hoja1!$A$2:$B$1115,2,0)</f>
        <v>73520</v>
      </c>
      <c r="D1043" s="31">
        <v>809002637</v>
      </c>
      <c r="E1043" s="31">
        <v>212073520</v>
      </c>
      <c r="F1043" s="61" t="s">
        <v>1177</v>
      </c>
      <c r="G1043" s="33">
        <v>0</v>
      </c>
      <c r="H1043" s="33">
        <v>0</v>
      </c>
      <c r="I1043" s="3">
        <v>155815254</v>
      </c>
      <c r="J1043" s="3">
        <v>164492651</v>
      </c>
      <c r="K1043" s="3">
        <v>0</v>
      </c>
      <c r="L1043" s="3"/>
      <c r="M1043" s="3"/>
      <c r="N1043" s="3"/>
      <c r="O1043" s="3"/>
      <c r="P1043" s="34">
        <f t="shared" si="65"/>
        <v>320307905</v>
      </c>
      <c r="Q1043" s="165">
        <v>229415676</v>
      </c>
      <c r="R1043" s="3">
        <f>IFERROR(VLOOKUP(D1043,[9]ServNOMINA!$F$16:$M$112,8,0),0)</f>
        <v>0</v>
      </c>
      <c r="S1043" s="3">
        <f>IFERROR(VLOOKUP(D1043,[9]ServOTROS!$F$16:$M$112,8,0),0)</f>
        <v>0</v>
      </c>
      <c r="T1043" s="3">
        <f>IFERROR(VLOOKUP(D1043,[9]CANCEL!$F$16:$M$48,8,0),0)</f>
        <v>0</v>
      </c>
      <c r="U1043" s="3">
        <f>IFERROR(VLOOKUP(B1043,[10]Aaf_PENSION!$C$16:$M$112,11,0)+VLOOKUP(B1043,[11]Aaf_PENSION!$C$16:$M$112,11,0),0)</f>
        <v>0</v>
      </c>
      <c r="V1043" s="3">
        <f>IFERROR(VLOOKUP(B1043,[10]Aaf_SALUD!$C$16:$M$112,11,0)+VLOOKUP(B1043,[11]Aaf_SALUD!$C$16:$M$112,11,0),0)</f>
        <v>0</v>
      </c>
      <c r="W1043" s="3">
        <f>IFERROR(VLOOKUP(D1043,[9]CALIDAD!$F$16:$M$1122,8,0),0)</f>
        <v>12984605</v>
      </c>
      <c r="X1043" s="3"/>
      <c r="Y1043" s="3">
        <f>IFERROR(VLOOKUP(B1043,[10]Ap_CESANTIAS!$C$16:$M$112,11,0)+VLOOKUP(B1043,[11]Ap_CESANTIAS!$C$16:$M$112,11,0),0)</f>
        <v>0</v>
      </c>
      <c r="Z1043" s="3">
        <f>IFERROR(VLOOKUP(B1043,[10]Ap_PENSION!$C$16:$M$112,11,0)+VLOOKUP(B1043,[11]Ap_PENSION!$C$16:$M$112,11,0),0)</f>
        <v>0</v>
      </c>
      <c r="AA1043" s="3">
        <f>IFERROR(VLOOKUP(B1043,[10]Ap_SALUD!$C$16:$M$112,11,0)+VLOOKUP(B1043,[11]Ap_SALUD!$C$16:$M$112,11,0),0)</f>
        <v>0</v>
      </c>
      <c r="AB1043" s="3"/>
      <c r="AC1043" s="36">
        <f t="shared" si="64"/>
        <v>12984605</v>
      </c>
      <c r="AD1043" s="37">
        <f t="shared" si="67"/>
        <v>77907624</v>
      </c>
      <c r="AE1043" s="144" t="e">
        <f>VLOOKUP(D1043,[12]REPNCT004ReporteAuxiliarContabl!$V$21:$W$1157,2,0)</f>
        <v>#N/A</v>
      </c>
      <c r="AF1043" s="167" t="e">
        <f t="shared" si="66"/>
        <v>#N/A</v>
      </c>
      <c r="AG1043" s="144"/>
      <c r="AI1043" s="144"/>
    </row>
    <row r="1044" spans="1:35" x14ac:dyDescent="0.25">
      <c r="A1044" s="38">
        <v>1032</v>
      </c>
      <c r="B1044" s="61"/>
      <c r="C1044" s="143" t="str">
        <f>VLOOKUP(D1044,[8]Hoja1!$A$2:$B$1115,2,0)</f>
        <v>73547</v>
      </c>
      <c r="D1044" s="31">
        <v>800100136</v>
      </c>
      <c r="E1044" s="31">
        <v>214773547</v>
      </c>
      <c r="F1044" s="61" t="s">
        <v>1178</v>
      </c>
      <c r="G1044" s="33">
        <v>0</v>
      </c>
      <c r="H1044" s="33">
        <v>0</v>
      </c>
      <c r="I1044" s="3">
        <v>95877160</v>
      </c>
      <c r="J1044" s="3">
        <v>103808849</v>
      </c>
      <c r="K1044" s="3">
        <v>0</v>
      </c>
      <c r="L1044" s="3"/>
      <c r="M1044" s="3"/>
      <c r="N1044" s="3"/>
      <c r="O1044" s="3"/>
      <c r="P1044" s="34">
        <f t="shared" si="65"/>
        <v>199686009</v>
      </c>
      <c r="Q1044" s="165">
        <v>143757664</v>
      </c>
      <c r="R1044" s="3">
        <f>IFERROR(VLOOKUP(D1044,[9]ServNOMINA!$F$16:$M$112,8,0),0)</f>
        <v>0</v>
      </c>
      <c r="S1044" s="3">
        <f>IFERROR(VLOOKUP(D1044,[9]ServOTROS!$F$16:$M$112,8,0),0)</f>
        <v>0</v>
      </c>
      <c r="T1044" s="3">
        <f>IFERROR(VLOOKUP(D1044,[9]CANCEL!$F$16:$M$48,8,0),0)</f>
        <v>0</v>
      </c>
      <c r="U1044" s="3">
        <f>IFERROR(VLOOKUP(B1044,[10]Aaf_PENSION!$C$16:$M$112,11,0)+VLOOKUP(B1044,[11]Aaf_PENSION!$C$16:$M$112,11,0),0)</f>
        <v>0</v>
      </c>
      <c r="V1044" s="3">
        <f>IFERROR(VLOOKUP(B1044,[10]Aaf_SALUD!$C$16:$M$112,11,0)+VLOOKUP(B1044,[11]Aaf_SALUD!$C$16:$M$112,11,0),0)</f>
        <v>0</v>
      </c>
      <c r="W1044" s="3">
        <f>IFERROR(VLOOKUP(D1044,[9]CALIDAD!$F$16:$M$1122,8,0),0)</f>
        <v>7989763</v>
      </c>
      <c r="X1044" s="3"/>
      <c r="Y1044" s="3">
        <f>IFERROR(VLOOKUP(B1044,[10]Ap_CESANTIAS!$C$16:$M$112,11,0)+VLOOKUP(B1044,[11]Ap_CESANTIAS!$C$16:$M$112,11,0),0)</f>
        <v>0</v>
      </c>
      <c r="Z1044" s="3">
        <f>IFERROR(VLOOKUP(B1044,[10]Ap_PENSION!$C$16:$M$112,11,0)+VLOOKUP(B1044,[11]Ap_PENSION!$C$16:$M$112,11,0),0)</f>
        <v>0</v>
      </c>
      <c r="AA1044" s="3">
        <f>IFERROR(VLOOKUP(B1044,[10]Ap_SALUD!$C$16:$M$112,11,0)+VLOOKUP(B1044,[11]Ap_SALUD!$C$16:$M$112,11,0),0)</f>
        <v>0</v>
      </c>
      <c r="AB1044" s="3"/>
      <c r="AC1044" s="36">
        <f t="shared" si="64"/>
        <v>7989763</v>
      </c>
      <c r="AD1044" s="37">
        <f t="shared" si="67"/>
        <v>47938582</v>
      </c>
      <c r="AE1044" s="144" t="e">
        <f>VLOOKUP(D1044,[12]REPNCT004ReporteAuxiliarContabl!$V$21:$W$1157,2,0)</f>
        <v>#N/A</v>
      </c>
      <c r="AF1044" s="167" t="e">
        <f t="shared" si="66"/>
        <v>#N/A</v>
      </c>
      <c r="AG1044" s="144"/>
      <c r="AI1044" s="144"/>
    </row>
    <row r="1045" spans="1:35" x14ac:dyDescent="0.25">
      <c r="A1045" s="29">
        <v>1033</v>
      </c>
      <c r="B1045" s="61"/>
      <c r="C1045" s="143" t="str">
        <f>VLOOKUP(D1045,[8]Hoja1!$A$2:$B$1115,2,0)</f>
        <v>73555</v>
      </c>
      <c r="D1045" s="31">
        <v>800100137</v>
      </c>
      <c r="E1045" s="31">
        <v>215573555</v>
      </c>
      <c r="F1045" s="61" t="s">
        <v>1179</v>
      </c>
      <c r="G1045" s="33">
        <v>0</v>
      </c>
      <c r="H1045" s="33">
        <v>0</v>
      </c>
      <c r="I1045" s="3">
        <v>1000446336</v>
      </c>
      <c r="J1045" s="3">
        <v>909950142</v>
      </c>
      <c r="K1045" s="3">
        <v>0</v>
      </c>
      <c r="L1045" s="3"/>
      <c r="M1045" s="3"/>
      <c r="N1045" s="3"/>
      <c r="O1045" s="3"/>
      <c r="P1045" s="34">
        <f t="shared" si="65"/>
        <v>1910396478</v>
      </c>
      <c r="Q1045" s="165">
        <v>1326802782</v>
      </c>
      <c r="R1045" s="3">
        <f>IFERROR(VLOOKUP(D1045,[9]ServNOMINA!$F$16:$M$112,8,0),0)</f>
        <v>0</v>
      </c>
      <c r="S1045" s="3">
        <f>IFERROR(VLOOKUP(D1045,[9]ServOTROS!$F$16:$M$112,8,0),0)</f>
        <v>0</v>
      </c>
      <c r="T1045" s="3">
        <f>IFERROR(VLOOKUP(D1045,[9]CANCEL!$F$16:$M$48,8,0),0)</f>
        <v>0</v>
      </c>
      <c r="U1045" s="3">
        <f>IFERROR(VLOOKUP(B1045,[10]Aaf_PENSION!$C$16:$M$112,11,0)+VLOOKUP(B1045,[11]Aaf_PENSION!$C$16:$M$112,11,0),0)</f>
        <v>0</v>
      </c>
      <c r="V1045" s="3">
        <f>IFERROR(VLOOKUP(B1045,[10]Aaf_SALUD!$C$16:$M$112,11,0)+VLOOKUP(B1045,[11]Aaf_SALUD!$C$16:$M$112,11,0),0)</f>
        <v>0</v>
      </c>
      <c r="W1045" s="3">
        <f>IFERROR(VLOOKUP(D1045,[9]CALIDAD!$F$16:$M$1122,8,0),0)</f>
        <v>83370528</v>
      </c>
      <c r="X1045" s="3"/>
      <c r="Y1045" s="3">
        <f>IFERROR(VLOOKUP(B1045,[10]Ap_CESANTIAS!$C$16:$M$112,11,0)+VLOOKUP(B1045,[11]Ap_CESANTIAS!$C$16:$M$112,11,0),0)</f>
        <v>0</v>
      </c>
      <c r="Z1045" s="3">
        <f>IFERROR(VLOOKUP(B1045,[10]Ap_PENSION!$C$16:$M$112,11,0)+VLOOKUP(B1045,[11]Ap_PENSION!$C$16:$M$112,11,0),0)</f>
        <v>0</v>
      </c>
      <c r="AA1045" s="3">
        <f>IFERROR(VLOOKUP(B1045,[10]Ap_SALUD!$C$16:$M$112,11,0)+VLOOKUP(B1045,[11]Ap_SALUD!$C$16:$M$112,11,0),0)</f>
        <v>0</v>
      </c>
      <c r="AB1045" s="3"/>
      <c r="AC1045" s="36">
        <f t="shared" si="64"/>
        <v>83370528</v>
      </c>
      <c r="AD1045" s="37">
        <f t="shared" si="67"/>
        <v>500223168</v>
      </c>
      <c r="AE1045" s="144" t="e">
        <f>VLOOKUP(D1045,[12]REPNCT004ReporteAuxiliarContabl!$V$21:$W$1157,2,0)</f>
        <v>#N/A</v>
      </c>
      <c r="AF1045" s="167" t="e">
        <f t="shared" si="66"/>
        <v>#N/A</v>
      </c>
      <c r="AG1045" s="144"/>
      <c r="AI1045" s="144"/>
    </row>
    <row r="1046" spans="1:35" x14ac:dyDescent="0.25">
      <c r="A1046" s="38">
        <v>1034</v>
      </c>
      <c r="B1046" s="61"/>
      <c r="C1046" s="143" t="str">
        <f>VLOOKUP(D1046,[8]Hoja1!$A$2:$B$1115,2,0)</f>
        <v>73563</v>
      </c>
      <c r="D1046" s="31">
        <v>890702038</v>
      </c>
      <c r="E1046" s="31">
        <v>216373563</v>
      </c>
      <c r="F1046" s="61" t="s">
        <v>1180</v>
      </c>
      <c r="G1046" s="33">
        <v>0</v>
      </c>
      <c r="H1046" s="33">
        <v>0</v>
      </c>
      <c r="I1046" s="3">
        <v>153623760</v>
      </c>
      <c r="J1046" s="3">
        <v>159574822</v>
      </c>
      <c r="K1046" s="3">
        <v>0</v>
      </c>
      <c r="L1046" s="3"/>
      <c r="M1046" s="3"/>
      <c r="N1046" s="3"/>
      <c r="O1046" s="3"/>
      <c r="P1046" s="34">
        <f t="shared" si="65"/>
        <v>313198582</v>
      </c>
      <c r="Q1046" s="165">
        <v>223584722</v>
      </c>
      <c r="R1046" s="3">
        <f>IFERROR(VLOOKUP(D1046,[9]ServNOMINA!$F$16:$M$112,8,0),0)</f>
        <v>0</v>
      </c>
      <c r="S1046" s="3">
        <f>IFERROR(VLOOKUP(D1046,[9]ServOTROS!$F$16:$M$112,8,0),0)</f>
        <v>0</v>
      </c>
      <c r="T1046" s="3">
        <f>IFERROR(VLOOKUP(D1046,[9]CANCEL!$F$16:$M$48,8,0),0)</f>
        <v>0</v>
      </c>
      <c r="U1046" s="3">
        <f>IFERROR(VLOOKUP(B1046,[10]Aaf_PENSION!$C$16:$M$112,11,0)+VLOOKUP(B1046,[11]Aaf_PENSION!$C$16:$M$112,11,0),0)</f>
        <v>0</v>
      </c>
      <c r="V1046" s="3">
        <f>IFERROR(VLOOKUP(B1046,[10]Aaf_SALUD!$C$16:$M$112,11,0)+VLOOKUP(B1046,[11]Aaf_SALUD!$C$16:$M$112,11,0),0)</f>
        <v>0</v>
      </c>
      <c r="W1046" s="3">
        <f>IFERROR(VLOOKUP(D1046,[9]CALIDAD!$F$16:$M$1122,8,0),0)</f>
        <v>12801980</v>
      </c>
      <c r="X1046" s="3"/>
      <c r="Y1046" s="3">
        <f>IFERROR(VLOOKUP(B1046,[10]Ap_CESANTIAS!$C$16:$M$112,11,0)+VLOOKUP(B1046,[11]Ap_CESANTIAS!$C$16:$M$112,11,0),0)</f>
        <v>0</v>
      </c>
      <c r="Z1046" s="3">
        <f>IFERROR(VLOOKUP(B1046,[10]Ap_PENSION!$C$16:$M$112,11,0)+VLOOKUP(B1046,[11]Ap_PENSION!$C$16:$M$112,11,0),0)</f>
        <v>0</v>
      </c>
      <c r="AA1046" s="3">
        <f>IFERROR(VLOOKUP(B1046,[10]Ap_SALUD!$C$16:$M$112,11,0)+VLOOKUP(B1046,[11]Ap_SALUD!$C$16:$M$112,11,0),0)</f>
        <v>0</v>
      </c>
      <c r="AB1046" s="3"/>
      <c r="AC1046" s="36">
        <f t="shared" si="64"/>
        <v>12801980</v>
      </c>
      <c r="AD1046" s="37">
        <f t="shared" si="67"/>
        <v>76811880</v>
      </c>
      <c r="AE1046" s="144" t="e">
        <f>VLOOKUP(D1046,[12]REPNCT004ReporteAuxiliarContabl!$V$21:$W$1157,2,0)</f>
        <v>#N/A</v>
      </c>
      <c r="AF1046" s="167" t="e">
        <f t="shared" si="66"/>
        <v>#N/A</v>
      </c>
      <c r="AG1046" s="144"/>
      <c r="AI1046" s="144"/>
    </row>
    <row r="1047" spans="1:35" x14ac:dyDescent="0.25">
      <c r="A1047" s="29">
        <v>1035</v>
      </c>
      <c r="B1047" s="61"/>
      <c r="C1047" s="143" t="str">
        <f>VLOOKUP(D1047,[8]Hoja1!$A$2:$B$1115,2,0)</f>
        <v>73585</v>
      </c>
      <c r="D1047" s="31">
        <v>890701077</v>
      </c>
      <c r="E1047" s="31">
        <v>218573585</v>
      </c>
      <c r="F1047" s="61" t="s">
        <v>1181</v>
      </c>
      <c r="G1047" s="33">
        <v>0</v>
      </c>
      <c r="H1047" s="33">
        <v>0</v>
      </c>
      <c r="I1047" s="3">
        <v>296409692</v>
      </c>
      <c r="J1047" s="3">
        <v>354493445</v>
      </c>
      <c r="K1047" s="3">
        <v>0</v>
      </c>
      <c r="L1047" s="3"/>
      <c r="M1047" s="3"/>
      <c r="N1047" s="3"/>
      <c r="O1047" s="3"/>
      <c r="P1047" s="34">
        <f t="shared" si="65"/>
        <v>650903137</v>
      </c>
      <c r="Q1047" s="165">
        <v>477997485</v>
      </c>
      <c r="R1047" s="3">
        <f>IFERROR(VLOOKUP(D1047,[9]ServNOMINA!$F$16:$M$112,8,0),0)</f>
        <v>0</v>
      </c>
      <c r="S1047" s="3">
        <f>IFERROR(VLOOKUP(D1047,[9]ServOTROS!$F$16:$M$112,8,0),0)</f>
        <v>0</v>
      </c>
      <c r="T1047" s="3">
        <f>IFERROR(VLOOKUP(D1047,[9]CANCEL!$F$16:$M$48,8,0),0)</f>
        <v>0</v>
      </c>
      <c r="U1047" s="3">
        <f>IFERROR(VLOOKUP(B1047,[10]Aaf_PENSION!$C$16:$M$112,11,0)+VLOOKUP(B1047,[11]Aaf_PENSION!$C$16:$M$112,11,0),0)</f>
        <v>0</v>
      </c>
      <c r="V1047" s="3">
        <f>IFERROR(VLOOKUP(B1047,[10]Aaf_SALUD!$C$16:$M$112,11,0)+VLOOKUP(B1047,[11]Aaf_SALUD!$C$16:$M$112,11,0),0)</f>
        <v>0</v>
      </c>
      <c r="W1047" s="3">
        <f>IFERROR(VLOOKUP(D1047,[9]CALIDAD!$F$16:$M$1122,8,0),0)</f>
        <v>24700808</v>
      </c>
      <c r="X1047" s="3"/>
      <c r="Y1047" s="3">
        <f>IFERROR(VLOOKUP(B1047,[10]Ap_CESANTIAS!$C$16:$M$112,11,0)+VLOOKUP(B1047,[11]Ap_CESANTIAS!$C$16:$M$112,11,0),0)</f>
        <v>0</v>
      </c>
      <c r="Z1047" s="3">
        <f>IFERROR(VLOOKUP(B1047,[10]Ap_PENSION!$C$16:$M$112,11,0)+VLOOKUP(B1047,[11]Ap_PENSION!$C$16:$M$112,11,0),0)</f>
        <v>0</v>
      </c>
      <c r="AA1047" s="3">
        <f>IFERROR(VLOOKUP(B1047,[10]Ap_SALUD!$C$16:$M$112,11,0)+VLOOKUP(B1047,[11]Ap_SALUD!$C$16:$M$112,11,0),0)</f>
        <v>0</v>
      </c>
      <c r="AB1047" s="3"/>
      <c r="AC1047" s="36">
        <f t="shared" si="64"/>
        <v>24700808</v>
      </c>
      <c r="AD1047" s="37">
        <f t="shared" si="67"/>
        <v>148204844</v>
      </c>
      <c r="AE1047" s="144" t="e">
        <f>VLOOKUP(D1047,[12]REPNCT004ReporteAuxiliarContabl!$V$21:$W$1157,2,0)</f>
        <v>#N/A</v>
      </c>
      <c r="AF1047" s="167" t="e">
        <f t="shared" si="66"/>
        <v>#N/A</v>
      </c>
      <c r="AG1047" s="144"/>
      <c r="AI1047" s="144"/>
    </row>
    <row r="1048" spans="1:35" x14ac:dyDescent="0.25">
      <c r="A1048" s="38">
        <v>1036</v>
      </c>
      <c r="B1048" s="61"/>
      <c r="C1048" s="143" t="str">
        <f>VLOOKUP(D1048,[8]Hoja1!$A$2:$B$1115,2,0)</f>
        <v>73616</v>
      </c>
      <c r="D1048" s="31">
        <v>890702040</v>
      </c>
      <c r="E1048" s="31">
        <v>211673616</v>
      </c>
      <c r="F1048" s="61" t="s">
        <v>1182</v>
      </c>
      <c r="G1048" s="33">
        <v>0</v>
      </c>
      <c r="H1048" s="33">
        <v>0</v>
      </c>
      <c r="I1048" s="3">
        <v>685465704</v>
      </c>
      <c r="J1048" s="3">
        <v>685215778</v>
      </c>
      <c r="K1048" s="3">
        <v>0</v>
      </c>
      <c r="L1048" s="3"/>
      <c r="M1048" s="3"/>
      <c r="N1048" s="3"/>
      <c r="O1048" s="3"/>
      <c r="P1048" s="34">
        <f t="shared" si="65"/>
        <v>1370681482</v>
      </c>
      <c r="Q1048" s="165">
        <v>970826488</v>
      </c>
      <c r="R1048" s="3">
        <f>IFERROR(VLOOKUP(D1048,[9]ServNOMINA!$F$16:$M$112,8,0),0)</f>
        <v>0</v>
      </c>
      <c r="S1048" s="3">
        <f>IFERROR(VLOOKUP(D1048,[9]ServOTROS!$F$16:$M$112,8,0),0)</f>
        <v>0</v>
      </c>
      <c r="T1048" s="3">
        <f>IFERROR(VLOOKUP(D1048,[9]CANCEL!$F$16:$M$48,8,0),0)</f>
        <v>0</v>
      </c>
      <c r="U1048" s="3">
        <f>IFERROR(VLOOKUP(B1048,[10]Aaf_PENSION!$C$16:$M$112,11,0)+VLOOKUP(B1048,[11]Aaf_PENSION!$C$16:$M$112,11,0),0)</f>
        <v>0</v>
      </c>
      <c r="V1048" s="3">
        <f>IFERROR(VLOOKUP(B1048,[10]Aaf_SALUD!$C$16:$M$112,11,0)+VLOOKUP(B1048,[11]Aaf_SALUD!$C$16:$M$112,11,0),0)</f>
        <v>0</v>
      </c>
      <c r="W1048" s="3">
        <f>IFERROR(VLOOKUP(D1048,[9]CALIDAD!$F$16:$M$1122,8,0),0)</f>
        <v>57122142</v>
      </c>
      <c r="X1048" s="3"/>
      <c r="Y1048" s="3">
        <f>IFERROR(VLOOKUP(B1048,[10]Ap_CESANTIAS!$C$16:$M$112,11,0)+VLOOKUP(B1048,[11]Ap_CESANTIAS!$C$16:$M$112,11,0),0)</f>
        <v>0</v>
      </c>
      <c r="Z1048" s="3">
        <f>IFERROR(VLOOKUP(B1048,[10]Ap_PENSION!$C$16:$M$112,11,0)+VLOOKUP(B1048,[11]Ap_PENSION!$C$16:$M$112,11,0),0)</f>
        <v>0</v>
      </c>
      <c r="AA1048" s="3">
        <f>IFERROR(VLOOKUP(B1048,[10]Ap_SALUD!$C$16:$M$112,11,0)+VLOOKUP(B1048,[11]Ap_SALUD!$C$16:$M$112,11,0),0)</f>
        <v>0</v>
      </c>
      <c r="AB1048" s="3"/>
      <c r="AC1048" s="36">
        <f t="shared" si="64"/>
        <v>57122142</v>
      </c>
      <c r="AD1048" s="37">
        <f t="shared" si="67"/>
        <v>342732852</v>
      </c>
      <c r="AE1048" s="144" t="e">
        <f>VLOOKUP(D1048,[12]REPNCT004ReporteAuxiliarContabl!$V$21:$W$1157,2,0)</f>
        <v>#N/A</v>
      </c>
      <c r="AF1048" s="167" t="e">
        <f t="shared" si="66"/>
        <v>#N/A</v>
      </c>
      <c r="AG1048" s="144"/>
      <c r="AI1048" s="144"/>
    </row>
    <row r="1049" spans="1:35" x14ac:dyDescent="0.25">
      <c r="A1049" s="29">
        <v>1037</v>
      </c>
      <c r="B1049" s="61"/>
      <c r="C1049" s="143" t="str">
        <f>VLOOKUP(D1049,[8]Hoja1!$A$2:$B$1115,2,0)</f>
        <v>73622</v>
      </c>
      <c r="D1049" s="31">
        <v>890700911</v>
      </c>
      <c r="E1049" s="31">
        <v>212273622</v>
      </c>
      <c r="F1049" s="61" t="s">
        <v>1183</v>
      </c>
      <c r="G1049" s="33">
        <v>0</v>
      </c>
      <c r="H1049" s="33">
        <v>0</v>
      </c>
      <c r="I1049" s="3">
        <v>101384826</v>
      </c>
      <c r="J1049" s="3">
        <v>125766333</v>
      </c>
      <c r="K1049" s="3">
        <v>0</v>
      </c>
      <c r="L1049" s="3"/>
      <c r="M1049" s="3"/>
      <c r="N1049" s="3"/>
      <c r="O1049" s="3"/>
      <c r="P1049" s="34">
        <f t="shared" si="65"/>
        <v>227151159</v>
      </c>
      <c r="Q1049" s="165">
        <v>168010013</v>
      </c>
      <c r="R1049" s="3">
        <f>IFERROR(VLOOKUP(D1049,[9]ServNOMINA!$F$16:$M$112,8,0),0)</f>
        <v>0</v>
      </c>
      <c r="S1049" s="3">
        <f>IFERROR(VLOOKUP(D1049,[9]ServOTROS!$F$16:$M$112,8,0),0)</f>
        <v>0</v>
      </c>
      <c r="T1049" s="3">
        <f>IFERROR(VLOOKUP(D1049,[9]CANCEL!$F$16:$M$48,8,0),0)</f>
        <v>0</v>
      </c>
      <c r="U1049" s="3">
        <f>IFERROR(VLOOKUP(B1049,[10]Aaf_PENSION!$C$16:$M$112,11,0)+VLOOKUP(B1049,[11]Aaf_PENSION!$C$16:$M$112,11,0),0)</f>
        <v>0</v>
      </c>
      <c r="V1049" s="3">
        <f>IFERROR(VLOOKUP(B1049,[10]Aaf_SALUD!$C$16:$M$112,11,0)+VLOOKUP(B1049,[11]Aaf_SALUD!$C$16:$M$112,11,0),0)</f>
        <v>0</v>
      </c>
      <c r="W1049" s="3">
        <f>IFERROR(VLOOKUP(D1049,[9]CALIDAD!$F$16:$M$1122,8,0),0)</f>
        <v>8448736</v>
      </c>
      <c r="X1049" s="3"/>
      <c r="Y1049" s="3">
        <f>IFERROR(VLOOKUP(B1049,[10]Ap_CESANTIAS!$C$16:$M$112,11,0)+VLOOKUP(B1049,[11]Ap_CESANTIAS!$C$16:$M$112,11,0),0)</f>
        <v>0</v>
      </c>
      <c r="Z1049" s="3">
        <f>IFERROR(VLOOKUP(B1049,[10]Ap_PENSION!$C$16:$M$112,11,0)+VLOOKUP(B1049,[11]Ap_PENSION!$C$16:$M$112,11,0),0)</f>
        <v>0</v>
      </c>
      <c r="AA1049" s="3">
        <f>IFERROR(VLOOKUP(B1049,[10]Ap_SALUD!$C$16:$M$112,11,0)+VLOOKUP(B1049,[11]Ap_SALUD!$C$16:$M$112,11,0),0)</f>
        <v>0</v>
      </c>
      <c r="AB1049" s="3"/>
      <c r="AC1049" s="36">
        <f t="shared" si="64"/>
        <v>8448736</v>
      </c>
      <c r="AD1049" s="37">
        <f t="shared" si="67"/>
        <v>50692410</v>
      </c>
      <c r="AE1049" s="144" t="e">
        <f>VLOOKUP(D1049,[12]REPNCT004ReporteAuxiliarContabl!$V$21:$W$1157,2,0)</f>
        <v>#N/A</v>
      </c>
      <c r="AF1049" s="167" t="e">
        <f t="shared" si="66"/>
        <v>#N/A</v>
      </c>
      <c r="AG1049" s="144"/>
      <c r="AI1049" s="144"/>
    </row>
    <row r="1050" spans="1:35" x14ac:dyDescent="0.25">
      <c r="A1050" s="38">
        <v>1038</v>
      </c>
      <c r="B1050" s="61"/>
      <c r="C1050" s="143" t="str">
        <f>VLOOKUP(D1050,[8]Hoja1!$A$2:$B$1115,2,0)</f>
        <v>73624</v>
      </c>
      <c r="D1050" s="31">
        <v>800100138</v>
      </c>
      <c r="E1050" s="31">
        <v>212473624</v>
      </c>
      <c r="F1050" s="61" t="s">
        <v>1184</v>
      </c>
      <c r="G1050" s="33">
        <v>0</v>
      </c>
      <c r="H1050" s="33">
        <v>0</v>
      </c>
      <c r="I1050" s="3">
        <v>514896200</v>
      </c>
      <c r="J1050" s="3">
        <v>506418407</v>
      </c>
      <c r="K1050" s="3">
        <v>0</v>
      </c>
      <c r="L1050" s="3"/>
      <c r="M1050" s="3"/>
      <c r="N1050" s="3"/>
      <c r="O1050" s="3"/>
      <c r="P1050" s="34">
        <f t="shared" si="65"/>
        <v>1021314607</v>
      </c>
      <c r="Q1050" s="165">
        <v>720958492</v>
      </c>
      <c r="R1050" s="3">
        <f>IFERROR(VLOOKUP(D1050,[9]ServNOMINA!$F$16:$M$112,8,0),0)</f>
        <v>0</v>
      </c>
      <c r="S1050" s="3">
        <f>IFERROR(VLOOKUP(D1050,[9]ServOTROS!$F$16:$M$112,8,0),0)</f>
        <v>0</v>
      </c>
      <c r="T1050" s="3">
        <f>IFERROR(VLOOKUP(D1050,[9]CANCEL!$F$16:$M$48,8,0),0)</f>
        <v>0</v>
      </c>
      <c r="U1050" s="3">
        <f>IFERROR(VLOOKUP(B1050,[10]Aaf_PENSION!$C$16:$M$112,11,0)+VLOOKUP(B1050,[11]Aaf_PENSION!$C$16:$M$112,11,0),0)</f>
        <v>0</v>
      </c>
      <c r="V1050" s="3">
        <f>IFERROR(VLOOKUP(B1050,[10]Aaf_SALUD!$C$16:$M$112,11,0)+VLOOKUP(B1050,[11]Aaf_SALUD!$C$16:$M$112,11,0),0)</f>
        <v>0</v>
      </c>
      <c r="W1050" s="3">
        <f>IFERROR(VLOOKUP(D1050,[9]CALIDAD!$F$16:$M$1122,8,0),0)</f>
        <v>42908017</v>
      </c>
      <c r="X1050" s="3"/>
      <c r="Y1050" s="3">
        <f>IFERROR(VLOOKUP(B1050,[10]Ap_CESANTIAS!$C$16:$M$112,11,0)+VLOOKUP(B1050,[11]Ap_CESANTIAS!$C$16:$M$112,11,0),0)</f>
        <v>0</v>
      </c>
      <c r="Z1050" s="3">
        <f>IFERROR(VLOOKUP(B1050,[10]Ap_PENSION!$C$16:$M$112,11,0)+VLOOKUP(B1050,[11]Ap_PENSION!$C$16:$M$112,11,0),0)</f>
        <v>0</v>
      </c>
      <c r="AA1050" s="3">
        <f>IFERROR(VLOOKUP(B1050,[10]Ap_SALUD!$C$16:$M$112,11,0)+VLOOKUP(B1050,[11]Ap_SALUD!$C$16:$M$112,11,0),0)</f>
        <v>0</v>
      </c>
      <c r="AB1050" s="3"/>
      <c r="AC1050" s="36">
        <f t="shared" si="64"/>
        <v>42908017</v>
      </c>
      <c r="AD1050" s="37">
        <f t="shared" si="67"/>
        <v>257448098</v>
      </c>
      <c r="AE1050" s="144" t="e">
        <f>VLOOKUP(D1050,[12]REPNCT004ReporteAuxiliarContabl!$V$21:$W$1157,2,0)</f>
        <v>#N/A</v>
      </c>
      <c r="AF1050" s="167" t="e">
        <f t="shared" si="66"/>
        <v>#N/A</v>
      </c>
      <c r="AG1050" s="144"/>
      <c r="AI1050" s="144"/>
    </row>
    <row r="1051" spans="1:35" x14ac:dyDescent="0.25">
      <c r="A1051" s="29">
        <v>1039</v>
      </c>
      <c r="B1051" s="61"/>
      <c r="C1051" s="143" t="str">
        <f>VLOOKUP(D1051,[8]Hoja1!$A$2:$B$1115,2,0)</f>
        <v>73671</v>
      </c>
      <c r="D1051" s="31">
        <v>800100140</v>
      </c>
      <c r="E1051" s="31">
        <v>217173671</v>
      </c>
      <c r="F1051" s="61" t="s">
        <v>1185</v>
      </c>
      <c r="G1051" s="33">
        <v>0</v>
      </c>
      <c r="H1051" s="33">
        <v>0</v>
      </c>
      <c r="I1051" s="3">
        <v>219215500</v>
      </c>
      <c r="J1051" s="3">
        <v>258835356</v>
      </c>
      <c r="K1051" s="3">
        <v>0</v>
      </c>
      <c r="L1051" s="3"/>
      <c r="M1051" s="3"/>
      <c r="N1051" s="3"/>
      <c r="O1051" s="3"/>
      <c r="P1051" s="34">
        <f t="shared" si="65"/>
        <v>478050856</v>
      </c>
      <c r="Q1051" s="165">
        <v>350175146</v>
      </c>
      <c r="R1051" s="3">
        <f>IFERROR(VLOOKUP(D1051,[9]ServNOMINA!$F$16:$M$112,8,0),0)</f>
        <v>0</v>
      </c>
      <c r="S1051" s="3">
        <f>IFERROR(VLOOKUP(D1051,[9]ServOTROS!$F$16:$M$112,8,0),0)</f>
        <v>0</v>
      </c>
      <c r="T1051" s="3">
        <f>IFERROR(VLOOKUP(D1051,[9]CANCEL!$F$16:$M$48,8,0),0)</f>
        <v>0</v>
      </c>
      <c r="U1051" s="3">
        <f>IFERROR(VLOOKUP(B1051,[10]Aaf_PENSION!$C$16:$M$112,11,0)+VLOOKUP(B1051,[11]Aaf_PENSION!$C$16:$M$112,11,0),0)</f>
        <v>0</v>
      </c>
      <c r="V1051" s="3">
        <f>IFERROR(VLOOKUP(B1051,[10]Aaf_SALUD!$C$16:$M$112,11,0)+VLOOKUP(B1051,[11]Aaf_SALUD!$C$16:$M$112,11,0),0)</f>
        <v>0</v>
      </c>
      <c r="W1051" s="3">
        <f>IFERROR(VLOOKUP(D1051,[9]CALIDAD!$F$16:$M$1122,8,0),0)</f>
        <v>18267958</v>
      </c>
      <c r="X1051" s="3"/>
      <c r="Y1051" s="3">
        <f>IFERROR(VLOOKUP(B1051,[10]Ap_CESANTIAS!$C$16:$M$112,11,0)+VLOOKUP(B1051,[11]Ap_CESANTIAS!$C$16:$M$112,11,0),0)</f>
        <v>0</v>
      </c>
      <c r="Z1051" s="3">
        <f>IFERROR(VLOOKUP(B1051,[10]Ap_PENSION!$C$16:$M$112,11,0)+VLOOKUP(B1051,[11]Ap_PENSION!$C$16:$M$112,11,0),0)</f>
        <v>0</v>
      </c>
      <c r="AA1051" s="3">
        <f>IFERROR(VLOOKUP(B1051,[10]Ap_SALUD!$C$16:$M$112,11,0)+VLOOKUP(B1051,[11]Ap_SALUD!$C$16:$M$112,11,0),0)</f>
        <v>0</v>
      </c>
      <c r="AB1051" s="3"/>
      <c r="AC1051" s="36">
        <f t="shared" si="64"/>
        <v>18267958</v>
      </c>
      <c r="AD1051" s="37">
        <f t="shared" si="67"/>
        <v>109607752</v>
      </c>
      <c r="AE1051" s="144" t="e">
        <f>VLOOKUP(D1051,[12]REPNCT004ReporteAuxiliarContabl!$V$21:$W$1157,2,0)</f>
        <v>#N/A</v>
      </c>
      <c r="AF1051" s="167" t="e">
        <f t="shared" si="66"/>
        <v>#N/A</v>
      </c>
      <c r="AG1051" s="144"/>
      <c r="AI1051" s="144"/>
    </row>
    <row r="1052" spans="1:35" x14ac:dyDescent="0.25">
      <c r="A1052" s="38">
        <v>1040</v>
      </c>
      <c r="B1052" s="61"/>
      <c r="C1052" s="143" t="str">
        <f>VLOOKUP(D1052,[8]Hoja1!$A$2:$B$1115,2,0)</f>
        <v>73675</v>
      </c>
      <c r="D1052" s="31">
        <v>800100141</v>
      </c>
      <c r="E1052" s="31">
        <v>217573675</v>
      </c>
      <c r="F1052" s="61" t="s">
        <v>1186</v>
      </c>
      <c r="G1052" s="33">
        <v>0</v>
      </c>
      <c r="H1052" s="33">
        <v>0</v>
      </c>
      <c r="I1052" s="3">
        <v>337730668</v>
      </c>
      <c r="J1052" s="3">
        <v>317454308</v>
      </c>
      <c r="K1052" s="3">
        <v>0</v>
      </c>
      <c r="L1052" s="3"/>
      <c r="M1052" s="3"/>
      <c r="N1052" s="3"/>
      <c r="O1052" s="3"/>
      <c r="P1052" s="34">
        <f t="shared" si="65"/>
        <v>655184976</v>
      </c>
      <c r="Q1052" s="165">
        <v>458175418</v>
      </c>
      <c r="R1052" s="3">
        <f>IFERROR(VLOOKUP(D1052,[9]ServNOMINA!$F$16:$M$112,8,0),0)</f>
        <v>0</v>
      </c>
      <c r="S1052" s="3">
        <f>IFERROR(VLOOKUP(D1052,[9]ServOTROS!$F$16:$M$112,8,0),0)</f>
        <v>0</v>
      </c>
      <c r="T1052" s="3">
        <f>IFERROR(VLOOKUP(D1052,[9]CANCEL!$F$16:$M$48,8,0),0)</f>
        <v>0</v>
      </c>
      <c r="U1052" s="3">
        <f>IFERROR(VLOOKUP(B1052,[10]Aaf_PENSION!$C$16:$M$112,11,0)+VLOOKUP(B1052,[11]Aaf_PENSION!$C$16:$M$112,11,0),0)</f>
        <v>0</v>
      </c>
      <c r="V1052" s="3">
        <f>IFERROR(VLOOKUP(B1052,[10]Aaf_SALUD!$C$16:$M$112,11,0)+VLOOKUP(B1052,[11]Aaf_SALUD!$C$16:$M$112,11,0),0)</f>
        <v>0</v>
      </c>
      <c r="W1052" s="3">
        <f>IFERROR(VLOOKUP(D1052,[9]CALIDAD!$F$16:$M$1122,8,0),0)</f>
        <v>28144222</v>
      </c>
      <c r="X1052" s="3"/>
      <c r="Y1052" s="3">
        <f>IFERROR(VLOOKUP(B1052,[10]Ap_CESANTIAS!$C$16:$M$112,11,0)+VLOOKUP(B1052,[11]Ap_CESANTIAS!$C$16:$M$112,11,0),0)</f>
        <v>0</v>
      </c>
      <c r="Z1052" s="3">
        <f>IFERROR(VLOOKUP(B1052,[10]Ap_PENSION!$C$16:$M$112,11,0)+VLOOKUP(B1052,[11]Ap_PENSION!$C$16:$M$112,11,0),0)</f>
        <v>0</v>
      </c>
      <c r="AA1052" s="3">
        <f>IFERROR(VLOOKUP(B1052,[10]Ap_SALUD!$C$16:$M$112,11,0)+VLOOKUP(B1052,[11]Ap_SALUD!$C$16:$M$112,11,0),0)</f>
        <v>0</v>
      </c>
      <c r="AB1052" s="3"/>
      <c r="AC1052" s="36">
        <f t="shared" si="64"/>
        <v>28144222</v>
      </c>
      <c r="AD1052" s="37">
        <f t="shared" si="67"/>
        <v>168865336</v>
      </c>
      <c r="AE1052" s="144" t="e">
        <f>VLOOKUP(D1052,[12]REPNCT004ReporteAuxiliarContabl!$V$21:$W$1157,2,0)</f>
        <v>#N/A</v>
      </c>
      <c r="AF1052" s="167" t="e">
        <f t="shared" si="66"/>
        <v>#N/A</v>
      </c>
      <c r="AG1052" s="144"/>
      <c r="AI1052" s="144"/>
    </row>
    <row r="1053" spans="1:35" x14ac:dyDescent="0.25">
      <c r="A1053" s="29">
        <v>1041</v>
      </c>
      <c r="B1053" s="61"/>
      <c r="C1053" s="143" t="str">
        <f>VLOOKUP(D1053,[8]Hoja1!$A$2:$B$1115,2,0)</f>
        <v>73678</v>
      </c>
      <c r="D1053" s="31">
        <v>890700842</v>
      </c>
      <c r="E1053" s="31">
        <v>217873678</v>
      </c>
      <c r="F1053" s="61" t="s">
        <v>394</v>
      </c>
      <c r="G1053" s="33">
        <v>0</v>
      </c>
      <c r="H1053" s="33">
        <v>0</v>
      </c>
      <c r="I1053" s="3">
        <v>227513704</v>
      </c>
      <c r="J1053" s="3">
        <v>265609965</v>
      </c>
      <c r="K1053" s="3">
        <v>0</v>
      </c>
      <c r="L1053" s="3"/>
      <c r="M1053" s="3"/>
      <c r="N1053" s="3"/>
      <c r="O1053" s="3"/>
      <c r="P1053" s="34">
        <f t="shared" si="65"/>
        <v>493123669</v>
      </c>
      <c r="Q1053" s="165">
        <v>360407340</v>
      </c>
      <c r="R1053" s="3">
        <f>IFERROR(VLOOKUP(D1053,[9]ServNOMINA!$F$16:$M$112,8,0),0)</f>
        <v>0</v>
      </c>
      <c r="S1053" s="3">
        <f>IFERROR(VLOOKUP(D1053,[9]ServOTROS!$F$16:$M$112,8,0),0)</f>
        <v>0</v>
      </c>
      <c r="T1053" s="3">
        <f>IFERROR(VLOOKUP(D1053,[9]CANCEL!$F$16:$M$48,8,0),0)</f>
        <v>0</v>
      </c>
      <c r="U1053" s="3">
        <f>IFERROR(VLOOKUP(B1053,[10]Aaf_PENSION!$C$16:$M$112,11,0)+VLOOKUP(B1053,[11]Aaf_PENSION!$C$16:$M$112,11,0),0)</f>
        <v>0</v>
      </c>
      <c r="V1053" s="3">
        <f>IFERROR(VLOOKUP(B1053,[10]Aaf_SALUD!$C$16:$M$112,11,0)+VLOOKUP(B1053,[11]Aaf_SALUD!$C$16:$M$112,11,0),0)</f>
        <v>0</v>
      </c>
      <c r="W1053" s="3">
        <f>IFERROR(VLOOKUP(D1053,[9]CALIDAD!$F$16:$M$1122,8,0),0)</f>
        <v>18959475</v>
      </c>
      <c r="X1053" s="3"/>
      <c r="Y1053" s="3">
        <f>IFERROR(VLOOKUP(B1053,[10]Ap_CESANTIAS!$C$16:$M$112,11,0)+VLOOKUP(B1053,[11]Ap_CESANTIAS!$C$16:$M$112,11,0),0)</f>
        <v>0</v>
      </c>
      <c r="Z1053" s="3">
        <f>IFERROR(VLOOKUP(B1053,[10]Ap_PENSION!$C$16:$M$112,11,0)+VLOOKUP(B1053,[11]Ap_PENSION!$C$16:$M$112,11,0),0)</f>
        <v>0</v>
      </c>
      <c r="AA1053" s="3">
        <f>IFERROR(VLOOKUP(B1053,[10]Ap_SALUD!$C$16:$M$112,11,0)+VLOOKUP(B1053,[11]Ap_SALUD!$C$16:$M$112,11,0),0)</f>
        <v>0</v>
      </c>
      <c r="AB1053" s="3"/>
      <c r="AC1053" s="36">
        <f t="shared" si="64"/>
        <v>18959475</v>
      </c>
      <c r="AD1053" s="37">
        <f t="shared" si="67"/>
        <v>113756854</v>
      </c>
      <c r="AE1053" s="144" t="e">
        <f>VLOOKUP(D1053,[12]REPNCT004ReporteAuxiliarContabl!$V$21:$W$1157,2,0)</f>
        <v>#N/A</v>
      </c>
      <c r="AF1053" s="167" t="e">
        <f t="shared" si="66"/>
        <v>#N/A</v>
      </c>
      <c r="AG1053" s="144"/>
      <c r="AI1053" s="144"/>
    </row>
    <row r="1054" spans="1:35" x14ac:dyDescent="0.25">
      <c r="A1054" s="38">
        <v>1042</v>
      </c>
      <c r="B1054" s="61"/>
      <c r="C1054" s="143" t="str">
        <f>VLOOKUP(D1054,[8]Hoja1!$A$2:$B$1115,2,0)</f>
        <v>73686</v>
      </c>
      <c r="D1054" s="31">
        <v>890072044</v>
      </c>
      <c r="E1054" s="31">
        <v>218673686</v>
      </c>
      <c r="F1054" s="61" t="s">
        <v>1187</v>
      </c>
      <c r="G1054" s="33">
        <v>0</v>
      </c>
      <c r="H1054" s="33">
        <v>0</v>
      </c>
      <c r="I1054" s="3">
        <v>98068074</v>
      </c>
      <c r="J1054" s="3">
        <v>126102243</v>
      </c>
      <c r="K1054" s="3">
        <v>0</v>
      </c>
      <c r="L1054" s="3"/>
      <c r="M1054" s="3"/>
      <c r="N1054" s="3"/>
      <c r="O1054" s="3"/>
      <c r="P1054" s="34">
        <f t="shared" si="65"/>
        <v>224170317</v>
      </c>
      <c r="Q1054" s="165">
        <v>166963943</v>
      </c>
      <c r="R1054" s="3">
        <f>IFERROR(VLOOKUP(D1054,[9]ServNOMINA!$F$16:$M$112,8,0),0)</f>
        <v>0</v>
      </c>
      <c r="S1054" s="3">
        <f>IFERROR(VLOOKUP(D1054,[9]ServOTROS!$F$16:$M$112,8,0),0)</f>
        <v>0</v>
      </c>
      <c r="T1054" s="3">
        <f>IFERROR(VLOOKUP(D1054,[9]CANCEL!$F$16:$M$48,8,0),0)</f>
        <v>0</v>
      </c>
      <c r="U1054" s="3">
        <f>IFERROR(VLOOKUP(B1054,[10]Aaf_PENSION!$C$16:$M$112,11,0)+VLOOKUP(B1054,[11]Aaf_PENSION!$C$16:$M$112,11,0),0)</f>
        <v>0</v>
      </c>
      <c r="V1054" s="3">
        <f>IFERROR(VLOOKUP(B1054,[10]Aaf_SALUD!$C$16:$M$112,11,0)+VLOOKUP(B1054,[11]Aaf_SALUD!$C$16:$M$112,11,0),0)</f>
        <v>0</v>
      </c>
      <c r="W1054" s="3">
        <f>IFERROR(VLOOKUP(D1054,[9]CALIDAD!$F$16:$M$1122,8,0),0)</f>
        <v>8172340</v>
      </c>
      <c r="X1054" s="3"/>
      <c r="Y1054" s="3">
        <f>IFERROR(VLOOKUP(B1054,[10]Ap_CESANTIAS!$C$16:$M$112,11,0)+VLOOKUP(B1054,[11]Ap_CESANTIAS!$C$16:$M$112,11,0),0)</f>
        <v>0</v>
      </c>
      <c r="Z1054" s="3">
        <f>IFERROR(VLOOKUP(B1054,[10]Ap_PENSION!$C$16:$M$112,11,0)+VLOOKUP(B1054,[11]Ap_PENSION!$C$16:$M$112,11,0),0)</f>
        <v>0</v>
      </c>
      <c r="AA1054" s="3">
        <f>IFERROR(VLOOKUP(B1054,[10]Ap_SALUD!$C$16:$M$112,11,0)+VLOOKUP(B1054,[11]Ap_SALUD!$C$16:$M$112,11,0),0)</f>
        <v>0</v>
      </c>
      <c r="AB1054" s="3"/>
      <c r="AC1054" s="36">
        <f t="shared" si="64"/>
        <v>8172340</v>
      </c>
      <c r="AD1054" s="37">
        <f t="shared" si="67"/>
        <v>49034034</v>
      </c>
      <c r="AE1054" s="144" t="e">
        <f>VLOOKUP(D1054,[12]REPNCT004ReporteAuxiliarContabl!$V$21:$W$1157,2,0)</f>
        <v>#N/A</v>
      </c>
      <c r="AF1054" s="167" t="e">
        <f t="shared" si="66"/>
        <v>#N/A</v>
      </c>
      <c r="AG1054" s="144"/>
      <c r="AI1054" s="144"/>
    </row>
    <row r="1055" spans="1:35" x14ac:dyDescent="0.25">
      <c r="A1055" s="29">
        <v>1043</v>
      </c>
      <c r="B1055" s="61"/>
      <c r="C1055" s="143" t="str">
        <f>VLOOKUP(D1055,[8]Hoja1!$A$2:$B$1115,2,0)</f>
        <v>73770</v>
      </c>
      <c r="D1055" s="31">
        <v>890700978</v>
      </c>
      <c r="E1055" s="31">
        <v>217073770</v>
      </c>
      <c r="F1055" s="61" t="s">
        <v>674</v>
      </c>
      <c r="G1055" s="33">
        <v>0</v>
      </c>
      <c r="H1055" s="33">
        <v>0</v>
      </c>
      <c r="I1055" s="3">
        <v>52285281</v>
      </c>
      <c r="J1055" s="3">
        <v>54479168</v>
      </c>
      <c r="K1055" s="3">
        <v>0</v>
      </c>
      <c r="L1055" s="3"/>
      <c r="M1055" s="3"/>
      <c r="N1055" s="3"/>
      <c r="O1055" s="3"/>
      <c r="P1055" s="34">
        <f t="shared" si="65"/>
        <v>106764449</v>
      </c>
      <c r="Q1055" s="165">
        <v>76264703</v>
      </c>
      <c r="R1055" s="3">
        <f>IFERROR(VLOOKUP(D1055,[9]ServNOMINA!$F$16:$M$112,8,0),0)</f>
        <v>0</v>
      </c>
      <c r="S1055" s="3">
        <f>IFERROR(VLOOKUP(D1055,[9]ServOTROS!$F$16:$M$112,8,0),0)</f>
        <v>0</v>
      </c>
      <c r="T1055" s="3">
        <f>IFERROR(VLOOKUP(D1055,[9]CANCEL!$F$16:$M$48,8,0),0)</f>
        <v>0</v>
      </c>
      <c r="U1055" s="3">
        <f>IFERROR(VLOOKUP(B1055,[10]Aaf_PENSION!$C$16:$M$112,11,0)+VLOOKUP(B1055,[11]Aaf_PENSION!$C$16:$M$112,11,0),0)</f>
        <v>0</v>
      </c>
      <c r="V1055" s="3">
        <f>IFERROR(VLOOKUP(B1055,[10]Aaf_SALUD!$C$16:$M$112,11,0)+VLOOKUP(B1055,[11]Aaf_SALUD!$C$16:$M$112,11,0),0)</f>
        <v>0</v>
      </c>
      <c r="W1055" s="3">
        <f>IFERROR(VLOOKUP(D1055,[9]CALIDAD!$F$16:$M$1122,8,0),0)</f>
        <v>4357107</v>
      </c>
      <c r="X1055" s="3"/>
      <c r="Y1055" s="3">
        <f>IFERROR(VLOOKUP(B1055,[10]Ap_CESANTIAS!$C$16:$M$112,11,0)+VLOOKUP(B1055,[11]Ap_CESANTIAS!$C$16:$M$112,11,0),0)</f>
        <v>0</v>
      </c>
      <c r="Z1055" s="3">
        <f>IFERROR(VLOOKUP(B1055,[10]Ap_PENSION!$C$16:$M$112,11,0)+VLOOKUP(B1055,[11]Ap_PENSION!$C$16:$M$112,11,0),0)</f>
        <v>0</v>
      </c>
      <c r="AA1055" s="3">
        <f>IFERROR(VLOOKUP(B1055,[10]Ap_SALUD!$C$16:$M$112,11,0)+VLOOKUP(B1055,[11]Ap_SALUD!$C$16:$M$112,11,0),0)</f>
        <v>0</v>
      </c>
      <c r="AB1055" s="3"/>
      <c r="AC1055" s="36">
        <f t="shared" si="64"/>
        <v>4357107</v>
      </c>
      <c r="AD1055" s="37">
        <f t="shared" si="67"/>
        <v>26142639</v>
      </c>
      <c r="AE1055" s="144" t="e">
        <f>VLOOKUP(D1055,[12]REPNCT004ReporteAuxiliarContabl!$V$21:$W$1157,2,0)</f>
        <v>#N/A</v>
      </c>
      <c r="AF1055" s="167" t="e">
        <f t="shared" si="66"/>
        <v>#N/A</v>
      </c>
      <c r="AG1055" s="144"/>
      <c r="AI1055" s="144"/>
    </row>
    <row r="1056" spans="1:35" x14ac:dyDescent="0.25">
      <c r="A1056" s="38">
        <v>1044</v>
      </c>
      <c r="B1056" s="61"/>
      <c r="C1056" s="143" t="str">
        <f>VLOOKUP(D1056,[8]Hoja1!$A$2:$B$1115,2,0)</f>
        <v>73854</v>
      </c>
      <c r="D1056" s="31">
        <v>800100143</v>
      </c>
      <c r="E1056" s="31">
        <v>215473854</v>
      </c>
      <c r="F1056" s="61" t="s">
        <v>1188</v>
      </c>
      <c r="G1056" s="33">
        <v>0</v>
      </c>
      <c r="H1056" s="33">
        <v>0</v>
      </c>
      <c r="I1056" s="3">
        <v>94350842</v>
      </c>
      <c r="J1056" s="3">
        <v>95931717</v>
      </c>
      <c r="K1056" s="3">
        <v>0</v>
      </c>
      <c r="L1056" s="3"/>
      <c r="M1056" s="3"/>
      <c r="N1056" s="3"/>
      <c r="O1056" s="3"/>
      <c r="P1056" s="34">
        <f t="shared" si="65"/>
        <v>190282559</v>
      </c>
      <c r="Q1056" s="165">
        <v>135244567</v>
      </c>
      <c r="R1056" s="3">
        <f>IFERROR(VLOOKUP(D1056,[9]ServNOMINA!$F$16:$M$112,8,0),0)</f>
        <v>0</v>
      </c>
      <c r="S1056" s="3">
        <f>IFERROR(VLOOKUP(D1056,[9]ServOTROS!$F$16:$M$112,8,0),0)</f>
        <v>0</v>
      </c>
      <c r="T1056" s="3">
        <f>IFERROR(VLOOKUP(D1056,[9]CANCEL!$F$16:$M$48,8,0),0)</f>
        <v>0</v>
      </c>
      <c r="U1056" s="3">
        <f>IFERROR(VLOOKUP(B1056,[10]Aaf_PENSION!$C$16:$M$112,11,0)+VLOOKUP(B1056,[11]Aaf_PENSION!$C$16:$M$112,11,0),0)</f>
        <v>0</v>
      </c>
      <c r="V1056" s="3">
        <f>IFERROR(VLOOKUP(B1056,[10]Aaf_SALUD!$C$16:$M$112,11,0)+VLOOKUP(B1056,[11]Aaf_SALUD!$C$16:$M$112,11,0),0)</f>
        <v>0</v>
      </c>
      <c r="W1056" s="3">
        <f>IFERROR(VLOOKUP(D1056,[9]CALIDAD!$F$16:$M$1122,8,0),0)</f>
        <v>7862570</v>
      </c>
      <c r="X1056" s="3"/>
      <c r="Y1056" s="3">
        <f>IFERROR(VLOOKUP(B1056,[10]Ap_CESANTIAS!$C$16:$M$112,11,0)+VLOOKUP(B1056,[11]Ap_CESANTIAS!$C$16:$M$112,11,0),0)</f>
        <v>0</v>
      </c>
      <c r="Z1056" s="3">
        <f>IFERROR(VLOOKUP(B1056,[10]Ap_PENSION!$C$16:$M$112,11,0)+VLOOKUP(B1056,[11]Ap_PENSION!$C$16:$M$112,11,0),0)</f>
        <v>0</v>
      </c>
      <c r="AA1056" s="3">
        <f>IFERROR(VLOOKUP(B1056,[10]Ap_SALUD!$C$16:$M$112,11,0)+VLOOKUP(B1056,[11]Ap_SALUD!$C$16:$M$112,11,0),0)</f>
        <v>0</v>
      </c>
      <c r="AB1056" s="3"/>
      <c r="AC1056" s="36">
        <f t="shared" si="64"/>
        <v>7862570</v>
      </c>
      <c r="AD1056" s="37">
        <f t="shared" si="67"/>
        <v>47175422</v>
      </c>
      <c r="AE1056" s="144" t="e">
        <f>VLOOKUP(D1056,[12]REPNCT004ReporteAuxiliarContabl!$V$21:$W$1157,2,0)</f>
        <v>#N/A</v>
      </c>
      <c r="AF1056" s="167" t="e">
        <f t="shared" si="66"/>
        <v>#N/A</v>
      </c>
      <c r="AG1056" s="144"/>
      <c r="AI1056" s="144"/>
    </row>
    <row r="1057" spans="1:35" x14ac:dyDescent="0.25">
      <c r="A1057" s="29">
        <v>1045</v>
      </c>
      <c r="B1057" s="61"/>
      <c r="C1057" s="143" t="str">
        <f>VLOOKUP(D1057,[8]Hoja1!$A$2:$B$1115,2,0)</f>
        <v>73861</v>
      </c>
      <c r="D1057" s="31">
        <v>800100144</v>
      </c>
      <c r="E1057" s="31">
        <v>216173861</v>
      </c>
      <c r="F1057" s="61" t="s">
        <v>1189</v>
      </c>
      <c r="G1057" s="33">
        <v>0</v>
      </c>
      <c r="H1057" s="33">
        <v>0</v>
      </c>
      <c r="I1057" s="3">
        <v>208162464</v>
      </c>
      <c r="J1057" s="3">
        <v>224287672</v>
      </c>
      <c r="K1057" s="3">
        <v>0</v>
      </c>
      <c r="L1057" s="3"/>
      <c r="M1057" s="3"/>
      <c r="N1057" s="3"/>
      <c r="O1057" s="3"/>
      <c r="P1057" s="34">
        <f t="shared" si="65"/>
        <v>432450136</v>
      </c>
      <c r="Q1057" s="165">
        <v>311022032</v>
      </c>
      <c r="R1057" s="3">
        <f>IFERROR(VLOOKUP(D1057,[9]ServNOMINA!$F$16:$M$112,8,0),0)</f>
        <v>0</v>
      </c>
      <c r="S1057" s="3">
        <f>IFERROR(VLOOKUP(D1057,[9]ServOTROS!$F$16:$M$112,8,0),0)</f>
        <v>0</v>
      </c>
      <c r="T1057" s="3">
        <f>IFERROR(VLOOKUP(D1057,[9]CANCEL!$F$16:$M$48,8,0),0)</f>
        <v>0</v>
      </c>
      <c r="U1057" s="3">
        <f>IFERROR(VLOOKUP(B1057,[10]Aaf_PENSION!$C$16:$M$112,11,0)+VLOOKUP(B1057,[11]Aaf_PENSION!$C$16:$M$112,11,0),0)</f>
        <v>0</v>
      </c>
      <c r="V1057" s="3">
        <f>IFERROR(VLOOKUP(B1057,[10]Aaf_SALUD!$C$16:$M$112,11,0)+VLOOKUP(B1057,[11]Aaf_SALUD!$C$16:$M$112,11,0),0)</f>
        <v>0</v>
      </c>
      <c r="W1057" s="3">
        <f>IFERROR(VLOOKUP(D1057,[9]CALIDAD!$F$16:$M$1122,8,0),0)</f>
        <v>17346872</v>
      </c>
      <c r="X1057" s="3"/>
      <c r="Y1057" s="3">
        <f>IFERROR(VLOOKUP(B1057,[10]Ap_CESANTIAS!$C$16:$M$112,11,0)+VLOOKUP(B1057,[11]Ap_CESANTIAS!$C$16:$M$112,11,0),0)</f>
        <v>0</v>
      </c>
      <c r="Z1057" s="3">
        <f>IFERROR(VLOOKUP(B1057,[10]Ap_PENSION!$C$16:$M$112,11,0)+VLOOKUP(B1057,[11]Ap_PENSION!$C$16:$M$112,11,0),0)</f>
        <v>0</v>
      </c>
      <c r="AA1057" s="3">
        <f>IFERROR(VLOOKUP(B1057,[10]Ap_SALUD!$C$16:$M$112,11,0)+VLOOKUP(B1057,[11]Ap_SALUD!$C$16:$M$112,11,0),0)</f>
        <v>0</v>
      </c>
      <c r="AB1057" s="3"/>
      <c r="AC1057" s="36">
        <f t="shared" si="64"/>
        <v>17346872</v>
      </c>
      <c r="AD1057" s="37">
        <f t="shared" si="67"/>
        <v>104081232</v>
      </c>
      <c r="AE1057" s="144" t="e">
        <f>VLOOKUP(D1057,[12]REPNCT004ReporteAuxiliarContabl!$V$21:$W$1157,2,0)</f>
        <v>#N/A</v>
      </c>
      <c r="AF1057" s="167" t="e">
        <f t="shared" si="66"/>
        <v>#N/A</v>
      </c>
      <c r="AG1057" s="144"/>
      <c r="AI1057" s="144"/>
    </row>
    <row r="1058" spans="1:35" x14ac:dyDescent="0.25">
      <c r="A1058" s="38">
        <v>1046</v>
      </c>
      <c r="B1058" s="61"/>
      <c r="C1058" s="143" t="str">
        <f>VLOOKUP(D1058,[8]Hoja1!$A$2:$B$1115,2,0)</f>
        <v>73870</v>
      </c>
      <c r="D1058" s="31">
        <v>800100145</v>
      </c>
      <c r="E1058" s="31">
        <v>217073870</v>
      </c>
      <c r="F1058" s="61" t="s">
        <v>1190</v>
      </c>
      <c r="G1058" s="33">
        <v>0</v>
      </c>
      <c r="H1058" s="33">
        <v>0</v>
      </c>
      <c r="I1058" s="3">
        <v>159600332</v>
      </c>
      <c r="J1058" s="3">
        <v>186486335</v>
      </c>
      <c r="K1058" s="3">
        <v>0</v>
      </c>
      <c r="L1058" s="3"/>
      <c r="M1058" s="3"/>
      <c r="N1058" s="3"/>
      <c r="O1058" s="3"/>
      <c r="P1058" s="34">
        <f t="shared" si="65"/>
        <v>346086667</v>
      </c>
      <c r="Q1058" s="165">
        <v>252986475</v>
      </c>
      <c r="R1058" s="3">
        <f>IFERROR(VLOOKUP(D1058,[9]ServNOMINA!$F$16:$M$112,8,0),0)</f>
        <v>0</v>
      </c>
      <c r="S1058" s="3">
        <f>IFERROR(VLOOKUP(D1058,[9]ServOTROS!$F$16:$M$112,8,0),0)</f>
        <v>0</v>
      </c>
      <c r="T1058" s="3">
        <f>IFERROR(VLOOKUP(D1058,[9]CANCEL!$F$16:$M$48,8,0),0)</f>
        <v>0</v>
      </c>
      <c r="U1058" s="3">
        <f>IFERROR(VLOOKUP(B1058,[10]Aaf_PENSION!$C$16:$M$112,11,0)+VLOOKUP(B1058,[11]Aaf_PENSION!$C$16:$M$112,11,0),0)</f>
        <v>0</v>
      </c>
      <c r="V1058" s="3">
        <f>IFERROR(VLOOKUP(B1058,[10]Aaf_SALUD!$C$16:$M$112,11,0)+VLOOKUP(B1058,[11]Aaf_SALUD!$C$16:$M$112,11,0),0)</f>
        <v>0</v>
      </c>
      <c r="W1058" s="3">
        <f>IFERROR(VLOOKUP(D1058,[9]CALIDAD!$F$16:$M$1122,8,0),0)</f>
        <v>13300028</v>
      </c>
      <c r="X1058" s="3"/>
      <c r="Y1058" s="3">
        <f>IFERROR(VLOOKUP(B1058,[10]Ap_CESANTIAS!$C$16:$M$112,11,0)+VLOOKUP(B1058,[11]Ap_CESANTIAS!$C$16:$M$112,11,0),0)</f>
        <v>0</v>
      </c>
      <c r="Z1058" s="3">
        <f>IFERROR(VLOOKUP(B1058,[10]Ap_PENSION!$C$16:$M$112,11,0)+VLOOKUP(B1058,[11]Ap_PENSION!$C$16:$M$112,11,0),0)</f>
        <v>0</v>
      </c>
      <c r="AA1058" s="3">
        <f>IFERROR(VLOOKUP(B1058,[10]Ap_SALUD!$C$16:$M$112,11,0)+VLOOKUP(B1058,[11]Ap_SALUD!$C$16:$M$112,11,0),0)</f>
        <v>0</v>
      </c>
      <c r="AB1058" s="3"/>
      <c r="AC1058" s="36">
        <f t="shared" si="64"/>
        <v>13300028</v>
      </c>
      <c r="AD1058" s="37">
        <f t="shared" si="67"/>
        <v>79800164</v>
      </c>
      <c r="AE1058" s="144" t="e">
        <f>VLOOKUP(D1058,[12]REPNCT004ReporteAuxiliarContabl!$V$21:$W$1157,2,0)</f>
        <v>#N/A</v>
      </c>
      <c r="AF1058" s="167" t="e">
        <f t="shared" si="66"/>
        <v>#N/A</v>
      </c>
      <c r="AG1058" s="144"/>
      <c r="AI1058" s="144"/>
    </row>
    <row r="1059" spans="1:35" x14ac:dyDescent="0.25">
      <c r="A1059" s="29">
        <v>1047</v>
      </c>
      <c r="B1059" s="61"/>
      <c r="C1059" s="143" t="str">
        <f>VLOOKUP(D1059,[8]Hoja1!$A$2:$B$1115,2,0)</f>
        <v>73873</v>
      </c>
      <c r="D1059" s="31">
        <v>800100147</v>
      </c>
      <c r="E1059" s="31">
        <v>217373873</v>
      </c>
      <c r="F1059" s="61" t="s">
        <v>1191</v>
      </c>
      <c r="G1059" s="33">
        <v>0</v>
      </c>
      <c r="H1059" s="33">
        <v>0</v>
      </c>
      <c r="I1059" s="3">
        <v>89835884</v>
      </c>
      <c r="J1059" s="3">
        <v>106859994</v>
      </c>
      <c r="K1059" s="3">
        <v>0</v>
      </c>
      <c r="L1059" s="3"/>
      <c r="M1059" s="3"/>
      <c r="N1059" s="3"/>
      <c r="O1059" s="3"/>
      <c r="P1059" s="34">
        <f t="shared" si="65"/>
        <v>196695878</v>
      </c>
      <c r="Q1059" s="165">
        <v>144291614</v>
      </c>
      <c r="R1059" s="3">
        <f>IFERROR(VLOOKUP(D1059,[9]ServNOMINA!$F$16:$M$112,8,0),0)</f>
        <v>0</v>
      </c>
      <c r="S1059" s="3">
        <f>IFERROR(VLOOKUP(D1059,[9]ServOTROS!$F$16:$M$112,8,0),0)</f>
        <v>0</v>
      </c>
      <c r="T1059" s="3">
        <f>IFERROR(VLOOKUP(D1059,[9]CANCEL!$F$16:$M$48,8,0),0)</f>
        <v>0</v>
      </c>
      <c r="U1059" s="3">
        <f>IFERROR(VLOOKUP(B1059,[10]Aaf_PENSION!$C$16:$M$112,11,0)+VLOOKUP(B1059,[11]Aaf_PENSION!$C$16:$M$112,11,0),0)</f>
        <v>0</v>
      </c>
      <c r="V1059" s="3">
        <f>IFERROR(VLOOKUP(B1059,[10]Aaf_SALUD!$C$16:$M$112,11,0)+VLOOKUP(B1059,[11]Aaf_SALUD!$C$16:$M$112,11,0),0)</f>
        <v>0</v>
      </c>
      <c r="W1059" s="3">
        <f>IFERROR(VLOOKUP(D1059,[9]CALIDAD!$F$16:$M$1122,8,0),0)</f>
        <v>7486324</v>
      </c>
      <c r="X1059" s="3"/>
      <c r="Y1059" s="3">
        <f>IFERROR(VLOOKUP(B1059,[10]Ap_CESANTIAS!$C$16:$M$112,11,0)+VLOOKUP(B1059,[11]Ap_CESANTIAS!$C$16:$M$112,11,0),0)</f>
        <v>0</v>
      </c>
      <c r="Z1059" s="3">
        <f>IFERROR(VLOOKUP(B1059,[10]Ap_PENSION!$C$16:$M$112,11,0)+VLOOKUP(B1059,[11]Ap_PENSION!$C$16:$M$112,11,0),0)</f>
        <v>0</v>
      </c>
      <c r="AA1059" s="3">
        <f>IFERROR(VLOOKUP(B1059,[10]Ap_SALUD!$C$16:$M$112,11,0)+VLOOKUP(B1059,[11]Ap_SALUD!$C$16:$M$112,11,0),0)</f>
        <v>0</v>
      </c>
      <c r="AB1059" s="3"/>
      <c r="AC1059" s="36">
        <f t="shared" si="64"/>
        <v>7486324</v>
      </c>
      <c r="AD1059" s="37">
        <f t="shared" si="67"/>
        <v>44917940</v>
      </c>
      <c r="AE1059" s="144" t="e">
        <f>VLOOKUP(D1059,[12]REPNCT004ReporteAuxiliarContabl!$V$21:$W$1157,2,0)</f>
        <v>#N/A</v>
      </c>
      <c r="AF1059" s="167" t="e">
        <f t="shared" si="66"/>
        <v>#N/A</v>
      </c>
      <c r="AG1059" s="144"/>
      <c r="AI1059" s="144"/>
    </row>
    <row r="1060" spans="1:35" x14ac:dyDescent="0.25">
      <c r="A1060" s="38">
        <v>1048</v>
      </c>
      <c r="B1060" s="61"/>
      <c r="C1060" s="143" t="str">
        <f>VLOOKUP(D1060,[8]Hoja1!$A$2:$B$1115,2,0)</f>
        <v>76020</v>
      </c>
      <c r="D1060" s="31">
        <v>891901079</v>
      </c>
      <c r="E1060" s="31">
        <v>212076020</v>
      </c>
      <c r="F1060" s="61" t="s">
        <v>1192</v>
      </c>
      <c r="G1060" s="33">
        <v>0</v>
      </c>
      <c r="H1060" s="33">
        <v>0</v>
      </c>
      <c r="I1060" s="3">
        <v>202111744</v>
      </c>
      <c r="J1060" s="3">
        <v>195003015</v>
      </c>
      <c r="K1060" s="3">
        <v>0</v>
      </c>
      <c r="L1060" s="3"/>
      <c r="M1060" s="3"/>
      <c r="N1060" s="3"/>
      <c r="O1060" s="3"/>
      <c r="P1060" s="34">
        <f t="shared" si="65"/>
        <v>397114759</v>
      </c>
      <c r="Q1060" s="165">
        <v>277779485</v>
      </c>
      <c r="R1060" s="3">
        <f>IFERROR(VLOOKUP(D1060,[9]ServNOMINA!$F$16:$M$112,8,0),0)</f>
        <v>0</v>
      </c>
      <c r="S1060" s="3">
        <f>IFERROR(VLOOKUP(D1060,[9]ServOTROS!$F$16:$M$112,8,0),0)</f>
        <v>0</v>
      </c>
      <c r="T1060" s="3">
        <f>IFERROR(VLOOKUP(D1060,[9]CANCEL!$F$16:$M$48,8,0),0)</f>
        <v>0</v>
      </c>
      <c r="U1060" s="3">
        <f>IFERROR(VLOOKUP(B1060,[10]Aaf_PENSION!$C$16:$M$112,11,0)+VLOOKUP(B1060,[11]Aaf_PENSION!$C$16:$M$112,11,0),0)</f>
        <v>0</v>
      </c>
      <c r="V1060" s="3">
        <f>IFERROR(VLOOKUP(B1060,[10]Aaf_SALUD!$C$16:$M$112,11,0)+VLOOKUP(B1060,[11]Aaf_SALUD!$C$16:$M$112,11,0),0)</f>
        <v>0</v>
      </c>
      <c r="W1060" s="3">
        <f>IFERROR(VLOOKUP(D1060,[9]CALIDAD!$F$16:$M$1122,8,0),0)</f>
        <v>16842645</v>
      </c>
      <c r="X1060" s="3"/>
      <c r="Y1060" s="3">
        <f>IFERROR(VLOOKUP(B1060,[10]Ap_CESANTIAS!$C$16:$M$112,11,0)+VLOOKUP(B1060,[11]Ap_CESANTIAS!$C$16:$M$112,11,0),0)</f>
        <v>0</v>
      </c>
      <c r="Z1060" s="3">
        <f>IFERROR(VLOOKUP(B1060,[10]Ap_PENSION!$C$16:$M$112,11,0)+VLOOKUP(B1060,[11]Ap_PENSION!$C$16:$M$112,11,0),0)</f>
        <v>0</v>
      </c>
      <c r="AA1060" s="3">
        <f>IFERROR(VLOOKUP(B1060,[10]Ap_SALUD!$C$16:$M$112,11,0)+VLOOKUP(B1060,[11]Ap_SALUD!$C$16:$M$112,11,0),0)</f>
        <v>0</v>
      </c>
      <c r="AB1060" s="3"/>
      <c r="AC1060" s="36">
        <f t="shared" si="64"/>
        <v>16842645</v>
      </c>
      <c r="AD1060" s="37">
        <f t="shared" si="67"/>
        <v>102492629</v>
      </c>
      <c r="AE1060" s="144" t="e">
        <f>VLOOKUP(D1060,[12]REPNCT004ReporteAuxiliarContabl!$V$21:$W$1157,2,0)</f>
        <v>#N/A</v>
      </c>
      <c r="AF1060" s="167" t="e">
        <f t="shared" si="66"/>
        <v>#N/A</v>
      </c>
      <c r="AG1060" s="144"/>
      <c r="AI1060" s="144"/>
    </row>
    <row r="1061" spans="1:35" x14ac:dyDescent="0.25">
      <c r="A1061" s="29">
        <v>1049</v>
      </c>
      <c r="B1061" s="61"/>
      <c r="C1061" s="143" t="str">
        <f>VLOOKUP(D1061,[8]Hoja1!$A$2:$B$1115,2,0)</f>
        <v>76036</v>
      </c>
      <c r="D1061" s="31">
        <v>891900443</v>
      </c>
      <c r="E1061" s="31">
        <v>213676036</v>
      </c>
      <c r="F1061" s="61" t="s">
        <v>1193</v>
      </c>
      <c r="G1061" s="33">
        <v>0</v>
      </c>
      <c r="H1061" s="33">
        <v>0</v>
      </c>
      <c r="I1061" s="3">
        <v>185820464</v>
      </c>
      <c r="J1061" s="3">
        <v>204071308</v>
      </c>
      <c r="K1061" s="3">
        <v>0</v>
      </c>
      <c r="L1061" s="3"/>
      <c r="M1061" s="3"/>
      <c r="N1061" s="3"/>
      <c r="O1061" s="3"/>
      <c r="P1061" s="34">
        <f t="shared" si="65"/>
        <v>389891772</v>
      </c>
      <c r="Q1061" s="165">
        <v>281496503</v>
      </c>
      <c r="R1061" s="3">
        <f>IFERROR(VLOOKUP(D1061,[9]ServNOMINA!$F$16:$M$112,8,0),0)</f>
        <v>0</v>
      </c>
      <c r="S1061" s="3">
        <f>IFERROR(VLOOKUP(D1061,[9]ServOTROS!$F$16:$M$112,8,0),0)</f>
        <v>0</v>
      </c>
      <c r="T1061" s="3">
        <f>IFERROR(VLOOKUP(D1061,[9]CANCEL!$F$16:$M$48,8,0),0)</f>
        <v>0</v>
      </c>
      <c r="U1061" s="3">
        <f>IFERROR(VLOOKUP(B1061,[10]Aaf_PENSION!$C$16:$M$112,11,0)+VLOOKUP(B1061,[11]Aaf_PENSION!$C$16:$M$112,11,0),0)</f>
        <v>0</v>
      </c>
      <c r="V1061" s="3">
        <f>IFERROR(VLOOKUP(B1061,[10]Aaf_SALUD!$C$16:$M$112,11,0)+VLOOKUP(B1061,[11]Aaf_SALUD!$C$16:$M$112,11,0),0)</f>
        <v>0</v>
      </c>
      <c r="W1061" s="3">
        <f>IFERROR(VLOOKUP(D1061,[9]CALIDAD!$F$16:$M$1122,8,0),0)</f>
        <v>15485039</v>
      </c>
      <c r="X1061" s="3"/>
      <c r="Y1061" s="3">
        <f>IFERROR(VLOOKUP(B1061,[10]Ap_CESANTIAS!$C$16:$M$112,11,0)+VLOOKUP(B1061,[11]Ap_CESANTIAS!$C$16:$M$112,11,0),0)</f>
        <v>0</v>
      </c>
      <c r="Z1061" s="3">
        <f>IFERROR(VLOOKUP(B1061,[10]Ap_PENSION!$C$16:$M$112,11,0)+VLOOKUP(B1061,[11]Ap_PENSION!$C$16:$M$112,11,0),0)</f>
        <v>0</v>
      </c>
      <c r="AA1061" s="3">
        <f>IFERROR(VLOOKUP(B1061,[10]Ap_SALUD!$C$16:$M$112,11,0)+VLOOKUP(B1061,[11]Ap_SALUD!$C$16:$M$112,11,0),0)</f>
        <v>0</v>
      </c>
      <c r="AB1061" s="3"/>
      <c r="AC1061" s="36">
        <f t="shared" si="64"/>
        <v>15485039</v>
      </c>
      <c r="AD1061" s="37">
        <f t="shared" si="67"/>
        <v>92910230</v>
      </c>
      <c r="AE1061" s="144" t="e">
        <f>VLOOKUP(D1061,[12]REPNCT004ReporteAuxiliarContabl!$V$21:$W$1157,2,0)</f>
        <v>#N/A</v>
      </c>
      <c r="AF1061" s="167" t="e">
        <f t="shared" si="66"/>
        <v>#N/A</v>
      </c>
      <c r="AG1061" s="144"/>
      <c r="AI1061" s="144"/>
    </row>
    <row r="1062" spans="1:35" x14ac:dyDescent="0.25">
      <c r="A1062" s="38">
        <v>1050</v>
      </c>
      <c r="B1062" s="61"/>
      <c r="C1062" s="143" t="str">
        <f>VLOOKUP(D1062,[8]Hoja1!$A$2:$B$1115,2,0)</f>
        <v>76041</v>
      </c>
      <c r="D1062" s="31">
        <v>800100532</v>
      </c>
      <c r="E1062" s="31">
        <v>214176041</v>
      </c>
      <c r="F1062" s="61" t="s">
        <v>1194</v>
      </c>
      <c r="G1062" s="33">
        <v>0</v>
      </c>
      <c r="H1062" s="33">
        <v>0</v>
      </c>
      <c r="I1062" s="3">
        <v>235830648</v>
      </c>
      <c r="J1062" s="3">
        <v>231329793</v>
      </c>
      <c r="K1062" s="3">
        <v>0</v>
      </c>
      <c r="L1062" s="3"/>
      <c r="M1062" s="3"/>
      <c r="N1062" s="3"/>
      <c r="O1062" s="3"/>
      <c r="P1062" s="34">
        <f t="shared" si="65"/>
        <v>467160441</v>
      </c>
      <c r="Q1062" s="165">
        <v>324356845</v>
      </c>
      <c r="R1062" s="3">
        <f>IFERROR(VLOOKUP(D1062,[9]ServNOMINA!$F$16:$M$112,8,0),0)</f>
        <v>0</v>
      </c>
      <c r="S1062" s="3">
        <f>IFERROR(VLOOKUP(D1062,[9]ServOTROS!$F$16:$M$112,8,0),0)</f>
        <v>0</v>
      </c>
      <c r="T1062" s="3">
        <f>IFERROR(VLOOKUP(D1062,[9]CANCEL!$F$16:$M$48,8,0),0)</f>
        <v>0</v>
      </c>
      <c r="U1062" s="3">
        <f>IFERROR(VLOOKUP(B1062,[10]Aaf_PENSION!$C$16:$M$112,11,0)+VLOOKUP(B1062,[11]Aaf_PENSION!$C$16:$M$112,11,0),0)</f>
        <v>0</v>
      </c>
      <c r="V1062" s="3">
        <f>IFERROR(VLOOKUP(B1062,[10]Aaf_SALUD!$C$16:$M$112,11,0)+VLOOKUP(B1062,[11]Aaf_SALUD!$C$16:$M$112,11,0),0)</f>
        <v>0</v>
      </c>
      <c r="W1062" s="3">
        <f>IFERROR(VLOOKUP(D1062,[9]CALIDAD!$F$16:$M$1122,8,0),0)</f>
        <v>19652554</v>
      </c>
      <c r="X1062" s="3"/>
      <c r="Y1062" s="3">
        <f>IFERROR(VLOOKUP(B1062,[10]Ap_CESANTIAS!$C$16:$M$112,11,0)+VLOOKUP(B1062,[11]Ap_CESANTIAS!$C$16:$M$112,11,0),0)</f>
        <v>0</v>
      </c>
      <c r="Z1062" s="3">
        <f>IFERROR(VLOOKUP(B1062,[10]Ap_PENSION!$C$16:$M$112,11,0)+VLOOKUP(B1062,[11]Ap_PENSION!$C$16:$M$112,11,0),0)</f>
        <v>0</v>
      </c>
      <c r="AA1062" s="3">
        <f>IFERROR(VLOOKUP(B1062,[10]Ap_SALUD!$C$16:$M$112,11,0)+VLOOKUP(B1062,[11]Ap_SALUD!$C$16:$M$112,11,0),0)</f>
        <v>0</v>
      </c>
      <c r="AB1062" s="3"/>
      <c r="AC1062" s="36">
        <f t="shared" si="64"/>
        <v>19652554</v>
      </c>
      <c r="AD1062" s="37">
        <f t="shared" si="67"/>
        <v>123151042</v>
      </c>
      <c r="AE1062" s="144" t="e">
        <f>VLOOKUP(D1062,[12]REPNCT004ReporteAuxiliarContabl!$V$21:$W$1157,2,0)</f>
        <v>#N/A</v>
      </c>
      <c r="AF1062" s="167" t="e">
        <f t="shared" si="66"/>
        <v>#N/A</v>
      </c>
      <c r="AG1062" s="144"/>
      <c r="AI1062" s="144"/>
    </row>
    <row r="1063" spans="1:35" x14ac:dyDescent="0.25">
      <c r="A1063" s="29">
        <v>1051</v>
      </c>
      <c r="B1063" s="61"/>
      <c r="C1063" s="143" t="str">
        <f>VLOOKUP(D1063,[8]Hoja1!$A$2:$B$1115,2,0)</f>
        <v>76054</v>
      </c>
      <c r="D1063" s="31">
        <v>891901019</v>
      </c>
      <c r="E1063" s="31">
        <v>215476054</v>
      </c>
      <c r="F1063" s="61" t="s">
        <v>320</v>
      </c>
      <c r="G1063" s="33">
        <v>0</v>
      </c>
      <c r="H1063" s="33">
        <v>0</v>
      </c>
      <c r="I1063" s="3">
        <v>81459441</v>
      </c>
      <c r="J1063" s="3">
        <v>91430814</v>
      </c>
      <c r="K1063" s="3">
        <v>0</v>
      </c>
      <c r="L1063" s="3"/>
      <c r="M1063" s="3"/>
      <c r="N1063" s="3"/>
      <c r="O1063" s="3"/>
      <c r="P1063" s="34">
        <f t="shared" si="65"/>
        <v>172890255</v>
      </c>
      <c r="Q1063" s="165">
        <v>120562361</v>
      </c>
      <c r="R1063" s="3">
        <f>IFERROR(VLOOKUP(D1063,[9]ServNOMINA!$F$16:$M$112,8,0),0)</f>
        <v>0</v>
      </c>
      <c r="S1063" s="3">
        <f>IFERROR(VLOOKUP(D1063,[9]ServOTROS!$F$16:$M$112,8,0),0)</f>
        <v>0</v>
      </c>
      <c r="T1063" s="3">
        <f>IFERROR(VLOOKUP(D1063,[9]CANCEL!$F$16:$M$48,8,0),0)</f>
        <v>0</v>
      </c>
      <c r="U1063" s="3">
        <f>IFERROR(VLOOKUP(B1063,[10]Aaf_PENSION!$C$16:$M$112,11,0)+VLOOKUP(B1063,[11]Aaf_PENSION!$C$16:$M$112,11,0),0)</f>
        <v>0</v>
      </c>
      <c r="V1063" s="3">
        <f>IFERROR(VLOOKUP(B1063,[10]Aaf_SALUD!$C$16:$M$112,11,0)+VLOOKUP(B1063,[11]Aaf_SALUD!$C$16:$M$112,11,0),0)</f>
        <v>0</v>
      </c>
      <c r="W1063" s="3">
        <f>IFERROR(VLOOKUP(D1063,[9]CALIDAD!$F$16:$M$1122,8,0),0)</f>
        <v>6788287</v>
      </c>
      <c r="X1063" s="3"/>
      <c r="Y1063" s="3">
        <f>IFERROR(VLOOKUP(B1063,[10]Ap_CESANTIAS!$C$16:$M$112,11,0)+VLOOKUP(B1063,[11]Ap_CESANTIAS!$C$16:$M$112,11,0),0)</f>
        <v>0</v>
      </c>
      <c r="Z1063" s="3">
        <f>IFERROR(VLOOKUP(B1063,[10]Ap_PENSION!$C$16:$M$112,11,0)+VLOOKUP(B1063,[11]Ap_PENSION!$C$16:$M$112,11,0),0)</f>
        <v>0</v>
      </c>
      <c r="AA1063" s="3">
        <f>IFERROR(VLOOKUP(B1063,[10]Ap_SALUD!$C$16:$M$112,11,0)+VLOOKUP(B1063,[11]Ap_SALUD!$C$16:$M$112,11,0),0)</f>
        <v>0</v>
      </c>
      <c r="AB1063" s="3"/>
      <c r="AC1063" s="36">
        <f t="shared" si="64"/>
        <v>6788287</v>
      </c>
      <c r="AD1063" s="37">
        <f t="shared" si="67"/>
        <v>45539607</v>
      </c>
      <c r="AE1063" s="144" t="e">
        <f>VLOOKUP(D1063,[12]REPNCT004ReporteAuxiliarContabl!$V$21:$W$1157,2,0)</f>
        <v>#N/A</v>
      </c>
      <c r="AF1063" s="167" t="e">
        <f t="shared" si="66"/>
        <v>#N/A</v>
      </c>
      <c r="AG1063" s="144"/>
      <c r="AI1063" s="144"/>
    </row>
    <row r="1064" spans="1:35" x14ac:dyDescent="0.25">
      <c r="A1064" s="38">
        <v>1052</v>
      </c>
      <c r="B1064" s="61"/>
      <c r="C1064" s="143" t="str">
        <f>VLOOKUP(D1064,[8]Hoja1!$A$2:$B$1115,2,0)</f>
        <v>76100</v>
      </c>
      <c r="D1064" s="31">
        <v>891900945</v>
      </c>
      <c r="E1064" s="31">
        <v>210076100</v>
      </c>
      <c r="F1064" s="61" t="s">
        <v>646</v>
      </c>
      <c r="G1064" s="33">
        <v>0</v>
      </c>
      <c r="H1064" s="33">
        <v>0</v>
      </c>
      <c r="I1064" s="3">
        <v>235992692</v>
      </c>
      <c r="J1064" s="3">
        <v>268137481</v>
      </c>
      <c r="K1064" s="3">
        <v>0</v>
      </c>
      <c r="L1064" s="3"/>
      <c r="M1064" s="3"/>
      <c r="N1064" s="3"/>
      <c r="O1064" s="3"/>
      <c r="P1064" s="34">
        <f t="shared" si="65"/>
        <v>504130173</v>
      </c>
      <c r="Q1064" s="165">
        <v>323365560</v>
      </c>
      <c r="R1064" s="3">
        <f>IFERROR(VLOOKUP(D1064,[9]ServNOMINA!$F$16:$M$112,8,0),0)</f>
        <v>0</v>
      </c>
      <c r="S1064" s="3">
        <f>IFERROR(VLOOKUP(D1064,[9]ServOTROS!$F$16:$M$112,8,0),0)</f>
        <v>0</v>
      </c>
      <c r="T1064" s="3">
        <f>IFERROR(VLOOKUP(D1064,[9]CANCEL!$F$16:$M$48,8,0),0)</f>
        <v>0</v>
      </c>
      <c r="U1064" s="3">
        <f>IFERROR(VLOOKUP(B1064,[10]Aaf_PENSION!$C$16:$M$112,11,0)+VLOOKUP(B1064,[11]Aaf_PENSION!$C$16:$M$112,11,0),0)</f>
        <v>0</v>
      </c>
      <c r="V1064" s="3">
        <f>IFERROR(VLOOKUP(B1064,[10]Aaf_SALUD!$C$16:$M$112,11,0)+VLOOKUP(B1064,[11]Aaf_SALUD!$C$16:$M$112,11,0),0)</f>
        <v>0</v>
      </c>
      <c r="W1064" s="3">
        <f>IFERROR(VLOOKUP(D1064,[9]CALIDAD!$F$16:$M$1122,8,0),0)</f>
        <v>19666058</v>
      </c>
      <c r="X1064" s="3"/>
      <c r="Y1064" s="3">
        <f>IFERROR(VLOOKUP(B1064,[10]Ap_CESANTIAS!$C$16:$M$112,11,0)+VLOOKUP(B1064,[11]Ap_CESANTIAS!$C$16:$M$112,11,0),0)</f>
        <v>0</v>
      </c>
      <c r="Z1064" s="3">
        <f>IFERROR(VLOOKUP(B1064,[10]Ap_PENSION!$C$16:$M$112,11,0)+VLOOKUP(B1064,[11]Ap_PENSION!$C$16:$M$112,11,0),0)</f>
        <v>0</v>
      </c>
      <c r="AA1064" s="3">
        <f>IFERROR(VLOOKUP(B1064,[10]Ap_SALUD!$C$16:$M$112,11,0)+VLOOKUP(B1064,[11]Ap_SALUD!$C$16:$M$112,11,0),0)</f>
        <v>0</v>
      </c>
      <c r="AB1064" s="3"/>
      <c r="AC1064" s="36">
        <f t="shared" si="64"/>
        <v>19666058</v>
      </c>
      <c r="AD1064" s="37">
        <f t="shared" si="67"/>
        <v>161098555</v>
      </c>
      <c r="AE1064" s="144" t="e">
        <f>VLOOKUP(D1064,[12]REPNCT004ReporteAuxiliarContabl!$V$21:$W$1157,2,0)</f>
        <v>#N/A</v>
      </c>
      <c r="AF1064" s="167" t="e">
        <f t="shared" si="66"/>
        <v>#N/A</v>
      </c>
      <c r="AG1064" s="144"/>
      <c r="AI1064" s="144"/>
    </row>
    <row r="1065" spans="1:35" x14ac:dyDescent="0.25">
      <c r="A1065" s="29">
        <v>1053</v>
      </c>
      <c r="B1065" s="61"/>
      <c r="C1065" s="143" t="str">
        <f>VLOOKUP(D1065,[8]Hoja1!$A$2:$B$1115,2,0)</f>
        <v>76113</v>
      </c>
      <c r="D1065" s="31">
        <v>891900353</v>
      </c>
      <c r="E1065" s="31">
        <v>211376113</v>
      </c>
      <c r="F1065" s="61" t="s">
        <v>1195</v>
      </c>
      <c r="G1065" s="33">
        <v>0</v>
      </c>
      <c r="H1065" s="33">
        <v>0</v>
      </c>
      <c r="I1065" s="3">
        <v>281387892</v>
      </c>
      <c r="J1065" s="3">
        <v>294997226</v>
      </c>
      <c r="K1065" s="3">
        <v>0</v>
      </c>
      <c r="L1065" s="3"/>
      <c r="M1065" s="3"/>
      <c r="N1065" s="3"/>
      <c r="O1065" s="3"/>
      <c r="P1065" s="34">
        <f t="shared" si="65"/>
        <v>576385118</v>
      </c>
      <c r="Q1065" s="165">
        <v>405387568</v>
      </c>
      <c r="R1065" s="3">
        <f>IFERROR(VLOOKUP(D1065,[9]ServNOMINA!$F$16:$M$112,8,0),0)</f>
        <v>0</v>
      </c>
      <c r="S1065" s="3">
        <f>IFERROR(VLOOKUP(D1065,[9]ServOTROS!$F$16:$M$112,8,0),0)</f>
        <v>0</v>
      </c>
      <c r="T1065" s="3">
        <f>IFERROR(VLOOKUP(D1065,[9]CANCEL!$F$16:$M$48,8,0),0)</f>
        <v>0</v>
      </c>
      <c r="U1065" s="3">
        <f>IFERROR(VLOOKUP(B1065,[10]Aaf_PENSION!$C$16:$M$112,11,0)+VLOOKUP(B1065,[11]Aaf_PENSION!$C$16:$M$112,11,0),0)</f>
        <v>0</v>
      </c>
      <c r="V1065" s="3">
        <f>IFERROR(VLOOKUP(B1065,[10]Aaf_SALUD!$C$16:$M$112,11,0)+VLOOKUP(B1065,[11]Aaf_SALUD!$C$16:$M$112,11,0),0)</f>
        <v>0</v>
      </c>
      <c r="W1065" s="3">
        <f>IFERROR(VLOOKUP(D1065,[9]CALIDAD!$F$16:$M$1122,8,0),0)</f>
        <v>23448991</v>
      </c>
      <c r="X1065" s="3"/>
      <c r="Y1065" s="3">
        <f>IFERROR(VLOOKUP(B1065,[10]Ap_CESANTIAS!$C$16:$M$112,11,0)+VLOOKUP(B1065,[11]Ap_CESANTIAS!$C$16:$M$112,11,0),0)</f>
        <v>0</v>
      </c>
      <c r="Z1065" s="3">
        <f>IFERROR(VLOOKUP(B1065,[10]Ap_PENSION!$C$16:$M$112,11,0)+VLOOKUP(B1065,[11]Ap_PENSION!$C$16:$M$112,11,0),0)</f>
        <v>0</v>
      </c>
      <c r="AA1065" s="3">
        <f>IFERROR(VLOOKUP(B1065,[10]Ap_SALUD!$C$16:$M$112,11,0)+VLOOKUP(B1065,[11]Ap_SALUD!$C$16:$M$112,11,0),0)</f>
        <v>0</v>
      </c>
      <c r="AB1065" s="3"/>
      <c r="AC1065" s="36">
        <f t="shared" si="64"/>
        <v>23448991</v>
      </c>
      <c r="AD1065" s="37">
        <f t="shared" si="67"/>
        <v>147548559</v>
      </c>
      <c r="AE1065" s="144" t="e">
        <f>VLOOKUP(D1065,[12]REPNCT004ReporteAuxiliarContabl!$V$21:$W$1157,2,0)</f>
        <v>#N/A</v>
      </c>
      <c r="AF1065" s="167" t="e">
        <f t="shared" si="66"/>
        <v>#N/A</v>
      </c>
      <c r="AG1065" s="144"/>
      <c r="AI1065" s="144"/>
    </row>
    <row r="1066" spans="1:35" x14ac:dyDescent="0.25">
      <c r="A1066" s="38">
        <v>1054</v>
      </c>
      <c r="B1066" s="61"/>
      <c r="C1066" s="143" t="str">
        <f>VLOOKUP(D1066,[8]Hoja1!$A$2:$B$1115,2,0)</f>
        <v>76122</v>
      </c>
      <c r="D1066" s="31">
        <v>891900660</v>
      </c>
      <c r="E1066" s="31">
        <v>212276122</v>
      </c>
      <c r="F1066" s="61" t="s">
        <v>1196</v>
      </c>
      <c r="G1066" s="33">
        <v>0</v>
      </c>
      <c r="H1066" s="33">
        <v>0</v>
      </c>
      <c r="I1066" s="3">
        <v>287200628</v>
      </c>
      <c r="J1066" s="3">
        <v>316050927</v>
      </c>
      <c r="K1066" s="3">
        <v>0</v>
      </c>
      <c r="L1066" s="3"/>
      <c r="M1066" s="3"/>
      <c r="N1066" s="3"/>
      <c r="O1066" s="3"/>
      <c r="P1066" s="34">
        <f t="shared" si="65"/>
        <v>603251555</v>
      </c>
      <c r="Q1066" s="165">
        <v>433972259</v>
      </c>
      <c r="R1066" s="3">
        <f>IFERROR(VLOOKUP(D1066,[9]ServNOMINA!$F$16:$M$112,8,0),0)</f>
        <v>0</v>
      </c>
      <c r="S1066" s="3">
        <f>IFERROR(VLOOKUP(D1066,[9]ServOTROS!$F$16:$M$112,8,0),0)</f>
        <v>0</v>
      </c>
      <c r="T1066" s="3">
        <f>IFERROR(VLOOKUP(D1066,[9]CANCEL!$F$16:$M$48,8,0),0)</f>
        <v>0</v>
      </c>
      <c r="U1066" s="3">
        <f>IFERROR(VLOOKUP(B1066,[10]Aaf_PENSION!$C$16:$M$112,11,0)+VLOOKUP(B1066,[11]Aaf_PENSION!$C$16:$M$112,11,0),0)</f>
        <v>0</v>
      </c>
      <c r="V1066" s="3">
        <f>IFERROR(VLOOKUP(B1066,[10]Aaf_SALUD!$C$16:$M$112,11,0)+VLOOKUP(B1066,[11]Aaf_SALUD!$C$16:$M$112,11,0),0)</f>
        <v>0</v>
      </c>
      <c r="W1066" s="3">
        <f>IFERROR(VLOOKUP(D1066,[9]CALIDAD!$F$16:$M$1122,8,0),0)</f>
        <v>23933386</v>
      </c>
      <c r="X1066" s="3"/>
      <c r="Y1066" s="3">
        <f>IFERROR(VLOOKUP(B1066,[10]Ap_CESANTIAS!$C$16:$M$112,11,0)+VLOOKUP(B1066,[11]Ap_CESANTIAS!$C$16:$M$112,11,0),0)</f>
        <v>0</v>
      </c>
      <c r="Z1066" s="3">
        <f>IFERROR(VLOOKUP(B1066,[10]Ap_PENSION!$C$16:$M$112,11,0)+VLOOKUP(B1066,[11]Ap_PENSION!$C$16:$M$112,11,0),0)</f>
        <v>0</v>
      </c>
      <c r="AA1066" s="3">
        <f>IFERROR(VLOOKUP(B1066,[10]Ap_SALUD!$C$16:$M$112,11,0)+VLOOKUP(B1066,[11]Ap_SALUD!$C$16:$M$112,11,0),0)</f>
        <v>0</v>
      </c>
      <c r="AB1066" s="3"/>
      <c r="AC1066" s="36">
        <f t="shared" si="64"/>
        <v>23933386</v>
      </c>
      <c r="AD1066" s="37">
        <f t="shared" si="67"/>
        <v>145345910</v>
      </c>
      <c r="AE1066" s="144" t="e">
        <f>VLOOKUP(D1066,[12]REPNCT004ReporteAuxiliarContabl!$V$21:$W$1157,2,0)</f>
        <v>#N/A</v>
      </c>
      <c r="AF1066" s="167" t="e">
        <f t="shared" si="66"/>
        <v>#N/A</v>
      </c>
      <c r="AG1066" s="144"/>
      <c r="AI1066" s="144"/>
    </row>
    <row r="1067" spans="1:35" x14ac:dyDescent="0.25">
      <c r="A1067" s="29">
        <v>1055</v>
      </c>
      <c r="B1067" s="61"/>
      <c r="C1067" s="143" t="str">
        <f>VLOOKUP(D1067,[8]Hoja1!$A$2:$B$1115,2,0)</f>
        <v>76126</v>
      </c>
      <c r="D1067" s="31">
        <v>890309611</v>
      </c>
      <c r="E1067" s="31">
        <v>212676126</v>
      </c>
      <c r="F1067" s="61" t="s">
        <v>1197</v>
      </c>
      <c r="G1067" s="33">
        <v>0</v>
      </c>
      <c r="H1067" s="33">
        <v>0</v>
      </c>
      <c r="I1067" s="3">
        <v>203777292</v>
      </c>
      <c r="J1067" s="3">
        <v>259581314</v>
      </c>
      <c r="K1067" s="3">
        <v>0</v>
      </c>
      <c r="L1067" s="3"/>
      <c r="M1067" s="3"/>
      <c r="N1067" s="3"/>
      <c r="O1067" s="3"/>
      <c r="P1067" s="34">
        <f t="shared" si="65"/>
        <v>463358606</v>
      </c>
      <c r="Q1067" s="165">
        <v>343199077</v>
      </c>
      <c r="R1067" s="3">
        <f>IFERROR(VLOOKUP(D1067,[9]ServNOMINA!$F$16:$M$112,8,0),0)</f>
        <v>0</v>
      </c>
      <c r="S1067" s="3">
        <f>IFERROR(VLOOKUP(D1067,[9]ServOTROS!$F$16:$M$112,8,0),0)</f>
        <v>0</v>
      </c>
      <c r="T1067" s="3">
        <f>IFERROR(VLOOKUP(D1067,[9]CANCEL!$F$16:$M$48,8,0),0)</f>
        <v>0</v>
      </c>
      <c r="U1067" s="3">
        <f>IFERROR(VLOOKUP(B1067,[10]Aaf_PENSION!$C$16:$M$112,11,0)+VLOOKUP(B1067,[11]Aaf_PENSION!$C$16:$M$112,11,0),0)</f>
        <v>0</v>
      </c>
      <c r="V1067" s="3">
        <f>IFERROR(VLOOKUP(B1067,[10]Aaf_SALUD!$C$16:$M$112,11,0)+VLOOKUP(B1067,[11]Aaf_SALUD!$C$16:$M$112,11,0),0)</f>
        <v>0</v>
      </c>
      <c r="W1067" s="3">
        <f>IFERROR(VLOOKUP(D1067,[9]CALIDAD!$F$16:$M$1122,8,0),0)</f>
        <v>16981441</v>
      </c>
      <c r="X1067" s="3"/>
      <c r="Y1067" s="3">
        <f>IFERROR(VLOOKUP(B1067,[10]Ap_CESANTIAS!$C$16:$M$112,11,0)+VLOOKUP(B1067,[11]Ap_CESANTIAS!$C$16:$M$112,11,0),0)</f>
        <v>0</v>
      </c>
      <c r="Z1067" s="3">
        <f>IFERROR(VLOOKUP(B1067,[10]Ap_PENSION!$C$16:$M$112,11,0)+VLOOKUP(B1067,[11]Ap_PENSION!$C$16:$M$112,11,0),0)</f>
        <v>0</v>
      </c>
      <c r="AA1067" s="3">
        <f>IFERROR(VLOOKUP(B1067,[10]Ap_SALUD!$C$16:$M$112,11,0)+VLOOKUP(B1067,[11]Ap_SALUD!$C$16:$M$112,11,0),0)</f>
        <v>0</v>
      </c>
      <c r="AB1067" s="3"/>
      <c r="AC1067" s="36">
        <f t="shared" si="64"/>
        <v>16981441</v>
      </c>
      <c r="AD1067" s="37">
        <f t="shared" si="67"/>
        <v>103178088</v>
      </c>
      <c r="AE1067" s="144" t="e">
        <f>VLOOKUP(D1067,[12]REPNCT004ReporteAuxiliarContabl!$V$21:$W$1157,2,0)</f>
        <v>#N/A</v>
      </c>
      <c r="AF1067" s="167" t="e">
        <f t="shared" si="66"/>
        <v>#N/A</v>
      </c>
      <c r="AG1067" s="144"/>
      <c r="AI1067" s="144"/>
    </row>
    <row r="1068" spans="1:35" x14ac:dyDescent="0.25">
      <c r="A1068" s="38">
        <v>1056</v>
      </c>
      <c r="B1068" s="61"/>
      <c r="C1068" s="143" t="str">
        <f>VLOOKUP(D1068,[8]Hoja1!$A$2:$B$1115,2,0)</f>
        <v>76130</v>
      </c>
      <c r="D1068" s="31">
        <v>891380038</v>
      </c>
      <c r="E1068" s="31">
        <v>213076130</v>
      </c>
      <c r="F1068" s="61" t="s">
        <v>426</v>
      </c>
      <c r="G1068" s="33">
        <v>0</v>
      </c>
      <c r="H1068" s="33">
        <v>0</v>
      </c>
      <c r="I1068" s="3">
        <v>1303158528</v>
      </c>
      <c r="J1068" s="3">
        <v>1696115935</v>
      </c>
      <c r="K1068" s="3">
        <v>0</v>
      </c>
      <c r="L1068" s="3"/>
      <c r="M1068" s="3"/>
      <c r="N1068" s="3"/>
      <c r="O1068" s="3"/>
      <c r="P1068" s="34">
        <f t="shared" si="65"/>
        <v>2999274463</v>
      </c>
      <c r="Q1068" s="165">
        <v>2239098655</v>
      </c>
      <c r="R1068" s="3">
        <f>IFERROR(VLOOKUP(D1068,[9]ServNOMINA!$F$16:$M$112,8,0),0)</f>
        <v>0</v>
      </c>
      <c r="S1068" s="3">
        <f>IFERROR(VLOOKUP(D1068,[9]ServOTROS!$F$16:$M$112,8,0),0)</f>
        <v>0</v>
      </c>
      <c r="T1068" s="3">
        <f>IFERROR(VLOOKUP(D1068,[9]CANCEL!$F$16:$M$48,8,0),0)</f>
        <v>0</v>
      </c>
      <c r="U1068" s="3">
        <f>IFERROR(VLOOKUP(B1068,[10]Aaf_PENSION!$C$16:$M$112,11,0)+VLOOKUP(B1068,[11]Aaf_PENSION!$C$16:$M$112,11,0),0)</f>
        <v>0</v>
      </c>
      <c r="V1068" s="3">
        <f>IFERROR(VLOOKUP(B1068,[10]Aaf_SALUD!$C$16:$M$112,11,0)+VLOOKUP(B1068,[11]Aaf_SALUD!$C$16:$M$112,11,0),0)</f>
        <v>0</v>
      </c>
      <c r="W1068" s="3">
        <f>IFERROR(VLOOKUP(D1068,[9]CALIDAD!$F$16:$M$1122,8,0),0)</f>
        <v>108596544</v>
      </c>
      <c r="X1068" s="3"/>
      <c r="Y1068" s="3">
        <f>IFERROR(VLOOKUP(B1068,[10]Ap_CESANTIAS!$C$16:$M$112,11,0)+VLOOKUP(B1068,[11]Ap_CESANTIAS!$C$16:$M$112,11,0),0)</f>
        <v>0</v>
      </c>
      <c r="Z1068" s="3">
        <f>IFERROR(VLOOKUP(B1068,[10]Ap_PENSION!$C$16:$M$112,11,0)+VLOOKUP(B1068,[11]Ap_PENSION!$C$16:$M$112,11,0),0)</f>
        <v>0</v>
      </c>
      <c r="AA1068" s="3">
        <f>IFERROR(VLOOKUP(B1068,[10]Ap_SALUD!$C$16:$M$112,11,0)+VLOOKUP(B1068,[11]Ap_SALUD!$C$16:$M$112,11,0),0)</f>
        <v>0</v>
      </c>
      <c r="AB1068" s="3"/>
      <c r="AC1068" s="36">
        <f t="shared" si="64"/>
        <v>108596544</v>
      </c>
      <c r="AD1068" s="37">
        <f t="shared" si="67"/>
        <v>651579264</v>
      </c>
      <c r="AE1068" s="144" t="e">
        <f>VLOOKUP(D1068,[12]REPNCT004ReporteAuxiliarContabl!$V$21:$W$1157,2,0)</f>
        <v>#N/A</v>
      </c>
      <c r="AF1068" s="167" t="e">
        <f t="shared" si="66"/>
        <v>#N/A</v>
      </c>
      <c r="AG1068" s="144"/>
      <c r="AI1068" s="144"/>
    </row>
    <row r="1069" spans="1:35" x14ac:dyDescent="0.25">
      <c r="A1069" s="29">
        <v>1057</v>
      </c>
      <c r="B1069" s="61"/>
      <c r="C1069" s="143" t="str">
        <f>VLOOKUP(D1069,[8]Hoja1!$A$2:$B$1115,2,0)</f>
        <v>76233</v>
      </c>
      <c r="D1069" s="31">
        <v>800100514</v>
      </c>
      <c r="E1069" s="31">
        <v>213376233</v>
      </c>
      <c r="F1069" s="61" t="s">
        <v>1198</v>
      </c>
      <c r="G1069" s="33">
        <v>0</v>
      </c>
      <c r="H1069" s="33">
        <v>0</v>
      </c>
      <c r="I1069" s="3">
        <v>594442848</v>
      </c>
      <c r="J1069" s="3">
        <v>631622365</v>
      </c>
      <c r="K1069" s="3">
        <v>0</v>
      </c>
      <c r="L1069" s="3"/>
      <c r="M1069" s="3"/>
      <c r="N1069" s="3"/>
      <c r="O1069" s="3"/>
      <c r="P1069" s="34">
        <f t="shared" si="65"/>
        <v>1226065213</v>
      </c>
      <c r="Q1069" s="165">
        <v>879306885</v>
      </c>
      <c r="R1069" s="3">
        <f>IFERROR(VLOOKUP(D1069,[9]ServNOMINA!$F$16:$M$112,8,0),0)</f>
        <v>0</v>
      </c>
      <c r="S1069" s="3">
        <f>IFERROR(VLOOKUP(D1069,[9]ServOTROS!$F$16:$M$112,8,0),0)</f>
        <v>0</v>
      </c>
      <c r="T1069" s="3">
        <f>IFERROR(VLOOKUP(D1069,[9]CANCEL!$F$16:$M$48,8,0),0)</f>
        <v>0</v>
      </c>
      <c r="U1069" s="3">
        <f>IFERROR(VLOOKUP(B1069,[10]Aaf_PENSION!$C$16:$M$112,11,0)+VLOOKUP(B1069,[11]Aaf_PENSION!$C$16:$M$112,11,0),0)</f>
        <v>0</v>
      </c>
      <c r="V1069" s="3">
        <f>IFERROR(VLOOKUP(B1069,[10]Aaf_SALUD!$C$16:$M$112,11,0)+VLOOKUP(B1069,[11]Aaf_SALUD!$C$16:$M$112,11,0),0)</f>
        <v>0</v>
      </c>
      <c r="W1069" s="3">
        <f>IFERROR(VLOOKUP(D1069,[9]CALIDAD!$F$16:$M$1122,8,0),0)</f>
        <v>49536904</v>
      </c>
      <c r="X1069" s="3"/>
      <c r="Y1069" s="3">
        <f>IFERROR(VLOOKUP(B1069,[10]Ap_CESANTIAS!$C$16:$M$112,11,0)+VLOOKUP(B1069,[11]Ap_CESANTIAS!$C$16:$M$112,11,0),0)</f>
        <v>0</v>
      </c>
      <c r="Z1069" s="3">
        <f>IFERROR(VLOOKUP(B1069,[10]Ap_PENSION!$C$16:$M$112,11,0)+VLOOKUP(B1069,[11]Ap_PENSION!$C$16:$M$112,11,0),0)</f>
        <v>0</v>
      </c>
      <c r="AA1069" s="3">
        <f>IFERROR(VLOOKUP(B1069,[10]Ap_SALUD!$C$16:$M$112,11,0)+VLOOKUP(B1069,[11]Ap_SALUD!$C$16:$M$112,11,0),0)</f>
        <v>0</v>
      </c>
      <c r="AB1069" s="3"/>
      <c r="AC1069" s="36">
        <f t="shared" si="64"/>
        <v>49536904</v>
      </c>
      <c r="AD1069" s="37">
        <f t="shared" si="67"/>
        <v>297221424</v>
      </c>
      <c r="AE1069" s="144" t="e">
        <f>VLOOKUP(D1069,[12]REPNCT004ReporteAuxiliarContabl!$V$21:$W$1157,2,0)</f>
        <v>#N/A</v>
      </c>
      <c r="AF1069" s="167" t="e">
        <f t="shared" si="66"/>
        <v>#N/A</v>
      </c>
      <c r="AG1069" s="144"/>
      <c r="AI1069" s="144"/>
    </row>
    <row r="1070" spans="1:35" x14ac:dyDescent="0.25">
      <c r="A1070" s="38">
        <v>1058</v>
      </c>
      <c r="B1070" s="61"/>
      <c r="C1070" s="143" t="str">
        <f>VLOOKUP(D1070,[8]Hoja1!$A$2:$B$1115,2,0)</f>
        <v>76243</v>
      </c>
      <c r="D1070" s="31">
        <v>800100518</v>
      </c>
      <c r="E1070" s="31">
        <v>214376243</v>
      </c>
      <c r="F1070" s="61" t="s">
        <v>1199</v>
      </c>
      <c r="G1070" s="33">
        <v>0</v>
      </c>
      <c r="H1070" s="33">
        <v>0</v>
      </c>
      <c r="I1070" s="3">
        <v>123157008</v>
      </c>
      <c r="J1070" s="3">
        <v>133733022</v>
      </c>
      <c r="K1070" s="3">
        <v>0</v>
      </c>
      <c r="L1070" s="3"/>
      <c r="M1070" s="3"/>
      <c r="N1070" s="3"/>
      <c r="O1070" s="3"/>
      <c r="P1070" s="34">
        <f t="shared" si="65"/>
        <v>256890030</v>
      </c>
      <c r="Q1070" s="165">
        <v>182740426</v>
      </c>
      <c r="R1070" s="3">
        <f>IFERROR(VLOOKUP(D1070,[9]ServNOMINA!$F$16:$M$112,8,0),0)</f>
        <v>0</v>
      </c>
      <c r="S1070" s="3">
        <f>IFERROR(VLOOKUP(D1070,[9]ServOTROS!$F$16:$M$112,8,0),0)</f>
        <v>0</v>
      </c>
      <c r="T1070" s="3">
        <f>IFERROR(VLOOKUP(D1070,[9]CANCEL!$F$16:$M$48,8,0),0)</f>
        <v>0</v>
      </c>
      <c r="U1070" s="3">
        <f>IFERROR(VLOOKUP(B1070,[10]Aaf_PENSION!$C$16:$M$112,11,0)+VLOOKUP(B1070,[11]Aaf_PENSION!$C$16:$M$112,11,0),0)</f>
        <v>0</v>
      </c>
      <c r="V1070" s="3">
        <f>IFERROR(VLOOKUP(B1070,[10]Aaf_SALUD!$C$16:$M$112,11,0)+VLOOKUP(B1070,[11]Aaf_SALUD!$C$16:$M$112,11,0),0)</f>
        <v>0</v>
      </c>
      <c r="W1070" s="3">
        <f>IFERROR(VLOOKUP(D1070,[9]CALIDAD!$F$16:$M$1122,8,0),0)</f>
        <v>10263084</v>
      </c>
      <c r="X1070" s="3"/>
      <c r="Y1070" s="3">
        <f>IFERROR(VLOOKUP(B1070,[10]Ap_CESANTIAS!$C$16:$M$112,11,0)+VLOOKUP(B1070,[11]Ap_CESANTIAS!$C$16:$M$112,11,0),0)</f>
        <v>0</v>
      </c>
      <c r="Z1070" s="3">
        <f>IFERROR(VLOOKUP(B1070,[10]Ap_PENSION!$C$16:$M$112,11,0)+VLOOKUP(B1070,[11]Ap_PENSION!$C$16:$M$112,11,0),0)</f>
        <v>0</v>
      </c>
      <c r="AA1070" s="3">
        <f>IFERROR(VLOOKUP(B1070,[10]Ap_SALUD!$C$16:$M$112,11,0)+VLOOKUP(B1070,[11]Ap_SALUD!$C$16:$M$112,11,0),0)</f>
        <v>0</v>
      </c>
      <c r="AB1070" s="3"/>
      <c r="AC1070" s="36">
        <f t="shared" si="64"/>
        <v>10263084</v>
      </c>
      <c r="AD1070" s="37">
        <f t="shared" si="67"/>
        <v>63886520</v>
      </c>
      <c r="AE1070" s="144" t="e">
        <f>VLOOKUP(D1070,[12]REPNCT004ReporteAuxiliarContabl!$V$21:$W$1157,2,0)</f>
        <v>#N/A</v>
      </c>
      <c r="AF1070" s="167" t="e">
        <f t="shared" si="66"/>
        <v>#N/A</v>
      </c>
      <c r="AG1070" s="144"/>
      <c r="AI1070" s="144"/>
    </row>
    <row r="1071" spans="1:35" x14ac:dyDescent="0.25">
      <c r="A1071" s="29">
        <v>1059</v>
      </c>
      <c r="B1071" s="61"/>
      <c r="C1071" s="143" t="str">
        <f>VLOOKUP(D1071,[8]Hoja1!$A$2:$B$1115,2,0)</f>
        <v>76246</v>
      </c>
      <c r="D1071" s="31">
        <v>800100515</v>
      </c>
      <c r="E1071" s="31">
        <v>214676246</v>
      </c>
      <c r="F1071" s="61" t="s">
        <v>1200</v>
      </c>
      <c r="G1071" s="33">
        <v>0</v>
      </c>
      <c r="H1071" s="33">
        <v>0</v>
      </c>
      <c r="I1071" s="3">
        <v>94645458</v>
      </c>
      <c r="J1071" s="3">
        <v>98195562</v>
      </c>
      <c r="K1071" s="3">
        <v>0</v>
      </c>
      <c r="L1071" s="3"/>
      <c r="M1071" s="3"/>
      <c r="N1071" s="3"/>
      <c r="O1071" s="3"/>
      <c r="P1071" s="34">
        <f t="shared" si="65"/>
        <v>192841020</v>
      </c>
      <c r="Q1071" s="165">
        <v>134405598</v>
      </c>
      <c r="R1071" s="3">
        <f>IFERROR(VLOOKUP(D1071,[9]ServNOMINA!$F$16:$M$112,8,0),0)</f>
        <v>0</v>
      </c>
      <c r="S1071" s="3">
        <f>IFERROR(VLOOKUP(D1071,[9]ServOTROS!$F$16:$M$112,8,0),0)</f>
        <v>0</v>
      </c>
      <c r="T1071" s="3">
        <f>IFERROR(VLOOKUP(D1071,[9]CANCEL!$F$16:$M$48,8,0),0)</f>
        <v>0</v>
      </c>
      <c r="U1071" s="3">
        <f>IFERROR(VLOOKUP(B1071,[10]Aaf_PENSION!$C$16:$M$112,11,0)+VLOOKUP(B1071,[11]Aaf_PENSION!$C$16:$M$112,11,0),0)</f>
        <v>0</v>
      </c>
      <c r="V1071" s="3">
        <f>IFERROR(VLOOKUP(B1071,[10]Aaf_SALUD!$C$16:$M$112,11,0)+VLOOKUP(B1071,[11]Aaf_SALUD!$C$16:$M$112,11,0),0)</f>
        <v>0</v>
      </c>
      <c r="W1071" s="3">
        <f>IFERROR(VLOOKUP(D1071,[9]CALIDAD!$F$16:$M$1122,8,0),0)</f>
        <v>7887122</v>
      </c>
      <c r="X1071" s="3"/>
      <c r="Y1071" s="3">
        <f>IFERROR(VLOOKUP(B1071,[10]Ap_CESANTIAS!$C$16:$M$112,11,0)+VLOOKUP(B1071,[11]Ap_CESANTIAS!$C$16:$M$112,11,0),0)</f>
        <v>0</v>
      </c>
      <c r="Z1071" s="3">
        <f>IFERROR(VLOOKUP(B1071,[10]Ap_PENSION!$C$16:$M$112,11,0)+VLOOKUP(B1071,[11]Ap_PENSION!$C$16:$M$112,11,0),0)</f>
        <v>0</v>
      </c>
      <c r="AA1071" s="3">
        <f>IFERROR(VLOOKUP(B1071,[10]Ap_SALUD!$C$16:$M$112,11,0)+VLOOKUP(B1071,[11]Ap_SALUD!$C$16:$M$112,11,0),0)</f>
        <v>0</v>
      </c>
      <c r="AB1071" s="3"/>
      <c r="AC1071" s="36">
        <f t="shared" si="64"/>
        <v>7887122</v>
      </c>
      <c r="AD1071" s="37">
        <f t="shared" si="67"/>
        <v>50548300</v>
      </c>
      <c r="AE1071" s="144" t="e">
        <f>VLOOKUP(D1071,[12]REPNCT004ReporteAuxiliarContabl!$V$21:$W$1157,2,0)</f>
        <v>#N/A</v>
      </c>
      <c r="AF1071" s="167" t="e">
        <f t="shared" si="66"/>
        <v>#N/A</v>
      </c>
      <c r="AG1071" s="144"/>
      <c r="AI1071" s="144"/>
    </row>
    <row r="1072" spans="1:35" x14ac:dyDescent="0.25">
      <c r="A1072" s="38">
        <v>1060</v>
      </c>
      <c r="B1072" s="61"/>
      <c r="C1072" s="143" t="str">
        <f>VLOOKUP(D1072,[8]Hoja1!$A$2:$B$1115,2,0)</f>
        <v>76248</v>
      </c>
      <c r="D1072" s="31">
        <v>800100533</v>
      </c>
      <c r="E1072" s="31">
        <v>214876248</v>
      </c>
      <c r="F1072" s="61" t="s">
        <v>1201</v>
      </c>
      <c r="G1072" s="33">
        <v>0</v>
      </c>
      <c r="H1072" s="33">
        <v>0</v>
      </c>
      <c r="I1072" s="3">
        <v>557177288</v>
      </c>
      <c r="J1072" s="3">
        <v>645124004</v>
      </c>
      <c r="K1072" s="3">
        <v>0</v>
      </c>
      <c r="L1072" s="3"/>
      <c r="M1072" s="3"/>
      <c r="N1072" s="3"/>
      <c r="O1072" s="3"/>
      <c r="P1072" s="34">
        <f t="shared" si="65"/>
        <v>1202301292</v>
      </c>
      <c r="Q1072" s="165">
        <v>877281209</v>
      </c>
      <c r="R1072" s="3">
        <f>IFERROR(VLOOKUP(D1072,[9]ServNOMINA!$F$16:$M$112,8,0),0)</f>
        <v>0</v>
      </c>
      <c r="S1072" s="3">
        <f>IFERROR(VLOOKUP(D1072,[9]ServOTROS!$F$16:$M$112,8,0),0)</f>
        <v>0</v>
      </c>
      <c r="T1072" s="3">
        <f>IFERROR(VLOOKUP(D1072,[9]CANCEL!$F$16:$M$48,8,0),0)</f>
        <v>0</v>
      </c>
      <c r="U1072" s="3">
        <f>IFERROR(VLOOKUP(B1072,[10]Aaf_PENSION!$C$16:$M$112,11,0)+VLOOKUP(B1072,[11]Aaf_PENSION!$C$16:$M$112,11,0),0)</f>
        <v>0</v>
      </c>
      <c r="V1072" s="3">
        <f>IFERROR(VLOOKUP(B1072,[10]Aaf_SALUD!$C$16:$M$112,11,0)+VLOOKUP(B1072,[11]Aaf_SALUD!$C$16:$M$112,11,0),0)</f>
        <v>0</v>
      </c>
      <c r="W1072" s="3">
        <f>IFERROR(VLOOKUP(D1072,[9]CALIDAD!$F$16:$M$1122,8,0),0)</f>
        <v>46431441</v>
      </c>
      <c r="X1072" s="3"/>
      <c r="Y1072" s="3">
        <f>IFERROR(VLOOKUP(B1072,[10]Ap_CESANTIAS!$C$16:$M$112,11,0)+VLOOKUP(B1072,[11]Ap_CESANTIAS!$C$16:$M$112,11,0),0)</f>
        <v>0</v>
      </c>
      <c r="Z1072" s="3">
        <f>IFERROR(VLOOKUP(B1072,[10]Ap_PENSION!$C$16:$M$112,11,0)+VLOOKUP(B1072,[11]Ap_PENSION!$C$16:$M$112,11,0),0)</f>
        <v>0</v>
      </c>
      <c r="AA1072" s="3">
        <f>IFERROR(VLOOKUP(B1072,[10]Ap_SALUD!$C$16:$M$112,11,0)+VLOOKUP(B1072,[11]Ap_SALUD!$C$16:$M$112,11,0),0)</f>
        <v>0</v>
      </c>
      <c r="AB1072" s="3"/>
      <c r="AC1072" s="36">
        <f t="shared" si="64"/>
        <v>46431441</v>
      </c>
      <c r="AD1072" s="37">
        <f t="shared" si="67"/>
        <v>278588642</v>
      </c>
      <c r="AE1072" s="144" t="e">
        <f>VLOOKUP(D1072,[12]REPNCT004ReporteAuxiliarContabl!$V$21:$W$1157,2,0)</f>
        <v>#N/A</v>
      </c>
      <c r="AF1072" s="167" t="e">
        <f t="shared" si="66"/>
        <v>#N/A</v>
      </c>
      <c r="AG1072" s="144"/>
      <c r="AI1072" s="144"/>
    </row>
    <row r="1073" spans="1:35" x14ac:dyDescent="0.25">
      <c r="A1073" s="29">
        <v>1061</v>
      </c>
      <c r="B1073" s="61"/>
      <c r="C1073" s="143" t="str">
        <f>VLOOKUP(D1073,[8]Hoja1!$A$2:$B$1115,2,0)</f>
        <v>76250</v>
      </c>
      <c r="D1073" s="31">
        <v>891901223</v>
      </c>
      <c r="E1073" s="31">
        <v>215076250</v>
      </c>
      <c r="F1073" s="61" t="s">
        <v>1202</v>
      </c>
      <c r="G1073" s="33">
        <v>0</v>
      </c>
      <c r="H1073" s="33">
        <v>0</v>
      </c>
      <c r="I1073" s="3">
        <v>186172014</v>
      </c>
      <c r="J1073" s="3">
        <v>205043173</v>
      </c>
      <c r="K1073" s="3">
        <v>0</v>
      </c>
      <c r="L1073" s="3"/>
      <c r="M1073" s="3"/>
      <c r="N1073" s="3"/>
      <c r="O1073" s="3"/>
      <c r="P1073" s="34">
        <f t="shared" si="65"/>
        <v>391215187</v>
      </c>
      <c r="Q1073" s="165">
        <v>226545433</v>
      </c>
      <c r="R1073" s="3">
        <f>IFERROR(VLOOKUP(D1073,[9]ServNOMINA!$F$16:$M$112,8,0),0)</f>
        <v>0</v>
      </c>
      <c r="S1073" s="3">
        <f>IFERROR(VLOOKUP(D1073,[9]ServOTROS!$F$16:$M$112,8,0),0)</f>
        <v>0</v>
      </c>
      <c r="T1073" s="3">
        <f>IFERROR(VLOOKUP(D1073,[9]CANCEL!$F$16:$M$48,8,0),0)</f>
        <v>0</v>
      </c>
      <c r="U1073" s="3">
        <f>IFERROR(VLOOKUP(B1073,[10]Aaf_PENSION!$C$16:$M$112,11,0)+VLOOKUP(B1073,[11]Aaf_PENSION!$C$16:$M$112,11,0),0)</f>
        <v>0</v>
      </c>
      <c r="V1073" s="3">
        <f>IFERROR(VLOOKUP(B1073,[10]Aaf_SALUD!$C$16:$M$112,11,0)+VLOOKUP(B1073,[11]Aaf_SALUD!$C$16:$M$112,11,0),0)</f>
        <v>0</v>
      </c>
      <c r="W1073" s="3">
        <f>IFERROR(VLOOKUP(D1073,[9]CALIDAD!$F$16:$M$1122,8,0),0)</f>
        <v>15514335</v>
      </c>
      <c r="X1073" s="3"/>
      <c r="Y1073" s="3">
        <f>IFERROR(VLOOKUP(B1073,[10]Ap_CESANTIAS!$C$16:$M$112,11,0)+VLOOKUP(B1073,[11]Ap_CESANTIAS!$C$16:$M$112,11,0),0)</f>
        <v>0</v>
      </c>
      <c r="Z1073" s="3">
        <f>IFERROR(VLOOKUP(B1073,[10]Ap_PENSION!$C$16:$M$112,11,0)+VLOOKUP(B1073,[11]Ap_PENSION!$C$16:$M$112,11,0),0)</f>
        <v>0</v>
      </c>
      <c r="AA1073" s="3">
        <f>IFERROR(VLOOKUP(B1073,[10]Ap_SALUD!$C$16:$M$112,11,0)+VLOOKUP(B1073,[11]Ap_SALUD!$C$16:$M$112,11,0),0)</f>
        <v>0</v>
      </c>
      <c r="AB1073" s="3"/>
      <c r="AC1073" s="36">
        <f t="shared" si="64"/>
        <v>15514335</v>
      </c>
      <c r="AD1073" s="37">
        <f t="shared" si="67"/>
        <v>149155419</v>
      </c>
      <c r="AE1073" s="144" t="e">
        <f>VLOOKUP(D1073,[12]REPNCT004ReporteAuxiliarContabl!$V$21:$W$1157,2,0)</f>
        <v>#N/A</v>
      </c>
      <c r="AF1073" s="167" t="e">
        <f t="shared" si="66"/>
        <v>#N/A</v>
      </c>
      <c r="AG1073" s="144"/>
      <c r="AI1073" s="144"/>
    </row>
    <row r="1074" spans="1:35" x14ac:dyDescent="0.25">
      <c r="A1074" s="38">
        <v>1062</v>
      </c>
      <c r="B1074" s="61"/>
      <c r="C1074" s="143" t="str">
        <f>VLOOKUP(D1074,[8]Hoja1!$A$2:$B$1115,2,0)</f>
        <v>76275</v>
      </c>
      <c r="D1074" s="31">
        <v>800100519</v>
      </c>
      <c r="E1074" s="31">
        <v>217576275</v>
      </c>
      <c r="F1074" s="61" t="s">
        <v>1203</v>
      </c>
      <c r="G1074" s="33">
        <v>0</v>
      </c>
      <c r="H1074" s="33">
        <v>0</v>
      </c>
      <c r="I1074" s="3">
        <v>634688208</v>
      </c>
      <c r="J1074" s="3">
        <v>760737900</v>
      </c>
      <c r="K1074" s="3">
        <v>0</v>
      </c>
      <c r="L1074" s="3"/>
      <c r="M1074" s="3"/>
      <c r="N1074" s="3"/>
      <c r="O1074" s="3"/>
      <c r="P1074" s="34">
        <f t="shared" si="65"/>
        <v>1395426108</v>
      </c>
      <c r="Q1074" s="165">
        <v>1017816203</v>
      </c>
      <c r="R1074" s="3">
        <f>IFERROR(VLOOKUP(D1074,[9]ServNOMINA!$F$16:$M$112,8,0),0)</f>
        <v>0</v>
      </c>
      <c r="S1074" s="3">
        <f>IFERROR(VLOOKUP(D1074,[9]ServOTROS!$F$16:$M$112,8,0),0)</f>
        <v>0</v>
      </c>
      <c r="T1074" s="3">
        <f>IFERROR(VLOOKUP(D1074,[9]CANCEL!$F$16:$M$48,8,0),0)</f>
        <v>0</v>
      </c>
      <c r="U1074" s="3">
        <f>IFERROR(VLOOKUP(B1074,[10]Aaf_PENSION!$C$16:$M$112,11,0)+VLOOKUP(B1074,[11]Aaf_PENSION!$C$16:$M$112,11,0),0)</f>
        <v>0</v>
      </c>
      <c r="V1074" s="3">
        <f>IFERROR(VLOOKUP(B1074,[10]Aaf_SALUD!$C$16:$M$112,11,0)+VLOOKUP(B1074,[11]Aaf_SALUD!$C$16:$M$112,11,0),0)</f>
        <v>0</v>
      </c>
      <c r="W1074" s="3">
        <f>IFERROR(VLOOKUP(D1074,[9]CALIDAD!$F$16:$M$1122,8,0),0)</f>
        <v>52890684</v>
      </c>
      <c r="X1074" s="3"/>
      <c r="Y1074" s="3">
        <f>IFERROR(VLOOKUP(B1074,[10]Ap_CESANTIAS!$C$16:$M$112,11,0)+VLOOKUP(B1074,[11]Ap_CESANTIAS!$C$16:$M$112,11,0),0)</f>
        <v>0</v>
      </c>
      <c r="Z1074" s="3">
        <f>IFERROR(VLOOKUP(B1074,[10]Ap_PENSION!$C$16:$M$112,11,0)+VLOOKUP(B1074,[11]Ap_PENSION!$C$16:$M$112,11,0),0)</f>
        <v>0</v>
      </c>
      <c r="AA1074" s="3">
        <f>IFERROR(VLOOKUP(B1074,[10]Ap_SALUD!$C$16:$M$112,11,0)+VLOOKUP(B1074,[11]Ap_SALUD!$C$16:$M$112,11,0),0)</f>
        <v>0</v>
      </c>
      <c r="AB1074" s="3"/>
      <c r="AC1074" s="36">
        <f t="shared" si="64"/>
        <v>52890684</v>
      </c>
      <c r="AD1074" s="37">
        <f t="shared" si="67"/>
        <v>324719221</v>
      </c>
      <c r="AE1074" s="144" t="e">
        <f>VLOOKUP(D1074,[12]REPNCT004ReporteAuxiliarContabl!$V$21:$W$1157,2,0)</f>
        <v>#N/A</v>
      </c>
      <c r="AF1074" s="167" t="e">
        <f t="shared" si="66"/>
        <v>#N/A</v>
      </c>
      <c r="AG1074" s="144"/>
      <c r="AI1074" s="144"/>
    </row>
    <row r="1075" spans="1:35" x14ac:dyDescent="0.25">
      <c r="A1075" s="29">
        <v>1063</v>
      </c>
      <c r="B1075" s="61"/>
      <c r="C1075" s="143" t="str">
        <f>VLOOKUP(D1075,[8]Hoja1!$A$2:$B$1115,2,0)</f>
        <v>76306</v>
      </c>
      <c r="D1075" s="31">
        <v>800100520</v>
      </c>
      <c r="E1075" s="31">
        <v>210676306</v>
      </c>
      <c r="F1075" s="61" t="s">
        <v>1204</v>
      </c>
      <c r="G1075" s="33">
        <v>0</v>
      </c>
      <c r="H1075" s="33">
        <v>0</v>
      </c>
      <c r="I1075" s="3">
        <v>253243280</v>
      </c>
      <c r="J1075" s="3">
        <v>308550000</v>
      </c>
      <c r="K1075" s="3">
        <v>0</v>
      </c>
      <c r="L1075" s="3"/>
      <c r="M1075" s="3"/>
      <c r="N1075" s="3"/>
      <c r="O1075" s="3"/>
      <c r="P1075" s="34">
        <f t="shared" si="65"/>
        <v>561793280</v>
      </c>
      <c r="Q1075" s="165">
        <v>414068035</v>
      </c>
      <c r="R1075" s="3">
        <f>IFERROR(VLOOKUP(D1075,[9]ServNOMINA!$F$16:$M$112,8,0),0)</f>
        <v>0</v>
      </c>
      <c r="S1075" s="3">
        <f>IFERROR(VLOOKUP(D1075,[9]ServOTROS!$F$16:$M$112,8,0),0)</f>
        <v>0</v>
      </c>
      <c r="T1075" s="3">
        <f>IFERROR(VLOOKUP(D1075,[9]CANCEL!$F$16:$M$48,8,0),0)</f>
        <v>0</v>
      </c>
      <c r="U1075" s="3">
        <f>IFERROR(VLOOKUP(B1075,[10]Aaf_PENSION!$C$16:$M$112,11,0)+VLOOKUP(B1075,[11]Aaf_PENSION!$C$16:$M$112,11,0),0)</f>
        <v>0</v>
      </c>
      <c r="V1075" s="3">
        <f>IFERROR(VLOOKUP(B1075,[10]Aaf_SALUD!$C$16:$M$112,11,0)+VLOOKUP(B1075,[11]Aaf_SALUD!$C$16:$M$112,11,0),0)</f>
        <v>0</v>
      </c>
      <c r="W1075" s="3">
        <f>IFERROR(VLOOKUP(D1075,[9]CALIDAD!$F$16:$M$1122,8,0),0)</f>
        <v>21103607</v>
      </c>
      <c r="X1075" s="3"/>
      <c r="Y1075" s="3">
        <f>IFERROR(VLOOKUP(B1075,[10]Ap_CESANTIAS!$C$16:$M$112,11,0)+VLOOKUP(B1075,[11]Ap_CESANTIAS!$C$16:$M$112,11,0),0)</f>
        <v>0</v>
      </c>
      <c r="Z1075" s="3">
        <f>IFERROR(VLOOKUP(B1075,[10]Ap_PENSION!$C$16:$M$112,11,0)+VLOOKUP(B1075,[11]Ap_PENSION!$C$16:$M$112,11,0),0)</f>
        <v>0</v>
      </c>
      <c r="AA1075" s="3">
        <f>IFERROR(VLOOKUP(B1075,[10]Ap_SALUD!$C$16:$M$112,11,0)+VLOOKUP(B1075,[11]Ap_SALUD!$C$16:$M$112,11,0),0)</f>
        <v>0</v>
      </c>
      <c r="AB1075" s="3"/>
      <c r="AC1075" s="36">
        <f t="shared" si="64"/>
        <v>21103607</v>
      </c>
      <c r="AD1075" s="37">
        <f t="shared" si="67"/>
        <v>126621638</v>
      </c>
      <c r="AE1075" s="144" t="e">
        <f>VLOOKUP(D1075,[12]REPNCT004ReporteAuxiliarContabl!$V$21:$W$1157,2,0)</f>
        <v>#N/A</v>
      </c>
      <c r="AF1075" s="167" t="e">
        <f t="shared" si="66"/>
        <v>#N/A</v>
      </c>
      <c r="AG1075" s="144"/>
      <c r="AI1075" s="144"/>
    </row>
    <row r="1076" spans="1:35" x14ac:dyDescent="0.25">
      <c r="A1076" s="38">
        <v>1064</v>
      </c>
      <c r="B1076" s="61"/>
      <c r="C1076" s="143" t="str">
        <f>VLOOKUP(D1076,[8]Hoja1!$A$2:$B$1115,2,0)</f>
        <v>76318</v>
      </c>
      <c r="D1076" s="31">
        <v>891380089</v>
      </c>
      <c r="E1076" s="31">
        <v>211876318</v>
      </c>
      <c r="F1076" s="61" t="s">
        <v>1205</v>
      </c>
      <c r="G1076" s="33">
        <v>0</v>
      </c>
      <c r="H1076" s="33">
        <v>0</v>
      </c>
      <c r="I1076" s="3">
        <v>403741064</v>
      </c>
      <c r="J1076" s="3">
        <v>446399941</v>
      </c>
      <c r="K1076" s="3">
        <v>0</v>
      </c>
      <c r="L1076" s="3"/>
      <c r="M1076" s="3"/>
      <c r="N1076" s="3"/>
      <c r="O1076" s="3"/>
      <c r="P1076" s="34">
        <f t="shared" si="65"/>
        <v>850141005</v>
      </c>
      <c r="Q1076" s="165">
        <v>614625386</v>
      </c>
      <c r="R1076" s="3">
        <f>IFERROR(VLOOKUP(D1076,[9]ServNOMINA!$F$16:$M$112,8,0),0)</f>
        <v>0</v>
      </c>
      <c r="S1076" s="3">
        <f>IFERROR(VLOOKUP(D1076,[9]ServOTROS!$F$16:$M$112,8,0),0)</f>
        <v>0</v>
      </c>
      <c r="T1076" s="3">
        <f>IFERROR(VLOOKUP(D1076,[9]CANCEL!$F$16:$M$48,8,0),0)</f>
        <v>0</v>
      </c>
      <c r="U1076" s="3">
        <f>IFERROR(VLOOKUP(B1076,[10]Aaf_PENSION!$C$16:$M$112,11,0)+VLOOKUP(B1076,[11]Aaf_PENSION!$C$16:$M$112,11,0),0)</f>
        <v>0</v>
      </c>
      <c r="V1076" s="3">
        <f>IFERROR(VLOOKUP(B1076,[10]Aaf_SALUD!$C$16:$M$112,11,0)+VLOOKUP(B1076,[11]Aaf_SALUD!$C$16:$M$112,11,0),0)</f>
        <v>0</v>
      </c>
      <c r="W1076" s="3">
        <f>IFERROR(VLOOKUP(D1076,[9]CALIDAD!$F$16:$M$1122,8,0),0)</f>
        <v>33645089</v>
      </c>
      <c r="X1076" s="3"/>
      <c r="Y1076" s="3">
        <f>IFERROR(VLOOKUP(B1076,[10]Ap_CESANTIAS!$C$16:$M$112,11,0)+VLOOKUP(B1076,[11]Ap_CESANTIAS!$C$16:$M$112,11,0),0)</f>
        <v>0</v>
      </c>
      <c r="Z1076" s="3">
        <f>IFERROR(VLOOKUP(B1076,[10]Ap_PENSION!$C$16:$M$112,11,0)+VLOOKUP(B1076,[11]Ap_PENSION!$C$16:$M$112,11,0),0)</f>
        <v>0</v>
      </c>
      <c r="AA1076" s="3">
        <f>IFERROR(VLOOKUP(B1076,[10]Ap_SALUD!$C$16:$M$112,11,0)+VLOOKUP(B1076,[11]Ap_SALUD!$C$16:$M$112,11,0),0)</f>
        <v>0</v>
      </c>
      <c r="AB1076" s="3"/>
      <c r="AC1076" s="36">
        <f t="shared" si="64"/>
        <v>33645089</v>
      </c>
      <c r="AD1076" s="37">
        <f t="shared" si="67"/>
        <v>201870530</v>
      </c>
      <c r="AE1076" s="144" t="e">
        <f>VLOOKUP(D1076,[12]REPNCT004ReporteAuxiliarContabl!$V$21:$W$1157,2,0)</f>
        <v>#N/A</v>
      </c>
      <c r="AF1076" s="167" t="e">
        <f t="shared" si="66"/>
        <v>#N/A</v>
      </c>
      <c r="AG1076" s="144"/>
      <c r="AI1076" s="144"/>
    </row>
    <row r="1077" spans="1:35" x14ac:dyDescent="0.25">
      <c r="A1077" s="29">
        <v>1065</v>
      </c>
      <c r="B1077" s="61"/>
      <c r="C1077" s="143" t="str">
        <f>VLOOKUP(D1077,[8]Hoja1!$A$2:$B$1115,2,0)</f>
        <v>76377</v>
      </c>
      <c r="D1077" s="31">
        <v>800100521</v>
      </c>
      <c r="E1077" s="31">
        <v>217776377</v>
      </c>
      <c r="F1077" s="61" t="s">
        <v>1206</v>
      </c>
      <c r="G1077" s="33">
        <v>0</v>
      </c>
      <c r="H1077" s="33">
        <v>0</v>
      </c>
      <c r="I1077" s="3">
        <v>167574142</v>
      </c>
      <c r="J1077" s="3">
        <v>222588068</v>
      </c>
      <c r="K1077" s="3">
        <v>0</v>
      </c>
      <c r="L1077" s="3"/>
      <c r="M1077" s="3"/>
      <c r="N1077" s="3"/>
      <c r="O1077" s="3"/>
      <c r="P1077" s="34">
        <f t="shared" si="65"/>
        <v>390162210</v>
      </c>
      <c r="Q1077" s="165">
        <v>292410628</v>
      </c>
      <c r="R1077" s="3">
        <f>IFERROR(VLOOKUP(D1077,[9]ServNOMINA!$F$16:$M$112,8,0),0)</f>
        <v>0</v>
      </c>
      <c r="S1077" s="3">
        <f>IFERROR(VLOOKUP(D1077,[9]ServOTROS!$F$16:$M$112,8,0),0)</f>
        <v>0</v>
      </c>
      <c r="T1077" s="3">
        <f>IFERROR(VLOOKUP(D1077,[9]CANCEL!$F$16:$M$48,8,0),0)</f>
        <v>0</v>
      </c>
      <c r="U1077" s="3">
        <f>IFERROR(VLOOKUP(B1077,[10]Aaf_PENSION!$C$16:$M$112,11,0)+VLOOKUP(B1077,[11]Aaf_PENSION!$C$16:$M$112,11,0),0)</f>
        <v>0</v>
      </c>
      <c r="V1077" s="3">
        <f>IFERROR(VLOOKUP(B1077,[10]Aaf_SALUD!$C$16:$M$112,11,0)+VLOOKUP(B1077,[11]Aaf_SALUD!$C$16:$M$112,11,0),0)</f>
        <v>0</v>
      </c>
      <c r="W1077" s="3">
        <f>IFERROR(VLOOKUP(D1077,[9]CALIDAD!$F$16:$M$1122,8,0),0)</f>
        <v>13964512</v>
      </c>
      <c r="X1077" s="3"/>
      <c r="Y1077" s="3">
        <f>IFERROR(VLOOKUP(B1077,[10]Ap_CESANTIAS!$C$16:$M$112,11,0)+VLOOKUP(B1077,[11]Ap_CESANTIAS!$C$16:$M$112,11,0),0)</f>
        <v>0</v>
      </c>
      <c r="Z1077" s="3">
        <f>IFERROR(VLOOKUP(B1077,[10]Ap_PENSION!$C$16:$M$112,11,0)+VLOOKUP(B1077,[11]Ap_PENSION!$C$16:$M$112,11,0),0)</f>
        <v>0</v>
      </c>
      <c r="AA1077" s="3">
        <f>IFERROR(VLOOKUP(B1077,[10]Ap_SALUD!$C$16:$M$112,11,0)+VLOOKUP(B1077,[11]Ap_SALUD!$C$16:$M$112,11,0),0)</f>
        <v>0</v>
      </c>
      <c r="AB1077" s="3"/>
      <c r="AC1077" s="36">
        <f t="shared" si="64"/>
        <v>13964512</v>
      </c>
      <c r="AD1077" s="37">
        <f t="shared" si="67"/>
        <v>83787070</v>
      </c>
      <c r="AE1077" s="144" t="e">
        <f>VLOOKUP(D1077,[12]REPNCT004ReporteAuxiliarContabl!$V$21:$W$1157,2,0)</f>
        <v>#N/A</v>
      </c>
      <c r="AF1077" s="167" t="e">
        <f t="shared" si="66"/>
        <v>#N/A</v>
      </c>
      <c r="AG1077" s="144"/>
      <c r="AI1077" s="144"/>
    </row>
    <row r="1078" spans="1:35" x14ac:dyDescent="0.25">
      <c r="A1078" s="38">
        <v>1066</v>
      </c>
      <c r="B1078" s="61"/>
      <c r="C1078" s="143" t="str">
        <f>VLOOKUP(D1078,[8]Hoja1!$A$2:$B$1115,2,0)</f>
        <v>76400</v>
      </c>
      <c r="D1078" s="31">
        <v>891901109</v>
      </c>
      <c r="E1078" s="31">
        <v>210076400</v>
      </c>
      <c r="F1078" s="61" t="s">
        <v>367</v>
      </c>
      <c r="G1078" s="33">
        <v>0</v>
      </c>
      <c r="H1078" s="33">
        <v>0</v>
      </c>
      <c r="I1078" s="3">
        <v>369716944</v>
      </c>
      <c r="J1078" s="3">
        <v>420977396</v>
      </c>
      <c r="K1078" s="3">
        <v>0</v>
      </c>
      <c r="L1078" s="3"/>
      <c r="M1078" s="3"/>
      <c r="N1078" s="3"/>
      <c r="O1078" s="3"/>
      <c r="P1078" s="34">
        <f t="shared" si="65"/>
        <v>790694340</v>
      </c>
      <c r="Q1078" s="165">
        <v>575026121</v>
      </c>
      <c r="R1078" s="3">
        <f>IFERROR(VLOOKUP(D1078,[9]ServNOMINA!$F$16:$M$112,8,0),0)</f>
        <v>0</v>
      </c>
      <c r="S1078" s="3">
        <f>IFERROR(VLOOKUP(D1078,[9]ServOTROS!$F$16:$M$112,8,0),0)</f>
        <v>0</v>
      </c>
      <c r="T1078" s="3">
        <f>IFERROR(VLOOKUP(D1078,[9]CANCEL!$F$16:$M$48,8,0),0)</f>
        <v>0</v>
      </c>
      <c r="U1078" s="3">
        <f>IFERROR(VLOOKUP(B1078,[10]Aaf_PENSION!$C$16:$M$112,11,0)+VLOOKUP(B1078,[11]Aaf_PENSION!$C$16:$M$112,11,0),0)</f>
        <v>0</v>
      </c>
      <c r="V1078" s="3">
        <f>IFERROR(VLOOKUP(B1078,[10]Aaf_SALUD!$C$16:$M$112,11,0)+VLOOKUP(B1078,[11]Aaf_SALUD!$C$16:$M$112,11,0),0)</f>
        <v>0</v>
      </c>
      <c r="W1078" s="3">
        <f>IFERROR(VLOOKUP(D1078,[9]CALIDAD!$F$16:$M$1122,8,0),0)</f>
        <v>30809745</v>
      </c>
      <c r="X1078" s="3"/>
      <c r="Y1078" s="3">
        <f>IFERROR(VLOOKUP(B1078,[10]Ap_CESANTIAS!$C$16:$M$112,11,0)+VLOOKUP(B1078,[11]Ap_CESANTIAS!$C$16:$M$112,11,0),0)</f>
        <v>0</v>
      </c>
      <c r="Z1078" s="3">
        <f>IFERROR(VLOOKUP(B1078,[10]Ap_PENSION!$C$16:$M$112,11,0)+VLOOKUP(B1078,[11]Ap_PENSION!$C$16:$M$112,11,0),0)</f>
        <v>0</v>
      </c>
      <c r="AA1078" s="3">
        <f>IFERROR(VLOOKUP(B1078,[10]Ap_SALUD!$C$16:$M$112,11,0)+VLOOKUP(B1078,[11]Ap_SALUD!$C$16:$M$112,11,0),0)</f>
        <v>0</v>
      </c>
      <c r="AB1078" s="3"/>
      <c r="AC1078" s="36">
        <f t="shared" si="64"/>
        <v>30809745</v>
      </c>
      <c r="AD1078" s="37">
        <f t="shared" si="67"/>
        <v>184858474</v>
      </c>
      <c r="AE1078" s="144" t="e">
        <f>VLOOKUP(D1078,[12]REPNCT004ReporteAuxiliarContabl!$V$21:$W$1157,2,0)</f>
        <v>#N/A</v>
      </c>
      <c r="AF1078" s="167" t="e">
        <f t="shared" si="66"/>
        <v>#N/A</v>
      </c>
      <c r="AG1078" s="144"/>
      <c r="AI1078" s="144"/>
    </row>
    <row r="1079" spans="1:35" x14ac:dyDescent="0.25">
      <c r="A1079" s="29">
        <v>1067</v>
      </c>
      <c r="B1079" s="61"/>
      <c r="C1079" s="143" t="str">
        <f>VLOOKUP(D1079,[8]Hoja1!$A$2:$B$1115,2,0)</f>
        <v>76403</v>
      </c>
      <c r="D1079" s="31">
        <v>800100524</v>
      </c>
      <c r="E1079" s="31">
        <v>210376403</v>
      </c>
      <c r="F1079" s="61" t="s">
        <v>530</v>
      </c>
      <c r="G1079" s="33">
        <v>0</v>
      </c>
      <c r="H1079" s="33">
        <v>0</v>
      </c>
      <c r="I1079" s="3">
        <v>134697392</v>
      </c>
      <c r="J1079" s="3">
        <v>165729185</v>
      </c>
      <c r="K1079" s="3">
        <v>0</v>
      </c>
      <c r="L1079" s="3"/>
      <c r="M1079" s="3"/>
      <c r="N1079" s="3"/>
      <c r="O1079" s="3"/>
      <c r="P1079" s="34">
        <f t="shared" si="65"/>
        <v>300426577</v>
      </c>
      <c r="Q1079" s="165">
        <v>221853100</v>
      </c>
      <c r="R1079" s="3">
        <f>IFERROR(VLOOKUP(D1079,[9]ServNOMINA!$F$16:$M$112,8,0),0)</f>
        <v>0</v>
      </c>
      <c r="S1079" s="3">
        <f>IFERROR(VLOOKUP(D1079,[9]ServOTROS!$F$16:$M$112,8,0),0)</f>
        <v>0</v>
      </c>
      <c r="T1079" s="3">
        <f>IFERROR(VLOOKUP(D1079,[9]CANCEL!$F$16:$M$48,8,0),0)</f>
        <v>0</v>
      </c>
      <c r="U1079" s="3">
        <f>IFERROR(VLOOKUP(B1079,[10]Aaf_PENSION!$C$16:$M$112,11,0)+VLOOKUP(B1079,[11]Aaf_PENSION!$C$16:$M$112,11,0),0)</f>
        <v>0</v>
      </c>
      <c r="V1079" s="3">
        <f>IFERROR(VLOOKUP(B1079,[10]Aaf_SALUD!$C$16:$M$112,11,0)+VLOOKUP(B1079,[11]Aaf_SALUD!$C$16:$M$112,11,0),0)</f>
        <v>0</v>
      </c>
      <c r="W1079" s="3">
        <f>IFERROR(VLOOKUP(D1079,[9]CALIDAD!$F$16:$M$1122,8,0),0)</f>
        <v>11224783</v>
      </c>
      <c r="X1079" s="3"/>
      <c r="Y1079" s="3">
        <f>IFERROR(VLOOKUP(B1079,[10]Ap_CESANTIAS!$C$16:$M$112,11,0)+VLOOKUP(B1079,[11]Ap_CESANTIAS!$C$16:$M$112,11,0),0)</f>
        <v>0</v>
      </c>
      <c r="Z1079" s="3">
        <f>IFERROR(VLOOKUP(B1079,[10]Ap_PENSION!$C$16:$M$112,11,0)+VLOOKUP(B1079,[11]Ap_PENSION!$C$16:$M$112,11,0),0)</f>
        <v>0</v>
      </c>
      <c r="AA1079" s="3">
        <f>IFERROR(VLOOKUP(B1079,[10]Ap_SALUD!$C$16:$M$112,11,0)+VLOOKUP(B1079,[11]Ap_SALUD!$C$16:$M$112,11,0),0)</f>
        <v>0</v>
      </c>
      <c r="AB1079" s="3"/>
      <c r="AC1079" s="36">
        <f t="shared" si="64"/>
        <v>11224783</v>
      </c>
      <c r="AD1079" s="37">
        <f t="shared" si="67"/>
        <v>67348694</v>
      </c>
      <c r="AE1079" s="144" t="e">
        <f>VLOOKUP(D1079,[12]REPNCT004ReporteAuxiliarContabl!$V$21:$W$1157,2,0)</f>
        <v>#N/A</v>
      </c>
      <c r="AF1079" s="167" t="e">
        <f t="shared" si="66"/>
        <v>#N/A</v>
      </c>
      <c r="AG1079" s="144"/>
      <c r="AI1079" s="144"/>
    </row>
    <row r="1080" spans="1:35" x14ac:dyDescent="0.25">
      <c r="A1080" s="38">
        <v>1068</v>
      </c>
      <c r="B1080" s="61"/>
      <c r="C1080" s="143" t="str">
        <f>VLOOKUP(D1080,[8]Hoja1!$A$2:$B$1115,2,0)</f>
        <v>76497</v>
      </c>
      <c r="D1080" s="31">
        <v>891900902</v>
      </c>
      <c r="E1080" s="31">
        <v>219776497</v>
      </c>
      <c r="F1080" s="61" t="s">
        <v>1207</v>
      </c>
      <c r="G1080" s="33">
        <v>0</v>
      </c>
      <c r="H1080" s="33">
        <v>0</v>
      </c>
      <c r="I1080" s="3">
        <v>139529712</v>
      </c>
      <c r="J1080" s="3">
        <v>129133669</v>
      </c>
      <c r="K1080" s="3">
        <v>0</v>
      </c>
      <c r="L1080" s="3"/>
      <c r="M1080" s="3"/>
      <c r="N1080" s="3"/>
      <c r="O1080" s="3"/>
      <c r="P1080" s="34">
        <f t="shared" si="65"/>
        <v>268663381</v>
      </c>
      <c r="Q1080" s="165">
        <v>187271049</v>
      </c>
      <c r="R1080" s="3">
        <f>IFERROR(VLOOKUP(D1080,[9]ServNOMINA!$F$16:$M$112,8,0),0)</f>
        <v>0</v>
      </c>
      <c r="S1080" s="3">
        <f>IFERROR(VLOOKUP(D1080,[9]ServOTROS!$F$16:$M$112,8,0),0)</f>
        <v>0</v>
      </c>
      <c r="T1080" s="3">
        <f>IFERROR(VLOOKUP(D1080,[9]CANCEL!$F$16:$M$48,8,0),0)</f>
        <v>0</v>
      </c>
      <c r="U1080" s="3">
        <f>IFERROR(VLOOKUP(B1080,[10]Aaf_PENSION!$C$16:$M$112,11,0)+VLOOKUP(B1080,[11]Aaf_PENSION!$C$16:$M$112,11,0),0)</f>
        <v>0</v>
      </c>
      <c r="V1080" s="3">
        <f>IFERROR(VLOOKUP(B1080,[10]Aaf_SALUD!$C$16:$M$112,11,0)+VLOOKUP(B1080,[11]Aaf_SALUD!$C$16:$M$112,11,0),0)</f>
        <v>0</v>
      </c>
      <c r="W1080" s="3">
        <f>IFERROR(VLOOKUP(D1080,[9]CALIDAD!$F$16:$M$1122,8,0),0)</f>
        <v>11627476</v>
      </c>
      <c r="X1080" s="3"/>
      <c r="Y1080" s="3">
        <f>IFERROR(VLOOKUP(B1080,[10]Ap_CESANTIAS!$C$16:$M$112,11,0)+VLOOKUP(B1080,[11]Ap_CESANTIAS!$C$16:$M$112,11,0),0)</f>
        <v>0</v>
      </c>
      <c r="Z1080" s="3">
        <f>IFERROR(VLOOKUP(B1080,[10]Ap_PENSION!$C$16:$M$112,11,0)+VLOOKUP(B1080,[11]Ap_PENSION!$C$16:$M$112,11,0),0)</f>
        <v>0</v>
      </c>
      <c r="AA1080" s="3">
        <f>IFERROR(VLOOKUP(B1080,[10]Ap_SALUD!$C$16:$M$112,11,0)+VLOOKUP(B1080,[11]Ap_SALUD!$C$16:$M$112,11,0),0)</f>
        <v>0</v>
      </c>
      <c r="AB1080" s="3"/>
      <c r="AC1080" s="36">
        <f t="shared" si="64"/>
        <v>11627476</v>
      </c>
      <c r="AD1080" s="37">
        <f t="shared" si="67"/>
        <v>69764856</v>
      </c>
      <c r="AE1080" s="144" t="e">
        <f>VLOOKUP(D1080,[12]REPNCT004ReporteAuxiliarContabl!$V$21:$W$1157,2,0)</f>
        <v>#N/A</v>
      </c>
      <c r="AF1080" s="167" t="e">
        <f t="shared" si="66"/>
        <v>#N/A</v>
      </c>
      <c r="AG1080" s="144"/>
      <c r="AI1080" s="144"/>
    </row>
    <row r="1081" spans="1:35" x14ac:dyDescent="0.25">
      <c r="A1081" s="29">
        <v>1069</v>
      </c>
      <c r="B1081" s="61"/>
      <c r="C1081" s="143" t="str">
        <f>VLOOKUP(D1081,[8]Hoja1!$A$2:$B$1115,2,0)</f>
        <v>76563</v>
      </c>
      <c r="D1081" s="31">
        <v>891380115</v>
      </c>
      <c r="E1081" s="31">
        <v>216376563</v>
      </c>
      <c r="F1081" s="61" t="s">
        <v>1208</v>
      </c>
      <c r="G1081" s="33">
        <v>0</v>
      </c>
      <c r="H1081" s="33">
        <v>0</v>
      </c>
      <c r="I1081" s="3">
        <v>623125640</v>
      </c>
      <c r="J1081" s="3">
        <v>622385425</v>
      </c>
      <c r="K1081" s="3">
        <v>0</v>
      </c>
      <c r="L1081" s="3"/>
      <c r="M1081" s="3"/>
      <c r="N1081" s="3"/>
      <c r="O1081" s="3"/>
      <c r="P1081" s="34">
        <f t="shared" si="65"/>
        <v>1245511065</v>
      </c>
      <c r="Q1081" s="165">
        <v>882021110</v>
      </c>
      <c r="R1081" s="3">
        <f>IFERROR(VLOOKUP(D1081,[9]ServNOMINA!$F$16:$M$112,8,0),0)</f>
        <v>0</v>
      </c>
      <c r="S1081" s="3">
        <f>IFERROR(VLOOKUP(D1081,[9]ServOTROS!$F$16:$M$112,8,0),0)</f>
        <v>0</v>
      </c>
      <c r="T1081" s="3">
        <f>IFERROR(VLOOKUP(D1081,[9]CANCEL!$F$16:$M$48,8,0),0)</f>
        <v>0</v>
      </c>
      <c r="U1081" s="3">
        <f>IFERROR(VLOOKUP(B1081,[10]Aaf_PENSION!$C$16:$M$112,11,0)+VLOOKUP(B1081,[11]Aaf_PENSION!$C$16:$M$112,11,0),0)</f>
        <v>0</v>
      </c>
      <c r="V1081" s="3">
        <f>IFERROR(VLOOKUP(B1081,[10]Aaf_SALUD!$C$16:$M$112,11,0)+VLOOKUP(B1081,[11]Aaf_SALUD!$C$16:$M$112,11,0),0)</f>
        <v>0</v>
      </c>
      <c r="W1081" s="3">
        <f>IFERROR(VLOOKUP(D1081,[9]CALIDAD!$F$16:$M$1122,8,0),0)</f>
        <v>51927137</v>
      </c>
      <c r="X1081" s="3"/>
      <c r="Y1081" s="3">
        <f>IFERROR(VLOOKUP(B1081,[10]Ap_CESANTIAS!$C$16:$M$112,11,0)+VLOOKUP(B1081,[11]Ap_CESANTIAS!$C$16:$M$112,11,0),0)</f>
        <v>0</v>
      </c>
      <c r="Z1081" s="3">
        <f>IFERROR(VLOOKUP(B1081,[10]Ap_PENSION!$C$16:$M$112,11,0)+VLOOKUP(B1081,[11]Ap_PENSION!$C$16:$M$112,11,0),0)</f>
        <v>0</v>
      </c>
      <c r="AA1081" s="3">
        <f>IFERROR(VLOOKUP(B1081,[10]Ap_SALUD!$C$16:$M$112,11,0)+VLOOKUP(B1081,[11]Ap_SALUD!$C$16:$M$112,11,0),0)</f>
        <v>0</v>
      </c>
      <c r="AB1081" s="3"/>
      <c r="AC1081" s="36">
        <f t="shared" si="64"/>
        <v>51927137</v>
      </c>
      <c r="AD1081" s="37">
        <f t="shared" si="67"/>
        <v>311562818</v>
      </c>
      <c r="AE1081" s="144" t="e">
        <f>VLOOKUP(D1081,[12]REPNCT004ReporteAuxiliarContabl!$V$21:$W$1157,2,0)</f>
        <v>#N/A</v>
      </c>
      <c r="AF1081" s="167" t="e">
        <f t="shared" si="66"/>
        <v>#N/A</v>
      </c>
      <c r="AG1081" s="144"/>
      <c r="AI1081" s="144"/>
    </row>
    <row r="1082" spans="1:35" x14ac:dyDescent="0.25">
      <c r="A1082" s="38">
        <v>1070</v>
      </c>
      <c r="B1082" s="61"/>
      <c r="C1082" s="143" t="str">
        <f>VLOOKUP(D1082,[8]Hoja1!$A$2:$B$1115,2,0)</f>
        <v>76606</v>
      </c>
      <c r="D1082" s="31">
        <v>891902191</v>
      </c>
      <c r="E1082" s="31">
        <v>210676606</v>
      </c>
      <c r="F1082" s="61" t="s">
        <v>946</v>
      </c>
      <c r="G1082" s="33">
        <v>0</v>
      </c>
      <c r="H1082" s="33">
        <v>0</v>
      </c>
      <c r="I1082" s="3">
        <v>228463112</v>
      </c>
      <c r="J1082" s="3">
        <v>285056274</v>
      </c>
      <c r="K1082" s="3">
        <v>0</v>
      </c>
      <c r="L1082" s="3"/>
      <c r="M1082" s="3"/>
      <c r="N1082" s="3"/>
      <c r="O1082" s="3"/>
      <c r="P1082" s="34">
        <f t="shared" si="65"/>
        <v>513519386</v>
      </c>
      <c r="Q1082" s="165">
        <v>380249239</v>
      </c>
      <c r="R1082" s="3">
        <f>IFERROR(VLOOKUP(D1082,[9]ServNOMINA!$F$16:$M$112,8,0),0)</f>
        <v>0</v>
      </c>
      <c r="S1082" s="3">
        <f>IFERROR(VLOOKUP(D1082,[9]ServOTROS!$F$16:$M$112,8,0),0)</f>
        <v>0</v>
      </c>
      <c r="T1082" s="3">
        <f>IFERROR(VLOOKUP(D1082,[9]CANCEL!$F$16:$M$48,8,0),0)</f>
        <v>0</v>
      </c>
      <c r="U1082" s="3">
        <f>IFERROR(VLOOKUP(B1082,[10]Aaf_PENSION!$C$16:$M$112,11,0)+VLOOKUP(B1082,[11]Aaf_PENSION!$C$16:$M$112,11,0),0)</f>
        <v>0</v>
      </c>
      <c r="V1082" s="3">
        <f>IFERROR(VLOOKUP(B1082,[10]Aaf_SALUD!$C$16:$M$112,11,0)+VLOOKUP(B1082,[11]Aaf_SALUD!$C$16:$M$112,11,0),0)</f>
        <v>0</v>
      </c>
      <c r="W1082" s="3">
        <f>IFERROR(VLOOKUP(D1082,[9]CALIDAD!$F$16:$M$1122,8,0),0)</f>
        <v>19038593</v>
      </c>
      <c r="X1082" s="3"/>
      <c r="Y1082" s="3">
        <f>IFERROR(VLOOKUP(B1082,[10]Ap_CESANTIAS!$C$16:$M$112,11,0)+VLOOKUP(B1082,[11]Ap_CESANTIAS!$C$16:$M$112,11,0),0)</f>
        <v>0</v>
      </c>
      <c r="Z1082" s="3">
        <f>IFERROR(VLOOKUP(B1082,[10]Ap_PENSION!$C$16:$M$112,11,0)+VLOOKUP(B1082,[11]Ap_PENSION!$C$16:$M$112,11,0),0)</f>
        <v>0</v>
      </c>
      <c r="AA1082" s="3">
        <f>IFERROR(VLOOKUP(B1082,[10]Ap_SALUD!$C$16:$M$112,11,0)+VLOOKUP(B1082,[11]Ap_SALUD!$C$16:$M$112,11,0),0)</f>
        <v>0</v>
      </c>
      <c r="AB1082" s="3"/>
      <c r="AC1082" s="36">
        <f t="shared" si="64"/>
        <v>19038593</v>
      </c>
      <c r="AD1082" s="37">
        <f t="shared" si="67"/>
        <v>114231554</v>
      </c>
      <c r="AE1082" s="144" t="e">
        <f>VLOOKUP(D1082,[12]REPNCT004ReporteAuxiliarContabl!$V$21:$W$1157,2,0)</f>
        <v>#N/A</v>
      </c>
      <c r="AF1082" s="167" t="e">
        <f t="shared" si="66"/>
        <v>#N/A</v>
      </c>
      <c r="AG1082" s="144"/>
      <c r="AI1082" s="144"/>
    </row>
    <row r="1083" spans="1:35" x14ac:dyDescent="0.25">
      <c r="A1083" s="29">
        <v>1071</v>
      </c>
      <c r="B1083" s="61"/>
      <c r="C1083" s="143" t="str">
        <f>VLOOKUP(D1083,[8]Hoja1!$A$2:$B$1115,2,0)</f>
        <v>76616</v>
      </c>
      <c r="D1083" s="31">
        <v>891900357</v>
      </c>
      <c r="E1083" s="31">
        <v>211676616</v>
      </c>
      <c r="F1083" s="61" t="s">
        <v>1209</v>
      </c>
      <c r="G1083" s="33">
        <v>0</v>
      </c>
      <c r="H1083" s="33">
        <v>0</v>
      </c>
      <c r="I1083" s="3">
        <v>194434324</v>
      </c>
      <c r="J1083" s="3">
        <v>254836476</v>
      </c>
      <c r="K1083" s="3">
        <v>0</v>
      </c>
      <c r="L1083" s="3"/>
      <c r="M1083" s="3"/>
      <c r="N1083" s="3"/>
      <c r="O1083" s="3"/>
      <c r="P1083" s="34">
        <f t="shared" si="65"/>
        <v>449270800</v>
      </c>
      <c r="Q1083" s="165">
        <v>335850776</v>
      </c>
      <c r="R1083" s="3">
        <f>IFERROR(VLOOKUP(D1083,[9]ServNOMINA!$F$16:$M$112,8,0),0)</f>
        <v>0</v>
      </c>
      <c r="S1083" s="3">
        <f>IFERROR(VLOOKUP(D1083,[9]ServOTROS!$F$16:$M$112,8,0),0)</f>
        <v>0</v>
      </c>
      <c r="T1083" s="3">
        <f>IFERROR(VLOOKUP(D1083,[9]CANCEL!$F$16:$M$48,8,0),0)</f>
        <v>0</v>
      </c>
      <c r="U1083" s="3">
        <f>IFERROR(VLOOKUP(B1083,[10]Aaf_PENSION!$C$16:$M$112,11,0)+VLOOKUP(B1083,[11]Aaf_PENSION!$C$16:$M$112,11,0),0)</f>
        <v>0</v>
      </c>
      <c r="V1083" s="3">
        <f>IFERROR(VLOOKUP(B1083,[10]Aaf_SALUD!$C$16:$M$112,11,0)+VLOOKUP(B1083,[11]Aaf_SALUD!$C$16:$M$112,11,0),0)</f>
        <v>0</v>
      </c>
      <c r="W1083" s="3">
        <f>IFERROR(VLOOKUP(D1083,[9]CALIDAD!$F$16:$M$1122,8,0),0)</f>
        <v>16202860</v>
      </c>
      <c r="X1083" s="3"/>
      <c r="Y1083" s="3">
        <f>IFERROR(VLOOKUP(B1083,[10]Ap_CESANTIAS!$C$16:$M$112,11,0)+VLOOKUP(B1083,[11]Ap_CESANTIAS!$C$16:$M$112,11,0),0)</f>
        <v>0</v>
      </c>
      <c r="Z1083" s="3">
        <f>IFERROR(VLOOKUP(B1083,[10]Ap_PENSION!$C$16:$M$112,11,0)+VLOOKUP(B1083,[11]Ap_PENSION!$C$16:$M$112,11,0),0)</f>
        <v>0</v>
      </c>
      <c r="AA1083" s="3">
        <f>IFERROR(VLOOKUP(B1083,[10]Ap_SALUD!$C$16:$M$112,11,0)+VLOOKUP(B1083,[11]Ap_SALUD!$C$16:$M$112,11,0),0)</f>
        <v>0</v>
      </c>
      <c r="AB1083" s="3"/>
      <c r="AC1083" s="36">
        <f t="shared" si="64"/>
        <v>16202860</v>
      </c>
      <c r="AD1083" s="37">
        <f t="shared" si="67"/>
        <v>97217164</v>
      </c>
      <c r="AE1083" s="144" t="e">
        <f>VLOOKUP(D1083,[12]REPNCT004ReporteAuxiliarContabl!$V$21:$W$1157,2,0)</f>
        <v>#N/A</v>
      </c>
      <c r="AF1083" s="167" t="e">
        <f t="shared" si="66"/>
        <v>#N/A</v>
      </c>
      <c r="AG1083" s="144"/>
      <c r="AI1083" s="144"/>
    </row>
    <row r="1084" spans="1:35" x14ac:dyDescent="0.25">
      <c r="A1084" s="38">
        <v>1072</v>
      </c>
      <c r="B1084" s="61"/>
      <c r="C1084" s="143" t="str">
        <f>VLOOKUP(D1084,[8]Hoja1!$A$2:$B$1115,2,0)</f>
        <v>76622</v>
      </c>
      <c r="D1084" s="31">
        <v>891900289</v>
      </c>
      <c r="E1084" s="31">
        <v>212276622</v>
      </c>
      <c r="F1084" s="61" t="s">
        <v>1210</v>
      </c>
      <c r="G1084" s="33">
        <v>0</v>
      </c>
      <c r="H1084" s="33">
        <v>0</v>
      </c>
      <c r="I1084" s="3">
        <v>354703372</v>
      </c>
      <c r="J1084" s="3">
        <v>406315355</v>
      </c>
      <c r="K1084" s="3">
        <v>0</v>
      </c>
      <c r="L1084" s="3"/>
      <c r="M1084" s="3"/>
      <c r="N1084" s="3"/>
      <c r="O1084" s="3"/>
      <c r="P1084" s="34">
        <f t="shared" si="65"/>
        <v>761018727</v>
      </c>
      <c r="Q1084" s="165">
        <v>551662959</v>
      </c>
      <c r="R1084" s="3">
        <f>IFERROR(VLOOKUP(D1084,[9]ServNOMINA!$F$16:$M$112,8,0),0)</f>
        <v>0</v>
      </c>
      <c r="S1084" s="3">
        <f>IFERROR(VLOOKUP(D1084,[9]ServOTROS!$F$16:$M$112,8,0),0)</f>
        <v>0</v>
      </c>
      <c r="T1084" s="3">
        <f>IFERROR(VLOOKUP(D1084,[9]CANCEL!$F$16:$M$48,8,0),0)</f>
        <v>0</v>
      </c>
      <c r="U1084" s="3">
        <f>IFERROR(VLOOKUP(B1084,[10]Aaf_PENSION!$C$16:$M$112,11,0)+VLOOKUP(B1084,[11]Aaf_PENSION!$C$16:$M$112,11,0),0)</f>
        <v>0</v>
      </c>
      <c r="V1084" s="3">
        <f>IFERROR(VLOOKUP(B1084,[10]Aaf_SALUD!$C$16:$M$112,11,0)+VLOOKUP(B1084,[11]Aaf_SALUD!$C$16:$M$112,11,0),0)</f>
        <v>0</v>
      </c>
      <c r="W1084" s="3">
        <f>IFERROR(VLOOKUP(D1084,[9]CALIDAD!$F$16:$M$1122,8,0),0)</f>
        <v>29558614</v>
      </c>
      <c r="X1084" s="3"/>
      <c r="Y1084" s="3">
        <f>IFERROR(VLOOKUP(B1084,[10]Ap_CESANTIAS!$C$16:$M$112,11,0)+VLOOKUP(B1084,[11]Ap_CESANTIAS!$C$16:$M$112,11,0),0)</f>
        <v>0</v>
      </c>
      <c r="Z1084" s="3">
        <f>IFERROR(VLOOKUP(B1084,[10]Ap_PENSION!$C$16:$M$112,11,0)+VLOOKUP(B1084,[11]Ap_PENSION!$C$16:$M$112,11,0),0)</f>
        <v>0</v>
      </c>
      <c r="AA1084" s="3">
        <f>IFERROR(VLOOKUP(B1084,[10]Ap_SALUD!$C$16:$M$112,11,0)+VLOOKUP(B1084,[11]Ap_SALUD!$C$16:$M$112,11,0),0)</f>
        <v>0</v>
      </c>
      <c r="AB1084" s="3"/>
      <c r="AC1084" s="36">
        <f t="shared" si="64"/>
        <v>29558614</v>
      </c>
      <c r="AD1084" s="37">
        <f t="shared" si="67"/>
        <v>179797154</v>
      </c>
      <c r="AE1084" s="144" t="e">
        <f>VLOOKUP(D1084,[12]REPNCT004ReporteAuxiliarContabl!$V$21:$W$1157,2,0)</f>
        <v>#N/A</v>
      </c>
      <c r="AF1084" s="167" t="e">
        <f t="shared" si="66"/>
        <v>#N/A</v>
      </c>
      <c r="AG1084" s="144"/>
      <c r="AI1084" s="144"/>
    </row>
    <row r="1085" spans="1:35" x14ac:dyDescent="0.25">
      <c r="A1085" s="29">
        <v>1073</v>
      </c>
      <c r="B1085" s="61"/>
      <c r="C1085" s="143" t="str">
        <f>VLOOKUP(D1085,[8]Hoja1!$A$2:$B$1115,2,0)</f>
        <v>76670</v>
      </c>
      <c r="D1085" s="31">
        <v>800100526</v>
      </c>
      <c r="E1085" s="31">
        <v>217076670</v>
      </c>
      <c r="F1085" s="61" t="s">
        <v>395</v>
      </c>
      <c r="G1085" s="33">
        <v>0</v>
      </c>
      <c r="H1085" s="33">
        <v>0</v>
      </c>
      <c r="I1085" s="3">
        <v>178604316</v>
      </c>
      <c r="J1085" s="3">
        <v>219854083</v>
      </c>
      <c r="K1085" s="3">
        <v>0</v>
      </c>
      <c r="L1085" s="3"/>
      <c r="M1085" s="3"/>
      <c r="N1085" s="3"/>
      <c r="O1085" s="3"/>
      <c r="P1085" s="34">
        <f t="shared" si="65"/>
        <v>398458399</v>
      </c>
      <c r="Q1085" s="165">
        <v>294272548</v>
      </c>
      <c r="R1085" s="3">
        <f>IFERROR(VLOOKUP(D1085,[9]ServNOMINA!$F$16:$M$112,8,0),0)</f>
        <v>0</v>
      </c>
      <c r="S1085" s="3">
        <f>IFERROR(VLOOKUP(D1085,[9]ServOTROS!$F$16:$M$112,8,0),0)</f>
        <v>0</v>
      </c>
      <c r="T1085" s="3">
        <f>IFERROR(VLOOKUP(D1085,[9]CANCEL!$F$16:$M$48,8,0),0)</f>
        <v>0</v>
      </c>
      <c r="U1085" s="3">
        <f>IFERROR(VLOOKUP(B1085,[10]Aaf_PENSION!$C$16:$M$112,11,0)+VLOOKUP(B1085,[11]Aaf_PENSION!$C$16:$M$112,11,0),0)</f>
        <v>0</v>
      </c>
      <c r="V1085" s="3">
        <f>IFERROR(VLOOKUP(B1085,[10]Aaf_SALUD!$C$16:$M$112,11,0)+VLOOKUP(B1085,[11]Aaf_SALUD!$C$16:$M$112,11,0),0)</f>
        <v>0</v>
      </c>
      <c r="W1085" s="3">
        <f>IFERROR(VLOOKUP(D1085,[9]CALIDAD!$F$16:$M$1122,8,0),0)</f>
        <v>14883693</v>
      </c>
      <c r="X1085" s="3"/>
      <c r="Y1085" s="3">
        <f>IFERROR(VLOOKUP(B1085,[10]Ap_CESANTIAS!$C$16:$M$112,11,0)+VLOOKUP(B1085,[11]Ap_CESANTIAS!$C$16:$M$112,11,0),0)</f>
        <v>0</v>
      </c>
      <c r="Z1085" s="3">
        <f>IFERROR(VLOOKUP(B1085,[10]Ap_PENSION!$C$16:$M$112,11,0)+VLOOKUP(B1085,[11]Ap_PENSION!$C$16:$M$112,11,0),0)</f>
        <v>0</v>
      </c>
      <c r="AA1085" s="3">
        <f>IFERROR(VLOOKUP(B1085,[10]Ap_SALUD!$C$16:$M$112,11,0)+VLOOKUP(B1085,[11]Ap_SALUD!$C$16:$M$112,11,0),0)</f>
        <v>0</v>
      </c>
      <c r="AB1085" s="3"/>
      <c r="AC1085" s="36">
        <f t="shared" si="64"/>
        <v>14883693</v>
      </c>
      <c r="AD1085" s="37">
        <f t="shared" si="67"/>
        <v>89302158</v>
      </c>
      <c r="AE1085" s="144" t="e">
        <f>VLOOKUP(D1085,[12]REPNCT004ReporteAuxiliarContabl!$V$21:$W$1157,2,0)</f>
        <v>#N/A</v>
      </c>
      <c r="AF1085" s="167" t="e">
        <f t="shared" si="66"/>
        <v>#N/A</v>
      </c>
      <c r="AG1085" s="144"/>
      <c r="AI1085" s="144"/>
    </row>
    <row r="1086" spans="1:35" x14ac:dyDescent="0.25">
      <c r="A1086" s="38">
        <v>1074</v>
      </c>
      <c r="B1086" s="61"/>
      <c r="C1086" s="143" t="str">
        <f>VLOOKUP(D1086,[8]Hoja1!$A$2:$B$1115,2,0)</f>
        <v>76736</v>
      </c>
      <c r="D1086" s="31">
        <v>800100527</v>
      </c>
      <c r="E1086" s="31">
        <v>213676736</v>
      </c>
      <c r="F1086" s="61" t="s">
        <v>1211</v>
      </c>
      <c r="G1086" s="33">
        <v>0</v>
      </c>
      <c r="H1086" s="33">
        <v>0</v>
      </c>
      <c r="I1086" s="3">
        <v>400321592</v>
      </c>
      <c r="J1086" s="3">
        <v>408634833</v>
      </c>
      <c r="K1086" s="3">
        <v>0</v>
      </c>
      <c r="L1086" s="3"/>
      <c r="M1086" s="3"/>
      <c r="N1086" s="3"/>
      <c r="O1086" s="3"/>
      <c r="P1086" s="34">
        <f t="shared" si="65"/>
        <v>808956425</v>
      </c>
      <c r="Q1086" s="165">
        <v>575435498</v>
      </c>
      <c r="R1086" s="3">
        <f>IFERROR(VLOOKUP(D1086,[9]ServNOMINA!$F$16:$M$112,8,0),0)</f>
        <v>0</v>
      </c>
      <c r="S1086" s="3">
        <f>IFERROR(VLOOKUP(D1086,[9]ServOTROS!$F$16:$M$112,8,0),0)</f>
        <v>0</v>
      </c>
      <c r="T1086" s="3">
        <f>IFERROR(VLOOKUP(D1086,[9]CANCEL!$F$16:$M$48,8,0),0)</f>
        <v>0</v>
      </c>
      <c r="U1086" s="3">
        <f>IFERROR(VLOOKUP(B1086,[10]Aaf_PENSION!$C$16:$M$112,11,0)+VLOOKUP(B1086,[11]Aaf_PENSION!$C$16:$M$112,11,0),0)</f>
        <v>0</v>
      </c>
      <c r="V1086" s="3">
        <f>IFERROR(VLOOKUP(B1086,[10]Aaf_SALUD!$C$16:$M$112,11,0)+VLOOKUP(B1086,[11]Aaf_SALUD!$C$16:$M$112,11,0),0)</f>
        <v>0</v>
      </c>
      <c r="W1086" s="3">
        <f>IFERROR(VLOOKUP(D1086,[9]CALIDAD!$F$16:$M$1122,8,0),0)</f>
        <v>33360133</v>
      </c>
      <c r="X1086" s="3"/>
      <c r="Y1086" s="3">
        <f>IFERROR(VLOOKUP(B1086,[10]Ap_CESANTIAS!$C$16:$M$112,11,0)+VLOOKUP(B1086,[11]Ap_CESANTIAS!$C$16:$M$112,11,0),0)</f>
        <v>0</v>
      </c>
      <c r="Z1086" s="3">
        <f>IFERROR(VLOOKUP(B1086,[10]Ap_PENSION!$C$16:$M$112,11,0)+VLOOKUP(B1086,[11]Ap_PENSION!$C$16:$M$112,11,0),0)</f>
        <v>0</v>
      </c>
      <c r="AA1086" s="3">
        <f>IFERROR(VLOOKUP(B1086,[10]Ap_SALUD!$C$16:$M$112,11,0)+VLOOKUP(B1086,[11]Ap_SALUD!$C$16:$M$112,11,0),0)</f>
        <v>0</v>
      </c>
      <c r="AB1086" s="3"/>
      <c r="AC1086" s="36">
        <f t="shared" si="64"/>
        <v>33360133</v>
      </c>
      <c r="AD1086" s="37">
        <f t="shared" si="67"/>
        <v>200160794</v>
      </c>
      <c r="AE1086" s="144" t="e">
        <f>VLOOKUP(D1086,[12]REPNCT004ReporteAuxiliarContabl!$V$21:$W$1157,2,0)</f>
        <v>#N/A</v>
      </c>
      <c r="AF1086" s="167" t="e">
        <f t="shared" si="66"/>
        <v>#N/A</v>
      </c>
      <c r="AG1086" s="144"/>
      <c r="AI1086" s="144"/>
    </row>
    <row r="1087" spans="1:35" x14ac:dyDescent="0.25">
      <c r="A1087" s="29">
        <v>1075</v>
      </c>
      <c r="B1087" s="61"/>
      <c r="C1087" s="143" t="str">
        <f>VLOOKUP(D1087,[8]Hoja1!$A$2:$B$1115,2,0)</f>
        <v>76823</v>
      </c>
      <c r="D1087" s="31">
        <v>891900985</v>
      </c>
      <c r="E1087" s="31">
        <v>212376823</v>
      </c>
      <c r="F1087" s="61" t="s">
        <v>1212</v>
      </c>
      <c r="G1087" s="33">
        <v>0</v>
      </c>
      <c r="H1087" s="33">
        <v>0</v>
      </c>
      <c r="I1087" s="3">
        <v>203293856</v>
      </c>
      <c r="J1087" s="3">
        <v>192270659</v>
      </c>
      <c r="K1087" s="3">
        <v>0</v>
      </c>
      <c r="L1087" s="3"/>
      <c r="M1087" s="3"/>
      <c r="N1087" s="3"/>
      <c r="O1087" s="3"/>
      <c r="P1087" s="34">
        <f t="shared" si="65"/>
        <v>395564515</v>
      </c>
      <c r="Q1087" s="165">
        <v>276976434</v>
      </c>
      <c r="R1087" s="3">
        <f>IFERROR(VLOOKUP(D1087,[9]ServNOMINA!$F$16:$M$112,8,0),0)</f>
        <v>0</v>
      </c>
      <c r="S1087" s="3">
        <f>IFERROR(VLOOKUP(D1087,[9]ServOTROS!$F$16:$M$112,8,0),0)</f>
        <v>0</v>
      </c>
      <c r="T1087" s="3">
        <f>IFERROR(VLOOKUP(D1087,[9]CANCEL!$F$16:$M$48,8,0),0)</f>
        <v>0</v>
      </c>
      <c r="U1087" s="3">
        <f>IFERROR(VLOOKUP(B1087,[10]Aaf_PENSION!$C$16:$M$112,11,0)+VLOOKUP(B1087,[11]Aaf_PENSION!$C$16:$M$112,11,0),0)</f>
        <v>0</v>
      </c>
      <c r="V1087" s="3">
        <f>IFERROR(VLOOKUP(B1087,[10]Aaf_SALUD!$C$16:$M$112,11,0)+VLOOKUP(B1087,[11]Aaf_SALUD!$C$16:$M$112,11,0),0)</f>
        <v>0</v>
      </c>
      <c r="W1087" s="3">
        <f>IFERROR(VLOOKUP(D1087,[9]CALIDAD!$F$16:$M$1122,8,0),0)</f>
        <v>16941155</v>
      </c>
      <c r="X1087" s="3"/>
      <c r="Y1087" s="3">
        <f>IFERROR(VLOOKUP(B1087,[10]Ap_CESANTIAS!$C$16:$M$112,11,0)+VLOOKUP(B1087,[11]Ap_CESANTIAS!$C$16:$M$112,11,0),0)</f>
        <v>0</v>
      </c>
      <c r="Z1087" s="3">
        <f>IFERROR(VLOOKUP(B1087,[10]Ap_PENSION!$C$16:$M$112,11,0)+VLOOKUP(B1087,[11]Ap_PENSION!$C$16:$M$112,11,0),0)</f>
        <v>0</v>
      </c>
      <c r="AA1087" s="3">
        <f>IFERROR(VLOOKUP(B1087,[10]Ap_SALUD!$C$16:$M$112,11,0)+VLOOKUP(B1087,[11]Ap_SALUD!$C$16:$M$112,11,0),0)</f>
        <v>0</v>
      </c>
      <c r="AB1087" s="3"/>
      <c r="AC1087" s="36">
        <f t="shared" si="64"/>
        <v>16941155</v>
      </c>
      <c r="AD1087" s="37">
        <f t="shared" si="67"/>
        <v>101646926</v>
      </c>
      <c r="AE1087" s="144" t="e">
        <f>VLOOKUP(D1087,[12]REPNCT004ReporteAuxiliarContabl!$V$21:$W$1157,2,0)</f>
        <v>#N/A</v>
      </c>
      <c r="AF1087" s="167" t="e">
        <f t="shared" si="66"/>
        <v>#N/A</v>
      </c>
      <c r="AG1087" s="144"/>
      <c r="AI1087" s="144"/>
    </row>
    <row r="1088" spans="1:35" x14ac:dyDescent="0.25">
      <c r="A1088" s="38">
        <v>1076</v>
      </c>
      <c r="B1088" s="61"/>
      <c r="C1088" s="143" t="str">
        <f>VLOOKUP(D1088,[8]Hoja1!$A$2:$B$1115,2,0)</f>
        <v>76828</v>
      </c>
      <c r="D1088" s="31">
        <v>891900764</v>
      </c>
      <c r="E1088" s="31">
        <v>212876828</v>
      </c>
      <c r="F1088" s="61" t="s">
        <v>1213</v>
      </c>
      <c r="G1088" s="33">
        <v>0</v>
      </c>
      <c r="H1088" s="33">
        <v>0</v>
      </c>
      <c r="I1088" s="3">
        <v>266868732</v>
      </c>
      <c r="J1088" s="3">
        <v>297757923</v>
      </c>
      <c r="K1088" s="3">
        <v>0</v>
      </c>
      <c r="L1088" s="3"/>
      <c r="M1088" s="3"/>
      <c r="N1088" s="3"/>
      <c r="O1088" s="3"/>
      <c r="P1088" s="34">
        <f t="shared" si="65"/>
        <v>564626655</v>
      </c>
      <c r="Q1088" s="165">
        <v>398280697</v>
      </c>
      <c r="R1088" s="3">
        <f>IFERROR(VLOOKUP(D1088,[9]ServNOMINA!$F$16:$M$112,8,0),0)</f>
        <v>0</v>
      </c>
      <c r="S1088" s="3">
        <f>IFERROR(VLOOKUP(D1088,[9]ServOTROS!$F$16:$M$112,8,0),0)</f>
        <v>0</v>
      </c>
      <c r="T1088" s="3">
        <f>IFERROR(VLOOKUP(D1088,[9]CANCEL!$F$16:$M$48,8,0),0)</f>
        <v>0</v>
      </c>
      <c r="U1088" s="3">
        <f>IFERROR(VLOOKUP(B1088,[10]Aaf_PENSION!$C$16:$M$112,11,0)+VLOOKUP(B1088,[11]Aaf_PENSION!$C$16:$M$112,11,0),0)</f>
        <v>0</v>
      </c>
      <c r="V1088" s="3">
        <f>IFERROR(VLOOKUP(B1088,[10]Aaf_SALUD!$C$16:$M$112,11,0)+VLOOKUP(B1088,[11]Aaf_SALUD!$C$16:$M$112,11,0),0)</f>
        <v>0</v>
      </c>
      <c r="W1088" s="3">
        <f>IFERROR(VLOOKUP(D1088,[9]CALIDAD!$F$16:$M$1122,8,0),0)</f>
        <v>22239061</v>
      </c>
      <c r="X1088" s="3"/>
      <c r="Y1088" s="3">
        <f>IFERROR(VLOOKUP(B1088,[10]Ap_CESANTIAS!$C$16:$M$112,11,0)+VLOOKUP(B1088,[11]Ap_CESANTIAS!$C$16:$M$112,11,0),0)</f>
        <v>0</v>
      </c>
      <c r="Z1088" s="3">
        <f>IFERROR(VLOOKUP(B1088,[10]Ap_PENSION!$C$16:$M$112,11,0)+VLOOKUP(B1088,[11]Ap_PENSION!$C$16:$M$112,11,0),0)</f>
        <v>0</v>
      </c>
      <c r="AA1088" s="3">
        <f>IFERROR(VLOOKUP(B1088,[10]Ap_SALUD!$C$16:$M$112,11,0)+VLOOKUP(B1088,[11]Ap_SALUD!$C$16:$M$112,11,0),0)</f>
        <v>0</v>
      </c>
      <c r="AB1088" s="3"/>
      <c r="AC1088" s="36">
        <f t="shared" si="64"/>
        <v>22239061</v>
      </c>
      <c r="AD1088" s="37">
        <f t="shared" si="67"/>
        <v>144106897</v>
      </c>
      <c r="AE1088" s="144" t="e">
        <f>VLOOKUP(D1088,[12]REPNCT004ReporteAuxiliarContabl!$V$21:$W$1157,2,0)</f>
        <v>#N/A</v>
      </c>
      <c r="AF1088" s="167" t="e">
        <f t="shared" si="66"/>
        <v>#N/A</v>
      </c>
      <c r="AG1088" s="144"/>
      <c r="AI1088" s="144"/>
    </row>
    <row r="1089" spans="1:35" x14ac:dyDescent="0.25">
      <c r="A1089" s="29">
        <v>1077</v>
      </c>
      <c r="B1089" s="61"/>
      <c r="C1089" s="143" t="str">
        <f>VLOOKUP(D1089,[8]Hoja1!$A$2:$B$1115,2,0)</f>
        <v>76845</v>
      </c>
      <c r="D1089" s="31">
        <v>800100529</v>
      </c>
      <c r="E1089" s="31">
        <v>214576845</v>
      </c>
      <c r="F1089" s="61" t="s">
        <v>1214</v>
      </c>
      <c r="G1089" s="33">
        <v>0</v>
      </c>
      <c r="H1089" s="33">
        <v>0</v>
      </c>
      <c r="I1089" s="3">
        <v>61198244</v>
      </c>
      <c r="J1089" s="3">
        <v>79329831</v>
      </c>
      <c r="K1089" s="3">
        <v>0</v>
      </c>
      <c r="L1089" s="3"/>
      <c r="M1089" s="3"/>
      <c r="N1089" s="3"/>
      <c r="O1089" s="3"/>
      <c r="P1089" s="34">
        <f t="shared" si="65"/>
        <v>140528075</v>
      </c>
      <c r="Q1089" s="165">
        <v>104829101</v>
      </c>
      <c r="R1089" s="3">
        <f>IFERROR(VLOOKUP(D1089,[9]ServNOMINA!$F$16:$M$112,8,0),0)</f>
        <v>0</v>
      </c>
      <c r="S1089" s="3">
        <f>IFERROR(VLOOKUP(D1089,[9]ServOTROS!$F$16:$M$112,8,0),0)</f>
        <v>0</v>
      </c>
      <c r="T1089" s="3">
        <f>IFERROR(VLOOKUP(D1089,[9]CANCEL!$F$16:$M$48,8,0),0)</f>
        <v>0</v>
      </c>
      <c r="U1089" s="3">
        <f>IFERROR(VLOOKUP(B1089,[10]Aaf_PENSION!$C$16:$M$112,11,0)+VLOOKUP(B1089,[11]Aaf_PENSION!$C$16:$M$112,11,0),0)</f>
        <v>0</v>
      </c>
      <c r="V1089" s="3">
        <f>IFERROR(VLOOKUP(B1089,[10]Aaf_SALUD!$C$16:$M$112,11,0)+VLOOKUP(B1089,[11]Aaf_SALUD!$C$16:$M$112,11,0),0)</f>
        <v>0</v>
      </c>
      <c r="W1089" s="3">
        <f>IFERROR(VLOOKUP(D1089,[9]CALIDAD!$F$16:$M$1122,8,0),0)</f>
        <v>5099854</v>
      </c>
      <c r="X1089" s="3"/>
      <c r="Y1089" s="3">
        <f>IFERROR(VLOOKUP(B1089,[10]Ap_CESANTIAS!$C$16:$M$112,11,0)+VLOOKUP(B1089,[11]Ap_CESANTIAS!$C$16:$M$112,11,0),0)</f>
        <v>0</v>
      </c>
      <c r="Z1089" s="3">
        <f>IFERROR(VLOOKUP(B1089,[10]Ap_PENSION!$C$16:$M$112,11,0)+VLOOKUP(B1089,[11]Ap_PENSION!$C$16:$M$112,11,0),0)</f>
        <v>0</v>
      </c>
      <c r="AA1089" s="3">
        <f>IFERROR(VLOOKUP(B1089,[10]Ap_SALUD!$C$16:$M$112,11,0)+VLOOKUP(B1089,[11]Ap_SALUD!$C$16:$M$112,11,0),0)</f>
        <v>0</v>
      </c>
      <c r="AB1089" s="3"/>
      <c r="AC1089" s="36">
        <f t="shared" si="64"/>
        <v>5099854</v>
      </c>
      <c r="AD1089" s="37">
        <f t="shared" si="67"/>
        <v>30599120</v>
      </c>
      <c r="AE1089" s="144" t="e">
        <f>VLOOKUP(D1089,[12]REPNCT004ReporteAuxiliarContabl!$V$21:$W$1157,2,0)</f>
        <v>#N/A</v>
      </c>
      <c r="AF1089" s="167" t="e">
        <f t="shared" si="66"/>
        <v>#N/A</v>
      </c>
      <c r="AG1089" s="144"/>
      <c r="AI1089" s="144"/>
    </row>
    <row r="1090" spans="1:35" x14ac:dyDescent="0.25">
      <c r="A1090" s="38">
        <v>1078</v>
      </c>
      <c r="B1090" s="61"/>
      <c r="C1090" s="143" t="str">
        <f>VLOOKUP(D1090,[8]Hoja1!$A$2:$B$1115,2,0)</f>
        <v>76863</v>
      </c>
      <c r="D1090" s="31">
        <v>891901155</v>
      </c>
      <c r="E1090" s="31">
        <v>216376863</v>
      </c>
      <c r="F1090" s="61" t="s">
        <v>1215</v>
      </c>
      <c r="G1090" s="33">
        <v>0</v>
      </c>
      <c r="H1090" s="33">
        <v>0</v>
      </c>
      <c r="I1090" s="3">
        <v>95588460</v>
      </c>
      <c r="J1090" s="3">
        <v>102212041</v>
      </c>
      <c r="K1090" s="3">
        <v>0</v>
      </c>
      <c r="L1090" s="3"/>
      <c r="M1090" s="3"/>
      <c r="N1090" s="3"/>
      <c r="O1090" s="3"/>
      <c r="P1090" s="34">
        <f t="shared" si="65"/>
        <v>197800501</v>
      </c>
      <c r="Q1090" s="165">
        <v>139261175</v>
      </c>
      <c r="R1090" s="3">
        <f>IFERROR(VLOOKUP(D1090,[9]ServNOMINA!$F$16:$M$112,8,0),0)</f>
        <v>0</v>
      </c>
      <c r="S1090" s="3">
        <f>IFERROR(VLOOKUP(D1090,[9]ServOTROS!$F$16:$M$112,8,0),0)</f>
        <v>0</v>
      </c>
      <c r="T1090" s="3">
        <f>IFERROR(VLOOKUP(D1090,[9]CANCEL!$F$16:$M$48,8,0),0)</f>
        <v>0</v>
      </c>
      <c r="U1090" s="3">
        <f>IFERROR(VLOOKUP(B1090,[10]Aaf_PENSION!$C$16:$M$112,11,0)+VLOOKUP(B1090,[11]Aaf_PENSION!$C$16:$M$112,11,0),0)</f>
        <v>0</v>
      </c>
      <c r="V1090" s="3">
        <f>IFERROR(VLOOKUP(B1090,[10]Aaf_SALUD!$C$16:$M$112,11,0)+VLOOKUP(B1090,[11]Aaf_SALUD!$C$16:$M$112,11,0),0)</f>
        <v>0</v>
      </c>
      <c r="W1090" s="3">
        <f>IFERROR(VLOOKUP(D1090,[9]CALIDAD!$F$16:$M$1122,8,0),0)</f>
        <v>7965705</v>
      </c>
      <c r="X1090" s="3"/>
      <c r="Y1090" s="3">
        <f>IFERROR(VLOOKUP(B1090,[10]Ap_CESANTIAS!$C$16:$M$112,11,0)+VLOOKUP(B1090,[11]Ap_CESANTIAS!$C$16:$M$112,11,0),0)</f>
        <v>0</v>
      </c>
      <c r="Z1090" s="3">
        <f>IFERROR(VLOOKUP(B1090,[10]Ap_PENSION!$C$16:$M$112,11,0)+VLOOKUP(B1090,[11]Ap_PENSION!$C$16:$M$112,11,0),0)</f>
        <v>0</v>
      </c>
      <c r="AA1090" s="3">
        <f>IFERROR(VLOOKUP(B1090,[10]Ap_SALUD!$C$16:$M$112,11,0)+VLOOKUP(B1090,[11]Ap_SALUD!$C$16:$M$112,11,0),0)</f>
        <v>0</v>
      </c>
      <c r="AB1090" s="3"/>
      <c r="AC1090" s="36">
        <f t="shared" si="64"/>
        <v>7965705</v>
      </c>
      <c r="AD1090" s="37">
        <f t="shared" si="67"/>
        <v>50573621</v>
      </c>
      <c r="AE1090" s="144" t="e">
        <f>VLOOKUP(D1090,[12]REPNCT004ReporteAuxiliarContabl!$V$21:$W$1157,2,0)</f>
        <v>#N/A</v>
      </c>
      <c r="AF1090" s="167" t="e">
        <f t="shared" si="66"/>
        <v>#N/A</v>
      </c>
      <c r="AG1090" s="144"/>
      <c r="AI1090" s="144"/>
    </row>
    <row r="1091" spans="1:35" x14ac:dyDescent="0.25">
      <c r="A1091" s="29">
        <v>1079</v>
      </c>
      <c r="B1091" s="61"/>
      <c r="C1091" s="143" t="str">
        <f>VLOOKUP(D1091,[8]Hoja1!$A$2:$B$1115,2,0)</f>
        <v>76869</v>
      </c>
      <c r="D1091" s="31">
        <v>800243022</v>
      </c>
      <c r="E1091" s="31">
        <v>216976869</v>
      </c>
      <c r="F1091" s="61" t="s">
        <v>1216</v>
      </c>
      <c r="G1091" s="33">
        <v>0</v>
      </c>
      <c r="H1091" s="33">
        <v>0</v>
      </c>
      <c r="I1091" s="3">
        <v>130077984</v>
      </c>
      <c r="J1091" s="3">
        <v>159537985</v>
      </c>
      <c r="K1091" s="3">
        <v>0</v>
      </c>
      <c r="L1091" s="3"/>
      <c r="M1091" s="3"/>
      <c r="N1091" s="3"/>
      <c r="O1091" s="3"/>
      <c r="P1091" s="34">
        <f t="shared" si="65"/>
        <v>289615969</v>
      </c>
      <c r="Q1091" s="165">
        <v>211545576</v>
      </c>
      <c r="R1091" s="3">
        <f>IFERROR(VLOOKUP(D1091,[9]ServNOMINA!$F$16:$M$112,8,0),0)</f>
        <v>0</v>
      </c>
      <c r="S1091" s="3">
        <f>IFERROR(VLOOKUP(D1091,[9]ServOTROS!$F$16:$M$112,8,0),0)</f>
        <v>0</v>
      </c>
      <c r="T1091" s="3">
        <f>IFERROR(VLOOKUP(D1091,[9]CANCEL!$F$16:$M$48,8,0),0)</f>
        <v>0</v>
      </c>
      <c r="U1091" s="3">
        <f>IFERROR(VLOOKUP(B1091,[10]Aaf_PENSION!$C$16:$M$112,11,0)+VLOOKUP(B1091,[11]Aaf_PENSION!$C$16:$M$112,11,0),0)</f>
        <v>0</v>
      </c>
      <c r="V1091" s="3">
        <f>IFERROR(VLOOKUP(B1091,[10]Aaf_SALUD!$C$16:$M$112,11,0)+VLOOKUP(B1091,[11]Aaf_SALUD!$C$16:$M$112,11,0),0)</f>
        <v>0</v>
      </c>
      <c r="W1091" s="3">
        <f>IFERROR(VLOOKUP(D1091,[9]CALIDAD!$F$16:$M$1122,8,0),0)</f>
        <v>10839832</v>
      </c>
      <c r="X1091" s="3"/>
      <c r="Y1091" s="3">
        <f>IFERROR(VLOOKUP(B1091,[10]Ap_CESANTIAS!$C$16:$M$112,11,0)+VLOOKUP(B1091,[11]Ap_CESANTIAS!$C$16:$M$112,11,0),0)</f>
        <v>0</v>
      </c>
      <c r="Z1091" s="3">
        <f>IFERROR(VLOOKUP(B1091,[10]Ap_PENSION!$C$16:$M$112,11,0)+VLOOKUP(B1091,[11]Ap_PENSION!$C$16:$M$112,11,0),0)</f>
        <v>0</v>
      </c>
      <c r="AA1091" s="3">
        <f>IFERROR(VLOOKUP(B1091,[10]Ap_SALUD!$C$16:$M$112,11,0)+VLOOKUP(B1091,[11]Ap_SALUD!$C$16:$M$112,11,0),0)</f>
        <v>0</v>
      </c>
      <c r="AB1091" s="3"/>
      <c r="AC1091" s="36">
        <f t="shared" si="64"/>
        <v>10839832</v>
      </c>
      <c r="AD1091" s="37">
        <f t="shared" si="67"/>
        <v>67230561</v>
      </c>
      <c r="AE1091" s="144" t="e">
        <f>VLOOKUP(D1091,[12]REPNCT004ReporteAuxiliarContabl!$V$21:$W$1157,2,0)</f>
        <v>#N/A</v>
      </c>
      <c r="AF1091" s="167" t="e">
        <f t="shared" si="66"/>
        <v>#N/A</v>
      </c>
      <c r="AG1091" s="144"/>
      <c r="AI1091" s="144"/>
    </row>
    <row r="1092" spans="1:35" x14ac:dyDescent="0.25">
      <c r="A1092" s="38">
        <v>1080</v>
      </c>
      <c r="B1092" s="61"/>
      <c r="C1092" s="143" t="str">
        <f>VLOOKUP(D1092,[8]Hoja1!$A$2:$B$1115,2,0)</f>
        <v>76890</v>
      </c>
      <c r="D1092" s="31">
        <v>800100531</v>
      </c>
      <c r="E1092" s="31">
        <v>219076890</v>
      </c>
      <c r="F1092" s="61" t="s">
        <v>1217</v>
      </c>
      <c r="G1092" s="33">
        <v>0</v>
      </c>
      <c r="H1092" s="33">
        <v>0</v>
      </c>
      <c r="I1092" s="3">
        <v>201926116</v>
      </c>
      <c r="J1092" s="3">
        <v>255513615</v>
      </c>
      <c r="K1092" s="3">
        <v>0</v>
      </c>
      <c r="L1092" s="3"/>
      <c r="M1092" s="3"/>
      <c r="N1092" s="3"/>
      <c r="O1092" s="3"/>
      <c r="P1092" s="34">
        <f t="shared" si="65"/>
        <v>457439731</v>
      </c>
      <c r="Q1092" s="165">
        <v>339649495</v>
      </c>
      <c r="R1092" s="3">
        <f>IFERROR(VLOOKUP(D1092,[9]ServNOMINA!$F$16:$M$112,8,0),0)</f>
        <v>0</v>
      </c>
      <c r="S1092" s="3">
        <f>IFERROR(VLOOKUP(D1092,[9]ServOTROS!$F$16:$M$112,8,0),0)</f>
        <v>0</v>
      </c>
      <c r="T1092" s="3">
        <f>IFERROR(VLOOKUP(D1092,[9]CANCEL!$F$16:$M$48,8,0),0)</f>
        <v>0</v>
      </c>
      <c r="U1092" s="3">
        <f>IFERROR(VLOOKUP(B1092,[10]Aaf_PENSION!$C$16:$M$112,11,0)+VLOOKUP(B1092,[11]Aaf_PENSION!$C$16:$M$112,11,0),0)</f>
        <v>0</v>
      </c>
      <c r="V1092" s="3">
        <f>IFERROR(VLOOKUP(B1092,[10]Aaf_SALUD!$C$16:$M$112,11,0)+VLOOKUP(B1092,[11]Aaf_SALUD!$C$16:$M$112,11,0),0)</f>
        <v>0</v>
      </c>
      <c r="W1092" s="3">
        <f>IFERROR(VLOOKUP(D1092,[9]CALIDAD!$F$16:$M$1122,8,0),0)</f>
        <v>16827176</v>
      </c>
      <c r="X1092" s="3"/>
      <c r="Y1092" s="3">
        <f>IFERROR(VLOOKUP(B1092,[10]Ap_CESANTIAS!$C$16:$M$112,11,0)+VLOOKUP(B1092,[11]Ap_CESANTIAS!$C$16:$M$112,11,0),0)</f>
        <v>0</v>
      </c>
      <c r="Z1092" s="3">
        <f>IFERROR(VLOOKUP(B1092,[10]Ap_PENSION!$C$16:$M$112,11,0)+VLOOKUP(B1092,[11]Ap_PENSION!$C$16:$M$112,11,0),0)</f>
        <v>0</v>
      </c>
      <c r="AA1092" s="3">
        <f>IFERROR(VLOOKUP(B1092,[10]Ap_SALUD!$C$16:$M$112,11,0)+VLOOKUP(B1092,[11]Ap_SALUD!$C$16:$M$112,11,0),0)</f>
        <v>0</v>
      </c>
      <c r="AB1092" s="3"/>
      <c r="AC1092" s="36">
        <f t="shared" si="64"/>
        <v>16827176</v>
      </c>
      <c r="AD1092" s="37">
        <f t="shared" si="67"/>
        <v>100963060</v>
      </c>
      <c r="AE1092" s="144" t="e">
        <f>VLOOKUP(D1092,[12]REPNCT004ReporteAuxiliarContabl!$V$21:$W$1157,2,0)</f>
        <v>#N/A</v>
      </c>
      <c r="AF1092" s="167" t="e">
        <f t="shared" si="66"/>
        <v>#N/A</v>
      </c>
      <c r="AG1092" s="144"/>
      <c r="AI1092" s="144"/>
    </row>
    <row r="1093" spans="1:35" x14ac:dyDescent="0.25">
      <c r="A1093" s="29">
        <v>1081</v>
      </c>
      <c r="B1093" s="61"/>
      <c r="C1093" s="143" t="str">
        <f>VLOOKUP(D1093,[8]Hoja1!$A$2:$B$1115,2,0)</f>
        <v>76895</v>
      </c>
      <c r="D1093" s="31">
        <v>891900624</v>
      </c>
      <c r="E1093" s="31">
        <v>219576895</v>
      </c>
      <c r="F1093" s="61" t="s">
        <v>1218</v>
      </c>
      <c r="G1093" s="33">
        <v>0</v>
      </c>
      <c r="H1093" s="33">
        <v>0</v>
      </c>
      <c r="I1093" s="3">
        <v>424428776</v>
      </c>
      <c r="J1093" s="3">
        <v>510874046</v>
      </c>
      <c r="K1093" s="3">
        <v>0</v>
      </c>
      <c r="L1093" s="3"/>
      <c r="M1093" s="3"/>
      <c r="N1093" s="3"/>
      <c r="O1093" s="3"/>
      <c r="P1093" s="34">
        <f t="shared" si="65"/>
        <v>935302822</v>
      </c>
      <c r="Q1093" s="165">
        <v>687719371</v>
      </c>
      <c r="R1093" s="3">
        <f>IFERROR(VLOOKUP(D1093,[9]ServNOMINA!$F$16:$M$112,8,0),0)</f>
        <v>0</v>
      </c>
      <c r="S1093" s="3">
        <f>IFERROR(VLOOKUP(D1093,[9]ServOTROS!$F$16:$M$112,8,0),0)</f>
        <v>0</v>
      </c>
      <c r="T1093" s="3">
        <f>IFERROR(VLOOKUP(D1093,[9]CANCEL!$F$16:$M$48,8,0),0)</f>
        <v>0</v>
      </c>
      <c r="U1093" s="3">
        <f>IFERROR(VLOOKUP(B1093,[10]Aaf_PENSION!$C$16:$M$112,11,0)+VLOOKUP(B1093,[11]Aaf_PENSION!$C$16:$M$112,11,0),0)</f>
        <v>0</v>
      </c>
      <c r="V1093" s="3">
        <f>IFERROR(VLOOKUP(B1093,[10]Aaf_SALUD!$C$16:$M$112,11,0)+VLOOKUP(B1093,[11]Aaf_SALUD!$C$16:$M$112,11,0),0)</f>
        <v>0</v>
      </c>
      <c r="W1093" s="3">
        <f>IFERROR(VLOOKUP(D1093,[9]CALIDAD!$F$16:$M$1122,8,0),0)</f>
        <v>35369065</v>
      </c>
      <c r="X1093" s="3"/>
      <c r="Y1093" s="3">
        <f>IFERROR(VLOOKUP(B1093,[10]Ap_CESANTIAS!$C$16:$M$112,11,0)+VLOOKUP(B1093,[11]Ap_CESANTIAS!$C$16:$M$112,11,0),0)</f>
        <v>0</v>
      </c>
      <c r="Z1093" s="3">
        <f>IFERROR(VLOOKUP(B1093,[10]Ap_PENSION!$C$16:$M$112,11,0)+VLOOKUP(B1093,[11]Ap_PENSION!$C$16:$M$112,11,0),0)</f>
        <v>0</v>
      </c>
      <c r="AA1093" s="3">
        <f>IFERROR(VLOOKUP(B1093,[10]Ap_SALUD!$C$16:$M$112,11,0)+VLOOKUP(B1093,[11]Ap_SALUD!$C$16:$M$112,11,0),0)</f>
        <v>0</v>
      </c>
      <c r="AB1093" s="3"/>
      <c r="AC1093" s="36">
        <f t="shared" si="64"/>
        <v>35369065</v>
      </c>
      <c r="AD1093" s="37">
        <f t="shared" si="67"/>
        <v>212214386</v>
      </c>
      <c r="AE1093" s="144" t="e">
        <f>VLOOKUP(D1093,[12]REPNCT004ReporteAuxiliarContabl!$V$21:$W$1157,2,0)</f>
        <v>#N/A</v>
      </c>
      <c r="AF1093" s="167" t="e">
        <f t="shared" si="66"/>
        <v>#N/A</v>
      </c>
      <c r="AG1093" s="144"/>
      <c r="AI1093" s="144"/>
    </row>
    <row r="1094" spans="1:35" x14ac:dyDescent="0.25">
      <c r="A1094" s="38">
        <v>1082</v>
      </c>
      <c r="B1094" s="61"/>
      <c r="C1094" s="143" t="str">
        <f>VLOOKUP(D1094,[8]Hoja1!$A$2:$B$1115,2,0)</f>
        <v>81001</v>
      </c>
      <c r="D1094" s="31">
        <v>800102504</v>
      </c>
      <c r="E1094" s="31">
        <v>210181001</v>
      </c>
      <c r="F1094" s="61" t="s">
        <v>1219</v>
      </c>
      <c r="G1094" s="33">
        <v>0</v>
      </c>
      <c r="H1094" s="33">
        <v>0</v>
      </c>
      <c r="I1094" s="3">
        <v>2612345696</v>
      </c>
      <c r="J1094" s="3">
        <v>2124613165</v>
      </c>
      <c r="K1094" s="3">
        <v>0</v>
      </c>
      <c r="L1094" s="3"/>
      <c r="M1094" s="3"/>
      <c r="N1094" s="3"/>
      <c r="O1094" s="3"/>
      <c r="P1094" s="34">
        <f t="shared" si="65"/>
        <v>4736958861</v>
      </c>
      <c r="Q1094" s="165">
        <v>3213090540</v>
      </c>
      <c r="R1094" s="3">
        <f>IFERROR(VLOOKUP(D1094,[9]ServNOMINA!$F$16:$M$112,8,0),0)</f>
        <v>0</v>
      </c>
      <c r="S1094" s="3">
        <f>IFERROR(VLOOKUP(D1094,[9]ServOTROS!$F$16:$M$112,8,0),0)</f>
        <v>0</v>
      </c>
      <c r="T1094" s="3">
        <f>IFERROR(VLOOKUP(D1094,[9]CANCEL!$F$16:$M$48,8,0),0)</f>
        <v>0</v>
      </c>
      <c r="U1094" s="3">
        <f>IFERROR(VLOOKUP(B1094,[10]Aaf_PENSION!$C$16:$M$112,11,0)+VLOOKUP(B1094,[11]Aaf_PENSION!$C$16:$M$112,11,0),0)</f>
        <v>0</v>
      </c>
      <c r="V1094" s="3">
        <f>IFERROR(VLOOKUP(B1094,[10]Aaf_SALUD!$C$16:$M$112,11,0)+VLOOKUP(B1094,[11]Aaf_SALUD!$C$16:$M$112,11,0),0)</f>
        <v>0</v>
      </c>
      <c r="W1094" s="3">
        <f>IFERROR(VLOOKUP(D1094,[9]CALIDAD!$F$16:$M$1122,8,0),0)</f>
        <v>217695475</v>
      </c>
      <c r="X1094" s="3"/>
      <c r="Y1094" s="3">
        <f>IFERROR(VLOOKUP(B1094,[10]Ap_CESANTIAS!$C$16:$M$112,11,0)+VLOOKUP(B1094,[11]Ap_CESANTIAS!$C$16:$M$112,11,0),0)</f>
        <v>0</v>
      </c>
      <c r="Z1094" s="3">
        <f>IFERROR(VLOOKUP(B1094,[10]Ap_PENSION!$C$16:$M$112,11,0)+VLOOKUP(B1094,[11]Ap_PENSION!$C$16:$M$112,11,0),0)</f>
        <v>0</v>
      </c>
      <c r="AA1094" s="3">
        <f>IFERROR(VLOOKUP(B1094,[10]Ap_SALUD!$C$16:$M$112,11,0)+VLOOKUP(B1094,[11]Ap_SALUD!$C$16:$M$112,11,0),0)</f>
        <v>0</v>
      </c>
      <c r="AB1094" s="3"/>
      <c r="AC1094" s="36">
        <f t="shared" si="64"/>
        <v>217695475</v>
      </c>
      <c r="AD1094" s="37">
        <f t="shared" si="67"/>
        <v>1306172846</v>
      </c>
      <c r="AE1094" s="144" t="e">
        <f>VLOOKUP(D1094,[12]REPNCT004ReporteAuxiliarContabl!$V$21:$W$1157,2,0)</f>
        <v>#N/A</v>
      </c>
      <c r="AF1094" s="167" t="e">
        <f t="shared" si="66"/>
        <v>#N/A</v>
      </c>
      <c r="AG1094" s="144"/>
      <c r="AI1094" s="144"/>
    </row>
    <row r="1095" spans="1:35" x14ac:dyDescent="0.25">
      <c r="A1095" s="29">
        <v>1083</v>
      </c>
      <c r="B1095" s="61"/>
      <c r="C1095" s="143" t="str">
        <f>VLOOKUP(D1095,[8]Hoja1!$A$2:$B$1115,2,0)</f>
        <v>81065</v>
      </c>
      <c r="D1095" s="31">
        <v>892099494</v>
      </c>
      <c r="E1095" s="31">
        <v>216581065</v>
      </c>
      <c r="F1095" s="61" t="s">
        <v>1220</v>
      </c>
      <c r="G1095" s="33">
        <v>0</v>
      </c>
      <c r="H1095" s="33">
        <v>0</v>
      </c>
      <c r="I1095" s="3">
        <v>1722640160</v>
      </c>
      <c r="J1095" s="3">
        <v>1534257968</v>
      </c>
      <c r="K1095" s="3">
        <v>0</v>
      </c>
      <c r="L1095" s="3"/>
      <c r="M1095" s="3"/>
      <c r="N1095" s="3"/>
      <c r="O1095" s="3"/>
      <c r="P1095" s="34">
        <f t="shared" si="65"/>
        <v>3256898128</v>
      </c>
      <c r="Q1095" s="165">
        <v>2252024703</v>
      </c>
      <c r="R1095" s="3">
        <f>IFERROR(VLOOKUP(D1095,[9]ServNOMINA!$F$16:$M$112,8,0),0)</f>
        <v>0</v>
      </c>
      <c r="S1095" s="3">
        <f>IFERROR(VLOOKUP(D1095,[9]ServOTROS!$F$16:$M$112,8,0),0)</f>
        <v>0</v>
      </c>
      <c r="T1095" s="3">
        <f>IFERROR(VLOOKUP(D1095,[9]CANCEL!$F$16:$M$48,8,0),0)</f>
        <v>0</v>
      </c>
      <c r="U1095" s="3">
        <f>IFERROR(VLOOKUP(B1095,[10]Aaf_PENSION!$C$16:$M$112,11,0)+VLOOKUP(B1095,[11]Aaf_PENSION!$C$16:$M$112,11,0),0)</f>
        <v>0</v>
      </c>
      <c r="V1095" s="3">
        <f>IFERROR(VLOOKUP(B1095,[10]Aaf_SALUD!$C$16:$M$112,11,0)+VLOOKUP(B1095,[11]Aaf_SALUD!$C$16:$M$112,11,0),0)</f>
        <v>0</v>
      </c>
      <c r="W1095" s="3">
        <f>IFERROR(VLOOKUP(D1095,[9]CALIDAD!$F$16:$M$1122,8,0),0)</f>
        <v>143553347</v>
      </c>
      <c r="X1095" s="3"/>
      <c r="Y1095" s="3">
        <f>IFERROR(VLOOKUP(B1095,[10]Ap_CESANTIAS!$C$16:$M$112,11,0)+VLOOKUP(B1095,[11]Ap_CESANTIAS!$C$16:$M$112,11,0),0)</f>
        <v>0</v>
      </c>
      <c r="Z1095" s="3">
        <f>IFERROR(VLOOKUP(B1095,[10]Ap_PENSION!$C$16:$M$112,11,0)+VLOOKUP(B1095,[11]Ap_PENSION!$C$16:$M$112,11,0),0)</f>
        <v>0</v>
      </c>
      <c r="AA1095" s="3">
        <f>IFERROR(VLOOKUP(B1095,[10]Ap_SALUD!$C$16:$M$112,11,0)+VLOOKUP(B1095,[11]Ap_SALUD!$C$16:$M$112,11,0),0)</f>
        <v>0</v>
      </c>
      <c r="AB1095" s="3"/>
      <c r="AC1095" s="36">
        <f t="shared" si="64"/>
        <v>143553347</v>
      </c>
      <c r="AD1095" s="37">
        <f t="shared" si="67"/>
        <v>861320078</v>
      </c>
      <c r="AE1095" s="144" t="e">
        <f>VLOOKUP(D1095,[12]REPNCT004ReporteAuxiliarContabl!$V$21:$W$1157,2,0)</f>
        <v>#N/A</v>
      </c>
      <c r="AF1095" s="167" t="e">
        <f t="shared" si="66"/>
        <v>#N/A</v>
      </c>
      <c r="AG1095" s="144"/>
      <c r="AI1095" s="144"/>
    </row>
    <row r="1096" spans="1:35" x14ac:dyDescent="0.25">
      <c r="A1096" s="38">
        <v>1084</v>
      </c>
      <c r="B1096" s="61"/>
      <c r="C1096" s="143" t="str">
        <f>VLOOKUP(D1096,[8]Hoja1!$A$2:$B$1115,2,0)</f>
        <v>81220</v>
      </c>
      <c r="D1096" s="31">
        <v>800014434</v>
      </c>
      <c r="E1096" s="31">
        <v>212081220</v>
      </c>
      <c r="F1096" s="61" t="s">
        <v>1221</v>
      </c>
      <c r="G1096" s="33">
        <v>0</v>
      </c>
      <c r="H1096" s="33">
        <v>0</v>
      </c>
      <c r="I1096" s="3">
        <v>97634112</v>
      </c>
      <c r="J1096" s="3">
        <v>99497855</v>
      </c>
      <c r="K1096" s="3">
        <v>0</v>
      </c>
      <c r="L1096" s="3"/>
      <c r="M1096" s="3"/>
      <c r="N1096" s="3"/>
      <c r="O1096" s="3"/>
      <c r="P1096" s="34">
        <f t="shared" si="65"/>
        <v>197131967</v>
      </c>
      <c r="Q1096" s="165">
        <v>140178735</v>
      </c>
      <c r="R1096" s="3">
        <f>IFERROR(VLOOKUP(D1096,[9]ServNOMINA!$F$16:$M$112,8,0),0)</f>
        <v>0</v>
      </c>
      <c r="S1096" s="3">
        <f>IFERROR(VLOOKUP(D1096,[9]ServOTROS!$F$16:$M$112,8,0),0)</f>
        <v>0</v>
      </c>
      <c r="T1096" s="3">
        <f>IFERROR(VLOOKUP(D1096,[9]CANCEL!$F$16:$M$48,8,0),0)</f>
        <v>0</v>
      </c>
      <c r="U1096" s="3">
        <f>IFERROR(VLOOKUP(B1096,[10]Aaf_PENSION!$C$16:$M$112,11,0)+VLOOKUP(B1096,[11]Aaf_PENSION!$C$16:$M$112,11,0),0)</f>
        <v>0</v>
      </c>
      <c r="V1096" s="3">
        <f>IFERROR(VLOOKUP(B1096,[10]Aaf_SALUD!$C$16:$M$112,11,0)+VLOOKUP(B1096,[11]Aaf_SALUD!$C$16:$M$112,11,0),0)</f>
        <v>0</v>
      </c>
      <c r="W1096" s="3">
        <f>IFERROR(VLOOKUP(D1096,[9]CALIDAD!$F$16:$M$1122,8,0),0)</f>
        <v>8136176</v>
      </c>
      <c r="X1096" s="3"/>
      <c r="Y1096" s="3">
        <f>IFERROR(VLOOKUP(B1096,[10]Ap_CESANTIAS!$C$16:$M$112,11,0)+VLOOKUP(B1096,[11]Ap_CESANTIAS!$C$16:$M$112,11,0),0)</f>
        <v>0</v>
      </c>
      <c r="Z1096" s="3">
        <f>IFERROR(VLOOKUP(B1096,[10]Ap_PENSION!$C$16:$M$112,11,0)+VLOOKUP(B1096,[11]Ap_PENSION!$C$16:$M$112,11,0),0)</f>
        <v>0</v>
      </c>
      <c r="AA1096" s="3">
        <f>IFERROR(VLOOKUP(B1096,[10]Ap_SALUD!$C$16:$M$112,11,0)+VLOOKUP(B1096,[11]Ap_SALUD!$C$16:$M$112,11,0),0)</f>
        <v>0</v>
      </c>
      <c r="AB1096" s="3"/>
      <c r="AC1096" s="36">
        <f t="shared" si="64"/>
        <v>8136176</v>
      </c>
      <c r="AD1096" s="37">
        <f t="shared" si="67"/>
        <v>48817056</v>
      </c>
      <c r="AE1096" s="144" t="e">
        <f>VLOOKUP(D1096,[12]REPNCT004ReporteAuxiliarContabl!$V$21:$W$1157,2,0)</f>
        <v>#N/A</v>
      </c>
      <c r="AF1096" s="167" t="e">
        <f t="shared" si="66"/>
        <v>#N/A</v>
      </c>
      <c r="AG1096" s="144"/>
      <c r="AI1096" s="144"/>
    </row>
    <row r="1097" spans="1:35" x14ac:dyDescent="0.25">
      <c r="A1097" s="29">
        <v>1085</v>
      </c>
      <c r="B1097" s="61"/>
      <c r="C1097" s="143" t="str">
        <f>VLOOKUP(D1097,[8]Hoja1!$A$2:$B$1115,2,0)</f>
        <v>81300</v>
      </c>
      <c r="D1097" s="31">
        <v>800136069</v>
      </c>
      <c r="E1097" s="31">
        <v>210081300</v>
      </c>
      <c r="F1097" s="61" t="s">
        <v>1222</v>
      </c>
      <c r="G1097" s="33">
        <v>0</v>
      </c>
      <c r="H1097" s="33">
        <v>0</v>
      </c>
      <c r="I1097" s="3">
        <v>765026400</v>
      </c>
      <c r="J1097" s="3">
        <v>658789124</v>
      </c>
      <c r="K1097" s="3">
        <v>0</v>
      </c>
      <c r="L1097" s="3"/>
      <c r="M1097" s="3"/>
      <c r="N1097" s="3"/>
      <c r="O1097" s="3"/>
      <c r="P1097" s="34">
        <f t="shared" si="65"/>
        <v>1423815524</v>
      </c>
      <c r="Q1097" s="165">
        <v>977550124</v>
      </c>
      <c r="R1097" s="3">
        <f>IFERROR(VLOOKUP(D1097,[9]ServNOMINA!$F$16:$M$112,8,0),0)</f>
        <v>0</v>
      </c>
      <c r="S1097" s="3">
        <f>IFERROR(VLOOKUP(D1097,[9]ServOTROS!$F$16:$M$112,8,0),0)</f>
        <v>0</v>
      </c>
      <c r="T1097" s="3">
        <f>IFERROR(VLOOKUP(D1097,[9]CANCEL!$F$16:$M$48,8,0),0)</f>
        <v>0</v>
      </c>
      <c r="U1097" s="3">
        <f>IFERROR(VLOOKUP(B1097,[10]Aaf_PENSION!$C$16:$M$112,11,0)+VLOOKUP(B1097,[11]Aaf_PENSION!$C$16:$M$112,11,0),0)</f>
        <v>0</v>
      </c>
      <c r="V1097" s="3">
        <f>IFERROR(VLOOKUP(B1097,[10]Aaf_SALUD!$C$16:$M$112,11,0)+VLOOKUP(B1097,[11]Aaf_SALUD!$C$16:$M$112,11,0),0)</f>
        <v>0</v>
      </c>
      <c r="W1097" s="3">
        <f>IFERROR(VLOOKUP(D1097,[9]CALIDAD!$F$16:$M$1122,8,0),0)</f>
        <v>63752200</v>
      </c>
      <c r="X1097" s="3"/>
      <c r="Y1097" s="3">
        <f>IFERROR(VLOOKUP(B1097,[10]Ap_CESANTIAS!$C$16:$M$112,11,0)+VLOOKUP(B1097,[11]Ap_CESANTIAS!$C$16:$M$112,11,0),0)</f>
        <v>0</v>
      </c>
      <c r="Z1097" s="3">
        <f>IFERROR(VLOOKUP(B1097,[10]Ap_PENSION!$C$16:$M$112,11,0)+VLOOKUP(B1097,[11]Ap_PENSION!$C$16:$M$112,11,0),0)</f>
        <v>0</v>
      </c>
      <c r="AA1097" s="3">
        <f>IFERROR(VLOOKUP(B1097,[10]Ap_SALUD!$C$16:$M$112,11,0)+VLOOKUP(B1097,[11]Ap_SALUD!$C$16:$M$112,11,0),0)</f>
        <v>0</v>
      </c>
      <c r="AB1097" s="3"/>
      <c r="AC1097" s="36">
        <f t="shared" si="64"/>
        <v>63752200</v>
      </c>
      <c r="AD1097" s="37">
        <f t="shared" si="67"/>
        <v>382513200</v>
      </c>
      <c r="AE1097" s="144" t="e">
        <f>VLOOKUP(D1097,[12]REPNCT004ReporteAuxiliarContabl!$V$21:$W$1157,2,0)</f>
        <v>#N/A</v>
      </c>
      <c r="AF1097" s="167" t="e">
        <f t="shared" si="66"/>
        <v>#N/A</v>
      </c>
      <c r="AG1097" s="144"/>
      <c r="AI1097" s="144"/>
    </row>
    <row r="1098" spans="1:35" x14ac:dyDescent="0.25">
      <c r="A1098" s="38">
        <v>1086</v>
      </c>
      <c r="B1098" s="61"/>
      <c r="C1098" s="143" t="str">
        <f>VLOOKUP(D1098,[8]Hoja1!$A$2:$B$1115,2,0)</f>
        <v>81591</v>
      </c>
      <c r="D1098" s="31">
        <v>800102798</v>
      </c>
      <c r="E1098" s="31">
        <v>219181591</v>
      </c>
      <c r="F1098" s="61" t="s">
        <v>1223</v>
      </c>
      <c r="G1098" s="33">
        <v>0</v>
      </c>
      <c r="H1098" s="33">
        <v>0</v>
      </c>
      <c r="I1098" s="3">
        <v>104395406</v>
      </c>
      <c r="J1098" s="3">
        <v>92175437</v>
      </c>
      <c r="K1098" s="3">
        <v>0</v>
      </c>
      <c r="L1098" s="3"/>
      <c r="M1098" s="3"/>
      <c r="N1098" s="3"/>
      <c r="O1098" s="3"/>
      <c r="P1098" s="34">
        <f t="shared" si="65"/>
        <v>196570843</v>
      </c>
      <c r="Q1098" s="165">
        <v>135673522</v>
      </c>
      <c r="R1098" s="3">
        <f>IFERROR(VLOOKUP(D1098,[9]ServNOMINA!$F$16:$M$112,8,0),0)</f>
        <v>0</v>
      </c>
      <c r="S1098" s="3">
        <f>IFERROR(VLOOKUP(D1098,[9]ServOTROS!$F$16:$M$112,8,0),0)</f>
        <v>0</v>
      </c>
      <c r="T1098" s="3">
        <f>IFERROR(VLOOKUP(D1098,[9]CANCEL!$F$16:$M$48,8,0),0)</f>
        <v>0</v>
      </c>
      <c r="U1098" s="3">
        <f>IFERROR(VLOOKUP(B1098,[10]Aaf_PENSION!$C$16:$M$112,11,0)+VLOOKUP(B1098,[11]Aaf_PENSION!$C$16:$M$112,11,0),0)</f>
        <v>0</v>
      </c>
      <c r="V1098" s="3">
        <f>IFERROR(VLOOKUP(B1098,[10]Aaf_SALUD!$C$16:$M$112,11,0)+VLOOKUP(B1098,[11]Aaf_SALUD!$C$16:$M$112,11,0),0)</f>
        <v>0</v>
      </c>
      <c r="W1098" s="3">
        <f>IFERROR(VLOOKUP(D1098,[9]CALIDAD!$F$16:$M$1122,8,0),0)</f>
        <v>8699617</v>
      </c>
      <c r="X1098" s="3"/>
      <c r="Y1098" s="3">
        <f>IFERROR(VLOOKUP(B1098,[10]Ap_CESANTIAS!$C$16:$M$112,11,0)+VLOOKUP(B1098,[11]Ap_CESANTIAS!$C$16:$M$112,11,0),0)</f>
        <v>0</v>
      </c>
      <c r="Z1098" s="3">
        <f>IFERROR(VLOOKUP(B1098,[10]Ap_PENSION!$C$16:$M$112,11,0)+VLOOKUP(B1098,[11]Ap_PENSION!$C$16:$M$112,11,0),0)</f>
        <v>0</v>
      </c>
      <c r="AA1098" s="3">
        <f>IFERROR(VLOOKUP(B1098,[10]Ap_SALUD!$C$16:$M$112,11,0)+VLOOKUP(B1098,[11]Ap_SALUD!$C$16:$M$112,11,0),0)</f>
        <v>0</v>
      </c>
      <c r="AB1098" s="3"/>
      <c r="AC1098" s="36">
        <f t="shared" si="64"/>
        <v>8699617</v>
      </c>
      <c r="AD1098" s="37">
        <f t="shared" si="67"/>
        <v>52197704</v>
      </c>
      <c r="AE1098" s="144" t="e">
        <f>VLOOKUP(D1098,[12]REPNCT004ReporteAuxiliarContabl!$V$21:$W$1157,2,0)</f>
        <v>#N/A</v>
      </c>
      <c r="AF1098" s="167" t="e">
        <f t="shared" si="66"/>
        <v>#N/A</v>
      </c>
      <c r="AG1098" s="144"/>
      <c r="AI1098" s="144"/>
    </row>
    <row r="1099" spans="1:35" x14ac:dyDescent="0.25">
      <c r="A1099" s="29">
        <v>1087</v>
      </c>
      <c r="B1099" s="61"/>
      <c r="C1099" s="143" t="str">
        <f>VLOOKUP(D1099,[8]Hoja1!$A$2:$B$1115,2,0)</f>
        <v>81736</v>
      </c>
      <c r="D1099" s="31">
        <v>800102799</v>
      </c>
      <c r="E1099" s="31">
        <v>213681736</v>
      </c>
      <c r="F1099" s="61" t="s">
        <v>1224</v>
      </c>
      <c r="G1099" s="33">
        <v>0</v>
      </c>
      <c r="H1099" s="33">
        <v>0</v>
      </c>
      <c r="I1099" s="3">
        <v>1536326912</v>
      </c>
      <c r="J1099" s="3">
        <v>1462210228</v>
      </c>
      <c r="K1099" s="3">
        <v>0</v>
      </c>
      <c r="L1099" s="3"/>
      <c r="M1099" s="3"/>
      <c r="N1099" s="3"/>
      <c r="O1099" s="3"/>
      <c r="P1099" s="34">
        <f t="shared" si="65"/>
        <v>2998537140</v>
      </c>
      <c r="Q1099" s="165">
        <v>2102346443</v>
      </c>
      <c r="R1099" s="3">
        <f>IFERROR(VLOOKUP(D1099,[9]ServNOMINA!$F$16:$M$112,8,0),0)</f>
        <v>0</v>
      </c>
      <c r="S1099" s="3">
        <f>IFERROR(VLOOKUP(D1099,[9]ServOTROS!$F$16:$M$112,8,0),0)</f>
        <v>0</v>
      </c>
      <c r="T1099" s="3">
        <f>IFERROR(VLOOKUP(D1099,[9]CANCEL!$F$16:$M$48,8,0),0)</f>
        <v>0</v>
      </c>
      <c r="U1099" s="3">
        <f>IFERROR(VLOOKUP(B1099,[10]Aaf_PENSION!$C$16:$M$112,11,0)+VLOOKUP(B1099,[11]Aaf_PENSION!$C$16:$M$112,11,0),0)</f>
        <v>0</v>
      </c>
      <c r="V1099" s="3">
        <f>IFERROR(VLOOKUP(B1099,[10]Aaf_SALUD!$C$16:$M$112,11,0)+VLOOKUP(B1099,[11]Aaf_SALUD!$C$16:$M$112,11,0),0)</f>
        <v>0</v>
      </c>
      <c r="W1099" s="3">
        <f>IFERROR(VLOOKUP(D1099,[9]CALIDAD!$F$16:$M$1122,8,0),0)</f>
        <v>128027243</v>
      </c>
      <c r="X1099" s="3"/>
      <c r="Y1099" s="3">
        <f>IFERROR(VLOOKUP(B1099,[10]Ap_CESANTIAS!$C$16:$M$112,11,0)+VLOOKUP(B1099,[11]Ap_CESANTIAS!$C$16:$M$112,11,0),0)</f>
        <v>0</v>
      </c>
      <c r="Z1099" s="3">
        <f>IFERROR(VLOOKUP(B1099,[10]Ap_PENSION!$C$16:$M$112,11,0)+VLOOKUP(B1099,[11]Ap_PENSION!$C$16:$M$112,11,0),0)</f>
        <v>0</v>
      </c>
      <c r="AA1099" s="3">
        <f>IFERROR(VLOOKUP(B1099,[10]Ap_SALUD!$C$16:$M$112,11,0)+VLOOKUP(B1099,[11]Ap_SALUD!$C$16:$M$112,11,0),0)</f>
        <v>0</v>
      </c>
      <c r="AB1099" s="3"/>
      <c r="AC1099" s="36">
        <f t="shared" si="64"/>
        <v>128027243</v>
      </c>
      <c r="AD1099" s="37">
        <f t="shared" si="67"/>
        <v>768163454</v>
      </c>
      <c r="AE1099" s="144" t="e">
        <f>VLOOKUP(D1099,[12]REPNCT004ReporteAuxiliarContabl!$V$21:$W$1157,2,0)</f>
        <v>#N/A</v>
      </c>
      <c r="AF1099" s="167" t="e">
        <f t="shared" si="66"/>
        <v>#N/A</v>
      </c>
      <c r="AG1099" s="144"/>
      <c r="AI1099" s="144"/>
    </row>
    <row r="1100" spans="1:35" x14ac:dyDescent="0.25">
      <c r="A1100" s="38">
        <v>1088</v>
      </c>
      <c r="B1100" s="61"/>
      <c r="C1100" s="143" t="str">
        <f>VLOOKUP(D1100,[8]Hoja1!$A$2:$B$1115,2,0)</f>
        <v>81794</v>
      </c>
      <c r="D1100" s="31">
        <v>800102801</v>
      </c>
      <c r="E1100" s="31">
        <v>219481794</v>
      </c>
      <c r="F1100" s="61" t="s">
        <v>1225</v>
      </c>
      <c r="G1100" s="33">
        <v>0</v>
      </c>
      <c r="H1100" s="33">
        <v>0</v>
      </c>
      <c r="I1100" s="3">
        <v>2032253824</v>
      </c>
      <c r="J1100" s="3">
        <v>1769114197</v>
      </c>
      <c r="K1100" s="3">
        <v>0</v>
      </c>
      <c r="L1100" s="3"/>
      <c r="M1100" s="3"/>
      <c r="N1100" s="3"/>
      <c r="O1100" s="3"/>
      <c r="P1100" s="34">
        <f t="shared" si="65"/>
        <v>3801368021</v>
      </c>
      <c r="Q1100" s="165">
        <v>2615886622</v>
      </c>
      <c r="R1100" s="3">
        <f>IFERROR(VLOOKUP(D1100,[9]ServNOMINA!$F$16:$M$112,8,0),0)</f>
        <v>0</v>
      </c>
      <c r="S1100" s="3">
        <f>IFERROR(VLOOKUP(D1100,[9]ServOTROS!$F$16:$M$112,8,0),0)</f>
        <v>0</v>
      </c>
      <c r="T1100" s="3">
        <f>IFERROR(VLOOKUP(D1100,[9]CANCEL!$F$16:$M$48,8,0),0)</f>
        <v>0</v>
      </c>
      <c r="U1100" s="3">
        <f>IFERROR(VLOOKUP(B1100,[10]Aaf_PENSION!$C$16:$M$112,11,0)+VLOOKUP(B1100,[11]Aaf_PENSION!$C$16:$M$112,11,0),0)</f>
        <v>0</v>
      </c>
      <c r="V1100" s="3">
        <f>IFERROR(VLOOKUP(B1100,[10]Aaf_SALUD!$C$16:$M$112,11,0)+VLOOKUP(B1100,[11]Aaf_SALUD!$C$16:$M$112,11,0),0)</f>
        <v>0</v>
      </c>
      <c r="W1100" s="3">
        <f>IFERROR(VLOOKUP(D1100,[9]CALIDAD!$F$16:$M$1122,8,0),0)</f>
        <v>169354485</v>
      </c>
      <c r="X1100" s="3"/>
      <c r="Y1100" s="3">
        <f>IFERROR(VLOOKUP(B1100,[10]Ap_CESANTIAS!$C$16:$M$112,11,0)+VLOOKUP(B1100,[11]Ap_CESANTIAS!$C$16:$M$112,11,0),0)</f>
        <v>0</v>
      </c>
      <c r="Z1100" s="3">
        <f>IFERROR(VLOOKUP(B1100,[10]Ap_PENSION!$C$16:$M$112,11,0)+VLOOKUP(B1100,[11]Ap_PENSION!$C$16:$M$112,11,0),0)</f>
        <v>0</v>
      </c>
      <c r="AA1100" s="3">
        <f>IFERROR(VLOOKUP(B1100,[10]Ap_SALUD!$C$16:$M$112,11,0)+VLOOKUP(B1100,[11]Ap_SALUD!$C$16:$M$112,11,0),0)</f>
        <v>0</v>
      </c>
      <c r="AB1100" s="3"/>
      <c r="AC1100" s="36">
        <f t="shared" si="64"/>
        <v>169354485</v>
      </c>
      <c r="AD1100" s="37">
        <f t="shared" si="67"/>
        <v>1016126914</v>
      </c>
      <c r="AE1100" s="144" t="e">
        <f>VLOOKUP(D1100,[12]REPNCT004ReporteAuxiliarContabl!$V$21:$W$1157,2,0)</f>
        <v>#N/A</v>
      </c>
      <c r="AF1100" s="167" t="e">
        <f t="shared" si="66"/>
        <v>#N/A</v>
      </c>
      <c r="AG1100" s="144"/>
      <c r="AI1100" s="144"/>
    </row>
    <row r="1101" spans="1:35" x14ac:dyDescent="0.25">
      <c r="A1101" s="29">
        <v>1089</v>
      </c>
      <c r="B1101" s="61"/>
      <c r="C1101" s="143" t="str">
        <f>VLOOKUP(D1101,[8]Hoja1!$A$2:$B$1115,2,0)</f>
        <v>85010</v>
      </c>
      <c r="D1101" s="31">
        <v>891855200</v>
      </c>
      <c r="E1101" s="31">
        <v>211085010</v>
      </c>
      <c r="F1101" s="61" t="s">
        <v>1226</v>
      </c>
      <c r="G1101" s="33">
        <v>0</v>
      </c>
      <c r="H1101" s="33">
        <v>0</v>
      </c>
      <c r="I1101" s="3">
        <v>696508456</v>
      </c>
      <c r="J1101" s="3">
        <v>749237604</v>
      </c>
      <c r="K1101" s="3">
        <v>0</v>
      </c>
      <c r="L1101" s="3"/>
      <c r="M1101" s="3"/>
      <c r="N1101" s="3"/>
      <c r="O1101" s="3"/>
      <c r="P1101" s="34">
        <f t="shared" si="65"/>
        <v>1445746060</v>
      </c>
      <c r="Q1101" s="165">
        <v>1039449459</v>
      </c>
      <c r="R1101" s="3">
        <f>IFERROR(VLOOKUP(D1101,[9]ServNOMINA!$F$16:$M$112,8,0),0)</f>
        <v>0</v>
      </c>
      <c r="S1101" s="3">
        <f>IFERROR(VLOOKUP(D1101,[9]ServOTROS!$F$16:$M$112,8,0),0)</f>
        <v>0</v>
      </c>
      <c r="T1101" s="3">
        <f>IFERROR(VLOOKUP(D1101,[9]CANCEL!$F$16:$M$48,8,0),0)</f>
        <v>0</v>
      </c>
      <c r="U1101" s="3">
        <f>IFERROR(VLOOKUP(B1101,[10]Aaf_PENSION!$C$16:$M$112,11,0)+VLOOKUP(B1101,[11]Aaf_PENSION!$C$16:$M$112,11,0),0)</f>
        <v>0</v>
      </c>
      <c r="V1101" s="3">
        <f>IFERROR(VLOOKUP(B1101,[10]Aaf_SALUD!$C$16:$M$112,11,0)+VLOOKUP(B1101,[11]Aaf_SALUD!$C$16:$M$112,11,0),0)</f>
        <v>0</v>
      </c>
      <c r="W1101" s="3">
        <f>IFERROR(VLOOKUP(D1101,[9]CALIDAD!$F$16:$M$1122,8,0),0)</f>
        <v>58042371</v>
      </c>
      <c r="X1101" s="3"/>
      <c r="Y1101" s="3">
        <f>IFERROR(VLOOKUP(B1101,[10]Ap_CESANTIAS!$C$16:$M$112,11,0)+VLOOKUP(B1101,[11]Ap_CESANTIAS!$C$16:$M$112,11,0),0)</f>
        <v>0</v>
      </c>
      <c r="Z1101" s="3">
        <f>IFERROR(VLOOKUP(B1101,[10]Ap_PENSION!$C$16:$M$112,11,0)+VLOOKUP(B1101,[11]Ap_PENSION!$C$16:$M$112,11,0),0)</f>
        <v>0</v>
      </c>
      <c r="AA1101" s="3">
        <f>IFERROR(VLOOKUP(B1101,[10]Ap_SALUD!$C$16:$M$112,11,0)+VLOOKUP(B1101,[11]Ap_SALUD!$C$16:$M$112,11,0),0)</f>
        <v>0</v>
      </c>
      <c r="AB1101" s="3"/>
      <c r="AC1101" s="36">
        <f t="shared" ref="AC1101:AC1147" si="68">SUM(R1101:AA1101)</f>
        <v>58042371</v>
      </c>
      <c r="AD1101" s="37">
        <f t="shared" si="67"/>
        <v>348254230</v>
      </c>
      <c r="AE1101" s="144" t="e">
        <f>VLOOKUP(D1101,[12]REPNCT004ReporteAuxiliarContabl!$V$21:$W$1157,2,0)</f>
        <v>#N/A</v>
      </c>
      <c r="AF1101" s="167" t="e">
        <f t="shared" si="66"/>
        <v>#N/A</v>
      </c>
      <c r="AG1101" s="144"/>
      <c r="AI1101" s="144"/>
    </row>
    <row r="1102" spans="1:35" x14ac:dyDescent="0.25">
      <c r="A1102" s="38">
        <v>1090</v>
      </c>
      <c r="B1102" s="61"/>
      <c r="C1102" s="143" t="str">
        <f>VLOOKUP(D1102,[8]Hoja1!$A$2:$B$1115,2,0)</f>
        <v>85015</v>
      </c>
      <c r="D1102" s="31">
        <v>800086017</v>
      </c>
      <c r="E1102" s="31">
        <v>211585015</v>
      </c>
      <c r="F1102" s="61" t="s">
        <v>1227</v>
      </c>
      <c r="G1102" s="33">
        <v>0</v>
      </c>
      <c r="H1102" s="33">
        <v>0</v>
      </c>
      <c r="I1102" s="3">
        <v>38601227</v>
      </c>
      <c r="J1102" s="3">
        <v>46677845</v>
      </c>
      <c r="K1102" s="3">
        <v>0</v>
      </c>
      <c r="L1102" s="3"/>
      <c r="M1102" s="3"/>
      <c r="N1102" s="3"/>
      <c r="O1102" s="3"/>
      <c r="P1102" s="34">
        <f t="shared" ref="P1102:P1147" si="69">SUM(G1102:N1102)</f>
        <v>85279072</v>
      </c>
      <c r="Q1102" s="165">
        <v>62761690</v>
      </c>
      <c r="R1102" s="3">
        <f>IFERROR(VLOOKUP(D1102,[9]ServNOMINA!$F$16:$M$112,8,0),0)</f>
        <v>0</v>
      </c>
      <c r="S1102" s="3">
        <f>IFERROR(VLOOKUP(D1102,[9]ServOTROS!$F$16:$M$112,8,0),0)</f>
        <v>0</v>
      </c>
      <c r="T1102" s="3">
        <f>IFERROR(VLOOKUP(D1102,[9]CANCEL!$F$16:$M$48,8,0),0)</f>
        <v>0</v>
      </c>
      <c r="U1102" s="3">
        <f>IFERROR(VLOOKUP(B1102,[10]Aaf_PENSION!$C$16:$M$112,11,0)+VLOOKUP(B1102,[11]Aaf_PENSION!$C$16:$M$112,11,0),0)</f>
        <v>0</v>
      </c>
      <c r="V1102" s="3">
        <f>IFERROR(VLOOKUP(B1102,[10]Aaf_SALUD!$C$16:$M$112,11,0)+VLOOKUP(B1102,[11]Aaf_SALUD!$C$16:$M$112,11,0),0)</f>
        <v>0</v>
      </c>
      <c r="W1102" s="3">
        <f>IFERROR(VLOOKUP(D1102,[9]CALIDAD!$F$16:$M$1122,8,0),0)</f>
        <v>3216769</v>
      </c>
      <c r="X1102" s="3"/>
      <c r="Y1102" s="3">
        <f>IFERROR(VLOOKUP(B1102,[10]Ap_CESANTIAS!$C$16:$M$112,11,0)+VLOOKUP(B1102,[11]Ap_CESANTIAS!$C$16:$M$112,11,0),0)</f>
        <v>0</v>
      </c>
      <c r="Z1102" s="3">
        <f>IFERROR(VLOOKUP(B1102,[10]Ap_PENSION!$C$16:$M$112,11,0)+VLOOKUP(B1102,[11]Ap_PENSION!$C$16:$M$112,11,0),0)</f>
        <v>0</v>
      </c>
      <c r="AA1102" s="3">
        <f>IFERROR(VLOOKUP(B1102,[10]Ap_SALUD!$C$16:$M$112,11,0)+VLOOKUP(B1102,[11]Ap_SALUD!$C$16:$M$112,11,0),0)</f>
        <v>0</v>
      </c>
      <c r="AB1102" s="3"/>
      <c r="AC1102" s="36">
        <f t="shared" si="68"/>
        <v>3216769</v>
      </c>
      <c r="AD1102" s="37">
        <f t="shared" si="67"/>
        <v>19300613</v>
      </c>
      <c r="AE1102" s="144" t="e">
        <f>VLOOKUP(D1102,[12]REPNCT004ReporteAuxiliarContabl!$V$21:$W$1157,2,0)</f>
        <v>#N/A</v>
      </c>
      <c r="AF1102" s="167" t="e">
        <f t="shared" ref="AF1102:AF1147" si="70">+AD1102-AE1102</f>
        <v>#N/A</v>
      </c>
      <c r="AG1102" s="144"/>
      <c r="AI1102" s="144"/>
    </row>
    <row r="1103" spans="1:35" x14ac:dyDescent="0.25">
      <c r="A1103" s="29">
        <v>1091</v>
      </c>
      <c r="B1103" s="61"/>
      <c r="C1103" s="143" t="str">
        <f>VLOOKUP(D1103,[8]Hoja1!$A$2:$B$1115,2,0)</f>
        <v>85125</v>
      </c>
      <c r="D1103" s="31">
        <v>800012638</v>
      </c>
      <c r="E1103" s="31">
        <v>212585125</v>
      </c>
      <c r="F1103" s="61" t="s">
        <v>1228</v>
      </c>
      <c r="G1103" s="33">
        <v>0</v>
      </c>
      <c r="H1103" s="33">
        <v>0</v>
      </c>
      <c r="I1103" s="3">
        <v>505869680</v>
      </c>
      <c r="J1103" s="3">
        <v>447401299</v>
      </c>
      <c r="K1103" s="3">
        <v>0</v>
      </c>
      <c r="L1103" s="3"/>
      <c r="M1103" s="3"/>
      <c r="N1103" s="3"/>
      <c r="O1103" s="3"/>
      <c r="P1103" s="34">
        <f t="shared" si="69"/>
        <v>953270979</v>
      </c>
      <c r="Q1103" s="165">
        <v>658180334</v>
      </c>
      <c r="R1103" s="3">
        <f>IFERROR(VLOOKUP(D1103,[9]ServNOMINA!$F$16:$M$112,8,0),0)</f>
        <v>0</v>
      </c>
      <c r="S1103" s="3">
        <f>IFERROR(VLOOKUP(D1103,[9]ServOTROS!$F$16:$M$112,8,0),0)</f>
        <v>0</v>
      </c>
      <c r="T1103" s="3">
        <f>IFERROR(VLOOKUP(D1103,[9]CANCEL!$F$16:$M$48,8,0),0)</f>
        <v>0</v>
      </c>
      <c r="U1103" s="3">
        <f>IFERROR(VLOOKUP(B1103,[10]Aaf_PENSION!$C$16:$M$112,11,0)+VLOOKUP(B1103,[11]Aaf_PENSION!$C$16:$M$112,11,0),0)</f>
        <v>0</v>
      </c>
      <c r="V1103" s="3">
        <f>IFERROR(VLOOKUP(B1103,[10]Aaf_SALUD!$C$16:$M$112,11,0)+VLOOKUP(B1103,[11]Aaf_SALUD!$C$16:$M$112,11,0),0)</f>
        <v>0</v>
      </c>
      <c r="W1103" s="3">
        <f>IFERROR(VLOOKUP(D1103,[9]CALIDAD!$F$16:$M$1122,8,0),0)</f>
        <v>42155807</v>
      </c>
      <c r="X1103" s="3"/>
      <c r="Y1103" s="3">
        <f>IFERROR(VLOOKUP(B1103,[10]Ap_CESANTIAS!$C$16:$M$112,11,0)+VLOOKUP(B1103,[11]Ap_CESANTIAS!$C$16:$M$112,11,0),0)</f>
        <v>0</v>
      </c>
      <c r="Z1103" s="3">
        <f>IFERROR(VLOOKUP(B1103,[10]Ap_PENSION!$C$16:$M$112,11,0)+VLOOKUP(B1103,[11]Ap_PENSION!$C$16:$M$112,11,0),0)</f>
        <v>0</v>
      </c>
      <c r="AA1103" s="3">
        <f>IFERROR(VLOOKUP(B1103,[10]Ap_SALUD!$C$16:$M$112,11,0)+VLOOKUP(B1103,[11]Ap_SALUD!$C$16:$M$112,11,0),0)</f>
        <v>0</v>
      </c>
      <c r="AB1103" s="3"/>
      <c r="AC1103" s="36">
        <f t="shared" si="68"/>
        <v>42155807</v>
      </c>
      <c r="AD1103" s="37">
        <f t="shared" ref="AD1103:AD1147" si="71">+P1103-Q1103+AB1103-AC1103</f>
        <v>252934838</v>
      </c>
      <c r="AE1103" s="144" t="e">
        <f>VLOOKUP(D1103,[12]REPNCT004ReporteAuxiliarContabl!$V$21:$W$1157,2,0)</f>
        <v>#N/A</v>
      </c>
      <c r="AF1103" s="167" t="e">
        <f t="shared" si="70"/>
        <v>#N/A</v>
      </c>
      <c r="AG1103" s="144"/>
      <c r="AI1103" s="144"/>
    </row>
    <row r="1104" spans="1:35" x14ac:dyDescent="0.25">
      <c r="A1104" s="38">
        <v>1092</v>
      </c>
      <c r="B1104" s="61"/>
      <c r="C1104" s="143" t="str">
        <f>VLOOKUP(D1104,[8]Hoja1!$A$2:$B$1115,2,0)</f>
        <v>85136</v>
      </c>
      <c r="D1104" s="31">
        <v>800103657</v>
      </c>
      <c r="E1104" s="31">
        <v>213685136</v>
      </c>
      <c r="F1104" s="61" t="s">
        <v>1229</v>
      </c>
      <c r="G1104" s="33">
        <v>0</v>
      </c>
      <c r="H1104" s="33">
        <v>0</v>
      </c>
      <c r="I1104" s="3">
        <v>26441356</v>
      </c>
      <c r="J1104" s="3">
        <v>28245449</v>
      </c>
      <c r="K1104" s="3">
        <v>0</v>
      </c>
      <c r="L1104" s="3"/>
      <c r="M1104" s="3"/>
      <c r="N1104" s="3"/>
      <c r="O1104" s="3"/>
      <c r="P1104" s="34">
        <f t="shared" si="69"/>
        <v>54686805</v>
      </c>
      <c r="Q1104" s="165">
        <v>39262679</v>
      </c>
      <c r="R1104" s="3">
        <f>IFERROR(VLOOKUP(D1104,[9]ServNOMINA!$F$16:$M$112,8,0),0)</f>
        <v>0</v>
      </c>
      <c r="S1104" s="3">
        <f>IFERROR(VLOOKUP(D1104,[9]ServOTROS!$F$16:$M$112,8,0),0)</f>
        <v>0</v>
      </c>
      <c r="T1104" s="3">
        <f>IFERROR(VLOOKUP(D1104,[9]CANCEL!$F$16:$M$48,8,0),0)</f>
        <v>0</v>
      </c>
      <c r="U1104" s="3">
        <f>IFERROR(VLOOKUP(B1104,[10]Aaf_PENSION!$C$16:$M$112,11,0)+VLOOKUP(B1104,[11]Aaf_PENSION!$C$16:$M$112,11,0),0)</f>
        <v>0</v>
      </c>
      <c r="V1104" s="3">
        <f>IFERROR(VLOOKUP(B1104,[10]Aaf_SALUD!$C$16:$M$112,11,0)+VLOOKUP(B1104,[11]Aaf_SALUD!$C$16:$M$112,11,0),0)</f>
        <v>0</v>
      </c>
      <c r="W1104" s="3">
        <f>IFERROR(VLOOKUP(D1104,[9]CALIDAD!$F$16:$M$1122,8,0),0)</f>
        <v>2203446</v>
      </c>
      <c r="X1104" s="3"/>
      <c r="Y1104" s="3">
        <f>IFERROR(VLOOKUP(B1104,[10]Ap_CESANTIAS!$C$16:$M$112,11,0)+VLOOKUP(B1104,[11]Ap_CESANTIAS!$C$16:$M$112,11,0),0)</f>
        <v>0</v>
      </c>
      <c r="Z1104" s="3">
        <f>IFERROR(VLOOKUP(B1104,[10]Ap_PENSION!$C$16:$M$112,11,0)+VLOOKUP(B1104,[11]Ap_PENSION!$C$16:$M$112,11,0),0)</f>
        <v>0</v>
      </c>
      <c r="AA1104" s="3">
        <f>IFERROR(VLOOKUP(B1104,[10]Ap_SALUD!$C$16:$M$112,11,0)+VLOOKUP(B1104,[11]Ap_SALUD!$C$16:$M$112,11,0),0)</f>
        <v>0</v>
      </c>
      <c r="AB1104" s="3"/>
      <c r="AC1104" s="36">
        <f t="shared" si="68"/>
        <v>2203446</v>
      </c>
      <c r="AD1104" s="37">
        <f t="shared" si="71"/>
        <v>13220680</v>
      </c>
      <c r="AE1104" s="144" t="e">
        <f>VLOOKUP(D1104,[12]REPNCT004ReporteAuxiliarContabl!$V$21:$W$1157,2,0)</f>
        <v>#N/A</v>
      </c>
      <c r="AF1104" s="167" t="e">
        <f t="shared" si="70"/>
        <v>#N/A</v>
      </c>
      <c r="AG1104" s="144"/>
      <c r="AI1104" s="144"/>
    </row>
    <row r="1105" spans="1:35" x14ac:dyDescent="0.25">
      <c r="A1105" s="29">
        <v>1093</v>
      </c>
      <c r="B1105" s="61"/>
      <c r="C1105" s="143" t="str">
        <f>VLOOKUP(D1105,[8]Hoja1!$A$2:$B$1115,2,0)</f>
        <v>85139</v>
      </c>
      <c r="D1105" s="31">
        <v>800008456</v>
      </c>
      <c r="E1105" s="31">
        <v>213985139</v>
      </c>
      <c r="F1105" s="61" t="s">
        <v>1230</v>
      </c>
      <c r="G1105" s="33">
        <v>0</v>
      </c>
      <c r="H1105" s="33">
        <v>0</v>
      </c>
      <c r="I1105" s="3">
        <v>349078272</v>
      </c>
      <c r="J1105" s="3">
        <v>376355437</v>
      </c>
      <c r="K1105" s="3">
        <v>0</v>
      </c>
      <c r="L1105" s="3"/>
      <c r="M1105" s="3"/>
      <c r="N1105" s="3"/>
      <c r="O1105" s="3"/>
      <c r="P1105" s="34">
        <f t="shared" si="69"/>
        <v>725433709</v>
      </c>
      <c r="Q1105" s="165">
        <v>521804717</v>
      </c>
      <c r="R1105" s="3">
        <f>IFERROR(VLOOKUP(D1105,[9]ServNOMINA!$F$16:$M$112,8,0),0)</f>
        <v>0</v>
      </c>
      <c r="S1105" s="3">
        <f>IFERROR(VLOOKUP(D1105,[9]ServOTROS!$F$16:$M$112,8,0),0)</f>
        <v>0</v>
      </c>
      <c r="T1105" s="3">
        <f>IFERROR(VLOOKUP(D1105,[9]CANCEL!$F$16:$M$48,8,0),0)</f>
        <v>0</v>
      </c>
      <c r="U1105" s="3">
        <f>IFERROR(VLOOKUP(B1105,[10]Aaf_PENSION!$C$16:$M$112,11,0)+VLOOKUP(B1105,[11]Aaf_PENSION!$C$16:$M$112,11,0),0)</f>
        <v>0</v>
      </c>
      <c r="V1105" s="3">
        <f>IFERROR(VLOOKUP(B1105,[10]Aaf_SALUD!$C$16:$M$112,11,0)+VLOOKUP(B1105,[11]Aaf_SALUD!$C$16:$M$112,11,0),0)</f>
        <v>0</v>
      </c>
      <c r="W1105" s="3">
        <f>IFERROR(VLOOKUP(D1105,[9]CALIDAD!$F$16:$M$1122,8,0),0)</f>
        <v>29089856</v>
      </c>
      <c r="X1105" s="3"/>
      <c r="Y1105" s="3">
        <f>IFERROR(VLOOKUP(B1105,[10]Ap_CESANTIAS!$C$16:$M$112,11,0)+VLOOKUP(B1105,[11]Ap_CESANTIAS!$C$16:$M$112,11,0),0)</f>
        <v>0</v>
      </c>
      <c r="Z1105" s="3">
        <f>IFERROR(VLOOKUP(B1105,[10]Ap_PENSION!$C$16:$M$112,11,0)+VLOOKUP(B1105,[11]Ap_PENSION!$C$16:$M$112,11,0),0)</f>
        <v>0</v>
      </c>
      <c r="AA1105" s="3">
        <f>IFERROR(VLOOKUP(B1105,[10]Ap_SALUD!$C$16:$M$112,11,0)+VLOOKUP(B1105,[11]Ap_SALUD!$C$16:$M$112,11,0),0)</f>
        <v>0</v>
      </c>
      <c r="AB1105" s="3"/>
      <c r="AC1105" s="36">
        <f t="shared" si="68"/>
        <v>29089856</v>
      </c>
      <c r="AD1105" s="37">
        <f t="shared" si="71"/>
        <v>174539136</v>
      </c>
      <c r="AE1105" s="144" t="e">
        <f>VLOOKUP(D1105,[12]REPNCT004ReporteAuxiliarContabl!$V$21:$W$1157,2,0)</f>
        <v>#N/A</v>
      </c>
      <c r="AF1105" s="167" t="e">
        <f t="shared" si="70"/>
        <v>#N/A</v>
      </c>
      <c r="AG1105" s="144"/>
      <c r="AI1105" s="144"/>
    </row>
    <row r="1106" spans="1:35" x14ac:dyDescent="0.25">
      <c r="A1106" s="38">
        <v>1094</v>
      </c>
      <c r="B1106" s="61"/>
      <c r="C1106" s="143" t="str">
        <f>VLOOKUP(D1106,[8]Hoja1!$A$2:$B$1115,2,0)</f>
        <v>85162</v>
      </c>
      <c r="D1106" s="31">
        <v>891857824</v>
      </c>
      <c r="E1106" s="31">
        <v>216285162</v>
      </c>
      <c r="F1106" s="61" t="s">
        <v>1231</v>
      </c>
      <c r="G1106" s="33">
        <v>0</v>
      </c>
      <c r="H1106" s="33">
        <v>0</v>
      </c>
      <c r="I1106" s="3">
        <v>287338760</v>
      </c>
      <c r="J1106" s="3">
        <v>313512546</v>
      </c>
      <c r="K1106" s="3">
        <v>0</v>
      </c>
      <c r="L1106" s="3"/>
      <c r="M1106" s="3"/>
      <c r="N1106" s="3"/>
      <c r="O1106" s="3"/>
      <c r="P1106" s="34">
        <f t="shared" si="69"/>
        <v>600851306</v>
      </c>
      <c r="Q1106" s="165">
        <v>433237031</v>
      </c>
      <c r="R1106" s="3">
        <f>IFERROR(VLOOKUP(D1106,[9]ServNOMINA!$F$16:$M$112,8,0),0)</f>
        <v>0</v>
      </c>
      <c r="S1106" s="3">
        <f>IFERROR(VLOOKUP(D1106,[9]ServOTROS!$F$16:$M$112,8,0),0)</f>
        <v>0</v>
      </c>
      <c r="T1106" s="3">
        <f>IFERROR(VLOOKUP(D1106,[9]CANCEL!$F$16:$M$48,8,0),0)</f>
        <v>0</v>
      </c>
      <c r="U1106" s="3">
        <f>IFERROR(VLOOKUP(B1106,[10]Aaf_PENSION!$C$16:$M$112,11,0)+VLOOKUP(B1106,[11]Aaf_PENSION!$C$16:$M$112,11,0),0)</f>
        <v>0</v>
      </c>
      <c r="V1106" s="3">
        <f>IFERROR(VLOOKUP(B1106,[10]Aaf_SALUD!$C$16:$M$112,11,0)+VLOOKUP(B1106,[11]Aaf_SALUD!$C$16:$M$112,11,0),0)</f>
        <v>0</v>
      </c>
      <c r="W1106" s="3">
        <f>IFERROR(VLOOKUP(D1106,[9]CALIDAD!$F$16:$M$1122,8,0),0)</f>
        <v>23944897</v>
      </c>
      <c r="X1106" s="3"/>
      <c r="Y1106" s="3">
        <f>IFERROR(VLOOKUP(B1106,[10]Ap_CESANTIAS!$C$16:$M$112,11,0)+VLOOKUP(B1106,[11]Ap_CESANTIAS!$C$16:$M$112,11,0),0)</f>
        <v>0</v>
      </c>
      <c r="Z1106" s="3">
        <f>IFERROR(VLOOKUP(B1106,[10]Ap_PENSION!$C$16:$M$112,11,0)+VLOOKUP(B1106,[11]Ap_PENSION!$C$16:$M$112,11,0),0)</f>
        <v>0</v>
      </c>
      <c r="AA1106" s="3">
        <f>IFERROR(VLOOKUP(B1106,[10]Ap_SALUD!$C$16:$M$112,11,0)+VLOOKUP(B1106,[11]Ap_SALUD!$C$16:$M$112,11,0),0)</f>
        <v>0</v>
      </c>
      <c r="AB1106" s="3"/>
      <c r="AC1106" s="36">
        <f t="shared" si="68"/>
        <v>23944897</v>
      </c>
      <c r="AD1106" s="37">
        <f t="shared" si="71"/>
        <v>143669378</v>
      </c>
      <c r="AE1106" s="144" t="e">
        <f>VLOOKUP(D1106,[12]REPNCT004ReporteAuxiliarContabl!$V$21:$W$1157,2,0)</f>
        <v>#N/A</v>
      </c>
      <c r="AF1106" s="167" t="e">
        <f t="shared" si="70"/>
        <v>#N/A</v>
      </c>
      <c r="AG1106" s="144"/>
      <c r="AI1106" s="144"/>
    </row>
    <row r="1107" spans="1:35" x14ac:dyDescent="0.25">
      <c r="A1107" s="29">
        <v>1095</v>
      </c>
      <c r="B1107" s="61"/>
      <c r="C1107" s="143" t="str">
        <f>VLOOKUP(D1107,[8]Hoja1!$A$2:$B$1115,2,0)</f>
        <v>85225</v>
      </c>
      <c r="D1107" s="31">
        <v>800099425</v>
      </c>
      <c r="E1107" s="31">
        <v>212585225</v>
      </c>
      <c r="F1107" s="61" t="s">
        <v>1232</v>
      </c>
      <c r="G1107" s="33">
        <v>0</v>
      </c>
      <c r="H1107" s="33">
        <v>0</v>
      </c>
      <c r="I1107" s="3">
        <v>239221808</v>
      </c>
      <c r="J1107" s="3">
        <v>219241825</v>
      </c>
      <c r="K1107" s="3">
        <v>0</v>
      </c>
      <c r="L1107" s="3"/>
      <c r="M1107" s="3"/>
      <c r="N1107" s="3"/>
      <c r="O1107" s="3"/>
      <c r="P1107" s="34">
        <f t="shared" si="69"/>
        <v>458463633</v>
      </c>
      <c r="Q1107" s="165">
        <v>318917580</v>
      </c>
      <c r="R1107" s="3">
        <f>IFERROR(VLOOKUP(D1107,[9]ServNOMINA!$F$16:$M$112,8,0),0)</f>
        <v>0</v>
      </c>
      <c r="S1107" s="3">
        <f>IFERROR(VLOOKUP(D1107,[9]ServOTROS!$F$16:$M$112,8,0),0)</f>
        <v>0</v>
      </c>
      <c r="T1107" s="3">
        <f>IFERROR(VLOOKUP(D1107,[9]CANCEL!$F$16:$M$48,8,0),0)</f>
        <v>0</v>
      </c>
      <c r="U1107" s="3">
        <f>IFERROR(VLOOKUP(B1107,[10]Aaf_PENSION!$C$16:$M$112,11,0)+VLOOKUP(B1107,[11]Aaf_PENSION!$C$16:$M$112,11,0),0)</f>
        <v>0</v>
      </c>
      <c r="V1107" s="3">
        <f>IFERROR(VLOOKUP(B1107,[10]Aaf_SALUD!$C$16:$M$112,11,0)+VLOOKUP(B1107,[11]Aaf_SALUD!$C$16:$M$112,11,0),0)</f>
        <v>0</v>
      </c>
      <c r="W1107" s="3">
        <f>IFERROR(VLOOKUP(D1107,[9]CALIDAD!$F$16:$M$1122,8,0),0)</f>
        <v>19935151</v>
      </c>
      <c r="X1107" s="3"/>
      <c r="Y1107" s="3">
        <f>IFERROR(VLOOKUP(B1107,[10]Ap_CESANTIAS!$C$16:$M$112,11,0)+VLOOKUP(B1107,[11]Ap_CESANTIAS!$C$16:$M$112,11,0),0)</f>
        <v>0</v>
      </c>
      <c r="Z1107" s="3">
        <f>IFERROR(VLOOKUP(B1107,[10]Ap_PENSION!$C$16:$M$112,11,0)+VLOOKUP(B1107,[11]Ap_PENSION!$C$16:$M$112,11,0),0)</f>
        <v>0</v>
      </c>
      <c r="AA1107" s="3">
        <f>IFERROR(VLOOKUP(B1107,[10]Ap_SALUD!$C$16:$M$112,11,0)+VLOOKUP(B1107,[11]Ap_SALUD!$C$16:$M$112,11,0),0)</f>
        <v>0</v>
      </c>
      <c r="AB1107" s="3"/>
      <c r="AC1107" s="36">
        <f t="shared" si="68"/>
        <v>19935151</v>
      </c>
      <c r="AD1107" s="37">
        <f t="shared" si="71"/>
        <v>119610902</v>
      </c>
      <c r="AE1107" s="144" t="e">
        <f>VLOOKUP(D1107,[12]REPNCT004ReporteAuxiliarContabl!$V$21:$W$1157,2,0)</f>
        <v>#N/A</v>
      </c>
      <c r="AF1107" s="167" t="e">
        <f t="shared" si="70"/>
        <v>#N/A</v>
      </c>
      <c r="AG1107" s="144"/>
      <c r="AI1107" s="144"/>
    </row>
    <row r="1108" spans="1:35" x14ac:dyDescent="0.25">
      <c r="A1108" s="38">
        <v>1096</v>
      </c>
      <c r="B1108" s="61"/>
      <c r="C1108" s="143" t="str">
        <f>VLOOKUP(D1108,[8]Hoja1!$A$2:$B$1115,2,0)</f>
        <v>85230</v>
      </c>
      <c r="D1108" s="31">
        <v>892099392</v>
      </c>
      <c r="E1108" s="31">
        <v>213085230</v>
      </c>
      <c r="F1108" s="61" t="s">
        <v>1233</v>
      </c>
      <c r="G1108" s="33">
        <v>0</v>
      </c>
      <c r="H1108" s="33">
        <v>0</v>
      </c>
      <c r="I1108" s="3">
        <v>353181360</v>
      </c>
      <c r="J1108" s="3">
        <v>322904644</v>
      </c>
      <c r="K1108" s="3">
        <v>0</v>
      </c>
      <c r="L1108" s="3"/>
      <c r="M1108" s="3"/>
      <c r="N1108" s="3"/>
      <c r="O1108" s="3"/>
      <c r="P1108" s="34">
        <f t="shared" si="69"/>
        <v>676086004</v>
      </c>
      <c r="Q1108" s="165">
        <v>470063544</v>
      </c>
      <c r="R1108" s="3">
        <f>IFERROR(VLOOKUP(D1108,[9]ServNOMINA!$F$16:$M$112,8,0),0)</f>
        <v>0</v>
      </c>
      <c r="S1108" s="3">
        <f>IFERROR(VLOOKUP(D1108,[9]ServOTROS!$F$16:$M$112,8,0),0)</f>
        <v>0</v>
      </c>
      <c r="T1108" s="3">
        <f>IFERROR(VLOOKUP(D1108,[9]CANCEL!$F$16:$M$48,8,0),0)</f>
        <v>0</v>
      </c>
      <c r="U1108" s="3">
        <f>IFERROR(VLOOKUP(B1108,[10]Aaf_PENSION!$C$16:$M$112,11,0)+VLOOKUP(B1108,[11]Aaf_PENSION!$C$16:$M$112,11,0),0)</f>
        <v>0</v>
      </c>
      <c r="V1108" s="3">
        <f>IFERROR(VLOOKUP(B1108,[10]Aaf_SALUD!$C$16:$M$112,11,0)+VLOOKUP(B1108,[11]Aaf_SALUD!$C$16:$M$112,11,0),0)</f>
        <v>0</v>
      </c>
      <c r="W1108" s="3">
        <f>IFERROR(VLOOKUP(D1108,[9]CALIDAD!$F$16:$M$1122,8,0),0)</f>
        <v>29431780</v>
      </c>
      <c r="X1108" s="3"/>
      <c r="Y1108" s="3">
        <f>IFERROR(VLOOKUP(B1108,[10]Ap_CESANTIAS!$C$16:$M$112,11,0)+VLOOKUP(B1108,[11]Ap_CESANTIAS!$C$16:$M$112,11,0),0)</f>
        <v>0</v>
      </c>
      <c r="Z1108" s="3">
        <f>IFERROR(VLOOKUP(B1108,[10]Ap_PENSION!$C$16:$M$112,11,0)+VLOOKUP(B1108,[11]Ap_PENSION!$C$16:$M$112,11,0),0)</f>
        <v>0</v>
      </c>
      <c r="AA1108" s="3">
        <f>IFERROR(VLOOKUP(B1108,[10]Ap_SALUD!$C$16:$M$112,11,0)+VLOOKUP(B1108,[11]Ap_SALUD!$C$16:$M$112,11,0),0)</f>
        <v>0</v>
      </c>
      <c r="AB1108" s="3"/>
      <c r="AC1108" s="36">
        <f t="shared" si="68"/>
        <v>29431780</v>
      </c>
      <c r="AD1108" s="37">
        <f t="shared" si="71"/>
        <v>176590680</v>
      </c>
      <c r="AE1108" s="144" t="e">
        <f>VLOOKUP(D1108,[12]REPNCT004ReporteAuxiliarContabl!$V$21:$W$1157,2,0)</f>
        <v>#N/A</v>
      </c>
      <c r="AF1108" s="167" t="e">
        <f t="shared" si="70"/>
        <v>#N/A</v>
      </c>
      <c r="AG1108" s="144"/>
      <c r="AI1108" s="144"/>
    </row>
    <row r="1109" spans="1:35" x14ac:dyDescent="0.25">
      <c r="A1109" s="29">
        <v>1097</v>
      </c>
      <c r="B1109" s="61"/>
      <c r="C1109" s="143" t="str">
        <f>VLOOKUP(D1109,[8]Hoja1!$A$2:$B$1115,2,0)</f>
        <v>85250</v>
      </c>
      <c r="D1109" s="31">
        <v>800103659</v>
      </c>
      <c r="E1109" s="31">
        <v>215085250</v>
      </c>
      <c r="F1109" s="61" t="s">
        <v>1234</v>
      </c>
      <c r="G1109" s="33">
        <v>0</v>
      </c>
      <c r="H1109" s="33">
        <v>0</v>
      </c>
      <c r="I1109" s="3">
        <v>1098088736</v>
      </c>
      <c r="J1109" s="3">
        <v>1007202507</v>
      </c>
      <c r="K1109" s="3">
        <v>0</v>
      </c>
      <c r="L1109" s="3"/>
      <c r="M1109" s="3"/>
      <c r="N1109" s="3"/>
      <c r="O1109" s="3"/>
      <c r="P1109" s="34">
        <f t="shared" si="69"/>
        <v>2105291243</v>
      </c>
      <c r="Q1109" s="165">
        <v>1464739482</v>
      </c>
      <c r="R1109" s="3">
        <f>IFERROR(VLOOKUP(D1109,[9]ServNOMINA!$F$16:$M$112,8,0),0)</f>
        <v>0</v>
      </c>
      <c r="S1109" s="3">
        <f>IFERROR(VLOOKUP(D1109,[9]ServOTROS!$F$16:$M$112,8,0),0)</f>
        <v>0</v>
      </c>
      <c r="T1109" s="3">
        <f>IFERROR(VLOOKUP(D1109,[9]CANCEL!$F$16:$M$48,8,0),0)</f>
        <v>0</v>
      </c>
      <c r="U1109" s="3">
        <f>IFERROR(VLOOKUP(B1109,[10]Aaf_PENSION!$C$16:$M$112,11,0)+VLOOKUP(B1109,[11]Aaf_PENSION!$C$16:$M$112,11,0),0)</f>
        <v>0</v>
      </c>
      <c r="V1109" s="3">
        <f>IFERROR(VLOOKUP(B1109,[10]Aaf_SALUD!$C$16:$M$112,11,0)+VLOOKUP(B1109,[11]Aaf_SALUD!$C$16:$M$112,11,0),0)</f>
        <v>0</v>
      </c>
      <c r="W1109" s="3">
        <f>IFERROR(VLOOKUP(D1109,[9]CALIDAD!$F$16:$M$1122,8,0),0)</f>
        <v>91507395</v>
      </c>
      <c r="X1109" s="3"/>
      <c r="Y1109" s="3">
        <f>IFERROR(VLOOKUP(B1109,[10]Ap_CESANTIAS!$C$16:$M$112,11,0)+VLOOKUP(B1109,[11]Ap_CESANTIAS!$C$16:$M$112,11,0),0)</f>
        <v>0</v>
      </c>
      <c r="Z1109" s="3">
        <f>IFERROR(VLOOKUP(B1109,[10]Ap_PENSION!$C$16:$M$112,11,0)+VLOOKUP(B1109,[11]Ap_PENSION!$C$16:$M$112,11,0),0)</f>
        <v>0</v>
      </c>
      <c r="AA1109" s="3">
        <f>IFERROR(VLOOKUP(B1109,[10]Ap_SALUD!$C$16:$M$112,11,0)+VLOOKUP(B1109,[11]Ap_SALUD!$C$16:$M$112,11,0),0)</f>
        <v>0</v>
      </c>
      <c r="AB1109" s="3"/>
      <c r="AC1109" s="36">
        <f t="shared" si="68"/>
        <v>91507395</v>
      </c>
      <c r="AD1109" s="37">
        <f t="shared" si="71"/>
        <v>549044366</v>
      </c>
      <c r="AE1109" s="144" t="e">
        <f>VLOOKUP(D1109,[12]REPNCT004ReporteAuxiliarContabl!$V$21:$W$1157,2,0)</f>
        <v>#N/A</v>
      </c>
      <c r="AF1109" s="167" t="e">
        <f t="shared" si="70"/>
        <v>#N/A</v>
      </c>
      <c r="AG1109" s="144"/>
      <c r="AI1109" s="144"/>
    </row>
    <row r="1110" spans="1:35" x14ac:dyDescent="0.25">
      <c r="A1110" s="38">
        <v>1098</v>
      </c>
      <c r="B1110" s="61"/>
      <c r="C1110" s="143" t="str">
        <f>VLOOKUP(D1110,[8]Hoja1!$A$2:$B$1115,2,0)</f>
        <v>85263</v>
      </c>
      <c r="D1110" s="31">
        <v>800099429</v>
      </c>
      <c r="E1110" s="31">
        <v>216385263</v>
      </c>
      <c r="F1110" s="61" t="s">
        <v>1235</v>
      </c>
      <c r="G1110" s="33">
        <v>0</v>
      </c>
      <c r="H1110" s="33">
        <v>0</v>
      </c>
      <c r="I1110" s="3">
        <v>312855832</v>
      </c>
      <c r="J1110" s="3">
        <v>304660662</v>
      </c>
      <c r="K1110" s="3">
        <v>0</v>
      </c>
      <c r="L1110" s="3"/>
      <c r="M1110" s="3"/>
      <c r="N1110" s="3"/>
      <c r="O1110" s="3"/>
      <c r="P1110" s="34">
        <f t="shared" si="69"/>
        <v>617516494</v>
      </c>
      <c r="Q1110" s="165">
        <v>435017257</v>
      </c>
      <c r="R1110" s="3">
        <f>IFERROR(VLOOKUP(D1110,[9]ServNOMINA!$F$16:$M$112,8,0),0)</f>
        <v>0</v>
      </c>
      <c r="S1110" s="3">
        <f>IFERROR(VLOOKUP(D1110,[9]ServOTROS!$F$16:$M$112,8,0),0)</f>
        <v>0</v>
      </c>
      <c r="T1110" s="3">
        <f>IFERROR(VLOOKUP(D1110,[9]CANCEL!$F$16:$M$48,8,0),0)</f>
        <v>0</v>
      </c>
      <c r="U1110" s="3">
        <f>IFERROR(VLOOKUP(B1110,[10]Aaf_PENSION!$C$16:$M$112,11,0)+VLOOKUP(B1110,[11]Aaf_PENSION!$C$16:$M$112,11,0),0)</f>
        <v>0</v>
      </c>
      <c r="V1110" s="3">
        <f>IFERROR(VLOOKUP(B1110,[10]Aaf_SALUD!$C$16:$M$112,11,0)+VLOOKUP(B1110,[11]Aaf_SALUD!$C$16:$M$112,11,0),0)</f>
        <v>0</v>
      </c>
      <c r="W1110" s="3">
        <f>IFERROR(VLOOKUP(D1110,[9]CALIDAD!$F$16:$M$1122,8,0),0)</f>
        <v>26071319</v>
      </c>
      <c r="X1110" s="3"/>
      <c r="Y1110" s="3">
        <f>IFERROR(VLOOKUP(B1110,[10]Ap_CESANTIAS!$C$16:$M$112,11,0)+VLOOKUP(B1110,[11]Ap_CESANTIAS!$C$16:$M$112,11,0),0)</f>
        <v>0</v>
      </c>
      <c r="Z1110" s="3">
        <f>IFERROR(VLOOKUP(B1110,[10]Ap_PENSION!$C$16:$M$112,11,0)+VLOOKUP(B1110,[11]Ap_PENSION!$C$16:$M$112,11,0),0)</f>
        <v>0</v>
      </c>
      <c r="AA1110" s="3">
        <f>IFERROR(VLOOKUP(B1110,[10]Ap_SALUD!$C$16:$M$112,11,0)+VLOOKUP(B1110,[11]Ap_SALUD!$C$16:$M$112,11,0),0)</f>
        <v>0</v>
      </c>
      <c r="AB1110" s="3"/>
      <c r="AC1110" s="36">
        <f t="shared" si="68"/>
        <v>26071319</v>
      </c>
      <c r="AD1110" s="37">
        <f t="shared" si="71"/>
        <v>156427918</v>
      </c>
      <c r="AE1110" s="144" t="e">
        <f>VLOOKUP(D1110,[12]REPNCT004ReporteAuxiliarContabl!$V$21:$W$1157,2,0)</f>
        <v>#N/A</v>
      </c>
      <c r="AF1110" s="167" t="e">
        <f t="shared" si="70"/>
        <v>#N/A</v>
      </c>
      <c r="AG1110" s="144"/>
      <c r="AI1110" s="144"/>
    </row>
    <row r="1111" spans="1:35" x14ac:dyDescent="0.25">
      <c r="A1111" s="29">
        <v>1099</v>
      </c>
      <c r="B1111" s="61"/>
      <c r="C1111" s="143" t="str">
        <f>VLOOKUP(D1111,[8]Hoja1!$A$2:$B$1115,2,0)</f>
        <v>85279</v>
      </c>
      <c r="D1111" s="31">
        <v>800103661</v>
      </c>
      <c r="E1111" s="31">
        <v>217985279</v>
      </c>
      <c r="F1111" s="61" t="s">
        <v>1236</v>
      </c>
      <c r="G1111" s="33">
        <v>0</v>
      </c>
      <c r="H1111" s="33">
        <v>0</v>
      </c>
      <c r="I1111" s="3">
        <v>22146208</v>
      </c>
      <c r="J1111" s="3">
        <v>22986910</v>
      </c>
      <c r="K1111" s="3">
        <v>0</v>
      </c>
      <c r="L1111" s="3"/>
      <c r="M1111" s="3"/>
      <c r="N1111" s="3"/>
      <c r="O1111" s="3"/>
      <c r="P1111" s="34">
        <f t="shared" si="69"/>
        <v>45133118</v>
      </c>
      <c r="Q1111" s="165">
        <v>32214495</v>
      </c>
      <c r="R1111" s="3">
        <f>IFERROR(VLOOKUP(D1111,[9]ServNOMINA!$F$16:$M$112,8,0),0)</f>
        <v>0</v>
      </c>
      <c r="S1111" s="3">
        <f>IFERROR(VLOOKUP(D1111,[9]ServOTROS!$F$16:$M$112,8,0),0)</f>
        <v>0</v>
      </c>
      <c r="T1111" s="3">
        <f>IFERROR(VLOOKUP(D1111,[9]CANCEL!$F$16:$M$48,8,0),0)</f>
        <v>0</v>
      </c>
      <c r="U1111" s="3">
        <f>IFERROR(VLOOKUP(B1111,[10]Aaf_PENSION!$C$16:$M$112,11,0)+VLOOKUP(B1111,[11]Aaf_PENSION!$C$16:$M$112,11,0),0)</f>
        <v>0</v>
      </c>
      <c r="V1111" s="3">
        <f>IFERROR(VLOOKUP(B1111,[10]Aaf_SALUD!$C$16:$M$112,11,0)+VLOOKUP(B1111,[11]Aaf_SALUD!$C$16:$M$112,11,0),0)</f>
        <v>0</v>
      </c>
      <c r="W1111" s="3">
        <f>IFERROR(VLOOKUP(D1111,[9]CALIDAD!$F$16:$M$1122,8,0),0)</f>
        <v>1845517</v>
      </c>
      <c r="X1111" s="3"/>
      <c r="Y1111" s="3">
        <f>IFERROR(VLOOKUP(B1111,[10]Ap_CESANTIAS!$C$16:$M$112,11,0)+VLOOKUP(B1111,[11]Ap_CESANTIAS!$C$16:$M$112,11,0),0)</f>
        <v>0</v>
      </c>
      <c r="Z1111" s="3">
        <f>IFERROR(VLOOKUP(B1111,[10]Ap_PENSION!$C$16:$M$112,11,0)+VLOOKUP(B1111,[11]Ap_PENSION!$C$16:$M$112,11,0),0)</f>
        <v>0</v>
      </c>
      <c r="AA1111" s="3">
        <f>IFERROR(VLOOKUP(B1111,[10]Ap_SALUD!$C$16:$M$112,11,0)+VLOOKUP(B1111,[11]Ap_SALUD!$C$16:$M$112,11,0),0)</f>
        <v>0</v>
      </c>
      <c r="AB1111" s="3"/>
      <c r="AC1111" s="36">
        <f t="shared" si="68"/>
        <v>1845517</v>
      </c>
      <c r="AD1111" s="37">
        <f t="shared" si="71"/>
        <v>11073106</v>
      </c>
      <c r="AE1111" s="144" t="e">
        <f>VLOOKUP(D1111,[12]REPNCT004ReporteAuxiliarContabl!$V$21:$W$1157,2,0)</f>
        <v>#N/A</v>
      </c>
      <c r="AF1111" s="167" t="e">
        <f t="shared" si="70"/>
        <v>#N/A</v>
      </c>
      <c r="AG1111" s="144"/>
      <c r="AI1111" s="144"/>
    </row>
    <row r="1112" spans="1:35" x14ac:dyDescent="0.25">
      <c r="A1112" s="38">
        <v>1100</v>
      </c>
      <c r="B1112" s="61"/>
      <c r="C1112" s="143" t="str">
        <f>VLOOKUP(D1112,[8]Hoja1!$A$2:$B$1115,2,0)</f>
        <v>85300</v>
      </c>
      <c r="D1112" s="31">
        <v>891857823</v>
      </c>
      <c r="E1112" s="31">
        <v>210085300</v>
      </c>
      <c r="F1112" s="61" t="s">
        <v>386</v>
      </c>
      <c r="G1112" s="33">
        <v>0</v>
      </c>
      <c r="H1112" s="33">
        <v>0</v>
      </c>
      <c r="I1112" s="3">
        <v>58464390</v>
      </c>
      <c r="J1112" s="3">
        <v>70282940</v>
      </c>
      <c r="K1112" s="3">
        <v>0</v>
      </c>
      <c r="L1112" s="3"/>
      <c r="M1112" s="3"/>
      <c r="N1112" s="3"/>
      <c r="O1112" s="3"/>
      <c r="P1112" s="34">
        <f t="shared" si="69"/>
        <v>128747330</v>
      </c>
      <c r="Q1112" s="165">
        <v>94643105</v>
      </c>
      <c r="R1112" s="3">
        <f>IFERROR(VLOOKUP(D1112,[9]ServNOMINA!$F$16:$M$112,8,0),0)</f>
        <v>0</v>
      </c>
      <c r="S1112" s="3">
        <f>IFERROR(VLOOKUP(D1112,[9]ServOTROS!$F$16:$M$112,8,0),0)</f>
        <v>0</v>
      </c>
      <c r="T1112" s="3">
        <f>IFERROR(VLOOKUP(D1112,[9]CANCEL!$F$16:$M$48,8,0),0)</f>
        <v>0</v>
      </c>
      <c r="U1112" s="3">
        <f>IFERROR(VLOOKUP(B1112,[10]Aaf_PENSION!$C$16:$M$112,11,0)+VLOOKUP(B1112,[11]Aaf_PENSION!$C$16:$M$112,11,0),0)</f>
        <v>0</v>
      </c>
      <c r="V1112" s="3">
        <f>IFERROR(VLOOKUP(B1112,[10]Aaf_SALUD!$C$16:$M$112,11,0)+VLOOKUP(B1112,[11]Aaf_SALUD!$C$16:$M$112,11,0),0)</f>
        <v>0</v>
      </c>
      <c r="W1112" s="3">
        <f>IFERROR(VLOOKUP(D1112,[9]CALIDAD!$F$16:$M$1122,8,0),0)</f>
        <v>4872033</v>
      </c>
      <c r="X1112" s="3"/>
      <c r="Y1112" s="3">
        <f>IFERROR(VLOOKUP(B1112,[10]Ap_CESANTIAS!$C$16:$M$112,11,0)+VLOOKUP(B1112,[11]Ap_CESANTIAS!$C$16:$M$112,11,0),0)</f>
        <v>0</v>
      </c>
      <c r="Z1112" s="3">
        <f>IFERROR(VLOOKUP(B1112,[10]Ap_PENSION!$C$16:$M$112,11,0)+VLOOKUP(B1112,[11]Ap_PENSION!$C$16:$M$112,11,0),0)</f>
        <v>0</v>
      </c>
      <c r="AA1112" s="3">
        <f>IFERROR(VLOOKUP(B1112,[10]Ap_SALUD!$C$16:$M$112,11,0)+VLOOKUP(B1112,[11]Ap_SALUD!$C$16:$M$112,11,0),0)</f>
        <v>0</v>
      </c>
      <c r="AB1112" s="3"/>
      <c r="AC1112" s="36">
        <f t="shared" si="68"/>
        <v>4872033</v>
      </c>
      <c r="AD1112" s="37">
        <f t="shared" si="71"/>
        <v>29232192</v>
      </c>
      <c r="AE1112" s="144" t="e">
        <f>VLOOKUP(D1112,[12]REPNCT004ReporteAuxiliarContabl!$V$21:$W$1157,2,0)</f>
        <v>#N/A</v>
      </c>
      <c r="AF1112" s="167" t="e">
        <f t="shared" si="70"/>
        <v>#N/A</v>
      </c>
      <c r="AG1112" s="144"/>
      <c r="AI1112" s="144"/>
    </row>
    <row r="1113" spans="1:35" x14ac:dyDescent="0.25">
      <c r="A1113" s="29">
        <v>1101</v>
      </c>
      <c r="B1113" s="61"/>
      <c r="C1113" s="143" t="str">
        <f>VLOOKUP(D1113,[8]Hoja1!$A$2:$B$1115,2,0)</f>
        <v>85315</v>
      </c>
      <c r="D1113" s="31">
        <v>800103663</v>
      </c>
      <c r="E1113" s="31">
        <v>211585315</v>
      </c>
      <c r="F1113" s="61" t="s">
        <v>1237</v>
      </c>
      <c r="G1113" s="33">
        <v>0</v>
      </c>
      <c r="H1113" s="33">
        <v>0</v>
      </c>
      <c r="I1113" s="3">
        <v>40084941</v>
      </c>
      <c r="J1113" s="3">
        <v>39795359</v>
      </c>
      <c r="K1113" s="3">
        <v>0</v>
      </c>
      <c r="L1113" s="3"/>
      <c r="M1113" s="3"/>
      <c r="N1113" s="3"/>
      <c r="O1113" s="3"/>
      <c r="P1113" s="34">
        <f t="shared" si="69"/>
        <v>79880300</v>
      </c>
      <c r="Q1113" s="165">
        <v>56497419</v>
      </c>
      <c r="R1113" s="3">
        <f>IFERROR(VLOOKUP(D1113,[9]ServNOMINA!$F$16:$M$112,8,0),0)</f>
        <v>0</v>
      </c>
      <c r="S1113" s="3">
        <f>IFERROR(VLOOKUP(D1113,[9]ServOTROS!$F$16:$M$112,8,0),0)</f>
        <v>0</v>
      </c>
      <c r="T1113" s="3">
        <f>IFERROR(VLOOKUP(D1113,[9]CANCEL!$F$16:$M$48,8,0),0)</f>
        <v>0</v>
      </c>
      <c r="U1113" s="3">
        <f>IFERROR(VLOOKUP(B1113,[10]Aaf_PENSION!$C$16:$M$112,11,0)+VLOOKUP(B1113,[11]Aaf_PENSION!$C$16:$M$112,11,0),0)</f>
        <v>0</v>
      </c>
      <c r="V1113" s="3">
        <f>IFERROR(VLOOKUP(B1113,[10]Aaf_SALUD!$C$16:$M$112,11,0)+VLOOKUP(B1113,[11]Aaf_SALUD!$C$16:$M$112,11,0),0)</f>
        <v>0</v>
      </c>
      <c r="W1113" s="3">
        <f>IFERROR(VLOOKUP(D1113,[9]CALIDAD!$F$16:$M$1122,8,0),0)</f>
        <v>3340412</v>
      </c>
      <c r="X1113" s="3"/>
      <c r="Y1113" s="3">
        <f>IFERROR(VLOOKUP(B1113,[10]Ap_CESANTIAS!$C$16:$M$112,11,0)+VLOOKUP(B1113,[11]Ap_CESANTIAS!$C$16:$M$112,11,0),0)</f>
        <v>0</v>
      </c>
      <c r="Z1113" s="3">
        <f>IFERROR(VLOOKUP(B1113,[10]Ap_PENSION!$C$16:$M$112,11,0)+VLOOKUP(B1113,[11]Ap_PENSION!$C$16:$M$112,11,0),0)</f>
        <v>0</v>
      </c>
      <c r="AA1113" s="3">
        <f>IFERROR(VLOOKUP(B1113,[10]Ap_SALUD!$C$16:$M$112,11,0)+VLOOKUP(B1113,[11]Ap_SALUD!$C$16:$M$112,11,0),0)</f>
        <v>0</v>
      </c>
      <c r="AB1113" s="3"/>
      <c r="AC1113" s="36">
        <f t="shared" si="68"/>
        <v>3340412</v>
      </c>
      <c r="AD1113" s="37">
        <f t="shared" si="71"/>
        <v>20042469</v>
      </c>
      <c r="AE1113" s="144" t="e">
        <f>VLOOKUP(D1113,[12]REPNCT004ReporteAuxiliarContabl!$V$21:$W$1157,2,0)</f>
        <v>#N/A</v>
      </c>
      <c r="AF1113" s="167" t="e">
        <f t="shared" si="70"/>
        <v>#N/A</v>
      </c>
      <c r="AG1113" s="144"/>
      <c r="AI1113" s="144"/>
    </row>
    <row r="1114" spans="1:35" x14ac:dyDescent="0.25">
      <c r="A1114" s="38">
        <v>1102</v>
      </c>
      <c r="B1114" s="61"/>
      <c r="C1114" s="143" t="str">
        <f>VLOOKUP(D1114,[8]Hoja1!$A$2:$B$1115,2,0)</f>
        <v>85325</v>
      </c>
      <c r="D1114" s="31">
        <v>800103720</v>
      </c>
      <c r="E1114" s="31">
        <v>212585325</v>
      </c>
      <c r="F1114" s="61" t="s">
        <v>1238</v>
      </c>
      <c r="G1114" s="33">
        <v>0</v>
      </c>
      <c r="H1114" s="33">
        <v>0</v>
      </c>
      <c r="I1114" s="3">
        <v>159216412</v>
      </c>
      <c r="J1114" s="3">
        <v>192003231</v>
      </c>
      <c r="K1114" s="3">
        <v>0</v>
      </c>
      <c r="L1114" s="3"/>
      <c r="M1114" s="3"/>
      <c r="N1114" s="3"/>
      <c r="O1114" s="3"/>
      <c r="P1114" s="34">
        <f t="shared" si="69"/>
        <v>351219643</v>
      </c>
      <c r="Q1114" s="165">
        <v>258343401</v>
      </c>
      <c r="R1114" s="3">
        <f>IFERROR(VLOOKUP(D1114,[9]ServNOMINA!$F$16:$M$112,8,0),0)</f>
        <v>0</v>
      </c>
      <c r="S1114" s="3">
        <f>IFERROR(VLOOKUP(D1114,[9]ServOTROS!$F$16:$M$112,8,0),0)</f>
        <v>0</v>
      </c>
      <c r="T1114" s="3">
        <f>IFERROR(VLOOKUP(D1114,[9]CANCEL!$F$16:$M$48,8,0),0)</f>
        <v>0</v>
      </c>
      <c r="U1114" s="3">
        <f>IFERROR(VLOOKUP(B1114,[10]Aaf_PENSION!$C$16:$M$112,11,0)+VLOOKUP(B1114,[11]Aaf_PENSION!$C$16:$M$112,11,0),0)</f>
        <v>0</v>
      </c>
      <c r="V1114" s="3">
        <f>IFERROR(VLOOKUP(B1114,[10]Aaf_SALUD!$C$16:$M$112,11,0)+VLOOKUP(B1114,[11]Aaf_SALUD!$C$16:$M$112,11,0),0)</f>
        <v>0</v>
      </c>
      <c r="W1114" s="3">
        <f>IFERROR(VLOOKUP(D1114,[9]CALIDAD!$F$16:$M$1122,8,0),0)</f>
        <v>13268034</v>
      </c>
      <c r="X1114" s="3"/>
      <c r="Y1114" s="3">
        <f>IFERROR(VLOOKUP(B1114,[10]Ap_CESANTIAS!$C$16:$M$112,11,0)+VLOOKUP(B1114,[11]Ap_CESANTIAS!$C$16:$M$112,11,0),0)</f>
        <v>0</v>
      </c>
      <c r="Z1114" s="3">
        <f>IFERROR(VLOOKUP(B1114,[10]Ap_PENSION!$C$16:$M$112,11,0)+VLOOKUP(B1114,[11]Ap_PENSION!$C$16:$M$112,11,0),0)</f>
        <v>0</v>
      </c>
      <c r="AA1114" s="3">
        <f>IFERROR(VLOOKUP(B1114,[10]Ap_SALUD!$C$16:$M$112,11,0)+VLOOKUP(B1114,[11]Ap_SALUD!$C$16:$M$112,11,0),0)</f>
        <v>0</v>
      </c>
      <c r="AB1114" s="3"/>
      <c r="AC1114" s="36">
        <f t="shared" si="68"/>
        <v>13268034</v>
      </c>
      <c r="AD1114" s="37">
        <f t="shared" si="71"/>
        <v>79608208</v>
      </c>
      <c r="AE1114" s="144" t="e">
        <f>VLOOKUP(D1114,[12]REPNCT004ReporteAuxiliarContabl!$V$21:$W$1157,2,0)</f>
        <v>#N/A</v>
      </c>
      <c r="AF1114" s="167" t="e">
        <f t="shared" si="70"/>
        <v>#N/A</v>
      </c>
      <c r="AG1114" s="144"/>
      <c r="AI1114" s="144"/>
    </row>
    <row r="1115" spans="1:35" x14ac:dyDescent="0.25">
      <c r="A1115" s="29">
        <v>1103</v>
      </c>
      <c r="B1115" s="61"/>
      <c r="C1115" s="143" t="str">
        <f>VLOOKUP(D1115,[8]Hoja1!$A$2:$B$1115,2,0)</f>
        <v>85400</v>
      </c>
      <c r="D1115" s="31">
        <v>800099431</v>
      </c>
      <c r="E1115" s="31">
        <v>210085400</v>
      </c>
      <c r="F1115" s="61" t="s">
        <v>1239</v>
      </c>
      <c r="G1115" s="33">
        <v>0</v>
      </c>
      <c r="H1115" s="33">
        <v>0</v>
      </c>
      <c r="I1115" s="3">
        <v>200632732</v>
      </c>
      <c r="J1115" s="3">
        <v>183786912</v>
      </c>
      <c r="K1115" s="3">
        <v>0</v>
      </c>
      <c r="L1115" s="3"/>
      <c r="M1115" s="3"/>
      <c r="N1115" s="3"/>
      <c r="O1115" s="3"/>
      <c r="P1115" s="34">
        <f t="shared" si="69"/>
        <v>384419644</v>
      </c>
      <c r="Q1115" s="165">
        <v>267383882</v>
      </c>
      <c r="R1115" s="3">
        <f>IFERROR(VLOOKUP(D1115,[9]ServNOMINA!$F$16:$M$112,8,0),0)</f>
        <v>0</v>
      </c>
      <c r="S1115" s="3">
        <f>IFERROR(VLOOKUP(D1115,[9]ServOTROS!$F$16:$M$112,8,0),0)</f>
        <v>0</v>
      </c>
      <c r="T1115" s="3">
        <f>IFERROR(VLOOKUP(D1115,[9]CANCEL!$F$16:$M$48,8,0),0)</f>
        <v>0</v>
      </c>
      <c r="U1115" s="3">
        <f>IFERROR(VLOOKUP(B1115,[10]Aaf_PENSION!$C$16:$M$112,11,0)+VLOOKUP(B1115,[11]Aaf_PENSION!$C$16:$M$112,11,0),0)</f>
        <v>0</v>
      </c>
      <c r="V1115" s="3">
        <f>IFERROR(VLOOKUP(B1115,[10]Aaf_SALUD!$C$16:$M$112,11,0)+VLOOKUP(B1115,[11]Aaf_SALUD!$C$16:$M$112,11,0),0)</f>
        <v>0</v>
      </c>
      <c r="W1115" s="3">
        <f>IFERROR(VLOOKUP(D1115,[9]CALIDAD!$F$16:$M$1122,8,0),0)</f>
        <v>16719394</v>
      </c>
      <c r="X1115" s="3"/>
      <c r="Y1115" s="3">
        <f>IFERROR(VLOOKUP(B1115,[10]Ap_CESANTIAS!$C$16:$M$112,11,0)+VLOOKUP(B1115,[11]Ap_CESANTIAS!$C$16:$M$112,11,0),0)</f>
        <v>0</v>
      </c>
      <c r="Z1115" s="3">
        <f>IFERROR(VLOOKUP(B1115,[10]Ap_PENSION!$C$16:$M$112,11,0)+VLOOKUP(B1115,[11]Ap_PENSION!$C$16:$M$112,11,0),0)</f>
        <v>0</v>
      </c>
      <c r="AA1115" s="3">
        <f>IFERROR(VLOOKUP(B1115,[10]Ap_SALUD!$C$16:$M$112,11,0)+VLOOKUP(B1115,[11]Ap_SALUD!$C$16:$M$112,11,0),0)</f>
        <v>0</v>
      </c>
      <c r="AB1115" s="3"/>
      <c r="AC1115" s="36">
        <f t="shared" si="68"/>
        <v>16719394</v>
      </c>
      <c r="AD1115" s="37">
        <f t="shared" si="71"/>
        <v>100316368</v>
      </c>
      <c r="AE1115" s="144" t="e">
        <f>VLOOKUP(D1115,[12]REPNCT004ReporteAuxiliarContabl!$V$21:$W$1157,2,0)</f>
        <v>#N/A</v>
      </c>
      <c r="AF1115" s="167" t="e">
        <f t="shared" si="70"/>
        <v>#N/A</v>
      </c>
      <c r="AG1115" s="144"/>
      <c r="AI1115" s="144"/>
    </row>
    <row r="1116" spans="1:35" x14ac:dyDescent="0.25">
      <c r="A1116" s="38">
        <v>1104</v>
      </c>
      <c r="B1116" s="61"/>
      <c r="C1116" s="143" t="str">
        <f>VLOOKUP(D1116,[8]Hoja1!$A$2:$B$1115,2,0)</f>
        <v>85410</v>
      </c>
      <c r="D1116" s="31">
        <v>800012873</v>
      </c>
      <c r="E1116" s="31">
        <v>211085410</v>
      </c>
      <c r="F1116" s="61" t="s">
        <v>1240</v>
      </c>
      <c r="G1116" s="33">
        <v>0</v>
      </c>
      <c r="H1116" s="33">
        <v>0</v>
      </c>
      <c r="I1116" s="3">
        <v>533803712</v>
      </c>
      <c r="J1116" s="3">
        <v>572403411</v>
      </c>
      <c r="K1116" s="3">
        <v>0</v>
      </c>
      <c r="L1116" s="3"/>
      <c r="M1116" s="3"/>
      <c r="N1116" s="3"/>
      <c r="O1116" s="3"/>
      <c r="P1116" s="34">
        <f t="shared" si="69"/>
        <v>1106207123</v>
      </c>
      <c r="Q1116" s="165">
        <v>794821626</v>
      </c>
      <c r="R1116" s="3">
        <f>IFERROR(VLOOKUP(D1116,[9]ServNOMINA!$F$16:$M$112,8,0),0)</f>
        <v>0</v>
      </c>
      <c r="S1116" s="3">
        <f>IFERROR(VLOOKUP(D1116,[9]ServOTROS!$F$16:$M$112,8,0),0)</f>
        <v>0</v>
      </c>
      <c r="T1116" s="3">
        <f>IFERROR(VLOOKUP(D1116,[9]CANCEL!$F$16:$M$48,8,0),0)</f>
        <v>0</v>
      </c>
      <c r="U1116" s="3">
        <f>IFERROR(VLOOKUP(B1116,[10]Aaf_PENSION!$C$16:$M$112,11,0)+VLOOKUP(B1116,[11]Aaf_PENSION!$C$16:$M$112,11,0),0)</f>
        <v>0</v>
      </c>
      <c r="V1116" s="3">
        <f>IFERROR(VLOOKUP(B1116,[10]Aaf_SALUD!$C$16:$M$112,11,0)+VLOOKUP(B1116,[11]Aaf_SALUD!$C$16:$M$112,11,0),0)</f>
        <v>0</v>
      </c>
      <c r="W1116" s="3">
        <f>IFERROR(VLOOKUP(D1116,[9]CALIDAD!$F$16:$M$1122,8,0),0)</f>
        <v>44483643</v>
      </c>
      <c r="X1116" s="3"/>
      <c r="Y1116" s="3">
        <f>IFERROR(VLOOKUP(B1116,[10]Ap_CESANTIAS!$C$16:$M$112,11,0)+VLOOKUP(B1116,[11]Ap_CESANTIAS!$C$16:$M$112,11,0),0)</f>
        <v>0</v>
      </c>
      <c r="Z1116" s="3">
        <f>IFERROR(VLOOKUP(B1116,[10]Ap_PENSION!$C$16:$M$112,11,0)+VLOOKUP(B1116,[11]Ap_PENSION!$C$16:$M$112,11,0),0)</f>
        <v>0</v>
      </c>
      <c r="AA1116" s="3">
        <f>IFERROR(VLOOKUP(B1116,[10]Ap_SALUD!$C$16:$M$112,11,0)+VLOOKUP(B1116,[11]Ap_SALUD!$C$16:$M$112,11,0),0)</f>
        <v>0</v>
      </c>
      <c r="AB1116" s="3"/>
      <c r="AC1116" s="36">
        <f t="shared" si="68"/>
        <v>44483643</v>
      </c>
      <c r="AD1116" s="37">
        <f t="shared" si="71"/>
        <v>266901854</v>
      </c>
      <c r="AE1116" s="144" t="e">
        <f>VLOOKUP(D1116,[12]REPNCT004ReporteAuxiliarContabl!$V$21:$W$1157,2,0)</f>
        <v>#N/A</v>
      </c>
      <c r="AF1116" s="167" t="e">
        <f t="shared" si="70"/>
        <v>#N/A</v>
      </c>
      <c r="AG1116" s="144"/>
      <c r="AI1116" s="144"/>
    </row>
    <row r="1117" spans="1:35" x14ac:dyDescent="0.25">
      <c r="A1117" s="29">
        <v>1105</v>
      </c>
      <c r="B1117" s="61"/>
      <c r="C1117" s="143" t="str">
        <f>VLOOKUP(D1117,[8]Hoja1!$A$2:$B$1115,2,0)</f>
        <v>85430</v>
      </c>
      <c r="D1117" s="31">
        <v>891857861</v>
      </c>
      <c r="E1117" s="31">
        <v>213085430</v>
      </c>
      <c r="F1117" s="61" t="s">
        <v>1241</v>
      </c>
      <c r="G1117" s="33">
        <v>0</v>
      </c>
      <c r="H1117" s="33">
        <v>0</v>
      </c>
      <c r="I1117" s="3">
        <v>390128008</v>
      </c>
      <c r="J1117" s="3">
        <v>357542175</v>
      </c>
      <c r="K1117" s="3">
        <v>0</v>
      </c>
      <c r="L1117" s="3"/>
      <c r="M1117" s="3"/>
      <c r="N1117" s="3"/>
      <c r="O1117" s="3"/>
      <c r="P1117" s="34">
        <f t="shared" si="69"/>
        <v>747670183</v>
      </c>
      <c r="Q1117" s="165">
        <v>520095510</v>
      </c>
      <c r="R1117" s="3">
        <f>IFERROR(VLOOKUP(D1117,[9]ServNOMINA!$F$16:$M$112,8,0),0)</f>
        <v>0</v>
      </c>
      <c r="S1117" s="3">
        <f>IFERROR(VLOOKUP(D1117,[9]ServOTROS!$F$16:$M$112,8,0),0)</f>
        <v>0</v>
      </c>
      <c r="T1117" s="3">
        <f>IFERROR(VLOOKUP(D1117,[9]CANCEL!$F$16:$M$48,8,0),0)</f>
        <v>0</v>
      </c>
      <c r="U1117" s="3">
        <f>IFERROR(VLOOKUP(B1117,[10]Aaf_PENSION!$C$16:$M$112,11,0)+VLOOKUP(B1117,[11]Aaf_PENSION!$C$16:$M$112,11,0),0)</f>
        <v>0</v>
      </c>
      <c r="V1117" s="3">
        <f>IFERROR(VLOOKUP(B1117,[10]Aaf_SALUD!$C$16:$M$112,11,0)+VLOOKUP(B1117,[11]Aaf_SALUD!$C$16:$M$112,11,0),0)</f>
        <v>0</v>
      </c>
      <c r="W1117" s="3">
        <f>IFERROR(VLOOKUP(D1117,[9]CALIDAD!$F$16:$M$1122,8,0),0)</f>
        <v>32510667</v>
      </c>
      <c r="X1117" s="3"/>
      <c r="Y1117" s="3">
        <f>IFERROR(VLOOKUP(B1117,[10]Ap_CESANTIAS!$C$16:$M$112,11,0)+VLOOKUP(B1117,[11]Ap_CESANTIAS!$C$16:$M$112,11,0),0)</f>
        <v>0</v>
      </c>
      <c r="Z1117" s="3">
        <f>IFERROR(VLOOKUP(B1117,[10]Ap_PENSION!$C$16:$M$112,11,0)+VLOOKUP(B1117,[11]Ap_PENSION!$C$16:$M$112,11,0),0)</f>
        <v>0</v>
      </c>
      <c r="AA1117" s="3">
        <f>IFERROR(VLOOKUP(B1117,[10]Ap_SALUD!$C$16:$M$112,11,0)+VLOOKUP(B1117,[11]Ap_SALUD!$C$16:$M$112,11,0),0)</f>
        <v>0</v>
      </c>
      <c r="AB1117" s="3"/>
      <c r="AC1117" s="36">
        <f t="shared" si="68"/>
        <v>32510667</v>
      </c>
      <c r="AD1117" s="37">
        <f t="shared" si="71"/>
        <v>195064006</v>
      </c>
      <c r="AE1117" s="144" t="e">
        <f>VLOOKUP(D1117,[12]REPNCT004ReporteAuxiliarContabl!$V$21:$W$1157,2,0)</f>
        <v>#N/A</v>
      </c>
      <c r="AF1117" s="167" t="e">
        <f t="shared" si="70"/>
        <v>#N/A</v>
      </c>
      <c r="AG1117" s="144"/>
      <c r="AI1117" s="144"/>
    </row>
    <row r="1118" spans="1:35" x14ac:dyDescent="0.25">
      <c r="A1118" s="38">
        <v>1106</v>
      </c>
      <c r="B1118" s="61"/>
      <c r="C1118" s="143" t="str">
        <f>VLOOKUP(D1118,[8]Hoja1!$A$2:$B$1115,2,0)</f>
        <v>85440</v>
      </c>
      <c r="D1118" s="31">
        <v>892099475</v>
      </c>
      <c r="E1118" s="31">
        <v>214085440</v>
      </c>
      <c r="F1118" s="61" t="s">
        <v>485</v>
      </c>
      <c r="G1118" s="33">
        <v>0</v>
      </c>
      <c r="H1118" s="33">
        <v>0</v>
      </c>
      <c r="I1118" s="3">
        <v>738223496</v>
      </c>
      <c r="J1118" s="3">
        <v>768255630</v>
      </c>
      <c r="K1118" s="3">
        <v>0</v>
      </c>
      <c r="L1118" s="3"/>
      <c r="M1118" s="3"/>
      <c r="N1118" s="3"/>
      <c r="O1118" s="3"/>
      <c r="P1118" s="34">
        <f t="shared" si="69"/>
        <v>1506479126</v>
      </c>
      <c r="Q1118" s="165">
        <v>1075848755</v>
      </c>
      <c r="R1118" s="3">
        <f>IFERROR(VLOOKUP(D1118,[9]ServNOMINA!$F$16:$M$112,8,0),0)</f>
        <v>0</v>
      </c>
      <c r="S1118" s="3">
        <f>IFERROR(VLOOKUP(D1118,[9]ServOTROS!$F$16:$M$112,8,0),0)</f>
        <v>0</v>
      </c>
      <c r="T1118" s="3">
        <f>IFERROR(VLOOKUP(D1118,[9]CANCEL!$F$16:$M$48,8,0),0)</f>
        <v>0</v>
      </c>
      <c r="U1118" s="3">
        <f>IFERROR(VLOOKUP(B1118,[10]Aaf_PENSION!$C$16:$M$112,11,0)+VLOOKUP(B1118,[11]Aaf_PENSION!$C$16:$M$112,11,0),0)</f>
        <v>0</v>
      </c>
      <c r="V1118" s="3">
        <f>IFERROR(VLOOKUP(B1118,[10]Aaf_SALUD!$C$16:$M$112,11,0)+VLOOKUP(B1118,[11]Aaf_SALUD!$C$16:$M$112,11,0),0)</f>
        <v>0</v>
      </c>
      <c r="W1118" s="3">
        <f>IFERROR(VLOOKUP(D1118,[9]CALIDAD!$F$16:$M$1122,8,0),0)</f>
        <v>61518625</v>
      </c>
      <c r="X1118" s="3"/>
      <c r="Y1118" s="3">
        <f>IFERROR(VLOOKUP(B1118,[10]Ap_CESANTIAS!$C$16:$M$112,11,0)+VLOOKUP(B1118,[11]Ap_CESANTIAS!$C$16:$M$112,11,0),0)</f>
        <v>0</v>
      </c>
      <c r="Z1118" s="3">
        <f>IFERROR(VLOOKUP(B1118,[10]Ap_PENSION!$C$16:$M$112,11,0)+VLOOKUP(B1118,[11]Ap_PENSION!$C$16:$M$112,11,0),0)</f>
        <v>0</v>
      </c>
      <c r="AA1118" s="3">
        <f>IFERROR(VLOOKUP(B1118,[10]Ap_SALUD!$C$16:$M$112,11,0)+VLOOKUP(B1118,[11]Ap_SALUD!$C$16:$M$112,11,0),0)</f>
        <v>0</v>
      </c>
      <c r="AB1118" s="3"/>
      <c r="AC1118" s="36">
        <f t="shared" si="68"/>
        <v>61518625</v>
      </c>
      <c r="AD1118" s="37">
        <f t="shared" si="71"/>
        <v>369111746</v>
      </c>
      <c r="AE1118" s="144" t="e">
        <f>VLOOKUP(D1118,[12]REPNCT004ReporteAuxiliarContabl!$V$21:$W$1157,2,0)</f>
        <v>#N/A</v>
      </c>
      <c r="AF1118" s="167" t="e">
        <f t="shared" si="70"/>
        <v>#N/A</v>
      </c>
      <c r="AG1118" s="144"/>
      <c r="AI1118" s="144"/>
    </row>
    <row r="1119" spans="1:35" x14ac:dyDescent="0.25">
      <c r="A1119" s="29">
        <v>1107</v>
      </c>
      <c r="B1119" s="61"/>
      <c r="C1119" s="143" t="str">
        <f>VLOOKUP(D1119,[8]Hoja1!$A$2:$B$1115,2,0)</f>
        <v>86001</v>
      </c>
      <c r="D1119" s="31">
        <v>800102891</v>
      </c>
      <c r="E1119" s="31">
        <v>210186001</v>
      </c>
      <c r="F1119" s="61" t="s">
        <v>1242</v>
      </c>
      <c r="G1119" s="33">
        <v>0</v>
      </c>
      <c r="H1119" s="33">
        <v>0</v>
      </c>
      <c r="I1119" s="3">
        <v>1080071856</v>
      </c>
      <c r="J1119" s="3">
        <v>1028820785</v>
      </c>
      <c r="K1119" s="3">
        <v>0</v>
      </c>
      <c r="L1119" s="3"/>
      <c r="M1119" s="3"/>
      <c r="N1119" s="3"/>
      <c r="O1119" s="3"/>
      <c r="P1119" s="34">
        <f t="shared" si="69"/>
        <v>2108892641</v>
      </c>
      <c r="Q1119" s="165">
        <v>1478850725</v>
      </c>
      <c r="R1119" s="3">
        <f>IFERROR(VLOOKUP(D1119,[9]ServNOMINA!$F$16:$M$112,8,0),0)</f>
        <v>0</v>
      </c>
      <c r="S1119" s="3">
        <f>IFERROR(VLOOKUP(D1119,[9]ServOTROS!$F$16:$M$112,8,0),0)</f>
        <v>0</v>
      </c>
      <c r="T1119" s="3">
        <f>IFERROR(VLOOKUP(D1119,[9]CANCEL!$F$16:$M$48,8,0),0)</f>
        <v>0</v>
      </c>
      <c r="U1119" s="3">
        <f>IFERROR(VLOOKUP(B1119,[10]Aaf_PENSION!$C$16:$M$112,11,0)+VLOOKUP(B1119,[11]Aaf_PENSION!$C$16:$M$112,11,0),0)</f>
        <v>0</v>
      </c>
      <c r="V1119" s="3">
        <f>IFERROR(VLOOKUP(B1119,[10]Aaf_SALUD!$C$16:$M$112,11,0)+VLOOKUP(B1119,[11]Aaf_SALUD!$C$16:$M$112,11,0),0)</f>
        <v>0</v>
      </c>
      <c r="W1119" s="3">
        <f>IFERROR(VLOOKUP(D1119,[9]CALIDAD!$F$16:$M$1122,8,0),0)</f>
        <v>90005988</v>
      </c>
      <c r="X1119" s="3"/>
      <c r="Y1119" s="3">
        <f>IFERROR(VLOOKUP(B1119,[10]Ap_CESANTIAS!$C$16:$M$112,11,0)+VLOOKUP(B1119,[11]Ap_CESANTIAS!$C$16:$M$112,11,0),0)</f>
        <v>0</v>
      </c>
      <c r="Z1119" s="3">
        <f>IFERROR(VLOOKUP(B1119,[10]Ap_PENSION!$C$16:$M$112,11,0)+VLOOKUP(B1119,[11]Ap_PENSION!$C$16:$M$112,11,0),0)</f>
        <v>0</v>
      </c>
      <c r="AA1119" s="3">
        <f>IFERROR(VLOOKUP(B1119,[10]Ap_SALUD!$C$16:$M$112,11,0)+VLOOKUP(B1119,[11]Ap_SALUD!$C$16:$M$112,11,0),0)</f>
        <v>0</v>
      </c>
      <c r="AB1119" s="3"/>
      <c r="AC1119" s="36">
        <f t="shared" si="68"/>
        <v>90005988</v>
      </c>
      <c r="AD1119" s="37">
        <f t="shared" si="71"/>
        <v>540035928</v>
      </c>
      <c r="AE1119" s="144" t="e">
        <f>VLOOKUP(D1119,[12]REPNCT004ReporteAuxiliarContabl!$V$21:$W$1157,2,0)</f>
        <v>#N/A</v>
      </c>
      <c r="AF1119" s="167" t="e">
        <f t="shared" si="70"/>
        <v>#N/A</v>
      </c>
      <c r="AG1119" s="144"/>
      <c r="AI1119" s="144"/>
    </row>
    <row r="1120" spans="1:35" x14ac:dyDescent="0.25">
      <c r="A1120" s="38">
        <v>1108</v>
      </c>
      <c r="B1120" s="61"/>
      <c r="C1120" s="143" t="str">
        <f>VLOOKUP(D1120,[8]Hoja1!$A$2:$B$1115,2,0)</f>
        <v>86219</v>
      </c>
      <c r="D1120" s="31">
        <v>800018650</v>
      </c>
      <c r="E1120" s="31">
        <v>211986219</v>
      </c>
      <c r="F1120" s="61" t="s">
        <v>1243</v>
      </c>
      <c r="G1120" s="33">
        <v>0</v>
      </c>
      <c r="H1120" s="33">
        <v>0</v>
      </c>
      <c r="I1120" s="3">
        <v>62366279</v>
      </c>
      <c r="J1120" s="3">
        <v>87912240</v>
      </c>
      <c r="K1120" s="3">
        <v>0</v>
      </c>
      <c r="L1120" s="3"/>
      <c r="M1120" s="3"/>
      <c r="N1120" s="3"/>
      <c r="O1120" s="3"/>
      <c r="P1120" s="34">
        <f t="shared" si="69"/>
        <v>150278519</v>
      </c>
      <c r="Q1120" s="165">
        <v>113898190</v>
      </c>
      <c r="R1120" s="3">
        <f>IFERROR(VLOOKUP(D1120,[9]ServNOMINA!$F$16:$M$112,8,0),0)</f>
        <v>0</v>
      </c>
      <c r="S1120" s="3">
        <f>IFERROR(VLOOKUP(D1120,[9]ServOTROS!$F$16:$M$112,8,0),0)</f>
        <v>0</v>
      </c>
      <c r="T1120" s="3">
        <f>IFERROR(VLOOKUP(D1120,[9]CANCEL!$F$16:$M$48,8,0),0)</f>
        <v>0</v>
      </c>
      <c r="U1120" s="3">
        <f>IFERROR(VLOOKUP(B1120,[10]Aaf_PENSION!$C$16:$M$112,11,0)+VLOOKUP(B1120,[11]Aaf_PENSION!$C$16:$M$112,11,0),0)</f>
        <v>0</v>
      </c>
      <c r="V1120" s="3">
        <f>IFERROR(VLOOKUP(B1120,[10]Aaf_SALUD!$C$16:$M$112,11,0)+VLOOKUP(B1120,[11]Aaf_SALUD!$C$16:$M$112,11,0),0)</f>
        <v>0</v>
      </c>
      <c r="W1120" s="3">
        <f>IFERROR(VLOOKUP(D1120,[9]CALIDAD!$F$16:$M$1122,8,0),0)</f>
        <v>5197190</v>
      </c>
      <c r="X1120" s="3"/>
      <c r="Y1120" s="3">
        <f>IFERROR(VLOOKUP(B1120,[10]Ap_CESANTIAS!$C$16:$M$112,11,0)+VLOOKUP(B1120,[11]Ap_CESANTIAS!$C$16:$M$112,11,0),0)</f>
        <v>0</v>
      </c>
      <c r="Z1120" s="3">
        <f>IFERROR(VLOOKUP(B1120,[10]Ap_PENSION!$C$16:$M$112,11,0)+VLOOKUP(B1120,[11]Ap_PENSION!$C$16:$M$112,11,0),0)</f>
        <v>0</v>
      </c>
      <c r="AA1120" s="3">
        <f>IFERROR(VLOOKUP(B1120,[10]Ap_SALUD!$C$16:$M$112,11,0)+VLOOKUP(B1120,[11]Ap_SALUD!$C$16:$M$112,11,0),0)</f>
        <v>0</v>
      </c>
      <c r="AB1120" s="3"/>
      <c r="AC1120" s="36">
        <f t="shared" si="68"/>
        <v>5197190</v>
      </c>
      <c r="AD1120" s="37">
        <f t="shared" si="71"/>
        <v>31183139</v>
      </c>
      <c r="AE1120" s="144" t="e">
        <f>VLOOKUP(D1120,[12]REPNCT004ReporteAuxiliarContabl!$V$21:$W$1157,2,0)</f>
        <v>#N/A</v>
      </c>
      <c r="AF1120" s="167" t="e">
        <f t="shared" si="70"/>
        <v>#N/A</v>
      </c>
      <c r="AG1120" s="144"/>
      <c r="AI1120" s="144"/>
    </row>
    <row r="1121" spans="1:35" x14ac:dyDescent="0.25">
      <c r="A1121" s="29">
        <v>1109</v>
      </c>
      <c r="B1121" s="61"/>
      <c r="C1121" s="143" t="str">
        <f>VLOOKUP(D1121,[8]Hoja1!$A$2:$B$1115,2,0)</f>
        <v>86320</v>
      </c>
      <c r="D1121" s="31">
        <v>800102896</v>
      </c>
      <c r="E1121" s="31">
        <v>212086320</v>
      </c>
      <c r="F1121" s="61" t="s">
        <v>1244</v>
      </c>
      <c r="G1121" s="33">
        <v>0</v>
      </c>
      <c r="H1121" s="33">
        <v>0</v>
      </c>
      <c r="I1121" s="3">
        <v>1096002096</v>
      </c>
      <c r="J1121" s="3">
        <v>1164484629</v>
      </c>
      <c r="K1121" s="3">
        <v>0</v>
      </c>
      <c r="L1121" s="3"/>
      <c r="M1121" s="3"/>
      <c r="N1121" s="3"/>
      <c r="O1121" s="3"/>
      <c r="P1121" s="34">
        <f t="shared" si="69"/>
        <v>2260486725</v>
      </c>
      <c r="Q1121" s="165">
        <v>1621152169</v>
      </c>
      <c r="R1121" s="3">
        <f>IFERROR(VLOOKUP(D1121,[9]ServNOMINA!$F$16:$M$112,8,0),0)</f>
        <v>0</v>
      </c>
      <c r="S1121" s="3">
        <f>IFERROR(VLOOKUP(D1121,[9]ServOTROS!$F$16:$M$112,8,0),0)</f>
        <v>0</v>
      </c>
      <c r="T1121" s="3">
        <f>IFERROR(VLOOKUP(D1121,[9]CANCEL!$F$16:$M$48,8,0),0)</f>
        <v>0</v>
      </c>
      <c r="U1121" s="3">
        <f>IFERROR(VLOOKUP(B1121,[10]Aaf_PENSION!$C$16:$M$112,11,0)+VLOOKUP(B1121,[11]Aaf_PENSION!$C$16:$M$112,11,0),0)</f>
        <v>0</v>
      </c>
      <c r="V1121" s="3">
        <f>IFERROR(VLOOKUP(B1121,[10]Aaf_SALUD!$C$16:$M$112,11,0)+VLOOKUP(B1121,[11]Aaf_SALUD!$C$16:$M$112,11,0),0)</f>
        <v>0</v>
      </c>
      <c r="W1121" s="3">
        <f>IFERROR(VLOOKUP(D1121,[9]CALIDAD!$F$16:$M$1122,8,0),0)</f>
        <v>91333508</v>
      </c>
      <c r="X1121" s="3"/>
      <c r="Y1121" s="3">
        <f>IFERROR(VLOOKUP(B1121,[10]Ap_CESANTIAS!$C$16:$M$112,11,0)+VLOOKUP(B1121,[11]Ap_CESANTIAS!$C$16:$M$112,11,0),0)</f>
        <v>0</v>
      </c>
      <c r="Z1121" s="3">
        <f>IFERROR(VLOOKUP(B1121,[10]Ap_PENSION!$C$16:$M$112,11,0)+VLOOKUP(B1121,[11]Ap_PENSION!$C$16:$M$112,11,0),0)</f>
        <v>0</v>
      </c>
      <c r="AA1121" s="3">
        <f>IFERROR(VLOOKUP(B1121,[10]Ap_SALUD!$C$16:$M$112,11,0)+VLOOKUP(B1121,[11]Ap_SALUD!$C$16:$M$112,11,0),0)</f>
        <v>0</v>
      </c>
      <c r="AB1121" s="3"/>
      <c r="AC1121" s="36">
        <f t="shared" si="68"/>
        <v>91333508</v>
      </c>
      <c r="AD1121" s="37">
        <f t="shared" si="71"/>
        <v>548001048</v>
      </c>
      <c r="AE1121" s="144" t="e">
        <f>VLOOKUP(D1121,[12]REPNCT004ReporteAuxiliarContabl!$V$21:$W$1157,2,0)</f>
        <v>#N/A</v>
      </c>
      <c r="AF1121" s="167" t="e">
        <f t="shared" si="70"/>
        <v>#N/A</v>
      </c>
      <c r="AG1121" s="144"/>
      <c r="AI1121" s="144"/>
    </row>
    <row r="1122" spans="1:35" x14ac:dyDescent="0.25">
      <c r="A1122" s="38">
        <v>1110</v>
      </c>
      <c r="B1122" s="61"/>
      <c r="C1122" s="143" t="str">
        <f>VLOOKUP(D1122,[8]Hoja1!$A$2:$B$1115,2,0)</f>
        <v>86568</v>
      </c>
      <c r="D1122" s="31">
        <v>891200461</v>
      </c>
      <c r="E1122" s="31">
        <v>216886568</v>
      </c>
      <c r="F1122" s="61" t="s">
        <v>1245</v>
      </c>
      <c r="G1122" s="33">
        <v>0</v>
      </c>
      <c r="H1122" s="33">
        <v>0</v>
      </c>
      <c r="I1122" s="3">
        <v>1435563360</v>
      </c>
      <c r="J1122" s="3">
        <v>1722028695</v>
      </c>
      <c r="K1122" s="3">
        <v>0</v>
      </c>
      <c r="L1122" s="3"/>
      <c r="M1122" s="3"/>
      <c r="N1122" s="3"/>
      <c r="O1122" s="3"/>
      <c r="P1122" s="34">
        <f t="shared" si="69"/>
        <v>3157592055</v>
      </c>
      <c r="Q1122" s="165">
        <v>2320180095</v>
      </c>
      <c r="R1122" s="3">
        <f>IFERROR(VLOOKUP(D1122,[9]ServNOMINA!$F$16:$M$112,8,0),0)</f>
        <v>0</v>
      </c>
      <c r="S1122" s="3">
        <f>IFERROR(VLOOKUP(D1122,[9]ServOTROS!$F$16:$M$112,8,0),0)</f>
        <v>0</v>
      </c>
      <c r="T1122" s="3">
        <f>IFERROR(VLOOKUP(D1122,[9]CANCEL!$F$16:$M$48,8,0),0)</f>
        <v>0</v>
      </c>
      <c r="U1122" s="3">
        <f>IFERROR(VLOOKUP(B1122,[10]Aaf_PENSION!$C$16:$M$112,11,0)+VLOOKUP(B1122,[11]Aaf_PENSION!$C$16:$M$112,11,0),0)</f>
        <v>0</v>
      </c>
      <c r="V1122" s="3">
        <f>IFERROR(VLOOKUP(B1122,[10]Aaf_SALUD!$C$16:$M$112,11,0)+VLOOKUP(B1122,[11]Aaf_SALUD!$C$16:$M$112,11,0),0)</f>
        <v>0</v>
      </c>
      <c r="W1122" s="3">
        <f>IFERROR(VLOOKUP(D1122,[9]CALIDAD!$F$16:$M$1122,8,0),0)</f>
        <v>119630280</v>
      </c>
      <c r="X1122" s="3"/>
      <c r="Y1122" s="3">
        <f>IFERROR(VLOOKUP(B1122,[10]Ap_CESANTIAS!$C$16:$M$112,11,0)+VLOOKUP(B1122,[11]Ap_CESANTIAS!$C$16:$M$112,11,0),0)</f>
        <v>0</v>
      </c>
      <c r="Z1122" s="3">
        <f>IFERROR(VLOOKUP(B1122,[10]Ap_PENSION!$C$16:$M$112,11,0)+VLOOKUP(B1122,[11]Ap_PENSION!$C$16:$M$112,11,0),0)</f>
        <v>0</v>
      </c>
      <c r="AA1122" s="3">
        <f>IFERROR(VLOOKUP(B1122,[10]Ap_SALUD!$C$16:$M$112,11,0)+VLOOKUP(B1122,[11]Ap_SALUD!$C$16:$M$112,11,0),0)</f>
        <v>0</v>
      </c>
      <c r="AB1122" s="3"/>
      <c r="AC1122" s="36">
        <f t="shared" si="68"/>
        <v>119630280</v>
      </c>
      <c r="AD1122" s="37">
        <f t="shared" si="71"/>
        <v>717781680</v>
      </c>
      <c r="AE1122" s="144" t="e">
        <f>VLOOKUP(D1122,[12]REPNCT004ReporteAuxiliarContabl!$V$21:$W$1157,2,0)</f>
        <v>#N/A</v>
      </c>
      <c r="AF1122" s="167" t="e">
        <f t="shared" si="70"/>
        <v>#N/A</v>
      </c>
      <c r="AG1122" s="144"/>
      <c r="AI1122" s="144"/>
    </row>
    <row r="1123" spans="1:35" x14ac:dyDescent="0.25">
      <c r="A1123" s="29">
        <v>1111</v>
      </c>
      <c r="B1123" s="61"/>
      <c r="C1123" s="143" t="str">
        <f>VLOOKUP(D1123,[8]Hoja1!$A$2:$B$1115,2,0)</f>
        <v>86569</v>
      </c>
      <c r="D1123" s="31">
        <v>800229887</v>
      </c>
      <c r="E1123" s="31">
        <v>216986569</v>
      </c>
      <c r="F1123" s="61" t="s">
        <v>1246</v>
      </c>
      <c r="G1123" s="33">
        <v>0</v>
      </c>
      <c r="H1123" s="33">
        <v>0</v>
      </c>
      <c r="I1123" s="3">
        <v>239882840</v>
      </c>
      <c r="J1123" s="3">
        <v>307749427</v>
      </c>
      <c r="K1123" s="3">
        <v>0</v>
      </c>
      <c r="L1123" s="3"/>
      <c r="M1123" s="3"/>
      <c r="N1123" s="3"/>
      <c r="O1123" s="3"/>
      <c r="P1123" s="34">
        <f t="shared" si="69"/>
        <v>547632267</v>
      </c>
      <c r="Q1123" s="165">
        <v>407700612</v>
      </c>
      <c r="R1123" s="3">
        <f>IFERROR(VLOOKUP(D1123,[9]ServNOMINA!$F$16:$M$112,8,0),0)</f>
        <v>0</v>
      </c>
      <c r="S1123" s="3">
        <f>IFERROR(VLOOKUP(D1123,[9]ServOTROS!$F$16:$M$112,8,0),0)</f>
        <v>0</v>
      </c>
      <c r="T1123" s="3">
        <f>IFERROR(VLOOKUP(D1123,[9]CANCEL!$F$16:$M$48,8,0),0)</f>
        <v>0</v>
      </c>
      <c r="U1123" s="3">
        <f>IFERROR(VLOOKUP(B1123,[10]Aaf_PENSION!$C$16:$M$112,11,0)+VLOOKUP(B1123,[11]Aaf_PENSION!$C$16:$M$112,11,0),0)</f>
        <v>0</v>
      </c>
      <c r="V1123" s="3">
        <f>IFERROR(VLOOKUP(B1123,[10]Aaf_SALUD!$C$16:$M$112,11,0)+VLOOKUP(B1123,[11]Aaf_SALUD!$C$16:$M$112,11,0),0)</f>
        <v>0</v>
      </c>
      <c r="W1123" s="3">
        <f>IFERROR(VLOOKUP(D1123,[9]CALIDAD!$F$16:$M$1122,8,0),0)</f>
        <v>19990237</v>
      </c>
      <c r="X1123" s="3"/>
      <c r="Y1123" s="3">
        <f>IFERROR(VLOOKUP(B1123,[10]Ap_CESANTIAS!$C$16:$M$112,11,0)+VLOOKUP(B1123,[11]Ap_CESANTIAS!$C$16:$M$112,11,0),0)</f>
        <v>0</v>
      </c>
      <c r="Z1123" s="3">
        <f>IFERROR(VLOOKUP(B1123,[10]Ap_PENSION!$C$16:$M$112,11,0)+VLOOKUP(B1123,[11]Ap_PENSION!$C$16:$M$112,11,0),0)</f>
        <v>0</v>
      </c>
      <c r="AA1123" s="3">
        <f>IFERROR(VLOOKUP(B1123,[10]Ap_SALUD!$C$16:$M$112,11,0)+VLOOKUP(B1123,[11]Ap_SALUD!$C$16:$M$112,11,0),0)</f>
        <v>0</v>
      </c>
      <c r="AB1123" s="3"/>
      <c r="AC1123" s="36">
        <f t="shared" si="68"/>
        <v>19990237</v>
      </c>
      <c r="AD1123" s="37">
        <f t="shared" si="71"/>
        <v>119941418</v>
      </c>
      <c r="AE1123" s="144" t="e">
        <f>VLOOKUP(D1123,[12]REPNCT004ReporteAuxiliarContabl!$V$21:$W$1157,2,0)</f>
        <v>#N/A</v>
      </c>
      <c r="AF1123" s="167" t="e">
        <f t="shared" si="70"/>
        <v>#N/A</v>
      </c>
      <c r="AG1123" s="144"/>
      <c r="AI1123" s="144"/>
    </row>
    <row r="1124" spans="1:35" x14ac:dyDescent="0.25">
      <c r="A1124" s="38">
        <v>1112</v>
      </c>
      <c r="B1124" s="61"/>
      <c r="C1124" s="143" t="str">
        <f>VLOOKUP(D1124,[8]Hoja1!$A$2:$B$1115,2,0)</f>
        <v>86571</v>
      </c>
      <c r="D1124" s="31">
        <v>800222489</v>
      </c>
      <c r="E1124" s="31">
        <v>217186571</v>
      </c>
      <c r="F1124" s="61" t="s">
        <v>1247</v>
      </c>
      <c r="G1124" s="33">
        <v>0</v>
      </c>
      <c r="H1124" s="33">
        <v>0</v>
      </c>
      <c r="I1124" s="3">
        <v>739536352</v>
      </c>
      <c r="J1124" s="3">
        <v>755119476</v>
      </c>
      <c r="K1124" s="3">
        <v>0</v>
      </c>
      <c r="L1124" s="3"/>
      <c r="M1124" s="3"/>
      <c r="N1124" s="3"/>
      <c r="O1124" s="3"/>
      <c r="P1124" s="34">
        <f t="shared" si="69"/>
        <v>1494655828</v>
      </c>
      <c r="Q1124" s="165">
        <v>1063259621</v>
      </c>
      <c r="R1124" s="3">
        <f>IFERROR(VLOOKUP(D1124,[9]ServNOMINA!$F$16:$M$112,8,0),0)</f>
        <v>0</v>
      </c>
      <c r="S1124" s="3">
        <f>IFERROR(VLOOKUP(D1124,[9]ServOTROS!$F$16:$M$112,8,0),0)</f>
        <v>0</v>
      </c>
      <c r="T1124" s="3">
        <f>IFERROR(VLOOKUP(D1124,[9]CANCEL!$F$16:$M$48,8,0),0)</f>
        <v>0</v>
      </c>
      <c r="U1124" s="3">
        <f>IFERROR(VLOOKUP(B1124,[10]Aaf_PENSION!$C$16:$M$112,11,0)+VLOOKUP(B1124,[11]Aaf_PENSION!$C$16:$M$112,11,0),0)</f>
        <v>0</v>
      </c>
      <c r="V1124" s="3">
        <f>IFERROR(VLOOKUP(B1124,[10]Aaf_SALUD!$C$16:$M$112,11,0)+VLOOKUP(B1124,[11]Aaf_SALUD!$C$16:$M$112,11,0),0)</f>
        <v>0</v>
      </c>
      <c r="W1124" s="3">
        <f>IFERROR(VLOOKUP(D1124,[9]CALIDAD!$F$16:$M$1122,8,0),0)</f>
        <v>61628029</v>
      </c>
      <c r="X1124" s="3"/>
      <c r="Y1124" s="3">
        <f>IFERROR(VLOOKUP(B1124,[10]Ap_CESANTIAS!$C$16:$M$112,11,0)+VLOOKUP(B1124,[11]Ap_CESANTIAS!$C$16:$M$112,11,0),0)</f>
        <v>0</v>
      </c>
      <c r="Z1124" s="3">
        <f>IFERROR(VLOOKUP(B1124,[10]Ap_PENSION!$C$16:$M$112,11,0)+VLOOKUP(B1124,[11]Ap_PENSION!$C$16:$M$112,11,0),0)</f>
        <v>0</v>
      </c>
      <c r="AA1124" s="3">
        <f>IFERROR(VLOOKUP(B1124,[10]Ap_SALUD!$C$16:$M$112,11,0)+VLOOKUP(B1124,[11]Ap_SALUD!$C$16:$M$112,11,0),0)</f>
        <v>0</v>
      </c>
      <c r="AB1124" s="3"/>
      <c r="AC1124" s="36">
        <f t="shared" si="68"/>
        <v>61628029</v>
      </c>
      <c r="AD1124" s="37">
        <f t="shared" si="71"/>
        <v>369768178</v>
      </c>
      <c r="AE1124" s="144" t="e">
        <f>VLOOKUP(D1124,[12]REPNCT004ReporteAuxiliarContabl!$V$21:$W$1157,2,0)</f>
        <v>#N/A</v>
      </c>
      <c r="AF1124" s="167" t="e">
        <f t="shared" si="70"/>
        <v>#N/A</v>
      </c>
      <c r="AG1124" s="144"/>
      <c r="AI1124" s="144"/>
    </row>
    <row r="1125" spans="1:35" x14ac:dyDescent="0.25">
      <c r="A1125" s="29">
        <v>1113</v>
      </c>
      <c r="B1125" s="61"/>
      <c r="C1125" s="143" t="str">
        <f>VLOOKUP(D1125,[8]Hoja1!$A$2:$B$1115,2,0)</f>
        <v>86573</v>
      </c>
      <c r="D1125" s="31">
        <v>891200513</v>
      </c>
      <c r="E1125" s="31">
        <v>217386573</v>
      </c>
      <c r="F1125" s="61" t="s">
        <v>1248</v>
      </c>
      <c r="G1125" s="33">
        <v>0</v>
      </c>
      <c r="H1125" s="33">
        <v>0</v>
      </c>
      <c r="I1125" s="3">
        <v>684294792</v>
      </c>
      <c r="J1125" s="3">
        <v>704055923</v>
      </c>
      <c r="K1125" s="3">
        <v>0</v>
      </c>
      <c r="L1125" s="3"/>
      <c r="M1125" s="3"/>
      <c r="N1125" s="3"/>
      <c r="O1125" s="3"/>
      <c r="P1125" s="34">
        <f t="shared" si="69"/>
        <v>1388350715</v>
      </c>
      <c r="Q1125" s="165">
        <v>989178753</v>
      </c>
      <c r="R1125" s="3">
        <f>IFERROR(VLOOKUP(D1125,[9]ServNOMINA!$F$16:$M$112,8,0),0)</f>
        <v>0</v>
      </c>
      <c r="S1125" s="3">
        <f>IFERROR(VLOOKUP(D1125,[9]ServOTROS!$F$16:$M$112,8,0),0)</f>
        <v>0</v>
      </c>
      <c r="T1125" s="3">
        <f>IFERROR(VLOOKUP(D1125,[9]CANCEL!$F$16:$M$48,8,0),0)</f>
        <v>0</v>
      </c>
      <c r="U1125" s="3">
        <f>IFERROR(VLOOKUP(B1125,[10]Aaf_PENSION!$C$16:$M$112,11,0)+VLOOKUP(B1125,[11]Aaf_PENSION!$C$16:$M$112,11,0),0)</f>
        <v>0</v>
      </c>
      <c r="V1125" s="3">
        <f>IFERROR(VLOOKUP(B1125,[10]Aaf_SALUD!$C$16:$M$112,11,0)+VLOOKUP(B1125,[11]Aaf_SALUD!$C$16:$M$112,11,0),0)</f>
        <v>0</v>
      </c>
      <c r="W1125" s="3">
        <f>IFERROR(VLOOKUP(D1125,[9]CALIDAD!$F$16:$M$1122,8,0),0)</f>
        <v>57024566</v>
      </c>
      <c r="X1125" s="3"/>
      <c r="Y1125" s="3">
        <f>IFERROR(VLOOKUP(B1125,[10]Ap_CESANTIAS!$C$16:$M$112,11,0)+VLOOKUP(B1125,[11]Ap_CESANTIAS!$C$16:$M$112,11,0),0)</f>
        <v>0</v>
      </c>
      <c r="Z1125" s="3">
        <f>IFERROR(VLOOKUP(B1125,[10]Ap_PENSION!$C$16:$M$112,11,0)+VLOOKUP(B1125,[11]Ap_PENSION!$C$16:$M$112,11,0),0)</f>
        <v>0</v>
      </c>
      <c r="AA1125" s="3">
        <f>IFERROR(VLOOKUP(B1125,[10]Ap_SALUD!$C$16:$M$112,11,0)+VLOOKUP(B1125,[11]Ap_SALUD!$C$16:$M$112,11,0),0)</f>
        <v>0</v>
      </c>
      <c r="AB1125" s="3"/>
      <c r="AC1125" s="36">
        <f t="shared" si="68"/>
        <v>57024566</v>
      </c>
      <c r="AD1125" s="37">
        <f t="shared" si="71"/>
        <v>342147396</v>
      </c>
      <c r="AE1125" s="144" t="e">
        <f>VLOOKUP(D1125,[12]REPNCT004ReporteAuxiliarContabl!$V$21:$W$1157,2,0)</f>
        <v>#N/A</v>
      </c>
      <c r="AF1125" s="167" t="e">
        <f t="shared" si="70"/>
        <v>#N/A</v>
      </c>
      <c r="AG1125" s="144"/>
      <c r="AI1125" s="144"/>
    </row>
    <row r="1126" spans="1:35" x14ac:dyDescent="0.25">
      <c r="A1126" s="38">
        <v>1114</v>
      </c>
      <c r="B1126" s="61"/>
      <c r="C1126" s="143" t="str">
        <f>VLOOKUP(D1126,[8]Hoja1!$A$2:$B$1115,2,0)</f>
        <v>86749</v>
      </c>
      <c r="D1126" s="31">
        <v>891201645</v>
      </c>
      <c r="E1126" s="31">
        <v>214986749</v>
      </c>
      <c r="F1126" s="61" t="s">
        <v>1249</v>
      </c>
      <c r="G1126" s="33">
        <v>0</v>
      </c>
      <c r="H1126" s="33">
        <v>0</v>
      </c>
      <c r="I1126" s="3">
        <v>247626432</v>
      </c>
      <c r="J1126" s="3">
        <v>322994486</v>
      </c>
      <c r="K1126" s="3">
        <v>0</v>
      </c>
      <c r="L1126" s="3"/>
      <c r="M1126" s="3"/>
      <c r="N1126" s="3"/>
      <c r="O1126" s="3"/>
      <c r="P1126" s="34">
        <f t="shared" si="69"/>
        <v>570620918</v>
      </c>
      <c r="Q1126" s="165">
        <v>426172166</v>
      </c>
      <c r="R1126" s="3">
        <f>IFERROR(VLOOKUP(D1126,[9]ServNOMINA!$F$16:$M$112,8,0),0)</f>
        <v>0</v>
      </c>
      <c r="S1126" s="3">
        <f>IFERROR(VLOOKUP(D1126,[9]ServOTROS!$F$16:$M$112,8,0),0)</f>
        <v>0</v>
      </c>
      <c r="T1126" s="3">
        <f>IFERROR(VLOOKUP(D1126,[9]CANCEL!$F$16:$M$48,8,0),0)</f>
        <v>0</v>
      </c>
      <c r="U1126" s="3">
        <f>IFERROR(VLOOKUP(B1126,[10]Aaf_PENSION!$C$16:$M$112,11,0)+VLOOKUP(B1126,[11]Aaf_PENSION!$C$16:$M$112,11,0),0)</f>
        <v>0</v>
      </c>
      <c r="V1126" s="3">
        <f>IFERROR(VLOOKUP(B1126,[10]Aaf_SALUD!$C$16:$M$112,11,0)+VLOOKUP(B1126,[11]Aaf_SALUD!$C$16:$M$112,11,0),0)</f>
        <v>0</v>
      </c>
      <c r="W1126" s="3">
        <f>IFERROR(VLOOKUP(D1126,[9]CALIDAD!$F$16:$M$1122,8,0),0)</f>
        <v>20635536</v>
      </c>
      <c r="X1126" s="3"/>
      <c r="Y1126" s="3">
        <f>IFERROR(VLOOKUP(B1126,[10]Ap_CESANTIAS!$C$16:$M$112,11,0)+VLOOKUP(B1126,[11]Ap_CESANTIAS!$C$16:$M$112,11,0),0)</f>
        <v>0</v>
      </c>
      <c r="Z1126" s="3">
        <f>IFERROR(VLOOKUP(B1126,[10]Ap_PENSION!$C$16:$M$112,11,0)+VLOOKUP(B1126,[11]Ap_PENSION!$C$16:$M$112,11,0),0)</f>
        <v>0</v>
      </c>
      <c r="AA1126" s="3">
        <f>IFERROR(VLOOKUP(B1126,[10]Ap_SALUD!$C$16:$M$112,11,0)+VLOOKUP(B1126,[11]Ap_SALUD!$C$16:$M$112,11,0),0)</f>
        <v>0</v>
      </c>
      <c r="AB1126" s="3"/>
      <c r="AC1126" s="36">
        <f t="shared" si="68"/>
        <v>20635536</v>
      </c>
      <c r="AD1126" s="37">
        <f t="shared" si="71"/>
        <v>123813216</v>
      </c>
      <c r="AE1126" s="144" t="e">
        <f>VLOOKUP(D1126,[12]REPNCT004ReporteAuxiliarContabl!$V$21:$W$1157,2,0)</f>
        <v>#N/A</v>
      </c>
      <c r="AF1126" s="167" t="e">
        <f t="shared" si="70"/>
        <v>#N/A</v>
      </c>
      <c r="AG1126" s="144"/>
      <c r="AI1126" s="144"/>
    </row>
    <row r="1127" spans="1:35" x14ac:dyDescent="0.25">
      <c r="A1127" s="29">
        <v>1115</v>
      </c>
      <c r="B1127" s="61"/>
      <c r="C1127" s="143" t="str">
        <f>VLOOKUP(D1127,[8]Hoja1!$A$2:$B$1115,2,0)</f>
        <v>86755</v>
      </c>
      <c r="D1127" s="31">
        <v>800102903</v>
      </c>
      <c r="E1127" s="31">
        <v>215586755</v>
      </c>
      <c r="F1127" s="61" t="s">
        <v>390</v>
      </c>
      <c r="G1127" s="33">
        <v>0</v>
      </c>
      <c r="H1127" s="33">
        <v>0</v>
      </c>
      <c r="I1127" s="3">
        <v>59464718</v>
      </c>
      <c r="J1127" s="3">
        <v>80068944</v>
      </c>
      <c r="K1127" s="3">
        <v>0</v>
      </c>
      <c r="L1127" s="3"/>
      <c r="M1127" s="3"/>
      <c r="N1127" s="3"/>
      <c r="O1127" s="3"/>
      <c r="P1127" s="34">
        <f t="shared" si="69"/>
        <v>139533662</v>
      </c>
      <c r="Q1127" s="165">
        <v>104845909</v>
      </c>
      <c r="R1127" s="3">
        <f>IFERROR(VLOOKUP(D1127,[9]ServNOMINA!$F$16:$M$112,8,0),0)</f>
        <v>0</v>
      </c>
      <c r="S1127" s="3">
        <f>IFERROR(VLOOKUP(D1127,[9]ServOTROS!$F$16:$M$112,8,0),0)</f>
        <v>0</v>
      </c>
      <c r="T1127" s="3">
        <f>IFERROR(VLOOKUP(D1127,[9]CANCEL!$F$16:$M$48,8,0),0)</f>
        <v>0</v>
      </c>
      <c r="U1127" s="3">
        <f>IFERROR(VLOOKUP(B1127,[10]Aaf_PENSION!$C$16:$M$112,11,0)+VLOOKUP(B1127,[11]Aaf_PENSION!$C$16:$M$112,11,0),0)</f>
        <v>0</v>
      </c>
      <c r="V1127" s="3">
        <f>IFERROR(VLOOKUP(B1127,[10]Aaf_SALUD!$C$16:$M$112,11,0)+VLOOKUP(B1127,[11]Aaf_SALUD!$C$16:$M$112,11,0),0)</f>
        <v>0</v>
      </c>
      <c r="W1127" s="3">
        <f>IFERROR(VLOOKUP(D1127,[9]CALIDAD!$F$16:$M$1122,8,0),0)</f>
        <v>4955393</v>
      </c>
      <c r="X1127" s="3"/>
      <c r="Y1127" s="3">
        <f>IFERROR(VLOOKUP(B1127,[10]Ap_CESANTIAS!$C$16:$M$112,11,0)+VLOOKUP(B1127,[11]Ap_CESANTIAS!$C$16:$M$112,11,0),0)</f>
        <v>0</v>
      </c>
      <c r="Z1127" s="3">
        <f>IFERROR(VLOOKUP(B1127,[10]Ap_PENSION!$C$16:$M$112,11,0)+VLOOKUP(B1127,[11]Ap_PENSION!$C$16:$M$112,11,0),0)</f>
        <v>0</v>
      </c>
      <c r="AA1127" s="3">
        <f>IFERROR(VLOOKUP(B1127,[10]Ap_SALUD!$C$16:$M$112,11,0)+VLOOKUP(B1127,[11]Ap_SALUD!$C$16:$M$112,11,0),0)</f>
        <v>0</v>
      </c>
      <c r="AB1127" s="3"/>
      <c r="AC1127" s="36">
        <f t="shared" si="68"/>
        <v>4955393</v>
      </c>
      <c r="AD1127" s="37">
        <f t="shared" si="71"/>
        <v>29732360</v>
      </c>
      <c r="AE1127" s="144" t="e">
        <f>VLOOKUP(D1127,[12]REPNCT004ReporteAuxiliarContabl!$V$21:$W$1157,2,0)</f>
        <v>#N/A</v>
      </c>
      <c r="AF1127" s="167" t="e">
        <f t="shared" si="70"/>
        <v>#N/A</v>
      </c>
      <c r="AG1127" s="144"/>
      <c r="AI1127" s="144"/>
    </row>
    <row r="1128" spans="1:35" x14ac:dyDescent="0.25">
      <c r="A1128" s="38">
        <v>1116</v>
      </c>
      <c r="B1128" s="61"/>
      <c r="C1128" s="143" t="str">
        <f>VLOOKUP(D1128,[8]Hoja1!$A$2:$B$1115,2,0)</f>
        <v>86757</v>
      </c>
      <c r="D1128" s="31">
        <v>800252922</v>
      </c>
      <c r="E1128" s="31">
        <v>215786757</v>
      </c>
      <c r="F1128" s="61" t="s">
        <v>1115</v>
      </c>
      <c r="G1128" s="33">
        <v>0</v>
      </c>
      <c r="H1128" s="33">
        <v>0</v>
      </c>
      <c r="I1128" s="3">
        <v>589167240</v>
      </c>
      <c r="J1128" s="3">
        <v>636146372</v>
      </c>
      <c r="K1128" s="3">
        <v>0</v>
      </c>
      <c r="L1128" s="3"/>
      <c r="M1128" s="3"/>
      <c r="N1128" s="3"/>
      <c r="O1128" s="3"/>
      <c r="P1128" s="34">
        <f t="shared" si="69"/>
        <v>1225313612</v>
      </c>
      <c r="Q1128" s="165">
        <v>881632722</v>
      </c>
      <c r="R1128" s="3">
        <f>IFERROR(VLOOKUP(D1128,[9]ServNOMINA!$F$16:$M$112,8,0),0)</f>
        <v>0</v>
      </c>
      <c r="S1128" s="3">
        <f>IFERROR(VLOOKUP(D1128,[9]ServOTROS!$F$16:$M$112,8,0),0)</f>
        <v>0</v>
      </c>
      <c r="T1128" s="3">
        <f>IFERROR(VLOOKUP(D1128,[9]CANCEL!$F$16:$M$48,8,0),0)</f>
        <v>0</v>
      </c>
      <c r="U1128" s="3">
        <f>IFERROR(VLOOKUP(B1128,[10]Aaf_PENSION!$C$16:$M$112,11,0)+VLOOKUP(B1128,[11]Aaf_PENSION!$C$16:$M$112,11,0),0)</f>
        <v>0</v>
      </c>
      <c r="V1128" s="3">
        <f>IFERROR(VLOOKUP(B1128,[10]Aaf_SALUD!$C$16:$M$112,11,0)+VLOOKUP(B1128,[11]Aaf_SALUD!$C$16:$M$112,11,0),0)</f>
        <v>0</v>
      </c>
      <c r="W1128" s="3">
        <f>IFERROR(VLOOKUP(D1128,[9]CALIDAD!$F$16:$M$1122,8,0),0)</f>
        <v>49097270</v>
      </c>
      <c r="X1128" s="3"/>
      <c r="Y1128" s="3">
        <f>IFERROR(VLOOKUP(B1128,[10]Ap_CESANTIAS!$C$16:$M$112,11,0)+VLOOKUP(B1128,[11]Ap_CESANTIAS!$C$16:$M$112,11,0),0)</f>
        <v>0</v>
      </c>
      <c r="Z1128" s="3">
        <f>IFERROR(VLOOKUP(B1128,[10]Ap_PENSION!$C$16:$M$112,11,0)+VLOOKUP(B1128,[11]Ap_PENSION!$C$16:$M$112,11,0),0)</f>
        <v>0</v>
      </c>
      <c r="AA1128" s="3">
        <f>IFERROR(VLOOKUP(B1128,[10]Ap_SALUD!$C$16:$M$112,11,0)+VLOOKUP(B1128,[11]Ap_SALUD!$C$16:$M$112,11,0),0)</f>
        <v>0</v>
      </c>
      <c r="AB1128" s="3"/>
      <c r="AC1128" s="36">
        <f t="shared" si="68"/>
        <v>49097270</v>
      </c>
      <c r="AD1128" s="37">
        <f t="shared" si="71"/>
        <v>294583620</v>
      </c>
      <c r="AE1128" s="144" t="e">
        <f>VLOOKUP(D1128,[12]REPNCT004ReporteAuxiliarContabl!$V$21:$W$1157,2,0)</f>
        <v>#N/A</v>
      </c>
      <c r="AF1128" s="167" t="e">
        <f t="shared" si="70"/>
        <v>#N/A</v>
      </c>
      <c r="AG1128" s="144"/>
      <c r="AI1128" s="144"/>
    </row>
    <row r="1129" spans="1:35" x14ac:dyDescent="0.25">
      <c r="A1129" s="29">
        <v>1117</v>
      </c>
      <c r="B1129" s="61"/>
      <c r="C1129" s="143" t="str">
        <f>VLOOKUP(D1129,[8]Hoja1!$A$2:$B$1115,2,0)</f>
        <v>86760</v>
      </c>
      <c r="D1129" s="31">
        <v>800102906</v>
      </c>
      <c r="E1129" s="31">
        <v>216086760</v>
      </c>
      <c r="F1129" s="61" t="s">
        <v>1032</v>
      </c>
      <c r="G1129" s="33">
        <v>0</v>
      </c>
      <c r="H1129" s="33">
        <v>0</v>
      </c>
      <c r="I1129" s="3">
        <v>157863546</v>
      </c>
      <c r="J1129" s="3">
        <v>160261167</v>
      </c>
      <c r="K1129" s="3">
        <v>0</v>
      </c>
      <c r="L1129" s="3"/>
      <c r="M1129" s="3"/>
      <c r="N1129" s="3"/>
      <c r="O1129" s="3"/>
      <c r="P1129" s="34">
        <f t="shared" si="69"/>
        <v>318124713</v>
      </c>
      <c r="Q1129" s="165">
        <v>226037647</v>
      </c>
      <c r="R1129" s="3">
        <f>IFERROR(VLOOKUP(D1129,[9]ServNOMINA!$F$16:$M$112,8,0),0)</f>
        <v>0</v>
      </c>
      <c r="S1129" s="3">
        <f>IFERROR(VLOOKUP(D1129,[9]ServOTROS!$F$16:$M$112,8,0),0)</f>
        <v>0</v>
      </c>
      <c r="T1129" s="3">
        <f>IFERROR(VLOOKUP(D1129,[9]CANCEL!$F$16:$M$48,8,0),0)</f>
        <v>0</v>
      </c>
      <c r="U1129" s="3">
        <f>IFERROR(VLOOKUP(B1129,[10]Aaf_PENSION!$C$16:$M$112,11,0)+VLOOKUP(B1129,[11]Aaf_PENSION!$C$16:$M$112,11,0),0)</f>
        <v>0</v>
      </c>
      <c r="V1129" s="3">
        <f>IFERROR(VLOOKUP(B1129,[10]Aaf_SALUD!$C$16:$M$112,11,0)+VLOOKUP(B1129,[11]Aaf_SALUD!$C$16:$M$112,11,0),0)</f>
        <v>0</v>
      </c>
      <c r="W1129" s="3">
        <f>IFERROR(VLOOKUP(D1129,[9]CALIDAD!$F$16:$M$1122,8,0),0)</f>
        <v>13155296</v>
      </c>
      <c r="X1129" s="3"/>
      <c r="Y1129" s="3">
        <f>IFERROR(VLOOKUP(B1129,[10]Ap_CESANTIAS!$C$16:$M$112,11,0)+VLOOKUP(B1129,[11]Ap_CESANTIAS!$C$16:$M$112,11,0),0)</f>
        <v>0</v>
      </c>
      <c r="Z1129" s="3">
        <f>IFERROR(VLOOKUP(B1129,[10]Ap_PENSION!$C$16:$M$112,11,0)+VLOOKUP(B1129,[11]Ap_PENSION!$C$16:$M$112,11,0),0)</f>
        <v>0</v>
      </c>
      <c r="AA1129" s="3">
        <f>IFERROR(VLOOKUP(B1129,[10]Ap_SALUD!$C$16:$M$112,11,0)+VLOOKUP(B1129,[11]Ap_SALUD!$C$16:$M$112,11,0),0)</f>
        <v>0</v>
      </c>
      <c r="AB1129" s="3"/>
      <c r="AC1129" s="36">
        <f t="shared" si="68"/>
        <v>13155296</v>
      </c>
      <c r="AD1129" s="37">
        <f t="shared" si="71"/>
        <v>78931770</v>
      </c>
      <c r="AE1129" s="144" t="e">
        <f>VLOOKUP(D1129,[12]REPNCT004ReporteAuxiliarContabl!$V$21:$W$1157,2,0)</f>
        <v>#N/A</v>
      </c>
      <c r="AF1129" s="167" t="e">
        <f t="shared" si="70"/>
        <v>#N/A</v>
      </c>
      <c r="AG1129" s="144"/>
      <c r="AI1129" s="144"/>
    </row>
    <row r="1130" spans="1:35" x14ac:dyDescent="0.25">
      <c r="A1130" s="38">
        <v>1118</v>
      </c>
      <c r="B1130" s="61"/>
      <c r="C1130" s="143" t="str">
        <f>VLOOKUP(D1130,[8]Hoja1!$A$2:$B$1115,2,0)</f>
        <v>86865</v>
      </c>
      <c r="D1130" s="31">
        <v>800102912</v>
      </c>
      <c r="E1130" s="31">
        <v>216586865</v>
      </c>
      <c r="F1130" s="61" t="s">
        <v>1250</v>
      </c>
      <c r="G1130" s="33">
        <v>0</v>
      </c>
      <c r="H1130" s="33">
        <v>0</v>
      </c>
      <c r="I1130" s="3">
        <v>712954080</v>
      </c>
      <c r="J1130" s="3">
        <v>932421261</v>
      </c>
      <c r="K1130" s="3">
        <v>0</v>
      </c>
      <c r="L1130" s="3"/>
      <c r="M1130" s="3"/>
      <c r="N1130" s="3"/>
      <c r="O1130" s="3"/>
      <c r="P1130" s="34">
        <f t="shared" si="69"/>
        <v>1645375341</v>
      </c>
      <c r="Q1130" s="165">
        <v>1229485461</v>
      </c>
      <c r="R1130" s="3">
        <f>IFERROR(VLOOKUP(D1130,[9]ServNOMINA!$F$16:$M$112,8,0),0)</f>
        <v>0</v>
      </c>
      <c r="S1130" s="3">
        <f>IFERROR(VLOOKUP(D1130,[9]ServOTROS!$F$16:$M$112,8,0),0)</f>
        <v>0</v>
      </c>
      <c r="T1130" s="3">
        <f>IFERROR(VLOOKUP(D1130,[9]CANCEL!$F$16:$M$48,8,0),0)</f>
        <v>0</v>
      </c>
      <c r="U1130" s="3">
        <f>IFERROR(VLOOKUP(B1130,[10]Aaf_PENSION!$C$16:$M$112,11,0)+VLOOKUP(B1130,[11]Aaf_PENSION!$C$16:$M$112,11,0),0)</f>
        <v>0</v>
      </c>
      <c r="V1130" s="3">
        <f>IFERROR(VLOOKUP(B1130,[10]Aaf_SALUD!$C$16:$M$112,11,0)+VLOOKUP(B1130,[11]Aaf_SALUD!$C$16:$M$112,11,0),0)</f>
        <v>0</v>
      </c>
      <c r="W1130" s="3">
        <f>IFERROR(VLOOKUP(D1130,[9]CALIDAD!$F$16:$M$1122,8,0),0)</f>
        <v>59412840</v>
      </c>
      <c r="X1130" s="3"/>
      <c r="Y1130" s="3">
        <f>IFERROR(VLOOKUP(B1130,[10]Ap_CESANTIAS!$C$16:$M$112,11,0)+VLOOKUP(B1130,[11]Ap_CESANTIAS!$C$16:$M$112,11,0),0)</f>
        <v>0</v>
      </c>
      <c r="Z1130" s="3">
        <f>IFERROR(VLOOKUP(B1130,[10]Ap_PENSION!$C$16:$M$112,11,0)+VLOOKUP(B1130,[11]Ap_PENSION!$C$16:$M$112,11,0),0)</f>
        <v>0</v>
      </c>
      <c r="AA1130" s="3">
        <f>IFERROR(VLOOKUP(B1130,[10]Ap_SALUD!$C$16:$M$112,11,0)+VLOOKUP(B1130,[11]Ap_SALUD!$C$16:$M$112,11,0),0)</f>
        <v>0</v>
      </c>
      <c r="AB1130" s="3"/>
      <c r="AC1130" s="36">
        <f t="shared" si="68"/>
        <v>59412840</v>
      </c>
      <c r="AD1130" s="37">
        <f t="shared" si="71"/>
        <v>356477040</v>
      </c>
      <c r="AE1130" s="144" t="e">
        <f>VLOOKUP(D1130,[12]REPNCT004ReporteAuxiliarContabl!$V$21:$W$1157,2,0)</f>
        <v>#N/A</v>
      </c>
      <c r="AF1130" s="167" t="e">
        <f t="shared" si="70"/>
        <v>#N/A</v>
      </c>
      <c r="AG1130" s="144"/>
      <c r="AI1130" s="144"/>
    </row>
    <row r="1131" spans="1:35" x14ac:dyDescent="0.25">
      <c r="A1131" s="29">
        <v>1119</v>
      </c>
      <c r="B1131" s="61"/>
      <c r="C1131" s="143" t="str">
        <f>VLOOKUP(D1131,[8]Hoja1!$A$2:$B$1115,2,0)</f>
        <v>86885</v>
      </c>
      <c r="D1131" s="31">
        <v>800054249</v>
      </c>
      <c r="E1131" s="31">
        <v>218586885</v>
      </c>
      <c r="F1131" s="61" t="s">
        <v>1251</v>
      </c>
      <c r="G1131" s="33">
        <v>0</v>
      </c>
      <c r="H1131" s="33">
        <v>0</v>
      </c>
      <c r="I1131" s="3">
        <v>531537576</v>
      </c>
      <c r="J1131" s="3">
        <v>664389208</v>
      </c>
      <c r="K1131" s="3">
        <v>0</v>
      </c>
      <c r="L1131" s="3"/>
      <c r="M1131" s="3"/>
      <c r="N1131" s="3"/>
      <c r="O1131" s="3"/>
      <c r="P1131" s="34">
        <f t="shared" si="69"/>
        <v>1195926784</v>
      </c>
      <c r="Q1131" s="165">
        <v>885863198</v>
      </c>
      <c r="R1131" s="3">
        <f>IFERROR(VLOOKUP(D1131,[9]ServNOMINA!$F$16:$M$112,8,0),0)</f>
        <v>0</v>
      </c>
      <c r="S1131" s="3">
        <f>IFERROR(VLOOKUP(D1131,[9]ServOTROS!$F$16:$M$112,8,0),0)</f>
        <v>0</v>
      </c>
      <c r="T1131" s="3">
        <f>IFERROR(VLOOKUP(D1131,[9]CANCEL!$F$16:$M$48,8,0),0)</f>
        <v>0</v>
      </c>
      <c r="U1131" s="3">
        <f>IFERROR(VLOOKUP(B1131,[10]Aaf_PENSION!$C$16:$M$112,11,0)+VLOOKUP(B1131,[11]Aaf_PENSION!$C$16:$M$112,11,0),0)</f>
        <v>0</v>
      </c>
      <c r="V1131" s="3">
        <f>IFERROR(VLOOKUP(B1131,[10]Aaf_SALUD!$C$16:$M$112,11,0)+VLOOKUP(B1131,[11]Aaf_SALUD!$C$16:$M$112,11,0),0)</f>
        <v>0</v>
      </c>
      <c r="W1131" s="3">
        <f>IFERROR(VLOOKUP(D1131,[9]CALIDAD!$F$16:$M$1122,8,0),0)</f>
        <v>44294798</v>
      </c>
      <c r="X1131" s="3"/>
      <c r="Y1131" s="3">
        <f>IFERROR(VLOOKUP(B1131,[10]Ap_CESANTIAS!$C$16:$M$112,11,0)+VLOOKUP(B1131,[11]Ap_CESANTIAS!$C$16:$M$112,11,0),0)</f>
        <v>0</v>
      </c>
      <c r="Z1131" s="3">
        <f>IFERROR(VLOOKUP(B1131,[10]Ap_PENSION!$C$16:$M$112,11,0)+VLOOKUP(B1131,[11]Ap_PENSION!$C$16:$M$112,11,0),0)</f>
        <v>0</v>
      </c>
      <c r="AA1131" s="3">
        <f>IFERROR(VLOOKUP(B1131,[10]Ap_SALUD!$C$16:$M$112,11,0)+VLOOKUP(B1131,[11]Ap_SALUD!$C$16:$M$112,11,0),0)</f>
        <v>0</v>
      </c>
      <c r="AB1131" s="3"/>
      <c r="AC1131" s="36">
        <f t="shared" si="68"/>
        <v>44294798</v>
      </c>
      <c r="AD1131" s="37">
        <f t="shared" si="71"/>
        <v>265768788</v>
      </c>
      <c r="AE1131" s="144" t="e">
        <f>VLOOKUP(D1131,[12]REPNCT004ReporteAuxiliarContabl!$V$21:$W$1157,2,0)</f>
        <v>#N/A</v>
      </c>
      <c r="AF1131" s="167" t="e">
        <f t="shared" si="70"/>
        <v>#N/A</v>
      </c>
      <c r="AG1131" s="144"/>
      <c r="AI1131" s="144"/>
    </row>
    <row r="1132" spans="1:35" x14ac:dyDescent="0.25">
      <c r="A1132" s="38">
        <v>1120</v>
      </c>
      <c r="B1132" s="61"/>
      <c r="C1132" s="143" t="str">
        <f>VLOOKUP(D1132,[8]Hoja1!$A$2:$B$1115,2,0)</f>
        <v>88564</v>
      </c>
      <c r="D1132" s="31">
        <v>800103021</v>
      </c>
      <c r="E1132" s="31">
        <v>216488564</v>
      </c>
      <c r="F1132" s="61" t="s">
        <v>1252</v>
      </c>
      <c r="G1132" s="33">
        <v>0</v>
      </c>
      <c r="H1132" s="33">
        <v>0</v>
      </c>
      <c r="I1132" s="3">
        <v>85957546</v>
      </c>
      <c r="J1132" s="3">
        <v>84353339</v>
      </c>
      <c r="K1132" s="3">
        <v>0</v>
      </c>
      <c r="L1132" s="3"/>
      <c r="M1132" s="3"/>
      <c r="N1132" s="3"/>
      <c r="O1132" s="3"/>
      <c r="P1132" s="34">
        <f t="shared" si="69"/>
        <v>170310885</v>
      </c>
      <c r="Q1132" s="165">
        <v>120168984</v>
      </c>
      <c r="R1132" s="3">
        <f>IFERROR(VLOOKUP(D1132,[9]ServNOMINA!$F$16:$M$112,8,0),0)</f>
        <v>0</v>
      </c>
      <c r="S1132" s="3">
        <f>IFERROR(VLOOKUP(D1132,[9]ServOTROS!$F$16:$M$112,8,0),0)</f>
        <v>0</v>
      </c>
      <c r="T1132" s="3">
        <f>IFERROR(VLOOKUP(D1132,[9]CANCEL!$F$16:$M$48,8,0),0)</f>
        <v>0</v>
      </c>
      <c r="U1132" s="3">
        <f>IFERROR(VLOOKUP(B1132,[10]Aaf_PENSION!$C$16:$M$112,11,0)+VLOOKUP(B1132,[11]Aaf_PENSION!$C$16:$M$112,11,0),0)</f>
        <v>0</v>
      </c>
      <c r="V1132" s="3">
        <f>IFERROR(VLOOKUP(B1132,[10]Aaf_SALUD!$C$16:$M$112,11,0)+VLOOKUP(B1132,[11]Aaf_SALUD!$C$16:$M$112,11,0),0)</f>
        <v>0</v>
      </c>
      <c r="W1132" s="3">
        <f>IFERROR(VLOOKUP(D1132,[9]CALIDAD!$F$16:$M$1122,8,0),0)</f>
        <v>7163129</v>
      </c>
      <c r="X1132" s="3"/>
      <c r="Y1132" s="3">
        <f>IFERROR(VLOOKUP(B1132,[10]Ap_CESANTIAS!$C$16:$M$112,11,0)+VLOOKUP(B1132,[11]Ap_CESANTIAS!$C$16:$M$112,11,0),0)</f>
        <v>0</v>
      </c>
      <c r="Z1132" s="3">
        <f>IFERROR(VLOOKUP(B1132,[10]Ap_PENSION!$C$16:$M$112,11,0)+VLOOKUP(B1132,[11]Ap_PENSION!$C$16:$M$112,11,0),0)</f>
        <v>0</v>
      </c>
      <c r="AA1132" s="3">
        <f>IFERROR(VLOOKUP(B1132,[10]Ap_SALUD!$C$16:$M$112,11,0)+VLOOKUP(B1132,[11]Ap_SALUD!$C$16:$M$112,11,0),0)</f>
        <v>0</v>
      </c>
      <c r="AB1132" s="3"/>
      <c r="AC1132" s="36">
        <f t="shared" si="68"/>
        <v>7163129</v>
      </c>
      <c r="AD1132" s="37">
        <f t="shared" si="71"/>
        <v>42978772</v>
      </c>
      <c r="AE1132" s="144" t="e">
        <f>VLOOKUP(D1132,[12]REPNCT004ReporteAuxiliarContabl!$V$21:$W$1157,2,0)</f>
        <v>#N/A</v>
      </c>
      <c r="AF1132" s="167" t="e">
        <f t="shared" si="70"/>
        <v>#N/A</v>
      </c>
      <c r="AG1132" s="144"/>
      <c r="AI1132" s="144"/>
    </row>
    <row r="1133" spans="1:35" x14ac:dyDescent="0.25">
      <c r="A1133" s="29">
        <v>1121</v>
      </c>
      <c r="B1133" s="61"/>
      <c r="C1133" s="143" t="str">
        <f>VLOOKUP(D1133,[8]Hoja1!$A$2:$B$1115,2,0)</f>
        <v>91001</v>
      </c>
      <c r="D1133" s="31">
        <v>899999302</v>
      </c>
      <c r="E1133" s="31">
        <v>210191001</v>
      </c>
      <c r="F1133" s="61" t="s">
        <v>1253</v>
      </c>
      <c r="G1133" s="33">
        <v>0</v>
      </c>
      <c r="H1133" s="33">
        <v>0</v>
      </c>
      <c r="I1133" s="3">
        <v>1643093952</v>
      </c>
      <c r="J1133" s="3">
        <v>1432598045</v>
      </c>
      <c r="K1133" s="3">
        <v>0</v>
      </c>
      <c r="L1133" s="3"/>
      <c r="M1133" s="3"/>
      <c r="N1133" s="3"/>
      <c r="O1133" s="3"/>
      <c r="P1133" s="34">
        <f t="shared" si="69"/>
        <v>3075691997</v>
      </c>
      <c r="Q1133" s="165">
        <v>2117220525</v>
      </c>
      <c r="R1133" s="3">
        <f>IFERROR(VLOOKUP(D1133,[9]ServNOMINA!$F$16:$M$112,8,0),0)</f>
        <v>0</v>
      </c>
      <c r="S1133" s="3">
        <f>IFERROR(VLOOKUP(D1133,[9]ServOTROS!$F$16:$M$112,8,0),0)</f>
        <v>0</v>
      </c>
      <c r="T1133" s="3">
        <f>IFERROR(VLOOKUP(D1133,[9]CANCEL!$F$16:$M$48,8,0),0)</f>
        <v>0</v>
      </c>
      <c r="U1133" s="3">
        <f>IFERROR(VLOOKUP(B1133,[10]Aaf_PENSION!$C$16:$M$112,11,0)+VLOOKUP(B1133,[11]Aaf_PENSION!$C$16:$M$112,11,0),0)</f>
        <v>0</v>
      </c>
      <c r="V1133" s="3">
        <f>IFERROR(VLOOKUP(B1133,[10]Aaf_SALUD!$C$16:$M$112,11,0)+VLOOKUP(B1133,[11]Aaf_SALUD!$C$16:$M$112,11,0),0)</f>
        <v>0</v>
      </c>
      <c r="W1133" s="3">
        <f>IFERROR(VLOOKUP(D1133,[9]CALIDAD!$F$16:$M$1122,8,0),0)</f>
        <v>136924496</v>
      </c>
      <c r="X1133" s="3"/>
      <c r="Y1133" s="3">
        <f>IFERROR(VLOOKUP(B1133,[10]Ap_CESANTIAS!$C$16:$M$112,11,0)+VLOOKUP(B1133,[11]Ap_CESANTIAS!$C$16:$M$112,11,0),0)</f>
        <v>0</v>
      </c>
      <c r="Z1133" s="3">
        <f>IFERROR(VLOOKUP(B1133,[10]Ap_PENSION!$C$16:$M$112,11,0)+VLOOKUP(B1133,[11]Ap_PENSION!$C$16:$M$112,11,0),0)</f>
        <v>0</v>
      </c>
      <c r="AA1133" s="3">
        <f>IFERROR(VLOOKUP(B1133,[10]Ap_SALUD!$C$16:$M$112,11,0)+VLOOKUP(B1133,[11]Ap_SALUD!$C$16:$M$112,11,0),0)</f>
        <v>0</v>
      </c>
      <c r="AB1133" s="3"/>
      <c r="AC1133" s="36">
        <f t="shared" si="68"/>
        <v>136924496</v>
      </c>
      <c r="AD1133" s="37">
        <f t="shared" si="71"/>
        <v>821546976</v>
      </c>
      <c r="AE1133" s="144" t="e">
        <f>VLOOKUP(D1133,[12]REPNCT004ReporteAuxiliarContabl!$V$21:$W$1157,2,0)</f>
        <v>#N/A</v>
      </c>
      <c r="AF1133" s="167" t="e">
        <f t="shared" si="70"/>
        <v>#N/A</v>
      </c>
      <c r="AG1133" s="144"/>
      <c r="AI1133" s="144"/>
    </row>
    <row r="1134" spans="1:35" x14ac:dyDescent="0.25">
      <c r="A1134" s="38">
        <v>1122</v>
      </c>
      <c r="B1134" s="61"/>
      <c r="C1134" s="143" t="str">
        <f>VLOOKUP(D1134,[8]Hoja1!$A$2:$B$1115,2,0)</f>
        <v>91540</v>
      </c>
      <c r="D1134" s="31">
        <v>800103161</v>
      </c>
      <c r="E1134" s="31">
        <v>214091540</v>
      </c>
      <c r="F1134" s="61" t="s">
        <v>1254</v>
      </c>
      <c r="G1134" s="33">
        <v>0</v>
      </c>
      <c r="H1134" s="33">
        <v>0</v>
      </c>
      <c r="I1134" s="3">
        <v>348941052</v>
      </c>
      <c r="J1134" s="3">
        <v>262457667</v>
      </c>
      <c r="K1134" s="3">
        <v>0</v>
      </c>
      <c r="L1134" s="3"/>
      <c r="M1134" s="3"/>
      <c r="N1134" s="3"/>
      <c r="O1134" s="3"/>
      <c r="P1134" s="34">
        <f t="shared" si="69"/>
        <v>611398719</v>
      </c>
      <c r="Q1134" s="165">
        <v>407849772</v>
      </c>
      <c r="R1134" s="3">
        <f>IFERROR(VLOOKUP(D1134,[9]ServNOMINA!$F$16:$M$112,8,0),0)</f>
        <v>0</v>
      </c>
      <c r="S1134" s="3">
        <f>IFERROR(VLOOKUP(D1134,[9]ServOTROS!$F$16:$M$112,8,0),0)</f>
        <v>0</v>
      </c>
      <c r="T1134" s="3">
        <f>IFERROR(VLOOKUP(D1134,[9]CANCEL!$F$16:$M$48,8,0),0)</f>
        <v>0</v>
      </c>
      <c r="U1134" s="3">
        <f>IFERROR(VLOOKUP(B1134,[10]Aaf_PENSION!$C$16:$M$112,11,0)+VLOOKUP(B1134,[11]Aaf_PENSION!$C$16:$M$112,11,0),0)</f>
        <v>0</v>
      </c>
      <c r="V1134" s="3">
        <f>IFERROR(VLOOKUP(B1134,[10]Aaf_SALUD!$C$16:$M$112,11,0)+VLOOKUP(B1134,[11]Aaf_SALUD!$C$16:$M$112,11,0),0)</f>
        <v>0</v>
      </c>
      <c r="W1134" s="3">
        <f>IFERROR(VLOOKUP(D1134,[9]CALIDAD!$F$16:$M$1122,8,0),0)</f>
        <v>29078421</v>
      </c>
      <c r="X1134" s="3"/>
      <c r="Y1134" s="3">
        <f>IFERROR(VLOOKUP(B1134,[10]Ap_CESANTIAS!$C$16:$M$112,11,0)+VLOOKUP(B1134,[11]Ap_CESANTIAS!$C$16:$M$112,11,0),0)</f>
        <v>0</v>
      </c>
      <c r="Z1134" s="3">
        <f>IFERROR(VLOOKUP(B1134,[10]Ap_PENSION!$C$16:$M$112,11,0)+VLOOKUP(B1134,[11]Ap_PENSION!$C$16:$M$112,11,0),0)</f>
        <v>0</v>
      </c>
      <c r="AA1134" s="3">
        <f>IFERROR(VLOOKUP(B1134,[10]Ap_SALUD!$C$16:$M$112,11,0)+VLOOKUP(B1134,[11]Ap_SALUD!$C$16:$M$112,11,0),0)</f>
        <v>0</v>
      </c>
      <c r="AB1134" s="3"/>
      <c r="AC1134" s="36">
        <f t="shared" si="68"/>
        <v>29078421</v>
      </c>
      <c r="AD1134" s="37">
        <f t="shared" si="71"/>
        <v>174470526</v>
      </c>
      <c r="AE1134" s="144" t="e">
        <f>VLOOKUP(D1134,[12]REPNCT004ReporteAuxiliarContabl!$V$21:$W$1157,2,0)</f>
        <v>#N/A</v>
      </c>
      <c r="AF1134" s="167" t="e">
        <f t="shared" si="70"/>
        <v>#N/A</v>
      </c>
      <c r="AG1134" s="144"/>
      <c r="AI1134" s="144"/>
    </row>
    <row r="1135" spans="1:35" x14ac:dyDescent="0.25">
      <c r="A1135" s="29">
        <v>1123</v>
      </c>
      <c r="B1135" s="61"/>
      <c r="C1135" s="143" t="str">
        <f>VLOOKUP(D1135,[8]Hoja1!$A$2:$B$1115,2,0)</f>
        <v>94001</v>
      </c>
      <c r="D1135" s="31">
        <v>892099105</v>
      </c>
      <c r="E1135" s="31">
        <v>210194001</v>
      </c>
      <c r="F1135" s="61" t="s">
        <v>1255</v>
      </c>
      <c r="G1135" s="33">
        <v>0</v>
      </c>
      <c r="H1135" s="33">
        <v>0</v>
      </c>
      <c r="I1135" s="3">
        <v>1705369696</v>
      </c>
      <c r="J1135" s="3">
        <v>1226118649</v>
      </c>
      <c r="K1135" s="3">
        <v>0</v>
      </c>
      <c r="L1135" s="3"/>
      <c r="M1135" s="3"/>
      <c r="N1135" s="3"/>
      <c r="O1135" s="3"/>
      <c r="P1135" s="34">
        <f t="shared" si="69"/>
        <v>2931488345</v>
      </c>
      <c r="Q1135" s="165">
        <v>1936689354</v>
      </c>
      <c r="R1135" s="3">
        <f>IFERROR(VLOOKUP(D1135,[9]ServNOMINA!$F$16:$M$112,8,0),0)</f>
        <v>0</v>
      </c>
      <c r="S1135" s="3">
        <f>IFERROR(VLOOKUP(D1135,[9]ServOTROS!$F$16:$M$112,8,0),0)</f>
        <v>0</v>
      </c>
      <c r="T1135" s="3">
        <f>IFERROR(VLOOKUP(D1135,[9]CANCEL!$F$16:$M$48,8,0),0)</f>
        <v>0</v>
      </c>
      <c r="U1135" s="3">
        <f>IFERROR(VLOOKUP(B1135,[10]Aaf_PENSION!$C$16:$M$112,11,0)+VLOOKUP(B1135,[11]Aaf_PENSION!$C$16:$M$112,11,0),0)</f>
        <v>0</v>
      </c>
      <c r="V1135" s="3">
        <f>IFERROR(VLOOKUP(B1135,[10]Aaf_SALUD!$C$16:$M$112,11,0)+VLOOKUP(B1135,[11]Aaf_SALUD!$C$16:$M$112,11,0),0)</f>
        <v>0</v>
      </c>
      <c r="W1135" s="3">
        <f>IFERROR(VLOOKUP(D1135,[9]CALIDAD!$F$16:$M$1122,8,0),0)</f>
        <v>142114141</v>
      </c>
      <c r="X1135" s="3"/>
      <c r="Y1135" s="3">
        <f>IFERROR(VLOOKUP(B1135,[10]Ap_CESANTIAS!$C$16:$M$112,11,0)+VLOOKUP(B1135,[11]Ap_CESANTIAS!$C$16:$M$112,11,0),0)</f>
        <v>0</v>
      </c>
      <c r="Z1135" s="3">
        <f>IFERROR(VLOOKUP(B1135,[10]Ap_PENSION!$C$16:$M$112,11,0)+VLOOKUP(B1135,[11]Ap_PENSION!$C$16:$M$112,11,0),0)</f>
        <v>0</v>
      </c>
      <c r="AA1135" s="3">
        <f>IFERROR(VLOOKUP(B1135,[10]Ap_SALUD!$C$16:$M$112,11,0)+VLOOKUP(B1135,[11]Ap_SALUD!$C$16:$M$112,11,0),0)</f>
        <v>0</v>
      </c>
      <c r="AB1135" s="3"/>
      <c r="AC1135" s="36">
        <f t="shared" si="68"/>
        <v>142114141</v>
      </c>
      <c r="AD1135" s="37">
        <f t="shared" si="71"/>
        <v>852684850</v>
      </c>
      <c r="AE1135" s="144" t="e">
        <f>VLOOKUP(D1135,[12]REPNCT004ReporteAuxiliarContabl!$V$21:$W$1157,2,0)</f>
        <v>#N/A</v>
      </c>
      <c r="AF1135" s="167" t="e">
        <f t="shared" si="70"/>
        <v>#N/A</v>
      </c>
      <c r="AG1135" s="144"/>
      <c r="AI1135" s="144"/>
    </row>
    <row r="1136" spans="1:35" x14ac:dyDescent="0.25">
      <c r="A1136" s="38">
        <v>1124</v>
      </c>
      <c r="B1136" s="61"/>
      <c r="C1136" s="143" t="s">
        <v>1399</v>
      </c>
      <c r="D1136" s="31">
        <v>901362662</v>
      </c>
      <c r="E1136" s="31">
        <v>923272927</v>
      </c>
      <c r="F1136" s="61" t="s">
        <v>1256</v>
      </c>
      <c r="G1136" s="33">
        <v>0</v>
      </c>
      <c r="H1136" s="33">
        <v>0</v>
      </c>
      <c r="I1136" s="3">
        <v>917474400</v>
      </c>
      <c r="J1136" s="3">
        <v>0</v>
      </c>
      <c r="K1136" s="3">
        <v>0</v>
      </c>
      <c r="L1136" s="3"/>
      <c r="M1136" s="3"/>
      <c r="N1136" s="3"/>
      <c r="O1136" s="3"/>
      <c r="P1136" s="34">
        <f t="shared" si="69"/>
        <v>917474400</v>
      </c>
      <c r="Q1136" s="165">
        <v>382281000</v>
      </c>
      <c r="R1136" s="3">
        <f>IFERROR(VLOOKUP(D1136,[9]ServNOMINA!$F$16:$M$112,8,0),0)</f>
        <v>0</v>
      </c>
      <c r="S1136" s="3">
        <f>IFERROR(VLOOKUP(D1136,[9]ServOTROS!$F$16:$M$112,8,0),0)</f>
        <v>0</v>
      </c>
      <c r="T1136" s="3">
        <f>IFERROR(VLOOKUP(D1136,[9]CANCEL!$F$16:$M$48,8,0),0)</f>
        <v>0</v>
      </c>
      <c r="U1136" s="3">
        <f>IFERROR(VLOOKUP(B1136,[10]Aaf_PENSION!$C$16:$M$112,11,0)+VLOOKUP(B1136,[11]Aaf_PENSION!$C$16:$M$112,11,0),0)</f>
        <v>0</v>
      </c>
      <c r="V1136" s="3">
        <f>IFERROR(VLOOKUP(B1136,[10]Aaf_SALUD!$C$16:$M$112,11,0)+VLOOKUP(B1136,[11]Aaf_SALUD!$C$16:$M$112,11,0),0)</f>
        <v>0</v>
      </c>
      <c r="W1136" s="3">
        <f>IFERROR(VLOOKUP(D1136,[9]CALIDAD!$F$16:$M$1122,8,0),0)</f>
        <v>76456200</v>
      </c>
      <c r="X1136" s="3"/>
      <c r="Y1136" s="3">
        <f>IFERROR(VLOOKUP(B1136,[10]Ap_CESANTIAS!$C$16:$M$112,11,0)+VLOOKUP(B1136,[11]Ap_CESANTIAS!$C$16:$M$112,11,0),0)</f>
        <v>0</v>
      </c>
      <c r="Z1136" s="3">
        <f>IFERROR(VLOOKUP(B1136,[10]Ap_PENSION!$C$16:$M$112,11,0)+VLOOKUP(B1136,[11]Ap_PENSION!$C$16:$M$112,11,0),0)</f>
        <v>0</v>
      </c>
      <c r="AA1136" s="3">
        <f>IFERROR(VLOOKUP(B1136,[10]Ap_SALUD!$C$16:$M$112,11,0)+VLOOKUP(B1136,[11]Ap_SALUD!$C$16:$M$112,11,0),0)</f>
        <v>0</v>
      </c>
      <c r="AB1136" s="3"/>
      <c r="AC1136" s="36">
        <f t="shared" si="68"/>
        <v>76456200</v>
      </c>
      <c r="AD1136" s="37">
        <f t="shared" si="71"/>
        <v>458737200</v>
      </c>
      <c r="AE1136" s="144" t="e">
        <f>VLOOKUP(D1136,[12]REPNCT004ReporteAuxiliarContabl!$V$21:$W$1157,2,0)</f>
        <v>#N/A</v>
      </c>
      <c r="AF1136" s="167" t="e">
        <f t="shared" si="70"/>
        <v>#N/A</v>
      </c>
      <c r="AG1136" s="144"/>
      <c r="AI1136" s="144"/>
    </row>
    <row r="1137" spans="1:35" x14ac:dyDescent="0.25">
      <c r="A1137" s="29">
        <v>1125</v>
      </c>
      <c r="B1137" s="61"/>
      <c r="C1137" s="143" t="str">
        <f>VLOOKUP(D1137,[8]Hoja1!$A$2:$B$1115,2,0)</f>
        <v>95001</v>
      </c>
      <c r="D1137" s="31">
        <v>800103180</v>
      </c>
      <c r="E1137" s="31">
        <v>210195001</v>
      </c>
      <c r="F1137" s="61" t="s">
        <v>1257</v>
      </c>
      <c r="G1137" s="33">
        <v>0</v>
      </c>
      <c r="H1137" s="33">
        <v>0</v>
      </c>
      <c r="I1137" s="3">
        <v>1621784576</v>
      </c>
      <c r="J1137" s="3">
        <v>1430308826</v>
      </c>
      <c r="K1137" s="3">
        <v>0</v>
      </c>
      <c r="L1137" s="3"/>
      <c r="M1137" s="3"/>
      <c r="N1137" s="46"/>
      <c r="O1137" s="46"/>
      <c r="P1137" s="34">
        <f t="shared" si="69"/>
        <v>3052093402</v>
      </c>
      <c r="Q1137" s="165">
        <v>2030551305</v>
      </c>
      <c r="R1137" s="3">
        <f>IFERROR(VLOOKUP(D1137,[9]ServNOMINA!$F$16:$M$112,8,0),0)</f>
        <v>0</v>
      </c>
      <c r="S1137" s="3">
        <f>IFERROR(VLOOKUP(D1137,[9]ServOTROS!$F$16:$M$112,8,0),0)</f>
        <v>0</v>
      </c>
      <c r="T1137" s="3">
        <f>IFERROR(VLOOKUP(D1137,[9]CANCEL!$F$16:$M$48,8,0),0)</f>
        <v>0</v>
      </c>
      <c r="U1137" s="3">
        <f>IFERROR(VLOOKUP(B1137,[10]Aaf_PENSION!$C$16:$M$112,11,0)+VLOOKUP(B1137,[11]Aaf_PENSION!$C$16:$M$112,11,0),0)</f>
        <v>0</v>
      </c>
      <c r="V1137" s="3">
        <f>IFERROR(VLOOKUP(B1137,[10]Aaf_SALUD!$C$16:$M$112,11,0)+VLOOKUP(B1137,[11]Aaf_SALUD!$C$16:$M$112,11,0),0)</f>
        <v>0</v>
      </c>
      <c r="W1137" s="3">
        <f>IFERROR(VLOOKUP(D1137,[9]CALIDAD!$F$16:$M$1122,8,0),0)</f>
        <v>135148715</v>
      </c>
      <c r="X1137" s="3"/>
      <c r="Y1137" s="3">
        <f>IFERROR(VLOOKUP(B1137,[10]Ap_CESANTIAS!$C$16:$M$112,11,0)+VLOOKUP(B1137,[11]Ap_CESANTIAS!$C$16:$M$112,11,0),0)</f>
        <v>0</v>
      </c>
      <c r="Z1137" s="3">
        <f>IFERROR(VLOOKUP(B1137,[10]Ap_PENSION!$C$16:$M$112,11,0)+VLOOKUP(B1137,[11]Ap_PENSION!$C$16:$M$112,11,0),0)</f>
        <v>0</v>
      </c>
      <c r="AA1137" s="3">
        <f>IFERROR(VLOOKUP(B1137,[10]Ap_SALUD!$C$16:$M$112,11,0)+VLOOKUP(B1137,[11]Ap_SALUD!$C$16:$M$112,11,0),0)</f>
        <v>0</v>
      </c>
      <c r="AB1137" s="3"/>
      <c r="AC1137" s="36">
        <f t="shared" si="68"/>
        <v>135148715</v>
      </c>
      <c r="AD1137" s="37">
        <f t="shared" si="71"/>
        <v>886393382</v>
      </c>
      <c r="AE1137" s="144" t="e">
        <f>VLOOKUP(D1137,[12]REPNCT004ReporteAuxiliarContabl!$V$21:$W$1157,2,0)</f>
        <v>#N/A</v>
      </c>
      <c r="AF1137" s="167" t="e">
        <f t="shared" si="70"/>
        <v>#N/A</v>
      </c>
      <c r="AG1137" s="144"/>
      <c r="AI1137" s="144"/>
    </row>
    <row r="1138" spans="1:35" x14ac:dyDescent="0.25">
      <c r="A1138" s="38">
        <v>1126</v>
      </c>
      <c r="B1138" s="61"/>
      <c r="C1138" s="143" t="str">
        <f>VLOOKUP(D1138,[8]Hoja1!$A$2:$B$1115,2,0)</f>
        <v>95015</v>
      </c>
      <c r="D1138" s="31">
        <v>800191431</v>
      </c>
      <c r="E1138" s="31">
        <v>211595015</v>
      </c>
      <c r="F1138" s="61" t="s">
        <v>449</v>
      </c>
      <c r="G1138" s="33">
        <v>0</v>
      </c>
      <c r="H1138" s="33">
        <v>0</v>
      </c>
      <c r="I1138" s="3">
        <v>369952968</v>
      </c>
      <c r="J1138" s="3">
        <v>261072619</v>
      </c>
      <c r="K1138" s="3">
        <v>0</v>
      </c>
      <c r="L1138" s="3"/>
      <c r="M1138" s="3"/>
      <c r="N1138" s="3"/>
      <c r="O1138" s="3"/>
      <c r="P1138" s="34">
        <f t="shared" si="69"/>
        <v>631025587</v>
      </c>
      <c r="Q1138" s="165">
        <v>415219689</v>
      </c>
      <c r="R1138" s="3">
        <f>IFERROR(VLOOKUP(D1138,[9]ServNOMINA!$F$16:$M$112,8,0),0)</f>
        <v>0</v>
      </c>
      <c r="S1138" s="3">
        <f>IFERROR(VLOOKUP(D1138,[9]ServOTROS!$F$16:$M$112,8,0),0)</f>
        <v>0</v>
      </c>
      <c r="T1138" s="3">
        <f>IFERROR(VLOOKUP(D1138,[9]CANCEL!$F$16:$M$48,8,0),0)</f>
        <v>0</v>
      </c>
      <c r="U1138" s="3">
        <f>IFERROR(VLOOKUP(B1138,[10]Aaf_PENSION!$C$16:$M$112,11,0)+VLOOKUP(B1138,[11]Aaf_PENSION!$C$16:$M$112,11,0),0)</f>
        <v>0</v>
      </c>
      <c r="V1138" s="3">
        <f>IFERROR(VLOOKUP(B1138,[10]Aaf_SALUD!$C$16:$M$112,11,0)+VLOOKUP(B1138,[11]Aaf_SALUD!$C$16:$M$112,11,0),0)</f>
        <v>0</v>
      </c>
      <c r="W1138" s="3">
        <f>IFERROR(VLOOKUP(D1138,[9]CALIDAD!$F$16:$M$1122,8,0),0)</f>
        <v>30829414</v>
      </c>
      <c r="X1138" s="3"/>
      <c r="Y1138" s="3">
        <f>IFERROR(VLOOKUP(B1138,[10]Ap_CESANTIAS!$C$16:$M$112,11,0)+VLOOKUP(B1138,[11]Ap_CESANTIAS!$C$16:$M$112,11,0),0)</f>
        <v>0</v>
      </c>
      <c r="Z1138" s="3">
        <f>IFERROR(VLOOKUP(B1138,[10]Ap_PENSION!$C$16:$M$112,11,0)+VLOOKUP(B1138,[11]Ap_PENSION!$C$16:$M$112,11,0),0)</f>
        <v>0</v>
      </c>
      <c r="AA1138" s="3">
        <f>IFERROR(VLOOKUP(B1138,[10]Ap_SALUD!$C$16:$M$112,11,0)+VLOOKUP(B1138,[11]Ap_SALUD!$C$16:$M$112,11,0),0)</f>
        <v>0</v>
      </c>
      <c r="AB1138" s="3"/>
      <c r="AC1138" s="36">
        <f t="shared" si="68"/>
        <v>30829414</v>
      </c>
      <c r="AD1138" s="37">
        <f t="shared" si="71"/>
        <v>184976484</v>
      </c>
      <c r="AE1138" s="144" t="e">
        <f>VLOOKUP(D1138,[12]REPNCT004ReporteAuxiliarContabl!$V$21:$W$1157,2,0)</f>
        <v>#N/A</v>
      </c>
      <c r="AF1138" s="167" t="e">
        <f t="shared" si="70"/>
        <v>#N/A</v>
      </c>
      <c r="AG1138" s="144"/>
      <c r="AI1138" s="144"/>
    </row>
    <row r="1139" spans="1:35" x14ac:dyDescent="0.25">
      <c r="A1139" s="29">
        <v>1127</v>
      </c>
      <c r="B1139" s="61"/>
      <c r="C1139" s="143" t="str">
        <f>VLOOKUP(D1139,[8]Hoja1!$A$2:$B$1115,2,0)</f>
        <v>95025</v>
      </c>
      <c r="D1139" s="31">
        <v>800191427</v>
      </c>
      <c r="E1139" s="31">
        <v>212595025</v>
      </c>
      <c r="F1139" s="61" t="s">
        <v>1258</v>
      </c>
      <c r="G1139" s="33">
        <v>0</v>
      </c>
      <c r="H1139" s="33">
        <v>0</v>
      </c>
      <c r="I1139" s="3">
        <v>372447048</v>
      </c>
      <c r="J1139" s="3">
        <v>353151796</v>
      </c>
      <c r="K1139" s="3">
        <v>0</v>
      </c>
      <c r="L1139" s="3"/>
      <c r="M1139" s="3"/>
      <c r="N1139" s="3"/>
      <c r="O1139" s="3"/>
      <c r="P1139" s="34">
        <f t="shared" si="69"/>
        <v>725598844</v>
      </c>
      <c r="Q1139" s="165">
        <v>479555406</v>
      </c>
      <c r="R1139" s="3">
        <f>IFERROR(VLOOKUP(D1139,[9]ServNOMINA!$F$16:$M$112,8,0),0)</f>
        <v>0</v>
      </c>
      <c r="S1139" s="3">
        <f>IFERROR(VLOOKUP(D1139,[9]ServOTROS!$F$16:$M$112,8,0),0)</f>
        <v>0</v>
      </c>
      <c r="T1139" s="3">
        <f>IFERROR(VLOOKUP(D1139,[9]CANCEL!$F$16:$M$48,8,0),0)</f>
        <v>0</v>
      </c>
      <c r="U1139" s="3">
        <f>IFERROR(VLOOKUP(B1139,[10]Aaf_PENSION!$C$16:$M$112,11,0)+VLOOKUP(B1139,[11]Aaf_PENSION!$C$16:$M$112,11,0),0)</f>
        <v>0</v>
      </c>
      <c r="V1139" s="3">
        <f>IFERROR(VLOOKUP(B1139,[10]Aaf_SALUD!$C$16:$M$112,11,0)+VLOOKUP(B1139,[11]Aaf_SALUD!$C$16:$M$112,11,0),0)</f>
        <v>0</v>
      </c>
      <c r="W1139" s="3">
        <f>IFERROR(VLOOKUP(D1139,[9]CALIDAD!$F$16:$M$1122,8,0),0)</f>
        <v>31037254</v>
      </c>
      <c r="X1139" s="3"/>
      <c r="Y1139" s="3">
        <f>IFERROR(VLOOKUP(B1139,[10]Ap_CESANTIAS!$C$16:$M$112,11,0)+VLOOKUP(B1139,[11]Ap_CESANTIAS!$C$16:$M$112,11,0),0)</f>
        <v>0</v>
      </c>
      <c r="Z1139" s="3">
        <f>IFERROR(VLOOKUP(B1139,[10]Ap_PENSION!$C$16:$M$112,11,0)+VLOOKUP(B1139,[11]Ap_PENSION!$C$16:$M$112,11,0),0)</f>
        <v>0</v>
      </c>
      <c r="AA1139" s="3">
        <f>IFERROR(VLOOKUP(B1139,[10]Ap_SALUD!$C$16:$M$112,11,0)+VLOOKUP(B1139,[11]Ap_SALUD!$C$16:$M$112,11,0),0)</f>
        <v>0</v>
      </c>
      <c r="AB1139" s="3"/>
      <c r="AC1139" s="36">
        <f t="shared" si="68"/>
        <v>31037254</v>
      </c>
      <c r="AD1139" s="37">
        <f t="shared" si="71"/>
        <v>215006184</v>
      </c>
      <c r="AE1139" s="144" t="e">
        <f>VLOOKUP(D1139,[12]REPNCT004ReporteAuxiliarContabl!$V$21:$W$1157,2,0)</f>
        <v>#N/A</v>
      </c>
      <c r="AF1139" s="167" t="e">
        <f t="shared" si="70"/>
        <v>#N/A</v>
      </c>
      <c r="AG1139" s="144"/>
      <c r="AI1139" s="144"/>
    </row>
    <row r="1140" spans="1:35" x14ac:dyDescent="0.25">
      <c r="A1140" s="38">
        <v>1128</v>
      </c>
      <c r="B1140" s="61"/>
      <c r="C1140" s="143" t="str">
        <f>VLOOKUP(D1140,[8]Hoja1!$A$2:$B$1115,2,0)</f>
        <v>95200</v>
      </c>
      <c r="D1140" s="31">
        <v>800103198</v>
      </c>
      <c r="E1140" s="31">
        <v>210095200</v>
      </c>
      <c r="F1140" s="61" t="s">
        <v>535</v>
      </c>
      <c r="G1140" s="33">
        <v>0</v>
      </c>
      <c r="H1140" s="33">
        <v>0</v>
      </c>
      <c r="I1140" s="3">
        <v>109067494</v>
      </c>
      <c r="J1140" s="3">
        <v>71961920</v>
      </c>
      <c r="K1140" s="3">
        <v>0</v>
      </c>
      <c r="L1140" s="3"/>
      <c r="M1140" s="3"/>
      <c r="N1140" s="3"/>
      <c r="O1140" s="3"/>
      <c r="P1140" s="34">
        <f t="shared" si="69"/>
        <v>181029414</v>
      </c>
      <c r="Q1140" s="165">
        <v>117406710</v>
      </c>
      <c r="R1140" s="3">
        <f>IFERROR(VLOOKUP(D1140,[9]ServNOMINA!$F$16:$M$112,8,0),0)</f>
        <v>0</v>
      </c>
      <c r="S1140" s="3">
        <f>IFERROR(VLOOKUP(D1140,[9]ServOTROS!$F$16:$M$112,8,0),0)</f>
        <v>0</v>
      </c>
      <c r="T1140" s="3">
        <f>IFERROR(VLOOKUP(D1140,[9]CANCEL!$F$16:$M$48,8,0),0)</f>
        <v>0</v>
      </c>
      <c r="U1140" s="3">
        <f>IFERROR(VLOOKUP(B1140,[10]Aaf_PENSION!$C$16:$M$112,11,0)+VLOOKUP(B1140,[11]Aaf_PENSION!$C$16:$M$112,11,0),0)</f>
        <v>0</v>
      </c>
      <c r="V1140" s="3">
        <f>IFERROR(VLOOKUP(B1140,[10]Aaf_SALUD!$C$16:$M$112,11,0)+VLOOKUP(B1140,[11]Aaf_SALUD!$C$16:$M$112,11,0),0)</f>
        <v>0</v>
      </c>
      <c r="W1140" s="3">
        <f>IFERROR(VLOOKUP(D1140,[9]CALIDAD!$F$16:$M$1122,8,0),0)</f>
        <v>9088958</v>
      </c>
      <c r="X1140" s="3"/>
      <c r="Y1140" s="3">
        <f>IFERROR(VLOOKUP(B1140,[10]Ap_CESANTIAS!$C$16:$M$112,11,0)+VLOOKUP(B1140,[11]Ap_CESANTIAS!$C$16:$M$112,11,0),0)</f>
        <v>0</v>
      </c>
      <c r="Z1140" s="3">
        <f>IFERROR(VLOOKUP(B1140,[10]Ap_PENSION!$C$16:$M$112,11,0)+VLOOKUP(B1140,[11]Ap_PENSION!$C$16:$M$112,11,0),0)</f>
        <v>0</v>
      </c>
      <c r="AA1140" s="3">
        <f>IFERROR(VLOOKUP(B1140,[10]Ap_SALUD!$C$16:$M$112,11,0)+VLOOKUP(B1140,[11]Ap_SALUD!$C$16:$M$112,11,0),0)</f>
        <v>0</v>
      </c>
      <c r="AB1140" s="3"/>
      <c r="AC1140" s="36">
        <f t="shared" si="68"/>
        <v>9088958</v>
      </c>
      <c r="AD1140" s="37">
        <f t="shared" si="71"/>
        <v>54533746</v>
      </c>
      <c r="AE1140" s="144" t="e">
        <f>VLOOKUP(D1140,[12]REPNCT004ReporteAuxiliarContabl!$V$21:$W$1157,2,0)</f>
        <v>#N/A</v>
      </c>
      <c r="AF1140" s="167" t="e">
        <f t="shared" si="70"/>
        <v>#N/A</v>
      </c>
      <c r="AG1140" s="144"/>
      <c r="AI1140" s="144"/>
    </row>
    <row r="1141" spans="1:35" x14ac:dyDescent="0.25">
      <c r="A1141" s="29">
        <v>1129</v>
      </c>
      <c r="B1141" s="61"/>
      <c r="C1141" s="143" t="str">
        <f>VLOOKUP(D1141,[8]Hoja1!$A$2:$B$1115,2,0)</f>
        <v>97001</v>
      </c>
      <c r="D1141" s="31">
        <v>892099233</v>
      </c>
      <c r="E1141" s="31">
        <v>210197001</v>
      </c>
      <c r="F1141" s="61" t="s">
        <v>1259</v>
      </c>
      <c r="G1141" s="33">
        <v>0</v>
      </c>
      <c r="H1141" s="33">
        <v>0</v>
      </c>
      <c r="I1141" s="3">
        <v>1814412256</v>
      </c>
      <c r="J1141" s="3">
        <v>1197295081</v>
      </c>
      <c r="K1141" s="3">
        <v>0</v>
      </c>
      <c r="L1141" s="3"/>
      <c r="M1141" s="3"/>
      <c r="N1141" s="3"/>
      <c r="O1141" s="3"/>
      <c r="P1141" s="34">
        <f t="shared" si="69"/>
        <v>3011707337</v>
      </c>
      <c r="Q1141" s="165">
        <v>1819408638</v>
      </c>
      <c r="R1141" s="3">
        <f>IFERROR(VLOOKUP(D1141,[9]ServNOMINA!$F$16:$M$112,8,0),0)</f>
        <v>0</v>
      </c>
      <c r="S1141" s="3">
        <f>IFERROR(VLOOKUP(D1141,[9]ServOTROS!$F$16:$M$112,8,0),0)</f>
        <v>0</v>
      </c>
      <c r="T1141" s="3">
        <f>IFERROR(VLOOKUP(D1141,[9]CANCEL!$F$16:$M$48,8,0),0)</f>
        <v>0</v>
      </c>
      <c r="U1141" s="3">
        <f>IFERROR(VLOOKUP(B1141,[10]Aaf_PENSION!$C$16:$M$112,11,0)+VLOOKUP(B1141,[11]Aaf_PENSION!$C$16:$M$112,11,0),0)</f>
        <v>0</v>
      </c>
      <c r="V1141" s="3">
        <f>IFERROR(VLOOKUP(B1141,[10]Aaf_SALUD!$C$16:$M$112,11,0)+VLOOKUP(B1141,[11]Aaf_SALUD!$C$16:$M$112,11,0),0)</f>
        <v>0</v>
      </c>
      <c r="W1141" s="3">
        <f>IFERROR(VLOOKUP(D1141,[9]CALIDAD!$F$16:$M$1122,8,0),0)</f>
        <v>151201021</v>
      </c>
      <c r="X1141" s="3"/>
      <c r="Y1141" s="3">
        <f>IFERROR(VLOOKUP(B1141,[10]Ap_CESANTIAS!$C$16:$M$112,11,0)+VLOOKUP(B1141,[11]Ap_CESANTIAS!$C$16:$M$112,11,0),0)</f>
        <v>0</v>
      </c>
      <c r="Z1141" s="3">
        <f>IFERROR(VLOOKUP(B1141,[10]Ap_PENSION!$C$16:$M$112,11,0)+VLOOKUP(B1141,[11]Ap_PENSION!$C$16:$M$112,11,0),0)</f>
        <v>0</v>
      </c>
      <c r="AA1141" s="3">
        <f>IFERROR(VLOOKUP(B1141,[10]Ap_SALUD!$C$16:$M$112,11,0)+VLOOKUP(B1141,[11]Ap_SALUD!$C$16:$M$112,11,0),0)</f>
        <v>0</v>
      </c>
      <c r="AB1141" s="3"/>
      <c r="AC1141" s="36">
        <f t="shared" si="68"/>
        <v>151201021</v>
      </c>
      <c r="AD1141" s="37">
        <f t="shared" si="71"/>
        <v>1041097678</v>
      </c>
      <c r="AE1141" s="144" t="e">
        <f>VLOOKUP(D1141,[12]REPNCT004ReporteAuxiliarContabl!$V$21:$W$1157,2,0)</f>
        <v>#N/A</v>
      </c>
      <c r="AF1141" s="167" t="e">
        <f t="shared" si="70"/>
        <v>#N/A</v>
      </c>
      <c r="AG1141" s="144"/>
      <c r="AI1141" s="144"/>
    </row>
    <row r="1142" spans="1:35" x14ac:dyDescent="0.25">
      <c r="A1142" s="38">
        <v>1130</v>
      </c>
      <c r="B1142" s="61"/>
      <c r="C1142" s="143" t="str">
        <f>VLOOKUP(D1142,[8]Hoja1!$A$2:$B$1115,2,0)</f>
        <v>97161</v>
      </c>
      <c r="D1142" s="31">
        <v>832000605</v>
      </c>
      <c r="E1142" s="31">
        <v>216197161</v>
      </c>
      <c r="F1142" s="61" t="s">
        <v>1260</v>
      </c>
      <c r="G1142" s="33">
        <v>0</v>
      </c>
      <c r="H1142" s="33">
        <v>0</v>
      </c>
      <c r="I1142" s="3">
        <v>114700796</v>
      </c>
      <c r="J1142" s="3">
        <v>88473315</v>
      </c>
      <c r="K1142" s="3">
        <v>0</v>
      </c>
      <c r="L1142" s="3"/>
      <c r="M1142" s="3"/>
      <c r="N1142" s="3"/>
      <c r="O1142" s="3"/>
      <c r="P1142" s="34">
        <f t="shared" si="69"/>
        <v>203174111</v>
      </c>
      <c r="Q1142" s="165">
        <v>136265315</v>
      </c>
      <c r="R1142" s="3">
        <f>IFERROR(VLOOKUP(D1142,[9]ServNOMINA!$F$16:$M$112,8,0),0)</f>
        <v>0</v>
      </c>
      <c r="S1142" s="3">
        <f>IFERROR(VLOOKUP(D1142,[9]ServOTROS!$F$16:$M$112,8,0),0)</f>
        <v>0</v>
      </c>
      <c r="T1142" s="3">
        <f>IFERROR(VLOOKUP(D1142,[9]CANCEL!$F$16:$M$48,8,0),0)</f>
        <v>0</v>
      </c>
      <c r="U1142" s="3">
        <f>IFERROR(VLOOKUP(B1142,[10]Aaf_PENSION!$C$16:$M$112,11,0)+VLOOKUP(B1142,[11]Aaf_PENSION!$C$16:$M$112,11,0),0)</f>
        <v>0</v>
      </c>
      <c r="V1142" s="3">
        <f>IFERROR(VLOOKUP(B1142,[10]Aaf_SALUD!$C$16:$M$112,11,0)+VLOOKUP(B1142,[11]Aaf_SALUD!$C$16:$M$112,11,0),0)</f>
        <v>0</v>
      </c>
      <c r="W1142" s="3">
        <f>IFERROR(VLOOKUP(D1142,[9]CALIDAD!$F$16:$M$1122,8,0),0)</f>
        <v>9558400</v>
      </c>
      <c r="X1142" s="3"/>
      <c r="Y1142" s="3">
        <f>IFERROR(VLOOKUP(B1142,[10]Ap_CESANTIAS!$C$16:$M$112,11,0)+VLOOKUP(B1142,[11]Ap_CESANTIAS!$C$16:$M$112,11,0),0)</f>
        <v>0</v>
      </c>
      <c r="Z1142" s="3">
        <f>IFERROR(VLOOKUP(B1142,[10]Ap_PENSION!$C$16:$M$112,11,0)+VLOOKUP(B1142,[11]Ap_PENSION!$C$16:$M$112,11,0),0)</f>
        <v>0</v>
      </c>
      <c r="AA1142" s="3">
        <f>IFERROR(VLOOKUP(B1142,[10]Ap_SALUD!$C$16:$M$112,11,0)+VLOOKUP(B1142,[11]Ap_SALUD!$C$16:$M$112,11,0),0)</f>
        <v>0</v>
      </c>
      <c r="AB1142" s="3"/>
      <c r="AC1142" s="36">
        <f t="shared" si="68"/>
        <v>9558400</v>
      </c>
      <c r="AD1142" s="37">
        <f t="shared" si="71"/>
        <v>57350396</v>
      </c>
      <c r="AE1142" s="144" t="e">
        <f>VLOOKUP(D1142,[12]REPNCT004ReporteAuxiliarContabl!$V$21:$W$1157,2,0)</f>
        <v>#N/A</v>
      </c>
      <c r="AF1142" s="167" t="e">
        <f t="shared" si="70"/>
        <v>#N/A</v>
      </c>
      <c r="AG1142" s="144"/>
      <c r="AI1142" s="144"/>
    </row>
    <row r="1143" spans="1:35" x14ac:dyDescent="0.25">
      <c r="A1143" s="29">
        <v>1131</v>
      </c>
      <c r="B1143" s="61"/>
      <c r="C1143" s="143" t="str">
        <f>VLOOKUP(D1143,[8]Hoja1!$A$2:$B$1115,2,0)</f>
        <v>97666</v>
      </c>
      <c r="D1143" s="31">
        <v>832000219</v>
      </c>
      <c r="E1143" s="31">
        <v>216697666</v>
      </c>
      <c r="F1143" s="61" t="s">
        <v>1261</v>
      </c>
      <c r="G1143" s="33">
        <v>0</v>
      </c>
      <c r="H1143" s="33">
        <v>0</v>
      </c>
      <c r="I1143" s="3">
        <v>45379583</v>
      </c>
      <c r="J1143" s="3">
        <v>32230915</v>
      </c>
      <c r="K1143" s="3">
        <v>0</v>
      </c>
      <c r="L1143" s="3"/>
      <c r="M1143" s="3"/>
      <c r="N1143" s="3"/>
      <c r="O1143" s="3"/>
      <c r="P1143" s="34">
        <f t="shared" si="69"/>
        <v>77610498</v>
      </c>
      <c r="Q1143" s="165">
        <v>51139075</v>
      </c>
      <c r="R1143" s="3">
        <f>IFERROR(VLOOKUP(D1143,[9]ServNOMINA!$F$16:$M$112,8,0),0)</f>
        <v>0</v>
      </c>
      <c r="S1143" s="3">
        <f>IFERROR(VLOOKUP(D1143,[9]ServOTROS!$F$16:$M$112,8,0),0)</f>
        <v>0</v>
      </c>
      <c r="T1143" s="3">
        <f>IFERROR(VLOOKUP(D1143,[9]CANCEL!$F$16:$M$48,8,0),0)</f>
        <v>0</v>
      </c>
      <c r="U1143" s="3">
        <f>IFERROR(VLOOKUP(B1143,[10]Aaf_PENSION!$C$16:$M$112,11,0)+VLOOKUP(B1143,[11]Aaf_PENSION!$C$16:$M$112,11,0),0)</f>
        <v>0</v>
      </c>
      <c r="V1143" s="3">
        <f>IFERROR(VLOOKUP(B1143,[10]Aaf_SALUD!$C$16:$M$112,11,0)+VLOOKUP(B1143,[11]Aaf_SALUD!$C$16:$M$112,11,0),0)</f>
        <v>0</v>
      </c>
      <c r="W1143" s="3">
        <f>IFERROR(VLOOKUP(D1143,[9]CALIDAD!$F$16:$M$1122,8,0),0)</f>
        <v>3781632</v>
      </c>
      <c r="X1143" s="3"/>
      <c r="Y1143" s="3">
        <f>IFERROR(VLOOKUP(B1143,[10]Ap_CESANTIAS!$C$16:$M$112,11,0)+VLOOKUP(B1143,[11]Ap_CESANTIAS!$C$16:$M$112,11,0),0)</f>
        <v>0</v>
      </c>
      <c r="Z1143" s="3">
        <f>IFERROR(VLOOKUP(B1143,[10]Ap_PENSION!$C$16:$M$112,11,0)+VLOOKUP(B1143,[11]Ap_PENSION!$C$16:$M$112,11,0),0)</f>
        <v>0</v>
      </c>
      <c r="AA1143" s="3">
        <f>IFERROR(VLOOKUP(B1143,[10]Ap_SALUD!$C$16:$M$112,11,0)+VLOOKUP(B1143,[11]Ap_SALUD!$C$16:$M$112,11,0),0)</f>
        <v>0</v>
      </c>
      <c r="AB1143" s="3"/>
      <c r="AC1143" s="36">
        <f t="shared" si="68"/>
        <v>3781632</v>
      </c>
      <c r="AD1143" s="37">
        <f t="shared" si="71"/>
        <v>22689791</v>
      </c>
      <c r="AE1143" s="144" t="e">
        <f>VLOOKUP(D1143,[12]REPNCT004ReporteAuxiliarContabl!$V$21:$W$1157,2,0)</f>
        <v>#N/A</v>
      </c>
      <c r="AF1143" s="167" t="e">
        <f t="shared" si="70"/>
        <v>#N/A</v>
      </c>
      <c r="AG1143" s="144"/>
      <c r="AI1143" s="144"/>
    </row>
    <row r="1144" spans="1:35" x14ac:dyDescent="0.25">
      <c r="A1144" s="38">
        <v>1132</v>
      </c>
      <c r="B1144" s="61"/>
      <c r="C1144" s="143" t="str">
        <f>VLOOKUP(D1144,[8]Hoja1!$A$2:$B$1115,2,0)</f>
        <v>99001</v>
      </c>
      <c r="D1144" s="31">
        <v>892099305</v>
      </c>
      <c r="E1144" s="31">
        <v>210199001</v>
      </c>
      <c r="F1144" s="61" t="s">
        <v>1262</v>
      </c>
      <c r="G1144" s="33">
        <v>0</v>
      </c>
      <c r="H1144" s="33">
        <v>0</v>
      </c>
      <c r="I1144" s="3">
        <v>1249591280</v>
      </c>
      <c r="J1144" s="3">
        <v>701042450</v>
      </c>
      <c r="K1144" s="3">
        <v>0</v>
      </c>
      <c r="L1144" s="3"/>
      <c r="M1144" s="3"/>
      <c r="N1144" s="3"/>
      <c r="O1144" s="3"/>
      <c r="P1144" s="34">
        <f t="shared" si="69"/>
        <v>1950633730</v>
      </c>
      <c r="Q1144" s="165">
        <v>1221705485</v>
      </c>
      <c r="R1144" s="3">
        <f>IFERROR(VLOOKUP(D1144,[9]ServNOMINA!$F$16:$M$112,8,0),0)</f>
        <v>0</v>
      </c>
      <c r="S1144" s="3">
        <f>IFERROR(VLOOKUP(D1144,[9]ServOTROS!$F$16:$M$112,8,0),0)</f>
        <v>0</v>
      </c>
      <c r="T1144" s="3">
        <f>IFERROR(VLOOKUP(D1144,[9]CANCEL!$F$16:$M$48,8,0),0)</f>
        <v>0</v>
      </c>
      <c r="U1144" s="3">
        <f>IFERROR(VLOOKUP(B1144,[10]Aaf_PENSION!$C$16:$M$112,11,0)+VLOOKUP(B1144,[11]Aaf_PENSION!$C$16:$M$112,11,0),0)</f>
        <v>0</v>
      </c>
      <c r="V1144" s="3">
        <f>IFERROR(VLOOKUP(B1144,[10]Aaf_SALUD!$C$16:$M$112,11,0)+VLOOKUP(B1144,[11]Aaf_SALUD!$C$16:$M$112,11,0),0)</f>
        <v>0</v>
      </c>
      <c r="W1144" s="3">
        <f>IFERROR(VLOOKUP(D1144,[9]CALIDAD!$F$16:$M$1122,8,0),0)</f>
        <v>104132607</v>
      </c>
      <c r="X1144" s="3"/>
      <c r="Y1144" s="3">
        <f>IFERROR(VLOOKUP(B1144,[10]Ap_CESANTIAS!$C$16:$M$112,11,0)+VLOOKUP(B1144,[11]Ap_CESANTIAS!$C$16:$M$112,11,0),0)</f>
        <v>0</v>
      </c>
      <c r="Z1144" s="3">
        <f>IFERROR(VLOOKUP(B1144,[10]Ap_PENSION!$C$16:$M$112,11,0)+VLOOKUP(B1144,[11]Ap_PENSION!$C$16:$M$112,11,0),0)</f>
        <v>0</v>
      </c>
      <c r="AA1144" s="3">
        <f>IFERROR(VLOOKUP(B1144,[10]Ap_SALUD!$C$16:$M$112,11,0)+VLOOKUP(B1144,[11]Ap_SALUD!$C$16:$M$112,11,0),0)</f>
        <v>0</v>
      </c>
      <c r="AB1144" s="3"/>
      <c r="AC1144" s="36">
        <f t="shared" si="68"/>
        <v>104132607</v>
      </c>
      <c r="AD1144" s="37">
        <f t="shared" si="71"/>
        <v>624795638</v>
      </c>
      <c r="AE1144" s="144" t="e">
        <f>VLOOKUP(D1144,[12]REPNCT004ReporteAuxiliarContabl!$V$21:$W$1157,2,0)</f>
        <v>#N/A</v>
      </c>
      <c r="AF1144" s="167" t="e">
        <f t="shared" si="70"/>
        <v>#N/A</v>
      </c>
      <c r="AG1144" s="144"/>
      <c r="AI1144" s="144"/>
    </row>
    <row r="1145" spans="1:35" x14ac:dyDescent="0.25">
      <c r="A1145" s="29">
        <v>1133</v>
      </c>
      <c r="B1145" s="61"/>
      <c r="C1145" s="143" t="str">
        <f>VLOOKUP(D1145,[8]Hoja1!$A$2:$B$1115,2,0)</f>
        <v>99524</v>
      </c>
      <c r="D1145" s="31">
        <v>800103308</v>
      </c>
      <c r="E1145" s="31">
        <v>212499524</v>
      </c>
      <c r="F1145" s="61" t="s">
        <v>1263</v>
      </c>
      <c r="G1145" s="33">
        <v>0</v>
      </c>
      <c r="H1145" s="33">
        <v>0</v>
      </c>
      <c r="I1145" s="3">
        <v>459953616</v>
      </c>
      <c r="J1145" s="3">
        <v>349315632</v>
      </c>
      <c r="K1145" s="3">
        <v>0</v>
      </c>
      <c r="L1145" s="3"/>
      <c r="M1145" s="3"/>
      <c r="N1145" s="3"/>
      <c r="O1145" s="3"/>
      <c r="P1145" s="34">
        <f t="shared" si="69"/>
        <v>809269248</v>
      </c>
      <c r="Q1145" s="165">
        <v>540962972</v>
      </c>
      <c r="R1145" s="3">
        <f>IFERROR(VLOOKUP(D1145,[9]ServNOMINA!$F$16:$M$112,8,0),0)</f>
        <v>0</v>
      </c>
      <c r="S1145" s="3">
        <f>IFERROR(VLOOKUP(D1145,[9]ServOTROS!$F$16:$M$112,8,0),0)</f>
        <v>0</v>
      </c>
      <c r="T1145" s="3">
        <f>IFERROR(VLOOKUP(D1145,[9]CANCEL!$F$16:$M$48,8,0),0)</f>
        <v>0</v>
      </c>
      <c r="U1145" s="3">
        <f>IFERROR(VLOOKUP(B1145,[10]Aaf_PENSION!$C$16:$M$112,11,0)+VLOOKUP(B1145,[11]Aaf_PENSION!$C$16:$M$112,11,0),0)</f>
        <v>0</v>
      </c>
      <c r="V1145" s="3">
        <f>IFERROR(VLOOKUP(B1145,[10]Aaf_SALUD!$C$16:$M$112,11,0)+VLOOKUP(B1145,[11]Aaf_SALUD!$C$16:$M$112,11,0),0)</f>
        <v>0</v>
      </c>
      <c r="W1145" s="3">
        <f>IFERROR(VLOOKUP(D1145,[9]CALIDAD!$F$16:$M$1122,8,0),0)</f>
        <v>38329468</v>
      </c>
      <c r="X1145" s="3"/>
      <c r="Y1145" s="3">
        <f>IFERROR(VLOOKUP(B1145,[10]Ap_CESANTIAS!$C$16:$M$112,11,0)+VLOOKUP(B1145,[11]Ap_CESANTIAS!$C$16:$M$112,11,0),0)</f>
        <v>0</v>
      </c>
      <c r="Z1145" s="3">
        <f>IFERROR(VLOOKUP(B1145,[10]Ap_PENSION!$C$16:$M$112,11,0)+VLOOKUP(B1145,[11]Ap_PENSION!$C$16:$M$112,11,0),0)</f>
        <v>0</v>
      </c>
      <c r="AA1145" s="3">
        <f>IFERROR(VLOOKUP(B1145,[10]Ap_SALUD!$C$16:$M$112,11,0)+VLOOKUP(B1145,[11]Ap_SALUD!$C$16:$M$112,11,0),0)</f>
        <v>0</v>
      </c>
      <c r="AB1145" s="3"/>
      <c r="AC1145" s="36">
        <f t="shared" si="68"/>
        <v>38329468</v>
      </c>
      <c r="AD1145" s="37">
        <f t="shared" si="71"/>
        <v>229976808</v>
      </c>
      <c r="AE1145" s="144" t="e">
        <f>VLOOKUP(D1145,[12]REPNCT004ReporteAuxiliarContabl!$V$21:$W$1157,2,0)</f>
        <v>#N/A</v>
      </c>
      <c r="AF1145" s="167" t="e">
        <f t="shared" si="70"/>
        <v>#N/A</v>
      </c>
      <c r="AG1145" s="144"/>
      <c r="AI1145" s="144"/>
    </row>
    <row r="1146" spans="1:35" x14ac:dyDescent="0.25">
      <c r="A1146" s="38">
        <v>1134</v>
      </c>
      <c r="B1146" s="61"/>
      <c r="C1146" s="143" t="str">
        <f>VLOOKUP(D1146,[8]Hoja1!$A$2:$B$1115,2,0)</f>
        <v>99624</v>
      </c>
      <c r="D1146" s="31">
        <v>800103318</v>
      </c>
      <c r="E1146" s="31">
        <v>212499624</v>
      </c>
      <c r="F1146" s="61" t="s">
        <v>1264</v>
      </c>
      <c r="G1146" s="33">
        <v>0</v>
      </c>
      <c r="H1146" s="33">
        <v>0</v>
      </c>
      <c r="I1146" s="3">
        <v>150085666</v>
      </c>
      <c r="J1146" s="3">
        <v>139385119</v>
      </c>
      <c r="K1146" s="3">
        <v>0</v>
      </c>
      <c r="L1146" s="3"/>
      <c r="M1146" s="3"/>
      <c r="N1146" s="3"/>
      <c r="O1146" s="3"/>
      <c r="P1146" s="34">
        <f t="shared" si="69"/>
        <v>289470785</v>
      </c>
      <c r="Q1146" s="165">
        <v>183057375</v>
      </c>
      <c r="R1146" s="3">
        <f>IFERROR(VLOOKUP(D1146,[9]ServNOMINA!$F$16:$M$112,8,0),0)</f>
        <v>0</v>
      </c>
      <c r="S1146" s="3">
        <f>IFERROR(VLOOKUP(D1146,[9]ServOTROS!$F$16:$M$112,8,0),0)</f>
        <v>0</v>
      </c>
      <c r="T1146" s="3">
        <f>IFERROR(VLOOKUP(D1146,[9]CANCEL!$F$16:$M$48,8,0),0)</f>
        <v>0</v>
      </c>
      <c r="U1146" s="3">
        <f>IFERROR(VLOOKUP(B1146,[10]Aaf_PENSION!$C$16:$M$112,11,0)+VLOOKUP(B1146,[11]Aaf_PENSION!$C$16:$M$112,11,0),0)</f>
        <v>0</v>
      </c>
      <c r="V1146" s="3">
        <f>IFERROR(VLOOKUP(B1146,[10]Aaf_SALUD!$C$16:$M$112,11,0)+VLOOKUP(B1146,[11]Aaf_SALUD!$C$16:$M$112,11,0),0)</f>
        <v>0</v>
      </c>
      <c r="W1146" s="3">
        <f>IFERROR(VLOOKUP(D1146,[9]CALIDAD!$F$16:$M$1122,8,0),0)</f>
        <v>12507139</v>
      </c>
      <c r="X1146" s="3"/>
      <c r="Y1146" s="3">
        <f>IFERROR(VLOOKUP(B1146,[10]Ap_CESANTIAS!$C$16:$M$112,11,0)+VLOOKUP(B1146,[11]Ap_CESANTIAS!$C$16:$M$112,11,0),0)</f>
        <v>0</v>
      </c>
      <c r="Z1146" s="3">
        <f>IFERROR(VLOOKUP(B1146,[10]Ap_PENSION!$C$16:$M$112,11,0)+VLOOKUP(B1146,[11]Ap_PENSION!$C$16:$M$112,11,0),0)</f>
        <v>0</v>
      </c>
      <c r="AA1146" s="3">
        <f>IFERROR(VLOOKUP(B1146,[10]Ap_SALUD!$C$16:$M$112,11,0)+VLOOKUP(B1146,[11]Ap_SALUD!$C$16:$M$112,11,0),0)</f>
        <v>0</v>
      </c>
      <c r="AB1146" s="3"/>
      <c r="AC1146" s="36">
        <f t="shared" si="68"/>
        <v>12507139</v>
      </c>
      <c r="AD1146" s="37">
        <f t="shared" si="71"/>
        <v>93906271</v>
      </c>
      <c r="AE1146" s="144" t="e">
        <f>VLOOKUP(D1146,[12]REPNCT004ReporteAuxiliarContabl!$V$21:$W$1157,2,0)</f>
        <v>#N/A</v>
      </c>
      <c r="AF1146" s="167" t="e">
        <f t="shared" si="70"/>
        <v>#N/A</v>
      </c>
      <c r="AG1146" s="144"/>
      <c r="AI1146" s="144"/>
    </row>
    <row r="1147" spans="1:35" ht="15.75" thickBot="1" x14ac:dyDescent="0.3">
      <c r="A1147" s="63">
        <v>1135</v>
      </c>
      <c r="B1147" s="64"/>
      <c r="C1147" s="143" t="str">
        <f>VLOOKUP(D1147,[8]Hoja1!$A$2:$B$1115,2,0)</f>
        <v>99773</v>
      </c>
      <c r="D1147" s="65">
        <v>842000017</v>
      </c>
      <c r="E1147" s="31">
        <v>217399773</v>
      </c>
      <c r="F1147" s="64" t="s">
        <v>1265</v>
      </c>
      <c r="G1147" s="33">
        <v>0</v>
      </c>
      <c r="H1147" s="33">
        <v>0</v>
      </c>
      <c r="I1147" s="3">
        <v>4456276416</v>
      </c>
      <c r="J1147" s="3">
        <v>1843896512</v>
      </c>
      <c r="K1147" s="3">
        <v>0</v>
      </c>
      <c r="L1147" s="66"/>
      <c r="M1147" s="66"/>
      <c r="N1147" s="66"/>
      <c r="O1147" s="66"/>
      <c r="P1147" s="67">
        <f t="shared" si="69"/>
        <v>6300172928</v>
      </c>
      <c r="Q1147" s="165">
        <v>3604233436</v>
      </c>
      <c r="R1147" s="3">
        <f>IFERROR(VLOOKUP(D1147,[9]ServNOMINA!$F$16:$M$112,8,0),0)</f>
        <v>0</v>
      </c>
      <c r="S1147" s="3">
        <f>IFERROR(VLOOKUP(D1147,[9]ServOTROS!$F$16:$M$112,8,0),0)</f>
        <v>0</v>
      </c>
      <c r="T1147" s="3">
        <f>IFERROR(VLOOKUP(D1147,[9]CANCEL!$F$16:$M$48,8,0),0)</f>
        <v>0</v>
      </c>
      <c r="U1147" s="3">
        <f>IFERROR(VLOOKUP(B1147,[10]Aaf_PENSION!$C$16:$M$112,11,0)+VLOOKUP(B1147,[11]Aaf_PENSION!$C$16:$M$112,11,0),0)</f>
        <v>0</v>
      </c>
      <c r="V1147" s="3">
        <f>IFERROR(VLOOKUP(B1147,[10]Aaf_SALUD!$C$16:$M$112,11,0)+VLOOKUP(B1147,[11]Aaf_SALUD!$C$16:$M$112,11,0),0)</f>
        <v>0</v>
      </c>
      <c r="W1147" s="3">
        <f>IFERROR(VLOOKUP(D1147,[9]CALIDAD!$F$16:$M$1122,8,0),0)</f>
        <v>371356368</v>
      </c>
      <c r="X1147" s="3"/>
      <c r="Y1147" s="3">
        <f>IFERROR(VLOOKUP(B1147,[10]Ap_CESANTIAS!$C$16:$M$112,11,0)+VLOOKUP(B1147,[11]Ap_CESANTIAS!$C$16:$M$112,11,0),0)</f>
        <v>0</v>
      </c>
      <c r="Z1147" s="3">
        <f>IFERROR(VLOOKUP(B1147,[10]Ap_PENSION!$C$16:$M$112,11,0)+VLOOKUP(B1147,[11]Ap_PENSION!$C$16:$M$112,11,0),0)</f>
        <v>0</v>
      </c>
      <c r="AA1147" s="3">
        <f>IFERROR(VLOOKUP(B1147,[10]Ap_SALUD!$C$16:$M$112,11,0)+VLOOKUP(B1147,[11]Ap_SALUD!$C$16:$M$112,11,0),0)</f>
        <v>0</v>
      </c>
      <c r="AB1147" s="3"/>
      <c r="AC1147" s="36">
        <f t="shared" si="68"/>
        <v>371356368</v>
      </c>
      <c r="AD1147" s="37">
        <f t="shared" si="71"/>
        <v>2324583124</v>
      </c>
      <c r="AE1147" s="144" t="e">
        <f>VLOOKUP(D1147,[12]REPNCT004ReporteAuxiliarContabl!$V$21:$W$1157,2,0)</f>
        <v>#N/A</v>
      </c>
      <c r="AF1147" s="167" t="e">
        <f t="shared" si="70"/>
        <v>#N/A</v>
      </c>
      <c r="AG1147" s="144"/>
      <c r="AI1147" s="144"/>
    </row>
    <row r="1148" spans="1:35" ht="15.75" thickBot="1" x14ac:dyDescent="0.3">
      <c r="A1148" s="71" t="s">
        <v>5</v>
      </c>
      <c r="B1148" s="72"/>
      <c r="C1148" s="72"/>
      <c r="D1148" s="72"/>
      <c r="E1148" s="72"/>
      <c r="F1148" s="72"/>
      <c r="G1148" s="73">
        <f t="shared" ref="G1148:AD1148" si="72">SUM(G13:G1147)</f>
        <v>29057475520871</v>
      </c>
      <c r="H1148" s="73">
        <f t="shared" si="72"/>
        <v>319937729906</v>
      </c>
      <c r="I1148" s="73">
        <f t="shared" si="72"/>
        <v>824662531784</v>
      </c>
      <c r="J1148" s="73">
        <f t="shared" si="72"/>
        <v>770215793265</v>
      </c>
      <c r="K1148" s="73">
        <f>SUM(K13:K1147)</f>
        <v>16237007368314</v>
      </c>
      <c r="L1148" s="73">
        <f>SUM(L13:L1147)</f>
        <v>0</v>
      </c>
      <c r="M1148" s="73">
        <f>SUM(M13:M1147)</f>
        <v>0</v>
      </c>
      <c r="N1148" s="74">
        <f>SUM(N13:N1147)</f>
        <v>0</v>
      </c>
      <c r="O1148" s="75">
        <f>SUM(O13:O1147)</f>
        <v>0</v>
      </c>
      <c r="P1148" s="76">
        <f t="shared" si="72"/>
        <v>47209298944140</v>
      </c>
      <c r="Q1148" s="146">
        <f>SUM(Q13:Q1147)</f>
        <v>19398115764165</v>
      </c>
      <c r="R1148" s="73">
        <f t="shared" si="72"/>
        <v>3487076018924</v>
      </c>
      <c r="S1148" s="73">
        <f>SUM(S13:S1147)</f>
        <v>217883689882</v>
      </c>
      <c r="T1148" s="73">
        <f t="shared" si="72"/>
        <v>64960675679</v>
      </c>
      <c r="U1148" s="132">
        <f>SUM(U13:U1147)</f>
        <v>128534765884</v>
      </c>
      <c r="V1148" s="132">
        <f>SUM(V13:V1147)</f>
        <v>128534765840</v>
      </c>
      <c r="W1148" s="73">
        <f t="shared" si="72"/>
        <v>67896952422</v>
      </c>
      <c r="X1148" s="145">
        <f>SUM(X13:X1147)</f>
        <v>142106266</v>
      </c>
      <c r="Y1148" s="73">
        <f t="shared" si="72"/>
        <v>277251213293</v>
      </c>
      <c r="Z1148" s="79">
        <f>SUM(Z13:Z1147)</f>
        <v>150830213881</v>
      </c>
      <c r="AA1148" s="73">
        <f>SUM(AA13:AA1147)</f>
        <v>106818637152</v>
      </c>
      <c r="AB1148" s="73"/>
      <c r="AC1148" s="133">
        <f>SUM(AC13:AC1147)</f>
        <v>4629929039223</v>
      </c>
      <c r="AD1148" s="81">
        <f t="shared" si="72"/>
        <v>23195788118800</v>
      </c>
      <c r="AE1148" s="144"/>
    </row>
    <row r="1149" spans="1:35" customFormat="1" x14ac:dyDescent="0.25">
      <c r="N1149" s="82"/>
      <c r="O1149" s="82"/>
      <c r="P1149" s="83"/>
      <c r="Q1149" s="83"/>
      <c r="R1149" s="82"/>
      <c r="S1149" s="84"/>
      <c r="T1149" s="85"/>
      <c r="U1149" s="85"/>
      <c r="V1149" s="85"/>
      <c r="W1149" s="86"/>
      <c r="X1149" s="84"/>
      <c r="Y1149" s="84"/>
      <c r="Z1149" s="84"/>
      <c r="AA1149" s="84"/>
      <c r="AB1149" s="84"/>
      <c r="AC1149" s="87"/>
      <c r="AD1149" s="83"/>
      <c r="AE1149" s="144"/>
      <c r="AF1149" s="168"/>
      <c r="AH1149" s="168"/>
    </row>
    <row r="1150" spans="1:35" x14ac:dyDescent="0.25">
      <c r="G1150" s="83"/>
      <c r="H1150" s="4"/>
      <c r="I1150" s="84"/>
      <c r="J1150" s="83"/>
      <c r="N1150" s="84"/>
      <c r="O1150" s="84"/>
      <c r="P1150" s="83"/>
      <c r="Q1150" s="83"/>
      <c r="U1150" s="83"/>
      <c r="V1150" s="85"/>
      <c r="X1150" s="83"/>
      <c r="Y1150" s="85"/>
      <c r="Z1150" s="86"/>
      <c r="AA1150" s="86"/>
      <c r="AB1150" s="86"/>
      <c r="AC1150" s="83"/>
      <c r="AD1150" s="4"/>
      <c r="AE1150" s="144"/>
    </row>
    <row r="1151" spans="1:35" x14ac:dyDescent="0.25">
      <c r="J1151" s="4"/>
      <c r="Q1151" s="83"/>
      <c r="AD1151" s="84"/>
    </row>
    <row r="1152" spans="1:35" x14ac:dyDescent="0.25">
      <c r="J1152" s="83"/>
      <c r="AD1152" s="83"/>
    </row>
  </sheetData>
  <protectedRanges>
    <protectedRange sqref="G13:H1147" name="Rango2_1"/>
  </protectedRanges>
  <autoFilter ref="A12:AI1148" xr:uid="{AAA8AB10-DBBA-43AD-BD66-BA5E848DCD6D}"/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FEC5-45CB-4CB9-ACD8-DFF9D0CD2B97}">
  <dimension ref="A1:AE1152"/>
  <sheetViews>
    <sheetView workbookViewId="0">
      <selection activeCell="A13" sqref="A13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18.42578125" style="19" customWidth="1"/>
    <col min="32" max="16384" width="11.42578125" style="19"/>
  </cols>
  <sheetData>
    <row r="1" spans="1:31" s="15" customFormat="1" x14ac:dyDescent="0.25">
      <c r="A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1" s="15" customFormat="1" x14ac:dyDescent="0.25">
      <c r="A2" s="14"/>
      <c r="B2" s="1" t="s">
        <v>0</v>
      </c>
      <c r="C2" s="1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1" s="15" customFormat="1" x14ac:dyDescent="0.25">
      <c r="A3" s="14"/>
      <c r="B3" s="2" t="s">
        <v>1</v>
      </c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1" s="15" customFormat="1" x14ac:dyDescent="0.25">
      <c r="A4" s="14"/>
      <c r="B4" s="2" t="s">
        <v>2</v>
      </c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1" s="15" customFormat="1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1" s="15" customFormat="1" ht="33" customHeight="1" thickBot="1" x14ac:dyDescent="0.3">
      <c r="A6" s="14"/>
      <c r="B6" s="14"/>
      <c r="C6" s="14"/>
      <c r="D6" s="14" t="s">
        <v>59</v>
      </c>
      <c r="E6" s="14"/>
      <c r="F6" s="175" t="s">
        <v>60</v>
      </c>
      <c r="G6" s="176"/>
      <c r="H6" s="176"/>
      <c r="I6" s="176"/>
      <c r="J6" s="176"/>
      <c r="K6" s="176"/>
      <c r="L6" s="176"/>
      <c r="M6" s="176"/>
      <c r="N6" s="176"/>
      <c r="O6" s="176"/>
      <c r="P6" s="177"/>
      <c r="Q6" s="16"/>
      <c r="R6" s="2"/>
      <c r="S6" s="2" t="s">
        <v>3</v>
      </c>
      <c r="T6" s="178" t="s">
        <v>1405</v>
      </c>
      <c r="U6" s="179"/>
      <c r="V6" s="14"/>
      <c r="W6" s="14"/>
      <c r="X6" s="14"/>
      <c r="Y6" s="14"/>
      <c r="Z6" s="14"/>
      <c r="AA6" s="14"/>
      <c r="AB6" s="14"/>
      <c r="AC6" s="14"/>
      <c r="AD6" s="14"/>
    </row>
    <row r="7" spans="1:31" s="15" customFormat="1" ht="15.75" thickBot="1" x14ac:dyDescent="0.3">
      <c r="A7" s="14"/>
      <c r="B7" s="14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4"/>
      <c r="W7" s="14"/>
      <c r="X7" s="14"/>
      <c r="Y7" s="14"/>
      <c r="Z7" s="14"/>
      <c r="AA7" s="14"/>
      <c r="AB7" s="14"/>
      <c r="AC7" s="14"/>
      <c r="AD7" s="14"/>
    </row>
    <row r="8" spans="1:31" s="15" customFormat="1" ht="15.75" thickBot="1" x14ac:dyDescent="0.3">
      <c r="A8" s="14"/>
      <c r="B8" s="14"/>
      <c r="C8" s="14"/>
      <c r="D8" s="17" t="s">
        <v>62</v>
      </c>
      <c r="E8" s="17"/>
      <c r="F8" s="180" t="s">
        <v>63</v>
      </c>
      <c r="G8" s="181"/>
      <c r="H8" s="181"/>
      <c r="I8" s="181"/>
      <c r="J8" s="181"/>
      <c r="K8" s="181"/>
      <c r="L8" s="181"/>
      <c r="M8" s="181"/>
      <c r="N8" s="181"/>
      <c r="O8" s="181"/>
      <c r="P8" s="182"/>
      <c r="Q8" s="18"/>
      <c r="R8" s="2"/>
      <c r="S8" s="2"/>
      <c r="T8" s="2"/>
      <c r="U8" s="2"/>
      <c r="V8" s="14"/>
      <c r="W8" s="14"/>
      <c r="X8" s="14"/>
      <c r="Y8" s="14"/>
      <c r="Z8" s="14"/>
      <c r="AA8" s="14"/>
      <c r="AB8" s="14"/>
      <c r="AC8" s="14"/>
      <c r="AD8" s="14"/>
    </row>
    <row r="9" spans="1:3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1" ht="45" x14ac:dyDescent="0.25">
      <c r="A11" s="183" t="s">
        <v>64</v>
      </c>
      <c r="B11" s="185" t="s">
        <v>65</v>
      </c>
      <c r="C11" s="21" t="s">
        <v>1277</v>
      </c>
      <c r="D11" s="185" t="s">
        <v>66</v>
      </c>
      <c r="E11" s="21" t="s">
        <v>1270</v>
      </c>
      <c r="F11" s="187" t="s">
        <v>67</v>
      </c>
      <c r="G11" s="22" t="s">
        <v>1267</v>
      </c>
      <c r="H11" s="22" t="s">
        <v>1268</v>
      </c>
      <c r="I11" s="22" t="s">
        <v>1397</v>
      </c>
      <c r="J11" s="22" t="s">
        <v>1398</v>
      </c>
      <c r="K11" s="22" t="s">
        <v>72</v>
      </c>
      <c r="L11" s="22" t="s">
        <v>73</v>
      </c>
      <c r="M11" s="22" t="s">
        <v>74</v>
      </c>
      <c r="N11" s="22" t="s">
        <v>75</v>
      </c>
      <c r="O11" s="22" t="s">
        <v>76</v>
      </c>
      <c r="P11" s="23" t="s">
        <v>1401</v>
      </c>
      <c r="Q11" s="24" t="s">
        <v>1404</v>
      </c>
      <c r="R11" s="25" t="s">
        <v>79</v>
      </c>
      <c r="S11" s="24" t="s">
        <v>80</v>
      </c>
      <c r="T11" s="24" t="s">
        <v>81</v>
      </c>
      <c r="U11" s="24" t="s">
        <v>82</v>
      </c>
      <c r="V11" s="24" t="s">
        <v>83</v>
      </c>
      <c r="W11" s="26" t="s">
        <v>84</v>
      </c>
      <c r="X11" s="26" t="s">
        <v>85</v>
      </c>
      <c r="Y11" s="26" t="s">
        <v>86</v>
      </c>
      <c r="Z11" s="26" t="s">
        <v>87</v>
      </c>
      <c r="AA11" s="26" t="s">
        <v>88</v>
      </c>
      <c r="AB11" s="26" t="s">
        <v>1388</v>
      </c>
      <c r="AC11" s="24" t="s">
        <v>1402</v>
      </c>
      <c r="AD11" s="27" t="s">
        <v>1403</v>
      </c>
    </row>
    <row r="12" spans="1:31" ht="30" x14ac:dyDescent="0.25">
      <c r="A12" s="184"/>
      <c r="B12" s="186"/>
      <c r="C12" s="28"/>
      <c r="D12" s="186"/>
      <c r="E12" s="28"/>
      <c r="F12" s="188"/>
      <c r="G12" s="22" t="s">
        <v>91</v>
      </c>
      <c r="H12" s="22" t="s">
        <v>92</v>
      </c>
      <c r="I12" s="22" t="s">
        <v>93</v>
      </c>
      <c r="J12" s="22" t="s">
        <v>94</v>
      </c>
      <c r="K12" s="22" t="s">
        <v>95</v>
      </c>
      <c r="L12" s="22" t="s">
        <v>96</v>
      </c>
      <c r="M12" s="22" t="s">
        <v>97</v>
      </c>
      <c r="N12" s="22" t="s">
        <v>98</v>
      </c>
      <c r="O12" s="22" t="s">
        <v>99</v>
      </c>
      <c r="P12" s="23" t="s">
        <v>100</v>
      </c>
      <c r="Q12" s="24" t="s">
        <v>101</v>
      </c>
      <c r="R12" s="24" t="s">
        <v>102</v>
      </c>
      <c r="S12" s="24" t="s">
        <v>103</v>
      </c>
      <c r="T12" s="26" t="s">
        <v>104</v>
      </c>
      <c r="U12" s="26" t="s">
        <v>105</v>
      </c>
      <c r="V12" s="26" t="s">
        <v>106</v>
      </c>
      <c r="W12" s="26" t="s">
        <v>107</v>
      </c>
      <c r="X12" s="26" t="s">
        <v>108</v>
      </c>
      <c r="Y12" s="26" t="s">
        <v>109</v>
      </c>
      <c r="Z12" s="26" t="s">
        <v>110</v>
      </c>
      <c r="AA12" s="26" t="s">
        <v>111</v>
      </c>
      <c r="AB12" s="26" t="s">
        <v>1391</v>
      </c>
      <c r="AC12" s="24" t="s">
        <v>1392</v>
      </c>
      <c r="AD12" s="27" t="s">
        <v>1393</v>
      </c>
    </row>
    <row r="13" spans="1:31" x14ac:dyDescent="0.25">
      <c r="A13" s="29">
        <v>1</v>
      </c>
      <c r="B13" s="30" t="s">
        <v>114</v>
      </c>
      <c r="C13" s="30" t="s">
        <v>1308</v>
      </c>
      <c r="D13" s="31">
        <v>899999336</v>
      </c>
      <c r="E13" s="31">
        <v>119191000</v>
      </c>
      <c r="F13" s="32" t="s">
        <v>115</v>
      </c>
      <c r="G13" s="33">
        <v>117959067371</v>
      </c>
      <c r="H13" s="33">
        <v>0</v>
      </c>
      <c r="I13" s="3">
        <f>IFERROR(VLOOKUP(C13,'[6]Anexo 2'!$A$9:$G$1115,7,0),0)</f>
        <v>796270165</v>
      </c>
      <c r="J13" s="3">
        <f>IFERROR(VLOOKUP(C13,'[6]Anexo 1'!$A$9:$F$1115,6,0),0)</f>
        <v>620367421</v>
      </c>
      <c r="K13" s="3"/>
      <c r="L13" s="3"/>
      <c r="M13" s="3"/>
      <c r="N13" s="3"/>
      <c r="O13" s="3"/>
      <c r="P13" s="34">
        <f>SUM(G13:N13)</f>
        <v>119375704957</v>
      </c>
      <c r="Q13" s="35">
        <f>VLOOKUP(D13,FEBRERO!$D$13:$Q$1147,14,0)+VLOOKUP(D13,FEBRERO!$D$13:$AC$1147,26,0)</f>
        <v>23027040566</v>
      </c>
      <c r="R13" s="3">
        <f>IFERROR(VLOOKUP(D13,[13]ServNOMINA!$F$16:$M$112,8,0),0)</f>
        <v>5652105389</v>
      </c>
      <c r="S13" s="3">
        <f>IFERROR(VLOOKUP(D13,[13]ServOTROS!$F$16:$M$112,8,0),0)</f>
        <v>5866915637</v>
      </c>
      <c r="T13" s="3">
        <f>IFERROR(VLOOKUP(D13,[13]CANCEL!$F$16:$M$48,8,0),0)</f>
        <v>0</v>
      </c>
      <c r="U13" s="3">
        <f>IFERROR(VLOOKUP(B13,[13]Aaf_PENSION!$C$16:$M$112,11,0),0)</f>
        <v>143252835</v>
      </c>
      <c r="V13" s="3">
        <f>IFERROR(VLOOKUP(B13,[13]Aaf_SALUD!$C$16:$M$112,11,0),0)</f>
        <v>143252835</v>
      </c>
      <c r="W13" s="3">
        <f>IFERROR(VLOOKUP(D13,[13]CALIDAD!$F$16:$M$1122,8,0),0)</f>
        <v>199067541</v>
      </c>
      <c r="X13" s="3">
        <f>IFERROR(VLOOKUP(D13,'[14]dinamica municip ok'!$F$4:$G$1107,2,0),0)</f>
        <v>620367421</v>
      </c>
      <c r="Y13" s="3">
        <f>IFERROR(VLOOKUP(B13,[13]Ap_CESANTIAS!$C$16:$M$112,11,0),0)</f>
        <v>173926214</v>
      </c>
      <c r="Z13" s="3">
        <f>IFERROR(VLOOKUP(B13,[13]Ap_PENSION!$C$16:$M$112,11,0),0)</f>
        <v>223725390</v>
      </c>
      <c r="AA13" s="3">
        <f>IFERROR(VLOOKUP(B13,[13]Ap_SALUD!$C$16:$M$112,11,0),0)</f>
        <v>158443329</v>
      </c>
      <c r="AB13" s="3"/>
      <c r="AC13" s="36">
        <f t="shared" ref="AC13:AC76" si="0">SUM(R13:AA13)</f>
        <v>13181056591</v>
      </c>
      <c r="AD13" s="37">
        <f>+P13-Q13+AB13-AC13</f>
        <v>83167607800</v>
      </c>
      <c r="AE13" s="144"/>
    </row>
    <row r="14" spans="1:31" x14ac:dyDescent="0.25">
      <c r="A14" s="29">
        <v>2</v>
      </c>
      <c r="B14" s="30" t="s">
        <v>116</v>
      </c>
      <c r="C14" s="88" t="s">
        <v>1278</v>
      </c>
      <c r="D14" s="31">
        <v>890900286</v>
      </c>
      <c r="E14" s="31">
        <v>110505000</v>
      </c>
      <c r="F14" s="32" t="s">
        <v>117</v>
      </c>
      <c r="G14" s="33">
        <v>1425966878206</v>
      </c>
      <c r="H14" s="33">
        <v>32122525525</v>
      </c>
      <c r="I14" s="3">
        <f>IFERROR(VLOOKUP(C14,'[6]Anexo 2'!$A$9:$G$1115,7,0),0)</f>
        <v>0</v>
      </c>
      <c r="J14" s="3">
        <f>IFERROR(VLOOKUP(C14,'[6]Anexo 1'!$A$9:$F$1115,6,0),0)</f>
        <v>0</v>
      </c>
      <c r="K14" s="3"/>
      <c r="L14" s="3"/>
      <c r="M14" s="3"/>
      <c r="N14" s="3"/>
      <c r="O14" s="3"/>
      <c r="P14" s="34">
        <f t="shared" ref="P14:P77" si="1">SUM(G14:N14)</f>
        <v>1458089403731</v>
      </c>
      <c r="Q14" s="35">
        <f>VLOOKUP(D14,FEBRERO!$D$13:$Q$1147,14,0)+VLOOKUP(D14,FEBRERO!$D$13:$AC$1147,26,0)</f>
        <v>404338558680</v>
      </c>
      <c r="R14" s="3">
        <f>IFERROR(VLOOKUP(D14,[13]ServNOMINA!$F$16:$M$112,8,0),0)</f>
        <v>125776475346</v>
      </c>
      <c r="S14" s="3">
        <f>IFERROR(VLOOKUP(D14,[13]ServOTROS!$F$16:$M$112,8,0),0)</f>
        <v>12922442773</v>
      </c>
      <c r="T14" s="3">
        <f>IFERROR(VLOOKUP(D14,[13]CANCEL!$F$16:$M$48,8,0),0)</f>
        <v>3212252553</v>
      </c>
      <c r="U14" s="3">
        <f>IFERROR(VLOOKUP(B14,[13]Aaf_PENSION!$C$16:$M$112,11,0),0)</f>
        <v>3762637630</v>
      </c>
      <c r="V14" s="3">
        <f>IFERROR(VLOOKUP(B14,[13]Aaf_SALUD!$C$16:$M$112,11,0),0)</f>
        <v>3762637629</v>
      </c>
      <c r="W14" s="3">
        <f>IFERROR(VLOOKUP(D14,[13]CALIDAD!$F$16:$M$1122,8,0),0)</f>
        <v>0</v>
      </c>
      <c r="X14" s="3">
        <f>IFERROR(VLOOKUP(D14,'[14]dinamica municip ok'!$F$4:$G$1107,2,0),0)</f>
        <v>0</v>
      </c>
      <c r="Y14" s="3">
        <f>IFERROR(VLOOKUP(B14,[13]Ap_CESANTIAS!$C$16:$M$112,11,0),0)</f>
        <v>12894953125</v>
      </c>
      <c r="Z14" s="3">
        <f>IFERROR(VLOOKUP(B14,[13]Ap_PENSION!$C$16:$M$112,11,0),0)</f>
        <v>6413662112</v>
      </c>
      <c r="AA14" s="3">
        <f>IFERROR(VLOOKUP(B14,[13]Ap_SALUD!$C$16:$M$112,11,0),0)</f>
        <v>4542184409</v>
      </c>
      <c r="AB14" s="3"/>
      <c r="AC14" s="36">
        <f t="shared" si="0"/>
        <v>173287245577</v>
      </c>
      <c r="AD14" s="37">
        <f>+P14-Q14-AC14</f>
        <v>880463599474</v>
      </c>
      <c r="AE14" s="144"/>
    </row>
    <row r="15" spans="1:31" x14ac:dyDescent="0.25">
      <c r="A15" s="29">
        <v>3</v>
      </c>
      <c r="B15" s="30" t="s">
        <v>118</v>
      </c>
      <c r="C15" s="30" t="s">
        <v>1304</v>
      </c>
      <c r="D15" s="31">
        <v>800102838</v>
      </c>
      <c r="E15" s="31">
        <v>118181000</v>
      </c>
      <c r="F15" s="32" t="s">
        <v>119</v>
      </c>
      <c r="G15" s="33">
        <v>345099755138</v>
      </c>
      <c r="H15" s="33">
        <v>413039616</v>
      </c>
      <c r="I15" s="3">
        <f>IFERROR(VLOOKUP(C15,'[6]Anexo 2'!$A$9:$G$1115,7,0),0)</f>
        <v>0</v>
      </c>
      <c r="J15" s="3">
        <f>IFERROR(VLOOKUP(C15,'[6]Anexo 1'!$A$9:$F$1115,6,0),0)</f>
        <v>0</v>
      </c>
      <c r="K15" s="3"/>
      <c r="L15" s="3"/>
      <c r="M15" s="3"/>
      <c r="N15" s="3"/>
      <c r="O15" s="3"/>
      <c r="P15" s="34">
        <f t="shared" si="1"/>
        <v>345512794754</v>
      </c>
      <c r="Q15" s="35">
        <f>VLOOKUP(D15,FEBRERO!$D$13:$Q$1147,14,0)+VLOOKUP(D15,FEBRERO!$D$13:$AC$1147,26,0)</f>
        <v>63296951538</v>
      </c>
      <c r="R15" s="3">
        <f>IFERROR(VLOOKUP(D15,[13]ServNOMINA!$F$16:$M$112,8,0),0)</f>
        <v>21211543344</v>
      </c>
      <c r="S15" s="3">
        <f>IFERROR(VLOOKUP(D15,[13]ServOTROS!$F$16:$M$112,8,0),0)</f>
        <v>2456397062</v>
      </c>
      <c r="T15" s="3">
        <f>IFERROR(VLOOKUP(D15,[13]CANCEL!$F$16:$M$48,8,0),0)</f>
        <v>41303962</v>
      </c>
      <c r="U15" s="3">
        <f>IFERROR(VLOOKUP(B15,[13]Aaf_PENSION!$C$16:$M$112,11,0),0)</f>
        <v>618133547</v>
      </c>
      <c r="V15" s="3">
        <f>IFERROR(VLOOKUP(B15,[13]Aaf_SALUD!$C$16:$M$112,11,0),0)</f>
        <v>618133547</v>
      </c>
      <c r="W15" s="3">
        <f>IFERROR(VLOOKUP(D15,[13]CALIDAD!$F$16:$M$1122,8,0),0)</f>
        <v>0</v>
      </c>
      <c r="X15" s="3">
        <f>IFERROR(VLOOKUP(D15,'[14]dinamica municip ok'!$F$4:$G$1107,2,0),0)</f>
        <v>0</v>
      </c>
      <c r="Y15" s="3">
        <f>IFERROR(VLOOKUP(B15,[13]Ap_CESANTIAS!$C$16:$M$112,11,0),0)</f>
        <v>976239848</v>
      </c>
      <c r="Z15" s="3">
        <f>IFERROR(VLOOKUP(B15,[13]Ap_PENSION!$C$16:$M$112,11,0),0)</f>
        <v>993071479</v>
      </c>
      <c r="AA15" s="3">
        <f>IFERROR(VLOOKUP(B15,[13]Ap_SALUD!$C$16:$M$112,11,0),0)</f>
        <v>703297696</v>
      </c>
      <c r="AB15" s="3"/>
      <c r="AC15" s="36">
        <f t="shared" si="0"/>
        <v>27618120485</v>
      </c>
      <c r="AD15" s="37">
        <f t="shared" ref="AD15:AD78" si="2">+P15-Q15+AB15-AC15</f>
        <v>254597722731</v>
      </c>
      <c r="AE15" s="144"/>
    </row>
    <row r="16" spans="1:31" x14ac:dyDescent="0.25">
      <c r="A16" s="38">
        <v>4</v>
      </c>
      <c r="B16" s="30" t="s">
        <v>120</v>
      </c>
      <c r="C16" s="30" t="s">
        <v>1279</v>
      </c>
      <c r="D16" s="31">
        <v>890102006</v>
      </c>
      <c r="E16" s="31">
        <v>110808000</v>
      </c>
      <c r="F16" s="32" t="s">
        <v>121</v>
      </c>
      <c r="G16" s="33">
        <v>383238250312</v>
      </c>
      <c r="H16" s="33">
        <v>12474279028</v>
      </c>
      <c r="I16" s="3">
        <f>IFERROR(VLOOKUP(C16,'[6]Anexo 2'!$A$9:$G$1115,7,0),0)</f>
        <v>0</v>
      </c>
      <c r="J16" s="3">
        <f>IFERROR(VLOOKUP(C16,'[6]Anexo 1'!$A$9:$F$1115,6,0),0)</f>
        <v>0</v>
      </c>
      <c r="K16" s="3"/>
      <c r="L16" s="3"/>
      <c r="M16" s="3"/>
      <c r="N16" s="3"/>
      <c r="O16" s="3"/>
      <c r="P16" s="34">
        <f t="shared" si="1"/>
        <v>395712529340</v>
      </c>
      <c r="Q16" s="35">
        <f>VLOOKUP(D16,FEBRERO!$D$13:$Q$1147,14,0)+VLOOKUP(D16,FEBRERO!$D$13:$AC$1147,26,0)</f>
        <v>99318432895</v>
      </c>
      <c r="R16" s="3">
        <f>IFERROR(VLOOKUP(D16,[13]ServNOMINA!$F$16:$M$112,8,0),0)</f>
        <v>32371470237</v>
      </c>
      <c r="S16" s="3">
        <f>IFERROR(VLOOKUP(D16,[13]ServOTROS!$F$16:$M$112,8,0),0)</f>
        <v>1829936092</v>
      </c>
      <c r="T16" s="3">
        <f>IFERROR(VLOOKUP(D16,[13]CANCEL!$F$16:$M$48,8,0),0)</f>
        <v>1247427903</v>
      </c>
      <c r="U16" s="3">
        <f>IFERROR(VLOOKUP(B16,[13]Aaf_PENSION!$C$16:$M$112,11,0),0)</f>
        <v>937013247</v>
      </c>
      <c r="V16" s="3">
        <f>IFERROR(VLOOKUP(B16,[13]Aaf_SALUD!$C$16:$M$112,11,0),0)</f>
        <v>937013246</v>
      </c>
      <c r="W16" s="3">
        <f>IFERROR(VLOOKUP(D16,[13]CALIDAD!$F$16:$M$1122,8,0),0)</f>
        <v>0</v>
      </c>
      <c r="X16" s="3">
        <f>IFERROR(VLOOKUP(D16,'[14]dinamica municip ok'!$F$4:$G$1107,2,0),0)</f>
        <v>0</v>
      </c>
      <c r="Y16" s="3">
        <f>IFERROR(VLOOKUP(B16,[13]Ap_CESANTIAS!$C$16:$M$112,11,0),0)</f>
        <v>1446344731</v>
      </c>
      <c r="Z16" s="3">
        <f>IFERROR(VLOOKUP(B16,[13]Ap_PENSION!$C$16:$M$112,11,0),0)</f>
        <v>1560663604</v>
      </c>
      <c r="AA16" s="3">
        <f>IFERROR(VLOOKUP(B16,[13]Ap_SALUD!$C$16:$M$112,11,0),0)</f>
        <v>1105268997</v>
      </c>
      <c r="AB16" s="3"/>
      <c r="AC16" s="36">
        <f t="shared" si="0"/>
        <v>41435138057</v>
      </c>
      <c r="AD16" s="37">
        <f t="shared" si="2"/>
        <v>254958958388</v>
      </c>
      <c r="AE16" s="144"/>
    </row>
    <row r="17" spans="1:31" x14ac:dyDescent="0.25">
      <c r="A17" s="29">
        <v>5</v>
      </c>
      <c r="B17" s="30" t="s">
        <v>122</v>
      </c>
      <c r="C17" s="30" t="s">
        <v>1280</v>
      </c>
      <c r="D17" s="31">
        <v>890480059</v>
      </c>
      <c r="E17" s="31">
        <v>111313000</v>
      </c>
      <c r="F17" s="32" t="s">
        <v>123</v>
      </c>
      <c r="G17" s="33">
        <v>873747229967</v>
      </c>
      <c r="H17" s="33">
        <v>9893940338</v>
      </c>
      <c r="I17" s="3">
        <f>IFERROR(VLOOKUP(C17,'[6]Anexo 2'!$A$9:$G$1115,7,0),0)</f>
        <v>0</v>
      </c>
      <c r="J17" s="3">
        <f>IFERROR(VLOOKUP(C17,'[6]Anexo 1'!$A$9:$F$1115,6,0),0)</f>
        <v>0</v>
      </c>
      <c r="K17" s="3"/>
      <c r="L17" s="3"/>
      <c r="M17" s="3"/>
      <c r="N17" s="3"/>
      <c r="O17" s="3"/>
      <c r="P17" s="34">
        <f t="shared" si="1"/>
        <v>883641170305</v>
      </c>
      <c r="Q17" s="35">
        <f>VLOOKUP(D17,FEBRERO!$D$13:$Q$1147,14,0)+VLOOKUP(D17,FEBRERO!$D$13:$AC$1147,26,0)</f>
        <v>208241896421</v>
      </c>
      <c r="R17" s="3">
        <f>IFERROR(VLOOKUP(D17,[13]ServNOMINA!$F$16:$M$112,8,0),0)</f>
        <v>69516229403</v>
      </c>
      <c r="S17" s="3">
        <f>IFERROR(VLOOKUP(D17,[13]ServOTROS!$F$16:$M$112,8,0),0)</f>
        <v>4168969854</v>
      </c>
      <c r="T17" s="3">
        <f>IFERROR(VLOOKUP(D17,[13]CANCEL!$F$16:$M$48,8,0),0)</f>
        <v>989394034</v>
      </c>
      <c r="U17" s="3">
        <f>IFERROR(VLOOKUP(B17,[13]Aaf_PENSION!$C$16:$M$112,11,0),0)</f>
        <v>2067018835</v>
      </c>
      <c r="V17" s="3">
        <f>IFERROR(VLOOKUP(B17,[13]Aaf_SALUD!$C$16:$M$112,11,0),0)</f>
        <v>2067018835</v>
      </c>
      <c r="W17" s="3">
        <f>IFERROR(VLOOKUP(D17,[13]CALIDAD!$F$16:$M$1122,8,0),0)</f>
        <v>0</v>
      </c>
      <c r="X17" s="3">
        <f>IFERROR(VLOOKUP(D17,'[14]dinamica municip ok'!$F$4:$G$1107,2,0),0)</f>
        <v>0</v>
      </c>
      <c r="Y17" s="3">
        <f>IFERROR(VLOOKUP(B17,[13]Ap_CESANTIAS!$C$16:$M$112,11,0),0)</f>
        <v>3260324904</v>
      </c>
      <c r="Z17" s="3">
        <f>IFERROR(VLOOKUP(B17,[13]Ap_PENSION!$C$16:$M$112,11,0),0)</f>
        <v>3319465973</v>
      </c>
      <c r="AA17" s="3">
        <f>IFERROR(VLOOKUP(B17,[13]Ap_SALUD!$C$16:$M$112,11,0),0)</f>
        <v>2350860761</v>
      </c>
      <c r="AB17" s="3"/>
      <c r="AC17" s="36">
        <f t="shared" si="0"/>
        <v>87739282599</v>
      </c>
      <c r="AD17" s="37">
        <f t="shared" si="2"/>
        <v>587659991285</v>
      </c>
      <c r="AE17" s="144"/>
    </row>
    <row r="18" spans="1:31" x14ac:dyDescent="0.25">
      <c r="A18" s="38">
        <v>6</v>
      </c>
      <c r="B18" s="30" t="s">
        <v>124</v>
      </c>
      <c r="C18" s="30" t="s">
        <v>1281</v>
      </c>
      <c r="D18" s="31">
        <v>891800498</v>
      </c>
      <c r="E18" s="31">
        <v>111515000</v>
      </c>
      <c r="F18" s="32" t="s">
        <v>125</v>
      </c>
      <c r="G18" s="33">
        <v>632093314227</v>
      </c>
      <c r="H18" s="33">
        <v>19907346640</v>
      </c>
      <c r="I18" s="3">
        <f>IFERROR(VLOOKUP(C18,'[6]Anexo 2'!$A$9:$G$1115,7,0),0)</f>
        <v>0</v>
      </c>
      <c r="J18" s="3">
        <f>IFERROR(VLOOKUP(C18,'[6]Anexo 1'!$A$9:$F$1115,6,0),0)</f>
        <v>0</v>
      </c>
      <c r="K18" s="3"/>
      <c r="L18" s="3"/>
      <c r="M18" s="3"/>
      <c r="N18" s="3"/>
      <c r="O18" s="3"/>
      <c r="P18" s="34">
        <f t="shared" si="1"/>
        <v>652000660867</v>
      </c>
      <c r="Q18" s="35">
        <f>VLOOKUP(D18,FEBRERO!$D$13:$Q$1147,14,0)+VLOOKUP(D18,FEBRERO!$D$13:$AC$1147,26,0)</f>
        <v>185440860581</v>
      </c>
      <c r="R18" s="3">
        <f>IFERROR(VLOOKUP(D18,[13]ServNOMINA!$F$16:$M$112,8,0),0)</f>
        <v>61289012031</v>
      </c>
      <c r="S18" s="3">
        <f>IFERROR(VLOOKUP(D18,[13]ServOTROS!$F$16:$M$112,8,0),0)</f>
        <v>2775087619</v>
      </c>
      <c r="T18" s="3">
        <f>IFERROR(VLOOKUP(D18,[13]CANCEL!$F$16:$M$48,8,0),0)</f>
        <v>1990734664</v>
      </c>
      <c r="U18" s="3">
        <f>IFERROR(VLOOKUP(B18,[13]Aaf_PENSION!$C$16:$M$112,11,0),0)</f>
        <v>1750062405</v>
      </c>
      <c r="V18" s="3">
        <f>IFERROR(VLOOKUP(B18,[13]Aaf_SALUD!$C$16:$M$112,11,0),0)</f>
        <v>1750062405</v>
      </c>
      <c r="W18" s="3">
        <f>IFERROR(VLOOKUP(D18,[13]CALIDAD!$F$16:$M$1122,8,0),0)</f>
        <v>0</v>
      </c>
      <c r="X18" s="3">
        <f>IFERROR(VLOOKUP(D18,'[14]dinamica municip ok'!$F$4:$G$1107,2,0),0)</f>
        <v>0</v>
      </c>
      <c r="Y18" s="3">
        <f>IFERROR(VLOOKUP(B18,[13]Ap_CESANTIAS!$C$16:$M$112,11,0),0)</f>
        <v>2771710147</v>
      </c>
      <c r="Z18" s="3">
        <f>IFERROR(VLOOKUP(B18,[13]Ap_PENSION!$C$16:$M$112,11,0),0)</f>
        <v>2942203932</v>
      </c>
      <c r="AA18" s="3">
        <f>IFERROR(VLOOKUP(B18,[13]Ap_SALUD!$C$16:$M$112,11,0),0)</f>
        <v>2083682083</v>
      </c>
      <c r="AB18" s="3"/>
      <c r="AC18" s="36">
        <f t="shared" si="0"/>
        <v>77352555286</v>
      </c>
      <c r="AD18" s="37">
        <f t="shared" si="2"/>
        <v>389207245000</v>
      </c>
      <c r="AE18" s="144"/>
    </row>
    <row r="19" spans="1:31" x14ac:dyDescent="0.25">
      <c r="A19" s="29">
        <v>7</v>
      </c>
      <c r="B19" s="30" t="s">
        <v>126</v>
      </c>
      <c r="C19" s="30" t="s">
        <v>1282</v>
      </c>
      <c r="D19" s="31">
        <v>890801052</v>
      </c>
      <c r="E19" s="31">
        <v>111717000</v>
      </c>
      <c r="F19" s="32" t="s">
        <v>127</v>
      </c>
      <c r="G19" s="33">
        <v>349026330246</v>
      </c>
      <c r="H19" s="33">
        <v>0</v>
      </c>
      <c r="I19" s="3">
        <f>IFERROR(VLOOKUP(C19,'[6]Anexo 2'!$A$9:$G$1115,7,0),0)</f>
        <v>0</v>
      </c>
      <c r="J19" s="3">
        <f>IFERROR(VLOOKUP(C19,'[6]Anexo 1'!$A$9:$F$1115,6,0),0)</f>
        <v>0</v>
      </c>
      <c r="K19" s="3"/>
      <c r="L19" s="3"/>
      <c r="M19" s="3"/>
      <c r="N19" s="3"/>
      <c r="O19" s="3"/>
      <c r="P19" s="34">
        <f t="shared" si="1"/>
        <v>349026330246</v>
      </c>
      <c r="Q19" s="35">
        <f>VLOOKUP(D19,FEBRERO!$D$13:$Q$1147,14,0)+VLOOKUP(D19,FEBRERO!$D$13:$AC$1147,26,0)</f>
        <v>99393680699</v>
      </c>
      <c r="R19" s="3">
        <f>IFERROR(VLOOKUP(D19,[13]ServNOMINA!$F$16:$M$112,8,0),0)</f>
        <v>33245145589</v>
      </c>
      <c r="S19" s="3">
        <f>IFERROR(VLOOKUP(D19,[13]ServOTROS!$F$16:$M$112,8,0),0)</f>
        <v>4053317413</v>
      </c>
      <c r="T19" s="3">
        <f>IFERROR(VLOOKUP(D19,[13]CANCEL!$F$16:$M$48,8,0),0)</f>
        <v>0</v>
      </c>
      <c r="U19" s="3">
        <f>IFERROR(VLOOKUP(B19,[13]Aaf_PENSION!$C$16:$M$112,11,0),0)</f>
        <v>1016829296</v>
      </c>
      <c r="V19" s="3">
        <f>IFERROR(VLOOKUP(B19,[13]Aaf_SALUD!$C$16:$M$112,11,0),0)</f>
        <v>1016829296</v>
      </c>
      <c r="W19" s="3">
        <f>IFERROR(VLOOKUP(D19,[13]CALIDAD!$F$16:$M$1122,8,0),0)</f>
        <v>0</v>
      </c>
      <c r="X19" s="3">
        <f>IFERROR(VLOOKUP(D19,'[14]dinamica municip ok'!$F$4:$G$1107,2,0),0)</f>
        <v>0</v>
      </c>
      <c r="Y19" s="3">
        <f>IFERROR(VLOOKUP(B19,[13]Ap_CESANTIAS!$C$16:$M$112,11,0),0)</f>
        <v>1619955518</v>
      </c>
      <c r="Z19" s="3">
        <f>IFERROR(VLOOKUP(B19,[13]Ap_PENSION!$C$16:$M$112,11,0),0)</f>
        <v>1680263092</v>
      </c>
      <c r="AA19" s="3">
        <f>IFERROR(VLOOKUP(B19,[13]Ap_SALUD!$C$16:$M$112,11,0),0)</f>
        <v>1189969894</v>
      </c>
      <c r="AB19" s="3"/>
      <c r="AC19" s="36">
        <f t="shared" si="0"/>
        <v>43822310098</v>
      </c>
      <c r="AD19" s="37">
        <f t="shared" si="2"/>
        <v>205810339449</v>
      </c>
      <c r="AE19" s="144"/>
    </row>
    <row r="20" spans="1:31" x14ac:dyDescent="0.25">
      <c r="A20" s="38">
        <v>8</v>
      </c>
      <c r="B20" s="30" t="s">
        <v>128</v>
      </c>
      <c r="C20" s="30" t="s">
        <v>1283</v>
      </c>
      <c r="D20" s="31">
        <v>800091594</v>
      </c>
      <c r="E20" s="31">
        <v>111818000</v>
      </c>
      <c r="F20" s="32" t="s">
        <v>129</v>
      </c>
      <c r="G20" s="33">
        <v>209007160756</v>
      </c>
      <c r="H20" s="33">
        <v>0</v>
      </c>
      <c r="I20" s="3">
        <f>IFERROR(VLOOKUP(C20,'[6]Anexo 2'!$A$9:$G$1115,7,0),0)</f>
        <v>0</v>
      </c>
      <c r="J20" s="3">
        <f>IFERROR(VLOOKUP(C20,'[6]Anexo 1'!$A$9:$F$1115,6,0),0)</f>
        <v>0</v>
      </c>
      <c r="K20" s="3"/>
      <c r="L20" s="3"/>
      <c r="M20" s="3"/>
      <c r="N20" s="3"/>
      <c r="O20" s="3"/>
      <c r="P20" s="34">
        <f t="shared" si="1"/>
        <v>209007160756</v>
      </c>
      <c r="Q20" s="35">
        <f>VLOOKUP(D20,FEBRERO!$D$13:$Q$1147,14,0)+VLOOKUP(D20,FEBRERO!$D$13:$AC$1147,26,0)</f>
        <v>66075478714</v>
      </c>
      <c r="R20" s="3">
        <f>IFERROR(VLOOKUP(D20,[13]ServNOMINA!$F$16:$M$112,8,0),0)</f>
        <v>21742335325</v>
      </c>
      <c r="S20" s="3">
        <f>IFERROR(VLOOKUP(D20,[13]ServOTROS!$F$16:$M$112,8,0),0)</f>
        <v>2033230750</v>
      </c>
      <c r="T20" s="3">
        <f>IFERROR(VLOOKUP(D20,[13]CANCEL!$F$16:$M$48,8,0),0)</f>
        <v>0</v>
      </c>
      <c r="U20" s="3">
        <f>IFERROR(VLOOKUP(B20,[13]Aaf_PENSION!$C$16:$M$112,11,0),0)</f>
        <v>553103796</v>
      </c>
      <c r="V20" s="3">
        <f>IFERROR(VLOOKUP(B20,[13]Aaf_SALUD!$C$16:$M$112,11,0),0)</f>
        <v>553103795</v>
      </c>
      <c r="W20" s="3">
        <f>IFERROR(VLOOKUP(D20,[13]CALIDAD!$F$16:$M$1122,8,0),0)</f>
        <v>0</v>
      </c>
      <c r="X20" s="3">
        <f>IFERROR(VLOOKUP(D20,'[14]dinamica municip ok'!$F$4:$G$1107,2,0),0)</f>
        <v>0</v>
      </c>
      <c r="Y20" s="3">
        <f>IFERROR(VLOOKUP(B20,[13]Ap_CESANTIAS!$C$16:$M$112,11,0),0)</f>
        <v>819933434</v>
      </c>
      <c r="Z20" s="3">
        <f>IFERROR(VLOOKUP(B20,[13]Ap_PENSION!$C$16:$M$112,11,0),0)</f>
        <v>1083618084</v>
      </c>
      <c r="AA20" s="3">
        <f>IFERROR(VLOOKUP(B20,[13]Ap_SALUD!$C$16:$M$112,11,0),0)</f>
        <v>767423210</v>
      </c>
      <c r="AB20" s="3"/>
      <c r="AC20" s="36">
        <f t="shared" si="0"/>
        <v>27552748394</v>
      </c>
      <c r="AD20" s="37">
        <f t="shared" si="2"/>
        <v>115378933648</v>
      </c>
      <c r="AE20" s="144"/>
    </row>
    <row r="21" spans="1:31" x14ac:dyDescent="0.25">
      <c r="A21" s="39">
        <v>9</v>
      </c>
      <c r="B21" s="40" t="s">
        <v>130</v>
      </c>
      <c r="C21" s="40" t="s">
        <v>1284</v>
      </c>
      <c r="D21" s="31">
        <v>892099216</v>
      </c>
      <c r="E21" s="31">
        <v>118585000</v>
      </c>
      <c r="F21" s="32" t="s">
        <v>131</v>
      </c>
      <c r="G21" s="33">
        <v>304997913053</v>
      </c>
      <c r="H21" s="33">
        <v>671751447</v>
      </c>
      <c r="I21" s="3">
        <f>IFERROR(VLOOKUP(C21,'[6]Anexo 2'!$A$9:$G$1115,7,0),0)</f>
        <v>0</v>
      </c>
      <c r="J21" s="3">
        <f>IFERROR(VLOOKUP(C21,'[6]Anexo 1'!$A$9:$F$1115,6,0),0)</f>
        <v>0</v>
      </c>
      <c r="K21" s="3"/>
      <c r="L21" s="3"/>
      <c r="M21" s="3"/>
      <c r="N21" s="3"/>
      <c r="O21" s="3"/>
      <c r="P21" s="34">
        <f t="shared" si="1"/>
        <v>305669664500</v>
      </c>
      <c r="Q21" s="35">
        <f>VLOOKUP(D21,FEBRERO!$D$13:$Q$1147,14,0)+VLOOKUP(D21,FEBRERO!$D$13:$AC$1147,26,0)</f>
        <v>55316081833</v>
      </c>
      <c r="R21" s="3">
        <f>IFERROR(VLOOKUP(D21,[13]ServNOMINA!$F$16:$M$112,8,0),0)</f>
        <v>17185528070</v>
      </c>
      <c r="S21" s="3">
        <f>IFERROR(VLOOKUP(D21,[13]ServOTROS!$F$16:$M$112,8,0),0)</f>
        <v>4799104554</v>
      </c>
      <c r="T21" s="3">
        <f>IFERROR(VLOOKUP(D21,[13]CANCEL!$F$16:$M$48,8,0),0)</f>
        <v>69129504</v>
      </c>
      <c r="U21" s="3">
        <f>IFERROR(VLOOKUP(B21,[13]Aaf_PENSION!$C$16:$M$112,11,0),0)</f>
        <v>493924218</v>
      </c>
      <c r="V21" s="3">
        <f>IFERROR(VLOOKUP(B21,[13]Aaf_SALUD!$C$16:$M$112,11,0),0)</f>
        <v>493924218</v>
      </c>
      <c r="W21" s="3">
        <f>IFERROR(VLOOKUP(D21,[13]CALIDAD!$F$16:$M$1122,8,0),0)</f>
        <v>0</v>
      </c>
      <c r="X21" s="3">
        <f>IFERROR(VLOOKUP(D21,'[14]dinamica municip ok'!$F$4:$G$1107,2,0),0)</f>
        <v>0</v>
      </c>
      <c r="Y21" s="3">
        <f>IFERROR(VLOOKUP(B21,[13]Ap_CESANTIAS!$C$16:$M$112,11,0),0)</f>
        <v>185539925</v>
      </c>
      <c r="Z21" s="3">
        <f>IFERROR(VLOOKUP(B21,[13]Ap_PENSION!$C$16:$M$112,11,0),0)</f>
        <v>860817278</v>
      </c>
      <c r="AA21" s="3">
        <f>IFERROR(VLOOKUP(B21,[13]Ap_SALUD!$C$16:$M$112,11,0),0)</f>
        <v>609634675</v>
      </c>
      <c r="AB21" s="3"/>
      <c r="AC21" s="36">
        <f t="shared" si="0"/>
        <v>24697602442</v>
      </c>
      <c r="AD21" s="37">
        <f t="shared" si="2"/>
        <v>225655980225</v>
      </c>
      <c r="AE21" s="144"/>
    </row>
    <row r="22" spans="1:31" x14ac:dyDescent="0.25">
      <c r="A22" s="38">
        <v>10</v>
      </c>
      <c r="B22" s="30" t="s">
        <v>132</v>
      </c>
      <c r="C22" s="30" t="s">
        <v>1285</v>
      </c>
      <c r="D22" s="31">
        <v>891580016</v>
      </c>
      <c r="E22" s="31">
        <v>111919000</v>
      </c>
      <c r="F22" s="32" t="s">
        <v>133</v>
      </c>
      <c r="G22" s="33">
        <v>979501836286</v>
      </c>
      <c r="H22" s="33">
        <v>9777216692</v>
      </c>
      <c r="I22" s="3">
        <f>IFERROR(VLOOKUP(C22,'[6]Anexo 2'!$A$9:$G$1115,7,0),0)</f>
        <v>0</v>
      </c>
      <c r="J22" s="3">
        <f>IFERROR(VLOOKUP(C22,'[6]Anexo 1'!$A$9:$F$1115,6,0),0)</f>
        <v>0</v>
      </c>
      <c r="K22" s="3"/>
      <c r="L22" s="3"/>
      <c r="M22" s="3"/>
      <c r="N22" s="3"/>
      <c r="O22" s="3"/>
      <c r="P22" s="34">
        <f t="shared" si="1"/>
        <v>989279052978</v>
      </c>
      <c r="Q22" s="35">
        <f>VLOOKUP(D22,FEBRERO!$D$13:$Q$1147,14,0)+VLOOKUP(D22,FEBRERO!$D$13:$AC$1147,26,0)</f>
        <v>309260419937</v>
      </c>
      <c r="R22" s="3">
        <f>IFERROR(VLOOKUP(D22,[13]ServNOMINA!$F$16:$M$112,8,0),0)</f>
        <v>82470136935</v>
      </c>
      <c r="S22" s="3">
        <f>IFERROR(VLOOKUP(D22,[13]ServOTROS!$F$16:$M$112,8,0),0)</f>
        <v>12006652504</v>
      </c>
      <c r="T22" s="3">
        <f>IFERROR(VLOOKUP(D22,[13]CANCEL!$F$16:$M$48,8,0),0)</f>
        <v>979359411</v>
      </c>
      <c r="U22" s="3">
        <f>IFERROR(VLOOKUP(B22,[13]Aaf_PENSION!$C$16:$M$112,11,0),0)</f>
        <v>2283352355</v>
      </c>
      <c r="V22" s="3">
        <f>IFERROR(VLOOKUP(B22,[13]Aaf_SALUD!$C$16:$M$112,11,0),0)</f>
        <v>2283352355</v>
      </c>
      <c r="W22" s="3">
        <f>IFERROR(VLOOKUP(D22,[13]CALIDAD!$F$16:$M$1122,8,0),0)</f>
        <v>0</v>
      </c>
      <c r="X22" s="3">
        <f>IFERROR(VLOOKUP(D22,'[14]dinamica municip ok'!$F$4:$G$1107,2,0),0)</f>
        <v>0</v>
      </c>
      <c r="Y22" s="3">
        <f>IFERROR(VLOOKUP(B22,[13]Ap_CESANTIAS!$C$16:$M$112,11,0),0)</f>
        <v>3402439003</v>
      </c>
      <c r="Z22" s="3">
        <f>IFERROR(VLOOKUP(B22,[13]Ap_PENSION!$C$16:$M$112,11,0),0)</f>
        <v>4061218075</v>
      </c>
      <c r="AA22" s="3">
        <f>IFERROR(VLOOKUP(B22,[13]Ap_SALUD!$C$16:$M$112,11,0),0)</f>
        <v>2876172941</v>
      </c>
      <c r="AB22" s="3"/>
      <c r="AC22" s="36">
        <f t="shared" si="0"/>
        <v>110362683579</v>
      </c>
      <c r="AD22" s="37">
        <f t="shared" si="2"/>
        <v>569655949462</v>
      </c>
      <c r="AE22" s="144"/>
    </row>
    <row r="23" spans="1:31" x14ac:dyDescent="0.25">
      <c r="A23" s="29">
        <v>11</v>
      </c>
      <c r="B23" s="30" t="s">
        <v>134</v>
      </c>
      <c r="C23" s="30" t="s">
        <v>1286</v>
      </c>
      <c r="D23" s="31">
        <v>892399999</v>
      </c>
      <c r="E23" s="31">
        <v>112020000</v>
      </c>
      <c r="F23" s="32" t="s">
        <v>135</v>
      </c>
      <c r="G23" s="33">
        <v>569949845307</v>
      </c>
      <c r="H23" s="33">
        <v>2529537108</v>
      </c>
      <c r="I23" s="3">
        <f>IFERROR(VLOOKUP(C23,'[6]Anexo 2'!$A$9:$G$1115,7,0),0)</f>
        <v>0</v>
      </c>
      <c r="J23" s="3">
        <f>IFERROR(VLOOKUP(C23,'[6]Anexo 1'!$A$9:$F$1115,6,0),0)</f>
        <v>0</v>
      </c>
      <c r="K23" s="3"/>
      <c r="L23" s="3"/>
      <c r="M23" s="3"/>
      <c r="N23" s="3"/>
      <c r="O23" s="3"/>
      <c r="P23" s="34">
        <f t="shared" si="1"/>
        <v>572479382415</v>
      </c>
      <c r="Q23" s="35">
        <f>VLOOKUP(D23,FEBRERO!$D$13:$Q$1147,14,0)+VLOOKUP(D23,FEBRERO!$D$13:$AC$1147,26,0)</f>
        <v>136678542899</v>
      </c>
      <c r="R23" s="3">
        <f>IFERROR(VLOOKUP(D23,[13]ServNOMINA!$F$16:$M$112,8,0),0)</f>
        <v>42269991104</v>
      </c>
      <c r="S23" s="3">
        <f>IFERROR(VLOOKUP(D23,[13]ServOTROS!$F$16:$M$112,8,0),0)</f>
        <v>3685060590</v>
      </c>
      <c r="T23" s="3">
        <f>IFERROR(VLOOKUP(D23,[13]CANCEL!$F$16:$M$48,8,0),0)</f>
        <v>252953711</v>
      </c>
      <c r="U23" s="3">
        <f>IFERROR(VLOOKUP(B23,[13]Aaf_PENSION!$C$16:$M$112,11,0),0)</f>
        <v>1142977227</v>
      </c>
      <c r="V23" s="3">
        <f>IFERROR(VLOOKUP(B23,[13]Aaf_SALUD!$C$16:$M$112,11,0),0)</f>
        <v>1142977226</v>
      </c>
      <c r="W23" s="3">
        <f>IFERROR(VLOOKUP(D23,[13]CALIDAD!$F$16:$M$1122,8,0),0)</f>
        <v>0</v>
      </c>
      <c r="X23" s="3">
        <f>IFERROR(VLOOKUP(D23,'[14]dinamica municip ok'!$F$4:$G$1107,2,0),0)</f>
        <v>0</v>
      </c>
      <c r="Y23" s="3">
        <f>IFERROR(VLOOKUP(B23,[13]Ap_CESANTIAS!$C$16:$M$112,11,0),0)</f>
        <v>1725765268</v>
      </c>
      <c r="Z23" s="3">
        <f>IFERROR(VLOOKUP(B23,[13]Ap_PENSION!$C$16:$M$112,11,0),0)</f>
        <v>2064278747</v>
      </c>
      <c r="AA23" s="3">
        <f>IFERROR(VLOOKUP(B23,[13]Ap_SALUD!$C$16:$M$112,11,0),0)</f>
        <v>1461931510</v>
      </c>
      <c r="AB23" s="3"/>
      <c r="AC23" s="36">
        <f t="shared" si="0"/>
        <v>53745935383</v>
      </c>
      <c r="AD23" s="37">
        <f t="shared" si="2"/>
        <v>382054904133</v>
      </c>
      <c r="AE23" s="144"/>
    </row>
    <row r="24" spans="1:31" x14ac:dyDescent="0.25">
      <c r="A24" s="38">
        <v>12</v>
      </c>
      <c r="B24" s="30" t="s">
        <v>136</v>
      </c>
      <c r="C24" s="30" t="s">
        <v>1287</v>
      </c>
      <c r="D24" s="31">
        <v>891680010</v>
      </c>
      <c r="E24" s="31">
        <v>112727000</v>
      </c>
      <c r="F24" s="32" t="s">
        <v>137</v>
      </c>
      <c r="G24" s="33">
        <v>500282553945</v>
      </c>
      <c r="H24" s="33">
        <v>6599703419</v>
      </c>
      <c r="I24" s="3">
        <f>IFERROR(VLOOKUP(C24,'[6]Anexo 2'!$A$9:$G$1115,7,0),0)</f>
        <v>0</v>
      </c>
      <c r="J24" s="3">
        <f>IFERROR(VLOOKUP(C24,'[6]Anexo 1'!$A$9:$F$1115,6,0),0)</f>
        <v>0</v>
      </c>
      <c r="K24" s="3"/>
      <c r="L24" s="3"/>
      <c r="M24" s="3"/>
      <c r="N24" s="3"/>
      <c r="O24" s="3"/>
      <c r="P24" s="34">
        <f t="shared" si="1"/>
        <v>506882257364</v>
      </c>
      <c r="Q24" s="35">
        <f>VLOOKUP(D24,FEBRERO!$D$13:$Q$1147,14,0)+VLOOKUP(D24,FEBRERO!$D$13:$AC$1147,26,0)</f>
        <v>111940317931</v>
      </c>
      <c r="R24" s="3">
        <f>IFERROR(VLOOKUP(D24,[13]ServNOMINA!$F$16:$M$112,8,0),0)</f>
        <v>28356650491</v>
      </c>
      <c r="S24" s="3">
        <f>IFERROR(VLOOKUP(D24,[13]ServOTROS!$F$16:$M$112,8,0),0)</f>
        <v>18505859908</v>
      </c>
      <c r="T24" s="3">
        <f>IFERROR(VLOOKUP(D24,[13]CANCEL!$F$16:$M$48,8,0),0)</f>
        <v>659970342</v>
      </c>
      <c r="U24" s="3">
        <f>IFERROR(VLOOKUP(B24,[13]Aaf_PENSION!$C$16:$M$112,11,0),0)</f>
        <v>820715890</v>
      </c>
      <c r="V24" s="3">
        <f>IFERROR(VLOOKUP(B24,[13]Aaf_SALUD!$C$16:$M$112,11,0),0)</f>
        <v>820715889</v>
      </c>
      <c r="W24" s="3">
        <f>IFERROR(VLOOKUP(D24,[13]CALIDAD!$F$16:$M$1122,8,0),0)</f>
        <v>0</v>
      </c>
      <c r="X24" s="3">
        <f>IFERROR(VLOOKUP(D24,'[14]dinamica municip ok'!$F$4:$G$1107,2,0),0)</f>
        <v>0</v>
      </c>
      <c r="Y24" s="3">
        <f>IFERROR(VLOOKUP(B24,[13]Ap_CESANTIAS!$C$16:$M$112,11,0),0)</f>
        <v>1260846285</v>
      </c>
      <c r="Z24" s="3">
        <f>IFERROR(VLOOKUP(B24,[13]Ap_PENSION!$C$16:$M$112,11,0),0)</f>
        <v>1333405239</v>
      </c>
      <c r="AA24" s="3">
        <f>IFERROR(VLOOKUP(B24,[13]Ap_SALUD!$C$16:$M$112,11,0),0)</f>
        <v>944323599</v>
      </c>
      <c r="AB24" s="3"/>
      <c r="AC24" s="36">
        <f t="shared" si="0"/>
        <v>52702487643</v>
      </c>
      <c r="AD24" s="37">
        <f t="shared" si="2"/>
        <v>342239451790</v>
      </c>
      <c r="AE24" s="144"/>
    </row>
    <row r="25" spans="1:31" x14ac:dyDescent="0.25">
      <c r="A25" s="29">
        <v>13</v>
      </c>
      <c r="B25" s="30" t="s">
        <v>138</v>
      </c>
      <c r="C25" s="30" t="s">
        <v>1288</v>
      </c>
      <c r="D25" s="31">
        <v>800103935</v>
      </c>
      <c r="E25" s="31">
        <v>112323000</v>
      </c>
      <c r="F25" s="32" t="s">
        <v>139</v>
      </c>
      <c r="G25" s="33">
        <v>871199492223</v>
      </c>
      <c r="H25" s="33">
        <v>5809992105</v>
      </c>
      <c r="I25" s="3">
        <f>IFERROR(VLOOKUP(C25,'[6]Anexo 2'!$A$9:$G$1115,7,0),0)</f>
        <v>0</v>
      </c>
      <c r="J25" s="3">
        <f>IFERROR(VLOOKUP(C25,'[6]Anexo 1'!$A$9:$F$1115,6,0),0)</f>
        <v>0</v>
      </c>
      <c r="K25" s="3"/>
      <c r="L25" s="3"/>
      <c r="M25" s="3"/>
      <c r="N25" s="3"/>
      <c r="O25" s="3"/>
      <c r="P25" s="34">
        <f t="shared" si="1"/>
        <v>877009484328</v>
      </c>
      <c r="Q25" s="35">
        <f>VLOOKUP(D25,FEBRERO!$D$13:$Q$1147,14,0)+VLOOKUP(D25,FEBRERO!$D$13:$AC$1147,26,0)</f>
        <v>230981817562</v>
      </c>
      <c r="R25" s="3">
        <f>IFERROR(VLOOKUP(D25,[13]ServNOMINA!$F$16:$M$112,8,0),0)</f>
        <v>76597768868</v>
      </c>
      <c r="S25" s="3">
        <f>IFERROR(VLOOKUP(D25,[13]ServOTROS!$F$16:$M$112,8,0),0)</f>
        <v>3541219882</v>
      </c>
      <c r="T25" s="3">
        <f>IFERROR(VLOOKUP(D25,[13]CANCEL!$F$16:$M$48,8,0),0)</f>
        <v>580999211</v>
      </c>
      <c r="U25" s="3">
        <f>IFERROR(VLOOKUP(B25,[13]Aaf_PENSION!$C$16:$M$112,11,0),0)</f>
        <v>2169428309</v>
      </c>
      <c r="V25" s="3">
        <f>IFERROR(VLOOKUP(B25,[13]Aaf_SALUD!$C$16:$M$112,11,0),0)</f>
        <v>2169428308</v>
      </c>
      <c r="W25" s="3">
        <f>IFERROR(VLOOKUP(D25,[13]CALIDAD!$F$16:$M$1122,8,0),0)</f>
        <v>0</v>
      </c>
      <c r="X25" s="3">
        <f>IFERROR(VLOOKUP(D25,'[14]dinamica municip ok'!$F$4:$G$1107,2,0),0)</f>
        <v>0</v>
      </c>
      <c r="Y25" s="3">
        <f>IFERROR(VLOOKUP(B25,[13]Ap_CESANTIAS!$C$16:$M$112,11,0),0)</f>
        <v>3350268877</v>
      </c>
      <c r="Z25" s="3">
        <f>IFERROR(VLOOKUP(B25,[13]Ap_PENSION!$C$16:$M$112,11,0),0)</f>
        <v>3712484116</v>
      </c>
      <c r="AA25" s="3">
        <f>IFERROR(VLOOKUP(B25,[13]Ap_SALUD!$C$16:$M$112,11,0),0)</f>
        <v>2629197981</v>
      </c>
      <c r="AB25" s="3"/>
      <c r="AC25" s="36">
        <f t="shared" si="0"/>
        <v>94750795552</v>
      </c>
      <c r="AD25" s="37">
        <f t="shared" si="2"/>
        <v>551276871214</v>
      </c>
      <c r="AE25" s="144"/>
    </row>
    <row r="26" spans="1:31" x14ac:dyDescent="0.25">
      <c r="A26" s="38">
        <v>14</v>
      </c>
      <c r="B26" s="30" t="s">
        <v>140</v>
      </c>
      <c r="C26" s="30" t="s">
        <v>1289</v>
      </c>
      <c r="D26" s="31">
        <v>899999114</v>
      </c>
      <c r="E26" s="31">
        <v>112525000</v>
      </c>
      <c r="F26" s="32" t="s">
        <v>141</v>
      </c>
      <c r="G26" s="33">
        <v>795386893835</v>
      </c>
      <c r="H26" s="33">
        <v>38299742284</v>
      </c>
      <c r="I26" s="3">
        <f>IFERROR(VLOOKUP(C26,'[6]Anexo 2'!$A$9:$G$1115,7,0),0)</f>
        <v>0</v>
      </c>
      <c r="J26" s="3">
        <f>IFERROR(VLOOKUP(C26,'[6]Anexo 1'!$A$9:$F$1115,6,0),0)</f>
        <v>0</v>
      </c>
      <c r="K26" s="3"/>
      <c r="L26" s="3"/>
      <c r="M26" s="3"/>
      <c r="N26" s="3"/>
      <c r="O26" s="3"/>
      <c r="P26" s="34">
        <f t="shared" si="1"/>
        <v>833686636119</v>
      </c>
      <c r="Q26" s="35">
        <f>VLOOKUP(D26,FEBRERO!$D$13:$Q$1147,14,0)+VLOOKUP(D26,FEBRERO!$D$13:$AC$1147,26,0)</f>
        <v>250281987023</v>
      </c>
      <c r="R26" s="3">
        <f>IFERROR(VLOOKUP(D26,[13]ServNOMINA!$F$16:$M$112,8,0),0)</f>
        <v>81326901603</v>
      </c>
      <c r="S26" s="3">
        <f>IFERROR(VLOOKUP(D26,[13]ServOTROS!$F$16:$M$112,8,0),0)</f>
        <v>3016191970</v>
      </c>
      <c r="T26" s="3">
        <f>IFERROR(VLOOKUP(D26,[13]CANCEL!$F$16:$M$48,8,0),0)</f>
        <v>3829974228</v>
      </c>
      <c r="U26" s="3">
        <f>IFERROR(VLOOKUP(B26,[13]Aaf_PENSION!$C$16:$M$112,11,0),0)</f>
        <v>2387462833</v>
      </c>
      <c r="V26" s="3">
        <f>IFERROR(VLOOKUP(B26,[13]Aaf_SALUD!$C$16:$M$112,11,0),0)</f>
        <v>2387462832</v>
      </c>
      <c r="W26" s="3">
        <f>IFERROR(VLOOKUP(D26,[13]CALIDAD!$F$16:$M$1122,8,0),0)</f>
        <v>0</v>
      </c>
      <c r="X26" s="3">
        <f>IFERROR(VLOOKUP(D26,'[14]dinamica municip ok'!$F$4:$G$1107,2,0),0)</f>
        <v>0</v>
      </c>
      <c r="Y26" s="3">
        <f>IFERROR(VLOOKUP(B26,[13]Ap_CESANTIAS!$C$16:$M$112,11,0),0)</f>
        <v>3839611130</v>
      </c>
      <c r="Z26" s="3">
        <f>IFERROR(VLOOKUP(B26,[13]Ap_PENSION!$C$16:$M$112,11,0),0)</f>
        <v>4026105593</v>
      </c>
      <c r="AA26" s="3">
        <f>IFERROR(VLOOKUP(B26,[13]Ap_SALUD!$C$16:$M$112,11,0),0)</f>
        <v>2851306124</v>
      </c>
      <c r="AB26" s="3"/>
      <c r="AC26" s="36">
        <f t="shared" si="0"/>
        <v>103665016313</v>
      </c>
      <c r="AD26" s="37">
        <f t="shared" si="2"/>
        <v>479739632783</v>
      </c>
      <c r="AE26" s="144"/>
    </row>
    <row r="27" spans="1:31" x14ac:dyDescent="0.25">
      <c r="A27" s="29">
        <v>15</v>
      </c>
      <c r="B27" s="30" t="s">
        <v>142</v>
      </c>
      <c r="C27" s="30" t="s">
        <v>1290</v>
      </c>
      <c r="D27" s="31">
        <v>892099149</v>
      </c>
      <c r="E27" s="31">
        <v>119494000</v>
      </c>
      <c r="F27" s="32" t="s">
        <v>143</v>
      </c>
      <c r="G27" s="33">
        <v>99788088031</v>
      </c>
      <c r="H27" s="33">
        <v>173747895</v>
      </c>
      <c r="I27" s="3">
        <f>IFERROR(VLOOKUP(C27,'[6]Anexo 2'!$A$9:$G$1115,7,0),0)</f>
        <v>770723983</v>
      </c>
      <c r="J27" s="3">
        <f>IFERROR(VLOOKUP(C27,'[6]Anexo 1'!$A$9:$F$1115,6,0),0)</f>
        <v>383308944</v>
      </c>
      <c r="K27" s="3"/>
      <c r="L27" s="3"/>
      <c r="M27" s="3"/>
      <c r="N27" s="3"/>
      <c r="O27" s="3"/>
      <c r="P27" s="34">
        <f t="shared" si="1"/>
        <v>101115868853</v>
      </c>
      <c r="Q27" s="35">
        <f>VLOOKUP(D27,FEBRERO!$D$13:$Q$1147,14,0)+VLOOKUP(D27,FEBRERO!$D$13:$AC$1147,26,0)</f>
        <v>23889225313</v>
      </c>
      <c r="R27" s="3">
        <f>IFERROR(VLOOKUP(D27,[13]ServNOMINA!$F$16:$M$112,8,0),0)</f>
        <v>3470336002</v>
      </c>
      <c r="S27" s="3">
        <f>IFERROR(VLOOKUP(D27,[13]ServOTROS!$F$16:$M$112,8,0),0)</f>
        <v>7996551262</v>
      </c>
      <c r="T27" s="3">
        <f>IFERROR(VLOOKUP(D27,[13]CANCEL!$F$16:$M$48,8,0),0)</f>
        <v>18006201</v>
      </c>
      <c r="U27" s="3">
        <f>IFERROR(VLOOKUP(B27,[13]Aaf_PENSION!$C$16:$M$112,11,0),0)</f>
        <v>60512071</v>
      </c>
      <c r="V27" s="3">
        <f>IFERROR(VLOOKUP(B27,[13]Aaf_SALUD!$C$16:$M$112,11,0),0)</f>
        <v>60512071</v>
      </c>
      <c r="W27" s="3">
        <f>IFERROR(VLOOKUP(D27,[13]CALIDAD!$F$16:$M$1122,8,0),0)</f>
        <v>192680997</v>
      </c>
      <c r="X27" s="3">
        <f>IFERROR(VLOOKUP(D27,'[14]dinamica municip ok'!$F$4:$G$1107,2,0),0)</f>
        <v>383308944</v>
      </c>
      <c r="Y27" s="3">
        <f>IFERROR(VLOOKUP(B27,[13]Ap_CESANTIAS!$C$16:$M$112,11,0),0)</f>
        <v>74942053</v>
      </c>
      <c r="Z27" s="3">
        <f>IFERROR(VLOOKUP(B27,[13]Ap_PENSION!$C$16:$M$112,11,0),0)</f>
        <v>135472683</v>
      </c>
      <c r="AA27" s="3">
        <f>IFERROR(VLOOKUP(B27,[13]Ap_SALUD!$C$16:$M$112,11,0),0)</f>
        <v>95942365</v>
      </c>
      <c r="AB27" s="3"/>
      <c r="AC27" s="36">
        <f t="shared" si="0"/>
        <v>12488264649</v>
      </c>
      <c r="AD27" s="37">
        <f t="shared" si="2"/>
        <v>64738378891</v>
      </c>
      <c r="AE27" s="144"/>
    </row>
    <row r="28" spans="1:31" x14ac:dyDescent="0.25">
      <c r="A28" s="38">
        <v>16</v>
      </c>
      <c r="B28" s="30" t="s">
        <v>144</v>
      </c>
      <c r="C28" s="30" t="s">
        <v>1291</v>
      </c>
      <c r="D28" s="31">
        <v>800103196</v>
      </c>
      <c r="E28" s="31">
        <v>119595000</v>
      </c>
      <c r="F28" s="32" t="s">
        <v>145</v>
      </c>
      <c r="G28" s="33">
        <v>111151950912</v>
      </c>
      <c r="H28" s="33">
        <v>66705834</v>
      </c>
      <c r="I28" s="3">
        <f>IFERROR(VLOOKUP(C28,'[6]Anexo 2'!$A$9:$G$1115,7,0),0)</f>
        <v>0</v>
      </c>
      <c r="J28" s="3">
        <f>IFERROR(VLOOKUP(C28,'[6]Anexo 1'!$A$9:$F$1115,6,0),0)</f>
        <v>0</v>
      </c>
      <c r="K28" s="3"/>
      <c r="L28" s="3"/>
      <c r="M28" s="3"/>
      <c r="N28" s="3"/>
      <c r="O28" s="3"/>
      <c r="P28" s="34">
        <f t="shared" si="1"/>
        <v>111218656746</v>
      </c>
      <c r="Q28" s="35">
        <f>VLOOKUP(D28,FEBRERO!$D$13:$Q$1147,14,0)+VLOOKUP(D28,FEBRERO!$D$13:$AC$1147,26,0)</f>
        <v>27868802255</v>
      </c>
      <c r="R28" s="3">
        <f>IFERROR(VLOOKUP(D28,[13]ServNOMINA!$F$16:$M$112,8,0),0)</f>
        <v>7216072232</v>
      </c>
      <c r="S28" s="3">
        <f>IFERROR(VLOOKUP(D28,[13]ServOTROS!$F$16:$M$112,8,0),0)</f>
        <v>5957071920</v>
      </c>
      <c r="T28" s="3">
        <f>IFERROR(VLOOKUP(D28,[13]CANCEL!$F$16:$M$48,8,0),0)</f>
        <v>6924755</v>
      </c>
      <c r="U28" s="3">
        <f>IFERROR(VLOOKUP(B28,[13]Aaf_PENSION!$C$16:$M$112,11,0),0)</f>
        <v>155132784</v>
      </c>
      <c r="V28" s="3">
        <f>IFERROR(VLOOKUP(B28,[13]Aaf_SALUD!$C$16:$M$112,11,0),0)</f>
        <v>155132783</v>
      </c>
      <c r="W28" s="3">
        <f>IFERROR(VLOOKUP(D28,[13]CALIDAD!$F$16:$M$1122,8,0),0)</f>
        <v>0</v>
      </c>
      <c r="X28" s="3">
        <f>IFERROR(VLOOKUP(D28,'[14]dinamica municip ok'!$F$4:$G$1107,2,0),0)</f>
        <v>0</v>
      </c>
      <c r="Y28" s="3">
        <f>IFERROR(VLOOKUP(B28,[13]Ap_CESANTIAS!$C$16:$M$112,11,0),0)</f>
        <v>233492273</v>
      </c>
      <c r="Z28" s="3">
        <f>IFERROR(VLOOKUP(B28,[13]Ap_PENSION!$C$16:$M$112,11,0),0)</f>
        <v>323222509</v>
      </c>
      <c r="AA28" s="3">
        <f>IFERROR(VLOOKUP(B28,[13]Ap_SALUD!$C$16:$M$112,11,0),0)</f>
        <v>228907638</v>
      </c>
      <c r="AB28" s="3"/>
      <c r="AC28" s="36">
        <f t="shared" si="0"/>
        <v>14275956894</v>
      </c>
      <c r="AD28" s="37">
        <f t="shared" si="2"/>
        <v>69073897597</v>
      </c>
      <c r="AE28" s="144"/>
    </row>
    <row r="29" spans="1:31" x14ac:dyDescent="0.25">
      <c r="A29" s="29">
        <v>17</v>
      </c>
      <c r="B29" s="30" t="s">
        <v>146</v>
      </c>
      <c r="C29" s="30" t="s">
        <v>1292</v>
      </c>
      <c r="D29" s="31">
        <v>800103913</v>
      </c>
      <c r="E29" s="31">
        <v>114141000</v>
      </c>
      <c r="F29" s="32" t="s">
        <v>147</v>
      </c>
      <c r="G29" s="33">
        <v>481912060029</v>
      </c>
      <c r="H29" s="33">
        <v>5381242681</v>
      </c>
      <c r="I29" s="3">
        <f>IFERROR(VLOOKUP(C29,'[6]Anexo 2'!$A$9:$G$1115,7,0),0)</f>
        <v>0</v>
      </c>
      <c r="J29" s="3">
        <f>IFERROR(VLOOKUP(C29,'[6]Anexo 1'!$A$9:$F$1115,6,0),0)</f>
        <v>0</v>
      </c>
      <c r="K29" s="3"/>
      <c r="L29" s="3"/>
      <c r="M29" s="3"/>
      <c r="N29" s="3"/>
      <c r="O29" s="3"/>
      <c r="P29" s="34">
        <f t="shared" si="1"/>
        <v>487293302710</v>
      </c>
      <c r="Q29" s="35">
        <f>VLOOKUP(D29,FEBRERO!$D$13:$Q$1147,14,0)+VLOOKUP(D29,FEBRERO!$D$13:$AC$1147,26,0)</f>
        <v>138399270264</v>
      </c>
      <c r="R29" s="3">
        <f>IFERROR(VLOOKUP(D29,[13]ServNOMINA!$F$16:$M$112,8,0),0)</f>
        <v>48764923999</v>
      </c>
      <c r="S29" s="3">
        <f>IFERROR(VLOOKUP(D29,[13]ServOTROS!$F$16:$M$112,8,0),0)</f>
        <v>2050497921</v>
      </c>
      <c r="T29" s="3">
        <f>IFERROR(VLOOKUP(D29,[13]CANCEL!$F$16:$M$48,8,0),0)</f>
        <v>538124268</v>
      </c>
      <c r="U29" s="3">
        <f>IFERROR(VLOOKUP(B29,[13]Aaf_PENSION!$C$16:$M$112,11,0),0)</f>
        <v>1490835835</v>
      </c>
      <c r="V29" s="3">
        <f>IFERROR(VLOOKUP(B29,[13]Aaf_SALUD!$C$16:$M$112,11,0),0)</f>
        <v>1490835834</v>
      </c>
      <c r="W29" s="3">
        <f>IFERROR(VLOOKUP(D29,[13]CALIDAD!$F$16:$M$1122,8,0),0)</f>
        <v>0</v>
      </c>
      <c r="X29" s="3">
        <f>IFERROR(VLOOKUP(D29,'[14]dinamica municip ok'!$F$4:$G$1107,2,0),0)</f>
        <v>0</v>
      </c>
      <c r="Y29" s="3">
        <f>IFERROR(VLOOKUP(B29,[13]Ap_CESANTIAS!$C$16:$M$112,11,0),0)</f>
        <v>2399437732</v>
      </c>
      <c r="Z29" s="3">
        <f>IFERROR(VLOOKUP(B29,[13]Ap_PENSION!$C$16:$M$112,11,0),0)</f>
        <v>2246613838</v>
      </c>
      <c r="AA29" s="3">
        <f>IFERROR(VLOOKUP(B29,[13]Ap_SALUD!$C$16:$M$112,11,0),0)</f>
        <v>1591062044</v>
      </c>
      <c r="AB29" s="3"/>
      <c r="AC29" s="36">
        <f t="shared" si="0"/>
        <v>60572331471</v>
      </c>
      <c r="AD29" s="37">
        <f t="shared" si="2"/>
        <v>288321700975</v>
      </c>
      <c r="AE29" s="144"/>
    </row>
    <row r="30" spans="1:31" x14ac:dyDescent="0.25">
      <c r="A30" s="41">
        <v>18</v>
      </c>
      <c r="B30" s="42" t="s">
        <v>148</v>
      </c>
      <c r="C30" s="42" t="s">
        <v>1293</v>
      </c>
      <c r="D30" s="31">
        <v>892115015</v>
      </c>
      <c r="E30" s="31">
        <v>114444000</v>
      </c>
      <c r="F30" s="32" t="s">
        <v>149</v>
      </c>
      <c r="G30" s="33">
        <v>430076750958</v>
      </c>
      <c r="H30" s="33">
        <v>1687258495</v>
      </c>
      <c r="I30" s="3">
        <f>IFERROR(VLOOKUP(C30,'[6]Anexo 2'!$A$9:$G$1115,7,0),0)</f>
        <v>0</v>
      </c>
      <c r="J30" s="3">
        <f>IFERROR(VLOOKUP(C30,'[6]Anexo 1'!$A$9:$F$1115,6,0),0)</f>
        <v>0</v>
      </c>
      <c r="K30" s="3"/>
      <c r="L30" s="3"/>
      <c r="M30" s="3"/>
      <c r="N30" s="3"/>
      <c r="O30" s="3"/>
      <c r="P30" s="34">
        <f t="shared" si="1"/>
        <v>431764009453</v>
      </c>
      <c r="Q30" s="35">
        <f>VLOOKUP(D30,FEBRERO!$D$13:$Q$1147,14,0)+VLOOKUP(D30,FEBRERO!$D$13:$AC$1147,26,0)</f>
        <v>93566960212</v>
      </c>
      <c r="R30" s="3">
        <f>IFERROR(VLOOKUP(D30,[13]ServNOMINA!$F$16:$M$112,8,0),0)</f>
        <v>26443768026</v>
      </c>
      <c r="S30" s="3">
        <f>IFERROR(VLOOKUP(D30,[13]ServOTROS!$F$16:$M$112,8,0),0)</f>
        <v>5381491898</v>
      </c>
      <c r="T30" s="3">
        <f>IFERROR(VLOOKUP(D30,[13]CANCEL!$F$16:$M$48,8,0),0)</f>
        <v>168896269</v>
      </c>
      <c r="U30" s="3">
        <f>IFERROR(VLOOKUP(B30,[13]Aaf_PENSION!$C$16:$M$112,11,0),0)</f>
        <v>781687081</v>
      </c>
      <c r="V30" s="3">
        <f>IFERROR(VLOOKUP(B30,[13]Aaf_SALUD!$C$16:$M$112,11,0),0)</f>
        <v>781687081</v>
      </c>
      <c r="W30" s="3">
        <f>IFERROR(VLOOKUP(D30,[13]CALIDAD!$F$16:$M$1122,8,0),0)</f>
        <v>0</v>
      </c>
      <c r="X30" s="3">
        <f>IFERROR(VLOOKUP(D30,'[14]dinamica municip ok'!$F$4:$G$1107,2,0),0)</f>
        <v>0</v>
      </c>
      <c r="Y30" s="3">
        <f>IFERROR(VLOOKUP(B30,[13]Ap_CESANTIAS!$C$16:$M$112,11,0),0)</f>
        <v>1228823695</v>
      </c>
      <c r="Z30" s="3">
        <f>IFERROR(VLOOKUP(B30,[13]Ap_PENSION!$C$16:$M$112,11,0),0)</f>
        <v>1201887313</v>
      </c>
      <c r="AA30" s="3">
        <f>IFERROR(VLOOKUP(B30,[13]Ap_SALUD!$C$16:$M$112,11,0),0)</f>
        <v>851182011</v>
      </c>
      <c r="AB30" s="3"/>
      <c r="AC30" s="36">
        <f t="shared" si="0"/>
        <v>36839423374</v>
      </c>
      <c r="AD30" s="37">
        <f t="shared" si="2"/>
        <v>301357625867</v>
      </c>
      <c r="AE30" s="144"/>
    </row>
    <row r="31" spans="1:31" x14ac:dyDescent="0.25">
      <c r="A31" s="29">
        <v>19</v>
      </c>
      <c r="B31" s="30" t="s">
        <v>150</v>
      </c>
      <c r="C31" s="30" t="s">
        <v>1294</v>
      </c>
      <c r="D31" s="31">
        <v>800103920</v>
      </c>
      <c r="E31" s="31">
        <v>114747000</v>
      </c>
      <c r="F31" s="32" t="s">
        <v>151</v>
      </c>
      <c r="G31" s="33">
        <v>725855153125</v>
      </c>
      <c r="H31" s="33">
        <v>5378993605</v>
      </c>
      <c r="I31" s="3">
        <f>IFERROR(VLOOKUP(C31,'[6]Anexo 2'!$A$9:$G$1115,7,0),0)</f>
        <v>0</v>
      </c>
      <c r="J31" s="3">
        <f>IFERROR(VLOOKUP(C31,'[6]Anexo 1'!$A$9:$F$1115,6,0),0)</f>
        <v>0</v>
      </c>
      <c r="K31" s="3"/>
      <c r="L31" s="3"/>
      <c r="M31" s="3"/>
      <c r="N31" s="3"/>
      <c r="O31" s="3"/>
      <c r="P31" s="34">
        <f t="shared" si="1"/>
        <v>731234146730</v>
      </c>
      <c r="Q31" s="35">
        <f>VLOOKUP(D31,FEBRERO!$D$13:$Q$1147,14,0)+VLOOKUP(D31,FEBRERO!$D$13:$AC$1147,26,0)</f>
        <v>164788764404</v>
      </c>
      <c r="R31" s="3">
        <f>IFERROR(VLOOKUP(D31,[13]ServNOMINA!$F$16:$M$112,8,0),0)</f>
        <v>55219794074</v>
      </c>
      <c r="S31" s="3">
        <f>IFERROR(VLOOKUP(D31,[13]ServOTROS!$F$16:$M$112,8,0),0)</f>
        <v>0</v>
      </c>
      <c r="T31" s="3">
        <f>IFERROR(VLOOKUP(D31,[13]CANCEL!$F$16:$M$48,8,0),0)</f>
        <v>753488035</v>
      </c>
      <c r="U31" s="3">
        <f>IFERROR(VLOOKUP(B31,[13]Aaf_PENSION!$C$16:$M$112,11,0),0)</f>
        <v>1567960265</v>
      </c>
      <c r="V31" s="3">
        <f>IFERROR(VLOOKUP(B31,[13]Aaf_SALUD!$C$16:$M$112,11,0),0)</f>
        <v>1567960265</v>
      </c>
      <c r="W31" s="3">
        <f>IFERROR(VLOOKUP(D31,[13]CALIDAD!$F$16:$M$1122,8,0),0)</f>
        <v>0</v>
      </c>
      <c r="X31" s="3">
        <f>IFERROR(VLOOKUP(D31,'[14]dinamica municip ok'!$F$4:$G$1107,2,0),0)</f>
        <v>0</v>
      </c>
      <c r="Y31" s="3">
        <f>IFERROR(VLOOKUP(B31,[13]Ap_CESANTIAS!$C$16:$M$112,11,0),0)</f>
        <v>2391528728</v>
      </c>
      <c r="Z31" s="3">
        <f>IFERROR(VLOOKUP(B31,[13]Ap_PENSION!$C$16:$M$112,11,0),0)</f>
        <v>2752130771</v>
      </c>
      <c r="AA31" s="3">
        <f>IFERROR(VLOOKUP(B31,[13]Ap_SALUD!$C$16:$M$112,11,0),0)</f>
        <v>1949071414</v>
      </c>
      <c r="AB31" s="3"/>
      <c r="AC31" s="36">
        <f t="shared" si="0"/>
        <v>66201933552</v>
      </c>
      <c r="AD31" s="37">
        <f>+P31-Q31+AB31-AC31+ENERO!Q31</f>
        <v>506782724981</v>
      </c>
      <c r="AE31" s="144"/>
    </row>
    <row r="32" spans="1:31" x14ac:dyDescent="0.25">
      <c r="A32" s="38">
        <v>20</v>
      </c>
      <c r="B32" s="30" t="s">
        <v>152</v>
      </c>
      <c r="C32" s="30" t="s">
        <v>1295</v>
      </c>
      <c r="D32" s="31">
        <v>892000148</v>
      </c>
      <c r="E32" s="31">
        <v>115050000</v>
      </c>
      <c r="F32" s="32" t="s">
        <v>153</v>
      </c>
      <c r="G32" s="33">
        <v>348335062751</v>
      </c>
      <c r="H32" s="33">
        <v>2879381033</v>
      </c>
      <c r="I32" s="3">
        <f>IFERROR(VLOOKUP(C32,'[6]Anexo 2'!$A$9:$G$1115,7,0),0)</f>
        <v>0</v>
      </c>
      <c r="J32" s="3">
        <f>IFERROR(VLOOKUP(C32,'[6]Anexo 1'!$A$9:$F$1115,6,0),0)</f>
        <v>0</v>
      </c>
      <c r="K32" s="3"/>
      <c r="L32" s="3"/>
      <c r="M32" s="3"/>
      <c r="N32" s="3"/>
      <c r="O32" s="3"/>
      <c r="P32" s="34">
        <f t="shared" si="1"/>
        <v>351214443784</v>
      </c>
      <c r="Q32" s="35">
        <f>VLOOKUP(D32,FEBRERO!$D$13:$Q$1147,14,0)+VLOOKUP(D32,FEBRERO!$D$13:$AC$1147,26,0)</f>
        <v>90524955803</v>
      </c>
      <c r="R32" s="3">
        <f>IFERROR(VLOOKUP(D32,[13]ServNOMINA!$F$16:$M$112,8,0),0)</f>
        <v>28572805538</v>
      </c>
      <c r="S32" s="3">
        <f>IFERROR(VLOOKUP(D32,[13]ServOTROS!$F$16:$M$112,8,0),0)</f>
        <v>4422764617</v>
      </c>
      <c r="T32" s="3">
        <f>IFERROR(VLOOKUP(D32,[13]CANCEL!$F$16:$M$48,8,0),0)</f>
        <v>287938103</v>
      </c>
      <c r="U32" s="3">
        <f>IFERROR(VLOOKUP(B32,[13]Aaf_PENSION!$C$16:$M$112,11,0),0)</f>
        <v>899609521</v>
      </c>
      <c r="V32" s="3">
        <f>IFERROR(VLOOKUP(B32,[13]Aaf_SALUD!$C$16:$M$112,11,0),0)</f>
        <v>899609521</v>
      </c>
      <c r="W32" s="3">
        <f>IFERROR(VLOOKUP(D32,[13]CALIDAD!$F$16:$M$1122,8,0),0)</f>
        <v>0</v>
      </c>
      <c r="X32" s="3">
        <f>IFERROR(VLOOKUP(D32,'[14]dinamica municip ok'!$F$4:$G$1107,2,0),0)</f>
        <v>0</v>
      </c>
      <c r="Y32" s="3">
        <f>IFERROR(VLOOKUP(B32,[13]Ap_CESANTIAS!$C$16:$M$112,11,0),0)</f>
        <v>1437275987</v>
      </c>
      <c r="Z32" s="3">
        <f>IFERROR(VLOOKUP(B32,[13]Ap_PENSION!$C$16:$M$112,11,0),0)</f>
        <v>1386861509</v>
      </c>
      <c r="AA32" s="3">
        <f>IFERROR(VLOOKUP(B32,[13]Ap_SALUD!$C$16:$M$112,11,0),0)</f>
        <v>982181571</v>
      </c>
      <c r="AB32" s="3"/>
      <c r="AC32" s="36">
        <f t="shared" si="0"/>
        <v>38889046367</v>
      </c>
      <c r="AD32" s="37">
        <f t="shared" si="2"/>
        <v>221800441614</v>
      </c>
      <c r="AE32" s="144"/>
    </row>
    <row r="33" spans="1:31" x14ac:dyDescent="0.25">
      <c r="A33" s="29">
        <v>21</v>
      </c>
      <c r="B33" s="30" t="s">
        <v>154</v>
      </c>
      <c r="C33" s="30" t="s">
        <v>1296</v>
      </c>
      <c r="D33" s="31">
        <v>800103923</v>
      </c>
      <c r="E33" s="31">
        <v>115252000</v>
      </c>
      <c r="F33" s="32" t="s">
        <v>155</v>
      </c>
      <c r="G33" s="33">
        <v>619234293243</v>
      </c>
      <c r="H33" s="33">
        <v>9685468647</v>
      </c>
      <c r="I33" s="3">
        <f>IFERROR(VLOOKUP(C33,'[6]Anexo 2'!$A$9:$G$1115,7,0),0)</f>
        <v>0</v>
      </c>
      <c r="J33" s="3">
        <f>IFERROR(VLOOKUP(C33,'[6]Anexo 1'!$A$9:$F$1115,6,0),0)</f>
        <v>0</v>
      </c>
      <c r="K33" s="3"/>
      <c r="L33" s="3"/>
      <c r="M33" s="3"/>
      <c r="N33" s="3"/>
      <c r="O33" s="3"/>
      <c r="P33" s="34">
        <f t="shared" si="1"/>
        <v>628919761890</v>
      </c>
      <c r="Q33" s="35">
        <f>VLOOKUP(D33,FEBRERO!$D$13:$Q$1147,14,0)+VLOOKUP(D33,FEBRERO!$D$13:$AC$1147,26,0)</f>
        <v>196899127583</v>
      </c>
      <c r="R33" s="3">
        <f>IFERROR(VLOOKUP(D33,[13]ServNOMINA!$F$16:$M$112,8,0),0)</f>
        <v>67194123263</v>
      </c>
      <c r="S33" s="3">
        <f>IFERROR(VLOOKUP(D33,[13]ServOTROS!$F$16:$M$112,8,0),0)</f>
        <v>4248217014</v>
      </c>
      <c r="T33" s="3">
        <f>IFERROR(VLOOKUP(D33,[13]CANCEL!$F$16:$M$48,8,0),0)</f>
        <v>1061528218</v>
      </c>
      <c r="U33" s="3">
        <f>IFERROR(VLOOKUP(B33,[13]Aaf_PENSION!$C$16:$M$112,11,0),0)</f>
        <v>1744153075</v>
      </c>
      <c r="V33" s="3">
        <f>IFERROR(VLOOKUP(B33,[13]Aaf_SALUD!$C$16:$M$112,11,0),0)</f>
        <v>1744153074</v>
      </c>
      <c r="W33" s="3">
        <f>IFERROR(VLOOKUP(D33,[13]CALIDAD!$F$16:$M$1122,8,0),0)</f>
        <v>0</v>
      </c>
      <c r="X33" s="3">
        <f>IFERROR(VLOOKUP(D33,'[14]dinamica municip ok'!$F$4:$G$1107,2,0),0)</f>
        <v>0</v>
      </c>
      <c r="Y33" s="3">
        <f>IFERROR(VLOOKUP(B33,[13]Ap_CESANTIAS!$C$16:$M$112,11,0),0)</f>
        <v>2710908534</v>
      </c>
      <c r="Z33" s="3">
        <f>IFERROR(VLOOKUP(B33,[13]Ap_PENSION!$C$16:$M$112,11,0),0)</f>
        <v>2954520923</v>
      </c>
      <c r="AA33" s="3">
        <f>IFERROR(VLOOKUP(B33,[13]Ap_SALUD!$C$16:$M$112,11,0),0)</f>
        <v>2092405031</v>
      </c>
      <c r="AB33" s="3"/>
      <c r="AC33" s="36">
        <f t="shared" si="0"/>
        <v>83750009132</v>
      </c>
      <c r="AD33" s="37">
        <f t="shared" si="2"/>
        <v>348270625175</v>
      </c>
      <c r="AE33" s="144"/>
    </row>
    <row r="34" spans="1:31" x14ac:dyDescent="0.25">
      <c r="A34" s="38">
        <v>22</v>
      </c>
      <c r="B34" s="30" t="s">
        <v>156</v>
      </c>
      <c r="C34" s="30" t="s">
        <v>1297</v>
      </c>
      <c r="D34" s="31">
        <v>800103927</v>
      </c>
      <c r="E34" s="31">
        <v>115454000</v>
      </c>
      <c r="F34" s="32" t="s">
        <v>157</v>
      </c>
      <c r="G34" s="33">
        <v>719783741876</v>
      </c>
      <c r="H34" s="33">
        <v>11577794204</v>
      </c>
      <c r="I34" s="3">
        <f>IFERROR(VLOOKUP(C34,'[6]Anexo 2'!$A$9:$G$1115,7,0),0)</f>
        <v>0</v>
      </c>
      <c r="J34" s="3">
        <f>IFERROR(VLOOKUP(C34,'[6]Anexo 1'!$A$9:$F$1115,6,0),0)</f>
        <v>0</v>
      </c>
      <c r="K34" s="3"/>
      <c r="L34" s="3"/>
      <c r="M34" s="3"/>
      <c r="N34" s="3"/>
      <c r="O34" s="3"/>
      <c r="P34" s="34">
        <f t="shared" si="1"/>
        <v>731361536080</v>
      </c>
      <c r="Q34" s="35">
        <f>VLOOKUP(D34,FEBRERO!$D$13:$Q$1147,14,0)+VLOOKUP(D34,FEBRERO!$D$13:$AC$1147,26,0)</f>
        <v>157168114177</v>
      </c>
      <c r="R34" s="3">
        <f>IFERROR(VLOOKUP(D34,[13]ServNOMINA!$F$16:$M$112,8,0),0)</f>
        <v>50377031387</v>
      </c>
      <c r="S34" s="3">
        <f>IFERROR(VLOOKUP(D34,[13]ServOTROS!$F$16:$M$112,8,0),0)</f>
        <v>2635819333</v>
      </c>
      <c r="T34" s="3">
        <f>IFERROR(VLOOKUP(D34,[13]CANCEL!$F$16:$M$48,8,0),0)</f>
        <v>1157779420</v>
      </c>
      <c r="U34" s="3">
        <f>IFERROR(VLOOKUP(B34,[13]Aaf_PENSION!$C$16:$M$112,11,0),0)</f>
        <v>1337289234</v>
      </c>
      <c r="V34" s="3">
        <f>IFERROR(VLOOKUP(B34,[13]Aaf_SALUD!$C$16:$M$112,11,0),0)</f>
        <v>1337289233</v>
      </c>
      <c r="W34" s="3">
        <f>IFERROR(VLOOKUP(D34,[13]CALIDAD!$F$16:$M$1122,8,0),0)</f>
        <v>0</v>
      </c>
      <c r="X34" s="3">
        <f>IFERROR(VLOOKUP(D34,'[14]dinamica municip ok'!$F$4:$G$1107,2,0),0)</f>
        <v>0</v>
      </c>
      <c r="Y34" s="3">
        <f>IFERROR(VLOOKUP(B34,[13]Ap_CESANTIAS!$C$16:$M$112,11,0),0)</f>
        <v>1934905027</v>
      </c>
      <c r="Z34" s="3">
        <f>IFERROR(VLOOKUP(B34,[13]Ap_PENSION!$C$16:$M$112,11,0),0)</f>
        <v>2478522133</v>
      </c>
      <c r="AA34" s="3">
        <f>IFERROR(VLOOKUP(B34,[13]Ap_SALUD!$C$16:$M$112,11,0),0)</f>
        <v>1755300543</v>
      </c>
      <c r="AB34" s="3"/>
      <c r="AC34" s="36">
        <f t="shared" si="0"/>
        <v>63013936310</v>
      </c>
      <c r="AD34" s="37">
        <f t="shared" si="2"/>
        <v>511179485593</v>
      </c>
      <c r="AE34" s="144"/>
    </row>
    <row r="35" spans="1:31" x14ac:dyDescent="0.25">
      <c r="A35" s="45">
        <v>23</v>
      </c>
      <c r="B35" s="42" t="s">
        <v>158</v>
      </c>
      <c r="C35" s="42" t="s">
        <v>1305</v>
      </c>
      <c r="D35" s="31">
        <v>800094164</v>
      </c>
      <c r="E35" s="31">
        <v>118686000</v>
      </c>
      <c r="F35" s="32" t="s">
        <v>159</v>
      </c>
      <c r="G35" s="33">
        <v>397678721214</v>
      </c>
      <c r="H35" s="33">
        <v>1243368838</v>
      </c>
      <c r="I35" s="3">
        <f>IFERROR(VLOOKUP(C35,'[6]Anexo 2'!$A$9:$G$1115,7,0),0)</f>
        <v>0</v>
      </c>
      <c r="J35" s="3">
        <f>IFERROR(VLOOKUP(C35,'[6]Anexo 1'!$A$9:$F$1115,6,0),0)</f>
        <v>0</v>
      </c>
      <c r="K35" s="3"/>
      <c r="L35" s="3"/>
      <c r="M35" s="3"/>
      <c r="N35" s="3"/>
      <c r="O35" s="3"/>
      <c r="P35" s="34">
        <f t="shared" si="1"/>
        <v>398922090052</v>
      </c>
      <c r="Q35" s="35">
        <f>VLOOKUP(D35,FEBRERO!$D$13:$Q$1147,14,0)+VLOOKUP(D35,FEBRERO!$D$13:$AC$1147,26,0)</f>
        <v>92705539576</v>
      </c>
      <c r="R35" s="3">
        <f>IFERROR(VLOOKUP(D35,[13]ServNOMINA!$F$16:$M$112,8,0),0)</f>
        <v>28579287267</v>
      </c>
      <c r="S35" s="3">
        <f>IFERROR(VLOOKUP(D35,[13]ServOTROS!$F$16:$M$112,8,0),0)</f>
        <v>7811006485</v>
      </c>
      <c r="T35" s="3">
        <f>IFERROR(VLOOKUP(D35,[13]CANCEL!$F$16:$M$48,8,0),0)</f>
        <v>131572655</v>
      </c>
      <c r="U35" s="3">
        <f>IFERROR(VLOOKUP(B35,[13]Aaf_PENSION!$C$16:$M$112,11,0),0)</f>
        <v>712014004</v>
      </c>
      <c r="V35" s="3">
        <f>IFERROR(VLOOKUP(B35,[13]Aaf_SALUD!$C$16:$M$112,11,0),0)</f>
        <v>712014004</v>
      </c>
      <c r="W35" s="3">
        <f>IFERROR(VLOOKUP(D35,[13]CALIDAD!$F$16:$M$1122,8,0),0)</f>
        <v>0</v>
      </c>
      <c r="X35" s="3">
        <f>IFERROR(VLOOKUP(D35,'[14]dinamica municip ok'!$F$4:$G$1107,2,0),0)</f>
        <v>0</v>
      </c>
      <c r="Y35" s="3">
        <f>IFERROR(VLOOKUP(B35,[13]Ap_CESANTIAS!$C$16:$M$112,11,0),0)</f>
        <v>1067960413</v>
      </c>
      <c r="Z35" s="3">
        <f>IFERROR(VLOOKUP(B35,[13]Ap_PENSION!$C$16:$M$112,11,0),0)</f>
        <v>1349272891</v>
      </c>
      <c r="AA35" s="3">
        <f>IFERROR(VLOOKUP(B35,[13]Ap_SALUD!$C$16:$M$112,11,0),0)</f>
        <v>955561141</v>
      </c>
      <c r="AB35" s="3"/>
      <c r="AC35" s="36">
        <f t="shared" si="0"/>
        <v>41318688860</v>
      </c>
      <c r="AD35" s="37">
        <f t="shared" si="2"/>
        <v>264897861616</v>
      </c>
      <c r="AE35" s="144"/>
    </row>
    <row r="36" spans="1:31" x14ac:dyDescent="0.25">
      <c r="A36" s="38">
        <v>24</v>
      </c>
      <c r="B36" s="30" t="s">
        <v>160</v>
      </c>
      <c r="C36" s="30" t="s">
        <v>1298</v>
      </c>
      <c r="D36" s="31">
        <v>890001639</v>
      </c>
      <c r="E36" s="31">
        <v>116363000</v>
      </c>
      <c r="F36" s="32" t="s">
        <v>161</v>
      </c>
      <c r="G36" s="33">
        <v>153286087975</v>
      </c>
      <c r="H36" s="33">
        <v>0</v>
      </c>
      <c r="I36" s="3">
        <f>IFERROR(VLOOKUP(C36,'[6]Anexo 2'!$A$9:$G$1115,7,0),0)</f>
        <v>0</v>
      </c>
      <c r="J36" s="3">
        <f>IFERROR(VLOOKUP(C36,'[6]Anexo 1'!$A$9:$F$1115,6,0),0)</f>
        <v>0</v>
      </c>
      <c r="K36" s="3"/>
      <c r="L36" s="3"/>
      <c r="M36" s="3"/>
      <c r="N36" s="3"/>
      <c r="O36" s="3"/>
      <c r="P36" s="34">
        <f t="shared" si="1"/>
        <v>153286087975</v>
      </c>
      <c r="Q36" s="35">
        <f>VLOOKUP(D36,FEBRERO!$D$13:$Q$1147,14,0)+VLOOKUP(D36,FEBRERO!$D$13:$AC$1147,26,0)</f>
        <v>46681198748</v>
      </c>
      <c r="R36" s="3">
        <f>IFERROR(VLOOKUP(D36,[13]ServNOMINA!$F$16:$M$112,8,0),0)</f>
        <v>16140160432</v>
      </c>
      <c r="S36" s="3">
        <f>IFERROR(VLOOKUP(D36,[13]ServOTROS!$F$16:$M$112,8,0),0)</f>
        <v>1535267762</v>
      </c>
      <c r="T36" s="3">
        <f>IFERROR(VLOOKUP(D36,[13]CANCEL!$F$16:$M$48,8,0),0)</f>
        <v>0</v>
      </c>
      <c r="U36" s="3">
        <f>IFERROR(VLOOKUP(B36,[13]Aaf_PENSION!$C$16:$M$112,11,0),0)</f>
        <v>469161195</v>
      </c>
      <c r="V36" s="3">
        <f>IFERROR(VLOOKUP(B36,[13]Aaf_SALUD!$C$16:$M$112,11,0),0)</f>
        <v>469161194</v>
      </c>
      <c r="W36" s="3">
        <f>IFERROR(VLOOKUP(D36,[13]CALIDAD!$F$16:$M$1122,8,0),0)</f>
        <v>0</v>
      </c>
      <c r="X36" s="3">
        <f>IFERROR(VLOOKUP(D36,'[14]dinamica municip ok'!$F$4:$G$1107,2,0),0)</f>
        <v>0</v>
      </c>
      <c r="Y36" s="3">
        <f>IFERROR(VLOOKUP(B36,[13]Ap_CESANTIAS!$C$16:$M$112,11,0),0)</f>
        <v>745377259</v>
      </c>
      <c r="Z36" s="3">
        <f>IFERROR(VLOOKUP(B36,[13]Ap_PENSION!$C$16:$M$112,11,0),0)</f>
        <v>757166597</v>
      </c>
      <c r="AA36" s="3">
        <f>IFERROR(VLOOKUP(B36,[13]Ap_SALUD!$C$16:$M$112,11,0),0)</f>
        <v>536228796</v>
      </c>
      <c r="AB36" s="3"/>
      <c r="AC36" s="36">
        <f t="shared" si="0"/>
        <v>20652523235</v>
      </c>
      <c r="AD36" s="37">
        <f t="shared" si="2"/>
        <v>85952365992</v>
      </c>
      <c r="AE36" s="144"/>
    </row>
    <row r="37" spans="1:31" x14ac:dyDescent="0.25">
      <c r="A37" s="39">
        <v>25</v>
      </c>
      <c r="B37" s="40" t="s">
        <v>162</v>
      </c>
      <c r="C37" s="40" t="s">
        <v>1299</v>
      </c>
      <c r="D37" s="31">
        <v>891480085</v>
      </c>
      <c r="E37" s="31">
        <v>116666000</v>
      </c>
      <c r="F37" s="32" t="s">
        <v>163</v>
      </c>
      <c r="G37" s="33">
        <v>180215090519</v>
      </c>
      <c r="H37" s="33">
        <v>5398749532</v>
      </c>
      <c r="I37" s="3">
        <f>IFERROR(VLOOKUP(C37,'[6]Anexo 2'!$A$9:$G$1115,7,0),0)</f>
        <v>0</v>
      </c>
      <c r="J37" s="3">
        <f>IFERROR(VLOOKUP(C37,'[6]Anexo 1'!$A$9:$F$1115,6,0),0)</f>
        <v>0</v>
      </c>
      <c r="K37" s="3"/>
      <c r="L37" s="3"/>
      <c r="M37" s="3"/>
      <c r="N37" s="3"/>
      <c r="O37" s="3"/>
      <c r="P37" s="34">
        <f t="shared" si="1"/>
        <v>185613840051</v>
      </c>
      <c r="Q37" s="35">
        <f>VLOOKUP(D37,FEBRERO!$D$13:$Q$1147,14,0)+VLOOKUP(D37,FEBRERO!$D$13:$AC$1147,26,0)</f>
        <v>52343547247</v>
      </c>
      <c r="R37" s="3">
        <f>IFERROR(VLOOKUP(D37,[13]ServNOMINA!$F$16:$M$112,8,0),0)</f>
        <v>17209072011</v>
      </c>
      <c r="S37" s="3">
        <f>IFERROR(VLOOKUP(D37,[13]ServOTROS!$F$16:$M$112,8,0),0)</f>
        <v>1399464941</v>
      </c>
      <c r="T37" s="3">
        <f>IFERROR(VLOOKUP(D37,[13]CANCEL!$F$16:$M$48,8,0),0)</f>
        <v>539874953</v>
      </c>
      <c r="U37" s="3">
        <f>IFERROR(VLOOKUP(B37,[13]Aaf_PENSION!$C$16:$M$112,11,0),0)</f>
        <v>474523684</v>
      </c>
      <c r="V37" s="3">
        <f>IFERROR(VLOOKUP(B37,[13]Aaf_SALUD!$C$16:$M$112,11,0),0)</f>
        <v>474523683</v>
      </c>
      <c r="W37" s="3">
        <f>IFERROR(VLOOKUP(D37,[13]CALIDAD!$F$16:$M$1122,8,0),0)</f>
        <v>0</v>
      </c>
      <c r="X37" s="3">
        <f>IFERROR(VLOOKUP(D37,'[14]dinamica municip ok'!$F$4:$G$1107,2,0),0)</f>
        <v>0</v>
      </c>
      <c r="Y37" s="3">
        <f>IFERROR(VLOOKUP(B37,[13]Ap_CESANTIAS!$C$16:$M$112,11,0),0)</f>
        <v>725165457</v>
      </c>
      <c r="Z37" s="3">
        <f>IFERROR(VLOOKUP(B37,[13]Ap_PENSION!$C$16:$M$112,11,0),0)</f>
        <v>813384199</v>
      </c>
      <c r="AA37" s="3">
        <f>IFERROR(VLOOKUP(B37,[13]Ap_SALUD!$C$16:$M$112,11,0),0)</f>
        <v>576042355</v>
      </c>
      <c r="AB37" s="3"/>
      <c r="AC37" s="36">
        <f t="shared" si="0"/>
        <v>22212051283</v>
      </c>
      <c r="AD37" s="37">
        <f t="shared" si="2"/>
        <v>111058241521</v>
      </c>
      <c r="AE37" s="144"/>
    </row>
    <row r="38" spans="1:31" x14ac:dyDescent="0.25">
      <c r="A38" s="38">
        <v>26</v>
      </c>
      <c r="B38" s="30" t="s">
        <v>164</v>
      </c>
      <c r="C38" s="30" t="s">
        <v>1400</v>
      </c>
      <c r="D38" s="31">
        <v>892400038</v>
      </c>
      <c r="E38" s="31">
        <v>118888000</v>
      </c>
      <c r="F38" s="32" t="s">
        <v>1307</v>
      </c>
      <c r="G38" s="33">
        <v>50465461246</v>
      </c>
      <c r="H38" s="33">
        <v>946927273</v>
      </c>
      <c r="I38" s="3">
        <f>IFERROR(VLOOKUP(C38,'[6]Anexo 2'!$A$9:$G$1115,7,0),0)</f>
        <v>775743504</v>
      </c>
      <c r="J38" s="3">
        <f>IFERROR(VLOOKUP(C38,'[6]Anexo 1'!$A$9:$F$1115,6,0),0)</f>
        <v>645291954</v>
      </c>
      <c r="K38" s="3"/>
      <c r="L38" s="3"/>
      <c r="M38" s="3"/>
      <c r="N38" s="3"/>
      <c r="O38" s="3"/>
      <c r="P38" s="34">
        <f t="shared" si="1"/>
        <v>52833423977</v>
      </c>
      <c r="Q38" s="35">
        <f>VLOOKUP(D38,FEBRERO!$D$13:$Q$1147,14,0)+VLOOKUP(D38,FEBRERO!$D$13:$AC$1147,26,0)</f>
        <v>8096983301</v>
      </c>
      <c r="R38" s="3">
        <f>IFERROR(VLOOKUP(D38,[13]ServNOMINA!$F$16:$M$112,8,0),0)</f>
        <v>2659363749</v>
      </c>
      <c r="S38" s="3">
        <f>IFERROR(VLOOKUP(D38,[13]ServOTROS!$F$16:$M$112,8,0),0)</f>
        <v>550968041</v>
      </c>
      <c r="T38" s="3">
        <f>IFERROR(VLOOKUP(D38,[13]CANCEL!$F$16:$M$48,8,0),0)</f>
        <v>94692727</v>
      </c>
      <c r="U38" s="3">
        <f>IFERROR(VLOOKUP(B38,[13]Aaf_PENSION!$C$16:$M$112,11,0),0)</f>
        <v>74161709</v>
      </c>
      <c r="V38" s="3">
        <f>IFERROR(VLOOKUP(B38,[13]Aaf_SALUD!$C$16:$M$112,11,0),0)</f>
        <v>74161709</v>
      </c>
      <c r="W38" s="3">
        <f>IFERROR(VLOOKUP(D38,[13]CALIDAD!$F$16:$M$1122,8,0),0)</f>
        <v>193935876</v>
      </c>
      <c r="X38" s="3">
        <f>IFERROR(VLOOKUP(D38,'[14]dinamica municip ok'!$F$4:$G$1107,2,0),0)</f>
        <v>645291954</v>
      </c>
      <c r="Y38" s="3">
        <f>IFERROR(VLOOKUP(B38,[13]Ap_CESANTIAS!$C$16:$M$112,11,0),0)</f>
        <v>121022139</v>
      </c>
      <c r="Z38" s="3">
        <f>IFERROR(VLOOKUP(B38,[13]Ap_PENSION!$C$16:$M$112,11,0),0)</f>
        <v>116912309</v>
      </c>
      <c r="AA38" s="3">
        <f>IFERROR(VLOOKUP(B38,[13]Ap_SALUD!$C$16:$M$112,11,0),0)</f>
        <v>82797824</v>
      </c>
      <c r="AB38" s="3"/>
      <c r="AC38" s="36">
        <f t="shared" si="0"/>
        <v>4613308037</v>
      </c>
      <c r="AD38" s="37">
        <f t="shared" si="2"/>
        <v>40123132639</v>
      </c>
      <c r="AE38" s="144"/>
    </row>
    <row r="39" spans="1:31" x14ac:dyDescent="0.25">
      <c r="A39" s="29">
        <v>27</v>
      </c>
      <c r="B39" s="30" t="s">
        <v>166</v>
      </c>
      <c r="C39" s="30" t="s">
        <v>1300</v>
      </c>
      <c r="D39" s="31">
        <v>890201235</v>
      </c>
      <c r="E39" s="31">
        <v>116868000</v>
      </c>
      <c r="F39" s="32" t="s">
        <v>167</v>
      </c>
      <c r="G39" s="33">
        <v>631913078383</v>
      </c>
      <c r="H39" s="33">
        <v>17434044527</v>
      </c>
      <c r="I39" s="3">
        <f>IFERROR(VLOOKUP(C39,'[6]Anexo 2'!$A$9:$G$1115,7,0),0)</f>
        <v>0</v>
      </c>
      <c r="J39" s="3">
        <f>IFERROR(VLOOKUP(C39,'[6]Anexo 1'!$A$9:$F$1115,6,0),0)</f>
        <v>0</v>
      </c>
      <c r="K39" s="3"/>
      <c r="L39" s="3"/>
      <c r="M39" s="3"/>
      <c r="N39" s="3"/>
      <c r="O39" s="3"/>
      <c r="P39" s="34">
        <f t="shared" si="1"/>
        <v>649347122910</v>
      </c>
      <c r="Q39" s="35">
        <f>VLOOKUP(D39,FEBRERO!$D$13:$Q$1147,14,0)+VLOOKUP(D39,FEBRERO!$D$13:$AC$1147,26,0)</f>
        <v>183369026213</v>
      </c>
      <c r="R39" s="3">
        <f>IFERROR(VLOOKUP(D39,[13]ServNOMINA!$F$16:$M$112,8,0),0)</f>
        <v>62424270112</v>
      </c>
      <c r="S39" s="3">
        <f>IFERROR(VLOOKUP(D39,[13]ServOTROS!$F$16:$M$112,8,0),0)</f>
        <v>2567643285</v>
      </c>
      <c r="T39" s="3">
        <f>IFERROR(VLOOKUP(D39,[13]CANCEL!$F$16:$M$48,8,0),0)</f>
        <v>1743404453</v>
      </c>
      <c r="U39" s="3">
        <f>IFERROR(VLOOKUP(B39,[13]Aaf_PENSION!$C$16:$M$112,11,0),0)</f>
        <v>1756318500</v>
      </c>
      <c r="V39" s="3">
        <f>IFERROR(VLOOKUP(B39,[13]Aaf_SALUD!$C$16:$M$112,11,0),0)</f>
        <v>1756318500</v>
      </c>
      <c r="W39" s="3">
        <f>IFERROR(VLOOKUP(D39,[13]CALIDAD!$F$16:$M$1122,8,0),0)</f>
        <v>0</v>
      </c>
      <c r="X39" s="3">
        <f>IFERROR(VLOOKUP(D39,'[14]dinamica municip ok'!$F$4:$G$1107,2,0),0)</f>
        <v>0</v>
      </c>
      <c r="Y39" s="3">
        <f>IFERROR(VLOOKUP(B39,[13]Ap_CESANTIAS!$C$16:$M$112,11,0),0)</f>
        <v>2734236913</v>
      </c>
      <c r="Z39" s="3">
        <f>IFERROR(VLOOKUP(B39,[13]Ap_PENSION!$C$16:$M$112,11,0),0)</f>
        <v>2844391524</v>
      </c>
      <c r="AA39" s="3">
        <f>IFERROR(VLOOKUP(B39,[13]Ap_SALUD!$C$16:$M$112,11,0),0)</f>
        <v>2014410894</v>
      </c>
      <c r="AB39" s="3"/>
      <c r="AC39" s="36">
        <f t="shared" si="0"/>
        <v>77840994181</v>
      </c>
      <c r="AD39" s="37">
        <f t="shared" si="2"/>
        <v>388137102516</v>
      </c>
      <c r="AE39" s="144"/>
    </row>
    <row r="40" spans="1:31" x14ac:dyDescent="0.25">
      <c r="A40" s="38">
        <v>28</v>
      </c>
      <c r="B40" s="30" t="s">
        <v>168</v>
      </c>
      <c r="C40" s="30" t="s">
        <v>1301</v>
      </c>
      <c r="D40" s="31">
        <v>892280021</v>
      </c>
      <c r="E40" s="31">
        <v>117070000</v>
      </c>
      <c r="F40" s="32" t="s">
        <v>169</v>
      </c>
      <c r="G40" s="33">
        <v>570567668529</v>
      </c>
      <c r="H40" s="33">
        <v>0</v>
      </c>
      <c r="I40" s="3">
        <f>IFERROR(VLOOKUP(C40,'[6]Anexo 2'!$A$9:$G$1115,7,0),0)</f>
        <v>0</v>
      </c>
      <c r="J40" s="3">
        <f>IFERROR(VLOOKUP(C40,'[6]Anexo 1'!$A$9:$F$1115,6,0),0)</f>
        <v>0</v>
      </c>
      <c r="K40" s="3"/>
      <c r="L40" s="3"/>
      <c r="M40" s="3"/>
      <c r="N40" s="3"/>
      <c r="O40" s="3"/>
      <c r="P40" s="34">
        <f t="shared" si="1"/>
        <v>570567668529</v>
      </c>
      <c r="Q40" s="35">
        <f>VLOOKUP(D40,FEBRERO!$D$13:$Q$1147,14,0)+VLOOKUP(D40,FEBRERO!$D$13:$AC$1147,26,0)</f>
        <v>145072842629</v>
      </c>
      <c r="R40" s="3">
        <f>IFERROR(VLOOKUP(D40,[13]ServNOMINA!$F$16:$M$112,8,0),0)</f>
        <v>48832190313</v>
      </c>
      <c r="S40" s="3">
        <f>IFERROR(VLOOKUP(D40,[13]ServOTROS!$F$16:$M$112,8,0),0)</f>
        <v>2170726028</v>
      </c>
      <c r="T40" s="3">
        <f>IFERROR(VLOOKUP(D40,[13]CANCEL!$F$16:$M$48,8,0),0)</f>
        <v>0</v>
      </c>
      <c r="U40" s="3">
        <f>IFERROR(VLOOKUP(B40,[13]Aaf_PENSION!$C$16:$M$112,11,0),0)</f>
        <v>1332936464</v>
      </c>
      <c r="V40" s="3">
        <f>IFERROR(VLOOKUP(B40,[13]Aaf_SALUD!$C$16:$M$112,11,0),0)</f>
        <v>1332936463</v>
      </c>
      <c r="W40" s="3">
        <f>IFERROR(VLOOKUP(D40,[13]CALIDAD!$F$16:$M$1122,8,0),0)</f>
        <v>0</v>
      </c>
      <c r="X40" s="3">
        <f>IFERROR(VLOOKUP(D40,'[14]dinamica municip ok'!$F$4:$G$1107,2,0),0)</f>
        <v>0</v>
      </c>
      <c r="Y40" s="3">
        <f>IFERROR(VLOOKUP(B40,[13]Ap_CESANTIAS!$C$16:$M$112,11,0),0)</f>
        <v>2069640889</v>
      </c>
      <c r="Z40" s="3">
        <f>IFERROR(VLOOKUP(B40,[13]Ap_PENSION!$C$16:$M$112,11,0),0)</f>
        <v>2339714820</v>
      </c>
      <c r="AA40" s="3">
        <f>IFERROR(VLOOKUP(B40,[13]Ap_SALUD!$C$16:$M$112,11,0),0)</f>
        <v>1656996579</v>
      </c>
      <c r="AB40" s="3"/>
      <c r="AC40" s="36">
        <f t="shared" si="0"/>
        <v>59735141556</v>
      </c>
      <c r="AD40" s="37">
        <f t="shared" si="2"/>
        <v>365759684344</v>
      </c>
      <c r="AE40" s="144"/>
    </row>
    <row r="41" spans="1:31" x14ac:dyDescent="0.25">
      <c r="A41" s="29">
        <v>29</v>
      </c>
      <c r="B41" s="30" t="s">
        <v>170</v>
      </c>
      <c r="C41" s="30" t="s">
        <v>1302</v>
      </c>
      <c r="D41" s="31">
        <v>800113672</v>
      </c>
      <c r="E41" s="31">
        <v>117373000</v>
      </c>
      <c r="F41" s="32" t="s">
        <v>171</v>
      </c>
      <c r="G41" s="33">
        <v>564040606938</v>
      </c>
      <c r="H41" s="33">
        <v>35369785402</v>
      </c>
      <c r="I41" s="3">
        <f>IFERROR(VLOOKUP(C41,'[6]Anexo 2'!$A$9:$G$1115,7,0),0)</f>
        <v>0</v>
      </c>
      <c r="J41" s="3">
        <f>IFERROR(VLOOKUP(C41,'[6]Anexo 1'!$A$9:$F$1115,6,0),0)</f>
        <v>0</v>
      </c>
      <c r="K41" s="3"/>
      <c r="L41" s="3"/>
      <c r="M41" s="3"/>
      <c r="N41" s="3"/>
      <c r="O41" s="3"/>
      <c r="P41" s="34">
        <f t="shared" si="1"/>
        <v>599410392340</v>
      </c>
      <c r="Q41" s="35">
        <f>VLOOKUP(D41,FEBRERO!$D$13:$Q$1147,14,0)+VLOOKUP(D41,FEBRERO!$D$13:$AC$1147,26,0)</f>
        <v>170836986970</v>
      </c>
      <c r="R41" s="3">
        <f>IFERROR(VLOOKUP(D41,[13]ServNOMINA!$F$16:$M$112,8,0),0)</f>
        <v>57392139898</v>
      </c>
      <c r="S41" s="3">
        <f>IFERROR(VLOOKUP(D41,[13]ServOTROS!$F$16:$M$112,8,0),0)</f>
        <v>2819827220</v>
      </c>
      <c r="T41" s="3">
        <f>IFERROR(VLOOKUP(D41,[13]CANCEL!$F$16:$M$48,8,0),0)</f>
        <v>3536978540</v>
      </c>
      <c r="U41" s="3">
        <f>IFERROR(VLOOKUP(B41,[13]Aaf_PENSION!$C$16:$M$112,11,0),0)</f>
        <v>1591811446</v>
      </c>
      <c r="V41" s="3">
        <f>IFERROR(VLOOKUP(B41,[13]Aaf_SALUD!$C$16:$M$112,11,0),0)</f>
        <v>1591811446</v>
      </c>
      <c r="W41" s="3">
        <f>IFERROR(VLOOKUP(D41,[13]CALIDAD!$F$16:$M$1122,8,0),0)</f>
        <v>0</v>
      </c>
      <c r="X41" s="3">
        <f>IFERROR(VLOOKUP(D41,'[14]dinamica municip ok'!$F$4:$G$1107,2,0),0)</f>
        <v>0</v>
      </c>
      <c r="Y41" s="3">
        <f>IFERROR(VLOOKUP(B41,[13]Ap_CESANTIAS!$C$16:$M$112,11,0),0)</f>
        <v>2486973171</v>
      </c>
      <c r="Z41" s="3">
        <f>IFERROR(VLOOKUP(B41,[13]Ap_PENSION!$C$16:$M$112,11,0),0)</f>
        <v>2665724120</v>
      </c>
      <c r="AA41" s="3">
        <f>IFERROR(VLOOKUP(B41,[13]Ap_SALUD!$C$16:$M$112,11,0),0)</f>
        <v>1887877834</v>
      </c>
      <c r="AB41" s="3"/>
      <c r="AC41" s="36">
        <f t="shared" si="0"/>
        <v>73973143675</v>
      </c>
      <c r="AD41" s="37">
        <f t="shared" si="2"/>
        <v>354600261695</v>
      </c>
      <c r="AE41" s="144"/>
    </row>
    <row r="42" spans="1:31" x14ac:dyDescent="0.25">
      <c r="A42" s="38">
        <v>30</v>
      </c>
      <c r="B42" s="30" t="s">
        <v>172</v>
      </c>
      <c r="C42" s="30" t="s">
        <v>1303</v>
      </c>
      <c r="D42" s="31">
        <v>890399029</v>
      </c>
      <c r="E42" s="31">
        <v>117676000</v>
      </c>
      <c r="F42" s="32" t="s">
        <v>173</v>
      </c>
      <c r="G42" s="33">
        <v>511531827507</v>
      </c>
      <c r="H42" s="33">
        <v>39610092490</v>
      </c>
      <c r="I42" s="3">
        <f>IFERROR(VLOOKUP(C42,'[6]Anexo 2'!$A$9:$G$1115,7,0),0)</f>
        <v>0</v>
      </c>
      <c r="J42" s="3">
        <f>IFERROR(VLOOKUP(C42,'[6]Anexo 1'!$A$9:$F$1115,6,0),0)</f>
        <v>0</v>
      </c>
      <c r="K42" s="3"/>
      <c r="L42" s="3"/>
      <c r="M42" s="3"/>
      <c r="N42" s="3"/>
      <c r="O42" s="3"/>
      <c r="P42" s="34">
        <f t="shared" si="1"/>
        <v>551141919997</v>
      </c>
      <c r="Q42" s="35">
        <f>VLOOKUP(D42,FEBRERO!$D$13:$Q$1147,14,0)+VLOOKUP(D42,FEBRERO!$D$13:$AC$1147,26,0)</f>
        <v>143303001077</v>
      </c>
      <c r="R42" s="3">
        <f>IFERROR(VLOOKUP(D42,[13]ServNOMINA!$F$16:$M$112,8,0),0)</f>
        <v>47876206885</v>
      </c>
      <c r="S42" s="3">
        <f>IFERROR(VLOOKUP(D42,[13]ServOTROS!$F$16:$M$112,8,0),0)</f>
        <v>1746582098</v>
      </c>
      <c r="T42" s="3">
        <f>IFERROR(VLOOKUP(D42,[13]CANCEL!$F$16:$M$48,8,0),0)</f>
        <v>4055117563</v>
      </c>
      <c r="U42" s="3">
        <f>IFERROR(VLOOKUP(B42,[13]Aaf_PENSION!$C$16:$M$112,11,0),0)</f>
        <v>1233179385</v>
      </c>
      <c r="V42" s="3">
        <f>IFERROR(VLOOKUP(B42,[13]Aaf_SALUD!$C$16:$M$112,11,0),0)</f>
        <v>1233179385</v>
      </c>
      <c r="W42" s="3">
        <f>IFERROR(VLOOKUP(D42,[13]CALIDAD!$F$16:$M$1122,8,0),0)</f>
        <v>0</v>
      </c>
      <c r="X42" s="3">
        <f>IFERROR(VLOOKUP(D42,'[14]dinamica municip ok'!$F$4:$G$1107,2,0),0)</f>
        <v>0</v>
      </c>
      <c r="Y42" s="3">
        <f>IFERROR(VLOOKUP(B42,[13]Ap_CESANTIAS!$C$16:$M$112,11,0),0)</f>
        <v>1951172668</v>
      </c>
      <c r="Z42" s="3">
        <f>IFERROR(VLOOKUP(B42,[13]Ap_PENSION!$C$16:$M$112,11,0),0)</f>
        <v>2080387077</v>
      </c>
      <c r="AA42" s="3">
        <f>IFERROR(VLOOKUP(B42,[13]Ap_SALUD!$C$16:$M$112,11,0),0)</f>
        <v>1473339503</v>
      </c>
      <c r="AB42" s="3"/>
      <c r="AC42" s="36">
        <f t="shared" si="0"/>
        <v>61649164564</v>
      </c>
      <c r="AD42" s="37">
        <f t="shared" si="2"/>
        <v>346189754356</v>
      </c>
      <c r="AE42" s="144"/>
    </row>
    <row r="43" spans="1:31" x14ac:dyDescent="0.25">
      <c r="A43" s="29">
        <v>31</v>
      </c>
      <c r="B43" s="30" t="s">
        <v>174</v>
      </c>
      <c r="C43" s="30" t="s">
        <v>1309</v>
      </c>
      <c r="D43" s="31">
        <v>845000021</v>
      </c>
      <c r="E43" s="31">
        <v>119797000</v>
      </c>
      <c r="F43" s="32" t="s">
        <v>175</v>
      </c>
      <c r="G43" s="33">
        <v>82178648286</v>
      </c>
      <c r="H43" s="33">
        <v>105883685</v>
      </c>
      <c r="I43" s="3">
        <f>IFERROR(VLOOKUP(C43,'[6]Anexo 2'!$A$9:$G$1115,7,0),0)</f>
        <v>484900931</v>
      </c>
      <c r="J43" s="3">
        <f>IFERROR(VLOOKUP(C43,'[6]Anexo 1'!$A$9:$F$1115,6,0),0)</f>
        <v>315926748</v>
      </c>
      <c r="K43" s="3"/>
      <c r="L43" s="3"/>
      <c r="M43" s="3"/>
      <c r="N43" s="3"/>
      <c r="O43" s="3"/>
      <c r="P43" s="34">
        <f t="shared" si="1"/>
        <v>83085359650</v>
      </c>
      <c r="Q43" s="35">
        <f>VLOOKUP(D43,FEBRERO!$D$13:$Q$1147,14,0)+VLOOKUP(D43,FEBRERO!$D$13:$AC$1147,26,0)</f>
        <v>23361390751</v>
      </c>
      <c r="R43" s="3">
        <f>IFERROR(VLOOKUP(D43,[13]ServNOMINA!$F$16:$M$112,8,0),0)</f>
        <v>3469126223</v>
      </c>
      <c r="S43" s="3">
        <f>IFERROR(VLOOKUP(D43,[13]ServOTROS!$F$16:$M$112,8,0),0)</f>
        <v>12799538603</v>
      </c>
      <c r="T43" s="3">
        <f>IFERROR(VLOOKUP(D43,[13]CANCEL!$F$16:$M$48,8,0),0)</f>
        <v>11097502</v>
      </c>
      <c r="U43" s="3">
        <f>IFERROR(VLOOKUP(B43,[13]Aaf_PENSION!$C$16:$M$112,11,0),0)</f>
        <v>80335881</v>
      </c>
      <c r="V43" s="3">
        <f>IFERROR(VLOOKUP(B43,[13]Aaf_SALUD!$C$16:$M$112,11,0),0)</f>
        <v>80335880</v>
      </c>
      <c r="W43" s="3">
        <f>IFERROR(VLOOKUP(D43,[13]CALIDAD!$F$16:$M$1122,8,0),0)</f>
        <v>121225233</v>
      </c>
      <c r="X43" s="3">
        <f>IFERROR(VLOOKUP(D43,'[14]dinamica municip ok'!$F$4:$G$1107,2,0),0)</f>
        <v>315926748</v>
      </c>
      <c r="Y43" s="3">
        <f>IFERROR(VLOOKUP(B43,[13]Ap_CESANTIAS!$C$16:$M$112,11,0),0)</f>
        <v>119478342</v>
      </c>
      <c r="Z43" s="3">
        <f>IFERROR(VLOOKUP(B43,[13]Ap_PENSION!$C$16:$M$112,11,0),0)</f>
        <v>114380876</v>
      </c>
      <c r="AA43" s="3">
        <f>IFERROR(VLOOKUP(B43,[13]Ap_SALUD!$C$16:$M$112,11,0),0)</f>
        <v>81005052</v>
      </c>
      <c r="AB43" s="3"/>
      <c r="AC43" s="36">
        <f t="shared" si="0"/>
        <v>17192450340</v>
      </c>
      <c r="AD43" s="37">
        <f t="shared" si="2"/>
        <v>42531518559</v>
      </c>
      <c r="AE43" s="144"/>
    </row>
    <row r="44" spans="1:31" x14ac:dyDescent="0.25">
      <c r="A44" s="38">
        <v>32</v>
      </c>
      <c r="B44" s="30" t="s">
        <v>176</v>
      </c>
      <c r="C44" s="30" t="s">
        <v>1310</v>
      </c>
      <c r="D44" s="31">
        <v>800094067</v>
      </c>
      <c r="E44" s="31">
        <v>119999000</v>
      </c>
      <c r="F44" s="32" t="s">
        <v>177</v>
      </c>
      <c r="G44" s="33">
        <v>164063999066</v>
      </c>
      <c r="H44" s="33">
        <v>348614493</v>
      </c>
      <c r="I44" s="3">
        <f>IFERROR(VLOOKUP(C44,'[6]Anexo 2'!$A$9:$G$1115,7,0),0)</f>
        <v>0</v>
      </c>
      <c r="J44" s="3">
        <f>IFERROR(VLOOKUP(C44,'[6]Anexo 1'!$A$9:$F$1115,6,0),0)</f>
        <v>0</v>
      </c>
      <c r="K44" s="3"/>
      <c r="L44" s="3"/>
      <c r="M44" s="3"/>
      <c r="N44" s="3"/>
      <c r="O44" s="3"/>
      <c r="P44" s="34">
        <f t="shared" si="1"/>
        <v>164412613559</v>
      </c>
      <c r="Q44" s="35">
        <f>VLOOKUP(D44,FEBRERO!$D$13:$Q$1147,14,0)+VLOOKUP(D44,FEBRERO!$D$13:$AC$1147,26,0)</f>
        <v>21875007126</v>
      </c>
      <c r="R44" s="3">
        <f>IFERROR(VLOOKUP(D44,[13]ServNOMINA!$F$16:$M$112,8,0),0)</f>
        <v>5078209807</v>
      </c>
      <c r="S44" s="3">
        <f>IFERROR(VLOOKUP(D44,[13]ServOTROS!$F$16:$M$112,8,0),0)</f>
        <v>6011320284</v>
      </c>
      <c r="T44" s="3">
        <f>IFERROR(VLOOKUP(D44,[13]CANCEL!$F$16:$M$48,8,0),0)</f>
        <v>38180574</v>
      </c>
      <c r="U44" s="3">
        <f>IFERROR(VLOOKUP(B44,[13]Aaf_PENSION!$C$16:$M$112,11,0),0)</f>
        <v>153689853</v>
      </c>
      <c r="V44" s="3">
        <f>IFERROR(VLOOKUP(B44,[13]Aaf_SALUD!$C$16:$M$112,11,0),0)</f>
        <v>153689852</v>
      </c>
      <c r="W44" s="3">
        <f>IFERROR(VLOOKUP(D44,[13]CALIDAD!$F$16:$M$1122,8,0),0)</f>
        <v>0</v>
      </c>
      <c r="X44" s="3">
        <f>IFERROR(VLOOKUP(D44,'[14]dinamica municip ok'!$F$4:$G$1107,2,0),0)</f>
        <v>0</v>
      </c>
      <c r="Y44" s="3">
        <f>IFERROR(VLOOKUP(B44,[13]Ap_CESANTIAS!$C$16:$M$112,11,0),0)</f>
        <v>236323340</v>
      </c>
      <c r="Z44" s="3">
        <f>IFERROR(VLOOKUP(B44,[13]Ap_PENSION!$C$16:$M$112,11,0),0)</f>
        <v>191824785</v>
      </c>
      <c r="AA44" s="3">
        <f>IFERROR(VLOOKUP(B44,[13]Ap_SALUD!$C$16:$M$112,11,0),0)</f>
        <v>135851178</v>
      </c>
      <c r="AB44" s="3"/>
      <c r="AC44" s="36">
        <f t="shared" si="0"/>
        <v>11999089673</v>
      </c>
      <c r="AD44" s="37">
        <f t="shared" si="2"/>
        <v>130538516760</v>
      </c>
      <c r="AE44" s="144"/>
    </row>
    <row r="45" spans="1:31" x14ac:dyDescent="0.25">
      <c r="A45" s="29">
        <v>33</v>
      </c>
      <c r="B45" s="30" t="s">
        <v>178</v>
      </c>
      <c r="C45" s="30" t="s">
        <v>1322</v>
      </c>
      <c r="D45" s="31">
        <v>899999061</v>
      </c>
      <c r="E45" s="31">
        <v>210111001</v>
      </c>
      <c r="F45" s="32" t="s">
        <v>179</v>
      </c>
      <c r="G45" s="33">
        <v>2590533167730</v>
      </c>
      <c r="H45" s="33">
        <v>44150597070</v>
      </c>
      <c r="I45" s="3">
        <f>IFERROR(VLOOKUP(C45,'[6]Anexo 2'!$A$9:$G$1115,7,0),0)</f>
        <v>57951977472</v>
      </c>
      <c r="J45" s="3">
        <f>IFERROR(VLOOKUP(C45,'[6]Anexo 1'!$A$9:$F$1115,6,0),0)</f>
        <v>58232153781</v>
      </c>
      <c r="K45" s="3"/>
      <c r="L45" s="3"/>
      <c r="M45" s="3"/>
      <c r="N45" s="3"/>
      <c r="O45" s="3"/>
      <c r="P45" s="34">
        <f t="shared" si="1"/>
        <v>2750867896053</v>
      </c>
      <c r="Q45" s="35">
        <f>VLOOKUP(D45,FEBRERO!$D$13:$Q$1147,14,0)+VLOOKUP(D45,FEBRERO!$D$13:$AC$1147,26,0)</f>
        <v>716711049654</v>
      </c>
      <c r="R45" s="3">
        <f>IFERROR(VLOOKUP(D45,[13]ServNOMINA!$F$16:$M$112,8,0),0)</f>
        <v>228557765612</v>
      </c>
      <c r="S45" s="3">
        <f>IFERROR(VLOOKUP(D45,[13]ServOTROS!$F$16:$M$112,8,0),0)</f>
        <v>32120141108</v>
      </c>
      <c r="T45" s="3">
        <f>IFERROR(VLOOKUP(D45,[13]CANCEL!$F$16:$M$48,8,0),0)</f>
        <v>4415059707</v>
      </c>
      <c r="U45" s="3">
        <f>IFERROR(VLOOKUP(B45,[13]Aaf_PENSION!$C$16:$M$112,11,0),0)</f>
        <v>7023445489</v>
      </c>
      <c r="V45" s="3">
        <f>IFERROR(VLOOKUP(B45,[13]Aaf_SALUD!$C$16:$M$112,11,0),0)</f>
        <v>7023445489</v>
      </c>
      <c r="W45" s="3">
        <f>IFERROR(VLOOKUP(D45,[13]CALIDAD!$F$16:$M$1122,8,0),0)</f>
        <v>14487994368</v>
      </c>
      <c r="X45" s="3">
        <f>IFERROR(VLOOKUP(D45,'[14]dinamica municip ok'!$F$4:$G$1107,2,0),0)</f>
        <v>58120173793</v>
      </c>
      <c r="Y45" s="3">
        <f>IFERROR(VLOOKUP(B45,[13]Ap_CESANTIAS!$C$16:$M$112,11,0),0)</f>
        <v>15269273071</v>
      </c>
      <c r="Z45" s="3">
        <f>IFERROR(VLOOKUP(B45,[13]Ap_PENSION!$C$16:$M$112,11,0),0)</f>
        <v>11732821638</v>
      </c>
      <c r="AA45" s="3">
        <f>IFERROR(VLOOKUP(B45,[13]Ap_SALUD!$C$16:$M$112,11,0),0)</f>
        <v>8309237155</v>
      </c>
      <c r="AB45" s="3"/>
      <c r="AC45" s="36">
        <f t="shared" si="0"/>
        <v>387059357430</v>
      </c>
      <c r="AD45" s="37">
        <f t="shared" si="2"/>
        <v>1647097488969</v>
      </c>
      <c r="AE45" s="144"/>
    </row>
    <row r="46" spans="1:31" x14ac:dyDescent="0.25">
      <c r="A46" s="38">
        <v>34</v>
      </c>
      <c r="B46" s="30" t="s">
        <v>180</v>
      </c>
      <c r="C46" s="30" t="s">
        <v>1319</v>
      </c>
      <c r="D46" s="31">
        <v>890102018</v>
      </c>
      <c r="E46" s="31">
        <v>210108001</v>
      </c>
      <c r="F46" s="32" t="s">
        <v>181</v>
      </c>
      <c r="G46" s="33">
        <v>695709508123</v>
      </c>
      <c r="H46" s="33">
        <v>0</v>
      </c>
      <c r="I46" s="3">
        <f>IFERROR(VLOOKUP(C46,'[6]Anexo 2'!$A$9:$G$1115,7,0),0)</f>
        <v>15375268352</v>
      </c>
      <c r="J46" s="3">
        <f>IFERROR(VLOOKUP(C46,'[6]Anexo 1'!$A$9:$F$1115,6,0),0)</f>
        <v>17307450683</v>
      </c>
      <c r="K46" s="3"/>
      <c r="L46" s="3"/>
      <c r="M46" s="3"/>
      <c r="N46" s="3"/>
      <c r="O46" s="3"/>
      <c r="P46" s="34">
        <f t="shared" si="1"/>
        <v>728392227158</v>
      </c>
      <c r="Q46" s="35">
        <f>VLOOKUP(D46,FEBRERO!$D$13:$Q$1147,14,0)+VLOOKUP(D46,FEBRERO!$D$13:$AC$1147,26,0)</f>
        <v>162428033918</v>
      </c>
      <c r="R46" s="3">
        <f>IFERROR(VLOOKUP(D46,[13]ServNOMINA!$F$16:$M$112,8,0),0)</f>
        <v>47398808675</v>
      </c>
      <c r="S46" s="3">
        <f>IFERROR(VLOOKUP(D46,[13]ServOTROS!$F$16:$M$112,8,0),0)</f>
        <v>8124838159</v>
      </c>
      <c r="T46" s="3">
        <f>IFERROR(VLOOKUP(D46,[13]CANCEL!$F$16:$M$48,8,0),0)</f>
        <v>0</v>
      </c>
      <c r="U46" s="3">
        <f>IFERROR(VLOOKUP(B46,[13]Aaf_PENSION!$C$16:$M$112,11,0),0)</f>
        <v>1508091739</v>
      </c>
      <c r="V46" s="3">
        <f>IFERROR(VLOOKUP(B46,[13]Aaf_SALUD!$C$16:$M$112,11,0),0)</f>
        <v>1508091739</v>
      </c>
      <c r="W46" s="3">
        <f>IFERROR(VLOOKUP(D46,[13]CALIDAD!$F$16:$M$1122,8,0),0)</f>
        <v>3843817089</v>
      </c>
      <c r="X46" s="3">
        <f>IFERROR(VLOOKUP(D46,'[14]dinamica municip ok'!$F$4:$G$1107,2,0),0)</f>
        <v>17144773057</v>
      </c>
      <c r="Y46" s="3">
        <f>IFERROR(VLOOKUP(B46,[13]Ap_CESANTIAS!$C$16:$M$112,11,0),0)</f>
        <v>2313534452</v>
      </c>
      <c r="Z46" s="3">
        <f>IFERROR(VLOOKUP(B46,[13]Ap_PENSION!$C$16:$M$112,11,0),0)</f>
        <v>2643132970</v>
      </c>
      <c r="AA46" s="3">
        <f>IFERROR(VLOOKUP(B46,[13]Ap_SALUD!$C$16:$M$112,11,0),0)</f>
        <v>1871878680</v>
      </c>
      <c r="AB46" s="3"/>
      <c r="AC46" s="36">
        <f t="shared" si="0"/>
        <v>86356966560</v>
      </c>
      <c r="AD46" s="37">
        <f t="shared" si="2"/>
        <v>479607226680</v>
      </c>
      <c r="AE46" s="144"/>
    </row>
    <row r="47" spans="1:31" x14ac:dyDescent="0.25">
      <c r="A47" s="29">
        <v>35</v>
      </c>
      <c r="B47" s="30" t="s">
        <v>182</v>
      </c>
      <c r="C47" s="30" t="s">
        <v>1323</v>
      </c>
      <c r="D47" s="31">
        <v>890480184</v>
      </c>
      <c r="E47" s="31">
        <v>210113001</v>
      </c>
      <c r="F47" s="32" t="s">
        <v>183</v>
      </c>
      <c r="G47" s="33">
        <v>623273625716</v>
      </c>
      <c r="H47" s="33">
        <v>0</v>
      </c>
      <c r="I47" s="3">
        <f>IFERROR(VLOOKUP(C47,'[6]Anexo 2'!$A$9:$G$1115,7,0),0)</f>
        <v>15344712704</v>
      </c>
      <c r="J47" s="3">
        <f>IFERROR(VLOOKUP(C47,'[6]Anexo 1'!$A$9:$F$1115,6,0),0)</f>
        <v>12898807376</v>
      </c>
      <c r="K47" s="3"/>
      <c r="L47" s="3"/>
      <c r="M47" s="3"/>
      <c r="N47" s="3"/>
      <c r="O47" s="3"/>
      <c r="P47" s="34">
        <f t="shared" si="1"/>
        <v>651517145796</v>
      </c>
      <c r="Q47" s="35">
        <f>VLOOKUP(D47,FEBRERO!$D$13:$Q$1147,14,0)+VLOOKUP(D47,FEBRERO!$D$13:$AC$1147,26,0)</f>
        <v>143409890075</v>
      </c>
      <c r="R47" s="3">
        <f>IFERROR(VLOOKUP(D47,[13]ServNOMINA!$F$16:$M$112,8,0),0)</f>
        <v>40163314043</v>
      </c>
      <c r="S47" s="3">
        <f>IFERROR(VLOOKUP(D47,[13]ServOTROS!$F$16:$M$112,8,0),0)</f>
        <v>4605330254</v>
      </c>
      <c r="T47" s="3">
        <f>IFERROR(VLOOKUP(D47,[13]CANCEL!$F$16:$M$48,8,0),0)</f>
        <v>0</v>
      </c>
      <c r="U47" s="3">
        <f>IFERROR(VLOOKUP(B47,[13]Aaf_PENSION!$C$16:$M$112,11,0),0)</f>
        <v>1011813994</v>
      </c>
      <c r="V47" s="3">
        <f>IFERROR(VLOOKUP(B47,[13]Aaf_SALUD!$C$16:$M$112,11,0),0)</f>
        <v>1011813993</v>
      </c>
      <c r="W47" s="3">
        <f>IFERROR(VLOOKUP(D47,[13]CALIDAD!$F$16:$M$1122,8,0),0)</f>
        <v>3836178177</v>
      </c>
      <c r="X47" s="3">
        <f>IFERROR(VLOOKUP(D47,'[14]dinamica municip ok'!$F$4:$G$1107,2,0),0)</f>
        <v>12898807376</v>
      </c>
      <c r="Y47" s="3">
        <f>IFERROR(VLOOKUP(B47,[13]Ap_CESANTIAS!$C$16:$M$112,11,0),0)</f>
        <v>1556169909</v>
      </c>
      <c r="Z47" s="3">
        <f>IFERROR(VLOOKUP(B47,[13]Ap_PENSION!$C$16:$M$112,11,0),0)</f>
        <v>1865392821</v>
      </c>
      <c r="AA47" s="3">
        <f>IFERROR(VLOOKUP(B47,[13]Ap_SALUD!$C$16:$M$112,11,0),0)</f>
        <v>1321079601</v>
      </c>
      <c r="AB47" s="3"/>
      <c r="AC47" s="36">
        <f t="shared" si="0"/>
        <v>68269900168</v>
      </c>
      <c r="AD47" s="37">
        <f t="shared" si="2"/>
        <v>439837355553</v>
      </c>
      <c r="AE47" s="144"/>
    </row>
    <row r="48" spans="1:31" x14ac:dyDescent="0.25">
      <c r="A48" s="38">
        <v>36</v>
      </c>
      <c r="B48" s="30" t="s">
        <v>184</v>
      </c>
      <c r="C48" s="30" t="s">
        <v>1349</v>
      </c>
      <c r="D48" s="31">
        <v>891780009</v>
      </c>
      <c r="E48" s="31">
        <v>210147001</v>
      </c>
      <c r="F48" s="32" t="s">
        <v>185</v>
      </c>
      <c r="G48" s="33">
        <v>336243977668</v>
      </c>
      <c r="H48" s="33">
        <v>0</v>
      </c>
      <c r="I48" s="3">
        <f>IFERROR(VLOOKUP(C48,'[6]Anexo 2'!$A$9:$G$1115,7,0),0)</f>
        <v>9217302912</v>
      </c>
      <c r="J48" s="3">
        <f>IFERROR(VLOOKUP(C48,'[6]Anexo 1'!$A$9:$F$1115,6,0),0)</f>
        <v>8731605307</v>
      </c>
      <c r="K48" s="3"/>
      <c r="L48" s="3"/>
      <c r="M48" s="3"/>
      <c r="N48" s="3"/>
      <c r="O48" s="3"/>
      <c r="P48" s="34">
        <f t="shared" si="1"/>
        <v>354192885887</v>
      </c>
      <c r="Q48" s="35">
        <f>VLOOKUP(D48,FEBRERO!$D$13:$Q$1147,14,0)+VLOOKUP(D48,FEBRERO!$D$13:$AC$1147,26,0)</f>
        <v>83152076007</v>
      </c>
      <c r="R48" s="3">
        <f>IFERROR(VLOOKUP(D48,[13]ServNOMINA!$F$16:$M$112,8,0),0)</f>
        <v>24620421444</v>
      </c>
      <c r="S48" s="3">
        <f>IFERROR(VLOOKUP(D48,[13]ServOTROS!$F$16:$M$112,8,0),0)</f>
        <v>2179135737</v>
      </c>
      <c r="T48" s="3">
        <f>IFERROR(VLOOKUP(D48,[13]CANCEL!$F$16:$M$48,8,0),0)</f>
        <v>0</v>
      </c>
      <c r="U48" s="3">
        <f>IFERROR(VLOOKUP(B48,[13]Aaf_PENSION!$C$16:$M$112,11,0),0)</f>
        <v>518044443</v>
      </c>
      <c r="V48" s="3">
        <f>IFERROR(VLOOKUP(B48,[13]Aaf_SALUD!$C$16:$M$112,11,0),0)</f>
        <v>518044443</v>
      </c>
      <c r="W48" s="3">
        <f>IFERROR(VLOOKUP(D48,[13]CALIDAD!$F$16:$M$1122,8,0),0)</f>
        <v>2304325728</v>
      </c>
      <c r="X48" s="3">
        <f>IFERROR(VLOOKUP(D48,'[14]dinamica municip ok'!$F$4:$G$1107,2,0),0)</f>
        <v>8731605307</v>
      </c>
      <c r="Y48" s="3">
        <f>IFERROR(VLOOKUP(B48,[13]Ap_CESANTIAS!$C$16:$M$112,11,0),0)</f>
        <v>647315796</v>
      </c>
      <c r="Z48" s="3">
        <f>IFERROR(VLOOKUP(B48,[13]Ap_PENSION!$C$16:$M$112,11,0),0)</f>
        <v>1211004234</v>
      </c>
      <c r="AA48" s="3">
        <f>IFERROR(VLOOKUP(B48,[13]Ap_SALUD!$C$16:$M$112,11,0),0)</f>
        <v>857638656</v>
      </c>
      <c r="AB48" s="3"/>
      <c r="AC48" s="36">
        <f t="shared" si="0"/>
        <v>41587535788</v>
      </c>
      <c r="AD48" s="37">
        <f t="shared" si="2"/>
        <v>229453274092</v>
      </c>
      <c r="AE48" s="144"/>
    </row>
    <row r="49" spans="1:31" x14ac:dyDescent="0.25">
      <c r="A49" s="29">
        <v>37</v>
      </c>
      <c r="B49" s="30" t="s">
        <v>186</v>
      </c>
      <c r="C49" s="30" t="s">
        <v>1356</v>
      </c>
      <c r="D49" s="31">
        <v>890000464</v>
      </c>
      <c r="E49" s="31">
        <v>210163001</v>
      </c>
      <c r="F49" s="32" t="s">
        <v>187</v>
      </c>
      <c r="G49" s="33">
        <v>129103754486</v>
      </c>
      <c r="H49" s="33">
        <v>0</v>
      </c>
      <c r="I49" s="3">
        <f>IFERROR(VLOOKUP(C49,'[6]Anexo 2'!$A$9:$G$1115,7,0),0)</f>
        <v>2654826784</v>
      </c>
      <c r="J49" s="3">
        <f>IFERROR(VLOOKUP(C49,'[6]Anexo 1'!$A$9:$F$1115,6,0),0)</f>
        <v>3266516810</v>
      </c>
      <c r="K49" s="3"/>
      <c r="L49" s="3"/>
      <c r="M49" s="3"/>
      <c r="N49" s="3"/>
      <c r="O49" s="3"/>
      <c r="P49" s="34">
        <f t="shared" si="1"/>
        <v>135025098080</v>
      </c>
      <c r="Q49" s="35">
        <f>VLOOKUP(D49,FEBRERO!$D$13:$Q$1147,14,0)+VLOOKUP(D49,FEBRERO!$D$13:$AC$1147,26,0)</f>
        <v>40365261225</v>
      </c>
      <c r="R49" s="3">
        <f>IFERROR(VLOOKUP(D49,[13]ServNOMINA!$F$16:$M$112,8,0),0)</f>
        <v>13950282132</v>
      </c>
      <c r="S49" s="3">
        <f>IFERROR(VLOOKUP(D49,[13]ServOTROS!$F$16:$M$112,8,0),0)</f>
        <v>937711401</v>
      </c>
      <c r="T49" s="3">
        <f>IFERROR(VLOOKUP(D49,[13]CANCEL!$F$16:$M$48,8,0),0)</f>
        <v>0</v>
      </c>
      <c r="U49" s="3">
        <f>IFERROR(VLOOKUP(B49,[13]Aaf_PENSION!$C$16:$M$112,11,0),0)</f>
        <v>401616345</v>
      </c>
      <c r="V49" s="3">
        <f>IFERROR(VLOOKUP(B49,[13]Aaf_SALUD!$C$16:$M$112,11,0),0)</f>
        <v>401616345</v>
      </c>
      <c r="W49" s="3">
        <f>IFERROR(VLOOKUP(D49,[13]CALIDAD!$F$16:$M$1122,8,0),0)</f>
        <v>663706695</v>
      </c>
      <c r="X49" s="3">
        <f>IFERROR(VLOOKUP(D49,'[14]dinamica municip ok'!$F$4:$G$1107,2,0),0)</f>
        <v>3266516810</v>
      </c>
      <c r="Y49" s="3">
        <f>IFERROR(VLOOKUP(B49,[13]Ap_CESANTIAS!$C$16:$M$112,11,0),0)</f>
        <v>630027899</v>
      </c>
      <c r="Z49" s="3">
        <f>IFERROR(VLOOKUP(B49,[13]Ap_PENSION!$C$16:$M$112,11,0),0)</f>
        <v>658416297</v>
      </c>
      <c r="AA49" s="3">
        <f>IFERROR(VLOOKUP(B49,[13]Ap_SALUD!$C$16:$M$112,11,0),0)</f>
        <v>466293388</v>
      </c>
      <c r="AB49" s="3"/>
      <c r="AC49" s="36">
        <f t="shared" si="0"/>
        <v>21376187312</v>
      </c>
      <c r="AD49" s="37">
        <f t="shared" si="2"/>
        <v>73283649543</v>
      </c>
      <c r="AE49" s="144"/>
    </row>
    <row r="50" spans="1:31" x14ac:dyDescent="0.25">
      <c r="A50" s="38">
        <v>38</v>
      </c>
      <c r="B50" s="30" t="s">
        <v>188</v>
      </c>
      <c r="C50" s="30" t="s">
        <v>1361</v>
      </c>
      <c r="D50" s="31">
        <v>890201900</v>
      </c>
      <c r="E50" s="31">
        <v>218168081</v>
      </c>
      <c r="F50" s="32" t="s">
        <v>189</v>
      </c>
      <c r="G50" s="33">
        <v>133643771285</v>
      </c>
      <c r="H50" s="33">
        <v>0</v>
      </c>
      <c r="I50" s="3">
        <f>IFERROR(VLOOKUP(C50,'[6]Anexo 2'!$A$9:$G$1115,7,0),0)</f>
        <v>3793294080</v>
      </c>
      <c r="J50" s="3">
        <f>IFERROR(VLOOKUP(C50,'[6]Anexo 1'!$A$9:$F$1115,6,0),0)</f>
        <v>3712240610</v>
      </c>
      <c r="K50" s="3"/>
      <c r="L50" s="3"/>
      <c r="M50" s="3"/>
      <c r="N50" s="3"/>
      <c r="O50" s="3"/>
      <c r="P50" s="34">
        <f t="shared" si="1"/>
        <v>141149305975</v>
      </c>
      <c r="Q50" s="35">
        <f>VLOOKUP(D50,FEBRERO!$D$13:$Q$1147,14,0)+VLOOKUP(D50,FEBRERO!$D$13:$AC$1147,26,0)</f>
        <v>31965776718</v>
      </c>
      <c r="R50" s="3">
        <f>IFERROR(VLOOKUP(D50,[13]ServNOMINA!$F$16:$M$112,8,0),0)</f>
        <v>10295559149</v>
      </c>
      <c r="S50" s="3">
        <f>IFERROR(VLOOKUP(D50,[13]ServOTROS!$F$16:$M$112,8,0),0)</f>
        <v>940621733</v>
      </c>
      <c r="T50" s="3">
        <f>IFERROR(VLOOKUP(D50,[13]CANCEL!$F$16:$M$48,8,0),0)</f>
        <v>0</v>
      </c>
      <c r="U50" s="3">
        <f>IFERROR(VLOOKUP(B50,[13]Aaf_PENSION!$C$16:$M$112,11,0),0)</f>
        <v>312781204</v>
      </c>
      <c r="V50" s="3">
        <f>IFERROR(VLOOKUP(B50,[13]Aaf_SALUD!$C$16:$M$112,11,0),0)</f>
        <v>312781203</v>
      </c>
      <c r="W50" s="3">
        <f>IFERROR(VLOOKUP(D50,[13]CALIDAD!$F$16:$M$1122,8,0),0)</f>
        <v>948323520</v>
      </c>
      <c r="X50" s="3">
        <f>IFERROR(VLOOKUP(D50,'[14]dinamica municip ok'!$F$4:$G$1107,2,0),0)</f>
        <v>3712240610</v>
      </c>
      <c r="Y50" s="3">
        <f>IFERROR(VLOOKUP(B50,[13]Ap_CESANTIAS!$C$16:$M$112,11,0),0)</f>
        <v>500803573</v>
      </c>
      <c r="Z50" s="3">
        <f>IFERROR(VLOOKUP(B50,[13]Ap_PENSION!$C$16:$M$112,11,0),0)</f>
        <v>504105529</v>
      </c>
      <c r="AA50" s="3">
        <f>IFERROR(VLOOKUP(B50,[13]Ap_SALUD!$C$16:$M$112,11,0),0)</f>
        <v>357009808</v>
      </c>
      <c r="AB50" s="3"/>
      <c r="AC50" s="36">
        <f t="shared" si="0"/>
        <v>17884226329</v>
      </c>
      <c r="AD50" s="37">
        <f t="shared" si="2"/>
        <v>91299302928</v>
      </c>
      <c r="AE50" s="144"/>
    </row>
    <row r="51" spans="1:31" x14ac:dyDescent="0.25">
      <c r="A51" s="29">
        <v>39</v>
      </c>
      <c r="B51" s="30" t="s">
        <v>190</v>
      </c>
      <c r="C51" s="30" t="s">
        <v>1313</v>
      </c>
      <c r="D51" s="31">
        <v>890980112</v>
      </c>
      <c r="E51" s="31">
        <v>218805088</v>
      </c>
      <c r="F51" s="32" t="s">
        <v>191</v>
      </c>
      <c r="G51" s="33">
        <v>197619833309</v>
      </c>
      <c r="H51" s="33">
        <v>0</v>
      </c>
      <c r="I51" s="3">
        <f>IFERROR(VLOOKUP(C51,'[6]Anexo 2'!$A$9:$G$1115,7,0),0)</f>
        <v>4639110272</v>
      </c>
      <c r="J51" s="3">
        <f>IFERROR(VLOOKUP(C51,'[6]Anexo 1'!$A$9:$F$1115,6,0),0)</f>
        <v>4747185402</v>
      </c>
      <c r="K51" s="3"/>
      <c r="L51" s="3"/>
      <c r="M51" s="3"/>
      <c r="N51" s="3"/>
      <c r="O51" s="3"/>
      <c r="P51" s="34">
        <f t="shared" si="1"/>
        <v>207006128983</v>
      </c>
      <c r="Q51" s="35">
        <f>VLOOKUP(D51,FEBRERO!$D$13:$Q$1147,14,0)+VLOOKUP(D51,FEBRERO!$D$13:$AC$1147,26,0)</f>
        <v>43890378469</v>
      </c>
      <c r="R51" s="3">
        <f>IFERROR(VLOOKUP(D51,[13]ServNOMINA!$F$16:$M$112,8,0),0)</f>
        <v>13393577482</v>
      </c>
      <c r="S51" s="3">
        <f>IFERROR(VLOOKUP(D51,[13]ServOTROS!$F$16:$M$112,8,0),0)</f>
        <v>2135552076</v>
      </c>
      <c r="T51" s="3">
        <f>IFERROR(VLOOKUP(D51,[13]CANCEL!$F$16:$M$48,8,0),0)</f>
        <v>0</v>
      </c>
      <c r="U51" s="3">
        <f>IFERROR(VLOOKUP(B51,[13]Aaf_PENSION!$C$16:$M$112,11,0),0)</f>
        <v>420827770</v>
      </c>
      <c r="V51" s="3">
        <f>IFERROR(VLOOKUP(B51,[13]Aaf_SALUD!$C$16:$M$112,11,0),0)</f>
        <v>420827770</v>
      </c>
      <c r="W51" s="3">
        <f>IFERROR(VLOOKUP(D51,[13]CALIDAD!$F$16:$M$1122,8,0),0)</f>
        <v>1159777569</v>
      </c>
      <c r="X51" s="3">
        <f>IFERROR(VLOOKUP(D51,'[14]dinamica municip ok'!$F$4:$G$1107,2,0),0)</f>
        <v>4170517504</v>
      </c>
      <c r="Y51" s="3">
        <f>IFERROR(VLOOKUP(B51,[13]Ap_CESANTIAS!$C$16:$M$112,11,0),0)</f>
        <v>737563595</v>
      </c>
      <c r="Z51" s="3">
        <f>IFERROR(VLOOKUP(B51,[13]Ap_PENSION!$C$16:$M$112,11,0),0)</f>
        <v>685380613</v>
      </c>
      <c r="AA51" s="3">
        <f>IFERROR(VLOOKUP(B51,[13]Ap_SALUD!$C$16:$M$112,11,0),0)</f>
        <v>485389638</v>
      </c>
      <c r="AB51" s="3"/>
      <c r="AC51" s="36">
        <f t="shared" si="0"/>
        <v>23609414017</v>
      </c>
      <c r="AD51" s="37">
        <f t="shared" si="2"/>
        <v>139506336497</v>
      </c>
      <c r="AE51" s="144"/>
    </row>
    <row r="52" spans="1:31" x14ac:dyDescent="0.25">
      <c r="A52" s="41">
        <v>40</v>
      </c>
      <c r="B52" s="42" t="s">
        <v>192</v>
      </c>
      <c r="C52" s="42" t="s">
        <v>1359</v>
      </c>
      <c r="D52" s="31">
        <v>890201222</v>
      </c>
      <c r="E52" s="31">
        <v>210168001</v>
      </c>
      <c r="F52" s="32" t="s">
        <v>193</v>
      </c>
      <c r="G52" s="33">
        <v>271709440605</v>
      </c>
      <c r="H52" s="33">
        <v>0</v>
      </c>
      <c r="I52" s="3">
        <f>IFERROR(VLOOKUP(C52,'[6]Anexo 2'!$A$9:$G$1115,7,0),0)</f>
        <v>6205714176</v>
      </c>
      <c r="J52" s="3">
        <f>IFERROR(VLOOKUP(C52,'[6]Anexo 1'!$A$9:$F$1115,6,0),0)</f>
        <v>5543334854</v>
      </c>
      <c r="K52" s="3"/>
      <c r="L52" s="3"/>
      <c r="M52" s="3"/>
      <c r="N52" s="46"/>
      <c r="O52" s="46"/>
      <c r="P52" s="34">
        <f t="shared" si="1"/>
        <v>283458489635</v>
      </c>
      <c r="Q52" s="35">
        <f>VLOOKUP(D52,FEBRERO!$D$13:$Q$1147,14,0)+VLOOKUP(D52,FEBRERO!$D$13:$AC$1147,26,0)</f>
        <v>67766000039</v>
      </c>
      <c r="R52" s="3">
        <f>IFERROR(VLOOKUP(D52,[13]ServNOMINA!$F$16:$M$112,8,0),0)</f>
        <v>22042523088</v>
      </c>
      <c r="S52" s="3">
        <f>IFERROR(VLOOKUP(D52,[13]ServOTROS!$F$16:$M$112,8,0),0)</f>
        <v>1619435860</v>
      </c>
      <c r="T52" s="3">
        <f>IFERROR(VLOOKUP(D52,[13]CANCEL!$F$16:$M$48,8,0),0)</f>
        <v>0</v>
      </c>
      <c r="U52" s="3">
        <f>IFERROR(VLOOKUP(B52,[13]Aaf_PENSION!$C$16:$M$112,11,0),0)</f>
        <v>677711180</v>
      </c>
      <c r="V52" s="3">
        <f>IFERROR(VLOOKUP(B52,[13]Aaf_SALUD!$C$16:$M$112,11,0),0)</f>
        <v>677711179</v>
      </c>
      <c r="W52" s="3">
        <f>IFERROR(VLOOKUP(D52,[13]CALIDAD!$F$16:$M$1122,8,0),0)</f>
        <v>1551428544</v>
      </c>
      <c r="X52" s="3">
        <f>IFERROR(VLOOKUP(D52,'[14]dinamica municip ok'!$F$4:$G$1107,2,0),0)</f>
        <v>5476529810</v>
      </c>
      <c r="Y52" s="3">
        <f>IFERROR(VLOOKUP(B52,[13]Ap_CESANTIAS!$C$16:$M$112,11,0),0)</f>
        <v>1083191951</v>
      </c>
      <c r="Z52" s="3">
        <f>IFERROR(VLOOKUP(B52,[13]Ap_PENSION!$C$16:$M$112,11,0),0)</f>
        <v>1077575841</v>
      </c>
      <c r="AA52" s="3">
        <f>IFERROR(VLOOKUP(B52,[13]Ap_SALUD!$C$16:$M$112,11,0),0)</f>
        <v>763144067</v>
      </c>
      <c r="AB52" s="3"/>
      <c r="AC52" s="36">
        <f t="shared" si="0"/>
        <v>34969251520</v>
      </c>
      <c r="AD52" s="37">
        <f t="shared" si="2"/>
        <v>180723238076</v>
      </c>
      <c r="AE52" s="144"/>
    </row>
    <row r="53" spans="1:31" s="57" customFormat="1" x14ac:dyDescent="0.25">
      <c r="A53" s="39">
        <v>41</v>
      </c>
      <c r="B53" s="40" t="s">
        <v>194</v>
      </c>
      <c r="C53" s="40" t="s">
        <v>1367</v>
      </c>
      <c r="D53" s="47">
        <v>890399045</v>
      </c>
      <c r="E53" s="31">
        <v>210976109</v>
      </c>
      <c r="F53" s="48" t="s">
        <v>195</v>
      </c>
      <c r="G53" s="33">
        <v>206274643895</v>
      </c>
      <c r="H53" s="33">
        <v>0</v>
      </c>
      <c r="I53" s="3">
        <f>IFERROR(VLOOKUP(C53,'[6]Anexo 2'!$A$9:$G$1115,7,0),0)</f>
        <v>4998493184</v>
      </c>
      <c r="J53" s="3">
        <f>IFERROR(VLOOKUP(C53,'[6]Anexo 1'!$A$9:$F$1115,6,0),0)</f>
        <v>4552135813</v>
      </c>
      <c r="K53" s="50"/>
      <c r="L53" s="50"/>
      <c r="M53" s="50"/>
      <c r="N53" s="50"/>
      <c r="O53" s="51"/>
      <c r="P53" s="52">
        <f>SUM(G53:O53)</f>
        <v>215825272892</v>
      </c>
      <c r="Q53" s="35">
        <f>VLOOKUP(D53,FEBRERO!$D$13:$Q$1147,14,0)+VLOOKUP(D53,FEBRERO!$D$13:$AC$1147,26,0)</f>
        <v>48734077901</v>
      </c>
      <c r="R53" s="3">
        <f>IFERROR(VLOOKUP(D53,[13]ServNOMINA!$F$16:$M$112,8,0),0)</f>
        <v>15389987327</v>
      </c>
      <c r="S53" s="3">
        <f>IFERROR(VLOOKUP(D53,[13]ServOTROS!$F$16:$M$112,8,0),0)</f>
        <v>1502815405</v>
      </c>
      <c r="T53" s="3">
        <f>IFERROR(VLOOKUP(D53,[13]CANCEL!$F$16:$M$48,8,0),0)</f>
        <v>0</v>
      </c>
      <c r="U53" s="3">
        <f>IFERROR(VLOOKUP(B53,[13]Aaf_PENSION!$C$16:$M$112,11,0),0)</f>
        <v>386632439</v>
      </c>
      <c r="V53" s="3">
        <f>IFERROR(VLOOKUP(B53,[13]Aaf_SALUD!$C$16:$M$112,11,0),0)</f>
        <v>386632439</v>
      </c>
      <c r="W53" s="3">
        <f>IFERROR(VLOOKUP(D53,[13]CALIDAD!$F$16:$M$1122,8,0),0)</f>
        <v>0</v>
      </c>
      <c r="X53" s="3">
        <f>IFERROR(VLOOKUP(D53,'[14]dinamica municip ok'!$F$4:$G$1107,2,0),0)</f>
        <v>4378531520</v>
      </c>
      <c r="Y53" s="3">
        <f>IFERROR(VLOOKUP(B53,[13]Ap_CESANTIAS!$C$16:$M$112,11,0),0)</f>
        <v>578884030</v>
      </c>
      <c r="Z53" s="3">
        <f>IFERROR(VLOOKUP(B53,[13]Ap_PENSION!$C$16:$M$112,11,0),0)</f>
        <v>749326002</v>
      </c>
      <c r="AA53" s="3">
        <f>IFERROR(VLOOKUP(B53,[13]Ap_SALUD!$C$16:$M$112,11,0),0)</f>
        <v>530676052</v>
      </c>
      <c r="AB53" s="3"/>
      <c r="AC53" s="36">
        <f>SUM(R53:AB53)</f>
        <v>23903485214</v>
      </c>
      <c r="AD53" s="37">
        <f>+P53-Q53+AB53-AC53+5485320822</f>
        <v>148673030599</v>
      </c>
      <c r="AE53" s="144"/>
    </row>
    <row r="54" spans="1:31" x14ac:dyDescent="0.25">
      <c r="A54" s="38">
        <v>42</v>
      </c>
      <c r="B54" s="30" t="s">
        <v>196</v>
      </c>
      <c r="C54" s="30" t="s">
        <v>1368</v>
      </c>
      <c r="D54" s="31">
        <v>891380033</v>
      </c>
      <c r="E54" s="31">
        <v>211176111</v>
      </c>
      <c r="F54" s="32" t="s">
        <v>197</v>
      </c>
      <c r="G54" s="33">
        <v>45154824533</v>
      </c>
      <c r="H54" s="33">
        <v>0</v>
      </c>
      <c r="I54" s="3">
        <f>IFERROR(VLOOKUP(C54,'[6]Anexo 2'!$A$9:$G$1115,7,0),0)</f>
        <v>947590304</v>
      </c>
      <c r="J54" s="3">
        <f>IFERROR(VLOOKUP(C54,'[6]Anexo 1'!$A$9:$F$1115,6,0),0)</f>
        <v>1230898330</v>
      </c>
      <c r="K54" s="3"/>
      <c r="L54" s="3"/>
      <c r="M54" s="3"/>
      <c r="N54" s="3"/>
      <c r="O54" s="3"/>
      <c r="P54" s="34">
        <f t="shared" si="1"/>
        <v>47333313167</v>
      </c>
      <c r="Q54" s="35">
        <f>VLOOKUP(D54,FEBRERO!$D$13:$Q$1147,14,0)+VLOOKUP(D54,FEBRERO!$D$13:$AC$1147,26,0)</f>
        <v>15042701395</v>
      </c>
      <c r="R54" s="3">
        <f>IFERROR(VLOOKUP(D54,[13]ServNOMINA!$F$16:$M$112,8,0),0)</f>
        <v>5203511910</v>
      </c>
      <c r="S54" s="3">
        <f>IFERROR(VLOOKUP(D54,[13]ServOTROS!$F$16:$M$112,8,0),0)</f>
        <v>300328773</v>
      </c>
      <c r="T54" s="3">
        <f>IFERROR(VLOOKUP(D54,[13]CANCEL!$F$16:$M$48,8,0),0)</f>
        <v>0</v>
      </c>
      <c r="U54" s="3">
        <f>IFERROR(VLOOKUP(B54,[13]Aaf_PENSION!$C$16:$M$112,11,0),0)</f>
        <v>134786935</v>
      </c>
      <c r="V54" s="3">
        <f>IFERROR(VLOOKUP(B54,[13]Aaf_SALUD!$C$16:$M$112,11,0),0)</f>
        <v>134786934</v>
      </c>
      <c r="W54" s="3">
        <f>IFERROR(VLOOKUP(D54,[13]CALIDAD!$F$16:$M$1122,8,0),0)</f>
        <v>236897577</v>
      </c>
      <c r="X54" s="3">
        <f>IFERROR(VLOOKUP(D54,'[14]dinamica municip ok'!$F$4:$G$1107,2,0),0)</f>
        <v>1230898330</v>
      </c>
      <c r="Y54" s="3">
        <f>IFERROR(VLOOKUP(B54,[13]Ap_CESANTIAS!$C$16:$M$112,11,0),0)</f>
        <v>212587697</v>
      </c>
      <c r="Z54" s="3">
        <f>IFERROR(VLOOKUP(B54,[13]Ap_PENSION!$C$16:$M$112,11,0),0)</f>
        <v>244380955</v>
      </c>
      <c r="AA54" s="3">
        <f>IFERROR(VLOOKUP(B54,[13]Ap_SALUD!$C$16:$M$112,11,0),0)</f>
        <v>173071693</v>
      </c>
      <c r="AB54" s="3"/>
      <c r="AC54" s="36">
        <f t="shared" si="0"/>
        <v>7871250804</v>
      </c>
      <c r="AD54" s="37">
        <f t="shared" si="2"/>
        <v>24419360968</v>
      </c>
      <c r="AE54" s="144"/>
    </row>
    <row r="55" spans="1:31" x14ac:dyDescent="0.25">
      <c r="A55" s="29">
        <v>43</v>
      </c>
      <c r="B55" s="30" t="s">
        <v>198</v>
      </c>
      <c r="C55" s="30" t="s">
        <v>1366</v>
      </c>
      <c r="D55" s="31">
        <v>890399011</v>
      </c>
      <c r="E55" s="31">
        <v>210176001</v>
      </c>
      <c r="F55" s="32" t="s">
        <v>199</v>
      </c>
      <c r="G55" s="33">
        <v>724287246992</v>
      </c>
      <c r="H55" s="33">
        <v>0</v>
      </c>
      <c r="I55" s="3">
        <f>IFERROR(VLOOKUP(C55,'[6]Anexo 2'!$A$9:$G$1115,7,0),0)</f>
        <v>13728583168</v>
      </c>
      <c r="J55" s="3">
        <f>IFERROR(VLOOKUP(C55,'[6]Anexo 1'!$A$9:$F$1115,6,0),0)</f>
        <v>14078221090</v>
      </c>
      <c r="K55" s="3"/>
      <c r="L55" s="3"/>
      <c r="M55" s="3"/>
      <c r="N55" s="3"/>
      <c r="O55" s="3"/>
      <c r="P55" s="34">
        <f t="shared" si="1"/>
        <v>752094051250</v>
      </c>
      <c r="Q55" s="35">
        <f>VLOOKUP(D55,FEBRERO!$D$13:$Q$1147,14,0)+VLOOKUP(D55,FEBRERO!$D$13:$AC$1147,26,0)</f>
        <v>182209428776</v>
      </c>
      <c r="R55" s="3">
        <f>IFERROR(VLOOKUP(D55,[13]ServNOMINA!$F$16:$M$112,8,0),0)</f>
        <v>49768785879</v>
      </c>
      <c r="S55" s="3">
        <f>IFERROR(VLOOKUP(D55,[13]ServOTROS!$F$16:$M$112,8,0),0)</f>
        <v>6261865621</v>
      </c>
      <c r="T55" s="3">
        <f>IFERROR(VLOOKUP(D55,[13]CANCEL!$F$16:$M$48,8,0),0)</f>
        <v>0</v>
      </c>
      <c r="U55" s="3">
        <f>IFERROR(VLOOKUP(B55,[13]Aaf_PENSION!$C$16:$M$112,11,0),0)</f>
        <v>1250896157</v>
      </c>
      <c r="V55" s="3">
        <f>IFERROR(VLOOKUP(B55,[13]Aaf_SALUD!$C$16:$M$112,11,0),0)</f>
        <v>1250896157</v>
      </c>
      <c r="W55" s="3">
        <f>IFERROR(VLOOKUP(D55,[13]CALIDAD!$F$16:$M$1122,8,0),0)</f>
        <v>3432145791</v>
      </c>
      <c r="X55" s="3">
        <f>IFERROR(VLOOKUP(D55,'[14]dinamica municip ok'!$F$4:$G$1107,2,0),0)</f>
        <v>14078221090</v>
      </c>
      <c r="Y55" s="3">
        <f>IFERROR(VLOOKUP(B55,[13]Ap_CESANTIAS!$C$16:$M$112,11,0),0)</f>
        <v>1917787275</v>
      </c>
      <c r="Z55" s="3">
        <f>IFERROR(VLOOKUP(B55,[13]Ap_PENSION!$C$16:$M$112,11,0),0)</f>
        <v>2330261456</v>
      </c>
      <c r="AA55" s="3">
        <f>IFERROR(VLOOKUP(B55,[13]Ap_SALUD!$C$16:$M$112,11,0),0)</f>
        <v>1650301664</v>
      </c>
      <c r="AB55" s="3"/>
      <c r="AC55" s="36">
        <f t="shared" si="0"/>
        <v>81941161090</v>
      </c>
      <c r="AD55" s="37">
        <f t="shared" si="2"/>
        <v>487943461384</v>
      </c>
      <c r="AE55" s="144"/>
    </row>
    <row r="56" spans="1:31" x14ac:dyDescent="0.25">
      <c r="A56" s="38">
        <v>44</v>
      </c>
      <c r="B56" s="30" t="s">
        <v>200</v>
      </c>
      <c r="C56" s="30" t="s">
        <v>1369</v>
      </c>
      <c r="D56" s="31">
        <v>891900493</v>
      </c>
      <c r="E56" s="31">
        <v>214776147</v>
      </c>
      <c r="F56" s="32" t="s">
        <v>201</v>
      </c>
      <c r="G56" s="33">
        <v>54971951184</v>
      </c>
      <c r="H56" s="33">
        <v>0</v>
      </c>
      <c r="I56" s="3">
        <f>IFERROR(VLOOKUP(C56,'[6]Anexo 2'!$A$9:$G$1115,7,0),0)</f>
        <v>1336256576</v>
      </c>
      <c r="J56" s="3">
        <f>IFERROR(VLOOKUP(C56,'[6]Anexo 1'!$A$9:$F$1115,6,0),0)</f>
        <v>1398611433</v>
      </c>
      <c r="K56" s="3"/>
      <c r="L56" s="3"/>
      <c r="M56" s="3"/>
      <c r="N56" s="3"/>
      <c r="O56" s="3"/>
      <c r="P56" s="34">
        <f t="shared" si="1"/>
        <v>57706819193</v>
      </c>
      <c r="Q56" s="35">
        <f>VLOOKUP(D56,FEBRERO!$D$13:$Q$1147,14,0)+VLOOKUP(D56,FEBRERO!$D$13:$AC$1147,26,0)</f>
        <v>15630489656</v>
      </c>
      <c r="R56" s="3">
        <f>IFERROR(VLOOKUP(D56,[13]ServNOMINA!$F$16:$M$112,8,0),0)</f>
        <v>5186765677</v>
      </c>
      <c r="S56" s="3">
        <f>IFERROR(VLOOKUP(D56,[13]ServOTROS!$F$16:$M$112,8,0),0)</f>
        <v>535787907</v>
      </c>
      <c r="T56" s="3">
        <f>IFERROR(VLOOKUP(D56,[13]CANCEL!$F$16:$M$48,8,0),0)</f>
        <v>0</v>
      </c>
      <c r="U56" s="3">
        <f>IFERROR(VLOOKUP(B56,[13]Aaf_PENSION!$C$16:$M$112,11,0),0)</f>
        <v>140299122</v>
      </c>
      <c r="V56" s="3">
        <f>IFERROR(VLOOKUP(B56,[13]Aaf_SALUD!$C$16:$M$112,11,0),0)</f>
        <v>140299121</v>
      </c>
      <c r="W56" s="3">
        <f>IFERROR(VLOOKUP(D56,[13]CALIDAD!$F$16:$M$1122,8,0),0)</f>
        <v>334064145</v>
      </c>
      <c r="X56" s="3">
        <f>IFERROR(VLOOKUP(D56,'[14]dinamica municip ok'!$F$4:$G$1107,2,0),0)</f>
        <v>1398611433</v>
      </c>
      <c r="Y56" s="3">
        <f>IFERROR(VLOOKUP(B56,[13]Ap_CESANTIAS!$C$16:$M$112,11,0),0)</f>
        <v>219403340</v>
      </c>
      <c r="Z56" s="3">
        <f>IFERROR(VLOOKUP(B56,[13]Ap_PENSION!$C$16:$M$112,11,0),0)</f>
        <v>246592123</v>
      </c>
      <c r="AA56" s="3">
        <f>IFERROR(VLOOKUP(B56,[13]Ap_SALUD!$C$16:$M$112,11,0),0)</f>
        <v>174637653</v>
      </c>
      <c r="AB56" s="3"/>
      <c r="AC56" s="36">
        <f t="shared" si="0"/>
        <v>8376460521</v>
      </c>
      <c r="AD56" s="37">
        <f t="shared" si="2"/>
        <v>33699869016</v>
      </c>
      <c r="AE56" s="144"/>
    </row>
    <row r="57" spans="1:31" x14ac:dyDescent="0.25">
      <c r="A57" s="29">
        <v>45</v>
      </c>
      <c r="B57" s="30" t="s">
        <v>202</v>
      </c>
      <c r="C57" s="30" t="s">
        <v>1350</v>
      </c>
      <c r="D57" s="31">
        <v>891780043</v>
      </c>
      <c r="E57" s="31">
        <v>218947189</v>
      </c>
      <c r="F57" s="32" t="s">
        <v>203</v>
      </c>
      <c r="G57" s="33">
        <v>97846041752</v>
      </c>
      <c r="H57" s="33">
        <v>0</v>
      </c>
      <c r="I57" s="3">
        <f>IFERROR(VLOOKUP(C57,'[6]Anexo 2'!$A$9:$G$1115,7,0),0)</f>
        <v>2961493248</v>
      </c>
      <c r="J57" s="3">
        <f>IFERROR(VLOOKUP(C57,'[6]Anexo 1'!$A$9:$F$1115,6,0),0)</f>
        <v>2670319292</v>
      </c>
      <c r="K57" s="3"/>
      <c r="L57" s="3"/>
      <c r="M57" s="3"/>
      <c r="N57" s="3"/>
      <c r="O57" s="3"/>
      <c r="P57" s="34">
        <f t="shared" si="1"/>
        <v>103477854292</v>
      </c>
      <c r="Q57" s="35">
        <f>VLOOKUP(D57,FEBRERO!$D$13:$Q$1147,14,0)+VLOOKUP(D57,FEBRERO!$D$13:$AC$1147,26,0)</f>
        <v>23395619168</v>
      </c>
      <c r="R57" s="3">
        <f>IFERROR(VLOOKUP(D57,[13]ServNOMINA!$F$16:$M$112,8,0),0)</f>
        <v>8289858370</v>
      </c>
      <c r="S57" s="3">
        <f>IFERROR(VLOOKUP(D57,[13]ServOTROS!$F$16:$M$112,8,0),0)</f>
        <v>800844932</v>
      </c>
      <c r="T57" s="3">
        <f>IFERROR(VLOOKUP(D57,[13]CANCEL!$F$16:$M$48,8,0),0)</f>
        <v>0</v>
      </c>
      <c r="U57" s="3">
        <f>IFERROR(VLOOKUP(B57,[13]Aaf_PENSION!$C$16:$M$112,11,0),0)</f>
        <v>195723645</v>
      </c>
      <c r="V57" s="3">
        <f>IFERROR(VLOOKUP(B57,[13]Aaf_SALUD!$C$16:$M$112,11,0),0)</f>
        <v>195723645</v>
      </c>
      <c r="W57" s="3">
        <f>IFERROR(VLOOKUP(D57,[13]CALIDAD!$F$16:$M$1122,8,0),0)</f>
        <v>740373312</v>
      </c>
      <c r="X57" s="3">
        <f>IFERROR(VLOOKUP(D57,'[14]dinamica municip ok'!$F$4:$G$1107,2,0),0)</f>
        <v>2670319292</v>
      </c>
      <c r="Y57" s="3">
        <f>IFERROR(VLOOKUP(B57,[13]Ap_CESANTIAS!$C$16:$M$112,11,0),0)</f>
        <v>277303180</v>
      </c>
      <c r="Z57" s="3">
        <f>IFERROR(VLOOKUP(B57,[13]Ap_PENSION!$C$16:$M$112,11,0),0)</f>
        <v>349459960</v>
      </c>
      <c r="AA57" s="3">
        <f>IFERROR(VLOOKUP(B57,[13]Ap_SALUD!$C$16:$M$112,11,0),0)</f>
        <v>247489118</v>
      </c>
      <c r="AB57" s="3"/>
      <c r="AC57" s="36">
        <f t="shared" si="0"/>
        <v>13767095454</v>
      </c>
      <c r="AD57" s="37">
        <f t="shared" si="2"/>
        <v>66315139670</v>
      </c>
      <c r="AE57" s="144"/>
    </row>
    <row r="58" spans="1:31" x14ac:dyDescent="0.25">
      <c r="A58" s="38">
        <v>46</v>
      </c>
      <c r="B58" s="30" t="s">
        <v>204</v>
      </c>
      <c r="C58" s="30" t="s">
        <v>1355</v>
      </c>
      <c r="D58" s="31">
        <v>890501434</v>
      </c>
      <c r="E58" s="31">
        <v>210154001</v>
      </c>
      <c r="F58" s="32" t="s">
        <v>205</v>
      </c>
      <c r="G58" s="33">
        <v>408252155792</v>
      </c>
      <c r="H58" s="33">
        <v>0</v>
      </c>
      <c r="I58" s="3">
        <f>IFERROR(VLOOKUP(C58,'[6]Anexo 2'!$A$9:$G$1115,7,0),0)</f>
        <v>10676903808</v>
      </c>
      <c r="J58" s="3">
        <f>IFERROR(VLOOKUP(C58,'[6]Anexo 1'!$A$9:$F$1115,6,0),0)</f>
        <v>9622290045</v>
      </c>
      <c r="K58" s="3"/>
      <c r="L58" s="3"/>
      <c r="M58" s="3"/>
      <c r="N58" s="46"/>
      <c r="O58" s="46"/>
      <c r="P58" s="34">
        <f t="shared" si="1"/>
        <v>428551349645</v>
      </c>
      <c r="Q58" s="35">
        <f>VLOOKUP(D58,FEBRERO!$D$13:$Q$1147,14,0)+VLOOKUP(D58,FEBRERO!$D$13:$AC$1147,26,0)</f>
        <v>100588583849</v>
      </c>
      <c r="R58" s="3">
        <f>IFERROR(VLOOKUP(D58,[13]ServNOMINA!$F$16:$M$112,8,0),0)</f>
        <v>30698380951</v>
      </c>
      <c r="S58" s="3">
        <f>IFERROR(VLOOKUP(D58,[13]ServOTROS!$F$16:$M$112,8,0),0)</f>
        <v>2923557477</v>
      </c>
      <c r="T58" s="3">
        <f>IFERROR(VLOOKUP(D58,[13]CANCEL!$F$16:$M$48,8,0),0)</f>
        <v>0</v>
      </c>
      <c r="U58" s="3">
        <f>IFERROR(VLOOKUP(B58,[13]Aaf_PENSION!$C$16:$M$112,11,0),0)</f>
        <v>950249147</v>
      </c>
      <c r="V58" s="3">
        <f>IFERROR(VLOOKUP(B58,[13]Aaf_SALUD!$C$16:$M$112,11,0),0)</f>
        <v>950249146</v>
      </c>
      <c r="W58" s="3">
        <f>IFERROR(VLOOKUP(D58,[13]CALIDAD!$F$16:$M$1122,8,0),0)</f>
        <v>2669225952</v>
      </c>
      <c r="X58" s="3">
        <f>IFERROR(VLOOKUP(D58,'[14]dinamica municip ok'!$F$4:$G$1107,2,0),0)</f>
        <v>9474792470</v>
      </c>
      <c r="Y58" s="3">
        <f>IFERROR(VLOOKUP(B58,[13]Ap_CESANTIAS!$C$16:$M$112,11,0),0)</f>
        <v>1568004268</v>
      </c>
      <c r="Z58" s="3">
        <f>IFERROR(VLOOKUP(B58,[13]Ap_PENSION!$C$16:$M$112,11,0),0)</f>
        <v>1544583449</v>
      </c>
      <c r="AA58" s="3">
        <f>IFERROR(VLOOKUP(B58,[13]Ap_SALUD!$C$16:$M$112,11,0),0)</f>
        <v>1093880959</v>
      </c>
      <c r="AB58" s="3"/>
      <c r="AC58" s="36">
        <f t="shared" si="0"/>
        <v>51872923819</v>
      </c>
      <c r="AD58" s="37">
        <f t="shared" si="2"/>
        <v>276089841977</v>
      </c>
      <c r="AE58" s="144"/>
    </row>
    <row r="59" spans="1:31" x14ac:dyDescent="0.25">
      <c r="A59" s="29">
        <v>47</v>
      </c>
      <c r="B59" s="30" t="s">
        <v>206</v>
      </c>
      <c r="C59" s="30" t="s">
        <v>1358</v>
      </c>
      <c r="D59" s="31">
        <v>800099310</v>
      </c>
      <c r="E59" s="31">
        <v>217066170</v>
      </c>
      <c r="F59" s="32" t="s">
        <v>207</v>
      </c>
      <c r="G59" s="33">
        <v>87802015628</v>
      </c>
      <c r="H59" s="33">
        <v>0</v>
      </c>
      <c r="I59" s="3">
        <f>IFERROR(VLOOKUP(C59,'[6]Anexo 2'!$A$9:$G$1115,7,0),0)</f>
        <v>2232378880</v>
      </c>
      <c r="J59" s="3">
        <f>IFERROR(VLOOKUP(C59,'[6]Anexo 1'!$A$9:$F$1115,6,0),0)</f>
        <v>2214388542</v>
      </c>
      <c r="K59" s="3"/>
      <c r="L59" s="3"/>
      <c r="M59" s="3"/>
      <c r="N59" s="3"/>
      <c r="O59" s="3"/>
      <c r="P59" s="34">
        <f t="shared" si="1"/>
        <v>92248783050</v>
      </c>
      <c r="Q59" s="35">
        <f>VLOOKUP(D59,FEBRERO!$D$13:$Q$1147,14,0)+VLOOKUP(D59,FEBRERO!$D$13:$AC$1147,26,0)</f>
        <v>25208586528</v>
      </c>
      <c r="R59" s="3">
        <f>IFERROR(VLOOKUP(D59,[13]ServNOMINA!$F$16:$M$112,8,0),0)</f>
        <v>8315348697</v>
      </c>
      <c r="S59" s="3">
        <f>IFERROR(VLOOKUP(D59,[13]ServOTROS!$F$16:$M$112,8,0),0)</f>
        <v>1382648868</v>
      </c>
      <c r="T59" s="3">
        <f>IFERROR(VLOOKUP(D59,[13]CANCEL!$F$16:$M$48,8,0),0)</f>
        <v>0</v>
      </c>
      <c r="U59" s="3">
        <f>IFERROR(VLOOKUP(B59,[13]Aaf_PENSION!$C$16:$M$112,11,0),0)</f>
        <v>258418252</v>
      </c>
      <c r="V59" s="3">
        <f>IFERROR(VLOOKUP(B59,[13]Aaf_SALUD!$C$16:$M$112,11,0),0)</f>
        <v>258418251</v>
      </c>
      <c r="W59" s="3">
        <f>IFERROR(VLOOKUP(D59,[13]CALIDAD!$F$16:$M$1122,8,0),0)</f>
        <v>558094719</v>
      </c>
      <c r="X59" s="3">
        <f>IFERROR(VLOOKUP(D59,'[14]dinamica municip ok'!$F$4:$G$1107,2,0),0)</f>
        <v>1993352190</v>
      </c>
      <c r="Y59" s="3">
        <f>IFERROR(VLOOKUP(B59,[13]Ap_CESANTIAS!$C$16:$M$112,11,0),0)</f>
        <v>419286628</v>
      </c>
      <c r="Z59" s="3">
        <f>IFERROR(VLOOKUP(B59,[13]Ap_PENSION!$C$16:$M$112,11,0),0)</f>
        <v>420755611</v>
      </c>
      <c r="AA59" s="3">
        <f>IFERROR(VLOOKUP(B59,[13]Ap_SALUD!$C$16:$M$112,11,0),0)</f>
        <v>297981019</v>
      </c>
      <c r="AB59" s="3"/>
      <c r="AC59" s="36">
        <f t="shared" si="0"/>
        <v>13904304235</v>
      </c>
      <c r="AD59" s="37">
        <f t="shared" si="2"/>
        <v>53135892287</v>
      </c>
      <c r="AE59" s="144"/>
    </row>
    <row r="60" spans="1:31" x14ac:dyDescent="0.25">
      <c r="A60" s="38">
        <v>48</v>
      </c>
      <c r="B60" s="30" t="s">
        <v>208</v>
      </c>
      <c r="C60" s="30" t="s">
        <v>1326</v>
      </c>
      <c r="D60" s="31">
        <v>891855138</v>
      </c>
      <c r="E60" s="31">
        <v>213815238</v>
      </c>
      <c r="F60" s="32" t="s">
        <v>209</v>
      </c>
      <c r="G60" s="33">
        <v>63918290383</v>
      </c>
      <c r="H60" s="33">
        <v>0</v>
      </c>
      <c r="I60" s="3">
        <f>IFERROR(VLOOKUP(C60,'[6]Anexo 2'!$A$9:$G$1115,7,0),0)</f>
        <v>1210849360</v>
      </c>
      <c r="J60" s="3">
        <f>IFERROR(VLOOKUP(C60,'[6]Anexo 1'!$A$9:$F$1115,6,0),0)</f>
        <v>1590009093</v>
      </c>
      <c r="K60" s="3"/>
      <c r="L60" s="3"/>
      <c r="M60" s="3"/>
      <c r="N60" s="3"/>
      <c r="O60" s="3"/>
      <c r="P60" s="34">
        <f t="shared" si="1"/>
        <v>66719148836</v>
      </c>
      <c r="Q60" s="35">
        <f>VLOOKUP(D60,FEBRERO!$D$13:$Q$1147,14,0)+VLOOKUP(D60,FEBRERO!$D$13:$AC$1147,26,0)</f>
        <v>18523013675</v>
      </c>
      <c r="R60" s="3">
        <f>IFERROR(VLOOKUP(D60,[13]ServNOMINA!$F$16:$M$112,8,0),0)</f>
        <v>6231692091</v>
      </c>
      <c r="S60" s="3">
        <f>IFERROR(VLOOKUP(D60,[13]ServOTROS!$F$16:$M$112,8,0),0)</f>
        <v>609445096</v>
      </c>
      <c r="T60" s="3">
        <f>IFERROR(VLOOKUP(D60,[13]CANCEL!$F$16:$M$48,8,0),0)</f>
        <v>0</v>
      </c>
      <c r="U60" s="3">
        <f>IFERROR(VLOOKUP(B60,[13]Aaf_PENSION!$C$16:$M$112,11,0),0)</f>
        <v>178528015</v>
      </c>
      <c r="V60" s="3">
        <f>IFERROR(VLOOKUP(B60,[13]Aaf_SALUD!$C$16:$M$112,11,0),0)</f>
        <v>178528015</v>
      </c>
      <c r="W60" s="3">
        <f>IFERROR(VLOOKUP(D60,[13]CALIDAD!$F$16:$M$1122,8,0),0)</f>
        <v>302712339</v>
      </c>
      <c r="X60" s="3">
        <f>IFERROR(VLOOKUP(D60,'[14]dinamica municip ok'!$F$4:$G$1107,2,0),0)</f>
        <v>1590009093</v>
      </c>
      <c r="Y60" s="3">
        <f>IFERROR(VLOOKUP(B60,[13]Ap_CESANTIAS!$C$16:$M$112,11,0),0)</f>
        <v>280591652</v>
      </c>
      <c r="Z60" s="3">
        <f>IFERROR(VLOOKUP(B60,[13]Ap_PENSION!$C$16:$M$112,11,0),0)</f>
        <v>304501448</v>
      </c>
      <c r="AA60" s="3">
        <f>IFERROR(VLOOKUP(B60,[13]Ap_SALUD!$C$16:$M$112,11,0),0)</f>
        <v>215649297</v>
      </c>
      <c r="AB60" s="3"/>
      <c r="AC60" s="36">
        <f t="shared" si="0"/>
        <v>9891657046</v>
      </c>
      <c r="AD60" s="37">
        <f t="shared" si="2"/>
        <v>38304478115</v>
      </c>
      <c r="AE60" s="144"/>
    </row>
    <row r="61" spans="1:31" x14ac:dyDescent="0.25">
      <c r="A61" s="29">
        <v>49</v>
      </c>
      <c r="B61" s="30" t="s">
        <v>210</v>
      </c>
      <c r="C61" s="30" t="s">
        <v>1314</v>
      </c>
      <c r="D61" s="31">
        <v>890907106</v>
      </c>
      <c r="E61" s="31">
        <v>216605266</v>
      </c>
      <c r="F61" s="32" t="s">
        <v>211</v>
      </c>
      <c r="G61" s="33">
        <v>41557965314</v>
      </c>
      <c r="H61" s="33">
        <v>0</v>
      </c>
      <c r="I61" s="3">
        <f>IFERROR(VLOOKUP(C61,'[6]Anexo 2'!$A$9:$G$1115,7,0),0)</f>
        <v>1139134096</v>
      </c>
      <c r="J61" s="3">
        <f>IFERROR(VLOOKUP(C61,'[6]Anexo 1'!$A$9:$F$1115,6,0),0)</f>
        <v>1427403908</v>
      </c>
      <c r="K61" s="3"/>
      <c r="L61" s="3"/>
      <c r="M61" s="3"/>
      <c r="N61" s="3"/>
      <c r="O61" s="3"/>
      <c r="P61" s="34">
        <f t="shared" si="1"/>
        <v>44124503318</v>
      </c>
      <c r="Q61" s="35">
        <f>VLOOKUP(D61,FEBRERO!$D$13:$Q$1147,14,0)+VLOOKUP(D61,FEBRERO!$D$13:$AC$1147,26,0)</f>
        <v>15393319332</v>
      </c>
      <c r="R61" s="3">
        <f>IFERROR(VLOOKUP(D61,[13]ServNOMINA!$F$16:$M$112,8,0),0)</f>
        <v>5091082233</v>
      </c>
      <c r="S61" s="3">
        <f>IFERROR(VLOOKUP(D61,[13]ServOTROS!$F$16:$M$112,8,0),0)</f>
        <v>1453734464</v>
      </c>
      <c r="T61" s="3">
        <f>IFERROR(VLOOKUP(D61,[13]CANCEL!$F$16:$M$48,8,0),0)</f>
        <v>0</v>
      </c>
      <c r="U61" s="3">
        <f>IFERROR(VLOOKUP(B61,[13]Aaf_PENSION!$C$16:$M$112,11,0),0)</f>
        <v>164552355</v>
      </c>
      <c r="V61" s="3">
        <f>IFERROR(VLOOKUP(B61,[13]Aaf_SALUD!$C$16:$M$112,11,0),0)</f>
        <v>164552355</v>
      </c>
      <c r="W61" s="3">
        <f>IFERROR(VLOOKUP(D61,[13]CALIDAD!$F$16:$M$1122,8,0),0)</f>
        <v>284783523</v>
      </c>
      <c r="X61" s="3">
        <f>IFERROR(VLOOKUP(D61,'[14]dinamica municip ok'!$F$4:$G$1107,2,0),0)</f>
        <v>1427403908</v>
      </c>
      <c r="Y61" s="3">
        <f>IFERROR(VLOOKUP(B61,[13]Ap_CESANTIAS!$C$16:$M$112,11,0),0)</f>
        <v>262968569</v>
      </c>
      <c r="Z61" s="3">
        <f>IFERROR(VLOOKUP(B61,[13]Ap_PENSION!$C$16:$M$112,11,0),0)</f>
        <v>273564783</v>
      </c>
      <c r="AA61" s="3">
        <f>IFERROR(VLOOKUP(B61,[13]Ap_SALUD!$C$16:$M$112,11,0),0)</f>
        <v>193739812</v>
      </c>
      <c r="AB61" s="3"/>
      <c r="AC61" s="36">
        <f t="shared" si="0"/>
        <v>9316382002</v>
      </c>
      <c r="AD61" s="37">
        <f t="shared" si="2"/>
        <v>19414801984</v>
      </c>
      <c r="AE61" s="144"/>
    </row>
    <row r="62" spans="1:31" x14ac:dyDescent="0.25">
      <c r="A62" s="38">
        <v>50</v>
      </c>
      <c r="B62" s="30" t="s">
        <v>212</v>
      </c>
      <c r="C62" s="30" t="s">
        <v>1329</v>
      </c>
      <c r="D62" s="31">
        <v>800095728</v>
      </c>
      <c r="E62" s="31">
        <v>210118001</v>
      </c>
      <c r="F62" s="32" t="s">
        <v>213</v>
      </c>
      <c r="G62" s="33">
        <v>114070559242</v>
      </c>
      <c r="H62" s="33">
        <v>0</v>
      </c>
      <c r="I62" s="3">
        <f>IFERROR(VLOOKUP(C62,'[6]Anexo 2'!$A$9:$G$1115,7,0),0)</f>
        <v>2947417536</v>
      </c>
      <c r="J62" s="3">
        <f>IFERROR(VLOOKUP(C62,'[6]Anexo 1'!$A$9:$F$1115,6,0),0)</f>
        <v>2655488927</v>
      </c>
      <c r="K62" s="3"/>
      <c r="L62" s="3"/>
      <c r="M62" s="3"/>
      <c r="N62" s="3"/>
      <c r="O62" s="3"/>
      <c r="P62" s="34">
        <f t="shared" si="1"/>
        <v>119673465705</v>
      </c>
      <c r="Q62" s="35">
        <f>VLOOKUP(D62,FEBRERO!$D$13:$Q$1147,14,0)+VLOOKUP(D62,FEBRERO!$D$13:$AC$1147,26,0)</f>
        <v>30806309514</v>
      </c>
      <c r="R62" s="3">
        <f>IFERROR(VLOOKUP(D62,[13]ServNOMINA!$F$16:$M$112,8,0),0)</f>
        <v>9888322230</v>
      </c>
      <c r="S62" s="3">
        <f>IFERROR(VLOOKUP(D62,[13]ServOTROS!$F$16:$M$112,8,0),0)</f>
        <v>1217690257</v>
      </c>
      <c r="T62" s="3">
        <f>IFERROR(VLOOKUP(D62,[13]CANCEL!$F$16:$M$48,8,0),0)</f>
        <v>0</v>
      </c>
      <c r="U62" s="3">
        <f>IFERROR(VLOOKUP(B62,[13]Aaf_PENSION!$C$16:$M$112,11,0),0)</f>
        <v>287797969</v>
      </c>
      <c r="V62" s="3">
        <f>IFERROR(VLOOKUP(B62,[13]Aaf_SALUD!$C$16:$M$112,11,0),0)</f>
        <v>287797969</v>
      </c>
      <c r="W62" s="3">
        <f>IFERROR(VLOOKUP(D62,[13]CALIDAD!$F$16:$M$1122,8,0),0)</f>
        <v>736854384</v>
      </c>
      <c r="X62" s="3">
        <f>IFERROR(VLOOKUP(D62,'[14]dinamica municip ok'!$F$4:$G$1107,2,0),0)</f>
        <v>2655488927</v>
      </c>
      <c r="Y62" s="3">
        <f>IFERROR(VLOOKUP(B62,[13]Ap_CESANTIAS!$C$16:$M$112,11,0),0)</f>
        <v>460494453</v>
      </c>
      <c r="Z62" s="3">
        <f>IFERROR(VLOOKUP(B62,[13]Ap_PENSION!$C$16:$M$112,11,0),0)</f>
        <v>477232454</v>
      </c>
      <c r="AA62" s="3">
        <f>IFERROR(VLOOKUP(B62,[13]Ap_SALUD!$C$16:$M$112,11,0),0)</f>
        <v>337978174</v>
      </c>
      <c r="AB62" s="3"/>
      <c r="AC62" s="36">
        <f t="shared" si="0"/>
        <v>16349656817</v>
      </c>
      <c r="AD62" s="37">
        <f t="shared" si="2"/>
        <v>72517499374</v>
      </c>
      <c r="AE62" s="144"/>
    </row>
    <row r="63" spans="1:31" x14ac:dyDescent="0.25">
      <c r="A63" s="29">
        <v>51</v>
      </c>
      <c r="B63" s="30" t="s">
        <v>214</v>
      </c>
      <c r="C63" s="30" t="s">
        <v>1360</v>
      </c>
      <c r="D63" s="31">
        <v>890205176</v>
      </c>
      <c r="E63" s="31">
        <v>217668276</v>
      </c>
      <c r="F63" s="32" t="s">
        <v>215</v>
      </c>
      <c r="G63" s="33">
        <v>102446445193</v>
      </c>
      <c r="H63" s="33">
        <v>0</v>
      </c>
      <c r="I63" s="3">
        <f>IFERROR(VLOOKUP(C63,'[6]Anexo 2'!$A$9:$G$1115,7,0),0)</f>
        <v>2299180800</v>
      </c>
      <c r="J63" s="3">
        <f>IFERROR(VLOOKUP(C63,'[6]Anexo 1'!$A$9:$F$1115,6,0),0)</f>
        <v>2568312539</v>
      </c>
      <c r="K63" s="3"/>
      <c r="L63" s="3"/>
      <c r="M63" s="3"/>
      <c r="N63" s="3"/>
      <c r="O63" s="3"/>
      <c r="P63" s="34">
        <f t="shared" si="1"/>
        <v>107313938532</v>
      </c>
      <c r="Q63" s="35">
        <f>VLOOKUP(D63,FEBRERO!$D$13:$Q$1147,14,0)+VLOOKUP(D63,FEBRERO!$D$13:$AC$1147,26,0)</f>
        <v>27835279061</v>
      </c>
      <c r="R63" s="3">
        <f>IFERROR(VLOOKUP(D63,[13]ServNOMINA!$F$16:$M$112,8,0),0)</f>
        <v>9112347641</v>
      </c>
      <c r="S63" s="3">
        <f>IFERROR(VLOOKUP(D63,[13]ServOTROS!$F$16:$M$112,8,0),0)</f>
        <v>778272779</v>
      </c>
      <c r="T63" s="3">
        <f>IFERROR(VLOOKUP(D63,[13]CANCEL!$F$16:$M$48,8,0),0)</f>
        <v>0</v>
      </c>
      <c r="U63" s="3">
        <f>IFERROR(VLOOKUP(B63,[13]Aaf_PENSION!$C$16:$M$112,11,0),0)</f>
        <v>282225857</v>
      </c>
      <c r="V63" s="3">
        <f>IFERROR(VLOOKUP(B63,[13]Aaf_SALUD!$C$16:$M$112,11,0),0)</f>
        <v>282225856</v>
      </c>
      <c r="W63" s="3">
        <f>IFERROR(VLOOKUP(D63,[13]CALIDAD!$F$16:$M$1122,8,0),0)</f>
        <v>574795200</v>
      </c>
      <c r="X63" s="3">
        <f>IFERROR(VLOOKUP(D63,'[14]dinamica municip ok'!$F$4:$G$1107,2,0),0)</f>
        <v>2568312539</v>
      </c>
      <c r="Y63" s="3">
        <f>IFERROR(VLOOKUP(B63,[13]Ap_CESANTIAS!$C$16:$M$112,11,0),0)</f>
        <v>433488366</v>
      </c>
      <c r="Z63" s="3">
        <f>IFERROR(VLOOKUP(B63,[13]Ap_PENSION!$C$16:$M$112,11,0),0)</f>
        <v>480639954</v>
      </c>
      <c r="AA63" s="3">
        <f>IFERROR(VLOOKUP(B63,[13]Ap_SALUD!$C$16:$M$112,11,0),0)</f>
        <v>340391382</v>
      </c>
      <c r="AB63" s="3"/>
      <c r="AC63" s="36">
        <f t="shared" si="0"/>
        <v>14852699574</v>
      </c>
      <c r="AD63" s="37">
        <f t="shared" si="2"/>
        <v>64625959897</v>
      </c>
      <c r="AE63" s="144"/>
    </row>
    <row r="64" spans="1:31" x14ac:dyDescent="0.25">
      <c r="A64" s="38">
        <v>52</v>
      </c>
      <c r="B64" s="30" t="s">
        <v>216</v>
      </c>
      <c r="C64" s="30" t="s">
        <v>1338</v>
      </c>
      <c r="D64" s="31">
        <v>890680008</v>
      </c>
      <c r="E64" s="31">
        <v>219025290</v>
      </c>
      <c r="F64" s="32" t="s">
        <v>217</v>
      </c>
      <c r="G64" s="33">
        <v>61859503587</v>
      </c>
      <c r="H64" s="33">
        <v>0</v>
      </c>
      <c r="I64" s="3">
        <f>IFERROR(VLOOKUP(C64,'[6]Anexo 2'!$A$9:$G$1115,7,0),0)</f>
        <v>1354847696</v>
      </c>
      <c r="J64" s="3">
        <f>IFERROR(VLOOKUP(C64,'[6]Anexo 1'!$A$9:$F$1115,6,0),0)</f>
        <v>1602820646</v>
      </c>
      <c r="K64" s="3"/>
      <c r="L64" s="3"/>
      <c r="M64" s="3"/>
      <c r="N64" s="3"/>
      <c r="O64" s="3"/>
      <c r="P64" s="34">
        <f t="shared" si="1"/>
        <v>64817171929</v>
      </c>
      <c r="Q64" s="35">
        <f>VLOOKUP(D64,FEBRERO!$D$13:$Q$1147,14,0)+VLOOKUP(D64,FEBRERO!$D$13:$AC$1147,26,0)</f>
        <v>18029853961</v>
      </c>
      <c r="R64" s="3">
        <f>IFERROR(VLOOKUP(D64,[13]ServNOMINA!$F$16:$M$112,8,0),0)</f>
        <v>5779707453</v>
      </c>
      <c r="S64" s="3">
        <f>IFERROR(VLOOKUP(D64,[13]ServOTROS!$F$16:$M$112,8,0),0)</f>
        <v>457025998</v>
      </c>
      <c r="T64" s="3">
        <f>IFERROR(VLOOKUP(D64,[13]CANCEL!$F$16:$M$48,8,0),0)</f>
        <v>0</v>
      </c>
      <c r="U64" s="3">
        <f>IFERROR(VLOOKUP(B64,[13]Aaf_PENSION!$C$16:$M$112,11,0),0)</f>
        <v>165158752</v>
      </c>
      <c r="V64" s="3">
        <f>IFERROR(VLOOKUP(B64,[13]Aaf_SALUD!$C$16:$M$112,11,0),0)</f>
        <v>165158751</v>
      </c>
      <c r="W64" s="3">
        <f>IFERROR(VLOOKUP(D64,[13]CALIDAD!$F$16:$M$1122,8,0),0)</f>
        <v>338711925</v>
      </c>
      <c r="X64" s="3">
        <f>IFERROR(VLOOKUP(D64,'[14]dinamica municip ok'!$F$4:$G$1107,2,0),0)</f>
        <v>1602820646</v>
      </c>
      <c r="Y64" s="3">
        <f>IFERROR(VLOOKUP(B64,[13]Ap_CESANTIAS!$C$16:$M$112,11,0),0)</f>
        <v>258445130</v>
      </c>
      <c r="Z64" s="3">
        <f>IFERROR(VLOOKUP(B64,[13]Ap_PENSION!$C$16:$M$112,11,0),0)</f>
        <v>301865072</v>
      </c>
      <c r="AA64" s="3">
        <f>IFERROR(VLOOKUP(B64,[13]Ap_SALUD!$C$16:$M$112,11,0),0)</f>
        <v>213782205</v>
      </c>
      <c r="AB64" s="3"/>
      <c r="AC64" s="36">
        <f t="shared" si="0"/>
        <v>9282675932</v>
      </c>
      <c r="AD64" s="37">
        <f t="shared" si="2"/>
        <v>37504642036</v>
      </c>
      <c r="AE64" s="144"/>
    </row>
    <row r="65" spans="1:31" x14ac:dyDescent="0.25">
      <c r="A65" s="29">
        <v>53</v>
      </c>
      <c r="B65" s="30" t="s">
        <v>218</v>
      </c>
      <c r="C65" s="30" t="s">
        <v>1339</v>
      </c>
      <c r="D65" s="31">
        <v>890680378</v>
      </c>
      <c r="E65" s="31">
        <v>210725307</v>
      </c>
      <c r="F65" s="32" t="s">
        <v>219</v>
      </c>
      <c r="G65" s="33">
        <v>39072483676</v>
      </c>
      <c r="H65" s="33">
        <v>0</v>
      </c>
      <c r="I65" s="3">
        <f>IFERROR(VLOOKUP(C65,'[6]Anexo 2'!$A$9:$G$1115,7,0),0)</f>
        <v>833052208</v>
      </c>
      <c r="J65" s="3">
        <f>IFERROR(VLOOKUP(C65,'[6]Anexo 1'!$A$9:$F$1115,6,0),0)</f>
        <v>1085117079</v>
      </c>
      <c r="K65" s="3"/>
      <c r="L65" s="3"/>
      <c r="M65" s="3"/>
      <c r="N65" s="3"/>
      <c r="O65" s="3"/>
      <c r="P65" s="34">
        <f t="shared" si="1"/>
        <v>40990652963</v>
      </c>
      <c r="Q65" s="35">
        <f>VLOOKUP(D65,FEBRERO!$D$13:$Q$1147,14,0)+VLOOKUP(D65,FEBRERO!$D$13:$AC$1147,26,0)</f>
        <v>11712763077</v>
      </c>
      <c r="R65" s="3">
        <f>IFERROR(VLOOKUP(D65,[13]ServNOMINA!$F$16:$M$112,8,0),0)</f>
        <v>4035483920</v>
      </c>
      <c r="S65" s="3">
        <f>IFERROR(VLOOKUP(D65,[13]ServOTROS!$F$16:$M$112,8,0),0)</f>
        <v>416036266</v>
      </c>
      <c r="T65" s="3">
        <f>IFERROR(VLOOKUP(D65,[13]CANCEL!$F$16:$M$48,8,0),0)</f>
        <v>0</v>
      </c>
      <c r="U65" s="3">
        <f>IFERROR(VLOOKUP(B65,[13]Aaf_PENSION!$C$16:$M$112,11,0),0)</f>
        <v>110799134</v>
      </c>
      <c r="V65" s="3">
        <f>IFERROR(VLOOKUP(B65,[13]Aaf_SALUD!$C$16:$M$112,11,0),0)</f>
        <v>110799133</v>
      </c>
      <c r="W65" s="3">
        <f>IFERROR(VLOOKUP(D65,[13]CALIDAD!$F$16:$M$1122,8,0),0)</f>
        <v>208263051</v>
      </c>
      <c r="X65" s="3">
        <f>IFERROR(VLOOKUP(D65,'[14]dinamica municip ok'!$F$4:$G$1107,2,0),0)</f>
        <v>1085117079</v>
      </c>
      <c r="Y65" s="3">
        <f>IFERROR(VLOOKUP(B65,[13]Ap_CESANTIAS!$C$16:$M$112,11,0),0)</f>
        <v>173207189</v>
      </c>
      <c r="Z65" s="3">
        <f>IFERROR(VLOOKUP(B65,[13]Ap_PENSION!$C$16:$M$112,11,0),0)</f>
        <v>188133234</v>
      </c>
      <c r="AA65" s="3">
        <f>IFERROR(VLOOKUP(B65,[13]Ap_SALUD!$C$16:$M$112,11,0),0)</f>
        <v>133236804</v>
      </c>
      <c r="AB65" s="3"/>
      <c r="AC65" s="36">
        <f t="shared" si="0"/>
        <v>6461075810</v>
      </c>
      <c r="AD65" s="37">
        <f t="shared" si="2"/>
        <v>22816814076</v>
      </c>
      <c r="AE65" s="144"/>
    </row>
    <row r="66" spans="1:31" x14ac:dyDescent="0.25">
      <c r="A66" s="58">
        <v>54</v>
      </c>
      <c r="B66" s="40" t="s">
        <v>220</v>
      </c>
      <c r="C66" s="40" t="s">
        <v>1362</v>
      </c>
      <c r="D66" s="31">
        <v>890204802</v>
      </c>
      <c r="E66" s="31">
        <v>210768307</v>
      </c>
      <c r="F66" s="32" t="s">
        <v>221</v>
      </c>
      <c r="G66" s="33">
        <v>94327802531</v>
      </c>
      <c r="H66" s="33">
        <v>0</v>
      </c>
      <c r="I66" s="3">
        <f>IFERROR(VLOOKUP(C66,'[6]Anexo 2'!$A$9:$G$1115,7,0),0)</f>
        <v>2106042560</v>
      </c>
      <c r="J66" s="3">
        <f>IFERROR(VLOOKUP(C66,'[6]Anexo 1'!$A$9:$F$1115,6,0),0)</f>
        <v>2096703393</v>
      </c>
      <c r="K66" s="3"/>
      <c r="L66" s="3"/>
      <c r="M66" s="3"/>
      <c r="N66" s="3"/>
      <c r="O66" s="3"/>
      <c r="P66" s="34">
        <f t="shared" si="1"/>
        <v>98530548484</v>
      </c>
      <c r="Q66" s="35">
        <f>VLOOKUP(D66,FEBRERO!$D$13:$Q$1147,14,0)+VLOOKUP(D66,FEBRERO!$D$13:$AC$1147,26,0)</f>
        <v>24742615872</v>
      </c>
      <c r="R66" s="3">
        <f>IFERROR(VLOOKUP(D66,[13]ServNOMINA!$F$16:$M$112,8,0),0)</f>
        <v>7147412820</v>
      </c>
      <c r="S66" s="3">
        <f>IFERROR(VLOOKUP(D66,[13]ServOTROS!$F$16:$M$112,8,0),0)</f>
        <v>1173156319</v>
      </c>
      <c r="T66" s="3">
        <f>IFERROR(VLOOKUP(D66,[13]CANCEL!$F$16:$M$48,8,0),0)</f>
        <v>0</v>
      </c>
      <c r="U66" s="3">
        <f>IFERROR(VLOOKUP(B66,[13]Aaf_PENSION!$C$16:$M$112,11,0),0)</f>
        <v>212491219</v>
      </c>
      <c r="V66" s="3">
        <f>IFERROR(VLOOKUP(B66,[13]Aaf_SALUD!$C$16:$M$112,11,0),0)</f>
        <v>212491219</v>
      </c>
      <c r="W66" s="3">
        <f>IFERROR(VLOOKUP(D66,[13]CALIDAD!$F$16:$M$1122,8,0),0)</f>
        <v>526510641</v>
      </c>
      <c r="X66" s="3">
        <f>IFERROR(VLOOKUP(D66,'[14]dinamica municip ok'!$F$4:$G$1107,2,0),0)</f>
        <v>2096703393</v>
      </c>
      <c r="Y66" s="3">
        <f>IFERROR(VLOOKUP(B66,[13]Ap_CESANTIAS!$C$16:$M$112,11,0),0)</f>
        <v>330773283</v>
      </c>
      <c r="Z66" s="3">
        <f>IFERROR(VLOOKUP(B66,[13]Ap_PENSION!$C$16:$M$112,11,0),0)</f>
        <v>364693906</v>
      </c>
      <c r="AA66" s="3">
        <f>IFERROR(VLOOKUP(B66,[13]Ap_SALUD!$C$16:$M$112,11,0),0)</f>
        <v>258277867</v>
      </c>
      <c r="AB66" s="3"/>
      <c r="AC66" s="36">
        <f t="shared" si="0"/>
        <v>12322510667</v>
      </c>
      <c r="AD66" s="37">
        <f t="shared" si="2"/>
        <v>61465421945</v>
      </c>
      <c r="AE66" s="144"/>
    </row>
    <row r="67" spans="1:31" x14ac:dyDescent="0.25">
      <c r="A67" s="29">
        <v>55</v>
      </c>
      <c r="B67" s="30" t="s">
        <v>222</v>
      </c>
      <c r="C67" s="30" t="s">
        <v>1365</v>
      </c>
      <c r="D67" s="31">
        <v>800113389</v>
      </c>
      <c r="E67" s="31">
        <v>210173001</v>
      </c>
      <c r="F67" s="32" t="s">
        <v>223</v>
      </c>
      <c r="G67" s="33">
        <v>284617745015</v>
      </c>
      <c r="H67" s="33">
        <v>0</v>
      </c>
      <c r="I67" s="3">
        <f>IFERROR(VLOOKUP(C67,'[6]Anexo 2'!$A$9:$G$1115,7,0),0)</f>
        <v>6016382464</v>
      </c>
      <c r="J67" s="3">
        <f>IFERROR(VLOOKUP(C67,'[6]Anexo 1'!$A$9:$F$1115,6,0),0)</f>
        <v>6314804550</v>
      </c>
      <c r="K67" s="3"/>
      <c r="L67" s="3"/>
      <c r="M67" s="3"/>
      <c r="N67" s="3"/>
      <c r="O67" s="3"/>
      <c r="P67" s="34">
        <f t="shared" si="1"/>
        <v>296948932029</v>
      </c>
      <c r="Q67" s="35">
        <f>VLOOKUP(D67,FEBRERO!$D$13:$Q$1147,14,0)+VLOOKUP(D67,FEBRERO!$D$13:$AC$1147,26,0)</f>
        <v>79966944145</v>
      </c>
      <c r="R67" s="3">
        <f>IFERROR(VLOOKUP(D67,[13]ServNOMINA!$F$16:$M$112,8,0),0)</f>
        <v>25401482029</v>
      </c>
      <c r="S67" s="3">
        <f>IFERROR(VLOOKUP(D67,[13]ServOTROS!$F$16:$M$112,8,0),0)</f>
        <v>2071395808</v>
      </c>
      <c r="T67" s="3">
        <f>IFERROR(VLOOKUP(D67,[13]CANCEL!$F$16:$M$48,8,0),0)</f>
        <v>0</v>
      </c>
      <c r="U67" s="3">
        <f>IFERROR(VLOOKUP(B67,[13]Aaf_PENSION!$C$16:$M$112,11,0),0)</f>
        <v>656873986</v>
      </c>
      <c r="V67" s="3">
        <f>IFERROR(VLOOKUP(B67,[13]Aaf_SALUD!$C$16:$M$112,11,0),0)</f>
        <v>656873985</v>
      </c>
      <c r="W67" s="3">
        <f>IFERROR(VLOOKUP(D67,[13]CALIDAD!$F$16:$M$1122,8,0),0)</f>
        <v>1504095615</v>
      </c>
      <c r="X67" s="3">
        <f>IFERROR(VLOOKUP(D67,'[14]dinamica municip ok'!$F$4:$G$1107,2,0),0)</f>
        <v>6314804550</v>
      </c>
      <c r="Y67" s="3">
        <f>IFERROR(VLOOKUP(B67,[13]Ap_CESANTIAS!$C$16:$M$112,11,0),0)</f>
        <v>1131611873</v>
      </c>
      <c r="Z67" s="3">
        <f>IFERROR(VLOOKUP(B67,[13]Ap_PENSION!$C$16:$M$112,11,0),0)</f>
        <v>1268482155</v>
      </c>
      <c r="AA67" s="3">
        <f>IFERROR(VLOOKUP(B67,[13]Ap_SALUD!$C$16:$M$112,11,0),0)</f>
        <v>898344778</v>
      </c>
      <c r="AB67" s="3"/>
      <c r="AC67" s="36">
        <f t="shared" si="0"/>
        <v>39903964779</v>
      </c>
      <c r="AD67" s="37">
        <f t="shared" si="2"/>
        <v>177078023105</v>
      </c>
      <c r="AE67" s="144"/>
    </row>
    <row r="68" spans="1:31" x14ac:dyDescent="0.25">
      <c r="A68" s="38">
        <v>56</v>
      </c>
      <c r="B68" s="30" t="s">
        <v>224</v>
      </c>
      <c r="C68" s="30" t="s">
        <v>27</v>
      </c>
      <c r="D68" s="31">
        <v>890980093</v>
      </c>
      <c r="E68" s="31">
        <v>216005360</v>
      </c>
      <c r="F68" s="32" t="s">
        <v>225</v>
      </c>
      <c r="G68" s="33">
        <v>92613812091</v>
      </c>
      <c r="H68" s="33">
        <v>0</v>
      </c>
      <c r="I68" s="3">
        <f>IFERROR(VLOOKUP(C68,'[6]Anexo 2'!$A$9:$G$1115,7,0),0)</f>
        <v>2433870880</v>
      </c>
      <c r="J68" s="3">
        <f>IFERROR(VLOOKUP(C68,'[6]Anexo 1'!$A$9:$F$1115,6,0),0)</f>
        <v>2751818430</v>
      </c>
      <c r="K68" s="3"/>
      <c r="L68" s="3"/>
      <c r="M68" s="3"/>
      <c r="N68" s="3"/>
      <c r="O68" s="3"/>
      <c r="P68" s="34">
        <f t="shared" si="1"/>
        <v>97799501401</v>
      </c>
      <c r="Q68" s="35">
        <f>VLOOKUP(D68,FEBRERO!$D$13:$Q$1147,14,0)+VLOOKUP(D68,FEBRERO!$D$13:$AC$1147,26,0)</f>
        <v>26481915922</v>
      </c>
      <c r="R68" s="3">
        <f>IFERROR(VLOOKUP(D68,[13]ServNOMINA!$F$16:$M$112,8,0),0)</f>
        <v>8536516251</v>
      </c>
      <c r="S68" s="3">
        <f>IFERROR(VLOOKUP(D68,[13]ServOTROS!$F$16:$M$112,8,0),0)</f>
        <v>1127398422</v>
      </c>
      <c r="T68" s="3">
        <f>IFERROR(VLOOKUP(D68,[13]CANCEL!$F$16:$M$48,8,0),0)</f>
        <v>0</v>
      </c>
      <c r="U68" s="3">
        <f>IFERROR(VLOOKUP(B68,[13]Aaf_PENSION!$C$16:$M$112,11,0),0)</f>
        <v>265852414</v>
      </c>
      <c r="V68" s="3">
        <f>IFERROR(VLOOKUP(B68,[13]Aaf_SALUD!$C$16:$M$112,11,0),0)</f>
        <v>265852414</v>
      </c>
      <c r="W68" s="3">
        <f>IFERROR(VLOOKUP(D68,[13]CALIDAD!$F$16:$M$1122,8,0),0)</f>
        <v>608467719</v>
      </c>
      <c r="X68" s="3">
        <f>IFERROR(VLOOKUP(D68,'[14]dinamica municip ok'!$F$4:$G$1107,2,0),0)</f>
        <v>2751818430</v>
      </c>
      <c r="Y68" s="3">
        <f>IFERROR(VLOOKUP(B68,[13]Ap_CESANTIAS!$C$16:$M$112,11,0),0)</f>
        <v>410127721</v>
      </c>
      <c r="Z68" s="3">
        <f>IFERROR(VLOOKUP(B68,[13]Ap_PENSION!$C$16:$M$112,11,0),0)</f>
        <v>474377724</v>
      </c>
      <c r="AA68" s="3">
        <f>IFERROR(VLOOKUP(B68,[13]Ap_SALUD!$C$16:$M$112,11,0),0)</f>
        <v>335956441</v>
      </c>
      <c r="AB68" s="3"/>
      <c r="AC68" s="36">
        <f t="shared" si="0"/>
        <v>14776367536</v>
      </c>
      <c r="AD68" s="37">
        <f t="shared" si="2"/>
        <v>56541217943</v>
      </c>
      <c r="AE68" s="144"/>
    </row>
    <row r="69" spans="1:31" x14ac:dyDescent="0.25">
      <c r="A69" s="29">
        <v>57</v>
      </c>
      <c r="B69" s="30" t="s">
        <v>226</v>
      </c>
      <c r="C69" s="30" t="s">
        <v>1333</v>
      </c>
      <c r="D69" s="31">
        <v>800096758</v>
      </c>
      <c r="E69" s="31">
        <v>211723417</v>
      </c>
      <c r="F69" s="32" t="s">
        <v>227</v>
      </c>
      <c r="G69" s="33">
        <v>95213254183</v>
      </c>
      <c r="H69" s="33">
        <v>0</v>
      </c>
      <c r="I69" s="3">
        <f>IFERROR(VLOOKUP(C69,'[6]Anexo 2'!$A$9:$G$1115,7,0),0)</f>
        <v>2874260224</v>
      </c>
      <c r="J69" s="3">
        <f>IFERROR(VLOOKUP(C69,'[6]Anexo 1'!$A$9:$F$1115,6,0),0)</f>
        <v>2711532343</v>
      </c>
      <c r="K69" s="3"/>
      <c r="L69" s="3"/>
      <c r="M69" s="3"/>
      <c r="N69" s="3"/>
      <c r="O69" s="3"/>
      <c r="P69" s="34">
        <f t="shared" si="1"/>
        <v>100799046750</v>
      </c>
      <c r="Q69" s="35">
        <f>VLOOKUP(D69,FEBRERO!$D$13:$Q$1147,14,0)+VLOOKUP(D69,FEBRERO!$D$13:$AC$1147,26,0)</f>
        <v>29313940971</v>
      </c>
      <c r="R69" s="3">
        <f>IFERROR(VLOOKUP(D69,[13]ServNOMINA!$F$16:$M$112,8,0),0)</f>
        <v>9720446415</v>
      </c>
      <c r="S69" s="3">
        <f>IFERROR(VLOOKUP(D69,[13]ServOTROS!$F$16:$M$112,8,0),0)</f>
        <v>1244251630</v>
      </c>
      <c r="T69" s="3">
        <f>IFERROR(VLOOKUP(D69,[13]CANCEL!$F$16:$M$48,8,0),0)</f>
        <v>0</v>
      </c>
      <c r="U69" s="3">
        <f>IFERROR(VLOOKUP(B69,[13]Aaf_PENSION!$C$16:$M$112,11,0),0)</f>
        <v>248272404</v>
      </c>
      <c r="V69" s="3">
        <f>IFERROR(VLOOKUP(B69,[13]Aaf_SALUD!$C$16:$M$112,11,0),0)</f>
        <v>248272403</v>
      </c>
      <c r="W69" s="3">
        <f>IFERROR(VLOOKUP(D69,[13]CALIDAD!$F$16:$M$1122,8,0),0)</f>
        <v>718565055</v>
      </c>
      <c r="X69" s="3">
        <f>IFERROR(VLOOKUP(D69,'[14]dinamica municip ok'!$F$4:$G$1107,2,0),0)</f>
        <v>2711532343</v>
      </c>
      <c r="Y69" s="3">
        <f>IFERROR(VLOOKUP(B69,[13]Ap_CESANTIAS!$C$16:$M$112,11,0),0)</f>
        <v>378817288</v>
      </c>
      <c r="Z69" s="3">
        <f>IFERROR(VLOOKUP(B69,[13]Ap_PENSION!$C$16:$M$112,11,0),0)</f>
        <v>434681532</v>
      </c>
      <c r="AA69" s="3">
        <f>IFERROR(VLOOKUP(B69,[13]Ap_SALUD!$C$16:$M$112,11,0),0)</f>
        <v>307843420</v>
      </c>
      <c r="AB69" s="3"/>
      <c r="AC69" s="36">
        <f t="shared" si="0"/>
        <v>16012682490</v>
      </c>
      <c r="AD69" s="37">
        <f t="shared" si="2"/>
        <v>55472423289</v>
      </c>
      <c r="AE69" s="144"/>
    </row>
    <row r="70" spans="1:31" x14ac:dyDescent="0.25">
      <c r="A70" s="38">
        <v>58</v>
      </c>
      <c r="B70" s="30" t="s">
        <v>228</v>
      </c>
      <c r="C70" s="30" t="s">
        <v>1324</v>
      </c>
      <c r="D70" s="31">
        <v>800028432</v>
      </c>
      <c r="E70" s="31">
        <v>213013430</v>
      </c>
      <c r="F70" s="32" t="s">
        <v>229</v>
      </c>
      <c r="G70" s="33">
        <v>95831409409</v>
      </c>
      <c r="H70" s="33">
        <v>0</v>
      </c>
      <c r="I70" s="3">
        <f>IFERROR(VLOOKUP(C70,'[6]Anexo 2'!$A$9:$G$1115,7,0),0)</f>
        <v>3192838144</v>
      </c>
      <c r="J70" s="3">
        <f>IFERROR(VLOOKUP(C70,'[6]Anexo 1'!$A$9:$F$1115,6,0),0)</f>
        <v>2900078095</v>
      </c>
      <c r="K70" s="3"/>
      <c r="L70" s="3"/>
      <c r="M70" s="3"/>
      <c r="N70" s="3"/>
      <c r="O70" s="3"/>
      <c r="P70" s="34">
        <f t="shared" si="1"/>
        <v>101924325648</v>
      </c>
      <c r="Q70" s="35">
        <f>VLOOKUP(D70,FEBRERO!$D$13:$Q$1147,14,0)+VLOOKUP(D70,FEBRERO!$D$13:$AC$1147,26,0)</f>
        <v>24561263374</v>
      </c>
      <c r="R70" s="3">
        <f>IFERROR(VLOOKUP(D70,[13]ServNOMINA!$F$16:$M$112,8,0),0)</f>
        <v>7951610968</v>
      </c>
      <c r="S70" s="3">
        <f>IFERROR(VLOOKUP(D70,[13]ServOTROS!$F$16:$M$112,8,0),0)</f>
        <v>834305765</v>
      </c>
      <c r="T70" s="3">
        <f>IFERROR(VLOOKUP(D70,[13]CANCEL!$F$16:$M$48,8,0),0)</f>
        <v>0</v>
      </c>
      <c r="U70" s="3">
        <f>IFERROR(VLOOKUP(B70,[13]Aaf_PENSION!$C$16:$M$112,11,0),0)</f>
        <v>242288003</v>
      </c>
      <c r="V70" s="3">
        <f>IFERROR(VLOOKUP(B70,[13]Aaf_SALUD!$C$16:$M$112,11,0),0)</f>
        <v>242288003</v>
      </c>
      <c r="W70" s="3">
        <f>IFERROR(VLOOKUP(D70,[13]CALIDAD!$F$16:$M$1122,8,0),0)</f>
        <v>798209535</v>
      </c>
      <c r="X70" s="3">
        <f>IFERROR(VLOOKUP(D70,'[14]dinamica municip ok'!$F$4:$G$1107,2,0),0)</f>
        <v>2900078095</v>
      </c>
      <c r="Y70" s="3">
        <f>IFERROR(VLOOKUP(B70,[13]Ap_CESANTIAS!$C$16:$M$112,11,0),0)</f>
        <v>376092612</v>
      </c>
      <c r="Z70" s="3">
        <f>IFERROR(VLOOKUP(B70,[13]Ap_PENSION!$C$16:$M$112,11,0),0)</f>
        <v>403636253</v>
      </c>
      <c r="AA70" s="3">
        <f>IFERROR(VLOOKUP(B70,[13]Ap_SALUD!$C$16:$M$112,11,0),0)</f>
        <v>285857014</v>
      </c>
      <c r="AB70" s="3"/>
      <c r="AC70" s="36">
        <f t="shared" si="0"/>
        <v>14034366248</v>
      </c>
      <c r="AD70" s="37">
        <f t="shared" si="2"/>
        <v>63328696026</v>
      </c>
      <c r="AE70" s="144"/>
    </row>
    <row r="71" spans="1:31" x14ac:dyDescent="0.25">
      <c r="A71" s="29">
        <v>59</v>
      </c>
      <c r="B71" s="30" t="s">
        <v>230</v>
      </c>
      <c r="C71" s="30" t="s">
        <v>1347</v>
      </c>
      <c r="D71" s="31">
        <v>892120020</v>
      </c>
      <c r="E71" s="31">
        <v>213044430</v>
      </c>
      <c r="F71" s="32" t="s">
        <v>231</v>
      </c>
      <c r="G71" s="33">
        <v>232822004003</v>
      </c>
      <c r="H71" s="33">
        <v>0</v>
      </c>
      <c r="I71" s="3">
        <f>IFERROR(VLOOKUP(C71,'[6]Anexo 2'!$A$9:$G$1115,7,0),0)</f>
        <v>12328639744</v>
      </c>
      <c r="J71" s="3">
        <f>IFERROR(VLOOKUP(C71,'[6]Anexo 1'!$A$9:$F$1115,6,0),0)</f>
        <v>8998208724</v>
      </c>
      <c r="K71" s="3"/>
      <c r="L71" s="3"/>
      <c r="M71" s="3"/>
      <c r="N71" s="3"/>
      <c r="O71" s="3"/>
      <c r="P71" s="34">
        <f t="shared" si="1"/>
        <v>254148852471</v>
      </c>
      <c r="Q71" s="35">
        <f>VLOOKUP(D71,FEBRERO!$D$13:$Q$1147,14,0)+VLOOKUP(D71,FEBRERO!$D$13:$AC$1147,26,0)</f>
        <v>50007610582</v>
      </c>
      <c r="R71" s="3">
        <f>IFERROR(VLOOKUP(D71,[13]ServNOMINA!$F$16:$M$112,8,0),0)</f>
        <v>12338283040</v>
      </c>
      <c r="S71" s="3">
        <f>IFERROR(VLOOKUP(D71,[13]ServOTROS!$F$16:$M$112,8,0),0)</f>
        <v>3712013270</v>
      </c>
      <c r="T71" s="3">
        <f>IFERROR(VLOOKUP(D71,[13]CANCEL!$F$16:$M$48,8,0),0)</f>
        <v>0</v>
      </c>
      <c r="U71" s="3">
        <f>IFERROR(VLOOKUP(B71,[13]Aaf_PENSION!$C$16:$M$112,11,0),0)</f>
        <v>364146267</v>
      </c>
      <c r="V71" s="3">
        <f>IFERROR(VLOOKUP(B71,[13]Aaf_SALUD!$C$16:$M$112,11,0),0)</f>
        <v>364146267</v>
      </c>
      <c r="W71" s="3">
        <f>IFERROR(VLOOKUP(D71,[13]CALIDAD!$F$16:$M$1122,8,0),0)</f>
        <v>3082159935</v>
      </c>
      <c r="X71" s="3">
        <f>IFERROR(VLOOKUP(D71,'[14]dinamica municip ok'!$F$4:$G$1107,2,0),0)</f>
        <v>8998208724</v>
      </c>
      <c r="Y71" s="3">
        <f>IFERROR(VLOOKUP(B71,[13]Ap_CESANTIAS!$C$16:$M$112,11,0),0)</f>
        <v>562188774</v>
      </c>
      <c r="Z71" s="3">
        <f>IFERROR(VLOOKUP(B71,[13]Ap_PENSION!$C$16:$M$112,11,0),0)</f>
        <v>599948578</v>
      </c>
      <c r="AA71" s="3">
        <f>IFERROR(VLOOKUP(B71,[13]Ap_SALUD!$C$16:$M$112,11,0),0)</f>
        <v>424886287</v>
      </c>
      <c r="AB71" s="3"/>
      <c r="AC71" s="36">
        <f t="shared" si="0"/>
        <v>30445981142</v>
      </c>
      <c r="AD71" s="37">
        <f t="shared" si="2"/>
        <v>173695260747</v>
      </c>
      <c r="AE71" s="144"/>
    </row>
    <row r="72" spans="1:31" x14ac:dyDescent="0.25">
      <c r="A72" s="38">
        <v>60</v>
      </c>
      <c r="B72" s="30" t="s">
        <v>232</v>
      </c>
      <c r="C72" s="30" t="s">
        <v>1328</v>
      </c>
      <c r="D72" s="31">
        <v>890801053</v>
      </c>
      <c r="E72" s="31">
        <v>210117001</v>
      </c>
      <c r="F72" s="32" t="s">
        <v>233</v>
      </c>
      <c r="G72" s="33">
        <v>162845115215</v>
      </c>
      <c r="H72" s="33">
        <v>0</v>
      </c>
      <c r="I72" s="3">
        <f>IFERROR(VLOOKUP(C72,'[6]Anexo 2'!$A$9:$G$1115,7,0),0)</f>
        <v>2894427904</v>
      </c>
      <c r="J72" s="3">
        <f>IFERROR(VLOOKUP(C72,'[6]Anexo 1'!$A$9:$F$1115,6,0),0)</f>
        <v>3315604435</v>
      </c>
      <c r="K72" s="3"/>
      <c r="L72" s="3"/>
      <c r="M72" s="3"/>
      <c r="N72" s="3"/>
      <c r="O72" s="3"/>
      <c r="P72" s="34">
        <f t="shared" si="1"/>
        <v>169055147554</v>
      </c>
      <c r="Q72" s="35">
        <f>VLOOKUP(D72,FEBRERO!$D$13:$Q$1147,14,0)+VLOOKUP(D72,FEBRERO!$D$13:$AC$1147,26,0)</f>
        <v>46799863766</v>
      </c>
      <c r="R72" s="3">
        <f>IFERROR(VLOOKUP(D72,[13]ServNOMINA!$F$16:$M$112,8,0),0)</f>
        <v>15444862255</v>
      </c>
      <c r="S72" s="3">
        <f>IFERROR(VLOOKUP(D72,[13]ServOTROS!$F$16:$M$112,8,0),0)</f>
        <v>1857883111</v>
      </c>
      <c r="T72" s="3">
        <f>IFERROR(VLOOKUP(D72,[13]CANCEL!$F$16:$M$48,8,0),0)</f>
        <v>0</v>
      </c>
      <c r="U72" s="3">
        <f>IFERROR(VLOOKUP(B72,[13]Aaf_PENSION!$C$16:$M$112,11,0),0)</f>
        <v>458512856</v>
      </c>
      <c r="V72" s="3">
        <f>IFERROR(VLOOKUP(B72,[13]Aaf_SALUD!$C$16:$M$112,11,0),0)</f>
        <v>458512856</v>
      </c>
      <c r="W72" s="3">
        <f>IFERROR(VLOOKUP(D72,[13]CALIDAD!$F$16:$M$1122,8,0),0)</f>
        <v>723606975</v>
      </c>
      <c r="X72" s="3">
        <f>IFERROR(VLOOKUP(D72,'[14]dinamica municip ok'!$F$4:$G$1107,2,0),0)</f>
        <v>3315604435</v>
      </c>
      <c r="Y72" s="3">
        <f>IFERROR(VLOOKUP(B72,[13]Ap_CESANTIAS!$C$16:$M$112,11,0),0)</f>
        <v>720760884</v>
      </c>
      <c r="Z72" s="3">
        <f>IFERROR(VLOOKUP(B72,[13]Ap_PENSION!$C$16:$M$112,11,0),0)</f>
        <v>764806649</v>
      </c>
      <c r="AA72" s="3">
        <f>IFERROR(VLOOKUP(B72,[13]Ap_SALUD!$C$16:$M$112,11,0),0)</f>
        <v>541639515</v>
      </c>
      <c r="AB72" s="3"/>
      <c r="AC72" s="36">
        <f t="shared" si="0"/>
        <v>24286189536</v>
      </c>
      <c r="AD72" s="37">
        <f t="shared" si="2"/>
        <v>97969094252</v>
      </c>
      <c r="AE72" s="144"/>
    </row>
    <row r="73" spans="1:31" x14ac:dyDescent="0.25">
      <c r="A73" s="38">
        <v>61</v>
      </c>
      <c r="B73" s="30" t="s">
        <v>234</v>
      </c>
      <c r="C73" s="30" t="s">
        <v>1311</v>
      </c>
      <c r="D73" s="31">
        <v>890905211</v>
      </c>
      <c r="E73" s="31">
        <v>210105001</v>
      </c>
      <c r="F73" s="32" t="s">
        <v>235</v>
      </c>
      <c r="G73" s="33">
        <v>937887139464</v>
      </c>
      <c r="H73" s="33">
        <v>0</v>
      </c>
      <c r="I73" s="3">
        <f>IFERROR(VLOOKUP(C73,'[6]Anexo 2'!$A$9:$G$1115,7,0),0)</f>
        <v>24794354688</v>
      </c>
      <c r="J73" s="3">
        <f>IFERROR(VLOOKUP(C73,'[6]Anexo 1'!$A$9:$F$1115,6,0),0)</f>
        <v>27256490054</v>
      </c>
      <c r="K73" s="3"/>
      <c r="L73" s="3"/>
      <c r="M73" s="3"/>
      <c r="N73" s="3"/>
      <c r="O73" s="3"/>
      <c r="P73" s="34">
        <f t="shared" si="1"/>
        <v>989937984206</v>
      </c>
      <c r="Q73" s="35">
        <f>VLOOKUP(D73,FEBRERO!$D$13:$Q$1147,14,0)+VLOOKUP(D73,FEBRERO!$D$13:$AC$1147,26,0)</f>
        <v>256277780395</v>
      </c>
      <c r="R73" s="3">
        <f>IFERROR(VLOOKUP(D73,[13]ServNOMINA!$F$16:$M$112,8,0),0)</f>
        <v>82276821446</v>
      </c>
      <c r="S73" s="3">
        <f>IFERROR(VLOOKUP(D73,[13]ServOTROS!$F$16:$M$112,8,0),0)</f>
        <v>9802199010</v>
      </c>
      <c r="T73" s="3">
        <f>IFERROR(VLOOKUP(D73,[13]CANCEL!$F$16:$M$48,8,0),0)</f>
        <v>0</v>
      </c>
      <c r="U73" s="3">
        <f>IFERROR(VLOOKUP(B73,[13]Aaf_PENSION!$C$16:$M$112,11,0),0)</f>
        <v>2917389659</v>
      </c>
      <c r="V73" s="3">
        <f>IFERROR(VLOOKUP(B73,[13]Aaf_SALUD!$C$16:$M$112,11,0),0)</f>
        <v>2917389659</v>
      </c>
      <c r="W73" s="3">
        <f>IFERROR(VLOOKUP(D73,[13]CALIDAD!$F$16:$M$1122,8,0),0)</f>
        <v>6198588672</v>
      </c>
      <c r="X73" s="3">
        <f>IFERROR(VLOOKUP(D73,'[14]dinamica municip ok'!$F$4:$G$1107,2,0),0)</f>
        <v>26968312888</v>
      </c>
      <c r="Y73" s="3">
        <f>IFERROR(VLOOKUP(B73,[13]Ap_CESANTIAS!$C$16:$M$112,11,0),0)</f>
        <v>4765791513</v>
      </c>
      <c r="Z73" s="3">
        <f>IFERROR(VLOOKUP(B73,[13]Ap_PENSION!$C$16:$M$112,11,0),0)</f>
        <v>4325866485</v>
      </c>
      <c r="AA73" s="3">
        <f>IFERROR(VLOOKUP(B73,[13]Ap_SALUD!$C$16:$M$112,11,0),0)</f>
        <v>3063598138</v>
      </c>
      <c r="AB73" s="3"/>
      <c r="AC73" s="36">
        <f t="shared" si="0"/>
        <v>143235957470</v>
      </c>
      <c r="AD73" s="37">
        <f t="shared" si="2"/>
        <v>590424246341</v>
      </c>
      <c r="AE73" s="144"/>
    </row>
    <row r="74" spans="1:31" x14ac:dyDescent="0.25">
      <c r="A74" s="38">
        <v>62</v>
      </c>
      <c r="B74" s="30" t="s">
        <v>236</v>
      </c>
      <c r="C74" s="30" t="s">
        <v>1332</v>
      </c>
      <c r="D74" s="31">
        <v>800096734</v>
      </c>
      <c r="E74" s="31">
        <v>210123001</v>
      </c>
      <c r="F74" s="32" t="s">
        <v>237</v>
      </c>
      <c r="G74" s="33">
        <v>299569338465</v>
      </c>
      <c r="H74" s="33">
        <v>0</v>
      </c>
      <c r="I74" s="3">
        <f>IFERROR(VLOOKUP(C74,'[6]Anexo 2'!$A$9:$G$1115,7,0),0)</f>
        <v>7705806080</v>
      </c>
      <c r="J74" s="3">
        <f>IFERROR(VLOOKUP(C74,'[6]Anexo 1'!$A$9:$F$1115,6,0),0)</f>
        <v>8328214653</v>
      </c>
      <c r="K74" s="3"/>
      <c r="L74" s="3"/>
      <c r="M74" s="3"/>
      <c r="N74" s="3"/>
      <c r="O74" s="3"/>
      <c r="P74" s="34">
        <f t="shared" si="1"/>
        <v>315603359198</v>
      </c>
      <c r="Q74" s="35">
        <f>VLOOKUP(D74,FEBRERO!$D$13:$Q$1147,14,0)+VLOOKUP(D74,FEBRERO!$D$13:$AC$1147,26,0)</f>
        <v>84374576354</v>
      </c>
      <c r="R74" s="3">
        <f>IFERROR(VLOOKUP(D74,[13]ServNOMINA!$F$16:$M$112,8,0),0)</f>
        <v>27362828310</v>
      </c>
      <c r="S74" s="3">
        <f>IFERROR(VLOOKUP(D74,[13]ServOTROS!$F$16:$M$112,8,0),0)</f>
        <v>1920500512</v>
      </c>
      <c r="T74" s="3">
        <f>IFERROR(VLOOKUP(D74,[13]CANCEL!$F$16:$M$48,8,0),0)</f>
        <v>0</v>
      </c>
      <c r="U74" s="3">
        <f>IFERROR(VLOOKUP(B74,[13]Aaf_PENSION!$C$16:$M$112,11,0),0)</f>
        <v>758041984</v>
      </c>
      <c r="V74" s="3">
        <f>IFERROR(VLOOKUP(B74,[13]Aaf_SALUD!$C$16:$M$112,11,0),0)</f>
        <v>758041983</v>
      </c>
      <c r="W74" s="3">
        <f>IFERROR(VLOOKUP(D74,[13]CALIDAD!$F$16:$M$1122,8,0),0)</f>
        <v>1926451521</v>
      </c>
      <c r="X74" s="3">
        <f>IFERROR(VLOOKUP(D74,'[14]dinamica municip ok'!$F$4:$G$1107,2,0),0)</f>
        <v>8328214653</v>
      </c>
      <c r="Y74" s="3">
        <f>IFERROR(VLOOKUP(B74,[13]Ap_CESANTIAS!$C$16:$M$112,11,0),0)</f>
        <v>1182385107</v>
      </c>
      <c r="Z74" s="3">
        <f>IFERROR(VLOOKUP(B74,[13]Ap_PENSION!$C$16:$M$112,11,0),0)</f>
        <v>1295700482</v>
      </c>
      <c r="AA74" s="3">
        <f>IFERROR(VLOOKUP(B74,[13]Ap_SALUD!$C$16:$M$112,11,0),0)</f>
        <v>917620920</v>
      </c>
      <c r="AB74" s="3"/>
      <c r="AC74" s="36">
        <f t="shared" si="0"/>
        <v>44449785472</v>
      </c>
      <c r="AD74" s="37">
        <f t="shared" si="2"/>
        <v>186778997372</v>
      </c>
      <c r="AE74" s="144"/>
    </row>
    <row r="75" spans="1:31" x14ac:dyDescent="0.25">
      <c r="A75" s="29">
        <v>63</v>
      </c>
      <c r="B75" s="30" t="s">
        <v>238</v>
      </c>
      <c r="C75" s="30" t="s">
        <v>1344</v>
      </c>
      <c r="D75" s="31">
        <v>891180009</v>
      </c>
      <c r="E75" s="31">
        <v>210141001</v>
      </c>
      <c r="F75" s="32" t="s">
        <v>239</v>
      </c>
      <c r="G75" s="33">
        <v>209942892096</v>
      </c>
      <c r="H75" s="33">
        <v>0</v>
      </c>
      <c r="I75" s="3">
        <f>IFERROR(VLOOKUP(C75,'[6]Anexo 2'!$A$9:$G$1115,7,0),0)</f>
        <v>4104965696</v>
      </c>
      <c r="J75" s="3">
        <f>IFERROR(VLOOKUP(C75,'[6]Anexo 1'!$A$9:$F$1115,6,0),0)</f>
        <v>4696517890</v>
      </c>
      <c r="K75" s="3"/>
      <c r="L75" s="3"/>
      <c r="M75" s="3"/>
      <c r="N75" s="46"/>
      <c r="O75" s="46"/>
      <c r="P75" s="34">
        <f t="shared" si="1"/>
        <v>218744375682</v>
      </c>
      <c r="Q75" s="35">
        <f>VLOOKUP(D75,FEBRERO!$D$13:$Q$1147,14,0)+VLOOKUP(D75,FEBRERO!$D$13:$AC$1147,26,0)</f>
        <v>56578635522</v>
      </c>
      <c r="R75" s="3">
        <f>IFERROR(VLOOKUP(D75,[13]ServNOMINA!$F$16:$M$112,8,0),0)</f>
        <v>18866149602</v>
      </c>
      <c r="S75" s="3">
        <f>IFERROR(VLOOKUP(D75,[13]ServOTROS!$F$16:$M$112,8,0),0)</f>
        <v>887700369</v>
      </c>
      <c r="T75" s="3">
        <f>IFERROR(VLOOKUP(D75,[13]CANCEL!$F$16:$M$48,8,0),0)</f>
        <v>0</v>
      </c>
      <c r="U75" s="3">
        <f>IFERROR(VLOOKUP(B75,[13]Aaf_PENSION!$C$16:$M$112,11,0),0)</f>
        <v>488626664</v>
      </c>
      <c r="V75" s="3">
        <f>IFERROR(VLOOKUP(B75,[13]Aaf_SALUD!$C$16:$M$112,11,0),0)</f>
        <v>488626663</v>
      </c>
      <c r="W75" s="3">
        <f>IFERROR(VLOOKUP(D75,[13]CALIDAD!$F$16:$M$1122,8,0),0)</f>
        <v>1026241425</v>
      </c>
      <c r="X75" s="3">
        <f>IFERROR(VLOOKUP(D75,'[14]dinamica municip ok'!$F$4:$G$1107,2,0),0)</f>
        <v>4635582356</v>
      </c>
      <c r="Y75" s="3">
        <f>IFERROR(VLOOKUP(B75,[13]Ap_CESANTIAS!$C$16:$M$112,11,0),0)</f>
        <v>737462840</v>
      </c>
      <c r="Z75" s="3">
        <f>IFERROR(VLOOKUP(B75,[13]Ap_PENSION!$C$16:$M$112,11,0),0)</f>
        <v>915275352</v>
      </c>
      <c r="AA75" s="3">
        <f>IFERROR(VLOOKUP(B75,[13]Ap_SALUD!$C$16:$M$112,11,0),0)</f>
        <v>648202128</v>
      </c>
      <c r="AB75" s="3"/>
      <c r="AC75" s="36">
        <f t="shared" si="0"/>
        <v>28693867399</v>
      </c>
      <c r="AD75" s="37">
        <f t="shared" si="2"/>
        <v>133471872761</v>
      </c>
      <c r="AE75" s="144"/>
    </row>
    <row r="76" spans="1:31" x14ac:dyDescent="0.25">
      <c r="A76" s="38">
        <v>64</v>
      </c>
      <c r="B76" s="30" t="s">
        <v>240</v>
      </c>
      <c r="C76" s="30" t="s">
        <v>1371</v>
      </c>
      <c r="D76" s="31">
        <v>891380007</v>
      </c>
      <c r="E76" s="31">
        <v>212076520</v>
      </c>
      <c r="F76" s="32" t="s">
        <v>241</v>
      </c>
      <c r="G76" s="33">
        <v>128910940173</v>
      </c>
      <c r="H76" s="33">
        <v>0</v>
      </c>
      <c r="I76" s="3">
        <f>IFERROR(VLOOKUP(C76,'[6]Anexo 2'!$A$9:$G$1115,7,0),0)</f>
        <v>3305555264</v>
      </c>
      <c r="J76" s="3">
        <f>IFERROR(VLOOKUP(C76,'[6]Anexo 1'!$A$9:$F$1115,6,0),0)</f>
        <v>3598991507</v>
      </c>
      <c r="K76" s="3"/>
      <c r="L76" s="3"/>
      <c r="M76" s="3"/>
      <c r="N76" s="3"/>
      <c r="O76" s="3"/>
      <c r="P76" s="34">
        <f t="shared" si="1"/>
        <v>135815486944</v>
      </c>
      <c r="Q76" s="35">
        <f>VLOOKUP(D76,FEBRERO!$D$13:$Q$1147,14,0)+VLOOKUP(D76,FEBRERO!$D$13:$AC$1147,26,0)</f>
        <v>37406916046</v>
      </c>
      <c r="R76" s="3">
        <f>IFERROR(VLOOKUP(D76,[13]ServNOMINA!$F$16:$M$112,8,0),0)</f>
        <v>12070847289</v>
      </c>
      <c r="S76" s="3">
        <f>IFERROR(VLOOKUP(D76,[13]ServOTROS!$F$16:$M$112,8,0),0)</f>
        <v>602796099</v>
      </c>
      <c r="T76" s="3">
        <f>IFERROR(VLOOKUP(D76,[13]CANCEL!$F$16:$M$48,8,0),0)</f>
        <v>0</v>
      </c>
      <c r="U76" s="3">
        <f>IFERROR(VLOOKUP(B76,[13]Aaf_PENSION!$C$16:$M$112,11,0),0)</f>
        <v>331422273</v>
      </c>
      <c r="V76" s="3">
        <f>IFERROR(VLOOKUP(B76,[13]Aaf_SALUD!$C$16:$M$112,11,0),0)</f>
        <v>331422272</v>
      </c>
      <c r="W76" s="3">
        <f>IFERROR(VLOOKUP(D76,[13]CALIDAD!$F$16:$M$1122,8,0),0)</f>
        <v>826388817</v>
      </c>
      <c r="X76" s="3">
        <f>IFERROR(VLOOKUP(D76,'[14]dinamica municip ok'!$F$4:$G$1107,2,0),0)</f>
        <v>3505540737</v>
      </c>
      <c r="Y76" s="3">
        <f>IFERROR(VLOOKUP(B76,[13]Ap_CESANTIAS!$C$16:$M$112,11,0),0)</f>
        <v>500739113</v>
      </c>
      <c r="Z76" s="3">
        <f>IFERROR(VLOOKUP(B76,[13]Ap_PENSION!$C$16:$M$112,11,0),0)</f>
        <v>628330948</v>
      </c>
      <c r="AA76" s="3">
        <f>IFERROR(VLOOKUP(B76,[13]Ap_SALUD!$C$16:$M$112,11,0),0)</f>
        <v>444986808</v>
      </c>
      <c r="AB76" s="3"/>
      <c r="AC76" s="36">
        <f t="shared" si="0"/>
        <v>19242474356</v>
      </c>
      <c r="AD76" s="37">
        <f t="shared" si="2"/>
        <v>79166096542</v>
      </c>
      <c r="AE76" s="144"/>
    </row>
    <row r="77" spans="1:31" x14ac:dyDescent="0.25">
      <c r="A77" s="29">
        <v>65</v>
      </c>
      <c r="B77" s="30" t="s">
        <v>242</v>
      </c>
      <c r="C77" s="30" t="s">
        <v>1352</v>
      </c>
      <c r="D77" s="31">
        <v>891280000</v>
      </c>
      <c r="E77" s="31">
        <v>210152001</v>
      </c>
      <c r="F77" s="32" t="s">
        <v>243</v>
      </c>
      <c r="G77" s="33">
        <v>211898810140</v>
      </c>
      <c r="H77" s="33">
        <v>0</v>
      </c>
      <c r="I77" s="3">
        <f>IFERROR(VLOOKUP(C77,'[6]Anexo 2'!$A$9:$G$1115,7,0),0)</f>
        <v>3639477440</v>
      </c>
      <c r="J77" s="3">
        <f>IFERROR(VLOOKUP(C77,'[6]Anexo 1'!$A$9:$F$1115,6,0),0)</f>
        <v>3900761837</v>
      </c>
      <c r="K77" s="3"/>
      <c r="L77" s="3"/>
      <c r="M77" s="3"/>
      <c r="N77" s="3"/>
      <c r="O77" s="3"/>
      <c r="P77" s="34">
        <f t="shared" si="1"/>
        <v>219439049417</v>
      </c>
      <c r="Q77" s="35">
        <f>VLOOKUP(D77,FEBRERO!$D$13:$Q$1147,14,0)+VLOOKUP(D77,FEBRERO!$D$13:$AC$1147,26,0)</f>
        <v>59884357422</v>
      </c>
      <c r="R77" s="3">
        <f>IFERROR(VLOOKUP(D77,[13]ServNOMINA!$F$16:$M$112,8,0),0)</f>
        <v>19293869211</v>
      </c>
      <c r="S77" s="3">
        <f>IFERROR(VLOOKUP(D77,[13]ServOTROS!$F$16:$M$112,8,0),0)</f>
        <v>1526761241</v>
      </c>
      <c r="T77" s="3">
        <f>IFERROR(VLOOKUP(D77,[13]CANCEL!$F$16:$M$48,8,0),0)</f>
        <v>0</v>
      </c>
      <c r="U77" s="3">
        <f>IFERROR(VLOOKUP(B77,[13]Aaf_PENSION!$C$16:$M$112,11,0),0)</f>
        <v>504160025</v>
      </c>
      <c r="V77" s="3">
        <f>IFERROR(VLOOKUP(B77,[13]Aaf_SALUD!$C$16:$M$112,11,0),0)</f>
        <v>504160025</v>
      </c>
      <c r="W77" s="3">
        <f>IFERROR(VLOOKUP(D77,[13]CALIDAD!$F$16:$M$1122,8,0),0)</f>
        <v>909869361</v>
      </c>
      <c r="X77" s="3">
        <f>IFERROR(VLOOKUP(D77,'[14]dinamica municip ok'!$F$4:$G$1107,2,0),0)</f>
        <v>3900761837</v>
      </c>
      <c r="Y77" s="3">
        <f>IFERROR(VLOOKUP(B77,[13]Ap_CESANTIAS!$C$16:$M$112,11,0),0)</f>
        <v>762383653</v>
      </c>
      <c r="Z77" s="3">
        <f>IFERROR(VLOOKUP(B77,[13]Ap_PENSION!$C$16:$M$112,11,0),0)</f>
        <v>926666883</v>
      </c>
      <c r="AA77" s="3">
        <f>IFERROR(VLOOKUP(B77,[13]Ap_SALUD!$C$16:$M$112,11,0),0)</f>
        <v>656269662</v>
      </c>
      <c r="AB77" s="3"/>
      <c r="AC77" s="36">
        <f t="shared" ref="AC77:AC140" si="3">SUM(R77:AA77)</f>
        <v>28984901898</v>
      </c>
      <c r="AD77" s="37">
        <f t="shared" si="2"/>
        <v>130569790097</v>
      </c>
      <c r="AE77" s="144"/>
    </row>
    <row r="78" spans="1:31" x14ac:dyDescent="0.25">
      <c r="A78" s="38">
        <v>66</v>
      </c>
      <c r="B78" s="30" t="s">
        <v>244</v>
      </c>
      <c r="C78" s="30" t="s">
        <v>1357</v>
      </c>
      <c r="D78" s="31">
        <v>891480030</v>
      </c>
      <c r="E78" s="31">
        <v>210166001</v>
      </c>
      <c r="F78" s="32" t="s">
        <v>245</v>
      </c>
      <c r="G78" s="33">
        <v>243529801268</v>
      </c>
      <c r="H78" s="33">
        <v>0</v>
      </c>
      <c r="I78" s="3">
        <f>IFERROR(VLOOKUP(C78,'[6]Anexo 2'!$A$9:$G$1115,7,0),0)</f>
        <v>5425821056</v>
      </c>
      <c r="J78" s="3">
        <f>IFERROR(VLOOKUP(C78,'[6]Anexo 1'!$A$9:$F$1115,6,0),0)</f>
        <v>5487206656</v>
      </c>
      <c r="K78" s="3"/>
      <c r="L78" s="3"/>
      <c r="M78" s="3"/>
      <c r="N78" s="3"/>
      <c r="O78" s="3"/>
      <c r="P78" s="34">
        <f t="shared" ref="P78:P141" si="4">SUM(G78:N78)</f>
        <v>254442828980</v>
      </c>
      <c r="Q78" s="35">
        <f>VLOOKUP(D78,FEBRERO!$D$13:$Q$1147,14,0)+VLOOKUP(D78,FEBRERO!$D$13:$AC$1147,26,0)</f>
        <v>70878125738</v>
      </c>
      <c r="R78" s="3">
        <f>IFERROR(VLOOKUP(D78,[13]ServNOMINA!$F$16:$M$112,8,0),0)</f>
        <v>21726547213</v>
      </c>
      <c r="S78" s="3">
        <f>IFERROR(VLOOKUP(D78,[13]ServOTROS!$F$16:$M$112,8,0),0)</f>
        <v>4349655770</v>
      </c>
      <c r="T78" s="3">
        <f>IFERROR(VLOOKUP(D78,[13]CANCEL!$F$16:$M$48,8,0),0)</f>
        <v>0</v>
      </c>
      <c r="U78" s="3">
        <f>IFERROR(VLOOKUP(B78,[13]Aaf_PENSION!$C$16:$M$112,11,0),0)</f>
        <v>663274051</v>
      </c>
      <c r="V78" s="3">
        <f>IFERROR(VLOOKUP(B78,[13]Aaf_SALUD!$C$16:$M$112,11,0),0)</f>
        <v>663274050</v>
      </c>
      <c r="W78" s="3">
        <f>IFERROR(VLOOKUP(D78,[13]CALIDAD!$F$16:$M$1122,8,0),0)</f>
        <v>1356455265</v>
      </c>
      <c r="X78" s="3">
        <f>IFERROR(VLOOKUP(D78,'[14]dinamica municip ok'!$F$4:$G$1107,2,0),0)</f>
        <v>5487206656</v>
      </c>
      <c r="Y78" s="3">
        <f>IFERROR(VLOOKUP(B78,[13]Ap_CESANTIAS!$C$16:$M$112,11,0),0)</f>
        <v>1035995511</v>
      </c>
      <c r="Z78" s="3">
        <f>IFERROR(VLOOKUP(B78,[13]Ap_PENSION!$C$16:$M$112,11,0),0)</f>
        <v>1133085174</v>
      </c>
      <c r="AA78" s="3">
        <f>IFERROR(VLOOKUP(B78,[13]Ap_SALUD!$C$16:$M$112,11,0),0)</f>
        <v>802456026</v>
      </c>
      <c r="AB78" s="3"/>
      <c r="AC78" s="36">
        <f t="shared" si="3"/>
        <v>37217949716</v>
      </c>
      <c r="AD78" s="37">
        <f t="shared" si="2"/>
        <v>146346753526</v>
      </c>
      <c r="AE78" s="144"/>
    </row>
    <row r="79" spans="1:31" x14ac:dyDescent="0.25">
      <c r="A79" s="29">
        <v>67</v>
      </c>
      <c r="B79" s="30" t="s">
        <v>246</v>
      </c>
      <c r="C79" s="30" t="s">
        <v>1330</v>
      </c>
      <c r="D79" s="31">
        <v>891580006</v>
      </c>
      <c r="E79" s="31">
        <v>210119001</v>
      </c>
      <c r="F79" s="32" t="s">
        <v>247</v>
      </c>
      <c r="G79" s="33">
        <v>175682389093</v>
      </c>
      <c r="H79" s="33">
        <v>0</v>
      </c>
      <c r="I79" s="3">
        <f>IFERROR(VLOOKUP(C79,'[6]Anexo 2'!$A$9:$G$1115,7,0),0)</f>
        <v>3419014528</v>
      </c>
      <c r="J79" s="3">
        <f>IFERROR(VLOOKUP(C79,'[6]Anexo 1'!$A$9:$F$1115,6,0),0)</f>
        <v>3100402728</v>
      </c>
      <c r="K79" s="3"/>
      <c r="L79" s="3"/>
      <c r="M79" s="3"/>
      <c r="N79" s="46"/>
      <c r="O79" s="46"/>
      <c r="P79" s="34">
        <f t="shared" si="4"/>
        <v>182201806349</v>
      </c>
      <c r="Q79" s="35">
        <f>VLOOKUP(D79,FEBRERO!$D$13:$Q$1147,14,0)+VLOOKUP(D79,FEBRERO!$D$13:$AC$1147,26,0)</f>
        <v>43752920827</v>
      </c>
      <c r="R79" s="3">
        <f>IFERROR(VLOOKUP(D79,[13]ServNOMINA!$F$16:$M$112,8,0),0)</f>
        <v>13679076583</v>
      </c>
      <c r="S79" s="3">
        <f>IFERROR(VLOOKUP(D79,[13]ServOTROS!$F$16:$M$112,8,0),0)</f>
        <v>1456550114</v>
      </c>
      <c r="T79" s="3">
        <f>IFERROR(VLOOKUP(D79,[13]CANCEL!$F$16:$M$48,8,0),0)</f>
        <v>0</v>
      </c>
      <c r="U79" s="3">
        <f>IFERROR(VLOOKUP(B79,[13]Aaf_PENSION!$C$16:$M$112,11,0),0)</f>
        <v>391072375</v>
      </c>
      <c r="V79" s="3">
        <f>IFERROR(VLOOKUP(B79,[13]Aaf_SALUD!$C$16:$M$112,11,0),0)</f>
        <v>391072375</v>
      </c>
      <c r="W79" s="3">
        <f>IFERROR(VLOOKUP(D79,[13]CALIDAD!$F$16:$M$1122,8,0),0)</f>
        <v>854753631</v>
      </c>
      <c r="X79" s="3">
        <f>IFERROR(VLOOKUP(D79,'[14]dinamica municip ok'!$F$4:$G$1107,2,0),0)</f>
        <v>2993241974</v>
      </c>
      <c r="Y79" s="3">
        <f>IFERROR(VLOOKUP(B79,[13]Ap_CESANTIAS!$C$16:$M$112,11,0),0)</f>
        <v>631408594</v>
      </c>
      <c r="Z79" s="3">
        <f>IFERROR(VLOOKUP(B79,[13]Ap_PENSION!$C$16:$M$112,11,0),0)</f>
        <v>642144405</v>
      </c>
      <c r="AA79" s="3">
        <f>IFERROR(VLOOKUP(B79,[13]Ap_SALUD!$C$16:$M$112,11,0),0)</f>
        <v>454769561</v>
      </c>
      <c r="AB79" s="3"/>
      <c r="AC79" s="36">
        <f t="shared" si="3"/>
        <v>21494089612</v>
      </c>
      <c r="AD79" s="37">
        <f t="shared" ref="AD79:AD142" si="5">+P79-Q79+AB79-AC79</f>
        <v>116954795910</v>
      </c>
      <c r="AE79" s="144"/>
    </row>
    <row r="80" spans="1:31" x14ac:dyDescent="0.25">
      <c r="A80" s="38">
        <v>68</v>
      </c>
      <c r="B80" s="30" t="s">
        <v>248</v>
      </c>
      <c r="C80" s="30" t="s">
        <v>1334</v>
      </c>
      <c r="D80" s="31">
        <v>800096777</v>
      </c>
      <c r="E80" s="31">
        <v>216023660</v>
      </c>
      <c r="F80" s="32" t="s">
        <v>249</v>
      </c>
      <c r="G80" s="33">
        <v>78206646184</v>
      </c>
      <c r="H80" s="33">
        <v>0</v>
      </c>
      <c r="I80" s="3">
        <f>IFERROR(VLOOKUP(C80,'[6]Anexo 2'!$A$9:$G$1115,7,0),0)</f>
        <v>2250762784</v>
      </c>
      <c r="J80" s="3">
        <f>IFERROR(VLOOKUP(C80,'[6]Anexo 1'!$A$9:$F$1115,6,0),0)</f>
        <v>2181745087</v>
      </c>
      <c r="K80" s="3"/>
      <c r="L80" s="3"/>
      <c r="M80" s="3"/>
      <c r="N80" s="3"/>
      <c r="O80" s="3"/>
      <c r="P80" s="34">
        <f t="shared" si="4"/>
        <v>82639154055</v>
      </c>
      <c r="Q80" s="35">
        <f>VLOOKUP(D80,FEBRERO!$D$13:$Q$1147,14,0)+VLOOKUP(D80,FEBRERO!$D$13:$AC$1147,26,0)</f>
        <v>20613825827</v>
      </c>
      <c r="R80" s="3">
        <f>IFERROR(VLOOKUP(D80,[13]ServNOMINA!$F$16:$M$112,8,0),0)</f>
        <v>6851793217</v>
      </c>
      <c r="S80" s="3">
        <f>IFERROR(VLOOKUP(D80,[13]ServOTROS!$F$16:$M$112,8,0),0)</f>
        <v>717967330</v>
      </c>
      <c r="T80" s="3">
        <f>IFERROR(VLOOKUP(D80,[13]CANCEL!$F$16:$M$48,8,0),0)</f>
        <v>0</v>
      </c>
      <c r="U80" s="3">
        <f>IFERROR(VLOOKUP(B80,[13]Aaf_PENSION!$C$16:$M$112,11,0),0)</f>
        <v>197127726</v>
      </c>
      <c r="V80" s="3">
        <f>IFERROR(VLOOKUP(B80,[13]Aaf_SALUD!$C$16:$M$112,11,0),0)</f>
        <v>197127725</v>
      </c>
      <c r="W80" s="3">
        <f>IFERROR(VLOOKUP(D80,[13]CALIDAD!$F$16:$M$1122,8,0),0)</f>
        <v>562690695</v>
      </c>
      <c r="X80" s="3">
        <f>IFERROR(VLOOKUP(D80,'[14]dinamica municip ok'!$F$4:$G$1107,2,0),0)</f>
        <v>2173922703</v>
      </c>
      <c r="Y80" s="3">
        <f>IFERROR(VLOOKUP(B80,[13]Ap_CESANTIAS!$C$16:$M$112,11,0),0)</f>
        <v>302610441</v>
      </c>
      <c r="Z80" s="3">
        <f>IFERROR(VLOOKUP(B80,[13]Ap_PENSION!$C$16:$M$112,11,0),0)</f>
        <v>336259172</v>
      </c>
      <c r="AA80" s="3">
        <f>IFERROR(VLOOKUP(B80,[13]Ap_SALUD!$C$16:$M$112,11,0),0)</f>
        <v>238140261</v>
      </c>
      <c r="AB80" s="3"/>
      <c r="AC80" s="36">
        <f t="shared" si="3"/>
        <v>11577639270</v>
      </c>
      <c r="AD80" s="37">
        <f t="shared" si="5"/>
        <v>50447688958</v>
      </c>
      <c r="AE80" s="144"/>
    </row>
    <row r="81" spans="1:31" x14ac:dyDescent="0.25">
      <c r="A81" s="29">
        <v>69</v>
      </c>
      <c r="B81" s="30" t="s">
        <v>250</v>
      </c>
      <c r="C81" s="30" t="s">
        <v>1364</v>
      </c>
      <c r="D81" s="31">
        <v>800104062</v>
      </c>
      <c r="E81" s="31">
        <v>210170001</v>
      </c>
      <c r="F81" s="32" t="s">
        <v>251</v>
      </c>
      <c r="G81" s="33">
        <v>188772480245</v>
      </c>
      <c r="H81" s="33">
        <v>0</v>
      </c>
      <c r="I81" s="3">
        <f>IFERROR(VLOOKUP(C81,'[6]Anexo 2'!$A$9:$G$1115,7,0),0)</f>
        <v>4434411328</v>
      </c>
      <c r="J81" s="3">
        <f>IFERROR(VLOOKUP(C81,'[6]Anexo 1'!$A$9:$F$1115,6,0),0)</f>
        <v>5248563964</v>
      </c>
      <c r="K81" s="3"/>
      <c r="L81" s="3"/>
      <c r="M81" s="3"/>
      <c r="N81" s="3"/>
      <c r="O81" s="3"/>
      <c r="P81" s="34">
        <f t="shared" si="4"/>
        <v>198455455537</v>
      </c>
      <c r="Q81" s="35">
        <f>VLOOKUP(D81,FEBRERO!$D$13:$Q$1147,14,0)+VLOOKUP(D81,FEBRERO!$D$13:$AC$1147,26,0)</f>
        <v>47888382320</v>
      </c>
      <c r="R81" s="3">
        <f>IFERROR(VLOOKUP(D81,[13]ServNOMINA!$F$16:$M$112,8,0),0)</f>
        <v>17412535503</v>
      </c>
      <c r="S81" s="3">
        <f>IFERROR(VLOOKUP(D81,[13]ServOTROS!$F$16:$M$112,8,0),0)</f>
        <v>1047552588</v>
      </c>
      <c r="T81" s="3">
        <f>IFERROR(VLOOKUP(D81,[13]CANCEL!$F$16:$M$48,8,0),0)</f>
        <v>0</v>
      </c>
      <c r="U81" s="3">
        <f>IFERROR(VLOOKUP(B81,[13]Aaf_PENSION!$C$16:$M$112,11,0),0)</f>
        <v>476342268</v>
      </c>
      <c r="V81" s="3">
        <f>IFERROR(VLOOKUP(B81,[13]Aaf_SALUD!$C$16:$M$112,11,0),0)</f>
        <v>476342268</v>
      </c>
      <c r="W81" s="3">
        <f>IFERROR(VLOOKUP(D81,[13]CALIDAD!$F$16:$M$1122,8,0),0)</f>
        <v>1108602831</v>
      </c>
      <c r="X81" s="3">
        <f>IFERROR(VLOOKUP(D81,'[14]dinamica municip ok'!$F$4:$G$1107,2,0),0)</f>
        <v>5135928153</v>
      </c>
      <c r="Y81" s="3">
        <f>IFERROR(VLOOKUP(B81,[13]Ap_CESANTIAS!$C$16:$M$112,11,0),0)</f>
        <v>767501110</v>
      </c>
      <c r="Z81" s="3">
        <f>IFERROR(VLOOKUP(B81,[13]Ap_PENSION!$C$16:$M$112,11,0),0)</f>
        <v>764868952</v>
      </c>
      <c r="AA81" s="3">
        <f>IFERROR(VLOOKUP(B81,[13]Ap_SALUD!$C$16:$M$112,11,0),0)</f>
        <v>541683638</v>
      </c>
      <c r="AB81" s="3"/>
      <c r="AC81" s="36">
        <f t="shared" si="3"/>
        <v>27731357311</v>
      </c>
      <c r="AD81" s="37">
        <f t="shared" si="5"/>
        <v>122835715906</v>
      </c>
      <c r="AE81" s="144"/>
    </row>
    <row r="82" spans="1:31" x14ac:dyDescent="0.25">
      <c r="A82" s="38">
        <v>70</v>
      </c>
      <c r="B82" s="30" t="s">
        <v>252</v>
      </c>
      <c r="C82" s="30" t="s">
        <v>1341</v>
      </c>
      <c r="D82" s="31">
        <v>800094755</v>
      </c>
      <c r="E82" s="31">
        <v>215425754</v>
      </c>
      <c r="F82" s="32" t="s">
        <v>253</v>
      </c>
      <c r="G82" s="33">
        <v>249772389649</v>
      </c>
      <c r="H82" s="33">
        <v>0</v>
      </c>
      <c r="I82" s="3">
        <f>IFERROR(VLOOKUP(C82,'[6]Anexo 2'!$A$9:$G$1115,7,0),0)</f>
        <v>6390051072</v>
      </c>
      <c r="J82" s="3">
        <f>IFERROR(VLOOKUP(C82,'[6]Anexo 1'!$A$9:$F$1115,6,0),0)</f>
        <v>5760962754</v>
      </c>
      <c r="K82" s="3"/>
      <c r="L82" s="3"/>
      <c r="M82" s="3"/>
      <c r="N82" s="3"/>
      <c r="O82" s="3"/>
      <c r="P82" s="34">
        <f t="shared" si="4"/>
        <v>261923403475</v>
      </c>
      <c r="Q82" s="35">
        <f>VLOOKUP(D82,FEBRERO!$D$13:$Q$1147,14,0)+VLOOKUP(D82,FEBRERO!$D$13:$AC$1147,26,0)</f>
        <v>64104586743</v>
      </c>
      <c r="R82" s="3">
        <f>IFERROR(VLOOKUP(D82,[13]ServNOMINA!$F$16:$M$112,8,0),0)</f>
        <v>15084964273</v>
      </c>
      <c r="S82" s="3">
        <f>IFERROR(VLOOKUP(D82,[13]ServOTROS!$F$16:$M$112,8,0),0)</f>
        <v>3936180504</v>
      </c>
      <c r="T82" s="3">
        <f>IFERROR(VLOOKUP(D82,[13]CANCEL!$F$16:$M$48,8,0),0)</f>
        <v>0</v>
      </c>
      <c r="U82" s="3">
        <f>IFERROR(VLOOKUP(B82,[13]Aaf_PENSION!$C$16:$M$112,11,0),0)</f>
        <v>483166902</v>
      </c>
      <c r="V82" s="3">
        <f>IFERROR(VLOOKUP(B82,[13]Aaf_SALUD!$C$16:$M$112,11,0),0)</f>
        <v>483166902</v>
      </c>
      <c r="W82" s="3">
        <f>IFERROR(VLOOKUP(D82,[13]CALIDAD!$F$16:$M$1122,8,0),0)</f>
        <v>1597512768</v>
      </c>
      <c r="X82" s="3">
        <f>IFERROR(VLOOKUP(D82,'[14]dinamica municip ok'!$F$4:$G$1107,2,0),0)</f>
        <v>5760962754</v>
      </c>
      <c r="Y82" s="3">
        <f>IFERROR(VLOOKUP(B82,[13]Ap_CESANTIAS!$C$16:$M$112,11,0),0)</f>
        <v>766758399</v>
      </c>
      <c r="Z82" s="3">
        <f>IFERROR(VLOOKUP(B82,[13]Ap_PENSION!$C$16:$M$112,11,0),0)</f>
        <v>803438121</v>
      </c>
      <c r="AA82" s="3">
        <f>IFERROR(VLOOKUP(B82,[13]Ap_SALUD!$C$16:$M$112,11,0),0)</f>
        <v>568998498</v>
      </c>
      <c r="AB82" s="3"/>
      <c r="AC82" s="36">
        <f t="shared" si="3"/>
        <v>29485149121</v>
      </c>
      <c r="AD82" s="37">
        <f t="shared" si="5"/>
        <v>168333667611</v>
      </c>
      <c r="AE82" s="144"/>
    </row>
    <row r="83" spans="1:31" x14ac:dyDescent="0.25">
      <c r="A83" s="29">
        <v>71</v>
      </c>
      <c r="B83" s="30" t="s">
        <v>254</v>
      </c>
      <c r="C83" s="30" t="s">
        <v>1327</v>
      </c>
      <c r="D83" s="31">
        <v>891855130</v>
      </c>
      <c r="E83" s="31">
        <v>215915759</v>
      </c>
      <c r="F83" s="32" t="s">
        <v>255</v>
      </c>
      <c r="G83" s="33">
        <v>70058297396</v>
      </c>
      <c r="H83" s="33">
        <v>0</v>
      </c>
      <c r="I83" s="3">
        <f>IFERROR(VLOOKUP(C83,'[6]Anexo 2'!$A$9:$G$1115,7,0),0)</f>
        <v>1504387136</v>
      </c>
      <c r="J83" s="3">
        <f>IFERROR(VLOOKUP(C83,'[6]Anexo 1'!$A$9:$F$1115,6,0),0)</f>
        <v>1681071965</v>
      </c>
      <c r="K83" s="3"/>
      <c r="L83" s="3"/>
      <c r="M83" s="3"/>
      <c r="N83" s="3"/>
      <c r="O83" s="3"/>
      <c r="P83" s="34">
        <f t="shared" si="4"/>
        <v>73243756497</v>
      </c>
      <c r="Q83" s="35">
        <f>VLOOKUP(D83,FEBRERO!$D$13:$Q$1147,14,0)+VLOOKUP(D83,FEBRERO!$D$13:$AC$1147,26,0)</f>
        <v>18935451002</v>
      </c>
      <c r="R83" s="3">
        <f>IFERROR(VLOOKUP(D83,[13]ServNOMINA!$F$16:$M$112,8,0),0)</f>
        <v>6309467028</v>
      </c>
      <c r="S83" s="3">
        <f>IFERROR(VLOOKUP(D83,[13]ServOTROS!$F$16:$M$112,8,0),0)</f>
        <v>781358133</v>
      </c>
      <c r="T83" s="3">
        <f>IFERROR(VLOOKUP(D83,[13]CANCEL!$F$16:$M$48,8,0),0)</f>
        <v>0</v>
      </c>
      <c r="U83" s="3">
        <f>IFERROR(VLOOKUP(B83,[13]Aaf_PENSION!$C$16:$M$112,11,0),0)</f>
        <v>207486187</v>
      </c>
      <c r="V83" s="3">
        <f>IFERROR(VLOOKUP(B83,[13]Aaf_SALUD!$C$16:$M$112,11,0),0)</f>
        <v>207486187</v>
      </c>
      <c r="W83" s="3">
        <f>IFERROR(VLOOKUP(D83,[13]CALIDAD!$F$16:$M$1122,8,0),0)</f>
        <v>376096785</v>
      </c>
      <c r="X83" s="3">
        <f>IFERROR(VLOOKUP(D83,'[14]dinamica municip ok'!$F$4:$G$1107,2,0),0)</f>
        <v>1681071965</v>
      </c>
      <c r="Y83" s="3">
        <f>IFERROR(VLOOKUP(B83,[13]Ap_CESANTIAS!$C$16:$M$112,11,0),0)</f>
        <v>331795510</v>
      </c>
      <c r="Z83" s="3">
        <f>IFERROR(VLOOKUP(B83,[13]Ap_PENSION!$C$16:$M$112,11,0),0)</f>
        <v>325144560</v>
      </c>
      <c r="AA83" s="3">
        <f>IFERROR(VLOOKUP(B83,[13]Ap_SALUD!$C$16:$M$112,11,0),0)</f>
        <v>230268843</v>
      </c>
      <c r="AB83" s="3"/>
      <c r="AC83" s="36">
        <f t="shared" si="3"/>
        <v>10450175198</v>
      </c>
      <c r="AD83" s="37">
        <f t="shared" si="5"/>
        <v>43858130297</v>
      </c>
      <c r="AE83" s="144"/>
    </row>
    <row r="84" spans="1:31" x14ac:dyDescent="0.25">
      <c r="A84" s="38">
        <v>72</v>
      </c>
      <c r="B84" s="30" t="s">
        <v>256</v>
      </c>
      <c r="C84" s="30" t="s">
        <v>1321</v>
      </c>
      <c r="D84" s="31">
        <v>890106291</v>
      </c>
      <c r="E84" s="31">
        <v>215808758</v>
      </c>
      <c r="F84" s="32" t="s">
        <v>257</v>
      </c>
      <c r="G84" s="33">
        <v>258544825501</v>
      </c>
      <c r="H84" s="33">
        <v>0</v>
      </c>
      <c r="I84" s="3">
        <f>IFERROR(VLOOKUP(C84,'[6]Anexo 2'!$A$9:$G$1115,7,0),0)</f>
        <v>4352124736</v>
      </c>
      <c r="J84" s="3">
        <f>IFERROR(VLOOKUP(C84,'[6]Anexo 1'!$A$9:$F$1115,6,0),0)</f>
        <v>5229939057</v>
      </c>
      <c r="K84" s="3"/>
      <c r="L84" s="3"/>
      <c r="M84" s="3"/>
      <c r="N84" s="3"/>
      <c r="O84" s="3"/>
      <c r="P84" s="34">
        <f t="shared" si="4"/>
        <v>268126889294</v>
      </c>
      <c r="Q84" s="35">
        <f>VLOOKUP(D84,FEBRERO!$D$13:$Q$1147,14,0)+VLOOKUP(D84,FEBRERO!$D$13:$AC$1147,26,0)</f>
        <v>66050851003</v>
      </c>
      <c r="R84" s="3">
        <f>IFERROR(VLOOKUP(D84,[13]ServNOMINA!$F$16:$M$112,8,0),0)</f>
        <v>14508873593</v>
      </c>
      <c r="S84" s="3">
        <f>IFERROR(VLOOKUP(D84,[13]ServOTROS!$F$16:$M$112,8,0),0)</f>
        <v>3781042230</v>
      </c>
      <c r="T84" s="3">
        <f>IFERROR(VLOOKUP(D84,[13]CANCEL!$F$16:$M$48,8,0),0)</f>
        <v>0</v>
      </c>
      <c r="U84" s="3">
        <f>IFERROR(VLOOKUP(B84,[13]Aaf_PENSION!$C$16:$M$112,11,0),0)</f>
        <v>419833099</v>
      </c>
      <c r="V84" s="3">
        <f>IFERROR(VLOOKUP(B84,[13]Aaf_SALUD!$C$16:$M$112,11,0),0)</f>
        <v>419833098</v>
      </c>
      <c r="W84" s="3">
        <f>IFERROR(VLOOKUP(D84,[13]CALIDAD!$F$16:$M$1122,8,0),0)</f>
        <v>1088031183</v>
      </c>
      <c r="X84" s="3">
        <f>IFERROR(VLOOKUP(D84,'[14]dinamica municip ok'!$F$4:$G$1107,2,0),0)</f>
        <v>5229939057</v>
      </c>
      <c r="Y84" s="3">
        <f>IFERROR(VLOOKUP(B84,[13]Ap_CESANTIAS!$C$16:$M$112,11,0),0)</f>
        <v>663835795</v>
      </c>
      <c r="Z84" s="3">
        <f>IFERROR(VLOOKUP(B84,[13]Ap_PENSION!$C$16:$M$112,11,0),0)</f>
        <v>735039795</v>
      </c>
      <c r="AA84" s="3">
        <f>IFERROR(VLOOKUP(B84,[13]Ap_SALUD!$C$16:$M$112,11,0),0)</f>
        <v>520558495</v>
      </c>
      <c r="AB84" s="3"/>
      <c r="AC84" s="36">
        <f t="shared" si="3"/>
        <v>27366986345</v>
      </c>
      <c r="AD84" s="37">
        <f t="shared" si="5"/>
        <v>174709051946</v>
      </c>
      <c r="AE84" s="144"/>
    </row>
    <row r="85" spans="1:31" x14ac:dyDescent="0.25">
      <c r="A85" s="29">
        <v>73</v>
      </c>
      <c r="B85" s="30" t="s">
        <v>258</v>
      </c>
      <c r="C85" s="30" t="s">
        <v>1372</v>
      </c>
      <c r="D85" s="31">
        <v>891900272</v>
      </c>
      <c r="E85" s="31">
        <v>213476834</v>
      </c>
      <c r="F85" s="32" t="s">
        <v>259</v>
      </c>
      <c r="G85" s="33">
        <v>72200310641</v>
      </c>
      <c r="H85" s="33">
        <v>0</v>
      </c>
      <c r="I85" s="3">
        <f>IFERROR(VLOOKUP(C85,'[6]Anexo 2'!$A$9:$G$1115,7,0),0)</f>
        <v>1701099264</v>
      </c>
      <c r="J85" s="3">
        <f>IFERROR(VLOOKUP(C85,'[6]Anexo 1'!$A$9:$F$1115,6,0),0)</f>
        <v>2043420139</v>
      </c>
      <c r="K85" s="3"/>
      <c r="L85" s="3"/>
      <c r="M85" s="3"/>
      <c r="N85" s="3"/>
      <c r="O85" s="3"/>
      <c r="P85" s="34">
        <f t="shared" si="4"/>
        <v>75944830044</v>
      </c>
      <c r="Q85" s="35">
        <f>VLOOKUP(D85,FEBRERO!$D$13:$Q$1147,14,0)+VLOOKUP(D85,FEBRERO!$D$13:$AC$1147,26,0)</f>
        <v>22598330656</v>
      </c>
      <c r="R85" s="3">
        <f>IFERROR(VLOOKUP(D85,[13]ServNOMINA!$F$16:$M$112,8,0),0)</f>
        <v>7528640313</v>
      </c>
      <c r="S85" s="3">
        <f>IFERROR(VLOOKUP(D85,[13]ServOTROS!$F$16:$M$112,8,0),0)</f>
        <v>459320593</v>
      </c>
      <c r="T85" s="3">
        <f>IFERROR(VLOOKUP(D85,[13]CANCEL!$F$16:$M$48,8,0),0)</f>
        <v>0</v>
      </c>
      <c r="U85" s="3">
        <f>IFERROR(VLOOKUP(B85,[13]Aaf_PENSION!$C$16:$M$112,11,0),0)</f>
        <v>197072200</v>
      </c>
      <c r="V85" s="3">
        <f>IFERROR(VLOOKUP(B85,[13]Aaf_SALUD!$C$16:$M$112,11,0),0)</f>
        <v>197072199</v>
      </c>
      <c r="W85" s="3">
        <f>IFERROR(VLOOKUP(D85,[13]CALIDAD!$F$16:$M$1122,8,0),0)</f>
        <v>425274816</v>
      </c>
      <c r="X85" s="3">
        <f>IFERROR(VLOOKUP(D85,'[14]dinamica municip ok'!$F$4:$G$1107,2,0),0)</f>
        <v>2043420139</v>
      </c>
      <c r="Y85" s="3">
        <f>IFERROR(VLOOKUP(B85,[13]Ap_CESANTIAS!$C$16:$M$112,11,0),0)</f>
        <v>298437788</v>
      </c>
      <c r="Z85" s="3">
        <f>IFERROR(VLOOKUP(B85,[13]Ap_PENSION!$C$16:$M$112,11,0),0)</f>
        <v>372155201</v>
      </c>
      <c r="AA85" s="3">
        <f>IFERROR(VLOOKUP(B85,[13]Ap_SALUD!$C$16:$M$112,11,0),0)</f>
        <v>263561990</v>
      </c>
      <c r="AB85" s="3"/>
      <c r="AC85" s="36">
        <f t="shared" si="3"/>
        <v>11784955239</v>
      </c>
      <c r="AD85" s="37">
        <f t="shared" si="5"/>
        <v>41561544149</v>
      </c>
      <c r="AE85" s="144"/>
    </row>
    <row r="86" spans="1:31" x14ac:dyDescent="0.25">
      <c r="A86" s="38">
        <v>74</v>
      </c>
      <c r="B86" s="30" t="s">
        <v>260</v>
      </c>
      <c r="C86" s="30" t="s">
        <v>1354</v>
      </c>
      <c r="D86" s="31">
        <v>891200916</v>
      </c>
      <c r="E86" s="31">
        <v>213552835</v>
      </c>
      <c r="F86" s="32" t="s">
        <v>261</v>
      </c>
      <c r="G86" s="33">
        <v>152948336402</v>
      </c>
      <c r="H86" s="33">
        <v>0</v>
      </c>
      <c r="I86" s="3">
        <f>IFERROR(VLOOKUP(C86,'[6]Anexo 2'!$A$9:$G$1115,7,0),0)</f>
        <v>5819097088</v>
      </c>
      <c r="J86" s="3">
        <f>IFERROR(VLOOKUP(C86,'[6]Anexo 1'!$A$9:$F$1115,6,0),0)</f>
        <v>4848419096</v>
      </c>
      <c r="K86" s="3"/>
      <c r="L86" s="3"/>
      <c r="M86" s="3"/>
      <c r="N86" s="3"/>
      <c r="O86" s="3"/>
      <c r="P86" s="34">
        <f t="shared" si="4"/>
        <v>163615852586</v>
      </c>
      <c r="Q86" s="35">
        <f>VLOOKUP(D86,FEBRERO!$D$13:$Q$1147,14,0)+VLOOKUP(D86,FEBRERO!$D$13:$AC$1147,26,0)</f>
        <v>39094076062</v>
      </c>
      <c r="R86" s="3">
        <f>IFERROR(VLOOKUP(D86,[13]ServNOMINA!$F$16:$M$112,8,0),0)</f>
        <v>11894135701</v>
      </c>
      <c r="S86" s="3">
        <f>IFERROR(VLOOKUP(D86,[13]ServOTROS!$F$16:$M$112,8,0),0)</f>
        <v>1787735693</v>
      </c>
      <c r="T86" s="3">
        <f>IFERROR(VLOOKUP(D86,[13]CANCEL!$F$16:$M$48,8,0),0)</f>
        <v>0</v>
      </c>
      <c r="U86" s="3">
        <f>IFERROR(VLOOKUP(B86,[13]Aaf_PENSION!$C$16:$M$112,11,0),0)</f>
        <v>359794712</v>
      </c>
      <c r="V86" s="3">
        <f>IFERROR(VLOOKUP(B86,[13]Aaf_SALUD!$C$16:$M$112,11,0),0)</f>
        <v>359794712</v>
      </c>
      <c r="W86" s="3">
        <f>IFERROR(VLOOKUP(D86,[13]CALIDAD!$F$16:$M$1122,8,0),0)</f>
        <v>1454774271</v>
      </c>
      <c r="X86" s="3">
        <f>IFERROR(VLOOKUP(D86,'[14]dinamica municip ok'!$F$4:$G$1107,2,0),0)</f>
        <v>4848419096</v>
      </c>
      <c r="Y86" s="3">
        <f>IFERROR(VLOOKUP(B86,[13]Ap_CESANTIAS!$C$16:$M$112,11,0),0)</f>
        <v>550662931</v>
      </c>
      <c r="Z86" s="3">
        <f>IFERROR(VLOOKUP(B86,[13]Ap_PENSION!$C$16:$M$112,11,0),0)</f>
        <v>602447527</v>
      </c>
      <c r="AA86" s="3">
        <f>IFERROR(VLOOKUP(B86,[13]Ap_SALUD!$C$16:$M$112,11,0),0)</f>
        <v>426656053</v>
      </c>
      <c r="AB86" s="3"/>
      <c r="AC86" s="36">
        <f t="shared" si="3"/>
        <v>22284420696</v>
      </c>
      <c r="AD86" s="37">
        <f t="shared" si="5"/>
        <v>102237355828</v>
      </c>
      <c r="AE86" s="144"/>
    </row>
    <row r="87" spans="1:31" x14ac:dyDescent="0.25">
      <c r="A87" s="29">
        <v>75</v>
      </c>
      <c r="B87" s="30" t="s">
        <v>262</v>
      </c>
      <c r="C87" s="30" t="s">
        <v>1325</v>
      </c>
      <c r="D87" s="31">
        <v>891800846</v>
      </c>
      <c r="E87" s="31">
        <v>210115001</v>
      </c>
      <c r="F87" s="32" t="s">
        <v>263</v>
      </c>
      <c r="G87" s="33">
        <v>86802228849</v>
      </c>
      <c r="H87" s="33">
        <v>0</v>
      </c>
      <c r="I87" s="3">
        <f>IFERROR(VLOOKUP(C87,'[6]Anexo 2'!$A$9:$G$1115,7,0),0)</f>
        <v>1549963808</v>
      </c>
      <c r="J87" s="3">
        <f>IFERROR(VLOOKUP(C87,'[6]Anexo 1'!$A$9:$F$1115,6,0),0)</f>
        <v>1639785361</v>
      </c>
      <c r="K87" s="3"/>
      <c r="L87" s="3"/>
      <c r="M87" s="3"/>
      <c r="N87" s="3"/>
      <c r="O87" s="3"/>
      <c r="P87" s="34">
        <f t="shared" si="4"/>
        <v>89991978018</v>
      </c>
      <c r="Q87" s="35">
        <f>VLOOKUP(D87,FEBRERO!$D$13:$Q$1147,14,0)+VLOOKUP(D87,FEBRERO!$D$13:$AC$1147,26,0)</f>
        <v>22068629581</v>
      </c>
      <c r="R87" s="3">
        <f>IFERROR(VLOOKUP(D87,[13]ServNOMINA!$F$16:$M$112,8,0),0)</f>
        <v>7307903758</v>
      </c>
      <c r="S87" s="3">
        <f>IFERROR(VLOOKUP(D87,[13]ServOTROS!$F$16:$M$112,8,0),0)</f>
        <v>909609077</v>
      </c>
      <c r="T87" s="3">
        <f>IFERROR(VLOOKUP(D87,[13]CANCEL!$F$16:$M$48,8,0),0)</f>
        <v>0</v>
      </c>
      <c r="U87" s="3">
        <f>IFERROR(VLOOKUP(B87,[13]Aaf_PENSION!$C$16:$M$112,11,0),0)</f>
        <v>212506052</v>
      </c>
      <c r="V87" s="3">
        <f>IFERROR(VLOOKUP(B87,[13]Aaf_SALUD!$C$16:$M$112,11,0),0)</f>
        <v>212506052</v>
      </c>
      <c r="W87" s="3">
        <f>IFERROR(VLOOKUP(D87,[13]CALIDAD!$F$16:$M$1122,8,0),0)</f>
        <v>387490953</v>
      </c>
      <c r="X87" s="3">
        <f>IFERROR(VLOOKUP(D87,'[14]dinamica municip ok'!$F$4:$G$1107,2,0),0)</f>
        <v>1639785361</v>
      </c>
      <c r="Y87" s="3">
        <f>IFERROR(VLOOKUP(B87,[13]Ap_CESANTIAS!$C$16:$M$112,11,0),0)</f>
        <v>331706801</v>
      </c>
      <c r="Z87" s="3">
        <f>IFERROR(VLOOKUP(B87,[13]Ap_PENSION!$C$16:$M$112,11,0),0)</f>
        <v>346508149</v>
      </c>
      <c r="AA87" s="3">
        <f>IFERROR(VLOOKUP(B87,[13]Ap_SALUD!$C$16:$M$112,11,0),0)</f>
        <v>245398633</v>
      </c>
      <c r="AB87" s="3"/>
      <c r="AC87" s="36">
        <f t="shared" si="3"/>
        <v>11593414836</v>
      </c>
      <c r="AD87" s="37">
        <f t="shared" si="5"/>
        <v>56329933601</v>
      </c>
      <c r="AE87" s="144"/>
    </row>
    <row r="88" spans="1:31" s="60" customFormat="1" x14ac:dyDescent="0.25">
      <c r="A88" s="58">
        <v>76</v>
      </c>
      <c r="B88" s="40" t="s">
        <v>264</v>
      </c>
      <c r="C88" s="40" t="s">
        <v>1318</v>
      </c>
      <c r="D88" s="47">
        <v>890981138</v>
      </c>
      <c r="E88" s="31">
        <v>213705837</v>
      </c>
      <c r="F88" s="48" t="s">
        <v>265</v>
      </c>
      <c r="G88" s="33">
        <v>123401006427</v>
      </c>
      <c r="H88" s="33">
        <v>0</v>
      </c>
      <c r="I88" s="3">
        <f>IFERROR(VLOOKUP(C88,'[6]Anexo 2'!$A$9:$G$1115,7,0),0)</f>
        <v>4900609856</v>
      </c>
      <c r="J88" s="3">
        <f>IFERROR(VLOOKUP(C88,'[6]Anexo 1'!$A$9:$F$1115,6,0),0)</f>
        <v>4420534390</v>
      </c>
      <c r="K88" s="54"/>
      <c r="L88" s="54"/>
      <c r="M88" s="54"/>
      <c r="N88" s="54"/>
      <c r="O88" s="50"/>
      <c r="P88" s="52">
        <f>SUM(G88:O88)</f>
        <v>132722150673</v>
      </c>
      <c r="Q88" s="35">
        <f>VLOOKUP(D88,FEBRERO!$D$13:$Q$1147,14,0)+VLOOKUP(D88,FEBRERO!$D$13:$AC$1147,26,0)</f>
        <v>31700358139</v>
      </c>
      <c r="R88" s="3">
        <f>IFERROR(VLOOKUP(D88,[13]ServNOMINA!$F$16:$M$112,8,0),0)</f>
        <v>9991618923</v>
      </c>
      <c r="S88" s="3">
        <f>IFERROR(VLOOKUP(D88,[13]ServOTROS!$F$16:$M$112,8,0),0)</f>
        <v>1898715016</v>
      </c>
      <c r="T88" s="3">
        <f>IFERROR(VLOOKUP(D88,[13]CANCEL!$F$16:$M$48,8,0),0)</f>
        <v>0</v>
      </c>
      <c r="U88" s="3">
        <f>IFERROR(VLOOKUP(B88,[13]Aaf_PENSION!$C$16:$M$112,11,0),0)</f>
        <v>298180894</v>
      </c>
      <c r="V88" s="3">
        <f>IFERROR(VLOOKUP(B88,[13]Aaf_SALUD!$C$16:$M$112,11,0),0)</f>
        <v>298180894</v>
      </c>
      <c r="W88" s="3">
        <f>IFERROR(VLOOKUP(D88,[13]CALIDAD!$F$16:$M$1122,8,0),0)</f>
        <v>0</v>
      </c>
      <c r="X88" s="3">
        <f>IFERROR(VLOOKUP(D88,'[14]dinamica municip ok'!$F$4:$G$1107,2,0),0)</f>
        <v>4420534390</v>
      </c>
      <c r="Y88" s="3">
        <f>IFERROR(VLOOKUP(B88,[13]Ap_CESANTIAS!$C$16:$M$112,11,0),0)</f>
        <v>455606093</v>
      </c>
      <c r="Z88" s="3">
        <f>IFERROR(VLOOKUP(B88,[13]Ap_PENSION!$C$16:$M$112,11,0),0)</f>
        <v>503457146</v>
      </c>
      <c r="AA88" s="3">
        <f>IFERROR(VLOOKUP(B88,[13]Ap_SALUD!$C$16:$M$112,11,0),0)</f>
        <v>356550620</v>
      </c>
      <c r="AB88" s="3"/>
      <c r="AC88" s="36">
        <f t="shared" si="3"/>
        <v>18222843976</v>
      </c>
      <c r="AD88" s="37">
        <f>+P88-Q88+AB88-AC88+ENERO!Q88</f>
        <v>85308329577</v>
      </c>
      <c r="AE88" s="144"/>
    </row>
    <row r="89" spans="1:31" x14ac:dyDescent="0.25">
      <c r="A89" s="29">
        <v>77</v>
      </c>
      <c r="B89" s="30" t="s">
        <v>266</v>
      </c>
      <c r="C89" s="30" t="s">
        <v>1331</v>
      </c>
      <c r="D89" s="31">
        <v>800098911</v>
      </c>
      <c r="E89" s="31">
        <v>210120001</v>
      </c>
      <c r="F89" s="32" t="s">
        <v>267</v>
      </c>
      <c r="G89" s="33">
        <v>303871242789</v>
      </c>
      <c r="H89" s="33">
        <v>0</v>
      </c>
      <c r="I89" s="3">
        <f>IFERROR(VLOOKUP(C89,'[6]Anexo 2'!$A$9:$G$1115,7,0),0)</f>
        <v>7685390464</v>
      </c>
      <c r="J89" s="3">
        <f>IFERROR(VLOOKUP(C89,'[6]Anexo 1'!$A$9:$F$1115,6,0),0)</f>
        <v>7734735929</v>
      </c>
      <c r="K89" s="3"/>
      <c r="L89" s="3"/>
      <c r="M89" s="3"/>
      <c r="N89" s="3"/>
      <c r="O89" s="3"/>
      <c r="P89" s="34">
        <f t="shared" si="4"/>
        <v>319291369182</v>
      </c>
      <c r="Q89" s="35">
        <f>VLOOKUP(D89,FEBRERO!$D$13:$Q$1147,14,0)+VLOOKUP(D89,FEBRERO!$D$13:$AC$1147,26,0)</f>
        <v>66506202618</v>
      </c>
      <c r="R89" s="3">
        <f>IFERROR(VLOOKUP(D89,[13]ServNOMINA!$F$16:$M$112,8,0),0)</f>
        <v>20362016926</v>
      </c>
      <c r="S89" s="3">
        <f>IFERROR(VLOOKUP(D89,[13]ServOTROS!$F$16:$M$112,8,0),0)</f>
        <v>2288181918</v>
      </c>
      <c r="T89" s="3">
        <f>IFERROR(VLOOKUP(D89,[13]CANCEL!$F$16:$M$48,8,0),0)</f>
        <v>0</v>
      </c>
      <c r="U89" s="3">
        <f>IFERROR(VLOOKUP(B89,[13]Aaf_PENSION!$C$16:$M$112,11,0),0)</f>
        <v>558981155</v>
      </c>
      <c r="V89" s="3">
        <f>IFERROR(VLOOKUP(B89,[13]Aaf_SALUD!$C$16:$M$112,11,0),0)</f>
        <v>558981155</v>
      </c>
      <c r="W89" s="3">
        <f>IFERROR(VLOOKUP(D89,[13]CALIDAD!$F$16:$M$1122,8,0),0)</f>
        <v>1921347615</v>
      </c>
      <c r="X89" s="3">
        <f>IFERROR(VLOOKUP(D89,'[14]dinamica municip ok'!$F$4:$G$1107,2,0),0)</f>
        <v>7734735929</v>
      </c>
      <c r="Y89" s="3">
        <f>IFERROR(VLOOKUP(B89,[13]Ap_CESANTIAS!$C$16:$M$112,11,0),0)</f>
        <v>856043400</v>
      </c>
      <c r="Z89" s="3">
        <f>IFERROR(VLOOKUP(B89,[13]Ap_PENSION!$C$16:$M$112,11,0),0)</f>
        <v>989014503</v>
      </c>
      <c r="AA89" s="3">
        <f>IFERROR(VLOOKUP(B89,[13]Ap_SALUD!$C$16:$M$112,11,0),0)</f>
        <v>700424527</v>
      </c>
      <c r="AB89" s="3"/>
      <c r="AC89" s="36">
        <f t="shared" si="3"/>
        <v>35969727128</v>
      </c>
      <c r="AD89" s="37">
        <f t="shared" si="5"/>
        <v>216815439436</v>
      </c>
      <c r="AE89" s="144"/>
    </row>
    <row r="90" spans="1:31" x14ac:dyDescent="0.25">
      <c r="A90" s="38">
        <v>78</v>
      </c>
      <c r="B90" s="30" t="s">
        <v>268</v>
      </c>
      <c r="C90" s="30" t="s">
        <v>1351</v>
      </c>
      <c r="D90" s="31">
        <v>892099324</v>
      </c>
      <c r="E90" s="31">
        <v>210150001</v>
      </c>
      <c r="F90" s="32" t="s">
        <v>269</v>
      </c>
      <c r="G90" s="33">
        <v>254858516852</v>
      </c>
      <c r="H90" s="33">
        <v>0</v>
      </c>
      <c r="I90" s="3">
        <f>IFERROR(VLOOKUP(C90,'[6]Anexo 2'!$A$9:$G$1115,7,0),0)</f>
        <v>5876386304</v>
      </c>
      <c r="J90" s="3">
        <f>IFERROR(VLOOKUP(C90,'[6]Anexo 1'!$A$9:$F$1115,6,0),0)</f>
        <v>6371823010</v>
      </c>
      <c r="K90" s="3"/>
      <c r="L90" s="3"/>
      <c r="M90" s="3"/>
      <c r="N90" s="46"/>
      <c r="O90" s="46"/>
      <c r="P90" s="34">
        <f t="shared" si="4"/>
        <v>267106726166</v>
      </c>
      <c r="Q90" s="35">
        <f>VLOOKUP(D90,FEBRERO!$D$13:$Q$1147,14,0)+VLOOKUP(D90,FEBRERO!$D$13:$AC$1147,26,0)</f>
        <v>64710525833</v>
      </c>
      <c r="R90" s="3">
        <f>IFERROR(VLOOKUP(D90,[13]ServNOMINA!$F$16:$M$112,8,0),0)</f>
        <v>21090494465</v>
      </c>
      <c r="S90" s="3">
        <f>IFERROR(VLOOKUP(D90,[13]ServOTROS!$F$16:$M$112,8,0),0)</f>
        <v>2924375416</v>
      </c>
      <c r="T90" s="3">
        <f>IFERROR(VLOOKUP(D90,[13]CANCEL!$F$16:$M$48,8,0),0)</f>
        <v>0</v>
      </c>
      <c r="U90" s="3">
        <f>IFERROR(VLOOKUP(B90,[13]Aaf_PENSION!$C$16:$M$112,11,0),0)</f>
        <v>652221845</v>
      </c>
      <c r="V90" s="3">
        <f>IFERROR(VLOOKUP(B90,[13]Aaf_SALUD!$C$16:$M$112,11,0),0)</f>
        <v>652221844</v>
      </c>
      <c r="W90" s="3">
        <f>IFERROR(VLOOKUP(D90,[13]CALIDAD!$F$16:$M$1122,8,0),0)</f>
        <v>1469096577</v>
      </c>
      <c r="X90" s="3">
        <f>IFERROR(VLOOKUP(D90,'[14]dinamica municip ok'!$F$4:$G$1107,2,0),0)</f>
        <v>6324600465</v>
      </c>
      <c r="Y90" s="3">
        <f>IFERROR(VLOOKUP(B90,[13]Ap_CESANTIAS!$C$16:$M$112,11,0),0)</f>
        <v>1068555651</v>
      </c>
      <c r="Z90" s="3">
        <f>IFERROR(VLOOKUP(B90,[13]Ap_PENSION!$C$16:$M$112,11,0),0)</f>
        <v>1067104137</v>
      </c>
      <c r="AA90" s="3">
        <f>IFERROR(VLOOKUP(B90,[13]Ap_SALUD!$C$16:$M$112,11,0),0)</f>
        <v>755727958</v>
      </c>
      <c r="AB90" s="3"/>
      <c r="AC90" s="36">
        <f t="shared" si="3"/>
        <v>36004398358</v>
      </c>
      <c r="AD90" s="37">
        <f t="shared" si="5"/>
        <v>166391801975</v>
      </c>
      <c r="AE90" s="144"/>
    </row>
    <row r="91" spans="1:31" x14ac:dyDescent="0.25">
      <c r="A91" s="29">
        <v>79</v>
      </c>
      <c r="B91" s="30" t="s">
        <v>270</v>
      </c>
      <c r="C91" s="30" t="s">
        <v>1343</v>
      </c>
      <c r="D91" s="31">
        <v>891680011</v>
      </c>
      <c r="E91" s="31">
        <v>210127001</v>
      </c>
      <c r="F91" s="32" t="s">
        <v>271</v>
      </c>
      <c r="G91" s="33">
        <v>142887723601</v>
      </c>
      <c r="H91" s="33">
        <v>0</v>
      </c>
      <c r="I91" s="3">
        <f>IFERROR(VLOOKUP(C91,'[6]Anexo 2'!$A$9:$G$1115,7,0),0)</f>
        <v>8258906880</v>
      </c>
      <c r="J91" s="3">
        <f>IFERROR(VLOOKUP(C91,'[6]Anexo 1'!$A$9:$F$1115,6,0),0)</f>
        <v>5391651378</v>
      </c>
      <c r="K91" s="3"/>
      <c r="L91" s="3"/>
      <c r="M91" s="3"/>
      <c r="N91" s="3"/>
      <c r="O91" s="3"/>
      <c r="P91" s="34">
        <f t="shared" si="4"/>
        <v>156538281859</v>
      </c>
      <c r="Q91" s="35">
        <f>VLOOKUP(D91,FEBRERO!$D$13:$Q$1147,14,0)+VLOOKUP(D91,FEBRERO!$D$13:$AC$1147,26,0)</f>
        <v>34344670447</v>
      </c>
      <c r="R91" s="3">
        <f>IFERROR(VLOOKUP(D91,[13]ServNOMINA!$F$16:$M$112,8,0),0)</f>
        <v>10451599119</v>
      </c>
      <c r="S91" s="3">
        <f>IFERROR(VLOOKUP(D91,[13]ServOTROS!$F$16:$M$112,8,0),0)</f>
        <v>1228751525</v>
      </c>
      <c r="T91" s="3">
        <f>IFERROR(VLOOKUP(D91,[13]CANCEL!$F$16:$M$48,8,0),0)</f>
        <v>0</v>
      </c>
      <c r="U91" s="3">
        <f>IFERROR(VLOOKUP(B91,[13]Aaf_PENSION!$C$16:$M$112,11,0),0)</f>
        <v>346454799</v>
      </c>
      <c r="V91" s="3">
        <f>IFERROR(VLOOKUP(B91,[13]Aaf_SALUD!$C$16:$M$112,11,0),0)</f>
        <v>346454799</v>
      </c>
      <c r="W91" s="3">
        <f>IFERROR(VLOOKUP(D91,[13]CALIDAD!$F$16:$M$1122,8,0),0)</f>
        <v>2064726720</v>
      </c>
      <c r="X91" s="3">
        <f>IFERROR(VLOOKUP(D91,'[14]dinamica municip ok'!$F$4:$G$1107,2,0),0)</f>
        <v>5291773799</v>
      </c>
      <c r="Y91" s="3">
        <f>IFERROR(VLOOKUP(B91,[13]Ap_CESANTIAS!$C$16:$M$112,11,0),0)</f>
        <v>536787173</v>
      </c>
      <c r="Z91" s="3">
        <f>IFERROR(VLOOKUP(B91,[13]Ap_PENSION!$C$16:$M$112,11,0),0)</f>
        <v>526472420</v>
      </c>
      <c r="AA91" s="3">
        <f>IFERROR(VLOOKUP(B91,[13]Ap_SALUD!$C$16:$M$112,11,0),0)</f>
        <v>372850140</v>
      </c>
      <c r="AB91" s="3"/>
      <c r="AC91" s="36">
        <f t="shared" si="3"/>
        <v>21165870494</v>
      </c>
      <c r="AD91" s="37">
        <f t="shared" si="5"/>
        <v>101027740918</v>
      </c>
      <c r="AE91" s="144"/>
    </row>
    <row r="92" spans="1:31" x14ac:dyDescent="0.25">
      <c r="A92" s="38">
        <v>80</v>
      </c>
      <c r="B92" s="30" t="s">
        <v>272</v>
      </c>
      <c r="C92" s="30" t="s">
        <v>1348</v>
      </c>
      <c r="D92" s="31">
        <v>892115155</v>
      </c>
      <c r="E92" s="31">
        <v>214744847</v>
      </c>
      <c r="F92" s="32" t="s">
        <v>273</v>
      </c>
      <c r="G92" s="33">
        <v>260140754069</v>
      </c>
      <c r="H92" s="33">
        <v>0</v>
      </c>
      <c r="I92" s="3">
        <f>IFERROR(VLOOKUP(C92,'[6]Anexo 2'!$A$9:$G$1115,7,0),0)</f>
        <v>23376548864</v>
      </c>
      <c r="J92" s="3">
        <f>IFERROR(VLOOKUP(C92,'[6]Anexo 1'!$A$9:$F$1115,6,0),0)</f>
        <v>14585923303</v>
      </c>
      <c r="K92" s="3"/>
      <c r="L92" s="3"/>
      <c r="M92" s="3"/>
      <c r="N92" s="3"/>
      <c r="O92" s="3"/>
      <c r="P92" s="34">
        <f t="shared" si="4"/>
        <v>298103226236</v>
      </c>
      <c r="Q92" s="35">
        <f>VLOOKUP(D92,FEBRERO!$D$13:$Q$1147,14,0)+VLOOKUP(D92,FEBRERO!$D$13:$AC$1147,26,0)</f>
        <v>59453135678</v>
      </c>
      <c r="R92" s="3">
        <f>IFERROR(VLOOKUP(D92,[13]ServNOMINA!$F$16:$M$112,8,0),0)</f>
        <v>6539962032</v>
      </c>
      <c r="S92" s="3">
        <f>IFERROR(VLOOKUP(D92,[13]ServOTROS!$F$16:$M$112,8,0),0)</f>
        <v>8781733979</v>
      </c>
      <c r="T92" s="3">
        <f>IFERROR(VLOOKUP(D92,[13]CANCEL!$F$16:$M$48,8,0),0)</f>
        <v>0</v>
      </c>
      <c r="U92" s="3">
        <f>IFERROR(VLOOKUP(B92,[13]Aaf_PENSION!$C$16:$M$112,11,0),0)</f>
        <v>199361424</v>
      </c>
      <c r="V92" s="3">
        <f>IFERROR(VLOOKUP(B92,[13]Aaf_SALUD!$C$16:$M$112,11,0),0)</f>
        <v>199361424</v>
      </c>
      <c r="W92" s="3">
        <f>IFERROR(VLOOKUP(D92,[13]CALIDAD!$F$16:$M$1122,8,0),0)</f>
        <v>5844137217</v>
      </c>
      <c r="X92" s="3">
        <f>IFERROR(VLOOKUP(D92,'[14]dinamica municip ok'!$F$4:$G$1107,2,0),0)</f>
        <v>14585923303</v>
      </c>
      <c r="Y92" s="3">
        <f>IFERROR(VLOOKUP(B92,[13]Ap_CESANTIAS!$C$16:$M$112,11,0),0)</f>
        <v>222411280</v>
      </c>
      <c r="Z92" s="3">
        <f>IFERROR(VLOOKUP(B92,[13]Ap_PENSION!$C$16:$M$112,11,0),0)</f>
        <v>305419052</v>
      </c>
      <c r="AA92" s="3">
        <f>IFERROR(VLOOKUP(B92,[13]Ap_SALUD!$C$16:$M$112,11,0),0)</f>
        <v>216299149</v>
      </c>
      <c r="AB92" s="3"/>
      <c r="AC92" s="36">
        <f t="shared" si="3"/>
        <v>36894608860</v>
      </c>
      <c r="AD92" s="37">
        <f t="shared" si="5"/>
        <v>201755481698</v>
      </c>
      <c r="AE92" s="144"/>
    </row>
    <row r="93" spans="1:31" x14ac:dyDescent="0.25">
      <c r="A93" s="29">
        <v>81</v>
      </c>
      <c r="B93" s="30" t="s">
        <v>274</v>
      </c>
      <c r="C93" s="30" t="s">
        <v>1312</v>
      </c>
      <c r="D93" s="31">
        <v>890980095</v>
      </c>
      <c r="E93" s="31">
        <v>214505045</v>
      </c>
      <c r="F93" s="32" t="s">
        <v>275</v>
      </c>
      <c r="G93" s="33">
        <v>79684048262</v>
      </c>
      <c r="H93" s="33">
        <v>0</v>
      </c>
      <c r="I93" s="3">
        <f>IFERROR(VLOOKUP(C93,'[6]Anexo 2'!$A$9:$G$1115,7,0),0)</f>
        <v>2589798432</v>
      </c>
      <c r="J93" s="3">
        <f>IFERROR(VLOOKUP(C93,'[6]Anexo 1'!$A$9:$F$1115,6,0),0)</f>
        <v>2553472988</v>
      </c>
      <c r="K93" s="3"/>
      <c r="L93" s="3"/>
      <c r="M93" s="3"/>
      <c r="N93" s="3"/>
      <c r="O93" s="3"/>
      <c r="P93" s="34">
        <f t="shared" si="4"/>
        <v>84827319682</v>
      </c>
      <c r="Q93" s="35">
        <f>VLOOKUP(D93,FEBRERO!$D$13:$Q$1147,14,0)+VLOOKUP(D93,FEBRERO!$D$13:$AC$1147,26,0)</f>
        <v>19569695215</v>
      </c>
      <c r="R93" s="3">
        <f>IFERROR(VLOOKUP(D93,[13]ServNOMINA!$F$16:$M$112,8,0),0)</f>
        <v>6557094630</v>
      </c>
      <c r="S93" s="3">
        <f>IFERROR(VLOOKUP(D93,[13]ServOTROS!$F$16:$M$112,8,0),0)</f>
        <v>1247811750</v>
      </c>
      <c r="T93" s="3">
        <f>IFERROR(VLOOKUP(D93,[13]CANCEL!$F$16:$M$48,8,0),0)</f>
        <v>0</v>
      </c>
      <c r="U93" s="3">
        <f>IFERROR(VLOOKUP(B93,[13]Aaf_PENSION!$C$16:$M$112,11,0),0)</f>
        <v>223003286</v>
      </c>
      <c r="V93" s="3">
        <f>IFERROR(VLOOKUP(B93,[13]Aaf_SALUD!$C$16:$M$112,11,0),0)</f>
        <v>223003286</v>
      </c>
      <c r="W93" s="3">
        <f>IFERROR(VLOOKUP(D93,[13]CALIDAD!$F$16:$M$1122,8,0),0)</f>
        <v>647449608</v>
      </c>
      <c r="X93" s="3">
        <f>IFERROR(VLOOKUP(D93,'[14]dinamica municip ok'!$F$4:$G$1107,2,0),0)</f>
        <v>2553472988</v>
      </c>
      <c r="Y93" s="3">
        <f>IFERROR(VLOOKUP(B93,[13]Ap_CESANTIAS!$C$16:$M$112,11,0),0)</f>
        <v>367027455</v>
      </c>
      <c r="Z93" s="3">
        <f>IFERROR(VLOOKUP(B93,[13]Ap_PENSION!$C$16:$M$112,11,0),0)</f>
        <v>337457510</v>
      </c>
      <c r="AA93" s="3">
        <f>IFERROR(VLOOKUP(B93,[13]Ap_SALUD!$C$16:$M$112,11,0),0)</f>
        <v>238988929</v>
      </c>
      <c r="AB93" s="3"/>
      <c r="AC93" s="36">
        <f t="shared" si="3"/>
        <v>12395309442</v>
      </c>
      <c r="AD93" s="37">
        <f t="shared" si="5"/>
        <v>52862315025</v>
      </c>
      <c r="AE93" s="144"/>
    </row>
    <row r="94" spans="1:31" x14ac:dyDescent="0.25">
      <c r="A94" s="38">
        <v>82</v>
      </c>
      <c r="B94" s="30" t="s">
        <v>276</v>
      </c>
      <c r="C94" s="30" t="s">
        <v>1336</v>
      </c>
      <c r="D94" s="31">
        <v>899999328</v>
      </c>
      <c r="E94" s="31">
        <v>216925269</v>
      </c>
      <c r="F94" s="32" t="s">
        <v>277</v>
      </c>
      <c r="G94" s="33">
        <v>56571326957</v>
      </c>
      <c r="H94" s="33">
        <v>0</v>
      </c>
      <c r="I94" s="3">
        <f>IFERROR(VLOOKUP(C94,'[6]Anexo 2'!$A$9:$G$1115,7,0),0)</f>
        <v>1384727680</v>
      </c>
      <c r="J94" s="3">
        <f>IFERROR(VLOOKUP(C94,'[6]Anexo 1'!$A$9:$F$1115,6,0),0)</f>
        <v>1581381410</v>
      </c>
      <c r="K94" s="3"/>
      <c r="L94" s="3"/>
      <c r="M94" s="3"/>
      <c r="N94" s="3"/>
      <c r="O94" s="3"/>
      <c r="P94" s="34">
        <f t="shared" si="4"/>
        <v>59537436047</v>
      </c>
      <c r="Q94" s="35">
        <f>VLOOKUP(D94,FEBRERO!$D$13:$Q$1147,14,0)+VLOOKUP(D94,FEBRERO!$D$13:$AC$1147,26,0)</f>
        <v>15911814451</v>
      </c>
      <c r="R94" s="3">
        <f>IFERROR(VLOOKUP(D94,[13]ServNOMINA!$F$16:$M$112,8,0),0)</f>
        <v>5390433777</v>
      </c>
      <c r="S94" s="3">
        <f>IFERROR(VLOOKUP(D94,[13]ServOTROS!$F$16:$M$112,8,0),0)</f>
        <v>303909753</v>
      </c>
      <c r="T94" s="3">
        <f>IFERROR(VLOOKUP(D94,[13]CANCEL!$F$16:$M$48,8,0),0)</f>
        <v>0</v>
      </c>
      <c r="U94" s="3">
        <f>IFERROR(VLOOKUP(B94,[13]Aaf_PENSION!$C$16:$M$112,11,0),0)</f>
        <v>137500003</v>
      </c>
      <c r="V94" s="3">
        <f>IFERROR(VLOOKUP(B94,[13]Aaf_SALUD!$C$16:$M$112,11,0),0)</f>
        <v>137500003</v>
      </c>
      <c r="W94" s="3">
        <f>IFERROR(VLOOKUP(D94,[13]CALIDAD!$F$16:$M$1122,8,0),0)</f>
        <v>346181919</v>
      </c>
      <c r="X94" s="3">
        <f>IFERROR(VLOOKUP(D94,'[14]dinamica municip ok'!$F$4:$G$1107,2,0),0)</f>
        <v>1581381410</v>
      </c>
      <c r="Y94" s="3">
        <f>IFERROR(VLOOKUP(B94,[13]Ap_CESANTIAS!$C$16:$M$112,11,0),0)</f>
        <v>271237080</v>
      </c>
      <c r="Z94" s="3">
        <f>IFERROR(VLOOKUP(B94,[13]Ap_PENSION!$C$16:$M$112,11,0),0)</f>
        <v>269002782</v>
      </c>
      <c r="AA94" s="3">
        <f>IFERROR(VLOOKUP(B94,[13]Ap_SALUD!$C$16:$M$112,11,0),0)</f>
        <v>190508982</v>
      </c>
      <c r="AB94" s="3"/>
      <c r="AC94" s="36">
        <f t="shared" si="3"/>
        <v>8627655709</v>
      </c>
      <c r="AD94" s="37">
        <f t="shared" si="5"/>
        <v>34997965887</v>
      </c>
      <c r="AE94" s="144"/>
    </row>
    <row r="95" spans="1:31" x14ac:dyDescent="0.25">
      <c r="A95" s="29">
        <v>83</v>
      </c>
      <c r="B95" s="30" t="s">
        <v>278</v>
      </c>
      <c r="C95" s="30" t="s">
        <v>1346</v>
      </c>
      <c r="D95" s="31">
        <v>892115007</v>
      </c>
      <c r="E95" s="31">
        <v>210144001</v>
      </c>
      <c r="F95" s="32" t="s">
        <v>279</v>
      </c>
      <c r="G95" s="33">
        <v>284960271252</v>
      </c>
      <c r="H95" s="33">
        <v>0</v>
      </c>
      <c r="I95" s="3">
        <f>IFERROR(VLOOKUP(C95,'[6]Anexo 2'!$A$9:$G$1115,7,0),0)</f>
        <v>9155254912</v>
      </c>
      <c r="J95" s="3">
        <f>IFERROR(VLOOKUP(C95,'[6]Anexo 1'!$A$9:$F$1115,6,0),0)</f>
        <v>6884022644</v>
      </c>
      <c r="K95" s="3"/>
      <c r="L95" s="3"/>
      <c r="M95" s="3"/>
      <c r="N95" s="3"/>
      <c r="O95" s="3"/>
      <c r="P95" s="34">
        <f t="shared" si="4"/>
        <v>300999548808</v>
      </c>
      <c r="Q95" s="35">
        <f>VLOOKUP(D95,FEBRERO!$D$13:$Q$1147,14,0)+VLOOKUP(D95,FEBRERO!$D$13:$AC$1147,26,0)</f>
        <v>50505433918</v>
      </c>
      <c r="R95" s="3">
        <f>IFERROR(VLOOKUP(D95,[13]ServNOMINA!$F$16:$M$112,8,0),0)</f>
        <v>14236083274</v>
      </c>
      <c r="S95" s="3">
        <f>IFERROR(VLOOKUP(D95,[13]ServOTROS!$F$16:$M$112,8,0),0)</f>
        <v>2512866733</v>
      </c>
      <c r="T95" s="3">
        <f>IFERROR(VLOOKUP(D95,[13]CANCEL!$F$16:$M$48,8,0),0)</f>
        <v>0</v>
      </c>
      <c r="U95" s="3">
        <f>IFERROR(VLOOKUP(B95,[13]Aaf_PENSION!$C$16:$M$112,11,0),0)</f>
        <v>386794157</v>
      </c>
      <c r="V95" s="3">
        <f>IFERROR(VLOOKUP(B95,[13]Aaf_SALUD!$C$16:$M$112,11,0),0)</f>
        <v>386794156</v>
      </c>
      <c r="W95" s="3">
        <f>IFERROR(VLOOKUP(D95,[13]CALIDAD!$F$16:$M$1122,8,0),0)</f>
        <v>2288813727</v>
      </c>
      <c r="X95" s="3">
        <f>IFERROR(VLOOKUP(D95,'[14]dinamica municip ok'!$F$4:$G$1107,2,0),0)</f>
        <v>6342197390</v>
      </c>
      <c r="Y95" s="3">
        <f>IFERROR(VLOOKUP(B95,[13]Ap_CESANTIAS!$C$16:$M$112,11,0),0)</f>
        <v>568222260</v>
      </c>
      <c r="Z95" s="3">
        <f>IFERROR(VLOOKUP(B95,[13]Ap_PENSION!$C$16:$M$112,11,0),0)</f>
        <v>665170638</v>
      </c>
      <c r="AA95" s="3">
        <f>IFERROR(VLOOKUP(B95,[13]Ap_SALUD!$C$16:$M$112,11,0),0)</f>
        <v>471076844</v>
      </c>
      <c r="AB95" s="3"/>
      <c r="AC95" s="36">
        <f t="shared" si="3"/>
        <v>27858019179</v>
      </c>
      <c r="AD95" s="37">
        <f t="shared" si="5"/>
        <v>222636095711</v>
      </c>
      <c r="AE95" s="144"/>
    </row>
    <row r="96" spans="1:31" x14ac:dyDescent="0.25">
      <c r="A96" s="38">
        <v>84</v>
      </c>
      <c r="B96" s="30" t="s">
        <v>280</v>
      </c>
      <c r="C96" s="30" t="s">
        <v>1316</v>
      </c>
      <c r="D96" s="31">
        <v>890907317</v>
      </c>
      <c r="E96" s="31">
        <v>211505615</v>
      </c>
      <c r="F96" s="32" t="s">
        <v>281</v>
      </c>
      <c r="G96" s="33">
        <v>60212689534</v>
      </c>
      <c r="H96" s="33">
        <v>0</v>
      </c>
      <c r="I96" s="3">
        <f>IFERROR(VLOOKUP(C96,'[6]Anexo 2'!$A$9:$G$1115,7,0),0)</f>
        <v>1527654272</v>
      </c>
      <c r="J96" s="3">
        <f>IFERROR(VLOOKUP(C96,'[6]Anexo 1'!$A$9:$F$1115,6,0),0)</f>
        <v>1772963856</v>
      </c>
      <c r="K96" s="3"/>
      <c r="L96" s="3"/>
      <c r="M96" s="3"/>
      <c r="N96" s="3"/>
      <c r="O96" s="3"/>
      <c r="P96" s="34">
        <f t="shared" si="4"/>
        <v>63513307662</v>
      </c>
      <c r="Q96" s="35">
        <f>VLOOKUP(D96,FEBRERO!$D$13:$Q$1147,14,0)+VLOOKUP(D96,FEBRERO!$D$13:$AC$1147,26,0)</f>
        <v>16048192040</v>
      </c>
      <c r="R96" s="3">
        <f>IFERROR(VLOOKUP(D96,[13]ServNOMINA!$F$16:$M$112,8,0),0)</f>
        <v>5327335401</v>
      </c>
      <c r="S96" s="3">
        <f>IFERROR(VLOOKUP(D96,[13]ServOTROS!$F$16:$M$112,8,0),0)</f>
        <v>660418647</v>
      </c>
      <c r="T96" s="3">
        <f>IFERROR(VLOOKUP(D96,[13]CANCEL!$F$16:$M$48,8,0),0)</f>
        <v>0</v>
      </c>
      <c r="U96" s="3">
        <f>IFERROR(VLOOKUP(B96,[13]Aaf_PENSION!$C$16:$M$112,11,0),0)</f>
        <v>176846977</v>
      </c>
      <c r="V96" s="3">
        <f>IFERROR(VLOOKUP(B96,[13]Aaf_SALUD!$C$16:$M$112,11,0),0)</f>
        <v>176846976</v>
      </c>
      <c r="W96" s="3">
        <f>IFERROR(VLOOKUP(D96,[13]CALIDAD!$F$16:$M$1122,8,0),0)</f>
        <v>381913569</v>
      </c>
      <c r="X96" s="3">
        <f>IFERROR(VLOOKUP(D96,'[14]dinamica municip ok'!$F$4:$G$1107,2,0),0)</f>
        <v>1628043179</v>
      </c>
      <c r="Y96" s="3">
        <f>IFERROR(VLOOKUP(B96,[13]Ap_CESANTIAS!$C$16:$M$112,11,0),0)</f>
        <v>284752961</v>
      </c>
      <c r="Z96" s="3">
        <f>IFERROR(VLOOKUP(B96,[13]Ap_PENSION!$C$16:$M$112,11,0),0)</f>
        <v>284209155</v>
      </c>
      <c r="AA96" s="3">
        <f>IFERROR(VLOOKUP(B96,[13]Ap_SALUD!$C$16:$M$112,11,0),0)</f>
        <v>201278205</v>
      </c>
      <c r="AB96" s="3"/>
      <c r="AC96" s="36">
        <f t="shared" si="3"/>
        <v>9121645070</v>
      </c>
      <c r="AD96" s="37">
        <f t="shared" si="5"/>
        <v>38343470552</v>
      </c>
      <c r="AE96" s="144"/>
    </row>
    <row r="97" spans="1:31" x14ac:dyDescent="0.25">
      <c r="A97" s="29">
        <v>85</v>
      </c>
      <c r="B97" s="30" t="s">
        <v>282</v>
      </c>
      <c r="C97" s="30" t="s">
        <v>1335</v>
      </c>
      <c r="D97" s="31">
        <v>899999172</v>
      </c>
      <c r="E97" s="31">
        <v>217525175</v>
      </c>
      <c r="F97" s="32" t="s">
        <v>283</v>
      </c>
      <c r="G97" s="33">
        <v>53224173240</v>
      </c>
      <c r="H97" s="33">
        <v>0</v>
      </c>
      <c r="I97" s="3">
        <f>IFERROR(VLOOKUP(C97,'[6]Anexo 2'!$A$9:$G$1115,7,0),0)</f>
        <v>1294749520</v>
      </c>
      <c r="J97" s="3">
        <f>IFERROR(VLOOKUP(C97,'[6]Anexo 1'!$A$9:$F$1115,6,0),0)</f>
        <v>1516200084</v>
      </c>
      <c r="K97" s="3"/>
      <c r="L97" s="3"/>
      <c r="M97" s="3"/>
      <c r="N97" s="3"/>
      <c r="O97" s="3"/>
      <c r="P97" s="34">
        <f t="shared" si="4"/>
        <v>56035122844</v>
      </c>
      <c r="Q97" s="35">
        <f>VLOOKUP(D97,FEBRERO!$D$13:$Q$1147,14,0)+VLOOKUP(D97,FEBRERO!$D$13:$AC$1147,26,0)</f>
        <v>14107428048</v>
      </c>
      <c r="R97" s="3">
        <f>IFERROR(VLOOKUP(D97,[13]ServNOMINA!$F$16:$M$112,8,0),0)</f>
        <v>4591549461</v>
      </c>
      <c r="S97" s="3">
        <f>IFERROR(VLOOKUP(D97,[13]ServOTROS!$F$16:$M$112,8,0),0)</f>
        <v>283131584</v>
      </c>
      <c r="T97" s="3">
        <f>IFERROR(VLOOKUP(D97,[13]CANCEL!$F$16:$M$48,8,0),0)</f>
        <v>0</v>
      </c>
      <c r="U97" s="3">
        <f>IFERROR(VLOOKUP(B97,[13]Aaf_PENSION!$C$16:$M$112,11,0),0)</f>
        <v>138982912</v>
      </c>
      <c r="V97" s="3">
        <f>IFERROR(VLOOKUP(B97,[13]Aaf_SALUD!$C$16:$M$112,11,0),0)</f>
        <v>138982912</v>
      </c>
      <c r="W97" s="3">
        <f>IFERROR(VLOOKUP(D97,[13]CALIDAD!$F$16:$M$1122,8,0),0)</f>
        <v>323687379</v>
      </c>
      <c r="X97" s="3">
        <f>IFERROR(VLOOKUP(D97,'[14]dinamica municip ok'!$F$4:$G$1107,2,0),0)</f>
        <v>1516200084</v>
      </c>
      <c r="Y97" s="3">
        <f>IFERROR(VLOOKUP(B97,[13]Ap_CESANTIAS!$C$16:$M$112,11,0),0)</f>
        <v>216068250</v>
      </c>
      <c r="Z97" s="3">
        <f>IFERROR(VLOOKUP(B97,[13]Ap_PENSION!$C$16:$M$112,11,0),0)</f>
        <v>245005292</v>
      </c>
      <c r="AA97" s="3">
        <f>IFERROR(VLOOKUP(B97,[13]Ap_SALUD!$C$16:$M$112,11,0),0)</f>
        <v>173513852</v>
      </c>
      <c r="AB97" s="3"/>
      <c r="AC97" s="36">
        <f t="shared" si="3"/>
        <v>7627121726</v>
      </c>
      <c r="AD97" s="37">
        <f t="shared" si="5"/>
        <v>34300573070</v>
      </c>
      <c r="AE97" s="144"/>
    </row>
    <row r="98" spans="1:31" x14ac:dyDescent="0.25">
      <c r="A98" s="38">
        <v>86</v>
      </c>
      <c r="B98" s="30" t="s">
        <v>284</v>
      </c>
      <c r="C98" s="30" t="s">
        <v>1353</v>
      </c>
      <c r="D98" s="31">
        <v>800099095</v>
      </c>
      <c r="E98" s="31">
        <v>215652356</v>
      </c>
      <c r="F98" s="32" t="s">
        <v>285</v>
      </c>
      <c r="G98" s="33">
        <v>72506355873</v>
      </c>
      <c r="H98" s="33">
        <v>0</v>
      </c>
      <c r="I98" s="3">
        <f>IFERROR(VLOOKUP(C98,'[6]Anexo 2'!$A$9:$G$1115,7,0),0)</f>
        <v>1691525504</v>
      </c>
      <c r="J98" s="3">
        <f>IFERROR(VLOOKUP(C98,'[6]Anexo 1'!$A$9:$F$1115,6,0),0)</f>
        <v>1973236689</v>
      </c>
      <c r="K98" s="3"/>
      <c r="L98" s="3"/>
      <c r="M98" s="3"/>
      <c r="N98" s="3"/>
      <c r="O98" s="3"/>
      <c r="P98" s="34">
        <f t="shared" si="4"/>
        <v>76171118066</v>
      </c>
      <c r="Q98" s="35">
        <f>VLOOKUP(D98,FEBRERO!$D$13:$Q$1147,14,0)+VLOOKUP(D98,FEBRERO!$D$13:$AC$1147,26,0)</f>
        <v>22554722577</v>
      </c>
      <c r="R98" s="3">
        <f>IFERROR(VLOOKUP(D98,[13]ServNOMINA!$F$16:$M$112,8,0),0)</f>
        <v>7280203167</v>
      </c>
      <c r="S98" s="3">
        <f>IFERROR(VLOOKUP(D98,[13]ServOTROS!$F$16:$M$112,8,0),0)</f>
        <v>665352460</v>
      </c>
      <c r="T98" s="3">
        <f>IFERROR(VLOOKUP(D98,[13]CANCEL!$F$16:$M$48,8,0),0)</f>
        <v>0</v>
      </c>
      <c r="U98" s="3">
        <f>IFERROR(VLOOKUP(B98,[13]Aaf_PENSION!$C$16:$M$112,11,0),0)</f>
        <v>204991482</v>
      </c>
      <c r="V98" s="3">
        <f>IFERROR(VLOOKUP(B98,[13]Aaf_SALUD!$C$16:$M$112,11,0),0)</f>
        <v>204991481</v>
      </c>
      <c r="W98" s="3">
        <f>IFERROR(VLOOKUP(D98,[13]CALIDAD!$F$16:$M$1122,8,0),0)</f>
        <v>422881377</v>
      </c>
      <c r="X98" s="3">
        <f>IFERROR(VLOOKUP(D98,'[14]dinamica municip ok'!$F$4:$G$1107,2,0),0)</f>
        <v>1973236689</v>
      </c>
      <c r="Y98" s="3">
        <f>IFERROR(VLOOKUP(B98,[13]Ap_CESANTIAS!$C$16:$M$112,11,0),0)</f>
        <v>317791887</v>
      </c>
      <c r="Z98" s="3">
        <f>IFERROR(VLOOKUP(B98,[13]Ap_PENSION!$C$16:$M$112,11,0),0)</f>
        <v>361687864</v>
      </c>
      <c r="AA98" s="3">
        <f>IFERROR(VLOOKUP(B98,[13]Ap_SALUD!$C$16:$M$112,11,0),0)</f>
        <v>256148975</v>
      </c>
      <c r="AB98" s="3"/>
      <c r="AC98" s="36">
        <f t="shared" si="3"/>
        <v>11687285382</v>
      </c>
      <c r="AD98" s="37">
        <f t="shared" si="5"/>
        <v>41929110107</v>
      </c>
      <c r="AE98" s="144"/>
    </row>
    <row r="99" spans="1:31" x14ac:dyDescent="0.25">
      <c r="A99" s="29">
        <v>87</v>
      </c>
      <c r="B99" s="30" t="s">
        <v>286</v>
      </c>
      <c r="C99" s="30" t="s">
        <v>1370</v>
      </c>
      <c r="D99" s="31">
        <v>890399046</v>
      </c>
      <c r="E99" s="31">
        <v>216476364</v>
      </c>
      <c r="F99" s="32" t="s">
        <v>287</v>
      </c>
      <c r="G99" s="33">
        <v>66266713610</v>
      </c>
      <c r="H99" s="33">
        <v>0</v>
      </c>
      <c r="I99" s="3">
        <f>IFERROR(VLOOKUP(C99,'[6]Anexo 2'!$A$9:$G$1115,7,0),0)</f>
        <v>1709352704</v>
      </c>
      <c r="J99" s="3">
        <f>IFERROR(VLOOKUP(C99,'[6]Anexo 1'!$A$9:$F$1115,6,0),0)</f>
        <v>2152160838</v>
      </c>
      <c r="K99" s="3"/>
      <c r="L99" s="3"/>
      <c r="M99" s="3"/>
      <c r="N99" s="3"/>
      <c r="O99" s="3"/>
      <c r="P99" s="34">
        <f t="shared" si="4"/>
        <v>70128227152</v>
      </c>
      <c r="Q99" s="35">
        <f>VLOOKUP(D99,FEBRERO!$D$13:$Q$1147,14,0)+VLOOKUP(D99,FEBRERO!$D$13:$AC$1147,26,0)</f>
        <v>16992637964</v>
      </c>
      <c r="R99" s="3">
        <f>IFERROR(VLOOKUP(D99,[13]ServNOMINA!$F$16:$M$112,8,0),0)</f>
        <v>5895392756</v>
      </c>
      <c r="S99" s="3">
        <f>IFERROR(VLOOKUP(D99,[13]ServOTROS!$F$16:$M$112,8,0),0)</f>
        <v>383000717</v>
      </c>
      <c r="T99" s="3">
        <f>IFERROR(VLOOKUP(D99,[13]CANCEL!$F$16:$M$48,8,0),0)</f>
        <v>0</v>
      </c>
      <c r="U99" s="3">
        <f>IFERROR(VLOOKUP(B99,[13]Aaf_PENSION!$C$16:$M$112,11,0),0)</f>
        <v>163447337</v>
      </c>
      <c r="V99" s="3">
        <f>IFERROR(VLOOKUP(B99,[13]Aaf_SALUD!$C$16:$M$112,11,0),0)</f>
        <v>163447337</v>
      </c>
      <c r="W99" s="3">
        <f>IFERROR(VLOOKUP(D99,[13]CALIDAD!$F$16:$M$1122,8,0),0)</f>
        <v>427338177</v>
      </c>
      <c r="X99" s="3">
        <f>IFERROR(VLOOKUP(D99,'[14]dinamica municip ok'!$F$4:$G$1107,2,0),0)</f>
        <v>2152160838</v>
      </c>
      <c r="Y99" s="3">
        <f>IFERROR(VLOOKUP(B99,[13]Ap_CESANTIAS!$C$16:$M$112,11,0),0)</f>
        <v>255260756</v>
      </c>
      <c r="Z99" s="3">
        <f>IFERROR(VLOOKUP(B99,[13]Ap_PENSION!$C$16:$M$112,11,0),0)</f>
        <v>270973369</v>
      </c>
      <c r="AA99" s="3">
        <f>IFERROR(VLOOKUP(B99,[13]Ap_SALUD!$C$16:$M$112,11,0),0)</f>
        <v>191904561</v>
      </c>
      <c r="AB99" s="3"/>
      <c r="AC99" s="36">
        <f t="shared" si="3"/>
        <v>9902925848</v>
      </c>
      <c r="AD99" s="37">
        <f t="shared" si="5"/>
        <v>43232663340</v>
      </c>
      <c r="AE99" s="144"/>
    </row>
    <row r="100" spans="1:31" x14ac:dyDescent="0.25">
      <c r="A100" s="38">
        <v>88</v>
      </c>
      <c r="B100" s="30" t="s">
        <v>288</v>
      </c>
      <c r="C100" s="30" t="s">
        <v>1320</v>
      </c>
      <c r="D100" s="31">
        <v>890114335</v>
      </c>
      <c r="E100" s="31">
        <v>213308433</v>
      </c>
      <c r="F100" s="32" t="s">
        <v>289</v>
      </c>
      <c r="G100" s="33">
        <v>72862150966</v>
      </c>
      <c r="H100" s="33">
        <v>0</v>
      </c>
      <c r="I100" s="3">
        <f>IFERROR(VLOOKUP(C100,'[6]Anexo 2'!$A$9:$G$1115,7,0),0)</f>
        <v>1374412800</v>
      </c>
      <c r="J100" s="3">
        <f>IFERROR(VLOOKUP(C100,'[6]Anexo 1'!$A$9:$F$1115,6,0),0)</f>
        <v>1420201264</v>
      </c>
      <c r="K100" s="3"/>
      <c r="L100" s="3"/>
      <c r="M100" s="3"/>
      <c r="N100" s="3"/>
      <c r="O100" s="3"/>
      <c r="P100" s="34">
        <f t="shared" si="4"/>
        <v>75656765030</v>
      </c>
      <c r="Q100" s="35">
        <f>VLOOKUP(D100,FEBRERO!$D$13:$Q$1147,14,0)+VLOOKUP(D100,FEBRERO!$D$13:$AC$1147,26,0)</f>
        <v>18833547652</v>
      </c>
      <c r="R100" s="3">
        <f>IFERROR(VLOOKUP(D100,[13]ServNOMINA!$F$16:$M$112,8,0),0)</f>
        <v>4396606124</v>
      </c>
      <c r="S100" s="3">
        <f>IFERROR(VLOOKUP(D100,[13]ServOTROS!$F$16:$M$112,8,0),0)</f>
        <v>1278021022</v>
      </c>
      <c r="T100" s="3">
        <f>IFERROR(VLOOKUP(D100,[13]CANCEL!$F$16:$M$48,8,0),0)</f>
        <v>0</v>
      </c>
      <c r="U100" s="3">
        <f>IFERROR(VLOOKUP(B100,[13]Aaf_PENSION!$C$16:$M$112,11,0),0)</f>
        <v>122988183</v>
      </c>
      <c r="V100" s="3">
        <f>IFERROR(VLOOKUP(B100,[13]Aaf_SALUD!$C$16:$M$112,11,0),0)</f>
        <v>122988183</v>
      </c>
      <c r="W100" s="3">
        <f>IFERROR(VLOOKUP(D100,[13]CALIDAD!$F$16:$M$1122,8,0),0)</f>
        <v>343603200</v>
      </c>
      <c r="X100" s="3">
        <f>IFERROR(VLOOKUP(D100,'[14]dinamica municip ok'!$F$4:$G$1107,2,0),0)</f>
        <v>1420201264</v>
      </c>
      <c r="Y100" s="3">
        <f>IFERROR(VLOOKUP(B100,[13]Ap_CESANTIAS!$C$16:$M$112,11,0),0)</f>
        <v>185465290</v>
      </c>
      <c r="Z100" s="3">
        <f>IFERROR(VLOOKUP(B100,[13]Ap_PENSION!$C$16:$M$112,11,0),0)</f>
        <v>228383274</v>
      </c>
      <c r="AA100" s="3">
        <f>IFERROR(VLOOKUP(B100,[13]Ap_SALUD!$C$16:$M$112,11,0),0)</f>
        <v>161742063</v>
      </c>
      <c r="AB100" s="3"/>
      <c r="AC100" s="36">
        <f t="shared" si="3"/>
        <v>8259998603</v>
      </c>
      <c r="AD100" s="37">
        <f t="shared" si="5"/>
        <v>48563218775</v>
      </c>
      <c r="AE100" s="144"/>
    </row>
    <row r="101" spans="1:31" x14ac:dyDescent="0.25">
      <c r="A101" s="29">
        <v>89</v>
      </c>
      <c r="B101" s="30" t="s">
        <v>290</v>
      </c>
      <c r="C101" s="30" t="s">
        <v>1340</v>
      </c>
      <c r="D101" s="31">
        <v>899999342</v>
      </c>
      <c r="E101" s="31">
        <v>217325473</v>
      </c>
      <c r="F101" s="32" t="s">
        <v>291</v>
      </c>
      <c r="G101" s="33">
        <v>46632544968</v>
      </c>
      <c r="H101" s="33">
        <v>0</v>
      </c>
      <c r="I101" s="3">
        <f>IFERROR(VLOOKUP(C101,'[6]Anexo 2'!$A$9:$G$1115,7,0),0)</f>
        <v>1481505760</v>
      </c>
      <c r="J101" s="3">
        <f>IFERROR(VLOOKUP(C101,'[6]Anexo 1'!$A$9:$F$1115,6,0),0)</f>
        <v>1492745944</v>
      </c>
      <c r="K101" s="3"/>
      <c r="L101" s="3"/>
      <c r="M101" s="3"/>
      <c r="N101" s="3"/>
      <c r="O101" s="3"/>
      <c r="P101" s="34">
        <f t="shared" si="4"/>
        <v>49606796672</v>
      </c>
      <c r="Q101" s="35">
        <f>VLOOKUP(D101,FEBRERO!$D$13:$Q$1147,14,0)+VLOOKUP(D101,FEBRERO!$D$13:$AC$1147,26,0)</f>
        <v>13449089094</v>
      </c>
      <c r="R101" s="3">
        <f>IFERROR(VLOOKUP(D101,[13]ServNOMINA!$F$16:$M$112,8,0),0)</f>
        <v>4537248564</v>
      </c>
      <c r="S101" s="3">
        <f>IFERROR(VLOOKUP(D101,[13]ServOTROS!$F$16:$M$112,8,0),0)</f>
        <v>587707529</v>
      </c>
      <c r="T101" s="3">
        <f>IFERROR(VLOOKUP(D101,[13]CANCEL!$F$16:$M$48,8,0),0)</f>
        <v>0</v>
      </c>
      <c r="U101" s="3">
        <f>IFERROR(VLOOKUP(B101,[13]Aaf_PENSION!$C$16:$M$112,11,0),0)</f>
        <v>176768442</v>
      </c>
      <c r="V101" s="3">
        <f>IFERROR(VLOOKUP(B101,[13]Aaf_SALUD!$C$16:$M$112,11,0),0)</f>
        <v>176768441</v>
      </c>
      <c r="W101" s="3">
        <f>IFERROR(VLOOKUP(D101,[13]CALIDAD!$F$16:$M$1122,8,0),0)</f>
        <v>370376439</v>
      </c>
      <c r="X101" s="3">
        <f>IFERROR(VLOOKUP(D101,'[14]dinamica municip ok'!$F$4:$G$1107,2,0),0)</f>
        <v>1492745944</v>
      </c>
      <c r="Y101" s="3">
        <f>IFERROR(VLOOKUP(B101,[13]Ap_CESANTIAS!$C$16:$M$112,11,0),0)</f>
        <v>312785666</v>
      </c>
      <c r="Z101" s="3">
        <f>IFERROR(VLOOKUP(B101,[13]Ap_PENSION!$C$16:$M$112,11,0),0)</f>
        <v>208905460</v>
      </c>
      <c r="AA101" s="3">
        <f>IFERROR(VLOOKUP(B101,[13]Ap_SALUD!$C$16:$M$112,11,0),0)</f>
        <v>147947789</v>
      </c>
      <c r="AB101" s="3"/>
      <c r="AC101" s="36">
        <f t="shared" si="3"/>
        <v>8011254274</v>
      </c>
      <c r="AD101" s="37">
        <f t="shared" si="5"/>
        <v>28146453304</v>
      </c>
      <c r="AE101" s="144"/>
    </row>
    <row r="102" spans="1:31" x14ac:dyDescent="0.25">
      <c r="A102" s="38">
        <v>90</v>
      </c>
      <c r="B102" s="30" t="s">
        <v>292</v>
      </c>
      <c r="C102" s="30" t="s">
        <v>1363</v>
      </c>
      <c r="D102" s="31">
        <v>890205383</v>
      </c>
      <c r="E102" s="31">
        <v>214768547</v>
      </c>
      <c r="F102" s="32" t="s">
        <v>293</v>
      </c>
      <c r="G102" s="33">
        <v>106347520508</v>
      </c>
      <c r="H102" s="33">
        <v>0</v>
      </c>
      <c r="I102" s="3">
        <f>IFERROR(VLOOKUP(C102,'[6]Anexo 2'!$A$9:$G$1115,7,0),0)</f>
        <v>2213040736</v>
      </c>
      <c r="J102" s="3">
        <f>IFERROR(VLOOKUP(C102,'[6]Anexo 1'!$A$9:$F$1115,6,0),0)</f>
        <v>2393513992</v>
      </c>
      <c r="K102" s="3"/>
      <c r="L102" s="3"/>
      <c r="M102" s="3"/>
      <c r="N102" s="3"/>
      <c r="O102" s="3"/>
      <c r="P102" s="34">
        <f t="shared" si="4"/>
        <v>110954075236</v>
      </c>
      <c r="Q102" s="35">
        <f>VLOOKUP(D102,FEBRERO!$D$13:$Q$1147,14,0)+VLOOKUP(D102,FEBRERO!$D$13:$AC$1147,26,0)</f>
        <v>28406234106</v>
      </c>
      <c r="R102" s="3">
        <f>IFERROR(VLOOKUP(D102,[13]ServNOMINA!$F$16:$M$112,8,0),0)</f>
        <v>9005994962</v>
      </c>
      <c r="S102" s="3">
        <f>IFERROR(VLOOKUP(D102,[13]ServOTROS!$F$16:$M$112,8,0),0)</f>
        <v>853453709</v>
      </c>
      <c r="T102" s="3">
        <f>IFERROR(VLOOKUP(D102,[13]CANCEL!$F$16:$M$48,8,0),0)</f>
        <v>0</v>
      </c>
      <c r="U102" s="3">
        <f>IFERROR(VLOOKUP(B102,[13]Aaf_PENSION!$C$16:$M$112,11,0),0)</f>
        <v>248745757</v>
      </c>
      <c r="V102" s="3">
        <f>IFERROR(VLOOKUP(B102,[13]Aaf_SALUD!$C$16:$M$112,11,0),0)</f>
        <v>248745757</v>
      </c>
      <c r="W102" s="3">
        <f>IFERROR(VLOOKUP(D102,[13]CALIDAD!$F$16:$M$1122,8,0),0)</f>
        <v>553260183</v>
      </c>
      <c r="X102" s="3">
        <f>IFERROR(VLOOKUP(D102,'[14]dinamica municip ok'!$F$4:$G$1107,2,0),0)</f>
        <v>2393513992</v>
      </c>
      <c r="Y102" s="3">
        <f>IFERROR(VLOOKUP(B102,[13]Ap_CESANTIAS!$C$16:$M$112,11,0),0)</f>
        <v>384948288</v>
      </c>
      <c r="Z102" s="3">
        <f>IFERROR(VLOOKUP(B102,[13]Ap_PENSION!$C$16:$M$112,11,0),0)</f>
        <v>433154862</v>
      </c>
      <c r="AA102" s="3">
        <f>IFERROR(VLOOKUP(B102,[13]Ap_SALUD!$C$16:$M$112,11,0),0)</f>
        <v>306762225</v>
      </c>
      <c r="AB102" s="3"/>
      <c r="AC102" s="36">
        <f t="shared" si="3"/>
        <v>14428579735</v>
      </c>
      <c r="AD102" s="37">
        <f t="shared" si="5"/>
        <v>68119261395</v>
      </c>
      <c r="AE102" s="144"/>
    </row>
    <row r="103" spans="1:31" x14ac:dyDescent="0.25">
      <c r="A103" s="29">
        <v>91</v>
      </c>
      <c r="B103" s="30" t="s">
        <v>294</v>
      </c>
      <c r="C103" s="30" t="s">
        <v>1345</v>
      </c>
      <c r="D103" s="31">
        <v>891180077</v>
      </c>
      <c r="E103" s="31">
        <v>215141551</v>
      </c>
      <c r="F103" s="32" t="s">
        <v>295</v>
      </c>
      <c r="G103" s="33">
        <v>96058021339</v>
      </c>
      <c r="H103" s="33">
        <v>0</v>
      </c>
      <c r="I103" s="3">
        <f>IFERROR(VLOOKUP(C103,'[6]Anexo 2'!$A$9:$G$1115,7,0),0)</f>
        <v>2826699136</v>
      </c>
      <c r="J103" s="3">
        <f>IFERROR(VLOOKUP(C103,'[6]Anexo 1'!$A$9:$F$1115,6,0),0)</f>
        <v>2757994934</v>
      </c>
      <c r="K103" s="3"/>
      <c r="L103" s="3"/>
      <c r="M103" s="3"/>
      <c r="N103" s="3"/>
      <c r="O103" s="3"/>
      <c r="P103" s="34">
        <f t="shared" si="4"/>
        <v>101642715409</v>
      </c>
      <c r="Q103" s="35">
        <f>VLOOKUP(D103,FEBRERO!$D$13:$Q$1147,14,0)+VLOOKUP(D103,FEBRERO!$D$13:$AC$1147,26,0)</f>
        <v>25203826659</v>
      </c>
      <c r="R103" s="3">
        <f>IFERROR(VLOOKUP(D103,[13]ServNOMINA!$F$16:$M$112,8,0),0)</f>
        <v>8661690273</v>
      </c>
      <c r="S103" s="3">
        <f>IFERROR(VLOOKUP(D103,[13]ServOTROS!$F$16:$M$112,8,0),0)</f>
        <v>847140933</v>
      </c>
      <c r="T103" s="3">
        <f>IFERROR(VLOOKUP(D103,[13]CANCEL!$F$16:$M$48,8,0),0)</f>
        <v>0</v>
      </c>
      <c r="U103" s="3">
        <f>IFERROR(VLOOKUP(B103,[13]Aaf_PENSION!$C$16:$M$112,11,0),0)</f>
        <v>262726104</v>
      </c>
      <c r="V103" s="3">
        <f>IFERROR(VLOOKUP(B103,[13]Aaf_SALUD!$C$16:$M$112,11,0),0)</f>
        <v>262726104</v>
      </c>
      <c r="W103" s="3">
        <f>IFERROR(VLOOKUP(D103,[13]CALIDAD!$F$16:$M$1122,8,0),0)</f>
        <v>706674783</v>
      </c>
      <c r="X103" s="3">
        <f>IFERROR(VLOOKUP(D103,'[14]dinamica municip ok'!$F$4:$G$1107,2,0),0)</f>
        <v>2757994934</v>
      </c>
      <c r="Y103" s="3">
        <f>IFERROR(VLOOKUP(B103,[13]Ap_CESANTIAS!$C$16:$M$112,11,0),0)</f>
        <v>415981875</v>
      </c>
      <c r="Z103" s="3">
        <f>IFERROR(VLOOKUP(B103,[13]Ap_PENSION!$C$16:$M$112,11,0),0)</f>
        <v>431366321</v>
      </c>
      <c r="AA103" s="3">
        <f>IFERROR(VLOOKUP(B103,[13]Ap_SALUD!$C$16:$M$112,11,0),0)</f>
        <v>305495573</v>
      </c>
      <c r="AB103" s="3"/>
      <c r="AC103" s="36">
        <f t="shared" si="3"/>
        <v>14651796900</v>
      </c>
      <c r="AD103" s="37">
        <f t="shared" si="5"/>
        <v>61787091850</v>
      </c>
      <c r="AE103" s="144"/>
    </row>
    <row r="104" spans="1:31" x14ac:dyDescent="0.25">
      <c r="A104" s="38">
        <v>92</v>
      </c>
      <c r="B104" s="30" t="s">
        <v>296</v>
      </c>
      <c r="C104" s="30" t="s">
        <v>1317</v>
      </c>
      <c r="D104" s="31">
        <v>890980331</v>
      </c>
      <c r="E104" s="31">
        <v>213105631</v>
      </c>
      <c r="F104" s="32" t="s">
        <v>297</v>
      </c>
      <c r="G104" s="33">
        <v>29665300264</v>
      </c>
      <c r="H104" s="33">
        <v>0</v>
      </c>
      <c r="I104" s="3">
        <f>IFERROR(VLOOKUP(C104,'[6]Anexo 2'!$A$9:$G$1115,7,0),0)</f>
        <v>618102200</v>
      </c>
      <c r="J104" s="3">
        <f>IFERROR(VLOOKUP(C104,'[6]Anexo 1'!$A$9:$F$1115,6,0),0)</f>
        <v>692116820</v>
      </c>
      <c r="K104" s="3"/>
      <c r="L104" s="3"/>
      <c r="M104" s="3"/>
      <c r="N104" s="3"/>
      <c r="O104" s="3"/>
      <c r="P104" s="34">
        <f t="shared" si="4"/>
        <v>30975519284</v>
      </c>
      <c r="Q104" s="35">
        <f>VLOOKUP(D104,FEBRERO!$D$13:$Q$1147,14,0)+VLOOKUP(D104,FEBRERO!$D$13:$AC$1147,26,0)</f>
        <v>6395457999</v>
      </c>
      <c r="R104" s="3">
        <f>IFERROR(VLOOKUP(D104,[13]ServNOMINA!$F$16:$M$112,8,0),0)</f>
        <v>2008698957</v>
      </c>
      <c r="S104" s="3">
        <f>IFERROR(VLOOKUP(D104,[13]ServOTROS!$F$16:$M$112,8,0),0)</f>
        <v>423257225</v>
      </c>
      <c r="T104" s="3">
        <f>IFERROR(VLOOKUP(D104,[13]CANCEL!$F$16:$M$48,8,0),0)</f>
        <v>0</v>
      </c>
      <c r="U104" s="3">
        <f>IFERROR(VLOOKUP(B104,[13]Aaf_PENSION!$C$16:$M$112,11,0),0)</f>
        <v>62622765</v>
      </c>
      <c r="V104" s="3">
        <f>IFERROR(VLOOKUP(B104,[13]Aaf_SALUD!$C$16:$M$112,11,0),0)</f>
        <v>62622764</v>
      </c>
      <c r="W104" s="3">
        <f>IFERROR(VLOOKUP(D104,[13]CALIDAD!$F$16:$M$1122,8,0),0)</f>
        <v>154525551</v>
      </c>
      <c r="X104" s="3">
        <f>IFERROR(VLOOKUP(D104,'[14]dinamica municip ok'!$F$4:$G$1107,2,0),0)</f>
        <v>692116820</v>
      </c>
      <c r="Y104" s="3">
        <f>IFERROR(VLOOKUP(B104,[13]Ap_CESANTIAS!$C$16:$M$112,11,0),0)</f>
        <v>96909929</v>
      </c>
      <c r="Z104" s="3">
        <f>IFERROR(VLOOKUP(B104,[13]Ap_PENSION!$C$16:$M$112,11,0),0)</f>
        <v>111172701</v>
      </c>
      <c r="AA104" s="3">
        <f>IFERROR(VLOOKUP(B104,[13]Ap_SALUD!$C$16:$M$112,11,0),0)</f>
        <v>78733007</v>
      </c>
      <c r="AB104" s="3"/>
      <c r="AC104" s="36">
        <f t="shared" si="3"/>
        <v>3690659719</v>
      </c>
      <c r="AD104" s="37">
        <f t="shared" si="5"/>
        <v>20889401566</v>
      </c>
      <c r="AE104" s="144"/>
    </row>
    <row r="105" spans="1:31" x14ac:dyDescent="0.25">
      <c r="A105" s="29">
        <v>93</v>
      </c>
      <c r="B105" s="30" t="s">
        <v>298</v>
      </c>
      <c r="C105" s="30" t="s">
        <v>1374</v>
      </c>
      <c r="D105" s="31">
        <v>891855017</v>
      </c>
      <c r="E105" s="31">
        <v>210185001</v>
      </c>
      <c r="F105" s="32" t="s">
        <v>299</v>
      </c>
      <c r="G105" s="33">
        <v>123792438868</v>
      </c>
      <c r="H105" s="33">
        <v>0</v>
      </c>
      <c r="I105" s="3">
        <f>IFERROR(VLOOKUP(C105,'[6]Anexo 2'!$A$9:$G$1115,7,0),0)</f>
        <v>3153206848</v>
      </c>
      <c r="J105" s="3">
        <f>IFERROR(VLOOKUP(C105,'[6]Anexo 1'!$A$9:$F$1115,6,0),0)</f>
        <v>3320157187</v>
      </c>
      <c r="K105" s="3"/>
      <c r="L105" s="3"/>
      <c r="M105" s="3"/>
      <c r="N105" s="3"/>
      <c r="O105" s="3"/>
      <c r="P105" s="34">
        <f t="shared" si="4"/>
        <v>130265802903</v>
      </c>
      <c r="Q105" s="35">
        <f>VLOOKUP(D105,FEBRERO!$D$13:$Q$1147,14,0)+VLOOKUP(D105,FEBRERO!$D$13:$AC$1147,26,0)</f>
        <v>28799437050</v>
      </c>
      <c r="R105" s="3">
        <f>IFERROR(VLOOKUP(D105,[13]ServNOMINA!$F$16:$M$112,8,0),0)</f>
        <v>9933660082</v>
      </c>
      <c r="S105" s="3">
        <f>IFERROR(VLOOKUP(D105,[13]ServOTROS!$F$16:$M$112,8,0),0)</f>
        <v>960690562</v>
      </c>
      <c r="T105" s="3">
        <f>IFERROR(VLOOKUP(D105,[13]CANCEL!$F$16:$M$48,8,0),0)</f>
        <v>0</v>
      </c>
      <c r="U105" s="3">
        <f>IFERROR(VLOOKUP(B105,[13]Aaf_PENSION!$C$16:$M$112,11,0),0)</f>
        <v>315600379</v>
      </c>
      <c r="V105" s="3">
        <f>IFERROR(VLOOKUP(B105,[13]Aaf_SALUD!$C$16:$M$112,11,0),0)</f>
        <v>315600379</v>
      </c>
      <c r="W105" s="3">
        <f>IFERROR(VLOOKUP(D105,[13]CALIDAD!$F$16:$M$1122,8,0),0)</f>
        <v>788301711</v>
      </c>
      <c r="X105" s="3">
        <f>IFERROR(VLOOKUP(D105,'[14]dinamica municip ok'!$F$4:$G$1107,2,0),0)</f>
        <v>3320157187</v>
      </c>
      <c r="Y105" s="3">
        <f>IFERROR(VLOOKUP(B105,[13]Ap_CESANTIAS!$C$16:$M$112,11,0),0)</f>
        <v>518750020</v>
      </c>
      <c r="Z105" s="3">
        <f>IFERROR(VLOOKUP(B105,[13]Ap_PENSION!$C$16:$M$112,11,0),0)</f>
        <v>480003011</v>
      </c>
      <c r="AA105" s="3">
        <f>IFERROR(VLOOKUP(B105,[13]Ap_SALUD!$C$16:$M$112,11,0),0)</f>
        <v>339940296</v>
      </c>
      <c r="AB105" s="3"/>
      <c r="AC105" s="36">
        <f t="shared" si="3"/>
        <v>16972703627</v>
      </c>
      <c r="AD105" s="37">
        <f t="shared" si="5"/>
        <v>84493662226</v>
      </c>
      <c r="AE105" s="144"/>
    </row>
    <row r="106" spans="1:31" x14ac:dyDescent="0.25">
      <c r="A106" s="38">
        <v>94</v>
      </c>
      <c r="B106" s="30" t="s">
        <v>300</v>
      </c>
      <c r="C106" s="30" t="s">
        <v>1342</v>
      </c>
      <c r="D106" s="31">
        <v>899999318</v>
      </c>
      <c r="E106" s="31">
        <v>219925899</v>
      </c>
      <c r="F106" s="32" t="s">
        <v>301</v>
      </c>
      <c r="G106" s="33">
        <v>57322725421</v>
      </c>
      <c r="H106" s="33">
        <v>0</v>
      </c>
      <c r="I106" s="3">
        <f>IFERROR(VLOOKUP(C106,'[6]Anexo 2'!$A$9:$G$1115,7,0),0)</f>
        <v>1394339392</v>
      </c>
      <c r="J106" s="3">
        <f>IFERROR(VLOOKUP(C106,'[6]Anexo 1'!$A$9:$F$1115,6,0),0)</f>
        <v>1598029606</v>
      </c>
      <c r="K106" s="3"/>
      <c r="L106" s="3"/>
      <c r="M106" s="3"/>
      <c r="N106" s="3"/>
      <c r="O106" s="3"/>
      <c r="P106" s="34">
        <f t="shared" si="4"/>
        <v>60315094419</v>
      </c>
      <c r="Q106" s="35">
        <f>VLOOKUP(D106,FEBRERO!$D$13:$Q$1147,14,0)+VLOOKUP(D106,FEBRERO!$D$13:$AC$1147,26,0)</f>
        <v>15123510496</v>
      </c>
      <c r="R106" s="3">
        <f>IFERROR(VLOOKUP(D106,[13]ServNOMINA!$F$16:$M$112,8,0),0)</f>
        <v>5050937472</v>
      </c>
      <c r="S106" s="3">
        <f>IFERROR(VLOOKUP(D106,[13]ServOTROS!$F$16:$M$112,8,0),0)</f>
        <v>357827512</v>
      </c>
      <c r="T106" s="3">
        <f>IFERROR(VLOOKUP(D106,[13]CANCEL!$F$16:$M$48,8,0),0)</f>
        <v>0</v>
      </c>
      <c r="U106" s="3">
        <f>IFERROR(VLOOKUP(B106,[13]Aaf_PENSION!$C$16:$M$112,11,0),0)</f>
        <v>155257460</v>
      </c>
      <c r="V106" s="3">
        <f>IFERROR(VLOOKUP(B106,[13]Aaf_SALUD!$C$16:$M$112,11,0),0)</f>
        <v>155257460</v>
      </c>
      <c r="W106" s="3">
        <f>IFERROR(VLOOKUP(D106,[13]CALIDAD!$F$16:$M$1122,8,0),0)</f>
        <v>348584847</v>
      </c>
      <c r="X106" s="3">
        <f>IFERROR(VLOOKUP(D106,'[14]dinamica municip ok'!$F$4:$G$1107,2,0),0)</f>
        <v>1598029606</v>
      </c>
      <c r="Y106" s="3">
        <f>IFERROR(VLOOKUP(B106,[13]Ap_CESANTIAS!$C$16:$M$112,11,0),0)</f>
        <v>252806115</v>
      </c>
      <c r="Z106" s="3">
        <f>IFERROR(VLOOKUP(B106,[13]Ap_PENSION!$C$16:$M$112,11,0),0)</f>
        <v>260098081</v>
      </c>
      <c r="AA106" s="3">
        <f>IFERROR(VLOOKUP(B106,[13]Ap_SALUD!$C$16:$M$112,11,0),0)</f>
        <v>184202633</v>
      </c>
      <c r="AB106" s="3"/>
      <c r="AC106" s="36">
        <f t="shared" si="3"/>
        <v>8363001186</v>
      </c>
      <c r="AD106" s="37">
        <f t="shared" si="5"/>
        <v>36828582737</v>
      </c>
      <c r="AE106" s="144"/>
    </row>
    <row r="107" spans="1:31" x14ac:dyDescent="0.25">
      <c r="A107" s="29">
        <v>95</v>
      </c>
      <c r="B107" s="30" t="s">
        <v>302</v>
      </c>
      <c r="C107" s="30" t="s">
        <v>1373</v>
      </c>
      <c r="D107" s="31">
        <v>890399025</v>
      </c>
      <c r="E107" s="31">
        <v>219276892</v>
      </c>
      <c r="F107" s="32" t="s">
        <v>303</v>
      </c>
      <c r="G107" s="33">
        <v>57763485823</v>
      </c>
      <c r="H107" s="33">
        <v>0</v>
      </c>
      <c r="I107" s="3">
        <f>IFERROR(VLOOKUP(C107,'[6]Anexo 2'!$A$9:$G$1115,7,0),0)</f>
        <v>1234785616</v>
      </c>
      <c r="J107" s="3">
        <f>IFERROR(VLOOKUP(C107,'[6]Anexo 1'!$A$9:$F$1115,6,0),0)</f>
        <v>1465912622</v>
      </c>
      <c r="K107" s="3"/>
      <c r="L107" s="3"/>
      <c r="M107" s="3"/>
      <c r="N107" s="3"/>
      <c r="O107" s="3"/>
      <c r="P107" s="34">
        <f t="shared" si="4"/>
        <v>60464184061</v>
      </c>
      <c r="Q107" s="35">
        <f>VLOOKUP(D107,FEBRERO!$D$13:$Q$1147,14,0)+VLOOKUP(D107,FEBRERO!$D$13:$AC$1147,26,0)</f>
        <v>14857463270</v>
      </c>
      <c r="R107" s="3">
        <f>IFERROR(VLOOKUP(D107,[13]ServNOMINA!$F$16:$M$112,8,0),0)</f>
        <v>4869542943</v>
      </c>
      <c r="S107" s="3">
        <f>IFERROR(VLOOKUP(D107,[13]ServOTROS!$F$16:$M$112,8,0),0)</f>
        <v>483756532</v>
      </c>
      <c r="T107" s="3">
        <f>IFERROR(VLOOKUP(D107,[13]CANCEL!$F$16:$M$48,8,0),0)</f>
        <v>0</v>
      </c>
      <c r="U107" s="3">
        <f>IFERROR(VLOOKUP(B107,[13]Aaf_PENSION!$C$16:$M$112,11,0),0)</f>
        <v>146736210</v>
      </c>
      <c r="V107" s="3">
        <f>IFERROR(VLOOKUP(B107,[13]Aaf_SALUD!$C$16:$M$112,11,0),0)</f>
        <v>146736210</v>
      </c>
      <c r="W107" s="3">
        <f>IFERROR(VLOOKUP(D107,[13]CALIDAD!$F$16:$M$1122,8,0),0)</f>
        <v>308696403</v>
      </c>
      <c r="X107" s="3">
        <f>IFERROR(VLOOKUP(D107,'[14]dinamica municip ok'!$F$4:$G$1107,2,0),0)</f>
        <v>1465912622</v>
      </c>
      <c r="Y107" s="3">
        <f>IFERROR(VLOOKUP(B107,[13]Ap_CESANTIAS!$C$16:$M$112,11,0),0)</f>
        <v>224985252</v>
      </c>
      <c r="Z107" s="3">
        <f>IFERROR(VLOOKUP(B107,[13]Ap_PENSION!$C$16:$M$112,11,0),0)</f>
        <v>246957229</v>
      </c>
      <c r="AA107" s="3">
        <f>IFERROR(VLOOKUP(B107,[13]Ap_SALUD!$C$16:$M$112,11,0),0)</f>
        <v>174896222</v>
      </c>
      <c r="AB107" s="3"/>
      <c r="AC107" s="36">
        <f t="shared" si="3"/>
        <v>8068219623</v>
      </c>
      <c r="AD107" s="37">
        <f t="shared" si="5"/>
        <v>37538501168</v>
      </c>
      <c r="AE107" s="144"/>
    </row>
    <row r="108" spans="1:31" x14ac:dyDescent="0.25">
      <c r="A108" s="38">
        <v>96</v>
      </c>
      <c r="B108" s="30" t="s">
        <v>304</v>
      </c>
      <c r="C108" s="30" t="s">
        <v>1337</v>
      </c>
      <c r="D108" s="31">
        <v>899999433</v>
      </c>
      <c r="E108" s="31">
        <v>218625286</v>
      </c>
      <c r="F108" s="32" t="s">
        <v>305</v>
      </c>
      <c r="G108" s="33">
        <v>38695647684</v>
      </c>
      <c r="H108" s="33">
        <v>0</v>
      </c>
      <c r="I108" s="3">
        <f>IFERROR(VLOOKUP(C108,'[6]Anexo 2'!$A$9:$G$1115,7,0),0)</f>
        <v>853330736</v>
      </c>
      <c r="J108" s="3">
        <f>IFERROR(VLOOKUP(C108,'[6]Anexo 1'!$A$9:$F$1115,6,0),0)</f>
        <v>1007440994</v>
      </c>
      <c r="K108" s="3"/>
      <c r="L108" s="3"/>
      <c r="M108" s="3"/>
      <c r="N108" s="3"/>
      <c r="O108" s="3"/>
      <c r="P108" s="34">
        <f t="shared" si="4"/>
        <v>40556419414</v>
      </c>
      <c r="Q108" s="35">
        <f>VLOOKUP(D108,FEBRERO!$D$13:$Q$1147,14,0)+VLOOKUP(D108,FEBRERO!$D$13:$AC$1147,26,0)</f>
        <v>8710690307</v>
      </c>
      <c r="R108" s="3">
        <f>IFERROR(VLOOKUP(D108,[13]ServNOMINA!$F$16:$M$112,8,0),0)</f>
        <v>2549687163</v>
      </c>
      <c r="S108" s="3">
        <f>IFERROR(VLOOKUP(D108,[13]ServOTROS!$F$16:$M$112,8,0),0)</f>
        <v>539800649</v>
      </c>
      <c r="T108" s="3">
        <f>IFERROR(VLOOKUP(D108,[13]CANCEL!$F$16:$M$48,8,0),0)</f>
        <v>0</v>
      </c>
      <c r="U108" s="3">
        <f>IFERROR(VLOOKUP(B108,[13]Aaf_PENSION!$C$16:$M$112,11,0),0)</f>
        <v>72443491</v>
      </c>
      <c r="V108" s="3">
        <f>IFERROR(VLOOKUP(B108,[13]Aaf_SALUD!$C$16:$M$112,11,0),0)</f>
        <v>72443490</v>
      </c>
      <c r="W108" s="3">
        <f>IFERROR(VLOOKUP(D108,[13]CALIDAD!$F$16:$M$1122,8,0),0)</f>
        <v>213332685</v>
      </c>
      <c r="X108" s="3">
        <f>IFERROR(VLOOKUP(D108,'[14]dinamica municip ok'!$F$4:$G$1107,2,0),0)</f>
        <v>1007440994</v>
      </c>
      <c r="Y108" s="3">
        <f>IFERROR(VLOOKUP(B108,[13]Ap_CESANTIAS!$C$16:$M$112,11,0),0)</f>
        <v>108978064</v>
      </c>
      <c r="Z108" s="3">
        <f>IFERROR(VLOOKUP(B108,[13]Ap_PENSION!$C$16:$M$112,11,0),0)</f>
        <v>142850141</v>
      </c>
      <c r="AA108" s="3">
        <f>IFERROR(VLOOKUP(B108,[13]Ap_SALUD!$C$16:$M$112,11,0),0)</f>
        <v>101167114</v>
      </c>
      <c r="AB108" s="3"/>
      <c r="AC108" s="36">
        <f t="shared" si="3"/>
        <v>4808143791</v>
      </c>
      <c r="AD108" s="37">
        <f t="shared" si="5"/>
        <v>27037585316</v>
      </c>
      <c r="AE108" s="144"/>
    </row>
    <row r="109" spans="1:31" x14ac:dyDescent="0.25">
      <c r="A109" s="29">
        <v>97</v>
      </c>
      <c r="B109" s="30" t="s">
        <v>306</v>
      </c>
      <c r="C109" s="30" t="s">
        <v>1315</v>
      </c>
      <c r="D109" s="31">
        <v>890980782</v>
      </c>
      <c r="E109" s="31">
        <v>218005380</v>
      </c>
      <c r="F109" s="32" t="s">
        <v>307</v>
      </c>
      <c r="G109" s="33">
        <v>21866876998</v>
      </c>
      <c r="H109" s="33">
        <v>0</v>
      </c>
      <c r="I109" s="3">
        <f>IFERROR(VLOOKUP(C109,'[6]Anexo 2'!$A$9:$G$1115,7,0),0)</f>
        <v>524415600</v>
      </c>
      <c r="J109" s="3">
        <f>IFERROR(VLOOKUP(C109,'[6]Anexo 1'!$A$9:$F$1115,6,0),0)</f>
        <v>508074469</v>
      </c>
      <c r="K109" s="3"/>
      <c r="L109" s="3"/>
      <c r="M109" s="3"/>
      <c r="N109" s="3"/>
      <c r="O109" s="3"/>
      <c r="P109" s="34">
        <f t="shared" si="4"/>
        <v>22899367067</v>
      </c>
      <c r="Q109" s="35">
        <f>VLOOKUP(D109,FEBRERO!$D$13:$Q$1147,14,0)+VLOOKUP(D109,FEBRERO!$D$13:$AC$1147,26,0)</f>
        <v>5422415608</v>
      </c>
      <c r="R109" s="3">
        <f>IFERROR(VLOOKUP(D109,[13]ServNOMINA!$F$16:$M$112,8,0),0)</f>
        <v>1727032296</v>
      </c>
      <c r="S109" s="3">
        <f>IFERROR(VLOOKUP(D109,[13]ServOTROS!$F$16:$M$112,8,0),0)</f>
        <v>238821526</v>
      </c>
      <c r="T109" s="3">
        <f>IFERROR(VLOOKUP(D109,[13]CANCEL!$F$16:$M$48,8,0),0)</f>
        <v>0</v>
      </c>
      <c r="U109" s="3">
        <f>IFERROR(VLOOKUP(B109,[13]Aaf_PENSION!$C$16:$M$112,11,0),0)</f>
        <v>48703307</v>
      </c>
      <c r="V109" s="3">
        <f>IFERROR(VLOOKUP(B109,[13]Aaf_SALUD!$C$16:$M$112,11,0),0)</f>
        <v>48703306</v>
      </c>
      <c r="W109" s="3">
        <f>IFERROR(VLOOKUP(D109,[13]CALIDAD!$F$16:$M$1122,8,0),0)</f>
        <v>131103900</v>
      </c>
      <c r="X109" s="3">
        <f>IFERROR(VLOOKUP(D109,'[14]dinamica municip ok'!$F$4:$G$1107,2,0),0)</f>
        <v>508074469</v>
      </c>
      <c r="Y109" s="3">
        <f>IFERROR(VLOOKUP(B109,[13]Ap_CESANTIAS!$C$16:$M$112,11,0),0)</f>
        <v>76584502</v>
      </c>
      <c r="Z109" s="3">
        <f>IFERROR(VLOOKUP(B109,[13]Ap_PENSION!$C$16:$M$112,11,0),0)</f>
        <v>94159063</v>
      </c>
      <c r="AA109" s="3">
        <f>IFERROR(VLOOKUP(B109,[13]Ap_SALUD!$C$16:$M$112,11,0),0)</f>
        <v>66683872</v>
      </c>
      <c r="AB109" s="3"/>
      <c r="AC109" s="36">
        <f t="shared" si="3"/>
        <v>2939866241</v>
      </c>
      <c r="AD109" s="37">
        <f t="shared" si="5"/>
        <v>14537085218</v>
      </c>
      <c r="AE109" s="144"/>
    </row>
    <row r="110" spans="1:31" x14ac:dyDescent="0.25">
      <c r="A110" s="38">
        <v>98</v>
      </c>
      <c r="B110" s="30"/>
      <c r="C110" s="143" t="str">
        <f>VLOOKUP(D110,[8]Hoja1!$A$2:$B$1115,2,0)</f>
        <v>05002</v>
      </c>
      <c r="D110" s="31">
        <v>890981195</v>
      </c>
      <c r="E110" s="31">
        <v>210205002</v>
      </c>
      <c r="F110" s="32" t="s">
        <v>308</v>
      </c>
      <c r="G110" s="33">
        <v>0</v>
      </c>
      <c r="H110" s="33">
        <v>0</v>
      </c>
      <c r="I110" s="3">
        <f>IFERROR(VLOOKUP(C110,'[6]Anexo 2'!$A$9:$G$1115,7,0),0)</f>
        <v>261320612</v>
      </c>
      <c r="J110" s="3">
        <f>IFERROR(VLOOKUP(C110,'[6]Anexo 1'!$A$9:$F$1115,6,0),0)</f>
        <v>286478124</v>
      </c>
      <c r="K110" s="3"/>
      <c r="L110" s="3"/>
      <c r="M110" s="3"/>
      <c r="N110" s="3"/>
      <c r="O110" s="3"/>
      <c r="P110" s="34">
        <f t="shared" si="4"/>
        <v>547798736</v>
      </c>
      <c r="Q110" s="35">
        <f>VLOOKUP(D110,FEBRERO!$D$13:$Q$1147,14,0)+VLOOKUP(D110,FEBRERO!$D$13:$AC$1147,26,0)</f>
        <v>0</v>
      </c>
      <c r="R110" s="3">
        <f>IFERROR(VLOOKUP(D110,[13]ServNOMINA!$F$16:$M$112,8,0),0)</f>
        <v>0</v>
      </c>
      <c r="S110" s="3">
        <f>IFERROR(VLOOKUP(D110,[13]ServOTROS!$F$16:$M$112,8,0),0)</f>
        <v>0</v>
      </c>
      <c r="T110" s="3">
        <f>IFERROR(VLOOKUP(D110,[13]CANCEL!$F$16:$M$48,8,0),0)</f>
        <v>0</v>
      </c>
      <c r="U110" s="3">
        <f>IFERROR(VLOOKUP(B110,[13]Aaf_PENSION!$C$16:$M$112,11,0),0)</f>
        <v>0</v>
      </c>
      <c r="V110" s="3">
        <f>IFERROR(VLOOKUP(B110,[13]Aaf_SALUD!$C$16:$M$112,11,0),0)</f>
        <v>0</v>
      </c>
      <c r="W110" s="3">
        <f>IFERROR(VLOOKUP(D110,[13]CALIDAD!$F$16:$M$1122,8,0),0)</f>
        <v>65330154</v>
      </c>
      <c r="X110" s="3">
        <f>IFERROR(VLOOKUP(D110,'[14]dinamica municip ok'!$F$4:$G$1107,2,0),0)</f>
        <v>286478124</v>
      </c>
      <c r="Y110" s="3">
        <f>IFERROR(VLOOKUP(B110,[13]Ap_CESANTIAS!$C$16:$M$112,11,0),0)</f>
        <v>0</v>
      </c>
      <c r="Z110" s="3">
        <f>IFERROR(VLOOKUP(B110,[13]Ap_PENSION!$C$16:$M$112,11,0),0)</f>
        <v>0</v>
      </c>
      <c r="AA110" s="3">
        <f>IFERROR(VLOOKUP(B110,[13]Ap_SALUD!$C$16:$M$112,11,0),0)</f>
        <v>0</v>
      </c>
      <c r="AB110" s="3"/>
      <c r="AC110" s="36">
        <f t="shared" si="3"/>
        <v>351808278</v>
      </c>
      <c r="AD110" s="37">
        <f t="shared" si="5"/>
        <v>195990458</v>
      </c>
      <c r="AE110" s="144"/>
    </row>
    <row r="111" spans="1:31" x14ac:dyDescent="0.25">
      <c r="A111" s="29">
        <v>99</v>
      </c>
      <c r="B111" s="61"/>
      <c r="C111" s="143" t="str">
        <f>VLOOKUP(D111,[8]Hoja1!$A$2:$B$1115,2,0)</f>
        <v>05004</v>
      </c>
      <c r="D111" s="31">
        <v>890981251</v>
      </c>
      <c r="E111" s="31">
        <v>210405004</v>
      </c>
      <c r="F111" s="61" t="s">
        <v>309</v>
      </c>
      <c r="G111" s="33">
        <v>0</v>
      </c>
      <c r="H111" s="33">
        <v>0</v>
      </c>
      <c r="I111" s="3">
        <f>IFERROR(VLOOKUP(C111,'[6]Anexo 2'!$A$9:$G$1115,7,0),0)</f>
        <v>30083159</v>
      </c>
      <c r="J111" s="3">
        <f>IFERROR(VLOOKUP(C111,'[6]Anexo 1'!$A$9:$F$1115,6,0),0)</f>
        <v>31268481</v>
      </c>
      <c r="K111" s="3"/>
      <c r="L111" s="3"/>
      <c r="M111" s="3"/>
      <c r="N111" s="3"/>
      <c r="O111" s="3"/>
      <c r="P111" s="34">
        <f t="shared" si="4"/>
        <v>61351640</v>
      </c>
      <c r="Q111" s="35">
        <f>VLOOKUP(D111,FEBRERO!$D$13:$Q$1147,14,0)+VLOOKUP(D111,FEBRERO!$D$13:$AC$1147,26,0)</f>
        <v>0</v>
      </c>
      <c r="R111" s="3">
        <f>IFERROR(VLOOKUP(D111,[13]ServNOMINA!$F$16:$M$112,8,0),0)</f>
        <v>0</v>
      </c>
      <c r="S111" s="3">
        <f>IFERROR(VLOOKUP(D111,[13]ServOTROS!$F$16:$M$112,8,0),0)</f>
        <v>0</v>
      </c>
      <c r="T111" s="3">
        <f>IFERROR(VLOOKUP(D111,[13]CANCEL!$F$16:$M$48,8,0),0)</f>
        <v>0</v>
      </c>
      <c r="U111" s="3">
        <f>IFERROR(VLOOKUP(B111,[13]Aaf_PENSION!$C$16:$M$112,11,0),0)</f>
        <v>0</v>
      </c>
      <c r="V111" s="3">
        <f>IFERROR(VLOOKUP(B111,[13]Aaf_SALUD!$C$16:$M$112,11,0),0)</f>
        <v>0</v>
      </c>
      <c r="W111" s="3">
        <f>IFERROR(VLOOKUP(D111,[13]CALIDAD!$F$16:$M$1122,8,0),0)</f>
        <v>7520790</v>
      </c>
      <c r="X111" s="3">
        <f>IFERROR(VLOOKUP(D111,'[14]dinamica municip ok'!$F$4:$G$1107,2,0),0)</f>
        <v>31268481</v>
      </c>
      <c r="Y111" s="3">
        <f>IFERROR(VLOOKUP(B111,[13]Ap_CESANTIAS!$C$16:$M$112,11,0),0)</f>
        <v>0</v>
      </c>
      <c r="Z111" s="3">
        <f>IFERROR(VLOOKUP(B111,[13]Ap_PENSION!$C$16:$M$112,11,0),0)</f>
        <v>0</v>
      </c>
      <c r="AA111" s="3">
        <f>IFERROR(VLOOKUP(B111,[13]Ap_SALUD!$C$16:$M$112,11,0),0)</f>
        <v>0</v>
      </c>
      <c r="AB111" s="3"/>
      <c r="AC111" s="36">
        <f t="shared" si="3"/>
        <v>38789271</v>
      </c>
      <c r="AD111" s="37">
        <f t="shared" si="5"/>
        <v>22562369</v>
      </c>
      <c r="AE111" s="144"/>
    </row>
    <row r="112" spans="1:31" x14ac:dyDescent="0.25">
      <c r="A112" s="38">
        <v>100</v>
      </c>
      <c r="B112" s="61"/>
      <c r="C112" s="143" t="str">
        <f>VLOOKUP(D112,[8]Hoja1!$A$2:$B$1115,2,0)</f>
        <v>05021</v>
      </c>
      <c r="D112" s="31">
        <v>890983701</v>
      </c>
      <c r="E112" s="31">
        <v>212105021</v>
      </c>
      <c r="F112" s="61" t="s">
        <v>310</v>
      </c>
      <c r="G112" s="33">
        <v>0</v>
      </c>
      <c r="H112" s="33">
        <v>0</v>
      </c>
      <c r="I112" s="3">
        <f>IFERROR(VLOOKUP(C112,'[6]Anexo 2'!$A$9:$G$1115,7,0),0)</f>
        <v>66864427</v>
      </c>
      <c r="J112" s="3">
        <f>IFERROR(VLOOKUP(C112,'[6]Anexo 1'!$A$9:$F$1115,6,0),0)</f>
        <v>59875443</v>
      </c>
      <c r="K112" s="3"/>
      <c r="L112" s="3"/>
      <c r="M112" s="3"/>
      <c r="N112" s="3"/>
      <c r="O112" s="3"/>
      <c r="P112" s="34">
        <f t="shared" si="4"/>
        <v>126739870</v>
      </c>
      <c r="Q112" s="35">
        <f>VLOOKUP(D112,FEBRERO!$D$13:$Q$1147,14,0)+VLOOKUP(D112,FEBRERO!$D$13:$AC$1147,26,0)</f>
        <v>0</v>
      </c>
      <c r="R112" s="3">
        <f>IFERROR(VLOOKUP(D112,[13]ServNOMINA!$F$16:$M$112,8,0),0)</f>
        <v>0</v>
      </c>
      <c r="S112" s="3">
        <f>IFERROR(VLOOKUP(D112,[13]ServOTROS!$F$16:$M$112,8,0),0)</f>
        <v>0</v>
      </c>
      <c r="T112" s="3">
        <f>IFERROR(VLOOKUP(D112,[13]CANCEL!$F$16:$M$48,8,0),0)</f>
        <v>0</v>
      </c>
      <c r="U112" s="3">
        <f>IFERROR(VLOOKUP(B112,[13]Aaf_PENSION!$C$16:$M$112,11,0),0)</f>
        <v>0</v>
      </c>
      <c r="V112" s="3">
        <f>IFERROR(VLOOKUP(B112,[13]Aaf_SALUD!$C$16:$M$112,11,0),0)</f>
        <v>0</v>
      </c>
      <c r="W112" s="3">
        <f>IFERROR(VLOOKUP(D112,[13]CALIDAD!$F$16:$M$1122,8,0),0)</f>
        <v>16716108</v>
      </c>
      <c r="X112" s="3">
        <f>IFERROR(VLOOKUP(D112,'[14]dinamica municip ok'!$F$4:$G$1107,2,0),0)</f>
        <v>59875443</v>
      </c>
      <c r="Y112" s="3">
        <f>IFERROR(VLOOKUP(B112,[13]Ap_CESANTIAS!$C$16:$M$112,11,0),0)</f>
        <v>0</v>
      </c>
      <c r="Z112" s="3">
        <f>IFERROR(VLOOKUP(B112,[13]Ap_PENSION!$C$16:$M$112,11,0),0)</f>
        <v>0</v>
      </c>
      <c r="AA112" s="3">
        <f>IFERROR(VLOOKUP(B112,[13]Ap_SALUD!$C$16:$M$112,11,0),0)</f>
        <v>0</v>
      </c>
      <c r="AB112" s="3"/>
      <c r="AC112" s="36">
        <f t="shared" si="3"/>
        <v>76591551</v>
      </c>
      <c r="AD112" s="37">
        <f t="shared" si="5"/>
        <v>50148319</v>
      </c>
      <c r="AE112" s="144"/>
    </row>
    <row r="113" spans="1:31" x14ac:dyDescent="0.25">
      <c r="A113" s="29">
        <v>101</v>
      </c>
      <c r="B113" s="61"/>
      <c r="C113" s="143" t="str">
        <f>VLOOKUP(D113,[8]Hoja1!$A$2:$B$1115,2,0)</f>
        <v>05030</v>
      </c>
      <c r="D113" s="31">
        <v>890981732</v>
      </c>
      <c r="E113" s="31">
        <v>213005030</v>
      </c>
      <c r="F113" s="61" t="s">
        <v>311</v>
      </c>
      <c r="G113" s="33">
        <v>0</v>
      </c>
      <c r="H113" s="33">
        <v>0</v>
      </c>
      <c r="I113" s="3">
        <f>IFERROR(VLOOKUP(C113,'[6]Anexo 2'!$A$9:$G$1115,7,0),0)</f>
        <v>327500080</v>
      </c>
      <c r="J113" s="3">
        <f>IFERROR(VLOOKUP(C113,'[6]Anexo 1'!$A$9:$F$1115,6,0),0)</f>
        <v>400059941</v>
      </c>
      <c r="K113" s="3"/>
      <c r="L113" s="3"/>
      <c r="M113" s="3"/>
      <c r="N113" s="3"/>
      <c r="O113" s="3"/>
      <c r="P113" s="34">
        <f t="shared" si="4"/>
        <v>727560021</v>
      </c>
      <c r="Q113" s="35">
        <f>VLOOKUP(D113,FEBRERO!$D$13:$Q$1147,14,0)+VLOOKUP(D113,FEBRERO!$D$13:$AC$1147,26,0)</f>
        <v>0</v>
      </c>
      <c r="R113" s="3">
        <f>IFERROR(VLOOKUP(D113,[13]ServNOMINA!$F$16:$M$112,8,0),0)</f>
        <v>0</v>
      </c>
      <c r="S113" s="3">
        <f>IFERROR(VLOOKUP(D113,[13]ServOTROS!$F$16:$M$112,8,0),0)</f>
        <v>0</v>
      </c>
      <c r="T113" s="3">
        <f>IFERROR(VLOOKUP(D113,[13]CANCEL!$F$16:$M$48,8,0),0)</f>
        <v>0</v>
      </c>
      <c r="U113" s="3">
        <f>IFERROR(VLOOKUP(B113,[13]Aaf_PENSION!$C$16:$M$112,11,0),0)</f>
        <v>0</v>
      </c>
      <c r="V113" s="3">
        <f>IFERROR(VLOOKUP(B113,[13]Aaf_SALUD!$C$16:$M$112,11,0),0)</f>
        <v>0</v>
      </c>
      <c r="W113" s="3">
        <f>IFERROR(VLOOKUP(D113,[13]CALIDAD!$F$16:$M$1122,8,0),0)</f>
        <v>81875019</v>
      </c>
      <c r="X113" s="3">
        <f>IFERROR(VLOOKUP(D113,'[14]dinamica municip ok'!$F$4:$G$1107,2,0),0)</f>
        <v>400059941</v>
      </c>
      <c r="Y113" s="3">
        <f>IFERROR(VLOOKUP(B113,[13]Ap_CESANTIAS!$C$16:$M$112,11,0),0)</f>
        <v>0</v>
      </c>
      <c r="Z113" s="3">
        <f>IFERROR(VLOOKUP(B113,[13]Ap_PENSION!$C$16:$M$112,11,0),0)</f>
        <v>0</v>
      </c>
      <c r="AA113" s="3">
        <f>IFERROR(VLOOKUP(B113,[13]Ap_SALUD!$C$16:$M$112,11,0),0)</f>
        <v>0</v>
      </c>
      <c r="AB113" s="3"/>
      <c r="AC113" s="36">
        <f t="shared" si="3"/>
        <v>481934960</v>
      </c>
      <c r="AD113" s="37">
        <f t="shared" si="5"/>
        <v>245625061</v>
      </c>
      <c r="AE113" s="144"/>
    </row>
    <row r="114" spans="1:31" x14ac:dyDescent="0.25">
      <c r="A114" s="38">
        <v>102</v>
      </c>
      <c r="B114" s="61"/>
      <c r="C114" s="143" t="str">
        <f>VLOOKUP(D114,[8]Hoja1!$A$2:$B$1115,2,0)</f>
        <v>05031</v>
      </c>
      <c r="D114" s="31">
        <v>890981518</v>
      </c>
      <c r="E114" s="31">
        <v>213105031</v>
      </c>
      <c r="F114" s="61" t="s">
        <v>312</v>
      </c>
      <c r="G114" s="33">
        <v>0</v>
      </c>
      <c r="H114" s="33">
        <v>0</v>
      </c>
      <c r="I114" s="3">
        <f>IFERROR(VLOOKUP(C114,'[6]Anexo 2'!$A$9:$G$1115,7,0),0)</f>
        <v>506409856</v>
      </c>
      <c r="J114" s="3">
        <f>IFERROR(VLOOKUP(C114,'[6]Anexo 1'!$A$9:$F$1115,6,0),0)</f>
        <v>437583279</v>
      </c>
      <c r="K114" s="3"/>
      <c r="L114" s="3"/>
      <c r="M114" s="3"/>
      <c r="N114" s="3"/>
      <c r="O114" s="3"/>
      <c r="P114" s="34">
        <f t="shared" si="4"/>
        <v>943993135</v>
      </c>
      <c r="Q114" s="35">
        <f>VLOOKUP(D114,FEBRERO!$D$13:$Q$1147,14,0)+VLOOKUP(D114,FEBRERO!$D$13:$AC$1147,26,0)</f>
        <v>0</v>
      </c>
      <c r="R114" s="3">
        <f>IFERROR(VLOOKUP(D114,[13]ServNOMINA!$F$16:$M$112,8,0),0)</f>
        <v>0</v>
      </c>
      <c r="S114" s="3">
        <f>IFERROR(VLOOKUP(D114,[13]ServOTROS!$F$16:$M$112,8,0),0)</f>
        <v>0</v>
      </c>
      <c r="T114" s="3">
        <f>IFERROR(VLOOKUP(D114,[13]CANCEL!$F$16:$M$48,8,0),0)</f>
        <v>0</v>
      </c>
      <c r="U114" s="3">
        <f>IFERROR(VLOOKUP(B114,[13]Aaf_PENSION!$C$16:$M$112,11,0),0)</f>
        <v>0</v>
      </c>
      <c r="V114" s="3">
        <f>IFERROR(VLOOKUP(B114,[13]Aaf_SALUD!$C$16:$M$112,11,0),0)</f>
        <v>0</v>
      </c>
      <c r="W114" s="3">
        <f>IFERROR(VLOOKUP(D114,[13]CALIDAD!$F$16:$M$1122,8,0),0)</f>
        <v>126602463</v>
      </c>
      <c r="X114" s="3">
        <f>IFERROR(VLOOKUP(D114,'[14]dinamica municip ok'!$F$4:$G$1107,2,0),0)</f>
        <v>437583279</v>
      </c>
      <c r="Y114" s="3">
        <f>IFERROR(VLOOKUP(B114,[13]Ap_CESANTIAS!$C$16:$M$112,11,0),0)</f>
        <v>0</v>
      </c>
      <c r="Z114" s="3">
        <f>IFERROR(VLOOKUP(B114,[13]Ap_PENSION!$C$16:$M$112,11,0),0)</f>
        <v>0</v>
      </c>
      <c r="AA114" s="3">
        <f>IFERROR(VLOOKUP(B114,[13]Ap_SALUD!$C$16:$M$112,11,0),0)</f>
        <v>0</v>
      </c>
      <c r="AB114" s="3"/>
      <c r="AC114" s="36">
        <f t="shared" si="3"/>
        <v>564185742</v>
      </c>
      <c r="AD114" s="37">
        <f t="shared" si="5"/>
        <v>379807393</v>
      </c>
      <c r="AE114" s="144"/>
    </row>
    <row r="115" spans="1:31" x14ac:dyDescent="0.25">
      <c r="A115" s="29">
        <v>103</v>
      </c>
      <c r="B115" s="61"/>
      <c r="C115" s="143" t="str">
        <f>VLOOKUP(D115,[8]Hoja1!$A$2:$B$1115,2,0)</f>
        <v>05034</v>
      </c>
      <c r="D115" s="31">
        <v>890980342</v>
      </c>
      <c r="E115" s="31">
        <v>213405034</v>
      </c>
      <c r="F115" s="61" t="s">
        <v>313</v>
      </c>
      <c r="G115" s="33">
        <v>0</v>
      </c>
      <c r="H115" s="33">
        <v>0</v>
      </c>
      <c r="I115" s="3">
        <f>IFERROR(VLOOKUP(C115,'[6]Anexo 2'!$A$9:$G$1115,7,0),0)</f>
        <v>612625384</v>
      </c>
      <c r="J115" s="3">
        <f>IFERROR(VLOOKUP(C115,'[6]Anexo 1'!$A$9:$F$1115,6,0),0)</f>
        <v>645620325</v>
      </c>
      <c r="K115" s="3"/>
      <c r="L115" s="3"/>
      <c r="M115" s="3"/>
      <c r="N115" s="3"/>
      <c r="O115" s="3"/>
      <c r="P115" s="34">
        <f t="shared" si="4"/>
        <v>1258245709</v>
      </c>
      <c r="Q115" s="35">
        <f>VLOOKUP(D115,FEBRERO!$D$13:$Q$1147,14,0)+VLOOKUP(D115,FEBRERO!$D$13:$AC$1147,26,0)</f>
        <v>0</v>
      </c>
      <c r="R115" s="3">
        <f>IFERROR(VLOOKUP(D115,[13]ServNOMINA!$F$16:$M$112,8,0),0)</f>
        <v>0</v>
      </c>
      <c r="S115" s="3">
        <f>IFERROR(VLOOKUP(D115,[13]ServOTROS!$F$16:$M$112,8,0),0)</f>
        <v>0</v>
      </c>
      <c r="T115" s="3">
        <f>IFERROR(VLOOKUP(D115,[13]CANCEL!$F$16:$M$48,8,0),0)</f>
        <v>0</v>
      </c>
      <c r="U115" s="3">
        <f>IFERROR(VLOOKUP(B115,[13]Aaf_PENSION!$C$16:$M$112,11,0),0)</f>
        <v>0</v>
      </c>
      <c r="V115" s="3">
        <f>IFERROR(VLOOKUP(B115,[13]Aaf_SALUD!$C$16:$M$112,11,0),0)</f>
        <v>0</v>
      </c>
      <c r="W115" s="3">
        <f>IFERROR(VLOOKUP(D115,[13]CALIDAD!$F$16:$M$1122,8,0),0)</f>
        <v>153156345</v>
      </c>
      <c r="X115" s="3">
        <f>IFERROR(VLOOKUP(D115,'[14]dinamica municip ok'!$F$4:$G$1107,2,0),0)</f>
        <v>645620325</v>
      </c>
      <c r="Y115" s="3">
        <f>IFERROR(VLOOKUP(B115,[13]Ap_CESANTIAS!$C$16:$M$112,11,0),0)</f>
        <v>0</v>
      </c>
      <c r="Z115" s="3">
        <f>IFERROR(VLOOKUP(B115,[13]Ap_PENSION!$C$16:$M$112,11,0),0)</f>
        <v>0</v>
      </c>
      <c r="AA115" s="3">
        <f>IFERROR(VLOOKUP(B115,[13]Ap_SALUD!$C$16:$M$112,11,0),0)</f>
        <v>0</v>
      </c>
      <c r="AB115" s="3"/>
      <c r="AC115" s="36">
        <f t="shared" si="3"/>
        <v>798776670</v>
      </c>
      <c r="AD115" s="37">
        <f t="shared" si="5"/>
        <v>459469039</v>
      </c>
      <c r="AE115" s="144"/>
    </row>
    <row r="116" spans="1:31" x14ac:dyDescent="0.25">
      <c r="A116" s="38">
        <v>104</v>
      </c>
      <c r="B116" s="61"/>
      <c r="C116" s="143" t="str">
        <f>VLOOKUP(D116,[8]Hoja1!$A$2:$B$1115,2,0)</f>
        <v>05036</v>
      </c>
      <c r="D116" s="31">
        <v>890981493</v>
      </c>
      <c r="E116" s="31">
        <v>213605036</v>
      </c>
      <c r="F116" s="61" t="s">
        <v>314</v>
      </c>
      <c r="G116" s="33">
        <v>0</v>
      </c>
      <c r="H116" s="33">
        <v>0</v>
      </c>
      <c r="I116" s="3">
        <f>IFERROR(VLOOKUP(C116,'[6]Anexo 2'!$A$9:$G$1115,7,0),0)</f>
        <v>78415209</v>
      </c>
      <c r="J116" s="3">
        <f>IFERROR(VLOOKUP(C116,'[6]Anexo 1'!$A$9:$F$1115,6,0),0)</f>
        <v>80812105</v>
      </c>
      <c r="K116" s="3"/>
      <c r="L116" s="3"/>
      <c r="M116" s="3"/>
      <c r="N116" s="3"/>
      <c r="O116" s="3"/>
      <c r="P116" s="34">
        <f t="shared" si="4"/>
        <v>159227314</v>
      </c>
      <c r="Q116" s="35">
        <f>VLOOKUP(D116,FEBRERO!$D$13:$Q$1147,14,0)+VLOOKUP(D116,FEBRERO!$D$13:$AC$1147,26,0)</f>
        <v>0</v>
      </c>
      <c r="R116" s="3">
        <f>IFERROR(VLOOKUP(D116,[13]ServNOMINA!$F$16:$M$112,8,0),0)</f>
        <v>0</v>
      </c>
      <c r="S116" s="3">
        <f>IFERROR(VLOOKUP(D116,[13]ServOTROS!$F$16:$M$112,8,0),0)</f>
        <v>0</v>
      </c>
      <c r="T116" s="3">
        <f>IFERROR(VLOOKUP(D116,[13]CANCEL!$F$16:$M$48,8,0),0)</f>
        <v>0</v>
      </c>
      <c r="U116" s="3">
        <f>IFERROR(VLOOKUP(B116,[13]Aaf_PENSION!$C$16:$M$112,11,0),0)</f>
        <v>0</v>
      </c>
      <c r="V116" s="3">
        <f>IFERROR(VLOOKUP(B116,[13]Aaf_SALUD!$C$16:$M$112,11,0),0)</f>
        <v>0</v>
      </c>
      <c r="W116" s="3">
        <f>IFERROR(VLOOKUP(D116,[13]CALIDAD!$F$16:$M$1122,8,0),0)</f>
        <v>19603803</v>
      </c>
      <c r="X116" s="3">
        <f>IFERROR(VLOOKUP(D116,'[14]dinamica municip ok'!$F$4:$G$1107,2,0),0)</f>
        <v>80812105</v>
      </c>
      <c r="Y116" s="3">
        <f>IFERROR(VLOOKUP(B116,[13]Ap_CESANTIAS!$C$16:$M$112,11,0),0)</f>
        <v>0</v>
      </c>
      <c r="Z116" s="3">
        <f>IFERROR(VLOOKUP(B116,[13]Ap_PENSION!$C$16:$M$112,11,0),0)</f>
        <v>0</v>
      </c>
      <c r="AA116" s="3">
        <f>IFERROR(VLOOKUP(B116,[13]Ap_SALUD!$C$16:$M$112,11,0),0)</f>
        <v>0</v>
      </c>
      <c r="AB116" s="3"/>
      <c r="AC116" s="36">
        <f t="shared" si="3"/>
        <v>100415908</v>
      </c>
      <c r="AD116" s="37">
        <f t="shared" si="5"/>
        <v>58811406</v>
      </c>
      <c r="AE116" s="144"/>
    </row>
    <row r="117" spans="1:31" x14ac:dyDescent="0.25">
      <c r="A117" s="29">
        <v>105</v>
      </c>
      <c r="B117" s="61"/>
      <c r="C117" s="143" t="str">
        <f>VLOOKUP(D117,[8]Hoja1!$A$2:$B$1115,2,0)</f>
        <v>05038</v>
      </c>
      <c r="D117" s="31">
        <v>890982141</v>
      </c>
      <c r="E117" s="31">
        <v>213805038</v>
      </c>
      <c r="F117" s="61" t="s">
        <v>315</v>
      </c>
      <c r="G117" s="33">
        <v>0</v>
      </c>
      <c r="H117" s="33">
        <v>0</v>
      </c>
      <c r="I117" s="3">
        <f>IFERROR(VLOOKUP(C117,'[6]Anexo 2'!$A$9:$G$1115,7,0),0)</f>
        <v>214102576</v>
      </c>
      <c r="J117" s="3">
        <f>IFERROR(VLOOKUP(C117,'[6]Anexo 1'!$A$9:$F$1115,6,0),0)</f>
        <v>174080053</v>
      </c>
      <c r="K117" s="3"/>
      <c r="L117" s="3"/>
      <c r="M117" s="3"/>
      <c r="N117" s="3"/>
      <c r="O117" s="3"/>
      <c r="P117" s="34">
        <f t="shared" si="4"/>
        <v>388182629</v>
      </c>
      <c r="Q117" s="35">
        <f>VLOOKUP(D117,FEBRERO!$D$13:$Q$1147,14,0)+VLOOKUP(D117,FEBRERO!$D$13:$AC$1147,26,0)</f>
        <v>0</v>
      </c>
      <c r="R117" s="3">
        <f>IFERROR(VLOOKUP(D117,[13]ServNOMINA!$F$16:$M$112,8,0),0)</f>
        <v>0</v>
      </c>
      <c r="S117" s="3">
        <f>IFERROR(VLOOKUP(D117,[13]ServOTROS!$F$16:$M$112,8,0),0)</f>
        <v>0</v>
      </c>
      <c r="T117" s="3">
        <f>IFERROR(VLOOKUP(D117,[13]CANCEL!$F$16:$M$48,8,0),0)</f>
        <v>0</v>
      </c>
      <c r="U117" s="3">
        <f>IFERROR(VLOOKUP(B117,[13]Aaf_PENSION!$C$16:$M$112,11,0),0)</f>
        <v>0</v>
      </c>
      <c r="V117" s="3">
        <f>IFERROR(VLOOKUP(B117,[13]Aaf_SALUD!$C$16:$M$112,11,0),0)</f>
        <v>0</v>
      </c>
      <c r="W117" s="3">
        <f>IFERROR(VLOOKUP(D117,[13]CALIDAD!$F$16:$M$1122,8,0),0)</f>
        <v>53525643</v>
      </c>
      <c r="X117" s="3">
        <f>IFERROR(VLOOKUP(D117,'[14]dinamica municip ok'!$F$4:$G$1107,2,0),0)</f>
        <v>174080053</v>
      </c>
      <c r="Y117" s="3">
        <f>IFERROR(VLOOKUP(B117,[13]Ap_CESANTIAS!$C$16:$M$112,11,0),0)</f>
        <v>0</v>
      </c>
      <c r="Z117" s="3">
        <f>IFERROR(VLOOKUP(B117,[13]Ap_PENSION!$C$16:$M$112,11,0),0)</f>
        <v>0</v>
      </c>
      <c r="AA117" s="3">
        <f>IFERROR(VLOOKUP(B117,[13]Ap_SALUD!$C$16:$M$112,11,0),0)</f>
        <v>0</v>
      </c>
      <c r="AB117" s="3"/>
      <c r="AC117" s="36">
        <f t="shared" si="3"/>
        <v>227605696</v>
      </c>
      <c r="AD117" s="37">
        <f t="shared" si="5"/>
        <v>160576933</v>
      </c>
      <c r="AE117" s="144"/>
    </row>
    <row r="118" spans="1:31" x14ac:dyDescent="0.25">
      <c r="A118" s="38">
        <v>106</v>
      </c>
      <c r="B118" s="61"/>
      <c r="C118" s="143" t="str">
        <f>VLOOKUP(D118,[8]Hoja1!$A$2:$B$1115,2,0)</f>
        <v>05040</v>
      </c>
      <c r="D118" s="31">
        <v>890982489</v>
      </c>
      <c r="E118" s="31">
        <v>214005040</v>
      </c>
      <c r="F118" s="61" t="s">
        <v>316</v>
      </c>
      <c r="G118" s="33">
        <v>0</v>
      </c>
      <c r="H118" s="33">
        <v>0</v>
      </c>
      <c r="I118" s="3">
        <f>IFERROR(VLOOKUP(C118,'[6]Anexo 2'!$A$9:$G$1115,7,0),0)</f>
        <v>422702200</v>
      </c>
      <c r="J118" s="3">
        <f>IFERROR(VLOOKUP(C118,'[6]Anexo 1'!$A$9:$F$1115,6,0),0)</f>
        <v>317265609</v>
      </c>
      <c r="K118" s="3"/>
      <c r="L118" s="3"/>
      <c r="M118" s="3"/>
      <c r="N118" s="3"/>
      <c r="O118" s="3"/>
      <c r="P118" s="34">
        <f t="shared" si="4"/>
        <v>739967809</v>
      </c>
      <c r="Q118" s="35">
        <f>VLOOKUP(D118,FEBRERO!$D$13:$Q$1147,14,0)+VLOOKUP(D118,FEBRERO!$D$13:$AC$1147,26,0)</f>
        <v>0</v>
      </c>
      <c r="R118" s="3">
        <f>IFERROR(VLOOKUP(D118,[13]ServNOMINA!$F$16:$M$112,8,0),0)</f>
        <v>0</v>
      </c>
      <c r="S118" s="3">
        <f>IFERROR(VLOOKUP(D118,[13]ServOTROS!$F$16:$M$112,8,0),0)</f>
        <v>0</v>
      </c>
      <c r="T118" s="3">
        <f>IFERROR(VLOOKUP(D118,[13]CANCEL!$F$16:$M$48,8,0),0)</f>
        <v>0</v>
      </c>
      <c r="U118" s="3">
        <f>IFERROR(VLOOKUP(B118,[13]Aaf_PENSION!$C$16:$M$112,11,0),0)</f>
        <v>0</v>
      </c>
      <c r="V118" s="3">
        <f>IFERROR(VLOOKUP(B118,[13]Aaf_SALUD!$C$16:$M$112,11,0),0)</f>
        <v>0</v>
      </c>
      <c r="W118" s="3">
        <f>IFERROR(VLOOKUP(D118,[13]CALIDAD!$F$16:$M$1122,8,0),0)</f>
        <v>105675549</v>
      </c>
      <c r="X118" s="3">
        <f>IFERROR(VLOOKUP(D118,'[14]dinamica municip ok'!$F$4:$G$1107,2,0),0)</f>
        <v>317265609</v>
      </c>
      <c r="Y118" s="3">
        <f>IFERROR(VLOOKUP(B118,[13]Ap_CESANTIAS!$C$16:$M$112,11,0),0)</f>
        <v>0</v>
      </c>
      <c r="Z118" s="3">
        <f>IFERROR(VLOOKUP(B118,[13]Ap_PENSION!$C$16:$M$112,11,0),0)</f>
        <v>0</v>
      </c>
      <c r="AA118" s="3">
        <f>IFERROR(VLOOKUP(B118,[13]Ap_SALUD!$C$16:$M$112,11,0),0)</f>
        <v>0</v>
      </c>
      <c r="AB118" s="3"/>
      <c r="AC118" s="36">
        <f t="shared" si="3"/>
        <v>422941158</v>
      </c>
      <c r="AD118" s="37">
        <f t="shared" si="5"/>
        <v>317026651</v>
      </c>
      <c r="AE118" s="144"/>
    </row>
    <row r="119" spans="1:31" x14ac:dyDescent="0.25">
      <c r="A119" s="29">
        <v>107</v>
      </c>
      <c r="B119" s="61"/>
      <c r="C119" s="143" t="str">
        <f>VLOOKUP(D119,[8]Hoja1!$A$2:$B$1115,2,0)</f>
        <v>05042</v>
      </c>
      <c r="D119" s="31">
        <v>890907569</v>
      </c>
      <c r="E119" s="31">
        <v>214205042</v>
      </c>
      <c r="F119" s="61" t="s">
        <v>317</v>
      </c>
      <c r="G119" s="33">
        <v>0</v>
      </c>
      <c r="H119" s="33">
        <v>0</v>
      </c>
      <c r="I119" s="3">
        <f>IFERROR(VLOOKUP(C119,'[6]Anexo 2'!$A$9:$G$1115,7,0),0)</f>
        <v>440569424</v>
      </c>
      <c r="J119" s="3">
        <f>IFERROR(VLOOKUP(C119,'[6]Anexo 1'!$A$9:$F$1115,6,0),0)</f>
        <v>450405097</v>
      </c>
      <c r="K119" s="3"/>
      <c r="L119" s="3"/>
      <c r="M119" s="3"/>
      <c r="N119" s="3"/>
      <c r="O119" s="3"/>
      <c r="P119" s="34">
        <f t="shared" si="4"/>
        <v>890974521</v>
      </c>
      <c r="Q119" s="35">
        <f>VLOOKUP(D119,FEBRERO!$D$13:$Q$1147,14,0)+VLOOKUP(D119,FEBRERO!$D$13:$AC$1147,26,0)</f>
        <v>0</v>
      </c>
      <c r="R119" s="3">
        <f>IFERROR(VLOOKUP(D119,[13]ServNOMINA!$F$16:$M$112,8,0),0)</f>
        <v>0</v>
      </c>
      <c r="S119" s="3">
        <f>IFERROR(VLOOKUP(D119,[13]ServOTROS!$F$16:$M$112,8,0),0)</f>
        <v>0</v>
      </c>
      <c r="T119" s="3">
        <f>IFERROR(VLOOKUP(D119,[13]CANCEL!$F$16:$M$48,8,0),0)</f>
        <v>0</v>
      </c>
      <c r="U119" s="3">
        <f>IFERROR(VLOOKUP(B119,[13]Aaf_PENSION!$C$16:$M$112,11,0),0)</f>
        <v>0</v>
      </c>
      <c r="V119" s="3">
        <f>IFERROR(VLOOKUP(B119,[13]Aaf_SALUD!$C$16:$M$112,11,0),0)</f>
        <v>0</v>
      </c>
      <c r="W119" s="3">
        <f>IFERROR(VLOOKUP(D119,[13]CALIDAD!$F$16:$M$1122,8,0),0)</f>
        <v>110142357</v>
      </c>
      <c r="X119" s="3">
        <f>IFERROR(VLOOKUP(D119,'[14]dinamica municip ok'!$F$4:$G$1107,2,0),0)</f>
        <v>450405097</v>
      </c>
      <c r="Y119" s="3">
        <f>IFERROR(VLOOKUP(B119,[13]Ap_CESANTIAS!$C$16:$M$112,11,0),0)</f>
        <v>0</v>
      </c>
      <c r="Z119" s="3">
        <f>IFERROR(VLOOKUP(B119,[13]Ap_PENSION!$C$16:$M$112,11,0),0)</f>
        <v>0</v>
      </c>
      <c r="AA119" s="3">
        <f>IFERROR(VLOOKUP(B119,[13]Ap_SALUD!$C$16:$M$112,11,0),0)</f>
        <v>0</v>
      </c>
      <c r="AB119" s="3"/>
      <c r="AC119" s="36">
        <f t="shared" si="3"/>
        <v>560547454</v>
      </c>
      <c r="AD119" s="37">
        <f t="shared" si="5"/>
        <v>330427067</v>
      </c>
      <c r="AE119" s="144"/>
    </row>
    <row r="120" spans="1:31" x14ac:dyDescent="0.25">
      <c r="A120" s="38">
        <v>108</v>
      </c>
      <c r="B120" s="61"/>
      <c r="C120" s="143" t="str">
        <f>VLOOKUP(D120,[8]Hoja1!$A$2:$B$1115,2,0)</f>
        <v>05044</v>
      </c>
      <c r="D120" s="31">
        <v>890983824</v>
      </c>
      <c r="E120" s="31">
        <v>214405044</v>
      </c>
      <c r="F120" s="61" t="s">
        <v>318</v>
      </c>
      <c r="G120" s="33">
        <v>0</v>
      </c>
      <c r="H120" s="33">
        <v>0</v>
      </c>
      <c r="I120" s="3">
        <f>IFERROR(VLOOKUP(C120,'[6]Anexo 2'!$A$9:$G$1115,7,0),0)</f>
        <v>122504078</v>
      </c>
      <c r="J120" s="3">
        <f>IFERROR(VLOOKUP(C120,'[6]Anexo 1'!$A$9:$F$1115,6,0),0)</f>
        <v>126457677</v>
      </c>
      <c r="K120" s="3"/>
      <c r="L120" s="3"/>
      <c r="M120" s="3"/>
      <c r="N120" s="3"/>
      <c r="O120" s="3"/>
      <c r="P120" s="34">
        <f t="shared" si="4"/>
        <v>248961755</v>
      </c>
      <c r="Q120" s="35">
        <f>VLOOKUP(D120,FEBRERO!$D$13:$Q$1147,14,0)+VLOOKUP(D120,FEBRERO!$D$13:$AC$1147,26,0)</f>
        <v>0</v>
      </c>
      <c r="R120" s="3">
        <f>IFERROR(VLOOKUP(D120,[13]ServNOMINA!$F$16:$M$112,8,0),0)</f>
        <v>0</v>
      </c>
      <c r="S120" s="3">
        <f>IFERROR(VLOOKUP(D120,[13]ServOTROS!$F$16:$M$112,8,0),0)</f>
        <v>0</v>
      </c>
      <c r="T120" s="3">
        <f>IFERROR(VLOOKUP(D120,[13]CANCEL!$F$16:$M$48,8,0),0)</f>
        <v>0</v>
      </c>
      <c r="U120" s="3">
        <f>IFERROR(VLOOKUP(B120,[13]Aaf_PENSION!$C$16:$M$112,11,0),0)</f>
        <v>0</v>
      </c>
      <c r="V120" s="3">
        <f>IFERROR(VLOOKUP(B120,[13]Aaf_SALUD!$C$16:$M$112,11,0),0)</f>
        <v>0</v>
      </c>
      <c r="W120" s="3">
        <f>IFERROR(VLOOKUP(D120,[13]CALIDAD!$F$16:$M$1122,8,0),0)</f>
        <v>30626019</v>
      </c>
      <c r="X120" s="3">
        <f>IFERROR(VLOOKUP(D120,'[14]dinamica municip ok'!$F$4:$G$1107,2,0),0)</f>
        <v>126457677</v>
      </c>
      <c r="Y120" s="3">
        <f>IFERROR(VLOOKUP(B120,[13]Ap_CESANTIAS!$C$16:$M$112,11,0),0)</f>
        <v>0</v>
      </c>
      <c r="Z120" s="3">
        <f>IFERROR(VLOOKUP(B120,[13]Ap_PENSION!$C$16:$M$112,11,0),0)</f>
        <v>0</v>
      </c>
      <c r="AA120" s="3">
        <f>IFERROR(VLOOKUP(B120,[13]Ap_SALUD!$C$16:$M$112,11,0),0)</f>
        <v>0</v>
      </c>
      <c r="AB120" s="3"/>
      <c r="AC120" s="36">
        <f t="shared" si="3"/>
        <v>157083696</v>
      </c>
      <c r="AD120" s="37">
        <f t="shared" si="5"/>
        <v>91878059</v>
      </c>
      <c r="AE120" s="144"/>
    </row>
    <row r="121" spans="1:31" x14ac:dyDescent="0.25">
      <c r="A121" s="29">
        <v>109</v>
      </c>
      <c r="B121" s="61"/>
      <c r="C121" s="143" t="str">
        <f>VLOOKUP(D121,[8]Hoja1!$A$2:$B$1115,2,0)</f>
        <v>05051</v>
      </c>
      <c r="D121" s="31">
        <v>890985623</v>
      </c>
      <c r="E121" s="31">
        <v>215105051</v>
      </c>
      <c r="F121" s="61" t="s">
        <v>319</v>
      </c>
      <c r="G121" s="33">
        <v>0</v>
      </c>
      <c r="H121" s="33">
        <v>0</v>
      </c>
      <c r="I121" s="3">
        <f>IFERROR(VLOOKUP(C121,'[6]Anexo 2'!$A$9:$G$1115,7,0),0)</f>
        <v>1628036288</v>
      </c>
      <c r="J121" s="3">
        <f>IFERROR(VLOOKUP(C121,'[6]Anexo 1'!$A$9:$F$1115,6,0),0)</f>
        <v>1026784502</v>
      </c>
      <c r="K121" s="3"/>
      <c r="L121" s="3"/>
      <c r="M121" s="3"/>
      <c r="N121" s="3"/>
      <c r="O121" s="3"/>
      <c r="P121" s="34">
        <f t="shared" si="4"/>
        <v>2654820790</v>
      </c>
      <c r="Q121" s="35">
        <f>VLOOKUP(D121,FEBRERO!$D$13:$Q$1147,14,0)+VLOOKUP(D121,FEBRERO!$D$13:$AC$1147,26,0)</f>
        <v>0</v>
      </c>
      <c r="R121" s="3">
        <f>IFERROR(VLOOKUP(D121,[13]ServNOMINA!$F$16:$M$112,8,0),0)</f>
        <v>0</v>
      </c>
      <c r="S121" s="3">
        <f>IFERROR(VLOOKUP(D121,[13]ServOTROS!$F$16:$M$112,8,0),0)</f>
        <v>0</v>
      </c>
      <c r="T121" s="3">
        <f>IFERROR(VLOOKUP(D121,[13]CANCEL!$F$16:$M$48,8,0),0)</f>
        <v>0</v>
      </c>
      <c r="U121" s="3">
        <f>IFERROR(VLOOKUP(B121,[13]Aaf_PENSION!$C$16:$M$112,11,0),0)</f>
        <v>0</v>
      </c>
      <c r="V121" s="3">
        <f>IFERROR(VLOOKUP(B121,[13]Aaf_SALUD!$C$16:$M$112,11,0),0)</f>
        <v>0</v>
      </c>
      <c r="W121" s="3">
        <f>IFERROR(VLOOKUP(D121,[13]CALIDAD!$F$16:$M$1122,8,0),0)</f>
        <v>407009073</v>
      </c>
      <c r="X121" s="3">
        <f>IFERROR(VLOOKUP(D121,'[14]dinamica municip ok'!$F$4:$G$1107,2,0),0)</f>
        <v>1026784502</v>
      </c>
      <c r="Y121" s="3">
        <f>IFERROR(VLOOKUP(B121,[13]Ap_CESANTIAS!$C$16:$M$112,11,0),0)</f>
        <v>0</v>
      </c>
      <c r="Z121" s="3">
        <f>IFERROR(VLOOKUP(B121,[13]Ap_PENSION!$C$16:$M$112,11,0),0)</f>
        <v>0</v>
      </c>
      <c r="AA121" s="3">
        <f>IFERROR(VLOOKUP(B121,[13]Ap_SALUD!$C$16:$M$112,11,0),0)</f>
        <v>0</v>
      </c>
      <c r="AB121" s="3"/>
      <c r="AC121" s="36">
        <f t="shared" si="3"/>
        <v>1433793575</v>
      </c>
      <c r="AD121" s="37">
        <f t="shared" si="5"/>
        <v>1221027215</v>
      </c>
      <c r="AE121" s="144"/>
    </row>
    <row r="122" spans="1:31" x14ac:dyDescent="0.25">
      <c r="A122" s="38">
        <v>110</v>
      </c>
      <c r="B122" s="61"/>
      <c r="C122" s="143" t="str">
        <f>VLOOKUP(D122,[8]Hoja1!$A$2:$B$1115,2,0)</f>
        <v>05055</v>
      </c>
      <c r="D122" s="31">
        <v>890981786</v>
      </c>
      <c r="E122" s="31">
        <v>215505055</v>
      </c>
      <c r="F122" s="61" t="s">
        <v>320</v>
      </c>
      <c r="G122" s="33">
        <v>0</v>
      </c>
      <c r="H122" s="33">
        <v>0</v>
      </c>
      <c r="I122" s="3">
        <f>IFERROR(VLOOKUP(C122,'[6]Anexo 2'!$A$9:$G$1115,7,0),0)</f>
        <v>119613524</v>
      </c>
      <c r="J122" s="3">
        <f>IFERROR(VLOOKUP(C122,'[6]Anexo 1'!$A$9:$F$1115,6,0),0)</f>
        <v>126285356</v>
      </c>
      <c r="K122" s="3"/>
      <c r="L122" s="3"/>
      <c r="M122" s="3"/>
      <c r="N122" s="3"/>
      <c r="O122" s="3"/>
      <c r="P122" s="34">
        <f t="shared" si="4"/>
        <v>245898880</v>
      </c>
      <c r="Q122" s="35">
        <f>VLOOKUP(D122,FEBRERO!$D$13:$Q$1147,14,0)+VLOOKUP(D122,FEBRERO!$D$13:$AC$1147,26,0)</f>
        <v>0</v>
      </c>
      <c r="R122" s="3">
        <f>IFERROR(VLOOKUP(D122,[13]ServNOMINA!$F$16:$M$112,8,0),0)</f>
        <v>0</v>
      </c>
      <c r="S122" s="3">
        <f>IFERROR(VLOOKUP(D122,[13]ServOTROS!$F$16:$M$112,8,0),0)</f>
        <v>0</v>
      </c>
      <c r="T122" s="3">
        <f>IFERROR(VLOOKUP(D122,[13]CANCEL!$F$16:$M$48,8,0),0)</f>
        <v>0</v>
      </c>
      <c r="U122" s="3">
        <f>IFERROR(VLOOKUP(B122,[13]Aaf_PENSION!$C$16:$M$112,11,0),0)</f>
        <v>0</v>
      </c>
      <c r="V122" s="3">
        <f>IFERROR(VLOOKUP(B122,[13]Aaf_SALUD!$C$16:$M$112,11,0),0)</f>
        <v>0</v>
      </c>
      <c r="W122" s="3">
        <f>IFERROR(VLOOKUP(D122,[13]CALIDAD!$F$16:$M$1122,8,0),0)</f>
        <v>29903382</v>
      </c>
      <c r="X122" s="3">
        <f>IFERROR(VLOOKUP(D122,'[14]dinamica municip ok'!$F$4:$G$1107,2,0),0)</f>
        <v>126285356</v>
      </c>
      <c r="Y122" s="3">
        <f>IFERROR(VLOOKUP(B122,[13]Ap_CESANTIAS!$C$16:$M$112,11,0),0)</f>
        <v>0</v>
      </c>
      <c r="Z122" s="3">
        <f>IFERROR(VLOOKUP(B122,[13]Ap_PENSION!$C$16:$M$112,11,0),0)</f>
        <v>0</v>
      </c>
      <c r="AA122" s="3">
        <f>IFERROR(VLOOKUP(B122,[13]Ap_SALUD!$C$16:$M$112,11,0),0)</f>
        <v>0</v>
      </c>
      <c r="AB122" s="3"/>
      <c r="AC122" s="36">
        <f t="shared" si="3"/>
        <v>156188738</v>
      </c>
      <c r="AD122" s="37">
        <f t="shared" si="5"/>
        <v>89710142</v>
      </c>
      <c r="AE122" s="144"/>
    </row>
    <row r="123" spans="1:31" x14ac:dyDescent="0.25">
      <c r="A123" s="29">
        <v>111</v>
      </c>
      <c r="B123" s="61"/>
      <c r="C123" s="143" t="str">
        <f>VLOOKUP(D123,[8]Hoja1!$A$2:$B$1115,2,0)</f>
        <v>05059</v>
      </c>
      <c r="D123" s="31">
        <v>890983763</v>
      </c>
      <c r="E123" s="31">
        <v>215905059</v>
      </c>
      <c r="F123" s="61" t="s">
        <v>321</v>
      </c>
      <c r="G123" s="33">
        <v>0</v>
      </c>
      <c r="H123" s="33">
        <v>0</v>
      </c>
      <c r="I123" s="3">
        <f>IFERROR(VLOOKUP(C123,'[6]Anexo 2'!$A$9:$G$1115,7,0),0)</f>
        <v>34494894</v>
      </c>
      <c r="J123" s="3">
        <f>IFERROR(VLOOKUP(C123,'[6]Anexo 1'!$A$9:$F$1115,6,0),0)</f>
        <v>37203043</v>
      </c>
      <c r="K123" s="3"/>
      <c r="L123" s="3"/>
      <c r="M123" s="3"/>
      <c r="N123" s="3"/>
      <c r="O123" s="3"/>
      <c r="P123" s="34">
        <f t="shared" si="4"/>
        <v>71697937</v>
      </c>
      <c r="Q123" s="35">
        <f>VLOOKUP(D123,FEBRERO!$D$13:$Q$1147,14,0)+VLOOKUP(D123,FEBRERO!$D$13:$AC$1147,26,0)</f>
        <v>0</v>
      </c>
      <c r="R123" s="3">
        <f>IFERROR(VLOOKUP(D123,[13]ServNOMINA!$F$16:$M$112,8,0),0)</f>
        <v>0</v>
      </c>
      <c r="S123" s="3">
        <f>IFERROR(VLOOKUP(D123,[13]ServOTROS!$F$16:$M$112,8,0),0)</f>
        <v>0</v>
      </c>
      <c r="T123" s="3">
        <f>IFERROR(VLOOKUP(D123,[13]CANCEL!$F$16:$M$48,8,0),0)</f>
        <v>0</v>
      </c>
      <c r="U123" s="3">
        <f>IFERROR(VLOOKUP(B123,[13]Aaf_PENSION!$C$16:$M$112,11,0),0)</f>
        <v>0</v>
      </c>
      <c r="V123" s="3">
        <f>IFERROR(VLOOKUP(B123,[13]Aaf_SALUD!$C$16:$M$112,11,0),0)</f>
        <v>0</v>
      </c>
      <c r="W123" s="3">
        <f>IFERROR(VLOOKUP(D123,[13]CALIDAD!$F$16:$M$1122,8,0),0)</f>
        <v>8623725</v>
      </c>
      <c r="X123" s="3">
        <f>IFERROR(VLOOKUP(D123,'[14]dinamica municip ok'!$F$4:$G$1107,2,0),0)</f>
        <v>37203043</v>
      </c>
      <c r="Y123" s="3">
        <f>IFERROR(VLOOKUP(B123,[13]Ap_CESANTIAS!$C$16:$M$112,11,0),0)</f>
        <v>0</v>
      </c>
      <c r="Z123" s="3">
        <f>IFERROR(VLOOKUP(B123,[13]Ap_PENSION!$C$16:$M$112,11,0),0)</f>
        <v>0</v>
      </c>
      <c r="AA123" s="3">
        <f>IFERROR(VLOOKUP(B123,[13]Ap_SALUD!$C$16:$M$112,11,0),0)</f>
        <v>0</v>
      </c>
      <c r="AB123" s="3"/>
      <c r="AC123" s="36">
        <f t="shared" si="3"/>
        <v>45826768</v>
      </c>
      <c r="AD123" s="37">
        <f t="shared" si="5"/>
        <v>25871169</v>
      </c>
      <c r="AE123" s="144"/>
    </row>
    <row r="124" spans="1:31" x14ac:dyDescent="0.25">
      <c r="A124" s="38">
        <v>112</v>
      </c>
      <c r="B124" s="61"/>
      <c r="C124" s="143" t="str">
        <f>VLOOKUP(D124,[8]Hoja1!$A$2:$B$1115,2,0)</f>
        <v>05079</v>
      </c>
      <c r="D124" s="31">
        <v>890980445</v>
      </c>
      <c r="E124" s="31">
        <v>217905079</v>
      </c>
      <c r="F124" s="61" t="s">
        <v>322</v>
      </c>
      <c r="G124" s="33">
        <v>0</v>
      </c>
      <c r="H124" s="33">
        <v>0</v>
      </c>
      <c r="I124" s="3">
        <f>IFERROR(VLOOKUP(C124,'[6]Anexo 2'!$A$9:$G$1115,7,0),0)</f>
        <v>541025184</v>
      </c>
      <c r="J124" s="3">
        <f>IFERROR(VLOOKUP(C124,'[6]Anexo 1'!$A$9:$F$1115,6,0),0)</f>
        <v>611139871</v>
      </c>
      <c r="K124" s="3"/>
      <c r="L124" s="3"/>
      <c r="M124" s="3"/>
      <c r="N124" s="3"/>
      <c r="O124" s="3"/>
      <c r="P124" s="34">
        <f t="shared" si="4"/>
        <v>1152165055</v>
      </c>
      <c r="Q124" s="35">
        <f>VLOOKUP(D124,FEBRERO!$D$13:$Q$1147,14,0)+VLOOKUP(D124,FEBRERO!$D$13:$AC$1147,26,0)</f>
        <v>0</v>
      </c>
      <c r="R124" s="3">
        <f>IFERROR(VLOOKUP(D124,[13]ServNOMINA!$F$16:$M$112,8,0),0)</f>
        <v>0</v>
      </c>
      <c r="S124" s="3">
        <f>IFERROR(VLOOKUP(D124,[13]ServOTROS!$F$16:$M$112,8,0),0)</f>
        <v>0</v>
      </c>
      <c r="T124" s="3">
        <f>IFERROR(VLOOKUP(D124,[13]CANCEL!$F$16:$M$48,8,0),0)</f>
        <v>0</v>
      </c>
      <c r="U124" s="3">
        <f>IFERROR(VLOOKUP(B124,[13]Aaf_PENSION!$C$16:$M$112,11,0),0)</f>
        <v>0</v>
      </c>
      <c r="V124" s="3">
        <f>IFERROR(VLOOKUP(B124,[13]Aaf_SALUD!$C$16:$M$112,11,0),0)</f>
        <v>0</v>
      </c>
      <c r="W124" s="3">
        <f>IFERROR(VLOOKUP(D124,[13]CALIDAD!$F$16:$M$1122,8,0),0)</f>
        <v>135256296</v>
      </c>
      <c r="X124" s="3">
        <f>IFERROR(VLOOKUP(D124,'[14]dinamica municip ok'!$F$4:$G$1107,2,0),0)</f>
        <v>611139871</v>
      </c>
      <c r="Y124" s="3">
        <f>IFERROR(VLOOKUP(B124,[13]Ap_CESANTIAS!$C$16:$M$112,11,0),0)</f>
        <v>0</v>
      </c>
      <c r="Z124" s="3">
        <f>IFERROR(VLOOKUP(B124,[13]Ap_PENSION!$C$16:$M$112,11,0),0)</f>
        <v>0</v>
      </c>
      <c r="AA124" s="3">
        <f>IFERROR(VLOOKUP(B124,[13]Ap_SALUD!$C$16:$M$112,11,0),0)</f>
        <v>0</v>
      </c>
      <c r="AB124" s="3"/>
      <c r="AC124" s="36">
        <f t="shared" si="3"/>
        <v>746396167</v>
      </c>
      <c r="AD124" s="37">
        <f t="shared" si="5"/>
        <v>405768888</v>
      </c>
      <c r="AE124" s="144"/>
    </row>
    <row r="125" spans="1:31" x14ac:dyDescent="0.25">
      <c r="A125" s="29">
        <v>113</v>
      </c>
      <c r="B125" s="61"/>
      <c r="C125" s="143" t="str">
        <f>VLOOKUP(D125,[8]Hoja1!$A$2:$B$1115,2,0)</f>
        <v>05086</v>
      </c>
      <c r="D125" s="31">
        <v>890981880</v>
      </c>
      <c r="E125" s="31">
        <v>218605086</v>
      </c>
      <c r="F125" s="61" t="s">
        <v>323</v>
      </c>
      <c r="G125" s="33">
        <v>0</v>
      </c>
      <c r="H125" s="33">
        <v>0</v>
      </c>
      <c r="I125" s="3">
        <f>IFERROR(VLOOKUP(C125,'[6]Anexo 2'!$A$9:$G$1115,7,0),0)</f>
        <v>115225220</v>
      </c>
      <c r="J125" s="3">
        <f>IFERROR(VLOOKUP(C125,'[6]Anexo 1'!$A$9:$F$1115,6,0),0)</f>
        <v>122717459</v>
      </c>
      <c r="K125" s="3"/>
      <c r="L125" s="3"/>
      <c r="M125" s="3"/>
      <c r="N125" s="3"/>
      <c r="O125" s="3"/>
      <c r="P125" s="34">
        <f t="shared" si="4"/>
        <v>237942679</v>
      </c>
      <c r="Q125" s="35">
        <f>VLOOKUP(D125,FEBRERO!$D$13:$Q$1147,14,0)+VLOOKUP(D125,FEBRERO!$D$13:$AC$1147,26,0)</f>
        <v>0</v>
      </c>
      <c r="R125" s="3">
        <f>IFERROR(VLOOKUP(D125,[13]ServNOMINA!$F$16:$M$112,8,0),0)</f>
        <v>0</v>
      </c>
      <c r="S125" s="3">
        <f>IFERROR(VLOOKUP(D125,[13]ServOTROS!$F$16:$M$112,8,0),0)</f>
        <v>0</v>
      </c>
      <c r="T125" s="3">
        <f>IFERROR(VLOOKUP(D125,[13]CANCEL!$F$16:$M$48,8,0),0)</f>
        <v>0</v>
      </c>
      <c r="U125" s="3">
        <f>IFERROR(VLOOKUP(B125,[13]Aaf_PENSION!$C$16:$M$112,11,0),0)</f>
        <v>0</v>
      </c>
      <c r="V125" s="3">
        <f>IFERROR(VLOOKUP(B125,[13]Aaf_SALUD!$C$16:$M$112,11,0),0)</f>
        <v>0</v>
      </c>
      <c r="W125" s="3">
        <f>IFERROR(VLOOKUP(D125,[13]CALIDAD!$F$16:$M$1122,8,0),0)</f>
        <v>28806306</v>
      </c>
      <c r="X125" s="3">
        <f>IFERROR(VLOOKUP(D125,'[14]dinamica municip ok'!$F$4:$G$1107,2,0),0)</f>
        <v>122717459</v>
      </c>
      <c r="Y125" s="3">
        <f>IFERROR(VLOOKUP(B125,[13]Ap_CESANTIAS!$C$16:$M$112,11,0),0)</f>
        <v>0</v>
      </c>
      <c r="Z125" s="3">
        <f>IFERROR(VLOOKUP(B125,[13]Ap_PENSION!$C$16:$M$112,11,0),0)</f>
        <v>0</v>
      </c>
      <c r="AA125" s="3">
        <f>IFERROR(VLOOKUP(B125,[13]Ap_SALUD!$C$16:$M$112,11,0),0)</f>
        <v>0</v>
      </c>
      <c r="AB125" s="3"/>
      <c r="AC125" s="36">
        <f t="shared" si="3"/>
        <v>151523765</v>
      </c>
      <c r="AD125" s="37">
        <f t="shared" si="5"/>
        <v>86418914</v>
      </c>
      <c r="AE125" s="144"/>
    </row>
    <row r="126" spans="1:31" x14ac:dyDescent="0.25">
      <c r="A126" s="38">
        <v>114</v>
      </c>
      <c r="B126" s="61"/>
      <c r="C126" s="143" t="str">
        <f>VLOOKUP(D126,[8]Hoja1!$A$2:$B$1115,2,0)</f>
        <v>05091</v>
      </c>
      <c r="D126" s="31">
        <v>890980802</v>
      </c>
      <c r="E126" s="31">
        <v>219105091</v>
      </c>
      <c r="F126" s="61" t="s">
        <v>324</v>
      </c>
      <c r="G126" s="33">
        <v>0</v>
      </c>
      <c r="H126" s="33">
        <v>0</v>
      </c>
      <c r="I126" s="3">
        <f>IFERROR(VLOOKUP(C126,'[6]Anexo 2'!$A$9:$G$1115,7,0),0)</f>
        <v>133232508</v>
      </c>
      <c r="J126" s="3">
        <f>IFERROR(VLOOKUP(C126,'[6]Anexo 1'!$A$9:$F$1115,6,0),0)</f>
        <v>136425252</v>
      </c>
      <c r="K126" s="3"/>
      <c r="L126" s="3"/>
      <c r="M126" s="3"/>
      <c r="N126" s="3"/>
      <c r="O126" s="3"/>
      <c r="P126" s="34">
        <f t="shared" si="4"/>
        <v>269657760</v>
      </c>
      <c r="Q126" s="35">
        <f>VLOOKUP(D126,FEBRERO!$D$13:$Q$1147,14,0)+VLOOKUP(D126,FEBRERO!$D$13:$AC$1147,26,0)</f>
        <v>0</v>
      </c>
      <c r="R126" s="3">
        <f>IFERROR(VLOOKUP(D126,[13]ServNOMINA!$F$16:$M$112,8,0),0)</f>
        <v>0</v>
      </c>
      <c r="S126" s="3">
        <f>IFERROR(VLOOKUP(D126,[13]ServOTROS!$F$16:$M$112,8,0),0)</f>
        <v>0</v>
      </c>
      <c r="T126" s="3">
        <f>IFERROR(VLOOKUP(D126,[13]CANCEL!$F$16:$M$48,8,0),0)</f>
        <v>0</v>
      </c>
      <c r="U126" s="3">
        <f>IFERROR(VLOOKUP(B126,[13]Aaf_PENSION!$C$16:$M$112,11,0),0)</f>
        <v>0</v>
      </c>
      <c r="V126" s="3">
        <f>IFERROR(VLOOKUP(B126,[13]Aaf_SALUD!$C$16:$M$112,11,0),0)</f>
        <v>0</v>
      </c>
      <c r="W126" s="3">
        <f>IFERROR(VLOOKUP(D126,[13]CALIDAD!$F$16:$M$1122,8,0),0)</f>
        <v>33308127</v>
      </c>
      <c r="X126" s="3">
        <f>IFERROR(VLOOKUP(D126,'[14]dinamica municip ok'!$F$4:$G$1107,2,0),0)</f>
        <v>136425252</v>
      </c>
      <c r="Y126" s="3">
        <f>IFERROR(VLOOKUP(B126,[13]Ap_CESANTIAS!$C$16:$M$112,11,0),0)</f>
        <v>0</v>
      </c>
      <c r="Z126" s="3">
        <f>IFERROR(VLOOKUP(B126,[13]Ap_PENSION!$C$16:$M$112,11,0),0)</f>
        <v>0</v>
      </c>
      <c r="AA126" s="3">
        <f>IFERROR(VLOOKUP(B126,[13]Ap_SALUD!$C$16:$M$112,11,0),0)</f>
        <v>0</v>
      </c>
      <c r="AB126" s="3"/>
      <c r="AC126" s="36">
        <f t="shared" si="3"/>
        <v>169733379</v>
      </c>
      <c r="AD126" s="37">
        <f t="shared" si="5"/>
        <v>99924381</v>
      </c>
      <c r="AE126" s="144"/>
    </row>
    <row r="127" spans="1:31" x14ac:dyDescent="0.25">
      <c r="A127" s="29">
        <v>115</v>
      </c>
      <c r="B127" s="61"/>
      <c r="C127" s="143" t="str">
        <f>VLOOKUP(D127,[8]Hoja1!$A$2:$B$1115,2,0)</f>
        <v>05093</v>
      </c>
      <c r="D127" s="31">
        <v>890982321</v>
      </c>
      <c r="E127" s="31">
        <v>219305093</v>
      </c>
      <c r="F127" s="61" t="s">
        <v>325</v>
      </c>
      <c r="G127" s="33">
        <v>0</v>
      </c>
      <c r="H127" s="33">
        <v>0</v>
      </c>
      <c r="I127" s="3">
        <f>IFERROR(VLOOKUP(C127,'[6]Anexo 2'!$A$9:$G$1115,7,0),0)</f>
        <v>265614776</v>
      </c>
      <c r="J127" s="3">
        <f>IFERROR(VLOOKUP(C127,'[6]Anexo 1'!$A$9:$F$1115,6,0),0)</f>
        <v>288057976</v>
      </c>
      <c r="K127" s="3"/>
      <c r="L127" s="3"/>
      <c r="M127" s="3"/>
      <c r="N127" s="3"/>
      <c r="O127" s="3"/>
      <c r="P127" s="34">
        <f t="shared" si="4"/>
        <v>553672752</v>
      </c>
      <c r="Q127" s="35">
        <f>VLOOKUP(D127,FEBRERO!$D$13:$Q$1147,14,0)+VLOOKUP(D127,FEBRERO!$D$13:$AC$1147,26,0)</f>
        <v>0</v>
      </c>
      <c r="R127" s="3">
        <f>IFERROR(VLOOKUP(D127,[13]ServNOMINA!$F$16:$M$112,8,0),0)</f>
        <v>0</v>
      </c>
      <c r="S127" s="3">
        <f>IFERROR(VLOOKUP(D127,[13]ServOTROS!$F$16:$M$112,8,0),0)</f>
        <v>0</v>
      </c>
      <c r="T127" s="3">
        <f>IFERROR(VLOOKUP(D127,[13]CANCEL!$F$16:$M$48,8,0),0)</f>
        <v>0</v>
      </c>
      <c r="U127" s="3">
        <f>IFERROR(VLOOKUP(B127,[13]Aaf_PENSION!$C$16:$M$112,11,0),0)</f>
        <v>0</v>
      </c>
      <c r="V127" s="3">
        <f>IFERROR(VLOOKUP(B127,[13]Aaf_SALUD!$C$16:$M$112,11,0),0)</f>
        <v>0</v>
      </c>
      <c r="W127" s="3">
        <f>IFERROR(VLOOKUP(D127,[13]CALIDAD!$F$16:$M$1122,8,0),0)</f>
        <v>66403695</v>
      </c>
      <c r="X127" s="3">
        <f>IFERROR(VLOOKUP(D127,'[14]dinamica municip ok'!$F$4:$G$1107,2,0),0)</f>
        <v>288057976</v>
      </c>
      <c r="Y127" s="3">
        <f>IFERROR(VLOOKUP(B127,[13]Ap_CESANTIAS!$C$16:$M$112,11,0),0)</f>
        <v>0</v>
      </c>
      <c r="Z127" s="3">
        <f>IFERROR(VLOOKUP(B127,[13]Ap_PENSION!$C$16:$M$112,11,0),0)</f>
        <v>0</v>
      </c>
      <c r="AA127" s="3">
        <f>IFERROR(VLOOKUP(B127,[13]Ap_SALUD!$C$16:$M$112,11,0),0)</f>
        <v>0</v>
      </c>
      <c r="AB127" s="3"/>
      <c r="AC127" s="36">
        <f t="shared" si="3"/>
        <v>354461671</v>
      </c>
      <c r="AD127" s="37">
        <f t="shared" si="5"/>
        <v>199211081</v>
      </c>
      <c r="AE127" s="144"/>
    </row>
    <row r="128" spans="1:31" x14ac:dyDescent="0.25">
      <c r="A128" s="38">
        <v>116</v>
      </c>
      <c r="B128" s="61"/>
      <c r="C128" s="143" t="str">
        <f>VLOOKUP(D128,[8]Hoja1!$A$2:$B$1115,2,0)</f>
        <v>05101</v>
      </c>
      <c r="D128" s="31">
        <v>890980330</v>
      </c>
      <c r="E128" s="31">
        <v>210105101</v>
      </c>
      <c r="F128" s="61" t="s">
        <v>326</v>
      </c>
      <c r="G128" s="33">
        <v>0</v>
      </c>
      <c r="H128" s="33">
        <v>0</v>
      </c>
      <c r="I128" s="3">
        <f>IFERROR(VLOOKUP(C128,'[6]Anexo 2'!$A$9:$G$1115,7,0),0)</f>
        <v>332067940</v>
      </c>
      <c r="J128" s="3">
        <f>IFERROR(VLOOKUP(C128,'[6]Anexo 1'!$A$9:$F$1115,6,0),0)</f>
        <v>343562143</v>
      </c>
      <c r="K128" s="3"/>
      <c r="L128" s="3"/>
      <c r="M128" s="3"/>
      <c r="N128" s="3"/>
      <c r="O128" s="3"/>
      <c r="P128" s="34">
        <f t="shared" si="4"/>
        <v>675630083</v>
      </c>
      <c r="Q128" s="35">
        <f>VLOOKUP(D128,FEBRERO!$D$13:$Q$1147,14,0)+VLOOKUP(D128,FEBRERO!$D$13:$AC$1147,26,0)</f>
        <v>0</v>
      </c>
      <c r="R128" s="3">
        <f>IFERROR(VLOOKUP(D128,[13]ServNOMINA!$F$16:$M$112,8,0),0)</f>
        <v>0</v>
      </c>
      <c r="S128" s="3">
        <f>IFERROR(VLOOKUP(D128,[13]ServOTROS!$F$16:$M$112,8,0),0)</f>
        <v>0</v>
      </c>
      <c r="T128" s="3">
        <f>IFERROR(VLOOKUP(D128,[13]CANCEL!$F$16:$M$48,8,0),0)</f>
        <v>0</v>
      </c>
      <c r="U128" s="3">
        <f>IFERROR(VLOOKUP(B128,[13]Aaf_PENSION!$C$16:$M$112,11,0),0)</f>
        <v>0</v>
      </c>
      <c r="V128" s="3">
        <f>IFERROR(VLOOKUP(B128,[13]Aaf_SALUD!$C$16:$M$112,11,0),0)</f>
        <v>0</v>
      </c>
      <c r="W128" s="3">
        <f>IFERROR(VLOOKUP(D128,[13]CALIDAD!$F$16:$M$1122,8,0),0)</f>
        <v>83016984</v>
      </c>
      <c r="X128" s="3">
        <f>IFERROR(VLOOKUP(D128,'[14]dinamica municip ok'!$F$4:$G$1107,2,0),0)</f>
        <v>343562143</v>
      </c>
      <c r="Y128" s="3">
        <f>IFERROR(VLOOKUP(B128,[13]Ap_CESANTIAS!$C$16:$M$112,11,0),0)</f>
        <v>0</v>
      </c>
      <c r="Z128" s="3">
        <f>IFERROR(VLOOKUP(B128,[13]Ap_PENSION!$C$16:$M$112,11,0),0)</f>
        <v>0</v>
      </c>
      <c r="AA128" s="3">
        <f>IFERROR(VLOOKUP(B128,[13]Ap_SALUD!$C$16:$M$112,11,0),0)</f>
        <v>0</v>
      </c>
      <c r="AB128" s="3"/>
      <c r="AC128" s="36">
        <f t="shared" si="3"/>
        <v>426579127</v>
      </c>
      <c r="AD128" s="37">
        <f t="shared" si="5"/>
        <v>249050956</v>
      </c>
      <c r="AE128" s="144"/>
    </row>
    <row r="129" spans="1:31" x14ac:dyDescent="0.25">
      <c r="A129" s="29">
        <v>117</v>
      </c>
      <c r="B129" s="61"/>
      <c r="C129" s="143" t="str">
        <f>VLOOKUP(D129,[8]Hoja1!$A$2:$B$1115,2,0)</f>
        <v>05107</v>
      </c>
      <c r="D129" s="31">
        <v>890984415</v>
      </c>
      <c r="E129" s="31">
        <v>210705107</v>
      </c>
      <c r="F129" s="61" t="s">
        <v>327</v>
      </c>
      <c r="G129" s="33">
        <v>0</v>
      </c>
      <c r="H129" s="33">
        <v>0</v>
      </c>
      <c r="I129" s="3">
        <f>IFERROR(VLOOKUP(C129,'[6]Anexo 2'!$A$9:$G$1115,7,0),0)</f>
        <v>155984522</v>
      </c>
      <c r="J129" s="3">
        <f>IFERROR(VLOOKUP(C129,'[6]Anexo 1'!$A$9:$F$1115,6,0),0)</f>
        <v>132574890</v>
      </c>
      <c r="K129" s="3"/>
      <c r="L129" s="3"/>
      <c r="M129" s="3"/>
      <c r="N129" s="3"/>
      <c r="O129" s="3"/>
      <c r="P129" s="34">
        <f t="shared" si="4"/>
        <v>288559412</v>
      </c>
      <c r="Q129" s="35">
        <f>VLOOKUP(D129,FEBRERO!$D$13:$Q$1147,14,0)+VLOOKUP(D129,FEBRERO!$D$13:$AC$1147,26,0)</f>
        <v>0</v>
      </c>
      <c r="R129" s="3">
        <f>IFERROR(VLOOKUP(D129,[13]ServNOMINA!$F$16:$M$112,8,0),0)</f>
        <v>0</v>
      </c>
      <c r="S129" s="3">
        <f>IFERROR(VLOOKUP(D129,[13]ServOTROS!$F$16:$M$112,8,0),0)</f>
        <v>0</v>
      </c>
      <c r="T129" s="3">
        <f>IFERROR(VLOOKUP(D129,[13]CANCEL!$F$16:$M$48,8,0),0)</f>
        <v>0</v>
      </c>
      <c r="U129" s="3">
        <f>IFERROR(VLOOKUP(B129,[13]Aaf_PENSION!$C$16:$M$112,11,0),0)</f>
        <v>0</v>
      </c>
      <c r="V129" s="3">
        <f>IFERROR(VLOOKUP(B129,[13]Aaf_SALUD!$C$16:$M$112,11,0),0)</f>
        <v>0</v>
      </c>
      <c r="W129" s="3">
        <f>IFERROR(VLOOKUP(D129,[13]CALIDAD!$F$16:$M$1122,8,0),0)</f>
        <v>38996130</v>
      </c>
      <c r="X129" s="3">
        <f>IFERROR(VLOOKUP(D129,'[14]dinamica municip ok'!$F$4:$G$1107,2,0),0)</f>
        <v>132574890</v>
      </c>
      <c r="Y129" s="3">
        <f>IFERROR(VLOOKUP(B129,[13]Ap_CESANTIAS!$C$16:$M$112,11,0),0)</f>
        <v>0</v>
      </c>
      <c r="Z129" s="3">
        <f>IFERROR(VLOOKUP(B129,[13]Ap_PENSION!$C$16:$M$112,11,0),0)</f>
        <v>0</v>
      </c>
      <c r="AA129" s="3">
        <f>IFERROR(VLOOKUP(B129,[13]Ap_SALUD!$C$16:$M$112,11,0),0)</f>
        <v>0</v>
      </c>
      <c r="AB129" s="3"/>
      <c r="AC129" s="36">
        <f t="shared" si="3"/>
        <v>171571020</v>
      </c>
      <c r="AD129" s="37">
        <f t="shared" si="5"/>
        <v>116988392</v>
      </c>
      <c r="AE129" s="144"/>
    </row>
    <row r="130" spans="1:31" x14ac:dyDescent="0.25">
      <c r="A130" s="38">
        <v>118</v>
      </c>
      <c r="B130" s="61"/>
      <c r="C130" s="143" t="str">
        <f>VLOOKUP(D130,[8]Hoja1!$A$2:$B$1115,2,0)</f>
        <v>05113</v>
      </c>
      <c r="D130" s="31">
        <v>890983808</v>
      </c>
      <c r="E130" s="31">
        <v>211305113</v>
      </c>
      <c r="F130" s="61" t="s">
        <v>328</v>
      </c>
      <c r="G130" s="33">
        <v>0</v>
      </c>
      <c r="H130" s="33">
        <v>0</v>
      </c>
      <c r="I130" s="3">
        <f>IFERROR(VLOOKUP(C130,'[6]Anexo 2'!$A$9:$G$1115,7,0),0)</f>
        <v>228152232</v>
      </c>
      <c r="J130" s="3">
        <f>IFERROR(VLOOKUP(C130,'[6]Anexo 1'!$A$9:$F$1115,6,0),0)</f>
        <v>196108103</v>
      </c>
      <c r="K130" s="3"/>
      <c r="L130" s="3"/>
      <c r="M130" s="3"/>
      <c r="N130" s="3"/>
      <c r="O130" s="3"/>
      <c r="P130" s="34">
        <f t="shared" si="4"/>
        <v>424260335</v>
      </c>
      <c r="Q130" s="35">
        <f>VLOOKUP(D130,FEBRERO!$D$13:$Q$1147,14,0)+VLOOKUP(D130,FEBRERO!$D$13:$AC$1147,26,0)</f>
        <v>0</v>
      </c>
      <c r="R130" s="3">
        <f>IFERROR(VLOOKUP(D130,[13]ServNOMINA!$F$16:$M$112,8,0),0)</f>
        <v>0</v>
      </c>
      <c r="S130" s="3">
        <f>IFERROR(VLOOKUP(D130,[13]ServOTROS!$F$16:$M$112,8,0),0)</f>
        <v>0</v>
      </c>
      <c r="T130" s="3">
        <f>IFERROR(VLOOKUP(D130,[13]CANCEL!$F$16:$M$48,8,0),0)</f>
        <v>0</v>
      </c>
      <c r="U130" s="3">
        <f>IFERROR(VLOOKUP(B130,[13]Aaf_PENSION!$C$16:$M$112,11,0),0)</f>
        <v>0</v>
      </c>
      <c r="V130" s="3">
        <f>IFERROR(VLOOKUP(B130,[13]Aaf_SALUD!$C$16:$M$112,11,0),0)</f>
        <v>0</v>
      </c>
      <c r="W130" s="3">
        <f>IFERROR(VLOOKUP(D130,[13]CALIDAD!$F$16:$M$1122,8,0),0)</f>
        <v>57038058</v>
      </c>
      <c r="X130" s="3">
        <f>IFERROR(VLOOKUP(D130,'[14]dinamica municip ok'!$F$4:$G$1107,2,0),0)</f>
        <v>196108103</v>
      </c>
      <c r="Y130" s="3">
        <f>IFERROR(VLOOKUP(B130,[13]Ap_CESANTIAS!$C$16:$M$112,11,0),0)</f>
        <v>0</v>
      </c>
      <c r="Z130" s="3">
        <f>IFERROR(VLOOKUP(B130,[13]Ap_PENSION!$C$16:$M$112,11,0),0)</f>
        <v>0</v>
      </c>
      <c r="AA130" s="3">
        <f>IFERROR(VLOOKUP(B130,[13]Ap_SALUD!$C$16:$M$112,11,0),0)</f>
        <v>0</v>
      </c>
      <c r="AB130" s="3"/>
      <c r="AC130" s="36">
        <f t="shared" si="3"/>
        <v>253146161</v>
      </c>
      <c r="AD130" s="37">
        <f t="shared" si="5"/>
        <v>171114174</v>
      </c>
      <c r="AE130" s="144"/>
    </row>
    <row r="131" spans="1:31" x14ac:dyDescent="0.25">
      <c r="A131" s="29">
        <v>119</v>
      </c>
      <c r="B131" s="61"/>
      <c r="C131" s="143" t="str">
        <f>VLOOKUP(D131,[8]Hoja1!$A$2:$B$1115,2,0)</f>
        <v>05120</v>
      </c>
      <c r="D131" s="31">
        <v>890981567</v>
      </c>
      <c r="E131" s="31">
        <v>212005120</v>
      </c>
      <c r="F131" s="61" t="s">
        <v>329</v>
      </c>
      <c r="G131" s="33">
        <v>0</v>
      </c>
      <c r="H131" s="33">
        <v>0</v>
      </c>
      <c r="I131" s="3">
        <f>IFERROR(VLOOKUP(C131,'[6]Anexo 2'!$A$9:$G$1115,7,0),0)</f>
        <v>1268021552</v>
      </c>
      <c r="J131" s="3">
        <f>IFERROR(VLOOKUP(C131,'[6]Anexo 1'!$A$9:$F$1115,6,0),0)</f>
        <v>801151797</v>
      </c>
      <c r="K131" s="3"/>
      <c r="L131" s="3"/>
      <c r="M131" s="3"/>
      <c r="N131" s="3"/>
      <c r="O131" s="3"/>
      <c r="P131" s="34">
        <f t="shared" si="4"/>
        <v>2069173349</v>
      </c>
      <c r="Q131" s="35">
        <f>VLOOKUP(D131,FEBRERO!$D$13:$Q$1147,14,0)+VLOOKUP(D131,FEBRERO!$D$13:$AC$1147,26,0)</f>
        <v>0</v>
      </c>
      <c r="R131" s="3">
        <f>IFERROR(VLOOKUP(D131,[13]ServNOMINA!$F$16:$M$112,8,0),0)</f>
        <v>0</v>
      </c>
      <c r="S131" s="3">
        <f>IFERROR(VLOOKUP(D131,[13]ServOTROS!$F$16:$M$112,8,0),0)</f>
        <v>0</v>
      </c>
      <c r="T131" s="3">
        <f>IFERROR(VLOOKUP(D131,[13]CANCEL!$F$16:$M$48,8,0),0)</f>
        <v>0</v>
      </c>
      <c r="U131" s="3">
        <f>IFERROR(VLOOKUP(B131,[13]Aaf_PENSION!$C$16:$M$112,11,0),0)</f>
        <v>0</v>
      </c>
      <c r="V131" s="3">
        <f>IFERROR(VLOOKUP(B131,[13]Aaf_SALUD!$C$16:$M$112,11,0),0)</f>
        <v>0</v>
      </c>
      <c r="W131" s="3">
        <f>IFERROR(VLOOKUP(D131,[13]CALIDAD!$F$16:$M$1122,8,0),0)</f>
        <v>317005389</v>
      </c>
      <c r="X131" s="3">
        <f>IFERROR(VLOOKUP(D131,'[14]dinamica municip ok'!$F$4:$G$1107,2,0),0)</f>
        <v>801151797</v>
      </c>
      <c r="Y131" s="3">
        <f>IFERROR(VLOOKUP(B131,[13]Ap_CESANTIAS!$C$16:$M$112,11,0),0)</f>
        <v>0</v>
      </c>
      <c r="Z131" s="3">
        <f>IFERROR(VLOOKUP(B131,[13]Ap_PENSION!$C$16:$M$112,11,0),0)</f>
        <v>0</v>
      </c>
      <c r="AA131" s="3">
        <f>IFERROR(VLOOKUP(B131,[13]Ap_SALUD!$C$16:$M$112,11,0),0)</f>
        <v>0</v>
      </c>
      <c r="AB131" s="3"/>
      <c r="AC131" s="36">
        <f t="shared" si="3"/>
        <v>1118157186</v>
      </c>
      <c r="AD131" s="37">
        <f t="shared" si="5"/>
        <v>951016163</v>
      </c>
      <c r="AE131" s="144"/>
    </row>
    <row r="132" spans="1:31" x14ac:dyDescent="0.25">
      <c r="A132" s="38">
        <v>120</v>
      </c>
      <c r="B132" s="61"/>
      <c r="C132" s="143" t="str">
        <f>VLOOKUP(D132,[8]Hoja1!$A$2:$B$1115,2,0)</f>
        <v>05125</v>
      </c>
      <c r="D132" s="31">
        <v>890984224</v>
      </c>
      <c r="E132" s="31">
        <v>212505125</v>
      </c>
      <c r="F132" s="61" t="s">
        <v>330</v>
      </c>
      <c r="G132" s="33">
        <v>0</v>
      </c>
      <c r="H132" s="33">
        <v>0</v>
      </c>
      <c r="I132" s="3">
        <f>IFERROR(VLOOKUP(C132,'[6]Anexo 2'!$A$9:$G$1115,7,0),0)</f>
        <v>151189420</v>
      </c>
      <c r="J132" s="3">
        <f>IFERROR(VLOOKUP(C132,'[6]Anexo 1'!$A$9:$F$1115,6,0),0)</f>
        <v>161997685</v>
      </c>
      <c r="K132" s="3"/>
      <c r="L132" s="3"/>
      <c r="M132" s="3"/>
      <c r="N132" s="3"/>
      <c r="O132" s="3"/>
      <c r="P132" s="34">
        <f t="shared" si="4"/>
        <v>313187105</v>
      </c>
      <c r="Q132" s="35">
        <f>VLOOKUP(D132,FEBRERO!$D$13:$Q$1147,14,0)+VLOOKUP(D132,FEBRERO!$D$13:$AC$1147,26,0)</f>
        <v>0</v>
      </c>
      <c r="R132" s="3">
        <f>IFERROR(VLOOKUP(D132,[13]ServNOMINA!$F$16:$M$112,8,0),0)</f>
        <v>0</v>
      </c>
      <c r="S132" s="3">
        <f>IFERROR(VLOOKUP(D132,[13]ServOTROS!$F$16:$M$112,8,0),0)</f>
        <v>0</v>
      </c>
      <c r="T132" s="3">
        <f>IFERROR(VLOOKUP(D132,[13]CANCEL!$F$16:$M$48,8,0),0)</f>
        <v>0</v>
      </c>
      <c r="U132" s="3">
        <f>IFERROR(VLOOKUP(B132,[13]Aaf_PENSION!$C$16:$M$112,11,0),0)</f>
        <v>0</v>
      </c>
      <c r="V132" s="3">
        <f>IFERROR(VLOOKUP(B132,[13]Aaf_SALUD!$C$16:$M$112,11,0),0)</f>
        <v>0</v>
      </c>
      <c r="W132" s="3">
        <f>IFERROR(VLOOKUP(D132,[13]CALIDAD!$F$16:$M$1122,8,0),0)</f>
        <v>37797354</v>
      </c>
      <c r="X132" s="3">
        <f>IFERROR(VLOOKUP(D132,'[14]dinamica municip ok'!$F$4:$G$1107,2,0),0)</f>
        <v>161997685</v>
      </c>
      <c r="Y132" s="3">
        <f>IFERROR(VLOOKUP(B132,[13]Ap_CESANTIAS!$C$16:$M$112,11,0),0)</f>
        <v>0</v>
      </c>
      <c r="Z132" s="3">
        <f>IFERROR(VLOOKUP(B132,[13]Ap_PENSION!$C$16:$M$112,11,0),0)</f>
        <v>0</v>
      </c>
      <c r="AA132" s="3">
        <f>IFERROR(VLOOKUP(B132,[13]Ap_SALUD!$C$16:$M$112,11,0),0)</f>
        <v>0</v>
      </c>
      <c r="AB132" s="3"/>
      <c r="AC132" s="36">
        <f t="shared" si="3"/>
        <v>199795039</v>
      </c>
      <c r="AD132" s="37">
        <f t="shared" si="5"/>
        <v>113392066</v>
      </c>
      <c r="AE132" s="144"/>
    </row>
    <row r="133" spans="1:31" x14ac:dyDescent="0.25">
      <c r="A133" s="29">
        <v>121</v>
      </c>
      <c r="B133" s="61"/>
      <c r="C133" s="143" t="str">
        <f>VLOOKUP(D133,[8]Hoja1!$A$2:$B$1115,2,0)</f>
        <v>05129</v>
      </c>
      <c r="D133" s="31">
        <v>890980447</v>
      </c>
      <c r="E133" s="31">
        <v>212905129</v>
      </c>
      <c r="F133" s="61" t="s">
        <v>331</v>
      </c>
      <c r="G133" s="33">
        <v>0</v>
      </c>
      <c r="H133" s="33">
        <v>0</v>
      </c>
      <c r="I133" s="3">
        <f>IFERROR(VLOOKUP(C133,'[6]Anexo 2'!$A$9:$G$1115,7,0),0)</f>
        <v>768938704</v>
      </c>
      <c r="J133" s="3">
        <f>IFERROR(VLOOKUP(C133,'[6]Anexo 1'!$A$9:$F$1115,6,0),0)</f>
        <v>885905604</v>
      </c>
      <c r="K133" s="3"/>
      <c r="L133" s="3"/>
      <c r="M133" s="3"/>
      <c r="N133" s="3"/>
      <c r="O133" s="3"/>
      <c r="P133" s="34">
        <f t="shared" si="4"/>
        <v>1654844308</v>
      </c>
      <c r="Q133" s="35">
        <f>VLOOKUP(D133,FEBRERO!$D$13:$Q$1147,14,0)+VLOOKUP(D133,FEBRERO!$D$13:$AC$1147,26,0)</f>
        <v>0</v>
      </c>
      <c r="R133" s="3">
        <f>IFERROR(VLOOKUP(D133,[13]ServNOMINA!$F$16:$M$112,8,0),0)</f>
        <v>0</v>
      </c>
      <c r="S133" s="3">
        <f>IFERROR(VLOOKUP(D133,[13]ServOTROS!$F$16:$M$112,8,0),0)</f>
        <v>0</v>
      </c>
      <c r="T133" s="3">
        <f>IFERROR(VLOOKUP(D133,[13]CANCEL!$F$16:$M$48,8,0),0)</f>
        <v>0</v>
      </c>
      <c r="U133" s="3">
        <f>IFERROR(VLOOKUP(B133,[13]Aaf_PENSION!$C$16:$M$112,11,0),0)</f>
        <v>0</v>
      </c>
      <c r="V133" s="3">
        <f>IFERROR(VLOOKUP(B133,[13]Aaf_SALUD!$C$16:$M$112,11,0),0)</f>
        <v>0</v>
      </c>
      <c r="W133" s="3">
        <f>IFERROR(VLOOKUP(D133,[13]CALIDAD!$F$16:$M$1122,8,0),0)</f>
        <v>192234675</v>
      </c>
      <c r="X133" s="3">
        <f>IFERROR(VLOOKUP(D133,'[14]dinamica municip ok'!$F$4:$G$1107,2,0),0)</f>
        <v>885905604</v>
      </c>
      <c r="Y133" s="3">
        <f>IFERROR(VLOOKUP(B133,[13]Ap_CESANTIAS!$C$16:$M$112,11,0),0)</f>
        <v>0</v>
      </c>
      <c r="Z133" s="3">
        <f>IFERROR(VLOOKUP(B133,[13]Ap_PENSION!$C$16:$M$112,11,0),0)</f>
        <v>0</v>
      </c>
      <c r="AA133" s="3">
        <f>IFERROR(VLOOKUP(B133,[13]Ap_SALUD!$C$16:$M$112,11,0),0)</f>
        <v>0</v>
      </c>
      <c r="AB133" s="3"/>
      <c r="AC133" s="36">
        <f t="shared" si="3"/>
        <v>1078140279</v>
      </c>
      <c r="AD133" s="37">
        <f t="shared" si="5"/>
        <v>576704029</v>
      </c>
      <c r="AE133" s="144"/>
    </row>
    <row r="134" spans="1:31" x14ac:dyDescent="0.25">
      <c r="A134" s="38">
        <v>122</v>
      </c>
      <c r="B134" s="61"/>
      <c r="C134" s="143" t="str">
        <f>VLOOKUP(D134,[8]Hoja1!$A$2:$B$1115,2,0)</f>
        <v>05134</v>
      </c>
      <c r="D134" s="31">
        <v>890982147</v>
      </c>
      <c r="E134" s="31">
        <v>213405134</v>
      </c>
      <c r="F134" s="61" t="s">
        <v>332</v>
      </c>
      <c r="G134" s="33">
        <v>0</v>
      </c>
      <c r="H134" s="33">
        <v>0</v>
      </c>
      <c r="I134" s="3">
        <f>IFERROR(VLOOKUP(C134,'[6]Anexo 2'!$A$9:$G$1115,7,0),0)</f>
        <v>189693984</v>
      </c>
      <c r="J134" s="3">
        <f>IFERROR(VLOOKUP(C134,'[6]Anexo 1'!$A$9:$F$1115,6,0),0)</f>
        <v>126232785</v>
      </c>
      <c r="K134" s="3"/>
      <c r="L134" s="3"/>
      <c r="M134" s="3"/>
      <c r="N134" s="3"/>
      <c r="O134" s="3"/>
      <c r="P134" s="34">
        <f t="shared" si="4"/>
        <v>315926769</v>
      </c>
      <c r="Q134" s="35">
        <f>VLOOKUP(D134,FEBRERO!$D$13:$Q$1147,14,0)+VLOOKUP(D134,FEBRERO!$D$13:$AC$1147,26,0)</f>
        <v>0</v>
      </c>
      <c r="R134" s="3">
        <f>IFERROR(VLOOKUP(D134,[13]ServNOMINA!$F$16:$M$112,8,0),0)</f>
        <v>0</v>
      </c>
      <c r="S134" s="3">
        <f>IFERROR(VLOOKUP(D134,[13]ServOTROS!$F$16:$M$112,8,0),0)</f>
        <v>0</v>
      </c>
      <c r="T134" s="3">
        <f>IFERROR(VLOOKUP(D134,[13]CANCEL!$F$16:$M$48,8,0),0)</f>
        <v>0</v>
      </c>
      <c r="U134" s="3">
        <f>IFERROR(VLOOKUP(B134,[13]Aaf_PENSION!$C$16:$M$112,11,0),0)</f>
        <v>0</v>
      </c>
      <c r="V134" s="3">
        <f>IFERROR(VLOOKUP(B134,[13]Aaf_SALUD!$C$16:$M$112,11,0),0)</f>
        <v>0</v>
      </c>
      <c r="W134" s="3">
        <f>IFERROR(VLOOKUP(D134,[13]CALIDAD!$F$16:$M$1122,8,0),0)</f>
        <v>47423496</v>
      </c>
      <c r="X134" s="3">
        <f>IFERROR(VLOOKUP(D134,'[14]dinamica municip ok'!$F$4:$G$1107,2,0),0)</f>
        <v>126232785</v>
      </c>
      <c r="Y134" s="3">
        <f>IFERROR(VLOOKUP(B134,[13]Ap_CESANTIAS!$C$16:$M$112,11,0),0)</f>
        <v>0</v>
      </c>
      <c r="Z134" s="3">
        <f>IFERROR(VLOOKUP(B134,[13]Ap_PENSION!$C$16:$M$112,11,0),0)</f>
        <v>0</v>
      </c>
      <c r="AA134" s="3">
        <f>IFERROR(VLOOKUP(B134,[13]Ap_SALUD!$C$16:$M$112,11,0),0)</f>
        <v>0</v>
      </c>
      <c r="AB134" s="3"/>
      <c r="AC134" s="36">
        <f t="shared" si="3"/>
        <v>173656281</v>
      </c>
      <c r="AD134" s="37">
        <f t="shared" si="5"/>
        <v>142270488</v>
      </c>
      <c r="AE134" s="144"/>
    </row>
    <row r="135" spans="1:31" x14ac:dyDescent="0.25">
      <c r="A135" s="29">
        <v>123</v>
      </c>
      <c r="B135" s="61"/>
      <c r="C135" s="143" t="str">
        <f>VLOOKUP(D135,[8]Hoja1!$A$2:$B$1115,2,0)</f>
        <v>05138</v>
      </c>
      <c r="D135" s="31">
        <v>890982238</v>
      </c>
      <c r="E135" s="31">
        <v>213805138</v>
      </c>
      <c r="F135" s="61" t="s">
        <v>333</v>
      </c>
      <c r="G135" s="33">
        <v>0</v>
      </c>
      <c r="H135" s="33">
        <v>0</v>
      </c>
      <c r="I135" s="3">
        <f>IFERROR(VLOOKUP(C135,'[6]Anexo 2'!$A$9:$G$1115,7,0),0)</f>
        <v>326760216</v>
      </c>
      <c r="J135" s="3">
        <f>IFERROR(VLOOKUP(C135,'[6]Anexo 1'!$A$9:$F$1115,6,0),0)</f>
        <v>308122250</v>
      </c>
      <c r="K135" s="3"/>
      <c r="L135" s="3"/>
      <c r="M135" s="3"/>
      <c r="N135" s="3"/>
      <c r="O135" s="3"/>
      <c r="P135" s="34">
        <f t="shared" si="4"/>
        <v>634882466</v>
      </c>
      <c r="Q135" s="35">
        <f>VLOOKUP(D135,FEBRERO!$D$13:$Q$1147,14,0)+VLOOKUP(D135,FEBRERO!$D$13:$AC$1147,26,0)</f>
        <v>0</v>
      </c>
      <c r="R135" s="3">
        <f>IFERROR(VLOOKUP(D135,[13]ServNOMINA!$F$16:$M$112,8,0),0)</f>
        <v>0</v>
      </c>
      <c r="S135" s="3">
        <f>IFERROR(VLOOKUP(D135,[13]ServOTROS!$F$16:$M$112,8,0),0)</f>
        <v>0</v>
      </c>
      <c r="T135" s="3">
        <f>IFERROR(VLOOKUP(D135,[13]CANCEL!$F$16:$M$48,8,0),0)</f>
        <v>0</v>
      </c>
      <c r="U135" s="3">
        <f>IFERROR(VLOOKUP(B135,[13]Aaf_PENSION!$C$16:$M$112,11,0),0)</f>
        <v>0</v>
      </c>
      <c r="V135" s="3">
        <f>IFERROR(VLOOKUP(B135,[13]Aaf_SALUD!$C$16:$M$112,11,0),0)</f>
        <v>0</v>
      </c>
      <c r="W135" s="3">
        <f>IFERROR(VLOOKUP(D135,[13]CALIDAD!$F$16:$M$1122,8,0),0)</f>
        <v>81690054</v>
      </c>
      <c r="X135" s="3">
        <f>IFERROR(VLOOKUP(D135,'[14]dinamica municip ok'!$F$4:$G$1107,2,0),0)</f>
        <v>308122250</v>
      </c>
      <c r="Y135" s="3">
        <f>IFERROR(VLOOKUP(B135,[13]Ap_CESANTIAS!$C$16:$M$112,11,0),0)</f>
        <v>0</v>
      </c>
      <c r="Z135" s="3">
        <f>IFERROR(VLOOKUP(B135,[13]Ap_PENSION!$C$16:$M$112,11,0),0)</f>
        <v>0</v>
      </c>
      <c r="AA135" s="3">
        <f>IFERROR(VLOOKUP(B135,[13]Ap_SALUD!$C$16:$M$112,11,0),0)</f>
        <v>0</v>
      </c>
      <c r="AB135" s="3"/>
      <c r="AC135" s="36">
        <f t="shared" si="3"/>
        <v>389812304</v>
      </c>
      <c r="AD135" s="37">
        <f t="shared" si="5"/>
        <v>245070162</v>
      </c>
      <c r="AE135" s="144"/>
    </row>
    <row r="136" spans="1:31" x14ac:dyDescent="0.25">
      <c r="A136" s="38">
        <v>124</v>
      </c>
      <c r="B136" s="61"/>
      <c r="C136" s="143" t="str">
        <f>VLOOKUP(D136,[8]Hoja1!$A$2:$B$1115,2,0)</f>
        <v>05142</v>
      </c>
      <c r="D136" s="31">
        <v>890981107</v>
      </c>
      <c r="E136" s="31">
        <v>214205142</v>
      </c>
      <c r="F136" s="61" t="s">
        <v>334</v>
      </c>
      <c r="G136" s="33">
        <v>0</v>
      </c>
      <c r="H136" s="33">
        <v>0</v>
      </c>
      <c r="I136" s="3">
        <f>IFERROR(VLOOKUP(C136,'[6]Anexo 2'!$A$9:$G$1115,7,0),0)</f>
        <v>68869983</v>
      </c>
      <c r="J136" s="3">
        <f>IFERROR(VLOOKUP(C136,'[6]Anexo 1'!$A$9:$F$1115,6,0),0)</f>
        <v>54958181</v>
      </c>
      <c r="K136" s="3"/>
      <c r="L136" s="3"/>
      <c r="M136" s="3"/>
      <c r="N136" s="3"/>
      <c r="O136" s="3"/>
      <c r="P136" s="34">
        <f t="shared" si="4"/>
        <v>123828164</v>
      </c>
      <c r="Q136" s="35">
        <f>VLOOKUP(D136,FEBRERO!$D$13:$Q$1147,14,0)+VLOOKUP(D136,FEBRERO!$D$13:$AC$1147,26,0)</f>
        <v>0</v>
      </c>
      <c r="R136" s="3">
        <f>IFERROR(VLOOKUP(D136,[13]ServNOMINA!$F$16:$M$112,8,0),0)</f>
        <v>0</v>
      </c>
      <c r="S136" s="3">
        <f>IFERROR(VLOOKUP(D136,[13]ServOTROS!$F$16:$M$112,8,0),0)</f>
        <v>0</v>
      </c>
      <c r="T136" s="3">
        <f>IFERROR(VLOOKUP(D136,[13]CANCEL!$F$16:$M$48,8,0),0)</f>
        <v>0</v>
      </c>
      <c r="U136" s="3">
        <f>IFERROR(VLOOKUP(B136,[13]Aaf_PENSION!$C$16:$M$112,11,0),0)</f>
        <v>0</v>
      </c>
      <c r="V136" s="3">
        <f>IFERROR(VLOOKUP(B136,[13]Aaf_SALUD!$C$16:$M$112,11,0),0)</f>
        <v>0</v>
      </c>
      <c r="W136" s="3">
        <f>IFERROR(VLOOKUP(D136,[13]CALIDAD!$F$16:$M$1122,8,0),0)</f>
        <v>17217495</v>
      </c>
      <c r="X136" s="3">
        <f>IFERROR(VLOOKUP(D136,'[14]dinamica municip ok'!$F$4:$G$1107,2,0),0)</f>
        <v>54958181</v>
      </c>
      <c r="Y136" s="3">
        <f>IFERROR(VLOOKUP(B136,[13]Ap_CESANTIAS!$C$16:$M$112,11,0),0)</f>
        <v>0</v>
      </c>
      <c r="Z136" s="3">
        <f>IFERROR(VLOOKUP(B136,[13]Ap_PENSION!$C$16:$M$112,11,0),0)</f>
        <v>0</v>
      </c>
      <c r="AA136" s="3">
        <f>IFERROR(VLOOKUP(B136,[13]Ap_SALUD!$C$16:$M$112,11,0),0)</f>
        <v>0</v>
      </c>
      <c r="AB136" s="3"/>
      <c r="AC136" s="36">
        <f t="shared" si="3"/>
        <v>72175676</v>
      </c>
      <c r="AD136" s="37">
        <f t="shared" si="5"/>
        <v>51652488</v>
      </c>
      <c r="AE136" s="144"/>
    </row>
    <row r="137" spans="1:31" x14ac:dyDescent="0.25">
      <c r="A137" s="29">
        <v>125</v>
      </c>
      <c r="B137" s="61"/>
      <c r="C137" s="143" t="str">
        <f>VLOOKUP(D137,[8]Hoja1!$A$2:$B$1115,2,0)</f>
        <v>05145</v>
      </c>
      <c r="D137" s="31">
        <v>890984132</v>
      </c>
      <c r="E137" s="31">
        <v>214505145</v>
      </c>
      <c r="F137" s="61" t="s">
        <v>335</v>
      </c>
      <c r="G137" s="33">
        <v>0</v>
      </c>
      <c r="H137" s="33">
        <v>0</v>
      </c>
      <c r="I137" s="3">
        <f>IFERROR(VLOOKUP(C137,'[6]Anexo 2'!$A$9:$G$1115,7,0),0)</f>
        <v>46000714</v>
      </c>
      <c r="J137" s="3">
        <f>IFERROR(VLOOKUP(C137,'[6]Anexo 1'!$A$9:$F$1115,6,0),0)</f>
        <v>59969892</v>
      </c>
      <c r="K137" s="3"/>
      <c r="L137" s="3"/>
      <c r="M137" s="3"/>
      <c r="N137" s="3"/>
      <c r="O137" s="3"/>
      <c r="P137" s="34">
        <f t="shared" si="4"/>
        <v>105970606</v>
      </c>
      <c r="Q137" s="35">
        <f>VLOOKUP(D137,FEBRERO!$D$13:$Q$1147,14,0)+VLOOKUP(D137,FEBRERO!$D$13:$AC$1147,26,0)</f>
        <v>0</v>
      </c>
      <c r="R137" s="3">
        <f>IFERROR(VLOOKUP(D137,[13]ServNOMINA!$F$16:$M$112,8,0),0)</f>
        <v>0</v>
      </c>
      <c r="S137" s="3">
        <f>IFERROR(VLOOKUP(D137,[13]ServOTROS!$F$16:$M$112,8,0),0)</f>
        <v>0</v>
      </c>
      <c r="T137" s="3">
        <f>IFERROR(VLOOKUP(D137,[13]CANCEL!$F$16:$M$48,8,0),0)</f>
        <v>0</v>
      </c>
      <c r="U137" s="3">
        <f>IFERROR(VLOOKUP(B137,[13]Aaf_PENSION!$C$16:$M$112,11,0),0)</f>
        <v>0</v>
      </c>
      <c r="V137" s="3">
        <f>IFERROR(VLOOKUP(B137,[13]Aaf_SALUD!$C$16:$M$112,11,0),0)</f>
        <v>0</v>
      </c>
      <c r="W137" s="3">
        <f>IFERROR(VLOOKUP(D137,[13]CALIDAD!$F$16:$M$1122,8,0),0)</f>
        <v>11500179</v>
      </c>
      <c r="X137" s="3">
        <f>IFERROR(VLOOKUP(D137,'[14]dinamica municip ok'!$F$4:$G$1107,2,0),0)</f>
        <v>59969892</v>
      </c>
      <c r="Y137" s="3">
        <f>IFERROR(VLOOKUP(B137,[13]Ap_CESANTIAS!$C$16:$M$112,11,0),0)</f>
        <v>0</v>
      </c>
      <c r="Z137" s="3">
        <f>IFERROR(VLOOKUP(B137,[13]Ap_PENSION!$C$16:$M$112,11,0),0)</f>
        <v>0</v>
      </c>
      <c r="AA137" s="3">
        <f>IFERROR(VLOOKUP(B137,[13]Ap_SALUD!$C$16:$M$112,11,0),0)</f>
        <v>0</v>
      </c>
      <c r="AB137" s="3"/>
      <c r="AC137" s="36">
        <f t="shared" si="3"/>
        <v>71470071</v>
      </c>
      <c r="AD137" s="37">
        <f t="shared" si="5"/>
        <v>34500535</v>
      </c>
      <c r="AE137" s="144"/>
    </row>
    <row r="138" spans="1:31" x14ac:dyDescent="0.25">
      <c r="A138" s="38">
        <v>126</v>
      </c>
      <c r="B138" s="61"/>
      <c r="C138" s="143" t="str">
        <f>VLOOKUP(D138,[8]Hoja1!$A$2:$B$1115,2,0)</f>
        <v>05147</v>
      </c>
      <c r="D138" s="31">
        <v>890985316</v>
      </c>
      <c r="E138" s="31">
        <v>214705147</v>
      </c>
      <c r="F138" s="61" t="s">
        <v>336</v>
      </c>
      <c r="G138" s="33">
        <v>0</v>
      </c>
      <c r="H138" s="33">
        <v>0</v>
      </c>
      <c r="I138" s="3">
        <f>IFERROR(VLOOKUP(C138,'[6]Anexo 2'!$A$9:$G$1115,7,0),0)</f>
        <v>1446889024</v>
      </c>
      <c r="J138" s="3">
        <f>IFERROR(VLOOKUP(C138,'[6]Anexo 1'!$A$9:$F$1115,6,0),0)</f>
        <v>957048709</v>
      </c>
      <c r="K138" s="3"/>
      <c r="L138" s="3"/>
      <c r="M138" s="3"/>
      <c r="N138" s="3"/>
      <c r="O138" s="3"/>
      <c r="P138" s="34">
        <f t="shared" si="4"/>
        <v>2403937733</v>
      </c>
      <c r="Q138" s="35">
        <f>VLOOKUP(D138,FEBRERO!$D$13:$Q$1147,14,0)+VLOOKUP(D138,FEBRERO!$D$13:$AC$1147,26,0)</f>
        <v>0</v>
      </c>
      <c r="R138" s="3">
        <f>IFERROR(VLOOKUP(D138,[13]ServNOMINA!$F$16:$M$112,8,0),0)</f>
        <v>0</v>
      </c>
      <c r="S138" s="3">
        <f>IFERROR(VLOOKUP(D138,[13]ServOTROS!$F$16:$M$112,8,0),0)</f>
        <v>0</v>
      </c>
      <c r="T138" s="3">
        <f>IFERROR(VLOOKUP(D138,[13]CANCEL!$F$16:$M$48,8,0),0)</f>
        <v>0</v>
      </c>
      <c r="U138" s="3">
        <f>IFERROR(VLOOKUP(B138,[13]Aaf_PENSION!$C$16:$M$112,11,0),0)</f>
        <v>0</v>
      </c>
      <c r="V138" s="3">
        <f>IFERROR(VLOOKUP(B138,[13]Aaf_SALUD!$C$16:$M$112,11,0),0)</f>
        <v>0</v>
      </c>
      <c r="W138" s="3">
        <f>IFERROR(VLOOKUP(D138,[13]CALIDAD!$F$16:$M$1122,8,0),0)</f>
        <v>361722255</v>
      </c>
      <c r="X138" s="3">
        <f>IFERROR(VLOOKUP(D138,'[14]dinamica municip ok'!$F$4:$G$1107,2,0),0)</f>
        <v>957048709</v>
      </c>
      <c r="Y138" s="3">
        <f>IFERROR(VLOOKUP(B138,[13]Ap_CESANTIAS!$C$16:$M$112,11,0),0)</f>
        <v>0</v>
      </c>
      <c r="Z138" s="3">
        <f>IFERROR(VLOOKUP(B138,[13]Ap_PENSION!$C$16:$M$112,11,0),0)</f>
        <v>0</v>
      </c>
      <c r="AA138" s="3">
        <f>IFERROR(VLOOKUP(B138,[13]Ap_SALUD!$C$16:$M$112,11,0),0)</f>
        <v>0</v>
      </c>
      <c r="AB138" s="3"/>
      <c r="AC138" s="36">
        <f t="shared" si="3"/>
        <v>1318770964</v>
      </c>
      <c r="AD138" s="37">
        <f t="shared" si="5"/>
        <v>1085166769</v>
      </c>
      <c r="AE138" s="144"/>
    </row>
    <row r="139" spans="1:31" x14ac:dyDescent="0.25">
      <c r="A139" s="29">
        <v>127</v>
      </c>
      <c r="B139" s="61"/>
      <c r="C139" s="143" t="str">
        <f>VLOOKUP(D139,[8]Hoja1!$A$2:$B$1115,2,0)</f>
        <v>05148</v>
      </c>
      <c r="D139" s="31">
        <v>890982616</v>
      </c>
      <c r="E139" s="31">
        <v>214805148</v>
      </c>
      <c r="F139" s="61" t="s">
        <v>337</v>
      </c>
      <c r="G139" s="33">
        <v>0</v>
      </c>
      <c r="H139" s="33">
        <v>0</v>
      </c>
      <c r="I139" s="3">
        <f>IFERROR(VLOOKUP(C139,'[6]Anexo 2'!$A$9:$G$1115,7,0),0)</f>
        <v>836673488</v>
      </c>
      <c r="J139" s="3">
        <f>IFERROR(VLOOKUP(C139,'[6]Anexo 1'!$A$9:$F$1115,6,0),0)</f>
        <v>1008352451</v>
      </c>
      <c r="K139" s="3"/>
      <c r="L139" s="3"/>
      <c r="M139" s="3"/>
      <c r="N139" s="3"/>
      <c r="O139" s="3"/>
      <c r="P139" s="34">
        <f t="shared" si="4"/>
        <v>1845025939</v>
      </c>
      <c r="Q139" s="35">
        <f>VLOOKUP(D139,FEBRERO!$D$13:$Q$1147,14,0)+VLOOKUP(D139,FEBRERO!$D$13:$AC$1147,26,0)</f>
        <v>0</v>
      </c>
      <c r="R139" s="3">
        <f>IFERROR(VLOOKUP(D139,[13]ServNOMINA!$F$16:$M$112,8,0),0)</f>
        <v>0</v>
      </c>
      <c r="S139" s="3">
        <f>IFERROR(VLOOKUP(D139,[13]ServOTROS!$F$16:$M$112,8,0),0)</f>
        <v>0</v>
      </c>
      <c r="T139" s="3">
        <f>IFERROR(VLOOKUP(D139,[13]CANCEL!$F$16:$M$48,8,0),0)</f>
        <v>0</v>
      </c>
      <c r="U139" s="3">
        <f>IFERROR(VLOOKUP(B139,[13]Aaf_PENSION!$C$16:$M$112,11,0),0)</f>
        <v>0</v>
      </c>
      <c r="V139" s="3">
        <f>IFERROR(VLOOKUP(B139,[13]Aaf_SALUD!$C$16:$M$112,11,0),0)</f>
        <v>0</v>
      </c>
      <c r="W139" s="3">
        <f>IFERROR(VLOOKUP(D139,[13]CALIDAD!$F$16:$M$1122,8,0),0)</f>
        <v>209168373</v>
      </c>
      <c r="X139" s="3">
        <f>IFERROR(VLOOKUP(D139,'[14]dinamica municip ok'!$F$4:$G$1107,2,0),0)</f>
        <v>1008352451</v>
      </c>
      <c r="Y139" s="3">
        <f>IFERROR(VLOOKUP(B139,[13]Ap_CESANTIAS!$C$16:$M$112,11,0),0)</f>
        <v>0</v>
      </c>
      <c r="Z139" s="3">
        <f>IFERROR(VLOOKUP(B139,[13]Ap_PENSION!$C$16:$M$112,11,0),0)</f>
        <v>0</v>
      </c>
      <c r="AA139" s="3">
        <f>IFERROR(VLOOKUP(B139,[13]Ap_SALUD!$C$16:$M$112,11,0),0)</f>
        <v>0</v>
      </c>
      <c r="AB139" s="3"/>
      <c r="AC139" s="36">
        <f t="shared" si="3"/>
        <v>1217520824</v>
      </c>
      <c r="AD139" s="37">
        <f t="shared" si="5"/>
        <v>627505115</v>
      </c>
      <c r="AE139" s="144"/>
    </row>
    <row r="140" spans="1:31" x14ac:dyDescent="0.25">
      <c r="A140" s="38">
        <v>128</v>
      </c>
      <c r="B140" s="61"/>
      <c r="C140" s="143" t="str">
        <f>VLOOKUP(D140,[8]Hoja1!$A$2:$B$1115,2,0)</f>
        <v>05150</v>
      </c>
      <c r="D140" s="31">
        <v>890984068</v>
      </c>
      <c r="E140" s="31">
        <v>215005150</v>
      </c>
      <c r="F140" s="61" t="s">
        <v>338</v>
      </c>
      <c r="G140" s="33">
        <v>0</v>
      </c>
      <c r="H140" s="33">
        <v>0</v>
      </c>
      <c r="I140" s="3">
        <f>IFERROR(VLOOKUP(C140,'[6]Anexo 2'!$A$9:$G$1115,7,0),0)</f>
        <v>40812476</v>
      </c>
      <c r="J140" s="3">
        <f>IFERROR(VLOOKUP(C140,'[6]Anexo 1'!$A$9:$F$1115,6,0),0)</f>
        <v>46024118</v>
      </c>
      <c r="K140" s="3"/>
      <c r="L140" s="3"/>
      <c r="M140" s="3"/>
      <c r="N140" s="3"/>
      <c r="O140" s="3"/>
      <c r="P140" s="34">
        <f t="shared" si="4"/>
        <v>86836594</v>
      </c>
      <c r="Q140" s="35">
        <f>VLOOKUP(D140,FEBRERO!$D$13:$Q$1147,14,0)+VLOOKUP(D140,FEBRERO!$D$13:$AC$1147,26,0)</f>
        <v>0</v>
      </c>
      <c r="R140" s="3">
        <f>IFERROR(VLOOKUP(D140,[13]ServNOMINA!$F$16:$M$112,8,0),0)</f>
        <v>0</v>
      </c>
      <c r="S140" s="3">
        <f>IFERROR(VLOOKUP(D140,[13]ServOTROS!$F$16:$M$112,8,0),0)</f>
        <v>0</v>
      </c>
      <c r="T140" s="3">
        <f>IFERROR(VLOOKUP(D140,[13]CANCEL!$F$16:$M$48,8,0),0)</f>
        <v>0</v>
      </c>
      <c r="U140" s="3">
        <f>IFERROR(VLOOKUP(B140,[13]Aaf_PENSION!$C$16:$M$112,11,0),0)</f>
        <v>0</v>
      </c>
      <c r="V140" s="3">
        <f>IFERROR(VLOOKUP(B140,[13]Aaf_SALUD!$C$16:$M$112,11,0),0)</f>
        <v>0</v>
      </c>
      <c r="W140" s="3">
        <f>IFERROR(VLOOKUP(D140,[13]CALIDAD!$F$16:$M$1122,8,0),0)</f>
        <v>10203120</v>
      </c>
      <c r="X140" s="3">
        <f>IFERROR(VLOOKUP(D140,'[14]dinamica municip ok'!$F$4:$G$1107,2,0),0)</f>
        <v>46024118</v>
      </c>
      <c r="Y140" s="3">
        <f>IFERROR(VLOOKUP(B140,[13]Ap_CESANTIAS!$C$16:$M$112,11,0),0)</f>
        <v>0</v>
      </c>
      <c r="Z140" s="3">
        <f>IFERROR(VLOOKUP(B140,[13]Ap_PENSION!$C$16:$M$112,11,0),0)</f>
        <v>0</v>
      </c>
      <c r="AA140" s="3">
        <f>IFERROR(VLOOKUP(B140,[13]Ap_SALUD!$C$16:$M$112,11,0),0)</f>
        <v>0</v>
      </c>
      <c r="AB140" s="3"/>
      <c r="AC140" s="36">
        <f t="shared" si="3"/>
        <v>56227238</v>
      </c>
      <c r="AD140" s="37">
        <f t="shared" si="5"/>
        <v>30609356</v>
      </c>
      <c r="AE140" s="144"/>
    </row>
    <row r="141" spans="1:31" x14ac:dyDescent="0.25">
      <c r="A141" s="29">
        <v>129</v>
      </c>
      <c r="B141" s="61"/>
      <c r="C141" s="143" t="str">
        <f>VLOOKUP(D141,[8]Hoja1!$A$2:$B$1115,2,0)</f>
        <v>05154</v>
      </c>
      <c r="D141" s="31">
        <v>890906445</v>
      </c>
      <c r="E141" s="31">
        <v>215405154</v>
      </c>
      <c r="F141" s="61" t="s">
        <v>339</v>
      </c>
      <c r="G141" s="33">
        <v>0</v>
      </c>
      <c r="H141" s="33">
        <v>0</v>
      </c>
      <c r="I141" s="3">
        <f>IFERROR(VLOOKUP(C141,'[6]Anexo 2'!$A$9:$G$1115,7,0),0)</f>
        <v>2470223360</v>
      </c>
      <c r="J141" s="3">
        <f>IFERROR(VLOOKUP(C141,'[6]Anexo 1'!$A$9:$F$1115,6,0),0)</f>
        <v>1947160448</v>
      </c>
      <c r="K141" s="3"/>
      <c r="L141" s="3"/>
      <c r="M141" s="3"/>
      <c r="N141" s="3"/>
      <c r="O141" s="3"/>
      <c r="P141" s="34">
        <f t="shared" si="4"/>
        <v>4417383808</v>
      </c>
      <c r="Q141" s="35">
        <f>VLOOKUP(D141,FEBRERO!$D$13:$Q$1147,14,0)+VLOOKUP(D141,FEBRERO!$D$13:$AC$1147,26,0)</f>
        <v>0</v>
      </c>
      <c r="R141" s="3">
        <f>IFERROR(VLOOKUP(D141,[13]ServNOMINA!$F$16:$M$112,8,0),0)</f>
        <v>0</v>
      </c>
      <c r="S141" s="3">
        <f>IFERROR(VLOOKUP(D141,[13]ServOTROS!$F$16:$M$112,8,0),0)</f>
        <v>0</v>
      </c>
      <c r="T141" s="3">
        <f>IFERROR(VLOOKUP(D141,[13]CANCEL!$F$16:$M$48,8,0),0)</f>
        <v>0</v>
      </c>
      <c r="U141" s="3">
        <f>IFERROR(VLOOKUP(B141,[13]Aaf_PENSION!$C$16:$M$112,11,0),0)</f>
        <v>0</v>
      </c>
      <c r="V141" s="3">
        <f>IFERROR(VLOOKUP(B141,[13]Aaf_SALUD!$C$16:$M$112,11,0),0)</f>
        <v>0</v>
      </c>
      <c r="W141" s="3">
        <f>IFERROR(VLOOKUP(D141,[13]CALIDAD!$F$16:$M$1122,8,0),0)</f>
        <v>617555841</v>
      </c>
      <c r="X141" s="3">
        <f>IFERROR(VLOOKUP(D141,'[14]dinamica municip ok'!$F$4:$G$1107,2,0),0)</f>
        <v>1947160448</v>
      </c>
      <c r="Y141" s="3">
        <f>IFERROR(VLOOKUP(B141,[13]Ap_CESANTIAS!$C$16:$M$112,11,0),0)</f>
        <v>0</v>
      </c>
      <c r="Z141" s="3">
        <f>IFERROR(VLOOKUP(B141,[13]Ap_PENSION!$C$16:$M$112,11,0),0)</f>
        <v>0</v>
      </c>
      <c r="AA141" s="3">
        <f>IFERROR(VLOOKUP(B141,[13]Ap_SALUD!$C$16:$M$112,11,0),0)</f>
        <v>0</v>
      </c>
      <c r="AB141" s="3"/>
      <c r="AC141" s="36">
        <f t="shared" ref="AC141:AC204" si="6">SUM(R141:AA141)</f>
        <v>2564716289</v>
      </c>
      <c r="AD141" s="37">
        <f t="shared" si="5"/>
        <v>1852667519</v>
      </c>
      <c r="AE141" s="144"/>
    </row>
    <row r="142" spans="1:31" x14ac:dyDescent="0.25">
      <c r="A142" s="38">
        <v>130</v>
      </c>
      <c r="B142" s="61"/>
      <c r="C142" s="143" t="str">
        <f>VLOOKUP(D142,[8]Hoja1!$A$2:$B$1115,2,0)</f>
        <v>05172</v>
      </c>
      <c r="D142" s="31">
        <v>890980998</v>
      </c>
      <c r="E142" s="31">
        <v>217205172</v>
      </c>
      <c r="F142" s="61" t="s">
        <v>340</v>
      </c>
      <c r="G142" s="33">
        <v>0</v>
      </c>
      <c r="H142" s="33">
        <v>0</v>
      </c>
      <c r="I142" s="3">
        <f>IFERROR(VLOOKUP(C142,'[6]Anexo 2'!$A$9:$G$1115,7,0),0)</f>
        <v>1615466848</v>
      </c>
      <c r="J142" s="3">
        <f>IFERROR(VLOOKUP(C142,'[6]Anexo 1'!$A$9:$F$1115,6,0),0)</f>
        <v>1156413627</v>
      </c>
      <c r="K142" s="3"/>
      <c r="L142" s="3"/>
      <c r="M142" s="3"/>
      <c r="N142" s="3"/>
      <c r="O142" s="3"/>
      <c r="P142" s="34">
        <f t="shared" ref="P142:P205" si="7">SUM(G142:N142)</f>
        <v>2771880475</v>
      </c>
      <c r="Q142" s="35">
        <f>VLOOKUP(D142,FEBRERO!$D$13:$Q$1147,14,0)+VLOOKUP(D142,FEBRERO!$D$13:$AC$1147,26,0)</f>
        <v>0</v>
      </c>
      <c r="R142" s="3">
        <f>IFERROR(VLOOKUP(D142,[13]ServNOMINA!$F$16:$M$112,8,0),0)</f>
        <v>0</v>
      </c>
      <c r="S142" s="3">
        <f>IFERROR(VLOOKUP(D142,[13]ServOTROS!$F$16:$M$112,8,0),0)</f>
        <v>0</v>
      </c>
      <c r="T142" s="3">
        <f>IFERROR(VLOOKUP(D142,[13]CANCEL!$F$16:$M$48,8,0),0)</f>
        <v>0</v>
      </c>
      <c r="U142" s="3">
        <f>IFERROR(VLOOKUP(B142,[13]Aaf_PENSION!$C$16:$M$112,11,0),0)</f>
        <v>0</v>
      </c>
      <c r="V142" s="3">
        <f>IFERROR(VLOOKUP(B142,[13]Aaf_SALUD!$C$16:$M$112,11,0),0)</f>
        <v>0</v>
      </c>
      <c r="W142" s="3">
        <f>IFERROR(VLOOKUP(D142,[13]CALIDAD!$F$16:$M$1122,8,0),0)</f>
        <v>403866711</v>
      </c>
      <c r="X142" s="3">
        <f>IFERROR(VLOOKUP(D142,'[14]dinamica municip ok'!$F$4:$G$1107,2,0),0)</f>
        <v>1156413627</v>
      </c>
      <c r="Y142" s="3">
        <f>IFERROR(VLOOKUP(B142,[13]Ap_CESANTIAS!$C$16:$M$112,11,0),0)</f>
        <v>0</v>
      </c>
      <c r="Z142" s="3">
        <f>IFERROR(VLOOKUP(B142,[13]Ap_PENSION!$C$16:$M$112,11,0),0)</f>
        <v>0</v>
      </c>
      <c r="AA142" s="3">
        <f>IFERROR(VLOOKUP(B142,[13]Ap_SALUD!$C$16:$M$112,11,0),0)</f>
        <v>0</v>
      </c>
      <c r="AB142" s="3"/>
      <c r="AC142" s="36">
        <f t="shared" si="6"/>
        <v>1560280338</v>
      </c>
      <c r="AD142" s="37">
        <f t="shared" si="5"/>
        <v>1211600137</v>
      </c>
      <c r="AE142" s="144"/>
    </row>
    <row r="143" spans="1:31" x14ac:dyDescent="0.25">
      <c r="A143" s="29">
        <v>131</v>
      </c>
      <c r="B143" s="61"/>
      <c r="C143" s="143" t="str">
        <f>VLOOKUP(D143,[8]Hoja1!$A$2:$B$1115,2,0)</f>
        <v>05190</v>
      </c>
      <c r="D143" s="31">
        <v>890910913</v>
      </c>
      <c r="E143" s="31">
        <v>219005190</v>
      </c>
      <c r="F143" s="61" t="s">
        <v>341</v>
      </c>
      <c r="G143" s="33">
        <v>0</v>
      </c>
      <c r="H143" s="33">
        <v>0</v>
      </c>
      <c r="I143" s="3">
        <f>IFERROR(VLOOKUP(C143,'[6]Anexo 2'!$A$9:$G$1115,7,0),0)</f>
        <v>143650316</v>
      </c>
      <c r="J143" s="3">
        <f>IFERROR(VLOOKUP(C143,'[6]Anexo 1'!$A$9:$F$1115,6,0),0)</f>
        <v>149867852</v>
      </c>
      <c r="K143" s="3"/>
      <c r="L143" s="3"/>
      <c r="M143" s="3"/>
      <c r="N143" s="3"/>
      <c r="O143" s="3"/>
      <c r="P143" s="34">
        <f t="shared" si="7"/>
        <v>293518168</v>
      </c>
      <c r="Q143" s="35">
        <f>VLOOKUP(D143,FEBRERO!$D$13:$Q$1147,14,0)+VLOOKUP(D143,FEBRERO!$D$13:$AC$1147,26,0)</f>
        <v>0</v>
      </c>
      <c r="R143" s="3">
        <f>IFERROR(VLOOKUP(D143,[13]ServNOMINA!$F$16:$M$112,8,0),0)</f>
        <v>0</v>
      </c>
      <c r="S143" s="3">
        <f>IFERROR(VLOOKUP(D143,[13]ServOTROS!$F$16:$M$112,8,0),0)</f>
        <v>0</v>
      </c>
      <c r="T143" s="3">
        <f>IFERROR(VLOOKUP(D143,[13]CANCEL!$F$16:$M$48,8,0),0)</f>
        <v>0</v>
      </c>
      <c r="U143" s="3">
        <f>IFERROR(VLOOKUP(B143,[13]Aaf_PENSION!$C$16:$M$112,11,0),0)</f>
        <v>0</v>
      </c>
      <c r="V143" s="3">
        <f>IFERROR(VLOOKUP(B143,[13]Aaf_SALUD!$C$16:$M$112,11,0),0)</f>
        <v>0</v>
      </c>
      <c r="W143" s="3">
        <f>IFERROR(VLOOKUP(D143,[13]CALIDAD!$F$16:$M$1122,8,0),0)</f>
        <v>35912580</v>
      </c>
      <c r="X143" s="3">
        <f>IFERROR(VLOOKUP(D143,'[14]dinamica municip ok'!$F$4:$G$1107,2,0),0)</f>
        <v>149867852</v>
      </c>
      <c r="Y143" s="3">
        <f>IFERROR(VLOOKUP(B143,[13]Ap_CESANTIAS!$C$16:$M$112,11,0),0)</f>
        <v>0</v>
      </c>
      <c r="Z143" s="3">
        <f>IFERROR(VLOOKUP(B143,[13]Ap_PENSION!$C$16:$M$112,11,0),0)</f>
        <v>0</v>
      </c>
      <c r="AA143" s="3">
        <f>IFERROR(VLOOKUP(B143,[13]Ap_SALUD!$C$16:$M$112,11,0),0)</f>
        <v>0</v>
      </c>
      <c r="AB143" s="3"/>
      <c r="AC143" s="36">
        <f t="shared" si="6"/>
        <v>185780432</v>
      </c>
      <c r="AD143" s="37">
        <f t="shared" ref="AD143:AD206" si="8">+P143-Q143+AB143-AC143</f>
        <v>107737736</v>
      </c>
      <c r="AE143" s="144"/>
    </row>
    <row r="144" spans="1:31" x14ac:dyDescent="0.25">
      <c r="A144" s="38">
        <v>132</v>
      </c>
      <c r="B144" s="61"/>
      <c r="C144" s="143" t="str">
        <f>VLOOKUP(D144,[8]Hoja1!$A$2:$B$1115,2,0)</f>
        <v>05197</v>
      </c>
      <c r="D144" s="31">
        <v>890984634</v>
      </c>
      <c r="E144" s="31">
        <v>219705197</v>
      </c>
      <c r="F144" s="61" t="s">
        <v>342</v>
      </c>
      <c r="G144" s="33">
        <v>0</v>
      </c>
      <c r="H144" s="33">
        <v>0</v>
      </c>
      <c r="I144" s="3">
        <f>IFERROR(VLOOKUP(C144,'[6]Anexo 2'!$A$9:$G$1115,7,0),0)</f>
        <v>310440228</v>
      </c>
      <c r="J144" s="3">
        <f>IFERROR(VLOOKUP(C144,'[6]Anexo 1'!$A$9:$F$1115,6,0),0)</f>
        <v>330090803</v>
      </c>
      <c r="K144" s="3"/>
      <c r="L144" s="3"/>
      <c r="M144" s="3"/>
      <c r="N144" s="3"/>
      <c r="O144" s="3"/>
      <c r="P144" s="34">
        <f t="shared" si="7"/>
        <v>640531031</v>
      </c>
      <c r="Q144" s="35">
        <f>VLOOKUP(D144,FEBRERO!$D$13:$Q$1147,14,0)+VLOOKUP(D144,FEBRERO!$D$13:$AC$1147,26,0)</f>
        <v>0</v>
      </c>
      <c r="R144" s="3">
        <f>IFERROR(VLOOKUP(D144,[13]ServNOMINA!$F$16:$M$112,8,0),0)</f>
        <v>0</v>
      </c>
      <c r="S144" s="3">
        <f>IFERROR(VLOOKUP(D144,[13]ServOTROS!$F$16:$M$112,8,0),0)</f>
        <v>0</v>
      </c>
      <c r="T144" s="3">
        <f>IFERROR(VLOOKUP(D144,[13]CANCEL!$F$16:$M$48,8,0),0)</f>
        <v>0</v>
      </c>
      <c r="U144" s="3">
        <f>IFERROR(VLOOKUP(B144,[13]Aaf_PENSION!$C$16:$M$112,11,0),0)</f>
        <v>0</v>
      </c>
      <c r="V144" s="3">
        <f>IFERROR(VLOOKUP(B144,[13]Aaf_SALUD!$C$16:$M$112,11,0),0)</f>
        <v>0</v>
      </c>
      <c r="W144" s="3">
        <f>IFERROR(VLOOKUP(D144,[13]CALIDAD!$F$16:$M$1122,8,0),0)</f>
        <v>77610057</v>
      </c>
      <c r="X144" s="3">
        <f>IFERROR(VLOOKUP(D144,'[14]dinamica municip ok'!$F$4:$G$1107,2,0),0)</f>
        <v>330090803</v>
      </c>
      <c r="Y144" s="3">
        <f>IFERROR(VLOOKUP(B144,[13]Ap_CESANTIAS!$C$16:$M$112,11,0),0)</f>
        <v>0</v>
      </c>
      <c r="Z144" s="3">
        <f>IFERROR(VLOOKUP(B144,[13]Ap_PENSION!$C$16:$M$112,11,0),0)</f>
        <v>0</v>
      </c>
      <c r="AA144" s="3">
        <f>IFERROR(VLOOKUP(B144,[13]Ap_SALUD!$C$16:$M$112,11,0),0)</f>
        <v>0</v>
      </c>
      <c r="AB144" s="3"/>
      <c r="AC144" s="36">
        <f t="shared" si="6"/>
        <v>407700860</v>
      </c>
      <c r="AD144" s="37">
        <f t="shared" si="8"/>
        <v>232830171</v>
      </c>
      <c r="AE144" s="144"/>
    </row>
    <row r="145" spans="1:31" x14ac:dyDescent="0.25">
      <c r="A145" s="29">
        <v>133</v>
      </c>
      <c r="B145" s="61"/>
      <c r="C145" s="143" t="str">
        <f>VLOOKUP(D145,[8]Hoja1!$A$2:$B$1115,2,0)</f>
        <v>05206</v>
      </c>
      <c r="D145" s="31">
        <v>890983718</v>
      </c>
      <c r="E145" s="31">
        <v>210605206</v>
      </c>
      <c r="F145" s="61" t="s">
        <v>343</v>
      </c>
      <c r="G145" s="33">
        <v>0</v>
      </c>
      <c r="H145" s="33">
        <v>0</v>
      </c>
      <c r="I145" s="3">
        <f>IFERROR(VLOOKUP(C145,'[6]Anexo 2'!$A$9:$G$1115,7,0),0)</f>
        <v>64652365</v>
      </c>
      <c r="J145" s="3">
        <f>IFERROR(VLOOKUP(C145,'[6]Anexo 1'!$A$9:$F$1115,6,0),0)</f>
        <v>51381379</v>
      </c>
      <c r="K145" s="3"/>
      <c r="L145" s="3"/>
      <c r="M145" s="3"/>
      <c r="N145" s="3"/>
      <c r="O145" s="3"/>
      <c r="P145" s="34">
        <f t="shared" si="7"/>
        <v>116033744</v>
      </c>
      <c r="Q145" s="35">
        <f>VLOOKUP(D145,FEBRERO!$D$13:$Q$1147,14,0)+VLOOKUP(D145,FEBRERO!$D$13:$AC$1147,26,0)</f>
        <v>0</v>
      </c>
      <c r="R145" s="3">
        <f>IFERROR(VLOOKUP(D145,[13]ServNOMINA!$F$16:$M$112,8,0),0)</f>
        <v>0</v>
      </c>
      <c r="S145" s="3">
        <f>IFERROR(VLOOKUP(D145,[13]ServOTROS!$F$16:$M$112,8,0),0)</f>
        <v>0</v>
      </c>
      <c r="T145" s="3">
        <f>IFERROR(VLOOKUP(D145,[13]CANCEL!$F$16:$M$48,8,0),0)</f>
        <v>0</v>
      </c>
      <c r="U145" s="3">
        <f>IFERROR(VLOOKUP(B145,[13]Aaf_PENSION!$C$16:$M$112,11,0),0)</f>
        <v>0</v>
      </c>
      <c r="V145" s="3">
        <f>IFERROR(VLOOKUP(B145,[13]Aaf_SALUD!$C$16:$M$112,11,0),0)</f>
        <v>0</v>
      </c>
      <c r="W145" s="3">
        <f>IFERROR(VLOOKUP(D145,[13]CALIDAD!$F$16:$M$1122,8,0),0)</f>
        <v>16163091</v>
      </c>
      <c r="X145" s="3">
        <f>IFERROR(VLOOKUP(D145,'[14]dinamica municip ok'!$F$4:$G$1107,2,0),0)</f>
        <v>51381379</v>
      </c>
      <c r="Y145" s="3">
        <f>IFERROR(VLOOKUP(B145,[13]Ap_CESANTIAS!$C$16:$M$112,11,0),0)</f>
        <v>0</v>
      </c>
      <c r="Z145" s="3">
        <f>IFERROR(VLOOKUP(B145,[13]Ap_PENSION!$C$16:$M$112,11,0),0)</f>
        <v>0</v>
      </c>
      <c r="AA145" s="3">
        <f>IFERROR(VLOOKUP(B145,[13]Ap_SALUD!$C$16:$M$112,11,0),0)</f>
        <v>0</v>
      </c>
      <c r="AB145" s="3"/>
      <c r="AC145" s="36">
        <f t="shared" si="6"/>
        <v>67544470</v>
      </c>
      <c r="AD145" s="37">
        <f t="shared" si="8"/>
        <v>48489274</v>
      </c>
      <c r="AE145" s="144"/>
    </row>
    <row r="146" spans="1:31" x14ac:dyDescent="0.25">
      <c r="A146" s="38">
        <v>134</v>
      </c>
      <c r="B146" s="61"/>
      <c r="C146" s="143" t="str">
        <f>VLOOKUP(D146,[8]Hoja1!$A$2:$B$1115,2,0)</f>
        <v>05209</v>
      </c>
      <c r="D146" s="31">
        <v>890982261</v>
      </c>
      <c r="E146" s="31">
        <v>210905209</v>
      </c>
      <c r="F146" s="61" t="s">
        <v>344</v>
      </c>
      <c r="G146" s="33">
        <v>0</v>
      </c>
      <c r="H146" s="33">
        <v>0</v>
      </c>
      <c r="I146" s="3">
        <f>IFERROR(VLOOKUP(C146,'[6]Anexo 2'!$A$9:$G$1115,7,0),0)</f>
        <v>257143228</v>
      </c>
      <c r="J146" s="3">
        <f>IFERROR(VLOOKUP(C146,'[6]Anexo 1'!$A$9:$F$1115,6,0),0)</f>
        <v>279200534</v>
      </c>
      <c r="K146" s="3"/>
      <c r="L146" s="3"/>
      <c r="M146" s="3"/>
      <c r="N146" s="3"/>
      <c r="O146" s="3"/>
      <c r="P146" s="34">
        <f t="shared" si="7"/>
        <v>536343762</v>
      </c>
      <c r="Q146" s="35">
        <f>VLOOKUP(D146,FEBRERO!$D$13:$Q$1147,14,0)+VLOOKUP(D146,FEBRERO!$D$13:$AC$1147,26,0)</f>
        <v>0</v>
      </c>
      <c r="R146" s="3">
        <f>IFERROR(VLOOKUP(D146,[13]ServNOMINA!$F$16:$M$112,8,0),0)</f>
        <v>0</v>
      </c>
      <c r="S146" s="3">
        <f>IFERROR(VLOOKUP(D146,[13]ServOTROS!$F$16:$M$112,8,0),0)</f>
        <v>0</v>
      </c>
      <c r="T146" s="3">
        <f>IFERROR(VLOOKUP(D146,[13]CANCEL!$F$16:$M$48,8,0),0)</f>
        <v>0</v>
      </c>
      <c r="U146" s="3">
        <f>IFERROR(VLOOKUP(B146,[13]Aaf_PENSION!$C$16:$M$112,11,0),0)</f>
        <v>0</v>
      </c>
      <c r="V146" s="3">
        <f>IFERROR(VLOOKUP(B146,[13]Aaf_SALUD!$C$16:$M$112,11,0),0)</f>
        <v>0</v>
      </c>
      <c r="W146" s="3">
        <f>IFERROR(VLOOKUP(D146,[13]CALIDAD!$F$16:$M$1122,8,0),0)</f>
        <v>64285806</v>
      </c>
      <c r="X146" s="3">
        <f>IFERROR(VLOOKUP(D146,'[14]dinamica municip ok'!$F$4:$G$1107,2,0),0)</f>
        <v>279200534</v>
      </c>
      <c r="Y146" s="3">
        <f>IFERROR(VLOOKUP(B146,[13]Ap_CESANTIAS!$C$16:$M$112,11,0),0)</f>
        <v>0</v>
      </c>
      <c r="Z146" s="3">
        <f>IFERROR(VLOOKUP(B146,[13]Ap_PENSION!$C$16:$M$112,11,0),0)</f>
        <v>0</v>
      </c>
      <c r="AA146" s="3">
        <f>IFERROR(VLOOKUP(B146,[13]Ap_SALUD!$C$16:$M$112,11,0),0)</f>
        <v>0</v>
      </c>
      <c r="AB146" s="3"/>
      <c r="AC146" s="36">
        <f t="shared" si="6"/>
        <v>343486340</v>
      </c>
      <c r="AD146" s="37">
        <f t="shared" si="8"/>
        <v>192857422</v>
      </c>
      <c r="AE146" s="144"/>
    </row>
    <row r="147" spans="1:31" x14ac:dyDescent="0.25">
      <c r="A147" s="29">
        <v>135</v>
      </c>
      <c r="B147" s="61"/>
      <c r="C147" s="143" t="str">
        <f>VLOOKUP(D147,[8]Hoja1!$A$2:$B$1115,2,0)</f>
        <v>05212</v>
      </c>
      <c r="D147" s="31">
        <v>890980767</v>
      </c>
      <c r="E147" s="31">
        <v>211205212</v>
      </c>
      <c r="F147" s="61" t="s">
        <v>345</v>
      </c>
      <c r="G147" s="33">
        <v>0</v>
      </c>
      <c r="H147" s="33">
        <v>0</v>
      </c>
      <c r="I147" s="3">
        <f>IFERROR(VLOOKUP(C147,'[6]Anexo 2'!$A$9:$G$1115,7,0),0)</f>
        <v>812409408</v>
      </c>
      <c r="J147" s="3">
        <f>IFERROR(VLOOKUP(C147,'[6]Anexo 1'!$A$9:$F$1115,6,0),0)</f>
        <v>897687532</v>
      </c>
      <c r="K147" s="3"/>
      <c r="L147" s="3"/>
      <c r="M147" s="3"/>
      <c r="N147" s="3"/>
      <c r="O147" s="3"/>
      <c r="P147" s="34">
        <f t="shared" si="7"/>
        <v>1710096940</v>
      </c>
      <c r="Q147" s="35">
        <f>VLOOKUP(D147,FEBRERO!$D$13:$Q$1147,14,0)+VLOOKUP(D147,FEBRERO!$D$13:$AC$1147,26,0)</f>
        <v>0</v>
      </c>
      <c r="R147" s="3">
        <f>IFERROR(VLOOKUP(D147,[13]ServNOMINA!$F$16:$M$112,8,0),0)</f>
        <v>0</v>
      </c>
      <c r="S147" s="3">
        <f>IFERROR(VLOOKUP(D147,[13]ServOTROS!$F$16:$M$112,8,0),0)</f>
        <v>0</v>
      </c>
      <c r="T147" s="3">
        <f>IFERROR(VLOOKUP(D147,[13]CANCEL!$F$16:$M$48,8,0),0)</f>
        <v>0</v>
      </c>
      <c r="U147" s="3">
        <f>IFERROR(VLOOKUP(B147,[13]Aaf_PENSION!$C$16:$M$112,11,0),0)</f>
        <v>0</v>
      </c>
      <c r="V147" s="3">
        <f>IFERROR(VLOOKUP(B147,[13]Aaf_SALUD!$C$16:$M$112,11,0),0)</f>
        <v>0</v>
      </c>
      <c r="W147" s="3">
        <f>IFERROR(VLOOKUP(D147,[13]CALIDAD!$F$16:$M$1122,8,0),0)</f>
        <v>203102352</v>
      </c>
      <c r="X147" s="3">
        <f>IFERROR(VLOOKUP(D147,'[14]dinamica municip ok'!$F$4:$G$1107,2,0),0)</f>
        <v>897687532</v>
      </c>
      <c r="Y147" s="3">
        <f>IFERROR(VLOOKUP(B147,[13]Ap_CESANTIAS!$C$16:$M$112,11,0),0)</f>
        <v>0</v>
      </c>
      <c r="Z147" s="3">
        <f>IFERROR(VLOOKUP(B147,[13]Ap_PENSION!$C$16:$M$112,11,0),0)</f>
        <v>0</v>
      </c>
      <c r="AA147" s="3">
        <f>IFERROR(VLOOKUP(B147,[13]Ap_SALUD!$C$16:$M$112,11,0),0)</f>
        <v>0</v>
      </c>
      <c r="AB147" s="3"/>
      <c r="AC147" s="36">
        <f t="shared" si="6"/>
        <v>1100789884</v>
      </c>
      <c r="AD147" s="37">
        <f t="shared" si="8"/>
        <v>609307056</v>
      </c>
      <c r="AE147" s="144"/>
    </row>
    <row r="148" spans="1:31" x14ac:dyDescent="0.25">
      <c r="A148" s="38">
        <v>136</v>
      </c>
      <c r="B148" s="61"/>
      <c r="C148" s="143" t="str">
        <f>VLOOKUP(D148,[8]Hoja1!$A$2:$B$1115,2,0)</f>
        <v>05234</v>
      </c>
      <c r="D148" s="31">
        <v>890980094</v>
      </c>
      <c r="E148" s="31">
        <v>213405234</v>
      </c>
      <c r="F148" s="61" t="s">
        <v>346</v>
      </c>
      <c r="G148" s="33">
        <v>0</v>
      </c>
      <c r="H148" s="33">
        <v>0</v>
      </c>
      <c r="I148" s="3">
        <f>IFERROR(VLOOKUP(C148,'[6]Anexo 2'!$A$9:$G$1115,7,0),0)</f>
        <v>906084800</v>
      </c>
      <c r="J148" s="3">
        <f>IFERROR(VLOOKUP(C148,'[6]Anexo 1'!$A$9:$F$1115,6,0),0)</f>
        <v>625367461</v>
      </c>
      <c r="K148" s="3"/>
      <c r="L148" s="3"/>
      <c r="M148" s="3"/>
      <c r="N148" s="3"/>
      <c r="O148" s="3"/>
      <c r="P148" s="34">
        <f t="shared" si="7"/>
        <v>1531452261</v>
      </c>
      <c r="Q148" s="35">
        <f>VLOOKUP(D148,FEBRERO!$D$13:$Q$1147,14,0)+VLOOKUP(D148,FEBRERO!$D$13:$AC$1147,26,0)</f>
        <v>0</v>
      </c>
      <c r="R148" s="3">
        <f>IFERROR(VLOOKUP(D148,[13]ServNOMINA!$F$16:$M$112,8,0),0)</f>
        <v>0</v>
      </c>
      <c r="S148" s="3">
        <f>IFERROR(VLOOKUP(D148,[13]ServOTROS!$F$16:$M$112,8,0),0)</f>
        <v>0</v>
      </c>
      <c r="T148" s="3">
        <f>IFERROR(VLOOKUP(D148,[13]CANCEL!$F$16:$M$48,8,0),0)</f>
        <v>0</v>
      </c>
      <c r="U148" s="3">
        <f>IFERROR(VLOOKUP(B148,[13]Aaf_PENSION!$C$16:$M$112,11,0),0)</f>
        <v>0</v>
      </c>
      <c r="V148" s="3">
        <f>IFERROR(VLOOKUP(B148,[13]Aaf_SALUD!$C$16:$M$112,11,0),0)</f>
        <v>0</v>
      </c>
      <c r="W148" s="3">
        <f>IFERROR(VLOOKUP(D148,[13]CALIDAD!$F$16:$M$1122,8,0),0)</f>
        <v>226521201</v>
      </c>
      <c r="X148" s="3">
        <f>IFERROR(VLOOKUP(D148,'[14]dinamica municip ok'!$F$4:$G$1107,2,0),0)</f>
        <v>625367461</v>
      </c>
      <c r="Y148" s="3">
        <f>IFERROR(VLOOKUP(B148,[13]Ap_CESANTIAS!$C$16:$M$112,11,0),0)</f>
        <v>0</v>
      </c>
      <c r="Z148" s="3">
        <f>IFERROR(VLOOKUP(B148,[13]Ap_PENSION!$C$16:$M$112,11,0),0)</f>
        <v>0</v>
      </c>
      <c r="AA148" s="3">
        <f>IFERROR(VLOOKUP(B148,[13]Ap_SALUD!$C$16:$M$112,11,0),0)</f>
        <v>0</v>
      </c>
      <c r="AB148" s="3"/>
      <c r="AC148" s="36">
        <f t="shared" si="6"/>
        <v>851888662</v>
      </c>
      <c r="AD148" s="37">
        <f t="shared" si="8"/>
        <v>679563599</v>
      </c>
      <c r="AE148" s="144"/>
    </row>
    <row r="149" spans="1:31" x14ac:dyDescent="0.25">
      <c r="A149" s="29">
        <v>137</v>
      </c>
      <c r="B149" s="61"/>
      <c r="C149" s="143" t="str">
        <f>VLOOKUP(D149,[8]Hoja1!$A$2:$B$1115,2,0)</f>
        <v>05237</v>
      </c>
      <c r="D149" s="31">
        <v>890984043</v>
      </c>
      <c r="E149" s="31">
        <v>213705237</v>
      </c>
      <c r="F149" s="61" t="s">
        <v>347</v>
      </c>
      <c r="G149" s="33">
        <v>0</v>
      </c>
      <c r="H149" s="33">
        <v>0</v>
      </c>
      <c r="I149" s="3">
        <f>IFERROR(VLOOKUP(C149,'[6]Anexo 2'!$A$9:$G$1115,7,0),0)</f>
        <v>246830868</v>
      </c>
      <c r="J149" s="3">
        <f>IFERROR(VLOOKUP(C149,'[6]Anexo 1'!$A$9:$F$1115,6,0),0)</f>
        <v>273228680</v>
      </c>
      <c r="K149" s="3"/>
      <c r="L149" s="3"/>
      <c r="M149" s="3"/>
      <c r="N149" s="3"/>
      <c r="O149" s="3"/>
      <c r="P149" s="34">
        <f t="shared" si="7"/>
        <v>520059548</v>
      </c>
      <c r="Q149" s="35">
        <f>VLOOKUP(D149,FEBRERO!$D$13:$Q$1147,14,0)+VLOOKUP(D149,FEBRERO!$D$13:$AC$1147,26,0)</f>
        <v>0</v>
      </c>
      <c r="R149" s="3">
        <f>IFERROR(VLOOKUP(D149,[13]ServNOMINA!$F$16:$M$112,8,0),0)</f>
        <v>0</v>
      </c>
      <c r="S149" s="3">
        <f>IFERROR(VLOOKUP(D149,[13]ServOTROS!$F$16:$M$112,8,0),0)</f>
        <v>0</v>
      </c>
      <c r="T149" s="3">
        <f>IFERROR(VLOOKUP(D149,[13]CANCEL!$F$16:$M$48,8,0),0)</f>
        <v>0</v>
      </c>
      <c r="U149" s="3">
        <f>IFERROR(VLOOKUP(B149,[13]Aaf_PENSION!$C$16:$M$112,11,0),0)</f>
        <v>0</v>
      </c>
      <c r="V149" s="3">
        <f>IFERROR(VLOOKUP(B149,[13]Aaf_SALUD!$C$16:$M$112,11,0),0)</f>
        <v>0</v>
      </c>
      <c r="W149" s="3">
        <f>IFERROR(VLOOKUP(D149,[13]CALIDAD!$F$16:$M$1122,8,0),0)</f>
        <v>61707717</v>
      </c>
      <c r="X149" s="3">
        <f>IFERROR(VLOOKUP(D149,'[14]dinamica municip ok'!$F$4:$G$1107,2,0),0)</f>
        <v>273228680</v>
      </c>
      <c r="Y149" s="3">
        <f>IFERROR(VLOOKUP(B149,[13]Ap_CESANTIAS!$C$16:$M$112,11,0),0)</f>
        <v>0</v>
      </c>
      <c r="Z149" s="3">
        <f>IFERROR(VLOOKUP(B149,[13]Ap_PENSION!$C$16:$M$112,11,0),0)</f>
        <v>0</v>
      </c>
      <c r="AA149" s="3">
        <f>IFERROR(VLOOKUP(B149,[13]Ap_SALUD!$C$16:$M$112,11,0),0)</f>
        <v>0</v>
      </c>
      <c r="AB149" s="3"/>
      <c r="AC149" s="36">
        <f t="shared" si="6"/>
        <v>334936397</v>
      </c>
      <c r="AD149" s="37">
        <f t="shared" si="8"/>
        <v>185123151</v>
      </c>
      <c r="AE149" s="144"/>
    </row>
    <row r="150" spans="1:31" x14ac:dyDescent="0.25">
      <c r="A150" s="38">
        <v>138</v>
      </c>
      <c r="B150" s="61"/>
      <c r="C150" s="143" t="str">
        <f>VLOOKUP(D150,[8]Hoja1!$A$2:$B$1115,2,0)</f>
        <v>05240</v>
      </c>
      <c r="D150" s="31">
        <v>890983664</v>
      </c>
      <c r="E150" s="31">
        <v>214005240</v>
      </c>
      <c r="F150" s="61" t="s">
        <v>348</v>
      </c>
      <c r="G150" s="33">
        <v>0</v>
      </c>
      <c r="H150" s="33">
        <v>0</v>
      </c>
      <c r="I150" s="3">
        <f>IFERROR(VLOOKUP(C150,'[6]Anexo 2'!$A$9:$G$1115,7,0),0)</f>
        <v>154018906</v>
      </c>
      <c r="J150" s="3">
        <f>IFERROR(VLOOKUP(C150,'[6]Anexo 1'!$A$9:$F$1115,6,0),0)</f>
        <v>168649794</v>
      </c>
      <c r="K150" s="3"/>
      <c r="L150" s="3"/>
      <c r="M150" s="3"/>
      <c r="N150" s="3"/>
      <c r="O150" s="3"/>
      <c r="P150" s="34">
        <f t="shared" si="7"/>
        <v>322668700</v>
      </c>
      <c r="Q150" s="35">
        <f>VLOOKUP(D150,FEBRERO!$D$13:$Q$1147,14,0)+VLOOKUP(D150,FEBRERO!$D$13:$AC$1147,26,0)</f>
        <v>0</v>
      </c>
      <c r="R150" s="3">
        <f>IFERROR(VLOOKUP(D150,[13]ServNOMINA!$F$16:$M$112,8,0),0)</f>
        <v>0</v>
      </c>
      <c r="S150" s="3">
        <f>IFERROR(VLOOKUP(D150,[13]ServOTROS!$F$16:$M$112,8,0),0)</f>
        <v>0</v>
      </c>
      <c r="T150" s="3">
        <f>IFERROR(VLOOKUP(D150,[13]CANCEL!$F$16:$M$48,8,0),0)</f>
        <v>0</v>
      </c>
      <c r="U150" s="3">
        <f>IFERROR(VLOOKUP(B150,[13]Aaf_PENSION!$C$16:$M$112,11,0),0)</f>
        <v>0</v>
      </c>
      <c r="V150" s="3">
        <f>IFERROR(VLOOKUP(B150,[13]Aaf_SALUD!$C$16:$M$112,11,0),0)</f>
        <v>0</v>
      </c>
      <c r="W150" s="3">
        <f>IFERROR(VLOOKUP(D150,[13]CALIDAD!$F$16:$M$1122,8,0),0)</f>
        <v>38504727</v>
      </c>
      <c r="X150" s="3">
        <f>IFERROR(VLOOKUP(D150,'[14]dinamica municip ok'!$F$4:$G$1107,2,0),0)</f>
        <v>168649794</v>
      </c>
      <c r="Y150" s="3">
        <f>IFERROR(VLOOKUP(B150,[13]Ap_CESANTIAS!$C$16:$M$112,11,0),0)</f>
        <v>0</v>
      </c>
      <c r="Z150" s="3">
        <f>IFERROR(VLOOKUP(B150,[13]Ap_PENSION!$C$16:$M$112,11,0),0)</f>
        <v>0</v>
      </c>
      <c r="AA150" s="3">
        <f>IFERROR(VLOOKUP(B150,[13]Ap_SALUD!$C$16:$M$112,11,0),0)</f>
        <v>0</v>
      </c>
      <c r="AB150" s="3"/>
      <c r="AC150" s="36">
        <f t="shared" si="6"/>
        <v>207154521</v>
      </c>
      <c r="AD150" s="37">
        <f t="shared" si="8"/>
        <v>115514179</v>
      </c>
      <c r="AE150" s="144"/>
    </row>
    <row r="151" spans="1:31" x14ac:dyDescent="0.25">
      <c r="A151" s="29">
        <v>139</v>
      </c>
      <c r="B151" s="61"/>
      <c r="C151" s="143" t="str">
        <f>VLOOKUP(D151,[8]Hoja1!$A$2:$B$1115,2,0)</f>
        <v>05250</v>
      </c>
      <c r="D151" s="31">
        <v>890984221</v>
      </c>
      <c r="E151" s="31">
        <v>215005250</v>
      </c>
      <c r="F151" s="61" t="s">
        <v>349</v>
      </c>
      <c r="G151" s="33">
        <v>0</v>
      </c>
      <c r="H151" s="33">
        <v>0</v>
      </c>
      <c r="I151" s="3">
        <f>IFERROR(VLOOKUP(C151,'[6]Anexo 2'!$A$9:$G$1115,7,0),0)</f>
        <v>1858477696</v>
      </c>
      <c r="J151" s="3">
        <f>IFERROR(VLOOKUP(C151,'[6]Anexo 1'!$A$9:$F$1115,6,0),0)</f>
        <v>1359183504</v>
      </c>
      <c r="K151" s="3"/>
      <c r="L151" s="3"/>
      <c r="M151" s="3"/>
      <c r="N151" s="3"/>
      <c r="O151" s="3"/>
      <c r="P151" s="34">
        <f t="shared" si="7"/>
        <v>3217661200</v>
      </c>
      <c r="Q151" s="35">
        <f>VLOOKUP(D151,FEBRERO!$D$13:$Q$1147,14,0)+VLOOKUP(D151,FEBRERO!$D$13:$AC$1147,26,0)</f>
        <v>0</v>
      </c>
      <c r="R151" s="3">
        <f>IFERROR(VLOOKUP(D151,[13]ServNOMINA!$F$16:$M$112,8,0),0)</f>
        <v>0</v>
      </c>
      <c r="S151" s="3">
        <f>IFERROR(VLOOKUP(D151,[13]ServOTROS!$F$16:$M$112,8,0),0)</f>
        <v>0</v>
      </c>
      <c r="T151" s="3">
        <f>IFERROR(VLOOKUP(D151,[13]CANCEL!$F$16:$M$48,8,0),0)</f>
        <v>0</v>
      </c>
      <c r="U151" s="3">
        <f>IFERROR(VLOOKUP(B151,[13]Aaf_PENSION!$C$16:$M$112,11,0),0)</f>
        <v>0</v>
      </c>
      <c r="V151" s="3">
        <f>IFERROR(VLOOKUP(B151,[13]Aaf_SALUD!$C$16:$M$112,11,0),0)</f>
        <v>0</v>
      </c>
      <c r="W151" s="3">
        <f>IFERROR(VLOOKUP(D151,[13]CALIDAD!$F$16:$M$1122,8,0),0)</f>
        <v>464619423</v>
      </c>
      <c r="X151" s="3">
        <f>IFERROR(VLOOKUP(D151,'[14]dinamica municip ok'!$F$4:$G$1107,2,0),0)</f>
        <v>1359183504</v>
      </c>
      <c r="Y151" s="3">
        <f>IFERROR(VLOOKUP(B151,[13]Ap_CESANTIAS!$C$16:$M$112,11,0),0)</f>
        <v>0</v>
      </c>
      <c r="Z151" s="3">
        <f>IFERROR(VLOOKUP(B151,[13]Ap_PENSION!$C$16:$M$112,11,0),0)</f>
        <v>0</v>
      </c>
      <c r="AA151" s="3">
        <f>IFERROR(VLOOKUP(B151,[13]Ap_SALUD!$C$16:$M$112,11,0),0)</f>
        <v>0</v>
      </c>
      <c r="AB151" s="3"/>
      <c r="AC151" s="36">
        <f t="shared" si="6"/>
        <v>1823802927</v>
      </c>
      <c r="AD151" s="37">
        <f t="shared" si="8"/>
        <v>1393858273</v>
      </c>
      <c r="AE151" s="144"/>
    </row>
    <row r="152" spans="1:31" x14ac:dyDescent="0.25">
      <c r="A152" s="38">
        <v>140</v>
      </c>
      <c r="B152" s="61"/>
      <c r="C152" s="143" t="str">
        <f>VLOOKUP(D152,[8]Hoja1!$A$2:$B$1115,2,0)</f>
        <v>05264</v>
      </c>
      <c r="D152" s="31">
        <v>890982068</v>
      </c>
      <c r="E152" s="31">
        <v>216405264</v>
      </c>
      <c r="F152" s="61" t="s">
        <v>350</v>
      </c>
      <c r="G152" s="33">
        <v>0</v>
      </c>
      <c r="H152" s="33">
        <v>0</v>
      </c>
      <c r="I152" s="3">
        <f>IFERROR(VLOOKUP(C152,'[6]Anexo 2'!$A$9:$G$1115,7,0),0)</f>
        <v>113044590</v>
      </c>
      <c r="J152" s="3">
        <f>IFERROR(VLOOKUP(C152,'[6]Anexo 1'!$A$9:$F$1115,6,0),0)</f>
        <v>120986849</v>
      </c>
      <c r="K152" s="3"/>
      <c r="L152" s="3"/>
      <c r="M152" s="3"/>
      <c r="N152" s="3"/>
      <c r="O152" s="3"/>
      <c r="P152" s="34">
        <f t="shared" si="7"/>
        <v>234031439</v>
      </c>
      <c r="Q152" s="35">
        <f>VLOOKUP(D152,FEBRERO!$D$13:$Q$1147,14,0)+VLOOKUP(D152,FEBRERO!$D$13:$AC$1147,26,0)</f>
        <v>0</v>
      </c>
      <c r="R152" s="3">
        <f>IFERROR(VLOOKUP(D152,[13]ServNOMINA!$F$16:$M$112,8,0),0)</f>
        <v>0</v>
      </c>
      <c r="S152" s="3">
        <f>IFERROR(VLOOKUP(D152,[13]ServOTROS!$F$16:$M$112,8,0),0)</f>
        <v>0</v>
      </c>
      <c r="T152" s="3">
        <f>IFERROR(VLOOKUP(D152,[13]CANCEL!$F$16:$M$48,8,0),0)</f>
        <v>0</v>
      </c>
      <c r="U152" s="3">
        <f>IFERROR(VLOOKUP(B152,[13]Aaf_PENSION!$C$16:$M$112,11,0),0)</f>
        <v>0</v>
      </c>
      <c r="V152" s="3">
        <f>IFERROR(VLOOKUP(B152,[13]Aaf_SALUD!$C$16:$M$112,11,0),0)</f>
        <v>0</v>
      </c>
      <c r="W152" s="3">
        <f>IFERROR(VLOOKUP(D152,[13]CALIDAD!$F$16:$M$1122,8,0),0)</f>
        <v>28261149</v>
      </c>
      <c r="X152" s="3">
        <f>IFERROR(VLOOKUP(D152,'[14]dinamica municip ok'!$F$4:$G$1107,2,0),0)</f>
        <v>120986849</v>
      </c>
      <c r="Y152" s="3">
        <f>IFERROR(VLOOKUP(B152,[13]Ap_CESANTIAS!$C$16:$M$112,11,0),0)</f>
        <v>0</v>
      </c>
      <c r="Z152" s="3">
        <f>IFERROR(VLOOKUP(B152,[13]Ap_PENSION!$C$16:$M$112,11,0),0)</f>
        <v>0</v>
      </c>
      <c r="AA152" s="3">
        <f>IFERROR(VLOOKUP(B152,[13]Ap_SALUD!$C$16:$M$112,11,0),0)</f>
        <v>0</v>
      </c>
      <c r="AB152" s="3"/>
      <c r="AC152" s="36">
        <f t="shared" si="6"/>
        <v>149247998</v>
      </c>
      <c r="AD152" s="37">
        <f t="shared" si="8"/>
        <v>84783441</v>
      </c>
      <c r="AE152" s="144"/>
    </row>
    <row r="153" spans="1:31" x14ac:dyDescent="0.25">
      <c r="A153" s="29">
        <v>141</v>
      </c>
      <c r="B153" s="61"/>
      <c r="C153" s="143" t="str">
        <f>VLOOKUP(D153,[8]Hoja1!$A$2:$B$1115,2,0)</f>
        <v>05282</v>
      </c>
      <c r="D153" s="31">
        <v>890980848</v>
      </c>
      <c r="E153" s="31">
        <v>218205282</v>
      </c>
      <c r="F153" s="61" t="s">
        <v>351</v>
      </c>
      <c r="G153" s="33">
        <v>0</v>
      </c>
      <c r="H153" s="33">
        <v>0</v>
      </c>
      <c r="I153" s="3">
        <f>IFERROR(VLOOKUP(C153,'[6]Anexo 2'!$A$9:$G$1115,7,0),0)</f>
        <v>241805988</v>
      </c>
      <c r="J153" s="3">
        <f>IFERROR(VLOOKUP(C153,'[6]Anexo 1'!$A$9:$F$1115,6,0),0)</f>
        <v>238755897</v>
      </c>
      <c r="K153" s="3"/>
      <c r="L153" s="3"/>
      <c r="M153" s="3"/>
      <c r="N153" s="3"/>
      <c r="O153" s="3"/>
      <c r="P153" s="34">
        <f t="shared" si="7"/>
        <v>480561885</v>
      </c>
      <c r="Q153" s="35">
        <f>VLOOKUP(D153,FEBRERO!$D$13:$Q$1147,14,0)+VLOOKUP(D153,FEBRERO!$D$13:$AC$1147,26,0)</f>
        <v>0</v>
      </c>
      <c r="R153" s="3">
        <f>IFERROR(VLOOKUP(D153,[13]ServNOMINA!$F$16:$M$112,8,0),0)</f>
        <v>0</v>
      </c>
      <c r="S153" s="3">
        <f>IFERROR(VLOOKUP(D153,[13]ServOTROS!$F$16:$M$112,8,0),0)</f>
        <v>0</v>
      </c>
      <c r="T153" s="3">
        <f>IFERROR(VLOOKUP(D153,[13]CANCEL!$F$16:$M$48,8,0),0)</f>
        <v>0</v>
      </c>
      <c r="U153" s="3">
        <f>IFERROR(VLOOKUP(B153,[13]Aaf_PENSION!$C$16:$M$112,11,0),0)</f>
        <v>0</v>
      </c>
      <c r="V153" s="3">
        <f>IFERROR(VLOOKUP(B153,[13]Aaf_SALUD!$C$16:$M$112,11,0),0)</f>
        <v>0</v>
      </c>
      <c r="W153" s="3">
        <f>IFERROR(VLOOKUP(D153,[13]CALIDAD!$F$16:$M$1122,8,0),0)</f>
        <v>60451497</v>
      </c>
      <c r="X153" s="3">
        <f>IFERROR(VLOOKUP(D153,'[14]dinamica municip ok'!$F$4:$G$1107,2,0),0)</f>
        <v>238755897</v>
      </c>
      <c r="Y153" s="3">
        <f>IFERROR(VLOOKUP(B153,[13]Ap_CESANTIAS!$C$16:$M$112,11,0),0)</f>
        <v>0</v>
      </c>
      <c r="Z153" s="3">
        <f>IFERROR(VLOOKUP(B153,[13]Ap_PENSION!$C$16:$M$112,11,0),0)</f>
        <v>0</v>
      </c>
      <c r="AA153" s="3">
        <f>IFERROR(VLOOKUP(B153,[13]Ap_SALUD!$C$16:$M$112,11,0),0)</f>
        <v>0</v>
      </c>
      <c r="AB153" s="3"/>
      <c r="AC153" s="36">
        <f t="shared" si="6"/>
        <v>299207394</v>
      </c>
      <c r="AD153" s="37">
        <f t="shared" si="8"/>
        <v>181354491</v>
      </c>
      <c r="AE153" s="144"/>
    </row>
    <row r="154" spans="1:31" x14ac:dyDescent="0.25">
      <c r="A154" s="38">
        <v>142</v>
      </c>
      <c r="B154" s="61"/>
      <c r="C154" s="143" t="str">
        <f>VLOOKUP(D154,[8]Hoja1!$A$2:$B$1115,2,0)</f>
        <v>05284</v>
      </c>
      <c r="D154" s="31">
        <v>890983706</v>
      </c>
      <c r="E154" s="31">
        <v>218405284</v>
      </c>
      <c r="F154" s="61" t="s">
        <v>352</v>
      </c>
      <c r="G154" s="33">
        <v>0</v>
      </c>
      <c r="H154" s="33">
        <v>0</v>
      </c>
      <c r="I154" s="3">
        <f>IFERROR(VLOOKUP(C154,'[6]Anexo 2'!$A$9:$G$1115,7,0),0)</f>
        <v>703582048</v>
      </c>
      <c r="J154" s="3">
        <f>IFERROR(VLOOKUP(C154,'[6]Anexo 1'!$A$9:$F$1115,6,0),0)</f>
        <v>497862695</v>
      </c>
      <c r="K154" s="3"/>
      <c r="L154" s="3"/>
      <c r="M154" s="3"/>
      <c r="N154" s="3"/>
      <c r="O154" s="3"/>
      <c r="P154" s="34">
        <f t="shared" si="7"/>
        <v>1201444743</v>
      </c>
      <c r="Q154" s="35">
        <f>VLOOKUP(D154,FEBRERO!$D$13:$Q$1147,14,0)+VLOOKUP(D154,FEBRERO!$D$13:$AC$1147,26,0)</f>
        <v>0</v>
      </c>
      <c r="R154" s="3">
        <f>IFERROR(VLOOKUP(D154,[13]ServNOMINA!$F$16:$M$112,8,0),0)</f>
        <v>0</v>
      </c>
      <c r="S154" s="3">
        <f>IFERROR(VLOOKUP(D154,[13]ServOTROS!$F$16:$M$112,8,0),0)</f>
        <v>0</v>
      </c>
      <c r="T154" s="3">
        <f>IFERROR(VLOOKUP(D154,[13]CANCEL!$F$16:$M$48,8,0),0)</f>
        <v>0</v>
      </c>
      <c r="U154" s="3">
        <f>IFERROR(VLOOKUP(B154,[13]Aaf_PENSION!$C$16:$M$112,11,0),0)</f>
        <v>0</v>
      </c>
      <c r="V154" s="3">
        <f>IFERROR(VLOOKUP(B154,[13]Aaf_SALUD!$C$16:$M$112,11,0),0)</f>
        <v>0</v>
      </c>
      <c r="W154" s="3">
        <f>IFERROR(VLOOKUP(D154,[13]CALIDAD!$F$16:$M$1122,8,0),0)</f>
        <v>175895511</v>
      </c>
      <c r="X154" s="3">
        <f>IFERROR(VLOOKUP(D154,'[14]dinamica municip ok'!$F$4:$G$1107,2,0),0)</f>
        <v>497862695</v>
      </c>
      <c r="Y154" s="3">
        <f>IFERROR(VLOOKUP(B154,[13]Ap_CESANTIAS!$C$16:$M$112,11,0),0)</f>
        <v>0</v>
      </c>
      <c r="Z154" s="3">
        <f>IFERROR(VLOOKUP(B154,[13]Ap_PENSION!$C$16:$M$112,11,0),0)</f>
        <v>0</v>
      </c>
      <c r="AA154" s="3">
        <f>IFERROR(VLOOKUP(B154,[13]Ap_SALUD!$C$16:$M$112,11,0),0)</f>
        <v>0</v>
      </c>
      <c r="AB154" s="3"/>
      <c r="AC154" s="36">
        <f t="shared" si="6"/>
        <v>673758206</v>
      </c>
      <c r="AD154" s="37">
        <f t="shared" si="8"/>
        <v>527686537</v>
      </c>
      <c r="AE154" s="144"/>
    </row>
    <row r="155" spans="1:31" x14ac:dyDescent="0.25">
      <c r="A155" s="29">
        <v>143</v>
      </c>
      <c r="B155" s="61"/>
      <c r="C155" s="143" t="str">
        <f>VLOOKUP(D155,[8]Hoja1!$A$2:$B$1115,2,0)</f>
        <v>05306</v>
      </c>
      <c r="D155" s="31">
        <v>890983786</v>
      </c>
      <c r="E155" s="31">
        <v>210605306</v>
      </c>
      <c r="F155" s="61" t="s">
        <v>353</v>
      </c>
      <c r="G155" s="33">
        <v>0</v>
      </c>
      <c r="H155" s="33">
        <v>0</v>
      </c>
      <c r="I155" s="3">
        <f>IFERROR(VLOOKUP(C155,'[6]Anexo 2'!$A$9:$G$1115,7,0),0)</f>
        <v>136604286</v>
      </c>
      <c r="J155" s="3">
        <f>IFERROR(VLOOKUP(C155,'[6]Anexo 1'!$A$9:$F$1115,6,0),0)</f>
        <v>139435239</v>
      </c>
      <c r="K155" s="3"/>
      <c r="L155" s="3"/>
      <c r="M155" s="3"/>
      <c r="N155" s="3"/>
      <c r="O155" s="3"/>
      <c r="P155" s="34">
        <f t="shared" si="7"/>
        <v>276039525</v>
      </c>
      <c r="Q155" s="35">
        <f>VLOOKUP(D155,FEBRERO!$D$13:$Q$1147,14,0)+VLOOKUP(D155,FEBRERO!$D$13:$AC$1147,26,0)</f>
        <v>0</v>
      </c>
      <c r="R155" s="3">
        <f>IFERROR(VLOOKUP(D155,[13]ServNOMINA!$F$16:$M$112,8,0),0)</f>
        <v>0</v>
      </c>
      <c r="S155" s="3">
        <f>IFERROR(VLOOKUP(D155,[13]ServOTROS!$F$16:$M$112,8,0),0)</f>
        <v>0</v>
      </c>
      <c r="T155" s="3">
        <f>IFERROR(VLOOKUP(D155,[13]CANCEL!$F$16:$M$48,8,0),0)</f>
        <v>0</v>
      </c>
      <c r="U155" s="3">
        <f>IFERROR(VLOOKUP(B155,[13]Aaf_PENSION!$C$16:$M$112,11,0),0)</f>
        <v>0</v>
      </c>
      <c r="V155" s="3">
        <f>IFERROR(VLOOKUP(B155,[13]Aaf_SALUD!$C$16:$M$112,11,0),0)</f>
        <v>0</v>
      </c>
      <c r="W155" s="3">
        <f>IFERROR(VLOOKUP(D155,[13]CALIDAD!$F$16:$M$1122,8,0),0)</f>
        <v>34151073</v>
      </c>
      <c r="X155" s="3">
        <f>IFERROR(VLOOKUP(D155,'[14]dinamica municip ok'!$F$4:$G$1107,2,0),0)</f>
        <v>139435239</v>
      </c>
      <c r="Y155" s="3">
        <f>IFERROR(VLOOKUP(B155,[13]Ap_CESANTIAS!$C$16:$M$112,11,0),0)</f>
        <v>0</v>
      </c>
      <c r="Z155" s="3">
        <f>IFERROR(VLOOKUP(B155,[13]Ap_PENSION!$C$16:$M$112,11,0),0)</f>
        <v>0</v>
      </c>
      <c r="AA155" s="3">
        <f>IFERROR(VLOOKUP(B155,[13]Ap_SALUD!$C$16:$M$112,11,0),0)</f>
        <v>0</v>
      </c>
      <c r="AB155" s="3"/>
      <c r="AC155" s="36">
        <f t="shared" si="6"/>
        <v>173586312</v>
      </c>
      <c r="AD155" s="37">
        <f t="shared" si="8"/>
        <v>102453213</v>
      </c>
      <c r="AE155" s="144"/>
    </row>
    <row r="156" spans="1:31" x14ac:dyDescent="0.25">
      <c r="A156" s="38">
        <v>144</v>
      </c>
      <c r="B156" s="61"/>
      <c r="C156" s="143" t="str">
        <f>VLOOKUP(D156,[8]Hoja1!$A$2:$B$1115,2,0)</f>
        <v>05308</v>
      </c>
      <c r="D156" s="31">
        <v>890980807</v>
      </c>
      <c r="E156" s="31">
        <v>210805308</v>
      </c>
      <c r="F156" s="61" t="s">
        <v>354</v>
      </c>
      <c r="G156" s="33">
        <v>0</v>
      </c>
      <c r="H156" s="33">
        <v>0</v>
      </c>
      <c r="I156" s="3">
        <f>IFERROR(VLOOKUP(C156,'[6]Anexo 2'!$A$9:$G$1115,7,0),0)</f>
        <v>477629448</v>
      </c>
      <c r="J156" s="3">
        <f>IFERROR(VLOOKUP(C156,'[6]Anexo 1'!$A$9:$F$1115,6,0),0)</f>
        <v>597704167</v>
      </c>
      <c r="K156" s="3"/>
      <c r="L156" s="3"/>
      <c r="M156" s="3"/>
      <c r="N156" s="3"/>
      <c r="O156" s="3"/>
      <c r="P156" s="34">
        <f t="shared" si="7"/>
        <v>1075333615</v>
      </c>
      <c r="Q156" s="35">
        <f>VLOOKUP(D156,FEBRERO!$D$13:$Q$1147,14,0)+VLOOKUP(D156,FEBRERO!$D$13:$AC$1147,26,0)</f>
        <v>0</v>
      </c>
      <c r="R156" s="3">
        <f>IFERROR(VLOOKUP(D156,[13]ServNOMINA!$F$16:$M$112,8,0),0)</f>
        <v>0</v>
      </c>
      <c r="S156" s="3">
        <f>IFERROR(VLOOKUP(D156,[13]ServOTROS!$F$16:$M$112,8,0),0)</f>
        <v>0</v>
      </c>
      <c r="T156" s="3">
        <f>IFERROR(VLOOKUP(D156,[13]CANCEL!$F$16:$M$48,8,0),0)</f>
        <v>0</v>
      </c>
      <c r="U156" s="3">
        <f>IFERROR(VLOOKUP(B156,[13]Aaf_PENSION!$C$16:$M$112,11,0),0)</f>
        <v>0</v>
      </c>
      <c r="V156" s="3">
        <f>IFERROR(VLOOKUP(B156,[13]Aaf_SALUD!$C$16:$M$112,11,0),0)</f>
        <v>0</v>
      </c>
      <c r="W156" s="3">
        <f>IFERROR(VLOOKUP(D156,[13]CALIDAD!$F$16:$M$1122,8,0),0)</f>
        <v>119407362</v>
      </c>
      <c r="X156" s="3">
        <f>IFERROR(VLOOKUP(D156,'[14]dinamica municip ok'!$F$4:$G$1107,2,0),0)</f>
        <v>597704167</v>
      </c>
      <c r="Y156" s="3">
        <f>IFERROR(VLOOKUP(B156,[13]Ap_CESANTIAS!$C$16:$M$112,11,0),0)</f>
        <v>0</v>
      </c>
      <c r="Z156" s="3">
        <f>IFERROR(VLOOKUP(B156,[13]Ap_PENSION!$C$16:$M$112,11,0),0)</f>
        <v>0</v>
      </c>
      <c r="AA156" s="3">
        <f>IFERROR(VLOOKUP(B156,[13]Ap_SALUD!$C$16:$M$112,11,0),0)</f>
        <v>0</v>
      </c>
      <c r="AB156" s="3"/>
      <c r="AC156" s="36">
        <f t="shared" si="6"/>
        <v>717111529</v>
      </c>
      <c r="AD156" s="37">
        <f t="shared" si="8"/>
        <v>358222086</v>
      </c>
      <c r="AE156" s="144"/>
    </row>
    <row r="157" spans="1:31" x14ac:dyDescent="0.25">
      <c r="A157" s="29">
        <v>145</v>
      </c>
      <c r="B157" s="61"/>
      <c r="C157" s="143" t="str">
        <f>VLOOKUP(D157,[8]Hoja1!$A$2:$B$1115,2,0)</f>
        <v>05310</v>
      </c>
      <c r="D157" s="31">
        <v>890983938</v>
      </c>
      <c r="E157" s="31">
        <v>211005310</v>
      </c>
      <c r="F157" s="61" t="s">
        <v>355</v>
      </c>
      <c r="G157" s="33">
        <v>0</v>
      </c>
      <c r="H157" s="33">
        <v>0</v>
      </c>
      <c r="I157" s="3">
        <f>IFERROR(VLOOKUP(C157,'[6]Anexo 2'!$A$9:$G$1115,7,0),0)</f>
        <v>113803688</v>
      </c>
      <c r="J157" s="3">
        <f>IFERROR(VLOOKUP(C157,'[6]Anexo 1'!$A$9:$F$1115,6,0),0)</f>
        <v>110208529</v>
      </c>
      <c r="K157" s="3"/>
      <c r="L157" s="3"/>
      <c r="M157" s="3"/>
      <c r="N157" s="3"/>
      <c r="O157" s="3"/>
      <c r="P157" s="34">
        <f t="shared" si="7"/>
        <v>224012217</v>
      </c>
      <c r="Q157" s="35">
        <f>VLOOKUP(D157,FEBRERO!$D$13:$Q$1147,14,0)+VLOOKUP(D157,FEBRERO!$D$13:$AC$1147,26,0)</f>
        <v>0</v>
      </c>
      <c r="R157" s="3">
        <f>IFERROR(VLOOKUP(D157,[13]ServNOMINA!$F$16:$M$112,8,0),0)</f>
        <v>0</v>
      </c>
      <c r="S157" s="3">
        <f>IFERROR(VLOOKUP(D157,[13]ServOTROS!$F$16:$M$112,8,0),0)</f>
        <v>0</v>
      </c>
      <c r="T157" s="3">
        <f>IFERROR(VLOOKUP(D157,[13]CANCEL!$F$16:$M$48,8,0),0)</f>
        <v>0</v>
      </c>
      <c r="U157" s="3">
        <f>IFERROR(VLOOKUP(B157,[13]Aaf_PENSION!$C$16:$M$112,11,0),0)</f>
        <v>0</v>
      </c>
      <c r="V157" s="3">
        <f>IFERROR(VLOOKUP(B157,[13]Aaf_SALUD!$C$16:$M$112,11,0),0)</f>
        <v>0</v>
      </c>
      <c r="W157" s="3">
        <f>IFERROR(VLOOKUP(D157,[13]CALIDAD!$F$16:$M$1122,8,0),0)</f>
        <v>28450923</v>
      </c>
      <c r="X157" s="3">
        <f>IFERROR(VLOOKUP(D157,'[14]dinamica municip ok'!$F$4:$G$1107,2,0),0)</f>
        <v>110208529</v>
      </c>
      <c r="Y157" s="3">
        <f>IFERROR(VLOOKUP(B157,[13]Ap_CESANTIAS!$C$16:$M$112,11,0),0)</f>
        <v>0</v>
      </c>
      <c r="Z157" s="3">
        <f>IFERROR(VLOOKUP(B157,[13]Ap_PENSION!$C$16:$M$112,11,0),0)</f>
        <v>0</v>
      </c>
      <c r="AA157" s="3">
        <f>IFERROR(VLOOKUP(B157,[13]Ap_SALUD!$C$16:$M$112,11,0),0)</f>
        <v>0</v>
      </c>
      <c r="AB157" s="3"/>
      <c r="AC157" s="36">
        <f t="shared" si="6"/>
        <v>138659452</v>
      </c>
      <c r="AD157" s="37">
        <f t="shared" si="8"/>
        <v>85352765</v>
      </c>
      <c r="AE157" s="144"/>
    </row>
    <row r="158" spans="1:31" x14ac:dyDescent="0.25">
      <c r="A158" s="38">
        <v>146</v>
      </c>
      <c r="B158" s="61"/>
      <c r="C158" s="143" t="str">
        <f>VLOOKUP(D158,[8]Hoja1!$A$2:$B$1115,2,0)</f>
        <v>05313</v>
      </c>
      <c r="D158" s="31">
        <v>890983728</v>
      </c>
      <c r="E158" s="31">
        <v>211305313</v>
      </c>
      <c r="F158" s="61" t="s">
        <v>356</v>
      </c>
      <c r="G158" s="33">
        <v>0</v>
      </c>
      <c r="H158" s="33">
        <v>0</v>
      </c>
      <c r="I158" s="3">
        <f>IFERROR(VLOOKUP(C158,'[6]Anexo 2'!$A$9:$G$1115,7,0),0)</f>
        <v>176851252</v>
      </c>
      <c r="J158" s="3">
        <f>IFERROR(VLOOKUP(C158,'[6]Anexo 1'!$A$9:$F$1115,6,0),0)</f>
        <v>178877874</v>
      </c>
      <c r="K158" s="3"/>
      <c r="L158" s="3"/>
      <c r="M158" s="3"/>
      <c r="N158" s="3"/>
      <c r="O158" s="3"/>
      <c r="P158" s="34">
        <f t="shared" si="7"/>
        <v>355729126</v>
      </c>
      <c r="Q158" s="35">
        <f>VLOOKUP(D158,FEBRERO!$D$13:$Q$1147,14,0)+VLOOKUP(D158,FEBRERO!$D$13:$AC$1147,26,0)</f>
        <v>0</v>
      </c>
      <c r="R158" s="3">
        <f>IFERROR(VLOOKUP(D158,[13]ServNOMINA!$F$16:$M$112,8,0),0)</f>
        <v>0</v>
      </c>
      <c r="S158" s="3">
        <f>IFERROR(VLOOKUP(D158,[13]ServOTROS!$F$16:$M$112,8,0),0)</f>
        <v>0</v>
      </c>
      <c r="T158" s="3">
        <f>IFERROR(VLOOKUP(D158,[13]CANCEL!$F$16:$M$48,8,0),0)</f>
        <v>0</v>
      </c>
      <c r="U158" s="3">
        <f>IFERROR(VLOOKUP(B158,[13]Aaf_PENSION!$C$16:$M$112,11,0),0)</f>
        <v>0</v>
      </c>
      <c r="V158" s="3">
        <f>IFERROR(VLOOKUP(B158,[13]Aaf_SALUD!$C$16:$M$112,11,0),0)</f>
        <v>0</v>
      </c>
      <c r="W158" s="3">
        <f>IFERROR(VLOOKUP(D158,[13]CALIDAD!$F$16:$M$1122,8,0),0)</f>
        <v>44212812</v>
      </c>
      <c r="X158" s="3">
        <f>IFERROR(VLOOKUP(D158,'[14]dinamica municip ok'!$F$4:$G$1107,2,0),0)</f>
        <v>178877874</v>
      </c>
      <c r="Y158" s="3">
        <f>IFERROR(VLOOKUP(B158,[13]Ap_CESANTIAS!$C$16:$M$112,11,0),0)</f>
        <v>0</v>
      </c>
      <c r="Z158" s="3">
        <f>IFERROR(VLOOKUP(B158,[13]Ap_PENSION!$C$16:$M$112,11,0),0)</f>
        <v>0</v>
      </c>
      <c r="AA158" s="3">
        <f>IFERROR(VLOOKUP(B158,[13]Ap_SALUD!$C$16:$M$112,11,0),0)</f>
        <v>0</v>
      </c>
      <c r="AB158" s="3"/>
      <c r="AC158" s="36">
        <f t="shared" si="6"/>
        <v>223090686</v>
      </c>
      <c r="AD158" s="37">
        <f t="shared" si="8"/>
        <v>132638440</v>
      </c>
      <c r="AE158" s="144"/>
    </row>
    <row r="159" spans="1:31" x14ac:dyDescent="0.25">
      <c r="A159" s="29">
        <v>147</v>
      </c>
      <c r="B159" s="61"/>
      <c r="C159" s="143" t="str">
        <f>VLOOKUP(D159,[8]Hoja1!$A$2:$B$1115,2,0)</f>
        <v>05315</v>
      </c>
      <c r="D159" s="31">
        <v>890981162</v>
      </c>
      <c r="E159" s="31">
        <v>211505315</v>
      </c>
      <c r="F159" s="61" t="s">
        <v>357</v>
      </c>
      <c r="G159" s="33">
        <v>0</v>
      </c>
      <c r="H159" s="33">
        <v>0</v>
      </c>
      <c r="I159" s="3">
        <f>IFERROR(VLOOKUP(C159,'[6]Anexo 2'!$A$9:$G$1115,7,0),0)</f>
        <v>96941724</v>
      </c>
      <c r="J159" s="3">
        <f>IFERROR(VLOOKUP(C159,'[6]Anexo 1'!$A$9:$F$1115,6,0),0)</f>
        <v>86488055</v>
      </c>
      <c r="K159" s="3"/>
      <c r="L159" s="3"/>
      <c r="M159" s="3"/>
      <c r="N159" s="3"/>
      <c r="O159" s="3"/>
      <c r="P159" s="34">
        <f t="shared" si="7"/>
        <v>183429779</v>
      </c>
      <c r="Q159" s="35">
        <f>VLOOKUP(D159,FEBRERO!$D$13:$Q$1147,14,0)+VLOOKUP(D159,FEBRERO!$D$13:$AC$1147,26,0)</f>
        <v>0</v>
      </c>
      <c r="R159" s="3">
        <f>IFERROR(VLOOKUP(D159,[13]ServNOMINA!$F$16:$M$112,8,0),0)</f>
        <v>0</v>
      </c>
      <c r="S159" s="3">
        <f>IFERROR(VLOOKUP(D159,[13]ServOTROS!$F$16:$M$112,8,0),0)</f>
        <v>0</v>
      </c>
      <c r="T159" s="3">
        <f>IFERROR(VLOOKUP(D159,[13]CANCEL!$F$16:$M$48,8,0),0)</f>
        <v>0</v>
      </c>
      <c r="U159" s="3">
        <f>IFERROR(VLOOKUP(B159,[13]Aaf_PENSION!$C$16:$M$112,11,0),0)</f>
        <v>0</v>
      </c>
      <c r="V159" s="3">
        <f>IFERROR(VLOOKUP(B159,[13]Aaf_SALUD!$C$16:$M$112,11,0),0)</f>
        <v>0</v>
      </c>
      <c r="W159" s="3">
        <f>IFERROR(VLOOKUP(D159,[13]CALIDAD!$F$16:$M$1122,8,0),0)</f>
        <v>24235431</v>
      </c>
      <c r="X159" s="3">
        <f>IFERROR(VLOOKUP(D159,'[14]dinamica municip ok'!$F$4:$G$1107,2,0),0)</f>
        <v>86488055</v>
      </c>
      <c r="Y159" s="3">
        <f>IFERROR(VLOOKUP(B159,[13]Ap_CESANTIAS!$C$16:$M$112,11,0),0)</f>
        <v>0</v>
      </c>
      <c r="Z159" s="3">
        <f>IFERROR(VLOOKUP(B159,[13]Ap_PENSION!$C$16:$M$112,11,0),0)</f>
        <v>0</v>
      </c>
      <c r="AA159" s="3">
        <f>IFERROR(VLOOKUP(B159,[13]Ap_SALUD!$C$16:$M$112,11,0),0)</f>
        <v>0</v>
      </c>
      <c r="AB159" s="3"/>
      <c r="AC159" s="36">
        <f t="shared" si="6"/>
        <v>110723486</v>
      </c>
      <c r="AD159" s="37">
        <f t="shared" si="8"/>
        <v>72706293</v>
      </c>
      <c r="AE159" s="144"/>
    </row>
    <row r="160" spans="1:31" x14ac:dyDescent="0.25">
      <c r="A160" s="38">
        <v>148</v>
      </c>
      <c r="B160" s="61"/>
      <c r="C160" s="143" t="str">
        <f>VLOOKUP(D160,[8]Hoja1!$A$2:$B$1115,2,0)</f>
        <v>05318</v>
      </c>
      <c r="D160" s="31">
        <v>890982055</v>
      </c>
      <c r="E160" s="31">
        <v>211805318</v>
      </c>
      <c r="F160" s="61" t="s">
        <v>358</v>
      </c>
      <c r="G160" s="33">
        <v>0</v>
      </c>
      <c r="H160" s="33">
        <v>0</v>
      </c>
      <c r="I160" s="3">
        <f>IFERROR(VLOOKUP(C160,'[6]Anexo 2'!$A$9:$G$1115,7,0),0)</f>
        <v>579217856</v>
      </c>
      <c r="J160" s="3">
        <f>IFERROR(VLOOKUP(C160,'[6]Anexo 1'!$A$9:$F$1115,6,0),0)</f>
        <v>659331719</v>
      </c>
      <c r="K160" s="3"/>
      <c r="L160" s="3"/>
      <c r="M160" s="3"/>
      <c r="N160" s="3"/>
      <c r="O160" s="3"/>
      <c r="P160" s="34">
        <f t="shared" si="7"/>
        <v>1238549575</v>
      </c>
      <c r="Q160" s="35">
        <f>VLOOKUP(D160,FEBRERO!$D$13:$Q$1147,14,0)+VLOOKUP(D160,FEBRERO!$D$13:$AC$1147,26,0)</f>
        <v>0</v>
      </c>
      <c r="R160" s="3">
        <f>IFERROR(VLOOKUP(D160,[13]ServNOMINA!$F$16:$M$112,8,0),0)</f>
        <v>0</v>
      </c>
      <c r="S160" s="3">
        <f>IFERROR(VLOOKUP(D160,[13]ServOTROS!$F$16:$M$112,8,0),0)</f>
        <v>0</v>
      </c>
      <c r="T160" s="3">
        <f>IFERROR(VLOOKUP(D160,[13]CANCEL!$F$16:$M$48,8,0),0)</f>
        <v>0</v>
      </c>
      <c r="U160" s="3">
        <f>IFERROR(VLOOKUP(B160,[13]Aaf_PENSION!$C$16:$M$112,11,0),0)</f>
        <v>0</v>
      </c>
      <c r="V160" s="3">
        <f>IFERROR(VLOOKUP(B160,[13]Aaf_SALUD!$C$16:$M$112,11,0),0)</f>
        <v>0</v>
      </c>
      <c r="W160" s="3">
        <f>IFERROR(VLOOKUP(D160,[13]CALIDAD!$F$16:$M$1122,8,0),0)</f>
        <v>144804465</v>
      </c>
      <c r="X160" s="3">
        <f>IFERROR(VLOOKUP(D160,'[14]dinamica municip ok'!$F$4:$G$1107,2,0),0)</f>
        <v>659331719</v>
      </c>
      <c r="Y160" s="3">
        <f>IFERROR(VLOOKUP(B160,[13]Ap_CESANTIAS!$C$16:$M$112,11,0),0)</f>
        <v>0</v>
      </c>
      <c r="Z160" s="3">
        <f>IFERROR(VLOOKUP(B160,[13]Ap_PENSION!$C$16:$M$112,11,0),0)</f>
        <v>0</v>
      </c>
      <c r="AA160" s="3">
        <f>IFERROR(VLOOKUP(B160,[13]Ap_SALUD!$C$16:$M$112,11,0),0)</f>
        <v>0</v>
      </c>
      <c r="AB160" s="3"/>
      <c r="AC160" s="36">
        <f t="shared" si="6"/>
        <v>804136184</v>
      </c>
      <c r="AD160" s="37">
        <f t="shared" si="8"/>
        <v>434413391</v>
      </c>
      <c r="AE160" s="144"/>
    </row>
    <row r="161" spans="1:31" x14ac:dyDescent="0.25">
      <c r="A161" s="29">
        <v>149</v>
      </c>
      <c r="B161" s="61"/>
      <c r="C161" s="143" t="str">
        <f>VLOOKUP(D161,[8]Hoja1!$A$2:$B$1115,2,0)</f>
        <v>05321</v>
      </c>
      <c r="D161" s="31">
        <v>890983830</v>
      </c>
      <c r="E161" s="31">
        <v>212105321</v>
      </c>
      <c r="F161" s="61" t="s">
        <v>359</v>
      </c>
      <c r="G161" s="33">
        <v>0</v>
      </c>
      <c r="H161" s="33">
        <v>0</v>
      </c>
      <c r="I161" s="3">
        <f>IFERROR(VLOOKUP(C161,'[6]Anexo 2'!$A$9:$G$1115,7,0),0)</f>
        <v>135969940</v>
      </c>
      <c r="J161" s="3">
        <f>IFERROR(VLOOKUP(C161,'[6]Anexo 1'!$A$9:$F$1115,6,0),0)</f>
        <v>141688042</v>
      </c>
      <c r="K161" s="3"/>
      <c r="L161" s="3"/>
      <c r="M161" s="3"/>
      <c r="N161" s="3"/>
      <c r="O161" s="3"/>
      <c r="P161" s="34">
        <f t="shared" si="7"/>
        <v>277657982</v>
      </c>
      <c r="Q161" s="35">
        <f>VLOOKUP(D161,FEBRERO!$D$13:$Q$1147,14,0)+VLOOKUP(D161,FEBRERO!$D$13:$AC$1147,26,0)</f>
        <v>0</v>
      </c>
      <c r="R161" s="3">
        <f>IFERROR(VLOOKUP(D161,[13]ServNOMINA!$F$16:$M$112,8,0),0)</f>
        <v>0</v>
      </c>
      <c r="S161" s="3">
        <f>IFERROR(VLOOKUP(D161,[13]ServOTROS!$F$16:$M$112,8,0),0)</f>
        <v>0</v>
      </c>
      <c r="T161" s="3">
        <f>IFERROR(VLOOKUP(D161,[13]CANCEL!$F$16:$M$48,8,0),0)</f>
        <v>0</v>
      </c>
      <c r="U161" s="3">
        <f>IFERROR(VLOOKUP(B161,[13]Aaf_PENSION!$C$16:$M$112,11,0),0)</f>
        <v>0</v>
      </c>
      <c r="V161" s="3">
        <f>IFERROR(VLOOKUP(B161,[13]Aaf_SALUD!$C$16:$M$112,11,0),0)</f>
        <v>0</v>
      </c>
      <c r="W161" s="3">
        <f>IFERROR(VLOOKUP(D161,[13]CALIDAD!$F$16:$M$1122,8,0),0)</f>
        <v>33992484</v>
      </c>
      <c r="X161" s="3">
        <f>IFERROR(VLOOKUP(D161,'[14]dinamica municip ok'!$F$4:$G$1107,2,0),0)</f>
        <v>141688042</v>
      </c>
      <c r="Y161" s="3">
        <f>IFERROR(VLOOKUP(B161,[13]Ap_CESANTIAS!$C$16:$M$112,11,0),0)</f>
        <v>0</v>
      </c>
      <c r="Z161" s="3">
        <f>IFERROR(VLOOKUP(B161,[13]Ap_PENSION!$C$16:$M$112,11,0),0)</f>
        <v>0</v>
      </c>
      <c r="AA161" s="3">
        <f>IFERROR(VLOOKUP(B161,[13]Ap_SALUD!$C$16:$M$112,11,0),0)</f>
        <v>0</v>
      </c>
      <c r="AB161" s="3"/>
      <c r="AC161" s="36">
        <f t="shared" si="6"/>
        <v>175680526</v>
      </c>
      <c r="AD161" s="37">
        <f t="shared" si="8"/>
        <v>101977456</v>
      </c>
      <c r="AE161" s="144"/>
    </row>
    <row r="162" spans="1:31" x14ac:dyDescent="0.25">
      <c r="A162" s="38">
        <v>150</v>
      </c>
      <c r="B162" s="61"/>
      <c r="C162" s="143" t="str">
        <f>VLOOKUP(D162,[8]Hoja1!$A$2:$B$1115,2,0)</f>
        <v>05347</v>
      </c>
      <c r="D162" s="31">
        <v>890982494</v>
      </c>
      <c r="E162" s="31">
        <v>214705347</v>
      </c>
      <c r="F162" s="61" t="s">
        <v>360</v>
      </c>
      <c r="G162" s="33">
        <v>0</v>
      </c>
      <c r="H162" s="33">
        <v>0</v>
      </c>
      <c r="I162" s="3">
        <f>IFERROR(VLOOKUP(C162,'[6]Anexo 2'!$A$9:$G$1115,7,0),0)</f>
        <v>65972610</v>
      </c>
      <c r="J162" s="3">
        <f>IFERROR(VLOOKUP(C162,'[6]Anexo 1'!$A$9:$F$1115,6,0),0)</f>
        <v>67346907</v>
      </c>
      <c r="K162" s="3"/>
      <c r="L162" s="3"/>
      <c r="M162" s="3"/>
      <c r="N162" s="3"/>
      <c r="O162" s="3"/>
      <c r="P162" s="34">
        <f t="shared" si="7"/>
        <v>133319517</v>
      </c>
      <c r="Q162" s="35">
        <f>VLOOKUP(D162,FEBRERO!$D$13:$Q$1147,14,0)+VLOOKUP(D162,FEBRERO!$D$13:$AC$1147,26,0)</f>
        <v>0</v>
      </c>
      <c r="R162" s="3">
        <f>IFERROR(VLOOKUP(D162,[13]ServNOMINA!$F$16:$M$112,8,0),0)</f>
        <v>0</v>
      </c>
      <c r="S162" s="3">
        <f>IFERROR(VLOOKUP(D162,[13]ServOTROS!$F$16:$M$112,8,0),0)</f>
        <v>0</v>
      </c>
      <c r="T162" s="3">
        <f>IFERROR(VLOOKUP(D162,[13]CANCEL!$F$16:$M$48,8,0),0)</f>
        <v>0</v>
      </c>
      <c r="U162" s="3">
        <f>IFERROR(VLOOKUP(B162,[13]Aaf_PENSION!$C$16:$M$112,11,0),0)</f>
        <v>0</v>
      </c>
      <c r="V162" s="3">
        <f>IFERROR(VLOOKUP(B162,[13]Aaf_SALUD!$C$16:$M$112,11,0),0)</f>
        <v>0</v>
      </c>
      <c r="W162" s="3">
        <f>IFERROR(VLOOKUP(D162,[13]CALIDAD!$F$16:$M$1122,8,0),0)</f>
        <v>16493154</v>
      </c>
      <c r="X162" s="3">
        <f>IFERROR(VLOOKUP(D162,'[14]dinamica municip ok'!$F$4:$G$1107,2,0),0)</f>
        <v>67346907</v>
      </c>
      <c r="Y162" s="3">
        <f>IFERROR(VLOOKUP(B162,[13]Ap_CESANTIAS!$C$16:$M$112,11,0),0)</f>
        <v>0</v>
      </c>
      <c r="Z162" s="3">
        <f>IFERROR(VLOOKUP(B162,[13]Ap_PENSION!$C$16:$M$112,11,0),0)</f>
        <v>0</v>
      </c>
      <c r="AA162" s="3">
        <f>IFERROR(VLOOKUP(B162,[13]Ap_SALUD!$C$16:$M$112,11,0),0)</f>
        <v>0</v>
      </c>
      <c r="AB162" s="3"/>
      <c r="AC162" s="36">
        <f t="shared" si="6"/>
        <v>83840061</v>
      </c>
      <c r="AD162" s="37">
        <f t="shared" si="8"/>
        <v>49479456</v>
      </c>
      <c r="AE162" s="144"/>
    </row>
    <row r="163" spans="1:31" x14ac:dyDescent="0.25">
      <c r="A163" s="29">
        <v>151</v>
      </c>
      <c r="B163" s="61"/>
      <c r="C163" s="143" t="str">
        <f>VLOOKUP(D163,[8]Hoja1!$A$2:$B$1115,2,0)</f>
        <v>05353</v>
      </c>
      <c r="D163" s="31">
        <v>890984986</v>
      </c>
      <c r="E163" s="31">
        <v>215305353</v>
      </c>
      <c r="F163" s="61" t="s">
        <v>361</v>
      </c>
      <c r="G163" s="33">
        <v>0</v>
      </c>
      <c r="H163" s="33">
        <v>0</v>
      </c>
      <c r="I163" s="3">
        <f>IFERROR(VLOOKUP(C163,'[6]Anexo 2'!$A$9:$G$1115,7,0),0)</f>
        <v>72102918</v>
      </c>
      <c r="J163" s="3">
        <f>IFERROR(VLOOKUP(C163,'[6]Anexo 1'!$A$9:$F$1115,6,0),0)</f>
        <v>64202370</v>
      </c>
      <c r="K163" s="3"/>
      <c r="L163" s="3"/>
      <c r="M163" s="3"/>
      <c r="N163" s="3"/>
      <c r="O163" s="3"/>
      <c r="P163" s="34">
        <f t="shared" si="7"/>
        <v>136305288</v>
      </c>
      <c r="Q163" s="35">
        <f>VLOOKUP(D163,FEBRERO!$D$13:$Q$1147,14,0)+VLOOKUP(D163,FEBRERO!$D$13:$AC$1147,26,0)</f>
        <v>0</v>
      </c>
      <c r="R163" s="3">
        <f>IFERROR(VLOOKUP(D163,[13]ServNOMINA!$F$16:$M$112,8,0),0)</f>
        <v>0</v>
      </c>
      <c r="S163" s="3">
        <f>IFERROR(VLOOKUP(D163,[13]ServOTROS!$F$16:$M$112,8,0),0)</f>
        <v>0</v>
      </c>
      <c r="T163" s="3">
        <f>IFERROR(VLOOKUP(D163,[13]CANCEL!$F$16:$M$48,8,0),0)</f>
        <v>0</v>
      </c>
      <c r="U163" s="3">
        <f>IFERROR(VLOOKUP(B163,[13]Aaf_PENSION!$C$16:$M$112,11,0),0)</f>
        <v>0</v>
      </c>
      <c r="V163" s="3">
        <f>IFERROR(VLOOKUP(B163,[13]Aaf_SALUD!$C$16:$M$112,11,0),0)</f>
        <v>0</v>
      </c>
      <c r="W163" s="3">
        <f>IFERROR(VLOOKUP(D163,[13]CALIDAD!$F$16:$M$1122,8,0),0)</f>
        <v>18025731</v>
      </c>
      <c r="X163" s="3">
        <f>IFERROR(VLOOKUP(D163,'[14]dinamica municip ok'!$F$4:$G$1107,2,0),0)</f>
        <v>64202370</v>
      </c>
      <c r="Y163" s="3">
        <f>IFERROR(VLOOKUP(B163,[13]Ap_CESANTIAS!$C$16:$M$112,11,0),0)</f>
        <v>0</v>
      </c>
      <c r="Z163" s="3">
        <f>IFERROR(VLOOKUP(B163,[13]Ap_PENSION!$C$16:$M$112,11,0),0)</f>
        <v>0</v>
      </c>
      <c r="AA163" s="3">
        <f>IFERROR(VLOOKUP(B163,[13]Ap_SALUD!$C$16:$M$112,11,0),0)</f>
        <v>0</v>
      </c>
      <c r="AB163" s="3"/>
      <c r="AC163" s="36">
        <f t="shared" si="6"/>
        <v>82228101</v>
      </c>
      <c r="AD163" s="37">
        <f t="shared" si="8"/>
        <v>54077187</v>
      </c>
      <c r="AE163" s="144"/>
    </row>
    <row r="164" spans="1:31" x14ac:dyDescent="0.25">
      <c r="A164" s="38">
        <v>152</v>
      </c>
      <c r="B164" s="61"/>
      <c r="C164" s="143" t="str">
        <f>VLOOKUP(D164,[8]Hoja1!$A$2:$B$1115,2,0)</f>
        <v>05361</v>
      </c>
      <c r="D164" s="31">
        <v>890982278</v>
      </c>
      <c r="E164" s="31">
        <v>216105361</v>
      </c>
      <c r="F164" s="61" t="s">
        <v>362</v>
      </c>
      <c r="G164" s="33">
        <v>0</v>
      </c>
      <c r="H164" s="33">
        <v>0</v>
      </c>
      <c r="I164" s="3">
        <f>IFERROR(VLOOKUP(C164,'[6]Anexo 2'!$A$9:$G$1115,7,0),0)</f>
        <v>522919208</v>
      </c>
      <c r="J164" s="3">
        <f>IFERROR(VLOOKUP(C164,'[6]Anexo 1'!$A$9:$F$1115,6,0),0)</f>
        <v>404196931</v>
      </c>
      <c r="K164" s="3"/>
      <c r="L164" s="3"/>
      <c r="M164" s="3"/>
      <c r="N164" s="3"/>
      <c r="O164" s="3"/>
      <c r="P164" s="34">
        <f t="shared" si="7"/>
        <v>927116139</v>
      </c>
      <c r="Q164" s="35">
        <f>VLOOKUP(D164,FEBRERO!$D$13:$Q$1147,14,0)+VLOOKUP(D164,FEBRERO!$D$13:$AC$1147,26,0)</f>
        <v>0</v>
      </c>
      <c r="R164" s="3">
        <f>IFERROR(VLOOKUP(D164,[13]ServNOMINA!$F$16:$M$112,8,0),0)</f>
        <v>0</v>
      </c>
      <c r="S164" s="3">
        <f>IFERROR(VLOOKUP(D164,[13]ServOTROS!$F$16:$M$112,8,0),0)</f>
        <v>0</v>
      </c>
      <c r="T164" s="3">
        <f>IFERROR(VLOOKUP(D164,[13]CANCEL!$F$16:$M$48,8,0),0)</f>
        <v>0</v>
      </c>
      <c r="U164" s="3">
        <f>IFERROR(VLOOKUP(B164,[13]Aaf_PENSION!$C$16:$M$112,11,0),0)</f>
        <v>0</v>
      </c>
      <c r="V164" s="3">
        <f>IFERROR(VLOOKUP(B164,[13]Aaf_SALUD!$C$16:$M$112,11,0),0)</f>
        <v>0</v>
      </c>
      <c r="W164" s="3">
        <f>IFERROR(VLOOKUP(D164,[13]CALIDAD!$F$16:$M$1122,8,0),0)</f>
        <v>130729803</v>
      </c>
      <c r="X164" s="3">
        <f>IFERROR(VLOOKUP(D164,'[14]dinamica municip ok'!$F$4:$G$1107,2,0),0)</f>
        <v>404196931</v>
      </c>
      <c r="Y164" s="3">
        <f>IFERROR(VLOOKUP(B164,[13]Ap_CESANTIAS!$C$16:$M$112,11,0),0)</f>
        <v>0</v>
      </c>
      <c r="Z164" s="3">
        <f>IFERROR(VLOOKUP(B164,[13]Ap_PENSION!$C$16:$M$112,11,0),0)</f>
        <v>0</v>
      </c>
      <c r="AA164" s="3">
        <f>IFERROR(VLOOKUP(B164,[13]Ap_SALUD!$C$16:$M$112,11,0),0)</f>
        <v>0</v>
      </c>
      <c r="AB164" s="3"/>
      <c r="AC164" s="36">
        <f t="shared" si="6"/>
        <v>534926734</v>
      </c>
      <c r="AD164" s="37">
        <f t="shared" si="8"/>
        <v>392189405</v>
      </c>
      <c r="AE164" s="144"/>
    </row>
    <row r="165" spans="1:31" x14ac:dyDescent="0.25">
      <c r="A165" s="29">
        <v>153</v>
      </c>
      <c r="B165" s="61"/>
      <c r="C165" s="143" t="str">
        <f>VLOOKUP(D165,[8]Hoja1!$A$2:$B$1115,2,0)</f>
        <v>05364</v>
      </c>
      <c r="D165" s="31">
        <v>890982294</v>
      </c>
      <c r="E165" s="31">
        <v>216405364</v>
      </c>
      <c r="F165" s="61" t="s">
        <v>363</v>
      </c>
      <c r="G165" s="33">
        <v>0</v>
      </c>
      <c r="H165" s="33">
        <v>0</v>
      </c>
      <c r="I165" s="3">
        <f>IFERROR(VLOOKUP(C165,'[6]Anexo 2'!$A$9:$G$1115,7,0),0)</f>
        <v>169383982</v>
      </c>
      <c r="J165" s="3">
        <f>IFERROR(VLOOKUP(C165,'[6]Anexo 1'!$A$9:$F$1115,6,0),0)</f>
        <v>211963220</v>
      </c>
      <c r="K165" s="3"/>
      <c r="L165" s="3"/>
      <c r="M165" s="3"/>
      <c r="N165" s="3"/>
      <c r="O165" s="3"/>
      <c r="P165" s="34">
        <f t="shared" si="7"/>
        <v>381347202</v>
      </c>
      <c r="Q165" s="35">
        <f>VLOOKUP(D165,FEBRERO!$D$13:$Q$1147,14,0)+VLOOKUP(D165,FEBRERO!$D$13:$AC$1147,26,0)</f>
        <v>0</v>
      </c>
      <c r="R165" s="3">
        <f>IFERROR(VLOOKUP(D165,[13]ServNOMINA!$F$16:$M$112,8,0),0)</f>
        <v>0</v>
      </c>
      <c r="S165" s="3">
        <f>IFERROR(VLOOKUP(D165,[13]ServOTROS!$F$16:$M$112,8,0),0)</f>
        <v>0</v>
      </c>
      <c r="T165" s="3">
        <f>IFERROR(VLOOKUP(D165,[13]CANCEL!$F$16:$M$48,8,0),0)</f>
        <v>0</v>
      </c>
      <c r="U165" s="3">
        <f>IFERROR(VLOOKUP(B165,[13]Aaf_PENSION!$C$16:$M$112,11,0),0)</f>
        <v>0</v>
      </c>
      <c r="V165" s="3">
        <f>IFERROR(VLOOKUP(B165,[13]Aaf_SALUD!$C$16:$M$112,11,0),0)</f>
        <v>0</v>
      </c>
      <c r="W165" s="3">
        <f>IFERROR(VLOOKUP(D165,[13]CALIDAD!$F$16:$M$1122,8,0),0)</f>
        <v>42345996</v>
      </c>
      <c r="X165" s="3">
        <f>IFERROR(VLOOKUP(D165,'[14]dinamica municip ok'!$F$4:$G$1107,2,0),0)</f>
        <v>211963220</v>
      </c>
      <c r="Y165" s="3">
        <f>IFERROR(VLOOKUP(B165,[13]Ap_CESANTIAS!$C$16:$M$112,11,0),0)</f>
        <v>0</v>
      </c>
      <c r="Z165" s="3">
        <f>IFERROR(VLOOKUP(B165,[13]Ap_PENSION!$C$16:$M$112,11,0),0)</f>
        <v>0</v>
      </c>
      <c r="AA165" s="3">
        <f>IFERROR(VLOOKUP(B165,[13]Ap_SALUD!$C$16:$M$112,11,0),0)</f>
        <v>0</v>
      </c>
      <c r="AB165" s="3"/>
      <c r="AC165" s="36">
        <f t="shared" si="6"/>
        <v>254309216</v>
      </c>
      <c r="AD165" s="37">
        <f t="shared" si="8"/>
        <v>127037986</v>
      </c>
      <c r="AE165" s="144"/>
    </row>
    <row r="166" spans="1:31" x14ac:dyDescent="0.25">
      <c r="A166" s="38">
        <v>154</v>
      </c>
      <c r="B166" s="61"/>
      <c r="C166" s="143" t="str">
        <f>VLOOKUP(D166,[8]Hoja1!$A$2:$B$1115,2,0)</f>
        <v>05368</v>
      </c>
      <c r="D166" s="31">
        <v>890981069</v>
      </c>
      <c r="E166" s="31">
        <v>216805368</v>
      </c>
      <c r="F166" s="61" t="s">
        <v>364</v>
      </c>
      <c r="G166" s="33">
        <v>0</v>
      </c>
      <c r="H166" s="33">
        <v>0</v>
      </c>
      <c r="I166" s="3">
        <f>IFERROR(VLOOKUP(C166,'[6]Anexo 2'!$A$9:$G$1115,7,0),0)</f>
        <v>136877086</v>
      </c>
      <c r="J166" s="3">
        <f>IFERROR(VLOOKUP(C166,'[6]Anexo 1'!$A$9:$F$1115,6,0),0)</f>
        <v>152490240</v>
      </c>
      <c r="K166" s="3"/>
      <c r="L166" s="3"/>
      <c r="M166" s="3"/>
      <c r="N166" s="3"/>
      <c r="O166" s="3"/>
      <c r="P166" s="34">
        <f t="shared" si="7"/>
        <v>289367326</v>
      </c>
      <c r="Q166" s="35">
        <f>VLOOKUP(D166,FEBRERO!$D$13:$Q$1147,14,0)+VLOOKUP(D166,FEBRERO!$D$13:$AC$1147,26,0)</f>
        <v>0</v>
      </c>
      <c r="R166" s="3">
        <f>IFERROR(VLOOKUP(D166,[13]ServNOMINA!$F$16:$M$112,8,0),0)</f>
        <v>0</v>
      </c>
      <c r="S166" s="3">
        <f>IFERROR(VLOOKUP(D166,[13]ServOTROS!$F$16:$M$112,8,0),0)</f>
        <v>0</v>
      </c>
      <c r="T166" s="3">
        <f>IFERROR(VLOOKUP(D166,[13]CANCEL!$F$16:$M$48,8,0),0)</f>
        <v>0</v>
      </c>
      <c r="U166" s="3">
        <f>IFERROR(VLOOKUP(B166,[13]Aaf_PENSION!$C$16:$M$112,11,0),0)</f>
        <v>0</v>
      </c>
      <c r="V166" s="3">
        <f>IFERROR(VLOOKUP(B166,[13]Aaf_SALUD!$C$16:$M$112,11,0),0)</f>
        <v>0</v>
      </c>
      <c r="W166" s="3">
        <f>IFERROR(VLOOKUP(D166,[13]CALIDAD!$F$16:$M$1122,8,0),0)</f>
        <v>34219272</v>
      </c>
      <c r="X166" s="3">
        <f>IFERROR(VLOOKUP(D166,'[14]dinamica municip ok'!$F$4:$G$1107,2,0),0)</f>
        <v>152490240</v>
      </c>
      <c r="Y166" s="3">
        <f>IFERROR(VLOOKUP(B166,[13]Ap_CESANTIAS!$C$16:$M$112,11,0),0)</f>
        <v>0</v>
      </c>
      <c r="Z166" s="3">
        <f>IFERROR(VLOOKUP(B166,[13]Ap_PENSION!$C$16:$M$112,11,0),0)</f>
        <v>0</v>
      </c>
      <c r="AA166" s="3">
        <f>IFERROR(VLOOKUP(B166,[13]Ap_SALUD!$C$16:$M$112,11,0),0)</f>
        <v>0</v>
      </c>
      <c r="AB166" s="3"/>
      <c r="AC166" s="36">
        <f t="shared" si="6"/>
        <v>186709512</v>
      </c>
      <c r="AD166" s="37">
        <f t="shared" si="8"/>
        <v>102657814</v>
      </c>
      <c r="AE166" s="144"/>
    </row>
    <row r="167" spans="1:31" x14ac:dyDescent="0.25">
      <c r="A167" s="29">
        <v>155</v>
      </c>
      <c r="B167" s="61"/>
      <c r="C167" s="143" t="str">
        <f>VLOOKUP(D167,[8]Hoja1!$A$2:$B$1115,2,0)</f>
        <v>05376</v>
      </c>
      <c r="D167" s="31">
        <v>890981207</v>
      </c>
      <c r="E167" s="31">
        <v>217605376</v>
      </c>
      <c r="F167" s="61" t="s">
        <v>365</v>
      </c>
      <c r="G167" s="33">
        <v>0</v>
      </c>
      <c r="H167" s="33">
        <v>0</v>
      </c>
      <c r="I167" s="3">
        <f>IFERROR(VLOOKUP(C167,'[6]Anexo 2'!$A$9:$G$1115,7,0),0)</f>
        <v>741403840</v>
      </c>
      <c r="J167" s="3">
        <f>IFERROR(VLOOKUP(C167,'[6]Anexo 1'!$A$9:$F$1115,6,0),0)</f>
        <v>795938388</v>
      </c>
      <c r="K167" s="3"/>
      <c r="L167" s="3"/>
      <c r="M167" s="3"/>
      <c r="N167" s="3"/>
      <c r="O167" s="3"/>
      <c r="P167" s="34">
        <f t="shared" si="7"/>
        <v>1537342228</v>
      </c>
      <c r="Q167" s="35">
        <f>VLOOKUP(D167,FEBRERO!$D$13:$Q$1147,14,0)+VLOOKUP(D167,FEBRERO!$D$13:$AC$1147,26,0)</f>
        <v>0</v>
      </c>
      <c r="R167" s="3">
        <f>IFERROR(VLOOKUP(D167,[13]ServNOMINA!$F$16:$M$112,8,0),0)</f>
        <v>0</v>
      </c>
      <c r="S167" s="3">
        <f>IFERROR(VLOOKUP(D167,[13]ServOTROS!$F$16:$M$112,8,0),0)</f>
        <v>0</v>
      </c>
      <c r="T167" s="3">
        <f>IFERROR(VLOOKUP(D167,[13]CANCEL!$F$16:$M$48,8,0),0)</f>
        <v>0</v>
      </c>
      <c r="U167" s="3">
        <f>IFERROR(VLOOKUP(B167,[13]Aaf_PENSION!$C$16:$M$112,11,0),0)</f>
        <v>0</v>
      </c>
      <c r="V167" s="3">
        <f>IFERROR(VLOOKUP(B167,[13]Aaf_SALUD!$C$16:$M$112,11,0),0)</f>
        <v>0</v>
      </c>
      <c r="W167" s="3">
        <f>IFERROR(VLOOKUP(D167,[13]CALIDAD!$F$16:$M$1122,8,0),0)</f>
        <v>185350959</v>
      </c>
      <c r="X167" s="3">
        <f>IFERROR(VLOOKUP(D167,'[14]dinamica municip ok'!$F$4:$G$1107,2,0),0)</f>
        <v>795938388</v>
      </c>
      <c r="Y167" s="3">
        <f>IFERROR(VLOOKUP(B167,[13]Ap_CESANTIAS!$C$16:$M$112,11,0),0)</f>
        <v>0</v>
      </c>
      <c r="Z167" s="3">
        <f>IFERROR(VLOOKUP(B167,[13]Ap_PENSION!$C$16:$M$112,11,0),0)</f>
        <v>0</v>
      </c>
      <c r="AA167" s="3">
        <f>IFERROR(VLOOKUP(B167,[13]Ap_SALUD!$C$16:$M$112,11,0),0)</f>
        <v>0</v>
      </c>
      <c r="AB167" s="3"/>
      <c r="AC167" s="36">
        <f t="shared" si="6"/>
        <v>981289347</v>
      </c>
      <c r="AD167" s="37">
        <f t="shared" si="8"/>
        <v>556052881</v>
      </c>
      <c r="AE167" s="144"/>
    </row>
    <row r="168" spans="1:31" x14ac:dyDescent="0.25">
      <c r="A168" s="38">
        <v>156</v>
      </c>
      <c r="B168" s="61"/>
      <c r="C168" s="143" t="str">
        <f>VLOOKUP(D168,[8]Hoja1!$A$2:$B$1115,2,0)</f>
        <v>05390</v>
      </c>
      <c r="D168" s="31">
        <v>811009017</v>
      </c>
      <c r="E168" s="31">
        <v>219005390</v>
      </c>
      <c r="F168" s="61" t="s">
        <v>366</v>
      </c>
      <c r="G168" s="33">
        <v>0</v>
      </c>
      <c r="H168" s="33">
        <v>0</v>
      </c>
      <c r="I168" s="3">
        <f>IFERROR(VLOOKUP(C168,'[6]Anexo 2'!$A$9:$G$1115,7,0),0)</f>
        <v>135826722</v>
      </c>
      <c r="J168" s="3">
        <f>IFERROR(VLOOKUP(C168,'[6]Anexo 1'!$A$9:$F$1115,6,0),0)</f>
        <v>120850012</v>
      </c>
      <c r="K168" s="3"/>
      <c r="L168" s="3"/>
      <c r="M168" s="3"/>
      <c r="N168" s="3"/>
      <c r="O168" s="3"/>
      <c r="P168" s="34">
        <f t="shared" si="7"/>
        <v>256676734</v>
      </c>
      <c r="Q168" s="35">
        <f>VLOOKUP(D168,FEBRERO!$D$13:$Q$1147,14,0)+VLOOKUP(D168,FEBRERO!$D$13:$AC$1147,26,0)</f>
        <v>0</v>
      </c>
      <c r="R168" s="3">
        <f>IFERROR(VLOOKUP(D168,[13]ServNOMINA!$F$16:$M$112,8,0),0)</f>
        <v>0</v>
      </c>
      <c r="S168" s="3">
        <f>IFERROR(VLOOKUP(D168,[13]ServOTROS!$F$16:$M$112,8,0),0)</f>
        <v>0</v>
      </c>
      <c r="T168" s="3">
        <f>IFERROR(VLOOKUP(D168,[13]CANCEL!$F$16:$M$48,8,0),0)</f>
        <v>0</v>
      </c>
      <c r="U168" s="3">
        <f>IFERROR(VLOOKUP(B168,[13]Aaf_PENSION!$C$16:$M$112,11,0),0)</f>
        <v>0</v>
      </c>
      <c r="V168" s="3">
        <f>IFERROR(VLOOKUP(B168,[13]Aaf_SALUD!$C$16:$M$112,11,0),0)</f>
        <v>0</v>
      </c>
      <c r="W168" s="3">
        <f>IFERROR(VLOOKUP(D168,[13]CALIDAD!$F$16:$M$1122,8,0),0)</f>
        <v>33956682</v>
      </c>
      <c r="X168" s="3">
        <f>IFERROR(VLOOKUP(D168,'[14]dinamica municip ok'!$F$4:$G$1107,2,0),0)</f>
        <v>120850012</v>
      </c>
      <c r="Y168" s="3">
        <f>IFERROR(VLOOKUP(B168,[13]Ap_CESANTIAS!$C$16:$M$112,11,0),0)</f>
        <v>0</v>
      </c>
      <c r="Z168" s="3">
        <f>IFERROR(VLOOKUP(B168,[13]Ap_PENSION!$C$16:$M$112,11,0),0)</f>
        <v>0</v>
      </c>
      <c r="AA168" s="3">
        <f>IFERROR(VLOOKUP(B168,[13]Ap_SALUD!$C$16:$M$112,11,0),0)</f>
        <v>0</v>
      </c>
      <c r="AB168" s="3"/>
      <c r="AC168" s="36">
        <f t="shared" si="6"/>
        <v>154806694</v>
      </c>
      <c r="AD168" s="37">
        <f t="shared" si="8"/>
        <v>101870040</v>
      </c>
      <c r="AE168" s="144"/>
    </row>
    <row r="169" spans="1:31" x14ac:dyDescent="0.25">
      <c r="A169" s="29">
        <v>157</v>
      </c>
      <c r="B169" s="61"/>
      <c r="C169" s="143" t="str">
        <f>VLOOKUP(D169,[8]Hoja1!$A$2:$B$1115,2,0)</f>
        <v>05400</v>
      </c>
      <c r="D169" s="31">
        <v>890981995</v>
      </c>
      <c r="E169" s="31">
        <v>210005400</v>
      </c>
      <c r="F169" s="61" t="s">
        <v>367</v>
      </c>
      <c r="G169" s="33">
        <v>0</v>
      </c>
      <c r="H169" s="33">
        <v>0</v>
      </c>
      <c r="I169" s="3">
        <f>IFERROR(VLOOKUP(C169,'[6]Anexo 2'!$A$9:$G$1115,7,0),0)</f>
        <v>302492364</v>
      </c>
      <c r="J169" s="3">
        <f>IFERROR(VLOOKUP(C169,'[6]Anexo 1'!$A$9:$F$1115,6,0),0)</f>
        <v>330646748</v>
      </c>
      <c r="K169" s="3"/>
      <c r="L169" s="3"/>
      <c r="M169" s="3"/>
      <c r="N169" s="3"/>
      <c r="O169" s="3"/>
      <c r="P169" s="34">
        <f t="shared" si="7"/>
        <v>633139112</v>
      </c>
      <c r="Q169" s="35">
        <f>VLOOKUP(D169,FEBRERO!$D$13:$Q$1147,14,0)+VLOOKUP(D169,FEBRERO!$D$13:$AC$1147,26,0)</f>
        <v>0</v>
      </c>
      <c r="R169" s="3">
        <f>IFERROR(VLOOKUP(D169,[13]ServNOMINA!$F$16:$M$112,8,0),0)</f>
        <v>0</v>
      </c>
      <c r="S169" s="3">
        <f>IFERROR(VLOOKUP(D169,[13]ServOTROS!$F$16:$M$112,8,0),0)</f>
        <v>0</v>
      </c>
      <c r="T169" s="3">
        <f>IFERROR(VLOOKUP(D169,[13]CANCEL!$F$16:$M$48,8,0),0)</f>
        <v>0</v>
      </c>
      <c r="U169" s="3">
        <f>IFERROR(VLOOKUP(B169,[13]Aaf_PENSION!$C$16:$M$112,11,0),0)</f>
        <v>0</v>
      </c>
      <c r="V169" s="3">
        <f>IFERROR(VLOOKUP(B169,[13]Aaf_SALUD!$C$16:$M$112,11,0),0)</f>
        <v>0</v>
      </c>
      <c r="W169" s="3">
        <f>IFERROR(VLOOKUP(D169,[13]CALIDAD!$F$16:$M$1122,8,0),0)</f>
        <v>75623091</v>
      </c>
      <c r="X169" s="3">
        <f>IFERROR(VLOOKUP(D169,'[14]dinamica municip ok'!$F$4:$G$1107,2,0),0)</f>
        <v>330646748</v>
      </c>
      <c r="Y169" s="3">
        <f>IFERROR(VLOOKUP(B169,[13]Ap_CESANTIAS!$C$16:$M$112,11,0),0)</f>
        <v>0</v>
      </c>
      <c r="Z169" s="3">
        <f>IFERROR(VLOOKUP(B169,[13]Ap_PENSION!$C$16:$M$112,11,0),0)</f>
        <v>0</v>
      </c>
      <c r="AA169" s="3">
        <f>IFERROR(VLOOKUP(B169,[13]Ap_SALUD!$C$16:$M$112,11,0),0)</f>
        <v>0</v>
      </c>
      <c r="AB169" s="3"/>
      <c r="AC169" s="36">
        <f t="shared" si="6"/>
        <v>406269839</v>
      </c>
      <c r="AD169" s="37">
        <f t="shared" si="8"/>
        <v>226869273</v>
      </c>
      <c r="AE169" s="144"/>
    </row>
    <row r="170" spans="1:31" x14ac:dyDescent="0.25">
      <c r="A170" s="38">
        <v>158</v>
      </c>
      <c r="B170" s="61"/>
      <c r="C170" s="143" t="str">
        <f>VLOOKUP(D170,[8]Hoja1!$A$2:$B$1115,2,0)</f>
        <v>05411</v>
      </c>
      <c r="D170" s="31">
        <v>890983672</v>
      </c>
      <c r="E170" s="31">
        <v>211105411</v>
      </c>
      <c r="F170" s="61" t="s">
        <v>368</v>
      </c>
      <c r="G170" s="33">
        <v>0</v>
      </c>
      <c r="H170" s="33">
        <v>0</v>
      </c>
      <c r="I170" s="3">
        <f>IFERROR(VLOOKUP(C170,'[6]Anexo 2'!$A$9:$G$1115,7,0),0)</f>
        <v>137493890</v>
      </c>
      <c r="J170" s="3">
        <f>IFERROR(VLOOKUP(C170,'[6]Anexo 1'!$A$9:$F$1115,6,0),0)</f>
        <v>158568068</v>
      </c>
      <c r="K170" s="3"/>
      <c r="L170" s="3"/>
      <c r="M170" s="3"/>
      <c r="N170" s="3"/>
      <c r="O170" s="3"/>
      <c r="P170" s="34">
        <f t="shared" si="7"/>
        <v>296061958</v>
      </c>
      <c r="Q170" s="35">
        <f>VLOOKUP(D170,FEBRERO!$D$13:$Q$1147,14,0)+VLOOKUP(D170,FEBRERO!$D$13:$AC$1147,26,0)</f>
        <v>0</v>
      </c>
      <c r="R170" s="3">
        <f>IFERROR(VLOOKUP(D170,[13]ServNOMINA!$F$16:$M$112,8,0),0)</f>
        <v>0</v>
      </c>
      <c r="S170" s="3">
        <f>IFERROR(VLOOKUP(D170,[13]ServOTROS!$F$16:$M$112,8,0),0)</f>
        <v>0</v>
      </c>
      <c r="T170" s="3">
        <f>IFERROR(VLOOKUP(D170,[13]CANCEL!$F$16:$M$48,8,0),0)</f>
        <v>0</v>
      </c>
      <c r="U170" s="3">
        <f>IFERROR(VLOOKUP(B170,[13]Aaf_PENSION!$C$16:$M$112,11,0),0)</f>
        <v>0</v>
      </c>
      <c r="V170" s="3">
        <f>IFERROR(VLOOKUP(B170,[13]Aaf_SALUD!$C$16:$M$112,11,0),0)</f>
        <v>0</v>
      </c>
      <c r="W170" s="3">
        <f>IFERROR(VLOOKUP(D170,[13]CALIDAD!$F$16:$M$1122,8,0),0)</f>
        <v>34373472</v>
      </c>
      <c r="X170" s="3">
        <f>IFERROR(VLOOKUP(D170,'[14]dinamica municip ok'!$F$4:$G$1107,2,0),0)</f>
        <v>158568068</v>
      </c>
      <c r="Y170" s="3">
        <f>IFERROR(VLOOKUP(B170,[13]Ap_CESANTIAS!$C$16:$M$112,11,0),0)</f>
        <v>0</v>
      </c>
      <c r="Z170" s="3">
        <f>IFERROR(VLOOKUP(B170,[13]Ap_PENSION!$C$16:$M$112,11,0),0)</f>
        <v>0</v>
      </c>
      <c r="AA170" s="3">
        <f>IFERROR(VLOOKUP(B170,[13]Ap_SALUD!$C$16:$M$112,11,0),0)</f>
        <v>0</v>
      </c>
      <c r="AB170" s="3"/>
      <c r="AC170" s="36">
        <f t="shared" si="6"/>
        <v>192941540</v>
      </c>
      <c r="AD170" s="37">
        <f t="shared" si="8"/>
        <v>103120418</v>
      </c>
      <c r="AE170" s="144"/>
    </row>
    <row r="171" spans="1:31" x14ac:dyDescent="0.25">
      <c r="A171" s="29">
        <v>159</v>
      </c>
      <c r="B171" s="61"/>
      <c r="C171" s="143" t="str">
        <f>VLOOKUP(D171,[8]Hoja1!$A$2:$B$1115,2,0)</f>
        <v>05425</v>
      </c>
      <c r="D171" s="31">
        <v>890980958</v>
      </c>
      <c r="E171" s="31">
        <v>212505425</v>
      </c>
      <c r="F171" s="61" t="s">
        <v>369</v>
      </c>
      <c r="G171" s="33">
        <v>0</v>
      </c>
      <c r="H171" s="33">
        <v>0</v>
      </c>
      <c r="I171" s="3">
        <f>IFERROR(VLOOKUP(C171,'[6]Anexo 2'!$A$9:$G$1115,7,0),0)</f>
        <v>159740830</v>
      </c>
      <c r="J171" s="3">
        <f>IFERROR(VLOOKUP(C171,'[6]Anexo 1'!$A$9:$F$1115,6,0),0)</f>
        <v>168676147</v>
      </c>
      <c r="K171" s="3"/>
      <c r="L171" s="3"/>
      <c r="M171" s="3"/>
      <c r="N171" s="3"/>
      <c r="O171" s="3"/>
      <c r="P171" s="34">
        <f t="shared" si="7"/>
        <v>328416977</v>
      </c>
      <c r="Q171" s="35">
        <f>VLOOKUP(D171,FEBRERO!$D$13:$Q$1147,14,0)+VLOOKUP(D171,FEBRERO!$D$13:$AC$1147,26,0)</f>
        <v>0</v>
      </c>
      <c r="R171" s="3">
        <f>IFERROR(VLOOKUP(D171,[13]ServNOMINA!$F$16:$M$112,8,0),0)</f>
        <v>0</v>
      </c>
      <c r="S171" s="3">
        <f>IFERROR(VLOOKUP(D171,[13]ServOTROS!$F$16:$M$112,8,0),0)</f>
        <v>0</v>
      </c>
      <c r="T171" s="3">
        <f>IFERROR(VLOOKUP(D171,[13]CANCEL!$F$16:$M$48,8,0),0)</f>
        <v>0</v>
      </c>
      <c r="U171" s="3">
        <f>IFERROR(VLOOKUP(B171,[13]Aaf_PENSION!$C$16:$M$112,11,0),0)</f>
        <v>0</v>
      </c>
      <c r="V171" s="3">
        <f>IFERROR(VLOOKUP(B171,[13]Aaf_SALUD!$C$16:$M$112,11,0),0)</f>
        <v>0</v>
      </c>
      <c r="W171" s="3">
        <f>IFERROR(VLOOKUP(D171,[13]CALIDAD!$F$16:$M$1122,8,0),0)</f>
        <v>39935208</v>
      </c>
      <c r="X171" s="3">
        <f>IFERROR(VLOOKUP(D171,'[14]dinamica municip ok'!$F$4:$G$1107,2,0),0)</f>
        <v>168676147</v>
      </c>
      <c r="Y171" s="3">
        <f>IFERROR(VLOOKUP(B171,[13]Ap_CESANTIAS!$C$16:$M$112,11,0),0)</f>
        <v>0</v>
      </c>
      <c r="Z171" s="3">
        <f>IFERROR(VLOOKUP(B171,[13]Ap_PENSION!$C$16:$M$112,11,0),0)</f>
        <v>0</v>
      </c>
      <c r="AA171" s="3">
        <f>IFERROR(VLOOKUP(B171,[13]Ap_SALUD!$C$16:$M$112,11,0),0)</f>
        <v>0</v>
      </c>
      <c r="AB171" s="3"/>
      <c r="AC171" s="36">
        <f t="shared" si="6"/>
        <v>208611355</v>
      </c>
      <c r="AD171" s="37">
        <f t="shared" si="8"/>
        <v>119805622</v>
      </c>
      <c r="AE171" s="144"/>
    </row>
    <row r="172" spans="1:31" x14ac:dyDescent="0.25">
      <c r="A172" s="38">
        <v>160</v>
      </c>
      <c r="B172" s="61"/>
      <c r="C172" s="143" t="str">
        <f>VLOOKUP(D172,[8]Hoja1!$A$2:$B$1115,2,0)</f>
        <v>05440</v>
      </c>
      <c r="D172" s="31">
        <v>890983716</v>
      </c>
      <c r="E172" s="31">
        <v>214005440</v>
      </c>
      <c r="F172" s="61" t="s">
        <v>370</v>
      </c>
      <c r="G172" s="33">
        <v>0</v>
      </c>
      <c r="H172" s="33">
        <v>0</v>
      </c>
      <c r="I172" s="3">
        <f>IFERROR(VLOOKUP(C172,'[6]Anexo 2'!$A$9:$G$1115,7,0),0)</f>
        <v>902838880</v>
      </c>
      <c r="J172" s="3">
        <f>IFERROR(VLOOKUP(C172,'[6]Anexo 1'!$A$9:$F$1115,6,0),0)</f>
        <v>1002354804</v>
      </c>
      <c r="K172" s="3"/>
      <c r="L172" s="3"/>
      <c r="M172" s="3"/>
      <c r="N172" s="3"/>
      <c r="O172" s="3"/>
      <c r="P172" s="34">
        <f t="shared" si="7"/>
        <v>1905193684</v>
      </c>
      <c r="Q172" s="35">
        <f>VLOOKUP(D172,FEBRERO!$D$13:$Q$1147,14,0)+VLOOKUP(D172,FEBRERO!$D$13:$AC$1147,26,0)</f>
        <v>0</v>
      </c>
      <c r="R172" s="3">
        <f>IFERROR(VLOOKUP(D172,[13]ServNOMINA!$F$16:$M$112,8,0),0)</f>
        <v>0</v>
      </c>
      <c r="S172" s="3">
        <f>IFERROR(VLOOKUP(D172,[13]ServOTROS!$F$16:$M$112,8,0),0)</f>
        <v>0</v>
      </c>
      <c r="T172" s="3">
        <f>IFERROR(VLOOKUP(D172,[13]CANCEL!$F$16:$M$48,8,0),0)</f>
        <v>0</v>
      </c>
      <c r="U172" s="3">
        <f>IFERROR(VLOOKUP(B172,[13]Aaf_PENSION!$C$16:$M$112,11,0),0)</f>
        <v>0</v>
      </c>
      <c r="V172" s="3">
        <f>IFERROR(VLOOKUP(B172,[13]Aaf_SALUD!$C$16:$M$112,11,0),0)</f>
        <v>0</v>
      </c>
      <c r="W172" s="3">
        <f>IFERROR(VLOOKUP(D172,[13]CALIDAD!$F$16:$M$1122,8,0),0)</f>
        <v>225709719</v>
      </c>
      <c r="X172" s="3">
        <f>IFERROR(VLOOKUP(D172,'[14]dinamica municip ok'!$F$4:$G$1107,2,0),0)</f>
        <v>1002354804</v>
      </c>
      <c r="Y172" s="3">
        <f>IFERROR(VLOOKUP(B172,[13]Ap_CESANTIAS!$C$16:$M$112,11,0),0)</f>
        <v>0</v>
      </c>
      <c r="Z172" s="3">
        <f>IFERROR(VLOOKUP(B172,[13]Ap_PENSION!$C$16:$M$112,11,0),0)</f>
        <v>0</v>
      </c>
      <c r="AA172" s="3">
        <f>IFERROR(VLOOKUP(B172,[13]Ap_SALUD!$C$16:$M$112,11,0),0)</f>
        <v>0</v>
      </c>
      <c r="AB172" s="3"/>
      <c r="AC172" s="36">
        <f t="shared" si="6"/>
        <v>1228064523</v>
      </c>
      <c r="AD172" s="37">
        <f t="shared" si="8"/>
        <v>677129161</v>
      </c>
      <c r="AE172" s="144"/>
    </row>
    <row r="173" spans="1:31" x14ac:dyDescent="0.25">
      <c r="A173" s="29">
        <v>161</v>
      </c>
      <c r="B173" s="61"/>
      <c r="C173" s="143" t="str">
        <f>VLOOKUP(D173,[8]Hoja1!$A$2:$B$1115,2,0)</f>
        <v>05467</v>
      </c>
      <c r="D173" s="31">
        <v>890981115</v>
      </c>
      <c r="E173" s="31">
        <v>216705467</v>
      </c>
      <c r="F173" s="61" t="s">
        <v>371</v>
      </c>
      <c r="G173" s="33">
        <v>0</v>
      </c>
      <c r="H173" s="33">
        <v>0</v>
      </c>
      <c r="I173" s="3">
        <f>IFERROR(VLOOKUP(C173,'[6]Anexo 2'!$A$9:$G$1115,7,0),0)</f>
        <v>91247835</v>
      </c>
      <c r="J173" s="3">
        <f>IFERROR(VLOOKUP(C173,'[6]Anexo 1'!$A$9:$F$1115,6,0),0)</f>
        <v>99830787</v>
      </c>
      <c r="K173" s="3"/>
      <c r="L173" s="3"/>
      <c r="M173" s="3"/>
      <c r="N173" s="3"/>
      <c r="O173" s="3"/>
      <c r="P173" s="34">
        <f t="shared" si="7"/>
        <v>191078622</v>
      </c>
      <c r="Q173" s="35">
        <f>VLOOKUP(D173,FEBRERO!$D$13:$Q$1147,14,0)+VLOOKUP(D173,FEBRERO!$D$13:$AC$1147,26,0)</f>
        <v>0</v>
      </c>
      <c r="R173" s="3">
        <f>IFERROR(VLOOKUP(D173,[13]ServNOMINA!$F$16:$M$112,8,0),0)</f>
        <v>0</v>
      </c>
      <c r="S173" s="3">
        <f>IFERROR(VLOOKUP(D173,[13]ServOTROS!$F$16:$M$112,8,0),0)</f>
        <v>0</v>
      </c>
      <c r="T173" s="3">
        <f>IFERROR(VLOOKUP(D173,[13]CANCEL!$F$16:$M$48,8,0),0)</f>
        <v>0</v>
      </c>
      <c r="U173" s="3">
        <f>IFERROR(VLOOKUP(B173,[13]Aaf_PENSION!$C$16:$M$112,11,0),0)</f>
        <v>0</v>
      </c>
      <c r="V173" s="3">
        <f>IFERROR(VLOOKUP(B173,[13]Aaf_SALUD!$C$16:$M$112,11,0),0)</f>
        <v>0</v>
      </c>
      <c r="W173" s="3">
        <f>IFERROR(VLOOKUP(D173,[13]CALIDAD!$F$16:$M$1122,8,0),0)</f>
        <v>22811958</v>
      </c>
      <c r="X173" s="3">
        <f>IFERROR(VLOOKUP(D173,'[14]dinamica municip ok'!$F$4:$G$1107,2,0),0)</f>
        <v>99830787</v>
      </c>
      <c r="Y173" s="3">
        <f>IFERROR(VLOOKUP(B173,[13]Ap_CESANTIAS!$C$16:$M$112,11,0),0)</f>
        <v>0</v>
      </c>
      <c r="Z173" s="3">
        <f>IFERROR(VLOOKUP(B173,[13]Ap_PENSION!$C$16:$M$112,11,0),0)</f>
        <v>0</v>
      </c>
      <c r="AA173" s="3">
        <f>IFERROR(VLOOKUP(B173,[13]Ap_SALUD!$C$16:$M$112,11,0),0)</f>
        <v>0</v>
      </c>
      <c r="AB173" s="3"/>
      <c r="AC173" s="36">
        <f t="shared" si="6"/>
        <v>122642745</v>
      </c>
      <c r="AD173" s="37">
        <f t="shared" si="8"/>
        <v>68435877</v>
      </c>
      <c r="AE173" s="144"/>
    </row>
    <row r="174" spans="1:31" x14ac:dyDescent="0.25">
      <c r="A174" s="38">
        <v>162</v>
      </c>
      <c r="B174" s="61"/>
      <c r="C174" s="143" t="str">
        <f>VLOOKUP(D174,[8]Hoja1!$A$2:$B$1115,2,0)</f>
        <v>05475</v>
      </c>
      <c r="D174" s="31">
        <v>890984882</v>
      </c>
      <c r="E174" s="31">
        <v>217505475</v>
      </c>
      <c r="F174" s="61" t="s">
        <v>372</v>
      </c>
      <c r="G174" s="33">
        <v>0</v>
      </c>
      <c r="H174" s="33">
        <v>0</v>
      </c>
      <c r="I174" s="3">
        <f>IFERROR(VLOOKUP(C174,'[6]Anexo 2'!$A$9:$G$1115,7,0),0)</f>
        <v>407524744</v>
      </c>
      <c r="J174" s="3">
        <f>IFERROR(VLOOKUP(C174,'[6]Anexo 1'!$A$9:$F$1115,6,0),0)</f>
        <v>155061966</v>
      </c>
      <c r="K174" s="3"/>
      <c r="L174" s="3"/>
      <c r="M174" s="3"/>
      <c r="N174" s="3"/>
      <c r="O174" s="3"/>
      <c r="P174" s="34">
        <f t="shared" si="7"/>
        <v>562586710</v>
      </c>
      <c r="Q174" s="35">
        <f>VLOOKUP(D174,FEBRERO!$D$13:$Q$1147,14,0)+VLOOKUP(D174,FEBRERO!$D$13:$AC$1147,26,0)</f>
        <v>0</v>
      </c>
      <c r="R174" s="3">
        <f>IFERROR(VLOOKUP(D174,[13]ServNOMINA!$F$16:$M$112,8,0),0)</f>
        <v>0</v>
      </c>
      <c r="S174" s="3">
        <f>IFERROR(VLOOKUP(D174,[13]ServOTROS!$F$16:$M$112,8,0),0)</f>
        <v>0</v>
      </c>
      <c r="T174" s="3">
        <f>IFERROR(VLOOKUP(D174,[13]CANCEL!$F$16:$M$48,8,0),0)</f>
        <v>0</v>
      </c>
      <c r="U174" s="3">
        <f>IFERROR(VLOOKUP(B174,[13]Aaf_PENSION!$C$16:$M$112,11,0),0)</f>
        <v>0</v>
      </c>
      <c r="V174" s="3">
        <f>IFERROR(VLOOKUP(B174,[13]Aaf_SALUD!$C$16:$M$112,11,0),0)</f>
        <v>0</v>
      </c>
      <c r="W174" s="3">
        <f>IFERROR(VLOOKUP(D174,[13]CALIDAD!$F$16:$M$1122,8,0),0)</f>
        <v>101881185</v>
      </c>
      <c r="X174" s="3">
        <f>IFERROR(VLOOKUP(D174,'[14]dinamica municip ok'!$F$4:$G$1107,2,0),0)</f>
        <v>155061966</v>
      </c>
      <c r="Y174" s="3">
        <f>IFERROR(VLOOKUP(B174,[13]Ap_CESANTIAS!$C$16:$M$112,11,0),0)</f>
        <v>0</v>
      </c>
      <c r="Z174" s="3">
        <f>IFERROR(VLOOKUP(B174,[13]Ap_PENSION!$C$16:$M$112,11,0),0)</f>
        <v>0</v>
      </c>
      <c r="AA174" s="3">
        <f>IFERROR(VLOOKUP(B174,[13]Ap_SALUD!$C$16:$M$112,11,0),0)</f>
        <v>0</v>
      </c>
      <c r="AB174" s="3"/>
      <c r="AC174" s="36">
        <f t="shared" si="6"/>
        <v>256943151</v>
      </c>
      <c r="AD174" s="37">
        <f t="shared" si="8"/>
        <v>305643559</v>
      </c>
      <c r="AE174" s="144"/>
    </row>
    <row r="175" spans="1:31" x14ac:dyDescent="0.25">
      <c r="A175" s="29">
        <v>163</v>
      </c>
      <c r="B175" s="61"/>
      <c r="C175" s="143" t="str">
        <f>VLOOKUP(D175,[8]Hoja1!$A$2:$B$1115,2,0)</f>
        <v>05480</v>
      </c>
      <c r="D175" s="31">
        <v>890980950</v>
      </c>
      <c r="E175" s="31">
        <v>218005480</v>
      </c>
      <c r="F175" s="61" t="s">
        <v>373</v>
      </c>
      <c r="G175" s="33">
        <v>0</v>
      </c>
      <c r="H175" s="33">
        <v>0</v>
      </c>
      <c r="I175" s="3">
        <f>IFERROR(VLOOKUP(C175,'[6]Anexo 2'!$A$9:$G$1115,7,0),0)</f>
        <v>707845920</v>
      </c>
      <c r="J175" s="3">
        <f>IFERROR(VLOOKUP(C175,'[6]Anexo 1'!$A$9:$F$1115,6,0),0)</f>
        <v>395807197</v>
      </c>
      <c r="K175" s="3"/>
      <c r="L175" s="3"/>
      <c r="M175" s="3"/>
      <c r="N175" s="3"/>
      <c r="O175" s="3"/>
      <c r="P175" s="34">
        <f t="shared" si="7"/>
        <v>1103653117</v>
      </c>
      <c r="Q175" s="35">
        <f>VLOOKUP(D175,FEBRERO!$D$13:$Q$1147,14,0)+VLOOKUP(D175,FEBRERO!$D$13:$AC$1147,26,0)</f>
        <v>0</v>
      </c>
      <c r="R175" s="3">
        <f>IFERROR(VLOOKUP(D175,[13]ServNOMINA!$F$16:$M$112,8,0),0)</f>
        <v>0</v>
      </c>
      <c r="S175" s="3">
        <f>IFERROR(VLOOKUP(D175,[13]ServOTROS!$F$16:$M$112,8,0),0)</f>
        <v>0</v>
      </c>
      <c r="T175" s="3">
        <f>IFERROR(VLOOKUP(D175,[13]CANCEL!$F$16:$M$48,8,0),0)</f>
        <v>0</v>
      </c>
      <c r="U175" s="3">
        <f>IFERROR(VLOOKUP(B175,[13]Aaf_PENSION!$C$16:$M$112,11,0),0)</f>
        <v>0</v>
      </c>
      <c r="V175" s="3">
        <f>IFERROR(VLOOKUP(B175,[13]Aaf_SALUD!$C$16:$M$112,11,0),0)</f>
        <v>0</v>
      </c>
      <c r="W175" s="3">
        <f>IFERROR(VLOOKUP(D175,[13]CALIDAD!$F$16:$M$1122,8,0),0)</f>
        <v>176961480</v>
      </c>
      <c r="X175" s="3">
        <f>IFERROR(VLOOKUP(D175,'[14]dinamica municip ok'!$F$4:$G$1107,2,0),0)</f>
        <v>395807197</v>
      </c>
      <c r="Y175" s="3">
        <f>IFERROR(VLOOKUP(B175,[13]Ap_CESANTIAS!$C$16:$M$112,11,0),0)</f>
        <v>0</v>
      </c>
      <c r="Z175" s="3">
        <f>IFERROR(VLOOKUP(B175,[13]Ap_PENSION!$C$16:$M$112,11,0),0)</f>
        <v>0</v>
      </c>
      <c r="AA175" s="3">
        <f>IFERROR(VLOOKUP(B175,[13]Ap_SALUD!$C$16:$M$112,11,0),0)</f>
        <v>0</v>
      </c>
      <c r="AB175" s="3"/>
      <c r="AC175" s="36">
        <f t="shared" si="6"/>
        <v>572768677</v>
      </c>
      <c r="AD175" s="37">
        <f t="shared" si="8"/>
        <v>530884440</v>
      </c>
      <c r="AE175" s="144"/>
    </row>
    <row r="176" spans="1:31" x14ac:dyDescent="0.25">
      <c r="A176" s="38">
        <v>164</v>
      </c>
      <c r="B176" s="61"/>
      <c r="C176" s="143" t="str">
        <f>VLOOKUP(D176,[8]Hoja1!$A$2:$B$1115,2,0)</f>
        <v>05483</v>
      </c>
      <c r="D176" s="31">
        <v>890982566</v>
      </c>
      <c r="E176" s="31">
        <v>218305483</v>
      </c>
      <c r="F176" s="61" t="s">
        <v>374</v>
      </c>
      <c r="G176" s="33">
        <v>0</v>
      </c>
      <c r="H176" s="33">
        <v>0</v>
      </c>
      <c r="I176" s="3">
        <f>IFERROR(VLOOKUP(C176,'[6]Anexo 2'!$A$9:$G$1115,7,0),0)</f>
        <v>144303684</v>
      </c>
      <c r="J176" s="3">
        <f>IFERROR(VLOOKUP(C176,'[6]Anexo 1'!$A$9:$F$1115,6,0),0)</f>
        <v>150914157</v>
      </c>
      <c r="K176" s="3"/>
      <c r="L176" s="3"/>
      <c r="M176" s="3"/>
      <c r="N176" s="3"/>
      <c r="O176" s="3"/>
      <c r="P176" s="34">
        <f t="shared" si="7"/>
        <v>295217841</v>
      </c>
      <c r="Q176" s="35">
        <f>VLOOKUP(D176,FEBRERO!$D$13:$Q$1147,14,0)+VLOOKUP(D176,FEBRERO!$D$13:$AC$1147,26,0)</f>
        <v>0</v>
      </c>
      <c r="R176" s="3">
        <f>IFERROR(VLOOKUP(D176,[13]ServNOMINA!$F$16:$M$112,8,0),0)</f>
        <v>0</v>
      </c>
      <c r="S176" s="3">
        <f>IFERROR(VLOOKUP(D176,[13]ServOTROS!$F$16:$M$112,8,0),0)</f>
        <v>0</v>
      </c>
      <c r="T176" s="3">
        <f>IFERROR(VLOOKUP(D176,[13]CANCEL!$F$16:$M$48,8,0),0)</f>
        <v>0</v>
      </c>
      <c r="U176" s="3">
        <f>IFERROR(VLOOKUP(B176,[13]Aaf_PENSION!$C$16:$M$112,11,0),0)</f>
        <v>0</v>
      </c>
      <c r="V176" s="3">
        <f>IFERROR(VLOOKUP(B176,[13]Aaf_SALUD!$C$16:$M$112,11,0),0)</f>
        <v>0</v>
      </c>
      <c r="W176" s="3">
        <f>IFERROR(VLOOKUP(D176,[13]CALIDAD!$F$16:$M$1122,8,0),0)</f>
        <v>36075921</v>
      </c>
      <c r="X176" s="3">
        <f>IFERROR(VLOOKUP(D176,'[14]dinamica municip ok'!$F$4:$G$1107,2,0),0)</f>
        <v>150914157</v>
      </c>
      <c r="Y176" s="3">
        <f>IFERROR(VLOOKUP(B176,[13]Ap_CESANTIAS!$C$16:$M$112,11,0),0)</f>
        <v>0</v>
      </c>
      <c r="Z176" s="3">
        <f>IFERROR(VLOOKUP(B176,[13]Ap_PENSION!$C$16:$M$112,11,0),0)</f>
        <v>0</v>
      </c>
      <c r="AA176" s="3">
        <f>IFERROR(VLOOKUP(B176,[13]Ap_SALUD!$C$16:$M$112,11,0),0)</f>
        <v>0</v>
      </c>
      <c r="AB176" s="3"/>
      <c r="AC176" s="36">
        <f t="shared" si="6"/>
        <v>186990078</v>
      </c>
      <c r="AD176" s="37">
        <f t="shared" si="8"/>
        <v>108227763</v>
      </c>
      <c r="AE176" s="144"/>
    </row>
    <row r="177" spans="1:31" x14ac:dyDescent="0.25">
      <c r="A177" s="29">
        <v>165</v>
      </c>
      <c r="B177" s="61"/>
      <c r="C177" s="143" t="str">
        <f>VLOOKUP(D177,[8]Hoja1!$A$2:$B$1115,2,0)</f>
        <v>05490</v>
      </c>
      <c r="D177" s="31">
        <v>890983873</v>
      </c>
      <c r="E177" s="31">
        <v>219005490</v>
      </c>
      <c r="F177" s="61" t="s">
        <v>375</v>
      </c>
      <c r="G177" s="33">
        <v>0</v>
      </c>
      <c r="H177" s="33">
        <v>0</v>
      </c>
      <c r="I177" s="3">
        <f>IFERROR(VLOOKUP(C177,'[6]Anexo 2'!$A$9:$G$1115,7,0),0)</f>
        <v>2628406080</v>
      </c>
      <c r="J177" s="3">
        <f>IFERROR(VLOOKUP(C177,'[6]Anexo 1'!$A$9:$F$1115,6,0),0)</f>
        <v>1832431099</v>
      </c>
      <c r="K177" s="3"/>
      <c r="L177" s="3"/>
      <c r="M177" s="3"/>
      <c r="N177" s="3"/>
      <c r="O177" s="3"/>
      <c r="P177" s="34">
        <f t="shared" si="7"/>
        <v>4460837179</v>
      </c>
      <c r="Q177" s="35">
        <f>VLOOKUP(D177,FEBRERO!$D$13:$Q$1147,14,0)+VLOOKUP(D177,FEBRERO!$D$13:$AC$1147,26,0)</f>
        <v>0</v>
      </c>
      <c r="R177" s="3">
        <f>IFERROR(VLOOKUP(D177,[13]ServNOMINA!$F$16:$M$112,8,0),0)</f>
        <v>0</v>
      </c>
      <c r="S177" s="3">
        <f>IFERROR(VLOOKUP(D177,[13]ServOTROS!$F$16:$M$112,8,0),0)</f>
        <v>0</v>
      </c>
      <c r="T177" s="3">
        <f>IFERROR(VLOOKUP(D177,[13]CANCEL!$F$16:$M$48,8,0),0)</f>
        <v>0</v>
      </c>
      <c r="U177" s="3">
        <f>IFERROR(VLOOKUP(B177,[13]Aaf_PENSION!$C$16:$M$112,11,0),0)</f>
        <v>0</v>
      </c>
      <c r="V177" s="3">
        <f>IFERROR(VLOOKUP(B177,[13]Aaf_SALUD!$C$16:$M$112,11,0),0)</f>
        <v>0</v>
      </c>
      <c r="W177" s="3">
        <f>IFERROR(VLOOKUP(D177,[13]CALIDAD!$F$16:$M$1122,8,0),0)</f>
        <v>657101520</v>
      </c>
      <c r="X177" s="3">
        <f>IFERROR(VLOOKUP(D177,'[14]dinamica municip ok'!$F$4:$G$1107,2,0),0)</f>
        <v>1832431099</v>
      </c>
      <c r="Y177" s="3">
        <f>IFERROR(VLOOKUP(B177,[13]Ap_CESANTIAS!$C$16:$M$112,11,0),0)</f>
        <v>0</v>
      </c>
      <c r="Z177" s="3">
        <f>IFERROR(VLOOKUP(B177,[13]Ap_PENSION!$C$16:$M$112,11,0),0)</f>
        <v>0</v>
      </c>
      <c r="AA177" s="3">
        <f>IFERROR(VLOOKUP(B177,[13]Ap_SALUD!$C$16:$M$112,11,0),0)</f>
        <v>0</v>
      </c>
      <c r="AB177" s="3"/>
      <c r="AC177" s="36">
        <f t="shared" si="6"/>
        <v>2489532619</v>
      </c>
      <c r="AD177" s="37">
        <f t="shared" si="8"/>
        <v>1971304560</v>
      </c>
      <c r="AE177" s="144"/>
    </row>
    <row r="178" spans="1:31" x14ac:dyDescent="0.25">
      <c r="A178" s="38">
        <v>166</v>
      </c>
      <c r="B178" s="61"/>
      <c r="C178" s="143" t="str">
        <f>VLOOKUP(D178,[8]Hoja1!$A$2:$B$1115,2,0)</f>
        <v>05495</v>
      </c>
      <c r="D178" s="31">
        <v>890985354</v>
      </c>
      <c r="E178" s="31">
        <v>219505495</v>
      </c>
      <c r="F178" s="61" t="s">
        <v>376</v>
      </c>
      <c r="G178" s="33">
        <v>0</v>
      </c>
      <c r="H178" s="33">
        <v>0</v>
      </c>
      <c r="I178" s="3">
        <f>IFERROR(VLOOKUP(C178,'[6]Anexo 2'!$A$9:$G$1115,7,0),0)</f>
        <v>1310142640</v>
      </c>
      <c r="J178" s="3">
        <f>IFERROR(VLOOKUP(C178,'[6]Anexo 1'!$A$9:$F$1115,6,0),0)</f>
        <v>902681055</v>
      </c>
      <c r="K178" s="3"/>
      <c r="L178" s="3"/>
      <c r="M178" s="3"/>
      <c r="N178" s="3"/>
      <c r="O178" s="3"/>
      <c r="P178" s="34">
        <f t="shared" si="7"/>
        <v>2212823695</v>
      </c>
      <c r="Q178" s="35">
        <f>VLOOKUP(D178,FEBRERO!$D$13:$Q$1147,14,0)+VLOOKUP(D178,FEBRERO!$D$13:$AC$1147,26,0)</f>
        <v>0</v>
      </c>
      <c r="R178" s="3">
        <f>IFERROR(VLOOKUP(D178,[13]ServNOMINA!$F$16:$M$112,8,0),0)</f>
        <v>0</v>
      </c>
      <c r="S178" s="3">
        <f>IFERROR(VLOOKUP(D178,[13]ServOTROS!$F$16:$M$112,8,0),0)</f>
        <v>0</v>
      </c>
      <c r="T178" s="3">
        <f>IFERROR(VLOOKUP(D178,[13]CANCEL!$F$16:$M$48,8,0),0)</f>
        <v>0</v>
      </c>
      <c r="U178" s="3">
        <f>IFERROR(VLOOKUP(B178,[13]Aaf_PENSION!$C$16:$M$112,11,0),0)</f>
        <v>0</v>
      </c>
      <c r="V178" s="3">
        <f>IFERROR(VLOOKUP(B178,[13]Aaf_SALUD!$C$16:$M$112,11,0),0)</f>
        <v>0</v>
      </c>
      <c r="W178" s="3">
        <f>IFERROR(VLOOKUP(D178,[13]CALIDAD!$F$16:$M$1122,8,0),0)</f>
        <v>327535659</v>
      </c>
      <c r="X178" s="3">
        <f>IFERROR(VLOOKUP(D178,'[14]dinamica municip ok'!$F$4:$G$1107,2,0),0)</f>
        <v>902681055</v>
      </c>
      <c r="Y178" s="3">
        <f>IFERROR(VLOOKUP(B178,[13]Ap_CESANTIAS!$C$16:$M$112,11,0),0)</f>
        <v>0</v>
      </c>
      <c r="Z178" s="3">
        <f>IFERROR(VLOOKUP(B178,[13]Ap_PENSION!$C$16:$M$112,11,0),0)</f>
        <v>0</v>
      </c>
      <c r="AA178" s="3">
        <f>IFERROR(VLOOKUP(B178,[13]Ap_SALUD!$C$16:$M$112,11,0),0)</f>
        <v>0</v>
      </c>
      <c r="AB178" s="3"/>
      <c r="AC178" s="36">
        <f t="shared" si="6"/>
        <v>1230216714</v>
      </c>
      <c r="AD178" s="37">
        <f t="shared" si="8"/>
        <v>982606981</v>
      </c>
      <c r="AE178" s="144"/>
    </row>
    <row r="179" spans="1:31" x14ac:dyDescent="0.25">
      <c r="A179" s="29">
        <v>167</v>
      </c>
      <c r="B179" s="61"/>
      <c r="C179" s="143" t="str">
        <f>VLOOKUP(D179,[8]Hoja1!$A$2:$B$1115,2,0)</f>
        <v>05501</v>
      </c>
      <c r="D179" s="31">
        <v>890984161</v>
      </c>
      <c r="E179" s="31">
        <v>210105501</v>
      </c>
      <c r="F179" s="61" t="s">
        <v>377</v>
      </c>
      <c r="G179" s="33">
        <v>0</v>
      </c>
      <c r="H179" s="33">
        <v>0</v>
      </c>
      <c r="I179" s="3">
        <f>IFERROR(VLOOKUP(C179,'[6]Anexo 2'!$A$9:$G$1115,7,0),0)</f>
        <v>44928658</v>
      </c>
      <c r="J179" s="3">
        <f>IFERROR(VLOOKUP(C179,'[6]Anexo 1'!$A$9:$F$1115,6,0),0)</f>
        <v>50035468</v>
      </c>
      <c r="K179" s="3"/>
      <c r="L179" s="3"/>
      <c r="M179" s="3"/>
      <c r="N179" s="3"/>
      <c r="O179" s="3"/>
      <c r="P179" s="34">
        <f t="shared" si="7"/>
        <v>94964126</v>
      </c>
      <c r="Q179" s="35">
        <f>VLOOKUP(D179,FEBRERO!$D$13:$Q$1147,14,0)+VLOOKUP(D179,FEBRERO!$D$13:$AC$1147,26,0)</f>
        <v>0</v>
      </c>
      <c r="R179" s="3">
        <f>IFERROR(VLOOKUP(D179,[13]ServNOMINA!$F$16:$M$112,8,0),0)</f>
        <v>0</v>
      </c>
      <c r="S179" s="3">
        <f>IFERROR(VLOOKUP(D179,[13]ServOTROS!$F$16:$M$112,8,0),0)</f>
        <v>0</v>
      </c>
      <c r="T179" s="3">
        <f>IFERROR(VLOOKUP(D179,[13]CANCEL!$F$16:$M$48,8,0),0)</f>
        <v>0</v>
      </c>
      <c r="U179" s="3">
        <f>IFERROR(VLOOKUP(B179,[13]Aaf_PENSION!$C$16:$M$112,11,0),0)</f>
        <v>0</v>
      </c>
      <c r="V179" s="3">
        <f>IFERROR(VLOOKUP(B179,[13]Aaf_SALUD!$C$16:$M$112,11,0),0)</f>
        <v>0</v>
      </c>
      <c r="W179" s="3">
        <f>IFERROR(VLOOKUP(D179,[13]CALIDAD!$F$16:$M$1122,8,0),0)</f>
        <v>11232165</v>
      </c>
      <c r="X179" s="3">
        <f>IFERROR(VLOOKUP(D179,'[14]dinamica municip ok'!$F$4:$G$1107,2,0),0)</f>
        <v>50035468</v>
      </c>
      <c r="Y179" s="3">
        <f>IFERROR(VLOOKUP(B179,[13]Ap_CESANTIAS!$C$16:$M$112,11,0),0)</f>
        <v>0</v>
      </c>
      <c r="Z179" s="3">
        <f>IFERROR(VLOOKUP(B179,[13]Ap_PENSION!$C$16:$M$112,11,0),0)</f>
        <v>0</v>
      </c>
      <c r="AA179" s="3">
        <f>IFERROR(VLOOKUP(B179,[13]Ap_SALUD!$C$16:$M$112,11,0),0)</f>
        <v>0</v>
      </c>
      <c r="AB179" s="3"/>
      <c r="AC179" s="36">
        <f t="shared" si="6"/>
        <v>61267633</v>
      </c>
      <c r="AD179" s="37">
        <f t="shared" si="8"/>
        <v>33696493</v>
      </c>
      <c r="AE179" s="144"/>
    </row>
    <row r="180" spans="1:31" x14ac:dyDescent="0.25">
      <c r="A180" s="38">
        <v>168</v>
      </c>
      <c r="B180" s="61"/>
      <c r="C180" s="143" t="str">
        <f>VLOOKUP(D180,[8]Hoja1!$A$2:$B$1115,2,0)</f>
        <v>05541</v>
      </c>
      <c r="D180" s="31">
        <v>890980917</v>
      </c>
      <c r="E180" s="31">
        <v>214105541</v>
      </c>
      <c r="F180" s="61" t="s">
        <v>378</v>
      </c>
      <c r="G180" s="33">
        <v>0</v>
      </c>
      <c r="H180" s="33">
        <v>0</v>
      </c>
      <c r="I180" s="3">
        <f>IFERROR(VLOOKUP(C180,'[6]Anexo 2'!$A$9:$G$1115,7,0),0)</f>
        <v>314469848</v>
      </c>
      <c r="J180" s="3">
        <f>IFERROR(VLOOKUP(C180,'[6]Anexo 1'!$A$9:$F$1115,6,0),0)</f>
        <v>343157526</v>
      </c>
      <c r="K180" s="3"/>
      <c r="L180" s="3"/>
      <c r="M180" s="3"/>
      <c r="N180" s="3"/>
      <c r="O180" s="3"/>
      <c r="P180" s="34">
        <f t="shared" si="7"/>
        <v>657627374</v>
      </c>
      <c r="Q180" s="35">
        <f>VLOOKUP(D180,FEBRERO!$D$13:$Q$1147,14,0)+VLOOKUP(D180,FEBRERO!$D$13:$AC$1147,26,0)</f>
        <v>0</v>
      </c>
      <c r="R180" s="3">
        <f>IFERROR(VLOOKUP(D180,[13]ServNOMINA!$F$16:$M$112,8,0),0)</f>
        <v>0</v>
      </c>
      <c r="S180" s="3">
        <f>IFERROR(VLOOKUP(D180,[13]ServOTROS!$F$16:$M$112,8,0),0)</f>
        <v>0</v>
      </c>
      <c r="T180" s="3">
        <f>IFERROR(VLOOKUP(D180,[13]CANCEL!$F$16:$M$48,8,0),0)</f>
        <v>0</v>
      </c>
      <c r="U180" s="3">
        <f>IFERROR(VLOOKUP(B180,[13]Aaf_PENSION!$C$16:$M$112,11,0),0)</f>
        <v>0</v>
      </c>
      <c r="V180" s="3">
        <f>IFERROR(VLOOKUP(B180,[13]Aaf_SALUD!$C$16:$M$112,11,0),0)</f>
        <v>0</v>
      </c>
      <c r="W180" s="3">
        <f>IFERROR(VLOOKUP(D180,[13]CALIDAD!$F$16:$M$1122,8,0),0)</f>
        <v>78617463</v>
      </c>
      <c r="X180" s="3">
        <f>IFERROR(VLOOKUP(D180,'[14]dinamica municip ok'!$F$4:$G$1107,2,0),0)</f>
        <v>284723646</v>
      </c>
      <c r="Y180" s="3">
        <f>IFERROR(VLOOKUP(B180,[13]Ap_CESANTIAS!$C$16:$M$112,11,0),0)</f>
        <v>0</v>
      </c>
      <c r="Z180" s="3">
        <f>IFERROR(VLOOKUP(B180,[13]Ap_PENSION!$C$16:$M$112,11,0),0)</f>
        <v>0</v>
      </c>
      <c r="AA180" s="3">
        <f>IFERROR(VLOOKUP(B180,[13]Ap_SALUD!$C$16:$M$112,11,0),0)</f>
        <v>0</v>
      </c>
      <c r="AB180" s="3"/>
      <c r="AC180" s="36">
        <f t="shared" si="6"/>
        <v>363341109</v>
      </c>
      <c r="AD180" s="37">
        <f t="shared" si="8"/>
        <v>294286265</v>
      </c>
      <c r="AE180" s="144"/>
    </row>
    <row r="181" spans="1:31" x14ac:dyDescent="0.25">
      <c r="A181" s="29">
        <v>169</v>
      </c>
      <c r="B181" s="61"/>
      <c r="C181" s="143" t="str">
        <f>VLOOKUP(D181,[8]Hoja1!$A$2:$B$1115,2,0)</f>
        <v>05543</v>
      </c>
      <c r="D181" s="31">
        <v>890982301</v>
      </c>
      <c r="E181" s="31">
        <v>214305543</v>
      </c>
      <c r="F181" s="61" t="s">
        <v>379</v>
      </c>
      <c r="G181" s="33">
        <v>0</v>
      </c>
      <c r="H181" s="33">
        <v>0</v>
      </c>
      <c r="I181" s="3">
        <f>IFERROR(VLOOKUP(C181,'[6]Anexo 2'!$A$9:$G$1115,7,0),0)</f>
        <v>171777376</v>
      </c>
      <c r="J181" s="3">
        <f>IFERROR(VLOOKUP(C181,'[6]Anexo 1'!$A$9:$F$1115,6,0),0)</f>
        <v>168972799</v>
      </c>
      <c r="K181" s="3"/>
      <c r="L181" s="3"/>
      <c r="M181" s="3"/>
      <c r="N181" s="3"/>
      <c r="O181" s="3"/>
      <c r="P181" s="34">
        <f t="shared" si="7"/>
        <v>340750175</v>
      </c>
      <c r="Q181" s="35">
        <f>VLOOKUP(D181,FEBRERO!$D$13:$Q$1147,14,0)+VLOOKUP(D181,FEBRERO!$D$13:$AC$1147,26,0)</f>
        <v>0</v>
      </c>
      <c r="R181" s="3">
        <f>IFERROR(VLOOKUP(D181,[13]ServNOMINA!$F$16:$M$112,8,0),0)</f>
        <v>0</v>
      </c>
      <c r="S181" s="3">
        <f>IFERROR(VLOOKUP(D181,[13]ServOTROS!$F$16:$M$112,8,0),0)</f>
        <v>0</v>
      </c>
      <c r="T181" s="3">
        <f>IFERROR(VLOOKUP(D181,[13]CANCEL!$F$16:$M$48,8,0),0)</f>
        <v>0</v>
      </c>
      <c r="U181" s="3">
        <f>IFERROR(VLOOKUP(B181,[13]Aaf_PENSION!$C$16:$M$112,11,0),0)</f>
        <v>0</v>
      </c>
      <c r="V181" s="3">
        <f>IFERROR(VLOOKUP(B181,[13]Aaf_SALUD!$C$16:$M$112,11,0),0)</f>
        <v>0</v>
      </c>
      <c r="W181" s="3">
        <f>IFERROR(VLOOKUP(D181,[13]CALIDAD!$F$16:$M$1122,8,0),0)</f>
        <v>42944343</v>
      </c>
      <c r="X181" s="3">
        <f>IFERROR(VLOOKUP(D181,'[14]dinamica municip ok'!$F$4:$G$1107,2,0),0)</f>
        <v>168972799</v>
      </c>
      <c r="Y181" s="3">
        <f>IFERROR(VLOOKUP(B181,[13]Ap_CESANTIAS!$C$16:$M$112,11,0),0)</f>
        <v>0</v>
      </c>
      <c r="Z181" s="3">
        <f>IFERROR(VLOOKUP(B181,[13]Ap_PENSION!$C$16:$M$112,11,0),0)</f>
        <v>0</v>
      </c>
      <c r="AA181" s="3">
        <f>IFERROR(VLOOKUP(B181,[13]Ap_SALUD!$C$16:$M$112,11,0),0)</f>
        <v>0</v>
      </c>
      <c r="AB181" s="3"/>
      <c r="AC181" s="36">
        <f t="shared" si="6"/>
        <v>211917142</v>
      </c>
      <c r="AD181" s="37">
        <f t="shared" si="8"/>
        <v>128833033</v>
      </c>
      <c r="AE181" s="144"/>
    </row>
    <row r="182" spans="1:31" x14ac:dyDescent="0.25">
      <c r="A182" s="38">
        <v>170</v>
      </c>
      <c r="B182" s="61"/>
      <c r="C182" s="143" t="str">
        <f>VLOOKUP(D182,[8]Hoja1!$A$2:$B$1115,2,0)</f>
        <v>05576</v>
      </c>
      <c r="D182" s="31">
        <v>890981105</v>
      </c>
      <c r="E182" s="31">
        <v>217605576</v>
      </c>
      <c r="F182" s="61" t="s">
        <v>380</v>
      </c>
      <c r="G182" s="33">
        <v>0</v>
      </c>
      <c r="H182" s="33">
        <v>0</v>
      </c>
      <c r="I182" s="3">
        <f>IFERROR(VLOOKUP(C182,'[6]Anexo 2'!$A$9:$G$1115,7,0),0)</f>
        <v>110320550</v>
      </c>
      <c r="J182" s="3">
        <f>IFERROR(VLOOKUP(C182,'[6]Anexo 1'!$A$9:$F$1115,6,0),0)</f>
        <v>111422616</v>
      </c>
      <c r="K182" s="3"/>
      <c r="L182" s="3"/>
      <c r="M182" s="3"/>
      <c r="N182" s="3"/>
      <c r="O182" s="3"/>
      <c r="P182" s="34">
        <f t="shared" si="7"/>
        <v>221743166</v>
      </c>
      <c r="Q182" s="35">
        <f>VLOOKUP(D182,FEBRERO!$D$13:$Q$1147,14,0)+VLOOKUP(D182,FEBRERO!$D$13:$AC$1147,26,0)</f>
        <v>0</v>
      </c>
      <c r="R182" s="3">
        <f>IFERROR(VLOOKUP(D182,[13]ServNOMINA!$F$16:$M$112,8,0),0)</f>
        <v>0</v>
      </c>
      <c r="S182" s="3">
        <f>IFERROR(VLOOKUP(D182,[13]ServOTROS!$F$16:$M$112,8,0),0)</f>
        <v>0</v>
      </c>
      <c r="T182" s="3">
        <f>IFERROR(VLOOKUP(D182,[13]CANCEL!$F$16:$M$48,8,0),0)</f>
        <v>0</v>
      </c>
      <c r="U182" s="3">
        <f>IFERROR(VLOOKUP(B182,[13]Aaf_PENSION!$C$16:$M$112,11,0),0)</f>
        <v>0</v>
      </c>
      <c r="V182" s="3">
        <f>IFERROR(VLOOKUP(B182,[13]Aaf_SALUD!$C$16:$M$112,11,0),0)</f>
        <v>0</v>
      </c>
      <c r="W182" s="3">
        <f>IFERROR(VLOOKUP(D182,[13]CALIDAD!$F$16:$M$1122,8,0),0)</f>
        <v>27580137</v>
      </c>
      <c r="X182" s="3">
        <f>IFERROR(VLOOKUP(D182,'[14]dinamica municip ok'!$F$4:$G$1107,2,0),0)</f>
        <v>111422616</v>
      </c>
      <c r="Y182" s="3">
        <f>IFERROR(VLOOKUP(B182,[13]Ap_CESANTIAS!$C$16:$M$112,11,0),0)</f>
        <v>0</v>
      </c>
      <c r="Z182" s="3">
        <f>IFERROR(VLOOKUP(B182,[13]Ap_PENSION!$C$16:$M$112,11,0),0)</f>
        <v>0</v>
      </c>
      <c r="AA182" s="3">
        <f>IFERROR(VLOOKUP(B182,[13]Ap_SALUD!$C$16:$M$112,11,0),0)</f>
        <v>0</v>
      </c>
      <c r="AB182" s="3"/>
      <c r="AC182" s="36">
        <f t="shared" si="6"/>
        <v>139002753</v>
      </c>
      <c r="AD182" s="37">
        <f t="shared" si="8"/>
        <v>82740413</v>
      </c>
      <c r="AE182" s="144"/>
    </row>
    <row r="183" spans="1:31" x14ac:dyDescent="0.25">
      <c r="A183" s="29">
        <v>171</v>
      </c>
      <c r="B183" s="61"/>
      <c r="C183" s="143" t="str">
        <f>VLOOKUP(D183,[8]Hoja1!$A$2:$B$1115,2,0)</f>
        <v>05579</v>
      </c>
      <c r="D183" s="31">
        <v>890980049</v>
      </c>
      <c r="E183" s="31">
        <v>217905579</v>
      </c>
      <c r="F183" s="61" t="s">
        <v>381</v>
      </c>
      <c r="G183" s="33">
        <v>0</v>
      </c>
      <c r="H183" s="33">
        <v>0</v>
      </c>
      <c r="I183" s="3">
        <f>IFERROR(VLOOKUP(C183,'[6]Anexo 2'!$A$9:$G$1115,7,0),0)</f>
        <v>542732128</v>
      </c>
      <c r="J183" s="3">
        <f>IFERROR(VLOOKUP(C183,'[6]Anexo 1'!$A$9:$F$1115,6,0),0)</f>
        <v>543071711</v>
      </c>
      <c r="K183" s="3"/>
      <c r="L183" s="3"/>
      <c r="M183" s="3"/>
      <c r="N183" s="3"/>
      <c r="O183" s="3"/>
      <c r="P183" s="34">
        <f t="shared" si="7"/>
        <v>1085803839</v>
      </c>
      <c r="Q183" s="35">
        <f>VLOOKUP(D183,FEBRERO!$D$13:$Q$1147,14,0)+VLOOKUP(D183,FEBRERO!$D$13:$AC$1147,26,0)</f>
        <v>0</v>
      </c>
      <c r="R183" s="3">
        <f>IFERROR(VLOOKUP(D183,[13]ServNOMINA!$F$16:$M$112,8,0),0)</f>
        <v>0</v>
      </c>
      <c r="S183" s="3">
        <f>IFERROR(VLOOKUP(D183,[13]ServOTROS!$F$16:$M$112,8,0),0)</f>
        <v>0</v>
      </c>
      <c r="T183" s="3">
        <f>IFERROR(VLOOKUP(D183,[13]CANCEL!$F$16:$M$48,8,0),0)</f>
        <v>0</v>
      </c>
      <c r="U183" s="3">
        <f>IFERROR(VLOOKUP(B183,[13]Aaf_PENSION!$C$16:$M$112,11,0),0)</f>
        <v>0</v>
      </c>
      <c r="V183" s="3">
        <f>IFERROR(VLOOKUP(B183,[13]Aaf_SALUD!$C$16:$M$112,11,0),0)</f>
        <v>0</v>
      </c>
      <c r="W183" s="3">
        <f>IFERROR(VLOOKUP(D183,[13]CALIDAD!$F$16:$M$1122,8,0),0)</f>
        <v>135683031</v>
      </c>
      <c r="X183" s="3">
        <f>IFERROR(VLOOKUP(D183,'[14]dinamica municip ok'!$F$4:$G$1107,2,0),0)</f>
        <v>543071711</v>
      </c>
      <c r="Y183" s="3">
        <f>IFERROR(VLOOKUP(B183,[13]Ap_CESANTIAS!$C$16:$M$112,11,0),0)</f>
        <v>0</v>
      </c>
      <c r="Z183" s="3">
        <f>IFERROR(VLOOKUP(B183,[13]Ap_PENSION!$C$16:$M$112,11,0),0)</f>
        <v>0</v>
      </c>
      <c r="AA183" s="3">
        <f>IFERROR(VLOOKUP(B183,[13]Ap_SALUD!$C$16:$M$112,11,0),0)</f>
        <v>0</v>
      </c>
      <c r="AB183" s="3"/>
      <c r="AC183" s="36">
        <f t="shared" si="6"/>
        <v>678754742</v>
      </c>
      <c r="AD183" s="37">
        <f t="shared" si="8"/>
        <v>407049097</v>
      </c>
      <c r="AE183" s="144"/>
    </row>
    <row r="184" spans="1:31" x14ac:dyDescent="0.25">
      <c r="A184" s="38">
        <v>172</v>
      </c>
      <c r="B184" s="61"/>
      <c r="C184" s="143" t="str">
        <f>VLOOKUP(D184,[8]Hoja1!$A$2:$B$1115,2,0)</f>
        <v>05585</v>
      </c>
      <c r="D184" s="31">
        <v>890981000</v>
      </c>
      <c r="E184" s="31">
        <v>218505585</v>
      </c>
      <c r="F184" s="61" t="s">
        <v>382</v>
      </c>
      <c r="G184" s="33">
        <v>0</v>
      </c>
      <c r="H184" s="33">
        <v>0</v>
      </c>
      <c r="I184" s="3">
        <f>IFERROR(VLOOKUP(C184,'[6]Anexo 2'!$A$9:$G$1115,7,0),0)</f>
        <v>198723320</v>
      </c>
      <c r="J184" s="3">
        <f>IFERROR(VLOOKUP(C184,'[6]Anexo 1'!$A$9:$F$1115,6,0),0)</f>
        <v>212828320</v>
      </c>
      <c r="K184" s="3"/>
      <c r="L184" s="3"/>
      <c r="M184" s="3"/>
      <c r="N184" s="3"/>
      <c r="O184" s="3"/>
      <c r="P184" s="34">
        <f t="shared" si="7"/>
        <v>411551640</v>
      </c>
      <c r="Q184" s="35">
        <f>VLOOKUP(D184,FEBRERO!$D$13:$Q$1147,14,0)+VLOOKUP(D184,FEBRERO!$D$13:$AC$1147,26,0)</f>
        <v>0</v>
      </c>
      <c r="R184" s="3">
        <f>IFERROR(VLOOKUP(D184,[13]ServNOMINA!$F$16:$M$112,8,0),0)</f>
        <v>0</v>
      </c>
      <c r="S184" s="3">
        <f>IFERROR(VLOOKUP(D184,[13]ServOTROS!$F$16:$M$112,8,0),0)</f>
        <v>0</v>
      </c>
      <c r="T184" s="3">
        <f>IFERROR(VLOOKUP(D184,[13]CANCEL!$F$16:$M$48,8,0),0)</f>
        <v>0</v>
      </c>
      <c r="U184" s="3">
        <f>IFERROR(VLOOKUP(B184,[13]Aaf_PENSION!$C$16:$M$112,11,0),0)</f>
        <v>0</v>
      </c>
      <c r="V184" s="3">
        <f>IFERROR(VLOOKUP(B184,[13]Aaf_SALUD!$C$16:$M$112,11,0),0)</f>
        <v>0</v>
      </c>
      <c r="W184" s="3">
        <f>IFERROR(VLOOKUP(D184,[13]CALIDAD!$F$16:$M$1122,8,0),0)</f>
        <v>49680831</v>
      </c>
      <c r="X184" s="3">
        <f>IFERROR(VLOOKUP(D184,'[14]dinamica municip ok'!$F$4:$G$1107,2,0),0)</f>
        <v>212828320</v>
      </c>
      <c r="Y184" s="3">
        <f>IFERROR(VLOOKUP(B184,[13]Ap_CESANTIAS!$C$16:$M$112,11,0),0)</f>
        <v>0</v>
      </c>
      <c r="Z184" s="3">
        <f>IFERROR(VLOOKUP(B184,[13]Ap_PENSION!$C$16:$M$112,11,0),0)</f>
        <v>0</v>
      </c>
      <c r="AA184" s="3">
        <f>IFERROR(VLOOKUP(B184,[13]Ap_SALUD!$C$16:$M$112,11,0),0)</f>
        <v>0</v>
      </c>
      <c r="AB184" s="3"/>
      <c r="AC184" s="36">
        <f t="shared" si="6"/>
        <v>262509151</v>
      </c>
      <c r="AD184" s="37">
        <f t="shared" si="8"/>
        <v>149042489</v>
      </c>
      <c r="AE184" s="144"/>
    </row>
    <row r="185" spans="1:31" x14ac:dyDescent="0.25">
      <c r="A185" s="29">
        <v>173</v>
      </c>
      <c r="B185" s="61"/>
      <c r="C185" s="143" t="str">
        <f>VLOOKUP(D185,[8]Hoja1!$A$2:$B$1115,2,0)</f>
        <v>05591</v>
      </c>
      <c r="D185" s="31">
        <v>890983906</v>
      </c>
      <c r="E185" s="31">
        <v>219105591</v>
      </c>
      <c r="F185" s="61" t="s">
        <v>383</v>
      </c>
      <c r="G185" s="33">
        <v>0</v>
      </c>
      <c r="H185" s="33">
        <v>0</v>
      </c>
      <c r="I185" s="3">
        <f>IFERROR(VLOOKUP(C185,'[6]Anexo 2'!$A$9:$G$1115,7,0),0)</f>
        <v>363218980</v>
      </c>
      <c r="J185" s="3">
        <f>IFERROR(VLOOKUP(C185,'[6]Anexo 1'!$A$9:$F$1115,6,0),0)</f>
        <v>402343198</v>
      </c>
      <c r="K185" s="3"/>
      <c r="L185" s="3"/>
      <c r="M185" s="3"/>
      <c r="N185" s="3"/>
      <c r="O185" s="3"/>
      <c r="P185" s="34">
        <f t="shared" si="7"/>
        <v>765562178</v>
      </c>
      <c r="Q185" s="35">
        <f>VLOOKUP(D185,FEBRERO!$D$13:$Q$1147,14,0)+VLOOKUP(D185,FEBRERO!$D$13:$AC$1147,26,0)</f>
        <v>0</v>
      </c>
      <c r="R185" s="3">
        <f>IFERROR(VLOOKUP(D185,[13]ServNOMINA!$F$16:$M$112,8,0),0)</f>
        <v>0</v>
      </c>
      <c r="S185" s="3">
        <f>IFERROR(VLOOKUP(D185,[13]ServOTROS!$F$16:$M$112,8,0),0)</f>
        <v>0</v>
      </c>
      <c r="T185" s="3">
        <f>IFERROR(VLOOKUP(D185,[13]CANCEL!$F$16:$M$48,8,0),0)</f>
        <v>0</v>
      </c>
      <c r="U185" s="3">
        <f>IFERROR(VLOOKUP(B185,[13]Aaf_PENSION!$C$16:$M$112,11,0),0)</f>
        <v>0</v>
      </c>
      <c r="V185" s="3">
        <f>IFERROR(VLOOKUP(B185,[13]Aaf_SALUD!$C$16:$M$112,11,0),0)</f>
        <v>0</v>
      </c>
      <c r="W185" s="3">
        <f>IFERROR(VLOOKUP(D185,[13]CALIDAD!$F$16:$M$1122,8,0),0)</f>
        <v>90804744</v>
      </c>
      <c r="X185" s="3">
        <f>IFERROR(VLOOKUP(D185,'[14]dinamica municip ok'!$F$4:$G$1107,2,0),0)</f>
        <v>402343198</v>
      </c>
      <c r="Y185" s="3">
        <f>IFERROR(VLOOKUP(B185,[13]Ap_CESANTIAS!$C$16:$M$112,11,0),0)</f>
        <v>0</v>
      </c>
      <c r="Z185" s="3">
        <f>IFERROR(VLOOKUP(B185,[13]Ap_PENSION!$C$16:$M$112,11,0),0)</f>
        <v>0</v>
      </c>
      <c r="AA185" s="3">
        <f>IFERROR(VLOOKUP(B185,[13]Ap_SALUD!$C$16:$M$112,11,0),0)</f>
        <v>0</v>
      </c>
      <c r="AB185" s="3"/>
      <c r="AC185" s="36">
        <f t="shared" si="6"/>
        <v>493147942</v>
      </c>
      <c r="AD185" s="37">
        <f t="shared" si="8"/>
        <v>272414236</v>
      </c>
      <c r="AE185" s="144"/>
    </row>
    <row r="186" spans="1:31" x14ac:dyDescent="0.25">
      <c r="A186" s="38">
        <v>174</v>
      </c>
      <c r="B186" s="61"/>
      <c r="C186" s="143" t="str">
        <f>VLOOKUP(D186,[8]Hoja1!$A$2:$B$1115,2,0)</f>
        <v>05604</v>
      </c>
      <c r="D186" s="31">
        <v>890984312</v>
      </c>
      <c r="E186" s="31">
        <v>210405604</v>
      </c>
      <c r="F186" s="61" t="s">
        <v>384</v>
      </c>
      <c r="G186" s="33">
        <v>0</v>
      </c>
      <c r="H186" s="33">
        <v>0</v>
      </c>
      <c r="I186" s="3">
        <f>IFERROR(VLOOKUP(C186,'[6]Anexo 2'!$A$9:$G$1115,7,0),0)</f>
        <v>1110128256</v>
      </c>
      <c r="J186" s="3">
        <f>IFERROR(VLOOKUP(C186,'[6]Anexo 1'!$A$9:$F$1115,6,0),0)</f>
        <v>774950850</v>
      </c>
      <c r="K186" s="3"/>
      <c r="L186" s="3"/>
      <c r="M186" s="3"/>
      <c r="N186" s="3"/>
      <c r="O186" s="3"/>
      <c r="P186" s="34">
        <f t="shared" si="7"/>
        <v>1885079106</v>
      </c>
      <c r="Q186" s="35">
        <f>VLOOKUP(D186,FEBRERO!$D$13:$Q$1147,14,0)+VLOOKUP(D186,FEBRERO!$D$13:$AC$1147,26,0)</f>
        <v>0</v>
      </c>
      <c r="R186" s="3">
        <f>IFERROR(VLOOKUP(D186,[13]ServNOMINA!$F$16:$M$112,8,0),0)</f>
        <v>0</v>
      </c>
      <c r="S186" s="3">
        <f>IFERROR(VLOOKUP(D186,[13]ServOTROS!$F$16:$M$112,8,0),0)</f>
        <v>0</v>
      </c>
      <c r="T186" s="3">
        <f>IFERROR(VLOOKUP(D186,[13]CANCEL!$F$16:$M$48,8,0),0)</f>
        <v>0</v>
      </c>
      <c r="U186" s="3">
        <f>IFERROR(VLOOKUP(B186,[13]Aaf_PENSION!$C$16:$M$112,11,0),0)</f>
        <v>0</v>
      </c>
      <c r="V186" s="3">
        <f>IFERROR(VLOOKUP(B186,[13]Aaf_SALUD!$C$16:$M$112,11,0),0)</f>
        <v>0</v>
      </c>
      <c r="W186" s="3">
        <f>IFERROR(VLOOKUP(D186,[13]CALIDAD!$F$16:$M$1122,8,0),0)</f>
        <v>277532064</v>
      </c>
      <c r="X186" s="3">
        <f>IFERROR(VLOOKUP(D186,'[14]dinamica municip ok'!$F$4:$G$1107,2,0),0)</f>
        <v>774950850</v>
      </c>
      <c r="Y186" s="3">
        <f>IFERROR(VLOOKUP(B186,[13]Ap_CESANTIAS!$C$16:$M$112,11,0),0)</f>
        <v>0</v>
      </c>
      <c r="Z186" s="3">
        <f>IFERROR(VLOOKUP(B186,[13]Ap_PENSION!$C$16:$M$112,11,0),0)</f>
        <v>0</v>
      </c>
      <c r="AA186" s="3">
        <f>IFERROR(VLOOKUP(B186,[13]Ap_SALUD!$C$16:$M$112,11,0),0)</f>
        <v>0</v>
      </c>
      <c r="AB186" s="3"/>
      <c r="AC186" s="36">
        <f t="shared" si="6"/>
        <v>1052482914</v>
      </c>
      <c r="AD186" s="37">
        <f t="shared" si="8"/>
        <v>832596192</v>
      </c>
      <c r="AE186" s="144"/>
    </row>
    <row r="187" spans="1:31" x14ac:dyDescent="0.25">
      <c r="A187" s="29">
        <v>175</v>
      </c>
      <c r="B187" s="61"/>
      <c r="C187" s="143" t="str">
        <f>VLOOKUP(D187,[8]Hoja1!$A$2:$B$1115,2,0)</f>
        <v>05607</v>
      </c>
      <c r="D187" s="31">
        <v>890983674</v>
      </c>
      <c r="E187" s="31">
        <v>210705607</v>
      </c>
      <c r="F187" s="61" t="s">
        <v>385</v>
      </c>
      <c r="G187" s="33">
        <v>0</v>
      </c>
      <c r="H187" s="33">
        <v>0</v>
      </c>
      <c r="I187" s="3">
        <f>IFERROR(VLOOKUP(C187,'[6]Anexo 2'!$A$9:$G$1115,7,0),0)</f>
        <v>209597096</v>
      </c>
      <c r="J187" s="3">
        <f>IFERROR(VLOOKUP(C187,'[6]Anexo 1'!$A$9:$F$1115,6,0),0)</f>
        <v>243182742</v>
      </c>
      <c r="K187" s="3"/>
      <c r="L187" s="3"/>
      <c r="M187" s="3"/>
      <c r="N187" s="3"/>
      <c r="O187" s="3"/>
      <c r="P187" s="34">
        <f t="shared" si="7"/>
        <v>452779838</v>
      </c>
      <c r="Q187" s="35">
        <f>VLOOKUP(D187,FEBRERO!$D$13:$Q$1147,14,0)+VLOOKUP(D187,FEBRERO!$D$13:$AC$1147,26,0)</f>
        <v>0</v>
      </c>
      <c r="R187" s="3">
        <f>IFERROR(VLOOKUP(D187,[13]ServNOMINA!$F$16:$M$112,8,0),0)</f>
        <v>0</v>
      </c>
      <c r="S187" s="3">
        <f>IFERROR(VLOOKUP(D187,[13]ServOTROS!$F$16:$M$112,8,0),0)</f>
        <v>0</v>
      </c>
      <c r="T187" s="3">
        <f>IFERROR(VLOOKUP(D187,[13]CANCEL!$F$16:$M$48,8,0),0)</f>
        <v>0</v>
      </c>
      <c r="U187" s="3">
        <f>IFERROR(VLOOKUP(B187,[13]Aaf_PENSION!$C$16:$M$112,11,0),0)</f>
        <v>0</v>
      </c>
      <c r="V187" s="3">
        <f>IFERROR(VLOOKUP(B187,[13]Aaf_SALUD!$C$16:$M$112,11,0),0)</f>
        <v>0</v>
      </c>
      <c r="W187" s="3">
        <f>IFERROR(VLOOKUP(D187,[13]CALIDAD!$F$16:$M$1122,8,0),0)</f>
        <v>52399275</v>
      </c>
      <c r="X187" s="3">
        <f>IFERROR(VLOOKUP(D187,'[14]dinamica municip ok'!$F$4:$G$1107,2,0),0)</f>
        <v>243182742</v>
      </c>
      <c r="Y187" s="3">
        <f>IFERROR(VLOOKUP(B187,[13]Ap_CESANTIAS!$C$16:$M$112,11,0),0)</f>
        <v>0</v>
      </c>
      <c r="Z187" s="3">
        <f>IFERROR(VLOOKUP(B187,[13]Ap_PENSION!$C$16:$M$112,11,0),0)</f>
        <v>0</v>
      </c>
      <c r="AA187" s="3">
        <f>IFERROR(VLOOKUP(B187,[13]Ap_SALUD!$C$16:$M$112,11,0),0)</f>
        <v>0</v>
      </c>
      <c r="AB187" s="3"/>
      <c r="AC187" s="36">
        <f t="shared" si="6"/>
        <v>295582017</v>
      </c>
      <c r="AD187" s="37">
        <f t="shared" si="8"/>
        <v>157197821</v>
      </c>
      <c r="AE187" s="144"/>
    </row>
    <row r="188" spans="1:31" x14ac:dyDescent="0.25">
      <c r="A188" s="38">
        <v>176</v>
      </c>
      <c r="B188" s="61"/>
      <c r="C188" s="143" t="str">
        <f>VLOOKUP(D188,[8]Hoja1!$A$2:$B$1115,2,0)</f>
        <v>05628</v>
      </c>
      <c r="D188" s="31">
        <v>890983736</v>
      </c>
      <c r="E188" s="31">
        <v>212805628</v>
      </c>
      <c r="F188" s="61" t="s">
        <v>386</v>
      </c>
      <c r="G188" s="33">
        <v>0</v>
      </c>
      <c r="H188" s="33">
        <v>0</v>
      </c>
      <c r="I188" s="3">
        <f>IFERROR(VLOOKUP(C188,'[6]Anexo 2'!$A$9:$G$1115,7,0),0)</f>
        <v>201303288</v>
      </c>
      <c r="J188" s="3">
        <f>IFERROR(VLOOKUP(C188,'[6]Anexo 1'!$A$9:$F$1115,6,0),0)</f>
        <v>189156327</v>
      </c>
      <c r="K188" s="3"/>
      <c r="L188" s="3"/>
      <c r="M188" s="3"/>
      <c r="N188" s="3"/>
      <c r="O188" s="3"/>
      <c r="P188" s="34">
        <f t="shared" si="7"/>
        <v>390459615</v>
      </c>
      <c r="Q188" s="35">
        <f>VLOOKUP(D188,FEBRERO!$D$13:$Q$1147,14,0)+VLOOKUP(D188,FEBRERO!$D$13:$AC$1147,26,0)</f>
        <v>0</v>
      </c>
      <c r="R188" s="3">
        <f>IFERROR(VLOOKUP(D188,[13]ServNOMINA!$F$16:$M$112,8,0),0)</f>
        <v>0</v>
      </c>
      <c r="S188" s="3">
        <f>IFERROR(VLOOKUP(D188,[13]ServOTROS!$F$16:$M$112,8,0),0)</f>
        <v>0</v>
      </c>
      <c r="T188" s="3">
        <f>IFERROR(VLOOKUP(D188,[13]CANCEL!$F$16:$M$48,8,0),0)</f>
        <v>0</v>
      </c>
      <c r="U188" s="3">
        <f>IFERROR(VLOOKUP(B188,[13]Aaf_PENSION!$C$16:$M$112,11,0),0)</f>
        <v>0</v>
      </c>
      <c r="V188" s="3">
        <f>IFERROR(VLOOKUP(B188,[13]Aaf_SALUD!$C$16:$M$112,11,0),0)</f>
        <v>0</v>
      </c>
      <c r="W188" s="3">
        <f>IFERROR(VLOOKUP(D188,[13]CALIDAD!$F$16:$M$1122,8,0),0)</f>
        <v>50325822</v>
      </c>
      <c r="X188" s="3">
        <f>IFERROR(VLOOKUP(D188,'[14]dinamica municip ok'!$F$4:$G$1107,2,0),0)</f>
        <v>189156327</v>
      </c>
      <c r="Y188" s="3">
        <f>IFERROR(VLOOKUP(B188,[13]Ap_CESANTIAS!$C$16:$M$112,11,0),0)</f>
        <v>0</v>
      </c>
      <c r="Z188" s="3">
        <f>IFERROR(VLOOKUP(B188,[13]Ap_PENSION!$C$16:$M$112,11,0),0)</f>
        <v>0</v>
      </c>
      <c r="AA188" s="3">
        <f>IFERROR(VLOOKUP(B188,[13]Ap_SALUD!$C$16:$M$112,11,0),0)</f>
        <v>0</v>
      </c>
      <c r="AB188" s="3"/>
      <c r="AC188" s="36">
        <f t="shared" si="6"/>
        <v>239482149</v>
      </c>
      <c r="AD188" s="37">
        <f t="shared" si="8"/>
        <v>150977466</v>
      </c>
      <c r="AE188" s="144"/>
    </row>
    <row r="189" spans="1:31" x14ac:dyDescent="0.25">
      <c r="A189" s="29">
        <v>177</v>
      </c>
      <c r="B189" s="61"/>
      <c r="C189" s="143" t="str">
        <f>VLOOKUP(D189,[8]Hoja1!$A$2:$B$1115,2,0)</f>
        <v>05642</v>
      </c>
      <c r="D189" s="31">
        <v>890980577</v>
      </c>
      <c r="E189" s="31">
        <v>214205642</v>
      </c>
      <c r="F189" s="61" t="s">
        <v>387</v>
      </c>
      <c r="G189" s="33">
        <v>0</v>
      </c>
      <c r="H189" s="33">
        <v>0</v>
      </c>
      <c r="I189" s="3">
        <f>IFERROR(VLOOKUP(C189,'[6]Anexo 2'!$A$9:$G$1115,7,0),0)</f>
        <v>256470008</v>
      </c>
      <c r="J189" s="3">
        <f>IFERROR(VLOOKUP(C189,'[6]Anexo 1'!$A$9:$F$1115,6,0),0)</f>
        <v>258696407</v>
      </c>
      <c r="K189" s="3"/>
      <c r="L189" s="3"/>
      <c r="M189" s="3"/>
      <c r="N189" s="3"/>
      <c r="O189" s="3"/>
      <c r="P189" s="34">
        <f t="shared" si="7"/>
        <v>515166415</v>
      </c>
      <c r="Q189" s="35">
        <f>VLOOKUP(D189,FEBRERO!$D$13:$Q$1147,14,0)+VLOOKUP(D189,FEBRERO!$D$13:$AC$1147,26,0)</f>
        <v>0</v>
      </c>
      <c r="R189" s="3">
        <f>IFERROR(VLOOKUP(D189,[13]ServNOMINA!$F$16:$M$112,8,0),0)</f>
        <v>0</v>
      </c>
      <c r="S189" s="3">
        <f>IFERROR(VLOOKUP(D189,[13]ServOTROS!$F$16:$M$112,8,0),0)</f>
        <v>0</v>
      </c>
      <c r="T189" s="3">
        <f>IFERROR(VLOOKUP(D189,[13]CANCEL!$F$16:$M$48,8,0),0)</f>
        <v>0</v>
      </c>
      <c r="U189" s="3">
        <f>IFERROR(VLOOKUP(B189,[13]Aaf_PENSION!$C$16:$M$112,11,0),0)</f>
        <v>0</v>
      </c>
      <c r="V189" s="3">
        <f>IFERROR(VLOOKUP(B189,[13]Aaf_SALUD!$C$16:$M$112,11,0),0)</f>
        <v>0</v>
      </c>
      <c r="W189" s="3">
        <f>IFERROR(VLOOKUP(D189,[13]CALIDAD!$F$16:$M$1122,8,0),0)</f>
        <v>64117503</v>
      </c>
      <c r="X189" s="3">
        <f>IFERROR(VLOOKUP(D189,'[14]dinamica municip ok'!$F$4:$G$1107,2,0),0)</f>
        <v>258696407</v>
      </c>
      <c r="Y189" s="3">
        <f>IFERROR(VLOOKUP(B189,[13]Ap_CESANTIAS!$C$16:$M$112,11,0),0)</f>
        <v>0</v>
      </c>
      <c r="Z189" s="3">
        <f>IFERROR(VLOOKUP(B189,[13]Ap_PENSION!$C$16:$M$112,11,0),0)</f>
        <v>0</v>
      </c>
      <c r="AA189" s="3">
        <f>IFERROR(VLOOKUP(B189,[13]Ap_SALUD!$C$16:$M$112,11,0),0)</f>
        <v>0</v>
      </c>
      <c r="AB189" s="3"/>
      <c r="AC189" s="36">
        <f t="shared" si="6"/>
        <v>322813910</v>
      </c>
      <c r="AD189" s="37">
        <f t="shared" si="8"/>
        <v>192352505</v>
      </c>
      <c r="AE189" s="144"/>
    </row>
    <row r="190" spans="1:31" x14ac:dyDescent="0.25">
      <c r="A190" s="38">
        <v>178</v>
      </c>
      <c r="B190" s="61"/>
      <c r="C190" s="143" t="str">
        <f>VLOOKUP(D190,[8]Hoja1!$A$2:$B$1115,2,0)</f>
        <v>05647</v>
      </c>
      <c r="D190" s="31">
        <v>890981868</v>
      </c>
      <c r="E190" s="31">
        <v>214705647</v>
      </c>
      <c r="F190" s="61" t="s">
        <v>388</v>
      </c>
      <c r="G190" s="33">
        <v>0</v>
      </c>
      <c r="H190" s="33">
        <v>0</v>
      </c>
      <c r="I190" s="3">
        <f>IFERROR(VLOOKUP(C190,'[6]Anexo 2'!$A$9:$G$1115,7,0),0)</f>
        <v>146131222</v>
      </c>
      <c r="J190" s="3">
        <f>IFERROR(VLOOKUP(C190,'[6]Anexo 1'!$A$9:$F$1115,6,0),0)</f>
        <v>113320621</v>
      </c>
      <c r="K190" s="3"/>
      <c r="L190" s="3"/>
      <c r="M190" s="3"/>
      <c r="N190" s="3"/>
      <c r="O190" s="3"/>
      <c r="P190" s="34">
        <f t="shared" si="7"/>
        <v>259451843</v>
      </c>
      <c r="Q190" s="35">
        <f>VLOOKUP(D190,FEBRERO!$D$13:$Q$1147,14,0)+VLOOKUP(D190,FEBRERO!$D$13:$AC$1147,26,0)</f>
        <v>0</v>
      </c>
      <c r="R190" s="3">
        <f>IFERROR(VLOOKUP(D190,[13]ServNOMINA!$F$16:$M$112,8,0),0)</f>
        <v>0</v>
      </c>
      <c r="S190" s="3">
        <f>IFERROR(VLOOKUP(D190,[13]ServOTROS!$F$16:$M$112,8,0),0)</f>
        <v>0</v>
      </c>
      <c r="T190" s="3">
        <f>IFERROR(VLOOKUP(D190,[13]CANCEL!$F$16:$M$48,8,0),0)</f>
        <v>0</v>
      </c>
      <c r="U190" s="3">
        <f>IFERROR(VLOOKUP(B190,[13]Aaf_PENSION!$C$16:$M$112,11,0),0)</f>
        <v>0</v>
      </c>
      <c r="V190" s="3">
        <f>IFERROR(VLOOKUP(B190,[13]Aaf_SALUD!$C$16:$M$112,11,0),0)</f>
        <v>0</v>
      </c>
      <c r="W190" s="3">
        <f>IFERROR(VLOOKUP(D190,[13]CALIDAD!$F$16:$M$1122,8,0),0)</f>
        <v>36532806</v>
      </c>
      <c r="X190" s="3">
        <f>IFERROR(VLOOKUP(D190,'[14]dinamica municip ok'!$F$4:$G$1107,2,0),0)</f>
        <v>113320621</v>
      </c>
      <c r="Y190" s="3">
        <f>IFERROR(VLOOKUP(B190,[13]Ap_CESANTIAS!$C$16:$M$112,11,0),0)</f>
        <v>0</v>
      </c>
      <c r="Z190" s="3">
        <f>IFERROR(VLOOKUP(B190,[13]Ap_PENSION!$C$16:$M$112,11,0),0)</f>
        <v>0</v>
      </c>
      <c r="AA190" s="3">
        <f>IFERROR(VLOOKUP(B190,[13]Ap_SALUD!$C$16:$M$112,11,0),0)</f>
        <v>0</v>
      </c>
      <c r="AB190" s="3"/>
      <c r="AC190" s="36">
        <f t="shared" si="6"/>
        <v>149853427</v>
      </c>
      <c r="AD190" s="37">
        <f t="shared" si="8"/>
        <v>109598416</v>
      </c>
      <c r="AE190" s="144"/>
    </row>
    <row r="191" spans="1:31" x14ac:dyDescent="0.25">
      <c r="A191" s="29">
        <v>179</v>
      </c>
      <c r="B191" s="61"/>
      <c r="C191" s="143" t="str">
        <f>VLOOKUP(D191,[8]Hoja1!$A$2:$B$1115,2,0)</f>
        <v>05649</v>
      </c>
      <c r="D191" s="31">
        <v>890983740</v>
      </c>
      <c r="E191" s="31">
        <v>214905649</v>
      </c>
      <c r="F191" s="61" t="s">
        <v>389</v>
      </c>
      <c r="G191" s="33">
        <v>0</v>
      </c>
      <c r="H191" s="33">
        <v>0</v>
      </c>
      <c r="I191" s="3">
        <f>IFERROR(VLOOKUP(C191,'[6]Anexo 2'!$A$9:$G$1115,7,0),0)</f>
        <v>290927380</v>
      </c>
      <c r="J191" s="3">
        <f>IFERROR(VLOOKUP(C191,'[6]Anexo 1'!$A$9:$F$1115,6,0),0)</f>
        <v>274533409</v>
      </c>
      <c r="K191" s="3"/>
      <c r="L191" s="3"/>
      <c r="M191" s="3"/>
      <c r="N191" s="3"/>
      <c r="O191" s="3"/>
      <c r="P191" s="34">
        <f t="shared" si="7"/>
        <v>565460789</v>
      </c>
      <c r="Q191" s="35">
        <f>VLOOKUP(D191,FEBRERO!$D$13:$Q$1147,14,0)+VLOOKUP(D191,FEBRERO!$D$13:$AC$1147,26,0)</f>
        <v>0</v>
      </c>
      <c r="R191" s="3">
        <f>IFERROR(VLOOKUP(D191,[13]ServNOMINA!$F$16:$M$112,8,0),0)</f>
        <v>0</v>
      </c>
      <c r="S191" s="3">
        <f>IFERROR(VLOOKUP(D191,[13]ServOTROS!$F$16:$M$112,8,0),0)</f>
        <v>0</v>
      </c>
      <c r="T191" s="3">
        <f>IFERROR(VLOOKUP(D191,[13]CANCEL!$F$16:$M$48,8,0),0)</f>
        <v>0</v>
      </c>
      <c r="U191" s="3">
        <f>IFERROR(VLOOKUP(B191,[13]Aaf_PENSION!$C$16:$M$112,11,0),0)</f>
        <v>0</v>
      </c>
      <c r="V191" s="3">
        <f>IFERROR(VLOOKUP(B191,[13]Aaf_SALUD!$C$16:$M$112,11,0),0)</f>
        <v>0</v>
      </c>
      <c r="W191" s="3">
        <f>IFERROR(VLOOKUP(D191,[13]CALIDAD!$F$16:$M$1122,8,0),0)</f>
        <v>72731844</v>
      </c>
      <c r="X191" s="3">
        <f>IFERROR(VLOOKUP(D191,'[14]dinamica municip ok'!$F$4:$G$1107,2,0),0)</f>
        <v>274533409</v>
      </c>
      <c r="Y191" s="3">
        <f>IFERROR(VLOOKUP(B191,[13]Ap_CESANTIAS!$C$16:$M$112,11,0),0)</f>
        <v>0</v>
      </c>
      <c r="Z191" s="3">
        <f>IFERROR(VLOOKUP(B191,[13]Ap_PENSION!$C$16:$M$112,11,0),0)</f>
        <v>0</v>
      </c>
      <c r="AA191" s="3">
        <f>IFERROR(VLOOKUP(B191,[13]Ap_SALUD!$C$16:$M$112,11,0),0)</f>
        <v>0</v>
      </c>
      <c r="AB191" s="3"/>
      <c r="AC191" s="36">
        <f t="shared" si="6"/>
        <v>347265253</v>
      </c>
      <c r="AD191" s="37">
        <f t="shared" si="8"/>
        <v>218195536</v>
      </c>
      <c r="AE191" s="144"/>
    </row>
    <row r="192" spans="1:31" x14ac:dyDescent="0.25">
      <c r="A192" s="38">
        <v>180</v>
      </c>
      <c r="B192" s="61"/>
      <c r="C192" s="143" t="str">
        <f>VLOOKUP(D192,[8]Hoja1!$A$2:$B$1115,2,0)</f>
        <v>05652</v>
      </c>
      <c r="D192" s="31">
        <v>800022791</v>
      </c>
      <c r="E192" s="31">
        <v>215205652</v>
      </c>
      <c r="F192" s="61" t="s">
        <v>390</v>
      </c>
      <c r="G192" s="33">
        <v>0</v>
      </c>
      <c r="H192" s="33">
        <v>0</v>
      </c>
      <c r="I192" s="3">
        <f>IFERROR(VLOOKUP(C192,'[6]Anexo 2'!$A$9:$G$1115,7,0),0)</f>
        <v>93872652</v>
      </c>
      <c r="J192" s="3">
        <f>IFERROR(VLOOKUP(C192,'[6]Anexo 1'!$A$9:$F$1115,6,0),0)</f>
        <v>90553256</v>
      </c>
      <c r="K192" s="3"/>
      <c r="L192" s="3"/>
      <c r="M192" s="3"/>
      <c r="N192" s="3"/>
      <c r="O192" s="3"/>
      <c r="P192" s="34">
        <f t="shared" si="7"/>
        <v>184425908</v>
      </c>
      <c r="Q192" s="35">
        <f>VLOOKUP(D192,FEBRERO!$D$13:$Q$1147,14,0)+VLOOKUP(D192,FEBRERO!$D$13:$AC$1147,26,0)</f>
        <v>0</v>
      </c>
      <c r="R192" s="3">
        <f>IFERROR(VLOOKUP(D192,[13]ServNOMINA!$F$16:$M$112,8,0),0)</f>
        <v>0</v>
      </c>
      <c r="S192" s="3">
        <f>IFERROR(VLOOKUP(D192,[13]ServOTROS!$F$16:$M$112,8,0),0)</f>
        <v>0</v>
      </c>
      <c r="T192" s="3">
        <f>IFERROR(VLOOKUP(D192,[13]CANCEL!$F$16:$M$48,8,0),0)</f>
        <v>0</v>
      </c>
      <c r="U192" s="3">
        <f>IFERROR(VLOOKUP(B192,[13]Aaf_PENSION!$C$16:$M$112,11,0),0)</f>
        <v>0</v>
      </c>
      <c r="V192" s="3">
        <f>IFERROR(VLOOKUP(B192,[13]Aaf_SALUD!$C$16:$M$112,11,0),0)</f>
        <v>0</v>
      </c>
      <c r="W192" s="3">
        <f>IFERROR(VLOOKUP(D192,[13]CALIDAD!$F$16:$M$1122,8,0),0)</f>
        <v>23468163</v>
      </c>
      <c r="X192" s="3">
        <f>IFERROR(VLOOKUP(D192,'[14]dinamica municip ok'!$F$4:$G$1107,2,0),0)</f>
        <v>90553256</v>
      </c>
      <c r="Y192" s="3">
        <f>IFERROR(VLOOKUP(B192,[13]Ap_CESANTIAS!$C$16:$M$112,11,0),0)</f>
        <v>0</v>
      </c>
      <c r="Z192" s="3">
        <f>IFERROR(VLOOKUP(B192,[13]Ap_PENSION!$C$16:$M$112,11,0),0)</f>
        <v>0</v>
      </c>
      <c r="AA192" s="3">
        <f>IFERROR(VLOOKUP(B192,[13]Ap_SALUD!$C$16:$M$112,11,0),0)</f>
        <v>0</v>
      </c>
      <c r="AB192" s="3"/>
      <c r="AC192" s="36">
        <f t="shared" si="6"/>
        <v>114021419</v>
      </c>
      <c r="AD192" s="37">
        <f t="shared" si="8"/>
        <v>70404489</v>
      </c>
      <c r="AE192" s="144"/>
    </row>
    <row r="193" spans="1:31" x14ac:dyDescent="0.25">
      <c r="A193" s="29">
        <v>181</v>
      </c>
      <c r="B193" s="61"/>
      <c r="C193" s="143" t="str">
        <f>VLOOKUP(D193,[8]Hoja1!$A$2:$B$1115,2,0)</f>
        <v>05656</v>
      </c>
      <c r="D193" s="31">
        <v>890920814</v>
      </c>
      <c r="E193" s="31">
        <v>215605656</v>
      </c>
      <c r="F193" s="61" t="s">
        <v>391</v>
      </c>
      <c r="G193" s="33">
        <v>0</v>
      </c>
      <c r="H193" s="33">
        <v>0</v>
      </c>
      <c r="I193" s="3">
        <f>IFERROR(VLOOKUP(C193,'[6]Anexo 2'!$A$9:$G$1115,7,0),0)</f>
        <v>259155380</v>
      </c>
      <c r="J193" s="3">
        <f>IFERROR(VLOOKUP(C193,'[6]Anexo 1'!$A$9:$F$1115,6,0),0)</f>
        <v>239317011</v>
      </c>
      <c r="K193" s="3"/>
      <c r="L193" s="3"/>
      <c r="M193" s="3"/>
      <c r="N193" s="3"/>
      <c r="O193" s="3"/>
      <c r="P193" s="34">
        <f t="shared" si="7"/>
        <v>498472391</v>
      </c>
      <c r="Q193" s="35">
        <f>VLOOKUP(D193,FEBRERO!$D$13:$Q$1147,14,0)+VLOOKUP(D193,FEBRERO!$D$13:$AC$1147,26,0)</f>
        <v>0</v>
      </c>
      <c r="R193" s="3">
        <f>IFERROR(VLOOKUP(D193,[13]ServNOMINA!$F$16:$M$112,8,0),0)</f>
        <v>0</v>
      </c>
      <c r="S193" s="3">
        <f>IFERROR(VLOOKUP(D193,[13]ServOTROS!$F$16:$M$112,8,0),0)</f>
        <v>0</v>
      </c>
      <c r="T193" s="3">
        <f>IFERROR(VLOOKUP(D193,[13]CANCEL!$F$16:$M$48,8,0),0)</f>
        <v>0</v>
      </c>
      <c r="U193" s="3">
        <f>IFERROR(VLOOKUP(B193,[13]Aaf_PENSION!$C$16:$M$112,11,0),0)</f>
        <v>0</v>
      </c>
      <c r="V193" s="3">
        <f>IFERROR(VLOOKUP(B193,[13]Aaf_SALUD!$C$16:$M$112,11,0),0)</f>
        <v>0</v>
      </c>
      <c r="W193" s="3">
        <f>IFERROR(VLOOKUP(D193,[13]CALIDAD!$F$16:$M$1122,8,0),0)</f>
        <v>64788846</v>
      </c>
      <c r="X193" s="3">
        <f>IFERROR(VLOOKUP(D193,'[14]dinamica municip ok'!$F$4:$G$1107,2,0),0)</f>
        <v>239317011</v>
      </c>
      <c r="Y193" s="3">
        <f>IFERROR(VLOOKUP(B193,[13]Ap_CESANTIAS!$C$16:$M$112,11,0),0)</f>
        <v>0</v>
      </c>
      <c r="Z193" s="3">
        <f>IFERROR(VLOOKUP(B193,[13]Ap_PENSION!$C$16:$M$112,11,0),0)</f>
        <v>0</v>
      </c>
      <c r="AA193" s="3">
        <f>IFERROR(VLOOKUP(B193,[13]Ap_SALUD!$C$16:$M$112,11,0),0)</f>
        <v>0</v>
      </c>
      <c r="AB193" s="3"/>
      <c r="AC193" s="36">
        <f t="shared" si="6"/>
        <v>304105857</v>
      </c>
      <c r="AD193" s="37">
        <f t="shared" si="8"/>
        <v>194366534</v>
      </c>
      <c r="AE193" s="144"/>
    </row>
    <row r="194" spans="1:31" x14ac:dyDescent="0.25">
      <c r="A194" s="38">
        <v>182</v>
      </c>
      <c r="B194" s="61"/>
      <c r="C194" s="143" t="str">
        <f>VLOOKUP(D194,[8]Hoja1!$A$2:$B$1115,2,0)</f>
        <v>05658</v>
      </c>
      <c r="D194" s="31">
        <v>800022618</v>
      </c>
      <c r="E194" s="31">
        <v>215805658</v>
      </c>
      <c r="F194" s="61" t="s">
        <v>392</v>
      </c>
      <c r="G194" s="33">
        <v>0</v>
      </c>
      <c r="H194" s="33">
        <v>0</v>
      </c>
      <c r="I194" s="3">
        <f>IFERROR(VLOOKUP(C194,'[6]Anexo 2'!$A$9:$G$1115,7,0),0)</f>
        <v>47358111</v>
      </c>
      <c r="J194" s="3">
        <f>IFERROR(VLOOKUP(C194,'[6]Anexo 1'!$A$9:$F$1115,6,0),0)</f>
        <v>49217255</v>
      </c>
      <c r="K194" s="3"/>
      <c r="L194" s="3"/>
      <c r="M194" s="3"/>
      <c r="N194" s="3"/>
      <c r="O194" s="3"/>
      <c r="P194" s="34">
        <f t="shared" si="7"/>
        <v>96575366</v>
      </c>
      <c r="Q194" s="35">
        <f>VLOOKUP(D194,FEBRERO!$D$13:$Q$1147,14,0)+VLOOKUP(D194,FEBRERO!$D$13:$AC$1147,26,0)</f>
        <v>0</v>
      </c>
      <c r="R194" s="3">
        <f>IFERROR(VLOOKUP(D194,[13]ServNOMINA!$F$16:$M$112,8,0),0)</f>
        <v>0</v>
      </c>
      <c r="S194" s="3">
        <f>IFERROR(VLOOKUP(D194,[13]ServOTROS!$F$16:$M$112,8,0),0)</f>
        <v>0</v>
      </c>
      <c r="T194" s="3">
        <f>IFERROR(VLOOKUP(D194,[13]CANCEL!$F$16:$M$48,8,0),0)</f>
        <v>0</v>
      </c>
      <c r="U194" s="3">
        <f>IFERROR(VLOOKUP(B194,[13]Aaf_PENSION!$C$16:$M$112,11,0),0)</f>
        <v>0</v>
      </c>
      <c r="V194" s="3">
        <f>IFERROR(VLOOKUP(B194,[13]Aaf_SALUD!$C$16:$M$112,11,0),0)</f>
        <v>0</v>
      </c>
      <c r="W194" s="3">
        <f>IFERROR(VLOOKUP(D194,[13]CALIDAD!$F$16:$M$1122,8,0),0)</f>
        <v>11839527</v>
      </c>
      <c r="X194" s="3">
        <f>IFERROR(VLOOKUP(D194,'[14]dinamica municip ok'!$F$4:$G$1107,2,0),0)</f>
        <v>49217255</v>
      </c>
      <c r="Y194" s="3">
        <f>IFERROR(VLOOKUP(B194,[13]Ap_CESANTIAS!$C$16:$M$112,11,0),0)</f>
        <v>0</v>
      </c>
      <c r="Z194" s="3">
        <f>IFERROR(VLOOKUP(B194,[13]Ap_PENSION!$C$16:$M$112,11,0),0)</f>
        <v>0</v>
      </c>
      <c r="AA194" s="3">
        <f>IFERROR(VLOOKUP(B194,[13]Ap_SALUD!$C$16:$M$112,11,0),0)</f>
        <v>0</v>
      </c>
      <c r="AB194" s="3"/>
      <c r="AC194" s="36">
        <f t="shared" si="6"/>
        <v>61056782</v>
      </c>
      <c r="AD194" s="37">
        <f t="shared" si="8"/>
        <v>35518584</v>
      </c>
      <c r="AE194" s="144"/>
    </row>
    <row r="195" spans="1:31" x14ac:dyDescent="0.25">
      <c r="A195" s="29">
        <v>183</v>
      </c>
      <c r="B195" s="61"/>
      <c r="C195" s="143" t="str">
        <f>VLOOKUP(D195,[8]Hoja1!$A$2:$B$1115,2,0)</f>
        <v>05659</v>
      </c>
      <c r="D195" s="31">
        <v>800013676</v>
      </c>
      <c r="E195" s="31">
        <v>215905659</v>
      </c>
      <c r="F195" s="61" t="s">
        <v>393</v>
      </c>
      <c r="G195" s="33">
        <v>0</v>
      </c>
      <c r="H195" s="33">
        <v>0</v>
      </c>
      <c r="I195" s="3">
        <f>IFERROR(VLOOKUP(C195,'[6]Anexo 2'!$A$9:$G$1115,7,0),0)</f>
        <v>1136608400</v>
      </c>
      <c r="J195" s="3">
        <f>IFERROR(VLOOKUP(C195,'[6]Anexo 1'!$A$9:$F$1115,6,0),0)</f>
        <v>877726671</v>
      </c>
      <c r="K195" s="3"/>
      <c r="L195" s="3"/>
      <c r="M195" s="3"/>
      <c r="N195" s="3"/>
      <c r="O195" s="3"/>
      <c r="P195" s="34">
        <f t="shared" si="7"/>
        <v>2014335071</v>
      </c>
      <c r="Q195" s="35">
        <f>VLOOKUP(D195,FEBRERO!$D$13:$Q$1147,14,0)+VLOOKUP(D195,FEBRERO!$D$13:$AC$1147,26,0)</f>
        <v>0</v>
      </c>
      <c r="R195" s="3">
        <f>IFERROR(VLOOKUP(D195,[13]ServNOMINA!$F$16:$M$112,8,0),0)</f>
        <v>0</v>
      </c>
      <c r="S195" s="3">
        <f>IFERROR(VLOOKUP(D195,[13]ServOTROS!$F$16:$M$112,8,0),0)</f>
        <v>0</v>
      </c>
      <c r="T195" s="3">
        <f>IFERROR(VLOOKUP(D195,[13]CANCEL!$F$16:$M$48,8,0),0)</f>
        <v>0</v>
      </c>
      <c r="U195" s="3">
        <f>IFERROR(VLOOKUP(B195,[13]Aaf_PENSION!$C$16:$M$112,11,0),0)</f>
        <v>0</v>
      </c>
      <c r="V195" s="3">
        <f>IFERROR(VLOOKUP(B195,[13]Aaf_SALUD!$C$16:$M$112,11,0),0)</f>
        <v>0</v>
      </c>
      <c r="W195" s="3">
        <f>IFERROR(VLOOKUP(D195,[13]CALIDAD!$F$16:$M$1122,8,0),0)</f>
        <v>284152101</v>
      </c>
      <c r="X195" s="3">
        <f>IFERROR(VLOOKUP(D195,'[14]dinamica municip ok'!$F$4:$G$1107,2,0),0)</f>
        <v>877726671</v>
      </c>
      <c r="Y195" s="3">
        <f>IFERROR(VLOOKUP(B195,[13]Ap_CESANTIAS!$C$16:$M$112,11,0),0)</f>
        <v>0</v>
      </c>
      <c r="Z195" s="3">
        <f>IFERROR(VLOOKUP(B195,[13]Ap_PENSION!$C$16:$M$112,11,0),0)</f>
        <v>0</v>
      </c>
      <c r="AA195" s="3">
        <f>IFERROR(VLOOKUP(B195,[13]Ap_SALUD!$C$16:$M$112,11,0),0)</f>
        <v>0</v>
      </c>
      <c r="AB195" s="3"/>
      <c r="AC195" s="36">
        <f t="shared" si="6"/>
        <v>1161878772</v>
      </c>
      <c r="AD195" s="37">
        <f t="shared" si="8"/>
        <v>852456299</v>
      </c>
      <c r="AE195" s="144"/>
    </row>
    <row r="196" spans="1:31" x14ac:dyDescent="0.25">
      <c r="A196" s="38">
        <v>184</v>
      </c>
      <c r="B196" s="61"/>
      <c r="C196" s="143" t="str">
        <f>VLOOKUP(D196,[8]Hoja1!$A$2:$B$1115,2,0)</f>
        <v>05660</v>
      </c>
      <c r="D196" s="31">
        <v>890984376</v>
      </c>
      <c r="E196" s="31">
        <v>216005660</v>
      </c>
      <c r="F196" s="61" t="s">
        <v>394</v>
      </c>
      <c r="G196" s="33">
        <v>0</v>
      </c>
      <c r="H196" s="33">
        <v>0</v>
      </c>
      <c r="I196" s="3">
        <f>IFERROR(VLOOKUP(C196,'[6]Anexo 2'!$A$9:$G$1115,7,0),0)</f>
        <v>295574608</v>
      </c>
      <c r="J196" s="3">
        <f>IFERROR(VLOOKUP(C196,'[6]Anexo 1'!$A$9:$F$1115,6,0),0)</f>
        <v>296956150</v>
      </c>
      <c r="K196" s="3"/>
      <c r="L196" s="3"/>
      <c r="M196" s="3"/>
      <c r="N196" s="3"/>
      <c r="O196" s="3"/>
      <c r="P196" s="34">
        <f t="shared" si="7"/>
        <v>592530758</v>
      </c>
      <c r="Q196" s="35">
        <f>VLOOKUP(D196,FEBRERO!$D$13:$Q$1147,14,0)+VLOOKUP(D196,FEBRERO!$D$13:$AC$1147,26,0)</f>
        <v>0</v>
      </c>
      <c r="R196" s="3">
        <f>IFERROR(VLOOKUP(D196,[13]ServNOMINA!$F$16:$M$112,8,0),0)</f>
        <v>0</v>
      </c>
      <c r="S196" s="3">
        <f>IFERROR(VLOOKUP(D196,[13]ServOTROS!$F$16:$M$112,8,0),0)</f>
        <v>0</v>
      </c>
      <c r="T196" s="3">
        <f>IFERROR(VLOOKUP(D196,[13]CANCEL!$F$16:$M$48,8,0),0)</f>
        <v>0</v>
      </c>
      <c r="U196" s="3">
        <f>IFERROR(VLOOKUP(B196,[13]Aaf_PENSION!$C$16:$M$112,11,0),0)</f>
        <v>0</v>
      </c>
      <c r="V196" s="3">
        <f>IFERROR(VLOOKUP(B196,[13]Aaf_SALUD!$C$16:$M$112,11,0),0)</f>
        <v>0</v>
      </c>
      <c r="W196" s="3">
        <f>IFERROR(VLOOKUP(D196,[13]CALIDAD!$F$16:$M$1122,8,0),0)</f>
        <v>73893651</v>
      </c>
      <c r="X196" s="3">
        <f>IFERROR(VLOOKUP(D196,'[14]dinamica municip ok'!$F$4:$G$1107,2,0),0)</f>
        <v>296956150</v>
      </c>
      <c r="Y196" s="3">
        <f>IFERROR(VLOOKUP(B196,[13]Ap_CESANTIAS!$C$16:$M$112,11,0),0)</f>
        <v>0</v>
      </c>
      <c r="Z196" s="3">
        <f>IFERROR(VLOOKUP(B196,[13]Ap_PENSION!$C$16:$M$112,11,0),0)</f>
        <v>0</v>
      </c>
      <c r="AA196" s="3">
        <f>IFERROR(VLOOKUP(B196,[13]Ap_SALUD!$C$16:$M$112,11,0),0)</f>
        <v>0</v>
      </c>
      <c r="AB196" s="3"/>
      <c r="AC196" s="36">
        <f t="shared" si="6"/>
        <v>370849801</v>
      </c>
      <c r="AD196" s="37">
        <f t="shared" si="8"/>
        <v>221680957</v>
      </c>
      <c r="AE196" s="144"/>
    </row>
    <row r="197" spans="1:31" x14ac:dyDescent="0.25">
      <c r="A197" s="29">
        <v>185</v>
      </c>
      <c r="B197" s="61"/>
      <c r="C197" s="143" t="str">
        <f>VLOOKUP(D197,[8]Hoja1!$A$2:$B$1115,2,0)</f>
        <v>05664</v>
      </c>
      <c r="D197" s="31">
        <v>890983922</v>
      </c>
      <c r="E197" s="31">
        <v>216405664</v>
      </c>
      <c r="F197" s="61" t="s">
        <v>395</v>
      </c>
      <c r="G197" s="33">
        <v>0</v>
      </c>
      <c r="H197" s="33">
        <v>0</v>
      </c>
      <c r="I197" s="3">
        <f>IFERROR(VLOOKUP(C197,'[6]Anexo 2'!$A$9:$G$1115,7,0),0)</f>
        <v>397385296</v>
      </c>
      <c r="J197" s="3">
        <f>IFERROR(VLOOKUP(C197,'[6]Anexo 1'!$A$9:$F$1115,6,0),0)</f>
        <v>434899585</v>
      </c>
      <c r="K197" s="3"/>
      <c r="L197" s="3"/>
      <c r="M197" s="3"/>
      <c r="N197" s="3"/>
      <c r="O197" s="3"/>
      <c r="P197" s="34">
        <f t="shared" si="7"/>
        <v>832284881</v>
      </c>
      <c r="Q197" s="35">
        <f>VLOOKUP(D197,FEBRERO!$D$13:$Q$1147,14,0)+VLOOKUP(D197,FEBRERO!$D$13:$AC$1147,26,0)</f>
        <v>0</v>
      </c>
      <c r="R197" s="3">
        <f>IFERROR(VLOOKUP(D197,[13]ServNOMINA!$F$16:$M$112,8,0),0)</f>
        <v>0</v>
      </c>
      <c r="S197" s="3">
        <f>IFERROR(VLOOKUP(D197,[13]ServOTROS!$F$16:$M$112,8,0),0)</f>
        <v>0</v>
      </c>
      <c r="T197" s="3">
        <f>IFERROR(VLOOKUP(D197,[13]CANCEL!$F$16:$M$48,8,0),0)</f>
        <v>0</v>
      </c>
      <c r="U197" s="3">
        <f>IFERROR(VLOOKUP(B197,[13]Aaf_PENSION!$C$16:$M$112,11,0),0)</f>
        <v>0</v>
      </c>
      <c r="V197" s="3">
        <f>IFERROR(VLOOKUP(B197,[13]Aaf_SALUD!$C$16:$M$112,11,0),0)</f>
        <v>0</v>
      </c>
      <c r="W197" s="3">
        <f>IFERROR(VLOOKUP(D197,[13]CALIDAD!$F$16:$M$1122,8,0),0)</f>
        <v>99346323</v>
      </c>
      <c r="X197" s="3">
        <f>IFERROR(VLOOKUP(D197,'[14]dinamica municip ok'!$F$4:$G$1107,2,0),0)</f>
        <v>434899585</v>
      </c>
      <c r="Y197" s="3">
        <f>IFERROR(VLOOKUP(B197,[13]Ap_CESANTIAS!$C$16:$M$112,11,0),0)</f>
        <v>0</v>
      </c>
      <c r="Z197" s="3">
        <f>IFERROR(VLOOKUP(B197,[13]Ap_PENSION!$C$16:$M$112,11,0),0)</f>
        <v>0</v>
      </c>
      <c r="AA197" s="3">
        <f>IFERROR(VLOOKUP(B197,[13]Ap_SALUD!$C$16:$M$112,11,0),0)</f>
        <v>0</v>
      </c>
      <c r="AB197" s="3"/>
      <c r="AC197" s="36">
        <f t="shared" si="6"/>
        <v>534245908</v>
      </c>
      <c r="AD197" s="37">
        <f t="shared" si="8"/>
        <v>298038973</v>
      </c>
      <c r="AE197" s="144"/>
    </row>
    <row r="198" spans="1:31" x14ac:dyDescent="0.25">
      <c r="A198" s="38">
        <v>186</v>
      </c>
      <c r="B198" s="61"/>
      <c r="C198" s="143" t="str">
        <f>VLOOKUP(D198,[8]Hoja1!$A$2:$B$1115,2,0)</f>
        <v>05665</v>
      </c>
      <c r="D198" s="31">
        <v>890983814</v>
      </c>
      <c r="E198" s="31">
        <v>216505665</v>
      </c>
      <c r="F198" s="61" t="s">
        <v>396</v>
      </c>
      <c r="G198" s="33">
        <v>0</v>
      </c>
      <c r="H198" s="33">
        <v>0</v>
      </c>
      <c r="I198" s="3">
        <f>IFERROR(VLOOKUP(C198,'[6]Anexo 2'!$A$9:$G$1115,7,0),0)</f>
        <v>1712362496</v>
      </c>
      <c r="J198" s="3">
        <f>IFERROR(VLOOKUP(C198,'[6]Anexo 1'!$A$9:$F$1115,6,0),0)</f>
        <v>983244819</v>
      </c>
      <c r="K198" s="3"/>
      <c r="L198" s="3"/>
      <c r="M198" s="3"/>
      <c r="N198" s="3"/>
      <c r="O198" s="3"/>
      <c r="P198" s="34">
        <f t="shared" si="7"/>
        <v>2695607315</v>
      </c>
      <c r="Q198" s="35">
        <f>VLOOKUP(D198,FEBRERO!$D$13:$Q$1147,14,0)+VLOOKUP(D198,FEBRERO!$D$13:$AC$1147,26,0)</f>
        <v>0</v>
      </c>
      <c r="R198" s="3">
        <f>IFERROR(VLOOKUP(D198,[13]ServNOMINA!$F$16:$M$112,8,0),0)</f>
        <v>0</v>
      </c>
      <c r="S198" s="3">
        <f>IFERROR(VLOOKUP(D198,[13]ServOTROS!$F$16:$M$112,8,0),0)</f>
        <v>0</v>
      </c>
      <c r="T198" s="3">
        <f>IFERROR(VLOOKUP(D198,[13]CANCEL!$F$16:$M$48,8,0),0)</f>
        <v>0</v>
      </c>
      <c r="U198" s="3">
        <f>IFERROR(VLOOKUP(B198,[13]Aaf_PENSION!$C$16:$M$112,11,0),0)</f>
        <v>0</v>
      </c>
      <c r="V198" s="3">
        <f>IFERROR(VLOOKUP(B198,[13]Aaf_SALUD!$C$16:$M$112,11,0),0)</f>
        <v>0</v>
      </c>
      <c r="W198" s="3">
        <f>IFERROR(VLOOKUP(D198,[13]CALIDAD!$F$16:$M$1122,8,0),0)</f>
        <v>428090625</v>
      </c>
      <c r="X198" s="3">
        <f>IFERROR(VLOOKUP(D198,'[14]dinamica municip ok'!$F$4:$G$1107,2,0),0)</f>
        <v>983244819</v>
      </c>
      <c r="Y198" s="3">
        <f>IFERROR(VLOOKUP(B198,[13]Ap_CESANTIAS!$C$16:$M$112,11,0),0)</f>
        <v>0</v>
      </c>
      <c r="Z198" s="3">
        <f>IFERROR(VLOOKUP(B198,[13]Ap_PENSION!$C$16:$M$112,11,0),0)</f>
        <v>0</v>
      </c>
      <c r="AA198" s="3">
        <f>IFERROR(VLOOKUP(B198,[13]Ap_SALUD!$C$16:$M$112,11,0),0)</f>
        <v>0</v>
      </c>
      <c r="AB198" s="3"/>
      <c r="AC198" s="36">
        <f t="shared" si="6"/>
        <v>1411335444</v>
      </c>
      <c r="AD198" s="37">
        <f t="shared" si="8"/>
        <v>1284271871</v>
      </c>
      <c r="AE198" s="144"/>
    </row>
    <row r="199" spans="1:31" x14ac:dyDescent="0.25">
      <c r="A199" s="29">
        <v>187</v>
      </c>
      <c r="B199" s="61"/>
      <c r="C199" s="143" t="str">
        <f>VLOOKUP(D199,[8]Hoja1!$A$2:$B$1115,2,0)</f>
        <v>05667</v>
      </c>
      <c r="D199" s="31">
        <v>890982123</v>
      </c>
      <c r="E199" s="31">
        <v>216705667</v>
      </c>
      <c r="F199" s="61" t="s">
        <v>397</v>
      </c>
      <c r="G199" s="33">
        <v>0</v>
      </c>
      <c r="H199" s="33">
        <v>0</v>
      </c>
      <c r="I199" s="3">
        <f>IFERROR(VLOOKUP(C199,'[6]Anexo 2'!$A$9:$G$1115,7,0),0)</f>
        <v>253303204</v>
      </c>
      <c r="J199" s="3">
        <f>IFERROR(VLOOKUP(C199,'[6]Anexo 1'!$A$9:$F$1115,6,0),0)</f>
        <v>203941064</v>
      </c>
      <c r="K199" s="3"/>
      <c r="L199" s="3"/>
      <c r="M199" s="3"/>
      <c r="N199" s="3"/>
      <c r="O199" s="3"/>
      <c r="P199" s="34">
        <f t="shared" si="7"/>
        <v>457244268</v>
      </c>
      <c r="Q199" s="35">
        <f>VLOOKUP(D199,FEBRERO!$D$13:$Q$1147,14,0)+VLOOKUP(D199,FEBRERO!$D$13:$AC$1147,26,0)</f>
        <v>0</v>
      </c>
      <c r="R199" s="3">
        <f>IFERROR(VLOOKUP(D199,[13]ServNOMINA!$F$16:$M$112,8,0),0)</f>
        <v>0</v>
      </c>
      <c r="S199" s="3">
        <f>IFERROR(VLOOKUP(D199,[13]ServOTROS!$F$16:$M$112,8,0),0)</f>
        <v>0</v>
      </c>
      <c r="T199" s="3">
        <f>IFERROR(VLOOKUP(D199,[13]CANCEL!$F$16:$M$48,8,0),0)</f>
        <v>0</v>
      </c>
      <c r="U199" s="3">
        <f>IFERROR(VLOOKUP(B199,[13]Aaf_PENSION!$C$16:$M$112,11,0),0)</f>
        <v>0</v>
      </c>
      <c r="V199" s="3">
        <f>IFERROR(VLOOKUP(B199,[13]Aaf_SALUD!$C$16:$M$112,11,0),0)</f>
        <v>0</v>
      </c>
      <c r="W199" s="3">
        <f>IFERROR(VLOOKUP(D199,[13]CALIDAD!$F$16:$M$1122,8,0),0)</f>
        <v>63325800</v>
      </c>
      <c r="X199" s="3">
        <f>IFERROR(VLOOKUP(D199,'[14]dinamica municip ok'!$F$4:$G$1107,2,0),0)</f>
        <v>203941064</v>
      </c>
      <c r="Y199" s="3">
        <f>IFERROR(VLOOKUP(B199,[13]Ap_CESANTIAS!$C$16:$M$112,11,0),0)</f>
        <v>0</v>
      </c>
      <c r="Z199" s="3">
        <f>IFERROR(VLOOKUP(B199,[13]Ap_PENSION!$C$16:$M$112,11,0),0)</f>
        <v>0</v>
      </c>
      <c r="AA199" s="3">
        <f>IFERROR(VLOOKUP(B199,[13]Ap_SALUD!$C$16:$M$112,11,0),0)</f>
        <v>0</v>
      </c>
      <c r="AB199" s="3"/>
      <c r="AC199" s="36">
        <f t="shared" si="6"/>
        <v>267266864</v>
      </c>
      <c r="AD199" s="37">
        <f t="shared" si="8"/>
        <v>189977404</v>
      </c>
      <c r="AE199" s="144"/>
    </row>
    <row r="200" spans="1:31" x14ac:dyDescent="0.25">
      <c r="A200" s="38">
        <v>188</v>
      </c>
      <c r="B200" s="61"/>
      <c r="C200" s="143" t="str">
        <f>VLOOKUP(D200,[8]Hoja1!$A$2:$B$1115,2,0)</f>
        <v>05670</v>
      </c>
      <c r="D200" s="31">
        <v>890980850</v>
      </c>
      <c r="E200" s="31">
        <v>217005670</v>
      </c>
      <c r="F200" s="61" t="s">
        <v>398</v>
      </c>
      <c r="G200" s="33">
        <v>0</v>
      </c>
      <c r="H200" s="33">
        <v>0</v>
      </c>
      <c r="I200" s="3">
        <f>IFERROR(VLOOKUP(C200,'[6]Anexo 2'!$A$9:$G$1115,7,0),0)</f>
        <v>353445760</v>
      </c>
      <c r="J200" s="3">
        <f>IFERROR(VLOOKUP(C200,'[6]Anexo 1'!$A$9:$F$1115,6,0),0)</f>
        <v>384757089</v>
      </c>
      <c r="K200" s="3"/>
      <c r="L200" s="3"/>
      <c r="M200" s="3"/>
      <c r="N200" s="3"/>
      <c r="O200" s="3"/>
      <c r="P200" s="34">
        <f t="shared" si="7"/>
        <v>738202849</v>
      </c>
      <c r="Q200" s="35">
        <f>VLOOKUP(D200,FEBRERO!$D$13:$Q$1147,14,0)+VLOOKUP(D200,FEBRERO!$D$13:$AC$1147,26,0)</f>
        <v>0</v>
      </c>
      <c r="R200" s="3">
        <f>IFERROR(VLOOKUP(D200,[13]ServNOMINA!$F$16:$M$112,8,0),0)</f>
        <v>0</v>
      </c>
      <c r="S200" s="3">
        <f>IFERROR(VLOOKUP(D200,[13]ServOTROS!$F$16:$M$112,8,0),0)</f>
        <v>0</v>
      </c>
      <c r="T200" s="3">
        <f>IFERROR(VLOOKUP(D200,[13]CANCEL!$F$16:$M$48,8,0),0)</f>
        <v>0</v>
      </c>
      <c r="U200" s="3">
        <f>IFERROR(VLOOKUP(B200,[13]Aaf_PENSION!$C$16:$M$112,11,0),0)</f>
        <v>0</v>
      </c>
      <c r="V200" s="3">
        <f>IFERROR(VLOOKUP(B200,[13]Aaf_SALUD!$C$16:$M$112,11,0),0)</f>
        <v>0</v>
      </c>
      <c r="W200" s="3">
        <f>IFERROR(VLOOKUP(D200,[13]CALIDAD!$F$16:$M$1122,8,0),0)</f>
        <v>88361439</v>
      </c>
      <c r="X200" s="3">
        <f>IFERROR(VLOOKUP(D200,'[14]dinamica municip ok'!$F$4:$G$1107,2,0),0)</f>
        <v>384757089</v>
      </c>
      <c r="Y200" s="3">
        <f>IFERROR(VLOOKUP(B200,[13]Ap_CESANTIAS!$C$16:$M$112,11,0),0)</f>
        <v>0</v>
      </c>
      <c r="Z200" s="3">
        <f>IFERROR(VLOOKUP(B200,[13]Ap_PENSION!$C$16:$M$112,11,0),0)</f>
        <v>0</v>
      </c>
      <c r="AA200" s="3">
        <f>IFERROR(VLOOKUP(B200,[13]Ap_SALUD!$C$16:$M$112,11,0),0)</f>
        <v>0</v>
      </c>
      <c r="AB200" s="3"/>
      <c r="AC200" s="36">
        <f t="shared" si="6"/>
        <v>473118528</v>
      </c>
      <c r="AD200" s="37">
        <f t="shared" si="8"/>
        <v>265084321</v>
      </c>
      <c r="AE200" s="144"/>
    </row>
    <row r="201" spans="1:31" x14ac:dyDescent="0.25">
      <c r="A201" s="29">
        <v>189</v>
      </c>
      <c r="B201" s="61"/>
      <c r="C201" s="143" t="str">
        <f>VLOOKUP(D201,[8]Hoja1!$A$2:$B$1115,2,0)</f>
        <v>05674</v>
      </c>
      <c r="D201" s="31">
        <v>890982506</v>
      </c>
      <c r="E201" s="31">
        <v>217405674</v>
      </c>
      <c r="F201" s="61" t="s">
        <v>399</v>
      </c>
      <c r="G201" s="33">
        <v>0</v>
      </c>
      <c r="H201" s="33">
        <v>0</v>
      </c>
      <c r="I201" s="3">
        <f>IFERROR(VLOOKUP(C201,'[6]Anexo 2'!$A$9:$G$1115,7,0),0)</f>
        <v>326172880</v>
      </c>
      <c r="J201" s="3">
        <f>IFERROR(VLOOKUP(C201,'[6]Anexo 1'!$A$9:$F$1115,6,0),0)</f>
        <v>321160968</v>
      </c>
      <c r="K201" s="3"/>
      <c r="L201" s="3"/>
      <c r="M201" s="3"/>
      <c r="N201" s="3"/>
      <c r="O201" s="3"/>
      <c r="P201" s="34">
        <f t="shared" si="7"/>
        <v>647333848</v>
      </c>
      <c r="Q201" s="35">
        <f>VLOOKUP(D201,FEBRERO!$D$13:$Q$1147,14,0)+VLOOKUP(D201,FEBRERO!$D$13:$AC$1147,26,0)</f>
        <v>0</v>
      </c>
      <c r="R201" s="3">
        <f>IFERROR(VLOOKUP(D201,[13]ServNOMINA!$F$16:$M$112,8,0),0)</f>
        <v>0</v>
      </c>
      <c r="S201" s="3">
        <f>IFERROR(VLOOKUP(D201,[13]ServOTROS!$F$16:$M$112,8,0),0)</f>
        <v>0</v>
      </c>
      <c r="T201" s="3">
        <f>IFERROR(VLOOKUP(D201,[13]CANCEL!$F$16:$M$48,8,0),0)</f>
        <v>0</v>
      </c>
      <c r="U201" s="3">
        <f>IFERROR(VLOOKUP(B201,[13]Aaf_PENSION!$C$16:$M$112,11,0),0)</f>
        <v>0</v>
      </c>
      <c r="V201" s="3">
        <f>IFERROR(VLOOKUP(B201,[13]Aaf_SALUD!$C$16:$M$112,11,0),0)</f>
        <v>0</v>
      </c>
      <c r="W201" s="3">
        <f>IFERROR(VLOOKUP(D201,[13]CALIDAD!$F$16:$M$1122,8,0),0)</f>
        <v>81543219</v>
      </c>
      <c r="X201" s="3">
        <f>IFERROR(VLOOKUP(D201,'[14]dinamica municip ok'!$F$4:$G$1107,2,0),0)</f>
        <v>321160968</v>
      </c>
      <c r="Y201" s="3">
        <f>IFERROR(VLOOKUP(B201,[13]Ap_CESANTIAS!$C$16:$M$112,11,0),0)</f>
        <v>0</v>
      </c>
      <c r="Z201" s="3">
        <f>IFERROR(VLOOKUP(B201,[13]Ap_PENSION!$C$16:$M$112,11,0),0)</f>
        <v>0</v>
      </c>
      <c r="AA201" s="3">
        <f>IFERROR(VLOOKUP(B201,[13]Ap_SALUD!$C$16:$M$112,11,0),0)</f>
        <v>0</v>
      </c>
      <c r="AB201" s="3"/>
      <c r="AC201" s="36">
        <f t="shared" si="6"/>
        <v>402704187</v>
      </c>
      <c r="AD201" s="37">
        <f t="shared" si="8"/>
        <v>244629661</v>
      </c>
      <c r="AE201" s="144"/>
    </row>
    <row r="202" spans="1:31" x14ac:dyDescent="0.25">
      <c r="A202" s="38">
        <v>190</v>
      </c>
      <c r="B202" s="61"/>
      <c r="C202" s="143" t="str">
        <f>VLOOKUP(D202,[8]Hoja1!$A$2:$B$1115,2,0)</f>
        <v>05679</v>
      </c>
      <c r="D202" s="31">
        <v>890980344</v>
      </c>
      <c r="E202" s="31">
        <v>217905679</v>
      </c>
      <c r="F202" s="61" t="s">
        <v>400</v>
      </c>
      <c r="G202" s="33">
        <v>0</v>
      </c>
      <c r="H202" s="33">
        <v>0</v>
      </c>
      <c r="I202" s="3">
        <f>IFERROR(VLOOKUP(C202,'[6]Anexo 2'!$A$9:$G$1115,7,0),0)</f>
        <v>226524068</v>
      </c>
      <c r="J202" s="3">
        <f>IFERROR(VLOOKUP(C202,'[6]Anexo 1'!$A$9:$F$1115,6,0),0)</f>
        <v>288334232</v>
      </c>
      <c r="K202" s="3"/>
      <c r="L202" s="3"/>
      <c r="M202" s="3"/>
      <c r="N202" s="3"/>
      <c r="O202" s="3"/>
      <c r="P202" s="34">
        <f t="shared" si="7"/>
        <v>514858300</v>
      </c>
      <c r="Q202" s="35">
        <f>VLOOKUP(D202,FEBRERO!$D$13:$Q$1147,14,0)+VLOOKUP(D202,FEBRERO!$D$13:$AC$1147,26,0)</f>
        <v>0</v>
      </c>
      <c r="R202" s="3">
        <f>IFERROR(VLOOKUP(D202,[13]ServNOMINA!$F$16:$M$112,8,0),0)</f>
        <v>0</v>
      </c>
      <c r="S202" s="3">
        <f>IFERROR(VLOOKUP(D202,[13]ServOTROS!$F$16:$M$112,8,0),0)</f>
        <v>0</v>
      </c>
      <c r="T202" s="3">
        <f>IFERROR(VLOOKUP(D202,[13]CANCEL!$F$16:$M$48,8,0),0)</f>
        <v>0</v>
      </c>
      <c r="U202" s="3">
        <f>IFERROR(VLOOKUP(B202,[13]Aaf_PENSION!$C$16:$M$112,11,0),0)</f>
        <v>0</v>
      </c>
      <c r="V202" s="3">
        <f>IFERROR(VLOOKUP(B202,[13]Aaf_SALUD!$C$16:$M$112,11,0),0)</f>
        <v>0</v>
      </c>
      <c r="W202" s="3">
        <f>IFERROR(VLOOKUP(D202,[13]CALIDAD!$F$16:$M$1122,8,0),0)</f>
        <v>56631018</v>
      </c>
      <c r="X202" s="3">
        <f>IFERROR(VLOOKUP(D202,'[14]dinamica municip ok'!$F$4:$G$1107,2,0),0)</f>
        <v>288334232</v>
      </c>
      <c r="Y202" s="3">
        <f>IFERROR(VLOOKUP(B202,[13]Ap_CESANTIAS!$C$16:$M$112,11,0),0)</f>
        <v>0</v>
      </c>
      <c r="Z202" s="3">
        <f>IFERROR(VLOOKUP(B202,[13]Ap_PENSION!$C$16:$M$112,11,0),0)</f>
        <v>0</v>
      </c>
      <c r="AA202" s="3">
        <f>IFERROR(VLOOKUP(B202,[13]Ap_SALUD!$C$16:$M$112,11,0),0)</f>
        <v>0</v>
      </c>
      <c r="AB202" s="3"/>
      <c r="AC202" s="36">
        <f t="shared" si="6"/>
        <v>344965250</v>
      </c>
      <c r="AD202" s="37">
        <f t="shared" si="8"/>
        <v>169893050</v>
      </c>
      <c r="AE202" s="144"/>
    </row>
    <row r="203" spans="1:31" x14ac:dyDescent="0.25">
      <c r="A203" s="29">
        <v>191</v>
      </c>
      <c r="B203" s="61"/>
      <c r="C203" s="143" t="str">
        <f>VLOOKUP(D203,[8]Hoja1!$A$2:$B$1115,2,0)</f>
        <v>05686</v>
      </c>
      <c r="D203" s="31">
        <v>890981554</v>
      </c>
      <c r="E203" s="31">
        <v>218605686</v>
      </c>
      <c r="F203" s="61" t="s">
        <v>401</v>
      </c>
      <c r="G203" s="33">
        <v>0</v>
      </c>
      <c r="H203" s="33">
        <v>0</v>
      </c>
      <c r="I203" s="3">
        <f>IFERROR(VLOOKUP(C203,'[6]Anexo 2'!$A$9:$G$1115,7,0),0)</f>
        <v>549866440</v>
      </c>
      <c r="J203" s="3">
        <f>IFERROR(VLOOKUP(C203,'[6]Anexo 1'!$A$9:$F$1115,6,0),0)</f>
        <v>624524501</v>
      </c>
      <c r="K203" s="3"/>
      <c r="L203" s="3"/>
      <c r="M203" s="3"/>
      <c r="N203" s="3"/>
      <c r="O203" s="3"/>
      <c r="P203" s="34">
        <f t="shared" si="7"/>
        <v>1174390941</v>
      </c>
      <c r="Q203" s="35">
        <f>VLOOKUP(D203,FEBRERO!$D$13:$Q$1147,14,0)+VLOOKUP(D203,FEBRERO!$D$13:$AC$1147,26,0)</f>
        <v>0</v>
      </c>
      <c r="R203" s="3">
        <f>IFERROR(VLOOKUP(D203,[13]ServNOMINA!$F$16:$M$112,8,0),0)</f>
        <v>0</v>
      </c>
      <c r="S203" s="3">
        <f>IFERROR(VLOOKUP(D203,[13]ServOTROS!$F$16:$M$112,8,0),0)</f>
        <v>0</v>
      </c>
      <c r="T203" s="3">
        <f>IFERROR(VLOOKUP(D203,[13]CANCEL!$F$16:$M$48,8,0),0)</f>
        <v>0</v>
      </c>
      <c r="U203" s="3">
        <f>IFERROR(VLOOKUP(B203,[13]Aaf_PENSION!$C$16:$M$112,11,0),0)</f>
        <v>0</v>
      </c>
      <c r="V203" s="3">
        <f>IFERROR(VLOOKUP(B203,[13]Aaf_SALUD!$C$16:$M$112,11,0),0)</f>
        <v>0</v>
      </c>
      <c r="W203" s="3">
        <f>IFERROR(VLOOKUP(D203,[13]CALIDAD!$F$16:$M$1122,8,0),0)</f>
        <v>137466609</v>
      </c>
      <c r="X203" s="3">
        <f>IFERROR(VLOOKUP(D203,'[14]dinamica municip ok'!$F$4:$G$1107,2,0),0)</f>
        <v>624524501</v>
      </c>
      <c r="Y203" s="3">
        <f>IFERROR(VLOOKUP(B203,[13]Ap_CESANTIAS!$C$16:$M$112,11,0),0)</f>
        <v>0</v>
      </c>
      <c r="Z203" s="3">
        <f>IFERROR(VLOOKUP(B203,[13]Ap_PENSION!$C$16:$M$112,11,0),0)</f>
        <v>0</v>
      </c>
      <c r="AA203" s="3">
        <f>IFERROR(VLOOKUP(B203,[13]Ap_SALUD!$C$16:$M$112,11,0),0)</f>
        <v>0</v>
      </c>
      <c r="AB203" s="3"/>
      <c r="AC203" s="36">
        <f t="shared" si="6"/>
        <v>761991110</v>
      </c>
      <c r="AD203" s="37">
        <f t="shared" si="8"/>
        <v>412399831</v>
      </c>
      <c r="AE203" s="144"/>
    </row>
    <row r="204" spans="1:31" x14ac:dyDescent="0.25">
      <c r="A204" s="38">
        <v>192</v>
      </c>
      <c r="B204" s="61"/>
      <c r="C204" s="143" t="str">
        <f>VLOOKUP(D204,[8]Hoja1!$A$2:$B$1115,2,0)</f>
        <v>05690</v>
      </c>
      <c r="D204" s="31">
        <v>890983803</v>
      </c>
      <c r="E204" s="31">
        <v>219005690</v>
      </c>
      <c r="F204" s="61" t="s">
        <v>402</v>
      </c>
      <c r="G204" s="33">
        <v>0</v>
      </c>
      <c r="H204" s="33">
        <v>0</v>
      </c>
      <c r="I204" s="3">
        <f>IFERROR(VLOOKUP(C204,'[6]Anexo 2'!$A$9:$G$1115,7,0),0)</f>
        <v>223970728</v>
      </c>
      <c r="J204" s="3">
        <f>IFERROR(VLOOKUP(C204,'[6]Anexo 1'!$A$9:$F$1115,6,0),0)</f>
        <v>235920970</v>
      </c>
      <c r="K204" s="3"/>
      <c r="L204" s="3"/>
      <c r="M204" s="3"/>
      <c r="N204" s="3"/>
      <c r="O204" s="3"/>
      <c r="P204" s="34">
        <f t="shared" si="7"/>
        <v>459891698</v>
      </c>
      <c r="Q204" s="35">
        <f>VLOOKUP(D204,FEBRERO!$D$13:$Q$1147,14,0)+VLOOKUP(D204,FEBRERO!$D$13:$AC$1147,26,0)</f>
        <v>0</v>
      </c>
      <c r="R204" s="3">
        <f>IFERROR(VLOOKUP(D204,[13]ServNOMINA!$F$16:$M$112,8,0),0)</f>
        <v>0</v>
      </c>
      <c r="S204" s="3">
        <f>IFERROR(VLOOKUP(D204,[13]ServOTROS!$F$16:$M$112,8,0),0)</f>
        <v>0</v>
      </c>
      <c r="T204" s="3">
        <f>IFERROR(VLOOKUP(D204,[13]CANCEL!$F$16:$M$48,8,0),0)</f>
        <v>0</v>
      </c>
      <c r="U204" s="3">
        <f>IFERROR(VLOOKUP(B204,[13]Aaf_PENSION!$C$16:$M$112,11,0),0)</f>
        <v>0</v>
      </c>
      <c r="V204" s="3">
        <f>IFERROR(VLOOKUP(B204,[13]Aaf_SALUD!$C$16:$M$112,11,0),0)</f>
        <v>0</v>
      </c>
      <c r="W204" s="3">
        <f>IFERROR(VLOOKUP(D204,[13]CALIDAD!$F$16:$M$1122,8,0),0)</f>
        <v>55992681</v>
      </c>
      <c r="X204" s="3">
        <f>IFERROR(VLOOKUP(D204,'[14]dinamica municip ok'!$F$4:$G$1107,2,0),0)</f>
        <v>235920970</v>
      </c>
      <c r="Y204" s="3">
        <f>IFERROR(VLOOKUP(B204,[13]Ap_CESANTIAS!$C$16:$M$112,11,0),0)</f>
        <v>0</v>
      </c>
      <c r="Z204" s="3">
        <f>IFERROR(VLOOKUP(B204,[13]Ap_PENSION!$C$16:$M$112,11,0),0)</f>
        <v>0</v>
      </c>
      <c r="AA204" s="3">
        <f>IFERROR(VLOOKUP(B204,[13]Ap_SALUD!$C$16:$M$112,11,0),0)</f>
        <v>0</v>
      </c>
      <c r="AB204" s="3"/>
      <c r="AC204" s="36">
        <f t="shared" si="6"/>
        <v>291913651</v>
      </c>
      <c r="AD204" s="37">
        <f t="shared" si="8"/>
        <v>167978047</v>
      </c>
      <c r="AE204" s="144"/>
    </row>
    <row r="205" spans="1:31" x14ac:dyDescent="0.25">
      <c r="A205" s="29">
        <v>193</v>
      </c>
      <c r="B205" s="61"/>
      <c r="C205" s="143" t="str">
        <f>VLOOKUP(D205,[8]Hoja1!$A$2:$B$1115,2,0)</f>
        <v>05697</v>
      </c>
      <c r="D205" s="31">
        <v>890983813</v>
      </c>
      <c r="E205" s="31">
        <v>219705697</v>
      </c>
      <c r="F205" s="61" t="s">
        <v>403</v>
      </c>
      <c r="G205" s="33">
        <v>0</v>
      </c>
      <c r="H205" s="33">
        <v>0</v>
      </c>
      <c r="I205" s="3">
        <f>IFERROR(VLOOKUP(C205,'[6]Anexo 2'!$A$9:$G$1115,7,0),0)</f>
        <v>541941520</v>
      </c>
      <c r="J205" s="3">
        <f>IFERROR(VLOOKUP(C205,'[6]Anexo 1'!$A$9:$F$1115,6,0),0)</f>
        <v>592517832</v>
      </c>
      <c r="K205" s="3"/>
      <c r="L205" s="3"/>
      <c r="M205" s="3"/>
      <c r="N205" s="3"/>
      <c r="O205" s="3"/>
      <c r="P205" s="34">
        <f t="shared" si="7"/>
        <v>1134459352</v>
      </c>
      <c r="Q205" s="35">
        <f>VLOOKUP(D205,FEBRERO!$D$13:$Q$1147,14,0)+VLOOKUP(D205,FEBRERO!$D$13:$AC$1147,26,0)</f>
        <v>0</v>
      </c>
      <c r="R205" s="3">
        <f>IFERROR(VLOOKUP(D205,[13]ServNOMINA!$F$16:$M$112,8,0),0)</f>
        <v>0</v>
      </c>
      <c r="S205" s="3">
        <f>IFERROR(VLOOKUP(D205,[13]ServOTROS!$F$16:$M$112,8,0),0)</f>
        <v>0</v>
      </c>
      <c r="T205" s="3">
        <f>IFERROR(VLOOKUP(D205,[13]CANCEL!$F$16:$M$48,8,0),0)</f>
        <v>0</v>
      </c>
      <c r="U205" s="3">
        <f>IFERROR(VLOOKUP(B205,[13]Aaf_PENSION!$C$16:$M$112,11,0),0)</f>
        <v>0</v>
      </c>
      <c r="V205" s="3">
        <f>IFERROR(VLOOKUP(B205,[13]Aaf_SALUD!$C$16:$M$112,11,0),0)</f>
        <v>0</v>
      </c>
      <c r="W205" s="3">
        <f>IFERROR(VLOOKUP(D205,[13]CALIDAD!$F$16:$M$1122,8,0),0)</f>
        <v>135485379</v>
      </c>
      <c r="X205" s="3">
        <f>IFERROR(VLOOKUP(D205,'[14]dinamica municip ok'!$F$4:$G$1107,2,0),0)</f>
        <v>592517832</v>
      </c>
      <c r="Y205" s="3">
        <f>IFERROR(VLOOKUP(B205,[13]Ap_CESANTIAS!$C$16:$M$112,11,0),0)</f>
        <v>0</v>
      </c>
      <c r="Z205" s="3">
        <f>IFERROR(VLOOKUP(B205,[13]Ap_PENSION!$C$16:$M$112,11,0),0)</f>
        <v>0</v>
      </c>
      <c r="AA205" s="3">
        <f>IFERROR(VLOOKUP(B205,[13]Ap_SALUD!$C$16:$M$112,11,0),0)</f>
        <v>0</v>
      </c>
      <c r="AB205" s="3"/>
      <c r="AC205" s="36">
        <f t="shared" ref="AC205:AC268" si="9">SUM(R205:AA205)</f>
        <v>728003211</v>
      </c>
      <c r="AD205" s="37">
        <f t="shared" si="8"/>
        <v>406456141</v>
      </c>
      <c r="AE205" s="144"/>
    </row>
    <row r="206" spans="1:31" x14ac:dyDescent="0.25">
      <c r="A206" s="38">
        <v>194</v>
      </c>
      <c r="B206" s="61"/>
      <c r="C206" s="143" t="str">
        <f>VLOOKUP(D206,[8]Hoja1!$A$2:$B$1115,2,0)</f>
        <v>05736</v>
      </c>
      <c r="D206" s="31">
        <v>890981391</v>
      </c>
      <c r="E206" s="31">
        <v>213605736</v>
      </c>
      <c r="F206" s="61" t="s">
        <v>404</v>
      </c>
      <c r="G206" s="33">
        <v>0</v>
      </c>
      <c r="H206" s="33">
        <v>0</v>
      </c>
      <c r="I206" s="3">
        <f>IFERROR(VLOOKUP(C206,'[6]Anexo 2'!$A$9:$G$1115,7,0),0)</f>
        <v>919042528</v>
      </c>
      <c r="J206" s="3">
        <f>IFERROR(VLOOKUP(C206,'[6]Anexo 1'!$A$9:$F$1115,6,0),0)</f>
        <v>761159471</v>
      </c>
      <c r="K206" s="3"/>
      <c r="L206" s="3"/>
      <c r="M206" s="3"/>
      <c r="N206" s="3"/>
      <c r="O206" s="3"/>
      <c r="P206" s="34">
        <f t="shared" ref="P206:P269" si="10">SUM(G206:N206)</f>
        <v>1680201999</v>
      </c>
      <c r="Q206" s="35">
        <f>VLOOKUP(D206,FEBRERO!$D$13:$Q$1147,14,0)+VLOOKUP(D206,FEBRERO!$D$13:$AC$1147,26,0)</f>
        <v>0</v>
      </c>
      <c r="R206" s="3">
        <f>IFERROR(VLOOKUP(D206,[13]ServNOMINA!$F$16:$M$112,8,0),0)</f>
        <v>0</v>
      </c>
      <c r="S206" s="3">
        <f>IFERROR(VLOOKUP(D206,[13]ServOTROS!$F$16:$M$112,8,0),0)</f>
        <v>0</v>
      </c>
      <c r="T206" s="3">
        <f>IFERROR(VLOOKUP(D206,[13]CANCEL!$F$16:$M$48,8,0),0)</f>
        <v>0</v>
      </c>
      <c r="U206" s="3">
        <f>IFERROR(VLOOKUP(B206,[13]Aaf_PENSION!$C$16:$M$112,11,0),0)</f>
        <v>0</v>
      </c>
      <c r="V206" s="3">
        <f>IFERROR(VLOOKUP(B206,[13]Aaf_SALUD!$C$16:$M$112,11,0),0)</f>
        <v>0</v>
      </c>
      <c r="W206" s="3">
        <f>IFERROR(VLOOKUP(D206,[13]CALIDAD!$F$16:$M$1122,8,0),0)</f>
        <v>229760631</v>
      </c>
      <c r="X206" s="3">
        <f>IFERROR(VLOOKUP(D206,'[14]dinamica municip ok'!$F$4:$G$1107,2,0),0)</f>
        <v>761159471</v>
      </c>
      <c r="Y206" s="3">
        <f>IFERROR(VLOOKUP(B206,[13]Ap_CESANTIAS!$C$16:$M$112,11,0),0)</f>
        <v>0</v>
      </c>
      <c r="Z206" s="3">
        <f>IFERROR(VLOOKUP(B206,[13]Ap_PENSION!$C$16:$M$112,11,0),0)</f>
        <v>0</v>
      </c>
      <c r="AA206" s="3">
        <f>IFERROR(VLOOKUP(B206,[13]Ap_SALUD!$C$16:$M$112,11,0),0)</f>
        <v>0</v>
      </c>
      <c r="AB206" s="3"/>
      <c r="AC206" s="36">
        <f t="shared" si="9"/>
        <v>990920102</v>
      </c>
      <c r="AD206" s="37">
        <f t="shared" si="8"/>
        <v>689281897</v>
      </c>
      <c r="AE206" s="144"/>
    </row>
    <row r="207" spans="1:31" x14ac:dyDescent="0.25">
      <c r="A207" s="29">
        <v>195</v>
      </c>
      <c r="B207" s="61"/>
      <c r="C207" s="143" t="str">
        <f>VLOOKUP(D207,[8]Hoja1!$A$2:$B$1115,2,0)</f>
        <v>05756</v>
      </c>
      <c r="D207" s="31">
        <v>890980357</v>
      </c>
      <c r="E207" s="31">
        <v>215605756</v>
      </c>
      <c r="F207" s="61" t="s">
        <v>405</v>
      </c>
      <c r="G207" s="33">
        <v>0</v>
      </c>
      <c r="H207" s="33">
        <v>0</v>
      </c>
      <c r="I207" s="3">
        <f>IFERROR(VLOOKUP(C207,'[6]Anexo 2'!$A$9:$G$1115,7,0),0)</f>
        <v>559943360</v>
      </c>
      <c r="J207" s="3">
        <f>IFERROR(VLOOKUP(C207,'[6]Anexo 1'!$A$9:$F$1115,6,0),0)</f>
        <v>629999902</v>
      </c>
      <c r="K207" s="3"/>
      <c r="L207" s="3"/>
      <c r="M207" s="3"/>
      <c r="N207" s="3"/>
      <c r="O207" s="3"/>
      <c r="P207" s="34">
        <f t="shared" si="10"/>
        <v>1189943262</v>
      </c>
      <c r="Q207" s="35">
        <f>VLOOKUP(D207,FEBRERO!$D$13:$Q$1147,14,0)+VLOOKUP(D207,FEBRERO!$D$13:$AC$1147,26,0)</f>
        <v>0</v>
      </c>
      <c r="R207" s="3">
        <f>IFERROR(VLOOKUP(D207,[13]ServNOMINA!$F$16:$M$112,8,0),0)</f>
        <v>0</v>
      </c>
      <c r="S207" s="3">
        <f>IFERROR(VLOOKUP(D207,[13]ServOTROS!$F$16:$M$112,8,0),0)</f>
        <v>0</v>
      </c>
      <c r="T207" s="3">
        <f>IFERROR(VLOOKUP(D207,[13]CANCEL!$F$16:$M$48,8,0),0)</f>
        <v>0</v>
      </c>
      <c r="U207" s="3">
        <f>IFERROR(VLOOKUP(B207,[13]Aaf_PENSION!$C$16:$M$112,11,0),0)</f>
        <v>0</v>
      </c>
      <c r="V207" s="3">
        <f>IFERROR(VLOOKUP(B207,[13]Aaf_SALUD!$C$16:$M$112,11,0),0)</f>
        <v>0</v>
      </c>
      <c r="W207" s="3">
        <f>IFERROR(VLOOKUP(D207,[13]CALIDAD!$F$16:$M$1122,8,0),0)</f>
        <v>139985841</v>
      </c>
      <c r="X207" s="3">
        <f>IFERROR(VLOOKUP(D207,'[14]dinamica municip ok'!$F$4:$G$1107,2,0),0)</f>
        <v>629999902</v>
      </c>
      <c r="Y207" s="3">
        <f>IFERROR(VLOOKUP(B207,[13]Ap_CESANTIAS!$C$16:$M$112,11,0),0)</f>
        <v>0</v>
      </c>
      <c r="Z207" s="3">
        <f>IFERROR(VLOOKUP(B207,[13]Ap_PENSION!$C$16:$M$112,11,0),0)</f>
        <v>0</v>
      </c>
      <c r="AA207" s="3">
        <f>IFERROR(VLOOKUP(B207,[13]Ap_SALUD!$C$16:$M$112,11,0),0)</f>
        <v>0</v>
      </c>
      <c r="AB207" s="3"/>
      <c r="AC207" s="36">
        <f t="shared" si="9"/>
        <v>769985743</v>
      </c>
      <c r="AD207" s="37">
        <f t="shared" ref="AD207:AD270" si="11">+P207-Q207+AB207-AC207</f>
        <v>419957519</v>
      </c>
      <c r="AE207" s="144"/>
    </row>
    <row r="208" spans="1:31" x14ac:dyDescent="0.25">
      <c r="A208" s="38">
        <v>196</v>
      </c>
      <c r="B208" s="61"/>
      <c r="C208" s="143" t="str">
        <f>VLOOKUP(D208,[8]Hoja1!$A$2:$B$1115,2,0)</f>
        <v>05761</v>
      </c>
      <c r="D208" s="31">
        <v>890981080</v>
      </c>
      <c r="E208" s="31">
        <v>216105761</v>
      </c>
      <c r="F208" s="61" t="s">
        <v>406</v>
      </c>
      <c r="G208" s="33">
        <v>0</v>
      </c>
      <c r="H208" s="33">
        <v>0</v>
      </c>
      <c r="I208" s="3">
        <f>IFERROR(VLOOKUP(C208,'[6]Anexo 2'!$A$9:$G$1115,7,0),0)</f>
        <v>263704024</v>
      </c>
      <c r="J208" s="3">
        <f>IFERROR(VLOOKUP(C208,'[6]Anexo 1'!$A$9:$F$1115,6,0),0)</f>
        <v>258904905</v>
      </c>
      <c r="K208" s="3"/>
      <c r="L208" s="3"/>
      <c r="M208" s="3"/>
      <c r="N208" s="3"/>
      <c r="O208" s="3"/>
      <c r="P208" s="34">
        <f t="shared" si="10"/>
        <v>522608929</v>
      </c>
      <c r="Q208" s="35">
        <f>VLOOKUP(D208,FEBRERO!$D$13:$Q$1147,14,0)+VLOOKUP(D208,FEBRERO!$D$13:$AC$1147,26,0)</f>
        <v>0</v>
      </c>
      <c r="R208" s="3">
        <f>IFERROR(VLOOKUP(D208,[13]ServNOMINA!$F$16:$M$112,8,0),0)</f>
        <v>0</v>
      </c>
      <c r="S208" s="3">
        <f>IFERROR(VLOOKUP(D208,[13]ServOTROS!$F$16:$M$112,8,0),0)</f>
        <v>0</v>
      </c>
      <c r="T208" s="3">
        <f>IFERROR(VLOOKUP(D208,[13]CANCEL!$F$16:$M$48,8,0),0)</f>
        <v>0</v>
      </c>
      <c r="U208" s="3">
        <f>IFERROR(VLOOKUP(B208,[13]Aaf_PENSION!$C$16:$M$112,11,0),0)</f>
        <v>0</v>
      </c>
      <c r="V208" s="3">
        <f>IFERROR(VLOOKUP(B208,[13]Aaf_SALUD!$C$16:$M$112,11,0),0)</f>
        <v>0</v>
      </c>
      <c r="W208" s="3">
        <f>IFERROR(VLOOKUP(D208,[13]CALIDAD!$F$16:$M$1122,8,0),0)</f>
        <v>65926005</v>
      </c>
      <c r="X208" s="3">
        <f>IFERROR(VLOOKUP(D208,'[14]dinamica municip ok'!$F$4:$G$1107,2,0),0)</f>
        <v>258904905</v>
      </c>
      <c r="Y208" s="3">
        <f>IFERROR(VLOOKUP(B208,[13]Ap_CESANTIAS!$C$16:$M$112,11,0),0)</f>
        <v>0</v>
      </c>
      <c r="Z208" s="3">
        <f>IFERROR(VLOOKUP(B208,[13]Ap_PENSION!$C$16:$M$112,11,0),0)</f>
        <v>0</v>
      </c>
      <c r="AA208" s="3">
        <f>IFERROR(VLOOKUP(B208,[13]Ap_SALUD!$C$16:$M$112,11,0),0)</f>
        <v>0</v>
      </c>
      <c r="AB208" s="3"/>
      <c r="AC208" s="36">
        <f t="shared" si="9"/>
        <v>324830910</v>
      </c>
      <c r="AD208" s="37">
        <f t="shared" si="11"/>
        <v>197778019</v>
      </c>
      <c r="AE208" s="144"/>
    </row>
    <row r="209" spans="1:31" x14ac:dyDescent="0.25">
      <c r="A209" s="29">
        <v>197</v>
      </c>
      <c r="B209" s="61"/>
      <c r="C209" s="143" t="str">
        <f>VLOOKUP(D209,[8]Hoja1!$A$2:$B$1115,2,0)</f>
        <v>05789</v>
      </c>
      <c r="D209" s="31">
        <v>890981238</v>
      </c>
      <c r="E209" s="31">
        <v>218905789</v>
      </c>
      <c r="F209" s="61" t="s">
        <v>407</v>
      </c>
      <c r="G209" s="33">
        <v>0</v>
      </c>
      <c r="H209" s="33">
        <v>0</v>
      </c>
      <c r="I209" s="3">
        <f>IFERROR(VLOOKUP(C209,'[6]Anexo 2'!$A$9:$G$1115,7,0),0)</f>
        <v>212485240</v>
      </c>
      <c r="J209" s="3">
        <f>IFERROR(VLOOKUP(C209,'[6]Anexo 1'!$A$9:$F$1115,6,0),0)</f>
        <v>269181552</v>
      </c>
      <c r="K209" s="3"/>
      <c r="L209" s="3"/>
      <c r="M209" s="3"/>
      <c r="N209" s="3"/>
      <c r="O209" s="3"/>
      <c r="P209" s="34">
        <f t="shared" si="10"/>
        <v>481666792</v>
      </c>
      <c r="Q209" s="35">
        <f>VLOOKUP(D209,FEBRERO!$D$13:$Q$1147,14,0)+VLOOKUP(D209,FEBRERO!$D$13:$AC$1147,26,0)</f>
        <v>0</v>
      </c>
      <c r="R209" s="3">
        <f>IFERROR(VLOOKUP(D209,[13]ServNOMINA!$F$16:$M$112,8,0),0)</f>
        <v>0</v>
      </c>
      <c r="S209" s="3">
        <f>IFERROR(VLOOKUP(D209,[13]ServOTROS!$F$16:$M$112,8,0),0)</f>
        <v>0</v>
      </c>
      <c r="T209" s="3">
        <f>IFERROR(VLOOKUP(D209,[13]CANCEL!$F$16:$M$48,8,0),0)</f>
        <v>0</v>
      </c>
      <c r="U209" s="3">
        <f>IFERROR(VLOOKUP(B209,[13]Aaf_PENSION!$C$16:$M$112,11,0),0)</f>
        <v>0</v>
      </c>
      <c r="V209" s="3">
        <f>IFERROR(VLOOKUP(B209,[13]Aaf_SALUD!$C$16:$M$112,11,0),0)</f>
        <v>0</v>
      </c>
      <c r="W209" s="3">
        <f>IFERROR(VLOOKUP(D209,[13]CALIDAD!$F$16:$M$1122,8,0),0)</f>
        <v>53121309</v>
      </c>
      <c r="X209" s="3">
        <f>IFERROR(VLOOKUP(D209,'[14]dinamica municip ok'!$F$4:$G$1107,2,0),0)</f>
        <v>269181552</v>
      </c>
      <c r="Y209" s="3">
        <f>IFERROR(VLOOKUP(B209,[13]Ap_CESANTIAS!$C$16:$M$112,11,0),0)</f>
        <v>0</v>
      </c>
      <c r="Z209" s="3">
        <f>IFERROR(VLOOKUP(B209,[13]Ap_PENSION!$C$16:$M$112,11,0),0)</f>
        <v>0</v>
      </c>
      <c r="AA209" s="3">
        <f>IFERROR(VLOOKUP(B209,[13]Ap_SALUD!$C$16:$M$112,11,0),0)</f>
        <v>0</v>
      </c>
      <c r="AB209" s="3"/>
      <c r="AC209" s="36">
        <f t="shared" si="9"/>
        <v>322302861</v>
      </c>
      <c r="AD209" s="37">
        <f t="shared" si="11"/>
        <v>159363931</v>
      </c>
      <c r="AE209" s="144"/>
    </row>
    <row r="210" spans="1:31" x14ac:dyDescent="0.25">
      <c r="A210" s="38">
        <v>198</v>
      </c>
      <c r="B210" s="61"/>
      <c r="C210" s="143" t="str">
        <f>VLOOKUP(D210,[8]Hoja1!$A$2:$B$1115,2,0)</f>
        <v>05790</v>
      </c>
      <c r="D210" s="31">
        <v>890984295</v>
      </c>
      <c r="E210" s="31">
        <v>219005790</v>
      </c>
      <c r="F210" s="61" t="s">
        <v>408</v>
      </c>
      <c r="G210" s="33">
        <v>0</v>
      </c>
      <c r="H210" s="33">
        <v>0</v>
      </c>
      <c r="I210" s="3">
        <f>IFERROR(VLOOKUP(C210,'[6]Anexo 2'!$A$9:$G$1115,7,0),0)</f>
        <v>800589376</v>
      </c>
      <c r="J210" s="3">
        <f>IFERROR(VLOOKUP(C210,'[6]Anexo 1'!$A$9:$F$1115,6,0),0)</f>
        <v>605299082</v>
      </c>
      <c r="K210" s="3"/>
      <c r="L210" s="3"/>
      <c r="M210" s="3"/>
      <c r="N210" s="3"/>
      <c r="O210" s="3"/>
      <c r="P210" s="34">
        <f t="shared" si="10"/>
        <v>1405888458</v>
      </c>
      <c r="Q210" s="35">
        <f>VLOOKUP(D210,FEBRERO!$D$13:$Q$1147,14,0)+VLOOKUP(D210,FEBRERO!$D$13:$AC$1147,26,0)</f>
        <v>0</v>
      </c>
      <c r="R210" s="3">
        <f>IFERROR(VLOOKUP(D210,[13]ServNOMINA!$F$16:$M$112,8,0),0)</f>
        <v>0</v>
      </c>
      <c r="S210" s="3">
        <f>IFERROR(VLOOKUP(D210,[13]ServOTROS!$F$16:$M$112,8,0),0)</f>
        <v>0</v>
      </c>
      <c r="T210" s="3">
        <f>IFERROR(VLOOKUP(D210,[13]CANCEL!$F$16:$M$48,8,0),0)</f>
        <v>0</v>
      </c>
      <c r="U210" s="3">
        <f>IFERROR(VLOOKUP(B210,[13]Aaf_PENSION!$C$16:$M$112,11,0),0)</f>
        <v>0</v>
      </c>
      <c r="V210" s="3">
        <f>IFERROR(VLOOKUP(B210,[13]Aaf_SALUD!$C$16:$M$112,11,0),0)</f>
        <v>0</v>
      </c>
      <c r="W210" s="3">
        <f>IFERROR(VLOOKUP(D210,[13]CALIDAD!$F$16:$M$1122,8,0),0)</f>
        <v>200147343</v>
      </c>
      <c r="X210" s="3">
        <f>IFERROR(VLOOKUP(D210,'[14]dinamica municip ok'!$F$4:$G$1107,2,0),0)</f>
        <v>605299082</v>
      </c>
      <c r="Y210" s="3">
        <f>IFERROR(VLOOKUP(B210,[13]Ap_CESANTIAS!$C$16:$M$112,11,0),0)</f>
        <v>0</v>
      </c>
      <c r="Z210" s="3">
        <f>IFERROR(VLOOKUP(B210,[13]Ap_PENSION!$C$16:$M$112,11,0),0)</f>
        <v>0</v>
      </c>
      <c r="AA210" s="3">
        <f>IFERROR(VLOOKUP(B210,[13]Ap_SALUD!$C$16:$M$112,11,0),0)</f>
        <v>0</v>
      </c>
      <c r="AB210" s="3"/>
      <c r="AC210" s="36">
        <f t="shared" si="9"/>
        <v>805446425</v>
      </c>
      <c r="AD210" s="37">
        <f t="shared" si="11"/>
        <v>600442033</v>
      </c>
      <c r="AE210" s="144"/>
    </row>
    <row r="211" spans="1:31" x14ac:dyDescent="0.25">
      <c r="A211" s="29">
        <v>199</v>
      </c>
      <c r="B211" s="61"/>
      <c r="C211" s="143" t="str">
        <f>VLOOKUP(D211,[8]Hoja1!$A$2:$B$1115,2,0)</f>
        <v>05792</v>
      </c>
      <c r="D211" s="31">
        <v>890982583</v>
      </c>
      <c r="E211" s="31">
        <v>219205792</v>
      </c>
      <c r="F211" s="61" t="s">
        <v>409</v>
      </c>
      <c r="G211" s="33">
        <v>0</v>
      </c>
      <c r="H211" s="33">
        <v>0</v>
      </c>
      <c r="I211" s="3">
        <f>IFERROR(VLOOKUP(C211,'[6]Anexo 2'!$A$9:$G$1115,7,0),0)</f>
        <v>71755921</v>
      </c>
      <c r="J211" s="3">
        <f>IFERROR(VLOOKUP(C211,'[6]Anexo 1'!$A$9:$F$1115,6,0),0)</f>
        <v>77733823</v>
      </c>
      <c r="K211" s="3"/>
      <c r="L211" s="3"/>
      <c r="M211" s="3"/>
      <c r="N211" s="3"/>
      <c r="O211" s="3"/>
      <c r="P211" s="34">
        <f t="shared" si="10"/>
        <v>149489744</v>
      </c>
      <c r="Q211" s="35">
        <f>VLOOKUP(D211,FEBRERO!$D$13:$Q$1147,14,0)+VLOOKUP(D211,FEBRERO!$D$13:$AC$1147,26,0)</f>
        <v>0</v>
      </c>
      <c r="R211" s="3">
        <f>IFERROR(VLOOKUP(D211,[13]ServNOMINA!$F$16:$M$112,8,0),0)</f>
        <v>0</v>
      </c>
      <c r="S211" s="3">
        <f>IFERROR(VLOOKUP(D211,[13]ServOTROS!$F$16:$M$112,8,0),0)</f>
        <v>0</v>
      </c>
      <c r="T211" s="3">
        <f>IFERROR(VLOOKUP(D211,[13]CANCEL!$F$16:$M$48,8,0),0)</f>
        <v>0</v>
      </c>
      <c r="U211" s="3">
        <f>IFERROR(VLOOKUP(B211,[13]Aaf_PENSION!$C$16:$M$112,11,0),0)</f>
        <v>0</v>
      </c>
      <c r="V211" s="3">
        <f>IFERROR(VLOOKUP(B211,[13]Aaf_SALUD!$C$16:$M$112,11,0),0)</f>
        <v>0</v>
      </c>
      <c r="W211" s="3">
        <f>IFERROR(VLOOKUP(D211,[13]CALIDAD!$F$16:$M$1122,8,0),0)</f>
        <v>17938980</v>
      </c>
      <c r="X211" s="3">
        <f>IFERROR(VLOOKUP(D211,'[14]dinamica municip ok'!$F$4:$G$1107,2,0),0)</f>
        <v>77733823</v>
      </c>
      <c r="Y211" s="3">
        <f>IFERROR(VLOOKUP(B211,[13]Ap_CESANTIAS!$C$16:$M$112,11,0),0)</f>
        <v>0</v>
      </c>
      <c r="Z211" s="3">
        <f>IFERROR(VLOOKUP(B211,[13]Ap_PENSION!$C$16:$M$112,11,0),0)</f>
        <v>0</v>
      </c>
      <c r="AA211" s="3">
        <f>IFERROR(VLOOKUP(B211,[13]Ap_SALUD!$C$16:$M$112,11,0),0)</f>
        <v>0</v>
      </c>
      <c r="AB211" s="3"/>
      <c r="AC211" s="36">
        <f t="shared" si="9"/>
        <v>95672803</v>
      </c>
      <c r="AD211" s="37">
        <f t="shared" si="11"/>
        <v>53816941</v>
      </c>
      <c r="AE211" s="144"/>
    </row>
    <row r="212" spans="1:31" x14ac:dyDescent="0.25">
      <c r="A212" s="38">
        <v>200</v>
      </c>
      <c r="B212" s="61"/>
      <c r="C212" s="143" t="str">
        <f>VLOOKUP(D212,[8]Hoja1!$A$2:$B$1115,2,0)</f>
        <v>05809</v>
      </c>
      <c r="D212" s="31">
        <v>890980781</v>
      </c>
      <c r="E212" s="31">
        <v>210905809</v>
      </c>
      <c r="F212" s="61" t="s">
        <v>410</v>
      </c>
      <c r="G212" s="33">
        <v>0</v>
      </c>
      <c r="H212" s="33">
        <v>0</v>
      </c>
      <c r="I212" s="3">
        <f>IFERROR(VLOOKUP(C212,'[6]Anexo 2'!$A$9:$G$1115,7,0),0)</f>
        <v>114784082</v>
      </c>
      <c r="J212" s="3">
        <f>IFERROR(VLOOKUP(C212,'[6]Anexo 1'!$A$9:$F$1115,6,0),0)</f>
        <v>119386552</v>
      </c>
      <c r="K212" s="3"/>
      <c r="L212" s="3"/>
      <c r="M212" s="3"/>
      <c r="N212" s="3"/>
      <c r="O212" s="3"/>
      <c r="P212" s="34">
        <f t="shared" si="10"/>
        <v>234170634</v>
      </c>
      <c r="Q212" s="35">
        <f>VLOOKUP(D212,FEBRERO!$D$13:$Q$1147,14,0)+VLOOKUP(D212,FEBRERO!$D$13:$AC$1147,26,0)</f>
        <v>0</v>
      </c>
      <c r="R212" s="3">
        <f>IFERROR(VLOOKUP(D212,[13]ServNOMINA!$F$16:$M$112,8,0),0)</f>
        <v>0</v>
      </c>
      <c r="S212" s="3">
        <f>IFERROR(VLOOKUP(D212,[13]ServOTROS!$F$16:$M$112,8,0),0)</f>
        <v>0</v>
      </c>
      <c r="T212" s="3">
        <f>IFERROR(VLOOKUP(D212,[13]CANCEL!$F$16:$M$48,8,0),0)</f>
        <v>0</v>
      </c>
      <c r="U212" s="3">
        <f>IFERROR(VLOOKUP(B212,[13]Aaf_PENSION!$C$16:$M$112,11,0),0)</f>
        <v>0</v>
      </c>
      <c r="V212" s="3">
        <f>IFERROR(VLOOKUP(B212,[13]Aaf_SALUD!$C$16:$M$112,11,0),0)</f>
        <v>0</v>
      </c>
      <c r="W212" s="3">
        <f>IFERROR(VLOOKUP(D212,[13]CALIDAD!$F$16:$M$1122,8,0),0)</f>
        <v>28696020</v>
      </c>
      <c r="X212" s="3">
        <f>IFERROR(VLOOKUP(D212,'[14]dinamica municip ok'!$F$4:$G$1107,2,0),0)</f>
        <v>119386552</v>
      </c>
      <c r="Y212" s="3">
        <f>IFERROR(VLOOKUP(B212,[13]Ap_CESANTIAS!$C$16:$M$112,11,0),0)</f>
        <v>0</v>
      </c>
      <c r="Z212" s="3">
        <f>IFERROR(VLOOKUP(B212,[13]Ap_PENSION!$C$16:$M$112,11,0),0)</f>
        <v>0</v>
      </c>
      <c r="AA212" s="3">
        <f>IFERROR(VLOOKUP(B212,[13]Ap_SALUD!$C$16:$M$112,11,0),0)</f>
        <v>0</v>
      </c>
      <c r="AB212" s="3"/>
      <c r="AC212" s="36">
        <f t="shared" si="9"/>
        <v>148082572</v>
      </c>
      <c r="AD212" s="37">
        <f t="shared" si="11"/>
        <v>86088062</v>
      </c>
      <c r="AE212" s="144"/>
    </row>
    <row r="213" spans="1:31" x14ac:dyDescent="0.25">
      <c r="A213" s="29">
        <v>201</v>
      </c>
      <c r="B213" s="61"/>
      <c r="C213" s="143" t="str">
        <f>VLOOKUP(D213,[8]Hoja1!$A$2:$B$1115,2,0)</f>
        <v>05819</v>
      </c>
      <c r="D213" s="31">
        <v>890981367</v>
      </c>
      <c r="E213" s="31">
        <v>211905819</v>
      </c>
      <c r="F213" s="61" t="s">
        <v>411</v>
      </c>
      <c r="G213" s="33">
        <v>0</v>
      </c>
      <c r="H213" s="33">
        <v>0</v>
      </c>
      <c r="I213" s="3">
        <f>IFERROR(VLOOKUP(C213,'[6]Anexo 2'!$A$9:$G$1115,7,0),0)</f>
        <v>117010350</v>
      </c>
      <c r="J213" s="3">
        <f>IFERROR(VLOOKUP(C213,'[6]Anexo 1'!$A$9:$F$1115,6,0),0)</f>
        <v>100261696</v>
      </c>
      <c r="K213" s="3"/>
      <c r="L213" s="3"/>
      <c r="M213" s="3"/>
      <c r="N213" s="3"/>
      <c r="O213" s="3"/>
      <c r="P213" s="34">
        <f t="shared" si="10"/>
        <v>217272046</v>
      </c>
      <c r="Q213" s="35">
        <f>VLOOKUP(D213,FEBRERO!$D$13:$Q$1147,14,0)+VLOOKUP(D213,FEBRERO!$D$13:$AC$1147,26,0)</f>
        <v>0</v>
      </c>
      <c r="R213" s="3">
        <f>IFERROR(VLOOKUP(D213,[13]ServNOMINA!$F$16:$M$112,8,0),0)</f>
        <v>0</v>
      </c>
      <c r="S213" s="3">
        <f>IFERROR(VLOOKUP(D213,[13]ServOTROS!$F$16:$M$112,8,0),0)</f>
        <v>0</v>
      </c>
      <c r="T213" s="3">
        <f>IFERROR(VLOOKUP(D213,[13]CANCEL!$F$16:$M$48,8,0),0)</f>
        <v>0</v>
      </c>
      <c r="U213" s="3">
        <f>IFERROR(VLOOKUP(B213,[13]Aaf_PENSION!$C$16:$M$112,11,0),0)</f>
        <v>0</v>
      </c>
      <c r="V213" s="3">
        <f>IFERROR(VLOOKUP(B213,[13]Aaf_SALUD!$C$16:$M$112,11,0),0)</f>
        <v>0</v>
      </c>
      <c r="W213" s="3">
        <f>IFERROR(VLOOKUP(D213,[13]CALIDAD!$F$16:$M$1122,8,0),0)</f>
        <v>29252589</v>
      </c>
      <c r="X213" s="3">
        <f>IFERROR(VLOOKUP(D213,'[14]dinamica municip ok'!$F$4:$G$1107,2,0),0)</f>
        <v>100261696</v>
      </c>
      <c r="Y213" s="3">
        <f>IFERROR(VLOOKUP(B213,[13]Ap_CESANTIAS!$C$16:$M$112,11,0),0)</f>
        <v>0</v>
      </c>
      <c r="Z213" s="3">
        <f>IFERROR(VLOOKUP(B213,[13]Ap_PENSION!$C$16:$M$112,11,0),0)</f>
        <v>0</v>
      </c>
      <c r="AA213" s="3">
        <f>IFERROR(VLOOKUP(B213,[13]Ap_SALUD!$C$16:$M$112,11,0),0)</f>
        <v>0</v>
      </c>
      <c r="AB213" s="3"/>
      <c r="AC213" s="36">
        <f t="shared" si="9"/>
        <v>129514285</v>
      </c>
      <c r="AD213" s="37">
        <f t="shared" si="11"/>
        <v>87757761</v>
      </c>
      <c r="AE213" s="144"/>
    </row>
    <row r="214" spans="1:31" x14ac:dyDescent="0.25">
      <c r="A214" s="38">
        <v>202</v>
      </c>
      <c r="B214" s="61"/>
      <c r="C214" s="143" t="str">
        <f>VLOOKUP(D214,[8]Hoja1!$A$2:$B$1115,2,0)</f>
        <v>05842</v>
      </c>
      <c r="D214" s="31">
        <v>890984575</v>
      </c>
      <c r="E214" s="31">
        <v>214205842</v>
      </c>
      <c r="F214" s="61" t="s">
        <v>412</v>
      </c>
      <c r="G214" s="33">
        <v>0</v>
      </c>
      <c r="H214" s="33">
        <v>0</v>
      </c>
      <c r="I214" s="3">
        <f>IFERROR(VLOOKUP(C214,'[6]Anexo 2'!$A$9:$G$1115,7,0),0)</f>
        <v>150159978</v>
      </c>
      <c r="J214" s="3">
        <f>IFERROR(VLOOKUP(C214,'[6]Anexo 1'!$A$9:$F$1115,6,0),0)</f>
        <v>126707050</v>
      </c>
      <c r="K214" s="3"/>
      <c r="L214" s="3"/>
      <c r="M214" s="3"/>
      <c r="N214" s="3"/>
      <c r="O214" s="3"/>
      <c r="P214" s="34">
        <f t="shared" si="10"/>
        <v>276867028</v>
      </c>
      <c r="Q214" s="35">
        <f>VLOOKUP(D214,FEBRERO!$D$13:$Q$1147,14,0)+VLOOKUP(D214,FEBRERO!$D$13:$AC$1147,26,0)</f>
        <v>0</v>
      </c>
      <c r="R214" s="3">
        <f>IFERROR(VLOOKUP(D214,[13]ServNOMINA!$F$16:$M$112,8,0),0)</f>
        <v>0</v>
      </c>
      <c r="S214" s="3">
        <f>IFERROR(VLOOKUP(D214,[13]ServOTROS!$F$16:$M$112,8,0),0)</f>
        <v>0</v>
      </c>
      <c r="T214" s="3">
        <f>IFERROR(VLOOKUP(D214,[13]CANCEL!$F$16:$M$48,8,0),0)</f>
        <v>0</v>
      </c>
      <c r="U214" s="3">
        <f>IFERROR(VLOOKUP(B214,[13]Aaf_PENSION!$C$16:$M$112,11,0),0)</f>
        <v>0</v>
      </c>
      <c r="V214" s="3">
        <f>IFERROR(VLOOKUP(B214,[13]Aaf_SALUD!$C$16:$M$112,11,0),0)</f>
        <v>0</v>
      </c>
      <c r="W214" s="3">
        <f>IFERROR(VLOOKUP(D214,[13]CALIDAD!$F$16:$M$1122,8,0),0)</f>
        <v>37539996</v>
      </c>
      <c r="X214" s="3">
        <f>IFERROR(VLOOKUP(D214,'[14]dinamica municip ok'!$F$4:$G$1107,2,0),0)</f>
        <v>126707050</v>
      </c>
      <c r="Y214" s="3">
        <f>IFERROR(VLOOKUP(B214,[13]Ap_CESANTIAS!$C$16:$M$112,11,0),0)</f>
        <v>0</v>
      </c>
      <c r="Z214" s="3">
        <f>IFERROR(VLOOKUP(B214,[13]Ap_PENSION!$C$16:$M$112,11,0),0)</f>
        <v>0</v>
      </c>
      <c r="AA214" s="3">
        <f>IFERROR(VLOOKUP(B214,[13]Ap_SALUD!$C$16:$M$112,11,0),0)</f>
        <v>0</v>
      </c>
      <c r="AB214" s="3"/>
      <c r="AC214" s="36">
        <f t="shared" si="9"/>
        <v>164247046</v>
      </c>
      <c r="AD214" s="37">
        <f t="shared" si="11"/>
        <v>112619982</v>
      </c>
      <c r="AE214" s="144"/>
    </row>
    <row r="215" spans="1:31" x14ac:dyDescent="0.25">
      <c r="A215" s="29">
        <v>203</v>
      </c>
      <c r="B215" s="61"/>
      <c r="C215" s="143" t="str">
        <f>VLOOKUP(D215,[8]Hoja1!$A$2:$B$1115,2,0)</f>
        <v>05847</v>
      </c>
      <c r="D215" s="31">
        <v>890907515</v>
      </c>
      <c r="E215" s="31">
        <v>214705847</v>
      </c>
      <c r="F215" s="61" t="s">
        <v>413</v>
      </c>
      <c r="G215" s="33">
        <v>0</v>
      </c>
      <c r="H215" s="33">
        <v>0</v>
      </c>
      <c r="I215" s="3">
        <f>IFERROR(VLOOKUP(C215,'[6]Anexo 2'!$A$9:$G$1115,7,0),0)</f>
        <v>790863104</v>
      </c>
      <c r="J215" s="3">
        <f>IFERROR(VLOOKUP(C215,'[6]Anexo 1'!$A$9:$F$1115,6,0),0)</f>
        <v>675295419</v>
      </c>
      <c r="K215" s="3"/>
      <c r="L215" s="3"/>
      <c r="M215" s="3"/>
      <c r="N215" s="3"/>
      <c r="O215" s="3"/>
      <c r="P215" s="34">
        <f t="shared" si="10"/>
        <v>1466158523</v>
      </c>
      <c r="Q215" s="35">
        <f>VLOOKUP(D215,FEBRERO!$D$13:$Q$1147,14,0)+VLOOKUP(D215,FEBRERO!$D$13:$AC$1147,26,0)</f>
        <v>0</v>
      </c>
      <c r="R215" s="3">
        <f>IFERROR(VLOOKUP(D215,[13]ServNOMINA!$F$16:$M$112,8,0),0)</f>
        <v>0</v>
      </c>
      <c r="S215" s="3">
        <f>IFERROR(VLOOKUP(D215,[13]ServOTROS!$F$16:$M$112,8,0),0)</f>
        <v>0</v>
      </c>
      <c r="T215" s="3">
        <f>IFERROR(VLOOKUP(D215,[13]CANCEL!$F$16:$M$48,8,0),0)</f>
        <v>0</v>
      </c>
      <c r="U215" s="3">
        <f>IFERROR(VLOOKUP(B215,[13]Aaf_PENSION!$C$16:$M$112,11,0),0)</f>
        <v>0</v>
      </c>
      <c r="V215" s="3">
        <f>IFERROR(VLOOKUP(B215,[13]Aaf_SALUD!$C$16:$M$112,11,0),0)</f>
        <v>0</v>
      </c>
      <c r="W215" s="3">
        <f>IFERROR(VLOOKUP(D215,[13]CALIDAD!$F$16:$M$1122,8,0),0)</f>
        <v>197715777</v>
      </c>
      <c r="X215" s="3">
        <f>IFERROR(VLOOKUP(D215,'[14]dinamica municip ok'!$F$4:$G$1107,2,0),0)</f>
        <v>675295419</v>
      </c>
      <c r="Y215" s="3">
        <f>IFERROR(VLOOKUP(B215,[13]Ap_CESANTIAS!$C$16:$M$112,11,0),0)</f>
        <v>0</v>
      </c>
      <c r="Z215" s="3">
        <f>IFERROR(VLOOKUP(B215,[13]Ap_PENSION!$C$16:$M$112,11,0),0)</f>
        <v>0</v>
      </c>
      <c r="AA215" s="3">
        <f>IFERROR(VLOOKUP(B215,[13]Ap_SALUD!$C$16:$M$112,11,0),0)</f>
        <v>0</v>
      </c>
      <c r="AB215" s="3"/>
      <c r="AC215" s="36">
        <f t="shared" si="9"/>
        <v>873011196</v>
      </c>
      <c r="AD215" s="37">
        <f t="shared" si="11"/>
        <v>593147327</v>
      </c>
      <c r="AE215" s="144"/>
    </row>
    <row r="216" spans="1:31" x14ac:dyDescent="0.25">
      <c r="A216" s="38">
        <v>204</v>
      </c>
      <c r="B216" s="61"/>
      <c r="C216" s="143" t="str">
        <f>VLOOKUP(D216,[8]Hoja1!$A$2:$B$1115,2,0)</f>
        <v>05854</v>
      </c>
      <c r="D216" s="31">
        <v>890981106</v>
      </c>
      <c r="E216" s="31">
        <v>215405854</v>
      </c>
      <c r="F216" s="61" t="s">
        <v>414</v>
      </c>
      <c r="G216" s="33">
        <v>0</v>
      </c>
      <c r="H216" s="33">
        <v>0</v>
      </c>
      <c r="I216" s="3">
        <f>IFERROR(VLOOKUP(C216,'[6]Anexo 2'!$A$9:$G$1115,7,0),0)</f>
        <v>327656300</v>
      </c>
      <c r="J216" s="3">
        <f>IFERROR(VLOOKUP(C216,'[6]Anexo 1'!$A$9:$F$1115,6,0),0)</f>
        <v>301141322</v>
      </c>
      <c r="K216" s="3"/>
      <c r="L216" s="3"/>
      <c r="M216" s="3"/>
      <c r="N216" s="3"/>
      <c r="O216" s="3"/>
      <c r="P216" s="34">
        <f t="shared" si="10"/>
        <v>628797622</v>
      </c>
      <c r="Q216" s="35">
        <f>VLOOKUP(D216,FEBRERO!$D$13:$Q$1147,14,0)+VLOOKUP(D216,FEBRERO!$D$13:$AC$1147,26,0)</f>
        <v>0</v>
      </c>
      <c r="R216" s="3">
        <f>IFERROR(VLOOKUP(D216,[13]ServNOMINA!$F$16:$M$112,8,0),0)</f>
        <v>0</v>
      </c>
      <c r="S216" s="3">
        <f>IFERROR(VLOOKUP(D216,[13]ServOTROS!$F$16:$M$112,8,0),0)</f>
        <v>0</v>
      </c>
      <c r="T216" s="3">
        <f>IFERROR(VLOOKUP(D216,[13]CANCEL!$F$16:$M$48,8,0),0)</f>
        <v>0</v>
      </c>
      <c r="U216" s="3">
        <f>IFERROR(VLOOKUP(B216,[13]Aaf_PENSION!$C$16:$M$112,11,0),0)</f>
        <v>0</v>
      </c>
      <c r="V216" s="3">
        <f>IFERROR(VLOOKUP(B216,[13]Aaf_SALUD!$C$16:$M$112,11,0),0)</f>
        <v>0</v>
      </c>
      <c r="W216" s="3">
        <f>IFERROR(VLOOKUP(D216,[13]CALIDAD!$F$16:$M$1122,8,0),0)</f>
        <v>81914076</v>
      </c>
      <c r="X216" s="3">
        <f>IFERROR(VLOOKUP(D216,'[14]dinamica municip ok'!$F$4:$G$1107,2,0),0)</f>
        <v>301141322</v>
      </c>
      <c r="Y216" s="3">
        <f>IFERROR(VLOOKUP(B216,[13]Ap_CESANTIAS!$C$16:$M$112,11,0),0)</f>
        <v>0</v>
      </c>
      <c r="Z216" s="3">
        <f>IFERROR(VLOOKUP(B216,[13]Ap_PENSION!$C$16:$M$112,11,0),0)</f>
        <v>0</v>
      </c>
      <c r="AA216" s="3">
        <f>IFERROR(VLOOKUP(B216,[13]Ap_SALUD!$C$16:$M$112,11,0),0)</f>
        <v>0</v>
      </c>
      <c r="AB216" s="3"/>
      <c r="AC216" s="36">
        <f t="shared" si="9"/>
        <v>383055398</v>
      </c>
      <c r="AD216" s="37">
        <f t="shared" si="11"/>
        <v>245742224</v>
      </c>
      <c r="AE216" s="144"/>
    </row>
    <row r="217" spans="1:31" x14ac:dyDescent="0.25">
      <c r="A217" s="29">
        <v>205</v>
      </c>
      <c r="B217" s="61"/>
      <c r="C217" s="143" t="str">
        <f>VLOOKUP(D217,[8]Hoja1!$A$2:$B$1115,2,0)</f>
        <v>05856</v>
      </c>
      <c r="D217" s="31">
        <v>890984186</v>
      </c>
      <c r="E217" s="31">
        <v>215605856</v>
      </c>
      <c r="F217" s="61" t="s">
        <v>415</v>
      </c>
      <c r="G217" s="33">
        <v>0</v>
      </c>
      <c r="H217" s="33">
        <v>0</v>
      </c>
      <c r="I217" s="3">
        <f>IFERROR(VLOOKUP(C217,'[6]Anexo 2'!$A$9:$G$1115,7,0),0)</f>
        <v>62320117</v>
      </c>
      <c r="J217" s="3">
        <f>IFERROR(VLOOKUP(C217,'[6]Anexo 1'!$A$9:$F$1115,6,0),0)</f>
        <v>66388443</v>
      </c>
      <c r="K217" s="3"/>
      <c r="L217" s="3"/>
      <c r="M217" s="3"/>
      <c r="N217" s="3"/>
      <c r="O217" s="3"/>
      <c r="P217" s="34">
        <f t="shared" si="10"/>
        <v>128708560</v>
      </c>
      <c r="Q217" s="35">
        <f>VLOOKUP(D217,FEBRERO!$D$13:$Q$1147,14,0)+VLOOKUP(D217,FEBRERO!$D$13:$AC$1147,26,0)</f>
        <v>0</v>
      </c>
      <c r="R217" s="3">
        <f>IFERROR(VLOOKUP(D217,[13]ServNOMINA!$F$16:$M$112,8,0),0)</f>
        <v>0</v>
      </c>
      <c r="S217" s="3">
        <f>IFERROR(VLOOKUP(D217,[13]ServOTROS!$F$16:$M$112,8,0),0)</f>
        <v>0</v>
      </c>
      <c r="T217" s="3">
        <f>IFERROR(VLOOKUP(D217,[13]CANCEL!$F$16:$M$48,8,0),0)</f>
        <v>0</v>
      </c>
      <c r="U217" s="3">
        <f>IFERROR(VLOOKUP(B217,[13]Aaf_PENSION!$C$16:$M$112,11,0),0)</f>
        <v>0</v>
      </c>
      <c r="V217" s="3">
        <f>IFERROR(VLOOKUP(B217,[13]Aaf_SALUD!$C$16:$M$112,11,0),0)</f>
        <v>0</v>
      </c>
      <c r="W217" s="3">
        <f>IFERROR(VLOOKUP(D217,[13]CALIDAD!$F$16:$M$1122,8,0),0)</f>
        <v>15580029</v>
      </c>
      <c r="X217" s="3">
        <f>IFERROR(VLOOKUP(D217,'[14]dinamica municip ok'!$F$4:$G$1107,2,0),0)</f>
        <v>66388443</v>
      </c>
      <c r="Y217" s="3">
        <f>IFERROR(VLOOKUP(B217,[13]Ap_CESANTIAS!$C$16:$M$112,11,0),0)</f>
        <v>0</v>
      </c>
      <c r="Z217" s="3">
        <f>IFERROR(VLOOKUP(B217,[13]Ap_PENSION!$C$16:$M$112,11,0),0)</f>
        <v>0</v>
      </c>
      <c r="AA217" s="3">
        <f>IFERROR(VLOOKUP(B217,[13]Ap_SALUD!$C$16:$M$112,11,0),0)</f>
        <v>0</v>
      </c>
      <c r="AB217" s="3"/>
      <c r="AC217" s="36">
        <f t="shared" si="9"/>
        <v>81968472</v>
      </c>
      <c r="AD217" s="37">
        <f t="shared" si="11"/>
        <v>46740088</v>
      </c>
      <c r="AE217" s="144"/>
    </row>
    <row r="218" spans="1:31" x14ac:dyDescent="0.25">
      <c r="A218" s="38">
        <v>206</v>
      </c>
      <c r="B218" s="61"/>
      <c r="C218" s="143" t="str">
        <f>VLOOKUP(D218,[8]Hoja1!$A$2:$B$1115,2,0)</f>
        <v>05858</v>
      </c>
      <c r="D218" s="31">
        <v>890985285</v>
      </c>
      <c r="E218" s="31">
        <v>215805858</v>
      </c>
      <c r="F218" s="61" t="s">
        <v>416</v>
      </c>
      <c r="G218" s="33">
        <v>0</v>
      </c>
      <c r="H218" s="33">
        <v>0</v>
      </c>
      <c r="I218" s="3">
        <f>IFERROR(VLOOKUP(C218,'[6]Anexo 2'!$A$9:$G$1115,7,0),0)</f>
        <v>352328688</v>
      </c>
      <c r="J218" s="3">
        <f>IFERROR(VLOOKUP(C218,'[6]Anexo 1'!$A$9:$F$1115,6,0),0)</f>
        <v>293140636</v>
      </c>
      <c r="K218" s="3"/>
      <c r="L218" s="3"/>
      <c r="M218" s="3"/>
      <c r="N218" s="3"/>
      <c r="O218" s="3"/>
      <c r="P218" s="34">
        <f t="shared" si="10"/>
        <v>645469324</v>
      </c>
      <c r="Q218" s="35">
        <f>VLOOKUP(D218,FEBRERO!$D$13:$Q$1147,14,0)+VLOOKUP(D218,FEBRERO!$D$13:$AC$1147,26,0)</f>
        <v>0</v>
      </c>
      <c r="R218" s="3">
        <f>IFERROR(VLOOKUP(D218,[13]ServNOMINA!$F$16:$M$112,8,0),0)</f>
        <v>0</v>
      </c>
      <c r="S218" s="3">
        <f>IFERROR(VLOOKUP(D218,[13]ServOTROS!$F$16:$M$112,8,0),0)</f>
        <v>0</v>
      </c>
      <c r="T218" s="3">
        <f>IFERROR(VLOOKUP(D218,[13]CANCEL!$F$16:$M$48,8,0),0)</f>
        <v>0</v>
      </c>
      <c r="U218" s="3">
        <f>IFERROR(VLOOKUP(B218,[13]Aaf_PENSION!$C$16:$M$112,11,0),0)</f>
        <v>0</v>
      </c>
      <c r="V218" s="3">
        <f>IFERROR(VLOOKUP(B218,[13]Aaf_SALUD!$C$16:$M$112,11,0),0)</f>
        <v>0</v>
      </c>
      <c r="W218" s="3">
        <f>IFERROR(VLOOKUP(D218,[13]CALIDAD!$F$16:$M$1122,8,0),0)</f>
        <v>88082172</v>
      </c>
      <c r="X218" s="3">
        <f>IFERROR(VLOOKUP(D218,'[14]dinamica municip ok'!$F$4:$G$1107,2,0),0)</f>
        <v>293140636</v>
      </c>
      <c r="Y218" s="3">
        <f>IFERROR(VLOOKUP(B218,[13]Ap_CESANTIAS!$C$16:$M$112,11,0),0)</f>
        <v>0</v>
      </c>
      <c r="Z218" s="3">
        <f>IFERROR(VLOOKUP(B218,[13]Ap_PENSION!$C$16:$M$112,11,0),0)</f>
        <v>0</v>
      </c>
      <c r="AA218" s="3">
        <f>IFERROR(VLOOKUP(B218,[13]Ap_SALUD!$C$16:$M$112,11,0),0)</f>
        <v>0</v>
      </c>
      <c r="AB218" s="3"/>
      <c r="AC218" s="36">
        <f t="shared" si="9"/>
        <v>381222808</v>
      </c>
      <c r="AD218" s="37">
        <f t="shared" si="11"/>
        <v>264246516</v>
      </c>
      <c r="AE218" s="144"/>
    </row>
    <row r="219" spans="1:31" x14ac:dyDescent="0.25">
      <c r="A219" s="29">
        <v>207</v>
      </c>
      <c r="B219" s="61"/>
      <c r="C219" s="143" t="str">
        <f>VLOOKUP(D219,[8]Hoja1!$A$2:$B$1115,2,0)</f>
        <v>05861</v>
      </c>
      <c r="D219" s="31">
        <v>890980764</v>
      </c>
      <c r="E219" s="31">
        <v>216105861</v>
      </c>
      <c r="F219" s="61" t="s">
        <v>417</v>
      </c>
      <c r="G219" s="33">
        <v>0</v>
      </c>
      <c r="H219" s="33">
        <v>0</v>
      </c>
      <c r="I219" s="3">
        <f>IFERROR(VLOOKUP(C219,'[6]Anexo 2'!$A$9:$G$1115,7,0),0)</f>
        <v>120730468</v>
      </c>
      <c r="J219" s="3">
        <f>IFERROR(VLOOKUP(C219,'[6]Anexo 1'!$A$9:$F$1115,6,0),0)</f>
        <v>132096247</v>
      </c>
      <c r="K219" s="3"/>
      <c r="L219" s="3"/>
      <c r="M219" s="3"/>
      <c r="N219" s="3"/>
      <c r="O219" s="3"/>
      <c r="P219" s="34">
        <f t="shared" si="10"/>
        <v>252826715</v>
      </c>
      <c r="Q219" s="35">
        <f>VLOOKUP(D219,FEBRERO!$D$13:$Q$1147,14,0)+VLOOKUP(D219,FEBRERO!$D$13:$AC$1147,26,0)</f>
        <v>0</v>
      </c>
      <c r="R219" s="3">
        <f>IFERROR(VLOOKUP(D219,[13]ServNOMINA!$F$16:$M$112,8,0),0)</f>
        <v>0</v>
      </c>
      <c r="S219" s="3">
        <f>IFERROR(VLOOKUP(D219,[13]ServOTROS!$F$16:$M$112,8,0),0)</f>
        <v>0</v>
      </c>
      <c r="T219" s="3">
        <f>IFERROR(VLOOKUP(D219,[13]CANCEL!$F$16:$M$48,8,0),0)</f>
        <v>0</v>
      </c>
      <c r="U219" s="3">
        <f>IFERROR(VLOOKUP(B219,[13]Aaf_PENSION!$C$16:$M$112,11,0),0)</f>
        <v>0</v>
      </c>
      <c r="V219" s="3">
        <f>IFERROR(VLOOKUP(B219,[13]Aaf_SALUD!$C$16:$M$112,11,0),0)</f>
        <v>0</v>
      </c>
      <c r="W219" s="3">
        <f>IFERROR(VLOOKUP(D219,[13]CALIDAD!$F$16:$M$1122,8,0),0)</f>
        <v>30182616</v>
      </c>
      <c r="X219" s="3">
        <f>IFERROR(VLOOKUP(D219,'[14]dinamica municip ok'!$F$4:$G$1107,2,0),0)</f>
        <v>132096247</v>
      </c>
      <c r="Y219" s="3">
        <f>IFERROR(VLOOKUP(B219,[13]Ap_CESANTIAS!$C$16:$M$112,11,0),0)</f>
        <v>0</v>
      </c>
      <c r="Z219" s="3">
        <f>IFERROR(VLOOKUP(B219,[13]Ap_PENSION!$C$16:$M$112,11,0),0)</f>
        <v>0</v>
      </c>
      <c r="AA219" s="3">
        <f>IFERROR(VLOOKUP(B219,[13]Ap_SALUD!$C$16:$M$112,11,0),0)</f>
        <v>0</v>
      </c>
      <c r="AB219" s="3"/>
      <c r="AC219" s="36">
        <f t="shared" si="9"/>
        <v>162278863</v>
      </c>
      <c r="AD219" s="37">
        <f t="shared" si="11"/>
        <v>90547852</v>
      </c>
      <c r="AE219" s="144"/>
    </row>
    <row r="220" spans="1:31" x14ac:dyDescent="0.25">
      <c r="A220" s="38">
        <v>208</v>
      </c>
      <c r="B220" s="61"/>
      <c r="C220" s="143" t="str">
        <f>VLOOKUP(D220,[8]Hoja1!$A$2:$B$1115,2,0)</f>
        <v>05873</v>
      </c>
      <c r="D220" s="31">
        <v>800020665</v>
      </c>
      <c r="E220" s="31">
        <v>217305873</v>
      </c>
      <c r="F220" s="61" t="s">
        <v>418</v>
      </c>
      <c r="G220" s="33">
        <v>0</v>
      </c>
      <c r="H220" s="33">
        <v>0</v>
      </c>
      <c r="I220" s="3">
        <f>IFERROR(VLOOKUP(C220,'[6]Anexo 2'!$A$9:$G$1115,7,0),0)</f>
        <v>643676104</v>
      </c>
      <c r="J220" s="3">
        <f>IFERROR(VLOOKUP(C220,'[6]Anexo 1'!$A$9:$F$1115,6,0),0)</f>
        <v>398314839</v>
      </c>
      <c r="K220" s="3"/>
      <c r="L220" s="3"/>
      <c r="M220" s="3"/>
      <c r="N220" s="3"/>
      <c r="O220" s="3"/>
      <c r="P220" s="34">
        <f t="shared" si="10"/>
        <v>1041990943</v>
      </c>
      <c r="Q220" s="35">
        <f>VLOOKUP(D220,FEBRERO!$D$13:$Q$1147,14,0)+VLOOKUP(D220,FEBRERO!$D$13:$AC$1147,26,0)</f>
        <v>0</v>
      </c>
      <c r="R220" s="3">
        <f>IFERROR(VLOOKUP(D220,[13]ServNOMINA!$F$16:$M$112,8,0),0)</f>
        <v>0</v>
      </c>
      <c r="S220" s="3">
        <f>IFERROR(VLOOKUP(D220,[13]ServOTROS!$F$16:$M$112,8,0),0)</f>
        <v>0</v>
      </c>
      <c r="T220" s="3">
        <f>IFERROR(VLOOKUP(D220,[13]CANCEL!$F$16:$M$48,8,0),0)</f>
        <v>0</v>
      </c>
      <c r="U220" s="3">
        <f>IFERROR(VLOOKUP(B220,[13]Aaf_PENSION!$C$16:$M$112,11,0),0)</f>
        <v>0</v>
      </c>
      <c r="V220" s="3">
        <f>IFERROR(VLOOKUP(B220,[13]Aaf_SALUD!$C$16:$M$112,11,0),0)</f>
        <v>0</v>
      </c>
      <c r="W220" s="3">
        <f>IFERROR(VLOOKUP(D220,[13]CALIDAD!$F$16:$M$1122,8,0),0)</f>
        <v>160919025</v>
      </c>
      <c r="X220" s="3">
        <f>IFERROR(VLOOKUP(D220,'[14]dinamica municip ok'!$F$4:$G$1107,2,0),0)</f>
        <v>398314839</v>
      </c>
      <c r="Y220" s="3">
        <f>IFERROR(VLOOKUP(B220,[13]Ap_CESANTIAS!$C$16:$M$112,11,0),0)</f>
        <v>0</v>
      </c>
      <c r="Z220" s="3">
        <f>IFERROR(VLOOKUP(B220,[13]Ap_PENSION!$C$16:$M$112,11,0),0)</f>
        <v>0</v>
      </c>
      <c r="AA220" s="3">
        <f>IFERROR(VLOOKUP(B220,[13]Ap_SALUD!$C$16:$M$112,11,0),0)</f>
        <v>0</v>
      </c>
      <c r="AB220" s="3"/>
      <c r="AC220" s="36">
        <f t="shared" si="9"/>
        <v>559233864</v>
      </c>
      <c r="AD220" s="37">
        <f t="shared" si="11"/>
        <v>482757079</v>
      </c>
      <c r="AE220" s="144"/>
    </row>
    <row r="221" spans="1:31" x14ac:dyDescent="0.25">
      <c r="A221" s="29">
        <v>209</v>
      </c>
      <c r="B221" s="61"/>
      <c r="C221" s="143" t="str">
        <f>VLOOKUP(D221,[8]Hoja1!$A$2:$B$1115,2,0)</f>
        <v>05885</v>
      </c>
      <c r="D221" s="31">
        <v>890980964</v>
      </c>
      <c r="E221" s="31">
        <v>218505885</v>
      </c>
      <c r="F221" s="61" t="s">
        <v>419</v>
      </c>
      <c r="G221" s="33">
        <v>0</v>
      </c>
      <c r="H221" s="33">
        <v>0</v>
      </c>
      <c r="I221" s="3">
        <f>IFERROR(VLOOKUP(C221,'[6]Anexo 2'!$A$9:$G$1115,7,0),0)</f>
        <v>145371640</v>
      </c>
      <c r="J221" s="3">
        <f>IFERROR(VLOOKUP(C221,'[6]Anexo 1'!$A$9:$F$1115,6,0),0)</f>
        <v>119548542</v>
      </c>
      <c r="K221" s="3"/>
      <c r="L221" s="3"/>
      <c r="M221" s="3"/>
      <c r="N221" s="3"/>
      <c r="O221" s="3"/>
      <c r="P221" s="34">
        <f t="shared" si="10"/>
        <v>264920182</v>
      </c>
      <c r="Q221" s="35">
        <f>VLOOKUP(D221,FEBRERO!$D$13:$Q$1147,14,0)+VLOOKUP(D221,FEBRERO!$D$13:$AC$1147,26,0)</f>
        <v>0</v>
      </c>
      <c r="R221" s="3">
        <f>IFERROR(VLOOKUP(D221,[13]ServNOMINA!$F$16:$M$112,8,0),0)</f>
        <v>0</v>
      </c>
      <c r="S221" s="3">
        <f>IFERROR(VLOOKUP(D221,[13]ServOTROS!$F$16:$M$112,8,0),0)</f>
        <v>0</v>
      </c>
      <c r="T221" s="3">
        <f>IFERROR(VLOOKUP(D221,[13]CANCEL!$F$16:$M$48,8,0),0)</f>
        <v>0</v>
      </c>
      <c r="U221" s="3">
        <f>IFERROR(VLOOKUP(B221,[13]Aaf_PENSION!$C$16:$M$112,11,0),0)</f>
        <v>0</v>
      </c>
      <c r="V221" s="3">
        <f>IFERROR(VLOOKUP(B221,[13]Aaf_SALUD!$C$16:$M$112,11,0),0)</f>
        <v>0</v>
      </c>
      <c r="W221" s="3">
        <f>IFERROR(VLOOKUP(D221,[13]CALIDAD!$F$16:$M$1122,8,0),0)</f>
        <v>36342909</v>
      </c>
      <c r="X221" s="3">
        <f>IFERROR(VLOOKUP(D221,'[14]dinamica municip ok'!$F$4:$G$1107,2,0),0)</f>
        <v>119548542</v>
      </c>
      <c r="Y221" s="3">
        <f>IFERROR(VLOOKUP(B221,[13]Ap_CESANTIAS!$C$16:$M$112,11,0),0)</f>
        <v>0</v>
      </c>
      <c r="Z221" s="3">
        <f>IFERROR(VLOOKUP(B221,[13]Ap_PENSION!$C$16:$M$112,11,0),0)</f>
        <v>0</v>
      </c>
      <c r="AA221" s="3">
        <f>IFERROR(VLOOKUP(B221,[13]Ap_SALUD!$C$16:$M$112,11,0),0)</f>
        <v>0</v>
      </c>
      <c r="AB221" s="3"/>
      <c r="AC221" s="36">
        <f t="shared" si="9"/>
        <v>155891451</v>
      </c>
      <c r="AD221" s="37">
        <f t="shared" si="11"/>
        <v>109028731</v>
      </c>
      <c r="AE221" s="144"/>
    </row>
    <row r="222" spans="1:31" x14ac:dyDescent="0.25">
      <c r="A222" s="38">
        <v>210</v>
      </c>
      <c r="B222" s="61"/>
      <c r="C222" s="143" t="str">
        <f>VLOOKUP(D222,[8]Hoja1!$A$2:$B$1115,2,0)</f>
        <v>05887</v>
      </c>
      <c r="D222" s="31">
        <v>890980096</v>
      </c>
      <c r="E222" s="31">
        <v>218705887</v>
      </c>
      <c r="F222" s="61" t="s">
        <v>420</v>
      </c>
      <c r="G222" s="33">
        <v>0</v>
      </c>
      <c r="H222" s="33">
        <v>0</v>
      </c>
      <c r="I222" s="3">
        <f>IFERROR(VLOOKUP(C222,'[6]Anexo 2'!$A$9:$G$1115,7,0),0)</f>
        <v>641830864</v>
      </c>
      <c r="J222" s="3">
        <f>IFERROR(VLOOKUP(C222,'[6]Anexo 1'!$A$9:$F$1115,6,0),0)</f>
        <v>726185231</v>
      </c>
      <c r="K222" s="3"/>
      <c r="L222" s="3"/>
      <c r="M222" s="3"/>
      <c r="N222" s="3"/>
      <c r="O222" s="3"/>
      <c r="P222" s="34">
        <f t="shared" si="10"/>
        <v>1368016095</v>
      </c>
      <c r="Q222" s="35">
        <f>VLOOKUP(D222,FEBRERO!$D$13:$Q$1147,14,0)+VLOOKUP(D222,FEBRERO!$D$13:$AC$1147,26,0)</f>
        <v>0</v>
      </c>
      <c r="R222" s="3">
        <f>IFERROR(VLOOKUP(D222,[13]ServNOMINA!$F$16:$M$112,8,0),0)</f>
        <v>0</v>
      </c>
      <c r="S222" s="3">
        <f>IFERROR(VLOOKUP(D222,[13]ServOTROS!$F$16:$M$112,8,0),0)</f>
        <v>0</v>
      </c>
      <c r="T222" s="3">
        <f>IFERROR(VLOOKUP(D222,[13]CANCEL!$F$16:$M$48,8,0),0)</f>
        <v>0</v>
      </c>
      <c r="U222" s="3">
        <f>IFERROR(VLOOKUP(B222,[13]Aaf_PENSION!$C$16:$M$112,11,0),0)</f>
        <v>0</v>
      </c>
      <c r="V222" s="3">
        <f>IFERROR(VLOOKUP(B222,[13]Aaf_SALUD!$C$16:$M$112,11,0),0)</f>
        <v>0</v>
      </c>
      <c r="W222" s="3">
        <f>IFERROR(VLOOKUP(D222,[13]CALIDAD!$F$16:$M$1122,8,0),0)</f>
        <v>160457715</v>
      </c>
      <c r="X222" s="3">
        <f>IFERROR(VLOOKUP(D222,'[14]dinamica municip ok'!$F$4:$G$1107,2,0),0)</f>
        <v>726185231</v>
      </c>
      <c r="Y222" s="3">
        <f>IFERROR(VLOOKUP(B222,[13]Ap_CESANTIAS!$C$16:$M$112,11,0),0)</f>
        <v>0</v>
      </c>
      <c r="Z222" s="3">
        <f>IFERROR(VLOOKUP(B222,[13]Ap_PENSION!$C$16:$M$112,11,0),0)</f>
        <v>0</v>
      </c>
      <c r="AA222" s="3">
        <f>IFERROR(VLOOKUP(B222,[13]Ap_SALUD!$C$16:$M$112,11,0),0)</f>
        <v>0</v>
      </c>
      <c r="AB222" s="3"/>
      <c r="AC222" s="36">
        <f t="shared" si="9"/>
        <v>886642946</v>
      </c>
      <c r="AD222" s="37">
        <f t="shared" si="11"/>
        <v>481373149</v>
      </c>
      <c r="AE222" s="144"/>
    </row>
    <row r="223" spans="1:31" x14ac:dyDescent="0.25">
      <c r="A223" s="29">
        <v>211</v>
      </c>
      <c r="B223" s="61"/>
      <c r="C223" s="143" t="str">
        <f>VLOOKUP(D223,[8]Hoja1!$A$2:$B$1115,2,0)</f>
        <v>05890</v>
      </c>
      <c r="D223" s="31">
        <v>890984030</v>
      </c>
      <c r="E223" s="31">
        <v>219005890</v>
      </c>
      <c r="F223" s="61" t="s">
        <v>421</v>
      </c>
      <c r="G223" s="33">
        <v>0</v>
      </c>
      <c r="H223" s="33">
        <v>0</v>
      </c>
      <c r="I223" s="3">
        <f>IFERROR(VLOOKUP(C223,'[6]Anexo 2'!$A$9:$G$1115,7,0),0)</f>
        <v>352000240</v>
      </c>
      <c r="J223" s="3">
        <f>IFERROR(VLOOKUP(C223,'[6]Anexo 1'!$A$9:$F$1115,6,0),0)</f>
        <v>344956374</v>
      </c>
      <c r="K223" s="3"/>
      <c r="L223" s="3"/>
      <c r="M223" s="3"/>
      <c r="N223" s="3"/>
      <c r="O223" s="3"/>
      <c r="P223" s="34">
        <f t="shared" si="10"/>
        <v>696956614</v>
      </c>
      <c r="Q223" s="35">
        <f>VLOOKUP(D223,FEBRERO!$D$13:$Q$1147,14,0)+VLOOKUP(D223,FEBRERO!$D$13:$AC$1147,26,0)</f>
        <v>0</v>
      </c>
      <c r="R223" s="3">
        <f>IFERROR(VLOOKUP(D223,[13]ServNOMINA!$F$16:$M$112,8,0),0)</f>
        <v>0</v>
      </c>
      <c r="S223" s="3">
        <f>IFERROR(VLOOKUP(D223,[13]ServOTROS!$F$16:$M$112,8,0),0)</f>
        <v>0</v>
      </c>
      <c r="T223" s="3">
        <f>IFERROR(VLOOKUP(D223,[13]CANCEL!$F$16:$M$48,8,0),0)</f>
        <v>0</v>
      </c>
      <c r="U223" s="3">
        <f>IFERROR(VLOOKUP(B223,[13]Aaf_PENSION!$C$16:$M$112,11,0),0)</f>
        <v>0</v>
      </c>
      <c r="V223" s="3">
        <f>IFERROR(VLOOKUP(B223,[13]Aaf_SALUD!$C$16:$M$112,11,0),0)</f>
        <v>0</v>
      </c>
      <c r="W223" s="3">
        <f>IFERROR(VLOOKUP(D223,[13]CALIDAD!$F$16:$M$1122,8,0),0)</f>
        <v>88000059</v>
      </c>
      <c r="X223" s="3">
        <f>IFERROR(VLOOKUP(D223,'[14]dinamica municip ok'!$F$4:$G$1107,2,0),0)</f>
        <v>344956374</v>
      </c>
      <c r="Y223" s="3">
        <f>IFERROR(VLOOKUP(B223,[13]Ap_CESANTIAS!$C$16:$M$112,11,0),0)</f>
        <v>0</v>
      </c>
      <c r="Z223" s="3">
        <f>IFERROR(VLOOKUP(B223,[13]Ap_PENSION!$C$16:$M$112,11,0),0)</f>
        <v>0</v>
      </c>
      <c r="AA223" s="3">
        <f>IFERROR(VLOOKUP(B223,[13]Ap_SALUD!$C$16:$M$112,11,0),0)</f>
        <v>0</v>
      </c>
      <c r="AB223" s="3"/>
      <c r="AC223" s="36">
        <f t="shared" si="9"/>
        <v>432956433</v>
      </c>
      <c r="AD223" s="37">
        <f t="shared" si="11"/>
        <v>264000181</v>
      </c>
      <c r="AE223" s="144"/>
    </row>
    <row r="224" spans="1:31" x14ac:dyDescent="0.25">
      <c r="A224" s="38">
        <v>212</v>
      </c>
      <c r="B224" s="61"/>
      <c r="C224" s="143" t="str">
        <f>VLOOKUP(D224,[8]Hoja1!$A$2:$B$1115,2,0)</f>
        <v>05893</v>
      </c>
      <c r="D224" s="31">
        <v>890984265</v>
      </c>
      <c r="E224" s="31">
        <v>219305893</v>
      </c>
      <c r="F224" s="61" t="s">
        <v>422</v>
      </c>
      <c r="G224" s="33">
        <v>0</v>
      </c>
      <c r="H224" s="33">
        <v>0</v>
      </c>
      <c r="I224" s="3">
        <f>IFERROR(VLOOKUP(C224,'[6]Anexo 2'!$A$9:$G$1115,7,0),0)</f>
        <v>503766400</v>
      </c>
      <c r="J224" s="3">
        <f>IFERROR(VLOOKUP(C224,'[6]Anexo 1'!$A$9:$F$1115,6,0),0)</f>
        <v>436049238</v>
      </c>
      <c r="K224" s="3"/>
      <c r="L224" s="3"/>
      <c r="M224" s="3"/>
      <c r="N224" s="3"/>
      <c r="O224" s="3"/>
      <c r="P224" s="34">
        <f t="shared" si="10"/>
        <v>939815638</v>
      </c>
      <c r="Q224" s="35">
        <f>VLOOKUP(D224,FEBRERO!$D$13:$Q$1147,14,0)+VLOOKUP(D224,FEBRERO!$D$13:$AC$1147,26,0)</f>
        <v>0</v>
      </c>
      <c r="R224" s="3">
        <f>IFERROR(VLOOKUP(D224,[13]ServNOMINA!$F$16:$M$112,8,0),0)</f>
        <v>0</v>
      </c>
      <c r="S224" s="3">
        <f>IFERROR(VLOOKUP(D224,[13]ServOTROS!$F$16:$M$112,8,0),0)</f>
        <v>0</v>
      </c>
      <c r="T224" s="3">
        <f>IFERROR(VLOOKUP(D224,[13]CANCEL!$F$16:$M$48,8,0),0)</f>
        <v>0</v>
      </c>
      <c r="U224" s="3">
        <f>IFERROR(VLOOKUP(B224,[13]Aaf_PENSION!$C$16:$M$112,11,0),0)</f>
        <v>0</v>
      </c>
      <c r="V224" s="3">
        <f>IFERROR(VLOOKUP(B224,[13]Aaf_SALUD!$C$16:$M$112,11,0),0)</f>
        <v>0</v>
      </c>
      <c r="W224" s="3">
        <f>IFERROR(VLOOKUP(D224,[13]CALIDAD!$F$16:$M$1122,8,0),0)</f>
        <v>125941599</v>
      </c>
      <c r="X224" s="3">
        <f>IFERROR(VLOOKUP(D224,'[14]dinamica municip ok'!$F$4:$G$1107,2,0),0)</f>
        <v>436049238</v>
      </c>
      <c r="Y224" s="3">
        <f>IFERROR(VLOOKUP(B224,[13]Ap_CESANTIAS!$C$16:$M$112,11,0),0)</f>
        <v>0</v>
      </c>
      <c r="Z224" s="3">
        <f>IFERROR(VLOOKUP(B224,[13]Ap_PENSION!$C$16:$M$112,11,0),0)</f>
        <v>0</v>
      </c>
      <c r="AA224" s="3">
        <f>IFERROR(VLOOKUP(B224,[13]Ap_SALUD!$C$16:$M$112,11,0),0)</f>
        <v>0</v>
      </c>
      <c r="AB224" s="3"/>
      <c r="AC224" s="36">
        <f t="shared" si="9"/>
        <v>561990837</v>
      </c>
      <c r="AD224" s="37">
        <f t="shared" si="11"/>
        <v>377824801</v>
      </c>
      <c r="AE224" s="144"/>
    </row>
    <row r="225" spans="1:31" x14ac:dyDescent="0.25">
      <c r="A225" s="29">
        <v>213</v>
      </c>
      <c r="B225" s="61"/>
      <c r="C225" s="143" t="str">
        <f>VLOOKUP(D225,[8]Hoja1!$A$2:$B$1115,2,0)</f>
        <v>05895</v>
      </c>
      <c r="D225" s="31">
        <v>890981150</v>
      </c>
      <c r="E225" s="31">
        <v>219505895</v>
      </c>
      <c r="F225" s="61" t="s">
        <v>423</v>
      </c>
      <c r="G225" s="33">
        <v>0</v>
      </c>
      <c r="H225" s="33">
        <v>0</v>
      </c>
      <c r="I225" s="3">
        <f>IFERROR(VLOOKUP(C225,'[6]Anexo 2'!$A$9:$G$1115,7,0),0)</f>
        <v>1244833136</v>
      </c>
      <c r="J225" s="3">
        <f>IFERROR(VLOOKUP(C225,'[6]Anexo 1'!$A$9:$F$1115,6,0),0)</f>
        <v>850246636</v>
      </c>
      <c r="K225" s="3"/>
      <c r="L225" s="3"/>
      <c r="M225" s="3"/>
      <c r="N225" s="3"/>
      <c r="O225" s="3"/>
      <c r="P225" s="34">
        <f t="shared" si="10"/>
        <v>2095079772</v>
      </c>
      <c r="Q225" s="35">
        <f>VLOOKUP(D225,FEBRERO!$D$13:$Q$1147,14,0)+VLOOKUP(D225,FEBRERO!$D$13:$AC$1147,26,0)</f>
        <v>0</v>
      </c>
      <c r="R225" s="3">
        <f>IFERROR(VLOOKUP(D225,[13]ServNOMINA!$F$16:$M$112,8,0),0)</f>
        <v>0</v>
      </c>
      <c r="S225" s="3">
        <f>IFERROR(VLOOKUP(D225,[13]ServOTROS!$F$16:$M$112,8,0),0)</f>
        <v>0</v>
      </c>
      <c r="T225" s="3">
        <f>IFERROR(VLOOKUP(D225,[13]CANCEL!$F$16:$M$48,8,0),0)</f>
        <v>0</v>
      </c>
      <c r="U225" s="3">
        <f>IFERROR(VLOOKUP(B225,[13]Aaf_PENSION!$C$16:$M$112,11,0),0)</f>
        <v>0</v>
      </c>
      <c r="V225" s="3">
        <f>IFERROR(VLOOKUP(B225,[13]Aaf_SALUD!$C$16:$M$112,11,0),0)</f>
        <v>0</v>
      </c>
      <c r="W225" s="3">
        <f>IFERROR(VLOOKUP(D225,[13]CALIDAD!$F$16:$M$1122,8,0),0)</f>
        <v>311208285</v>
      </c>
      <c r="X225" s="3">
        <f>IFERROR(VLOOKUP(D225,'[14]dinamica municip ok'!$F$4:$G$1107,2,0),0)</f>
        <v>850246636</v>
      </c>
      <c r="Y225" s="3">
        <f>IFERROR(VLOOKUP(B225,[13]Ap_CESANTIAS!$C$16:$M$112,11,0),0)</f>
        <v>0</v>
      </c>
      <c r="Z225" s="3">
        <f>IFERROR(VLOOKUP(B225,[13]Ap_PENSION!$C$16:$M$112,11,0),0)</f>
        <v>0</v>
      </c>
      <c r="AA225" s="3">
        <f>IFERROR(VLOOKUP(B225,[13]Ap_SALUD!$C$16:$M$112,11,0),0)</f>
        <v>0</v>
      </c>
      <c r="AB225" s="3"/>
      <c r="AC225" s="36">
        <f t="shared" si="9"/>
        <v>1161454921</v>
      </c>
      <c r="AD225" s="37">
        <f t="shared" si="11"/>
        <v>933624851</v>
      </c>
      <c r="AE225" s="144"/>
    </row>
    <row r="226" spans="1:31" x14ac:dyDescent="0.25">
      <c r="A226" s="38">
        <v>214</v>
      </c>
      <c r="B226" s="61"/>
      <c r="C226" s="143" t="str">
        <f>VLOOKUP(D226,[8]Hoja1!$A$2:$B$1115,2,0)</f>
        <v>08078</v>
      </c>
      <c r="D226" s="31">
        <v>890112371</v>
      </c>
      <c r="E226" s="31">
        <v>217808078</v>
      </c>
      <c r="F226" s="61" t="s">
        <v>424</v>
      </c>
      <c r="G226" s="33">
        <v>0</v>
      </c>
      <c r="H226" s="33">
        <v>0</v>
      </c>
      <c r="I226" s="3">
        <f>IFERROR(VLOOKUP(C226,'[6]Anexo 2'!$A$9:$G$1115,7,0),0)</f>
        <v>971494896</v>
      </c>
      <c r="J226" s="3">
        <f>IFERROR(VLOOKUP(C226,'[6]Anexo 1'!$A$9:$F$1115,6,0),0)</f>
        <v>1124693692</v>
      </c>
      <c r="K226" s="3"/>
      <c r="L226" s="3"/>
      <c r="M226" s="3"/>
      <c r="N226" s="3"/>
      <c r="O226" s="3"/>
      <c r="P226" s="34">
        <f t="shared" si="10"/>
        <v>2096188588</v>
      </c>
      <c r="Q226" s="35">
        <f>VLOOKUP(D226,FEBRERO!$D$13:$Q$1147,14,0)+VLOOKUP(D226,FEBRERO!$D$13:$AC$1147,26,0)</f>
        <v>0</v>
      </c>
      <c r="R226" s="3">
        <f>IFERROR(VLOOKUP(D226,[13]ServNOMINA!$F$16:$M$112,8,0),0)</f>
        <v>0</v>
      </c>
      <c r="S226" s="3">
        <f>IFERROR(VLOOKUP(D226,[13]ServOTROS!$F$16:$M$112,8,0),0)</f>
        <v>0</v>
      </c>
      <c r="T226" s="3">
        <f>IFERROR(VLOOKUP(D226,[13]CANCEL!$F$16:$M$48,8,0),0)</f>
        <v>0</v>
      </c>
      <c r="U226" s="3">
        <f>IFERROR(VLOOKUP(B226,[13]Aaf_PENSION!$C$16:$M$112,11,0),0)</f>
        <v>0</v>
      </c>
      <c r="V226" s="3">
        <f>IFERROR(VLOOKUP(B226,[13]Aaf_SALUD!$C$16:$M$112,11,0),0)</f>
        <v>0</v>
      </c>
      <c r="W226" s="3">
        <f>IFERROR(VLOOKUP(D226,[13]CALIDAD!$F$16:$M$1122,8,0),0)</f>
        <v>242873724</v>
      </c>
      <c r="X226" s="3">
        <f>IFERROR(VLOOKUP(D226,'[14]dinamica municip ok'!$F$4:$G$1107,2,0),0)</f>
        <v>1124693692</v>
      </c>
      <c r="Y226" s="3">
        <f>IFERROR(VLOOKUP(B226,[13]Ap_CESANTIAS!$C$16:$M$112,11,0),0)</f>
        <v>0</v>
      </c>
      <c r="Z226" s="3">
        <f>IFERROR(VLOOKUP(B226,[13]Ap_PENSION!$C$16:$M$112,11,0),0)</f>
        <v>0</v>
      </c>
      <c r="AA226" s="3">
        <f>IFERROR(VLOOKUP(B226,[13]Ap_SALUD!$C$16:$M$112,11,0),0)</f>
        <v>0</v>
      </c>
      <c r="AB226" s="3"/>
      <c r="AC226" s="36">
        <f t="shared" si="9"/>
        <v>1367567416</v>
      </c>
      <c r="AD226" s="37">
        <f t="shared" si="11"/>
        <v>728621172</v>
      </c>
      <c r="AE226" s="144"/>
    </row>
    <row r="227" spans="1:31" x14ac:dyDescent="0.25">
      <c r="A227" s="29">
        <v>215</v>
      </c>
      <c r="B227" s="61"/>
      <c r="C227" s="143" t="str">
        <f>VLOOKUP(D227,[8]Hoja1!$A$2:$B$1115,2,0)</f>
        <v>08137</v>
      </c>
      <c r="D227" s="31">
        <v>800094462</v>
      </c>
      <c r="E227" s="31">
        <v>213708137</v>
      </c>
      <c r="F227" s="61" t="s">
        <v>425</v>
      </c>
      <c r="G227" s="33">
        <v>0</v>
      </c>
      <c r="H227" s="33">
        <v>0</v>
      </c>
      <c r="I227" s="3">
        <f>IFERROR(VLOOKUP(C227,'[6]Anexo 2'!$A$9:$G$1115,7,0),0)</f>
        <v>750646208</v>
      </c>
      <c r="J227" s="3">
        <f>IFERROR(VLOOKUP(C227,'[6]Anexo 1'!$A$9:$F$1115,6,0),0)</f>
        <v>709330336</v>
      </c>
      <c r="K227" s="3"/>
      <c r="L227" s="3"/>
      <c r="M227" s="3"/>
      <c r="N227" s="3"/>
      <c r="O227" s="3"/>
      <c r="P227" s="34">
        <f t="shared" si="10"/>
        <v>1459976544</v>
      </c>
      <c r="Q227" s="35">
        <f>VLOOKUP(D227,FEBRERO!$D$13:$Q$1147,14,0)+VLOOKUP(D227,FEBRERO!$D$13:$AC$1147,26,0)</f>
        <v>0</v>
      </c>
      <c r="R227" s="3">
        <f>IFERROR(VLOOKUP(D227,[13]ServNOMINA!$F$16:$M$112,8,0),0)</f>
        <v>0</v>
      </c>
      <c r="S227" s="3">
        <f>IFERROR(VLOOKUP(D227,[13]ServOTROS!$F$16:$M$112,8,0),0)</f>
        <v>0</v>
      </c>
      <c r="T227" s="3">
        <f>IFERROR(VLOOKUP(D227,[13]CANCEL!$F$16:$M$48,8,0),0)</f>
        <v>0</v>
      </c>
      <c r="U227" s="3">
        <f>IFERROR(VLOOKUP(B227,[13]Aaf_PENSION!$C$16:$M$112,11,0),0)</f>
        <v>0</v>
      </c>
      <c r="V227" s="3">
        <f>IFERROR(VLOOKUP(B227,[13]Aaf_SALUD!$C$16:$M$112,11,0),0)</f>
        <v>0</v>
      </c>
      <c r="W227" s="3">
        <f>IFERROR(VLOOKUP(D227,[13]CALIDAD!$F$16:$M$1122,8,0),0)</f>
        <v>187661553</v>
      </c>
      <c r="X227" s="3">
        <f>IFERROR(VLOOKUP(D227,'[14]dinamica municip ok'!$F$4:$G$1107,2,0),0)</f>
        <v>709330336</v>
      </c>
      <c r="Y227" s="3">
        <f>IFERROR(VLOOKUP(B227,[13]Ap_CESANTIAS!$C$16:$M$112,11,0),0)</f>
        <v>0</v>
      </c>
      <c r="Z227" s="3">
        <f>IFERROR(VLOOKUP(B227,[13]Ap_PENSION!$C$16:$M$112,11,0),0)</f>
        <v>0</v>
      </c>
      <c r="AA227" s="3">
        <f>IFERROR(VLOOKUP(B227,[13]Ap_SALUD!$C$16:$M$112,11,0),0)</f>
        <v>0</v>
      </c>
      <c r="AB227" s="3"/>
      <c r="AC227" s="36">
        <f t="shared" si="9"/>
        <v>896991889</v>
      </c>
      <c r="AD227" s="37">
        <f t="shared" si="11"/>
        <v>562984655</v>
      </c>
      <c r="AE227" s="144"/>
    </row>
    <row r="228" spans="1:31" x14ac:dyDescent="0.25">
      <c r="A228" s="38">
        <v>216</v>
      </c>
      <c r="B228" s="61"/>
      <c r="C228" s="143" t="str">
        <f>VLOOKUP(D228,[8]Hoja1!$A$2:$B$1115,2,0)</f>
        <v>08141</v>
      </c>
      <c r="D228" s="31">
        <v>800094466</v>
      </c>
      <c r="E228" s="31">
        <v>214108141</v>
      </c>
      <c r="F228" s="61" t="s">
        <v>426</v>
      </c>
      <c r="G228" s="33">
        <v>0</v>
      </c>
      <c r="H228" s="33">
        <v>0</v>
      </c>
      <c r="I228" s="3">
        <f>IFERROR(VLOOKUP(C228,'[6]Anexo 2'!$A$9:$G$1115,7,0),0)</f>
        <v>479973624</v>
      </c>
      <c r="J228" s="3">
        <f>IFERROR(VLOOKUP(C228,'[6]Anexo 1'!$A$9:$F$1115,6,0),0)</f>
        <v>404127834</v>
      </c>
      <c r="K228" s="3"/>
      <c r="L228" s="3"/>
      <c r="M228" s="3"/>
      <c r="N228" s="3"/>
      <c r="O228" s="3"/>
      <c r="P228" s="34">
        <f t="shared" si="10"/>
        <v>884101458</v>
      </c>
      <c r="Q228" s="35">
        <f>VLOOKUP(D228,FEBRERO!$D$13:$Q$1147,14,0)+VLOOKUP(D228,FEBRERO!$D$13:$AC$1147,26,0)</f>
        <v>0</v>
      </c>
      <c r="R228" s="3">
        <f>IFERROR(VLOOKUP(D228,[13]ServNOMINA!$F$16:$M$112,8,0),0)</f>
        <v>0</v>
      </c>
      <c r="S228" s="3">
        <f>IFERROR(VLOOKUP(D228,[13]ServOTROS!$F$16:$M$112,8,0),0)</f>
        <v>0</v>
      </c>
      <c r="T228" s="3">
        <f>IFERROR(VLOOKUP(D228,[13]CANCEL!$F$16:$M$48,8,0),0)</f>
        <v>0</v>
      </c>
      <c r="U228" s="3">
        <f>IFERROR(VLOOKUP(B228,[13]Aaf_PENSION!$C$16:$M$112,11,0),0)</f>
        <v>0</v>
      </c>
      <c r="V228" s="3">
        <f>IFERROR(VLOOKUP(B228,[13]Aaf_SALUD!$C$16:$M$112,11,0),0)</f>
        <v>0</v>
      </c>
      <c r="W228" s="3">
        <f>IFERROR(VLOOKUP(D228,[13]CALIDAD!$F$16:$M$1122,8,0),0)</f>
        <v>119993406</v>
      </c>
      <c r="X228" s="3">
        <f>IFERROR(VLOOKUP(D228,'[14]dinamica municip ok'!$F$4:$G$1107,2,0),0)</f>
        <v>404127834</v>
      </c>
      <c r="Y228" s="3">
        <f>IFERROR(VLOOKUP(B228,[13]Ap_CESANTIAS!$C$16:$M$112,11,0),0)</f>
        <v>0</v>
      </c>
      <c r="Z228" s="3">
        <f>IFERROR(VLOOKUP(B228,[13]Ap_PENSION!$C$16:$M$112,11,0),0)</f>
        <v>0</v>
      </c>
      <c r="AA228" s="3">
        <f>IFERROR(VLOOKUP(B228,[13]Ap_SALUD!$C$16:$M$112,11,0),0)</f>
        <v>0</v>
      </c>
      <c r="AB228" s="3"/>
      <c r="AC228" s="36">
        <f t="shared" si="9"/>
        <v>524121240</v>
      </c>
      <c r="AD228" s="37">
        <f t="shared" si="11"/>
        <v>359980218</v>
      </c>
      <c r="AE228" s="144"/>
    </row>
    <row r="229" spans="1:31" x14ac:dyDescent="0.25">
      <c r="A229" s="29">
        <v>217</v>
      </c>
      <c r="B229" s="61"/>
      <c r="C229" s="143" t="str">
        <f>VLOOKUP(D229,[8]Hoja1!$A$2:$B$1115,2,0)</f>
        <v>08296</v>
      </c>
      <c r="D229" s="31">
        <v>890102472</v>
      </c>
      <c r="E229" s="31">
        <v>219608296</v>
      </c>
      <c r="F229" s="61" t="s">
        <v>427</v>
      </c>
      <c r="G229" s="33">
        <v>0</v>
      </c>
      <c r="H229" s="33">
        <v>0</v>
      </c>
      <c r="I229" s="3">
        <f>IFERROR(VLOOKUP(C229,'[6]Anexo 2'!$A$9:$G$1115,7,0),0)</f>
        <v>947596144</v>
      </c>
      <c r="J229" s="3">
        <f>IFERROR(VLOOKUP(C229,'[6]Anexo 1'!$A$9:$F$1115,6,0),0)</f>
        <v>975422018</v>
      </c>
      <c r="K229" s="3"/>
      <c r="L229" s="3"/>
      <c r="M229" s="3"/>
      <c r="N229" s="3"/>
      <c r="O229" s="3"/>
      <c r="P229" s="34">
        <f t="shared" si="10"/>
        <v>1923018162</v>
      </c>
      <c r="Q229" s="35">
        <f>VLOOKUP(D229,FEBRERO!$D$13:$Q$1147,14,0)+VLOOKUP(D229,FEBRERO!$D$13:$AC$1147,26,0)</f>
        <v>0</v>
      </c>
      <c r="R229" s="3">
        <f>IFERROR(VLOOKUP(D229,[13]ServNOMINA!$F$16:$M$112,8,0),0)</f>
        <v>0</v>
      </c>
      <c r="S229" s="3">
        <f>IFERROR(VLOOKUP(D229,[13]ServOTROS!$F$16:$M$112,8,0),0)</f>
        <v>0</v>
      </c>
      <c r="T229" s="3">
        <f>IFERROR(VLOOKUP(D229,[13]CANCEL!$F$16:$M$48,8,0),0)</f>
        <v>0</v>
      </c>
      <c r="U229" s="3">
        <f>IFERROR(VLOOKUP(B229,[13]Aaf_PENSION!$C$16:$M$112,11,0),0)</f>
        <v>0</v>
      </c>
      <c r="V229" s="3">
        <f>IFERROR(VLOOKUP(B229,[13]Aaf_SALUD!$C$16:$M$112,11,0),0)</f>
        <v>0</v>
      </c>
      <c r="W229" s="3">
        <f>IFERROR(VLOOKUP(D229,[13]CALIDAD!$F$16:$M$1122,8,0),0)</f>
        <v>236899035</v>
      </c>
      <c r="X229" s="3">
        <f>IFERROR(VLOOKUP(D229,'[14]dinamica municip ok'!$F$4:$G$1107,2,0),0)</f>
        <v>975422018</v>
      </c>
      <c r="Y229" s="3">
        <f>IFERROR(VLOOKUP(B229,[13]Ap_CESANTIAS!$C$16:$M$112,11,0),0)</f>
        <v>0</v>
      </c>
      <c r="Z229" s="3">
        <f>IFERROR(VLOOKUP(B229,[13]Ap_PENSION!$C$16:$M$112,11,0),0)</f>
        <v>0</v>
      </c>
      <c r="AA229" s="3">
        <f>IFERROR(VLOOKUP(B229,[13]Ap_SALUD!$C$16:$M$112,11,0),0)</f>
        <v>0</v>
      </c>
      <c r="AB229" s="3"/>
      <c r="AC229" s="36">
        <f t="shared" si="9"/>
        <v>1212321053</v>
      </c>
      <c r="AD229" s="37">
        <f t="shared" si="11"/>
        <v>710697109</v>
      </c>
      <c r="AE229" s="144"/>
    </row>
    <row r="230" spans="1:31" x14ac:dyDescent="0.25">
      <c r="A230" s="38">
        <v>218</v>
      </c>
      <c r="B230" s="61"/>
      <c r="C230" s="143" t="str">
        <f>VLOOKUP(D230,[8]Hoja1!$A$2:$B$1115,2,0)</f>
        <v>08372</v>
      </c>
      <c r="D230" s="31">
        <v>800069901</v>
      </c>
      <c r="E230" s="31">
        <v>217208372</v>
      </c>
      <c r="F230" s="61" t="s">
        <v>428</v>
      </c>
      <c r="G230" s="33">
        <v>0</v>
      </c>
      <c r="H230" s="33">
        <v>0</v>
      </c>
      <c r="I230" s="3">
        <f>IFERROR(VLOOKUP(C230,'[6]Anexo 2'!$A$9:$G$1115,7,0),0)</f>
        <v>367504656</v>
      </c>
      <c r="J230" s="3">
        <f>IFERROR(VLOOKUP(C230,'[6]Anexo 1'!$A$9:$F$1115,6,0),0)</f>
        <v>489870524</v>
      </c>
      <c r="K230" s="3"/>
      <c r="L230" s="3"/>
      <c r="M230" s="3"/>
      <c r="N230" s="3"/>
      <c r="O230" s="3"/>
      <c r="P230" s="34">
        <f t="shared" si="10"/>
        <v>857375180</v>
      </c>
      <c r="Q230" s="35">
        <f>VLOOKUP(D230,FEBRERO!$D$13:$Q$1147,14,0)+VLOOKUP(D230,FEBRERO!$D$13:$AC$1147,26,0)</f>
        <v>0</v>
      </c>
      <c r="R230" s="3">
        <f>IFERROR(VLOOKUP(D230,[13]ServNOMINA!$F$16:$M$112,8,0),0)</f>
        <v>0</v>
      </c>
      <c r="S230" s="3">
        <f>IFERROR(VLOOKUP(D230,[13]ServOTROS!$F$16:$M$112,8,0),0)</f>
        <v>0</v>
      </c>
      <c r="T230" s="3">
        <f>IFERROR(VLOOKUP(D230,[13]CANCEL!$F$16:$M$48,8,0),0)</f>
        <v>0</v>
      </c>
      <c r="U230" s="3">
        <f>IFERROR(VLOOKUP(B230,[13]Aaf_PENSION!$C$16:$M$112,11,0),0)</f>
        <v>0</v>
      </c>
      <c r="V230" s="3">
        <f>IFERROR(VLOOKUP(B230,[13]Aaf_SALUD!$C$16:$M$112,11,0),0)</f>
        <v>0</v>
      </c>
      <c r="W230" s="3">
        <f>IFERROR(VLOOKUP(D230,[13]CALIDAD!$F$16:$M$1122,8,0),0)</f>
        <v>91876164</v>
      </c>
      <c r="X230" s="3">
        <f>IFERROR(VLOOKUP(D230,'[14]dinamica municip ok'!$F$4:$G$1107,2,0),0)</f>
        <v>489870524</v>
      </c>
      <c r="Y230" s="3">
        <f>IFERROR(VLOOKUP(B230,[13]Ap_CESANTIAS!$C$16:$M$112,11,0),0)</f>
        <v>0</v>
      </c>
      <c r="Z230" s="3">
        <f>IFERROR(VLOOKUP(B230,[13]Ap_PENSION!$C$16:$M$112,11,0),0)</f>
        <v>0</v>
      </c>
      <c r="AA230" s="3">
        <f>IFERROR(VLOOKUP(B230,[13]Ap_SALUD!$C$16:$M$112,11,0),0)</f>
        <v>0</v>
      </c>
      <c r="AB230" s="3"/>
      <c r="AC230" s="36">
        <f t="shared" si="9"/>
        <v>581746688</v>
      </c>
      <c r="AD230" s="37">
        <f t="shared" si="11"/>
        <v>275628492</v>
      </c>
      <c r="AE230" s="144"/>
    </row>
    <row r="231" spans="1:31" x14ac:dyDescent="0.25">
      <c r="A231" s="29">
        <v>219</v>
      </c>
      <c r="B231" s="61"/>
      <c r="C231" s="143" t="str">
        <f>VLOOKUP(D231,[8]Hoja1!$A$2:$B$1115,2,0)</f>
        <v>08421</v>
      </c>
      <c r="D231" s="31">
        <v>890103003</v>
      </c>
      <c r="E231" s="31">
        <v>212108421</v>
      </c>
      <c r="F231" s="61" t="s">
        <v>429</v>
      </c>
      <c r="G231" s="33">
        <v>0</v>
      </c>
      <c r="H231" s="33">
        <v>0</v>
      </c>
      <c r="I231" s="3">
        <f>IFERROR(VLOOKUP(C231,'[6]Anexo 2'!$A$9:$G$1115,7,0),0)</f>
        <v>669618896</v>
      </c>
      <c r="J231" s="3">
        <f>IFERROR(VLOOKUP(C231,'[6]Anexo 1'!$A$9:$F$1115,6,0),0)</f>
        <v>683087754</v>
      </c>
      <c r="K231" s="3"/>
      <c r="L231" s="3"/>
      <c r="M231" s="3"/>
      <c r="N231" s="3"/>
      <c r="O231" s="3"/>
      <c r="P231" s="34">
        <f t="shared" si="10"/>
        <v>1352706650</v>
      </c>
      <c r="Q231" s="35">
        <f>VLOOKUP(D231,FEBRERO!$D$13:$Q$1147,14,0)+VLOOKUP(D231,FEBRERO!$D$13:$AC$1147,26,0)</f>
        <v>0</v>
      </c>
      <c r="R231" s="3">
        <f>IFERROR(VLOOKUP(D231,[13]ServNOMINA!$F$16:$M$112,8,0),0)</f>
        <v>0</v>
      </c>
      <c r="S231" s="3">
        <f>IFERROR(VLOOKUP(D231,[13]ServOTROS!$F$16:$M$112,8,0),0)</f>
        <v>0</v>
      </c>
      <c r="T231" s="3">
        <f>IFERROR(VLOOKUP(D231,[13]CANCEL!$F$16:$M$48,8,0),0)</f>
        <v>0</v>
      </c>
      <c r="U231" s="3">
        <f>IFERROR(VLOOKUP(B231,[13]Aaf_PENSION!$C$16:$M$112,11,0),0)</f>
        <v>0</v>
      </c>
      <c r="V231" s="3">
        <f>IFERROR(VLOOKUP(B231,[13]Aaf_SALUD!$C$16:$M$112,11,0),0)</f>
        <v>0</v>
      </c>
      <c r="W231" s="3">
        <f>IFERROR(VLOOKUP(D231,[13]CALIDAD!$F$16:$M$1122,8,0),0)</f>
        <v>167404725</v>
      </c>
      <c r="X231" s="3">
        <f>IFERROR(VLOOKUP(D231,'[14]dinamica municip ok'!$F$4:$G$1107,2,0),0)</f>
        <v>683087754</v>
      </c>
      <c r="Y231" s="3">
        <f>IFERROR(VLOOKUP(B231,[13]Ap_CESANTIAS!$C$16:$M$112,11,0),0)</f>
        <v>0</v>
      </c>
      <c r="Z231" s="3">
        <f>IFERROR(VLOOKUP(B231,[13]Ap_PENSION!$C$16:$M$112,11,0),0)</f>
        <v>0</v>
      </c>
      <c r="AA231" s="3">
        <f>IFERROR(VLOOKUP(B231,[13]Ap_SALUD!$C$16:$M$112,11,0),0)</f>
        <v>0</v>
      </c>
      <c r="AB231" s="3"/>
      <c r="AC231" s="36">
        <f t="shared" si="9"/>
        <v>850492479</v>
      </c>
      <c r="AD231" s="37">
        <f t="shared" si="11"/>
        <v>502214171</v>
      </c>
      <c r="AE231" s="144"/>
    </row>
    <row r="232" spans="1:31" x14ac:dyDescent="0.25">
      <c r="A232" s="38">
        <v>220</v>
      </c>
      <c r="B232" s="61"/>
      <c r="C232" s="143" t="str">
        <f>VLOOKUP(D232,[8]Hoja1!$A$2:$B$1115,2,0)</f>
        <v>08436</v>
      </c>
      <c r="D232" s="31">
        <v>800019218</v>
      </c>
      <c r="E232" s="31">
        <v>213608436</v>
      </c>
      <c r="F232" s="61" t="s">
        <v>430</v>
      </c>
      <c r="G232" s="33">
        <v>0</v>
      </c>
      <c r="H232" s="33">
        <v>0</v>
      </c>
      <c r="I232" s="3">
        <f>IFERROR(VLOOKUP(C232,'[6]Anexo 2'!$A$9:$G$1115,7,0),0)</f>
        <v>589929936</v>
      </c>
      <c r="J232" s="3">
        <f>IFERROR(VLOOKUP(C232,'[6]Anexo 1'!$A$9:$F$1115,6,0),0)</f>
        <v>493270009</v>
      </c>
      <c r="K232" s="3"/>
      <c r="L232" s="3"/>
      <c r="M232" s="3"/>
      <c r="N232" s="3"/>
      <c r="O232" s="3"/>
      <c r="P232" s="34">
        <f t="shared" si="10"/>
        <v>1083199945</v>
      </c>
      <c r="Q232" s="35">
        <f>VLOOKUP(D232,FEBRERO!$D$13:$Q$1147,14,0)+VLOOKUP(D232,FEBRERO!$D$13:$AC$1147,26,0)</f>
        <v>0</v>
      </c>
      <c r="R232" s="3">
        <f>IFERROR(VLOOKUP(D232,[13]ServNOMINA!$F$16:$M$112,8,0),0)</f>
        <v>0</v>
      </c>
      <c r="S232" s="3">
        <f>IFERROR(VLOOKUP(D232,[13]ServOTROS!$F$16:$M$112,8,0),0)</f>
        <v>0</v>
      </c>
      <c r="T232" s="3">
        <f>IFERROR(VLOOKUP(D232,[13]CANCEL!$F$16:$M$48,8,0),0)</f>
        <v>0</v>
      </c>
      <c r="U232" s="3">
        <f>IFERROR(VLOOKUP(B232,[13]Aaf_PENSION!$C$16:$M$112,11,0),0)</f>
        <v>0</v>
      </c>
      <c r="V232" s="3">
        <f>IFERROR(VLOOKUP(B232,[13]Aaf_SALUD!$C$16:$M$112,11,0),0)</f>
        <v>0</v>
      </c>
      <c r="W232" s="3">
        <f>IFERROR(VLOOKUP(D232,[13]CALIDAD!$F$16:$M$1122,8,0),0)</f>
        <v>147482484</v>
      </c>
      <c r="X232" s="3">
        <f>IFERROR(VLOOKUP(D232,'[14]dinamica municip ok'!$F$4:$G$1107,2,0),0)</f>
        <v>493270009</v>
      </c>
      <c r="Y232" s="3">
        <f>IFERROR(VLOOKUP(B232,[13]Ap_CESANTIAS!$C$16:$M$112,11,0),0)</f>
        <v>0</v>
      </c>
      <c r="Z232" s="3">
        <f>IFERROR(VLOOKUP(B232,[13]Ap_PENSION!$C$16:$M$112,11,0),0)</f>
        <v>0</v>
      </c>
      <c r="AA232" s="3">
        <f>IFERROR(VLOOKUP(B232,[13]Ap_SALUD!$C$16:$M$112,11,0),0)</f>
        <v>0</v>
      </c>
      <c r="AB232" s="3"/>
      <c r="AC232" s="36">
        <f t="shared" si="9"/>
        <v>640752493</v>
      </c>
      <c r="AD232" s="37">
        <f t="shared" si="11"/>
        <v>442447452</v>
      </c>
      <c r="AE232" s="144"/>
    </row>
    <row r="233" spans="1:31" x14ac:dyDescent="0.25">
      <c r="A233" s="29">
        <v>221</v>
      </c>
      <c r="B233" s="61"/>
      <c r="C233" s="143" t="str">
        <f>VLOOKUP(D233,[8]Hoja1!$A$2:$B$1115,2,0)</f>
        <v>08520</v>
      </c>
      <c r="D233" s="31">
        <v>800094449</v>
      </c>
      <c r="E233" s="31">
        <v>212008520</v>
      </c>
      <c r="F233" s="61" t="s">
        <v>431</v>
      </c>
      <c r="G233" s="33">
        <v>0</v>
      </c>
      <c r="H233" s="33">
        <v>0</v>
      </c>
      <c r="I233" s="3">
        <f>IFERROR(VLOOKUP(C233,'[6]Anexo 2'!$A$9:$G$1115,7,0),0)</f>
        <v>564330360</v>
      </c>
      <c r="J233" s="3">
        <f>IFERROR(VLOOKUP(C233,'[6]Anexo 1'!$A$9:$F$1115,6,0),0)</f>
        <v>641631194</v>
      </c>
      <c r="K233" s="3"/>
      <c r="L233" s="3"/>
      <c r="M233" s="3"/>
      <c r="N233" s="3"/>
      <c r="O233" s="3"/>
      <c r="P233" s="34">
        <f t="shared" si="10"/>
        <v>1205961554</v>
      </c>
      <c r="Q233" s="35">
        <f>VLOOKUP(D233,FEBRERO!$D$13:$Q$1147,14,0)+VLOOKUP(D233,FEBRERO!$D$13:$AC$1147,26,0)</f>
        <v>0</v>
      </c>
      <c r="R233" s="3">
        <f>IFERROR(VLOOKUP(D233,[13]ServNOMINA!$F$16:$M$112,8,0),0)</f>
        <v>0</v>
      </c>
      <c r="S233" s="3">
        <f>IFERROR(VLOOKUP(D233,[13]ServOTROS!$F$16:$M$112,8,0),0)</f>
        <v>0</v>
      </c>
      <c r="T233" s="3">
        <f>IFERROR(VLOOKUP(D233,[13]CANCEL!$F$16:$M$48,8,0),0)</f>
        <v>0</v>
      </c>
      <c r="U233" s="3">
        <f>IFERROR(VLOOKUP(B233,[13]Aaf_PENSION!$C$16:$M$112,11,0),0)</f>
        <v>0</v>
      </c>
      <c r="V233" s="3">
        <f>IFERROR(VLOOKUP(B233,[13]Aaf_SALUD!$C$16:$M$112,11,0),0)</f>
        <v>0</v>
      </c>
      <c r="W233" s="3">
        <f>IFERROR(VLOOKUP(D233,[13]CALIDAD!$F$16:$M$1122,8,0),0)</f>
        <v>141082590</v>
      </c>
      <c r="X233" s="3">
        <f>IFERROR(VLOOKUP(D233,'[14]dinamica municip ok'!$F$4:$G$1107,2,0),0)</f>
        <v>641631194</v>
      </c>
      <c r="Y233" s="3">
        <f>IFERROR(VLOOKUP(B233,[13]Ap_CESANTIAS!$C$16:$M$112,11,0),0)</f>
        <v>0</v>
      </c>
      <c r="Z233" s="3">
        <f>IFERROR(VLOOKUP(B233,[13]Ap_PENSION!$C$16:$M$112,11,0),0)</f>
        <v>0</v>
      </c>
      <c r="AA233" s="3">
        <f>IFERROR(VLOOKUP(B233,[13]Ap_SALUD!$C$16:$M$112,11,0),0)</f>
        <v>0</v>
      </c>
      <c r="AB233" s="3"/>
      <c r="AC233" s="36">
        <f t="shared" si="9"/>
        <v>782713784</v>
      </c>
      <c r="AD233" s="37">
        <f t="shared" si="11"/>
        <v>423247770</v>
      </c>
      <c r="AE233" s="144"/>
    </row>
    <row r="234" spans="1:31" x14ac:dyDescent="0.25">
      <c r="A234" s="38">
        <v>222</v>
      </c>
      <c r="B234" s="61"/>
      <c r="C234" s="143" t="str">
        <f>VLOOKUP(D234,[8]Hoja1!$A$2:$B$1115,2,0)</f>
        <v>08549</v>
      </c>
      <c r="D234" s="31">
        <v>800094457</v>
      </c>
      <c r="E234" s="31">
        <v>214908549</v>
      </c>
      <c r="F234" s="61" t="s">
        <v>432</v>
      </c>
      <c r="G234" s="33">
        <v>0</v>
      </c>
      <c r="H234" s="33">
        <v>0</v>
      </c>
      <c r="I234" s="3">
        <f>IFERROR(VLOOKUP(C234,'[6]Anexo 2'!$A$9:$G$1115,7,0),0)</f>
        <v>115435460</v>
      </c>
      <c r="J234" s="3">
        <f>IFERROR(VLOOKUP(C234,'[6]Anexo 1'!$A$9:$F$1115,6,0),0)</f>
        <v>112983343</v>
      </c>
      <c r="K234" s="3"/>
      <c r="L234" s="3"/>
      <c r="M234" s="3"/>
      <c r="N234" s="3"/>
      <c r="O234" s="3"/>
      <c r="P234" s="34">
        <f t="shared" si="10"/>
        <v>228418803</v>
      </c>
      <c r="Q234" s="35">
        <f>VLOOKUP(D234,FEBRERO!$D$13:$Q$1147,14,0)+VLOOKUP(D234,FEBRERO!$D$13:$AC$1147,26,0)</f>
        <v>0</v>
      </c>
      <c r="R234" s="3">
        <f>IFERROR(VLOOKUP(D234,[13]ServNOMINA!$F$16:$M$112,8,0),0)</f>
        <v>0</v>
      </c>
      <c r="S234" s="3">
        <f>IFERROR(VLOOKUP(D234,[13]ServOTROS!$F$16:$M$112,8,0),0)</f>
        <v>0</v>
      </c>
      <c r="T234" s="3">
        <f>IFERROR(VLOOKUP(D234,[13]CANCEL!$F$16:$M$48,8,0),0)</f>
        <v>0</v>
      </c>
      <c r="U234" s="3">
        <f>IFERROR(VLOOKUP(B234,[13]Aaf_PENSION!$C$16:$M$112,11,0),0)</f>
        <v>0</v>
      </c>
      <c r="V234" s="3">
        <f>IFERROR(VLOOKUP(B234,[13]Aaf_SALUD!$C$16:$M$112,11,0),0)</f>
        <v>0</v>
      </c>
      <c r="W234" s="3">
        <f>IFERROR(VLOOKUP(D234,[13]CALIDAD!$F$16:$M$1122,8,0),0)</f>
        <v>28858866</v>
      </c>
      <c r="X234" s="3">
        <f>IFERROR(VLOOKUP(D234,'[14]dinamica municip ok'!$F$4:$G$1107,2,0),0)</f>
        <v>112983343</v>
      </c>
      <c r="Y234" s="3">
        <f>IFERROR(VLOOKUP(B234,[13]Ap_CESANTIAS!$C$16:$M$112,11,0),0)</f>
        <v>0</v>
      </c>
      <c r="Z234" s="3">
        <f>IFERROR(VLOOKUP(B234,[13]Ap_PENSION!$C$16:$M$112,11,0),0)</f>
        <v>0</v>
      </c>
      <c r="AA234" s="3">
        <f>IFERROR(VLOOKUP(B234,[13]Ap_SALUD!$C$16:$M$112,11,0),0)</f>
        <v>0</v>
      </c>
      <c r="AB234" s="3"/>
      <c r="AC234" s="36">
        <f t="shared" si="9"/>
        <v>141842209</v>
      </c>
      <c r="AD234" s="37">
        <f t="shared" si="11"/>
        <v>86576594</v>
      </c>
      <c r="AE234" s="144"/>
    </row>
    <row r="235" spans="1:31" x14ac:dyDescent="0.25">
      <c r="A235" s="29">
        <v>223</v>
      </c>
      <c r="B235" s="61"/>
      <c r="C235" s="143" t="str">
        <f>VLOOKUP(D235,[8]Hoja1!$A$2:$B$1115,2,0)</f>
        <v>08558</v>
      </c>
      <c r="D235" s="31">
        <v>800076751</v>
      </c>
      <c r="E235" s="31">
        <v>215808558</v>
      </c>
      <c r="F235" s="61" t="s">
        <v>433</v>
      </c>
      <c r="G235" s="33">
        <v>0</v>
      </c>
      <c r="H235" s="33">
        <v>0</v>
      </c>
      <c r="I235" s="3">
        <f>IFERROR(VLOOKUP(C235,'[6]Anexo 2'!$A$9:$G$1115,7,0),0)</f>
        <v>279649404</v>
      </c>
      <c r="J235" s="3">
        <f>IFERROR(VLOOKUP(C235,'[6]Anexo 1'!$A$9:$F$1115,6,0),0)</f>
        <v>333963999</v>
      </c>
      <c r="K235" s="3"/>
      <c r="L235" s="3"/>
      <c r="M235" s="3"/>
      <c r="N235" s="3"/>
      <c r="O235" s="3"/>
      <c r="P235" s="34">
        <f t="shared" si="10"/>
        <v>613613403</v>
      </c>
      <c r="Q235" s="35">
        <f>VLOOKUP(D235,FEBRERO!$D$13:$Q$1147,14,0)+VLOOKUP(D235,FEBRERO!$D$13:$AC$1147,26,0)</f>
        <v>0</v>
      </c>
      <c r="R235" s="3">
        <f>IFERROR(VLOOKUP(D235,[13]ServNOMINA!$F$16:$M$112,8,0),0)</f>
        <v>0</v>
      </c>
      <c r="S235" s="3">
        <f>IFERROR(VLOOKUP(D235,[13]ServOTROS!$F$16:$M$112,8,0),0)</f>
        <v>0</v>
      </c>
      <c r="T235" s="3">
        <f>IFERROR(VLOOKUP(D235,[13]CANCEL!$F$16:$M$48,8,0),0)</f>
        <v>0</v>
      </c>
      <c r="U235" s="3">
        <f>IFERROR(VLOOKUP(B235,[13]Aaf_PENSION!$C$16:$M$112,11,0),0)</f>
        <v>0</v>
      </c>
      <c r="V235" s="3">
        <f>IFERROR(VLOOKUP(B235,[13]Aaf_SALUD!$C$16:$M$112,11,0),0)</f>
        <v>0</v>
      </c>
      <c r="W235" s="3">
        <f>IFERROR(VLOOKUP(D235,[13]CALIDAD!$F$16:$M$1122,8,0),0)</f>
        <v>69912351</v>
      </c>
      <c r="X235" s="3">
        <f>IFERROR(VLOOKUP(D235,'[14]dinamica municip ok'!$F$4:$G$1107,2,0),0)</f>
        <v>333963999</v>
      </c>
      <c r="Y235" s="3">
        <f>IFERROR(VLOOKUP(B235,[13]Ap_CESANTIAS!$C$16:$M$112,11,0),0)</f>
        <v>0</v>
      </c>
      <c r="Z235" s="3">
        <f>IFERROR(VLOOKUP(B235,[13]Ap_PENSION!$C$16:$M$112,11,0),0)</f>
        <v>0</v>
      </c>
      <c r="AA235" s="3">
        <f>IFERROR(VLOOKUP(B235,[13]Ap_SALUD!$C$16:$M$112,11,0),0)</f>
        <v>0</v>
      </c>
      <c r="AB235" s="3"/>
      <c r="AC235" s="36">
        <f t="shared" si="9"/>
        <v>403876350</v>
      </c>
      <c r="AD235" s="37">
        <f t="shared" si="11"/>
        <v>209737053</v>
      </c>
      <c r="AE235" s="144"/>
    </row>
    <row r="236" spans="1:31" x14ac:dyDescent="0.25">
      <c r="A236" s="38">
        <v>224</v>
      </c>
      <c r="B236" s="61"/>
      <c r="C236" s="143" t="str">
        <f>VLOOKUP(D236,[8]Hoja1!$A$2:$B$1115,2,0)</f>
        <v>08560</v>
      </c>
      <c r="D236" s="31">
        <v>890116278</v>
      </c>
      <c r="E236" s="31">
        <v>216008560</v>
      </c>
      <c r="F236" s="61" t="s">
        <v>434</v>
      </c>
      <c r="G236" s="33">
        <v>0</v>
      </c>
      <c r="H236" s="33">
        <v>0</v>
      </c>
      <c r="I236" s="3">
        <f>IFERROR(VLOOKUP(C236,'[6]Anexo 2'!$A$9:$G$1115,7,0),0)</f>
        <v>600154720</v>
      </c>
      <c r="J236" s="3">
        <f>IFERROR(VLOOKUP(C236,'[6]Anexo 1'!$A$9:$F$1115,6,0),0)</f>
        <v>600502760</v>
      </c>
      <c r="K236" s="3"/>
      <c r="L236" s="3"/>
      <c r="M236" s="3"/>
      <c r="N236" s="3"/>
      <c r="O236" s="3"/>
      <c r="P236" s="34">
        <f t="shared" si="10"/>
        <v>1200657480</v>
      </c>
      <c r="Q236" s="35">
        <f>VLOOKUP(D236,FEBRERO!$D$13:$Q$1147,14,0)+VLOOKUP(D236,FEBRERO!$D$13:$AC$1147,26,0)</f>
        <v>0</v>
      </c>
      <c r="R236" s="3">
        <f>IFERROR(VLOOKUP(D236,[13]ServNOMINA!$F$16:$M$112,8,0),0)</f>
        <v>0</v>
      </c>
      <c r="S236" s="3">
        <f>IFERROR(VLOOKUP(D236,[13]ServOTROS!$F$16:$M$112,8,0),0)</f>
        <v>0</v>
      </c>
      <c r="T236" s="3">
        <f>IFERROR(VLOOKUP(D236,[13]CANCEL!$F$16:$M$48,8,0),0)</f>
        <v>0</v>
      </c>
      <c r="U236" s="3">
        <f>IFERROR(VLOOKUP(B236,[13]Aaf_PENSION!$C$16:$M$112,11,0),0)</f>
        <v>0</v>
      </c>
      <c r="V236" s="3">
        <f>IFERROR(VLOOKUP(B236,[13]Aaf_SALUD!$C$16:$M$112,11,0),0)</f>
        <v>0</v>
      </c>
      <c r="W236" s="3">
        <f>IFERROR(VLOOKUP(D236,[13]CALIDAD!$F$16:$M$1122,8,0),0)</f>
        <v>150038679</v>
      </c>
      <c r="X236" s="3">
        <f>IFERROR(VLOOKUP(D236,'[14]dinamica municip ok'!$F$4:$G$1107,2,0),0)</f>
        <v>600502760</v>
      </c>
      <c r="Y236" s="3">
        <f>IFERROR(VLOOKUP(B236,[13]Ap_CESANTIAS!$C$16:$M$112,11,0),0)</f>
        <v>0</v>
      </c>
      <c r="Z236" s="3">
        <f>IFERROR(VLOOKUP(B236,[13]Ap_PENSION!$C$16:$M$112,11,0),0)</f>
        <v>0</v>
      </c>
      <c r="AA236" s="3">
        <f>IFERROR(VLOOKUP(B236,[13]Ap_SALUD!$C$16:$M$112,11,0),0)</f>
        <v>0</v>
      </c>
      <c r="AB236" s="3"/>
      <c r="AC236" s="36">
        <f t="shared" si="9"/>
        <v>750541439</v>
      </c>
      <c r="AD236" s="37">
        <f t="shared" si="11"/>
        <v>450116041</v>
      </c>
      <c r="AE236" s="144"/>
    </row>
    <row r="237" spans="1:31" x14ac:dyDescent="0.25">
      <c r="A237" s="29">
        <v>225</v>
      </c>
      <c r="B237" s="61"/>
      <c r="C237" s="143" t="str">
        <f>VLOOKUP(D237,[8]Hoja1!$A$2:$B$1115,2,0)</f>
        <v>08573</v>
      </c>
      <c r="D237" s="31">
        <v>800094386</v>
      </c>
      <c r="E237" s="31">
        <v>217308573</v>
      </c>
      <c r="F237" s="61" t="s">
        <v>435</v>
      </c>
      <c r="G237" s="33">
        <v>0</v>
      </c>
      <c r="H237" s="33">
        <v>0</v>
      </c>
      <c r="I237" s="3">
        <f>IFERROR(VLOOKUP(C237,'[6]Anexo 2'!$A$9:$G$1115,7,0),0)</f>
        <v>485359752</v>
      </c>
      <c r="J237" s="3">
        <f>IFERROR(VLOOKUP(C237,'[6]Anexo 1'!$A$9:$F$1115,6,0),0)</f>
        <v>623010634</v>
      </c>
      <c r="K237" s="3"/>
      <c r="L237" s="3"/>
      <c r="M237" s="3"/>
      <c r="N237" s="3"/>
      <c r="O237" s="3"/>
      <c r="P237" s="34">
        <f t="shared" si="10"/>
        <v>1108370386</v>
      </c>
      <c r="Q237" s="35">
        <f>VLOOKUP(D237,FEBRERO!$D$13:$Q$1147,14,0)+VLOOKUP(D237,FEBRERO!$D$13:$AC$1147,26,0)</f>
        <v>0</v>
      </c>
      <c r="R237" s="3">
        <f>IFERROR(VLOOKUP(D237,[13]ServNOMINA!$F$16:$M$112,8,0),0)</f>
        <v>0</v>
      </c>
      <c r="S237" s="3">
        <f>IFERROR(VLOOKUP(D237,[13]ServOTROS!$F$16:$M$112,8,0),0)</f>
        <v>0</v>
      </c>
      <c r="T237" s="3">
        <f>IFERROR(VLOOKUP(D237,[13]CANCEL!$F$16:$M$48,8,0),0)</f>
        <v>0</v>
      </c>
      <c r="U237" s="3">
        <f>IFERROR(VLOOKUP(B237,[13]Aaf_PENSION!$C$16:$M$112,11,0),0)</f>
        <v>0</v>
      </c>
      <c r="V237" s="3">
        <f>IFERROR(VLOOKUP(B237,[13]Aaf_SALUD!$C$16:$M$112,11,0),0)</f>
        <v>0</v>
      </c>
      <c r="W237" s="3">
        <f>IFERROR(VLOOKUP(D237,[13]CALIDAD!$F$16:$M$1122,8,0),0)</f>
        <v>121339938</v>
      </c>
      <c r="X237" s="3">
        <f>IFERROR(VLOOKUP(D237,'[14]dinamica municip ok'!$F$4:$G$1107,2,0),0)</f>
        <v>623010634</v>
      </c>
      <c r="Y237" s="3">
        <f>IFERROR(VLOOKUP(B237,[13]Ap_CESANTIAS!$C$16:$M$112,11,0),0)</f>
        <v>0</v>
      </c>
      <c r="Z237" s="3">
        <f>IFERROR(VLOOKUP(B237,[13]Ap_PENSION!$C$16:$M$112,11,0),0)</f>
        <v>0</v>
      </c>
      <c r="AA237" s="3">
        <f>IFERROR(VLOOKUP(B237,[13]Ap_SALUD!$C$16:$M$112,11,0),0)</f>
        <v>0</v>
      </c>
      <c r="AB237" s="3"/>
      <c r="AC237" s="36">
        <f t="shared" si="9"/>
        <v>744350572</v>
      </c>
      <c r="AD237" s="37">
        <f t="shared" si="11"/>
        <v>364019814</v>
      </c>
      <c r="AE237" s="144"/>
    </row>
    <row r="238" spans="1:31" x14ac:dyDescent="0.25">
      <c r="A238" s="38">
        <v>226</v>
      </c>
      <c r="B238" s="61"/>
      <c r="C238" s="143" t="str">
        <f>VLOOKUP(D238,[8]Hoja1!$A$2:$B$1115,2,0)</f>
        <v>08606</v>
      </c>
      <c r="D238" s="31">
        <v>890103962</v>
      </c>
      <c r="E238" s="31">
        <v>210608606</v>
      </c>
      <c r="F238" s="61" t="s">
        <v>436</v>
      </c>
      <c r="G238" s="33">
        <v>0</v>
      </c>
      <c r="H238" s="33">
        <v>0</v>
      </c>
      <c r="I238" s="3">
        <f>IFERROR(VLOOKUP(C238,'[6]Anexo 2'!$A$9:$G$1115,7,0),0)</f>
        <v>738049936</v>
      </c>
      <c r="J238" s="3">
        <f>IFERROR(VLOOKUP(C238,'[6]Anexo 1'!$A$9:$F$1115,6,0),0)</f>
        <v>727895600</v>
      </c>
      <c r="K238" s="3"/>
      <c r="L238" s="3"/>
      <c r="M238" s="3"/>
      <c r="N238" s="3"/>
      <c r="O238" s="3"/>
      <c r="P238" s="34">
        <f t="shared" si="10"/>
        <v>1465945536</v>
      </c>
      <c r="Q238" s="35">
        <f>VLOOKUP(D238,FEBRERO!$D$13:$Q$1147,14,0)+VLOOKUP(D238,FEBRERO!$D$13:$AC$1147,26,0)</f>
        <v>0</v>
      </c>
      <c r="R238" s="3">
        <f>IFERROR(VLOOKUP(D238,[13]ServNOMINA!$F$16:$M$112,8,0),0)</f>
        <v>0</v>
      </c>
      <c r="S238" s="3">
        <f>IFERROR(VLOOKUP(D238,[13]ServOTROS!$F$16:$M$112,8,0),0)</f>
        <v>0</v>
      </c>
      <c r="T238" s="3">
        <f>IFERROR(VLOOKUP(D238,[13]CANCEL!$F$16:$M$48,8,0),0)</f>
        <v>0</v>
      </c>
      <c r="U238" s="3">
        <f>IFERROR(VLOOKUP(B238,[13]Aaf_PENSION!$C$16:$M$112,11,0),0)</f>
        <v>0</v>
      </c>
      <c r="V238" s="3">
        <f>IFERROR(VLOOKUP(B238,[13]Aaf_SALUD!$C$16:$M$112,11,0),0)</f>
        <v>0</v>
      </c>
      <c r="W238" s="3">
        <f>IFERROR(VLOOKUP(D238,[13]CALIDAD!$F$16:$M$1122,8,0),0)</f>
        <v>184512483</v>
      </c>
      <c r="X238" s="3">
        <f>IFERROR(VLOOKUP(D238,'[14]dinamica municip ok'!$F$4:$G$1107,2,0),0)</f>
        <v>727895600</v>
      </c>
      <c r="Y238" s="3">
        <f>IFERROR(VLOOKUP(B238,[13]Ap_CESANTIAS!$C$16:$M$112,11,0),0)</f>
        <v>0</v>
      </c>
      <c r="Z238" s="3">
        <f>IFERROR(VLOOKUP(B238,[13]Ap_PENSION!$C$16:$M$112,11,0),0)</f>
        <v>0</v>
      </c>
      <c r="AA238" s="3">
        <f>IFERROR(VLOOKUP(B238,[13]Ap_SALUD!$C$16:$M$112,11,0),0)</f>
        <v>0</v>
      </c>
      <c r="AB238" s="3"/>
      <c r="AC238" s="36">
        <f t="shared" si="9"/>
        <v>912408083</v>
      </c>
      <c r="AD238" s="37">
        <f t="shared" si="11"/>
        <v>553537453</v>
      </c>
      <c r="AE238" s="144"/>
    </row>
    <row r="239" spans="1:31" x14ac:dyDescent="0.25">
      <c r="A239" s="29">
        <v>227</v>
      </c>
      <c r="B239" s="61"/>
      <c r="C239" s="143" t="str">
        <f>VLOOKUP(D239,[8]Hoja1!$A$2:$B$1115,2,0)</f>
        <v>08634</v>
      </c>
      <c r="D239" s="31">
        <v>890115982</v>
      </c>
      <c r="E239" s="31">
        <v>213408634</v>
      </c>
      <c r="F239" s="61" t="s">
        <v>437</v>
      </c>
      <c r="G239" s="33">
        <v>0</v>
      </c>
      <c r="H239" s="33">
        <v>0</v>
      </c>
      <c r="I239" s="3">
        <f>IFERROR(VLOOKUP(C239,'[6]Anexo 2'!$A$9:$G$1115,7,0),0)</f>
        <v>680030680</v>
      </c>
      <c r="J239" s="3">
        <f>IFERROR(VLOOKUP(C239,'[6]Anexo 1'!$A$9:$F$1115,6,0),0)</f>
        <v>480510163</v>
      </c>
      <c r="K239" s="3"/>
      <c r="L239" s="3"/>
      <c r="M239" s="3"/>
      <c r="N239" s="3"/>
      <c r="O239" s="3"/>
      <c r="P239" s="34">
        <f t="shared" si="10"/>
        <v>1160540843</v>
      </c>
      <c r="Q239" s="35">
        <f>VLOOKUP(D239,FEBRERO!$D$13:$Q$1147,14,0)+VLOOKUP(D239,FEBRERO!$D$13:$AC$1147,26,0)</f>
        <v>0</v>
      </c>
      <c r="R239" s="3">
        <f>IFERROR(VLOOKUP(D239,[13]ServNOMINA!$F$16:$M$112,8,0),0)</f>
        <v>0</v>
      </c>
      <c r="S239" s="3">
        <f>IFERROR(VLOOKUP(D239,[13]ServOTROS!$F$16:$M$112,8,0),0)</f>
        <v>0</v>
      </c>
      <c r="T239" s="3">
        <f>IFERROR(VLOOKUP(D239,[13]CANCEL!$F$16:$M$48,8,0),0)</f>
        <v>0</v>
      </c>
      <c r="U239" s="3">
        <f>IFERROR(VLOOKUP(B239,[13]Aaf_PENSION!$C$16:$M$112,11,0),0)</f>
        <v>0</v>
      </c>
      <c r="V239" s="3">
        <f>IFERROR(VLOOKUP(B239,[13]Aaf_SALUD!$C$16:$M$112,11,0),0)</f>
        <v>0</v>
      </c>
      <c r="W239" s="3">
        <f>IFERROR(VLOOKUP(D239,[13]CALIDAD!$F$16:$M$1122,8,0),0)</f>
        <v>170007669</v>
      </c>
      <c r="X239" s="3">
        <f>IFERROR(VLOOKUP(D239,'[14]dinamica municip ok'!$F$4:$G$1107,2,0),0)</f>
        <v>480510163</v>
      </c>
      <c r="Y239" s="3">
        <f>IFERROR(VLOOKUP(B239,[13]Ap_CESANTIAS!$C$16:$M$112,11,0),0)</f>
        <v>0</v>
      </c>
      <c r="Z239" s="3">
        <f>IFERROR(VLOOKUP(B239,[13]Ap_PENSION!$C$16:$M$112,11,0),0)</f>
        <v>0</v>
      </c>
      <c r="AA239" s="3">
        <f>IFERROR(VLOOKUP(B239,[13]Ap_SALUD!$C$16:$M$112,11,0),0)</f>
        <v>0</v>
      </c>
      <c r="AB239" s="3"/>
      <c r="AC239" s="36">
        <f t="shared" si="9"/>
        <v>650517832</v>
      </c>
      <c r="AD239" s="37">
        <f t="shared" si="11"/>
        <v>510023011</v>
      </c>
      <c r="AE239" s="144"/>
    </row>
    <row r="240" spans="1:31" x14ac:dyDescent="0.25">
      <c r="A240" s="38">
        <v>228</v>
      </c>
      <c r="B240" s="61"/>
      <c r="C240" s="143" t="str">
        <f>VLOOKUP(D240,[8]Hoja1!$A$2:$B$1115,2,0)</f>
        <v>08638</v>
      </c>
      <c r="D240" s="31">
        <v>800094844</v>
      </c>
      <c r="E240" s="31">
        <v>213808638</v>
      </c>
      <c r="F240" s="61" t="s">
        <v>386</v>
      </c>
      <c r="G240" s="33">
        <v>0</v>
      </c>
      <c r="H240" s="33">
        <v>0</v>
      </c>
      <c r="I240" s="3">
        <f>IFERROR(VLOOKUP(C240,'[6]Anexo 2'!$A$9:$G$1115,7,0),0)</f>
        <v>1865199584</v>
      </c>
      <c r="J240" s="3">
        <f>IFERROR(VLOOKUP(C240,'[6]Anexo 1'!$A$9:$F$1115,6,0),0)</f>
        <v>2163664712</v>
      </c>
      <c r="K240" s="3"/>
      <c r="L240" s="3"/>
      <c r="M240" s="3"/>
      <c r="N240" s="3"/>
      <c r="O240" s="3"/>
      <c r="P240" s="34">
        <f t="shared" si="10"/>
        <v>4028864296</v>
      </c>
      <c r="Q240" s="35">
        <f>VLOOKUP(D240,FEBRERO!$D$13:$Q$1147,14,0)+VLOOKUP(D240,FEBRERO!$D$13:$AC$1147,26,0)</f>
        <v>0</v>
      </c>
      <c r="R240" s="3">
        <f>IFERROR(VLOOKUP(D240,[13]ServNOMINA!$F$16:$M$112,8,0),0)</f>
        <v>0</v>
      </c>
      <c r="S240" s="3">
        <f>IFERROR(VLOOKUP(D240,[13]ServOTROS!$F$16:$M$112,8,0),0)</f>
        <v>0</v>
      </c>
      <c r="T240" s="3">
        <f>IFERROR(VLOOKUP(D240,[13]CANCEL!$F$16:$M$48,8,0),0)</f>
        <v>0</v>
      </c>
      <c r="U240" s="3">
        <f>IFERROR(VLOOKUP(B240,[13]Aaf_PENSION!$C$16:$M$112,11,0),0)</f>
        <v>0</v>
      </c>
      <c r="V240" s="3">
        <f>IFERROR(VLOOKUP(B240,[13]Aaf_SALUD!$C$16:$M$112,11,0),0)</f>
        <v>0</v>
      </c>
      <c r="W240" s="3">
        <f>IFERROR(VLOOKUP(D240,[13]CALIDAD!$F$16:$M$1122,8,0),0)</f>
        <v>466299897</v>
      </c>
      <c r="X240" s="3">
        <f>IFERROR(VLOOKUP(D240,'[14]dinamica municip ok'!$F$4:$G$1107,2,0),0)</f>
        <v>2163664712</v>
      </c>
      <c r="Y240" s="3">
        <f>IFERROR(VLOOKUP(B240,[13]Ap_CESANTIAS!$C$16:$M$112,11,0),0)</f>
        <v>0</v>
      </c>
      <c r="Z240" s="3">
        <f>IFERROR(VLOOKUP(B240,[13]Ap_PENSION!$C$16:$M$112,11,0),0)</f>
        <v>0</v>
      </c>
      <c r="AA240" s="3">
        <f>IFERROR(VLOOKUP(B240,[13]Ap_SALUD!$C$16:$M$112,11,0),0)</f>
        <v>0</v>
      </c>
      <c r="AB240" s="3"/>
      <c r="AC240" s="36">
        <f t="shared" si="9"/>
        <v>2629964609</v>
      </c>
      <c r="AD240" s="37">
        <f t="shared" si="11"/>
        <v>1398899687</v>
      </c>
      <c r="AE240" s="144"/>
    </row>
    <row r="241" spans="1:31" x14ac:dyDescent="0.25">
      <c r="A241" s="29">
        <v>229</v>
      </c>
      <c r="B241" s="61"/>
      <c r="C241" s="143" t="str">
        <f>VLOOKUP(D241,[8]Hoja1!$A$2:$B$1115,2,0)</f>
        <v>08675</v>
      </c>
      <c r="D241" s="31">
        <v>800019254</v>
      </c>
      <c r="E241" s="31">
        <v>217508675</v>
      </c>
      <c r="F241" s="61" t="s">
        <v>438</v>
      </c>
      <c r="G241" s="33">
        <v>0</v>
      </c>
      <c r="H241" s="33">
        <v>0</v>
      </c>
      <c r="I241" s="3">
        <f>IFERROR(VLOOKUP(C241,'[6]Anexo 2'!$A$9:$G$1115,7,0),0)</f>
        <v>382580228</v>
      </c>
      <c r="J241" s="3">
        <f>IFERROR(VLOOKUP(C241,'[6]Anexo 1'!$A$9:$F$1115,6,0),0)</f>
        <v>357606030</v>
      </c>
      <c r="K241" s="3"/>
      <c r="L241" s="3"/>
      <c r="M241" s="3"/>
      <c r="N241" s="3"/>
      <c r="O241" s="3"/>
      <c r="P241" s="34">
        <f t="shared" si="10"/>
        <v>740186258</v>
      </c>
      <c r="Q241" s="35">
        <f>VLOOKUP(D241,FEBRERO!$D$13:$Q$1147,14,0)+VLOOKUP(D241,FEBRERO!$D$13:$AC$1147,26,0)</f>
        <v>0</v>
      </c>
      <c r="R241" s="3">
        <f>IFERROR(VLOOKUP(D241,[13]ServNOMINA!$F$16:$M$112,8,0),0)</f>
        <v>0</v>
      </c>
      <c r="S241" s="3">
        <f>IFERROR(VLOOKUP(D241,[13]ServOTROS!$F$16:$M$112,8,0),0)</f>
        <v>0</v>
      </c>
      <c r="T241" s="3">
        <f>IFERROR(VLOOKUP(D241,[13]CANCEL!$F$16:$M$48,8,0),0)</f>
        <v>0</v>
      </c>
      <c r="U241" s="3">
        <f>IFERROR(VLOOKUP(B241,[13]Aaf_PENSION!$C$16:$M$112,11,0),0)</f>
        <v>0</v>
      </c>
      <c r="V241" s="3">
        <f>IFERROR(VLOOKUP(B241,[13]Aaf_SALUD!$C$16:$M$112,11,0),0)</f>
        <v>0</v>
      </c>
      <c r="W241" s="3">
        <f>IFERROR(VLOOKUP(D241,[13]CALIDAD!$F$16:$M$1122,8,0),0)</f>
        <v>95645058</v>
      </c>
      <c r="X241" s="3">
        <f>IFERROR(VLOOKUP(D241,'[14]dinamica municip ok'!$F$4:$G$1107,2,0),0)</f>
        <v>357606030</v>
      </c>
      <c r="Y241" s="3">
        <f>IFERROR(VLOOKUP(B241,[13]Ap_CESANTIAS!$C$16:$M$112,11,0),0)</f>
        <v>0</v>
      </c>
      <c r="Z241" s="3">
        <f>IFERROR(VLOOKUP(B241,[13]Ap_PENSION!$C$16:$M$112,11,0),0)</f>
        <v>0</v>
      </c>
      <c r="AA241" s="3">
        <f>IFERROR(VLOOKUP(B241,[13]Ap_SALUD!$C$16:$M$112,11,0),0)</f>
        <v>0</v>
      </c>
      <c r="AB241" s="3"/>
      <c r="AC241" s="36">
        <f t="shared" si="9"/>
        <v>453251088</v>
      </c>
      <c r="AD241" s="37">
        <f t="shared" si="11"/>
        <v>286935170</v>
      </c>
      <c r="AE241" s="144"/>
    </row>
    <row r="242" spans="1:31" x14ac:dyDescent="0.25">
      <c r="A242" s="38">
        <v>230</v>
      </c>
      <c r="B242" s="61"/>
      <c r="C242" s="143" t="str">
        <f>VLOOKUP(D242,[8]Hoja1!$A$2:$B$1115,2,0)</f>
        <v>08685</v>
      </c>
      <c r="D242" s="31">
        <v>800116284</v>
      </c>
      <c r="E242" s="31">
        <v>218508685</v>
      </c>
      <c r="F242" s="61" t="s">
        <v>439</v>
      </c>
      <c r="G242" s="33">
        <v>0</v>
      </c>
      <c r="H242" s="33">
        <v>0</v>
      </c>
      <c r="I242" s="3">
        <f>IFERROR(VLOOKUP(C242,'[6]Anexo 2'!$A$9:$G$1115,7,0),0)</f>
        <v>382528440</v>
      </c>
      <c r="J242" s="3">
        <f>IFERROR(VLOOKUP(C242,'[6]Anexo 1'!$A$9:$F$1115,6,0),0)</f>
        <v>456649922</v>
      </c>
      <c r="K242" s="3"/>
      <c r="L242" s="3"/>
      <c r="M242" s="3"/>
      <c r="N242" s="3"/>
      <c r="O242" s="3"/>
      <c r="P242" s="34">
        <f t="shared" si="10"/>
        <v>839178362</v>
      </c>
      <c r="Q242" s="35">
        <f>VLOOKUP(D242,FEBRERO!$D$13:$Q$1147,14,0)+VLOOKUP(D242,FEBRERO!$D$13:$AC$1147,26,0)</f>
        <v>0</v>
      </c>
      <c r="R242" s="3">
        <f>IFERROR(VLOOKUP(D242,[13]ServNOMINA!$F$16:$M$112,8,0),0)</f>
        <v>0</v>
      </c>
      <c r="S242" s="3">
        <f>IFERROR(VLOOKUP(D242,[13]ServOTROS!$F$16:$M$112,8,0),0)</f>
        <v>0</v>
      </c>
      <c r="T242" s="3">
        <f>IFERROR(VLOOKUP(D242,[13]CANCEL!$F$16:$M$48,8,0),0)</f>
        <v>0</v>
      </c>
      <c r="U242" s="3">
        <f>IFERROR(VLOOKUP(B242,[13]Aaf_PENSION!$C$16:$M$112,11,0),0)</f>
        <v>0</v>
      </c>
      <c r="V242" s="3">
        <f>IFERROR(VLOOKUP(B242,[13]Aaf_SALUD!$C$16:$M$112,11,0),0)</f>
        <v>0</v>
      </c>
      <c r="W242" s="3">
        <f>IFERROR(VLOOKUP(D242,[13]CALIDAD!$F$16:$M$1122,8,0),0)</f>
        <v>95632110</v>
      </c>
      <c r="X242" s="3">
        <f>IFERROR(VLOOKUP(D242,'[14]dinamica municip ok'!$F$4:$G$1107,2,0),0)</f>
        <v>456649922</v>
      </c>
      <c r="Y242" s="3">
        <f>IFERROR(VLOOKUP(B242,[13]Ap_CESANTIAS!$C$16:$M$112,11,0),0)</f>
        <v>0</v>
      </c>
      <c r="Z242" s="3">
        <f>IFERROR(VLOOKUP(B242,[13]Ap_PENSION!$C$16:$M$112,11,0),0)</f>
        <v>0</v>
      </c>
      <c r="AA242" s="3">
        <f>IFERROR(VLOOKUP(B242,[13]Ap_SALUD!$C$16:$M$112,11,0),0)</f>
        <v>0</v>
      </c>
      <c r="AB242" s="3"/>
      <c r="AC242" s="36">
        <f t="shared" si="9"/>
        <v>552282032</v>
      </c>
      <c r="AD242" s="37">
        <f t="shared" si="11"/>
        <v>286896330</v>
      </c>
      <c r="AE242" s="144"/>
    </row>
    <row r="243" spans="1:31" x14ac:dyDescent="0.25">
      <c r="A243" s="29">
        <v>231</v>
      </c>
      <c r="B243" s="61"/>
      <c r="C243" s="143" t="str">
        <f>VLOOKUP(D243,[8]Hoja1!$A$2:$B$1115,2,0)</f>
        <v>08770</v>
      </c>
      <c r="D243" s="31">
        <v>890116159</v>
      </c>
      <c r="E243" s="31">
        <v>217008770</v>
      </c>
      <c r="F243" s="61" t="s">
        <v>440</v>
      </c>
      <c r="G243" s="33">
        <v>0</v>
      </c>
      <c r="H243" s="33">
        <v>0</v>
      </c>
      <c r="I243" s="3">
        <f>IFERROR(VLOOKUP(C243,'[6]Anexo 2'!$A$9:$G$1115,7,0),0)</f>
        <v>227743140</v>
      </c>
      <c r="J243" s="3">
        <f>IFERROR(VLOOKUP(C243,'[6]Anexo 1'!$A$9:$F$1115,6,0),0)</f>
        <v>275605809</v>
      </c>
      <c r="K243" s="3"/>
      <c r="L243" s="3"/>
      <c r="M243" s="3"/>
      <c r="N243" s="3"/>
      <c r="O243" s="3"/>
      <c r="P243" s="34">
        <f t="shared" si="10"/>
        <v>503348949</v>
      </c>
      <c r="Q243" s="35">
        <f>VLOOKUP(D243,FEBRERO!$D$13:$Q$1147,14,0)+VLOOKUP(D243,FEBRERO!$D$13:$AC$1147,26,0)</f>
        <v>0</v>
      </c>
      <c r="R243" s="3">
        <f>IFERROR(VLOOKUP(D243,[13]ServNOMINA!$F$16:$M$112,8,0),0)</f>
        <v>0</v>
      </c>
      <c r="S243" s="3">
        <f>IFERROR(VLOOKUP(D243,[13]ServOTROS!$F$16:$M$112,8,0),0)</f>
        <v>0</v>
      </c>
      <c r="T243" s="3">
        <f>IFERROR(VLOOKUP(D243,[13]CANCEL!$F$16:$M$48,8,0),0)</f>
        <v>0</v>
      </c>
      <c r="U243" s="3">
        <f>IFERROR(VLOOKUP(B243,[13]Aaf_PENSION!$C$16:$M$112,11,0),0)</f>
        <v>0</v>
      </c>
      <c r="V243" s="3">
        <f>IFERROR(VLOOKUP(B243,[13]Aaf_SALUD!$C$16:$M$112,11,0),0)</f>
        <v>0</v>
      </c>
      <c r="W243" s="3">
        <f>IFERROR(VLOOKUP(D243,[13]CALIDAD!$F$16:$M$1122,8,0),0)</f>
        <v>56935785</v>
      </c>
      <c r="X243" s="3">
        <f>IFERROR(VLOOKUP(D243,'[14]dinamica municip ok'!$F$4:$G$1107,2,0),0)</f>
        <v>275605809</v>
      </c>
      <c r="Y243" s="3">
        <f>IFERROR(VLOOKUP(B243,[13]Ap_CESANTIAS!$C$16:$M$112,11,0),0)</f>
        <v>0</v>
      </c>
      <c r="Z243" s="3">
        <f>IFERROR(VLOOKUP(B243,[13]Ap_PENSION!$C$16:$M$112,11,0),0)</f>
        <v>0</v>
      </c>
      <c r="AA243" s="3">
        <f>IFERROR(VLOOKUP(B243,[13]Ap_SALUD!$C$16:$M$112,11,0),0)</f>
        <v>0</v>
      </c>
      <c r="AB243" s="3"/>
      <c r="AC243" s="36">
        <f t="shared" si="9"/>
        <v>332541594</v>
      </c>
      <c r="AD243" s="37">
        <f t="shared" si="11"/>
        <v>170807355</v>
      </c>
      <c r="AE243" s="144"/>
    </row>
    <row r="244" spans="1:31" x14ac:dyDescent="0.25">
      <c r="A244" s="38">
        <v>232</v>
      </c>
      <c r="B244" s="61"/>
      <c r="C244" s="143" t="str">
        <f>VLOOKUP(D244,[8]Hoja1!$A$2:$B$1115,2,0)</f>
        <v>08832</v>
      </c>
      <c r="D244" s="31">
        <v>800053552</v>
      </c>
      <c r="E244" s="31">
        <v>213208832</v>
      </c>
      <c r="F244" s="61" t="s">
        <v>441</v>
      </c>
      <c r="G244" s="33">
        <v>0</v>
      </c>
      <c r="H244" s="33">
        <v>0</v>
      </c>
      <c r="I244" s="3">
        <f>IFERROR(VLOOKUP(C244,'[6]Anexo 2'!$A$9:$G$1115,7,0),0)</f>
        <v>228134560</v>
      </c>
      <c r="J244" s="3">
        <f>IFERROR(VLOOKUP(C244,'[6]Anexo 1'!$A$9:$F$1115,6,0),0)</f>
        <v>266157076</v>
      </c>
      <c r="K244" s="3"/>
      <c r="L244" s="3"/>
      <c r="M244" s="3"/>
      <c r="N244" s="3"/>
      <c r="O244" s="3"/>
      <c r="P244" s="34">
        <f t="shared" si="10"/>
        <v>494291636</v>
      </c>
      <c r="Q244" s="35">
        <f>VLOOKUP(D244,FEBRERO!$D$13:$Q$1147,14,0)+VLOOKUP(D244,FEBRERO!$D$13:$AC$1147,26,0)</f>
        <v>0</v>
      </c>
      <c r="R244" s="3">
        <f>IFERROR(VLOOKUP(D244,[13]ServNOMINA!$F$16:$M$112,8,0),0)</f>
        <v>0</v>
      </c>
      <c r="S244" s="3">
        <f>IFERROR(VLOOKUP(D244,[13]ServOTROS!$F$16:$M$112,8,0),0)</f>
        <v>0</v>
      </c>
      <c r="T244" s="3">
        <f>IFERROR(VLOOKUP(D244,[13]CANCEL!$F$16:$M$48,8,0),0)</f>
        <v>0</v>
      </c>
      <c r="U244" s="3">
        <f>IFERROR(VLOOKUP(B244,[13]Aaf_PENSION!$C$16:$M$112,11,0),0)</f>
        <v>0</v>
      </c>
      <c r="V244" s="3">
        <f>IFERROR(VLOOKUP(B244,[13]Aaf_SALUD!$C$16:$M$112,11,0),0)</f>
        <v>0</v>
      </c>
      <c r="W244" s="3">
        <f>IFERROR(VLOOKUP(D244,[13]CALIDAD!$F$16:$M$1122,8,0),0)</f>
        <v>57033639</v>
      </c>
      <c r="X244" s="3">
        <f>IFERROR(VLOOKUP(D244,'[14]dinamica municip ok'!$F$4:$G$1107,2,0),0)</f>
        <v>266157076</v>
      </c>
      <c r="Y244" s="3">
        <f>IFERROR(VLOOKUP(B244,[13]Ap_CESANTIAS!$C$16:$M$112,11,0),0)</f>
        <v>0</v>
      </c>
      <c r="Z244" s="3">
        <f>IFERROR(VLOOKUP(B244,[13]Ap_PENSION!$C$16:$M$112,11,0),0)</f>
        <v>0</v>
      </c>
      <c r="AA244" s="3">
        <f>IFERROR(VLOOKUP(B244,[13]Ap_SALUD!$C$16:$M$112,11,0),0)</f>
        <v>0</v>
      </c>
      <c r="AB244" s="3"/>
      <c r="AC244" s="36">
        <f t="shared" si="9"/>
        <v>323190715</v>
      </c>
      <c r="AD244" s="37">
        <f t="shared" si="11"/>
        <v>171100921</v>
      </c>
      <c r="AE244" s="144"/>
    </row>
    <row r="245" spans="1:31" x14ac:dyDescent="0.25">
      <c r="A245" s="29">
        <v>233</v>
      </c>
      <c r="B245" s="61"/>
      <c r="C245" s="143" t="str">
        <f>VLOOKUP(D245,[8]Hoja1!$A$2:$B$1115,2,0)</f>
        <v>08849</v>
      </c>
      <c r="D245" s="31">
        <v>800094378</v>
      </c>
      <c r="E245" s="31">
        <v>214908849</v>
      </c>
      <c r="F245" s="61" t="s">
        <v>442</v>
      </c>
      <c r="G245" s="33">
        <v>0</v>
      </c>
      <c r="H245" s="33">
        <v>0</v>
      </c>
      <c r="I245" s="3">
        <f>IFERROR(VLOOKUP(C245,'[6]Anexo 2'!$A$9:$G$1115,7,0),0)</f>
        <v>142552948</v>
      </c>
      <c r="J245" s="3">
        <f>IFERROR(VLOOKUP(C245,'[6]Anexo 1'!$A$9:$F$1115,6,0),0)</f>
        <v>141443247</v>
      </c>
      <c r="K245" s="3"/>
      <c r="L245" s="3"/>
      <c r="M245" s="3"/>
      <c r="N245" s="3"/>
      <c r="O245" s="3"/>
      <c r="P245" s="34">
        <f t="shared" si="10"/>
        <v>283996195</v>
      </c>
      <c r="Q245" s="35">
        <f>VLOOKUP(D245,FEBRERO!$D$13:$Q$1147,14,0)+VLOOKUP(D245,FEBRERO!$D$13:$AC$1147,26,0)</f>
        <v>0</v>
      </c>
      <c r="R245" s="3">
        <f>IFERROR(VLOOKUP(D245,[13]ServNOMINA!$F$16:$M$112,8,0),0)</f>
        <v>0</v>
      </c>
      <c r="S245" s="3">
        <f>IFERROR(VLOOKUP(D245,[13]ServOTROS!$F$16:$M$112,8,0),0)</f>
        <v>0</v>
      </c>
      <c r="T245" s="3">
        <f>IFERROR(VLOOKUP(D245,[13]CANCEL!$F$16:$M$48,8,0),0)</f>
        <v>0</v>
      </c>
      <c r="U245" s="3">
        <f>IFERROR(VLOOKUP(B245,[13]Aaf_PENSION!$C$16:$M$112,11,0),0)</f>
        <v>0</v>
      </c>
      <c r="V245" s="3">
        <f>IFERROR(VLOOKUP(B245,[13]Aaf_SALUD!$C$16:$M$112,11,0),0)</f>
        <v>0</v>
      </c>
      <c r="W245" s="3">
        <f>IFERROR(VLOOKUP(D245,[13]CALIDAD!$F$16:$M$1122,8,0),0)</f>
        <v>35638236</v>
      </c>
      <c r="X245" s="3">
        <f>IFERROR(VLOOKUP(D245,'[14]dinamica municip ok'!$F$4:$G$1107,2,0),0)</f>
        <v>141443247</v>
      </c>
      <c r="Y245" s="3">
        <f>IFERROR(VLOOKUP(B245,[13]Ap_CESANTIAS!$C$16:$M$112,11,0),0)</f>
        <v>0</v>
      </c>
      <c r="Z245" s="3">
        <f>IFERROR(VLOOKUP(B245,[13]Ap_PENSION!$C$16:$M$112,11,0),0)</f>
        <v>0</v>
      </c>
      <c r="AA245" s="3">
        <f>IFERROR(VLOOKUP(B245,[13]Ap_SALUD!$C$16:$M$112,11,0),0)</f>
        <v>0</v>
      </c>
      <c r="AB245" s="3"/>
      <c r="AC245" s="36">
        <f t="shared" si="9"/>
        <v>177081483</v>
      </c>
      <c r="AD245" s="37">
        <f t="shared" si="11"/>
        <v>106914712</v>
      </c>
      <c r="AE245" s="144"/>
    </row>
    <row r="246" spans="1:31" x14ac:dyDescent="0.25">
      <c r="A246" s="38">
        <v>234</v>
      </c>
      <c r="B246" s="61"/>
      <c r="C246" s="143" t="str">
        <f>VLOOKUP(D246,[8]Hoja1!$A$2:$B$1115,2,0)</f>
        <v>13006</v>
      </c>
      <c r="D246" s="31">
        <v>800037371</v>
      </c>
      <c r="E246" s="31">
        <v>210613006</v>
      </c>
      <c r="F246" s="61" t="s">
        <v>443</v>
      </c>
      <c r="G246" s="33">
        <v>0</v>
      </c>
      <c r="H246" s="33">
        <v>0</v>
      </c>
      <c r="I246" s="3">
        <f>IFERROR(VLOOKUP(C246,'[6]Anexo 2'!$A$9:$G$1115,7,0),0)</f>
        <v>1182038992</v>
      </c>
      <c r="J246" s="3">
        <f>IFERROR(VLOOKUP(C246,'[6]Anexo 1'!$A$9:$F$1115,6,0),0)</f>
        <v>976080013</v>
      </c>
      <c r="K246" s="3"/>
      <c r="L246" s="3"/>
      <c r="M246" s="3"/>
      <c r="N246" s="3"/>
      <c r="O246" s="3"/>
      <c r="P246" s="34">
        <f t="shared" si="10"/>
        <v>2158119005</v>
      </c>
      <c r="Q246" s="35">
        <f>VLOOKUP(D246,FEBRERO!$D$13:$Q$1147,14,0)+VLOOKUP(D246,FEBRERO!$D$13:$AC$1147,26,0)</f>
        <v>0</v>
      </c>
      <c r="R246" s="3">
        <f>IFERROR(VLOOKUP(D246,[13]ServNOMINA!$F$16:$M$112,8,0),0)</f>
        <v>0</v>
      </c>
      <c r="S246" s="3">
        <f>IFERROR(VLOOKUP(D246,[13]ServOTROS!$F$16:$M$112,8,0),0)</f>
        <v>0</v>
      </c>
      <c r="T246" s="3">
        <f>IFERROR(VLOOKUP(D246,[13]CANCEL!$F$16:$M$48,8,0),0)</f>
        <v>0</v>
      </c>
      <c r="U246" s="3">
        <f>IFERROR(VLOOKUP(B246,[13]Aaf_PENSION!$C$16:$M$112,11,0),0)</f>
        <v>0</v>
      </c>
      <c r="V246" s="3">
        <f>IFERROR(VLOOKUP(B246,[13]Aaf_SALUD!$C$16:$M$112,11,0),0)</f>
        <v>0</v>
      </c>
      <c r="W246" s="3">
        <f>IFERROR(VLOOKUP(D246,[13]CALIDAD!$F$16:$M$1122,8,0),0)</f>
        <v>295509747</v>
      </c>
      <c r="X246" s="3">
        <f>IFERROR(VLOOKUP(D246,'[14]dinamica municip ok'!$F$4:$G$1107,2,0),0)</f>
        <v>976080013</v>
      </c>
      <c r="Y246" s="3">
        <f>IFERROR(VLOOKUP(B246,[13]Ap_CESANTIAS!$C$16:$M$112,11,0),0)</f>
        <v>0</v>
      </c>
      <c r="Z246" s="3">
        <f>IFERROR(VLOOKUP(B246,[13]Ap_PENSION!$C$16:$M$112,11,0),0)</f>
        <v>0</v>
      </c>
      <c r="AA246" s="3">
        <f>IFERROR(VLOOKUP(B246,[13]Ap_SALUD!$C$16:$M$112,11,0),0)</f>
        <v>0</v>
      </c>
      <c r="AB246" s="3"/>
      <c r="AC246" s="36">
        <f t="shared" si="9"/>
        <v>1271589760</v>
      </c>
      <c r="AD246" s="37">
        <f t="shared" si="11"/>
        <v>886529245</v>
      </c>
      <c r="AE246" s="144"/>
    </row>
    <row r="247" spans="1:31" x14ac:dyDescent="0.25">
      <c r="A247" s="29">
        <v>235</v>
      </c>
      <c r="B247" s="61"/>
      <c r="C247" s="143" t="str">
        <f>VLOOKUP(D247,[8]Hoja1!$A$2:$B$1115,2,0)</f>
        <v>13030</v>
      </c>
      <c r="D247" s="31">
        <v>800254879</v>
      </c>
      <c r="E247" s="31">
        <v>213013030</v>
      </c>
      <c r="F247" s="61" t="s">
        <v>444</v>
      </c>
      <c r="G247" s="33">
        <v>0</v>
      </c>
      <c r="H247" s="33">
        <v>0</v>
      </c>
      <c r="I247" s="3">
        <f>IFERROR(VLOOKUP(C247,'[6]Anexo 2'!$A$9:$G$1115,7,0),0)</f>
        <v>515478600</v>
      </c>
      <c r="J247" s="3">
        <f>IFERROR(VLOOKUP(C247,'[6]Anexo 1'!$A$9:$F$1115,6,0),0)</f>
        <v>363209084</v>
      </c>
      <c r="K247" s="3"/>
      <c r="L247" s="3"/>
      <c r="M247" s="3"/>
      <c r="N247" s="3"/>
      <c r="O247" s="3"/>
      <c r="P247" s="34">
        <f t="shared" si="10"/>
        <v>878687684</v>
      </c>
      <c r="Q247" s="35">
        <f>VLOOKUP(D247,FEBRERO!$D$13:$Q$1147,14,0)+VLOOKUP(D247,FEBRERO!$D$13:$AC$1147,26,0)</f>
        <v>0</v>
      </c>
      <c r="R247" s="3">
        <f>IFERROR(VLOOKUP(D247,[13]ServNOMINA!$F$16:$M$112,8,0),0)</f>
        <v>0</v>
      </c>
      <c r="S247" s="3">
        <f>IFERROR(VLOOKUP(D247,[13]ServOTROS!$F$16:$M$112,8,0),0)</f>
        <v>0</v>
      </c>
      <c r="T247" s="3">
        <f>IFERROR(VLOOKUP(D247,[13]CANCEL!$F$16:$M$48,8,0),0)</f>
        <v>0</v>
      </c>
      <c r="U247" s="3">
        <f>IFERROR(VLOOKUP(B247,[13]Aaf_PENSION!$C$16:$M$112,11,0),0)</f>
        <v>0</v>
      </c>
      <c r="V247" s="3">
        <f>IFERROR(VLOOKUP(B247,[13]Aaf_SALUD!$C$16:$M$112,11,0),0)</f>
        <v>0</v>
      </c>
      <c r="W247" s="3">
        <f>IFERROR(VLOOKUP(D247,[13]CALIDAD!$F$16:$M$1122,8,0),0)</f>
        <v>128869650</v>
      </c>
      <c r="X247" s="3">
        <f>IFERROR(VLOOKUP(D247,'[14]dinamica municip ok'!$F$4:$G$1107,2,0),0)</f>
        <v>363209084</v>
      </c>
      <c r="Y247" s="3">
        <f>IFERROR(VLOOKUP(B247,[13]Ap_CESANTIAS!$C$16:$M$112,11,0),0)</f>
        <v>0</v>
      </c>
      <c r="Z247" s="3">
        <f>IFERROR(VLOOKUP(B247,[13]Ap_PENSION!$C$16:$M$112,11,0),0)</f>
        <v>0</v>
      </c>
      <c r="AA247" s="3">
        <f>IFERROR(VLOOKUP(B247,[13]Ap_SALUD!$C$16:$M$112,11,0),0)</f>
        <v>0</v>
      </c>
      <c r="AB247" s="3"/>
      <c r="AC247" s="36">
        <f t="shared" si="9"/>
        <v>492078734</v>
      </c>
      <c r="AD247" s="37">
        <f t="shared" si="11"/>
        <v>386608950</v>
      </c>
      <c r="AE247" s="144"/>
    </row>
    <row r="248" spans="1:31" x14ac:dyDescent="0.25">
      <c r="A248" s="38">
        <v>236</v>
      </c>
      <c r="B248" s="61"/>
      <c r="C248" s="143" t="str">
        <f>VLOOKUP(D248,[8]Hoja1!$A$2:$B$1115,2,0)</f>
        <v>13042</v>
      </c>
      <c r="D248" s="31">
        <v>806001937</v>
      </c>
      <c r="E248" s="31">
        <v>214213042</v>
      </c>
      <c r="F248" s="61" t="s">
        <v>445</v>
      </c>
      <c r="G248" s="33">
        <v>0</v>
      </c>
      <c r="H248" s="33">
        <v>0</v>
      </c>
      <c r="I248" s="3">
        <f>IFERROR(VLOOKUP(C248,'[6]Anexo 2'!$A$9:$G$1115,7,0),0)</f>
        <v>315299152</v>
      </c>
      <c r="J248" s="3">
        <f>IFERROR(VLOOKUP(C248,'[6]Anexo 1'!$A$9:$F$1115,6,0),0)</f>
        <v>247142921</v>
      </c>
      <c r="K248" s="3"/>
      <c r="L248" s="3"/>
      <c r="M248" s="3"/>
      <c r="N248" s="3"/>
      <c r="O248" s="3"/>
      <c r="P248" s="34">
        <f t="shared" si="10"/>
        <v>562442073</v>
      </c>
      <c r="Q248" s="35">
        <f>VLOOKUP(D248,FEBRERO!$D$13:$Q$1147,14,0)+VLOOKUP(D248,FEBRERO!$D$13:$AC$1147,26,0)</f>
        <v>0</v>
      </c>
      <c r="R248" s="3">
        <f>IFERROR(VLOOKUP(D248,[13]ServNOMINA!$F$16:$M$112,8,0),0)</f>
        <v>0</v>
      </c>
      <c r="S248" s="3">
        <f>IFERROR(VLOOKUP(D248,[13]ServOTROS!$F$16:$M$112,8,0),0)</f>
        <v>0</v>
      </c>
      <c r="T248" s="3">
        <f>IFERROR(VLOOKUP(D248,[13]CANCEL!$F$16:$M$48,8,0),0)</f>
        <v>0</v>
      </c>
      <c r="U248" s="3">
        <f>IFERROR(VLOOKUP(B248,[13]Aaf_PENSION!$C$16:$M$112,11,0),0)</f>
        <v>0</v>
      </c>
      <c r="V248" s="3">
        <f>IFERROR(VLOOKUP(B248,[13]Aaf_SALUD!$C$16:$M$112,11,0),0)</f>
        <v>0</v>
      </c>
      <c r="W248" s="3">
        <f>IFERROR(VLOOKUP(D248,[13]CALIDAD!$F$16:$M$1122,8,0),0)</f>
        <v>78824787</v>
      </c>
      <c r="X248" s="3">
        <f>IFERROR(VLOOKUP(D248,'[14]dinamica municip ok'!$F$4:$G$1107,2,0),0)</f>
        <v>247142921</v>
      </c>
      <c r="Y248" s="3">
        <f>IFERROR(VLOOKUP(B248,[13]Ap_CESANTIAS!$C$16:$M$112,11,0),0)</f>
        <v>0</v>
      </c>
      <c r="Z248" s="3">
        <f>IFERROR(VLOOKUP(B248,[13]Ap_PENSION!$C$16:$M$112,11,0),0)</f>
        <v>0</v>
      </c>
      <c r="AA248" s="3">
        <f>IFERROR(VLOOKUP(B248,[13]Ap_SALUD!$C$16:$M$112,11,0),0)</f>
        <v>0</v>
      </c>
      <c r="AB248" s="3"/>
      <c r="AC248" s="36">
        <f t="shared" si="9"/>
        <v>325967708</v>
      </c>
      <c r="AD248" s="37">
        <f t="shared" si="11"/>
        <v>236474365</v>
      </c>
      <c r="AE248" s="144"/>
    </row>
    <row r="249" spans="1:31" x14ac:dyDescent="0.25">
      <c r="A249" s="29">
        <v>237</v>
      </c>
      <c r="B249" s="61"/>
      <c r="C249" s="143" t="str">
        <f>VLOOKUP(D249,[8]Hoja1!$A$2:$B$1115,2,0)</f>
        <v>13052</v>
      </c>
      <c r="D249" s="31">
        <v>890480254</v>
      </c>
      <c r="E249" s="31">
        <v>215213052</v>
      </c>
      <c r="F249" s="61" t="s">
        <v>446</v>
      </c>
      <c r="G249" s="33">
        <v>0</v>
      </c>
      <c r="H249" s="33">
        <v>0</v>
      </c>
      <c r="I249" s="3">
        <f>IFERROR(VLOOKUP(C249,'[6]Anexo 2'!$A$9:$G$1115,7,0),0)</f>
        <v>1585528544</v>
      </c>
      <c r="J249" s="3">
        <f>IFERROR(VLOOKUP(C249,'[6]Anexo 1'!$A$9:$F$1115,6,0),0)</f>
        <v>1571352743</v>
      </c>
      <c r="K249" s="3"/>
      <c r="L249" s="3"/>
      <c r="M249" s="3"/>
      <c r="N249" s="3"/>
      <c r="O249" s="3"/>
      <c r="P249" s="34">
        <f t="shared" si="10"/>
        <v>3156881287</v>
      </c>
      <c r="Q249" s="35">
        <f>VLOOKUP(D249,FEBRERO!$D$13:$Q$1147,14,0)+VLOOKUP(D249,FEBRERO!$D$13:$AC$1147,26,0)</f>
        <v>0</v>
      </c>
      <c r="R249" s="3">
        <f>IFERROR(VLOOKUP(D249,[13]ServNOMINA!$F$16:$M$112,8,0),0)</f>
        <v>0</v>
      </c>
      <c r="S249" s="3">
        <f>IFERROR(VLOOKUP(D249,[13]ServOTROS!$F$16:$M$112,8,0),0)</f>
        <v>0</v>
      </c>
      <c r="T249" s="3">
        <f>IFERROR(VLOOKUP(D249,[13]CANCEL!$F$16:$M$48,8,0),0)</f>
        <v>0</v>
      </c>
      <c r="U249" s="3">
        <f>IFERROR(VLOOKUP(B249,[13]Aaf_PENSION!$C$16:$M$112,11,0),0)</f>
        <v>0</v>
      </c>
      <c r="V249" s="3">
        <f>IFERROR(VLOOKUP(B249,[13]Aaf_SALUD!$C$16:$M$112,11,0),0)</f>
        <v>0</v>
      </c>
      <c r="W249" s="3">
        <f>IFERROR(VLOOKUP(D249,[13]CALIDAD!$F$16:$M$1122,8,0),0)</f>
        <v>396382137</v>
      </c>
      <c r="X249" s="3">
        <f>IFERROR(VLOOKUP(D249,'[14]dinamica municip ok'!$F$4:$G$1107,2,0),0)</f>
        <v>1571352743</v>
      </c>
      <c r="Y249" s="3">
        <f>IFERROR(VLOOKUP(B249,[13]Ap_CESANTIAS!$C$16:$M$112,11,0),0)</f>
        <v>0</v>
      </c>
      <c r="Z249" s="3">
        <f>IFERROR(VLOOKUP(B249,[13]Ap_PENSION!$C$16:$M$112,11,0),0)</f>
        <v>0</v>
      </c>
      <c r="AA249" s="3">
        <f>IFERROR(VLOOKUP(B249,[13]Ap_SALUD!$C$16:$M$112,11,0),0)</f>
        <v>0</v>
      </c>
      <c r="AB249" s="3"/>
      <c r="AC249" s="36">
        <f t="shared" si="9"/>
        <v>1967734880</v>
      </c>
      <c r="AD249" s="37">
        <f t="shared" si="11"/>
        <v>1189146407</v>
      </c>
      <c r="AE249" s="144"/>
    </row>
    <row r="250" spans="1:31" x14ac:dyDescent="0.25">
      <c r="A250" s="38">
        <v>238</v>
      </c>
      <c r="B250" s="61"/>
      <c r="C250" s="143" t="str">
        <f>VLOOKUP(D250,[8]Hoja1!$A$2:$B$1115,2,0)</f>
        <v>13062</v>
      </c>
      <c r="D250" s="31">
        <v>806004900</v>
      </c>
      <c r="E250" s="31">
        <v>216213062</v>
      </c>
      <c r="F250" s="61" t="s">
        <v>447</v>
      </c>
      <c r="G250" s="33">
        <v>0</v>
      </c>
      <c r="H250" s="33">
        <v>0</v>
      </c>
      <c r="I250" s="3">
        <f>IFERROR(VLOOKUP(C250,'[6]Anexo 2'!$A$9:$G$1115,7,0),0)</f>
        <v>334784100</v>
      </c>
      <c r="J250" s="3">
        <f>IFERROR(VLOOKUP(C250,'[6]Anexo 1'!$A$9:$F$1115,6,0),0)</f>
        <v>235268488</v>
      </c>
      <c r="K250" s="3"/>
      <c r="L250" s="3"/>
      <c r="M250" s="3"/>
      <c r="N250" s="3"/>
      <c r="O250" s="3"/>
      <c r="P250" s="34">
        <f t="shared" si="10"/>
        <v>570052588</v>
      </c>
      <c r="Q250" s="35">
        <f>VLOOKUP(D250,FEBRERO!$D$13:$Q$1147,14,0)+VLOOKUP(D250,FEBRERO!$D$13:$AC$1147,26,0)</f>
        <v>0</v>
      </c>
      <c r="R250" s="3">
        <f>IFERROR(VLOOKUP(D250,[13]ServNOMINA!$F$16:$M$112,8,0),0)</f>
        <v>0</v>
      </c>
      <c r="S250" s="3">
        <f>IFERROR(VLOOKUP(D250,[13]ServOTROS!$F$16:$M$112,8,0),0)</f>
        <v>0</v>
      </c>
      <c r="T250" s="3">
        <f>IFERROR(VLOOKUP(D250,[13]CANCEL!$F$16:$M$48,8,0),0)</f>
        <v>0</v>
      </c>
      <c r="U250" s="3">
        <f>IFERROR(VLOOKUP(B250,[13]Aaf_PENSION!$C$16:$M$112,11,0),0)</f>
        <v>0</v>
      </c>
      <c r="V250" s="3">
        <f>IFERROR(VLOOKUP(B250,[13]Aaf_SALUD!$C$16:$M$112,11,0),0)</f>
        <v>0</v>
      </c>
      <c r="W250" s="3">
        <f>IFERROR(VLOOKUP(D250,[13]CALIDAD!$F$16:$M$1122,8,0),0)</f>
        <v>83696025</v>
      </c>
      <c r="X250" s="3">
        <f>IFERROR(VLOOKUP(D250,'[14]dinamica municip ok'!$F$4:$G$1107,2,0),0)</f>
        <v>235268488</v>
      </c>
      <c r="Y250" s="3">
        <f>IFERROR(VLOOKUP(B250,[13]Ap_CESANTIAS!$C$16:$M$112,11,0),0)</f>
        <v>0</v>
      </c>
      <c r="Z250" s="3">
        <f>IFERROR(VLOOKUP(B250,[13]Ap_PENSION!$C$16:$M$112,11,0),0)</f>
        <v>0</v>
      </c>
      <c r="AA250" s="3">
        <f>IFERROR(VLOOKUP(B250,[13]Ap_SALUD!$C$16:$M$112,11,0),0)</f>
        <v>0</v>
      </c>
      <c r="AB250" s="3"/>
      <c r="AC250" s="36">
        <f t="shared" si="9"/>
        <v>318964513</v>
      </c>
      <c r="AD250" s="37">
        <f t="shared" si="11"/>
        <v>251088075</v>
      </c>
      <c r="AE250" s="144"/>
    </row>
    <row r="251" spans="1:31" x14ac:dyDescent="0.25">
      <c r="A251" s="29">
        <v>239</v>
      </c>
      <c r="B251" s="61"/>
      <c r="C251" s="143" t="str">
        <f>VLOOKUP(D251,[8]Hoja1!$A$2:$B$1115,2,0)</f>
        <v>13074</v>
      </c>
      <c r="D251" s="31">
        <v>800015991</v>
      </c>
      <c r="E251" s="31">
        <v>217413074</v>
      </c>
      <c r="F251" s="61" t="s">
        <v>448</v>
      </c>
      <c r="G251" s="33">
        <v>0</v>
      </c>
      <c r="H251" s="33">
        <v>0</v>
      </c>
      <c r="I251" s="3">
        <f>IFERROR(VLOOKUP(C251,'[6]Anexo 2'!$A$9:$G$1115,7,0),0)</f>
        <v>832115200</v>
      </c>
      <c r="J251" s="3">
        <f>IFERROR(VLOOKUP(C251,'[6]Anexo 1'!$A$9:$F$1115,6,0),0)</f>
        <v>684218261</v>
      </c>
      <c r="K251" s="3"/>
      <c r="L251" s="3"/>
      <c r="M251" s="3"/>
      <c r="N251" s="3"/>
      <c r="O251" s="3"/>
      <c r="P251" s="34">
        <f t="shared" si="10"/>
        <v>1516333461</v>
      </c>
      <c r="Q251" s="35">
        <f>VLOOKUP(D251,FEBRERO!$D$13:$Q$1147,14,0)+VLOOKUP(D251,FEBRERO!$D$13:$AC$1147,26,0)</f>
        <v>0</v>
      </c>
      <c r="R251" s="3">
        <f>IFERROR(VLOOKUP(D251,[13]ServNOMINA!$F$16:$M$112,8,0),0)</f>
        <v>0</v>
      </c>
      <c r="S251" s="3">
        <f>IFERROR(VLOOKUP(D251,[13]ServOTROS!$F$16:$M$112,8,0),0)</f>
        <v>0</v>
      </c>
      <c r="T251" s="3">
        <f>IFERROR(VLOOKUP(D251,[13]CANCEL!$F$16:$M$48,8,0),0)</f>
        <v>0</v>
      </c>
      <c r="U251" s="3">
        <f>IFERROR(VLOOKUP(B251,[13]Aaf_PENSION!$C$16:$M$112,11,0),0)</f>
        <v>0</v>
      </c>
      <c r="V251" s="3">
        <f>IFERROR(VLOOKUP(B251,[13]Aaf_SALUD!$C$16:$M$112,11,0),0)</f>
        <v>0</v>
      </c>
      <c r="W251" s="3">
        <f>IFERROR(VLOOKUP(D251,[13]CALIDAD!$F$16:$M$1122,8,0),0)</f>
        <v>208028799</v>
      </c>
      <c r="X251" s="3">
        <f>IFERROR(VLOOKUP(D251,'[14]dinamica municip ok'!$F$4:$G$1107,2,0),0)</f>
        <v>684218261</v>
      </c>
      <c r="Y251" s="3">
        <f>IFERROR(VLOOKUP(B251,[13]Ap_CESANTIAS!$C$16:$M$112,11,0),0)</f>
        <v>0</v>
      </c>
      <c r="Z251" s="3">
        <f>IFERROR(VLOOKUP(B251,[13]Ap_PENSION!$C$16:$M$112,11,0),0)</f>
        <v>0</v>
      </c>
      <c r="AA251" s="3">
        <f>IFERROR(VLOOKUP(B251,[13]Ap_SALUD!$C$16:$M$112,11,0),0)</f>
        <v>0</v>
      </c>
      <c r="AB251" s="3"/>
      <c r="AC251" s="36">
        <f t="shared" si="9"/>
        <v>892247060</v>
      </c>
      <c r="AD251" s="37">
        <f t="shared" si="11"/>
        <v>624086401</v>
      </c>
      <c r="AE251" s="144"/>
    </row>
    <row r="252" spans="1:31" x14ac:dyDescent="0.25">
      <c r="A252" s="38">
        <v>240</v>
      </c>
      <c r="B252" s="61"/>
      <c r="C252" s="143" t="str">
        <f>VLOOKUP(D252,[8]Hoja1!$A$2:$B$1115,2,0)</f>
        <v>13140</v>
      </c>
      <c r="D252" s="31">
        <v>890481362</v>
      </c>
      <c r="E252" s="31">
        <v>214013140</v>
      </c>
      <c r="F252" s="61" t="s">
        <v>449</v>
      </c>
      <c r="G252" s="33">
        <v>0</v>
      </c>
      <c r="H252" s="33">
        <v>0</v>
      </c>
      <c r="I252" s="3">
        <f>IFERROR(VLOOKUP(C252,'[6]Anexo 2'!$A$9:$G$1115,7,0),0)</f>
        <v>948815648</v>
      </c>
      <c r="J252" s="3">
        <f>IFERROR(VLOOKUP(C252,'[6]Anexo 1'!$A$9:$F$1115,6,0),0)</f>
        <v>723958920</v>
      </c>
      <c r="K252" s="3"/>
      <c r="L252" s="3"/>
      <c r="M252" s="3"/>
      <c r="N252" s="3"/>
      <c r="O252" s="3"/>
      <c r="P252" s="34">
        <f t="shared" si="10"/>
        <v>1672774568</v>
      </c>
      <c r="Q252" s="35">
        <f>VLOOKUP(D252,FEBRERO!$D$13:$Q$1147,14,0)+VLOOKUP(D252,FEBRERO!$D$13:$AC$1147,26,0)</f>
        <v>0</v>
      </c>
      <c r="R252" s="3">
        <f>IFERROR(VLOOKUP(D252,[13]ServNOMINA!$F$16:$M$112,8,0),0)</f>
        <v>0</v>
      </c>
      <c r="S252" s="3">
        <f>IFERROR(VLOOKUP(D252,[13]ServOTROS!$F$16:$M$112,8,0),0)</f>
        <v>0</v>
      </c>
      <c r="T252" s="3">
        <f>IFERROR(VLOOKUP(D252,[13]CANCEL!$F$16:$M$48,8,0),0)</f>
        <v>0</v>
      </c>
      <c r="U252" s="3">
        <f>IFERROR(VLOOKUP(B252,[13]Aaf_PENSION!$C$16:$M$112,11,0),0)</f>
        <v>0</v>
      </c>
      <c r="V252" s="3">
        <f>IFERROR(VLOOKUP(B252,[13]Aaf_SALUD!$C$16:$M$112,11,0),0)</f>
        <v>0</v>
      </c>
      <c r="W252" s="3">
        <f>IFERROR(VLOOKUP(D252,[13]CALIDAD!$F$16:$M$1122,8,0),0)</f>
        <v>237203913</v>
      </c>
      <c r="X252" s="3">
        <f>IFERROR(VLOOKUP(D252,'[14]dinamica municip ok'!$F$4:$G$1107,2,0),0)</f>
        <v>723958920</v>
      </c>
      <c r="Y252" s="3">
        <f>IFERROR(VLOOKUP(B252,[13]Ap_CESANTIAS!$C$16:$M$112,11,0),0)</f>
        <v>0</v>
      </c>
      <c r="Z252" s="3">
        <f>IFERROR(VLOOKUP(B252,[13]Ap_PENSION!$C$16:$M$112,11,0),0)</f>
        <v>0</v>
      </c>
      <c r="AA252" s="3">
        <f>IFERROR(VLOOKUP(B252,[13]Ap_SALUD!$C$16:$M$112,11,0),0)</f>
        <v>0</v>
      </c>
      <c r="AB252" s="3"/>
      <c r="AC252" s="36">
        <f t="shared" si="9"/>
        <v>961162833</v>
      </c>
      <c r="AD252" s="37">
        <f t="shared" si="11"/>
        <v>711611735</v>
      </c>
      <c r="AE252" s="144"/>
    </row>
    <row r="253" spans="1:31" x14ac:dyDescent="0.25">
      <c r="A253" s="29">
        <v>241</v>
      </c>
      <c r="B253" s="61"/>
      <c r="C253" s="143" t="str">
        <f>VLOOKUP(D253,[8]Hoja1!$A$2:$B$1115,2,0)</f>
        <v>13160</v>
      </c>
      <c r="D253" s="31">
        <v>800253526</v>
      </c>
      <c r="E253" s="31">
        <v>216013160</v>
      </c>
      <c r="F253" s="61" t="s">
        <v>450</v>
      </c>
      <c r="G253" s="33">
        <v>0</v>
      </c>
      <c r="H253" s="33">
        <v>0</v>
      </c>
      <c r="I253" s="3">
        <f>IFERROR(VLOOKUP(C253,'[6]Anexo 2'!$A$9:$G$1115,7,0),0)</f>
        <v>320880176</v>
      </c>
      <c r="J253" s="3">
        <f>IFERROR(VLOOKUP(C253,'[6]Anexo 1'!$A$9:$F$1115,6,0),0)</f>
        <v>289317492</v>
      </c>
      <c r="K253" s="3"/>
      <c r="L253" s="3"/>
      <c r="M253" s="3"/>
      <c r="N253" s="3"/>
      <c r="O253" s="3"/>
      <c r="P253" s="34">
        <f t="shared" si="10"/>
        <v>610197668</v>
      </c>
      <c r="Q253" s="35">
        <f>VLOOKUP(D253,FEBRERO!$D$13:$Q$1147,14,0)+VLOOKUP(D253,FEBRERO!$D$13:$AC$1147,26,0)</f>
        <v>0</v>
      </c>
      <c r="R253" s="3">
        <f>IFERROR(VLOOKUP(D253,[13]ServNOMINA!$F$16:$M$112,8,0),0)</f>
        <v>0</v>
      </c>
      <c r="S253" s="3">
        <f>IFERROR(VLOOKUP(D253,[13]ServOTROS!$F$16:$M$112,8,0),0)</f>
        <v>0</v>
      </c>
      <c r="T253" s="3">
        <f>IFERROR(VLOOKUP(D253,[13]CANCEL!$F$16:$M$48,8,0),0)</f>
        <v>0</v>
      </c>
      <c r="U253" s="3">
        <f>IFERROR(VLOOKUP(B253,[13]Aaf_PENSION!$C$16:$M$112,11,0),0)</f>
        <v>0</v>
      </c>
      <c r="V253" s="3">
        <f>IFERROR(VLOOKUP(B253,[13]Aaf_SALUD!$C$16:$M$112,11,0),0)</f>
        <v>0</v>
      </c>
      <c r="W253" s="3">
        <f>IFERROR(VLOOKUP(D253,[13]CALIDAD!$F$16:$M$1122,8,0),0)</f>
        <v>80220045</v>
      </c>
      <c r="X253" s="3">
        <f>IFERROR(VLOOKUP(D253,'[14]dinamica municip ok'!$F$4:$G$1107,2,0),0)</f>
        <v>289317492</v>
      </c>
      <c r="Y253" s="3">
        <f>IFERROR(VLOOKUP(B253,[13]Ap_CESANTIAS!$C$16:$M$112,11,0),0)</f>
        <v>0</v>
      </c>
      <c r="Z253" s="3">
        <f>IFERROR(VLOOKUP(B253,[13]Ap_PENSION!$C$16:$M$112,11,0),0)</f>
        <v>0</v>
      </c>
      <c r="AA253" s="3">
        <f>IFERROR(VLOOKUP(B253,[13]Ap_SALUD!$C$16:$M$112,11,0),0)</f>
        <v>0</v>
      </c>
      <c r="AB253" s="3"/>
      <c r="AC253" s="36">
        <f t="shared" si="9"/>
        <v>369537537</v>
      </c>
      <c r="AD253" s="37">
        <f t="shared" si="11"/>
        <v>240660131</v>
      </c>
      <c r="AE253" s="144"/>
    </row>
    <row r="254" spans="1:31" x14ac:dyDescent="0.25">
      <c r="A254" s="38">
        <v>242</v>
      </c>
      <c r="B254" s="61"/>
      <c r="C254" s="143" t="str">
        <f>VLOOKUP(D254,[8]Hoja1!$A$2:$B$1115,2,0)</f>
        <v>13188</v>
      </c>
      <c r="D254" s="31">
        <v>800254481</v>
      </c>
      <c r="E254" s="31">
        <v>218813188</v>
      </c>
      <c r="F254" s="61" t="s">
        <v>451</v>
      </c>
      <c r="G254" s="33">
        <v>0</v>
      </c>
      <c r="H254" s="33">
        <v>0</v>
      </c>
      <c r="I254" s="3">
        <f>IFERROR(VLOOKUP(C254,'[6]Anexo 2'!$A$9:$G$1115,7,0),0)</f>
        <v>443721736</v>
      </c>
      <c r="J254" s="3">
        <f>IFERROR(VLOOKUP(C254,'[6]Anexo 1'!$A$9:$F$1115,6,0),0)</f>
        <v>372931657</v>
      </c>
      <c r="K254" s="3"/>
      <c r="L254" s="3"/>
      <c r="M254" s="3"/>
      <c r="N254" s="3"/>
      <c r="O254" s="3"/>
      <c r="P254" s="34">
        <f t="shared" si="10"/>
        <v>816653393</v>
      </c>
      <c r="Q254" s="35">
        <f>VLOOKUP(D254,FEBRERO!$D$13:$Q$1147,14,0)+VLOOKUP(D254,FEBRERO!$D$13:$AC$1147,26,0)</f>
        <v>0</v>
      </c>
      <c r="R254" s="3">
        <f>IFERROR(VLOOKUP(D254,[13]ServNOMINA!$F$16:$M$112,8,0),0)</f>
        <v>0</v>
      </c>
      <c r="S254" s="3">
        <f>IFERROR(VLOOKUP(D254,[13]ServOTROS!$F$16:$M$112,8,0),0)</f>
        <v>0</v>
      </c>
      <c r="T254" s="3">
        <f>IFERROR(VLOOKUP(D254,[13]CANCEL!$F$16:$M$48,8,0),0)</f>
        <v>0</v>
      </c>
      <c r="U254" s="3">
        <f>IFERROR(VLOOKUP(B254,[13]Aaf_PENSION!$C$16:$M$112,11,0),0)</f>
        <v>0</v>
      </c>
      <c r="V254" s="3">
        <f>IFERROR(VLOOKUP(B254,[13]Aaf_SALUD!$C$16:$M$112,11,0),0)</f>
        <v>0</v>
      </c>
      <c r="W254" s="3">
        <f>IFERROR(VLOOKUP(D254,[13]CALIDAD!$F$16:$M$1122,8,0),0)</f>
        <v>110930433</v>
      </c>
      <c r="X254" s="3">
        <f>IFERROR(VLOOKUP(D254,'[14]dinamica municip ok'!$F$4:$G$1107,2,0),0)</f>
        <v>372931657</v>
      </c>
      <c r="Y254" s="3">
        <f>IFERROR(VLOOKUP(B254,[13]Ap_CESANTIAS!$C$16:$M$112,11,0),0)</f>
        <v>0</v>
      </c>
      <c r="Z254" s="3">
        <f>IFERROR(VLOOKUP(B254,[13]Ap_PENSION!$C$16:$M$112,11,0),0)</f>
        <v>0</v>
      </c>
      <c r="AA254" s="3">
        <f>IFERROR(VLOOKUP(B254,[13]Ap_SALUD!$C$16:$M$112,11,0),0)</f>
        <v>0</v>
      </c>
      <c r="AB254" s="3"/>
      <c r="AC254" s="36">
        <f t="shared" si="9"/>
        <v>483862090</v>
      </c>
      <c r="AD254" s="37">
        <f t="shared" si="11"/>
        <v>332791303</v>
      </c>
      <c r="AE254" s="144"/>
    </row>
    <row r="255" spans="1:31" x14ac:dyDescent="0.25">
      <c r="A255" s="29">
        <v>243</v>
      </c>
      <c r="B255" s="61"/>
      <c r="C255" s="143" t="str">
        <f>VLOOKUP(D255,[8]Hoja1!$A$2:$B$1115,2,0)</f>
        <v>13212</v>
      </c>
      <c r="D255" s="31">
        <v>800038613</v>
      </c>
      <c r="E255" s="31">
        <v>211213212</v>
      </c>
      <c r="F255" s="61" t="s">
        <v>452</v>
      </c>
      <c r="G255" s="33">
        <v>0</v>
      </c>
      <c r="H255" s="33">
        <v>0</v>
      </c>
      <c r="I255" s="3">
        <f>IFERROR(VLOOKUP(C255,'[6]Anexo 2'!$A$9:$G$1115,7,0),0)</f>
        <v>448645952</v>
      </c>
      <c r="J255" s="3">
        <f>IFERROR(VLOOKUP(C255,'[6]Anexo 1'!$A$9:$F$1115,6,0),0)</f>
        <v>485209425</v>
      </c>
      <c r="K255" s="3"/>
      <c r="L255" s="3"/>
      <c r="M255" s="3"/>
      <c r="N255" s="3"/>
      <c r="O255" s="3"/>
      <c r="P255" s="34">
        <f t="shared" si="10"/>
        <v>933855377</v>
      </c>
      <c r="Q255" s="35">
        <f>VLOOKUP(D255,FEBRERO!$D$13:$Q$1147,14,0)+VLOOKUP(D255,FEBRERO!$D$13:$AC$1147,26,0)</f>
        <v>0</v>
      </c>
      <c r="R255" s="3">
        <f>IFERROR(VLOOKUP(D255,[13]ServNOMINA!$F$16:$M$112,8,0),0)</f>
        <v>0</v>
      </c>
      <c r="S255" s="3">
        <f>IFERROR(VLOOKUP(D255,[13]ServOTROS!$F$16:$M$112,8,0),0)</f>
        <v>0</v>
      </c>
      <c r="T255" s="3">
        <f>IFERROR(VLOOKUP(D255,[13]CANCEL!$F$16:$M$48,8,0),0)</f>
        <v>0</v>
      </c>
      <c r="U255" s="3">
        <f>IFERROR(VLOOKUP(B255,[13]Aaf_PENSION!$C$16:$M$112,11,0),0)</f>
        <v>0</v>
      </c>
      <c r="V255" s="3">
        <f>IFERROR(VLOOKUP(B255,[13]Aaf_SALUD!$C$16:$M$112,11,0),0)</f>
        <v>0</v>
      </c>
      <c r="W255" s="3">
        <f>IFERROR(VLOOKUP(D255,[13]CALIDAD!$F$16:$M$1122,8,0),0)</f>
        <v>112161489</v>
      </c>
      <c r="X255" s="3">
        <f>IFERROR(VLOOKUP(D255,'[14]dinamica municip ok'!$F$4:$G$1107,2,0),0)</f>
        <v>485209425</v>
      </c>
      <c r="Y255" s="3">
        <f>IFERROR(VLOOKUP(B255,[13]Ap_CESANTIAS!$C$16:$M$112,11,0),0)</f>
        <v>0</v>
      </c>
      <c r="Z255" s="3">
        <f>IFERROR(VLOOKUP(B255,[13]Ap_PENSION!$C$16:$M$112,11,0),0)</f>
        <v>0</v>
      </c>
      <c r="AA255" s="3">
        <f>IFERROR(VLOOKUP(B255,[13]Ap_SALUD!$C$16:$M$112,11,0),0)</f>
        <v>0</v>
      </c>
      <c r="AB255" s="3"/>
      <c r="AC255" s="36">
        <f t="shared" si="9"/>
        <v>597370914</v>
      </c>
      <c r="AD255" s="37">
        <f t="shared" si="11"/>
        <v>336484463</v>
      </c>
      <c r="AE255" s="144"/>
    </row>
    <row r="256" spans="1:31" x14ac:dyDescent="0.25">
      <c r="A256" s="38">
        <v>244</v>
      </c>
      <c r="B256" s="61"/>
      <c r="C256" s="143" t="str">
        <f>VLOOKUP(D256,[8]Hoja1!$A$2:$B$1115,2,0)</f>
        <v>13222</v>
      </c>
      <c r="D256" s="31">
        <v>806000701</v>
      </c>
      <c r="E256" s="31">
        <v>212213222</v>
      </c>
      <c r="F256" s="61" t="s">
        <v>453</v>
      </c>
      <c r="G256" s="33">
        <v>0</v>
      </c>
      <c r="H256" s="33">
        <v>0</v>
      </c>
      <c r="I256" s="3">
        <f>IFERROR(VLOOKUP(C256,'[6]Anexo 2'!$A$9:$G$1115,7,0),0)</f>
        <v>930788256</v>
      </c>
      <c r="J256" s="3">
        <f>IFERROR(VLOOKUP(C256,'[6]Anexo 1'!$A$9:$F$1115,6,0),0)</f>
        <v>525448797</v>
      </c>
      <c r="K256" s="3"/>
      <c r="L256" s="3"/>
      <c r="M256" s="3"/>
      <c r="N256" s="3"/>
      <c r="O256" s="3"/>
      <c r="P256" s="34">
        <f t="shared" si="10"/>
        <v>1456237053</v>
      </c>
      <c r="Q256" s="35">
        <f>VLOOKUP(D256,FEBRERO!$D$13:$Q$1147,14,0)+VLOOKUP(D256,FEBRERO!$D$13:$AC$1147,26,0)</f>
        <v>0</v>
      </c>
      <c r="R256" s="3">
        <f>IFERROR(VLOOKUP(D256,[13]ServNOMINA!$F$16:$M$112,8,0),0)</f>
        <v>0</v>
      </c>
      <c r="S256" s="3">
        <f>IFERROR(VLOOKUP(D256,[13]ServOTROS!$F$16:$M$112,8,0),0)</f>
        <v>0</v>
      </c>
      <c r="T256" s="3">
        <f>IFERROR(VLOOKUP(D256,[13]CANCEL!$F$16:$M$48,8,0),0)</f>
        <v>0</v>
      </c>
      <c r="U256" s="3">
        <f>IFERROR(VLOOKUP(B256,[13]Aaf_PENSION!$C$16:$M$112,11,0),0)</f>
        <v>0</v>
      </c>
      <c r="V256" s="3">
        <f>IFERROR(VLOOKUP(B256,[13]Aaf_SALUD!$C$16:$M$112,11,0),0)</f>
        <v>0</v>
      </c>
      <c r="W256" s="3">
        <f>IFERROR(VLOOKUP(D256,[13]CALIDAD!$F$16:$M$1122,8,0),0)</f>
        <v>232697064</v>
      </c>
      <c r="X256" s="3">
        <f>IFERROR(VLOOKUP(D256,'[14]dinamica municip ok'!$F$4:$G$1107,2,0),0)</f>
        <v>525448797</v>
      </c>
      <c r="Y256" s="3">
        <f>IFERROR(VLOOKUP(B256,[13]Ap_CESANTIAS!$C$16:$M$112,11,0),0)</f>
        <v>0</v>
      </c>
      <c r="Z256" s="3">
        <f>IFERROR(VLOOKUP(B256,[13]Ap_PENSION!$C$16:$M$112,11,0),0)</f>
        <v>0</v>
      </c>
      <c r="AA256" s="3">
        <f>IFERROR(VLOOKUP(B256,[13]Ap_SALUD!$C$16:$M$112,11,0),0)</f>
        <v>0</v>
      </c>
      <c r="AB256" s="3"/>
      <c r="AC256" s="36">
        <f t="shared" si="9"/>
        <v>758145861</v>
      </c>
      <c r="AD256" s="37">
        <f t="shared" si="11"/>
        <v>698091192</v>
      </c>
      <c r="AE256" s="144"/>
    </row>
    <row r="257" spans="1:31" x14ac:dyDescent="0.25">
      <c r="A257" s="29">
        <v>245</v>
      </c>
      <c r="B257" s="61"/>
      <c r="C257" s="143" t="str">
        <f>VLOOKUP(D257,[8]Hoja1!$A$2:$B$1115,2,0)</f>
        <v>13244</v>
      </c>
      <c r="D257" s="31">
        <v>890480022</v>
      </c>
      <c r="E257" s="31">
        <v>214413244</v>
      </c>
      <c r="F257" s="61" t="s">
        <v>454</v>
      </c>
      <c r="G257" s="33">
        <v>0</v>
      </c>
      <c r="H257" s="33">
        <v>0</v>
      </c>
      <c r="I257" s="3">
        <f>IFERROR(VLOOKUP(C257,'[6]Anexo 2'!$A$9:$G$1115,7,0),0)</f>
        <v>2752609312</v>
      </c>
      <c r="J257" s="3">
        <f>IFERROR(VLOOKUP(C257,'[6]Anexo 1'!$A$9:$F$1115,6,0),0)</f>
        <v>1952359450</v>
      </c>
      <c r="K257" s="3"/>
      <c r="L257" s="3"/>
      <c r="M257" s="3"/>
      <c r="N257" s="3"/>
      <c r="O257" s="3"/>
      <c r="P257" s="34">
        <f t="shared" si="10"/>
        <v>4704968762</v>
      </c>
      <c r="Q257" s="35">
        <f>VLOOKUP(D257,FEBRERO!$D$13:$Q$1147,14,0)+VLOOKUP(D257,FEBRERO!$D$13:$AC$1147,26,0)</f>
        <v>0</v>
      </c>
      <c r="R257" s="3">
        <f>IFERROR(VLOOKUP(D257,[13]ServNOMINA!$F$16:$M$112,8,0),0)</f>
        <v>0</v>
      </c>
      <c r="S257" s="3">
        <f>IFERROR(VLOOKUP(D257,[13]ServOTROS!$F$16:$M$112,8,0),0)</f>
        <v>0</v>
      </c>
      <c r="T257" s="3">
        <f>IFERROR(VLOOKUP(D257,[13]CANCEL!$F$16:$M$48,8,0),0)</f>
        <v>0</v>
      </c>
      <c r="U257" s="3">
        <f>IFERROR(VLOOKUP(B257,[13]Aaf_PENSION!$C$16:$M$112,11,0),0)</f>
        <v>0</v>
      </c>
      <c r="V257" s="3">
        <f>IFERROR(VLOOKUP(B257,[13]Aaf_SALUD!$C$16:$M$112,11,0),0)</f>
        <v>0</v>
      </c>
      <c r="W257" s="3">
        <f>IFERROR(VLOOKUP(D257,[13]CALIDAD!$F$16:$M$1122,8,0),0)</f>
        <v>688152327</v>
      </c>
      <c r="X257" s="3">
        <f>IFERROR(VLOOKUP(D257,'[14]dinamica municip ok'!$F$4:$G$1107,2,0),0)</f>
        <v>1952359450</v>
      </c>
      <c r="Y257" s="3">
        <f>IFERROR(VLOOKUP(B257,[13]Ap_CESANTIAS!$C$16:$M$112,11,0),0)</f>
        <v>0</v>
      </c>
      <c r="Z257" s="3">
        <f>IFERROR(VLOOKUP(B257,[13]Ap_PENSION!$C$16:$M$112,11,0),0)</f>
        <v>0</v>
      </c>
      <c r="AA257" s="3">
        <f>IFERROR(VLOOKUP(B257,[13]Ap_SALUD!$C$16:$M$112,11,0),0)</f>
        <v>0</v>
      </c>
      <c r="AB257" s="3"/>
      <c r="AC257" s="36">
        <f t="shared" si="9"/>
        <v>2640511777</v>
      </c>
      <c r="AD257" s="37">
        <f t="shared" si="11"/>
        <v>2064456985</v>
      </c>
      <c r="AE257" s="144"/>
    </row>
    <row r="258" spans="1:31" x14ac:dyDescent="0.25">
      <c r="A258" s="38">
        <v>246</v>
      </c>
      <c r="B258" s="61"/>
      <c r="C258" s="143" t="str">
        <f>VLOOKUP(D258,[8]Hoja1!$A$2:$B$1115,2,0)</f>
        <v>13248</v>
      </c>
      <c r="D258" s="31">
        <v>890481295</v>
      </c>
      <c r="E258" s="31">
        <v>214813248</v>
      </c>
      <c r="F258" s="61" t="s">
        <v>455</v>
      </c>
      <c r="G258" s="33">
        <v>0</v>
      </c>
      <c r="H258" s="33">
        <v>0</v>
      </c>
      <c r="I258" s="3">
        <f>IFERROR(VLOOKUP(C258,'[6]Anexo 2'!$A$9:$G$1115,7,0),0)</f>
        <v>175988814</v>
      </c>
      <c r="J258" s="3">
        <f>IFERROR(VLOOKUP(C258,'[6]Anexo 1'!$A$9:$F$1115,6,0),0)</f>
        <v>177130204</v>
      </c>
      <c r="K258" s="3"/>
      <c r="L258" s="3"/>
      <c r="M258" s="3"/>
      <c r="N258" s="3"/>
      <c r="O258" s="3"/>
      <c r="P258" s="34">
        <f t="shared" si="10"/>
        <v>353119018</v>
      </c>
      <c r="Q258" s="35">
        <f>VLOOKUP(D258,FEBRERO!$D$13:$Q$1147,14,0)+VLOOKUP(D258,FEBRERO!$D$13:$AC$1147,26,0)</f>
        <v>0</v>
      </c>
      <c r="R258" s="3">
        <f>IFERROR(VLOOKUP(D258,[13]ServNOMINA!$F$16:$M$112,8,0),0)</f>
        <v>0</v>
      </c>
      <c r="S258" s="3">
        <f>IFERROR(VLOOKUP(D258,[13]ServOTROS!$F$16:$M$112,8,0),0)</f>
        <v>0</v>
      </c>
      <c r="T258" s="3">
        <f>IFERROR(VLOOKUP(D258,[13]CANCEL!$F$16:$M$48,8,0),0)</f>
        <v>0</v>
      </c>
      <c r="U258" s="3">
        <f>IFERROR(VLOOKUP(B258,[13]Aaf_PENSION!$C$16:$M$112,11,0),0)</f>
        <v>0</v>
      </c>
      <c r="V258" s="3">
        <f>IFERROR(VLOOKUP(B258,[13]Aaf_SALUD!$C$16:$M$112,11,0),0)</f>
        <v>0</v>
      </c>
      <c r="W258" s="3">
        <f>IFERROR(VLOOKUP(D258,[13]CALIDAD!$F$16:$M$1122,8,0),0)</f>
        <v>43997205</v>
      </c>
      <c r="X258" s="3">
        <f>IFERROR(VLOOKUP(D258,'[14]dinamica municip ok'!$F$4:$G$1107,2,0),0)</f>
        <v>177130204</v>
      </c>
      <c r="Y258" s="3">
        <f>IFERROR(VLOOKUP(B258,[13]Ap_CESANTIAS!$C$16:$M$112,11,0),0)</f>
        <v>0</v>
      </c>
      <c r="Z258" s="3">
        <f>IFERROR(VLOOKUP(B258,[13]Ap_PENSION!$C$16:$M$112,11,0),0)</f>
        <v>0</v>
      </c>
      <c r="AA258" s="3">
        <f>IFERROR(VLOOKUP(B258,[13]Ap_SALUD!$C$16:$M$112,11,0),0)</f>
        <v>0</v>
      </c>
      <c r="AB258" s="3"/>
      <c r="AC258" s="36">
        <f t="shared" si="9"/>
        <v>221127409</v>
      </c>
      <c r="AD258" s="37">
        <f t="shared" si="11"/>
        <v>131991609</v>
      </c>
      <c r="AE258" s="144"/>
    </row>
    <row r="259" spans="1:31" x14ac:dyDescent="0.25">
      <c r="A259" s="29">
        <v>247</v>
      </c>
      <c r="B259" s="61"/>
      <c r="C259" s="143" t="str">
        <f>VLOOKUP(D259,[8]Hoja1!$A$2:$B$1115,2,0)</f>
        <v>13268</v>
      </c>
      <c r="D259" s="31">
        <v>806001439</v>
      </c>
      <c r="E259" s="31">
        <v>216813268</v>
      </c>
      <c r="F259" s="61" t="s">
        <v>456</v>
      </c>
      <c r="G259" s="33">
        <v>0</v>
      </c>
      <c r="H259" s="33">
        <v>0</v>
      </c>
      <c r="I259" s="3">
        <f>IFERROR(VLOOKUP(C259,'[6]Anexo 2'!$A$9:$G$1115,7,0),0)</f>
        <v>303836584</v>
      </c>
      <c r="J259" s="3">
        <f>IFERROR(VLOOKUP(C259,'[6]Anexo 1'!$A$9:$F$1115,6,0),0)</f>
        <v>248255116</v>
      </c>
      <c r="K259" s="3"/>
      <c r="L259" s="3"/>
      <c r="M259" s="3"/>
      <c r="N259" s="3"/>
      <c r="O259" s="3"/>
      <c r="P259" s="34">
        <f t="shared" si="10"/>
        <v>552091700</v>
      </c>
      <c r="Q259" s="35">
        <f>VLOOKUP(D259,FEBRERO!$D$13:$Q$1147,14,0)+VLOOKUP(D259,FEBRERO!$D$13:$AC$1147,26,0)</f>
        <v>0</v>
      </c>
      <c r="R259" s="3">
        <f>IFERROR(VLOOKUP(D259,[13]ServNOMINA!$F$16:$M$112,8,0),0)</f>
        <v>0</v>
      </c>
      <c r="S259" s="3">
        <f>IFERROR(VLOOKUP(D259,[13]ServOTROS!$F$16:$M$112,8,0),0)</f>
        <v>0</v>
      </c>
      <c r="T259" s="3">
        <f>IFERROR(VLOOKUP(D259,[13]CANCEL!$F$16:$M$48,8,0),0)</f>
        <v>0</v>
      </c>
      <c r="U259" s="3">
        <f>IFERROR(VLOOKUP(B259,[13]Aaf_PENSION!$C$16:$M$112,11,0),0)</f>
        <v>0</v>
      </c>
      <c r="V259" s="3">
        <f>IFERROR(VLOOKUP(B259,[13]Aaf_SALUD!$C$16:$M$112,11,0),0)</f>
        <v>0</v>
      </c>
      <c r="W259" s="3">
        <f>IFERROR(VLOOKUP(D259,[13]CALIDAD!$F$16:$M$1122,8,0),0)</f>
        <v>75959145</v>
      </c>
      <c r="X259" s="3">
        <f>IFERROR(VLOOKUP(D259,'[14]dinamica municip ok'!$F$4:$G$1107,2,0),0)</f>
        <v>248255116</v>
      </c>
      <c r="Y259" s="3">
        <f>IFERROR(VLOOKUP(B259,[13]Ap_CESANTIAS!$C$16:$M$112,11,0),0)</f>
        <v>0</v>
      </c>
      <c r="Z259" s="3">
        <f>IFERROR(VLOOKUP(B259,[13]Ap_PENSION!$C$16:$M$112,11,0),0)</f>
        <v>0</v>
      </c>
      <c r="AA259" s="3">
        <f>IFERROR(VLOOKUP(B259,[13]Ap_SALUD!$C$16:$M$112,11,0),0)</f>
        <v>0</v>
      </c>
      <c r="AB259" s="3"/>
      <c r="AC259" s="36">
        <f t="shared" si="9"/>
        <v>324214261</v>
      </c>
      <c r="AD259" s="37">
        <f t="shared" si="11"/>
        <v>227877439</v>
      </c>
      <c r="AE259" s="144"/>
    </row>
    <row r="260" spans="1:31" x14ac:dyDescent="0.25">
      <c r="A260" s="38">
        <v>248</v>
      </c>
      <c r="B260" s="61"/>
      <c r="C260" s="143" t="str">
        <f>VLOOKUP(D260,[8]Hoja1!$A$2:$B$1115,2,0)</f>
        <v>13300</v>
      </c>
      <c r="D260" s="31">
        <v>800255214</v>
      </c>
      <c r="E260" s="31">
        <v>210013300</v>
      </c>
      <c r="F260" s="61" t="s">
        <v>457</v>
      </c>
      <c r="G260" s="33">
        <v>0</v>
      </c>
      <c r="H260" s="33">
        <v>0</v>
      </c>
      <c r="I260" s="3">
        <f>IFERROR(VLOOKUP(C260,'[6]Anexo 2'!$A$9:$G$1115,7,0),0)</f>
        <v>679645592</v>
      </c>
      <c r="J260" s="3">
        <f>IFERROR(VLOOKUP(C260,'[6]Anexo 1'!$A$9:$F$1115,6,0),0)</f>
        <v>510799734</v>
      </c>
      <c r="K260" s="3"/>
      <c r="L260" s="3"/>
      <c r="M260" s="3"/>
      <c r="N260" s="3"/>
      <c r="O260" s="3"/>
      <c r="P260" s="34">
        <f t="shared" si="10"/>
        <v>1190445326</v>
      </c>
      <c r="Q260" s="35">
        <f>VLOOKUP(D260,FEBRERO!$D$13:$Q$1147,14,0)+VLOOKUP(D260,FEBRERO!$D$13:$AC$1147,26,0)</f>
        <v>0</v>
      </c>
      <c r="R260" s="3">
        <f>IFERROR(VLOOKUP(D260,[13]ServNOMINA!$F$16:$M$112,8,0),0)</f>
        <v>0</v>
      </c>
      <c r="S260" s="3">
        <f>IFERROR(VLOOKUP(D260,[13]ServOTROS!$F$16:$M$112,8,0),0)</f>
        <v>0</v>
      </c>
      <c r="T260" s="3">
        <f>IFERROR(VLOOKUP(D260,[13]CANCEL!$F$16:$M$48,8,0),0)</f>
        <v>0</v>
      </c>
      <c r="U260" s="3">
        <f>IFERROR(VLOOKUP(B260,[13]Aaf_PENSION!$C$16:$M$112,11,0),0)</f>
        <v>0</v>
      </c>
      <c r="V260" s="3">
        <f>IFERROR(VLOOKUP(B260,[13]Aaf_SALUD!$C$16:$M$112,11,0),0)</f>
        <v>0</v>
      </c>
      <c r="W260" s="3">
        <f>IFERROR(VLOOKUP(D260,[13]CALIDAD!$F$16:$M$1122,8,0),0)</f>
        <v>169911399</v>
      </c>
      <c r="X260" s="3">
        <f>IFERROR(VLOOKUP(D260,'[14]dinamica municip ok'!$F$4:$G$1107,2,0),0)</f>
        <v>510799734</v>
      </c>
      <c r="Y260" s="3">
        <f>IFERROR(VLOOKUP(B260,[13]Ap_CESANTIAS!$C$16:$M$112,11,0),0)</f>
        <v>0</v>
      </c>
      <c r="Z260" s="3">
        <f>IFERROR(VLOOKUP(B260,[13]Ap_PENSION!$C$16:$M$112,11,0),0)</f>
        <v>0</v>
      </c>
      <c r="AA260" s="3">
        <f>IFERROR(VLOOKUP(B260,[13]Ap_SALUD!$C$16:$M$112,11,0),0)</f>
        <v>0</v>
      </c>
      <c r="AB260" s="3"/>
      <c r="AC260" s="36">
        <f t="shared" si="9"/>
        <v>680711133</v>
      </c>
      <c r="AD260" s="37">
        <f t="shared" si="11"/>
        <v>509734193</v>
      </c>
      <c r="AE260" s="144"/>
    </row>
    <row r="261" spans="1:31" x14ac:dyDescent="0.25">
      <c r="A261" s="29">
        <v>249</v>
      </c>
      <c r="B261" s="61"/>
      <c r="C261" s="143" t="str">
        <f>VLOOKUP(D261,[8]Hoja1!$A$2:$B$1115,2,0)</f>
        <v>13433</v>
      </c>
      <c r="D261" s="31">
        <v>800095514</v>
      </c>
      <c r="E261" s="31">
        <v>213313433</v>
      </c>
      <c r="F261" s="61" t="s">
        <v>458</v>
      </c>
      <c r="G261" s="33">
        <v>0</v>
      </c>
      <c r="H261" s="33">
        <v>0</v>
      </c>
      <c r="I261" s="3">
        <f>IFERROR(VLOOKUP(C261,'[6]Anexo 2'!$A$9:$G$1115,7,0),0)</f>
        <v>716978080</v>
      </c>
      <c r="J261" s="3">
        <f>IFERROR(VLOOKUP(C261,'[6]Anexo 1'!$A$9:$F$1115,6,0),0)</f>
        <v>740970324</v>
      </c>
      <c r="K261" s="3"/>
      <c r="L261" s="3"/>
      <c r="M261" s="3"/>
      <c r="N261" s="3"/>
      <c r="O261" s="3"/>
      <c r="P261" s="34">
        <f t="shared" si="10"/>
        <v>1457948404</v>
      </c>
      <c r="Q261" s="35">
        <f>VLOOKUP(D261,FEBRERO!$D$13:$Q$1147,14,0)+VLOOKUP(D261,FEBRERO!$D$13:$AC$1147,26,0)</f>
        <v>0</v>
      </c>
      <c r="R261" s="3">
        <f>IFERROR(VLOOKUP(D261,[13]ServNOMINA!$F$16:$M$112,8,0),0)</f>
        <v>0</v>
      </c>
      <c r="S261" s="3">
        <f>IFERROR(VLOOKUP(D261,[13]ServOTROS!$F$16:$M$112,8,0),0)</f>
        <v>0</v>
      </c>
      <c r="T261" s="3">
        <f>IFERROR(VLOOKUP(D261,[13]CANCEL!$F$16:$M$48,8,0),0)</f>
        <v>0</v>
      </c>
      <c r="U261" s="3">
        <f>IFERROR(VLOOKUP(B261,[13]Aaf_PENSION!$C$16:$M$112,11,0),0)</f>
        <v>0</v>
      </c>
      <c r="V261" s="3">
        <f>IFERROR(VLOOKUP(B261,[13]Aaf_SALUD!$C$16:$M$112,11,0),0)</f>
        <v>0</v>
      </c>
      <c r="W261" s="3">
        <f>IFERROR(VLOOKUP(D261,[13]CALIDAD!$F$16:$M$1122,8,0),0)</f>
        <v>179244519</v>
      </c>
      <c r="X261" s="3">
        <f>IFERROR(VLOOKUP(D261,'[14]dinamica municip ok'!$F$4:$G$1107,2,0),0)</f>
        <v>740970324</v>
      </c>
      <c r="Y261" s="3">
        <f>IFERROR(VLOOKUP(B261,[13]Ap_CESANTIAS!$C$16:$M$112,11,0),0)</f>
        <v>0</v>
      </c>
      <c r="Z261" s="3">
        <f>IFERROR(VLOOKUP(B261,[13]Ap_PENSION!$C$16:$M$112,11,0),0)</f>
        <v>0</v>
      </c>
      <c r="AA261" s="3">
        <f>IFERROR(VLOOKUP(B261,[13]Ap_SALUD!$C$16:$M$112,11,0),0)</f>
        <v>0</v>
      </c>
      <c r="AB261" s="3"/>
      <c r="AC261" s="36">
        <f t="shared" si="9"/>
        <v>920214843</v>
      </c>
      <c r="AD261" s="37">
        <f t="shared" si="11"/>
        <v>537733561</v>
      </c>
      <c r="AE261" s="144"/>
    </row>
    <row r="262" spans="1:31" x14ac:dyDescent="0.25">
      <c r="A262" s="38">
        <v>250</v>
      </c>
      <c r="B262" s="61"/>
      <c r="C262" s="143" t="str">
        <f>VLOOKUP(D262,[8]Hoja1!$A$2:$B$1115,2,0)</f>
        <v>13440</v>
      </c>
      <c r="D262" s="31">
        <v>800095511</v>
      </c>
      <c r="E262" s="31">
        <v>214013440</v>
      </c>
      <c r="F262" s="61" t="s">
        <v>459</v>
      </c>
      <c r="G262" s="33">
        <v>0</v>
      </c>
      <c r="H262" s="33">
        <v>0</v>
      </c>
      <c r="I262" s="3">
        <f>IFERROR(VLOOKUP(C262,'[6]Anexo 2'!$A$9:$G$1115,7,0),0)</f>
        <v>324570936</v>
      </c>
      <c r="J262" s="3">
        <f>IFERROR(VLOOKUP(C262,'[6]Anexo 1'!$A$9:$F$1115,6,0),0)</f>
        <v>302627708</v>
      </c>
      <c r="K262" s="3"/>
      <c r="L262" s="3"/>
      <c r="M262" s="3"/>
      <c r="N262" s="3"/>
      <c r="O262" s="3"/>
      <c r="P262" s="34">
        <f t="shared" si="10"/>
        <v>627198644</v>
      </c>
      <c r="Q262" s="35">
        <f>VLOOKUP(D262,FEBRERO!$D$13:$Q$1147,14,0)+VLOOKUP(D262,FEBRERO!$D$13:$AC$1147,26,0)</f>
        <v>0</v>
      </c>
      <c r="R262" s="3">
        <f>IFERROR(VLOOKUP(D262,[13]ServNOMINA!$F$16:$M$112,8,0),0)</f>
        <v>0</v>
      </c>
      <c r="S262" s="3">
        <f>IFERROR(VLOOKUP(D262,[13]ServOTROS!$F$16:$M$112,8,0),0)</f>
        <v>0</v>
      </c>
      <c r="T262" s="3">
        <f>IFERROR(VLOOKUP(D262,[13]CANCEL!$F$16:$M$48,8,0),0)</f>
        <v>0</v>
      </c>
      <c r="U262" s="3">
        <f>IFERROR(VLOOKUP(B262,[13]Aaf_PENSION!$C$16:$M$112,11,0),0)</f>
        <v>0</v>
      </c>
      <c r="V262" s="3">
        <f>IFERROR(VLOOKUP(B262,[13]Aaf_SALUD!$C$16:$M$112,11,0),0)</f>
        <v>0</v>
      </c>
      <c r="W262" s="3">
        <f>IFERROR(VLOOKUP(D262,[13]CALIDAD!$F$16:$M$1122,8,0),0)</f>
        <v>81142734</v>
      </c>
      <c r="X262" s="3">
        <f>IFERROR(VLOOKUP(D262,'[14]dinamica municip ok'!$F$4:$G$1107,2,0),0)</f>
        <v>302627708</v>
      </c>
      <c r="Y262" s="3">
        <f>IFERROR(VLOOKUP(B262,[13]Ap_CESANTIAS!$C$16:$M$112,11,0),0)</f>
        <v>0</v>
      </c>
      <c r="Z262" s="3">
        <f>IFERROR(VLOOKUP(B262,[13]Ap_PENSION!$C$16:$M$112,11,0),0)</f>
        <v>0</v>
      </c>
      <c r="AA262" s="3">
        <f>IFERROR(VLOOKUP(B262,[13]Ap_SALUD!$C$16:$M$112,11,0),0)</f>
        <v>0</v>
      </c>
      <c r="AB262" s="3"/>
      <c r="AC262" s="36">
        <f t="shared" si="9"/>
        <v>383770442</v>
      </c>
      <c r="AD262" s="37">
        <f t="shared" si="11"/>
        <v>243428202</v>
      </c>
      <c r="AE262" s="144"/>
    </row>
    <row r="263" spans="1:31" x14ac:dyDescent="0.25">
      <c r="A263" s="29">
        <v>251</v>
      </c>
      <c r="B263" s="61"/>
      <c r="C263" s="143" t="str">
        <f>VLOOKUP(D263,[8]Hoja1!$A$2:$B$1115,2,0)</f>
        <v>13442</v>
      </c>
      <c r="D263" s="31">
        <v>800095466</v>
      </c>
      <c r="E263" s="31">
        <v>214213442</v>
      </c>
      <c r="F263" s="61" t="s">
        <v>460</v>
      </c>
      <c r="G263" s="33">
        <v>0</v>
      </c>
      <c r="H263" s="33">
        <v>0</v>
      </c>
      <c r="I263" s="3">
        <f>IFERROR(VLOOKUP(C263,'[6]Anexo 2'!$A$9:$G$1115,7,0),0)</f>
        <v>2032366016</v>
      </c>
      <c r="J263" s="3">
        <f>IFERROR(VLOOKUP(C263,'[6]Anexo 1'!$A$9:$F$1115,6,0),0)</f>
        <v>1641673618</v>
      </c>
      <c r="K263" s="3"/>
      <c r="L263" s="3"/>
      <c r="M263" s="3"/>
      <c r="N263" s="3"/>
      <c r="O263" s="3"/>
      <c r="P263" s="34">
        <f t="shared" si="10"/>
        <v>3674039634</v>
      </c>
      <c r="Q263" s="35">
        <f>VLOOKUP(D263,FEBRERO!$D$13:$Q$1147,14,0)+VLOOKUP(D263,FEBRERO!$D$13:$AC$1147,26,0)</f>
        <v>0</v>
      </c>
      <c r="R263" s="3">
        <f>IFERROR(VLOOKUP(D263,[13]ServNOMINA!$F$16:$M$112,8,0),0)</f>
        <v>0</v>
      </c>
      <c r="S263" s="3">
        <f>IFERROR(VLOOKUP(D263,[13]ServOTROS!$F$16:$M$112,8,0),0)</f>
        <v>0</v>
      </c>
      <c r="T263" s="3">
        <f>IFERROR(VLOOKUP(D263,[13]CANCEL!$F$16:$M$48,8,0),0)</f>
        <v>0</v>
      </c>
      <c r="U263" s="3">
        <f>IFERROR(VLOOKUP(B263,[13]Aaf_PENSION!$C$16:$M$112,11,0),0)</f>
        <v>0</v>
      </c>
      <c r="V263" s="3">
        <f>IFERROR(VLOOKUP(B263,[13]Aaf_SALUD!$C$16:$M$112,11,0),0)</f>
        <v>0</v>
      </c>
      <c r="W263" s="3">
        <f>IFERROR(VLOOKUP(D263,[13]CALIDAD!$F$16:$M$1122,8,0),0)</f>
        <v>508091505</v>
      </c>
      <c r="X263" s="3">
        <f>IFERROR(VLOOKUP(D263,'[14]dinamica municip ok'!$F$4:$G$1107,2,0),0)</f>
        <v>1641673618</v>
      </c>
      <c r="Y263" s="3">
        <f>IFERROR(VLOOKUP(B263,[13]Ap_CESANTIAS!$C$16:$M$112,11,0),0)</f>
        <v>0</v>
      </c>
      <c r="Z263" s="3">
        <f>IFERROR(VLOOKUP(B263,[13]Ap_PENSION!$C$16:$M$112,11,0),0)</f>
        <v>0</v>
      </c>
      <c r="AA263" s="3">
        <f>IFERROR(VLOOKUP(B263,[13]Ap_SALUD!$C$16:$M$112,11,0),0)</f>
        <v>0</v>
      </c>
      <c r="AB263" s="3"/>
      <c r="AC263" s="36">
        <f t="shared" si="9"/>
        <v>2149765123</v>
      </c>
      <c r="AD263" s="37">
        <f t="shared" si="11"/>
        <v>1524274511</v>
      </c>
      <c r="AE263" s="144"/>
    </row>
    <row r="264" spans="1:31" x14ac:dyDescent="0.25">
      <c r="A264" s="38">
        <v>252</v>
      </c>
      <c r="B264" s="61"/>
      <c r="C264" s="143" t="str">
        <f>VLOOKUP(D264,[8]Hoja1!$A$2:$B$1115,2,0)</f>
        <v>13458</v>
      </c>
      <c r="D264" s="31">
        <v>800254722</v>
      </c>
      <c r="E264" s="31">
        <v>215813458</v>
      </c>
      <c r="F264" s="61" t="s">
        <v>461</v>
      </c>
      <c r="G264" s="33">
        <v>0</v>
      </c>
      <c r="H264" s="33">
        <v>0</v>
      </c>
      <c r="I264" s="3">
        <f>IFERROR(VLOOKUP(C264,'[6]Anexo 2'!$A$9:$G$1115,7,0),0)</f>
        <v>766932344</v>
      </c>
      <c r="J264" s="3">
        <f>IFERROR(VLOOKUP(C264,'[6]Anexo 1'!$A$9:$F$1115,6,0),0)</f>
        <v>527730246</v>
      </c>
      <c r="K264" s="3"/>
      <c r="L264" s="3"/>
      <c r="M264" s="3"/>
      <c r="N264" s="3"/>
      <c r="O264" s="3"/>
      <c r="P264" s="34">
        <f t="shared" si="10"/>
        <v>1294662590</v>
      </c>
      <c r="Q264" s="35">
        <f>VLOOKUP(D264,FEBRERO!$D$13:$Q$1147,14,0)+VLOOKUP(D264,FEBRERO!$D$13:$AC$1147,26,0)</f>
        <v>0</v>
      </c>
      <c r="R264" s="3">
        <f>IFERROR(VLOOKUP(D264,[13]ServNOMINA!$F$16:$M$112,8,0),0)</f>
        <v>0</v>
      </c>
      <c r="S264" s="3">
        <f>IFERROR(VLOOKUP(D264,[13]ServOTROS!$F$16:$M$112,8,0),0)</f>
        <v>0</v>
      </c>
      <c r="T264" s="3">
        <f>IFERROR(VLOOKUP(D264,[13]CANCEL!$F$16:$M$48,8,0),0)</f>
        <v>0</v>
      </c>
      <c r="U264" s="3">
        <f>IFERROR(VLOOKUP(B264,[13]Aaf_PENSION!$C$16:$M$112,11,0),0)</f>
        <v>0</v>
      </c>
      <c r="V264" s="3">
        <f>IFERROR(VLOOKUP(B264,[13]Aaf_SALUD!$C$16:$M$112,11,0),0)</f>
        <v>0</v>
      </c>
      <c r="W264" s="3">
        <f>IFERROR(VLOOKUP(D264,[13]CALIDAD!$F$16:$M$1122,8,0),0)</f>
        <v>191733087</v>
      </c>
      <c r="X264" s="3">
        <f>IFERROR(VLOOKUP(D264,'[14]dinamica municip ok'!$F$4:$G$1107,2,0),0)</f>
        <v>527730246</v>
      </c>
      <c r="Y264" s="3">
        <f>IFERROR(VLOOKUP(B264,[13]Ap_CESANTIAS!$C$16:$M$112,11,0),0)</f>
        <v>0</v>
      </c>
      <c r="Z264" s="3">
        <f>IFERROR(VLOOKUP(B264,[13]Ap_PENSION!$C$16:$M$112,11,0),0)</f>
        <v>0</v>
      </c>
      <c r="AA264" s="3">
        <f>IFERROR(VLOOKUP(B264,[13]Ap_SALUD!$C$16:$M$112,11,0),0)</f>
        <v>0</v>
      </c>
      <c r="AB264" s="3"/>
      <c r="AC264" s="36">
        <f t="shared" si="9"/>
        <v>719463333</v>
      </c>
      <c r="AD264" s="37">
        <f t="shared" si="11"/>
        <v>575199257</v>
      </c>
      <c r="AE264" s="144"/>
    </row>
    <row r="265" spans="1:31" x14ac:dyDescent="0.25">
      <c r="A265" s="29">
        <v>253</v>
      </c>
      <c r="B265" s="61"/>
      <c r="C265" s="143" t="str">
        <f>VLOOKUP(D265,[8]Hoja1!$A$2:$B$1115,2,0)</f>
        <v>13468</v>
      </c>
      <c r="D265" s="31">
        <v>890480643</v>
      </c>
      <c r="E265" s="31">
        <v>216813468</v>
      </c>
      <c r="F265" s="61" t="s">
        <v>462</v>
      </c>
      <c r="G265" s="33">
        <v>0</v>
      </c>
      <c r="H265" s="33">
        <v>0</v>
      </c>
      <c r="I265" s="3">
        <f>IFERROR(VLOOKUP(C265,'[6]Anexo 2'!$A$9:$G$1115,7,0),0)</f>
        <v>1366259824</v>
      </c>
      <c r="J265" s="3">
        <f>IFERROR(VLOOKUP(C265,'[6]Anexo 1'!$A$9:$F$1115,6,0),0)</f>
        <v>1301453955</v>
      </c>
      <c r="K265" s="3"/>
      <c r="L265" s="3"/>
      <c r="M265" s="3"/>
      <c r="N265" s="3"/>
      <c r="O265" s="3"/>
      <c r="P265" s="34">
        <f t="shared" si="10"/>
        <v>2667713779</v>
      </c>
      <c r="Q265" s="35">
        <f>VLOOKUP(D265,FEBRERO!$D$13:$Q$1147,14,0)+VLOOKUP(D265,FEBRERO!$D$13:$AC$1147,26,0)</f>
        <v>0</v>
      </c>
      <c r="R265" s="3">
        <f>IFERROR(VLOOKUP(D265,[13]ServNOMINA!$F$16:$M$112,8,0),0)</f>
        <v>0</v>
      </c>
      <c r="S265" s="3">
        <f>IFERROR(VLOOKUP(D265,[13]ServOTROS!$F$16:$M$112,8,0),0)</f>
        <v>0</v>
      </c>
      <c r="T265" s="3">
        <f>IFERROR(VLOOKUP(D265,[13]CANCEL!$F$16:$M$48,8,0),0)</f>
        <v>0</v>
      </c>
      <c r="U265" s="3">
        <f>IFERROR(VLOOKUP(B265,[13]Aaf_PENSION!$C$16:$M$112,11,0),0)</f>
        <v>0</v>
      </c>
      <c r="V265" s="3">
        <f>IFERROR(VLOOKUP(B265,[13]Aaf_SALUD!$C$16:$M$112,11,0),0)</f>
        <v>0</v>
      </c>
      <c r="W265" s="3">
        <f>IFERROR(VLOOKUP(D265,[13]CALIDAD!$F$16:$M$1122,8,0),0)</f>
        <v>341564955</v>
      </c>
      <c r="X265" s="3">
        <f>IFERROR(VLOOKUP(D265,'[14]dinamica municip ok'!$F$4:$G$1107,2,0),0)</f>
        <v>1301453955</v>
      </c>
      <c r="Y265" s="3">
        <f>IFERROR(VLOOKUP(B265,[13]Ap_CESANTIAS!$C$16:$M$112,11,0),0)</f>
        <v>0</v>
      </c>
      <c r="Z265" s="3">
        <f>IFERROR(VLOOKUP(B265,[13]Ap_PENSION!$C$16:$M$112,11,0),0)</f>
        <v>0</v>
      </c>
      <c r="AA265" s="3">
        <f>IFERROR(VLOOKUP(B265,[13]Ap_SALUD!$C$16:$M$112,11,0),0)</f>
        <v>0</v>
      </c>
      <c r="AB265" s="3"/>
      <c r="AC265" s="36">
        <f t="shared" si="9"/>
        <v>1643018910</v>
      </c>
      <c r="AD265" s="37">
        <f t="shared" si="11"/>
        <v>1024694869</v>
      </c>
      <c r="AE265" s="144"/>
    </row>
    <row r="266" spans="1:31" x14ac:dyDescent="0.25">
      <c r="A266" s="38">
        <v>254</v>
      </c>
      <c r="B266" s="61"/>
      <c r="C266" s="143" t="str">
        <f>VLOOKUP(D266,[8]Hoja1!$A$2:$B$1115,2,0)</f>
        <v>13473</v>
      </c>
      <c r="D266" s="31">
        <v>890480431</v>
      </c>
      <c r="E266" s="31">
        <v>217313473</v>
      </c>
      <c r="F266" s="61" t="s">
        <v>463</v>
      </c>
      <c r="G266" s="33">
        <v>0</v>
      </c>
      <c r="H266" s="33">
        <v>0</v>
      </c>
      <c r="I266" s="3">
        <f>IFERROR(VLOOKUP(C266,'[6]Anexo 2'!$A$9:$G$1115,7,0),0)</f>
        <v>997998240</v>
      </c>
      <c r="J266" s="3">
        <f>IFERROR(VLOOKUP(C266,'[6]Anexo 1'!$A$9:$F$1115,6,0),0)</f>
        <v>728668058</v>
      </c>
      <c r="K266" s="3"/>
      <c r="L266" s="3"/>
      <c r="M266" s="3"/>
      <c r="N266" s="3"/>
      <c r="O266" s="3"/>
      <c r="P266" s="34">
        <f t="shared" si="10"/>
        <v>1726666298</v>
      </c>
      <c r="Q266" s="35">
        <f>VLOOKUP(D266,FEBRERO!$D$13:$Q$1147,14,0)+VLOOKUP(D266,FEBRERO!$D$13:$AC$1147,26,0)</f>
        <v>0</v>
      </c>
      <c r="R266" s="3">
        <f>IFERROR(VLOOKUP(D266,[13]ServNOMINA!$F$16:$M$112,8,0),0)</f>
        <v>0</v>
      </c>
      <c r="S266" s="3">
        <f>IFERROR(VLOOKUP(D266,[13]ServOTROS!$F$16:$M$112,8,0),0)</f>
        <v>0</v>
      </c>
      <c r="T266" s="3">
        <f>IFERROR(VLOOKUP(D266,[13]CANCEL!$F$16:$M$48,8,0),0)</f>
        <v>0</v>
      </c>
      <c r="U266" s="3">
        <f>IFERROR(VLOOKUP(B266,[13]Aaf_PENSION!$C$16:$M$112,11,0),0)</f>
        <v>0</v>
      </c>
      <c r="V266" s="3">
        <f>IFERROR(VLOOKUP(B266,[13]Aaf_SALUD!$C$16:$M$112,11,0),0)</f>
        <v>0</v>
      </c>
      <c r="W266" s="3">
        <f>IFERROR(VLOOKUP(D266,[13]CALIDAD!$F$16:$M$1122,8,0),0)</f>
        <v>249499560</v>
      </c>
      <c r="X266" s="3">
        <f>IFERROR(VLOOKUP(D266,'[14]dinamica municip ok'!$F$4:$G$1107,2,0),0)</f>
        <v>728668058</v>
      </c>
      <c r="Y266" s="3">
        <f>IFERROR(VLOOKUP(B266,[13]Ap_CESANTIAS!$C$16:$M$112,11,0),0)</f>
        <v>0</v>
      </c>
      <c r="Z266" s="3">
        <f>IFERROR(VLOOKUP(B266,[13]Ap_PENSION!$C$16:$M$112,11,0),0)</f>
        <v>0</v>
      </c>
      <c r="AA266" s="3">
        <f>IFERROR(VLOOKUP(B266,[13]Ap_SALUD!$C$16:$M$112,11,0),0)</f>
        <v>0</v>
      </c>
      <c r="AB266" s="3"/>
      <c r="AC266" s="36">
        <f t="shared" si="9"/>
        <v>978167618</v>
      </c>
      <c r="AD266" s="37">
        <f t="shared" si="11"/>
        <v>748498680</v>
      </c>
      <c r="AE266" s="144"/>
    </row>
    <row r="267" spans="1:31" x14ac:dyDescent="0.25">
      <c r="A267" s="29">
        <v>255</v>
      </c>
      <c r="B267" s="61"/>
      <c r="C267" s="143" t="str">
        <f>VLOOKUP(D267,[8]Hoja1!$A$2:$B$1115,2,0)</f>
        <v>13490</v>
      </c>
      <c r="D267" s="31">
        <v>900192833</v>
      </c>
      <c r="E267" s="31">
        <v>923271489</v>
      </c>
      <c r="F267" s="61" t="s">
        <v>464</v>
      </c>
      <c r="G267" s="33">
        <v>0</v>
      </c>
      <c r="H267" s="33">
        <v>0</v>
      </c>
      <c r="I267" s="3">
        <f>IFERROR(VLOOKUP(C267,'[6]Anexo 2'!$A$9:$G$1115,7,0),0)</f>
        <v>618732752</v>
      </c>
      <c r="J267" s="3">
        <f>IFERROR(VLOOKUP(C267,'[6]Anexo 1'!$A$9:$F$1115,6,0),0)</f>
        <v>398229022</v>
      </c>
      <c r="K267" s="3"/>
      <c r="L267" s="3"/>
      <c r="M267" s="3"/>
      <c r="N267" s="3"/>
      <c r="O267" s="3"/>
      <c r="P267" s="34">
        <f t="shared" si="10"/>
        <v>1016961774</v>
      </c>
      <c r="Q267" s="35">
        <f>VLOOKUP(D267,FEBRERO!$D$13:$Q$1147,14,0)+VLOOKUP(D267,FEBRERO!$D$13:$AC$1147,26,0)</f>
        <v>0</v>
      </c>
      <c r="R267" s="3">
        <f>IFERROR(VLOOKUP(D267,[13]ServNOMINA!$F$16:$M$112,8,0),0)</f>
        <v>0</v>
      </c>
      <c r="S267" s="3">
        <f>IFERROR(VLOOKUP(D267,[13]ServOTROS!$F$16:$M$112,8,0),0)</f>
        <v>0</v>
      </c>
      <c r="T267" s="3">
        <f>IFERROR(VLOOKUP(D267,[13]CANCEL!$F$16:$M$48,8,0),0)</f>
        <v>0</v>
      </c>
      <c r="U267" s="3">
        <f>IFERROR(VLOOKUP(B267,[13]Aaf_PENSION!$C$16:$M$112,11,0),0)</f>
        <v>0</v>
      </c>
      <c r="V267" s="3">
        <f>IFERROR(VLOOKUP(B267,[13]Aaf_SALUD!$C$16:$M$112,11,0),0)</f>
        <v>0</v>
      </c>
      <c r="W267" s="3">
        <f>IFERROR(VLOOKUP(D267,[13]CALIDAD!$F$16:$M$1122,8,0),0)</f>
        <v>154683189</v>
      </c>
      <c r="X267" s="3">
        <f>IFERROR(VLOOKUP(D267,'[14]dinamica municip ok'!$F$4:$G$1107,2,0),0)</f>
        <v>398229022</v>
      </c>
      <c r="Y267" s="3">
        <f>IFERROR(VLOOKUP(B267,[13]Ap_CESANTIAS!$C$16:$M$112,11,0),0)</f>
        <v>0</v>
      </c>
      <c r="Z267" s="3">
        <f>IFERROR(VLOOKUP(B267,[13]Ap_PENSION!$C$16:$M$112,11,0),0)</f>
        <v>0</v>
      </c>
      <c r="AA267" s="3">
        <f>IFERROR(VLOOKUP(B267,[13]Ap_SALUD!$C$16:$M$112,11,0),0)</f>
        <v>0</v>
      </c>
      <c r="AB267" s="3"/>
      <c r="AC267" s="36">
        <f t="shared" si="9"/>
        <v>552912211</v>
      </c>
      <c r="AD267" s="37">
        <f t="shared" si="11"/>
        <v>464049563</v>
      </c>
      <c r="AE267" s="144"/>
    </row>
    <row r="268" spans="1:31" x14ac:dyDescent="0.25">
      <c r="A268" s="38">
        <v>256</v>
      </c>
      <c r="B268" s="61"/>
      <c r="C268" s="143" t="str">
        <f>VLOOKUP(D268,[8]Hoja1!$A$2:$B$1115,2,0)</f>
        <v>13549</v>
      </c>
      <c r="D268" s="31">
        <v>800042974</v>
      </c>
      <c r="E268" s="31">
        <v>214913549</v>
      </c>
      <c r="F268" s="61" t="s">
        <v>465</v>
      </c>
      <c r="G268" s="33">
        <v>0</v>
      </c>
      <c r="H268" s="33">
        <v>0</v>
      </c>
      <c r="I268" s="3">
        <f>IFERROR(VLOOKUP(C268,'[6]Anexo 2'!$A$9:$G$1115,7,0),0)</f>
        <v>1195975904</v>
      </c>
      <c r="J268" s="3">
        <f>IFERROR(VLOOKUP(C268,'[6]Anexo 1'!$A$9:$F$1115,6,0),0)</f>
        <v>874054886</v>
      </c>
      <c r="K268" s="3"/>
      <c r="L268" s="3"/>
      <c r="M268" s="3"/>
      <c r="N268" s="3"/>
      <c r="O268" s="3"/>
      <c r="P268" s="34">
        <f t="shared" si="10"/>
        <v>2070030790</v>
      </c>
      <c r="Q268" s="35">
        <f>VLOOKUP(D268,FEBRERO!$D$13:$Q$1147,14,0)+VLOOKUP(D268,FEBRERO!$D$13:$AC$1147,26,0)</f>
        <v>0</v>
      </c>
      <c r="R268" s="3">
        <f>IFERROR(VLOOKUP(D268,[13]ServNOMINA!$F$16:$M$112,8,0),0)</f>
        <v>0</v>
      </c>
      <c r="S268" s="3">
        <f>IFERROR(VLOOKUP(D268,[13]ServOTROS!$F$16:$M$112,8,0),0)</f>
        <v>0</v>
      </c>
      <c r="T268" s="3">
        <f>IFERROR(VLOOKUP(D268,[13]CANCEL!$F$16:$M$48,8,0),0)</f>
        <v>0</v>
      </c>
      <c r="U268" s="3">
        <f>IFERROR(VLOOKUP(B268,[13]Aaf_PENSION!$C$16:$M$112,11,0),0)</f>
        <v>0</v>
      </c>
      <c r="V268" s="3">
        <f>IFERROR(VLOOKUP(B268,[13]Aaf_SALUD!$C$16:$M$112,11,0),0)</f>
        <v>0</v>
      </c>
      <c r="W268" s="3">
        <f>IFERROR(VLOOKUP(D268,[13]CALIDAD!$F$16:$M$1122,8,0),0)</f>
        <v>298993977</v>
      </c>
      <c r="X268" s="3">
        <f>IFERROR(VLOOKUP(D268,'[14]dinamica municip ok'!$F$4:$G$1107,2,0),0)</f>
        <v>874054886</v>
      </c>
      <c r="Y268" s="3">
        <f>IFERROR(VLOOKUP(B268,[13]Ap_CESANTIAS!$C$16:$M$112,11,0),0)</f>
        <v>0</v>
      </c>
      <c r="Z268" s="3">
        <f>IFERROR(VLOOKUP(B268,[13]Ap_PENSION!$C$16:$M$112,11,0),0)</f>
        <v>0</v>
      </c>
      <c r="AA268" s="3">
        <f>IFERROR(VLOOKUP(B268,[13]Ap_SALUD!$C$16:$M$112,11,0),0)</f>
        <v>0</v>
      </c>
      <c r="AB268" s="3"/>
      <c r="AC268" s="36">
        <f t="shared" si="9"/>
        <v>1173048863</v>
      </c>
      <c r="AD268" s="37">
        <f t="shared" si="11"/>
        <v>896981927</v>
      </c>
      <c r="AE268" s="144"/>
    </row>
    <row r="269" spans="1:31" x14ac:dyDescent="0.25">
      <c r="A269" s="29">
        <v>257</v>
      </c>
      <c r="B269" s="61"/>
      <c r="C269" s="143" t="str">
        <f>VLOOKUP(D269,[8]Hoja1!$A$2:$B$1115,2,0)</f>
        <v>13580</v>
      </c>
      <c r="D269" s="31">
        <v>806001274</v>
      </c>
      <c r="E269" s="31">
        <v>218013580</v>
      </c>
      <c r="F269" s="61" t="s">
        <v>466</v>
      </c>
      <c r="G269" s="33">
        <v>0</v>
      </c>
      <c r="H269" s="33">
        <v>0</v>
      </c>
      <c r="I269" s="3">
        <f>IFERROR(VLOOKUP(C269,'[6]Anexo 2'!$A$9:$G$1115,7,0),0)</f>
        <v>192572788</v>
      </c>
      <c r="J269" s="3">
        <f>IFERROR(VLOOKUP(C269,'[6]Anexo 1'!$A$9:$F$1115,6,0),0)</f>
        <v>175166808</v>
      </c>
      <c r="K269" s="3"/>
      <c r="L269" s="3"/>
      <c r="M269" s="3"/>
      <c r="N269" s="3"/>
      <c r="O269" s="3"/>
      <c r="P269" s="34">
        <f t="shared" si="10"/>
        <v>367739596</v>
      </c>
      <c r="Q269" s="35">
        <f>VLOOKUP(D269,FEBRERO!$D$13:$Q$1147,14,0)+VLOOKUP(D269,FEBRERO!$D$13:$AC$1147,26,0)</f>
        <v>0</v>
      </c>
      <c r="R269" s="3">
        <f>IFERROR(VLOOKUP(D269,[13]ServNOMINA!$F$16:$M$112,8,0),0)</f>
        <v>0</v>
      </c>
      <c r="S269" s="3">
        <f>IFERROR(VLOOKUP(D269,[13]ServOTROS!$F$16:$M$112,8,0),0)</f>
        <v>0</v>
      </c>
      <c r="T269" s="3">
        <f>IFERROR(VLOOKUP(D269,[13]CANCEL!$F$16:$M$48,8,0),0)</f>
        <v>0</v>
      </c>
      <c r="U269" s="3">
        <f>IFERROR(VLOOKUP(B269,[13]Aaf_PENSION!$C$16:$M$112,11,0),0)</f>
        <v>0</v>
      </c>
      <c r="V269" s="3">
        <f>IFERROR(VLOOKUP(B269,[13]Aaf_SALUD!$C$16:$M$112,11,0),0)</f>
        <v>0</v>
      </c>
      <c r="W269" s="3">
        <f>IFERROR(VLOOKUP(D269,[13]CALIDAD!$F$16:$M$1122,8,0),0)</f>
        <v>48143196</v>
      </c>
      <c r="X269" s="3">
        <f>IFERROR(VLOOKUP(D269,'[14]dinamica municip ok'!$F$4:$G$1107,2,0),0)</f>
        <v>175166808</v>
      </c>
      <c r="Y269" s="3">
        <f>IFERROR(VLOOKUP(B269,[13]Ap_CESANTIAS!$C$16:$M$112,11,0),0)</f>
        <v>0</v>
      </c>
      <c r="Z269" s="3">
        <f>IFERROR(VLOOKUP(B269,[13]Ap_PENSION!$C$16:$M$112,11,0),0)</f>
        <v>0</v>
      </c>
      <c r="AA269" s="3">
        <f>IFERROR(VLOOKUP(B269,[13]Ap_SALUD!$C$16:$M$112,11,0),0)</f>
        <v>0</v>
      </c>
      <c r="AB269" s="3"/>
      <c r="AC269" s="36">
        <f t="shared" ref="AC269:AC332" si="12">SUM(R269:AA269)</f>
        <v>223310004</v>
      </c>
      <c r="AD269" s="37">
        <f t="shared" si="11"/>
        <v>144429592</v>
      </c>
      <c r="AE269" s="144"/>
    </row>
    <row r="270" spans="1:31" x14ac:dyDescent="0.25">
      <c r="A270" s="38">
        <v>258</v>
      </c>
      <c r="B270" s="61"/>
      <c r="C270" s="143" t="str">
        <f>VLOOKUP(D270,[8]Hoja1!$A$2:$B$1115,2,0)</f>
        <v>13600</v>
      </c>
      <c r="D270" s="31">
        <v>890481447</v>
      </c>
      <c r="E270" s="31">
        <v>210013600</v>
      </c>
      <c r="F270" s="61" t="s">
        <v>467</v>
      </c>
      <c r="G270" s="33">
        <v>0</v>
      </c>
      <c r="H270" s="33">
        <v>0</v>
      </c>
      <c r="I270" s="3">
        <f>IFERROR(VLOOKUP(C270,'[6]Anexo 2'!$A$9:$G$1115,7,0),0)</f>
        <v>335893240</v>
      </c>
      <c r="J270" s="3">
        <f>IFERROR(VLOOKUP(C270,'[6]Anexo 1'!$A$9:$F$1115,6,0),0)</f>
        <v>245763725</v>
      </c>
      <c r="K270" s="3"/>
      <c r="L270" s="3"/>
      <c r="M270" s="3"/>
      <c r="N270" s="3"/>
      <c r="O270" s="3"/>
      <c r="P270" s="34">
        <f t="shared" ref="P270:P333" si="13">SUM(G270:N270)</f>
        <v>581656965</v>
      </c>
      <c r="Q270" s="35">
        <f>VLOOKUP(D270,FEBRERO!$D$13:$Q$1147,14,0)+VLOOKUP(D270,FEBRERO!$D$13:$AC$1147,26,0)</f>
        <v>0</v>
      </c>
      <c r="R270" s="3">
        <f>IFERROR(VLOOKUP(D270,[13]ServNOMINA!$F$16:$M$112,8,0),0)</f>
        <v>0</v>
      </c>
      <c r="S270" s="3">
        <f>IFERROR(VLOOKUP(D270,[13]ServOTROS!$F$16:$M$112,8,0),0)</f>
        <v>0</v>
      </c>
      <c r="T270" s="3">
        <f>IFERROR(VLOOKUP(D270,[13]CANCEL!$F$16:$M$48,8,0),0)</f>
        <v>0</v>
      </c>
      <c r="U270" s="3">
        <f>IFERROR(VLOOKUP(B270,[13]Aaf_PENSION!$C$16:$M$112,11,0),0)</f>
        <v>0</v>
      </c>
      <c r="V270" s="3">
        <f>IFERROR(VLOOKUP(B270,[13]Aaf_SALUD!$C$16:$M$112,11,0),0)</f>
        <v>0</v>
      </c>
      <c r="W270" s="3">
        <f>IFERROR(VLOOKUP(D270,[13]CALIDAD!$F$16:$M$1122,8,0),0)</f>
        <v>83973309</v>
      </c>
      <c r="X270" s="3">
        <f>IFERROR(VLOOKUP(D270,'[14]dinamica municip ok'!$F$4:$G$1107,2,0),0)</f>
        <v>245763725</v>
      </c>
      <c r="Y270" s="3">
        <f>IFERROR(VLOOKUP(B270,[13]Ap_CESANTIAS!$C$16:$M$112,11,0),0)</f>
        <v>0</v>
      </c>
      <c r="Z270" s="3">
        <f>IFERROR(VLOOKUP(B270,[13]Ap_PENSION!$C$16:$M$112,11,0),0)</f>
        <v>0</v>
      </c>
      <c r="AA270" s="3">
        <f>IFERROR(VLOOKUP(B270,[13]Ap_SALUD!$C$16:$M$112,11,0),0)</f>
        <v>0</v>
      </c>
      <c r="AB270" s="3"/>
      <c r="AC270" s="36">
        <f t="shared" si="12"/>
        <v>329737034</v>
      </c>
      <c r="AD270" s="37">
        <f t="shared" si="11"/>
        <v>251919931</v>
      </c>
      <c r="AE270" s="144"/>
    </row>
    <row r="271" spans="1:31" x14ac:dyDescent="0.25">
      <c r="A271" s="29">
        <v>259</v>
      </c>
      <c r="B271" s="61"/>
      <c r="C271" s="143" t="str">
        <f>VLOOKUP(D271,[8]Hoja1!$A$2:$B$1115,2,0)</f>
        <v>13620</v>
      </c>
      <c r="D271" s="31">
        <v>806001278</v>
      </c>
      <c r="E271" s="31">
        <v>212013620</v>
      </c>
      <c r="F271" s="61" t="s">
        <v>468</v>
      </c>
      <c r="G271" s="33">
        <v>0</v>
      </c>
      <c r="H271" s="33">
        <v>0</v>
      </c>
      <c r="I271" s="3">
        <f>IFERROR(VLOOKUP(C271,'[6]Anexo 2'!$A$9:$G$1115,7,0),0)</f>
        <v>212306308</v>
      </c>
      <c r="J271" s="3">
        <f>IFERROR(VLOOKUP(C271,'[6]Anexo 1'!$A$9:$F$1115,6,0),0)</f>
        <v>193262213</v>
      </c>
      <c r="K271" s="3"/>
      <c r="L271" s="3"/>
      <c r="M271" s="3"/>
      <c r="N271" s="3"/>
      <c r="O271" s="3"/>
      <c r="P271" s="34">
        <f t="shared" si="13"/>
        <v>405568521</v>
      </c>
      <c r="Q271" s="35">
        <f>VLOOKUP(D271,FEBRERO!$D$13:$Q$1147,14,0)+VLOOKUP(D271,FEBRERO!$D$13:$AC$1147,26,0)</f>
        <v>0</v>
      </c>
      <c r="R271" s="3">
        <f>IFERROR(VLOOKUP(D271,[13]ServNOMINA!$F$16:$M$112,8,0),0)</f>
        <v>0</v>
      </c>
      <c r="S271" s="3">
        <f>IFERROR(VLOOKUP(D271,[13]ServOTROS!$F$16:$M$112,8,0),0)</f>
        <v>0</v>
      </c>
      <c r="T271" s="3">
        <f>IFERROR(VLOOKUP(D271,[13]CANCEL!$F$16:$M$48,8,0),0)</f>
        <v>0</v>
      </c>
      <c r="U271" s="3">
        <f>IFERROR(VLOOKUP(B271,[13]Aaf_PENSION!$C$16:$M$112,11,0),0)</f>
        <v>0</v>
      </c>
      <c r="V271" s="3">
        <f>IFERROR(VLOOKUP(B271,[13]Aaf_SALUD!$C$16:$M$112,11,0),0)</f>
        <v>0</v>
      </c>
      <c r="W271" s="3">
        <f>IFERROR(VLOOKUP(D271,[13]CALIDAD!$F$16:$M$1122,8,0),0)</f>
        <v>53076576</v>
      </c>
      <c r="X271" s="3">
        <f>IFERROR(VLOOKUP(D271,'[14]dinamica municip ok'!$F$4:$G$1107,2,0),0)</f>
        <v>193262213</v>
      </c>
      <c r="Y271" s="3">
        <f>IFERROR(VLOOKUP(B271,[13]Ap_CESANTIAS!$C$16:$M$112,11,0),0)</f>
        <v>0</v>
      </c>
      <c r="Z271" s="3">
        <f>IFERROR(VLOOKUP(B271,[13]Ap_PENSION!$C$16:$M$112,11,0),0)</f>
        <v>0</v>
      </c>
      <c r="AA271" s="3">
        <f>IFERROR(VLOOKUP(B271,[13]Ap_SALUD!$C$16:$M$112,11,0),0)</f>
        <v>0</v>
      </c>
      <c r="AB271" s="3"/>
      <c r="AC271" s="36">
        <f t="shared" si="12"/>
        <v>246338789</v>
      </c>
      <c r="AD271" s="37">
        <f t="shared" ref="AD271:AD334" si="14">+P271-Q271+AB271-AC271</f>
        <v>159229732</v>
      </c>
      <c r="AE271" s="144"/>
    </row>
    <row r="272" spans="1:31" x14ac:dyDescent="0.25">
      <c r="A272" s="38">
        <v>260</v>
      </c>
      <c r="B272" s="61"/>
      <c r="C272" s="143" t="str">
        <f>VLOOKUP(D272,[8]Hoja1!$A$2:$B$1115,2,0)</f>
        <v>13647</v>
      </c>
      <c r="D272" s="31">
        <v>890481310</v>
      </c>
      <c r="E272" s="31">
        <v>214713647</v>
      </c>
      <c r="F272" s="61" t="s">
        <v>469</v>
      </c>
      <c r="G272" s="33">
        <v>0</v>
      </c>
      <c r="H272" s="33">
        <v>0</v>
      </c>
      <c r="I272" s="3">
        <f>IFERROR(VLOOKUP(C272,'[6]Anexo 2'!$A$9:$G$1115,7,0),0)</f>
        <v>502320896</v>
      </c>
      <c r="J272" s="3">
        <f>IFERROR(VLOOKUP(C272,'[6]Anexo 1'!$A$9:$F$1115,6,0),0)</f>
        <v>460380054</v>
      </c>
      <c r="K272" s="3"/>
      <c r="L272" s="3"/>
      <c r="M272" s="3"/>
      <c r="N272" s="3"/>
      <c r="O272" s="3"/>
      <c r="P272" s="34">
        <f t="shared" si="13"/>
        <v>962700950</v>
      </c>
      <c r="Q272" s="35">
        <f>VLOOKUP(D272,FEBRERO!$D$13:$Q$1147,14,0)+VLOOKUP(D272,FEBRERO!$D$13:$AC$1147,26,0)</f>
        <v>0</v>
      </c>
      <c r="R272" s="3">
        <f>IFERROR(VLOOKUP(D272,[13]ServNOMINA!$F$16:$M$112,8,0),0)</f>
        <v>0</v>
      </c>
      <c r="S272" s="3">
        <f>IFERROR(VLOOKUP(D272,[13]ServOTROS!$F$16:$M$112,8,0),0)</f>
        <v>0</v>
      </c>
      <c r="T272" s="3">
        <f>IFERROR(VLOOKUP(D272,[13]CANCEL!$F$16:$M$48,8,0),0)</f>
        <v>0</v>
      </c>
      <c r="U272" s="3">
        <f>IFERROR(VLOOKUP(B272,[13]Aaf_PENSION!$C$16:$M$112,11,0),0)</f>
        <v>0</v>
      </c>
      <c r="V272" s="3">
        <f>IFERROR(VLOOKUP(B272,[13]Aaf_SALUD!$C$16:$M$112,11,0),0)</f>
        <v>0</v>
      </c>
      <c r="W272" s="3">
        <f>IFERROR(VLOOKUP(D272,[13]CALIDAD!$F$16:$M$1122,8,0),0)</f>
        <v>125580225</v>
      </c>
      <c r="X272" s="3">
        <f>IFERROR(VLOOKUP(D272,'[14]dinamica municip ok'!$F$4:$G$1107,2,0),0)</f>
        <v>460380054</v>
      </c>
      <c r="Y272" s="3">
        <f>IFERROR(VLOOKUP(B272,[13]Ap_CESANTIAS!$C$16:$M$112,11,0),0)</f>
        <v>0</v>
      </c>
      <c r="Z272" s="3">
        <f>IFERROR(VLOOKUP(B272,[13]Ap_PENSION!$C$16:$M$112,11,0),0)</f>
        <v>0</v>
      </c>
      <c r="AA272" s="3">
        <f>IFERROR(VLOOKUP(B272,[13]Ap_SALUD!$C$16:$M$112,11,0),0)</f>
        <v>0</v>
      </c>
      <c r="AB272" s="3"/>
      <c r="AC272" s="36">
        <f t="shared" si="12"/>
        <v>585960279</v>
      </c>
      <c r="AD272" s="37">
        <f t="shared" si="14"/>
        <v>376740671</v>
      </c>
      <c r="AE272" s="144"/>
    </row>
    <row r="273" spans="1:31" x14ac:dyDescent="0.25">
      <c r="A273" s="29">
        <v>261</v>
      </c>
      <c r="B273" s="61"/>
      <c r="C273" s="143" t="str">
        <f>VLOOKUP(D273,[8]Hoja1!$A$2:$B$1115,2,0)</f>
        <v>13650</v>
      </c>
      <c r="D273" s="31">
        <v>800037166</v>
      </c>
      <c r="E273" s="31">
        <v>215013650</v>
      </c>
      <c r="F273" s="61" t="s">
        <v>470</v>
      </c>
      <c r="G273" s="33">
        <v>0</v>
      </c>
      <c r="H273" s="33">
        <v>0</v>
      </c>
      <c r="I273" s="3">
        <f>IFERROR(VLOOKUP(C273,'[6]Anexo 2'!$A$9:$G$1115,7,0),0)</f>
        <v>360372496</v>
      </c>
      <c r="J273" s="3">
        <f>IFERROR(VLOOKUP(C273,'[6]Anexo 1'!$A$9:$F$1115,6,0),0)</f>
        <v>278990449</v>
      </c>
      <c r="K273" s="3"/>
      <c r="L273" s="3"/>
      <c r="M273" s="3"/>
      <c r="N273" s="3"/>
      <c r="O273" s="3"/>
      <c r="P273" s="34">
        <f t="shared" si="13"/>
        <v>639362945</v>
      </c>
      <c r="Q273" s="35">
        <f>VLOOKUP(D273,FEBRERO!$D$13:$Q$1147,14,0)+VLOOKUP(D273,FEBRERO!$D$13:$AC$1147,26,0)</f>
        <v>0</v>
      </c>
      <c r="R273" s="3">
        <f>IFERROR(VLOOKUP(D273,[13]ServNOMINA!$F$16:$M$112,8,0),0)</f>
        <v>0</v>
      </c>
      <c r="S273" s="3">
        <f>IFERROR(VLOOKUP(D273,[13]ServOTROS!$F$16:$M$112,8,0),0)</f>
        <v>0</v>
      </c>
      <c r="T273" s="3">
        <f>IFERROR(VLOOKUP(D273,[13]CANCEL!$F$16:$M$48,8,0),0)</f>
        <v>0</v>
      </c>
      <c r="U273" s="3">
        <f>IFERROR(VLOOKUP(B273,[13]Aaf_PENSION!$C$16:$M$112,11,0),0)</f>
        <v>0</v>
      </c>
      <c r="V273" s="3">
        <f>IFERROR(VLOOKUP(B273,[13]Aaf_SALUD!$C$16:$M$112,11,0),0)</f>
        <v>0</v>
      </c>
      <c r="W273" s="3">
        <f>IFERROR(VLOOKUP(D273,[13]CALIDAD!$F$16:$M$1122,8,0),0)</f>
        <v>90093123</v>
      </c>
      <c r="X273" s="3">
        <f>IFERROR(VLOOKUP(D273,'[14]dinamica municip ok'!$F$4:$G$1107,2,0),0)</f>
        <v>278990449</v>
      </c>
      <c r="Y273" s="3">
        <f>IFERROR(VLOOKUP(B273,[13]Ap_CESANTIAS!$C$16:$M$112,11,0),0)</f>
        <v>0</v>
      </c>
      <c r="Z273" s="3">
        <f>IFERROR(VLOOKUP(B273,[13]Ap_PENSION!$C$16:$M$112,11,0),0)</f>
        <v>0</v>
      </c>
      <c r="AA273" s="3">
        <f>IFERROR(VLOOKUP(B273,[13]Ap_SALUD!$C$16:$M$112,11,0),0)</f>
        <v>0</v>
      </c>
      <c r="AB273" s="3"/>
      <c r="AC273" s="36">
        <f t="shared" si="12"/>
        <v>369083572</v>
      </c>
      <c r="AD273" s="37">
        <f t="shared" si="14"/>
        <v>270279373</v>
      </c>
      <c r="AE273" s="144"/>
    </row>
    <row r="274" spans="1:31" x14ac:dyDescent="0.25">
      <c r="A274" s="38">
        <v>262</v>
      </c>
      <c r="B274" s="61"/>
      <c r="C274" s="143" t="str">
        <f>VLOOKUP(D274,[8]Hoja1!$A$2:$B$1115,2,0)</f>
        <v>13654</v>
      </c>
      <c r="D274" s="31">
        <v>800026685</v>
      </c>
      <c r="E274" s="31">
        <v>215413654</v>
      </c>
      <c r="F274" s="61" t="s">
        <v>471</v>
      </c>
      <c r="G274" s="33">
        <v>0</v>
      </c>
      <c r="H274" s="33">
        <v>0</v>
      </c>
      <c r="I274" s="3">
        <f>IFERROR(VLOOKUP(C274,'[6]Anexo 2'!$A$9:$G$1115,7,0),0)</f>
        <v>1477028224</v>
      </c>
      <c r="J274" s="3">
        <f>IFERROR(VLOOKUP(C274,'[6]Anexo 1'!$A$9:$F$1115,6,0),0)</f>
        <v>836799323</v>
      </c>
      <c r="K274" s="3"/>
      <c r="L274" s="3"/>
      <c r="M274" s="3"/>
      <c r="N274" s="3"/>
      <c r="O274" s="3"/>
      <c r="P274" s="34">
        <f t="shared" si="13"/>
        <v>2313827547</v>
      </c>
      <c r="Q274" s="35">
        <f>VLOOKUP(D274,FEBRERO!$D$13:$Q$1147,14,0)+VLOOKUP(D274,FEBRERO!$D$13:$AC$1147,26,0)</f>
        <v>0</v>
      </c>
      <c r="R274" s="3">
        <f>IFERROR(VLOOKUP(D274,[13]ServNOMINA!$F$16:$M$112,8,0),0)</f>
        <v>0</v>
      </c>
      <c r="S274" s="3">
        <f>IFERROR(VLOOKUP(D274,[13]ServOTROS!$F$16:$M$112,8,0),0)</f>
        <v>0</v>
      </c>
      <c r="T274" s="3">
        <f>IFERROR(VLOOKUP(D274,[13]CANCEL!$F$16:$M$48,8,0),0)</f>
        <v>0</v>
      </c>
      <c r="U274" s="3">
        <f>IFERROR(VLOOKUP(B274,[13]Aaf_PENSION!$C$16:$M$112,11,0),0)</f>
        <v>0</v>
      </c>
      <c r="V274" s="3">
        <f>IFERROR(VLOOKUP(B274,[13]Aaf_SALUD!$C$16:$M$112,11,0),0)</f>
        <v>0</v>
      </c>
      <c r="W274" s="3">
        <f>IFERROR(VLOOKUP(D274,[13]CALIDAD!$F$16:$M$1122,8,0),0)</f>
        <v>369257055</v>
      </c>
      <c r="X274" s="3">
        <f>IFERROR(VLOOKUP(D274,'[14]dinamica municip ok'!$F$4:$G$1107,2,0),0)</f>
        <v>836799323</v>
      </c>
      <c r="Y274" s="3">
        <f>IFERROR(VLOOKUP(B274,[13]Ap_CESANTIAS!$C$16:$M$112,11,0),0)</f>
        <v>0</v>
      </c>
      <c r="Z274" s="3">
        <f>IFERROR(VLOOKUP(B274,[13]Ap_PENSION!$C$16:$M$112,11,0),0)</f>
        <v>0</v>
      </c>
      <c r="AA274" s="3">
        <f>IFERROR(VLOOKUP(B274,[13]Ap_SALUD!$C$16:$M$112,11,0),0)</f>
        <v>0</v>
      </c>
      <c r="AB274" s="3"/>
      <c r="AC274" s="36">
        <f t="shared" si="12"/>
        <v>1206056378</v>
      </c>
      <c r="AD274" s="37">
        <f t="shared" si="14"/>
        <v>1107771169</v>
      </c>
      <c r="AE274" s="144"/>
    </row>
    <row r="275" spans="1:31" x14ac:dyDescent="0.25">
      <c r="A275" s="29">
        <v>263</v>
      </c>
      <c r="B275" s="61"/>
      <c r="C275" s="143" t="str">
        <f>VLOOKUP(D275,[8]Hoja1!$A$2:$B$1115,2,0)</f>
        <v>13655</v>
      </c>
      <c r="D275" s="31">
        <v>806003884</v>
      </c>
      <c r="E275" s="31">
        <v>215513655</v>
      </c>
      <c r="F275" s="61" t="s">
        <v>472</v>
      </c>
      <c r="G275" s="33">
        <v>0</v>
      </c>
      <c r="H275" s="33">
        <v>0</v>
      </c>
      <c r="I275" s="3">
        <f>IFERROR(VLOOKUP(C275,'[6]Anexo 2'!$A$9:$G$1115,7,0),0)</f>
        <v>458038292</v>
      </c>
      <c r="J275" s="3">
        <f>IFERROR(VLOOKUP(C275,'[6]Anexo 1'!$A$9:$F$1115,6,0),0)</f>
        <v>331014355</v>
      </c>
      <c r="K275" s="3"/>
      <c r="L275" s="3"/>
      <c r="M275" s="3"/>
      <c r="N275" s="3"/>
      <c r="O275" s="3"/>
      <c r="P275" s="34">
        <f t="shared" si="13"/>
        <v>789052647</v>
      </c>
      <c r="Q275" s="35">
        <f>VLOOKUP(D275,FEBRERO!$D$13:$Q$1147,14,0)+VLOOKUP(D275,FEBRERO!$D$13:$AC$1147,26,0)</f>
        <v>0</v>
      </c>
      <c r="R275" s="3">
        <f>IFERROR(VLOOKUP(D275,[13]ServNOMINA!$F$16:$M$112,8,0),0)</f>
        <v>0</v>
      </c>
      <c r="S275" s="3">
        <f>IFERROR(VLOOKUP(D275,[13]ServOTROS!$F$16:$M$112,8,0),0)</f>
        <v>0</v>
      </c>
      <c r="T275" s="3">
        <f>IFERROR(VLOOKUP(D275,[13]CANCEL!$F$16:$M$48,8,0),0)</f>
        <v>0</v>
      </c>
      <c r="U275" s="3">
        <f>IFERROR(VLOOKUP(B275,[13]Aaf_PENSION!$C$16:$M$112,11,0),0)</f>
        <v>0</v>
      </c>
      <c r="V275" s="3">
        <f>IFERROR(VLOOKUP(B275,[13]Aaf_SALUD!$C$16:$M$112,11,0),0)</f>
        <v>0</v>
      </c>
      <c r="W275" s="3">
        <f>IFERROR(VLOOKUP(D275,[13]CALIDAD!$F$16:$M$1122,8,0),0)</f>
        <v>114509574</v>
      </c>
      <c r="X275" s="3">
        <f>IFERROR(VLOOKUP(D275,'[14]dinamica municip ok'!$F$4:$G$1107,2,0),0)</f>
        <v>331014355</v>
      </c>
      <c r="Y275" s="3">
        <f>IFERROR(VLOOKUP(B275,[13]Ap_CESANTIAS!$C$16:$M$112,11,0),0)</f>
        <v>0</v>
      </c>
      <c r="Z275" s="3">
        <f>IFERROR(VLOOKUP(B275,[13]Ap_PENSION!$C$16:$M$112,11,0),0)</f>
        <v>0</v>
      </c>
      <c r="AA275" s="3">
        <f>IFERROR(VLOOKUP(B275,[13]Ap_SALUD!$C$16:$M$112,11,0),0)</f>
        <v>0</v>
      </c>
      <c r="AB275" s="3"/>
      <c r="AC275" s="36">
        <f t="shared" si="12"/>
        <v>445523929</v>
      </c>
      <c r="AD275" s="37">
        <f t="shared" si="14"/>
        <v>343528718</v>
      </c>
      <c r="AE275" s="144"/>
    </row>
    <row r="276" spans="1:31" x14ac:dyDescent="0.25">
      <c r="A276" s="38">
        <v>264</v>
      </c>
      <c r="B276" s="61"/>
      <c r="C276" s="143" t="str">
        <f>VLOOKUP(D276,[8]Hoja1!$A$2:$B$1115,2,0)</f>
        <v>13657</v>
      </c>
      <c r="D276" s="31">
        <v>800037175</v>
      </c>
      <c r="E276" s="31">
        <v>215713657</v>
      </c>
      <c r="F276" s="61" t="s">
        <v>473</v>
      </c>
      <c r="G276" s="33">
        <v>0</v>
      </c>
      <c r="H276" s="33">
        <v>0</v>
      </c>
      <c r="I276" s="3">
        <f>IFERROR(VLOOKUP(C276,'[6]Anexo 2'!$A$9:$G$1115,7,0),0)</f>
        <v>1063917136</v>
      </c>
      <c r="J276" s="3">
        <f>IFERROR(VLOOKUP(C276,'[6]Anexo 1'!$A$9:$F$1115,6,0),0)</f>
        <v>884169133</v>
      </c>
      <c r="K276" s="3"/>
      <c r="L276" s="3"/>
      <c r="M276" s="3"/>
      <c r="N276" s="3"/>
      <c r="O276" s="3"/>
      <c r="P276" s="34">
        <f t="shared" si="13"/>
        <v>1948086269</v>
      </c>
      <c r="Q276" s="35">
        <f>VLOOKUP(D276,FEBRERO!$D$13:$Q$1147,14,0)+VLOOKUP(D276,FEBRERO!$D$13:$AC$1147,26,0)</f>
        <v>0</v>
      </c>
      <c r="R276" s="3">
        <f>IFERROR(VLOOKUP(D276,[13]ServNOMINA!$F$16:$M$112,8,0),0)</f>
        <v>0</v>
      </c>
      <c r="S276" s="3">
        <f>IFERROR(VLOOKUP(D276,[13]ServOTROS!$F$16:$M$112,8,0),0)</f>
        <v>0</v>
      </c>
      <c r="T276" s="3">
        <f>IFERROR(VLOOKUP(D276,[13]CANCEL!$F$16:$M$48,8,0),0)</f>
        <v>0</v>
      </c>
      <c r="U276" s="3">
        <f>IFERROR(VLOOKUP(B276,[13]Aaf_PENSION!$C$16:$M$112,11,0),0)</f>
        <v>0</v>
      </c>
      <c r="V276" s="3">
        <f>IFERROR(VLOOKUP(B276,[13]Aaf_SALUD!$C$16:$M$112,11,0),0)</f>
        <v>0</v>
      </c>
      <c r="W276" s="3">
        <f>IFERROR(VLOOKUP(D276,[13]CALIDAD!$F$16:$M$1122,8,0),0)</f>
        <v>265979283</v>
      </c>
      <c r="X276" s="3">
        <f>IFERROR(VLOOKUP(D276,'[14]dinamica municip ok'!$F$4:$G$1107,2,0),0)</f>
        <v>884169133</v>
      </c>
      <c r="Y276" s="3">
        <f>IFERROR(VLOOKUP(B276,[13]Ap_CESANTIAS!$C$16:$M$112,11,0),0)</f>
        <v>0</v>
      </c>
      <c r="Z276" s="3">
        <f>IFERROR(VLOOKUP(B276,[13]Ap_PENSION!$C$16:$M$112,11,0),0)</f>
        <v>0</v>
      </c>
      <c r="AA276" s="3">
        <f>IFERROR(VLOOKUP(B276,[13]Ap_SALUD!$C$16:$M$112,11,0),0)</f>
        <v>0</v>
      </c>
      <c r="AB276" s="3"/>
      <c r="AC276" s="36">
        <f t="shared" si="12"/>
        <v>1150148416</v>
      </c>
      <c r="AD276" s="37">
        <f t="shared" si="14"/>
        <v>797937853</v>
      </c>
      <c r="AE276" s="144"/>
    </row>
    <row r="277" spans="1:31" x14ac:dyDescent="0.25">
      <c r="A277" s="29">
        <v>265</v>
      </c>
      <c r="B277" s="61"/>
      <c r="C277" s="143" t="str">
        <f>VLOOKUP(D277,[8]Hoja1!$A$2:$B$1115,2,0)</f>
        <v>13667</v>
      </c>
      <c r="D277" s="31">
        <v>800043486</v>
      </c>
      <c r="E277" s="31">
        <v>216713667</v>
      </c>
      <c r="F277" s="61" t="s">
        <v>474</v>
      </c>
      <c r="G277" s="33">
        <v>0</v>
      </c>
      <c r="H277" s="33">
        <v>0</v>
      </c>
      <c r="I277" s="3">
        <f>IFERROR(VLOOKUP(C277,'[6]Anexo 2'!$A$9:$G$1115,7,0),0)</f>
        <v>833455536</v>
      </c>
      <c r="J277" s="3">
        <f>IFERROR(VLOOKUP(C277,'[6]Anexo 1'!$A$9:$F$1115,6,0),0)</f>
        <v>652622617</v>
      </c>
      <c r="K277" s="3"/>
      <c r="L277" s="3"/>
      <c r="M277" s="3"/>
      <c r="N277" s="3"/>
      <c r="O277" s="3"/>
      <c r="P277" s="34">
        <f t="shared" si="13"/>
        <v>1486078153</v>
      </c>
      <c r="Q277" s="35">
        <f>VLOOKUP(D277,FEBRERO!$D$13:$Q$1147,14,0)+VLOOKUP(D277,FEBRERO!$D$13:$AC$1147,26,0)</f>
        <v>0</v>
      </c>
      <c r="R277" s="3">
        <f>IFERROR(VLOOKUP(D277,[13]ServNOMINA!$F$16:$M$112,8,0),0)</f>
        <v>0</v>
      </c>
      <c r="S277" s="3">
        <f>IFERROR(VLOOKUP(D277,[13]ServOTROS!$F$16:$M$112,8,0),0)</f>
        <v>0</v>
      </c>
      <c r="T277" s="3">
        <f>IFERROR(VLOOKUP(D277,[13]CANCEL!$F$16:$M$48,8,0),0)</f>
        <v>0</v>
      </c>
      <c r="U277" s="3">
        <f>IFERROR(VLOOKUP(B277,[13]Aaf_PENSION!$C$16:$M$112,11,0),0)</f>
        <v>0</v>
      </c>
      <c r="V277" s="3">
        <f>IFERROR(VLOOKUP(B277,[13]Aaf_SALUD!$C$16:$M$112,11,0),0)</f>
        <v>0</v>
      </c>
      <c r="W277" s="3">
        <f>IFERROR(VLOOKUP(D277,[13]CALIDAD!$F$16:$M$1122,8,0),0)</f>
        <v>208363884</v>
      </c>
      <c r="X277" s="3">
        <f>IFERROR(VLOOKUP(D277,'[14]dinamica municip ok'!$F$4:$G$1107,2,0),0)</f>
        <v>652622617</v>
      </c>
      <c r="Y277" s="3">
        <f>IFERROR(VLOOKUP(B277,[13]Ap_CESANTIAS!$C$16:$M$112,11,0),0)</f>
        <v>0</v>
      </c>
      <c r="Z277" s="3">
        <f>IFERROR(VLOOKUP(B277,[13]Ap_PENSION!$C$16:$M$112,11,0),0)</f>
        <v>0</v>
      </c>
      <c r="AA277" s="3">
        <f>IFERROR(VLOOKUP(B277,[13]Ap_SALUD!$C$16:$M$112,11,0),0)</f>
        <v>0</v>
      </c>
      <c r="AB277" s="3"/>
      <c r="AC277" s="36">
        <f t="shared" si="12"/>
        <v>860986501</v>
      </c>
      <c r="AD277" s="37">
        <f t="shared" si="14"/>
        <v>625091652</v>
      </c>
      <c r="AE277" s="144"/>
    </row>
    <row r="278" spans="1:31" x14ac:dyDescent="0.25">
      <c r="A278" s="38">
        <v>266</v>
      </c>
      <c r="B278" s="61"/>
      <c r="C278" s="143" t="str">
        <f>VLOOKUP(D278,[8]Hoja1!$A$2:$B$1115,2,0)</f>
        <v>13670</v>
      </c>
      <c r="D278" s="31">
        <v>890480203</v>
      </c>
      <c r="E278" s="31">
        <v>217013670</v>
      </c>
      <c r="F278" s="61" t="s">
        <v>475</v>
      </c>
      <c r="G278" s="33">
        <v>0</v>
      </c>
      <c r="H278" s="33">
        <v>0</v>
      </c>
      <c r="I278" s="3">
        <f>IFERROR(VLOOKUP(C278,'[6]Anexo 2'!$A$9:$G$1115,7,0),0)</f>
        <v>994593264</v>
      </c>
      <c r="J278" s="3">
        <f>IFERROR(VLOOKUP(C278,'[6]Anexo 1'!$A$9:$F$1115,6,0),0)</f>
        <v>849652901</v>
      </c>
      <c r="K278" s="3"/>
      <c r="L278" s="3"/>
      <c r="M278" s="3"/>
      <c r="N278" s="3"/>
      <c r="O278" s="3"/>
      <c r="P278" s="34">
        <f t="shared" si="13"/>
        <v>1844246165</v>
      </c>
      <c r="Q278" s="35">
        <f>VLOOKUP(D278,FEBRERO!$D$13:$Q$1147,14,0)+VLOOKUP(D278,FEBRERO!$D$13:$AC$1147,26,0)</f>
        <v>0</v>
      </c>
      <c r="R278" s="3">
        <f>IFERROR(VLOOKUP(D278,[13]ServNOMINA!$F$16:$M$112,8,0),0)</f>
        <v>0</v>
      </c>
      <c r="S278" s="3">
        <f>IFERROR(VLOOKUP(D278,[13]ServOTROS!$F$16:$M$112,8,0),0)</f>
        <v>0</v>
      </c>
      <c r="T278" s="3">
        <f>IFERROR(VLOOKUP(D278,[13]CANCEL!$F$16:$M$48,8,0),0)</f>
        <v>0</v>
      </c>
      <c r="U278" s="3">
        <f>IFERROR(VLOOKUP(B278,[13]Aaf_PENSION!$C$16:$M$112,11,0),0)</f>
        <v>0</v>
      </c>
      <c r="V278" s="3">
        <f>IFERROR(VLOOKUP(B278,[13]Aaf_SALUD!$C$16:$M$112,11,0),0)</f>
        <v>0</v>
      </c>
      <c r="W278" s="3">
        <f>IFERROR(VLOOKUP(D278,[13]CALIDAD!$F$16:$M$1122,8,0),0)</f>
        <v>248648316</v>
      </c>
      <c r="X278" s="3">
        <f>IFERROR(VLOOKUP(D278,'[14]dinamica municip ok'!$F$4:$G$1107,2,0),0)</f>
        <v>849652901</v>
      </c>
      <c r="Y278" s="3">
        <f>IFERROR(VLOOKUP(B278,[13]Ap_CESANTIAS!$C$16:$M$112,11,0),0)</f>
        <v>0</v>
      </c>
      <c r="Z278" s="3">
        <f>IFERROR(VLOOKUP(B278,[13]Ap_PENSION!$C$16:$M$112,11,0),0)</f>
        <v>0</v>
      </c>
      <c r="AA278" s="3">
        <f>IFERROR(VLOOKUP(B278,[13]Ap_SALUD!$C$16:$M$112,11,0),0)</f>
        <v>0</v>
      </c>
      <c r="AB278" s="3"/>
      <c r="AC278" s="36">
        <f t="shared" si="12"/>
        <v>1098301217</v>
      </c>
      <c r="AD278" s="37">
        <f t="shared" si="14"/>
        <v>745944948</v>
      </c>
      <c r="AE278" s="144"/>
    </row>
    <row r="279" spans="1:31" x14ac:dyDescent="0.25">
      <c r="A279" s="29">
        <v>267</v>
      </c>
      <c r="B279" s="61"/>
      <c r="C279" s="143" t="str">
        <f>VLOOKUP(D279,[8]Hoja1!$A$2:$B$1115,2,0)</f>
        <v>13673</v>
      </c>
      <c r="D279" s="31">
        <v>890480069</v>
      </c>
      <c r="E279" s="31">
        <v>217313673</v>
      </c>
      <c r="F279" s="61" t="s">
        <v>476</v>
      </c>
      <c r="G279" s="33">
        <v>0</v>
      </c>
      <c r="H279" s="33">
        <v>0</v>
      </c>
      <c r="I279" s="3">
        <f>IFERROR(VLOOKUP(C279,'[6]Anexo 2'!$A$9:$G$1115,7,0),0)</f>
        <v>579044016</v>
      </c>
      <c r="J279" s="3">
        <f>IFERROR(VLOOKUP(C279,'[6]Anexo 1'!$A$9:$F$1115,6,0),0)</f>
        <v>468022095</v>
      </c>
      <c r="K279" s="3"/>
      <c r="L279" s="3"/>
      <c r="M279" s="3"/>
      <c r="N279" s="3"/>
      <c r="O279" s="3"/>
      <c r="P279" s="34">
        <f t="shared" si="13"/>
        <v>1047066111</v>
      </c>
      <c r="Q279" s="35">
        <f>VLOOKUP(D279,FEBRERO!$D$13:$Q$1147,14,0)+VLOOKUP(D279,FEBRERO!$D$13:$AC$1147,26,0)</f>
        <v>0</v>
      </c>
      <c r="R279" s="3">
        <f>IFERROR(VLOOKUP(D279,[13]ServNOMINA!$F$16:$M$112,8,0),0)</f>
        <v>0</v>
      </c>
      <c r="S279" s="3">
        <f>IFERROR(VLOOKUP(D279,[13]ServOTROS!$F$16:$M$112,8,0),0)</f>
        <v>0</v>
      </c>
      <c r="T279" s="3">
        <f>IFERROR(VLOOKUP(D279,[13]CANCEL!$F$16:$M$48,8,0),0)</f>
        <v>0</v>
      </c>
      <c r="U279" s="3">
        <f>IFERROR(VLOOKUP(B279,[13]Aaf_PENSION!$C$16:$M$112,11,0),0)</f>
        <v>0</v>
      </c>
      <c r="V279" s="3">
        <f>IFERROR(VLOOKUP(B279,[13]Aaf_SALUD!$C$16:$M$112,11,0),0)</f>
        <v>0</v>
      </c>
      <c r="W279" s="3">
        <f>IFERROR(VLOOKUP(D279,[13]CALIDAD!$F$16:$M$1122,8,0),0)</f>
        <v>144761004</v>
      </c>
      <c r="X279" s="3">
        <f>IFERROR(VLOOKUP(D279,'[14]dinamica municip ok'!$F$4:$G$1107,2,0),0)</f>
        <v>468022095</v>
      </c>
      <c r="Y279" s="3">
        <f>IFERROR(VLOOKUP(B279,[13]Ap_CESANTIAS!$C$16:$M$112,11,0),0)</f>
        <v>0</v>
      </c>
      <c r="Z279" s="3">
        <f>IFERROR(VLOOKUP(B279,[13]Ap_PENSION!$C$16:$M$112,11,0),0)</f>
        <v>0</v>
      </c>
      <c r="AA279" s="3">
        <f>IFERROR(VLOOKUP(B279,[13]Ap_SALUD!$C$16:$M$112,11,0),0)</f>
        <v>0</v>
      </c>
      <c r="AB279" s="3"/>
      <c r="AC279" s="36">
        <f t="shared" si="12"/>
        <v>612783099</v>
      </c>
      <c r="AD279" s="37">
        <f t="shared" si="14"/>
        <v>434283012</v>
      </c>
      <c r="AE279" s="144"/>
    </row>
    <row r="280" spans="1:31" x14ac:dyDescent="0.25">
      <c r="A280" s="38">
        <v>268</v>
      </c>
      <c r="B280" s="61"/>
      <c r="C280" s="143" t="str">
        <f>VLOOKUP(D280,[8]Hoja1!$A$2:$B$1115,2,0)</f>
        <v>13683</v>
      </c>
      <c r="D280" s="31">
        <v>890481343</v>
      </c>
      <c r="E280" s="31">
        <v>218313683</v>
      </c>
      <c r="F280" s="61" t="s">
        <v>477</v>
      </c>
      <c r="G280" s="33">
        <v>0</v>
      </c>
      <c r="H280" s="33">
        <v>0</v>
      </c>
      <c r="I280" s="3">
        <f>IFERROR(VLOOKUP(C280,'[6]Anexo 2'!$A$9:$G$1115,7,0),0)</f>
        <v>993797088</v>
      </c>
      <c r="J280" s="3">
        <f>IFERROR(VLOOKUP(C280,'[6]Anexo 1'!$A$9:$F$1115,6,0),0)</f>
        <v>583716767</v>
      </c>
      <c r="K280" s="3"/>
      <c r="L280" s="3"/>
      <c r="M280" s="3"/>
      <c r="N280" s="3"/>
      <c r="O280" s="3"/>
      <c r="P280" s="34">
        <f t="shared" si="13"/>
        <v>1577513855</v>
      </c>
      <c r="Q280" s="35">
        <f>VLOOKUP(D280,FEBRERO!$D$13:$Q$1147,14,0)+VLOOKUP(D280,FEBRERO!$D$13:$AC$1147,26,0)</f>
        <v>0</v>
      </c>
      <c r="R280" s="3">
        <f>IFERROR(VLOOKUP(D280,[13]ServNOMINA!$F$16:$M$112,8,0),0)</f>
        <v>0</v>
      </c>
      <c r="S280" s="3">
        <f>IFERROR(VLOOKUP(D280,[13]ServOTROS!$F$16:$M$112,8,0),0)</f>
        <v>0</v>
      </c>
      <c r="T280" s="3">
        <f>IFERROR(VLOOKUP(D280,[13]CANCEL!$F$16:$M$48,8,0),0)</f>
        <v>0</v>
      </c>
      <c r="U280" s="3">
        <f>IFERROR(VLOOKUP(B280,[13]Aaf_PENSION!$C$16:$M$112,11,0),0)</f>
        <v>0</v>
      </c>
      <c r="V280" s="3">
        <f>IFERROR(VLOOKUP(B280,[13]Aaf_SALUD!$C$16:$M$112,11,0),0)</f>
        <v>0</v>
      </c>
      <c r="W280" s="3">
        <f>IFERROR(VLOOKUP(D280,[13]CALIDAD!$F$16:$M$1122,8,0),0)</f>
        <v>248449272</v>
      </c>
      <c r="X280" s="3">
        <f>IFERROR(VLOOKUP(D280,'[14]dinamica municip ok'!$F$4:$G$1107,2,0),0)</f>
        <v>583716767</v>
      </c>
      <c r="Y280" s="3">
        <f>IFERROR(VLOOKUP(B280,[13]Ap_CESANTIAS!$C$16:$M$112,11,0),0)</f>
        <v>0</v>
      </c>
      <c r="Z280" s="3">
        <f>IFERROR(VLOOKUP(B280,[13]Ap_PENSION!$C$16:$M$112,11,0),0)</f>
        <v>0</v>
      </c>
      <c r="AA280" s="3">
        <f>IFERROR(VLOOKUP(B280,[13]Ap_SALUD!$C$16:$M$112,11,0),0)</f>
        <v>0</v>
      </c>
      <c r="AB280" s="3"/>
      <c r="AC280" s="36">
        <f t="shared" si="12"/>
        <v>832166039</v>
      </c>
      <c r="AD280" s="37">
        <f t="shared" si="14"/>
        <v>745347816</v>
      </c>
      <c r="AE280" s="144"/>
    </row>
    <row r="281" spans="1:31" x14ac:dyDescent="0.25">
      <c r="A281" s="29">
        <v>269</v>
      </c>
      <c r="B281" s="61"/>
      <c r="C281" s="143" t="str">
        <f>VLOOKUP(D281,[8]Hoja1!$A$2:$B$1115,2,0)</f>
        <v>13688</v>
      </c>
      <c r="D281" s="31">
        <v>800049017</v>
      </c>
      <c r="E281" s="31">
        <v>218813688</v>
      </c>
      <c r="F281" s="61" t="s">
        <v>478</v>
      </c>
      <c r="G281" s="33">
        <v>0</v>
      </c>
      <c r="H281" s="33">
        <v>0</v>
      </c>
      <c r="I281" s="3">
        <f>IFERROR(VLOOKUP(C281,'[6]Anexo 2'!$A$9:$G$1115,7,0),0)</f>
        <v>1375016880</v>
      </c>
      <c r="J281" s="3">
        <f>IFERROR(VLOOKUP(C281,'[6]Anexo 1'!$A$9:$F$1115,6,0),0)</f>
        <v>1271787090</v>
      </c>
      <c r="K281" s="3"/>
      <c r="L281" s="3"/>
      <c r="M281" s="3"/>
      <c r="N281" s="3"/>
      <c r="O281" s="3"/>
      <c r="P281" s="34">
        <f t="shared" si="13"/>
        <v>2646803970</v>
      </c>
      <c r="Q281" s="35">
        <f>VLOOKUP(D281,FEBRERO!$D$13:$Q$1147,14,0)+VLOOKUP(D281,FEBRERO!$D$13:$AC$1147,26,0)</f>
        <v>0</v>
      </c>
      <c r="R281" s="3">
        <f>IFERROR(VLOOKUP(D281,[13]ServNOMINA!$F$16:$M$112,8,0),0)</f>
        <v>0</v>
      </c>
      <c r="S281" s="3">
        <f>IFERROR(VLOOKUP(D281,[13]ServOTROS!$F$16:$M$112,8,0),0)</f>
        <v>0</v>
      </c>
      <c r="T281" s="3">
        <f>IFERROR(VLOOKUP(D281,[13]CANCEL!$F$16:$M$48,8,0),0)</f>
        <v>0</v>
      </c>
      <c r="U281" s="3">
        <f>IFERROR(VLOOKUP(B281,[13]Aaf_PENSION!$C$16:$M$112,11,0),0)</f>
        <v>0</v>
      </c>
      <c r="V281" s="3">
        <f>IFERROR(VLOOKUP(B281,[13]Aaf_SALUD!$C$16:$M$112,11,0),0)</f>
        <v>0</v>
      </c>
      <c r="W281" s="3">
        <f>IFERROR(VLOOKUP(D281,[13]CALIDAD!$F$16:$M$1122,8,0),0)</f>
        <v>343754220</v>
      </c>
      <c r="X281" s="3">
        <f>IFERROR(VLOOKUP(D281,'[14]dinamica municip ok'!$F$4:$G$1107,2,0),0)</f>
        <v>1271787090</v>
      </c>
      <c r="Y281" s="3">
        <f>IFERROR(VLOOKUP(B281,[13]Ap_CESANTIAS!$C$16:$M$112,11,0),0)</f>
        <v>0</v>
      </c>
      <c r="Z281" s="3">
        <f>IFERROR(VLOOKUP(B281,[13]Ap_PENSION!$C$16:$M$112,11,0),0)</f>
        <v>0</v>
      </c>
      <c r="AA281" s="3">
        <f>IFERROR(VLOOKUP(B281,[13]Ap_SALUD!$C$16:$M$112,11,0),0)</f>
        <v>0</v>
      </c>
      <c r="AB281" s="3"/>
      <c r="AC281" s="36">
        <f t="shared" si="12"/>
        <v>1615541310</v>
      </c>
      <c r="AD281" s="37">
        <f t="shared" si="14"/>
        <v>1031262660</v>
      </c>
      <c r="AE281" s="144"/>
    </row>
    <row r="282" spans="1:31" x14ac:dyDescent="0.25">
      <c r="A282" s="38">
        <v>270</v>
      </c>
      <c r="B282" s="61"/>
      <c r="C282" s="143" t="str">
        <f>VLOOKUP(D282,[8]Hoja1!$A$2:$B$1115,2,0)</f>
        <v>13744</v>
      </c>
      <c r="D282" s="31">
        <v>890480006</v>
      </c>
      <c r="E282" s="31">
        <v>214413744</v>
      </c>
      <c r="F282" s="61" t="s">
        <v>479</v>
      </c>
      <c r="G282" s="33">
        <v>0</v>
      </c>
      <c r="H282" s="33">
        <v>0</v>
      </c>
      <c r="I282" s="3">
        <f>IFERROR(VLOOKUP(C282,'[6]Anexo 2'!$A$9:$G$1115,7,0),0)</f>
        <v>547946544</v>
      </c>
      <c r="J282" s="3">
        <f>IFERROR(VLOOKUP(C282,'[6]Anexo 1'!$A$9:$F$1115,6,0),0)</f>
        <v>507317565</v>
      </c>
      <c r="K282" s="3"/>
      <c r="L282" s="3"/>
      <c r="M282" s="3"/>
      <c r="N282" s="3"/>
      <c r="O282" s="3"/>
      <c r="P282" s="34">
        <f t="shared" si="13"/>
        <v>1055264109</v>
      </c>
      <c r="Q282" s="35">
        <f>VLOOKUP(D282,FEBRERO!$D$13:$Q$1147,14,0)+VLOOKUP(D282,FEBRERO!$D$13:$AC$1147,26,0)</f>
        <v>0</v>
      </c>
      <c r="R282" s="3">
        <f>IFERROR(VLOOKUP(D282,[13]ServNOMINA!$F$16:$M$112,8,0),0)</f>
        <v>0</v>
      </c>
      <c r="S282" s="3">
        <f>IFERROR(VLOOKUP(D282,[13]ServOTROS!$F$16:$M$112,8,0),0)</f>
        <v>0</v>
      </c>
      <c r="T282" s="3">
        <f>IFERROR(VLOOKUP(D282,[13]CANCEL!$F$16:$M$48,8,0),0)</f>
        <v>0</v>
      </c>
      <c r="U282" s="3">
        <f>IFERROR(VLOOKUP(B282,[13]Aaf_PENSION!$C$16:$M$112,11,0),0)</f>
        <v>0</v>
      </c>
      <c r="V282" s="3">
        <f>IFERROR(VLOOKUP(B282,[13]Aaf_SALUD!$C$16:$M$112,11,0),0)</f>
        <v>0</v>
      </c>
      <c r="W282" s="3">
        <f>IFERROR(VLOOKUP(D282,[13]CALIDAD!$F$16:$M$1122,8,0),0)</f>
        <v>136986636</v>
      </c>
      <c r="X282" s="3">
        <f>IFERROR(VLOOKUP(D282,'[14]dinamica municip ok'!$F$4:$G$1107,2,0),0)</f>
        <v>507317565</v>
      </c>
      <c r="Y282" s="3">
        <f>IFERROR(VLOOKUP(B282,[13]Ap_CESANTIAS!$C$16:$M$112,11,0),0)</f>
        <v>0</v>
      </c>
      <c r="Z282" s="3">
        <f>IFERROR(VLOOKUP(B282,[13]Ap_PENSION!$C$16:$M$112,11,0),0)</f>
        <v>0</v>
      </c>
      <c r="AA282" s="3">
        <f>IFERROR(VLOOKUP(B282,[13]Ap_SALUD!$C$16:$M$112,11,0),0)</f>
        <v>0</v>
      </c>
      <c r="AB282" s="3"/>
      <c r="AC282" s="36">
        <f t="shared" si="12"/>
        <v>644304201</v>
      </c>
      <c r="AD282" s="37">
        <f t="shared" si="14"/>
        <v>410959908</v>
      </c>
      <c r="AE282" s="144"/>
    </row>
    <row r="283" spans="1:31" x14ac:dyDescent="0.25">
      <c r="A283" s="29">
        <v>271</v>
      </c>
      <c r="B283" s="61"/>
      <c r="C283" s="143" t="str">
        <f>VLOOKUP(D283,[8]Hoja1!$A$2:$B$1115,2,0)</f>
        <v>13760</v>
      </c>
      <c r="D283" s="31">
        <v>800035677</v>
      </c>
      <c r="E283" s="31">
        <v>216013760</v>
      </c>
      <c r="F283" s="61" t="s">
        <v>480</v>
      </c>
      <c r="G283" s="33">
        <v>0</v>
      </c>
      <c r="H283" s="33">
        <v>0</v>
      </c>
      <c r="I283" s="3">
        <f>IFERROR(VLOOKUP(C283,'[6]Anexo 2'!$A$9:$G$1115,7,0),0)</f>
        <v>216985444</v>
      </c>
      <c r="J283" s="3">
        <f>IFERROR(VLOOKUP(C283,'[6]Anexo 1'!$A$9:$F$1115,6,0),0)</f>
        <v>199504199</v>
      </c>
      <c r="K283" s="3"/>
      <c r="L283" s="3"/>
      <c r="M283" s="3"/>
      <c r="N283" s="3"/>
      <c r="O283" s="3"/>
      <c r="P283" s="34">
        <f t="shared" si="13"/>
        <v>416489643</v>
      </c>
      <c r="Q283" s="35">
        <f>VLOOKUP(D283,FEBRERO!$D$13:$Q$1147,14,0)+VLOOKUP(D283,FEBRERO!$D$13:$AC$1147,26,0)</f>
        <v>0</v>
      </c>
      <c r="R283" s="3">
        <f>IFERROR(VLOOKUP(D283,[13]ServNOMINA!$F$16:$M$112,8,0),0)</f>
        <v>0</v>
      </c>
      <c r="S283" s="3">
        <f>IFERROR(VLOOKUP(D283,[13]ServOTROS!$F$16:$M$112,8,0),0)</f>
        <v>0</v>
      </c>
      <c r="T283" s="3">
        <f>IFERROR(VLOOKUP(D283,[13]CANCEL!$F$16:$M$48,8,0),0)</f>
        <v>0</v>
      </c>
      <c r="U283" s="3">
        <f>IFERROR(VLOOKUP(B283,[13]Aaf_PENSION!$C$16:$M$112,11,0),0)</f>
        <v>0</v>
      </c>
      <c r="V283" s="3">
        <f>IFERROR(VLOOKUP(B283,[13]Aaf_SALUD!$C$16:$M$112,11,0),0)</f>
        <v>0</v>
      </c>
      <c r="W283" s="3">
        <f>IFERROR(VLOOKUP(D283,[13]CALIDAD!$F$16:$M$1122,8,0),0)</f>
        <v>54246360</v>
      </c>
      <c r="X283" s="3">
        <f>IFERROR(VLOOKUP(D283,'[14]dinamica municip ok'!$F$4:$G$1107,2,0),0)</f>
        <v>199504199</v>
      </c>
      <c r="Y283" s="3">
        <f>IFERROR(VLOOKUP(B283,[13]Ap_CESANTIAS!$C$16:$M$112,11,0),0)</f>
        <v>0</v>
      </c>
      <c r="Z283" s="3">
        <f>IFERROR(VLOOKUP(B283,[13]Ap_PENSION!$C$16:$M$112,11,0),0)</f>
        <v>0</v>
      </c>
      <c r="AA283" s="3">
        <f>IFERROR(VLOOKUP(B283,[13]Ap_SALUD!$C$16:$M$112,11,0),0)</f>
        <v>0</v>
      </c>
      <c r="AB283" s="3"/>
      <c r="AC283" s="36">
        <f t="shared" si="12"/>
        <v>253750559</v>
      </c>
      <c r="AD283" s="37">
        <f t="shared" si="14"/>
        <v>162739084</v>
      </c>
      <c r="AE283" s="144"/>
    </row>
    <row r="284" spans="1:31" x14ac:dyDescent="0.25">
      <c r="A284" s="38">
        <v>272</v>
      </c>
      <c r="B284" s="61"/>
      <c r="C284" s="143" t="str">
        <f>VLOOKUP(D284,[8]Hoja1!$A$2:$B$1115,2,0)</f>
        <v>13780</v>
      </c>
      <c r="D284" s="31">
        <v>800095530</v>
      </c>
      <c r="E284" s="31">
        <v>218013780</v>
      </c>
      <c r="F284" s="61" t="s">
        <v>481</v>
      </c>
      <c r="G284" s="33">
        <v>0</v>
      </c>
      <c r="H284" s="33">
        <v>0</v>
      </c>
      <c r="I284" s="3">
        <f>IFERROR(VLOOKUP(C284,'[6]Anexo 2'!$A$9:$G$1115,7,0),0)</f>
        <v>421212192</v>
      </c>
      <c r="J284" s="3">
        <f>IFERROR(VLOOKUP(C284,'[6]Anexo 1'!$A$9:$F$1115,6,0),0)</f>
        <v>368387974</v>
      </c>
      <c r="K284" s="3"/>
      <c r="L284" s="3"/>
      <c r="M284" s="3"/>
      <c r="N284" s="3"/>
      <c r="O284" s="3"/>
      <c r="P284" s="34">
        <f t="shared" si="13"/>
        <v>789600166</v>
      </c>
      <c r="Q284" s="35">
        <f>VLOOKUP(D284,FEBRERO!$D$13:$Q$1147,14,0)+VLOOKUP(D284,FEBRERO!$D$13:$AC$1147,26,0)</f>
        <v>0</v>
      </c>
      <c r="R284" s="3">
        <f>IFERROR(VLOOKUP(D284,[13]ServNOMINA!$F$16:$M$112,8,0),0)</f>
        <v>0</v>
      </c>
      <c r="S284" s="3">
        <f>IFERROR(VLOOKUP(D284,[13]ServOTROS!$F$16:$M$112,8,0),0)</f>
        <v>0</v>
      </c>
      <c r="T284" s="3">
        <f>IFERROR(VLOOKUP(D284,[13]CANCEL!$F$16:$M$48,8,0),0)</f>
        <v>0</v>
      </c>
      <c r="U284" s="3">
        <f>IFERROR(VLOOKUP(B284,[13]Aaf_PENSION!$C$16:$M$112,11,0),0)</f>
        <v>0</v>
      </c>
      <c r="V284" s="3">
        <f>IFERROR(VLOOKUP(B284,[13]Aaf_SALUD!$C$16:$M$112,11,0),0)</f>
        <v>0</v>
      </c>
      <c r="W284" s="3">
        <f>IFERROR(VLOOKUP(D284,[13]CALIDAD!$F$16:$M$1122,8,0),0)</f>
        <v>105303048</v>
      </c>
      <c r="X284" s="3">
        <f>IFERROR(VLOOKUP(D284,'[14]dinamica municip ok'!$F$4:$G$1107,2,0),0)</f>
        <v>368387974</v>
      </c>
      <c r="Y284" s="3">
        <f>IFERROR(VLOOKUP(B284,[13]Ap_CESANTIAS!$C$16:$M$112,11,0),0)</f>
        <v>0</v>
      </c>
      <c r="Z284" s="3">
        <f>IFERROR(VLOOKUP(B284,[13]Ap_PENSION!$C$16:$M$112,11,0),0)</f>
        <v>0</v>
      </c>
      <c r="AA284" s="3">
        <f>IFERROR(VLOOKUP(B284,[13]Ap_SALUD!$C$16:$M$112,11,0),0)</f>
        <v>0</v>
      </c>
      <c r="AB284" s="3"/>
      <c r="AC284" s="36">
        <f t="shared" si="12"/>
        <v>473691022</v>
      </c>
      <c r="AD284" s="37">
        <f t="shared" si="14"/>
        <v>315909144</v>
      </c>
      <c r="AE284" s="144"/>
    </row>
    <row r="285" spans="1:31" x14ac:dyDescent="0.25">
      <c r="A285" s="29">
        <v>273</v>
      </c>
      <c r="B285" s="61"/>
      <c r="C285" s="143" t="str">
        <f>VLOOKUP(D285,[8]Hoja1!$A$2:$B$1115,2,0)</f>
        <v>13810</v>
      </c>
      <c r="D285" s="31">
        <v>800255213</v>
      </c>
      <c r="E285" s="31">
        <v>211013810</v>
      </c>
      <c r="F285" s="61" t="s">
        <v>482</v>
      </c>
      <c r="G285" s="33">
        <v>0</v>
      </c>
      <c r="H285" s="33">
        <v>0</v>
      </c>
      <c r="I285" s="3">
        <f>IFERROR(VLOOKUP(C285,'[6]Anexo 2'!$A$9:$G$1115,7,0),0)</f>
        <v>1273996944</v>
      </c>
      <c r="J285" s="3">
        <f>IFERROR(VLOOKUP(C285,'[6]Anexo 1'!$A$9:$F$1115,6,0),0)</f>
        <v>846610439</v>
      </c>
      <c r="K285" s="3"/>
      <c r="L285" s="3"/>
      <c r="M285" s="3"/>
      <c r="N285" s="3"/>
      <c r="O285" s="3"/>
      <c r="P285" s="34">
        <f t="shared" si="13"/>
        <v>2120607383</v>
      </c>
      <c r="Q285" s="35">
        <f>VLOOKUP(D285,FEBRERO!$D$13:$Q$1147,14,0)+VLOOKUP(D285,FEBRERO!$D$13:$AC$1147,26,0)</f>
        <v>0</v>
      </c>
      <c r="R285" s="3">
        <f>IFERROR(VLOOKUP(D285,[13]ServNOMINA!$F$16:$M$112,8,0),0)</f>
        <v>0</v>
      </c>
      <c r="S285" s="3">
        <f>IFERROR(VLOOKUP(D285,[13]ServOTROS!$F$16:$M$112,8,0),0)</f>
        <v>0</v>
      </c>
      <c r="T285" s="3">
        <f>IFERROR(VLOOKUP(D285,[13]CANCEL!$F$16:$M$48,8,0),0)</f>
        <v>0</v>
      </c>
      <c r="U285" s="3">
        <f>IFERROR(VLOOKUP(B285,[13]Aaf_PENSION!$C$16:$M$112,11,0),0)</f>
        <v>0</v>
      </c>
      <c r="V285" s="3">
        <f>IFERROR(VLOOKUP(B285,[13]Aaf_SALUD!$C$16:$M$112,11,0),0)</f>
        <v>0</v>
      </c>
      <c r="W285" s="3">
        <f>IFERROR(VLOOKUP(D285,[13]CALIDAD!$F$16:$M$1122,8,0),0)</f>
        <v>318499236</v>
      </c>
      <c r="X285" s="3">
        <f>IFERROR(VLOOKUP(D285,'[14]dinamica municip ok'!$F$4:$G$1107,2,0),0)</f>
        <v>846610439</v>
      </c>
      <c r="Y285" s="3">
        <f>IFERROR(VLOOKUP(B285,[13]Ap_CESANTIAS!$C$16:$M$112,11,0),0)</f>
        <v>0</v>
      </c>
      <c r="Z285" s="3">
        <f>IFERROR(VLOOKUP(B285,[13]Ap_PENSION!$C$16:$M$112,11,0),0)</f>
        <v>0</v>
      </c>
      <c r="AA285" s="3">
        <f>IFERROR(VLOOKUP(B285,[13]Ap_SALUD!$C$16:$M$112,11,0),0)</f>
        <v>0</v>
      </c>
      <c r="AB285" s="3"/>
      <c r="AC285" s="36">
        <f t="shared" si="12"/>
        <v>1165109675</v>
      </c>
      <c r="AD285" s="37">
        <f t="shared" si="14"/>
        <v>955497708</v>
      </c>
      <c r="AE285" s="144"/>
    </row>
    <row r="286" spans="1:31" x14ac:dyDescent="0.25">
      <c r="A286" s="38">
        <v>274</v>
      </c>
      <c r="B286" s="61"/>
      <c r="C286" s="143" t="str">
        <f>VLOOKUP(D286,[8]Hoja1!$A$2:$B$1115,2,0)</f>
        <v>13836</v>
      </c>
      <c r="D286" s="31">
        <v>890481149</v>
      </c>
      <c r="E286" s="31">
        <v>213613836</v>
      </c>
      <c r="F286" s="61" t="s">
        <v>483</v>
      </c>
      <c r="G286" s="33">
        <v>0</v>
      </c>
      <c r="H286" s="33">
        <v>0</v>
      </c>
      <c r="I286" s="3">
        <f>IFERROR(VLOOKUP(C286,'[6]Anexo 2'!$A$9:$G$1115,7,0),0)</f>
        <v>1291214320</v>
      </c>
      <c r="J286" s="3">
        <f>IFERROR(VLOOKUP(C286,'[6]Anexo 1'!$A$9:$F$1115,6,0),0)</f>
        <v>1358025283</v>
      </c>
      <c r="K286" s="3"/>
      <c r="L286" s="3"/>
      <c r="M286" s="3"/>
      <c r="N286" s="3"/>
      <c r="O286" s="3"/>
      <c r="P286" s="34">
        <f t="shared" si="13"/>
        <v>2649239603</v>
      </c>
      <c r="Q286" s="35">
        <f>VLOOKUP(D286,FEBRERO!$D$13:$Q$1147,14,0)+VLOOKUP(D286,FEBRERO!$D$13:$AC$1147,26,0)</f>
        <v>0</v>
      </c>
      <c r="R286" s="3">
        <f>IFERROR(VLOOKUP(D286,[13]ServNOMINA!$F$16:$M$112,8,0),0)</f>
        <v>0</v>
      </c>
      <c r="S286" s="3">
        <f>IFERROR(VLOOKUP(D286,[13]ServOTROS!$F$16:$M$112,8,0),0)</f>
        <v>0</v>
      </c>
      <c r="T286" s="3">
        <f>IFERROR(VLOOKUP(D286,[13]CANCEL!$F$16:$M$48,8,0),0)</f>
        <v>0</v>
      </c>
      <c r="U286" s="3">
        <f>IFERROR(VLOOKUP(B286,[13]Aaf_PENSION!$C$16:$M$112,11,0),0)</f>
        <v>0</v>
      </c>
      <c r="V286" s="3">
        <f>IFERROR(VLOOKUP(B286,[13]Aaf_SALUD!$C$16:$M$112,11,0),0)</f>
        <v>0</v>
      </c>
      <c r="W286" s="3">
        <f>IFERROR(VLOOKUP(D286,[13]CALIDAD!$F$16:$M$1122,8,0),0)</f>
        <v>322803579</v>
      </c>
      <c r="X286" s="3">
        <f>IFERROR(VLOOKUP(D286,'[14]dinamica municip ok'!$F$4:$G$1107,2,0),0)</f>
        <v>1285529065</v>
      </c>
      <c r="Y286" s="3">
        <f>IFERROR(VLOOKUP(B286,[13]Ap_CESANTIAS!$C$16:$M$112,11,0),0)</f>
        <v>0</v>
      </c>
      <c r="Z286" s="3">
        <f>IFERROR(VLOOKUP(B286,[13]Ap_PENSION!$C$16:$M$112,11,0),0)</f>
        <v>0</v>
      </c>
      <c r="AA286" s="3">
        <f>IFERROR(VLOOKUP(B286,[13]Ap_SALUD!$C$16:$M$112,11,0),0)</f>
        <v>0</v>
      </c>
      <c r="AB286" s="3"/>
      <c r="AC286" s="36">
        <f t="shared" si="12"/>
        <v>1608332644</v>
      </c>
      <c r="AD286" s="37">
        <f t="shared" si="14"/>
        <v>1040906959</v>
      </c>
      <c r="AE286" s="144"/>
    </row>
    <row r="287" spans="1:31" x14ac:dyDescent="0.25">
      <c r="A287" s="29">
        <v>275</v>
      </c>
      <c r="B287" s="61"/>
      <c r="C287" s="143" t="str">
        <f>VLOOKUP(D287,[8]Hoja1!$A$2:$B$1115,2,0)</f>
        <v>13838</v>
      </c>
      <c r="D287" s="31">
        <v>890481324</v>
      </c>
      <c r="E287" s="31">
        <v>213813838</v>
      </c>
      <c r="F287" s="61" t="s">
        <v>484</v>
      </c>
      <c r="G287" s="33">
        <v>0</v>
      </c>
      <c r="H287" s="33">
        <v>0</v>
      </c>
      <c r="I287" s="3">
        <f>IFERROR(VLOOKUP(C287,'[6]Anexo 2'!$A$9:$G$1115,7,0),0)</f>
        <v>563052872</v>
      </c>
      <c r="J287" s="3">
        <f>IFERROR(VLOOKUP(C287,'[6]Anexo 1'!$A$9:$F$1115,6,0),0)</f>
        <v>463984884</v>
      </c>
      <c r="K287" s="3"/>
      <c r="L287" s="3"/>
      <c r="M287" s="3"/>
      <c r="N287" s="3"/>
      <c r="O287" s="3"/>
      <c r="P287" s="34">
        <f t="shared" si="13"/>
        <v>1027037756</v>
      </c>
      <c r="Q287" s="35">
        <f>VLOOKUP(D287,FEBRERO!$D$13:$Q$1147,14,0)+VLOOKUP(D287,FEBRERO!$D$13:$AC$1147,26,0)</f>
        <v>0</v>
      </c>
      <c r="R287" s="3">
        <f>IFERROR(VLOOKUP(D287,[13]ServNOMINA!$F$16:$M$112,8,0),0)</f>
        <v>0</v>
      </c>
      <c r="S287" s="3">
        <f>IFERROR(VLOOKUP(D287,[13]ServOTROS!$F$16:$M$112,8,0),0)</f>
        <v>0</v>
      </c>
      <c r="T287" s="3">
        <f>IFERROR(VLOOKUP(D287,[13]CANCEL!$F$16:$M$48,8,0),0)</f>
        <v>0</v>
      </c>
      <c r="U287" s="3">
        <f>IFERROR(VLOOKUP(B287,[13]Aaf_PENSION!$C$16:$M$112,11,0),0)</f>
        <v>0</v>
      </c>
      <c r="V287" s="3">
        <f>IFERROR(VLOOKUP(B287,[13]Aaf_SALUD!$C$16:$M$112,11,0),0)</f>
        <v>0</v>
      </c>
      <c r="W287" s="3">
        <f>IFERROR(VLOOKUP(D287,[13]CALIDAD!$F$16:$M$1122,8,0),0)</f>
        <v>140763219</v>
      </c>
      <c r="X287" s="3">
        <f>IFERROR(VLOOKUP(D287,'[14]dinamica municip ok'!$F$4:$G$1107,2,0),0)</f>
        <v>463984884</v>
      </c>
      <c r="Y287" s="3">
        <f>IFERROR(VLOOKUP(B287,[13]Ap_CESANTIAS!$C$16:$M$112,11,0),0)</f>
        <v>0</v>
      </c>
      <c r="Z287" s="3">
        <f>IFERROR(VLOOKUP(B287,[13]Ap_PENSION!$C$16:$M$112,11,0),0)</f>
        <v>0</v>
      </c>
      <c r="AA287" s="3">
        <f>IFERROR(VLOOKUP(B287,[13]Ap_SALUD!$C$16:$M$112,11,0),0)</f>
        <v>0</v>
      </c>
      <c r="AB287" s="3"/>
      <c r="AC287" s="36">
        <f t="shared" si="12"/>
        <v>604748103</v>
      </c>
      <c r="AD287" s="37">
        <f t="shared" si="14"/>
        <v>422289653</v>
      </c>
      <c r="AE287" s="144"/>
    </row>
    <row r="288" spans="1:31" x14ac:dyDescent="0.25">
      <c r="A288" s="38">
        <v>276</v>
      </c>
      <c r="B288" s="61"/>
      <c r="C288" s="143" t="str">
        <f>VLOOKUP(D288,[8]Hoja1!$A$2:$B$1115,2,0)</f>
        <v>13873</v>
      </c>
      <c r="D288" s="31">
        <v>890481192</v>
      </c>
      <c r="E288" s="31">
        <v>217313873</v>
      </c>
      <c r="F288" s="61" t="s">
        <v>485</v>
      </c>
      <c r="G288" s="33">
        <v>0</v>
      </c>
      <c r="H288" s="33">
        <v>0</v>
      </c>
      <c r="I288" s="3">
        <f>IFERROR(VLOOKUP(C288,'[6]Anexo 2'!$A$9:$G$1115,7,0),0)</f>
        <v>673971584</v>
      </c>
      <c r="J288" s="3">
        <f>IFERROR(VLOOKUP(C288,'[6]Anexo 1'!$A$9:$F$1115,6,0),0)</f>
        <v>555576948</v>
      </c>
      <c r="K288" s="3"/>
      <c r="L288" s="3"/>
      <c r="M288" s="3"/>
      <c r="N288" s="3"/>
      <c r="O288" s="3"/>
      <c r="P288" s="34">
        <f t="shared" si="13"/>
        <v>1229548532</v>
      </c>
      <c r="Q288" s="35">
        <f>VLOOKUP(D288,FEBRERO!$D$13:$Q$1147,14,0)+VLOOKUP(D288,FEBRERO!$D$13:$AC$1147,26,0)</f>
        <v>0</v>
      </c>
      <c r="R288" s="3">
        <f>IFERROR(VLOOKUP(D288,[13]ServNOMINA!$F$16:$M$112,8,0),0)</f>
        <v>0</v>
      </c>
      <c r="S288" s="3">
        <f>IFERROR(VLOOKUP(D288,[13]ServOTROS!$F$16:$M$112,8,0),0)</f>
        <v>0</v>
      </c>
      <c r="T288" s="3">
        <f>IFERROR(VLOOKUP(D288,[13]CANCEL!$F$16:$M$48,8,0),0)</f>
        <v>0</v>
      </c>
      <c r="U288" s="3">
        <f>IFERROR(VLOOKUP(B288,[13]Aaf_PENSION!$C$16:$M$112,11,0),0)</f>
        <v>0</v>
      </c>
      <c r="V288" s="3">
        <f>IFERROR(VLOOKUP(B288,[13]Aaf_SALUD!$C$16:$M$112,11,0),0)</f>
        <v>0</v>
      </c>
      <c r="W288" s="3">
        <f>IFERROR(VLOOKUP(D288,[13]CALIDAD!$F$16:$M$1122,8,0),0)</f>
        <v>168492897</v>
      </c>
      <c r="X288" s="3">
        <f>IFERROR(VLOOKUP(D288,'[14]dinamica municip ok'!$F$4:$G$1107,2,0),0)</f>
        <v>555576948</v>
      </c>
      <c r="Y288" s="3">
        <f>IFERROR(VLOOKUP(B288,[13]Ap_CESANTIAS!$C$16:$M$112,11,0),0)</f>
        <v>0</v>
      </c>
      <c r="Z288" s="3">
        <f>IFERROR(VLOOKUP(B288,[13]Ap_PENSION!$C$16:$M$112,11,0),0)</f>
        <v>0</v>
      </c>
      <c r="AA288" s="3">
        <f>IFERROR(VLOOKUP(B288,[13]Ap_SALUD!$C$16:$M$112,11,0),0)</f>
        <v>0</v>
      </c>
      <c r="AB288" s="3"/>
      <c r="AC288" s="36">
        <f t="shared" si="12"/>
        <v>724069845</v>
      </c>
      <c r="AD288" s="37">
        <f t="shared" si="14"/>
        <v>505478687</v>
      </c>
      <c r="AE288" s="144"/>
    </row>
    <row r="289" spans="1:31" x14ac:dyDescent="0.25">
      <c r="A289" s="29">
        <v>277</v>
      </c>
      <c r="B289" s="61"/>
      <c r="C289" s="143" t="str">
        <f>VLOOKUP(D289,[8]Hoja1!$A$2:$B$1115,2,0)</f>
        <v>13894</v>
      </c>
      <c r="D289" s="31">
        <v>890481177</v>
      </c>
      <c r="E289" s="31">
        <v>219413894</v>
      </c>
      <c r="F289" s="61" t="s">
        <v>486</v>
      </c>
      <c r="G289" s="33">
        <v>0</v>
      </c>
      <c r="H289" s="33">
        <v>0</v>
      </c>
      <c r="I289" s="3">
        <f>IFERROR(VLOOKUP(C289,'[6]Anexo 2'!$A$9:$G$1115,7,0),0)</f>
        <v>438308064</v>
      </c>
      <c r="J289" s="3">
        <f>IFERROR(VLOOKUP(C289,'[6]Anexo 1'!$A$9:$F$1115,6,0),0)</f>
        <v>339915279</v>
      </c>
      <c r="K289" s="3"/>
      <c r="L289" s="3"/>
      <c r="M289" s="3"/>
      <c r="N289" s="3"/>
      <c r="O289" s="3"/>
      <c r="P289" s="34">
        <f t="shared" si="13"/>
        <v>778223343</v>
      </c>
      <c r="Q289" s="35">
        <f>VLOOKUP(D289,FEBRERO!$D$13:$Q$1147,14,0)+VLOOKUP(D289,FEBRERO!$D$13:$AC$1147,26,0)</f>
        <v>0</v>
      </c>
      <c r="R289" s="3">
        <f>IFERROR(VLOOKUP(D289,[13]ServNOMINA!$F$16:$M$112,8,0),0)</f>
        <v>0</v>
      </c>
      <c r="S289" s="3">
        <f>IFERROR(VLOOKUP(D289,[13]ServOTROS!$F$16:$M$112,8,0),0)</f>
        <v>0</v>
      </c>
      <c r="T289" s="3">
        <f>IFERROR(VLOOKUP(D289,[13]CANCEL!$F$16:$M$48,8,0),0)</f>
        <v>0</v>
      </c>
      <c r="U289" s="3">
        <f>IFERROR(VLOOKUP(B289,[13]Aaf_PENSION!$C$16:$M$112,11,0),0)</f>
        <v>0</v>
      </c>
      <c r="V289" s="3">
        <f>IFERROR(VLOOKUP(B289,[13]Aaf_SALUD!$C$16:$M$112,11,0),0)</f>
        <v>0</v>
      </c>
      <c r="W289" s="3">
        <f>IFERROR(VLOOKUP(D289,[13]CALIDAD!$F$16:$M$1122,8,0),0)</f>
        <v>109577016</v>
      </c>
      <c r="X289" s="3">
        <f>IFERROR(VLOOKUP(D289,'[14]dinamica municip ok'!$F$4:$G$1107,2,0),0)</f>
        <v>339915279</v>
      </c>
      <c r="Y289" s="3">
        <f>IFERROR(VLOOKUP(B289,[13]Ap_CESANTIAS!$C$16:$M$112,11,0),0)</f>
        <v>0</v>
      </c>
      <c r="Z289" s="3">
        <f>IFERROR(VLOOKUP(B289,[13]Ap_PENSION!$C$16:$M$112,11,0),0)</f>
        <v>0</v>
      </c>
      <c r="AA289" s="3">
        <f>IFERROR(VLOOKUP(B289,[13]Ap_SALUD!$C$16:$M$112,11,0),0)</f>
        <v>0</v>
      </c>
      <c r="AB289" s="3"/>
      <c r="AC289" s="36">
        <f t="shared" si="12"/>
        <v>449492295</v>
      </c>
      <c r="AD289" s="37">
        <f t="shared" si="14"/>
        <v>328731048</v>
      </c>
      <c r="AE289" s="144"/>
    </row>
    <row r="290" spans="1:31" x14ac:dyDescent="0.25">
      <c r="A290" s="38">
        <v>278</v>
      </c>
      <c r="B290" s="61"/>
      <c r="C290" s="143" t="str">
        <f>VLOOKUP(D290,[8]Hoja1!$A$2:$B$1115,2,0)</f>
        <v>15022</v>
      </c>
      <c r="D290" s="31">
        <v>891801281</v>
      </c>
      <c r="E290" s="31">
        <v>212215022</v>
      </c>
      <c r="F290" s="61" t="s">
        <v>487</v>
      </c>
      <c r="G290" s="33">
        <v>0</v>
      </c>
      <c r="H290" s="33">
        <v>0</v>
      </c>
      <c r="I290" s="3">
        <f>IFERROR(VLOOKUP(C290,'[6]Anexo 2'!$A$9:$G$1115,7,0),0)</f>
        <v>17371056</v>
      </c>
      <c r="J290" s="3">
        <f>IFERROR(VLOOKUP(C290,'[6]Anexo 1'!$A$9:$F$1115,6,0),0)</f>
        <v>24567187</v>
      </c>
      <c r="K290" s="3"/>
      <c r="L290" s="3"/>
      <c r="M290" s="3"/>
      <c r="N290" s="3"/>
      <c r="O290" s="3"/>
      <c r="P290" s="34">
        <f t="shared" si="13"/>
        <v>41938243</v>
      </c>
      <c r="Q290" s="35">
        <f>VLOOKUP(D290,FEBRERO!$D$13:$Q$1147,14,0)+VLOOKUP(D290,FEBRERO!$D$13:$AC$1147,26,0)</f>
        <v>0</v>
      </c>
      <c r="R290" s="3">
        <f>IFERROR(VLOOKUP(D290,[13]ServNOMINA!$F$16:$M$112,8,0),0)</f>
        <v>0</v>
      </c>
      <c r="S290" s="3">
        <f>IFERROR(VLOOKUP(D290,[13]ServOTROS!$F$16:$M$112,8,0),0)</f>
        <v>0</v>
      </c>
      <c r="T290" s="3">
        <f>IFERROR(VLOOKUP(D290,[13]CANCEL!$F$16:$M$48,8,0),0)</f>
        <v>0</v>
      </c>
      <c r="U290" s="3">
        <f>IFERROR(VLOOKUP(B290,[13]Aaf_PENSION!$C$16:$M$112,11,0),0)</f>
        <v>0</v>
      </c>
      <c r="V290" s="3">
        <f>IFERROR(VLOOKUP(B290,[13]Aaf_SALUD!$C$16:$M$112,11,0),0)</f>
        <v>0</v>
      </c>
      <c r="W290" s="3">
        <f>IFERROR(VLOOKUP(D290,[13]CALIDAD!$F$16:$M$1122,8,0),0)</f>
        <v>4342764</v>
      </c>
      <c r="X290" s="3">
        <f>IFERROR(VLOOKUP(D290,'[14]dinamica municip ok'!$F$4:$G$1107,2,0),0)</f>
        <v>24567187</v>
      </c>
      <c r="Y290" s="3">
        <f>IFERROR(VLOOKUP(B290,[13]Ap_CESANTIAS!$C$16:$M$112,11,0),0)</f>
        <v>0</v>
      </c>
      <c r="Z290" s="3">
        <f>IFERROR(VLOOKUP(B290,[13]Ap_PENSION!$C$16:$M$112,11,0),0)</f>
        <v>0</v>
      </c>
      <c r="AA290" s="3">
        <f>IFERROR(VLOOKUP(B290,[13]Ap_SALUD!$C$16:$M$112,11,0),0)</f>
        <v>0</v>
      </c>
      <c r="AB290" s="3"/>
      <c r="AC290" s="36">
        <f t="shared" si="12"/>
        <v>28909951</v>
      </c>
      <c r="AD290" s="37">
        <f t="shared" si="14"/>
        <v>13028292</v>
      </c>
      <c r="AE290" s="144"/>
    </row>
    <row r="291" spans="1:31" x14ac:dyDescent="0.25">
      <c r="A291" s="29">
        <v>279</v>
      </c>
      <c r="B291" s="61"/>
      <c r="C291" s="143" t="str">
        <f>VLOOKUP(D291,[8]Hoja1!$A$2:$B$1115,2,0)</f>
        <v>15047</v>
      </c>
      <c r="D291" s="31">
        <v>800077545</v>
      </c>
      <c r="E291" s="31">
        <v>214715047</v>
      </c>
      <c r="F291" s="61" t="s">
        <v>488</v>
      </c>
      <c r="G291" s="33">
        <v>0</v>
      </c>
      <c r="H291" s="33">
        <v>0</v>
      </c>
      <c r="I291" s="3">
        <f>IFERROR(VLOOKUP(C291,'[6]Anexo 2'!$A$9:$G$1115,7,0),0)</f>
        <v>249043708</v>
      </c>
      <c r="J291" s="3">
        <f>IFERROR(VLOOKUP(C291,'[6]Anexo 1'!$A$9:$F$1115,6,0),0)</f>
        <v>279890681</v>
      </c>
      <c r="K291" s="3"/>
      <c r="L291" s="3"/>
      <c r="M291" s="3"/>
      <c r="N291" s="3"/>
      <c r="O291" s="3"/>
      <c r="P291" s="34">
        <f t="shared" si="13"/>
        <v>528934389</v>
      </c>
      <c r="Q291" s="35">
        <f>VLOOKUP(D291,FEBRERO!$D$13:$Q$1147,14,0)+VLOOKUP(D291,FEBRERO!$D$13:$AC$1147,26,0)</f>
        <v>0</v>
      </c>
      <c r="R291" s="3">
        <f>IFERROR(VLOOKUP(D291,[13]ServNOMINA!$F$16:$M$112,8,0),0)</f>
        <v>0</v>
      </c>
      <c r="S291" s="3">
        <f>IFERROR(VLOOKUP(D291,[13]ServOTROS!$F$16:$M$112,8,0),0)</f>
        <v>0</v>
      </c>
      <c r="T291" s="3">
        <f>IFERROR(VLOOKUP(D291,[13]CANCEL!$F$16:$M$48,8,0),0)</f>
        <v>0</v>
      </c>
      <c r="U291" s="3">
        <f>IFERROR(VLOOKUP(B291,[13]Aaf_PENSION!$C$16:$M$112,11,0),0)</f>
        <v>0</v>
      </c>
      <c r="V291" s="3">
        <f>IFERROR(VLOOKUP(B291,[13]Aaf_SALUD!$C$16:$M$112,11,0),0)</f>
        <v>0</v>
      </c>
      <c r="W291" s="3">
        <f>IFERROR(VLOOKUP(D291,[13]CALIDAD!$F$16:$M$1122,8,0),0)</f>
        <v>62260926</v>
      </c>
      <c r="X291" s="3">
        <f>IFERROR(VLOOKUP(D291,'[14]dinamica municip ok'!$F$4:$G$1107,2,0),0)</f>
        <v>279890681</v>
      </c>
      <c r="Y291" s="3">
        <f>IFERROR(VLOOKUP(B291,[13]Ap_CESANTIAS!$C$16:$M$112,11,0),0)</f>
        <v>0</v>
      </c>
      <c r="Z291" s="3">
        <f>IFERROR(VLOOKUP(B291,[13]Ap_PENSION!$C$16:$M$112,11,0),0)</f>
        <v>0</v>
      </c>
      <c r="AA291" s="3">
        <f>IFERROR(VLOOKUP(B291,[13]Ap_SALUD!$C$16:$M$112,11,0),0)</f>
        <v>0</v>
      </c>
      <c r="AB291" s="3"/>
      <c r="AC291" s="36">
        <f t="shared" si="12"/>
        <v>342151607</v>
      </c>
      <c r="AD291" s="37">
        <f t="shared" si="14"/>
        <v>186782782</v>
      </c>
      <c r="AE291" s="144"/>
    </row>
    <row r="292" spans="1:31" x14ac:dyDescent="0.25">
      <c r="A292" s="38">
        <v>280</v>
      </c>
      <c r="B292" s="61"/>
      <c r="C292" s="143" t="str">
        <f>VLOOKUP(D292,[8]Hoja1!$A$2:$B$1115,2,0)</f>
        <v>15051</v>
      </c>
      <c r="D292" s="31">
        <v>800063791</v>
      </c>
      <c r="E292" s="31">
        <v>215115051</v>
      </c>
      <c r="F292" s="61" t="s">
        <v>489</v>
      </c>
      <c r="G292" s="33">
        <v>0</v>
      </c>
      <c r="H292" s="33">
        <v>0</v>
      </c>
      <c r="I292" s="3">
        <f>IFERROR(VLOOKUP(C292,'[6]Anexo 2'!$A$9:$G$1115,7,0),0)</f>
        <v>88278374</v>
      </c>
      <c r="J292" s="3">
        <f>IFERROR(VLOOKUP(C292,'[6]Anexo 1'!$A$9:$F$1115,6,0),0)</f>
        <v>104326595</v>
      </c>
      <c r="K292" s="3"/>
      <c r="L292" s="3"/>
      <c r="M292" s="3"/>
      <c r="N292" s="3"/>
      <c r="O292" s="3"/>
      <c r="P292" s="34">
        <f t="shared" si="13"/>
        <v>192604969</v>
      </c>
      <c r="Q292" s="35">
        <f>VLOOKUP(D292,FEBRERO!$D$13:$Q$1147,14,0)+VLOOKUP(D292,FEBRERO!$D$13:$AC$1147,26,0)</f>
        <v>0</v>
      </c>
      <c r="R292" s="3">
        <f>IFERROR(VLOOKUP(D292,[13]ServNOMINA!$F$16:$M$112,8,0),0)</f>
        <v>0</v>
      </c>
      <c r="S292" s="3">
        <f>IFERROR(VLOOKUP(D292,[13]ServOTROS!$F$16:$M$112,8,0),0)</f>
        <v>0</v>
      </c>
      <c r="T292" s="3">
        <f>IFERROR(VLOOKUP(D292,[13]CANCEL!$F$16:$M$48,8,0),0)</f>
        <v>0</v>
      </c>
      <c r="U292" s="3">
        <f>IFERROR(VLOOKUP(B292,[13]Aaf_PENSION!$C$16:$M$112,11,0),0)</f>
        <v>0</v>
      </c>
      <c r="V292" s="3">
        <f>IFERROR(VLOOKUP(B292,[13]Aaf_SALUD!$C$16:$M$112,11,0),0)</f>
        <v>0</v>
      </c>
      <c r="W292" s="3">
        <f>IFERROR(VLOOKUP(D292,[13]CALIDAD!$F$16:$M$1122,8,0),0)</f>
        <v>22069593</v>
      </c>
      <c r="X292" s="3">
        <f>IFERROR(VLOOKUP(D292,'[14]dinamica municip ok'!$F$4:$G$1107,2,0),0)</f>
        <v>104326595</v>
      </c>
      <c r="Y292" s="3">
        <f>IFERROR(VLOOKUP(B292,[13]Ap_CESANTIAS!$C$16:$M$112,11,0),0)</f>
        <v>0</v>
      </c>
      <c r="Z292" s="3">
        <f>IFERROR(VLOOKUP(B292,[13]Ap_PENSION!$C$16:$M$112,11,0),0)</f>
        <v>0</v>
      </c>
      <c r="AA292" s="3">
        <f>IFERROR(VLOOKUP(B292,[13]Ap_SALUD!$C$16:$M$112,11,0),0)</f>
        <v>0</v>
      </c>
      <c r="AB292" s="3"/>
      <c r="AC292" s="36">
        <f t="shared" si="12"/>
        <v>126396188</v>
      </c>
      <c r="AD292" s="37">
        <f t="shared" si="14"/>
        <v>66208781</v>
      </c>
      <c r="AE292" s="144"/>
    </row>
    <row r="293" spans="1:31" x14ac:dyDescent="0.25">
      <c r="A293" s="29">
        <v>281</v>
      </c>
      <c r="B293" s="61"/>
      <c r="C293" s="143" t="str">
        <f>VLOOKUP(D293,[8]Hoja1!$A$2:$B$1115,2,0)</f>
        <v>15087</v>
      </c>
      <c r="D293" s="31">
        <v>800099199</v>
      </c>
      <c r="E293" s="31">
        <v>218715087</v>
      </c>
      <c r="F293" s="61" t="s">
        <v>490</v>
      </c>
      <c r="G293" s="33">
        <v>0</v>
      </c>
      <c r="H293" s="33">
        <v>0</v>
      </c>
      <c r="I293" s="3">
        <f>IFERROR(VLOOKUP(C293,'[6]Anexo 2'!$A$9:$G$1115,7,0),0)</f>
        <v>116452760</v>
      </c>
      <c r="J293" s="3">
        <f>IFERROR(VLOOKUP(C293,'[6]Anexo 1'!$A$9:$F$1115,6,0),0)</f>
        <v>166381465</v>
      </c>
      <c r="K293" s="3"/>
      <c r="L293" s="3"/>
      <c r="M293" s="3"/>
      <c r="N293" s="3"/>
      <c r="O293" s="3"/>
      <c r="P293" s="34">
        <f t="shared" si="13"/>
        <v>282834225</v>
      </c>
      <c r="Q293" s="35">
        <f>VLOOKUP(D293,FEBRERO!$D$13:$Q$1147,14,0)+VLOOKUP(D293,FEBRERO!$D$13:$AC$1147,26,0)</f>
        <v>0</v>
      </c>
      <c r="R293" s="3">
        <f>IFERROR(VLOOKUP(D293,[13]ServNOMINA!$F$16:$M$112,8,0),0)</f>
        <v>0</v>
      </c>
      <c r="S293" s="3">
        <f>IFERROR(VLOOKUP(D293,[13]ServOTROS!$F$16:$M$112,8,0),0)</f>
        <v>0</v>
      </c>
      <c r="T293" s="3">
        <f>IFERROR(VLOOKUP(D293,[13]CANCEL!$F$16:$M$48,8,0),0)</f>
        <v>0</v>
      </c>
      <c r="U293" s="3">
        <f>IFERROR(VLOOKUP(B293,[13]Aaf_PENSION!$C$16:$M$112,11,0),0)</f>
        <v>0</v>
      </c>
      <c r="V293" s="3">
        <f>IFERROR(VLOOKUP(B293,[13]Aaf_SALUD!$C$16:$M$112,11,0),0)</f>
        <v>0</v>
      </c>
      <c r="W293" s="3">
        <f>IFERROR(VLOOKUP(D293,[13]CALIDAD!$F$16:$M$1122,8,0),0)</f>
        <v>29113191</v>
      </c>
      <c r="X293" s="3">
        <f>IFERROR(VLOOKUP(D293,'[14]dinamica municip ok'!$F$4:$G$1107,2,0),0)</f>
        <v>166381465</v>
      </c>
      <c r="Y293" s="3">
        <f>IFERROR(VLOOKUP(B293,[13]Ap_CESANTIAS!$C$16:$M$112,11,0),0)</f>
        <v>0</v>
      </c>
      <c r="Z293" s="3">
        <f>IFERROR(VLOOKUP(B293,[13]Ap_PENSION!$C$16:$M$112,11,0),0)</f>
        <v>0</v>
      </c>
      <c r="AA293" s="3">
        <f>IFERROR(VLOOKUP(B293,[13]Ap_SALUD!$C$16:$M$112,11,0),0)</f>
        <v>0</v>
      </c>
      <c r="AB293" s="3"/>
      <c r="AC293" s="36">
        <f t="shared" si="12"/>
        <v>195494656</v>
      </c>
      <c r="AD293" s="37">
        <f t="shared" si="14"/>
        <v>87339569</v>
      </c>
      <c r="AE293" s="144"/>
    </row>
    <row r="294" spans="1:31" x14ac:dyDescent="0.25">
      <c r="A294" s="38">
        <v>282</v>
      </c>
      <c r="B294" s="61"/>
      <c r="C294" s="143" t="str">
        <f>VLOOKUP(D294,[8]Hoja1!$A$2:$B$1115,2,0)</f>
        <v>15090</v>
      </c>
      <c r="D294" s="31">
        <v>800099390</v>
      </c>
      <c r="E294" s="31">
        <v>219015090</v>
      </c>
      <c r="F294" s="61" t="s">
        <v>491</v>
      </c>
      <c r="G294" s="33">
        <v>0</v>
      </c>
      <c r="H294" s="33">
        <v>0</v>
      </c>
      <c r="I294" s="3">
        <f>IFERROR(VLOOKUP(C294,'[6]Anexo 2'!$A$9:$G$1115,7,0),0)</f>
        <v>19506314</v>
      </c>
      <c r="J294" s="3">
        <f>IFERROR(VLOOKUP(C294,'[6]Anexo 1'!$A$9:$F$1115,6,0),0)</f>
        <v>22047488</v>
      </c>
      <c r="K294" s="3"/>
      <c r="L294" s="3"/>
      <c r="M294" s="3"/>
      <c r="N294" s="3"/>
      <c r="O294" s="3"/>
      <c r="P294" s="34">
        <f t="shared" si="13"/>
        <v>41553802</v>
      </c>
      <c r="Q294" s="35">
        <f>VLOOKUP(D294,FEBRERO!$D$13:$Q$1147,14,0)+VLOOKUP(D294,FEBRERO!$D$13:$AC$1147,26,0)</f>
        <v>0</v>
      </c>
      <c r="R294" s="3">
        <f>IFERROR(VLOOKUP(D294,[13]ServNOMINA!$F$16:$M$112,8,0),0)</f>
        <v>0</v>
      </c>
      <c r="S294" s="3">
        <f>IFERROR(VLOOKUP(D294,[13]ServOTROS!$F$16:$M$112,8,0),0)</f>
        <v>0</v>
      </c>
      <c r="T294" s="3">
        <f>IFERROR(VLOOKUP(D294,[13]CANCEL!$F$16:$M$48,8,0),0)</f>
        <v>0</v>
      </c>
      <c r="U294" s="3">
        <f>IFERROR(VLOOKUP(B294,[13]Aaf_PENSION!$C$16:$M$112,11,0),0)</f>
        <v>0</v>
      </c>
      <c r="V294" s="3">
        <f>IFERROR(VLOOKUP(B294,[13]Aaf_SALUD!$C$16:$M$112,11,0),0)</f>
        <v>0</v>
      </c>
      <c r="W294" s="3">
        <f>IFERROR(VLOOKUP(D294,[13]CALIDAD!$F$16:$M$1122,8,0),0)</f>
        <v>4876578</v>
      </c>
      <c r="X294" s="3">
        <f>IFERROR(VLOOKUP(D294,'[14]dinamica municip ok'!$F$4:$G$1107,2,0),0)</f>
        <v>22047488</v>
      </c>
      <c r="Y294" s="3">
        <f>IFERROR(VLOOKUP(B294,[13]Ap_CESANTIAS!$C$16:$M$112,11,0),0)</f>
        <v>0</v>
      </c>
      <c r="Z294" s="3">
        <f>IFERROR(VLOOKUP(B294,[13]Ap_PENSION!$C$16:$M$112,11,0),0)</f>
        <v>0</v>
      </c>
      <c r="AA294" s="3">
        <f>IFERROR(VLOOKUP(B294,[13]Ap_SALUD!$C$16:$M$112,11,0),0)</f>
        <v>0</v>
      </c>
      <c r="AB294" s="3"/>
      <c r="AC294" s="36">
        <f t="shared" si="12"/>
        <v>26924066</v>
      </c>
      <c r="AD294" s="37">
        <f t="shared" si="14"/>
        <v>14629736</v>
      </c>
      <c r="AE294" s="144"/>
    </row>
    <row r="295" spans="1:31" x14ac:dyDescent="0.25">
      <c r="A295" s="29">
        <v>283</v>
      </c>
      <c r="B295" s="61"/>
      <c r="C295" s="143" t="str">
        <f>VLOOKUP(D295,[8]Hoja1!$A$2:$B$1115,2,0)</f>
        <v>15092</v>
      </c>
      <c r="D295" s="31">
        <v>800017288</v>
      </c>
      <c r="E295" s="31">
        <v>219215092</v>
      </c>
      <c r="F295" s="61" t="s">
        <v>492</v>
      </c>
      <c r="G295" s="33">
        <v>0</v>
      </c>
      <c r="H295" s="33">
        <v>0</v>
      </c>
      <c r="I295" s="3">
        <f>IFERROR(VLOOKUP(C295,'[6]Anexo 2'!$A$9:$G$1115,7,0),0)</f>
        <v>21642641</v>
      </c>
      <c r="J295" s="3">
        <f>IFERROR(VLOOKUP(C295,'[6]Anexo 1'!$A$9:$F$1115,6,0),0)</f>
        <v>28174184</v>
      </c>
      <c r="K295" s="3"/>
      <c r="L295" s="3"/>
      <c r="M295" s="3"/>
      <c r="N295" s="3"/>
      <c r="O295" s="3"/>
      <c r="P295" s="34">
        <f t="shared" si="13"/>
        <v>49816825</v>
      </c>
      <c r="Q295" s="35">
        <f>VLOOKUP(D295,FEBRERO!$D$13:$Q$1147,14,0)+VLOOKUP(D295,FEBRERO!$D$13:$AC$1147,26,0)</f>
        <v>0</v>
      </c>
      <c r="R295" s="3">
        <f>IFERROR(VLOOKUP(D295,[13]ServNOMINA!$F$16:$M$112,8,0),0)</f>
        <v>0</v>
      </c>
      <c r="S295" s="3">
        <f>IFERROR(VLOOKUP(D295,[13]ServOTROS!$F$16:$M$112,8,0),0)</f>
        <v>0</v>
      </c>
      <c r="T295" s="3">
        <f>IFERROR(VLOOKUP(D295,[13]CANCEL!$F$16:$M$48,8,0),0)</f>
        <v>0</v>
      </c>
      <c r="U295" s="3">
        <f>IFERROR(VLOOKUP(B295,[13]Aaf_PENSION!$C$16:$M$112,11,0),0)</f>
        <v>0</v>
      </c>
      <c r="V295" s="3">
        <f>IFERROR(VLOOKUP(B295,[13]Aaf_SALUD!$C$16:$M$112,11,0),0)</f>
        <v>0</v>
      </c>
      <c r="W295" s="3">
        <f>IFERROR(VLOOKUP(D295,[13]CALIDAD!$F$16:$M$1122,8,0),0)</f>
        <v>5410659</v>
      </c>
      <c r="X295" s="3">
        <f>IFERROR(VLOOKUP(D295,'[14]dinamica municip ok'!$F$4:$G$1107,2,0),0)</f>
        <v>28174184</v>
      </c>
      <c r="Y295" s="3">
        <f>IFERROR(VLOOKUP(B295,[13]Ap_CESANTIAS!$C$16:$M$112,11,0),0)</f>
        <v>0</v>
      </c>
      <c r="Z295" s="3">
        <f>IFERROR(VLOOKUP(B295,[13]Ap_PENSION!$C$16:$M$112,11,0),0)</f>
        <v>0</v>
      </c>
      <c r="AA295" s="3">
        <f>IFERROR(VLOOKUP(B295,[13]Ap_SALUD!$C$16:$M$112,11,0),0)</f>
        <v>0</v>
      </c>
      <c r="AB295" s="3"/>
      <c r="AC295" s="36">
        <f t="shared" si="12"/>
        <v>33584843</v>
      </c>
      <c r="AD295" s="37">
        <f t="shared" si="14"/>
        <v>16231982</v>
      </c>
      <c r="AE295" s="144"/>
    </row>
    <row r="296" spans="1:31" x14ac:dyDescent="0.25">
      <c r="A296" s="38">
        <v>284</v>
      </c>
      <c r="B296" s="61"/>
      <c r="C296" s="143" t="str">
        <f>VLOOKUP(D296,[8]Hoja1!$A$2:$B$1115,2,0)</f>
        <v>15097</v>
      </c>
      <c r="D296" s="31">
        <v>891856294</v>
      </c>
      <c r="E296" s="31">
        <v>219715097</v>
      </c>
      <c r="F296" s="61" t="s">
        <v>493</v>
      </c>
      <c r="G296" s="33">
        <v>0</v>
      </c>
      <c r="H296" s="33">
        <v>0</v>
      </c>
      <c r="I296" s="3">
        <f>IFERROR(VLOOKUP(C296,'[6]Anexo 2'!$A$9:$G$1115,7,0),0)</f>
        <v>93080276</v>
      </c>
      <c r="J296" s="3">
        <f>IFERROR(VLOOKUP(C296,'[6]Anexo 1'!$A$9:$F$1115,6,0),0)</f>
        <v>100762037</v>
      </c>
      <c r="K296" s="3"/>
      <c r="L296" s="3"/>
      <c r="M296" s="3"/>
      <c r="N296" s="3"/>
      <c r="O296" s="3"/>
      <c r="P296" s="34">
        <f t="shared" si="13"/>
        <v>193842313</v>
      </c>
      <c r="Q296" s="35">
        <f>VLOOKUP(D296,FEBRERO!$D$13:$Q$1147,14,0)+VLOOKUP(D296,FEBRERO!$D$13:$AC$1147,26,0)</f>
        <v>0</v>
      </c>
      <c r="R296" s="3">
        <f>IFERROR(VLOOKUP(D296,[13]ServNOMINA!$F$16:$M$112,8,0),0)</f>
        <v>0</v>
      </c>
      <c r="S296" s="3">
        <f>IFERROR(VLOOKUP(D296,[13]ServOTROS!$F$16:$M$112,8,0),0)</f>
        <v>0</v>
      </c>
      <c r="T296" s="3">
        <f>IFERROR(VLOOKUP(D296,[13]CANCEL!$F$16:$M$48,8,0),0)</f>
        <v>0</v>
      </c>
      <c r="U296" s="3">
        <f>IFERROR(VLOOKUP(B296,[13]Aaf_PENSION!$C$16:$M$112,11,0),0)</f>
        <v>0</v>
      </c>
      <c r="V296" s="3">
        <f>IFERROR(VLOOKUP(B296,[13]Aaf_SALUD!$C$16:$M$112,11,0),0)</f>
        <v>0</v>
      </c>
      <c r="W296" s="3">
        <f>IFERROR(VLOOKUP(D296,[13]CALIDAD!$F$16:$M$1122,8,0),0)</f>
        <v>23270070</v>
      </c>
      <c r="X296" s="3">
        <f>IFERROR(VLOOKUP(D296,'[14]dinamica municip ok'!$F$4:$G$1107,2,0),0)</f>
        <v>100762037</v>
      </c>
      <c r="Y296" s="3">
        <f>IFERROR(VLOOKUP(B296,[13]Ap_CESANTIAS!$C$16:$M$112,11,0),0)</f>
        <v>0</v>
      </c>
      <c r="Z296" s="3">
        <f>IFERROR(VLOOKUP(B296,[13]Ap_PENSION!$C$16:$M$112,11,0),0)</f>
        <v>0</v>
      </c>
      <c r="AA296" s="3">
        <f>IFERROR(VLOOKUP(B296,[13]Ap_SALUD!$C$16:$M$112,11,0),0)</f>
        <v>0</v>
      </c>
      <c r="AB296" s="3"/>
      <c r="AC296" s="36">
        <f t="shared" si="12"/>
        <v>124032107</v>
      </c>
      <c r="AD296" s="37">
        <f t="shared" si="14"/>
        <v>69810206</v>
      </c>
      <c r="AE296" s="144"/>
    </row>
    <row r="297" spans="1:31" x14ac:dyDescent="0.25">
      <c r="A297" s="29">
        <v>285</v>
      </c>
      <c r="B297" s="61"/>
      <c r="C297" s="143" t="str">
        <f>VLOOKUP(D297,[8]Hoja1!$A$2:$B$1115,2,0)</f>
        <v>15104</v>
      </c>
      <c r="D297" s="31">
        <v>800023383</v>
      </c>
      <c r="E297" s="31">
        <v>210415104</v>
      </c>
      <c r="F297" s="61" t="s">
        <v>494</v>
      </c>
      <c r="G297" s="33">
        <v>0</v>
      </c>
      <c r="H297" s="33">
        <v>0</v>
      </c>
      <c r="I297" s="3">
        <f>IFERROR(VLOOKUP(C297,'[6]Anexo 2'!$A$9:$G$1115,7,0),0)</f>
        <v>63445792</v>
      </c>
      <c r="J297" s="3">
        <f>IFERROR(VLOOKUP(C297,'[6]Anexo 1'!$A$9:$F$1115,6,0),0)</f>
        <v>71963692</v>
      </c>
      <c r="K297" s="3"/>
      <c r="L297" s="3"/>
      <c r="M297" s="3"/>
      <c r="N297" s="3"/>
      <c r="O297" s="3"/>
      <c r="P297" s="34">
        <f t="shared" si="13"/>
        <v>135409484</v>
      </c>
      <c r="Q297" s="35">
        <f>VLOOKUP(D297,FEBRERO!$D$13:$Q$1147,14,0)+VLOOKUP(D297,FEBRERO!$D$13:$AC$1147,26,0)</f>
        <v>0</v>
      </c>
      <c r="R297" s="3">
        <f>IFERROR(VLOOKUP(D297,[13]ServNOMINA!$F$16:$M$112,8,0),0)</f>
        <v>0</v>
      </c>
      <c r="S297" s="3">
        <f>IFERROR(VLOOKUP(D297,[13]ServOTROS!$F$16:$M$112,8,0),0)</f>
        <v>0</v>
      </c>
      <c r="T297" s="3">
        <f>IFERROR(VLOOKUP(D297,[13]CANCEL!$F$16:$M$48,8,0),0)</f>
        <v>0</v>
      </c>
      <c r="U297" s="3">
        <f>IFERROR(VLOOKUP(B297,[13]Aaf_PENSION!$C$16:$M$112,11,0),0)</f>
        <v>0</v>
      </c>
      <c r="V297" s="3">
        <f>IFERROR(VLOOKUP(B297,[13]Aaf_SALUD!$C$16:$M$112,11,0),0)</f>
        <v>0</v>
      </c>
      <c r="W297" s="3">
        <f>IFERROR(VLOOKUP(D297,[13]CALIDAD!$F$16:$M$1122,8,0),0)</f>
        <v>15861447</v>
      </c>
      <c r="X297" s="3">
        <f>IFERROR(VLOOKUP(D297,'[14]dinamica municip ok'!$F$4:$G$1107,2,0),0)</f>
        <v>71963692</v>
      </c>
      <c r="Y297" s="3">
        <f>IFERROR(VLOOKUP(B297,[13]Ap_CESANTIAS!$C$16:$M$112,11,0),0)</f>
        <v>0</v>
      </c>
      <c r="Z297" s="3">
        <f>IFERROR(VLOOKUP(B297,[13]Ap_PENSION!$C$16:$M$112,11,0),0)</f>
        <v>0</v>
      </c>
      <c r="AA297" s="3">
        <f>IFERROR(VLOOKUP(B297,[13]Ap_SALUD!$C$16:$M$112,11,0),0)</f>
        <v>0</v>
      </c>
      <c r="AB297" s="3"/>
      <c r="AC297" s="36">
        <f t="shared" si="12"/>
        <v>87825139</v>
      </c>
      <c r="AD297" s="37">
        <f t="shared" si="14"/>
        <v>47584345</v>
      </c>
      <c r="AE297" s="144"/>
    </row>
    <row r="298" spans="1:31" x14ac:dyDescent="0.25">
      <c r="A298" s="38">
        <v>286</v>
      </c>
      <c r="B298" s="61"/>
      <c r="C298" s="143" t="str">
        <f>VLOOKUP(D298,[8]Hoja1!$A$2:$B$1115,2,0)</f>
        <v>15106</v>
      </c>
      <c r="D298" s="31">
        <v>800099721</v>
      </c>
      <c r="E298" s="31">
        <v>210615106</v>
      </c>
      <c r="F298" s="61" t="s">
        <v>327</v>
      </c>
      <c r="G298" s="33">
        <v>0</v>
      </c>
      <c r="H298" s="33">
        <v>0</v>
      </c>
      <c r="I298" s="3">
        <f>IFERROR(VLOOKUP(C298,'[6]Anexo 2'!$A$9:$G$1115,7,0),0)</f>
        <v>31242674</v>
      </c>
      <c r="J298" s="3">
        <f>IFERROR(VLOOKUP(C298,'[6]Anexo 1'!$A$9:$F$1115,6,0),0)</f>
        <v>37035841</v>
      </c>
      <c r="K298" s="3"/>
      <c r="L298" s="3"/>
      <c r="M298" s="3"/>
      <c r="N298" s="3"/>
      <c r="O298" s="3"/>
      <c r="P298" s="34">
        <f t="shared" si="13"/>
        <v>68278515</v>
      </c>
      <c r="Q298" s="35">
        <f>VLOOKUP(D298,FEBRERO!$D$13:$Q$1147,14,0)+VLOOKUP(D298,FEBRERO!$D$13:$AC$1147,26,0)</f>
        <v>0</v>
      </c>
      <c r="R298" s="3">
        <f>IFERROR(VLOOKUP(D298,[13]ServNOMINA!$F$16:$M$112,8,0),0)</f>
        <v>0</v>
      </c>
      <c r="S298" s="3">
        <f>IFERROR(VLOOKUP(D298,[13]ServOTROS!$F$16:$M$112,8,0),0)</f>
        <v>0</v>
      </c>
      <c r="T298" s="3">
        <f>IFERROR(VLOOKUP(D298,[13]CANCEL!$F$16:$M$48,8,0),0)</f>
        <v>0</v>
      </c>
      <c r="U298" s="3">
        <f>IFERROR(VLOOKUP(B298,[13]Aaf_PENSION!$C$16:$M$112,11,0),0)</f>
        <v>0</v>
      </c>
      <c r="V298" s="3">
        <f>IFERROR(VLOOKUP(B298,[13]Aaf_SALUD!$C$16:$M$112,11,0),0)</f>
        <v>0</v>
      </c>
      <c r="W298" s="3">
        <f>IFERROR(VLOOKUP(D298,[13]CALIDAD!$F$16:$M$1122,8,0),0)</f>
        <v>7810668</v>
      </c>
      <c r="X298" s="3">
        <f>IFERROR(VLOOKUP(D298,'[14]dinamica municip ok'!$F$4:$G$1107,2,0),0)</f>
        <v>37035841</v>
      </c>
      <c r="Y298" s="3">
        <f>IFERROR(VLOOKUP(B298,[13]Ap_CESANTIAS!$C$16:$M$112,11,0),0)</f>
        <v>0</v>
      </c>
      <c r="Z298" s="3">
        <f>IFERROR(VLOOKUP(B298,[13]Ap_PENSION!$C$16:$M$112,11,0),0)</f>
        <v>0</v>
      </c>
      <c r="AA298" s="3">
        <f>IFERROR(VLOOKUP(B298,[13]Ap_SALUD!$C$16:$M$112,11,0),0)</f>
        <v>0</v>
      </c>
      <c r="AB298" s="3"/>
      <c r="AC298" s="36">
        <f t="shared" si="12"/>
        <v>44846509</v>
      </c>
      <c r="AD298" s="37">
        <f t="shared" si="14"/>
        <v>23432006</v>
      </c>
      <c r="AE298" s="144"/>
    </row>
    <row r="299" spans="1:31" x14ac:dyDescent="0.25">
      <c r="A299" s="29">
        <v>287</v>
      </c>
      <c r="B299" s="61"/>
      <c r="C299" s="143" t="str">
        <f>VLOOKUP(D299,[8]Hoja1!$A$2:$B$1115,2,0)</f>
        <v>15109</v>
      </c>
      <c r="D299" s="31">
        <v>891808260</v>
      </c>
      <c r="E299" s="31">
        <v>210915109</v>
      </c>
      <c r="F299" s="61" t="s">
        <v>495</v>
      </c>
      <c r="G299" s="33">
        <v>0</v>
      </c>
      <c r="H299" s="33">
        <v>0</v>
      </c>
      <c r="I299" s="3">
        <f>IFERROR(VLOOKUP(C299,'[6]Anexo 2'!$A$9:$G$1115,7,0),0)</f>
        <v>66769754</v>
      </c>
      <c r="J299" s="3">
        <f>IFERROR(VLOOKUP(C299,'[6]Anexo 1'!$A$9:$F$1115,6,0),0)</f>
        <v>79291562</v>
      </c>
      <c r="K299" s="3"/>
      <c r="L299" s="3"/>
      <c r="M299" s="3"/>
      <c r="N299" s="3"/>
      <c r="O299" s="3"/>
      <c r="P299" s="34">
        <f t="shared" si="13"/>
        <v>146061316</v>
      </c>
      <c r="Q299" s="35">
        <f>VLOOKUP(D299,FEBRERO!$D$13:$Q$1147,14,0)+VLOOKUP(D299,FEBRERO!$D$13:$AC$1147,26,0)</f>
        <v>0</v>
      </c>
      <c r="R299" s="3">
        <f>IFERROR(VLOOKUP(D299,[13]ServNOMINA!$F$16:$M$112,8,0),0)</f>
        <v>0</v>
      </c>
      <c r="S299" s="3">
        <f>IFERROR(VLOOKUP(D299,[13]ServOTROS!$F$16:$M$112,8,0),0)</f>
        <v>0</v>
      </c>
      <c r="T299" s="3">
        <f>IFERROR(VLOOKUP(D299,[13]CANCEL!$F$16:$M$48,8,0),0)</f>
        <v>0</v>
      </c>
      <c r="U299" s="3">
        <f>IFERROR(VLOOKUP(B299,[13]Aaf_PENSION!$C$16:$M$112,11,0),0)</f>
        <v>0</v>
      </c>
      <c r="V299" s="3">
        <f>IFERROR(VLOOKUP(B299,[13]Aaf_SALUD!$C$16:$M$112,11,0),0)</f>
        <v>0</v>
      </c>
      <c r="W299" s="3">
        <f>IFERROR(VLOOKUP(D299,[13]CALIDAD!$F$16:$M$1122,8,0),0)</f>
        <v>16692438</v>
      </c>
      <c r="X299" s="3">
        <f>IFERROR(VLOOKUP(D299,'[14]dinamica municip ok'!$F$4:$G$1107,2,0),0)</f>
        <v>79291562</v>
      </c>
      <c r="Y299" s="3">
        <f>IFERROR(VLOOKUP(B299,[13]Ap_CESANTIAS!$C$16:$M$112,11,0),0)</f>
        <v>0</v>
      </c>
      <c r="Z299" s="3">
        <f>IFERROR(VLOOKUP(B299,[13]Ap_PENSION!$C$16:$M$112,11,0),0)</f>
        <v>0</v>
      </c>
      <c r="AA299" s="3">
        <f>IFERROR(VLOOKUP(B299,[13]Ap_SALUD!$C$16:$M$112,11,0),0)</f>
        <v>0</v>
      </c>
      <c r="AB299" s="3"/>
      <c r="AC299" s="36">
        <f t="shared" si="12"/>
        <v>95984000</v>
      </c>
      <c r="AD299" s="37">
        <f t="shared" si="14"/>
        <v>50077316</v>
      </c>
      <c r="AE299" s="144"/>
    </row>
    <row r="300" spans="1:31" x14ac:dyDescent="0.25">
      <c r="A300" s="38">
        <v>288</v>
      </c>
      <c r="B300" s="61"/>
      <c r="C300" s="143" t="str">
        <f>VLOOKUP(D300,[8]Hoja1!$A$2:$B$1115,2,0)</f>
        <v>15114</v>
      </c>
      <c r="D300" s="31">
        <v>800099714</v>
      </c>
      <c r="E300" s="31">
        <v>211415114</v>
      </c>
      <c r="F300" s="61" t="s">
        <v>496</v>
      </c>
      <c r="G300" s="33">
        <v>0</v>
      </c>
      <c r="H300" s="33">
        <v>0</v>
      </c>
      <c r="I300" s="3">
        <f>IFERROR(VLOOKUP(C300,'[6]Anexo 2'!$A$9:$G$1115,7,0),0)</f>
        <v>11705693</v>
      </c>
      <c r="J300" s="3">
        <f>IFERROR(VLOOKUP(C300,'[6]Anexo 1'!$A$9:$F$1115,6,0),0)</f>
        <v>10291843</v>
      </c>
      <c r="K300" s="3"/>
      <c r="L300" s="3"/>
      <c r="M300" s="3"/>
      <c r="N300" s="3"/>
      <c r="O300" s="3"/>
      <c r="P300" s="34">
        <f t="shared" si="13"/>
        <v>21997536</v>
      </c>
      <c r="Q300" s="35">
        <f>VLOOKUP(D300,FEBRERO!$D$13:$Q$1147,14,0)+VLOOKUP(D300,FEBRERO!$D$13:$AC$1147,26,0)</f>
        <v>0</v>
      </c>
      <c r="R300" s="3">
        <f>IFERROR(VLOOKUP(D300,[13]ServNOMINA!$F$16:$M$112,8,0),0)</f>
        <v>0</v>
      </c>
      <c r="S300" s="3">
        <f>IFERROR(VLOOKUP(D300,[13]ServOTROS!$F$16:$M$112,8,0),0)</f>
        <v>0</v>
      </c>
      <c r="T300" s="3">
        <f>IFERROR(VLOOKUP(D300,[13]CANCEL!$F$16:$M$48,8,0),0)</f>
        <v>0</v>
      </c>
      <c r="U300" s="3">
        <f>IFERROR(VLOOKUP(B300,[13]Aaf_PENSION!$C$16:$M$112,11,0),0)</f>
        <v>0</v>
      </c>
      <c r="V300" s="3">
        <f>IFERROR(VLOOKUP(B300,[13]Aaf_SALUD!$C$16:$M$112,11,0),0)</f>
        <v>0</v>
      </c>
      <c r="W300" s="3">
        <f>IFERROR(VLOOKUP(D300,[13]CALIDAD!$F$16:$M$1122,8,0),0)</f>
        <v>2926422</v>
      </c>
      <c r="X300" s="3">
        <f>IFERROR(VLOOKUP(D300,'[14]dinamica municip ok'!$F$4:$G$1107,2,0),0)</f>
        <v>10291843</v>
      </c>
      <c r="Y300" s="3">
        <f>IFERROR(VLOOKUP(B300,[13]Ap_CESANTIAS!$C$16:$M$112,11,0),0)</f>
        <v>0</v>
      </c>
      <c r="Z300" s="3">
        <f>IFERROR(VLOOKUP(B300,[13]Ap_PENSION!$C$16:$M$112,11,0),0)</f>
        <v>0</v>
      </c>
      <c r="AA300" s="3">
        <f>IFERROR(VLOOKUP(B300,[13]Ap_SALUD!$C$16:$M$112,11,0),0)</f>
        <v>0</v>
      </c>
      <c r="AB300" s="3"/>
      <c r="AC300" s="36">
        <f t="shared" si="12"/>
        <v>13218265</v>
      </c>
      <c r="AD300" s="37">
        <f t="shared" si="14"/>
        <v>8779271</v>
      </c>
      <c r="AE300" s="144"/>
    </row>
    <row r="301" spans="1:31" x14ac:dyDescent="0.25">
      <c r="A301" s="29">
        <v>289</v>
      </c>
      <c r="B301" s="61"/>
      <c r="C301" s="143" t="str">
        <f>VLOOKUP(D301,[8]Hoja1!$A$2:$B$1115,2,0)</f>
        <v>15131</v>
      </c>
      <c r="D301" s="31">
        <v>891801796</v>
      </c>
      <c r="E301" s="31">
        <v>213115131</v>
      </c>
      <c r="F301" s="61" t="s">
        <v>331</v>
      </c>
      <c r="G301" s="33">
        <v>0</v>
      </c>
      <c r="H301" s="33">
        <v>0</v>
      </c>
      <c r="I301" s="3">
        <f>IFERROR(VLOOKUP(C301,'[6]Anexo 2'!$A$9:$G$1115,7,0),0)</f>
        <v>40084939</v>
      </c>
      <c r="J301" s="3">
        <f>IFERROR(VLOOKUP(C301,'[6]Anexo 1'!$A$9:$F$1115,6,0),0)</f>
        <v>54991238</v>
      </c>
      <c r="K301" s="3"/>
      <c r="L301" s="3"/>
      <c r="M301" s="3"/>
      <c r="N301" s="3"/>
      <c r="O301" s="3"/>
      <c r="P301" s="34">
        <f t="shared" si="13"/>
        <v>95076177</v>
      </c>
      <c r="Q301" s="35">
        <f>VLOOKUP(D301,FEBRERO!$D$13:$Q$1147,14,0)+VLOOKUP(D301,FEBRERO!$D$13:$AC$1147,26,0)</f>
        <v>0</v>
      </c>
      <c r="R301" s="3">
        <f>IFERROR(VLOOKUP(D301,[13]ServNOMINA!$F$16:$M$112,8,0),0)</f>
        <v>0</v>
      </c>
      <c r="S301" s="3">
        <f>IFERROR(VLOOKUP(D301,[13]ServOTROS!$F$16:$M$112,8,0),0)</f>
        <v>0</v>
      </c>
      <c r="T301" s="3">
        <f>IFERROR(VLOOKUP(D301,[13]CANCEL!$F$16:$M$48,8,0),0)</f>
        <v>0</v>
      </c>
      <c r="U301" s="3">
        <f>IFERROR(VLOOKUP(B301,[13]Aaf_PENSION!$C$16:$M$112,11,0),0)</f>
        <v>0</v>
      </c>
      <c r="V301" s="3">
        <f>IFERROR(VLOOKUP(B301,[13]Aaf_SALUD!$C$16:$M$112,11,0),0)</f>
        <v>0</v>
      </c>
      <c r="W301" s="3">
        <f>IFERROR(VLOOKUP(D301,[13]CALIDAD!$F$16:$M$1122,8,0),0)</f>
        <v>10021236</v>
      </c>
      <c r="X301" s="3">
        <f>IFERROR(VLOOKUP(D301,'[14]dinamica municip ok'!$F$4:$G$1107,2,0),0)</f>
        <v>54991238</v>
      </c>
      <c r="Y301" s="3">
        <f>IFERROR(VLOOKUP(B301,[13]Ap_CESANTIAS!$C$16:$M$112,11,0),0)</f>
        <v>0</v>
      </c>
      <c r="Z301" s="3">
        <f>IFERROR(VLOOKUP(B301,[13]Ap_PENSION!$C$16:$M$112,11,0),0)</f>
        <v>0</v>
      </c>
      <c r="AA301" s="3">
        <f>IFERROR(VLOOKUP(B301,[13]Ap_SALUD!$C$16:$M$112,11,0),0)</f>
        <v>0</v>
      </c>
      <c r="AB301" s="3"/>
      <c r="AC301" s="36">
        <f t="shared" si="12"/>
        <v>65012474</v>
      </c>
      <c r="AD301" s="37">
        <f t="shared" si="14"/>
        <v>30063703</v>
      </c>
      <c r="AE301" s="144"/>
    </row>
    <row r="302" spans="1:31" x14ac:dyDescent="0.25">
      <c r="A302" s="38">
        <v>290</v>
      </c>
      <c r="B302" s="61"/>
      <c r="C302" s="143" t="str">
        <f>VLOOKUP(D302,[8]Hoja1!$A$2:$B$1115,2,0)</f>
        <v>15135</v>
      </c>
      <c r="D302" s="31">
        <v>800028393</v>
      </c>
      <c r="E302" s="31">
        <v>213515135</v>
      </c>
      <c r="F302" s="61" t="s">
        <v>497</v>
      </c>
      <c r="G302" s="33">
        <v>0</v>
      </c>
      <c r="H302" s="33">
        <v>0</v>
      </c>
      <c r="I302" s="3">
        <f>IFERROR(VLOOKUP(C302,'[6]Anexo 2'!$A$9:$G$1115,7,0),0)</f>
        <v>53157848</v>
      </c>
      <c r="J302" s="3">
        <f>IFERROR(VLOOKUP(C302,'[6]Anexo 1'!$A$9:$F$1115,6,0),0)</f>
        <v>62714726</v>
      </c>
      <c r="K302" s="3"/>
      <c r="L302" s="3"/>
      <c r="M302" s="3"/>
      <c r="N302" s="3"/>
      <c r="O302" s="3"/>
      <c r="P302" s="34">
        <f t="shared" si="13"/>
        <v>115872574</v>
      </c>
      <c r="Q302" s="35">
        <f>VLOOKUP(D302,FEBRERO!$D$13:$Q$1147,14,0)+VLOOKUP(D302,FEBRERO!$D$13:$AC$1147,26,0)</f>
        <v>0</v>
      </c>
      <c r="R302" s="3">
        <f>IFERROR(VLOOKUP(D302,[13]ServNOMINA!$F$16:$M$112,8,0),0)</f>
        <v>0</v>
      </c>
      <c r="S302" s="3">
        <f>IFERROR(VLOOKUP(D302,[13]ServOTROS!$F$16:$M$112,8,0),0)</f>
        <v>0</v>
      </c>
      <c r="T302" s="3">
        <f>IFERROR(VLOOKUP(D302,[13]CANCEL!$F$16:$M$48,8,0),0)</f>
        <v>0</v>
      </c>
      <c r="U302" s="3">
        <f>IFERROR(VLOOKUP(B302,[13]Aaf_PENSION!$C$16:$M$112,11,0),0)</f>
        <v>0</v>
      </c>
      <c r="V302" s="3">
        <f>IFERROR(VLOOKUP(B302,[13]Aaf_SALUD!$C$16:$M$112,11,0),0)</f>
        <v>0</v>
      </c>
      <c r="W302" s="3">
        <f>IFERROR(VLOOKUP(D302,[13]CALIDAD!$F$16:$M$1122,8,0),0)</f>
        <v>13289463</v>
      </c>
      <c r="X302" s="3">
        <f>IFERROR(VLOOKUP(D302,'[14]dinamica municip ok'!$F$4:$G$1107,2,0),0)</f>
        <v>62714726</v>
      </c>
      <c r="Y302" s="3">
        <f>IFERROR(VLOOKUP(B302,[13]Ap_CESANTIAS!$C$16:$M$112,11,0),0)</f>
        <v>0</v>
      </c>
      <c r="Z302" s="3">
        <f>IFERROR(VLOOKUP(B302,[13]Ap_PENSION!$C$16:$M$112,11,0),0)</f>
        <v>0</v>
      </c>
      <c r="AA302" s="3">
        <f>IFERROR(VLOOKUP(B302,[13]Ap_SALUD!$C$16:$M$112,11,0),0)</f>
        <v>0</v>
      </c>
      <c r="AB302" s="3"/>
      <c r="AC302" s="36">
        <f t="shared" si="12"/>
        <v>76004189</v>
      </c>
      <c r="AD302" s="37">
        <f t="shared" si="14"/>
        <v>39868385</v>
      </c>
      <c r="AE302" s="144"/>
    </row>
    <row r="303" spans="1:31" x14ac:dyDescent="0.25">
      <c r="A303" s="29">
        <v>291</v>
      </c>
      <c r="B303" s="61"/>
      <c r="C303" s="143" t="str">
        <f>VLOOKUP(D303,[8]Hoja1!$A$2:$B$1115,2,0)</f>
        <v>15162</v>
      </c>
      <c r="D303" s="31">
        <v>891857805</v>
      </c>
      <c r="E303" s="31">
        <v>216215162</v>
      </c>
      <c r="F303" s="61" t="s">
        <v>498</v>
      </c>
      <c r="G303" s="33">
        <v>0</v>
      </c>
      <c r="H303" s="33">
        <v>0</v>
      </c>
      <c r="I303" s="3">
        <f>IFERROR(VLOOKUP(C303,'[6]Anexo 2'!$A$9:$G$1115,7,0),0)</f>
        <v>39339597</v>
      </c>
      <c r="J303" s="3">
        <f>IFERROR(VLOOKUP(C303,'[6]Anexo 1'!$A$9:$F$1115,6,0),0)</f>
        <v>56000387</v>
      </c>
      <c r="K303" s="3"/>
      <c r="L303" s="3"/>
      <c r="M303" s="3"/>
      <c r="N303" s="3"/>
      <c r="O303" s="3"/>
      <c r="P303" s="34">
        <f t="shared" si="13"/>
        <v>95339984</v>
      </c>
      <c r="Q303" s="35">
        <f>VLOOKUP(D303,FEBRERO!$D$13:$Q$1147,14,0)+VLOOKUP(D303,FEBRERO!$D$13:$AC$1147,26,0)</f>
        <v>0</v>
      </c>
      <c r="R303" s="3">
        <f>IFERROR(VLOOKUP(D303,[13]ServNOMINA!$F$16:$M$112,8,0),0)</f>
        <v>0</v>
      </c>
      <c r="S303" s="3">
        <f>IFERROR(VLOOKUP(D303,[13]ServOTROS!$F$16:$M$112,8,0),0)</f>
        <v>0</v>
      </c>
      <c r="T303" s="3">
        <f>IFERROR(VLOOKUP(D303,[13]CANCEL!$F$16:$M$48,8,0),0)</f>
        <v>0</v>
      </c>
      <c r="U303" s="3">
        <f>IFERROR(VLOOKUP(B303,[13]Aaf_PENSION!$C$16:$M$112,11,0),0)</f>
        <v>0</v>
      </c>
      <c r="V303" s="3">
        <f>IFERROR(VLOOKUP(B303,[13]Aaf_SALUD!$C$16:$M$112,11,0),0)</f>
        <v>0</v>
      </c>
      <c r="W303" s="3">
        <f>IFERROR(VLOOKUP(D303,[13]CALIDAD!$F$16:$M$1122,8,0),0)</f>
        <v>9834900</v>
      </c>
      <c r="X303" s="3">
        <f>IFERROR(VLOOKUP(D303,'[14]dinamica municip ok'!$F$4:$G$1107,2,0),0)</f>
        <v>56000387</v>
      </c>
      <c r="Y303" s="3">
        <f>IFERROR(VLOOKUP(B303,[13]Ap_CESANTIAS!$C$16:$M$112,11,0),0)</f>
        <v>0</v>
      </c>
      <c r="Z303" s="3">
        <f>IFERROR(VLOOKUP(B303,[13]Ap_PENSION!$C$16:$M$112,11,0),0)</f>
        <v>0</v>
      </c>
      <c r="AA303" s="3">
        <f>IFERROR(VLOOKUP(B303,[13]Ap_SALUD!$C$16:$M$112,11,0),0)</f>
        <v>0</v>
      </c>
      <c r="AB303" s="3"/>
      <c r="AC303" s="36">
        <f t="shared" si="12"/>
        <v>65835287</v>
      </c>
      <c r="AD303" s="37">
        <f t="shared" si="14"/>
        <v>29504697</v>
      </c>
      <c r="AE303" s="144"/>
    </row>
    <row r="304" spans="1:31" x14ac:dyDescent="0.25">
      <c r="A304" s="38">
        <v>292</v>
      </c>
      <c r="B304" s="61"/>
      <c r="C304" s="143" t="str">
        <f>VLOOKUP(D304,[8]Hoja1!$A$2:$B$1115,2,0)</f>
        <v>15172</v>
      </c>
      <c r="D304" s="31">
        <v>891801357</v>
      </c>
      <c r="E304" s="31">
        <v>217215172</v>
      </c>
      <c r="F304" s="61" t="s">
        <v>499</v>
      </c>
      <c r="G304" s="33">
        <v>0</v>
      </c>
      <c r="H304" s="33">
        <v>0</v>
      </c>
      <c r="I304" s="3">
        <f>IFERROR(VLOOKUP(C304,'[6]Anexo 2'!$A$9:$G$1115,7,0),0)</f>
        <v>41412584</v>
      </c>
      <c r="J304" s="3">
        <f>IFERROR(VLOOKUP(C304,'[6]Anexo 1'!$A$9:$F$1115,6,0),0)</f>
        <v>53549112</v>
      </c>
      <c r="K304" s="3"/>
      <c r="L304" s="3"/>
      <c r="M304" s="3"/>
      <c r="N304" s="3"/>
      <c r="O304" s="3"/>
      <c r="P304" s="34">
        <f t="shared" si="13"/>
        <v>94961696</v>
      </c>
      <c r="Q304" s="35">
        <f>VLOOKUP(D304,FEBRERO!$D$13:$Q$1147,14,0)+VLOOKUP(D304,FEBRERO!$D$13:$AC$1147,26,0)</f>
        <v>0</v>
      </c>
      <c r="R304" s="3">
        <f>IFERROR(VLOOKUP(D304,[13]ServNOMINA!$F$16:$M$112,8,0),0)</f>
        <v>0</v>
      </c>
      <c r="S304" s="3">
        <f>IFERROR(VLOOKUP(D304,[13]ServOTROS!$F$16:$M$112,8,0),0)</f>
        <v>0</v>
      </c>
      <c r="T304" s="3">
        <f>IFERROR(VLOOKUP(D304,[13]CANCEL!$F$16:$M$48,8,0),0)</f>
        <v>0</v>
      </c>
      <c r="U304" s="3">
        <f>IFERROR(VLOOKUP(B304,[13]Aaf_PENSION!$C$16:$M$112,11,0),0)</f>
        <v>0</v>
      </c>
      <c r="V304" s="3">
        <f>IFERROR(VLOOKUP(B304,[13]Aaf_SALUD!$C$16:$M$112,11,0),0)</f>
        <v>0</v>
      </c>
      <c r="W304" s="3">
        <f>IFERROR(VLOOKUP(D304,[13]CALIDAD!$F$16:$M$1122,8,0),0)</f>
        <v>10353147</v>
      </c>
      <c r="X304" s="3">
        <f>IFERROR(VLOOKUP(D304,'[14]dinamica municip ok'!$F$4:$G$1107,2,0),0)</f>
        <v>53549112</v>
      </c>
      <c r="Y304" s="3">
        <f>IFERROR(VLOOKUP(B304,[13]Ap_CESANTIAS!$C$16:$M$112,11,0),0)</f>
        <v>0</v>
      </c>
      <c r="Z304" s="3">
        <f>IFERROR(VLOOKUP(B304,[13]Ap_PENSION!$C$16:$M$112,11,0),0)</f>
        <v>0</v>
      </c>
      <c r="AA304" s="3">
        <f>IFERROR(VLOOKUP(B304,[13]Ap_SALUD!$C$16:$M$112,11,0),0)</f>
        <v>0</v>
      </c>
      <c r="AB304" s="3"/>
      <c r="AC304" s="36">
        <f t="shared" si="12"/>
        <v>63902259</v>
      </c>
      <c r="AD304" s="37">
        <f t="shared" si="14"/>
        <v>31059437</v>
      </c>
      <c r="AE304" s="144"/>
    </row>
    <row r="305" spans="1:31" x14ac:dyDescent="0.25">
      <c r="A305" s="29">
        <v>293</v>
      </c>
      <c r="B305" s="61"/>
      <c r="C305" s="143" t="str">
        <f>VLOOKUP(D305,[8]Hoja1!$A$2:$B$1115,2,0)</f>
        <v>15176</v>
      </c>
      <c r="D305" s="31">
        <v>891800475</v>
      </c>
      <c r="E305" s="31">
        <v>217615176</v>
      </c>
      <c r="F305" s="61" t="s">
        <v>500</v>
      </c>
      <c r="G305" s="33">
        <v>0</v>
      </c>
      <c r="H305" s="33">
        <v>0</v>
      </c>
      <c r="I305" s="3">
        <f>IFERROR(VLOOKUP(C305,'[6]Anexo 2'!$A$9:$G$1115,7,0),0)</f>
        <v>730837944</v>
      </c>
      <c r="J305" s="3">
        <f>IFERROR(VLOOKUP(C305,'[6]Anexo 1'!$A$9:$F$1115,6,0),0)</f>
        <v>837396189</v>
      </c>
      <c r="K305" s="3"/>
      <c r="L305" s="3"/>
      <c r="M305" s="3"/>
      <c r="N305" s="3"/>
      <c r="O305" s="3"/>
      <c r="P305" s="34">
        <f t="shared" si="13"/>
        <v>1568234133</v>
      </c>
      <c r="Q305" s="35">
        <f>VLOOKUP(D305,FEBRERO!$D$13:$Q$1147,14,0)+VLOOKUP(D305,FEBRERO!$D$13:$AC$1147,26,0)</f>
        <v>0</v>
      </c>
      <c r="R305" s="3">
        <f>IFERROR(VLOOKUP(D305,[13]ServNOMINA!$F$16:$M$112,8,0),0)</f>
        <v>0</v>
      </c>
      <c r="S305" s="3">
        <f>IFERROR(VLOOKUP(D305,[13]ServOTROS!$F$16:$M$112,8,0),0)</f>
        <v>0</v>
      </c>
      <c r="T305" s="3">
        <f>IFERROR(VLOOKUP(D305,[13]CANCEL!$F$16:$M$48,8,0),0)</f>
        <v>0</v>
      </c>
      <c r="U305" s="3">
        <f>IFERROR(VLOOKUP(B305,[13]Aaf_PENSION!$C$16:$M$112,11,0),0)</f>
        <v>0</v>
      </c>
      <c r="V305" s="3">
        <f>IFERROR(VLOOKUP(B305,[13]Aaf_SALUD!$C$16:$M$112,11,0),0)</f>
        <v>0</v>
      </c>
      <c r="W305" s="3">
        <f>IFERROR(VLOOKUP(D305,[13]CALIDAD!$F$16:$M$1122,8,0),0)</f>
        <v>182709486</v>
      </c>
      <c r="X305" s="3">
        <f>IFERROR(VLOOKUP(D305,'[14]dinamica municip ok'!$F$4:$G$1107,2,0),0)</f>
        <v>837396189</v>
      </c>
      <c r="Y305" s="3">
        <f>IFERROR(VLOOKUP(B305,[13]Ap_CESANTIAS!$C$16:$M$112,11,0),0)</f>
        <v>0</v>
      </c>
      <c r="Z305" s="3">
        <f>IFERROR(VLOOKUP(B305,[13]Ap_PENSION!$C$16:$M$112,11,0),0)</f>
        <v>0</v>
      </c>
      <c r="AA305" s="3">
        <f>IFERROR(VLOOKUP(B305,[13]Ap_SALUD!$C$16:$M$112,11,0),0)</f>
        <v>0</v>
      </c>
      <c r="AB305" s="3"/>
      <c r="AC305" s="36">
        <f t="shared" si="12"/>
        <v>1020105675</v>
      </c>
      <c r="AD305" s="37">
        <f t="shared" si="14"/>
        <v>548128458</v>
      </c>
      <c r="AE305" s="144"/>
    </row>
    <row r="306" spans="1:31" x14ac:dyDescent="0.25">
      <c r="A306" s="38">
        <v>294</v>
      </c>
      <c r="B306" s="61"/>
      <c r="C306" s="143" t="str">
        <f>VLOOKUP(D306,[8]Hoja1!$A$2:$B$1115,2,0)</f>
        <v>15180</v>
      </c>
      <c r="D306" s="31">
        <v>800074859</v>
      </c>
      <c r="E306" s="31">
        <v>218015180</v>
      </c>
      <c r="F306" s="61" t="s">
        <v>501</v>
      </c>
      <c r="G306" s="33">
        <v>0</v>
      </c>
      <c r="H306" s="33">
        <v>0</v>
      </c>
      <c r="I306" s="3">
        <f>IFERROR(VLOOKUP(C306,'[6]Anexo 2'!$A$9:$G$1115,7,0),0)</f>
        <v>65964184</v>
      </c>
      <c r="J306" s="3">
        <f>IFERROR(VLOOKUP(C306,'[6]Anexo 1'!$A$9:$F$1115,6,0),0)</f>
        <v>75251865</v>
      </c>
      <c r="K306" s="3"/>
      <c r="L306" s="3"/>
      <c r="M306" s="3"/>
      <c r="N306" s="3"/>
      <c r="O306" s="3"/>
      <c r="P306" s="34">
        <f t="shared" si="13"/>
        <v>141216049</v>
      </c>
      <c r="Q306" s="35">
        <f>VLOOKUP(D306,FEBRERO!$D$13:$Q$1147,14,0)+VLOOKUP(D306,FEBRERO!$D$13:$AC$1147,26,0)</f>
        <v>0</v>
      </c>
      <c r="R306" s="3">
        <f>IFERROR(VLOOKUP(D306,[13]ServNOMINA!$F$16:$M$112,8,0),0)</f>
        <v>0</v>
      </c>
      <c r="S306" s="3">
        <f>IFERROR(VLOOKUP(D306,[13]ServOTROS!$F$16:$M$112,8,0),0)</f>
        <v>0</v>
      </c>
      <c r="T306" s="3">
        <f>IFERROR(VLOOKUP(D306,[13]CANCEL!$F$16:$M$48,8,0),0)</f>
        <v>0</v>
      </c>
      <c r="U306" s="3">
        <f>IFERROR(VLOOKUP(B306,[13]Aaf_PENSION!$C$16:$M$112,11,0),0)</f>
        <v>0</v>
      </c>
      <c r="V306" s="3">
        <f>IFERROR(VLOOKUP(B306,[13]Aaf_SALUD!$C$16:$M$112,11,0),0)</f>
        <v>0</v>
      </c>
      <c r="W306" s="3">
        <f>IFERROR(VLOOKUP(D306,[13]CALIDAD!$F$16:$M$1122,8,0),0)</f>
        <v>16491045</v>
      </c>
      <c r="X306" s="3">
        <f>IFERROR(VLOOKUP(D306,'[14]dinamica municip ok'!$F$4:$G$1107,2,0),0)</f>
        <v>75251865</v>
      </c>
      <c r="Y306" s="3">
        <f>IFERROR(VLOOKUP(B306,[13]Ap_CESANTIAS!$C$16:$M$112,11,0),0)</f>
        <v>0</v>
      </c>
      <c r="Z306" s="3">
        <f>IFERROR(VLOOKUP(B306,[13]Ap_PENSION!$C$16:$M$112,11,0),0)</f>
        <v>0</v>
      </c>
      <c r="AA306" s="3">
        <f>IFERROR(VLOOKUP(B306,[13]Ap_SALUD!$C$16:$M$112,11,0),0)</f>
        <v>0</v>
      </c>
      <c r="AB306" s="3"/>
      <c r="AC306" s="36">
        <f t="shared" si="12"/>
        <v>91742910</v>
      </c>
      <c r="AD306" s="37">
        <f t="shared" si="14"/>
        <v>49473139</v>
      </c>
      <c r="AE306" s="144"/>
    </row>
    <row r="307" spans="1:31" x14ac:dyDescent="0.25">
      <c r="A307" s="29">
        <v>295</v>
      </c>
      <c r="B307" s="61"/>
      <c r="C307" s="143" t="str">
        <f>VLOOKUP(D307,[8]Hoja1!$A$2:$B$1115,2,0)</f>
        <v>15183</v>
      </c>
      <c r="D307" s="31">
        <v>891801962</v>
      </c>
      <c r="E307" s="31">
        <v>218315183</v>
      </c>
      <c r="F307" s="61" t="s">
        <v>502</v>
      </c>
      <c r="G307" s="33">
        <v>0</v>
      </c>
      <c r="H307" s="33">
        <v>0</v>
      </c>
      <c r="I307" s="3">
        <f>IFERROR(VLOOKUP(C307,'[6]Anexo 2'!$A$9:$G$1115,7,0),0)</f>
        <v>270978608</v>
      </c>
      <c r="J307" s="3">
        <f>IFERROR(VLOOKUP(C307,'[6]Anexo 1'!$A$9:$F$1115,6,0),0)</f>
        <v>222346123</v>
      </c>
      <c r="K307" s="3"/>
      <c r="L307" s="3"/>
      <c r="M307" s="3"/>
      <c r="N307" s="3"/>
      <c r="O307" s="3"/>
      <c r="P307" s="34">
        <f t="shared" si="13"/>
        <v>493324731</v>
      </c>
      <c r="Q307" s="35">
        <f>VLOOKUP(D307,FEBRERO!$D$13:$Q$1147,14,0)+VLOOKUP(D307,FEBRERO!$D$13:$AC$1147,26,0)</f>
        <v>0</v>
      </c>
      <c r="R307" s="3">
        <f>IFERROR(VLOOKUP(D307,[13]ServNOMINA!$F$16:$M$112,8,0),0)</f>
        <v>0</v>
      </c>
      <c r="S307" s="3">
        <f>IFERROR(VLOOKUP(D307,[13]ServOTROS!$F$16:$M$112,8,0),0)</f>
        <v>0</v>
      </c>
      <c r="T307" s="3">
        <f>IFERROR(VLOOKUP(D307,[13]CANCEL!$F$16:$M$48,8,0),0)</f>
        <v>0</v>
      </c>
      <c r="U307" s="3">
        <f>IFERROR(VLOOKUP(B307,[13]Aaf_PENSION!$C$16:$M$112,11,0),0)</f>
        <v>0</v>
      </c>
      <c r="V307" s="3">
        <f>IFERROR(VLOOKUP(B307,[13]Aaf_SALUD!$C$16:$M$112,11,0),0)</f>
        <v>0</v>
      </c>
      <c r="W307" s="3">
        <f>IFERROR(VLOOKUP(D307,[13]CALIDAD!$F$16:$M$1122,8,0),0)</f>
        <v>67744653</v>
      </c>
      <c r="X307" s="3">
        <f>IFERROR(VLOOKUP(D307,'[14]dinamica municip ok'!$F$4:$G$1107,2,0),0)</f>
        <v>222346123</v>
      </c>
      <c r="Y307" s="3">
        <f>IFERROR(VLOOKUP(B307,[13]Ap_CESANTIAS!$C$16:$M$112,11,0),0)</f>
        <v>0</v>
      </c>
      <c r="Z307" s="3">
        <f>IFERROR(VLOOKUP(B307,[13]Ap_PENSION!$C$16:$M$112,11,0),0)</f>
        <v>0</v>
      </c>
      <c r="AA307" s="3">
        <f>IFERROR(VLOOKUP(B307,[13]Ap_SALUD!$C$16:$M$112,11,0),0)</f>
        <v>0</v>
      </c>
      <c r="AB307" s="3"/>
      <c r="AC307" s="36">
        <f t="shared" si="12"/>
        <v>290090776</v>
      </c>
      <c r="AD307" s="37">
        <f t="shared" si="14"/>
        <v>203233955</v>
      </c>
      <c r="AE307" s="144"/>
    </row>
    <row r="308" spans="1:31" x14ac:dyDescent="0.25">
      <c r="A308" s="38">
        <v>296</v>
      </c>
      <c r="B308" s="61"/>
      <c r="C308" s="143" t="str">
        <f>VLOOKUP(D308,[8]Hoja1!$A$2:$B$1115,2,0)</f>
        <v>15185</v>
      </c>
      <c r="D308" s="31">
        <v>800034476</v>
      </c>
      <c r="E308" s="31">
        <v>218515185</v>
      </c>
      <c r="F308" s="61" t="s">
        <v>503</v>
      </c>
      <c r="G308" s="33">
        <v>0</v>
      </c>
      <c r="H308" s="33">
        <v>0</v>
      </c>
      <c r="I308" s="3">
        <f>IFERROR(VLOOKUP(C308,'[6]Anexo 2'!$A$9:$G$1115,7,0),0)</f>
        <v>112364620</v>
      </c>
      <c r="J308" s="3">
        <f>IFERROR(VLOOKUP(C308,'[6]Anexo 1'!$A$9:$F$1115,6,0),0)</f>
        <v>112625926</v>
      </c>
      <c r="K308" s="3"/>
      <c r="L308" s="3"/>
      <c r="M308" s="3"/>
      <c r="N308" s="3"/>
      <c r="O308" s="3"/>
      <c r="P308" s="34">
        <f t="shared" si="13"/>
        <v>224990546</v>
      </c>
      <c r="Q308" s="35">
        <f>VLOOKUP(D308,FEBRERO!$D$13:$Q$1147,14,0)+VLOOKUP(D308,FEBRERO!$D$13:$AC$1147,26,0)</f>
        <v>0</v>
      </c>
      <c r="R308" s="3">
        <f>IFERROR(VLOOKUP(D308,[13]ServNOMINA!$F$16:$M$112,8,0),0)</f>
        <v>0</v>
      </c>
      <c r="S308" s="3">
        <f>IFERROR(VLOOKUP(D308,[13]ServOTROS!$F$16:$M$112,8,0),0)</f>
        <v>0</v>
      </c>
      <c r="T308" s="3">
        <f>IFERROR(VLOOKUP(D308,[13]CANCEL!$F$16:$M$48,8,0),0)</f>
        <v>0</v>
      </c>
      <c r="U308" s="3">
        <f>IFERROR(VLOOKUP(B308,[13]Aaf_PENSION!$C$16:$M$112,11,0),0)</f>
        <v>0</v>
      </c>
      <c r="V308" s="3">
        <f>IFERROR(VLOOKUP(B308,[13]Aaf_SALUD!$C$16:$M$112,11,0),0)</f>
        <v>0</v>
      </c>
      <c r="W308" s="3">
        <f>IFERROR(VLOOKUP(D308,[13]CALIDAD!$F$16:$M$1122,8,0),0)</f>
        <v>28091154</v>
      </c>
      <c r="X308" s="3">
        <f>IFERROR(VLOOKUP(D308,'[14]dinamica municip ok'!$F$4:$G$1107,2,0),0)</f>
        <v>112625926</v>
      </c>
      <c r="Y308" s="3">
        <f>IFERROR(VLOOKUP(B308,[13]Ap_CESANTIAS!$C$16:$M$112,11,0),0)</f>
        <v>0</v>
      </c>
      <c r="Z308" s="3">
        <f>IFERROR(VLOOKUP(B308,[13]Ap_PENSION!$C$16:$M$112,11,0),0)</f>
        <v>0</v>
      </c>
      <c r="AA308" s="3">
        <f>IFERROR(VLOOKUP(B308,[13]Ap_SALUD!$C$16:$M$112,11,0),0)</f>
        <v>0</v>
      </c>
      <c r="AB308" s="3"/>
      <c r="AC308" s="36">
        <f t="shared" si="12"/>
        <v>140717080</v>
      </c>
      <c r="AD308" s="37">
        <f t="shared" si="14"/>
        <v>84273466</v>
      </c>
      <c r="AE308" s="144"/>
    </row>
    <row r="309" spans="1:31" x14ac:dyDescent="0.25">
      <c r="A309" s="29">
        <v>297</v>
      </c>
      <c r="B309" s="61"/>
      <c r="C309" s="143" t="str">
        <f>VLOOKUP(D309,[8]Hoja1!$A$2:$B$1115,2,0)</f>
        <v>15187</v>
      </c>
      <c r="D309" s="31">
        <v>800014989</v>
      </c>
      <c r="E309" s="31">
        <v>218715187</v>
      </c>
      <c r="F309" s="61" t="s">
        <v>504</v>
      </c>
      <c r="G309" s="33">
        <v>0</v>
      </c>
      <c r="H309" s="33">
        <v>0</v>
      </c>
      <c r="I309" s="3">
        <f>IFERROR(VLOOKUP(C309,'[6]Anexo 2'!$A$9:$G$1115,7,0),0)</f>
        <v>58231785</v>
      </c>
      <c r="J309" s="3">
        <f>IFERROR(VLOOKUP(C309,'[6]Anexo 1'!$A$9:$F$1115,6,0),0)</f>
        <v>57131180</v>
      </c>
      <c r="K309" s="3"/>
      <c r="L309" s="3"/>
      <c r="M309" s="3"/>
      <c r="N309" s="3"/>
      <c r="O309" s="3"/>
      <c r="P309" s="34">
        <f t="shared" si="13"/>
        <v>115362965</v>
      </c>
      <c r="Q309" s="35">
        <f>VLOOKUP(D309,FEBRERO!$D$13:$Q$1147,14,0)+VLOOKUP(D309,FEBRERO!$D$13:$AC$1147,26,0)</f>
        <v>0</v>
      </c>
      <c r="R309" s="3">
        <f>IFERROR(VLOOKUP(D309,[13]ServNOMINA!$F$16:$M$112,8,0),0)</f>
        <v>0</v>
      </c>
      <c r="S309" s="3">
        <f>IFERROR(VLOOKUP(D309,[13]ServOTROS!$F$16:$M$112,8,0),0)</f>
        <v>0</v>
      </c>
      <c r="T309" s="3">
        <f>IFERROR(VLOOKUP(D309,[13]CANCEL!$F$16:$M$48,8,0),0)</f>
        <v>0</v>
      </c>
      <c r="U309" s="3">
        <f>IFERROR(VLOOKUP(B309,[13]Aaf_PENSION!$C$16:$M$112,11,0),0)</f>
        <v>0</v>
      </c>
      <c r="V309" s="3">
        <f>IFERROR(VLOOKUP(B309,[13]Aaf_SALUD!$C$16:$M$112,11,0),0)</f>
        <v>0</v>
      </c>
      <c r="W309" s="3">
        <f>IFERROR(VLOOKUP(D309,[13]CALIDAD!$F$16:$M$1122,8,0),0)</f>
        <v>14557947</v>
      </c>
      <c r="X309" s="3">
        <f>IFERROR(VLOOKUP(D309,'[14]dinamica municip ok'!$F$4:$G$1107,2,0),0)</f>
        <v>57131180</v>
      </c>
      <c r="Y309" s="3">
        <f>IFERROR(VLOOKUP(B309,[13]Ap_CESANTIAS!$C$16:$M$112,11,0),0)</f>
        <v>0</v>
      </c>
      <c r="Z309" s="3">
        <f>IFERROR(VLOOKUP(B309,[13]Ap_PENSION!$C$16:$M$112,11,0),0)</f>
        <v>0</v>
      </c>
      <c r="AA309" s="3">
        <f>IFERROR(VLOOKUP(B309,[13]Ap_SALUD!$C$16:$M$112,11,0),0)</f>
        <v>0</v>
      </c>
      <c r="AB309" s="3"/>
      <c r="AC309" s="36">
        <f t="shared" si="12"/>
        <v>71689127</v>
      </c>
      <c r="AD309" s="37">
        <f t="shared" si="14"/>
        <v>43673838</v>
      </c>
      <c r="AE309" s="144"/>
    </row>
    <row r="310" spans="1:31" x14ac:dyDescent="0.25">
      <c r="A310" s="38">
        <v>298</v>
      </c>
      <c r="B310" s="61"/>
      <c r="C310" s="143" t="str">
        <f>VLOOKUP(D310,[8]Hoja1!$A$2:$B$1115,2,0)</f>
        <v>15189</v>
      </c>
      <c r="D310" s="31">
        <v>891801988</v>
      </c>
      <c r="E310" s="31">
        <v>218915189</v>
      </c>
      <c r="F310" s="61" t="s">
        <v>505</v>
      </c>
      <c r="G310" s="33">
        <v>0</v>
      </c>
      <c r="H310" s="33">
        <v>0</v>
      </c>
      <c r="I310" s="3">
        <f>IFERROR(VLOOKUP(C310,'[6]Anexo 2'!$A$9:$G$1115,7,0),0)</f>
        <v>69486112</v>
      </c>
      <c r="J310" s="3">
        <f>IFERROR(VLOOKUP(C310,'[6]Anexo 1'!$A$9:$F$1115,6,0),0)</f>
        <v>109044515</v>
      </c>
      <c r="K310" s="3"/>
      <c r="L310" s="3"/>
      <c r="M310" s="3"/>
      <c r="N310" s="3"/>
      <c r="O310" s="3"/>
      <c r="P310" s="34">
        <f t="shared" si="13"/>
        <v>178530627</v>
      </c>
      <c r="Q310" s="35">
        <f>VLOOKUP(D310,FEBRERO!$D$13:$Q$1147,14,0)+VLOOKUP(D310,FEBRERO!$D$13:$AC$1147,26,0)</f>
        <v>0</v>
      </c>
      <c r="R310" s="3">
        <f>IFERROR(VLOOKUP(D310,[13]ServNOMINA!$F$16:$M$112,8,0),0)</f>
        <v>0</v>
      </c>
      <c r="S310" s="3">
        <f>IFERROR(VLOOKUP(D310,[13]ServOTROS!$F$16:$M$112,8,0),0)</f>
        <v>0</v>
      </c>
      <c r="T310" s="3">
        <f>IFERROR(VLOOKUP(D310,[13]CANCEL!$F$16:$M$48,8,0),0)</f>
        <v>0</v>
      </c>
      <c r="U310" s="3">
        <f>IFERROR(VLOOKUP(B310,[13]Aaf_PENSION!$C$16:$M$112,11,0),0)</f>
        <v>0</v>
      </c>
      <c r="V310" s="3">
        <f>IFERROR(VLOOKUP(B310,[13]Aaf_SALUD!$C$16:$M$112,11,0),0)</f>
        <v>0</v>
      </c>
      <c r="W310" s="3">
        <f>IFERROR(VLOOKUP(D310,[13]CALIDAD!$F$16:$M$1122,8,0),0)</f>
        <v>17371527</v>
      </c>
      <c r="X310" s="3">
        <f>IFERROR(VLOOKUP(D310,'[14]dinamica municip ok'!$F$4:$G$1107,2,0),0)</f>
        <v>109044515</v>
      </c>
      <c r="Y310" s="3">
        <f>IFERROR(VLOOKUP(B310,[13]Ap_CESANTIAS!$C$16:$M$112,11,0),0)</f>
        <v>0</v>
      </c>
      <c r="Z310" s="3">
        <f>IFERROR(VLOOKUP(B310,[13]Ap_PENSION!$C$16:$M$112,11,0),0)</f>
        <v>0</v>
      </c>
      <c r="AA310" s="3">
        <f>IFERROR(VLOOKUP(B310,[13]Ap_SALUD!$C$16:$M$112,11,0),0)</f>
        <v>0</v>
      </c>
      <c r="AB310" s="3"/>
      <c r="AC310" s="36">
        <f t="shared" si="12"/>
        <v>126416042</v>
      </c>
      <c r="AD310" s="37">
        <f t="shared" si="14"/>
        <v>52114585</v>
      </c>
      <c r="AE310" s="144"/>
    </row>
    <row r="311" spans="1:31" x14ac:dyDescent="0.25">
      <c r="A311" s="29">
        <v>299</v>
      </c>
      <c r="B311" s="61"/>
      <c r="C311" s="143" t="str">
        <f>VLOOKUP(D311,[8]Hoja1!$A$2:$B$1115,2,0)</f>
        <v>15204</v>
      </c>
      <c r="D311" s="31">
        <v>891801932</v>
      </c>
      <c r="E311" s="31">
        <v>210415204</v>
      </c>
      <c r="F311" s="61" t="s">
        <v>506</v>
      </c>
      <c r="G311" s="33">
        <v>0</v>
      </c>
      <c r="H311" s="33">
        <v>0</v>
      </c>
      <c r="I311" s="3">
        <f>IFERROR(VLOOKUP(C311,'[6]Anexo 2'!$A$9:$G$1115,7,0),0)</f>
        <v>124880628</v>
      </c>
      <c r="J311" s="3">
        <f>IFERROR(VLOOKUP(C311,'[6]Anexo 1'!$A$9:$F$1115,6,0),0)</f>
        <v>135364447</v>
      </c>
      <c r="K311" s="3"/>
      <c r="L311" s="3"/>
      <c r="M311" s="3"/>
      <c r="N311" s="3"/>
      <c r="O311" s="3"/>
      <c r="P311" s="34">
        <f t="shared" si="13"/>
        <v>260245075</v>
      </c>
      <c r="Q311" s="35">
        <f>VLOOKUP(D311,FEBRERO!$D$13:$Q$1147,14,0)+VLOOKUP(D311,FEBRERO!$D$13:$AC$1147,26,0)</f>
        <v>0</v>
      </c>
      <c r="R311" s="3">
        <f>IFERROR(VLOOKUP(D311,[13]ServNOMINA!$F$16:$M$112,8,0),0)</f>
        <v>0</v>
      </c>
      <c r="S311" s="3">
        <f>IFERROR(VLOOKUP(D311,[13]ServOTROS!$F$16:$M$112,8,0),0)</f>
        <v>0</v>
      </c>
      <c r="T311" s="3">
        <f>IFERROR(VLOOKUP(D311,[13]CANCEL!$F$16:$M$48,8,0),0)</f>
        <v>0</v>
      </c>
      <c r="U311" s="3">
        <f>IFERROR(VLOOKUP(B311,[13]Aaf_PENSION!$C$16:$M$112,11,0),0)</f>
        <v>0</v>
      </c>
      <c r="V311" s="3">
        <f>IFERROR(VLOOKUP(B311,[13]Aaf_SALUD!$C$16:$M$112,11,0),0)</f>
        <v>0</v>
      </c>
      <c r="W311" s="3">
        <f>IFERROR(VLOOKUP(D311,[13]CALIDAD!$F$16:$M$1122,8,0),0)</f>
        <v>31220157</v>
      </c>
      <c r="X311" s="3">
        <f>IFERROR(VLOOKUP(D311,'[14]dinamica municip ok'!$F$4:$G$1107,2,0),0)</f>
        <v>135364447</v>
      </c>
      <c r="Y311" s="3">
        <f>IFERROR(VLOOKUP(B311,[13]Ap_CESANTIAS!$C$16:$M$112,11,0),0)</f>
        <v>0</v>
      </c>
      <c r="Z311" s="3">
        <f>IFERROR(VLOOKUP(B311,[13]Ap_PENSION!$C$16:$M$112,11,0),0)</f>
        <v>0</v>
      </c>
      <c r="AA311" s="3">
        <f>IFERROR(VLOOKUP(B311,[13]Ap_SALUD!$C$16:$M$112,11,0),0)</f>
        <v>0</v>
      </c>
      <c r="AB311" s="3"/>
      <c r="AC311" s="36">
        <f t="shared" si="12"/>
        <v>166584604</v>
      </c>
      <c r="AD311" s="37">
        <f t="shared" si="14"/>
        <v>93660471</v>
      </c>
      <c r="AE311" s="144"/>
    </row>
    <row r="312" spans="1:31" x14ac:dyDescent="0.25">
      <c r="A312" s="38">
        <v>300</v>
      </c>
      <c r="B312" s="61"/>
      <c r="C312" s="143" t="str">
        <f>VLOOKUP(D312,[8]Hoja1!$A$2:$B$1115,2,0)</f>
        <v>15212</v>
      </c>
      <c r="D312" s="31">
        <v>891801363</v>
      </c>
      <c r="E312" s="31">
        <v>211215212</v>
      </c>
      <c r="F312" s="61" t="s">
        <v>507</v>
      </c>
      <c r="G312" s="33">
        <v>0</v>
      </c>
      <c r="H312" s="33">
        <v>0</v>
      </c>
      <c r="I312" s="3">
        <f>IFERROR(VLOOKUP(C312,'[6]Anexo 2'!$A$9:$G$1115,7,0),0)</f>
        <v>38878076</v>
      </c>
      <c r="J312" s="3">
        <f>IFERROR(VLOOKUP(C312,'[6]Anexo 1'!$A$9:$F$1115,6,0),0)</f>
        <v>44708636</v>
      </c>
      <c r="K312" s="3"/>
      <c r="L312" s="3"/>
      <c r="M312" s="3"/>
      <c r="N312" s="3"/>
      <c r="O312" s="3"/>
      <c r="P312" s="34">
        <f t="shared" si="13"/>
        <v>83586712</v>
      </c>
      <c r="Q312" s="35">
        <f>VLOOKUP(D312,FEBRERO!$D$13:$Q$1147,14,0)+VLOOKUP(D312,FEBRERO!$D$13:$AC$1147,26,0)</f>
        <v>0</v>
      </c>
      <c r="R312" s="3">
        <f>IFERROR(VLOOKUP(D312,[13]ServNOMINA!$F$16:$M$112,8,0),0)</f>
        <v>0</v>
      </c>
      <c r="S312" s="3">
        <f>IFERROR(VLOOKUP(D312,[13]ServOTROS!$F$16:$M$112,8,0),0)</f>
        <v>0</v>
      </c>
      <c r="T312" s="3">
        <f>IFERROR(VLOOKUP(D312,[13]CANCEL!$F$16:$M$48,8,0),0)</f>
        <v>0</v>
      </c>
      <c r="U312" s="3">
        <f>IFERROR(VLOOKUP(B312,[13]Aaf_PENSION!$C$16:$M$112,11,0),0)</f>
        <v>0</v>
      </c>
      <c r="V312" s="3">
        <f>IFERROR(VLOOKUP(B312,[13]Aaf_SALUD!$C$16:$M$112,11,0),0)</f>
        <v>0</v>
      </c>
      <c r="W312" s="3">
        <f>IFERROR(VLOOKUP(D312,[13]CALIDAD!$F$16:$M$1122,8,0),0)</f>
        <v>9719520</v>
      </c>
      <c r="X312" s="3">
        <f>IFERROR(VLOOKUP(D312,'[14]dinamica municip ok'!$F$4:$G$1107,2,0),0)</f>
        <v>44708636</v>
      </c>
      <c r="Y312" s="3">
        <f>IFERROR(VLOOKUP(B312,[13]Ap_CESANTIAS!$C$16:$M$112,11,0),0)</f>
        <v>0</v>
      </c>
      <c r="Z312" s="3">
        <f>IFERROR(VLOOKUP(B312,[13]Ap_PENSION!$C$16:$M$112,11,0),0)</f>
        <v>0</v>
      </c>
      <c r="AA312" s="3">
        <f>IFERROR(VLOOKUP(B312,[13]Ap_SALUD!$C$16:$M$112,11,0),0)</f>
        <v>0</v>
      </c>
      <c r="AB312" s="3"/>
      <c r="AC312" s="36">
        <f t="shared" si="12"/>
        <v>54428156</v>
      </c>
      <c r="AD312" s="37">
        <f t="shared" si="14"/>
        <v>29158556</v>
      </c>
      <c r="AE312" s="144"/>
    </row>
    <row r="313" spans="1:31" x14ac:dyDescent="0.25">
      <c r="A313" s="29">
        <v>301</v>
      </c>
      <c r="B313" s="61"/>
      <c r="C313" s="143" t="str">
        <f>VLOOKUP(D313,[8]Hoja1!$A$2:$B$1115,2,0)</f>
        <v>15215</v>
      </c>
      <c r="D313" s="31">
        <v>891855748</v>
      </c>
      <c r="E313" s="31">
        <v>211515215</v>
      </c>
      <c r="F313" s="61" t="s">
        <v>508</v>
      </c>
      <c r="G313" s="33">
        <v>0</v>
      </c>
      <c r="H313" s="33">
        <v>0</v>
      </c>
      <c r="I313" s="3">
        <f>IFERROR(VLOOKUP(C313,'[6]Anexo 2'!$A$9:$G$1115,7,0),0)</f>
        <v>40980943</v>
      </c>
      <c r="J313" s="3">
        <f>IFERROR(VLOOKUP(C313,'[6]Anexo 1'!$A$9:$F$1115,6,0),0)</f>
        <v>41280569</v>
      </c>
      <c r="K313" s="3"/>
      <c r="L313" s="3"/>
      <c r="M313" s="3"/>
      <c r="N313" s="3"/>
      <c r="O313" s="3"/>
      <c r="P313" s="34">
        <f t="shared" si="13"/>
        <v>82261512</v>
      </c>
      <c r="Q313" s="35">
        <f>VLOOKUP(D313,FEBRERO!$D$13:$Q$1147,14,0)+VLOOKUP(D313,FEBRERO!$D$13:$AC$1147,26,0)</f>
        <v>0</v>
      </c>
      <c r="R313" s="3">
        <f>IFERROR(VLOOKUP(D313,[13]ServNOMINA!$F$16:$M$112,8,0),0)</f>
        <v>0</v>
      </c>
      <c r="S313" s="3">
        <f>IFERROR(VLOOKUP(D313,[13]ServOTROS!$F$16:$M$112,8,0),0)</f>
        <v>0</v>
      </c>
      <c r="T313" s="3">
        <f>IFERROR(VLOOKUP(D313,[13]CANCEL!$F$16:$M$48,8,0),0)</f>
        <v>0</v>
      </c>
      <c r="U313" s="3">
        <f>IFERROR(VLOOKUP(B313,[13]Aaf_PENSION!$C$16:$M$112,11,0),0)</f>
        <v>0</v>
      </c>
      <c r="V313" s="3">
        <f>IFERROR(VLOOKUP(B313,[13]Aaf_SALUD!$C$16:$M$112,11,0),0)</f>
        <v>0</v>
      </c>
      <c r="W313" s="3">
        <f>IFERROR(VLOOKUP(D313,[13]CALIDAD!$F$16:$M$1122,8,0),0)</f>
        <v>10245237</v>
      </c>
      <c r="X313" s="3">
        <f>IFERROR(VLOOKUP(D313,'[14]dinamica municip ok'!$F$4:$G$1107,2,0),0)</f>
        <v>41280569</v>
      </c>
      <c r="Y313" s="3">
        <f>IFERROR(VLOOKUP(B313,[13]Ap_CESANTIAS!$C$16:$M$112,11,0),0)</f>
        <v>0</v>
      </c>
      <c r="Z313" s="3">
        <f>IFERROR(VLOOKUP(B313,[13]Ap_PENSION!$C$16:$M$112,11,0),0)</f>
        <v>0</v>
      </c>
      <c r="AA313" s="3">
        <f>IFERROR(VLOOKUP(B313,[13]Ap_SALUD!$C$16:$M$112,11,0),0)</f>
        <v>0</v>
      </c>
      <c r="AB313" s="3"/>
      <c r="AC313" s="36">
        <f t="shared" si="12"/>
        <v>51525806</v>
      </c>
      <c r="AD313" s="37">
        <f t="shared" si="14"/>
        <v>30735706</v>
      </c>
      <c r="AE313" s="144"/>
    </row>
    <row r="314" spans="1:31" x14ac:dyDescent="0.25">
      <c r="A314" s="38">
        <v>302</v>
      </c>
      <c r="B314" s="61"/>
      <c r="C314" s="143" t="str">
        <f>VLOOKUP(D314,[8]Hoja1!$A$2:$B$1115,2,0)</f>
        <v>15218</v>
      </c>
      <c r="D314" s="31">
        <v>891857920</v>
      </c>
      <c r="E314" s="31">
        <v>211815218</v>
      </c>
      <c r="F314" s="61" t="s">
        <v>509</v>
      </c>
      <c r="G314" s="33">
        <v>0</v>
      </c>
      <c r="H314" s="33">
        <v>0</v>
      </c>
      <c r="I314" s="3">
        <f>IFERROR(VLOOKUP(C314,'[6]Anexo 2'!$A$9:$G$1115,7,0),0)</f>
        <v>53995752</v>
      </c>
      <c r="J314" s="3">
        <f>IFERROR(VLOOKUP(C314,'[6]Anexo 1'!$A$9:$F$1115,6,0),0)</f>
        <v>53843333</v>
      </c>
      <c r="K314" s="3"/>
      <c r="L314" s="3"/>
      <c r="M314" s="3"/>
      <c r="N314" s="3"/>
      <c r="O314" s="3"/>
      <c r="P314" s="34">
        <f t="shared" si="13"/>
        <v>107839085</v>
      </c>
      <c r="Q314" s="35">
        <f>VLOOKUP(D314,FEBRERO!$D$13:$Q$1147,14,0)+VLOOKUP(D314,FEBRERO!$D$13:$AC$1147,26,0)</f>
        <v>0</v>
      </c>
      <c r="R314" s="3">
        <f>IFERROR(VLOOKUP(D314,[13]ServNOMINA!$F$16:$M$112,8,0),0)</f>
        <v>0</v>
      </c>
      <c r="S314" s="3">
        <f>IFERROR(VLOOKUP(D314,[13]ServOTROS!$F$16:$M$112,8,0),0)</f>
        <v>0</v>
      </c>
      <c r="T314" s="3">
        <f>IFERROR(VLOOKUP(D314,[13]CANCEL!$F$16:$M$48,8,0),0)</f>
        <v>0</v>
      </c>
      <c r="U314" s="3">
        <f>IFERROR(VLOOKUP(B314,[13]Aaf_PENSION!$C$16:$M$112,11,0),0)</f>
        <v>0</v>
      </c>
      <c r="V314" s="3">
        <f>IFERROR(VLOOKUP(B314,[13]Aaf_SALUD!$C$16:$M$112,11,0),0)</f>
        <v>0</v>
      </c>
      <c r="W314" s="3">
        <f>IFERROR(VLOOKUP(D314,[13]CALIDAD!$F$16:$M$1122,8,0),0)</f>
        <v>13498938</v>
      </c>
      <c r="X314" s="3">
        <f>IFERROR(VLOOKUP(D314,'[14]dinamica municip ok'!$F$4:$G$1107,2,0),0)</f>
        <v>53843333</v>
      </c>
      <c r="Y314" s="3">
        <f>IFERROR(VLOOKUP(B314,[13]Ap_CESANTIAS!$C$16:$M$112,11,0),0)</f>
        <v>0</v>
      </c>
      <c r="Z314" s="3">
        <f>IFERROR(VLOOKUP(B314,[13]Ap_PENSION!$C$16:$M$112,11,0),0)</f>
        <v>0</v>
      </c>
      <c r="AA314" s="3">
        <f>IFERROR(VLOOKUP(B314,[13]Ap_SALUD!$C$16:$M$112,11,0),0)</f>
        <v>0</v>
      </c>
      <c r="AB314" s="3"/>
      <c r="AC314" s="36">
        <f t="shared" si="12"/>
        <v>67342271</v>
      </c>
      <c r="AD314" s="37">
        <f t="shared" si="14"/>
        <v>40496814</v>
      </c>
      <c r="AE314" s="144"/>
    </row>
    <row r="315" spans="1:31" x14ac:dyDescent="0.25">
      <c r="A315" s="29">
        <v>303</v>
      </c>
      <c r="B315" s="61"/>
      <c r="C315" s="143" t="str">
        <f>VLOOKUP(D315,[8]Hoja1!$A$2:$B$1115,2,0)</f>
        <v>15223</v>
      </c>
      <c r="D315" s="31">
        <v>800099196</v>
      </c>
      <c r="E315" s="31">
        <v>212315223</v>
      </c>
      <c r="F315" s="61" t="s">
        <v>510</v>
      </c>
      <c r="G315" s="33">
        <v>0</v>
      </c>
      <c r="H315" s="33">
        <v>0</v>
      </c>
      <c r="I315" s="3">
        <f>IFERROR(VLOOKUP(C315,'[6]Anexo 2'!$A$9:$G$1115,7,0),0)</f>
        <v>345454236</v>
      </c>
      <c r="J315" s="3">
        <f>IFERROR(VLOOKUP(C315,'[6]Anexo 1'!$A$9:$F$1115,6,0),0)</f>
        <v>258008253</v>
      </c>
      <c r="K315" s="3"/>
      <c r="L315" s="3"/>
      <c r="M315" s="3"/>
      <c r="N315" s="3"/>
      <c r="O315" s="3"/>
      <c r="P315" s="34">
        <f t="shared" si="13"/>
        <v>603462489</v>
      </c>
      <c r="Q315" s="35">
        <f>VLOOKUP(D315,FEBRERO!$D$13:$Q$1147,14,0)+VLOOKUP(D315,FEBRERO!$D$13:$AC$1147,26,0)</f>
        <v>0</v>
      </c>
      <c r="R315" s="3">
        <f>IFERROR(VLOOKUP(D315,[13]ServNOMINA!$F$16:$M$112,8,0),0)</f>
        <v>0</v>
      </c>
      <c r="S315" s="3">
        <f>IFERROR(VLOOKUP(D315,[13]ServOTROS!$F$16:$M$112,8,0),0)</f>
        <v>0</v>
      </c>
      <c r="T315" s="3">
        <f>IFERROR(VLOOKUP(D315,[13]CANCEL!$F$16:$M$48,8,0),0)</f>
        <v>0</v>
      </c>
      <c r="U315" s="3">
        <f>IFERROR(VLOOKUP(B315,[13]Aaf_PENSION!$C$16:$M$112,11,0),0)</f>
        <v>0</v>
      </c>
      <c r="V315" s="3">
        <f>IFERROR(VLOOKUP(B315,[13]Aaf_SALUD!$C$16:$M$112,11,0),0)</f>
        <v>0</v>
      </c>
      <c r="W315" s="3">
        <f>IFERROR(VLOOKUP(D315,[13]CALIDAD!$F$16:$M$1122,8,0),0)</f>
        <v>86363559</v>
      </c>
      <c r="X315" s="3">
        <f>IFERROR(VLOOKUP(D315,'[14]dinamica municip ok'!$F$4:$G$1107,2,0),0)</f>
        <v>258008253</v>
      </c>
      <c r="Y315" s="3">
        <f>IFERROR(VLOOKUP(B315,[13]Ap_CESANTIAS!$C$16:$M$112,11,0),0)</f>
        <v>0</v>
      </c>
      <c r="Z315" s="3">
        <f>IFERROR(VLOOKUP(B315,[13]Ap_PENSION!$C$16:$M$112,11,0),0)</f>
        <v>0</v>
      </c>
      <c r="AA315" s="3">
        <f>IFERROR(VLOOKUP(B315,[13]Ap_SALUD!$C$16:$M$112,11,0),0)</f>
        <v>0</v>
      </c>
      <c r="AB315" s="3"/>
      <c r="AC315" s="36">
        <f t="shared" si="12"/>
        <v>344371812</v>
      </c>
      <c r="AD315" s="37">
        <f t="shared" si="14"/>
        <v>259090677</v>
      </c>
      <c r="AE315" s="144"/>
    </row>
    <row r="316" spans="1:31" x14ac:dyDescent="0.25">
      <c r="A316" s="38">
        <v>304</v>
      </c>
      <c r="B316" s="61"/>
      <c r="C316" s="143" t="str">
        <f>VLOOKUP(D316,[8]Hoja1!$A$2:$B$1115,2,0)</f>
        <v>15224</v>
      </c>
      <c r="D316" s="31">
        <v>891802089</v>
      </c>
      <c r="E316" s="31">
        <v>212415224</v>
      </c>
      <c r="F316" s="61" t="s">
        <v>511</v>
      </c>
      <c r="G316" s="33">
        <v>0</v>
      </c>
      <c r="H316" s="33">
        <v>0</v>
      </c>
      <c r="I316" s="3">
        <f>IFERROR(VLOOKUP(C316,'[6]Anexo 2'!$A$9:$G$1115,7,0),0)</f>
        <v>65873479</v>
      </c>
      <c r="J316" s="3">
        <f>IFERROR(VLOOKUP(C316,'[6]Anexo 1'!$A$9:$F$1115,6,0),0)</f>
        <v>77760338</v>
      </c>
      <c r="K316" s="3"/>
      <c r="L316" s="3"/>
      <c r="M316" s="3"/>
      <c r="N316" s="3"/>
      <c r="O316" s="3"/>
      <c r="P316" s="34">
        <f t="shared" si="13"/>
        <v>143633817</v>
      </c>
      <c r="Q316" s="35">
        <f>VLOOKUP(D316,FEBRERO!$D$13:$Q$1147,14,0)+VLOOKUP(D316,FEBRERO!$D$13:$AC$1147,26,0)</f>
        <v>0</v>
      </c>
      <c r="R316" s="3">
        <f>IFERROR(VLOOKUP(D316,[13]ServNOMINA!$F$16:$M$112,8,0),0)</f>
        <v>0</v>
      </c>
      <c r="S316" s="3">
        <f>IFERROR(VLOOKUP(D316,[13]ServOTROS!$F$16:$M$112,8,0),0)</f>
        <v>0</v>
      </c>
      <c r="T316" s="3">
        <f>IFERROR(VLOOKUP(D316,[13]CANCEL!$F$16:$M$48,8,0),0)</f>
        <v>0</v>
      </c>
      <c r="U316" s="3">
        <f>IFERROR(VLOOKUP(B316,[13]Aaf_PENSION!$C$16:$M$112,11,0),0)</f>
        <v>0</v>
      </c>
      <c r="V316" s="3">
        <f>IFERROR(VLOOKUP(B316,[13]Aaf_SALUD!$C$16:$M$112,11,0),0)</f>
        <v>0</v>
      </c>
      <c r="W316" s="3">
        <f>IFERROR(VLOOKUP(D316,[13]CALIDAD!$F$16:$M$1122,8,0),0)</f>
        <v>16468371</v>
      </c>
      <c r="X316" s="3">
        <f>IFERROR(VLOOKUP(D316,'[14]dinamica municip ok'!$F$4:$G$1107,2,0),0)</f>
        <v>77760338</v>
      </c>
      <c r="Y316" s="3">
        <f>IFERROR(VLOOKUP(B316,[13]Ap_CESANTIAS!$C$16:$M$112,11,0),0)</f>
        <v>0</v>
      </c>
      <c r="Z316" s="3">
        <f>IFERROR(VLOOKUP(B316,[13]Ap_PENSION!$C$16:$M$112,11,0),0)</f>
        <v>0</v>
      </c>
      <c r="AA316" s="3">
        <f>IFERROR(VLOOKUP(B316,[13]Ap_SALUD!$C$16:$M$112,11,0),0)</f>
        <v>0</v>
      </c>
      <c r="AB316" s="3"/>
      <c r="AC316" s="36">
        <f t="shared" si="12"/>
        <v>94228709</v>
      </c>
      <c r="AD316" s="37">
        <f t="shared" si="14"/>
        <v>49405108</v>
      </c>
      <c r="AE316" s="144"/>
    </row>
    <row r="317" spans="1:31" x14ac:dyDescent="0.25">
      <c r="A317" s="29">
        <v>305</v>
      </c>
      <c r="B317" s="61"/>
      <c r="C317" s="143" t="str">
        <f>VLOOKUP(D317,[8]Hoja1!$A$2:$B$1115,2,0)</f>
        <v>15226</v>
      </c>
      <c r="D317" s="31">
        <v>891855769</v>
      </c>
      <c r="E317" s="31">
        <v>212615226</v>
      </c>
      <c r="F317" s="61" t="s">
        <v>512</v>
      </c>
      <c r="G317" s="33">
        <v>0</v>
      </c>
      <c r="H317" s="33">
        <v>0</v>
      </c>
      <c r="I317" s="3">
        <f>IFERROR(VLOOKUP(C317,'[6]Anexo 2'!$A$9:$G$1115,7,0),0)</f>
        <v>27415645</v>
      </c>
      <c r="J317" s="3">
        <f>IFERROR(VLOOKUP(C317,'[6]Anexo 1'!$A$9:$F$1115,6,0),0)</f>
        <v>36867708</v>
      </c>
      <c r="K317" s="3"/>
      <c r="L317" s="3"/>
      <c r="M317" s="3"/>
      <c r="N317" s="3"/>
      <c r="O317" s="3"/>
      <c r="P317" s="34">
        <f t="shared" si="13"/>
        <v>64283353</v>
      </c>
      <c r="Q317" s="35">
        <f>VLOOKUP(D317,FEBRERO!$D$13:$Q$1147,14,0)+VLOOKUP(D317,FEBRERO!$D$13:$AC$1147,26,0)</f>
        <v>0</v>
      </c>
      <c r="R317" s="3">
        <f>IFERROR(VLOOKUP(D317,[13]ServNOMINA!$F$16:$M$112,8,0),0)</f>
        <v>0</v>
      </c>
      <c r="S317" s="3">
        <f>IFERROR(VLOOKUP(D317,[13]ServOTROS!$F$16:$M$112,8,0),0)</f>
        <v>0</v>
      </c>
      <c r="T317" s="3">
        <f>IFERROR(VLOOKUP(D317,[13]CANCEL!$F$16:$M$48,8,0),0)</f>
        <v>0</v>
      </c>
      <c r="U317" s="3">
        <f>IFERROR(VLOOKUP(B317,[13]Aaf_PENSION!$C$16:$M$112,11,0),0)</f>
        <v>0</v>
      </c>
      <c r="V317" s="3">
        <f>IFERROR(VLOOKUP(B317,[13]Aaf_SALUD!$C$16:$M$112,11,0),0)</f>
        <v>0</v>
      </c>
      <c r="W317" s="3">
        <f>IFERROR(VLOOKUP(D317,[13]CALIDAD!$F$16:$M$1122,8,0),0)</f>
        <v>6853911</v>
      </c>
      <c r="X317" s="3">
        <f>IFERROR(VLOOKUP(D317,'[14]dinamica municip ok'!$F$4:$G$1107,2,0),0)</f>
        <v>36867708</v>
      </c>
      <c r="Y317" s="3">
        <f>IFERROR(VLOOKUP(B317,[13]Ap_CESANTIAS!$C$16:$M$112,11,0),0)</f>
        <v>0</v>
      </c>
      <c r="Z317" s="3">
        <f>IFERROR(VLOOKUP(B317,[13]Ap_PENSION!$C$16:$M$112,11,0),0)</f>
        <v>0</v>
      </c>
      <c r="AA317" s="3">
        <f>IFERROR(VLOOKUP(B317,[13]Ap_SALUD!$C$16:$M$112,11,0),0)</f>
        <v>0</v>
      </c>
      <c r="AB317" s="3"/>
      <c r="AC317" s="36">
        <f t="shared" si="12"/>
        <v>43721619</v>
      </c>
      <c r="AD317" s="37">
        <f t="shared" si="14"/>
        <v>20561734</v>
      </c>
      <c r="AE317" s="144"/>
    </row>
    <row r="318" spans="1:31" x14ac:dyDescent="0.25">
      <c r="A318" s="38">
        <v>306</v>
      </c>
      <c r="B318" s="61"/>
      <c r="C318" s="143" t="str">
        <f>VLOOKUP(D318,[8]Hoja1!$A$2:$B$1115,2,0)</f>
        <v>15232</v>
      </c>
      <c r="D318" s="31">
        <v>800099723</v>
      </c>
      <c r="E318" s="31">
        <v>213215232</v>
      </c>
      <c r="F318" s="61" t="s">
        <v>513</v>
      </c>
      <c r="G318" s="33">
        <v>0</v>
      </c>
      <c r="H318" s="33">
        <v>0</v>
      </c>
      <c r="I318" s="3">
        <f>IFERROR(VLOOKUP(C318,'[6]Anexo 2'!$A$9:$G$1115,7,0),0)</f>
        <v>62507672</v>
      </c>
      <c r="J318" s="3">
        <f>IFERROR(VLOOKUP(C318,'[6]Anexo 1'!$A$9:$F$1115,6,0),0)</f>
        <v>70654664</v>
      </c>
      <c r="K318" s="3"/>
      <c r="L318" s="3"/>
      <c r="M318" s="3"/>
      <c r="N318" s="3"/>
      <c r="O318" s="3"/>
      <c r="P318" s="34">
        <f t="shared" si="13"/>
        <v>133162336</v>
      </c>
      <c r="Q318" s="35">
        <f>VLOOKUP(D318,FEBRERO!$D$13:$Q$1147,14,0)+VLOOKUP(D318,FEBRERO!$D$13:$AC$1147,26,0)</f>
        <v>0</v>
      </c>
      <c r="R318" s="3">
        <f>IFERROR(VLOOKUP(D318,[13]ServNOMINA!$F$16:$M$112,8,0),0)</f>
        <v>0</v>
      </c>
      <c r="S318" s="3">
        <f>IFERROR(VLOOKUP(D318,[13]ServOTROS!$F$16:$M$112,8,0),0)</f>
        <v>0</v>
      </c>
      <c r="T318" s="3">
        <f>IFERROR(VLOOKUP(D318,[13]CANCEL!$F$16:$M$48,8,0),0)</f>
        <v>0</v>
      </c>
      <c r="U318" s="3">
        <f>IFERROR(VLOOKUP(B318,[13]Aaf_PENSION!$C$16:$M$112,11,0),0)</f>
        <v>0</v>
      </c>
      <c r="V318" s="3">
        <f>IFERROR(VLOOKUP(B318,[13]Aaf_SALUD!$C$16:$M$112,11,0),0)</f>
        <v>0</v>
      </c>
      <c r="W318" s="3">
        <f>IFERROR(VLOOKUP(D318,[13]CALIDAD!$F$16:$M$1122,8,0),0)</f>
        <v>15626919</v>
      </c>
      <c r="X318" s="3">
        <f>IFERROR(VLOOKUP(D318,'[14]dinamica municip ok'!$F$4:$G$1107,2,0),0)</f>
        <v>70654664</v>
      </c>
      <c r="Y318" s="3">
        <f>IFERROR(VLOOKUP(B318,[13]Ap_CESANTIAS!$C$16:$M$112,11,0),0)</f>
        <v>0</v>
      </c>
      <c r="Z318" s="3">
        <f>IFERROR(VLOOKUP(B318,[13]Ap_PENSION!$C$16:$M$112,11,0),0)</f>
        <v>0</v>
      </c>
      <c r="AA318" s="3">
        <f>IFERROR(VLOOKUP(B318,[13]Ap_SALUD!$C$16:$M$112,11,0),0)</f>
        <v>0</v>
      </c>
      <c r="AB318" s="3"/>
      <c r="AC318" s="36">
        <f t="shared" si="12"/>
        <v>86281583</v>
      </c>
      <c r="AD318" s="37">
        <f t="shared" si="14"/>
        <v>46880753</v>
      </c>
      <c r="AE318" s="144"/>
    </row>
    <row r="319" spans="1:31" x14ac:dyDescent="0.25">
      <c r="A319" s="29">
        <v>307</v>
      </c>
      <c r="B319" s="61"/>
      <c r="C319" s="143" t="str">
        <f>VLOOKUP(D319,[8]Hoja1!$A$2:$B$1115,2,0)</f>
        <v>15236</v>
      </c>
      <c r="D319" s="31">
        <v>800131177</v>
      </c>
      <c r="E319" s="31">
        <v>213615236</v>
      </c>
      <c r="F319" s="61" t="s">
        <v>514</v>
      </c>
      <c r="G319" s="33">
        <v>0</v>
      </c>
      <c r="H319" s="33">
        <v>0</v>
      </c>
      <c r="I319" s="3">
        <f>IFERROR(VLOOKUP(C319,'[6]Anexo 2'!$A$9:$G$1115,7,0),0)</f>
        <v>29158922</v>
      </c>
      <c r="J319" s="3">
        <f>IFERROR(VLOOKUP(C319,'[6]Anexo 1'!$A$9:$F$1115,6,0),0)</f>
        <v>39572677</v>
      </c>
      <c r="K319" s="3"/>
      <c r="L319" s="3"/>
      <c r="M319" s="3"/>
      <c r="N319" s="3"/>
      <c r="O319" s="3"/>
      <c r="P319" s="34">
        <f t="shared" si="13"/>
        <v>68731599</v>
      </c>
      <c r="Q319" s="35">
        <f>VLOOKUP(D319,FEBRERO!$D$13:$Q$1147,14,0)+VLOOKUP(D319,FEBRERO!$D$13:$AC$1147,26,0)</f>
        <v>0</v>
      </c>
      <c r="R319" s="3">
        <f>IFERROR(VLOOKUP(D319,[13]ServNOMINA!$F$16:$M$112,8,0),0)</f>
        <v>0</v>
      </c>
      <c r="S319" s="3">
        <f>IFERROR(VLOOKUP(D319,[13]ServOTROS!$F$16:$M$112,8,0),0)</f>
        <v>0</v>
      </c>
      <c r="T319" s="3">
        <f>IFERROR(VLOOKUP(D319,[13]CANCEL!$F$16:$M$48,8,0),0)</f>
        <v>0</v>
      </c>
      <c r="U319" s="3">
        <f>IFERROR(VLOOKUP(B319,[13]Aaf_PENSION!$C$16:$M$112,11,0),0)</f>
        <v>0</v>
      </c>
      <c r="V319" s="3">
        <f>IFERROR(VLOOKUP(B319,[13]Aaf_SALUD!$C$16:$M$112,11,0),0)</f>
        <v>0</v>
      </c>
      <c r="W319" s="3">
        <f>IFERROR(VLOOKUP(D319,[13]CALIDAD!$F$16:$M$1122,8,0),0)</f>
        <v>7289730</v>
      </c>
      <c r="X319" s="3">
        <f>IFERROR(VLOOKUP(D319,'[14]dinamica municip ok'!$F$4:$G$1107,2,0),0)</f>
        <v>39572677</v>
      </c>
      <c r="Y319" s="3">
        <f>IFERROR(VLOOKUP(B319,[13]Ap_CESANTIAS!$C$16:$M$112,11,0),0)</f>
        <v>0</v>
      </c>
      <c r="Z319" s="3">
        <f>IFERROR(VLOOKUP(B319,[13]Ap_PENSION!$C$16:$M$112,11,0),0)</f>
        <v>0</v>
      </c>
      <c r="AA319" s="3">
        <f>IFERROR(VLOOKUP(B319,[13]Ap_SALUD!$C$16:$M$112,11,0),0)</f>
        <v>0</v>
      </c>
      <c r="AB319" s="3"/>
      <c r="AC319" s="36">
        <f t="shared" si="12"/>
        <v>46862407</v>
      </c>
      <c r="AD319" s="37">
        <f t="shared" si="14"/>
        <v>21869192</v>
      </c>
      <c r="AE319" s="144"/>
    </row>
    <row r="320" spans="1:31" x14ac:dyDescent="0.25">
      <c r="A320" s="38">
        <v>308</v>
      </c>
      <c r="B320" s="61"/>
      <c r="C320" s="143" t="str">
        <f>VLOOKUP(D320,[8]Hoja1!$A$2:$B$1115,2,0)</f>
        <v>15244</v>
      </c>
      <c r="D320" s="31">
        <v>891857844</v>
      </c>
      <c r="E320" s="31">
        <v>214415244</v>
      </c>
      <c r="F320" s="61" t="s">
        <v>515</v>
      </c>
      <c r="G320" s="33">
        <v>0</v>
      </c>
      <c r="H320" s="33">
        <v>0</v>
      </c>
      <c r="I320" s="3">
        <f>IFERROR(VLOOKUP(C320,'[6]Anexo 2'!$A$9:$G$1115,7,0),0)</f>
        <v>94982432</v>
      </c>
      <c r="J320" s="3">
        <f>IFERROR(VLOOKUP(C320,'[6]Anexo 1'!$A$9:$F$1115,6,0),0)</f>
        <v>95259974</v>
      </c>
      <c r="K320" s="3"/>
      <c r="L320" s="3"/>
      <c r="M320" s="3"/>
      <c r="N320" s="3"/>
      <c r="O320" s="3"/>
      <c r="P320" s="34">
        <f t="shared" si="13"/>
        <v>190242406</v>
      </c>
      <c r="Q320" s="35">
        <f>VLOOKUP(D320,FEBRERO!$D$13:$Q$1147,14,0)+VLOOKUP(D320,FEBRERO!$D$13:$AC$1147,26,0)</f>
        <v>0</v>
      </c>
      <c r="R320" s="3">
        <f>IFERROR(VLOOKUP(D320,[13]ServNOMINA!$F$16:$M$112,8,0),0)</f>
        <v>0</v>
      </c>
      <c r="S320" s="3">
        <f>IFERROR(VLOOKUP(D320,[13]ServOTROS!$F$16:$M$112,8,0),0)</f>
        <v>0</v>
      </c>
      <c r="T320" s="3">
        <f>IFERROR(VLOOKUP(D320,[13]CANCEL!$F$16:$M$48,8,0),0)</f>
        <v>0</v>
      </c>
      <c r="U320" s="3">
        <f>IFERROR(VLOOKUP(B320,[13]Aaf_PENSION!$C$16:$M$112,11,0),0)</f>
        <v>0</v>
      </c>
      <c r="V320" s="3">
        <f>IFERROR(VLOOKUP(B320,[13]Aaf_SALUD!$C$16:$M$112,11,0),0)</f>
        <v>0</v>
      </c>
      <c r="W320" s="3">
        <f>IFERROR(VLOOKUP(D320,[13]CALIDAD!$F$16:$M$1122,8,0),0)</f>
        <v>23745609</v>
      </c>
      <c r="X320" s="3">
        <f>IFERROR(VLOOKUP(D320,'[14]dinamica municip ok'!$F$4:$G$1107,2,0),0)</f>
        <v>95259974</v>
      </c>
      <c r="Y320" s="3">
        <f>IFERROR(VLOOKUP(B320,[13]Ap_CESANTIAS!$C$16:$M$112,11,0),0)</f>
        <v>0</v>
      </c>
      <c r="Z320" s="3">
        <f>IFERROR(VLOOKUP(B320,[13]Ap_PENSION!$C$16:$M$112,11,0),0)</f>
        <v>0</v>
      </c>
      <c r="AA320" s="3">
        <f>IFERROR(VLOOKUP(B320,[13]Ap_SALUD!$C$16:$M$112,11,0),0)</f>
        <v>0</v>
      </c>
      <c r="AB320" s="3"/>
      <c r="AC320" s="36">
        <f t="shared" si="12"/>
        <v>119005583</v>
      </c>
      <c r="AD320" s="37">
        <f t="shared" si="14"/>
        <v>71236823</v>
      </c>
      <c r="AE320" s="144"/>
    </row>
    <row r="321" spans="1:31" x14ac:dyDescent="0.25">
      <c r="A321" s="29">
        <v>309</v>
      </c>
      <c r="B321" s="61"/>
      <c r="C321" s="143" t="str">
        <f>VLOOKUP(D321,[8]Hoja1!$A$2:$B$1115,2,0)</f>
        <v>15248</v>
      </c>
      <c r="D321" s="31">
        <v>800031073</v>
      </c>
      <c r="E321" s="31">
        <v>214815248</v>
      </c>
      <c r="F321" s="61" t="s">
        <v>516</v>
      </c>
      <c r="G321" s="33">
        <v>0</v>
      </c>
      <c r="H321" s="33">
        <v>0</v>
      </c>
      <c r="I321" s="3">
        <f>IFERROR(VLOOKUP(C321,'[6]Anexo 2'!$A$9:$G$1115,7,0),0)</f>
        <v>41325231</v>
      </c>
      <c r="J321" s="3">
        <f>IFERROR(VLOOKUP(C321,'[6]Anexo 1'!$A$9:$F$1115,6,0),0)</f>
        <v>53428618</v>
      </c>
      <c r="K321" s="3"/>
      <c r="L321" s="3"/>
      <c r="M321" s="3"/>
      <c r="N321" s="3"/>
      <c r="O321" s="3"/>
      <c r="P321" s="34">
        <f t="shared" si="13"/>
        <v>94753849</v>
      </c>
      <c r="Q321" s="35">
        <f>VLOOKUP(D321,FEBRERO!$D$13:$Q$1147,14,0)+VLOOKUP(D321,FEBRERO!$D$13:$AC$1147,26,0)</f>
        <v>0</v>
      </c>
      <c r="R321" s="3">
        <f>IFERROR(VLOOKUP(D321,[13]ServNOMINA!$F$16:$M$112,8,0),0)</f>
        <v>0</v>
      </c>
      <c r="S321" s="3">
        <f>IFERROR(VLOOKUP(D321,[13]ServOTROS!$F$16:$M$112,8,0),0)</f>
        <v>0</v>
      </c>
      <c r="T321" s="3">
        <f>IFERROR(VLOOKUP(D321,[13]CANCEL!$F$16:$M$48,8,0),0)</f>
        <v>0</v>
      </c>
      <c r="U321" s="3">
        <f>IFERROR(VLOOKUP(B321,[13]Aaf_PENSION!$C$16:$M$112,11,0),0)</f>
        <v>0</v>
      </c>
      <c r="V321" s="3">
        <f>IFERROR(VLOOKUP(B321,[13]Aaf_SALUD!$C$16:$M$112,11,0),0)</f>
        <v>0</v>
      </c>
      <c r="W321" s="3">
        <f>IFERROR(VLOOKUP(D321,[13]CALIDAD!$F$16:$M$1122,8,0),0)</f>
        <v>10331307</v>
      </c>
      <c r="X321" s="3">
        <f>IFERROR(VLOOKUP(D321,'[14]dinamica municip ok'!$F$4:$G$1107,2,0),0)</f>
        <v>53428618</v>
      </c>
      <c r="Y321" s="3">
        <f>IFERROR(VLOOKUP(B321,[13]Ap_CESANTIAS!$C$16:$M$112,11,0),0)</f>
        <v>0</v>
      </c>
      <c r="Z321" s="3">
        <f>IFERROR(VLOOKUP(B321,[13]Ap_PENSION!$C$16:$M$112,11,0),0)</f>
        <v>0</v>
      </c>
      <c r="AA321" s="3">
        <f>IFERROR(VLOOKUP(B321,[13]Ap_SALUD!$C$16:$M$112,11,0),0)</f>
        <v>0</v>
      </c>
      <c r="AB321" s="3"/>
      <c r="AC321" s="36">
        <f t="shared" si="12"/>
        <v>63759925</v>
      </c>
      <c r="AD321" s="37">
        <f t="shared" si="14"/>
        <v>30993924</v>
      </c>
      <c r="AE321" s="144"/>
    </row>
    <row r="322" spans="1:31" x14ac:dyDescent="0.25">
      <c r="A322" s="38">
        <v>310</v>
      </c>
      <c r="B322" s="61"/>
      <c r="C322" s="143" t="str">
        <f>VLOOKUP(D322,[8]Hoja1!$A$2:$B$1115,2,0)</f>
        <v>15272</v>
      </c>
      <c r="D322" s="31">
        <v>891856288</v>
      </c>
      <c r="E322" s="31">
        <v>217215272</v>
      </c>
      <c r="F322" s="61" t="s">
        <v>517</v>
      </c>
      <c r="G322" s="33">
        <v>0</v>
      </c>
      <c r="H322" s="33">
        <v>0</v>
      </c>
      <c r="I322" s="3">
        <f>IFERROR(VLOOKUP(C322,'[6]Anexo 2'!$A$9:$G$1115,7,0),0)</f>
        <v>61775166</v>
      </c>
      <c r="J322" s="3">
        <f>IFERROR(VLOOKUP(C322,'[6]Anexo 1'!$A$9:$F$1115,6,0),0)</f>
        <v>80110076</v>
      </c>
      <c r="K322" s="3"/>
      <c r="L322" s="3"/>
      <c r="M322" s="3"/>
      <c r="N322" s="3"/>
      <c r="O322" s="3"/>
      <c r="P322" s="34">
        <f t="shared" si="13"/>
        <v>141885242</v>
      </c>
      <c r="Q322" s="35">
        <f>VLOOKUP(D322,FEBRERO!$D$13:$Q$1147,14,0)+VLOOKUP(D322,FEBRERO!$D$13:$AC$1147,26,0)</f>
        <v>0</v>
      </c>
      <c r="R322" s="3">
        <f>IFERROR(VLOOKUP(D322,[13]ServNOMINA!$F$16:$M$112,8,0),0)</f>
        <v>0</v>
      </c>
      <c r="S322" s="3">
        <f>IFERROR(VLOOKUP(D322,[13]ServOTROS!$F$16:$M$112,8,0),0)</f>
        <v>0</v>
      </c>
      <c r="T322" s="3">
        <f>IFERROR(VLOOKUP(D322,[13]CANCEL!$F$16:$M$48,8,0),0)</f>
        <v>0</v>
      </c>
      <c r="U322" s="3">
        <f>IFERROR(VLOOKUP(B322,[13]Aaf_PENSION!$C$16:$M$112,11,0),0)</f>
        <v>0</v>
      </c>
      <c r="V322" s="3">
        <f>IFERROR(VLOOKUP(B322,[13]Aaf_SALUD!$C$16:$M$112,11,0),0)</f>
        <v>0</v>
      </c>
      <c r="W322" s="3">
        <f>IFERROR(VLOOKUP(D322,[13]CALIDAD!$F$16:$M$1122,8,0),0)</f>
        <v>15443793</v>
      </c>
      <c r="X322" s="3">
        <f>IFERROR(VLOOKUP(D322,'[14]dinamica municip ok'!$F$4:$G$1107,2,0),0)</f>
        <v>80110076</v>
      </c>
      <c r="Y322" s="3">
        <f>IFERROR(VLOOKUP(B322,[13]Ap_CESANTIAS!$C$16:$M$112,11,0),0)</f>
        <v>0</v>
      </c>
      <c r="Z322" s="3">
        <f>IFERROR(VLOOKUP(B322,[13]Ap_PENSION!$C$16:$M$112,11,0),0)</f>
        <v>0</v>
      </c>
      <c r="AA322" s="3">
        <f>IFERROR(VLOOKUP(B322,[13]Ap_SALUD!$C$16:$M$112,11,0),0)</f>
        <v>0</v>
      </c>
      <c r="AB322" s="3"/>
      <c r="AC322" s="36">
        <f t="shared" si="12"/>
        <v>95553869</v>
      </c>
      <c r="AD322" s="37">
        <f t="shared" si="14"/>
        <v>46331373</v>
      </c>
      <c r="AE322" s="144"/>
    </row>
    <row r="323" spans="1:31" x14ac:dyDescent="0.25">
      <c r="A323" s="29">
        <v>311</v>
      </c>
      <c r="B323" s="61"/>
      <c r="C323" s="143" t="str">
        <f>VLOOKUP(D323,[8]Hoja1!$A$2:$B$1115,2,0)</f>
        <v>15276</v>
      </c>
      <c r="D323" s="31">
        <v>800026368</v>
      </c>
      <c r="E323" s="31">
        <v>217615276</v>
      </c>
      <c r="F323" s="61" t="s">
        <v>518</v>
      </c>
      <c r="G323" s="33">
        <v>0</v>
      </c>
      <c r="H323" s="33">
        <v>0</v>
      </c>
      <c r="I323" s="3">
        <f>IFERROR(VLOOKUP(C323,'[6]Anexo 2'!$A$9:$G$1115,7,0),0)</f>
        <v>42934116</v>
      </c>
      <c r="J323" s="3">
        <f>IFERROR(VLOOKUP(C323,'[6]Anexo 1'!$A$9:$F$1115,6,0),0)</f>
        <v>51561373</v>
      </c>
      <c r="K323" s="3"/>
      <c r="L323" s="3"/>
      <c r="M323" s="3"/>
      <c r="N323" s="3"/>
      <c r="O323" s="3"/>
      <c r="P323" s="34">
        <f t="shared" si="13"/>
        <v>94495489</v>
      </c>
      <c r="Q323" s="35">
        <f>VLOOKUP(D323,FEBRERO!$D$13:$Q$1147,14,0)+VLOOKUP(D323,FEBRERO!$D$13:$AC$1147,26,0)</f>
        <v>0</v>
      </c>
      <c r="R323" s="3">
        <f>IFERROR(VLOOKUP(D323,[13]ServNOMINA!$F$16:$M$112,8,0),0)</f>
        <v>0</v>
      </c>
      <c r="S323" s="3">
        <f>IFERROR(VLOOKUP(D323,[13]ServOTROS!$F$16:$M$112,8,0),0)</f>
        <v>0</v>
      </c>
      <c r="T323" s="3">
        <f>IFERROR(VLOOKUP(D323,[13]CANCEL!$F$16:$M$48,8,0),0)</f>
        <v>0</v>
      </c>
      <c r="U323" s="3">
        <f>IFERROR(VLOOKUP(B323,[13]Aaf_PENSION!$C$16:$M$112,11,0),0)</f>
        <v>0</v>
      </c>
      <c r="V323" s="3">
        <f>IFERROR(VLOOKUP(B323,[13]Aaf_SALUD!$C$16:$M$112,11,0),0)</f>
        <v>0</v>
      </c>
      <c r="W323" s="3">
        <f>IFERROR(VLOOKUP(D323,[13]CALIDAD!$F$16:$M$1122,8,0),0)</f>
        <v>10733529</v>
      </c>
      <c r="X323" s="3">
        <f>IFERROR(VLOOKUP(D323,'[14]dinamica municip ok'!$F$4:$G$1107,2,0),0)</f>
        <v>51561373</v>
      </c>
      <c r="Y323" s="3">
        <f>IFERROR(VLOOKUP(B323,[13]Ap_CESANTIAS!$C$16:$M$112,11,0),0)</f>
        <v>0</v>
      </c>
      <c r="Z323" s="3">
        <f>IFERROR(VLOOKUP(B323,[13]Ap_PENSION!$C$16:$M$112,11,0),0)</f>
        <v>0</v>
      </c>
      <c r="AA323" s="3">
        <f>IFERROR(VLOOKUP(B323,[13]Ap_SALUD!$C$16:$M$112,11,0),0)</f>
        <v>0</v>
      </c>
      <c r="AB323" s="3"/>
      <c r="AC323" s="36">
        <f t="shared" si="12"/>
        <v>62294902</v>
      </c>
      <c r="AD323" s="37">
        <f t="shared" si="14"/>
        <v>32200587</v>
      </c>
      <c r="AE323" s="144"/>
    </row>
    <row r="324" spans="1:31" x14ac:dyDescent="0.25">
      <c r="A324" s="38">
        <v>312</v>
      </c>
      <c r="B324" s="61"/>
      <c r="C324" s="143" t="str">
        <f>VLOOKUP(D324,[8]Hoja1!$A$2:$B$1115,2,0)</f>
        <v>15293</v>
      </c>
      <c r="D324" s="31">
        <v>800020045</v>
      </c>
      <c r="E324" s="31">
        <v>219315293</v>
      </c>
      <c r="F324" s="61" t="s">
        <v>519</v>
      </c>
      <c r="G324" s="33">
        <v>0</v>
      </c>
      <c r="H324" s="33">
        <v>0</v>
      </c>
      <c r="I324" s="3">
        <f>IFERROR(VLOOKUP(C324,'[6]Anexo 2'!$A$9:$G$1115,7,0),0)</f>
        <v>53476403</v>
      </c>
      <c r="J324" s="3">
        <f>IFERROR(VLOOKUP(C324,'[6]Anexo 1'!$A$9:$F$1115,6,0),0)</f>
        <v>61385896</v>
      </c>
      <c r="K324" s="3"/>
      <c r="L324" s="3"/>
      <c r="M324" s="3"/>
      <c r="N324" s="3"/>
      <c r="O324" s="3"/>
      <c r="P324" s="34">
        <f t="shared" si="13"/>
        <v>114862299</v>
      </c>
      <c r="Q324" s="35">
        <f>VLOOKUP(D324,FEBRERO!$D$13:$Q$1147,14,0)+VLOOKUP(D324,FEBRERO!$D$13:$AC$1147,26,0)</f>
        <v>0</v>
      </c>
      <c r="R324" s="3">
        <f>IFERROR(VLOOKUP(D324,[13]ServNOMINA!$F$16:$M$112,8,0),0)</f>
        <v>0</v>
      </c>
      <c r="S324" s="3">
        <f>IFERROR(VLOOKUP(D324,[13]ServOTROS!$F$16:$M$112,8,0),0)</f>
        <v>0</v>
      </c>
      <c r="T324" s="3">
        <f>IFERROR(VLOOKUP(D324,[13]CANCEL!$F$16:$M$48,8,0),0)</f>
        <v>0</v>
      </c>
      <c r="U324" s="3">
        <f>IFERROR(VLOOKUP(B324,[13]Aaf_PENSION!$C$16:$M$112,11,0),0)</f>
        <v>0</v>
      </c>
      <c r="V324" s="3">
        <f>IFERROR(VLOOKUP(B324,[13]Aaf_SALUD!$C$16:$M$112,11,0),0)</f>
        <v>0</v>
      </c>
      <c r="W324" s="3">
        <f>IFERROR(VLOOKUP(D324,[13]CALIDAD!$F$16:$M$1122,8,0),0)</f>
        <v>13369101</v>
      </c>
      <c r="X324" s="3">
        <f>IFERROR(VLOOKUP(D324,'[14]dinamica municip ok'!$F$4:$G$1107,2,0),0)</f>
        <v>61385896</v>
      </c>
      <c r="Y324" s="3">
        <f>IFERROR(VLOOKUP(B324,[13]Ap_CESANTIAS!$C$16:$M$112,11,0),0)</f>
        <v>0</v>
      </c>
      <c r="Z324" s="3">
        <f>IFERROR(VLOOKUP(B324,[13]Ap_PENSION!$C$16:$M$112,11,0),0)</f>
        <v>0</v>
      </c>
      <c r="AA324" s="3">
        <f>IFERROR(VLOOKUP(B324,[13]Ap_SALUD!$C$16:$M$112,11,0),0)</f>
        <v>0</v>
      </c>
      <c r="AB324" s="3"/>
      <c r="AC324" s="36">
        <f t="shared" si="12"/>
        <v>74754997</v>
      </c>
      <c r="AD324" s="37">
        <f t="shared" si="14"/>
        <v>40107302</v>
      </c>
      <c r="AE324" s="144"/>
    </row>
    <row r="325" spans="1:31" x14ac:dyDescent="0.25">
      <c r="A325" s="29">
        <v>313</v>
      </c>
      <c r="B325" s="61"/>
      <c r="C325" s="143" t="str">
        <f>VLOOKUP(D325,[8]Hoja1!$A$2:$B$1115,2,0)</f>
        <v>15296</v>
      </c>
      <c r="D325" s="31">
        <v>891857764</v>
      </c>
      <c r="E325" s="31">
        <v>219615296</v>
      </c>
      <c r="F325" s="61" t="s">
        <v>520</v>
      </c>
      <c r="G325" s="33">
        <v>0</v>
      </c>
      <c r="H325" s="33">
        <v>0</v>
      </c>
      <c r="I325" s="3">
        <f>IFERROR(VLOOKUP(C325,'[6]Anexo 2'!$A$9:$G$1115,7,0),0)</f>
        <v>81769322</v>
      </c>
      <c r="J325" s="3">
        <f>IFERROR(VLOOKUP(C325,'[6]Anexo 1'!$A$9:$F$1115,6,0),0)</f>
        <v>98438374</v>
      </c>
      <c r="K325" s="3"/>
      <c r="L325" s="3"/>
      <c r="M325" s="3"/>
      <c r="N325" s="3"/>
      <c r="O325" s="3"/>
      <c r="P325" s="34">
        <f t="shared" si="13"/>
        <v>180207696</v>
      </c>
      <c r="Q325" s="35">
        <f>VLOOKUP(D325,FEBRERO!$D$13:$Q$1147,14,0)+VLOOKUP(D325,FEBRERO!$D$13:$AC$1147,26,0)</f>
        <v>0</v>
      </c>
      <c r="R325" s="3">
        <f>IFERROR(VLOOKUP(D325,[13]ServNOMINA!$F$16:$M$112,8,0),0)</f>
        <v>0</v>
      </c>
      <c r="S325" s="3">
        <f>IFERROR(VLOOKUP(D325,[13]ServOTROS!$F$16:$M$112,8,0),0)</f>
        <v>0</v>
      </c>
      <c r="T325" s="3">
        <f>IFERROR(VLOOKUP(D325,[13]CANCEL!$F$16:$M$48,8,0),0)</f>
        <v>0</v>
      </c>
      <c r="U325" s="3">
        <f>IFERROR(VLOOKUP(B325,[13]Aaf_PENSION!$C$16:$M$112,11,0),0)</f>
        <v>0</v>
      </c>
      <c r="V325" s="3">
        <f>IFERROR(VLOOKUP(B325,[13]Aaf_SALUD!$C$16:$M$112,11,0),0)</f>
        <v>0</v>
      </c>
      <c r="W325" s="3">
        <f>IFERROR(VLOOKUP(D325,[13]CALIDAD!$F$16:$M$1122,8,0),0)</f>
        <v>20442330</v>
      </c>
      <c r="X325" s="3">
        <f>IFERROR(VLOOKUP(D325,'[14]dinamica municip ok'!$F$4:$G$1107,2,0),0)</f>
        <v>98438374</v>
      </c>
      <c r="Y325" s="3">
        <f>IFERROR(VLOOKUP(B325,[13]Ap_CESANTIAS!$C$16:$M$112,11,0),0)</f>
        <v>0</v>
      </c>
      <c r="Z325" s="3">
        <f>IFERROR(VLOOKUP(B325,[13]Ap_PENSION!$C$16:$M$112,11,0),0)</f>
        <v>0</v>
      </c>
      <c r="AA325" s="3">
        <f>IFERROR(VLOOKUP(B325,[13]Ap_SALUD!$C$16:$M$112,11,0),0)</f>
        <v>0</v>
      </c>
      <c r="AB325" s="3"/>
      <c r="AC325" s="36">
        <f t="shared" si="12"/>
        <v>118880704</v>
      </c>
      <c r="AD325" s="37">
        <f t="shared" si="14"/>
        <v>61326992</v>
      </c>
      <c r="AE325" s="144"/>
    </row>
    <row r="326" spans="1:31" x14ac:dyDescent="0.25">
      <c r="A326" s="38">
        <v>314</v>
      </c>
      <c r="B326" s="61"/>
      <c r="C326" s="143" t="str">
        <f>VLOOKUP(D326,[8]Hoja1!$A$2:$B$1115,2,0)</f>
        <v>15299</v>
      </c>
      <c r="D326" s="31">
        <v>800025608</v>
      </c>
      <c r="E326" s="31">
        <v>219915299</v>
      </c>
      <c r="F326" s="61" t="s">
        <v>521</v>
      </c>
      <c r="G326" s="33">
        <v>0</v>
      </c>
      <c r="H326" s="33">
        <v>0</v>
      </c>
      <c r="I326" s="3">
        <f>IFERROR(VLOOKUP(C326,'[6]Anexo 2'!$A$9:$G$1115,7,0),0)</f>
        <v>180242196</v>
      </c>
      <c r="J326" s="3">
        <f>IFERROR(VLOOKUP(C326,'[6]Anexo 1'!$A$9:$F$1115,6,0),0)</f>
        <v>227581686</v>
      </c>
      <c r="K326" s="3"/>
      <c r="L326" s="3"/>
      <c r="M326" s="3"/>
      <c r="N326" s="3"/>
      <c r="O326" s="3"/>
      <c r="P326" s="34">
        <f t="shared" si="13"/>
        <v>407823882</v>
      </c>
      <c r="Q326" s="35">
        <f>VLOOKUP(D326,FEBRERO!$D$13:$Q$1147,14,0)+VLOOKUP(D326,FEBRERO!$D$13:$AC$1147,26,0)</f>
        <v>0</v>
      </c>
      <c r="R326" s="3">
        <f>IFERROR(VLOOKUP(D326,[13]ServNOMINA!$F$16:$M$112,8,0),0)</f>
        <v>0</v>
      </c>
      <c r="S326" s="3">
        <f>IFERROR(VLOOKUP(D326,[13]ServOTROS!$F$16:$M$112,8,0),0)</f>
        <v>0</v>
      </c>
      <c r="T326" s="3">
        <f>IFERROR(VLOOKUP(D326,[13]CANCEL!$F$16:$M$48,8,0),0)</f>
        <v>0</v>
      </c>
      <c r="U326" s="3">
        <f>IFERROR(VLOOKUP(B326,[13]Aaf_PENSION!$C$16:$M$112,11,0),0)</f>
        <v>0</v>
      </c>
      <c r="V326" s="3">
        <f>IFERROR(VLOOKUP(B326,[13]Aaf_SALUD!$C$16:$M$112,11,0),0)</f>
        <v>0</v>
      </c>
      <c r="W326" s="3">
        <f>IFERROR(VLOOKUP(D326,[13]CALIDAD!$F$16:$M$1122,8,0),0)</f>
        <v>45060549</v>
      </c>
      <c r="X326" s="3">
        <f>IFERROR(VLOOKUP(D326,'[14]dinamica municip ok'!$F$4:$G$1107,2,0),0)</f>
        <v>227581686</v>
      </c>
      <c r="Y326" s="3">
        <f>IFERROR(VLOOKUP(B326,[13]Ap_CESANTIAS!$C$16:$M$112,11,0),0)</f>
        <v>0</v>
      </c>
      <c r="Z326" s="3">
        <f>IFERROR(VLOOKUP(B326,[13]Ap_PENSION!$C$16:$M$112,11,0),0)</f>
        <v>0</v>
      </c>
      <c r="AA326" s="3">
        <f>IFERROR(VLOOKUP(B326,[13]Ap_SALUD!$C$16:$M$112,11,0),0)</f>
        <v>0</v>
      </c>
      <c r="AB326" s="3"/>
      <c r="AC326" s="36">
        <f t="shared" si="12"/>
        <v>272642235</v>
      </c>
      <c r="AD326" s="37">
        <f t="shared" si="14"/>
        <v>135181647</v>
      </c>
      <c r="AE326" s="144"/>
    </row>
    <row r="327" spans="1:31" x14ac:dyDescent="0.25">
      <c r="A327" s="29">
        <v>315</v>
      </c>
      <c r="B327" s="61"/>
      <c r="C327" s="143" t="str">
        <f>VLOOKUP(D327,[8]Hoja1!$A$2:$B$1115,2,0)</f>
        <v>15317</v>
      </c>
      <c r="D327" s="31">
        <v>800012631</v>
      </c>
      <c r="E327" s="31">
        <v>211715317</v>
      </c>
      <c r="F327" s="61" t="s">
        <v>522</v>
      </c>
      <c r="G327" s="33">
        <v>0</v>
      </c>
      <c r="H327" s="33">
        <v>0</v>
      </c>
      <c r="I327" s="3">
        <f>IFERROR(VLOOKUP(C327,'[6]Anexo 2'!$A$9:$G$1115,7,0),0)</f>
        <v>21024942</v>
      </c>
      <c r="J327" s="3">
        <f>IFERROR(VLOOKUP(C327,'[6]Anexo 1'!$A$9:$F$1115,6,0),0)</f>
        <v>23645640</v>
      </c>
      <c r="K327" s="3"/>
      <c r="L327" s="3"/>
      <c r="M327" s="3"/>
      <c r="N327" s="3"/>
      <c r="O327" s="3"/>
      <c r="P327" s="34">
        <f t="shared" si="13"/>
        <v>44670582</v>
      </c>
      <c r="Q327" s="35">
        <f>VLOOKUP(D327,FEBRERO!$D$13:$Q$1147,14,0)+VLOOKUP(D327,FEBRERO!$D$13:$AC$1147,26,0)</f>
        <v>0</v>
      </c>
      <c r="R327" s="3">
        <f>IFERROR(VLOOKUP(D327,[13]ServNOMINA!$F$16:$M$112,8,0),0)</f>
        <v>0</v>
      </c>
      <c r="S327" s="3">
        <f>IFERROR(VLOOKUP(D327,[13]ServOTROS!$F$16:$M$112,8,0),0)</f>
        <v>0</v>
      </c>
      <c r="T327" s="3">
        <f>IFERROR(VLOOKUP(D327,[13]CANCEL!$F$16:$M$48,8,0),0)</f>
        <v>0</v>
      </c>
      <c r="U327" s="3">
        <f>IFERROR(VLOOKUP(B327,[13]Aaf_PENSION!$C$16:$M$112,11,0),0)</f>
        <v>0</v>
      </c>
      <c r="V327" s="3">
        <f>IFERROR(VLOOKUP(B327,[13]Aaf_SALUD!$C$16:$M$112,11,0),0)</f>
        <v>0</v>
      </c>
      <c r="W327" s="3">
        <f>IFERROR(VLOOKUP(D327,[13]CALIDAD!$F$16:$M$1122,8,0),0)</f>
        <v>5256237</v>
      </c>
      <c r="X327" s="3">
        <f>IFERROR(VLOOKUP(D327,'[14]dinamica municip ok'!$F$4:$G$1107,2,0),0)</f>
        <v>23645640</v>
      </c>
      <c r="Y327" s="3">
        <f>IFERROR(VLOOKUP(B327,[13]Ap_CESANTIAS!$C$16:$M$112,11,0),0)</f>
        <v>0</v>
      </c>
      <c r="Z327" s="3">
        <f>IFERROR(VLOOKUP(B327,[13]Ap_PENSION!$C$16:$M$112,11,0),0)</f>
        <v>0</v>
      </c>
      <c r="AA327" s="3">
        <f>IFERROR(VLOOKUP(B327,[13]Ap_SALUD!$C$16:$M$112,11,0),0)</f>
        <v>0</v>
      </c>
      <c r="AB327" s="3"/>
      <c r="AC327" s="36">
        <f t="shared" si="12"/>
        <v>28901877</v>
      </c>
      <c r="AD327" s="37">
        <f t="shared" si="14"/>
        <v>15768705</v>
      </c>
      <c r="AE327" s="144"/>
    </row>
    <row r="328" spans="1:31" x14ac:dyDescent="0.25">
      <c r="A328" s="38">
        <v>316</v>
      </c>
      <c r="B328" s="61"/>
      <c r="C328" s="143" t="str">
        <f>VLOOKUP(D328,[8]Hoja1!$A$2:$B$1115,2,0)</f>
        <v>15322</v>
      </c>
      <c r="D328" s="31">
        <v>800013683</v>
      </c>
      <c r="E328" s="31">
        <v>212215322</v>
      </c>
      <c r="F328" s="61" t="s">
        <v>523</v>
      </c>
      <c r="G328" s="33">
        <v>0</v>
      </c>
      <c r="H328" s="33">
        <v>0</v>
      </c>
      <c r="I328" s="3">
        <f>IFERROR(VLOOKUP(C328,'[6]Anexo 2'!$A$9:$G$1115,7,0),0)</f>
        <v>117247424</v>
      </c>
      <c r="J328" s="3">
        <f>IFERROR(VLOOKUP(C328,'[6]Anexo 1'!$A$9:$F$1115,6,0),0)</f>
        <v>166887862</v>
      </c>
      <c r="K328" s="3"/>
      <c r="L328" s="3"/>
      <c r="M328" s="3"/>
      <c r="N328" s="3"/>
      <c r="O328" s="3"/>
      <c r="P328" s="34">
        <f t="shared" si="13"/>
        <v>284135286</v>
      </c>
      <c r="Q328" s="35">
        <f>VLOOKUP(D328,FEBRERO!$D$13:$Q$1147,14,0)+VLOOKUP(D328,FEBRERO!$D$13:$AC$1147,26,0)</f>
        <v>0</v>
      </c>
      <c r="R328" s="3">
        <f>IFERROR(VLOOKUP(D328,[13]ServNOMINA!$F$16:$M$112,8,0),0)</f>
        <v>0</v>
      </c>
      <c r="S328" s="3">
        <f>IFERROR(VLOOKUP(D328,[13]ServOTROS!$F$16:$M$112,8,0),0)</f>
        <v>0</v>
      </c>
      <c r="T328" s="3">
        <f>IFERROR(VLOOKUP(D328,[13]CANCEL!$F$16:$M$48,8,0),0)</f>
        <v>0</v>
      </c>
      <c r="U328" s="3">
        <f>IFERROR(VLOOKUP(B328,[13]Aaf_PENSION!$C$16:$M$112,11,0),0)</f>
        <v>0</v>
      </c>
      <c r="V328" s="3">
        <f>IFERROR(VLOOKUP(B328,[13]Aaf_SALUD!$C$16:$M$112,11,0),0)</f>
        <v>0</v>
      </c>
      <c r="W328" s="3">
        <f>IFERROR(VLOOKUP(D328,[13]CALIDAD!$F$16:$M$1122,8,0),0)</f>
        <v>29311857</v>
      </c>
      <c r="X328" s="3">
        <f>IFERROR(VLOOKUP(D328,'[14]dinamica municip ok'!$F$4:$G$1107,2,0),0)</f>
        <v>166887862</v>
      </c>
      <c r="Y328" s="3">
        <f>IFERROR(VLOOKUP(B328,[13]Ap_CESANTIAS!$C$16:$M$112,11,0),0)</f>
        <v>0</v>
      </c>
      <c r="Z328" s="3">
        <f>IFERROR(VLOOKUP(B328,[13]Ap_PENSION!$C$16:$M$112,11,0),0)</f>
        <v>0</v>
      </c>
      <c r="AA328" s="3">
        <f>IFERROR(VLOOKUP(B328,[13]Ap_SALUD!$C$16:$M$112,11,0),0)</f>
        <v>0</v>
      </c>
      <c r="AB328" s="3"/>
      <c r="AC328" s="36">
        <f t="shared" si="12"/>
        <v>196199719</v>
      </c>
      <c r="AD328" s="37">
        <f t="shared" si="14"/>
        <v>87935567</v>
      </c>
      <c r="AE328" s="144"/>
    </row>
    <row r="329" spans="1:31" x14ac:dyDescent="0.25">
      <c r="A329" s="29">
        <v>317</v>
      </c>
      <c r="B329" s="61"/>
      <c r="C329" s="143" t="str">
        <f>VLOOKUP(D329,[8]Hoja1!$A$2:$B$1115,2,0)</f>
        <v>15325</v>
      </c>
      <c r="D329" s="31">
        <v>891800896</v>
      </c>
      <c r="E329" s="31">
        <v>212515325</v>
      </c>
      <c r="F329" s="61" t="s">
        <v>524</v>
      </c>
      <c r="G329" s="33">
        <v>0</v>
      </c>
      <c r="H329" s="33">
        <v>0</v>
      </c>
      <c r="I329" s="3">
        <f>IFERROR(VLOOKUP(C329,'[6]Anexo 2'!$A$9:$G$1115,7,0),0)</f>
        <v>34203866</v>
      </c>
      <c r="J329" s="3">
        <f>IFERROR(VLOOKUP(C329,'[6]Anexo 1'!$A$9:$F$1115,6,0),0)</f>
        <v>43545883</v>
      </c>
      <c r="K329" s="3"/>
      <c r="L329" s="3"/>
      <c r="M329" s="3"/>
      <c r="N329" s="3"/>
      <c r="O329" s="3"/>
      <c r="P329" s="34">
        <f t="shared" si="13"/>
        <v>77749749</v>
      </c>
      <c r="Q329" s="35">
        <f>VLOOKUP(D329,FEBRERO!$D$13:$Q$1147,14,0)+VLOOKUP(D329,FEBRERO!$D$13:$AC$1147,26,0)</f>
        <v>0</v>
      </c>
      <c r="R329" s="3">
        <f>IFERROR(VLOOKUP(D329,[13]ServNOMINA!$F$16:$M$112,8,0),0)</f>
        <v>0</v>
      </c>
      <c r="S329" s="3">
        <f>IFERROR(VLOOKUP(D329,[13]ServOTROS!$F$16:$M$112,8,0),0)</f>
        <v>0</v>
      </c>
      <c r="T329" s="3">
        <f>IFERROR(VLOOKUP(D329,[13]CANCEL!$F$16:$M$48,8,0),0)</f>
        <v>0</v>
      </c>
      <c r="U329" s="3">
        <f>IFERROR(VLOOKUP(B329,[13]Aaf_PENSION!$C$16:$M$112,11,0),0)</f>
        <v>0</v>
      </c>
      <c r="V329" s="3">
        <f>IFERROR(VLOOKUP(B329,[13]Aaf_SALUD!$C$16:$M$112,11,0),0)</f>
        <v>0</v>
      </c>
      <c r="W329" s="3">
        <f>IFERROR(VLOOKUP(D329,[13]CALIDAD!$F$16:$M$1122,8,0),0)</f>
        <v>8550966</v>
      </c>
      <c r="X329" s="3">
        <f>IFERROR(VLOOKUP(D329,'[14]dinamica municip ok'!$F$4:$G$1107,2,0),0)</f>
        <v>43545883</v>
      </c>
      <c r="Y329" s="3">
        <f>IFERROR(VLOOKUP(B329,[13]Ap_CESANTIAS!$C$16:$M$112,11,0),0)</f>
        <v>0</v>
      </c>
      <c r="Z329" s="3">
        <f>IFERROR(VLOOKUP(B329,[13]Ap_PENSION!$C$16:$M$112,11,0),0)</f>
        <v>0</v>
      </c>
      <c r="AA329" s="3">
        <f>IFERROR(VLOOKUP(B329,[13]Ap_SALUD!$C$16:$M$112,11,0),0)</f>
        <v>0</v>
      </c>
      <c r="AB329" s="3"/>
      <c r="AC329" s="36">
        <f t="shared" si="12"/>
        <v>52096849</v>
      </c>
      <c r="AD329" s="37">
        <f t="shared" si="14"/>
        <v>25652900</v>
      </c>
      <c r="AE329" s="144"/>
    </row>
    <row r="330" spans="1:31" x14ac:dyDescent="0.25">
      <c r="A330" s="38">
        <v>318</v>
      </c>
      <c r="B330" s="61"/>
      <c r="C330" s="143" t="str">
        <f>VLOOKUP(D330,[8]Hoja1!$A$2:$B$1115,2,0)</f>
        <v>15332</v>
      </c>
      <c r="D330" s="31">
        <v>800099202</v>
      </c>
      <c r="E330" s="31">
        <v>213215332</v>
      </c>
      <c r="F330" s="61" t="s">
        <v>525</v>
      </c>
      <c r="G330" s="33">
        <v>0</v>
      </c>
      <c r="H330" s="33">
        <v>0</v>
      </c>
      <c r="I330" s="3">
        <f>IFERROR(VLOOKUP(C330,'[6]Anexo 2'!$A$9:$G$1115,7,0),0)</f>
        <v>87209401</v>
      </c>
      <c r="J330" s="3">
        <f>IFERROR(VLOOKUP(C330,'[6]Anexo 1'!$A$9:$F$1115,6,0),0)</f>
        <v>92733061</v>
      </c>
      <c r="K330" s="3"/>
      <c r="L330" s="3"/>
      <c r="M330" s="3"/>
      <c r="N330" s="3"/>
      <c r="O330" s="3"/>
      <c r="P330" s="34">
        <f t="shared" si="13"/>
        <v>179942462</v>
      </c>
      <c r="Q330" s="35">
        <f>VLOOKUP(D330,FEBRERO!$D$13:$Q$1147,14,0)+VLOOKUP(D330,FEBRERO!$D$13:$AC$1147,26,0)</f>
        <v>0</v>
      </c>
      <c r="R330" s="3">
        <f>IFERROR(VLOOKUP(D330,[13]ServNOMINA!$F$16:$M$112,8,0),0)</f>
        <v>0</v>
      </c>
      <c r="S330" s="3">
        <f>IFERROR(VLOOKUP(D330,[13]ServOTROS!$F$16:$M$112,8,0),0)</f>
        <v>0</v>
      </c>
      <c r="T330" s="3">
        <f>IFERROR(VLOOKUP(D330,[13]CANCEL!$F$16:$M$48,8,0),0)</f>
        <v>0</v>
      </c>
      <c r="U330" s="3">
        <f>IFERROR(VLOOKUP(B330,[13]Aaf_PENSION!$C$16:$M$112,11,0),0)</f>
        <v>0</v>
      </c>
      <c r="V330" s="3">
        <f>IFERROR(VLOOKUP(B330,[13]Aaf_SALUD!$C$16:$M$112,11,0),0)</f>
        <v>0</v>
      </c>
      <c r="W330" s="3">
        <f>IFERROR(VLOOKUP(D330,[13]CALIDAD!$F$16:$M$1122,8,0),0)</f>
        <v>21802350</v>
      </c>
      <c r="X330" s="3">
        <f>IFERROR(VLOOKUP(D330,'[14]dinamica municip ok'!$F$4:$G$1107,2,0),0)</f>
        <v>92733061</v>
      </c>
      <c r="Y330" s="3">
        <f>IFERROR(VLOOKUP(B330,[13]Ap_CESANTIAS!$C$16:$M$112,11,0),0)</f>
        <v>0</v>
      </c>
      <c r="Z330" s="3">
        <f>IFERROR(VLOOKUP(B330,[13]Ap_PENSION!$C$16:$M$112,11,0),0)</f>
        <v>0</v>
      </c>
      <c r="AA330" s="3">
        <f>IFERROR(VLOOKUP(B330,[13]Ap_SALUD!$C$16:$M$112,11,0),0)</f>
        <v>0</v>
      </c>
      <c r="AB330" s="3"/>
      <c r="AC330" s="36">
        <f t="shared" si="12"/>
        <v>114535411</v>
      </c>
      <c r="AD330" s="37">
        <f t="shared" si="14"/>
        <v>65407051</v>
      </c>
      <c r="AE330" s="144"/>
    </row>
    <row r="331" spans="1:31" x14ac:dyDescent="0.25">
      <c r="A331" s="29">
        <v>319</v>
      </c>
      <c r="B331" s="61"/>
      <c r="C331" s="143" t="str">
        <f>VLOOKUP(D331,[8]Hoja1!$A$2:$B$1115,2,0)</f>
        <v>15362</v>
      </c>
      <c r="D331" s="31">
        <v>891856077</v>
      </c>
      <c r="E331" s="31">
        <v>216215362</v>
      </c>
      <c r="F331" s="61" t="s">
        <v>526</v>
      </c>
      <c r="G331" s="33">
        <v>0</v>
      </c>
      <c r="H331" s="33">
        <v>0</v>
      </c>
      <c r="I331" s="3">
        <f>IFERROR(VLOOKUP(C331,'[6]Anexo 2'!$A$9:$G$1115,7,0),0)</f>
        <v>26694954</v>
      </c>
      <c r="J331" s="3">
        <f>IFERROR(VLOOKUP(C331,'[6]Anexo 1'!$A$9:$F$1115,6,0),0)</f>
        <v>37664215</v>
      </c>
      <c r="K331" s="3"/>
      <c r="L331" s="3"/>
      <c r="M331" s="3"/>
      <c r="N331" s="3"/>
      <c r="O331" s="3"/>
      <c r="P331" s="34">
        <f t="shared" si="13"/>
        <v>64359169</v>
      </c>
      <c r="Q331" s="35">
        <f>VLOOKUP(D331,FEBRERO!$D$13:$Q$1147,14,0)+VLOOKUP(D331,FEBRERO!$D$13:$AC$1147,26,0)</f>
        <v>0</v>
      </c>
      <c r="R331" s="3">
        <f>IFERROR(VLOOKUP(D331,[13]ServNOMINA!$F$16:$M$112,8,0),0)</f>
        <v>0</v>
      </c>
      <c r="S331" s="3">
        <f>IFERROR(VLOOKUP(D331,[13]ServOTROS!$F$16:$M$112,8,0),0)</f>
        <v>0</v>
      </c>
      <c r="T331" s="3">
        <f>IFERROR(VLOOKUP(D331,[13]CANCEL!$F$16:$M$48,8,0),0)</f>
        <v>0</v>
      </c>
      <c r="U331" s="3">
        <f>IFERROR(VLOOKUP(B331,[13]Aaf_PENSION!$C$16:$M$112,11,0),0)</f>
        <v>0</v>
      </c>
      <c r="V331" s="3">
        <f>IFERROR(VLOOKUP(B331,[13]Aaf_SALUD!$C$16:$M$112,11,0),0)</f>
        <v>0</v>
      </c>
      <c r="W331" s="3">
        <f>IFERROR(VLOOKUP(D331,[13]CALIDAD!$F$16:$M$1122,8,0),0)</f>
        <v>6673740</v>
      </c>
      <c r="X331" s="3">
        <f>IFERROR(VLOOKUP(D331,'[14]dinamica municip ok'!$F$4:$G$1107,2,0),0)</f>
        <v>37664215</v>
      </c>
      <c r="Y331" s="3">
        <f>IFERROR(VLOOKUP(B331,[13]Ap_CESANTIAS!$C$16:$M$112,11,0),0)</f>
        <v>0</v>
      </c>
      <c r="Z331" s="3">
        <f>IFERROR(VLOOKUP(B331,[13]Ap_PENSION!$C$16:$M$112,11,0),0)</f>
        <v>0</v>
      </c>
      <c r="AA331" s="3">
        <f>IFERROR(VLOOKUP(B331,[13]Ap_SALUD!$C$16:$M$112,11,0),0)</f>
        <v>0</v>
      </c>
      <c r="AB331" s="3"/>
      <c r="AC331" s="36">
        <f t="shared" si="12"/>
        <v>44337955</v>
      </c>
      <c r="AD331" s="37">
        <f t="shared" si="14"/>
        <v>20021214</v>
      </c>
      <c r="AE331" s="144"/>
    </row>
    <row r="332" spans="1:31" x14ac:dyDescent="0.25">
      <c r="A332" s="38">
        <v>320</v>
      </c>
      <c r="B332" s="61"/>
      <c r="C332" s="143" t="str">
        <f>VLOOKUP(D332,[8]Hoja1!$A$2:$B$1115,2,0)</f>
        <v>15367</v>
      </c>
      <c r="D332" s="31">
        <v>891801376</v>
      </c>
      <c r="E332" s="31">
        <v>216715367</v>
      </c>
      <c r="F332" s="61" t="s">
        <v>527</v>
      </c>
      <c r="G332" s="33">
        <v>0</v>
      </c>
      <c r="H332" s="33">
        <v>0</v>
      </c>
      <c r="I332" s="3">
        <f>IFERROR(VLOOKUP(C332,'[6]Anexo 2'!$A$9:$G$1115,7,0),0)</f>
        <v>103380384</v>
      </c>
      <c r="J332" s="3">
        <f>IFERROR(VLOOKUP(C332,'[6]Anexo 1'!$A$9:$F$1115,6,0),0)</f>
        <v>111890031</v>
      </c>
      <c r="K332" s="3"/>
      <c r="L332" s="3"/>
      <c r="M332" s="3"/>
      <c r="N332" s="3"/>
      <c r="O332" s="3"/>
      <c r="P332" s="34">
        <f t="shared" si="13"/>
        <v>215270415</v>
      </c>
      <c r="Q332" s="35">
        <f>VLOOKUP(D332,FEBRERO!$D$13:$Q$1147,14,0)+VLOOKUP(D332,FEBRERO!$D$13:$AC$1147,26,0)</f>
        <v>0</v>
      </c>
      <c r="R332" s="3">
        <f>IFERROR(VLOOKUP(D332,[13]ServNOMINA!$F$16:$M$112,8,0),0)</f>
        <v>0</v>
      </c>
      <c r="S332" s="3">
        <f>IFERROR(VLOOKUP(D332,[13]ServOTROS!$F$16:$M$112,8,0),0)</f>
        <v>0</v>
      </c>
      <c r="T332" s="3">
        <f>IFERROR(VLOOKUP(D332,[13]CANCEL!$F$16:$M$48,8,0),0)</f>
        <v>0</v>
      </c>
      <c r="U332" s="3">
        <f>IFERROR(VLOOKUP(B332,[13]Aaf_PENSION!$C$16:$M$112,11,0),0)</f>
        <v>0</v>
      </c>
      <c r="V332" s="3">
        <f>IFERROR(VLOOKUP(B332,[13]Aaf_SALUD!$C$16:$M$112,11,0),0)</f>
        <v>0</v>
      </c>
      <c r="W332" s="3">
        <f>IFERROR(VLOOKUP(D332,[13]CALIDAD!$F$16:$M$1122,8,0),0)</f>
        <v>25845096</v>
      </c>
      <c r="X332" s="3">
        <f>IFERROR(VLOOKUP(D332,'[14]dinamica municip ok'!$F$4:$G$1107,2,0),0)</f>
        <v>111890031</v>
      </c>
      <c r="Y332" s="3">
        <f>IFERROR(VLOOKUP(B332,[13]Ap_CESANTIAS!$C$16:$M$112,11,0),0)</f>
        <v>0</v>
      </c>
      <c r="Z332" s="3">
        <f>IFERROR(VLOOKUP(B332,[13]Ap_PENSION!$C$16:$M$112,11,0),0)</f>
        <v>0</v>
      </c>
      <c r="AA332" s="3">
        <f>IFERROR(VLOOKUP(B332,[13]Ap_SALUD!$C$16:$M$112,11,0),0)</f>
        <v>0</v>
      </c>
      <c r="AB332" s="3"/>
      <c r="AC332" s="36">
        <f t="shared" si="12"/>
        <v>137735127</v>
      </c>
      <c r="AD332" s="37">
        <f t="shared" si="14"/>
        <v>77535288</v>
      </c>
      <c r="AE332" s="144"/>
    </row>
    <row r="333" spans="1:31" x14ac:dyDescent="0.25">
      <c r="A333" s="29">
        <v>321</v>
      </c>
      <c r="B333" s="61"/>
      <c r="C333" s="143" t="str">
        <f>VLOOKUP(D333,[8]Hoja1!$A$2:$B$1115,2,0)</f>
        <v>15368</v>
      </c>
      <c r="D333" s="31">
        <v>891856593</v>
      </c>
      <c r="E333" s="31">
        <v>216815368</v>
      </c>
      <c r="F333" s="61" t="s">
        <v>364</v>
      </c>
      <c r="G333" s="33">
        <v>0</v>
      </c>
      <c r="H333" s="33">
        <v>0</v>
      </c>
      <c r="I333" s="3">
        <f>IFERROR(VLOOKUP(C333,'[6]Anexo 2'!$A$9:$G$1115,7,0),0)</f>
        <v>99778936</v>
      </c>
      <c r="J333" s="3">
        <f>IFERROR(VLOOKUP(C333,'[6]Anexo 1'!$A$9:$F$1115,6,0),0)</f>
        <v>90157401</v>
      </c>
      <c r="K333" s="3"/>
      <c r="L333" s="3"/>
      <c r="M333" s="3"/>
      <c r="N333" s="3"/>
      <c r="O333" s="3"/>
      <c r="P333" s="34">
        <f t="shared" si="13"/>
        <v>189936337</v>
      </c>
      <c r="Q333" s="35">
        <f>VLOOKUP(D333,FEBRERO!$D$13:$Q$1147,14,0)+VLOOKUP(D333,FEBRERO!$D$13:$AC$1147,26,0)</f>
        <v>0</v>
      </c>
      <c r="R333" s="3">
        <f>IFERROR(VLOOKUP(D333,[13]ServNOMINA!$F$16:$M$112,8,0),0)</f>
        <v>0</v>
      </c>
      <c r="S333" s="3">
        <f>IFERROR(VLOOKUP(D333,[13]ServOTROS!$F$16:$M$112,8,0),0)</f>
        <v>0</v>
      </c>
      <c r="T333" s="3">
        <f>IFERROR(VLOOKUP(D333,[13]CANCEL!$F$16:$M$48,8,0),0)</f>
        <v>0</v>
      </c>
      <c r="U333" s="3">
        <f>IFERROR(VLOOKUP(B333,[13]Aaf_PENSION!$C$16:$M$112,11,0),0)</f>
        <v>0</v>
      </c>
      <c r="V333" s="3">
        <f>IFERROR(VLOOKUP(B333,[13]Aaf_SALUD!$C$16:$M$112,11,0),0)</f>
        <v>0</v>
      </c>
      <c r="W333" s="3">
        <f>IFERROR(VLOOKUP(D333,[13]CALIDAD!$F$16:$M$1122,8,0),0)</f>
        <v>24944733</v>
      </c>
      <c r="X333" s="3">
        <f>IFERROR(VLOOKUP(D333,'[14]dinamica municip ok'!$F$4:$G$1107,2,0),0)</f>
        <v>90157401</v>
      </c>
      <c r="Y333" s="3">
        <f>IFERROR(VLOOKUP(B333,[13]Ap_CESANTIAS!$C$16:$M$112,11,0),0)</f>
        <v>0</v>
      </c>
      <c r="Z333" s="3">
        <f>IFERROR(VLOOKUP(B333,[13]Ap_PENSION!$C$16:$M$112,11,0),0)</f>
        <v>0</v>
      </c>
      <c r="AA333" s="3">
        <f>IFERROR(VLOOKUP(B333,[13]Ap_SALUD!$C$16:$M$112,11,0),0)</f>
        <v>0</v>
      </c>
      <c r="AB333" s="3"/>
      <c r="AC333" s="36">
        <f t="shared" ref="AC333:AC396" si="15">SUM(R333:AA333)</f>
        <v>115102134</v>
      </c>
      <c r="AD333" s="37">
        <f t="shared" si="14"/>
        <v>74834203</v>
      </c>
      <c r="AE333" s="144"/>
    </row>
    <row r="334" spans="1:31" x14ac:dyDescent="0.25">
      <c r="A334" s="38">
        <v>322</v>
      </c>
      <c r="B334" s="61"/>
      <c r="C334" s="143" t="str">
        <f>VLOOKUP(D334,[8]Hoja1!$A$2:$B$1115,2,0)</f>
        <v>15377</v>
      </c>
      <c r="D334" s="31">
        <v>800099206</v>
      </c>
      <c r="E334" s="31">
        <v>217715377</v>
      </c>
      <c r="F334" s="61" t="s">
        <v>528</v>
      </c>
      <c r="G334" s="33">
        <v>0</v>
      </c>
      <c r="H334" s="33">
        <v>0</v>
      </c>
      <c r="I334" s="3">
        <f>IFERROR(VLOOKUP(C334,'[6]Anexo 2'!$A$9:$G$1115,7,0),0)</f>
        <v>63326271</v>
      </c>
      <c r="J334" s="3">
        <f>IFERROR(VLOOKUP(C334,'[6]Anexo 1'!$A$9:$F$1115,6,0),0)</f>
        <v>59507679</v>
      </c>
      <c r="K334" s="3"/>
      <c r="L334" s="3"/>
      <c r="M334" s="3"/>
      <c r="N334" s="3"/>
      <c r="O334" s="3"/>
      <c r="P334" s="34">
        <f t="shared" ref="P334:P397" si="16">SUM(G334:N334)</f>
        <v>122833950</v>
      </c>
      <c r="Q334" s="35">
        <f>VLOOKUP(D334,FEBRERO!$D$13:$Q$1147,14,0)+VLOOKUP(D334,FEBRERO!$D$13:$AC$1147,26,0)</f>
        <v>0</v>
      </c>
      <c r="R334" s="3">
        <f>IFERROR(VLOOKUP(D334,[13]ServNOMINA!$F$16:$M$112,8,0),0)</f>
        <v>0</v>
      </c>
      <c r="S334" s="3">
        <f>IFERROR(VLOOKUP(D334,[13]ServOTROS!$F$16:$M$112,8,0),0)</f>
        <v>0</v>
      </c>
      <c r="T334" s="3">
        <f>IFERROR(VLOOKUP(D334,[13]CANCEL!$F$16:$M$48,8,0),0)</f>
        <v>0</v>
      </c>
      <c r="U334" s="3">
        <f>IFERROR(VLOOKUP(B334,[13]Aaf_PENSION!$C$16:$M$112,11,0),0)</f>
        <v>0</v>
      </c>
      <c r="V334" s="3">
        <f>IFERROR(VLOOKUP(B334,[13]Aaf_SALUD!$C$16:$M$112,11,0),0)</f>
        <v>0</v>
      </c>
      <c r="W334" s="3">
        <f>IFERROR(VLOOKUP(D334,[13]CALIDAD!$F$16:$M$1122,8,0),0)</f>
        <v>15831567</v>
      </c>
      <c r="X334" s="3">
        <f>IFERROR(VLOOKUP(D334,'[14]dinamica municip ok'!$F$4:$G$1107,2,0),0)</f>
        <v>59507679</v>
      </c>
      <c r="Y334" s="3">
        <f>IFERROR(VLOOKUP(B334,[13]Ap_CESANTIAS!$C$16:$M$112,11,0),0)</f>
        <v>0</v>
      </c>
      <c r="Z334" s="3">
        <f>IFERROR(VLOOKUP(B334,[13]Ap_PENSION!$C$16:$M$112,11,0),0)</f>
        <v>0</v>
      </c>
      <c r="AA334" s="3">
        <f>IFERROR(VLOOKUP(B334,[13]Ap_SALUD!$C$16:$M$112,11,0),0)</f>
        <v>0</v>
      </c>
      <c r="AB334" s="3"/>
      <c r="AC334" s="36">
        <f t="shared" si="15"/>
        <v>75339246</v>
      </c>
      <c r="AD334" s="37">
        <f t="shared" si="14"/>
        <v>47494704</v>
      </c>
      <c r="AE334" s="144"/>
    </row>
    <row r="335" spans="1:31" x14ac:dyDescent="0.25">
      <c r="A335" s="29">
        <v>323</v>
      </c>
      <c r="B335" s="61"/>
      <c r="C335" s="143" t="str">
        <f>VLOOKUP(D335,[8]Hoja1!$A$2:$B$1115,2,0)</f>
        <v>15380</v>
      </c>
      <c r="D335" s="31">
        <v>800099665</v>
      </c>
      <c r="E335" s="31">
        <v>218015380</v>
      </c>
      <c r="F335" s="61" t="s">
        <v>529</v>
      </c>
      <c r="G335" s="33">
        <v>0</v>
      </c>
      <c r="H335" s="33">
        <v>0</v>
      </c>
      <c r="I335" s="3">
        <f>IFERROR(VLOOKUP(C335,'[6]Anexo 2'!$A$9:$G$1115,7,0),0)</f>
        <v>28283370</v>
      </c>
      <c r="J335" s="3">
        <f>IFERROR(VLOOKUP(C335,'[6]Anexo 1'!$A$9:$F$1115,6,0),0)</f>
        <v>32694258</v>
      </c>
      <c r="K335" s="3"/>
      <c r="L335" s="3"/>
      <c r="M335" s="3"/>
      <c r="N335" s="3"/>
      <c r="O335" s="3"/>
      <c r="P335" s="34">
        <f t="shared" si="16"/>
        <v>60977628</v>
      </c>
      <c r="Q335" s="35">
        <f>VLOOKUP(D335,FEBRERO!$D$13:$Q$1147,14,0)+VLOOKUP(D335,FEBRERO!$D$13:$AC$1147,26,0)</f>
        <v>0</v>
      </c>
      <c r="R335" s="3">
        <f>IFERROR(VLOOKUP(D335,[13]ServNOMINA!$F$16:$M$112,8,0),0)</f>
        <v>0</v>
      </c>
      <c r="S335" s="3">
        <f>IFERROR(VLOOKUP(D335,[13]ServOTROS!$F$16:$M$112,8,0),0)</f>
        <v>0</v>
      </c>
      <c r="T335" s="3">
        <f>IFERROR(VLOOKUP(D335,[13]CANCEL!$F$16:$M$48,8,0),0)</f>
        <v>0</v>
      </c>
      <c r="U335" s="3">
        <f>IFERROR(VLOOKUP(B335,[13]Aaf_PENSION!$C$16:$M$112,11,0),0)</f>
        <v>0</v>
      </c>
      <c r="V335" s="3">
        <f>IFERROR(VLOOKUP(B335,[13]Aaf_SALUD!$C$16:$M$112,11,0),0)</f>
        <v>0</v>
      </c>
      <c r="W335" s="3">
        <f>IFERROR(VLOOKUP(D335,[13]CALIDAD!$F$16:$M$1122,8,0),0)</f>
        <v>7070844</v>
      </c>
      <c r="X335" s="3">
        <f>IFERROR(VLOOKUP(D335,'[14]dinamica municip ok'!$F$4:$G$1107,2,0),0)</f>
        <v>32694258</v>
      </c>
      <c r="Y335" s="3">
        <f>IFERROR(VLOOKUP(B335,[13]Ap_CESANTIAS!$C$16:$M$112,11,0),0)</f>
        <v>0</v>
      </c>
      <c r="Z335" s="3">
        <f>IFERROR(VLOOKUP(B335,[13]Ap_PENSION!$C$16:$M$112,11,0),0)</f>
        <v>0</v>
      </c>
      <c r="AA335" s="3">
        <f>IFERROR(VLOOKUP(B335,[13]Ap_SALUD!$C$16:$M$112,11,0),0)</f>
        <v>0</v>
      </c>
      <c r="AB335" s="3"/>
      <c r="AC335" s="36">
        <f t="shared" si="15"/>
        <v>39765102</v>
      </c>
      <c r="AD335" s="37">
        <f t="shared" ref="AD335:AD398" si="17">+P335-Q335+AB335-AC335</f>
        <v>21212526</v>
      </c>
      <c r="AE335" s="144"/>
    </row>
    <row r="336" spans="1:31" x14ac:dyDescent="0.25">
      <c r="A336" s="38">
        <v>324</v>
      </c>
      <c r="B336" s="61"/>
      <c r="C336" s="143" t="str">
        <f>VLOOKUP(D336,[8]Hoja1!$A$2:$B$1115,2,0)</f>
        <v>15401</v>
      </c>
      <c r="D336" s="31">
        <v>800006541</v>
      </c>
      <c r="E336" s="31">
        <v>210115401</v>
      </c>
      <c r="F336" s="61" t="s">
        <v>530</v>
      </c>
      <c r="G336" s="33">
        <v>0</v>
      </c>
      <c r="H336" s="33">
        <v>0</v>
      </c>
      <c r="I336" s="3">
        <f>IFERROR(VLOOKUP(C336,'[6]Anexo 2'!$A$9:$G$1115,7,0),0)</f>
        <v>13984848</v>
      </c>
      <c r="J336" s="3">
        <f>IFERROR(VLOOKUP(C336,'[6]Anexo 1'!$A$9:$F$1115,6,0),0)</f>
        <v>14859238</v>
      </c>
      <c r="K336" s="3"/>
      <c r="L336" s="3"/>
      <c r="M336" s="3"/>
      <c r="N336" s="3"/>
      <c r="O336" s="3"/>
      <c r="P336" s="34">
        <f t="shared" si="16"/>
        <v>28844086</v>
      </c>
      <c r="Q336" s="35">
        <f>VLOOKUP(D336,FEBRERO!$D$13:$Q$1147,14,0)+VLOOKUP(D336,FEBRERO!$D$13:$AC$1147,26,0)</f>
        <v>0</v>
      </c>
      <c r="R336" s="3">
        <f>IFERROR(VLOOKUP(D336,[13]ServNOMINA!$F$16:$M$112,8,0),0)</f>
        <v>0</v>
      </c>
      <c r="S336" s="3">
        <f>IFERROR(VLOOKUP(D336,[13]ServOTROS!$F$16:$M$112,8,0),0)</f>
        <v>0</v>
      </c>
      <c r="T336" s="3">
        <f>IFERROR(VLOOKUP(D336,[13]CANCEL!$F$16:$M$48,8,0),0)</f>
        <v>0</v>
      </c>
      <c r="U336" s="3">
        <f>IFERROR(VLOOKUP(B336,[13]Aaf_PENSION!$C$16:$M$112,11,0),0)</f>
        <v>0</v>
      </c>
      <c r="V336" s="3">
        <f>IFERROR(VLOOKUP(B336,[13]Aaf_SALUD!$C$16:$M$112,11,0),0)</f>
        <v>0</v>
      </c>
      <c r="W336" s="3">
        <f>IFERROR(VLOOKUP(D336,[13]CALIDAD!$F$16:$M$1122,8,0),0)</f>
        <v>3496212</v>
      </c>
      <c r="X336" s="3">
        <f>IFERROR(VLOOKUP(D336,'[14]dinamica municip ok'!$F$4:$G$1107,2,0),0)</f>
        <v>14859238</v>
      </c>
      <c r="Y336" s="3">
        <f>IFERROR(VLOOKUP(B336,[13]Ap_CESANTIAS!$C$16:$M$112,11,0),0)</f>
        <v>0</v>
      </c>
      <c r="Z336" s="3">
        <f>IFERROR(VLOOKUP(B336,[13]Ap_PENSION!$C$16:$M$112,11,0),0)</f>
        <v>0</v>
      </c>
      <c r="AA336" s="3">
        <f>IFERROR(VLOOKUP(B336,[13]Ap_SALUD!$C$16:$M$112,11,0),0)</f>
        <v>0</v>
      </c>
      <c r="AB336" s="3"/>
      <c r="AC336" s="36">
        <f t="shared" si="15"/>
        <v>18355450</v>
      </c>
      <c r="AD336" s="37">
        <f t="shared" si="17"/>
        <v>10488636</v>
      </c>
      <c r="AE336" s="144"/>
    </row>
    <row r="337" spans="1:31" x14ac:dyDescent="0.25">
      <c r="A337" s="29">
        <v>325</v>
      </c>
      <c r="B337" s="61"/>
      <c r="C337" s="143" t="str">
        <f>VLOOKUP(D337,[8]Hoja1!$A$2:$B$1115,2,0)</f>
        <v>15403</v>
      </c>
      <c r="D337" s="31">
        <v>891856257</v>
      </c>
      <c r="E337" s="31">
        <v>210315403</v>
      </c>
      <c r="F337" s="61" t="s">
        <v>531</v>
      </c>
      <c r="G337" s="33">
        <v>0</v>
      </c>
      <c r="H337" s="33">
        <v>0</v>
      </c>
      <c r="I337" s="3">
        <f>IFERROR(VLOOKUP(C337,'[6]Anexo 2'!$A$9:$G$1115,7,0),0)</f>
        <v>38296858</v>
      </c>
      <c r="J337" s="3">
        <f>IFERROR(VLOOKUP(C337,'[6]Anexo 1'!$A$9:$F$1115,6,0),0)</f>
        <v>48040055</v>
      </c>
      <c r="K337" s="3"/>
      <c r="L337" s="3"/>
      <c r="M337" s="3"/>
      <c r="N337" s="3"/>
      <c r="O337" s="3"/>
      <c r="P337" s="34">
        <f t="shared" si="16"/>
        <v>86336913</v>
      </c>
      <c r="Q337" s="35">
        <f>VLOOKUP(D337,FEBRERO!$D$13:$Q$1147,14,0)+VLOOKUP(D337,FEBRERO!$D$13:$AC$1147,26,0)</f>
        <v>0</v>
      </c>
      <c r="R337" s="3">
        <f>IFERROR(VLOOKUP(D337,[13]ServNOMINA!$F$16:$M$112,8,0),0)</f>
        <v>0</v>
      </c>
      <c r="S337" s="3">
        <f>IFERROR(VLOOKUP(D337,[13]ServOTROS!$F$16:$M$112,8,0),0)</f>
        <v>0</v>
      </c>
      <c r="T337" s="3">
        <f>IFERROR(VLOOKUP(D337,[13]CANCEL!$F$16:$M$48,8,0),0)</f>
        <v>0</v>
      </c>
      <c r="U337" s="3">
        <f>IFERROR(VLOOKUP(B337,[13]Aaf_PENSION!$C$16:$M$112,11,0),0)</f>
        <v>0</v>
      </c>
      <c r="V337" s="3">
        <f>IFERROR(VLOOKUP(B337,[13]Aaf_SALUD!$C$16:$M$112,11,0),0)</f>
        <v>0</v>
      </c>
      <c r="W337" s="3">
        <f>IFERROR(VLOOKUP(D337,[13]CALIDAD!$F$16:$M$1122,8,0),0)</f>
        <v>9574215</v>
      </c>
      <c r="X337" s="3">
        <f>IFERROR(VLOOKUP(D337,'[14]dinamica municip ok'!$F$4:$G$1107,2,0),0)</f>
        <v>48040055</v>
      </c>
      <c r="Y337" s="3">
        <f>IFERROR(VLOOKUP(B337,[13]Ap_CESANTIAS!$C$16:$M$112,11,0),0)</f>
        <v>0</v>
      </c>
      <c r="Z337" s="3">
        <f>IFERROR(VLOOKUP(B337,[13]Ap_PENSION!$C$16:$M$112,11,0),0)</f>
        <v>0</v>
      </c>
      <c r="AA337" s="3">
        <f>IFERROR(VLOOKUP(B337,[13]Ap_SALUD!$C$16:$M$112,11,0),0)</f>
        <v>0</v>
      </c>
      <c r="AB337" s="3"/>
      <c r="AC337" s="36">
        <f t="shared" si="15"/>
        <v>57614270</v>
      </c>
      <c r="AD337" s="37">
        <f t="shared" si="17"/>
        <v>28722643</v>
      </c>
      <c r="AE337" s="144"/>
    </row>
    <row r="338" spans="1:31" x14ac:dyDescent="0.25">
      <c r="A338" s="38">
        <v>326</v>
      </c>
      <c r="B338" s="61"/>
      <c r="C338" s="143" t="str">
        <f>VLOOKUP(D338,[8]Hoja1!$A$2:$B$1115,2,0)</f>
        <v>15407</v>
      </c>
      <c r="D338" s="31">
        <v>891801268</v>
      </c>
      <c r="E338" s="31">
        <v>210715407</v>
      </c>
      <c r="F338" s="61" t="s">
        <v>532</v>
      </c>
      <c r="G338" s="33">
        <v>0</v>
      </c>
      <c r="H338" s="33">
        <v>0</v>
      </c>
      <c r="I338" s="3">
        <f>IFERROR(VLOOKUP(C338,'[6]Anexo 2'!$A$9:$G$1115,7,0),0)</f>
        <v>223095772</v>
      </c>
      <c r="J338" s="3">
        <f>IFERROR(VLOOKUP(C338,'[6]Anexo 1'!$A$9:$F$1115,6,0),0)</f>
        <v>275960442</v>
      </c>
      <c r="K338" s="3"/>
      <c r="L338" s="3"/>
      <c r="M338" s="3"/>
      <c r="N338" s="3"/>
      <c r="O338" s="3"/>
      <c r="P338" s="34">
        <f t="shared" si="16"/>
        <v>499056214</v>
      </c>
      <c r="Q338" s="35">
        <f>VLOOKUP(D338,FEBRERO!$D$13:$Q$1147,14,0)+VLOOKUP(D338,FEBRERO!$D$13:$AC$1147,26,0)</f>
        <v>0</v>
      </c>
      <c r="R338" s="3">
        <f>IFERROR(VLOOKUP(D338,[13]ServNOMINA!$F$16:$M$112,8,0),0)</f>
        <v>0</v>
      </c>
      <c r="S338" s="3">
        <f>IFERROR(VLOOKUP(D338,[13]ServOTROS!$F$16:$M$112,8,0),0)</f>
        <v>0</v>
      </c>
      <c r="T338" s="3">
        <f>IFERROR(VLOOKUP(D338,[13]CANCEL!$F$16:$M$48,8,0),0)</f>
        <v>0</v>
      </c>
      <c r="U338" s="3">
        <f>IFERROR(VLOOKUP(B338,[13]Aaf_PENSION!$C$16:$M$112,11,0),0)</f>
        <v>0</v>
      </c>
      <c r="V338" s="3">
        <f>IFERROR(VLOOKUP(B338,[13]Aaf_SALUD!$C$16:$M$112,11,0),0)</f>
        <v>0</v>
      </c>
      <c r="W338" s="3">
        <f>IFERROR(VLOOKUP(D338,[13]CALIDAD!$F$16:$M$1122,8,0),0)</f>
        <v>55773942</v>
      </c>
      <c r="X338" s="3">
        <f>IFERROR(VLOOKUP(D338,'[14]dinamica municip ok'!$F$4:$G$1107,2,0),0)</f>
        <v>275960442</v>
      </c>
      <c r="Y338" s="3">
        <f>IFERROR(VLOOKUP(B338,[13]Ap_CESANTIAS!$C$16:$M$112,11,0),0)</f>
        <v>0</v>
      </c>
      <c r="Z338" s="3">
        <f>IFERROR(VLOOKUP(B338,[13]Ap_PENSION!$C$16:$M$112,11,0),0)</f>
        <v>0</v>
      </c>
      <c r="AA338" s="3">
        <f>IFERROR(VLOOKUP(B338,[13]Ap_SALUD!$C$16:$M$112,11,0),0)</f>
        <v>0</v>
      </c>
      <c r="AB338" s="3"/>
      <c r="AC338" s="36">
        <f t="shared" si="15"/>
        <v>331734384</v>
      </c>
      <c r="AD338" s="37">
        <f t="shared" si="17"/>
        <v>167321830</v>
      </c>
      <c r="AE338" s="144"/>
    </row>
    <row r="339" spans="1:31" x14ac:dyDescent="0.25">
      <c r="A339" s="29">
        <v>327</v>
      </c>
      <c r="B339" s="61"/>
      <c r="C339" s="143" t="str">
        <f>VLOOKUP(D339,[8]Hoja1!$A$2:$B$1115,2,0)</f>
        <v>15425</v>
      </c>
      <c r="D339" s="31">
        <v>891801129</v>
      </c>
      <c r="E339" s="31">
        <v>212515425</v>
      </c>
      <c r="F339" s="61" t="s">
        <v>533</v>
      </c>
      <c r="G339" s="33">
        <v>0</v>
      </c>
      <c r="H339" s="33">
        <v>0</v>
      </c>
      <c r="I339" s="3">
        <f>IFERROR(VLOOKUP(C339,'[6]Anexo 2'!$A$9:$G$1115,7,0),0)</f>
        <v>42573873</v>
      </c>
      <c r="J339" s="3">
        <f>IFERROR(VLOOKUP(C339,'[6]Anexo 1'!$A$9:$F$1115,6,0),0)</f>
        <v>65976571</v>
      </c>
      <c r="K339" s="3"/>
      <c r="L339" s="3"/>
      <c r="M339" s="3"/>
      <c r="N339" s="3"/>
      <c r="O339" s="3"/>
      <c r="P339" s="34">
        <f t="shared" si="16"/>
        <v>108550444</v>
      </c>
      <c r="Q339" s="35">
        <f>VLOOKUP(D339,FEBRERO!$D$13:$Q$1147,14,0)+VLOOKUP(D339,FEBRERO!$D$13:$AC$1147,26,0)</f>
        <v>0</v>
      </c>
      <c r="R339" s="3">
        <f>IFERROR(VLOOKUP(D339,[13]ServNOMINA!$F$16:$M$112,8,0),0)</f>
        <v>0</v>
      </c>
      <c r="S339" s="3">
        <f>IFERROR(VLOOKUP(D339,[13]ServOTROS!$F$16:$M$112,8,0),0)</f>
        <v>0</v>
      </c>
      <c r="T339" s="3">
        <f>IFERROR(VLOOKUP(D339,[13]CANCEL!$F$16:$M$48,8,0),0)</f>
        <v>0</v>
      </c>
      <c r="U339" s="3">
        <f>IFERROR(VLOOKUP(B339,[13]Aaf_PENSION!$C$16:$M$112,11,0),0)</f>
        <v>0</v>
      </c>
      <c r="V339" s="3">
        <f>IFERROR(VLOOKUP(B339,[13]Aaf_SALUD!$C$16:$M$112,11,0),0)</f>
        <v>0</v>
      </c>
      <c r="W339" s="3">
        <f>IFERROR(VLOOKUP(D339,[13]CALIDAD!$F$16:$M$1122,8,0),0)</f>
        <v>10643469</v>
      </c>
      <c r="X339" s="3">
        <f>IFERROR(VLOOKUP(D339,'[14]dinamica municip ok'!$F$4:$G$1107,2,0),0)</f>
        <v>65976571</v>
      </c>
      <c r="Y339" s="3">
        <f>IFERROR(VLOOKUP(B339,[13]Ap_CESANTIAS!$C$16:$M$112,11,0),0)</f>
        <v>0</v>
      </c>
      <c r="Z339" s="3">
        <f>IFERROR(VLOOKUP(B339,[13]Ap_PENSION!$C$16:$M$112,11,0),0)</f>
        <v>0</v>
      </c>
      <c r="AA339" s="3">
        <f>IFERROR(VLOOKUP(B339,[13]Ap_SALUD!$C$16:$M$112,11,0),0)</f>
        <v>0</v>
      </c>
      <c r="AB339" s="3"/>
      <c r="AC339" s="36">
        <f t="shared" si="15"/>
        <v>76620040</v>
      </c>
      <c r="AD339" s="37">
        <f t="shared" si="17"/>
        <v>31930404</v>
      </c>
      <c r="AE339" s="144"/>
    </row>
    <row r="340" spans="1:31" x14ac:dyDescent="0.25">
      <c r="A340" s="38">
        <v>328</v>
      </c>
      <c r="B340" s="61"/>
      <c r="C340" s="143" t="str">
        <f>VLOOKUP(D340,[8]Hoja1!$A$2:$B$1115,2,0)</f>
        <v>15442</v>
      </c>
      <c r="D340" s="31">
        <v>800024789</v>
      </c>
      <c r="E340" s="31">
        <v>214215442</v>
      </c>
      <c r="F340" s="61" t="s">
        <v>534</v>
      </c>
      <c r="G340" s="33">
        <v>0</v>
      </c>
      <c r="H340" s="33">
        <v>0</v>
      </c>
      <c r="I340" s="3">
        <f>IFERROR(VLOOKUP(C340,'[6]Anexo 2'!$A$9:$G$1115,7,0),0)</f>
        <v>121976816</v>
      </c>
      <c r="J340" s="3">
        <f>IFERROR(VLOOKUP(C340,'[6]Anexo 1'!$A$9:$F$1115,6,0),0)</f>
        <v>130203509</v>
      </c>
      <c r="K340" s="3"/>
      <c r="L340" s="3"/>
      <c r="M340" s="3"/>
      <c r="N340" s="3"/>
      <c r="O340" s="3"/>
      <c r="P340" s="34">
        <f t="shared" si="16"/>
        <v>252180325</v>
      </c>
      <c r="Q340" s="35">
        <f>VLOOKUP(D340,FEBRERO!$D$13:$Q$1147,14,0)+VLOOKUP(D340,FEBRERO!$D$13:$AC$1147,26,0)</f>
        <v>0</v>
      </c>
      <c r="R340" s="3">
        <f>IFERROR(VLOOKUP(D340,[13]ServNOMINA!$F$16:$M$112,8,0),0)</f>
        <v>0</v>
      </c>
      <c r="S340" s="3">
        <f>IFERROR(VLOOKUP(D340,[13]ServOTROS!$F$16:$M$112,8,0),0)</f>
        <v>0</v>
      </c>
      <c r="T340" s="3">
        <f>IFERROR(VLOOKUP(D340,[13]CANCEL!$F$16:$M$48,8,0),0)</f>
        <v>0</v>
      </c>
      <c r="U340" s="3">
        <f>IFERROR(VLOOKUP(B340,[13]Aaf_PENSION!$C$16:$M$112,11,0),0)</f>
        <v>0</v>
      </c>
      <c r="V340" s="3">
        <f>IFERROR(VLOOKUP(B340,[13]Aaf_SALUD!$C$16:$M$112,11,0),0)</f>
        <v>0</v>
      </c>
      <c r="W340" s="3">
        <f>IFERROR(VLOOKUP(D340,[13]CALIDAD!$F$16:$M$1122,8,0),0)</f>
        <v>30494205</v>
      </c>
      <c r="X340" s="3">
        <f>IFERROR(VLOOKUP(D340,'[14]dinamica municip ok'!$F$4:$G$1107,2,0),0)</f>
        <v>130203509</v>
      </c>
      <c r="Y340" s="3">
        <f>IFERROR(VLOOKUP(B340,[13]Ap_CESANTIAS!$C$16:$M$112,11,0),0)</f>
        <v>0</v>
      </c>
      <c r="Z340" s="3">
        <f>IFERROR(VLOOKUP(B340,[13]Ap_PENSION!$C$16:$M$112,11,0),0)</f>
        <v>0</v>
      </c>
      <c r="AA340" s="3">
        <f>IFERROR(VLOOKUP(B340,[13]Ap_SALUD!$C$16:$M$112,11,0),0)</f>
        <v>0</v>
      </c>
      <c r="AB340" s="3"/>
      <c r="AC340" s="36">
        <f t="shared" si="15"/>
        <v>160697714</v>
      </c>
      <c r="AD340" s="37">
        <f t="shared" si="17"/>
        <v>91482611</v>
      </c>
      <c r="AE340" s="144"/>
    </row>
    <row r="341" spans="1:31" x14ac:dyDescent="0.25">
      <c r="A341" s="29">
        <v>329</v>
      </c>
      <c r="B341" s="61"/>
      <c r="C341" s="143" t="str">
        <f>VLOOKUP(D341,[8]Hoja1!$A$2:$B$1115,2,0)</f>
        <v>15455</v>
      </c>
      <c r="D341" s="31">
        <v>800029660</v>
      </c>
      <c r="E341" s="31">
        <v>215515455</v>
      </c>
      <c r="F341" s="61" t="s">
        <v>535</v>
      </c>
      <c r="G341" s="33">
        <v>0</v>
      </c>
      <c r="H341" s="33">
        <v>0</v>
      </c>
      <c r="I341" s="3">
        <f>IFERROR(VLOOKUP(C341,'[6]Anexo 2'!$A$9:$G$1115,7,0),0)</f>
        <v>106643954</v>
      </c>
      <c r="J341" s="3">
        <f>IFERROR(VLOOKUP(C341,'[6]Anexo 1'!$A$9:$F$1115,6,0),0)</f>
        <v>127489838</v>
      </c>
      <c r="K341" s="3"/>
      <c r="L341" s="3"/>
      <c r="M341" s="3"/>
      <c r="N341" s="3"/>
      <c r="O341" s="3"/>
      <c r="P341" s="34">
        <f t="shared" si="16"/>
        <v>234133792</v>
      </c>
      <c r="Q341" s="35">
        <f>VLOOKUP(D341,FEBRERO!$D$13:$Q$1147,14,0)+VLOOKUP(D341,FEBRERO!$D$13:$AC$1147,26,0)</f>
        <v>0</v>
      </c>
      <c r="R341" s="3">
        <f>IFERROR(VLOOKUP(D341,[13]ServNOMINA!$F$16:$M$112,8,0),0)</f>
        <v>0</v>
      </c>
      <c r="S341" s="3">
        <f>IFERROR(VLOOKUP(D341,[13]ServOTROS!$F$16:$M$112,8,0),0)</f>
        <v>0</v>
      </c>
      <c r="T341" s="3">
        <f>IFERROR(VLOOKUP(D341,[13]CANCEL!$F$16:$M$48,8,0),0)</f>
        <v>0</v>
      </c>
      <c r="U341" s="3">
        <f>IFERROR(VLOOKUP(B341,[13]Aaf_PENSION!$C$16:$M$112,11,0),0)</f>
        <v>0</v>
      </c>
      <c r="V341" s="3">
        <f>IFERROR(VLOOKUP(B341,[13]Aaf_SALUD!$C$16:$M$112,11,0),0)</f>
        <v>0</v>
      </c>
      <c r="W341" s="3">
        <f>IFERROR(VLOOKUP(D341,[13]CALIDAD!$F$16:$M$1122,8,0),0)</f>
        <v>26660988</v>
      </c>
      <c r="X341" s="3">
        <f>IFERROR(VLOOKUP(D341,'[14]dinamica municip ok'!$F$4:$G$1107,2,0),0)</f>
        <v>127489838</v>
      </c>
      <c r="Y341" s="3">
        <f>IFERROR(VLOOKUP(B341,[13]Ap_CESANTIAS!$C$16:$M$112,11,0),0)</f>
        <v>0</v>
      </c>
      <c r="Z341" s="3">
        <f>IFERROR(VLOOKUP(B341,[13]Ap_PENSION!$C$16:$M$112,11,0),0)</f>
        <v>0</v>
      </c>
      <c r="AA341" s="3">
        <f>IFERROR(VLOOKUP(B341,[13]Ap_SALUD!$C$16:$M$112,11,0),0)</f>
        <v>0</v>
      </c>
      <c r="AB341" s="3"/>
      <c r="AC341" s="36">
        <f t="shared" si="15"/>
        <v>154150826</v>
      </c>
      <c r="AD341" s="37">
        <f t="shared" si="17"/>
        <v>79982966</v>
      </c>
      <c r="AE341" s="144"/>
    </row>
    <row r="342" spans="1:31" x14ac:dyDescent="0.25">
      <c r="A342" s="38">
        <v>330</v>
      </c>
      <c r="B342" s="61"/>
      <c r="C342" s="143" t="str">
        <f>VLOOKUP(D342,[8]Hoja1!$A$2:$B$1115,2,0)</f>
        <v>15464</v>
      </c>
      <c r="D342" s="31">
        <v>891855735</v>
      </c>
      <c r="E342" s="31">
        <v>216415464</v>
      </c>
      <c r="F342" s="61" t="s">
        <v>536</v>
      </c>
      <c r="G342" s="33">
        <v>0</v>
      </c>
      <c r="H342" s="33">
        <v>0</v>
      </c>
      <c r="I342" s="3">
        <f>IFERROR(VLOOKUP(C342,'[6]Anexo 2'!$A$9:$G$1115,7,0),0)</f>
        <v>92410644</v>
      </c>
      <c r="J342" s="3">
        <f>IFERROR(VLOOKUP(C342,'[6]Anexo 1'!$A$9:$F$1115,6,0),0)</f>
        <v>87602700</v>
      </c>
      <c r="K342" s="3"/>
      <c r="L342" s="3"/>
      <c r="M342" s="3"/>
      <c r="N342" s="3"/>
      <c r="O342" s="3"/>
      <c r="P342" s="34">
        <f t="shared" si="16"/>
        <v>180013344</v>
      </c>
      <c r="Q342" s="35">
        <f>VLOOKUP(D342,FEBRERO!$D$13:$Q$1147,14,0)+VLOOKUP(D342,FEBRERO!$D$13:$AC$1147,26,0)</f>
        <v>0</v>
      </c>
      <c r="R342" s="3">
        <f>IFERROR(VLOOKUP(D342,[13]ServNOMINA!$F$16:$M$112,8,0),0)</f>
        <v>0</v>
      </c>
      <c r="S342" s="3">
        <f>IFERROR(VLOOKUP(D342,[13]ServOTROS!$F$16:$M$112,8,0),0)</f>
        <v>0</v>
      </c>
      <c r="T342" s="3">
        <f>IFERROR(VLOOKUP(D342,[13]CANCEL!$F$16:$M$48,8,0),0)</f>
        <v>0</v>
      </c>
      <c r="U342" s="3">
        <f>IFERROR(VLOOKUP(B342,[13]Aaf_PENSION!$C$16:$M$112,11,0),0)</f>
        <v>0</v>
      </c>
      <c r="V342" s="3">
        <f>IFERROR(VLOOKUP(B342,[13]Aaf_SALUD!$C$16:$M$112,11,0),0)</f>
        <v>0</v>
      </c>
      <c r="W342" s="3">
        <f>IFERROR(VLOOKUP(D342,[13]CALIDAD!$F$16:$M$1122,8,0),0)</f>
        <v>23102661</v>
      </c>
      <c r="X342" s="3">
        <f>IFERROR(VLOOKUP(D342,'[14]dinamica municip ok'!$F$4:$G$1107,2,0),0)</f>
        <v>87602700</v>
      </c>
      <c r="Y342" s="3">
        <f>IFERROR(VLOOKUP(B342,[13]Ap_CESANTIAS!$C$16:$M$112,11,0),0)</f>
        <v>0</v>
      </c>
      <c r="Z342" s="3">
        <f>IFERROR(VLOOKUP(B342,[13]Ap_PENSION!$C$16:$M$112,11,0),0)</f>
        <v>0</v>
      </c>
      <c r="AA342" s="3">
        <f>IFERROR(VLOOKUP(B342,[13]Ap_SALUD!$C$16:$M$112,11,0),0)</f>
        <v>0</v>
      </c>
      <c r="AB342" s="3"/>
      <c r="AC342" s="36">
        <f t="shared" si="15"/>
        <v>110705361</v>
      </c>
      <c r="AD342" s="37">
        <f t="shared" si="17"/>
        <v>69307983</v>
      </c>
      <c r="AE342" s="144"/>
    </row>
    <row r="343" spans="1:31" x14ac:dyDescent="0.25">
      <c r="A343" s="29">
        <v>331</v>
      </c>
      <c r="B343" s="61"/>
      <c r="C343" s="143" t="str">
        <f>VLOOKUP(D343,[8]Hoja1!$A$2:$B$1115,2,0)</f>
        <v>15466</v>
      </c>
      <c r="D343" s="31">
        <v>891856555</v>
      </c>
      <c r="E343" s="31">
        <v>216615466</v>
      </c>
      <c r="F343" s="61" t="s">
        <v>537</v>
      </c>
      <c r="G343" s="33">
        <v>0</v>
      </c>
      <c r="H343" s="33">
        <v>0</v>
      </c>
      <c r="I343" s="3">
        <f>IFERROR(VLOOKUP(C343,'[6]Anexo 2'!$A$9:$G$1115,7,0),0)</f>
        <v>81644984</v>
      </c>
      <c r="J343" s="3">
        <f>IFERROR(VLOOKUP(C343,'[6]Anexo 1'!$A$9:$F$1115,6,0),0)</f>
        <v>91270800</v>
      </c>
      <c r="K343" s="3"/>
      <c r="L343" s="3"/>
      <c r="M343" s="3"/>
      <c r="N343" s="3"/>
      <c r="O343" s="3"/>
      <c r="P343" s="34">
        <f t="shared" si="16"/>
        <v>172915784</v>
      </c>
      <c r="Q343" s="35">
        <f>VLOOKUP(D343,FEBRERO!$D$13:$Q$1147,14,0)+VLOOKUP(D343,FEBRERO!$D$13:$AC$1147,26,0)</f>
        <v>0</v>
      </c>
      <c r="R343" s="3">
        <f>IFERROR(VLOOKUP(D343,[13]ServNOMINA!$F$16:$M$112,8,0),0)</f>
        <v>0</v>
      </c>
      <c r="S343" s="3">
        <f>IFERROR(VLOOKUP(D343,[13]ServOTROS!$F$16:$M$112,8,0),0)</f>
        <v>0</v>
      </c>
      <c r="T343" s="3">
        <f>IFERROR(VLOOKUP(D343,[13]CANCEL!$F$16:$M$48,8,0),0)</f>
        <v>0</v>
      </c>
      <c r="U343" s="3">
        <f>IFERROR(VLOOKUP(B343,[13]Aaf_PENSION!$C$16:$M$112,11,0),0)</f>
        <v>0</v>
      </c>
      <c r="V343" s="3">
        <f>IFERROR(VLOOKUP(B343,[13]Aaf_SALUD!$C$16:$M$112,11,0),0)</f>
        <v>0</v>
      </c>
      <c r="W343" s="3">
        <f>IFERROR(VLOOKUP(D343,[13]CALIDAD!$F$16:$M$1122,8,0),0)</f>
        <v>20411247</v>
      </c>
      <c r="X343" s="3">
        <f>IFERROR(VLOOKUP(D343,'[14]dinamica municip ok'!$F$4:$G$1107,2,0),0)</f>
        <v>91270800</v>
      </c>
      <c r="Y343" s="3">
        <f>IFERROR(VLOOKUP(B343,[13]Ap_CESANTIAS!$C$16:$M$112,11,0),0)</f>
        <v>0</v>
      </c>
      <c r="Z343" s="3">
        <f>IFERROR(VLOOKUP(B343,[13]Ap_PENSION!$C$16:$M$112,11,0),0)</f>
        <v>0</v>
      </c>
      <c r="AA343" s="3">
        <f>IFERROR(VLOOKUP(B343,[13]Ap_SALUD!$C$16:$M$112,11,0),0)</f>
        <v>0</v>
      </c>
      <c r="AB343" s="3"/>
      <c r="AC343" s="36">
        <f t="shared" si="15"/>
        <v>111682047</v>
      </c>
      <c r="AD343" s="37">
        <f t="shared" si="17"/>
        <v>61233737</v>
      </c>
      <c r="AE343" s="144"/>
    </row>
    <row r="344" spans="1:31" x14ac:dyDescent="0.25">
      <c r="A344" s="38">
        <v>332</v>
      </c>
      <c r="B344" s="61"/>
      <c r="C344" s="143" t="str">
        <f>VLOOKUP(D344,[8]Hoja1!$A$2:$B$1115,2,0)</f>
        <v>15469</v>
      </c>
      <c r="D344" s="31">
        <v>800099662</v>
      </c>
      <c r="E344" s="31">
        <v>216915469</v>
      </c>
      <c r="F344" s="61" t="s">
        <v>538</v>
      </c>
      <c r="G344" s="33">
        <v>0</v>
      </c>
      <c r="H344" s="33">
        <v>0</v>
      </c>
      <c r="I344" s="3">
        <f>IFERROR(VLOOKUP(C344,'[6]Anexo 2'!$A$9:$G$1115,7,0),0)</f>
        <v>261665580</v>
      </c>
      <c r="J344" s="3">
        <f>IFERROR(VLOOKUP(C344,'[6]Anexo 1'!$A$9:$F$1115,6,0),0)</f>
        <v>400573241</v>
      </c>
      <c r="K344" s="3"/>
      <c r="L344" s="3"/>
      <c r="M344" s="3"/>
      <c r="N344" s="3"/>
      <c r="O344" s="3"/>
      <c r="P344" s="34">
        <f t="shared" si="16"/>
        <v>662238821</v>
      </c>
      <c r="Q344" s="35">
        <f>VLOOKUP(D344,FEBRERO!$D$13:$Q$1147,14,0)+VLOOKUP(D344,FEBRERO!$D$13:$AC$1147,26,0)</f>
        <v>0</v>
      </c>
      <c r="R344" s="3">
        <f>IFERROR(VLOOKUP(D344,[13]ServNOMINA!$F$16:$M$112,8,0),0)</f>
        <v>0</v>
      </c>
      <c r="S344" s="3">
        <f>IFERROR(VLOOKUP(D344,[13]ServOTROS!$F$16:$M$112,8,0),0)</f>
        <v>0</v>
      </c>
      <c r="T344" s="3">
        <f>IFERROR(VLOOKUP(D344,[13]CANCEL!$F$16:$M$48,8,0),0)</f>
        <v>0</v>
      </c>
      <c r="U344" s="3">
        <f>IFERROR(VLOOKUP(B344,[13]Aaf_PENSION!$C$16:$M$112,11,0),0)</f>
        <v>0</v>
      </c>
      <c r="V344" s="3">
        <f>IFERROR(VLOOKUP(B344,[13]Aaf_SALUD!$C$16:$M$112,11,0),0)</f>
        <v>0</v>
      </c>
      <c r="W344" s="3">
        <f>IFERROR(VLOOKUP(D344,[13]CALIDAD!$F$16:$M$1122,8,0),0)</f>
        <v>65416395</v>
      </c>
      <c r="X344" s="3">
        <f>IFERROR(VLOOKUP(D344,'[14]dinamica municip ok'!$F$4:$G$1107,2,0),0)</f>
        <v>400573241</v>
      </c>
      <c r="Y344" s="3">
        <f>IFERROR(VLOOKUP(B344,[13]Ap_CESANTIAS!$C$16:$M$112,11,0),0)</f>
        <v>0</v>
      </c>
      <c r="Z344" s="3">
        <f>IFERROR(VLOOKUP(B344,[13]Ap_PENSION!$C$16:$M$112,11,0),0)</f>
        <v>0</v>
      </c>
      <c r="AA344" s="3">
        <f>IFERROR(VLOOKUP(B344,[13]Ap_SALUD!$C$16:$M$112,11,0),0)</f>
        <v>0</v>
      </c>
      <c r="AB344" s="3"/>
      <c r="AC344" s="36">
        <f t="shared" si="15"/>
        <v>465989636</v>
      </c>
      <c r="AD344" s="37">
        <f t="shared" si="17"/>
        <v>196249185</v>
      </c>
      <c r="AE344" s="144"/>
    </row>
    <row r="345" spans="1:31" x14ac:dyDescent="0.25">
      <c r="A345" s="29">
        <v>333</v>
      </c>
      <c r="B345" s="61"/>
      <c r="C345" s="143" t="str">
        <f>VLOOKUP(D345,[8]Hoja1!$A$2:$B$1115,2,0)</f>
        <v>15476</v>
      </c>
      <c r="D345" s="31">
        <v>891801994</v>
      </c>
      <c r="E345" s="31">
        <v>217615476</v>
      </c>
      <c r="F345" s="61" t="s">
        <v>539</v>
      </c>
      <c r="G345" s="33">
        <v>0</v>
      </c>
      <c r="H345" s="33">
        <v>0</v>
      </c>
      <c r="I345" s="3">
        <f>IFERROR(VLOOKUP(C345,'[6]Anexo 2'!$A$9:$G$1115,7,0),0)</f>
        <v>81381274</v>
      </c>
      <c r="J345" s="3">
        <f>IFERROR(VLOOKUP(C345,'[6]Anexo 1'!$A$9:$F$1115,6,0),0)</f>
        <v>96929806</v>
      </c>
      <c r="K345" s="3"/>
      <c r="L345" s="3"/>
      <c r="M345" s="3"/>
      <c r="N345" s="3"/>
      <c r="O345" s="3"/>
      <c r="P345" s="34">
        <f t="shared" si="16"/>
        <v>178311080</v>
      </c>
      <c r="Q345" s="35">
        <f>VLOOKUP(D345,FEBRERO!$D$13:$Q$1147,14,0)+VLOOKUP(D345,FEBRERO!$D$13:$AC$1147,26,0)</f>
        <v>0</v>
      </c>
      <c r="R345" s="3">
        <f>IFERROR(VLOOKUP(D345,[13]ServNOMINA!$F$16:$M$112,8,0),0)</f>
        <v>0</v>
      </c>
      <c r="S345" s="3">
        <f>IFERROR(VLOOKUP(D345,[13]ServOTROS!$F$16:$M$112,8,0),0)</f>
        <v>0</v>
      </c>
      <c r="T345" s="3">
        <f>IFERROR(VLOOKUP(D345,[13]CANCEL!$F$16:$M$48,8,0),0)</f>
        <v>0</v>
      </c>
      <c r="U345" s="3">
        <f>IFERROR(VLOOKUP(B345,[13]Aaf_PENSION!$C$16:$M$112,11,0),0)</f>
        <v>0</v>
      </c>
      <c r="V345" s="3">
        <f>IFERROR(VLOOKUP(B345,[13]Aaf_SALUD!$C$16:$M$112,11,0),0)</f>
        <v>0</v>
      </c>
      <c r="W345" s="3">
        <f>IFERROR(VLOOKUP(D345,[13]CALIDAD!$F$16:$M$1122,8,0),0)</f>
        <v>20345319</v>
      </c>
      <c r="X345" s="3">
        <f>IFERROR(VLOOKUP(D345,'[14]dinamica municip ok'!$F$4:$G$1107,2,0),0)</f>
        <v>96929806</v>
      </c>
      <c r="Y345" s="3">
        <f>IFERROR(VLOOKUP(B345,[13]Ap_CESANTIAS!$C$16:$M$112,11,0),0)</f>
        <v>0</v>
      </c>
      <c r="Z345" s="3">
        <f>IFERROR(VLOOKUP(B345,[13]Ap_PENSION!$C$16:$M$112,11,0),0)</f>
        <v>0</v>
      </c>
      <c r="AA345" s="3">
        <f>IFERROR(VLOOKUP(B345,[13]Ap_SALUD!$C$16:$M$112,11,0),0)</f>
        <v>0</v>
      </c>
      <c r="AB345" s="3"/>
      <c r="AC345" s="36">
        <f t="shared" si="15"/>
        <v>117275125</v>
      </c>
      <c r="AD345" s="37">
        <f t="shared" si="17"/>
        <v>61035955</v>
      </c>
      <c r="AE345" s="144"/>
    </row>
    <row r="346" spans="1:31" x14ac:dyDescent="0.25">
      <c r="A346" s="38">
        <v>334</v>
      </c>
      <c r="B346" s="61"/>
      <c r="C346" s="143" t="str">
        <f>VLOOKUP(D346,[8]Hoja1!$A$2:$B$1115,2,0)</f>
        <v>15480</v>
      </c>
      <c r="D346" s="31">
        <v>800077808</v>
      </c>
      <c r="E346" s="31">
        <v>218015480</v>
      </c>
      <c r="F346" s="61" t="s">
        <v>540</v>
      </c>
      <c r="G346" s="33">
        <v>0</v>
      </c>
      <c r="H346" s="33">
        <v>0</v>
      </c>
      <c r="I346" s="3">
        <f>IFERROR(VLOOKUP(C346,'[6]Anexo 2'!$A$9:$G$1115,7,0),0)</f>
        <v>174409756</v>
      </c>
      <c r="J346" s="3">
        <f>IFERROR(VLOOKUP(C346,'[6]Anexo 1'!$A$9:$F$1115,6,0),0)</f>
        <v>151577857</v>
      </c>
      <c r="K346" s="3"/>
      <c r="L346" s="3"/>
      <c r="M346" s="3"/>
      <c r="N346" s="3"/>
      <c r="O346" s="3"/>
      <c r="P346" s="34">
        <f t="shared" si="16"/>
        <v>325987613</v>
      </c>
      <c r="Q346" s="35">
        <f>VLOOKUP(D346,FEBRERO!$D$13:$Q$1147,14,0)+VLOOKUP(D346,FEBRERO!$D$13:$AC$1147,26,0)</f>
        <v>0</v>
      </c>
      <c r="R346" s="3">
        <f>IFERROR(VLOOKUP(D346,[13]ServNOMINA!$F$16:$M$112,8,0),0)</f>
        <v>0</v>
      </c>
      <c r="S346" s="3">
        <f>IFERROR(VLOOKUP(D346,[13]ServOTROS!$F$16:$M$112,8,0),0)</f>
        <v>0</v>
      </c>
      <c r="T346" s="3">
        <f>IFERROR(VLOOKUP(D346,[13]CANCEL!$F$16:$M$48,8,0),0)</f>
        <v>0</v>
      </c>
      <c r="U346" s="3">
        <f>IFERROR(VLOOKUP(B346,[13]Aaf_PENSION!$C$16:$M$112,11,0),0)</f>
        <v>0</v>
      </c>
      <c r="V346" s="3">
        <f>IFERROR(VLOOKUP(B346,[13]Aaf_SALUD!$C$16:$M$112,11,0),0)</f>
        <v>0</v>
      </c>
      <c r="W346" s="3">
        <f>IFERROR(VLOOKUP(D346,[13]CALIDAD!$F$16:$M$1122,8,0),0)</f>
        <v>43602438</v>
      </c>
      <c r="X346" s="3">
        <f>IFERROR(VLOOKUP(D346,'[14]dinamica municip ok'!$F$4:$G$1107,2,0),0)</f>
        <v>151577857</v>
      </c>
      <c r="Y346" s="3">
        <f>IFERROR(VLOOKUP(B346,[13]Ap_CESANTIAS!$C$16:$M$112,11,0),0)</f>
        <v>0</v>
      </c>
      <c r="Z346" s="3">
        <f>IFERROR(VLOOKUP(B346,[13]Ap_PENSION!$C$16:$M$112,11,0),0)</f>
        <v>0</v>
      </c>
      <c r="AA346" s="3">
        <f>IFERROR(VLOOKUP(B346,[13]Ap_SALUD!$C$16:$M$112,11,0),0)</f>
        <v>0</v>
      </c>
      <c r="AB346" s="3"/>
      <c r="AC346" s="36">
        <f t="shared" si="15"/>
        <v>195180295</v>
      </c>
      <c r="AD346" s="37">
        <f t="shared" si="17"/>
        <v>130807318</v>
      </c>
      <c r="AE346" s="144"/>
    </row>
    <row r="347" spans="1:31" x14ac:dyDescent="0.25">
      <c r="A347" s="29">
        <v>335</v>
      </c>
      <c r="B347" s="61"/>
      <c r="C347" s="143" t="str">
        <f>VLOOKUP(D347,[8]Hoja1!$A$2:$B$1115,2,0)</f>
        <v>15491</v>
      </c>
      <c r="D347" s="31">
        <v>891855222</v>
      </c>
      <c r="E347" s="31">
        <v>219115491</v>
      </c>
      <c r="F347" s="61" t="s">
        <v>541</v>
      </c>
      <c r="G347" s="33">
        <v>0</v>
      </c>
      <c r="H347" s="33">
        <v>0</v>
      </c>
      <c r="I347" s="3">
        <f>IFERROR(VLOOKUP(C347,'[6]Anexo 2'!$A$9:$G$1115,7,0),0)</f>
        <v>154167312</v>
      </c>
      <c r="J347" s="3">
        <f>IFERROR(VLOOKUP(C347,'[6]Anexo 1'!$A$9:$F$1115,6,0),0)</f>
        <v>201858781</v>
      </c>
      <c r="K347" s="3"/>
      <c r="L347" s="3"/>
      <c r="M347" s="3"/>
      <c r="N347" s="3"/>
      <c r="O347" s="3"/>
      <c r="P347" s="34">
        <f t="shared" si="16"/>
        <v>356026093</v>
      </c>
      <c r="Q347" s="35">
        <f>VLOOKUP(D347,FEBRERO!$D$13:$Q$1147,14,0)+VLOOKUP(D347,FEBRERO!$D$13:$AC$1147,26,0)</f>
        <v>0</v>
      </c>
      <c r="R347" s="3">
        <f>IFERROR(VLOOKUP(D347,[13]ServNOMINA!$F$16:$M$112,8,0),0)</f>
        <v>0</v>
      </c>
      <c r="S347" s="3">
        <f>IFERROR(VLOOKUP(D347,[13]ServOTROS!$F$16:$M$112,8,0),0)</f>
        <v>0</v>
      </c>
      <c r="T347" s="3">
        <f>IFERROR(VLOOKUP(D347,[13]CANCEL!$F$16:$M$48,8,0),0)</f>
        <v>0</v>
      </c>
      <c r="U347" s="3">
        <f>IFERROR(VLOOKUP(B347,[13]Aaf_PENSION!$C$16:$M$112,11,0),0)</f>
        <v>0</v>
      </c>
      <c r="V347" s="3">
        <f>IFERROR(VLOOKUP(B347,[13]Aaf_SALUD!$C$16:$M$112,11,0),0)</f>
        <v>0</v>
      </c>
      <c r="W347" s="3">
        <f>IFERROR(VLOOKUP(D347,[13]CALIDAD!$F$16:$M$1122,8,0),0)</f>
        <v>38541828</v>
      </c>
      <c r="X347" s="3">
        <f>IFERROR(VLOOKUP(D347,'[14]dinamica municip ok'!$F$4:$G$1107,2,0),0)</f>
        <v>201858781</v>
      </c>
      <c r="Y347" s="3">
        <f>IFERROR(VLOOKUP(B347,[13]Ap_CESANTIAS!$C$16:$M$112,11,0),0)</f>
        <v>0</v>
      </c>
      <c r="Z347" s="3">
        <f>IFERROR(VLOOKUP(B347,[13]Ap_PENSION!$C$16:$M$112,11,0),0)</f>
        <v>0</v>
      </c>
      <c r="AA347" s="3">
        <f>IFERROR(VLOOKUP(B347,[13]Ap_SALUD!$C$16:$M$112,11,0),0)</f>
        <v>0</v>
      </c>
      <c r="AB347" s="3"/>
      <c r="AC347" s="36">
        <f t="shared" si="15"/>
        <v>240400609</v>
      </c>
      <c r="AD347" s="37">
        <f t="shared" si="17"/>
        <v>115625484</v>
      </c>
      <c r="AE347" s="144"/>
    </row>
    <row r="348" spans="1:31" x14ac:dyDescent="0.25">
      <c r="A348" s="38">
        <v>336</v>
      </c>
      <c r="B348" s="61"/>
      <c r="C348" s="143" t="str">
        <f>VLOOKUP(D348,[8]Hoja1!$A$2:$B$1115,2,0)</f>
        <v>15494</v>
      </c>
      <c r="D348" s="31">
        <v>800033062</v>
      </c>
      <c r="E348" s="31">
        <v>219415494</v>
      </c>
      <c r="F348" s="61" t="s">
        <v>542</v>
      </c>
      <c r="G348" s="33">
        <v>0</v>
      </c>
      <c r="H348" s="33">
        <v>0</v>
      </c>
      <c r="I348" s="3">
        <f>IFERROR(VLOOKUP(C348,'[6]Anexo 2'!$A$9:$G$1115,7,0),0)</f>
        <v>85100268</v>
      </c>
      <c r="J348" s="3">
        <f>IFERROR(VLOOKUP(C348,'[6]Anexo 1'!$A$9:$F$1115,6,0),0)</f>
        <v>101764695</v>
      </c>
      <c r="K348" s="3"/>
      <c r="L348" s="3"/>
      <c r="M348" s="3"/>
      <c r="N348" s="3"/>
      <c r="O348" s="3"/>
      <c r="P348" s="34">
        <f t="shared" si="16"/>
        <v>186864963</v>
      </c>
      <c r="Q348" s="35">
        <f>VLOOKUP(D348,FEBRERO!$D$13:$Q$1147,14,0)+VLOOKUP(D348,FEBRERO!$D$13:$AC$1147,26,0)</f>
        <v>0</v>
      </c>
      <c r="R348" s="3">
        <f>IFERROR(VLOOKUP(D348,[13]ServNOMINA!$F$16:$M$112,8,0),0)</f>
        <v>0</v>
      </c>
      <c r="S348" s="3">
        <f>IFERROR(VLOOKUP(D348,[13]ServOTROS!$F$16:$M$112,8,0),0)</f>
        <v>0</v>
      </c>
      <c r="T348" s="3">
        <f>IFERROR(VLOOKUP(D348,[13]CANCEL!$F$16:$M$48,8,0),0)</f>
        <v>0</v>
      </c>
      <c r="U348" s="3">
        <f>IFERROR(VLOOKUP(B348,[13]Aaf_PENSION!$C$16:$M$112,11,0),0)</f>
        <v>0</v>
      </c>
      <c r="V348" s="3">
        <f>IFERROR(VLOOKUP(B348,[13]Aaf_SALUD!$C$16:$M$112,11,0),0)</f>
        <v>0</v>
      </c>
      <c r="W348" s="3">
        <f>IFERROR(VLOOKUP(D348,[13]CALIDAD!$F$16:$M$1122,8,0),0)</f>
        <v>21275067</v>
      </c>
      <c r="X348" s="3">
        <f>IFERROR(VLOOKUP(D348,'[14]dinamica municip ok'!$F$4:$G$1107,2,0),0)</f>
        <v>101764695</v>
      </c>
      <c r="Y348" s="3">
        <f>IFERROR(VLOOKUP(B348,[13]Ap_CESANTIAS!$C$16:$M$112,11,0),0)</f>
        <v>0</v>
      </c>
      <c r="Z348" s="3">
        <f>IFERROR(VLOOKUP(B348,[13]Ap_PENSION!$C$16:$M$112,11,0),0)</f>
        <v>0</v>
      </c>
      <c r="AA348" s="3">
        <f>IFERROR(VLOOKUP(B348,[13]Ap_SALUD!$C$16:$M$112,11,0),0)</f>
        <v>0</v>
      </c>
      <c r="AB348" s="3"/>
      <c r="AC348" s="36">
        <f t="shared" si="15"/>
        <v>123039762</v>
      </c>
      <c r="AD348" s="37">
        <f t="shared" si="17"/>
        <v>63825201</v>
      </c>
      <c r="AE348" s="144"/>
    </row>
    <row r="349" spans="1:31" x14ac:dyDescent="0.25">
      <c r="A349" s="29">
        <v>337</v>
      </c>
      <c r="B349" s="61"/>
      <c r="C349" s="143" t="str">
        <f>VLOOKUP(D349,[8]Hoja1!$A$2:$B$1115,2,0)</f>
        <v>15500</v>
      </c>
      <c r="D349" s="31">
        <v>800026156</v>
      </c>
      <c r="E349" s="31">
        <v>210015500</v>
      </c>
      <c r="F349" s="61" t="s">
        <v>543</v>
      </c>
      <c r="G349" s="33">
        <v>0</v>
      </c>
      <c r="H349" s="33">
        <v>0</v>
      </c>
      <c r="I349" s="3">
        <f>IFERROR(VLOOKUP(C349,'[6]Anexo 2'!$A$9:$G$1115,7,0),0)</f>
        <v>31693513</v>
      </c>
      <c r="J349" s="3">
        <f>IFERROR(VLOOKUP(C349,'[6]Anexo 1'!$A$9:$F$1115,6,0),0)</f>
        <v>36403354</v>
      </c>
      <c r="K349" s="3"/>
      <c r="L349" s="3"/>
      <c r="M349" s="3"/>
      <c r="N349" s="3"/>
      <c r="O349" s="3"/>
      <c r="P349" s="34">
        <f t="shared" si="16"/>
        <v>68096867</v>
      </c>
      <c r="Q349" s="35">
        <f>VLOOKUP(D349,FEBRERO!$D$13:$Q$1147,14,0)+VLOOKUP(D349,FEBRERO!$D$13:$AC$1147,26,0)</f>
        <v>0</v>
      </c>
      <c r="R349" s="3">
        <f>IFERROR(VLOOKUP(D349,[13]ServNOMINA!$F$16:$M$112,8,0),0)</f>
        <v>0</v>
      </c>
      <c r="S349" s="3">
        <f>IFERROR(VLOOKUP(D349,[13]ServOTROS!$F$16:$M$112,8,0),0)</f>
        <v>0</v>
      </c>
      <c r="T349" s="3">
        <f>IFERROR(VLOOKUP(D349,[13]CANCEL!$F$16:$M$48,8,0),0)</f>
        <v>0</v>
      </c>
      <c r="U349" s="3">
        <f>IFERROR(VLOOKUP(B349,[13]Aaf_PENSION!$C$16:$M$112,11,0),0)</f>
        <v>0</v>
      </c>
      <c r="V349" s="3">
        <f>IFERROR(VLOOKUP(B349,[13]Aaf_SALUD!$C$16:$M$112,11,0),0)</f>
        <v>0</v>
      </c>
      <c r="W349" s="3">
        <f>IFERROR(VLOOKUP(D349,[13]CALIDAD!$F$16:$M$1122,8,0),0)</f>
        <v>7923378</v>
      </c>
      <c r="X349" s="3">
        <f>IFERROR(VLOOKUP(D349,'[14]dinamica municip ok'!$F$4:$G$1107,2,0),0)</f>
        <v>36403354</v>
      </c>
      <c r="Y349" s="3">
        <f>IFERROR(VLOOKUP(B349,[13]Ap_CESANTIAS!$C$16:$M$112,11,0),0)</f>
        <v>0</v>
      </c>
      <c r="Z349" s="3">
        <f>IFERROR(VLOOKUP(B349,[13]Ap_PENSION!$C$16:$M$112,11,0),0)</f>
        <v>0</v>
      </c>
      <c r="AA349" s="3">
        <f>IFERROR(VLOOKUP(B349,[13]Ap_SALUD!$C$16:$M$112,11,0),0)</f>
        <v>0</v>
      </c>
      <c r="AB349" s="3"/>
      <c r="AC349" s="36">
        <f t="shared" si="15"/>
        <v>44326732</v>
      </c>
      <c r="AD349" s="37">
        <f t="shared" si="17"/>
        <v>23770135</v>
      </c>
      <c r="AE349" s="144"/>
    </row>
    <row r="350" spans="1:31" x14ac:dyDescent="0.25">
      <c r="A350" s="38">
        <v>338</v>
      </c>
      <c r="B350" s="61"/>
      <c r="C350" s="143" t="str">
        <f>VLOOKUP(D350,[8]Hoja1!$A$2:$B$1115,2,0)</f>
        <v>15507</v>
      </c>
      <c r="D350" s="31">
        <v>891801362</v>
      </c>
      <c r="E350" s="31">
        <v>210715507</v>
      </c>
      <c r="F350" s="61" t="s">
        <v>544</v>
      </c>
      <c r="G350" s="33">
        <v>0</v>
      </c>
      <c r="H350" s="33">
        <v>0</v>
      </c>
      <c r="I350" s="3">
        <f>IFERROR(VLOOKUP(C350,'[6]Anexo 2'!$A$9:$G$1115,7,0),0)</f>
        <v>173267768</v>
      </c>
      <c r="J350" s="3">
        <f>IFERROR(VLOOKUP(C350,'[6]Anexo 1'!$A$9:$F$1115,6,0),0)</f>
        <v>183036501</v>
      </c>
      <c r="K350" s="3"/>
      <c r="L350" s="3"/>
      <c r="M350" s="3"/>
      <c r="N350" s="3"/>
      <c r="O350" s="3"/>
      <c r="P350" s="34">
        <f t="shared" si="16"/>
        <v>356304269</v>
      </c>
      <c r="Q350" s="35">
        <f>VLOOKUP(D350,FEBRERO!$D$13:$Q$1147,14,0)+VLOOKUP(D350,FEBRERO!$D$13:$AC$1147,26,0)</f>
        <v>0</v>
      </c>
      <c r="R350" s="3">
        <f>IFERROR(VLOOKUP(D350,[13]ServNOMINA!$F$16:$M$112,8,0),0)</f>
        <v>0</v>
      </c>
      <c r="S350" s="3">
        <f>IFERROR(VLOOKUP(D350,[13]ServOTROS!$F$16:$M$112,8,0),0)</f>
        <v>0</v>
      </c>
      <c r="T350" s="3">
        <f>IFERROR(VLOOKUP(D350,[13]CANCEL!$F$16:$M$48,8,0),0)</f>
        <v>0</v>
      </c>
      <c r="U350" s="3">
        <f>IFERROR(VLOOKUP(B350,[13]Aaf_PENSION!$C$16:$M$112,11,0),0)</f>
        <v>0</v>
      </c>
      <c r="V350" s="3">
        <f>IFERROR(VLOOKUP(B350,[13]Aaf_SALUD!$C$16:$M$112,11,0),0)</f>
        <v>0</v>
      </c>
      <c r="W350" s="3">
        <f>IFERROR(VLOOKUP(D350,[13]CALIDAD!$F$16:$M$1122,8,0),0)</f>
        <v>43316943</v>
      </c>
      <c r="X350" s="3">
        <f>IFERROR(VLOOKUP(D350,'[14]dinamica municip ok'!$F$4:$G$1107,2,0),0)</f>
        <v>183036501</v>
      </c>
      <c r="Y350" s="3">
        <f>IFERROR(VLOOKUP(B350,[13]Ap_CESANTIAS!$C$16:$M$112,11,0),0)</f>
        <v>0</v>
      </c>
      <c r="Z350" s="3">
        <f>IFERROR(VLOOKUP(B350,[13]Ap_PENSION!$C$16:$M$112,11,0),0)</f>
        <v>0</v>
      </c>
      <c r="AA350" s="3">
        <f>IFERROR(VLOOKUP(B350,[13]Ap_SALUD!$C$16:$M$112,11,0),0)</f>
        <v>0</v>
      </c>
      <c r="AB350" s="3"/>
      <c r="AC350" s="36">
        <f t="shared" si="15"/>
        <v>226353444</v>
      </c>
      <c r="AD350" s="37">
        <f t="shared" si="17"/>
        <v>129950825</v>
      </c>
      <c r="AE350" s="144"/>
    </row>
    <row r="351" spans="1:31" x14ac:dyDescent="0.25">
      <c r="A351" s="29">
        <v>339</v>
      </c>
      <c r="B351" s="61"/>
      <c r="C351" s="143" t="str">
        <f>VLOOKUP(D351,[8]Hoja1!$A$2:$B$1115,2,0)</f>
        <v>15511</v>
      </c>
      <c r="D351" s="31">
        <v>800028461</v>
      </c>
      <c r="E351" s="31">
        <v>211115511</v>
      </c>
      <c r="F351" s="61" t="s">
        <v>545</v>
      </c>
      <c r="G351" s="33">
        <v>0</v>
      </c>
      <c r="H351" s="33">
        <v>0</v>
      </c>
      <c r="I351" s="3">
        <f>IFERROR(VLOOKUP(C351,'[6]Anexo 2'!$A$9:$G$1115,7,0),0)</f>
        <v>23760227</v>
      </c>
      <c r="J351" s="3">
        <f>IFERROR(VLOOKUP(C351,'[6]Anexo 1'!$A$9:$F$1115,6,0),0)</f>
        <v>29248472</v>
      </c>
      <c r="K351" s="3"/>
      <c r="L351" s="3"/>
      <c r="M351" s="3"/>
      <c r="N351" s="3"/>
      <c r="O351" s="3"/>
      <c r="P351" s="34">
        <f t="shared" si="16"/>
        <v>53008699</v>
      </c>
      <c r="Q351" s="35">
        <f>VLOOKUP(D351,FEBRERO!$D$13:$Q$1147,14,0)+VLOOKUP(D351,FEBRERO!$D$13:$AC$1147,26,0)</f>
        <v>0</v>
      </c>
      <c r="R351" s="3">
        <f>IFERROR(VLOOKUP(D351,[13]ServNOMINA!$F$16:$M$112,8,0),0)</f>
        <v>0</v>
      </c>
      <c r="S351" s="3">
        <f>IFERROR(VLOOKUP(D351,[13]ServOTROS!$F$16:$M$112,8,0),0)</f>
        <v>0</v>
      </c>
      <c r="T351" s="3">
        <f>IFERROR(VLOOKUP(D351,[13]CANCEL!$F$16:$M$48,8,0),0)</f>
        <v>0</v>
      </c>
      <c r="U351" s="3">
        <f>IFERROR(VLOOKUP(B351,[13]Aaf_PENSION!$C$16:$M$112,11,0),0)</f>
        <v>0</v>
      </c>
      <c r="V351" s="3">
        <f>IFERROR(VLOOKUP(B351,[13]Aaf_SALUD!$C$16:$M$112,11,0),0)</f>
        <v>0</v>
      </c>
      <c r="W351" s="3">
        <f>IFERROR(VLOOKUP(D351,[13]CALIDAD!$F$16:$M$1122,8,0),0)</f>
        <v>5940057</v>
      </c>
      <c r="X351" s="3">
        <f>IFERROR(VLOOKUP(D351,'[14]dinamica municip ok'!$F$4:$G$1107,2,0),0)</f>
        <v>29248472</v>
      </c>
      <c r="Y351" s="3">
        <f>IFERROR(VLOOKUP(B351,[13]Ap_CESANTIAS!$C$16:$M$112,11,0),0)</f>
        <v>0</v>
      </c>
      <c r="Z351" s="3">
        <f>IFERROR(VLOOKUP(B351,[13]Ap_PENSION!$C$16:$M$112,11,0),0)</f>
        <v>0</v>
      </c>
      <c r="AA351" s="3">
        <f>IFERROR(VLOOKUP(B351,[13]Ap_SALUD!$C$16:$M$112,11,0),0)</f>
        <v>0</v>
      </c>
      <c r="AB351" s="3"/>
      <c r="AC351" s="36">
        <f t="shared" si="15"/>
        <v>35188529</v>
      </c>
      <c r="AD351" s="37">
        <f t="shared" si="17"/>
        <v>17820170</v>
      </c>
      <c r="AE351" s="144"/>
    </row>
    <row r="352" spans="1:31" x14ac:dyDescent="0.25">
      <c r="A352" s="38">
        <v>340</v>
      </c>
      <c r="B352" s="61"/>
      <c r="C352" s="143" t="str">
        <f>VLOOKUP(D352,[8]Hoja1!$A$2:$B$1115,2,0)</f>
        <v>15514</v>
      </c>
      <c r="D352" s="31">
        <v>800049508</v>
      </c>
      <c r="E352" s="31">
        <v>211415514</v>
      </c>
      <c r="F352" s="61" t="s">
        <v>546</v>
      </c>
      <c r="G352" s="33">
        <v>0</v>
      </c>
      <c r="H352" s="33">
        <v>0</v>
      </c>
      <c r="I352" s="3">
        <f>IFERROR(VLOOKUP(C352,'[6]Anexo 2'!$A$9:$G$1115,7,0),0)</f>
        <v>52154016</v>
      </c>
      <c r="J352" s="3">
        <f>IFERROR(VLOOKUP(C352,'[6]Anexo 1'!$A$9:$F$1115,6,0),0)</f>
        <v>57966222</v>
      </c>
      <c r="K352" s="3"/>
      <c r="L352" s="3"/>
      <c r="M352" s="3"/>
      <c r="N352" s="3"/>
      <c r="O352" s="3"/>
      <c r="P352" s="34">
        <f t="shared" si="16"/>
        <v>110120238</v>
      </c>
      <c r="Q352" s="35">
        <f>VLOOKUP(D352,FEBRERO!$D$13:$Q$1147,14,0)+VLOOKUP(D352,FEBRERO!$D$13:$AC$1147,26,0)</f>
        <v>0</v>
      </c>
      <c r="R352" s="3">
        <f>IFERROR(VLOOKUP(D352,[13]ServNOMINA!$F$16:$M$112,8,0),0)</f>
        <v>0</v>
      </c>
      <c r="S352" s="3">
        <f>IFERROR(VLOOKUP(D352,[13]ServOTROS!$F$16:$M$112,8,0),0)</f>
        <v>0</v>
      </c>
      <c r="T352" s="3">
        <f>IFERROR(VLOOKUP(D352,[13]CANCEL!$F$16:$M$48,8,0),0)</f>
        <v>0</v>
      </c>
      <c r="U352" s="3">
        <f>IFERROR(VLOOKUP(B352,[13]Aaf_PENSION!$C$16:$M$112,11,0),0)</f>
        <v>0</v>
      </c>
      <c r="V352" s="3">
        <f>IFERROR(VLOOKUP(B352,[13]Aaf_SALUD!$C$16:$M$112,11,0),0)</f>
        <v>0</v>
      </c>
      <c r="W352" s="3">
        <f>IFERROR(VLOOKUP(D352,[13]CALIDAD!$F$16:$M$1122,8,0),0)</f>
        <v>13038504</v>
      </c>
      <c r="X352" s="3">
        <f>IFERROR(VLOOKUP(D352,'[14]dinamica municip ok'!$F$4:$G$1107,2,0),0)</f>
        <v>57966222</v>
      </c>
      <c r="Y352" s="3">
        <f>IFERROR(VLOOKUP(B352,[13]Ap_CESANTIAS!$C$16:$M$112,11,0),0)</f>
        <v>0</v>
      </c>
      <c r="Z352" s="3">
        <f>IFERROR(VLOOKUP(B352,[13]Ap_PENSION!$C$16:$M$112,11,0),0)</f>
        <v>0</v>
      </c>
      <c r="AA352" s="3">
        <f>IFERROR(VLOOKUP(B352,[13]Ap_SALUD!$C$16:$M$112,11,0),0)</f>
        <v>0</v>
      </c>
      <c r="AB352" s="3"/>
      <c r="AC352" s="36">
        <f t="shared" si="15"/>
        <v>71004726</v>
      </c>
      <c r="AD352" s="37">
        <f t="shared" si="17"/>
        <v>39115512</v>
      </c>
      <c r="AE352" s="144"/>
    </row>
    <row r="353" spans="1:31" x14ac:dyDescent="0.25">
      <c r="A353" s="29">
        <v>341</v>
      </c>
      <c r="B353" s="61"/>
      <c r="C353" s="143" t="str">
        <f>VLOOKUP(D353,[8]Hoja1!$A$2:$B$1115,2,0)</f>
        <v>15516</v>
      </c>
      <c r="D353" s="31">
        <v>891801240</v>
      </c>
      <c r="E353" s="31">
        <v>211615516</v>
      </c>
      <c r="F353" s="61" t="s">
        <v>547</v>
      </c>
      <c r="G353" s="33">
        <v>0</v>
      </c>
      <c r="H353" s="33">
        <v>0</v>
      </c>
      <c r="I353" s="3">
        <f>IFERROR(VLOOKUP(C353,'[6]Anexo 2'!$A$9:$G$1115,7,0),0)</f>
        <v>409994344</v>
      </c>
      <c r="J353" s="3">
        <f>IFERROR(VLOOKUP(C353,'[6]Anexo 1'!$A$9:$F$1115,6,0),0)</f>
        <v>486300227</v>
      </c>
      <c r="K353" s="3"/>
      <c r="L353" s="3"/>
      <c r="M353" s="3"/>
      <c r="N353" s="3"/>
      <c r="O353" s="3"/>
      <c r="P353" s="34">
        <f t="shared" si="16"/>
        <v>896294571</v>
      </c>
      <c r="Q353" s="35">
        <f>VLOOKUP(D353,FEBRERO!$D$13:$Q$1147,14,0)+VLOOKUP(D353,FEBRERO!$D$13:$AC$1147,26,0)</f>
        <v>0</v>
      </c>
      <c r="R353" s="3">
        <f>IFERROR(VLOOKUP(D353,[13]ServNOMINA!$F$16:$M$112,8,0),0)</f>
        <v>0</v>
      </c>
      <c r="S353" s="3">
        <f>IFERROR(VLOOKUP(D353,[13]ServOTROS!$F$16:$M$112,8,0),0)</f>
        <v>0</v>
      </c>
      <c r="T353" s="3">
        <f>IFERROR(VLOOKUP(D353,[13]CANCEL!$F$16:$M$48,8,0),0)</f>
        <v>0</v>
      </c>
      <c r="U353" s="3">
        <f>IFERROR(VLOOKUP(B353,[13]Aaf_PENSION!$C$16:$M$112,11,0),0)</f>
        <v>0</v>
      </c>
      <c r="V353" s="3">
        <f>IFERROR(VLOOKUP(B353,[13]Aaf_SALUD!$C$16:$M$112,11,0),0)</f>
        <v>0</v>
      </c>
      <c r="W353" s="3">
        <f>IFERROR(VLOOKUP(D353,[13]CALIDAD!$F$16:$M$1122,8,0),0)</f>
        <v>102498585</v>
      </c>
      <c r="X353" s="3">
        <f>IFERROR(VLOOKUP(D353,'[14]dinamica municip ok'!$F$4:$G$1107,2,0),0)</f>
        <v>486300227</v>
      </c>
      <c r="Y353" s="3">
        <f>IFERROR(VLOOKUP(B353,[13]Ap_CESANTIAS!$C$16:$M$112,11,0),0)</f>
        <v>0</v>
      </c>
      <c r="Z353" s="3">
        <f>IFERROR(VLOOKUP(B353,[13]Ap_PENSION!$C$16:$M$112,11,0),0)</f>
        <v>0</v>
      </c>
      <c r="AA353" s="3">
        <f>IFERROR(VLOOKUP(B353,[13]Ap_SALUD!$C$16:$M$112,11,0),0)</f>
        <v>0</v>
      </c>
      <c r="AB353" s="3"/>
      <c r="AC353" s="36">
        <f t="shared" si="15"/>
        <v>588798812</v>
      </c>
      <c r="AD353" s="37">
        <f t="shared" si="17"/>
        <v>307495759</v>
      </c>
      <c r="AE353" s="144"/>
    </row>
    <row r="354" spans="1:31" x14ac:dyDescent="0.25">
      <c r="A354" s="38">
        <v>342</v>
      </c>
      <c r="B354" s="61"/>
      <c r="C354" s="143" t="str">
        <f>VLOOKUP(D354,[8]Hoja1!$A$2:$B$1115,2,0)</f>
        <v>15518</v>
      </c>
      <c r="D354" s="31">
        <v>800065593</v>
      </c>
      <c r="E354" s="31">
        <v>211815518</v>
      </c>
      <c r="F354" s="61" t="s">
        <v>548</v>
      </c>
      <c r="G354" s="33">
        <v>0</v>
      </c>
      <c r="H354" s="33">
        <v>0</v>
      </c>
      <c r="I354" s="3">
        <f>IFERROR(VLOOKUP(C354,'[6]Anexo 2'!$A$9:$G$1115,7,0),0)</f>
        <v>34796864</v>
      </c>
      <c r="J354" s="3">
        <f>IFERROR(VLOOKUP(C354,'[6]Anexo 1'!$A$9:$F$1115,6,0),0)</f>
        <v>40282470</v>
      </c>
      <c r="K354" s="3"/>
      <c r="L354" s="3"/>
      <c r="M354" s="3"/>
      <c r="N354" s="3"/>
      <c r="O354" s="3"/>
      <c r="P354" s="34">
        <f t="shared" si="16"/>
        <v>75079334</v>
      </c>
      <c r="Q354" s="35">
        <f>VLOOKUP(D354,FEBRERO!$D$13:$Q$1147,14,0)+VLOOKUP(D354,FEBRERO!$D$13:$AC$1147,26,0)</f>
        <v>0</v>
      </c>
      <c r="R354" s="3">
        <f>IFERROR(VLOOKUP(D354,[13]ServNOMINA!$F$16:$M$112,8,0),0)</f>
        <v>0</v>
      </c>
      <c r="S354" s="3">
        <f>IFERROR(VLOOKUP(D354,[13]ServOTROS!$F$16:$M$112,8,0),0)</f>
        <v>0</v>
      </c>
      <c r="T354" s="3">
        <f>IFERROR(VLOOKUP(D354,[13]CANCEL!$F$16:$M$48,8,0),0)</f>
        <v>0</v>
      </c>
      <c r="U354" s="3">
        <f>IFERROR(VLOOKUP(B354,[13]Aaf_PENSION!$C$16:$M$112,11,0),0)</f>
        <v>0</v>
      </c>
      <c r="V354" s="3">
        <f>IFERROR(VLOOKUP(B354,[13]Aaf_SALUD!$C$16:$M$112,11,0),0)</f>
        <v>0</v>
      </c>
      <c r="W354" s="3">
        <f>IFERROR(VLOOKUP(D354,[13]CALIDAD!$F$16:$M$1122,8,0),0)</f>
        <v>8699217</v>
      </c>
      <c r="X354" s="3">
        <f>IFERROR(VLOOKUP(D354,'[14]dinamica municip ok'!$F$4:$G$1107,2,0),0)</f>
        <v>40282470</v>
      </c>
      <c r="Y354" s="3">
        <f>IFERROR(VLOOKUP(B354,[13]Ap_CESANTIAS!$C$16:$M$112,11,0),0)</f>
        <v>0</v>
      </c>
      <c r="Z354" s="3">
        <f>IFERROR(VLOOKUP(B354,[13]Ap_PENSION!$C$16:$M$112,11,0),0)</f>
        <v>0</v>
      </c>
      <c r="AA354" s="3">
        <f>IFERROR(VLOOKUP(B354,[13]Ap_SALUD!$C$16:$M$112,11,0),0)</f>
        <v>0</v>
      </c>
      <c r="AB354" s="3"/>
      <c r="AC354" s="36">
        <f t="shared" si="15"/>
        <v>48981687</v>
      </c>
      <c r="AD354" s="37">
        <f t="shared" si="17"/>
        <v>26097647</v>
      </c>
      <c r="AE354" s="144"/>
    </row>
    <row r="355" spans="1:31" x14ac:dyDescent="0.25">
      <c r="A355" s="29">
        <v>343</v>
      </c>
      <c r="B355" s="61"/>
      <c r="C355" s="143" t="str">
        <f>VLOOKUP(D355,[8]Hoja1!$A$2:$B$1115,2,0)</f>
        <v>15522</v>
      </c>
      <c r="D355" s="31">
        <v>800012628</v>
      </c>
      <c r="E355" s="31">
        <v>212215522</v>
      </c>
      <c r="F355" s="61" t="s">
        <v>549</v>
      </c>
      <c r="G355" s="33">
        <v>0</v>
      </c>
      <c r="H355" s="33">
        <v>0</v>
      </c>
      <c r="I355" s="3">
        <f>IFERROR(VLOOKUP(C355,'[6]Anexo 2'!$A$9:$G$1115,7,0),0)</f>
        <v>29311857</v>
      </c>
      <c r="J355" s="3">
        <f>IFERROR(VLOOKUP(C355,'[6]Anexo 1'!$A$9:$F$1115,6,0),0)</f>
        <v>39662376</v>
      </c>
      <c r="K355" s="3"/>
      <c r="L355" s="3"/>
      <c r="M355" s="3"/>
      <c r="N355" s="3"/>
      <c r="O355" s="3"/>
      <c r="P355" s="34">
        <f t="shared" si="16"/>
        <v>68974233</v>
      </c>
      <c r="Q355" s="35">
        <f>VLOOKUP(D355,FEBRERO!$D$13:$Q$1147,14,0)+VLOOKUP(D355,FEBRERO!$D$13:$AC$1147,26,0)</f>
        <v>0</v>
      </c>
      <c r="R355" s="3">
        <f>IFERROR(VLOOKUP(D355,[13]ServNOMINA!$F$16:$M$112,8,0),0)</f>
        <v>0</v>
      </c>
      <c r="S355" s="3">
        <f>IFERROR(VLOOKUP(D355,[13]ServOTROS!$F$16:$M$112,8,0),0)</f>
        <v>0</v>
      </c>
      <c r="T355" s="3">
        <f>IFERROR(VLOOKUP(D355,[13]CANCEL!$F$16:$M$48,8,0),0)</f>
        <v>0</v>
      </c>
      <c r="U355" s="3">
        <f>IFERROR(VLOOKUP(B355,[13]Aaf_PENSION!$C$16:$M$112,11,0),0)</f>
        <v>0</v>
      </c>
      <c r="V355" s="3">
        <f>IFERROR(VLOOKUP(B355,[13]Aaf_SALUD!$C$16:$M$112,11,0),0)</f>
        <v>0</v>
      </c>
      <c r="W355" s="3">
        <f>IFERROR(VLOOKUP(D355,[13]CALIDAD!$F$16:$M$1122,8,0),0)</f>
        <v>7327965</v>
      </c>
      <c r="X355" s="3">
        <f>IFERROR(VLOOKUP(D355,'[14]dinamica municip ok'!$F$4:$G$1107,2,0),0)</f>
        <v>39662376</v>
      </c>
      <c r="Y355" s="3">
        <f>IFERROR(VLOOKUP(B355,[13]Ap_CESANTIAS!$C$16:$M$112,11,0),0)</f>
        <v>0</v>
      </c>
      <c r="Z355" s="3">
        <f>IFERROR(VLOOKUP(B355,[13]Ap_PENSION!$C$16:$M$112,11,0),0)</f>
        <v>0</v>
      </c>
      <c r="AA355" s="3">
        <f>IFERROR(VLOOKUP(B355,[13]Ap_SALUD!$C$16:$M$112,11,0),0)</f>
        <v>0</v>
      </c>
      <c r="AB355" s="3"/>
      <c r="AC355" s="36">
        <f t="shared" si="15"/>
        <v>46990341</v>
      </c>
      <c r="AD355" s="37">
        <f t="shared" si="17"/>
        <v>21983892</v>
      </c>
      <c r="AE355" s="144"/>
    </row>
    <row r="356" spans="1:31" x14ac:dyDescent="0.25">
      <c r="A356" s="38">
        <v>344</v>
      </c>
      <c r="B356" s="61"/>
      <c r="C356" s="143" t="str">
        <f>VLOOKUP(D356,[8]Hoja1!$A$2:$B$1115,2,0)</f>
        <v>15531</v>
      </c>
      <c r="D356" s="31">
        <v>891801368</v>
      </c>
      <c r="E356" s="31">
        <v>213115531</v>
      </c>
      <c r="F356" s="61" t="s">
        <v>550</v>
      </c>
      <c r="G356" s="33">
        <v>0</v>
      </c>
      <c r="H356" s="33">
        <v>0</v>
      </c>
      <c r="I356" s="3">
        <f>IFERROR(VLOOKUP(C356,'[6]Anexo 2'!$A$9:$G$1115,7,0),0)</f>
        <v>142747332</v>
      </c>
      <c r="J356" s="3">
        <f>IFERROR(VLOOKUP(C356,'[6]Anexo 1'!$A$9:$F$1115,6,0),0)</f>
        <v>152013569</v>
      </c>
      <c r="K356" s="3"/>
      <c r="L356" s="3"/>
      <c r="M356" s="3"/>
      <c r="N356" s="3"/>
      <c r="O356" s="3"/>
      <c r="P356" s="34">
        <f t="shared" si="16"/>
        <v>294760901</v>
      </c>
      <c r="Q356" s="35">
        <f>VLOOKUP(D356,FEBRERO!$D$13:$Q$1147,14,0)+VLOOKUP(D356,FEBRERO!$D$13:$AC$1147,26,0)</f>
        <v>0</v>
      </c>
      <c r="R356" s="3">
        <f>IFERROR(VLOOKUP(D356,[13]ServNOMINA!$F$16:$M$112,8,0),0)</f>
        <v>0</v>
      </c>
      <c r="S356" s="3">
        <f>IFERROR(VLOOKUP(D356,[13]ServOTROS!$F$16:$M$112,8,0),0)</f>
        <v>0</v>
      </c>
      <c r="T356" s="3">
        <f>IFERROR(VLOOKUP(D356,[13]CANCEL!$F$16:$M$48,8,0),0)</f>
        <v>0</v>
      </c>
      <c r="U356" s="3">
        <f>IFERROR(VLOOKUP(B356,[13]Aaf_PENSION!$C$16:$M$112,11,0),0)</f>
        <v>0</v>
      </c>
      <c r="V356" s="3">
        <f>IFERROR(VLOOKUP(B356,[13]Aaf_SALUD!$C$16:$M$112,11,0),0)</f>
        <v>0</v>
      </c>
      <c r="W356" s="3">
        <f>IFERROR(VLOOKUP(D356,[13]CALIDAD!$F$16:$M$1122,8,0),0)</f>
        <v>35686833</v>
      </c>
      <c r="X356" s="3">
        <f>IFERROR(VLOOKUP(D356,'[14]dinamica municip ok'!$F$4:$G$1107,2,0),0)</f>
        <v>152013569</v>
      </c>
      <c r="Y356" s="3">
        <f>IFERROR(VLOOKUP(B356,[13]Ap_CESANTIAS!$C$16:$M$112,11,0),0)</f>
        <v>0</v>
      </c>
      <c r="Z356" s="3">
        <f>IFERROR(VLOOKUP(B356,[13]Ap_PENSION!$C$16:$M$112,11,0),0)</f>
        <v>0</v>
      </c>
      <c r="AA356" s="3">
        <f>IFERROR(VLOOKUP(B356,[13]Ap_SALUD!$C$16:$M$112,11,0),0)</f>
        <v>0</v>
      </c>
      <c r="AB356" s="3"/>
      <c r="AC356" s="36">
        <f t="shared" si="15"/>
        <v>187700402</v>
      </c>
      <c r="AD356" s="37">
        <f t="shared" si="17"/>
        <v>107060499</v>
      </c>
      <c r="AE356" s="144"/>
    </row>
    <row r="357" spans="1:31" x14ac:dyDescent="0.25">
      <c r="A357" s="29">
        <v>345</v>
      </c>
      <c r="B357" s="61"/>
      <c r="C357" s="143" t="str">
        <f>VLOOKUP(D357,[8]Hoja1!$A$2:$B$1115,2,0)</f>
        <v>15533</v>
      </c>
      <c r="D357" s="31">
        <v>800065411</v>
      </c>
      <c r="E357" s="31">
        <v>213315533</v>
      </c>
      <c r="F357" s="61" t="s">
        <v>551</v>
      </c>
      <c r="G357" s="33">
        <v>0</v>
      </c>
      <c r="H357" s="33">
        <v>0</v>
      </c>
      <c r="I357" s="3">
        <f>IFERROR(VLOOKUP(C357,'[6]Anexo 2'!$A$9:$G$1115,7,0),0)</f>
        <v>79258248</v>
      </c>
      <c r="J357" s="3">
        <f>IFERROR(VLOOKUP(C357,'[6]Anexo 1'!$A$9:$F$1115,6,0),0)</f>
        <v>74592928</v>
      </c>
      <c r="K357" s="3"/>
      <c r="L357" s="3"/>
      <c r="M357" s="3"/>
      <c r="N357" s="3"/>
      <c r="O357" s="3"/>
      <c r="P357" s="34">
        <f t="shared" si="16"/>
        <v>153851176</v>
      </c>
      <c r="Q357" s="35">
        <f>VLOOKUP(D357,FEBRERO!$D$13:$Q$1147,14,0)+VLOOKUP(D357,FEBRERO!$D$13:$AC$1147,26,0)</f>
        <v>0</v>
      </c>
      <c r="R357" s="3">
        <f>IFERROR(VLOOKUP(D357,[13]ServNOMINA!$F$16:$M$112,8,0),0)</f>
        <v>0</v>
      </c>
      <c r="S357" s="3">
        <f>IFERROR(VLOOKUP(D357,[13]ServOTROS!$F$16:$M$112,8,0),0)</f>
        <v>0</v>
      </c>
      <c r="T357" s="3">
        <f>IFERROR(VLOOKUP(D357,[13]CANCEL!$F$16:$M$48,8,0),0)</f>
        <v>0</v>
      </c>
      <c r="U357" s="3">
        <f>IFERROR(VLOOKUP(B357,[13]Aaf_PENSION!$C$16:$M$112,11,0),0)</f>
        <v>0</v>
      </c>
      <c r="V357" s="3">
        <f>IFERROR(VLOOKUP(B357,[13]Aaf_SALUD!$C$16:$M$112,11,0),0)</f>
        <v>0</v>
      </c>
      <c r="W357" s="3">
        <f>IFERROR(VLOOKUP(D357,[13]CALIDAD!$F$16:$M$1122,8,0),0)</f>
        <v>19814562</v>
      </c>
      <c r="X357" s="3">
        <f>IFERROR(VLOOKUP(D357,'[14]dinamica municip ok'!$F$4:$G$1107,2,0),0)</f>
        <v>74592928</v>
      </c>
      <c r="Y357" s="3">
        <f>IFERROR(VLOOKUP(B357,[13]Ap_CESANTIAS!$C$16:$M$112,11,0),0)</f>
        <v>0</v>
      </c>
      <c r="Z357" s="3">
        <f>IFERROR(VLOOKUP(B357,[13]Ap_PENSION!$C$16:$M$112,11,0),0)</f>
        <v>0</v>
      </c>
      <c r="AA357" s="3">
        <f>IFERROR(VLOOKUP(B357,[13]Ap_SALUD!$C$16:$M$112,11,0),0)</f>
        <v>0</v>
      </c>
      <c r="AB357" s="3"/>
      <c r="AC357" s="36">
        <f t="shared" si="15"/>
        <v>94407490</v>
      </c>
      <c r="AD357" s="37">
        <f t="shared" si="17"/>
        <v>59443686</v>
      </c>
      <c r="AE357" s="144"/>
    </row>
    <row r="358" spans="1:31" x14ac:dyDescent="0.25">
      <c r="A358" s="38">
        <v>346</v>
      </c>
      <c r="B358" s="61"/>
      <c r="C358" s="143" t="str">
        <f>VLOOKUP(D358,[8]Hoja1!$A$2:$B$1115,2,0)</f>
        <v>15537</v>
      </c>
      <c r="D358" s="31">
        <v>891855015</v>
      </c>
      <c r="E358" s="31">
        <v>213715537</v>
      </c>
      <c r="F358" s="61" t="s">
        <v>552</v>
      </c>
      <c r="G358" s="33">
        <v>0</v>
      </c>
      <c r="H358" s="33">
        <v>0</v>
      </c>
      <c r="I358" s="3">
        <f>IFERROR(VLOOKUP(C358,'[6]Anexo 2'!$A$9:$G$1115,7,0),0)</f>
        <v>43088436</v>
      </c>
      <c r="J358" s="3">
        <f>IFERROR(VLOOKUP(C358,'[6]Anexo 1'!$A$9:$F$1115,6,0),0)</f>
        <v>60207666</v>
      </c>
      <c r="K358" s="3"/>
      <c r="L358" s="3"/>
      <c r="M358" s="3"/>
      <c r="N358" s="3"/>
      <c r="O358" s="3"/>
      <c r="P358" s="34">
        <f t="shared" si="16"/>
        <v>103296102</v>
      </c>
      <c r="Q358" s="35">
        <f>VLOOKUP(D358,FEBRERO!$D$13:$Q$1147,14,0)+VLOOKUP(D358,FEBRERO!$D$13:$AC$1147,26,0)</f>
        <v>0</v>
      </c>
      <c r="R358" s="3">
        <f>IFERROR(VLOOKUP(D358,[13]ServNOMINA!$F$16:$M$112,8,0),0)</f>
        <v>0</v>
      </c>
      <c r="S358" s="3">
        <f>IFERROR(VLOOKUP(D358,[13]ServOTROS!$F$16:$M$112,8,0),0)</f>
        <v>0</v>
      </c>
      <c r="T358" s="3">
        <f>IFERROR(VLOOKUP(D358,[13]CANCEL!$F$16:$M$48,8,0),0)</f>
        <v>0</v>
      </c>
      <c r="U358" s="3">
        <f>IFERROR(VLOOKUP(B358,[13]Aaf_PENSION!$C$16:$M$112,11,0),0)</f>
        <v>0</v>
      </c>
      <c r="V358" s="3">
        <f>IFERROR(VLOOKUP(B358,[13]Aaf_SALUD!$C$16:$M$112,11,0),0)</f>
        <v>0</v>
      </c>
      <c r="W358" s="3">
        <f>IFERROR(VLOOKUP(D358,[13]CALIDAD!$F$16:$M$1122,8,0),0)</f>
        <v>10772109</v>
      </c>
      <c r="X358" s="3">
        <f>IFERROR(VLOOKUP(D358,'[14]dinamica municip ok'!$F$4:$G$1107,2,0),0)</f>
        <v>60207666</v>
      </c>
      <c r="Y358" s="3">
        <f>IFERROR(VLOOKUP(B358,[13]Ap_CESANTIAS!$C$16:$M$112,11,0),0)</f>
        <v>0</v>
      </c>
      <c r="Z358" s="3">
        <f>IFERROR(VLOOKUP(B358,[13]Ap_PENSION!$C$16:$M$112,11,0),0)</f>
        <v>0</v>
      </c>
      <c r="AA358" s="3">
        <f>IFERROR(VLOOKUP(B358,[13]Ap_SALUD!$C$16:$M$112,11,0),0)</f>
        <v>0</v>
      </c>
      <c r="AB358" s="3"/>
      <c r="AC358" s="36">
        <f t="shared" si="15"/>
        <v>70979775</v>
      </c>
      <c r="AD358" s="37">
        <f t="shared" si="17"/>
        <v>32316327</v>
      </c>
      <c r="AE358" s="144"/>
    </row>
    <row r="359" spans="1:31" x14ac:dyDescent="0.25">
      <c r="A359" s="29">
        <v>347</v>
      </c>
      <c r="B359" s="61"/>
      <c r="C359" s="143" t="str">
        <f>VLOOKUP(D359,[8]Hoja1!$A$2:$B$1115,2,0)</f>
        <v>15542</v>
      </c>
      <c r="D359" s="31">
        <v>891856464</v>
      </c>
      <c r="E359" s="31">
        <v>214215542</v>
      </c>
      <c r="F359" s="61" t="s">
        <v>553</v>
      </c>
      <c r="G359" s="33">
        <v>0</v>
      </c>
      <c r="H359" s="33">
        <v>0</v>
      </c>
      <c r="I359" s="3">
        <f>IFERROR(VLOOKUP(C359,'[6]Anexo 2'!$A$9:$G$1115,7,0),0)</f>
        <v>108608132</v>
      </c>
      <c r="J359" s="3">
        <f>IFERROR(VLOOKUP(C359,'[6]Anexo 1'!$A$9:$F$1115,6,0),0)</f>
        <v>116360541</v>
      </c>
      <c r="K359" s="3"/>
      <c r="L359" s="3"/>
      <c r="M359" s="3"/>
      <c r="N359" s="3"/>
      <c r="O359" s="3"/>
      <c r="P359" s="34">
        <f t="shared" si="16"/>
        <v>224968673</v>
      </c>
      <c r="Q359" s="35">
        <f>VLOOKUP(D359,FEBRERO!$D$13:$Q$1147,14,0)+VLOOKUP(D359,FEBRERO!$D$13:$AC$1147,26,0)</f>
        <v>0</v>
      </c>
      <c r="R359" s="3">
        <f>IFERROR(VLOOKUP(D359,[13]ServNOMINA!$F$16:$M$112,8,0),0)</f>
        <v>0</v>
      </c>
      <c r="S359" s="3">
        <f>IFERROR(VLOOKUP(D359,[13]ServOTROS!$F$16:$M$112,8,0),0)</f>
        <v>0</v>
      </c>
      <c r="T359" s="3">
        <f>IFERROR(VLOOKUP(D359,[13]CANCEL!$F$16:$M$48,8,0),0)</f>
        <v>0</v>
      </c>
      <c r="U359" s="3">
        <f>IFERROR(VLOOKUP(B359,[13]Aaf_PENSION!$C$16:$M$112,11,0),0)</f>
        <v>0</v>
      </c>
      <c r="V359" s="3">
        <f>IFERROR(VLOOKUP(B359,[13]Aaf_SALUD!$C$16:$M$112,11,0),0)</f>
        <v>0</v>
      </c>
      <c r="W359" s="3">
        <f>IFERROR(VLOOKUP(D359,[13]CALIDAD!$F$16:$M$1122,8,0),0)</f>
        <v>27152034</v>
      </c>
      <c r="X359" s="3">
        <f>IFERROR(VLOOKUP(D359,'[14]dinamica municip ok'!$F$4:$G$1107,2,0),0)</f>
        <v>98880946</v>
      </c>
      <c r="Y359" s="3">
        <f>IFERROR(VLOOKUP(B359,[13]Ap_CESANTIAS!$C$16:$M$112,11,0),0)</f>
        <v>0</v>
      </c>
      <c r="Z359" s="3">
        <f>IFERROR(VLOOKUP(B359,[13]Ap_PENSION!$C$16:$M$112,11,0),0)</f>
        <v>0</v>
      </c>
      <c r="AA359" s="3">
        <f>IFERROR(VLOOKUP(B359,[13]Ap_SALUD!$C$16:$M$112,11,0),0)</f>
        <v>0</v>
      </c>
      <c r="AB359" s="3"/>
      <c r="AC359" s="36">
        <f t="shared" si="15"/>
        <v>126032980</v>
      </c>
      <c r="AD359" s="37">
        <f t="shared" si="17"/>
        <v>98935693</v>
      </c>
      <c r="AE359" s="144"/>
    </row>
    <row r="360" spans="1:31" x14ac:dyDescent="0.25">
      <c r="A360" s="38">
        <v>348</v>
      </c>
      <c r="B360" s="61"/>
      <c r="C360" s="143" t="str">
        <f>VLOOKUP(D360,[8]Hoja1!$A$2:$B$1115,2,0)</f>
        <v>15550</v>
      </c>
      <c r="D360" s="31">
        <v>800066389</v>
      </c>
      <c r="E360" s="31">
        <v>215015550</v>
      </c>
      <c r="F360" s="61" t="s">
        <v>554</v>
      </c>
      <c r="G360" s="33">
        <v>0</v>
      </c>
      <c r="H360" s="33">
        <v>0</v>
      </c>
      <c r="I360" s="3">
        <f>IFERROR(VLOOKUP(C360,'[6]Anexo 2'!$A$9:$G$1115,7,0),0)</f>
        <v>42399680</v>
      </c>
      <c r="J360" s="3">
        <f>IFERROR(VLOOKUP(C360,'[6]Anexo 1'!$A$9:$F$1115,6,0),0)</f>
        <v>36008669</v>
      </c>
      <c r="K360" s="3"/>
      <c r="L360" s="3"/>
      <c r="M360" s="3"/>
      <c r="N360" s="3"/>
      <c r="O360" s="3"/>
      <c r="P360" s="34">
        <f t="shared" si="16"/>
        <v>78408349</v>
      </c>
      <c r="Q360" s="35">
        <f>VLOOKUP(D360,FEBRERO!$D$13:$Q$1147,14,0)+VLOOKUP(D360,FEBRERO!$D$13:$AC$1147,26,0)</f>
        <v>0</v>
      </c>
      <c r="R360" s="3">
        <f>IFERROR(VLOOKUP(D360,[13]ServNOMINA!$F$16:$M$112,8,0),0)</f>
        <v>0</v>
      </c>
      <c r="S360" s="3">
        <f>IFERROR(VLOOKUP(D360,[13]ServOTROS!$F$16:$M$112,8,0),0)</f>
        <v>0</v>
      </c>
      <c r="T360" s="3">
        <f>IFERROR(VLOOKUP(D360,[13]CANCEL!$F$16:$M$48,8,0),0)</f>
        <v>0</v>
      </c>
      <c r="U360" s="3">
        <f>IFERROR(VLOOKUP(B360,[13]Aaf_PENSION!$C$16:$M$112,11,0),0)</f>
        <v>0</v>
      </c>
      <c r="V360" s="3">
        <f>IFERROR(VLOOKUP(B360,[13]Aaf_SALUD!$C$16:$M$112,11,0),0)</f>
        <v>0</v>
      </c>
      <c r="W360" s="3">
        <f>IFERROR(VLOOKUP(D360,[13]CALIDAD!$F$16:$M$1122,8,0),0)</f>
        <v>10599921</v>
      </c>
      <c r="X360" s="3">
        <f>IFERROR(VLOOKUP(D360,'[14]dinamica municip ok'!$F$4:$G$1107,2,0),0)</f>
        <v>36008669</v>
      </c>
      <c r="Y360" s="3">
        <f>IFERROR(VLOOKUP(B360,[13]Ap_CESANTIAS!$C$16:$M$112,11,0),0)</f>
        <v>0</v>
      </c>
      <c r="Z360" s="3">
        <f>IFERROR(VLOOKUP(B360,[13]Ap_PENSION!$C$16:$M$112,11,0),0)</f>
        <v>0</v>
      </c>
      <c r="AA360" s="3">
        <f>IFERROR(VLOOKUP(B360,[13]Ap_SALUD!$C$16:$M$112,11,0),0)</f>
        <v>0</v>
      </c>
      <c r="AB360" s="3"/>
      <c r="AC360" s="36">
        <f t="shared" si="15"/>
        <v>46608590</v>
      </c>
      <c r="AD360" s="37">
        <f t="shared" si="17"/>
        <v>31799759</v>
      </c>
      <c r="AE360" s="144"/>
    </row>
    <row r="361" spans="1:31" x14ac:dyDescent="0.25">
      <c r="A361" s="29">
        <v>349</v>
      </c>
      <c r="B361" s="61"/>
      <c r="C361" s="143" t="str">
        <f>VLOOKUP(D361,[8]Hoja1!$A$2:$B$1115,2,0)</f>
        <v>15572</v>
      </c>
      <c r="D361" s="31">
        <v>891800466</v>
      </c>
      <c r="E361" s="31">
        <v>217215572</v>
      </c>
      <c r="F361" s="61" t="s">
        <v>555</v>
      </c>
      <c r="G361" s="33">
        <v>0</v>
      </c>
      <c r="H361" s="33">
        <v>0</v>
      </c>
      <c r="I361" s="3">
        <f>IFERROR(VLOOKUP(C361,'[6]Anexo 2'!$A$9:$G$1115,7,0),0)</f>
        <v>824416544</v>
      </c>
      <c r="J361" s="3">
        <f>IFERROR(VLOOKUP(C361,'[6]Anexo 1'!$A$9:$F$1115,6,0),0)</f>
        <v>878901265</v>
      </c>
      <c r="K361" s="3"/>
      <c r="L361" s="3"/>
      <c r="M361" s="3"/>
      <c r="N361" s="3"/>
      <c r="O361" s="3"/>
      <c r="P361" s="34">
        <f t="shared" si="16"/>
        <v>1703317809</v>
      </c>
      <c r="Q361" s="35">
        <f>VLOOKUP(D361,FEBRERO!$D$13:$Q$1147,14,0)+VLOOKUP(D361,FEBRERO!$D$13:$AC$1147,26,0)</f>
        <v>0</v>
      </c>
      <c r="R361" s="3">
        <f>IFERROR(VLOOKUP(D361,[13]ServNOMINA!$F$16:$M$112,8,0),0)</f>
        <v>0</v>
      </c>
      <c r="S361" s="3">
        <f>IFERROR(VLOOKUP(D361,[13]ServOTROS!$F$16:$M$112,8,0),0)</f>
        <v>0</v>
      </c>
      <c r="T361" s="3">
        <f>IFERROR(VLOOKUP(D361,[13]CANCEL!$F$16:$M$48,8,0),0)</f>
        <v>0</v>
      </c>
      <c r="U361" s="3">
        <f>IFERROR(VLOOKUP(B361,[13]Aaf_PENSION!$C$16:$M$112,11,0),0)</f>
        <v>0</v>
      </c>
      <c r="V361" s="3">
        <f>IFERROR(VLOOKUP(B361,[13]Aaf_SALUD!$C$16:$M$112,11,0),0)</f>
        <v>0</v>
      </c>
      <c r="W361" s="3">
        <f>IFERROR(VLOOKUP(D361,[13]CALIDAD!$F$16:$M$1122,8,0),0)</f>
        <v>206104137</v>
      </c>
      <c r="X361" s="3">
        <f>IFERROR(VLOOKUP(D361,'[14]dinamica municip ok'!$F$4:$G$1107,2,0),0)</f>
        <v>878901265</v>
      </c>
      <c r="Y361" s="3">
        <f>IFERROR(VLOOKUP(B361,[13]Ap_CESANTIAS!$C$16:$M$112,11,0),0)</f>
        <v>0</v>
      </c>
      <c r="Z361" s="3">
        <f>IFERROR(VLOOKUP(B361,[13]Ap_PENSION!$C$16:$M$112,11,0),0)</f>
        <v>0</v>
      </c>
      <c r="AA361" s="3">
        <f>IFERROR(VLOOKUP(B361,[13]Ap_SALUD!$C$16:$M$112,11,0),0)</f>
        <v>0</v>
      </c>
      <c r="AB361" s="3"/>
      <c r="AC361" s="36">
        <f t="shared" si="15"/>
        <v>1085005402</v>
      </c>
      <c r="AD361" s="37">
        <f t="shared" si="17"/>
        <v>618312407</v>
      </c>
      <c r="AE361" s="144"/>
    </row>
    <row r="362" spans="1:31" x14ac:dyDescent="0.25">
      <c r="A362" s="38">
        <v>350</v>
      </c>
      <c r="B362" s="61"/>
      <c r="C362" s="143" t="str">
        <f>VLOOKUP(D362,[8]Hoja1!$A$2:$B$1115,2,0)</f>
        <v>15580</v>
      </c>
      <c r="D362" s="31">
        <v>800029513</v>
      </c>
      <c r="E362" s="31">
        <v>218015580</v>
      </c>
      <c r="F362" s="61" t="s">
        <v>556</v>
      </c>
      <c r="G362" s="33">
        <v>0</v>
      </c>
      <c r="H362" s="33">
        <v>0</v>
      </c>
      <c r="I362" s="3">
        <f>IFERROR(VLOOKUP(C362,'[6]Anexo 2'!$A$9:$G$1115,7,0),0)</f>
        <v>122083984</v>
      </c>
      <c r="J362" s="3">
        <f>IFERROR(VLOOKUP(C362,'[6]Anexo 1'!$A$9:$F$1115,6,0),0)</f>
        <v>95450105</v>
      </c>
      <c r="K362" s="3"/>
      <c r="L362" s="3"/>
      <c r="M362" s="3"/>
      <c r="N362" s="3"/>
      <c r="O362" s="3"/>
      <c r="P362" s="34">
        <f t="shared" si="16"/>
        <v>217534089</v>
      </c>
      <c r="Q362" s="35">
        <f>VLOOKUP(D362,FEBRERO!$D$13:$Q$1147,14,0)+VLOOKUP(D362,FEBRERO!$D$13:$AC$1147,26,0)</f>
        <v>0</v>
      </c>
      <c r="R362" s="3">
        <f>IFERROR(VLOOKUP(D362,[13]ServNOMINA!$F$16:$M$112,8,0),0)</f>
        <v>0</v>
      </c>
      <c r="S362" s="3">
        <f>IFERROR(VLOOKUP(D362,[13]ServOTROS!$F$16:$M$112,8,0),0)</f>
        <v>0</v>
      </c>
      <c r="T362" s="3">
        <f>IFERROR(VLOOKUP(D362,[13]CANCEL!$F$16:$M$48,8,0),0)</f>
        <v>0</v>
      </c>
      <c r="U362" s="3">
        <f>IFERROR(VLOOKUP(B362,[13]Aaf_PENSION!$C$16:$M$112,11,0),0)</f>
        <v>0</v>
      </c>
      <c r="V362" s="3">
        <f>IFERROR(VLOOKUP(B362,[13]Aaf_SALUD!$C$16:$M$112,11,0),0)</f>
        <v>0</v>
      </c>
      <c r="W362" s="3">
        <f>IFERROR(VLOOKUP(D362,[13]CALIDAD!$F$16:$M$1122,8,0),0)</f>
        <v>30520995</v>
      </c>
      <c r="X362" s="3">
        <f>IFERROR(VLOOKUP(D362,'[14]dinamica municip ok'!$F$4:$G$1107,2,0),0)</f>
        <v>95450105</v>
      </c>
      <c r="Y362" s="3">
        <f>IFERROR(VLOOKUP(B362,[13]Ap_CESANTIAS!$C$16:$M$112,11,0),0)</f>
        <v>0</v>
      </c>
      <c r="Z362" s="3">
        <f>IFERROR(VLOOKUP(B362,[13]Ap_PENSION!$C$16:$M$112,11,0),0)</f>
        <v>0</v>
      </c>
      <c r="AA362" s="3">
        <f>IFERROR(VLOOKUP(B362,[13]Ap_SALUD!$C$16:$M$112,11,0),0)</f>
        <v>0</v>
      </c>
      <c r="AB362" s="3"/>
      <c r="AC362" s="36">
        <f t="shared" si="15"/>
        <v>125971100</v>
      </c>
      <c r="AD362" s="37">
        <f t="shared" si="17"/>
        <v>91562989</v>
      </c>
      <c r="AE362" s="144"/>
    </row>
    <row r="363" spans="1:31" x14ac:dyDescent="0.25">
      <c r="A363" s="29">
        <v>351</v>
      </c>
      <c r="B363" s="61"/>
      <c r="C363" s="143" t="str">
        <f>VLOOKUP(D363,[8]Hoja1!$A$2:$B$1115,2,0)</f>
        <v>15599</v>
      </c>
      <c r="D363" s="31">
        <v>891801280</v>
      </c>
      <c r="E363" s="31">
        <v>219915599</v>
      </c>
      <c r="F363" s="61" t="s">
        <v>557</v>
      </c>
      <c r="G363" s="33">
        <v>0</v>
      </c>
      <c r="H363" s="33">
        <v>0</v>
      </c>
      <c r="I363" s="3">
        <f>IFERROR(VLOOKUP(C363,'[6]Anexo 2'!$A$9:$G$1115,7,0),0)</f>
        <v>128500352</v>
      </c>
      <c r="J363" s="3">
        <f>IFERROR(VLOOKUP(C363,'[6]Anexo 1'!$A$9:$F$1115,6,0),0)</f>
        <v>154131386</v>
      </c>
      <c r="K363" s="3"/>
      <c r="L363" s="3"/>
      <c r="M363" s="3"/>
      <c r="N363" s="3"/>
      <c r="O363" s="3"/>
      <c r="P363" s="34">
        <f t="shared" si="16"/>
        <v>282631738</v>
      </c>
      <c r="Q363" s="35">
        <f>VLOOKUP(D363,FEBRERO!$D$13:$Q$1147,14,0)+VLOOKUP(D363,FEBRERO!$D$13:$AC$1147,26,0)</f>
        <v>0</v>
      </c>
      <c r="R363" s="3">
        <f>IFERROR(VLOOKUP(D363,[13]ServNOMINA!$F$16:$M$112,8,0),0)</f>
        <v>0</v>
      </c>
      <c r="S363" s="3">
        <f>IFERROR(VLOOKUP(D363,[13]ServOTROS!$F$16:$M$112,8,0),0)</f>
        <v>0</v>
      </c>
      <c r="T363" s="3">
        <f>IFERROR(VLOOKUP(D363,[13]CANCEL!$F$16:$M$48,8,0),0)</f>
        <v>0</v>
      </c>
      <c r="U363" s="3">
        <f>IFERROR(VLOOKUP(B363,[13]Aaf_PENSION!$C$16:$M$112,11,0),0)</f>
        <v>0</v>
      </c>
      <c r="V363" s="3">
        <f>IFERROR(VLOOKUP(B363,[13]Aaf_SALUD!$C$16:$M$112,11,0),0)</f>
        <v>0</v>
      </c>
      <c r="W363" s="3">
        <f>IFERROR(VLOOKUP(D363,[13]CALIDAD!$F$16:$M$1122,8,0),0)</f>
        <v>32125089</v>
      </c>
      <c r="X363" s="3">
        <f>IFERROR(VLOOKUP(D363,'[14]dinamica municip ok'!$F$4:$G$1107,2,0),0)</f>
        <v>154131386</v>
      </c>
      <c r="Y363" s="3">
        <f>IFERROR(VLOOKUP(B363,[13]Ap_CESANTIAS!$C$16:$M$112,11,0),0)</f>
        <v>0</v>
      </c>
      <c r="Z363" s="3">
        <f>IFERROR(VLOOKUP(B363,[13]Ap_PENSION!$C$16:$M$112,11,0),0)</f>
        <v>0</v>
      </c>
      <c r="AA363" s="3">
        <f>IFERROR(VLOOKUP(B363,[13]Ap_SALUD!$C$16:$M$112,11,0),0)</f>
        <v>0</v>
      </c>
      <c r="AB363" s="3"/>
      <c r="AC363" s="36">
        <f t="shared" si="15"/>
        <v>186256475</v>
      </c>
      <c r="AD363" s="37">
        <f t="shared" si="17"/>
        <v>96375263</v>
      </c>
      <c r="AE363" s="144"/>
    </row>
    <row r="364" spans="1:31" x14ac:dyDescent="0.25">
      <c r="A364" s="38">
        <v>352</v>
      </c>
      <c r="B364" s="61"/>
      <c r="C364" s="143" t="str">
        <f>VLOOKUP(D364,[8]Hoja1!$A$2:$B$1115,2,0)</f>
        <v>15600</v>
      </c>
      <c r="D364" s="31">
        <v>891801244</v>
      </c>
      <c r="E364" s="31">
        <v>210015600</v>
      </c>
      <c r="F364" s="61" t="s">
        <v>558</v>
      </c>
      <c r="G364" s="33">
        <v>0</v>
      </c>
      <c r="H364" s="33">
        <v>0</v>
      </c>
      <c r="I364" s="3">
        <f>IFERROR(VLOOKUP(C364,'[6]Anexo 2'!$A$9:$G$1115,7,0),0)</f>
        <v>130446626</v>
      </c>
      <c r="J364" s="3">
        <f>IFERROR(VLOOKUP(C364,'[6]Anexo 1'!$A$9:$F$1115,6,0),0)</f>
        <v>137657061</v>
      </c>
      <c r="K364" s="3"/>
      <c r="L364" s="3"/>
      <c r="M364" s="3"/>
      <c r="N364" s="3"/>
      <c r="O364" s="3"/>
      <c r="P364" s="34">
        <f t="shared" si="16"/>
        <v>268103687</v>
      </c>
      <c r="Q364" s="35">
        <f>VLOOKUP(D364,FEBRERO!$D$13:$Q$1147,14,0)+VLOOKUP(D364,FEBRERO!$D$13:$AC$1147,26,0)</f>
        <v>0</v>
      </c>
      <c r="R364" s="3">
        <f>IFERROR(VLOOKUP(D364,[13]ServNOMINA!$F$16:$M$112,8,0),0)</f>
        <v>0</v>
      </c>
      <c r="S364" s="3">
        <f>IFERROR(VLOOKUP(D364,[13]ServOTROS!$F$16:$M$112,8,0),0)</f>
        <v>0</v>
      </c>
      <c r="T364" s="3">
        <f>IFERROR(VLOOKUP(D364,[13]CANCEL!$F$16:$M$48,8,0),0)</f>
        <v>0</v>
      </c>
      <c r="U364" s="3">
        <f>IFERROR(VLOOKUP(B364,[13]Aaf_PENSION!$C$16:$M$112,11,0),0)</f>
        <v>0</v>
      </c>
      <c r="V364" s="3">
        <f>IFERROR(VLOOKUP(B364,[13]Aaf_SALUD!$C$16:$M$112,11,0),0)</f>
        <v>0</v>
      </c>
      <c r="W364" s="3">
        <f>IFERROR(VLOOKUP(D364,[13]CALIDAD!$F$16:$M$1122,8,0),0)</f>
        <v>32611656</v>
      </c>
      <c r="X364" s="3">
        <f>IFERROR(VLOOKUP(D364,'[14]dinamica municip ok'!$F$4:$G$1107,2,0),0)</f>
        <v>137657061</v>
      </c>
      <c r="Y364" s="3">
        <f>IFERROR(VLOOKUP(B364,[13]Ap_CESANTIAS!$C$16:$M$112,11,0),0)</f>
        <v>0</v>
      </c>
      <c r="Z364" s="3">
        <f>IFERROR(VLOOKUP(B364,[13]Ap_PENSION!$C$16:$M$112,11,0),0)</f>
        <v>0</v>
      </c>
      <c r="AA364" s="3">
        <f>IFERROR(VLOOKUP(B364,[13]Ap_SALUD!$C$16:$M$112,11,0),0)</f>
        <v>0</v>
      </c>
      <c r="AB364" s="3"/>
      <c r="AC364" s="36">
        <f t="shared" si="15"/>
        <v>170268717</v>
      </c>
      <c r="AD364" s="37">
        <f t="shared" si="17"/>
        <v>97834970</v>
      </c>
      <c r="AE364" s="144"/>
    </row>
    <row r="365" spans="1:31" x14ac:dyDescent="0.25">
      <c r="A365" s="29">
        <v>353</v>
      </c>
      <c r="B365" s="61"/>
      <c r="C365" s="143" t="str">
        <f>VLOOKUP(D365,[8]Hoja1!$A$2:$B$1115,2,0)</f>
        <v>15621</v>
      </c>
      <c r="D365" s="31">
        <v>891801770</v>
      </c>
      <c r="E365" s="31">
        <v>212115621</v>
      </c>
      <c r="F365" s="61" t="s">
        <v>559</v>
      </c>
      <c r="G365" s="33">
        <v>0</v>
      </c>
      <c r="H365" s="33">
        <v>0</v>
      </c>
      <c r="I365" s="3">
        <f>IFERROR(VLOOKUP(C365,'[6]Anexo 2'!$A$9:$G$1115,7,0),0)</f>
        <v>23998010</v>
      </c>
      <c r="J365" s="3">
        <f>IFERROR(VLOOKUP(C365,'[6]Anexo 1'!$A$9:$F$1115,6,0),0)</f>
        <v>34293564</v>
      </c>
      <c r="K365" s="3"/>
      <c r="L365" s="3"/>
      <c r="M365" s="3"/>
      <c r="N365" s="3"/>
      <c r="O365" s="3"/>
      <c r="P365" s="34">
        <f t="shared" si="16"/>
        <v>58291574</v>
      </c>
      <c r="Q365" s="35">
        <f>VLOOKUP(D365,FEBRERO!$D$13:$Q$1147,14,0)+VLOOKUP(D365,FEBRERO!$D$13:$AC$1147,26,0)</f>
        <v>0</v>
      </c>
      <c r="R365" s="3">
        <f>IFERROR(VLOOKUP(D365,[13]ServNOMINA!$F$16:$M$112,8,0),0)</f>
        <v>0</v>
      </c>
      <c r="S365" s="3">
        <f>IFERROR(VLOOKUP(D365,[13]ServOTROS!$F$16:$M$112,8,0),0)</f>
        <v>0</v>
      </c>
      <c r="T365" s="3">
        <f>IFERROR(VLOOKUP(D365,[13]CANCEL!$F$16:$M$48,8,0),0)</f>
        <v>0</v>
      </c>
      <c r="U365" s="3">
        <f>IFERROR(VLOOKUP(B365,[13]Aaf_PENSION!$C$16:$M$112,11,0),0)</f>
        <v>0</v>
      </c>
      <c r="V365" s="3">
        <f>IFERROR(VLOOKUP(B365,[13]Aaf_SALUD!$C$16:$M$112,11,0),0)</f>
        <v>0</v>
      </c>
      <c r="W365" s="3">
        <f>IFERROR(VLOOKUP(D365,[13]CALIDAD!$F$16:$M$1122,8,0),0)</f>
        <v>5999502</v>
      </c>
      <c r="X365" s="3">
        <f>IFERROR(VLOOKUP(D365,'[14]dinamica municip ok'!$F$4:$G$1107,2,0),0)</f>
        <v>34293564</v>
      </c>
      <c r="Y365" s="3">
        <f>IFERROR(VLOOKUP(B365,[13]Ap_CESANTIAS!$C$16:$M$112,11,0),0)</f>
        <v>0</v>
      </c>
      <c r="Z365" s="3">
        <f>IFERROR(VLOOKUP(B365,[13]Ap_PENSION!$C$16:$M$112,11,0),0)</f>
        <v>0</v>
      </c>
      <c r="AA365" s="3">
        <f>IFERROR(VLOOKUP(B365,[13]Ap_SALUD!$C$16:$M$112,11,0),0)</f>
        <v>0</v>
      </c>
      <c r="AB365" s="3"/>
      <c r="AC365" s="36">
        <f t="shared" si="15"/>
        <v>40293066</v>
      </c>
      <c r="AD365" s="37">
        <f t="shared" si="17"/>
        <v>17998508</v>
      </c>
      <c r="AE365" s="144"/>
    </row>
    <row r="366" spans="1:31" x14ac:dyDescent="0.25">
      <c r="A366" s="38">
        <v>354</v>
      </c>
      <c r="B366" s="61"/>
      <c r="C366" s="143" t="str">
        <f>VLOOKUP(D366,[8]Hoja1!$A$2:$B$1115,2,0)</f>
        <v>15632</v>
      </c>
      <c r="D366" s="31">
        <v>800028517</v>
      </c>
      <c r="E366" s="31">
        <v>213215632</v>
      </c>
      <c r="F366" s="61" t="s">
        <v>560</v>
      </c>
      <c r="G366" s="33">
        <v>0</v>
      </c>
      <c r="H366" s="33">
        <v>0</v>
      </c>
      <c r="I366" s="3">
        <f>IFERROR(VLOOKUP(C366,'[6]Anexo 2'!$A$9:$G$1115,7,0),0)</f>
        <v>185791448</v>
      </c>
      <c r="J366" s="3">
        <f>IFERROR(VLOOKUP(C366,'[6]Anexo 1'!$A$9:$F$1115,6,0),0)</f>
        <v>226775011</v>
      </c>
      <c r="K366" s="3"/>
      <c r="L366" s="3"/>
      <c r="M366" s="3"/>
      <c r="N366" s="3"/>
      <c r="O366" s="3"/>
      <c r="P366" s="34">
        <f t="shared" si="16"/>
        <v>412566459</v>
      </c>
      <c r="Q366" s="35">
        <f>VLOOKUP(D366,FEBRERO!$D$13:$Q$1147,14,0)+VLOOKUP(D366,FEBRERO!$D$13:$AC$1147,26,0)</f>
        <v>0</v>
      </c>
      <c r="R366" s="3">
        <f>IFERROR(VLOOKUP(D366,[13]ServNOMINA!$F$16:$M$112,8,0),0)</f>
        <v>0</v>
      </c>
      <c r="S366" s="3">
        <f>IFERROR(VLOOKUP(D366,[13]ServOTROS!$F$16:$M$112,8,0),0)</f>
        <v>0</v>
      </c>
      <c r="T366" s="3">
        <f>IFERROR(VLOOKUP(D366,[13]CANCEL!$F$16:$M$48,8,0),0)</f>
        <v>0</v>
      </c>
      <c r="U366" s="3">
        <f>IFERROR(VLOOKUP(B366,[13]Aaf_PENSION!$C$16:$M$112,11,0),0)</f>
        <v>0</v>
      </c>
      <c r="V366" s="3">
        <f>IFERROR(VLOOKUP(B366,[13]Aaf_SALUD!$C$16:$M$112,11,0),0)</f>
        <v>0</v>
      </c>
      <c r="W366" s="3">
        <f>IFERROR(VLOOKUP(D366,[13]CALIDAD!$F$16:$M$1122,8,0),0)</f>
        <v>46447863</v>
      </c>
      <c r="X366" s="3">
        <f>IFERROR(VLOOKUP(D366,'[14]dinamica municip ok'!$F$4:$G$1107,2,0),0)</f>
        <v>226775011</v>
      </c>
      <c r="Y366" s="3">
        <f>IFERROR(VLOOKUP(B366,[13]Ap_CESANTIAS!$C$16:$M$112,11,0),0)</f>
        <v>0</v>
      </c>
      <c r="Z366" s="3">
        <f>IFERROR(VLOOKUP(B366,[13]Ap_PENSION!$C$16:$M$112,11,0),0)</f>
        <v>0</v>
      </c>
      <c r="AA366" s="3">
        <f>IFERROR(VLOOKUP(B366,[13]Ap_SALUD!$C$16:$M$112,11,0),0)</f>
        <v>0</v>
      </c>
      <c r="AB366" s="3"/>
      <c r="AC366" s="36">
        <f t="shared" si="15"/>
        <v>273222874</v>
      </c>
      <c r="AD366" s="37">
        <f t="shared" si="17"/>
        <v>139343585</v>
      </c>
      <c r="AE366" s="144"/>
    </row>
    <row r="367" spans="1:31" x14ac:dyDescent="0.25">
      <c r="A367" s="29">
        <v>355</v>
      </c>
      <c r="B367" s="61"/>
      <c r="C367" s="143" t="str">
        <f>VLOOKUP(D367,[8]Hoja1!$A$2:$B$1115,2,0)</f>
        <v>15638</v>
      </c>
      <c r="D367" s="31">
        <v>800019846</v>
      </c>
      <c r="E367" s="31">
        <v>213815638</v>
      </c>
      <c r="F367" s="61" t="s">
        <v>561</v>
      </c>
      <c r="G367" s="33">
        <v>0</v>
      </c>
      <c r="H367" s="33">
        <v>0</v>
      </c>
      <c r="I367" s="3">
        <f>IFERROR(VLOOKUP(C367,'[6]Anexo 2'!$A$9:$G$1115,7,0),0)</f>
        <v>76634598</v>
      </c>
      <c r="J367" s="3">
        <f>IFERROR(VLOOKUP(C367,'[6]Anexo 1'!$A$9:$F$1115,6,0),0)</f>
        <v>96472364</v>
      </c>
      <c r="K367" s="3"/>
      <c r="L367" s="3"/>
      <c r="M367" s="3"/>
      <c r="N367" s="3"/>
      <c r="O367" s="3"/>
      <c r="P367" s="34">
        <f t="shared" si="16"/>
        <v>173106962</v>
      </c>
      <c r="Q367" s="35">
        <f>VLOOKUP(D367,FEBRERO!$D$13:$Q$1147,14,0)+VLOOKUP(D367,FEBRERO!$D$13:$AC$1147,26,0)</f>
        <v>0</v>
      </c>
      <c r="R367" s="3">
        <f>IFERROR(VLOOKUP(D367,[13]ServNOMINA!$F$16:$M$112,8,0),0)</f>
        <v>0</v>
      </c>
      <c r="S367" s="3">
        <f>IFERROR(VLOOKUP(D367,[13]ServOTROS!$F$16:$M$112,8,0),0)</f>
        <v>0</v>
      </c>
      <c r="T367" s="3">
        <f>IFERROR(VLOOKUP(D367,[13]CANCEL!$F$16:$M$48,8,0),0)</f>
        <v>0</v>
      </c>
      <c r="U367" s="3">
        <f>IFERROR(VLOOKUP(B367,[13]Aaf_PENSION!$C$16:$M$112,11,0),0)</f>
        <v>0</v>
      </c>
      <c r="V367" s="3">
        <f>IFERROR(VLOOKUP(B367,[13]Aaf_SALUD!$C$16:$M$112,11,0),0)</f>
        <v>0</v>
      </c>
      <c r="W367" s="3">
        <f>IFERROR(VLOOKUP(D367,[13]CALIDAD!$F$16:$M$1122,8,0),0)</f>
        <v>19158651</v>
      </c>
      <c r="X367" s="3">
        <f>IFERROR(VLOOKUP(D367,'[14]dinamica municip ok'!$F$4:$G$1107,2,0),0)</f>
        <v>96472364</v>
      </c>
      <c r="Y367" s="3">
        <f>IFERROR(VLOOKUP(B367,[13]Ap_CESANTIAS!$C$16:$M$112,11,0),0)</f>
        <v>0</v>
      </c>
      <c r="Z367" s="3">
        <f>IFERROR(VLOOKUP(B367,[13]Ap_PENSION!$C$16:$M$112,11,0),0)</f>
        <v>0</v>
      </c>
      <c r="AA367" s="3">
        <f>IFERROR(VLOOKUP(B367,[13]Ap_SALUD!$C$16:$M$112,11,0),0)</f>
        <v>0</v>
      </c>
      <c r="AB367" s="3"/>
      <c r="AC367" s="36">
        <f t="shared" si="15"/>
        <v>115631015</v>
      </c>
      <c r="AD367" s="37">
        <f t="shared" si="17"/>
        <v>57475947</v>
      </c>
      <c r="AE367" s="144"/>
    </row>
    <row r="368" spans="1:31" x14ac:dyDescent="0.25">
      <c r="A368" s="38">
        <v>356</v>
      </c>
      <c r="B368" s="61"/>
      <c r="C368" s="143" t="str">
        <f>VLOOKUP(D368,[8]Hoja1!$A$2:$B$1115,2,0)</f>
        <v>15646</v>
      </c>
      <c r="D368" s="31">
        <v>800016757</v>
      </c>
      <c r="E368" s="31">
        <v>214615646</v>
      </c>
      <c r="F368" s="61" t="s">
        <v>562</v>
      </c>
      <c r="G368" s="33">
        <v>0</v>
      </c>
      <c r="H368" s="33">
        <v>0</v>
      </c>
      <c r="I368" s="3">
        <f>IFERROR(VLOOKUP(C368,'[6]Anexo 2'!$A$9:$G$1115,7,0),0)</f>
        <v>325699716</v>
      </c>
      <c r="J368" s="3">
        <f>IFERROR(VLOOKUP(C368,'[6]Anexo 1'!$A$9:$F$1115,6,0),0)</f>
        <v>482918562</v>
      </c>
      <c r="K368" s="3"/>
      <c r="L368" s="3"/>
      <c r="M368" s="3"/>
      <c r="N368" s="3"/>
      <c r="O368" s="3"/>
      <c r="P368" s="34">
        <f t="shared" si="16"/>
        <v>808618278</v>
      </c>
      <c r="Q368" s="35">
        <f>VLOOKUP(D368,FEBRERO!$D$13:$Q$1147,14,0)+VLOOKUP(D368,FEBRERO!$D$13:$AC$1147,26,0)</f>
        <v>0</v>
      </c>
      <c r="R368" s="3">
        <f>IFERROR(VLOOKUP(D368,[13]ServNOMINA!$F$16:$M$112,8,0),0)</f>
        <v>0</v>
      </c>
      <c r="S368" s="3">
        <f>IFERROR(VLOOKUP(D368,[13]ServOTROS!$F$16:$M$112,8,0),0)</f>
        <v>0</v>
      </c>
      <c r="T368" s="3">
        <f>IFERROR(VLOOKUP(D368,[13]CANCEL!$F$16:$M$48,8,0),0)</f>
        <v>0</v>
      </c>
      <c r="U368" s="3">
        <f>IFERROR(VLOOKUP(B368,[13]Aaf_PENSION!$C$16:$M$112,11,0),0)</f>
        <v>0</v>
      </c>
      <c r="V368" s="3">
        <f>IFERROR(VLOOKUP(B368,[13]Aaf_SALUD!$C$16:$M$112,11,0),0)</f>
        <v>0</v>
      </c>
      <c r="W368" s="3">
        <f>IFERROR(VLOOKUP(D368,[13]CALIDAD!$F$16:$M$1122,8,0),0)</f>
        <v>81424929</v>
      </c>
      <c r="X368" s="3">
        <f>IFERROR(VLOOKUP(D368,'[14]dinamica municip ok'!$F$4:$G$1107,2,0),0)</f>
        <v>482918562</v>
      </c>
      <c r="Y368" s="3">
        <f>IFERROR(VLOOKUP(B368,[13]Ap_CESANTIAS!$C$16:$M$112,11,0),0)</f>
        <v>0</v>
      </c>
      <c r="Z368" s="3">
        <f>IFERROR(VLOOKUP(B368,[13]Ap_PENSION!$C$16:$M$112,11,0),0)</f>
        <v>0</v>
      </c>
      <c r="AA368" s="3">
        <f>IFERROR(VLOOKUP(B368,[13]Ap_SALUD!$C$16:$M$112,11,0),0)</f>
        <v>0</v>
      </c>
      <c r="AB368" s="3"/>
      <c r="AC368" s="36">
        <f t="shared" si="15"/>
        <v>564343491</v>
      </c>
      <c r="AD368" s="37">
        <f t="shared" si="17"/>
        <v>244274787</v>
      </c>
      <c r="AE368" s="144"/>
    </row>
    <row r="369" spans="1:31" x14ac:dyDescent="0.25">
      <c r="A369" s="29">
        <v>357</v>
      </c>
      <c r="B369" s="61"/>
      <c r="C369" s="143" t="str">
        <f>VLOOKUP(D369,[8]Hoja1!$A$2:$B$1115,2,0)</f>
        <v>15660</v>
      </c>
      <c r="D369" s="31">
        <v>891801282</v>
      </c>
      <c r="E369" s="31">
        <v>216015660</v>
      </c>
      <c r="F369" s="61" t="s">
        <v>563</v>
      </c>
      <c r="G369" s="33">
        <v>0</v>
      </c>
      <c r="H369" s="33">
        <v>0</v>
      </c>
      <c r="I369" s="3">
        <f>IFERROR(VLOOKUP(C369,'[6]Anexo 2'!$A$9:$G$1115,7,0),0)</f>
        <v>21316177</v>
      </c>
      <c r="J369" s="3">
        <f>IFERROR(VLOOKUP(C369,'[6]Anexo 1'!$A$9:$F$1115,6,0),0)</f>
        <v>27742262</v>
      </c>
      <c r="K369" s="3"/>
      <c r="L369" s="3"/>
      <c r="M369" s="3"/>
      <c r="N369" s="3"/>
      <c r="O369" s="3"/>
      <c r="P369" s="34">
        <f t="shared" si="16"/>
        <v>49058439</v>
      </c>
      <c r="Q369" s="35">
        <f>VLOOKUP(D369,FEBRERO!$D$13:$Q$1147,14,0)+VLOOKUP(D369,FEBRERO!$D$13:$AC$1147,26,0)</f>
        <v>0</v>
      </c>
      <c r="R369" s="3">
        <f>IFERROR(VLOOKUP(D369,[13]ServNOMINA!$F$16:$M$112,8,0),0)</f>
        <v>0</v>
      </c>
      <c r="S369" s="3">
        <f>IFERROR(VLOOKUP(D369,[13]ServOTROS!$F$16:$M$112,8,0),0)</f>
        <v>0</v>
      </c>
      <c r="T369" s="3">
        <f>IFERROR(VLOOKUP(D369,[13]CANCEL!$F$16:$M$48,8,0),0)</f>
        <v>0</v>
      </c>
      <c r="U369" s="3">
        <f>IFERROR(VLOOKUP(B369,[13]Aaf_PENSION!$C$16:$M$112,11,0),0)</f>
        <v>0</v>
      </c>
      <c r="V369" s="3">
        <f>IFERROR(VLOOKUP(B369,[13]Aaf_SALUD!$C$16:$M$112,11,0),0)</f>
        <v>0</v>
      </c>
      <c r="W369" s="3">
        <f>IFERROR(VLOOKUP(D369,[13]CALIDAD!$F$16:$M$1122,8,0),0)</f>
        <v>5329044</v>
      </c>
      <c r="X369" s="3">
        <f>IFERROR(VLOOKUP(D369,'[14]dinamica municip ok'!$F$4:$G$1107,2,0),0)</f>
        <v>27742262</v>
      </c>
      <c r="Y369" s="3">
        <f>IFERROR(VLOOKUP(B369,[13]Ap_CESANTIAS!$C$16:$M$112,11,0),0)</f>
        <v>0</v>
      </c>
      <c r="Z369" s="3">
        <f>IFERROR(VLOOKUP(B369,[13]Ap_PENSION!$C$16:$M$112,11,0),0)</f>
        <v>0</v>
      </c>
      <c r="AA369" s="3">
        <f>IFERROR(VLOOKUP(B369,[13]Ap_SALUD!$C$16:$M$112,11,0),0)</f>
        <v>0</v>
      </c>
      <c r="AB369" s="3"/>
      <c r="AC369" s="36">
        <f t="shared" si="15"/>
        <v>33071306</v>
      </c>
      <c r="AD369" s="37">
        <f t="shared" si="17"/>
        <v>15987133</v>
      </c>
      <c r="AE369" s="144"/>
    </row>
    <row r="370" spans="1:31" x14ac:dyDescent="0.25">
      <c r="A370" s="38">
        <v>358</v>
      </c>
      <c r="B370" s="61"/>
      <c r="C370" s="143" t="str">
        <f>VLOOKUP(D370,[8]Hoja1!$A$2:$B$1115,2,0)</f>
        <v>15664</v>
      </c>
      <c r="D370" s="31">
        <v>800083233</v>
      </c>
      <c r="E370" s="31">
        <v>216415664</v>
      </c>
      <c r="F370" s="61" t="s">
        <v>564</v>
      </c>
      <c r="G370" s="33">
        <v>0</v>
      </c>
      <c r="H370" s="33">
        <v>0</v>
      </c>
      <c r="I370" s="3">
        <f>IFERROR(VLOOKUP(C370,'[6]Anexo 2'!$A$9:$G$1115,7,0),0)</f>
        <v>67960127</v>
      </c>
      <c r="J370" s="3">
        <f>IFERROR(VLOOKUP(C370,'[6]Anexo 1'!$A$9:$F$1115,6,0),0)</f>
        <v>87947677</v>
      </c>
      <c r="K370" s="3"/>
      <c r="L370" s="3"/>
      <c r="M370" s="3"/>
      <c r="N370" s="3"/>
      <c r="O370" s="3"/>
      <c r="P370" s="34">
        <f t="shared" si="16"/>
        <v>155907804</v>
      </c>
      <c r="Q370" s="35">
        <f>VLOOKUP(D370,FEBRERO!$D$13:$Q$1147,14,0)+VLOOKUP(D370,FEBRERO!$D$13:$AC$1147,26,0)</f>
        <v>0</v>
      </c>
      <c r="R370" s="3">
        <f>IFERROR(VLOOKUP(D370,[13]ServNOMINA!$F$16:$M$112,8,0),0)</f>
        <v>0</v>
      </c>
      <c r="S370" s="3">
        <f>IFERROR(VLOOKUP(D370,[13]ServOTROS!$F$16:$M$112,8,0),0)</f>
        <v>0</v>
      </c>
      <c r="T370" s="3">
        <f>IFERROR(VLOOKUP(D370,[13]CANCEL!$F$16:$M$48,8,0),0)</f>
        <v>0</v>
      </c>
      <c r="U370" s="3">
        <f>IFERROR(VLOOKUP(B370,[13]Aaf_PENSION!$C$16:$M$112,11,0),0)</f>
        <v>0</v>
      </c>
      <c r="V370" s="3">
        <f>IFERROR(VLOOKUP(B370,[13]Aaf_SALUD!$C$16:$M$112,11,0),0)</f>
        <v>0</v>
      </c>
      <c r="W370" s="3">
        <f>IFERROR(VLOOKUP(D370,[13]CALIDAD!$F$16:$M$1122,8,0),0)</f>
        <v>16990032</v>
      </c>
      <c r="X370" s="3">
        <f>IFERROR(VLOOKUP(D370,'[14]dinamica municip ok'!$F$4:$G$1107,2,0),0)</f>
        <v>87947677</v>
      </c>
      <c r="Y370" s="3">
        <f>IFERROR(VLOOKUP(B370,[13]Ap_CESANTIAS!$C$16:$M$112,11,0),0)</f>
        <v>0</v>
      </c>
      <c r="Z370" s="3">
        <f>IFERROR(VLOOKUP(B370,[13]Ap_PENSION!$C$16:$M$112,11,0),0)</f>
        <v>0</v>
      </c>
      <c r="AA370" s="3">
        <f>IFERROR(VLOOKUP(B370,[13]Ap_SALUD!$C$16:$M$112,11,0),0)</f>
        <v>0</v>
      </c>
      <c r="AB370" s="3"/>
      <c r="AC370" s="36">
        <f t="shared" si="15"/>
        <v>104937709</v>
      </c>
      <c r="AD370" s="37">
        <f t="shared" si="17"/>
        <v>50970095</v>
      </c>
      <c r="AE370" s="144"/>
    </row>
    <row r="371" spans="1:31" x14ac:dyDescent="0.25">
      <c r="A371" s="29">
        <v>359</v>
      </c>
      <c r="B371" s="61"/>
      <c r="C371" s="143" t="str">
        <f>VLOOKUP(D371,[8]Hoja1!$A$2:$B$1115,2,0)</f>
        <v>15667</v>
      </c>
      <c r="D371" s="31">
        <v>891802151</v>
      </c>
      <c r="E371" s="31">
        <v>216715667</v>
      </c>
      <c r="F371" s="61" t="s">
        <v>565</v>
      </c>
      <c r="G371" s="33">
        <v>0</v>
      </c>
      <c r="H371" s="33">
        <v>0</v>
      </c>
      <c r="I371" s="3">
        <f>IFERROR(VLOOKUP(C371,'[6]Anexo 2'!$A$9:$G$1115,7,0),0)</f>
        <v>70288354</v>
      </c>
      <c r="J371" s="3">
        <f>IFERROR(VLOOKUP(C371,'[6]Anexo 1'!$A$9:$F$1115,6,0),0)</f>
        <v>81229123</v>
      </c>
      <c r="K371" s="3"/>
      <c r="L371" s="3"/>
      <c r="M371" s="3"/>
      <c r="N371" s="3"/>
      <c r="O371" s="3"/>
      <c r="P371" s="34">
        <f t="shared" si="16"/>
        <v>151517477</v>
      </c>
      <c r="Q371" s="35">
        <f>VLOOKUP(D371,FEBRERO!$D$13:$Q$1147,14,0)+VLOOKUP(D371,FEBRERO!$D$13:$AC$1147,26,0)</f>
        <v>0</v>
      </c>
      <c r="R371" s="3">
        <f>IFERROR(VLOOKUP(D371,[13]ServNOMINA!$F$16:$M$112,8,0),0)</f>
        <v>0</v>
      </c>
      <c r="S371" s="3">
        <f>IFERROR(VLOOKUP(D371,[13]ServOTROS!$F$16:$M$112,8,0),0)</f>
        <v>0</v>
      </c>
      <c r="T371" s="3">
        <f>IFERROR(VLOOKUP(D371,[13]CANCEL!$F$16:$M$48,8,0),0)</f>
        <v>0</v>
      </c>
      <c r="U371" s="3">
        <f>IFERROR(VLOOKUP(B371,[13]Aaf_PENSION!$C$16:$M$112,11,0),0)</f>
        <v>0</v>
      </c>
      <c r="V371" s="3">
        <f>IFERROR(VLOOKUP(B371,[13]Aaf_SALUD!$C$16:$M$112,11,0),0)</f>
        <v>0</v>
      </c>
      <c r="W371" s="3">
        <f>IFERROR(VLOOKUP(D371,[13]CALIDAD!$F$16:$M$1122,8,0),0)</f>
        <v>17572089</v>
      </c>
      <c r="X371" s="3">
        <f>IFERROR(VLOOKUP(D371,'[14]dinamica municip ok'!$F$4:$G$1107,2,0),0)</f>
        <v>81229123</v>
      </c>
      <c r="Y371" s="3">
        <f>IFERROR(VLOOKUP(B371,[13]Ap_CESANTIAS!$C$16:$M$112,11,0),0)</f>
        <v>0</v>
      </c>
      <c r="Z371" s="3">
        <f>IFERROR(VLOOKUP(B371,[13]Ap_PENSION!$C$16:$M$112,11,0),0)</f>
        <v>0</v>
      </c>
      <c r="AA371" s="3">
        <f>IFERROR(VLOOKUP(B371,[13]Ap_SALUD!$C$16:$M$112,11,0),0)</f>
        <v>0</v>
      </c>
      <c r="AB371" s="3"/>
      <c r="AC371" s="36">
        <f t="shared" si="15"/>
        <v>98801212</v>
      </c>
      <c r="AD371" s="37">
        <f t="shared" si="17"/>
        <v>52716265</v>
      </c>
      <c r="AE371" s="144"/>
    </row>
    <row r="372" spans="1:31" x14ac:dyDescent="0.25">
      <c r="A372" s="38">
        <v>360</v>
      </c>
      <c r="B372" s="61"/>
      <c r="C372" s="143" t="str">
        <f>VLOOKUP(D372,[8]Hoja1!$A$2:$B$1115,2,0)</f>
        <v>15673</v>
      </c>
      <c r="D372" s="31">
        <v>891857821</v>
      </c>
      <c r="E372" s="31">
        <v>217315673</v>
      </c>
      <c r="F372" s="61" t="s">
        <v>566</v>
      </c>
      <c r="G372" s="33">
        <v>0</v>
      </c>
      <c r="H372" s="33">
        <v>0</v>
      </c>
      <c r="I372" s="3">
        <f>IFERROR(VLOOKUP(C372,'[6]Anexo 2'!$A$9:$G$1115,7,0),0)</f>
        <v>77566020</v>
      </c>
      <c r="J372" s="3">
        <f>IFERROR(VLOOKUP(C372,'[6]Anexo 1'!$A$9:$F$1115,6,0),0)</f>
        <v>74553820</v>
      </c>
      <c r="K372" s="3"/>
      <c r="L372" s="3"/>
      <c r="M372" s="3"/>
      <c r="N372" s="3"/>
      <c r="O372" s="3"/>
      <c r="P372" s="34">
        <f t="shared" si="16"/>
        <v>152119840</v>
      </c>
      <c r="Q372" s="35">
        <f>VLOOKUP(D372,FEBRERO!$D$13:$Q$1147,14,0)+VLOOKUP(D372,FEBRERO!$D$13:$AC$1147,26,0)</f>
        <v>0</v>
      </c>
      <c r="R372" s="3">
        <f>IFERROR(VLOOKUP(D372,[13]ServNOMINA!$F$16:$M$112,8,0),0)</f>
        <v>0</v>
      </c>
      <c r="S372" s="3">
        <f>IFERROR(VLOOKUP(D372,[13]ServOTROS!$F$16:$M$112,8,0),0)</f>
        <v>0</v>
      </c>
      <c r="T372" s="3">
        <f>IFERROR(VLOOKUP(D372,[13]CANCEL!$F$16:$M$48,8,0),0)</f>
        <v>0</v>
      </c>
      <c r="U372" s="3">
        <f>IFERROR(VLOOKUP(B372,[13]Aaf_PENSION!$C$16:$M$112,11,0),0)</f>
        <v>0</v>
      </c>
      <c r="V372" s="3">
        <f>IFERROR(VLOOKUP(B372,[13]Aaf_SALUD!$C$16:$M$112,11,0),0)</f>
        <v>0</v>
      </c>
      <c r="W372" s="3">
        <f>IFERROR(VLOOKUP(D372,[13]CALIDAD!$F$16:$M$1122,8,0),0)</f>
        <v>19391505</v>
      </c>
      <c r="X372" s="3">
        <f>IFERROR(VLOOKUP(D372,'[14]dinamica municip ok'!$F$4:$G$1107,2,0),0)</f>
        <v>74553820</v>
      </c>
      <c r="Y372" s="3">
        <f>IFERROR(VLOOKUP(B372,[13]Ap_CESANTIAS!$C$16:$M$112,11,0),0)</f>
        <v>0</v>
      </c>
      <c r="Z372" s="3">
        <f>IFERROR(VLOOKUP(B372,[13]Ap_PENSION!$C$16:$M$112,11,0),0)</f>
        <v>0</v>
      </c>
      <c r="AA372" s="3">
        <f>IFERROR(VLOOKUP(B372,[13]Ap_SALUD!$C$16:$M$112,11,0),0)</f>
        <v>0</v>
      </c>
      <c r="AB372" s="3"/>
      <c r="AC372" s="36">
        <f t="shared" si="15"/>
        <v>93945325</v>
      </c>
      <c r="AD372" s="37">
        <f t="shared" si="17"/>
        <v>58174515</v>
      </c>
      <c r="AE372" s="144"/>
    </row>
    <row r="373" spans="1:31" x14ac:dyDescent="0.25">
      <c r="A373" s="29">
        <v>361</v>
      </c>
      <c r="B373" s="61"/>
      <c r="C373" s="143" t="str">
        <f>VLOOKUP(D373,[8]Hoja1!$A$2:$B$1115,2,0)</f>
        <v>15676</v>
      </c>
      <c r="D373" s="31">
        <v>891801286</v>
      </c>
      <c r="E373" s="31">
        <v>217615676</v>
      </c>
      <c r="F373" s="61" t="s">
        <v>567</v>
      </c>
      <c r="G373" s="33">
        <v>0</v>
      </c>
      <c r="H373" s="33">
        <v>0</v>
      </c>
      <c r="I373" s="3">
        <f>IFERROR(VLOOKUP(C373,'[6]Anexo 2'!$A$9:$G$1115,7,0),0)</f>
        <v>55366836</v>
      </c>
      <c r="J373" s="3">
        <f>IFERROR(VLOOKUP(C373,'[6]Anexo 1'!$A$9:$F$1115,6,0),0)</f>
        <v>84976041</v>
      </c>
      <c r="K373" s="3"/>
      <c r="L373" s="3"/>
      <c r="M373" s="3"/>
      <c r="N373" s="3"/>
      <c r="O373" s="3"/>
      <c r="P373" s="34">
        <f t="shared" si="16"/>
        <v>140342877</v>
      </c>
      <c r="Q373" s="35">
        <f>VLOOKUP(D373,FEBRERO!$D$13:$Q$1147,14,0)+VLOOKUP(D373,FEBRERO!$D$13:$AC$1147,26,0)</f>
        <v>0</v>
      </c>
      <c r="R373" s="3">
        <f>IFERROR(VLOOKUP(D373,[13]ServNOMINA!$F$16:$M$112,8,0),0)</f>
        <v>0</v>
      </c>
      <c r="S373" s="3">
        <f>IFERROR(VLOOKUP(D373,[13]ServOTROS!$F$16:$M$112,8,0),0)</f>
        <v>0</v>
      </c>
      <c r="T373" s="3">
        <f>IFERROR(VLOOKUP(D373,[13]CANCEL!$F$16:$M$48,8,0),0)</f>
        <v>0</v>
      </c>
      <c r="U373" s="3">
        <f>IFERROR(VLOOKUP(B373,[13]Aaf_PENSION!$C$16:$M$112,11,0),0)</f>
        <v>0</v>
      </c>
      <c r="V373" s="3">
        <f>IFERROR(VLOOKUP(B373,[13]Aaf_SALUD!$C$16:$M$112,11,0),0)</f>
        <v>0</v>
      </c>
      <c r="W373" s="3">
        <f>IFERROR(VLOOKUP(D373,[13]CALIDAD!$F$16:$M$1122,8,0),0)</f>
        <v>13841709</v>
      </c>
      <c r="X373" s="3">
        <f>IFERROR(VLOOKUP(D373,'[14]dinamica municip ok'!$F$4:$G$1107,2,0),0)</f>
        <v>84976041</v>
      </c>
      <c r="Y373" s="3">
        <f>IFERROR(VLOOKUP(B373,[13]Ap_CESANTIAS!$C$16:$M$112,11,0),0)</f>
        <v>0</v>
      </c>
      <c r="Z373" s="3">
        <f>IFERROR(VLOOKUP(B373,[13]Ap_PENSION!$C$16:$M$112,11,0),0)</f>
        <v>0</v>
      </c>
      <c r="AA373" s="3">
        <f>IFERROR(VLOOKUP(B373,[13]Ap_SALUD!$C$16:$M$112,11,0),0)</f>
        <v>0</v>
      </c>
      <c r="AB373" s="3"/>
      <c r="AC373" s="36">
        <f t="shared" si="15"/>
        <v>98817750</v>
      </c>
      <c r="AD373" s="37">
        <f t="shared" si="17"/>
        <v>41525127</v>
      </c>
      <c r="AE373" s="144"/>
    </row>
    <row r="374" spans="1:31" x14ac:dyDescent="0.25">
      <c r="A374" s="38">
        <v>362</v>
      </c>
      <c r="B374" s="61"/>
      <c r="C374" s="143" t="str">
        <f>VLOOKUP(D374,[8]Hoja1!$A$2:$B$1115,2,0)</f>
        <v>15681</v>
      </c>
      <c r="D374" s="31">
        <v>891801369</v>
      </c>
      <c r="E374" s="31">
        <v>218115681</v>
      </c>
      <c r="F374" s="61" t="s">
        <v>568</v>
      </c>
      <c r="G374" s="33">
        <v>0</v>
      </c>
      <c r="H374" s="33">
        <v>0</v>
      </c>
      <c r="I374" s="3">
        <f>IFERROR(VLOOKUP(C374,'[6]Anexo 2'!$A$9:$G$1115,7,0),0)</f>
        <v>148014176</v>
      </c>
      <c r="J374" s="3">
        <f>IFERROR(VLOOKUP(C374,'[6]Anexo 1'!$A$9:$F$1115,6,0),0)</f>
        <v>138283383</v>
      </c>
      <c r="K374" s="3"/>
      <c r="L374" s="3"/>
      <c r="M374" s="3"/>
      <c r="N374" s="3"/>
      <c r="O374" s="3"/>
      <c r="P374" s="34">
        <f t="shared" si="16"/>
        <v>286297559</v>
      </c>
      <c r="Q374" s="35">
        <f>VLOOKUP(D374,FEBRERO!$D$13:$Q$1147,14,0)+VLOOKUP(D374,FEBRERO!$D$13:$AC$1147,26,0)</f>
        <v>0</v>
      </c>
      <c r="R374" s="3">
        <f>IFERROR(VLOOKUP(D374,[13]ServNOMINA!$F$16:$M$112,8,0),0)</f>
        <v>0</v>
      </c>
      <c r="S374" s="3">
        <f>IFERROR(VLOOKUP(D374,[13]ServOTROS!$F$16:$M$112,8,0),0)</f>
        <v>0</v>
      </c>
      <c r="T374" s="3">
        <f>IFERROR(VLOOKUP(D374,[13]CANCEL!$F$16:$M$48,8,0),0)</f>
        <v>0</v>
      </c>
      <c r="U374" s="3">
        <f>IFERROR(VLOOKUP(B374,[13]Aaf_PENSION!$C$16:$M$112,11,0),0)</f>
        <v>0</v>
      </c>
      <c r="V374" s="3">
        <f>IFERROR(VLOOKUP(B374,[13]Aaf_SALUD!$C$16:$M$112,11,0),0)</f>
        <v>0</v>
      </c>
      <c r="W374" s="3">
        <f>IFERROR(VLOOKUP(D374,[13]CALIDAD!$F$16:$M$1122,8,0),0)</f>
        <v>37003545</v>
      </c>
      <c r="X374" s="3">
        <f>IFERROR(VLOOKUP(D374,'[14]dinamica municip ok'!$F$4:$G$1107,2,0),0)</f>
        <v>138283383</v>
      </c>
      <c r="Y374" s="3">
        <f>IFERROR(VLOOKUP(B374,[13]Ap_CESANTIAS!$C$16:$M$112,11,0),0)</f>
        <v>0</v>
      </c>
      <c r="Z374" s="3">
        <f>IFERROR(VLOOKUP(B374,[13]Ap_PENSION!$C$16:$M$112,11,0),0)</f>
        <v>0</v>
      </c>
      <c r="AA374" s="3">
        <f>IFERROR(VLOOKUP(B374,[13]Ap_SALUD!$C$16:$M$112,11,0),0)</f>
        <v>0</v>
      </c>
      <c r="AB374" s="3"/>
      <c r="AC374" s="36">
        <f t="shared" si="15"/>
        <v>175286928</v>
      </c>
      <c r="AD374" s="37">
        <f t="shared" si="17"/>
        <v>111010631</v>
      </c>
      <c r="AE374" s="144"/>
    </row>
    <row r="375" spans="1:31" x14ac:dyDescent="0.25">
      <c r="A375" s="29">
        <v>363</v>
      </c>
      <c r="B375" s="61"/>
      <c r="C375" s="143" t="str">
        <f>VLOOKUP(D375,[8]Hoja1!$A$2:$B$1115,2,0)</f>
        <v>15686</v>
      </c>
      <c r="D375" s="31">
        <v>800020733</v>
      </c>
      <c r="E375" s="31">
        <v>218615686</v>
      </c>
      <c r="F375" s="61" t="s">
        <v>569</v>
      </c>
      <c r="G375" s="33">
        <v>0</v>
      </c>
      <c r="H375" s="33">
        <v>0</v>
      </c>
      <c r="I375" s="3">
        <f>IFERROR(VLOOKUP(C375,'[6]Anexo 2'!$A$9:$G$1115,7,0),0)</f>
        <v>121737510</v>
      </c>
      <c r="J375" s="3">
        <f>IFERROR(VLOOKUP(C375,'[6]Anexo 1'!$A$9:$F$1115,6,0),0)</f>
        <v>143442269</v>
      </c>
      <c r="K375" s="3"/>
      <c r="L375" s="3"/>
      <c r="M375" s="3"/>
      <c r="N375" s="3"/>
      <c r="O375" s="3"/>
      <c r="P375" s="34">
        <f t="shared" si="16"/>
        <v>265179779</v>
      </c>
      <c r="Q375" s="35">
        <f>VLOOKUP(D375,FEBRERO!$D$13:$Q$1147,14,0)+VLOOKUP(D375,FEBRERO!$D$13:$AC$1147,26,0)</f>
        <v>0</v>
      </c>
      <c r="R375" s="3">
        <f>IFERROR(VLOOKUP(D375,[13]ServNOMINA!$F$16:$M$112,8,0),0)</f>
        <v>0</v>
      </c>
      <c r="S375" s="3">
        <f>IFERROR(VLOOKUP(D375,[13]ServOTROS!$F$16:$M$112,8,0),0)</f>
        <v>0</v>
      </c>
      <c r="T375" s="3">
        <f>IFERROR(VLOOKUP(D375,[13]CANCEL!$F$16:$M$48,8,0),0)</f>
        <v>0</v>
      </c>
      <c r="U375" s="3">
        <f>IFERROR(VLOOKUP(B375,[13]Aaf_PENSION!$C$16:$M$112,11,0),0)</f>
        <v>0</v>
      </c>
      <c r="V375" s="3">
        <f>IFERROR(VLOOKUP(B375,[13]Aaf_SALUD!$C$16:$M$112,11,0),0)</f>
        <v>0</v>
      </c>
      <c r="W375" s="3">
        <f>IFERROR(VLOOKUP(D375,[13]CALIDAD!$F$16:$M$1122,8,0),0)</f>
        <v>30434379</v>
      </c>
      <c r="X375" s="3">
        <f>IFERROR(VLOOKUP(D375,'[14]dinamica municip ok'!$F$4:$G$1107,2,0),0)</f>
        <v>143442269</v>
      </c>
      <c r="Y375" s="3">
        <f>IFERROR(VLOOKUP(B375,[13]Ap_CESANTIAS!$C$16:$M$112,11,0),0)</f>
        <v>0</v>
      </c>
      <c r="Z375" s="3">
        <f>IFERROR(VLOOKUP(B375,[13]Ap_PENSION!$C$16:$M$112,11,0),0)</f>
        <v>0</v>
      </c>
      <c r="AA375" s="3">
        <f>IFERROR(VLOOKUP(B375,[13]Ap_SALUD!$C$16:$M$112,11,0),0)</f>
        <v>0</v>
      </c>
      <c r="AB375" s="3"/>
      <c r="AC375" s="36">
        <f t="shared" si="15"/>
        <v>173876648</v>
      </c>
      <c r="AD375" s="37">
        <f t="shared" si="17"/>
        <v>91303131</v>
      </c>
      <c r="AE375" s="144"/>
    </row>
    <row r="376" spans="1:31" x14ac:dyDescent="0.25">
      <c r="A376" s="38">
        <v>364</v>
      </c>
      <c r="B376" s="61"/>
      <c r="C376" s="143" t="str">
        <f>VLOOKUP(D376,[8]Hoja1!$A$2:$B$1115,2,0)</f>
        <v>15690</v>
      </c>
      <c r="D376" s="31">
        <v>800029386</v>
      </c>
      <c r="E376" s="31">
        <v>219015690</v>
      </c>
      <c r="F376" s="61" t="s">
        <v>570</v>
      </c>
      <c r="G376" s="33">
        <v>0</v>
      </c>
      <c r="H376" s="33">
        <v>0</v>
      </c>
      <c r="I376" s="3">
        <f>IFERROR(VLOOKUP(C376,'[6]Anexo 2'!$A$9:$G$1115,7,0),0)</f>
        <v>49025449</v>
      </c>
      <c r="J376" s="3">
        <f>IFERROR(VLOOKUP(C376,'[6]Anexo 1'!$A$9:$F$1115,6,0),0)</f>
        <v>55462138</v>
      </c>
      <c r="K376" s="3"/>
      <c r="L376" s="3"/>
      <c r="M376" s="3"/>
      <c r="N376" s="3"/>
      <c r="O376" s="3"/>
      <c r="P376" s="34">
        <f t="shared" si="16"/>
        <v>104487587</v>
      </c>
      <c r="Q376" s="35">
        <f>VLOOKUP(D376,FEBRERO!$D$13:$Q$1147,14,0)+VLOOKUP(D376,FEBRERO!$D$13:$AC$1147,26,0)</f>
        <v>0</v>
      </c>
      <c r="R376" s="3">
        <f>IFERROR(VLOOKUP(D376,[13]ServNOMINA!$F$16:$M$112,8,0),0)</f>
        <v>0</v>
      </c>
      <c r="S376" s="3">
        <f>IFERROR(VLOOKUP(D376,[13]ServOTROS!$F$16:$M$112,8,0),0)</f>
        <v>0</v>
      </c>
      <c r="T376" s="3">
        <f>IFERROR(VLOOKUP(D376,[13]CANCEL!$F$16:$M$48,8,0),0)</f>
        <v>0</v>
      </c>
      <c r="U376" s="3">
        <f>IFERROR(VLOOKUP(B376,[13]Aaf_PENSION!$C$16:$M$112,11,0),0)</f>
        <v>0</v>
      </c>
      <c r="V376" s="3">
        <f>IFERROR(VLOOKUP(B376,[13]Aaf_SALUD!$C$16:$M$112,11,0),0)</f>
        <v>0</v>
      </c>
      <c r="W376" s="3">
        <f>IFERROR(VLOOKUP(D376,[13]CALIDAD!$F$16:$M$1122,8,0),0)</f>
        <v>12256362</v>
      </c>
      <c r="X376" s="3">
        <f>IFERROR(VLOOKUP(D376,'[14]dinamica municip ok'!$F$4:$G$1107,2,0),0)</f>
        <v>55462138</v>
      </c>
      <c r="Y376" s="3">
        <f>IFERROR(VLOOKUP(B376,[13]Ap_CESANTIAS!$C$16:$M$112,11,0),0)</f>
        <v>0</v>
      </c>
      <c r="Z376" s="3">
        <f>IFERROR(VLOOKUP(B376,[13]Ap_PENSION!$C$16:$M$112,11,0),0)</f>
        <v>0</v>
      </c>
      <c r="AA376" s="3">
        <f>IFERROR(VLOOKUP(B376,[13]Ap_SALUD!$C$16:$M$112,11,0),0)</f>
        <v>0</v>
      </c>
      <c r="AB376" s="3"/>
      <c r="AC376" s="36">
        <f t="shared" si="15"/>
        <v>67718500</v>
      </c>
      <c r="AD376" s="37">
        <f t="shared" si="17"/>
        <v>36769087</v>
      </c>
      <c r="AE376" s="144"/>
    </row>
    <row r="377" spans="1:31" x14ac:dyDescent="0.25">
      <c r="A377" s="29">
        <v>365</v>
      </c>
      <c r="B377" s="61"/>
      <c r="C377" s="143" t="str">
        <f>VLOOKUP(D377,[8]Hoja1!$A$2:$B$1115,2,0)</f>
        <v>15693</v>
      </c>
      <c r="D377" s="31">
        <v>800039213</v>
      </c>
      <c r="E377" s="31">
        <v>219315693</v>
      </c>
      <c r="F377" s="61" t="s">
        <v>571</v>
      </c>
      <c r="G377" s="33">
        <v>0</v>
      </c>
      <c r="H377" s="33">
        <v>0</v>
      </c>
      <c r="I377" s="3">
        <f>IFERROR(VLOOKUP(C377,'[6]Anexo 2'!$A$9:$G$1115,7,0),0)</f>
        <v>128318574</v>
      </c>
      <c r="J377" s="3">
        <f>IFERROR(VLOOKUP(C377,'[6]Anexo 1'!$A$9:$F$1115,6,0),0)</f>
        <v>159368854</v>
      </c>
      <c r="K377" s="3"/>
      <c r="L377" s="3"/>
      <c r="M377" s="3"/>
      <c r="N377" s="3"/>
      <c r="O377" s="3"/>
      <c r="P377" s="34">
        <f t="shared" si="16"/>
        <v>287687428</v>
      </c>
      <c r="Q377" s="35">
        <f>VLOOKUP(D377,FEBRERO!$D$13:$Q$1147,14,0)+VLOOKUP(D377,FEBRERO!$D$13:$AC$1147,26,0)</f>
        <v>0</v>
      </c>
      <c r="R377" s="3">
        <f>IFERROR(VLOOKUP(D377,[13]ServNOMINA!$F$16:$M$112,8,0),0)</f>
        <v>0</v>
      </c>
      <c r="S377" s="3">
        <f>IFERROR(VLOOKUP(D377,[13]ServOTROS!$F$16:$M$112,8,0),0)</f>
        <v>0</v>
      </c>
      <c r="T377" s="3">
        <f>IFERROR(VLOOKUP(D377,[13]CANCEL!$F$16:$M$48,8,0),0)</f>
        <v>0</v>
      </c>
      <c r="U377" s="3">
        <f>IFERROR(VLOOKUP(B377,[13]Aaf_PENSION!$C$16:$M$112,11,0),0)</f>
        <v>0</v>
      </c>
      <c r="V377" s="3">
        <f>IFERROR(VLOOKUP(B377,[13]Aaf_SALUD!$C$16:$M$112,11,0),0)</f>
        <v>0</v>
      </c>
      <c r="W377" s="3">
        <f>IFERROR(VLOOKUP(D377,[13]CALIDAD!$F$16:$M$1122,8,0),0)</f>
        <v>32079645</v>
      </c>
      <c r="X377" s="3">
        <f>IFERROR(VLOOKUP(D377,'[14]dinamica municip ok'!$F$4:$G$1107,2,0),0)</f>
        <v>159368854</v>
      </c>
      <c r="Y377" s="3">
        <f>IFERROR(VLOOKUP(B377,[13]Ap_CESANTIAS!$C$16:$M$112,11,0),0)</f>
        <v>0</v>
      </c>
      <c r="Z377" s="3">
        <f>IFERROR(VLOOKUP(B377,[13]Ap_PENSION!$C$16:$M$112,11,0),0)</f>
        <v>0</v>
      </c>
      <c r="AA377" s="3">
        <f>IFERROR(VLOOKUP(B377,[13]Ap_SALUD!$C$16:$M$112,11,0),0)</f>
        <v>0</v>
      </c>
      <c r="AB377" s="3"/>
      <c r="AC377" s="36">
        <f t="shared" si="15"/>
        <v>191448499</v>
      </c>
      <c r="AD377" s="37">
        <f t="shared" si="17"/>
        <v>96238929</v>
      </c>
      <c r="AE377" s="144"/>
    </row>
    <row r="378" spans="1:31" x14ac:dyDescent="0.25">
      <c r="A378" s="38">
        <v>366</v>
      </c>
      <c r="B378" s="61"/>
      <c r="C378" s="143" t="str">
        <f>VLOOKUP(D378,[8]Hoja1!$A$2:$B$1115,2,0)</f>
        <v>15696</v>
      </c>
      <c r="D378" s="31">
        <v>800099651</v>
      </c>
      <c r="E378" s="31">
        <v>219615696</v>
      </c>
      <c r="F378" s="61" t="s">
        <v>572</v>
      </c>
      <c r="G378" s="33">
        <v>0</v>
      </c>
      <c r="H378" s="33">
        <v>0</v>
      </c>
      <c r="I378" s="3">
        <f>IFERROR(VLOOKUP(C378,'[6]Anexo 2'!$A$9:$G$1115,7,0),0)</f>
        <v>53491543</v>
      </c>
      <c r="J378" s="3">
        <f>IFERROR(VLOOKUP(C378,'[6]Anexo 1'!$A$9:$F$1115,6,0),0)</f>
        <v>56129916</v>
      </c>
      <c r="K378" s="3"/>
      <c r="L378" s="3"/>
      <c r="M378" s="3"/>
      <c r="N378" s="3"/>
      <c r="O378" s="3"/>
      <c r="P378" s="34">
        <f t="shared" si="16"/>
        <v>109621459</v>
      </c>
      <c r="Q378" s="35">
        <f>VLOOKUP(D378,FEBRERO!$D$13:$Q$1147,14,0)+VLOOKUP(D378,FEBRERO!$D$13:$AC$1147,26,0)</f>
        <v>0</v>
      </c>
      <c r="R378" s="3">
        <f>IFERROR(VLOOKUP(D378,[13]ServNOMINA!$F$16:$M$112,8,0),0)</f>
        <v>0</v>
      </c>
      <c r="S378" s="3">
        <f>IFERROR(VLOOKUP(D378,[13]ServOTROS!$F$16:$M$112,8,0),0)</f>
        <v>0</v>
      </c>
      <c r="T378" s="3">
        <f>IFERROR(VLOOKUP(D378,[13]CANCEL!$F$16:$M$48,8,0),0)</f>
        <v>0</v>
      </c>
      <c r="U378" s="3">
        <f>IFERROR(VLOOKUP(B378,[13]Aaf_PENSION!$C$16:$M$112,11,0),0)</f>
        <v>0</v>
      </c>
      <c r="V378" s="3">
        <f>IFERROR(VLOOKUP(B378,[13]Aaf_SALUD!$C$16:$M$112,11,0),0)</f>
        <v>0</v>
      </c>
      <c r="W378" s="3">
        <f>IFERROR(VLOOKUP(D378,[13]CALIDAD!$F$16:$M$1122,8,0),0)</f>
        <v>13372887</v>
      </c>
      <c r="X378" s="3">
        <f>IFERROR(VLOOKUP(D378,'[14]dinamica municip ok'!$F$4:$G$1107,2,0),0)</f>
        <v>56129916</v>
      </c>
      <c r="Y378" s="3">
        <f>IFERROR(VLOOKUP(B378,[13]Ap_CESANTIAS!$C$16:$M$112,11,0),0)</f>
        <v>0</v>
      </c>
      <c r="Z378" s="3">
        <f>IFERROR(VLOOKUP(B378,[13]Ap_PENSION!$C$16:$M$112,11,0),0)</f>
        <v>0</v>
      </c>
      <c r="AA378" s="3">
        <f>IFERROR(VLOOKUP(B378,[13]Ap_SALUD!$C$16:$M$112,11,0),0)</f>
        <v>0</v>
      </c>
      <c r="AB378" s="3"/>
      <c r="AC378" s="36">
        <f t="shared" si="15"/>
        <v>69502803</v>
      </c>
      <c r="AD378" s="37">
        <f t="shared" si="17"/>
        <v>40118656</v>
      </c>
      <c r="AE378" s="144"/>
    </row>
    <row r="379" spans="1:31" x14ac:dyDescent="0.25">
      <c r="A379" s="29">
        <v>367</v>
      </c>
      <c r="B379" s="61"/>
      <c r="C379" s="143" t="str">
        <f>VLOOKUP(D379,[8]Hoja1!$A$2:$B$1115,2,0)</f>
        <v>15720</v>
      </c>
      <c r="D379" s="31">
        <v>800050791</v>
      </c>
      <c r="E379" s="31">
        <v>212015720</v>
      </c>
      <c r="F379" s="61" t="s">
        <v>573</v>
      </c>
      <c r="G379" s="33">
        <v>0</v>
      </c>
      <c r="H379" s="33">
        <v>0</v>
      </c>
      <c r="I379" s="3">
        <f>IFERROR(VLOOKUP(C379,'[6]Anexo 2'!$A$9:$G$1115,7,0),0)</f>
        <v>34359114</v>
      </c>
      <c r="J379" s="3">
        <f>IFERROR(VLOOKUP(C379,'[6]Anexo 1'!$A$9:$F$1115,6,0),0)</f>
        <v>31369092</v>
      </c>
      <c r="K379" s="3"/>
      <c r="L379" s="3"/>
      <c r="M379" s="3"/>
      <c r="N379" s="3"/>
      <c r="O379" s="3"/>
      <c r="P379" s="34">
        <f t="shared" si="16"/>
        <v>65728206</v>
      </c>
      <c r="Q379" s="35">
        <f>VLOOKUP(D379,FEBRERO!$D$13:$Q$1147,14,0)+VLOOKUP(D379,FEBRERO!$D$13:$AC$1147,26,0)</f>
        <v>0</v>
      </c>
      <c r="R379" s="3">
        <f>IFERROR(VLOOKUP(D379,[13]ServNOMINA!$F$16:$M$112,8,0),0)</f>
        <v>0</v>
      </c>
      <c r="S379" s="3">
        <f>IFERROR(VLOOKUP(D379,[13]ServOTROS!$F$16:$M$112,8,0),0)</f>
        <v>0</v>
      </c>
      <c r="T379" s="3">
        <f>IFERROR(VLOOKUP(D379,[13]CANCEL!$F$16:$M$48,8,0),0)</f>
        <v>0</v>
      </c>
      <c r="U379" s="3">
        <f>IFERROR(VLOOKUP(B379,[13]Aaf_PENSION!$C$16:$M$112,11,0),0)</f>
        <v>0</v>
      </c>
      <c r="V379" s="3">
        <f>IFERROR(VLOOKUP(B379,[13]Aaf_SALUD!$C$16:$M$112,11,0),0)</f>
        <v>0</v>
      </c>
      <c r="W379" s="3">
        <f>IFERROR(VLOOKUP(D379,[13]CALIDAD!$F$16:$M$1122,8,0),0)</f>
        <v>8589780</v>
      </c>
      <c r="X379" s="3">
        <f>IFERROR(VLOOKUP(D379,'[14]dinamica municip ok'!$F$4:$G$1107,2,0),0)</f>
        <v>31369092</v>
      </c>
      <c r="Y379" s="3">
        <f>IFERROR(VLOOKUP(B379,[13]Ap_CESANTIAS!$C$16:$M$112,11,0),0)</f>
        <v>0</v>
      </c>
      <c r="Z379" s="3">
        <f>IFERROR(VLOOKUP(B379,[13]Ap_PENSION!$C$16:$M$112,11,0),0)</f>
        <v>0</v>
      </c>
      <c r="AA379" s="3">
        <f>IFERROR(VLOOKUP(B379,[13]Ap_SALUD!$C$16:$M$112,11,0),0)</f>
        <v>0</v>
      </c>
      <c r="AB379" s="3"/>
      <c r="AC379" s="36">
        <f t="shared" si="15"/>
        <v>39958872</v>
      </c>
      <c r="AD379" s="37">
        <f t="shared" si="17"/>
        <v>25769334</v>
      </c>
      <c r="AE379" s="144"/>
    </row>
    <row r="380" spans="1:31" x14ac:dyDescent="0.25">
      <c r="A380" s="38">
        <v>368</v>
      </c>
      <c r="B380" s="61"/>
      <c r="C380" s="143" t="str">
        <f>VLOOKUP(D380,[8]Hoja1!$A$2:$B$1115,2,0)</f>
        <v>15723</v>
      </c>
      <c r="D380" s="31">
        <v>800099441</v>
      </c>
      <c r="E380" s="31">
        <v>212315723</v>
      </c>
      <c r="F380" s="61" t="s">
        <v>574</v>
      </c>
      <c r="G380" s="33">
        <v>0</v>
      </c>
      <c r="H380" s="33">
        <v>0</v>
      </c>
      <c r="I380" s="3">
        <f>IFERROR(VLOOKUP(C380,'[6]Anexo 2'!$A$9:$G$1115,7,0),0)</f>
        <v>15082201</v>
      </c>
      <c r="J380" s="3">
        <f>IFERROR(VLOOKUP(C380,'[6]Anexo 1'!$A$9:$F$1115,6,0),0)</f>
        <v>19351212</v>
      </c>
      <c r="K380" s="3"/>
      <c r="L380" s="3"/>
      <c r="M380" s="3"/>
      <c r="N380" s="3"/>
      <c r="O380" s="3"/>
      <c r="P380" s="34">
        <f t="shared" si="16"/>
        <v>34433413</v>
      </c>
      <c r="Q380" s="35">
        <f>VLOOKUP(D380,FEBRERO!$D$13:$Q$1147,14,0)+VLOOKUP(D380,FEBRERO!$D$13:$AC$1147,26,0)</f>
        <v>0</v>
      </c>
      <c r="R380" s="3">
        <f>IFERROR(VLOOKUP(D380,[13]ServNOMINA!$F$16:$M$112,8,0),0)</f>
        <v>0</v>
      </c>
      <c r="S380" s="3">
        <f>IFERROR(VLOOKUP(D380,[13]ServOTROS!$F$16:$M$112,8,0),0)</f>
        <v>0</v>
      </c>
      <c r="T380" s="3">
        <f>IFERROR(VLOOKUP(D380,[13]CANCEL!$F$16:$M$48,8,0),0)</f>
        <v>0</v>
      </c>
      <c r="U380" s="3">
        <f>IFERROR(VLOOKUP(B380,[13]Aaf_PENSION!$C$16:$M$112,11,0),0)</f>
        <v>0</v>
      </c>
      <c r="V380" s="3">
        <f>IFERROR(VLOOKUP(B380,[13]Aaf_SALUD!$C$16:$M$112,11,0),0)</f>
        <v>0</v>
      </c>
      <c r="W380" s="3">
        <f>IFERROR(VLOOKUP(D380,[13]CALIDAD!$F$16:$M$1122,8,0),0)</f>
        <v>3770550</v>
      </c>
      <c r="X380" s="3">
        <f>IFERROR(VLOOKUP(D380,'[14]dinamica municip ok'!$F$4:$G$1107,2,0),0)</f>
        <v>19351212</v>
      </c>
      <c r="Y380" s="3">
        <f>IFERROR(VLOOKUP(B380,[13]Ap_CESANTIAS!$C$16:$M$112,11,0),0)</f>
        <v>0</v>
      </c>
      <c r="Z380" s="3">
        <f>IFERROR(VLOOKUP(B380,[13]Ap_PENSION!$C$16:$M$112,11,0),0)</f>
        <v>0</v>
      </c>
      <c r="AA380" s="3">
        <f>IFERROR(VLOOKUP(B380,[13]Ap_SALUD!$C$16:$M$112,11,0),0)</f>
        <v>0</v>
      </c>
      <c r="AB380" s="3"/>
      <c r="AC380" s="36">
        <f t="shared" si="15"/>
        <v>23121762</v>
      </c>
      <c r="AD380" s="37">
        <f t="shared" si="17"/>
        <v>11311651</v>
      </c>
      <c r="AE380" s="144"/>
    </row>
    <row r="381" spans="1:31" x14ac:dyDescent="0.25">
      <c r="A381" s="29">
        <v>369</v>
      </c>
      <c r="B381" s="61"/>
      <c r="C381" s="143" t="str">
        <f>VLOOKUP(D381,[8]Hoja1!$A$2:$B$1115,2,0)</f>
        <v>15740</v>
      </c>
      <c r="D381" s="31">
        <v>891801911</v>
      </c>
      <c r="E381" s="31">
        <v>214015740</v>
      </c>
      <c r="F381" s="61" t="s">
        <v>575</v>
      </c>
      <c r="G381" s="33">
        <v>0</v>
      </c>
      <c r="H381" s="33">
        <v>0</v>
      </c>
      <c r="I381" s="3">
        <f>IFERROR(VLOOKUP(C381,'[6]Anexo 2'!$A$9:$G$1115,7,0),0)</f>
        <v>148364178</v>
      </c>
      <c r="J381" s="3">
        <f>IFERROR(VLOOKUP(C381,'[6]Anexo 1'!$A$9:$F$1115,6,0),0)</f>
        <v>182859739</v>
      </c>
      <c r="K381" s="3"/>
      <c r="L381" s="3"/>
      <c r="M381" s="3"/>
      <c r="N381" s="3"/>
      <c r="O381" s="3"/>
      <c r="P381" s="34">
        <f t="shared" si="16"/>
        <v>331223917</v>
      </c>
      <c r="Q381" s="35">
        <f>VLOOKUP(D381,FEBRERO!$D$13:$Q$1147,14,0)+VLOOKUP(D381,FEBRERO!$D$13:$AC$1147,26,0)</f>
        <v>0</v>
      </c>
      <c r="R381" s="3">
        <f>IFERROR(VLOOKUP(D381,[13]ServNOMINA!$F$16:$M$112,8,0),0)</f>
        <v>0</v>
      </c>
      <c r="S381" s="3">
        <f>IFERROR(VLOOKUP(D381,[13]ServOTROS!$F$16:$M$112,8,0),0)</f>
        <v>0</v>
      </c>
      <c r="T381" s="3">
        <f>IFERROR(VLOOKUP(D381,[13]CANCEL!$F$16:$M$48,8,0),0)</f>
        <v>0</v>
      </c>
      <c r="U381" s="3">
        <f>IFERROR(VLOOKUP(B381,[13]Aaf_PENSION!$C$16:$M$112,11,0),0)</f>
        <v>0</v>
      </c>
      <c r="V381" s="3">
        <f>IFERROR(VLOOKUP(B381,[13]Aaf_SALUD!$C$16:$M$112,11,0),0)</f>
        <v>0</v>
      </c>
      <c r="W381" s="3">
        <f>IFERROR(VLOOKUP(D381,[13]CALIDAD!$F$16:$M$1122,8,0),0)</f>
        <v>37091046</v>
      </c>
      <c r="X381" s="3">
        <f>IFERROR(VLOOKUP(D381,'[14]dinamica municip ok'!$F$4:$G$1107,2,0),0)</f>
        <v>182859739</v>
      </c>
      <c r="Y381" s="3">
        <f>IFERROR(VLOOKUP(B381,[13]Ap_CESANTIAS!$C$16:$M$112,11,0),0)</f>
        <v>0</v>
      </c>
      <c r="Z381" s="3">
        <f>IFERROR(VLOOKUP(B381,[13]Ap_PENSION!$C$16:$M$112,11,0),0)</f>
        <v>0</v>
      </c>
      <c r="AA381" s="3">
        <f>IFERROR(VLOOKUP(B381,[13]Ap_SALUD!$C$16:$M$112,11,0),0)</f>
        <v>0</v>
      </c>
      <c r="AB381" s="3"/>
      <c r="AC381" s="36">
        <f t="shared" si="15"/>
        <v>219950785</v>
      </c>
      <c r="AD381" s="37">
        <f t="shared" si="17"/>
        <v>111273132</v>
      </c>
      <c r="AE381" s="144"/>
    </row>
    <row r="382" spans="1:31" x14ac:dyDescent="0.25">
      <c r="A382" s="38">
        <v>370</v>
      </c>
      <c r="B382" s="61"/>
      <c r="C382" s="143" t="str">
        <f>VLOOKUP(D382,[8]Hoja1!$A$2:$B$1115,2,0)</f>
        <v>15753</v>
      </c>
      <c r="D382" s="31">
        <v>891855016</v>
      </c>
      <c r="E382" s="31">
        <v>215315753</v>
      </c>
      <c r="F382" s="61" t="s">
        <v>576</v>
      </c>
      <c r="G382" s="33">
        <v>0</v>
      </c>
      <c r="H382" s="33">
        <v>0</v>
      </c>
      <c r="I382" s="3">
        <f>IFERROR(VLOOKUP(C382,'[6]Anexo 2'!$A$9:$G$1115,7,0),0)</f>
        <v>124275406</v>
      </c>
      <c r="J382" s="3">
        <f>IFERROR(VLOOKUP(C382,'[6]Anexo 1'!$A$9:$F$1115,6,0),0)</f>
        <v>136496059</v>
      </c>
      <c r="K382" s="3"/>
      <c r="L382" s="3"/>
      <c r="M382" s="3"/>
      <c r="N382" s="3"/>
      <c r="O382" s="3"/>
      <c r="P382" s="34">
        <f t="shared" si="16"/>
        <v>260771465</v>
      </c>
      <c r="Q382" s="35">
        <f>VLOOKUP(D382,FEBRERO!$D$13:$Q$1147,14,0)+VLOOKUP(D382,FEBRERO!$D$13:$AC$1147,26,0)</f>
        <v>0</v>
      </c>
      <c r="R382" s="3">
        <f>IFERROR(VLOOKUP(D382,[13]ServNOMINA!$F$16:$M$112,8,0),0)</f>
        <v>0</v>
      </c>
      <c r="S382" s="3">
        <f>IFERROR(VLOOKUP(D382,[13]ServOTROS!$F$16:$M$112,8,0),0)</f>
        <v>0</v>
      </c>
      <c r="T382" s="3">
        <f>IFERROR(VLOOKUP(D382,[13]CANCEL!$F$16:$M$48,8,0),0)</f>
        <v>0</v>
      </c>
      <c r="U382" s="3">
        <f>IFERROR(VLOOKUP(B382,[13]Aaf_PENSION!$C$16:$M$112,11,0),0)</f>
        <v>0</v>
      </c>
      <c r="V382" s="3">
        <f>IFERROR(VLOOKUP(B382,[13]Aaf_SALUD!$C$16:$M$112,11,0),0)</f>
        <v>0</v>
      </c>
      <c r="W382" s="3">
        <f>IFERROR(VLOOKUP(D382,[13]CALIDAD!$F$16:$M$1122,8,0),0)</f>
        <v>31068852</v>
      </c>
      <c r="X382" s="3">
        <f>IFERROR(VLOOKUP(D382,'[14]dinamica municip ok'!$F$4:$G$1107,2,0),0)</f>
        <v>136496059</v>
      </c>
      <c r="Y382" s="3">
        <f>IFERROR(VLOOKUP(B382,[13]Ap_CESANTIAS!$C$16:$M$112,11,0),0)</f>
        <v>0</v>
      </c>
      <c r="Z382" s="3">
        <f>IFERROR(VLOOKUP(B382,[13]Ap_PENSION!$C$16:$M$112,11,0),0)</f>
        <v>0</v>
      </c>
      <c r="AA382" s="3">
        <f>IFERROR(VLOOKUP(B382,[13]Ap_SALUD!$C$16:$M$112,11,0),0)</f>
        <v>0</v>
      </c>
      <c r="AB382" s="3"/>
      <c r="AC382" s="36">
        <f t="shared" si="15"/>
        <v>167564911</v>
      </c>
      <c r="AD382" s="37">
        <f t="shared" si="17"/>
        <v>93206554</v>
      </c>
      <c r="AE382" s="144"/>
    </row>
    <row r="383" spans="1:31" x14ac:dyDescent="0.25">
      <c r="A383" s="29">
        <v>371</v>
      </c>
      <c r="B383" s="61"/>
      <c r="C383" s="143" t="str">
        <f>VLOOKUP(D383,[8]Hoja1!$A$2:$B$1115,2,0)</f>
        <v>15755</v>
      </c>
      <c r="D383" s="31">
        <v>800026911</v>
      </c>
      <c r="E383" s="31">
        <v>215515755</v>
      </c>
      <c r="F383" s="61" t="s">
        <v>577</v>
      </c>
      <c r="G383" s="33">
        <v>0</v>
      </c>
      <c r="H383" s="33">
        <v>0</v>
      </c>
      <c r="I383" s="3">
        <f>IFERROR(VLOOKUP(C383,'[6]Anexo 2'!$A$9:$G$1115,7,0),0)</f>
        <v>190974512</v>
      </c>
      <c r="J383" s="3">
        <f>IFERROR(VLOOKUP(C383,'[6]Anexo 1'!$A$9:$F$1115,6,0),0)</f>
        <v>201821473</v>
      </c>
      <c r="K383" s="3"/>
      <c r="L383" s="3"/>
      <c r="M383" s="3"/>
      <c r="N383" s="3"/>
      <c r="O383" s="3"/>
      <c r="P383" s="34">
        <f t="shared" si="16"/>
        <v>392795985</v>
      </c>
      <c r="Q383" s="35">
        <f>VLOOKUP(D383,FEBRERO!$D$13:$Q$1147,14,0)+VLOOKUP(D383,FEBRERO!$D$13:$AC$1147,26,0)</f>
        <v>0</v>
      </c>
      <c r="R383" s="3">
        <f>IFERROR(VLOOKUP(D383,[13]ServNOMINA!$F$16:$M$112,8,0),0)</f>
        <v>0</v>
      </c>
      <c r="S383" s="3">
        <f>IFERROR(VLOOKUP(D383,[13]ServOTROS!$F$16:$M$112,8,0),0)</f>
        <v>0</v>
      </c>
      <c r="T383" s="3">
        <f>IFERROR(VLOOKUP(D383,[13]CANCEL!$F$16:$M$48,8,0),0)</f>
        <v>0</v>
      </c>
      <c r="U383" s="3">
        <f>IFERROR(VLOOKUP(B383,[13]Aaf_PENSION!$C$16:$M$112,11,0),0)</f>
        <v>0</v>
      </c>
      <c r="V383" s="3">
        <f>IFERROR(VLOOKUP(B383,[13]Aaf_SALUD!$C$16:$M$112,11,0),0)</f>
        <v>0</v>
      </c>
      <c r="W383" s="3">
        <f>IFERROR(VLOOKUP(D383,[13]CALIDAD!$F$16:$M$1122,8,0),0)</f>
        <v>47743629</v>
      </c>
      <c r="X383" s="3">
        <f>IFERROR(VLOOKUP(D383,'[14]dinamica municip ok'!$F$4:$G$1107,2,0),0)</f>
        <v>201821473</v>
      </c>
      <c r="Y383" s="3">
        <f>IFERROR(VLOOKUP(B383,[13]Ap_CESANTIAS!$C$16:$M$112,11,0),0)</f>
        <v>0</v>
      </c>
      <c r="Z383" s="3">
        <f>IFERROR(VLOOKUP(B383,[13]Ap_PENSION!$C$16:$M$112,11,0),0)</f>
        <v>0</v>
      </c>
      <c r="AA383" s="3">
        <f>IFERROR(VLOOKUP(B383,[13]Ap_SALUD!$C$16:$M$112,11,0),0)</f>
        <v>0</v>
      </c>
      <c r="AB383" s="3"/>
      <c r="AC383" s="36">
        <f t="shared" si="15"/>
        <v>249565102</v>
      </c>
      <c r="AD383" s="37">
        <f t="shared" si="17"/>
        <v>143230883</v>
      </c>
      <c r="AE383" s="144"/>
    </row>
    <row r="384" spans="1:31" x14ac:dyDescent="0.25">
      <c r="A384" s="38">
        <v>372</v>
      </c>
      <c r="B384" s="61"/>
      <c r="C384" s="143" t="str">
        <f>VLOOKUP(D384,[8]Hoja1!$A$2:$B$1115,2,0)</f>
        <v>15757</v>
      </c>
      <c r="D384" s="31">
        <v>800099210</v>
      </c>
      <c r="E384" s="31">
        <v>215715757</v>
      </c>
      <c r="F384" s="61" t="s">
        <v>578</v>
      </c>
      <c r="G384" s="33">
        <v>0</v>
      </c>
      <c r="H384" s="33">
        <v>0</v>
      </c>
      <c r="I384" s="3">
        <f>IFERROR(VLOOKUP(C384,'[6]Anexo 2'!$A$9:$G$1115,7,0),0)</f>
        <v>144416596</v>
      </c>
      <c r="J384" s="3">
        <f>IFERROR(VLOOKUP(C384,'[6]Anexo 1'!$A$9:$F$1115,6,0),0)</f>
        <v>175675404</v>
      </c>
      <c r="K384" s="3"/>
      <c r="L384" s="3"/>
      <c r="M384" s="3"/>
      <c r="N384" s="3"/>
      <c r="O384" s="3"/>
      <c r="P384" s="34">
        <f t="shared" si="16"/>
        <v>320092000</v>
      </c>
      <c r="Q384" s="35">
        <f>VLOOKUP(D384,FEBRERO!$D$13:$Q$1147,14,0)+VLOOKUP(D384,FEBRERO!$D$13:$AC$1147,26,0)</f>
        <v>0</v>
      </c>
      <c r="R384" s="3">
        <f>IFERROR(VLOOKUP(D384,[13]ServNOMINA!$F$16:$M$112,8,0),0)</f>
        <v>0</v>
      </c>
      <c r="S384" s="3">
        <f>IFERROR(VLOOKUP(D384,[13]ServOTROS!$F$16:$M$112,8,0),0)</f>
        <v>0</v>
      </c>
      <c r="T384" s="3">
        <f>IFERROR(VLOOKUP(D384,[13]CANCEL!$F$16:$M$48,8,0),0)</f>
        <v>0</v>
      </c>
      <c r="U384" s="3">
        <f>IFERROR(VLOOKUP(B384,[13]Aaf_PENSION!$C$16:$M$112,11,0),0)</f>
        <v>0</v>
      </c>
      <c r="V384" s="3">
        <f>IFERROR(VLOOKUP(B384,[13]Aaf_SALUD!$C$16:$M$112,11,0),0)</f>
        <v>0</v>
      </c>
      <c r="W384" s="3">
        <f>IFERROR(VLOOKUP(D384,[13]CALIDAD!$F$16:$M$1122,8,0),0)</f>
        <v>36104148</v>
      </c>
      <c r="X384" s="3">
        <f>IFERROR(VLOOKUP(D384,'[14]dinamica municip ok'!$F$4:$G$1107,2,0),0)</f>
        <v>175675404</v>
      </c>
      <c r="Y384" s="3">
        <f>IFERROR(VLOOKUP(B384,[13]Ap_CESANTIAS!$C$16:$M$112,11,0),0)</f>
        <v>0</v>
      </c>
      <c r="Z384" s="3">
        <f>IFERROR(VLOOKUP(B384,[13]Ap_PENSION!$C$16:$M$112,11,0),0)</f>
        <v>0</v>
      </c>
      <c r="AA384" s="3">
        <f>IFERROR(VLOOKUP(B384,[13]Ap_SALUD!$C$16:$M$112,11,0),0)</f>
        <v>0</v>
      </c>
      <c r="AB384" s="3"/>
      <c r="AC384" s="36">
        <f t="shared" si="15"/>
        <v>211779552</v>
      </c>
      <c r="AD384" s="37">
        <f t="shared" si="17"/>
        <v>108312448</v>
      </c>
      <c r="AE384" s="144"/>
    </row>
    <row r="385" spans="1:31" x14ac:dyDescent="0.25">
      <c r="A385" s="29">
        <v>373</v>
      </c>
      <c r="B385" s="61"/>
      <c r="C385" s="143" t="str">
        <f>VLOOKUP(D385,[8]Hoja1!$A$2:$B$1115,2,0)</f>
        <v>15761</v>
      </c>
      <c r="D385" s="31">
        <v>800029826</v>
      </c>
      <c r="E385" s="31">
        <v>216115761</v>
      </c>
      <c r="F385" s="61" t="s">
        <v>579</v>
      </c>
      <c r="G385" s="33">
        <v>0</v>
      </c>
      <c r="H385" s="33">
        <v>0</v>
      </c>
      <c r="I385" s="3">
        <f>IFERROR(VLOOKUP(C385,'[6]Anexo 2'!$A$9:$G$1115,7,0),0)</f>
        <v>34488361</v>
      </c>
      <c r="J385" s="3">
        <f>IFERROR(VLOOKUP(C385,'[6]Anexo 1'!$A$9:$F$1115,6,0),0)</f>
        <v>39574547</v>
      </c>
      <c r="K385" s="3"/>
      <c r="L385" s="3"/>
      <c r="M385" s="3"/>
      <c r="N385" s="3"/>
      <c r="O385" s="3"/>
      <c r="P385" s="34">
        <f t="shared" si="16"/>
        <v>74062908</v>
      </c>
      <c r="Q385" s="35">
        <f>VLOOKUP(D385,FEBRERO!$D$13:$Q$1147,14,0)+VLOOKUP(D385,FEBRERO!$D$13:$AC$1147,26,0)</f>
        <v>0</v>
      </c>
      <c r="R385" s="3">
        <f>IFERROR(VLOOKUP(D385,[13]ServNOMINA!$F$16:$M$112,8,0),0)</f>
        <v>0</v>
      </c>
      <c r="S385" s="3">
        <f>IFERROR(VLOOKUP(D385,[13]ServOTROS!$F$16:$M$112,8,0),0)</f>
        <v>0</v>
      </c>
      <c r="T385" s="3">
        <f>IFERROR(VLOOKUP(D385,[13]CANCEL!$F$16:$M$48,8,0),0)</f>
        <v>0</v>
      </c>
      <c r="U385" s="3">
        <f>IFERROR(VLOOKUP(B385,[13]Aaf_PENSION!$C$16:$M$112,11,0),0)</f>
        <v>0</v>
      </c>
      <c r="V385" s="3">
        <f>IFERROR(VLOOKUP(B385,[13]Aaf_SALUD!$C$16:$M$112,11,0),0)</f>
        <v>0</v>
      </c>
      <c r="W385" s="3">
        <f>IFERROR(VLOOKUP(D385,[13]CALIDAD!$F$16:$M$1122,8,0),0)</f>
        <v>8622090</v>
      </c>
      <c r="X385" s="3">
        <f>IFERROR(VLOOKUP(D385,'[14]dinamica municip ok'!$F$4:$G$1107,2,0),0)</f>
        <v>39574547</v>
      </c>
      <c r="Y385" s="3">
        <f>IFERROR(VLOOKUP(B385,[13]Ap_CESANTIAS!$C$16:$M$112,11,0),0)</f>
        <v>0</v>
      </c>
      <c r="Z385" s="3">
        <f>IFERROR(VLOOKUP(B385,[13]Ap_PENSION!$C$16:$M$112,11,0),0)</f>
        <v>0</v>
      </c>
      <c r="AA385" s="3">
        <f>IFERROR(VLOOKUP(B385,[13]Ap_SALUD!$C$16:$M$112,11,0),0)</f>
        <v>0</v>
      </c>
      <c r="AB385" s="3"/>
      <c r="AC385" s="36">
        <f t="shared" si="15"/>
        <v>48196637</v>
      </c>
      <c r="AD385" s="37">
        <f t="shared" si="17"/>
        <v>25866271</v>
      </c>
      <c r="AE385" s="144"/>
    </row>
    <row r="386" spans="1:31" x14ac:dyDescent="0.25">
      <c r="A386" s="38">
        <v>374</v>
      </c>
      <c r="B386" s="61"/>
      <c r="C386" s="143" t="str">
        <f>VLOOKUP(D386,[8]Hoja1!$A$2:$B$1115,2,0)</f>
        <v>15762</v>
      </c>
      <c r="D386" s="31">
        <v>800019277</v>
      </c>
      <c r="E386" s="31">
        <v>216215762</v>
      </c>
      <c r="F386" s="61" t="s">
        <v>580</v>
      </c>
      <c r="G386" s="33">
        <v>0</v>
      </c>
      <c r="H386" s="33">
        <v>0</v>
      </c>
      <c r="I386" s="3">
        <f>IFERROR(VLOOKUP(C386,'[6]Anexo 2'!$A$9:$G$1115,7,0),0)</f>
        <v>52071120</v>
      </c>
      <c r="J386" s="3">
        <f>IFERROR(VLOOKUP(C386,'[6]Anexo 1'!$A$9:$F$1115,6,0),0)</f>
        <v>61249010</v>
      </c>
      <c r="K386" s="3"/>
      <c r="L386" s="3"/>
      <c r="M386" s="3"/>
      <c r="N386" s="3"/>
      <c r="O386" s="3"/>
      <c r="P386" s="34">
        <f t="shared" si="16"/>
        <v>113320130</v>
      </c>
      <c r="Q386" s="35">
        <f>VLOOKUP(D386,FEBRERO!$D$13:$Q$1147,14,0)+VLOOKUP(D386,FEBRERO!$D$13:$AC$1147,26,0)</f>
        <v>0</v>
      </c>
      <c r="R386" s="3">
        <f>IFERROR(VLOOKUP(D386,[13]ServNOMINA!$F$16:$M$112,8,0),0)</f>
        <v>0</v>
      </c>
      <c r="S386" s="3">
        <f>IFERROR(VLOOKUP(D386,[13]ServOTROS!$F$16:$M$112,8,0),0)</f>
        <v>0</v>
      </c>
      <c r="T386" s="3">
        <f>IFERROR(VLOOKUP(D386,[13]CANCEL!$F$16:$M$48,8,0),0)</f>
        <v>0</v>
      </c>
      <c r="U386" s="3">
        <f>IFERROR(VLOOKUP(B386,[13]Aaf_PENSION!$C$16:$M$112,11,0),0)</f>
        <v>0</v>
      </c>
      <c r="V386" s="3">
        <f>IFERROR(VLOOKUP(B386,[13]Aaf_SALUD!$C$16:$M$112,11,0),0)</f>
        <v>0</v>
      </c>
      <c r="W386" s="3">
        <f>IFERROR(VLOOKUP(D386,[13]CALIDAD!$F$16:$M$1122,8,0),0)</f>
        <v>13017780</v>
      </c>
      <c r="X386" s="3">
        <f>IFERROR(VLOOKUP(D386,'[14]dinamica municip ok'!$F$4:$G$1107,2,0),0)</f>
        <v>61249010</v>
      </c>
      <c r="Y386" s="3">
        <f>IFERROR(VLOOKUP(B386,[13]Ap_CESANTIAS!$C$16:$M$112,11,0),0)</f>
        <v>0</v>
      </c>
      <c r="Z386" s="3">
        <f>IFERROR(VLOOKUP(B386,[13]Ap_PENSION!$C$16:$M$112,11,0),0)</f>
        <v>0</v>
      </c>
      <c r="AA386" s="3">
        <f>IFERROR(VLOOKUP(B386,[13]Ap_SALUD!$C$16:$M$112,11,0),0)</f>
        <v>0</v>
      </c>
      <c r="AB386" s="3"/>
      <c r="AC386" s="36">
        <f t="shared" si="15"/>
        <v>74266790</v>
      </c>
      <c r="AD386" s="37">
        <f t="shared" si="17"/>
        <v>39053340</v>
      </c>
      <c r="AE386" s="144"/>
    </row>
    <row r="387" spans="1:31" x14ac:dyDescent="0.25">
      <c r="A387" s="29">
        <v>375</v>
      </c>
      <c r="B387" s="61"/>
      <c r="C387" s="143" t="str">
        <f>VLOOKUP(D387,[8]Hoja1!$A$2:$B$1115,2,0)</f>
        <v>15763</v>
      </c>
      <c r="D387" s="31">
        <v>891801061</v>
      </c>
      <c r="E387" s="31">
        <v>216315763</v>
      </c>
      <c r="F387" s="61" t="s">
        <v>581</v>
      </c>
      <c r="G387" s="33">
        <v>0</v>
      </c>
      <c r="H387" s="33">
        <v>0</v>
      </c>
      <c r="I387" s="3">
        <f>IFERROR(VLOOKUP(C387,'[6]Anexo 2'!$A$9:$G$1115,7,0),0)</f>
        <v>127785310</v>
      </c>
      <c r="J387" s="3">
        <f>IFERROR(VLOOKUP(C387,'[6]Anexo 1'!$A$9:$F$1115,6,0),0)</f>
        <v>164907102</v>
      </c>
      <c r="K387" s="3"/>
      <c r="L387" s="3"/>
      <c r="M387" s="3"/>
      <c r="N387" s="3"/>
      <c r="O387" s="3"/>
      <c r="P387" s="34">
        <f t="shared" si="16"/>
        <v>292692412</v>
      </c>
      <c r="Q387" s="35">
        <f>VLOOKUP(D387,FEBRERO!$D$13:$Q$1147,14,0)+VLOOKUP(D387,FEBRERO!$D$13:$AC$1147,26,0)</f>
        <v>0</v>
      </c>
      <c r="R387" s="3">
        <f>IFERROR(VLOOKUP(D387,[13]ServNOMINA!$F$16:$M$112,8,0),0)</f>
        <v>0</v>
      </c>
      <c r="S387" s="3">
        <f>IFERROR(VLOOKUP(D387,[13]ServOTROS!$F$16:$M$112,8,0),0)</f>
        <v>0</v>
      </c>
      <c r="T387" s="3">
        <f>IFERROR(VLOOKUP(D387,[13]CANCEL!$F$16:$M$48,8,0),0)</f>
        <v>0</v>
      </c>
      <c r="U387" s="3">
        <f>IFERROR(VLOOKUP(B387,[13]Aaf_PENSION!$C$16:$M$112,11,0),0)</f>
        <v>0</v>
      </c>
      <c r="V387" s="3">
        <f>IFERROR(VLOOKUP(B387,[13]Aaf_SALUD!$C$16:$M$112,11,0),0)</f>
        <v>0</v>
      </c>
      <c r="W387" s="3">
        <f>IFERROR(VLOOKUP(D387,[13]CALIDAD!$F$16:$M$1122,8,0),0)</f>
        <v>31946328</v>
      </c>
      <c r="X387" s="3">
        <f>IFERROR(VLOOKUP(D387,'[14]dinamica municip ok'!$F$4:$G$1107,2,0),0)</f>
        <v>164907102</v>
      </c>
      <c r="Y387" s="3">
        <f>IFERROR(VLOOKUP(B387,[13]Ap_CESANTIAS!$C$16:$M$112,11,0),0)</f>
        <v>0</v>
      </c>
      <c r="Z387" s="3">
        <f>IFERROR(VLOOKUP(B387,[13]Ap_PENSION!$C$16:$M$112,11,0),0)</f>
        <v>0</v>
      </c>
      <c r="AA387" s="3">
        <f>IFERROR(VLOOKUP(B387,[13]Ap_SALUD!$C$16:$M$112,11,0),0)</f>
        <v>0</v>
      </c>
      <c r="AB387" s="3"/>
      <c r="AC387" s="36">
        <f t="shared" si="15"/>
        <v>196853430</v>
      </c>
      <c r="AD387" s="37">
        <f t="shared" si="17"/>
        <v>95838982</v>
      </c>
      <c r="AE387" s="144"/>
    </row>
    <row r="388" spans="1:31" x14ac:dyDescent="0.25">
      <c r="A388" s="38">
        <v>376</v>
      </c>
      <c r="B388" s="61"/>
      <c r="C388" s="143" t="str">
        <f>VLOOKUP(D388,[8]Hoja1!$A$2:$B$1115,2,0)</f>
        <v>15764</v>
      </c>
      <c r="D388" s="31">
        <v>800015909</v>
      </c>
      <c r="E388" s="31">
        <v>216415764</v>
      </c>
      <c r="F388" s="61" t="s">
        <v>582</v>
      </c>
      <c r="G388" s="33">
        <v>0</v>
      </c>
      <c r="H388" s="33">
        <v>0</v>
      </c>
      <c r="I388" s="3">
        <f>IFERROR(VLOOKUP(C388,'[6]Anexo 2'!$A$9:$G$1115,7,0),0)</f>
        <v>139754622</v>
      </c>
      <c r="J388" s="3">
        <f>IFERROR(VLOOKUP(C388,'[6]Anexo 1'!$A$9:$F$1115,6,0),0)</f>
        <v>174090456</v>
      </c>
      <c r="K388" s="3"/>
      <c r="L388" s="3"/>
      <c r="M388" s="3"/>
      <c r="N388" s="3"/>
      <c r="O388" s="3"/>
      <c r="P388" s="34">
        <f t="shared" si="16"/>
        <v>313845078</v>
      </c>
      <c r="Q388" s="35">
        <f>VLOOKUP(D388,FEBRERO!$D$13:$Q$1147,14,0)+VLOOKUP(D388,FEBRERO!$D$13:$AC$1147,26,0)</f>
        <v>0</v>
      </c>
      <c r="R388" s="3">
        <f>IFERROR(VLOOKUP(D388,[13]ServNOMINA!$F$16:$M$112,8,0),0)</f>
        <v>0</v>
      </c>
      <c r="S388" s="3">
        <f>IFERROR(VLOOKUP(D388,[13]ServOTROS!$F$16:$M$112,8,0),0)</f>
        <v>0</v>
      </c>
      <c r="T388" s="3">
        <f>IFERROR(VLOOKUP(D388,[13]CANCEL!$F$16:$M$48,8,0),0)</f>
        <v>0</v>
      </c>
      <c r="U388" s="3">
        <f>IFERROR(VLOOKUP(B388,[13]Aaf_PENSION!$C$16:$M$112,11,0),0)</f>
        <v>0</v>
      </c>
      <c r="V388" s="3">
        <f>IFERROR(VLOOKUP(B388,[13]Aaf_SALUD!$C$16:$M$112,11,0),0)</f>
        <v>0</v>
      </c>
      <c r="W388" s="3">
        <f>IFERROR(VLOOKUP(D388,[13]CALIDAD!$F$16:$M$1122,8,0),0)</f>
        <v>34938657</v>
      </c>
      <c r="X388" s="3">
        <f>IFERROR(VLOOKUP(D388,'[14]dinamica municip ok'!$F$4:$G$1107,2,0),0)</f>
        <v>174090456</v>
      </c>
      <c r="Y388" s="3">
        <f>IFERROR(VLOOKUP(B388,[13]Ap_CESANTIAS!$C$16:$M$112,11,0),0)</f>
        <v>0</v>
      </c>
      <c r="Z388" s="3">
        <f>IFERROR(VLOOKUP(B388,[13]Ap_PENSION!$C$16:$M$112,11,0),0)</f>
        <v>0</v>
      </c>
      <c r="AA388" s="3">
        <f>IFERROR(VLOOKUP(B388,[13]Ap_SALUD!$C$16:$M$112,11,0),0)</f>
        <v>0</v>
      </c>
      <c r="AB388" s="3"/>
      <c r="AC388" s="36">
        <f t="shared" si="15"/>
        <v>209029113</v>
      </c>
      <c r="AD388" s="37">
        <f t="shared" si="17"/>
        <v>104815965</v>
      </c>
      <c r="AE388" s="144"/>
    </row>
    <row r="389" spans="1:31" x14ac:dyDescent="0.25">
      <c r="A389" s="29">
        <v>377</v>
      </c>
      <c r="B389" s="61"/>
      <c r="C389" s="143" t="str">
        <f>VLOOKUP(D389,[8]Hoja1!$A$2:$B$1115,2,0)</f>
        <v>15774</v>
      </c>
      <c r="D389" s="31">
        <v>891856472</v>
      </c>
      <c r="E389" s="31">
        <v>217415774</v>
      </c>
      <c r="F389" s="61" t="s">
        <v>583</v>
      </c>
      <c r="G389" s="33">
        <v>0</v>
      </c>
      <c r="H389" s="33">
        <v>0</v>
      </c>
      <c r="I389" s="3">
        <f>IFERROR(VLOOKUP(C389,'[6]Anexo 2'!$A$9:$G$1115,7,0),0)</f>
        <v>25918719</v>
      </c>
      <c r="J389" s="3">
        <f>IFERROR(VLOOKUP(C389,'[6]Anexo 1'!$A$9:$F$1115,6,0),0)</f>
        <v>31165643</v>
      </c>
      <c r="K389" s="3"/>
      <c r="L389" s="3"/>
      <c r="M389" s="3"/>
      <c r="N389" s="3"/>
      <c r="O389" s="3"/>
      <c r="P389" s="34">
        <f t="shared" si="16"/>
        <v>57084362</v>
      </c>
      <c r="Q389" s="35">
        <f>VLOOKUP(D389,FEBRERO!$D$13:$Q$1147,14,0)+VLOOKUP(D389,FEBRERO!$D$13:$AC$1147,26,0)</f>
        <v>0</v>
      </c>
      <c r="R389" s="3">
        <f>IFERROR(VLOOKUP(D389,[13]ServNOMINA!$F$16:$M$112,8,0),0)</f>
        <v>0</v>
      </c>
      <c r="S389" s="3">
        <f>IFERROR(VLOOKUP(D389,[13]ServOTROS!$F$16:$M$112,8,0),0)</f>
        <v>0</v>
      </c>
      <c r="T389" s="3">
        <f>IFERROR(VLOOKUP(D389,[13]CANCEL!$F$16:$M$48,8,0),0)</f>
        <v>0</v>
      </c>
      <c r="U389" s="3">
        <f>IFERROR(VLOOKUP(B389,[13]Aaf_PENSION!$C$16:$M$112,11,0),0)</f>
        <v>0</v>
      </c>
      <c r="V389" s="3">
        <f>IFERROR(VLOOKUP(B389,[13]Aaf_SALUD!$C$16:$M$112,11,0),0)</f>
        <v>0</v>
      </c>
      <c r="W389" s="3">
        <f>IFERROR(VLOOKUP(D389,[13]CALIDAD!$F$16:$M$1122,8,0),0)</f>
        <v>6479679</v>
      </c>
      <c r="X389" s="3">
        <f>IFERROR(VLOOKUP(D389,'[14]dinamica municip ok'!$F$4:$G$1107,2,0),0)</f>
        <v>31165643</v>
      </c>
      <c r="Y389" s="3">
        <f>IFERROR(VLOOKUP(B389,[13]Ap_CESANTIAS!$C$16:$M$112,11,0),0)</f>
        <v>0</v>
      </c>
      <c r="Z389" s="3">
        <f>IFERROR(VLOOKUP(B389,[13]Ap_PENSION!$C$16:$M$112,11,0),0)</f>
        <v>0</v>
      </c>
      <c r="AA389" s="3">
        <f>IFERROR(VLOOKUP(B389,[13]Ap_SALUD!$C$16:$M$112,11,0),0)</f>
        <v>0</v>
      </c>
      <c r="AB389" s="3"/>
      <c r="AC389" s="36">
        <f t="shared" si="15"/>
        <v>37645322</v>
      </c>
      <c r="AD389" s="37">
        <f t="shared" si="17"/>
        <v>19439040</v>
      </c>
      <c r="AE389" s="144"/>
    </row>
    <row r="390" spans="1:31" x14ac:dyDescent="0.25">
      <c r="A390" s="38">
        <v>378</v>
      </c>
      <c r="B390" s="61"/>
      <c r="C390" s="143" t="str">
        <f>VLOOKUP(D390,[8]Hoja1!$A$2:$B$1115,2,0)</f>
        <v>15776</v>
      </c>
      <c r="D390" s="31">
        <v>800030988</v>
      </c>
      <c r="E390" s="31">
        <v>217615776</v>
      </c>
      <c r="F390" s="61" t="s">
        <v>584</v>
      </c>
      <c r="G390" s="33">
        <v>0</v>
      </c>
      <c r="H390" s="33">
        <v>0</v>
      </c>
      <c r="I390" s="3">
        <f>IFERROR(VLOOKUP(C390,'[6]Anexo 2'!$A$9:$G$1115,7,0),0)</f>
        <v>94231616</v>
      </c>
      <c r="J390" s="3">
        <f>IFERROR(VLOOKUP(C390,'[6]Anexo 1'!$A$9:$F$1115,6,0),0)</f>
        <v>95749011</v>
      </c>
      <c r="K390" s="3"/>
      <c r="L390" s="3"/>
      <c r="M390" s="3"/>
      <c r="N390" s="3"/>
      <c r="O390" s="3"/>
      <c r="P390" s="34">
        <f t="shared" si="16"/>
        <v>189980627</v>
      </c>
      <c r="Q390" s="35">
        <f>VLOOKUP(D390,FEBRERO!$D$13:$Q$1147,14,0)+VLOOKUP(D390,FEBRERO!$D$13:$AC$1147,26,0)</f>
        <v>0</v>
      </c>
      <c r="R390" s="3">
        <f>IFERROR(VLOOKUP(D390,[13]ServNOMINA!$F$16:$M$112,8,0),0)</f>
        <v>0</v>
      </c>
      <c r="S390" s="3">
        <f>IFERROR(VLOOKUP(D390,[13]ServOTROS!$F$16:$M$112,8,0),0)</f>
        <v>0</v>
      </c>
      <c r="T390" s="3">
        <f>IFERROR(VLOOKUP(D390,[13]CANCEL!$F$16:$M$48,8,0),0)</f>
        <v>0</v>
      </c>
      <c r="U390" s="3">
        <f>IFERROR(VLOOKUP(B390,[13]Aaf_PENSION!$C$16:$M$112,11,0),0)</f>
        <v>0</v>
      </c>
      <c r="V390" s="3">
        <f>IFERROR(VLOOKUP(B390,[13]Aaf_SALUD!$C$16:$M$112,11,0),0)</f>
        <v>0</v>
      </c>
      <c r="W390" s="3">
        <f>IFERROR(VLOOKUP(D390,[13]CALIDAD!$F$16:$M$1122,8,0),0)</f>
        <v>23557905</v>
      </c>
      <c r="X390" s="3">
        <f>IFERROR(VLOOKUP(D390,'[14]dinamica municip ok'!$F$4:$G$1107,2,0),0)</f>
        <v>95749011</v>
      </c>
      <c r="Y390" s="3">
        <f>IFERROR(VLOOKUP(B390,[13]Ap_CESANTIAS!$C$16:$M$112,11,0),0)</f>
        <v>0</v>
      </c>
      <c r="Z390" s="3">
        <f>IFERROR(VLOOKUP(B390,[13]Ap_PENSION!$C$16:$M$112,11,0),0)</f>
        <v>0</v>
      </c>
      <c r="AA390" s="3">
        <f>IFERROR(VLOOKUP(B390,[13]Ap_SALUD!$C$16:$M$112,11,0),0)</f>
        <v>0</v>
      </c>
      <c r="AB390" s="3"/>
      <c r="AC390" s="36">
        <f t="shared" si="15"/>
        <v>119306916</v>
      </c>
      <c r="AD390" s="37">
        <f t="shared" si="17"/>
        <v>70673711</v>
      </c>
      <c r="AE390" s="144"/>
    </row>
    <row r="391" spans="1:31" x14ac:dyDescent="0.25">
      <c r="A391" s="29">
        <v>379</v>
      </c>
      <c r="B391" s="61"/>
      <c r="C391" s="143" t="str">
        <f>VLOOKUP(D391,[8]Hoja1!$A$2:$B$1115,2,0)</f>
        <v>15778</v>
      </c>
      <c r="D391" s="31">
        <v>800028576</v>
      </c>
      <c r="E391" s="31">
        <v>217815778</v>
      </c>
      <c r="F391" s="61" t="s">
        <v>585</v>
      </c>
      <c r="G391" s="33">
        <v>0</v>
      </c>
      <c r="H391" s="33">
        <v>0</v>
      </c>
      <c r="I391" s="3">
        <f>IFERROR(VLOOKUP(C391,'[6]Anexo 2'!$A$9:$G$1115,7,0),0)</f>
        <v>37803278</v>
      </c>
      <c r="J391" s="3">
        <f>IFERROR(VLOOKUP(C391,'[6]Anexo 1'!$A$9:$F$1115,6,0),0)</f>
        <v>46328159</v>
      </c>
      <c r="K391" s="3"/>
      <c r="L391" s="3"/>
      <c r="M391" s="3"/>
      <c r="N391" s="3"/>
      <c r="O391" s="3"/>
      <c r="P391" s="34">
        <f t="shared" si="16"/>
        <v>84131437</v>
      </c>
      <c r="Q391" s="35">
        <f>VLOOKUP(D391,FEBRERO!$D$13:$Q$1147,14,0)+VLOOKUP(D391,FEBRERO!$D$13:$AC$1147,26,0)</f>
        <v>0</v>
      </c>
      <c r="R391" s="3">
        <f>IFERROR(VLOOKUP(D391,[13]ServNOMINA!$F$16:$M$112,8,0),0)</f>
        <v>0</v>
      </c>
      <c r="S391" s="3">
        <f>IFERROR(VLOOKUP(D391,[13]ServOTROS!$F$16:$M$112,8,0),0)</f>
        <v>0</v>
      </c>
      <c r="T391" s="3">
        <f>IFERROR(VLOOKUP(D391,[13]CANCEL!$F$16:$M$48,8,0),0)</f>
        <v>0</v>
      </c>
      <c r="U391" s="3">
        <f>IFERROR(VLOOKUP(B391,[13]Aaf_PENSION!$C$16:$M$112,11,0),0)</f>
        <v>0</v>
      </c>
      <c r="V391" s="3">
        <f>IFERROR(VLOOKUP(B391,[13]Aaf_SALUD!$C$16:$M$112,11,0),0)</f>
        <v>0</v>
      </c>
      <c r="W391" s="3">
        <f>IFERROR(VLOOKUP(D391,[13]CALIDAD!$F$16:$M$1122,8,0),0)</f>
        <v>9450819</v>
      </c>
      <c r="X391" s="3">
        <f>IFERROR(VLOOKUP(D391,'[14]dinamica municip ok'!$F$4:$G$1107,2,0),0)</f>
        <v>46328159</v>
      </c>
      <c r="Y391" s="3">
        <f>IFERROR(VLOOKUP(B391,[13]Ap_CESANTIAS!$C$16:$M$112,11,0),0)</f>
        <v>0</v>
      </c>
      <c r="Z391" s="3">
        <f>IFERROR(VLOOKUP(B391,[13]Ap_PENSION!$C$16:$M$112,11,0),0)</f>
        <v>0</v>
      </c>
      <c r="AA391" s="3">
        <f>IFERROR(VLOOKUP(B391,[13]Ap_SALUD!$C$16:$M$112,11,0),0)</f>
        <v>0</v>
      </c>
      <c r="AB391" s="3"/>
      <c r="AC391" s="36">
        <f t="shared" si="15"/>
        <v>55778978</v>
      </c>
      <c r="AD391" s="37">
        <f t="shared" si="17"/>
        <v>28352459</v>
      </c>
      <c r="AE391" s="144"/>
    </row>
    <row r="392" spans="1:31" x14ac:dyDescent="0.25">
      <c r="A392" s="38">
        <v>380</v>
      </c>
      <c r="B392" s="61"/>
      <c r="C392" s="143" t="str">
        <f>VLOOKUP(D392,[8]Hoja1!$A$2:$B$1115,2,0)</f>
        <v>15790</v>
      </c>
      <c r="D392" s="31">
        <v>891856131</v>
      </c>
      <c r="E392" s="31">
        <v>219015790</v>
      </c>
      <c r="F392" s="61" t="s">
        <v>586</v>
      </c>
      <c r="G392" s="33">
        <v>0</v>
      </c>
      <c r="H392" s="33">
        <v>0</v>
      </c>
      <c r="I392" s="3">
        <f>IFERROR(VLOOKUP(C392,'[6]Anexo 2'!$A$9:$G$1115,7,0),0)</f>
        <v>86555952</v>
      </c>
      <c r="J392" s="3">
        <f>IFERROR(VLOOKUP(C392,'[6]Anexo 1'!$A$9:$F$1115,6,0),0)</f>
        <v>108047044</v>
      </c>
      <c r="K392" s="3"/>
      <c r="L392" s="3"/>
      <c r="M392" s="3"/>
      <c r="N392" s="3"/>
      <c r="O392" s="3"/>
      <c r="P392" s="34">
        <f t="shared" si="16"/>
        <v>194602996</v>
      </c>
      <c r="Q392" s="35">
        <f>VLOOKUP(D392,FEBRERO!$D$13:$Q$1147,14,0)+VLOOKUP(D392,FEBRERO!$D$13:$AC$1147,26,0)</f>
        <v>0</v>
      </c>
      <c r="R392" s="3">
        <f>IFERROR(VLOOKUP(D392,[13]ServNOMINA!$F$16:$M$112,8,0),0)</f>
        <v>0</v>
      </c>
      <c r="S392" s="3">
        <f>IFERROR(VLOOKUP(D392,[13]ServOTROS!$F$16:$M$112,8,0),0)</f>
        <v>0</v>
      </c>
      <c r="T392" s="3">
        <f>IFERROR(VLOOKUP(D392,[13]CANCEL!$F$16:$M$48,8,0),0)</f>
        <v>0</v>
      </c>
      <c r="U392" s="3">
        <f>IFERROR(VLOOKUP(B392,[13]Aaf_PENSION!$C$16:$M$112,11,0),0)</f>
        <v>0</v>
      </c>
      <c r="V392" s="3">
        <f>IFERROR(VLOOKUP(B392,[13]Aaf_SALUD!$C$16:$M$112,11,0),0)</f>
        <v>0</v>
      </c>
      <c r="W392" s="3">
        <f>IFERROR(VLOOKUP(D392,[13]CALIDAD!$F$16:$M$1122,8,0),0)</f>
        <v>21638988</v>
      </c>
      <c r="X392" s="3">
        <f>IFERROR(VLOOKUP(D392,'[14]dinamica municip ok'!$F$4:$G$1107,2,0),0)</f>
        <v>108047044</v>
      </c>
      <c r="Y392" s="3">
        <f>IFERROR(VLOOKUP(B392,[13]Ap_CESANTIAS!$C$16:$M$112,11,0),0)</f>
        <v>0</v>
      </c>
      <c r="Z392" s="3">
        <f>IFERROR(VLOOKUP(B392,[13]Ap_PENSION!$C$16:$M$112,11,0),0)</f>
        <v>0</v>
      </c>
      <c r="AA392" s="3">
        <f>IFERROR(VLOOKUP(B392,[13]Ap_SALUD!$C$16:$M$112,11,0),0)</f>
        <v>0</v>
      </c>
      <c r="AB392" s="3"/>
      <c r="AC392" s="36">
        <f t="shared" si="15"/>
        <v>129686032</v>
      </c>
      <c r="AD392" s="37">
        <f t="shared" si="17"/>
        <v>64916964</v>
      </c>
      <c r="AE392" s="144"/>
    </row>
    <row r="393" spans="1:31" x14ac:dyDescent="0.25">
      <c r="A393" s="29">
        <v>381</v>
      </c>
      <c r="B393" s="61"/>
      <c r="C393" s="143" t="str">
        <f>VLOOKUP(D393,[8]Hoja1!$A$2:$B$1115,2,0)</f>
        <v>15798</v>
      </c>
      <c r="D393" s="31">
        <v>800019709</v>
      </c>
      <c r="E393" s="31">
        <v>219815798</v>
      </c>
      <c r="F393" s="61" t="s">
        <v>587</v>
      </c>
      <c r="G393" s="33">
        <v>0</v>
      </c>
      <c r="H393" s="33">
        <v>0</v>
      </c>
      <c r="I393" s="3">
        <f>IFERROR(VLOOKUP(C393,'[6]Anexo 2'!$A$9:$G$1115,7,0),0)</f>
        <v>35637526</v>
      </c>
      <c r="J393" s="3">
        <f>IFERROR(VLOOKUP(C393,'[6]Anexo 1'!$A$9:$F$1115,6,0),0)</f>
        <v>43865608</v>
      </c>
      <c r="K393" s="3"/>
      <c r="L393" s="3"/>
      <c r="M393" s="3"/>
      <c r="N393" s="3"/>
      <c r="O393" s="3"/>
      <c r="P393" s="34">
        <f t="shared" si="16"/>
        <v>79503134</v>
      </c>
      <c r="Q393" s="35">
        <f>VLOOKUP(D393,FEBRERO!$D$13:$Q$1147,14,0)+VLOOKUP(D393,FEBRERO!$D$13:$AC$1147,26,0)</f>
        <v>0</v>
      </c>
      <c r="R393" s="3">
        <f>IFERROR(VLOOKUP(D393,[13]ServNOMINA!$F$16:$M$112,8,0),0)</f>
        <v>0</v>
      </c>
      <c r="S393" s="3">
        <f>IFERROR(VLOOKUP(D393,[13]ServOTROS!$F$16:$M$112,8,0),0)</f>
        <v>0</v>
      </c>
      <c r="T393" s="3">
        <f>IFERROR(VLOOKUP(D393,[13]CANCEL!$F$16:$M$48,8,0),0)</f>
        <v>0</v>
      </c>
      <c r="U393" s="3">
        <f>IFERROR(VLOOKUP(B393,[13]Aaf_PENSION!$C$16:$M$112,11,0),0)</f>
        <v>0</v>
      </c>
      <c r="V393" s="3">
        <f>IFERROR(VLOOKUP(B393,[13]Aaf_SALUD!$C$16:$M$112,11,0),0)</f>
        <v>0</v>
      </c>
      <c r="W393" s="3">
        <f>IFERROR(VLOOKUP(D393,[13]CALIDAD!$F$16:$M$1122,8,0),0)</f>
        <v>8909382</v>
      </c>
      <c r="X393" s="3">
        <f>IFERROR(VLOOKUP(D393,'[14]dinamica municip ok'!$F$4:$G$1107,2,0),0)</f>
        <v>43865608</v>
      </c>
      <c r="Y393" s="3">
        <f>IFERROR(VLOOKUP(B393,[13]Ap_CESANTIAS!$C$16:$M$112,11,0),0)</f>
        <v>0</v>
      </c>
      <c r="Z393" s="3">
        <f>IFERROR(VLOOKUP(B393,[13]Ap_PENSION!$C$16:$M$112,11,0),0)</f>
        <v>0</v>
      </c>
      <c r="AA393" s="3">
        <f>IFERROR(VLOOKUP(B393,[13]Ap_SALUD!$C$16:$M$112,11,0),0)</f>
        <v>0</v>
      </c>
      <c r="AB393" s="3"/>
      <c r="AC393" s="36">
        <f t="shared" si="15"/>
        <v>52774990</v>
      </c>
      <c r="AD393" s="37">
        <f t="shared" si="17"/>
        <v>26728144</v>
      </c>
      <c r="AE393" s="144"/>
    </row>
    <row r="394" spans="1:31" x14ac:dyDescent="0.25">
      <c r="A394" s="38">
        <v>382</v>
      </c>
      <c r="B394" s="61"/>
      <c r="C394" s="143" t="str">
        <f>VLOOKUP(D394,[8]Hoja1!$A$2:$B$1115,2,0)</f>
        <v>15804</v>
      </c>
      <c r="D394" s="31">
        <v>891800860</v>
      </c>
      <c r="E394" s="31">
        <v>210415804</v>
      </c>
      <c r="F394" s="61" t="s">
        <v>588</v>
      </c>
      <c r="G394" s="33">
        <v>0</v>
      </c>
      <c r="H394" s="33">
        <v>0</v>
      </c>
      <c r="I394" s="3">
        <f>IFERROR(VLOOKUP(C394,'[6]Anexo 2'!$A$9:$G$1115,7,0),0)</f>
        <v>131029138</v>
      </c>
      <c r="J394" s="3">
        <f>IFERROR(VLOOKUP(C394,'[6]Anexo 1'!$A$9:$F$1115,6,0),0)</f>
        <v>152178212</v>
      </c>
      <c r="K394" s="3"/>
      <c r="L394" s="3"/>
      <c r="M394" s="3"/>
      <c r="N394" s="3"/>
      <c r="O394" s="3"/>
      <c r="P394" s="34">
        <f t="shared" si="16"/>
        <v>283207350</v>
      </c>
      <c r="Q394" s="35">
        <f>VLOOKUP(D394,FEBRERO!$D$13:$Q$1147,14,0)+VLOOKUP(D394,FEBRERO!$D$13:$AC$1147,26,0)</f>
        <v>0</v>
      </c>
      <c r="R394" s="3">
        <f>IFERROR(VLOOKUP(D394,[13]ServNOMINA!$F$16:$M$112,8,0),0)</f>
        <v>0</v>
      </c>
      <c r="S394" s="3">
        <f>IFERROR(VLOOKUP(D394,[13]ServOTROS!$F$16:$M$112,8,0),0)</f>
        <v>0</v>
      </c>
      <c r="T394" s="3">
        <f>IFERROR(VLOOKUP(D394,[13]CANCEL!$F$16:$M$48,8,0),0)</f>
        <v>0</v>
      </c>
      <c r="U394" s="3">
        <f>IFERROR(VLOOKUP(B394,[13]Aaf_PENSION!$C$16:$M$112,11,0),0)</f>
        <v>0</v>
      </c>
      <c r="V394" s="3">
        <f>IFERROR(VLOOKUP(B394,[13]Aaf_SALUD!$C$16:$M$112,11,0),0)</f>
        <v>0</v>
      </c>
      <c r="W394" s="3">
        <f>IFERROR(VLOOKUP(D394,[13]CALIDAD!$F$16:$M$1122,8,0),0)</f>
        <v>32757285</v>
      </c>
      <c r="X394" s="3">
        <f>IFERROR(VLOOKUP(D394,'[14]dinamica municip ok'!$F$4:$G$1107,2,0),0)</f>
        <v>152178212</v>
      </c>
      <c r="Y394" s="3">
        <f>IFERROR(VLOOKUP(B394,[13]Ap_CESANTIAS!$C$16:$M$112,11,0),0)</f>
        <v>0</v>
      </c>
      <c r="Z394" s="3">
        <f>IFERROR(VLOOKUP(B394,[13]Ap_PENSION!$C$16:$M$112,11,0),0)</f>
        <v>0</v>
      </c>
      <c r="AA394" s="3">
        <f>IFERROR(VLOOKUP(B394,[13]Ap_SALUD!$C$16:$M$112,11,0),0)</f>
        <v>0</v>
      </c>
      <c r="AB394" s="3"/>
      <c r="AC394" s="36">
        <f t="shared" si="15"/>
        <v>184935497</v>
      </c>
      <c r="AD394" s="37">
        <f t="shared" si="17"/>
        <v>98271853</v>
      </c>
      <c r="AE394" s="144"/>
    </row>
    <row r="395" spans="1:31" x14ac:dyDescent="0.25">
      <c r="A395" s="29">
        <v>383</v>
      </c>
      <c r="B395" s="61"/>
      <c r="C395" s="143" t="str">
        <f>VLOOKUP(D395,[8]Hoja1!$A$2:$B$1115,2,0)</f>
        <v>15806</v>
      </c>
      <c r="D395" s="31">
        <v>891855361</v>
      </c>
      <c r="E395" s="31">
        <v>210615806</v>
      </c>
      <c r="F395" s="61" t="s">
        <v>589</v>
      </c>
      <c r="G395" s="33">
        <v>0</v>
      </c>
      <c r="H395" s="33">
        <v>0</v>
      </c>
      <c r="I395" s="3">
        <f>IFERROR(VLOOKUP(C395,'[6]Anexo 2'!$A$9:$G$1115,7,0),0)</f>
        <v>127066636</v>
      </c>
      <c r="J395" s="3">
        <f>IFERROR(VLOOKUP(C395,'[6]Anexo 1'!$A$9:$F$1115,6,0),0)</f>
        <v>180610501</v>
      </c>
      <c r="K395" s="3"/>
      <c r="L395" s="3"/>
      <c r="M395" s="3"/>
      <c r="N395" s="3"/>
      <c r="O395" s="3"/>
      <c r="P395" s="34">
        <f t="shared" si="16"/>
        <v>307677137</v>
      </c>
      <c r="Q395" s="35">
        <f>VLOOKUP(D395,FEBRERO!$D$13:$Q$1147,14,0)+VLOOKUP(D395,FEBRERO!$D$13:$AC$1147,26,0)</f>
        <v>0</v>
      </c>
      <c r="R395" s="3">
        <f>IFERROR(VLOOKUP(D395,[13]ServNOMINA!$F$16:$M$112,8,0),0)</f>
        <v>0</v>
      </c>
      <c r="S395" s="3">
        <f>IFERROR(VLOOKUP(D395,[13]ServOTROS!$F$16:$M$112,8,0),0)</f>
        <v>0</v>
      </c>
      <c r="T395" s="3">
        <f>IFERROR(VLOOKUP(D395,[13]CANCEL!$F$16:$M$48,8,0),0)</f>
        <v>0</v>
      </c>
      <c r="U395" s="3">
        <f>IFERROR(VLOOKUP(B395,[13]Aaf_PENSION!$C$16:$M$112,11,0),0)</f>
        <v>0</v>
      </c>
      <c r="V395" s="3">
        <f>IFERROR(VLOOKUP(B395,[13]Aaf_SALUD!$C$16:$M$112,11,0),0)</f>
        <v>0</v>
      </c>
      <c r="W395" s="3">
        <f>IFERROR(VLOOKUP(D395,[13]CALIDAD!$F$16:$M$1122,8,0),0)</f>
        <v>31766658</v>
      </c>
      <c r="X395" s="3">
        <f>IFERROR(VLOOKUP(D395,'[14]dinamica municip ok'!$F$4:$G$1107,2,0),0)</f>
        <v>180610501</v>
      </c>
      <c r="Y395" s="3">
        <f>IFERROR(VLOOKUP(B395,[13]Ap_CESANTIAS!$C$16:$M$112,11,0),0)</f>
        <v>0</v>
      </c>
      <c r="Z395" s="3">
        <f>IFERROR(VLOOKUP(B395,[13]Ap_PENSION!$C$16:$M$112,11,0),0)</f>
        <v>0</v>
      </c>
      <c r="AA395" s="3">
        <f>IFERROR(VLOOKUP(B395,[13]Ap_SALUD!$C$16:$M$112,11,0),0)</f>
        <v>0</v>
      </c>
      <c r="AB395" s="3"/>
      <c r="AC395" s="36">
        <f t="shared" si="15"/>
        <v>212377159</v>
      </c>
      <c r="AD395" s="37">
        <f t="shared" si="17"/>
        <v>95299978</v>
      </c>
      <c r="AE395" s="144"/>
    </row>
    <row r="396" spans="1:31" x14ac:dyDescent="0.25">
      <c r="A396" s="38">
        <v>384</v>
      </c>
      <c r="B396" s="61"/>
      <c r="C396" s="143" t="str">
        <f>VLOOKUP(D396,[8]Hoja1!$A$2:$B$1115,2,0)</f>
        <v>15808</v>
      </c>
      <c r="D396" s="31">
        <v>800028436</v>
      </c>
      <c r="E396" s="31">
        <v>210815808</v>
      </c>
      <c r="F396" s="61" t="s">
        <v>590</v>
      </c>
      <c r="G396" s="33">
        <v>0</v>
      </c>
      <c r="H396" s="33">
        <v>0</v>
      </c>
      <c r="I396" s="3">
        <f>IFERROR(VLOOKUP(C396,'[6]Anexo 2'!$A$9:$G$1115,7,0),0)</f>
        <v>48823630</v>
      </c>
      <c r="J396" s="3">
        <f>IFERROR(VLOOKUP(C396,'[6]Anexo 1'!$A$9:$F$1115,6,0),0)</f>
        <v>50556732</v>
      </c>
      <c r="K396" s="3"/>
      <c r="L396" s="3"/>
      <c r="M396" s="3"/>
      <c r="N396" s="3"/>
      <c r="O396" s="3"/>
      <c r="P396" s="34">
        <f t="shared" si="16"/>
        <v>99380362</v>
      </c>
      <c r="Q396" s="35">
        <f>VLOOKUP(D396,FEBRERO!$D$13:$Q$1147,14,0)+VLOOKUP(D396,FEBRERO!$D$13:$AC$1147,26,0)</f>
        <v>0</v>
      </c>
      <c r="R396" s="3">
        <f>IFERROR(VLOOKUP(D396,[13]ServNOMINA!$F$16:$M$112,8,0),0)</f>
        <v>0</v>
      </c>
      <c r="S396" s="3">
        <f>IFERROR(VLOOKUP(D396,[13]ServOTROS!$F$16:$M$112,8,0),0)</f>
        <v>0</v>
      </c>
      <c r="T396" s="3">
        <f>IFERROR(VLOOKUP(D396,[13]CANCEL!$F$16:$M$48,8,0),0)</f>
        <v>0</v>
      </c>
      <c r="U396" s="3">
        <f>IFERROR(VLOOKUP(B396,[13]Aaf_PENSION!$C$16:$M$112,11,0),0)</f>
        <v>0</v>
      </c>
      <c r="V396" s="3">
        <f>IFERROR(VLOOKUP(B396,[13]Aaf_SALUD!$C$16:$M$112,11,0),0)</f>
        <v>0</v>
      </c>
      <c r="W396" s="3">
        <f>IFERROR(VLOOKUP(D396,[13]CALIDAD!$F$16:$M$1122,8,0),0)</f>
        <v>12205908</v>
      </c>
      <c r="X396" s="3">
        <f>IFERROR(VLOOKUP(D396,'[14]dinamica municip ok'!$F$4:$G$1107,2,0),0)</f>
        <v>50556732</v>
      </c>
      <c r="Y396" s="3">
        <f>IFERROR(VLOOKUP(B396,[13]Ap_CESANTIAS!$C$16:$M$112,11,0),0)</f>
        <v>0</v>
      </c>
      <c r="Z396" s="3">
        <f>IFERROR(VLOOKUP(B396,[13]Ap_PENSION!$C$16:$M$112,11,0),0)</f>
        <v>0</v>
      </c>
      <c r="AA396" s="3">
        <f>IFERROR(VLOOKUP(B396,[13]Ap_SALUD!$C$16:$M$112,11,0),0)</f>
        <v>0</v>
      </c>
      <c r="AB396" s="3"/>
      <c r="AC396" s="36">
        <f t="shared" si="15"/>
        <v>62762640</v>
      </c>
      <c r="AD396" s="37">
        <f t="shared" si="17"/>
        <v>36617722</v>
      </c>
      <c r="AE396" s="144"/>
    </row>
    <row r="397" spans="1:31" x14ac:dyDescent="0.25">
      <c r="A397" s="29">
        <v>385</v>
      </c>
      <c r="B397" s="61"/>
      <c r="C397" s="143" t="str">
        <f>VLOOKUP(D397,[8]Hoja1!$A$2:$B$1115,2,0)</f>
        <v>15810</v>
      </c>
      <c r="D397" s="31">
        <v>800099187</v>
      </c>
      <c r="E397" s="31">
        <v>211015810</v>
      </c>
      <c r="F397" s="61" t="s">
        <v>591</v>
      </c>
      <c r="G397" s="33">
        <v>0</v>
      </c>
      <c r="H397" s="33">
        <v>0</v>
      </c>
      <c r="I397" s="3">
        <f>IFERROR(VLOOKUP(C397,'[6]Anexo 2'!$A$9:$G$1115,7,0),0)</f>
        <v>66074731</v>
      </c>
      <c r="J397" s="3">
        <f>IFERROR(VLOOKUP(C397,'[6]Anexo 1'!$A$9:$F$1115,6,0),0)</f>
        <v>65248039</v>
      </c>
      <c r="K397" s="3"/>
      <c r="L397" s="3"/>
      <c r="M397" s="3"/>
      <c r="N397" s="3"/>
      <c r="O397" s="3"/>
      <c r="P397" s="34">
        <f t="shared" si="16"/>
        <v>131322770</v>
      </c>
      <c r="Q397" s="35">
        <f>VLOOKUP(D397,FEBRERO!$D$13:$Q$1147,14,0)+VLOOKUP(D397,FEBRERO!$D$13:$AC$1147,26,0)</f>
        <v>0</v>
      </c>
      <c r="R397" s="3">
        <f>IFERROR(VLOOKUP(D397,[13]ServNOMINA!$F$16:$M$112,8,0),0)</f>
        <v>0</v>
      </c>
      <c r="S397" s="3">
        <f>IFERROR(VLOOKUP(D397,[13]ServOTROS!$F$16:$M$112,8,0),0)</f>
        <v>0</v>
      </c>
      <c r="T397" s="3">
        <f>IFERROR(VLOOKUP(D397,[13]CANCEL!$F$16:$M$48,8,0),0)</f>
        <v>0</v>
      </c>
      <c r="U397" s="3">
        <f>IFERROR(VLOOKUP(B397,[13]Aaf_PENSION!$C$16:$M$112,11,0),0)</f>
        <v>0</v>
      </c>
      <c r="V397" s="3">
        <f>IFERROR(VLOOKUP(B397,[13]Aaf_SALUD!$C$16:$M$112,11,0),0)</f>
        <v>0</v>
      </c>
      <c r="W397" s="3">
        <f>IFERROR(VLOOKUP(D397,[13]CALIDAD!$F$16:$M$1122,8,0),0)</f>
        <v>16518684</v>
      </c>
      <c r="X397" s="3">
        <f>IFERROR(VLOOKUP(D397,'[14]dinamica municip ok'!$F$4:$G$1107,2,0),0)</f>
        <v>65248039</v>
      </c>
      <c r="Y397" s="3">
        <f>IFERROR(VLOOKUP(B397,[13]Ap_CESANTIAS!$C$16:$M$112,11,0),0)</f>
        <v>0</v>
      </c>
      <c r="Z397" s="3">
        <f>IFERROR(VLOOKUP(B397,[13]Ap_PENSION!$C$16:$M$112,11,0),0)</f>
        <v>0</v>
      </c>
      <c r="AA397" s="3">
        <f>IFERROR(VLOOKUP(B397,[13]Ap_SALUD!$C$16:$M$112,11,0),0)</f>
        <v>0</v>
      </c>
      <c r="AB397" s="3"/>
      <c r="AC397" s="36">
        <f t="shared" ref="AC397:AC460" si="18">SUM(R397:AA397)</f>
        <v>81766723</v>
      </c>
      <c r="AD397" s="37">
        <f t="shared" si="17"/>
        <v>49556047</v>
      </c>
      <c r="AE397" s="144"/>
    </row>
    <row r="398" spans="1:31" x14ac:dyDescent="0.25">
      <c r="A398" s="38">
        <v>386</v>
      </c>
      <c r="B398" s="61"/>
      <c r="C398" s="143" t="str">
        <f>VLOOKUP(D398,[8]Hoja1!$A$2:$B$1115,2,0)</f>
        <v>15814</v>
      </c>
      <c r="D398" s="31">
        <v>800099642</v>
      </c>
      <c r="E398" s="31">
        <v>211415814</v>
      </c>
      <c r="F398" s="61" t="s">
        <v>592</v>
      </c>
      <c r="G398" s="33">
        <v>0</v>
      </c>
      <c r="H398" s="33">
        <v>0</v>
      </c>
      <c r="I398" s="3">
        <f>IFERROR(VLOOKUP(C398,'[6]Anexo 2'!$A$9:$G$1115,7,0),0)</f>
        <v>159914440</v>
      </c>
      <c r="J398" s="3">
        <f>IFERROR(VLOOKUP(C398,'[6]Anexo 1'!$A$9:$F$1115,6,0),0)</f>
        <v>235839310</v>
      </c>
      <c r="K398" s="3"/>
      <c r="L398" s="3"/>
      <c r="M398" s="3"/>
      <c r="N398" s="3"/>
      <c r="O398" s="3"/>
      <c r="P398" s="34">
        <f t="shared" ref="P398:P461" si="19">SUM(G398:N398)</f>
        <v>395753750</v>
      </c>
      <c r="Q398" s="35">
        <f>VLOOKUP(D398,FEBRERO!$D$13:$Q$1147,14,0)+VLOOKUP(D398,FEBRERO!$D$13:$AC$1147,26,0)</f>
        <v>0</v>
      </c>
      <c r="R398" s="3">
        <f>IFERROR(VLOOKUP(D398,[13]ServNOMINA!$F$16:$M$112,8,0),0)</f>
        <v>0</v>
      </c>
      <c r="S398" s="3">
        <f>IFERROR(VLOOKUP(D398,[13]ServOTROS!$F$16:$M$112,8,0),0)</f>
        <v>0</v>
      </c>
      <c r="T398" s="3">
        <f>IFERROR(VLOOKUP(D398,[13]CANCEL!$F$16:$M$48,8,0),0)</f>
        <v>0</v>
      </c>
      <c r="U398" s="3">
        <f>IFERROR(VLOOKUP(B398,[13]Aaf_PENSION!$C$16:$M$112,11,0),0)</f>
        <v>0</v>
      </c>
      <c r="V398" s="3">
        <f>IFERROR(VLOOKUP(B398,[13]Aaf_SALUD!$C$16:$M$112,11,0),0)</f>
        <v>0</v>
      </c>
      <c r="W398" s="3">
        <f>IFERROR(VLOOKUP(D398,[13]CALIDAD!$F$16:$M$1122,8,0),0)</f>
        <v>39978609</v>
      </c>
      <c r="X398" s="3">
        <f>IFERROR(VLOOKUP(D398,'[14]dinamica municip ok'!$F$4:$G$1107,2,0),0)</f>
        <v>235839310</v>
      </c>
      <c r="Y398" s="3">
        <f>IFERROR(VLOOKUP(B398,[13]Ap_CESANTIAS!$C$16:$M$112,11,0),0)</f>
        <v>0</v>
      </c>
      <c r="Z398" s="3">
        <f>IFERROR(VLOOKUP(B398,[13]Ap_PENSION!$C$16:$M$112,11,0),0)</f>
        <v>0</v>
      </c>
      <c r="AA398" s="3">
        <f>IFERROR(VLOOKUP(B398,[13]Ap_SALUD!$C$16:$M$112,11,0),0)</f>
        <v>0</v>
      </c>
      <c r="AB398" s="3"/>
      <c r="AC398" s="36">
        <f t="shared" si="18"/>
        <v>275817919</v>
      </c>
      <c r="AD398" s="37">
        <f t="shared" si="17"/>
        <v>119935831</v>
      </c>
      <c r="AE398" s="144"/>
    </row>
    <row r="399" spans="1:31" x14ac:dyDescent="0.25">
      <c r="A399" s="29">
        <v>387</v>
      </c>
      <c r="B399" s="61"/>
      <c r="C399" s="143" t="str">
        <f>VLOOKUP(D399,[8]Hoja1!$A$2:$B$1115,2,0)</f>
        <v>15816</v>
      </c>
      <c r="D399" s="31">
        <v>800062255</v>
      </c>
      <c r="E399" s="31">
        <v>211615816</v>
      </c>
      <c r="F399" s="61" t="s">
        <v>593</v>
      </c>
      <c r="G399" s="33">
        <v>0</v>
      </c>
      <c r="H399" s="33">
        <v>0</v>
      </c>
      <c r="I399" s="3">
        <f>IFERROR(VLOOKUP(C399,'[6]Anexo 2'!$A$9:$G$1115,7,0),0)</f>
        <v>100084096</v>
      </c>
      <c r="J399" s="3">
        <f>IFERROR(VLOOKUP(C399,'[6]Anexo 1'!$A$9:$F$1115,6,0),0)</f>
        <v>99636107</v>
      </c>
      <c r="K399" s="3"/>
      <c r="L399" s="3"/>
      <c r="M399" s="3"/>
      <c r="N399" s="3"/>
      <c r="O399" s="3"/>
      <c r="P399" s="34">
        <f t="shared" si="19"/>
        <v>199720203</v>
      </c>
      <c r="Q399" s="35">
        <f>VLOOKUP(D399,FEBRERO!$D$13:$Q$1147,14,0)+VLOOKUP(D399,FEBRERO!$D$13:$AC$1147,26,0)</f>
        <v>0</v>
      </c>
      <c r="R399" s="3">
        <f>IFERROR(VLOOKUP(D399,[13]ServNOMINA!$F$16:$M$112,8,0),0)</f>
        <v>0</v>
      </c>
      <c r="S399" s="3">
        <f>IFERROR(VLOOKUP(D399,[13]ServOTROS!$F$16:$M$112,8,0),0)</f>
        <v>0</v>
      </c>
      <c r="T399" s="3">
        <f>IFERROR(VLOOKUP(D399,[13]CANCEL!$F$16:$M$48,8,0),0)</f>
        <v>0</v>
      </c>
      <c r="U399" s="3">
        <f>IFERROR(VLOOKUP(B399,[13]Aaf_PENSION!$C$16:$M$112,11,0),0)</f>
        <v>0</v>
      </c>
      <c r="V399" s="3">
        <f>IFERROR(VLOOKUP(B399,[13]Aaf_SALUD!$C$16:$M$112,11,0),0)</f>
        <v>0</v>
      </c>
      <c r="W399" s="3">
        <f>IFERROR(VLOOKUP(D399,[13]CALIDAD!$F$16:$M$1122,8,0),0)</f>
        <v>25021023</v>
      </c>
      <c r="X399" s="3">
        <f>IFERROR(VLOOKUP(D399,'[14]dinamica municip ok'!$F$4:$G$1107,2,0),0)</f>
        <v>99636107</v>
      </c>
      <c r="Y399" s="3">
        <f>IFERROR(VLOOKUP(B399,[13]Ap_CESANTIAS!$C$16:$M$112,11,0),0)</f>
        <v>0</v>
      </c>
      <c r="Z399" s="3">
        <f>IFERROR(VLOOKUP(B399,[13]Ap_PENSION!$C$16:$M$112,11,0),0)</f>
        <v>0</v>
      </c>
      <c r="AA399" s="3">
        <f>IFERROR(VLOOKUP(B399,[13]Ap_SALUD!$C$16:$M$112,11,0),0)</f>
        <v>0</v>
      </c>
      <c r="AB399" s="3"/>
      <c r="AC399" s="36">
        <f t="shared" si="18"/>
        <v>124657130</v>
      </c>
      <c r="AD399" s="37">
        <f t="shared" ref="AD399:AD462" si="20">+P399-Q399+AB399-AC399</f>
        <v>75063073</v>
      </c>
      <c r="AE399" s="144"/>
    </row>
    <row r="400" spans="1:31" x14ac:dyDescent="0.25">
      <c r="A400" s="38">
        <v>388</v>
      </c>
      <c r="B400" s="61"/>
      <c r="C400" s="143" t="str">
        <f>VLOOKUP(D400,[8]Hoja1!$A$2:$B$1115,2,0)</f>
        <v>15820</v>
      </c>
      <c r="D400" s="31">
        <v>891856625</v>
      </c>
      <c r="E400" s="31">
        <v>212015820</v>
      </c>
      <c r="F400" s="61" t="s">
        <v>594</v>
      </c>
      <c r="G400" s="33">
        <v>0</v>
      </c>
      <c r="H400" s="33">
        <v>0</v>
      </c>
      <c r="I400" s="3">
        <f>IFERROR(VLOOKUP(C400,'[6]Anexo 2'!$A$9:$G$1115,7,0),0)</f>
        <v>62184829</v>
      </c>
      <c r="J400" s="3">
        <f>IFERROR(VLOOKUP(C400,'[6]Anexo 1'!$A$9:$F$1115,6,0),0)</f>
        <v>74275522</v>
      </c>
      <c r="K400" s="3"/>
      <c r="L400" s="3"/>
      <c r="M400" s="3"/>
      <c r="N400" s="3"/>
      <c r="O400" s="3"/>
      <c r="P400" s="34">
        <f t="shared" si="19"/>
        <v>136460351</v>
      </c>
      <c r="Q400" s="35">
        <f>VLOOKUP(D400,FEBRERO!$D$13:$Q$1147,14,0)+VLOOKUP(D400,FEBRERO!$D$13:$AC$1147,26,0)</f>
        <v>0</v>
      </c>
      <c r="R400" s="3">
        <f>IFERROR(VLOOKUP(D400,[13]ServNOMINA!$F$16:$M$112,8,0),0)</f>
        <v>0</v>
      </c>
      <c r="S400" s="3">
        <f>IFERROR(VLOOKUP(D400,[13]ServOTROS!$F$16:$M$112,8,0),0)</f>
        <v>0</v>
      </c>
      <c r="T400" s="3">
        <f>IFERROR(VLOOKUP(D400,[13]CANCEL!$F$16:$M$48,8,0),0)</f>
        <v>0</v>
      </c>
      <c r="U400" s="3">
        <f>IFERROR(VLOOKUP(B400,[13]Aaf_PENSION!$C$16:$M$112,11,0),0)</f>
        <v>0</v>
      </c>
      <c r="V400" s="3">
        <f>IFERROR(VLOOKUP(B400,[13]Aaf_SALUD!$C$16:$M$112,11,0),0)</f>
        <v>0</v>
      </c>
      <c r="W400" s="3">
        <f>IFERROR(VLOOKUP(D400,[13]CALIDAD!$F$16:$M$1122,8,0),0)</f>
        <v>15546207</v>
      </c>
      <c r="X400" s="3">
        <f>IFERROR(VLOOKUP(D400,'[14]dinamica municip ok'!$F$4:$G$1107,2,0),0)</f>
        <v>74275522</v>
      </c>
      <c r="Y400" s="3">
        <f>IFERROR(VLOOKUP(B400,[13]Ap_CESANTIAS!$C$16:$M$112,11,0),0)</f>
        <v>0</v>
      </c>
      <c r="Z400" s="3">
        <f>IFERROR(VLOOKUP(B400,[13]Ap_PENSION!$C$16:$M$112,11,0),0)</f>
        <v>0</v>
      </c>
      <c r="AA400" s="3">
        <f>IFERROR(VLOOKUP(B400,[13]Ap_SALUD!$C$16:$M$112,11,0),0)</f>
        <v>0</v>
      </c>
      <c r="AB400" s="3"/>
      <c r="AC400" s="36">
        <f t="shared" si="18"/>
        <v>89821729</v>
      </c>
      <c r="AD400" s="37">
        <f t="shared" si="20"/>
        <v>46638622</v>
      </c>
      <c r="AE400" s="144"/>
    </row>
    <row r="401" spans="1:31" x14ac:dyDescent="0.25">
      <c r="A401" s="29">
        <v>389</v>
      </c>
      <c r="B401" s="61"/>
      <c r="C401" s="143" t="str">
        <f>VLOOKUP(D401,[8]Hoja1!$A$2:$B$1115,2,0)</f>
        <v>15822</v>
      </c>
      <c r="D401" s="31">
        <v>800012635</v>
      </c>
      <c r="E401" s="31">
        <v>212215822</v>
      </c>
      <c r="F401" s="61" t="s">
        <v>595</v>
      </c>
      <c r="G401" s="33">
        <v>0</v>
      </c>
      <c r="H401" s="33">
        <v>0</v>
      </c>
      <c r="I401" s="3">
        <f>IFERROR(VLOOKUP(C401,'[6]Anexo 2'!$A$9:$G$1115,7,0),0)</f>
        <v>90690957</v>
      </c>
      <c r="J401" s="3">
        <f>IFERROR(VLOOKUP(C401,'[6]Anexo 1'!$A$9:$F$1115,6,0),0)</f>
        <v>91205517</v>
      </c>
      <c r="K401" s="3"/>
      <c r="L401" s="3"/>
      <c r="M401" s="3"/>
      <c r="N401" s="3"/>
      <c r="O401" s="3"/>
      <c r="P401" s="34">
        <f t="shared" si="19"/>
        <v>181896474</v>
      </c>
      <c r="Q401" s="35">
        <f>VLOOKUP(D401,FEBRERO!$D$13:$Q$1147,14,0)+VLOOKUP(D401,FEBRERO!$D$13:$AC$1147,26,0)</f>
        <v>0</v>
      </c>
      <c r="R401" s="3">
        <f>IFERROR(VLOOKUP(D401,[13]ServNOMINA!$F$16:$M$112,8,0),0)</f>
        <v>0</v>
      </c>
      <c r="S401" s="3">
        <f>IFERROR(VLOOKUP(D401,[13]ServOTROS!$F$16:$M$112,8,0),0)</f>
        <v>0</v>
      </c>
      <c r="T401" s="3">
        <f>IFERROR(VLOOKUP(D401,[13]CANCEL!$F$16:$M$48,8,0),0)</f>
        <v>0</v>
      </c>
      <c r="U401" s="3">
        <f>IFERROR(VLOOKUP(B401,[13]Aaf_PENSION!$C$16:$M$112,11,0),0)</f>
        <v>0</v>
      </c>
      <c r="V401" s="3">
        <f>IFERROR(VLOOKUP(B401,[13]Aaf_SALUD!$C$16:$M$112,11,0),0)</f>
        <v>0</v>
      </c>
      <c r="W401" s="3">
        <f>IFERROR(VLOOKUP(D401,[13]CALIDAD!$F$16:$M$1122,8,0),0)</f>
        <v>22672740</v>
      </c>
      <c r="X401" s="3">
        <f>IFERROR(VLOOKUP(D401,'[14]dinamica municip ok'!$F$4:$G$1107,2,0),0)</f>
        <v>91205517</v>
      </c>
      <c r="Y401" s="3">
        <f>IFERROR(VLOOKUP(B401,[13]Ap_CESANTIAS!$C$16:$M$112,11,0),0)</f>
        <v>0</v>
      </c>
      <c r="Z401" s="3">
        <f>IFERROR(VLOOKUP(B401,[13]Ap_PENSION!$C$16:$M$112,11,0),0)</f>
        <v>0</v>
      </c>
      <c r="AA401" s="3">
        <f>IFERROR(VLOOKUP(B401,[13]Ap_SALUD!$C$16:$M$112,11,0),0)</f>
        <v>0</v>
      </c>
      <c r="AB401" s="3"/>
      <c r="AC401" s="36">
        <f t="shared" si="18"/>
        <v>113878257</v>
      </c>
      <c r="AD401" s="37">
        <f t="shared" si="20"/>
        <v>68018217</v>
      </c>
      <c r="AE401" s="144"/>
    </row>
    <row r="402" spans="1:31" x14ac:dyDescent="0.25">
      <c r="A402" s="38">
        <v>390</v>
      </c>
      <c r="B402" s="61"/>
      <c r="C402" s="143" t="str">
        <f>VLOOKUP(D402,[8]Hoja1!$A$2:$B$1115,2,0)</f>
        <v>15832</v>
      </c>
      <c r="D402" s="31">
        <v>800099639</v>
      </c>
      <c r="E402" s="31">
        <v>213215832</v>
      </c>
      <c r="F402" s="61" t="s">
        <v>596</v>
      </c>
      <c r="G402" s="33">
        <v>0</v>
      </c>
      <c r="H402" s="33">
        <v>0</v>
      </c>
      <c r="I402" s="3">
        <f>IFERROR(VLOOKUP(C402,'[6]Anexo 2'!$A$9:$G$1115,7,0),0)</f>
        <v>37958032</v>
      </c>
      <c r="J402" s="3">
        <f>IFERROR(VLOOKUP(C402,'[6]Anexo 1'!$A$9:$F$1115,6,0),0)</f>
        <v>32899081</v>
      </c>
      <c r="K402" s="3"/>
      <c r="L402" s="3"/>
      <c r="M402" s="3"/>
      <c r="N402" s="3"/>
      <c r="O402" s="3"/>
      <c r="P402" s="34">
        <f t="shared" si="19"/>
        <v>70857113</v>
      </c>
      <c r="Q402" s="35">
        <f>VLOOKUP(D402,FEBRERO!$D$13:$Q$1147,14,0)+VLOOKUP(D402,FEBRERO!$D$13:$AC$1147,26,0)</f>
        <v>0</v>
      </c>
      <c r="R402" s="3">
        <f>IFERROR(VLOOKUP(D402,[13]ServNOMINA!$F$16:$M$112,8,0),0)</f>
        <v>0</v>
      </c>
      <c r="S402" s="3">
        <f>IFERROR(VLOOKUP(D402,[13]ServOTROS!$F$16:$M$112,8,0),0)</f>
        <v>0</v>
      </c>
      <c r="T402" s="3">
        <f>IFERROR(VLOOKUP(D402,[13]CANCEL!$F$16:$M$48,8,0),0)</f>
        <v>0</v>
      </c>
      <c r="U402" s="3">
        <f>IFERROR(VLOOKUP(B402,[13]Aaf_PENSION!$C$16:$M$112,11,0),0)</f>
        <v>0</v>
      </c>
      <c r="V402" s="3">
        <f>IFERROR(VLOOKUP(B402,[13]Aaf_SALUD!$C$16:$M$112,11,0),0)</f>
        <v>0</v>
      </c>
      <c r="W402" s="3">
        <f>IFERROR(VLOOKUP(D402,[13]CALIDAD!$F$16:$M$1122,8,0),0)</f>
        <v>9489507</v>
      </c>
      <c r="X402" s="3">
        <f>IFERROR(VLOOKUP(D402,'[14]dinamica municip ok'!$F$4:$G$1107,2,0),0)</f>
        <v>32899081</v>
      </c>
      <c r="Y402" s="3">
        <f>IFERROR(VLOOKUP(B402,[13]Ap_CESANTIAS!$C$16:$M$112,11,0),0)</f>
        <v>0</v>
      </c>
      <c r="Z402" s="3">
        <f>IFERROR(VLOOKUP(B402,[13]Ap_PENSION!$C$16:$M$112,11,0),0)</f>
        <v>0</v>
      </c>
      <c r="AA402" s="3">
        <f>IFERROR(VLOOKUP(B402,[13]Ap_SALUD!$C$16:$M$112,11,0),0)</f>
        <v>0</v>
      </c>
      <c r="AB402" s="3"/>
      <c r="AC402" s="36">
        <f t="shared" si="18"/>
        <v>42388588</v>
      </c>
      <c r="AD402" s="37">
        <f t="shared" si="20"/>
        <v>28468525</v>
      </c>
      <c r="AE402" s="144"/>
    </row>
    <row r="403" spans="1:31" x14ac:dyDescent="0.25">
      <c r="A403" s="29">
        <v>391</v>
      </c>
      <c r="B403" s="61"/>
      <c r="C403" s="143" t="str">
        <f>VLOOKUP(D403,[8]Hoja1!$A$2:$B$1115,2,0)</f>
        <v>15835</v>
      </c>
      <c r="D403" s="31">
        <v>891801787</v>
      </c>
      <c r="E403" s="31">
        <v>213515835</v>
      </c>
      <c r="F403" s="61" t="s">
        <v>597</v>
      </c>
      <c r="G403" s="33">
        <v>0</v>
      </c>
      <c r="H403" s="33">
        <v>0</v>
      </c>
      <c r="I403" s="3">
        <f>IFERROR(VLOOKUP(C403,'[6]Anexo 2'!$A$9:$G$1115,7,0),0)</f>
        <v>125166772</v>
      </c>
      <c r="J403" s="3">
        <f>IFERROR(VLOOKUP(C403,'[6]Anexo 1'!$A$9:$F$1115,6,0),0)</f>
        <v>144427290</v>
      </c>
      <c r="K403" s="3"/>
      <c r="L403" s="3"/>
      <c r="M403" s="3"/>
      <c r="N403" s="3"/>
      <c r="O403" s="3"/>
      <c r="P403" s="34">
        <f t="shared" si="19"/>
        <v>269594062</v>
      </c>
      <c r="Q403" s="35">
        <f>VLOOKUP(D403,FEBRERO!$D$13:$Q$1147,14,0)+VLOOKUP(D403,FEBRERO!$D$13:$AC$1147,26,0)</f>
        <v>0</v>
      </c>
      <c r="R403" s="3">
        <f>IFERROR(VLOOKUP(D403,[13]ServNOMINA!$F$16:$M$112,8,0),0)</f>
        <v>0</v>
      </c>
      <c r="S403" s="3">
        <f>IFERROR(VLOOKUP(D403,[13]ServOTROS!$F$16:$M$112,8,0),0)</f>
        <v>0</v>
      </c>
      <c r="T403" s="3">
        <f>IFERROR(VLOOKUP(D403,[13]CANCEL!$F$16:$M$48,8,0),0)</f>
        <v>0</v>
      </c>
      <c r="U403" s="3">
        <f>IFERROR(VLOOKUP(B403,[13]Aaf_PENSION!$C$16:$M$112,11,0),0)</f>
        <v>0</v>
      </c>
      <c r="V403" s="3">
        <f>IFERROR(VLOOKUP(B403,[13]Aaf_SALUD!$C$16:$M$112,11,0),0)</f>
        <v>0</v>
      </c>
      <c r="W403" s="3">
        <f>IFERROR(VLOOKUP(D403,[13]CALIDAD!$F$16:$M$1122,8,0),0)</f>
        <v>31291692</v>
      </c>
      <c r="X403" s="3">
        <f>IFERROR(VLOOKUP(D403,'[14]dinamica municip ok'!$F$4:$G$1107,2,0),0)</f>
        <v>144427290</v>
      </c>
      <c r="Y403" s="3">
        <f>IFERROR(VLOOKUP(B403,[13]Ap_CESANTIAS!$C$16:$M$112,11,0),0)</f>
        <v>0</v>
      </c>
      <c r="Z403" s="3">
        <f>IFERROR(VLOOKUP(B403,[13]Ap_PENSION!$C$16:$M$112,11,0),0)</f>
        <v>0</v>
      </c>
      <c r="AA403" s="3">
        <f>IFERROR(VLOOKUP(B403,[13]Ap_SALUD!$C$16:$M$112,11,0),0)</f>
        <v>0</v>
      </c>
      <c r="AB403" s="3"/>
      <c r="AC403" s="36">
        <f t="shared" si="18"/>
        <v>175718982</v>
      </c>
      <c r="AD403" s="37">
        <f t="shared" si="20"/>
        <v>93875080</v>
      </c>
      <c r="AE403" s="144"/>
    </row>
    <row r="404" spans="1:31" x14ac:dyDescent="0.25">
      <c r="A404" s="38">
        <v>392</v>
      </c>
      <c r="B404" s="61"/>
      <c r="C404" s="143" t="str">
        <f>VLOOKUP(D404,[8]Hoja1!$A$2:$B$1115,2,0)</f>
        <v>15837</v>
      </c>
      <c r="D404" s="31">
        <v>800027292</v>
      </c>
      <c r="E404" s="31">
        <v>213715837</v>
      </c>
      <c r="F404" s="61" t="s">
        <v>598</v>
      </c>
      <c r="G404" s="33">
        <v>0</v>
      </c>
      <c r="H404" s="33">
        <v>0</v>
      </c>
      <c r="I404" s="3">
        <f>IFERROR(VLOOKUP(C404,'[6]Anexo 2'!$A$9:$G$1115,7,0),0)</f>
        <v>183752328</v>
      </c>
      <c r="J404" s="3">
        <f>IFERROR(VLOOKUP(C404,'[6]Anexo 1'!$A$9:$F$1115,6,0),0)</f>
        <v>216034402</v>
      </c>
      <c r="K404" s="3"/>
      <c r="L404" s="3"/>
      <c r="M404" s="3"/>
      <c r="N404" s="3"/>
      <c r="O404" s="3"/>
      <c r="P404" s="34">
        <f t="shared" si="19"/>
        <v>399786730</v>
      </c>
      <c r="Q404" s="35">
        <f>VLOOKUP(D404,FEBRERO!$D$13:$Q$1147,14,0)+VLOOKUP(D404,FEBRERO!$D$13:$AC$1147,26,0)</f>
        <v>0</v>
      </c>
      <c r="R404" s="3">
        <f>IFERROR(VLOOKUP(D404,[13]ServNOMINA!$F$16:$M$112,8,0),0)</f>
        <v>0</v>
      </c>
      <c r="S404" s="3">
        <f>IFERROR(VLOOKUP(D404,[13]ServOTROS!$F$16:$M$112,8,0),0)</f>
        <v>0</v>
      </c>
      <c r="T404" s="3">
        <f>IFERROR(VLOOKUP(D404,[13]CANCEL!$F$16:$M$48,8,0),0)</f>
        <v>0</v>
      </c>
      <c r="U404" s="3">
        <f>IFERROR(VLOOKUP(B404,[13]Aaf_PENSION!$C$16:$M$112,11,0),0)</f>
        <v>0</v>
      </c>
      <c r="V404" s="3">
        <f>IFERROR(VLOOKUP(B404,[13]Aaf_SALUD!$C$16:$M$112,11,0),0)</f>
        <v>0</v>
      </c>
      <c r="W404" s="3">
        <f>IFERROR(VLOOKUP(D404,[13]CALIDAD!$F$16:$M$1122,8,0),0)</f>
        <v>45938082</v>
      </c>
      <c r="X404" s="3">
        <f>IFERROR(VLOOKUP(D404,'[14]dinamica municip ok'!$F$4:$G$1107,2,0),0)</f>
        <v>216034402</v>
      </c>
      <c r="Y404" s="3">
        <f>IFERROR(VLOOKUP(B404,[13]Ap_CESANTIAS!$C$16:$M$112,11,0),0)</f>
        <v>0</v>
      </c>
      <c r="Z404" s="3">
        <f>IFERROR(VLOOKUP(B404,[13]Ap_PENSION!$C$16:$M$112,11,0),0)</f>
        <v>0</v>
      </c>
      <c r="AA404" s="3">
        <f>IFERROR(VLOOKUP(B404,[13]Ap_SALUD!$C$16:$M$112,11,0),0)</f>
        <v>0</v>
      </c>
      <c r="AB404" s="3"/>
      <c r="AC404" s="36">
        <f t="shared" si="18"/>
        <v>261972484</v>
      </c>
      <c r="AD404" s="37">
        <f t="shared" si="20"/>
        <v>137814246</v>
      </c>
      <c r="AE404" s="144"/>
    </row>
    <row r="405" spans="1:31" x14ac:dyDescent="0.25">
      <c r="A405" s="29">
        <v>393</v>
      </c>
      <c r="B405" s="61"/>
      <c r="C405" s="143" t="str">
        <f>VLOOKUP(D405,[8]Hoja1!$A$2:$B$1115,2,0)</f>
        <v>15839</v>
      </c>
      <c r="D405" s="31">
        <v>800099635</v>
      </c>
      <c r="E405" s="31">
        <v>213915839</v>
      </c>
      <c r="F405" s="61" t="s">
        <v>599</v>
      </c>
      <c r="G405" s="33">
        <v>0</v>
      </c>
      <c r="H405" s="33">
        <v>0</v>
      </c>
      <c r="I405" s="3">
        <f>IFERROR(VLOOKUP(C405,'[6]Anexo 2'!$A$9:$G$1115,7,0),0)</f>
        <v>29877815</v>
      </c>
      <c r="J405" s="3">
        <f>IFERROR(VLOOKUP(C405,'[6]Anexo 1'!$A$9:$F$1115,6,0),0)</f>
        <v>37659152</v>
      </c>
      <c r="K405" s="3"/>
      <c r="L405" s="3"/>
      <c r="M405" s="3"/>
      <c r="N405" s="3"/>
      <c r="O405" s="3"/>
      <c r="P405" s="34">
        <f t="shared" si="19"/>
        <v>67536967</v>
      </c>
      <c r="Q405" s="35">
        <f>VLOOKUP(D405,FEBRERO!$D$13:$Q$1147,14,0)+VLOOKUP(D405,FEBRERO!$D$13:$AC$1147,26,0)</f>
        <v>0</v>
      </c>
      <c r="R405" s="3">
        <f>IFERROR(VLOOKUP(D405,[13]ServNOMINA!$F$16:$M$112,8,0),0)</f>
        <v>0</v>
      </c>
      <c r="S405" s="3">
        <f>IFERROR(VLOOKUP(D405,[13]ServOTROS!$F$16:$M$112,8,0),0)</f>
        <v>0</v>
      </c>
      <c r="T405" s="3">
        <f>IFERROR(VLOOKUP(D405,[13]CANCEL!$F$16:$M$48,8,0),0)</f>
        <v>0</v>
      </c>
      <c r="U405" s="3">
        <f>IFERROR(VLOOKUP(B405,[13]Aaf_PENSION!$C$16:$M$112,11,0),0)</f>
        <v>0</v>
      </c>
      <c r="V405" s="3">
        <f>IFERROR(VLOOKUP(B405,[13]Aaf_SALUD!$C$16:$M$112,11,0),0)</f>
        <v>0</v>
      </c>
      <c r="W405" s="3">
        <f>IFERROR(VLOOKUP(D405,[13]CALIDAD!$F$16:$M$1122,8,0),0)</f>
        <v>7469454</v>
      </c>
      <c r="X405" s="3">
        <f>IFERROR(VLOOKUP(D405,'[14]dinamica municip ok'!$F$4:$G$1107,2,0),0)</f>
        <v>37659152</v>
      </c>
      <c r="Y405" s="3">
        <f>IFERROR(VLOOKUP(B405,[13]Ap_CESANTIAS!$C$16:$M$112,11,0),0)</f>
        <v>0</v>
      </c>
      <c r="Z405" s="3">
        <f>IFERROR(VLOOKUP(B405,[13]Ap_PENSION!$C$16:$M$112,11,0),0)</f>
        <v>0</v>
      </c>
      <c r="AA405" s="3">
        <f>IFERROR(VLOOKUP(B405,[13]Ap_SALUD!$C$16:$M$112,11,0),0)</f>
        <v>0</v>
      </c>
      <c r="AB405" s="3"/>
      <c r="AC405" s="36">
        <f t="shared" si="18"/>
        <v>45128606</v>
      </c>
      <c r="AD405" s="37">
        <f t="shared" si="20"/>
        <v>22408361</v>
      </c>
      <c r="AE405" s="144"/>
    </row>
    <row r="406" spans="1:31" x14ac:dyDescent="0.25">
      <c r="A406" s="38">
        <v>394</v>
      </c>
      <c r="B406" s="61"/>
      <c r="C406" s="143" t="str">
        <f>VLOOKUP(D406,[8]Hoja1!$A$2:$B$1115,2,0)</f>
        <v>15842</v>
      </c>
      <c r="D406" s="31">
        <v>800099631</v>
      </c>
      <c r="E406" s="31">
        <v>214215842</v>
      </c>
      <c r="F406" s="61" t="s">
        <v>600</v>
      </c>
      <c r="G406" s="33">
        <v>0</v>
      </c>
      <c r="H406" s="33">
        <v>0</v>
      </c>
      <c r="I406" s="3">
        <f>IFERROR(VLOOKUP(C406,'[6]Anexo 2'!$A$9:$G$1115,7,0),0)</f>
        <v>104368830</v>
      </c>
      <c r="J406" s="3">
        <f>IFERROR(VLOOKUP(C406,'[6]Anexo 1'!$A$9:$F$1115,6,0),0)</f>
        <v>122950661</v>
      </c>
      <c r="K406" s="3"/>
      <c r="L406" s="3"/>
      <c r="M406" s="3"/>
      <c r="N406" s="3"/>
      <c r="O406" s="3"/>
      <c r="P406" s="34">
        <f t="shared" si="19"/>
        <v>227319491</v>
      </c>
      <c r="Q406" s="35">
        <f>VLOOKUP(D406,FEBRERO!$D$13:$Q$1147,14,0)+VLOOKUP(D406,FEBRERO!$D$13:$AC$1147,26,0)</f>
        <v>0</v>
      </c>
      <c r="R406" s="3">
        <f>IFERROR(VLOOKUP(D406,[13]ServNOMINA!$F$16:$M$112,8,0),0)</f>
        <v>0</v>
      </c>
      <c r="S406" s="3">
        <f>IFERROR(VLOOKUP(D406,[13]ServOTROS!$F$16:$M$112,8,0),0)</f>
        <v>0</v>
      </c>
      <c r="T406" s="3">
        <f>IFERROR(VLOOKUP(D406,[13]CANCEL!$F$16:$M$48,8,0),0)</f>
        <v>0</v>
      </c>
      <c r="U406" s="3">
        <f>IFERROR(VLOOKUP(B406,[13]Aaf_PENSION!$C$16:$M$112,11,0),0)</f>
        <v>0</v>
      </c>
      <c r="V406" s="3">
        <f>IFERROR(VLOOKUP(B406,[13]Aaf_SALUD!$C$16:$M$112,11,0),0)</f>
        <v>0</v>
      </c>
      <c r="W406" s="3">
        <f>IFERROR(VLOOKUP(D406,[13]CALIDAD!$F$16:$M$1122,8,0),0)</f>
        <v>26092209</v>
      </c>
      <c r="X406" s="3">
        <f>IFERROR(VLOOKUP(D406,'[14]dinamica municip ok'!$F$4:$G$1107,2,0),0)</f>
        <v>122950661</v>
      </c>
      <c r="Y406" s="3">
        <f>IFERROR(VLOOKUP(B406,[13]Ap_CESANTIAS!$C$16:$M$112,11,0),0)</f>
        <v>0</v>
      </c>
      <c r="Z406" s="3">
        <f>IFERROR(VLOOKUP(B406,[13]Ap_PENSION!$C$16:$M$112,11,0),0)</f>
        <v>0</v>
      </c>
      <c r="AA406" s="3">
        <f>IFERROR(VLOOKUP(B406,[13]Ap_SALUD!$C$16:$M$112,11,0),0)</f>
        <v>0</v>
      </c>
      <c r="AB406" s="3"/>
      <c r="AC406" s="36">
        <f t="shared" si="18"/>
        <v>149042870</v>
      </c>
      <c r="AD406" s="37">
        <f t="shared" si="20"/>
        <v>78276621</v>
      </c>
      <c r="AE406" s="144"/>
    </row>
    <row r="407" spans="1:31" x14ac:dyDescent="0.25">
      <c r="A407" s="29">
        <v>395</v>
      </c>
      <c r="B407" s="61"/>
      <c r="C407" s="143" t="str">
        <f>VLOOKUP(D407,[8]Hoja1!$A$2:$B$1115,2,0)</f>
        <v>15861</v>
      </c>
      <c r="D407" s="31">
        <v>891800986</v>
      </c>
      <c r="E407" s="31">
        <v>216115861</v>
      </c>
      <c r="F407" s="61" t="s">
        <v>601</v>
      </c>
      <c r="G407" s="33">
        <v>0</v>
      </c>
      <c r="H407" s="33">
        <v>0</v>
      </c>
      <c r="I407" s="3">
        <f>IFERROR(VLOOKUP(C407,'[6]Anexo 2'!$A$9:$G$1115,7,0),0)</f>
        <v>187940988</v>
      </c>
      <c r="J407" s="3">
        <f>IFERROR(VLOOKUP(C407,'[6]Anexo 1'!$A$9:$F$1115,6,0),0)</f>
        <v>276225315</v>
      </c>
      <c r="K407" s="3"/>
      <c r="L407" s="3"/>
      <c r="M407" s="3"/>
      <c r="N407" s="3"/>
      <c r="O407" s="3"/>
      <c r="P407" s="34">
        <f t="shared" si="19"/>
        <v>464166303</v>
      </c>
      <c r="Q407" s="35">
        <f>VLOOKUP(D407,FEBRERO!$D$13:$Q$1147,14,0)+VLOOKUP(D407,FEBRERO!$D$13:$AC$1147,26,0)</f>
        <v>0</v>
      </c>
      <c r="R407" s="3">
        <f>IFERROR(VLOOKUP(D407,[13]ServNOMINA!$F$16:$M$112,8,0),0)</f>
        <v>0</v>
      </c>
      <c r="S407" s="3">
        <f>IFERROR(VLOOKUP(D407,[13]ServOTROS!$F$16:$M$112,8,0),0)</f>
        <v>0</v>
      </c>
      <c r="T407" s="3">
        <f>IFERROR(VLOOKUP(D407,[13]CANCEL!$F$16:$M$48,8,0),0)</f>
        <v>0</v>
      </c>
      <c r="U407" s="3">
        <f>IFERROR(VLOOKUP(B407,[13]Aaf_PENSION!$C$16:$M$112,11,0),0)</f>
        <v>0</v>
      </c>
      <c r="V407" s="3">
        <f>IFERROR(VLOOKUP(B407,[13]Aaf_SALUD!$C$16:$M$112,11,0),0)</f>
        <v>0</v>
      </c>
      <c r="W407" s="3">
        <f>IFERROR(VLOOKUP(D407,[13]CALIDAD!$F$16:$M$1122,8,0),0)</f>
        <v>46985247</v>
      </c>
      <c r="X407" s="3">
        <f>IFERROR(VLOOKUP(D407,'[14]dinamica municip ok'!$F$4:$G$1107,2,0),0)</f>
        <v>276225315</v>
      </c>
      <c r="Y407" s="3">
        <f>IFERROR(VLOOKUP(B407,[13]Ap_CESANTIAS!$C$16:$M$112,11,0),0)</f>
        <v>0</v>
      </c>
      <c r="Z407" s="3">
        <f>IFERROR(VLOOKUP(B407,[13]Ap_PENSION!$C$16:$M$112,11,0),0)</f>
        <v>0</v>
      </c>
      <c r="AA407" s="3">
        <f>IFERROR(VLOOKUP(B407,[13]Ap_SALUD!$C$16:$M$112,11,0),0)</f>
        <v>0</v>
      </c>
      <c r="AB407" s="3"/>
      <c r="AC407" s="36">
        <f t="shared" si="18"/>
        <v>323210562</v>
      </c>
      <c r="AD407" s="37">
        <f t="shared" si="20"/>
        <v>140955741</v>
      </c>
      <c r="AE407" s="144"/>
    </row>
    <row r="408" spans="1:31" x14ac:dyDescent="0.25">
      <c r="A408" s="38">
        <v>396</v>
      </c>
      <c r="B408" s="61"/>
      <c r="C408" s="143" t="str">
        <f>VLOOKUP(D408,[8]Hoja1!$A$2:$B$1115,2,0)</f>
        <v>15879</v>
      </c>
      <c r="D408" s="31">
        <v>891801347</v>
      </c>
      <c r="E408" s="31">
        <v>217915879</v>
      </c>
      <c r="F408" s="61" t="s">
        <v>602</v>
      </c>
      <c r="G408" s="33">
        <v>0</v>
      </c>
      <c r="H408" s="33">
        <v>0</v>
      </c>
      <c r="I408" s="3">
        <f>IFERROR(VLOOKUP(C408,'[6]Anexo 2'!$A$9:$G$1115,7,0),0)</f>
        <v>31482801</v>
      </c>
      <c r="J408" s="3">
        <f>IFERROR(VLOOKUP(C408,'[6]Anexo 1'!$A$9:$F$1115,6,0),0)</f>
        <v>37852852</v>
      </c>
      <c r="K408" s="3"/>
      <c r="L408" s="3"/>
      <c r="M408" s="3"/>
      <c r="N408" s="3"/>
      <c r="O408" s="3"/>
      <c r="P408" s="34">
        <f t="shared" si="19"/>
        <v>69335653</v>
      </c>
      <c r="Q408" s="35">
        <f>VLOOKUP(D408,FEBRERO!$D$13:$Q$1147,14,0)+VLOOKUP(D408,FEBRERO!$D$13:$AC$1147,26,0)</f>
        <v>0</v>
      </c>
      <c r="R408" s="3">
        <f>IFERROR(VLOOKUP(D408,[13]ServNOMINA!$F$16:$M$112,8,0),0)</f>
        <v>0</v>
      </c>
      <c r="S408" s="3">
        <f>IFERROR(VLOOKUP(D408,[13]ServOTROS!$F$16:$M$112,8,0),0)</f>
        <v>0</v>
      </c>
      <c r="T408" s="3">
        <f>IFERROR(VLOOKUP(D408,[13]CANCEL!$F$16:$M$48,8,0),0)</f>
        <v>0</v>
      </c>
      <c r="U408" s="3">
        <f>IFERROR(VLOOKUP(B408,[13]Aaf_PENSION!$C$16:$M$112,11,0),0)</f>
        <v>0</v>
      </c>
      <c r="V408" s="3">
        <f>IFERROR(VLOOKUP(B408,[13]Aaf_SALUD!$C$16:$M$112,11,0),0)</f>
        <v>0</v>
      </c>
      <c r="W408" s="3">
        <f>IFERROR(VLOOKUP(D408,[13]CALIDAD!$F$16:$M$1122,8,0),0)</f>
        <v>7870701</v>
      </c>
      <c r="X408" s="3">
        <f>IFERROR(VLOOKUP(D408,'[14]dinamica municip ok'!$F$4:$G$1107,2,0),0)</f>
        <v>37852852</v>
      </c>
      <c r="Y408" s="3">
        <f>IFERROR(VLOOKUP(B408,[13]Ap_CESANTIAS!$C$16:$M$112,11,0),0)</f>
        <v>0</v>
      </c>
      <c r="Z408" s="3">
        <f>IFERROR(VLOOKUP(B408,[13]Ap_PENSION!$C$16:$M$112,11,0),0)</f>
        <v>0</v>
      </c>
      <c r="AA408" s="3">
        <f>IFERROR(VLOOKUP(B408,[13]Ap_SALUD!$C$16:$M$112,11,0),0)</f>
        <v>0</v>
      </c>
      <c r="AB408" s="3"/>
      <c r="AC408" s="36">
        <f t="shared" si="18"/>
        <v>45723553</v>
      </c>
      <c r="AD408" s="37">
        <f t="shared" si="20"/>
        <v>23612100</v>
      </c>
      <c r="AE408" s="144"/>
    </row>
    <row r="409" spans="1:31" x14ac:dyDescent="0.25">
      <c r="A409" s="29">
        <v>397</v>
      </c>
      <c r="B409" s="61"/>
      <c r="C409" s="143" t="str">
        <f>VLOOKUP(D409,[8]Hoja1!$A$2:$B$1115,2,0)</f>
        <v>15897</v>
      </c>
      <c r="D409" s="31">
        <v>891802106</v>
      </c>
      <c r="E409" s="31">
        <v>219715897</v>
      </c>
      <c r="F409" s="61" t="s">
        <v>603</v>
      </c>
      <c r="G409" s="33">
        <v>0</v>
      </c>
      <c r="H409" s="33">
        <v>0</v>
      </c>
      <c r="I409" s="3">
        <f>IFERROR(VLOOKUP(C409,'[6]Anexo 2'!$A$9:$G$1115,7,0),0)</f>
        <v>81273017</v>
      </c>
      <c r="J409" s="3">
        <f>IFERROR(VLOOKUP(C409,'[6]Anexo 1'!$A$9:$F$1115,6,0),0)</f>
        <v>100298941</v>
      </c>
      <c r="K409" s="3"/>
      <c r="L409" s="3"/>
      <c r="M409" s="3"/>
      <c r="N409" s="3"/>
      <c r="O409" s="3"/>
      <c r="P409" s="34">
        <f t="shared" si="19"/>
        <v>181571958</v>
      </c>
      <c r="Q409" s="35">
        <f>VLOOKUP(D409,FEBRERO!$D$13:$Q$1147,14,0)+VLOOKUP(D409,FEBRERO!$D$13:$AC$1147,26,0)</f>
        <v>0</v>
      </c>
      <c r="R409" s="3">
        <f>IFERROR(VLOOKUP(D409,[13]ServNOMINA!$F$16:$M$112,8,0),0)</f>
        <v>0</v>
      </c>
      <c r="S409" s="3">
        <f>IFERROR(VLOOKUP(D409,[13]ServOTROS!$F$16:$M$112,8,0),0)</f>
        <v>0</v>
      </c>
      <c r="T409" s="3">
        <f>IFERROR(VLOOKUP(D409,[13]CANCEL!$F$16:$M$48,8,0),0)</f>
        <v>0</v>
      </c>
      <c r="U409" s="3">
        <f>IFERROR(VLOOKUP(B409,[13]Aaf_PENSION!$C$16:$M$112,11,0),0)</f>
        <v>0</v>
      </c>
      <c r="V409" s="3">
        <f>IFERROR(VLOOKUP(B409,[13]Aaf_SALUD!$C$16:$M$112,11,0),0)</f>
        <v>0</v>
      </c>
      <c r="W409" s="3">
        <f>IFERROR(VLOOKUP(D409,[13]CALIDAD!$F$16:$M$1122,8,0),0)</f>
        <v>20318253</v>
      </c>
      <c r="X409" s="3">
        <f>IFERROR(VLOOKUP(D409,'[14]dinamica municip ok'!$F$4:$G$1107,2,0),0)</f>
        <v>100298941</v>
      </c>
      <c r="Y409" s="3">
        <f>IFERROR(VLOOKUP(B409,[13]Ap_CESANTIAS!$C$16:$M$112,11,0),0)</f>
        <v>0</v>
      </c>
      <c r="Z409" s="3">
        <f>IFERROR(VLOOKUP(B409,[13]Ap_PENSION!$C$16:$M$112,11,0),0)</f>
        <v>0</v>
      </c>
      <c r="AA409" s="3">
        <f>IFERROR(VLOOKUP(B409,[13]Ap_SALUD!$C$16:$M$112,11,0),0)</f>
        <v>0</v>
      </c>
      <c r="AB409" s="3"/>
      <c r="AC409" s="36">
        <f t="shared" si="18"/>
        <v>120617194</v>
      </c>
      <c r="AD409" s="37">
        <f t="shared" si="20"/>
        <v>60954764</v>
      </c>
      <c r="AE409" s="144"/>
    </row>
    <row r="410" spans="1:31" x14ac:dyDescent="0.25">
      <c r="A410" s="38">
        <v>398</v>
      </c>
      <c r="B410" s="61"/>
      <c r="C410" s="143" t="str">
        <f>VLOOKUP(D410,[8]Hoja1!$A$2:$B$1115,2,0)</f>
        <v>17013</v>
      </c>
      <c r="D410" s="31">
        <v>890801132</v>
      </c>
      <c r="E410" s="31">
        <v>211317013</v>
      </c>
      <c r="F410" s="61" t="s">
        <v>604</v>
      </c>
      <c r="G410" s="33">
        <v>0</v>
      </c>
      <c r="H410" s="33">
        <v>0</v>
      </c>
      <c r="I410" s="3">
        <f>IFERROR(VLOOKUP(C410,'[6]Anexo 2'!$A$9:$G$1115,7,0),0)</f>
        <v>334383872</v>
      </c>
      <c r="J410" s="3">
        <f>IFERROR(VLOOKUP(C410,'[6]Anexo 1'!$A$9:$F$1115,6,0),0)</f>
        <v>384143483</v>
      </c>
      <c r="K410" s="3"/>
      <c r="L410" s="3"/>
      <c r="M410" s="3"/>
      <c r="N410" s="3"/>
      <c r="O410" s="3"/>
      <c r="P410" s="34">
        <f t="shared" si="19"/>
        <v>718527355</v>
      </c>
      <c r="Q410" s="35">
        <f>VLOOKUP(D410,FEBRERO!$D$13:$Q$1147,14,0)+VLOOKUP(D410,FEBRERO!$D$13:$AC$1147,26,0)</f>
        <v>0</v>
      </c>
      <c r="R410" s="3">
        <f>IFERROR(VLOOKUP(D410,[13]ServNOMINA!$F$16:$M$112,8,0),0)</f>
        <v>0</v>
      </c>
      <c r="S410" s="3">
        <f>IFERROR(VLOOKUP(D410,[13]ServOTROS!$F$16:$M$112,8,0),0)</f>
        <v>0</v>
      </c>
      <c r="T410" s="3">
        <f>IFERROR(VLOOKUP(D410,[13]CANCEL!$F$16:$M$48,8,0),0)</f>
        <v>0</v>
      </c>
      <c r="U410" s="3">
        <f>IFERROR(VLOOKUP(B410,[13]Aaf_PENSION!$C$16:$M$112,11,0),0)</f>
        <v>0</v>
      </c>
      <c r="V410" s="3">
        <f>IFERROR(VLOOKUP(B410,[13]Aaf_SALUD!$C$16:$M$112,11,0),0)</f>
        <v>0</v>
      </c>
      <c r="W410" s="3">
        <f>IFERROR(VLOOKUP(D410,[13]CALIDAD!$F$16:$M$1122,8,0),0)</f>
        <v>83595969</v>
      </c>
      <c r="X410" s="3">
        <f>IFERROR(VLOOKUP(D410,'[14]dinamica municip ok'!$F$4:$G$1107,2,0),0)</f>
        <v>384143483</v>
      </c>
      <c r="Y410" s="3">
        <f>IFERROR(VLOOKUP(B410,[13]Ap_CESANTIAS!$C$16:$M$112,11,0),0)</f>
        <v>0</v>
      </c>
      <c r="Z410" s="3">
        <f>IFERROR(VLOOKUP(B410,[13]Ap_PENSION!$C$16:$M$112,11,0),0)</f>
        <v>0</v>
      </c>
      <c r="AA410" s="3">
        <f>IFERROR(VLOOKUP(B410,[13]Ap_SALUD!$C$16:$M$112,11,0),0)</f>
        <v>0</v>
      </c>
      <c r="AB410" s="3"/>
      <c r="AC410" s="36">
        <f t="shared" si="18"/>
        <v>467739452</v>
      </c>
      <c r="AD410" s="37">
        <f t="shared" si="20"/>
        <v>250787903</v>
      </c>
      <c r="AE410" s="144"/>
    </row>
    <row r="411" spans="1:31" x14ac:dyDescent="0.25">
      <c r="A411" s="29">
        <v>399</v>
      </c>
      <c r="B411" s="61"/>
      <c r="C411" s="143" t="str">
        <f>VLOOKUP(D411,[8]Hoja1!$A$2:$B$1115,2,0)</f>
        <v>17042</v>
      </c>
      <c r="D411" s="31">
        <v>890801139</v>
      </c>
      <c r="E411" s="31">
        <v>214217042</v>
      </c>
      <c r="F411" s="61" t="s">
        <v>605</v>
      </c>
      <c r="G411" s="33">
        <v>0</v>
      </c>
      <c r="H411" s="33">
        <v>0</v>
      </c>
      <c r="I411" s="3">
        <f>IFERROR(VLOOKUP(C411,'[6]Anexo 2'!$A$9:$G$1115,7,0),0)</f>
        <v>450903376</v>
      </c>
      <c r="J411" s="3">
        <f>IFERROR(VLOOKUP(C411,'[6]Anexo 1'!$A$9:$F$1115,6,0),0)</f>
        <v>504840961</v>
      </c>
      <c r="K411" s="3"/>
      <c r="L411" s="3"/>
      <c r="M411" s="3"/>
      <c r="N411" s="3"/>
      <c r="O411" s="3"/>
      <c r="P411" s="34">
        <f t="shared" si="19"/>
        <v>955744337</v>
      </c>
      <c r="Q411" s="35">
        <f>VLOOKUP(D411,FEBRERO!$D$13:$Q$1147,14,0)+VLOOKUP(D411,FEBRERO!$D$13:$AC$1147,26,0)</f>
        <v>0</v>
      </c>
      <c r="R411" s="3">
        <f>IFERROR(VLOOKUP(D411,[13]ServNOMINA!$F$16:$M$112,8,0),0)</f>
        <v>0</v>
      </c>
      <c r="S411" s="3">
        <f>IFERROR(VLOOKUP(D411,[13]ServOTROS!$F$16:$M$112,8,0),0)</f>
        <v>0</v>
      </c>
      <c r="T411" s="3">
        <f>IFERROR(VLOOKUP(D411,[13]CANCEL!$F$16:$M$48,8,0),0)</f>
        <v>0</v>
      </c>
      <c r="U411" s="3">
        <f>IFERROR(VLOOKUP(B411,[13]Aaf_PENSION!$C$16:$M$112,11,0),0)</f>
        <v>0</v>
      </c>
      <c r="V411" s="3">
        <f>IFERROR(VLOOKUP(B411,[13]Aaf_SALUD!$C$16:$M$112,11,0),0)</f>
        <v>0</v>
      </c>
      <c r="W411" s="3">
        <f>IFERROR(VLOOKUP(D411,[13]CALIDAD!$F$16:$M$1122,8,0),0)</f>
        <v>112725843</v>
      </c>
      <c r="X411" s="3">
        <f>IFERROR(VLOOKUP(D411,'[14]dinamica municip ok'!$F$4:$G$1107,2,0),0)</f>
        <v>504840961</v>
      </c>
      <c r="Y411" s="3">
        <f>IFERROR(VLOOKUP(B411,[13]Ap_CESANTIAS!$C$16:$M$112,11,0),0)</f>
        <v>0</v>
      </c>
      <c r="Z411" s="3">
        <f>IFERROR(VLOOKUP(B411,[13]Ap_PENSION!$C$16:$M$112,11,0),0)</f>
        <v>0</v>
      </c>
      <c r="AA411" s="3">
        <f>IFERROR(VLOOKUP(B411,[13]Ap_SALUD!$C$16:$M$112,11,0),0)</f>
        <v>0</v>
      </c>
      <c r="AB411" s="3"/>
      <c r="AC411" s="36">
        <f t="shared" si="18"/>
        <v>617566804</v>
      </c>
      <c r="AD411" s="37">
        <f t="shared" si="20"/>
        <v>338177533</v>
      </c>
      <c r="AE411" s="144"/>
    </row>
    <row r="412" spans="1:31" x14ac:dyDescent="0.25">
      <c r="A412" s="38">
        <v>400</v>
      </c>
      <c r="B412" s="61"/>
      <c r="C412" s="143" t="str">
        <f>VLOOKUP(D412,[8]Hoja1!$A$2:$B$1115,2,0)</f>
        <v>17050</v>
      </c>
      <c r="D412" s="31">
        <v>890801142</v>
      </c>
      <c r="E412" s="31">
        <v>215017050</v>
      </c>
      <c r="F412" s="61" t="s">
        <v>606</v>
      </c>
      <c r="G412" s="33">
        <v>0</v>
      </c>
      <c r="H412" s="33">
        <v>0</v>
      </c>
      <c r="I412" s="3">
        <f>IFERROR(VLOOKUP(C412,'[6]Anexo 2'!$A$9:$G$1115,7,0),0)</f>
        <v>146035298</v>
      </c>
      <c r="J412" s="3">
        <f>IFERROR(VLOOKUP(C412,'[6]Anexo 1'!$A$9:$F$1115,6,0),0)</f>
        <v>198328467</v>
      </c>
      <c r="K412" s="3"/>
      <c r="L412" s="3"/>
      <c r="M412" s="3"/>
      <c r="N412" s="3"/>
      <c r="O412" s="3"/>
      <c r="P412" s="34">
        <f t="shared" si="19"/>
        <v>344363765</v>
      </c>
      <c r="Q412" s="35">
        <f>VLOOKUP(D412,FEBRERO!$D$13:$Q$1147,14,0)+VLOOKUP(D412,FEBRERO!$D$13:$AC$1147,26,0)</f>
        <v>0</v>
      </c>
      <c r="R412" s="3">
        <f>IFERROR(VLOOKUP(D412,[13]ServNOMINA!$F$16:$M$112,8,0),0)</f>
        <v>0</v>
      </c>
      <c r="S412" s="3">
        <f>IFERROR(VLOOKUP(D412,[13]ServOTROS!$F$16:$M$112,8,0),0)</f>
        <v>0</v>
      </c>
      <c r="T412" s="3">
        <f>IFERROR(VLOOKUP(D412,[13]CANCEL!$F$16:$M$48,8,0),0)</f>
        <v>0</v>
      </c>
      <c r="U412" s="3">
        <f>IFERROR(VLOOKUP(B412,[13]Aaf_PENSION!$C$16:$M$112,11,0),0)</f>
        <v>0</v>
      </c>
      <c r="V412" s="3">
        <f>IFERROR(VLOOKUP(B412,[13]Aaf_SALUD!$C$16:$M$112,11,0),0)</f>
        <v>0</v>
      </c>
      <c r="W412" s="3">
        <f>IFERROR(VLOOKUP(D412,[13]CALIDAD!$F$16:$M$1122,8,0),0)</f>
        <v>36508824</v>
      </c>
      <c r="X412" s="3">
        <f>IFERROR(VLOOKUP(D412,'[14]dinamica municip ok'!$F$4:$G$1107,2,0),0)</f>
        <v>198328467</v>
      </c>
      <c r="Y412" s="3">
        <f>IFERROR(VLOOKUP(B412,[13]Ap_CESANTIAS!$C$16:$M$112,11,0),0)</f>
        <v>0</v>
      </c>
      <c r="Z412" s="3">
        <f>IFERROR(VLOOKUP(B412,[13]Ap_PENSION!$C$16:$M$112,11,0),0)</f>
        <v>0</v>
      </c>
      <c r="AA412" s="3">
        <f>IFERROR(VLOOKUP(B412,[13]Ap_SALUD!$C$16:$M$112,11,0),0)</f>
        <v>0</v>
      </c>
      <c r="AB412" s="3"/>
      <c r="AC412" s="36">
        <f t="shared" si="18"/>
        <v>234837291</v>
      </c>
      <c r="AD412" s="37">
        <f t="shared" si="20"/>
        <v>109526474</v>
      </c>
      <c r="AE412" s="144"/>
    </row>
    <row r="413" spans="1:31" x14ac:dyDescent="0.25">
      <c r="A413" s="29">
        <v>401</v>
      </c>
      <c r="B413" s="61"/>
      <c r="C413" s="143" t="str">
        <f>VLOOKUP(D413,[8]Hoja1!$A$2:$B$1115,2,0)</f>
        <v>17088</v>
      </c>
      <c r="D413" s="31">
        <v>890802650</v>
      </c>
      <c r="E413" s="31">
        <v>218817088</v>
      </c>
      <c r="F413" s="61" t="s">
        <v>607</v>
      </c>
      <c r="G413" s="33">
        <v>0</v>
      </c>
      <c r="H413" s="33">
        <v>0</v>
      </c>
      <c r="I413" s="3">
        <f>IFERROR(VLOOKUP(C413,'[6]Anexo 2'!$A$9:$G$1115,7,0),0)</f>
        <v>170471036</v>
      </c>
      <c r="J413" s="3">
        <f>IFERROR(VLOOKUP(C413,'[6]Anexo 1'!$A$9:$F$1115,6,0),0)</f>
        <v>195609464</v>
      </c>
      <c r="K413" s="3"/>
      <c r="L413" s="3"/>
      <c r="M413" s="3"/>
      <c r="N413" s="3"/>
      <c r="O413" s="3"/>
      <c r="P413" s="34">
        <f t="shared" si="19"/>
        <v>366080500</v>
      </c>
      <c r="Q413" s="35">
        <f>VLOOKUP(D413,FEBRERO!$D$13:$Q$1147,14,0)+VLOOKUP(D413,FEBRERO!$D$13:$AC$1147,26,0)</f>
        <v>0</v>
      </c>
      <c r="R413" s="3">
        <f>IFERROR(VLOOKUP(D413,[13]ServNOMINA!$F$16:$M$112,8,0),0)</f>
        <v>0</v>
      </c>
      <c r="S413" s="3">
        <f>IFERROR(VLOOKUP(D413,[13]ServOTROS!$F$16:$M$112,8,0),0)</f>
        <v>0</v>
      </c>
      <c r="T413" s="3">
        <f>IFERROR(VLOOKUP(D413,[13]CANCEL!$F$16:$M$48,8,0),0)</f>
        <v>0</v>
      </c>
      <c r="U413" s="3">
        <f>IFERROR(VLOOKUP(B413,[13]Aaf_PENSION!$C$16:$M$112,11,0),0)</f>
        <v>0</v>
      </c>
      <c r="V413" s="3">
        <f>IFERROR(VLOOKUP(B413,[13]Aaf_SALUD!$C$16:$M$112,11,0),0)</f>
        <v>0</v>
      </c>
      <c r="W413" s="3">
        <f>IFERROR(VLOOKUP(D413,[13]CALIDAD!$F$16:$M$1122,8,0),0)</f>
        <v>42617760</v>
      </c>
      <c r="X413" s="3">
        <f>IFERROR(VLOOKUP(D413,'[14]dinamica municip ok'!$F$4:$G$1107,2,0),0)</f>
        <v>195609464</v>
      </c>
      <c r="Y413" s="3">
        <f>IFERROR(VLOOKUP(B413,[13]Ap_CESANTIAS!$C$16:$M$112,11,0),0)</f>
        <v>0</v>
      </c>
      <c r="Z413" s="3">
        <f>IFERROR(VLOOKUP(B413,[13]Ap_PENSION!$C$16:$M$112,11,0),0)</f>
        <v>0</v>
      </c>
      <c r="AA413" s="3">
        <f>IFERROR(VLOOKUP(B413,[13]Ap_SALUD!$C$16:$M$112,11,0),0)</f>
        <v>0</v>
      </c>
      <c r="AB413" s="3"/>
      <c r="AC413" s="36">
        <f t="shared" si="18"/>
        <v>238227224</v>
      </c>
      <c r="AD413" s="37">
        <f t="shared" si="20"/>
        <v>127853276</v>
      </c>
      <c r="AE413" s="144"/>
    </row>
    <row r="414" spans="1:31" x14ac:dyDescent="0.25">
      <c r="A414" s="38">
        <v>402</v>
      </c>
      <c r="B414" s="61"/>
      <c r="C414" s="143" t="str">
        <f>VLOOKUP(D414,[8]Hoja1!$A$2:$B$1115,2,0)</f>
        <v>17174</v>
      </c>
      <c r="D414" s="31">
        <v>890801133</v>
      </c>
      <c r="E414" s="31">
        <v>217417174</v>
      </c>
      <c r="F414" s="61" t="s">
        <v>608</v>
      </c>
      <c r="G414" s="33">
        <v>0</v>
      </c>
      <c r="H414" s="33">
        <v>0</v>
      </c>
      <c r="I414" s="3">
        <f>IFERROR(VLOOKUP(C414,'[6]Anexo 2'!$A$9:$G$1115,7,0),0)</f>
        <v>550339048</v>
      </c>
      <c r="J414" s="3">
        <f>IFERROR(VLOOKUP(C414,'[6]Anexo 1'!$A$9:$F$1115,6,0),0)</f>
        <v>655461685</v>
      </c>
      <c r="K414" s="3"/>
      <c r="L414" s="3"/>
      <c r="M414" s="3"/>
      <c r="N414" s="3"/>
      <c r="O414" s="3"/>
      <c r="P414" s="34">
        <f t="shared" si="19"/>
        <v>1205800733</v>
      </c>
      <c r="Q414" s="35">
        <f>VLOOKUP(D414,FEBRERO!$D$13:$Q$1147,14,0)+VLOOKUP(D414,FEBRERO!$D$13:$AC$1147,26,0)</f>
        <v>0</v>
      </c>
      <c r="R414" s="3">
        <f>IFERROR(VLOOKUP(D414,[13]ServNOMINA!$F$16:$M$112,8,0),0)</f>
        <v>0</v>
      </c>
      <c r="S414" s="3">
        <f>IFERROR(VLOOKUP(D414,[13]ServOTROS!$F$16:$M$112,8,0),0)</f>
        <v>0</v>
      </c>
      <c r="T414" s="3">
        <f>IFERROR(VLOOKUP(D414,[13]CANCEL!$F$16:$M$48,8,0),0)</f>
        <v>0</v>
      </c>
      <c r="U414" s="3">
        <f>IFERROR(VLOOKUP(B414,[13]Aaf_PENSION!$C$16:$M$112,11,0),0)</f>
        <v>0</v>
      </c>
      <c r="V414" s="3">
        <f>IFERROR(VLOOKUP(B414,[13]Aaf_SALUD!$C$16:$M$112,11,0),0)</f>
        <v>0</v>
      </c>
      <c r="W414" s="3">
        <f>IFERROR(VLOOKUP(D414,[13]CALIDAD!$F$16:$M$1122,8,0),0)</f>
        <v>137584761</v>
      </c>
      <c r="X414" s="3">
        <f>IFERROR(VLOOKUP(D414,'[14]dinamica municip ok'!$F$4:$G$1107,2,0),0)</f>
        <v>655461685</v>
      </c>
      <c r="Y414" s="3">
        <f>IFERROR(VLOOKUP(B414,[13]Ap_CESANTIAS!$C$16:$M$112,11,0),0)</f>
        <v>0</v>
      </c>
      <c r="Z414" s="3">
        <f>IFERROR(VLOOKUP(B414,[13]Ap_PENSION!$C$16:$M$112,11,0),0)</f>
        <v>0</v>
      </c>
      <c r="AA414" s="3">
        <f>IFERROR(VLOOKUP(B414,[13]Ap_SALUD!$C$16:$M$112,11,0),0)</f>
        <v>0</v>
      </c>
      <c r="AB414" s="3"/>
      <c r="AC414" s="36">
        <f t="shared" si="18"/>
        <v>793046446</v>
      </c>
      <c r="AD414" s="37">
        <f t="shared" si="20"/>
        <v>412754287</v>
      </c>
      <c r="AE414" s="144"/>
    </row>
    <row r="415" spans="1:31" x14ac:dyDescent="0.25">
      <c r="A415" s="29">
        <v>403</v>
      </c>
      <c r="B415" s="61"/>
      <c r="C415" s="143" t="str">
        <f>VLOOKUP(D415,[8]Hoja1!$A$2:$B$1115,2,0)</f>
        <v>17272</v>
      </c>
      <c r="D415" s="31">
        <v>890801144</v>
      </c>
      <c r="E415" s="31">
        <v>217217272</v>
      </c>
      <c r="F415" s="61" t="s">
        <v>609</v>
      </c>
      <c r="G415" s="33">
        <v>0</v>
      </c>
      <c r="H415" s="33">
        <v>0</v>
      </c>
      <c r="I415" s="3">
        <f>IFERROR(VLOOKUP(C415,'[6]Anexo 2'!$A$9:$G$1115,7,0),0)</f>
        <v>112961840</v>
      </c>
      <c r="J415" s="3">
        <f>IFERROR(VLOOKUP(C415,'[6]Anexo 1'!$A$9:$F$1115,6,0),0)</f>
        <v>140636690</v>
      </c>
      <c r="K415" s="3"/>
      <c r="L415" s="3"/>
      <c r="M415" s="3"/>
      <c r="N415" s="3"/>
      <c r="O415" s="3"/>
      <c r="P415" s="34">
        <f t="shared" si="19"/>
        <v>253598530</v>
      </c>
      <c r="Q415" s="35">
        <f>VLOOKUP(D415,FEBRERO!$D$13:$Q$1147,14,0)+VLOOKUP(D415,FEBRERO!$D$13:$AC$1147,26,0)</f>
        <v>0</v>
      </c>
      <c r="R415" s="3">
        <f>IFERROR(VLOOKUP(D415,[13]ServNOMINA!$F$16:$M$112,8,0),0)</f>
        <v>0</v>
      </c>
      <c r="S415" s="3">
        <f>IFERROR(VLOOKUP(D415,[13]ServOTROS!$F$16:$M$112,8,0),0)</f>
        <v>0</v>
      </c>
      <c r="T415" s="3">
        <f>IFERROR(VLOOKUP(D415,[13]CANCEL!$F$16:$M$48,8,0),0)</f>
        <v>0</v>
      </c>
      <c r="U415" s="3">
        <f>IFERROR(VLOOKUP(B415,[13]Aaf_PENSION!$C$16:$M$112,11,0),0)</f>
        <v>0</v>
      </c>
      <c r="V415" s="3">
        <f>IFERROR(VLOOKUP(B415,[13]Aaf_SALUD!$C$16:$M$112,11,0),0)</f>
        <v>0</v>
      </c>
      <c r="W415" s="3">
        <f>IFERROR(VLOOKUP(D415,[13]CALIDAD!$F$16:$M$1122,8,0),0)</f>
        <v>28240461</v>
      </c>
      <c r="X415" s="3">
        <f>IFERROR(VLOOKUP(D415,'[14]dinamica municip ok'!$F$4:$G$1107,2,0),0)</f>
        <v>140636690</v>
      </c>
      <c r="Y415" s="3">
        <f>IFERROR(VLOOKUP(B415,[13]Ap_CESANTIAS!$C$16:$M$112,11,0),0)</f>
        <v>0</v>
      </c>
      <c r="Z415" s="3">
        <f>IFERROR(VLOOKUP(B415,[13]Ap_PENSION!$C$16:$M$112,11,0),0)</f>
        <v>0</v>
      </c>
      <c r="AA415" s="3">
        <f>IFERROR(VLOOKUP(B415,[13]Ap_SALUD!$C$16:$M$112,11,0),0)</f>
        <v>0</v>
      </c>
      <c r="AB415" s="3"/>
      <c r="AC415" s="36">
        <f t="shared" si="18"/>
        <v>168877151</v>
      </c>
      <c r="AD415" s="37">
        <f t="shared" si="20"/>
        <v>84721379</v>
      </c>
      <c r="AE415" s="144"/>
    </row>
    <row r="416" spans="1:31" x14ac:dyDescent="0.25">
      <c r="A416" s="38">
        <v>404</v>
      </c>
      <c r="B416" s="61"/>
      <c r="C416" s="143" t="str">
        <f>VLOOKUP(D416,[8]Hoja1!$A$2:$B$1115,2,0)</f>
        <v>17380</v>
      </c>
      <c r="D416" s="31">
        <v>890801130</v>
      </c>
      <c r="E416" s="31">
        <v>218017380</v>
      </c>
      <c r="F416" s="61" t="s">
        <v>610</v>
      </c>
      <c r="G416" s="33">
        <v>0</v>
      </c>
      <c r="H416" s="33">
        <v>0</v>
      </c>
      <c r="I416" s="3">
        <f>IFERROR(VLOOKUP(C416,'[6]Anexo 2'!$A$9:$G$1115,7,0),0)</f>
        <v>945229488</v>
      </c>
      <c r="J416" s="3">
        <f>IFERROR(VLOOKUP(C416,'[6]Anexo 1'!$A$9:$F$1115,6,0),0)</f>
        <v>974314293</v>
      </c>
      <c r="K416" s="3"/>
      <c r="L416" s="3"/>
      <c r="M416" s="3"/>
      <c r="N416" s="3"/>
      <c r="O416" s="3"/>
      <c r="P416" s="34">
        <f t="shared" si="19"/>
        <v>1919543781</v>
      </c>
      <c r="Q416" s="35">
        <f>VLOOKUP(D416,FEBRERO!$D$13:$Q$1147,14,0)+VLOOKUP(D416,FEBRERO!$D$13:$AC$1147,26,0)</f>
        <v>0</v>
      </c>
      <c r="R416" s="3">
        <f>IFERROR(VLOOKUP(D416,[13]ServNOMINA!$F$16:$M$112,8,0),0)</f>
        <v>0</v>
      </c>
      <c r="S416" s="3">
        <f>IFERROR(VLOOKUP(D416,[13]ServOTROS!$F$16:$M$112,8,0),0)</f>
        <v>0</v>
      </c>
      <c r="T416" s="3">
        <f>IFERROR(VLOOKUP(D416,[13]CANCEL!$F$16:$M$48,8,0),0)</f>
        <v>0</v>
      </c>
      <c r="U416" s="3">
        <f>IFERROR(VLOOKUP(B416,[13]Aaf_PENSION!$C$16:$M$112,11,0),0)</f>
        <v>0</v>
      </c>
      <c r="V416" s="3">
        <f>IFERROR(VLOOKUP(B416,[13]Aaf_SALUD!$C$16:$M$112,11,0),0)</f>
        <v>0</v>
      </c>
      <c r="W416" s="3">
        <f>IFERROR(VLOOKUP(D416,[13]CALIDAD!$F$16:$M$1122,8,0),0)</f>
        <v>236307372</v>
      </c>
      <c r="X416" s="3">
        <f>IFERROR(VLOOKUP(D416,'[14]dinamica municip ok'!$F$4:$G$1107,2,0),0)</f>
        <v>974314293</v>
      </c>
      <c r="Y416" s="3">
        <f>IFERROR(VLOOKUP(B416,[13]Ap_CESANTIAS!$C$16:$M$112,11,0),0)</f>
        <v>0</v>
      </c>
      <c r="Z416" s="3">
        <f>IFERROR(VLOOKUP(B416,[13]Ap_PENSION!$C$16:$M$112,11,0),0)</f>
        <v>0</v>
      </c>
      <c r="AA416" s="3">
        <f>IFERROR(VLOOKUP(B416,[13]Ap_SALUD!$C$16:$M$112,11,0),0)</f>
        <v>0</v>
      </c>
      <c r="AB416" s="3"/>
      <c r="AC416" s="36">
        <f t="shared" si="18"/>
        <v>1210621665</v>
      </c>
      <c r="AD416" s="37">
        <f t="shared" si="20"/>
        <v>708922116</v>
      </c>
      <c r="AE416" s="144"/>
    </row>
    <row r="417" spans="1:31" x14ac:dyDescent="0.25">
      <c r="A417" s="29">
        <v>405</v>
      </c>
      <c r="B417" s="61"/>
      <c r="C417" s="143" t="str">
        <f>VLOOKUP(D417,[8]Hoja1!$A$2:$B$1115,2,0)</f>
        <v>17388</v>
      </c>
      <c r="D417" s="31">
        <v>890802795</v>
      </c>
      <c r="E417" s="31">
        <v>218817388</v>
      </c>
      <c r="F417" s="61" t="s">
        <v>611</v>
      </c>
      <c r="G417" s="33">
        <v>0</v>
      </c>
      <c r="H417" s="33">
        <v>0</v>
      </c>
      <c r="I417" s="3">
        <f>IFERROR(VLOOKUP(C417,'[6]Anexo 2'!$A$9:$G$1115,7,0),0)</f>
        <v>85852772</v>
      </c>
      <c r="J417" s="3">
        <f>IFERROR(VLOOKUP(C417,'[6]Anexo 1'!$A$9:$F$1115,6,0),0)</f>
        <v>93172679</v>
      </c>
      <c r="K417" s="3"/>
      <c r="L417" s="3"/>
      <c r="M417" s="3"/>
      <c r="N417" s="3"/>
      <c r="O417" s="3"/>
      <c r="P417" s="34">
        <f t="shared" si="19"/>
        <v>179025451</v>
      </c>
      <c r="Q417" s="35">
        <f>VLOOKUP(D417,FEBRERO!$D$13:$Q$1147,14,0)+VLOOKUP(D417,FEBRERO!$D$13:$AC$1147,26,0)</f>
        <v>0</v>
      </c>
      <c r="R417" s="3">
        <f>IFERROR(VLOOKUP(D417,[13]ServNOMINA!$F$16:$M$112,8,0),0)</f>
        <v>0</v>
      </c>
      <c r="S417" s="3">
        <f>IFERROR(VLOOKUP(D417,[13]ServOTROS!$F$16:$M$112,8,0),0)</f>
        <v>0</v>
      </c>
      <c r="T417" s="3">
        <f>IFERROR(VLOOKUP(D417,[13]CANCEL!$F$16:$M$48,8,0),0)</f>
        <v>0</v>
      </c>
      <c r="U417" s="3">
        <f>IFERROR(VLOOKUP(B417,[13]Aaf_PENSION!$C$16:$M$112,11,0),0)</f>
        <v>0</v>
      </c>
      <c r="V417" s="3">
        <f>IFERROR(VLOOKUP(B417,[13]Aaf_SALUD!$C$16:$M$112,11,0),0)</f>
        <v>0</v>
      </c>
      <c r="W417" s="3">
        <f>IFERROR(VLOOKUP(D417,[13]CALIDAD!$F$16:$M$1122,8,0),0)</f>
        <v>21463194</v>
      </c>
      <c r="X417" s="3">
        <f>IFERROR(VLOOKUP(D417,'[14]dinamica municip ok'!$F$4:$G$1107,2,0),0)</f>
        <v>93172679</v>
      </c>
      <c r="Y417" s="3">
        <f>IFERROR(VLOOKUP(B417,[13]Ap_CESANTIAS!$C$16:$M$112,11,0),0)</f>
        <v>0</v>
      </c>
      <c r="Z417" s="3">
        <f>IFERROR(VLOOKUP(B417,[13]Ap_PENSION!$C$16:$M$112,11,0),0)</f>
        <v>0</v>
      </c>
      <c r="AA417" s="3">
        <f>IFERROR(VLOOKUP(B417,[13]Ap_SALUD!$C$16:$M$112,11,0),0)</f>
        <v>0</v>
      </c>
      <c r="AB417" s="3"/>
      <c r="AC417" s="36">
        <f t="shared" si="18"/>
        <v>114635873</v>
      </c>
      <c r="AD417" s="37">
        <f t="shared" si="20"/>
        <v>64389578</v>
      </c>
      <c r="AE417" s="144"/>
    </row>
    <row r="418" spans="1:31" x14ac:dyDescent="0.25">
      <c r="A418" s="38">
        <v>406</v>
      </c>
      <c r="B418" s="61"/>
      <c r="C418" s="143" t="str">
        <f>VLOOKUP(D418,[8]Hoja1!$A$2:$B$1115,2,0)</f>
        <v>17433</v>
      </c>
      <c r="D418" s="31">
        <v>890802505</v>
      </c>
      <c r="E418" s="31">
        <v>213317433</v>
      </c>
      <c r="F418" s="61" t="s">
        <v>612</v>
      </c>
      <c r="G418" s="33">
        <v>0</v>
      </c>
      <c r="H418" s="33">
        <v>0</v>
      </c>
      <c r="I418" s="3">
        <f>IFERROR(VLOOKUP(C418,'[6]Anexo 2'!$A$9:$G$1115,7,0),0)</f>
        <v>243440224</v>
      </c>
      <c r="J418" s="3">
        <f>IFERROR(VLOOKUP(C418,'[6]Anexo 1'!$A$9:$F$1115,6,0),0)</f>
        <v>319313695</v>
      </c>
      <c r="K418" s="3"/>
      <c r="L418" s="3"/>
      <c r="M418" s="3"/>
      <c r="N418" s="3"/>
      <c r="O418" s="3"/>
      <c r="P418" s="34">
        <f t="shared" si="19"/>
        <v>562753919</v>
      </c>
      <c r="Q418" s="35">
        <f>VLOOKUP(D418,FEBRERO!$D$13:$Q$1147,14,0)+VLOOKUP(D418,FEBRERO!$D$13:$AC$1147,26,0)</f>
        <v>0</v>
      </c>
      <c r="R418" s="3">
        <f>IFERROR(VLOOKUP(D418,[13]ServNOMINA!$F$16:$M$112,8,0),0)</f>
        <v>0</v>
      </c>
      <c r="S418" s="3">
        <f>IFERROR(VLOOKUP(D418,[13]ServOTROS!$F$16:$M$112,8,0),0)</f>
        <v>0</v>
      </c>
      <c r="T418" s="3">
        <f>IFERROR(VLOOKUP(D418,[13]CANCEL!$F$16:$M$48,8,0),0)</f>
        <v>0</v>
      </c>
      <c r="U418" s="3">
        <f>IFERROR(VLOOKUP(B418,[13]Aaf_PENSION!$C$16:$M$112,11,0),0)</f>
        <v>0</v>
      </c>
      <c r="V418" s="3">
        <f>IFERROR(VLOOKUP(B418,[13]Aaf_SALUD!$C$16:$M$112,11,0),0)</f>
        <v>0</v>
      </c>
      <c r="W418" s="3">
        <f>IFERROR(VLOOKUP(D418,[13]CALIDAD!$F$16:$M$1122,8,0),0)</f>
        <v>60860055</v>
      </c>
      <c r="X418" s="3">
        <f>IFERROR(VLOOKUP(D418,'[14]dinamica municip ok'!$F$4:$G$1107,2,0),0)</f>
        <v>319313695</v>
      </c>
      <c r="Y418" s="3">
        <f>IFERROR(VLOOKUP(B418,[13]Ap_CESANTIAS!$C$16:$M$112,11,0),0)</f>
        <v>0</v>
      </c>
      <c r="Z418" s="3">
        <f>IFERROR(VLOOKUP(B418,[13]Ap_PENSION!$C$16:$M$112,11,0),0)</f>
        <v>0</v>
      </c>
      <c r="AA418" s="3">
        <f>IFERROR(VLOOKUP(B418,[13]Ap_SALUD!$C$16:$M$112,11,0),0)</f>
        <v>0</v>
      </c>
      <c r="AB418" s="3"/>
      <c r="AC418" s="36">
        <f t="shared" si="18"/>
        <v>380173750</v>
      </c>
      <c r="AD418" s="37">
        <f t="shared" si="20"/>
        <v>182580169</v>
      </c>
      <c r="AE418" s="144"/>
    </row>
    <row r="419" spans="1:31" x14ac:dyDescent="0.25">
      <c r="A419" s="29">
        <v>407</v>
      </c>
      <c r="B419" s="61"/>
      <c r="C419" s="143" t="str">
        <f>VLOOKUP(D419,[8]Hoja1!$A$2:$B$1115,2,0)</f>
        <v>17442</v>
      </c>
      <c r="D419" s="31">
        <v>890801145</v>
      </c>
      <c r="E419" s="31">
        <v>214217442</v>
      </c>
      <c r="F419" s="61" t="s">
        <v>613</v>
      </c>
      <c r="G419" s="33">
        <v>0</v>
      </c>
      <c r="H419" s="33">
        <v>0</v>
      </c>
      <c r="I419" s="3">
        <f>IFERROR(VLOOKUP(C419,'[6]Anexo 2'!$A$9:$G$1115,7,0),0)</f>
        <v>203373264</v>
      </c>
      <c r="J419" s="3">
        <f>IFERROR(VLOOKUP(C419,'[6]Anexo 1'!$A$9:$F$1115,6,0),0)</f>
        <v>234685631</v>
      </c>
      <c r="K419" s="3"/>
      <c r="L419" s="3"/>
      <c r="M419" s="3"/>
      <c r="N419" s="3"/>
      <c r="O419" s="3"/>
      <c r="P419" s="34">
        <f t="shared" si="19"/>
        <v>438058895</v>
      </c>
      <c r="Q419" s="35">
        <f>VLOOKUP(D419,FEBRERO!$D$13:$Q$1147,14,0)+VLOOKUP(D419,FEBRERO!$D$13:$AC$1147,26,0)</f>
        <v>0</v>
      </c>
      <c r="R419" s="3">
        <f>IFERROR(VLOOKUP(D419,[13]ServNOMINA!$F$16:$M$112,8,0),0)</f>
        <v>0</v>
      </c>
      <c r="S419" s="3">
        <f>IFERROR(VLOOKUP(D419,[13]ServOTROS!$F$16:$M$112,8,0),0)</f>
        <v>0</v>
      </c>
      <c r="T419" s="3">
        <f>IFERROR(VLOOKUP(D419,[13]CANCEL!$F$16:$M$48,8,0),0)</f>
        <v>0</v>
      </c>
      <c r="U419" s="3">
        <f>IFERROR(VLOOKUP(B419,[13]Aaf_PENSION!$C$16:$M$112,11,0),0)</f>
        <v>0</v>
      </c>
      <c r="V419" s="3">
        <f>IFERROR(VLOOKUP(B419,[13]Aaf_SALUD!$C$16:$M$112,11,0),0)</f>
        <v>0</v>
      </c>
      <c r="W419" s="3">
        <f>IFERROR(VLOOKUP(D419,[13]CALIDAD!$F$16:$M$1122,8,0),0)</f>
        <v>50843316</v>
      </c>
      <c r="X419" s="3">
        <f>IFERROR(VLOOKUP(D419,'[14]dinamica municip ok'!$F$4:$G$1107,2,0),0)</f>
        <v>234685631</v>
      </c>
      <c r="Y419" s="3">
        <f>IFERROR(VLOOKUP(B419,[13]Ap_CESANTIAS!$C$16:$M$112,11,0),0)</f>
        <v>0</v>
      </c>
      <c r="Z419" s="3">
        <f>IFERROR(VLOOKUP(B419,[13]Ap_PENSION!$C$16:$M$112,11,0),0)</f>
        <v>0</v>
      </c>
      <c r="AA419" s="3">
        <f>IFERROR(VLOOKUP(B419,[13]Ap_SALUD!$C$16:$M$112,11,0),0)</f>
        <v>0</v>
      </c>
      <c r="AB419" s="3"/>
      <c r="AC419" s="36">
        <f t="shared" si="18"/>
        <v>285528947</v>
      </c>
      <c r="AD419" s="37">
        <f t="shared" si="20"/>
        <v>152529948</v>
      </c>
      <c r="AE419" s="144"/>
    </row>
    <row r="420" spans="1:31" x14ac:dyDescent="0.25">
      <c r="A420" s="38">
        <v>408</v>
      </c>
      <c r="B420" s="61"/>
      <c r="C420" s="143" t="str">
        <f>VLOOKUP(D420,[8]Hoja1!$A$2:$B$1115,2,0)</f>
        <v>17444</v>
      </c>
      <c r="D420" s="31">
        <v>890801147</v>
      </c>
      <c r="E420" s="31">
        <v>214417444</v>
      </c>
      <c r="F420" s="61" t="s">
        <v>614</v>
      </c>
      <c r="G420" s="33">
        <v>0</v>
      </c>
      <c r="H420" s="33">
        <v>0</v>
      </c>
      <c r="I420" s="3">
        <f>IFERROR(VLOOKUP(C420,'[6]Anexo 2'!$A$9:$G$1115,7,0),0)</f>
        <v>232462980</v>
      </c>
      <c r="J420" s="3">
        <f>IFERROR(VLOOKUP(C420,'[6]Anexo 1'!$A$9:$F$1115,6,0),0)</f>
        <v>283479790</v>
      </c>
      <c r="K420" s="3"/>
      <c r="L420" s="3"/>
      <c r="M420" s="3"/>
      <c r="N420" s="3"/>
      <c r="O420" s="3"/>
      <c r="P420" s="34">
        <f t="shared" si="19"/>
        <v>515942770</v>
      </c>
      <c r="Q420" s="35">
        <f>VLOOKUP(D420,FEBRERO!$D$13:$Q$1147,14,0)+VLOOKUP(D420,FEBRERO!$D$13:$AC$1147,26,0)</f>
        <v>0</v>
      </c>
      <c r="R420" s="3">
        <f>IFERROR(VLOOKUP(D420,[13]ServNOMINA!$F$16:$M$112,8,0),0)</f>
        <v>0</v>
      </c>
      <c r="S420" s="3">
        <f>IFERROR(VLOOKUP(D420,[13]ServOTROS!$F$16:$M$112,8,0),0)</f>
        <v>0</v>
      </c>
      <c r="T420" s="3">
        <f>IFERROR(VLOOKUP(D420,[13]CANCEL!$F$16:$M$48,8,0),0)</f>
        <v>0</v>
      </c>
      <c r="U420" s="3">
        <f>IFERROR(VLOOKUP(B420,[13]Aaf_PENSION!$C$16:$M$112,11,0),0)</f>
        <v>0</v>
      </c>
      <c r="V420" s="3">
        <f>IFERROR(VLOOKUP(B420,[13]Aaf_SALUD!$C$16:$M$112,11,0),0)</f>
        <v>0</v>
      </c>
      <c r="W420" s="3">
        <f>IFERROR(VLOOKUP(D420,[13]CALIDAD!$F$16:$M$1122,8,0),0)</f>
        <v>58115745</v>
      </c>
      <c r="X420" s="3">
        <f>IFERROR(VLOOKUP(D420,'[14]dinamica municip ok'!$F$4:$G$1107,2,0),0)</f>
        <v>283479790</v>
      </c>
      <c r="Y420" s="3">
        <f>IFERROR(VLOOKUP(B420,[13]Ap_CESANTIAS!$C$16:$M$112,11,0),0)</f>
        <v>0</v>
      </c>
      <c r="Z420" s="3">
        <f>IFERROR(VLOOKUP(B420,[13]Ap_PENSION!$C$16:$M$112,11,0),0)</f>
        <v>0</v>
      </c>
      <c r="AA420" s="3">
        <f>IFERROR(VLOOKUP(B420,[13]Ap_SALUD!$C$16:$M$112,11,0),0)</f>
        <v>0</v>
      </c>
      <c r="AB420" s="3"/>
      <c r="AC420" s="36">
        <f t="shared" si="18"/>
        <v>341595535</v>
      </c>
      <c r="AD420" s="37">
        <f t="shared" si="20"/>
        <v>174347235</v>
      </c>
      <c r="AE420" s="144"/>
    </row>
    <row r="421" spans="1:31" x14ac:dyDescent="0.25">
      <c r="A421" s="29">
        <v>409</v>
      </c>
      <c r="B421" s="61"/>
      <c r="C421" s="143" t="str">
        <f>VLOOKUP(D421,[8]Hoja1!$A$2:$B$1115,2,0)</f>
        <v>17446</v>
      </c>
      <c r="D421" s="31">
        <v>890801146</v>
      </c>
      <c r="E421" s="31">
        <v>214617446</v>
      </c>
      <c r="F421" s="61" t="s">
        <v>615</v>
      </c>
      <c r="G421" s="33">
        <v>0</v>
      </c>
      <c r="H421" s="33">
        <v>0</v>
      </c>
      <c r="I421" s="3">
        <f>IFERROR(VLOOKUP(C421,'[6]Anexo 2'!$A$9:$G$1115,7,0),0)</f>
        <v>25030626</v>
      </c>
      <c r="J421" s="3">
        <f>IFERROR(VLOOKUP(C421,'[6]Anexo 1'!$A$9:$F$1115,6,0),0)</f>
        <v>33760444</v>
      </c>
      <c r="K421" s="3"/>
      <c r="L421" s="3"/>
      <c r="M421" s="3"/>
      <c r="N421" s="3"/>
      <c r="O421" s="3"/>
      <c r="P421" s="34">
        <f t="shared" si="19"/>
        <v>58791070</v>
      </c>
      <c r="Q421" s="35">
        <f>VLOOKUP(D421,FEBRERO!$D$13:$Q$1147,14,0)+VLOOKUP(D421,FEBRERO!$D$13:$AC$1147,26,0)</f>
        <v>0</v>
      </c>
      <c r="R421" s="3">
        <f>IFERROR(VLOOKUP(D421,[13]ServNOMINA!$F$16:$M$112,8,0),0)</f>
        <v>0</v>
      </c>
      <c r="S421" s="3">
        <f>IFERROR(VLOOKUP(D421,[13]ServOTROS!$F$16:$M$112,8,0),0)</f>
        <v>0</v>
      </c>
      <c r="T421" s="3">
        <f>IFERROR(VLOOKUP(D421,[13]CANCEL!$F$16:$M$48,8,0),0)</f>
        <v>0</v>
      </c>
      <c r="U421" s="3">
        <f>IFERROR(VLOOKUP(B421,[13]Aaf_PENSION!$C$16:$M$112,11,0),0)</f>
        <v>0</v>
      </c>
      <c r="V421" s="3">
        <f>IFERROR(VLOOKUP(B421,[13]Aaf_SALUD!$C$16:$M$112,11,0),0)</f>
        <v>0</v>
      </c>
      <c r="W421" s="3">
        <f>IFERROR(VLOOKUP(D421,[13]CALIDAD!$F$16:$M$1122,8,0),0)</f>
        <v>6257658</v>
      </c>
      <c r="X421" s="3">
        <f>IFERROR(VLOOKUP(D421,'[14]dinamica municip ok'!$F$4:$G$1107,2,0),0)</f>
        <v>33760444</v>
      </c>
      <c r="Y421" s="3">
        <f>IFERROR(VLOOKUP(B421,[13]Ap_CESANTIAS!$C$16:$M$112,11,0),0)</f>
        <v>0</v>
      </c>
      <c r="Z421" s="3">
        <f>IFERROR(VLOOKUP(B421,[13]Ap_PENSION!$C$16:$M$112,11,0),0)</f>
        <v>0</v>
      </c>
      <c r="AA421" s="3">
        <f>IFERROR(VLOOKUP(B421,[13]Ap_SALUD!$C$16:$M$112,11,0),0)</f>
        <v>0</v>
      </c>
      <c r="AB421" s="3"/>
      <c r="AC421" s="36">
        <f t="shared" si="18"/>
        <v>40018102</v>
      </c>
      <c r="AD421" s="37">
        <f t="shared" si="20"/>
        <v>18772968</v>
      </c>
      <c r="AE421" s="144"/>
    </row>
    <row r="422" spans="1:31" x14ac:dyDescent="0.25">
      <c r="A422" s="38">
        <v>410</v>
      </c>
      <c r="B422" s="61"/>
      <c r="C422" s="143" t="str">
        <f>VLOOKUP(D422,[8]Hoja1!$A$2:$B$1115,2,0)</f>
        <v>17486</v>
      </c>
      <c r="D422" s="31">
        <v>890801135</v>
      </c>
      <c r="E422" s="31">
        <v>218617486</v>
      </c>
      <c r="F422" s="61" t="s">
        <v>616</v>
      </c>
      <c r="G422" s="33">
        <v>0</v>
      </c>
      <c r="H422" s="33">
        <v>0</v>
      </c>
      <c r="I422" s="3">
        <f>IFERROR(VLOOKUP(C422,'[6]Anexo 2'!$A$9:$G$1115,7,0),0)</f>
        <v>302261528</v>
      </c>
      <c r="J422" s="3">
        <f>IFERROR(VLOOKUP(C422,'[6]Anexo 1'!$A$9:$F$1115,6,0),0)</f>
        <v>319287028</v>
      </c>
      <c r="K422" s="3"/>
      <c r="L422" s="3"/>
      <c r="M422" s="3"/>
      <c r="N422" s="3"/>
      <c r="O422" s="3"/>
      <c r="P422" s="34">
        <f t="shared" si="19"/>
        <v>621548556</v>
      </c>
      <c r="Q422" s="35">
        <f>VLOOKUP(D422,FEBRERO!$D$13:$Q$1147,14,0)+VLOOKUP(D422,FEBRERO!$D$13:$AC$1147,26,0)</f>
        <v>0</v>
      </c>
      <c r="R422" s="3">
        <f>IFERROR(VLOOKUP(D422,[13]ServNOMINA!$F$16:$M$112,8,0),0)</f>
        <v>0</v>
      </c>
      <c r="S422" s="3">
        <f>IFERROR(VLOOKUP(D422,[13]ServOTROS!$F$16:$M$112,8,0),0)</f>
        <v>0</v>
      </c>
      <c r="T422" s="3">
        <f>IFERROR(VLOOKUP(D422,[13]CANCEL!$F$16:$M$48,8,0),0)</f>
        <v>0</v>
      </c>
      <c r="U422" s="3">
        <f>IFERROR(VLOOKUP(B422,[13]Aaf_PENSION!$C$16:$M$112,11,0),0)</f>
        <v>0</v>
      </c>
      <c r="V422" s="3">
        <f>IFERROR(VLOOKUP(B422,[13]Aaf_SALUD!$C$16:$M$112,11,0),0)</f>
        <v>0</v>
      </c>
      <c r="W422" s="3">
        <f>IFERROR(VLOOKUP(D422,[13]CALIDAD!$F$16:$M$1122,8,0),0)</f>
        <v>75565383</v>
      </c>
      <c r="X422" s="3">
        <f>IFERROR(VLOOKUP(D422,'[14]dinamica municip ok'!$F$4:$G$1107,2,0),0)</f>
        <v>319287028</v>
      </c>
      <c r="Y422" s="3">
        <f>IFERROR(VLOOKUP(B422,[13]Ap_CESANTIAS!$C$16:$M$112,11,0),0)</f>
        <v>0</v>
      </c>
      <c r="Z422" s="3">
        <f>IFERROR(VLOOKUP(B422,[13]Ap_PENSION!$C$16:$M$112,11,0),0)</f>
        <v>0</v>
      </c>
      <c r="AA422" s="3">
        <f>IFERROR(VLOOKUP(B422,[13]Ap_SALUD!$C$16:$M$112,11,0),0)</f>
        <v>0</v>
      </c>
      <c r="AB422" s="3"/>
      <c r="AC422" s="36">
        <f t="shared" si="18"/>
        <v>394852411</v>
      </c>
      <c r="AD422" s="37">
        <f t="shared" si="20"/>
        <v>226696145</v>
      </c>
      <c r="AE422" s="144"/>
    </row>
    <row r="423" spans="1:31" x14ac:dyDescent="0.25">
      <c r="A423" s="29">
        <v>411</v>
      </c>
      <c r="B423" s="61"/>
      <c r="C423" s="143" t="str">
        <f>VLOOKUP(D423,[8]Hoja1!$A$2:$B$1115,2,0)</f>
        <v>17495</v>
      </c>
      <c r="D423" s="31">
        <v>810002963</v>
      </c>
      <c r="E423" s="31">
        <v>219517495</v>
      </c>
      <c r="F423" s="61" t="s">
        <v>617</v>
      </c>
      <c r="G423" s="33">
        <v>0</v>
      </c>
      <c r="H423" s="33">
        <v>0</v>
      </c>
      <c r="I423" s="3">
        <f>IFERROR(VLOOKUP(C423,'[6]Anexo 2'!$A$9:$G$1115,7,0),0)</f>
        <v>121189636</v>
      </c>
      <c r="J423" s="3">
        <f>IFERROR(VLOOKUP(C423,'[6]Anexo 1'!$A$9:$F$1115,6,0),0)</f>
        <v>127443168</v>
      </c>
      <c r="K423" s="3"/>
      <c r="L423" s="3"/>
      <c r="M423" s="3"/>
      <c r="N423" s="3"/>
      <c r="O423" s="3"/>
      <c r="P423" s="34">
        <f t="shared" si="19"/>
        <v>248632804</v>
      </c>
      <c r="Q423" s="35">
        <f>VLOOKUP(D423,FEBRERO!$D$13:$Q$1147,14,0)+VLOOKUP(D423,FEBRERO!$D$13:$AC$1147,26,0)</f>
        <v>0</v>
      </c>
      <c r="R423" s="3">
        <f>IFERROR(VLOOKUP(D423,[13]ServNOMINA!$F$16:$M$112,8,0),0)</f>
        <v>0</v>
      </c>
      <c r="S423" s="3">
        <f>IFERROR(VLOOKUP(D423,[13]ServOTROS!$F$16:$M$112,8,0),0)</f>
        <v>0</v>
      </c>
      <c r="T423" s="3">
        <f>IFERROR(VLOOKUP(D423,[13]CANCEL!$F$16:$M$48,8,0),0)</f>
        <v>0</v>
      </c>
      <c r="U423" s="3">
        <f>IFERROR(VLOOKUP(B423,[13]Aaf_PENSION!$C$16:$M$112,11,0),0)</f>
        <v>0</v>
      </c>
      <c r="V423" s="3">
        <f>IFERROR(VLOOKUP(B423,[13]Aaf_SALUD!$C$16:$M$112,11,0),0)</f>
        <v>0</v>
      </c>
      <c r="W423" s="3">
        <f>IFERROR(VLOOKUP(D423,[13]CALIDAD!$F$16:$M$1122,8,0),0)</f>
        <v>30297408</v>
      </c>
      <c r="X423" s="3">
        <f>IFERROR(VLOOKUP(D423,'[14]dinamica municip ok'!$F$4:$G$1107,2,0),0)</f>
        <v>127443168</v>
      </c>
      <c r="Y423" s="3">
        <f>IFERROR(VLOOKUP(B423,[13]Ap_CESANTIAS!$C$16:$M$112,11,0),0)</f>
        <v>0</v>
      </c>
      <c r="Z423" s="3">
        <f>IFERROR(VLOOKUP(B423,[13]Ap_PENSION!$C$16:$M$112,11,0),0)</f>
        <v>0</v>
      </c>
      <c r="AA423" s="3">
        <f>IFERROR(VLOOKUP(B423,[13]Ap_SALUD!$C$16:$M$112,11,0),0)</f>
        <v>0</v>
      </c>
      <c r="AB423" s="3"/>
      <c r="AC423" s="36">
        <f t="shared" si="18"/>
        <v>157740576</v>
      </c>
      <c r="AD423" s="37">
        <f t="shared" si="20"/>
        <v>90892228</v>
      </c>
      <c r="AE423" s="144"/>
    </row>
    <row r="424" spans="1:31" x14ac:dyDescent="0.25">
      <c r="A424" s="38">
        <v>412</v>
      </c>
      <c r="B424" s="61"/>
      <c r="C424" s="143" t="str">
        <f>VLOOKUP(D424,[8]Hoja1!$A$2:$B$1115,2,0)</f>
        <v>17513</v>
      </c>
      <c r="D424" s="31">
        <v>890801136</v>
      </c>
      <c r="E424" s="31">
        <v>211317513</v>
      </c>
      <c r="F424" s="61" t="s">
        <v>618</v>
      </c>
      <c r="G424" s="33">
        <v>0</v>
      </c>
      <c r="H424" s="33">
        <v>0</v>
      </c>
      <c r="I424" s="3">
        <f>IFERROR(VLOOKUP(C424,'[6]Anexo 2'!$A$9:$G$1115,7,0),0)</f>
        <v>177262304</v>
      </c>
      <c r="J424" s="3">
        <f>IFERROR(VLOOKUP(C424,'[6]Anexo 1'!$A$9:$F$1115,6,0),0)</f>
        <v>226539075</v>
      </c>
      <c r="K424" s="3"/>
      <c r="L424" s="3"/>
      <c r="M424" s="3"/>
      <c r="N424" s="3"/>
      <c r="O424" s="3"/>
      <c r="P424" s="34">
        <f t="shared" si="19"/>
        <v>403801379</v>
      </c>
      <c r="Q424" s="35">
        <f>VLOOKUP(D424,FEBRERO!$D$13:$Q$1147,14,0)+VLOOKUP(D424,FEBRERO!$D$13:$AC$1147,26,0)</f>
        <v>0</v>
      </c>
      <c r="R424" s="3">
        <f>IFERROR(VLOOKUP(D424,[13]ServNOMINA!$F$16:$M$112,8,0),0)</f>
        <v>0</v>
      </c>
      <c r="S424" s="3">
        <f>IFERROR(VLOOKUP(D424,[13]ServOTROS!$F$16:$M$112,8,0),0)</f>
        <v>0</v>
      </c>
      <c r="T424" s="3">
        <f>IFERROR(VLOOKUP(D424,[13]CANCEL!$F$16:$M$48,8,0),0)</f>
        <v>0</v>
      </c>
      <c r="U424" s="3">
        <f>IFERROR(VLOOKUP(B424,[13]Aaf_PENSION!$C$16:$M$112,11,0),0)</f>
        <v>0</v>
      </c>
      <c r="V424" s="3">
        <f>IFERROR(VLOOKUP(B424,[13]Aaf_SALUD!$C$16:$M$112,11,0),0)</f>
        <v>0</v>
      </c>
      <c r="W424" s="3">
        <f>IFERROR(VLOOKUP(D424,[13]CALIDAD!$F$16:$M$1122,8,0),0)</f>
        <v>44315577</v>
      </c>
      <c r="X424" s="3">
        <f>IFERROR(VLOOKUP(D424,'[14]dinamica municip ok'!$F$4:$G$1107,2,0),0)</f>
        <v>226539075</v>
      </c>
      <c r="Y424" s="3">
        <f>IFERROR(VLOOKUP(B424,[13]Ap_CESANTIAS!$C$16:$M$112,11,0),0)</f>
        <v>0</v>
      </c>
      <c r="Z424" s="3">
        <f>IFERROR(VLOOKUP(B424,[13]Ap_PENSION!$C$16:$M$112,11,0),0)</f>
        <v>0</v>
      </c>
      <c r="AA424" s="3">
        <f>IFERROR(VLOOKUP(B424,[13]Ap_SALUD!$C$16:$M$112,11,0),0)</f>
        <v>0</v>
      </c>
      <c r="AB424" s="3"/>
      <c r="AC424" s="36">
        <f t="shared" si="18"/>
        <v>270854652</v>
      </c>
      <c r="AD424" s="37">
        <f t="shared" si="20"/>
        <v>132946727</v>
      </c>
      <c r="AE424" s="144"/>
    </row>
    <row r="425" spans="1:31" x14ac:dyDescent="0.25">
      <c r="A425" s="29">
        <v>413</v>
      </c>
      <c r="B425" s="61"/>
      <c r="C425" s="143" t="str">
        <f>VLOOKUP(D425,[8]Hoja1!$A$2:$B$1115,2,0)</f>
        <v>17524</v>
      </c>
      <c r="D425" s="31">
        <v>890801141</v>
      </c>
      <c r="E425" s="31">
        <v>212417524</v>
      </c>
      <c r="F425" s="61" t="s">
        <v>619</v>
      </c>
      <c r="G425" s="33">
        <v>0</v>
      </c>
      <c r="H425" s="33">
        <v>0</v>
      </c>
      <c r="I425" s="3">
        <f>IFERROR(VLOOKUP(C425,'[6]Anexo 2'!$A$9:$G$1115,7,0),0)</f>
        <v>213724996</v>
      </c>
      <c r="J425" s="3">
        <f>IFERROR(VLOOKUP(C425,'[6]Anexo 1'!$A$9:$F$1115,6,0),0)</f>
        <v>250094038</v>
      </c>
      <c r="K425" s="3"/>
      <c r="L425" s="3"/>
      <c r="M425" s="3"/>
      <c r="N425" s="3"/>
      <c r="O425" s="3"/>
      <c r="P425" s="34">
        <f t="shared" si="19"/>
        <v>463819034</v>
      </c>
      <c r="Q425" s="35">
        <f>VLOOKUP(D425,FEBRERO!$D$13:$Q$1147,14,0)+VLOOKUP(D425,FEBRERO!$D$13:$AC$1147,26,0)</f>
        <v>0</v>
      </c>
      <c r="R425" s="3">
        <f>IFERROR(VLOOKUP(D425,[13]ServNOMINA!$F$16:$M$112,8,0),0)</f>
        <v>0</v>
      </c>
      <c r="S425" s="3">
        <f>IFERROR(VLOOKUP(D425,[13]ServOTROS!$F$16:$M$112,8,0),0)</f>
        <v>0</v>
      </c>
      <c r="T425" s="3">
        <f>IFERROR(VLOOKUP(D425,[13]CANCEL!$F$16:$M$48,8,0),0)</f>
        <v>0</v>
      </c>
      <c r="U425" s="3">
        <f>IFERROR(VLOOKUP(B425,[13]Aaf_PENSION!$C$16:$M$112,11,0),0)</f>
        <v>0</v>
      </c>
      <c r="V425" s="3">
        <f>IFERROR(VLOOKUP(B425,[13]Aaf_SALUD!$C$16:$M$112,11,0),0)</f>
        <v>0</v>
      </c>
      <c r="W425" s="3">
        <f>IFERROR(VLOOKUP(D425,[13]CALIDAD!$F$16:$M$1122,8,0),0)</f>
        <v>53431248</v>
      </c>
      <c r="X425" s="3">
        <f>IFERROR(VLOOKUP(D425,'[14]dinamica municip ok'!$F$4:$G$1107,2,0),0)</f>
        <v>250094038</v>
      </c>
      <c r="Y425" s="3">
        <f>IFERROR(VLOOKUP(B425,[13]Ap_CESANTIAS!$C$16:$M$112,11,0),0)</f>
        <v>0</v>
      </c>
      <c r="Z425" s="3">
        <f>IFERROR(VLOOKUP(B425,[13]Ap_PENSION!$C$16:$M$112,11,0),0)</f>
        <v>0</v>
      </c>
      <c r="AA425" s="3">
        <f>IFERROR(VLOOKUP(B425,[13]Ap_SALUD!$C$16:$M$112,11,0),0)</f>
        <v>0</v>
      </c>
      <c r="AB425" s="3"/>
      <c r="AC425" s="36">
        <f t="shared" si="18"/>
        <v>303525286</v>
      </c>
      <c r="AD425" s="37">
        <f t="shared" si="20"/>
        <v>160293748</v>
      </c>
      <c r="AE425" s="144"/>
    </row>
    <row r="426" spans="1:31" x14ac:dyDescent="0.25">
      <c r="A426" s="38">
        <v>414</v>
      </c>
      <c r="B426" s="61"/>
      <c r="C426" s="143" t="str">
        <f>VLOOKUP(D426,[8]Hoja1!$A$2:$B$1115,2,0)</f>
        <v>17541</v>
      </c>
      <c r="D426" s="31">
        <v>890801137</v>
      </c>
      <c r="E426" s="31">
        <v>214117541</v>
      </c>
      <c r="F426" s="61" t="s">
        <v>620</v>
      </c>
      <c r="G426" s="33">
        <v>0</v>
      </c>
      <c r="H426" s="33">
        <v>0</v>
      </c>
      <c r="I426" s="3">
        <f>IFERROR(VLOOKUP(C426,'[6]Anexo 2'!$A$9:$G$1115,7,0),0)</f>
        <v>282746256</v>
      </c>
      <c r="J426" s="3">
        <f>IFERROR(VLOOKUP(C426,'[6]Anexo 1'!$A$9:$F$1115,6,0),0)</f>
        <v>343231071</v>
      </c>
      <c r="K426" s="3"/>
      <c r="L426" s="3"/>
      <c r="M426" s="3"/>
      <c r="N426" s="3"/>
      <c r="O426" s="3"/>
      <c r="P426" s="34">
        <f t="shared" si="19"/>
        <v>625977327</v>
      </c>
      <c r="Q426" s="35">
        <f>VLOOKUP(D426,FEBRERO!$D$13:$Q$1147,14,0)+VLOOKUP(D426,FEBRERO!$D$13:$AC$1147,26,0)</f>
        <v>0</v>
      </c>
      <c r="R426" s="3">
        <f>IFERROR(VLOOKUP(D426,[13]ServNOMINA!$F$16:$M$112,8,0),0)</f>
        <v>0</v>
      </c>
      <c r="S426" s="3">
        <f>IFERROR(VLOOKUP(D426,[13]ServOTROS!$F$16:$M$112,8,0),0)</f>
        <v>0</v>
      </c>
      <c r="T426" s="3">
        <f>IFERROR(VLOOKUP(D426,[13]CANCEL!$F$16:$M$48,8,0),0)</f>
        <v>0</v>
      </c>
      <c r="U426" s="3">
        <f>IFERROR(VLOOKUP(B426,[13]Aaf_PENSION!$C$16:$M$112,11,0),0)</f>
        <v>0</v>
      </c>
      <c r="V426" s="3">
        <f>IFERROR(VLOOKUP(B426,[13]Aaf_SALUD!$C$16:$M$112,11,0),0)</f>
        <v>0</v>
      </c>
      <c r="W426" s="3">
        <f>IFERROR(VLOOKUP(D426,[13]CALIDAD!$F$16:$M$1122,8,0),0)</f>
        <v>70686564</v>
      </c>
      <c r="X426" s="3">
        <f>IFERROR(VLOOKUP(D426,'[14]dinamica municip ok'!$F$4:$G$1107,2,0),0)</f>
        <v>343231071</v>
      </c>
      <c r="Y426" s="3">
        <f>IFERROR(VLOOKUP(B426,[13]Ap_CESANTIAS!$C$16:$M$112,11,0),0)</f>
        <v>0</v>
      </c>
      <c r="Z426" s="3">
        <f>IFERROR(VLOOKUP(B426,[13]Ap_PENSION!$C$16:$M$112,11,0),0)</f>
        <v>0</v>
      </c>
      <c r="AA426" s="3">
        <f>IFERROR(VLOOKUP(B426,[13]Ap_SALUD!$C$16:$M$112,11,0),0)</f>
        <v>0</v>
      </c>
      <c r="AB426" s="3"/>
      <c r="AC426" s="36">
        <f t="shared" si="18"/>
        <v>413917635</v>
      </c>
      <c r="AD426" s="37">
        <f t="shared" si="20"/>
        <v>212059692</v>
      </c>
      <c r="AE426" s="144"/>
    </row>
    <row r="427" spans="1:31" x14ac:dyDescent="0.25">
      <c r="A427" s="29">
        <v>415</v>
      </c>
      <c r="B427" s="61"/>
      <c r="C427" s="143" t="str">
        <f>VLOOKUP(D427,[8]Hoja1!$A$2:$B$1115,2,0)</f>
        <v>17614</v>
      </c>
      <c r="D427" s="31">
        <v>890801138</v>
      </c>
      <c r="E427" s="31">
        <v>211417614</v>
      </c>
      <c r="F427" s="61" t="s">
        <v>621</v>
      </c>
      <c r="G427" s="33">
        <v>0</v>
      </c>
      <c r="H427" s="33">
        <v>0</v>
      </c>
      <c r="I427" s="3">
        <f>IFERROR(VLOOKUP(C427,'[6]Anexo 2'!$A$9:$G$1115,7,0),0)</f>
        <v>782019856</v>
      </c>
      <c r="J427" s="3">
        <f>IFERROR(VLOOKUP(C427,'[6]Anexo 1'!$A$9:$F$1115,6,0),0)</f>
        <v>873799669</v>
      </c>
      <c r="K427" s="3"/>
      <c r="L427" s="3"/>
      <c r="M427" s="3"/>
      <c r="N427" s="3"/>
      <c r="O427" s="3"/>
      <c r="P427" s="34">
        <f t="shared" si="19"/>
        <v>1655819525</v>
      </c>
      <c r="Q427" s="35">
        <f>VLOOKUP(D427,FEBRERO!$D$13:$Q$1147,14,0)+VLOOKUP(D427,FEBRERO!$D$13:$AC$1147,26,0)</f>
        <v>0</v>
      </c>
      <c r="R427" s="3">
        <f>IFERROR(VLOOKUP(D427,[13]ServNOMINA!$F$16:$M$112,8,0),0)</f>
        <v>0</v>
      </c>
      <c r="S427" s="3">
        <f>IFERROR(VLOOKUP(D427,[13]ServOTROS!$F$16:$M$112,8,0),0)</f>
        <v>0</v>
      </c>
      <c r="T427" s="3">
        <f>IFERROR(VLOOKUP(D427,[13]CANCEL!$F$16:$M$48,8,0),0)</f>
        <v>0</v>
      </c>
      <c r="U427" s="3">
        <f>IFERROR(VLOOKUP(B427,[13]Aaf_PENSION!$C$16:$M$112,11,0),0)</f>
        <v>0</v>
      </c>
      <c r="V427" s="3">
        <f>IFERROR(VLOOKUP(B427,[13]Aaf_SALUD!$C$16:$M$112,11,0),0)</f>
        <v>0</v>
      </c>
      <c r="W427" s="3">
        <f>IFERROR(VLOOKUP(D427,[13]CALIDAD!$F$16:$M$1122,8,0),0)</f>
        <v>195504963</v>
      </c>
      <c r="X427" s="3">
        <f>IFERROR(VLOOKUP(D427,'[14]dinamica municip ok'!$F$4:$G$1107,2,0),0)</f>
        <v>873799669</v>
      </c>
      <c r="Y427" s="3">
        <f>IFERROR(VLOOKUP(B427,[13]Ap_CESANTIAS!$C$16:$M$112,11,0),0)</f>
        <v>0</v>
      </c>
      <c r="Z427" s="3">
        <f>IFERROR(VLOOKUP(B427,[13]Ap_PENSION!$C$16:$M$112,11,0),0)</f>
        <v>0</v>
      </c>
      <c r="AA427" s="3">
        <f>IFERROR(VLOOKUP(B427,[13]Ap_SALUD!$C$16:$M$112,11,0),0)</f>
        <v>0</v>
      </c>
      <c r="AB427" s="3"/>
      <c r="AC427" s="36">
        <f t="shared" si="18"/>
        <v>1069304632</v>
      </c>
      <c r="AD427" s="37">
        <f t="shared" si="20"/>
        <v>586514893</v>
      </c>
      <c r="AE427" s="144"/>
    </row>
    <row r="428" spans="1:31" x14ac:dyDescent="0.25">
      <c r="A428" s="38">
        <v>416</v>
      </c>
      <c r="B428" s="61"/>
      <c r="C428" s="143" t="str">
        <f>VLOOKUP(D428,[8]Hoja1!$A$2:$B$1115,2,0)</f>
        <v>17616</v>
      </c>
      <c r="D428" s="31">
        <v>800095461</v>
      </c>
      <c r="E428" s="31">
        <v>211617616</v>
      </c>
      <c r="F428" s="61" t="s">
        <v>622</v>
      </c>
      <c r="G428" s="33">
        <v>0</v>
      </c>
      <c r="H428" s="33">
        <v>0</v>
      </c>
      <c r="I428" s="3">
        <f>IFERROR(VLOOKUP(C428,'[6]Anexo 2'!$A$9:$G$1115,7,0),0)</f>
        <v>156491922</v>
      </c>
      <c r="J428" s="3">
        <f>IFERROR(VLOOKUP(C428,'[6]Anexo 1'!$A$9:$F$1115,6,0),0)</f>
        <v>158043332</v>
      </c>
      <c r="K428" s="3"/>
      <c r="L428" s="3"/>
      <c r="M428" s="3"/>
      <c r="N428" s="3"/>
      <c r="O428" s="3"/>
      <c r="P428" s="34">
        <f t="shared" si="19"/>
        <v>314535254</v>
      </c>
      <c r="Q428" s="35">
        <f>VLOOKUP(D428,FEBRERO!$D$13:$Q$1147,14,0)+VLOOKUP(D428,FEBRERO!$D$13:$AC$1147,26,0)</f>
        <v>0</v>
      </c>
      <c r="R428" s="3">
        <f>IFERROR(VLOOKUP(D428,[13]ServNOMINA!$F$16:$M$112,8,0),0)</f>
        <v>0</v>
      </c>
      <c r="S428" s="3">
        <f>IFERROR(VLOOKUP(D428,[13]ServOTROS!$F$16:$M$112,8,0),0)</f>
        <v>0</v>
      </c>
      <c r="T428" s="3">
        <f>IFERROR(VLOOKUP(D428,[13]CANCEL!$F$16:$M$48,8,0),0)</f>
        <v>0</v>
      </c>
      <c r="U428" s="3">
        <f>IFERROR(VLOOKUP(B428,[13]Aaf_PENSION!$C$16:$M$112,11,0),0)</f>
        <v>0</v>
      </c>
      <c r="V428" s="3">
        <f>IFERROR(VLOOKUP(B428,[13]Aaf_SALUD!$C$16:$M$112,11,0),0)</f>
        <v>0</v>
      </c>
      <c r="W428" s="3">
        <f>IFERROR(VLOOKUP(D428,[13]CALIDAD!$F$16:$M$1122,8,0),0)</f>
        <v>39122982</v>
      </c>
      <c r="X428" s="3">
        <f>IFERROR(VLOOKUP(D428,'[14]dinamica municip ok'!$F$4:$G$1107,2,0),0)</f>
        <v>158043332</v>
      </c>
      <c r="Y428" s="3">
        <f>IFERROR(VLOOKUP(B428,[13]Ap_CESANTIAS!$C$16:$M$112,11,0),0)</f>
        <v>0</v>
      </c>
      <c r="Z428" s="3">
        <f>IFERROR(VLOOKUP(B428,[13]Ap_PENSION!$C$16:$M$112,11,0),0)</f>
        <v>0</v>
      </c>
      <c r="AA428" s="3">
        <f>IFERROR(VLOOKUP(B428,[13]Ap_SALUD!$C$16:$M$112,11,0),0)</f>
        <v>0</v>
      </c>
      <c r="AB428" s="3"/>
      <c r="AC428" s="36">
        <f t="shared" si="18"/>
        <v>197166314</v>
      </c>
      <c r="AD428" s="37">
        <f t="shared" si="20"/>
        <v>117368940</v>
      </c>
      <c r="AE428" s="144"/>
    </row>
    <row r="429" spans="1:31" x14ac:dyDescent="0.25">
      <c r="A429" s="29">
        <v>417</v>
      </c>
      <c r="B429" s="61"/>
      <c r="C429" s="143" t="str">
        <f>VLOOKUP(D429,[8]Hoja1!$A$2:$B$1115,2,0)</f>
        <v>17653</v>
      </c>
      <c r="D429" s="31">
        <v>890801131</v>
      </c>
      <c r="E429" s="31">
        <v>215317653</v>
      </c>
      <c r="F429" s="61" t="s">
        <v>623</v>
      </c>
      <c r="G429" s="33">
        <v>0</v>
      </c>
      <c r="H429" s="33">
        <v>0</v>
      </c>
      <c r="I429" s="3">
        <f>IFERROR(VLOOKUP(C429,'[6]Anexo 2'!$A$9:$G$1115,7,0),0)</f>
        <v>199888668</v>
      </c>
      <c r="J429" s="3">
        <f>IFERROR(VLOOKUP(C429,'[6]Anexo 1'!$A$9:$F$1115,6,0),0)</f>
        <v>235957594</v>
      </c>
      <c r="K429" s="3"/>
      <c r="L429" s="3"/>
      <c r="M429" s="3"/>
      <c r="N429" s="3"/>
      <c r="O429" s="3"/>
      <c r="P429" s="34">
        <f t="shared" si="19"/>
        <v>435846262</v>
      </c>
      <c r="Q429" s="35">
        <f>VLOOKUP(D429,FEBRERO!$D$13:$Q$1147,14,0)+VLOOKUP(D429,FEBRERO!$D$13:$AC$1147,26,0)</f>
        <v>0</v>
      </c>
      <c r="R429" s="3">
        <f>IFERROR(VLOOKUP(D429,[13]ServNOMINA!$F$16:$M$112,8,0),0)</f>
        <v>0</v>
      </c>
      <c r="S429" s="3">
        <f>IFERROR(VLOOKUP(D429,[13]ServOTROS!$F$16:$M$112,8,0),0)</f>
        <v>0</v>
      </c>
      <c r="T429" s="3">
        <f>IFERROR(VLOOKUP(D429,[13]CANCEL!$F$16:$M$48,8,0),0)</f>
        <v>0</v>
      </c>
      <c r="U429" s="3">
        <f>IFERROR(VLOOKUP(B429,[13]Aaf_PENSION!$C$16:$M$112,11,0),0)</f>
        <v>0</v>
      </c>
      <c r="V429" s="3">
        <f>IFERROR(VLOOKUP(B429,[13]Aaf_SALUD!$C$16:$M$112,11,0),0)</f>
        <v>0</v>
      </c>
      <c r="W429" s="3">
        <f>IFERROR(VLOOKUP(D429,[13]CALIDAD!$F$16:$M$1122,8,0),0)</f>
        <v>49972167</v>
      </c>
      <c r="X429" s="3">
        <f>IFERROR(VLOOKUP(D429,'[14]dinamica municip ok'!$F$4:$G$1107,2,0),0)</f>
        <v>235957594</v>
      </c>
      <c r="Y429" s="3">
        <f>IFERROR(VLOOKUP(B429,[13]Ap_CESANTIAS!$C$16:$M$112,11,0),0)</f>
        <v>0</v>
      </c>
      <c r="Z429" s="3">
        <f>IFERROR(VLOOKUP(B429,[13]Ap_PENSION!$C$16:$M$112,11,0),0)</f>
        <v>0</v>
      </c>
      <c r="AA429" s="3">
        <f>IFERROR(VLOOKUP(B429,[13]Ap_SALUD!$C$16:$M$112,11,0),0)</f>
        <v>0</v>
      </c>
      <c r="AB429" s="3"/>
      <c r="AC429" s="36">
        <f t="shared" si="18"/>
        <v>285929761</v>
      </c>
      <c r="AD429" s="37">
        <f t="shared" si="20"/>
        <v>149916501</v>
      </c>
      <c r="AE429" s="144"/>
    </row>
    <row r="430" spans="1:31" x14ac:dyDescent="0.25">
      <c r="A430" s="38">
        <v>418</v>
      </c>
      <c r="B430" s="61"/>
      <c r="C430" s="143" t="str">
        <f>VLOOKUP(D430,[8]Hoja1!$A$2:$B$1115,2,0)</f>
        <v>17662</v>
      </c>
      <c r="D430" s="31">
        <v>890801149</v>
      </c>
      <c r="E430" s="31">
        <v>216217662</v>
      </c>
      <c r="F430" s="61" t="s">
        <v>624</v>
      </c>
      <c r="G430" s="33">
        <v>0</v>
      </c>
      <c r="H430" s="33">
        <v>0</v>
      </c>
      <c r="I430" s="3">
        <f>IFERROR(VLOOKUP(C430,'[6]Anexo 2'!$A$9:$G$1115,7,0),0)</f>
        <v>320810280</v>
      </c>
      <c r="J430" s="3">
        <f>IFERROR(VLOOKUP(C430,'[6]Anexo 1'!$A$9:$F$1115,6,0),0)</f>
        <v>393191982</v>
      </c>
      <c r="K430" s="3"/>
      <c r="L430" s="3"/>
      <c r="M430" s="3"/>
      <c r="N430" s="3"/>
      <c r="O430" s="3"/>
      <c r="P430" s="34">
        <f t="shared" si="19"/>
        <v>714002262</v>
      </c>
      <c r="Q430" s="35">
        <f>VLOOKUP(D430,FEBRERO!$D$13:$Q$1147,14,0)+VLOOKUP(D430,FEBRERO!$D$13:$AC$1147,26,0)</f>
        <v>0</v>
      </c>
      <c r="R430" s="3">
        <f>IFERROR(VLOOKUP(D430,[13]ServNOMINA!$F$16:$M$112,8,0),0)</f>
        <v>0</v>
      </c>
      <c r="S430" s="3">
        <f>IFERROR(VLOOKUP(D430,[13]ServOTROS!$F$16:$M$112,8,0),0)</f>
        <v>0</v>
      </c>
      <c r="T430" s="3">
        <f>IFERROR(VLOOKUP(D430,[13]CANCEL!$F$16:$M$48,8,0),0)</f>
        <v>0</v>
      </c>
      <c r="U430" s="3">
        <f>IFERROR(VLOOKUP(B430,[13]Aaf_PENSION!$C$16:$M$112,11,0),0)</f>
        <v>0</v>
      </c>
      <c r="V430" s="3">
        <f>IFERROR(VLOOKUP(B430,[13]Aaf_SALUD!$C$16:$M$112,11,0),0)</f>
        <v>0</v>
      </c>
      <c r="W430" s="3">
        <f>IFERROR(VLOOKUP(D430,[13]CALIDAD!$F$16:$M$1122,8,0),0)</f>
        <v>80202570</v>
      </c>
      <c r="X430" s="3">
        <f>IFERROR(VLOOKUP(D430,'[14]dinamica municip ok'!$F$4:$G$1107,2,0),0)</f>
        <v>393191982</v>
      </c>
      <c r="Y430" s="3">
        <f>IFERROR(VLOOKUP(B430,[13]Ap_CESANTIAS!$C$16:$M$112,11,0),0)</f>
        <v>0</v>
      </c>
      <c r="Z430" s="3">
        <f>IFERROR(VLOOKUP(B430,[13]Ap_PENSION!$C$16:$M$112,11,0),0)</f>
        <v>0</v>
      </c>
      <c r="AA430" s="3">
        <f>IFERROR(VLOOKUP(B430,[13]Ap_SALUD!$C$16:$M$112,11,0),0)</f>
        <v>0</v>
      </c>
      <c r="AB430" s="3"/>
      <c r="AC430" s="36">
        <f t="shared" si="18"/>
        <v>473394552</v>
      </c>
      <c r="AD430" s="37">
        <f t="shared" si="20"/>
        <v>240607710</v>
      </c>
      <c r="AE430" s="144"/>
    </row>
    <row r="431" spans="1:31" x14ac:dyDescent="0.25">
      <c r="A431" s="29">
        <v>419</v>
      </c>
      <c r="B431" s="61"/>
      <c r="C431" s="143" t="str">
        <f>VLOOKUP(D431,[8]Hoja1!$A$2:$B$1115,2,0)</f>
        <v>17665</v>
      </c>
      <c r="D431" s="31">
        <v>810001998</v>
      </c>
      <c r="E431" s="31">
        <v>216517665</v>
      </c>
      <c r="F431" s="61" t="s">
        <v>625</v>
      </c>
      <c r="G431" s="33">
        <v>0</v>
      </c>
      <c r="H431" s="33">
        <v>0</v>
      </c>
      <c r="I431" s="3">
        <f>IFERROR(VLOOKUP(C431,'[6]Anexo 2'!$A$9:$G$1115,7,0),0)</f>
        <v>75875270</v>
      </c>
      <c r="J431" s="3">
        <f>IFERROR(VLOOKUP(C431,'[6]Anexo 1'!$A$9:$F$1115,6,0),0)</f>
        <v>94561758</v>
      </c>
      <c r="K431" s="3"/>
      <c r="L431" s="3"/>
      <c r="M431" s="3"/>
      <c r="N431" s="3"/>
      <c r="O431" s="3"/>
      <c r="P431" s="34">
        <f t="shared" si="19"/>
        <v>170437028</v>
      </c>
      <c r="Q431" s="35">
        <f>VLOOKUP(D431,FEBRERO!$D$13:$Q$1147,14,0)+VLOOKUP(D431,FEBRERO!$D$13:$AC$1147,26,0)</f>
        <v>0</v>
      </c>
      <c r="R431" s="3">
        <f>IFERROR(VLOOKUP(D431,[13]ServNOMINA!$F$16:$M$112,8,0),0)</f>
        <v>0</v>
      </c>
      <c r="S431" s="3">
        <f>IFERROR(VLOOKUP(D431,[13]ServOTROS!$F$16:$M$112,8,0),0)</f>
        <v>0</v>
      </c>
      <c r="T431" s="3">
        <f>IFERROR(VLOOKUP(D431,[13]CANCEL!$F$16:$M$48,8,0),0)</f>
        <v>0</v>
      </c>
      <c r="U431" s="3">
        <f>IFERROR(VLOOKUP(B431,[13]Aaf_PENSION!$C$16:$M$112,11,0),0)</f>
        <v>0</v>
      </c>
      <c r="V431" s="3">
        <f>IFERROR(VLOOKUP(B431,[13]Aaf_SALUD!$C$16:$M$112,11,0),0)</f>
        <v>0</v>
      </c>
      <c r="W431" s="3">
        <f>IFERROR(VLOOKUP(D431,[13]CALIDAD!$F$16:$M$1122,8,0),0)</f>
        <v>18968817</v>
      </c>
      <c r="X431" s="3">
        <f>IFERROR(VLOOKUP(D431,'[14]dinamica municip ok'!$F$4:$G$1107,2,0),0)</f>
        <v>94561758</v>
      </c>
      <c r="Y431" s="3">
        <f>IFERROR(VLOOKUP(B431,[13]Ap_CESANTIAS!$C$16:$M$112,11,0),0)</f>
        <v>0</v>
      </c>
      <c r="Z431" s="3">
        <f>IFERROR(VLOOKUP(B431,[13]Ap_PENSION!$C$16:$M$112,11,0),0)</f>
        <v>0</v>
      </c>
      <c r="AA431" s="3">
        <f>IFERROR(VLOOKUP(B431,[13]Ap_SALUD!$C$16:$M$112,11,0),0)</f>
        <v>0</v>
      </c>
      <c r="AB431" s="3"/>
      <c r="AC431" s="36">
        <f t="shared" si="18"/>
        <v>113530575</v>
      </c>
      <c r="AD431" s="37">
        <f t="shared" si="20"/>
        <v>56906453</v>
      </c>
      <c r="AE431" s="144"/>
    </row>
    <row r="432" spans="1:31" x14ac:dyDescent="0.25">
      <c r="A432" s="38">
        <v>420</v>
      </c>
      <c r="B432" s="61"/>
      <c r="C432" s="143" t="str">
        <f>VLOOKUP(D432,[8]Hoja1!$A$2:$B$1115,2,0)</f>
        <v>17777</v>
      </c>
      <c r="D432" s="31">
        <v>890801150</v>
      </c>
      <c r="E432" s="31">
        <v>217717777</v>
      </c>
      <c r="F432" s="61" t="s">
        <v>626</v>
      </c>
      <c r="G432" s="33">
        <v>0</v>
      </c>
      <c r="H432" s="33">
        <v>0</v>
      </c>
      <c r="I432" s="3">
        <f>IFERROR(VLOOKUP(C432,'[6]Anexo 2'!$A$9:$G$1115,7,0),0)</f>
        <v>447914128</v>
      </c>
      <c r="J432" s="3">
        <f>IFERROR(VLOOKUP(C432,'[6]Anexo 1'!$A$9:$F$1115,6,0),0)</f>
        <v>504826201</v>
      </c>
      <c r="K432" s="3"/>
      <c r="L432" s="3"/>
      <c r="M432" s="3"/>
      <c r="N432" s="3"/>
      <c r="O432" s="3"/>
      <c r="P432" s="34">
        <f t="shared" si="19"/>
        <v>952740329</v>
      </c>
      <c r="Q432" s="35">
        <f>VLOOKUP(D432,FEBRERO!$D$13:$Q$1147,14,0)+VLOOKUP(D432,FEBRERO!$D$13:$AC$1147,26,0)</f>
        <v>0</v>
      </c>
      <c r="R432" s="3">
        <f>IFERROR(VLOOKUP(D432,[13]ServNOMINA!$F$16:$M$112,8,0),0)</f>
        <v>0</v>
      </c>
      <c r="S432" s="3">
        <f>IFERROR(VLOOKUP(D432,[13]ServOTROS!$F$16:$M$112,8,0),0)</f>
        <v>0</v>
      </c>
      <c r="T432" s="3">
        <f>IFERROR(VLOOKUP(D432,[13]CANCEL!$F$16:$M$48,8,0),0)</f>
        <v>0</v>
      </c>
      <c r="U432" s="3">
        <f>IFERROR(VLOOKUP(B432,[13]Aaf_PENSION!$C$16:$M$112,11,0),0)</f>
        <v>0</v>
      </c>
      <c r="V432" s="3">
        <f>IFERROR(VLOOKUP(B432,[13]Aaf_SALUD!$C$16:$M$112,11,0),0)</f>
        <v>0</v>
      </c>
      <c r="W432" s="3">
        <f>IFERROR(VLOOKUP(D432,[13]CALIDAD!$F$16:$M$1122,8,0),0)</f>
        <v>111978531</v>
      </c>
      <c r="X432" s="3">
        <f>IFERROR(VLOOKUP(D432,'[14]dinamica municip ok'!$F$4:$G$1107,2,0),0)</f>
        <v>504826201</v>
      </c>
      <c r="Y432" s="3">
        <f>IFERROR(VLOOKUP(B432,[13]Ap_CESANTIAS!$C$16:$M$112,11,0),0)</f>
        <v>0</v>
      </c>
      <c r="Z432" s="3">
        <f>IFERROR(VLOOKUP(B432,[13]Ap_PENSION!$C$16:$M$112,11,0),0)</f>
        <v>0</v>
      </c>
      <c r="AA432" s="3">
        <f>IFERROR(VLOOKUP(B432,[13]Ap_SALUD!$C$16:$M$112,11,0),0)</f>
        <v>0</v>
      </c>
      <c r="AB432" s="3"/>
      <c r="AC432" s="36">
        <f t="shared" si="18"/>
        <v>616804732</v>
      </c>
      <c r="AD432" s="37">
        <f t="shared" si="20"/>
        <v>335935597</v>
      </c>
      <c r="AE432" s="144"/>
    </row>
    <row r="433" spans="1:31" x14ac:dyDescent="0.25">
      <c r="A433" s="29">
        <v>421</v>
      </c>
      <c r="B433" s="61"/>
      <c r="C433" s="143" t="str">
        <f>VLOOKUP(D433,[8]Hoja1!$A$2:$B$1115,2,0)</f>
        <v>17867</v>
      </c>
      <c r="D433" s="31">
        <v>890801151</v>
      </c>
      <c r="E433" s="31">
        <v>216717867</v>
      </c>
      <c r="F433" s="61" t="s">
        <v>627</v>
      </c>
      <c r="G433" s="33">
        <v>0</v>
      </c>
      <c r="H433" s="33">
        <v>0</v>
      </c>
      <c r="I433" s="3">
        <f>IFERROR(VLOOKUP(C433,'[6]Anexo 2'!$A$9:$G$1115,7,0),0)</f>
        <v>138505742</v>
      </c>
      <c r="J433" s="3">
        <f>IFERROR(VLOOKUP(C433,'[6]Anexo 1'!$A$9:$F$1115,6,0),0)</f>
        <v>182320299</v>
      </c>
      <c r="K433" s="3"/>
      <c r="L433" s="3"/>
      <c r="M433" s="3"/>
      <c r="N433" s="3"/>
      <c r="O433" s="3"/>
      <c r="P433" s="34">
        <f t="shared" si="19"/>
        <v>320826041</v>
      </c>
      <c r="Q433" s="35">
        <f>VLOOKUP(D433,FEBRERO!$D$13:$Q$1147,14,0)+VLOOKUP(D433,FEBRERO!$D$13:$AC$1147,26,0)</f>
        <v>0</v>
      </c>
      <c r="R433" s="3">
        <f>IFERROR(VLOOKUP(D433,[13]ServNOMINA!$F$16:$M$112,8,0),0)</f>
        <v>0</v>
      </c>
      <c r="S433" s="3">
        <f>IFERROR(VLOOKUP(D433,[13]ServOTROS!$F$16:$M$112,8,0),0)</f>
        <v>0</v>
      </c>
      <c r="T433" s="3">
        <f>IFERROR(VLOOKUP(D433,[13]CANCEL!$F$16:$M$48,8,0),0)</f>
        <v>0</v>
      </c>
      <c r="U433" s="3">
        <f>IFERROR(VLOOKUP(B433,[13]Aaf_PENSION!$C$16:$M$112,11,0),0)</f>
        <v>0</v>
      </c>
      <c r="V433" s="3">
        <f>IFERROR(VLOOKUP(B433,[13]Aaf_SALUD!$C$16:$M$112,11,0),0)</f>
        <v>0</v>
      </c>
      <c r="W433" s="3">
        <f>IFERROR(VLOOKUP(D433,[13]CALIDAD!$F$16:$M$1122,8,0),0)</f>
        <v>34626435</v>
      </c>
      <c r="X433" s="3">
        <f>IFERROR(VLOOKUP(D433,'[14]dinamica municip ok'!$F$4:$G$1107,2,0),0)</f>
        <v>182320299</v>
      </c>
      <c r="Y433" s="3">
        <f>IFERROR(VLOOKUP(B433,[13]Ap_CESANTIAS!$C$16:$M$112,11,0),0)</f>
        <v>0</v>
      </c>
      <c r="Z433" s="3">
        <f>IFERROR(VLOOKUP(B433,[13]Ap_PENSION!$C$16:$M$112,11,0),0)</f>
        <v>0</v>
      </c>
      <c r="AA433" s="3">
        <f>IFERROR(VLOOKUP(B433,[13]Ap_SALUD!$C$16:$M$112,11,0),0)</f>
        <v>0</v>
      </c>
      <c r="AB433" s="3"/>
      <c r="AC433" s="36">
        <f t="shared" si="18"/>
        <v>216946734</v>
      </c>
      <c r="AD433" s="37">
        <f t="shared" si="20"/>
        <v>103879307</v>
      </c>
      <c r="AE433" s="144"/>
    </row>
    <row r="434" spans="1:31" x14ac:dyDescent="0.25">
      <c r="A434" s="38">
        <v>422</v>
      </c>
      <c r="B434" s="61"/>
      <c r="C434" s="143" t="str">
        <f>VLOOKUP(D434,[8]Hoja1!$A$2:$B$1115,2,0)</f>
        <v>17873</v>
      </c>
      <c r="D434" s="31">
        <v>890801152</v>
      </c>
      <c r="E434" s="31">
        <v>217317873</v>
      </c>
      <c r="F434" s="61" t="s">
        <v>628</v>
      </c>
      <c r="G434" s="33">
        <v>0</v>
      </c>
      <c r="H434" s="33">
        <v>0</v>
      </c>
      <c r="I434" s="3">
        <f>IFERROR(VLOOKUP(C434,'[6]Anexo 2'!$A$9:$G$1115,7,0),0)</f>
        <v>510281136</v>
      </c>
      <c r="J434" s="3">
        <f>IFERROR(VLOOKUP(C434,'[6]Anexo 1'!$A$9:$F$1115,6,0),0)</f>
        <v>647959079</v>
      </c>
      <c r="K434" s="3"/>
      <c r="L434" s="3"/>
      <c r="M434" s="3"/>
      <c r="N434" s="3"/>
      <c r="O434" s="3"/>
      <c r="P434" s="34">
        <f t="shared" si="19"/>
        <v>1158240215</v>
      </c>
      <c r="Q434" s="35">
        <f>VLOOKUP(D434,FEBRERO!$D$13:$Q$1147,14,0)+VLOOKUP(D434,FEBRERO!$D$13:$AC$1147,26,0)</f>
        <v>0</v>
      </c>
      <c r="R434" s="3">
        <f>IFERROR(VLOOKUP(D434,[13]ServNOMINA!$F$16:$M$112,8,0),0)</f>
        <v>0</v>
      </c>
      <c r="S434" s="3">
        <f>IFERROR(VLOOKUP(D434,[13]ServOTROS!$F$16:$M$112,8,0),0)</f>
        <v>0</v>
      </c>
      <c r="T434" s="3">
        <f>IFERROR(VLOOKUP(D434,[13]CANCEL!$F$16:$M$48,8,0),0)</f>
        <v>0</v>
      </c>
      <c r="U434" s="3">
        <f>IFERROR(VLOOKUP(B434,[13]Aaf_PENSION!$C$16:$M$112,11,0),0)</f>
        <v>0</v>
      </c>
      <c r="V434" s="3">
        <f>IFERROR(VLOOKUP(B434,[13]Aaf_SALUD!$C$16:$M$112,11,0),0)</f>
        <v>0</v>
      </c>
      <c r="W434" s="3">
        <f>IFERROR(VLOOKUP(D434,[13]CALIDAD!$F$16:$M$1122,8,0),0)</f>
        <v>127570284</v>
      </c>
      <c r="X434" s="3">
        <f>IFERROR(VLOOKUP(D434,'[14]dinamica municip ok'!$F$4:$G$1107,2,0),0)</f>
        <v>647959079</v>
      </c>
      <c r="Y434" s="3">
        <f>IFERROR(VLOOKUP(B434,[13]Ap_CESANTIAS!$C$16:$M$112,11,0),0)</f>
        <v>0</v>
      </c>
      <c r="Z434" s="3">
        <f>IFERROR(VLOOKUP(B434,[13]Ap_PENSION!$C$16:$M$112,11,0),0)</f>
        <v>0</v>
      </c>
      <c r="AA434" s="3">
        <f>IFERROR(VLOOKUP(B434,[13]Ap_SALUD!$C$16:$M$112,11,0),0)</f>
        <v>0</v>
      </c>
      <c r="AB434" s="3"/>
      <c r="AC434" s="36">
        <f t="shared" si="18"/>
        <v>775529363</v>
      </c>
      <c r="AD434" s="37">
        <f t="shared" si="20"/>
        <v>382710852</v>
      </c>
      <c r="AE434" s="144"/>
    </row>
    <row r="435" spans="1:31" x14ac:dyDescent="0.25">
      <c r="A435" s="29">
        <v>423</v>
      </c>
      <c r="B435" s="61"/>
      <c r="C435" s="143" t="str">
        <f>VLOOKUP(D435,[8]Hoja1!$A$2:$B$1115,2,0)</f>
        <v>17877</v>
      </c>
      <c r="D435" s="31">
        <v>800090833</v>
      </c>
      <c r="E435" s="31">
        <v>217717877</v>
      </c>
      <c r="F435" s="61" t="s">
        <v>629</v>
      </c>
      <c r="G435" s="33">
        <v>0</v>
      </c>
      <c r="H435" s="33">
        <v>0</v>
      </c>
      <c r="I435" s="3">
        <f>IFERROR(VLOOKUP(C435,'[6]Anexo 2'!$A$9:$G$1115,7,0),0)</f>
        <v>152433798</v>
      </c>
      <c r="J435" s="3">
        <f>IFERROR(VLOOKUP(C435,'[6]Anexo 1'!$A$9:$F$1115,6,0),0)</f>
        <v>191737967</v>
      </c>
      <c r="K435" s="3"/>
      <c r="L435" s="3"/>
      <c r="M435" s="3"/>
      <c r="N435" s="3"/>
      <c r="O435" s="3"/>
      <c r="P435" s="34">
        <f t="shared" si="19"/>
        <v>344171765</v>
      </c>
      <c r="Q435" s="35">
        <f>VLOOKUP(D435,FEBRERO!$D$13:$Q$1147,14,0)+VLOOKUP(D435,FEBRERO!$D$13:$AC$1147,26,0)</f>
        <v>0</v>
      </c>
      <c r="R435" s="3">
        <f>IFERROR(VLOOKUP(D435,[13]ServNOMINA!$F$16:$M$112,8,0),0)</f>
        <v>0</v>
      </c>
      <c r="S435" s="3">
        <f>IFERROR(VLOOKUP(D435,[13]ServOTROS!$F$16:$M$112,8,0),0)</f>
        <v>0</v>
      </c>
      <c r="T435" s="3">
        <f>IFERROR(VLOOKUP(D435,[13]CANCEL!$F$16:$M$48,8,0),0)</f>
        <v>0</v>
      </c>
      <c r="U435" s="3">
        <f>IFERROR(VLOOKUP(B435,[13]Aaf_PENSION!$C$16:$M$112,11,0),0)</f>
        <v>0</v>
      </c>
      <c r="V435" s="3">
        <f>IFERROR(VLOOKUP(B435,[13]Aaf_SALUD!$C$16:$M$112,11,0),0)</f>
        <v>0</v>
      </c>
      <c r="W435" s="3">
        <f>IFERROR(VLOOKUP(D435,[13]CALIDAD!$F$16:$M$1122,8,0),0)</f>
        <v>38108451</v>
      </c>
      <c r="X435" s="3">
        <f>IFERROR(VLOOKUP(D435,'[14]dinamica municip ok'!$F$4:$G$1107,2,0),0)</f>
        <v>191737967</v>
      </c>
      <c r="Y435" s="3">
        <f>IFERROR(VLOOKUP(B435,[13]Ap_CESANTIAS!$C$16:$M$112,11,0),0)</f>
        <v>0</v>
      </c>
      <c r="Z435" s="3">
        <f>IFERROR(VLOOKUP(B435,[13]Ap_PENSION!$C$16:$M$112,11,0),0)</f>
        <v>0</v>
      </c>
      <c r="AA435" s="3">
        <f>IFERROR(VLOOKUP(B435,[13]Ap_SALUD!$C$16:$M$112,11,0),0)</f>
        <v>0</v>
      </c>
      <c r="AB435" s="3"/>
      <c r="AC435" s="36">
        <f t="shared" si="18"/>
        <v>229846418</v>
      </c>
      <c r="AD435" s="37">
        <f t="shared" si="20"/>
        <v>114325347</v>
      </c>
      <c r="AE435" s="144"/>
    </row>
    <row r="436" spans="1:31" x14ac:dyDescent="0.25">
      <c r="A436" s="38">
        <v>424</v>
      </c>
      <c r="B436" s="61"/>
      <c r="C436" s="143" t="str">
        <f>VLOOKUP(D436,[8]Hoja1!$A$2:$B$1115,2,0)</f>
        <v>18029</v>
      </c>
      <c r="D436" s="31">
        <v>891190431</v>
      </c>
      <c r="E436" s="31">
        <v>212918029</v>
      </c>
      <c r="F436" s="61" t="s">
        <v>630</v>
      </c>
      <c r="G436" s="33">
        <v>0</v>
      </c>
      <c r="H436" s="33">
        <v>0</v>
      </c>
      <c r="I436" s="3">
        <f>IFERROR(VLOOKUP(C436,'[6]Anexo 2'!$A$9:$G$1115,7,0),0)</f>
        <v>114513798</v>
      </c>
      <c r="J436" s="3">
        <f>IFERROR(VLOOKUP(C436,'[6]Anexo 1'!$A$9:$F$1115,6,0),0)</f>
        <v>99113057</v>
      </c>
      <c r="K436" s="3"/>
      <c r="L436" s="3"/>
      <c r="M436" s="3"/>
      <c r="N436" s="3"/>
      <c r="O436" s="3"/>
      <c r="P436" s="34">
        <f t="shared" si="19"/>
        <v>213626855</v>
      </c>
      <c r="Q436" s="35">
        <f>VLOOKUP(D436,FEBRERO!$D$13:$Q$1147,14,0)+VLOOKUP(D436,FEBRERO!$D$13:$AC$1147,26,0)</f>
        <v>0</v>
      </c>
      <c r="R436" s="3">
        <f>IFERROR(VLOOKUP(D436,[13]ServNOMINA!$F$16:$M$112,8,0),0)</f>
        <v>0</v>
      </c>
      <c r="S436" s="3">
        <f>IFERROR(VLOOKUP(D436,[13]ServOTROS!$F$16:$M$112,8,0),0)</f>
        <v>0</v>
      </c>
      <c r="T436" s="3">
        <f>IFERROR(VLOOKUP(D436,[13]CANCEL!$F$16:$M$48,8,0),0)</f>
        <v>0</v>
      </c>
      <c r="U436" s="3">
        <f>IFERROR(VLOOKUP(B436,[13]Aaf_PENSION!$C$16:$M$112,11,0),0)</f>
        <v>0</v>
      </c>
      <c r="V436" s="3">
        <f>IFERROR(VLOOKUP(B436,[13]Aaf_SALUD!$C$16:$M$112,11,0),0)</f>
        <v>0</v>
      </c>
      <c r="W436" s="3">
        <f>IFERROR(VLOOKUP(D436,[13]CALIDAD!$F$16:$M$1122,8,0),0)</f>
        <v>28628451</v>
      </c>
      <c r="X436" s="3">
        <f>IFERROR(VLOOKUP(D436,'[14]dinamica municip ok'!$F$4:$G$1107,2,0),0)</f>
        <v>99113057</v>
      </c>
      <c r="Y436" s="3">
        <f>IFERROR(VLOOKUP(B436,[13]Ap_CESANTIAS!$C$16:$M$112,11,0),0)</f>
        <v>0</v>
      </c>
      <c r="Z436" s="3">
        <f>IFERROR(VLOOKUP(B436,[13]Ap_PENSION!$C$16:$M$112,11,0),0)</f>
        <v>0</v>
      </c>
      <c r="AA436" s="3">
        <f>IFERROR(VLOOKUP(B436,[13]Ap_SALUD!$C$16:$M$112,11,0),0)</f>
        <v>0</v>
      </c>
      <c r="AB436" s="3"/>
      <c r="AC436" s="36">
        <f t="shared" si="18"/>
        <v>127741508</v>
      </c>
      <c r="AD436" s="37">
        <f t="shared" si="20"/>
        <v>85885347</v>
      </c>
      <c r="AE436" s="144"/>
    </row>
    <row r="437" spans="1:31" x14ac:dyDescent="0.25">
      <c r="A437" s="29">
        <v>425</v>
      </c>
      <c r="B437" s="61"/>
      <c r="C437" s="143" t="str">
        <f>VLOOKUP(D437,[8]Hoja1!$A$2:$B$1115,2,0)</f>
        <v>18094</v>
      </c>
      <c r="D437" s="31">
        <v>800095734</v>
      </c>
      <c r="E437" s="31">
        <v>219418094</v>
      </c>
      <c r="F437" s="61" t="s">
        <v>631</v>
      </c>
      <c r="G437" s="33">
        <v>0</v>
      </c>
      <c r="H437" s="33">
        <v>0</v>
      </c>
      <c r="I437" s="3">
        <f>IFERROR(VLOOKUP(C437,'[6]Anexo 2'!$A$9:$G$1115,7,0),0)</f>
        <v>248991112</v>
      </c>
      <c r="J437" s="3">
        <f>IFERROR(VLOOKUP(C437,'[6]Anexo 1'!$A$9:$F$1115,6,0),0)</f>
        <v>235316761</v>
      </c>
      <c r="K437" s="3"/>
      <c r="L437" s="3"/>
      <c r="M437" s="3"/>
      <c r="N437" s="3"/>
      <c r="O437" s="3"/>
      <c r="P437" s="34">
        <f t="shared" si="19"/>
        <v>484307873</v>
      </c>
      <c r="Q437" s="35">
        <f>VLOOKUP(D437,FEBRERO!$D$13:$Q$1147,14,0)+VLOOKUP(D437,FEBRERO!$D$13:$AC$1147,26,0)</f>
        <v>0</v>
      </c>
      <c r="R437" s="3">
        <f>IFERROR(VLOOKUP(D437,[13]ServNOMINA!$F$16:$M$112,8,0),0)</f>
        <v>0</v>
      </c>
      <c r="S437" s="3">
        <f>IFERROR(VLOOKUP(D437,[13]ServOTROS!$F$16:$M$112,8,0),0)</f>
        <v>0</v>
      </c>
      <c r="T437" s="3">
        <f>IFERROR(VLOOKUP(D437,[13]CANCEL!$F$16:$M$48,8,0),0)</f>
        <v>0</v>
      </c>
      <c r="U437" s="3">
        <f>IFERROR(VLOOKUP(B437,[13]Aaf_PENSION!$C$16:$M$112,11,0),0)</f>
        <v>0</v>
      </c>
      <c r="V437" s="3">
        <f>IFERROR(VLOOKUP(B437,[13]Aaf_SALUD!$C$16:$M$112,11,0),0)</f>
        <v>0</v>
      </c>
      <c r="W437" s="3">
        <f>IFERROR(VLOOKUP(D437,[13]CALIDAD!$F$16:$M$1122,8,0),0)</f>
        <v>62247777</v>
      </c>
      <c r="X437" s="3">
        <f>IFERROR(VLOOKUP(D437,'[14]dinamica municip ok'!$F$4:$G$1107,2,0),0)</f>
        <v>235316761</v>
      </c>
      <c r="Y437" s="3">
        <f>IFERROR(VLOOKUP(B437,[13]Ap_CESANTIAS!$C$16:$M$112,11,0),0)</f>
        <v>0</v>
      </c>
      <c r="Z437" s="3">
        <f>IFERROR(VLOOKUP(B437,[13]Ap_PENSION!$C$16:$M$112,11,0),0)</f>
        <v>0</v>
      </c>
      <c r="AA437" s="3">
        <f>IFERROR(VLOOKUP(B437,[13]Ap_SALUD!$C$16:$M$112,11,0),0)</f>
        <v>0</v>
      </c>
      <c r="AB437" s="3"/>
      <c r="AC437" s="36">
        <f t="shared" si="18"/>
        <v>297564538</v>
      </c>
      <c r="AD437" s="37">
        <f t="shared" si="20"/>
        <v>186743335</v>
      </c>
      <c r="AE437" s="144"/>
    </row>
    <row r="438" spans="1:31" x14ac:dyDescent="0.25">
      <c r="A438" s="38">
        <v>426</v>
      </c>
      <c r="B438" s="61"/>
      <c r="C438" s="143" t="str">
        <f>VLOOKUP(D438,[8]Hoja1!$A$2:$B$1115,2,0)</f>
        <v>18150</v>
      </c>
      <c r="D438" s="31">
        <v>800095754</v>
      </c>
      <c r="E438" s="31">
        <v>215018150</v>
      </c>
      <c r="F438" s="61" t="s">
        <v>632</v>
      </c>
      <c r="G438" s="33">
        <v>0</v>
      </c>
      <c r="H438" s="33">
        <v>0</v>
      </c>
      <c r="I438" s="3">
        <f>IFERROR(VLOOKUP(C438,'[6]Anexo 2'!$A$9:$G$1115,7,0),0)</f>
        <v>1121724864</v>
      </c>
      <c r="J438" s="3">
        <f>IFERROR(VLOOKUP(C438,'[6]Anexo 1'!$A$9:$F$1115,6,0),0)</f>
        <v>985484747</v>
      </c>
      <c r="K438" s="3"/>
      <c r="L438" s="3"/>
      <c r="M438" s="3"/>
      <c r="N438" s="3"/>
      <c r="O438" s="3"/>
      <c r="P438" s="34">
        <f t="shared" si="19"/>
        <v>2107209611</v>
      </c>
      <c r="Q438" s="35">
        <f>VLOOKUP(D438,FEBRERO!$D$13:$Q$1147,14,0)+VLOOKUP(D438,FEBRERO!$D$13:$AC$1147,26,0)</f>
        <v>0</v>
      </c>
      <c r="R438" s="3">
        <f>IFERROR(VLOOKUP(D438,[13]ServNOMINA!$F$16:$M$112,8,0),0)</f>
        <v>0</v>
      </c>
      <c r="S438" s="3">
        <f>IFERROR(VLOOKUP(D438,[13]ServOTROS!$F$16:$M$112,8,0),0)</f>
        <v>0</v>
      </c>
      <c r="T438" s="3">
        <f>IFERROR(VLOOKUP(D438,[13]CANCEL!$F$16:$M$48,8,0),0)</f>
        <v>0</v>
      </c>
      <c r="U438" s="3">
        <f>IFERROR(VLOOKUP(B438,[13]Aaf_PENSION!$C$16:$M$112,11,0),0)</f>
        <v>0</v>
      </c>
      <c r="V438" s="3">
        <f>IFERROR(VLOOKUP(B438,[13]Aaf_SALUD!$C$16:$M$112,11,0),0)</f>
        <v>0</v>
      </c>
      <c r="W438" s="3">
        <f>IFERROR(VLOOKUP(D438,[13]CALIDAD!$F$16:$M$1122,8,0),0)</f>
        <v>280431216</v>
      </c>
      <c r="X438" s="3">
        <f>IFERROR(VLOOKUP(D438,'[14]dinamica municip ok'!$F$4:$G$1107,2,0),0)</f>
        <v>567724799</v>
      </c>
      <c r="Y438" s="3">
        <f>IFERROR(VLOOKUP(B438,[13]Ap_CESANTIAS!$C$16:$M$112,11,0),0)</f>
        <v>0</v>
      </c>
      <c r="Z438" s="3">
        <f>IFERROR(VLOOKUP(B438,[13]Ap_PENSION!$C$16:$M$112,11,0),0)</f>
        <v>0</v>
      </c>
      <c r="AA438" s="3">
        <f>IFERROR(VLOOKUP(B438,[13]Ap_SALUD!$C$16:$M$112,11,0),0)</f>
        <v>0</v>
      </c>
      <c r="AB438" s="3"/>
      <c r="AC438" s="36">
        <f t="shared" si="18"/>
        <v>848156015</v>
      </c>
      <c r="AD438" s="37">
        <f t="shared" si="20"/>
        <v>1259053596</v>
      </c>
      <c r="AE438" s="144"/>
    </row>
    <row r="439" spans="1:31" x14ac:dyDescent="0.25">
      <c r="A439" s="29">
        <v>427</v>
      </c>
      <c r="B439" s="61"/>
      <c r="C439" s="143" t="str">
        <f>VLOOKUP(D439,[8]Hoja1!$A$2:$B$1115,2,0)</f>
        <v>18205</v>
      </c>
      <c r="D439" s="31">
        <v>800095757</v>
      </c>
      <c r="E439" s="31">
        <v>210518205</v>
      </c>
      <c r="F439" s="61" t="s">
        <v>633</v>
      </c>
      <c r="G439" s="33">
        <v>0</v>
      </c>
      <c r="H439" s="33">
        <v>0</v>
      </c>
      <c r="I439" s="3">
        <f>IFERROR(VLOOKUP(C439,'[6]Anexo 2'!$A$9:$G$1115,7,0),0)</f>
        <v>220078460</v>
      </c>
      <c r="J439" s="3">
        <f>IFERROR(VLOOKUP(C439,'[6]Anexo 1'!$A$9:$F$1115,6,0),0)</f>
        <v>212130343</v>
      </c>
      <c r="K439" s="3"/>
      <c r="L439" s="3"/>
      <c r="M439" s="3"/>
      <c r="N439" s="3"/>
      <c r="O439" s="3"/>
      <c r="P439" s="34">
        <f t="shared" si="19"/>
        <v>432208803</v>
      </c>
      <c r="Q439" s="35">
        <f>VLOOKUP(D439,FEBRERO!$D$13:$Q$1147,14,0)+VLOOKUP(D439,FEBRERO!$D$13:$AC$1147,26,0)</f>
        <v>0</v>
      </c>
      <c r="R439" s="3">
        <f>IFERROR(VLOOKUP(D439,[13]ServNOMINA!$F$16:$M$112,8,0),0)</f>
        <v>0</v>
      </c>
      <c r="S439" s="3">
        <f>IFERROR(VLOOKUP(D439,[13]ServOTROS!$F$16:$M$112,8,0),0)</f>
        <v>0</v>
      </c>
      <c r="T439" s="3">
        <f>IFERROR(VLOOKUP(D439,[13]CANCEL!$F$16:$M$48,8,0),0)</f>
        <v>0</v>
      </c>
      <c r="U439" s="3">
        <f>IFERROR(VLOOKUP(B439,[13]Aaf_PENSION!$C$16:$M$112,11,0),0)</f>
        <v>0</v>
      </c>
      <c r="V439" s="3">
        <f>IFERROR(VLOOKUP(B439,[13]Aaf_SALUD!$C$16:$M$112,11,0),0)</f>
        <v>0</v>
      </c>
      <c r="W439" s="3">
        <f>IFERROR(VLOOKUP(D439,[13]CALIDAD!$F$16:$M$1122,8,0),0)</f>
        <v>55019616</v>
      </c>
      <c r="X439" s="3">
        <f>IFERROR(VLOOKUP(D439,'[14]dinamica municip ok'!$F$4:$G$1107,2,0),0)</f>
        <v>212130343</v>
      </c>
      <c r="Y439" s="3">
        <f>IFERROR(VLOOKUP(B439,[13]Ap_CESANTIAS!$C$16:$M$112,11,0),0)</f>
        <v>0</v>
      </c>
      <c r="Z439" s="3">
        <f>IFERROR(VLOOKUP(B439,[13]Ap_PENSION!$C$16:$M$112,11,0),0)</f>
        <v>0</v>
      </c>
      <c r="AA439" s="3">
        <f>IFERROR(VLOOKUP(B439,[13]Ap_SALUD!$C$16:$M$112,11,0),0)</f>
        <v>0</v>
      </c>
      <c r="AB439" s="3"/>
      <c r="AC439" s="36">
        <f t="shared" si="18"/>
        <v>267149959</v>
      </c>
      <c r="AD439" s="37">
        <f t="shared" si="20"/>
        <v>165058844</v>
      </c>
      <c r="AE439" s="144"/>
    </row>
    <row r="440" spans="1:31" x14ac:dyDescent="0.25">
      <c r="A440" s="38">
        <v>428</v>
      </c>
      <c r="B440" s="61"/>
      <c r="C440" s="143" t="str">
        <f>VLOOKUP(D440,[8]Hoja1!$A$2:$B$1115,2,0)</f>
        <v>18247</v>
      </c>
      <c r="D440" s="31">
        <v>800095760</v>
      </c>
      <c r="E440" s="31">
        <v>214718247</v>
      </c>
      <c r="F440" s="61" t="s">
        <v>634</v>
      </c>
      <c r="G440" s="33">
        <v>0</v>
      </c>
      <c r="H440" s="33">
        <v>0</v>
      </c>
      <c r="I440" s="3">
        <f>IFERROR(VLOOKUP(C440,'[6]Anexo 2'!$A$9:$G$1115,7,0),0)</f>
        <v>407836976</v>
      </c>
      <c r="J440" s="3">
        <f>IFERROR(VLOOKUP(C440,'[6]Anexo 1'!$A$9:$F$1115,6,0),0)</f>
        <v>405476287</v>
      </c>
      <c r="K440" s="3"/>
      <c r="L440" s="3"/>
      <c r="M440" s="3"/>
      <c r="N440" s="3"/>
      <c r="O440" s="3"/>
      <c r="P440" s="34">
        <f t="shared" si="19"/>
        <v>813313263</v>
      </c>
      <c r="Q440" s="35">
        <f>VLOOKUP(D440,FEBRERO!$D$13:$Q$1147,14,0)+VLOOKUP(D440,FEBRERO!$D$13:$AC$1147,26,0)</f>
        <v>0</v>
      </c>
      <c r="R440" s="3">
        <f>IFERROR(VLOOKUP(D440,[13]ServNOMINA!$F$16:$M$112,8,0),0)</f>
        <v>0</v>
      </c>
      <c r="S440" s="3">
        <f>IFERROR(VLOOKUP(D440,[13]ServOTROS!$F$16:$M$112,8,0),0)</f>
        <v>0</v>
      </c>
      <c r="T440" s="3">
        <f>IFERROR(VLOOKUP(D440,[13]CANCEL!$F$16:$M$48,8,0),0)</f>
        <v>0</v>
      </c>
      <c r="U440" s="3">
        <f>IFERROR(VLOOKUP(B440,[13]Aaf_PENSION!$C$16:$M$112,11,0),0)</f>
        <v>0</v>
      </c>
      <c r="V440" s="3">
        <f>IFERROR(VLOOKUP(B440,[13]Aaf_SALUD!$C$16:$M$112,11,0),0)</f>
        <v>0</v>
      </c>
      <c r="W440" s="3">
        <f>IFERROR(VLOOKUP(D440,[13]CALIDAD!$F$16:$M$1122,8,0),0)</f>
        <v>101959245</v>
      </c>
      <c r="X440" s="3">
        <f>IFERROR(VLOOKUP(D440,'[14]dinamica municip ok'!$F$4:$G$1107,2,0),0)</f>
        <v>405476287</v>
      </c>
      <c r="Y440" s="3">
        <f>IFERROR(VLOOKUP(B440,[13]Ap_CESANTIAS!$C$16:$M$112,11,0),0)</f>
        <v>0</v>
      </c>
      <c r="Z440" s="3">
        <f>IFERROR(VLOOKUP(B440,[13]Ap_PENSION!$C$16:$M$112,11,0),0)</f>
        <v>0</v>
      </c>
      <c r="AA440" s="3">
        <f>IFERROR(VLOOKUP(B440,[13]Ap_SALUD!$C$16:$M$112,11,0),0)</f>
        <v>0</v>
      </c>
      <c r="AB440" s="3"/>
      <c r="AC440" s="36">
        <f t="shared" si="18"/>
        <v>507435532</v>
      </c>
      <c r="AD440" s="37">
        <f t="shared" si="20"/>
        <v>305877731</v>
      </c>
      <c r="AE440" s="144"/>
    </row>
    <row r="441" spans="1:31" x14ac:dyDescent="0.25">
      <c r="A441" s="29">
        <v>429</v>
      </c>
      <c r="B441" s="61"/>
      <c r="C441" s="143" t="str">
        <f>VLOOKUP(D441,[8]Hoja1!$A$2:$B$1115,2,0)</f>
        <v>18256</v>
      </c>
      <c r="D441" s="31">
        <v>800095763</v>
      </c>
      <c r="E441" s="31">
        <v>215618256</v>
      </c>
      <c r="F441" s="61" t="s">
        <v>635</v>
      </c>
      <c r="G441" s="33">
        <v>0</v>
      </c>
      <c r="H441" s="33">
        <v>0</v>
      </c>
      <c r="I441" s="3">
        <f>IFERROR(VLOOKUP(C441,'[6]Anexo 2'!$A$9:$G$1115,7,0),0)</f>
        <v>310769872</v>
      </c>
      <c r="J441" s="3">
        <f>IFERROR(VLOOKUP(C441,'[6]Anexo 1'!$A$9:$F$1115,6,0),0)</f>
        <v>311367297</v>
      </c>
      <c r="K441" s="3"/>
      <c r="L441" s="3"/>
      <c r="M441" s="3"/>
      <c r="N441" s="3"/>
      <c r="O441" s="3"/>
      <c r="P441" s="34">
        <f t="shared" si="19"/>
        <v>622137169</v>
      </c>
      <c r="Q441" s="35">
        <f>VLOOKUP(D441,FEBRERO!$D$13:$Q$1147,14,0)+VLOOKUP(D441,FEBRERO!$D$13:$AC$1147,26,0)</f>
        <v>0</v>
      </c>
      <c r="R441" s="3">
        <f>IFERROR(VLOOKUP(D441,[13]ServNOMINA!$F$16:$M$112,8,0),0)</f>
        <v>0</v>
      </c>
      <c r="S441" s="3">
        <f>IFERROR(VLOOKUP(D441,[13]ServOTROS!$F$16:$M$112,8,0),0)</f>
        <v>0</v>
      </c>
      <c r="T441" s="3">
        <f>IFERROR(VLOOKUP(D441,[13]CANCEL!$F$16:$M$48,8,0),0)</f>
        <v>0</v>
      </c>
      <c r="U441" s="3">
        <f>IFERROR(VLOOKUP(B441,[13]Aaf_PENSION!$C$16:$M$112,11,0),0)</f>
        <v>0</v>
      </c>
      <c r="V441" s="3">
        <f>IFERROR(VLOOKUP(B441,[13]Aaf_SALUD!$C$16:$M$112,11,0),0)</f>
        <v>0</v>
      </c>
      <c r="W441" s="3">
        <f>IFERROR(VLOOKUP(D441,[13]CALIDAD!$F$16:$M$1122,8,0),0)</f>
        <v>77692467</v>
      </c>
      <c r="X441" s="3">
        <f>IFERROR(VLOOKUP(D441,'[14]dinamica municip ok'!$F$4:$G$1107,2,0),0)</f>
        <v>311367297</v>
      </c>
      <c r="Y441" s="3">
        <f>IFERROR(VLOOKUP(B441,[13]Ap_CESANTIAS!$C$16:$M$112,11,0),0)</f>
        <v>0</v>
      </c>
      <c r="Z441" s="3">
        <f>IFERROR(VLOOKUP(B441,[13]Ap_PENSION!$C$16:$M$112,11,0),0)</f>
        <v>0</v>
      </c>
      <c r="AA441" s="3">
        <f>IFERROR(VLOOKUP(B441,[13]Ap_SALUD!$C$16:$M$112,11,0),0)</f>
        <v>0</v>
      </c>
      <c r="AB441" s="3"/>
      <c r="AC441" s="36">
        <f t="shared" si="18"/>
        <v>389059764</v>
      </c>
      <c r="AD441" s="37">
        <f t="shared" si="20"/>
        <v>233077405</v>
      </c>
      <c r="AE441" s="144"/>
    </row>
    <row r="442" spans="1:31" x14ac:dyDescent="0.25">
      <c r="A442" s="38">
        <v>430</v>
      </c>
      <c r="B442" s="61"/>
      <c r="C442" s="143" t="str">
        <f>VLOOKUP(D442,[8]Hoja1!$A$2:$B$1115,2,0)</f>
        <v>18410</v>
      </c>
      <c r="D442" s="31">
        <v>800095770</v>
      </c>
      <c r="E442" s="31">
        <v>211018410</v>
      </c>
      <c r="F442" s="61" t="s">
        <v>636</v>
      </c>
      <c r="G442" s="33">
        <v>0</v>
      </c>
      <c r="H442" s="33">
        <v>0</v>
      </c>
      <c r="I442" s="3">
        <f>IFERROR(VLOOKUP(C442,'[6]Anexo 2'!$A$9:$G$1115,7,0),0)</f>
        <v>392092264</v>
      </c>
      <c r="J442" s="3">
        <f>IFERROR(VLOOKUP(C442,'[6]Anexo 1'!$A$9:$F$1115,6,0),0)</f>
        <v>350827725</v>
      </c>
      <c r="K442" s="3"/>
      <c r="L442" s="3"/>
      <c r="M442" s="3"/>
      <c r="N442" s="3"/>
      <c r="O442" s="3"/>
      <c r="P442" s="34">
        <f t="shared" si="19"/>
        <v>742919989</v>
      </c>
      <c r="Q442" s="35">
        <f>VLOOKUP(D442,FEBRERO!$D$13:$Q$1147,14,0)+VLOOKUP(D442,FEBRERO!$D$13:$AC$1147,26,0)</f>
        <v>0</v>
      </c>
      <c r="R442" s="3">
        <f>IFERROR(VLOOKUP(D442,[13]ServNOMINA!$F$16:$M$112,8,0),0)</f>
        <v>0</v>
      </c>
      <c r="S442" s="3">
        <f>IFERROR(VLOOKUP(D442,[13]ServOTROS!$F$16:$M$112,8,0),0)</f>
        <v>0</v>
      </c>
      <c r="T442" s="3">
        <f>IFERROR(VLOOKUP(D442,[13]CANCEL!$F$16:$M$48,8,0),0)</f>
        <v>0</v>
      </c>
      <c r="U442" s="3">
        <f>IFERROR(VLOOKUP(B442,[13]Aaf_PENSION!$C$16:$M$112,11,0),0)</f>
        <v>0</v>
      </c>
      <c r="V442" s="3">
        <f>IFERROR(VLOOKUP(B442,[13]Aaf_SALUD!$C$16:$M$112,11,0),0)</f>
        <v>0</v>
      </c>
      <c r="W442" s="3">
        <f>IFERROR(VLOOKUP(D442,[13]CALIDAD!$F$16:$M$1122,8,0),0)</f>
        <v>98023065</v>
      </c>
      <c r="X442" s="3">
        <f>IFERROR(VLOOKUP(D442,'[14]dinamica municip ok'!$F$4:$G$1107,2,0),0)</f>
        <v>350827725</v>
      </c>
      <c r="Y442" s="3">
        <f>IFERROR(VLOOKUP(B442,[13]Ap_CESANTIAS!$C$16:$M$112,11,0),0)</f>
        <v>0</v>
      </c>
      <c r="Z442" s="3">
        <f>IFERROR(VLOOKUP(B442,[13]Ap_PENSION!$C$16:$M$112,11,0),0)</f>
        <v>0</v>
      </c>
      <c r="AA442" s="3">
        <f>IFERROR(VLOOKUP(B442,[13]Ap_SALUD!$C$16:$M$112,11,0),0)</f>
        <v>0</v>
      </c>
      <c r="AB442" s="3"/>
      <c r="AC442" s="36">
        <f t="shared" si="18"/>
        <v>448850790</v>
      </c>
      <c r="AD442" s="37">
        <f t="shared" si="20"/>
        <v>294069199</v>
      </c>
      <c r="AE442" s="144"/>
    </row>
    <row r="443" spans="1:31" x14ac:dyDescent="0.25">
      <c r="A443" s="29">
        <v>431</v>
      </c>
      <c r="B443" s="61"/>
      <c r="C443" s="143" t="str">
        <f>VLOOKUP(D443,[8]Hoja1!$A$2:$B$1115,2,0)</f>
        <v>18460</v>
      </c>
      <c r="D443" s="31">
        <v>800067452</v>
      </c>
      <c r="E443" s="31">
        <v>216018460</v>
      </c>
      <c r="F443" s="61" t="s">
        <v>637</v>
      </c>
      <c r="G443" s="33">
        <v>0</v>
      </c>
      <c r="H443" s="33">
        <v>0</v>
      </c>
      <c r="I443" s="3">
        <f>IFERROR(VLOOKUP(C443,'[6]Anexo 2'!$A$9:$G$1115,7,0),0)</f>
        <v>349321592</v>
      </c>
      <c r="J443" s="3">
        <f>IFERROR(VLOOKUP(C443,'[6]Anexo 1'!$A$9:$F$1115,6,0),0)</f>
        <v>328345166</v>
      </c>
      <c r="K443" s="3"/>
      <c r="L443" s="3"/>
      <c r="M443" s="3"/>
      <c r="N443" s="3"/>
      <c r="O443" s="3"/>
      <c r="P443" s="34">
        <f t="shared" si="19"/>
        <v>677666758</v>
      </c>
      <c r="Q443" s="35">
        <f>VLOOKUP(D443,FEBRERO!$D$13:$Q$1147,14,0)+VLOOKUP(D443,FEBRERO!$D$13:$AC$1147,26,0)</f>
        <v>0</v>
      </c>
      <c r="R443" s="3">
        <f>IFERROR(VLOOKUP(D443,[13]ServNOMINA!$F$16:$M$112,8,0),0)</f>
        <v>0</v>
      </c>
      <c r="S443" s="3">
        <f>IFERROR(VLOOKUP(D443,[13]ServOTROS!$F$16:$M$112,8,0),0)</f>
        <v>0</v>
      </c>
      <c r="T443" s="3">
        <f>IFERROR(VLOOKUP(D443,[13]CANCEL!$F$16:$M$48,8,0),0)</f>
        <v>0</v>
      </c>
      <c r="U443" s="3">
        <f>IFERROR(VLOOKUP(B443,[13]Aaf_PENSION!$C$16:$M$112,11,0),0)</f>
        <v>0</v>
      </c>
      <c r="V443" s="3">
        <f>IFERROR(VLOOKUP(B443,[13]Aaf_SALUD!$C$16:$M$112,11,0),0)</f>
        <v>0</v>
      </c>
      <c r="W443" s="3">
        <f>IFERROR(VLOOKUP(D443,[13]CALIDAD!$F$16:$M$1122,8,0),0)</f>
        <v>87330399</v>
      </c>
      <c r="X443" s="3">
        <f>IFERROR(VLOOKUP(D443,'[14]dinamica municip ok'!$F$4:$G$1107,2,0),0)</f>
        <v>328345166</v>
      </c>
      <c r="Y443" s="3">
        <f>IFERROR(VLOOKUP(B443,[13]Ap_CESANTIAS!$C$16:$M$112,11,0),0)</f>
        <v>0</v>
      </c>
      <c r="Z443" s="3">
        <f>IFERROR(VLOOKUP(B443,[13]Ap_PENSION!$C$16:$M$112,11,0),0)</f>
        <v>0</v>
      </c>
      <c r="AA443" s="3">
        <f>IFERROR(VLOOKUP(B443,[13]Ap_SALUD!$C$16:$M$112,11,0),0)</f>
        <v>0</v>
      </c>
      <c r="AB443" s="3"/>
      <c r="AC443" s="36">
        <f t="shared" si="18"/>
        <v>415675565</v>
      </c>
      <c r="AD443" s="37">
        <f t="shared" si="20"/>
        <v>261991193</v>
      </c>
      <c r="AE443" s="144"/>
    </row>
    <row r="444" spans="1:31" x14ac:dyDescent="0.25">
      <c r="A444" s="38">
        <v>432</v>
      </c>
      <c r="B444" s="61"/>
      <c r="C444" s="143" t="str">
        <f>VLOOKUP(D444,[8]Hoja1!$A$2:$B$1115,2,0)</f>
        <v>18479</v>
      </c>
      <c r="D444" s="31">
        <v>800095773</v>
      </c>
      <c r="E444" s="31">
        <v>217918479</v>
      </c>
      <c r="F444" s="61" t="s">
        <v>638</v>
      </c>
      <c r="G444" s="33">
        <v>0</v>
      </c>
      <c r="H444" s="33">
        <v>0</v>
      </c>
      <c r="I444" s="3">
        <f>IFERROR(VLOOKUP(C444,'[6]Anexo 2'!$A$9:$G$1115,7,0),0)</f>
        <v>75455270</v>
      </c>
      <c r="J444" s="3">
        <f>IFERROR(VLOOKUP(C444,'[6]Anexo 1'!$A$9:$F$1115,6,0),0)</f>
        <v>66147753</v>
      </c>
      <c r="K444" s="3"/>
      <c r="L444" s="3"/>
      <c r="M444" s="3"/>
      <c r="N444" s="3"/>
      <c r="O444" s="3"/>
      <c r="P444" s="34">
        <f t="shared" si="19"/>
        <v>141603023</v>
      </c>
      <c r="Q444" s="35">
        <f>VLOOKUP(D444,FEBRERO!$D$13:$Q$1147,14,0)+VLOOKUP(D444,FEBRERO!$D$13:$AC$1147,26,0)</f>
        <v>0</v>
      </c>
      <c r="R444" s="3">
        <f>IFERROR(VLOOKUP(D444,[13]ServNOMINA!$F$16:$M$112,8,0),0)</f>
        <v>0</v>
      </c>
      <c r="S444" s="3">
        <f>IFERROR(VLOOKUP(D444,[13]ServOTROS!$F$16:$M$112,8,0),0)</f>
        <v>0</v>
      </c>
      <c r="T444" s="3">
        <f>IFERROR(VLOOKUP(D444,[13]CANCEL!$F$16:$M$48,8,0),0)</f>
        <v>0</v>
      </c>
      <c r="U444" s="3">
        <f>IFERROR(VLOOKUP(B444,[13]Aaf_PENSION!$C$16:$M$112,11,0),0)</f>
        <v>0</v>
      </c>
      <c r="V444" s="3">
        <f>IFERROR(VLOOKUP(B444,[13]Aaf_SALUD!$C$16:$M$112,11,0),0)</f>
        <v>0</v>
      </c>
      <c r="W444" s="3">
        <f>IFERROR(VLOOKUP(D444,[13]CALIDAD!$F$16:$M$1122,8,0),0)</f>
        <v>18863817</v>
      </c>
      <c r="X444" s="3">
        <f>IFERROR(VLOOKUP(D444,'[14]dinamica municip ok'!$F$4:$G$1107,2,0),0)</f>
        <v>66147753</v>
      </c>
      <c r="Y444" s="3">
        <f>IFERROR(VLOOKUP(B444,[13]Ap_CESANTIAS!$C$16:$M$112,11,0),0)</f>
        <v>0</v>
      </c>
      <c r="Z444" s="3">
        <f>IFERROR(VLOOKUP(B444,[13]Ap_PENSION!$C$16:$M$112,11,0),0)</f>
        <v>0</v>
      </c>
      <c r="AA444" s="3">
        <f>IFERROR(VLOOKUP(B444,[13]Ap_SALUD!$C$16:$M$112,11,0),0)</f>
        <v>0</v>
      </c>
      <c r="AB444" s="3"/>
      <c r="AC444" s="36">
        <f t="shared" si="18"/>
        <v>85011570</v>
      </c>
      <c r="AD444" s="37">
        <f t="shared" si="20"/>
        <v>56591453</v>
      </c>
      <c r="AE444" s="144"/>
    </row>
    <row r="445" spans="1:31" x14ac:dyDescent="0.25">
      <c r="A445" s="29">
        <v>433</v>
      </c>
      <c r="B445" s="61"/>
      <c r="C445" s="143" t="str">
        <f>VLOOKUP(D445,[8]Hoja1!$A$2:$B$1115,2,0)</f>
        <v>18592</v>
      </c>
      <c r="D445" s="31">
        <v>800095775</v>
      </c>
      <c r="E445" s="31">
        <v>219218592</v>
      </c>
      <c r="F445" s="61" t="s">
        <v>639</v>
      </c>
      <c r="G445" s="33">
        <v>0</v>
      </c>
      <c r="H445" s="33">
        <v>0</v>
      </c>
      <c r="I445" s="3">
        <f>IFERROR(VLOOKUP(C445,'[6]Anexo 2'!$A$9:$G$1115,7,0),0)</f>
        <v>806444544</v>
      </c>
      <c r="J445" s="3">
        <f>IFERROR(VLOOKUP(C445,'[6]Anexo 1'!$A$9:$F$1115,6,0),0)</f>
        <v>642557912</v>
      </c>
      <c r="K445" s="3"/>
      <c r="L445" s="3"/>
      <c r="M445" s="3"/>
      <c r="N445" s="3"/>
      <c r="O445" s="3"/>
      <c r="P445" s="34">
        <f t="shared" si="19"/>
        <v>1449002456</v>
      </c>
      <c r="Q445" s="35">
        <f>VLOOKUP(D445,FEBRERO!$D$13:$Q$1147,14,0)+VLOOKUP(D445,FEBRERO!$D$13:$AC$1147,26,0)</f>
        <v>0</v>
      </c>
      <c r="R445" s="3">
        <f>IFERROR(VLOOKUP(D445,[13]ServNOMINA!$F$16:$M$112,8,0),0)</f>
        <v>0</v>
      </c>
      <c r="S445" s="3">
        <f>IFERROR(VLOOKUP(D445,[13]ServOTROS!$F$16:$M$112,8,0),0)</f>
        <v>0</v>
      </c>
      <c r="T445" s="3">
        <f>IFERROR(VLOOKUP(D445,[13]CANCEL!$F$16:$M$48,8,0),0)</f>
        <v>0</v>
      </c>
      <c r="U445" s="3">
        <f>IFERROR(VLOOKUP(B445,[13]Aaf_PENSION!$C$16:$M$112,11,0),0)</f>
        <v>0</v>
      </c>
      <c r="V445" s="3">
        <f>IFERROR(VLOOKUP(B445,[13]Aaf_SALUD!$C$16:$M$112,11,0),0)</f>
        <v>0</v>
      </c>
      <c r="W445" s="3">
        <f>IFERROR(VLOOKUP(D445,[13]CALIDAD!$F$16:$M$1122,8,0),0)</f>
        <v>201611136</v>
      </c>
      <c r="X445" s="3">
        <f>IFERROR(VLOOKUP(D445,'[14]dinamica municip ok'!$F$4:$G$1107,2,0),0)</f>
        <v>634515900</v>
      </c>
      <c r="Y445" s="3">
        <f>IFERROR(VLOOKUP(B445,[13]Ap_CESANTIAS!$C$16:$M$112,11,0),0)</f>
        <v>0</v>
      </c>
      <c r="Z445" s="3">
        <f>IFERROR(VLOOKUP(B445,[13]Ap_PENSION!$C$16:$M$112,11,0),0)</f>
        <v>0</v>
      </c>
      <c r="AA445" s="3">
        <f>IFERROR(VLOOKUP(B445,[13]Ap_SALUD!$C$16:$M$112,11,0),0)</f>
        <v>0</v>
      </c>
      <c r="AB445" s="3"/>
      <c r="AC445" s="36">
        <f t="shared" si="18"/>
        <v>836127036</v>
      </c>
      <c r="AD445" s="37">
        <f t="shared" si="20"/>
        <v>612875420</v>
      </c>
      <c r="AE445" s="144"/>
    </row>
    <row r="446" spans="1:31" x14ac:dyDescent="0.25">
      <c r="A446" s="38">
        <v>434</v>
      </c>
      <c r="B446" s="61"/>
      <c r="C446" s="143" t="str">
        <f>VLOOKUP(D446,[8]Hoja1!$A$2:$B$1115,2,0)</f>
        <v>18610</v>
      </c>
      <c r="D446" s="31">
        <v>800095782</v>
      </c>
      <c r="E446" s="31">
        <v>211018610</v>
      </c>
      <c r="F446" s="61" t="s">
        <v>640</v>
      </c>
      <c r="G446" s="33">
        <v>0</v>
      </c>
      <c r="H446" s="33">
        <v>0</v>
      </c>
      <c r="I446" s="3">
        <f>IFERROR(VLOOKUP(C446,'[6]Anexo 2'!$A$9:$G$1115,7,0),0)</f>
        <v>371261796</v>
      </c>
      <c r="J446" s="3">
        <f>IFERROR(VLOOKUP(C446,'[6]Anexo 1'!$A$9:$F$1115,6,0),0)</f>
        <v>346630326</v>
      </c>
      <c r="K446" s="3"/>
      <c r="L446" s="3"/>
      <c r="M446" s="3"/>
      <c r="N446" s="3"/>
      <c r="O446" s="3"/>
      <c r="P446" s="34">
        <f t="shared" si="19"/>
        <v>717892122</v>
      </c>
      <c r="Q446" s="35">
        <f>VLOOKUP(D446,FEBRERO!$D$13:$Q$1147,14,0)+VLOOKUP(D446,FEBRERO!$D$13:$AC$1147,26,0)</f>
        <v>0</v>
      </c>
      <c r="R446" s="3">
        <f>IFERROR(VLOOKUP(D446,[13]ServNOMINA!$F$16:$M$112,8,0),0)</f>
        <v>0</v>
      </c>
      <c r="S446" s="3">
        <f>IFERROR(VLOOKUP(D446,[13]ServOTROS!$F$16:$M$112,8,0),0)</f>
        <v>0</v>
      </c>
      <c r="T446" s="3">
        <f>IFERROR(VLOOKUP(D446,[13]CANCEL!$F$16:$M$48,8,0),0)</f>
        <v>0</v>
      </c>
      <c r="U446" s="3">
        <f>IFERROR(VLOOKUP(B446,[13]Aaf_PENSION!$C$16:$M$112,11,0),0)</f>
        <v>0</v>
      </c>
      <c r="V446" s="3">
        <f>IFERROR(VLOOKUP(B446,[13]Aaf_SALUD!$C$16:$M$112,11,0),0)</f>
        <v>0</v>
      </c>
      <c r="W446" s="3">
        <f>IFERROR(VLOOKUP(D446,[13]CALIDAD!$F$16:$M$1122,8,0),0)</f>
        <v>92815449</v>
      </c>
      <c r="X446" s="3">
        <f>IFERROR(VLOOKUP(D446,'[14]dinamica municip ok'!$F$4:$G$1107,2,0),0)</f>
        <v>346630326</v>
      </c>
      <c r="Y446" s="3">
        <f>IFERROR(VLOOKUP(B446,[13]Ap_CESANTIAS!$C$16:$M$112,11,0),0)</f>
        <v>0</v>
      </c>
      <c r="Z446" s="3">
        <f>IFERROR(VLOOKUP(B446,[13]Ap_PENSION!$C$16:$M$112,11,0),0)</f>
        <v>0</v>
      </c>
      <c r="AA446" s="3">
        <f>IFERROR(VLOOKUP(B446,[13]Ap_SALUD!$C$16:$M$112,11,0),0)</f>
        <v>0</v>
      </c>
      <c r="AB446" s="3"/>
      <c r="AC446" s="36">
        <f t="shared" si="18"/>
        <v>439445775</v>
      </c>
      <c r="AD446" s="37">
        <f t="shared" si="20"/>
        <v>278446347</v>
      </c>
      <c r="AE446" s="144"/>
    </row>
    <row r="447" spans="1:31" x14ac:dyDescent="0.25">
      <c r="A447" s="29">
        <v>435</v>
      </c>
      <c r="B447" s="61"/>
      <c r="C447" s="143" t="str">
        <f>VLOOKUP(D447,[8]Hoja1!$A$2:$B$1115,2,0)</f>
        <v>18753</v>
      </c>
      <c r="D447" s="31">
        <v>800095785</v>
      </c>
      <c r="E447" s="31">
        <v>215318753</v>
      </c>
      <c r="F447" s="61" t="s">
        <v>641</v>
      </c>
      <c r="G447" s="33">
        <v>0</v>
      </c>
      <c r="H447" s="33">
        <v>0</v>
      </c>
      <c r="I447" s="3">
        <f>IFERROR(VLOOKUP(C447,'[6]Anexo 2'!$A$9:$G$1115,7,0),0)</f>
        <v>1846811360</v>
      </c>
      <c r="J447" s="3">
        <f>IFERROR(VLOOKUP(C447,'[6]Anexo 1'!$A$9:$F$1115,6,0),0)</f>
        <v>1544329520</v>
      </c>
      <c r="K447" s="3"/>
      <c r="L447" s="3"/>
      <c r="M447" s="3"/>
      <c r="N447" s="3"/>
      <c r="O447" s="3"/>
      <c r="P447" s="34">
        <f t="shared" si="19"/>
        <v>3391140880</v>
      </c>
      <c r="Q447" s="35">
        <f>VLOOKUP(D447,FEBRERO!$D$13:$Q$1147,14,0)+VLOOKUP(D447,FEBRERO!$D$13:$AC$1147,26,0)</f>
        <v>0</v>
      </c>
      <c r="R447" s="3">
        <f>IFERROR(VLOOKUP(D447,[13]ServNOMINA!$F$16:$M$112,8,0),0)</f>
        <v>0</v>
      </c>
      <c r="S447" s="3">
        <f>IFERROR(VLOOKUP(D447,[13]ServOTROS!$F$16:$M$112,8,0),0)</f>
        <v>0</v>
      </c>
      <c r="T447" s="3">
        <f>IFERROR(VLOOKUP(D447,[13]CANCEL!$F$16:$M$48,8,0),0)</f>
        <v>0</v>
      </c>
      <c r="U447" s="3">
        <f>IFERROR(VLOOKUP(B447,[13]Aaf_PENSION!$C$16:$M$112,11,0),0)</f>
        <v>0</v>
      </c>
      <c r="V447" s="3">
        <f>IFERROR(VLOOKUP(B447,[13]Aaf_SALUD!$C$16:$M$112,11,0),0)</f>
        <v>0</v>
      </c>
      <c r="W447" s="3">
        <f>IFERROR(VLOOKUP(D447,[13]CALIDAD!$F$16:$M$1122,8,0),0)</f>
        <v>461702841</v>
      </c>
      <c r="X447" s="3">
        <f>IFERROR(VLOOKUP(D447,'[14]dinamica municip ok'!$F$4:$G$1107,2,0),0)</f>
        <v>1544329520</v>
      </c>
      <c r="Y447" s="3">
        <f>IFERROR(VLOOKUP(B447,[13]Ap_CESANTIAS!$C$16:$M$112,11,0),0)</f>
        <v>0</v>
      </c>
      <c r="Z447" s="3">
        <f>IFERROR(VLOOKUP(B447,[13]Ap_PENSION!$C$16:$M$112,11,0),0)</f>
        <v>0</v>
      </c>
      <c r="AA447" s="3">
        <f>IFERROR(VLOOKUP(B447,[13]Ap_SALUD!$C$16:$M$112,11,0),0)</f>
        <v>0</v>
      </c>
      <c r="AB447" s="3"/>
      <c r="AC447" s="36">
        <f t="shared" si="18"/>
        <v>2006032361</v>
      </c>
      <c r="AD447" s="37">
        <f t="shared" si="20"/>
        <v>1385108519</v>
      </c>
      <c r="AE447" s="144"/>
    </row>
    <row r="448" spans="1:31" x14ac:dyDescent="0.25">
      <c r="A448" s="38">
        <v>436</v>
      </c>
      <c r="B448" s="61"/>
      <c r="C448" s="143" t="str">
        <f>VLOOKUP(D448,[8]Hoja1!$A$2:$B$1115,2,0)</f>
        <v>18756</v>
      </c>
      <c r="D448" s="31">
        <v>800095786</v>
      </c>
      <c r="E448" s="31">
        <v>215618756</v>
      </c>
      <c r="F448" s="61" t="s">
        <v>642</v>
      </c>
      <c r="G448" s="33">
        <v>0</v>
      </c>
      <c r="H448" s="33">
        <v>0</v>
      </c>
      <c r="I448" s="3">
        <f>IFERROR(VLOOKUP(C448,'[6]Anexo 2'!$A$9:$G$1115,7,0),0)</f>
        <v>419774572</v>
      </c>
      <c r="J448" s="3">
        <f>IFERROR(VLOOKUP(C448,'[6]Anexo 1'!$A$9:$F$1115,6,0),0)</f>
        <v>351036103</v>
      </c>
      <c r="K448" s="3"/>
      <c r="L448" s="3"/>
      <c r="M448" s="3"/>
      <c r="N448" s="3"/>
      <c r="O448" s="3"/>
      <c r="P448" s="34">
        <f t="shared" si="19"/>
        <v>770810675</v>
      </c>
      <c r="Q448" s="35">
        <f>VLOOKUP(D448,FEBRERO!$D$13:$Q$1147,14,0)+VLOOKUP(D448,FEBRERO!$D$13:$AC$1147,26,0)</f>
        <v>0</v>
      </c>
      <c r="R448" s="3">
        <f>IFERROR(VLOOKUP(D448,[13]ServNOMINA!$F$16:$M$112,8,0),0)</f>
        <v>0</v>
      </c>
      <c r="S448" s="3">
        <f>IFERROR(VLOOKUP(D448,[13]ServOTROS!$F$16:$M$112,8,0),0)</f>
        <v>0</v>
      </c>
      <c r="T448" s="3">
        <f>IFERROR(VLOOKUP(D448,[13]CANCEL!$F$16:$M$48,8,0),0)</f>
        <v>0</v>
      </c>
      <c r="U448" s="3">
        <f>IFERROR(VLOOKUP(B448,[13]Aaf_PENSION!$C$16:$M$112,11,0),0)</f>
        <v>0</v>
      </c>
      <c r="V448" s="3">
        <f>IFERROR(VLOOKUP(B448,[13]Aaf_SALUD!$C$16:$M$112,11,0),0)</f>
        <v>0</v>
      </c>
      <c r="W448" s="3">
        <f>IFERROR(VLOOKUP(D448,[13]CALIDAD!$F$16:$M$1122,8,0),0)</f>
        <v>104943642</v>
      </c>
      <c r="X448" s="3">
        <f>IFERROR(VLOOKUP(D448,'[14]dinamica municip ok'!$F$4:$G$1107,2,0),0)</f>
        <v>351036103</v>
      </c>
      <c r="Y448" s="3">
        <f>IFERROR(VLOOKUP(B448,[13]Ap_CESANTIAS!$C$16:$M$112,11,0),0)</f>
        <v>0</v>
      </c>
      <c r="Z448" s="3">
        <f>IFERROR(VLOOKUP(B448,[13]Ap_PENSION!$C$16:$M$112,11,0),0)</f>
        <v>0</v>
      </c>
      <c r="AA448" s="3">
        <f>IFERROR(VLOOKUP(B448,[13]Ap_SALUD!$C$16:$M$112,11,0),0)</f>
        <v>0</v>
      </c>
      <c r="AB448" s="3"/>
      <c r="AC448" s="36">
        <f t="shared" si="18"/>
        <v>455979745</v>
      </c>
      <c r="AD448" s="37">
        <f t="shared" si="20"/>
        <v>314830930</v>
      </c>
      <c r="AE448" s="144"/>
    </row>
    <row r="449" spans="1:31" x14ac:dyDescent="0.25">
      <c r="A449" s="29">
        <v>437</v>
      </c>
      <c r="B449" s="61"/>
      <c r="C449" s="143" t="str">
        <f>VLOOKUP(D449,[8]Hoja1!$A$2:$B$1115,2,0)</f>
        <v>18785</v>
      </c>
      <c r="D449" s="31">
        <v>800095788</v>
      </c>
      <c r="E449" s="31">
        <v>218518785</v>
      </c>
      <c r="F449" s="61" t="s">
        <v>643</v>
      </c>
      <c r="G449" s="33">
        <v>0</v>
      </c>
      <c r="H449" s="33">
        <v>0</v>
      </c>
      <c r="I449" s="3">
        <f>IFERROR(VLOOKUP(C449,'[6]Anexo 2'!$A$9:$G$1115,7,0),0)</f>
        <v>171824772</v>
      </c>
      <c r="J449" s="3">
        <f>IFERROR(VLOOKUP(C449,'[6]Anexo 1'!$A$9:$F$1115,6,0),0)</f>
        <v>159689190</v>
      </c>
      <c r="K449" s="3"/>
      <c r="L449" s="3"/>
      <c r="M449" s="3"/>
      <c r="N449" s="3"/>
      <c r="O449" s="3"/>
      <c r="P449" s="34">
        <f t="shared" si="19"/>
        <v>331513962</v>
      </c>
      <c r="Q449" s="35">
        <f>VLOOKUP(D449,FEBRERO!$D$13:$Q$1147,14,0)+VLOOKUP(D449,FEBRERO!$D$13:$AC$1147,26,0)</f>
        <v>0</v>
      </c>
      <c r="R449" s="3">
        <f>IFERROR(VLOOKUP(D449,[13]ServNOMINA!$F$16:$M$112,8,0),0)</f>
        <v>0</v>
      </c>
      <c r="S449" s="3">
        <f>IFERROR(VLOOKUP(D449,[13]ServOTROS!$F$16:$M$112,8,0),0)</f>
        <v>0</v>
      </c>
      <c r="T449" s="3">
        <f>IFERROR(VLOOKUP(D449,[13]CANCEL!$F$16:$M$48,8,0),0)</f>
        <v>0</v>
      </c>
      <c r="U449" s="3">
        <f>IFERROR(VLOOKUP(B449,[13]Aaf_PENSION!$C$16:$M$112,11,0),0)</f>
        <v>0</v>
      </c>
      <c r="V449" s="3">
        <f>IFERROR(VLOOKUP(B449,[13]Aaf_SALUD!$C$16:$M$112,11,0),0)</f>
        <v>0</v>
      </c>
      <c r="W449" s="3">
        <f>IFERROR(VLOOKUP(D449,[13]CALIDAD!$F$16:$M$1122,8,0),0)</f>
        <v>42956193</v>
      </c>
      <c r="X449" s="3">
        <f>IFERROR(VLOOKUP(D449,'[14]dinamica municip ok'!$F$4:$G$1107,2,0),0)</f>
        <v>159689190</v>
      </c>
      <c r="Y449" s="3">
        <f>IFERROR(VLOOKUP(B449,[13]Ap_CESANTIAS!$C$16:$M$112,11,0),0)</f>
        <v>0</v>
      </c>
      <c r="Z449" s="3">
        <f>IFERROR(VLOOKUP(B449,[13]Ap_PENSION!$C$16:$M$112,11,0),0)</f>
        <v>0</v>
      </c>
      <c r="AA449" s="3">
        <f>IFERROR(VLOOKUP(B449,[13]Ap_SALUD!$C$16:$M$112,11,0),0)</f>
        <v>0</v>
      </c>
      <c r="AB449" s="3"/>
      <c r="AC449" s="36">
        <f t="shared" si="18"/>
        <v>202645383</v>
      </c>
      <c r="AD449" s="37">
        <f t="shared" si="20"/>
        <v>128868579</v>
      </c>
      <c r="AE449" s="144"/>
    </row>
    <row r="450" spans="1:31" x14ac:dyDescent="0.25">
      <c r="A450" s="38">
        <v>438</v>
      </c>
      <c r="B450" s="61"/>
      <c r="C450" s="143" t="str">
        <f>VLOOKUP(D450,[8]Hoja1!$A$2:$B$1115,2,0)</f>
        <v>18860</v>
      </c>
      <c r="D450" s="31">
        <v>800050407</v>
      </c>
      <c r="E450" s="31">
        <v>216018860</v>
      </c>
      <c r="F450" s="61" t="s">
        <v>415</v>
      </c>
      <c r="G450" s="33">
        <v>0</v>
      </c>
      <c r="H450" s="33">
        <v>0</v>
      </c>
      <c r="I450" s="3">
        <f>IFERROR(VLOOKUP(C450,'[6]Anexo 2'!$A$9:$G$1115,7,0),0)</f>
        <v>156800672</v>
      </c>
      <c r="J450" s="3">
        <f>IFERROR(VLOOKUP(C450,'[6]Anexo 1'!$A$9:$F$1115,6,0),0)</f>
        <v>155178566</v>
      </c>
      <c r="K450" s="3"/>
      <c r="L450" s="3"/>
      <c r="M450" s="3"/>
      <c r="N450" s="3"/>
      <c r="O450" s="3"/>
      <c r="P450" s="34">
        <f t="shared" si="19"/>
        <v>311979238</v>
      </c>
      <c r="Q450" s="35">
        <f>VLOOKUP(D450,FEBRERO!$D$13:$Q$1147,14,0)+VLOOKUP(D450,FEBRERO!$D$13:$AC$1147,26,0)</f>
        <v>0</v>
      </c>
      <c r="R450" s="3">
        <f>IFERROR(VLOOKUP(D450,[13]ServNOMINA!$F$16:$M$112,8,0),0)</f>
        <v>0</v>
      </c>
      <c r="S450" s="3">
        <f>IFERROR(VLOOKUP(D450,[13]ServOTROS!$F$16:$M$112,8,0),0)</f>
        <v>0</v>
      </c>
      <c r="T450" s="3">
        <f>IFERROR(VLOOKUP(D450,[13]CANCEL!$F$16:$M$48,8,0),0)</f>
        <v>0</v>
      </c>
      <c r="U450" s="3">
        <f>IFERROR(VLOOKUP(B450,[13]Aaf_PENSION!$C$16:$M$112,11,0),0)</f>
        <v>0</v>
      </c>
      <c r="V450" s="3">
        <f>IFERROR(VLOOKUP(B450,[13]Aaf_SALUD!$C$16:$M$112,11,0),0)</f>
        <v>0</v>
      </c>
      <c r="W450" s="3">
        <f>IFERROR(VLOOKUP(D450,[13]CALIDAD!$F$16:$M$1122,8,0),0)</f>
        <v>39200169</v>
      </c>
      <c r="X450" s="3">
        <f>IFERROR(VLOOKUP(D450,'[14]dinamica municip ok'!$F$4:$G$1107,2,0),0)</f>
        <v>155178566</v>
      </c>
      <c r="Y450" s="3">
        <f>IFERROR(VLOOKUP(B450,[13]Ap_CESANTIAS!$C$16:$M$112,11,0),0)</f>
        <v>0</v>
      </c>
      <c r="Z450" s="3">
        <f>IFERROR(VLOOKUP(B450,[13]Ap_PENSION!$C$16:$M$112,11,0),0)</f>
        <v>0</v>
      </c>
      <c r="AA450" s="3">
        <f>IFERROR(VLOOKUP(B450,[13]Ap_SALUD!$C$16:$M$112,11,0),0)</f>
        <v>0</v>
      </c>
      <c r="AB450" s="3"/>
      <c r="AC450" s="36">
        <f t="shared" si="18"/>
        <v>194378735</v>
      </c>
      <c r="AD450" s="37">
        <f t="shared" si="20"/>
        <v>117600503</v>
      </c>
      <c r="AE450" s="144"/>
    </row>
    <row r="451" spans="1:31" x14ac:dyDescent="0.25">
      <c r="A451" s="29">
        <v>439</v>
      </c>
      <c r="B451" s="61"/>
      <c r="C451" s="143" t="str">
        <f>VLOOKUP(D451,[8]Hoja1!$A$2:$B$1115,2,0)</f>
        <v>19022</v>
      </c>
      <c r="D451" s="31">
        <v>891502664</v>
      </c>
      <c r="E451" s="31">
        <v>212219022</v>
      </c>
      <c r="F451" s="61" t="s">
        <v>644</v>
      </c>
      <c r="G451" s="33">
        <v>0</v>
      </c>
      <c r="H451" s="33">
        <v>0</v>
      </c>
      <c r="I451" s="3">
        <f>IFERROR(VLOOKUP(C451,'[6]Anexo 2'!$A$9:$G$1115,7,0),0)</f>
        <v>324950100</v>
      </c>
      <c r="J451" s="3">
        <f>IFERROR(VLOOKUP(C451,'[6]Anexo 1'!$A$9:$F$1115,6,0),0)</f>
        <v>286370274</v>
      </c>
      <c r="K451" s="3"/>
      <c r="L451" s="3"/>
      <c r="M451" s="3"/>
      <c r="N451" s="3"/>
      <c r="O451" s="3"/>
      <c r="P451" s="34">
        <f t="shared" si="19"/>
        <v>611320374</v>
      </c>
      <c r="Q451" s="35">
        <f>VLOOKUP(D451,FEBRERO!$D$13:$Q$1147,14,0)+VLOOKUP(D451,FEBRERO!$D$13:$AC$1147,26,0)</f>
        <v>0</v>
      </c>
      <c r="R451" s="3">
        <f>IFERROR(VLOOKUP(D451,[13]ServNOMINA!$F$16:$M$112,8,0),0)</f>
        <v>0</v>
      </c>
      <c r="S451" s="3">
        <f>IFERROR(VLOOKUP(D451,[13]ServOTROS!$F$16:$M$112,8,0),0)</f>
        <v>0</v>
      </c>
      <c r="T451" s="3">
        <f>IFERROR(VLOOKUP(D451,[13]CANCEL!$F$16:$M$48,8,0),0)</f>
        <v>0</v>
      </c>
      <c r="U451" s="3">
        <f>IFERROR(VLOOKUP(B451,[13]Aaf_PENSION!$C$16:$M$112,11,0),0)</f>
        <v>0</v>
      </c>
      <c r="V451" s="3">
        <f>IFERROR(VLOOKUP(B451,[13]Aaf_SALUD!$C$16:$M$112,11,0),0)</f>
        <v>0</v>
      </c>
      <c r="W451" s="3">
        <f>IFERROR(VLOOKUP(D451,[13]CALIDAD!$F$16:$M$1122,8,0),0)</f>
        <v>81237525</v>
      </c>
      <c r="X451" s="3">
        <f>IFERROR(VLOOKUP(D451,'[14]dinamica municip ok'!$F$4:$G$1107,2,0),0)</f>
        <v>286370274</v>
      </c>
      <c r="Y451" s="3">
        <f>IFERROR(VLOOKUP(B451,[13]Ap_CESANTIAS!$C$16:$M$112,11,0),0)</f>
        <v>0</v>
      </c>
      <c r="Z451" s="3">
        <f>IFERROR(VLOOKUP(B451,[13]Ap_PENSION!$C$16:$M$112,11,0),0)</f>
        <v>0</v>
      </c>
      <c r="AA451" s="3">
        <f>IFERROR(VLOOKUP(B451,[13]Ap_SALUD!$C$16:$M$112,11,0),0)</f>
        <v>0</v>
      </c>
      <c r="AB451" s="3"/>
      <c r="AC451" s="36">
        <f t="shared" si="18"/>
        <v>367607799</v>
      </c>
      <c r="AD451" s="37">
        <f t="shared" si="20"/>
        <v>243712575</v>
      </c>
      <c r="AE451" s="144"/>
    </row>
    <row r="452" spans="1:31" x14ac:dyDescent="0.25">
      <c r="A452" s="38">
        <v>440</v>
      </c>
      <c r="B452" s="61"/>
      <c r="C452" s="143" t="str">
        <f>VLOOKUP(D452,[8]Hoja1!$A$2:$B$1115,2,0)</f>
        <v>19050</v>
      </c>
      <c r="D452" s="31">
        <v>891500725</v>
      </c>
      <c r="E452" s="31">
        <v>215019050</v>
      </c>
      <c r="F452" s="61" t="s">
        <v>320</v>
      </c>
      <c r="G452" s="33">
        <v>0</v>
      </c>
      <c r="H452" s="33">
        <v>0</v>
      </c>
      <c r="I452" s="3">
        <f>IFERROR(VLOOKUP(C452,'[6]Anexo 2'!$A$9:$G$1115,7,0),0)</f>
        <v>706145216</v>
      </c>
      <c r="J452" s="3">
        <f>IFERROR(VLOOKUP(C452,'[6]Anexo 1'!$A$9:$F$1115,6,0),0)</f>
        <v>636649293</v>
      </c>
      <c r="K452" s="3"/>
      <c r="L452" s="3"/>
      <c r="M452" s="3"/>
      <c r="N452" s="46"/>
      <c r="O452" s="46"/>
      <c r="P452" s="34">
        <f t="shared" si="19"/>
        <v>1342794509</v>
      </c>
      <c r="Q452" s="35">
        <f>VLOOKUP(D452,FEBRERO!$D$13:$Q$1147,14,0)+VLOOKUP(D452,FEBRERO!$D$13:$AC$1147,26,0)</f>
        <v>0</v>
      </c>
      <c r="R452" s="3">
        <f>IFERROR(VLOOKUP(D452,[13]ServNOMINA!$F$16:$M$112,8,0),0)</f>
        <v>0</v>
      </c>
      <c r="S452" s="3">
        <f>IFERROR(VLOOKUP(D452,[13]ServOTROS!$F$16:$M$112,8,0),0)</f>
        <v>0</v>
      </c>
      <c r="T452" s="3">
        <f>IFERROR(VLOOKUP(D452,[13]CANCEL!$F$16:$M$48,8,0),0)</f>
        <v>0</v>
      </c>
      <c r="U452" s="3">
        <f>IFERROR(VLOOKUP(B452,[13]Aaf_PENSION!$C$16:$M$112,11,0),0)</f>
        <v>0</v>
      </c>
      <c r="V452" s="3">
        <f>IFERROR(VLOOKUP(B452,[13]Aaf_SALUD!$C$16:$M$112,11,0),0)</f>
        <v>0</v>
      </c>
      <c r="W452" s="3">
        <f>IFERROR(VLOOKUP(D452,[13]CALIDAD!$F$16:$M$1122,8,0),0)</f>
        <v>176536305</v>
      </c>
      <c r="X452" s="3">
        <f>IFERROR(VLOOKUP(D452,'[14]dinamica municip ok'!$F$4:$G$1107,2,0),0)</f>
        <v>636649293</v>
      </c>
      <c r="Y452" s="3">
        <f>IFERROR(VLOOKUP(B452,[13]Ap_CESANTIAS!$C$16:$M$112,11,0),0)</f>
        <v>0</v>
      </c>
      <c r="Z452" s="3">
        <f>IFERROR(VLOOKUP(B452,[13]Ap_PENSION!$C$16:$M$112,11,0),0)</f>
        <v>0</v>
      </c>
      <c r="AA452" s="3">
        <f>IFERROR(VLOOKUP(B452,[13]Ap_SALUD!$C$16:$M$112,11,0),0)</f>
        <v>0</v>
      </c>
      <c r="AB452" s="3"/>
      <c r="AC452" s="36">
        <f t="shared" si="18"/>
        <v>813185598</v>
      </c>
      <c r="AD452" s="37">
        <f t="shared" si="20"/>
        <v>529608911</v>
      </c>
      <c r="AE452" s="144"/>
    </row>
    <row r="453" spans="1:31" x14ac:dyDescent="0.25">
      <c r="A453" s="29">
        <v>441</v>
      </c>
      <c r="B453" s="61"/>
      <c r="C453" s="143" t="str">
        <f>VLOOKUP(D453,[8]Hoja1!$A$2:$B$1115,2,0)</f>
        <v>19075</v>
      </c>
      <c r="D453" s="31">
        <v>891500869</v>
      </c>
      <c r="E453" s="31">
        <v>217519075</v>
      </c>
      <c r="F453" s="61" t="s">
        <v>645</v>
      </c>
      <c r="G453" s="33">
        <v>0</v>
      </c>
      <c r="H453" s="33">
        <v>0</v>
      </c>
      <c r="I453" s="3">
        <f>IFERROR(VLOOKUP(C453,'[6]Anexo 2'!$A$9:$G$1115,7,0),0)</f>
        <v>450426520</v>
      </c>
      <c r="J453" s="3">
        <f>IFERROR(VLOOKUP(C453,'[6]Anexo 1'!$A$9:$F$1115,6,0),0)</f>
        <v>363741095</v>
      </c>
      <c r="K453" s="3"/>
      <c r="L453" s="3"/>
      <c r="M453" s="3"/>
      <c r="N453" s="46"/>
      <c r="O453" s="46"/>
      <c r="P453" s="34">
        <f t="shared" si="19"/>
        <v>814167615</v>
      </c>
      <c r="Q453" s="35">
        <f>VLOOKUP(D453,FEBRERO!$D$13:$Q$1147,14,0)+VLOOKUP(D453,FEBRERO!$D$13:$AC$1147,26,0)</f>
        <v>0</v>
      </c>
      <c r="R453" s="3">
        <f>IFERROR(VLOOKUP(D453,[13]ServNOMINA!$F$16:$M$112,8,0),0)</f>
        <v>0</v>
      </c>
      <c r="S453" s="3">
        <f>IFERROR(VLOOKUP(D453,[13]ServOTROS!$F$16:$M$112,8,0),0)</f>
        <v>0</v>
      </c>
      <c r="T453" s="3">
        <f>IFERROR(VLOOKUP(D453,[13]CANCEL!$F$16:$M$48,8,0),0)</f>
        <v>0</v>
      </c>
      <c r="U453" s="3">
        <f>IFERROR(VLOOKUP(B453,[13]Aaf_PENSION!$C$16:$M$112,11,0),0)</f>
        <v>0</v>
      </c>
      <c r="V453" s="3">
        <f>IFERROR(VLOOKUP(B453,[13]Aaf_SALUD!$C$16:$M$112,11,0),0)</f>
        <v>0</v>
      </c>
      <c r="W453" s="3">
        <f>IFERROR(VLOOKUP(D453,[13]CALIDAD!$F$16:$M$1122,8,0),0)</f>
        <v>112606629</v>
      </c>
      <c r="X453" s="3">
        <f>IFERROR(VLOOKUP(D453,'[14]dinamica municip ok'!$F$4:$G$1107,2,0),0)</f>
        <v>363741095</v>
      </c>
      <c r="Y453" s="3">
        <f>IFERROR(VLOOKUP(B453,[13]Ap_CESANTIAS!$C$16:$M$112,11,0),0)</f>
        <v>0</v>
      </c>
      <c r="Z453" s="3">
        <f>IFERROR(VLOOKUP(B453,[13]Ap_PENSION!$C$16:$M$112,11,0),0)</f>
        <v>0</v>
      </c>
      <c r="AA453" s="3">
        <f>IFERROR(VLOOKUP(B453,[13]Ap_SALUD!$C$16:$M$112,11,0),0)</f>
        <v>0</v>
      </c>
      <c r="AB453" s="3"/>
      <c r="AC453" s="36">
        <f t="shared" si="18"/>
        <v>476347724</v>
      </c>
      <c r="AD453" s="37">
        <f t="shared" si="20"/>
        <v>337819891</v>
      </c>
      <c r="AE453" s="144"/>
    </row>
    <row r="454" spans="1:31" x14ac:dyDescent="0.25">
      <c r="A454" s="38">
        <v>442</v>
      </c>
      <c r="B454" s="61"/>
      <c r="C454" s="143" t="str">
        <f>VLOOKUP(D454,[8]Hoja1!$A$2:$B$1115,2,0)</f>
        <v>19100</v>
      </c>
      <c r="D454" s="31">
        <v>800095961</v>
      </c>
      <c r="E454" s="31">
        <v>210019100</v>
      </c>
      <c r="F454" s="61" t="s">
        <v>646</v>
      </c>
      <c r="G454" s="33">
        <v>0</v>
      </c>
      <c r="H454" s="33">
        <v>0</v>
      </c>
      <c r="I454" s="3">
        <f>IFERROR(VLOOKUP(C454,'[6]Anexo 2'!$A$9:$G$1115,7,0),0)</f>
        <v>619005464</v>
      </c>
      <c r="J454" s="3">
        <f>IFERROR(VLOOKUP(C454,'[6]Anexo 1'!$A$9:$F$1115,6,0),0)</f>
        <v>639684210</v>
      </c>
      <c r="K454" s="3"/>
      <c r="L454" s="3"/>
      <c r="M454" s="3"/>
      <c r="N454" s="3"/>
      <c r="O454" s="3"/>
      <c r="P454" s="34">
        <f t="shared" si="19"/>
        <v>1258689674</v>
      </c>
      <c r="Q454" s="35">
        <f>VLOOKUP(D454,FEBRERO!$D$13:$Q$1147,14,0)+VLOOKUP(D454,FEBRERO!$D$13:$AC$1147,26,0)</f>
        <v>0</v>
      </c>
      <c r="R454" s="3">
        <f>IFERROR(VLOOKUP(D454,[13]ServNOMINA!$F$16:$M$112,8,0),0)</f>
        <v>0</v>
      </c>
      <c r="S454" s="3">
        <f>IFERROR(VLOOKUP(D454,[13]ServOTROS!$F$16:$M$112,8,0),0)</f>
        <v>0</v>
      </c>
      <c r="T454" s="3">
        <f>IFERROR(VLOOKUP(D454,[13]CANCEL!$F$16:$M$48,8,0),0)</f>
        <v>0</v>
      </c>
      <c r="U454" s="3">
        <f>IFERROR(VLOOKUP(B454,[13]Aaf_PENSION!$C$16:$M$112,11,0),0)</f>
        <v>0</v>
      </c>
      <c r="V454" s="3">
        <f>IFERROR(VLOOKUP(B454,[13]Aaf_SALUD!$C$16:$M$112,11,0),0)</f>
        <v>0</v>
      </c>
      <c r="W454" s="3">
        <f>IFERROR(VLOOKUP(D454,[13]CALIDAD!$F$16:$M$1122,8,0),0)</f>
        <v>154751367</v>
      </c>
      <c r="X454" s="3">
        <f>IFERROR(VLOOKUP(D454,'[14]dinamica municip ok'!$F$4:$G$1107,2,0),0)</f>
        <v>639684210</v>
      </c>
      <c r="Y454" s="3">
        <f>IFERROR(VLOOKUP(B454,[13]Ap_CESANTIAS!$C$16:$M$112,11,0),0)</f>
        <v>0</v>
      </c>
      <c r="Z454" s="3">
        <f>IFERROR(VLOOKUP(B454,[13]Ap_PENSION!$C$16:$M$112,11,0),0)</f>
        <v>0</v>
      </c>
      <c r="AA454" s="3">
        <f>IFERROR(VLOOKUP(B454,[13]Ap_SALUD!$C$16:$M$112,11,0),0)</f>
        <v>0</v>
      </c>
      <c r="AB454" s="3"/>
      <c r="AC454" s="36">
        <f t="shared" si="18"/>
        <v>794435577</v>
      </c>
      <c r="AD454" s="37">
        <f t="shared" si="20"/>
        <v>464254097</v>
      </c>
      <c r="AE454" s="144"/>
    </row>
    <row r="455" spans="1:31" x14ac:dyDescent="0.25">
      <c r="A455" s="29">
        <v>443</v>
      </c>
      <c r="B455" s="61"/>
      <c r="C455" s="143" t="str">
        <f>VLOOKUP(D455,[8]Hoja1!$A$2:$B$1115,2,0)</f>
        <v>19110</v>
      </c>
      <c r="D455" s="31">
        <v>891502307</v>
      </c>
      <c r="E455" s="31">
        <v>211019110</v>
      </c>
      <c r="F455" s="61" t="s">
        <v>647</v>
      </c>
      <c r="G455" s="33">
        <v>0</v>
      </c>
      <c r="H455" s="33">
        <v>0</v>
      </c>
      <c r="I455" s="3">
        <f>IFERROR(VLOOKUP(C455,'[6]Anexo 2'!$A$9:$G$1115,7,0),0)</f>
        <v>523068560</v>
      </c>
      <c r="J455" s="3">
        <f>IFERROR(VLOOKUP(C455,'[6]Anexo 1'!$A$9:$F$1115,6,0),0)</f>
        <v>601456807</v>
      </c>
      <c r="K455" s="3"/>
      <c r="L455" s="3"/>
      <c r="M455" s="3"/>
      <c r="N455" s="3"/>
      <c r="O455" s="3"/>
      <c r="P455" s="34">
        <f t="shared" si="19"/>
        <v>1124525367</v>
      </c>
      <c r="Q455" s="35">
        <f>VLOOKUP(D455,FEBRERO!$D$13:$Q$1147,14,0)+VLOOKUP(D455,FEBRERO!$D$13:$AC$1147,26,0)</f>
        <v>0</v>
      </c>
      <c r="R455" s="3">
        <f>IFERROR(VLOOKUP(D455,[13]ServNOMINA!$F$16:$M$112,8,0),0)</f>
        <v>0</v>
      </c>
      <c r="S455" s="3">
        <f>IFERROR(VLOOKUP(D455,[13]ServOTROS!$F$16:$M$112,8,0),0)</f>
        <v>0</v>
      </c>
      <c r="T455" s="3">
        <f>IFERROR(VLOOKUP(D455,[13]CANCEL!$F$16:$M$48,8,0),0)</f>
        <v>0</v>
      </c>
      <c r="U455" s="3">
        <f>IFERROR(VLOOKUP(B455,[13]Aaf_PENSION!$C$16:$M$112,11,0),0)</f>
        <v>0</v>
      </c>
      <c r="V455" s="3">
        <f>IFERROR(VLOOKUP(B455,[13]Aaf_SALUD!$C$16:$M$112,11,0),0)</f>
        <v>0</v>
      </c>
      <c r="W455" s="3">
        <f>IFERROR(VLOOKUP(D455,[13]CALIDAD!$F$16:$M$1122,8,0),0)</f>
        <v>130767141</v>
      </c>
      <c r="X455" s="3">
        <f>IFERROR(VLOOKUP(D455,'[14]dinamica municip ok'!$F$4:$G$1107,2,0),0)</f>
        <v>601456807</v>
      </c>
      <c r="Y455" s="3">
        <f>IFERROR(VLOOKUP(B455,[13]Ap_CESANTIAS!$C$16:$M$112,11,0),0)</f>
        <v>0</v>
      </c>
      <c r="Z455" s="3">
        <f>IFERROR(VLOOKUP(B455,[13]Ap_PENSION!$C$16:$M$112,11,0),0)</f>
        <v>0</v>
      </c>
      <c r="AA455" s="3">
        <f>IFERROR(VLOOKUP(B455,[13]Ap_SALUD!$C$16:$M$112,11,0),0)</f>
        <v>0</v>
      </c>
      <c r="AB455" s="3"/>
      <c r="AC455" s="36">
        <f t="shared" si="18"/>
        <v>732223948</v>
      </c>
      <c r="AD455" s="37">
        <f t="shared" si="20"/>
        <v>392301419</v>
      </c>
      <c r="AE455" s="144"/>
    </row>
    <row r="456" spans="1:31" x14ac:dyDescent="0.25">
      <c r="A456" s="38">
        <v>444</v>
      </c>
      <c r="B456" s="61"/>
      <c r="C456" s="143" t="str">
        <f>VLOOKUP(D456,[8]Hoja1!$A$2:$B$1115,2,0)</f>
        <v>19130</v>
      </c>
      <c r="D456" s="31">
        <v>891500864</v>
      </c>
      <c r="E456" s="31">
        <v>213019130</v>
      </c>
      <c r="F456" s="61" t="s">
        <v>648</v>
      </c>
      <c r="G456" s="33">
        <v>0</v>
      </c>
      <c r="H456" s="33">
        <v>0</v>
      </c>
      <c r="I456" s="3">
        <f>IFERROR(VLOOKUP(C456,'[6]Anexo 2'!$A$9:$G$1115,7,0),0)</f>
        <v>843569440</v>
      </c>
      <c r="J456" s="3">
        <f>IFERROR(VLOOKUP(C456,'[6]Anexo 1'!$A$9:$F$1115,6,0),0)</f>
        <v>838615668</v>
      </c>
      <c r="K456" s="3"/>
      <c r="L456" s="3"/>
      <c r="M456" s="3"/>
      <c r="N456" s="3"/>
      <c r="O456" s="3"/>
      <c r="P456" s="34">
        <f t="shared" si="19"/>
        <v>1682185108</v>
      </c>
      <c r="Q456" s="35">
        <f>VLOOKUP(D456,FEBRERO!$D$13:$Q$1147,14,0)+VLOOKUP(D456,FEBRERO!$D$13:$AC$1147,26,0)</f>
        <v>0</v>
      </c>
      <c r="R456" s="3">
        <f>IFERROR(VLOOKUP(D456,[13]ServNOMINA!$F$16:$M$112,8,0),0)</f>
        <v>0</v>
      </c>
      <c r="S456" s="3">
        <f>IFERROR(VLOOKUP(D456,[13]ServOTROS!$F$16:$M$112,8,0),0)</f>
        <v>0</v>
      </c>
      <c r="T456" s="3">
        <f>IFERROR(VLOOKUP(D456,[13]CANCEL!$F$16:$M$48,8,0),0)</f>
        <v>0</v>
      </c>
      <c r="U456" s="3">
        <f>IFERROR(VLOOKUP(B456,[13]Aaf_PENSION!$C$16:$M$112,11,0),0)</f>
        <v>0</v>
      </c>
      <c r="V456" s="3">
        <f>IFERROR(VLOOKUP(B456,[13]Aaf_SALUD!$C$16:$M$112,11,0),0)</f>
        <v>0</v>
      </c>
      <c r="W456" s="3">
        <f>IFERROR(VLOOKUP(D456,[13]CALIDAD!$F$16:$M$1122,8,0),0)</f>
        <v>210892359</v>
      </c>
      <c r="X456" s="3">
        <f>IFERROR(VLOOKUP(D456,'[14]dinamica municip ok'!$F$4:$G$1107,2,0),0)</f>
        <v>834919884</v>
      </c>
      <c r="Y456" s="3">
        <f>IFERROR(VLOOKUP(B456,[13]Ap_CESANTIAS!$C$16:$M$112,11,0),0)</f>
        <v>0</v>
      </c>
      <c r="Z456" s="3">
        <f>IFERROR(VLOOKUP(B456,[13]Ap_PENSION!$C$16:$M$112,11,0),0)</f>
        <v>0</v>
      </c>
      <c r="AA456" s="3">
        <f>IFERROR(VLOOKUP(B456,[13]Ap_SALUD!$C$16:$M$112,11,0),0)</f>
        <v>0</v>
      </c>
      <c r="AB456" s="3"/>
      <c r="AC456" s="36">
        <f t="shared" si="18"/>
        <v>1045812243</v>
      </c>
      <c r="AD456" s="37">
        <f t="shared" si="20"/>
        <v>636372865</v>
      </c>
      <c r="AE456" s="144"/>
    </row>
    <row r="457" spans="1:31" x14ac:dyDescent="0.25">
      <c r="A457" s="29">
        <v>445</v>
      </c>
      <c r="B457" s="61"/>
      <c r="C457" s="143" t="str">
        <f>VLOOKUP(D457,[8]Hoja1!$A$2:$B$1115,2,0)</f>
        <v>19137</v>
      </c>
      <c r="D457" s="31">
        <v>891501723</v>
      </c>
      <c r="E457" s="31">
        <v>213719137</v>
      </c>
      <c r="F457" s="61" t="s">
        <v>649</v>
      </c>
      <c r="G457" s="33">
        <v>0</v>
      </c>
      <c r="H457" s="33">
        <v>0</v>
      </c>
      <c r="I457" s="3">
        <f>IFERROR(VLOOKUP(C457,'[6]Anexo 2'!$A$9:$G$1115,7,0),0)</f>
        <v>1323619568</v>
      </c>
      <c r="J457" s="3">
        <f>IFERROR(VLOOKUP(C457,'[6]Anexo 1'!$A$9:$F$1115,6,0),0)</f>
        <v>1340058160</v>
      </c>
      <c r="K457" s="3"/>
      <c r="L457" s="3"/>
      <c r="M457" s="3"/>
      <c r="N457" s="3"/>
      <c r="O457" s="3"/>
      <c r="P457" s="34">
        <f t="shared" si="19"/>
        <v>2663677728</v>
      </c>
      <c r="Q457" s="35">
        <f>VLOOKUP(D457,FEBRERO!$D$13:$Q$1147,14,0)+VLOOKUP(D457,FEBRERO!$D$13:$AC$1147,26,0)</f>
        <v>0</v>
      </c>
      <c r="R457" s="3">
        <f>IFERROR(VLOOKUP(D457,[13]ServNOMINA!$F$16:$M$112,8,0),0)</f>
        <v>0</v>
      </c>
      <c r="S457" s="3">
        <f>IFERROR(VLOOKUP(D457,[13]ServOTROS!$F$16:$M$112,8,0),0)</f>
        <v>0</v>
      </c>
      <c r="T457" s="3">
        <f>IFERROR(VLOOKUP(D457,[13]CANCEL!$F$16:$M$48,8,0),0)</f>
        <v>0</v>
      </c>
      <c r="U457" s="3">
        <f>IFERROR(VLOOKUP(B457,[13]Aaf_PENSION!$C$16:$M$112,11,0),0)</f>
        <v>0</v>
      </c>
      <c r="V457" s="3">
        <f>IFERROR(VLOOKUP(B457,[13]Aaf_SALUD!$C$16:$M$112,11,0),0)</f>
        <v>0</v>
      </c>
      <c r="W457" s="3">
        <f>IFERROR(VLOOKUP(D457,[13]CALIDAD!$F$16:$M$1122,8,0),0)</f>
        <v>330904893</v>
      </c>
      <c r="X457" s="3">
        <f>IFERROR(VLOOKUP(D457,'[14]dinamica municip ok'!$F$4:$G$1107,2,0),0)</f>
        <v>1307347857</v>
      </c>
      <c r="Y457" s="3">
        <f>IFERROR(VLOOKUP(B457,[13]Ap_CESANTIAS!$C$16:$M$112,11,0),0)</f>
        <v>0</v>
      </c>
      <c r="Z457" s="3">
        <f>IFERROR(VLOOKUP(B457,[13]Ap_PENSION!$C$16:$M$112,11,0),0)</f>
        <v>0</v>
      </c>
      <c r="AA457" s="3">
        <f>IFERROR(VLOOKUP(B457,[13]Ap_SALUD!$C$16:$M$112,11,0),0)</f>
        <v>0</v>
      </c>
      <c r="AB457" s="3"/>
      <c r="AC457" s="36">
        <f t="shared" si="18"/>
        <v>1638252750</v>
      </c>
      <c r="AD457" s="37">
        <f t="shared" si="20"/>
        <v>1025424978</v>
      </c>
      <c r="AE457" s="144"/>
    </row>
    <row r="458" spans="1:31" x14ac:dyDescent="0.25">
      <c r="A458" s="38">
        <v>446</v>
      </c>
      <c r="B458" s="61"/>
      <c r="C458" s="143" t="str">
        <f>VLOOKUP(D458,[8]Hoja1!$A$2:$B$1115,2,0)</f>
        <v>19142</v>
      </c>
      <c r="D458" s="31">
        <v>891501292</v>
      </c>
      <c r="E458" s="31">
        <v>214219142</v>
      </c>
      <c r="F458" s="61" t="s">
        <v>650</v>
      </c>
      <c r="G458" s="33">
        <v>0</v>
      </c>
      <c r="H458" s="33">
        <v>0</v>
      </c>
      <c r="I458" s="3">
        <f>IFERROR(VLOOKUP(C458,'[6]Anexo 2'!$A$9:$G$1115,7,0),0)</f>
        <v>736885760</v>
      </c>
      <c r="J458" s="3">
        <f>IFERROR(VLOOKUP(C458,'[6]Anexo 1'!$A$9:$F$1115,6,0),0)</f>
        <v>728750940</v>
      </c>
      <c r="K458" s="3"/>
      <c r="L458" s="3"/>
      <c r="M458" s="3"/>
      <c r="N458" s="3"/>
      <c r="O458" s="3"/>
      <c r="P458" s="34">
        <f t="shared" si="19"/>
        <v>1465636700</v>
      </c>
      <c r="Q458" s="35">
        <f>VLOOKUP(D458,FEBRERO!$D$13:$Q$1147,14,0)+VLOOKUP(D458,FEBRERO!$D$13:$AC$1147,26,0)</f>
        <v>0</v>
      </c>
      <c r="R458" s="3">
        <f>IFERROR(VLOOKUP(D458,[13]ServNOMINA!$F$16:$M$112,8,0),0)</f>
        <v>0</v>
      </c>
      <c r="S458" s="3">
        <f>IFERROR(VLOOKUP(D458,[13]ServOTROS!$F$16:$M$112,8,0),0)</f>
        <v>0</v>
      </c>
      <c r="T458" s="3">
        <f>IFERROR(VLOOKUP(D458,[13]CANCEL!$F$16:$M$48,8,0),0)</f>
        <v>0</v>
      </c>
      <c r="U458" s="3">
        <f>IFERROR(VLOOKUP(B458,[13]Aaf_PENSION!$C$16:$M$112,11,0),0)</f>
        <v>0</v>
      </c>
      <c r="V458" s="3">
        <f>IFERROR(VLOOKUP(B458,[13]Aaf_SALUD!$C$16:$M$112,11,0),0)</f>
        <v>0</v>
      </c>
      <c r="W458" s="3">
        <f>IFERROR(VLOOKUP(D458,[13]CALIDAD!$F$16:$M$1122,8,0),0)</f>
        <v>184221441</v>
      </c>
      <c r="X458" s="3">
        <f>IFERROR(VLOOKUP(D458,'[14]dinamica municip ok'!$F$4:$G$1107,2,0),0)</f>
        <v>728750940</v>
      </c>
      <c r="Y458" s="3">
        <f>IFERROR(VLOOKUP(B458,[13]Ap_CESANTIAS!$C$16:$M$112,11,0),0)</f>
        <v>0</v>
      </c>
      <c r="Z458" s="3">
        <f>IFERROR(VLOOKUP(B458,[13]Ap_PENSION!$C$16:$M$112,11,0),0)</f>
        <v>0</v>
      </c>
      <c r="AA458" s="3">
        <f>IFERROR(VLOOKUP(B458,[13]Ap_SALUD!$C$16:$M$112,11,0),0)</f>
        <v>0</v>
      </c>
      <c r="AB458" s="3"/>
      <c r="AC458" s="36">
        <f t="shared" si="18"/>
        <v>912972381</v>
      </c>
      <c r="AD458" s="37">
        <f t="shared" si="20"/>
        <v>552664319</v>
      </c>
      <c r="AE458" s="144"/>
    </row>
    <row r="459" spans="1:31" x14ac:dyDescent="0.25">
      <c r="A459" s="29">
        <v>447</v>
      </c>
      <c r="B459" s="61"/>
      <c r="C459" s="143" t="str">
        <f>VLOOKUP(D459,[8]Hoja1!$A$2:$B$1115,2,0)</f>
        <v>19212</v>
      </c>
      <c r="D459" s="31">
        <v>891501283</v>
      </c>
      <c r="E459" s="31">
        <v>211219212</v>
      </c>
      <c r="F459" s="61" t="s">
        <v>651</v>
      </c>
      <c r="G459" s="33">
        <v>0</v>
      </c>
      <c r="H459" s="33">
        <v>0</v>
      </c>
      <c r="I459" s="3">
        <f>IFERROR(VLOOKUP(C459,'[6]Anexo 2'!$A$9:$G$1115,7,0),0)</f>
        <v>451868928</v>
      </c>
      <c r="J459" s="3">
        <f>IFERROR(VLOOKUP(C459,'[6]Anexo 1'!$A$9:$F$1115,6,0),0)</f>
        <v>516649279</v>
      </c>
      <c r="K459" s="3"/>
      <c r="L459" s="3"/>
      <c r="M459" s="3"/>
      <c r="N459" s="3"/>
      <c r="O459" s="3"/>
      <c r="P459" s="34">
        <f t="shared" si="19"/>
        <v>968518207</v>
      </c>
      <c r="Q459" s="35">
        <f>VLOOKUP(D459,FEBRERO!$D$13:$Q$1147,14,0)+VLOOKUP(D459,FEBRERO!$D$13:$AC$1147,26,0)</f>
        <v>0</v>
      </c>
      <c r="R459" s="3">
        <f>IFERROR(VLOOKUP(D459,[13]ServNOMINA!$F$16:$M$112,8,0),0)</f>
        <v>0</v>
      </c>
      <c r="S459" s="3">
        <f>IFERROR(VLOOKUP(D459,[13]ServOTROS!$F$16:$M$112,8,0),0)</f>
        <v>0</v>
      </c>
      <c r="T459" s="3">
        <f>IFERROR(VLOOKUP(D459,[13]CANCEL!$F$16:$M$48,8,0),0)</f>
        <v>0</v>
      </c>
      <c r="U459" s="3">
        <f>IFERROR(VLOOKUP(B459,[13]Aaf_PENSION!$C$16:$M$112,11,0),0)</f>
        <v>0</v>
      </c>
      <c r="V459" s="3">
        <f>IFERROR(VLOOKUP(B459,[13]Aaf_SALUD!$C$16:$M$112,11,0),0)</f>
        <v>0</v>
      </c>
      <c r="W459" s="3">
        <f>IFERROR(VLOOKUP(D459,[13]CALIDAD!$F$16:$M$1122,8,0),0)</f>
        <v>112967232</v>
      </c>
      <c r="X459" s="3">
        <f>IFERROR(VLOOKUP(D459,'[14]dinamica municip ok'!$F$4:$G$1107,2,0),0)</f>
        <v>516649279</v>
      </c>
      <c r="Y459" s="3">
        <f>IFERROR(VLOOKUP(B459,[13]Ap_CESANTIAS!$C$16:$M$112,11,0),0)</f>
        <v>0</v>
      </c>
      <c r="Z459" s="3">
        <f>IFERROR(VLOOKUP(B459,[13]Ap_PENSION!$C$16:$M$112,11,0),0)</f>
        <v>0</v>
      </c>
      <c r="AA459" s="3">
        <f>IFERROR(VLOOKUP(B459,[13]Ap_SALUD!$C$16:$M$112,11,0),0)</f>
        <v>0</v>
      </c>
      <c r="AB459" s="3"/>
      <c r="AC459" s="36">
        <f t="shared" si="18"/>
        <v>629616511</v>
      </c>
      <c r="AD459" s="37">
        <f t="shared" si="20"/>
        <v>338901696</v>
      </c>
      <c r="AE459" s="144"/>
    </row>
    <row r="460" spans="1:31" x14ac:dyDescent="0.25">
      <c r="A460" s="38">
        <v>448</v>
      </c>
      <c r="B460" s="61"/>
      <c r="C460" s="143" t="str">
        <f>VLOOKUP(D460,[8]Hoja1!$A$2:$B$1115,2,0)</f>
        <v>19256</v>
      </c>
      <c r="D460" s="31">
        <v>891500978</v>
      </c>
      <c r="E460" s="31">
        <v>215619256</v>
      </c>
      <c r="F460" s="61" t="s">
        <v>652</v>
      </c>
      <c r="G460" s="33">
        <v>0</v>
      </c>
      <c r="H460" s="33">
        <v>0</v>
      </c>
      <c r="I460" s="3">
        <f>IFERROR(VLOOKUP(C460,'[6]Anexo 2'!$A$9:$G$1115,7,0),0)</f>
        <v>991498384</v>
      </c>
      <c r="J460" s="3">
        <f>IFERROR(VLOOKUP(C460,'[6]Anexo 1'!$A$9:$F$1115,6,0),0)</f>
        <v>791855689</v>
      </c>
      <c r="K460" s="3"/>
      <c r="L460" s="3"/>
      <c r="M460" s="3"/>
      <c r="N460" s="46"/>
      <c r="O460" s="46"/>
      <c r="P460" s="34">
        <f t="shared" si="19"/>
        <v>1783354073</v>
      </c>
      <c r="Q460" s="35">
        <f>VLOOKUP(D460,FEBRERO!$D$13:$Q$1147,14,0)+VLOOKUP(D460,FEBRERO!$D$13:$AC$1147,26,0)</f>
        <v>0</v>
      </c>
      <c r="R460" s="3">
        <f>IFERROR(VLOOKUP(D460,[13]ServNOMINA!$F$16:$M$112,8,0),0)</f>
        <v>0</v>
      </c>
      <c r="S460" s="3">
        <f>IFERROR(VLOOKUP(D460,[13]ServOTROS!$F$16:$M$112,8,0),0)</f>
        <v>0</v>
      </c>
      <c r="T460" s="3">
        <f>IFERROR(VLOOKUP(D460,[13]CANCEL!$F$16:$M$48,8,0),0)</f>
        <v>0</v>
      </c>
      <c r="U460" s="3">
        <f>IFERROR(VLOOKUP(B460,[13]Aaf_PENSION!$C$16:$M$112,11,0),0)</f>
        <v>0</v>
      </c>
      <c r="V460" s="3">
        <f>IFERROR(VLOOKUP(B460,[13]Aaf_SALUD!$C$16:$M$112,11,0),0)</f>
        <v>0</v>
      </c>
      <c r="W460" s="3">
        <f>IFERROR(VLOOKUP(D460,[13]CALIDAD!$F$16:$M$1122,8,0),0)</f>
        <v>247874595</v>
      </c>
      <c r="X460" s="3">
        <f>IFERROR(VLOOKUP(D460,'[14]dinamica municip ok'!$F$4:$G$1107,2,0),0)</f>
        <v>783420366</v>
      </c>
      <c r="Y460" s="3">
        <f>IFERROR(VLOOKUP(B460,[13]Ap_CESANTIAS!$C$16:$M$112,11,0),0)</f>
        <v>0</v>
      </c>
      <c r="Z460" s="3">
        <f>IFERROR(VLOOKUP(B460,[13]Ap_PENSION!$C$16:$M$112,11,0),0)</f>
        <v>0</v>
      </c>
      <c r="AA460" s="3">
        <f>IFERROR(VLOOKUP(B460,[13]Ap_SALUD!$C$16:$M$112,11,0),0)</f>
        <v>0</v>
      </c>
      <c r="AB460" s="3"/>
      <c r="AC460" s="36">
        <f t="shared" si="18"/>
        <v>1031294961</v>
      </c>
      <c r="AD460" s="37">
        <f t="shared" si="20"/>
        <v>752059112</v>
      </c>
      <c r="AE460" s="144"/>
    </row>
    <row r="461" spans="1:31" x14ac:dyDescent="0.25">
      <c r="A461" s="29">
        <v>449</v>
      </c>
      <c r="B461" s="61"/>
      <c r="C461" s="143" t="str">
        <f>VLOOKUP(D461,[8]Hoja1!$A$2:$B$1115,2,0)</f>
        <v>19290</v>
      </c>
      <c r="D461" s="31">
        <v>800188492</v>
      </c>
      <c r="E461" s="31">
        <v>219019290</v>
      </c>
      <c r="F461" s="61" t="s">
        <v>653</v>
      </c>
      <c r="G461" s="33">
        <v>0</v>
      </c>
      <c r="H461" s="33">
        <v>0</v>
      </c>
      <c r="I461" s="3">
        <f>IFERROR(VLOOKUP(C461,'[6]Anexo 2'!$A$9:$G$1115,7,0),0)</f>
        <v>84500630</v>
      </c>
      <c r="J461" s="3">
        <f>IFERROR(VLOOKUP(C461,'[6]Anexo 1'!$A$9:$F$1115,6,0),0)</f>
        <v>84407711</v>
      </c>
      <c r="K461" s="3"/>
      <c r="L461" s="3"/>
      <c r="M461" s="3"/>
      <c r="N461" s="3"/>
      <c r="O461" s="3"/>
      <c r="P461" s="34">
        <f t="shared" si="19"/>
        <v>168908341</v>
      </c>
      <c r="Q461" s="35">
        <f>VLOOKUP(D461,FEBRERO!$D$13:$Q$1147,14,0)+VLOOKUP(D461,FEBRERO!$D$13:$AC$1147,26,0)</f>
        <v>0</v>
      </c>
      <c r="R461" s="3">
        <f>IFERROR(VLOOKUP(D461,[13]ServNOMINA!$F$16:$M$112,8,0),0)</f>
        <v>0</v>
      </c>
      <c r="S461" s="3">
        <f>IFERROR(VLOOKUP(D461,[13]ServOTROS!$F$16:$M$112,8,0),0)</f>
        <v>0</v>
      </c>
      <c r="T461" s="3">
        <f>IFERROR(VLOOKUP(D461,[13]CANCEL!$F$16:$M$48,8,0),0)</f>
        <v>0</v>
      </c>
      <c r="U461" s="3">
        <f>IFERROR(VLOOKUP(B461,[13]Aaf_PENSION!$C$16:$M$112,11,0),0)</f>
        <v>0</v>
      </c>
      <c r="V461" s="3">
        <f>IFERROR(VLOOKUP(B461,[13]Aaf_SALUD!$C$16:$M$112,11,0),0)</f>
        <v>0</v>
      </c>
      <c r="W461" s="3">
        <f>IFERROR(VLOOKUP(D461,[13]CALIDAD!$F$16:$M$1122,8,0),0)</f>
        <v>21125157</v>
      </c>
      <c r="X461" s="3">
        <f>IFERROR(VLOOKUP(D461,'[14]dinamica municip ok'!$F$4:$G$1107,2,0),0)</f>
        <v>84407711</v>
      </c>
      <c r="Y461" s="3">
        <f>IFERROR(VLOOKUP(B461,[13]Ap_CESANTIAS!$C$16:$M$112,11,0),0)</f>
        <v>0</v>
      </c>
      <c r="Z461" s="3">
        <f>IFERROR(VLOOKUP(B461,[13]Ap_PENSION!$C$16:$M$112,11,0),0)</f>
        <v>0</v>
      </c>
      <c r="AA461" s="3">
        <f>IFERROR(VLOOKUP(B461,[13]Ap_SALUD!$C$16:$M$112,11,0),0)</f>
        <v>0</v>
      </c>
      <c r="AB461" s="3"/>
      <c r="AC461" s="36">
        <f t="shared" ref="AC461:AC524" si="21">SUM(R461:AA461)</f>
        <v>105532868</v>
      </c>
      <c r="AD461" s="37">
        <f t="shared" si="20"/>
        <v>63375473</v>
      </c>
      <c r="AE461" s="144"/>
    </row>
    <row r="462" spans="1:31" x14ac:dyDescent="0.25">
      <c r="A462" s="38">
        <v>450</v>
      </c>
      <c r="B462" s="61"/>
      <c r="C462" s="143" t="str">
        <f>VLOOKUP(D462,[8]Hoja1!$A$2:$B$1115,2,0)</f>
        <v>19300</v>
      </c>
      <c r="D462" s="31">
        <v>900127183</v>
      </c>
      <c r="E462" s="31">
        <v>923270346</v>
      </c>
      <c r="F462" s="61" t="s">
        <v>654</v>
      </c>
      <c r="G462" s="33">
        <v>0</v>
      </c>
      <c r="H462" s="33">
        <v>0</v>
      </c>
      <c r="I462" s="3">
        <f>IFERROR(VLOOKUP(C462,'[6]Anexo 2'!$A$9:$G$1115,7,0),0)</f>
        <v>265262792</v>
      </c>
      <c r="J462" s="3">
        <f>IFERROR(VLOOKUP(C462,'[6]Anexo 1'!$A$9:$F$1115,6,0),0)</f>
        <v>282831063</v>
      </c>
      <c r="K462" s="3"/>
      <c r="L462" s="3"/>
      <c r="M462" s="3"/>
      <c r="N462" s="3"/>
      <c r="O462" s="3"/>
      <c r="P462" s="34">
        <f t="shared" ref="P462:P525" si="22">SUM(G462:N462)</f>
        <v>548093855</v>
      </c>
      <c r="Q462" s="35">
        <f>VLOOKUP(D462,FEBRERO!$D$13:$Q$1147,14,0)+VLOOKUP(D462,FEBRERO!$D$13:$AC$1147,26,0)</f>
        <v>0</v>
      </c>
      <c r="R462" s="3">
        <f>IFERROR(VLOOKUP(D462,[13]ServNOMINA!$F$16:$M$112,8,0),0)</f>
        <v>0</v>
      </c>
      <c r="S462" s="3">
        <f>IFERROR(VLOOKUP(D462,[13]ServOTROS!$F$16:$M$112,8,0),0)</f>
        <v>0</v>
      </c>
      <c r="T462" s="3">
        <f>IFERROR(VLOOKUP(D462,[13]CANCEL!$F$16:$M$48,8,0),0)</f>
        <v>0</v>
      </c>
      <c r="U462" s="3">
        <f>IFERROR(VLOOKUP(B462,[13]Aaf_PENSION!$C$16:$M$112,11,0),0)</f>
        <v>0</v>
      </c>
      <c r="V462" s="3">
        <f>IFERROR(VLOOKUP(B462,[13]Aaf_SALUD!$C$16:$M$112,11,0),0)</f>
        <v>0</v>
      </c>
      <c r="W462" s="3">
        <f>IFERROR(VLOOKUP(D462,[13]CALIDAD!$F$16:$M$1122,8,0),0)</f>
        <v>66315699</v>
      </c>
      <c r="X462" s="3">
        <f>IFERROR(VLOOKUP(D462,'[14]dinamica municip ok'!$F$4:$G$1107,2,0),0)</f>
        <v>254085502</v>
      </c>
      <c r="Y462" s="3">
        <f>IFERROR(VLOOKUP(B462,[13]Ap_CESANTIAS!$C$16:$M$112,11,0),0)</f>
        <v>0</v>
      </c>
      <c r="Z462" s="3">
        <f>IFERROR(VLOOKUP(B462,[13]Ap_PENSION!$C$16:$M$112,11,0),0)</f>
        <v>0</v>
      </c>
      <c r="AA462" s="3">
        <f>IFERROR(VLOOKUP(B462,[13]Ap_SALUD!$C$16:$M$112,11,0),0)</f>
        <v>0</v>
      </c>
      <c r="AB462" s="3"/>
      <c r="AC462" s="36">
        <f t="shared" si="21"/>
        <v>320401201</v>
      </c>
      <c r="AD462" s="37">
        <f t="shared" si="20"/>
        <v>227692654</v>
      </c>
      <c r="AE462" s="144"/>
    </row>
    <row r="463" spans="1:31" x14ac:dyDescent="0.25">
      <c r="A463" s="29">
        <v>451</v>
      </c>
      <c r="B463" s="61"/>
      <c r="C463" s="143" t="str">
        <f>VLOOKUP(D463,[8]Hoja1!$A$2:$B$1115,2,0)</f>
        <v>19318</v>
      </c>
      <c r="D463" s="31">
        <v>800084378</v>
      </c>
      <c r="E463" s="31">
        <v>211819318</v>
      </c>
      <c r="F463" s="61" t="s">
        <v>655</v>
      </c>
      <c r="G463" s="33">
        <v>0</v>
      </c>
      <c r="H463" s="33">
        <v>0</v>
      </c>
      <c r="I463" s="3">
        <f>IFERROR(VLOOKUP(C463,'[6]Anexo 2'!$A$9:$G$1115,7,0),0)</f>
        <v>1682435008</v>
      </c>
      <c r="J463" s="3">
        <f>IFERROR(VLOOKUP(C463,'[6]Anexo 1'!$A$9:$F$1115,6,0),0)</f>
        <v>1083644147</v>
      </c>
      <c r="K463" s="3"/>
      <c r="L463" s="3"/>
      <c r="M463" s="3"/>
      <c r="N463" s="3"/>
      <c r="O463" s="3"/>
      <c r="P463" s="34">
        <f t="shared" si="22"/>
        <v>2766079155</v>
      </c>
      <c r="Q463" s="35">
        <f>VLOOKUP(D463,FEBRERO!$D$13:$Q$1147,14,0)+VLOOKUP(D463,FEBRERO!$D$13:$AC$1147,26,0)</f>
        <v>0</v>
      </c>
      <c r="R463" s="3">
        <f>IFERROR(VLOOKUP(D463,[13]ServNOMINA!$F$16:$M$112,8,0),0)</f>
        <v>0</v>
      </c>
      <c r="S463" s="3">
        <f>IFERROR(VLOOKUP(D463,[13]ServOTROS!$F$16:$M$112,8,0),0)</f>
        <v>0</v>
      </c>
      <c r="T463" s="3">
        <f>IFERROR(VLOOKUP(D463,[13]CANCEL!$F$16:$M$48,8,0),0)</f>
        <v>0</v>
      </c>
      <c r="U463" s="3">
        <f>IFERROR(VLOOKUP(B463,[13]Aaf_PENSION!$C$16:$M$112,11,0),0)</f>
        <v>0</v>
      </c>
      <c r="V463" s="3">
        <f>IFERROR(VLOOKUP(B463,[13]Aaf_SALUD!$C$16:$M$112,11,0),0)</f>
        <v>0</v>
      </c>
      <c r="W463" s="3">
        <f>IFERROR(VLOOKUP(D463,[13]CALIDAD!$F$16:$M$1122,8,0),0)</f>
        <v>420608751</v>
      </c>
      <c r="X463" s="3">
        <f>IFERROR(VLOOKUP(D463,'[14]dinamica municip ok'!$F$4:$G$1107,2,0),0)</f>
        <v>829841506</v>
      </c>
      <c r="Y463" s="3">
        <f>IFERROR(VLOOKUP(B463,[13]Ap_CESANTIAS!$C$16:$M$112,11,0),0)</f>
        <v>0</v>
      </c>
      <c r="Z463" s="3">
        <f>IFERROR(VLOOKUP(B463,[13]Ap_PENSION!$C$16:$M$112,11,0),0)</f>
        <v>0</v>
      </c>
      <c r="AA463" s="3">
        <f>IFERROR(VLOOKUP(B463,[13]Ap_SALUD!$C$16:$M$112,11,0),0)</f>
        <v>0</v>
      </c>
      <c r="AB463" s="3"/>
      <c r="AC463" s="36">
        <f t="shared" si="21"/>
        <v>1250450257</v>
      </c>
      <c r="AD463" s="37">
        <f t="shared" ref="AD463:AD526" si="23">+P463-Q463+AB463-AC463</f>
        <v>1515628898</v>
      </c>
      <c r="AE463" s="144"/>
    </row>
    <row r="464" spans="1:31" x14ac:dyDescent="0.25">
      <c r="A464" s="38">
        <v>452</v>
      </c>
      <c r="B464" s="61"/>
      <c r="C464" s="143" t="str">
        <f>VLOOKUP(D464,[8]Hoja1!$A$2:$B$1115,2,0)</f>
        <v>19355</v>
      </c>
      <c r="D464" s="31">
        <v>800004741</v>
      </c>
      <c r="E464" s="31">
        <v>215519355</v>
      </c>
      <c r="F464" s="61" t="s">
        <v>656</v>
      </c>
      <c r="G464" s="33">
        <v>0</v>
      </c>
      <c r="H464" s="33">
        <v>0</v>
      </c>
      <c r="I464" s="3">
        <f>IFERROR(VLOOKUP(C464,'[6]Anexo 2'!$A$9:$G$1115,7,0),0)</f>
        <v>661408904</v>
      </c>
      <c r="J464" s="3">
        <f>IFERROR(VLOOKUP(C464,'[6]Anexo 1'!$A$9:$F$1115,6,0),0)</f>
        <v>801968121</v>
      </c>
      <c r="K464" s="3"/>
      <c r="L464" s="3"/>
      <c r="M464" s="3"/>
      <c r="N464" s="3"/>
      <c r="O464" s="3"/>
      <c r="P464" s="34">
        <f t="shared" si="22"/>
        <v>1463377025</v>
      </c>
      <c r="Q464" s="35">
        <f>VLOOKUP(D464,FEBRERO!$D$13:$Q$1147,14,0)+VLOOKUP(D464,FEBRERO!$D$13:$AC$1147,26,0)</f>
        <v>0</v>
      </c>
      <c r="R464" s="3">
        <f>IFERROR(VLOOKUP(D464,[13]ServNOMINA!$F$16:$M$112,8,0),0)</f>
        <v>0</v>
      </c>
      <c r="S464" s="3">
        <f>IFERROR(VLOOKUP(D464,[13]ServOTROS!$F$16:$M$112,8,0),0)</f>
        <v>0</v>
      </c>
      <c r="T464" s="3">
        <f>IFERROR(VLOOKUP(D464,[13]CANCEL!$F$16:$M$48,8,0),0)</f>
        <v>0</v>
      </c>
      <c r="U464" s="3">
        <f>IFERROR(VLOOKUP(B464,[13]Aaf_PENSION!$C$16:$M$112,11,0),0)</f>
        <v>0</v>
      </c>
      <c r="V464" s="3">
        <f>IFERROR(VLOOKUP(B464,[13]Aaf_SALUD!$C$16:$M$112,11,0),0)</f>
        <v>0</v>
      </c>
      <c r="W464" s="3">
        <f>IFERROR(VLOOKUP(D464,[13]CALIDAD!$F$16:$M$1122,8,0),0)</f>
        <v>165352227</v>
      </c>
      <c r="X464" s="3">
        <f>IFERROR(VLOOKUP(D464,'[14]dinamica municip ok'!$F$4:$G$1107,2,0),0)</f>
        <v>801968121</v>
      </c>
      <c r="Y464" s="3">
        <f>IFERROR(VLOOKUP(B464,[13]Ap_CESANTIAS!$C$16:$M$112,11,0),0)</f>
        <v>0</v>
      </c>
      <c r="Z464" s="3">
        <f>IFERROR(VLOOKUP(B464,[13]Ap_PENSION!$C$16:$M$112,11,0),0)</f>
        <v>0</v>
      </c>
      <c r="AA464" s="3">
        <f>IFERROR(VLOOKUP(B464,[13]Ap_SALUD!$C$16:$M$112,11,0),0)</f>
        <v>0</v>
      </c>
      <c r="AB464" s="3"/>
      <c r="AC464" s="36">
        <f t="shared" si="21"/>
        <v>967320348</v>
      </c>
      <c r="AD464" s="37">
        <f t="shared" si="23"/>
        <v>496056677</v>
      </c>
      <c r="AE464" s="144"/>
    </row>
    <row r="465" spans="1:31" x14ac:dyDescent="0.25">
      <c r="A465" s="29">
        <v>453</v>
      </c>
      <c r="B465" s="61"/>
      <c r="C465" s="143" t="str">
        <f>VLOOKUP(D465,[8]Hoja1!$A$2:$B$1115,2,0)</f>
        <v>19364</v>
      </c>
      <c r="D465" s="31">
        <v>891501047</v>
      </c>
      <c r="E465" s="31">
        <v>216419364</v>
      </c>
      <c r="F465" s="61" t="s">
        <v>657</v>
      </c>
      <c r="G465" s="33">
        <v>0</v>
      </c>
      <c r="H465" s="33">
        <v>0</v>
      </c>
      <c r="I465" s="3">
        <f>IFERROR(VLOOKUP(C465,'[6]Anexo 2'!$A$9:$G$1115,7,0),0)</f>
        <v>350694828</v>
      </c>
      <c r="J465" s="3">
        <f>IFERROR(VLOOKUP(C465,'[6]Anexo 1'!$A$9:$F$1115,6,0),0)</f>
        <v>411795599</v>
      </c>
      <c r="K465" s="3"/>
      <c r="L465" s="3"/>
      <c r="M465" s="3"/>
      <c r="N465" s="3"/>
      <c r="O465" s="3"/>
      <c r="P465" s="34">
        <f t="shared" si="22"/>
        <v>762490427</v>
      </c>
      <c r="Q465" s="35">
        <f>VLOOKUP(D465,FEBRERO!$D$13:$Q$1147,14,0)+VLOOKUP(D465,FEBRERO!$D$13:$AC$1147,26,0)</f>
        <v>0</v>
      </c>
      <c r="R465" s="3">
        <f>IFERROR(VLOOKUP(D465,[13]ServNOMINA!$F$16:$M$112,8,0),0)</f>
        <v>0</v>
      </c>
      <c r="S465" s="3">
        <f>IFERROR(VLOOKUP(D465,[13]ServOTROS!$F$16:$M$112,8,0),0)</f>
        <v>0</v>
      </c>
      <c r="T465" s="3">
        <f>IFERROR(VLOOKUP(D465,[13]CANCEL!$F$16:$M$48,8,0),0)</f>
        <v>0</v>
      </c>
      <c r="U465" s="3">
        <f>IFERROR(VLOOKUP(B465,[13]Aaf_PENSION!$C$16:$M$112,11,0),0)</f>
        <v>0</v>
      </c>
      <c r="V465" s="3">
        <f>IFERROR(VLOOKUP(B465,[13]Aaf_SALUD!$C$16:$M$112,11,0),0)</f>
        <v>0</v>
      </c>
      <c r="W465" s="3">
        <f>IFERROR(VLOOKUP(D465,[13]CALIDAD!$F$16:$M$1122,8,0),0)</f>
        <v>87673707</v>
      </c>
      <c r="X465" s="3">
        <f>IFERROR(VLOOKUP(D465,'[14]dinamica municip ok'!$F$4:$G$1107,2,0),0)</f>
        <v>411795599</v>
      </c>
      <c r="Y465" s="3">
        <f>IFERROR(VLOOKUP(B465,[13]Ap_CESANTIAS!$C$16:$M$112,11,0),0)</f>
        <v>0</v>
      </c>
      <c r="Z465" s="3">
        <f>IFERROR(VLOOKUP(B465,[13]Ap_PENSION!$C$16:$M$112,11,0),0)</f>
        <v>0</v>
      </c>
      <c r="AA465" s="3">
        <f>IFERROR(VLOOKUP(B465,[13]Ap_SALUD!$C$16:$M$112,11,0),0)</f>
        <v>0</v>
      </c>
      <c r="AB465" s="3"/>
      <c r="AC465" s="36">
        <f t="shared" si="21"/>
        <v>499469306</v>
      </c>
      <c r="AD465" s="37">
        <f t="shared" si="23"/>
        <v>263021121</v>
      </c>
      <c r="AE465" s="144"/>
    </row>
    <row r="466" spans="1:31" x14ac:dyDescent="0.25">
      <c r="A466" s="38">
        <v>454</v>
      </c>
      <c r="B466" s="61"/>
      <c r="C466" s="143" t="str">
        <f>VLOOKUP(D466,[8]Hoja1!$A$2:$B$1115,2,0)</f>
        <v>19392</v>
      </c>
      <c r="D466" s="31">
        <v>891502169</v>
      </c>
      <c r="E466" s="31">
        <v>219219392</v>
      </c>
      <c r="F466" s="61" t="s">
        <v>658</v>
      </c>
      <c r="G466" s="33">
        <v>0</v>
      </c>
      <c r="H466" s="33">
        <v>0</v>
      </c>
      <c r="I466" s="3">
        <f>IFERROR(VLOOKUP(C466,'[6]Anexo 2'!$A$9:$G$1115,7,0),0)</f>
        <v>204968944</v>
      </c>
      <c r="J466" s="3">
        <f>IFERROR(VLOOKUP(C466,'[6]Anexo 1'!$A$9:$F$1115,6,0),0)</f>
        <v>198890438</v>
      </c>
      <c r="K466" s="3"/>
      <c r="L466" s="3"/>
      <c r="M466" s="3"/>
      <c r="N466" s="3"/>
      <c r="O466" s="3"/>
      <c r="P466" s="34">
        <f t="shared" si="22"/>
        <v>403859382</v>
      </c>
      <c r="Q466" s="35">
        <f>VLOOKUP(D466,FEBRERO!$D$13:$Q$1147,14,0)+VLOOKUP(D466,FEBRERO!$D$13:$AC$1147,26,0)</f>
        <v>0</v>
      </c>
      <c r="R466" s="3">
        <f>IFERROR(VLOOKUP(D466,[13]ServNOMINA!$F$16:$M$112,8,0),0)</f>
        <v>0</v>
      </c>
      <c r="S466" s="3">
        <f>IFERROR(VLOOKUP(D466,[13]ServOTROS!$F$16:$M$112,8,0),0)</f>
        <v>0</v>
      </c>
      <c r="T466" s="3">
        <f>IFERROR(VLOOKUP(D466,[13]CANCEL!$F$16:$M$48,8,0),0)</f>
        <v>0</v>
      </c>
      <c r="U466" s="3">
        <f>IFERROR(VLOOKUP(B466,[13]Aaf_PENSION!$C$16:$M$112,11,0),0)</f>
        <v>0</v>
      </c>
      <c r="V466" s="3">
        <f>IFERROR(VLOOKUP(B466,[13]Aaf_SALUD!$C$16:$M$112,11,0),0)</f>
        <v>0</v>
      </c>
      <c r="W466" s="3">
        <f>IFERROR(VLOOKUP(D466,[13]CALIDAD!$F$16:$M$1122,8,0),0)</f>
        <v>51242235</v>
      </c>
      <c r="X466" s="3">
        <f>IFERROR(VLOOKUP(D466,'[14]dinamica municip ok'!$F$4:$G$1107,2,0),0)</f>
        <v>198890438</v>
      </c>
      <c r="Y466" s="3">
        <f>IFERROR(VLOOKUP(B466,[13]Ap_CESANTIAS!$C$16:$M$112,11,0),0)</f>
        <v>0</v>
      </c>
      <c r="Z466" s="3">
        <f>IFERROR(VLOOKUP(B466,[13]Ap_PENSION!$C$16:$M$112,11,0),0)</f>
        <v>0</v>
      </c>
      <c r="AA466" s="3">
        <f>IFERROR(VLOOKUP(B466,[13]Ap_SALUD!$C$16:$M$112,11,0),0)</f>
        <v>0</v>
      </c>
      <c r="AB466" s="3"/>
      <c r="AC466" s="36">
        <f t="shared" si="21"/>
        <v>250132673</v>
      </c>
      <c r="AD466" s="37">
        <f t="shared" si="23"/>
        <v>153726709</v>
      </c>
      <c r="AE466" s="144"/>
    </row>
    <row r="467" spans="1:31" x14ac:dyDescent="0.25">
      <c r="A467" s="29">
        <v>455</v>
      </c>
      <c r="B467" s="61"/>
      <c r="C467" s="143" t="str">
        <f>VLOOKUP(D467,[8]Hoja1!$A$2:$B$1115,2,0)</f>
        <v>19397</v>
      </c>
      <c r="D467" s="31">
        <v>891500997</v>
      </c>
      <c r="E467" s="31">
        <v>219719397</v>
      </c>
      <c r="F467" s="61" t="s">
        <v>659</v>
      </c>
      <c r="G467" s="33">
        <v>0</v>
      </c>
      <c r="H467" s="33">
        <v>0</v>
      </c>
      <c r="I467" s="3">
        <f>IFERROR(VLOOKUP(C467,'[6]Anexo 2'!$A$9:$G$1115,7,0),0)</f>
        <v>234710248</v>
      </c>
      <c r="J467" s="3">
        <f>IFERROR(VLOOKUP(C467,'[6]Anexo 1'!$A$9:$F$1115,6,0),0)</f>
        <v>294213202</v>
      </c>
      <c r="K467" s="3"/>
      <c r="L467" s="3"/>
      <c r="M467" s="3"/>
      <c r="N467" s="3"/>
      <c r="O467" s="3"/>
      <c r="P467" s="34">
        <f t="shared" si="22"/>
        <v>528923450</v>
      </c>
      <c r="Q467" s="35">
        <f>VLOOKUP(D467,FEBRERO!$D$13:$Q$1147,14,0)+VLOOKUP(D467,FEBRERO!$D$13:$AC$1147,26,0)</f>
        <v>0</v>
      </c>
      <c r="R467" s="3">
        <f>IFERROR(VLOOKUP(D467,[13]ServNOMINA!$F$16:$M$112,8,0),0)</f>
        <v>0</v>
      </c>
      <c r="S467" s="3">
        <f>IFERROR(VLOOKUP(D467,[13]ServOTROS!$F$16:$M$112,8,0),0)</f>
        <v>0</v>
      </c>
      <c r="T467" s="3">
        <f>IFERROR(VLOOKUP(D467,[13]CANCEL!$F$16:$M$48,8,0),0)</f>
        <v>0</v>
      </c>
      <c r="U467" s="3">
        <f>IFERROR(VLOOKUP(B467,[13]Aaf_PENSION!$C$16:$M$112,11,0),0)</f>
        <v>0</v>
      </c>
      <c r="V467" s="3">
        <f>IFERROR(VLOOKUP(B467,[13]Aaf_SALUD!$C$16:$M$112,11,0),0)</f>
        <v>0</v>
      </c>
      <c r="W467" s="3">
        <f>IFERROR(VLOOKUP(D467,[13]CALIDAD!$F$16:$M$1122,8,0),0)</f>
        <v>58677561</v>
      </c>
      <c r="X467" s="3">
        <f>IFERROR(VLOOKUP(D467,'[14]dinamica municip ok'!$F$4:$G$1107,2,0),0)</f>
        <v>294213202</v>
      </c>
      <c r="Y467" s="3">
        <f>IFERROR(VLOOKUP(B467,[13]Ap_CESANTIAS!$C$16:$M$112,11,0),0)</f>
        <v>0</v>
      </c>
      <c r="Z467" s="3">
        <f>IFERROR(VLOOKUP(B467,[13]Ap_PENSION!$C$16:$M$112,11,0),0)</f>
        <v>0</v>
      </c>
      <c r="AA467" s="3">
        <f>IFERROR(VLOOKUP(B467,[13]Ap_SALUD!$C$16:$M$112,11,0),0)</f>
        <v>0</v>
      </c>
      <c r="AB467" s="3"/>
      <c r="AC467" s="36">
        <f t="shared" si="21"/>
        <v>352890763</v>
      </c>
      <c r="AD467" s="37">
        <f t="shared" si="23"/>
        <v>176032687</v>
      </c>
      <c r="AE467" s="144"/>
    </row>
    <row r="468" spans="1:31" x14ac:dyDescent="0.25">
      <c r="A468" s="38">
        <v>456</v>
      </c>
      <c r="B468" s="61"/>
      <c r="C468" s="143" t="str">
        <f>VLOOKUP(D468,[8]Hoja1!$A$2:$B$1115,2,0)</f>
        <v>19418</v>
      </c>
      <c r="D468" s="31">
        <v>800051168</v>
      </c>
      <c r="E468" s="31">
        <v>211819418</v>
      </c>
      <c r="F468" s="61" t="s">
        <v>660</v>
      </c>
      <c r="G468" s="33">
        <v>0</v>
      </c>
      <c r="H468" s="33">
        <v>0</v>
      </c>
      <c r="I468" s="3">
        <f>IFERROR(VLOOKUP(C468,'[6]Anexo 2'!$A$9:$G$1115,7,0),0)</f>
        <v>1013884400</v>
      </c>
      <c r="J468" s="3">
        <f>IFERROR(VLOOKUP(C468,'[6]Anexo 1'!$A$9:$F$1115,6,0),0)</f>
        <v>478564950</v>
      </c>
      <c r="K468" s="3"/>
      <c r="L468" s="3"/>
      <c r="M468" s="3"/>
      <c r="N468" s="3"/>
      <c r="O468" s="3"/>
      <c r="P468" s="34">
        <f t="shared" si="22"/>
        <v>1492449350</v>
      </c>
      <c r="Q468" s="35">
        <f>VLOOKUP(D468,FEBRERO!$D$13:$Q$1147,14,0)+VLOOKUP(D468,FEBRERO!$D$13:$AC$1147,26,0)</f>
        <v>0</v>
      </c>
      <c r="R468" s="3">
        <f>IFERROR(VLOOKUP(D468,[13]ServNOMINA!$F$16:$M$112,8,0),0)</f>
        <v>0</v>
      </c>
      <c r="S468" s="3">
        <f>IFERROR(VLOOKUP(D468,[13]ServOTROS!$F$16:$M$112,8,0),0)</f>
        <v>0</v>
      </c>
      <c r="T468" s="3">
        <f>IFERROR(VLOOKUP(D468,[13]CANCEL!$F$16:$M$48,8,0),0)</f>
        <v>0</v>
      </c>
      <c r="U468" s="3">
        <f>IFERROR(VLOOKUP(B468,[13]Aaf_PENSION!$C$16:$M$112,11,0),0)</f>
        <v>0</v>
      </c>
      <c r="V468" s="3">
        <f>IFERROR(VLOOKUP(B468,[13]Aaf_SALUD!$C$16:$M$112,11,0),0)</f>
        <v>0</v>
      </c>
      <c r="W468" s="3">
        <f>IFERROR(VLOOKUP(D468,[13]CALIDAD!$F$16:$M$1122,8,0),0)</f>
        <v>253471101</v>
      </c>
      <c r="X468" s="3">
        <f>IFERROR(VLOOKUP(D468,'[14]dinamica municip ok'!$F$4:$G$1107,2,0),0)</f>
        <v>403184900</v>
      </c>
      <c r="Y468" s="3">
        <f>IFERROR(VLOOKUP(B468,[13]Ap_CESANTIAS!$C$16:$M$112,11,0),0)</f>
        <v>0</v>
      </c>
      <c r="Z468" s="3">
        <f>IFERROR(VLOOKUP(B468,[13]Ap_PENSION!$C$16:$M$112,11,0),0)</f>
        <v>0</v>
      </c>
      <c r="AA468" s="3">
        <f>IFERROR(VLOOKUP(B468,[13]Ap_SALUD!$C$16:$M$112,11,0),0)</f>
        <v>0</v>
      </c>
      <c r="AB468" s="3"/>
      <c r="AC468" s="36">
        <f t="shared" si="21"/>
        <v>656656001</v>
      </c>
      <c r="AD468" s="37">
        <f t="shared" si="23"/>
        <v>835793349</v>
      </c>
      <c r="AE468" s="144"/>
    </row>
    <row r="469" spans="1:31" x14ac:dyDescent="0.25">
      <c r="A469" s="29">
        <v>457</v>
      </c>
      <c r="B469" s="61"/>
      <c r="C469" s="143" t="str">
        <f>VLOOKUP(D469,[8]Hoja1!$A$2:$B$1115,2,0)</f>
        <v>19450</v>
      </c>
      <c r="D469" s="31">
        <v>891502397</v>
      </c>
      <c r="E469" s="31">
        <v>215019450</v>
      </c>
      <c r="F469" s="61" t="s">
        <v>661</v>
      </c>
      <c r="G469" s="33">
        <v>0</v>
      </c>
      <c r="H469" s="33">
        <v>0</v>
      </c>
      <c r="I469" s="3">
        <f>IFERROR(VLOOKUP(C469,'[6]Anexo 2'!$A$9:$G$1115,7,0),0)</f>
        <v>285857528</v>
      </c>
      <c r="J469" s="3">
        <f>IFERROR(VLOOKUP(C469,'[6]Anexo 1'!$A$9:$F$1115,6,0),0)</f>
        <v>274271237</v>
      </c>
      <c r="K469" s="3"/>
      <c r="L469" s="3"/>
      <c r="M469" s="3"/>
      <c r="N469" s="3"/>
      <c r="O469" s="3"/>
      <c r="P469" s="34">
        <f t="shared" si="22"/>
        <v>560128765</v>
      </c>
      <c r="Q469" s="35">
        <f>VLOOKUP(D469,FEBRERO!$D$13:$Q$1147,14,0)+VLOOKUP(D469,FEBRERO!$D$13:$AC$1147,26,0)</f>
        <v>0</v>
      </c>
      <c r="R469" s="3">
        <f>IFERROR(VLOOKUP(D469,[13]ServNOMINA!$F$16:$M$112,8,0),0)</f>
        <v>0</v>
      </c>
      <c r="S469" s="3">
        <f>IFERROR(VLOOKUP(D469,[13]ServOTROS!$F$16:$M$112,8,0),0)</f>
        <v>0</v>
      </c>
      <c r="T469" s="3">
        <f>IFERROR(VLOOKUP(D469,[13]CANCEL!$F$16:$M$48,8,0),0)</f>
        <v>0</v>
      </c>
      <c r="U469" s="3">
        <f>IFERROR(VLOOKUP(B469,[13]Aaf_PENSION!$C$16:$M$112,11,0),0)</f>
        <v>0</v>
      </c>
      <c r="V469" s="3">
        <f>IFERROR(VLOOKUP(B469,[13]Aaf_SALUD!$C$16:$M$112,11,0),0)</f>
        <v>0</v>
      </c>
      <c r="W469" s="3">
        <f>IFERROR(VLOOKUP(D469,[13]CALIDAD!$F$16:$M$1122,8,0),0)</f>
        <v>71464383</v>
      </c>
      <c r="X469" s="3">
        <f>IFERROR(VLOOKUP(D469,'[14]dinamica municip ok'!$F$4:$G$1107,2,0),0)</f>
        <v>274271237</v>
      </c>
      <c r="Y469" s="3">
        <f>IFERROR(VLOOKUP(B469,[13]Ap_CESANTIAS!$C$16:$M$112,11,0),0)</f>
        <v>0</v>
      </c>
      <c r="Z469" s="3">
        <f>IFERROR(VLOOKUP(B469,[13]Ap_PENSION!$C$16:$M$112,11,0),0)</f>
        <v>0</v>
      </c>
      <c r="AA469" s="3">
        <f>IFERROR(VLOOKUP(B469,[13]Ap_SALUD!$C$16:$M$112,11,0),0)</f>
        <v>0</v>
      </c>
      <c r="AB469" s="3"/>
      <c r="AC469" s="36">
        <f t="shared" si="21"/>
        <v>345735620</v>
      </c>
      <c r="AD469" s="37">
        <f t="shared" si="23"/>
        <v>214393145</v>
      </c>
      <c r="AE469" s="144"/>
    </row>
    <row r="470" spans="1:31" x14ac:dyDescent="0.25">
      <c r="A470" s="38">
        <v>458</v>
      </c>
      <c r="B470" s="61"/>
      <c r="C470" s="143" t="str">
        <f>VLOOKUP(D470,[8]Hoja1!$A$2:$B$1115,2,0)</f>
        <v>19455</v>
      </c>
      <c r="D470" s="31">
        <v>891500841</v>
      </c>
      <c r="E470" s="31">
        <v>215519455</v>
      </c>
      <c r="F470" s="61" t="s">
        <v>662</v>
      </c>
      <c r="G470" s="33">
        <v>0</v>
      </c>
      <c r="H470" s="33">
        <v>0</v>
      </c>
      <c r="I470" s="3">
        <f>IFERROR(VLOOKUP(C470,'[6]Anexo 2'!$A$9:$G$1115,7,0),0)</f>
        <v>436639832</v>
      </c>
      <c r="J470" s="3">
        <f>IFERROR(VLOOKUP(C470,'[6]Anexo 1'!$A$9:$F$1115,6,0),0)</f>
        <v>522487769</v>
      </c>
      <c r="K470" s="3"/>
      <c r="L470" s="3"/>
      <c r="M470" s="3"/>
      <c r="N470" s="3"/>
      <c r="O470" s="3"/>
      <c r="P470" s="34">
        <f t="shared" si="22"/>
        <v>959127601</v>
      </c>
      <c r="Q470" s="35">
        <f>VLOOKUP(D470,FEBRERO!$D$13:$Q$1147,14,0)+VLOOKUP(D470,FEBRERO!$D$13:$AC$1147,26,0)</f>
        <v>0</v>
      </c>
      <c r="R470" s="3">
        <f>IFERROR(VLOOKUP(D470,[13]ServNOMINA!$F$16:$M$112,8,0),0)</f>
        <v>0</v>
      </c>
      <c r="S470" s="3">
        <f>IFERROR(VLOOKUP(D470,[13]ServOTROS!$F$16:$M$112,8,0),0)</f>
        <v>0</v>
      </c>
      <c r="T470" s="3">
        <f>IFERROR(VLOOKUP(D470,[13]CANCEL!$F$16:$M$48,8,0),0)</f>
        <v>0</v>
      </c>
      <c r="U470" s="3">
        <f>IFERROR(VLOOKUP(B470,[13]Aaf_PENSION!$C$16:$M$112,11,0),0)</f>
        <v>0</v>
      </c>
      <c r="V470" s="3">
        <f>IFERROR(VLOOKUP(B470,[13]Aaf_SALUD!$C$16:$M$112,11,0),0)</f>
        <v>0</v>
      </c>
      <c r="W470" s="3">
        <f>IFERROR(VLOOKUP(D470,[13]CALIDAD!$F$16:$M$1122,8,0),0)</f>
        <v>109159959</v>
      </c>
      <c r="X470" s="3">
        <f>IFERROR(VLOOKUP(D470,'[14]dinamica municip ok'!$F$4:$G$1107,2,0),0)</f>
        <v>522487769</v>
      </c>
      <c r="Y470" s="3">
        <f>IFERROR(VLOOKUP(B470,[13]Ap_CESANTIAS!$C$16:$M$112,11,0),0)</f>
        <v>0</v>
      </c>
      <c r="Z470" s="3">
        <f>IFERROR(VLOOKUP(B470,[13]Ap_PENSION!$C$16:$M$112,11,0),0)</f>
        <v>0</v>
      </c>
      <c r="AA470" s="3">
        <f>IFERROR(VLOOKUP(B470,[13]Ap_SALUD!$C$16:$M$112,11,0),0)</f>
        <v>0</v>
      </c>
      <c r="AB470" s="3"/>
      <c r="AC470" s="36">
        <f t="shared" si="21"/>
        <v>631647728</v>
      </c>
      <c r="AD470" s="37">
        <f t="shared" si="23"/>
        <v>327479873</v>
      </c>
      <c r="AE470" s="144"/>
    </row>
    <row r="471" spans="1:31" x14ac:dyDescent="0.25">
      <c r="A471" s="29">
        <v>459</v>
      </c>
      <c r="B471" s="61"/>
      <c r="C471" s="143" t="str">
        <f>VLOOKUP(D471,[8]Hoja1!$A$2:$B$1115,2,0)</f>
        <v>19473</v>
      </c>
      <c r="D471" s="31">
        <v>891500982</v>
      </c>
      <c r="E471" s="31">
        <v>217319473</v>
      </c>
      <c r="F471" s="61" t="s">
        <v>463</v>
      </c>
      <c r="G471" s="33">
        <v>0</v>
      </c>
      <c r="H471" s="33">
        <v>0</v>
      </c>
      <c r="I471" s="3">
        <f>IFERROR(VLOOKUP(C471,'[6]Anexo 2'!$A$9:$G$1115,7,0),0)</f>
        <v>971270704</v>
      </c>
      <c r="J471" s="3">
        <f>IFERROR(VLOOKUP(C471,'[6]Anexo 1'!$A$9:$F$1115,6,0),0)</f>
        <v>911397934</v>
      </c>
      <c r="K471" s="3"/>
      <c r="L471" s="3"/>
      <c r="M471" s="3"/>
      <c r="N471" s="3"/>
      <c r="O471" s="3"/>
      <c r="P471" s="34">
        <f t="shared" si="22"/>
        <v>1882668638</v>
      </c>
      <c r="Q471" s="35">
        <f>VLOOKUP(D471,FEBRERO!$D$13:$Q$1147,14,0)+VLOOKUP(D471,FEBRERO!$D$13:$AC$1147,26,0)</f>
        <v>0</v>
      </c>
      <c r="R471" s="3">
        <f>IFERROR(VLOOKUP(D471,[13]ServNOMINA!$F$16:$M$112,8,0),0)</f>
        <v>0</v>
      </c>
      <c r="S471" s="3">
        <f>IFERROR(VLOOKUP(D471,[13]ServOTROS!$F$16:$M$112,8,0),0)</f>
        <v>0</v>
      </c>
      <c r="T471" s="3">
        <f>IFERROR(VLOOKUP(D471,[13]CANCEL!$F$16:$M$48,8,0),0)</f>
        <v>0</v>
      </c>
      <c r="U471" s="3">
        <f>IFERROR(VLOOKUP(B471,[13]Aaf_PENSION!$C$16:$M$112,11,0),0)</f>
        <v>0</v>
      </c>
      <c r="V471" s="3">
        <f>IFERROR(VLOOKUP(B471,[13]Aaf_SALUD!$C$16:$M$112,11,0),0)</f>
        <v>0</v>
      </c>
      <c r="W471" s="3">
        <f>IFERROR(VLOOKUP(D471,[13]CALIDAD!$F$16:$M$1122,8,0),0)</f>
        <v>242817675</v>
      </c>
      <c r="X471" s="3">
        <f>IFERROR(VLOOKUP(D471,'[14]dinamica municip ok'!$F$4:$G$1107,2,0),0)</f>
        <v>911397934</v>
      </c>
      <c r="Y471" s="3">
        <f>IFERROR(VLOOKUP(B471,[13]Ap_CESANTIAS!$C$16:$M$112,11,0),0)</f>
        <v>0</v>
      </c>
      <c r="Z471" s="3">
        <f>IFERROR(VLOOKUP(B471,[13]Ap_PENSION!$C$16:$M$112,11,0),0)</f>
        <v>0</v>
      </c>
      <c r="AA471" s="3">
        <f>IFERROR(VLOOKUP(B471,[13]Ap_SALUD!$C$16:$M$112,11,0),0)</f>
        <v>0</v>
      </c>
      <c r="AB471" s="3"/>
      <c r="AC471" s="36">
        <f t="shared" si="21"/>
        <v>1154215609</v>
      </c>
      <c r="AD471" s="37">
        <f t="shared" si="23"/>
        <v>728453029</v>
      </c>
      <c r="AE471" s="144"/>
    </row>
    <row r="472" spans="1:31" x14ac:dyDescent="0.25">
      <c r="A472" s="38">
        <v>460</v>
      </c>
      <c r="B472" s="61"/>
      <c r="C472" s="143" t="str">
        <f>VLOOKUP(D472,[8]Hoja1!$A$2:$B$1115,2,0)</f>
        <v>19513</v>
      </c>
      <c r="D472" s="31">
        <v>800095978</v>
      </c>
      <c r="E472" s="31">
        <v>211319513</v>
      </c>
      <c r="F472" s="61" t="s">
        <v>663</v>
      </c>
      <c r="G472" s="33">
        <v>0</v>
      </c>
      <c r="H472" s="33">
        <v>0</v>
      </c>
      <c r="I472" s="3">
        <f>IFERROR(VLOOKUP(C472,'[6]Anexo 2'!$A$9:$G$1115,7,0),0)</f>
        <v>120006662</v>
      </c>
      <c r="J472" s="3">
        <f>IFERROR(VLOOKUP(C472,'[6]Anexo 1'!$A$9:$F$1115,6,0),0)</f>
        <v>150950187</v>
      </c>
      <c r="K472" s="3"/>
      <c r="L472" s="3"/>
      <c r="M472" s="3"/>
      <c r="N472" s="3"/>
      <c r="O472" s="3"/>
      <c r="P472" s="34">
        <f t="shared" si="22"/>
        <v>270956849</v>
      </c>
      <c r="Q472" s="35">
        <f>VLOOKUP(D472,FEBRERO!$D$13:$Q$1147,14,0)+VLOOKUP(D472,FEBRERO!$D$13:$AC$1147,26,0)</f>
        <v>0</v>
      </c>
      <c r="R472" s="3">
        <f>IFERROR(VLOOKUP(D472,[13]ServNOMINA!$F$16:$M$112,8,0),0)</f>
        <v>0</v>
      </c>
      <c r="S472" s="3">
        <f>IFERROR(VLOOKUP(D472,[13]ServOTROS!$F$16:$M$112,8,0),0)</f>
        <v>0</v>
      </c>
      <c r="T472" s="3">
        <f>IFERROR(VLOOKUP(D472,[13]CANCEL!$F$16:$M$48,8,0),0)</f>
        <v>0</v>
      </c>
      <c r="U472" s="3">
        <f>IFERROR(VLOOKUP(B472,[13]Aaf_PENSION!$C$16:$M$112,11,0),0)</f>
        <v>0</v>
      </c>
      <c r="V472" s="3">
        <f>IFERROR(VLOOKUP(B472,[13]Aaf_SALUD!$C$16:$M$112,11,0),0)</f>
        <v>0</v>
      </c>
      <c r="W472" s="3">
        <f>IFERROR(VLOOKUP(D472,[13]CALIDAD!$F$16:$M$1122,8,0),0)</f>
        <v>30001665</v>
      </c>
      <c r="X472" s="3">
        <f>IFERROR(VLOOKUP(D472,'[14]dinamica municip ok'!$F$4:$G$1107,2,0),0)</f>
        <v>150950187</v>
      </c>
      <c r="Y472" s="3">
        <f>IFERROR(VLOOKUP(B472,[13]Ap_CESANTIAS!$C$16:$M$112,11,0),0)</f>
        <v>0</v>
      </c>
      <c r="Z472" s="3">
        <f>IFERROR(VLOOKUP(B472,[13]Ap_PENSION!$C$16:$M$112,11,0),0)</f>
        <v>0</v>
      </c>
      <c r="AA472" s="3">
        <f>IFERROR(VLOOKUP(B472,[13]Ap_SALUD!$C$16:$M$112,11,0),0)</f>
        <v>0</v>
      </c>
      <c r="AB472" s="3"/>
      <c r="AC472" s="36">
        <f t="shared" si="21"/>
        <v>180951852</v>
      </c>
      <c r="AD472" s="37">
        <f t="shared" si="23"/>
        <v>90004997</v>
      </c>
      <c r="AE472" s="144"/>
    </row>
    <row r="473" spans="1:31" x14ac:dyDescent="0.25">
      <c r="A473" s="29">
        <v>461</v>
      </c>
      <c r="B473" s="61"/>
      <c r="C473" s="143" t="str">
        <f>VLOOKUP(D473,[8]Hoja1!$A$2:$B$1115,2,0)</f>
        <v>19517</v>
      </c>
      <c r="D473" s="31">
        <v>800095980</v>
      </c>
      <c r="E473" s="31">
        <v>211719517</v>
      </c>
      <c r="F473" s="61" t="s">
        <v>546</v>
      </c>
      <c r="G473" s="33">
        <v>0</v>
      </c>
      <c r="H473" s="33">
        <v>0</v>
      </c>
      <c r="I473" s="3">
        <f>IFERROR(VLOOKUP(C473,'[6]Anexo 2'!$A$9:$G$1115,7,0),0)</f>
        <v>1249511840</v>
      </c>
      <c r="J473" s="3">
        <f>IFERROR(VLOOKUP(C473,'[6]Anexo 1'!$A$9:$F$1115,6,0),0)</f>
        <v>1224880355</v>
      </c>
      <c r="K473" s="3"/>
      <c r="L473" s="3"/>
      <c r="M473" s="3"/>
      <c r="N473" s="3"/>
      <c r="O473" s="3"/>
      <c r="P473" s="34">
        <f t="shared" si="22"/>
        <v>2474392195</v>
      </c>
      <c r="Q473" s="35">
        <f>VLOOKUP(D473,FEBRERO!$D$13:$Q$1147,14,0)+VLOOKUP(D473,FEBRERO!$D$13:$AC$1147,26,0)</f>
        <v>0</v>
      </c>
      <c r="R473" s="3">
        <f>IFERROR(VLOOKUP(D473,[13]ServNOMINA!$F$16:$M$112,8,0),0)</f>
        <v>0</v>
      </c>
      <c r="S473" s="3">
        <f>IFERROR(VLOOKUP(D473,[13]ServOTROS!$F$16:$M$112,8,0),0)</f>
        <v>0</v>
      </c>
      <c r="T473" s="3">
        <f>IFERROR(VLOOKUP(D473,[13]CANCEL!$F$16:$M$48,8,0),0)</f>
        <v>0</v>
      </c>
      <c r="U473" s="3">
        <f>IFERROR(VLOOKUP(B473,[13]Aaf_PENSION!$C$16:$M$112,11,0),0)</f>
        <v>0</v>
      </c>
      <c r="V473" s="3">
        <f>IFERROR(VLOOKUP(B473,[13]Aaf_SALUD!$C$16:$M$112,11,0),0)</f>
        <v>0</v>
      </c>
      <c r="W473" s="3">
        <f>IFERROR(VLOOKUP(D473,[13]CALIDAD!$F$16:$M$1122,8,0),0)</f>
        <v>312377961</v>
      </c>
      <c r="X473" s="3">
        <f>IFERROR(VLOOKUP(D473,'[14]dinamica municip ok'!$F$4:$G$1107,2,0),0)</f>
        <v>1224880355</v>
      </c>
      <c r="Y473" s="3">
        <f>IFERROR(VLOOKUP(B473,[13]Ap_CESANTIAS!$C$16:$M$112,11,0),0)</f>
        <v>0</v>
      </c>
      <c r="Z473" s="3">
        <f>IFERROR(VLOOKUP(B473,[13]Ap_PENSION!$C$16:$M$112,11,0),0)</f>
        <v>0</v>
      </c>
      <c r="AA473" s="3">
        <f>IFERROR(VLOOKUP(B473,[13]Ap_SALUD!$C$16:$M$112,11,0),0)</f>
        <v>0</v>
      </c>
      <c r="AB473" s="3"/>
      <c r="AC473" s="36">
        <f t="shared" si="21"/>
        <v>1537258316</v>
      </c>
      <c r="AD473" s="37">
        <f t="shared" si="23"/>
        <v>937133879</v>
      </c>
      <c r="AE473" s="144"/>
    </row>
    <row r="474" spans="1:31" x14ac:dyDescent="0.25">
      <c r="A474" s="38">
        <v>462</v>
      </c>
      <c r="B474" s="61"/>
      <c r="C474" s="143" t="str">
        <f>VLOOKUP(D474,[8]Hoja1!$A$2:$B$1115,2,0)</f>
        <v>19532</v>
      </c>
      <c r="D474" s="31">
        <v>891502194</v>
      </c>
      <c r="E474" s="31">
        <v>213219532</v>
      </c>
      <c r="F474" s="61" t="s">
        <v>664</v>
      </c>
      <c r="G474" s="33">
        <v>0</v>
      </c>
      <c r="H474" s="33">
        <v>0</v>
      </c>
      <c r="I474" s="3">
        <f>IFERROR(VLOOKUP(C474,'[6]Anexo 2'!$A$9:$G$1115,7,0),0)</f>
        <v>675288200</v>
      </c>
      <c r="J474" s="3">
        <f>IFERROR(VLOOKUP(C474,'[6]Anexo 1'!$A$9:$F$1115,6,0),0)</f>
        <v>669686863</v>
      </c>
      <c r="K474" s="3"/>
      <c r="L474" s="3"/>
      <c r="M474" s="3"/>
      <c r="N474" s="3"/>
      <c r="O474" s="3"/>
      <c r="P474" s="34">
        <f t="shared" si="22"/>
        <v>1344975063</v>
      </c>
      <c r="Q474" s="35">
        <f>VLOOKUP(D474,FEBRERO!$D$13:$Q$1147,14,0)+VLOOKUP(D474,FEBRERO!$D$13:$AC$1147,26,0)</f>
        <v>0</v>
      </c>
      <c r="R474" s="3">
        <f>IFERROR(VLOOKUP(D474,[13]ServNOMINA!$F$16:$M$112,8,0),0)</f>
        <v>0</v>
      </c>
      <c r="S474" s="3">
        <f>IFERROR(VLOOKUP(D474,[13]ServOTROS!$F$16:$M$112,8,0),0)</f>
        <v>0</v>
      </c>
      <c r="T474" s="3">
        <f>IFERROR(VLOOKUP(D474,[13]CANCEL!$F$16:$M$48,8,0),0)</f>
        <v>0</v>
      </c>
      <c r="U474" s="3">
        <f>IFERROR(VLOOKUP(B474,[13]Aaf_PENSION!$C$16:$M$112,11,0),0)</f>
        <v>0</v>
      </c>
      <c r="V474" s="3">
        <f>IFERROR(VLOOKUP(B474,[13]Aaf_SALUD!$C$16:$M$112,11,0),0)</f>
        <v>0</v>
      </c>
      <c r="W474" s="3">
        <f>IFERROR(VLOOKUP(D474,[13]CALIDAD!$F$16:$M$1122,8,0),0)</f>
        <v>168822051</v>
      </c>
      <c r="X474" s="3">
        <f>IFERROR(VLOOKUP(D474,'[14]dinamica municip ok'!$F$4:$G$1107,2,0),0)</f>
        <v>669686863</v>
      </c>
      <c r="Y474" s="3">
        <f>IFERROR(VLOOKUP(B474,[13]Ap_CESANTIAS!$C$16:$M$112,11,0),0)</f>
        <v>0</v>
      </c>
      <c r="Z474" s="3">
        <f>IFERROR(VLOOKUP(B474,[13]Ap_PENSION!$C$16:$M$112,11,0),0)</f>
        <v>0</v>
      </c>
      <c r="AA474" s="3">
        <f>IFERROR(VLOOKUP(B474,[13]Ap_SALUD!$C$16:$M$112,11,0),0)</f>
        <v>0</v>
      </c>
      <c r="AB474" s="3"/>
      <c r="AC474" s="36">
        <f t="shared" si="21"/>
        <v>838508914</v>
      </c>
      <c r="AD474" s="37">
        <f t="shared" si="23"/>
        <v>506466149</v>
      </c>
      <c r="AE474" s="144"/>
    </row>
    <row r="475" spans="1:31" x14ac:dyDescent="0.25">
      <c r="A475" s="29">
        <v>463</v>
      </c>
      <c r="B475" s="61"/>
      <c r="C475" s="143" t="str">
        <f>VLOOKUP(D475,[8]Hoja1!$A$2:$B$1115,2,0)</f>
        <v>19533</v>
      </c>
      <c r="D475" s="31">
        <v>817000992</v>
      </c>
      <c r="E475" s="31">
        <v>213319533</v>
      </c>
      <c r="F475" s="61" t="s">
        <v>665</v>
      </c>
      <c r="G475" s="33">
        <v>0</v>
      </c>
      <c r="H475" s="33">
        <v>0</v>
      </c>
      <c r="I475" s="3">
        <f>IFERROR(VLOOKUP(C475,'[6]Anexo 2'!$A$9:$G$1115,7,0),0)</f>
        <v>243318784</v>
      </c>
      <c r="J475" s="3">
        <f>IFERROR(VLOOKUP(C475,'[6]Anexo 1'!$A$9:$F$1115,6,0),0)</f>
        <v>194120323</v>
      </c>
      <c r="K475" s="3"/>
      <c r="L475" s="3"/>
      <c r="M475" s="3"/>
      <c r="N475" s="3"/>
      <c r="O475" s="3"/>
      <c r="P475" s="34">
        <f t="shared" si="22"/>
        <v>437439107</v>
      </c>
      <c r="Q475" s="35">
        <f>VLOOKUP(D475,FEBRERO!$D$13:$Q$1147,14,0)+VLOOKUP(D475,FEBRERO!$D$13:$AC$1147,26,0)</f>
        <v>0</v>
      </c>
      <c r="R475" s="3">
        <f>IFERROR(VLOOKUP(D475,[13]ServNOMINA!$F$16:$M$112,8,0),0)</f>
        <v>0</v>
      </c>
      <c r="S475" s="3">
        <f>IFERROR(VLOOKUP(D475,[13]ServOTROS!$F$16:$M$112,8,0),0)</f>
        <v>0</v>
      </c>
      <c r="T475" s="3">
        <f>IFERROR(VLOOKUP(D475,[13]CANCEL!$F$16:$M$48,8,0),0)</f>
        <v>0</v>
      </c>
      <c r="U475" s="3">
        <f>IFERROR(VLOOKUP(B475,[13]Aaf_PENSION!$C$16:$M$112,11,0),0)</f>
        <v>0</v>
      </c>
      <c r="V475" s="3">
        <f>IFERROR(VLOOKUP(B475,[13]Aaf_SALUD!$C$16:$M$112,11,0),0)</f>
        <v>0</v>
      </c>
      <c r="W475" s="3">
        <f>IFERROR(VLOOKUP(D475,[13]CALIDAD!$F$16:$M$1122,8,0),0)</f>
        <v>60829695</v>
      </c>
      <c r="X475" s="3">
        <f>IFERROR(VLOOKUP(D475,'[14]dinamica municip ok'!$F$4:$G$1107,2,0),0)</f>
        <v>95286635</v>
      </c>
      <c r="Y475" s="3">
        <f>IFERROR(VLOOKUP(B475,[13]Ap_CESANTIAS!$C$16:$M$112,11,0),0)</f>
        <v>0</v>
      </c>
      <c r="Z475" s="3">
        <f>IFERROR(VLOOKUP(B475,[13]Ap_PENSION!$C$16:$M$112,11,0),0)</f>
        <v>0</v>
      </c>
      <c r="AA475" s="3">
        <f>IFERROR(VLOOKUP(B475,[13]Ap_SALUD!$C$16:$M$112,11,0),0)</f>
        <v>0</v>
      </c>
      <c r="AB475" s="3"/>
      <c r="AC475" s="36">
        <f t="shared" si="21"/>
        <v>156116330</v>
      </c>
      <c r="AD475" s="37">
        <f t="shared" si="23"/>
        <v>281322777</v>
      </c>
      <c r="AE475" s="144"/>
    </row>
    <row r="476" spans="1:31" x14ac:dyDescent="0.25">
      <c r="A476" s="38">
        <v>464</v>
      </c>
      <c r="B476" s="61"/>
      <c r="C476" s="143" t="str">
        <f>VLOOKUP(D476,[8]Hoja1!$A$2:$B$1115,2,0)</f>
        <v>19548</v>
      </c>
      <c r="D476" s="31">
        <v>891500856</v>
      </c>
      <c r="E476" s="31">
        <v>214819548</v>
      </c>
      <c r="F476" s="61" t="s">
        <v>666</v>
      </c>
      <c r="G476" s="33">
        <v>0</v>
      </c>
      <c r="H476" s="33">
        <v>0</v>
      </c>
      <c r="I476" s="3">
        <f>IFERROR(VLOOKUP(C476,'[6]Anexo 2'!$A$9:$G$1115,7,0),0)</f>
        <v>678598488</v>
      </c>
      <c r="J476" s="3">
        <f>IFERROR(VLOOKUP(C476,'[6]Anexo 1'!$A$9:$F$1115,6,0),0)</f>
        <v>772884883</v>
      </c>
      <c r="K476" s="3"/>
      <c r="L476" s="3"/>
      <c r="M476" s="3"/>
      <c r="N476" s="3"/>
      <c r="O476" s="3"/>
      <c r="P476" s="34">
        <f t="shared" si="22"/>
        <v>1451483371</v>
      </c>
      <c r="Q476" s="35">
        <f>VLOOKUP(D476,FEBRERO!$D$13:$Q$1147,14,0)+VLOOKUP(D476,FEBRERO!$D$13:$AC$1147,26,0)</f>
        <v>0</v>
      </c>
      <c r="R476" s="3">
        <f>IFERROR(VLOOKUP(D476,[13]ServNOMINA!$F$16:$M$112,8,0),0)</f>
        <v>0</v>
      </c>
      <c r="S476" s="3">
        <f>IFERROR(VLOOKUP(D476,[13]ServOTROS!$F$16:$M$112,8,0),0)</f>
        <v>0</v>
      </c>
      <c r="T476" s="3">
        <f>IFERROR(VLOOKUP(D476,[13]CANCEL!$F$16:$M$48,8,0),0)</f>
        <v>0</v>
      </c>
      <c r="U476" s="3">
        <f>IFERROR(VLOOKUP(B476,[13]Aaf_PENSION!$C$16:$M$112,11,0),0)</f>
        <v>0</v>
      </c>
      <c r="V476" s="3">
        <f>IFERROR(VLOOKUP(B476,[13]Aaf_SALUD!$C$16:$M$112,11,0),0)</f>
        <v>0</v>
      </c>
      <c r="W476" s="3">
        <f>IFERROR(VLOOKUP(D476,[13]CALIDAD!$F$16:$M$1122,8,0),0)</f>
        <v>169649622</v>
      </c>
      <c r="X476" s="3">
        <f>IFERROR(VLOOKUP(D476,'[14]dinamica municip ok'!$F$4:$G$1107,2,0),0)</f>
        <v>696411970</v>
      </c>
      <c r="Y476" s="3">
        <f>IFERROR(VLOOKUP(B476,[13]Ap_CESANTIAS!$C$16:$M$112,11,0),0)</f>
        <v>0</v>
      </c>
      <c r="Z476" s="3">
        <f>IFERROR(VLOOKUP(B476,[13]Ap_PENSION!$C$16:$M$112,11,0),0)</f>
        <v>0</v>
      </c>
      <c r="AA476" s="3">
        <f>IFERROR(VLOOKUP(B476,[13]Ap_SALUD!$C$16:$M$112,11,0),0)</f>
        <v>0</v>
      </c>
      <c r="AB476" s="3"/>
      <c r="AC476" s="36">
        <f t="shared" si="21"/>
        <v>866061592</v>
      </c>
      <c r="AD476" s="37">
        <f t="shared" si="23"/>
        <v>585421779</v>
      </c>
      <c r="AE476" s="144"/>
    </row>
    <row r="477" spans="1:31" x14ac:dyDescent="0.25">
      <c r="A477" s="29">
        <v>465</v>
      </c>
      <c r="B477" s="61"/>
      <c r="C477" s="143" t="str">
        <f>VLOOKUP(D477,[8]Hoja1!$A$2:$B$1115,2,0)</f>
        <v>19573</v>
      </c>
      <c r="D477" s="31">
        <v>891500580</v>
      </c>
      <c r="E477" s="31">
        <v>217319573</v>
      </c>
      <c r="F477" s="61" t="s">
        <v>667</v>
      </c>
      <c r="G477" s="33">
        <v>0</v>
      </c>
      <c r="H477" s="33">
        <v>0</v>
      </c>
      <c r="I477" s="3">
        <f>IFERROR(VLOOKUP(C477,'[6]Anexo 2'!$A$9:$G$1115,7,0),0)</f>
        <v>484977616</v>
      </c>
      <c r="J477" s="3">
        <f>IFERROR(VLOOKUP(C477,'[6]Anexo 1'!$A$9:$F$1115,6,0),0)</f>
        <v>536104720</v>
      </c>
      <c r="K477" s="3"/>
      <c r="L477" s="3"/>
      <c r="M477" s="3"/>
      <c r="N477" s="3"/>
      <c r="O477" s="3"/>
      <c r="P477" s="34">
        <f t="shared" si="22"/>
        <v>1021082336</v>
      </c>
      <c r="Q477" s="35">
        <f>VLOOKUP(D477,FEBRERO!$D$13:$Q$1147,14,0)+VLOOKUP(D477,FEBRERO!$D$13:$AC$1147,26,0)</f>
        <v>0</v>
      </c>
      <c r="R477" s="3">
        <f>IFERROR(VLOOKUP(D477,[13]ServNOMINA!$F$16:$M$112,8,0),0)</f>
        <v>0</v>
      </c>
      <c r="S477" s="3">
        <f>IFERROR(VLOOKUP(D477,[13]ServOTROS!$F$16:$M$112,8,0),0)</f>
        <v>0</v>
      </c>
      <c r="T477" s="3">
        <f>IFERROR(VLOOKUP(D477,[13]CANCEL!$F$16:$M$48,8,0),0)</f>
        <v>0</v>
      </c>
      <c r="U477" s="3">
        <f>IFERROR(VLOOKUP(B477,[13]Aaf_PENSION!$C$16:$M$112,11,0),0)</f>
        <v>0</v>
      </c>
      <c r="V477" s="3">
        <f>IFERROR(VLOOKUP(B477,[13]Aaf_SALUD!$C$16:$M$112,11,0),0)</f>
        <v>0</v>
      </c>
      <c r="W477" s="3">
        <f>IFERROR(VLOOKUP(D477,[13]CALIDAD!$F$16:$M$1122,8,0),0)</f>
        <v>121244403</v>
      </c>
      <c r="X477" s="3">
        <f>IFERROR(VLOOKUP(D477,'[14]dinamica municip ok'!$F$4:$G$1107,2,0),0)</f>
        <v>536104720</v>
      </c>
      <c r="Y477" s="3">
        <f>IFERROR(VLOOKUP(B477,[13]Ap_CESANTIAS!$C$16:$M$112,11,0),0)</f>
        <v>0</v>
      </c>
      <c r="Z477" s="3">
        <f>IFERROR(VLOOKUP(B477,[13]Ap_PENSION!$C$16:$M$112,11,0),0)</f>
        <v>0</v>
      </c>
      <c r="AA477" s="3">
        <f>IFERROR(VLOOKUP(B477,[13]Ap_SALUD!$C$16:$M$112,11,0),0)</f>
        <v>0</v>
      </c>
      <c r="AB477" s="3"/>
      <c r="AC477" s="36">
        <f t="shared" si="21"/>
        <v>657349123</v>
      </c>
      <c r="AD477" s="37">
        <f t="shared" si="23"/>
        <v>363733213</v>
      </c>
      <c r="AE477" s="144"/>
    </row>
    <row r="478" spans="1:31" x14ac:dyDescent="0.25">
      <c r="A478" s="38">
        <v>466</v>
      </c>
      <c r="B478" s="61"/>
      <c r="C478" s="143" t="str">
        <f>VLOOKUP(D478,[8]Hoja1!$A$2:$B$1115,2,0)</f>
        <v>19585</v>
      </c>
      <c r="D478" s="31">
        <v>891500721</v>
      </c>
      <c r="E478" s="31">
        <v>218519585</v>
      </c>
      <c r="F478" s="61" t="s">
        <v>668</v>
      </c>
      <c r="G478" s="33">
        <v>0</v>
      </c>
      <c r="H478" s="33">
        <v>0</v>
      </c>
      <c r="I478" s="3">
        <f>IFERROR(VLOOKUP(C478,'[6]Anexo 2'!$A$9:$G$1115,7,0),0)</f>
        <v>350704944</v>
      </c>
      <c r="J478" s="3">
        <f>IFERROR(VLOOKUP(C478,'[6]Anexo 1'!$A$9:$F$1115,6,0),0)</f>
        <v>322091503</v>
      </c>
      <c r="K478" s="3"/>
      <c r="L478" s="3"/>
      <c r="M478" s="3"/>
      <c r="N478" s="3"/>
      <c r="O478" s="3"/>
      <c r="P478" s="34">
        <f t="shared" si="22"/>
        <v>672796447</v>
      </c>
      <c r="Q478" s="35">
        <f>VLOOKUP(D478,FEBRERO!$D$13:$Q$1147,14,0)+VLOOKUP(D478,FEBRERO!$D$13:$AC$1147,26,0)</f>
        <v>0</v>
      </c>
      <c r="R478" s="3">
        <f>IFERROR(VLOOKUP(D478,[13]ServNOMINA!$F$16:$M$112,8,0),0)</f>
        <v>0</v>
      </c>
      <c r="S478" s="3">
        <f>IFERROR(VLOOKUP(D478,[13]ServOTROS!$F$16:$M$112,8,0),0)</f>
        <v>0</v>
      </c>
      <c r="T478" s="3">
        <f>IFERROR(VLOOKUP(D478,[13]CANCEL!$F$16:$M$48,8,0),0)</f>
        <v>0</v>
      </c>
      <c r="U478" s="3">
        <f>IFERROR(VLOOKUP(B478,[13]Aaf_PENSION!$C$16:$M$112,11,0),0)</f>
        <v>0</v>
      </c>
      <c r="V478" s="3">
        <f>IFERROR(VLOOKUP(B478,[13]Aaf_SALUD!$C$16:$M$112,11,0),0)</f>
        <v>0</v>
      </c>
      <c r="W478" s="3">
        <f>IFERROR(VLOOKUP(D478,[13]CALIDAD!$F$16:$M$1122,8,0),0)</f>
        <v>87676236</v>
      </c>
      <c r="X478" s="3">
        <f>IFERROR(VLOOKUP(D478,'[14]dinamica municip ok'!$F$4:$G$1107,2,0),0)</f>
        <v>322091503</v>
      </c>
      <c r="Y478" s="3">
        <f>IFERROR(VLOOKUP(B478,[13]Ap_CESANTIAS!$C$16:$M$112,11,0),0)</f>
        <v>0</v>
      </c>
      <c r="Z478" s="3">
        <f>IFERROR(VLOOKUP(B478,[13]Ap_PENSION!$C$16:$M$112,11,0),0)</f>
        <v>0</v>
      </c>
      <c r="AA478" s="3">
        <f>IFERROR(VLOOKUP(B478,[13]Ap_SALUD!$C$16:$M$112,11,0),0)</f>
        <v>0</v>
      </c>
      <c r="AB478" s="3"/>
      <c r="AC478" s="36">
        <f t="shared" si="21"/>
        <v>409767739</v>
      </c>
      <c r="AD478" s="37">
        <f t="shared" si="23"/>
        <v>263028708</v>
      </c>
      <c r="AE478" s="144"/>
    </row>
    <row r="479" spans="1:31" x14ac:dyDescent="0.25">
      <c r="A479" s="29">
        <v>467</v>
      </c>
      <c r="B479" s="61"/>
      <c r="C479" s="143" t="str">
        <f>VLOOKUP(D479,[8]Hoja1!$A$2:$B$1115,2,0)</f>
        <v>19622</v>
      </c>
      <c r="D479" s="31">
        <v>800095983</v>
      </c>
      <c r="E479" s="31">
        <v>212219622</v>
      </c>
      <c r="F479" s="61" t="s">
        <v>669</v>
      </c>
      <c r="G479" s="33">
        <v>0</v>
      </c>
      <c r="H479" s="33">
        <v>0</v>
      </c>
      <c r="I479" s="3">
        <f>IFERROR(VLOOKUP(C479,'[6]Anexo 2'!$A$9:$G$1115,7,0),0)</f>
        <v>128450944</v>
      </c>
      <c r="J479" s="3">
        <f>IFERROR(VLOOKUP(C479,'[6]Anexo 1'!$A$9:$F$1115,6,0),0)</f>
        <v>147773037</v>
      </c>
      <c r="K479" s="3"/>
      <c r="L479" s="3"/>
      <c r="M479" s="3"/>
      <c r="N479" s="3"/>
      <c r="O479" s="3"/>
      <c r="P479" s="34">
        <f t="shared" si="22"/>
        <v>276223981</v>
      </c>
      <c r="Q479" s="35">
        <f>VLOOKUP(D479,FEBRERO!$D$13:$Q$1147,14,0)+VLOOKUP(D479,FEBRERO!$D$13:$AC$1147,26,0)</f>
        <v>0</v>
      </c>
      <c r="R479" s="3">
        <f>IFERROR(VLOOKUP(D479,[13]ServNOMINA!$F$16:$M$112,8,0),0)</f>
        <v>0</v>
      </c>
      <c r="S479" s="3">
        <f>IFERROR(VLOOKUP(D479,[13]ServOTROS!$F$16:$M$112,8,0),0)</f>
        <v>0</v>
      </c>
      <c r="T479" s="3">
        <f>IFERROR(VLOOKUP(D479,[13]CANCEL!$F$16:$M$48,8,0),0)</f>
        <v>0</v>
      </c>
      <c r="U479" s="3">
        <f>IFERROR(VLOOKUP(B479,[13]Aaf_PENSION!$C$16:$M$112,11,0),0)</f>
        <v>0</v>
      </c>
      <c r="V479" s="3">
        <f>IFERROR(VLOOKUP(B479,[13]Aaf_SALUD!$C$16:$M$112,11,0),0)</f>
        <v>0</v>
      </c>
      <c r="W479" s="3">
        <f>IFERROR(VLOOKUP(D479,[13]CALIDAD!$F$16:$M$1122,8,0),0)</f>
        <v>32112735</v>
      </c>
      <c r="X479" s="3">
        <f>IFERROR(VLOOKUP(D479,'[14]dinamica municip ok'!$F$4:$G$1107,2,0),0)</f>
        <v>147773037</v>
      </c>
      <c r="Y479" s="3">
        <f>IFERROR(VLOOKUP(B479,[13]Ap_CESANTIAS!$C$16:$M$112,11,0),0)</f>
        <v>0</v>
      </c>
      <c r="Z479" s="3">
        <f>IFERROR(VLOOKUP(B479,[13]Ap_PENSION!$C$16:$M$112,11,0),0)</f>
        <v>0</v>
      </c>
      <c r="AA479" s="3">
        <f>IFERROR(VLOOKUP(B479,[13]Ap_SALUD!$C$16:$M$112,11,0),0)</f>
        <v>0</v>
      </c>
      <c r="AB479" s="3"/>
      <c r="AC479" s="36">
        <f t="shared" si="21"/>
        <v>179885772</v>
      </c>
      <c r="AD479" s="37">
        <f t="shared" si="23"/>
        <v>96338209</v>
      </c>
      <c r="AE479" s="144"/>
    </row>
    <row r="480" spans="1:31" x14ac:dyDescent="0.25">
      <c r="A480" s="38">
        <v>468</v>
      </c>
      <c r="B480" s="61"/>
      <c r="C480" s="143" t="str">
        <f>VLOOKUP(D480,[8]Hoja1!$A$2:$B$1115,2,0)</f>
        <v>19693</v>
      </c>
      <c r="D480" s="31">
        <v>891502482</v>
      </c>
      <c r="E480" s="31">
        <v>219319693</v>
      </c>
      <c r="F480" s="61" t="s">
        <v>670</v>
      </c>
      <c r="G480" s="33">
        <v>0</v>
      </c>
      <c r="H480" s="33">
        <v>0</v>
      </c>
      <c r="I480" s="3">
        <f>IFERROR(VLOOKUP(C480,'[6]Anexo 2'!$A$9:$G$1115,7,0),0)</f>
        <v>105966268</v>
      </c>
      <c r="J480" s="3">
        <f>IFERROR(VLOOKUP(C480,'[6]Anexo 1'!$A$9:$F$1115,6,0),0)</f>
        <v>131171127</v>
      </c>
      <c r="K480" s="3"/>
      <c r="L480" s="3"/>
      <c r="M480" s="3"/>
      <c r="N480" s="3"/>
      <c r="O480" s="3"/>
      <c r="P480" s="34">
        <f t="shared" si="22"/>
        <v>237137395</v>
      </c>
      <c r="Q480" s="35">
        <f>VLOOKUP(D480,FEBRERO!$D$13:$Q$1147,14,0)+VLOOKUP(D480,FEBRERO!$D$13:$AC$1147,26,0)</f>
        <v>0</v>
      </c>
      <c r="R480" s="3">
        <f>IFERROR(VLOOKUP(D480,[13]ServNOMINA!$F$16:$M$112,8,0),0)</f>
        <v>0</v>
      </c>
      <c r="S480" s="3">
        <f>IFERROR(VLOOKUP(D480,[13]ServOTROS!$F$16:$M$112,8,0),0)</f>
        <v>0</v>
      </c>
      <c r="T480" s="3">
        <f>IFERROR(VLOOKUP(D480,[13]CANCEL!$F$16:$M$48,8,0),0)</f>
        <v>0</v>
      </c>
      <c r="U480" s="3">
        <f>IFERROR(VLOOKUP(B480,[13]Aaf_PENSION!$C$16:$M$112,11,0),0)</f>
        <v>0</v>
      </c>
      <c r="V480" s="3">
        <f>IFERROR(VLOOKUP(B480,[13]Aaf_SALUD!$C$16:$M$112,11,0),0)</f>
        <v>0</v>
      </c>
      <c r="W480" s="3">
        <f>IFERROR(VLOOKUP(D480,[13]CALIDAD!$F$16:$M$1122,8,0),0)</f>
        <v>26491566</v>
      </c>
      <c r="X480" s="3">
        <f>IFERROR(VLOOKUP(D480,'[14]dinamica municip ok'!$F$4:$G$1107,2,0),0)</f>
        <v>131171127</v>
      </c>
      <c r="Y480" s="3">
        <f>IFERROR(VLOOKUP(B480,[13]Ap_CESANTIAS!$C$16:$M$112,11,0),0)</f>
        <v>0</v>
      </c>
      <c r="Z480" s="3">
        <f>IFERROR(VLOOKUP(B480,[13]Ap_PENSION!$C$16:$M$112,11,0),0)</f>
        <v>0</v>
      </c>
      <c r="AA480" s="3">
        <f>IFERROR(VLOOKUP(B480,[13]Ap_SALUD!$C$16:$M$112,11,0),0)</f>
        <v>0</v>
      </c>
      <c r="AB480" s="3"/>
      <c r="AC480" s="36">
        <f t="shared" si="21"/>
        <v>157662693</v>
      </c>
      <c r="AD480" s="37">
        <f t="shared" si="23"/>
        <v>79474702</v>
      </c>
      <c r="AE480" s="144"/>
    </row>
    <row r="481" spans="1:31" x14ac:dyDescent="0.25">
      <c r="A481" s="29">
        <v>469</v>
      </c>
      <c r="B481" s="61"/>
      <c r="C481" s="143" t="str">
        <f>VLOOKUP(D481,[8]Hoja1!$A$2:$B$1115,2,0)</f>
        <v>19698</v>
      </c>
      <c r="D481" s="31">
        <v>891500269</v>
      </c>
      <c r="E481" s="31">
        <v>219819698</v>
      </c>
      <c r="F481" s="61" t="s">
        <v>671</v>
      </c>
      <c r="G481" s="33">
        <v>0</v>
      </c>
      <c r="H481" s="33">
        <v>0</v>
      </c>
      <c r="I481" s="3">
        <f>IFERROR(VLOOKUP(C481,'[6]Anexo 2'!$A$9:$G$1115,7,0),0)</f>
        <v>1804478880</v>
      </c>
      <c r="J481" s="3">
        <f>IFERROR(VLOOKUP(C481,'[6]Anexo 1'!$A$9:$F$1115,6,0),0)</f>
        <v>1938572629</v>
      </c>
      <c r="K481" s="3"/>
      <c r="L481" s="3"/>
      <c r="M481" s="3"/>
      <c r="N481" s="3"/>
      <c r="O481" s="3"/>
      <c r="P481" s="34">
        <f t="shared" si="22"/>
        <v>3743051509</v>
      </c>
      <c r="Q481" s="35">
        <f>VLOOKUP(D481,FEBRERO!$D$13:$Q$1147,14,0)+VLOOKUP(D481,FEBRERO!$D$13:$AC$1147,26,0)</f>
        <v>0</v>
      </c>
      <c r="R481" s="3">
        <f>IFERROR(VLOOKUP(D481,[13]ServNOMINA!$F$16:$M$112,8,0),0)</f>
        <v>0</v>
      </c>
      <c r="S481" s="3">
        <f>IFERROR(VLOOKUP(D481,[13]ServOTROS!$F$16:$M$112,8,0),0)</f>
        <v>0</v>
      </c>
      <c r="T481" s="3">
        <f>IFERROR(VLOOKUP(D481,[13]CANCEL!$F$16:$M$48,8,0),0)</f>
        <v>0</v>
      </c>
      <c r="U481" s="3">
        <f>IFERROR(VLOOKUP(B481,[13]Aaf_PENSION!$C$16:$M$112,11,0),0)</f>
        <v>0</v>
      </c>
      <c r="V481" s="3">
        <f>IFERROR(VLOOKUP(B481,[13]Aaf_SALUD!$C$16:$M$112,11,0),0)</f>
        <v>0</v>
      </c>
      <c r="W481" s="3">
        <f>IFERROR(VLOOKUP(D481,[13]CALIDAD!$F$16:$M$1122,8,0),0)</f>
        <v>451119720</v>
      </c>
      <c r="X481" s="3">
        <f>IFERROR(VLOOKUP(D481,'[14]dinamica municip ok'!$F$4:$G$1107,2,0),0)</f>
        <v>1938572629</v>
      </c>
      <c r="Y481" s="3">
        <f>IFERROR(VLOOKUP(B481,[13]Ap_CESANTIAS!$C$16:$M$112,11,0),0)</f>
        <v>0</v>
      </c>
      <c r="Z481" s="3">
        <f>IFERROR(VLOOKUP(B481,[13]Ap_PENSION!$C$16:$M$112,11,0),0)</f>
        <v>0</v>
      </c>
      <c r="AA481" s="3">
        <f>IFERROR(VLOOKUP(B481,[13]Ap_SALUD!$C$16:$M$112,11,0),0)</f>
        <v>0</v>
      </c>
      <c r="AB481" s="3"/>
      <c r="AC481" s="36">
        <f t="shared" si="21"/>
        <v>2389692349</v>
      </c>
      <c r="AD481" s="37">
        <f t="shared" si="23"/>
        <v>1353359160</v>
      </c>
      <c r="AE481" s="144"/>
    </row>
    <row r="482" spans="1:31" x14ac:dyDescent="0.25">
      <c r="A482" s="38">
        <v>470</v>
      </c>
      <c r="B482" s="61"/>
      <c r="C482" s="143" t="str">
        <f>VLOOKUP(D482,[8]Hoja1!$A$2:$B$1115,2,0)</f>
        <v>19701</v>
      </c>
      <c r="D482" s="31">
        <v>800095984</v>
      </c>
      <c r="E482" s="31">
        <v>210119701</v>
      </c>
      <c r="F482" s="61" t="s">
        <v>477</v>
      </c>
      <c r="G482" s="33">
        <v>0</v>
      </c>
      <c r="H482" s="33">
        <v>0</v>
      </c>
      <c r="I482" s="3">
        <f>IFERROR(VLOOKUP(C482,'[6]Anexo 2'!$A$9:$G$1115,7,0),0)</f>
        <v>140601202</v>
      </c>
      <c r="J482" s="3">
        <f>IFERROR(VLOOKUP(C482,'[6]Anexo 1'!$A$9:$F$1115,6,0),0)</f>
        <v>126165946</v>
      </c>
      <c r="K482" s="3"/>
      <c r="L482" s="3"/>
      <c r="M482" s="3"/>
      <c r="N482" s="3"/>
      <c r="O482" s="3"/>
      <c r="P482" s="34">
        <f t="shared" si="22"/>
        <v>266767148</v>
      </c>
      <c r="Q482" s="35">
        <f>VLOOKUP(D482,FEBRERO!$D$13:$Q$1147,14,0)+VLOOKUP(D482,FEBRERO!$D$13:$AC$1147,26,0)</f>
        <v>0</v>
      </c>
      <c r="R482" s="3">
        <f>IFERROR(VLOOKUP(D482,[13]ServNOMINA!$F$16:$M$112,8,0),0)</f>
        <v>0</v>
      </c>
      <c r="S482" s="3">
        <f>IFERROR(VLOOKUP(D482,[13]ServOTROS!$F$16:$M$112,8,0),0)</f>
        <v>0</v>
      </c>
      <c r="T482" s="3">
        <f>IFERROR(VLOOKUP(D482,[13]CANCEL!$F$16:$M$48,8,0),0)</f>
        <v>0</v>
      </c>
      <c r="U482" s="3">
        <f>IFERROR(VLOOKUP(B482,[13]Aaf_PENSION!$C$16:$M$112,11,0),0)</f>
        <v>0</v>
      </c>
      <c r="V482" s="3">
        <f>IFERROR(VLOOKUP(B482,[13]Aaf_SALUD!$C$16:$M$112,11,0),0)</f>
        <v>0</v>
      </c>
      <c r="W482" s="3">
        <f>IFERROR(VLOOKUP(D482,[13]CALIDAD!$F$16:$M$1122,8,0),0)</f>
        <v>35150301</v>
      </c>
      <c r="X482" s="3">
        <f>IFERROR(VLOOKUP(D482,'[14]dinamica municip ok'!$F$4:$G$1107,2,0),0)</f>
        <v>126165946</v>
      </c>
      <c r="Y482" s="3">
        <f>IFERROR(VLOOKUP(B482,[13]Ap_CESANTIAS!$C$16:$M$112,11,0),0)</f>
        <v>0</v>
      </c>
      <c r="Z482" s="3">
        <f>IFERROR(VLOOKUP(B482,[13]Ap_PENSION!$C$16:$M$112,11,0),0)</f>
        <v>0</v>
      </c>
      <c r="AA482" s="3">
        <f>IFERROR(VLOOKUP(B482,[13]Ap_SALUD!$C$16:$M$112,11,0),0)</f>
        <v>0</v>
      </c>
      <c r="AB482" s="3"/>
      <c r="AC482" s="36">
        <f t="shared" si="21"/>
        <v>161316247</v>
      </c>
      <c r="AD482" s="37">
        <f t="shared" si="23"/>
        <v>105450901</v>
      </c>
      <c r="AE482" s="144"/>
    </row>
    <row r="483" spans="1:31" x14ac:dyDescent="0.25">
      <c r="A483" s="29">
        <v>471</v>
      </c>
      <c r="B483" s="61"/>
      <c r="C483" s="143" t="str">
        <f>VLOOKUP(D483,[8]Hoja1!$A$2:$B$1115,2,0)</f>
        <v>19743</v>
      </c>
      <c r="D483" s="31">
        <v>800095986</v>
      </c>
      <c r="E483" s="31">
        <v>214319743</v>
      </c>
      <c r="F483" s="61" t="s">
        <v>672</v>
      </c>
      <c r="G483" s="33">
        <v>0</v>
      </c>
      <c r="H483" s="33">
        <v>0</v>
      </c>
      <c r="I483" s="3">
        <f>IFERROR(VLOOKUP(C483,'[6]Anexo 2'!$A$9:$G$1115,7,0),0)</f>
        <v>618193512</v>
      </c>
      <c r="J483" s="3">
        <f>IFERROR(VLOOKUP(C483,'[6]Anexo 1'!$A$9:$F$1115,6,0),0)</f>
        <v>734608479</v>
      </c>
      <c r="K483" s="3"/>
      <c r="L483" s="3"/>
      <c r="M483" s="3"/>
      <c r="N483" s="3"/>
      <c r="O483" s="3"/>
      <c r="P483" s="34">
        <f t="shared" si="22"/>
        <v>1352801991</v>
      </c>
      <c r="Q483" s="35">
        <f>VLOOKUP(D483,FEBRERO!$D$13:$Q$1147,14,0)+VLOOKUP(D483,FEBRERO!$D$13:$AC$1147,26,0)</f>
        <v>0</v>
      </c>
      <c r="R483" s="3">
        <f>IFERROR(VLOOKUP(D483,[13]ServNOMINA!$F$16:$M$112,8,0),0)</f>
        <v>0</v>
      </c>
      <c r="S483" s="3">
        <f>IFERROR(VLOOKUP(D483,[13]ServOTROS!$F$16:$M$112,8,0),0)</f>
        <v>0</v>
      </c>
      <c r="T483" s="3">
        <f>IFERROR(VLOOKUP(D483,[13]CANCEL!$F$16:$M$48,8,0),0)</f>
        <v>0</v>
      </c>
      <c r="U483" s="3">
        <f>IFERROR(VLOOKUP(B483,[13]Aaf_PENSION!$C$16:$M$112,11,0),0)</f>
        <v>0</v>
      </c>
      <c r="V483" s="3">
        <f>IFERROR(VLOOKUP(B483,[13]Aaf_SALUD!$C$16:$M$112,11,0),0)</f>
        <v>0</v>
      </c>
      <c r="W483" s="3">
        <f>IFERROR(VLOOKUP(D483,[13]CALIDAD!$F$16:$M$1122,8,0),0)</f>
        <v>154548378</v>
      </c>
      <c r="X483" s="3">
        <f>IFERROR(VLOOKUP(D483,'[14]dinamica municip ok'!$F$4:$G$1107,2,0),0)</f>
        <v>734608479</v>
      </c>
      <c r="Y483" s="3">
        <f>IFERROR(VLOOKUP(B483,[13]Ap_CESANTIAS!$C$16:$M$112,11,0),0)</f>
        <v>0</v>
      </c>
      <c r="Z483" s="3">
        <f>IFERROR(VLOOKUP(B483,[13]Ap_PENSION!$C$16:$M$112,11,0),0)</f>
        <v>0</v>
      </c>
      <c r="AA483" s="3">
        <f>IFERROR(VLOOKUP(B483,[13]Ap_SALUD!$C$16:$M$112,11,0),0)</f>
        <v>0</v>
      </c>
      <c r="AB483" s="3"/>
      <c r="AC483" s="36">
        <f t="shared" si="21"/>
        <v>889156857</v>
      </c>
      <c r="AD483" s="37">
        <f t="shared" si="23"/>
        <v>463645134</v>
      </c>
      <c r="AE483" s="144"/>
    </row>
    <row r="484" spans="1:31" x14ac:dyDescent="0.25">
      <c r="A484" s="38">
        <v>472</v>
      </c>
      <c r="B484" s="61"/>
      <c r="C484" s="143" t="str">
        <f>VLOOKUP(D484,[8]Hoja1!$A$2:$B$1115,2,0)</f>
        <v>19760</v>
      </c>
      <c r="D484" s="31">
        <v>891501277</v>
      </c>
      <c r="E484" s="31">
        <v>216019760</v>
      </c>
      <c r="F484" s="61" t="s">
        <v>673</v>
      </c>
      <c r="G484" s="33">
        <v>0</v>
      </c>
      <c r="H484" s="33">
        <v>0</v>
      </c>
      <c r="I484" s="3">
        <f>IFERROR(VLOOKUP(C484,'[6]Anexo 2'!$A$9:$G$1115,7,0),0)</f>
        <v>121564712</v>
      </c>
      <c r="J484" s="3">
        <f>IFERROR(VLOOKUP(C484,'[6]Anexo 1'!$A$9:$F$1115,6,0),0)</f>
        <v>165108651</v>
      </c>
      <c r="K484" s="3"/>
      <c r="L484" s="3"/>
      <c r="M484" s="3"/>
      <c r="N484" s="3"/>
      <c r="O484" s="3"/>
      <c r="P484" s="34">
        <f t="shared" si="22"/>
        <v>286673363</v>
      </c>
      <c r="Q484" s="35">
        <f>VLOOKUP(D484,FEBRERO!$D$13:$Q$1147,14,0)+VLOOKUP(D484,FEBRERO!$D$13:$AC$1147,26,0)</f>
        <v>0</v>
      </c>
      <c r="R484" s="3">
        <f>IFERROR(VLOOKUP(D484,[13]ServNOMINA!$F$16:$M$112,8,0),0)</f>
        <v>0</v>
      </c>
      <c r="S484" s="3">
        <f>IFERROR(VLOOKUP(D484,[13]ServOTROS!$F$16:$M$112,8,0),0)</f>
        <v>0</v>
      </c>
      <c r="T484" s="3">
        <f>IFERROR(VLOOKUP(D484,[13]CANCEL!$F$16:$M$48,8,0),0)</f>
        <v>0</v>
      </c>
      <c r="U484" s="3">
        <f>IFERROR(VLOOKUP(B484,[13]Aaf_PENSION!$C$16:$M$112,11,0),0)</f>
        <v>0</v>
      </c>
      <c r="V484" s="3">
        <f>IFERROR(VLOOKUP(B484,[13]Aaf_SALUD!$C$16:$M$112,11,0),0)</f>
        <v>0</v>
      </c>
      <c r="W484" s="3">
        <f>IFERROR(VLOOKUP(D484,[13]CALIDAD!$F$16:$M$1122,8,0),0)</f>
        <v>30391179</v>
      </c>
      <c r="X484" s="3">
        <f>IFERROR(VLOOKUP(D484,'[14]dinamica municip ok'!$F$4:$G$1107,2,0),0)</f>
        <v>165108651</v>
      </c>
      <c r="Y484" s="3">
        <f>IFERROR(VLOOKUP(B484,[13]Ap_CESANTIAS!$C$16:$M$112,11,0),0)</f>
        <v>0</v>
      </c>
      <c r="Z484" s="3">
        <f>IFERROR(VLOOKUP(B484,[13]Ap_PENSION!$C$16:$M$112,11,0),0)</f>
        <v>0</v>
      </c>
      <c r="AA484" s="3">
        <f>IFERROR(VLOOKUP(B484,[13]Ap_SALUD!$C$16:$M$112,11,0),0)</f>
        <v>0</v>
      </c>
      <c r="AB484" s="3"/>
      <c r="AC484" s="36">
        <f t="shared" si="21"/>
        <v>195499830</v>
      </c>
      <c r="AD484" s="37">
        <f t="shared" si="23"/>
        <v>91173533</v>
      </c>
      <c r="AE484" s="144"/>
    </row>
    <row r="485" spans="1:31" x14ac:dyDescent="0.25">
      <c r="A485" s="29">
        <v>473</v>
      </c>
      <c r="B485" s="61"/>
      <c r="C485" s="143" t="str">
        <f>VLOOKUP(D485,[8]Hoja1!$A$2:$B$1115,2,0)</f>
        <v>19780</v>
      </c>
      <c r="D485" s="31">
        <v>800117687</v>
      </c>
      <c r="E485" s="31">
        <v>218019780</v>
      </c>
      <c r="F485" s="61" t="s">
        <v>674</v>
      </c>
      <c r="G485" s="33">
        <v>0</v>
      </c>
      <c r="H485" s="33">
        <v>0</v>
      </c>
      <c r="I485" s="3">
        <f>IFERROR(VLOOKUP(C485,'[6]Anexo 2'!$A$9:$G$1115,7,0),0)</f>
        <v>628886560</v>
      </c>
      <c r="J485" s="3">
        <f>IFERROR(VLOOKUP(C485,'[6]Anexo 1'!$A$9:$F$1115,6,0),0)</f>
        <v>634241568</v>
      </c>
      <c r="K485" s="3"/>
      <c r="L485" s="3"/>
      <c r="M485" s="3"/>
      <c r="N485" s="3"/>
      <c r="O485" s="3"/>
      <c r="P485" s="34">
        <f t="shared" si="22"/>
        <v>1263128128</v>
      </c>
      <c r="Q485" s="35">
        <f>VLOOKUP(D485,FEBRERO!$D$13:$Q$1147,14,0)+VLOOKUP(D485,FEBRERO!$D$13:$AC$1147,26,0)</f>
        <v>0</v>
      </c>
      <c r="R485" s="3">
        <f>IFERROR(VLOOKUP(D485,[13]ServNOMINA!$F$16:$M$112,8,0),0)</f>
        <v>0</v>
      </c>
      <c r="S485" s="3">
        <f>IFERROR(VLOOKUP(D485,[13]ServOTROS!$F$16:$M$112,8,0),0)</f>
        <v>0</v>
      </c>
      <c r="T485" s="3">
        <f>IFERROR(VLOOKUP(D485,[13]CANCEL!$F$16:$M$48,8,0),0)</f>
        <v>0</v>
      </c>
      <c r="U485" s="3">
        <f>IFERROR(VLOOKUP(B485,[13]Aaf_PENSION!$C$16:$M$112,11,0),0)</f>
        <v>0</v>
      </c>
      <c r="V485" s="3">
        <f>IFERROR(VLOOKUP(B485,[13]Aaf_SALUD!$C$16:$M$112,11,0),0)</f>
        <v>0</v>
      </c>
      <c r="W485" s="3">
        <f>IFERROR(VLOOKUP(D485,[13]CALIDAD!$F$16:$M$1122,8,0),0)</f>
        <v>157221639</v>
      </c>
      <c r="X485" s="3">
        <f>IFERROR(VLOOKUP(D485,'[14]dinamica municip ok'!$F$4:$G$1107,2,0),0)</f>
        <v>634241568</v>
      </c>
      <c r="Y485" s="3">
        <f>IFERROR(VLOOKUP(B485,[13]Ap_CESANTIAS!$C$16:$M$112,11,0),0)</f>
        <v>0</v>
      </c>
      <c r="Z485" s="3">
        <f>IFERROR(VLOOKUP(B485,[13]Ap_PENSION!$C$16:$M$112,11,0),0)</f>
        <v>0</v>
      </c>
      <c r="AA485" s="3">
        <f>IFERROR(VLOOKUP(B485,[13]Ap_SALUD!$C$16:$M$112,11,0),0)</f>
        <v>0</v>
      </c>
      <c r="AB485" s="3"/>
      <c r="AC485" s="36">
        <f t="shared" si="21"/>
        <v>791463207</v>
      </c>
      <c r="AD485" s="37">
        <f t="shared" si="23"/>
        <v>471664921</v>
      </c>
      <c r="AE485" s="144"/>
    </row>
    <row r="486" spans="1:31" x14ac:dyDescent="0.25">
      <c r="A486" s="38">
        <v>474</v>
      </c>
      <c r="B486" s="61"/>
      <c r="C486" s="143" t="str">
        <f>VLOOKUP(D486,[8]Hoja1!$A$2:$B$1115,2,0)</f>
        <v>19785</v>
      </c>
      <c r="D486" s="31">
        <v>817003440</v>
      </c>
      <c r="E486" s="31">
        <v>218519785</v>
      </c>
      <c r="F486" s="61" t="s">
        <v>675</v>
      </c>
      <c r="G486" s="33">
        <v>0</v>
      </c>
      <c r="H486" s="33">
        <v>0</v>
      </c>
      <c r="I486" s="3">
        <f>IFERROR(VLOOKUP(C486,'[6]Anexo 2'!$A$9:$G$1115,7,0),0)</f>
        <v>119004802</v>
      </c>
      <c r="J486" s="3">
        <f>IFERROR(VLOOKUP(C486,'[6]Anexo 1'!$A$9:$F$1115,6,0),0)</f>
        <v>104128350</v>
      </c>
      <c r="K486" s="3"/>
      <c r="L486" s="3"/>
      <c r="M486" s="3"/>
      <c r="N486" s="3"/>
      <c r="O486" s="3"/>
      <c r="P486" s="34">
        <f t="shared" si="22"/>
        <v>223133152</v>
      </c>
      <c r="Q486" s="35">
        <f>VLOOKUP(D486,FEBRERO!$D$13:$Q$1147,14,0)+VLOOKUP(D486,FEBRERO!$D$13:$AC$1147,26,0)</f>
        <v>0</v>
      </c>
      <c r="R486" s="3">
        <f>IFERROR(VLOOKUP(D486,[13]ServNOMINA!$F$16:$M$112,8,0),0)</f>
        <v>0</v>
      </c>
      <c r="S486" s="3">
        <f>IFERROR(VLOOKUP(D486,[13]ServOTROS!$F$16:$M$112,8,0),0)</f>
        <v>0</v>
      </c>
      <c r="T486" s="3">
        <f>IFERROR(VLOOKUP(D486,[13]CANCEL!$F$16:$M$48,8,0),0)</f>
        <v>0</v>
      </c>
      <c r="U486" s="3">
        <f>IFERROR(VLOOKUP(B486,[13]Aaf_PENSION!$C$16:$M$112,11,0),0)</f>
        <v>0</v>
      </c>
      <c r="V486" s="3">
        <f>IFERROR(VLOOKUP(B486,[13]Aaf_SALUD!$C$16:$M$112,11,0),0)</f>
        <v>0</v>
      </c>
      <c r="W486" s="3">
        <f>IFERROR(VLOOKUP(D486,[13]CALIDAD!$F$16:$M$1122,8,0),0)</f>
        <v>29751201</v>
      </c>
      <c r="X486" s="3">
        <f>IFERROR(VLOOKUP(D486,'[14]dinamica municip ok'!$F$4:$G$1107,2,0),0)</f>
        <v>104128350</v>
      </c>
      <c r="Y486" s="3">
        <f>IFERROR(VLOOKUP(B486,[13]Ap_CESANTIAS!$C$16:$M$112,11,0),0)</f>
        <v>0</v>
      </c>
      <c r="Z486" s="3">
        <f>IFERROR(VLOOKUP(B486,[13]Ap_PENSION!$C$16:$M$112,11,0),0)</f>
        <v>0</v>
      </c>
      <c r="AA486" s="3">
        <f>IFERROR(VLOOKUP(B486,[13]Ap_SALUD!$C$16:$M$112,11,0),0)</f>
        <v>0</v>
      </c>
      <c r="AB486" s="3"/>
      <c r="AC486" s="36">
        <f t="shared" si="21"/>
        <v>133879551</v>
      </c>
      <c r="AD486" s="37">
        <f t="shared" si="23"/>
        <v>89253601</v>
      </c>
      <c r="AE486" s="144"/>
    </row>
    <row r="487" spans="1:31" x14ac:dyDescent="0.25">
      <c r="A487" s="29">
        <v>475</v>
      </c>
      <c r="B487" s="61"/>
      <c r="C487" s="143" t="str">
        <f>VLOOKUP(D487,[8]Hoja1!$A$2:$B$1115,2,0)</f>
        <v>19807</v>
      </c>
      <c r="D487" s="31">
        <v>891500742</v>
      </c>
      <c r="E487" s="31">
        <v>210719807</v>
      </c>
      <c r="F487" s="61" t="s">
        <v>676</v>
      </c>
      <c r="G487" s="33">
        <v>0</v>
      </c>
      <c r="H487" s="33">
        <v>0</v>
      </c>
      <c r="I487" s="3">
        <f>IFERROR(VLOOKUP(C487,'[6]Anexo 2'!$A$9:$G$1115,7,0),0)</f>
        <v>533273520</v>
      </c>
      <c r="J487" s="3">
        <f>IFERROR(VLOOKUP(C487,'[6]Anexo 1'!$A$9:$F$1115,6,0),0)</f>
        <v>590702657</v>
      </c>
      <c r="K487" s="3"/>
      <c r="L487" s="3"/>
      <c r="M487" s="3"/>
      <c r="N487" s="3"/>
      <c r="O487" s="3"/>
      <c r="P487" s="34">
        <f t="shared" si="22"/>
        <v>1123976177</v>
      </c>
      <c r="Q487" s="35">
        <f>VLOOKUP(D487,FEBRERO!$D$13:$Q$1147,14,0)+VLOOKUP(D487,FEBRERO!$D$13:$AC$1147,26,0)</f>
        <v>0</v>
      </c>
      <c r="R487" s="3">
        <f>IFERROR(VLOOKUP(D487,[13]ServNOMINA!$F$16:$M$112,8,0),0)</f>
        <v>0</v>
      </c>
      <c r="S487" s="3">
        <f>IFERROR(VLOOKUP(D487,[13]ServOTROS!$F$16:$M$112,8,0),0)</f>
        <v>0</v>
      </c>
      <c r="T487" s="3">
        <f>IFERROR(VLOOKUP(D487,[13]CANCEL!$F$16:$M$48,8,0),0)</f>
        <v>0</v>
      </c>
      <c r="U487" s="3">
        <f>IFERROR(VLOOKUP(B487,[13]Aaf_PENSION!$C$16:$M$112,11,0),0)</f>
        <v>0</v>
      </c>
      <c r="V487" s="3">
        <f>IFERROR(VLOOKUP(B487,[13]Aaf_SALUD!$C$16:$M$112,11,0),0)</f>
        <v>0</v>
      </c>
      <c r="W487" s="3">
        <f>IFERROR(VLOOKUP(D487,[13]CALIDAD!$F$16:$M$1122,8,0),0)</f>
        <v>133318380</v>
      </c>
      <c r="X487" s="3">
        <f>IFERROR(VLOOKUP(D487,'[14]dinamica municip ok'!$F$4:$G$1107,2,0),0)</f>
        <v>590702657</v>
      </c>
      <c r="Y487" s="3">
        <f>IFERROR(VLOOKUP(B487,[13]Ap_CESANTIAS!$C$16:$M$112,11,0),0)</f>
        <v>0</v>
      </c>
      <c r="Z487" s="3">
        <f>IFERROR(VLOOKUP(B487,[13]Ap_PENSION!$C$16:$M$112,11,0),0)</f>
        <v>0</v>
      </c>
      <c r="AA487" s="3">
        <f>IFERROR(VLOOKUP(B487,[13]Ap_SALUD!$C$16:$M$112,11,0),0)</f>
        <v>0</v>
      </c>
      <c r="AB487" s="3"/>
      <c r="AC487" s="36">
        <f t="shared" si="21"/>
        <v>724021037</v>
      </c>
      <c r="AD487" s="37">
        <f t="shared" si="23"/>
        <v>399955140</v>
      </c>
      <c r="AE487" s="144"/>
    </row>
    <row r="488" spans="1:31" x14ac:dyDescent="0.25">
      <c r="A488" s="38">
        <v>476</v>
      </c>
      <c r="B488" s="61"/>
      <c r="C488" s="143" t="str">
        <f>VLOOKUP(D488,[8]Hoja1!$A$2:$B$1115,2,0)</f>
        <v>19809</v>
      </c>
      <c r="D488" s="31">
        <v>800051167</v>
      </c>
      <c r="E488" s="31">
        <v>210919809</v>
      </c>
      <c r="F488" s="61" t="s">
        <v>677</v>
      </c>
      <c r="G488" s="33">
        <v>0</v>
      </c>
      <c r="H488" s="33">
        <v>0</v>
      </c>
      <c r="I488" s="3">
        <f>IFERROR(VLOOKUP(C488,'[6]Anexo 2'!$A$9:$G$1115,7,0),0)</f>
        <v>1623170304</v>
      </c>
      <c r="J488" s="3">
        <f>IFERROR(VLOOKUP(C488,'[6]Anexo 1'!$A$9:$F$1115,6,0),0)</f>
        <v>843118692</v>
      </c>
      <c r="K488" s="3"/>
      <c r="L488" s="3"/>
      <c r="M488" s="3"/>
      <c r="N488" s="3"/>
      <c r="O488" s="3"/>
      <c r="P488" s="34">
        <f t="shared" si="22"/>
        <v>2466288996</v>
      </c>
      <c r="Q488" s="35">
        <f>VLOOKUP(D488,FEBRERO!$D$13:$Q$1147,14,0)+VLOOKUP(D488,FEBRERO!$D$13:$AC$1147,26,0)</f>
        <v>0</v>
      </c>
      <c r="R488" s="3">
        <f>IFERROR(VLOOKUP(D488,[13]ServNOMINA!$F$16:$M$112,8,0),0)</f>
        <v>0</v>
      </c>
      <c r="S488" s="3">
        <f>IFERROR(VLOOKUP(D488,[13]ServOTROS!$F$16:$M$112,8,0),0)</f>
        <v>0</v>
      </c>
      <c r="T488" s="3">
        <f>IFERROR(VLOOKUP(D488,[13]CANCEL!$F$16:$M$48,8,0),0)</f>
        <v>0</v>
      </c>
      <c r="U488" s="3">
        <f>IFERROR(VLOOKUP(B488,[13]Aaf_PENSION!$C$16:$M$112,11,0),0)</f>
        <v>0</v>
      </c>
      <c r="V488" s="3">
        <f>IFERROR(VLOOKUP(B488,[13]Aaf_SALUD!$C$16:$M$112,11,0),0)</f>
        <v>0</v>
      </c>
      <c r="W488" s="3">
        <f>IFERROR(VLOOKUP(D488,[13]CALIDAD!$F$16:$M$1122,8,0),0)</f>
        <v>405792576</v>
      </c>
      <c r="X488" s="3">
        <f>IFERROR(VLOOKUP(D488,'[14]dinamica municip ok'!$F$4:$G$1107,2,0),0)</f>
        <v>769109978</v>
      </c>
      <c r="Y488" s="3">
        <f>IFERROR(VLOOKUP(B488,[13]Ap_CESANTIAS!$C$16:$M$112,11,0),0)</f>
        <v>0</v>
      </c>
      <c r="Z488" s="3">
        <f>IFERROR(VLOOKUP(B488,[13]Ap_PENSION!$C$16:$M$112,11,0),0)</f>
        <v>0</v>
      </c>
      <c r="AA488" s="3">
        <f>IFERROR(VLOOKUP(B488,[13]Ap_SALUD!$C$16:$M$112,11,0),0)</f>
        <v>0</v>
      </c>
      <c r="AB488" s="3"/>
      <c r="AC488" s="36">
        <f t="shared" si="21"/>
        <v>1174902554</v>
      </c>
      <c r="AD488" s="37">
        <f t="shared" si="23"/>
        <v>1291386442</v>
      </c>
      <c r="AE488" s="144"/>
    </row>
    <row r="489" spans="1:31" x14ac:dyDescent="0.25">
      <c r="A489" s="29">
        <v>477</v>
      </c>
      <c r="B489" s="61"/>
      <c r="C489" s="143" t="str">
        <f>VLOOKUP(D489,[8]Hoja1!$A$2:$B$1115,2,0)</f>
        <v>19821</v>
      </c>
      <c r="D489" s="31">
        <v>891500887</v>
      </c>
      <c r="E489" s="31">
        <v>212119821</v>
      </c>
      <c r="F489" s="61" t="s">
        <v>678</v>
      </c>
      <c r="G489" s="33">
        <v>0</v>
      </c>
      <c r="H489" s="33">
        <v>0</v>
      </c>
      <c r="I489" s="3">
        <f>IFERROR(VLOOKUP(C489,'[6]Anexo 2'!$A$9:$G$1115,7,0),0)</f>
        <v>813257728</v>
      </c>
      <c r="J489" s="3">
        <f>IFERROR(VLOOKUP(C489,'[6]Anexo 1'!$A$9:$F$1115,6,0),0)</f>
        <v>800951172</v>
      </c>
      <c r="K489" s="3"/>
      <c r="L489" s="3"/>
      <c r="M489" s="3"/>
      <c r="N489" s="3"/>
      <c r="O489" s="3"/>
      <c r="P489" s="34">
        <f t="shared" si="22"/>
        <v>1614208900</v>
      </c>
      <c r="Q489" s="35">
        <f>VLOOKUP(D489,FEBRERO!$D$13:$Q$1147,14,0)+VLOOKUP(D489,FEBRERO!$D$13:$AC$1147,26,0)</f>
        <v>0</v>
      </c>
      <c r="R489" s="3">
        <f>IFERROR(VLOOKUP(D489,[13]ServNOMINA!$F$16:$M$112,8,0),0)</f>
        <v>0</v>
      </c>
      <c r="S489" s="3">
        <f>IFERROR(VLOOKUP(D489,[13]ServOTROS!$F$16:$M$112,8,0),0)</f>
        <v>0</v>
      </c>
      <c r="T489" s="3">
        <f>IFERROR(VLOOKUP(D489,[13]CANCEL!$F$16:$M$48,8,0),0)</f>
        <v>0</v>
      </c>
      <c r="U489" s="3">
        <f>IFERROR(VLOOKUP(B489,[13]Aaf_PENSION!$C$16:$M$112,11,0),0)</f>
        <v>0</v>
      </c>
      <c r="V489" s="3">
        <f>IFERROR(VLOOKUP(B489,[13]Aaf_SALUD!$C$16:$M$112,11,0),0)</f>
        <v>0</v>
      </c>
      <c r="W489" s="3">
        <f>IFERROR(VLOOKUP(D489,[13]CALIDAD!$F$16:$M$1122,8,0),0)</f>
        <v>203314431</v>
      </c>
      <c r="X489" s="3">
        <f>IFERROR(VLOOKUP(D489,'[14]dinamica municip ok'!$F$4:$G$1107,2,0),0)</f>
        <v>666326086</v>
      </c>
      <c r="Y489" s="3">
        <f>IFERROR(VLOOKUP(B489,[13]Ap_CESANTIAS!$C$16:$M$112,11,0),0)</f>
        <v>0</v>
      </c>
      <c r="Z489" s="3">
        <f>IFERROR(VLOOKUP(B489,[13]Ap_PENSION!$C$16:$M$112,11,0),0)</f>
        <v>0</v>
      </c>
      <c r="AA489" s="3">
        <f>IFERROR(VLOOKUP(B489,[13]Ap_SALUD!$C$16:$M$112,11,0),0)</f>
        <v>0</v>
      </c>
      <c r="AB489" s="3"/>
      <c r="AC489" s="36">
        <f t="shared" si="21"/>
        <v>869640517</v>
      </c>
      <c r="AD489" s="37">
        <f t="shared" si="23"/>
        <v>744568383</v>
      </c>
      <c r="AE489" s="144"/>
    </row>
    <row r="490" spans="1:31" x14ac:dyDescent="0.25">
      <c r="A490" s="38">
        <v>478</v>
      </c>
      <c r="B490" s="61"/>
      <c r="C490" s="143" t="str">
        <f>VLOOKUP(D490,[8]Hoja1!$A$2:$B$1115,2,0)</f>
        <v>19824</v>
      </c>
      <c r="D490" s="31">
        <v>800031874</v>
      </c>
      <c r="E490" s="31">
        <v>212419824</v>
      </c>
      <c r="F490" s="61" t="s">
        <v>679</v>
      </c>
      <c r="G490" s="33">
        <v>0</v>
      </c>
      <c r="H490" s="33">
        <v>0</v>
      </c>
      <c r="I490" s="3">
        <f>IFERROR(VLOOKUP(C490,'[6]Anexo 2'!$A$9:$G$1115,7,0),0)</f>
        <v>509226248</v>
      </c>
      <c r="J490" s="3">
        <f>IFERROR(VLOOKUP(C490,'[6]Anexo 1'!$A$9:$F$1115,6,0),0)</f>
        <v>499501108</v>
      </c>
      <c r="K490" s="3"/>
      <c r="L490" s="3"/>
      <c r="M490" s="3"/>
      <c r="N490" s="3"/>
      <c r="O490" s="3"/>
      <c r="P490" s="34">
        <f t="shared" si="22"/>
        <v>1008727356</v>
      </c>
      <c r="Q490" s="35">
        <f>VLOOKUP(D490,FEBRERO!$D$13:$Q$1147,14,0)+VLOOKUP(D490,FEBRERO!$D$13:$AC$1147,26,0)</f>
        <v>0</v>
      </c>
      <c r="R490" s="3">
        <f>IFERROR(VLOOKUP(D490,[13]ServNOMINA!$F$16:$M$112,8,0),0)</f>
        <v>0</v>
      </c>
      <c r="S490" s="3">
        <f>IFERROR(VLOOKUP(D490,[13]ServOTROS!$F$16:$M$112,8,0),0)</f>
        <v>0</v>
      </c>
      <c r="T490" s="3">
        <f>IFERROR(VLOOKUP(D490,[13]CANCEL!$F$16:$M$48,8,0),0)</f>
        <v>0</v>
      </c>
      <c r="U490" s="3">
        <f>IFERROR(VLOOKUP(B490,[13]Aaf_PENSION!$C$16:$M$112,11,0),0)</f>
        <v>0</v>
      </c>
      <c r="V490" s="3">
        <f>IFERROR(VLOOKUP(B490,[13]Aaf_SALUD!$C$16:$M$112,11,0),0)</f>
        <v>0</v>
      </c>
      <c r="W490" s="3">
        <f>IFERROR(VLOOKUP(D490,[13]CALIDAD!$F$16:$M$1122,8,0),0)</f>
        <v>127306563</v>
      </c>
      <c r="X490" s="3">
        <f>IFERROR(VLOOKUP(D490,'[14]dinamica municip ok'!$F$4:$G$1107,2,0),0)</f>
        <v>499501108</v>
      </c>
      <c r="Y490" s="3">
        <f>IFERROR(VLOOKUP(B490,[13]Ap_CESANTIAS!$C$16:$M$112,11,0),0)</f>
        <v>0</v>
      </c>
      <c r="Z490" s="3">
        <f>IFERROR(VLOOKUP(B490,[13]Ap_PENSION!$C$16:$M$112,11,0),0)</f>
        <v>0</v>
      </c>
      <c r="AA490" s="3">
        <f>IFERROR(VLOOKUP(B490,[13]Ap_SALUD!$C$16:$M$112,11,0),0)</f>
        <v>0</v>
      </c>
      <c r="AB490" s="3"/>
      <c r="AC490" s="36">
        <f t="shared" si="21"/>
        <v>626807671</v>
      </c>
      <c r="AD490" s="37">
        <f t="shared" si="23"/>
        <v>381919685</v>
      </c>
      <c r="AE490" s="144"/>
    </row>
    <row r="491" spans="1:31" x14ac:dyDescent="0.25">
      <c r="A491" s="29">
        <v>479</v>
      </c>
      <c r="B491" s="61"/>
      <c r="C491" s="143" t="str">
        <f>VLOOKUP(D491,[8]Hoja1!$A$2:$B$1115,2,0)</f>
        <v>19845</v>
      </c>
      <c r="D491" s="31">
        <v>817002675</v>
      </c>
      <c r="E491" s="31">
        <v>214519845</v>
      </c>
      <c r="F491" s="61" t="s">
        <v>680</v>
      </c>
      <c r="G491" s="33">
        <v>0</v>
      </c>
      <c r="H491" s="33">
        <v>0</v>
      </c>
      <c r="I491" s="3">
        <f>IFERROR(VLOOKUP(C491,'[6]Anexo 2'!$A$9:$G$1115,7,0),0)</f>
        <v>257290060</v>
      </c>
      <c r="J491" s="3">
        <f>IFERROR(VLOOKUP(C491,'[6]Anexo 1'!$A$9:$F$1115,6,0),0)</f>
        <v>273610442</v>
      </c>
      <c r="K491" s="3"/>
      <c r="L491" s="3"/>
      <c r="M491" s="3"/>
      <c r="N491" s="3"/>
      <c r="O491" s="3"/>
      <c r="P491" s="34">
        <f t="shared" si="22"/>
        <v>530900502</v>
      </c>
      <c r="Q491" s="35">
        <f>VLOOKUP(D491,FEBRERO!$D$13:$Q$1147,14,0)+VLOOKUP(D491,FEBRERO!$D$13:$AC$1147,26,0)</f>
        <v>0</v>
      </c>
      <c r="R491" s="3">
        <f>IFERROR(VLOOKUP(D491,[13]ServNOMINA!$F$16:$M$112,8,0),0)</f>
        <v>0</v>
      </c>
      <c r="S491" s="3">
        <f>IFERROR(VLOOKUP(D491,[13]ServOTROS!$F$16:$M$112,8,0),0)</f>
        <v>0</v>
      </c>
      <c r="T491" s="3">
        <f>IFERROR(VLOOKUP(D491,[13]CANCEL!$F$16:$M$48,8,0),0)</f>
        <v>0</v>
      </c>
      <c r="U491" s="3">
        <f>IFERROR(VLOOKUP(B491,[13]Aaf_PENSION!$C$16:$M$112,11,0),0)</f>
        <v>0</v>
      </c>
      <c r="V491" s="3">
        <f>IFERROR(VLOOKUP(B491,[13]Aaf_SALUD!$C$16:$M$112,11,0),0)</f>
        <v>0</v>
      </c>
      <c r="W491" s="3">
        <f>IFERROR(VLOOKUP(D491,[13]CALIDAD!$F$16:$M$1122,8,0),0)</f>
        <v>64322514</v>
      </c>
      <c r="X491" s="3">
        <f>IFERROR(VLOOKUP(D491,'[14]dinamica municip ok'!$F$4:$G$1107,2,0),0)</f>
        <v>273610442</v>
      </c>
      <c r="Y491" s="3">
        <f>IFERROR(VLOOKUP(B491,[13]Ap_CESANTIAS!$C$16:$M$112,11,0),0)</f>
        <v>0</v>
      </c>
      <c r="Z491" s="3">
        <f>IFERROR(VLOOKUP(B491,[13]Ap_PENSION!$C$16:$M$112,11,0),0)</f>
        <v>0</v>
      </c>
      <c r="AA491" s="3">
        <f>IFERROR(VLOOKUP(B491,[13]Ap_SALUD!$C$16:$M$112,11,0),0)</f>
        <v>0</v>
      </c>
      <c r="AB491" s="3"/>
      <c r="AC491" s="36">
        <f t="shared" si="21"/>
        <v>337932956</v>
      </c>
      <c r="AD491" s="37">
        <f t="shared" si="23"/>
        <v>192967546</v>
      </c>
      <c r="AE491" s="144"/>
    </row>
    <row r="492" spans="1:31" x14ac:dyDescent="0.25">
      <c r="A492" s="38">
        <v>480</v>
      </c>
      <c r="B492" s="61"/>
      <c r="C492" s="143" t="str">
        <f>VLOOKUP(D492,[8]Hoja1!$A$2:$B$1115,2,0)</f>
        <v>20011</v>
      </c>
      <c r="D492" s="31">
        <v>800096561</v>
      </c>
      <c r="E492" s="31">
        <v>211120011</v>
      </c>
      <c r="F492" s="61" t="s">
        <v>681</v>
      </c>
      <c r="G492" s="33">
        <v>0</v>
      </c>
      <c r="H492" s="33">
        <v>0</v>
      </c>
      <c r="I492" s="3">
        <f>IFERROR(VLOOKUP(C492,'[6]Anexo 2'!$A$9:$G$1115,7,0),0)</f>
        <v>1878292032</v>
      </c>
      <c r="J492" s="3">
        <f>IFERROR(VLOOKUP(C492,'[6]Anexo 1'!$A$9:$F$1115,6,0),0)</f>
        <v>1858787027</v>
      </c>
      <c r="K492" s="3"/>
      <c r="L492" s="3"/>
      <c r="M492" s="3"/>
      <c r="N492" s="3"/>
      <c r="O492" s="3"/>
      <c r="P492" s="34">
        <f t="shared" si="22"/>
        <v>3737079059</v>
      </c>
      <c r="Q492" s="35">
        <f>VLOOKUP(D492,FEBRERO!$D$13:$Q$1147,14,0)+VLOOKUP(D492,FEBRERO!$D$13:$AC$1147,26,0)</f>
        <v>0</v>
      </c>
      <c r="R492" s="3">
        <f>IFERROR(VLOOKUP(D492,[13]ServNOMINA!$F$16:$M$112,8,0),0)</f>
        <v>0</v>
      </c>
      <c r="S492" s="3">
        <f>IFERROR(VLOOKUP(D492,[13]ServOTROS!$F$16:$M$112,8,0),0)</f>
        <v>0</v>
      </c>
      <c r="T492" s="3">
        <f>IFERROR(VLOOKUP(D492,[13]CANCEL!$F$16:$M$48,8,0),0)</f>
        <v>0</v>
      </c>
      <c r="U492" s="3">
        <f>IFERROR(VLOOKUP(B492,[13]Aaf_PENSION!$C$16:$M$112,11,0),0)</f>
        <v>0</v>
      </c>
      <c r="V492" s="3">
        <f>IFERROR(VLOOKUP(B492,[13]Aaf_SALUD!$C$16:$M$112,11,0),0)</f>
        <v>0</v>
      </c>
      <c r="W492" s="3">
        <f>IFERROR(VLOOKUP(D492,[13]CALIDAD!$F$16:$M$1122,8,0),0)</f>
        <v>469573008</v>
      </c>
      <c r="X492" s="3">
        <f>IFERROR(VLOOKUP(D492,'[14]dinamica municip ok'!$F$4:$G$1107,2,0),0)</f>
        <v>1858787027</v>
      </c>
      <c r="Y492" s="3">
        <f>IFERROR(VLOOKUP(B492,[13]Ap_CESANTIAS!$C$16:$M$112,11,0),0)</f>
        <v>0</v>
      </c>
      <c r="Z492" s="3">
        <f>IFERROR(VLOOKUP(B492,[13]Ap_PENSION!$C$16:$M$112,11,0),0)</f>
        <v>0</v>
      </c>
      <c r="AA492" s="3">
        <f>IFERROR(VLOOKUP(B492,[13]Ap_SALUD!$C$16:$M$112,11,0),0)</f>
        <v>0</v>
      </c>
      <c r="AB492" s="3"/>
      <c r="AC492" s="36">
        <f t="shared" si="21"/>
        <v>2328360035</v>
      </c>
      <c r="AD492" s="37">
        <f t="shared" si="23"/>
        <v>1408719024</v>
      </c>
      <c r="AE492" s="144"/>
    </row>
    <row r="493" spans="1:31" x14ac:dyDescent="0.25">
      <c r="A493" s="29">
        <v>481</v>
      </c>
      <c r="B493" s="61"/>
      <c r="C493" s="143" t="str">
        <f>VLOOKUP(D493,[8]Hoja1!$A$2:$B$1115,2,0)</f>
        <v>20013</v>
      </c>
      <c r="D493" s="31">
        <v>800096558</v>
      </c>
      <c r="E493" s="31">
        <v>211320013</v>
      </c>
      <c r="F493" s="61" t="s">
        <v>682</v>
      </c>
      <c r="G493" s="33">
        <v>0</v>
      </c>
      <c r="H493" s="33">
        <v>0</v>
      </c>
      <c r="I493" s="3">
        <f>IFERROR(VLOOKUP(C493,'[6]Anexo 2'!$A$9:$G$1115,7,0),0)</f>
        <v>2142663520</v>
      </c>
      <c r="J493" s="3">
        <f>IFERROR(VLOOKUP(C493,'[6]Anexo 1'!$A$9:$F$1115,6,0),0)</f>
        <v>1837790133</v>
      </c>
      <c r="K493" s="3"/>
      <c r="L493" s="3"/>
      <c r="M493" s="3"/>
      <c r="N493" s="46"/>
      <c r="O493" s="46"/>
      <c r="P493" s="34">
        <f t="shared" si="22"/>
        <v>3980453653</v>
      </c>
      <c r="Q493" s="35">
        <f>VLOOKUP(D493,FEBRERO!$D$13:$Q$1147,14,0)+VLOOKUP(D493,FEBRERO!$D$13:$AC$1147,26,0)</f>
        <v>0</v>
      </c>
      <c r="R493" s="3">
        <f>IFERROR(VLOOKUP(D493,[13]ServNOMINA!$F$16:$M$112,8,0),0)</f>
        <v>0</v>
      </c>
      <c r="S493" s="3">
        <f>IFERROR(VLOOKUP(D493,[13]ServOTROS!$F$16:$M$112,8,0),0)</f>
        <v>0</v>
      </c>
      <c r="T493" s="3">
        <f>IFERROR(VLOOKUP(D493,[13]CANCEL!$F$16:$M$48,8,0),0)</f>
        <v>0</v>
      </c>
      <c r="U493" s="3">
        <f>IFERROR(VLOOKUP(B493,[13]Aaf_PENSION!$C$16:$M$112,11,0),0)</f>
        <v>0</v>
      </c>
      <c r="V493" s="3">
        <f>IFERROR(VLOOKUP(B493,[13]Aaf_SALUD!$C$16:$M$112,11,0),0)</f>
        <v>0</v>
      </c>
      <c r="W493" s="3">
        <f>IFERROR(VLOOKUP(D493,[13]CALIDAD!$F$16:$M$1122,8,0),0)</f>
        <v>535665879</v>
      </c>
      <c r="X493" s="3">
        <f>IFERROR(VLOOKUP(D493,'[14]dinamica municip ok'!$F$4:$G$1107,2,0),0)</f>
        <v>1631431121</v>
      </c>
      <c r="Y493" s="3">
        <f>IFERROR(VLOOKUP(B493,[13]Ap_CESANTIAS!$C$16:$M$112,11,0),0)</f>
        <v>0</v>
      </c>
      <c r="Z493" s="3">
        <f>IFERROR(VLOOKUP(B493,[13]Ap_PENSION!$C$16:$M$112,11,0),0)</f>
        <v>0</v>
      </c>
      <c r="AA493" s="3">
        <f>IFERROR(VLOOKUP(B493,[13]Ap_SALUD!$C$16:$M$112,11,0),0)</f>
        <v>0</v>
      </c>
      <c r="AB493" s="3"/>
      <c r="AC493" s="36">
        <f t="shared" si="21"/>
        <v>2167097000</v>
      </c>
      <c r="AD493" s="37">
        <f t="shared" si="23"/>
        <v>1813356653</v>
      </c>
      <c r="AE493" s="144"/>
    </row>
    <row r="494" spans="1:31" x14ac:dyDescent="0.25">
      <c r="A494" s="38">
        <v>482</v>
      </c>
      <c r="B494" s="61"/>
      <c r="C494" s="143" t="str">
        <f>VLOOKUP(D494,[8]Hoja1!$A$2:$B$1115,2,0)</f>
        <v>20032</v>
      </c>
      <c r="D494" s="31">
        <v>892301541</v>
      </c>
      <c r="E494" s="31">
        <v>213220032</v>
      </c>
      <c r="F494" s="61" t="s">
        <v>683</v>
      </c>
      <c r="G494" s="33">
        <v>0</v>
      </c>
      <c r="H494" s="33">
        <v>0</v>
      </c>
      <c r="I494" s="3">
        <f>IFERROR(VLOOKUP(C494,'[6]Anexo 2'!$A$9:$G$1115,7,0),0)</f>
        <v>734320192</v>
      </c>
      <c r="J494" s="3">
        <f>IFERROR(VLOOKUP(C494,'[6]Anexo 1'!$A$9:$F$1115,6,0),0)</f>
        <v>687123366</v>
      </c>
      <c r="K494" s="3"/>
      <c r="L494" s="3"/>
      <c r="M494" s="3"/>
      <c r="N494" s="3"/>
      <c r="O494" s="3"/>
      <c r="P494" s="34">
        <f t="shared" si="22"/>
        <v>1421443558</v>
      </c>
      <c r="Q494" s="35">
        <f>VLOOKUP(D494,FEBRERO!$D$13:$Q$1147,14,0)+VLOOKUP(D494,FEBRERO!$D$13:$AC$1147,26,0)</f>
        <v>0</v>
      </c>
      <c r="R494" s="3">
        <f>IFERROR(VLOOKUP(D494,[13]ServNOMINA!$F$16:$M$112,8,0),0)</f>
        <v>0</v>
      </c>
      <c r="S494" s="3">
        <f>IFERROR(VLOOKUP(D494,[13]ServOTROS!$F$16:$M$112,8,0),0)</f>
        <v>0</v>
      </c>
      <c r="T494" s="3">
        <f>IFERROR(VLOOKUP(D494,[13]CANCEL!$F$16:$M$48,8,0),0)</f>
        <v>0</v>
      </c>
      <c r="U494" s="3">
        <f>IFERROR(VLOOKUP(B494,[13]Aaf_PENSION!$C$16:$M$112,11,0),0)</f>
        <v>0</v>
      </c>
      <c r="V494" s="3">
        <f>IFERROR(VLOOKUP(B494,[13]Aaf_SALUD!$C$16:$M$112,11,0),0)</f>
        <v>0</v>
      </c>
      <c r="W494" s="3">
        <f>IFERROR(VLOOKUP(D494,[13]CALIDAD!$F$16:$M$1122,8,0),0)</f>
        <v>183580047</v>
      </c>
      <c r="X494" s="3">
        <f>IFERROR(VLOOKUP(D494,'[14]dinamica municip ok'!$F$4:$G$1107,2,0),0)</f>
        <v>687123366</v>
      </c>
      <c r="Y494" s="3">
        <f>IFERROR(VLOOKUP(B494,[13]Ap_CESANTIAS!$C$16:$M$112,11,0),0)</f>
        <v>0</v>
      </c>
      <c r="Z494" s="3">
        <f>IFERROR(VLOOKUP(B494,[13]Ap_PENSION!$C$16:$M$112,11,0),0)</f>
        <v>0</v>
      </c>
      <c r="AA494" s="3">
        <f>IFERROR(VLOOKUP(B494,[13]Ap_SALUD!$C$16:$M$112,11,0),0)</f>
        <v>0</v>
      </c>
      <c r="AB494" s="3"/>
      <c r="AC494" s="36">
        <f t="shared" si="21"/>
        <v>870703413</v>
      </c>
      <c r="AD494" s="37">
        <f t="shared" si="23"/>
        <v>550740145</v>
      </c>
      <c r="AE494" s="144"/>
    </row>
    <row r="495" spans="1:31" x14ac:dyDescent="0.25">
      <c r="A495" s="29">
        <v>483</v>
      </c>
      <c r="B495" s="61"/>
      <c r="C495" s="143" t="str">
        <f>VLOOKUP(D495,[8]Hoja1!$A$2:$B$1115,2,0)</f>
        <v>20045</v>
      </c>
      <c r="D495" s="31">
        <v>800096576</v>
      </c>
      <c r="E495" s="31">
        <v>214520045</v>
      </c>
      <c r="F495" s="61" t="s">
        <v>684</v>
      </c>
      <c r="G495" s="33">
        <v>0</v>
      </c>
      <c r="H495" s="33">
        <v>0</v>
      </c>
      <c r="I495" s="3">
        <f>IFERROR(VLOOKUP(C495,'[6]Anexo 2'!$A$9:$G$1115,7,0),0)</f>
        <v>1015301264</v>
      </c>
      <c r="J495" s="3">
        <f>IFERROR(VLOOKUP(C495,'[6]Anexo 1'!$A$9:$F$1115,6,0),0)</f>
        <v>848180037</v>
      </c>
      <c r="K495" s="3"/>
      <c r="L495" s="3"/>
      <c r="M495" s="3"/>
      <c r="N495" s="3"/>
      <c r="O495" s="3"/>
      <c r="P495" s="34">
        <f t="shared" si="22"/>
        <v>1863481301</v>
      </c>
      <c r="Q495" s="35">
        <f>VLOOKUP(D495,FEBRERO!$D$13:$Q$1147,14,0)+VLOOKUP(D495,FEBRERO!$D$13:$AC$1147,26,0)</f>
        <v>0</v>
      </c>
      <c r="R495" s="3">
        <f>IFERROR(VLOOKUP(D495,[13]ServNOMINA!$F$16:$M$112,8,0),0)</f>
        <v>0</v>
      </c>
      <c r="S495" s="3">
        <f>IFERROR(VLOOKUP(D495,[13]ServOTROS!$F$16:$M$112,8,0),0)</f>
        <v>0</v>
      </c>
      <c r="T495" s="3">
        <f>IFERROR(VLOOKUP(D495,[13]CANCEL!$F$16:$M$48,8,0),0)</f>
        <v>0</v>
      </c>
      <c r="U495" s="3">
        <f>IFERROR(VLOOKUP(B495,[13]Aaf_PENSION!$C$16:$M$112,11,0),0)</f>
        <v>0</v>
      </c>
      <c r="V495" s="3">
        <f>IFERROR(VLOOKUP(B495,[13]Aaf_SALUD!$C$16:$M$112,11,0),0)</f>
        <v>0</v>
      </c>
      <c r="W495" s="3">
        <f>IFERROR(VLOOKUP(D495,[13]CALIDAD!$F$16:$M$1122,8,0),0)</f>
        <v>253825317</v>
      </c>
      <c r="X495" s="3">
        <f>IFERROR(VLOOKUP(D495,'[14]dinamica municip ok'!$F$4:$G$1107,2,0),0)</f>
        <v>848180037</v>
      </c>
      <c r="Y495" s="3">
        <f>IFERROR(VLOOKUP(B495,[13]Ap_CESANTIAS!$C$16:$M$112,11,0),0)</f>
        <v>0</v>
      </c>
      <c r="Z495" s="3">
        <f>IFERROR(VLOOKUP(B495,[13]Ap_PENSION!$C$16:$M$112,11,0),0)</f>
        <v>0</v>
      </c>
      <c r="AA495" s="3">
        <f>IFERROR(VLOOKUP(B495,[13]Ap_SALUD!$C$16:$M$112,11,0),0)</f>
        <v>0</v>
      </c>
      <c r="AB495" s="3"/>
      <c r="AC495" s="36">
        <f t="shared" si="21"/>
        <v>1102005354</v>
      </c>
      <c r="AD495" s="37">
        <f t="shared" si="23"/>
        <v>761475947</v>
      </c>
      <c r="AE495" s="144"/>
    </row>
    <row r="496" spans="1:31" x14ac:dyDescent="0.25">
      <c r="A496" s="38">
        <v>484</v>
      </c>
      <c r="B496" s="61"/>
      <c r="C496" s="143" t="str">
        <f>VLOOKUP(D496,[8]Hoja1!$A$2:$B$1115,2,0)</f>
        <v>20060</v>
      </c>
      <c r="D496" s="31">
        <v>892301130</v>
      </c>
      <c r="E496" s="31">
        <v>216020060</v>
      </c>
      <c r="F496" s="61" t="s">
        <v>685</v>
      </c>
      <c r="G496" s="33">
        <v>0</v>
      </c>
      <c r="H496" s="33">
        <v>0</v>
      </c>
      <c r="I496" s="3">
        <f>IFERROR(VLOOKUP(C496,'[6]Anexo 2'!$A$9:$G$1115,7,0),0)</f>
        <v>1219808912</v>
      </c>
      <c r="J496" s="3">
        <f>IFERROR(VLOOKUP(C496,'[6]Anexo 1'!$A$9:$F$1115,6,0),0)</f>
        <v>899683832</v>
      </c>
      <c r="K496" s="3"/>
      <c r="L496" s="3"/>
      <c r="M496" s="3"/>
      <c r="N496" s="3"/>
      <c r="O496" s="3"/>
      <c r="P496" s="34">
        <f t="shared" si="22"/>
        <v>2119492744</v>
      </c>
      <c r="Q496" s="35">
        <f>VLOOKUP(D496,FEBRERO!$D$13:$Q$1147,14,0)+VLOOKUP(D496,FEBRERO!$D$13:$AC$1147,26,0)</f>
        <v>0</v>
      </c>
      <c r="R496" s="3">
        <f>IFERROR(VLOOKUP(D496,[13]ServNOMINA!$F$16:$M$112,8,0),0)</f>
        <v>0</v>
      </c>
      <c r="S496" s="3">
        <f>IFERROR(VLOOKUP(D496,[13]ServOTROS!$F$16:$M$112,8,0),0)</f>
        <v>0</v>
      </c>
      <c r="T496" s="3">
        <f>IFERROR(VLOOKUP(D496,[13]CANCEL!$F$16:$M$48,8,0),0)</f>
        <v>0</v>
      </c>
      <c r="U496" s="3">
        <f>IFERROR(VLOOKUP(B496,[13]Aaf_PENSION!$C$16:$M$112,11,0),0)</f>
        <v>0</v>
      </c>
      <c r="V496" s="3">
        <f>IFERROR(VLOOKUP(B496,[13]Aaf_SALUD!$C$16:$M$112,11,0),0)</f>
        <v>0</v>
      </c>
      <c r="W496" s="3">
        <f>IFERROR(VLOOKUP(D496,[13]CALIDAD!$F$16:$M$1122,8,0),0)</f>
        <v>304952229</v>
      </c>
      <c r="X496" s="3">
        <f>IFERROR(VLOOKUP(D496,'[14]dinamica municip ok'!$F$4:$G$1107,2,0),0)</f>
        <v>899683832</v>
      </c>
      <c r="Y496" s="3">
        <f>IFERROR(VLOOKUP(B496,[13]Ap_CESANTIAS!$C$16:$M$112,11,0),0)</f>
        <v>0</v>
      </c>
      <c r="Z496" s="3">
        <f>IFERROR(VLOOKUP(B496,[13]Ap_PENSION!$C$16:$M$112,11,0),0)</f>
        <v>0</v>
      </c>
      <c r="AA496" s="3">
        <f>IFERROR(VLOOKUP(B496,[13]Ap_SALUD!$C$16:$M$112,11,0),0)</f>
        <v>0</v>
      </c>
      <c r="AB496" s="3"/>
      <c r="AC496" s="36">
        <f t="shared" si="21"/>
        <v>1204636061</v>
      </c>
      <c r="AD496" s="37">
        <f t="shared" si="23"/>
        <v>914856683</v>
      </c>
      <c r="AE496" s="144"/>
    </row>
    <row r="497" spans="1:31" x14ac:dyDescent="0.25">
      <c r="A497" s="29">
        <v>485</v>
      </c>
      <c r="B497" s="61"/>
      <c r="C497" s="143" t="str">
        <f>VLOOKUP(D497,[8]Hoja1!$A$2:$B$1115,2,0)</f>
        <v>20175</v>
      </c>
      <c r="D497" s="31">
        <v>892300815</v>
      </c>
      <c r="E497" s="31">
        <v>217520175</v>
      </c>
      <c r="F497" s="61" t="s">
        <v>686</v>
      </c>
      <c r="G497" s="33">
        <v>0</v>
      </c>
      <c r="H497" s="33">
        <v>0</v>
      </c>
      <c r="I497" s="3">
        <f>IFERROR(VLOOKUP(C497,'[6]Anexo 2'!$A$9:$G$1115,7,0),0)</f>
        <v>1354917056</v>
      </c>
      <c r="J497" s="3">
        <f>IFERROR(VLOOKUP(C497,'[6]Anexo 1'!$A$9:$F$1115,6,0),0)</f>
        <v>1155709082</v>
      </c>
      <c r="K497" s="3"/>
      <c r="L497" s="3"/>
      <c r="M497" s="3"/>
      <c r="N497" s="3"/>
      <c r="O497" s="3"/>
      <c r="P497" s="34">
        <f t="shared" si="22"/>
        <v>2510626138</v>
      </c>
      <c r="Q497" s="35">
        <f>VLOOKUP(D497,FEBRERO!$D$13:$Q$1147,14,0)+VLOOKUP(D497,FEBRERO!$D$13:$AC$1147,26,0)</f>
        <v>0</v>
      </c>
      <c r="R497" s="3">
        <f>IFERROR(VLOOKUP(D497,[13]ServNOMINA!$F$16:$M$112,8,0),0)</f>
        <v>0</v>
      </c>
      <c r="S497" s="3">
        <f>IFERROR(VLOOKUP(D497,[13]ServOTROS!$F$16:$M$112,8,0),0)</f>
        <v>0</v>
      </c>
      <c r="T497" s="3">
        <f>IFERROR(VLOOKUP(D497,[13]CANCEL!$F$16:$M$48,8,0),0)</f>
        <v>0</v>
      </c>
      <c r="U497" s="3">
        <f>IFERROR(VLOOKUP(B497,[13]Aaf_PENSION!$C$16:$M$112,11,0),0)</f>
        <v>0</v>
      </c>
      <c r="V497" s="3">
        <f>IFERROR(VLOOKUP(B497,[13]Aaf_SALUD!$C$16:$M$112,11,0),0)</f>
        <v>0</v>
      </c>
      <c r="W497" s="3">
        <f>IFERROR(VLOOKUP(D497,[13]CALIDAD!$F$16:$M$1122,8,0),0)</f>
        <v>338729265</v>
      </c>
      <c r="X497" s="3">
        <f>IFERROR(VLOOKUP(D497,'[14]dinamica municip ok'!$F$4:$G$1107,2,0),0)</f>
        <v>1155709082</v>
      </c>
      <c r="Y497" s="3">
        <f>IFERROR(VLOOKUP(B497,[13]Ap_CESANTIAS!$C$16:$M$112,11,0),0)</f>
        <v>0</v>
      </c>
      <c r="Z497" s="3">
        <f>IFERROR(VLOOKUP(B497,[13]Ap_PENSION!$C$16:$M$112,11,0),0)</f>
        <v>0</v>
      </c>
      <c r="AA497" s="3">
        <f>IFERROR(VLOOKUP(B497,[13]Ap_SALUD!$C$16:$M$112,11,0),0)</f>
        <v>0</v>
      </c>
      <c r="AB497" s="3"/>
      <c r="AC497" s="36">
        <f t="shared" si="21"/>
        <v>1494438347</v>
      </c>
      <c r="AD497" s="37">
        <f t="shared" si="23"/>
        <v>1016187791</v>
      </c>
      <c r="AE497" s="144"/>
    </row>
    <row r="498" spans="1:31" x14ac:dyDescent="0.25">
      <c r="A498" s="38">
        <v>486</v>
      </c>
      <c r="B498" s="61"/>
      <c r="C498" s="143" t="str">
        <f>VLOOKUP(D498,[8]Hoja1!$A$2:$B$1115,2,0)</f>
        <v>20178</v>
      </c>
      <c r="D498" s="31">
        <v>800096585</v>
      </c>
      <c r="E498" s="31">
        <v>217820178</v>
      </c>
      <c r="F498" s="61" t="s">
        <v>687</v>
      </c>
      <c r="G498" s="33">
        <v>0</v>
      </c>
      <c r="H498" s="33">
        <v>0</v>
      </c>
      <c r="I498" s="3">
        <f>IFERROR(VLOOKUP(C498,'[6]Anexo 2'!$A$9:$G$1115,7,0),0)</f>
        <v>865513536</v>
      </c>
      <c r="J498" s="3">
        <f>IFERROR(VLOOKUP(C498,'[6]Anexo 1'!$A$9:$F$1115,6,0),0)</f>
        <v>835079613</v>
      </c>
      <c r="K498" s="3"/>
      <c r="L498" s="3"/>
      <c r="M498" s="3"/>
      <c r="N498" s="3"/>
      <c r="O498" s="3"/>
      <c r="P498" s="34">
        <f t="shared" si="22"/>
        <v>1700593149</v>
      </c>
      <c r="Q498" s="35">
        <f>VLOOKUP(D498,FEBRERO!$D$13:$Q$1147,14,0)+VLOOKUP(D498,FEBRERO!$D$13:$AC$1147,26,0)</f>
        <v>0</v>
      </c>
      <c r="R498" s="3">
        <f>IFERROR(VLOOKUP(D498,[13]ServNOMINA!$F$16:$M$112,8,0),0)</f>
        <v>0</v>
      </c>
      <c r="S498" s="3">
        <f>IFERROR(VLOOKUP(D498,[13]ServOTROS!$F$16:$M$112,8,0),0)</f>
        <v>0</v>
      </c>
      <c r="T498" s="3">
        <f>IFERROR(VLOOKUP(D498,[13]CANCEL!$F$16:$M$48,8,0),0)</f>
        <v>0</v>
      </c>
      <c r="U498" s="3">
        <f>IFERROR(VLOOKUP(B498,[13]Aaf_PENSION!$C$16:$M$112,11,0),0)</f>
        <v>0</v>
      </c>
      <c r="V498" s="3">
        <f>IFERROR(VLOOKUP(B498,[13]Aaf_SALUD!$C$16:$M$112,11,0),0)</f>
        <v>0</v>
      </c>
      <c r="W498" s="3">
        <f>IFERROR(VLOOKUP(D498,[13]CALIDAD!$F$16:$M$1122,8,0),0)</f>
        <v>216378384</v>
      </c>
      <c r="X498" s="3">
        <f>IFERROR(VLOOKUP(D498,'[14]dinamica municip ok'!$F$4:$G$1107,2,0),0)</f>
        <v>835079613</v>
      </c>
      <c r="Y498" s="3">
        <f>IFERROR(VLOOKUP(B498,[13]Ap_CESANTIAS!$C$16:$M$112,11,0),0)</f>
        <v>0</v>
      </c>
      <c r="Z498" s="3">
        <f>IFERROR(VLOOKUP(B498,[13]Ap_PENSION!$C$16:$M$112,11,0),0)</f>
        <v>0</v>
      </c>
      <c r="AA498" s="3">
        <f>IFERROR(VLOOKUP(B498,[13]Ap_SALUD!$C$16:$M$112,11,0),0)</f>
        <v>0</v>
      </c>
      <c r="AB498" s="3"/>
      <c r="AC498" s="36">
        <f t="shared" si="21"/>
        <v>1051457997</v>
      </c>
      <c r="AD498" s="37">
        <f t="shared" si="23"/>
        <v>649135152</v>
      </c>
      <c r="AE498" s="144"/>
    </row>
    <row r="499" spans="1:31" x14ac:dyDescent="0.25">
      <c r="A499" s="29">
        <v>487</v>
      </c>
      <c r="B499" s="61"/>
      <c r="C499" s="143" t="str">
        <f>VLOOKUP(D499,[8]Hoja1!$A$2:$B$1115,2,0)</f>
        <v>20228</v>
      </c>
      <c r="D499" s="31">
        <v>800096580</v>
      </c>
      <c r="E499" s="31">
        <v>212820228</v>
      </c>
      <c r="F499" s="61" t="s">
        <v>688</v>
      </c>
      <c r="G499" s="33">
        <v>0</v>
      </c>
      <c r="H499" s="33">
        <v>0</v>
      </c>
      <c r="I499" s="3">
        <f>IFERROR(VLOOKUP(C499,'[6]Anexo 2'!$A$9:$G$1115,7,0),0)</f>
        <v>1065008464</v>
      </c>
      <c r="J499" s="3">
        <f>IFERROR(VLOOKUP(C499,'[6]Anexo 1'!$A$9:$F$1115,6,0),0)</f>
        <v>1002945018</v>
      </c>
      <c r="K499" s="3"/>
      <c r="L499" s="3"/>
      <c r="M499" s="3"/>
      <c r="N499" s="3"/>
      <c r="O499" s="3"/>
      <c r="P499" s="34">
        <f t="shared" si="22"/>
        <v>2067953482</v>
      </c>
      <c r="Q499" s="35">
        <f>VLOOKUP(D499,FEBRERO!$D$13:$Q$1147,14,0)+VLOOKUP(D499,FEBRERO!$D$13:$AC$1147,26,0)</f>
        <v>0</v>
      </c>
      <c r="R499" s="3">
        <f>IFERROR(VLOOKUP(D499,[13]ServNOMINA!$F$16:$M$112,8,0),0)</f>
        <v>0</v>
      </c>
      <c r="S499" s="3">
        <f>IFERROR(VLOOKUP(D499,[13]ServOTROS!$F$16:$M$112,8,0),0)</f>
        <v>0</v>
      </c>
      <c r="T499" s="3">
        <f>IFERROR(VLOOKUP(D499,[13]CANCEL!$F$16:$M$48,8,0),0)</f>
        <v>0</v>
      </c>
      <c r="U499" s="3">
        <f>IFERROR(VLOOKUP(B499,[13]Aaf_PENSION!$C$16:$M$112,11,0),0)</f>
        <v>0</v>
      </c>
      <c r="V499" s="3">
        <f>IFERROR(VLOOKUP(B499,[13]Aaf_SALUD!$C$16:$M$112,11,0),0)</f>
        <v>0</v>
      </c>
      <c r="W499" s="3">
        <f>IFERROR(VLOOKUP(D499,[13]CALIDAD!$F$16:$M$1122,8,0),0)</f>
        <v>266252115</v>
      </c>
      <c r="X499" s="3">
        <f>IFERROR(VLOOKUP(D499,'[14]dinamica municip ok'!$F$4:$G$1107,2,0),0)</f>
        <v>1002945018</v>
      </c>
      <c r="Y499" s="3">
        <f>IFERROR(VLOOKUP(B499,[13]Ap_CESANTIAS!$C$16:$M$112,11,0),0)</f>
        <v>0</v>
      </c>
      <c r="Z499" s="3">
        <f>IFERROR(VLOOKUP(B499,[13]Ap_PENSION!$C$16:$M$112,11,0),0)</f>
        <v>0</v>
      </c>
      <c r="AA499" s="3">
        <f>IFERROR(VLOOKUP(B499,[13]Ap_SALUD!$C$16:$M$112,11,0),0)</f>
        <v>0</v>
      </c>
      <c r="AB499" s="3"/>
      <c r="AC499" s="36">
        <f t="shared" si="21"/>
        <v>1269197133</v>
      </c>
      <c r="AD499" s="37">
        <f t="shared" si="23"/>
        <v>798756349</v>
      </c>
      <c r="AE499" s="144"/>
    </row>
    <row r="500" spans="1:31" x14ac:dyDescent="0.25">
      <c r="A500" s="38">
        <v>488</v>
      </c>
      <c r="B500" s="61"/>
      <c r="C500" s="143" t="str">
        <f>VLOOKUP(D500,[8]Hoja1!$A$2:$B$1115,2,0)</f>
        <v>20238</v>
      </c>
      <c r="D500" s="31">
        <v>800096587</v>
      </c>
      <c r="E500" s="31">
        <v>213820238</v>
      </c>
      <c r="F500" s="61" t="s">
        <v>689</v>
      </c>
      <c r="G500" s="33">
        <v>0</v>
      </c>
      <c r="H500" s="33">
        <v>0</v>
      </c>
      <c r="I500" s="3">
        <f>IFERROR(VLOOKUP(C500,'[6]Anexo 2'!$A$9:$G$1115,7,0),0)</f>
        <v>919477328</v>
      </c>
      <c r="J500" s="3">
        <f>IFERROR(VLOOKUP(C500,'[6]Anexo 1'!$A$9:$F$1115,6,0),0)</f>
        <v>731656970</v>
      </c>
      <c r="K500" s="3"/>
      <c r="L500" s="3"/>
      <c r="M500" s="3"/>
      <c r="N500" s="3"/>
      <c r="O500" s="3"/>
      <c r="P500" s="34">
        <f t="shared" si="22"/>
        <v>1651134298</v>
      </c>
      <c r="Q500" s="35">
        <f>VLOOKUP(D500,FEBRERO!$D$13:$Q$1147,14,0)+VLOOKUP(D500,FEBRERO!$D$13:$AC$1147,26,0)</f>
        <v>0</v>
      </c>
      <c r="R500" s="3">
        <f>IFERROR(VLOOKUP(D500,[13]ServNOMINA!$F$16:$M$112,8,0),0)</f>
        <v>0</v>
      </c>
      <c r="S500" s="3">
        <f>IFERROR(VLOOKUP(D500,[13]ServOTROS!$F$16:$M$112,8,0),0)</f>
        <v>0</v>
      </c>
      <c r="T500" s="3">
        <f>IFERROR(VLOOKUP(D500,[13]CANCEL!$F$16:$M$48,8,0),0)</f>
        <v>0</v>
      </c>
      <c r="U500" s="3">
        <f>IFERROR(VLOOKUP(B500,[13]Aaf_PENSION!$C$16:$M$112,11,0),0)</f>
        <v>0</v>
      </c>
      <c r="V500" s="3">
        <f>IFERROR(VLOOKUP(B500,[13]Aaf_SALUD!$C$16:$M$112,11,0),0)</f>
        <v>0</v>
      </c>
      <c r="W500" s="3">
        <f>IFERROR(VLOOKUP(D500,[13]CALIDAD!$F$16:$M$1122,8,0),0)</f>
        <v>229869333</v>
      </c>
      <c r="X500" s="3">
        <f>IFERROR(VLOOKUP(D500,'[14]dinamica municip ok'!$F$4:$G$1107,2,0),0)</f>
        <v>731656970</v>
      </c>
      <c r="Y500" s="3">
        <f>IFERROR(VLOOKUP(B500,[13]Ap_CESANTIAS!$C$16:$M$112,11,0),0)</f>
        <v>0</v>
      </c>
      <c r="Z500" s="3">
        <f>IFERROR(VLOOKUP(B500,[13]Ap_PENSION!$C$16:$M$112,11,0),0)</f>
        <v>0</v>
      </c>
      <c r="AA500" s="3">
        <f>IFERROR(VLOOKUP(B500,[13]Ap_SALUD!$C$16:$M$112,11,0),0)</f>
        <v>0</v>
      </c>
      <c r="AB500" s="3"/>
      <c r="AC500" s="36">
        <f t="shared" si="21"/>
        <v>961526303</v>
      </c>
      <c r="AD500" s="37">
        <f t="shared" si="23"/>
        <v>689607995</v>
      </c>
      <c r="AE500" s="144"/>
    </row>
    <row r="501" spans="1:31" x14ac:dyDescent="0.25">
      <c r="A501" s="29">
        <v>489</v>
      </c>
      <c r="B501" s="61"/>
      <c r="C501" s="143" t="str">
        <f>VLOOKUP(D501,[8]Hoja1!$A$2:$B$1115,2,0)</f>
        <v>20250</v>
      </c>
      <c r="D501" s="31">
        <v>800096592</v>
      </c>
      <c r="E501" s="31">
        <v>215020250</v>
      </c>
      <c r="F501" s="61" t="s">
        <v>690</v>
      </c>
      <c r="G501" s="33">
        <v>0</v>
      </c>
      <c r="H501" s="33">
        <v>0</v>
      </c>
      <c r="I501" s="3">
        <f>IFERROR(VLOOKUP(C501,'[6]Anexo 2'!$A$9:$G$1115,7,0),0)</f>
        <v>1224653056</v>
      </c>
      <c r="J501" s="3">
        <f>IFERROR(VLOOKUP(C501,'[6]Anexo 1'!$A$9:$F$1115,6,0),0)</f>
        <v>1278275191</v>
      </c>
      <c r="K501" s="3"/>
      <c r="L501" s="3"/>
      <c r="M501" s="3"/>
      <c r="N501" s="3"/>
      <c r="O501" s="3"/>
      <c r="P501" s="34">
        <f t="shared" si="22"/>
        <v>2502928247</v>
      </c>
      <c r="Q501" s="35">
        <f>VLOOKUP(D501,FEBRERO!$D$13:$Q$1147,14,0)+VLOOKUP(D501,FEBRERO!$D$13:$AC$1147,26,0)</f>
        <v>0</v>
      </c>
      <c r="R501" s="3">
        <f>IFERROR(VLOOKUP(D501,[13]ServNOMINA!$F$16:$M$112,8,0),0)</f>
        <v>0</v>
      </c>
      <c r="S501" s="3">
        <f>IFERROR(VLOOKUP(D501,[13]ServOTROS!$F$16:$M$112,8,0),0)</f>
        <v>0</v>
      </c>
      <c r="T501" s="3">
        <f>IFERROR(VLOOKUP(D501,[13]CANCEL!$F$16:$M$48,8,0),0)</f>
        <v>0</v>
      </c>
      <c r="U501" s="3">
        <f>IFERROR(VLOOKUP(B501,[13]Aaf_PENSION!$C$16:$M$112,11,0),0)</f>
        <v>0</v>
      </c>
      <c r="V501" s="3">
        <f>IFERROR(VLOOKUP(B501,[13]Aaf_SALUD!$C$16:$M$112,11,0),0)</f>
        <v>0</v>
      </c>
      <c r="W501" s="3">
        <f>IFERROR(VLOOKUP(D501,[13]CALIDAD!$F$16:$M$1122,8,0),0)</f>
        <v>306163263</v>
      </c>
      <c r="X501" s="3">
        <f>IFERROR(VLOOKUP(D501,'[14]dinamica municip ok'!$F$4:$G$1107,2,0),0)</f>
        <v>1278275191</v>
      </c>
      <c r="Y501" s="3">
        <f>IFERROR(VLOOKUP(B501,[13]Ap_CESANTIAS!$C$16:$M$112,11,0),0)</f>
        <v>0</v>
      </c>
      <c r="Z501" s="3">
        <f>IFERROR(VLOOKUP(B501,[13]Ap_PENSION!$C$16:$M$112,11,0),0)</f>
        <v>0</v>
      </c>
      <c r="AA501" s="3">
        <f>IFERROR(VLOOKUP(B501,[13]Ap_SALUD!$C$16:$M$112,11,0),0)</f>
        <v>0</v>
      </c>
      <c r="AB501" s="3"/>
      <c r="AC501" s="36">
        <f t="shared" si="21"/>
        <v>1584438454</v>
      </c>
      <c r="AD501" s="37">
        <f t="shared" si="23"/>
        <v>918489793</v>
      </c>
      <c r="AE501" s="144"/>
    </row>
    <row r="502" spans="1:31" x14ac:dyDescent="0.25">
      <c r="A502" s="38">
        <v>490</v>
      </c>
      <c r="B502" s="61"/>
      <c r="C502" s="143" t="str">
        <f>VLOOKUP(D502,[8]Hoja1!$A$2:$B$1115,2,0)</f>
        <v>20295</v>
      </c>
      <c r="D502" s="31">
        <v>800096595</v>
      </c>
      <c r="E502" s="31">
        <v>219520295</v>
      </c>
      <c r="F502" s="61" t="s">
        <v>691</v>
      </c>
      <c r="G502" s="33">
        <v>0</v>
      </c>
      <c r="H502" s="33">
        <v>0</v>
      </c>
      <c r="I502" s="3">
        <f>IFERROR(VLOOKUP(C502,'[6]Anexo 2'!$A$9:$G$1115,7,0),0)</f>
        <v>274291796</v>
      </c>
      <c r="J502" s="3">
        <f>IFERROR(VLOOKUP(C502,'[6]Anexo 1'!$A$9:$F$1115,6,0),0)</f>
        <v>287436930</v>
      </c>
      <c r="K502" s="3"/>
      <c r="L502" s="3"/>
      <c r="M502" s="3"/>
      <c r="N502" s="3"/>
      <c r="O502" s="3"/>
      <c r="P502" s="34">
        <f t="shared" si="22"/>
        <v>561728726</v>
      </c>
      <c r="Q502" s="35">
        <f>VLOOKUP(D502,FEBRERO!$D$13:$Q$1147,14,0)+VLOOKUP(D502,FEBRERO!$D$13:$AC$1147,26,0)</f>
        <v>0</v>
      </c>
      <c r="R502" s="3">
        <f>IFERROR(VLOOKUP(D502,[13]ServNOMINA!$F$16:$M$112,8,0),0)</f>
        <v>0</v>
      </c>
      <c r="S502" s="3">
        <f>IFERROR(VLOOKUP(D502,[13]ServOTROS!$F$16:$M$112,8,0),0)</f>
        <v>0</v>
      </c>
      <c r="T502" s="3">
        <f>IFERROR(VLOOKUP(D502,[13]CANCEL!$F$16:$M$48,8,0),0)</f>
        <v>0</v>
      </c>
      <c r="U502" s="3">
        <f>IFERROR(VLOOKUP(B502,[13]Aaf_PENSION!$C$16:$M$112,11,0),0)</f>
        <v>0</v>
      </c>
      <c r="V502" s="3">
        <f>IFERROR(VLOOKUP(B502,[13]Aaf_SALUD!$C$16:$M$112,11,0),0)</f>
        <v>0</v>
      </c>
      <c r="W502" s="3">
        <f>IFERROR(VLOOKUP(D502,[13]CALIDAD!$F$16:$M$1122,8,0),0)</f>
        <v>68572950</v>
      </c>
      <c r="X502" s="3">
        <f>IFERROR(VLOOKUP(D502,'[14]dinamica municip ok'!$F$4:$G$1107,2,0),0)</f>
        <v>287436930</v>
      </c>
      <c r="Y502" s="3">
        <f>IFERROR(VLOOKUP(B502,[13]Ap_CESANTIAS!$C$16:$M$112,11,0),0)</f>
        <v>0</v>
      </c>
      <c r="Z502" s="3">
        <f>IFERROR(VLOOKUP(B502,[13]Ap_PENSION!$C$16:$M$112,11,0),0)</f>
        <v>0</v>
      </c>
      <c r="AA502" s="3">
        <f>IFERROR(VLOOKUP(B502,[13]Ap_SALUD!$C$16:$M$112,11,0),0)</f>
        <v>0</v>
      </c>
      <c r="AB502" s="3"/>
      <c r="AC502" s="36">
        <f t="shared" si="21"/>
        <v>356009880</v>
      </c>
      <c r="AD502" s="37">
        <f t="shared" si="23"/>
        <v>205718846</v>
      </c>
      <c r="AE502" s="144"/>
    </row>
    <row r="503" spans="1:31" x14ac:dyDescent="0.25">
      <c r="A503" s="29">
        <v>491</v>
      </c>
      <c r="B503" s="61"/>
      <c r="C503" s="143" t="str">
        <f>VLOOKUP(D503,[8]Hoja1!$A$2:$B$1115,2,0)</f>
        <v>20310</v>
      </c>
      <c r="D503" s="31">
        <v>800096597</v>
      </c>
      <c r="E503" s="31">
        <v>211020310</v>
      </c>
      <c r="F503" s="61" t="s">
        <v>692</v>
      </c>
      <c r="G503" s="33">
        <v>0</v>
      </c>
      <c r="H503" s="33">
        <v>0</v>
      </c>
      <c r="I503" s="3">
        <f>IFERROR(VLOOKUP(C503,'[6]Anexo 2'!$A$9:$G$1115,7,0),0)</f>
        <v>91858588</v>
      </c>
      <c r="J503" s="3">
        <f>IFERROR(VLOOKUP(C503,'[6]Anexo 1'!$A$9:$F$1115,6,0),0)</f>
        <v>84281221</v>
      </c>
      <c r="K503" s="3"/>
      <c r="L503" s="3"/>
      <c r="M503" s="3"/>
      <c r="N503" s="3"/>
      <c r="O503" s="3"/>
      <c r="P503" s="34">
        <f t="shared" si="22"/>
        <v>176139809</v>
      </c>
      <c r="Q503" s="35">
        <f>VLOOKUP(D503,FEBRERO!$D$13:$Q$1147,14,0)+VLOOKUP(D503,FEBRERO!$D$13:$AC$1147,26,0)</f>
        <v>0</v>
      </c>
      <c r="R503" s="3">
        <f>IFERROR(VLOOKUP(D503,[13]ServNOMINA!$F$16:$M$112,8,0),0)</f>
        <v>0</v>
      </c>
      <c r="S503" s="3">
        <f>IFERROR(VLOOKUP(D503,[13]ServOTROS!$F$16:$M$112,8,0),0)</f>
        <v>0</v>
      </c>
      <c r="T503" s="3">
        <f>IFERROR(VLOOKUP(D503,[13]CANCEL!$F$16:$M$48,8,0),0)</f>
        <v>0</v>
      </c>
      <c r="U503" s="3">
        <f>IFERROR(VLOOKUP(B503,[13]Aaf_PENSION!$C$16:$M$112,11,0),0)</f>
        <v>0</v>
      </c>
      <c r="V503" s="3">
        <f>IFERROR(VLOOKUP(B503,[13]Aaf_SALUD!$C$16:$M$112,11,0),0)</f>
        <v>0</v>
      </c>
      <c r="W503" s="3">
        <f>IFERROR(VLOOKUP(D503,[13]CALIDAD!$F$16:$M$1122,8,0),0)</f>
        <v>22964646</v>
      </c>
      <c r="X503" s="3">
        <f>IFERROR(VLOOKUP(D503,'[14]dinamica municip ok'!$F$4:$G$1107,2,0),0)</f>
        <v>84281221</v>
      </c>
      <c r="Y503" s="3">
        <f>IFERROR(VLOOKUP(B503,[13]Ap_CESANTIAS!$C$16:$M$112,11,0),0)</f>
        <v>0</v>
      </c>
      <c r="Z503" s="3">
        <f>IFERROR(VLOOKUP(B503,[13]Ap_PENSION!$C$16:$M$112,11,0),0)</f>
        <v>0</v>
      </c>
      <c r="AA503" s="3">
        <f>IFERROR(VLOOKUP(B503,[13]Ap_SALUD!$C$16:$M$112,11,0),0)</f>
        <v>0</v>
      </c>
      <c r="AB503" s="3"/>
      <c r="AC503" s="36">
        <f t="shared" si="21"/>
        <v>107245867</v>
      </c>
      <c r="AD503" s="37">
        <f t="shared" si="23"/>
        <v>68893942</v>
      </c>
      <c r="AE503" s="144"/>
    </row>
    <row r="504" spans="1:31" x14ac:dyDescent="0.25">
      <c r="A504" s="38">
        <v>492</v>
      </c>
      <c r="B504" s="61"/>
      <c r="C504" s="143" t="str">
        <f>VLOOKUP(D504,[8]Hoja1!$A$2:$B$1115,2,0)</f>
        <v>20383</v>
      </c>
      <c r="D504" s="31">
        <v>800096599</v>
      </c>
      <c r="E504" s="31">
        <v>218320383</v>
      </c>
      <c r="F504" s="61" t="s">
        <v>693</v>
      </c>
      <c r="G504" s="33">
        <v>0</v>
      </c>
      <c r="H504" s="33">
        <v>0</v>
      </c>
      <c r="I504" s="3">
        <f>IFERROR(VLOOKUP(C504,'[6]Anexo 2'!$A$9:$G$1115,7,0),0)</f>
        <v>451231464</v>
      </c>
      <c r="J504" s="3">
        <f>IFERROR(VLOOKUP(C504,'[6]Anexo 1'!$A$9:$F$1115,6,0),0)</f>
        <v>405483805</v>
      </c>
      <c r="K504" s="3"/>
      <c r="L504" s="3"/>
      <c r="M504" s="3"/>
      <c r="N504" s="3"/>
      <c r="O504" s="3"/>
      <c r="P504" s="34">
        <f t="shared" si="22"/>
        <v>856715269</v>
      </c>
      <c r="Q504" s="35">
        <f>VLOOKUP(D504,FEBRERO!$D$13:$Q$1147,14,0)+VLOOKUP(D504,FEBRERO!$D$13:$AC$1147,26,0)</f>
        <v>0</v>
      </c>
      <c r="R504" s="3">
        <f>IFERROR(VLOOKUP(D504,[13]ServNOMINA!$F$16:$M$112,8,0),0)</f>
        <v>0</v>
      </c>
      <c r="S504" s="3">
        <f>IFERROR(VLOOKUP(D504,[13]ServOTROS!$F$16:$M$112,8,0),0)</f>
        <v>0</v>
      </c>
      <c r="T504" s="3">
        <f>IFERROR(VLOOKUP(D504,[13]CANCEL!$F$16:$M$48,8,0),0)</f>
        <v>0</v>
      </c>
      <c r="U504" s="3">
        <f>IFERROR(VLOOKUP(B504,[13]Aaf_PENSION!$C$16:$M$112,11,0),0)</f>
        <v>0</v>
      </c>
      <c r="V504" s="3">
        <f>IFERROR(VLOOKUP(B504,[13]Aaf_SALUD!$C$16:$M$112,11,0),0)</f>
        <v>0</v>
      </c>
      <c r="W504" s="3">
        <f>IFERROR(VLOOKUP(D504,[13]CALIDAD!$F$16:$M$1122,8,0),0)</f>
        <v>112807866</v>
      </c>
      <c r="X504" s="3">
        <f>IFERROR(VLOOKUP(D504,'[14]dinamica municip ok'!$F$4:$G$1107,2,0),0)</f>
        <v>405483805</v>
      </c>
      <c r="Y504" s="3">
        <f>IFERROR(VLOOKUP(B504,[13]Ap_CESANTIAS!$C$16:$M$112,11,0),0)</f>
        <v>0</v>
      </c>
      <c r="Z504" s="3">
        <f>IFERROR(VLOOKUP(B504,[13]Ap_PENSION!$C$16:$M$112,11,0),0)</f>
        <v>0</v>
      </c>
      <c r="AA504" s="3">
        <f>IFERROR(VLOOKUP(B504,[13]Ap_SALUD!$C$16:$M$112,11,0),0)</f>
        <v>0</v>
      </c>
      <c r="AB504" s="3"/>
      <c r="AC504" s="36">
        <f t="shared" si="21"/>
        <v>518291671</v>
      </c>
      <c r="AD504" s="37">
        <f t="shared" si="23"/>
        <v>338423598</v>
      </c>
      <c r="AE504" s="144"/>
    </row>
    <row r="505" spans="1:31" x14ac:dyDescent="0.25">
      <c r="A505" s="29">
        <v>493</v>
      </c>
      <c r="B505" s="61"/>
      <c r="C505" s="143" t="str">
        <f>VLOOKUP(D505,[8]Hoja1!$A$2:$B$1115,2,0)</f>
        <v>20400</v>
      </c>
      <c r="D505" s="31">
        <v>800108683</v>
      </c>
      <c r="E505" s="31">
        <v>210020400</v>
      </c>
      <c r="F505" s="61" t="s">
        <v>694</v>
      </c>
      <c r="G505" s="33">
        <v>0</v>
      </c>
      <c r="H505" s="33">
        <v>0</v>
      </c>
      <c r="I505" s="3">
        <f>IFERROR(VLOOKUP(C505,'[6]Anexo 2'!$A$9:$G$1115,7,0),0)</f>
        <v>1325168512</v>
      </c>
      <c r="J505" s="3">
        <f>IFERROR(VLOOKUP(C505,'[6]Anexo 1'!$A$9:$F$1115,6,0),0)</f>
        <v>986702665</v>
      </c>
      <c r="K505" s="3"/>
      <c r="L505" s="3"/>
      <c r="M505" s="3"/>
      <c r="N505" s="3"/>
      <c r="O505" s="3"/>
      <c r="P505" s="34">
        <f t="shared" si="22"/>
        <v>2311871177</v>
      </c>
      <c r="Q505" s="35">
        <f>VLOOKUP(D505,FEBRERO!$D$13:$Q$1147,14,0)+VLOOKUP(D505,FEBRERO!$D$13:$AC$1147,26,0)</f>
        <v>0</v>
      </c>
      <c r="R505" s="3">
        <f>IFERROR(VLOOKUP(D505,[13]ServNOMINA!$F$16:$M$112,8,0),0)</f>
        <v>0</v>
      </c>
      <c r="S505" s="3">
        <f>IFERROR(VLOOKUP(D505,[13]ServOTROS!$F$16:$M$112,8,0),0)</f>
        <v>0</v>
      </c>
      <c r="T505" s="3">
        <f>IFERROR(VLOOKUP(D505,[13]CANCEL!$F$16:$M$48,8,0),0)</f>
        <v>0</v>
      </c>
      <c r="U505" s="3">
        <f>IFERROR(VLOOKUP(B505,[13]Aaf_PENSION!$C$16:$M$112,11,0),0)</f>
        <v>0</v>
      </c>
      <c r="V505" s="3">
        <f>IFERROR(VLOOKUP(B505,[13]Aaf_SALUD!$C$16:$M$112,11,0),0)</f>
        <v>0</v>
      </c>
      <c r="W505" s="3">
        <f>IFERROR(VLOOKUP(D505,[13]CALIDAD!$F$16:$M$1122,8,0),0)</f>
        <v>331292127</v>
      </c>
      <c r="X505" s="3">
        <f>IFERROR(VLOOKUP(D505,'[14]dinamica municip ok'!$F$4:$G$1107,2,0),0)</f>
        <v>986702665</v>
      </c>
      <c r="Y505" s="3">
        <f>IFERROR(VLOOKUP(B505,[13]Ap_CESANTIAS!$C$16:$M$112,11,0),0)</f>
        <v>0</v>
      </c>
      <c r="Z505" s="3">
        <f>IFERROR(VLOOKUP(B505,[13]Ap_PENSION!$C$16:$M$112,11,0),0)</f>
        <v>0</v>
      </c>
      <c r="AA505" s="3">
        <f>IFERROR(VLOOKUP(B505,[13]Ap_SALUD!$C$16:$M$112,11,0),0)</f>
        <v>0</v>
      </c>
      <c r="AB505" s="3"/>
      <c r="AC505" s="36">
        <f t="shared" si="21"/>
        <v>1317994792</v>
      </c>
      <c r="AD505" s="37">
        <f t="shared" si="23"/>
        <v>993876385</v>
      </c>
      <c r="AE505" s="144"/>
    </row>
    <row r="506" spans="1:31" x14ac:dyDescent="0.25">
      <c r="A506" s="38">
        <v>494</v>
      </c>
      <c r="B506" s="61"/>
      <c r="C506" s="143" t="str">
        <f>VLOOKUP(D506,[8]Hoja1!$A$2:$B$1115,2,0)</f>
        <v>20443</v>
      </c>
      <c r="D506" s="31">
        <v>892301761</v>
      </c>
      <c r="E506" s="31">
        <v>214320443</v>
      </c>
      <c r="F506" s="61" t="s">
        <v>695</v>
      </c>
      <c r="G506" s="33">
        <v>0</v>
      </c>
      <c r="H506" s="33">
        <v>0</v>
      </c>
      <c r="I506" s="3">
        <f>IFERROR(VLOOKUP(C506,'[6]Anexo 2'!$A$9:$G$1115,7,0),0)</f>
        <v>333070028</v>
      </c>
      <c r="J506" s="3">
        <f>IFERROR(VLOOKUP(C506,'[6]Anexo 1'!$A$9:$F$1115,6,0),0)</f>
        <v>312493353</v>
      </c>
      <c r="K506" s="3"/>
      <c r="L506" s="3"/>
      <c r="M506" s="3"/>
      <c r="N506" s="3"/>
      <c r="O506" s="3"/>
      <c r="P506" s="34">
        <f t="shared" si="22"/>
        <v>645563381</v>
      </c>
      <c r="Q506" s="35">
        <f>VLOOKUP(D506,FEBRERO!$D$13:$Q$1147,14,0)+VLOOKUP(D506,FEBRERO!$D$13:$AC$1147,26,0)</f>
        <v>0</v>
      </c>
      <c r="R506" s="3">
        <f>IFERROR(VLOOKUP(D506,[13]ServNOMINA!$F$16:$M$112,8,0),0)</f>
        <v>0</v>
      </c>
      <c r="S506" s="3">
        <f>IFERROR(VLOOKUP(D506,[13]ServOTROS!$F$16:$M$112,8,0),0)</f>
        <v>0</v>
      </c>
      <c r="T506" s="3">
        <f>IFERROR(VLOOKUP(D506,[13]CANCEL!$F$16:$M$48,8,0),0)</f>
        <v>0</v>
      </c>
      <c r="U506" s="3">
        <f>IFERROR(VLOOKUP(B506,[13]Aaf_PENSION!$C$16:$M$112,11,0),0)</f>
        <v>0</v>
      </c>
      <c r="V506" s="3">
        <f>IFERROR(VLOOKUP(B506,[13]Aaf_SALUD!$C$16:$M$112,11,0),0)</f>
        <v>0</v>
      </c>
      <c r="W506" s="3">
        <f>IFERROR(VLOOKUP(D506,[13]CALIDAD!$F$16:$M$1122,8,0),0)</f>
        <v>83267508</v>
      </c>
      <c r="X506" s="3">
        <f>IFERROR(VLOOKUP(D506,'[14]dinamica municip ok'!$F$4:$G$1107,2,0),0)</f>
        <v>312493353</v>
      </c>
      <c r="Y506" s="3">
        <f>IFERROR(VLOOKUP(B506,[13]Ap_CESANTIAS!$C$16:$M$112,11,0),0)</f>
        <v>0</v>
      </c>
      <c r="Z506" s="3">
        <f>IFERROR(VLOOKUP(B506,[13]Ap_PENSION!$C$16:$M$112,11,0),0)</f>
        <v>0</v>
      </c>
      <c r="AA506" s="3">
        <f>IFERROR(VLOOKUP(B506,[13]Ap_SALUD!$C$16:$M$112,11,0),0)</f>
        <v>0</v>
      </c>
      <c r="AB506" s="3"/>
      <c r="AC506" s="36">
        <f t="shared" si="21"/>
        <v>395760861</v>
      </c>
      <c r="AD506" s="37">
        <f t="shared" si="23"/>
        <v>249802520</v>
      </c>
      <c r="AE506" s="144"/>
    </row>
    <row r="507" spans="1:31" x14ac:dyDescent="0.25">
      <c r="A507" s="29">
        <v>495</v>
      </c>
      <c r="B507" s="61"/>
      <c r="C507" s="143" t="str">
        <f>VLOOKUP(D507,[8]Hoja1!$A$2:$B$1115,2,0)</f>
        <v>20517</v>
      </c>
      <c r="D507" s="31">
        <v>800096610</v>
      </c>
      <c r="E507" s="31">
        <v>211720517</v>
      </c>
      <c r="F507" s="61" t="s">
        <v>696</v>
      </c>
      <c r="G507" s="33">
        <v>0</v>
      </c>
      <c r="H507" s="33">
        <v>0</v>
      </c>
      <c r="I507" s="3">
        <f>IFERROR(VLOOKUP(C507,'[6]Anexo 2'!$A$9:$G$1115,7,0),0)</f>
        <v>475560552</v>
      </c>
      <c r="J507" s="3">
        <f>IFERROR(VLOOKUP(C507,'[6]Anexo 1'!$A$9:$F$1115,6,0),0)</f>
        <v>385532103</v>
      </c>
      <c r="K507" s="3"/>
      <c r="L507" s="3"/>
      <c r="M507" s="3"/>
      <c r="N507" s="46"/>
      <c r="O507" s="46"/>
      <c r="P507" s="34">
        <f t="shared" si="22"/>
        <v>861092655</v>
      </c>
      <c r="Q507" s="35">
        <f>VLOOKUP(D507,FEBRERO!$D$13:$Q$1147,14,0)+VLOOKUP(D507,FEBRERO!$D$13:$AC$1147,26,0)</f>
        <v>0</v>
      </c>
      <c r="R507" s="3">
        <f>IFERROR(VLOOKUP(D507,[13]ServNOMINA!$F$16:$M$112,8,0),0)</f>
        <v>0</v>
      </c>
      <c r="S507" s="3">
        <f>IFERROR(VLOOKUP(D507,[13]ServOTROS!$F$16:$M$112,8,0),0)</f>
        <v>0</v>
      </c>
      <c r="T507" s="3">
        <f>IFERROR(VLOOKUP(D507,[13]CANCEL!$F$16:$M$48,8,0),0)</f>
        <v>0</v>
      </c>
      <c r="U507" s="3">
        <f>IFERROR(VLOOKUP(B507,[13]Aaf_PENSION!$C$16:$M$112,11,0),0)</f>
        <v>0</v>
      </c>
      <c r="V507" s="3">
        <f>IFERROR(VLOOKUP(B507,[13]Aaf_SALUD!$C$16:$M$112,11,0),0)</f>
        <v>0</v>
      </c>
      <c r="W507" s="3">
        <f>IFERROR(VLOOKUP(D507,[13]CALIDAD!$F$16:$M$1122,8,0),0)</f>
        <v>118890138</v>
      </c>
      <c r="X507" s="3">
        <f>IFERROR(VLOOKUP(D507,'[14]dinamica municip ok'!$F$4:$G$1107,2,0),0)</f>
        <v>385532103</v>
      </c>
      <c r="Y507" s="3">
        <f>IFERROR(VLOOKUP(B507,[13]Ap_CESANTIAS!$C$16:$M$112,11,0),0)</f>
        <v>0</v>
      </c>
      <c r="Z507" s="3">
        <f>IFERROR(VLOOKUP(B507,[13]Ap_PENSION!$C$16:$M$112,11,0),0)</f>
        <v>0</v>
      </c>
      <c r="AA507" s="3">
        <f>IFERROR(VLOOKUP(B507,[13]Ap_SALUD!$C$16:$M$112,11,0),0)</f>
        <v>0</v>
      </c>
      <c r="AB507" s="3"/>
      <c r="AC507" s="36">
        <f t="shared" si="21"/>
        <v>504422241</v>
      </c>
      <c r="AD507" s="37">
        <f t="shared" si="23"/>
        <v>356670414</v>
      </c>
      <c r="AE507" s="144"/>
    </row>
    <row r="508" spans="1:31" x14ac:dyDescent="0.25">
      <c r="A508" s="38">
        <v>496</v>
      </c>
      <c r="B508" s="61"/>
      <c r="C508" s="143" t="str">
        <f>VLOOKUP(D508,[8]Hoja1!$A$2:$B$1115,2,0)</f>
        <v>20550</v>
      </c>
      <c r="D508" s="31">
        <v>800096613</v>
      </c>
      <c r="E508" s="31">
        <v>215020550</v>
      </c>
      <c r="F508" s="61" t="s">
        <v>697</v>
      </c>
      <c r="G508" s="33">
        <v>0</v>
      </c>
      <c r="H508" s="33">
        <v>0</v>
      </c>
      <c r="I508" s="3">
        <f>IFERROR(VLOOKUP(C508,'[6]Anexo 2'!$A$9:$G$1115,7,0),0)</f>
        <v>617935608</v>
      </c>
      <c r="J508" s="3">
        <f>IFERROR(VLOOKUP(C508,'[6]Anexo 1'!$A$9:$F$1115,6,0),0)</f>
        <v>531478303</v>
      </c>
      <c r="K508" s="3"/>
      <c r="L508" s="3"/>
      <c r="M508" s="3"/>
      <c r="N508" s="3"/>
      <c r="O508" s="3"/>
      <c r="P508" s="34">
        <f t="shared" si="22"/>
        <v>1149413911</v>
      </c>
      <c r="Q508" s="35">
        <f>VLOOKUP(D508,FEBRERO!$D$13:$Q$1147,14,0)+VLOOKUP(D508,FEBRERO!$D$13:$AC$1147,26,0)</f>
        <v>0</v>
      </c>
      <c r="R508" s="3">
        <f>IFERROR(VLOOKUP(D508,[13]ServNOMINA!$F$16:$M$112,8,0),0)</f>
        <v>0</v>
      </c>
      <c r="S508" s="3">
        <f>IFERROR(VLOOKUP(D508,[13]ServOTROS!$F$16:$M$112,8,0),0)</f>
        <v>0</v>
      </c>
      <c r="T508" s="3">
        <f>IFERROR(VLOOKUP(D508,[13]CANCEL!$F$16:$M$48,8,0),0)</f>
        <v>0</v>
      </c>
      <c r="U508" s="3">
        <f>IFERROR(VLOOKUP(B508,[13]Aaf_PENSION!$C$16:$M$112,11,0),0)</f>
        <v>0</v>
      </c>
      <c r="V508" s="3">
        <f>IFERROR(VLOOKUP(B508,[13]Aaf_SALUD!$C$16:$M$112,11,0),0)</f>
        <v>0</v>
      </c>
      <c r="W508" s="3">
        <f>IFERROR(VLOOKUP(D508,[13]CALIDAD!$F$16:$M$1122,8,0),0)</f>
        <v>154483902</v>
      </c>
      <c r="X508" s="3">
        <f>IFERROR(VLOOKUP(D508,'[14]dinamica municip ok'!$F$4:$G$1107,2,0),0)</f>
        <v>531478303</v>
      </c>
      <c r="Y508" s="3">
        <f>IFERROR(VLOOKUP(B508,[13]Ap_CESANTIAS!$C$16:$M$112,11,0),0)</f>
        <v>0</v>
      </c>
      <c r="Z508" s="3">
        <f>IFERROR(VLOOKUP(B508,[13]Ap_PENSION!$C$16:$M$112,11,0),0)</f>
        <v>0</v>
      </c>
      <c r="AA508" s="3">
        <f>IFERROR(VLOOKUP(B508,[13]Ap_SALUD!$C$16:$M$112,11,0),0)</f>
        <v>0</v>
      </c>
      <c r="AB508" s="3"/>
      <c r="AC508" s="36">
        <f t="shared" si="21"/>
        <v>685962205</v>
      </c>
      <c r="AD508" s="37">
        <f t="shared" si="23"/>
        <v>463451706</v>
      </c>
      <c r="AE508" s="144"/>
    </row>
    <row r="509" spans="1:31" x14ac:dyDescent="0.25">
      <c r="A509" s="29">
        <v>497</v>
      </c>
      <c r="B509" s="61"/>
      <c r="C509" s="143" t="str">
        <f>VLOOKUP(D509,[8]Hoja1!$A$2:$B$1115,2,0)</f>
        <v>20570</v>
      </c>
      <c r="D509" s="31">
        <v>824001624</v>
      </c>
      <c r="E509" s="31">
        <v>217020570</v>
      </c>
      <c r="F509" s="61" t="s">
        <v>698</v>
      </c>
      <c r="G509" s="33">
        <v>0</v>
      </c>
      <c r="H509" s="33">
        <v>0</v>
      </c>
      <c r="I509" s="3">
        <f>IFERROR(VLOOKUP(C509,'[6]Anexo 2'!$A$9:$G$1115,7,0),0)</f>
        <v>1839080992</v>
      </c>
      <c r="J509" s="3">
        <f>IFERROR(VLOOKUP(C509,'[6]Anexo 1'!$A$9:$F$1115,6,0),0)</f>
        <v>1170093000</v>
      </c>
      <c r="K509" s="3"/>
      <c r="L509" s="3"/>
      <c r="M509" s="3"/>
      <c r="N509" s="3"/>
      <c r="O509" s="3"/>
      <c r="P509" s="34">
        <f t="shared" si="22"/>
        <v>3009173992</v>
      </c>
      <c r="Q509" s="35">
        <f>VLOOKUP(D509,FEBRERO!$D$13:$Q$1147,14,0)+VLOOKUP(D509,FEBRERO!$D$13:$AC$1147,26,0)</f>
        <v>0</v>
      </c>
      <c r="R509" s="3">
        <f>IFERROR(VLOOKUP(D509,[13]ServNOMINA!$F$16:$M$112,8,0),0)</f>
        <v>0</v>
      </c>
      <c r="S509" s="3">
        <f>IFERROR(VLOOKUP(D509,[13]ServOTROS!$F$16:$M$112,8,0),0)</f>
        <v>0</v>
      </c>
      <c r="T509" s="3">
        <f>IFERROR(VLOOKUP(D509,[13]CANCEL!$F$16:$M$48,8,0),0)</f>
        <v>0</v>
      </c>
      <c r="U509" s="3">
        <f>IFERROR(VLOOKUP(B509,[13]Aaf_PENSION!$C$16:$M$112,11,0),0)</f>
        <v>0</v>
      </c>
      <c r="V509" s="3">
        <f>IFERROR(VLOOKUP(B509,[13]Aaf_SALUD!$C$16:$M$112,11,0),0)</f>
        <v>0</v>
      </c>
      <c r="W509" s="3">
        <f>IFERROR(VLOOKUP(D509,[13]CALIDAD!$F$16:$M$1122,8,0),0)</f>
        <v>459770247</v>
      </c>
      <c r="X509" s="3">
        <f>IFERROR(VLOOKUP(D509,'[14]dinamica municip ok'!$F$4:$G$1107,2,0),0)</f>
        <v>1170093000</v>
      </c>
      <c r="Y509" s="3">
        <f>IFERROR(VLOOKUP(B509,[13]Ap_CESANTIAS!$C$16:$M$112,11,0),0)</f>
        <v>0</v>
      </c>
      <c r="Z509" s="3">
        <f>IFERROR(VLOOKUP(B509,[13]Ap_PENSION!$C$16:$M$112,11,0),0)</f>
        <v>0</v>
      </c>
      <c r="AA509" s="3">
        <f>IFERROR(VLOOKUP(B509,[13]Ap_SALUD!$C$16:$M$112,11,0),0)</f>
        <v>0</v>
      </c>
      <c r="AB509" s="3"/>
      <c r="AC509" s="36">
        <f t="shared" si="21"/>
        <v>1629863247</v>
      </c>
      <c r="AD509" s="37">
        <f t="shared" si="23"/>
        <v>1379310745</v>
      </c>
      <c r="AE509" s="144"/>
    </row>
    <row r="510" spans="1:31" x14ac:dyDescent="0.25">
      <c r="A510" s="38">
        <v>498</v>
      </c>
      <c r="B510" s="61"/>
      <c r="C510" s="143" t="str">
        <f>VLOOKUP(D510,[8]Hoja1!$A$2:$B$1115,2,0)</f>
        <v>20614</v>
      </c>
      <c r="D510" s="31">
        <v>892300123</v>
      </c>
      <c r="E510" s="31">
        <v>211420614</v>
      </c>
      <c r="F510" s="61" t="s">
        <v>699</v>
      </c>
      <c r="G510" s="33">
        <v>0</v>
      </c>
      <c r="H510" s="33">
        <v>0</v>
      </c>
      <c r="I510" s="3">
        <f>IFERROR(VLOOKUP(C510,'[6]Anexo 2'!$A$9:$G$1115,7,0),0)</f>
        <v>381574824</v>
      </c>
      <c r="J510" s="3">
        <f>IFERROR(VLOOKUP(C510,'[6]Anexo 1'!$A$9:$F$1115,6,0),0)</f>
        <v>424457160</v>
      </c>
      <c r="K510" s="3"/>
      <c r="L510" s="3"/>
      <c r="M510" s="3"/>
      <c r="N510" s="3"/>
      <c r="O510" s="3"/>
      <c r="P510" s="34">
        <f t="shared" si="22"/>
        <v>806031984</v>
      </c>
      <c r="Q510" s="35">
        <f>VLOOKUP(D510,FEBRERO!$D$13:$Q$1147,14,0)+VLOOKUP(D510,FEBRERO!$D$13:$AC$1147,26,0)</f>
        <v>0</v>
      </c>
      <c r="R510" s="3">
        <f>IFERROR(VLOOKUP(D510,[13]ServNOMINA!$F$16:$M$112,8,0),0)</f>
        <v>0</v>
      </c>
      <c r="S510" s="3">
        <f>IFERROR(VLOOKUP(D510,[13]ServOTROS!$F$16:$M$112,8,0),0)</f>
        <v>0</v>
      </c>
      <c r="T510" s="3">
        <f>IFERROR(VLOOKUP(D510,[13]CANCEL!$F$16:$M$48,8,0),0)</f>
        <v>0</v>
      </c>
      <c r="U510" s="3">
        <f>IFERROR(VLOOKUP(B510,[13]Aaf_PENSION!$C$16:$M$112,11,0),0)</f>
        <v>0</v>
      </c>
      <c r="V510" s="3">
        <f>IFERROR(VLOOKUP(B510,[13]Aaf_SALUD!$C$16:$M$112,11,0),0)</f>
        <v>0</v>
      </c>
      <c r="W510" s="3">
        <f>IFERROR(VLOOKUP(D510,[13]CALIDAD!$F$16:$M$1122,8,0),0)</f>
        <v>95393706</v>
      </c>
      <c r="X510" s="3">
        <f>IFERROR(VLOOKUP(D510,'[14]dinamica municip ok'!$F$4:$G$1107,2,0),0)</f>
        <v>424457160</v>
      </c>
      <c r="Y510" s="3">
        <f>IFERROR(VLOOKUP(B510,[13]Ap_CESANTIAS!$C$16:$M$112,11,0),0)</f>
        <v>0</v>
      </c>
      <c r="Z510" s="3">
        <f>IFERROR(VLOOKUP(B510,[13]Ap_PENSION!$C$16:$M$112,11,0),0)</f>
        <v>0</v>
      </c>
      <c r="AA510" s="3">
        <f>IFERROR(VLOOKUP(B510,[13]Ap_SALUD!$C$16:$M$112,11,0),0)</f>
        <v>0</v>
      </c>
      <c r="AB510" s="3"/>
      <c r="AC510" s="36">
        <f t="shared" si="21"/>
        <v>519850866</v>
      </c>
      <c r="AD510" s="37">
        <f t="shared" si="23"/>
        <v>286181118</v>
      </c>
      <c r="AE510" s="144"/>
    </row>
    <row r="511" spans="1:31" x14ac:dyDescent="0.25">
      <c r="A511" s="29">
        <v>499</v>
      </c>
      <c r="B511" s="61"/>
      <c r="C511" s="143" t="str">
        <f>VLOOKUP(D511,[8]Hoja1!$A$2:$B$1115,2,0)</f>
        <v>20621</v>
      </c>
      <c r="D511" s="31">
        <v>800096605</v>
      </c>
      <c r="E511" s="31">
        <v>212120621</v>
      </c>
      <c r="F511" s="61" t="s">
        <v>700</v>
      </c>
      <c r="G511" s="33">
        <v>0</v>
      </c>
      <c r="H511" s="33">
        <v>0</v>
      </c>
      <c r="I511" s="3">
        <f>IFERROR(VLOOKUP(C511,'[6]Anexo 2'!$A$9:$G$1115,7,0),0)</f>
        <v>834365840</v>
      </c>
      <c r="J511" s="3">
        <f>IFERROR(VLOOKUP(C511,'[6]Anexo 1'!$A$9:$F$1115,6,0),0)</f>
        <v>808932254</v>
      </c>
      <c r="K511" s="3"/>
      <c r="L511" s="3"/>
      <c r="M511" s="3"/>
      <c r="N511" s="3"/>
      <c r="O511" s="3"/>
      <c r="P511" s="34">
        <f t="shared" si="22"/>
        <v>1643298094</v>
      </c>
      <c r="Q511" s="35">
        <f>VLOOKUP(D511,FEBRERO!$D$13:$Q$1147,14,0)+VLOOKUP(D511,FEBRERO!$D$13:$AC$1147,26,0)</f>
        <v>0</v>
      </c>
      <c r="R511" s="3">
        <f>IFERROR(VLOOKUP(D511,[13]ServNOMINA!$F$16:$M$112,8,0),0)</f>
        <v>0</v>
      </c>
      <c r="S511" s="3">
        <f>IFERROR(VLOOKUP(D511,[13]ServOTROS!$F$16:$M$112,8,0),0)</f>
        <v>0</v>
      </c>
      <c r="T511" s="3">
        <f>IFERROR(VLOOKUP(D511,[13]CANCEL!$F$16:$M$48,8,0),0)</f>
        <v>0</v>
      </c>
      <c r="U511" s="3">
        <f>IFERROR(VLOOKUP(B511,[13]Aaf_PENSION!$C$16:$M$112,11,0),0)</f>
        <v>0</v>
      </c>
      <c r="V511" s="3">
        <f>IFERROR(VLOOKUP(B511,[13]Aaf_SALUD!$C$16:$M$112,11,0),0)</f>
        <v>0</v>
      </c>
      <c r="W511" s="3">
        <f>IFERROR(VLOOKUP(D511,[13]CALIDAD!$F$16:$M$1122,8,0),0)</f>
        <v>208591461</v>
      </c>
      <c r="X511" s="3">
        <f>IFERROR(VLOOKUP(D511,'[14]dinamica municip ok'!$F$4:$G$1107,2,0),0)</f>
        <v>778711376</v>
      </c>
      <c r="Y511" s="3">
        <f>IFERROR(VLOOKUP(B511,[13]Ap_CESANTIAS!$C$16:$M$112,11,0),0)</f>
        <v>0</v>
      </c>
      <c r="Z511" s="3">
        <f>IFERROR(VLOOKUP(B511,[13]Ap_PENSION!$C$16:$M$112,11,0),0)</f>
        <v>0</v>
      </c>
      <c r="AA511" s="3">
        <f>IFERROR(VLOOKUP(B511,[13]Ap_SALUD!$C$16:$M$112,11,0),0)</f>
        <v>0</v>
      </c>
      <c r="AB511" s="3"/>
      <c r="AC511" s="36">
        <f t="shared" si="21"/>
        <v>987302837</v>
      </c>
      <c r="AD511" s="37">
        <f t="shared" si="23"/>
        <v>655995257</v>
      </c>
      <c r="AE511" s="144"/>
    </row>
    <row r="512" spans="1:31" x14ac:dyDescent="0.25">
      <c r="A512" s="38">
        <v>500</v>
      </c>
      <c r="B512" s="61"/>
      <c r="C512" s="143" t="str">
        <f>VLOOKUP(D512,[8]Hoja1!$A$2:$B$1115,2,0)</f>
        <v>20710</v>
      </c>
      <c r="D512" s="31">
        <v>800096619</v>
      </c>
      <c r="E512" s="31">
        <v>211020710</v>
      </c>
      <c r="F512" s="61" t="s">
        <v>701</v>
      </c>
      <c r="G512" s="33">
        <v>0</v>
      </c>
      <c r="H512" s="33">
        <v>0</v>
      </c>
      <c r="I512" s="3">
        <f>IFERROR(VLOOKUP(C512,'[6]Anexo 2'!$A$9:$G$1115,7,0),0)</f>
        <v>494215264</v>
      </c>
      <c r="J512" s="3">
        <f>IFERROR(VLOOKUP(C512,'[6]Anexo 1'!$A$9:$F$1115,6,0),0)</f>
        <v>483252229</v>
      </c>
      <c r="K512" s="3"/>
      <c r="L512" s="3"/>
      <c r="M512" s="3"/>
      <c r="N512" s="3"/>
      <c r="O512" s="3"/>
      <c r="P512" s="34">
        <f t="shared" si="22"/>
        <v>977467493</v>
      </c>
      <c r="Q512" s="35">
        <f>VLOOKUP(D512,FEBRERO!$D$13:$Q$1147,14,0)+VLOOKUP(D512,FEBRERO!$D$13:$AC$1147,26,0)</f>
        <v>0</v>
      </c>
      <c r="R512" s="3">
        <f>IFERROR(VLOOKUP(D512,[13]ServNOMINA!$F$16:$M$112,8,0),0)</f>
        <v>0</v>
      </c>
      <c r="S512" s="3">
        <f>IFERROR(VLOOKUP(D512,[13]ServOTROS!$F$16:$M$112,8,0),0)</f>
        <v>0</v>
      </c>
      <c r="T512" s="3">
        <f>IFERROR(VLOOKUP(D512,[13]CANCEL!$F$16:$M$48,8,0),0)</f>
        <v>0</v>
      </c>
      <c r="U512" s="3">
        <f>IFERROR(VLOOKUP(B512,[13]Aaf_PENSION!$C$16:$M$112,11,0),0)</f>
        <v>0</v>
      </c>
      <c r="V512" s="3">
        <f>IFERROR(VLOOKUP(B512,[13]Aaf_SALUD!$C$16:$M$112,11,0),0)</f>
        <v>0</v>
      </c>
      <c r="W512" s="3">
        <f>IFERROR(VLOOKUP(D512,[13]CALIDAD!$F$16:$M$1122,8,0),0)</f>
        <v>123553815</v>
      </c>
      <c r="X512" s="3">
        <f>IFERROR(VLOOKUP(D512,'[14]dinamica municip ok'!$F$4:$G$1107,2,0),0)</f>
        <v>483252229</v>
      </c>
      <c r="Y512" s="3">
        <f>IFERROR(VLOOKUP(B512,[13]Ap_CESANTIAS!$C$16:$M$112,11,0),0)</f>
        <v>0</v>
      </c>
      <c r="Z512" s="3">
        <f>IFERROR(VLOOKUP(B512,[13]Ap_PENSION!$C$16:$M$112,11,0),0)</f>
        <v>0</v>
      </c>
      <c r="AA512" s="3">
        <f>IFERROR(VLOOKUP(B512,[13]Ap_SALUD!$C$16:$M$112,11,0),0)</f>
        <v>0</v>
      </c>
      <c r="AB512" s="3"/>
      <c r="AC512" s="36">
        <f t="shared" si="21"/>
        <v>606806044</v>
      </c>
      <c r="AD512" s="37">
        <f t="shared" si="23"/>
        <v>370661449</v>
      </c>
      <c r="AE512" s="144"/>
    </row>
    <row r="513" spans="1:31" x14ac:dyDescent="0.25">
      <c r="A513" s="29">
        <v>501</v>
      </c>
      <c r="B513" s="61"/>
      <c r="C513" s="143" t="str">
        <f>VLOOKUP(D513,[8]Hoja1!$A$2:$B$1115,2,0)</f>
        <v>20750</v>
      </c>
      <c r="D513" s="31">
        <v>800096623</v>
      </c>
      <c r="E513" s="31">
        <v>215020750</v>
      </c>
      <c r="F513" s="61" t="s">
        <v>702</v>
      </c>
      <c r="G513" s="33">
        <v>0</v>
      </c>
      <c r="H513" s="33">
        <v>0</v>
      </c>
      <c r="I513" s="3">
        <f>IFERROR(VLOOKUP(C513,'[6]Anexo 2'!$A$9:$G$1115,7,0),0)</f>
        <v>499954944</v>
      </c>
      <c r="J513" s="3">
        <f>IFERROR(VLOOKUP(C513,'[6]Anexo 1'!$A$9:$F$1115,6,0),0)</f>
        <v>511736694</v>
      </c>
      <c r="K513" s="3"/>
      <c r="L513" s="3"/>
      <c r="M513" s="3"/>
      <c r="N513" s="3"/>
      <c r="O513" s="3"/>
      <c r="P513" s="34">
        <f t="shared" si="22"/>
        <v>1011691638</v>
      </c>
      <c r="Q513" s="35">
        <f>VLOOKUP(D513,FEBRERO!$D$13:$Q$1147,14,0)+VLOOKUP(D513,FEBRERO!$D$13:$AC$1147,26,0)</f>
        <v>0</v>
      </c>
      <c r="R513" s="3">
        <f>IFERROR(VLOOKUP(D513,[13]ServNOMINA!$F$16:$M$112,8,0),0)</f>
        <v>0</v>
      </c>
      <c r="S513" s="3">
        <f>IFERROR(VLOOKUP(D513,[13]ServOTROS!$F$16:$M$112,8,0),0)</f>
        <v>0</v>
      </c>
      <c r="T513" s="3">
        <f>IFERROR(VLOOKUP(D513,[13]CANCEL!$F$16:$M$48,8,0),0)</f>
        <v>0</v>
      </c>
      <c r="U513" s="3">
        <f>IFERROR(VLOOKUP(B513,[13]Aaf_PENSION!$C$16:$M$112,11,0),0)</f>
        <v>0</v>
      </c>
      <c r="V513" s="3">
        <f>IFERROR(VLOOKUP(B513,[13]Aaf_SALUD!$C$16:$M$112,11,0),0)</f>
        <v>0</v>
      </c>
      <c r="W513" s="3">
        <f>IFERROR(VLOOKUP(D513,[13]CALIDAD!$F$16:$M$1122,8,0),0)</f>
        <v>124988736</v>
      </c>
      <c r="X513" s="3">
        <f>IFERROR(VLOOKUP(D513,'[14]dinamica municip ok'!$F$4:$G$1107,2,0),0)</f>
        <v>511736694</v>
      </c>
      <c r="Y513" s="3">
        <f>IFERROR(VLOOKUP(B513,[13]Ap_CESANTIAS!$C$16:$M$112,11,0),0)</f>
        <v>0</v>
      </c>
      <c r="Z513" s="3">
        <f>IFERROR(VLOOKUP(B513,[13]Ap_PENSION!$C$16:$M$112,11,0),0)</f>
        <v>0</v>
      </c>
      <c r="AA513" s="3">
        <f>IFERROR(VLOOKUP(B513,[13]Ap_SALUD!$C$16:$M$112,11,0),0)</f>
        <v>0</v>
      </c>
      <c r="AB513" s="3"/>
      <c r="AC513" s="36">
        <f t="shared" si="21"/>
        <v>636725430</v>
      </c>
      <c r="AD513" s="37">
        <f t="shared" si="23"/>
        <v>374966208</v>
      </c>
      <c r="AE513" s="144"/>
    </row>
    <row r="514" spans="1:31" x14ac:dyDescent="0.25">
      <c r="A514" s="38">
        <v>502</v>
      </c>
      <c r="B514" s="61"/>
      <c r="C514" s="143" t="str">
        <f>VLOOKUP(D514,[8]Hoja1!$A$2:$B$1115,2,0)</f>
        <v>20770</v>
      </c>
      <c r="D514" s="31">
        <v>892301093</v>
      </c>
      <c r="E514" s="31">
        <v>217020770</v>
      </c>
      <c r="F514" s="61" t="s">
        <v>703</v>
      </c>
      <c r="G514" s="33">
        <v>0</v>
      </c>
      <c r="H514" s="33">
        <v>0</v>
      </c>
      <c r="I514" s="3">
        <f>IFERROR(VLOOKUP(C514,'[6]Anexo 2'!$A$9:$G$1115,7,0),0)</f>
        <v>669713088</v>
      </c>
      <c r="J514" s="3">
        <f>IFERROR(VLOOKUP(C514,'[6]Anexo 1'!$A$9:$F$1115,6,0),0)</f>
        <v>655025114</v>
      </c>
      <c r="K514" s="3"/>
      <c r="L514" s="3"/>
      <c r="M514" s="3"/>
      <c r="N514" s="3"/>
      <c r="O514" s="3"/>
      <c r="P514" s="34">
        <f t="shared" si="22"/>
        <v>1324738202</v>
      </c>
      <c r="Q514" s="35">
        <f>VLOOKUP(D514,FEBRERO!$D$13:$Q$1147,14,0)+VLOOKUP(D514,FEBRERO!$D$13:$AC$1147,26,0)</f>
        <v>0</v>
      </c>
      <c r="R514" s="3">
        <f>IFERROR(VLOOKUP(D514,[13]ServNOMINA!$F$16:$M$112,8,0),0)</f>
        <v>0</v>
      </c>
      <c r="S514" s="3">
        <f>IFERROR(VLOOKUP(D514,[13]ServOTROS!$F$16:$M$112,8,0),0)</f>
        <v>0</v>
      </c>
      <c r="T514" s="3">
        <f>IFERROR(VLOOKUP(D514,[13]CANCEL!$F$16:$M$48,8,0),0)</f>
        <v>0</v>
      </c>
      <c r="U514" s="3">
        <f>IFERROR(VLOOKUP(B514,[13]Aaf_PENSION!$C$16:$M$112,11,0),0)</f>
        <v>0</v>
      </c>
      <c r="V514" s="3">
        <f>IFERROR(VLOOKUP(B514,[13]Aaf_SALUD!$C$16:$M$112,11,0),0)</f>
        <v>0</v>
      </c>
      <c r="W514" s="3">
        <f>IFERROR(VLOOKUP(D514,[13]CALIDAD!$F$16:$M$1122,8,0),0)</f>
        <v>167428272</v>
      </c>
      <c r="X514" s="3">
        <f>IFERROR(VLOOKUP(D514,'[14]dinamica municip ok'!$F$4:$G$1107,2,0),0)</f>
        <v>655025114</v>
      </c>
      <c r="Y514" s="3">
        <f>IFERROR(VLOOKUP(B514,[13]Ap_CESANTIAS!$C$16:$M$112,11,0),0)</f>
        <v>0</v>
      </c>
      <c r="Z514" s="3">
        <f>IFERROR(VLOOKUP(B514,[13]Ap_PENSION!$C$16:$M$112,11,0),0)</f>
        <v>0</v>
      </c>
      <c r="AA514" s="3">
        <f>IFERROR(VLOOKUP(B514,[13]Ap_SALUD!$C$16:$M$112,11,0),0)</f>
        <v>0</v>
      </c>
      <c r="AB514" s="3"/>
      <c r="AC514" s="36">
        <f t="shared" si="21"/>
        <v>822453386</v>
      </c>
      <c r="AD514" s="37">
        <f t="shared" si="23"/>
        <v>502284816</v>
      </c>
      <c r="AE514" s="144"/>
    </row>
    <row r="515" spans="1:31" x14ac:dyDescent="0.25">
      <c r="A515" s="29">
        <v>503</v>
      </c>
      <c r="B515" s="61"/>
      <c r="C515" s="143" t="str">
        <f>VLOOKUP(D515,[8]Hoja1!$A$2:$B$1115,2,0)</f>
        <v>20787</v>
      </c>
      <c r="D515" s="31">
        <v>800096626</v>
      </c>
      <c r="E515" s="31">
        <v>218720787</v>
      </c>
      <c r="F515" s="61" t="s">
        <v>704</v>
      </c>
      <c r="G515" s="33">
        <v>0</v>
      </c>
      <c r="H515" s="33">
        <v>0</v>
      </c>
      <c r="I515" s="3">
        <f>IFERROR(VLOOKUP(C515,'[6]Anexo 2'!$A$9:$G$1115,7,0),0)</f>
        <v>525006016</v>
      </c>
      <c r="J515" s="3">
        <f>IFERROR(VLOOKUP(C515,'[6]Anexo 1'!$A$9:$F$1115,6,0),0)</f>
        <v>513141642</v>
      </c>
      <c r="K515" s="3"/>
      <c r="L515" s="3"/>
      <c r="M515" s="3"/>
      <c r="N515" s="3"/>
      <c r="O515" s="3"/>
      <c r="P515" s="34">
        <f t="shared" si="22"/>
        <v>1038147658</v>
      </c>
      <c r="Q515" s="35">
        <f>VLOOKUP(D515,FEBRERO!$D$13:$Q$1147,14,0)+VLOOKUP(D515,FEBRERO!$D$13:$AC$1147,26,0)</f>
        <v>0</v>
      </c>
      <c r="R515" s="3">
        <f>IFERROR(VLOOKUP(D515,[13]ServNOMINA!$F$16:$M$112,8,0),0)</f>
        <v>0</v>
      </c>
      <c r="S515" s="3">
        <f>IFERROR(VLOOKUP(D515,[13]ServOTROS!$F$16:$M$112,8,0),0)</f>
        <v>0</v>
      </c>
      <c r="T515" s="3">
        <f>IFERROR(VLOOKUP(D515,[13]CANCEL!$F$16:$M$48,8,0),0)</f>
        <v>0</v>
      </c>
      <c r="U515" s="3">
        <f>IFERROR(VLOOKUP(B515,[13]Aaf_PENSION!$C$16:$M$112,11,0),0)</f>
        <v>0</v>
      </c>
      <c r="V515" s="3">
        <f>IFERROR(VLOOKUP(B515,[13]Aaf_SALUD!$C$16:$M$112,11,0),0)</f>
        <v>0</v>
      </c>
      <c r="W515" s="3">
        <f>IFERROR(VLOOKUP(D515,[13]CALIDAD!$F$16:$M$1122,8,0),0)</f>
        <v>131251503</v>
      </c>
      <c r="X515" s="3">
        <f>IFERROR(VLOOKUP(D515,'[14]dinamica municip ok'!$F$4:$G$1107,2,0),0)</f>
        <v>513141642</v>
      </c>
      <c r="Y515" s="3">
        <f>IFERROR(VLOOKUP(B515,[13]Ap_CESANTIAS!$C$16:$M$112,11,0),0)</f>
        <v>0</v>
      </c>
      <c r="Z515" s="3">
        <f>IFERROR(VLOOKUP(B515,[13]Ap_PENSION!$C$16:$M$112,11,0),0)</f>
        <v>0</v>
      </c>
      <c r="AA515" s="3">
        <f>IFERROR(VLOOKUP(B515,[13]Ap_SALUD!$C$16:$M$112,11,0),0)</f>
        <v>0</v>
      </c>
      <c r="AB515" s="3"/>
      <c r="AC515" s="36">
        <f t="shared" si="21"/>
        <v>644393145</v>
      </c>
      <c r="AD515" s="37">
        <f t="shared" si="23"/>
        <v>393754513</v>
      </c>
      <c r="AE515" s="144"/>
    </row>
    <row r="516" spans="1:31" x14ac:dyDescent="0.25">
      <c r="A516" s="38">
        <v>504</v>
      </c>
      <c r="B516" s="61"/>
      <c r="C516" s="143" t="str">
        <f>VLOOKUP(D516,[8]Hoja1!$A$2:$B$1115,2,0)</f>
        <v>23068</v>
      </c>
      <c r="D516" s="31">
        <v>800096737</v>
      </c>
      <c r="E516" s="31">
        <v>216823068</v>
      </c>
      <c r="F516" s="61" t="s">
        <v>705</v>
      </c>
      <c r="G516" s="33">
        <v>0</v>
      </c>
      <c r="H516" s="33">
        <v>0</v>
      </c>
      <c r="I516" s="3">
        <f>IFERROR(VLOOKUP(C516,'[6]Anexo 2'!$A$9:$G$1115,7,0),0)</f>
        <v>1788429216</v>
      </c>
      <c r="J516" s="3">
        <f>IFERROR(VLOOKUP(C516,'[6]Anexo 1'!$A$9:$F$1115,6,0),0)</f>
        <v>1478509585</v>
      </c>
      <c r="K516" s="3"/>
      <c r="L516" s="3"/>
      <c r="M516" s="3"/>
      <c r="N516" s="3"/>
      <c r="O516" s="3"/>
      <c r="P516" s="34">
        <f t="shared" si="22"/>
        <v>3266938801</v>
      </c>
      <c r="Q516" s="35">
        <f>VLOOKUP(D516,FEBRERO!$D$13:$Q$1147,14,0)+VLOOKUP(D516,FEBRERO!$D$13:$AC$1147,26,0)</f>
        <v>0</v>
      </c>
      <c r="R516" s="3">
        <f>IFERROR(VLOOKUP(D516,[13]ServNOMINA!$F$16:$M$112,8,0),0)</f>
        <v>0</v>
      </c>
      <c r="S516" s="3">
        <f>IFERROR(VLOOKUP(D516,[13]ServOTROS!$F$16:$M$112,8,0),0)</f>
        <v>0</v>
      </c>
      <c r="T516" s="3">
        <f>IFERROR(VLOOKUP(D516,[13]CANCEL!$F$16:$M$48,8,0),0)</f>
        <v>0</v>
      </c>
      <c r="U516" s="3">
        <f>IFERROR(VLOOKUP(B516,[13]Aaf_PENSION!$C$16:$M$112,11,0),0)</f>
        <v>0</v>
      </c>
      <c r="V516" s="3">
        <f>IFERROR(VLOOKUP(B516,[13]Aaf_SALUD!$C$16:$M$112,11,0),0)</f>
        <v>0</v>
      </c>
      <c r="W516" s="3">
        <f>IFERROR(VLOOKUP(D516,[13]CALIDAD!$F$16:$M$1122,8,0),0)</f>
        <v>447107304</v>
      </c>
      <c r="X516" s="3">
        <f>IFERROR(VLOOKUP(D516,'[14]dinamica municip ok'!$F$4:$G$1107,2,0),0)</f>
        <v>1478509585</v>
      </c>
      <c r="Y516" s="3">
        <f>IFERROR(VLOOKUP(B516,[13]Ap_CESANTIAS!$C$16:$M$112,11,0),0)</f>
        <v>0</v>
      </c>
      <c r="Z516" s="3">
        <f>IFERROR(VLOOKUP(B516,[13]Ap_PENSION!$C$16:$M$112,11,0),0)</f>
        <v>0</v>
      </c>
      <c r="AA516" s="3">
        <f>IFERROR(VLOOKUP(B516,[13]Ap_SALUD!$C$16:$M$112,11,0),0)</f>
        <v>0</v>
      </c>
      <c r="AB516" s="3"/>
      <c r="AC516" s="36">
        <f t="shared" si="21"/>
        <v>1925616889</v>
      </c>
      <c r="AD516" s="37">
        <f t="shared" si="23"/>
        <v>1341321912</v>
      </c>
      <c r="AE516" s="144"/>
    </row>
    <row r="517" spans="1:31" x14ac:dyDescent="0.25">
      <c r="A517" s="29">
        <v>505</v>
      </c>
      <c r="B517" s="61"/>
      <c r="C517" s="143" t="str">
        <f>VLOOKUP(D517,[8]Hoja1!$A$2:$B$1115,2,0)</f>
        <v>23079</v>
      </c>
      <c r="D517" s="31">
        <v>800096739</v>
      </c>
      <c r="E517" s="31">
        <v>217923079</v>
      </c>
      <c r="F517" s="61" t="s">
        <v>495</v>
      </c>
      <c r="G517" s="33">
        <v>0</v>
      </c>
      <c r="H517" s="33">
        <v>0</v>
      </c>
      <c r="I517" s="3">
        <f>IFERROR(VLOOKUP(C517,'[6]Anexo 2'!$A$9:$G$1115,7,0),0)</f>
        <v>770015352</v>
      </c>
      <c r="J517" s="3">
        <f>IFERROR(VLOOKUP(C517,'[6]Anexo 1'!$A$9:$F$1115,6,0),0)</f>
        <v>618936980</v>
      </c>
      <c r="K517" s="3"/>
      <c r="L517" s="3"/>
      <c r="M517" s="3"/>
      <c r="N517" s="3"/>
      <c r="O517" s="3"/>
      <c r="P517" s="34">
        <f t="shared" si="22"/>
        <v>1388952332</v>
      </c>
      <c r="Q517" s="35">
        <f>VLOOKUP(D517,FEBRERO!$D$13:$Q$1147,14,0)+VLOOKUP(D517,FEBRERO!$D$13:$AC$1147,26,0)</f>
        <v>0</v>
      </c>
      <c r="R517" s="3">
        <f>IFERROR(VLOOKUP(D517,[13]ServNOMINA!$F$16:$M$112,8,0),0)</f>
        <v>0</v>
      </c>
      <c r="S517" s="3">
        <f>IFERROR(VLOOKUP(D517,[13]ServOTROS!$F$16:$M$112,8,0),0)</f>
        <v>0</v>
      </c>
      <c r="T517" s="3">
        <f>IFERROR(VLOOKUP(D517,[13]CANCEL!$F$16:$M$48,8,0),0)</f>
        <v>0</v>
      </c>
      <c r="U517" s="3">
        <f>IFERROR(VLOOKUP(B517,[13]Aaf_PENSION!$C$16:$M$112,11,0),0)</f>
        <v>0</v>
      </c>
      <c r="V517" s="3">
        <f>IFERROR(VLOOKUP(B517,[13]Aaf_SALUD!$C$16:$M$112,11,0),0)</f>
        <v>0</v>
      </c>
      <c r="W517" s="3">
        <f>IFERROR(VLOOKUP(D517,[13]CALIDAD!$F$16:$M$1122,8,0),0)</f>
        <v>192503838</v>
      </c>
      <c r="X517" s="3">
        <f>IFERROR(VLOOKUP(D517,'[14]dinamica municip ok'!$F$4:$G$1107,2,0),0)</f>
        <v>618936980</v>
      </c>
      <c r="Y517" s="3">
        <f>IFERROR(VLOOKUP(B517,[13]Ap_CESANTIAS!$C$16:$M$112,11,0),0)</f>
        <v>0</v>
      </c>
      <c r="Z517" s="3">
        <f>IFERROR(VLOOKUP(B517,[13]Ap_PENSION!$C$16:$M$112,11,0),0)</f>
        <v>0</v>
      </c>
      <c r="AA517" s="3">
        <f>IFERROR(VLOOKUP(B517,[13]Ap_SALUD!$C$16:$M$112,11,0),0)</f>
        <v>0</v>
      </c>
      <c r="AB517" s="3"/>
      <c r="AC517" s="36">
        <f t="shared" si="21"/>
        <v>811440818</v>
      </c>
      <c r="AD517" s="37">
        <f t="shared" si="23"/>
        <v>577511514</v>
      </c>
      <c r="AE517" s="144"/>
    </row>
    <row r="518" spans="1:31" x14ac:dyDescent="0.25">
      <c r="A518" s="38">
        <v>506</v>
      </c>
      <c r="B518" s="61"/>
      <c r="C518" s="143" t="str">
        <f>VLOOKUP(D518,[8]Hoja1!$A$2:$B$1115,2,0)</f>
        <v>23090</v>
      </c>
      <c r="D518" s="31">
        <v>800096740</v>
      </c>
      <c r="E518" s="31">
        <v>219023090</v>
      </c>
      <c r="F518" s="61" t="s">
        <v>706</v>
      </c>
      <c r="G518" s="33">
        <v>0</v>
      </c>
      <c r="H518" s="33">
        <v>0</v>
      </c>
      <c r="I518" s="3">
        <f>IFERROR(VLOOKUP(C518,'[6]Anexo 2'!$A$9:$G$1115,7,0),0)</f>
        <v>979358992</v>
      </c>
      <c r="J518" s="3">
        <f>IFERROR(VLOOKUP(C518,'[6]Anexo 1'!$A$9:$F$1115,6,0),0)</f>
        <v>724149084</v>
      </c>
      <c r="K518" s="3"/>
      <c r="L518" s="3"/>
      <c r="M518" s="3"/>
      <c r="N518" s="3"/>
      <c r="O518" s="3"/>
      <c r="P518" s="34">
        <f t="shared" si="22"/>
        <v>1703508076</v>
      </c>
      <c r="Q518" s="35">
        <f>VLOOKUP(D518,FEBRERO!$D$13:$Q$1147,14,0)+VLOOKUP(D518,FEBRERO!$D$13:$AC$1147,26,0)</f>
        <v>0</v>
      </c>
      <c r="R518" s="3">
        <f>IFERROR(VLOOKUP(D518,[13]ServNOMINA!$F$16:$M$112,8,0),0)</f>
        <v>0</v>
      </c>
      <c r="S518" s="3">
        <f>IFERROR(VLOOKUP(D518,[13]ServOTROS!$F$16:$M$112,8,0),0)</f>
        <v>0</v>
      </c>
      <c r="T518" s="3">
        <f>IFERROR(VLOOKUP(D518,[13]CANCEL!$F$16:$M$48,8,0),0)</f>
        <v>0</v>
      </c>
      <c r="U518" s="3">
        <f>IFERROR(VLOOKUP(B518,[13]Aaf_PENSION!$C$16:$M$112,11,0),0)</f>
        <v>0</v>
      </c>
      <c r="V518" s="3">
        <f>IFERROR(VLOOKUP(B518,[13]Aaf_SALUD!$C$16:$M$112,11,0),0)</f>
        <v>0</v>
      </c>
      <c r="W518" s="3">
        <f>IFERROR(VLOOKUP(D518,[13]CALIDAD!$F$16:$M$1122,8,0),0)</f>
        <v>244839747</v>
      </c>
      <c r="X518" s="3">
        <f>IFERROR(VLOOKUP(D518,'[14]dinamica municip ok'!$F$4:$G$1107,2,0),0)</f>
        <v>724149084</v>
      </c>
      <c r="Y518" s="3">
        <f>IFERROR(VLOOKUP(B518,[13]Ap_CESANTIAS!$C$16:$M$112,11,0),0)</f>
        <v>0</v>
      </c>
      <c r="Z518" s="3">
        <f>IFERROR(VLOOKUP(B518,[13]Ap_PENSION!$C$16:$M$112,11,0),0)</f>
        <v>0</v>
      </c>
      <c r="AA518" s="3">
        <f>IFERROR(VLOOKUP(B518,[13]Ap_SALUD!$C$16:$M$112,11,0),0)</f>
        <v>0</v>
      </c>
      <c r="AB518" s="3"/>
      <c r="AC518" s="36">
        <f t="shared" si="21"/>
        <v>968988831</v>
      </c>
      <c r="AD518" s="37">
        <f t="shared" si="23"/>
        <v>734519245</v>
      </c>
      <c r="AE518" s="144"/>
    </row>
    <row r="519" spans="1:31" x14ac:dyDescent="0.25">
      <c r="A519" s="29">
        <v>507</v>
      </c>
      <c r="B519" s="61"/>
      <c r="C519" s="143" t="str">
        <f>VLOOKUP(D519,[8]Hoja1!$A$2:$B$1115,2,0)</f>
        <v>23162</v>
      </c>
      <c r="D519" s="31">
        <v>800096744</v>
      </c>
      <c r="E519" s="31">
        <v>216223162</v>
      </c>
      <c r="F519" s="61" t="s">
        <v>707</v>
      </c>
      <c r="G519" s="33">
        <v>0</v>
      </c>
      <c r="H519" s="33">
        <v>0</v>
      </c>
      <c r="I519" s="3">
        <f>IFERROR(VLOOKUP(C519,'[6]Anexo 2'!$A$9:$G$1115,7,0),0)</f>
        <v>1907582880</v>
      </c>
      <c r="J519" s="3">
        <f>IFERROR(VLOOKUP(C519,'[6]Anexo 1'!$A$9:$F$1115,6,0),0)</f>
        <v>1848663560</v>
      </c>
      <c r="K519" s="3"/>
      <c r="L519" s="3"/>
      <c r="M519" s="3"/>
      <c r="N519" s="3"/>
      <c r="O519" s="3"/>
      <c r="P519" s="34">
        <f t="shared" si="22"/>
        <v>3756246440</v>
      </c>
      <c r="Q519" s="35">
        <f>VLOOKUP(D519,FEBRERO!$D$13:$Q$1147,14,0)+VLOOKUP(D519,FEBRERO!$D$13:$AC$1147,26,0)</f>
        <v>0</v>
      </c>
      <c r="R519" s="3">
        <f>IFERROR(VLOOKUP(D519,[13]ServNOMINA!$F$16:$M$112,8,0),0)</f>
        <v>0</v>
      </c>
      <c r="S519" s="3">
        <f>IFERROR(VLOOKUP(D519,[13]ServOTROS!$F$16:$M$112,8,0),0)</f>
        <v>0</v>
      </c>
      <c r="T519" s="3">
        <f>IFERROR(VLOOKUP(D519,[13]CANCEL!$F$16:$M$48,8,0),0)</f>
        <v>0</v>
      </c>
      <c r="U519" s="3">
        <f>IFERROR(VLOOKUP(B519,[13]Aaf_PENSION!$C$16:$M$112,11,0),0)</f>
        <v>0</v>
      </c>
      <c r="V519" s="3">
        <f>IFERROR(VLOOKUP(B519,[13]Aaf_SALUD!$C$16:$M$112,11,0),0)</f>
        <v>0</v>
      </c>
      <c r="W519" s="3">
        <f>IFERROR(VLOOKUP(D519,[13]CALIDAD!$F$16:$M$1122,8,0),0)</f>
        <v>476895720</v>
      </c>
      <c r="X519" s="3">
        <f>IFERROR(VLOOKUP(D519,'[14]dinamica municip ok'!$F$4:$G$1107,2,0),0)</f>
        <v>1848663560</v>
      </c>
      <c r="Y519" s="3">
        <f>IFERROR(VLOOKUP(B519,[13]Ap_CESANTIAS!$C$16:$M$112,11,0),0)</f>
        <v>0</v>
      </c>
      <c r="Z519" s="3">
        <f>IFERROR(VLOOKUP(B519,[13]Ap_PENSION!$C$16:$M$112,11,0),0)</f>
        <v>0</v>
      </c>
      <c r="AA519" s="3">
        <f>IFERROR(VLOOKUP(B519,[13]Ap_SALUD!$C$16:$M$112,11,0),0)</f>
        <v>0</v>
      </c>
      <c r="AB519" s="3"/>
      <c r="AC519" s="36">
        <f t="shared" si="21"/>
        <v>2325559280</v>
      </c>
      <c r="AD519" s="37">
        <f t="shared" si="23"/>
        <v>1430687160</v>
      </c>
      <c r="AE519" s="144"/>
    </row>
    <row r="520" spans="1:31" x14ac:dyDescent="0.25">
      <c r="A520" s="38">
        <v>508</v>
      </c>
      <c r="B520" s="61"/>
      <c r="C520" s="143" t="str">
        <f>VLOOKUP(D520,[8]Hoja1!$A$2:$B$1115,2,0)</f>
        <v>23168</v>
      </c>
      <c r="D520" s="31">
        <v>800096750</v>
      </c>
      <c r="E520" s="31">
        <v>216823168</v>
      </c>
      <c r="F520" s="61" t="s">
        <v>708</v>
      </c>
      <c r="G520" s="33">
        <v>0</v>
      </c>
      <c r="H520" s="33">
        <v>0</v>
      </c>
      <c r="I520" s="3">
        <f>IFERROR(VLOOKUP(C520,'[6]Anexo 2'!$A$9:$G$1115,7,0),0)</f>
        <v>409921984</v>
      </c>
      <c r="J520" s="3">
        <f>IFERROR(VLOOKUP(C520,'[6]Anexo 1'!$A$9:$F$1115,6,0),0)</f>
        <v>354853883</v>
      </c>
      <c r="K520" s="3"/>
      <c r="L520" s="3"/>
      <c r="M520" s="3"/>
      <c r="N520" s="3"/>
      <c r="O520" s="3"/>
      <c r="P520" s="34">
        <f t="shared" si="22"/>
        <v>764775867</v>
      </c>
      <c r="Q520" s="35">
        <f>VLOOKUP(D520,FEBRERO!$D$13:$Q$1147,14,0)+VLOOKUP(D520,FEBRERO!$D$13:$AC$1147,26,0)</f>
        <v>0</v>
      </c>
      <c r="R520" s="3">
        <f>IFERROR(VLOOKUP(D520,[13]ServNOMINA!$F$16:$M$112,8,0),0)</f>
        <v>0</v>
      </c>
      <c r="S520" s="3">
        <f>IFERROR(VLOOKUP(D520,[13]ServOTROS!$F$16:$M$112,8,0),0)</f>
        <v>0</v>
      </c>
      <c r="T520" s="3">
        <f>IFERROR(VLOOKUP(D520,[13]CANCEL!$F$16:$M$48,8,0),0)</f>
        <v>0</v>
      </c>
      <c r="U520" s="3">
        <f>IFERROR(VLOOKUP(B520,[13]Aaf_PENSION!$C$16:$M$112,11,0),0)</f>
        <v>0</v>
      </c>
      <c r="V520" s="3">
        <f>IFERROR(VLOOKUP(B520,[13]Aaf_SALUD!$C$16:$M$112,11,0),0)</f>
        <v>0</v>
      </c>
      <c r="W520" s="3">
        <f>IFERROR(VLOOKUP(D520,[13]CALIDAD!$F$16:$M$1122,8,0),0)</f>
        <v>102480495</v>
      </c>
      <c r="X520" s="3">
        <f>IFERROR(VLOOKUP(D520,'[14]dinamica municip ok'!$F$4:$G$1107,2,0),0)</f>
        <v>354853883</v>
      </c>
      <c r="Y520" s="3">
        <f>IFERROR(VLOOKUP(B520,[13]Ap_CESANTIAS!$C$16:$M$112,11,0),0)</f>
        <v>0</v>
      </c>
      <c r="Z520" s="3">
        <f>IFERROR(VLOOKUP(B520,[13]Ap_PENSION!$C$16:$M$112,11,0),0)</f>
        <v>0</v>
      </c>
      <c r="AA520" s="3">
        <f>IFERROR(VLOOKUP(B520,[13]Ap_SALUD!$C$16:$M$112,11,0),0)</f>
        <v>0</v>
      </c>
      <c r="AB520" s="3"/>
      <c r="AC520" s="36">
        <f t="shared" si="21"/>
        <v>457334378</v>
      </c>
      <c r="AD520" s="37">
        <f t="shared" si="23"/>
        <v>307441489</v>
      </c>
      <c r="AE520" s="144"/>
    </row>
    <row r="521" spans="1:31" x14ac:dyDescent="0.25">
      <c r="A521" s="29">
        <v>509</v>
      </c>
      <c r="B521" s="61"/>
      <c r="C521" s="143" t="str">
        <f>VLOOKUP(D521,[8]Hoja1!$A$2:$B$1115,2,0)</f>
        <v>23182</v>
      </c>
      <c r="D521" s="31">
        <v>800096753</v>
      </c>
      <c r="E521" s="31">
        <v>218223182</v>
      </c>
      <c r="F521" s="61" t="s">
        <v>709</v>
      </c>
      <c r="G521" s="33">
        <v>0</v>
      </c>
      <c r="H521" s="33">
        <v>0</v>
      </c>
      <c r="I521" s="3">
        <f>IFERROR(VLOOKUP(C521,'[6]Anexo 2'!$A$9:$G$1115,7,0),0)</f>
        <v>1007530944</v>
      </c>
      <c r="J521" s="3">
        <f>IFERROR(VLOOKUP(C521,'[6]Anexo 1'!$A$9:$F$1115,6,0),0)</f>
        <v>1065651404</v>
      </c>
      <c r="K521" s="3"/>
      <c r="L521" s="3"/>
      <c r="M521" s="3"/>
      <c r="N521" s="3"/>
      <c r="O521" s="3"/>
      <c r="P521" s="34">
        <f t="shared" si="22"/>
        <v>2073182348</v>
      </c>
      <c r="Q521" s="35">
        <f>VLOOKUP(D521,FEBRERO!$D$13:$Q$1147,14,0)+VLOOKUP(D521,FEBRERO!$D$13:$AC$1147,26,0)</f>
        <v>0</v>
      </c>
      <c r="R521" s="3">
        <f>IFERROR(VLOOKUP(D521,[13]ServNOMINA!$F$16:$M$112,8,0),0)</f>
        <v>0</v>
      </c>
      <c r="S521" s="3">
        <f>IFERROR(VLOOKUP(D521,[13]ServOTROS!$F$16:$M$112,8,0),0)</f>
        <v>0</v>
      </c>
      <c r="T521" s="3">
        <f>IFERROR(VLOOKUP(D521,[13]CANCEL!$F$16:$M$48,8,0),0)</f>
        <v>0</v>
      </c>
      <c r="U521" s="3">
        <f>IFERROR(VLOOKUP(B521,[13]Aaf_PENSION!$C$16:$M$112,11,0),0)</f>
        <v>0</v>
      </c>
      <c r="V521" s="3">
        <f>IFERROR(VLOOKUP(B521,[13]Aaf_SALUD!$C$16:$M$112,11,0),0)</f>
        <v>0</v>
      </c>
      <c r="W521" s="3">
        <f>IFERROR(VLOOKUP(D521,[13]CALIDAD!$F$16:$M$1122,8,0),0)</f>
        <v>251882736</v>
      </c>
      <c r="X521" s="3">
        <f>IFERROR(VLOOKUP(D521,'[14]dinamica municip ok'!$F$4:$G$1107,2,0),0)</f>
        <v>1065651404</v>
      </c>
      <c r="Y521" s="3">
        <f>IFERROR(VLOOKUP(B521,[13]Ap_CESANTIAS!$C$16:$M$112,11,0),0)</f>
        <v>0</v>
      </c>
      <c r="Z521" s="3">
        <f>IFERROR(VLOOKUP(B521,[13]Ap_PENSION!$C$16:$M$112,11,0),0)</f>
        <v>0</v>
      </c>
      <c r="AA521" s="3">
        <f>IFERROR(VLOOKUP(B521,[13]Ap_SALUD!$C$16:$M$112,11,0),0)</f>
        <v>0</v>
      </c>
      <c r="AB521" s="3"/>
      <c r="AC521" s="36">
        <f t="shared" si="21"/>
        <v>1317534140</v>
      </c>
      <c r="AD521" s="37">
        <f t="shared" si="23"/>
        <v>755648208</v>
      </c>
      <c r="AE521" s="144"/>
    </row>
    <row r="522" spans="1:31" x14ac:dyDescent="0.25">
      <c r="A522" s="38">
        <v>510</v>
      </c>
      <c r="B522" s="61"/>
      <c r="C522" s="143" t="str">
        <f>VLOOKUP(D522,[8]Hoja1!$A$2:$B$1115,2,0)</f>
        <v>23189</v>
      </c>
      <c r="D522" s="31">
        <v>800096746</v>
      </c>
      <c r="E522" s="31">
        <v>218923189</v>
      </c>
      <c r="F522" s="61" t="s">
        <v>710</v>
      </c>
      <c r="G522" s="33">
        <v>0</v>
      </c>
      <c r="H522" s="33">
        <v>0</v>
      </c>
      <c r="I522" s="3">
        <f>IFERROR(VLOOKUP(C522,'[6]Anexo 2'!$A$9:$G$1115,7,0),0)</f>
        <v>1573053680</v>
      </c>
      <c r="J522" s="3">
        <f>IFERROR(VLOOKUP(C522,'[6]Anexo 1'!$A$9:$F$1115,6,0),0)</f>
        <v>1561911363</v>
      </c>
      <c r="K522" s="3"/>
      <c r="L522" s="3"/>
      <c r="M522" s="3"/>
      <c r="N522" s="3"/>
      <c r="O522" s="3"/>
      <c r="P522" s="34">
        <f t="shared" si="22"/>
        <v>3134965043</v>
      </c>
      <c r="Q522" s="35">
        <f>VLOOKUP(D522,FEBRERO!$D$13:$Q$1147,14,0)+VLOOKUP(D522,FEBRERO!$D$13:$AC$1147,26,0)</f>
        <v>0</v>
      </c>
      <c r="R522" s="3">
        <f>IFERROR(VLOOKUP(D522,[13]ServNOMINA!$F$16:$M$112,8,0),0)</f>
        <v>0</v>
      </c>
      <c r="S522" s="3">
        <f>IFERROR(VLOOKUP(D522,[13]ServOTROS!$F$16:$M$112,8,0),0)</f>
        <v>0</v>
      </c>
      <c r="T522" s="3">
        <f>IFERROR(VLOOKUP(D522,[13]CANCEL!$F$16:$M$48,8,0),0)</f>
        <v>0</v>
      </c>
      <c r="U522" s="3">
        <f>IFERROR(VLOOKUP(B522,[13]Aaf_PENSION!$C$16:$M$112,11,0),0)</f>
        <v>0</v>
      </c>
      <c r="V522" s="3">
        <f>IFERROR(VLOOKUP(B522,[13]Aaf_SALUD!$C$16:$M$112,11,0),0)</f>
        <v>0</v>
      </c>
      <c r="W522" s="3">
        <f>IFERROR(VLOOKUP(D522,[13]CALIDAD!$F$16:$M$1122,8,0),0)</f>
        <v>393263421</v>
      </c>
      <c r="X522" s="3">
        <f>IFERROR(VLOOKUP(D522,'[14]dinamica municip ok'!$F$4:$G$1107,2,0),0)</f>
        <v>1561911363</v>
      </c>
      <c r="Y522" s="3">
        <f>IFERROR(VLOOKUP(B522,[13]Ap_CESANTIAS!$C$16:$M$112,11,0),0)</f>
        <v>0</v>
      </c>
      <c r="Z522" s="3">
        <f>IFERROR(VLOOKUP(B522,[13]Ap_PENSION!$C$16:$M$112,11,0),0)</f>
        <v>0</v>
      </c>
      <c r="AA522" s="3">
        <f>IFERROR(VLOOKUP(B522,[13]Ap_SALUD!$C$16:$M$112,11,0),0)</f>
        <v>0</v>
      </c>
      <c r="AB522" s="3"/>
      <c r="AC522" s="36">
        <f t="shared" si="21"/>
        <v>1955174784</v>
      </c>
      <c r="AD522" s="37">
        <f t="shared" si="23"/>
        <v>1179790259</v>
      </c>
      <c r="AE522" s="144"/>
    </row>
    <row r="523" spans="1:31" x14ac:dyDescent="0.25">
      <c r="A523" s="29">
        <v>511</v>
      </c>
      <c r="B523" s="61"/>
      <c r="C523" s="143" t="str">
        <f>VLOOKUP(D523,[8]Hoja1!$A$2:$B$1115,2,0)</f>
        <v>23300</v>
      </c>
      <c r="D523" s="31">
        <v>812001675</v>
      </c>
      <c r="E523" s="31">
        <v>210023300</v>
      </c>
      <c r="F523" s="61" t="s">
        <v>711</v>
      </c>
      <c r="G523" s="33">
        <v>0</v>
      </c>
      <c r="H523" s="33">
        <v>0</v>
      </c>
      <c r="I523" s="3">
        <f>IFERROR(VLOOKUP(C523,'[6]Anexo 2'!$A$9:$G$1115,7,0),0)</f>
        <v>398622152</v>
      </c>
      <c r="J523" s="3">
        <f>IFERROR(VLOOKUP(C523,'[6]Anexo 1'!$A$9:$F$1115,6,0),0)</f>
        <v>397270834</v>
      </c>
      <c r="K523" s="3"/>
      <c r="L523" s="3"/>
      <c r="M523" s="3"/>
      <c r="N523" s="3"/>
      <c r="O523" s="3"/>
      <c r="P523" s="34">
        <f t="shared" si="22"/>
        <v>795892986</v>
      </c>
      <c r="Q523" s="35">
        <f>VLOOKUP(D523,FEBRERO!$D$13:$Q$1147,14,0)+VLOOKUP(D523,FEBRERO!$D$13:$AC$1147,26,0)</f>
        <v>0</v>
      </c>
      <c r="R523" s="3">
        <f>IFERROR(VLOOKUP(D523,[13]ServNOMINA!$F$16:$M$112,8,0),0)</f>
        <v>0</v>
      </c>
      <c r="S523" s="3">
        <f>IFERROR(VLOOKUP(D523,[13]ServOTROS!$F$16:$M$112,8,0),0)</f>
        <v>0</v>
      </c>
      <c r="T523" s="3">
        <f>IFERROR(VLOOKUP(D523,[13]CANCEL!$F$16:$M$48,8,0),0)</f>
        <v>0</v>
      </c>
      <c r="U523" s="3">
        <f>IFERROR(VLOOKUP(B523,[13]Aaf_PENSION!$C$16:$M$112,11,0),0)</f>
        <v>0</v>
      </c>
      <c r="V523" s="3">
        <f>IFERROR(VLOOKUP(B523,[13]Aaf_SALUD!$C$16:$M$112,11,0),0)</f>
        <v>0</v>
      </c>
      <c r="W523" s="3">
        <f>IFERROR(VLOOKUP(D523,[13]CALIDAD!$F$16:$M$1122,8,0),0)</f>
        <v>99655539</v>
      </c>
      <c r="X523" s="3">
        <f>IFERROR(VLOOKUP(D523,'[14]dinamica municip ok'!$F$4:$G$1107,2,0),0)</f>
        <v>397270834</v>
      </c>
      <c r="Y523" s="3">
        <f>IFERROR(VLOOKUP(B523,[13]Ap_CESANTIAS!$C$16:$M$112,11,0),0)</f>
        <v>0</v>
      </c>
      <c r="Z523" s="3">
        <f>IFERROR(VLOOKUP(B523,[13]Ap_PENSION!$C$16:$M$112,11,0),0)</f>
        <v>0</v>
      </c>
      <c r="AA523" s="3">
        <f>IFERROR(VLOOKUP(B523,[13]Ap_SALUD!$C$16:$M$112,11,0),0)</f>
        <v>0</v>
      </c>
      <c r="AB523" s="3"/>
      <c r="AC523" s="36">
        <f t="shared" si="21"/>
        <v>496926373</v>
      </c>
      <c r="AD523" s="37">
        <f t="shared" si="23"/>
        <v>298966613</v>
      </c>
      <c r="AE523" s="144"/>
    </row>
    <row r="524" spans="1:31" x14ac:dyDescent="0.25">
      <c r="A524" s="38">
        <v>512</v>
      </c>
      <c r="B524" s="61"/>
      <c r="C524" s="143" t="str">
        <f>VLOOKUP(D524,[8]Hoja1!$A$2:$B$1115,2,0)</f>
        <v>23350</v>
      </c>
      <c r="D524" s="31">
        <v>812001681</v>
      </c>
      <c r="E524" s="31">
        <v>215023350</v>
      </c>
      <c r="F524" s="61" t="s">
        <v>712</v>
      </c>
      <c r="G524" s="33">
        <v>0</v>
      </c>
      <c r="H524" s="33">
        <v>0</v>
      </c>
      <c r="I524" s="3">
        <f>IFERROR(VLOOKUP(C524,'[6]Anexo 2'!$A$9:$G$1115,7,0),0)</f>
        <v>427341504</v>
      </c>
      <c r="J524" s="3">
        <f>IFERROR(VLOOKUP(C524,'[6]Anexo 1'!$A$9:$F$1115,6,0),0)</f>
        <v>346441144</v>
      </c>
      <c r="K524" s="3"/>
      <c r="L524" s="3"/>
      <c r="M524" s="3"/>
      <c r="N524" s="3"/>
      <c r="O524" s="3"/>
      <c r="P524" s="34">
        <f t="shared" si="22"/>
        <v>773782648</v>
      </c>
      <c r="Q524" s="35">
        <f>VLOOKUP(D524,FEBRERO!$D$13:$Q$1147,14,0)+VLOOKUP(D524,FEBRERO!$D$13:$AC$1147,26,0)</f>
        <v>0</v>
      </c>
      <c r="R524" s="3">
        <f>IFERROR(VLOOKUP(D524,[13]ServNOMINA!$F$16:$M$112,8,0),0)</f>
        <v>0</v>
      </c>
      <c r="S524" s="3">
        <f>IFERROR(VLOOKUP(D524,[13]ServOTROS!$F$16:$M$112,8,0),0)</f>
        <v>0</v>
      </c>
      <c r="T524" s="3">
        <f>IFERROR(VLOOKUP(D524,[13]CANCEL!$F$16:$M$48,8,0),0)</f>
        <v>0</v>
      </c>
      <c r="U524" s="3">
        <f>IFERROR(VLOOKUP(B524,[13]Aaf_PENSION!$C$16:$M$112,11,0),0)</f>
        <v>0</v>
      </c>
      <c r="V524" s="3">
        <f>IFERROR(VLOOKUP(B524,[13]Aaf_SALUD!$C$16:$M$112,11,0),0)</f>
        <v>0</v>
      </c>
      <c r="W524" s="3">
        <f>IFERROR(VLOOKUP(D524,[13]CALIDAD!$F$16:$M$1122,8,0),0)</f>
        <v>106835376</v>
      </c>
      <c r="X524" s="3">
        <f>IFERROR(VLOOKUP(D524,'[14]dinamica municip ok'!$F$4:$G$1107,2,0),0)</f>
        <v>346441144</v>
      </c>
      <c r="Y524" s="3">
        <f>IFERROR(VLOOKUP(B524,[13]Ap_CESANTIAS!$C$16:$M$112,11,0),0)</f>
        <v>0</v>
      </c>
      <c r="Z524" s="3">
        <f>IFERROR(VLOOKUP(B524,[13]Ap_PENSION!$C$16:$M$112,11,0),0)</f>
        <v>0</v>
      </c>
      <c r="AA524" s="3">
        <f>IFERROR(VLOOKUP(B524,[13]Ap_SALUD!$C$16:$M$112,11,0),0)</f>
        <v>0</v>
      </c>
      <c r="AB524" s="3"/>
      <c r="AC524" s="36">
        <f t="shared" si="21"/>
        <v>453276520</v>
      </c>
      <c r="AD524" s="37">
        <f t="shared" si="23"/>
        <v>320506128</v>
      </c>
      <c r="AE524" s="144"/>
    </row>
    <row r="525" spans="1:31" x14ac:dyDescent="0.25">
      <c r="A525" s="29">
        <v>513</v>
      </c>
      <c r="B525" s="61"/>
      <c r="C525" s="143" t="str">
        <f>VLOOKUP(D525,[8]Hoja1!$A$2:$B$1115,2,0)</f>
        <v>23419</v>
      </c>
      <c r="D525" s="31">
        <v>800096761</v>
      </c>
      <c r="E525" s="31">
        <v>211923419</v>
      </c>
      <c r="F525" s="61" t="s">
        <v>713</v>
      </c>
      <c r="G525" s="33">
        <v>0</v>
      </c>
      <c r="H525" s="33">
        <v>0</v>
      </c>
      <c r="I525" s="3">
        <f>IFERROR(VLOOKUP(C525,'[6]Anexo 2'!$A$9:$G$1115,7,0),0)</f>
        <v>892283392</v>
      </c>
      <c r="J525" s="3">
        <f>IFERROR(VLOOKUP(C525,'[6]Anexo 1'!$A$9:$F$1115,6,0),0)</f>
        <v>642561043</v>
      </c>
      <c r="K525" s="3"/>
      <c r="L525" s="3"/>
      <c r="M525" s="3"/>
      <c r="N525" s="3"/>
      <c r="O525" s="3"/>
      <c r="P525" s="34">
        <f t="shared" si="22"/>
        <v>1534844435</v>
      </c>
      <c r="Q525" s="35">
        <f>VLOOKUP(D525,FEBRERO!$D$13:$Q$1147,14,0)+VLOOKUP(D525,FEBRERO!$D$13:$AC$1147,26,0)</f>
        <v>0</v>
      </c>
      <c r="R525" s="3">
        <f>IFERROR(VLOOKUP(D525,[13]ServNOMINA!$F$16:$M$112,8,0),0)</f>
        <v>0</v>
      </c>
      <c r="S525" s="3">
        <f>IFERROR(VLOOKUP(D525,[13]ServOTROS!$F$16:$M$112,8,0),0)</f>
        <v>0</v>
      </c>
      <c r="T525" s="3">
        <f>IFERROR(VLOOKUP(D525,[13]CANCEL!$F$16:$M$48,8,0),0)</f>
        <v>0</v>
      </c>
      <c r="U525" s="3">
        <f>IFERROR(VLOOKUP(B525,[13]Aaf_PENSION!$C$16:$M$112,11,0),0)</f>
        <v>0</v>
      </c>
      <c r="V525" s="3">
        <f>IFERROR(VLOOKUP(B525,[13]Aaf_SALUD!$C$16:$M$112,11,0),0)</f>
        <v>0</v>
      </c>
      <c r="W525" s="3">
        <f>IFERROR(VLOOKUP(D525,[13]CALIDAD!$F$16:$M$1122,8,0),0)</f>
        <v>223070847</v>
      </c>
      <c r="X525" s="3">
        <f>IFERROR(VLOOKUP(D525,'[14]dinamica municip ok'!$F$4:$G$1107,2,0),0)</f>
        <v>642561043</v>
      </c>
      <c r="Y525" s="3">
        <f>IFERROR(VLOOKUP(B525,[13]Ap_CESANTIAS!$C$16:$M$112,11,0),0)</f>
        <v>0</v>
      </c>
      <c r="Z525" s="3">
        <f>IFERROR(VLOOKUP(B525,[13]Ap_PENSION!$C$16:$M$112,11,0),0)</f>
        <v>0</v>
      </c>
      <c r="AA525" s="3">
        <f>IFERROR(VLOOKUP(B525,[13]Ap_SALUD!$C$16:$M$112,11,0),0)</f>
        <v>0</v>
      </c>
      <c r="AB525" s="3"/>
      <c r="AC525" s="36">
        <f t="shared" ref="AC525:AC588" si="24">SUM(R525:AA525)</f>
        <v>865631890</v>
      </c>
      <c r="AD525" s="37">
        <f t="shared" si="23"/>
        <v>669212545</v>
      </c>
      <c r="AE525" s="144"/>
    </row>
    <row r="526" spans="1:31" x14ac:dyDescent="0.25">
      <c r="A526" s="38">
        <v>514</v>
      </c>
      <c r="B526" s="61"/>
      <c r="C526" s="143" t="str">
        <f>VLOOKUP(D526,[8]Hoja1!$A$2:$B$1115,2,0)</f>
        <v>23464</v>
      </c>
      <c r="D526" s="31">
        <v>800096762</v>
      </c>
      <c r="E526" s="31">
        <v>216423464</v>
      </c>
      <c r="F526" s="61" t="s">
        <v>714</v>
      </c>
      <c r="G526" s="33">
        <v>0</v>
      </c>
      <c r="H526" s="33">
        <v>0</v>
      </c>
      <c r="I526" s="3">
        <f>IFERROR(VLOOKUP(C526,'[6]Anexo 2'!$A$9:$G$1115,7,0),0)</f>
        <v>370306880</v>
      </c>
      <c r="J526" s="3">
        <f>IFERROR(VLOOKUP(C526,'[6]Anexo 1'!$A$9:$F$1115,6,0),0)</f>
        <v>349647271</v>
      </c>
      <c r="K526" s="3"/>
      <c r="L526" s="3"/>
      <c r="M526" s="3"/>
      <c r="N526" s="3"/>
      <c r="O526" s="3"/>
      <c r="P526" s="34">
        <f t="shared" ref="P526:P589" si="25">SUM(G526:N526)</f>
        <v>719954151</v>
      </c>
      <c r="Q526" s="35">
        <f>VLOOKUP(D526,FEBRERO!$D$13:$Q$1147,14,0)+VLOOKUP(D526,FEBRERO!$D$13:$AC$1147,26,0)</f>
        <v>0</v>
      </c>
      <c r="R526" s="3">
        <f>IFERROR(VLOOKUP(D526,[13]ServNOMINA!$F$16:$M$112,8,0),0)</f>
        <v>0</v>
      </c>
      <c r="S526" s="3">
        <f>IFERROR(VLOOKUP(D526,[13]ServOTROS!$F$16:$M$112,8,0),0)</f>
        <v>0</v>
      </c>
      <c r="T526" s="3">
        <f>IFERROR(VLOOKUP(D526,[13]CANCEL!$F$16:$M$48,8,0),0)</f>
        <v>0</v>
      </c>
      <c r="U526" s="3">
        <f>IFERROR(VLOOKUP(B526,[13]Aaf_PENSION!$C$16:$M$112,11,0),0)</f>
        <v>0</v>
      </c>
      <c r="V526" s="3">
        <f>IFERROR(VLOOKUP(B526,[13]Aaf_SALUD!$C$16:$M$112,11,0),0)</f>
        <v>0</v>
      </c>
      <c r="W526" s="3">
        <f>IFERROR(VLOOKUP(D526,[13]CALIDAD!$F$16:$M$1122,8,0),0)</f>
        <v>92576721</v>
      </c>
      <c r="X526" s="3">
        <f>IFERROR(VLOOKUP(D526,'[14]dinamica municip ok'!$F$4:$G$1107,2,0),0)</f>
        <v>349647271</v>
      </c>
      <c r="Y526" s="3">
        <f>IFERROR(VLOOKUP(B526,[13]Ap_CESANTIAS!$C$16:$M$112,11,0),0)</f>
        <v>0</v>
      </c>
      <c r="Z526" s="3">
        <f>IFERROR(VLOOKUP(B526,[13]Ap_PENSION!$C$16:$M$112,11,0),0)</f>
        <v>0</v>
      </c>
      <c r="AA526" s="3">
        <f>IFERROR(VLOOKUP(B526,[13]Ap_SALUD!$C$16:$M$112,11,0),0)</f>
        <v>0</v>
      </c>
      <c r="AB526" s="3"/>
      <c r="AC526" s="36">
        <f t="shared" si="24"/>
        <v>442223992</v>
      </c>
      <c r="AD526" s="37">
        <f t="shared" si="23"/>
        <v>277730159</v>
      </c>
      <c r="AE526" s="144"/>
    </row>
    <row r="527" spans="1:31" x14ac:dyDescent="0.25">
      <c r="A527" s="29">
        <v>515</v>
      </c>
      <c r="B527" s="61"/>
      <c r="C527" s="143" t="str">
        <f>VLOOKUP(D527,[8]Hoja1!$A$2:$B$1115,2,0)</f>
        <v>23466</v>
      </c>
      <c r="D527" s="31">
        <v>800096763</v>
      </c>
      <c r="E527" s="31">
        <v>216623466</v>
      </c>
      <c r="F527" s="61" t="s">
        <v>715</v>
      </c>
      <c r="G527" s="33">
        <v>0</v>
      </c>
      <c r="H527" s="33">
        <v>0</v>
      </c>
      <c r="I527" s="3">
        <f>IFERROR(VLOOKUP(C527,'[6]Anexo 2'!$A$9:$G$1115,7,0),0)</f>
        <v>2036554368</v>
      </c>
      <c r="J527" s="3">
        <f>IFERROR(VLOOKUP(C527,'[6]Anexo 1'!$A$9:$F$1115,6,0),0)</f>
        <v>1877388552</v>
      </c>
      <c r="K527" s="3"/>
      <c r="L527" s="3"/>
      <c r="M527" s="3"/>
      <c r="N527" s="3"/>
      <c r="O527" s="3"/>
      <c r="P527" s="34">
        <f t="shared" si="25"/>
        <v>3913942920</v>
      </c>
      <c r="Q527" s="35">
        <f>VLOOKUP(D527,FEBRERO!$D$13:$Q$1147,14,0)+VLOOKUP(D527,FEBRERO!$D$13:$AC$1147,26,0)</f>
        <v>0</v>
      </c>
      <c r="R527" s="3">
        <f>IFERROR(VLOOKUP(D527,[13]ServNOMINA!$F$16:$M$112,8,0),0)</f>
        <v>0</v>
      </c>
      <c r="S527" s="3">
        <f>IFERROR(VLOOKUP(D527,[13]ServOTROS!$F$16:$M$112,8,0),0)</f>
        <v>0</v>
      </c>
      <c r="T527" s="3">
        <f>IFERROR(VLOOKUP(D527,[13]CANCEL!$F$16:$M$48,8,0),0)</f>
        <v>0</v>
      </c>
      <c r="U527" s="3">
        <f>IFERROR(VLOOKUP(B527,[13]Aaf_PENSION!$C$16:$M$112,11,0),0)</f>
        <v>0</v>
      </c>
      <c r="V527" s="3">
        <f>IFERROR(VLOOKUP(B527,[13]Aaf_SALUD!$C$16:$M$112,11,0),0)</f>
        <v>0</v>
      </c>
      <c r="W527" s="3">
        <f>IFERROR(VLOOKUP(D527,[13]CALIDAD!$F$16:$M$1122,8,0),0)</f>
        <v>509138592</v>
      </c>
      <c r="X527" s="3">
        <f>IFERROR(VLOOKUP(D527,'[14]dinamica municip ok'!$F$4:$G$1107,2,0),0)</f>
        <v>1797625014</v>
      </c>
      <c r="Y527" s="3">
        <f>IFERROR(VLOOKUP(B527,[13]Ap_CESANTIAS!$C$16:$M$112,11,0),0)</f>
        <v>0</v>
      </c>
      <c r="Z527" s="3">
        <f>IFERROR(VLOOKUP(B527,[13]Ap_PENSION!$C$16:$M$112,11,0),0)</f>
        <v>0</v>
      </c>
      <c r="AA527" s="3">
        <f>IFERROR(VLOOKUP(B527,[13]Ap_SALUD!$C$16:$M$112,11,0),0)</f>
        <v>0</v>
      </c>
      <c r="AB527" s="3"/>
      <c r="AC527" s="36">
        <f t="shared" si="24"/>
        <v>2306763606</v>
      </c>
      <c r="AD527" s="37">
        <f t="shared" ref="AD527:AD590" si="26">+P527-Q527+AB527-AC527</f>
        <v>1607179314</v>
      </c>
      <c r="AE527" s="144"/>
    </row>
    <row r="528" spans="1:31" x14ac:dyDescent="0.25">
      <c r="A528" s="38">
        <v>516</v>
      </c>
      <c r="B528" s="61"/>
      <c r="C528" s="143" t="str">
        <f>VLOOKUP(D528,[8]Hoja1!$A$2:$B$1115,2,0)</f>
        <v>23500</v>
      </c>
      <c r="D528" s="31">
        <v>800065474</v>
      </c>
      <c r="E528" s="31">
        <v>210023500</v>
      </c>
      <c r="F528" s="61" t="s">
        <v>716</v>
      </c>
      <c r="G528" s="33">
        <v>0</v>
      </c>
      <c r="H528" s="33">
        <v>0</v>
      </c>
      <c r="I528" s="3">
        <f>IFERROR(VLOOKUP(C528,'[6]Anexo 2'!$A$9:$G$1115,7,0),0)</f>
        <v>1413212880</v>
      </c>
      <c r="J528" s="3">
        <f>IFERROR(VLOOKUP(C528,'[6]Anexo 1'!$A$9:$F$1115,6,0),0)</f>
        <v>1171550499</v>
      </c>
      <c r="K528" s="3"/>
      <c r="L528" s="3"/>
      <c r="M528" s="3"/>
      <c r="N528" s="3"/>
      <c r="O528" s="3"/>
      <c r="P528" s="34">
        <f t="shared" si="25"/>
        <v>2584763379</v>
      </c>
      <c r="Q528" s="35">
        <f>VLOOKUP(D528,FEBRERO!$D$13:$Q$1147,14,0)+VLOOKUP(D528,FEBRERO!$D$13:$AC$1147,26,0)</f>
        <v>0</v>
      </c>
      <c r="R528" s="3">
        <f>IFERROR(VLOOKUP(D528,[13]ServNOMINA!$F$16:$M$112,8,0),0)</f>
        <v>0</v>
      </c>
      <c r="S528" s="3">
        <f>IFERROR(VLOOKUP(D528,[13]ServOTROS!$F$16:$M$112,8,0),0)</f>
        <v>0</v>
      </c>
      <c r="T528" s="3">
        <f>IFERROR(VLOOKUP(D528,[13]CANCEL!$F$16:$M$48,8,0),0)</f>
        <v>0</v>
      </c>
      <c r="U528" s="3">
        <f>IFERROR(VLOOKUP(B528,[13]Aaf_PENSION!$C$16:$M$112,11,0),0)</f>
        <v>0</v>
      </c>
      <c r="V528" s="3">
        <f>IFERROR(VLOOKUP(B528,[13]Aaf_SALUD!$C$16:$M$112,11,0),0)</f>
        <v>0</v>
      </c>
      <c r="W528" s="3">
        <f>IFERROR(VLOOKUP(D528,[13]CALIDAD!$F$16:$M$1122,8,0),0)</f>
        <v>353303220</v>
      </c>
      <c r="X528" s="3">
        <f>IFERROR(VLOOKUP(D528,'[14]dinamica municip ok'!$F$4:$G$1107,2,0),0)</f>
        <v>1171550499</v>
      </c>
      <c r="Y528" s="3">
        <f>IFERROR(VLOOKUP(B528,[13]Ap_CESANTIAS!$C$16:$M$112,11,0),0)</f>
        <v>0</v>
      </c>
      <c r="Z528" s="3">
        <f>IFERROR(VLOOKUP(B528,[13]Ap_PENSION!$C$16:$M$112,11,0),0)</f>
        <v>0</v>
      </c>
      <c r="AA528" s="3">
        <f>IFERROR(VLOOKUP(B528,[13]Ap_SALUD!$C$16:$M$112,11,0),0)</f>
        <v>0</v>
      </c>
      <c r="AB528" s="3"/>
      <c r="AC528" s="36">
        <f t="shared" si="24"/>
        <v>1524853719</v>
      </c>
      <c r="AD528" s="37">
        <f t="shared" si="26"/>
        <v>1059909660</v>
      </c>
      <c r="AE528" s="144"/>
    </row>
    <row r="529" spans="1:31" x14ac:dyDescent="0.25">
      <c r="A529" s="29">
        <v>517</v>
      </c>
      <c r="B529" s="61"/>
      <c r="C529" s="143" t="str">
        <f>VLOOKUP(D529,[8]Hoja1!$A$2:$B$1115,2,0)</f>
        <v>23555</v>
      </c>
      <c r="D529" s="31">
        <v>800096765</v>
      </c>
      <c r="E529" s="31">
        <v>215523555</v>
      </c>
      <c r="F529" s="61" t="s">
        <v>717</v>
      </c>
      <c r="G529" s="33">
        <v>0</v>
      </c>
      <c r="H529" s="33">
        <v>0</v>
      </c>
      <c r="I529" s="3">
        <f>IFERROR(VLOOKUP(C529,'[6]Anexo 2'!$A$9:$G$1115,7,0),0)</f>
        <v>1935662656</v>
      </c>
      <c r="J529" s="3">
        <f>IFERROR(VLOOKUP(C529,'[6]Anexo 1'!$A$9:$F$1115,6,0),0)</f>
        <v>1622497155</v>
      </c>
      <c r="K529" s="3"/>
      <c r="L529" s="3"/>
      <c r="M529" s="3"/>
      <c r="N529" s="3"/>
      <c r="O529" s="3"/>
      <c r="P529" s="34">
        <f t="shared" si="25"/>
        <v>3558159811</v>
      </c>
      <c r="Q529" s="35">
        <f>VLOOKUP(D529,FEBRERO!$D$13:$Q$1147,14,0)+VLOOKUP(D529,FEBRERO!$D$13:$AC$1147,26,0)</f>
        <v>0</v>
      </c>
      <c r="R529" s="3">
        <f>IFERROR(VLOOKUP(D529,[13]ServNOMINA!$F$16:$M$112,8,0),0)</f>
        <v>0</v>
      </c>
      <c r="S529" s="3">
        <f>IFERROR(VLOOKUP(D529,[13]ServOTROS!$F$16:$M$112,8,0),0)</f>
        <v>0</v>
      </c>
      <c r="T529" s="3">
        <f>IFERROR(VLOOKUP(D529,[13]CANCEL!$F$16:$M$48,8,0),0)</f>
        <v>0</v>
      </c>
      <c r="U529" s="3">
        <f>IFERROR(VLOOKUP(B529,[13]Aaf_PENSION!$C$16:$M$112,11,0),0)</f>
        <v>0</v>
      </c>
      <c r="V529" s="3">
        <f>IFERROR(VLOOKUP(B529,[13]Aaf_SALUD!$C$16:$M$112,11,0),0)</f>
        <v>0</v>
      </c>
      <c r="W529" s="3">
        <f>IFERROR(VLOOKUP(D529,[13]CALIDAD!$F$16:$M$1122,8,0),0)</f>
        <v>483915663</v>
      </c>
      <c r="X529" s="3">
        <f>IFERROR(VLOOKUP(D529,'[14]dinamica municip ok'!$F$4:$G$1107,2,0),0)</f>
        <v>1622497155</v>
      </c>
      <c r="Y529" s="3">
        <f>IFERROR(VLOOKUP(B529,[13]Ap_CESANTIAS!$C$16:$M$112,11,0),0)</f>
        <v>0</v>
      </c>
      <c r="Z529" s="3">
        <f>IFERROR(VLOOKUP(B529,[13]Ap_PENSION!$C$16:$M$112,11,0),0)</f>
        <v>0</v>
      </c>
      <c r="AA529" s="3">
        <f>IFERROR(VLOOKUP(B529,[13]Ap_SALUD!$C$16:$M$112,11,0),0)</f>
        <v>0</v>
      </c>
      <c r="AB529" s="3"/>
      <c r="AC529" s="36">
        <f t="shared" si="24"/>
        <v>2106412818</v>
      </c>
      <c r="AD529" s="37">
        <f t="shared" si="26"/>
        <v>1451746993</v>
      </c>
      <c r="AE529" s="144"/>
    </row>
    <row r="530" spans="1:31" x14ac:dyDescent="0.25">
      <c r="A530" s="38">
        <v>518</v>
      </c>
      <c r="B530" s="61"/>
      <c r="C530" s="143" t="str">
        <f>VLOOKUP(D530,[8]Hoja1!$A$2:$B$1115,2,0)</f>
        <v>23570</v>
      </c>
      <c r="D530" s="31">
        <v>800096766</v>
      </c>
      <c r="E530" s="31">
        <v>217023570</v>
      </c>
      <c r="F530" s="61" t="s">
        <v>718</v>
      </c>
      <c r="G530" s="33">
        <v>0</v>
      </c>
      <c r="H530" s="33">
        <v>0</v>
      </c>
      <c r="I530" s="3">
        <f>IFERROR(VLOOKUP(C530,'[6]Anexo 2'!$A$9:$G$1115,7,0),0)</f>
        <v>1032648032</v>
      </c>
      <c r="J530" s="3">
        <f>IFERROR(VLOOKUP(C530,'[6]Anexo 1'!$A$9:$F$1115,6,0),0)</f>
        <v>967962425</v>
      </c>
      <c r="K530" s="3"/>
      <c r="L530" s="3"/>
      <c r="M530" s="3"/>
      <c r="N530" s="3"/>
      <c r="O530" s="3"/>
      <c r="P530" s="34">
        <f t="shared" si="25"/>
        <v>2000610457</v>
      </c>
      <c r="Q530" s="35">
        <f>VLOOKUP(D530,FEBRERO!$D$13:$Q$1147,14,0)+VLOOKUP(D530,FEBRERO!$D$13:$AC$1147,26,0)</f>
        <v>0</v>
      </c>
      <c r="R530" s="3">
        <f>IFERROR(VLOOKUP(D530,[13]ServNOMINA!$F$16:$M$112,8,0),0)</f>
        <v>0</v>
      </c>
      <c r="S530" s="3">
        <f>IFERROR(VLOOKUP(D530,[13]ServOTROS!$F$16:$M$112,8,0),0)</f>
        <v>0</v>
      </c>
      <c r="T530" s="3">
        <f>IFERROR(VLOOKUP(D530,[13]CANCEL!$F$16:$M$48,8,0),0)</f>
        <v>0</v>
      </c>
      <c r="U530" s="3">
        <f>IFERROR(VLOOKUP(B530,[13]Aaf_PENSION!$C$16:$M$112,11,0),0)</f>
        <v>0</v>
      </c>
      <c r="V530" s="3">
        <f>IFERROR(VLOOKUP(B530,[13]Aaf_SALUD!$C$16:$M$112,11,0),0)</f>
        <v>0</v>
      </c>
      <c r="W530" s="3">
        <f>IFERROR(VLOOKUP(D530,[13]CALIDAD!$F$16:$M$1122,8,0),0)</f>
        <v>258162009</v>
      </c>
      <c r="X530" s="3">
        <f>IFERROR(VLOOKUP(D530,'[14]dinamica municip ok'!$F$4:$G$1107,2,0),0)</f>
        <v>937973321</v>
      </c>
      <c r="Y530" s="3">
        <f>IFERROR(VLOOKUP(B530,[13]Ap_CESANTIAS!$C$16:$M$112,11,0),0)</f>
        <v>0</v>
      </c>
      <c r="Z530" s="3">
        <f>IFERROR(VLOOKUP(B530,[13]Ap_PENSION!$C$16:$M$112,11,0),0)</f>
        <v>0</v>
      </c>
      <c r="AA530" s="3">
        <f>IFERROR(VLOOKUP(B530,[13]Ap_SALUD!$C$16:$M$112,11,0),0)</f>
        <v>0</v>
      </c>
      <c r="AB530" s="3"/>
      <c r="AC530" s="36">
        <f t="shared" si="24"/>
        <v>1196135330</v>
      </c>
      <c r="AD530" s="37">
        <f t="shared" si="26"/>
        <v>804475127</v>
      </c>
      <c r="AE530" s="144"/>
    </row>
    <row r="531" spans="1:31" x14ac:dyDescent="0.25">
      <c r="A531" s="29">
        <v>519</v>
      </c>
      <c r="B531" s="61"/>
      <c r="C531" s="143" t="str">
        <f>VLOOKUP(D531,[8]Hoja1!$A$2:$B$1115,2,0)</f>
        <v>23574</v>
      </c>
      <c r="D531" s="31">
        <v>800096770</v>
      </c>
      <c r="E531" s="31">
        <v>217423574</v>
      </c>
      <c r="F531" s="61" t="s">
        <v>719</v>
      </c>
      <c r="G531" s="33">
        <v>0</v>
      </c>
      <c r="H531" s="33">
        <v>0</v>
      </c>
      <c r="I531" s="3">
        <f>IFERROR(VLOOKUP(C531,'[6]Anexo 2'!$A$9:$G$1115,7,0),0)</f>
        <v>1251128048</v>
      </c>
      <c r="J531" s="3">
        <f>IFERROR(VLOOKUP(C531,'[6]Anexo 1'!$A$9:$F$1115,6,0),0)</f>
        <v>926711712</v>
      </c>
      <c r="K531" s="3"/>
      <c r="L531" s="3"/>
      <c r="M531" s="3"/>
      <c r="N531" s="3"/>
      <c r="O531" s="3"/>
      <c r="P531" s="34">
        <f t="shared" si="25"/>
        <v>2177839760</v>
      </c>
      <c r="Q531" s="35">
        <f>VLOOKUP(D531,FEBRERO!$D$13:$Q$1147,14,0)+VLOOKUP(D531,FEBRERO!$D$13:$AC$1147,26,0)</f>
        <v>0</v>
      </c>
      <c r="R531" s="3">
        <f>IFERROR(VLOOKUP(D531,[13]ServNOMINA!$F$16:$M$112,8,0),0)</f>
        <v>0</v>
      </c>
      <c r="S531" s="3">
        <f>IFERROR(VLOOKUP(D531,[13]ServOTROS!$F$16:$M$112,8,0),0)</f>
        <v>0</v>
      </c>
      <c r="T531" s="3">
        <f>IFERROR(VLOOKUP(D531,[13]CANCEL!$F$16:$M$48,8,0),0)</f>
        <v>0</v>
      </c>
      <c r="U531" s="3">
        <f>IFERROR(VLOOKUP(B531,[13]Aaf_PENSION!$C$16:$M$112,11,0),0)</f>
        <v>0</v>
      </c>
      <c r="V531" s="3">
        <f>IFERROR(VLOOKUP(B531,[13]Aaf_SALUD!$C$16:$M$112,11,0),0)</f>
        <v>0</v>
      </c>
      <c r="W531" s="3">
        <f>IFERROR(VLOOKUP(D531,[13]CALIDAD!$F$16:$M$1122,8,0),0)</f>
        <v>312782013</v>
      </c>
      <c r="X531" s="3">
        <f>IFERROR(VLOOKUP(D531,'[14]dinamica municip ok'!$F$4:$G$1107,2,0),0)</f>
        <v>926711712</v>
      </c>
      <c r="Y531" s="3">
        <f>IFERROR(VLOOKUP(B531,[13]Ap_CESANTIAS!$C$16:$M$112,11,0),0)</f>
        <v>0</v>
      </c>
      <c r="Z531" s="3">
        <f>IFERROR(VLOOKUP(B531,[13]Ap_PENSION!$C$16:$M$112,11,0),0)</f>
        <v>0</v>
      </c>
      <c r="AA531" s="3">
        <f>IFERROR(VLOOKUP(B531,[13]Ap_SALUD!$C$16:$M$112,11,0),0)</f>
        <v>0</v>
      </c>
      <c r="AB531" s="3"/>
      <c r="AC531" s="36">
        <f t="shared" si="24"/>
        <v>1239493725</v>
      </c>
      <c r="AD531" s="37">
        <f t="shared" si="26"/>
        <v>938346035</v>
      </c>
      <c r="AE531" s="144"/>
    </row>
    <row r="532" spans="1:31" x14ac:dyDescent="0.25">
      <c r="A532" s="38">
        <v>520</v>
      </c>
      <c r="B532" s="61"/>
      <c r="C532" s="143" t="str">
        <f>VLOOKUP(D532,[8]Hoja1!$A$2:$B$1115,2,0)</f>
        <v>23580</v>
      </c>
      <c r="D532" s="31">
        <v>800096772</v>
      </c>
      <c r="E532" s="31">
        <v>218023580</v>
      </c>
      <c r="F532" s="61" t="s">
        <v>720</v>
      </c>
      <c r="G532" s="33">
        <v>0</v>
      </c>
      <c r="H532" s="33">
        <v>0</v>
      </c>
      <c r="I532" s="3">
        <f>IFERROR(VLOOKUP(C532,'[6]Anexo 2'!$A$9:$G$1115,7,0),0)</f>
        <v>1876000960</v>
      </c>
      <c r="J532" s="3">
        <f>IFERROR(VLOOKUP(C532,'[6]Anexo 1'!$A$9:$F$1115,6,0),0)</f>
        <v>1502948143</v>
      </c>
      <c r="K532" s="3"/>
      <c r="L532" s="3"/>
      <c r="M532" s="3"/>
      <c r="N532" s="3"/>
      <c r="O532" s="3"/>
      <c r="P532" s="34">
        <f t="shared" si="25"/>
        <v>3378949103</v>
      </c>
      <c r="Q532" s="35">
        <f>VLOOKUP(D532,FEBRERO!$D$13:$Q$1147,14,0)+VLOOKUP(D532,FEBRERO!$D$13:$AC$1147,26,0)</f>
        <v>0</v>
      </c>
      <c r="R532" s="3">
        <f>IFERROR(VLOOKUP(D532,[13]ServNOMINA!$F$16:$M$112,8,0),0)</f>
        <v>0</v>
      </c>
      <c r="S532" s="3">
        <f>IFERROR(VLOOKUP(D532,[13]ServOTROS!$F$16:$M$112,8,0),0)</f>
        <v>0</v>
      </c>
      <c r="T532" s="3">
        <f>IFERROR(VLOOKUP(D532,[13]CANCEL!$F$16:$M$48,8,0),0)</f>
        <v>0</v>
      </c>
      <c r="U532" s="3">
        <f>IFERROR(VLOOKUP(B532,[13]Aaf_PENSION!$C$16:$M$112,11,0),0)</f>
        <v>0</v>
      </c>
      <c r="V532" s="3">
        <f>IFERROR(VLOOKUP(B532,[13]Aaf_SALUD!$C$16:$M$112,11,0),0)</f>
        <v>0</v>
      </c>
      <c r="W532" s="3">
        <f>IFERROR(VLOOKUP(D532,[13]CALIDAD!$F$16:$M$1122,8,0),0)</f>
        <v>469000239</v>
      </c>
      <c r="X532" s="3">
        <f>IFERROR(VLOOKUP(D532,'[14]dinamica municip ok'!$F$4:$G$1107,2,0),0)</f>
        <v>1403035011</v>
      </c>
      <c r="Y532" s="3">
        <f>IFERROR(VLOOKUP(B532,[13]Ap_CESANTIAS!$C$16:$M$112,11,0),0)</f>
        <v>0</v>
      </c>
      <c r="Z532" s="3">
        <f>IFERROR(VLOOKUP(B532,[13]Ap_PENSION!$C$16:$M$112,11,0),0)</f>
        <v>0</v>
      </c>
      <c r="AA532" s="3">
        <f>IFERROR(VLOOKUP(B532,[13]Ap_SALUD!$C$16:$M$112,11,0),0)</f>
        <v>0</v>
      </c>
      <c r="AB532" s="3"/>
      <c r="AC532" s="36">
        <f t="shared" si="24"/>
        <v>1872035250</v>
      </c>
      <c r="AD532" s="37">
        <f t="shared" si="26"/>
        <v>1506913853</v>
      </c>
      <c r="AE532" s="144"/>
    </row>
    <row r="533" spans="1:31" x14ac:dyDescent="0.25">
      <c r="A533" s="29">
        <v>521</v>
      </c>
      <c r="B533" s="61"/>
      <c r="C533" s="143" t="str">
        <f>VLOOKUP(D533,[8]Hoja1!$A$2:$B$1115,2,0)</f>
        <v>23586</v>
      </c>
      <c r="D533" s="31">
        <v>800079162</v>
      </c>
      <c r="E533" s="31">
        <v>218623586</v>
      </c>
      <c r="F533" s="61" t="s">
        <v>721</v>
      </c>
      <c r="G533" s="33">
        <v>0</v>
      </c>
      <c r="H533" s="33">
        <v>0</v>
      </c>
      <c r="I533" s="3">
        <f>IFERROR(VLOOKUP(C533,'[6]Anexo 2'!$A$9:$G$1115,7,0),0)</f>
        <v>518936736</v>
      </c>
      <c r="J533" s="3">
        <f>IFERROR(VLOOKUP(C533,'[6]Anexo 1'!$A$9:$F$1115,6,0),0)</f>
        <v>420973848</v>
      </c>
      <c r="K533" s="3"/>
      <c r="L533" s="3"/>
      <c r="M533" s="3"/>
      <c r="N533" s="3"/>
      <c r="O533" s="3"/>
      <c r="P533" s="34">
        <f t="shared" si="25"/>
        <v>939910584</v>
      </c>
      <c r="Q533" s="35">
        <f>VLOOKUP(D533,FEBRERO!$D$13:$Q$1147,14,0)+VLOOKUP(D533,FEBRERO!$D$13:$AC$1147,26,0)</f>
        <v>0</v>
      </c>
      <c r="R533" s="3">
        <f>IFERROR(VLOOKUP(D533,[13]ServNOMINA!$F$16:$M$112,8,0),0)</f>
        <v>0</v>
      </c>
      <c r="S533" s="3">
        <f>IFERROR(VLOOKUP(D533,[13]ServOTROS!$F$16:$M$112,8,0),0)</f>
        <v>0</v>
      </c>
      <c r="T533" s="3">
        <f>IFERROR(VLOOKUP(D533,[13]CANCEL!$F$16:$M$48,8,0),0)</f>
        <v>0</v>
      </c>
      <c r="U533" s="3">
        <f>IFERROR(VLOOKUP(B533,[13]Aaf_PENSION!$C$16:$M$112,11,0),0)</f>
        <v>0</v>
      </c>
      <c r="V533" s="3">
        <f>IFERROR(VLOOKUP(B533,[13]Aaf_SALUD!$C$16:$M$112,11,0),0)</f>
        <v>0</v>
      </c>
      <c r="W533" s="3">
        <f>IFERROR(VLOOKUP(D533,[13]CALIDAD!$F$16:$M$1122,8,0),0)</f>
        <v>129734184</v>
      </c>
      <c r="X533" s="3">
        <f>IFERROR(VLOOKUP(D533,'[14]dinamica municip ok'!$F$4:$G$1107,2,0),0)</f>
        <v>420973848</v>
      </c>
      <c r="Y533" s="3">
        <f>IFERROR(VLOOKUP(B533,[13]Ap_CESANTIAS!$C$16:$M$112,11,0),0)</f>
        <v>0</v>
      </c>
      <c r="Z533" s="3">
        <f>IFERROR(VLOOKUP(B533,[13]Ap_PENSION!$C$16:$M$112,11,0),0)</f>
        <v>0</v>
      </c>
      <c r="AA533" s="3">
        <f>IFERROR(VLOOKUP(B533,[13]Ap_SALUD!$C$16:$M$112,11,0),0)</f>
        <v>0</v>
      </c>
      <c r="AB533" s="3"/>
      <c r="AC533" s="36">
        <f t="shared" si="24"/>
        <v>550708032</v>
      </c>
      <c r="AD533" s="37">
        <f t="shared" si="26"/>
        <v>389202552</v>
      </c>
      <c r="AE533" s="144"/>
    </row>
    <row r="534" spans="1:31" x14ac:dyDescent="0.25">
      <c r="A534" s="38">
        <v>522</v>
      </c>
      <c r="B534" s="61"/>
      <c r="C534" s="143" t="str">
        <f>VLOOKUP(D534,[8]Hoja1!$A$2:$B$1115,2,0)</f>
        <v>23670</v>
      </c>
      <c r="D534" s="31">
        <v>800075231</v>
      </c>
      <c r="E534" s="31">
        <v>217023670</v>
      </c>
      <c r="F534" s="61" t="s">
        <v>722</v>
      </c>
      <c r="G534" s="33">
        <v>0</v>
      </c>
      <c r="H534" s="33">
        <v>0</v>
      </c>
      <c r="I534" s="3">
        <f>IFERROR(VLOOKUP(C534,'[6]Anexo 2'!$A$9:$G$1115,7,0),0)</f>
        <v>2288489152</v>
      </c>
      <c r="J534" s="3">
        <f>IFERROR(VLOOKUP(C534,'[6]Anexo 1'!$A$9:$F$1115,6,0),0)</f>
        <v>1580625003</v>
      </c>
      <c r="K534" s="3"/>
      <c r="L534" s="3"/>
      <c r="M534" s="3"/>
      <c r="N534" s="3"/>
      <c r="O534" s="3"/>
      <c r="P534" s="34">
        <f t="shared" si="25"/>
        <v>3869114155</v>
      </c>
      <c r="Q534" s="35">
        <f>VLOOKUP(D534,FEBRERO!$D$13:$Q$1147,14,0)+VLOOKUP(D534,FEBRERO!$D$13:$AC$1147,26,0)</f>
        <v>0</v>
      </c>
      <c r="R534" s="3">
        <f>IFERROR(VLOOKUP(D534,[13]ServNOMINA!$F$16:$M$112,8,0),0)</f>
        <v>0</v>
      </c>
      <c r="S534" s="3">
        <f>IFERROR(VLOOKUP(D534,[13]ServOTROS!$F$16:$M$112,8,0),0)</f>
        <v>0</v>
      </c>
      <c r="T534" s="3">
        <f>IFERROR(VLOOKUP(D534,[13]CANCEL!$F$16:$M$48,8,0),0)</f>
        <v>0</v>
      </c>
      <c r="U534" s="3">
        <f>IFERROR(VLOOKUP(B534,[13]Aaf_PENSION!$C$16:$M$112,11,0),0)</f>
        <v>0</v>
      </c>
      <c r="V534" s="3">
        <f>IFERROR(VLOOKUP(B534,[13]Aaf_SALUD!$C$16:$M$112,11,0),0)</f>
        <v>0</v>
      </c>
      <c r="W534" s="3">
        <f>IFERROR(VLOOKUP(D534,[13]CALIDAD!$F$16:$M$1122,8,0),0)</f>
        <v>572122287</v>
      </c>
      <c r="X534" s="3">
        <f>IFERROR(VLOOKUP(D534,'[14]dinamica municip ok'!$F$4:$G$1107,2,0),0)</f>
        <v>1580625003</v>
      </c>
      <c r="Y534" s="3">
        <f>IFERROR(VLOOKUP(B534,[13]Ap_CESANTIAS!$C$16:$M$112,11,0),0)</f>
        <v>0</v>
      </c>
      <c r="Z534" s="3">
        <f>IFERROR(VLOOKUP(B534,[13]Ap_PENSION!$C$16:$M$112,11,0),0)</f>
        <v>0</v>
      </c>
      <c r="AA534" s="3">
        <f>IFERROR(VLOOKUP(B534,[13]Ap_SALUD!$C$16:$M$112,11,0),0)</f>
        <v>0</v>
      </c>
      <c r="AB534" s="3"/>
      <c r="AC534" s="36">
        <f t="shared" si="24"/>
        <v>2152747290</v>
      </c>
      <c r="AD534" s="37">
        <f t="shared" si="26"/>
        <v>1716366865</v>
      </c>
      <c r="AE534" s="144"/>
    </row>
    <row r="535" spans="1:31" x14ac:dyDescent="0.25">
      <c r="A535" s="29">
        <v>523</v>
      </c>
      <c r="B535" s="61"/>
      <c r="C535" s="143" t="str">
        <f>VLOOKUP(D535,[8]Hoja1!$A$2:$B$1115,2,0)</f>
        <v>23672</v>
      </c>
      <c r="D535" s="31">
        <v>800096781</v>
      </c>
      <c r="E535" s="31">
        <v>217223672</v>
      </c>
      <c r="F535" s="61" t="s">
        <v>723</v>
      </c>
      <c r="G535" s="33">
        <v>0</v>
      </c>
      <c r="H535" s="33">
        <v>0</v>
      </c>
      <c r="I535" s="3">
        <f>IFERROR(VLOOKUP(C535,'[6]Anexo 2'!$A$9:$G$1115,7,0),0)</f>
        <v>848241088</v>
      </c>
      <c r="J535" s="3">
        <f>IFERROR(VLOOKUP(C535,'[6]Anexo 1'!$A$9:$F$1115,6,0),0)</f>
        <v>901850579</v>
      </c>
      <c r="K535" s="3"/>
      <c r="L535" s="3"/>
      <c r="M535" s="3"/>
      <c r="N535" s="3"/>
      <c r="O535" s="3"/>
      <c r="P535" s="34">
        <f t="shared" si="25"/>
        <v>1750091667</v>
      </c>
      <c r="Q535" s="35">
        <f>VLOOKUP(D535,FEBRERO!$D$13:$Q$1147,14,0)+VLOOKUP(D535,FEBRERO!$D$13:$AC$1147,26,0)</f>
        <v>0</v>
      </c>
      <c r="R535" s="3">
        <f>IFERROR(VLOOKUP(D535,[13]ServNOMINA!$F$16:$M$112,8,0),0)</f>
        <v>0</v>
      </c>
      <c r="S535" s="3">
        <f>IFERROR(VLOOKUP(D535,[13]ServOTROS!$F$16:$M$112,8,0),0)</f>
        <v>0</v>
      </c>
      <c r="T535" s="3">
        <f>IFERROR(VLOOKUP(D535,[13]CANCEL!$F$16:$M$48,8,0),0)</f>
        <v>0</v>
      </c>
      <c r="U535" s="3">
        <f>IFERROR(VLOOKUP(B535,[13]Aaf_PENSION!$C$16:$M$112,11,0),0)</f>
        <v>0</v>
      </c>
      <c r="V535" s="3">
        <f>IFERROR(VLOOKUP(B535,[13]Aaf_SALUD!$C$16:$M$112,11,0),0)</f>
        <v>0</v>
      </c>
      <c r="W535" s="3">
        <f>IFERROR(VLOOKUP(D535,[13]CALIDAD!$F$16:$M$1122,8,0),0)</f>
        <v>212060271</v>
      </c>
      <c r="X535" s="3">
        <f>IFERROR(VLOOKUP(D535,'[14]dinamica municip ok'!$F$4:$G$1107,2,0),0)</f>
        <v>901850579</v>
      </c>
      <c r="Y535" s="3">
        <f>IFERROR(VLOOKUP(B535,[13]Ap_CESANTIAS!$C$16:$M$112,11,0),0)</f>
        <v>0</v>
      </c>
      <c r="Z535" s="3">
        <f>IFERROR(VLOOKUP(B535,[13]Ap_PENSION!$C$16:$M$112,11,0),0)</f>
        <v>0</v>
      </c>
      <c r="AA535" s="3">
        <f>IFERROR(VLOOKUP(B535,[13]Ap_SALUD!$C$16:$M$112,11,0),0)</f>
        <v>0</v>
      </c>
      <c r="AB535" s="3"/>
      <c r="AC535" s="36">
        <f t="shared" si="24"/>
        <v>1113910850</v>
      </c>
      <c r="AD535" s="37">
        <f t="shared" si="26"/>
        <v>636180817</v>
      </c>
      <c r="AE535" s="144"/>
    </row>
    <row r="536" spans="1:31" x14ac:dyDescent="0.25">
      <c r="A536" s="38">
        <v>524</v>
      </c>
      <c r="B536" s="61"/>
      <c r="C536" s="143" t="str">
        <f>VLOOKUP(D536,[8]Hoja1!$A$2:$B$1115,2,0)</f>
        <v>23675</v>
      </c>
      <c r="D536" s="31">
        <v>800096804</v>
      </c>
      <c r="E536" s="31">
        <v>217523675</v>
      </c>
      <c r="F536" s="61" t="s">
        <v>724</v>
      </c>
      <c r="G536" s="33">
        <v>0</v>
      </c>
      <c r="H536" s="33">
        <v>0</v>
      </c>
      <c r="I536" s="3">
        <f>IFERROR(VLOOKUP(C536,'[6]Anexo 2'!$A$9:$G$1115,7,0),0)</f>
        <v>1207672320</v>
      </c>
      <c r="J536" s="3">
        <f>IFERROR(VLOOKUP(C536,'[6]Anexo 1'!$A$9:$F$1115,6,0),0)</f>
        <v>1049419343</v>
      </c>
      <c r="K536" s="3"/>
      <c r="L536" s="3"/>
      <c r="M536" s="3"/>
      <c r="N536" s="3"/>
      <c r="O536" s="3"/>
      <c r="P536" s="34">
        <f t="shared" si="25"/>
        <v>2257091663</v>
      </c>
      <c r="Q536" s="35">
        <f>VLOOKUP(D536,FEBRERO!$D$13:$Q$1147,14,0)+VLOOKUP(D536,FEBRERO!$D$13:$AC$1147,26,0)</f>
        <v>0</v>
      </c>
      <c r="R536" s="3">
        <f>IFERROR(VLOOKUP(D536,[13]ServNOMINA!$F$16:$M$112,8,0),0)</f>
        <v>0</v>
      </c>
      <c r="S536" s="3">
        <f>IFERROR(VLOOKUP(D536,[13]ServOTROS!$F$16:$M$112,8,0),0)</f>
        <v>0</v>
      </c>
      <c r="T536" s="3">
        <f>IFERROR(VLOOKUP(D536,[13]CANCEL!$F$16:$M$48,8,0),0)</f>
        <v>0</v>
      </c>
      <c r="U536" s="3">
        <f>IFERROR(VLOOKUP(B536,[13]Aaf_PENSION!$C$16:$M$112,11,0),0)</f>
        <v>0</v>
      </c>
      <c r="V536" s="3">
        <f>IFERROR(VLOOKUP(B536,[13]Aaf_SALUD!$C$16:$M$112,11,0),0)</f>
        <v>0</v>
      </c>
      <c r="W536" s="3">
        <f>IFERROR(VLOOKUP(D536,[13]CALIDAD!$F$16:$M$1122,8,0),0)</f>
        <v>301918080</v>
      </c>
      <c r="X536" s="3">
        <f>IFERROR(VLOOKUP(D536,'[14]dinamica municip ok'!$F$4:$G$1107,2,0),0)</f>
        <v>1049419343</v>
      </c>
      <c r="Y536" s="3">
        <f>IFERROR(VLOOKUP(B536,[13]Ap_CESANTIAS!$C$16:$M$112,11,0),0)</f>
        <v>0</v>
      </c>
      <c r="Z536" s="3">
        <f>IFERROR(VLOOKUP(B536,[13]Ap_PENSION!$C$16:$M$112,11,0),0)</f>
        <v>0</v>
      </c>
      <c r="AA536" s="3">
        <f>IFERROR(VLOOKUP(B536,[13]Ap_SALUD!$C$16:$M$112,11,0),0)</f>
        <v>0</v>
      </c>
      <c r="AB536" s="3"/>
      <c r="AC536" s="36">
        <f t="shared" si="24"/>
        <v>1351337423</v>
      </c>
      <c r="AD536" s="37">
        <f t="shared" si="26"/>
        <v>905754240</v>
      </c>
      <c r="AE536" s="144"/>
    </row>
    <row r="537" spans="1:31" x14ac:dyDescent="0.25">
      <c r="A537" s="29">
        <v>525</v>
      </c>
      <c r="B537" s="61"/>
      <c r="C537" s="143" t="str">
        <f>VLOOKUP(D537,[8]Hoja1!$A$2:$B$1115,2,0)</f>
        <v>23678</v>
      </c>
      <c r="D537" s="31">
        <v>800075537</v>
      </c>
      <c r="E537" s="31">
        <v>217823678</v>
      </c>
      <c r="F537" s="61" t="s">
        <v>389</v>
      </c>
      <c r="G537" s="33">
        <v>0</v>
      </c>
      <c r="H537" s="33">
        <v>0</v>
      </c>
      <c r="I537" s="3">
        <f>IFERROR(VLOOKUP(C537,'[6]Anexo 2'!$A$9:$G$1115,7,0),0)</f>
        <v>679760232</v>
      </c>
      <c r="J537" s="3">
        <f>IFERROR(VLOOKUP(C537,'[6]Anexo 1'!$A$9:$F$1115,6,0),0)</f>
        <v>705241804</v>
      </c>
      <c r="K537" s="3"/>
      <c r="L537" s="3"/>
      <c r="M537" s="3"/>
      <c r="N537" s="3"/>
      <c r="O537" s="3"/>
      <c r="P537" s="34">
        <f t="shared" si="25"/>
        <v>1385002036</v>
      </c>
      <c r="Q537" s="35">
        <f>VLOOKUP(D537,FEBRERO!$D$13:$Q$1147,14,0)+VLOOKUP(D537,FEBRERO!$D$13:$AC$1147,26,0)</f>
        <v>0</v>
      </c>
      <c r="R537" s="3">
        <f>IFERROR(VLOOKUP(D537,[13]ServNOMINA!$F$16:$M$112,8,0),0)</f>
        <v>0</v>
      </c>
      <c r="S537" s="3">
        <f>IFERROR(VLOOKUP(D537,[13]ServOTROS!$F$16:$M$112,8,0),0)</f>
        <v>0</v>
      </c>
      <c r="T537" s="3">
        <f>IFERROR(VLOOKUP(D537,[13]CANCEL!$F$16:$M$48,8,0),0)</f>
        <v>0</v>
      </c>
      <c r="U537" s="3">
        <f>IFERROR(VLOOKUP(B537,[13]Aaf_PENSION!$C$16:$M$112,11,0),0)</f>
        <v>0</v>
      </c>
      <c r="V537" s="3">
        <f>IFERROR(VLOOKUP(B537,[13]Aaf_SALUD!$C$16:$M$112,11,0),0)</f>
        <v>0</v>
      </c>
      <c r="W537" s="3">
        <f>IFERROR(VLOOKUP(D537,[13]CALIDAD!$F$16:$M$1122,8,0),0)</f>
        <v>169940058</v>
      </c>
      <c r="X537" s="3">
        <f>IFERROR(VLOOKUP(D537,'[14]dinamica municip ok'!$F$4:$G$1107,2,0),0)</f>
        <v>705241804</v>
      </c>
      <c r="Y537" s="3">
        <f>IFERROR(VLOOKUP(B537,[13]Ap_CESANTIAS!$C$16:$M$112,11,0),0)</f>
        <v>0</v>
      </c>
      <c r="Z537" s="3">
        <f>IFERROR(VLOOKUP(B537,[13]Ap_PENSION!$C$16:$M$112,11,0),0)</f>
        <v>0</v>
      </c>
      <c r="AA537" s="3">
        <f>IFERROR(VLOOKUP(B537,[13]Ap_SALUD!$C$16:$M$112,11,0),0)</f>
        <v>0</v>
      </c>
      <c r="AB537" s="3"/>
      <c r="AC537" s="36">
        <f t="shared" si="24"/>
        <v>875181862</v>
      </c>
      <c r="AD537" s="37">
        <f t="shared" si="26"/>
        <v>509820174</v>
      </c>
      <c r="AE537" s="144"/>
    </row>
    <row r="538" spans="1:31" x14ac:dyDescent="0.25">
      <c r="A538" s="38">
        <v>526</v>
      </c>
      <c r="B538" s="61"/>
      <c r="C538" s="143" t="str">
        <f>VLOOKUP(D538,[8]Hoja1!$A$2:$B$1115,2,0)</f>
        <v>23682</v>
      </c>
      <c r="D538" s="31">
        <v>900220061</v>
      </c>
      <c r="E538" s="31">
        <v>923271475</v>
      </c>
      <c r="F538" s="61" t="s">
        <v>725</v>
      </c>
      <c r="G538" s="33">
        <v>0</v>
      </c>
      <c r="H538" s="33">
        <v>0</v>
      </c>
      <c r="I538" s="3">
        <f>IFERROR(VLOOKUP(C538,'[6]Anexo 2'!$A$9:$G$1115,7,0),0)</f>
        <v>561252792</v>
      </c>
      <c r="J538" s="3">
        <f>IFERROR(VLOOKUP(C538,'[6]Anexo 1'!$A$9:$F$1115,6,0),0)</f>
        <v>486788677</v>
      </c>
      <c r="K538" s="3"/>
      <c r="L538" s="3"/>
      <c r="M538" s="3"/>
      <c r="N538" s="3"/>
      <c r="O538" s="3"/>
      <c r="P538" s="34">
        <f t="shared" si="25"/>
        <v>1048041469</v>
      </c>
      <c r="Q538" s="35">
        <f>VLOOKUP(D538,FEBRERO!$D$13:$Q$1147,14,0)+VLOOKUP(D538,FEBRERO!$D$13:$AC$1147,26,0)</f>
        <v>0</v>
      </c>
      <c r="R538" s="3">
        <f>IFERROR(VLOOKUP(D538,[13]ServNOMINA!$F$16:$M$112,8,0),0)</f>
        <v>0</v>
      </c>
      <c r="S538" s="3">
        <f>IFERROR(VLOOKUP(D538,[13]ServOTROS!$F$16:$M$112,8,0),0)</f>
        <v>0</v>
      </c>
      <c r="T538" s="3">
        <f>IFERROR(VLOOKUP(D538,[13]CANCEL!$F$16:$M$48,8,0),0)</f>
        <v>0</v>
      </c>
      <c r="U538" s="3">
        <f>IFERROR(VLOOKUP(B538,[13]Aaf_PENSION!$C$16:$M$112,11,0),0)</f>
        <v>0</v>
      </c>
      <c r="V538" s="3">
        <f>IFERROR(VLOOKUP(B538,[13]Aaf_SALUD!$C$16:$M$112,11,0),0)</f>
        <v>0</v>
      </c>
      <c r="W538" s="3">
        <f>IFERROR(VLOOKUP(D538,[13]CALIDAD!$F$16:$M$1122,8,0),0)</f>
        <v>140313198</v>
      </c>
      <c r="X538" s="3">
        <f>IFERROR(VLOOKUP(D538,'[14]dinamica municip ok'!$F$4:$G$1107,2,0),0)</f>
        <v>486788677</v>
      </c>
      <c r="Y538" s="3">
        <f>IFERROR(VLOOKUP(B538,[13]Ap_CESANTIAS!$C$16:$M$112,11,0),0)</f>
        <v>0</v>
      </c>
      <c r="Z538" s="3">
        <f>IFERROR(VLOOKUP(B538,[13]Ap_PENSION!$C$16:$M$112,11,0),0)</f>
        <v>0</v>
      </c>
      <c r="AA538" s="3">
        <f>IFERROR(VLOOKUP(B538,[13]Ap_SALUD!$C$16:$M$112,11,0),0)</f>
        <v>0</v>
      </c>
      <c r="AB538" s="3"/>
      <c r="AC538" s="36">
        <f t="shared" si="24"/>
        <v>627101875</v>
      </c>
      <c r="AD538" s="37">
        <f t="shared" si="26"/>
        <v>420939594</v>
      </c>
      <c r="AE538" s="144"/>
    </row>
    <row r="539" spans="1:31" x14ac:dyDescent="0.25">
      <c r="A539" s="29">
        <v>527</v>
      </c>
      <c r="B539" s="61"/>
      <c r="C539" s="143" t="str">
        <f>VLOOKUP(D539,[8]Hoja1!$A$2:$B$1115,2,0)</f>
        <v>23686</v>
      </c>
      <c r="D539" s="31">
        <v>800096805</v>
      </c>
      <c r="E539" s="31">
        <v>218623686</v>
      </c>
      <c r="F539" s="61" t="s">
        <v>726</v>
      </c>
      <c r="G539" s="33">
        <v>0</v>
      </c>
      <c r="H539" s="33">
        <v>0</v>
      </c>
      <c r="I539" s="3">
        <f>IFERROR(VLOOKUP(C539,'[6]Anexo 2'!$A$9:$G$1115,7,0),0)</f>
        <v>1052057360</v>
      </c>
      <c r="J539" s="3">
        <f>IFERROR(VLOOKUP(C539,'[6]Anexo 1'!$A$9:$F$1115,6,0),0)</f>
        <v>1013437643</v>
      </c>
      <c r="K539" s="3"/>
      <c r="L539" s="3"/>
      <c r="M539" s="3"/>
      <c r="N539" s="3"/>
      <c r="O539" s="3"/>
      <c r="P539" s="34">
        <f t="shared" si="25"/>
        <v>2065495003</v>
      </c>
      <c r="Q539" s="35">
        <f>VLOOKUP(D539,FEBRERO!$D$13:$Q$1147,14,0)+VLOOKUP(D539,FEBRERO!$D$13:$AC$1147,26,0)</f>
        <v>0</v>
      </c>
      <c r="R539" s="3">
        <f>IFERROR(VLOOKUP(D539,[13]ServNOMINA!$F$16:$M$112,8,0),0)</f>
        <v>0</v>
      </c>
      <c r="S539" s="3">
        <f>IFERROR(VLOOKUP(D539,[13]ServOTROS!$F$16:$M$112,8,0),0)</f>
        <v>0</v>
      </c>
      <c r="T539" s="3">
        <f>IFERROR(VLOOKUP(D539,[13]CANCEL!$F$16:$M$48,8,0),0)</f>
        <v>0</v>
      </c>
      <c r="U539" s="3">
        <f>IFERROR(VLOOKUP(B539,[13]Aaf_PENSION!$C$16:$M$112,11,0),0)</f>
        <v>0</v>
      </c>
      <c r="V539" s="3">
        <f>IFERROR(VLOOKUP(B539,[13]Aaf_SALUD!$C$16:$M$112,11,0),0)</f>
        <v>0</v>
      </c>
      <c r="W539" s="3">
        <f>IFERROR(VLOOKUP(D539,[13]CALIDAD!$F$16:$M$1122,8,0),0)</f>
        <v>263014341</v>
      </c>
      <c r="X539" s="3">
        <f>IFERROR(VLOOKUP(D539,'[14]dinamica municip ok'!$F$4:$G$1107,2,0),0)</f>
        <v>1013437643</v>
      </c>
      <c r="Y539" s="3">
        <f>IFERROR(VLOOKUP(B539,[13]Ap_CESANTIAS!$C$16:$M$112,11,0),0)</f>
        <v>0</v>
      </c>
      <c r="Z539" s="3">
        <f>IFERROR(VLOOKUP(B539,[13]Ap_PENSION!$C$16:$M$112,11,0),0)</f>
        <v>0</v>
      </c>
      <c r="AA539" s="3">
        <f>IFERROR(VLOOKUP(B539,[13]Ap_SALUD!$C$16:$M$112,11,0),0)</f>
        <v>0</v>
      </c>
      <c r="AB539" s="3"/>
      <c r="AC539" s="36">
        <f t="shared" si="24"/>
        <v>1276451984</v>
      </c>
      <c r="AD539" s="37">
        <f t="shared" si="26"/>
        <v>789043019</v>
      </c>
      <c r="AE539" s="144"/>
    </row>
    <row r="540" spans="1:31" x14ac:dyDescent="0.25">
      <c r="A540" s="38">
        <v>528</v>
      </c>
      <c r="B540" s="61"/>
      <c r="C540" s="143" t="str">
        <f>VLOOKUP(D540,[8]Hoja1!$A$2:$B$1115,2,0)</f>
        <v>23807</v>
      </c>
      <c r="D540" s="31">
        <v>800096807</v>
      </c>
      <c r="E540" s="31">
        <v>210723807</v>
      </c>
      <c r="F540" s="61" t="s">
        <v>727</v>
      </c>
      <c r="G540" s="33">
        <v>0</v>
      </c>
      <c r="H540" s="33">
        <v>0</v>
      </c>
      <c r="I540" s="3">
        <f>IFERROR(VLOOKUP(C540,'[6]Anexo 2'!$A$9:$G$1115,7,0),0)</f>
        <v>4937344128</v>
      </c>
      <c r="J540" s="3">
        <f>IFERROR(VLOOKUP(C540,'[6]Anexo 1'!$A$9:$F$1115,6,0),0)</f>
        <v>3521268736</v>
      </c>
      <c r="K540" s="3"/>
      <c r="L540" s="3"/>
      <c r="M540" s="3"/>
      <c r="N540" s="3"/>
      <c r="O540" s="3"/>
      <c r="P540" s="34">
        <f t="shared" si="25"/>
        <v>8458612864</v>
      </c>
      <c r="Q540" s="35">
        <f>VLOOKUP(D540,FEBRERO!$D$13:$Q$1147,14,0)+VLOOKUP(D540,FEBRERO!$D$13:$AC$1147,26,0)</f>
        <v>0</v>
      </c>
      <c r="R540" s="3">
        <f>IFERROR(VLOOKUP(D540,[13]ServNOMINA!$F$16:$M$112,8,0),0)</f>
        <v>0</v>
      </c>
      <c r="S540" s="3">
        <f>IFERROR(VLOOKUP(D540,[13]ServOTROS!$F$16:$M$112,8,0),0)</f>
        <v>0</v>
      </c>
      <c r="T540" s="3">
        <f>IFERROR(VLOOKUP(D540,[13]CANCEL!$F$16:$M$48,8,0),0)</f>
        <v>0</v>
      </c>
      <c r="U540" s="3">
        <f>IFERROR(VLOOKUP(B540,[13]Aaf_PENSION!$C$16:$M$112,11,0),0)</f>
        <v>0</v>
      </c>
      <c r="V540" s="3">
        <f>IFERROR(VLOOKUP(B540,[13]Aaf_SALUD!$C$16:$M$112,11,0),0)</f>
        <v>0</v>
      </c>
      <c r="W540" s="3">
        <f>IFERROR(VLOOKUP(D540,[13]CALIDAD!$F$16:$M$1122,8,0),0)</f>
        <v>1234336032</v>
      </c>
      <c r="X540" s="3">
        <f>IFERROR(VLOOKUP(D540,'[14]dinamica municip ok'!$F$4:$G$1107,2,0),0)</f>
        <v>3521268736</v>
      </c>
      <c r="Y540" s="3">
        <f>IFERROR(VLOOKUP(B540,[13]Ap_CESANTIAS!$C$16:$M$112,11,0),0)</f>
        <v>0</v>
      </c>
      <c r="Z540" s="3">
        <f>IFERROR(VLOOKUP(B540,[13]Ap_PENSION!$C$16:$M$112,11,0),0)</f>
        <v>0</v>
      </c>
      <c r="AA540" s="3">
        <f>IFERROR(VLOOKUP(B540,[13]Ap_SALUD!$C$16:$M$112,11,0),0)</f>
        <v>0</v>
      </c>
      <c r="AB540" s="3"/>
      <c r="AC540" s="36">
        <f t="shared" si="24"/>
        <v>4755604768</v>
      </c>
      <c r="AD540" s="37">
        <f t="shared" si="26"/>
        <v>3703008096</v>
      </c>
      <c r="AE540" s="144"/>
    </row>
    <row r="541" spans="1:31" x14ac:dyDescent="0.25">
      <c r="A541" s="29">
        <v>529</v>
      </c>
      <c r="B541" s="61"/>
      <c r="C541" s="143" t="str">
        <f>VLOOKUP(D541,[8]Hoja1!$A$2:$B$1115,2,0)</f>
        <v>23815</v>
      </c>
      <c r="D541" s="31">
        <v>900220147</v>
      </c>
      <c r="E541" s="31">
        <v>923271490</v>
      </c>
      <c r="F541" s="61" t="s">
        <v>728</v>
      </c>
      <c r="G541" s="33">
        <v>0</v>
      </c>
      <c r="H541" s="33">
        <v>0</v>
      </c>
      <c r="I541" s="3">
        <f>IFERROR(VLOOKUP(C541,'[6]Anexo 2'!$A$9:$G$1115,7,0),0)</f>
        <v>2366258176</v>
      </c>
      <c r="J541" s="3">
        <f>IFERROR(VLOOKUP(C541,'[6]Anexo 1'!$A$9:$F$1115,6,0),0)</f>
        <v>1713266332</v>
      </c>
      <c r="K541" s="3"/>
      <c r="L541" s="3"/>
      <c r="M541" s="3"/>
      <c r="N541" s="3"/>
      <c r="O541" s="3"/>
      <c r="P541" s="34">
        <f t="shared" si="25"/>
        <v>4079524508</v>
      </c>
      <c r="Q541" s="35">
        <f>VLOOKUP(D541,FEBRERO!$D$13:$Q$1147,14,0)+VLOOKUP(D541,FEBRERO!$D$13:$AC$1147,26,0)</f>
        <v>0</v>
      </c>
      <c r="R541" s="3">
        <f>IFERROR(VLOOKUP(D541,[13]ServNOMINA!$F$16:$M$112,8,0),0)</f>
        <v>0</v>
      </c>
      <c r="S541" s="3">
        <f>IFERROR(VLOOKUP(D541,[13]ServOTROS!$F$16:$M$112,8,0),0)</f>
        <v>0</v>
      </c>
      <c r="T541" s="3">
        <f>IFERROR(VLOOKUP(D541,[13]CANCEL!$F$16:$M$48,8,0),0)</f>
        <v>0</v>
      </c>
      <c r="U541" s="3">
        <f>IFERROR(VLOOKUP(B541,[13]Aaf_PENSION!$C$16:$M$112,11,0),0)</f>
        <v>0</v>
      </c>
      <c r="V541" s="3">
        <f>IFERROR(VLOOKUP(B541,[13]Aaf_SALUD!$C$16:$M$112,11,0),0)</f>
        <v>0</v>
      </c>
      <c r="W541" s="3">
        <f>IFERROR(VLOOKUP(D541,[13]CALIDAD!$F$16:$M$1122,8,0),0)</f>
        <v>591564543</v>
      </c>
      <c r="X541" s="3">
        <f>IFERROR(VLOOKUP(D541,'[14]dinamica municip ok'!$F$4:$G$1107,2,0),0)</f>
        <v>1713266332</v>
      </c>
      <c r="Y541" s="3">
        <f>IFERROR(VLOOKUP(B541,[13]Ap_CESANTIAS!$C$16:$M$112,11,0),0)</f>
        <v>0</v>
      </c>
      <c r="Z541" s="3">
        <f>IFERROR(VLOOKUP(B541,[13]Ap_PENSION!$C$16:$M$112,11,0),0)</f>
        <v>0</v>
      </c>
      <c r="AA541" s="3">
        <f>IFERROR(VLOOKUP(B541,[13]Ap_SALUD!$C$16:$M$112,11,0),0)</f>
        <v>0</v>
      </c>
      <c r="AB541" s="3"/>
      <c r="AC541" s="36">
        <f t="shared" si="24"/>
        <v>2304830875</v>
      </c>
      <c r="AD541" s="37">
        <f t="shared" si="26"/>
        <v>1774693633</v>
      </c>
      <c r="AE541" s="144"/>
    </row>
    <row r="542" spans="1:31" x14ac:dyDescent="0.25">
      <c r="A542" s="38">
        <v>530</v>
      </c>
      <c r="B542" s="61"/>
      <c r="C542" s="143" t="str">
        <f>VLOOKUP(D542,[8]Hoja1!$A$2:$B$1115,2,0)</f>
        <v>23855</v>
      </c>
      <c r="D542" s="31">
        <v>800096808</v>
      </c>
      <c r="E542" s="31">
        <v>215523855</v>
      </c>
      <c r="F542" s="61" t="s">
        <v>729</v>
      </c>
      <c r="G542" s="33">
        <v>0</v>
      </c>
      <c r="H542" s="33">
        <v>0</v>
      </c>
      <c r="I542" s="3">
        <f>IFERROR(VLOOKUP(C542,'[6]Anexo 2'!$A$9:$G$1115,7,0),0)</f>
        <v>1488601584</v>
      </c>
      <c r="J542" s="3">
        <f>IFERROR(VLOOKUP(C542,'[6]Anexo 1'!$A$9:$F$1115,6,0),0)</f>
        <v>1314898412</v>
      </c>
      <c r="K542" s="3"/>
      <c r="L542" s="3"/>
      <c r="M542" s="3"/>
      <c r="N542" s="3"/>
      <c r="O542" s="3"/>
      <c r="P542" s="34">
        <f t="shared" si="25"/>
        <v>2803499996</v>
      </c>
      <c r="Q542" s="35">
        <f>VLOOKUP(D542,FEBRERO!$D$13:$Q$1147,14,0)+VLOOKUP(D542,FEBRERO!$D$13:$AC$1147,26,0)</f>
        <v>0</v>
      </c>
      <c r="R542" s="3">
        <f>IFERROR(VLOOKUP(D542,[13]ServNOMINA!$F$16:$M$112,8,0),0)</f>
        <v>0</v>
      </c>
      <c r="S542" s="3">
        <f>IFERROR(VLOOKUP(D542,[13]ServOTROS!$F$16:$M$112,8,0),0)</f>
        <v>0</v>
      </c>
      <c r="T542" s="3">
        <f>IFERROR(VLOOKUP(D542,[13]CANCEL!$F$16:$M$48,8,0),0)</f>
        <v>0</v>
      </c>
      <c r="U542" s="3">
        <f>IFERROR(VLOOKUP(B542,[13]Aaf_PENSION!$C$16:$M$112,11,0),0)</f>
        <v>0</v>
      </c>
      <c r="V542" s="3">
        <f>IFERROR(VLOOKUP(B542,[13]Aaf_SALUD!$C$16:$M$112,11,0),0)</f>
        <v>0</v>
      </c>
      <c r="W542" s="3">
        <f>IFERROR(VLOOKUP(D542,[13]CALIDAD!$F$16:$M$1122,8,0),0)</f>
        <v>372150396</v>
      </c>
      <c r="X542" s="3">
        <f>IFERROR(VLOOKUP(D542,'[14]dinamica municip ok'!$F$4:$G$1107,2,0),0)</f>
        <v>1314898412</v>
      </c>
      <c r="Y542" s="3">
        <f>IFERROR(VLOOKUP(B542,[13]Ap_CESANTIAS!$C$16:$M$112,11,0),0)</f>
        <v>0</v>
      </c>
      <c r="Z542" s="3">
        <f>IFERROR(VLOOKUP(B542,[13]Ap_PENSION!$C$16:$M$112,11,0),0)</f>
        <v>0</v>
      </c>
      <c r="AA542" s="3">
        <f>IFERROR(VLOOKUP(B542,[13]Ap_SALUD!$C$16:$M$112,11,0),0)</f>
        <v>0</v>
      </c>
      <c r="AB542" s="3"/>
      <c r="AC542" s="36">
        <f t="shared" si="24"/>
        <v>1687048808</v>
      </c>
      <c r="AD542" s="37">
        <f t="shared" si="26"/>
        <v>1116451188</v>
      </c>
      <c r="AE542" s="144"/>
    </row>
    <row r="543" spans="1:31" x14ac:dyDescent="0.25">
      <c r="A543" s="29">
        <v>531</v>
      </c>
      <c r="B543" s="61"/>
      <c r="C543" s="143" t="str">
        <f>VLOOKUP(D543,[8]Hoja1!$A$2:$B$1115,2,0)</f>
        <v>25001</v>
      </c>
      <c r="D543" s="31">
        <v>890680149</v>
      </c>
      <c r="E543" s="31">
        <v>210125001</v>
      </c>
      <c r="F543" s="61" t="s">
        <v>730</v>
      </c>
      <c r="G543" s="33">
        <v>0</v>
      </c>
      <c r="H543" s="33">
        <v>0</v>
      </c>
      <c r="I543" s="3">
        <f>IFERROR(VLOOKUP(C543,'[6]Anexo 2'!$A$9:$G$1115,7,0),0)</f>
        <v>98737102</v>
      </c>
      <c r="J543" s="3">
        <f>IFERROR(VLOOKUP(C543,'[6]Anexo 1'!$A$9:$F$1115,6,0),0)</f>
        <v>0</v>
      </c>
      <c r="K543" s="3"/>
      <c r="L543" s="3"/>
      <c r="M543" s="3"/>
      <c r="N543" s="3"/>
      <c r="O543" s="3"/>
      <c r="P543" s="34">
        <f t="shared" si="25"/>
        <v>98737102</v>
      </c>
      <c r="Q543" s="35">
        <f>VLOOKUP(D543,FEBRERO!$D$13:$Q$1147,14,0)+VLOOKUP(D543,FEBRERO!$D$13:$AC$1147,26,0)</f>
        <v>0</v>
      </c>
      <c r="R543" s="3">
        <f>IFERROR(VLOOKUP(D543,[13]ServNOMINA!$F$16:$M$112,8,0),0)</f>
        <v>0</v>
      </c>
      <c r="S543" s="3">
        <f>IFERROR(VLOOKUP(D543,[13]ServOTROS!$F$16:$M$112,8,0),0)</f>
        <v>0</v>
      </c>
      <c r="T543" s="3">
        <f>IFERROR(VLOOKUP(D543,[13]CANCEL!$F$16:$M$48,8,0),0)</f>
        <v>0</v>
      </c>
      <c r="U543" s="3">
        <f>IFERROR(VLOOKUP(B543,[13]Aaf_PENSION!$C$16:$M$112,11,0),0)</f>
        <v>0</v>
      </c>
      <c r="V543" s="3">
        <f>IFERROR(VLOOKUP(B543,[13]Aaf_SALUD!$C$16:$M$112,11,0),0)</f>
        <v>0</v>
      </c>
      <c r="W543" s="3">
        <f>IFERROR(VLOOKUP(D543,[13]CALIDAD!$F$16:$M$1122,8,0),0)</f>
        <v>24684276</v>
      </c>
      <c r="X543" s="3">
        <f>IFERROR(VLOOKUP(D543,'[14]dinamica municip ok'!$F$4:$G$1107,2,0),0)</f>
        <v>0</v>
      </c>
      <c r="Y543" s="3">
        <f>IFERROR(VLOOKUP(B543,[13]Ap_CESANTIAS!$C$16:$M$112,11,0),0)</f>
        <v>0</v>
      </c>
      <c r="Z543" s="3">
        <f>IFERROR(VLOOKUP(B543,[13]Ap_PENSION!$C$16:$M$112,11,0),0)</f>
        <v>0</v>
      </c>
      <c r="AA543" s="3">
        <f>IFERROR(VLOOKUP(B543,[13]Ap_SALUD!$C$16:$M$112,11,0),0)</f>
        <v>0</v>
      </c>
      <c r="AB543" s="3"/>
      <c r="AC543" s="36">
        <f t="shared" si="24"/>
        <v>24684276</v>
      </c>
      <c r="AD543" s="37">
        <f t="shared" si="26"/>
        <v>74052826</v>
      </c>
      <c r="AE543" s="144"/>
    </row>
    <row r="544" spans="1:31" x14ac:dyDescent="0.25">
      <c r="A544" s="38">
        <v>532</v>
      </c>
      <c r="B544" s="61"/>
      <c r="C544" s="143" t="str">
        <f>VLOOKUP(D544,[8]Hoja1!$A$2:$B$1115,2,0)</f>
        <v>25019</v>
      </c>
      <c r="D544" s="31">
        <v>899999450</v>
      </c>
      <c r="E544" s="31">
        <v>211925019</v>
      </c>
      <c r="F544" s="61" t="s">
        <v>731</v>
      </c>
      <c r="G544" s="33">
        <v>0</v>
      </c>
      <c r="H544" s="33">
        <v>0</v>
      </c>
      <c r="I544" s="3">
        <f>IFERROR(VLOOKUP(C544,'[6]Anexo 2'!$A$9:$G$1115,7,0),0)</f>
        <v>88608404</v>
      </c>
      <c r="J544" s="3">
        <f>IFERROR(VLOOKUP(C544,'[6]Anexo 1'!$A$9:$F$1115,6,0),0)</f>
        <v>102592918</v>
      </c>
      <c r="K544" s="3"/>
      <c r="L544" s="3"/>
      <c r="M544" s="3"/>
      <c r="N544" s="3"/>
      <c r="O544" s="3"/>
      <c r="P544" s="34">
        <f t="shared" si="25"/>
        <v>191201322</v>
      </c>
      <c r="Q544" s="35">
        <f>VLOOKUP(D544,FEBRERO!$D$13:$Q$1147,14,0)+VLOOKUP(D544,FEBRERO!$D$13:$AC$1147,26,0)</f>
        <v>0</v>
      </c>
      <c r="R544" s="3">
        <f>IFERROR(VLOOKUP(D544,[13]ServNOMINA!$F$16:$M$112,8,0),0)</f>
        <v>0</v>
      </c>
      <c r="S544" s="3">
        <f>IFERROR(VLOOKUP(D544,[13]ServOTROS!$F$16:$M$112,8,0),0)</f>
        <v>0</v>
      </c>
      <c r="T544" s="3">
        <f>IFERROR(VLOOKUP(D544,[13]CANCEL!$F$16:$M$48,8,0),0)</f>
        <v>0</v>
      </c>
      <c r="U544" s="3">
        <f>IFERROR(VLOOKUP(B544,[13]Aaf_PENSION!$C$16:$M$112,11,0),0)</f>
        <v>0</v>
      </c>
      <c r="V544" s="3">
        <f>IFERROR(VLOOKUP(B544,[13]Aaf_SALUD!$C$16:$M$112,11,0),0)</f>
        <v>0</v>
      </c>
      <c r="W544" s="3">
        <f>IFERROR(VLOOKUP(D544,[13]CALIDAD!$F$16:$M$1122,8,0),0)</f>
        <v>22152102</v>
      </c>
      <c r="X544" s="3">
        <f>IFERROR(VLOOKUP(D544,'[14]dinamica municip ok'!$F$4:$G$1107,2,0),0)</f>
        <v>102592918</v>
      </c>
      <c r="Y544" s="3">
        <f>IFERROR(VLOOKUP(B544,[13]Ap_CESANTIAS!$C$16:$M$112,11,0),0)</f>
        <v>0</v>
      </c>
      <c r="Z544" s="3">
        <f>IFERROR(VLOOKUP(B544,[13]Ap_PENSION!$C$16:$M$112,11,0),0)</f>
        <v>0</v>
      </c>
      <c r="AA544" s="3">
        <f>IFERROR(VLOOKUP(B544,[13]Ap_SALUD!$C$16:$M$112,11,0),0)</f>
        <v>0</v>
      </c>
      <c r="AB544" s="3"/>
      <c r="AC544" s="36">
        <f t="shared" si="24"/>
        <v>124745020</v>
      </c>
      <c r="AD544" s="37">
        <f t="shared" si="26"/>
        <v>66456302</v>
      </c>
      <c r="AE544" s="144"/>
    </row>
    <row r="545" spans="1:31" x14ac:dyDescent="0.25">
      <c r="A545" s="29">
        <v>533</v>
      </c>
      <c r="B545" s="61"/>
      <c r="C545" s="143" t="str">
        <f>VLOOKUP(D545,[8]Hoja1!$A$2:$B$1115,2,0)</f>
        <v>25035</v>
      </c>
      <c r="D545" s="31">
        <v>890680097</v>
      </c>
      <c r="E545" s="31">
        <v>213525035</v>
      </c>
      <c r="F545" s="61" t="s">
        <v>732</v>
      </c>
      <c r="G545" s="33">
        <v>0</v>
      </c>
      <c r="H545" s="33">
        <v>0</v>
      </c>
      <c r="I545" s="3">
        <f>IFERROR(VLOOKUP(C545,'[6]Anexo 2'!$A$9:$G$1115,7,0),0)</f>
        <v>229348964</v>
      </c>
      <c r="J545" s="3">
        <f>IFERROR(VLOOKUP(C545,'[6]Anexo 1'!$A$9:$F$1115,6,0),0)</f>
        <v>235431359</v>
      </c>
      <c r="K545" s="3"/>
      <c r="L545" s="3"/>
      <c r="M545" s="3"/>
      <c r="N545" s="3"/>
      <c r="O545" s="3"/>
      <c r="P545" s="34">
        <f t="shared" si="25"/>
        <v>464780323</v>
      </c>
      <c r="Q545" s="35">
        <f>VLOOKUP(D545,FEBRERO!$D$13:$Q$1147,14,0)+VLOOKUP(D545,FEBRERO!$D$13:$AC$1147,26,0)</f>
        <v>0</v>
      </c>
      <c r="R545" s="3">
        <f>IFERROR(VLOOKUP(D545,[13]ServNOMINA!$F$16:$M$112,8,0),0)</f>
        <v>0</v>
      </c>
      <c r="S545" s="3">
        <f>IFERROR(VLOOKUP(D545,[13]ServOTROS!$F$16:$M$112,8,0),0)</f>
        <v>0</v>
      </c>
      <c r="T545" s="3">
        <f>IFERROR(VLOOKUP(D545,[13]CANCEL!$F$16:$M$48,8,0),0)</f>
        <v>0</v>
      </c>
      <c r="U545" s="3">
        <f>IFERROR(VLOOKUP(B545,[13]Aaf_PENSION!$C$16:$M$112,11,0),0)</f>
        <v>0</v>
      </c>
      <c r="V545" s="3">
        <f>IFERROR(VLOOKUP(B545,[13]Aaf_SALUD!$C$16:$M$112,11,0),0)</f>
        <v>0</v>
      </c>
      <c r="W545" s="3">
        <f>IFERROR(VLOOKUP(D545,[13]CALIDAD!$F$16:$M$1122,8,0),0)</f>
        <v>57337242</v>
      </c>
      <c r="X545" s="3">
        <f>IFERROR(VLOOKUP(D545,'[14]dinamica municip ok'!$F$4:$G$1107,2,0),0)</f>
        <v>235431359</v>
      </c>
      <c r="Y545" s="3">
        <f>IFERROR(VLOOKUP(B545,[13]Ap_CESANTIAS!$C$16:$M$112,11,0),0)</f>
        <v>0</v>
      </c>
      <c r="Z545" s="3">
        <f>IFERROR(VLOOKUP(B545,[13]Ap_PENSION!$C$16:$M$112,11,0),0)</f>
        <v>0</v>
      </c>
      <c r="AA545" s="3">
        <f>IFERROR(VLOOKUP(B545,[13]Ap_SALUD!$C$16:$M$112,11,0),0)</f>
        <v>0</v>
      </c>
      <c r="AB545" s="3"/>
      <c r="AC545" s="36">
        <f t="shared" si="24"/>
        <v>292768601</v>
      </c>
      <c r="AD545" s="37">
        <f t="shared" si="26"/>
        <v>172011722</v>
      </c>
      <c r="AE545" s="144"/>
    </row>
    <row r="546" spans="1:31" x14ac:dyDescent="0.25">
      <c r="A546" s="38">
        <v>534</v>
      </c>
      <c r="B546" s="61"/>
      <c r="C546" s="143" t="str">
        <f>VLOOKUP(D546,[8]Hoja1!$A$2:$B$1115,2,0)</f>
        <v>25040</v>
      </c>
      <c r="D546" s="31">
        <v>899999426</v>
      </c>
      <c r="E546" s="31">
        <v>214025040</v>
      </c>
      <c r="F546" s="61" t="s">
        <v>733</v>
      </c>
      <c r="G546" s="33">
        <v>0</v>
      </c>
      <c r="H546" s="33">
        <v>0</v>
      </c>
      <c r="I546" s="3">
        <f>IFERROR(VLOOKUP(C546,'[6]Anexo 2'!$A$9:$G$1115,7,0),0)</f>
        <v>185199404</v>
      </c>
      <c r="J546" s="3">
        <f>IFERROR(VLOOKUP(C546,'[6]Anexo 1'!$A$9:$F$1115,6,0),0)</f>
        <v>252745400</v>
      </c>
      <c r="K546" s="3"/>
      <c r="L546" s="3"/>
      <c r="M546" s="3"/>
      <c r="N546" s="3"/>
      <c r="O546" s="3"/>
      <c r="P546" s="34">
        <f t="shared" si="25"/>
        <v>437944804</v>
      </c>
      <c r="Q546" s="35">
        <f>VLOOKUP(D546,FEBRERO!$D$13:$Q$1147,14,0)+VLOOKUP(D546,FEBRERO!$D$13:$AC$1147,26,0)</f>
        <v>0</v>
      </c>
      <c r="R546" s="3">
        <f>IFERROR(VLOOKUP(D546,[13]ServNOMINA!$F$16:$M$112,8,0),0)</f>
        <v>0</v>
      </c>
      <c r="S546" s="3">
        <f>IFERROR(VLOOKUP(D546,[13]ServOTROS!$F$16:$M$112,8,0),0)</f>
        <v>0</v>
      </c>
      <c r="T546" s="3">
        <f>IFERROR(VLOOKUP(D546,[13]CANCEL!$F$16:$M$48,8,0),0)</f>
        <v>0</v>
      </c>
      <c r="U546" s="3">
        <f>IFERROR(VLOOKUP(B546,[13]Aaf_PENSION!$C$16:$M$112,11,0),0)</f>
        <v>0</v>
      </c>
      <c r="V546" s="3">
        <f>IFERROR(VLOOKUP(B546,[13]Aaf_SALUD!$C$16:$M$112,11,0),0)</f>
        <v>0</v>
      </c>
      <c r="W546" s="3">
        <f>IFERROR(VLOOKUP(D546,[13]CALIDAD!$F$16:$M$1122,8,0),0)</f>
        <v>46299852</v>
      </c>
      <c r="X546" s="3">
        <f>IFERROR(VLOOKUP(D546,'[14]dinamica municip ok'!$F$4:$G$1107,2,0),0)</f>
        <v>252745400</v>
      </c>
      <c r="Y546" s="3">
        <f>IFERROR(VLOOKUP(B546,[13]Ap_CESANTIAS!$C$16:$M$112,11,0),0)</f>
        <v>0</v>
      </c>
      <c r="Z546" s="3">
        <f>IFERROR(VLOOKUP(B546,[13]Ap_PENSION!$C$16:$M$112,11,0),0)</f>
        <v>0</v>
      </c>
      <c r="AA546" s="3">
        <f>IFERROR(VLOOKUP(B546,[13]Ap_SALUD!$C$16:$M$112,11,0),0)</f>
        <v>0</v>
      </c>
      <c r="AB546" s="3"/>
      <c r="AC546" s="36">
        <f t="shared" si="24"/>
        <v>299045252</v>
      </c>
      <c r="AD546" s="37">
        <f t="shared" si="26"/>
        <v>138899552</v>
      </c>
      <c r="AE546" s="144"/>
    </row>
    <row r="547" spans="1:31" x14ac:dyDescent="0.25">
      <c r="A547" s="29">
        <v>535</v>
      </c>
      <c r="B547" s="61"/>
      <c r="C547" s="143" t="str">
        <f>VLOOKUP(D547,[8]Hoja1!$A$2:$B$1115,2,0)</f>
        <v>25053</v>
      </c>
      <c r="D547" s="31">
        <v>800093386</v>
      </c>
      <c r="E547" s="31">
        <v>215325053</v>
      </c>
      <c r="F547" s="61" t="s">
        <v>734</v>
      </c>
      <c r="G547" s="33">
        <v>0</v>
      </c>
      <c r="H547" s="33">
        <v>0</v>
      </c>
      <c r="I547" s="3">
        <f>IFERROR(VLOOKUP(C547,'[6]Anexo 2'!$A$9:$G$1115,7,0),0)</f>
        <v>179264240</v>
      </c>
      <c r="J547" s="3">
        <f>IFERROR(VLOOKUP(C547,'[6]Anexo 1'!$A$9:$F$1115,6,0),0)</f>
        <v>193077772</v>
      </c>
      <c r="K547" s="3"/>
      <c r="L547" s="3"/>
      <c r="M547" s="3"/>
      <c r="N547" s="3"/>
      <c r="O547" s="3"/>
      <c r="P547" s="34">
        <f t="shared" si="25"/>
        <v>372342012</v>
      </c>
      <c r="Q547" s="35">
        <f>VLOOKUP(D547,FEBRERO!$D$13:$Q$1147,14,0)+VLOOKUP(D547,FEBRERO!$D$13:$AC$1147,26,0)</f>
        <v>0</v>
      </c>
      <c r="R547" s="3">
        <f>IFERROR(VLOOKUP(D547,[13]ServNOMINA!$F$16:$M$112,8,0),0)</f>
        <v>0</v>
      </c>
      <c r="S547" s="3">
        <f>IFERROR(VLOOKUP(D547,[13]ServOTROS!$F$16:$M$112,8,0),0)</f>
        <v>0</v>
      </c>
      <c r="T547" s="3">
        <f>IFERROR(VLOOKUP(D547,[13]CANCEL!$F$16:$M$48,8,0),0)</f>
        <v>0</v>
      </c>
      <c r="U547" s="3">
        <f>IFERROR(VLOOKUP(B547,[13]Aaf_PENSION!$C$16:$M$112,11,0),0)</f>
        <v>0</v>
      </c>
      <c r="V547" s="3">
        <f>IFERROR(VLOOKUP(B547,[13]Aaf_SALUD!$C$16:$M$112,11,0),0)</f>
        <v>0</v>
      </c>
      <c r="W547" s="3">
        <f>IFERROR(VLOOKUP(D547,[13]CALIDAD!$F$16:$M$1122,8,0),0)</f>
        <v>44816061</v>
      </c>
      <c r="X547" s="3">
        <f>IFERROR(VLOOKUP(D547,'[14]dinamica municip ok'!$F$4:$G$1107,2,0),0)</f>
        <v>193077772</v>
      </c>
      <c r="Y547" s="3">
        <f>IFERROR(VLOOKUP(B547,[13]Ap_CESANTIAS!$C$16:$M$112,11,0),0)</f>
        <v>0</v>
      </c>
      <c r="Z547" s="3">
        <f>IFERROR(VLOOKUP(B547,[13]Ap_PENSION!$C$16:$M$112,11,0),0)</f>
        <v>0</v>
      </c>
      <c r="AA547" s="3">
        <f>IFERROR(VLOOKUP(B547,[13]Ap_SALUD!$C$16:$M$112,11,0),0)</f>
        <v>0</v>
      </c>
      <c r="AB547" s="3"/>
      <c r="AC547" s="36">
        <f t="shared" si="24"/>
        <v>237893833</v>
      </c>
      <c r="AD547" s="37">
        <f t="shared" si="26"/>
        <v>134448179</v>
      </c>
      <c r="AE547" s="144"/>
    </row>
    <row r="548" spans="1:31" x14ac:dyDescent="0.25">
      <c r="A548" s="38">
        <v>536</v>
      </c>
      <c r="B548" s="61"/>
      <c r="C548" s="143" t="str">
        <f>VLOOKUP(D548,[8]Hoja1!$A$2:$B$1115,2,0)</f>
        <v>25086</v>
      </c>
      <c r="D548" s="31">
        <v>800094624</v>
      </c>
      <c r="E548" s="31">
        <v>218625086</v>
      </c>
      <c r="F548" s="61" t="s">
        <v>735</v>
      </c>
      <c r="G548" s="33">
        <v>0</v>
      </c>
      <c r="H548" s="33">
        <v>0</v>
      </c>
      <c r="I548" s="3">
        <f>IFERROR(VLOOKUP(C548,'[6]Anexo 2'!$A$9:$G$1115,7,0),0)</f>
        <v>27294773</v>
      </c>
      <c r="J548" s="3">
        <f>IFERROR(VLOOKUP(C548,'[6]Anexo 1'!$A$9:$F$1115,6,0),0)</f>
        <v>37170612</v>
      </c>
      <c r="K548" s="3"/>
      <c r="L548" s="3"/>
      <c r="M548" s="3"/>
      <c r="N548" s="3"/>
      <c r="O548" s="3"/>
      <c r="P548" s="34">
        <f t="shared" si="25"/>
        <v>64465385</v>
      </c>
      <c r="Q548" s="35">
        <f>VLOOKUP(D548,FEBRERO!$D$13:$Q$1147,14,0)+VLOOKUP(D548,FEBRERO!$D$13:$AC$1147,26,0)</f>
        <v>0</v>
      </c>
      <c r="R548" s="3">
        <f>IFERROR(VLOOKUP(D548,[13]ServNOMINA!$F$16:$M$112,8,0),0)</f>
        <v>0</v>
      </c>
      <c r="S548" s="3">
        <f>IFERROR(VLOOKUP(D548,[13]ServOTROS!$F$16:$M$112,8,0),0)</f>
        <v>0</v>
      </c>
      <c r="T548" s="3">
        <f>IFERROR(VLOOKUP(D548,[13]CANCEL!$F$16:$M$48,8,0),0)</f>
        <v>0</v>
      </c>
      <c r="U548" s="3">
        <f>IFERROR(VLOOKUP(B548,[13]Aaf_PENSION!$C$16:$M$112,11,0),0)</f>
        <v>0</v>
      </c>
      <c r="V548" s="3">
        <f>IFERROR(VLOOKUP(B548,[13]Aaf_SALUD!$C$16:$M$112,11,0),0)</f>
        <v>0</v>
      </c>
      <c r="W548" s="3">
        <f>IFERROR(VLOOKUP(D548,[13]CALIDAD!$F$16:$M$1122,8,0),0)</f>
        <v>6823692</v>
      </c>
      <c r="X548" s="3">
        <f>IFERROR(VLOOKUP(D548,'[14]dinamica municip ok'!$F$4:$G$1107,2,0),0)</f>
        <v>37170612</v>
      </c>
      <c r="Y548" s="3">
        <f>IFERROR(VLOOKUP(B548,[13]Ap_CESANTIAS!$C$16:$M$112,11,0),0)</f>
        <v>0</v>
      </c>
      <c r="Z548" s="3">
        <f>IFERROR(VLOOKUP(B548,[13]Ap_PENSION!$C$16:$M$112,11,0),0)</f>
        <v>0</v>
      </c>
      <c r="AA548" s="3">
        <f>IFERROR(VLOOKUP(B548,[13]Ap_SALUD!$C$16:$M$112,11,0),0)</f>
        <v>0</v>
      </c>
      <c r="AB548" s="3"/>
      <c r="AC548" s="36">
        <f t="shared" si="24"/>
        <v>43994304</v>
      </c>
      <c r="AD548" s="37">
        <f t="shared" si="26"/>
        <v>20471081</v>
      </c>
      <c r="AE548" s="144"/>
    </row>
    <row r="549" spans="1:31" x14ac:dyDescent="0.25">
      <c r="A549" s="29">
        <v>537</v>
      </c>
      <c r="B549" s="61"/>
      <c r="C549" s="143" t="str">
        <f>VLOOKUP(D549,[8]Hoja1!$A$2:$B$1115,2,0)</f>
        <v>25095</v>
      </c>
      <c r="D549" s="31">
        <v>899999708</v>
      </c>
      <c r="E549" s="31">
        <v>219525095</v>
      </c>
      <c r="F549" s="61" t="s">
        <v>736</v>
      </c>
      <c r="G549" s="33">
        <v>0</v>
      </c>
      <c r="H549" s="33">
        <v>0</v>
      </c>
      <c r="I549" s="3">
        <f>IFERROR(VLOOKUP(C549,'[6]Anexo 2'!$A$9:$G$1115,7,0),0)</f>
        <v>36188857</v>
      </c>
      <c r="J549" s="3">
        <f>IFERROR(VLOOKUP(C549,'[6]Anexo 1'!$A$9:$F$1115,6,0),0)</f>
        <v>49939621</v>
      </c>
      <c r="K549" s="3"/>
      <c r="L549" s="3"/>
      <c r="M549" s="3"/>
      <c r="N549" s="3"/>
      <c r="O549" s="3"/>
      <c r="P549" s="34">
        <f t="shared" si="25"/>
        <v>86128478</v>
      </c>
      <c r="Q549" s="35">
        <f>VLOOKUP(D549,FEBRERO!$D$13:$Q$1147,14,0)+VLOOKUP(D549,FEBRERO!$D$13:$AC$1147,26,0)</f>
        <v>0</v>
      </c>
      <c r="R549" s="3">
        <f>IFERROR(VLOOKUP(D549,[13]ServNOMINA!$F$16:$M$112,8,0),0)</f>
        <v>0</v>
      </c>
      <c r="S549" s="3">
        <f>IFERROR(VLOOKUP(D549,[13]ServOTROS!$F$16:$M$112,8,0),0)</f>
        <v>0</v>
      </c>
      <c r="T549" s="3">
        <f>IFERROR(VLOOKUP(D549,[13]CANCEL!$F$16:$M$48,8,0),0)</f>
        <v>0</v>
      </c>
      <c r="U549" s="3">
        <f>IFERROR(VLOOKUP(B549,[13]Aaf_PENSION!$C$16:$M$112,11,0),0)</f>
        <v>0</v>
      </c>
      <c r="V549" s="3">
        <f>IFERROR(VLOOKUP(B549,[13]Aaf_SALUD!$C$16:$M$112,11,0),0)</f>
        <v>0</v>
      </c>
      <c r="W549" s="3">
        <f>IFERROR(VLOOKUP(D549,[13]CALIDAD!$F$16:$M$1122,8,0),0)</f>
        <v>9047214</v>
      </c>
      <c r="X549" s="3">
        <f>IFERROR(VLOOKUP(D549,'[14]dinamica municip ok'!$F$4:$G$1107,2,0),0)</f>
        <v>49939621</v>
      </c>
      <c r="Y549" s="3">
        <f>IFERROR(VLOOKUP(B549,[13]Ap_CESANTIAS!$C$16:$M$112,11,0),0)</f>
        <v>0</v>
      </c>
      <c r="Z549" s="3">
        <f>IFERROR(VLOOKUP(B549,[13]Ap_PENSION!$C$16:$M$112,11,0),0)</f>
        <v>0</v>
      </c>
      <c r="AA549" s="3">
        <f>IFERROR(VLOOKUP(B549,[13]Ap_SALUD!$C$16:$M$112,11,0),0)</f>
        <v>0</v>
      </c>
      <c r="AB549" s="3"/>
      <c r="AC549" s="36">
        <f t="shared" si="24"/>
        <v>58986835</v>
      </c>
      <c r="AD549" s="37">
        <f t="shared" si="26"/>
        <v>27141643</v>
      </c>
      <c r="AE549" s="144"/>
    </row>
    <row r="550" spans="1:31" x14ac:dyDescent="0.25">
      <c r="A550" s="38">
        <v>538</v>
      </c>
      <c r="B550" s="61"/>
      <c r="C550" s="143" t="str">
        <f>VLOOKUP(D550,[8]Hoja1!$A$2:$B$1115,2,0)</f>
        <v>25099</v>
      </c>
      <c r="D550" s="31">
        <v>800094622</v>
      </c>
      <c r="E550" s="31">
        <v>219925099</v>
      </c>
      <c r="F550" s="61" t="s">
        <v>737</v>
      </c>
      <c r="G550" s="33">
        <v>0</v>
      </c>
      <c r="H550" s="33">
        <v>0</v>
      </c>
      <c r="I550" s="3">
        <f>IFERROR(VLOOKUP(C550,'[6]Anexo 2'!$A$9:$G$1115,7,0),0)</f>
        <v>145095186</v>
      </c>
      <c r="J550" s="3">
        <f>IFERROR(VLOOKUP(C550,'[6]Anexo 1'!$A$9:$F$1115,6,0),0)</f>
        <v>162963969</v>
      </c>
      <c r="K550" s="3"/>
      <c r="L550" s="3"/>
      <c r="M550" s="3"/>
      <c r="N550" s="3"/>
      <c r="O550" s="3"/>
      <c r="P550" s="34">
        <f t="shared" si="25"/>
        <v>308059155</v>
      </c>
      <c r="Q550" s="35">
        <f>VLOOKUP(D550,FEBRERO!$D$13:$Q$1147,14,0)+VLOOKUP(D550,FEBRERO!$D$13:$AC$1147,26,0)</f>
        <v>0</v>
      </c>
      <c r="R550" s="3">
        <f>IFERROR(VLOOKUP(D550,[13]ServNOMINA!$F$16:$M$112,8,0),0)</f>
        <v>0</v>
      </c>
      <c r="S550" s="3">
        <f>IFERROR(VLOOKUP(D550,[13]ServOTROS!$F$16:$M$112,8,0),0)</f>
        <v>0</v>
      </c>
      <c r="T550" s="3">
        <f>IFERROR(VLOOKUP(D550,[13]CANCEL!$F$16:$M$48,8,0),0)</f>
        <v>0</v>
      </c>
      <c r="U550" s="3">
        <f>IFERROR(VLOOKUP(B550,[13]Aaf_PENSION!$C$16:$M$112,11,0),0)</f>
        <v>0</v>
      </c>
      <c r="V550" s="3">
        <f>IFERROR(VLOOKUP(B550,[13]Aaf_SALUD!$C$16:$M$112,11,0),0)</f>
        <v>0</v>
      </c>
      <c r="W550" s="3">
        <f>IFERROR(VLOOKUP(D550,[13]CALIDAD!$F$16:$M$1122,8,0),0)</f>
        <v>36273798</v>
      </c>
      <c r="X550" s="3">
        <f>IFERROR(VLOOKUP(D550,'[14]dinamica municip ok'!$F$4:$G$1107,2,0),0)</f>
        <v>162963969</v>
      </c>
      <c r="Y550" s="3">
        <f>IFERROR(VLOOKUP(B550,[13]Ap_CESANTIAS!$C$16:$M$112,11,0),0)</f>
        <v>0</v>
      </c>
      <c r="Z550" s="3">
        <f>IFERROR(VLOOKUP(B550,[13]Ap_PENSION!$C$16:$M$112,11,0),0)</f>
        <v>0</v>
      </c>
      <c r="AA550" s="3">
        <f>IFERROR(VLOOKUP(B550,[13]Ap_SALUD!$C$16:$M$112,11,0),0)</f>
        <v>0</v>
      </c>
      <c r="AB550" s="3"/>
      <c r="AC550" s="36">
        <f t="shared" si="24"/>
        <v>199237767</v>
      </c>
      <c r="AD550" s="37">
        <f t="shared" si="26"/>
        <v>108821388</v>
      </c>
      <c r="AE550" s="144"/>
    </row>
    <row r="551" spans="1:31" x14ac:dyDescent="0.25">
      <c r="A551" s="29">
        <v>539</v>
      </c>
      <c r="B551" s="61"/>
      <c r="C551" s="143" t="str">
        <f>VLOOKUP(D551,[8]Hoja1!$A$2:$B$1115,2,0)</f>
        <v>25120</v>
      </c>
      <c r="D551" s="31">
        <v>890680107</v>
      </c>
      <c r="E551" s="31">
        <v>212025120</v>
      </c>
      <c r="F551" s="61" t="s">
        <v>738</v>
      </c>
      <c r="G551" s="33">
        <v>0</v>
      </c>
      <c r="H551" s="33">
        <v>0</v>
      </c>
      <c r="I551" s="3">
        <f>IFERROR(VLOOKUP(C551,'[6]Anexo 2'!$A$9:$G$1115,7,0),0)</f>
        <v>80843565</v>
      </c>
      <c r="J551" s="3">
        <f>IFERROR(VLOOKUP(C551,'[6]Anexo 1'!$A$9:$F$1115,6,0),0)</f>
        <v>90565461</v>
      </c>
      <c r="K551" s="3"/>
      <c r="L551" s="3"/>
      <c r="M551" s="3"/>
      <c r="N551" s="3"/>
      <c r="O551" s="3"/>
      <c r="P551" s="34">
        <f t="shared" si="25"/>
        <v>171409026</v>
      </c>
      <c r="Q551" s="35">
        <f>VLOOKUP(D551,FEBRERO!$D$13:$Q$1147,14,0)+VLOOKUP(D551,FEBRERO!$D$13:$AC$1147,26,0)</f>
        <v>0</v>
      </c>
      <c r="R551" s="3">
        <f>IFERROR(VLOOKUP(D551,[13]ServNOMINA!$F$16:$M$112,8,0),0)</f>
        <v>0</v>
      </c>
      <c r="S551" s="3">
        <f>IFERROR(VLOOKUP(D551,[13]ServOTROS!$F$16:$M$112,8,0),0)</f>
        <v>0</v>
      </c>
      <c r="T551" s="3">
        <f>IFERROR(VLOOKUP(D551,[13]CANCEL!$F$16:$M$48,8,0),0)</f>
        <v>0</v>
      </c>
      <c r="U551" s="3">
        <f>IFERROR(VLOOKUP(B551,[13]Aaf_PENSION!$C$16:$M$112,11,0),0)</f>
        <v>0</v>
      </c>
      <c r="V551" s="3">
        <f>IFERROR(VLOOKUP(B551,[13]Aaf_SALUD!$C$16:$M$112,11,0),0)</f>
        <v>0</v>
      </c>
      <c r="W551" s="3">
        <f>IFERROR(VLOOKUP(D551,[13]CALIDAD!$F$16:$M$1122,8,0),0)</f>
        <v>20210892</v>
      </c>
      <c r="X551" s="3">
        <f>IFERROR(VLOOKUP(D551,'[14]dinamica municip ok'!$F$4:$G$1107,2,0),0)</f>
        <v>90565461</v>
      </c>
      <c r="Y551" s="3">
        <f>IFERROR(VLOOKUP(B551,[13]Ap_CESANTIAS!$C$16:$M$112,11,0),0)</f>
        <v>0</v>
      </c>
      <c r="Z551" s="3">
        <f>IFERROR(VLOOKUP(B551,[13]Ap_PENSION!$C$16:$M$112,11,0),0)</f>
        <v>0</v>
      </c>
      <c r="AA551" s="3">
        <f>IFERROR(VLOOKUP(B551,[13]Ap_SALUD!$C$16:$M$112,11,0),0)</f>
        <v>0</v>
      </c>
      <c r="AB551" s="3"/>
      <c r="AC551" s="36">
        <f t="shared" si="24"/>
        <v>110776353</v>
      </c>
      <c r="AD551" s="37">
        <f t="shared" si="26"/>
        <v>60632673</v>
      </c>
      <c r="AE551" s="144"/>
    </row>
    <row r="552" spans="1:31" x14ac:dyDescent="0.25">
      <c r="A552" s="38">
        <v>540</v>
      </c>
      <c r="B552" s="61"/>
      <c r="C552" s="143" t="str">
        <f>VLOOKUP(D552,[8]Hoja1!$A$2:$B$1115,2,0)</f>
        <v>25123</v>
      </c>
      <c r="D552" s="31">
        <v>800081091</v>
      </c>
      <c r="E552" s="31">
        <v>212325123</v>
      </c>
      <c r="F552" s="61" t="s">
        <v>739</v>
      </c>
      <c r="G552" s="33">
        <v>0</v>
      </c>
      <c r="H552" s="33">
        <v>0</v>
      </c>
      <c r="I552" s="3">
        <f>IFERROR(VLOOKUP(C552,'[6]Anexo 2'!$A$9:$G$1115,7,0),0)</f>
        <v>97925598</v>
      </c>
      <c r="J552" s="3">
        <f>IFERROR(VLOOKUP(C552,'[6]Anexo 1'!$A$9:$F$1115,6,0),0)</f>
        <v>110348144</v>
      </c>
      <c r="K552" s="3"/>
      <c r="L552" s="3"/>
      <c r="M552" s="3"/>
      <c r="N552" s="3"/>
      <c r="O552" s="3"/>
      <c r="P552" s="34">
        <f t="shared" si="25"/>
        <v>208273742</v>
      </c>
      <c r="Q552" s="35">
        <f>VLOOKUP(D552,FEBRERO!$D$13:$Q$1147,14,0)+VLOOKUP(D552,FEBRERO!$D$13:$AC$1147,26,0)</f>
        <v>0</v>
      </c>
      <c r="R552" s="3">
        <f>IFERROR(VLOOKUP(D552,[13]ServNOMINA!$F$16:$M$112,8,0),0)</f>
        <v>0</v>
      </c>
      <c r="S552" s="3">
        <f>IFERROR(VLOOKUP(D552,[13]ServOTROS!$F$16:$M$112,8,0),0)</f>
        <v>0</v>
      </c>
      <c r="T552" s="3">
        <f>IFERROR(VLOOKUP(D552,[13]CANCEL!$F$16:$M$48,8,0),0)</f>
        <v>0</v>
      </c>
      <c r="U552" s="3">
        <f>IFERROR(VLOOKUP(B552,[13]Aaf_PENSION!$C$16:$M$112,11,0),0)</f>
        <v>0</v>
      </c>
      <c r="V552" s="3">
        <f>IFERROR(VLOOKUP(B552,[13]Aaf_SALUD!$C$16:$M$112,11,0),0)</f>
        <v>0</v>
      </c>
      <c r="W552" s="3">
        <f>IFERROR(VLOOKUP(D552,[13]CALIDAD!$F$16:$M$1122,8,0),0)</f>
        <v>24481401</v>
      </c>
      <c r="X552" s="3">
        <f>IFERROR(VLOOKUP(D552,'[14]dinamica municip ok'!$F$4:$G$1107,2,0),0)</f>
        <v>110348144</v>
      </c>
      <c r="Y552" s="3">
        <f>IFERROR(VLOOKUP(B552,[13]Ap_CESANTIAS!$C$16:$M$112,11,0),0)</f>
        <v>0</v>
      </c>
      <c r="Z552" s="3">
        <f>IFERROR(VLOOKUP(B552,[13]Ap_PENSION!$C$16:$M$112,11,0),0)</f>
        <v>0</v>
      </c>
      <c r="AA552" s="3">
        <f>IFERROR(VLOOKUP(B552,[13]Ap_SALUD!$C$16:$M$112,11,0),0)</f>
        <v>0</v>
      </c>
      <c r="AB552" s="3"/>
      <c r="AC552" s="36">
        <f t="shared" si="24"/>
        <v>134829545</v>
      </c>
      <c r="AD552" s="37">
        <f t="shared" si="26"/>
        <v>73444197</v>
      </c>
      <c r="AE552" s="144"/>
    </row>
    <row r="553" spans="1:31" x14ac:dyDescent="0.25">
      <c r="A553" s="29">
        <v>541</v>
      </c>
      <c r="B553" s="61"/>
      <c r="C553" s="143" t="str">
        <f>VLOOKUP(D553,[8]Hoja1!$A$2:$B$1115,2,0)</f>
        <v>25126</v>
      </c>
      <c r="D553" s="31">
        <v>899999465</v>
      </c>
      <c r="E553" s="31">
        <v>212625126</v>
      </c>
      <c r="F553" s="61" t="s">
        <v>740</v>
      </c>
      <c r="G553" s="33">
        <v>0</v>
      </c>
      <c r="H553" s="33">
        <v>0</v>
      </c>
      <c r="I553" s="3">
        <f>IFERROR(VLOOKUP(C553,'[6]Anexo 2'!$A$9:$G$1115,7,0),0)</f>
        <v>671903536</v>
      </c>
      <c r="J553" s="3">
        <f>IFERROR(VLOOKUP(C553,'[6]Anexo 1'!$A$9:$F$1115,6,0),0)</f>
        <v>882723248</v>
      </c>
      <c r="K553" s="3"/>
      <c r="L553" s="3"/>
      <c r="M553" s="3"/>
      <c r="N553" s="3"/>
      <c r="O553" s="3"/>
      <c r="P553" s="34">
        <f t="shared" si="25"/>
        <v>1554626784</v>
      </c>
      <c r="Q553" s="35">
        <f>VLOOKUP(D553,FEBRERO!$D$13:$Q$1147,14,0)+VLOOKUP(D553,FEBRERO!$D$13:$AC$1147,26,0)</f>
        <v>0</v>
      </c>
      <c r="R553" s="3">
        <f>IFERROR(VLOOKUP(D553,[13]ServNOMINA!$F$16:$M$112,8,0),0)</f>
        <v>0</v>
      </c>
      <c r="S553" s="3">
        <f>IFERROR(VLOOKUP(D553,[13]ServOTROS!$F$16:$M$112,8,0),0)</f>
        <v>0</v>
      </c>
      <c r="T553" s="3">
        <f>IFERROR(VLOOKUP(D553,[13]CANCEL!$F$16:$M$48,8,0),0)</f>
        <v>0</v>
      </c>
      <c r="U553" s="3">
        <f>IFERROR(VLOOKUP(B553,[13]Aaf_PENSION!$C$16:$M$112,11,0),0)</f>
        <v>0</v>
      </c>
      <c r="V553" s="3">
        <f>IFERROR(VLOOKUP(B553,[13]Aaf_SALUD!$C$16:$M$112,11,0),0)</f>
        <v>0</v>
      </c>
      <c r="W553" s="3">
        <f>IFERROR(VLOOKUP(D553,[13]CALIDAD!$F$16:$M$1122,8,0),0)</f>
        <v>167975883</v>
      </c>
      <c r="X553" s="3">
        <f>IFERROR(VLOOKUP(D553,'[14]dinamica municip ok'!$F$4:$G$1107,2,0),0)</f>
        <v>882723248</v>
      </c>
      <c r="Y553" s="3">
        <f>IFERROR(VLOOKUP(B553,[13]Ap_CESANTIAS!$C$16:$M$112,11,0),0)</f>
        <v>0</v>
      </c>
      <c r="Z553" s="3">
        <f>IFERROR(VLOOKUP(B553,[13]Ap_PENSION!$C$16:$M$112,11,0),0)</f>
        <v>0</v>
      </c>
      <c r="AA553" s="3">
        <f>IFERROR(VLOOKUP(B553,[13]Ap_SALUD!$C$16:$M$112,11,0),0)</f>
        <v>0</v>
      </c>
      <c r="AB553" s="3"/>
      <c r="AC553" s="36">
        <f t="shared" si="24"/>
        <v>1050699131</v>
      </c>
      <c r="AD553" s="37">
        <f t="shared" si="26"/>
        <v>503927653</v>
      </c>
      <c r="AE553" s="144"/>
    </row>
    <row r="554" spans="1:31" x14ac:dyDescent="0.25">
      <c r="A554" s="38">
        <v>542</v>
      </c>
      <c r="B554" s="61"/>
      <c r="C554" s="143" t="str">
        <f>VLOOKUP(D554,[8]Hoja1!$A$2:$B$1115,2,0)</f>
        <v>25148</v>
      </c>
      <c r="D554" s="31">
        <v>899999710</v>
      </c>
      <c r="E554" s="31">
        <v>214825148</v>
      </c>
      <c r="F554" s="61" t="s">
        <v>741</v>
      </c>
      <c r="G554" s="33">
        <v>0</v>
      </c>
      <c r="H554" s="33">
        <v>0</v>
      </c>
      <c r="I554" s="3">
        <f>IFERROR(VLOOKUP(C554,'[6]Anexo 2'!$A$9:$G$1115,7,0),0)</f>
        <v>220681312</v>
      </c>
      <c r="J554" s="3">
        <f>IFERROR(VLOOKUP(C554,'[6]Anexo 1'!$A$9:$F$1115,6,0),0)</f>
        <v>225432217</v>
      </c>
      <c r="K554" s="3"/>
      <c r="L554" s="3"/>
      <c r="M554" s="3"/>
      <c r="N554" s="3"/>
      <c r="O554" s="3"/>
      <c r="P554" s="34">
        <f t="shared" si="25"/>
        <v>446113529</v>
      </c>
      <c r="Q554" s="35">
        <f>VLOOKUP(D554,FEBRERO!$D$13:$Q$1147,14,0)+VLOOKUP(D554,FEBRERO!$D$13:$AC$1147,26,0)</f>
        <v>0</v>
      </c>
      <c r="R554" s="3">
        <f>IFERROR(VLOOKUP(D554,[13]ServNOMINA!$F$16:$M$112,8,0),0)</f>
        <v>0</v>
      </c>
      <c r="S554" s="3">
        <f>IFERROR(VLOOKUP(D554,[13]ServOTROS!$F$16:$M$112,8,0),0)</f>
        <v>0</v>
      </c>
      <c r="T554" s="3">
        <f>IFERROR(VLOOKUP(D554,[13]CANCEL!$F$16:$M$48,8,0),0)</f>
        <v>0</v>
      </c>
      <c r="U554" s="3">
        <f>IFERROR(VLOOKUP(B554,[13]Aaf_PENSION!$C$16:$M$112,11,0),0)</f>
        <v>0</v>
      </c>
      <c r="V554" s="3">
        <f>IFERROR(VLOOKUP(B554,[13]Aaf_SALUD!$C$16:$M$112,11,0),0)</f>
        <v>0</v>
      </c>
      <c r="W554" s="3">
        <f>IFERROR(VLOOKUP(D554,[13]CALIDAD!$F$16:$M$1122,8,0),0)</f>
        <v>55170327</v>
      </c>
      <c r="X554" s="3">
        <f>IFERROR(VLOOKUP(D554,'[14]dinamica municip ok'!$F$4:$G$1107,2,0),0)</f>
        <v>225432217</v>
      </c>
      <c r="Y554" s="3">
        <f>IFERROR(VLOOKUP(B554,[13]Ap_CESANTIAS!$C$16:$M$112,11,0),0)</f>
        <v>0</v>
      </c>
      <c r="Z554" s="3">
        <f>IFERROR(VLOOKUP(B554,[13]Ap_PENSION!$C$16:$M$112,11,0),0)</f>
        <v>0</v>
      </c>
      <c r="AA554" s="3">
        <f>IFERROR(VLOOKUP(B554,[13]Ap_SALUD!$C$16:$M$112,11,0),0)</f>
        <v>0</v>
      </c>
      <c r="AB554" s="3"/>
      <c r="AC554" s="36">
        <f t="shared" si="24"/>
        <v>280602544</v>
      </c>
      <c r="AD554" s="37">
        <f t="shared" si="26"/>
        <v>165510985</v>
      </c>
      <c r="AE554" s="144"/>
    </row>
    <row r="555" spans="1:31" x14ac:dyDescent="0.25">
      <c r="A555" s="29">
        <v>543</v>
      </c>
      <c r="B555" s="61"/>
      <c r="C555" s="143" t="str">
        <f>VLOOKUP(D555,[8]Hoja1!$A$2:$B$1115,2,0)</f>
        <v>25151</v>
      </c>
      <c r="D555" s="31">
        <v>899999462</v>
      </c>
      <c r="E555" s="31">
        <v>215125151</v>
      </c>
      <c r="F555" s="61" t="s">
        <v>742</v>
      </c>
      <c r="G555" s="33">
        <v>0</v>
      </c>
      <c r="H555" s="33">
        <v>0</v>
      </c>
      <c r="I555" s="3">
        <f>IFERROR(VLOOKUP(C555,'[6]Anexo 2'!$A$9:$G$1115,7,0),0)</f>
        <v>239972576</v>
      </c>
      <c r="J555" s="3">
        <f>IFERROR(VLOOKUP(C555,'[6]Anexo 1'!$A$9:$F$1115,6,0),0)</f>
        <v>282587240</v>
      </c>
      <c r="K555" s="3"/>
      <c r="L555" s="3"/>
      <c r="M555" s="3"/>
      <c r="N555" s="3"/>
      <c r="O555" s="3"/>
      <c r="P555" s="34">
        <f t="shared" si="25"/>
        <v>522559816</v>
      </c>
      <c r="Q555" s="35">
        <f>VLOOKUP(D555,FEBRERO!$D$13:$Q$1147,14,0)+VLOOKUP(D555,FEBRERO!$D$13:$AC$1147,26,0)</f>
        <v>0</v>
      </c>
      <c r="R555" s="3">
        <f>IFERROR(VLOOKUP(D555,[13]ServNOMINA!$F$16:$M$112,8,0),0)</f>
        <v>0</v>
      </c>
      <c r="S555" s="3">
        <f>IFERROR(VLOOKUP(D555,[13]ServOTROS!$F$16:$M$112,8,0),0)</f>
        <v>0</v>
      </c>
      <c r="T555" s="3">
        <f>IFERROR(VLOOKUP(D555,[13]CANCEL!$F$16:$M$48,8,0),0)</f>
        <v>0</v>
      </c>
      <c r="U555" s="3">
        <f>IFERROR(VLOOKUP(B555,[13]Aaf_PENSION!$C$16:$M$112,11,0),0)</f>
        <v>0</v>
      </c>
      <c r="V555" s="3">
        <f>IFERROR(VLOOKUP(B555,[13]Aaf_SALUD!$C$16:$M$112,11,0),0)</f>
        <v>0</v>
      </c>
      <c r="W555" s="3">
        <f>IFERROR(VLOOKUP(D555,[13]CALIDAD!$F$16:$M$1122,8,0),0)</f>
        <v>59993145</v>
      </c>
      <c r="X555" s="3">
        <f>IFERROR(VLOOKUP(D555,'[14]dinamica municip ok'!$F$4:$G$1107,2,0),0)</f>
        <v>282587240</v>
      </c>
      <c r="Y555" s="3">
        <f>IFERROR(VLOOKUP(B555,[13]Ap_CESANTIAS!$C$16:$M$112,11,0),0)</f>
        <v>0</v>
      </c>
      <c r="Z555" s="3">
        <f>IFERROR(VLOOKUP(B555,[13]Ap_PENSION!$C$16:$M$112,11,0),0)</f>
        <v>0</v>
      </c>
      <c r="AA555" s="3">
        <f>IFERROR(VLOOKUP(B555,[13]Ap_SALUD!$C$16:$M$112,11,0),0)</f>
        <v>0</v>
      </c>
      <c r="AB555" s="3"/>
      <c r="AC555" s="36">
        <f t="shared" si="24"/>
        <v>342580385</v>
      </c>
      <c r="AD555" s="37">
        <f t="shared" si="26"/>
        <v>179979431</v>
      </c>
      <c r="AE555" s="144"/>
    </row>
    <row r="556" spans="1:31" x14ac:dyDescent="0.25">
      <c r="A556" s="38">
        <v>544</v>
      </c>
      <c r="B556" s="61"/>
      <c r="C556" s="143" t="str">
        <f>VLOOKUP(D556,[8]Hoja1!$A$2:$B$1115,2,0)</f>
        <v>25154</v>
      </c>
      <c r="D556" s="31">
        <v>899999367</v>
      </c>
      <c r="E556" s="31">
        <v>215425154</v>
      </c>
      <c r="F556" s="61" t="s">
        <v>743</v>
      </c>
      <c r="G556" s="33">
        <v>0</v>
      </c>
      <c r="H556" s="33">
        <v>0</v>
      </c>
      <c r="I556" s="3">
        <f>IFERROR(VLOOKUP(C556,'[6]Anexo 2'!$A$9:$G$1115,7,0),0)</f>
        <v>108542604</v>
      </c>
      <c r="J556" s="3">
        <f>IFERROR(VLOOKUP(C556,'[6]Anexo 1'!$A$9:$F$1115,6,0),0)</f>
        <v>119446064</v>
      </c>
      <c r="K556" s="3"/>
      <c r="L556" s="3"/>
      <c r="M556" s="3"/>
      <c r="N556" s="3"/>
      <c r="O556" s="3"/>
      <c r="P556" s="34">
        <f t="shared" si="25"/>
        <v>227988668</v>
      </c>
      <c r="Q556" s="35">
        <f>VLOOKUP(D556,FEBRERO!$D$13:$Q$1147,14,0)+VLOOKUP(D556,FEBRERO!$D$13:$AC$1147,26,0)</f>
        <v>0</v>
      </c>
      <c r="R556" s="3">
        <f>IFERROR(VLOOKUP(D556,[13]ServNOMINA!$F$16:$M$112,8,0),0)</f>
        <v>0</v>
      </c>
      <c r="S556" s="3">
        <f>IFERROR(VLOOKUP(D556,[13]ServOTROS!$F$16:$M$112,8,0),0)</f>
        <v>0</v>
      </c>
      <c r="T556" s="3">
        <f>IFERROR(VLOOKUP(D556,[13]CANCEL!$F$16:$M$48,8,0),0)</f>
        <v>0</v>
      </c>
      <c r="U556" s="3">
        <f>IFERROR(VLOOKUP(B556,[13]Aaf_PENSION!$C$16:$M$112,11,0),0)</f>
        <v>0</v>
      </c>
      <c r="V556" s="3">
        <f>IFERROR(VLOOKUP(B556,[13]Aaf_SALUD!$C$16:$M$112,11,0),0)</f>
        <v>0</v>
      </c>
      <c r="W556" s="3">
        <f>IFERROR(VLOOKUP(D556,[13]CALIDAD!$F$16:$M$1122,8,0),0)</f>
        <v>27135651</v>
      </c>
      <c r="X556" s="3">
        <f>IFERROR(VLOOKUP(D556,'[14]dinamica municip ok'!$F$4:$G$1107,2,0),0)</f>
        <v>119446064</v>
      </c>
      <c r="Y556" s="3">
        <f>IFERROR(VLOOKUP(B556,[13]Ap_CESANTIAS!$C$16:$M$112,11,0),0)</f>
        <v>0</v>
      </c>
      <c r="Z556" s="3">
        <f>IFERROR(VLOOKUP(B556,[13]Ap_PENSION!$C$16:$M$112,11,0),0)</f>
        <v>0</v>
      </c>
      <c r="AA556" s="3">
        <f>IFERROR(VLOOKUP(B556,[13]Ap_SALUD!$C$16:$M$112,11,0),0)</f>
        <v>0</v>
      </c>
      <c r="AB556" s="3"/>
      <c r="AC556" s="36">
        <f t="shared" si="24"/>
        <v>146581715</v>
      </c>
      <c r="AD556" s="37">
        <f t="shared" si="26"/>
        <v>81406953</v>
      </c>
      <c r="AE556" s="144"/>
    </row>
    <row r="557" spans="1:31" x14ac:dyDescent="0.25">
      <c r="A557" s="29">
        <v>545</v>
      </c>
      <c r="B557" s="61"/>
      <c r="C557" s="143" t="str">
        <f>VLOOKUP(D557,[8]Hoja1!$A$2:$B$1115,2,0)</f>
        <v>25168</v>
      </c>
      <c r="D557" s="31">
        <v>899999400</v>
      </c>
      <c r="E557" s="31">
        <v>216825168</v>
      </c>
      <c r="F557" s="61" t="s">
        <v>744</v>
      </c>
      <c r="G557" s="33">
        <v>0</v>
      </c>
      <c r="H557" s="33">
        <v>0</v>
      </c>
      <c r="I557" s="3">
        <f>IFERROR(VLOOKUP(C557,'[6]Anexo 2'!$A$9:$G$1115,7,0),0)</f>
        <v>46058285</v>
      </c>
      <c r="J557" s="3">
        <f>IFERROR(VLOOKUP(C557,'[6]Anexo 1'!$A$9:$F$1115,6,0),0)</f>
        <v>47784015</v>
      </c>
      <c r="K557" s="3"/>
      <c r="L557" s="3"/>
      <c r="M557" s="3"/>
      <c r="N557" s="3"/>
      <c r="O557" s="3"/>
      <c r="P557" s="34">
        <f t="shared" si="25"/>
        <v>93842300</v>
      </c>
      <c r="Q557" s="35">
        <f>VLOOKUP(D557,FEBRERO!$D$13:$Q$1147,14,0)+VLOOKUP(D557,FEBRERO!$D$13:$AC$1147,26,0)</f>
        <v>0</v>
      </c>
      <c r="R557" s="3">
        <f>IFERROR(VLOOKUP(D557,[13]ServNOMINA!$F$16:$M$112,8,0),0)</f>
        <v>0</v>
      </c>
      <c r="S557" s="3">
        <f>IFERROR(VLOOKUP(D557,[13]ServOTROS!$F$16:$M$112,8,0),0)</f>
        <v>0</v>
      </c>
      <c r="T557" s="3">
        <f>IFERROR(VLOOKUP(D557,[13]CANCEL!$F$16:$M$48,8,0),0)</f>
        <v>0</v>
      </c>
      <c r="U557" s="3">
        <f>IFERROR(VLOOKUP(B557,[13]Aaf_PENSION!$C$16:$M$112,11,0),0)</f>
        <v>0</v>
      </c>
      <c r="V557" s="3">
        <f>IFERROR(VLOOKUP(B557,[13]Aaf_SALUD!$C$16:$M$112,11,0),0)</f>
        <v>0</v>
      </c>
      <c r="W557" s="3">
        <f>IFERROR(VLOOKUP(D557,[13]CALIDAD!$F$16:$M$1122,8,0),0)</f>
        <v>11514570</v>
      </c>
      <c r="X557" s="3">
        <f>IFERROR(VLOOKUP(D557,'[14]dinamica municip ok'!$F$4:$G$1107,2,0),0)</f>
        <v>47784015</v>
      </c>
      <c r="Y557" s="3">
        <f>IFERROR(VLOOKUP(B557,[13]Ap_CESANTIAS!$C$16:$M$112,11,0),0)</f>
        <v>0</v>
      </c>
      <c r="Z557" s="3">
        <f>IFERROR(VLOOKUP(B557,[13]Ap_PENSION!$C$16:$M$112,11,0),0)</f>
        <v>0</v>
      </c>
      <c r="AA557" s="3">
        <f>IFERROR(VLOOKUP(B557,[13]Ap_SALUD!$C$16:$M$112,11,0),0)</f>
        <v>0</v>
      </c>
      <c r="AB557" s="3"/>
      <c r="AC557" s="36">
        <f t="shared" si="24"/>
        <v>59298585</v>
      </c>
      <c r="AD557" s="37">
        <f t="shared" si="26"/>
        <v>34543715</v>
      </c>
      <c r="AE557" s="144"/>
    </row>
    <row r="558" spans="1:31" x14ac:dyDescent="0.25">
      <c r="A558" s="38">
        <v>546</v>
      </c>
      <c r="B558" s="61"/>
      <c r="C558" s="143" t="str">
        <f>VLOOKUP(D558,[8]Hoja1!$A$2:$B$1115,2,0)</f>
        <v>25178</v>
      </c>
      <c r="D558" s="31">
        <v>899999467</v>
      </c>
      <c r="E558" s="31">
        <v>217825178</v>
      </c>
      <c r="F558" s="61" t="s">
        <v>745</v>
      </c>
      <c r="G558" s="33">
        <v>0</v>
      </c>
      <c r="H558" s="33">
        <v>0</v>
      </c>
      <c r="I558" s="3">
        <f>IFERROR(VLOOKUP(C558,'[6]Anexo 2'!$A$9:$G$1115,7,0),0)</f>
        <v>141809844</v>
      </c>
      <c r="J558" s="3">
        <f>IFERROR(VLOOKUP(C558,'[6]Anexo 1'!$A$9:$F$1115,6,0),0)</f>
        <v>199903449</v>
      </c>
      <c r="K558" s="3"/>
      <c r="L558" s="3"/>
      <c r="M558" s="3"/>
      <c r="N558" s="3"/>
      <c r="O558" s="3"/>
      <c r="P558" s="34">
        <f t="shared" si="25"/>
        <v>341713293</v>
      </c>
      <c r="Q558" s="35">
        <f>VLOOKUP(D558,FEBRERO!$D$13:$Q$1147,14,0)+VLOOKUP(D558,FEBRERO!$D$13:$AC$1147,26,0)</f>
        <v>0</v>
      </c>
      <c r="R558" s="3">
        <f>IFERROR(VLOOKUP(D558,[13]ServNOMINA!$F$16:$M$112,8,0),0)</f>
        <v>0</v>
      </c>
      <c r="S558" s="3">
        <f>IFERROR(VLOOKUP(D558,[13]ServOTROS!$F$16:$M$112,8,0),0)</f>
        <v>0</v>
      </c>
      <c r="T558" s="3">
        <f>IFERROR(VLOOKUP(D558,[13]CANCEL!$F$16:$M$48,8,0),0)</f>
        <v>0</v>
      </c>
      <c r="U558" s="3">
        <f>IFERROR(VLOOKUP(B558,[13]Aaf_PENSION!$C$16:$M$112,11,0),0)</f>
        <v>0</v>
      </c>
      <c r="V558" s="3">
        <f>IFERROR(VLOOKUP(B558,[13]Aaf_SALUD!$C$16:$M$112,11,0),0)</f>
        <v>0</v>
      </c>
      <c r="W558" s="3">
        <f>IFERROR(VLOOKUP(D558,[13]CALIDAD!$F$16:$M$1122,8,0),0)</f>
        <v>35452461</v>
      </c>
      <c r="X558" s="3">
        <f>IFERROR(VLOOKUP(D558,'[14]dinamica municip ok'!$F$4:$G$1107,2,0),0)</f>
        <v>199903449</v>
      </c>
      <c r="Y558" s="3">
        <f>IFERROR(VLOOKUP(B558,[13]Ap_CESANTIAS!$C$16:$M$112,11,0),0)</f>
        <v>0</v>
      </c>
      <c r="Z558" s="3">
        <f>IFERROR(VLOOKUP(B558,[13]Ap_PENSION!$C$16:$M$112,11,0),0)</f>
        <v>0</v>
      </c>
      <c r="AA558" s="3">
        <f>IFERROR(VLOOKUP(B558,[13]Ap_SALUD!$C$16:$M$112,11,0),0)</f>
        <v>0</v>
      </c>
      <c r="AB558" s="3"/>
      <c r="AC558" s="36">
        <f t="shared" si="24"/>
        <v>235355910</v>
      </c>
      <c r="AD558" s="37">
        <f t="shared" si="26"/>
        <v>106357383</v>
      </c>
      <c r="AE558" s="144"/>
    </row>
    <row r="559" spans="1:31" x14ac:dyDescent="0.25">
      <c r="A559" s="29">
        <v>547</v>
      </c>
      <c r="B559" s="61"/>
      <c r="C559" s="143" t="str">
        <f>VLOOKUP(D559,[8]Hoja1!$A$2:$B$1115,2,0)</f>
        <v>25181</v>
      </c>
      <c r="D559" s="31">
        <v>899999414</v>
      </c>
      <c r="E559" s="31">
        <v>218125181</v>
      </c>
      <c r="F559" s="61" t="s">
        <v>746</v>
      </c>
      <c r="G559" s="33">
        <v>0</v>
      </c>
      <c r="H559" s="33">
        <v>0</v>
      </c>
      <c r="I559" s="3">
        <f>IFERROR(VLOOKUP(C559,'[6]Anexo 2'!$A$9:$G$1115,7,0),0)</f>
        <v>146045026</v>
      </c>
      <c r="J559" s="3">
        <f>IFERROR(VLOOKUP(C559,'[6]Anexo 1'!$A$9:$F$1115,6,0),0)</f>
        <v>211323452</v>
      </c>
      <c r="K559" s="3"/>
      <c r="L559" s="3"/>
      <c r="M559" s="3"/>
      <c r="N559" s="3"/>
      <c r="O559" s="3"/>
      <c r="P559" s="34">
        <f t="shared" si="25"/>
        <v>357368478</v>
      </c>
      <c r="Q559" s="35">
        <f>VLOOKUP(D559,FEBRERO!$D$13:$Q$1147,14,0)+VLOOKUP(D559,FEBRERO!$D$13:$AC$1147,26,0)</f>
        <v>0</v>
      </c>
      <c r="R559" s="3">
        <f>IFERROR(VLOOKUP(D559,[13]ServNOMINA!$F$16:$M$112,8,0),0)</f>
        <v>0</v>
      </c>
      <c r="S559" s="3">
        <f>IFERROR(VLOOKUP(D559,[13]ServOTROS!$F$16:$M$112,8,0),0)</f>
        <v>0</v>
      </c>
      <c r="T559" s="3">
        <f>IFERROR(VLOOKUP(D559,[13]CANCEL!$F$16:$M$48,8,0),0)</f>
        <v>0</v>
      </c>
      <c r="U559" s="3">
        <f>IFERROR(VLOOKUP(B559,[13]Aaf_PENSION!$C$16:$M$112,11,0),0)</f>
        <v>0</v>
      </c>
      <c r="V559" s="3">
        <f>IFERROR(VLOOKUP(B559,[13]Aaf_SALUD!$C$16:$M$112,11,0),0)</f>
        <v>0</v>
      </c>
      <c r="W559" s="3">
        <f>IFERROR(VLOOKUP(D559,[13]CALIDAD!$F$16:$M$1122,8,0),0)</f>
        <v>36511257</v>
      </c>
      <c r="X559" s="3">
        <f>IFERROR(VLOOKUP(D559,'[14]dinamica municip ok'!$F$4:$G$1107,2,0),0)</f>
        <v>211323452</v>
      </c>
      <c r="Y559" s="3">
        <f>IFERROR(VLOOKUP(B559,[13]Ap_CESANTIAS!$C$16:$M$112,11,0),0)</f>
        <v>0</v>
      </c>
      <c r="Z559" s="3">
        <f>IFERROR(VLOOKUP(B559,[13]Ap_PENSION!$C$16:$M$112,11,0),0)</f>
        <v>0</v>
      </c>
      <c r="AA559" s="3">
        <f>IFERROR(VLOOKUP(B559,[13]Ap_SALUD!$C$16:$M$112,11,0),0)</f>
        <v>0</v>
      </c>
      <c r="AB559" s="3"/>
      <c r="AC559" s="36">
        <f t="shared" si="24"/>
        <v>247834709</v>
      </c>
      <c r="AD559" s="37">
        <f t="shared" si="26"/>
        <v>109533769</v>
      </c>
      <c r="AE559" s="144"/>
    </row>
    <row r="560" spans="1:31" x14ac:dyDescent="0.25">
      <c r="A560" s="38">
        <v>548</v>
      </c>
      <c r="B560" s="61"/>
      <c r="C560" s="143" t="str">
        <f>VLOOKUP(D560,[8]Hoja1!$A$2:$B$1115,2,0)</f>
        <v>25183</v>
      </c>
      <c r="D560" s="31">
        <v>899999357</v>
      </c>
      <c r="E560" s="31">
        <v>218325183</v>
      </c>
      <c r="F560" s="61" t="s">
        <v>747</v>
      </c>
      <c r="G560" s="33">
        <v>0</v>
      </c>
      <c r="H560" s="33">
        <v>0</v>
      </c>
      <c r="I560" s="3">
        <f>IFERROR(VLOOKUP(C560,'[6]Anexo 2'!$A$9:$G$1115,7,0),0)</f>
        <v>304818540</v>
      </c>
      <c r="J560" s="3">
        <f>IFERROR(VLOOKUP(C560,'[6]Anexo 1'!$A$9:$F$1115,6,0),0)</f>
        <v>376057965</v>
      </c>
      <c r="K560" s="3"/>
      <c r="L560" s="3"/>
      <c r="M560" s="3"/>
      <c r="N560" s="3"/>
      <c r="O560" s="3"/>
      <c r="P560" s="34">
        <f t="shared" si="25"/>
        <v>680876505</v>
      </c>
      <c r="Q560" s="35">
        <f>VLOOKUP(D560,FEBRERO!$D$13:$Q$1147,14,0)+VLOOKUP(D560,FEBRERO!$D$13:$AC$1147,26,0)</f>
        <v>0</v>
      </c>
      <c r="R560" s="3">
        <f>IFERROR(VLOOKUP(D560,[13]ServNOMINA!$F$16:$M$112,8,0),0)</f>
        <v>0</v>
      </c>
      <c r="S560" s="3">
        <f>IFERROR(VLOOKUP(D560,[13]ServOTROS!$F$16:$M$112,8,0),0)</f>
        <v>0</v>
      </c>
      <c r="T560" s="3">
        <f>IFERROR(VLOOKUP(D560,[13]CANCEL!$F$16:$M$48,8,0),0)</f>
        <v>0</v>
      </c>
      <c r="U560" s="3">
        <f>IFERROR(VLOOKUP(B560,[13]Aaf_PENSION!$C$16:$M$112,11,0),0)</f>
        <v>0</v>
      </c>
      <c r="V560" s="3">
        <f>IFERROR(VLOOKUP(B560,[13]Aaf_SALUD!$C$16:$M$112,11,0),0)</f>
        <v>0</v>
      </c>
      <c r="W560" s="3">
        <f>IFERROR(VLOOKUP(D560,[13]CALIDAD!$F$16:$M$1122,8,0),0)</f>
        <v>76204635</v>
      </c>
      <c r="X560" s="3">
        <f>IFERROR(VLOOKUP(D560,'[14]dinamica municip ok'!$F$4:$G$1107,2,0),0)</f>
        <v>376057965</v>
      </c>
      <c r="Y560" s="3">
        <f>IFERROR(VLOOKUP(B560,[13]Ap_CESANTIAS!$C$16:$M$112,11,0),0)</f>
        <v>0</v>
      </c>
      <c r="Z560" s="3">
        <f>IFERROR(VLOOKUP(B560,[13]Ap_PENSION!$C$16:$M$112,11,0),0)</f>
        <v>0</v>
      </c>
      <c r="AA560" s="3">
        <f>IFERROR(VLOOKUP(B560,[13]Ap_SALUD!$C$16:$M$112,11,0),0)</f>
        <v>0</v>
      </c>
      <c r="AB560" s="3"/>
      <c r="AC560" s="36">
        <f t="shared" si="24"/>
        <v>452262600</v>
      </c>
      <c r="AD560" s="37">
        <f t="shared" si="26"/>
        <v>228613905</v>
      </c>
      <c r="AE560" s="144"/>
    </row>
    <row r="561" spans="1:31" x14ac:dyDescent="0.25">
      <c r="A561" s="29">
        <v>549</v>
      </c>
      <c r="B561" s="61"/>
      <c r="C561" s="143" t="str">
        <f>VLOOKUP(D561,[8]Hoja1!$A$2:$B$1115,2,0)</f>
        <v>25200</v>
      </c>
      <c r="D561" s="31">
        <v>899999466</v>
      </c>
      <c r="E561" s="31">
        <v>210025200</v>
      </c>
      <c r="F561" s="61" t="s">
        <v>748</v>
      </c>
      <c r="G561" s="33">
        <v>0</v>
      </c>
      <c r="H561" s="33">
        <v>0</v>
      </c>
      <c r="I561" s="3">
        <f>IFERROR(VLOOKUP(C561,'[6]Anexo 2'!$A$9:$G$1115,7,0),0)</f>
        <v>285807708</v>
      </c>
      <c r="J561" s="3">
        <f>IFERROR(VLOOKUP(C561,'[6]Anexo 1'!$A$9:$F$1115,6,0),0)</f>
        <v>408452856</v>
      </c>
      <c r="K561" s="3"/>
      <c r="L561" s="3"/>
      <c r="M561" s="3"/>
      <c r="N561" s="3"/>
      <c r="O561" s="3"/>
      <c r="P561" s="34">
        <f t="shared" si="25"/>
        <v>694260564</v>
      </c>
      <c r="Q561" s="35">
        <f>VLOOKUP(D561,FEBRERO!$D$13:$Q$1147,14,0)+VLOOKUP(D561,FEBRERO!$D$13:$AC$1147,26,0)</f>
        <v>0</v>
      </c>
      <c r="R561" s="3">
        <f>IFERROR(VLOOKUP(D561,[13]ServNOMINA!$F$16:$M$112,8,0),0)</f>
        <v>0</v>
      </c>
      <c r="S561" s="3">
        <f>IFERROR(VLOOKUP(D561,[13]ServOTROS!$F$16:$M$112,8,0),0)</f>
        <v>0</v>
      </c>
      <c r="T561" s="3">
        <f>IFERROR(VLOOKUP(D561,[13]CANCEL!$F$16:$M$48,8,0),0)</f>
        <v>0</v>
      </c>
      <c r="U561" s="3">
        <f>IFERROR(VLOOKUP(B561,[13]Aaf_PENSION!$C$16:$M$112,11,0),0)</f>
        <v>0</v>
      </c>
      <c r="V561" s="3">
        <f>IFERROR(VLOOKUP(B561,[13]Aaf_SALUD!$C$16:$M$112,11,0),0)</f>
        <v>0</v>
      </c>
      <c r="W561" s="3">
        <f>IFERROR(VLOOKUP(D561,[13]CALIDAD!$F$16:$M$1122,8,0),0)</f>
        <v>71451927</v>
      </c>
      <c r="X561" s="3">
        <f>IFERROR(VLOOKUP(D561,'[14]dinamica municip ok'!$F$4:$G$1107,2,0),0)</f>
        <v>408452856</v>
      </c>
      <c r="Y561" s="3">
        <f>IFERROR(VLOOKUP(B561,[13]Ap_CESANTIAS!$C$16:$M$112,11,0),0)</f>
        <v>0</v>
      </c>
      <c r="Z561" s="3">
        <f>IFERROR(VLOOKUP(B561,[13]Ap_PENSION!$C$16:$M$112,11,0),0)</f>
        <v>0</v>
      </c>
      <c r="AA561" s="3">
        <f>IFERROR(VLOOKUP(B561,[13]Ap_SALUD!$C$16:$M$112,11,0),0)</f>
        <v>0</v>
      </c>
      <c r="AB561" s="3"/>
      <c r="AC561" s="36">
        <f t="shared" si="24"/>
        <v>479904783</v>
      </c>
      <c r="AD561" s="37">
        <f t="shared" si="26"/>
        <v>214355781</v>
      </c>
      <c r="AE561" s="144"/>
    </row>
    <row r="562" spans="1:31" x14ac:dyDescent="0.25">
      <c r="A562" s="38">
        <v>550</v>
      </c>
      <c r="B562" s="61"/>
      <c r="C562" s="143" t="str">
        <f>VLOOKUP(D562,[8]Hoja1!$A$2:$B$1115,2,0)</f>
        <v>25214</v>
      </c>
      <c r="D562" s="31">
        <v>899999705</v>
      </c>
      <c r="E562" s="31">
        <v>211425214</v>
      </c>
      <c r="F562" s="61" t="s">
        <v>749</v>
      </c>
      <c r="G562" s="33">
        <v>0</v>
      </c>
      <c r="H562" s="33">
        <v>0</v>
      </c>
      <c r="I562" s="3">
        <f>IFERROR(VLOOKUP(C562,'[6]Anexo 2'!$A$9:$G$1115,7,0),0)</f>
        <v>239894388</v>
      </c>
      <c r="J562" s="3">
        <f>IFERROR(VLOOKUP(C562,'[6]Anexo 1'!$A$9:$F$1115,6,0),0)</f>
        <v>339617590</v>
      </c>
      <c r="K562" s="3"/>
      <c r="L562" s="3"/>
      <c r="M562" s="3"/>
      <c r="N562" s="3"/>
      <c r="O562" s="3"/>
      <c r="P562" s="34">
        <f t="shared" si="25"/>
        <v>579511978</v>
      </c>
      <c r="Q562" s="35">
        <f>VLOOKUP(D562,FEBRERO!$D$13:$Q$1147,14,0)+VLOOKUP(D562,FEBRERO!$D$13:$AC$1147,26,0)</f>
        <v>0</v>
      </c>
      <c r="R562" s="3">
        <f>IFERROR(VLOOKUP(D562,[13]ServNOMINA!$F$16:$M$112,8,0),0)</f>
        <v>0</v>
      </c>
      <c r="S562" s="3">
        <f>IFERROR(VLOOKUP(D562,[13]ServOTROS!$F$16:$M$112,8,0),0)</f>
        <v>0</v>
      </c>
      <c r="T562" s="3">
        <f>IFERROR(VLOOKUP(D562,[13]CANCEL!$F$16:$M$48,8,0),0)</f>
        <v>0</v>
      </c>
      <c r="U562" s="3">
        <f>IFERROR(VLOOKUP(B562,[13]Aaf_PENSION!$C$16:$M$112,11,0),0)</f>
        <v>0</v>
      </c>
      <c r="V562" s="3">
        <f>IFERROR(VLOOKUP(B562,[13]Aaf_SALUD!$C$16:$M$112,11,0),0)</f>
        <v>0</v>
      </c>
      <c r="W562" s="3">
        <f>IFERROR(VLOOKUP(D562,[13]CALIDAD!$F$16:$M$1122,8,0),0)</f>
        <v>59973597</v>
      </c>
      <c r="X562" s="3">
        <f>IFERROR(VLOOKUP(D562,'[14]dinamica municip ok'!$F$4:$G$1107,2,0),0)</f>
        <v>339617590</v>
      </c>
      <c r="Y562" s="3">
        <f>IFERROR(VLOOKUP(B562,[13]Ap_CESANTIAS!$C$16:$M$112,11,0),0)</f>
        <v>0</v>
      </c>
      <c r="Z562" s="3">
        <f>IFERROR(VLOOKUP(B562,[13]Ap_PENSION!$C$16:$M$112,11,0),0)</f>
        <v>0</v>
      </c>
      <c r="AA562" s="3">
        <f>IFERROR(VLOOKUP(B562,[13]Ap_SALUD!$C$16:$M$112,11,0),0)</f>
        <v>0</v>
      </c>
      <c r="AB562" s="3"/>
      <c r="AC562" s="36">
        <f t="shared" si="24"/>
        <v>399591187</v>
      </c>
      <c r="AD562" s="37">
        <f t="shared" si="26"/>
        <v>179920791</v>
      </c>
      <c r="AE562" s="144"/>
    </row>
    <row r="563" spans="1:31" x14ac:dyDescent="0.25">
      <c r="A563" s="29">
        <v>551</v>
      </c>
      <c r="B563" s="61"/>
      <c r="C563" s="143" t="str">
        <f>VLOOKUP(D563,[8]Hoja1!$A$2:$B$1115,2,0)</f>
        <v>25224</v>
      </c>
      <c r="D563" s="31">
        <v>899999406</v>
      </c>
      <c r="E563" s="31">
        <v>212425224</v>
      </c>
      <c r="F563" s="61" t="s">
        <v>750</v>
      </c>
      <c r="G563" s="33">
        <v>0</v>
      </c>
      <c r="H563" s="33">
        <v>0</v>
      </c>
      <c r="I563" s="3">
        <f>IFERROR(VLOOKUP(C563,'[6]Anexo 2'!$A$9:$G$1115,7,0),0)</f>
        <v>150720132</v>
      </c>
      <c r="J563" s="3">
        <f>IFERROR(VLOOKUP(C563,'[6]Anexo 1'!$A$9:$F$1115,6,0),0)</f>
        <v>165167778</v>
      </c>
      <c r="K563" s="3"/>
      <c r="L563" s="3"/>
      <c r="M563" s="3"/>
      <c r="N563" s="3"/>
      <c r="O563" s="3"/>
      <c r="P563" s="34">
        <f t="shared" si="25"/>
        <v>315887910</v>
      </c>
      <c r="Q563" s="35">
        <f>VLOOKUP(D563,FEBRERO!$D$13:$Q$1147,14,0)+VLOOKUP(D563,FEBRERO!$D$13:$AC$1147,26,0)</f>
        <v>0</v>
      </c>
      <c r="R563" s="3">
        <f>IFERROR(VLOOKUP(D563,[13]ServNOMINA!$F$16:$M$112,8,0),0)</f>
        <v>0</v>
      </c>
      <c r="S563" s="3">
        <f>IFERROR(VLOOKUP(D563,[13]ServOTROS!$F$16:$M$112,8,0),0)</f>
        <v>0</v>
      </c>
      <c r="T563" s="3">
        <f>IFERROR(VLOOKUP(D563,[13]CANCEL!$F$16:$M$48,8,0),0)</f>
        <v>0</v>
      </c>
      <c r="U563" s="3">
        <f>IFERROR(VLOOKUP(B563,[13]Aaf_PENSION!$C$16:$M$112,11,0),0)</f>
        <v>0</v>
      </c>
      <c r="V563" s="3">
        <f>IFERROR(VLOOKUP(B563,[13]Aaf_SALUD!$C$16:$M$112,11,0),0)</f>
        <v>0</v>
      </c>
      <c r="W563" s="3">
        <f>IFERROR(VLOOKUP(D563,[13]CALIDAD!$F$16:$M$1122,8,0),0)</f>
        <v>37680033</v>
      </c>
      <c r="X563" s="3">
        <f>IFERROR(VLOOKUP(D563,'[14]dinamica municip ok'!$F$4:$G$1107,2,0),0)</f>
        <v>165167778</v>
      </c>
      <c r="Y563" s="3">
        <f>IFERROR(VLOOKUP(B563,[13]Ap_CESANTIAS!$C$16:$M$112,11,0),0)</f>
        <v>0</v>
      </c>
      <c r="Z563" s="3">
        <f>IFERROR(VLOOKUP(B563,[13]Ap_PENSION!$C$16:$M$112,11,0),0)</f>
        <v>0</v>
      </c>
      <c r="AA563" s="3">
        <f>IFERROR(VLOOKUP(B563,[13]Ap_SALUD!$C$16:$M$112,11,0),0)</f>
        <v>0</v>
      </c>
      <c r="AB563" s="3"/>
      <c r="AC563" s="36">
        <f t="shared" si="24"/>
        <v>202847811</v>
      </c>
      <c r="AD563" s="37">
        <f t="shared" si="26"/>
        <v>113040099</v>
      </c>
      <c r="AE563" s="144"/>
    </row>
    <row r="564" spans="1:31" x14ac:dyDescent="0.25">
      <c r="A564" s="38">
        <v>552</v>
      </c>
      <c r="B564" s="61"/>
      <c r="C564" s="143" t="str">
        <f>VLOOKUP(D564,[8]Hoja1!$A$2:$B$1115,2,0)</f>
        <v>25245</v>
      </c>
      <c r="D564" s="31">
        <v>890680162</v>
      </c>
      <c r="E564" s="31">
        <v>214525245</v>
      </c>
      <c r="F564" s="61" t="s">
        <v>751</v>
      </c>
      <c r="G564" s="33">
        <v>0</v>
      </c>
      <c r="H564" s="33">
        <v>0</v>
      </c>
      <c r="I564" s="3">
        <f>IFERROR(VLOOKUP(C564,'[6]Anexo 2'!$A$9:$G$1115,7,0),0)</f>
        <v>325115232</v>
      </c>
      <c r="J564" s="3">
        <f>IFERROR(VLOOKUP(C564,'[6]Anexo 1'!$A$9:$F$1115,6,0),0)</f>
        <v>387918982</v>
      </c>
      <c r="K564" s="3"/>
      <c r="L564" s="3"/>
      <c r="M564" s="3"/>
      <c r="N564" s="3"/>
      <c r="O564" s="3"/>
      <c r="P564" s="34">
        <f t="shared" si="25"/>
        <v>713034214</v>
      </c>
      <c r="Q564" s="35">
        <f>VLOOKUP(D564,FEBRERO!$D$13:$Q$1147,14,0)+VLOOKUP(D564,FEBRERO!$D$13:$AC$1147,26,0)</f>
        <v>0</v>
      </c>
      <c r="R564" s="3">
        <f>IFERROR(VLOOKUP(D564,[13]ServNOMINA!$F$16:$M$112,8,0),0)</f>
        <v>0</v>
      </c>
      <c r="S564" s="3">
        <f>IFERROR(VLOOKUP(D564,[13]ServOTROS!$F$16:$M$112,8,0),0)</f>
        <v>0</v>
      </c>
      <c r="T564" s="3">
        <f>IFERROR(VLOOKUP(D564,[13]CANCEL!$F$16:$M$48,8,0),0)</f>
        <v>0</v>
      </c>
      <c r="U564" s="3">
        <f>IFERROR(VLOOKUP(B564,[13]Aaf_PENSION!$C$16:$M$112,11,0),0)</f>
        <v>0</v>
      </c>
      <c r="V564" s="3">
        <f>IFERROR(VLOOKUP(B564,[13]Aaf_SALUD!$C$16:$M$112,11,0),0)</f>
        <v>0</v>
      </c>
      <c r="W564" s="3">
        <f>IFERROR(VLOOKUP(D564,[13]CALIDAD!$F$16:$M$1122,8,0),0)</f>
        <v>81278808</v>
      </c>
      <c r="X564" s="3">
        <f>IFERROR(VLOOKUP(D564,'[14]dinamica municip ok'!$F$4:$G$1107,2,0),0)</f>
        <v>387918982</v>
      </c>
      <c r="Y564" s="3">
        <f>IFERROR(VLOOKUP(B564,[13]Ap_CESANTIAS!$C$16:$M$112,11,0),0)</f>
        <v>0</v>
      </c>
      <c r="Z564" s="3">
        <f>IFERROR(VLOOKUP(B564,[13]Ap_PENSION!$C$16:$M$112,11,0),0)</f>
        <v>0</v>
      </c>
      <c r="AA564" s="3">
        <f>IFERROR(VLOOKUP(B564,[13]Ap_SALUD!$C$16:$M$112,11,0),0)</f>
        <v>0</v>
      </c>
      <c r="AB564" s="3"/>
      <c r="AC564" s="36">
        <f t="shared" si="24"/>
        <v>469197790</v>
      </c>
      <c r="AD564" s="37">
        <f t="shared" si="26"/>
        <v>243836424</v>
      </c>
      <c r="AE564" s="144"/>
    </row>
    <row r="565" spans="1:31" x14ac:dyDescent="0.25">
      <c r="A565" s="29">
        <v>553</v>
      </c>
      <c r="B565" s="61"/>
      <c r="C565" s="143" t="str">
        <f>VLOOKUP(D565,[8]Hoja1!$A$2:$B$1115,2,0)</f>
        <v>25258</v>
      </c>
      <c r="D565" s="31">
        <v>899999460</v>
      </c>
      <c r="E565" s="31">
        <v>215825258</v>
      </c>
      <c r="F565" s="61" t="s">
        <v>456</v>
      </c>
      <c r="G565" s="33">
        <v>0</v>
      </c>
      <c r="H565" s="33">
        <v>0</v>
      </c>
      <c r="I565" s="3">
        <f>IFERROR(VLOOKUP(C565,'[6]Anexo 2'!$A$9:$G$1115,7,0),0)</f>
        <v>73394440</v>
      </c>
      <c r="J565" s="3">
        <f>IFERROR(VLOOKUP(C565,'[6]Anexo 1'!$A$9:$F$1115,6,0),0)</f>
        <v>71726040</v>
      </c>
      <c r="K565" s="3"/>
      <c r="L565" s="3"/>
      <c r="M565" s="3"/>
      <c r="N565" s="3"/>
      <c r="O565" s="3"/>
      <c r="P565" s="34">
        <f t="shared" si="25"/>
        <v>145120480</v>
      </c>
      <c r="Q565" s="35">
        <f>VLOOKUP(D565,FEBRERO!$D$13:$Q$1147,14,0)+VLOOKUP(D565,FEBRERO!$D$13:$AC$1147,26,0)</f>
        <v>0</v>
      </c>
      <c r="R565" s="3">
        <f>IFERROR(VLOOKUP(D565,[13]ServNOMINA!$F$16:$M$112,8,0),0)</f>
        <v>0</v>
      </c>
      <c r="S565" s="3">
        <f>IFERROR(VLOOKUP(D565,[13]ServOTROS!$F$16:$M$112,8,0),0)</f>
        <v>0</v>
      </c>
      <c r="T565" s="3">
        <f>IFERROR(VLOOKUP(D565,[13]CANCEL!$F$16:$M$48,8,0),0)</f>
        <v>0</v>
      </c>
      <c r="U565" s="3">
        <f>IFERROR(VLOOKUP(B565,[13]Aaf_PENSION!$C$16:$M$112,11,0),0)</f>
        <v>0</v>
      </c>
      <c r="V565" s="3">
        <f>IFERROR(VLOOKUP(B565,[13]Aaf_SALUD!$C$16:$M$112,11,0),0)</f>
        <v>0</v>
      </c>
      <c r="W565" s="3">
        <f>IFERROR(VLOOKUP(D565,[13]CALIDAD!$F$16:$M$1122,8,0),0)</f>
        <v>18348609</v>
      </c>
      <c r="X565" s="3">
        <f>IFERROR(VLOOKUP(D565,'[14]dinamica municip ok'!$F$4:$G$1107,2,0),0)</f>
        <v>71726040</v>
      </c>
      <c r="Y565" s="3">
        <f>IFERROR(VLOOKUP(B565,[13]Ap_CESANTIAS!$C$16:$M$112,11,0),0)</f>
        <v>0</v>
      </c>
      <c r="Z565" s="3">
        <f>IFERROR(VLOOKUP(B565,[13]Ap_PENSION!$C$16:$M$112,11,0),0)</f>
        <v>0</v>
      </c>
      <c r="AA565" s="3">
        <f>IFERROR(VLOOKUP(B565,[13]Ap_SALUD!$C$16:$M$112,11,0),0)</f>
        <v>0</v>
      </c>
      <c r="AB565" s="3"/>
      <c r="AC565" s="36">
        <f t="shared" si="24"/>
        <v>90074649</v>
      </c>
      <c r="AD565" s="37">
        <f t="shared" si="26"/>
        <v>55045831</v>
      </c>
      <c r="AE565" s="144"/>
    </row>
    <row r="566" spans="1:31" x14ac:dyDescent="0.25">
      <c r="A566" s="38">
        <v>554</v>
      </c>
      <c r="B566" s="61"/>
      <c r="C566" s="143" t="str">
        <f>VLOOKUP(D566,[8]Hoja1!$A$2:$B$1115,2,0)</f>
        <v>25260</v>
      </c>
      <c r="D566" s="31">
        <v>832002318</v>
      </c>
      <c r="E566" s="31">
        <v>216025260</v>
      </c>
      <c r="F566" s="61" t="s">
        <v>752</v>
      </c>
      <c r="G566" s="33">
        <v>0</v>
      </c>
      <c r="H566" s="33">
        <v>0</v>
      </c>
      <c r="I566" s="3">
        <f>IFERROR(VLOOKUP(C566,'[6]Anexo 2'!$A$9:$G$1115,7,0),0)</f>
        <v>304860256</v>
      </c>
      <c r="J566" s="3">
        <f>IFERROR(VLOOKUP(C566,'[6]Anexo 1'!$A$9:$F$1115,6,0),0)</f>
        <v>388911612</v>
      </c>
      <c r="K566" s="3"/>
      <c r="L566" s="3"/>
      <c r="M566" s="3"/>
      <c r="N566" s="3"/>
      <c r="O566" s="3"/>
      <c r="P566" s="34">
        <f t="shared" si="25"/>
        <v>693771868</v>
      </c>
      <c r="Q566" s="35">
        <f>VLOOKUP(D566,FEBRERO!$D$13:$Q$1147,14,0)+VLOOKUP(D566,FEBRERO!$D$13:$AC$1147,26,0)</f>
        <v>0</v>
      </c>
      <c r="R566" s="3">
        <f>IFERROR(VLOOKUP(D566,[13]ServNOMINA!$F$16:$M$112,8,0),0)</f>
        <v>0</v>
      </c>
      <c r="S566" s="3">
        <f>IFERROR(VLOOKUP(D566,[13]ServOTROS!$F$16:$M$112,8,0),0)</f>
        <v>0</v>
      </c>
      <c r="T566" s="3">
        <f>IFERROR(VLOOKUP(D566,[13]CANCEL!$F$16:$M$48,8,0),0)</f>
        <v>0</v>
      </c>
      <c r="U566" s="3">
        <f>IFERROR(VLOOKUP(B566,[13]Aaf_PENSION!$C$16:$M$112,11,0),0)</f>
        <v>0</v>
      </c>
      <c r="V566" s="3">
        <f>IFERROR(VLOOKUP(B566,[13]Aaf_SALUD!$C$16:$M$112,11,0),0)</f>
        <v>0</v>
      </c>
      <c r="W566" s="3">
        <f>IFERROR(VLOOKUP(D566,[13]CALIDAD!$F$16:$M$1122,8,0),0)</f>
        <v>76215063</v>
      </c>
      <c r="X566" s="3">
        <f>IFERROR(VLOOKUP(D566,'[14]dinamica municip ok'!$F$4:$G$1107,2,0),0)</f>
        <v>388911612</v>
      </c>
      <c r="Y566" s="3">
        <f>IFERROR(VLOOKUP(B566,[13]Ap_CESANTIAS!$C$16:$M$112,11,0),0)</f>
        <v>0</v>
      </c>
      <c r="Z566" s="3">
        <f>IFERROR(VLOOKUP(B566,[13]Ap_PENSION!$C$16:$M$112,11,0),0)</f>
        <v>0</v>
      </c>
      <c r="AA566" s="3">
        <f>IFERROR(VLOOKUP(B566,[13]Ap_SALUD!$C$16:$M$112,11,0),0)</f>
        <v>0</v>
      </c>
      <c r="AB566" s="3"/>
      <c r="AC566" s="36">
        <f t="shared" si="24"/>
        <v>465126675</v>
      </c>
      <c r="AD566" s="37">
        <f t="shared" si="26"/>
        <v>228645193</v>
      </c>
      <c r="AE566" s="144"/>
    </row>
    <row r="567" spans="1:31" x14ac:dyDescent="0.25">
      <c r="A567" s="29">
        <v>555</v>
      </c>
      <c r="B567" s="61"/>
      <c r="C567" s="143" t="str">
        <f>VLOOKUP(D567,[8]Hoja1!$A$2:$B$1115,2,0)</f>
        <v>25279</v>
      </c>
      <c r="D567" s="31">
        <v>899999364</v>
      </c>
      <c r="E567" s="31">
        <v>217925279</v>
      </c>
      <c r="F567" s="61" t="s">
        <v>753</v>
      </c>
      <c r="G567" s="33">
        <v>0</v>
      </c>
      <c r="H567" s="33">
        <v>0</v>
      </c>
      <c r="I567" s="3">
        <f>IFERROR(VLOOKUP(C567,'[6]Anexo 2'!$A$9:$G$1115,7,0),0)</f>
        <v>173613900</v>
      </c>
      <c r="J567" s="3">
        <f>IFERROR(VLOOKUP(C567,'[6]Anexo 1'!$A$9:$F$1115,6,0),0)</f>
        <v>204020427</v>
      </c>
      <c r="K567" s="3"/>
      <c r="L567" s="3"/>
      <c r="M567" s="3"/>
      <c r="N567" s="3"/>
      <c r="O567" s="3"/>
      <c r="P567" s="34">
        <f t="shared" si="25"/>
        <v>377634327</v>
      </c>
      <c r="Q567" s="35">
        <f>VLOOKUP(D567,FEBRERO!$D$13:$Q$1147,14,0)+VLOOKUP(D567,FEBRERO!$D$13:$AC$1147,26,0)</f>
        <v>0</v>
      </c>
      <c r="R567" s="3">
        <f>IFERROR(VLOOKUP(D567,[13]ServNOMINA!$F$16:$M$112,8,0),0)</f>
        <v>0</v>
      </c>
      <c r="S567" s="3">
        <f>IFERROR(VLOOKUP(D567,[13]ServOTROS!$F$16:$M$112,8,0),0)</f>
        <v>0</v>
      </c>
      <c r="T567" s="3">
        <f>IFERROR(VLOOKUP(D567,[13]CANCEL!$F$16:$M$48,8,0),0)</f>
        <v>0</v>
      </c>
      <c r="U567" s="3">
        <f>IFERROR(VLOOKUP(B567,[13]Aaf_PENSION!$C$16:$M$112,11,0),0)</f>
        <v>0</v>
      </c>
      <c r="V567" s="3">
        <f>IFERROR(VLOOKUP(B567,[13]Aaf_SALUD!$C$16:$M$112,11,0),0)</f>
        <v>0</v>
      </c>
      <c r="W567" s="3">
        <f>IFERROR(VLOOKUP(D567,[13]CALIDAD!$F$16:$M$1122,8,0),0)</f>
        <v>43403475</v>
      </c>
      <c r="X567" s="3">
        <f>IFERROR(VLOOKUP(D567,'[14]dinamica municip ok'!$F$4:$G$1107,2,0),0)</f>
        <v>204020427</v>
      </c>
      <c r="Y567" s="3">
        <f>IFERROR(VLOOKUP(B567,[13]Ap_CESANTIAS!$C$16:$M$112,11,0),0)</f>
        <v>0</v>
      </c>
      <c r="Z567" s="3">
        <f>IFERROR(VLOOKUP(B567,[13]Ap_PENSION!$C$16:$M$112,11,0),0)</f>
        <v>0</v>
      </c>
      <c r="AA567" s="3">
        <f>IFERROR(VLOOKUP(B567,[13]Ap_SALUD!$C$16:$M$112,11,0),0)</f>
        <v>0</v>
      </c>
      <c r="AB567" s="3"/>
      <c r="AC567" s="36">
        <f t="shared" si="24"/>
        <v>247423902</v>
      </c>
      <c r="AD567" s="37">
        <f t="shared" si="26"/>
        <v>130210425</v>
      </c>
      <c r="AE567" s="144"/>
    </row>
    <row r="568" spans="1:31" x14ac:dyDescent="0.25">
      <c r="A568" s="38">
        <v>556</v>
      </c>
      <c r="B568" s="61"/>
      <c r="C568" s="143" t="str">
        <f>VLOOKUP(D568,[8]Hoja1!$A$2:$B$1115,2,0)</f>
        <v>25281</v>
      </c>
      <c r="D568" s="31">
        <v>899999420</v>
      </c>
      <c r="E568" s="31">
        <v>218125281</v>
      </c>
      <c r="F568" s="61" t="s">
        <v>754</v>
      </c>
      <c r="G568" s="33">
        <v>0</v>
      </c>
      <c r="H568" s="33">
        <v>0</v>
      </c>
      <c r="I568" s="3">
        <f>IFERROR(VLOOKUP(C568,'[6]Anexo 2'!$A$9:$G$1115,7,0),0)</f>
        <v>119203228</v>
      </c>
      <c r="J568" s="3">
        <f>IFERROR(VLOOKUP(C568,'[6]Anexo 1'!$A$9:$F$1115,6,0),0)</f>
        <v>140525533</v>
      </c>
      <c r="K568" s="3"/>
      <c r="L568" s="3"/>
      <c r="M568" s="3"/>
      <c r="N568" s="3"/>
      <c r="O568" s="3"/>
      <c r="P568" s="34">
        <f t="shared" si="25"/>
        <v>259728761</v>
      </c>
      <c r="Q568" s="35">
        <f>VLOOKUP(D568,FEBRERO!$D$13:$Q$1147,14,0)+VLOOKUP(D568,FEBRERO!$D$13:$AC$1147,26,0)</f>
        <v>0</v>
      </c>
      <c r="R568" s="3">
        <f>IFERROR(VLOOKUP(D568,[13]ServNOMINA!$F$16:$M$112,8,0),0)</f>
        <v>0</v>
      </c>
      <c r="S568" s="3">
        <f>IFERROR(VLOOKUP(D568,[13]ServOTROS!$F$16:$M$112,8,0),0)</f>
        <v>0</v>
      </c>
      <c r="T568" s="3">
        <f>IFERROR(VLOOKUP(D568,[13]CANCEL!$F$16:$M$48,8,0),0)</f>
        <v>0</v>
      </c>
      <c r="U568" s="3">
        <f>IFERROR(VLOOKUP(B568,[13]Aaf_PENSION!$C$16:$M$112,11,0),0)</f>
        <v>0</v>
      </c>
      <c r="V568" s="3">
        <f>IFERROR(VLOOKUP(B568,[13]Aaf_SALUD!$C$16:$M$112,11,0),0)</f>
        <v>0</v>
      </c>
      <c r="W568" s="3">
        <f>IFERROR(VLOOKUP(D568,[13]CALIDAD!$F$16:$M$1122,8,0),0)</f>
        <v>29800806</v>
      </c>
      <c r="X568" s="3">
        <f>IFERROR(VLOOKUP(D568,'[14]dinamica municip ok'!$F$4:$G$1107,2,0),0)</f>
        <v>140525533</v>
      </c>
      <c r="Y568" s="3">
        <f>IFERROR(VLOOKUP(B568,[13]Ap_CESANTIAS!$C$16:$M$112,11,0),0)</f>
        <v>0</v>
      </c>
      <c r="Z568" s="3">
        <f>IFERROR(VLOOKUP(B568,[13]Ap_PENSION!$C$16:$M$112,11,0),0)</f>
        <v>0</v>
      </c>
      <c r="AA568" s="3">
        <f>IFERROR(VLOOKUP(B568,[13]Ap_SALUD!$C$16:$M$112,11,0),0)</f>
        <v>0</v>
      </c>
      <c r="AB568" s="3"/>
      <c r="AC568" s="36">
        <f t="shared" si="24"/>
        <v>170326339</v>
      </c>
      <c r="AD568" s="37">
        <f t="shared" si="26"/>
        <v>89402422</v>
      </c>
      <c r="AE568" s="144"/>
    </row>
    <row r="569" spans="1:31" x14ac:dyDescent="0.25">
      <c r="A569" s="29">
        <v>557</v>
      </c>
      <c r="B569" s="61"/>
      <c r="C569" s="143" t="str">
        <f>VLOOKUP(D569,[8]Hoja1!$A$2:$B$1115,2,0)</f>
        <v>25288</v>
      </c>
      <c r="D569" s="31">
        <v>899999323</v>
      </c>
      <c r="E569" s="31">
        <v>218825288</v>
      </c>
      <c r="F569" s="61" t="s">
        <v>755</v>
      </c>
      <c r="G569" s="33">
        <v>0</v>
      </c>
      <c r="H569" s="33">
        <v>0</v>
      </c>
      <c r="I569" s="3">
        <f>IFERROR(VLOOKUP(C569,'[6]Anexo 2'!$A$9:$G$1115,7,0),0)</f>
        <v>141745288</v>
      </c>
      <c r="J569" s="3">
        <f>IFERROR(VLOOKUP(C569,'[6]Anexo 1'!$A$9:$F$1115,6,0),0)</f>
        <v>220493231</v>
      </c>
      <c r="K569" s="3"/>
      <c r="L569" s="3"/>
      <c r="M569" s="3"/>
      <c r="N569" s="3"/>
      <c r="O569" s="3"/>
      <c r="P569" s="34">
        <f t="shared" si="25"/>
        <v>362238519</v>
      </c>
      <c r="Q569" s="35">
        <f>VLOOKUP(D569,FEBRERO!$D$13:$Q$1147,14,0)+VLOOKUP(D569,FEBRERO!$D$13:$AC$1147,26,0)</f>
        <v>0</v>
      </c>
      <c r="R569" s="3">
        <f>IFERROR(VLOOKUP(D569,[13]ServNOMINA!$F$16:$M$112,8,0),0)</f>
        <v>0</v>
      </c>
      <c r="S569" s="3">
        <f>IFERROR(VLOOKUP(D569,[13]ServOTROS!$F$16:$M$112,8,0),0)</f>
        <v>0</v>
      </c>
      <c r="T569" s="3">
        <f>IFERROR(VLOOKUP(D569,[13]CANCEL!$F$16:$M$48,8,0),0)</f>
        <v>0</v>
      </c>
      <c r="U569" s="3">
        <f>IFERROR(VLOOKUP(B569,[13]Aaf_PENSION!$C$16:$M$112,11,0),0)</f>
        <v>0</v>
      </c>
      <c r="V569" s="3">
        <f>IFERROR(VLOOKUP(B569,[13]Aaf_SALUD!$C$16:$M$112,11,0),0)</f>
        <v>0</v>
      </c>
      <c r="W569" s="3">
        <f>IFERROR(VLOOKUP(D569,[13]CALIDAD!$F$16:$M$1122,8,0),0)</f>
        <v>35436321</v>
      </c>
      <c r="X569" s="3">
        <f>IFERROR(VLOOKUP(D569,'[14]dinamica municip ok'!$F$4:$G$1107,2,0),0)</f>
        <v>220493231</v>
      </c>
      <c r="Y569" s="3">
        <f>IFERROR(VLOOKUP(B569,[13]Ap_CESANTIAS!$C$16:$M$112,11,0),0)</f>
        <v>0</v>
      </c>
      <c r="Z569" s="3">
        <f>IFERROR(VLOOKUP(B569,[13]Ap_PENSION!$C$16:$M$112,11,0),0)</f>
        <v>0</v>
      </c>
      <c r="AA569" s="3">
        <f>IFERROR(VLOOKUP(B569,[13]Ap_SALUD!$C$16:$M$112,11,0),0)</f>
        <v>0</v>
      </c>
      <c r="AB569" s="3"/>
      <c r="AC569" s="36">
        <f t="shared" si="24"/>
        <v>255929552</v>
      </c>
      <c r="AD569" s="37">
        <f t="shared" si="26"/>
        <v>106308967</v>
      </c>
      <c r="AE569" s="144"/>
    </row>
    <row r="570" spans="1:31" x14ac:dyDescent="0.25">
      <c r="A570" s="38">
        <v>558</v>
      </c>
      <c r="B570" s="61"/>
      <c r="C570" s="143" t="str">
        <f>VLOOKUP(D570,[8]Hoja1!$A$2:$B$1115,2,0)</f>
        <v>25293</v>
      </c>
      <c r="D570" s="31">
        <v>800094671</v>
      </c>
      <c r="E570" s="31">
        <v>219325293</v>
      </c>
      <c r="F570" s="61" t="s">
        <v>756</v>
      </c>
      <c r="G570" s="33">
        <v>0</v>
      </c>
      <c r="H570" s="33">
        <v>0</v>
      </c>
      <c r="I570" s="3">
        <f>IFERROR(VLOOKUP(C570,'[6]Anexo 2'!$A$9:$G$1115,7,0),0)</f>
        <v>67974702</v>
      </c>
      <c r="J570" s="3">
        <f>IFERROR(VLOOKUP(C570,'[6]Anexo 1'!$A$9:$F$1115,6,0),0)</f>
        <v>77352844</v>
      </c>
      <c r="K570" s="3"/>
      <c r="L570" s="3"/>
      <c r="M570" s="3"/>
      <c r="N570" s="3"/>
      <c r="O570" s="3"/>
      <c r="P570" s="34">
        <f t="shared" si="25"/>
        <v>145327546</v>
      </c>
      <c r="Q570" s="35">
        <f>VLOOKUP(D570,FEBRERO!$D$13:$Q$1147,14,0)+VLOOKUP(D570,FEBRERO!$D$13:$AC$1147,26,0)</f>
        <v>0</v>
      </c>
      <c r="R570" s="3">
        <f>IFERROR(VLOOKUP(D570,[13]ServNOMINA!$F$16:$M$112,8,0),0)</f>
        <v>0</v>
      </c>
      <c r="S570" s="3">
        <f>IFERROR(VLOOKUP(D570,[13]ServOTROS!$F$16:$M$112,8,0),0)</f>
        <v>0</v>
      </c>
      <c r="T570" s="3">
        <f>IFERROR(VLOOKUP(D570,[13]CANCEL!$F$16:$M$48,8,0),0)</f>
        <v>0</v>
      </c>
      <c r="U570" s="3">
        <f>IFERROR(VLOOKUP(B570,[13]Aaf_PENSION!$C$16:$M$112,11,0),0)</f>
        <v>0</v>
      </c>
      <c r="V570" s="3">
        <f>IFERROR(VLOOKUP(B570,[13]Aaf_SALUD!$C$16:$M$112,11,0),0)</f>
        <v>0</v>
      </c>
      <c r="W570" s="3">
        <f>IFERROR(VLOOKUP(D570,[13]CALIDAD!$F$16:$M$1122,8,0),0)</f>
        <v>16993677</v>
      </c>
      <c r="X570" s="3">
        <f>IFERROR(VLOOKUP(D570,'[14]dinamica municip ok'!$F$4:$G$1107,2,0),0)</f>
        <v>77352844</v>
      </c>
      <c r="Y570" s="3">
        <f>IFERROR(VLOOKUP(B570,[13]Ap_CESANTIAS!$C$16:$M$112,11,0),0)</f>
        <v>0</v>
      </c>
      <c r="Z570" s="3">
        <f>IFERROR(VLOOKUP(B570,[13]Ap_PENSION!$C$16:$M$112,11,0),0)</f>
        <v>0</v>
      </c>
      <c r="AA570" s="3">
        <f>IFERROR(VLOOKUP(B570,[13]Ap_SALUD!$C$16:$M$112,11,0),0)</f>
        <v>0</v>
      </c>
      <c r="AB570" s="3"/>
      <c r="AC570" s="36">
        <f t="shared" si="24"/>
        <v>94346521</v>
      </c>
      <c r="AD570" s="37">
        <f t="shared" si="26"/>
        <v>50981025</v>
      </c>
      <c r="AE570" s="144"/>
    </row>
    <row r="571" spans="1:31" x14ac:dyDescent="0.25">
      <c r="A571" s="29">
        <v>559</v>
      </c>
      <c r="B571" s="61"/>
      <c r="C571" s="143" t="str">
        <f>VLOOKUP(D571,[8]Hoja1!$A$2:$B$1115,2,0)</f>
        <v>25295</v>
      </c>
      <c r="D571" s="31">
        <v>899999419</v>
      </c>
      <c r="E571" s="31">
        <v>219525295</v>
      </c>
      <c r="F571" s="61" t="s">
        <v>757</v>
      </c>
      <c r="G571" s="33">
        <v>0</v>
      </c>
      <c r="H571" s="33">
        <v>0</v>
      </c>
      <c r="I571" s="3">
        <f>IFERROR(VLOOKUP(C571,'[6]Anexo 2'!$A$9:$G$1115,7,0),0)</f>
        <v>212190648</v>
      </c>
      <c r="J571" s="3">
        <f>IFERROR(VLOOKUP(C571,'[6]Anexo 1'!$A$9:$F$1115,6,0),0)</f>
        <v>291913598</v>
      </c>
      <c r="K571" s="3"/>
      <c r="L571" s="3"/>
      <c r="M571" s="3"/>
      <c r="N571" s="3"/>
      <c r="O571" s="3"/>
      <c r="P571" s="34">
        <f t="shared" si="25"/>
        <v>504104246</v>
      </c>
      <c r="Q571" s="35">
        <f>VLOOKUP(D571,FEBRERO!$D$13:$Q$1147,14,0)+VLOOKUP(D571,FEBRERO!$D$13:$AC$1147,26,0)</f>
        <v>0</v>
      </c>
      <c r="R571" s="3">
        <f>IFERROR(VLOOKUP(D571,[13]ServNOMINA!$F$16:$M$112,8,0),0)</f>
        <v>0</v>
      </c>
      <c r="S571" s="3">
        <f>IFERROR(VLOOKUP(D571,[13]ServOTROS!$F$16:$M$112,8,0),0)</f>
        <v>0</v>
      </c>
      <c r="T571" s="3">
        <f>IFERROR(VLOOKUP(D571,[13]CANCEL!$F$16:$M$48,8,0),0)</f>
        <v>0</v>
      </c>
      <c r="U571" s="3">
        <f>IFERROR(VLOOKUP(B571,[13]Aaf_PENSION!$C$16:$M$112,11,0),0)</f>
        <v>0</v>
      </c>
      <c r="V571" s="3">
        <f>IFERROR(VLOOKUP(B571,[13]Aaf_SALUD!$C$16:$M$112,11,0),0)</f>
        <v>0</v>
      </c>
      <c r="W571" s="3">
        <f>IFERROR(VLOOKUP(D571,[13]CALIDAD!$F$16:$M$1122,8,0),0)</f>
        <v>53047662</v>
      </c>
      <c r="X571" s="3">
        <f>IFERROR(VLOOKUP(D571,'[14]dinamica municip ok'!$F$4:$G$1107,2,0),0)</f>
        <v>291913598</v>
      </c>
      <c r="Y571" s="3">
        <f>IFERROR(VLOOKUP(B571,[13]Ap_CESANTIAS!$C$16:$M$112,11,0),0)</f>
        <v>0</v>
      </c>
      <c r="Z571" s="3">
        <f>IFERROR(VLOOKUP(B571,[13]Ap_PENSION!$C$16:$M$112,11,0),0)</f>
        <v>0</v>
      </c>
      <c r="AA571" s="3">
        <f>IFERROR(VLOOKUP(B571,[13]Ap_SALUD!$C$16:$M$112,11,0),0)</f>
        <v>0</v>
      </c>
      <c r="AB571" s="3"/>
      <c r="AC571" s="36">
        <f t="shared" si="24"/>
        <v>344961260</v>
      </c>
      <c r="AD571" s="37">
        <f t="shared" si="26"/>
        <v>159142986</v>
      </c>
      <c r="AE571" s="144"/>
    </row>
    <row r="572" spans="1:31" x14ac:dyDescent="0.25">
      <c r="A572" s="38">
        <v>560</v>
      </c>
      <c r="B572" s="61"/>
      <c r="C572" s="143" t="str">
        <f>VLOOKUP(D572,[8]Hoja1!$A$2:$B$1115,2,0)</f>
        <v>25297</v>
      </c>
      <c r="D572" s="31">
        <v>899999331</v>
      </c>
      <c r="E572" s="31">
        <v>219725297</v>
      </c>
      <c r="F572" s="61" t="s">
        <v>758</v>
      </c>
      <c r="G572" s="33">
        <v>0</v>
      </c>
      <c r="H572" s="33">
        <v>0</v>
      </c>
      <c r="I572" s="3">
        <f>IFERROR(VLOOKUP(C572,'[6]Anexo 2'!$A$9:$G$1115,7,0),0)</f>
        <v>147496170</v>
      </c>
      <c r="J572" s="3">
        <f>IFERROR(VLOOKUP(C572,'[6]Anexo 1'!$A$9:$F$1115,6,0),0)</f>
        <v>169200152</v>
      </c>
      <c r="K572" s="3"/>
      <c r="L572" s="3"/>
      <c r="M572" s="3"/>
      <c r="N572" s="3"/>
      <c r="O572" s="3"/>
      <c r="P572" s="34">
        <f t="shared" si="25"/>
        <v>316696322</v>
      </c>
      <c r="Q572" s="35">
        <f>VLOOKUP(D572,FEBRERO!$D$13:$Q$1147,14,0)+VLOOKUP(D572,FEBRERO!$D$13:$AC$1147,26,0)</f>
        <v>0</v>
      </c>
      <c r="R572" s="3">
        <f>IFERROR(VLOOKUP(D572,[13]ServNOMINA!$F$16:$M$112,8,0),0)</f>
        <v>0</v>
      </c>
      <c r="S572" s="3">
        <f>IFERROR(VLOOKUP(D572,[13]ServOTROS!$F$16:$M$112,8,0),0)</f>
        <v>0</v>
      </c>
      <c r="T572" s="3">
        <f>IFERROR(VLOOKUP(D572,[13]CANCEL!$F$16:$M$48,8,0),0)</f>
        <v>0</v>
      </c>
      <c r="U572" s="3">
        <f>IFERROR(VLOOKUP(B572,[13]Aaf_PENSION!$C$16:$M$112,11,0),0)</f>
        <v>0</v>
      </c>
      <c r="V572" s="3">
        <f>IFERROR(VLOOKUP(B572,[13]Aaf_SALUD!$C$16:$M$112,11,0),0)</f>
        <v>0</v>
      </c>
      <c r="W572" s="3">
        <f>IFERROR(VLOOKUP(D572,[13]CALIDAD!$F$16:$M$1122,8,0),0)</f>
        <v>36874044</v>
      </c>
      <c r="X572" s="3">
        <f>IFERROR(VLOOKUP(D572,'[14]dinamica municip ok'!$F$4:$G$1107,2,0),0)</f>
        <v>169200152</v>
      </c>
      <c r="Y572" s="3">
        <f>IFERROR(VLOOKUP(B572,[13]Ap_CESANTIAS!$C$16:$M$112,11,0),0)</f>
        <v>0</v>
      </c>
      <c r="Z572" s="3">
        <f>IFERROR(VLOOKUP(B572,[13]Ap_PENSION!$C$16:$M$112,11,0),0)</f>
        <v>0</v>
      </c>
      <c r="AA572" s="3">
        <f>IFERROR(VLOOKUP(B572,[13]Ap_SALUD!$C$16:$M$112,11,0),0)</f>
        <v>0</v>
      </c>
      <c r="AB572" s="3"/>
      <c r="AC572" s="36">
        <f t="shared" si="24"/>
        <v>206074196</v>
      </c>
      <c r="AD572" s="37">
        <f t="shared" si="26"/>
        <v>110622126</v>
      </c>
      <c r="AE572" s="144"/>
    </row>
    <row r="573" spans="1:31" x14ac:dyDescent="0.25">
      <c r="A573" s="29">
        <v>561</v>
      </c>
      <c r="B573" s="61"/>
      <c r="C573" s="143" t="str">
        <f>VLOOKUP(D573,[8]Hoja1!$A$2:$B$1115,2,0)</f>
        <v>25299</v>
      </c>
      <c r="D573" s="31">
        <v>800094684</v>
      </c>
      <c r="E573" s="31">
        <v>219925299</v>
      </c>
      <c r="F573" s="61" t="s">
        <v>759</v>
      </c>
      <c r="G573" s="33">
        <v>0</v>
      </c>
      <c r="H573" s="33">
        <v>0</v>
      </c>
      <c r="I573" s="3">
        <f>IFERROR(VLOOKUP(C573,'[6]Anexo 2'!$A$9:$G$1115,7,0),0)</f>
        <v>37853721</v>
      </c>
      <c r="J573" s="3">
        <f>IFERROR(VLOOKUP(C573,'[6]Anexo 1'!$A$9:$F$1115,6,0),0)</f>
        <v>48163455</v>
      </c>
      <c r="K573" s="3"/>
      <c r="L573" s="3"/>
      <c r="M573" s="3"/>
      <c r="N573" s="3"/>
      <c r="O573" s="3"/>
      <c r="P573" s="34">
        <f t="shared" si="25"/>
        <v>86017176</v>
      </c>
      <c r="Q573" s="35">
        <f>VLOOKUP(D573,FEBRERO!$D$13:$Q$1147,14,0)+VLOOKUP(D573,FEBRERO!$D$13:$AC$1147,26,0)</f>
        <v>0</v>
      </c>
      <c r="R573" s="3">
        <f>IFERROR(VLOOKUP(D573,[13]ServNOMINA!$F$16:$M$112,8,0),0)</f>
        <v>0</v>
      </c>
      <c r="S573" s="3">
        <f>IFERROR(VLOOKUP(D573,[13]ServOTROS!$F$16:$M$112,8,0),0)</f>
        <v>0</v>
      </c>
      <c r="T573" s="3">
        <f>IFERROR(VLOOKUP(D573,[13]CANCEL!$F$16:$M$48,8,0),0)</f>
        <v>0</v>
      </c>
      <c r="U573" s="3">
        <f>IFERROR(VLOOKUP(B573,[13]Aaf_PENSION!$C$16:$M$112,11,0),0)</f>
        <v>0</v>
      </c>
      <c r="V573" s="3">
        <f>IFERROR(VLOOKUP(B573,[13]Aaf_SALUD!$C$16:$M$112,11,0),0)</f>
        <v>0</v>
      </c>
      <c r="W573" s="3">
        <f>IFERROR(VLOOKUP(D573,[13]CALIDAD!$F$16:$M$1122,8,0),0)</f>
        <v>9463431</v>
      </c>
      <c r="X573" s="3">
        <f>IFERROR(VLOOKUP(D573,'[14]dinamica municip ok'!$F$4:$G$1107,2,0),0)</f>
        <v>48163455</v>
      </c>
      <c r="Y573" s="3">
        <f>IFERROR(VLOOKUP(B573,[13]Ap_CESANTIAS!$C$16:$M$112,11,0),0)</f>
        <v>0</v>
      </c>
      <c r="Z573" s="3">
        <f>IFERROR(VLOOKUP(B573,[13]Ap_PENSION!$C$16:$M$112,11,0),0)</f>
        <v>0</v>
      </c>
      <c r="AA573" s="3">
        <f>IFERROR(VLOOKUP(B573,[13]Ap_SALUD!$C$16:$M$112,11,0),0)</f>
        <v>0</v>
      </c>
      <c r="AB573" s="3"/>
      <c r="AC573" s="36">
        <f t="shared" si="24"/>
        <v>57626886</v>
      </c>
      <c r="AD573" s="37">
        <f t="shared" si="26"/>
        <v>28390290</v>
      </c>
      <c r="AE573" s="144"/>
    </row>
    <row r="574" spans="1:31" x14ac:dyDescent="0.25">
      <c r="A574" s="38">
        <v>562</v>
      </c>
      <c r="B574" s="61"/>
      <c r="C574" s="143" t="str">
        <f>VLOOKUP(D574,[8]Hoja1!$A$2:$B$1115,2,0)</f>
        <v>25312</v>
      </c>
      <c r="D574" s="31">
        <v>832000992</v>
      </c>
      <c r="E574" s="31">
        <v>211225312</v>
      </c>
      <c r="F574" s="61" t="s">
        <v>356</v>
      </c>
      <c r="G574" s="33">
        <v>0</v>
      </c>
      <c r="H574" s="33">
        <v>0</v>
      </c>
      <c r="I574" s="3">
        <f>IFERROR(VLOOKUP(C574,'[6]Anexo 2'!$A$9:$G$1115,7,0),0)</f>
        <v>112497752</v>
      </c>
      <c r="J574" s="3">
        <f>IFERROR(VLOOKUP(C574,'[6]Anexo 1'!$A$9:$F$1115,6,0),0)</f>
        <v>125303697</v>
      </c>
      <c r="K574" s="3"/>
      <c r="L574" s="3"/>
      <c r="M574" s="3"/>
      <c r="N574" s="3"/>
      <c r="O574" s="3"/>
      <c r="P574" s="34">
        <f t="shared" si="25"/>
        <v>237801449</v>
      </c>
      <c r="Q574" s="35">
        <f>VLOOKUP(D574,FEBRERO!$D$13:$Q$1147,14,0)+VLOOKUP(D574,FEBRERO!$D$13:$AC$1147,26,0)</f>
        <v>0</v>
      </c>
      <c r="R574" s="3">
        <f>IFERROR(VLOOKUP(D574,[13]ServNOMINA!$F$16:$M$112,8,0),0)</f>
        <v>0</v>
      </c>
      <c r="S574" s="3">
        <f>IFERROR(VLOOKUP(D574,[13]ServOTROS!$F$16:$M$112,8,0),0)</f>
        <v>0</v>
      </c>
      <c r="T574" s="3">
        <f>IFERROR(VLOOKUP(D574,[13]CANCEL!$F$16:$M$48,8,0),0)</f>
        <v>0</v>
      </c>
      <c r="U574" s="3">
        <f>IFERROR(VLOOKUP(B574,[13]Aaf_PENSION!$C$16:$M$112,11,0),0)</f>
        <v>0</v>
      </c>
      <c r="V574" s="3">
        <f>IFERROR(VLOOKUP(B574,[13]Aaf_SALUD!$C$16:$M$112,11,0),0)</f>
        <v>0</v>
      </c>
      <c r="W574" s="3">
        <f>IFERROR(VLOOKUP(D574,[13]CALIDAD!$F$16:$M$1122,8,0),0)</f>
        <v>28124439</v>
      </c>
      <c r="X574" s="3">
        <f>IFERROR(VLOOKUP(D574,'[14]dinamica municip ok'!$F$4:$G$1107,2,0),0)</f>
        <v>125303697</v>
      </c>
      <c r="Y574" s="3">
        <f>IFERROR(VLOOKUP(B574,[13]Ap_CESANTIAS!$C$16:$M$112,11,0),0)</f>
        <v>0</v>
      </c>
      <c r="Z574" s="3">
        <f>IFERROR(VLOOKUP(B574,[13]Ap_PENSION!$C$16:$M$112,11,0),0)</f>
        <v>0</v>
      </c>
      <c r="AA574" s="3">
        <f>IFERROR(VLOOKUP(B574,[13]Ap_SALUD!$C$16:$M$112,11,0),0)</f>
        <v>0</v>
      </c>
      <c r="AB574" s="3"/>
      <c r="AC574" s="36">
        <f t="shared" si="24"/>
        <v>153428136</v>
      </c>
      <c r="AD574" s="37">
        <f t="shared" si="26"/>
        <v>84373313</v>
      </c>
      <c r="AE574" s="144"/>
    </row>
    <row r="575" spans="1:31" x14ac:dyDescent="0.25">
      <c r="A575" s="29">
        <v>563</v>
      </c>
      <c r="B575" s="61"/>
      <c r="C575" s="143" t="str">
        <f>VLOOKUP(D575,[8]Hoja1!$A$2:$B$1115,2,0)</f>
        <v>25317</v>
      </c>
      <c r="D575" s="31">
        <v>899999362</v>
      </c>
      <c r="E575" s="31">
        <v>211725317</v>
      </c>
      <c r="F575" s="61" t="s">
        <v>760</v>
      </c>
      <c r="G575" s="33">
        <v>0</v>
      </c>
      <c r="H575" s="33">
        <v>0</v>
      </c>
      <c r="I575" s="3">
        <f>IFERROR(VLOOKUP(C575,'[6]Anexo 2'!$A$9:$G$1115,7,0),0)</f>
        <v>268409692</v>
      </c>
      <c r="J575" s="3">
        <f>IFERROR(VLOOKUP(C575,'[6]Anexo 1'!$A$9:$F$1115,6,0),0)</f>
        <v>265653193</v>
      </c>
      <c r="K575" s="3"/>
      <c r="L575" s="3"/>
      <c r="M575" s="3"/>
      <c r="N575" s="3"/>
      <c r="O575" s="3"/>
      <c r="P575" s="34">
        <f t="shared" si="25"/>
        <v>534062885</v>
      </c>
      <c r="Q575" s="35">
        <f>VLOOKUP(D575,FEBRERO!$D$13:$Q$1147,14,0)+VLOOKUP(D575,FEBRERO!$D$13:$AC$1147,26,0)</f>
        <v>0</v>
      </c>
      <c r="R575" s="3">
        <f>IFERROR(VLOOKUP(D575,[13]ServNOMINA!$F$16:$M$112,8,0),0)</f>
        <v>0</v>
      </c>
      <c r="S575" s="3">
        <f>IFERROR(VLOOKUP(D575,[13]ServOTROS!$F$16:$M$112,8,0),0)</f>
        <v>0</v>
      </c>
      <c r="T575" s="3">
        <f>IFERROR(VLOOKUP(D575,[13]CANCEL!$F$16:$M$48,8,0),0)</f>
        <v>0</v>
      </c>
      <c r="U575" s="3">
        <f>IFERROR(VLOOKUP(B575,[13]Aaf_PENSION!$C$16:$M$112,11,0),0)</f>
        <v>0</v>
      </c>
      <c r="V575" s="3">
        <f>IFERROR(VLOOKUP(B575,[13]Aaf_SALUD!$C$16:$M$112,11,0),0)</f>
        <v>0</v>
      </c>
      <c r="W575" s="3">
        <f>IFERROR(VLOOKUP(D575,[13]CALIDAD!$F$16:$M$1122,8,0),0)</f>
        <v>67102422</v>
      </c>
      <c r="X575" s="3">
        <f>IFERROR(VLOOKUP(D575,'[14]dinamica municip ok'!$F$4:$G$1107,2,0),0)</f>
        <v>265653193</v>
      </c>
      <c r="Y575" s="3">
        <f>IFERROR(VLOOKUP(B575,[13]Ap_CESANTIAS!$C$16:$M$112,11,0),0)</f>
        <v>0</v>
      </c>
      <c r="Z575" s="3">
        <f>IFERROR(VLOOKUP(B575,[13]Ap_PENSION!$C$16:$M$112,11,0),0)</f>
        <v>0</v>
      </c>
      <c r="AA575" s="3">
        <f>IFERROR(VLOOKUP(B575,[13]Ap_SALUD!$C$16:$M$112,11,0),0)</f>
        <v>0</v>
      </c>
      <c r="AB575" s="3"/>
      <c r="AC575" s="36">
        <f t="shared" si="24"/>
        <v>332755615</v>
      </c>
      <c r="AD575" s="37">
        <f t="shared" si="26"/>
        <v>201307270</v>
      </c>
      <c r="AE575" s="144"/>
    </row>
    <row r="576" spans="1:31" x14ac:dyDescent="0.25">
      <c r="A576" s="38">
        <v>564</v>
      </c>
      <c r="B576" s="61"/>
      <c r="C576" s="143" t="str">
        <f>VLOOKUP(D576,[8]Hoja1!$A$2:$B$1115,2,0)</f>
        <v>25320</v>
      </c>
      <c r="D576" s="31">
        <v>899999701</v>
      </c>
      <c r="E576" s="31">
        <v>212025320</v>
      </c>
      <c r="F576" s="61" t="s">
        <v>761</v>
      </c>
      <c r="G576" s="33">
        <v>0</v>
      </c>
      <c r="H576" s="33">
        <v>0</v>
      </c>
      <c r="I576" s="3">
        <f>IFERROR(VLOOKUP(C576,'[6]Anexo 2'!$A$9:$G$1115,7,0),0)</f>
        <v>311898648</v>
      </c>
      <c r="J576" s="3">
        <f>IFERROR(VLOOKUP(C576,'[6]Anexo 1'!$A$9:$F$1115,6,0),0)</f>
        <v>408361195</v>
      </c>
      <c r="K576" s="3"/>
      <c r="L576" s="3"/>
      <c r="M576" s="3"/>
      <c r="N576" s="3"/>
      <c r="O576" s="3"/>
      <c r="P576" s="34">
        <f t="shared" si="25"/>
        <v>720259843</v>
      </c>
      <c r="Q576" s="35">
        <f>VLOOKUP(D576,FEBRERO!$D$13:$Q$1147,14,0)+VLOOKUP(D576,FEBRERO!$D$13:$AC$1147,26,0)</f>
        <v>0</v>
      </c>
      <c r="R576" s="3">
        <f>IFERROR(VLOOKUP(D576,[13]ServNOMINA!$F$16:$M$112,8,0),0)</f>
        <v>0</v>
      </c>
      <c r="S576" s="3">
        <f>IFERROR(VLOOKUP(D576,[13]ServOTROS!$F$16:$M$112,8,0),0)</f>
        <v>0</v>
      </c>
      <c r="T576" s="3">
        <f>IFERROR(VLOOKUP(D576,[13]CANCEL!$F$16:$M$48,8,0),0)</f>
        <v>0</v>
      </c>
      <c r="U576" s="3">
        <f>IFERROR(VLOOKUP(B576,[13]Aaf_PENSION!$C$16:$M$112,11,0),0)</f>
        <v>0</v>
      </c>
      <c r="V576" s="3">
        <f>IFERROR(VLOOKUP(B576,[13]Aaf_SALUD!$C$16:$M$112,11,0),0)</f>
        <v>0</v>
      </c>
      <c r="W576" s="3">
        <f>IFERROR(VLOOKUP(D576,[13]CALIDAD!$F$16:$M$1122,8,0),0)</f>
        <v>77974662</v>
      </c>
      <c r="X576" s="3">
        <f>IFERROR(VLOOKUP(D576,'[14]dinamica municip ok'!$F$4:$G$1107,2,0),0)</f>
        <v>408361195</v>
      </c>
      <c r="Y576" s="3">
        <f>IFERROR(VLOOKUP(B576,[13]Ap_CESANTIAS!$C$16:$M$112,11,0),0)</f>
        <v>0</v>
      </c>
      <c r="Z576" s="3">
        <f>IFERROR(VLOOKUP(B576,[13]Ap_PENSION!$C$16:$M$112,11,0),0)</f>
        <v>0</v>
      </c>
      <c r="AA576" s="3">
        <f>IFERROR(VLOOKUP(B576,[13]Ap_SALUD!$C$16:$M$112,11,0),0)</f>
        <v>0</v>
      </c>
      <c r="AB576" s="3"/>
      <c r="AC576" s="36">
        <f t="shared" si="24"/>
        <v>486335857</v>
      </c>
      <c r="AD576" s="37">
        <f t="shared" si="26"/>
        <v>233923986</v>
      </c>
      <c r="AE576" s="144"/>
    </row>
    <row r="577" spans="1:31" x14ac:dyDescent="0.25">
      <c r="A577" s="29">
        <v>565</v>
      </c>
      <c r="B577" s="61"/>
      <c r="C577" s="143" t="str">
        <f>VLOOKUP(D577,[8]Hoja1!$A$2:$B$1115,2,0)</f>
        <v>25322</v>
      </c>
      <c r="D577" s="31">
        <v>899999442</v>
      </c>
      <c r="E577" s="31">
        <v>212225322</v>
      </c>
      <c r="F577" s="61" t="s">
        <v>762</v>
      </c>
      <c r="G577" s="33">
        <v>0</v>
      </c>
      <c r="H577" s="33">
        <v>0</v>
      </c>
      <c r="I577" s="3">
        <f>IFERROR(VLOOKUP(C577,'[6]Anexo 2'!$A$9:$G$1115,7,0),0)</f>
        <v>236235256</v>
      </c>
      <c r="J577" s="3">
        <f>IFERROR(VLOOKUP(C577,'[6]Anexo 1'!$A$9:$F$1115,6,0),0)</f>
        <v>309072347</v>
      </c>
      <c r="K577" s="3"/>
      <c r="L577" s="3"/>
      <c r="M577" s="3"/>
      <c r="N577" s="3"/>
      <c r="O577" s="3"/>
      <c r="P577" s="34">
        <f t="shared" si="25"/>
        <v>545307603</v>
      </c>
      <c r="Q577" s="35">
        <f>VLOOKUP(D577,FEBRERO!$D$13:$Q$1147,14,0)+VLOOKUP(D577,FEBRERO!$D$13:$AC$1147,26,0)</f>
        <v>0</v>
      </c>
      <c r="R577" s="3">
        <f>IFERROR(VLOOKUP(D577,[13]ServNOMINA!$F$16:$M$112,8,0),0)</f>
        <v>0</v>
      </c>
      <c r="S577" s="3">
        <f>IFERROR(VLOOKUP(D577,[13]ServOTROS!$F$16:$M$112,8,0),0)</f>
        <v>0</v>
      </c>
      <c r="T577" s="3">
        <f>IFERROR(VLOOKUP(D577,[13]CANCEL!$F$16:$M$48,8,0),0)</f>
        <v>0</v>
      </c>
      <c r="U577" s="3">
        <f>IFERROR(VLOOKUP(B577,[13]Aaf_PENSION!$C$16:$M$112,11,0),0)</f>
        <v>0</v>
      </c>
      <c r="V577" s="3">
        <f>IFERROR(VLOOKUP(B577,[13]Aaf_SALUD!$C$16:$M$112,11,0),0)</f>
        <v>0</v>
      </c>
      <c r="W577" s="3">
        <f>IFERROR(VLOOKUP(D577,[13]CALIDAD!$F$16:$M$1122,8,0),0)</f>
        <v>59058813</v>
      </c>
      <c r="X577" s="3">
        <f>IFERROR(VLOOKUP(D577,'[14]dinamica municip ok'!$F$4:$G$1107,2,0),0)</f>
        <v>309072347</v>
      </c>
      <c r="Y577" s="3">
        <f>IFERROR(VLOOKUP(B577,[13]Ap_CESANTIAS!$C$16:$M$112,11,0),0)</f>
        <v>0</v>
      </c>
      <c r="Z577" s="3">
        <f>IFERROR(VLOOKUP(B577,[13]Ap_PENSION!$C$16:$M$112,11,0),0)</f>
        <v>0</v>
      </c>
      <c r="AA577" s="3">
        <f>IFERROR(VLOOKUP(B577,[13]Ap_SALUD!$C$16:$M$112,11,0),0)</f>
        <v>0</v>
      </c>
      <c r="AB577" s="3"/>
      <c r="AC577" s="36">
        <f t="shared" si="24"/>
        <v>368131160</v>
      </c>
      <c r="AD577" s="37">
        <f t="shared" si="26"/>
        <v>177176443</v>
      </c>
      <c r="AE577" s="144"/>
    </row>
    <row r="578" spans="1:31" x14ac:dyDescent="0.25">
      <c r="A578" s="38">
        <v>566</v>
      </c>
      <c r="B578" s="61"/>
      <c r="C578" s="143" t="str">
        <f>VLOOKUP(D578,[8]Hoja1!$A$2:$B$1115,2,0)</f>
        <v>25324</v>
      </c>
      <c r="D578" s="31">
        <v>800011271</v>
      </c>
      <c r="E578" s="31">
        <v>212425324</v>
      </c>
      <c r="F578" s="61" t="s">
        <v>763</v>
      </c>
      <c r="G578" s="33">
        <v>0</v>
      </c>
      <c r="H578" s="33">
        <v>0</v>
      </c>
      <c r="I578" s="3">
        <f>IFERROR(VLOOKUP(C578,'[6]Anexo 2'!$A$9:$G$1115,7,0),0)</f>
        <v>39529065</v>
      </c>
      <c r="J578" s="3">
        <f>IFERROR(VLOOKUP(C578,'[6]Anexo 1'!$A$9:$F$1115,6,0),0)</f>
        <v>46685717</v>
      </c>
      <c r="K578" s="3"/>
      <c r="L578" s="3"/>
      <c r="M578" s="3"/>
      <c r="N578" s="3"/>
      <c r="O578" s="3"/>
      <c r="P578" s="34">
        <f t="shared" si="25"/>
        <v>86214782</v>
      </c>
      <c r="Q578" s="35">
        <f>VLOOKUP(D578,FEBRERO!$D$13:$Q$1147,14,0)+VLOOKUP(D578,FEBRERO!$D$13:$AC$1147,26,0)</f>
        <v>0</v>
      </c>
      <c r="R578" s="3">
        <f>IFERROR(VLOOKUP(D578,[13]ServNOMINA!$F$16:$M$112,8,0),0)</f>
        <v>0</v>
      </c>
      <c r="S578" s="3">
        <f>IFERROR(VLOOKUP(D578,[13]ServOTROS!$F$16:$M$112,8,0),0)</f>
        <v>0</v>
      </c>
      <c r="T578" s="3">
        <f>IFERROR(VLOOKUP(D578,[13]CANCEL!$F$16:$M$48,8,0),0)</f>
        <v>0</v>
      </c>
      <c r="U578" s="3">
        <f>IFERROR(VLOOKUP(B578,[13]Aaf_PENSION!$C$16:$M$112,11,0),0)</f>
        <v>0</v>
      </c>
      <c r="V578" s="3">
        <f>IFERROR(VLOOKUP(B578,[13]Aaf_SALUD!$C$16:$M$112,11,0),0)</f>
        <v>0</v>
      </c>
      <c r="W578" s="3">
        <f>IFERROR(VLOOKUP(D578,[13]CALIDAD!$F$16:$M$1122,8,0),0)</f>
        <v>9882267</v>
      </c>
      <c r="X578" s="3">
        <f>IFERROR(VLOOKUP(D578,'[14]dinamica municip ok'!$F$4:$G$1107,2,0),0)</f>
        <v>46685717</v>
      </c>
      <c r="Y578" s="3">
        <f>IFERROR(VLOOKUP(B578,[13]Ap_CESANTIAS!$C$16:$M$112,11,0),0)</f>
        <v>0</v>
      </c>
      <c r="Z578" s="3">
        <f>IFERROR(VLOOKUP(B578,[13]Ap_PENSION!$C$16:$M$112,11,0),0)</f>
        <v>0</v>
      </c>
      <c r="AA578" s="3">
        <f>IFERROR(VLOOKUP(B578,[13]Ap_SALUD!$C$16:$M$112,11,0),0)</f>
        <v>0</v>
      </c>
      <c r="AB578" s="3"/>
      <c r="AC578" s="36">
        <f t="shared" si="24"/>
        <v>56567984</v>
      </c>
      <c r="AD578" s="37">
        <f t="shared" si="26"/>
        <v>29646798</v>
      </c>
      <c r="AE578" s="144"/>
    </row>
    <row r="579" spans="1:31" x14ac:dyDescent="0.25">
      <c r="A579" s="29">
        <v>567</v>
      </c>
      <c r="B579" s="61"/>
      <c r="C579" s="143" t="str">
        <f>VLOOKUP(D579,[8]Hoja1!$A$2:$B$1115,2,0)</f>
        <v>25326</v>
      </c>
      <c r="D579" s="31">
        <v>899999395</v>
      </c>
      <c r="E579" s="31">
        <v>212625326</v>
      </c>
      <c r="F579" s="61" t="s">
        <v>764</v>
      </c>
      <c r="G579" s="33">
        <v>0</v>
      </c>
      <c r="H579" s="33">
        <v>0</v>
      </c>
      <c r="I579" s="3">
        <f>IFERROR(VLOOKUP(C579,'[6]Anexo 2'!$A$9:$G$1115,7,0),0)</f>
        <v>79537329</v>
      </c>
      <c r="J579" s="3">
        <f>IFERROR(VLOOKUP(C579,'[6]Anexo 1'!$A$9:$F$1115,6,0),0)</f>
        <v>109062851</v>
      </c>
      <c r="K579" s="3"/>
      <c r="L579" s="3"/>
      <c r="M579" s="3"/>
      <c r="N579" s="3"/>
      <c r="O579" s="3"/>
      <c r="P579" s="34">
        <f t="shared" si="25"/>
        <v>188600180</v>
      </c>
      <c r="Q579" s="35">
        <f>VLOOKUP(D579,FEBRERO!$D$13:$Q$1147,14,0)+VLOOKUP(D579,FEBRERO!$D$13:$AC$1147,26,0)</f>
        <v>0</v>
      </c>
      <c r="R579" s="3">
        <f>IFERROR(VLOOKUP(D579,[13]ServNOMINA!$F$16:$M$112,8,0),0)</f>
        <v>0</v>
      </c>
      <c r="S579" s="3">
        <f>IFERROR(VLOOKUP(D579,[13]ServOTROS!$F$16:$M$112,8,0),0)</f>
        <v>0</v>
      </c>
      <c r="T579" s="3">
        <f>IFERROR(VLOOKUP(D579,[13]CANCEL!$F$16:$M$48,8,0),0)</f>
        <v>0</v>
      </c>
      <c r="U579" s="3">
        <f>IFERROR(VLOOKUP(B579,[13]Aaf_PENSION!$C$16:$M$112,11,0),0)</f>
        <v>0</v>
      </c>
      <c r="V579" s="3">
        <f>IFERROR(VLOOKUP(B579,[13]Aaf_SALUD!$C$16:$M$112,11,0),0)</f>
        <v>0</v>
      </c>
      <c r="W579" s="3">
        <f>IFERROR(VLOOKUP(D579,[13]CALIDAD!$F$16:$M$1122,8,0),0)</f>
        <v>19884333</v>
      </c>
      <c r="X579" s="3">
        <f>IFERROR(VLOOKUP(D579,'[14]dinamica municip ok'!$F$4:$G$1107,2,0),0)</f>
        <v>109062851</v>
      </c>
      <c r="Y579" s="3">
        <f>IFERROR(VLOOKUP(B579,[13]Ap_CESANTIAS!$C$16:$M$112,11,0),0)</f>
        <v>0</v>
      </c>
      <c r="Z579" s="3">
        <f>IFERROR(VLOOKUP(B579,[13]Ap_PENSION!$C$16:$M$112,11,0),0)</f>
        <v>0</v>
      </c>
      <c r="AA579" s="3">
        <f>IFERROR(VLOOKUP(B579,[13]Ap_SALUD!$C$16:$M$112,11,0),0)</f>
        <v>0</v>
      </c>
      <c r="AB579" s="3"/>
      <c r="AC579" s="36">
        <f t="shared" si="24"/>
        <v>128947184</v>
      </c>
      <c r="AD579" s="37">
        <f t="shared" si="26"/>
        <v>59652996</v>
      </c>
      <c r="AE579" s="144"/>
    </row>
    <row r="580" spans="1:31" x14ac:dyDescent="0.25">
      <c r="A580" s="38">
        <v>568</v>
      </c>
      <c r="B580" s="61"/>
      <c r="C580" s="143" t="str">
        <f>VLOOKUP(D580,[8]Hoja1!$A$2:$B$1115,2,0)</f>
        <v>25328</v>
      </c>
      <c r="D580" s="31">
        <v>800094685</v>
      </c>
      <c r="E580" s="31">
        <v>212825328</v>
      </c>
      <c r="F580" s="61" t="s">
        <v>765</v>
      </c>
      <c r="G580" s="33">
        <v>0</v>
      </c>
      <c r="H580" s="33">
        <v>0</v>
      </c>
      <c r="I580" s="3">
        <f>IFERROR(VLOOKUP(C580,'[6]Anexo 2'!$A$9:$G$1115,7,0),0)</f>
        <v>66404157</v>
      </c>
      <c r="J580" s="3">
        <f>IFERROR(VLOOKUP(C580,'[6]Anexo 1'!$A$9:$F$1115,6,0),0)</f>
        <v>72429820</v>
      </c>
      <c r="K580" s="3"/>
      <c r="L580" s="3"/>
      <c r="M580" s="3"/>
      <c r="N580" s="3"/>
      <c r="O580" s="3"/>
      <c r="P580" s="34">
        <f t="shared" si="25"/>
        <v>138833977</v>
      </c>
      <c r="Q580" s="35">
        <f>VLOOKUP(D580,FEBRERO!$D$13:$Q$1147,14,0)+VLOOKUP(D580,FEBRERO!$D$13:$AC$1147,26,0)</f>
        <v>0</v>
      </c>
      <c r="R580" s="3">
        <f>IFERROR(VLOOKUP(D580,[13]ServNOMINA!$F$16:$M$112,8,0),0)</f>
        <v>0</v>
      </c>
      <c r="S580" s="3">
        <f>IFERROR(VLOOKUP(D580,[13]ServOTROS!$F$16:$M$112,8,0),0)</f>
        <v>0</v>
      </c>
      <c r="T580" s="3">
        <f>IFERROR(VLOOKUP(D580,[13]CANCEL!$F$16:$M$48,8,0),0)</f>
        <v>0</v>
      </c>
      <c r="U580" s="3">
        <f>IFERROR(VLOOKUP(B580,[13]Aaf_PENSION!$C$16:$M$112,11,0),0)</f>
        <v>0</v>
      </c>
      <c r="V580" s="3">
        <f>IFERROR(VLOOKUP(B580,[13]Aaf_SALUD!$C$16:$M$112,11,0),0)</f>
        <v>0</v>
      </c>
      <c r="W580" s="3">
        <f>IFERROR(VLOOKUP(D580,[13]CALIDAD!$F$16:$M$1122,8,0),0)</f>
        <v>16601040</v>
      </c>
      <c r="X580" s="3">
        <f>IFERROR(VLOOKUP(D580,'[14]dinamica municip ok'!$F$4:$G$1107,2,0),0)</f>
        <v>72429820</v>
      </c>
      <c r="Y580" s="3">
        <f>IFERROR(VLOOKUP(B580,[13]Ap_CESANTIAS!$C$16:$M$112,11,0),0)</f>
        <v>0</v>
      </c>
      <c r="Z580" s="3">
        <f>IFERROR(VLOOKUP(B580,[13]Ap_PENSION!$C$16:$M$112,11,0),0)</f>
        <v>0</v>
      </c>
      <c r="AA580" s="3">
        <f>IFERROR(VLOOKUP(B580,[13]Ap_SALUD!$C$16:$M$112,11,0),0)</f>
        <v>0</v>
      </c>
      <c r="AB580" s="3"/>
      <c r="AC580" s="36">
        <f t="shared" si="24"/>
        <v>89030860</v>
      </c>
      <c r="AD580" s="37">
        <f t="shared" si="26"/>
        <v>49803117</v>
      </c>
      <c r="AE580" s="144"/>
    </row>
    <row r="581" spans="1:31" x14ac:dyDescent="0.25">
      <c r="A581" s="29">
        <v>569</v>
      </c>
      <c r="B581" s="61"/>
      <c r="C581" s="143" t="str">
        <f>VLOOKUP(D581,[8]Hoja1!$A$2:$B$1115,2,0)</f>
        <v>25335</v>
      </c>
      <c r="D581" s="31">
        <v>800094701</v>
      </c>
      <c r="E581" s="31">
        <v>213525335</v>
      </c>
      <c r="F581" s="61" t="s">
        <v>766</v>
      </c>
      <c r="G581" s="33">
        <v>0</v>
      </c>
      <c r="H581" s="33">
        <v>0</v>
      </c>
      <c r="I581" s="3">
        <f>IFERROR(VLOOKUP(C581,'[6]Anexo 2'!$A$9:$G$1115,7,0),0)</f>
        <v>89486022</v>
      </c>
      <c r="J581" s="3">
        <f>IFERROR(VLOOKUP(C581,'[6]Anexo 1'!$A$9:$F$1115,6,0),0)</f>
        <v>124486752</v>
      </c>
      <c r="K581" s="3"/>
      <c r="L581" s="3"/>
      <c r="M581" s="3"/>
      <c r="N581" s="3"/>
      <c r="O581" s="3"/>
      <c r="P581" s="34">
        <f t="shared" si="25"/>
        <v>213972774</v>
      </c>
      <c r="Q581" s="35">
        <f>VLOOKUP(D581,FEBRERO!$D$13:$Q$1147,14,0)+VLOOKUP(D581,FEBRERO!$D$13:$AC$1147,26,0)</f>
        <v>0</v>
      </c>
      <c r="R581" s="3">
        <f>IFERROR(VLOOKUP(D581,[13]ServNOMINA!$F$16:$M$112,8,0),0)</f>
        <v>0</v>
      </c>
      <c r="S581" s="3">
        <f>IFERROR(VLOOKUP(D581,[13]ServOTROS!$F$16:$M$112,8,0),0)</f>
        <v>0</v>
      </c>
      <c r="T581" s="3">
        <f>IFERROR(VLOOKUP(D581,[13]CANCEL!$F$16:$M$48,8,0),0)</f>
        <v>0</v>
      </c>
      <c r="U581" s="3">
        <f>IFERROR(VLOOKUP(B581,[13]Aaf_PENSION!$C$16:$M$112,11,0),0)</f>
        <v>0</v>
      </c>
      <c r="V581" s="3">
        <f>IFERROR(VLOOKUP(B581,[13]Aaf_SALUD!$C$16:$M$112,11,0),0)</f>
        <v>0</v>
      </c>
      <c r="W581" s="3">
        <f>IFERROR(VLOOKUP(D581,[13]CALIDAD!$F$16:$M$1122,8,0),0)</f>
        <v>22371507</v>
      </c>
      <c r="X581" s="3">
        <f>IFERROR(VLOOKUP(D581,'[14]dinamica municip ok'!$F$4:$G$1107,2,0),0)</f>
        <v>124486752</v>
      </c>
      <c r="Y581" s="3">
        <f>IFERROR(VLOOKUP(B581,[13]Ap_CESANTIAS!$C$16:$M$112,11,0),0)</f>
        <v>0</v>
      </c>
      <c r="Z581" s="3">
        <f>IFERROR(VLOOKUP(B581,[13]Ap_PENSION!$C$16:$M$112,11,0),0)</f>
        <v>0</v>
      </c>
      <c r="AA581" s="3">
        <f>IFERROR(VLOOKUP(B581,[13]Ap_SALUD!$C$16:$M$112,11,0),0)</f>
        <v>0</v>
      </c>
      <c r="AB581" s="3"/>
      <c r="AC581" s="36">
        <f t="shared" si="24"/>
        <v>146858259</v>
      </c>
      <c r="AD581" s="37">
        <f t="shared" si="26"/>
        <v>67114515</v>
      </c>
      <c r="AE581" s="144"/>
    </row>
    <row r="582" spans="1:31" x14ac:dyDescent="0.25">
      <c r="A582" s="38">
        <v>570</v>
      </c>
      <c r="B582" s="61"/>
      <c r="C582" s="143" t="str">
        <f>VLOOKUP(D582,[8]Hoja1!$A$2:$B$1115,2,0)</f>
        <v>25339</v>
      </c>
      <c r="D582" s="31">
        <v>800094704</v>
      </c>
      <c r="E582" s="31">
        <v>213925339</v>
      </c>
      <c r="F582" s="61" t="s">
        <v>767</v>
      </c>
      <c r="G582" s="33">
        <v>0</v>
      </c>
      <c r="H582" s="33">
        <v>0</v>
      </c>
      <c r="I582" s="3">
        <f>IFERROR(VLOOKUP(C582,'[6]Anexo 2'!$A$9:$G$1115,7,0),0)</f>
        <v>71419139</v>
      </c>
      <c r="J582" s="3">
        <f>IFERROR(VLOOKUP(C582,'[6]Anexo 1'!$A$9:$F$1115,6,0),0)</f>
        <v>66730767</v>
      </c>
      <c r="K582" s="3"/>
      <c r="L582" s="3"/>
      <c r="M582" s="3"/>
      <c r="N582" s="3"/>
      <c r="O582" s="3"/>
      <c r="P582" s="34">
        <f t="shared" si="25"/>
        <v>138149906</v>
      </c>
      <c r="Q582" s="35">
        <f>VLOOKUP(D582,FEBRERO!$D$13:$Q$1147,14,0)+VLOOKUP(D582,FEBRERO!$D$13:$AC$1147,26,0)</f>
        <v>0</v>
      </c>
      <c r="R582" s="3">
        <f>IFERROR(VLOOKUP(D582,[13]ServNOMINA!$F$16:$M$112,8,0),0)</f>
        <v>0</v>
      </c>
      <c r="S582" s="3">
        <f>IFERROR(VLOOKUP(D582,[13]ServOTROS!$F$16:$M$112,8,0),0)</f>
        <v>0</v>
      </c>
      <c r="T582" s="3">
        <f>IFERROR(VLOOKUP(D582,[13]CANCEL!$F$16:$M$48,8,0),0)</f>
        <v>0</v>
      </c>
      <c r="U582" s="3">
        <f>IFERROR(VLOOKUP(B582,[13]Aaf_PENSION!$C$16:$M$112,11,0),0)</f>
        <v>0</v>
      </c>
      <c r="V582" s="3">
        <f>IFERROR(VLOOKUP(B582,[13]Aaf_SALUD!$C$16:$M$112,11,0),0)</f>
        <v>0</v>
      </c>
      <c r="W582" s="3">
        <f>IFERROR(VLOOKUP(D582,[13]CALIDAD!$F$16:$M$1122,8,0),0)</f>
        <v>17854785</v>
      </c>
      <c r="X582" s="3">
        <f>IFERROR(VLOOKUP(D582,'[14]dinamica municip ok'!$F$4:$G$1107,2,0),0)</f>
        <v>66730767</v>
      </c>
      <c r="Y582" s="3">
        <f>IFERROR(VLOOKUP(B582,[13]Ap_CESANTIAS!$C$16:$M$112,11,0),0)</f>
        <v>0</v>
      </c>
      <c r="Z582" s="3">
        <f>IFERROR(VLOOKUP(B582,[13]Ap_PENSION!$C$16:$M$112,11,0),0)</f>
        <v>0</v>
      </c>
      <c r="AA582" s="3">
        <f>IFERROR(VLOOKUP(B582,[13]Ap_SALUD!$C$16:$M$112,11,0),0)</f>
        <v>0</v>
      </c>
      <c r="AB582" s="3"/>
      <c r="AC582" s="36">
        <f t="shared" si="24"/>
        <v>84585552</v>
      </c>
      <c r="AD582" s="37">
        <f t="shared" si="26"/>
        <v>53564354</v>
      </c>
      <c r="AE582" s="144"/>
    </row>
    <row r="583" spans="1:31" x14ac:dyDescent="0.25">
      <c r="A583" s="29">
        <v>571</v>
      </c>
      <c r="B583" s="61"/>
      <c r="C583" s="143" t="str">
        <f>VLOOKUP(D583,[8]Hoja1!$A$2:$B$1115,2,0)</f>
        <v>25368</v>
      </c>
      <c r="D583" s="31">
        <v>800004018</v>
      </c>
      <c r="E583" s="31">
        <v>216825368</v>
      </c>
      <c r="F583" s="61" t="s">
        <v>768</v>
      </c>
      <c r="G583" s="33">
        <v>0</v>
      </c>
      <c r="H583" s="33">
        <v>0</v>
      </c>
      <c r="I583" s="3">
        <f>IFERROR(VLOOKUP(C583,'[6]Anexo 2'!$A$9:$G$1115,7,0),0)</f>
        <v>38210912</v>
      </c>
      <c r="J583" s="3">
        <f>IFERROR(VLOOKUP(C583,'[6]Anexo 1'!$A$9:$F$1115,6,0),0)</f>
        <v>38979336</v>
      </c>
      <c r="K583" s="3"/>
      <c r="L583" s="3"/>
      <c r="M583" s="3"/>
      <c r="N583" s="3"/>
      <c r="O583" s="3"/>
      <c r="P583" s="34">
        <f t="shared" si="25"/>
        <v>77190248</v>
      </c>
      <c r="Q583" s="35">
        <f>VLOOKUP(D583,FEBRERO!$D$13:$Q$1147,14,0)+VLOOKUP(D583,FEBRERO!$D$13:$AC$1147,26,0)</f>
        <v>0</v>
      </c>
      <c r="R583" s="3">
        <f>IFERROR(VLOOKUP(D583,[13]ServNOMINA!$F$16:$M$112,8,0),0)</f>
        <v>0</v>
      </c>
      <c r="S583" s="3">
        <f>IFERROR(VLOOKUP(D583,[13]ServOTROS!$F$16:$M$112,8,0),0)</f>
        <v>0</v>
      </c>
      <c r="T583" s="3">
        <f>IFERROR(VLOOKUP(D583,[13]CANCEL!$F$16:$M$48,8,0),0)</f>
        <v>0</v>
      </c>
      <c r="U583" s="3">
        <f>IFERROR(VLOOKUP(B583,[13]Aaf_PENSION!$C$16:$M$112,11,0),0)</f>
        <v>0</v>
      </c>
      <c r="V583" s="3">
        <f>IFERROR(VLOOKUP(B583,[13]Aaf_SALUD!$C$16:$M$112,11,0),0)</f>
        <v>0</v>
      </c>
      <c r="W583" s="3">
        <f>IFERROR(VLOOKUP(D583,[13]CALIDAD!$F$16:$M$1122,8,0),0)</f>
        <v>9552729</v>
      </c>
      <c r="X583" s="3">
        <f>IFERROR(VLOOKUP(D583,'[14]dinamica municip ok'!$F$4:$G$1107,2,0),0)</f>
        <v>38979336</v>
      </c>
      <c r="Y583" s="3">
        <f>IFERROR(VLOOKUP(B583,[13]Ap_CESANTIAS!$C$16:$M$112,11,0),0)</f>
        <v>0</v>
      </c>
      <c r="Z583" s="3">
        <f>IFERROR(VLOOKUP(B583,[13]Ap_PENSION!$C$16:$M$112,11,0),0)</f>
        <v>0</v>
      </c>
      <c r="AA583" s="3">
        <f>IFERROR(VLOOKUP(B583,[13]Ap_SALUD!$C$16:$M$112,11,0),0)</f>
        <v>0</v>
      </c>
      <c r="AB583" s="3"/>
      <c r="AC583" s="36">
        <f t="shared" si="24"/>
        <v>48532065</v>
      </c>
      <c r="AD583" s="37">
        <f t="shared" si="26"/>
        <v>28658183</v>
      </c>
      <c r="AE583" s="144"/>
    </row>
    <row r="584" spans="1:31" x14ac:dyDescent="0.25">
      <c r="A584" s="38">
        <v>572</v>
      </c>
      <c r="B584" s="61"/>
      <c r="C584" s="143" t="str">
        <f>VLOOKUP(D584,[8]Hoja1!$A$2:$B$1115,2,0)</f>
        <v>25372</v>
      </c>
      <c r="D584" s="31">
        <v>800094705</v>
      </c>
      <c r="E584" s="31">
        <v>217225372</v>
      </c>
      <c r="F584" s="61" t="s">
        <v>769</v>
      </c>
      <c r="G584" s="33">
        <v>0</v>
      </c>
      <c r="H584" s="33">
        <v>0</v>
      </c>
      <c r="I584" s="3">
        <f>IFERROR(VLOOKUP(C584,'[6]Anexo 2'!$A$9:$G$1115,7,0),0)</f>
        <v>78847395</v>
      </c>
      <c r="J584" s="3">
        <f>IFERROR(VLOOKUP(C584,'[6]Anexo 1'!$A$9:$F$1115,6,0),0)</f>
        <v>90179440</v>
      </c>
      <c r="K584" s="3"/>
      <c r="L584" s="3"/>
      <c r="M584" s="3"/>
      <c r="N584" s="3"/>
      <c r="O584" s="3"/>
      <c r="P584" s="34">
        <f t="shared" si="25"/>
        <v>169026835</v>
      </c>
      <c r="Q584" s="35">
        <f>VLOOKUP(D584,FEBRERO!$D$13:$Q$1147,14,0)+VLOOKUP(D584,FEBRERO!$D$13:$AC$1147,26,0)</f>
        <v>0</v>
      </c>
      <c r="R584" s="3">
        <f>IFERROR(VLOOKUP(D584,[13]ServNOMINA!$F$16:$M$112,8,0),0)</f>
        <v>0</v>
      </c>
      <c r="S584" s="3">
        <f>IFERROR(VLOOKUP(D584,[13]ServOTROS!$F$16:$M$112,8,0),0)</f>
        <v>0</v>
      </c>
      <c r="T584" s="3">
        <f>IFERROR(VLOOKUP(D584,[13]CANCEL!$F$16:$M$48,8,0),0)</f>
        <v>0</v>
      </c>
      <c r="U584" s="3">
        <f>IFERROR(VLOOKUP(B584,[13]Aaf_PENSION!$C$16:$M$112,11,0),0)</f>
        <v>0</v>
      </c>
      <c r="V584" s="3">
        <f>IFERROR(VLOOKUP(B584,[13]Aaf_SALUD!$C$16:$M$112,11,0),0)</f>
        <v>0</v>
      </c>
      <c r="W584" s="3">
        <f>IFERROR(VLOOKUP(D584,[13]CALIDAD!$F$16:$M$1122,8,0),0)</f>
        <v>19711848</v>
      </c>
      <c r="X584" s="3">
        <f>IFERROR(VLOOKUP(D584,'[14]dinamica municip ok'!$F$4:$G$1107,2,0),0)</f>
        <v>90179440</v>
      </c>
      <c r="Y584" s="3">
        <f>IFERROR(VLOOKUP(B584,[13]Ap_CESANTIAS!$C$16:$M$112,11,0),0)</f>
        <v>0</v>
      </c>
      <c r="Z584" s="3">
        <f>IFERROR(VLOOKUP(B584,[13]Ap_PENSION!$C$16:$M$112,11,0),0)</f>
        <v>0</v>
      </c>
      <c r="AA584" s="3">
        <f>IFERROR(VLOOKUP(B584,[13]Ap_SALUD!$C$16:$M$112,11,0),0)</f>
        <v>0</v>
      </c>
      <c r="AB584" s="3"/>
      <c r="AC584" s="36">
        <f t="shared" si="24"/>
        <v>109891288</v>
      </c>
      <c r="AD584" s="37">
        <f t="shared" si="26"/>
        <v>59135547</v>
      </c>
      <c r="AE584" s="144"/>
    </row>
    <row r="585" spans="1:31" x14ac:dyDescent="0.25">
      <c r="A585" s="29">
        <v>573</v>
      </c>
      <c r="B585" s="61"/>
      <c r="C585" s="143" t="str">
        <f>VLOOKUP(D585,[8]Hoja1!$A$2:$B$1115,2,0)</f>
        <v>25377</v>
      </c>
      <c r="D585" s="31">
        <v>899999712</v>
      </c>
      <c r="E585" s="31">
        <v>217725377</v>
      </c>
      <c r="F585" s="61" t="s">
        <v>770</v>
      </c>
      <c r="G585" s="33">
        <v>0</v>
      </c>
      <c r="H585" s="33">
        <v>0</v>
      </c>
      <c r="I585" s="3">
        <f>IFERROR(VLOOKUP(C585,'[6]Anexo 2'!$A$9:$G$1115,7,0),0)</f>
        <v>232109480</v>
      </c>
      <c r="J585" s="3">
        <f>IFERROR(VLOOKUP(C585,'[6]Anexo 1'!$A$9:$F$1115,6,0),0)</f>
        <v>302952214</v>
      </c>
      <c r="K585" s="3"/>
      <c r="L585" s="3"/>
      <c r="M585" s="3"/>
      <c r="N585" s="3"/>
      <c r="O585" s="3"/>
      <c r="P585" s="34">
        <f t="shared" si="25"/>
        <v>535061694</v>
      </c>
      <c r="Q585" s="35">
        <f>VLOOKUP(D585,FEBRERO!$D$13:$Q$1147,14,0)+VLOOKUP(D585,FEBRERO!$D$13:$AC$1147,26,0)</f>
        <v>0</v>
      </c>
      <c r="R585" s="3">
        <f>IFERROR(VLOOKUP(D585,[13]ServNOMINA!$F$16:$M$112,8,0),0)</f>
        <v>0</v>
      </c>
      <c r="S585" s="3">
        <f>IFERROR(VLOOKUP(D585,[13]ServOTROS!$F$16:$M$112,8,0),0)</f>
        <v>0</v>
      </c>
      <c r="T585" s="3">
        <f>IFERROR(VLOOKUP(D585,[13]CANCEL!$F$16:$M$48,8,0),0)</f>
        <v>0</v>
      </c>
      <c r="U585" s="3">
        <f>IFERROR(VLOOKUP(B585,[13]Aaf_PENSION!$C$16:$M$112,11,0),0)</f>
        <v>0</v>
      </c>
      <c r="V585" s="3">
        <f>IFERROR(VLOOKUP(B585,[13]Aaf_SALUD!$C$16:$M$112,11,0),0)</f>
        <v>0</v>
      </c>
      <c r="W585" s="3">
        <f>IFERROR(VLOOKUP(D585,[13]CALIDAD!$F$16:$M$1122,8,0),0)</f>
        <v>58027371</v>
      </c>
      <c r="X585" s="3">
        <f>IFERROR(VLOOKUP(D585,'[14]dinamica municip ok'!$F$4:$G$1107,2,0),0)</f>
        <v>302952214</v>
      </c>
      <c r="Y585" s="3">
        <f>IFERROR(VLOOKUP(B585,[13]Ap_CESANTIAS!$C$16:$M$112,11,0),0)</f>
        <v>0</v>
      </c>
      <c r="Z585" s="3">
        <f>IFERROR(VLOOKUP(B585,[13]Ap_PENSION!$C$16:$M$112,11,0),0)</f>
        <v>0</v>
      </c>
      <c r="AA585" s="3">
        <f>IFERROR(VLOOKUP(B585,[13]Ap_SALUD!$C$16:$M$112,11,0),0)</f>
        <v>0</v>
      </c>
      <c r="AB585" s="3"/>
      <c r="AC585" s="36">
        <f t="shared" si="24"/>
        <v>360979585</v>
      </c>
      <c r="AD585" s="37">
        <f t="shared" si="26"/>
        <v>174082109</v>
      </c>
      <c r="AE585" s="144"/>
    </row>
    <row r="586" spans="1:31" x14ac:dyDescent="0.25">
      <c r="A586" s="38">
        <v>574</v>
      </c>
      <c r="B586" s="61"/>
      <c r="C586" s="143" t="str">
        <f>VLOOKUP(D586,[8]Hoja1!$A$2:$B$1115,2,0)</f>
        <v>25386</v>
      </c>
      <c r="D586" s="31">
        <v>890680026</v>
      </c>
      <c r="E586" s="31">
        <v>218625386</v>
      </c>
      <c r="F586" s="61" t="s">
        <v>771</v>
      </c>
      <c r="G586" s="33">
        <v>0</v>
      </c>
      <c r="H586" s="33">
        <v>0</v>
      </c>
      <c r="I586" s="3">
        <f>IFERROR(VLOOKUP(C586,'[6]Anexo 2'!$A$9:$G$1115,7,0),0)</f>
        <v>349884032</v>
      </c>
      <c r="J586" s="3">
        <f>IFERROR(VLOOKUP(C586,'[6]Anexo 1'!$A$9:$F$1115,6,0),0)</f>
        <v>466218229</v>
      </c>
      <c r="K586" s="3"/>
      <c r="L586" s="3"/>
      <c r="M586" s="3"/>
      <c r="N586" s="3"/>
      <c r="O586" s="3"/>
      <c r="P586" s="34">
        <f t="shared" si="25"/>
        <v>816102261</v>
      </c>
      <c r="Q586" s="35">
        <f>VLOOKUP(D586,FEBRERO!$D$13:$Q$1147,14,0)+VLOOKUP(D586,FEBRERO!$D$13:$AC$1147,26,0)</f>
        <v>0</v>
      </c>
      <c r="R586" s="3">
        <f>IFERROR(VLOOKUP(D586,[13]ServNOMINA!$F$16:$M$112,8,0),0)</f>
        <v>0</v>
      </c>
      <c r="S586" s="3">
        <f>IFERROR(VLOOKUP(D586,[13]ServOTROS!$F$16:$M$112,8,0),0)</f>
        <v>0</v>
      </c>
      <c r="T586" s="3">
        <f>IFERROR(VLOOKUP(D586,[13]CANCEL!$F$16:$M$48,8,0),0)</f>
        <v>0</v>
      </c>
      <c r="U586" s="3">
        <f>IFERROR(VLOOKUP(B586,[13]Aaf_PENSION!$C$16:$M$112,11,0),0)</f>
        <v>0</v>
      </c>
      <c r="V586" s="3">
        <f>IFERROR(VLOOKUP(B586,[13]Aaf_SALUD!$C$16:$M$112,11,0),0)</f>
        <v>0</v>
      </c>
      <c r="W586" s="3">
        <f>IFERROR(VLOOKUP(D586,[13]CALIDAD!$F$16:$M$1122,8,0),0)</f>
        <v>87471009</v>
      </c>
      <c r="X586" s="3">
        <f>IFERROR(VLOOKUP(D586,'[14]dinamica municip ok'!$F$4:$G$1107,2,0),0)</f>
        <v>466218229</v>
      </c>
      <c r="Y586" s="3">
        <f>IFERROR(VLOOKUP(B586,[13]Ap_CESANTIAS!$C$16:$M$112,11,0),0)</f>
        <v>0</v>
      </c>
      <c r="Z586" s="3">
        <f>IFERROR(VLOOKUP(B586,[13]Ap_PENSION!$C$16:$M$112,11,0),0)</f>
        <v>0</v>
      </c>
      <c r="AA586" s="3">
        <f>IFERROR(VLOOKUP(B586,[13]Ap_SALUD!$C$16:$M$112,11,0),0)</f>
        <v>0</v>
      </c>
      <c r="AB586" s="3"/>
      <c r="AC586" s="36">
        <f t="shared" si="24"/>
        <v>553689238</v>
      </c>
      <c r="AD586" s="37">
        <f t="shared" si="26"/>
        <v>262413023</v>
      </c>
      <c r="AE586" s="144"/>
    </row>
    <row r="587" spans="1:31" x14ac:dyDescent="0.25">
      <c r="A587" s="29">
        <v>575</v>
      </c>
      <c r="B587" s="61"/>
      <c r="C587" s="143" t="str">
        <f>VLOOKUP(D587,[8]Hoja1!$A$2:$B$1115,2,0)</f>
        <v>25394</v>
      </c>
      <c r="D587" s="31">
        <v>899999369</v>
      </c>
      <c r="E587" s="31">
        <v>219425394</v>
      </c>
      <c r="F587" s="61" t="s">
        <v>772</v>
      </c>
      <c r="G587" s="33">
        <v>0</v>
      </c>
      <c r="H587" s="33">
        <v>0</v>
      </c>
      <c r="I587" s="3">
        <f>IFERROR(VLOOKUP(C587,'[6]Anexo 2'!$A$9:$G$1115,7,0),0)</f>
        <v>151250028</v>
      </c>
      <c r="J587" s="3">
        <f>IFERROR(VLOOKUP(C587,'[6]Anexo 1'!$A$9:$F$1115,6,0),0)</f>
        <v>148282163</v>
      </c>
      <c r="K587" s="3"/>
      <c r="L587" s="3"/>
      <c r="M587" s="3"/>
      <c r="N587" s="3"/>
      <c r="O587" s="3"/>
      <c r="P587" s="34">
        <f t="shared" si="25"/>
        <v>299532191</v>
      </c>
      <c r="Q587" s="35">
        <f>VLOOKUP(D587,FEBRERO!$D$13:$Q$1147,14,0)+VLOOKUP(D587,FEBRERO!$D$13:$AC$1147,26,0)</f>
        <v>0</v>
      </c>
      <c r="R587" s="3">
        <f>IFERROR(VLOOKUP(D587,[13]ServNOMINA!$F$16:$M$112,8,0),0)</f>
        <v>0</v>
      </c>
      <c r="S587" s="3">
        <f>IFERROR(VLOOKUP(D587,[13]ServOTROS!$F$16:$M$112,8,0),0)</f>
        <v>0</v>
      </c>
      <c r="T587" s="3">
        <f>IFERROR(VLOOKUP(D587,[13]CANCEL!$F$16:$M$48,8,0),0)</f>
        <v>0</v>
      </c>
      <c r="U587" s="3">
        <f>IFERROR(VLOOKUP(B587,[13]Aaf_PENSION!$C$16:$M$112,11,0),0)</f>
        <v>0</v>
      </c>
      <c r="V587" s="3">
        <f>IFERROR(VLOOKUP(B587,[13]Aaf_SALUD!$C$16:$M$112,11,0),0)</f>
        <v>0</v>
      </c>
      <c r="W587" s="3">
        <f>IFERROR(VLOOKUP(D587,[13]CALIDAD!$F$16:$M$1122,8,0),0)</f>
        <v>37812507</v>
      </c>
      <c r="X587" s="3">
        <f>IFERROR(VLOOKUP(D587,'[14]dinamica municip ok'!$F$4:$G$1107,2,0),0)</f>
        <v>148282163</v>
      </c>
      <c r="Y587" s="3">
        <f>IFERROR(VLOOKUP(B587,[13]Ap_CESANTIAS!$C$16:$M$112,11,0),0)</f>
        <v>0</v>
      </c>
      <c r="Z587" s="3">
        <f>IFERROR(VLOOKUP(B587,[13]Ap_PENSION!$C$16:$M$112,11,0),0)</f>
        <v>0</v>
      </c>
      <c r="AA587" s="3">
        <f>IFERROR(VLOOKUP(B587,[13]Ap_SALUD!$C$16:$M$112,11,0),0)</f>
        <v>0</v>
      </c>
      <c r="AB587" s="3"/>
      <c r="AC587" s="36">
        <f t="shared" si="24"/>
        <v>186094670</v>
      </c>
      <c r="AD587" s="37">
        <f t="shared" si="26"/>
        <v>113437521</v>
      </c>
      <c r="AE587" s="144"/>
    </row>
    <row r="588" spans="1:31" x14ac:dyDescent="0.25">
      <c r="A588" s="38">
        <v>576</v>
      </c>
      <c r="B588" s="61"/>
      <c r="C588" s="143" t="str">
        <f>VLOOKUP(D588,[8]Hoja1!$A$2:$B$1115,2,0)</f>
        <v>25398</v>
      </c>
      <c r="D588" s="31">
        <v>899999721</v>
      </c>
      <c r="E588" s="31">
        <v>219825398</v>
      </c>
      <c r="F588" s="61" t="s">
        <v>773</v>
      </c>
      <c r="G588" s="33">
        <v>0</v>
      </c>
      <c r="H588" s="33">
        <v>0</v>
      </c>
      <c r="I588" s="3">
        <f>IFERROR(VLOOKUP(C588,'[6]Anexo 2'!$A$9:$G$1115,7,0),0)</f>
        <v>114127644</v>
      </c>
      <c r="J588" s="3">
        <f>IFERROR(VLOOKUP(C588,'[6]Anexo 1'!$A$9:$F$1115,6,0),0)</f>
        <v>119781110</v>
      </c>
      <c r="K588" s="3"/>
      <c r="L588" s="3"/>
      <c r="M588" s="3"/>
      <c r="N588" s="3"/>
      <c r="O588" s="3"/>
      <c r="P588" s="34">
        <f t="shared" si="25"/>
        <v>233908754</v>
      </c>
      <c r="Q588" s="35">
        <f>VLOOKUP(D588,FEBRERO!$D$13:$Q$1147,14,0)+VLOOKUP(D588,FEBRERO!$D$13:$AC$1147,26,0)</f>
        <v>0</v>
      </c>
      <c r="R588" s="3">
        <f>IFERROR(VLOOKUP(D588,[13]ServNOMINA!$F$16:$M$112,8,0),0)</f>
        <v>0</v>
      </c>
      <c r="S588" s="3">
        <f>IFERROR(VLOOKUP(D588,[13]ServOTROS!$F$16:$M$112,8,0),0)</f>
        <v>0</v>
      </c>
      <c r="T588" s="3">
        <f>IFERROR(VLOOKUP(D588,[13]CANCEL!$F$16:$M$48,8,0),0)</f>
        <v>0</v>
      </c>
      <c r="U588" s="3">
        <f>IFERROR(VLOOKUP(B588,[13]Aaf_PENSION!$C$16:$M$112,11,0),0)</f>
        <v>0</v>
      </c>
      <c r="V588" s="3">
        <f>IFERROR(VLOOKUP(B588,[13]Aaf_SALUD!$C$16:$M$112,11,0),0)</f>
        <v>0</v>
      </c>
      <c r="W588" s="3">
        <f>IFERROR(VLOOKUP(D588,[13]CALIDAD!$F$16:$M$1122,8,0),0)</f>
        <v>28531911</v>
      </c>
      <c r="X588" s="3">
        <f>IFERROR(VLOOKUP(D588,'[14]dinamica municip ok'!$F$4:$G$1107,2,0),0)</f>
        <v>119781110</v>
      </c>
      <c r="Y588" s="3">
        <f>IFERROR(VLOOKUP(B588,[13]Ap_CESANTIAS!$C$16:$M$112,11,0),0)</f>
        <v>0</v>
      </c>
      <c r="Z588" s="3">
        <f>IFERROR(VLOOKUP(B588,[13]Ap_PENSION!$C$16:$M$112,11,0),0)</f>
        <v>0</v>
      </c>
      <c r="AA588" s="3">
        <f>IFERROR(VLOOKUP(B588,[13]Ap_SALUD!$C$16:$M$112,11,0),0)</f>
        <v>0</v>
      </c>
      <c r="AB588" s="3"/>
      <c r="AC588" s="36">
        <f t="shared" si="24"/>
        <v>148313021</v>
      </c>
      <c r="AD588" s="37">
        <f t="shared" si="26"/>
        <v>85595733</v>
      </c>
      <c r="AE588" s="144"/>
    </row>
    <row r="589" spans="1:31" x14ac:dyDescent="0.25">
      <c r="A589" s="29">
        <v>577</v>
      </c>
      <c r="B589" s="61"/>
      <c r="C589" s="143" t="str">
        <f>VLOOKUP(D589,[8]Hoja1!$A$2:$B$1115,2,0)</f>
        <v>25402</v>
      </c>
      <c r="D589" s="31">
        <v>800073475</v>
      </c>
      <c r="E589" s="31">
        <v>210225402</v>
      </c>
      <c r="F589" s="61" t="s">
        <v>659</v>
      </c>
      <c r="G589" s="33">
        <v>0</v>
      </c>
      <c r="H589" s="33">
        <v>0</v>
      </c>
      <c r="I589" s="3">
        <f>IFERROR(VLOOKUP(C589,'[6]Anexo 2'!$A$9:$G$1115,7,0),0)</f>
        <v>232355088</v>
      </c>
      <c r="J589" s="3">
        <f>IFERROR(VLOOKUP(C589,'[6]Anexo 1'!$A$9:$F$1115,6,0),0)</f>
        <v>317484491</v>
      </c>
      <c r="K589" s="3"/>
      <c r="L589" s="3"/>
      <c r="M589" s="3"/>
      <c r="N589" s="3"/>
      <c r="O589" s="3"/>
      <c r="P589" s="34">
        <f t="shared" si="25"/>
        <v>549839579</v>
      </c>
      <c r="Q589" s="35">
        <f>VLOOKUP(D589,FEBRERO!$D$13:$Q$1147,14,0)+VLOOKUP(D589,FEBRERO!$D$13:$AC$1147,26,0)</f>
        <v>0</v>
      </c>
      <c r="R589" s="3">
        <f>IFERROR(VLOOKUP(D589,[13]ServNOMINA!$F$16:$M$112,8,0),0)</f>
        <v>0</v>
      </c>
      <c r="S589" s="3">
        <f>IFERROR(VLOOKUP(D589,[13]ServOTROS!$F$16:$M$112,8,0),0)</f>
        <v>0</v>
      </c>
      <c r="T589" s="3">
        <f>IFERROR(VLOOKUP(D589,[13]CANCEL!$F$16:$M$48,8,0),0)</f>
        <v>0</v>
      </c>
      <c r="U589" s="3">
        <f>IFERROR(VLOOKUP(B589,[13]Aaf_PENSION!$C$16:$M$112,11,0),0)</f>
        <v>0</v>
      </c>
      <c r="V589" s="3">
        <f>IFERROR(VLOOKUP(B589,[13]Aaf_SALUD!$C$16:$M$112,11,0),0)</f>
        <v>0</v>
      </c>
      <c r="W589" s="3">
        <f>IFERROR(VLOOKUP(D589,[13]CALIDAD!$F$16:$M$1122,8,0),0)</f>
        <v>58088772</v>
      </c>
      <c r="X589" s="3">
        <f>IFERROR(VLOOKUP(D589,'[14]dinamica municip ok'!$F$4:$G$1107,2,0),0)</f>
        <v>317484491</v>
      </c>
      <c r="Y589" s="3">
        <f>IFERROR(VLOOKUP(B589,[13]Ap_CESANTIAS!$C$16:$M$112,11,0),0)</f>
        <v>0</v>
      </c>
      <c r="Z589" s="3">
        <f>IFERROR(VLOOKUP(B589,[13]Ap_PENSION!$C$16:$M$112,11,0),0)</f>
        <v>0</v>
      </c>
      <c r="AA589" s="3">
        <f>IFERROR(VLOOKUP(B589,[13]Ap_SALUD!$C$16:$M$112,11,0),0)</f>
        <v>0</v>
      </c>
      <c r="AB589" s="3"/>
      <c r="AC589" s="36">
        <f t="shared" ref="AC589:AC652" si="27">SUM(R589:AA589)</f>
        <v>375573263</v>
      </c>
      <c r="AD589" s="37">
        <f t="shared" si="26"/>
        <v>174266316</v>
      </c>
      <c r="AE589" s="144"/>
    </row>
    <row r="590" spans="1:31" x14ac:dyDescent="0.25">
      <c r="A590" s="38">
        <v>578</v>
      </c>
      <c r="B590" s="61"/>
      <c r="C590" s="143" t="str">
        <f>VLOOKUP(D590,[8]Hoja1!$A$2:$B$1115,2,0)</f>
        <v>25407</v>
      </c>
      <c r="D590" s="31">
        <v>899999330</v>
      </c>
      <c r="E590" s="31">
        <v>210725407</v>
      </c>
      <c r="F590" s="61" t="s">
        <v>774</v>
      </c>
      <c r="G590" s="33">
        <v>0</v>
      </c>
      <c r="H590" s="33">
        <v>0</v>
      </c>
      <c r="I590" s="3">
        <f>IFERROR(VLOOKUP(C590,'[6]Anexo 2'!$A$9:$G$1115,7,0),0)</f>
        <v>200337436</v>
      </c>
      <c r="J590" s="3">
        <f>IFERROR(VLOOKUP(C590,'[6]Anexo 1'!$A$9:$F$1115,6,0),0)</f>
        <v>238792590</v>
      </c>
      <c r="K590" s="3"/>
      <c r="L590" s="3"/>
      <c r="M590" s="3"/>
      <c r="N590" s="3"/>
      <c r="O590" s="3"/>
      <c r="P590" s="34">
        <f t="shared" ref="P590:P653" si="28">SUM(G590:N590)</f>
        <v>439130026</v>
      </c>
      <c r="Q590" s="35">
        <f>VLOOKUP(D590,FEBRERO!$D$13:$Q$1147,14,0)+VLOOKUP(D590,FEBRERO!$D$13:$AC$1147,26,0)</f>
        <v>0</v>
      </c>
      <c r="R590" s="3">
        <f>IFERROR(VLOOKUP(D590,[13]ServNOMINA!$F$16:$M$112,8,0),0)</f>
        <v>0</v>
      </c>
      <c r="S590" s="3">
        <f>IFERROR(VLOOKUP(D590,[13]ServOTROS!$F$16:$M$112,8,0),0)</f>
        <v>0</v>
      </c>
      <c r="T590" s="3">
        <f>IFERROR(VLOOKUP(D590,[13]CANCEL!$F$16:$M$48,8,0),0)</f>
        <v>0</v>
      </c>
      <c r="U590" s="3">
        <f>IFERROR(VLOOKUP(B590,[13]Aaf_PENSION!$C$16:$M$112,11,0),0)</f>
        <v>0</v>
      </c>
      <c r="V590" s="3">
        <f>IFERROR(VLOOKUP(B590,[13]Aaf_SALUD!$C$16:$M$112,11,0),0)</f>
        <v>0</v>
      </c>
      <c r="W590" s="3">
        <f>IFERROR(VLOOKUP(D590,[13]CALIDAD!$F$16:$M$1122,8,0),0)</f>
        <v>50084358</v>
      </c>
      <c r="X590" s="3">
        <f>IFERROR(VLOOKUP(D590,'[14]dinamica municip ok'!$F$4:$G$1107,2,0),0)</f>
        <v>238792590</v>
      </c>
      <c r="Y590" s="3">
        <f>IFERROR(VLOOKUP(B590,[13]Ap_CESANTIAS!$C$16:$M$112,11,0),0)</f>
        <v>0</v>
      </c>
      <c r="Z590" s="3">
        <f>IFERROR(VLOOKUP(B590,[13]Ap_PENSION!$C$16:$M$112,11,0),0)</f>
        <v>0</v>
      </c>
      <c r="AA590" s="3">
        <f>IFERROR(VLOOKUP(B590,[13]Ap_SALUD!$C$16:$M$112,11,0),0)</f>
        <v>0</v>
      </c>
      <c r="AB590" s="3"/>
      <c r="AC590" s="36">
        <f t="shared" si="27"/>
        <v>288876948</v>
      </c>
      <c r="AD590" s="37">
        <f t="shared" si="26"/>
        <v>150253078</v>
      </c>
      <c r="AE590" s="144"/>
    </row>
    <row r="591" spans="1:31" x14ac:dyDescent="0.25">
      <c r="A591" s="29">
        <v>579</v>
      </c>
      <c r="B591" s="61"/>
      <c r="C591" s="143" t="str">
        <f>VLOOKUP(D591,[8]Hoja1!$A$2:$B$1115,2,0)</f>
        <v>25426</v>
      </c>
      <c r="D591" s="31">
        <v>899999401</v>
      </c>
      <c r="E591" s="31">
        <v>212625426</v>
      </c>
      <c r="F591" s="61" t="s">
        <v>775</v>
      </c>
      <c r="G591" s="33">
        <v>0</v>
      </c>
      <c r="H591" s="33">
        <v>0</v>
      </c>
      <c r="I591" s="3">
        <f>IFERROR(VLOOKUP(C591,'[6]Anexo 2'!$A$9:$G$1115,7,0),0)</f>
        <v>87175123</v>
      </c>
      <c r="J591" s="3">
        <f>IFERROR(VLOOKUP(C591,'[6]Anexo 1'!$A$9:$F$1115,6,0),0)</f>
        <v>98527831</v>
      </c>
      <c r="K591" s="3"/>
      <c r="L591" s="3"/>
      <c r="M591" s="3"/>
      <c r="N591" s="3"/>
      <c r="O591" s="3"/>
      <c r="P591" s="34">
        <f t="shared" si="28"/>
        <v>185702954</v>
      </c>
      <c r="Q591" s="35">
        <f>VLOOKUP(D591,FEBRERO!$D$13:$Q$1147,14,0)+VLOOKUP(D591,FEBRERO!$D$13:$AC$1147,26,0)</f>
        <v>0</v>
      </c>
      <c r="R591" s="3">
        <f>IFERROR(VLOOKUP(D591,[13]ServNOMINA!$F$16:$M$112,8,0),0)</f>
        <v>0</v>
      </c>
      <c r="S591" s="3">
        <f>IFERROR(VLOOKUP(D591,[13]ServOTROS!$F$16:$M$112,8,0),0)</f>
        <v>0</v>
      </c>
      <c r="T591" s="3">
        <f>IFERROR(VLOOKUP(D591,[13]CANCEL!$F$16:$M$48,8,0),0)</f>
        <v>0</v>
      </c>
      <c r="U591" s="3">
        <f>IFERROR(VLOOKUP(B591,[13]Aaf_PENSION!$C$16:$M$112,11,0),0)</f>
        <v>0</v>
      </c>
      <c r="V591" s="3">
        <f>IFERROR(VLOOKUP(B591,[13]Aaf_SALUD!$C$16:$M$112,11,0),0)</f>
        <v>0</v>
      </c>
      <c r="W591" s="3">
        <f>IFERROR(VLOOKUP(D591,[13]CALIDAD!$F$16:$M$1122,8,0),0)</f>
        <v>21793782</v>
      </c>
      <c r="X591" s="3">
        <f>IFERROR(VLOOKUP(D591,'[14]dinamica municip ok'!$F$4:$G$1107,2,0),0)</f>
        <v>98527831</v>
      </c>
      <c r="Y591" s="3">
        <f>IFERROR(VLOOKUP(B591,[13]Ap_CESANTIAS!$C$16:$M$112,11,0),0)</f>
        <v>0</v>
      </c>
      <c r="Z591" s="3">
        <f>IFERROR(VLOOKUP(B591,[13]Ap_PENSION!$C$16:$M$112,11,0),0)</f>
        <v>0</v>
      </c>
      <c r="AA591" s="3">
        <f>IFERROR(VLOOKUP(B591,[13]Ap_SALUD!$C$16:$M$112,11,0),0)</f>
        <v>0</v>
      </c>
      <c r="AB591" s="3"/>
      <c r="AC591" s="36">
        <f t="shared" si="27"/>
        <v>120321613</v>
      </c>
      <c r="AD591" s="37">
        <f t="shared" ref="AD591:AD654" si="29">+P591-Q591+AB591-AC591</f>
        <v>65381341</v>
      </c>
      <c r="AE591" s="144"/>
    </row>
    <row r="592" spans="1:31" x14ac:dyDescent="0.25">
      <c r="A592" s="38">
        <v>580</v>
      </c>
      <c r="B592" s="61"/>
      <c r="C592" s="143" t="str">
        <f>VLOOKUP(D592,[8]Hoja1!$A$2:$B$1115,2,0)</f>
        <v>25430</v>
      </c>
      <c r="D592" s="31">
        <v>899999325</v>
      </c>
      <c r="E592" s="31">
        <v>213025430</v>
      </c>
      <c r="F592" s="61" t="s">
        <v>776</v>
      </c>
      <c r="G592" s="33">
        <v>0</v>
      </c>
      <c r="H592" s="33">
        <v>0</v>
      </c>
      <c r="I592" s="3">
        <f>IFERROR(VLOOKUP(C592,'[6]Anexo 2'!$A$9:$G$1115,7,0),0)</f>
        <v>1186431472</v>
      </c>
      <c r="J592" s="3">
        <f>IFERROR(VLOOKUP(C592,'[6]Anexo 1'!$A$9:$F$1115,6,0),0)</f>
        <v>1260953094</v>
      </c>
      <c r="K592" s="3"/>
      <c r="L592" s="3"/>
      <c r="M592" s="3"/>
      <c r="N592" s="3"/>
      <c r="O592" s="3"/>
      <c r="P592" s="34">
        <f t="shared" si="28"/>
        <v>2447384566</v>
      </c>
      <c r="Q592" s="35">
        <f>VLOOKUP(D592,FEBRERO!$D$13:$Q$1147,14,0)+VLOOKUP(D592,FEBRERO!$D$13:$AC$1147,26,0)</f>
        <v>0</v>
      </c>
      <c r="R592" s="3">
        <f>IFERROR(VLOOKUP(D592,[13]ServNOMINA!$F$16:$M$112,8,0),0)</f>
        <v>0</v>
      </c>
      <c r="S592" s="3">
        <f>IFERROR(VLOOKUP(D592,[13]ServOTROS!$F$16:$M$112,8,0),0)</f>
        <v>0</v>
      </c>
      <c r="T592" s="3">
        <f>IFERROR(VLOOKUP(D592,[13]CANCEL!$F$16:$M$48,8,0),0)</f>
        <v>0</v>
      </c>
      <c r="U592" s="3">
        <f>IFERROR(VLOOKUP(B592,[13]Aaf_PENSION!$C$16:$M$112,11,0),0)</f>
        <v>0</v>
      </c>
      <c r="V592" s="3">
        <f>IFERROR(VLOOKUP(B592,[13]Aaf_SALUD!$C$16:$M$112,11,0),0)</f>
        <v>0</v>
      </c>
      <c r="W592" s="3">
        <f>IFERROR(VLOOKUP(D592,[13]CALIDAD!$F$16:$M$1122,8,0),0)</f>
        <v>296607867</v>
      </c>
      <c r="X592" s="3">
        <f>IFERROR(VLOOKUP(D592,'[14]dinamica municip ok'!$F$4:$G$1107,2,0),0)</f>
        <v>1260953094</v>
      </c>
      <c r="Y592" s="3">
        <f>IFERROR(VLOOKUP(B592,[13]Ap_CESANTIAS!$C$16:$M$112,11,0),0)</f>
        <v>0</v>
      </c>
      <c r="Z592" s="3">
        <f>IFERROR(VLOOKUP(B592,[13]Ap_PENSION!$C$16:$M$112,11,0),0)</f>
        <v>0</v>
      </c>
      <c r="AA592" s="3">
        <f>IFERROR(VLOOKUP(B592,[13]Ap_SALUD!$C$16:$M$112,11,0),0)</f>
        <v>0</v>
      </c>
      <c r="AB592" s="3"/>
      <c r="AC592" s="36">
        <f t="shared" si="27"/>
        <v>1557560961</v>
      </c>
      <c r="AD592" s="37">
        <f t="shared" si="29"/>
        <v>889823605</v>
      </c>
      <c r="AE592" s="144"/>
    </row>
    <row r="593" spans="1:31" x14ac:dyDescent="0.25">
      <c r="A593" s="29">
        <v>581</v>
      </c>
      <c r="B593" s="61"/>
      <c r="C593" s="143" t="str">
        <f>VLOOKUP(D593,[8]Hoja1!$A$2:$B$1115,2,0)</f>
        <v>25436</v>
      </c>
      <c r="D593" s="31">
        <v>800094711</v>
      </c>
      <c r="E593" s="31">
        <v>213625436</v>
      </c>
      <c r="F593" s="61" t="s">
        <v>777</v>
      </c>
      <c r="G593" s="33">
        <v>0</v>
      </c>
      <c r="H593" s="33">
        <v>0</v>
      </c>
      <c r="I593" s="3">
        <f>IFERROR(VLOOKUP(C593,'[6]Anexo 2'!$A$9:$G$1115,7,0),0)</f>
        <v>35608386</v>
      </c>
      <c r="J593" s="3">
        <f>IFERROR(VLOOKUP(C593,'[6]Anexo 1'!$A$9:$F$1115,6,0),0)</f>
        <v>44283372</v>
      </c>
      <c r="K593" s="3"/>
      <c r="L593" s="3"/>
      <c r="M593" s="3"/>
      <c r="N593" s="3"/>
      <c r="O593" s="3"/>
      <c r="P593" s="34">
        <f t="shared" si="28"/>
        <v>79891758</v>
      </c>
      <c r="Q593" s="35">
        <f>VLOOKUP(D593,FEBRERO!$D$13:$Q$1147,14,0)+VLOOKUP(D593,FEBRERO!$D$13:$AC$1147,26,0)</f>
        <v>0</v>
      </c>
      <c r="R593" s="3">
        <f>IFERROR(VLOOKUP(D593,[13]ServNOMINA!$F$16:$M$112,8,0),0)</f>
        <v>0</v>
      </c>
      <c r="S593" s="3">
        <f>IFERROR(VLOOKUP(D593,[13]ServOTROS!$F$16:$M$112,8,0),0)</f>
        <v>0</v>
      </c>
      <c r="T593" s="3">
        <f>IFERROR(VLOOKUP(D593,[13]CANCEL!$F$16:$M$48,8,0),0)</f>
        <v>0</v>
      </c>
      <c r="U593" s="3">
        <f>IFERROR(VLOOKUP(B593,[13]Aaf_PENSION!$C$16:$M$112,11,0),0)</f>
        <v>0</v>
      </c>
      <c r="V593" s="3">
        <f>IFERROR(VLOOKUP(B593,[13]Aaf_SALUD!$C$16:$M$112,11,0),0)</f>
        <v>0</v>
      </c>
      <c r="W593" s="3">
        <f>IFERROR(VLOOKUP(D593,[13]CALIDAD!$F$16:$M$1122,8,0),0)</f>
        <v>8902098</v>
      </c>
      <c r="X593" s="3">
        <f>IFERROR(VLOOKUP(D593,'[14]dinamica municip ok'!$F$4:$G$1107,2,0),0)</f>
        <v>44283372</v>
      </c>
      <c r="Y593" s="3">
        <f>IFERROR(VLOOKUP(B593,[13]Ap_CESANTIAS!$C$16:$M$112,11,0),0)</f>
        <v>0</v>
      </c>
      <c r="Z593" s="3">
        <f>IFERROR(VLOOKUP(B593,[13]Ap_PENSION!$C$16:$M$112,11,0),0)</f>
        <v>0</v>
      </c>
      <c r="AA593" s="3">
        <f>IFERROR(VLOOKUP(B593,[13]Ap_SALUD!$C$16:$M$112,11,0),0)</f>
        <v>0</v>
      </c>
      <c r="AB593" s="3"/>
      <c r="AC593" s="36">
        <f t="shared" si="27"/>
        <v>53185470</v>
      </c>
      <c r="AD593" s="37">
        <f t="shared" si="29"/>
        <v>26706288</v>
      </c>
      <c r="AE593" s="144"/>
    </row>
    <row r="594" spans="1:31" x14ac:dyDescent="0.25">
      <c r="A594" s="38">
        <v>582</v>
      </c>
      <c r="B594" s="61"/>
      <c r="C594" s="143" t="str">
        <f>VLOOKUP(D594,[8]Hoja1!$A$2:$B$1115,2,0)</f>
        <v>25438</v>
      </c>
      <c r="D594" s="31">
        <v>899999470</v>
      </c>
      <c r="E594" s="31">
        <v>213825438</v>
      </c>
      <c r="F594" s="61" t="s">
        <v>778</v>
      </c>
      <c r="G594" s="33">
        <v>0</v>
      </c>
      <c r="H594" s="33">
        <v>0</v>
      </c>
      <c r="I594" s="3">
        <f>IFERROR(VLOOKUP(C594,'[6]Anexo 2'!$A$9:$G$1115,7,0),0)</f>
        <v>178638238</v>
      </c>
      <c r="J594" s="3">
        <f>IFERROR(VLOOKUP(C594,'[6]Anexo 1'!$A$9:$F$1115,6,0),0)</f>
        <v>171660665</v>
      </c>
      <c r="K594" s="3"/>
      <c r="L594" s="3"/>
      <c r="M594" s="3"/>
      <c r="N594" s="3"/>
      <c r="O594" s="3"/>
      <c r="P594" s="34">
        <f t="shared" si="28"/>
        <v>350298903</v>
      </c>
      <c r="Q594" s="35">
        <f>VLOOKUP(D594,FEBRERO!$D$13:$Q$1147,14,0)+VLOOKUP(D594,FEBRERO!$D$13:$AC$1147,26,0)</f>
        <v>0</v>
      </c>
      <c r="R594" s="3">
        <f>IFERROR(VLOOKUP(D594,[13]ServNOMINA!$F$16:$M$112,8,0),0)</f>
        <v>0</v>
      </c>
      <c r="S594" s="3">
        <f>IFERROR(VLOOKUP(D594,[13]ServOTROS!$F$16:$M$112,8,0),0)</f>
        <v>0</v>
      </c>
      <c r="T594" s="3">
        <f>IFERROR(VLOOKUP(D594,[13]CANCEL!$F$16:$M$48,8,0),0)</f>
        <v>0</v>
      </c>
      <c r="U594" s="3">
        <f>IFERROR(VLOOKUP(B594,[13]Aaf_PENSION!$C$16:$M$112,11,0),0)</f>
        <v>0</v>
      </c>
      <c r="V594" s="3">
        <f>IFERROR(VLOOKUP(B594,[13]Aaf_SALUD!$C$16:$M$112,11,0),0)</f>
        <v>0</v>
      </c>
      <c r="W594" s="3">
        <f>IFERROR(VLOOKUP(D594,[13]CALIDAD!$F$16:$M$1122,8,0),0)</f>
        <v>44659560</v>
      </c>
      <c r="X594" s="3">
        <f>IFERROR(VLOOKUP(D594,'[14]dinamica municip ok'!$F$4:$G$1107,2,0),0)</f>
        <v>156012735</v>
      </c>
      <c r="Y594" s="3">
        <f>IFERROR(VLOOKUP(B594,[13]Ap_CESANTIAS!$C$16:$M$112,11,0),0)</f>
        <v>0</v>
      </c>
      <c r="Z594" s="3">
        <f>IFERROR(VLOOKUP(B594,[13]Ap_PENSION!$C$16:$M$112,11,0),0)</f>
        <v>0</v>
      </c>
      <c r="AA594" s="3">
        <f>IFERROR(VLOOKUP(B594,[13]Ap_SALUD!$C$16:$M$112,11,0),0)</f>
        <v>0</v>
      </c>
      <c r="AB594" s="3"/>
      <c r="AC594" s="36">
        <f t="shared" si="27"/>
        <v>200672295</v>
      </c>
      <c r="AD594" s="37">
        <f t="shared" si="29"/>
        <v>149626608</v>
      </c>
      <c r="AE594" s="144"/>
    </row>
    <row r="595" spans="1:31" x14ac:dyDescent="0.25">
      <c r="A595" s="29">
        <v>583</v>
      </c>
      <c r="B595" s="61"/>
      <c r="C595" s="143" t="str">
        <f>VLOOKUP(D595,[8]Hoja1!$A$2:$B$1115,2,0)</f>
        <v>25483</v>
      </c>
      <c r="D595" s="31">
        <v>890680390</v>
      </c>
      <c r="E595" s="31">
        <v>218325483</v>
      </c>
      <c r="F595" s="61" t="s">
        <v>374</v>
      </c>
      <c r="G595" s="33">
        <v>0</v>
      </c>
      <c r="H595" s="33">
        <v>0</v>
      </c>
      <c r="I595" s="3">
        <f>IFERROR(VLOOKUP(C595,'[6]Anexo 2'!$A$9:$G$1115,7,0),0)</f>
        <v>22519460</v>
      </c>
      <c r="J595" s="3">
        <f>IFERROR(VLOOKUP(C595,'[6]Anexo 1'!$A$9:$F$1115,6,0),0)</f>
        <v>25177731</v>
      </c>
      <c r="K595" s="3"/>
      <c r="L595" s="3"/>
      <c r="M595" s="3"/>
      <c r="N595" s="3"/>
      <c r="O595" s="3"/>
      <c r="P595" s="34">
        <f t="shared" si="28"/>
        <v>47697191</v>
      </c>
      <c r="Q595" s="35">
        <f>VLOOKUP(D595,FEBRERO!$D$13:$Q$1147,14,0)+VLOOKUP(D595,FEBRERO!$D$13:$AC$1147,26,0)</f>
        <v>0</v>
      </c>
      <c r="R595" s="3">
        <f>IFERROR(VLOOKUP(D595,[13]ServNOMINA!$F$16:$M$112,8,0),0)</f>
        <v>0</v>
      </c>
      <c r="S595" s="3">
        <f>IFERROR(VLOOKUP(D595,[13]ServOTROS!$F$16:$M$112,8,0),0)</f>
        <v>0</v>
      </c>
      <c r="T595" s="3">
        <f>IFERROR(VLOOKUP(D595,[13]CANCEL!$F$16:$M$48,8,0),0)</f>
        <v>0</v>
      </c>
      <c r="U595" s="3">
        <f>IFERROR(VLOOKUP(B595,[13]Aaf_PENSION!$C$16:$M$112,11,0),0)</f>
        <v>0</v>
      </c>
      <c r="V595" s="3">
        <f>IFERROR(VLOOKUP(B595,[13]Aaf_SALUD!$C$16:$M$112,11,0),0)</f>
        <v>0</v>
      </c>
      <c r="W595" s="3">
        <f>IFERROR(VLOOKUP(D595,[13]CALIDAD!$F$16:$M$1122,8,0),0)</f>
        <v>5629866</v>
      </c>
      <c r="X595" s="3">
        <f>IFERROR(VLOOKUP(D595,'[14]dinamica municip ok'!$F$4:$G$1107,2,0),0)</f>
        <v>25177731</v>
      </c>
      <c r="Y595" s="3">
        <f>IFERROR(VLOOKUP(B595,[13]Ap_CESANTIAS!$C$16:$M$112,11,0),0)</f>
        <v>0</v>
      </c>
      <c r="Z595" s="3">
        <f>IFERROR(VLOOKUP(B595,[13]Ap_PENSION!$C$16:$M$112,11,0),0)</f>
        <v>0</v>
      </c>
      <c r="AA595" s="3">
        <f>IFERROR(VLOOKUP(B595,[13]Ap_SALUD!$C$16:$M$112,11,0),0)</f>
        <v>0</v>
      </c>
      <c r="AB595" s="3"/>
      <c r="AC595" s="36">
        <f t="shared" si="27"/>
        <v>30807597</v>
      </c>
      <c r="AD595" s="37">
        <f t="shared" si="29"/>
        <v>16889594</v>
      </c>
      <c r="AE595" s="144"/>
    </row>
    <row r="596" spans="1:31" x14ac:dyDescent="0.25">
      <c r="A596" s="38">
        <v>584</v>
      </c>
      <c r="B596" s="61"/>
      <c r="C596" s="143" t="str">
        <f>VLOOKUP(D596,[8]Hoja1!$A$2:$B$1115,2,0)</f>
        <v>25486</v>
      </c>
      <c r="D596" s="31">
        <v>899999366</v>
      </c>
      <c r="E596" s="31">
        <v>218625486</v>
      </c>
      <c r="F596" s="61" t="s">
        <v>779</v>
      </c>
      <c r="G596" s="33">
        <v>0</v>
      </c>
      <c r="H596" s="33">
        <v>0</v>
      </c>
      <c r="I596" s="3">
        <f>IFERROR(VLOOKUP(C596,'[6]Anexo 2'!$A$9:$G$1115,7,0),0)</f>
        <v>216825188</v>
      </c>
      <c r="J596" s="3">
        <f>IFERROR(VLOOKUP(C596,'[6]Anexo 1'!$A$9:$F$1115,6,0),0)</f>
        <v>252070240</v>
      </c>
      <c r="K596" s="3"/>
      <c r="L596" s="3"/>
      <c r="M596" s="3"/>
      <c r="N596" s="3"/>
      <c r="O596" s="3"/>
      <c r="P596" s="34">
        <f t="shared" si="28"/>
        <v>468895428</v>
      </c>
      <c r="Q596" s="35">
        <f>VLOOKUP(D596,FEBRERO!$D$13:$Q$1147,14,0)+VLOOKUP(D596,FEBRERO!$D$13:$AC$1147,26,0)</f>
        <v>0</v>
      </c>
      <c r="R596" s="3">
        <f>IFERROR(VLOOKUP(D596,[13]ServNOMINA!$F$16:$M$112,8,0),0)</f>
        <v>0</v>
      </c>
      <c r="S596" s="3">
        <f>IFERROR(VLOOKUP(D596,[13]ServOTROS!$F$16:$M$112,8,0),0)</f>
        <v>0</v>
      </c>
      <c r="T596" s="3">
        <f>IFERROR(VLOOKUP(D596,[13]CANCEL!$F$16:$M$48,8,0),0)</f>
        <v>0</v>
      </c>
      <c r="U596" s="3">
        <f>IFERROR(VLOOKUP(B596,[13]Aaf_PENSION!$C$16:$M$112,11,0),0)</f>
        <v>0</v>
      </c>
      <c r="V596" s="3">
        <f>IFERROR(VLOOKUP(B596,[13]Aaf_SALUD!$C$16:$M$112,11,0),0)</f>
        <v>0</v>
      </c>
      <c r="W596" s="3">
        <f>IFERROR(VLOOKUP(D596,[13]CALIDAD!$F$16:$M$1122,8,0),0)</f>
        <v>54206298</v>
      </c>
      <c r="X596" s="3">
        <f>IFERROR(VLOOKUP(D596,'[14]dinamica municip ok'!$F$4:$G$1107,2,0),0)</f>
        <v>252070240</v>
      </c>
      <c r="Y596" s="3">
        <f>IFERROR(VLOOKUP(B596,[13]Ap_CESANTIAS!$C$16:$M$112,11,0),0)</f>
        <v>0</v>
      </c>
      <c r="Z596" s="3">
        <f>IFERROR(VLOOKUP(B596,[13]Ap_PENSION!$C$16:$M$112,11,0),0)</f>
        <v>0</v>
      </c>
      <c r="AA596" s="3">
        <f>IFERROR(VLOOKUP(B596,[13]Ap_SALUD!$C$16:$M$112,11,0),0)</f>
        <v>0</v>
      </c>
      <c r="AB596" s="3"/>
      <c r="AC596" s="36">
        <f t="shared" si="27"/>
        <v>306276538</v>
      </c>
      <c r="AD596" s="37">
        <f t="shared" si="29"/>
        <v>162618890</v>
      </c>
      <c r="AE596" s="144"/>
    </row>
    <row r="597" spans="1:31" x14ac:dyDescent="0.25">
      <c r="A597" s="29">
        <v>585</v>
      </c>
      <c r="B597" s="61"/>
      <c r="C597" s="143" t="str">
        <f>VLOOKUP(D597,[8]Hoja1!$A$2:$B$1115,2,0)</f>
        <v>25488</v>
      </c>
      <c r="D597" s="31">
        <v>899999707</v>
      </c>
      <c r="E597" s="31">
        <v>218825488</v>
      </c>
      <c r="F597" s="61" t="s">
        <v>780</v>
      </c>
      <c r="G597" s="33">
        <v>0</v>
      </c>
      <c r="H597" s="33">
        <v>0</v>
      </c>
      <c r="I597" s="3">
        <f>IFERROR(VLOOKUP(C597,'[6]Anexo 2'!$A$9:$G$1115,7,0),0)</f>
        <v>96987114</v>
      </c>
      <c r="J597" s="3">
        <f>IFERROR(VLOOKUP(C597,'[6]Anexo 1'!$A$9:$F$1115,6,0),0)</f>
        <v>119485270</v>
      </c>
      <c r="K597" s="3"/>
      <c r="L597" s="3"/>
      <c r="M597" s="3"/>
      <c r="N597" s="3"/>
      <c r="O597" s="3"/>
      <c r="P597" s="34">
        <f t="shared" si="28"/>
        <v>216472384</v>
      </c>
      <c r="Q597" s="35">
        <f>VLOOKUP(D597,FEBRERO!$D$13:$Q$1147,14,0)+VLOOKUP(D597,FEBRERO!$D$13:$AC$1147,26,0)</f>
        <v>0</v>
      </c>
      <c r="R597" s="3">
        <f>IFERROR(VLOOKUP(D597,[13]ServNOMINA!$F$16:$M$112,8,0),0)</f>
        <v>0</v>
      </c>
      <c r="S597" s="3">
        <f>IFERROR(VLOOKUP(D597,[13]ServOTROS!$F$16:$M$112,8,0),0)</f>
        <v>0</v>
      </c>
      <c r="T597" s="3">
        <f>IFERROR(VLOOKUP(D597,[13]CANCEL!$F$16:$M$48,8,0),0)</f>
        <v>0</v>
      </c>
      <c r="U597" s="3">
        <f>IFERROR(VLOOKUP(B597,[13]Aaf_PENSION!$C$16:$M$112,11,0),0)</f>
        <v>0</v>
      </c>
      <c r="V597" s="3">
        <f>IFERROR(VLOOKUP(B597,[13]Aaf_SALUD!$C$16:$M$112,11,0),0)</f>
        <v>0</v>
      </c>
      <c r="W597" s="3">
        <f>IFERROR(VLOOKUP(D597,[13]CALIDAD!$F$16:$M$1122,8,0),0)</f>
        <v>24246780</v>
      </c>
      <c r="X597" s="3">
        <f>IFERROR(VLOOKUP(D597,'[14]dinamica municip ok'!$F$4:$G$1107,2,0),0)</f>
        <v>119485270</v>
      </c>
      <c r="Y597" s="3">
        <f>IFERROR(VLOOKUP(B597,[13]Ap_CESANTIAS!$C$16:$M$112,11,0),0)</f>
        <v>0</v>
      </c>
      <c r="Z597" s="3">
        <f>IFERROR(VLOOKUP(B597,[13]Ap_PENSION!$C$16:$M$112,11,0),0)</f>
        <v>0</v>
      </c>
      <c r="AA597" s="3">
        <f>IFERROR(VLOOKUP(B597,[13]Ap_SALUD!$C$16:$M$112,11,0),0)</f>
        <v>0</v>
      </c>
      <c r="AB597" s="3"/>
      <c r="AC597" s="36">
        <f t="shared" si="27"/>
        <v>143732050</v>
      </c>
      <c r="AD597" s="37">
        <f t="shared" si="29"/>
        <v>72740334</v>
      </c>
      <c r="AE597" s="144"/>
    </row>
    <row r="598" spans="1:31" x14ac:dyDescent="0.25">
      <c r="A598" s="38">
        <v>586</v>
      </c>
      <c r="B598" s="61"/>
      <c r="C598" s="143" t="str">
        <f>VLOOKUP(D598,[8]Hoja1!$A$2:$B$1115,2,0)</f>
        <v>25489</v>
      </c>
      <c r="D598" s="31">
        <v>800094713</v>
      </c>
      <c r="E598" s="31">
        <v>218925489</v>
      </c>
      <c r="F598" s="61" t="s">
        <v>781</v>
      </c>
      <c r="G598" s="33">
        <v>0</v>
      </c>
      <c r="H598" s="33">
        <v>0</v>
      </c>
      <c r="I598" s="3">
        <f>IFERROR(VLOOKUP(C598,'[6]Anexo 2'!$A$9:$G$1115,7,0),0)</f>
        <v>41890541</v>
      </c>
      <c r="J598" s="3">
        <f>IFERROR(VLOOKUP(C598,'[6]Anexo 1'!$A$9:$F$1115,6,0),0)</f>
        <v>49351308</v>
      </c>
      <c r="K598" s="3"/>
      <c r="L598" s="3"/>
      <c r="M598" s="3"/>
      <c r="N598" s="3"/>
      <c r="O598" s="3"/>
      <c r="P598" s="34">
        <f t="shared" si="28"/>
        <v>91241849</v>
      </c>
      <c r="Q598" s="35">
        <f>VLOOKUP(D598,FEBRERO!$D$13:$Q$1147,14,0)+VLOOKUP(D598,FEBRERO!$D$13:$AC$1147,26,0)</f>
        <v>0</v>
      </c>
      <c r="R598" s="3">
        <f>IFERROR(VLOOKUP(D598,[13]ServNOMINA!$F$16:$M$112,8,0),0)</f>
        <v>0</v>
      </c>
      <c r="S598" s="3">
        <f>IFERROR(VLOOKUP(D598,[13]ServOTROS!$F$16:$M$112,8,0),0)</f>
        <v>0</v>
      </c>
      <c r="T598" s="3">
        <f>IFERROR(VLOOKUP(D598,[13]CANCEL!$F$16:$M$48,8,0),0)</f>
        <v>0</v>
      </c>
      <c r="U598" s="3">
        <f>IFERROR(VLOOKUP(B598,[13]Aaf_PENSION!$C$16:$M$112,11,0),0)</f>
        <v>0</v>
      </c>
      <c r="V598" s="3">
        <f>IFERROR(VLOOKUP(B598,[13]Aaf_SALUD!$C$16:$M$112,11,0),0)</f>
        <v>0</v>
      </c>
      <c r="W598" s="3">
        <f>IFERROR(VLOOKUP(D598,[13]CALIDAD!$F$16:$M$1122,8,0),0)</f>
        <v>10472634</v>
      </c>
      <c r="X598" s="3">
        <f>IFERROR(VLOOKUP(D598,'[14]dinamica municip ok'!$F$4:$G$1107,2,0),0)</f>
        <v>49351308</v>
      </c>
      <c r="Y598" s="3">
        <f>IFERROR(VLOOKUP(B598,[13]Ap_CESANTIAS!$C$16:$M$112,11,0),0)</f>
        <v>0</v>
      </c>
      <c r="Z598" s="3">
        <f>IFERROR(VLOOKUP(B598,[13]Ap_PENSION!$C$16:$M$112,11,0),0)</f>
        <v>0</v>
      </c>
      <c r="AA598" s="3">
        <f>IFERROR(VLOOKUP(B598,[13]Ap_SALUD!$C$16:$M$112,11,0),0)</f>
        <v>0</v>
      </c>
      <c r="AB598" s="3"/>
      <c r="AC598" s="36">
        <f t="shared" si="27"/>
        <v>59823942</v>
      </c>
      <c r="AD598" s="37">
        <f t="shared" si="29"/>
        <v>31417907</v>
      </c>
      <c r="AE598" s="144"/>
    </row>
    <row r="599" spans="1:31" x14ac:dyDescent="0.25">
      <c r="A599" s="29">
        <v>587</v>
      </c>
      <c r="B599" s="61"/>
      <c r="C599" s="143" t="str">
        <f>VLOOKUP(D599,[8]Hoja1!$A$2:$B$1115,2,0)</f>
        <v>25491</v>
      </c>
      <c r="D599" s="31">
        <v>899999718</v>
      </c>
      <c r="E599" s="31">
        <v>219125491</v>
      </c>
      <c r="F599" s="61" t="s">
        <v>782</v>
      </c>
      <c r="G599" s="33">
        <v>0</v>
      </c>
      <c r="H599" s="33">
        <v>0</v>
      </c>
      <c r="I599" s="3">
        <f>IFERROR(VLOOKUP(C599,'[6]Anexo 2'!$A$9:$G$1115,7,0),0)</f>
        <v>88930234</v>
      </c>
      <c r="J599" s="3">
        <f>IFERROR(VLOOKUP(C599,'[6]Anexo 1'!$A$9:$F$1115,6,0),0)</f>
        <v>88607068</v>
      </c>
      <c r="K599" s="3"/>
      <c r="L599" s="3"/>
      <c r="M599" s="3"/>
      <c r="N599" s="3"/>
      <c r="O599" s="3"/>
      <c r="P599" s="34">
        <f t="shared" si="28"/>
        <v>177537302</v>
      </c>
      <c r="Q599" s="35">
        <f>VLOOKUP(D599,FEBRERO!$D$13:$Q$1147,14,0)+VLOOKUP(D599,FEBRERO!$D$13:$AC$1147,26,0)</f>
        <v>0</v>
      </c>
      <c r="R599" s="3">
        <f>IFERROR(VLOOKUP(D599,[13]ServNOMINA!$F$16:$M$112,8,0),0)</f>
        <v>0</v>
      </c>
      <c r="S599" s="3">
        <f>IFERROR(VLOOKUP(D599,[13]ServOTROS!$F$16:$M$112,8,0),0)</f>
        <v>0</v>
      </c>
      <c r="T599" s="3">
        <f>IFERROR(VLOOKUP(D599,[13]CANCEL!$F$16:$M$48,8,0),0)</f>
        <v>0</v>
      </c>
      <c r="U599" s="3">
        <f>IFERROR(VLOOKUP(B599,[13]Aaf_PENSION!$C$16:$M$112,11,0),0)</f>
        <v>0</v>
      </c>
      <c r="V599" s="3">
        <f>IFERROR(VLOOKUP(B599,[13]Aaf_SALUD!$C$16:$M$112,11,0),0)</f>
        <v>0</v>
      </c>
      <c r="W599" s="3">
        <f>IFERROR(VLOOKUP(D599,[13]CALIDAD!$F$16:$M$1122,8,0),0)</f>
        <v>22232559</v>
      </c>
      <c r="X599" s="3">
        <f>IFERROR(VLOOKUP(D599,'[14]dinamica municip ok'!$F$4:$G$1107,2,0),0)</f>
        <v>88607068</v>
      </c>
      <c r="Y599" s="3">
        <f>IFERROR(VLOOKUP(B599,[13]Ap_CESANTIAS!$C$16:$M$112,11,0),0)</f>
        <v>0</v>
      </c>
      <c r="Z599" s="3">
        <f>IFERROR(VLOOKUP(B599,[13]Ap_PENSION!$C$16:$M$112,11,0),0)</f>
        <v>0</v>
      </c>
      <c r="AA599" s="3">
        <f>IFERROR(VLOOKUP(B599,[13]Ap_SALUD!$C$16:$M$112,11,0),0)</f>
        <v>0</v>
      </c>
      <c r="AB599" s="3"/>
      <c r="AC599" s="36">
        <f t="shared" si="27"/>
        <v>110839627</v>
      </c>
      <c r="AD599" s="37">
        <f t="shared" si="29"/>
        <v>66697675</v>
      </c>
      <c r="AE599" s="144"/>
    </row>
    <row r="600" spans="1:31" x14ac:dyDescent="0.25">
      <c r="A600" s="38">
        <v>588</v>
      </c>
      <c r="B600" s="61"/>
      <c r="C600" s="143" t="str">
        <f>VLOOKUP(D600,[8]Hoja1!$A$2:$B$1115,2,0)</f>
        <v>25506</v>
      </c>
      <c r="D600" s="31">
        <v>890680088</v>
      </c>
      <c r="E600" s="31">
        <v>210625506</v>
      </c>
      <c r="F600" s="61" t="s">
        <v>417</v>
      </c>
      <c r="G600" s="33">
        <v>0</v>
      </c>
      <c r="H600" s="33">
        <v>0</v>
      </c>
      <c r="I600" s="3">
        <f>IFERROR(VLOOKUP(C600,'[6]Anexo 2'!$A$9:$G$1115,7,0),0)</f>
        <v>75456541</v>
      </c>
      <c r="J600" s="3">
        <f>IFERROR(VLOOKUP(C600,'[6]Anexo 1'!$A$9:$F$1115,6,0),0)</f>
        <v>77675558</v>
      </c>
      <c r="K600" s="3"/>
      <c r="L600" s="3"/>
      <c r="M600" s="3"/>
      <c r="N600" s="3"/>
      <c r="O600" s="3"/>
      <c r="P600" s="34">
        <f t="shared" si="28"/>
        <v>153132099</v>
      </c>
      <c r="Q600" s="35">
        <f>VLOOKUP(D600,FEBRERO!$D$13:$Q$1147,14,0)+VLOOKUP(D600,FEBRERO!$D$13:$AC$1147,26,0)</f>
        <v>0</v>
      </c>
      <c r="R600" s="3">
        <f>IFERROR(VLOOKUP(D600,[13]ServNOMINA!$F$16:$M$112,8,0),0)</f>
        <v>0</v>
      </c>
      <c r="S600" s="3">
        <f>IFERROR(VLOOKUP(D600,[13]ServOTROS!$F$16:$M$112,8,0),0)</f>
        <v>0</v>
      </c>
      <c r="T600" s="3">
        <f>IFERROR(VLOOKUP(D600,[13]CANCEL!$F$16:$M$48,8,0),0)</f>
        <v>0</v>
      </c>
      <c r="U600" s="3">
        <f>IFERROR(VLOOKUP(B600,[13]Aaf_PENSION!$C$16:$M$112,11,0),0)</f>
        <v>0</v>
      </c>
      <c r="V600" s="3">
        <f>IFERROR(VLOOKUP(B600,[13]Aaf_SALUD!$C$16:$M$112,11,0),0)</f>
        <v>0</v>
      </c>
      <c r="W600" s="3">
        <f>IFERROR(VLOOKUP(D600,[13]CALIDAD!$F$16:$M$1122,8,0),0)</f>
        <v>18864135</v>
      </c>
      <c r="X600" s="3">
        <f>IFERROR(VLOOKUP(D600,'[14]dinamica municip ok'!$F$4:$G$1107,2,0),0)</f>
        <v>77675558</v>
      </c>
      <c r="Y600" s="3">
        <f>IFERROR(VLOOKUP(B600,[13]Ap_CESANTIAS!$C$16:$M$112,11,0),0)</f>
        <v>0</v>
      </c>
      <c r="Z600" s="3">
        <f>IFERROR(VLOOKUP(B600,[13]Ap_PENSION!$C$16:$M$112,11,0),0)</f>
        <v>0</v>
      </c>
      <c r="AA600" s="3">
        <f>IFERROR(VLOOKUP(B600,[13]Ap_SALUD!$C$16:$M$112,11,0),0)</f>
        <v>0</v>
      </c>
      <c r="AB600" s="3"/>
      <c r="AC600" s="36">
        <f t="shared" si="27"/>
        <v>96539693</v>
      </c>
      <c r="AD600" s="37">
        <f t="shared" si="29"/>
        <v>56592406</v>
      </c>
      <c r="AE600" s="144"/>
    </row>
    <row r="601" spans="1:31" x14ac:dyDescent="0.25">
      <c r="A601" s="29">
        <v>589</v>
      </c>
      <c r="B601" s="61"/>
      <c r="C601" s="143" t="str">
        <f>VLOOKUP(D601,[8]Hoja1!$A$2:$B$1115,2,0)</f>
        <v>25513</v>
      </c>
      <c r="D601" s="31">
        <v>899999475</v>
      </c>
      <c r="E601" s="31">
        <v>211325513</v>
      </c>
      <c r="F601" s="61" t="s">
        <v>783</v>
      </c>
      <c r="G601" s="33">
        <v>0</v>
      </c>
      <c r="H601" s="33">
        <v>0</v>
      </c>
      <c r="I601" s="3">
        <f>IFERROR(VLOOKUP(C601,'[6]Anexo 2'!$A$9:$G$1115,7,0),0)</f>
        <v>327032376</v>
      </c>
      <c r="J601" s="3">
        <f>IFERROR(VLOOKUP(C601,'[6]Anexo 1'!$A$9:$F$1115,6,0),0)</f>
        <v>460912903</v>
      </c>
      <c r="K601" s="3"/>
      <c r="L601" s="3"/>
      <c r="M601" s="3"/>
      <c r="N601" s="3"/>
      <c r="O601" s="3"/>
      <c r="P601" s="34">
        <f t="shared" si="28"/>
        <v>787945279</v>
      </c>
      <c r="Q601" s="35">
        <f>VLOOKUP(D601,FEBRERO!$D$13:$Q$1147,14,0)+VLOOKUP(D601,FEBRERO!$D$13:$AC$1147,26,0)</f>
        <v>0</v>
      </c>
      <c r="R601" s="3">
        <f>IFERROR(VLOOKUP(D601,[13]ServNOMINA!$F$16:$M$112,8,0),0)</f>
        <v>0</v>
      </c>
      <c r="S601" s="3">
        <f>IFERROR(VLOOKUP(D601,[13]ServOTROS!$F$16:$M$112,8,0),0)</f>
        <v>0</v>
      </c>
      <c r="T601" s="3">
        <f>IFERROR(VLOOKUP(D601,[13]CANCEL!$F$16:$M$48,8,0),0)</f>
        <v>0</v>
      </c>
      <c r="U601" s="3">
        <f>IFERROR(VLOOKUP(B601,[13]Aaf_PENSION!$C$16:$M$112,11,0),0)</f>
        <v>0</v>
      </c>
      <c r="V601" s="3">
        <f>IFERROR(VLOOKUP(B601,[13]Aaf_SALUD!$C$16:$M$112,11,0),0)</f>
        <v>0</v>
      </c>
      <c r="W601" s="3">
        <f>IFERROR(VLOOKUP(D601,[13]CALIDAD!$F$16:$M$1122,8,0),0)</f>
        <v>81758094</v>
      </c>
      <c r="X601" s="3">
        <f>IFERROR(VLOOKUP(D601,'[14]dinamica municip ok'!$F$4:$G$1107,2,0),0)</f>
        <v>460912903</v>
      </c>
      <c r="Y601" s="3">
        <f>IFERROR(VLOOKUP(B601,[13]Ap_CESANTIAS!$C$16:$M$112,11,0),0)</f>
        <v>0</v>
      </c>
      <c r="Z601" s="3">
        <f>IFERROR(VLOOKUP(B601,[13]Ap_PENSION!$C$16:$M$112,11,0),0)</f>
        <v>0</v>
      </c>
      <c r="AA601" s="3">
        <f>IFERROR(VLOOKUP(B601,[13]Ap_SALUD!$C$16:$M$112,11,0),0)</f>
        <v>0</v>
      </c>
      <c r="AB601" s="3"/>
      <c r="AC601" s="36">
        <f t="shared" si="27"/>
        <v>542670997</v>
      </c>
      <c r="AD601" s="37">
        <f t="shared" si="29"/>
        <v>245274282</v>
      </c>
      <c r="AE601" s="144"/>
    </row>
    <row r="602" spans="1:31" x14ac:dyDescent="0.25">
      <c r="A602" s="38">
        <v>590</v>
      </c>
      <c r="B602" s="61"/>
      <c r="C602" s="143" t="str">
        <f>VLOOKUP(D602,[8]Hoja1!$A$2:$B$1115,2,0)</f>
        <v>25518</v>
      </c>
      <c r="D602" s="31">
        <v>899999704</v>
      </c>
      <c r="E602" s="31">
        <v>211825518</v>
      </c>
      <c r="F602" s="61" t="s">
        <v>784</v>
      </c>
      <c r="G602" s="33">
        <v>0</v>
      </c>
      <c r="H602" s="33">
        <v>0</v>
      </c>
      <c r="I602" s="3">
        <f>IFERROR(VLOOKUP(C602,'[6]Anexo 2'!$A$9:$G$1115,7,0),0)</f>
        <v>77050023</v>
      </c>
      <c r="J602" s="3">
        <f>IFERROR(VLOOKUP(C602,'[6]Anexo 1'!$A$9:$F$1115,6,0),0)</f>
        <v>71497258</v>
      </c>
      <c r="K602" s="3"/>
      <c r="L602" s="3"/>
      <c r="M602" s="3"/>
      <c r="N602" s="3"/>
      <c r="O602" s="3"/>
      <c r="P602" s="34">
        <f t="shared" si="28"/>
        <v>148547281</v>
      </c>
      <c r="Q602" s="35">
        <f>VLOOKUP(D602,FEBRERO!$D$13:$Q$1147,14,0)+VLOOKUP(D602,FEBRERO!$D$13:$AC$1147,26,0)</f>
        <v>0</v>
      </c>
      <c r="R602" s="3">
        <f>IFERROR(VLOOKUP(D602,[13]ServNOMINA!$F$16:$M$112,8,0),0)</f>
        <v>0</v>
      </c>
      <c r="S602" s="3">
        <f>IFERROR(VLOOKUP(D602,[13]ServOTROS!$F$16:$M$112,8,0),0)</f>
        <v>0</v>
      </c>
      <c r="T602" s="3">
        <f>IFERROR(VLOOKUP(D602,[13]CANCEL!$F$16:$M$48,8,0),0)</f>
        <v>0</v>
      </c>
      <c r="U602" s="3">
        <f>IFERROR(VLOOKUP(B602,[13]Aaf_PENSION!$C$16:$M$112,11,0),0)</f>
        <v>0</v>
      </c>
      <c r="V602" s="3">
        <f>IFERROR(VLOOKUP(B602,[13]Aaf_SALUD!$C$16:$M$112,11,0),0)</f>
        <v>0</v>
      </c>
      <c r="W602" s="3">
        <f>IFERROR(VLOOKUP(D602,[13]CALIDAD!$F$16:$M$1122,8,0),0)</f>
        <v>19262505</v>
      </c>
      <c r="X602" s="3">
        <f>IFERROR(VLOOKUP(D602,'[14]dinamica municip ok'!$F$4:$G$1107,2,0),0)</f>
        <v>71497258</v>
      </c>
      <c r="Y602" s="3">
        <f>IFERROR(VLOOKUP(B602,[13]Ap_CESANTIAS!$C$16:$M$112,11,0),0)</f>
        <v>0</v>
      </c>
      <c r="Z602" s="3">
        <f>IFERROR(VLOOKUP(B602,[13]Ap_PENSION!$C$16:$M$112,11,0),0)</f>
        <v>0</v>
      </c>
      <c r="AA602" s="3">
        <f>IFERROR(VLOOKUP(B602,[13]Ap_SALUD!$C$16:$M$112,11,0),0)</f>
        <v>0</v>
      </c>
      <c r="AB602" s="3"/>
      <c r="AC602" s="36">
        <f t="shared" si="27"/>
        <v>90759763</v>
      </c>
      <c r="AD602" s="37">
        <f t="shared" si="29"/>
        <v>57787518</v>
      </c>
      <c r="AE602" s="144"/>
    </row>
    <row r="603" spans="1:31" x14ac:dyDescent="0.25">
      <c r="A603" s="29">
        <v>591</v>
      </c>
      <c r="B603" s="61"/>
      <c r="C603" s="143" t="str">
        <f>VLOOKUP(D603,[8]Hoja1!$A$2:$B$1115,2,0)</f>
        <v>25524</v>
      </c>
      <c r="D603" s="31">
        <v>890680173</v>
      </c>
      <c r="E603" s="31">
        <v>212425524</v>
      </c>
      <c r="F603" s="61" t="s">
        <v>785</v>
      </c>
      <c r="G603" s="33">
        <v>0</v>
      </c>
      <c r="H603" s="33">
        <v>0</v>
      </c>
      <c r="I603" s="3">
        <f>IFERROR(VLOOKUP(C603,'[6]Anexo 2'!$A$9:$G$1115,7,0),0)</f>
        <v>82795248</v>
      </c>
      <c r="J603" s="3">
        <f>IFERROR(VLOOKUP(C603,'[6]Anexo 1'!$A$9:$F$1115,6,0),0)</f>
        <v>87214802</v>
      </c>
      <c r="K603" s="3"/>
      <c r="L603" s="3"/>
      <c r="M603" s="3"/>
      <c r="N603" s="3"/>
      <c r="O603" s="3"/>
      <c r="P603" s="34">
        <f t="shared" si="28"/>
        <v>170010050</v>
      </c>
      <c r="Q603" s="35">
        <f>VLOOKUP(D603,FEBRERO!$D$13:$Q$1147,14,0)+VLOOKUP(D603,FEBRERO!$D$13:$AC$1147,26,0)</f>
        <v>0</v>
      </c>
      <c r="R603" s="3">
        <f>IFERROR(VLOOKUP(D603,[13]ServNOMINA!$F$16:$M$112,8,0),0)</f>
        <v>0</v>
      </c>
      <c r="S603" s="3">
        <f>IFERROR(VLOOKUP(D603,[13]ServOTROS!$F$16:$M$112,8,0),0)</f>
        <v>0</v>
      </c>
      <c r="T603" s="3">
        <f>IFERROR(VLOOKUP(D603,[13]CANCEL!$F$16:$M$48,8,0),0)</f>
        <v>0</v>
      </c>
      <c r="U603" s="3">
        <f>IFERROR(VLOOKUP(B603,[13]Aaf_PENSION!$C$16:$M$112,11,0),0)</f>
        <v>0</v>
      </c>
      <c r="V603" s="3">
        <f>IFERROR(VLOOKUP(B603,[13]Aaf_SALUD!$C$16:$M$112,11,0),0)</f>
        <v>0</v>
      </c>
      <c r="W603" s="3">
        <f>IFERROR(VLOOKUP(D603,[13]CALIDAD!$F$16:$M$1122,8,0),0)</f>
        <v>20698812</v>
      </c>
      <c r="X603" s="3">
        <f>IFERROR(VLOOKUP(D603,'[14]dinamica municip ok'!$F$4:$G$1107,2,0),0)</f>
        <v>87214802</v>
      </c>
      <c r="Y603" s="3">
        <f>IFERROR(VLOOKUP(B603,[13]Ap_CESANTIAS!$C$16:$M$112,11,0),0)</f>
        <v>0</v>
      </c>
      <c r="Z603" s="3">
        <f>IFERROR(VLOOKUP(B603,[13]Ap_PENSION!$C$16:$M$112,11,0),0)</f>
        <v>0</v>
      </c>
      <c r="AA603" s="3">
        <f>IFERROR(VLOOKUP(B603,[13]Ap_SALUD!$C$16:$M$112,11,0),0)</f>
        <v>0</v>
      </c>
      <c r="AB603" s="3"/>
      <c r="AC603" s="36">
        <f t="shared" si="27"/>
        <v>107913614</v>
      </c>
      <c r="AD603" s="37">
        <f t="shared" si="29"/>
        <v>62096436</v>
      </c>
      <c r="AE603" s="144"/>
    </row>
    <row r="604" spans="1:31" x14ac:dyDescent="0.25">
      <c r="A604" s="38">
        <v>592</v>
      </c>
      <c r="B604" s="61"/>
      <c r="C604" s="143" t="str">
        <f>VLOOKUP(D604,[8]Hoja1!$A$2:$B$1115,2,0)</f>
        <v>25530</v>
      </c>
      <c r="D604" s="31">
        <v>800074120</v>
      </c>
      <c r="E604" s="31">
        <v>213025530</v>
      </c>
      <c r="F604" s="61" t="s">
        <v>786</v>
      </c>
      <c r="G604" s="33">
        <v>0</v>
      </c>
      <c r="H604" s="33">
        <v>0</v>
      </c>
      <c r="I604" s="3">
        <f>IFERROR(VLOOKUP(C604,'[6]Anexo 2'!$A$9:$G$1115,7,0),0)</f>
        <v>193025344</v>
      </c>
      <c r="J604" s="3">
        <f>IFERROR(VLOOKUP(C604,'[6]Anexo 1'!$A$9:$F$1115,6,0),0)</f>
        <v>213192946</v>
      </c>
      <c r="K604" s="3"/>
      <c r="L604" s="3"/>
      <c r="M604" s="3"/>
      <c r="N604" s="3"/>
      <c r="O604" s="3"/>
      <c r="P604" s="34">
        <f t="shared" si="28"/>
        <v>406218290</v>
      </c>
      <c r="Q604" s="35">
        <f>VLOOKUP(D604,FEBRERO!$D$13:$Q$1147,14,0)+VLOOKUP(D604,FEBRERO!$D$13:$AC$1147,26,0)</f>
        <v>0</v>
      </c>
      <c r="R604" s="3">
        <f>IFERROR(VLOOKUP(D604,[13]ServNOMINA!$F$16:$M$112,8,0),0)</f>
        <v>0</v>
      </c>
      <c r="S604" s="3">
        <f>IFERROR(VLOOKUP(D604,[13]ServOTROS!$F$16:$M$112,8,0),0)</f>
        <v>0</v>
      </c>
      <c r="T604" s="3">
        <f>IFERROR(VLOOKUP(D604,[13]CANCEL!$F$16:$M$48,8,0),0)</f>
        <v>0</v>
      </c>
      <c r="U604" s="3">
        <f>IFERROR(VLOOKUP(B604,[13]Aaf_PENSION!$C$16:$M$112,11,0),0)</f>
        <v>0</v>
      </c>
      <c r="V604" s="3">
        <f>IFERROR(VLOOKUP(B604,[13]Aaf_SALUD!$C$16:$M$112,11,0),0)</f>
        <v>0</v>
      </c>
      <c r="W604" s="3">
        <f>IFERROR(VLOOKUP(D604,[13]CALIDAD!$F$16:$M$1122,8,0),0)</f>
        <v>48256335</v>
      </c>
      <c r="X604" s="3">
        <f>IFERROR(VLOOKUP(D604,'[14]dinamica municip ok'!$F$4:$G$1107,2,0),0)</f>
        <v>213192946</v>
      </c>
      <c r="Y604" s="3">
        <f>IFERROR(VLOOKUP(B604,[13]Ap_CESANTIAS!$C$16:$M$112,11,0),0)</f>
        <v>0</v>
      </c>
      <c r="Z604" s="3">
        <f>IFERROR(VLOOKUP(B604,[13]Ap_PENSION!$C$16:$M$112,11,0),0)</f>
        <v>0</v>
      </c>
      <c r="AA604" s="3">
        <f>IFERROR(VLOOKUP(B604,[13]Ap_SALUD!$C$16:$M$112,11,0),0)</f>
        <v>0</v>
      </c>
      <c r="AB604" s="3"/>
      <c r="AC604" s="36">
        <f t="shared" si="27"/>
        <v>261449281</v>
      </c>
      <c r="AD604" s="37">
        <f t="shared" si="29"/>
        <v>144769009</v>
      </c>
      <c r="AE604" s="144"/>
    </row>
    <row r="605" spans="1:31" x14ac:dyDescent="0.25">
      <c r="A605" s="29">
        <v>593</v>
      </c>
      <c r="B605" s="61"/>
      <c r="C605" s="143" t="str">
        <f>VLOOKUP(D605,[8]Hoja1!$A$2:$B$1115,2,0)</f>
        <v>25535</v>
      </c>
      <c r="D605" s="31">
        <v>890680154</v>
      </c>
      <c r="E605" s="31">
        <v>213525535</v>
      </c>
      <c r="F605" s="61" t="s">
        <v>787</v>
      </c>
      <c r="G605" s="33">
        <v>0</v>
      </c>
      <c r="H605" s="33">
        <v>0</v>
      </c>
      <c r="I605" s="3">
        <f>IFERROR(VLOOKUP(C605,'[6]Anexo 2'!$A$9:$G$1115,7,0),0)</f>
        <v>191820052</v>
      </c>
      <c r="J605" s="3">
        <f>IFERROR(VLOOKUP(C605,'[6]Anexo 1'!$A$9:$F$1115,6,0),0)</f>
        <v>225131114</v>
      </c>
      <c r="K605" s="3"/>
      <c r="L605" s="3"/>
      <c r="M605" s="3"/>
      <c r="N605" s="3"/>
      <c r="O605" s="3"/>
      <c r="P605" s="34">
        <f t="shared" si="28"/>
        <v>416951166</v>
      </c>
      <c r="Q605" s="35">
        <f>VLOOKUP(D605,FEBRERO!$D$13:$Q$1147,14,0)+VLOOKUP(D605,FEBRERO!$D$13:$AC$1147,26,0)</f>
        <v>0</v>
      </c>
      <c r="R605" s="3">
        <f>IFERROR(VLOOKUP(D605,[13]ServNOMINA!$F$16:$M$112,8,0),0)</f>
        <v>0</v>
      </c>
      <c r="S605" s="3">
        <f>IFERROR(VLOOKUP(D605,[13]ServOTROS!$F$16:$M$112,8,0),0)</f>
        <v>0</v>
      </c>
      <c r="T605" s="3">
        <f>IFERROR(VLOOKUP(D605,[13]CANCEL!$F$16:$M$48,8,0),0)</f>
        <v>0</v>
      </c>
      <c r="U605" s="3">
        <f>IFERROR(VLOOKUP(B605,[13]Aaf_PENSION!$C$16:$M$112,11,0),0)</f>
        <v>0</v>
      </c>
      <c r="V605" s="3">
        <f>IFERROR(VLOOKUP(B605,[13]Aaf_SALUD!$C$16:$M$112,11,0),0)</f>
        <v>0</v>
      </c>
      <c r="W605" s="3">
        <f>IFERROR(VLOOKUP(D605,[13]CALIDAD!$F$16:$M$1122,8,0),0)</f>
        <v>47955012</v>
      </c>
      <c r="X605" s="3">
        <f>IFERROR(VLOOKUP(D605,'[14]dinamica municip ok'!$F$4:$G$1107,2,0),0)</f>
        <v>225131114</v>
      </c>
      <c r="Y605" s="3">
        <f>IFERROR(VLOOKUP(B605,[13]Ap_CESANTIAS!$C$16:$M$112,11,0),0)</f>
        <v>0</v>
      </c>
      <c r="Z605" s="3">
        <f>IFERROR(VLOOKUP(B605,[13]Ap_PENSION!$C$16:$M$112,11,0),0)</f>
        <v>0</v>
      </c>
      <c r="AA605" s="3">
        <f>IFERROR(VLOOKUP(B605,[13]Ap_SALUD!$C$16:$M$112,11,0),0)</f>
        <v>0</v>
      </c>
      <c r="AB605" s="3"/>
      <c r="AC605" s="36">
        <f t="shared" si="27"/>
        <v>273086126</v>
      </c>
      <c r="AD605" s="37">
        <f t="shared" si="29"/>
        <v>143865040</v>
      </c>
      <c r="AE605" s="144"/>
    </row>
    <row r="606" spans="1:31" x14ac:dyDescent="0.25">
      <c r="A606" s="38">
        <v>594</v>
      </c>
      <c r="B606" s="61"/>
      <c r="C606" s="143" t="str">
        <f>VLOOKUP(D606,[8]Hoja1!$A$2:$B$1115,2,0)</f>
        <v>25572</v>
      </c>
      <c r="D606" s="31">
        <v>899999413</v>
      </c>
      <c r="E606" s="31">
        <v>217225572</v>
      </c>
      <c r="F606" s="61" t="s">
        <v>788</v>
      </c>
      <c r="G606" s="33">
        <v>0</v>
      </c>
      <c r="H606" s="33">
        <v>0</v>
      </c>
      <c r="I606" s="3">
        <f>IFERROR(VLOOKUP(C606,'[6]Anexo 2'!$A$9:$G$1115,7,0),0)</f>
        <v>244132484</v>
      </c>
      <c r="J606" s="3">
        <f>IFERROR(VLOOKUP(C606,'[6]Anexo 1'!$A$9:$F$1115,6,0),0)</f>
        <v>274018010</v>
      </c>
      <c r="K606" s="3"/>
      <c r="L606" s="3"/>
      <c r="M606" s="3"/>
      <c r="N606" s="3"/>
      <c r="O606" s="3"/>
      <c r="P606" s="34">
        <f t="shared" si="28"/>
        <v>518150494</v>
      </c>
      <c r="Q606" s="35">
        <f>VLOOKUP(D606,FEBRERO!$D$13:$Q$1147,14,0)+VLOOKUP(D606,FEBRERO!$D$13:$AC$1147,26,0)</f>
        <v>0</v>
      </c>
      <c r="R606" s="3">
        <f>IFERROR(VLOOKUP(D606,[13]ServNOMINA!$F$16:$M$112,8,0),0)</f>
        <v>0</v>
      </c>
      <c r="S606" s="3">
        <f>IFERROR(VLOOKUP(D606,[13]ServOTROS!$F$16:$M$112,8,0),0)</f>
        <v>0</v>
      </c>
      <c r="T606" s="3">
        <f>IFERROR(VLOOKUP(D606,[13]CANCEL!$F$16:$M$48,8,0),0)</f>
        <v>0</v>
      </c>
      <c r="U606" s="3">
        <f>IFERROR(VLOOKUP(B606,[13]Aaf_PENSION!$C$16:$M$112,11,0),0)</f>
        <v>0</v>
      </c>
      <c r="V606" s="3">
        <f>IFERROR(VLOOKUP(B606,[13]Aaf_SALUD!$C$16:$M$112,11,0),0)</f>
        <v>0</v>
      </c>
      <c r="W606" s="3">
        <f>IFERROR(VLOOKUP(D606,[13]CALIDAD!$F$16:$M$1122,8,0),0)</f>
        <v>61033122</v>
      </c>
      <c r="X606" s="3">
        <f>IFERROR(VLOOKUP(D606,'[14]dinamica municip ok'!$F$4:$G$1107,2,0),0)</f>
        <v>274018010</v>
      </c>
      <c r="Y606" s="3">
        <f>IFERROR(VLOOKUP(B606,[13]Ap_CESANTIAS!$C$16:$M$112,11,0),0)</f>
        <v>0</v>
      </c>
      <c r="Z606" s="3">
        <f>IFERROR(VLOOKUP(B606,[13]Ap_PENSION!$C$16:$M$112,11,0),0)</f>
        <v>0</v>
      </c>
      <c r="AA606" s="3">
        <f>IFERROR(VLOOKUP(B606,[13]Ap_SALUD!$C$16:$M$112,11,0),0)</f>
        <v>0</v>
      </c>
      <c r="AB606" s="3"/>
      <c r="AC606" s="36">
        <f t="shared" si="27"/>
        <v>335051132</v>
      </c>
      <c r="AD606" s="37">
        <f t="shared" si="29"/>
        <v>183099362</v>
      </c>
      <c r="AE606" s="144"/>
    </row>
    <row r="607" spans="1:31" x14ac:dyDescent="0.25">
      <c r="A607" s="29">
        <v>595</v>
      </c>
      <c r="B607" s="61"/>
      <c r="C607" s="143" t="str">
        <f>VLOOKUP(D607,[8]Hoja1!$A$2:$B$1115,2,0)</f>
        <v>25580</v>
      </c>
      <c r="D607" s="31">
        <v>800085612</v>
      </c>
      <c r="E607" s="31">
        <v>218025580</v>
      </c>
      <c r="F607" s="61" t="s">
        <v>789</v>
      </c>
      <c r="G607" s="33">
        <v>0</v>
      </c>
      <c r="H607" s="33">
        <v>0</v>
      </c>
      <c r="I607" s="3">
        <f>IFERROR(VLOOKUP(C607,'[6]Anexo 2'!$A$9:$G$1115,7,0),0)</f>
        <v>39246297</v>
      </c>
      <c r="J607" s="3">
        <f>IFERROR(VLOOKUP(C607,'[6]Anexo 1'!$A$9:$F$1115,6,0),0)</f>
        <v>43466117</v>
      </c>
      <c r="K607" s="3"/>
      <c r="L607" s="3"/>
      <c r="M607" s="3"/>
      <c r="N607" s="3"/>
      <c r="O607" s="3"/>
      <c r="P607" s="34">
        <f t="shared" si="28"/>
        <v>82712414</v>
      </c>
      <c r="Q607" s="35">
        <f>VLOOKUP(D607,FEBRERO!$D$13:$Q$1147,14,0)+VLOOKUP(D607,FEBRERO!$D$13:$AC$1147,26,0)</f>
        <v>0</v>
      </c>
      <c r="R607" s="3">
        <f>IFERROR(VLOOKUP(D607,[13]ServNOMINA!$F$16:$M$112,8,0),0)</f>
        <v>0</v>
      </c>
      <c r="S607" s="3">
        <f>IFERROR(VLOOKUP(D607,[13]ServOTROS!$F$16:$M$112,8,0),0)</f>
        <v>0</v>
      </c>
      <c r="T607" s="3">
        <f>IFERROR(VLOOKUP(D607,[13]CANCEL!$F$16:$M$48,8,0),0)</f>
        <v>0</v>
      </c>
      <c r="U607" s="3">
        <f>IFERROR(VLOOKUP(B607,[13]Aaf_PENSION!$C$16:$M$112,11,0),0)</f>
        <v>0</v>
      </c>
      <c r="V607" s="3">
        <f>IFERROR(VLOOKUP(B607,[13]Aaf_SALUD!$C$16:$M$112,11,0),0)</f>
        <v>0</v>
      </c>
      <c r="W607" s="3">
        <f>IFERROR(VLOOKUP(D607,[13]CALIDAD!$F$16:$M$1122,8,0),0)</f>
        <v>9811575</v>
      </c>
      <c r="X607" s="3">
        <f>IFERROR(VLOOKUP(D607,'[14]dinamica municip ok'!$F$4:$G$1107,2,0),0)</f>
        <v>43466117</v>
      </c>
      <c r="Y607" s="3">
        <f>IFERROR(VLOOKUP(B607,[13]Ap_CESANTIAS!$C$16:$M$112,11,0),0)</f>
        <v>0</v>
      </c>
      <c r="Z607" s="3">
        <f>IFERROR(VLOOKUP(B607,[13]Ap_PENSION!$C$16:$M$112,11,0),0)</f>
        <v>0</v>
      </c>
      <c r="AA607" s="3">
        <f>IFERROR(VLOOKUP(B607,[13]Ap_SALUD!$C$16:$M$112,11,0),0)</f>
        <v>0</v>
      </c>
      <c r="AB607" s="3"/>
      <c r="AC607" s="36">
        <f t="shared" si="27"/>
        <v>53277692</v>
      </c>
      <c r="AD607" s="37">
        <f t="shared" si="29"/>
        <v>29434722</v>
      </c>
      <c r="AE607" s="144"/>
    </row>
    <row r="608" spans="1:31" x14ac:dyDescent="0.25">
      <c r="A608" s="38">
        <v>596</v>
      </c>
      <c r="B608" s="61"/>
      <c r="C608" s="143" t="str">
        <f>VLOOKUP(D608,[8]Hoja1!$A$2:$B$1115,2,0)</f>
        <v>25592</v>
      </c>
      <c r="D608" s="31">
        <v>899999432</v>
      </c>
      <c r="E608" s="31">
        <v>219225592</v>
      </c>
      <c r="F608" s="61" t="s">
        <v>790</v>
      </c>
      <c r="G608" s="33">
        <v>0</v>
      </c>
      <c r="H608" s="33">
        <v>0</v>
      </c>
      <c r="I608" s="3">
        <f>IFERROR(VLOOKUP(C608,'[6]Anexo 2'!$A$9:$G$1115,7,0),0)</f>
        <v>75490883</v>
      </c>
      <c r="J608" s="3">
        <f>IFERROR(VLOOKUP(C608,'[6]Anexo 1'!$A$9:$F$1115,6,0),0)</f>
        <v>100543819</v>
      </c>
      <c r="K608" s="3"/>
      <c r="L608" s="3"/>
      <c r="M608" s="3"/>
      <c r="N608" s="3"/>
      <c r="O608" s="3"/>
      <c r="P608" s="34">
        <f t="shared" si="28"/>
        <v>176034702</v>
      </c>
      <c r="Q608" s="35">
        <f>VLOOKUP(D608,FEBRERO!$D$13:$Q$1147,14,0)+VLOOKUP(D608,FEBRERO!$D$13:$AC$1147,26,0)</f>
        <v>0</v>
      </c>
      <c r="R608" s="3">
        <f>IFERROR(VLOOKUP(D608,[13]ServNOMINA!$F$16:$M$112,8,0),0)</f>
        <v>0</v>
      </c>
      <c r="S608" s="3">
        <f>IFERROR(VLOOKUP(D608,[13]ServOTROS!$F$16:$M$112,8,0),0)</f>
        <v>0</v>
      </c>
      <c r="T608" s="3">
        <f>IFERROR(VLOOKUP(D608,[13]CANCEL!$F$16:$M$48,8,0),0)</f>
        <v>0</v>
      </c>
      <c r="U608" s="3">
        <f>IFERROR(VLOOKUP(B608,[13]Aaf_PENSION!$C$16:$M$112,11,0),0)</f>
        <v>0</v>
      </c>
      <c r="V608" s="3">
        <f>IFERROR(VLOOKUP(B608,[13]Aaf_SALUD!$C$16:$M$112,11,0),0)</f>
        <v>0</v>
      </c>
      <c r="W608" s="3">
        <f>IFERROR(VLOOKUP(D608,[13]CALIDAD!$F$16:$M$1122,8,0),0)</f>
        <v>18872721</v>
      </c>
      <c r="X608" s="3">
        <f>IFERROR(VLOOKUP(D608,'[14]dinamica municip ok'!$F$4:$G$1107,2,0),0)</f>
        <v>100543819</v>
      </c>
      <c r="Y608" s="3">
        <f>IFERROR(VLOOKUP(B608,[13]Ap_CESANTIAS!$C$16:$M$112,11,0),0)</f>
        <v>0</v>
      </c>
      <c r="Z608" s="3">
        <f>IFERROR(VLOOKUP(B608,[13]Ap_PENSION!$C$16:$M$112,11,0),0)</f>
        <v>0</v>
      </c>
      <c r="AA608" s="3">
        <f>IFERROR(VLOOKUP(B608,[13]Ap_SALUD!$C$16:$M$112,11,0),0)</f>
        <v>0</v>
      </c>
      <c r="AB608" s="3"/>
      <c r="AC608" s="36">
        <f t="shared" si="27"/>
        <v>119416540</v>
      </c>
      <c r="AD608" s="37">
        <f t="shared" si="29"/>
        <v>56618162</v>
      </c>
      <c r="AE608" s="144"/>
    </row>
    <row r="609" spans="1:31" x14ac:dyDescent="0.25">
      <c r="A609" s="29">
        <v>597</v>
      </c>
      <c r="B609" s="61"/>
      <c r="C609" s="143" t="str">
        <f>VLOOKUP(D609,[8]Hoja1!$A$2:$B$1115,2,0)</f>
        <v>25594</v>
      </c>
      <c r="D609" s="31">
        <v>800094716</v>
      </c>
      <c r="E609" s="31">
        <v>219425594</v>
      </c>
      <c r="F609" s="61" t="s">
        <v>791</v>
      </c>
      <c r="G609" s="33">
        <v>0</v>
      </c>
      <c r="H609" s="33">
        <v>0</v>
      </c>
      <c r="I609" s="3">
        <f>IFERROR(VLOOKUP(C609,'[6]Anexo 2'!$A$9:$G$1115,7,0),0)</f>
        <v>97674292</v>
      </c>
      <c r="J609" s="3">
        <f>IFERROR(VLOOKUP(C609,'[6]Anexo 1'!$A$9:$F$1115,6,0),0)</f>
        <v>150711813</v>
      </c>
      <c r="K609" s="3"/>
      <c r="L609" s="3"/>
      <c r="M609" s="3"/>
      <c r="N609" s="3"/>
      <c r="O609" s="3"/>
      <c r="P609" s="34">
        <f t="shared" si="28"/>
        <v>248386105</v>
      </c>
      <c r="Q609" s="35">
        <f>VLOOKUP(D609,FEBRERO!$D$13:$Q$1147,14,0)+VLOOKUP(D609,FEBRERO!$D$13:$AC$1147,26,0)</f>
        <v>0</v>
      </c>
      <c r="R609" s="3">
        <f>IFERROR(VLOOKUP(D609,[13]ServNOMINA!$F$16:$M$112,8,0),0)</f>
        <v>0</v>
      </c>
      <c r="S609" s="3">
        <f>IFERROR(VLOOKUP(D609,[13]ServOTROS!$F$16:$M$112,8,0),0)</f>
        <v>0</v>
      </c>
      <c r="T609" s="3">
        <f>IFERROR(VLOOKUP(D609,[13]CANCEL!$F$16:$M$48,8,0),0)</f>
        <v>0</v>
      </c>
      <c r="U609" s="3">
        <f>IFERROR(VLOOKUP(B609,[13]Aaf_PENSION!$C$16:$M$112,11,0),0)</f>
        <v>0</v>
      </c>
      <c r="V609" s="3">
        <f>IFERROR(VLOOKUP(B609,[13]Aaf_SALUD!$C$16:$M$112,11,0),0)</f>
        <v>0</v>
      </c>
      <c r="W609" s="3">
        <f>IFERROR(VLOOKUP(D609,[13]CALIDAD!$F$16:$M$1122,8,0),0)</f>
        <v>24418572</v>
      </c>
      <c r="X609" s="3">
        <f>IFERROR(VLOOKUP(D609,'[14]dinamica municip ok'!$F$4:$G$1107,2,0),0)</f>
        <v>150711813</v>
      </c>
      <c r="Y609" s="3">
        <f>IFERROR(VLOOKUP(B609,[13]Ap_CESANTIAS!$C$16:$M$112,11,0),0)</f>
        <v>0</v>
      </c>
      <c r="Z609" s="3">
        <f>IFERROR(VLOOKUP(B609,[13]Ap_PENSION!$C$16:$M$112,11,0),0)</f>
        <v>0</v>
      </c>
      <c r="AA609" s="3">
        <f>IFERROR(VLOOKUP(B609,[13]Ap_SALUD!$C$16:$M$112,11,0),0)</f>
        <v>0</v>
      </c>
      <c r="AB609" s="3"/>
      <c r="AC609" s="36">
        <f t="shared" si="27"/>
        <v>175130385</v>
      </c>
      <c r="AD609" s="37">
        <f t="shared" si="29"/>
        <v>73255720</v>
      </c>
      <c r="AE609" s="144"/>
    </row>
    <row r="610" spans="1:31" x14ac:dyDescent="0.25">
      <c r="A610" s="38">
        <v>598</v>
      </c>
      <c r="B610" s="61"/>
      <c r="C610" s="143" t="str">
        <f>VLOOKUP(D610,[8]Hoja1!$A$2:$B$1115,2,0)</f>
        <v>25596</v>
      </c>
      <c r="D610" s="31">
        <v>899999431</v>
      </c>
      <c r="E610" s="31">
        <v>219625596</v>
      </c>
      <c r="F610" s="61" t="s">
        <v>792</v>
      </c>
      <c r="G610" s="33">
        <v>0</v>
      </c>
      <c r="H610" s="33">
        <v>0</v>
      </c>
      <c r="I610" s="3">
        <f>IFERROR(VLOOKUP(C610,'[6]Anexo 2'!$A$9:$G$1115,7,0),0)</f>
        <v>94561734</v>
      </c>
      <c r="J610" s="3">
        <f>IFERROR(VLOOKUP(C610,'[6]Anexo 1'!$A$9:$F$1115,6,0),0)</f>
        <v>122285303</v>
      </c>
      <c r="K610" s="3"/>
      <c r="L610" s="3"/>
      <c r="M610" s="3"/>
      <c r="N610" s="3"/>
      <c r="O610" s="3"/>
      <c r="P610" s="34">
        <f t="shared" si="28"/>
        <v>216847037</v>
      </c>
      <c r="Q610" s="35">
        <f>VLOOKUP(D610,FEBRERO!$D$13:$Q$1147,14,0)+VLOOKUP(D610,FEBRERO!$D$13:$AC$1147,26,0)</f>
        <v>0</v>
      </c>
      <c r="R610" s="3">
        <f>IFERROR(VLOOKUP(D610,[13]ServNOMINA!$F$16:$M$112,8,0),0)</f>
        <v>0</v>
      </c>
      <c r="S610" s="3">
        <f>IFERROR(VLOOKUP(D610,[13]ServOTROS!$F$16:$M$112,8,0),0)</f>
        <v>0</v>
      </c>
      <c r="T610" s="3">
        <f>IFERROR(VLOOKUP(D610,[13]CANCEL!$F$16:$M$48,8,0),0)</f>
        <v>0</v>
      </c>
      <c r="U610" s="3">
        <f>IFERROR(VLOOKUP(B610,[13]Aaf_PENSION!$C$16:$M$112,11,0),0)</f>
        <v>0</v>
      </c>
      <c r="V610" s="3">
        <f>IFERROR(VLOOKUP(B610,[13]Aaf_SALUD!$C$16:$M$112,11,0),0)</f>
        <v>0</v>
      </c>
      <c r="W610" s="3">
        <f>IFERROR(VLOOKUP(D610,[13]CALIDAD!$F$16:$M$1122,8,0),0)</f>
        <v>23640435</v>
      </c>
      <c r="X610" s="3">
        <f>IFERROR(VLOOKUP(D610,'[14]dinamica municip ok'!$F$4:$G$1107,2,0),0)</f>
        <v>122285303</v>
      </c>
      <c r="Y610" s="3">
        <f>IFERROR(VLOOKUP(B610,[13]Ap_CESANTIAS!$C$16:$M$112,11,0),0)</f>
        <v>0</v>
      </c>
      <c r="Z610" s="3">
        <f>IFERROR(VLOOKUP(B610,[13]Ap_PENSION!$C$16:$M$112,11,0),0)</f>
        <v>0</v>
      </c>
      <c r="AA610" s="3">
        <f>IFERROR(VLOOKUP(B610,[13]Ap_SALUD!$C$16:$M$112,11,0),0)</f>
        <v>0</v>
      </c>
      <c r="AB610" s="3"/>
      <c r="AC610" s="36">
        <f t="shared" si="27"/>
        <v>145925738</v>
      </c>
      <c r="AD610" s="37">
        <f t="shared" si="29"/>
        <v>70921299</v>
      </c>
      <c r="AE610" s="144"/>
    </row>
    <row r="611" spans="1:31" x14ac:dyDescent="0.25">
      <c r="A611" s="29">
        <v>599</v>
      </c>
      <c r="B611" s="61"/>
      <c r="C611" s="143" t="str">
        <f>VLOOKUP(D611,[8]Hoja1!$A$2:$B$1115,2,0)</f>
        <v>25599</v>
      </c>
      <c r="D611" s="31">
        <v>890680236</v>
      </c>
      <c r="E611" s="31">
        <v>219925599</v>
      </c>
      <c r="F611" s="61" t="s">
        <v>793</v>
      </c>
      <c r="G611" s="33">
        <v>0</v>
      </c>
      <c r="H611" s="33">
        <v>0</v>
      </c>
      <c r="I611" s="3">
        <f>IFERROR(VLOOKUP(C611,'[6]Anexo 2'!$A$9:$G$1115,7,0),0)</f>
        <v>117891468</v>
      </c>
      <c r="J611" s="3">
        <f>IFERROR(VLOOKUP(C611,'[6]Anexo 1'!$A$9:$F$1115,6,0),0)</f>
        <v>125684594</v>
      </c>
      <c r="K611" s="3"/>
      <c r="L611" s="3"/>
      <c r="M611" s="3"/>
      <c r="N611" s="3"/>
      <c r="O611" s="3"/>
      <c r="P611" s="34">
        <f t="shared" si="28"/>
        <v>243576062</v>
      </c>
      <c r="Q611" s="35">
        <f>VLOOKUP(D611,FEBRERO!$D$13:$Q$1147,14,0)+VLOOKUP(D611,FEBRERO!$D$13:$AC$1147,26,0)</f>
        <v>0</v>
      </c>
      <c r="R611" s="3">
        <f>IFERROR(VLOOKUP(D611,[13]ServNOMINA!$F$16:$M$112,8,0),0)</f>
        <v>0</v>
      </c>
      <c r="S611" s="3">
        <f>IFERROR(VLOOKUP(D611,[13]ServOTROS!$F$16:$M$112,8,0),0)</f>
        <v>0</v>
      </c>
      <c r="T611" s="3">
        <f>IFERROR(VLOOKUP(D611,[13]CANCEL!$F$16:$M$48,8,0),0)</f>
        <v>0</v>
      </c>
      <c r="U611" s="3">
        <f>IFERROR(VLOOKUP(B611,[13]Aaf_PENSION!$C$16:$M$112,11,0),0)</f>
        <v>0</v>
      </c>
      <c r="V611" s="3">
        <f>IFERROR(VLOOKUP(B611,[13]Aaf_SALUD!$C$16:$M$112,11,0),0)</f>
        <v>0</v>
      </c>
      <c r="W611" s="3">
        <f>IFERROR(VLOOKUP(D611,[13]CALIDAD!$F$16:$M$1122,8,0),0)</f>
        <v>29472867</v>
      </c>
      <c r="X611" s="3">
        <f>IFERROR(VLOOKUP(D611,'[14]dinamica municip ok'!$F$4:$G$1107,2,0),0)</f>
        <v>125684594</v>
      </c>
      <c r="Y611" s="3">
        <f>IFERROR(VLOOKUP(B611,[13]Ap_CESANTIAS!$C$16:$M$112,11,0),0)</f>
        <v>0</v>
      </c>
      <c r="Z611" s="3">
        <f>IFERROR(VLOOKUP(B611,[13]Ap_PENSION!$C$16:$M$112,11,0),0)</f>
        <v>0</v>
      </c>
      <c r="AA611" s="3">
        <f>IFERROR(VLOOKUP(B611,[13]Ap_SALUD!$C$16:$M$112,11,0),0)</f>
        <v>0</v>
      </c>
      <c r="AB611" s="3"/>
      <c r="AC611" s="36">
        <f t="shared" si="27"/>
        <v>155157461</v>
      </c>
      <c r="AD611" s="37">
        <f t="shared" si="29"/>
        <v>88418601</v>
      </c>
      <c r="AE611" s="144"/>
    </row>
    <row r="612" spans="1:31" x14ac:dyDescent="0.25">
      <c r="A612" s="38">
        <v>600</v>
      </c>
      <c r="B612" s="61"/>
      <c r="C612" s="143" t="str">
        <f>VLOOKUP(D612,[8]Hoja1!$A$2:$B$1115,2,0)</f>
        <v>25612</v>
      </c>
      <c r="D612" s="31">
        <v>890680059</v>
      </c>
      <c r="E612" s="31">
        <v>211225612</v>
      </c>
      <c r="F612" s="61" t="s">
        <v>794</v>
      </c>
      <c r="G612" s="33">
        <v>0</v>
      </c>
      <c r="H612" s="33">
        <v>0</v>
      </c>
      <c r="I612" s="3">
        <f>IFERROR(VLOOKUP(C612,'[6]Anexo 2'!$A$9:$G$1115,7,0),0)</f>
        <v>128373338</v>
      </c>
      <c r="J612" s="3">
        <f>IFERROR(VLOOKUP(C612,'[6]Anexo 1'!$A$9:$F$1115,6,0),0)</f>
        <v>158702191</v>
      </c>
      <c r="K612" s="3"/>
      <c r="L612" s="3"/>
      <c r="M612" s="3"/>
      <c r="N612" s="3"/>
      <c r="O612" s="3"/>
      <c r="P612" s="34">
        <f t="shared" si="28"/>
        <v>287075529</v>
      </c>
      <c r="Q612" s="35">
        <f>VLOOKUP(D612,FEBRERO!$D$13:$Q$1147,14,0)+VLOOKUP(D612,FEBRERO!$D$13:$AC$1147,26,0)</f>
        <v>0</v>
      </c>
      <c r="R612" s="3">
        <f>IFERROR(VLOOKUP(D612,[13]ServNOMINA!$F$16:$M$112,8,0),0)</f>
        <v>0</v>
      </c>
      <c r="S612" s="3">
        <f>IFERROR(VLOOKUP(D612,[13]ServOTROS!$F$16:$M$112,8,0),0)</f>
        <v>0</v>
      </c>
      <c r="T612" s="3">
        <f>IFERROR(VLOOKUP(D612,[13]CANCEL!$F$16:$M$48,8,0),0)</f>
        <v>0</v>
      </c>
      <c r="U612" s="3">
        <f>IFERROR(VLOOKUP(B612,[13]Aaf_PENSION!$C$16:$M$112,11,0),0)</f>
        <v>0</v>
      </c>
      <c r="V612" s="3">
        <f>IFERROR(VLOOKUP(B612,[13]Aaf_SALUD!$C$16:$M$112,11,0),0)</f>
        <v>0</v>
      </c>
      <c r="W612" s="3">
        <f>IFERROR(VLOOKUP(D612,[13]CALIDAD!$F$16:$M$1122,8,0),0)</f>
        <v>32093334</v>
      </c>
      <c r="X612" s="3">
        <f>IFERROR(VLOOKUP(D612,'[14]dinamica municip ok'!$F$4:$G$1107,2,0),0)</f>
        <v>158702191</v>
      </c>
      <c r="Y612" s="3">
        <f>IFERROR(VLOOKUP(B612,[13]Ap_CESANTIAS!$C$16:$M$112,11,0),0)</f>
        <v>0</v>
      </c>
      <c r="Z612" s="3">
        <f>IFERROR(VLOOKUP(B612,[13]Ap_PENSION!$C$16:$M$112,11,0),0)</f>
        <v>0</v>
      </c>
      <c r="AA612" s="3">
        <f>IFERROR(VLOOKUP(B612,[13]Ap_SALUD!$C$16:$M$112,11,0),0)</f>
        <v>0</v>
      </c>
      <c r="AB612" s="3"/>
      <c r="AC612" s="36">
        <f t="shared" si="27"/>
        <v>190795525</v>
      </c>
      <c r="AD612" s="37">
        <f t="shared" si="29"/>
        <v>96280004</v>
      </c>
      <c r="AE612" s="144"/>
    </row>
    <row r="613" spans="1:31" x14ac:dyDescent="0.25">
      <c r="A613" s="29">
        <v>601</v>
      </c>
      <c r="B613" s="61"/>
      <c r="C613" s="143" t="str">
        <f>VLOOKUP(D613,[8]Hoja1!$A$2:$B$1115,2,0)</f>
        <v>25645</v>
      </c>
      <c r="D613" s="31">
        <v>860527046</v>
      </c>
      <c r="E613" s="31">
        <v>214525645</v>
      </c>
      <c r="F613" s="61" t="s">
        <v>795</v>
      </c>
      <c r="G613" s="33">
        <v>0</v>
      </c>
      <c r="H613" s="33">
        <v>0</v>
      </c>
      <c r="I613" s="3">
        <f>IFERROR(VLOOKUP(C613,'[6]Anexo 2'!$A$9:$G$1115,7,0),0)</f>
        <v>134942550</v>
      </c>
      <c r="J613" s="3">
        <f>IFERROR(VLOOKUP(C613,'[6]Anexo 1'!$A$9:$F$1115,6,0),0)</f>
        <v>164933513</v>
      </c>
      <c r="K613" s="3"/>
      <c r="L613" s="3"/>
      <c r="M613" s="3"/>
      <c r="N613" s="3"/>
      <c r="O613" s="3"/>
      <c r="P613" s="34">
        <f t="shared" si="28"/>
        <v>299876063</v>
      </c>
      <c r="Q613" s="35">
        <f>VLOOKUP(D613,FEBRERO!$D$13:$Q$1147,14,0)+VLOOKUP(D613,FEBRERO!$D$13:$AC$1147,26,0)</f>
        <v>0</v>
      </c>
      <c r="R613" s="3">
        <f>IFERROR(VLOOKUP(D613,[13]ServNOMINA!$F$16:$M$112,8,0),0)</f>
        <v>0</v>
      </c>
      <c r="S613" s="3">
        <f>IFERROR(VLOOKUP(D613,[13]ServOTROS!$F$16:$M$112,8,0),0)</f>
        <v>0</v>
      </c>
      <c r="T613" s="3">
        <f>IFERROR(VLOOKUP(D613,[13]CANCEL!$F$16:$M$48,8,0),0)</f>
        <v>0</v>
      </c>
      <c r="U613" s="3">
        <f>IFERROR(VLOOKUP(B613,[13]Aaf_PENSION!$C$16:$M$112,11,0),0)</f>
        <v>0</v>
      </c>
      <c r="V613" s="3">
        <f>IFERROR(VLOOKUP(B613,[13]Aaf_SALUD!$C$16:$M$112,11,0),0)</f>
        <v>0</v>
      </c>
      <c r="W613" s="3">
        <f>IFERROR(VLOOKUP(D613,[13]CALIDAD!$F$16:$M$1122,8,0),0)</f>
        <v>33735639</v>
      </c>
      <c r="X613" s="3">
        <f>IFERROR(VLOOKUP(D613,'[14]dinamica municip ok'!$F$4:$G$1107,2,0),0)</f>
        <v>164933513</v>
      </c>
      <c r="Y613" s="3">
        <f>IFERROR(VLOOKUP(B613,[13]Ap_CESANTIAS!$C$16:$M$112,11,0),0)</f>
        <v>0</v>
      </c>
      <c r="Z613" s="3">
        <f>IFERROR(VLOOKUP(B613,[13]Ap_PENSION!$C$16:$M$112,11,0),0)</f>
        <v>0</v>
      </c>
      <c r="AA613" s="3">
        <f>IFERROR(VLOOKUP(B613,[13]Ap_SALUD!$C$16:$M$112,11,0),0)</f>
        <v>0</v>
      </c>
      <c r="AB613" s="3"/>
      <c r="AC613" s="36">
        <f t="shared" si="27"/>
        <v>198669152</v>
      </c>
      <c r="AD613" s="37">
        <f t="shared" si="29"/>
        <v>101206911</v>
      </c>
      <c r="AE613" s="144"/>
    </row>
    <row r="614" spans="1:31" x14ac:dyDescent="0.25">
      <c r="A614" s="38">
        <v>602</v>
      </c>
      <c r="B614" s="61"/>
      <c r="C614" s="143" t="str">
        <f>VLOOKUP(D614,[8]Hoja1!$A$2:$B$1115,2,0)</f>
        <v>25649</v>
      </c>
      <c r="D614" s="31">
        <v>800093437</v>
      </c>
      <c r="E614" s="31">
        <v>214925649</v>
      </c>
      <c r="F614" s="61" t="s">
        <v>796</v>
      </c>
      <c r="G614" s="33">
        <v>0</v>
      </c>
      <c r="H614" s="33">
        <v>0</v>
      </c>
      <c r="I614" s="3">
        <f>IFERROR(VLOOKUP(C614,'[6]Anexo 2'!$A$9:$G$1115,7,0),0)</f>
        <v>122884736</v>
      </c>
      <c r="J614" s="3">
        <f>IFERROR(VLOOKUP(C614,'[6]Anexo 1'!$A$9:$F$1115,6,0),0)</f>
        <v>171103522</v>
      </c>
      <c r="K614" s="3"/>
      <c r="L614" s="3"/>
      <c r="M614" s="3"/>
      <c r="N614" s="3"/>
      <c r="O614" s="3"/>
      <c r="P614" s="34">
        <f t="shared" si="28"/>
        <v>293988258</v>
      </c>
      <c r="Q614" s="35">
        <f>VLOOKUP(D614,FEBRERO!$D$13:$Q$1147,14,0)+VLOOKUP(D614,FEBRERO!$D$13:$AC$1147,26,0)</f>
        <v>0</v>
      </c>
      <c r="R614" s="3">
        <f>IFERROR(VLOOKUP(D614,[13]ServNOMINA!$F$16:$M$112,8,0),0)</f>
        <v>0</v>
      </c>
      <c r="S614" s="3">
        <f>IFERROR(VLOOKUP(D614,[13]ServOTROS!$F$16:$M$112,8,0),0)</f>
        <v>0</v>
      </c>
      <c r="T614" s="3">
        <f>IFERROR(VLOOKUP(D614,[13]CANCEL!$F$16:$M$48,8,0),0)</f>
        <v>0</v>
      </c>
      <c r="U614" s="3">
        <f>IFERROR(VLOOKUP(B614,[13]Aaf_PENSION!$C$16:$M$112,11,0),0)</f>
        <v>0</v>
      </c>
      <c r="V614" s="3">
        <f>IFERROR(VLOOKUP(B614,[13]Aaf_SALUD!$C$16:$M$112,11,0),0)</f>
        <v>0</v>
      </c>
      <c r="W614" s="3">
        <f>IFERROR(VLOOKUP(D614,[13]CALIDAD!$F$16:$M$1122,8,0),0)</f>
        <v>30721185</v>
      </c>
      <c r="X614" s="3">
        <f>IFERROR(VLOOKUP(D614,'[14]dinamica municip ok'!$F$4:$G$1107,2,0),0)</f>
        <v>171103522</v>
      </c>
      <c r="Y614" s="3">
        <f>IFERROR(VLOOKUP(B614,[13]Ap_CESANTIAS!$C$16:$M$112,11,0),0)</f>
        <v>0</v>
      </c>
      <c r="Z614" s="3">
        <f>IFERROR(VLOOKUP(B614,[13]Ap_PENSION!$C$16:$M$112,11,0),0)</f>
        <v>0</v>
      </c>
      <c r="AA614" s="3">
        <f>IFERROR(VLOOKUP(B614,[13]Ap_SALUD!$C$16:$M$112,11,0),0)</f>
        <v>0</v>
      </c>
      <c r="AB614" s="3"/>
      <c r="AC614" s="36">
        <f t="shared" si="27"/>
        <v>201824707</v>
      </c>
      <c r="AD614" s="37">
        <f t="shared" si="29"/>
        <v>92163551</v>
      </c>
      <c r="AE614" s="144"/>
    </row>
    <row r="615" spans="1:31" x14ac:dyDescent="0.25">
      <c r="A615" s="29">
        <v>603</v>
      </c>
      <c r="B615" s="61"/>
      <c r="C615" s="143" t="str">
        <f>VLOOKUP(D615,[8]Hoja1!$A$2:$B$1115,2,0)</f>
        <v>25653</v>
      </c>
      <c r="D615" s="31">
        <v>800094751</v>
      </c>
      <c r="E615" s="31">
        <v>215325653</v>
      </c>
      <c r="F615" s="61" t="s">
        <v>797</v>
      </c>
      <c r="G615" s="33">
        <v>0</v>
      </c>
      <c r="H615" s="33">
        <v>0</v>
      </c>
      <c r="I615" s="3">
        <f>IFERROR(VLOOKUP(C615,'[6]Anexo 2'!$A$9:$G$1115,7,0),0)</f>
        <v>54834668</v>
      </c>
      <c r="J615" s="3">
        <f>IFERROR(VLOOKUP(C615,'[6]Anexo 1'!$A$9:$F$1115,6,0),0)</f>
        <v>66949645</v>
      </c>
      <c r="K615" s="3"/>
      <c r="L615" s="3"/>
      <c r="M615" s="3"/>
      <c r="N615" s="3"/>
      <c r="O615" s="3"/>
      <c r="P615" s="34">
        <f t="shared" si="28"/>
        <v>121784313</v>
      </c>
      <c r="Q615" s="35">
        <f>VLOOKUP(D615,FEBRERO!$D$13:$Q$1147,14,0)+VLOOKUP(D615,FEBRERO!$D$13:$AC$1147,26,0)</f>
        <v>0</v>
      </c>
      <c r="R615" s="3">
        <f>IFERROR(VLOOKUP(D615,[13]ServNOMINA!$F$16:$M$112,8,0),0)</f>
        <v>0</v>
      </c>
      <c r="S615" s="3">
        <f>IFERROR(VLOOKUP(D615,[13]ServOTROS!$F$16:$M$112,8,0),0)</f>
        <v>0</v>
      </c>
      <c r="T615" s="3">
        <f>IFERROR(VLOOKUP(D615,[13]CANCEL!$F$16:$M$48,8,0),0)</f>
        <v>0</v>
      </c>
      <c r="U615" s="3">
        <f>IFERROR(VLOOKUP(B615,[13]Aaf_PENSION!$C$16:$M$112,11,0),0)</f>
        <v>0</v>
      </c>
      <c r="V615" s="3">
        <f>IFERROR(VLOOKUP(B615,[13]Aaf_SALUD!$C$16:$M$112,11,0),0)</f>
        <v>0</v>
      </c>
      <c r="W615" s="3">
        <f>IFERROR(VLOOKUP(D615,[13]CALIDAD!$F$16:$M$1122,8,0),0)</f>
        <v>13708668</v>
      </c>
      <c r="X615" s="3">
        <f>IFERROR(VLOOKUP(D615,'[14]dinamica municip ok'!$F$4:$G$1107,2,0),0)</f>
        <v>66949645</v>
      </c>
      <c r="Y615" s="3">
        <f>IFERROR(VLOOKUP(B615,[13]Ap_CESANTIAS!$C$16:$M$112,11,0),0)</f>
        <v>0</v>
      </c>
      <c r="Z615" s="3">
        <f>IFERROR(VLOOKUP(B615,[13]Ap_PENSION!$C$16:$M$112,11,0),0)</f>
        <v>0</v>
      </c>
      <c r="AA615" s="3">
        <f>IFERROR(VLOOKUP(B615,[13]Ap_SALUD!$C$16:$M$112,11,0),0)</f>
        <v>0</v>
      </c>
      <c r="AB615" s="3"/>
      <c r="AC615" s="36">
        <f t="shared" si="27"/>
        <v>80658313</v>
      </c>
      <c r="AD615" s="37">
        <f t="shared" si="29"/>
        <v>41126000</v>
      </c>
      <c r="AE615" s="144"/>
    </row>
    <row r="616" spans="1:31" x14ac:dyDescent="0.25">
      <c r="A616" s="38">
        <v>604</v>
      </c>
      <c r="B616" s="61"/>
      <c r="C616" s="143" t="str">
        <f>VLOOKUP(D616,[8]Hoja1!$A$2:$B$1115,2,0)</f>
        <v>25658</v>
      </c>
      <c r="D616" s="31">
        <v>899999173</v>
      </c>
      <c r="E616" s="31">
        <v>215825658</v>
      </c>
      <c r="F616" s="61" t="s">
        <v>390</v>
      </c>
      <c r="G616" s="33">
        <v>0</v>
      </c>
      <c r="H616" s="33">
        <v>0</v>
      </c>
      <c r="I616" s="3">
        <f>IFERROR(VLOOKUP(C616,'[6]Anexo 2'!$A$9:$G$1115,7,0),0)</f>
        <v>122746688</v>
      </c>
      <c r="J616" s="3">
        <f>IFERROR(VLOOKUP(C616,'[6]Anexo 1'!$A$9:$F$1115,6,0),0)</f>
        <v>148862038</v>
      </c>
      <c r="K616" s="3"/>
      <c r="L616" s="3"/>
      <c r="M616" s="3"/>
      <c r="N616" s="3"/>
      <c r="O616" s="3"/>
      <c r="P616" s="34">
        <f t="shared" si="28"/>
        <v>271608726</v>
      </c>
      <c r="Q616" s="35">
        <f>VLOOKUP(D616,FEBRERO!$D$13:$Q$1147,14,0)+VLOOKUP(D616,FEBRERO!$D$13:$AC$1147,26,0)</f>
        <v>0</v>
      </c>
      <c r="R616" s="3">
        <f>IFERROR(VLOOKUP(D616,[13]ServNOMINA!$F$16:$M$112,8,0),0)</f>
        <v>0</v>
      </c>
      <c r="S616" s="3">
        <f>IFERROR(VLOOKUP(D616,[13]ServOTROS!$F$16:$M$112,8,0),0)</f>
        <v>0</v>
      </c>
      <c r="T616" s="3">
        <f>IFERROR(VLOOKUP(D616,[13]CANCEL!$F$16:$M$48,8,0),0)</f>
        <v>0</v>
      </c>
      <c r="U616" s="3">
        <f>IFERROR(VLOOKUP(B616,[13]Aaf_PENSION!$C$16:$M$112,11,0),0)</f>
        <v>0</v>
      </c>
      <c r="V616" s="3">
        <f>IFERROR(VLOOKUP(B616,[13]Aaf_SALUD!$C$16:$M$112,11,0),0)</f>
        <v>0</v>
      </c>
      <c r="W616" s="3">
        <f>IFERROR(VLOOKUP(D616,[13]CALIDAD!$F$16:$M$1122,8,0),0)</f>
        <v>30686673</v>
      </c>
      <c r="X616" s="3">
        <f>IFERROR(VLOOKUP(D616,'[14]dinamica municip ok'!$F$4:$G$1107,2,0),0)</f>
        <v>148862038</v>
      </c>
      <c r="Y616" s="3">
        <f>IFERROR(VLOOKUP(B616,[13]Ap_CESANTIAS!$C$16:$M$112,11,0),0)</f>
        <v>0</v>
      </c>
      <c r="Z616" s="3">
        <f>IFERROR(VLOOKUP(B616,[13]Ap_PENSION!$C$16:$M$112,11,0),0)</f>
        <v>0</v>
      </c>
      <c r="AA616" s="3">
        <f>IFERROR(VLOOKUP(B616,[13]Ap_SALUD!$C$16:$M$112,11,0),0)</f>
        <v>0</v>
      </c>
      <c r="AB616" s="3"/>
      <c r="AC616" s="36">
        <f t="shared" si="27"/>
        <v>179548711</v>
      </c>
      <c r="AD616" s="37">
        <f t="shared" si="29"/>
        <v>92060015</v>
      </c>
      <c r="AE616" s="144"/>
    </row>
    <row r="617" spans="1:31" x14ac:dyDescent="0.25">
      <c r="A617" s="29">
        <v>605</v>
      </c>
      <c r="B617" s="61"/>
      <c r="C617" s="143" t="str">
        <f>VLOOKUP(D617,[8]Hoja1!$A$2:$B$1115,2,0)</f>
        <v>25662</v>
      </c>
      <c r="D617" s="31">
        <v>899999422</v>
      </c>
      <c r="E617" s="31">
        <v>216225662</v>
      </c>
      <c r="F617" s="61" t="s">
        <v>798</v>
      </c>
      <c r="G617" s="33">
        <v>0</v>
      </c>
      <c r="H617" s="33">
        <v>0</v>
      </c>
      <c r="I617" s="3">
        <f>IFERROR(VLOOKUP(C617,'[6]Anexo 2'!$A$9:$G$1115,7,0),0)</f>
        <v>139570558</v>
      </c>
      <c r="J617" s="3">
        <f>IFERROR(VLOOKUP(C617,'[6]Anexo 1'!$A$9:$F$1115,6,0),0)</f>
        <v>158933949</v>
      </c>
      <c r="K617" s="3"/>
      <c r="L617" s="3"/>
      <c r="M617" s="3"/>
      <c r="N617" s="3"/>
      <c r="O617" s="3"/>
      <c r="P617" s="34">
        <f t="shared" si="28"/>
        <v>298504507</v>
      </c>
      <c r="Q617" s="35">
        <f>VLOOKUP(D617,FEBRERO!$D$13:$Q$1147,14,0)+VLOOKUP(D617,FEBRERO!$D$13:$AC$1147,26,0)</f>
        <v>0</v>
      </c>
      <c r="R617" s="3">
        <f>IFERROR(VLOOKUP(D617,[13]ServNOMINA!$F$16:$M$112,8,0),0)</f>
        <v>0</v>
      </c>
      <c r="S617" s="3">
        <f>IFERROR(VLOOKUP(D617,[13]ServOTROS!$F$16:$M$112,8,0),0)</f>
        <v>0</v>
      </c>
      <c r="T617" s="3">
        <f>IFERROR(VLOOKUP(D617,[13]CANCEL!$F$16:$M$48,8,0),0)</f>
        <v>0</v>
      </c>
      <c r="U617" s="3">
        <f>IFERROR(VLOOKUP(B617,[13]Aaf_PENSION!$C$16:$M$112,11,0),0)</f>
        <v>0</v>
      </c>
      <c r="V617" s="3">
        <f>IFERROR(VLOOKUP(B617,[13]Aaf_SALUD!$C$16:$M$112,11,0),0)</f>
        <v>0</v>
      </c>
      <c r="W617" s="3">
        <f>IFERROR(VLOOKUP(D617,[13]CALIDAD!$F$16:$M$1122,8,0),0)</f>
        <v>34892640</v>
      </c>
      <c r="X617" s="3">
        <f>IFERROR(VLOOKUP(D617,'[14]dinamica municip ok'!$F$4:$G$1107,2,0),0)</f>
        <v>158933949</v>
      </c>
      <c r="Y617" s="3">
        <f>IFERROR(VLOOKUP(B617,[13]Ap_CESANTIAS!$C$16:$M$112,11,0),0)</f>
        <v>0</v>
      </c>
      <c r="Z617" s="3">
        <f>IFERROR(VLOOKUP(B617,[13]Ap_PENSION!$C$16:$M$112,11,0),0)</f>
        <v>0</v>
      </c>
      <c r="AA617" s="3">
        <f>IFERROR(VLOOKUP(B617,[13]Ap_SALUD!$C$16:$M$112,11,0),0)</f>
        <v>0</v>
      </c>
      <c r="AB617" s="3"/>
      <c r="AC617" s="36">
        <f t="shared" si="27"/>
        <v>193826589</v>
      </c>
      <c r="AD617" s="37">
        <f t="shared" si="29"/>
        <v>104677918</v>
      </c>
      <c r="AE617" s="144"/>
    </row>
    <row r="618" spans="1:31" x14ac:dyDescent="0.25">
      <c r="A618" s="38">
        <v>606</v>
      </c>
      <c r="B618" s="61"/>
      <c r="C618" s="143" t="str">
        <f>VLOOKUP(D618,[8]Hoja1!$A$2:$B$1115,2,0)</f>
        <v>25718</v>
      </c>
      <c r="D618" s="31">
        <v>800094752</v>
      </c>
      <c r="E618" s="31">
        <v>211825718</v>
      </c>
      <c r="F618" s="61" t="s">
        <v>799</v>
      </c>
      <c r="G618" s="33">
        <v>0</v>
      </c>
      <c r="H618" s="33">
        <v>0</v>
      </c>
      <c r="I618" s="3">
        <f>IFERROR(VLOOKUP(C618,'[6]Anexo 2'!$A$9:$G$1115,7,0),0)</f>
        <v>182772512</v>
      </c>
      <c r="J618" s="3">
        <f>IFERROR(VLOOKUP(C618,'[6]Anexo 1'!$A$9:$F$1115,6,0),0)</f>
        <v>222224818</v>
      </c>
      <c r="K618" s="3"/>
      <c r="L618" s="3"/>
      <c r="M618" s="3"/>
      <c r="N618" s="3"/>
      <c r="O618" s="3"/>
      <c r="P618" s="34">
        <f t="shared" si="28"/>
        <v>404997330</v>
      </c>
      <c r="Q618" s="35">
        <f>VLOOKUP(D618,FEBRERO!$D$13:$Q$1147,14,0)+VLOOKUP(D618,FEBRERO!$D$13:$AC$1147,26,0)</f>
        <v>0</v>
      </c>
      <c r="R618" s="3">
        <f>IFERROR(VLOOKUP(D618,[13]ServNOMINA!$F$16:$M$112,8,0),0)</f>
        <v>0</v>
      </c>
      <c r="S618" s="3">
        <f>IFERROR(VLOOKUP(D618,[13]ServOTROS!$F$16:$M$112,8,0),0)</f>
        <v>0</v>
      </c>
      <c r="T618" s="3">
        <f>IFERROR(VLOOKUP(D618,[13]CANCEL!$F$16:$M$48,8,0),0)</f>
        <v>0</v>
      </c>
      <c r="U618" s="3">
        <f>IFERROR(VLOOKUP(B618,[13]Aaf_PENSION!$C$16:$M$112,11,0),0)</f>
        <v>0</v>
      </c>
      <c r="V618" s="3">
        <f>IFERROR(VLOOKUP(B618,[13]Aaf_SALUD!$C$16:$M$112,11,0),0)</f>
        <v>0</v>
      </c>
      <c r="W618" s="3">
        <f>IFERROR(VLOOKUP(D618,[13]CALIDAD!$F$16:$M$1122,8,0),0)</f>
        <v>45693129</v>
      </c>
      <c r="X618" s="3">
        <f>IFERROR(VLOOKUP(D618,'[14]dinamica municip ok'!$F$4:$G$1107,2,0),0)</f>
        <v>222224818</v>
      </c>
      <c r="Y618" s="3">
        <f>IFERROR(VLOOKUP(B618,[13]Ap_CESANTIAS!$C$16:$M$112,11,0),0)</f>
        <v>0</v>
      </c>
      <c r="Z618" s="3">
        <f>IFERROR(VLOOKUP(B618,[13]Ap_PENSION!$C$16:$M$112,11,0),0)</f>
        <v>0</v>
      </c>
      <c r="AA618" s="3">
        <f>IFERROR(VLOOKUP(B618,[13]Ap_SALUD!$C$16:$M$112,11,0),0)</f>
        <v>0</v>
      </c>
      <c r="AB618" s="3"/>
      <c r="AC618" s="36">
        <f t="shared" si="27"/>
        <v>267917947</v>
      </c>
      <c r="AD618" s="37">
        <f t="shared" si="29"/>
        <v>137079383</v>
      </c>
      <c r="AE618" s="144"/>
    </row>
    <row r="619" spans="1:31" x14ac:dyDescent="0.25">
      <c r="A619" s="29">
        <v>607</v>
      </c>
      <c r="B619" s="61"/>
      <c r="C619" s="143" t="str">
        <f>VLOOKUP(D619,[8]Hoja1!$A$2:$B$1115,2,0)</f>
        <v>25736</v>
      </c>
      <c r="D619" s="31">
        <v>899999415</v>
      </c>
      <c r="E619" s="31">
        <v>213625736</v>
      </c>
      <c r="F619" s="61" t="s">
        <v>800</v>
      </c>
      <c r="G619" s="33">
        <v>0</v>
      </c>
      <c r="H619" s="33">
        <v>0</v>
      </c>
      <c r="I619" s="3">
        <f>IFERROR(VLOOKUP(C619,'[6]Anexo 2'!$A$9:$G$1115,7,0),0)</f>
        <v>192696876</v>
      </c>
      <c r="J619" s="3">
        <f>IFERROR(VLOOKUP(C619,'[6]Anexo 1'!$A$9:$F$1115,6,0),0)</f>
        <v>226139138</v>
      </c>
      <c r="K619" s="3"/>
      <c r="L619" s="3"/>
      <c r="M619" s="3"/>
      <c r="N619" s="3"/>
      <c r="O619" s="3"/>
      <c r="P619" s="34">
        <f t="shared" si="28"/>
        <v>418836014</v>
      </c>
      <c r="Q619" s="35">
        <f>VLOOKUP(D619,FEBRERO!$D$13:$Q$1147,14,0)+VLOOKUP(D619,FEBRERO!$D$13:$AC$1147,26,0)</f>
        <v>0</v>
      </c>
      <c r="R619" s="3">
        <f>IFERROR(VLOOKUP(D619,[13]ServNOMINA!$F$16:$M$112,8,0),0)</f>
        <v>0</v>
      </c>
      <c r="S619" s="3">
        <f>IFERROR(VLOOKUP(D619,[13]ServOTROS!$F$16:$M$112,8,0),0)</f>
        <v>0</v>
      </c>
      <c r="T619" s="3">
        <f>IFERROR(VLOOKUP(D619,[13]CANCEL!$F$16:$M$48,8,0),0)</f>
        <v>0</v>
      </c>
      <c r="U619" s="3">
        <f>IFERROR(VLOOKUP(B619,[13]Aaf_PENSION!$C$16:$M$112,11,0),0)</f>
        <v>0</v>
      </c>
      <c r="V619" s="3">
        <f>IFERROR(VLOOKUP(B619,[13]Aaf_SALUD!$C$16:$M$112,11,0),0)</f>
        <v>0</v>
      </c>
      <c r="W619" s="3">
        <f>IFERROR(VLOOKUP(D619,[13]CALIDAD!$F$16:$M$1122,8,0),0)</f>
        <v>48174219</v>
      </c>
      <c r="X619" s="3">
        <f>IFERROR(VLOOKUP(D619,'[14]dinamica municip ok'!$F$4:$G$1107,2,0),0)</f>
        <v>226139138</v>
      </c>
      <c r="Y619" s="3">
        <f>IFERROR(VLOOKUP(B619,[13]Ap_CESANTIAS!$C$16:$M$112,11,0),0)</f>
        <v>0</v>
      </c>
      <c r="Z619" s="3">
        <f>IFERROR(VLOOKUP(B619,[13]Ap_PENSION!$C$16:$M$112,11,0),0)</f>
        <v>0</v>
      </c>
      <c r="AA619" s="3">
        <f>IFERROR(VLOOKUP(B619,[13]Ap_SALUD!$C$16:$M$112,11,0),0)</f>
        <v>0</v>
      </c>
      <c r="AB619" s="3"/>
      <c r="AC619" s="36">
        <f t="shared" si="27"/>
        <v>274313357</v>
      </c>
      <c r="AD619" s="37">
        <f t="shared" si="29"/>
        <v>144522657</v>
      </c>
      <c r="AE619" s="144"/>
    </row>
    <row r="620" spans="1:31" x14ac:dyDescent="0.25">
      <c r="A620" s="38">
        <v>608</v>
      </c>
      <c r="B620" s="61"/>
      <c r="C620" s="143" t="str">
        <f>VLOOKUP(D620,[8]Hoja1!$A$2:$B$1115,2,0)</f>
        <v>25740</v>
      </c>
      <c r="D620" s="31">
        <v>899999372</v>
      </c>
      <c r="E620" s="31">
        <v>214025740</v>
      </c>
      <c r="F620" s="61" t="s">
        <v>801</v>
      </c>
      <c r="G620" s="33">
        <v>0</v>
      </c>
      <c r="H620" s="33">
        <v>0</v>
      </c>
      <c r="I620" s="3">
        <f>IFERROR(VLOOKUP(C620,'[6]Anexo 2'!$A$9:$G$1115,7,0),0)</f>
        <v>378045792</v>
      </c>
      <c r="J620" s="3">
        <f>IFERROR(VLOOKUP(C620,'[6]Anexo 1'!$A$9:$F$1115,6,0),0)</f>
        <v>449283221</v>
      </c>
      <c r="K620" s="3"/>
      <c r="L620" s="3"/>
      <c r="M620" s="3"/>
      <c r="N620" s="3"/>
      <c r="O620" s="3"/>
      <c r="P620" s="34">
        <f t="shared" si="28"/>
        <v>827329013</v>
      </c>
      <c r="Q620" s="35">
        <f>VLOOKUP(D620,FEBRERO!$D$13:$Q$1147,14,0)+VLOOKUP(D620,FEBRERO!$D$13:$AC$1147,26,0)</f>
        <v>0</v>
      </c>
      <c r="R620" s="3">
        <f>IFERROR(VLOOKUP(D620,[13]ServNOMINA!$F$16:$M$112,8,0),0)</f>
        <v>0</v>
      </c>
      <c r="S620" s="3">
        <f>IFERROR(VLOOKUP(D620,[13]ServOTROS!$F$16:$M$112,8,0),0)</f>
        <v>0</v>
      </c>
      <c r="T620" s="3">
        <f>IFERROR(VLOOKUP(D620,[13]CANCEL!$F$16:$M$48,8,0),0)</f>
        <v>0</v>
      </c>
      <c r="U620" s="3">
        <f>IFERROR(VLOOKUP(B620,[13]Aaf_PENSION!$C$16:$M$112,11,0),0)</f>
        <v>0</v>
      </c>
      <c r="V620" s="3">
        <f>IFERROR(VLOOKUP(B620,[13]Aaf_SALUD!$C$16:$M$112,11,0),0)</f>
        <v>0</v>
      </c>
      <c r="W620" s="3">
        <f>IFERROR(VLOOKUP(D620,[13]CALIDAD!$F$16:$M$1122,8,0),0)</f>
        <v>94511448</v>
      </c>
      <c r="X620" s="3">
        <f>IFERROR(VLOOKUP(D620,'[14]dinamica municip ok'!$F$4:$G$1107,2,0),0)</f>
        <v>449283221</v>
      </c>
      <c r="Y620" s="3">
        <f>IFERROR(VLOOKUP(B620,[13]Ap_CESANTIAS!$C$16:$M$112,11,0),0)</f>
        <v>0</v>
      </c>
      <c r="Z620" s="3">
        <f>IFERROR(VLOOKUP(B620,[13]Ap_PENSION!$C$16:$M$112,11,0),0)</f>
        <v>0</v>
      </c>
      <c r="AA620" s="3">
        <f>IFERROR(VLOOKUP(B620,[13]Ap_SALUD!$C$16:$M$112,11,0),0)</f>
        <v>0</v>
      </c>
      <c r="AB620" s="3"/>
      <c r="AC620" s="36">
        <f t="shared" si="27"/>
        <v>543794669</v>
      </c>
      <c r="AD620" s="37">
        <f t="shared" si="29"/>
        <v>283534344</v>
      </c>
      <c r="AE620" s="144"/>
    </row>
    <row r="621" spans="1:31" x14ac:dyDescent="0.25">
      <c r="A621" s="29">
        <v>609</v>
      </c>
      <c r="B621" s="61"/>
      <c r="C621" s="143" t="str">
        <f>VLOOKUP(D621,[8]Hoja1!$A$2:$B$1115,2,0)</f>
        <v>25743</v>
      </c>
      <c r="D621" s="31">
        <v>890680437</v>
      </c>
      <c r="E621" s="31">
        <v>214325743</v>
      </c>
      <c r="F621" s="61" t="s">
        <v>802</v>
      </c>
      <c r="G621" s="33">
        <v>0</v>
      </c>
      <c r="H621" s="33">
        <v>0</v>
      </c>
      <c r="I621" s="3">
        <f>IFERROR(VLOOKUP(C621,'[6]Anexo 2'!$A$9:$G$1115,7,0),0)</f>
        <v>259940624</v>
      </c>
      <c r="J621" s="3">
        <f>IFERROR(VLOOKUP(C621,'[6]Anexo 1'!$A$9:$F$1115,6,0),0)</f>
        <v>358542411</v>
      </c>
      <c r="K621" s="3"/>
      <c r="L621" s="3"/>
      <c r="M621" s="3"/>
      <c r="N621" s="3"/>
      <c r="O621" s="3"/>
      <c r="P621" s="34">
        <f t="shared" si="28"/>
        <v>618483035</v>
      </c>
      <c r="Q621" s="35">
        <f>VLOOKUP(D621,FEBRERO!$D$13:$Q$1147,14,0)+VLOOKUP(D621,FEBRERO!$D$13:$AC$1147,26,0)</f>
        <v>0</v>
      </c>
      <c r="R621" s="3">
        <f>IFERROR(VLOOKUP(D621,[13]ServNOMINA!$F$16:$M$112,8,0),0)</f>
        <v>0</v>
      </c>
      <c r="S621" s="3">
        <f>IFERROR(VLOOKUP(D621,[13]ServOTROS!$F$16:$M$112,8,0),0)</f>
        <v>0</v>
      </c>
      <c r="T621" s="3">
        <f>IFERROR(VLOOKUP(D621,[13]CANCEL!$F$16:$M$48,8,0),0)</f>
        <v>0</v>
      </c>
      <c r="U621" s="3">
        <f>IFERROR(VLOOKUP(B621,[13]Aaf_PENSION!$C$16:$M$112,11,0),0)</f>
        <v>0</v>
      </c>
      <c r="V621" s="3">
        <f>IFERROR(VLOOKUP(B621,[13]Aaf_SALUD!$C$16:$M$112,11,0),0)</f>
        <v>0</v>
      </c>
      <c r="W621" s="3">
        <f>IFERROR(VLOOKUP(D621,[13]CALIDAD!$F$16:$M$1122,8,0),0)</f>
        <v>64985157</v>
      </c>
      <c r="X621" s="3">
        <f>IFERROR(VLOOKUP(D621,'[14]dinamica municip ok'!$F$4:$G$1107,2,0),0)</f>
        <v>358542411</v>
      </c>
      <c r="Y621" s="3">
        <f>IFERROR(VLOOKUP(B621,[13]Ap_CESANTIAS!$C$16:$M$112,11,0),0)</f>
        <v>0</v>
      </c>
      <c r="Z621" s="3">
        <f>IFERROR(VLOOKUP(B621,[13]Ap_PENSION!$C$16:$M$112,11,0),0)</f>
        <v>0</v>
      </c>
      <c r="AA621" s="3">
        <f>IFERROR(VLOOKUP(B621,[13]Ap_SALUD!$C$16:$M$112,11,0),0)</f>
        <v>0</v>
      </c>
      <c r="AB621" s="3"/>
      <c r="AC621" s="36">
        <f t="shared" si="27"/>
        <v>423527568</v>
      </c>
      <c r="AD621" s="37">
        <f t="shared" si="29"/>
        <v>194955467</v>
      </c>
      <c r="AE621" s="144"/>
    </row>
    <row r="622" spans="1:31" x14ac:dyDescent="0.25">
      <c r="A622" s="38">
        <v>610</v>
      </c>
      <c r="B622" s="61"/>
      <c r="C622" s="143" t="str">
        <f>VLOOKUP(D622,[8]Hoja1!$A$2:$B$1115,2,0)</f>
        <v>25745</v>
      </c>
      <c r="D622" s="31">
        <v>899999384</v>
      </c>
      <c r="E622" s="31">
        <v>214525745</v>
      </c>
      <c r="F622" s="61" t="s">
        <v>803</v>
      </c>
      <c r="G622" s="33">
        <v>0</v>
      </c>
      <c r="H622" s="33">
        <v>0</v>
      </c>
      <c r="I622" s="3">
        <f>IFERROR(VLOOKUP(C622,'[6]Anexo 2'!$A$9:$G$1115,7,0),0)</f>
        <v>161491682</v>
      </c>
      <c r="J622" s="3">
        <f>IFERROR(VLOOKUP(C622,'[6]Anexo 1'!$A$9:$F$1115,6,0),0)</f>
        <v>220311744</v>
      </c>
      <c r="K622" s="3"/>
      <c r="L622" s="3"/>
      <c r="M622" s="3"/>
      <c r="N622" s="3"/>
      <c r="O622" s="3"/>
      <c r="P622" s="34">
        <f t="shared" si="28"/>
        <v>381803426</v>
      </c>
      <c r="Q622" s="35">
        <f>VLOOKUP(D622,FEBRERO!$D$13:$Q$1147,14,0)+VLOOKUP(D622,FEBRERO!$D$13:$AC$1147,26,0)</f>
        <v>0</v>
      </c>
      <c r="R622" s="3">
        <f>IFERROR(VLOOKUP(D622,[13]ServNOMINA!$F$16:$M$112,8,0),0)</f>
        <v>0</v>
      </c>
      <c r="S622" s="3">
        <f>IFERROR(VLOOKUP(D622,[13]ServOTROS!$F$16:$M$112,8,0),0)</f>
        <v>0</v>
      </c>
      <c r="T622" s="3">
        <f>IFERROR(VLOOKUP(D622,[13]CANCEL!$F$16:$M$48,8,0),0)</f>
        <v>0</v>
      </c>
      <c r="U622" s="3">
        <f>IFERROR(VLOOKUP(B622,[13]Aaf_PENSION!$C$16:$M$112,11,0),0)</f>
        <v>0</v>
      </c>
      <c r="V622" s="3">
        <f>IFERROR(VLOOKUP(B622,[13]Aaf_SALUD!$C$16:$M$112,11,0),0)</f>
        <v>0</v>
      </c>
      <c r="W622" s="3">
        <f>IFERROR(VLOOKUP(D622,[13]CALIDAD!$F$16:$M$1122,8,0),0)</f>
        <v>40372920</v>
      </c>
      <c r="X622" s="3">
        <f>IFERROR(VLOOKUP(D622,'[14]dinamica municip ok'!$F$4:$G$1107,2,0),0)</f>
        <v>220311744</v>
      </c>
      <c r="Y622" s="3">
        <f>IFERROR(VLOOKUP(B622,[13]Ap_CESANTIAS!$C$16:$M$112,11,0),0)</f>
        <v>0</v>
      </c>
      <c r="Z622" s="3">
        <f>IFERROR(VLOOKUP(B622,[13]Ap_PENSION!$C$16:$M$112,11,0),0)</f>
        <v>0</v>
      </c>
      <c r="AA622" s="3">
        <f>IFERROR(VLOOKUP(B622,[13]Ap_SALUD!$C$16:$M$112,11,0),0)</f>
        <v>0</v>
      </c>
      <c r="AB622" s="3"/>
      <c r="AC622" s="36">
        <f t="shared" si="27"/>
        <v>260684664</v>
      </c>
      <c r="AD622" s="37">
        <f t="shared" si="29"/>
        <v>121118762</v>
      </c>
      <c r="AE622" s="144"/>
    </row>
    <row r="623" spans="1:31" x14ac:dyDescent="0.25">
      <c r="A623" s="29">
        <v>611</v>
      </c>
      <c r="B623" s="61"/>
      <c r="C623" s="143" t="str">
        <f>VLOOKUP(D623,[8]Hoja1!$A$2:$B$1115,2,0)</f>
        <v>25758</v>
      </c>
      <c r="D623" s="31">
        <v>899999468</v>
      </c>
      <c r="E623" s="31">
        <v>215825758</v>
      </c>
      <c r="F623" s="61" t="s">
        <v>804</v>
      </c>
      <c r="G623" s="33">
        <v>0</v>
      </c>
      <c r="H623" s="33">
        <v>0</v>
      </c>
      <c r="I623" s="3">
        <f>IFERROR(VLOOKUP(C623,'[6]Anexo 2'!$A$9:$G$1115,7,0),0)</f>
        <v>306772860</v>
      </c>
      <c r="J623" s="3">
        <f>IFERROR(VLOOKUP(C623,'[6]Anexo 1'!$A$9:$F$1115,6,0),0)</f>
        <v>404599051</v>
      </c>
      <c r="K623" s="3"/>
      <c r="L623" s="3"/>
      <c r="M623" s="3"/>
      <c r="N623" s="3"/>
      <c r="O623" s="3"/>
      <c r="P623" s="34">
        <f t="shared" si="28"/>
        <v>711371911</v>
      </c>
      <c r="Q623" s="35">
        <f>VLOOKUP(D623,FEBRERO!$D$13:$Q$1147,14,0)+VLOOKUP(D623,FEBRERO!$D$13:$AC$1147,26,0)</f>
        <v>0</v>
      </c>
      <c r="R623" s="3">
        <f>IFERROR(VLOOKUP(D623,[13]ServNOMINA!$F$16:$M$112,8,0),0)</f>
        <v>0</v>
      </c>
      <c r="S623" s="3">
        <f>IFERROR(VLOOKUP(D623,[13]ServOTROS!$F$16:$M$112,8,0),0)</f>
        <v>0</v>
      </c>
      <c r="T623" s="3">
        <f>IFERROR(VLOOKUP(D623,[13]CANCEL!$F$16:$M$48,8,0),0)</f>
        <v>0</v>
      </c>
      <c r="U623" s="3">
        <f>IFERROR(VLOOKUP(B623,[13]Aaf_PENSION!$C$16:$M$112,11,0),0)</f>
        <v>0</v>
      </c>
      <c r="V623" s="3">
        <f>IFERROR(VLOOKUP(B623,[13]Aaf_SALUD!$C$16:$M$112,11,0),0)</f>
        <v>0</v>
      </c>
      <c r="W623" s="3">
        <f>IFERROR(VLOOKUP(D623,[13]CALIDAD!$F$16:$M$1122,8,0),0)</f>
        <v>76693215</v>
      </c>
      <c r="X623" s="3">
        <f>IFERROR(VLOOKUP(D623,'[14]dinamica municip ok'!$F$4:$G$1107,2,0),0)</f>
        <v>404599051</v>
      </c>
      <c r="Y623" s="3">
        <f>IFERROR(VLOOKUP(B623,[13]Ap_CESANTIAS!$C$16:$M$112,11,0),0)</f>
        <v>0</v>
      </c>
      <c r="Z623" s="3">
        <f>IFERROR(VLOOKUP(B623,[13]Ap_PENSION!$C$16:$M$112,11,0),0)</f>
        <v>0</v>
      </c>
      <c r="AA623" s="3">
        <f>IFERROR(VLOOKUP(B623,[13]Ap_SALUD!$C$16:$M$112,11,0),0)</f>
        <v>0</v>
      </c>
      <c r="AB623" s="3"/>
      <c r="AC623" s="36">
        <f t="shared" si="27"/>
        <v>481292266</v>
      </c>
      <c r="AD623" s="37">
        <f t="shared" si="29"/>
        <v>230079645</v>
      </c>
      <c r="AE623" s="144"/>
    </row>
    <row r="624" spans="1:31" x14ac:dyDescent="0.25">
      <c r="A624" s="38">
        <v>612</v>
      </c>
      <c r="B624" s="61"/>
      <c r="C624" s="143" t="str">
        <f>VLOOKUP(D624,[8]Hoja1!$A$2:$B$1115,2,0)</f>
        <v>25769</v>
      </c>
      <c r="D624" s="31">
        <v>899999314</v>
      </c>
      <c r="E624" s="31">
        <v>216925769</v>
      </c>
      <c r="F624" s="61" t="s">
        <v>805</v>
      </c>
      <c r="G624" s="33">
        <v>0</v>
      </c>
      <c r="H624" s="33">
        <v>0</v>
      </c>
      <c r="I624" s="3">
        <f>IFERROR(VLOOKUP(C624,'[6]Anexo 2'!$A$9:$G$1115,7,0),0)</f>
        <v>161264288</v>
      </c>
      <c r="J624" s="3">
        <f>IFERROR(VLOOKUP(C624,'[6]Anexo 1'!$A$9:$F$1115,6,0),0)</f>
        <v>207160423</v>
      </c>
      <c r="K624" s="3"/>
      <c r="L624" s="3"/>
      <c r="M624" s="3"/>
      <c r="N624" s="3"/>
      <c r="O624" s="3"/>
      <c r="P624" s="34">
        <f t="shared" si="28"/>
        <v>368424711</v>
      </c>
      <c r="Q624" s="35">
        <f>VLOOKUP(D624,FEBRERO!$D$13:$Q$1147,14,0)+VLOOKUP(D624,FEBRERO!$D$13:$AC$1147,26,0)</f>
        <v>0</v>
      </c>
      <c r="R624" s="3">
        <f>IFERROR(VLOOKUP(D624,[13]ServNOMINA!$F$16:$M$112,8,0),0)</f>
        <v>0</v>
      </c>
      <c r="S624" s="3">
        <f>IFERROR(VLOOKUP(D624,[13]ServOTROS!$F$16:$M$112,8,0),0)</f>
        <v>0</v>
      </c>
      <c r="T624" s="3">
        <f>IFERROR(VLOOKUP(D624,[13]CANCEL!$F$16:$M$48,8,0),0)</f>
        <v>0</v>
      </c>
      <c r="U624" s="3">
        <f>IFERROR(VLOOKUP(B624,[13]Aaf_PENSION!$C$16:$M$112,11,0),0)</f>
        <v>0</v>
      </c>
      <c r="V624" s="3">
        <f>IFERROR(VLOOKUP(B624,[13]Aaf_SALUD!$C$16:$M$112,11,0),0)</f>
        <v>0</v>
      </c>
      <c r="W624" s="3">
        <f>IFERROR(VLOOKUP(D624,[13]CALIDAD!$F$16:$M$1122,8,0),0)</f>
        <v>40316073</v>
      </c>
      <c r="X624" s="3">
        <f>IFERROR(VLOOKUP(D624,'[14]dinamica municip ok'!$F$4:$G$1107,2,0),0)</f>
        <v>207160423</v>
      </c>
      <c r="Y624" s="3">
        <f>IFERROR(VLOOKUP(B624,[13]Ap_CESANTIAS!$C$16:$M$112,11,0),0)</f>
        <v>0</v>
      </c>
      <c r="Z624" s="3">
        <f>IFERROR(VLOOKUP(B624,[13]Ap_PENSION!$C$16:$M$112,11,0),0)</f>
        <v>0</v>
      </c>
      <c r="AA624" s="3">
        <f>IFERROR(VLOOKUP(B624,[13]Ap_SALUD!$C$16:$M$112,11,0),0)</f>
        <v>0</v>
      </c>
      <c r="AB624" s="3"/>
      <c r="AC624" s="36">
        <f t="shared" si="27"/>
        <v>247476496</v>
      </c>
      <c r="AD624" s="37">
        <f t="shared" si="29"/>
        <v>120948215</v>
      </c>
      <c r="AE624" s="144"/>
    </row>
    <row r="625" spans="1:31" x14ac:dyDescent="0.25">
      <c r="A625" s="29">
        <v>613</v>
      </c>
      <c r="B625" s="61"/>
      <c r="C625" s="143" t="str">
        <f>VLOOKUP(D625,[8]Hoja1!$A$2:$B$1115,2,0)</f>
        <v>25772</v>
      </c>
      <c r="D625" s="31">
        <v>899999430</v>
      </c>
      <c r="E625" s="31">
        <v>217225772</v>
      </c>
      <c r="F625" s="61" t="s">
        <v>806</v>
      </c>
      <c r="G625" s="33">
        <v>0</v>
      </c>
      <c r="H625" s="33">
        <v>0</v>
      </c>
      <c r="I625" s="3">
        <f>IFERROR(VLOOKUP(C625,'[6]Anexo 2'!$A$9:$G$1115,7,0),0)</f>
        <v>217580980</v>
      </c>
      <c r="J625" s="3">
        <f>IFERROR(VLOOKUP(C625,'[6]Anexo 1'!$A$9:$F$1115,6,0),0)</f>
        <v>279003741</v>
      </c>
      <c r="K625" s="3"/>
      <c r="L625" s="3"/>
      <c r="M625" s="3"/>
      <c r="N625" s="3"/>
      <c r="O625" s="3"/>
      <c r="P625" s="34">
        <f t="shared" si="28"/>
        <v>496584721</v>
      </c>
      <c r="Q625" s="35">
        <f>VLOOKUP(D625,FEBRERO!$D$13:$Q$1147,14,0)+VLOOKUP(D625,FEBRERO!$D$13:$AC$1147,26,0)</f>
        <v>0</v>
      </c>
      <c r="R625" s="3">
        <f>IFERROR(VLOOKUP(D625,[13]ServNOMINA!$F$16:$M$112,8,0),0)</f>
        <v>0</v>
      </c>
      <c r="S625" s="3">
        <f>IFERROR(VLOOKUP(D625,[13]ServOTROS!$F$16:$M$112,8,0),0)</f>
        <v>0</v>
      </c>
      <c r="T625" s="3">
        <f>IFERROR(VLOOKUP(D625,[13]CANCEL!$F$16:$M$48,8,0),0)</f>
        <v>0</v>
      </c>
      <c r="U625" s="3">
        <f>IFERROR(VLOOKUP(B625,[13]Aaf_PENSION!$C$16:$M$112,11,0),0)</f>
        <v>0</v>
      </c>
      <c r="V625" s="3">
        <f>IFERROR(VLOOKUP(B625,[13]Aaf_SALUD!$C$16:$M$112,11,0),0)</f>
        <v>0</v>
      </c>
      <c r="W625" s="3">
        <f>IFERROR(VLOOKUP(D625,[13]CALIDAD!$F$16:$M$1122,8,0),0)</f>
        <v>54395244</v>
      </c>
      <c r="X625" s="3">
        <f>IFERROR(VLOOKUP(D625,'[14]dinamica municip ok'!$F$4:$G$1107,2,0),0)</f>
        <v>279003741</v>
      </c>
      <c r="Y625" s="3">
        <f>IFERROR(VLOOKUP(B625,[13]Ap_CESANTIAS!$C$16:$M$112,11,0),0)</f>
        <v>0</v>
      </c>
      <c r="Z625" s="3">
        <f>IFERROR(VLOOKUP(B625,[13]Ap_PENSION!$C$16:$M$112,11,0),0)</f>
        <v>0</v>
      </c>
      <c r="AA625" s="3">
        <f>IFERROR(VLOOKUP(B625,[13]Ap_SALUD!$C$16:$M$112,11,0),0)</f>
        <v>0</v>
      </c>
      <c r="AB625" s="3"/>
      <c r="AC625" s="36">
        <f t="shared" si="27"/>
        <v>333398985</v>
      </c>
      <c r="AD625" s="37">
        <f t="shared" si="29"/>
        <v>163185736</v>
      </c>
      <c r="AE625" s="144"/>
    </row>
    <row r="626" spans="1:31" x14ac:dyDescent="0.25">
      <c r="A626" s="38">
        <v>614</v>
      </c>
      <c r="B626" s="61"/>
      <c r="C626" s="143" t="str">
        <f>VLOOKUP(D626,[8]Hoja1!$A$2:$B$1115,2,0)</f>
        <v>25777</v>
      </c>
      <c r="D626" s="31">
        <v>899999398</v>
      </c>
      <c r="E626" s="31">
        <v>217725777</v>
      </c>
      <c r="F626" s="61" t="s">
        <v>807</v>
      </c>
      <c r="G626" s="33">
        <v>0</v>
      </c>
      <c r="H626" s="33">
        <v>0</v>
      </c>
      <c r="I626" s="3">
        <f>IFERROR(VLOOKUP(C626,'[6]Anexo 2'!$A$9:$G$1115,7,0),0)</f>
        <v>82276858</v>
      </c>
      <c r="J626" s="3">
        <f>IFERROR(VLOOKUP(C626,'[6]Anexo 1'!$A$9:$F$1115,6,0),0)</f>
        <v>101163760</v>
      </c>
      <c r="K626" s="3"/>
      <c r="L626" s="3"/>
      <c r="M626" s="3"/>
      <c r="N626" s="3"/>
      <c r="O626" s="3"/>
      <c r="P626" s="34">
        <f t="shared" si="28"/>
        <v>183440618</v>
      </c>
      <c r="Q626" s="35">
        <f>VLOOKUP(D626,FEBRERO!$D$13:$Q$1147,14,0)+VLOOKUP(D626,FEBRERO!$D$13:$AC$1147,26,0)</f>
        <v>0</v>
      </c>
      <c r="R626" s="3">
        <f>IFERROR(VLOOKUP(D626,[13]ServNOMINA!$F$16:$M$112,8,0),0)</f>
        <v>0</v>
      </c>
      <c r="S626" s="3">
        <f>IFERROR(VLOOKUP(D626,[13]ServOTROS!$F$16:$M$112,8,0),0)</f>
        <v>0</v>
      </c>
      <c r="T626" s="3">
        <f>IFERROR(VLOOKUP(D626,[13]CANCEL!$F$16:$M$48,8,0),0)</f>
        <v>0</v>
      </c>
      <c r="U626" s="3">
        <f>IFERROR(VLOOKUP(B626,[13]Aaf_PENSION!$C$16:$M$112,11,0),0)</f>
        <v>0</v>
      </c>
      <c r="V626" s="3">
        <f>IFERROR(VLOOKUP(B626,[13]Aaf_SALUD!$C$16:$M$112,11,0),0)</f>
        <v>0</v>
      </c>
      <c r="W626" s="3">
        <f>IFERROR(VLOOKUP(D626,[13]CALIDAD!$F$16:$M$1122,8,0),0)</f>
        <v>20569215</v>
      </c>
      <c r="X626" s="3">
        <f>IFERROR(VLOOKUP(D626,'[14]dinamica municip ok'!$F$4:$G$1107,2,0),0)</f>
        <v>101163760</v>
      </c>
      <c r="Y626" s="3">
        <f>IFERROR(VLOOKUP(B626,[13]Ap_CESANTIAS!$C$16:$M$112,11,0),0)</f>
        <v>0</v>
      </c>
      <c r="Z626" s="3">
        <f>IFERROR(VLOOKUP(B626,[13]Ap_PENSION!$C$16:$M$112,11,0),0)</f>
        <v>0</v>
      </c>
      <c r="AA626" s="3">
        <f>IFERROR(VLOOKUP(B626,[13]Ap_SALUD!$C$16:$M$112,11,0),0)</f>
        <v>0</v>
      </c>
      <c r="AB626" s="3"/>
      <c r="AC626" s="36">
        <f t="shared" si="27"/>
        <v>121732975</v>
      </c>
      <c r="AD626" s="37">
        <f t="shared" si="29"/>
        <v>61707643</v>
      </c>
      <c r="AE626" s="144"/>
    </row>
    <row r="627" spans="1:31" x14ac:dyDescent="0.25">
      <c r="A627" s="29">
        <v>615</v>
      </c>
      <c r="B627" s="61"/>
      <c r="C627" s="143" t="str">
        <f>VLOOKUP(D627,[8]Hoja1!$A$2:$B$1115,2,0)</f>
        <v>25779</v>
      </c>
      <c r="D627" s="31">
        <v>899999700</v>
      </c>
      <c r="E627" s="31">
        <v>217925779</v>
      </c>
      <c r="F627" s="61" t="s">
        <v>808</v>
      </c>
      <c r="G627" s="33">
        <v>0</v>
      </c>
      <c r="H627" s="33">
        <v>0</v>
      </c>
      <c r="I627" s="3">
        <f>IFERROR(VLOOKUP(C627,'[6]Anexo 2'!$A$9:$G$1115,7,0),0)</f>
        <v>81147556</v>
      </c>
      <c r="J627" s="3">
        <f>IFERROR(VLOOKUP(C627,'[6]Anexo 1'!$A$9:$F$1115,6,0),0)</f>
        <v>103887125</v>
      </c>
      <c r="K627" s="3"/>
      <c r="L627" s="3"/>
      <c r="M627" s="3"/>
      <c r="N627" s="3"/>
      <c r="O627" s="3"/>
      <c r="P627" s="34">
        <f t="shared" si="28"/>
        <v>185034681</v>
      </c>
      <c r="Q627" s="35">
        <f>VLOOKUP(D627,FEBRERO!$D$13:$Q$1147,14,0)+VLOOKUP(D627,FEBRERO!$D$13:$AC$1147,26,0)</f>
        <v>0</v>
      </c>
      <c r="R627" s="3">
        <f>IFERROR(VLOOKUP(D627,[13]ServNOMINA!$F$16:$M$112,8,0),0)</f>
        <v>0</v>
      </c>
      <c r="S627" s="3">
        <f>IFERROR(VLOOKUP(D627,[13]ServOTROS!$F$16:$M$112,8,0),0)</f>
        <v>0</v>
      </c>
      <c r="T627" s="3">
        <f>IFERROR(VLOOKUP(D627,[13]CANCEL!$F$16:$M$48,8,0),0)</f>
        <v>0</v>
      </c>
      <c r="U627" s="3">
        <f>IFERROR(VLOOKUP(B627,[13]Aaf_PENSION!$C$16:$M$112,11,0),0)</f>
        <v>0</v>
      </c>
      <c r="V627" s="3">
        <f>IFERROR(VLOOKUP(B627,[13]Aaf_SALUD!$C$16:$M$112,11,0),0)</f>
        <v>0</v>
      </c>
      <c r="W627" s="3">
        <f>IFERROR(VLOOKUP(D627,[13]CALIDAD!$F$16:$M$1122,8,0),0)</f>
        <v>20286888</v>
      </c>
      <c r="X627" s="3">
        <f>IFERROR(VLOOKUP(D627,'[14]dinamica municip ok'!$F$4:$G$1107,2,0),0)</f>
        <v>103887125</v>
      </c>
      <c r="Y627" s="3">
        <f>IFERROR(VLOOKUP(B627,[13]Ap_CESANTIAS!$C$16:$M$112,11,0),0)</f>
        <v>0</v>
      </c>
      <c r="Z627" s="3">
        <f>IFERROR(VLOOKUP(B627,[13]Ap_PENSION!$C$16:$M$112,11,0),0)</f>
        <v>0</v>
      </c>
      <c r="AA627" s="3">
        <f>IFERROR(VLOOKUP(B627,[13]Ap_SALUD!$C$16:$M$112,11,0),0)</f>
        <v>0</v>
      </c>
      <c r="AB627" s="3"/>
      <c r="AC627" s="36">
        <f t="shared" si="27"/>
        <v>124174013</v>
      </c>
      <c r="AD627" s="37">
        <f t="shared" si="29"/>
        <v>60860668</v>
      </c>
      <c r="AE627" s="144"/>
    </row>
    <row r="628" spans="1:31" x14ac:dyDescent="0.25">
      <c r="A628" s="38">
        <v>616</v>
      </c>
      <c r="B628" s="61"/>
      <c r="C628" s="143" t="str">
        <f>VLOOKUP(D628,[8]Hoja1!$A$2:$B$1115,2,0)</f>
        <v>25781</v>
      </c>
      <c r="D628" s="31">
        <v>899999476</v>
      </c>
      <c r="E628" s="31">
        <v>218125781</v>
      </c>
      <c r="F628" s="61" t="s">
        <v>809</v>
      </c>
      <c r="G628" s="33">
        <v>0</v>
      </c>
      <c r="H628" s="33">
        <v>0</v>
      </c>
      <c r="I628" s="3">
        <f>IFERROR(VLOOKUP(C628,'[6]Anexo 2'!$A$9:$G$1115,7,0),0)</f>
        <v>99827066</v>
      </c>
      <c r="J628" s="3">
        <f>IFERROR(VLOOKUP(C628,'[6]Anexo 1'!$A$9:$F$1115,6,0),0)</f>
        <v>118610970</v>
      </c>
      <c r="K628" s="3"/>
      <c r="L628" s="3"/>
      <c r="M628" s="3"/>
      <c r="N628" s="3"/>
      <c r="O628" s="3"/>
      <c r="P628" s="34">
        <f t="shared" si="28"/>
        <v>218438036</v>
      </c>
      <c r="Q628" s="35">
        <f>VLOOKUP(D628,FEBRERO!$D$13:$Q$1147,14,0)+VLOOKUP(D628,FEBRERO!$D$13:$AC$1147,26,0)</f>
        <v>0</v>
      </c>
      <c r="R628" s="3">
        <f>IFERROR(VLOOKUP(D628,[13]ServNOMINA!$F$16:$M$112,8,0),0)</f>
        <v>0</v>
      </c>
      <c r="S628" s="3">
        <f>IFERROR(VLOOKUP(D628,[13]ServOTROS!$F$16:$M$112,8,0),0)</f>
        <v>0</v>
      </c>
      <c r="T628" s="3">
        <f>IFERROR(VLOOKUP(D628,[13]CANCEL!$F$16:$M$48,8,0),0)</f>
        <v>0</v>
      </c>
      <c r="U628" s="3">
        <f>IFERROR(VLOOKUP(B628,[13]Aaf_PENSION!$C$16:$M$112,11,0),0)</f>
        <v>0</v>
      </c>
      <c r="V628" s="3">
        <f>IFERROR(VLOOKUP(B628,[13]Aaf_SALUD!$C$16:$M$112,11,0),0)</f>
        <v>0</v>
      </c>
      <c r="W628" s="3">
        <f>IFERROR(VLOOKUP(D628,[13]CALIDAD!$F$16:$M$1122,8,0),0)</f>
        <v>24956766</v>
      </c>
      <c r="X628" s="3">
        <f>IFERROR(VLOOKUP(D628,'[14]dinamica municip ok'!$F$4:$G$1107,2,0),0)</f>
        <v>118610970</v>
      </c>
      <c r="Y628" s="3">
        <f>IFERROR(VLOOKUP(B628,[13]Ap_CESANTIAS!$C$16:$M$112,11,0),0)</f>
        <v>0</v>
      </c>
      <c r="Z628" s="3">
        <f>IFERROR(VLOOKUP(B628,[13]Ap_PENSION!$C$16:$M$112,11,0),0)</f>
        <v>0</v>
      </c>
      <c r="AA628" s="3">
        <f>IFERROR(VLOOKUP(B628,[13]Ap_SALUD!$C$16:$M$112,11,0),0)</f>
        <v>0</v>
      </c>
      <c r="AB628" s="3"/>
      <c r="AC628" s="36">
        <f t="shared" si="27"/>
        <v>143567736</v>
      </c>
      <c r="AD628" s="37">
        <f t="shared" si="29"/>
        <v>74870300</v>
      </c>
      <c r="AE628" s="144"/>
    </row>
    <row r="629" spans="1:31" x14ac:dyDescent="0.25">
      <c r="A629" s="29">
        <v>617</v>
      </c>
      <c r="B629" s="61"/>
      <c r="C629" s="143" t="str">
        <f>VLOOKUP(D629,[8]Hoja1!$A$2:$B$1115,2,0)</f>
        <v>25785</v>
      </c>
      <c r="D629" s="31">
        <v>899999443</v>
      </c>
      <c r="E629" s="31">
        <v>218525785</v>
      </c>
      <c r="F629" s="61" t="s">
        <v>810</v>
      </c>
      <c r="G629" s="33">
        <v>0</v>
      </c>
      <c r="H629" s="33">
        <v>0</v>
      </c>
      <c r="I629" s="3">
        <f>IFERROR(VLOOKUP(C629,'[6]Anexo 2'!$A$9:$G$1115,7,0),0)</f>
        <v>247850940</v>
      </c>
      <c r="J629" s="3">
        <f>IFERROR(VLOOKUP(C629,'[6]Anexo 1'!$A$9:$F$1115,6,0),0)</f>
        <v>312299271</v>
      </c>
      <c r="K629" s="3"/>
      <c r="L629" s="3"/>
      <c r="M629" s="3"/>
      <c r="N629" s="3"/>
      <c r="O629" s="3"/>
      <c r="P629" s="34">
        <f t="shared" si="28"/>
        <v>560150211</v>
      </c>
      <c r="Q629" s="35">
        <f>VLOOKUP(D629,FEBRERO!$D$13:$Q$1147,14,0)+VLOOKUP(D629,FEBRERO!$D$13:$AC$1147,26,0)</f>
        <v>0</v>
      </c>
      <c r="R629" s="3">
        <f>IFERROR(VLOOKUP(D629,[13]ServNOMINA!$F$16:$M$112,8,0),0)</f>
        <v>0</v>
      </c>
      <c r="S629" s="3">
        <f>IFERROR(VLOOKUP(D629,[13]ServOTROS!$F$16:$M$112,8,0),0)</f>
        <v>0</v>
      </c>
      <c r="T629" s="3">
        <f>IFERROR(VLOOKUP(D629,[13]CANCEL!$F$16:$M$48,8,0),0)</f>
        <v>0</v>
      </c>
      <c r="U629" s="3">
        <f>IFERROR(VLOOKUP(B629,[13]Aaf_PENSION!$C$16:$M$112,11,0),0)</f>
        <v>0</v>
      </c>
      <c r="V629" s="3">
        <f>IFERROR(VLOOKUP(B629,[13]Aaf_SALUD!$C$16:$M$112,11,0),0)</f>
        <v>0</v>
      </c>
      <c r="W629" s="3">
        <f>IFERROR(VLOOKUP(D629,[13]CALIDAD!$F$16:$M$1122,8,0),0)</f>
        <v>61962735</v>
      </c>
      <c r="X629" s="3">
        <f>IFERROR(VLOOKUP(D629,'[14]dinamica municip ok'!$F$4:$G$1107,2,0),0)</f>
        <v>312299271</v>
      </c>
      <c r="Y629" s="3">
        <f>IFERROR(VLOOKUP(B629,[13]Ap_CESANTIAS!$C$16:$M$112,11,0),0)</f>
        <v>0</v>
      </c>
      <c r="Z629" s="3">
        <f>IFERROR(VLOOKUP(B629,[13]Ap_PENSION!$C$16:$M$112,11,0),0)</f>
        <v>0</v>
      </c>
      <c r="AA629" s="3">
        <f>IFERROR(VLOOKUP(B629,[13]Ap_SALUD!$C$16:$M$112,11,0),0)</f>
        <v>0</v>
      </c>
      <c r="AB629" s="3"/>
      <c r="AC629" s="36">
        <f t="shared" si="27"/>
        <v>374262006</v>
      </c>
      <c r="AD629" s="37">
        <f t="shared" si="29"/>
        <v>185888205</v>
      </c>
      <c r="AE629" s="144"/>
    </row>
    <row r="630" spans="1:31" x14ac:dyDescent="0.25">
      <c r="A630" s="38">
        <v>618</v>
      </c>
      <c r="B630" s="61"/>
      <c r="C630" s="143" t="str">
        <f>VLOOKUP(D630,[8]Hoja1!$A$2:$B$1115,2,0)</f>
        <v>25793</v>
      </c>
      <c r="D630" s="31">
        <v>899999481</v>
      </c>
      <c r="E630" s="31">
        <v>219325793</v>
      </c>
      <c r="F630" s="61" t="s">
        <v>811</v>
      </c>
      <c r="G630" s="33">
        <v>0</v>
      </c>
      <c r="H630" s="33">
        <v>0</v>
      </c>
      <c r="I630" s="3">
        <f>IFERROR(VLOOKUP(C630,'[6]Anexo 2'!$A$9:$G$1115,7,0),0)</f>
        <v>152124096</v>
      </c>
      <c r="J630" s="3">
        <f>IFERROR(VLOOKUP(C630,'[6]Anexo 1'!$A$9:$F$1115,6,0),0)</f>
        <v>199759595</v>
      </c>
      <c r="K630" s="3"/>
      <c r="L630" s="3"/>
      <c r="M630" s="3"/>
      <c r="N630" s="3"/>
      <c r="O630" s="3"/>
      <c r="P630" s="34">
        <f t="shared" si="28"/>
        <v>351883691</v>
      </c>
      <c r="Q630" s="35">
        <f>VLOOKUP(D630,FEBRERO!$D$13:$Q$1147,14,0)+VLOOKUP(D630,FEBRERO!$D$13:$AC$1147,26,0)</f>
        <v>0</v>
      </c>
      <c r="R630" s="3">
        <f>IFERROR(VLOOKUP(D630,[13]ServNOMINA!$F$16:$M$112,8,0),0)</f>
        <v>0</v>
      </c>
      <c r="S630" s="3">
        <f>IFERROR(VLOOKUP(D630,[13]ServOTROS!$F$16:$M$112,8,0),0)</f>
        <v>0</v>
      </c>
      <c r="T630" s="3">
        <f>IFERROR(VLOOKUP(D630,[13]CANCEL!$F$16:$M$48,8,0),0)</f>
        <v>0</v>
      </c>
      <c r="U630" s="3">
        <f>IFERROR(VLOOKUP(B630,[13]Aaf_PENSION!$C$16:$M$112,11,0),0)</f>
        <v>0</v>
      </c>
      <c r="V630" s="3">
        <f>IFERROR(VLOOKUP(B630,[13]Aaf_SALUD!$C$16:$M$112,11,0),0)</f>
        <v>0</v>
      </c>
      <c r="W630" s="3">
        <f>IFERROR(VLOOKUP(D630,[13]CALIDAD!$F$16:$M$1122,8,0),0)</f>
        <v>38031024</v>
      </c>
      <c r="X630" s="3">
        <f>IFERROR(VLOOKUP(D630,'[14]dinamica municip ok'!$F$4:$G$1107,2,0),0)</f>
        <v>199759595</v>
      </c>
      <c r="Y630" s="3">
        <f>IFERROR(VLOOKUP(B630,[13]Ap_CESANTIAS!$C$16:$M$112,11,0),0)</f>
        <v>0</v>
      </c>
      <c r="Z630" s="3">
        <f>IFERROR(VLOOKUP(B630,[13]Ap_PENSION!$C$16:$M$112,11,0),0)</f>
        <v>0</v>
      </c>
      <c r="AA630" s="3">
        <f>IFERROR(VLOOKUP(B630,[13]Ap_SALUD!$C$16:$M$112,11,0),0)</f>
        <v>0</v>
      </c>
      <c r="AB630" s="3"/>
      <c r="AC630" s="36">
        <f t="shared" si="27"/>
        <v>237790619</v>
      </c>
      <c r="AD630" s="37">
        <f t="shared" si="29"/>
        <v>114093072</v>
      </c>
      <c r="AE630" s="144"/>
    </row>
    <row r="631" spans="1:31" x14ac:dyDescent="0.25">
      <c r="A631" s="29">
        <v>619</v>
      </c>
      <c r="B631" s="61"/>
      <c r="C631" s="143" t="str">
        <f>VLOOKUP(D631,[8]Hoja1!$A$2:$B$1115,2,0)</f>
        <v>25797</v>
      </c>
      <c r="D631" s="31">
        <v>800004574</v>
      </c>
      <c r="E631" s="31">
        <v>219725797</v>
      </c>
      <c r="F631" s="61" t="s">
        <v>812</v>
      </c>
      <c r="G631" s="33">
        <v>0</v>
      </c>
      <c r="H631" s="33">
        <v>0</v>
      </c>
      <c r="I631" s="3">
        <f>IFERROR(VLOOKUP(C631,'[6]Anexo 2'!$A$9:$G$1115,7,0),0)</f>
        <v>108209512</v>
      </c>
      <c r="J631" s="3">
        <f>IFERROR(VLOOKUP(C631,'[6]Anexo 1'!$A$9:$F$1115,6,0),0)</f>
        <v>139274739</v>
      </c>
      <c r="K631" s="3"/>
      <c r="L631" s="3"/>
      <c r="M631" s="3"/>
      <c r="N631" s="3"/>
      <c r="O631" s="3"/>
      <c r="P631" s="34">
        <f t="shared" si="28"/>
        <v>247484251</v>
      </c>
      <c r="Q631" s="35">
        <f>VLOOKUP(D631,FEBRERO!$D$13:$Q$1147,14,0)+VLOOKUP(D631,FEBRERO!$D$13:$AC$1147,26,0)</f>
        <v>0</v>
      </c>
      <c r="R631" s="3">
        <f>IFERROR(VLOOKUP(D631,[13]ServNOMINA!$F$16:$M$112,8,0),0)</f>
        <v>0</v>
      </c>
      <c r="S631" s="3">
        <f>IFERROR(VLOOKUP(D631,[13]ServOTROS!$F$16:$M$112,8,0),0)</f>
        <v>0</v>
      </c>
      <c r="T631" s="3">
        <f>IFERROR(VLOOKUP(D631,[13]CANCEL!$F$16:$M$48,8,0),0)</f>
        <v>0</v>
      </c>
      <c r="U631" s="3">
        <f>IFERROR(VLOOKUP(B631,[13]Aaf_PENSION!$C$16:$M$112,11,0),0)</f>
        <v>0</v>
      </c>
      <c r="V631" s="3">
        <f>IFERROR(VLOOKUP(B631,[13]Aaf_SALUD!$C$16:$M$112,11,0),0)</f>
        <v>0</v>
      </c>
      <c r="W631" s="3">
        <f>IFERROR(VLOOKUP(D631,[13]CALIDAD!$F$16:$M$1122,8,0),0)</f>
        <v>27052377</v>
      </c>
      <c r="X631" s="3">
        <f>IFERROR(VLOOKUP(D631,'[14]dinamica municip ok'!$F$4:$G$1107,2,0),0)</f>
        <v>139274739</v>
      </c>
      <c r="Y631" s="3">
        <f>IFERROR(VLOOKUP(B631,[13]Ap_CESANTIAS!$C$16:$M$112,11,0),0)</f>
        <v>0</v>
      </c>
      <c r="Z631" s="3">
        <f>IFERROR(VLOOKUP(B631,[13]Ap_PENSION!$C$16:$M$112,11,0),0)</f>
        <v>0</v>
      </c>
      <c r="AA631" s="3">
        <f>IFERROR(VLOOKUP(B631,[13]Ap_SALUD!$C$16:$M$112,11,0),0)</f>
        <v>0</v>
      </c>
      <c r="AB631" s="3"/>
      <c r="AC631" s="36">
        <f t="shared" si="27"/>
        <v>166327116</v>
      </c>
      <c r="AD631" s="37">
        <f t="shared" si="29"/>
        <v>81157135</v>
      </c>
      <c r="AE631" s="144"/>
    </row>
    <row r="632" spans="1:31" x14ac:dyDescent="0.25">
      <c r="A632" s="38">
        <v>620</v>
      </c>
      <c r="B632" s="61"/>
      <c r="C632" s="143" t="str">
        <f>VLOOKUP(D632,[8]Hoja1!$A$2:$B$1115,2,0)</f>
        <v>25799</v>
      </c>
      <c r="D632" s="31">
        <v>800095174</v>
      </c>
      <c r="E632" s="31">
        <v>219925799</v>
      </c>
      <c r="F632" s="61" t="s">
        <v>813</v>
      </c>
      <c r="G632" s="33">
        <v>0</v>
      </c>
      <c r="H632" s="33">
        <v>0</v>
      </c>
      <c r="I632" s="3">
        <f>IFERROR(VLOOKUP(C632,'[6]Anexo 2'!$A$9:$G$1115,7,0),0)</f>
        <v>236692272</v>
      </c>
      <c r="J632" s="3">
        <f>IFERROR(VLOOKUP(C632,'[6]Anexo 1'!$A$9:$F$1115,6,0),0)</f>
        <v>332375653</v>
      </c>
      <c r="K632" s="3"/>
      <c r="L632" s="3"/>
      <c r="M632" s="3"/>
      <c r="N632" s="3"/>
      <c r="O632" s="3"/>
      <c r="P632" s="34">
        <f t="shared" si="28"/>
        <v>569067925</v>
      </c>
      <c r="Q632" s="35">
        <f>VLOOKUP(D632,FEBRERO!$D$13:$Q$1147,14,0)+VLOOKUP(D632,FEBRERO!$D$13:$AC$1147,26,0)</f>
        <v>0</v>
      </c>
      <c r="R632" s="3">
        <f>IFERROR(VLOOKUP(D632,[13]ServNOMINA!$F$16:$M$112,8,0),0)</f>
        <v>0</v>
      </c>
      <c r="S632" s="3">
        <f>IFERROR(VLOOKUP(D632,[13]ServOTROS!$F$16:$M$112,8,0),0)</f>
        <v>0</v>
      </c>
      <c r="T632" s="3">
        <f>IFERROR(VLOOKUP(D632,[13]CANCEL!$F$16:$M$48,8,0),0)</f>
        <v>0</v>
      </c>
      <c r="U632" s="3">
        <f>IFERROR(VLOOKUP(B632,[13]Aaf_PENSION!$C$16:$M$112,11,0),0)</f>
        <v>0</v>
      </c>
      <c r="V632" s="3">
        <f>IFERROR(VLOOKUP(B632,[13]Aaf_SALUD!$C$16:$M$112,11,0),0)</f>
        <v>0</v>
      </c>
      <c r="W632" s="3">
        <f>IFERROR(VLOOKUP(D632,[13]CALIDAD!$F$16:$M$1122,8,0),0)</f>
        <v>59173068</v>
      </c>
      <c r="X632" s="3">
        <f>IFERROR(VLOOKUP(D632,'[14]dinamica municip ok'!$F$4:$G$1107,2,0),0)</f>
        <v>332375653</v>
      </c>
      <c r="Y632" s="3">
        <f>IFERROR(VLOOKUP(B632,[13]Ap_CESANTIAS!$C$16:$M$112,11,0),0)</f>
        <v>0</v>
      </c>
      <c r="Z632" s="3">
        <f>IFERROR(VLOOKUP(B632,[13]Ap_PENSION!$C$16:$M$112,11,0),0)</f>
        <v>0</v>
      </c>
      <c r="AA632" s="3">
        <f>IFERROR(VLOOKUP(B632,[13]Ap_SALUD!$C$16:$M$112,11,0),0)</f>
        <v>0</v>
      </c>
      <c r="AB632" s="3"/>
      <c r="AC632" s="36">
        <f t="shared" si="27"/>
        <v>391548721</v>
      </c>
      <c r="AD632" s="37">
        <f t="shared" si="29"/>
        <v>177519204</v>
      </c>
      <c r="AE632" s="144"/>
    </row>
    <row r="633" spans="1:31" x14ac:dyDescent="0.25">
      <c r="A633" s="29">
        <v>621</v>
      </c>
      <c r="B633" s="61"/>
      <c r="C633" s="143" t="str">
        <f>VLOOKUP(D633,[8]Hoja1!$A$2:$B$1115,2,0)</f>
        <v>25805</v>
      </c>
      <c r="D633" s="31">
        <v>800018689</v>
      </c>
      <c r="E633" s="31">
        <v>210525805</v>
      </c>
      <c r="F633" s="61" t="s">
        <v>814</v>
      </c>
      <c r="G633" s="33">
        <v>0</v>
      </c>
      <c r="H633" s="33">
        <v>0</v>
      </c>
      <c r="I633" s="3">
        <f>IFERROR(VLOOKUP(C633,'[6]Anexo 2'!$A$9:$G$1115,7,0),0)</f>
        <v>75344750</v>
      </c>
      <c r="J633" s="3">
        <f>IFERROR(VLOOKUP(C633,'[6]Anexo 1'!$A$9:$F$1115,6,0),0)</f>
        <v>78031156</v>
      </c>
      <c r="K633" s="3"/>
      <c r="L633" s="3"/>
      <c r="M633" s="3"/>
      <c r="N633" s="3"/>
      <c r="O633" s="3"/>
      <c r="P633" s="34">
        <f t="shared" si="28"/>
        <v>153375906</v>
      </c>
      <c r="Q633" s="35">
        <f>VLOOKUP(D633,FEBRERO!$D$13:$Q$1147,14,0)+VLOOKUP(D633,FEBRERO!$D$13:$AC$1147,26,0)</f>
        <v>0</v>
      </c>
      <c r="R633" s="3">
        <f>IFERROR(VLOOKUP(D633,[13]ServNOMINA!$F$16:$M$112,8,0),0)</f>
        <v>0</v>
      </c>
      <c r="S633" s="3">
        <f>IFERROR(VLOOKUP(D633,[13]ServOTROS!$F$16:$M$112,8,0),0)</f>
        <v>0</v>
      </c>
      <c r="T633" s="3">
        <f>IFERROR(VLOOKUP(D633,[13]CANCEL!$F$16:$M$48,8,0),0)</f>
        <v>0</v>
      </c>
      <c r="U633" s="3">
        <f>IFERROR(VLOOKUP(B633,[13]Aaf_PENSION!$C$16:$M$112,11,0),0)</f>
        <v>0</v>
      </c>
      <c r="V633" s="3">
        <f>IFERROR(VLOOKUP(B633,[13]Aaf_SALUD!$C$16:$M$112,11,0),0)</f>
        <v>0</v>
      </c>
      <c r="W633" s="3">
        <f>IFERROR(VLOOKUP(D633,[13]CALIDAD!$F$16:$M$1122,8,0),0)</f>
        <v>18836187</v>
      </c>
      <c r="X633" s="3">
        <f>IFERROR(VLOOKUP(D633,'[14]dinamica municip ok'!$F$4:$G$1107,2,0),0)</f>
        <v>78031156</v>
      </c>
      <c r="Y633" s="3">
        <f>IFERROR(VLOOKUP(B633,[13]Ap_CESANTIAS!$C$16:$M$112,11,0),0)</f>
        <v>0</v>
      </c>
      <c r="Z633" s="3">
        <f>IFERROR(VLOOKUP(B633,[13]Ap_PENSION!$C$16:$M$112,11,0),0)</f>
        <v>0</v>
      </c>
      <c r="AA633" s="3">
        <f>IFERROR(VLOOKUP(B633,[13]Ap_SALUD!$C$16:$M$112,11,0),0)</f>
        <v>0</v>
      </c>
      <c r="AB633" s="3"/>
      <c r="AC633" s="36">
        <f t="shared" si="27"/>
        <v>96867343</v>
      </c>
      <c r="AD633" s="37">
        <f t="shared" si="29"/>
        <v>56508563</v>
      </c>
      <c r="AE633" s="144"/>
    </row>
    <row r="634" spans="1:31" x14ac:dyDescent="0.25">
      <c r="A634" s="38">
        <v>622</v>
      </c>
      <c r="B634" s="61"/>
      <c r="C634" s="143" t="str">
        <f>VLOOKUP(D634,[8]Hoja1!$A$2:$B$1115,2,0)</f>
        <v>25807</v>
      </c>
      <c r="D634" s="31">
        <v>800094782</v>
      </c>
      <c r="E634" s="31">
        <v>210725807</v>
      </c>
      <c r="F634" s="61" t="s">
        <v>815</v>
      </c>
      <c r="G634" s="33">
        <v>0</v>
      </c>
      <c r="H634" s="33">
        <v>0</v>
      </c>
      <c r="I634" s="3">
        <f>IFERROR(VLOOKUP(C634,'[6]Anexo 2'!$A$9:$G$1115,7,0),0)</f>
        <v>33898622</v>
      </c>
      <c r="J634" s="3">
        <f>IFERROR(VLOOKUP(C634,'[6]Anexo 1'!$A$9:$F$1115,6,0),0)</f>
        <v>39722591</v>
      </c>
      <c r="K634" s="3"/>
      <c r="L634" s="3"/>
      <c r="M634" s="3"/>
      <c r="N634" s="3"/>
      <c r="O634" s="3"/>
      <c r="P634" s="34">
        <f t="shared" si="28"/>
        <v>73621213</v>
      </c>
      <c r="Q634" s="35">
        <f>VLOOKUP(D634,FEBRERO!$D$13:$Q$1147,14,0)+VLOOKUP(D634,FEBRERO!$D$13:$AC$1147,26,0)</f>
        <v>0</v>
      </c>
      <c r="R634" s="3">
        <f>IFERROR(VLOOKUP(D634,[13]ServNOMINA!$F$16:$M$112,8,0),0)</f>
        <v>0</v>
      </c>
      <c r="S634" s="3">
        <f>IFERROR(VLOOKUP(D634,[13]ServOTROS!$F$16:$M$112,8,0),0)</f>
        <v>0</v>
      </c>
      <c r="T634" s="3">
        <f>IFERROR(VLOOKUP(D634,[13]CANCEL!$F$16:$M$48,8,0),0)</f>
        <v>0</v>
      </c>
      <c r="U634" s="3">
        <f>IFERROR(VLOOKUP(B634,[13]Aaf_PENSION!$C$16:$M$112,11,0),0)</f>
        <v>0</v>
      </c>
      <c r="V634" s="3">
        <f>IFERROR(VLOOKUP(B634,[13]Aaf_SALUD!$C$16:$M$112,11,0),0)</f>
        <v>0</v>
      </c>
      <c r="W634" s="3">
        <f>IFERROR(VLOOKUP(D634,[13]CALIDAD!$F$16:$M$1122,8,0),0)</f>
        <v>8474655</v>
      </c>
      <c r="X634" s="3">
        <f>IFERROR(VLOOKUP(D634,'[14]dinamica municip ok'!$F$4:$G$1107,2,0),0)</f>
        <v>39722591</v>
      </c>
      <c r="Y634" s="3">
        <f>IFERROR(VLOOKUP(B634,[13]Ap_CESANTIAS!$C$16:$M$112,11,0),0)</f>
        <v>0</v>
      </c>
      <c r="Z634" s="3">
        <f>IFERROR(VLOOKUP(B634,[13]Ap_PENSION!$C$16:$M$112,11,0),0)</f>
        <v>0</v>
      </c>
      <c r="AA634" s="3">
        <f>IFERROR(VLOOKUP(B634,[13]Ap_SALUD!$C$16:$M$112,11,0),0)</f>
        <v>0</v>
      </c>
      <c r="AB634" s="3"/>
      <c r="AC634" s="36">
        <f t="shared" si="27"/>
        <v>48197246</v>
      </c>
      <c r="AD634" s="37">
        <f t="shared" si="29"/>
        <v>25423967</v>
      </c>
      <c r="AE634" s="144"/>
    </row>
    <row r="635" spans="1:31" x14ac:dyDescent="0.25">
      <c r="A635" s="29">
        <v>623</v>
      </c>
      <c r="B635" s="61"/>
      <c r="C635" s="143" t="str">
        <f>VLOOKUP(D635,[8]Hoja1!$A$2:$B$1115,2,0)</f>
        <v>25815</v>
      </c>
      <c r="D635" s="31">
        <v>800093439</v>
      </c>
      <c r="E635" s="31">
        <v>211525815</v>
      </c>
      <c r="F635" s="61" t="s">
        <v>816</v>
      </c>
      <c r="G635" s="33">
        <v>0</v>
      </c>
      <c r="H635" s="33">
        <v>0</v>
      </c>
      <c r="I635" s="3">
        <f>IFERROR(VLOOKUP(C635,'[6]Anexo 2'!$A$9:$G$1115,7,0),0)</f>
        <v>179317512</v>
      </c>
      <c r="J635" s="3">
        <f>IFERROR(VLOOKUP(C635,'[6]Anexo 1'!$A$9:$F$1115,6,0),0)</f>
        <v>206741069</v>
      </c>
      <c r="K635" s="3"/>
      <c r="L635" s="3"/>
      <c r="M635" s="3"/>
      <c r="N635" s="3"/>
      <c r="O635" s="3"/>
      <c r="P635" s="34">
        <f t="shared" si="28"/>
        <v>386058581</v>
      </c>
      <c r="Q635" s="35">
        <f>VLOOKUP(D635,FEBRERO!$D$13:$Q$1147,14,0)+VLOOKUP(D635,FEBRERO!$D$13:$AC$1147,26,0)</f>
        <v>0</v>
      </c>
      <c r="R635" s="3">
        <f>IFERROR(VLOOKUP(D635,[13]ServNOMINA!$F$16:$M$112,8,0),0)</f>
        <v>0</v>
      </c>
      <c r="S635" s="3">
        <f>IFERROR(VLOOKUP(D635,[13]ServOTROS!$F$16:$M$112,8,0),0)</f>
        <v>0</v>
      </c>
      <c r="T635" s="3">
        <f>IFERROR(VLOOKUP(D635,[13]CANCEL!$F$16:$M$48,8,0),0)</f>
        <v>0</v>
      </c>
      <c r="U635" s="3">
        <f>IFERROR(VLOOKUP(B635,[13]Aaf_PENSION!$C$16:$M$112,11,0),0)</f>
        <v>0</v>
      </c>
      <c r="V635" s="3">
        <f>IFERROR(VLOOKUP(B635,[13]Aaf_SALUD!$C$16:$M$112,11,0),0)</f>
        <v>0</v>
      </c>
      <c r="W635" s="3">
        <f>IFERROR(VLOOKUP(D635,[13]CALIDAD!$F$16:$M$1122,8,0),0)</f>
        <v>44829378</v>
      </c>
      <c r="X635" s="3">
        <f>IFERROR(VLOOKUP(D635,'[14]dinamica municip ok'!$F$4:$G$1107,2,0),0)</f>
        <v>206741069</v>
      </c>
      <c r="Y635" s="3">
        <f>IFERROR(VLOOKUP(B635,[13]Ap_CESANTIAS!$C$16:$M$112,11,0),0)</f>
        <v>0</v>
      </c>
      <c r="Z635" s="3">
        <f>IFERROR(VLOOKUP(B635,[13]Ap_PENSION!$C$16:$M$112,11,0),0)</f>
        <v>0</v>
      </c>
      <c r="AA635" s="3">
        <f>IFERROR(VLOOKUP(B635,[13]Ap_SALUD!$C$16:$M$112,11,0),0)</f>
        <v>0</v>
      </c>
      <c r="AB635" s="3"/>
      <c r="AC635" s="36">
        <f t="shared" si="27"/>
        <v>251570447</v>
      </c>
      <c r="AD635" s="37">
        <f t="shared" si="29"/>
        <v>134488134</v>
      </c>
      <c r="AE635" s="144"/>
    </row>
    <row r="636" spans="1:31" x14ac:dyDescent="0.25">
      <c r="A636" s="38">
        <v>624</v>
      </c>
      <c r="B636" s="61"/>
      <c r="C636" s="143" t="str">
        <f>VLOOKUP(D636,[8]Hoja1!$A$2:$B$1115,2,0)</f>
        <v>25817</v>
      </c>
      <c r="D636" s="31">
        <v>899999428</v>
      </c>
      <c r="E636" s="31">
        <v>211725817</v>
      </c>
      <c r="F636" s="61" t="s">
        <v>817</v>
      </c>
      <c r="G636" s="33">
        <v>0</v>
      </c>
      <c r="H636" s="33">
        <v>0</v>
      </c>
      <c r="I636" s="3">
        <f>IFERROR(VLOOKUP(C636,'[6]Anexo 2'!$A$9:$G$1115,7,0),0)</f>
        <v>775314448</v>
      </c>
      <c r="J636" s="3">
        <f>IFERROR(VLOOKUP(C636,'[6]Anexo 1'!$A$9:$F$1115,6,0),0)</f>
        <v>956522138</v>
      </c>
      <c r="K636" s="3"/>
      <c r="L636" s="3"/>
      <c r="M636" s="3"/>
      <c r="N636" s="3"/>
      <c r="O636" s="3"/>
      <c r="P636" s="34">
        <f t="shared" si="28"/>
        <v>1731836586</v>
      </c>
      <c r="Q636" s="35">
        <f>VLOOKUP(D636,FEBRERO!$D$13:$Q$1147,14,0)+VLOOKUP(D636,FEBRERO!$D$13:$AC$1147,26,0)</f>
        <v>0</v>
      </c>
      <c r="R636" s="3">
        <f>IFERROR(VLOOKUP(D636,[13]ServNOMINA!$F$16:$M$112,8,0),0)</f>
        <v>0</v>
      </c>
      <c r="S636" s="3">
        <f>IFERROR(VLOOKUP(D636,[13]ServOTROS!$F$16:$M$112,8,0),0)</f>
        <v>0</v>
      </c>
      <c r="T636" s="3">
        <f>IFERROR(VLOOKUP(D636,[13]CANCEL!$F$16:$M$48,8,0),0)</f>
        <v>0</v>
      </c>
      <c r="U636" s="3">
        <f>IFERROR(VLOOKUP(B636,[13]Aaf_PENSION!$C$16:$M$112,11,0),0)</f>
        <v>0</v>
      </c>
      <c r="V636" s="3">
        <f>IFERROR(VLOOKUP(B636,[13]Aaf_SALUD!$C$16:$M$112,11,0),0)</f>
        <v>0</v>
      </c>
      <c r="W636" s="3">
        <f>IFERROR(VLOOKUP(D636,[13]CALIDAD!$F$16:$M$1122,8,0),0)</f>
        <v>193828611</v>
      </c>
      <c r="X636" s="3">
        <f>IFERROR(VLOOKUP(D636,'[14]dinamica municip ok'!$F$4:$G$1107,2,0),0)</f>
        <v>956522138</v>
      </c>
      <c r="Y636" s="3">
        <f>IFERROR(VLOOKUP(B636,[13]Ap_CESANTIAS!$C$16:$M$112,11,0),0)</f>
        <v>0</v>
      </c>
      <c r="Z636" s="3">
        <f>IFERROR(VLOOKUP(B636,[13]Ap_PENSION!$C$16:$M$112,11,0),0)</f>
        <v>0</v>
      </c>
      <c r="AA636" s="3">
        <f>IFERROR(VLOOKUP(B636,[13]Ap_SALUD!$C$16:$M$112,11,0),0)</f>
        <v>0</v>
      </c>
      <c r="AB636" s="3"/>
      <c r="AC636" s="36">
        <f t="shared" si="27"/>
        <v>1150350749</v>
      </c>
      <c r="AD636" s="37">
        <f t="shared" si="29"/>
        <v>581485837</v>
      </c>
      <c r="AE636" s="144"/>
    </row>
    <row r="637" spans="1:31" x14ac:dyDescent="0.25">
      <c r="A637" s="29">
        <v>625</v>
      </c>
      <c r="B637" s="61"/>
      <c r="C637" s="143" t="str">
        <f>VLOOKUP(D637,[8]Hoja1!$A$2:$B$1115,2,0)</f>
        <v>25823</v>
      </c>
      <c r="D637" s="31">
        <v>800072715</v>
      </c>
      <c r="E637" s="31">
        <v>212325823</v>
      </c>
      <c r="F637" s="61" t="s">
        <v>818</v>
      </c>
      <c r="G637" s="33">
        <v>0</v>
      </c>
      <c r="H637" s="33">
        <v>0</v>
      </c>
      <c r="I637" s="3">
        <f>IFERROR(VLOOKUP(C637,'[6]Anexo 2'!$A$9:$G$1115,7,0),0)</f>
        <v>62880301</v>
      </c>
      <c r="J637" s="3">
        <f>IFERROR(VLOOKUP(C637,'[6]Anexo 1'!$A$9:$F$1115,6,0),0)</f>
        <v>71926033</v>
      </c>
      <c r="K637" s="3"/>
      <c r="L637" s="3"/>
      <c r="M637" s="3"/>
      <c r="N637" s="3"/>
      <c r="O637" s="3"/>
      <c r="P637" s="34">
        <f t="shared" si="28"/>
        <v>134806334</v>
      </c>
      <c r="Q637" s="35">
        <f>VLOOKUP(D637,FEBRERO!$D$13:$Q$1147,14,0)+VLOOKUP(D637,FEBRERO!$D$13:$AC$1147,26,0)</f>
        <v>0</v>
      </c>
      <c r="R637" s="3">
        <f>IFERROR(VLOOKUP(D637,[13]ServNOMINA!$F$16:$M$112,8,0),0)</f>
        <v>0</v>
      </c>
      <c r="S637" s="3">
        <f>IFERROR(VLOOKUP(D637,[13]ServOTROS!$F$16:$M$112,8,0),0)</f>
        <v>0</v>
      </c>
      <c r="T637" s="3">
        <f>IFERROR(VLOOKUP(D637,[13]CANCEL!$F$16:$M$48,8,0),0)</f>
        <v>0</v>
      </c>
      <c r="U637" s="3">
        <f>IFERROR(VLOOKUP(B637,[13]Aaf_PENSION!$C$16:$M$112,11,0),0)</f>
        <v>0</v>
      </c>
      <c r="V637" s="3">
        <f>IFERROR(VLOOKUP(B637,[13]Aaf_SALUD!$C$16:$M$112,11,0),0)</f>
        <v>0</v>
      </c>
      <c r="W637" s="3">
        <f>IFERROR(VLOOKUP(D637,[13]CALIDAD!$F$16:$M$1122,8,0),0)</f>
        <v>15720075</v>
      </c>
      <c r="X637" s="3">
        <f>IFERROR(VLOOKUP(D637,'[14]dinamica municip ok'!$F$4:$G$1107,2,0),0)</f>
        <v>71926033</v>
      </c>
      <c r="Y637" s="3">
        <f>IFERROR(VLOOKUP(B637,[13]Ap_CESANTIAS!$C$16:$M$112,11,0),0)</f>
        <v>0</v>
      </c>
      <c r="Z637" s="3">
        <f>IFERROR(VLOOKUP(B637,[13]Ap_PENSION!$C$16:$M$112,11,0),0)</f>
        <v>0</v>
      </c>
      <c r="AA637" s="3">
        <f>IFERROR(VLOOKUP(B637,[13]Ap_SALUD!$C$16:$M$112,11,0),0)</f>
        <v>0</v>
      </c>
      <c r="AB637" s="3"/>
      <c r="AC637" s="36">
        <f t="shared" si="27"/>
        <v>87646108</v>
      </c>
      <c r="AD637" s="37">
        <f t="shared" si="29"/>
        <v>47160226</v>
      </c>
      <c r="AE637" s="144"/>
    </row>
    <row r="638" spans="1:31" x14ac:dyDescent="0.25">
      <c r="A638" s="38">
        <v>626</v>
      </c>
      <c r="B638" s="61"/>
      <c r="C638" s="143" t="str">
        <f>VLOOKUP(D638,[8]Hoja1!$A$2:$B$1115,2,0)</f>
        <v>25839</v>
      </c>
      <c r="D638" s="31">
        <v>899999385</v>
      </c>
      <c r="E638" s="31">
        <v>213925839</v>
      </c>
      <c r="F638" s="61" t="s">
        <v>819</v>
      </c>
      <c r="G638" s="33">
        <v>0</v>
      </c>
      <c r="H638" s="33">
        <v>0</v>
      </c>
      <c r="I638" s="3">
        <f>IFERROR(VLOOKUP(C638,'[6]Anexo 2'!$A$9:$G$1115,7,0),0)</f>
        <v>179338128</v>
      </c>
      <c r="J638" s="3">
        <f>IFERROR(VLOOKUP(C638,'[6]Anexo 1'!$A$9:$F$1115,6,0),0)</f>
        <v>192542291</v>
      </c>
      <c r="K638" s="3"/>
      <c r="L638" s="3"/>
      <c r="M638" s="3"/>
      <c r="N638" s="3"/>
      <c r="O638" s="3"/>
      <c r="P638" s="34">
        <f t="shared" si="28"/>
        <v>371880419</v>
      </c>
      <c r="Q638" s="35">
        <f>VLOOKUP(D638,FEBRERO!$D$13:$Q$1147,14,0)+VLOOKUP(D638,FEBRERO!$D$13:$AC$1147,26,0)</f>
        <v>0</v>
      </c>
      <c r="R638" s="3">
        <f>IFERROR(VLOOKUP(D638,[13]ServNOMINA!$F$16:$M$112,8,0),0)</f>
        <v>0</v>
      </c>
      <c r="S638" s="3">
        <f>IFERROR(VLOOKUP(D638,[13]ServOTROS!$F$16:$M$112,8,0),0)</f>
        <v>0</v>
      </c>
      <c r="T638" s="3">
        <f>IFERROR(VLOOKUP(D638,[13]CANCEL!$F$16:$M$48,8,0),0)</f>
        <v>0</v>
      </c>
      <c r="U638" s="3">
        <f>IFERROR(VLOOKUP(B638,[13]Aaf_PENSION!$C$16:$M$112,11,0),0)</f>
        <v>0</v>
      </c>
      <c r="V638" s="3">
        <f>IFERROR(VLOOKUP(B638,[13]Aaf_SALUD!$C$16:$M$112,11,0),0)</f>
        <v>0</v>
      </c>
      <c r="W638" s="3">
        <f>IFERROR(VLOOKUP(D638,[13]CALIDAD!$F$16:$M$1122,8,0),0)</f>
        <v>44834532</v>
      </c>
      <c r="X638" s="3">
        <f>IFERROR(VLOOKUP(D638,'[14]dinamica municip ok'!$F$4:$G$1107,2,0),0)</f>
        <v>192542291</v>
      </c>
      <c r="Y638" s="3">
        <f>IFERROR(VLOOKUP(B638,[13]Ap_CESANTIAS!$C$16:$M$112,11,0),0)</f>
        <v>0</v>
      </c>
      <c r="Z638" s="3">
        <f>IFERROR(VLOOKUP(B638,[13]Ap_PENSION!$C$16:$M$112,11,0),0)</f>
        <v>0</v>
      </c>
      <c r="AA638" s="3">
        <f>IFERROR(VLOOKUP(B638,[13]Ap_SALUD!$C$16:$M$112,11,0),0)</f>
        <v>0</v>
      </c>
      <c r="AB638" s="3"/>
      <c r="AC638" s="36">
        <f t="shared" si="27"/>
        <v>237376823</v>
      </c>
      <c r="AD638" s="37">
        <f t="shared" si="29"/>
        <v>134503596</v>
      </c>
      <c r="AE638" s="144"/>
    </row>
    <row r="639" spans="1:31" x14ac:dyDescent="0.25">
      <c r="A639" s="29">
        <v>627</v>
      </c>
      <c r="B639" s="61"/>
      <c r="C639" s="143" t="str">
        <f>VLOOKUP(D639,[8]Hoja1!$A$2:$B$1115,2,0)</f>
        <v>25841</v>
      </c>
      <c r="D639" s="31">
        <v>800095568</v>
      </c>
      <c r="E639" s="31">
        <v>214125841</v>
      </c>
      <c r="F639" s="61" t="s">
        <v>820</v>
      </c>
      <c r="G639" s="33">
        <v>0</v>
      </c>
      <c r="H639" s="33">
        <v>0</v>
      </c>
      <c r="I639" s="3">
        <f>IFERROR(VLOOKUP(C639,'[6]Anexo 2'!$A$9:$G$1115,7,0),0)</f>
        <v>98345642</v>
      </c>
      <c r="J639" s="3">
        <f>IFERROR(VLOOKUP(C639,'[6]Anexo 1'!$A$9:$F$1115,6,0),0)</f>
        <v>115778038</v>
      </c>
      <c r="K639" s="3"/>
      <c r="L639" s="3"/>
      <c r="M639" s="3"/>
      <c r="N639" s="3"/>
      <c r="O639" s="3"/>
      <c r="P639" s="34">
        <f t="shared" si="28"/>
        <v>214123680</v>
      </c>
      <c r="Q639" s="35">
        <f>VLOOKUP(D639,FEBRERO!$D$13:$Q$1147,14,0)+VLOOKUP(D639,FEBRERO!$D$13:$AC$1147,26,0)</f>
        <v>0</v>
      </c>
      <c r="R639" s="3">
        <f>IFERROR(VLOOKUP(D639,[13]ServNOMINA!$F$16:$M$112,8,0),0)</f>
        <v>0</v>
      </c>
      <c r="S639" s="3">
        <f>IFERROR(VLOOKUP(D639,[13]ServOTROS!$F$16:$M$112,8,0),0)</f>
        <v>0</v>
      </c>
      <c r="T639" s="3">
        <f>IFERROR(VLOOKUP(D639,[13]CANCEL!$F$16:$M$48,8,0),0)</f>
        <v>0</v>
      </c>
      <c r="U639" s="3">
        <f>IFERROR(VLOOKUP(B639,[13]Aaf_PENSION!$C$16:$M$112,11,0),0)</f>
        <v>0</v>
      </c>
      <c r="V639" s="3">
        <f>IFERROR(VLOOKUP(B639,[13]Aaf_SALUD!$C$16:$M$112,11,0),0)</f>
        <v>0</v>
      </c>
      <c r="W639" s="3">
        <f>IFERROR(VLOOKUP(D639,[13]CALIDAD!$F$16:$M$1122,8,0),0)</f>
        <v>24586410</v>
      </c>
      <c r="X639" s="3">
        <f>IFERROR(VLOOKUP(D639,'[14]dinamica municip ok'!$F$4:$G$1107,2,0),0)</f>
        <v>115778038</v>
      </c>
      <c r="Y639" s="3">
        <f>IFERROR(VLOOKUP(B639,[13]Ap_CESANTIAS!$C$16:$M$112,11,0),0)</f>
        <v>0</v>
      </c>
      <c r="Z639" s="3">
        <f>IFERROR(VLOOKUP(B639,[13]Ap_PENSION!$C$16:$M$112,11,0),0)</f>
        <v>0</v>
      </c>
      <c r="AA639" s="3">
        <f>IFERROR(VLOOKUP(B639,[13]Ap_SALUD!$C$16:$M$112,11,0),0)</f>
        <v>0</v>
      </c>
      <c r="AB639" s="3"/>
      <c r="AC639" s="36">
        <f t="shared" si="27"/>
        <v>140364448</v>
      </c>
      <c r="AD639" s="37">
        <f t="shared" si="29"/>
        <v>73759232</v>
      </c>
      <c r="AE639" s="144"/>
    </row>
    <row r="640" spans="1:31" x14ac:dyDescent="0.25">
      <c r="A640" s="38">
        <v>628</v>
      </c>
      <c r="B640" s="61"/>
      <c r="C640" s="143" t="str">
        <f>VLOOKUP(D640,[8]Hoja1!$A$2:$B$1115,2,0)</f>
        <v>25843</v>
      </c>
      <c r="D640" s="31">
        <v>899999281</v>
      </c>
      <c r="E640" s="31">
        <v>214325843</v>
      </c>
      <c r="F640" s="61" t="s">
        <v>821</v>
      </c>
      <c r="G640" s="33">
        <v>0</v>
      </c>
      <c r="H640" s="33">
        <v>0</v>
      </c>
      <c r="I640" s="3">
        <f>IFERROR(VLOOKUP(C640,'[6]Anexo 2'!$A$9:$G$1115,7,0),0)</f>
        <v>579037696</v>
      </c>
      <c r="J640" s="3">
        <f>IFERROR(VLOOKUP(C640,'[6]Anexo 1'!$A$9:$F$1115,6,0),0)</f>
        <v>682997045</v>
      </c>
      <c r="K640" s="3"/>
      <c r="L640" s="3"/>
      <c r="M640" s="3"/>
      <c r="N640" s="3"/>
      <c r="O640" s="3"/>
      <c r="P640" s="34">
        <f t="shared" si="28"/>
        <v>1262034741</v>
      </c>
      <c r="Q640" s="35">
        <f>VLOOKUP(D640,FEBRERO!$D$13:$Q$1147,14,0)+VLOOKUP(D640,FEBRERO!$D$13:$AC$1147,26,0)</f>
        <v>0</v>
      </c>
      <c r="R640" s="3">
        <f>IFERROR(VLOOKUP(D640,[13]ServNOMINA!$F$16:$M$112,8,0),0)</f>
        <v>0</v>
      </c>
      <c r="S640" s="3">
        <f>IFERROR(VLOOKUP(D640,[13]ServOTROS!$F$16:$M$112,8,0),0)</f>
        <v>0</v>
      </c>
      <c r="T640" s="3">
        <f>IFERROR(VLOOKUP(D640,[13]CANCEL!$F$16:$M$48,8,0),0)</f>
        <v>0</v>
      </c>
      <c r="U640" s="3">
        <f>IFERROR(VLOOKUP(B640,[13]Aaf_PENSION!$C$16:$M$112,11,0),0)</f>
        <v>0</v>
      </c>
      <c r="V640" s="3">
        <f>IFERROR(VLOOKUP(B640,[13]Aaf_SALUD!$C$16:$M$112,11,0),0)</f>
        <v>0</v>
      </c>
      <c r="W640" s="3">
        <f>IFERROR(VLOOKUP(D640,[13]CALIDAD!$F$16:$M$1122,8,0),0)</f>
        <v>144759423</v>
      </c>
      <c r="X640" s="3">
        <f>IFERROR(VLOOKUP(D640,'[14]dinamica municip ok'!$F$4:$G$1107,2,0),0)</f>
        <v>682997045</v>
      </c>
      <c r="Y640" s="3">
        <f>IFERROR(VLOOKUP(B640,[13]Ap_CESANTIAS!$C$16:$M$112,11,0),0)</f>
        <v>0</v>
      </c>
      <c r="Z640" s="3">
        <f>IFERROR(VLOOKUP(B640,[13]Ap_PENSION!$C$16:$M$112,11,0),0)</f>
        <v>0</v>
      </c>
      <c r="AA640" s="3">
        <f>IFERROR(VLOOKUP(B640,[13]Ap_SALUD!$C$16:$M$112,11,0),0)</f>
        <v>0</v>
      </c>
      <c r="AB640" s="3"/>
      <c r="AC640" s="36">
        <f t="shared" si="27"/>
        <v>827756468</v>
      </c>
      <c r="AD640" s="37">
        <f t="shared" si="29"/>
        <v>434278273</v>
      </c>
      <c r="AE640" s="144"/>
    </row>
    <row r="641" spans="1:31" x14ac:dyDescent="0.25">
      <c r="A641" s="29">
        <v>629</v>
      </c>
      <c r="B641" s="61"/>
      <c r="C641" s="143" t="str">
        <f>VLOOKUP(D641,[8]Hoja1!$A$2:$B$1115,2,0)</f>
        <v>25845</v>
      </c>
      <c r="D641" s="31">
        <v>899999388</v>
      </c>
      <c r="E641" s="31">
        <v>214525845</v>
      </c>
      <c r="F641" s="61" t="s">
        <v>822</v>
      </c>
      <c r="G641" s="33">
        <v>0</v>
      </c>
      <c r="H641" s="33">
        <v>0</v>
      </c>
      <c r="I641" s="3">
        <f>IFERROR(VLOOKUP(C641,'[6]Anexo 2'!$A$9:$G$1115,7,0),0)</f>
        <v>107179462</v>
      </c>
      <c r="J641" s="3">
        <f>IFERROR(VLOOKUP(C641,'[6]Anexo 1'!$A$9:$F$1115,6,0),0)</f>
        <v>109505394</v>
      </c>
      <c r="K641" s="3"/>
      <c r="L641" s="3"/>
      <c r="M641" s="3"/>
      <c r="N641" s="3"/>
      <c r="O641" s="3"/>
      <c r="P641" s="34">
        <f t="shared" si="28"/>
        <v>216684856</v>
      </c>
      <c r="Q641" s="35">
        <f>VLOOKUP(D641,FEBRERO!$D$13:$Q$1147,14,0)+VLOOKUP(D641,FEBRERO!$D$13:$AC$1147,26,0)</f>
        <v>0</v>
      </c>
      <c r="R641" s="3">
        <f>IFERROR(VLOOKUP(D641,[13]ServNOMINA!$F$16:$M$112,8,0),0)</f>
        <v>0</v>
      </c>
      <c r="S641" s="3">
        <f>IFERROR(VLOOKUP(D641,[13]ServOTROS!$F$16:$M$112,8,0),0)</f>
        <v>0</v>
      </c>
      <c r="T641" s="3">
        <f>IFERROR(VLOOKUP(D641,[13]CANCEL!$F$16:$M$48,8,0),0)</f>
        <v>0</v>
      </c>
      <c r="U641" s="3">
        <f>IFERROR(VLOOKUP(B641,[13]Aaf_PENSION!$C$16:$M$112,11,0),0)</f>
        <v>0</v>
      </c>
      <c r="V641" s="3">
        <f>IFERROR(VLOOKUP(B641,[13]Aaf_SALUD!$C$16:$M$112,11,0),0)</f>
        <v>0</v>
      </c>
      <c r="W641" s="3">
        <f>IFERROR(VLOOKUP(D641,[13]CALIDAD!$F$16:$M$1122,8,0),0)</f>
        <v>26794866</v>
      </c>
      <c r="X641" s="3">
        <f>IFERROR(VLOOKUP(D641,'[14]dinamica municip ok'!$F$4:$G$1107,2,0),0)</f>
        <v>109505394</v>
      </c>
      <c r="Y641" s="3">
        <f>IFERROR(VLOOKUP(B641,[13]Ap_CESANTIAS!$C$16:$M$112,11,0),0)</f>
        <v>0</v>
      </c>
      <c r="Z641" s="3">
        <f>IFERROR(VLOOKUP(B641,[13]Ap_PENSION!$C$16:$M$112,11,0),0)</f>
        <v>0</v>
      </c>
      <c r="AA641" s="3">
        <f>IFERROR(VLOOKUP(B641,[13]Ap_SALUD!$C$16:$M$112,11,0),0)</f>
        <v>0</v>
      </c>
      <c r="AB641" s="3"/>
      <c r="AC641" s="36">
        <f t="shared" si="27"/>
        <v>136300260</v>
      </c>
      <c r="AD641" s="37">
        <f t="shared" si="29"/>
        <v>80384596</v>
      </c>
      <c r="AE641" s="144"/>
    </row>
    <row r="642" spans="1:31" x14ac:dyDescent="0.25">
      <c r="A642" s="38">
        <v>630</v>
      </c>
      <c r="B642" s="61"/>
      <c r="C642" s="143" t="str">
        <f>VLOOKUP(D642,[8]Hoja1!$A$2:$B$1115,2,0)</f>
        <v>25851</v>
      </c>
      <c r="D642" s="31">
        <v>899999407</v>
      </c>
      <c r="E642" s="31">
        <v>215125851</v>
      </c>
      <c r="F642" s="61" t="s">
        <v>823</v>
      </c>
      <c r="G642" s="33">
        <v>0</v>
      </c>
      <c r="H642" s="33">
        <v>0</v>
      </c>
      <c r="I642" s="3">
        <f>IFERROR(VLOOKUP(C642,'[6]Anexo 2'!$A$9:$G$1115,7,0),0)</f>
        <v>49828233</v>
      </c>
      <c r="J642" s="3">
        <f>IFERROR(VLOOKUP(C642,'[6]Anexo 1'!$A$9:$F$1115,6,0),0)</f>
        <v>63223326</v>
      </c>
      <c r="K642" s="3"/>
      <c r="L642" s="3"/>
      <c r="M642" s="3"/>
      <c r="N642" s="3"/>
      <c r="O642" s="3"/>
      <c r="P642" s="34">
        <f t="shared" si="28"/>
        <v>113051559</v>
      </c>
      <c r="Q642" s="35">
        <f>VLOOKUP(D642,FEBRERO!$D$13:$Q$1147,14,0)+VLOOKUP(D642,FEBRERO!$D$13:$AC$1147,26,0)</f>
        <v>0</v>
      </c>
      <c r="R642" s="3">
        <f>IFERROR(VLOOKUP(D642,[13]ServNOMINA!$F$16:$M$112,8,0),0)</f>
        <v>0</v>
      </c>
      <c r="S642" s="3">
        <f>IFERROR(VLOOKUP(D642,[13]ServOTROS!$F$16:$M$112,8,0),0)</f>
        <v>0</v>
      </c>
      <c r="T642" s="3">
        <f>IFERROR(VLOOKUP(D642,[13]CANCEL!$F$16:$M$48,8,0),0)</f>
        <v>0</v>
      </c>
      <c r="U642" s="3">
        <f>IFERROR(VLOOKUP(B642,[13]Aaf_PENSION!$C$16:$M$112,11,0),0)</f>
        <v>0</v>
      </c>
      <c r="V642" s="3">
        <f>IFERROR(VLOOKUP(B642,[13]Aaf_SALUD!$C$16:$M$112,11,0),0)</f>
        <v>0</v>
      </c>
      <c r="W642" s="3">
        <f>IFERROR(VLOOKUP(D642,[13]CALIDAD!$F$16:$M$1122,8,0),0)</f>
        <v>12457059</v>
      </c>
      <c r="X642" s="3">
        <f>IFERROR(VLOOKUP(D642,'[14]dinamica municip ok'!$F$4:$G$1107,2,0),0)</f>
        <v>63223326</v>
      </c>
      <c r="Y642" s="3">
        <f>IFERROR(VLOOKUP(B642,[13]Ap_CESANTIAS!$C$16:$M$112,11,0),0)</f>
        <v>0</v>
      </c>
      <c r="Z642" s="3">
        <f>IFERROR(VLOOKUP(B642,[13]Ap_PENSION!$C$16:$M$112,11,0),0)</f>
        <v>0</v>
      </c>
      <c r="AA642" s="3">
        <f>IFERROR(VLOOKUP(B642,[13]Ap_SALUD!$C$16:$M$112,11,0),0)</f>
        <v>0</v>
      </c>
      <c r="AB642" s="3"/>
      <c r="AC642" s="36">
        <f t="shared" si="27"/>
        <v>75680385</v>
      </c>
      <c r="AD642" s="37">
        <f t="shared" si="29"/>
        <v>37371174</v>
      </c>
      <c r="AE642" s="144"/>
    </row>
    <row r="643" spans="1:31" x14ac:dyDescent="0.25">
      <c r="A643" s="29">
        <v>631</v>
      </c>
      <c r="B643" s="61"/>
      <c r="C643" s="143" t="str">
        <f>VLOOKUP(D643,[8]Hoja1!$A$2:$B$1115,2,0)</f>
        <v>25862</v>
      </c>
      <c r="D643" s="31">
        <v>899999448</v>
      </c>
      <c r="E643" s="31">
        <v>216225862</v>
      </c>
      <c r="F643" s="61" t="s">
        <v>824</v>
      </c>
      <c r="G643" s="33">
        <v>0</v>
      </c>
      <c r="H643" s="33">
        <v>0</v>
      </c>
      <c r="I643" s="3">
        <f>IFERROR(VLOOKUP(C643,'[6]Anexo 2'!$A$9:$G$1115,7,0),0)</f>
        <v>128822276</v>
      </c>
      <c r="J643" s="3">
        <f>IFERROR(VLOOKUP(C643,'[6]Anexo 1'!$A$9:$F$1115,6,0),0)</f>
        <v>127816140</v>
      </c>
      <c r="K643" s="3"/>
      <c r="L643" s="3"/>
      <c r="M643" s="3"/>
      <c r="N643" s="3"/>
      <c r="O643" s="3"/>
      <c r="P643" s="34">
        <f t="shared" si="28"/>
        <v>256638416</v>
      </c>
      <c r="Q643" s="35">
        <f>VLOOKUP(D643,FEBRERO!$D$13:$Q$1147,14,0)+VLOOKUP(D643,FEBRERO!$D$13:$AC$1147,26,0)</f>
        <v>0</v>
      </c>
      <c r="R643" s="3">
        <f>IFERROR(VLOOKUP(D643,[13]ServNOMINA!$F$16:$M$112,8,0),0)</f>
        <v>0</v>
      </c>
      <c r="S643" s="3">
        <f>IFERROR(VLOOKUP(D643,[13]ServOTROS!$F$16:$M$112,8,0),0)</f>
        <v>0</v>
      </c>
      <c r="T643" s="3">
        <f>IFERROR(VLOOKUP(D643,[13]CANCEL!$F$16:$M$48,8,0),0)</f>
        <v>0</v>
      </c>
      <c r="U643" s="3">
        <f>IFERROR(VLOOKUP(B643,[13]Aaf_PENSION!$C$16:$M$112,11,0),0)</f>
        <v>0</v>
      </c>
      <c r="V643" s="3">
        <f>IFERROR(VLOOKUP(B643,[13]Aaf_SALUD!$C$16:$M$112,11,0),0)</f>
        <v>0</v>
      </c>
      <c r="W643" s="3">
        <f>IFERROR(VLOOKUP(D643,[13]CALIDAD!$F$16:$M$1122,8,0),0)</f>
        <v>32205570</v>
      </c>
      <c r="X643" s="3">
        <f>IFERROR(VLOOKUP(D643,'[14]dinamica municip ok'!$F$4:$G$1107,2,0),0)</f>
        <v>127816140</v>
      </c>
      <c r="Y643" s="3">
        <f>IFERROR(VLOOKUP(B643,[13]Ap_CESANTIAS!$C$16:$M$112,11,0),0)</f>
        <v>0</v>
      </c>
      <c r="Z643" s="3">
        <f>IFERROR(VLOOKUP(B643,[13]Ap_PENSION!$C$16:$M$112,11,0),0)</f>
        <v>0</v>
      </c>
      <c r="AA643" s="3">
        <f>IFERROR(VLOOKUP(B643,[13]Ap_SALUD!$C$16:$M$112,11,0),0)</f>
        <v>0</v>
      </c>
      <c r="AB643" s="3"/>
      <c r="AC643" s="36">
        <f t="shared" si="27"/>
        <v>160021710</v>
      </c>
      <c r="AD643" s="37">
        <f t="shared" si="29"/>
        <v>96616706</v>
      </c>
      <c r="AE643" s="144"/>
    </row>
    <row r="644" spans="1:31" x14ac:dyDescent="0.25">
      <c r="A644" s="38">
        <v>632</v>
      </c>
      <c r="B644" s="61"/>
      <c r="C644" s="143" t="str">
        <f>VLOOKUP(D644,[8]Hoja1!$A$2:$B$1115,2,0)</f>
        <v>25867</v>
      </c>
      <c r="D644" s="31">
        <v>899999709</v>
      </c>
      <c r="E644" s="31">
        <v>216725867</v>
      </c>
      <c r="F644" s="61" t="s">
        <v>825</v>
      </c>
      <c r="G644" s="33">
        <v>0</v>
      </c>
      <c r="H644" s="33">
        <v>0</v>
      </c>
      <c r="I644" s="3">
        <f>IFERROR(VLOOKUP(C644,'[6]Anexo 2'!$A$9:$G$1115,7,0),0)</f>
        <v>58559817</v>
      </c>
      <c r="J644" s="3">
        <f>IFERROR(VLOOKUP(C644,'[6]Anexo 1'!$A$9:$F$1115,6,0),0)</f>
        <v>61611106</v>
      </c>
      <c r="K644" s="3"/>
      <c r="L644" s="3"/>
      <c r="M644" s="3"/>
      <c r="N644" s="3"/>
      <c r="O644" s="3"/>
      <c r="P644" s="34">
        <f t="shared" si="28"/>
        <v>120170923</v>
      </c>
      <c r="Q644" s="35">
        <f>VLOOKUP(D644,FEBRERO!$D$13:$Q$1147,14,0)+VLOOKUP(D644,FEBRERO!$D$13:$AC$1147,26,0)</f>
        <v>0</v>
      </c>
      <c r="R644" s="3">
        <f>IFERROR(VLOOKUP(D644,[13]ServNOMINA!$F$16:$M$112,8,0),0)</f>
        <v>0</v>
      </c>
      <c r="S644" s="3">
        <f>IFERROR(VLOOKUP(D644,[13]ServOTROS!$F$16:$M$112,8,0),0)</f>
        <v>0</v>
      </c>
      <c r="T644" s="3">
        <f>IFERROR(VLOOKUP(D644,[13]CANCEL!$F$16:$M$48,8,0),0)</f>
        <v>0</v>
      </c>
      <c r="U644" s="3">
        <f>IFERROR(VLOOKUP(B644,[13]Aaf_PENSION!$C$16:$M$112,11,0),0)</f>
        <v>0</v>
      </c>
      <c r="V644" s="3">
        <f>IFERROR(VLOOKUP(B644,[13]Aaf_SALUD!$C$16:$M$112,11,0),0)</f>
        <v>0</v>
      </c>
      <c r="W644" s="3">
        <f>IFERROR(VLOOKUP(D644,[13]CALIDAD!$F$16:$M$1122,8,0),0)</f>
        <v>14639955</v>
      </c>
      <c r="X644" s="3">
        <f>IFERROR(VLOOKUP(D644,'[14]dinamica municip ok'!$F$4:$G$1107,2,0),0)</f>
        <v>61611106</v>
      </c>
      <c r="Y644" s="3">
        <f>IFERROR(VLOOKUP(B644,[13]Ap_CESANTIAS!$C$16:$M$112,11,0),0)</f>
        <v>0</v>
      </c>
      <c r="Z644" s="3">
        <f>IFERROR(VLOOKUP(B644,[13]Ap_PENSION!$C$16:$M$112,11,0),0)</f>
        <v>0</v>
      </c>
      <c r="AA644" s="3">
        <f>IFERROR(VLOOKUP(B644,[13]Ap_SALUD!$C$16:$M$112,11,0),0)</f>
        <v>0</v>
      </c>
      <c r="AB644" s="3"/>
      <c r="AC644" s="36">
        <f t="shared" si="27"/>
        <v>76251061</v>
      </c>
      <c r="AD644" s="37">
        <f t="shared" si="29"/>
        <v>43919862</v>
      </c>
      <c r="AE644" s="144"/>
    </row>
    <row r="645" spans="1:31" x14ac:dyDescent="0.25">
      <c r="A645" s="29">
        <v>633</v>
      </c>
      <c r="B645" s="61"/>
      <c r="C645" s="143" t="str">
        <f>VLOOKUP(D645,[8]Hoja1!$A$2:$B$1115,2,0)</f>
        <v>25871</v>
      </c>
      <c r="D645" s="31">
        <v>899999447</v>
      </c>
      <c r="E645" s="31">
        <v>217125871</v>
      </c>
      <c r="F645" s="61" t="s">
        <v>826</v>
      </c>
      <c r="G645" s="33">
        <v>0</v>
      </c>
      <c r="H645" s="33">
        <v>0</v>
      </c>
      <c r="I645" s="3">
        <f>IFERROR(VLOOKUP(C645,'[6]Anexo 2'!$A$9:$G$1115,7,0),0)</f>
        <v>23941721</v>
      </c>
      <c r="J645" s="3">
        <f>IFERROR(VLOOKUP(C645,'[6]Anexo 1'!$A$9:$F$1115,6,0),0)</f>
        <v>26605973</v>
      </c>
      <c r="K645" s="3"/>
      <c r="L645" s="3"/>
      <c r="M645" s="3"/>
      <c r="N645" s="3"/>
      <c r="O645" s="3"/>
      <c r="P645" s="34">
        <f t="shared" si="28"/>
        <v>50547694</v>
      </c>
      <c r="Q645" s="35">
        <f>VLOOKUP(D645,FEBRERO!$D$13:$Q$1147,14,0)+VLOOKUP(D645,FEBRERO!$D$13:$AC$1147,26,0)</f>
        <v>0</v>
      </c>
      <c r="R645" s="3">
        <f>IFERROR(VLOOKUP(D645,[13]ServNOMINA!$F$16:$M$112,8,0),0)</f>
        <v>0</v>
      </c>
      <c r="S645" s="3">
        <f>IFERROR(VLOOKUP(D645,[13]ServOTROS!$F$16:$M$112,8,0),0)</f>
        <v>0</v>
      </c>
      <c r="T645" s="3">
        <f>IFERROR(VLOOKUP(D645,[13]CANCEL!$F$16:$M$48,8,0),0)</f>
        <v>0</v>
      </c>
      <c r="U645" s="3">
        <f>IFERROR(VLOOKUP(B645,[13]Aaf_PENSION!$C$16:$M$112,11,0),0)</f>
        <v>0</v>
      </c>
      <c r="V645" s="3">
        <f>IFERROR(VLOOKUP(B645,[13]Aaf_SALUD!$C$16:$M$112,11,0),0)</f>
        <v>0</v>
      </c>
      <c r="W645" s="3">
        <f>IFERROR(VLOOKUP(D645,[13]CALIDAD!$F$16:$M$1122,8,0),0)</f>
        <v>5985429</v>
      </c>
      <c r="X645" s="3">
        <f>IFERROR(VLOOKUP(D645,'[14]dinamica municip ok'!$F$4:$G$1107,2,0),0)</f>
        <v>26605973</v>
      </c>
      <c r="Y645" s="3">
        <f>IFERROR(VLOOKUP(B645,[13]Ap_CESANTIAS!$C$16:$M$112,11,0),0)</f>
        <v>0</v>
      </c>
      <c r="Z645" s="3">
        <f>IFERROR(VLOOKUP(B645,[13]Ap_PENSION!$C$16:$M$112,11,0),0)</f>
        <v>0</v>
      </c>
      <c r="AA645" s="3">
        <f>IFERROR(VLOOKUP(B645,[13]Ap_SALUD!$C$16:$M$112,11,0),0)</f>
        <v>0</v>
      </c>
      <c r="AB645" s="3"/>
      <c r="AC645" s="36">
        <f t="shared" si="27"/>
        <v>32591402</v>
      </c>
      <c r="AD645" s="37">
        <f t="shared" si="29"/>
        <v>17956292</v>
      </c>
      <c r="AE645" s="144"/>
    </row>
    <row r="646" spans="1:31" x14ac:dyDescent="0.25">
      <c r="A646" s="38">
        <v>634</v>
      </c>
      <c r="B646" s="61"/>
      <c r="C646" s="143" t="str">
        <f>VLOOKUP(D646,[8]Hoja1!$A$2:$B$1115,2,0)</f>
        <v>25873</v>
      </c>
      <c r="D646" s="31">
        <v>899999445</v>
      </c>
      <c r="E646" s="31">
        <v>217325873</v>
      </c>
      <c r="F646" s="61" t="s">
        <v>827</v>
      </c>
      <c r="G646" s="33">
        <v>0</v>
      </c>
      <c r="H646" s="33">
        <v>0</v>
      </c>
      <c r="I646" s="3">
        <f>IFERROR(VLOOKUP(C646,'[6]Anexo 2'!$A$9:$G$1115,7,0),0)</f>
        <v>237293308</v>
      </c>
      <c r="J646" s="3">
        <f>IFERROR(VLOOKUP(C646,'[6]Anexo 1'!$A$9:$F$1115,6,0),0)</f>
        <v>318505764</v>
      </c>
      <c r="K646" s="3"/>
      <c r="L646" s="3"/>
      <c r="M646" s="3"/>
      <c r="N646" s="3"/>
      <c r="O646" s="3"/>
      <c r="P646" s="34">
        <f t="shared" si="28"/>
        <v>555799072</v>
      </c>
      <c r="Q646" s="35">
        <f>VLOOKUP(D646,FEBRERO!$D$13:$Q$1147,14,0)+VLOOKUP(D646,FEBRERO!$D$13:$AC$1147,26,0)</f>
        <v>0</v>
      </c>
      <c r="R646" s="3">
        <f>IFERROR(VLOOKUP(D646,[13]ServNOMINA!$F$16:$M$112,8,0),0)</f>
        <v>0</v>
      </c>
      <c r="S646" s="3">
        <f>IFERROR(VLOOKUP(D646,[13]ServOTROS!$F$16:$M$112,8,0),0)</f>
        <v>0</v>
      </c>
      <c r="T646" s="3">
        <f>IFERROR(VLOOKUP(D646,[13]CANCEL!$F$16:$M$48,8,0),0)</f>
        <v>0</v>
      </c>
      <c r="U646" s="3">
        <f>IFERROR(VLOOKUP(B646,[13]Aaf_PENSION!$C$16:$M$112,11,0),0)</f>
        <v>0</v>
      </c>
      <c r="V646" s="3">
        <f>IFERROR(VLOOKUP(B646,[13]Aaf_SALUD!$C$16:$M$112,11,0),0)</f>
        <v>0</v>
      </c>
      <c r="W646" s="3">
        <f>IFERROR(VLOOKUP(D646,[13]CALIDAD!$F$16:$M$1122,8,0),0)</f>
        <v>59323326</v>
      </c>
      <c r="X646" s="3">
        <f>IFERROR(VLOOKUP(D646,'[14]dinamica municip ok'!$F$4:$G$1107,2,0),0)</f>
        <v>318505764</v>
      </c>
      <c r="Y646" s="3">
        <f>IFERROR(VLOOKUP(B646,[13]Ap_CESANTIAS!$C$16:$M$112,11,0),0)</f>
        <v>0</v>
      </c>
      <c r="Z646" s="3">
        <f>IFERROR(VLOOKUP(B646,[13]Ap_PENSION!$C$16:$M$112,11,0),0)</f>
        <v>0</v>
      </c>
      <c r="AA646" s="3">
        <f>IFERROR(VLOOKUP(B646,[13]Ap_SALUD!$C$16:$M$112,11,0),0)</f>
        <v>0</v>
      </c>
      <c r="AB646" s="3"/>
      <c r="AC646" s="36">
        <f t="shared" si="27"/>
        <v>377829090</v>
      </c>
      <c r="AD646" s="37">
        <f t="shared" si="29"/>
        <v>177969982</v>
      </c>
      <c r="AE646" s="144"/>
    </row>
    <row r="647" spans="1:31" x14ac:dyDescent="0.25">
      <c r="A647" s="29">
        <v>635</v>
      </c>
      <c r="B647" s="61"/>
      <c r="C647" s="143" t="str">
        <f>VLOOKUP(D647,[8]Hoja1!$A$2:$B$1115,2,0)</f>
        <v>25875</v>
      </c>
      <c r="D647" s="31">
        <v>899999312</v>
      </c>
      <c r="E647" s="31">
        <v>217525875</v>
      </c>
      <c r="F647" s="61" t="s">
        <v>828</v>
      </c>
      <c r="G647" s="33">
        <v>0</v>
      </c>
      <c r="H647" s="33">
        <v>0</v>
      </c>
      <c r="I647" s="3">
        <f>IFERROR(VLOOKUP(C647,'[6]Anexo 2'!$A$9:$G$1115,7,0),0)</f>
        <v>304226800</v>
      </c>
      <c r="J647" s="3">
        <f>IFERROR(VLOOKUP(C647,'[6]Anexo 1'!$A$9:$F$1115,6,0),0)</f>
        <v>395881824</v>
      </c>
      <c r="K647" s="3"/>
      <c r="L647" s="3"/>
      <c r="M647" s="3"/>
      <c r="N647" s="3"/>
      <c r="O647" s="3"/>
      <c r="P647" s="34">
        <f t="shared" si="28"/>
        <v>700108624</v>
      </c>
      <c r="Q647" s="35">
        <f>VLOOKUP(D647,FEBRERO!$D$13:$Q$1147,14,0)+VLOOKUP(D647,FEBRERO!$D$13:$AC$1147,26,0)</f>
        <v>0</v>
      </c>
      <c r="R647" s="3">
        <f>IFERROR(VLOOKUP(D647,[13]ServNOMINA!$F$16:$M$112,8,0),0)</f>
        <v>0</v>
      </c>
      <c r="S647" s="3">
        <f>IFERROR(VLOOKUP(D647,[13]ServOTROS!$F$16:$M$112,8,0),0)</f>
        <v>0</v>
      </c>
      <c r="T647" s="3">
        <f>IFERROR(VLOOKUP(D647,[13]CANCEL!$F$16:$M$48,8,0),0)</f>
        <v>0</v>
      </c>
      <c r="U647" s="3">
        <f>IFERROR(VLOOKUP(B647,[13]Aaf_PENSION!$C$16:$M$112,11,0),0)</f>
        <v>0</v>
      </c>
      <c r="V647" s="3">
        <f>IFERROR(VLOOKUP(B647,[13]Aaf_SALUD!$C$16:$M$112,11,0),0)</f>
        <v>0</v>
      </c>
      <c r="W647" s="3">
        <f>IFERROR(VLOOKUP(D647,[13]CALIDAD!$F$16:$M$1122,8,0),0)</f>
        <v>76056699</v>
      </c>
      <c r="X647" s="3">
        <f>IFERROR(VLOOKUP(D647,'[14]dinamica municip ok'!$F$4:$G$1107,2,0),0)</f>
        <v>395881824</v>
      </c>
      <c r="Y647" s="3">
        <f>IFERROR(VLOOKUP(B647,[13]Ap_CESANTIAS!$C$16:$M$112,11,0),0)</f>
        <v>0</v>
      </c>
      <c r="Z647" s="3">
        <f>IFERROR(VLOOKUP(B647,[13]Ap_PENSION!$C$16:$M$112,11,0),0)</f>
        <v>0</v>
      </c>
      <c r="AA647" s="3">
        <f>IFERROR(VLOOKUP(B647,[13]Ap_SALUD!$C$16:$M$112,11,0),0)</f>
        <v>0</v>
      </c>
      <c r="AB647" s="3"/>
      <c r="AC647" s="36">
        <f t="shared" si="27"/>
        <v>471938523</v>
      </c>
      <c r="AD647" s="37">
        <f t="shared" si="29"/>
        <v>228170101</v>
      </c>
      <c r="AE647" s="144"/>
    </row>
    <row r="648" spans="1:31" x14ac:dyDescent="0.25">
      <c r="A648" s="38">
        <v>636</v>
      </c>
      <c r="B648" s="61"/>
      <c r="C648" s="143" t="str">
        <f>VLOOKUP(D648,[8]Hoja1!$A$2:$B$1115,2,0)</f>
        <v>25878</v>
      </c>
      <c r="D648" s="31">
        <v>890680142</v>
      </c>
      <c r="E648" s="31">
        <v>217825878</v>
      </c>
      <c r="F648" s="61" t="s">
        <v>829</v>
      </c>
      <c r="G648" s="33">
        <v>0</v>
      </c>
      <c r="H648" s="33">
        <v>0</v>
      </c>
      <c r="I648" s="3">
        <f>IFERROR(VLOOKUP(C648,'[6]Anexo 2'!$A$9:$G$1115,7,0),0)</f>
        <v>225432564</v>
      </c>
      <c r="J648" s="3">
        <f>IFERROR(VLOOKUP(C648,'[6]Anexo 1'!$A$9:$F$1115,6,0),0)</f>
        <v>270142328</v>
      </c>
      <c r="K648" s="3"/>
      <c r="L648" s="3"/>
      <c r="M648" s="3"/>
      <c r="N648" s="3"/>
      <c r="O648" s="3"/>
      <c r="P648" s="34">
        <f t="shared" si="28"/>
        <v>495574892</v>
      </c>
      <c r="Q648" s="35">
        <f>VLOOKUP(D648,FEBRERO!$D$13:$Q$1147,14,0)+VLOOKUP(D648,FEBRERO!$D$13:$AC$1147,26,0)</f>
        <v>0</v>
      </c>
      <c r="R648" s="3">
        <f>IFERROR(VLOOKUP(D648,[13]ServNOMINA!$F$16:$M$112,8,0),0)</f>
        <v>0</v>
      </c>
      <c r="S648" s="3">
        <f>IFERROR(VLOOKUP(D648,[13]ServOTROS!$F$16:$M$112,8,0),0)</f>
        <v>0</v>
      </c>
      <c r="T648" s="3">
        <f>IFERROR(VLOOKUP(D648,[13]CANCEL!$F$16:$M$48,8,0),0)</f>
        <v>0</v>
      </c>
      <c r="U648" s="3">
        <f>IFERROR(VLOOKUP(B648,[13]Aaf_PENSION!$C$16:$M$112,11,0),0)</f>
        <v>0</v>
      </c>
      <c r="V648" s="3">
        <f>IFERROR(VLOOKUP(B648,[13]Aaf_SALUD!$C$16:$M$112,11,0),0)</f>
        <v>0</v>
      </c>
      <c r="W648" s="3">
        <f>IFERROR(VLOOKUP(D648,[13]CALIDAD!$F$16:$M$1122,8,0),0)</f>
        <v>56358141</v>
      </c>
      <c r="X648" s="3">
        <f>IFERROR(VLOOKUP(D648,'[14]dinamica municip ok'!$F$4:$G$1107,2,0),0)</f>
        <v>270142328</v>
      </c>
      <c r="Y648" s="3">
        <f>IFERROR(VLOOKUP(B648,[13]Ap_CESANTIAS!$C$16:$M$112,11,0),0)</f>
        <v>0</v>
      </c>
      <c r="Z648" s="3">
        <f>IFERROR(VLOOKUP(B648,[13]Ap_PENSION!$C$16:$M$112,11,0),0)</f>
        <v>0</v>
      </c>
      <c r="AA648" s="3">
        <f>IFERROR(VLOOKUP(B648,[13]Ap_SALUD!$C$16:$M$112,11,0),0)</f>
        <v>0</v>
      </c>
      <c r="AB648" s="3"/>
      <c r="AC648" s="36">
        <f t="shared" si="27"/>
        <v>326500469</v>
      </c>
      <c r="AD648" s="37">
        <f t="shared" si="29"/>
        <v>169074423</v>
      </c>
      <c r="AE648" s="144"/>
    </row>
    <row r="649" spans="1:31" x14ac:dyDescent="0.25">
      <c r="A649" s="29">
        <v>637</v>
      </c>
      <c r="B649" s="61"/>
      <c r="C649" s="143" t="str">
        <f>VLOOKUP(D649,[8]Hoja1!$A$2:$B$1115,2,0)</f>
        <v>25885</v>
      </c>
      <c r="D649" s="31">
        <v>800094776</v>
      </c>
      <c r="E649" s="31">
        <v>218525885</v>
      </c>
      <c r="F649" s="61" t="s">
        <v>830</v>
      </c>
      <c r="G649" s="33">
        <v>0</v>
      </c>
      <c r="H649" s="33">
        <v>0</v>
      </c>
      <c r="I649" s="3">
        <f>IFERROR(VLOOKUP(C649,'[6]Anexo 2'!$A$9:$G$1115,7,0),0)</f>
        <v>336774944</v>
      </c>
      <c r="J649" s="3">
        <f>IFERROR(VLOOKUP(C649,'[6]Anexo 1'!$A$9:$F$1115,6,0),0)</f>
        <v>273387142</v>
      </c>
      <c r="K649" s="3"/>
      <c r="L649" s="3"/>
      <c r="M649" s="3"/>
      <c r="N649" s="3"/>
      <c r="O649" s="3"/>
      <c r="P649" s="34">
        <f t="shared" si="28"/>
        <v>610162086</v>
      </c>
      <c r="Q649" s="35">
        <f>VLOOKUP(D649,FEBRERO!$D$13:$Q$1147,14,0)+VLOOKUP(D649,FEBRERO!$D$13:$AC$1147,26,0)</f>
        <v>0</v>
      </c>
      <c r="R649" s="3">
        <f>IFERROR(VLOOKUP(D649,[13]ServNOMINA!$F$16:$M$112,8,0),0)</f>
        <v>0</v>
      </c>
      <c r="S649" s="3">
        <f>IFERROR(VLOOKUP(D649,[13]ServOTROS!$F$16:$M$112,8,0),0)</f>
        <v>0</v>
      </c>
      <c r="T649" s="3">
        <f>IFERROR(VLOOKUP(D649,[13]CANCEL!$F$16:$M$48,8,0),0)</f>
        <v>0</v>
      </c>
      <c r="U649" s="3">
        <f>IFERROR(VLOOKUP(B649,[13]Aaf_PENSION!$C$16:$M$112,11,0),0)</f>
        <v>0</v>
      </c>
      <c r="V649" s="3">
        <f>IFERROR(VLOOKUP(B649,[13]Aaf_SALUD!$C$16:$M$112,11,0),0)</f>
        <v>0</v>
      </c>
      <c r="W649" s="3">
        <f>IFERROR(VLOOKUP(D649,[13]CALIDAD!$F$16:$M$1122,8,0),0)</f>
        <v>84193737</v>
      </c>
      <c r="X649" s="3">
        <f>IFERROR(VLOOKUP(D649,'[14]dinamica municip ok'!$F$4:$G$1107,2,0),0)</f>
        <v>273387142</v>
      </c>
      <c r="Y649" s="3">
        <f>IFERROR(VLOOKUP(B649,[13]Ap_CESANTIAS!$C$16:$M$112,11,0),0)</f>
        <v>0</v>
      </c>
      <c r="Z649" s="3">
        <f>IFERROR(VLOOKUP(B649,[13]Ap_PENSION!$C$16:$M$112,11,0),0)</f>
        <v>0</v>
      </c>
      <c r="AA649" s="3">
        <f>IFERROR(VLOOKUP(B649,[13]Ap_SALUD!$C$16:$M$112,11,0),0)</f>
        <v>0</v>
      </c>
      <c r="AB649" s="3"/>
      <c r="AC649" s="36">
        <f t="shared" si="27"/>
        <v>357580879</v>
      </c>
      <c r="AD649" s="37">
        <f t="shared" si="29"/>
        <v>252581207</v>
      </c>
      <c r="AE649" s="144"/>
    </row>
    <row r="650" spans="1:31" x14ac:dyDescent="0.25">
      <c r="A650" s="38">
        <v>638</v>
      </c>
      <c r="B650" s="61"/>
      <c r="C650" s="143" t="str">
        <f>VLOOKUP(D650,[8]Hoja1!$A$2:$B$1115,2,0)</f>
        <v>25898</v>
      </c>
      <c r="D650" s="31">
        <v>800094778</v>
      </c>
      <c r="E650" s="31">
        <v>219825898</v>
      </c>
      <c r="F650" s="61" t="s">
        <v>831</v>
      </c>
      <c r="G650" s="33">
        <v>0</v>
      </c>
      <c r="H650" s="33">
        <v>0</v>
      </c>
      <c r="I650" s="3">
        <f>IFERROR(VLOOKUP(C650,'[6]Anexo 2'!$A$9:$G$1115,7,0),0)</f>
        <v>68377436</v>
      </c>
      <c r="J650" s="3">
        <f>IFERROR(VLOOKUP(C650,'[6]Anexo 1'!$A$9:$F$1115,6,0),0)</f>
        <v>86922282</v>
      </c>
      <c r="K650" s="3"/>
      <c r="L650" s="3"/>
      <c r="M650" s="3"/>
      <c r="N650" s="3"/>
      <c r="O650" s="3"/>
      <c r="P650" s="34">
        <f t="shared" si="28"/>
        <v>155299718</v>
      </c>
      <c r="Q650" s="35">
        <f>VLOOKUP(D650,FEBRERO!$D$13:$Q$1147,14,0)+VLOOKUP(D650,FEBRERO!$D$13:$AC$1147,26,0)</f>
        <v>0</v>
      </c>
      <c r="R650" s="3">
        <f>IFERROR(VLOOKUP(D650,[13]ServNOMINA!$F$16:$M$112,8,0),0)</f>
        <v>0</v>
      </c>
      <c r="S650" s="3">
        <f>IFERROR(VLOOKUP(D650,[13]ServOTROS!$F$16:$M$112,8,0),0)</f>
        <v>0</v>
      </c>
      <c r="T650" s="3">
        <f>IFERROR(VLOOKUP(D650,[13]CANCEL!$F$16:$M$48,8,0),0)</f>
        <v>0</v>
      </c>
      <c r="U650" s="3">
        <f>IFERROR(VLOOKUP(B650,[13]Aaf_PENSION!$C$16:$M$112,11,0),0)</f>
        <v>0</v>
      </c>
      <c r="V650" s="3">
        <f>IFERROR(VLOOKUP(B650,[13]Aaf_SALUD!$C$16:$M$112,11,0),0)</f>
        <v>0</v>
      </c>
      <c r="W650" s="3">
        <f>IFERROR(VLOOKUP(D650,[13]CALIDAD!$F$16:$M$1122,8,0),0)</f>
        <v>17094360</v>
      </c>
      <c r="X650" s="3">
        <f>IFERROR(VLOOKUP(D650,'[14]dinamica municip ok'!$F$4:$G$1107,2,0),0)</f>
        <v>86922282</v>
      </c>
      <c r="Y650" s="3">
        <f>IFERROR(VLOOKUP(B650,[13]Ap_CESANTIAS!$C$16:$M$112,11,0),0)</f>
        <v>0</v>
      </c>
      <c r="Z650" s="3">
        <f>IFERROR(VLOOKUP(B650,[13]Ap_PENSION!$C$16:$M$112,11,0),0)</f>
        <v>0</v>
      </c>
      <c r="AA650" s="3">
        <f>IFERROR(VLOOKUP(B650,[13]Ap_SALUD!$C$16:$M$112,11,0),0)</f>
        <v>0</v>
      </c>
      <c r="AB650" s="3"/>
      <c r="AC650" s="36">
        <f t="shared" si="27"/>
        <v>104016642</v>
      </c>
      <c r="AD650" s="37">
        <f t="shared" si="29"/>
        <v>51283076</v>
      </c>
      <c r="AE650" s="144"/>
    </row>
    <row r="651" spans="1:31" x14ac:dyDescent="0.25">
      <c r="A651" s="29">
        <v>639</v>
      </c>
      <c r="B651" s="61"/>
      <c r="C651" s="143" t="str">
        <f>VLOOKUP(D651,[8]Hoja1!$A$2:$B$1115,2,0)</f>
        <v>27006</v>
      </c>
      <c r="D651" s="31">
        <v>891680050</v>
      </c>
      <c r="E651" s="31">
        <v>210627006</v>
      </c>
      <c r="F651" s="61" t="s">
        <v>832</v>
      </c>
      <c r="G651" s="33">
        <v>0</v>
      </c>
      <c r="H651" s="33">
        <v>0</v>
      </c>
      <c r="I651" s="3">
        <f>IFERROR(VLOOKUP(C651,'[6]Anexo 2'!$A$9:$G$1115,7,0),0)</f>
        <v>548547736</v>
      </c>
      <c r="J651" s="3">
        <f>IFERROR(VLOOKUP(C651,'[6]Anexo 1'!$A$9:$F$1115,6,0),0)</f>
        <v>479207400</v>
      </c>
      <c r="K651" s="3"/>
      <c r="L651" s="3"/>
      <c r="M651" s="3"/>
      <c r="N651" s="3"/>
      <c r="O651" s="3"/>
      <c r="P651" s="34">
        <f t="shared" si="28"/>
        <v>1027755136</v>
      </c>
      <c r="Q651" s="35">
        <f>VLOOKUP(D651,FEBRERO!$D$13:$Q$1147,14,0)+VLOOKUP(D651,FEBRERO!$D$13:$AC$1147,26,0)</f>
        <v>0</v>
      </c>
      <c r="R651" s="3">
        <f>IFERROR(VLOOKUP(D651,[13]ServNOMINA!$F$16:$M$112,8,0),0)</f>
        <v>0</v>
      </c>
      <c r="S651" s="3">
        <f>IFERROR(VLOOKUP(D651,[13]ServOTROS!$F$16:$M$112,8,0),0)</f>
        <v>0</v>
      </c>
      <c r="T651" s="3">
        <f>IFERROR(VLOOKUP(D651,[13]CANCEL!$F$16:$M$48,8,0),0)</f>
        <v>0</v>
      </c>
      <c r="U651" s="3">
        <f>IFERROR(VLOOKUP(B651,[13]Aaf_PENSION!$C$16:$M$112,11,0),0)</f>
        <v>0</v>
      </c>
      <c r="V651" s="3">
        <f>IFERROR(VLOOKUP(B651,[13]Aaf_SALUD!$C$16:$M$112,11,0),0)</f>
        <v>0</v>
      </c>
      <c r="W651" s="3">
        <f>IFERROR(VLOOKUP(D651,[13]CALIDAD!$F$16:$M$1122,8,0),0)</f>
        <v>137136933</v>
      </c>
      <c r="X651" s="3">
        <f>IFERROR(VLOOKUP(D651,'[14]dinamica municip ok'!$F$4:$G$1107,2,0),0)</f>
        <v>479207400</v>
      </c>
      <c r="Y651" s="3">
        <f>IFERROR(VLOOKUP(B651,[13]Ap_CESANTIAS!$C$16:$M$112,11,0),0)</f>
        <v>0</v>
      </c>
      <c r="Z651" s="3">
        <f>IFERROR(VLOOKUP(B651,[13]Ap_PENSION!$C$16:$M$112,11,0),0)</f>
        <v>0</v>
      </c>
      <c r="AA651" s="3">
        <f>IFERROR(VLOOKUP(B651,[13]Ap_SALUD!$C$16:$M$112,11,0),0)</f>
        <v>0</v>
      </c>
      <c r="AB651" s="3"/>
      <c r="AC651" s="36">
        <f t="shared" si="27"/>
        <v>616344333</v>
      </c>
      <c r="AD651" s="37">
        <f t="shared" si="29"/>
        <v>411410803</v>
      </c>
      <c r="AE651" s="144"/>
    </row>
    <row r="652" spans="1:31" x14ac:dyDescent="0.25">
      <c r="A652" s="38">
        <v>640</v>
      </c>
      <c r="B652" s="61"/>
      <c r="C652" s="143" t="str">
        <f>VLOOKUP(D652,[8]Hoja1!$A$2:$B$1115,2,0)</f>
        <v>27025</v>
      </c>
      <c r="D652" s="31">
        <v>891600062</v>
      </c>
      <c r="E652" s="31">
        <v>212527025</v>
      </c>
      <c r="F652" s="61" t="s">
        <v>833</v>
      </c>
      <c r="G652" s="33">
        <v>0</v>
      </c>
      <c r="H652" s="33">
        <v>0</v>
      </c>
      <c r="I652" s="3">
        <f>IFERROR(VLOOKUP(C652,'[6]Anexo 2'!$A$9:$G$1115,7,0),0)</f>
        <v>2439115264</v>
      </c>
      <c r="J652" s="3">
        <f>IFERROR(VLOOKUP(C652,'[6]Anexo 1'!$A$9:$F$1115,6,0),0)</f>
        <v>1820561795</v>
      </c>
      <c r="K652" s="3"/>
      <c r="L652" s="3"/>
      <c r="M652" s="3"/>
      <c r="N652" s="3"/>
      <c r="O652" s="3"/>
      <c r="P652" s="34">
        <f t="shared" si="28"/>
        <v>4259677059</v>
      </c>
      <c r="Q652" s="35">
        <f>VLOOKUP(D652,FEBRERO!$D$13:$Q$1147,14,0)+VLOOKUP(D652,FEBRERO!$D$13:$AC$1147,26,0)</f>
        <v>0</v>
      </c>
      <c r="R652" s="3">
        <f>IFERROR(VLOOKUP(D652,[13]ServNOMINA!$F$16:$M$112,8,0),0)</f>
        <v>0</v>
      </c>
      <c r="S652" s="3">
        <f>IFERROR(VLOOKUP(D652,[13]ServOTROS!$F$16:$M$112,8,0),0)</f>
        <v>0</v>
      </c>
      <c r="T652" s="3">
        <f>IFERROR(VLOOKUP(D652,[13]CANCEL!$F$16:$M$48,8,0),0)</f>
        <v>0</v>
      </c>
      <c r="U652" s="3">
        <f>IFERROR(VLOOKUP(B652,[13]Aaf_PENSION!$C$16:$M$112,11,0),0)</f>
        <v>0</v>
      </c>
      <c r="V652" s="3">
        <f>IFERROR(VLOOKUP(B652,[13]Aaf_SALUD!$C$16:$M$112,11,0),0)</f>
        <v>0</v>
      </c>
      <c r="W652" s="3">
        <f>IFERROR(VLOOKUP(D652,[13]CALIDAD!$F$16:$M$1122,8,0),0)</f>
        <v>609778815</v>
      </c>
      <c r="X652" s="3">
        <f>IFERROR(VLOOKUP(D652,'[14]dinamica municip ok'!$F$4:$G$1107,2,0),0)</f>
        <v>1652270355</v>
      </c>
      <c r="Y652" s="3">
        <f>IFERROR(VLOOKUP(B652,[13]Ap_CESANTIAS!$C$16:$M$112,11,0),0)</f>
        <v>0</v>
      </c>
      <c r="Z652" s="3">
        <f>IFERROR(VLOOKUP(B652,[13]Ap_PENSION!$C$16:$M$112,11,0),0)</f>
        <v>0</v>
      </c>
      <c r="AA652" s="3">
        <f>IFERROR(VLOOKUP(B652,[13]Ap_SALUD!$C$16:$M$112,11,0),0)</f>
        <v>0</v>
      </c>
      <c r="AB652" s="3"/>
      <c r="AC652" s="36">
        <f t="shared" si="27"/>
        <v>2262049170</v>
      </c>
      <c r="AD652" s="37">
        <f t="shared" si="29"/>
        <v>1997627889</v>
      </c>
      <c r="AE652" s="144"/>
    </row>
    <row r="653" spans="1:31" x14ac:dyDescent="0.25">
      <c r="A653" s="29">
        <v>641</v>
      </c>
      <c r="B653" s="61"/>
      <c r="C653" s="143" t="str">
        <f>VLOOKUP(D653,[8]Hoja1!$A$2:$B$1115,2,0)</f>
        <v>27050</v>
      </c>
      <c r="D653" s="31">
        <v>818000395</v>
      </c>
      <c r="E653" s="31">
        <v>215027050</v>
      </c>
      <c r="F653" s="61" t="s">
        <v>834</v>
      </c>
      <c r="G653" s="33">
        <v>0</v>
      </c>
      <c r="H653" s="33">
        <v>0</v>
      </c>
      <c r="I653" s="3">
        <f>IFERROR(VLOOKUP(C653,'[6]Anexo 2'!$A$9:$G$1115,7,0),0)</f>
        <v>267931180</v>
      </c>
      <c r="J653" s="3">
        <f>IFERROR(VLOOKUP(C653,'[6]Anexo 1'!$A$9:$F$1115,6,0),0)</f>
        <v>229859282</v>
      </c>
      <c r="K653" s="3"/>
      <c r="L653" s="3"/>
      <c r="M653" s="3"/>
      <c r="N653" s="3"/>
      <c r="O653" s="3"/>
      <c r="P653" s="34">
        <f t="shared" si="28"/>
        <v>497790462</v>
      </c>
      <c r="Q653" s="35">
        <f>VLOOKUP(D653,FEBRERO!$D$13:$Q$1147,14,0)+VLOOKUP(D653,FEBRERO!$D$13:$AC$1147,26,0)</f>
        <v>0</v>
      </c>
      <c r="R653" s="3">
        <f>IFERROR(VLOOKUP(D653,[13]ServNOMINA!$F$16:$M$112,8,0),0)</f>
        <v>0</v>
      </c>
      <c r="S653" s="3">
        <f>IFERROR(VLOOKUP(D653,[13]ServOTROS!$F$16:$M$112,8,0),0)</f>
        <v>0</v>
      </c>
      <c r="T653" s="3">
        <f>IFERROR(VLOOKUP(D653,[13]CANCEL!$F$16:$M$48,8,0),0)</f>
        <v>0</v>
      </c>
      <c r="U653" s="3">
        <f>IFERROR(VLOOKUP(B653,[13]Aaf_PENSION!$C$16:$M$112,11,0),0)</f>
        <v>0</v>
      </c>
      <c r="V653" s="3">
        <f>IFERROR(VLOOKUP(B653,[13]Aaf_SALUD!$C$16:$M$112,11,0),0)</f>
        <v>0</v>
      </c>
      <c r="W653" s="3">
        <f>IFERROR(VLOOKUP(D653,[13]CALIDAD!$F$16:$M$1122,8,0),0)</f>
        <v>66982794</v>
      </c>
      <c r="X653" s="3">
        <f>IFERROR(VLOOKUP(D653,'[14]dinamica municip ok'!$F$4:$G$1107,2,0),0)</f>
        <v>229859282</v>
      </c>
      <c r="Y653" s="3">
        <f>IFERROR(VLOOKUP(B653,[13]Ap_CESANTIAS!$C$16:$M$112,11,0),0)</f>
        <v>0</v>
      </c>
      <c r="Z653" s="3">
        <f>IFERROR(VLOOKUP(B653,[13]Ap_PENSION!$C$16:$M$112,11,0),0)</f>
        <v>0</v>
      </c>
      <c r="AA653" s="3">
        <f>IFERROR(VLOOKUP(B653,[13]Ap_SALUD!$C$16:$M$112,11,0),0)</f>
        <v>0</v>
      </c>
      <c r="AB653" s="3"/>
      <c r="AC653" s="36">
        <f t="shared" ref="AC653:AC716" si="30">SUM(R653:AA653)</f>
        <v>296842076</v>
      </c>
      <c r="AD653" s="37">
        <f t="shared" si="29"/>
        <v>200948386</v>
      </c>
      <c r="AE653" s="144"/>
    </row>
    <row r="654" spans="1:31" x14ac:dyDescent="0.25">
      <c r="A654" s="38">
        <v>642</v>
      </c>
      <c r="B654" s="61"/>
      <c r="C654" s="143" t="str">
        <f>VLOOKUP(D654,[8]Hoja1!$A$2:$B$1115,2,0)</f>
        <v>27073</v>
      </c>
      <c r="D654" s="31">
        <v>891680055</v>
      </c>
      <c r="E654" s="31">
        <v>217327073</v>
      </c>
      <c r="F654" s="61" t="s">
        <v>835</v>
      </c>
      <c r="G654" s="33">
        <v>0</v>
      </c>
      <c r="H654" s="33">
        <v>0</v>
      </c>
      <c r="I654" s="3">
        <f>IFERROR(VLOOKUP(C654,'[6]Anexo 2'!$A$9:$G$1115,7,0),0)</f>
        <v>1478390736</v>
      </c>
      <c r="J654" s="3">
        <f>IFERROR(VLOOKUP(C654,'[6]Anexo 1'!$A$9:$F$1115,6,0),0)</f>
        <v>1055298452</v>
      </c>
      <c r="K654" s="3"/>
      <c r="L654" s="3"/>
      <c r="M654" s="3"/>
      <c r="N654" s="3"/>
      <c r="O654" s="3"/>
      <c r="P654" s="34">
        <f t="shared" ref="P654:P717" si="31">SUM(G654:N654)</f>
        <v>2533689188</v>
      </c>
      <c r="Q654" s="35">
        <f>VLOOKUP(D654,FEBRERO!$D$13:$Q$1147,14,0)+VLOOKUP(D654,FEBRERO!$D$13:$AC$1147,26,0)</f>
        <v>0</v>
      </c>
      <c r="R654" s="3">
        <f>IFERROR(VLOOKUP(D654,[13]ServNOMINA!$F$16:$M$112,8,0),0)</f>
        <v>0</v>
      </c>
      <c r="S654" s="3">
        <f>IFERROR(VLOOKUP(D654,[13]ServOTROS!$F$16:$M$112,8,0),0)</f>
        <v>0</v>
      </c>
      <c r="T654" s="3">
        <f>IFERROR(VLOOKUP(D654,[13]CANCEL!$F$16:$M$48,8,0),0)</f>
        <v>0</v>
      </c>
      <c r="U654" s="3">
        <f>IFERROR(VLOOKUP(B654,[13]Aaf_PENSION!$C$16:$M$112,11,0),0)</f>
        <v>0</v>
      </c>
      <c r="V654" s="3">
        <f>IFERROR(VLOOKUP(B654,[13]Aaf_SALUD!$C$16:$M$112,11,0),0)</f>
        <v>0</v>
      </c>
      <c r="W654" s="3">
        <f>IFERROR(VLOOKUP(D654,[13]CALIDAD!$F$16:$M$1122,8,0),0)</f>
        <v>369597684</v>
      </c>
      <c r="X654" s="3">
        <f>IFERROR(VLOOKUP(D654,'[14]dinamica municip ok'!$F$4:$G$1107,2,0),0)</f>
        <v>1055298452</v>
      </c>
      <c r="Y654" s="3">
        <f>IFERROR(VLOOKUP(B654,[13]Ap_CESANTIAS!$C$16:$M$112,11,0),0)</f>
        <v>0</v>
      </c>
      <c r="Z654" s="3">
        <f>IFERROR(VLOOKUP(B654,[13]Ap_PENSION!$C$16:$M$112,11,0),0)</f>
        <v>0</v>
      </c>
      <c r="AA654" s="3">
        <f>IFERROR(VLOOKUP(B654,[13]Ap_SALUD!$C$16:$M$112,11,0),0)</f>
        <v>0</v>
      </c>
      <c r="AB654" s="3"/>
      <c r="AC654" s="36">
        <f t="shared" si="30"/>
        <v>1424896136</v>
      </c>
      <c r="AD654" s="37">
        <f t="shared" si="29"/>
        <v>1108793052</v>
      </c>
      <c r="AE654" s="144"/>
    </row>
    <row r="655" spans="1:31" x14ac:dyDescent="0.25">
      <c r="A655" s="29">
        <v>643</v>
      </c>
      <c r="B655" s="61"/>
      <c r="C655" s="143" t="str">
        <f>VLOOKUP(D655,[8]Hoja1!$A$2:$B$1115,2,0)</f>
        <v>27075</v>
      </c>
      <c r="D655" s="31">
        <v>891680395</v>
      </c>
      <c r="E655" s="31">
        <v>217527075</v>
      </c>
      <c r="F655" s="61" t="s">
        <v>836</v>
      </c>
      <c r="G655" s="33">
        <v>0</v>
      </c>
      <c r="H655" s="33">
        <v>0</v>
      </c>
      <c r="I655" s="3">
        <f>IFERROR(VLOOKUP(C655,'[6]Anexo 2'!$A$9:$G$1115,7,0),0)</f>
        <v>423817648</v>
      </c>
      <c r="J655" s="3">
        <f>IFERROR(VLOOKUP(C655,'[6]Anexo 1'!$A$9:$F$1115,6,0),0)</f>
        <v>365499496</v>
      </c>
      <c r="K655" s="3"/>
      <c r="L655" s="3"/>
      <c r="M655" s="3"/>
      <c r="N655" s="3"/>
      <c r="O655" s="3"/>
      <c r="P655" s="34">
        <f t="shared" si="31"/>
        <v>789317144</v>
      </c>
      <c r="Q655" s="35">
        <f>VLOOKUP(D655,FEBRERO!$D$13:$Q$1147,14,0)+VLOOKUP(D655,FEBRERO!$D$13:$AC$1147,26,0)</f>
        <v>0</v>
      </c>
      <c r="R655" s="3">
        <f>IFERROR(VLOOKUP(D655,[13]ServNOMINA!$F$16:$M$112,8,0),0)</f>
        <v>0</v>
      </c>
      <c r="S655" s="3">
        <f>IFERROR(VLOOKUP(D655,[13]ServOTROS!$F$16:$M$112,8,0),0)</f>
        <v>0</v>
      </c>
      <c r="T655" s="3">
        <f>IFERROR(VLOOKUP(D655,[13]CANCEL!$F$16:$M$48,8,0),0)</f>
        <v>0</v>
      </c>
      <c r="U655" s="3">
        <f>IFERROR(VLOOKUP(B655,[13]Aaf_PENSION!$C$16:$M$112,11,0),0)</f>
        <v>0</v>
      </c>
      <c r="V655" s="3">
        <f>IFERROR(VLOOKUP(B655,[13]Aaf_SALUD!$C$16:$M$112,11,0),0)</f>
        <v>0</v>
      </c>
      <c r="W655" s="3">
        <f>IFERROR(VLOOKUP(D655,[13]CALIDAD!$F$16:$M$1122,8,0),0)</f>
        <v>105954411</v>
      </c>
      <c r="X655" s="3">
        <f>IFERROR(VLOOKUP(D655,'[14]dinamica municip ok'!$F$4:$G$1107,2,0),0)</f>
        <v>365499496</v>
      </c>
      <c r="Y655" s="3">
        <f>IFERROR(VLOOKUP(B655,[13]Ap_CESANTIAS!$C$16:$M$112,11,0),0)</f>
        <v>0</v>
      </c>
      <c r="Z655" s="3">
        <f>IFERROR(VLOOKUP(B655,[13]Ap_PENSION!$C$16:$M$112,11,0),0)</f>
        <v>0</v>
      </c>
      <c r="AA655" s="3">
        <f>IFERROR(VLOOKUP(B655,[13]Ap_SALUD!$C$16:$M$112,11,0),0)</f>
        <v>0</v>
      </c>
      <c r="AB655" s="3"/>
      <c r="AC655" s="36">
        <f t="shared" si="30"/>
        <v>471453907</v>
      </c>
      <c r="AD655" s="37">
        <f t="shared" ref="AD655:AD718" si="32">+P655-Q655+AB655-AC655</f>
        <v>317863237</v>
      </c>
      <c r="AE655" s="144"/>
    </row>
    <row r="656" spans="1:31" x14ac:dyDescent="0.25">
      <c r="A656" s="38">
        <v>644</v>
      </c>
      <c r="B656" s="61"/>
      <c r="C656" s="143" t="str">
        <f>VLOOKUP(D656,[8]Hoja1!$A$2:$B$1115,2,0)</f>
        <v>27077</v>
      </c>
      <c r="D656" s="31">
        <v>800095589</v>
      </c>
      <c r="E656" s="31">
        <v>217727077</v>
      </c>
      <c r="F656" s="61" t="s">
        <v>837</v>
      </c>
      <c r="G656" s="33">
        <v>0</v>
      </c>
      <c r="H656" s="33">
        <v>0</v>
      </c>
      <c r="I656" s="3">
        <f>IFERROR(VLOOKUP(C656,'[6]Anexo 2'!$A$9:$G$1115,7,0),0)</f>
        <v>1362067840</v>
      </c>
      <c r="J656" s="3">
        <f>IFERROR(VLOOKUP(C656,'[6]Anexo 1'!$A$9:$F$1115,6,0),0)</f>
        <v>937997127</v>
      </c>
      <c r="K656" s="3"/>
      <c r="L656" s="3"/>
      <c r="M656" s="3"/>
      <c r="N656" s="3"/>
      <c r="O656" s="3"/>
      <c r="P656" s="34">
        <f t="shared" si="31"/>
        <v>2300064967</v>
      </c>
      <c r="Q656" s="35">
        <f>VLOOKUP(D656,FEBRERO!$D$13:$Q$1147,14,0)+VLOOKUP(D656,FEBRERO!$D$13:$AC$1147,26,0)</f>
        <v>0</v>
      </c>
      <c r="R656" s="3">
        <f>IFERROR(VLOOKUP(D656,[13]ServNOMINA!$F$16:$M$112,8,0),0)</f>
        <v>0</v>
      </c>
      <c r="S656" s="3">
        <f>IFERROR(VLOOKUP(D656,[13]ServOTROS!$F$16:$M$112,8,0),0)</f>
        <v>0</v>
      </c>
      <c r="T656" s="3">
        <f>IFERROR(VLOOKUP(D656,[13]CANCEL!$F$16:$M$48,8,0),0)</f>
        <v>0</v>
      </c>
      <c r="U656" s="3">
        <f>IFERROR(VLOOKUP(B656,[13]Aaf_PENSION!$C$16:$M$112,11,0),0)</f>
        <v>0</v>
      </c>
      <c r="V656" s="3">
        <f>IFERROR(VLOOKUP(B656,[13]Aaf_SALUD!$C$16:$M$112,11,0),0)</f>
        <v>0</v>
      </c>
      <c r="W656" s="3">
        <f>IFERROR(VLOOKUP(D656,[13]CALIDAD!$F$16:$M$1122,8,0),0)</f>
        <v>340516959</v>
      </c>
      <c r="X656" s="3">
        <f>IFERROR(VLOOKUP(D656,'[14]dinamica municip ok'!$F$4:$G$1107,2,0),0)</f>
        <v>937997127</v>
      </c>
      <c r="Y656" s="3">
        <f>IFERROR(VLOOKUP(B656,[13]Ap_CESANTIAS!$C$16:$M$112,11,0),0)</f>
        <v>0</v>
      </c>
      <c r="Z656" s="3">
        <f>IFERROR(VLOOKUP(B656,[13]Ap_PENSION!$C$16:$M$112,11,0),0)</f>
        <v>0</v>
      </c>
      <c r="AA656" s="3">
        <f>IFERROR(VLOOKUP(B656,[13]Ap_SALUD!$C$16:$M$112,11,0),0)</f>
        <v>0</v>
      </c>
      <c r="AB656" s="3"/>
      <c r="AC656" s="36">
        <f t="shared" si="30"/>
        <v>1278514086</v>
      </c>
      <c r="AD656" s="37">
        <f t="shared" si="32"/>
        <v>1021550881</v>
      </c>
      <c r="AE656" s="144"/>
    </row>
    <row r="657" spans="1:31" x14ac:dyDescent="0.25">
      <c r="A657" s="29">
        <v>645</v>
      </c>
      <c r="B657" s="61"/>
      <c r="C657" s="143" t="str">
        <f>VLOOKUP(D657,[8]Hoja1!$A$2:$B$1115,2,0)</f>
        <v>27099</v>
      </c>
      <c r="D657" s="31">
        <v>800070375</v>
      </c>
      <c r="E657" s="31">
        <v>219927099</v>
      </c>
      <c r="F657" s="61" t="s">
        <v>838</v>
      </c>
      <c r="G657" s="33">
        <v>0</v>
      </c>
      <c r="H657" s="33">
        <v>0</v>
      </c>
      <c r="I657" s="3">
        <f>IFERROR(VLOOKUP(C657,'[6]Anexo 2'!$A$9:$G$1115,7,0),0)</f>
        <v>1429167872</v>
      </c>
      <c r="J657" s="3">
        <f>IFERROR(VLOOKUP(C657,'[6]Anexo 1'!$A$9:$F$1115,6,0),0)</f>
        <v>1017177728</v>
      </c>
      <c r="K657" s="3"/>
      <c r="L657" s="3"/>
      <c r="M657" s="3"/>
      <c r="N657" s="3"/>
      <c r="O657" s="3"/>
      <c r="P657" s="34">
        <f t="shared" si="31"/>
        <v>2446345600</v>
      </c>
      <c r="Q657" s="35">
        <f>VLOOKUP(D657,FEBRERO!$D$13:$Q$1147,14,0)+VLOOKUP(D657,FEBRERO!$D$13:$AC$1147,26,0)</f>
        <v>0</v>
      </c>
      <c r="R657" s="3">
        <f>IFERROR(VLOOKUP(D657,[13]ServNOMINA!$F$16:$M$112,8,0),0)</f>
        <v>0</v>
      </c>
      <c r="S657" s="3">
        <f>IFERROR(VLOOKUP(D657,[13]ServOTROS!$F$16:$M$112,8,0),0)</f>
        <v>0</v>
      </c>
      <c r="T657" s="3">
        <f>IFERROR(VLOOKUP(D657,[13]CANCEL!$F$16:$M$48,8,0),0)</f>
        <v>0</v>
      </c>
      <c r="U657" s="3">
        <f>IFERROR(VLOOKUP(B657,[13]Aaf_PENSION!$C$16:$M$112,11,0),0)</f>
        <v>0</v>
      </c>
      <c r="V657" s="3">
        <f>IFERROR(VLOOKUP(B657,[13]Aaf_SALUD!$C$16:$M$112,11,0),0)</f>
        <v>0</v>
      </c>
      <c r="W657" s="3">
        <f>IFERROR(VLOOKUP(D657,[13]CALIDAD!$F$16:$M$1122,8,0),0)</f>
        <v>357291969</v>
      </c>
      <c r="X657" s="3">
        <f>IFERROR(VLOOKUP(D657,'[14]dinamica municip ok'!$F$4:$G$1107,2,0),0)</f>
        <v>1017177728</v>
      </c>
      <c r="Y657" s="3">
        <f>IFERROR(VLOOKUP(B657,[13]Ap_CESANTIAS!$C$16:$M$112,11,0),0)</f>
        <v>0</v>
      </c>
      <c r="Z657" s="3">
        <f>IFERROR(VLOOKUP(B657,[13]Ap_PENSION!$C$16:$M$112,11,0),0)</f>
        <v>0</v>
      </c>
      <c r="AA657" s="3">
        <f>IFERROR(VLOOKUP(B657,[13]Ap_SALUD!$C$16:$M$112,11,0),0)</f>
        <v>0</v>
      </c>
      <c r="AB657" s="3"/>
      <c r="AC657" s="36">
        <f t="shared" si="30"/>
        <v>1374469697</v>
      </c>
      <c r="AD657" s="37">
        <f t="shared" si="32"/>
        <v>1071875903</v>
      </c>
      <c r="AE657" s="144"/>
    </row>
    <row r="658" spans="1:31" x14ac:dyDescent="0.25">
      <c r="A658" s="38">
        <v>646</v>
      </c>
      <c r="B658" s="61"/>
      <c r="C658" s="143" t="str">
        <f>VLOOKUP(D658,[8]Hoja1!$A$2:$B$1115,2,0)</f>
        <v>27135</v>
      </c>
      <c r="D658" s="31">
        <v>800239414</v>
      </c>
      <c r="E658" s="31">
        <v>213527135</v>
      </c>
      <c r="F658" s="61" t="s">
        <v>839</v>
      </c>
      <c r="G658" s="33">
        <v>0</v>
      </c>
      <c r="H658" s="33">
        <v>0</v>
      </c>
      <c r="I658" s="3">
        <f>IFERROR(VLOOKUP(C658,'[6]Anexo 2'!$A$9:$G$1115,7,0),0)</f>
        <v>292297008</v>
      </c>
      <c r="J658" s="3">
        <f>IFERROR(VLOOKUP(C658,'[6]Anexo 1'!$A$9:$F$1115,6,0),0)</f>
        <v>257942876</v>
      </c>
      <c r="K658" s="3"/>
      <c r="L658" s="3"/>
      <c r="M658" s="3"/>
      <c r="N658" s="3"/>
      <c r="O658" s="3"/>
      <c r="P658" s="34">
        <f t="shared" si="31"/>
        <v>550239884</v>
      </c>
      <c r="Q658" s="35">
        <f>VLOOKUP(D658,FEBRERO!$D$13:$Q$1147,14,0)+VLOOKUP(D658,FEBRERO!$D$13:$AC$1147,26,0)</f>
        <v>0</v>
      </c>
      <c r="R658" s="3">
        <f>IFERROR(VLOOKUP(D658,[13]ServNOMINA!$F$16:$M$112,8,0),0)</f>
        <v>0</v>
      </c>
      <c r="S658" s="3">
        <f>IFERROR(VLOOKUP(D658,[13]ServOTROS!$F$16:$M$112,8,0),0)</f>
        <v>0</v>
      </c>
      <c r="T658" s="3">
        <f>IFERROR(VLOOKUP(D658,[13]CANCEL!$F$16:$M$48,8,0),0)</f>
        <v>0</v>
      </c>
      <c r="U658" s="3">
        <f>IFERROR(VLOOKUP(B658,[13]Aaf_PENSION!$C$16:$M$112,11,0),0)</f>
        <v>0</v>
      </c>
      <c r="V658" s="3">
        <f>IFERROR(VLOOKUP(B658,[13]Aaf_SALUD!$C$16:$M$112,11,0),0)</f>
        <v>0</v>
      </c>
      <c r="W658" s="3">
        <f>IFERROR(VLOOKUP(D658,[13]CALIDAD!$F$16:$M$1122,8,0),0)</f>
        <v>73074252</v>
      </c>
      <c r="X658" s="3">
        <f>IFERROR(VLOOKUP(D658,'[14]dinamica municip ok'!$F$4:$G$1107,2,0),0)</f>
        <v>257942876</v>
      </c>
      <c r="Y658" s="3">
        <f>IFERROR(VLOOKUP(B658,[13]Ap_CESANTIAS!$C$16:$M$112,11,0),0)</f>
        <v>0</v>
      </c>
      <c r="Z658" s="3">
        <f>IFERROR(VLOOKUP(B658,[13]Ap_PENSION!$C$16:$M$112,11,0),0)</f>
        <v>0</v>
      </c>
      <c r="AA658" s="3">
        <f>IFERROR(VLOOKUP(B658,[13]Ap_SALUD!$C$16:$M$112,11,0),0)</f>
        <v>0</v>
      </c>
      <c r="AB658" s="3"/>
      <c r="AC658" s="36">
        <f t="shared" si="30"/>
        <v>331017128</v>
      </c>
      <c r="AD658" s="37">
        <f t="shared" si="32"/>
        <v>219222756</v>
      </c>
      <c r="AE658" s="144"/>
    </row>
    <row r="659" spans="1:31" x14ac:dyDescent="0.25">
      <c r="A659" s="29">
        <v>647</v>
      </c>
      <c r="B659" s="61"/>
      <c r="C659" s="143" t="str">
        <f>VLOOKUP(D659,[8]Hoja1!$A$2:$B$1115,2,0)</f>
        <v>27150</v>
      </c>
      <c r="D659" s="31">
        <v>818001341</v>
      </c>
      <c r="E659" s="31">
        <v>215027150</v>
      </c>
      <c r="F659" s="61" t="s">
        <v>840</v>
      </c>
      <c r="G659" s="33">
        <v>0</v>
      </c>
      <c r="H659" s="33">
        <v>0</v>
      </c>
      <c r="I659" s="3">
        <f>IFERROR(VLOOKUP(C659,'[6]Anexo 2'!$A$9:$G$1115,7,0),0)</f>
        <v>1154239376</v>
      </c>
      <c r="J659" s="3">
        <f>IFERROR(VLOOKUP(C659,'[6]Anexo 1'!$A$9:$F$1115,6,0),0)</f>
        <v>800427368</v>
      </c>
      <c r="K659" s="3"/>
      <c r="L659" s="3"/>
      <c r="M659" s="3"/>
      <c r="N659" s="3"/>
      <c r="O659" s="3"/>
      <c r="P659" s="34">
        <f t="shared" si="31"/>
        <v>1954666744</v>
      </c>
      <c r="Q659" s="35">
        <f>VLOOKUP(D659,FEBRERO!$D$13:$Q$1147,14,0)+VLOOKUP(D659,FEBRERO!$D$13:$AC$1147,26,0)</f>
        <v>0</v>
      </c>
      <c r="R659" s="3">
        <f>IFERROR(VLOOKUP(D659,[13]ServNOMINA!$F$16:$M$112,8,0),0)</f>
        <v>0</v>
      </c>
      <c r="S659" s="3">
        <f>IFERROR(VLOOKUP(D659,[13]ServOTROS!$F$16:$M$112,8,0),0)</f>
        <v>0</v>
      </c>
      <c r="T659" s="3">
        <f>IFERROR(VLOOKUP(D659,[13]CANCEL!$F$16:$M$48,8,0),0)</f>
        <v>0</v>
      </c>
      <c r="U659" s="3">
        <f>IFERROR(VLOOKUP(B659,[13]Aaf_PENSION!$C$16:$M$112,11,0),0)</f>
        <v>0</v>
      </c>
      <c r="V659" s="3">
        <f>IFERROR(VLOOKUP(B659,[13]Aaf_SALUD!$C$16:$M$112,11,0),0)</f>
        <v>0</v>
      </c>
      <c r="W659" s="3">
        <f>IFERROR(VLOOKUP(D659,[13]CALIDAD!$F$16:$M$1122,8,0),0)</f>
        <v>288559845</v>
      </c>
      <c r="X659" s="3">
        <f>IFERROR(VLOOKUP(D659,'[14]dinamica municip ok'!$F$4:$G$1107,2,0),0)</f>
        <v>800427368</v>
      </c>
      <c r="Y659" s="3">
        <f>IFERROR(VLOOKUP(B659,[13]Ap_CESANTIAS!$C$16:$M$112,11,0),0)</f>
        <v>0</v>
      </c>
      <c r="Z659" s="3">
        <f>IFERROR(VLOOKUP(B659,[13]Ap_PENSION!$C$16:$M$112,11,0),0)</f>
        <v>0</v>
      </c>
      <c r="AA659" s="3">
        <f>IFERROR(VLOOKUP(B659,[13]Ap_SALUD!$C$16:$M$112,11,0),0)</f>
        <v>0</v>
      </c>
      <c r="AB659" s="3"/>
      <c r="AC659" s="36">
        <f t="shared" si="30"/>
        <v>1088987213</v>
      </c>
      <c r="AD659" s="37">
        <f t="shared" si="32"/>
        <v>865679531</v>
      </c>
      <c r="AE659" s="144"/>
    </row>
    <row r="660" spans="1:31" x14ac:dyDescent="0.25">
      <c r="A660" s="38">
        <v>648</v>
      </c>
      <c r="B660" s="61"/>
      <c r="C660" s="143" t="str">
        <f>VLOOKUP(D660,[8]Hoja1!$A$2:$B$1115,2,0)</f>
        <v>27160</v>
      </c>
      <c r="D660" s="31">
        <v>818001202</v>
      </c>
      <c r="E660" s="31">
        <v>216027160</v>
      </c>
      <c r="F660" s="61" t="s">
        <v>841</v>
      </c>
      <c r="G660" s="33">
        <v>0</v>
      </c>
      <c r="H660" s="33">
        <v>0</v>
      </c>
      <c r="I660" s="3">
        <f>IFERROR(VLOOKUP(C660,'[6]Anexo 2'!$A$9:$G$1115,7,0),0)</f>
        <v>230457216</v>
      </c>
      <c r="J660" s="3">
        <f>IFERROR(VLOOKUP(C660,'[6]Anexo 1'!$A$9:$F$1115,6,0),0)</f>
        <v>183108788</v>
      </c>
      <c r="K660" s="3"/>
      <c r="L660" s="3"/>
      <c r="M660" s="3"/>
      <c r="N660" s="3"/>
      <c r="O660" s="3"/>
      <c r="P660" s="34">
        <f t="shared" si="31"/>
        <v>413566004</v>
      </c>
      <c r="Q660" s="35">
        <f>VLOOKUP(D660,FEBRERO!$D$13:$Q$1147,14,0)+VLOOKUP(D660,FEBRERO!$D$13:$AC$1147,26,0)</f>
        <v>0</v>
      </c>
      <c r="R660" s="3">
        <f>IFERROR(VLOOKUP(D660,[13]ServNOMINA!$F$16:$M$112,8,0),0)</f>
        <v>0</v>
      </c>
      <c r="S660" s="3">
        <f>IFERROR(VLOOKUP(D660,[13]ServOTROS!$F$16:$M$112,8,0),0)</f>
        <v>0</v>
      </c>
      <c r="T660" s="3">
        <f>IFERROR(VLOOKUP(D660,[13]CANCEL!$F$16:$M$48,8,0),0)</f>
        <v>0</v>
      </c>
      <c r="U660" s="3">
        <f>IFERROR(VLOOKUP(B660,[13]Aaf_PENSION!$C$16:$M$112,11,0),0)</f>
        <v>0</v>
      </c>
      <c r="V660" s="3">
        <f>IFERROR(VLOOKUP(B660,[13]Aaf_SALUD!$C$16:$M$112,11,0),0)</f>
        <v>0</v>
      </c>
      <c r="W660" s="3">
        <f>IFERROR(VLOOKUP(D660,[13]CALIDAD!$F$16:$M$1122,8,0),0)</f>
        <v>57614304</v>
      </c>
      <c r="X660" s="3">
        <f>IFERROR(VLOOKUP(D660,'[14]dinamica municip ok'!$F$4:$G$1107,2,0),0)</f>
        <v>183108788</v>
      </c>
      <c r="Y660" s="3">
        <f>IFERROR(VLOOKUP(B660,[13]Ap_CESANTIAS!$C$16:$M$112,11,0),0)</f>
        <v>0</v>
      </c>
      <c r="Z660" s="3">
        <f>IFERROR(VLOOKUP(B660,[13]Ap_PENSION!$C$16:$M$112,11,0),0)</f>
        <v>0</v>
      </c>
      <c r="AA660" s="3">
        <f>IFERROR(VLOOKUP(B660,[13]Ap_SALUD!$C$16:$M$112,11,0),0)</f>
        <v>0</v>
      </c>
      <c r="AB660" s="3"/>
      <c r="AC660" s="36">
        <f t="shared" si="30"/>
        <v>240723092</v>
      </c>
      <c r="AD660" s="37">
        <f t="shared" si="32"/>
        <v>172842912</v>
      </c>
      <c r="AE660" s="144"/>
    </row>
    <row r="661" spans="1:31" x14ac:dyDescent="0.25">
      <c r="A661" s="29">
        <v>649</v>
      </c>
      <c r="B661" s="61"/>
      <c r="C661" s="143" t="str">
        <f>VLOOKUP(D661,[8]Hoja1!$A$2:$B$1115,2,0)</f>
        <v>27205</v>
      </c>
      <c r="D661" s="31">
        <v>891680057</v>
      </c>
      <c r="E661" s="31">
        <v>210527205</v>
      </c>
      <c r="F661" s="61" t="s">
        <v>842</v>
      </c>
      <c r="G661" s="33">
        <v>0</v>
      </c>
      <c r="H661" s="33">
        <v>0</v>
      </c>
      <c r="I661" s="3">
        <f>IFERROR(VLOOKUP(C661,'[6]Anexo 2'!$A$9:$G$1115,7,0),0)</f>
        <v>722148848</v>
      </c>
      <c r="J661" s="3">
        <f>IFERROR(VLOOKUP(C661,'[6]Anexo 1'!$A$9:$F$1115,6,0),0)</f>
        <v>544256050</v>
      </c>
      <c r="K661" s="3"/>
      <c r="L661" s="3"/>
      <c r="M661" s="3"/>
      <c r="N661" s="3"/>
      <c r="O661" s="3"/>
      <c r="P661" s="34">
        <f t="shared" si="31"/>
        <v>1266404898</v>
      </c>
      <c r="Q661" s="35">
        <f>VLOOKUP(D661,FEBRERO!$D$13:$Q$1147,14,0)+VLOOKUP(D661,FEBRERO!$D$13:$AC$1147,26,0)</f>
        <v>0</v>
      </c>
      <c r="R661" s="3">
        <f>IFERROR(VLOOKUP(D661,[13]ServNOMINA!$F$16:$M$112,8,0),0)</f>
        <v>0</v>
      </c>
      <c r="S661" s="3">
        <f>IFERROR(VLOOKUP(D661,[13]ServOTROS!$F$16:$M$112,8,0),0)</f>
        <v>0</v>
      </c>
      <c r="T661" s="3">
        <f>IFERROR(VLOOKUP(D661,[13]CANCEL!$F$16:$M$48,8,0),0)</f>
        <v>0</v>
      </c>
      <c r="U661" s="3">
        <f>IFERROR(VLOOKUP(B661,[13]Aaf_PENSION!$C$16:$M$112,11,0),0)</f>
        <v>0</v>
      </c>
      <c r="V661" s="3">
        <f>IFERROR(VLOOKUP(B661,[13]Aaf_SALUD!$C$16:$M$112,11,0),0)</f>
        <v>0</v>
      </c>
      <c r="W661" s="3">
        <f>IFERROR(VLOOKUP(D661,[13]CALIDAD!$F$16:$M$1122,8,0),0)</f>
        <v>180537213</v>
      </c>
      <c r="X661" s="3">
        <f>IFERROR(VLOOKUP(D661,'[14]dinamica municip ok'!$F$4:$G$1107,2,0),0)</f>
        <v>544256050</v>
      </c>
      <c r="Y661" s="3">
        <f>IFERROR(VLOOKUP(B661,[13]Ap_CESANTIAS!$C$16:$M$112,11,0),0)</f>
        <v>0</v>
      </c>
      <c r="Z661" s="3">
        <f>IFERROR(VLOOKUP(B661,[13]Ap_PENSION!$C$16:$M$112,11,0),0)</f>
        <v>0</v>
      </c>
      <c r="AA661" s="3">
        <f>IFERROR(VLOOKUP(B661,[13]Ap_SALUD!$C$16:$M$112,11,0),0)</f>
        <v>0</v>
      </c>
      <c r="AB661" s="3"/>
      <c r="AC661" s="36">
        <f t="shared" si="30"/>
        <v>724793263</v>
      </c>
      <c r="AD661" s="37">
        <f t="shared" si="32"/>
        <v>541611635</v>
      </c>
      <c r="AE661" s="144"/>
    </row>
    <row r="662" spans="1:31" x14ac:dyDescent="0.25">
      <c r="A662" s="38">
        <v>650</v>
      </c>
      <c r="B662" s="61"/>
      <c r="C662" s="143" t="str">
        <f>VLOOKUP(D662,[8]Hoja1!$A$2:$B$1115,2,0)</f>
        <v>27245</v>
      </c>
      <c r="D662" s="31">
        <v>891680061</v>
      </c>
      <c r="E662" s="31">
        <v>214527245</v>
      </c>
      <c r="F662" s="61" t="s">
        <v>843</v>
      </c>
      <c r="G662" s="33">
        <v>0</v>
      </c>
      <c r="H662" s="33">
        <v>0</v>
      </c>
      <c r="I662" s="3">
        <f>IFERROR(VLOOKUP(C662,'[6]Anexo 2'!$A$9:$G$1115,7,0),0)</f>
        <v>474234968</v>
      </c>
      <c r="J662" s="3">
        <f>IFERROR(VLOOKUP(C662,'[6]Anexo 1'!$A$9:$F$1115,6,0),0)</f>
        <v>457397162</v>
      </c>
      <c r="K662" s="3"/>
      <c r="L662" s="3"/>
      <c r="M662" s="3"/>
      <c r="N662" s="3"/>
      <c r="O662" s="3"/>
      <c r="P662" s="34">
        <f t="shared" si="31"/>
        <v>931632130</v>
      </c>
      <c r="Q662" s="35">
        <f>VLOOKUP(D662,FEBRERO!$D$13:$Q$1147,14,0)+VLOOKUP(D662,FEBRERO!$D$13:$AC$1147,26,0)</f>
        <v>0</v>
      </c>
      <c r="R662" s="3">
        <f>IFERROR(VLOOKUP(D662,[13]ServNOMINA!$F$16:$M$112,8,0),0)</f>
        <v>0</v>
      </c>
      <c r="S662" s="3">
        <f>IFERROR(VLOOKUP(D662,[13]ServOTROS!$F$16:$M$112,8,0),0)</f>
        <v>0</v>
      </c>
      <c r="T662" s="3">
        <f>IFERROR(VLOOKUP(D662,[13]CANCEL!$F$16:$M$48,8,0),0)</f>
        <v>0</v>
      </c>
      <c r="U662" s="3">
        <f>IFERROR(VLOOKUP(B662,[13]Aaf_PENSION!$C$16:$M$112,11,0),0)</f>
        <v>0</v>
      </c>
      <c r="V662" s="3">
        <f>IFERROR(VLOOKUP(B662,[13]Aaf_SALUD!$C$16:$M$112,11,0),0)</f>
        <v>0</v>
      </c>
      <c r="W662" s="3">
        <f>IFERROR(VLOOKUP(D662,[13]CALIDAD!$F$16:$M$1122,8,0),0)</f>
        <v>118558743</v>
      </c>
      <c r="X662" s="3">
        <f>IFERROR(VLOOKUP(D662,'[14]dinamica municip ok'!$F$4:$G$1107,2,0),0)</f>
        <v>457397162</v>
      </c>
      <c r="Y662" s="3">
        <f>IFERROR(VLOOKUP(B662,[13]Ap_CESANTIAS!$C$16:$M$112,11,0),0)</f>
        <v>0</v>
      </c>
      <c r="Z662" s="3">
        <f>IFERROR(VLOOKUP(B662,[13]Ap_PENSION!$C$16:$M$112,11,0),0)</f>
        <v>0</v>
      </c>
      <c r="AA662" s="3">
        <f>IFERROR(VLOOKUP(B662,[13]Ap_SALUD!$C$16:$M$112,11,0),0)</f>
        <v>0</v>
      </c>
      <c r="AB662" s="3"/>
      <c r="AC662" s="36">
        <f t="shared" si="30"/>
        <v>575955905</v>
      </c>
      <c r="AD662" s="37">
        <f t="shared" si="32"/>
        <v>355676225</v>
      </c>
      <c r="AE662" s="144"/>
    </row>
    <row r="663" spans="1:31" x14ac:dyDescent="0.25">
      <c r="A663" s="29">
        <v>651</v>
      </c>
      <c r="B663" s="61"/>
      <c r="C663" s="143" t="str">
        <f>VLOOKUP(D663,[8]Hoja1!$A$2:$B$1115,2,0)</f>
        <v>27250</v>
      </c>
      <c r="D663" s="31">
        <v>818000002</v>
      </c>
      <c r="E663" s="31">
        <v>215027250</v>
      </c>
      <c r="F663" s="61" t="s">
        <v>844</v>
      </c>
      <c r="G663" s="33">
        <v>0</v>
      </c>
      <c r="H663" s="33">
        <v>0</v>
      </c>
      <c r="I663" s="3">
        <f>IFERROR(VLOOKUP(C663,'[6]Anexo 2'!$A$9:$G$1115,7,0),0)</f>
        <v>1147541040</v>
      </c>
      <c r="J663" s="3">
        <f>IFERROR(VLOOKUP(C663,'[6]Anexo 1'!$A$9:$F$1115,6,0),0)</f>
        <v>754244053</v>
      </c>
      <c r="K663" s="3"/>
      <c r="L663" s="3"/>
      <c r="M663" s="3"/>
      <c r="N663" s="3"/>
      <c r="O663" s="3"/>
      <c r="P663" s="34">
        <f t="shared" si="31"/>
        <v>1901785093</v>
      </c>
      <c r="Q663" s="35">
        <f>VLOOKUP(D663,FEBRERO!$D$13:$Q$1147,14,0)+VLOOKUP(D663,FEBRERO!$D$13:$AC$1147,26,0)</f>
        <v>0</v>
      </c>
      <c r="R663" s="3">
        <f>IFERROR(VLOOKUP(D663,[13]ServNOMINA!$F$16:$M$112,8,0),0)</f>
        <v>0</v>
      </c>
      <c r="S663" s="3">
        <f>IFERROR(VLOOKUP(D663,[13]ServOTROS!$F$16:$M$112,8,0),0)</f>
        <v>0</v>
      </c>
      <c r="T663" s="3">
        <f>IFERROR(VLOOKUP(D663,[13]CANCEL!$F$16:$M$48,8,0),0)</f>
        <v>0</v>
      </c>
      <c r="U663" s="3">
        <f>IFERROR(VLOOKUP(B663,[13]Aaf_PENSION!$C$16:$M$112,11,0),0)</f>
        <v>0</v>
      </c>
      <c r="V663" s="3">
        <f>IFERROR(VLOOKUP(B663,[13]Aaf_SALUD!$C$16:$M$112,11,0),0)</f>
        <v>0</v>
      </c>
      <c r="W663" s="3">
        <f>IFERROR(VLOOKUP(D663,[13]CALIDAD!$F$16:$M$1122,8,0),0)</f>
        <v>286885260</v>
      </c>
      <c r="X663" s="3">
        <f>IFERROR(VLOOKUP(D663,'[14]dinamica municip ok'!$F$4:$G$1107,2,0),0)</f>
        <v>754244053</v>
      </c>
      <c r="Y663" s="3">
        <f>IFERROR(VLOOKUP(B663,[13]Ap_CESANTIAS!$C$16:$M$112,11,0),0)</f>
        <v>0</v>
      </c>
      <c r="Z663" s="3">
        <f>IFERROR(VLOOKUP(B663,[13]Ap_PENSION!$C$16:$M$112,11,0),0)</f>
        <v>0</v>
      </c>
      <c r="AA663" s="3">
        <f>IFERROR(VLOOKUP(B663,[13]Ap_SALUD!$C$16:$M$112,11,0),0)</f>
        <v>0</v>
      </c>
      <c r="AB663" s="3"/>
      <c r="AC663" s="36">
        <f t="shared" si="30"/>
        <v>1041129313</v>
      </c>
      <c r="AD663" s="37">
        <f t="shared" si="32"/>
        <v>860655780</v>
      </c>
      <c r="AE663" s="144"/>
    </row>
    <row r="664" spans="1:31" x14ac:dyDescent="0.25">
      <c r="A664" s="38">
        <v>652</v>
      </c>
      <c r="B664" s="61"/>
      <c r="C664" s="143" t="str">
        <f>VLOOKUP(D664,[8]Hoja1!$A$2:$B$1115,2,0)</f>
        <v>27361</v>
      </c>
      <c r="D664" s="31">
        <v>891680067</v>
      </c>
      <c r="E664" s="31">
        <v>216127361</v>
      </c>
      <c r="F664" s="61" t="s">
        <v>845</v>
      </c>
      <c r="G664" s="33">
        <v>0</v>
      </c>
      <c r="H664" s="33">
        <v>0</v>
      </c>
      <c r="I664" s="3">
        <f>IFERROR(VLOOKUP(C664,'[6]Anexo 2'!$A$9:$G$1115,7,0),0)</f>
        <v>2689112224</v>
      </c>
      <c r="J664" s="3">
        <f>IFERROR(VLOOKUP(C664,'[6]Anexo 1'!$A$9:$F$1115,6,0),0)</f>
        <v>1634998377</v>
      </c>
      <c r="K664" s="3"/>
      <c r="L664" s="3"/>
      <c r="M664" s="3"/>
      <c r="N664" s="3"/>
      <c r="O664" s="3"/>
      <c r="P664" s="34">
        <f t="shared" si="31"/>
        <v>4324110601</v>
      </c>
      <c r="Q664" s="35">
        <f>VLOOKUP(D664,FEBRERO!$D$13:$Q$1147,14,0)+VLOOKUP(D664,FEBRERO!$D$13:$AC$1147,26,0)</f>
        <v>0</v>
      </c>
      <c r="R664" s="3">
        <f>IFERROR(VLOOKUP(D664,[13]ServNOMINA!$F$16:$M$112,8,0),0)</f>
        <v>0</v>
      </c>
      <c r="S664" s="3">
        <f>IFERROR(VLOOKUP(D664,[13]ServOTROS!$F$16:$M$112,8,0),0)</f>
        <v>0</v>
      </c>
      <c r="T664" s="3">
        <f>IFERROR(VLOOKUP(D664,[13]CANCEL!$F$16:$M$48,8,0),0)</f>
        <v>0</v>
      </c>
      <c r="U664" s="3">
        <f>IFERROR(VLOOKUP(B664,[13]Aaf_PENSION!$C$16:$M$112,11,0),0)</f>
        <v>0</v>
      </c>
      <c r="V664" s="3">
        <f>IFERROR(VLOOKUP(B664,[13]Aaf_SALUD!$C$16:$M$112,11,0),0)</f>
        <v>0</v>
      </c>
      <c r="W664" s="3">
        <f>IFERROR(VLOOKUP(D664,[13]CALIDAD!$F$16:$M$1122,8,0),0)</f>
        <v>672278055</v>
      </c>
      <c r="X664" s="3">
        <f>IFERROR(VLOOKUP(D664,'[14]dinamica municip ok'!$F$4:$G$1107,2,0),0)</f>
        <v>1634998377</v>
      </c>
      <c r="Y664" s="3">
        <f>IFERROR(VLOOKUP(B664,[13]Ap_CESANTIAS!$C$16:$M$112,11,0),0)</f>
        <v>0</v>
      </c>
      <c r="Z664" s="3">
        <f>IFERROR(VLOOKUP(B664,[13]Ap_PENSION!$C$16:$M$112,11,0),0)</f>
        <v>0</v>
      </c>
      <c r="AA664" s="3">
        <f>IFERROR(VLOOKUP(B664,[13]Ap_SALUD!$C$16:$M$112,11,0),0)</f>
        <v>0</v>
      </c>
      <c r="AB664" s="3"/>
      <c r="AC664" s="36">
        <f t="shared" si="30"/>
        <v>2307276432</v>
      </c>
      <c r="AD664" s="37">
        <f t="shared" si="32"/>
        <v>2016834169</v>
      </c>
      <c r="AE664" s="144"/>
    </row>
    <row r="665" spans="1:31" x14ac:dyDescent="0.25">
      <c r="A665" s="29">
        <v>653</v>
      </c>
      <c r="B665" s="61"/>
      <c r="C665" s="143" t="str">
        <f>VLOOKUP(D665,[8]Hoja1!$A$2:$B$1115,2,0)</f>
        <v>27372</v>
      </c>
      <c r="D665" s="31">
        <v>891680402</v>
      </c>
      <c r="E665" s="31">
        <v>217227372</v>
      </c>
      <c r="F665" s="61" t="s">
        <v>846</v>
      </c>
      <c r="G665" s="33">
        <v>0</v>
      </c>
      <c r="H665" s="33">
        <v>0</v>
      </c>
      <c r="I665" s="3">
        <f>IFERROR(VLOOKUP(C665,'[6]Anexo 2'!$A$9:$G$1115,7,0),0)</f>
        <v>272042036</v>
      </c>
      <c r="J665" s="3">
        <f>IFERROR(VLOOKUP(C665,'[6]Anexo 1'!$A$9:$F$1115,6,0),0)</f>
        <v>213180417</v>
      </c>
      <c r="K665" s="3"/>
      <c r="L665" s="3"/>
      <c r="M665" s="3"/>
      <c r="N665" s="3"/>
      <c r="O665" s="3"/>
      <c r="P665" s="34">
        <f t="shared" si="31"/>
        <v>485222453</v>
      </c>
      <c r="Q665" s="35">
        <f>VLOOKUP(D665,FEBRERO!$D$13:$Q$1147,14,0)+VLOOKUP(D665,FEBRERO!$D$13:$AC$1147,26,0)</f>
        <v>0</v>
      </c>
      <c r="R665" s="3">
        <f>IFERROR(VLOOKUP(D665,[13]ServNOMINA!$F$16:$M$112,8,0),0)</f>
        <v>0</v>
      </c>
      <c r="S665" s="3">
        <f>IFERROR(VLOOKUP(D665,[13]ServOTROS!$F$16:$M$112,8,0),0)</f>
        <v>0</v>
      </c>
      <c r="T665" s="3">
        <f>IFERROR(VLOOKUP(D665,[13]CANCEL!$F$16:$M$48,8,0),0)</f>
        <v>0</v>
      </c>
      <c r="U665" s="3">
        <f>IFERROR(VLOOKUP(B665,[13]Aaf_PENSION!$C$16:$M$112,11,0),0)</f>
        <v>0</v>
      </c>
      <c r="V665" s="3">
        <f>IFERROR(VLOOKUP(B665,[13]Aaf_SALUD!$C$16:$M$112,11,0),0)</f>
        <v>0</v>
      </c>
      <c r="W665" s="3">
        <f>IFERROR(VLOOKUP(D665,[13]CALIDAD!$F$16:$M$1122,8,0),0)</f>
        <v>68010510</v>
      </c>
      <c r="X665" s="3">
        <f>IFERROR(VLOOKUP(D665,'[14]dinamica municip ok'!$F$4:$G$1107,2,0),0)</f>
        <v>213180417</v>
      </c>
      <c r="Y665" s="3">
        <f>IFERROR(VLOOKUP(B665,[13]Ap_CESANTIAS!$C$16:$M$112,11,0),0)</f>
        <v>0</v>
      </c>
      <c r="Z665" s="3">
        <f>IFERROR(VLOOKUP(B665,[13]Ap_PENSION!$C$16:$M$112,11,0),0)</f>
        <v>0</v>
      </c>
      <c r="AA665" s="3">
        <f>IFERROR(VLOOKUP(B665,[13]Ap_SALUD!$C$16:$M$112,11,0),0)</f>
        <v>0</v>
      </c>
      <c r="AB665" s="3"/>
      <c r="AC665" s="36">
        <f t="shared" si="30"/>
        <v>281190927</v>
      </c>
      <c r="AD665" s="37">
        <f t="shared" si="32"/>
        <v>204031526</v>
      </c>
      <c r="AE665" s="144"/>
    </row>
    <row r="666" spans="1:31" x14ac:dyDescent="0.25">
      <c r="A666" s="38">
        <v>654</v>
      </c>
      <c r="B666" s="61"/>
      <c r="C666" s="143" t="str">
        <f>VLOOKUP(D666,[8]Hoja1!$A$2:$B$1115,2,0)</f>
        <v>27413</v>
      </c>
      <c r="D666" s="31">
        <v>891680281</v>
      </c>
      <c r="E666" s="31">
        <v>211327413</v>
      </c>
      <c r="F666" s="61" t="s">
        <v>847</v>
      </c>
      <c r="G666" s="33">
        <v>0</v>
      </c>
      <c r="H666" s="33">
        <v>0</v>
      </c>
      <c r="I666" s="3">
        <f>IFERROR(VLOOKUP(C666,'[6]Anexo 2'!$A$9:$G$1115,7,0),0)</f>
        <v>1016409920</v>
      </c>
      <c r="J666" s="3">
        <f>IFERROR(VLOOKUP(C666,'[6]Anexo 1'!$A$9:$F$1115,6,0),0)</f>
        <v>734906729</v>
      </c>
      <c r="K666" s="3"/>
      <c r="L666" s="3"/>
      <c r="M666" s="3"/>
      <c r="N666" s="3"/>
      <c r="O666" s="3"/>
      <c r="P666" s="34">
        <f t="shared" si="31"/>
        <v>1751316649</v>
      </c>
      <c r="Q666" s="35">
        <f>VLOOKUP(D666,FEBRERO!$D$13:$Q$1147,14,0)+VLOOKUP(D666,FEBRERO!$D$13:$AC$1147,26,0)</f>
        <v>0</v>
      </c>
      <c r="R666" s="3">
        <f>IFERROR(VLOOKUP(D666,[13]ServNOMINA!$F$16:$M$112,8,0),0)</f>
        <v>0</v>
      </c>
      <c r="S666" s="3">
        <f>IFERROR(VLOOKUP(D666,[13]ServOTROS!$F$16:$M$112,8,0),0)</f>
        <v>0</v>
      </c>
      <c r="T666" s="3">
        <f>IFERROR(VLOOKUP(D666,[13]CANCEL!$F$16:$M$48,8,0),0)</f>
        <v>0</v>
      </c>
      <c r="U666" s="3">
        <f>IFERROR(VLOOKUP(B666,[13]Aaf_PENSION!$C$16:$M$112,11,0),0)</f>
        <v>0</v>
      </c>
      <c r="V666" s="3">
        <f>IFERROR(VLOOKUP(B666,[13]Aaf_SALUD!$C$16:$M$112,11,0),0)</f>
        <v>0</v>
      </c>
      <c r="W666" s="3">
        <f>IFERROR(VLOOKUP(D666,[13]CALIDAD!$F$16:$M$1122,8,0),0)</f>
        <v>254102481</v>
      </c>
      <c r="X666" s="3">
        <f>IFERROR(VLOOKUP(D666,'[14]dinamica municip ok'!$F$4:$G$1107,2,0),0)</f>
        <v>734906729</v>
      </c>
      <c r="Y666" s="3">
        <f>IFERROR(VLOOKUP(B666,[13]Ap_CESANTIAS!$C$16:$M$112,11,0),0)</f>
        <v>0</v>
      </c>
      <c r="Z666" s="3">
        <f>IFERROR(VLOOKUP(B666,[13]Ap_PENSION!$C$16:$M$112,11,0),0)</f>
        <v>0</v>
      </c>
      <c r="AA666" s="3">
        <f>IFERROR(VLOOKUP(B666,[13]Ap_SALUD!$C$16:$M$112,11,0),0)</f>
        <v>0</v>
      </c>
      <c r="AB666" s="3"/>
      <c r="AC666" s="36">
        <f t="shared" si="30"/>
        <v>989009210</v>
      </c>
      <c r="AD666" s="37">
        <f t="shared" si="32"/>
        <v>762307439</v>
      </c>
      <c r="AE666" s="144"/>
    </row>
    <row r="667" spans="1:31" x14ac:dyDescent="0.25">
      <c r="A667" s="29">
        <v>655</v>
      </c>
      <c r="B667" s="61"/>
      <c r="C667" s="143" t="str">
        <f>VLOOKUP(D667,[8]Hoja1!$A$2:$B$1115,2,0)</f>
        <v>27425</v>
      </c>
      <c r="D667" s="31">
        <v>818000941</v>
      </c>
      <c r="E667" s="31">
        <v>212527425</v>
      </c>
      <c r="F667" s="61" t="s">
        <v>848</v>
      </c>
      <c r="G667" s="33">
        <v>0</v>
      </c>
      <c r="H667" s="33">
        <v>0</v>
      </c>
      <c r="I667" s="3">
        <f>IFERROR(VLOOKUP(C667,'[6]Anexo 2'!$A$9:$G$1115,7,0),0)</f>
        <v>499218824</v>
      </c>
      <c r="J667" s="3">
        <f>IFERROR(VLOOKUP(C667,'[6]Anexo 1'!$A$9:$F$1115,6,0),0)</f>
        <v>360520126</v>
      </c>
      <c r="K667" s="3"/>
      <c r="L667" s="3"/>
      <c r="M667" s="3"/>
      <c r="N667" s="3"/>
      <c r="O667" s="3"/>
      <c r="P667" s="34">
        <f t="shared" si="31"/>
        <v>859738950</v>
      </c>
      <c r="Q667" s="35">
        <f>VLOOKUP(D667,FEBRERO!$D$13:$Q$1147,14,0)+VLOOKUP(D667,FEBRERO!$D$13:$AC$1147,26,0)</f>
        <v>0</v>
      </c>
      <c r="R667" s="3">
        <f>IFERROR(VLOOKUP(D667,[13]ServNOMINA!$F$16:$M$112,8,0),0)</f>
        <v>0</v>
      </c>
      <c r="S667" s="3">
        <f>IFERROR(VLOOKUP(D667,[13]ServOTROS!$F$16:$M$112,8,0),0)</f>
        <v>0</v>
      </c>
      <c r="T667" s="3">
        <f>IFERROR(VLOOKUP(D667,[13]CANCEL!$F$16:$M$48,8,0),0)</f>
        <v>0</v>
      </c>
      <c r="U667" s="3">
        <f>IFERROR(VLOOKUP(B667,[13]Aaf_PENSION!$C$16:$M$112,11,0),0)</f>
        <v>0</v>
      </c>
      <c r="V667" s="3">
        <f>IFERROR(VLOOKUP(B667,[13]Aaf_SALUD!$C$16:$M$112,11,0),0)</f>
        <v>0</v>
      </c>
      <c r="W667" s="3">
        <f>IFERROR(VLOOKUP(D667,[13]CALIDAD!$F$16:$M$1122,8,0),0)</f>
        <v>124804707</v>
      </c>
      <c r="X667" s="3">
        <f>IFERROR(VLOOKUP(D667,'[14]dinamica municip ok'!$F$4:$G$1107,2,0),0)</f>
        <v>360520126</v>
      </c>
      <c r="Y667" s="3">
        <f>IFERROR(VLOOKUP(B667,[13]Ap_CESANTIAS!$C$16:$M$112,11,0),0)</f>
        <v>0</v>
      </c>
      <c r="Z667" s="3">
        <f>IFERROR(VLOOKUP(B667,[13]Ap_PENSION!$C$16:$M$112,11,0),0)</f>
        <v>0</v>
      </c>
      <c r="AA667" s="3">
        <f>IFERROR(VLOOKUP(B667,[13]Ap_SALUD!$C$16:$M$112,11,0),0)</f>
        <v>0</v>
      </c>
      <c r="AB667" s="3"/>
      <c r="AC667" s="36">
        <f t="shared" si="30"/>
        <v>485324833</v>
      </c>
      <c r="AD667" s="37">
        <f t="shared" si="32"/>
        <v>374414117</v>
      </c>
      <c r="AE667" s="144"/>
    </row>
    <row r="668" spans="1:31" x14ac:dyDescent="0.25">
      <c r="A668" s="38">
        <v>656</v>
      </c>
      <c r="B668" s="61"/>
      <c r="C668" s="143" t="str">
        <f>VLOOKUP(D668,[8]Hoja1!$A$2:$B$1115,2,0)</f>
        <v>27430</v>
      </c>
      <c r="D668" s="31">
        <v>818000907</v>
      </c>
      <c r="E668" s="31">
        <v>213027430</v>
      </c>
      <c r="F668" s="61" t="s">
        <v>849</v>
      </c>
      <c r="G668" s="33">
        <v>0</v>
      </c>
      <c r="H668" s="33">
        <v>0</v>
      </c>
      <c r="I668" s="3">
        <f>IFERROR(VLOOKUP(C668,'[6]Anexo 2'!$A$9:$G$1115,7,0),0)</f>
        <v>920179408</v>
      </c>
      <c r="J668" s="3">
        <f>IFERROR(VLOOKUP(C668,'[6]Anexo 1'!$A$9:$F$1115,6,0),0)</f>
        <v>651032025</v>
      </c>
      <c r="K668" s="3"/>
      <c r="L668" s="3"/>
      <c r="M668" s="3"/>
      <c r="N668" s="3"/>
      <c r="O668" s="3"/>
      <c r="P668" s="34">
        <f t="shared" si="31"/>
        <v>1571211433</v>
      </c>
      <c r="Q668" s="35">
        <f>VLOOKUP(D668,FEBRERO!$D$13:$Q$1147,14,0)+VLOOKUP(D668,FEBRERO!$D$13:$AC$1147,26,0)</f>
        <v>0</v>
      </c>
      <c r="R668" s="3">
        <f>IFERROR(VLOOKUP(D668,[13]ServNOMINA!$F$16:$M$112,8,0),0)</f>
        <v>0</v>
      </c>
      <c r="S668" s="3">
        <f>IFERROR(VLOOKUP(D668,[13]ServOTROS!$F$16:$M$112,8,0),0)</f>
        <v>0</v>
      </c>
      <c r="T668" s="3">
        <f>IFERROR(VLOOKUP(D668,[13]CANCEL!$F$16:$M$48,8,0),0)</f>
        <v>0</v>
      </c>
      <c r="U668" s="3">
        <f>IFERROR(VLOOKUP(B668,[13]Aaf_PENSION!$C$16:$M$112,11,0),0)</f>
        <v>0</v>
      </c>
      <c r="V668" s="3">
        <f>IFERROR(VLOOKUP(B668,[13]Aaf_SALUD!$C$16:$M$112,11,0),0)</f>
        <v>0</v>
      </c>
      <c r="W668" s="3">
        <f>IFERROR(VLOOKUP(D668,[13]CALIDAD!$F$16:$M$1122,8,0),0)</f>
        <v>230044851</v>
      </c>
      <c r="X668" s="3">
        <f>IFERROR(VLOOKUP(D668,'[14]dinamica municip ok'!$F$4:$G$1107,2,0),0)</f>
        <v>651032025</v>
      </c>
      <c r="Y668" s="3">
        <f>IFERROR(VLOOKUP(B668,[13]Ap_CESANTIAS!$C$16:$M$112,11,0),0)</f>
        <v>0</v>
      </c>
      <c r="Z668" s="3">
        <f>IFERROR(VLOOKUP(B668,[13]Ap_PENSION!$C$16:$M$112,11,0),0)</f>
        <v>0</v>
      </c>
      <c r="AA668" s="3">
        <f>IFERROR(VLOOKUP(B668,[13]Ap_SALUD!$C$16:$M$112,11,0),0)</f>
        <v>0</v>
      </c>
      <c r="AB668" s="3"/>
      <c r="AC668" s="36">
        <f t="shared" si="30"/>
        <v>881076876</v>
      </c>
      <c r="AD668" s="37">
        <f t="shared" si="32"/>
        <v>690134557</v>
      </c>
      <c r="AE668" s="144"/>
    </row>
    <row r="669" spans="1:31" x14ac:dyDescent="0.25">
      <c r="A669" s="29">
        <v>657</v>
      </c>
      <c r="B669" s="61"/>
      <c r="C669" s="143" t="str">
        <f>VLOOKUP(D669,[8]Hoja1!$A$2:$B$1115,2,0)</f>
        <v>27450</v>
      </c>
      <c r="D669" s="31">
        <v>818001206</v>
      </c>
      <c r="E669" s="31">
        <v>215027450</v>
      </c>
      <c r="F669" s="61" t="s">
        <v>850</v>
      </c>
      <c r="G669" s="33">
        <v>0</v>
      </c>
      <c r="H669" s="33">
        <v>0</v>
      </c>
      <c r="I669" s="3">
        <f>IFERROR(VLOOKUP(C669,'[6]Anexo 2'!$A$9:$G$1115,7,0),0)</f>
        <v>599155096</v>
      </c>
      <c r="J669" s="3">
        <f>IFERROR(VLOOKUP(C669,'[6]Anexo 1'!$A$9:$F$1115,6,0),0)</f>
        <v>428248855</v>
      </c>
      <c r="K669" s="3"/>
      <c r="L669" s="3"/>
      <c r="M669" s="3"/>
      <c r="N669" s="3"/>
      <c r="O669" s="3"/>
      <c r="P669" s="34">
        <f t="shared" si="31"/>
        <v>1027403951</v>
      </c>
      <c r="Q669" s="35">
        <f>VLOOKUP(D669,FEBRERO!$D$13:$Q$1147,14,0)+VLOOKUP(D669,FEBRERO!$D$13:$AC$1147,26,0)</f>
        <v>0</v>
      </c>
      <c r="R669" s="3">
        <f>IFERROR(VLOOKUP(D669,[13]ServNOMINA!$F$16:$M$112,8,0),0)</f>
        <v>0</v>
      </c>
      <c r="S669" s="3">
        <f>IFERROR(VLOOKUP(D669,[13]ServOTROS!$F$16:$M$112,8,0),0)</f>
        <v>0</v>
      </c>
      <c r="T669" s="3">
        <f>IFERROR(VLOOKUP(D669,[13]CANCEL!$F$16:$M$48,8,0),0)</f>
        <v>0</v>
      </c>
      <c r="U669" s="3">
        <f>IFERROR(VLOOKUP(B669,[13]Aaf_PENSION!$C$16:$M$112,11,0),0)</f>
        <v>0</v>
      </c>
      <c r="V669" s="3">
        <f>IFERROR(VLOOKUP(B669,[13]Aaf_SALUD!$C$16:$M$112,11,0),0)</f>
        <v>0</v>
      </c>
      <c r="W669" s="3">
        <f>IFERROR(VLOOKUP(D669,[13]CALIDAD!$F$16:$M$1122,8,0),0)</f>
        <v>149788773</v>
      </c>
      <c r="X669" s="3">
        <f>IFERROR(VLOOKUP(D669,'[14]dinamica municip ok'!$F$4:$G$1107,2,0),0)</f>
        <v>428248855</v>
      </c>
      <c r="Y669" s="3">
        <f>IFERROR(VLOOKUP(B669,[13]Ap_CESANTIAS!$C$16:$M$112,11,0),0)</f>
        <v>0</v>
      </c>
      <c r="Z669" s="3">
        <f>IFERROR(VLOOKUP(B669,[13]Ap_PENSION!$C$16:$M$112,11,0),0)</f>
        <v>0</v>
      </c>
      <c r="AA669" s="3">
        <f>IFERROR(VLOOKUP(B669,[13]Ap_SALUD!$C$16:$M$112,11,0),0)</f>
        <v>0</v>
      </c>
      <c r="AB669" s="3"/>
      <c r="AC669" s="36">
        <f t="shared" si="30"/>
        <v>578037628</v>
      </c>
      <c r="AD669" s="37">
        <f t="shared" si="32"/>
        <v>449366323</v>
      </c>
      <c r="AE669" s="144"/>
    </row>
    <row r="670" spans="1:31" x14ac:dyDescent="0.25">
      <c r="A670" s="38">
        <v>658</v>
      </c>
      <c r="B670" s="61"/>
      <c r="C670" s="143" t="str">
        <f>VLOOKUP(D670,[8]Hoja1!$A$2:$B$1115,2,0)</f>
        <v>27491</v>
      </c>
      <c r="D670" s="31">
        <v>891680075</v>
      </c>
      <c r="E670" s="31">
        <v>219127491</v>
      </c>
      <c r="F670" s="61" t="s">
        <v>851</v>
      </c>
      <c r="G670" s="33">
        <v>0</v>
      </c>
      <c r="H670" s="33">
        <v>0</v>
      </c>
      <c r="I670" s="3">
        <f>IFERROR(VLOOKUP(C670,'[6]Anexo 2'!$A$9:$G$1115,7,0),0)</f>
        <v>396609904</v>
      </c>
      <c r="J670" s="3">
        <f>IFERROR(VLOOKUP(C670,'[6]Anexo 1'!$A$9:$F$1115,6,0),0)</f>
        <v>281329525</v>
      </c>
      <c r="K670" s="3"/>
      <c r="L670" s="3"/>
      <c r="M670" s="3"/>
      <c r="N670" s="3"/>
      <c r="O670" s="3"/>
      <c r="P670" s="34">
        <f t="shared" si="31"/>
        <v>677939429</v>
      </c>
      <c r="Q670" s="35">
        <f>VLOOKUP(D670,FEBRERO!$D$13:$Q$1147,14,0)+VLOOKUP(D670,FEBRERO!$D$13:$AC$1147,26,0)</f>
        <v>0</v>
      </c>
      <c r="R670" s="3">
        <f>IFERROR(VLOOKUP(D670,[13]ServNOMINA!$F$16:$M$112,8,0),0)</f>
        <v>0</v>
      </c>
      <c r="S670" s="3">
        <f>IFERROR(VLOOKUP(D670,[13]ServOTROS!$F$16:$M$112,8,0),0)</f>
        <v>0</v>
      </c>
      <c r="T670" s="3">
        <f>IFERROR(VLOOKUP(D670,[13]CANCEL!$F$16:$M$48,8,0),0)</f>
        <v>0</v>
      </c>
      <c r="U670" s="3">
        <f>IFERROR(VLOOKUP(B670,[13]Aaf_PENSION!$C$16:$M$112,11,0),0)</f>
        <v>0</v>
      </c>
      <c r="V670" s="3">
        <f>IFERROR(VLOOKUP(B670,[13]Aaf_SALUD!$C$16:$M$112,11,0),0)</f>
        <v>0</v>
      </c>
      <c r="W670" s="3">
        <f>IFERROR(VLOOKUP(D670,[13]CALIDAD!$F$16:$M$1122,8,0),0)</f>
        <v>99152475</v>
      </c>
      <c r="X670" s="3">
        <f>IFERROR(VLOOKUP(D670,'[14]dinamica municip ok'!$F$4:$G$1107,2,0),0)</f>
        <v>281329525</v>
      </c>
      <c r="Y670" s="3">
        <f>IFERROR(VLOOKUP(B670,[13]Ap_CESANTIAS!$C$16:$M$112,11,0),0)</f>
        <v>0</v>
      </c>
      <c r="Z670" s="3">
        <f>IFERROR(VLOOKUP(B670,[13]Ap_PENSION!$C$16:$M$112,11,0),0)</f>
        <v>0</v>
      </c>
      <c r="AA670" s="3">
        <f>IFERROR(VLOOKUP(B670,[13]Ap_SALUD!$C$16:$M$112,11,0),0)</f>
        <v>0</v>
      </c>
      <c r="AB670" s="3"/>
      <c r="AC670" s="36">
        <f t="shared" si="30"/>
        <v>380482000</v>
      </c>
      <c r="AD670" s="37">
        <f t="shared" si="32"/>
        <v>297457429</v>
      </c>
      <c r="AE670" s="144"/>
    </row>
    <row r="671" spans="1:31" x14ac:dyDescent="0.25">
      <c r="A671" s="29">
        <v>659</v>
      </c>
      <c r="B671" s="61"/>
      <c r="C671" s="143" t="str">
        <f>VLOOKUP(D671,[8]Hoja1!$A$2:$B$1115,2,0)</f>
        <v>27495</v>
      </c>
      <c r="D671" s="31">
        <v>891680076</v>
      </c>
      <c r="E671" s="31">
        <v>219527495</v>
      </c>
      <c r="F671" s="61" t="s">
        <v>852</v>
      </c>
      <c r="G671" s="33">
        <v>0</v>
      </c>
      <c r="H671" s="33">
        <v>0</v>
      </c>
      <c r="I671" s="3">
        <f>IFERROR(VLOOKUP(C671,'[6]Anexo 2'!$A$9:$G$1115,7,0),0)</f>
        <v>479443424</v>
      </c>
      <c r="J671" s="3">
        <f>IFERROR(VLOOKUP(C671,'[6]Anexo 1'!$A$9:$F$1115,6,0),0)</f>
        <v>347020418</v>
      </c>
      <c r="K671" s="3"/>
      <c r="L671" s="3"/>
      <c r="M671" s="3"/>
      <c r="N671" s="3"/>
      <c r="O671" s="3"/>
      <c r="P671" s="34">
        <f t="shared" si="31"/>
        <v>826463842</v>
      </c>
      <c r="Q671" s="35">
        <f>VLOOKUP(D671,FEBRERO!$D$13:$Q$1147,14,0)+VLOOKUP(D671,FEBRERO!$D$13:$AC$1147,26,0)</f>
        <v>0</v>
      </c>
      <c r="R671" s="3">
        <f>IFERROR(VLOOKUP(D671,[13]ServNOMINA!$F$16:$M$112,8,0),0)</f>
        <v>0</v>
      </c>
      <c r="S671" s="3">
        <f>IFERROR(VLOOKUP(D671,[13]ServOTROS!$F$16:$M$112,8,0),0)</f>
        <v>0</v>
      </c>
      <c r="T671" s="3">
        <f>IFERROR(VLOOKUP(D671,[13]CANCEL!$F$16:$M$48,8,0),0)</f>
        <v>0</v>
      </c>
      <c r="U671" s="3">
        <f>IFERROR(VLOOKUP(B671,[13]Aaf_PENSION!$C$16:$M$112,11,0),0)</f>
        <v>0</v>
      </c>
      <c r="V671" s="3">
        <f>IFERROR(VLOOKUP(B671,[13]Aaf_SALUD!$C$16:$M$112,11,0),0)</f>
        <v>0</v>
      </c>
      <c r="W671" s="3">
        <f>IFERROR(VLOOKUP(D671,[13]CALIDAD!$F$16:$M$1122,8,0),0)</f>
        <v>119860857</v>
      </c>
      <c r="X671" s="3">
        <f>IFERROR(VLOOKUP(D671,'[14]dinamica municip ok'!$F$4:$G$1107,2,0),0)</f>
        <v>347020418</v>
      </c>
      <c r="Y671" s="3">
        <f>IFERROR(VLOOKUP(B671,[13]Ap_CESANTIAS!$C$16:$M$112,11,0),0)</f>
        <v>0</v>
      </c>
      <c r="Z671" s="3">
        <f>IFERROR(VLOOKUP(B671,[13]Ap_PENSION!$C$16:$M$112,11,0),0)</f>
        <v>0</v>
      </c>
      <c r="AA671" s="3">
        <f>IFERROR(VLOOKUP(B671,[13]Ap_SALUD!$C$16:$M$112,11,0),0)</f>
        <v>0</v>
      </c>
      <c r="AB671" s="3"/>
      <c r="AC671" s="36">
        <f t="shared" si="30"/>
        <v>466881275</v>
      </c>
      <c r="AD671" s="37">
        <f t="shared" si="32"/>
        <v>359582567</v>
      </c>
      <c r="AE671" s="144"/>
    </row>
    <row r="672" spans="1:31" x14ac:dyDescent="0.25">
      <c r="A672" s="38">
        <v>660</v>
      </c>
      <c r="B672" s="61"/>
      <c r="C672" s="143" t="str">
        <f>VLOOKUP(D672,[8]Hoja1!$A$2:$B$1115,2,0)</f>
        <v>27580</v>
      </c>
      <c r="D672" s="31">
        <v>818001203</v>
      </c>
      <c r="E672" s="31">
        <v>218027580</v>
      </c>
      <c r="F672" s="61" t="s">
        <v>853</v>
      </c>
      <c r="G672" s="33">
        <v>0</v>
      </c>
      <c r="H672" s="33">
        <v>0</v>
      </c>
      <c r="I672" s="3">
        <f>IFERROR(VLOOKUP(C672,'[6]Anexo 2'!$A$9:$G$1115,7,0),0)</f>
        <v>318582048</v>
      </c>
      <c r="J672" s="3">
        <f>IFERROR(VLOOKUP(C672,'[6]Anexo 1'!$A$9:$F$1115,6,0),0)</f>
        <v>264924866</v>
      </c>
      <c r="K672" s="3"/>
      <c r="L672" s="3"/>
      <c r="M672" s="3"/>
      <c r="N672" s="3"/>
      <c r="O672" s="3"/>
      <c r="P672" s="34">
        <f t="shared" si="31"/>
        <v>583506914</v>
      </c>
      <c r="Q672" s="35">
        <f>VLOOKUP(D672,FEBRERO!$D$13:$Q$1147,14,0)+VLOOKUP(D672,FEBRERO!$D$13:$AC$1147,26,0)</f>
        <v>0</v>
      </c>
      <c r="R672" s="3">
        <f>IFERROR(VLOOKUP(D672,[13]ServNOMINA!$F$16:$M$112,8,0),0)</f>
        <v>0</v>
      </c>
      <c r="S672" s="3">
        <f>IFERROR(VLOOKUP(D672,[13]ServOTROS!$F$16:$M$112,8,0),0)</f>
        <v>0</v>
      </c>
      <c r="T672" s="3">
        <f>IFERROR(VLOOKUP(D672,[13]CANCEL!$F$16:$M$48,8,0),0)</f>
        <v>0</v>
      </c>
      <c r="U672" s="3">
        <f>IFERROR(VLOOKUP(B672,[13]Aaf_PENSION!$C$16:$M$112,11,0),0)</f>
        <v>0</v>
      </c>
      <c r="V672" s="3">
        <f>IFERROR(VLOOKUP(B672,[13]Aaf_SALUD!$C$16:$M$112,11,0),0)</f>
        <v>0</v>
      </c>
      <c r="W672" s="3">
        <f>IFERROR(VLOOKUP(D672,[13]CALIDAD!$F$16:$M$1122,8,0),0)</f>
        <v>79645512</v>
      </c>
      <c r="X672" s="3">
        <f>IFERROR(VLOOKUP(D672,'[14]dinamica municip ok'!$F$4:$G$1107,2,0),0)</f>
        <v>264924866</v>
      </c>
      <c r="Y672" s="3">
        <f>IFERROR(VLOOKUP(B672,[13]Ap_CESANTIAS!$C$16:$M$112,11,0),0)</f>
        <v>0</v>
      </c>
      <c r="Z672" s="3">
        <f>IFERROR(VLOOKUP(B672,[13]Ap_PENSION!$C$16:$M$112,11,0),0)</f>
        <v>0</v>
      </c>
      <c r="AA672" s="3">
        <f>IFERROR(VLOOKUP(B672,[13]Ap_SALUD!$C$16:$M$112,11,0),0)</f>
        <v>0</v>
      </c>
      <c r="AB672" s="3"/>
      <c r="AC672" s="36">
        <f t="shared" si="30"/>
        <v>344570378</v>
      </c>
      <c r="AD672" s="37">
        <f t="shared" si="32"/>
        <v>238936536</v>
      </c>
      <c r="AE672" s="144"/>
    </row>
    <row r="673" spans="1:31" x14ac:dyDescent="0.25">
      <c r="A673" s="29">
        <v>661</v>
      </c>
      <c r="B673" s="61"/>
      <c r="C673" s="143" t="str">
        <f>VLOOKUP(D673,[8]Hoja1!$A$2:$B$1115,2,0)</f>
        <v>27600</v>
      </c>
      <c r="D673" s="31">
        <v>818000899</v>
      </c>
      <c r="E673" s="31">
        <v>210027600</v>
      </c>
      <c r="F673" s="61" t="s">
        <v>854</v>
      </c>
      <c r="G673" s="33">
        <v>0</v>
      </c>
      <c r="H673" s="33">
        <v>0</v>
      </c>
      <c r="I673" s="3">
        <f>IFERROR(VLOOKUP(C673,'[6]Anexo 2'!$A$9:$G$1115,7,0),0)</f>
        <v>456180328</v>
      </c>
      <c r="J673" s="3">
        <f>IFERROR(VLOOKUP(C673,'[6]Anexo 1'!$A$9:$F$1115,6,0),0)</f>
        <v>393696308</v>
      </c>
      <c r="K673" s="3"/>
      <c r="L673" s="3"/>
      <c r="M673" s="3"/>
      <c r="N673" s="3"/>
      <c r="O673" s="3"/>
      <c r="P673" s="34">
        <f t="shared" si="31"/>
        <v>849876636</v>
      </c>
      <c r="Q673" s="35">
        <f>VLOOKUP(D673,FEBRERO!$D$13:$Q$1147,14,0)+VLOOKUP(D673,FEBRERO!$D$13:$AC$1147,26,0)</f>
        <v>0</v>
      </c>
      <c r="R673" s="3">
        <f>IFERROR(VLOOKUP(D673,[13]ServNOMINA!$F$16:$M$112,8,0),0)</f>
        <v>0</v>
      </c>
      <c r="S673" s="3">
        <f>IFERROR(VLOOKUP(D673,[13]ServOTROS!$F$16:$M$112,8,0),0)</f>
        <v>0</v>
      </c>
      <c r="T673" s="3">
        <f>IFERROR(VLOOKUP(D673,[13]CANCEL!$F$16:$M$48,8,0),0)</f>
        <v>0</v>
      </c>
      <c r="U673" s="3">
        <f>IFERROR(VLOOKUP(B673,[13]Aaf_PENSION!$C$16:$M$112,11,0),0)</f>
        <v>0</v>
      </c>
      <c r="V673" s="3">
        <f>IFERROR(VLOOKUP(B673,[13]Aaf_SALUD!$C$16:$M$112,11,0),0)</f>
        <v>0</v>
      </c>
      <c r="W673" s="3">
        <f>IFERROR(VLOOKUP(D673,[13]CALIDAD!$F$16:$M$1122,8,0),0)</f>
        <v>114045081</v>
      </c>
      <c r="X673" s="3">
        <f>IFERROR(VLOOKUP(D673,'[14]dinamica municip ok'!$F$4:$G$1107,2,0),0)</f>
        <v>322030685</v>
      </c>
      <c r="Y673" s="3">
        <f>IFERROR(VLOOKUP(B673,[13]Ap_CESANTIAS!$C$16:$M$112,11,0),0)</f>
        <v>0</v>
      </c>
      <c r="Z673" s="3">
        <f>IFERROR(VLOOKUP(B673,[13]Ap_PENSION!$C$16:$M$112,11,0),0)</f>
        <v>0</v>
      </c>
      <c r="AA673" s="3">
        <f>IFERROR(VLOOKUP(B673,[13]Ap_SALUD!$C$16:$M$112,11,0),0)</f>
        <v>0</v>
      </c>
      <c r="AB673" s="3"/>
      <c r="AC673" s="36">
        <f t="shared" si="30"/>
        <v>436075766</v>
      </c>
      <c r="AD673" s="37">
        <f t="shared" si="32"/>
        <v>413800870</v>
      </c>
      <c r="AE673" s="144"/>
    </row>
    <row r="674" spans="1:31" x14ac:dyDescent="0.25">
      <c r="A674" s="38">
        <v>662</v>
      </c>
      <c r="B674" s="61"/>
      <c r="C674" s="143" t="str">
        <f>VLOOKUP(D674,[8]Hoja1!$A$2:$B$1115,2,0)</f>
        <v>27615</v>
      </c>
      <c r="D674" s="31">
        <v>891680079</v>
      </c>
      <c r="E674" s="31">
        <v>211527615</v>
      </c>
      <c r="F674" s="61" t="s">
        <v>621</v>
      </c>
      <c r="G674" s="33">
        <v>0</v>
      </c>
      <c r="H674" s="33">
        <v>0</v>
      </c>
      <c r="I674" s="3">
        <f>IFERROR(VLOOKUP(C674,'[6]Anexo 2'!$A$9:$G$1115,7,0),0)</f>
        <v>2071378528</v>
      </c>
      <c r="J674" s="3">
        <f>IFERROR(VLOOKUP(C674,'[6]Anexo 1'!$A$9:$F$1115,6,0),0)</f>
        <v>1271747186</v>
      </c>
      <c r="K674" s="3"/>
      <c r="L674" s="3"/>
      <c r="M674" s="3"/>
      <c r="N674" s="3"/>
      <c r="O674" s="3"/>
      <c r="P674" s="34">
        <f t="shared" si="31"/>
        <v>3343125714</v>
      </c>
      <c r="Q674" s="35">
        <f>VLOOKUP(D674,FEBRERO!$D$13:$Q$1147,14,0)+VLOOKUP(D674,FEBRERO!$D$13:$AC$1147,26,0)</f>
        <v>0</v>
      </c>
      <c r="R674" s="3">
        <f>IFERROR(VLOOKUP(D674,[13]ServNOMINA!$F$16:$M$112,8,0),0)</f>
        <v>0</v>
      </c>
      <c r="S674" s="3">
        <f>IFERROR(VLOOKUP(D674,[13]ServOTROS!$F$16:$M$112,8,0),0)</f>
        <v>0</v>
      </c>
      <c r="T674" s="3">
        <f>IFERROR(VLOOKUP(D674,[13]CANCEL!$F$16:$M$48,8,0),0)</f>
        <v>0</v>
      </c>
      <c r="U674" s="3">
        <f>IFERROR(VLOOKUP(B674,[13]Aaf_PENSION!$C$16:$M$112,11,0),0)</f>
        <v>0</v>
      </c>
      <c r="V674" s="3">
        <f>IFERROR(VLOOKUP(B674,[13]Aaf_SALUD!$C$16:$M$112,11,0),0)</f>
        <v>0</v>
      </c>
      <c r="W674" s="3">
        <f>IFERROR(VLOOKUP(D674,[13]CALIDAD!$F$16:$M$1122,8,0),0)</f>
        <v>517844631</v>
      </c>
      <c r="X674" s="3">
        <f>IFERROR(VLOOKUP(D674,'[14]dinamica municip ok'!$F$4:$G$1107,2,0),0)</f>
        <v>1271747186</v>
      </c>
      <c r="Y674" s="3">
        <f>IFERROR(VLOOKUP(B674,[13]Ap_CESANTIAS!$C$16:$M$112,11,0),0)</f>
        <v>0</v>
      </c>
      <c r="Z674" s="3">
        <f>IFERROR(VLOOKUP(B674,[13]Ap_PENSION!$C$16:$M$112,11,0),0)</f>
        <v>0</v>
      </c>
      <c r="AA674" s="3">
        <f>IFERROR(VLOOKUP(B674,[13]Ap_SALUD!$C$16:$M$112,11,0),0)</f>
        <v>0</v>
      </c>
      <c r="AB674" s="3"/>
      <c r="AC674" s="36">
        <f t="shared" si="30"/>
        <v>1789591817</v>
      </c>
      <c r="AD674" s="37">
        <f t="shared" si="32"/>
        <v>1553533897</v>
      </c>
      <c r="AE674" s="144"/>
    </row>
    <row r="675" spans="1:31" x14ac:dyDescent="0.25">
      <c r="A675" s="29">
        <v>663</v>
      </c>
      <c r="B675" s="61"/>
      <c r="C675" s="143" t="str">
        <f>VLOOKUP(D675,[8]Hoja1!$A$2:$B$1115,2,0)</f>
        <v>27660</v>
      </c>
      <c r="D675" s="31">
        <v>891680080</v>
      </c>
      <c r="E675" s="31">
        <v>216027660</v>
      </c>
      <c r="F675" s="61" t="s">
        <v>855</v>
      </c>
      <c r="G675" s="33">
        <v>0</v>
      </c>
      <c r="H675" s="33">
        <v>0</v>
      </c>
      <c r="I675" s="3">
        <f>IFERROR(VLOOKUP(C675,'[6]Anexo 2'!$A$9:$G$1115,7,0),0)</f>
        <v>144167470</v>
      </c>
      <c r="J675" s="3">
        <f>IFERROR(VLOOKUP(C675,'[6]Anexo 1'!$A$9:$F$1115,6,0),0)</f>
        <v>128849123</v>
      </c>
      <c r="K675" s="3"/>
      <c r="L675" s="3"/>
      <c r="M675" s="3"/>
      <c r="N675" s="3"/>
      <c r="O675" s="3"/>
      <c r="P675" s="34">
        <f t="shared" si="31"/>
        <v>273016593</v>
      </c>
      <c r="Q675" s="35">
        <f>VLOOKUP(D675,FEBRERO!$D$13:$Q$1147,14,0)+VLOOKUP(D675,FEBRERO!$D$13:$AC$1147,26,0)</f>
        <v>0</v>
      </c>
      <c r="R675" s="3">
        <f>IFERROR(VLOOKUP(D675,[13]ServNOMINA!$F$16:$M$112,8,0),0)</f>
        <v>0</v>
      </c>
      <c r="S675" s="3">
        <f>IFERROR(VLOOKUP(D675,[13]ServOTROS!$F$16:$M$112,8,0),0)</f>
        <v>0</v>
      </c>
      <c r="T675" s="3">
        <f>IFERROR(VLOOKUP(D675,[13]CANCEL!$F$16:$M$48,8,0),0)</f>
        <v>0</v>
      </c>
      <c r="U675" s="3">
        <f>IFERROR(VLOOKUP(B675,[13]Aaf_PENSION!$C$16:$M$112,11,0),0)</f>
        <v>0</v>
      </c>
      <c r="V675" s="3">
        <f>IFERROR(VLOOKUP(B675,[13]Aaf_SALUD!$C$16:$M$112,11,0),0)</f>
        <v>0</v>
      </c>
      <c r="W675" s="3">
        <f>IFERROR(VLOOKUP(D675,[13]CALIDAD!$F$16:$M$1122,8,0),0)</f>
        <v>36041868</v>
      </c>
      <c r="X675" s="3">
        <f>IFERROR(VLOOKUP(D675,'[14]dinamica municip ok'!$F$4:$G$1107,2,0),0)</f>
        <v>128849123</v>
      </c>
      <c r="Y675" s="3">
        <f>IFERROR(VLOOKUP(B675,[13]Ap_CESANTIAS!$C$16:$M$112,11,0),0)</f>
        <v>0</v>
      </c>
      <c r="Z675" s="3">
        <f>IFERROR(VLOOKUP(B675,[13]Ap_PENSION!$C$16:$M$112,11,0),0)</f>
        <v>0</v>
      </c>
      <c r="AA675" s="3">
        <f>IFERROR(VLOOKUP(B675,[13]Ap_SALUD!$C$16:$M$112,11,0),0)</f>
        <v>0</v>
      </c>
      <c r="AB675" s="3"/>
      <c r="AC675" s="36">
        <f t="shared" si="30"/>
        <v>164890991</v>
      </c>
      <c r="AD675" s="37">
        <f t="shared" si="32"/>
        <v>108125602</v>
      </c>
      <c r="AE675" s="144"/>
    </row>
    <row r="676" spans="1:31" x14ac:dyDescent="0.25">
      <c r="A676" s="38">
        <v>664</v>
      </c>
      <c r="B676" s="61"/>
      <c r="C676" s="143" t="str">
        <f>VLOOKUP(D676,[8]Hoja1!$A$2:$B$1115,2,0)</f>
        <v>27745</v>
      </c>
      <c r="D676" s="31">
        <v>800095613</v>
      </c>
      <c r="E676" s="31">
        <v>214527745</v>
      </c>
      <c r="F676" s="61" t="s">
        <v>856</v>
      </c>
      <c r="G676" s="33">
        <v>0</v>
      </c>
      <c r="H676" s="33">
        <v>0</v>
      </c>
      <c r="I676" s="3">
        <f>IFERROR(VLOOKUP(C676,'[6]Anexo 2'!$A$9:$G$1115,7,0),0)</f>
        <v>132812108</v>
      </c>
      <c r="J676" s="3">
        <f>IFERROR(VLOOKUP(C676,'[6]Anexo 1'!$A$9:$F$1115,6,0),0)</f>
        <v>117884778</v>
      </c>
      <c r="K676" s="3"/>
      <c r="L676" s="3"/>
      <c r="M676" s="3"/>
      <c r="N676" s="3"/>
      <c r="O676" s="3"/>
      <c r="P676" s="34">
        <f t="shared" si="31"/>
        <v>250696886</v>
      </c>
      <c r="Q676" s="35">
        <f>VLOOKUP(D676,FEBRERO!$D$13:$Q$1147,14,0)+VLOOKUP(D676,FEBRERO!$D$13:$AC$1147,26,0)</f>
        <v>0</v>
      </c>
      <c r="R676" s="3">
        <f>IFERROR(VLOOKUP(D676,[13]ServNOMINA!$F$16:$M$112,8,0),0)</f>
        <v>0</v>
      </c>
      <c r="S676" s="3">
        <f>IFERROR(VLOOKUP(D676,[13]ServOTROS!$F$16:$M$112,8,0),0)</f>
        <v>0</v>
      </c>
      <c r="T676" s="3">
        <f>IFERROR(VLOOKUP(D676,[13]CANCEL!$F$16:$M$48,8,0),0)</f>
        <v>0</v>
      </c>
      <c r="U676" s="3">
        <f>IFERROR(VLOOKUP(B676,[13]Aaf_PENSION!$C$16:$M$112,11,0),0)</f>
        <v>0</v>
      </c>
      <c r="V676" s="3">
        <f>IFERROR(VLOOKUP(B676,[13]Aaf_SALUD!$C$16:$M$112,11,0),0)</f>
        <v>0</v>
      </c>
      <c r="W676" s="3">
        <f>IFERROR(VLOOKUP(D676,[13]CALIDAD!$F$16:$M$1122,8,0),0)</f>
        <v>33203028</v>
      </c>
      <c r="X676" s="3">
        <f>IFERROR(VLOOKUP(D676,'[14]dinamica municip ok'!$F$4:$G$1107,2,0),0)</f>
        <v>117884778</v>
      </c>
      <c r="Y676" s="3">
        <f>IFERROR(VLOOKUP(B676,[13]Ap_CESANTIAS!$C$16:$M$112,11,0),0)</f>
        <v>0</v>
      </c>
      <c r="Z676" s="3">
        <f>IFERROR(VLOOKUP(B676,[13]Ap_PENSION!$C$16:$M$112,11,0),0)</f>
        <v>0</v>
      </c>
      <c r="AA676" s="3">
        <f>IFERROR(VLOOKUP(B676,[13]Ap_SALUD!$C$16:$M$112,11,0),0)</f>
        <v>0</v>
      </c>
      <c r="AB676" s="3"/>
      <c r="AC676" s="36">
        <f t="shared" si="30"/>
        <v>151087806</v>
      </c>
      <c r="AD676" s="37">
        <f t="shared" si="32"/>
        <v>99609080</v>
      </c>
      <c r="AE676" s="144"/>
    </row>
    <row r="677" spans="1:31" x14ac:dyDescent="0.25">
      <c r="A677" s="29">
        <v>665</v>
      </c>
      <c r="B677" s="61"/>
      <c r="C677" s="143" t="str">
        <f>VLOOKUP(D677,[8]Hoja1!$A$2:$B$1115,2,0)</f>
        <v>27787</v>
      </c>
      <c r="D677" s="31">
        <v>891680081</v>
      </c>
      <c r="E677" s="31">
        <v>218727787</v>
      </c>
      <c r="F677" s="61" t="s">
        <v>857</v>
      </c>
      <c r="G677" s="33">
        <v>0</v>
      </c>
      <c r="H677" s="33">
        <v>0</v>
      </c>
      <c r="I677" s="3">
        <f>IFERROR(VLOOKUP(C677,'[6]Anexo 2'!$A$9:$G$1115,7,0),0)</f>
        <v>1260675392</v>
      </c>
      <c r="J677" s="3">
        <f>IFERROR(VLOOKUP(C677,'[6]Anexo 1'!$A$9:$F$1115,6,0),0)</f>
        <v>1086171197</v>
      </c>
      <c r="K677" s="3"/>
      <c r="L677" s="3"/>
      <c r="M677" s="3"/>
      <c r="N677" s="3"/>
      <c r="O677" s="3"/>
      <c r="P677" s="34">
        <f t="shared" si="31"/>
        <v>2346846589</v>
      </c>
      <c r="Q677" s="35">
        <f>VLOOKUP(D677,FEBRERO!$D$13:$Q$1147,14,0)+VLOOKUP(D677,FEBRERO!$D$13:$AC$1147,26,0)</f>
        <v>0</v>
      </c>
      <c r="R677" s="3">
        <f>IFERROR(VLOOKUP(D677,[13]ServNOMINA!$F$16:$M$112,8,0),0)</f>
        <v>0</v>
      </c>
      <c r="S677" s="3">
        <f>IFERROR(VLOOKUP(D677,[13]ServOTROS!$F$16:$M$112,8,0),0)</f>
        <v>0</v>
      </c>
      <c r="T677" s="3">
        <f>IFERROR(VLOOKUP(D677,[13]CANCEL!$F$16:$M$48,8,0),0)</f>
        <v>0</v>
      </c>
      <c r="U677" s="3">
        <f>IFERROR(VLOOKUP(B677,[13]Aaf_PENSION!$C$16:$M$112,11,0),0)</f>
        <v>0</v>
      </c>
      <c r="V677" s="3">
        <f>IFERROR(VLOOKUP(B677,[13]Aaf_SALUD!$C$16:$M$112,11,0),0)</f>
        <v>0</v>
      </c>
      <c r="W677" s="3">
        <f>IFERROR(VLOOKUP(D677,[13]CALIDAD!$F$16:$M$1122,8,0),0)</f>
        <v>315168849</v>
      </c>
      <c r="X677" s="3">
        <f>IFERROR(VLOOKUP(D677,'[14]dinamica municip ok'!$F$4:$G$1107,2,0),0)</f>
        <v>1086171197</v>
      </c>
      <c r="Y677" s="3">
        <f>IFERROR(VLOOKUP(B677,[13]Ap_CESANTIAS!$C$16:$M$112,11,0),0)</f>
        <v>0</v>
      </c>
      <c r="Z677" s="3">
        <f>IFERROR(VLOOKUP(B677,[13]Ap_PENSION!$C$16:$M$112,11,0),0)</f>
        <v>0</v>
      </c>
      <c r="AA677" s="3">
        <f>IFERROR(VLOOKUP(B677,[13]Ap_SALUD!$C$16:$M$112,11,0),0)</f>
        <v>0</v>
      </c>
      <c r="AB677" s="3"/>
      <c r="AC677" s="36">
        <f t="shared" si="30"/>
        <v>1401340046</v>
      </c>
      <c r="AD677" s="37">
        <f t="shared" si="32"/>
        <v>945506543</v>
      </c>
      <c r="AE677" s="144"/>
    </row>
    <row r="678" spans="1:31" x14ac:dyDescent="0.25">
      <c r="A678" s="38">
        <v>666</v>
      </c>
      <c r="B678" s="61"/>
      <c r="C678" s="143" t="str">
        <f>VLOOKUP(D678,[8]Hoja1!$A$2:$B$1115,2,0)</f>
        <v>27800</v>
      </c>
      <c r="D678" s="31">
        <v>891680196</v>
      </c>
      <c r="E678" s="31">
        <v>210027800</v>
      </c>
      <c r="F678" s="61" t="s">
        <v>858</v>
      </c>
      <c r="G678" s="33">
        <v>0</v>
      </c>
      <c r="H678" s="33">
        <v>0</v>
      </c>
      <c r="I678" s="3">
        <f>IFERROR(VLOOKUP(C678,'[6]Anexo 2'!$A$9:$G$1115,7,0),0)</f>
        <v>610898888</v>
      </c>
      <c r="J678" s="3">
        <f>IFERROR(VLOOKUP(C678,'[6]Anexo 1'!$A$9:$F$1115,6,0),0)</f>
        <v>514747807</v>
      </c>
      <c r="K678" s="3"/>
      <c r="L678" s="3"/>
      <c r="M678" s="3"/>
      <c r="N678" s="3"/>
      <c r="O678" s="3"/>
      <c r="P678" s="34">
        <f t="shared" si="31"/>
        <v>1125646695</v>
      </c>
      <c r="Q678" s="35">
        <f>VLOOKUP(D678,FEBRERO!$D$13:$Q$1147,14,0)+VLOOKUP(D678,FEBRERO!$D$13:$AC$1147,26,0)</f>
        <v>0</v>
      </c>
      <c r="R678" s="3">
        <f>IFERROR(VLOOKUP(D678,[13]ServNOMINA!$F$16:$M$112,8,0),0)</f>
        <v>0</v>
      </c>
      <c r="S678" s="3">
        <f>IFERROR(VLOOKUP(D678,[13]ServOTROS!$F$16:$M$112,8,0),0)</f>
        <v>0</v>
      </c>
      <c r="T678" s="3">
        <f>IFERROR(VLOOKUP(D678,[13]CANCEL!$F$16:$M$48,8,0),0)</f>
        <v>0</v>
      </c>
      <c r="U678" s="3">
        <f>IFERROR(VLOOKUP(B678,[13]Aaf_PENSION!$C$16:$M$112,11,0),0)</f>
        <v>0</v>
      </c>
      <c r="V678" s="3">
        <f>IFERROR(VLOOKUP(B678,[13]Aaf_SALUD!$C$16:$M$112,11,0),0)</f>
        <v>0</v>
      </c>
      <c r="W678" s="3">
        <f>IFERROR(VLOOKUP(D678,[13]CALIDAD!$F$16:$M$1122,8,0),0)</f>
        <v>152724723</v>
      </c>
      <c r="X678" s="3">
        <f>IFERROR(VLOOKUP(D678,'[14]dinamica municip ok'!$F$4:$G$1107,2,0),0)</f>
        <v>461204223</v>
      </c>
      <c r="Y678" s="3">
        <f>IFERROR(VLOOKUP(B678,[13]Ap_CESANTIAS!$C$16:$M$112,11,0),0)</f>
        <v>0</v>
      </c>
      <c r="Z678" s="3">
        <f>IFERROR(VLOOKUP(B678,[13]Ap_PENSION!$C$16:$M$112,11,0),0)</f>
        <v>0</v>
      </c>
      <c r="AA678" s="3">
        <f>IFERROR(VLOOKUP(B678,[13]Ap_SALUD!$C$16:$M$112,11,0),0)</f>
        <v>0</v>
      </c>
      <c r="AB678" s="3"/>
      <c r="AC678" s="36">
        <f t="shared" si="30"/>
        <v>613928946</v>
      </c>
      <c r="AD678" s="37">
        <f t="shared" si="32"/>
        <v>511717749</v>
      </c>
      <c r="AE678" s="144"/>
    </row>
    <row r="679" spans="1:31" x14ac:dyDescent="0.25">
      <c r="A679" s="29">
        <v>667</v>
      </c>
      <c r="B679" s="61"/>
      <c r="C679" s="143" t="str">
        <f>VLOOKUP(D679,[8]Hoja1!$A$2:$B$1115,2,0)</f>
        <v>27810</v>
      </c>
      <c r="D679" s="31">
        <v>818000961</v>
      </c>
      <c r="E679" s="31">
        <v>211027810</v>
      </c>
      <c r="F679" s="61" t="s">
        <v>859</v>
      </c>
      <c r="G679" s="33">
        <v>0</v>
      </c>
      <c r="H679" s="33">
        <v>0</v>
      </c>
      <c r="I679" s="3">
        <f>IFERROR(VLOOKUP(C679,'[6]Anexo 2'!$A$9:$G$1115,7,0),0)</f>
        <v>333764704</v>
      </c>
      <c r="J679" s="3">
        <f>IFERROR(VLOOKUP(C679,'[6]Anexo 1'!$A$9:$F$1115,6,0),0)</f>
        <v>247248171</v>
      </c>
      <c r="K679" s="3"/>
      <c r="L679" s="3"/>
      <c r="M679" s="3"/>
      <c r="N679" s="3"/>
      <c r="O679" s="3"/>
      <c r="P679" s="34">
        <f t="shared" si="31"/>
        <v>581012875</v>
      </c>
      <c r="Q679" s="35">
        <f>VLOOKUP(D679,FEBRERO!$D$13:$Q$1147,14,0)+VLOOKUP(D679,FEBRERO!$D$13:$AC$1147,26,0)</f>
        <v>0</v>
      </c>
      <c r="R679" s="3">
        <f>IFERROR(VLOOKUP(D679,[13]ServNOMINA!$F$16:$M$112,8,0),0)</f>
        <v>0</v>
      </c>
      <c r="S679" s="3">
        <f>IFERROR(VLOOKUP(D679,[13]ServOTROS!$F$16:$M$112,8,0),0)</f>
        <v>0</v>
      </c>
      <c r="T679" s="3">
        <f>IFERROR(VLOOKUP(D679,[13]CANCEL!$F$16:$M$48,8,0),0)</f>
        <v>0</v>
      </c>
      <c r="U679" s="3">
        <f>IFERROR(VLOOKUP(B679,[13]Aaf_PENSION!$C$16:$M$112,11,0),0)</f>
        <v>0</v>
      </c>
      <c r="V679" s="3">
        <f>IFERROR(VLOOKUP(B679,[13]Aaf_SALUD!$C$16:$M$112,11,0),0)</f>
        <v>0</v>
      </c>
      <c r="W679" s="3">
        <f>IFERROR(VLOOKUP(D679,[13]CALIDAD!$F$16:$M$1122,8,0),0)</f>
        <v>83441175</v>
      </c>
      <c r="X679" s="3">
        <f>IFERROR(VLOOKUP(D679,'[14]dinamica municip ok'!$F$4:$G$1107,2,0),0)</f>
        <v>247248171</v>
      </c>
      <c r="Y679" s="3">
        <f>IFERROR(VLOOKUP(B679,[13]Ap_CESANTIAS!$C$16:$M$112,11,0),0)</f>
        <v>0</v>
      </c>
      <c r="Z679" s="3">
        <f>IFERROR(VLOOKUP(B679,[13]Ap_PENSION!$C$16:$M$112,11,0),0)</f>
        <v>0</v>
      </c>
      <c r="AA679" s="3">
        <f>IFERROR(VLOOKUP(B679,[13]Ap_SALUD!$C$16:$M$112,11,0),0)</f>
        <v>0</v>
      </c>
      <c r="AB679" s="3"/>
      <c r="AC679" s="36">
        <f t="shared" si="30"/>
        <v>330689346</v>
      </c>
      <c r="AD679" s="37">
        <f t="shared" si="32"/>
        <v>250323529</v>
      </c>
      <c r="AE679" s="144"/>
    </row>
    <row r="680" spans="1:31" customFormat="1" x14ac:dyDescent="0.25">
      <c r="A680" s="38">
        <v>668</v>
      </c>
      <c r="B680" s="61"/>
      <c r="C680" s="143" t="str">
        <f>VLOOKUP(D680,[8]Hoja1!$A$2:$B$1115,2,0)</f>
        <v>27493</v>
      </c>
      <c r="D680" s="31">
        <v>901671766</v>
      </c>
      <c r="E680" s="31">
        <v>923273478</v>
      </c>
      <c r="F680" s="61" t="s">
        <v>860</v>
      </c>
      <c r="G680" s="33">
        <v>0</v>
      </c>
      <c r="H680" s="33">
        <v>0</v>
      </c>
      <c r="I680" s="3">
        <f>IFERROR(VLOOKUP(C680,'[6]Anexo 2'!$A$9:$G$1115,7,0),0)</f>
        <v>1588362432</v>
      </c>
      <c r="J680" s="3">
        <f>IFERROR(VLOOKUP(C680,'[6]Anexo 1'!$A$9:$F$1115,6,0),0)</f>
        <v>1087116803</v>
      </c>
      <c r="K680" s="3"/>
      <c r="L680" s="3"/>
      <c r="M680" s="3"/>
      <c r="N680" s="3"/>
      <c r="O680" s="3"/>
      <c r="P680" s="34">
        <f t="shared" si="31"/>
        <v>2675479235</v>
      </c>
      <c r="Q680" s="35">
        <f>VLOOKUP(D680,FEBRERO!$D$13:$Q$1147,14,0)+VLOOKUP(D680,FEBRERO!$D$13:$AC$1147,26,0)</f>
        <v>0</v>
      </c>
      <c r="R680" s="3">
        <f>IFERROR(VLOOKUP(D680,[13]ServNOMINA!$F$16:$M$112,8,0),0)</f>
        <v>0</v>
      </c>
      <c r="S680" s="3">
        <f>IFERROR(VLOOKUP(D680,[13]ServOTROS!$F$16:$M$112,8,0),0)</f>
        <v>0</v>
      </c>
      <c r="T680" s="3">
        <f>IFERROR(VLOOKUP(D680,[13]CANCEL!$F$16:$M$48,8,0),0)</f>
        <v>0</v>
      </c>
      <c r="U680" s="3">
        <f>IFERROR(VLOOKUP(B680,[13]Aaf_PENSION!$C$16:$M$112,11,0),0)</f>
        <v>0</v>
      </c>
      <c r="V680" s="3">
        <f>IFERROR(VLOOKUP(B680,[13]Aaf_SALUD!$C$16:$M$112,11,0),0)</f>
        <v>0</v>
      </c>
      <c r="W680" s="3">
        <f>IFERROR(VLOOKUP(D680,[13]CALIDAD!$F$16:$M$1122,8,0),0)</f>
        <v>397090608</v>
      </c>
      <c r="X680" s="3">
        <f>IFERROR(VLOOKUP(D680,'[14]dinamica municip ok'!$F$4:$G$1107,2,0),0)</f>
        <v>1087116803</v>
      </c>
      <c r="Y680" s="3">
        <f>IFERROR(VLOOKUP(B680,[13]Ap_CESANTIAS!$C$16:$M$112,11,0),0)</f>
        <v>0</v>
      </c>
      <c r="Z680" s="3">
        <f>IFERROR(VLOOKUP(B680,[13]Ap_PENSION!$C$16:$M$112,11,0),0)</f>
        <v>0</v>
      </c>
      <c r="AA680" s="3">
        <f>IFERROR(VLOOKUP(B680,[13]Ap_SALUD!$C$16:$M$112,11,0),0)</f>
        <v>0</v>
      </c>
      <c r="AB680" s="3"/>
      <c r="AC680" s="36">
        <f t="shared" si="30"/>
        <v>1484207411</v>
      </c>
      <c r="AD680" s="37">
        <f t="shared" si="32"/>
        <v>1191271824</v>
      </c>
      <c r="AE680" s="144"/>
    </row>
    <row r="681" spans="1:31" x14ac:dyDescent="0.25">
      <c r="A681" s="29">
        <v>669</v>
      </c>
      <c r="B681" s="61"/>
      <c r="C681" s="143" t="str">
        <f>VLOOKUP(D681,[8]Hoja1!$A$2:$B$1115,2,0)</f>
        <v>41006</v>
      </c>
      <c r="D681" s="31">
        <v>891180069</v>
      </c>
      <c r="E681" s="31">
        <v>210641006</v>
      </c>
      <c r="F681" s="61" t="s">
        <v>861</v>
      </c>
      <c r="G681" s="33">
        <v>0</v>
      </c>
      <c r="H681" s="33">
        <v>0</v>
      </c>
      <c r="I681" s="3">
        <f>IFERROR(VLOOKUP(C681,'[6]Anexo 2'!$A$9:$G$1115,7,0),0)</f>
        <v>741549184</v>
      </c>
      <c r="J681" s="3">
        <f>IFERROR(VLOOKUP(C681,'[6]Anexo 1'!$A$9:$F$1115,6,0),0)</f>
        <v>850323746</v>
      </c>
      <c r="K681" s="3"/>
      <c r="L681" s="3"/>
      <c r="M681" s="3"/>
      <c r="N681" s="3"/>
      <c r="O681" s="3"/>
      <c r="P681" s="34">
        <f t="shared" si="31"/>
        <v>1591872930</v>
      </c>
      <c r="Q681" s="35">
        <f>VLOOKUP(D681,FEBRERO!$D$13:$Q$1147,14,0)+VLOOKUP(D681,FEBRERO!$D$13:$AC$1147,26,0)</f>
        <v>0</v>
      </c>
      <c r="R681" s="3">
        <f>IFERROR(VLOOKUP(D681,[13]ServNOMINA!$F$16:$M$112,8,0),0)</f>
        <v>0</v>
      </c>
      <c r="S681" s="3">
        <f>IFERROR(VLOOKUP(D681,[13]ServOTROS!$F$16:$M$112,8,0),0)</f>
        <v>0</v>
      </c>
      <c r="T681" s="3">
        <f>IFERROR(VLOOKUP(D681,[13]CANCEL!$F$16:$M$48,8,0),0)</f>
        <v>0</v>
      </c>
      <c r="U681" s="3">
        <f>IFERROR(VLOOKUP(B681,[13]Aaf_PENSION!$C$16:$M$112,11,0),0)</f>
        <v>0</v>
      </c>
      <c r="V681" s="3">
        <f>IFERROR(VLOOKUP(B681,[13]Aaf_SALUD!$C$16:$M$112,11,0),0)</f>
        <v>0</v>
      </c>
      <c r="W681" s="3">
        <f>IFERROR(VLOOKUP(D681,[13]CALIDAD!$F$16:$M$1122,8,0),0)</f>
        <v>185387295</v>
      </c>
      <c r="X681" s="3">
        <f>IFERROR(VLOOKUP(D681,'[14]dinamica municip ok'!$F$4:$G$1107,2,0),0)</f>
        <v>850323746</v>
      </c>
      <c r="Y681" s="3">
        <f>IFERROR(VLOOKUP(B681,[13]Ap_CESANTIAS!$C$16:$M$112,11,0),0)</f>
        <v>0</v>
      </c>
      <c r="Z681" s="3">
        <f>IFERROR(VLOOKUP(B681,[13]Ap_PENSION!$C$16:$M$112,11,0),0)</f>
        <v>0</v>
      </c>
      <c r="AA681" s="3">
        <f>IFERROR(VLOOKUP(B681,[13]Ap_SALUD!$C$16:$M$112,11,0),0)</f>
        <v>0</v>
      </c>
      <c r="AB681" s="3"/>
      <c r="AC681" s="36">
        <f t="shared" si="30"/>
        <v>1035711041</v>
      </c>
      <c r="AD681" s="37">
        <f t="shared" si="32"/>
        <v>556161889</v>
      </c>
      <c r="AE681" s="144"/>
    </row>
    <row r="682" spans="1:31" x14ac:dyDescent="0.25">
      <c r="A682" s="38">
        <v>670</v>
      </c>
      <c r="B682" s="61"/>
      <c r="C682" s="143" t="str">
        <f>VLOOKUP(D682,[8]Hoja1!$A$2:$B$1115,2,0)</f>
        <v>41013</v>
      </c>
      <c r="D682" s="31">
        <v>891180139</v>
      </c>
      <c r="E682" s="31">
        <v>211341013</v>
      </c>
      <c r="F682" s="61" t="s">
        <v>862</v>
      </c>
      <c r="G682" s="33">
        <v>0</v>
      </c>
      <c r="H682" s="33">
        <v>0</v>
      </c>
      <c r="I682" s="3">
        <f>IFERROR(VLOOKUP(C682,'[6]Anexo 2'!$A$9:$G$1115,7,0),0)</f>
        <v>194621976</v>
      </c>
      <c r="J682" s="3">
        <f>IFERROR(VLOOKUP(C682,'[6]Anexo 1'!$A$9:$F$1115,6,0),0)</f>
        <v>211058140</v>
      </c>
      <c r="K682" s="3"/>
      <c r="L682" s="3"/>
      <c r="M682" s="3"/>
      <c r="N682" s="3"/>
      <c r="O682" s="3"/>
      <c r="P682" s="34">
        <f t="shared" si="31"/>
        <v>405680116</v>
      </c>
      <c r="Q682" s="35">
        <f>VLOOKUP(D682,FEBRERO!$D$13:$Q$1147,14,0)+VLOOKUP(D682,FEBRERO!$D$13:$AC$1147,26,0)</f>
        <v>0</v>
      </c>
      <c r="R682" s="3">
        <f>IFERROR(VLOOKUP(D682,[13]ServNOMINA!$F$16:$M$112,8,0),0)</f>
        <v>0</v>
      </c>
      <c r="S682" s="3">
        <f>IFERROR(VLOOKUP(D682,[13]ServOTROS!$F$16:$M$112,8,0),0)</f>
        <v>0</v>
      </c>
      <c r="T682" s="3">
        <f>IFERROR(VLOOKUP(D682,[13]CANCEL!$F$16:$M$48,8,0),0)</f>
        <v>0</v>
      </c>
      <c r="U682" s="3">
        <f>IFERROR(VLOOKUP(B682,[13]Aaf_PENSION!$C$16:$M$112,11,0),0)</f>
        <v>0</v>
      </c>
      <c r="V682" s="3">
        <f>IFERROR(VLOOKUP(B682,[13]Aaf_SALUD!$C$16:$M$112,11,0),0)</f>
        <v>0</v>
      </c>
      <c r="W682" s="3">
        <f>IFERROR(VLOOKUP(D682,[13]CALIDAD!$F$16:$M$1122,8,0),0)</f>
        <v>48655494</v>
      </c>
      <c r="X682" s="3">
        <f>IFERROR(VLOOKUP(D682,'[14]dinamica municip ok'!$F$4:$G$1107,2,0),0)</f>
        <v>211058140</v>
      </c>
      <c r="Y682" s="3">
        <f>IFERROR(VLOOKUP(B682,[13]Ap_CESANTIAS!$C$16:$M$112,11,0),0)</f>
        <v>0</v>
      </c>
      <c r="Z682" s="3">
        <f>IFERROR(VLOOKUP(B682,[13]Ap_PENSION!$C$16:$M$112,11,0),0)</f>
        <v>0</v>
      </c>
      <c r="AA682" s="3">
        <f>IFERROR(VLOOKUP(B682,[13]Ap_SALUD!$C$16:$M$112,11,0),0)</f>
        <v>0</v>
      </c>
      <c r="AB682" s="3"/>
      <c r="AC682" s="36">
        <f t="shared" si="30"/>
        <v>259713634</v>
      </c>
      <c r="AD682" s="37">
        <f t="shared" si="32"/>
        <v>145966482</v>
      </c>
      <c r="AE682" s="144"/>
    </row>
    <row r="683" spans="1:31" x14ac:dyDescent="0.25">
      <c r="A683" s="29">
        <v>671</v>
      </c>
      <c r="B683" s="61"/>
      <c r="C683" s="143" t="str">
        <f>VLOOKUP(D683,[8]Hoja1!$A$2:$B$1115,2,0)</f>
        <v>41016</v>
      </c>
      <c r="D683" s="31">
        <v>891180070</v>
      </c>
      <c r="E683" s="31">
        <v>211641016</v>
      </c>
      <c r="F683" s="61" t="s">
        <v>863</v>
      </c>
      <c r="G683" s="33">
        <v>0</v>
      </c>
      <c r="H683" s="33">
        <v>0</v>
      </c>
      <c r="I683" s="3">
        <f>IFERROR(VLOOKUP(C683,'[6]Anexo 2'!$A$9:$G$1115,7,0),0)</f>
        <v>332230544</v>
      </c>
      <c r="J683" s="3">
        <f>IFERROR(VLOOKUP(C683,'[6]Anexo 1'!$A$9:$F$1115,6,0),0)</f>
        <v>350830378</v>
      </c>
      <c r="K683" s="3"/>
      <c r="L683" s="3"/>
      <c r="M683" s="3"/>
      <c r="N683" s="3"/>
      <c r="O683" s="3"/>
      <c r="P683" s="34">
        <f t="shared" si="31"/>
        <v>683060922</v>
      </c>
      <c r="Q683" s="35">
        <f>VLOOKUP(D683,FEBRERO!$D$13:$Q$1147,14,0)+VLOOKUP(D683,FEBRERO!$D$13:$AC$1147,26,0)</f>
        <v>0</v>
      </c>
      <c r="R683" s="3">
        <f>IFERROR(VLOOKUP(D683,[13]ServNOMINA!$F$16:$M$112,8,0),0)</f>
        <v>0</v>
      </c>
      <c r="S683" s="3">
        <f>IFERROR(VLOOKUP(D683,[13]ServOTROS!$F$16:$M$112,8,0),0)</f>
        <v>0</v>
      </c>
      <c r="T683" s="3">
        <f>IFERROR(VLOOKUP(D683,[13]CANCEL!$F$16:$M$48,8,0),0)</f>
        <v>0</v>
      </c>
      <c r="U683" s="3">
        <f>IFERROR(VLOOKUP(B683,[13]Aaf_PENSION!$C$16:$M$112,11,0),0)</f>
        <v>0</v>
      </c>
      <c r="V683" s="3">
        <f>IFERROR(VLOOKUP(B683,[13]Aaf_SALUD!$C$16:$M$112,11,0),0)</f>
        <v>0</v>
      </c>
      <c r="W683" s="3">
        <f>IFERROR(VLOOKUP(D683,[13]CALIDAD!$F$16:$M$1122,8,0),0)</f>
        <v>83057637</v>
      </c>
      <c r="X683" s="3">
        <f>IFERROR(VLOOKUP(D683,'[14]dinamica municip ok'!$F$4:$G$1107,2,0),0)</f>
        <v>350830378</v>
      </c>
      <c r="Y683" s="3">
        <f>IFERROR(VLOOKUP(B683,[13]Ap_CESANTIAS!$C$16:$M$112,11,0),0)</f>
        <v>0</v>
      </c>
      <c r="Z683" s="3">
        <f>IFERROR(VLOOKUP(B683,[13]Ap_PENSION!$C$16:$M$112,11,0),0)</f>
        <v>0</v>
      </c>
      <c r="AA683" s="3">
        <f>IFERROR(VLOOKUP(B683,[13]Ap_SALUD!$C$16:$M$112,11,0),0)</f>
        <v>0</v>
      </c>
      <c r="AB683" s="3"/>
      <c r="AC683" s="36">
        <f t="shared" si="30"/>
        <v>433888015</v>
      </c>
      <c r="AD683" s="37">
        <f t="shared" si="32"/>
        <v>249172907</v>
      </c>
      <c r="AE683" s="144"/>
    </row>
    <row r="684" spans="1:31" x14ac:dyDescent="0.25">
      <c r="A684" s="38">
        <v>672</v>
      </c>
      <c r="B684" s="61"/>
      <c r="C684" s="143" t="str">
        <f>VLOOKUP(D684,[8]Hoja1!$A$2:$B$1115,2,0)</f>
        <v>41020</v>
      </c>
      <c r="D684" s="31">
        <v>891180024</v>
      </c>
      <c r="E684" s="31">
        <v>212041020</v>
      </c>
      <c r="F684" s="61" t="s">
        <v>864</v>
      </c>
      <c r="G684" s="33">
        <v>0</v>
      </c>
      <c r="H684" s="33">
        <v>0</v>
      </c>
      <c r="I684" s="3">
        <f>IFERROR(VLOOKUP(C684,'[6]Anexo 2'!$A$9:$G$1115,7,0),0)</f>
        <v>541567736</v>
      </c>
      <c r="J684" s="3">
        <f>IFERROR(VLOOKUP(C684,'[6]Anexo 1'!$A$9:$F$1115,6,0),0)</f>
        <v>495482201</v>
      </c>
      <c r="K684" s="3"/>
      <c r="L684" s="3"/>
      <c r="M684" s="3"/>
      <c r="N684" s="3"/>
      <c r="O684" s="3"/>
      <c r="P684" s="34">
        <f t="shared" si="31"/>
        <v>1037049937</v>
      </c>
      <c r="Q684" s="35">
        <f>VLOOKUP(D684,FEBRERO!$D$13:$Q$1147,14,0)+VLOOKUP(D684,FEBRERO!$D$13:$AC$1147,26,0)</f>
        <v>0</v>
      </c>
      <c r="R684" s="3">
        <f>IFERROR(VLOOKUP(D684,[13]ServNOMINA!$F$16:$M$112,8,0),0)</f>
        <v>0</v>
      </c>
      <c r="S684" s="3">
        <f>IFERROR(VLOOKUP(D684,[13]ServOTROS!$F$16:$M$112,8,0),0)</f>
        <v>0</v>
      </c>
      <c r="T684" s="3">
        <f>IFERROR(VLOOKUP(D684,[13]CANCEL!$F$16:$M$48,8,0),0)</f>
        <v>0</v>
      </c>
      <c r="U684" s="3">
        <f>IFERROR(VLOOKUP(B684,[13]Aaf_PENSION!$C$16:$M$112,11,0),0)</f>
        <v>0</v>
      </c>
      <c r="V684" s="3">
        <f>IFERROR(VLOOKUP(B684,[13]Aaf_SALUD!$C$16:$M$112,11,0),0)</f>
        <v>0</v>
      </c>
      <c r="W684" s="3">
        <f>IFERROR(VLOOKUP(D684,[13]CALIDAD!$F$16:$M$1122,8,0),0)</f>
        <v>135391935</v>
      </c>
      <c r="X684" s="3">
        <f>IFERROR(VLOOKUP(D684,'[14]dinamica municip ok'!$F$4:$G$1107,2,0),0)</f>
        <v>495482201</v>
      </c>
      <c r="Y684" s="3">
        <f>IFERROR(VLOOKUP(B684,[13]Ap_CESANTIAS!$C$16:$M$112,11,0),0)</f>
        <v>0</v>
      </c>
      <c r="Z684" s="3">
        <f>IFERROR(VLOOKUP(B684,[13]Ap_PENSION!$C$16:$M$112,11,0),0)</f>
        <v>0</v>
      </c>
      <c r="AA684" s="3">
        <f>IFERROR(VLOOKUP(B684,[13]Ap_SALUD!$C$16:$M$112,11,0),0)</f>
        <v>0</v>
      </c>
      <c r="AB684" s="3"/>
      <c r="AC684" s="36">
        <f t="shared" si="30"/>
        <v>630874136</v>
      </c>
      <c r="AD684" s="37">
        <f t="shared" si="32"/>
        <v>406175801</v>
      </c>
      <c r="AE684" s="144"/>
    </row>
    <row r="685" spans="1:31" x14ac:dyDescent="0.25">
      <c r="A685" s="29">
        <v>673</v>
      </c>
      <c r="B685" s="61"/>
      <c r="C685" s="143" t="str">
        <f>VLOOKUP(D685,[8]Hoja1!$A$2:$B$1115,2,0)</f>
        <v>41026</v>
      </c>
      <c r="D685" s="31">
        <v>891180118</v>
      </c>
      <c r="E685" s="31">
        <v>212641026</v>
      </c>
      <c r="F685" s="61" t="s">
        <v>865</v>
      </c>
      <c r="G685" s="33">
        <v>0</v>
      </c>
      <c r="H685" s="33">
        <v>0</v>
      </c>
      <c r="I685" s="3">
        <f>IFERROR(VLOOKUP(C685,'[6]Anexo 2'!$A$9:$G$1115,7,0),0)</f>
        <v>54191592</v>
      </c>
      <c r="J685" s="3">
        <f>IFERROR(VLOOKUP(C685,'[6]Anexo 1'!$A$9:$F$1115,6,0),0)</f>
        <v>60200154</v>
      </c>
      <c r="K685" s="3"/>
      <c r="L685" s="3"/>
      <c r="M685" s="3"/>
      <c r="N685" s="3"/>
      <c r="O685" s="3"/>
      <c r="P685" s="34">
        <f t="shared" si="31"/>
        <v>114391746</v>
      </c>
      <c r="Q685" s="35">
        <f>VLOOKUP(D685,FEBRERO!$D$13:$Q$1147,14,0)+VLOOKUP(D685,FEBRERO!$D$13:$AC$1147,26,0)</f>
        <v>0</v>
      </c>
      <c r="R685" s="3">
        <f>IFERROR(VLOOKUP(D685,[13]ServNOMINA!$F$16:$M$112,8,0),0)</f>
        <v>0</v>
      </c>
      <c r="S685" s="3">
        <f>IFERROR(VLOOKUP(D685,[13]ServOTROS!$F$16:$M$112,8,0),0)</f>
        <v>0</v>
      </c>
      <c r="T685" s="3">
        <f>IFERROR(VLOOKUP(D685,[13]CANCEL!$F$16:$M$48,8,0),0)</f>
        <v>0</v>
      </c>
      <c r="U685" s="3">
        <f>IFERROR(VLOOKUP(B685,[13]Aaf_PENSION!$C$16:$M$112,11,0),0)</f>
        <v>0</v>
      </c>
      <c r="V685" s="3">
        <f>IFERROR(VLOOKUP(B685,[13]Aaf_SALUD!$C$16:$M$112,11,0),0)</f>
        <v>0</v>
      </c>
      <c r="W685" s="3">
        <f>IFERROR(VLOOKUP(D685,[13]CALIDAD!$F$16:$M$1122,8,0),0)</f>
        <v>13547898</v>
      </c>
      <c r="X685" s="3">
        <f>IFERROR(VLOOKUP(D685,'[14]dinamica municip ok'!$F$4:$G$1107,2,0),0)</f>
        <v>60200154</v>
      </c>
      <c r="Y685" s="3">
        <f>IFERROR(VLOOKUP(B685,[13]Ap_CESANTIAS!$C$16:$M$112,11,0),0)</f>
        <v>0</v>
      </c>
      <c r="Z685" s="3">
        <f>IFERROR(VLOOKUP(B685,[13]Ap_PENSION!$C$16:$M$112,11,0),0)</f>
        <v>0</v>
      </c>
      <c r="AA685" s="3">
        <f>IFERROR(VLOOKUP(B685,[13]Ap_SALUD!$C$16:$M$112,11,0),0)</f>
        <v>0</v>
      </c>
      <c r="AB685" s="3"/>
      <c r="AC685" s="36">
        <f t="shared" si="30"/>
        <v>73748052</v>
      </c>
      <c r="AD685" s="37">
        <f t="shared" si="32"/>
        <v>40643694</v>
      </c>
      <c r="AE685" s="144"/>
    </row>
    <row r="686" spans="1:31" x14ac:dyDescent="0.25">
      <c r="A686" s="38">
        <v>674</v>
      </c>
      <c r="B686" s="61"/>
      <c r="C686" s="143" t="str">
        <f>VLOOKUP(D686,[8]Hoja1!$A$2:$B$1115,2,0)</f>
        <v>41078</v>
      </c>
      <c r="D686" s="31">
        <v>891180183</v>
      </c>
      <c r="E686" s="31">
        <v>217841078</v>
      </c>
      <c r="F686" s="61" t="s">
        <v>866</v>
      </c>
      <c r="G686" s="33">
        <v>0</v>
      </c>
      <c r="H686" s="33">
        <v>0</v>
      </c>
      <c r="I686" s="3">
        <f>IFERROR(VLOOKUP(C686,'[6]Anexo 2'!$A$9:$G$1115,7,0),0)</f>
        <v>145166718</v>
      </c>
      <c r="J686" s="3">
        <f>IFERROR(VLOOKUP(C686,'[6]Anexo 1'!$A$9:$F$1115,6,0),0)</f>
        <v>131480376</v>
      </c>
      <c r="K686" s="3"/>
      <c r="L686" s="3"/>
      <c r="M686" s="3"/>
      <c r="N686" s="3"/>
      <c r="O686" s="3"/>
      <c r="P686" s="34">
        <f t="shared" si="31"/>
        <v>276647094</v>
      </c>
      <c r="Q686" s="35">
        <f>VLOOKUP(D686,FEBRERO!$D$13:$Q$1147,14,0)+VLOOKUP(D686,FEBRERO!$D$13:$AC$1147,26,0)</f>
        <v>0</v>
      </c>
      <c r="R686" s="3">
        <f>IFERROR(VLOOKUP(D686,[13]ServNOMINA!$F$16:$M$112,8,0),0)</f>
        <v>0</v>
      </c>
      <c r="S686" s="3">
        <f>IFERROR(VLOOKUP(D686,[13]ServOTROS!$F$16:$M$112,8,0),0)</f>
        <v>0</v>
      </c>
      <c r="T686" s="3">
        <f>IFERROR(VLOOKUP(D686,[13]CANCEL!$F$16:$M$48,8,0),0)</f>
        <v>0</v>
      </c>
      <c r="U686" s="3">
        <f>IFERROR(VLOOKUP(B686,[13]Aaf_PENSION!$C$16:$M$112,11,0),0)</f>
        <v>0</v>
      </c>
      <c r="V686" s="3">
        <f>IFERROR(VLOOKUP(B686,[13]Aaf_SALUD!$C$16:$M$112,11,0),0)</f>
        <v>0</v>
      </c>
      <c r="W686" s="3">
        <f>IFERROR(VLOOKUP(D686,[13]CALIDAD!$F$16:$M$1122,8,0),0)</f>
        <v>36291681</v>
      </c>
      <c r="X686" s="3">
        <f>IFERROR(VLOOKUP(D686,'[14]dinamica municip ok'!$F$4:$G$1107,2,0),0)</f>
        <v>131480376</v>
      </c>
      <c r="Y686" s="3">
        <f>IFERROR(VLOOKUP(B686,[13]Ap_CESANTIAS!$C$16:$M$112,11,0),0)</f>
        <v>0</v>
      </c>
      <c r="Z686" s="3">
        <f>IFERROR(VLOOKUP(B686,[13]Ap_PENSION!$C$16:$M$112,11,0),0)</f>
        <v>0</v>
      </c>
      <c r="AA686" s="3">
        <f>IFERROR(VLOOKUP(B686,[13]Ap_SALUD!$C$16:$M$112,11,0),0)</f>
        <v>0</v>
      </c>
      <c r="AB686" s="3"/>
      <c r="AC686" s="36">
        <f t="shared" si="30"/>
        <v>167772057</v>
      </c>
      <c r="AD686" s="37">
        <f t="shared" si="32"/>
        <v>108875037</v>
      </c>
      <c r="AE686" s="144"/>
    </row>
    <row r="687" spans="1:31" x14ac:dyDescent="0.25">
      <c r="A687" s="29">
        <v>675</v>
      </c>
      <c r="B687" s="61"/>
      <c r="C687" s="143" t="str">
        <f>VLOOKUP(D687,[8]Hoja1!$A$2:$B$1115,2,0)</f>
        <v>41132</v>
      </c>
      <c r="D687" s="31">
        <v>891118119</v>
      </c>
      <c r="E687" s="31">
        <v>213241132</v>
      </c>
      <c r="F687" s="61" t="s">
        <v>867</v>
      </c>
      <c r="G687" s="33">
        <v>0</v>
      </c>
      <c r="H687" s="33">
        <v>0</v>
      </c>
      <c r="I687" s="3">
        <f>IFERROR(VLOOKUP(C687,'[6]Anexo 2'!$A$9:$G$1115,7,0),0)</f>
        <v>487291496</v>
      </c>
      <c r="J687" s="3">
        <f>IFERROR(VLOOKUP(C687,'[6]Anexo 1'!$A$9:$F$1115,6,0),0)</f>
        <v>505095962</v>
      </c>
      <c r="K687" s="3"/>
      <c r="L687" s="3"/>
      <c r="M687" s="3"/>
      <c r="N687" s="3"/>
      <c r="O687" s="3"/>
      <c r="P687" s="34">
        <f t="shared" si="31"/>
        <v>992387458</v>
      </c>
      <c r="Q687" s="35">
        <f>VLOOKUP(D687,FEBRERO!$D$13:$Q$1147,14,0)+VLOOKUP(D687,FEBRERO!$D$13:$AC$1147,26,0)</f>
        <v>0</v>
      </c>
      <c r="R687" s="3">
        <f>IFERROR(VLOOKUP(D687,[13]ServNOMINA!$F$16:$M$112,8,0),0)</f>
        <v>0</v>
      </c>
      <c r="S687" s="3">
        <f>IFERROR(VLOOKUP(D687,[13]ServOTROS!$F$16:$M$112,8,0),0)</f>
        <v>0</v>
      </c>
      <c r="T687" s="3">
        <f>IFERROR(VLOOKUP(D687,[13]CANCEL!$F$16:$M$48,8,0),0)</f>
        <v>0</v>
      </c>
      <c r="U687" s="3">
        <f>IFERROR(VLOOKUP(B687,[13]Aaf_PENSION!$C$16:$M$112,11,0),0)</f>
        <v>0</v>
      </c>
      <c r="V687" s="3">
        <f>IFERROR(VLOOKUP(B687,[13]Aaf_SALUD!$C$16:$M$112,11,0),0)</f>
        <v>0</v>
      </c>
      <c r="W687" s="3">
        <f>IFERROR(VLOOKUP(D687,[13]CALIDAD!$F$16:$M$1122,8,0),0)</f>
        <v>121822875</v>
      </c>
      <c r="X687" s="3">
        <f>IFERROR(VLOOKUP(D687,'[14]dinamica municip ok'!$F$4:$G$1107,2,0),0)</f>
        <v>505095962</v>
      </c>
      <c r="Y687" s="3">
        <f>IFERROR(VLOOKUP(B687,[13]Ap_CESANTIAS!$C$16:$M$112,11,0),0)</f>
        <v>0</v>
      </c>
      <c r="Z687" s="3">
        <f>IFERROR(VLOOKUP(B687,[13]Ap_PENSION!$C$16:$M$112,11,0),0)</f>
        <v>0</v>
      </c>
      <c r="AA687" s="3">
        <f>IFERROR(VLOOKUP(B687,[13]Ap_SALUD!$C$16:$M$112,11,0),0)</f>
        <v>0</v>
      </c>
      <c r="AB687" s="3"/>
      <c r="AC687" s="36">
        <f t="shared" si="30"/>
        <v>626918837</v>
      </c>
      <c r="AD687" s="37">
        <f t="shared" si="32"/>
        <v>365468621</v>
      </c>
      <c r="AE687" s="144"/>
    </row>
    <row r="688" spans="1:31" x14ac:dyDescent="0.25">
      <c r="A688" s="38">
        <v>676</v>
      </c>
      <c r="B688" s="61"/>
      <c r="C688" s="143" t="str">
        <f>VLOOKUP(D688,[8]Hoja1!$A$2:$B$1115,2,0)</f>
        <v>41206</v>
      </c>
      <c r="D688" s="31">
        <v>891180028</v>
      </c>
      <c r="E688" s="31">
        <v>210641206</v>
      </c>
      <c r="F688" s="61" t="s">
        <v>868</v>
      </c>
      <c r="G688" s="33">
        <v>0</v>
      </c>
      <c r="H688" s="33">
        <v>0</v>
      </c>
      <c r="I688" s="3">
        <f>IFERROR(VLOOKUP(C688,'[6]Anexo 2'!$A$9:$G$1115,7,0),0)</f>
        <v>184965268</v>
      </c>
      <c r="J688" s="3">
        <f>IFERROR(VLOOKUP(C688,'[6]Anexo 1'!$A$9:$F$1115,6,0),0)</f>
        <v>161637138</v>
      </c>
      <c r="K688" s="3"/>
      <c r="L688" s="3"/>
      <c r="M688" s="3"/>
      <c r="N688" s="3"/>
      <c r="O688" s="3"/>
      <c r="P688" s="34">
        <f t="shared" si="31"/>
        <v>346602406</v>
      </c>
      <c r="Q688" s="35">
        <f>VLOOKUP(D688,FEBRERO!$D$13:$Q$1147,14,0)+VLOOKUP(D688,FEBRERO!$D$13:$AC$1147,26,0)</f>
        <v>0</v>
      </c>
      <c r="R688" s="3">
        <f>IFERROR(VLOOKUP(D688,[13]ServNOMINA!$F$16:$M$112,8,0),0)</f>
        <v>0</v>
      </c>
      <c r="S688" s="3">
        <f>IFERROR(VLOOKUP(D688,[13]ServOTROS!$F$16:$M$112,8,0),0)</f>
        <v>0</v>
      </c>
      <c r="T688" s="3">
        <f>IFERROR(VLOOKUP(D688,[13]CANCEL!$F$16:$M$48,8,0),0)</f>
        <v>0</v>
      </c>
      <c r="U688" s="3">
        <f>IFERROR(VLOOKUP(B688,[13]Aaf_PENSION!$C$16:$M$112,11,0),0)</f>
        <v>0</v>
      </c>
      <c r="V688" s="3">
        <f>IFERROR(VLOOKUP(B688,[13]Aaf_SALUD!$C$16:$M$112,11,0),0)</f>
        <v>0</v>
      </c>
      <c r="W688" s="3">
        <f>IFERROR(VLOOKUP(D688,[13]CALIDAD!$F$16:$M$1122,8,0),0)</f>
        <v>46241316</v>
      </c>
      <c r="X688" s="3">
        <f>IFERROR(VLOOKUP(D688,'[14]dinamica municip ok'!$F$4:$G$1107,2,0),0)</f>
        <v>161637138</v>
      </c>
      <c r="Y688" s="3">
        <f>IFERROR(VLOOKUP(B688,[13]Ap_CESANTIAS!$C$16:$M$112,11,0),0)</f>
        <v>0</v>
      </c>
      <c r="Z688" s="3">
        <f>IFERROR(VLOOKUP(B688,[13]Ap_PENSION!$C$16:$M$112,11,0),0)</f>
        <v>0</v>
      </c>
      <c r="AA688" s="3">
        <f>IFERROR(VLOOKUP(B688,[13]Ap_SALUD!$C$16:$M$112,11,0),0)</f>
        <v>0</v>
      </c>
      <c r="AB688" s="3"/>
      <c r="AC688" s="36">
        <f t="shared" si="30"/>
        <v>207878454</v>
      </c>
      <c r="AD688" s="37">
        <f t="shared" si="32"/>
        <v>138723952</v>
      </c>
      <c r="AE688" s="144"/>
    </row>
    <row r="689" spans="1:31" x14ac:dyDescent="0.25">
      <c r="A689" s="29">
        <v>677</v>
      </c>
      <c r="B689" s="61"/>
      <c r="C689" s="143" t="str">
        <f>VLOOKUP(D689,[8]Hoja1!$A$2:$B$1115,2,0)</f>
        <v>41244</v>
      </c>
      <c r="D689" s="31">
        <v>891180132</v>
      </c>
      <c r="E689" s="31">
        <v>214441244</v>
      </c>
      <c r="F689" s="61" t="s">
        <v>869</v>
      </c>
      <c r="G689" s="33">
        <v>0</v>
      </c>
      <c r="H689" s="33">
        <v>0</v>
      </c>
      <c r="I689" s="3">
        <f>IFERROR(VLOOKUP(C689,'[6]Anexo 2'!$A$9:$G$1115,7,0),0)</f>
        <v>63824777</v>
      </c>
      <c r="J689" s="3">
        <f>IFERROR(VLOOKUP(C689,'[6]Anexo 1'!$A$9:$F$1115,6,0),0)</f>
        <v>77362048</v>
      </c>
      <c r="K689" s="3"/>
      <c r="L689" s="3"/>
      <c r="M689" s="3"/>
      <c r="N689" s="3"/>
      <c r="O689" s="3"/>
      <c r="P689" s="34">
        <f t="shared" si="31"/>
        <v>141186825</v>
      </c>
      <c r="Q689" s="35">
        <f>VLOOKUP(D689,FEBRERO!$D$13:$Q$1147,14,0)+VLOOKUP(D689,FEBRERO!$D$13:$AC$1147,26,0)</f>
        <v>0</v>
      </c>
      <c r="R689" s="3">
        <f>IFERROR(VLOOKUP(D689,[13]ServNOMINA!$F$16:$M$112,8,0),0)</f>
        <v>0</v>
      </c>
      <c r="S689" s="3">
        <f>IFERROR(VLOOKUP(D689,[13]ServOTROS!$F$16:$M$112,8,0),0)</f>
        <v>0</v>
      </c>
      <c r="T689" s="3">
        <f>IFERROR(VLOOKUP(D689,[13]CANCEL!$F$16:$M$48,8,0),0)</f>
        <v>0</v>
      </c>
      <c r="U689" s="3">
        <f>IFERROR(VLOOKUP(B689,[13]Aaf_PENSION!$C$16:$M$112,11,0),0)</f>
        <v>0</v>
      </c>
      <c r="V689" s="3">
        <f>IFERROR(VLOOKUP(B689,[13]Aaf_SALUD!$C$16:$M$112,11,0),0)</f>
        <v>0</v>
      </c>
      <c r="W689" s="3">
        <f>IFERROR(VLOOKUP(D689,[13]CALIDAD!$F$16:$M$1122,8,0),0)</f>
        <v>15956193</v>
      </c>
      <c r="X689" s="3">
        <f>IFERROR(VLOOKUP(D689,'[14]dinamica municip ok'!$F$4:$G$1107,2,0),0)</f>
        <v>77362048</v>
      </c>
      <c r="Y689" s="3">
        <f>IFERROR(VLOOKUP(B689,[13]Ap_CESANTIAS!$C$16:$M$112,11,0),0)</f>
        <v>0</v>
      </c>
      <c r="Z689" s="3">
        <f>IFERROR(VLOOKUP(B689,[13]Ap_PENSION!$C$16:$M$112,11,0),0)</f>
        <v>0</v>
      </c>
      <c r="AA689" s="3">
        <f>IFERROR(VLOOKUP(B689,[13]Ap_SALUD!$C$16:$M$112,11,0),0)</f>
        <v>0</v>
      </c>
      <c r="AB689" s="3"/>
      <c r="AC689" s="36">
        <f t="shared" si="30"/>
        <v>93318241</v>
      </c>
      <c r="AD689" s="37">
        <f t="shared" si="32"/>
        <v>47868584</v>
      </c>
      <c r="AE689" s="144"/>
    </row>
    <row r="690" spans="1:31" x14ac:dyDescent="0.25">
      <c r="A690" s="38">
        <v>678</v>
      </c>
      <c r="B690" s="61"/>
      <c r="C690" s="143" t="str">
        <f>VLOOKUP(D690,[8]Hoja1!$A$2:$B$1115,2,0)</f>
        <v>41298</v>
      </c>
      <c r="D690" s="31">
        <v>891180022</v>
      </c>
      <c r="E690" s="31">
        <v>219841298</v>
      </c>
      <c r="F690" s="61" t="s">
        <v>870</v>
      </c>
      <c r="G690" s="33">
        <v>0</v>
      </c>
      <c r="H690" s="33">
        <v>0</v>
      </c>
      <c r="I690" s="3">
        <f>IFERROR(VLOOKUP(C690,'[6]Anexo 2'!$A$9:$G$1115,7,0),0)</f>
        <v>1286841920</v>
      </c>
      <c r="J690" s="3">
        <f>IFERROR(VLOOKUP(C690,'[6]Anexo 1'!$A$9:$F$1115,6,0),0)</f>
        <v>1422795315</v>
      </c>
      <c r="K690" s="3"/>
      <c r="L690" s="3"/>
      <c r="M690" s="3"/>
      <c r="N690" s="3"/>
      <c r="O690" s="3"/>
      <c r="P690" s="34">
        <f t="shared" si="31"/>
        <v>2709637235</v>
      </c>
      <c r="Q690" s="35">
        <f>VLOOKUP(D690,FEBRERO!$D$13:$Q$1147,14,0)+VLOOKUP(D690,FEBRERO!$D$13:$AC$1147,26,0)</f>
        <v>0</v>
      </c>
      <c r="R690" s="3">
        <f>IFERROR(VLOOKUP(D690,[13]ServNOMINA!$F$16:$M$112,8,0),0)</f>
        <v>0</v>
      </c>
      <c r="S690" s="3">
        <f>IFERROR(VLOOKUP(D690,[13]ServOTROS!$F$16:$M$112,8,0),0)</f>
        <v>0</v>
      </c>
      <c r="T690" s="3">
        <f>IFERROR(VLOOKUP(D690,[13]CANCEL!$F$16:$M$48,8,0),0)</f>
        <v>0</v>
      </c>
      <c r="U690" s="3">
        <f>IFERROR(VLOOKUP(B690,[13]Aaf_PENSION!$C$16:$M$112,11,0),0)</f>
        <v>0</v>
      </c>
      <c r="V690" s="3">
        <f>IFERROR(VLOOKUP(B690,[13]Aaf_SALUD!$C$16:$M$112,11,0),0)</f>
        <v>0</v>
      </c>
      <c r="W690" s="3">
        <f>IFERROR(VLOOKUP(D690,[13]CALIDAD!$F$16:$M$1122,8,0),0)</f>
        <v>321710481</v>
      </c>
      <c r="X690" s="3">
        <f>IFERROR(VLOOKUP(D690,'[14]dinamica municip ok'!$F$4:$G$1107,2,0),0)</f>
        <v>1422795315</v>
      </c>
      <c r="Y690" s="3">
        <f>IFERROR(VLOOKUP(B690,[13]Ap_CESANTIAS!$C$16:$M$112,11,0),0)</f>
        <v>0</v>
      </c>
      <c r="Z690" s="3">
        <f>IFERROR(VLOOKUP(B690,[13]Ap_PENSION!$C$16:$M$112,11,0),0)</f>
        <v>0</v>
      </c>
      <c r="AA690" s="3">
        <f>IFERROR(VLOOKUP(B690,[13]Ap_SALUD!$C$16:$M$112,11,0),0)</f>
        <v>0</v>
      </c>
      <c r="AB690" s="3"/>
      <c r="AC690" s="36">
        <f t="shared" si="30"/>
        <v>1744505796</v>
      </c>
      <c r="AD690" s="37">
        <f t="shared" si="32"/>
        <v>965131439</v>
      </c>
      <c r="AE690" s="144"/>
    </row>
    <row r="691" spans="1:31" x14ac:dyDescent="0.25">
      <c r="A691" s="29">
        <v>679</v>
      </c>
      <c r="B691" s="61"/>
      <c r="C691" s="143" t="str">
        <f>VLOOKUP(D691,[8]Hoja1!$A$2:$B$1115,2,0)</f>
        <v>41306</v>
      </c>
      <c r="D691" s="31">
        <v>891180176</v>
      </c>
      <c r="E691" s="31">
        <v>210641306</v>
      </c>
      <c r="F691" s="61" t="s">
        <v>871</v>
      </c>
      <c r="G691" s="33">
        <v>0</v>
      </c>
      <c r="H691" s="33">
        <v>0</v>
      </c>
      <c r="I691" s="3">
        <f>IFERROR(VLOOKUP(C691,'[6]Anexo 2'!$A$9:$G$1115,7,0),0)</f>
        <v>513960160</v>
      </c>
      <c r="J691" s="3">
        <f>IFERROR(VLOOKUP(C691,'[6]Anexo 1'!$A$9:$F$1115,6,0),0)</f>
        <v>648068615</v>
      </c>
      <c r="K691" s="3"/>
      <c r="L691" s="3"/>
      <c r="M691" s="3"/>
      <c r="N691" s="3"/>
      <c r="O691" s="3"/>
      <c r="P691" s="34">
        <f t="shared" si="31"/>
        <v>1162028775</v>
      </c>
      <c r="Q691" s="35">
        <f>VLOOKUP(D691,FEBRERO!$D$13:$Q$1147,14,0)+VLOOKUP(D691,FEBRERO!$D$13:$AC$1147,26,0)</f>
        <v>0</v>
      </c>
      <c r="R691" s="3">
        <f>IFERROR(VLOOKUP(D691,[13]ServNOMINA!$F$16:$M$112,8,0),0)</f>
        <v>0</v>
      </c>
      <c r="S691" s="3">
        <f>IFERROR(VLOOKUP(D691,[13]ServOTROS!$F$16:$M$112,8,0),0)</f>
        <v>0</v>
      </c>
      <c r="T691" s="3">
        <f>IFERROR(VLOOKUP(D691,[13]CANCEL!$F$16:$M$48,8,0),0)</f>
        <v>0</v>
      </c>
      <c r="U691" s="3">
        <f>IFERROR(VLOOKUP(B691,[13]Aaf_PENSION!$C$16:$M$112,11,0),0)</f>
        <v>0</v>
      </c>
      <c r="V691" s="3">
        <f>IFERROR(VLOOKUP(B691,[13]Aaf_SALUD!$C$16:$M$112,11,0),0)</f>
        <v>0</v>
      </c>
      <c r="W691" s="3">
        <f>IFERROR(VLOOKUP(D691,[13]CALIDAD!$F$16:$M$1122,8,0),0)</f>
        <v>128490039</v>
      </c>
      <c r="X691" s="3">
        <f>IFERROR(VLOOKUP(D691,'[14]dinamica municip ok'!$F$4:$G$1107,2,0),0)</f>
        <v>648068615</v>
      </c>
      <c r="Y691" s="3">
        <f>IFERROR(VLOOKUP(B691,[13]Ap_CESANTIAS!$C$16:$M$112,11,0),0)</f>
        <v>0</v>
      </c>
      <c r="Z691" s="3">
        <f>IFERROR(VLOOKUP(B691,[13]Ap_PENSION!$C$16:$M$112,11,0),0)</f>
        <v>0</v>
      </c>
      <c r="AA691" s="3">
        <f>IFERROR(VLOOKUP(B691,[13]Ap_SALUD!$C$16:$M$112,11,0),0)</f>
        <v>0</v>
      </c>
      <c r="AB691" s="3"/>
      <c r="AC691" s="36">
        <f t="shared" si="30"/>
        <v>776558654</v>
      </c>
      <c r="AD691" s="37">
        <f t="shared" si="32"/>
        <v>385470121</v>
      </c>
      <c r="AE691" s="144"/>
    </row>
    <row r="692" spans="1:31" x14ac:dyDescent="0.25">
      <c r="A692" s="38">
        <v>680</v>
      </c>
      <c r="B692" s="61"/>
      <c r="C692" s="143" t="str">
        <f>VLOOKUP(D692,[8]Hoja1!$A$2:$B$1115,2,0)</f>
        <v>41319</v>
      </c>
      <c r="D692" s="31">
        <v>891180177</v>
      </c>
      <c r="E692" s="31">
        <v>211941319</v>
      </c>
      <c r="F692" s="61" t="s">
        <v>357</v>
      </c>
      <c r="G692" s="33">
        <v>0</v>
      </c>
      <c r="H692" s="33">
        <v>0</v>
      </c>
      <c r="I692" s="3">
        <f>IFERROR(VLOOKUP(C692,'[6]Anexo 2'!$A$9:$G$1115,7,0),0)</f>
        <v>361121284</v>
      </c>
      <c r="J692" s="3">
        <f>IFERROR(VLOOKUP(C692,'[6]Anexo 1'!$A$9:$F$1115,6,0),0)</f>
        <v>401542649</v>
      </c>
      <c r="K692" s="3"/>
      <c r="L692" s="3"/>
      <c r="M692" s="3"/>
      <c r="N692" s="3"/>
      <c r="O692" s="3"/>
      <c r="P692" s="34">
        <f t="shared" si="31"/>
        <v>762663933</v>
      </c>
      <c r="Q692" s="35">
        <f>VLOOKUP(D692,FEBRERO!$D$13:$Q$1147,14,0)+VLOOKUP(D692,FEBRERO!$D$13:$AC$1147,26,0)</f>
        <v>0</v>
      </c>
      <c r="R692" s="3">
        <f>IFERROR(VLOOKUP(D692,[13]ServNOMINA!$F$16:$M$112,8,0),0)</f>
        <v>0</v>
      </c>
      <c r="S692" s="3">
        <f>IFERROR(VLOOKUP(D692,[13]ServOTROS!$F$16:$M$112,8,0),0)</f>
        <v>0</v>
      </c>
      <c r="T692" s="3">
        <f>IFERROR(VLOOKUP(D692,[13]CANCEL!$F$16:$M$48,8,0),0)</f>
        <v>0</v>
      </c>
      <c r="U692" s="3">
        <f>IFERROR(VLOOKUP(B692,[13]Aaf_PENSION!$C$16:$M$112,11,0),0)</f>
        <v>0</v>
      </c>
      <c r="V692" s="3">
        <f>IFERROR(VLOOKUP(B692,[13]Aaf_SALUD!$C$16:$M$112,11,0),0)</f>
        <v>0</v>
      </c>
      <c r="W692" s="3">
        <f>IFERROR(VLOOKUP(D692,[13]CALIDAD!$F$16:$M$1122,8,0),0)</f>
        <v>90280320</v>
      </c>
      <c r="X692" s="3">
        <f>IFERROR(VLOOKUP(D692,'[14]dinamica municip ok'!$F$4:$G$1107,2,0),0)</f>
        <v>401542649</v>
      </c>
      <c r="Y692" s="3">
        <f>IFERROR(VLOOKUP(B692,[13]Ap_CESANTIAS!$C$16:$M$112,11,0),0)</f>
        <v>0</v>
      </c>
      <c r="Z692" s="3">
        <f>IFERROR(VLOOKUP(B692,[13]Ap_PENSION!$C$16:$M$112,11,0),0)</f>
        <v>0</v>
      </c>
      <c r="AA692" s="3">
        <f>IFERROR(VLOOKUP(B692,[13]Ap_SALUD!$C$16:$M$112,11,0),0)</f>
        <v>0</v>
      </c>
      <c r="AB692" s="3"/>
      <c r="AC692" s="36">
        <f t="shared" si="30"/>
        <v>491822969</v>
      </c>
      <c r="AD692" s="37">
        <f t="shared" si="32"/>
        <v>270840964</v>
      </c>
      <c r="AE692" s="144"/>
    </row>
    <row r="693" spans="1:31" x14ac:dyDescent="0.25">
      <c r="A693" s="29">
        <v>681</v>
      </c>
      <c r="B693" s="61"/>
      <c r="C693" s="143" t="str">
        <f>VLOOKUP(D693,[8]Hoja1!$A$2:$B$1115,2,0)</f>
        <v>41349</v>
      </c>
      <c r="D693" s="31">
        <v>891180019</v>
      </c>
      <c r="E693" s="31">
        <v>214941349</v>
      </c>
      <c r="F693" s="61" t="s">
        <v>872</v>
      </c>
      <c r="G693" s="33">
        <v>0</v>
      </c>
      <c r="H693" s="33">
        <v>0</v>
      </c>
      <c r="I693" s="3">
        <f>IFERROR(VLOOKUP(C693,'[6]Anexo 2'!$A$9:$G$1115,7,0),0)</f>
        <v>191378956</v>
      </c>
      <c r="J693" s="3">
        <f>IFERROR(VLOOKUP(C693,'[6]Anexo 1'!$A$9:$F$1115,6,0),0)</f>
        <v>165140500</v>
      </c>
      <c r="K693" s="3"/>
      <c r="L693" s="3"/>
      <c r="M693" s="3"/>
      <c r="N693" s="3"/>
      <c r="O693" s="3"/>
      <c r="P693" s="34">
        <f t="shared" si="31"/>
        <v>356519456</v>
      </c>
      <c r="Q693" s="35">
        <f>VLOOKUP(D693,FEBRERO!$D$13:$Q$1147,14,0)+VLOOKUP(D693,FEBRERO!$D$13:$AC$1147,26,0)</f>
        <v>0</v>
      </c>
      <c r="R693" s="3">
        <f>IFERROR(VLOOKUP(D693,[13]ServNOMINA!$F$16:$M$112,8,0),0)</f>
        <v>0</v>
      </c>
      <c r="S693" s="3">
        <f>IFERROR(VLOOKUP(D693,[13]ServOTROS!$F$16:$M$112,8,0),0)</f>
        <v>0</v>
      </c>
      <c r="T693" s="3">
        <f>IFERROR(VLOOKUP(D693,[13]CANCEL!$F$16:$M$48,8,0),0)</f>
        <v>0</v>
      </c>
      <c r="U693" s="3">
        <f>IFERROR(VLOOKUP(B693,[13]Aaf_PENSION!$C$16:$M$112,11,0),0)</f>
        <v>0</v>
      </c>
      <c r="V693" s="3">
        <f>IFERROR(VLOOKUP(B693,[13]Aaf_SALUD!$C$16:$M$112,11,0),0)</f>
        <v>0</v>
      </c>
      <c r="W693" s="3">
        <f>IFERROR(VLOOKUP(D693,[13]CALIDAD!$F$16:$M$1122,8,0),0)</f>
        <v>47844738</v>
      </c>
      <c r="X693" s="3">
        <f>IFERROR(VLOOKUP(D693,'[14]dinamica municip ok'!$F$4:$G$1107,2,0),0)</f>
        <v>165140500</v>
      </c>
      <c r="Y693" s="3">
        <f>IFERROR(VLOOKUP(B693,[13]Ap_CESANTIAS!$C$16:$M$112,11,0),0)</f>
        <v>0</v>
      </c>
      <c r="Z693" s="3">
        <f>IFERROR(VLOOKUP(B693,[13]Ap_PENSION!$C$16:$M$112,11,0),0)</f>
        <v>0</v>
      </c>
      <c r="AA693" s="3">
        <f>IFERROR(VLOOKUP(B693,[13]Ap_SALUD!$C$16:$M$112,11,0),0)</f>
        <v>0</v>
      </c>
      <c r="AB693" s="3"/>
      <c r="AC693" s="36">
        <f t="shared" si="30"/>
        <v>212985238</v>
      </c>
      <c r="AD693" s="37">
        <f t="shared" si="32"/>
        <v>143534218</v>
      </c>
      <c r="AE693" s="144"/>
    </row>
    <row r="694" spans="1:31" x14ac:dyDescent="0.25">
      <c r="A694" s="38">
        <v>682</v>
      </c>
      <c r="B694" s="61"/>
      <c r="C694" s="143" t="str">
        <f>VLOOKUP(D694,[8]Hoja1!$A$2:$B$1115,2,0)</f>
        <v>41357</v>
      </c>
      <c r="D694" s="31">
        <v>891180131</v>
      </c>
      <c r="E694" s="31">
        <v>215741357</v>
      </c>
      <c r="F694" s="61" t="s">
        <v>873</v>
      </c>
      <c r="G694" s="33">
        <v>0</v>
      </c>
      <c r="H694" s="33">
        <v>0</v>
      </c>
      <c r="I694" s="3">
        <f>IFERROR(VLOOKUP(C694,'[6]Anexo 2'!$A$9:$G$1115,7,0),0)</f>
        <v>285905380</v>
      </c>
      <c r="J694" s="3">
        <f>IFERROR(VLOOKUP(C694,'[6]Anexo 1'!$A$9:$F$1115,6,0),0)</f>
        <v>272890115</v>
      </c>
      <c r="K694" s="3"/>
      <c r="L694" s="3"/>
      <c r="M694" s="3"/>
      <c r="N694" s="3"/>
      <c r="O694" s="3"/>
      <c r="P694" s="34">
        <f t="shared" si="31"/>
        <v>558795495</v>
      </c>
      <c r="Q694" s="35">
        <f>VLOOKUP(D694,FEBRERO!$D$13:$Q$1147,14,0)+VLOOKUP(D694,FEBRERO!$D$13:$AC$1147,26,0)</f>
        <v>0</v>
      </c>
      <c r="R694" s="3">
        <f>IFERROR(VLOOKUP(D694,[13]ServNOMINA!$F$16:$M$112,8,0),0)</f>
        <v>0</v>
      </c>
      <c r="S694" s="3">
        <f>IFERROR(VLOOKUP(D694,[13]ServOTROS!$F$16:$M$112,8,0),0)</f>
        <v>0</v>
      </c>
      <c r="T694" s="3">
        <f>IFERROR(VLOOKUP(D694,[13]CANCEL!$F$16:$M$48,8,0),0)</f>
        <v>0</v>
      </c>
      <c r="U694" s="3">
        <f>IFERROR(VLOOKUP(B694,[13]Aaf_PENSION!$C$16:$M$112,11,0),0)</f>
        <v>0</v>
      </c>
      <c r="V694" s="3">
        <f>IFERROR(VLOOKUP(B694,[13]Aaf_SALUD!$C$16:$M$112,11,0),0)</f>
        <v>0</v>
      </c>
      <c r="W694" s="3">
        <f>IFERROR(VLOOKUP(D694,[13]CALIDAD!$F$16:$M$1122,8,0),0)</f>
        <v>71476344</v>
      </c>
      <c r="X694" s="3">
        <f>IFERROR(VLOOKUP(D694,'[14]dinamica municip ok'!$F$4:$G$1107,2,0),0)</f>
        <v>272890115</v>
      </c>
      <c r="Y694" s="3">
        <f>IFERROR(VLOOKUP(B694,[13]Ap_CESANTIAS!$C$16:$M$112,11,0),0)</f>
        <v>0</v>
      </c>
      <c r="Z694" s="3">
        <f>IFERROR(VLOOKUP(B694,[13]Ap_PENSION!$C$16:$M$112,11,0),0)</f>
        <v>0</v>
      </c>
      <c r="AA694" s="3">
        <f>IFERROR(VLOOKUP(B694,[13]Ap_SALUD!$C$16:$M$112,11,0),0)</f>
        <v>0</v>
      </c>
      <c r="AB694" s="3"/>
      <c r="AC694" s="36">
        <f t="shared" si="30"/>
        <v>344366459</v>
      </c>
      <c r="AD694" s="37">
        <f t="shared" si="32"/>
        <v>214429036</v>
      </c>
      <c r="AE694" s="144"/>
    </row>
    <row r="695" spans="1:31" x14ac:dyDescent="0.25">
      <c r="A695" s="29">
        <v>683</v>
      </c>
      <c r="B695" s="61"/>
      <c r="C695" s="143" t="str">
        <f>VLOOKUP(D695,[8]Hoja1!$A$2:$B$1115,2,0)</f>
        <v>41359</v>
      </c>
      <c r="D695" s="31">
        <v>800097098</v>
      </c>
      <c r="E695" s="31">
        <v>215941359</v>
      </c>
      <c r="F695" s="61" t="s">
        <v>874</v>
      </c>
      <c r="G695" s="33">
        <v>0</v>
      </c>
      <c r="H695" s="33">
        <v>0</v>
      </c>
      <c r="I695" s="3">
        <f>IFERROR(VLOOKUP(C695,'[6]Anexo 2'!$A$9:$G$1115,7,0),0)</f>
        <v>531978568</v>
      </c>
      <c r="J695" s="3">
        <f>IFERROR(VLOOKUP(C695,'[6]Anexo 1'!$A$9:$F$1115,6,0),0)</f>
        <v>582576364</v>
      </c>
      <c r="K695" s="3"/>
      <c r="L695" s="3"/>
      <c r="M695" s="3"/>
      <c r="N695" s="3"/>
      <c r="O695" s="3"/>
      <c r="P695" s="34">
        <f t="shared" si="31"/>
        <v>1114554932</v>
      </c>
      <c r="Q695" s="35">
        <f>VLOOKUP(D695,FEBRERO!$D$13:$Q$1147,14,0)+VLOOKUP(D695,FEBRERO!$D$13:$AC$1147,26,0)</f>
        <v>0</v>
      </c>
      <c r="R695" s="3">
        <f>IFERROR(VLOOKUP(D695,[13]ServNOMINA!$F$16:$M$112,8,0),0)</f>
        <v>0</v>
      </c>
      <c r="S695" s="3">
        <f>IFERROR(VLOOKUP(D695,[13]ServOTROS!$F$16:$M$112,8,0),0)</f>
        <v>0</v>
      </c>
      <c r="T695" s="3">
        <f>IFERROR(VLOOKUP(D695,[13]CANCEL!$F$16:$M$48,8,0),0)</f>
        <v>0</v>
      </c>
      <c r="U695" s="3">
        <f>IFERROR(VLOOKUP(B695,[13]Aaf_PENSION!$C$16:$M$112,11,0),0)</f>
        <v>0</v>
      </c>
      <c r="V695" s="3">
        <f>IFERROR(VLOOKUP(B695,[13]Aaf_SALUD!$C$16:$M$112,11,0),0)</f>
        <v>0</v>
      </c>
      <c r="W695" s="3">
        <f>IFERROR(VLOOKUP(D695,[13]CALIDAD!$F$16:$M$1122,8,0),0)</f>
        <v>132994641</v>
      </c>
      <c r="X695" s="3">
        <f>IFERROR(VLOOKUP(D695,'[14]dinamica municip ok'!$F$4:$G$1107,2,0),0)</f>
        <v>582576364</v>
      </c>
      <c r="Y695" s="3">
        <f>IFERROR(VLOOKUP(B695,[13]Ap_CESANTIAS!$C$16:$M$112,11,0),0)</f>
        <v>0</v>
      </c>
      <c r="Z695" s="3">
        <f>IFERROR(VLOOKUP(B695,[13]Ap_PENSION!$C$16:$M$112,11,0),0)</f>
        <v>0</v>
      </c>
      <c r="AA695" s="3">
        <f>IFERROR(VLOOKUP(B695,[13]Ap_SALUD!$C$16:$M$112,11,0),0)</f>
        <v>0</v>
      </c>
      <c r="AB695" s="3"/>
      <c r="AC695" s="36">
        <f t="shared" si="30"/>
        <v>715571005</v>
      </c>
      <c r="AD695" s="37">
        <f t="shared" si="32"/>
        <v>398983927</v>
      </c>
      <c r="AE695" s="144"/>
    </row>
    <row r="696" spans="1:31" x14ac:dyDescent="0.25">
      <c r="A696" s="38">
        <v>684</v>
      </c>
      <c r="B696" s="61"/>
      <c r="C696" s="143" t="str">
        <f>VLOOKUP(D696,[8]Hoja1!$A$2:$B$1115,2,0)</f>
        <v>41378</v>
      </c>
      <c r="D696" s="31">
        <v>891180205</v>
      </c>
      <c r="E696" s="31">
        <v>217841378</v>
      </c>
      <c r="F696" s="61" t="s">
        <v>875</v>
      </c>
      <c r="G696" s="33">
        <v>0</v>
      </c>
      <c r="H696" s="33">
        <v>0</v>
      </c>
      <c r="I696" s="3">
        <f>IFERROR(VLOOKUP(C696,'[6]Anexo 2'!$A$9:$G$1115,7,0),0)</f>
        <v>305610124</v>
      </c>
      <c r="J696" s="3">
        <f>IFERROR(VLOOKUP(C696,'[6]Anexo 1'!$A$9:$F$1115,6,0),0)</f>
        <v>320643338</v>
      </c>
      <c r="K696" s="3"/>
      <c r="L696" s="3"/>
      <c r="M696" s="3"/>
      <c r="N696" s="3"/>
      <c r="O696" s="3"/>
      <c r="P696" s="34">
        <f t="shared" si="31"/>
        <v>626253462</v>
      </c>
      <c r="Q696" s="35">
        <f>VLOOKUP(D696,FEBRERO!$D$13:$Q$1147,14,0)+VLOOKUP(D696,FEBRERO!$D$13:$AC$1147,26,0)</f>
        <v>0</v>
      </c>
      <c r="R696" s="3">
        <f>IFERROR(VLOOKUP(D696,[13]ServNOMINA!$F$16:$M$112,8,0),0)</f>
        <v>0</v>
      </c>
      <c r="S696" s="3">
        <f>IFERROR(VLOOKUP(D696,[13]ServOTROS!$F$16:$M$112,8,0),0)</f>
        <v>0</v>
      </c>
      <c r="T696" s="3">
        <f>IFERROR(VLOOKUP(D696,[13]CANCEL!$F$16:$M$48,8,0),0)</f>
        <v>0</v>
      </c>
      <c r="U696" s="3">
        <f>IFERROR(VLOOKUP(B696,[13]Aaf_PENSION!$C$16:$M$112,11,0),0)</f>
        <v>0</v>
      </c>
      <c r="V696" s="3">
        <f>IFERROR(VLOOKUP(B696,[13]Aaf_SALUD!$C$16:$M$112,11,0),0)</f>
        <v>0</v>
      </c>
      <c r="W696" s="3">
        <f>IFERROR(VLOOKUP(D696,[13]CALIDAD!$F$16:$M$1122,8,0),0)</f>
        <v>76402530</v>
      </c>
      <c r="X696" s="3">
        <f>IFERROR(VLOOKUP(D696,'[14]dinamica municip ok'!$F$4:$G$1107,2,0),0)</f>
        <v>320643338</v>
      </c>
      <c r="Y696" s="3">
        <f>IFERROR(VLOOKUP(B696,[13]Ap_CESANTIAS!$C$16:$M$112,11,0),0)</f>
        <v>0</v>
      </c>
      <c r="Z696" s="3">
        <f>IFERROR(VLOOKUP(B696,[13]Ap_PENSION!$C$16:$M$112,11,0),0)</f>
        <v>0</v>
      </c>
      <c r="AA696" s="3">
        <f>IFERROR(VLOOKUP(B696,[13]Ap_SALUD!$C$16:$M$112,11,0),0)</f>
        <v>0</v>
      </c>
      <c r="AB696" s="3"/>
      <c r="AC696" s="36">
        <f t="shared" si="30"/>
        <v>397045868</v>
      </c>
      <c r="AD696" s="37">
        <f t="shared" si="32"/>
        <v>229207594</v>
      </c>
      <c r="AE696" s="144"/>
    </row>
    <row r="697" spans="1:31" x14ac:dyDescent="0.25">
      <c r="A697" s="29">
        <v>685</v>
      </c>
      <c r="B697" s="61"/>
      <c r="C697" s="143" t="str">
        <f>VLOOKUP(D697,[8]Hoja1!$A$2:$B$1115,2,0)</f>
        <v>41396</v>
      </c>
      <c r="D697" s="31">
        <v>891180155</v>
      </c>
      <c r="E697" s="31">
        <v>219641396</v>
      </c>
      <c r="F697" s="61" t="s">
        <v>876</v>
      </c>
      <c r="G697" s="33">
        <v>0</v>
      </c>
      <c r="H697" s="33">
        <v>0</v>
      </c>
      <c r="I697" s="3">
        <f>IFERROR(VLOOKUP(C697,'[6]Anexo 2'!$A$9:$G$1115,7,0),0)</f>
        <v>1363654128</v>
      </c>
      <c r="J697" s="3">
        <f>IFERROR(VLOOKUP(C697,'[6]Anexo 1'!$A$9:$F$1115,6,0),0)</f>
        <v>1487374410</v>
      </c>
      <c r="K697" s="3"/>
      <c r="L697" s="3"/>
      <c r="M697" s="3"/>
      <c r="N697" s="3"/>
      <c r="O697" s="3"/>
      <c r="P697" s="34">
        <f t="shared" si="31"/>
        <v>2851028538</v>
      </c>
      <c r="Q697" s="35">
        <f>VLOOKUP(D697,FEBRERO!$D$13:$Q$1147,14,0)+VLOOKUP(D697,FEBRERO!$D$13:$AC$1147,26,0)</f>
        <v>0</v>
      </c>
      <c r="R697" s="3">
        <f>IFERROR(VLOOKUP(D697,[13]ServNOMINA!$F$16:$M$112,8,0),0)</f>
        <v>0</v>
      </c>
      <c r="S697" s="3">
        <f>IFERROR(VLOOKUP(D697,[13]ServOTROS!$F$16:$M$112,8,0),0)</f>
        <v>0</v>
      </c>
      <c r="T697" s="3">
        <f>IFERROR(VLOOKUP(D697,[13]CANCEL!$F$16:$M$48,8,0),0)</f>
        <v>0</v>
      </c>
      <c r="U697" s="3">
        <f>IFERROR(VLOOKUP(B697,[13]Aaf_PENSION!$C$16:$M$112,11,0),0)</f>
        <v>0</v>
      </c>
      <c r="V697" s="3">
        <f>IFERROR(VLOOKUP(B697,[13]Aaf_SALUD!$C$16:$M$112,11,0),0)</f>
        <v>0</v>
      </c>
      <c r="W697" s="3">
        <f>IFERROR(VLOOKUP(D697,[13]CALIDAD!$F$16:$M$1122,8,0),0)</f>
        <v>340913532</v>
      </c>
      <c r="X697" s="3">
        <f>IFERROR(VLOOKUP(D697,'[14]dinamica municip ok'!$F$4:$G$1107,2,0),0)</f>
        <v>1487374410</v>
      </c>
      <c r="Y697" s="3">
        <f>IFERROR(VLOOKUP(B697,[13]Ap_CESANTIAS!$C$16:$M$112,11,0),0)</f>
        <v>0</v>
      </c>
      <c r="Z697" s="3">
        <f>IFERROR(VLOOKUP(B697,[13]Ap_PENSION!$C$16:$M$112,11,0),0)</f>
        <v>0</v>
      </c>
      <c r="AA697" s="3">
        <f>IFERROR(VLOOKUP(B697,[13]Ap_SALUD!$C$16:$M$112,11,0),0)</f>
        <v>0</v>
      </c>
      <c r="AB697" s="3"/>
      <c r="AC697" s="36">
        <f t="shared" si="30"/>
        <v>1828287942</v>
      </c>
      <c r="AD697" s="37">
        <f t="shared" si="32"/>
        <v>1022740596</v>
      </c>
      <c r="AE697" s="144"/>
    </row>
    <row r="698" spans="1:31" x14ac:dyDescent="0.25">
      <c r="A698" s="38">
        <v>686</v>
      </c>
      <c r="B698" s="61"/>
      <c r="C698" s="143" t="str">
        <f>VLOOKUP(D698,[8]Hoja1!$A$2:$B$1115,2,0)</f>
        <v>41483</v>
      </c>
      <c r="D698" s="31">
        <v>891102844</v>
      </c>
      <c r="E698" s="31">
        <v>218341483</v>
      </c>
      <c r="F698" s="61" t="s">
        <v>877</v>
      </c>
      <c r="G698" s="33">
        <v>0</v>
      </c>
      <c r="H698" s="33">
        <v>0</v>
      </c>
      <c r="I698" s="3">
        <f>IFERROR(VLOOKUP(C698,'[6]Anexo 2'!$A$9:$G$1115,7,0),0)</f>
        <v>147702654</v>
      </c>
      <c r="J698" s="3">
        <f>IFERROR(VLOOKUP(C698,'[6]Anexo 1'!$A$9:$F$1115,6,0),0)</f>
        <v>164463460</v>
      </c>
      <c r="K698" s="3"/>
      <c r="L698" s="3"/>
      <c r="M698" s="3"/>
      <c r="N698" s="3"/>
      <c r="O698" s="3"/>
      <c r="P698" s="34">
        <f t="shared" si="31"/>
        <v>312166114</v>
      </c>
      <c r="Q698" s="35">
        <f>VLOOKUP(D698,FEBRERO!$D$13:$Q$1147,14,0)+VLOOKUP(D698,FEBRERO!$D$13:$AC$1147,26,0)</f>
        <v>0</v>
      </c>
      <c r="R698" s="3">
        <f>IFERROR(VLOOKUP(D698,[13]ServNOMINA!$F$16:$M$112,8,0),0)</f>
        <v>0</v>
      </c>
      <c r="S698" s="3">
        <f>IFERROR(VLOOKUP(D698,[13]ServOTROS!$F$16:$M$112,8,0),0)</f>
        <v>0</v>
      </c>
      <c r="T698" s="3">
        <f>IFERROR(VLOOKUP(D698,[13]CANCEL!$F$16:$M$48,8,0),0)</f>
        <v>0</v>
      </c>
      <c r="U698" s="3">
        <f>IFERROR(VLOOKUP(B698,[13]Aaf_PENSION!$C$16:$M$112,11,0),0)</f>
        <v>0</v>
      </c>
      <c r="V698" s="3">
        <f>IFERROR(VLOOKUP(B698,[13]Aaf_SALUD!$C$16:$M$112,11,0),0)</f>
        <v>0</v>
      </c>
      <c r="W698" s="3">
        <f>IFERROR(VLOOKUP(D698,[13]CALIDAD!$F$16:$M$1122,8,0),0)</f>
        <v>36925665</v>
      </c>
      <c r="X698" s="3">
        <f>IFERROR(VLOOKUP(D698,'[14]dinamica municip ok'!$F$4:$G$1107,2,0),0)</f>
        <v>164463460</v>
      </c>
      <c r="Y698" s="3">
        <f>IFERROR(VLOOKUP(B698,[13]Ap_CESANTIAS!$C$16:$M$112,11,0),0)</f>
        <v>0</v>
      </c>
      <c r="Z698" s="3">
        <f>IFERROR(VLOOKUP(B698,[13]Ap_PENSION!$C$16:$M$112,11,0),0)</f>
        <v>0</v>
      </c>
      <c r="AA698" s="3">
        <f>IFERROR(VLOOKUP(B698,[13]Ap_SALUD!$C$16:$M$112,11,0),0)</f>
        <v>0</v>
      </c>
      <c r="AB698" s="3"/>
      <c r="AC698" s="36">
        <f t="shared" si="30"/>
        <v>201389125</v>
      </c>
      <c r="AD698" s="37">
        <f t="shared" si="32"/>
        <v>110776989</v>
      </c>
      <c r="AE698" s="144"/>
    </row>
    <row r="699" spans="1:31" x14ac:dyDescent="0.25">
      <c r="A699" s="29">
        <v>687</v>
      </c>
      <c r="B699" s="61"/>
      <c r="C699" s="143" t="str">
        <f>VLOOKUP(D699,[8]Hoja1!$A$2:$B$1115,2,0)</f>
        <v>41503</v>
      </c>
      <c r="D699" s="31">
        <v>891180179</v>
      </c>
      <c r="E699" s="31">
        <v>210341503</v>
      </c>
      <c r="F699" s="61" t="s">
        <v>878</v>
      </c>
      <c r="G699" s="33">
        <v>0</v>
      </c>
      <c r="H699" s="33">
        <v>0</v>
      </c>
      <c r="I699" s="3">
        <f>IFERROR(VLOOKUP(C699,'[6]Anexo 2'!$A$9:$G$1115,7,0),0)</f>
        <v>254965500</v>
      </c>
      <c r="J699" s="3">
        <f>IFERROR(VLOOKUP(C699,'[6]Anexo 1'!$A$9:$F$1115,6,0),0)</f>
        <v>273255634</v>
      </c>
      <c r="K699" s="3"/>
      <c r="L699" s="3"/>
      <c r="M699" s="3"/>
      <c r="N699" s="3"/>
      <c r="O699" s="3"/>
      <c r="P699" s="34">
        <f t="shared" si="31"/>
        <v>528221134</v>
      </c>
      <c r="Q699" s="35">
        <f>VLOOKUP(D699,FEBRERO!$D$13:$Q$1147,14,0)+VLOOKUP(D699,FEBRERO!$D$13:$AC$1147,26,0)</f>
        <v>0</v>
      </c>
      <c r="R699" s="3">
        <f>IFERROR(VLOOKUP(D699,[13]ServNOMINA!$F$16:$M$112,8,0),0)</f>
        <v>0</v>
      </c>
      <c r="S699" s="3">
        <f>IFERROR(VLOOKUP(D699,[13]ServOTROS!$F$16:$M$112,8,0),0)</f>
        <v>0</v>
      </c>
      <c r="T699" s="3">
        <f>IFERROR(VLOOKUP(D699,[13]CANCEL!$F$16:$M$48,8,0),0)</f>
        <v>0</v>
      </c>
      <c r="U699" s="3">
        <f>IFERROR(VLOOKUP(B699,[13]Aaf_PENSION!$C$16:$M$112,11,0),0)</f>
        <v>0</v>
      </c>
      <c r="V699" s="3">
        <f>IFERROR(VLOOKUP(B699,[13]Aaf_SALUD!$C$16:$M$112,11,0),0)</f>
        <v>0</v>
      </c>
      <c r="W699" s="3">
        <f>IFERROR(VLOOKUP(D699,[13]CALIDAD!$F$16:$M$1122,8,0),0)</f>
        <v>63741375</v>
      </c>
      <c r="X699" s="3">
        <f>IFERROR(VLOOKUP(D699,'[14]dinamica municip ok'!$F$4:$G$1107,2,0),0)</f>
        <v>273255634</v>
      </c>
      <c r="Y699" s="3">
        <f>IFERROR(VLOOKUP(B699,[13]Ap_CESANTIAS!$C$16:$M$112,11,0),0)</f>
        <v>0</v>
      </c>
      <c r="Z699" s="3">
        <f>IFERROR(VLOOKUP(B699,[13]Ap_PENSION!$C$16:$M$112,11,0),0)</f>
        <v>0</v>
      </c>
      <c r="AA699" s="3">
        <f>IFERROR(VLOOKUP(B699,[13]Ap_SALUD!$C$16:$M$112,11,0),0)</f>
        <v>0</v>
      </c>
      <c r="AB699" s="3"/>
      <c r="AC699" s="36">
        <f t="shared" si="30"/>
        <v>336997009</v>
      </c>
      <c r="AD699" s="37">
        <f t="shared" si="32"/>
        <v>191224125</v>
      </c>
      <c r="AE699" s="144"/>
    </row>
    <row r="700" spans="1:31" x14ac:dyDescent="0.25">
      <c r="A700" s="38">
        <v>688</v>
      </c>
      <c r="B700" s="61"/>
      <c r="C700" s="143" t="str">
        <f>VLOOKUP(D700,[8]Hoja1!$A$2:$B$1115,2,0)</f>
        <v>41518</v>
      </c>
      <c r="D700" s="31">
        <v>891180194</v>
      </c>
      <c r="E700" s="31">
        <v>211841518</v>
      </c>
      <c r="F700" s="61" t="s">
        <v>879</v>
      </c>
      <c r="G700" s="33">
        <v>0</v>
      </c>
      <c r="H700" s="33">
        <v>0</v>
      </c>
      <c r="I700" s="3">
        <f>IFERROR(VLOOKUP(C700,'[6]Anexo 2'!$A$9:$G$1115,7,0),0)</f>
        <v>122607374</v>
      </c>
      <c r="J700" s="3">
        <f>IFERROR(VLOOKUP(C700,'[6]Anexo 1'!$A$9:$F$1115,6,0),0)</f>
        <v>133834975</v>
      </c>
      <c r="K700" s="3"/>
      <c r="L700" s="3"/>
      <c r="M700" s="3"/>
      <c r="N700" s="3"/>
      <c r="O700" s="3"/>
      <c r="P700" s="34">
        <f t="shared" si="31"/>
        <v>256442349</v>
      </c>
      <c r="Q700" s="35">
        <f>VLOOKUP(D700,FEBRERO!$D$13:$Q$1147,14,0)+VLOOKUP(D700,FEBRERO!$D$13:$AC$1147,26,0)</f>
        <v>0</v>
      </c>
      <c r="R700" s="3">
        <f>IFERROR(VLOOKUP(D700,[13]ServNOMINA!$F$16:$M$112,8,0),0)</f>
        <v>0</v>
      </c>
      <c r="S700" s="3">
        <f>IFERROR(VLOOKUP(D700,[13]ServOTROS!$F$16:$M$112,8,0),0)</f>
        <v>0</v>
      </c>
      <c r="T700" s="3">
        <f>IFERROR(VLOOKUP(D700,[13]CANCEL!$F$16:$M$48,8,0),0)</f>
        <v>0</v>
      </c>
      <c r="U700" s="3">
        <f>IFERROR(VLOOKUP(B700,[13]Aaf_PENSION!$C$16:$M$112,11,0),0)</f>
        <v>0</v>
      </c>
      <c r="V700" s="3">
        <f>IFERROR(VLOOKUP(B700,[13]Aaf_SALUD!$C$16:$M$112,11,0),0)</f>
        <v>0</v>
      </c>
      <c r="W700" s="3">
        <f>IFERROR(VLOOKUP(D700,[13]CALIDAD!$F$16:$M$1122,8,0),0)</f>
        <v>30651843</v>
      </c>
      <c r="X700" s="3">
        <f>IFERROR(VLOOKUP(D700,'[14]dinamica municip ok'!$F$4:$G$1107,2,0),0)</f>
        <v>133834975</v>
      </c>
      <c r="Y700" s="3">
        <f>IFERROR(VLOOKUP(B700,[13]Ap_CESANTIAS!$C$16:$M$112,11,0),0)</f>
        <v>0</v>
      </c>
      <c r="Z700" s="3">
        <f>IFERROR(VLOOKUP(B700,[13]Ap_PENSION!$C$16:$M$112,11,0),0)</f>
        <v>0</v>
      </c>
      <c r="AA700" s="3">
        <f>IFERROR(VLOOKUP(B700,[13]Ap_SALUD!$C$16:$M$112,11,0),0)</f>
        <v>0</v>
      </c>
      <c r="AB700" s="3"/>
      <c r="AC700" s="36">
        <f t="shared" si="30"/>
        <v>164486818</v>
      </c>
      <c r="AD700" s="37">
        <f t="shared" si="32"/>
        <v>91955531</v>
      </c>
      <c r="AE700" s="144"/>
    </row>
    <row r="701" spans="1:31" x14ac:dyDescent="0.25">
      <c r="A701" s="29">
        <v>689</v>
      </c>
      <c r="B701" s="61"/>
      <c r="C701" s="143" t="str">
        <f>VLOOKUP(D701,[8]Hoja1!$A$2:$B$1115,2,0)</f>
        <v>41524</v>
      </c>
      <c r="D701" s="31">
        <v>891180021</v>
      </c>
      <c r="E701" s="31">
        <v>212441524</v>
      </c>
      <c r="F701" s="61" t="s">
        <v>880</v>
      </c>
      <c r="G701" s="33">
        <v>0</v>
      </c>
      <c r="H701" s="33">
        <v>0</v>
      </c>
      <c r="I701" s="3">
        <f>IFERROR(VLOOKUP(C701,'[6]Anexo 2'!$A$9:$G$1115,7,0),0)</f>
        <v>462059864</v>
      </c>
      <c r="J701" s="3">
        <f>IFERROR(VLOOKUP(C701,'[6]Anexo 1'!$A$9:$F$1115,6,0),0)</f>
        <v>485812412</v>
      </c>
      <c r="K701" s="3"/>
      <c r="L701" s="3"/>
      <c r="M701" s="3"/>
      <c r="N701" s="3"/>
      <c r="O701" s="3"/>
      <c r="P701" s="34">
        <f t="shared" si="31"/>
        <v>947872276</v>
      </c>
      <c r="Q701" s="35">
        <f>VLOOKUP(D701,FEBRERO!$D$13:$Q$1147,14,0)+VLOOKUP(D701,FEBRERO!$D$13:$AC$1147,26,0)</f>
        <v>0</v>
      </c>
      <c r="R701" s="3">
        <f>IFERROR(VLOOKUP(D701,[13]ServNOMINA!$F$16:$M$112,8,0),0)</f>
        <v>0</v>
      </c>
      <c r="S701" s="3">
        <f>IFERROR(VLOOKUP(D701,[13]ServOTROS!$F$16:$M$112,8,0),0)</f>
        <v>0</v>
      </c>
      <c r="T701" s="3">
        <f>IFERROR(VLOOKUP(D701,[13]CANCEL!$F$16:$M$48,8,0),0)</f>
        <v>0</v>
      </c>
      <c r="U701" s="3">
        <f>IFERROR(VLOOKUP(B701,[13]Aaf_PENSION!$C$16:$M$112,11,0),0)</f>
        <v>0</v>
      </c>
      <c r="V701" s="3">
        <f>IFERROR(VLOOKUP(B701,[13]Aaf_SALUD!$C$16:$M$112,11,0),0)</f>
        <v>0</v>
      </c>
      <c r="W701" s="3">
        <f>IFERROR(VLOOKUP(D701,[13]CALIDAD!$F$16:$M$1122,8,0),0)</f>
        <v>115514967</v>
      </c>
      <c r="X701" s="3">
        <f>IFERROR(VLOOKUP(D701,'[14]dinamica municip ok'!$F$4:$G$1107,2,0),0)</f>
        <v>485812412</v>
      </c>
      <c r="Y701" s="3">
        <f>IFERROR(VLOOKUP(B701,[13]Ap_CESANTIAS!$C$16:$M$112,11,0),0)</f>
        <v>0</v>
      </c>
      <c r="Z701" s="3">
        <f>IFERROR(VLOOKUP(B701,[13]Ap_PENSION!$C$16:$M$112,11,0),0)</f>
        <v>0</v>
      </c>
      <c r="AA701" s="3">
        <f>IFERROR(VLOOKUP(B701,[13]Ap_SALUD!$C$16:$M$112,11,0),0)</f>
        <v>0</v>
      </c>
      <c r="AB701" s="3"/>
      <c r="AC701" s="36">
        <f t="shared" si="30"/>
        <v>601327379</v>
      </c>
      <c r="AD701" s="37">
        <f t="shared" si="32"/>
        <v>346544897</v>
      </c>
      <c r="AE701" s="144"/>
    </row>
    <row r="702" spans="1:31" x14ac:dyDescent="0.25">
      <c r="A702" s="38">
        <v>690</v>
      </c>
      <c r="B702" s="61"/>
      <c r="C702" s="143" t="str">
        <f>VLOOKUP(D702,[8]Hoja1!$A$2:$B$1115,2,0)</f>
        <v>41530</v>
      </c>
      <c r="D702" s="31">
        <v>891102764</v>
      </c>
      <c r="E702" s="31">
        <v>213041530</v>
      </c>
      <c r="F702" s="61" t="s">
        <v>619</v>
      </c>
      <c r="G702" s="33">
        <v>0</v>
      </c>
      <c r="H702" s="33">
        <v>0</v>
      </c>
      <c r="I702" s="3">
        <f>IFERROR(VLOOKUP(C702,'[6]Anexo 2'!$A$9:$G$1115,7,0),0)</f>
        <v>295254496</v>
      </c>
      <c r="J702" s="3">
        <f>IFERROR(VLOOKUP(C702,'[6]Anexo 1'!$A$9:$F$1115,6,0),0)</f>
        <v>280328755</v>
      </c>
      <c r="K702" s="3"/>
      <c r="L702" s="3"/>
      <c r="M702" s="3"/>
      <c r="N702" s="3"/>
      <c r="O702" s="3"/>
      <c r="P702" s="34">
        <f t="shared" si="31"/>
        <v>575583251</v>
      </c>
      <c r="Q702" s="35">
        <f>VLOOKUP(D702,FEBRERO!$D$13:$Q$1147,14,0)+VLOOKUP(D702,FEBRERO!$D$13:$AC$1147,26,0)</f>
        <v>0</v>
      </c>
      <c r="R702" s="3">
        <f>IFERROR(VLOOKUP(D702,[13]ServNOMINA!$F$16:$M$112,8,0),0)</f>
        <v>0</v>
      </c>
      <c r="S702" s="3">
        <f>IFERROR(VLOOKUP(D702,[13]ServOTROS!$F$16:$M$112,8,0),0)</f>
        <v>0</v>
      </c>
      <c r="T702" s="3">
        <f>IFERROR(VLOOKUP(D702,[13]CANCEL!$F$16:$M$48,8,0),0)</f>
        <v>0</v>
      </c>
      <c r="U702" s="3">
        <f>IFERROR(VLOOKUP(B702,[13]Aaf_PENSION!$C$16:$M$112,11,0),0)</f>
        <v>0</v>
      </c>
      <c r="V702" s="3">
        <f>IFERROR(VLOOKUP(B702,[13]Aaf_SALUD!$C$16:$M$112,11,0),0)</f>
        <v>0</v>
      </c>
      <c r="W702" s="3">
        <f>IFERROR(VLOOKUP(D702,[13]CALIDAD!$F$16:$M$1122,8,0),0)</f>
        <v>73813623</v>
      </c>
      <c r="X702" s="3">
        <f>IFERROR(VLOOKUP(D702,'[14]dinamica municip ok'!$F$4:$G$1107,2,0),0)</f>
        <v>280328755</v>
      </c>
      <c r="Y702" s="3">
        <f>IFERROR(VLOOKUP(B702,[13]Ap_CESANTIAS!$C$16:$M$112,11,0),0)</f>
        <v>0</v>
      </c>
      <c r="Z702" s="3">
        <f>IFERROR(VLOOKUP(B702,[13]Ap_PENSION!$C$16:$M$112,11,0),0)</f>
        <v>0</v>
      </c>
      <c r="AA702" s="3">
        <f>IFERROR(VLOOKUP(B702,[13]Ap_SALUD!$C$16:$M$112,11,0),0)</f>
        <v>0</v>
      </c>
      <c r="AB702" s="3"/>
      <c r="AC702" s="36">
        <f t="shared" si="30"/>
        <v>354142378</v>
      </c>
      <c r="AD702" s="37">
        <f t="shared" si="32"/>
        <v>221440873</v>
      </c>
      <c r="AE702" s="144"/>
    </row>
    <row r="703" spans="1:31" x14ac:dyDescent="0.25">
      <c r="A703" s="29">
        <v>691</v>
      </c>
      <c r="B703" s="61"/>
      <c r="C703" s="143" t="str">
        <f>VLOOKUP(D703,[8]Hoja1!$A$2:$B$1115,2,0)</f>
        <v>41548</v>
      </c>
      <c r="D703" s="31">
        <v>891180199</v>
      </c>
      <c r="E703" s="31">
        <v>214841548</v>
      </c>
      <c r="F703" s="61" t="s">
        <v>881</v>
      </c>
      <c r="G703" s="33">
        <v>0</v>
      </c>
      <c r="H703" s="33">
        <v>0</v>
      </c>
      <c r="I703" s="3">
        <f>IFERROR(VLOOKUP(C703,'[6]Anexo 2'!$A$9:$G$1115,7,0),0)</f>
        <v>309986884</v>
      </c>
      <c r="J703" s="3">
        <f>IFERROR(VLOOKUP(C703,'[6]Anexo 1'!$A$9:$F$1115,6,0),0)</f>
        <v>325673929</v>
      </c>
      <c r="K703" s="3"/>
      <c r="L703" s="3"/>
      <c r="M703" s="3"/>
      <c r="N703" s="3"/>
      <c r="O703" s="3"/>
      <c r="P703" s="34">
        <f t="shared" si="31"/>
        <v>635660813</v>
      </c>
      <c r="Q703" s="35">
        <f>VLOOKUP(D703,FEBRERO!$D$13:$Q$1147,14,0)+VLOOKUP(D703,FEBRERO!$D$13:$AC$1147,26,0)</f>
        <v>0</v>
      </c>
      <c r="R703" s="3">
        <f>IFERROR(VLOOKUP(D703,[13]ServNOMINA!$F$16:$M$112,8,0),0)</f>
        <v>0</v>
      </c>
      <c r="S703" s="3">
        <f>IFERROR(VLOOKUP(D703,[13]ServOTROS!$F$16:$M$112,8,0),0)</f>
        <v>0</v>
      </c>
      <c r="T703" s="3">
        <f>IFERROR(VLOOKUP(D703,[13]CANCEL!$F$16:$M$48,8,0),0)</f>
        <v>0</v>
      </c>
      <c r="U703" s="3">
        <f>IFERROR(VLOOKUP(B703,[13]Aaf_PENSION!$C$16:$M$112,11,0),0)</f>
        <v>0</v>
      </c>
      <c r="V703" s="3">
        <f>IFERROR(VLOOKUP(B703,[13]Aaf_SALUD!$C$16:$M$112,11,0),0)</f>
        <v>0</v>
      </c>
      <c r="W703" s="3">
        <f>IFERROR(VLOOKUP(D703,[13]CALIDAD!$F$16:$M$1122,8,0),0)</f>
        <v>77496720</v>
      </c>
      <c r="X703" s="3">
        <f>IFERROR(VLOOKUP(D703,'[14]dinamica municip ok'!$F$4:$G$1107,2,0),0)</f>
        <v>325673929</v>
      </c>
      <c r="Y703" s="3">
        <f>IFERROR(VLOOKUP(B703,[13]Ap_CESANTIAS!$C$16:$M$112,11,0),0)</f>
        <v>0</v>
      </c>
      <c r="Z703" s="3">
        <f>IFERROR(VLOOKUP(B703,[13]Ap_PENSION!$C$16:$M$112,11,0),0)</f>
        <v>0</v>
      </c>
      <c r="AA703" s="3">
        <f>IFERROR(VLOOKUP(B703,[13]Ap_SALUD!$C$16:$M$112,11,0),0)</f>
        <v>0</v>
      </c>
      <c r="AB703" s="3"/>
      <c r="AC703" s="36">
        <f t="shared" si="30"/>
        <v>403170649</v>
      </c>
      <c r="AD703" s="37">
        <f t="shared" si="32"/>
        <v>232490164</v>
      </c>
      <c r="AE703" s="144"/>
    </row>
    <row r="704" spans="1:31" x14ac:dyDescent="0.25">
      <c r="A704" s="38">
        <v>692</v>
      </c>
      <c r="B704" s="61"/>
      <c r="C704" s="143" t="str">
        <f>VLOOKUP(D704,[8]Hoja1!$A$2:$B$1115,2,0)</f>
        <v>41615</v>
      </c>
      <c r="D704" s="31">
        <v>891180040</v>
      </c>
      <c r="E704" s="31">
        <v>211541615</v>
      </c>
      <c r="F704" s="61" t="s">
        <v>882</v>
      </c>
      <c r="G704" s="33">
        <v>0</v>
      </c>
      <c r="H704" s="33">
        <v>0</v>
      </c>
      <c r="I704" s="3">
        <f>IFERROR(VLOOKUP(C704,'[6]Anexo 2'!$A$9:$G$1115,7,0),0)</f>
        <v>380643480</v>
      </c>
      <c r="J704" s="3">
        <f>IFERROR(VLOOKUP(C704,'[6]Anexo 1'!$A$9:$F$1115,6,0),0)</f>
        <v>453675186</v>
      </c>
      <c r="K704" s="3"/>
      <c r="L704" s="3"/>
      <c r="M704" s="3"/>
      <c r="N704" s="3"/>
      <c r="O704" s="3"/>
      <c r="P704" s="34">
        <f t="shared" si="31"/>
        <v>834318666</v>
      </c>
      <c r="Q704" s="35">
        <f>VLOOKUP(D704,FEBRERO!$D$13:$Q$1147,14,0)+VLOOKUP(D704,FEBRERO!$D$13:$AC$1147,26,0)</f>
        <v>0</v>
      </c>
      <c r="R704" s="3">
        <f>IFERROR(VLOOKUP(D704,[13]ServNOMINA!$F$16:$M$112,8,0),0)</f>
        <v>0</v>
      </c>
      <c r="S704" s="3">
        <f>IFERROR(VLOOKUP(D704,[13]ServOTROS!$F$16:$M$112,8,0),0)</f>
        <v>0</v>
      </c>
      <c r="T704" s="3">
        <f>IFERROR(VLOOKUP(D704,[13]CANCEL!$F$16:$M$48,8,0),0)</f>
        <v>0</v>
      </c>
      <c r="U704" s="3">
        <f>IFERROR(VLOOKUP(B704,[13]Aaf_PENSION!$C$16:$M$112,11,0),0)</f>
        <v>0</v>
      </c>
      <c r="V704" s="3">
        <f>IFERROR(VLOOKUP(B704,[13]Aaf_SALUD!$C$16:$M$112,11,0),0)</f>
        <v>0</v>
      </c>
      <c r="W704" s="3">
        <f>IFERROR(VLOOKUP(D704,[13]CALIDAD!$F$16:$M$1122,8,0),0)</f>
        <v>95160870</v>
      </c>
      <c r="X704" s="3">
        <f>IFERROR(VLOOKUP(D704,'[14]dinamica municip ok'!$F$4:$G$1107,2,0),0)</f>
        <v>453675186</v>
      </c>
      <c r="Y704" s="3">
        <f>IFERROR(VLOOKUP(B704,[13]Ap_CESANTIAS!$C$16:$M$112,11,0),0)</f>
        <v>0</v>
      </c>
      <c r="Z704" s="3">
        <f>IFERROR(VLOOKUP(B704,[13]Ap_PENSION!$C$16:$M$112,11,0),0)</f>
        <v>0</v>
      </c>
      <c r="AA704" s="3">
        <f>IFERROR(VLOOKUP(B704,[13]Ap_SALUD!$C$16:$M$112,11,0),0)</f>
        <v>0</v>
      </c>
      <c r="AB704" s="3"/>
      <c r="AC704" s="36">
        <f t="shared" si="30"/>
        <v>548836056</v>
      </c>
      <c r="AD704" s="37">
        <f t="shared" si="32"/>
        <v>285482610</v>
      </c>
      <c r="AE704" s="144"/>
    </row>
    <row r="705" spans="1:31" x14ac:dyDescent="0.25">
      <c r="A705" s="29">
        <v>693</v>
      </c>
      <c r="B705" s="61"/>
      <c r="C705" s="143" t="str">
        <f>VLOOKUP(D705,[8]Hoja1!$A$2:$B$1115,2,0)</f>
        <v>41660</v>
      </c>
      <c r="D705" s="31">
        <v>891180180</v>
      </c>
      <c r="E705" s="31">
        <v>216041660</v>
      </c>
      <c r="F705" s="61" t="s">
        <v>883</v>
      </c>
      <c r="G705" s="33">
        <v>0</v>
      </c>
      <c r="H705" s="33">
        <v>0</v>
      </c>
      <c r="I705" s="3">
        <f>IFERROR(VLOOKUP(C705,'[6]Anexo 2'!$A$9:$G$1115,7,0),0)</f>
        <v>321879248</v>
      </c>
      <c r="J705" s="3">
        <f>IFERROR(VLOOKUP(C705,'[6]Anexo 1'!$A$9:$F$1115,6,0),0)</f>
        <v>300671636</v>
      </c>
      <c r="K705" s="3"/>
      <c r="L705" s="3"/>
      <c r="M705" s="3"/>
      <c r="N705" s="3"/>
      <c r="O705" s="3"/>
      <c r="P705" s="34">
        <f t="shared" si="31"/>
        <v>622550884</v>
      </c>
      <c r="Q705" s="35">
        <f>VLOOKUP(D705,FEBRERO!$D$13:$Q$1147,14,0)+VLOOKUP(D705,FEBRERO!$D$13:$AC$1147,26,0)</f>
        <v>0</v>
      </c>
      <c r="R705" s="3">
        <f>IFERROR(VLOOKUP(D705,[13]ServNOMINA!$F$16:$M$112,8,0),0)</f>
        <v>0</v>
      </c>
      <c r="S705" s="3">
        <f>IFERROR(VLOOKUP(D705,[13]ServOTROS!$F$16:$M$112,8,0),0)</f>
        <v>0</v>
      </c>
      <c r="T705" s="3">
        <f>IFERROR(VLOOKUP(D705,[13]CANCEL!$F$16:$M$48,8,0),0)</f>
        <v>0</v>
      </c>
      <c r="U705" s="3">
        <f>IFERROR(VLOOKUP(B705,[13]Aaf_PENSION!$C$16:$M$112,11,0),0)</f>
        <v>0</v>
      </c>
      <c r="V705" s="3">
        <f>IFERROR(VLOOKUP(B705,[13]Aaf_SALUD!$C$16:$M$112,11,0),0)</f>
        <v>0</v>
      </c>
      <c r="W705" s="3">
        <f>IFERROR(VLOOKUP(D705,[13]CALIDAD!$F$16:$M$1122,8,0),0)</f>
        <v>80469813</v>
      </c>
      <c r="X705" s="3">
        <f>IFERROR(VLOOKUP(D705,'[14]dinamica municip ok'!$F$4:$G$1107,2,0),0)</f>
        <v>300671636</v>
      </c>
      <c r="Y705" s="3">
        <f>IFERROR(VLOOKUP(B705,[13]Ap_CESANTIAS!$C$16:$M$112,11,0),0)</f>
        <v>0</v>
      </c>
      <c r="Z705" s="3">
        <f>IFERROR(VLOOKUP(B705,[13]Ap_PENSION!$C$16:$M$112,11,0),0)</f>
        <v>0</v>
      </c>
      <c r="AA705" s="3">
        <f>IFERROR(VLOOKUP(B705,[13]Ap_SALUD!$C$16:$M$112,11,0),0)</f>
        <v>0</v>
      </c>
      <c r="AB705" s="3"/>
      <c r="AC705" s="36">
        <f t="shared" si="30"/>
        <v>381141449</v>
      </c>
      <c r="AD705" s="37">
        <f t="shared" si="32"/>
        <v>241409435</v>
      </c>
      <c r="AE705" s="144"/>
    </row>
    <row r="706" spans="1:31" x14ac:dyDescent="0.25">
      <c r="A706" s="38">
        <v>694</v>
      </c>
      <c r="B706" s="61"/>
      <c r="C706" s="143" t="str">
        <f>VLOOKUP(D706,[8]Hoja1!$A$2:$B$1115,2,0)</f>
        <v>41668</v>
      </c>
      <c r="D706" s="31">
        <v>891180056</v>
      </c>
      <c r="E706" s="31">
        <v>216841668</v>
      </c>
      <c r="F706" s="61" t="s">
        <v>884</v>
      </c>
      <c r="G706" s="33">
        <v>0</v>
      </c>
      <c r="H706" s="33">
        <v>0</v>
      </c>
      <c r="I706" s="3">
        <f>IFERROR(VLOOKUP(C706,'[6]Anexo 2'!$A$9:$G$1115,7,0),0)</f>
        <v>606231920</v>
      </c>
      <c r="J706" s="3">
        <f>IFERROR(VLOOKUP(C706,'[6]Anexo 1'!$A$9:$F$1115,6,0),0)</f>
        <v>645870653</v>
      </c>
      <c r="K706" s="3"/>
      <c r="L706" s="3"/>
      <c r="M706" s="3"/>
      <c r="N706" s="3"/>
      <c r="O706" s="3"/>
      <c r="P706" s="34">
        <f t="shared" si="31"/>
        <v>1252102573</v>
      </c>
      <c r="Q706" s="35">
        <f>VLOOKUP(D706,FEBRERO!$D$13:$Q$1147,14,0)+VLOOKUP(D706,FEBRERO!$D$13:$AC$1147,26,0)</f>
        <v>0</v>
      </c>
      <c r="R706" s="3">
        <f>IFERROR(VLOOKUP(D706,[13]ServNOMINA!$F$16:$M$112,8,0),0)</f>
        <v>0</v>
      </c>
      <c r="S706" s="3">
        <f>IFERROR(VLOOKUP(D706,[13]ServOTROS!$F$16:$M$112,8,0),0)</f>
        <v>0</v>
      </c>
      <c r="T706" s="3">
        <f>IFERROR(VLOOKUP(D706,[13]CANCEL!$F$16:$M$48,8,0),0)</f>
        <v>0</v>
      </c>
      <c r="U706" s="3">
        <f>IFERROR(VLOOKUP(B706,[13]Aaf_PENSION!$C$16:$M$112,11,0),0)</f>
        <v>0</v>
      </c>
      <c r="V706" s="3">
        <f>IFERROR(VLOOKUP(B706,[13]Aaf_SALUD!$C$16:$M$112,11,0),0)</f>
        <v>0</v>
      </c>
      <c r="W706" s="3">
        <f>IFERROR(VLOOKUP(D706,[13]CALIDAD!$F$16:$M$1122,8,0),0)</f>
        <v>151557981</v>
      </c>
      <c r="X706" s="3">
        <f>IFERROR(VLOOKUP(D706,'[14]dinamica municip ok'!$F$4:$G$1107,2,0),0)</f>
        <v>645870653</v>
      </c>
      <c r="Y706" s="3">
        <f>IFERROR(VLOOKUP(B706,[13]Ap_CESANTIAS!$C$16:$M$112,11,0),0)</f>
        <v>0</v>
      </c>
      <c r="Z706" s="3">
        <f>IFERROR(VLOOKUP(B706,[13]Ap_PENSION!$C$16:$M$112,11,0),0)</f>
        <v>0</v>
      </c>
      <c r="AA706" s="3">
        <f>IFERROR(VLOOKUP(B706,[13]Ap_SALUD!$C$16:$M$112,11,0),0)</f>
        <v>0</v>
      </c>
      <c r="AB706" s="3"/>
      <c r="AC706" s="36">
        <f t="shared" si="30"/>
        <v>797428634</v>
      </c>
      <c r="AD706" s="37">
        <f t="shared" si="32"/>
        <v>454673939</v>
      </c>
      <c r="AE706" s="144"/>
    </row>
    <row r="707" spans="1:31" x14ac:dyDescent="0.25">
      <c r="A707" s="29">
        <v>695</v>
      </c>
      <c r="B707" s="61"/>
      <c r="C707" s="143" t="str">
        <f>VLOOKUP(D707,[8]Hoja1!$A$2:$B$1115,2,0)</f>
        <v>41676</v>
      </c>
      <c r="D707" s="31">
        <v>891180076</v>
      </c>
      <c r="E707" s="31">
        <v>217641676</v>
      </c>
      <c r="F707" s="61" t="s">
        <v>570</v>
      </c>
      <c r="G707" s="33">
        <v>0</v>
      </c>
      <c r="H707" s="33">
        <v>0</v>
      </c>
      <c r="I707" s="3">
        <f>IFERROR(VLOOKUP(C707,'[6]Anexo 2'!$A$9:$G$1115,7,0),0)</f>
        <v>278250024</v>
      </c>
      <c r="J707" s="3">
        <f>IFERROR(VLOOKUP(C707,'[6]Anexo 1'!$A$9:$F$1115,6,0),0)</f>
        <v>243471672</v>
      </c>
      <c r="K707" s="3"/>
      <c r="L707" s="3"/>
      <c r="M707" s="3"/>
      <c r="N707" s="3"/>
      <c r="O707" s="3"/>
      <c r="P707" s="34">
        <f t="shared" si="31"/>
        <v>521721696</v>
      </c>
      <c r="Q707" s="35">
        <f>VLOOKUP(D707,FEBRERO!$D$13:$Q$1147,14,0)+VLOOKUP(D707,FEBRERO!$D$13:$AC$1147,26,0)</f>
        <v>0</v>
      </c>
      <c r="R707" s="3">
        <f>IFERROR(VLOOKUP(D707,[13]ServNOMINA!$F$16:$M$112,8,0),0)</f>
        <v>0</v>
      </c>
      <c r="S707" s="3">
        <f>IFERROR(VLOOKUP(D707,[13]ServOTROS!$F$16:$M$112,8,0),0)</f>
        <v>0</v>
      </c>
      <c r="T707" s="3">
        <f>IFERROR(VLOOKUP(D707,[13]CANCEL!$F$16:$M$48,8,0),0)</f>
        <v>0</v>
      </c>
      <c r="U707" s="3">
        <f>IFERROR(VLOOKUP(B707,[13]Aaf_PENSION!$C$16:$M$112,11,0),0)</f>
        <v>0</v>
      </c>
      <c r="V707" s="3">
        <f>IFERROR(VLOOKUP(B707,[13]Aaf_SALUD!$C$16:$M$112,11,0),0)</f>
        <v>0</v>
      </c>
      <c r="W707" s="3">
        <f>IFERROR(VLOOKUP(D707,[13]CALIDAD!$F$16:$M$1122,8,0),0)</f>
        <v>69562506</v>
      </c>
      <c r="X707" s="3">
        <f>IFERROR(VLOOKUP(D707,'[14]dinamica municip ok'!$F$4:$G$1107,2,0),0)</f>
        <v>243471672</v>
      </c>
      <c r="Y707" s="3">
        <f>IFERROR(VLOOKUP(B707,[13]Ap_CESANTIAS!$C$16:$M$112,11,0),0)</f>
        <v>0</v>
      </c>
      <c r="Z707" s="3">
        <f>IFERROR(VLOOKUP(B707,[13]Ap_PENSION!$C$16:$M$112,11,0),0)</f>
        <v>0</v>
      </c>
      <c r="AA707" s="3">
        <f>IFERROR(VLOOKUP(B707,[13]Ap_SALUD!$C$16:$M$112,11,0),0)</f>
        <v>0</v>
      </c>
      <c r="AB707" s="3"/>
      <c r="AC707" s="36">
        <f t="shared" si="30"/>
        <v>313034178</v>
      </c>
      <c r="AD707" s="37">
        <f t="shared" si="32"/>
        <v>208687518</v>
      </c>
      <c r="AE707" s="144"/>
    </row>
    <row r="708" spans="1:31" x14ac:dyDescent="0.25">
      <c r="A708" s="38">
        <v>696</v>
      </c>
      <c r="B708" s="61"/>
      <c r="C708" s="143" t="str">
        <f>VLOOKUP(D708,[8]Hoja1!$A$2:$B$1115,2,0)</f>
        <v>41770</v>
      </c>
      <c r="D708" s="31">
        <v>891180191</v>
      </c>
      <c r="E708" s="31">
        <v>217041770</v>
      </c>
      <c r="F708" s="61" t="s">
        <v>885</v>
      </c>
      <c r="G708" s="33">
        <v>0</v>
      </c>
      <c r="H708" s="33">
        <v>0</v>
      </c>
      <c r="I708" s="3">
        <f>IFERROR(VLOOKUP(C708,'[6]Anexo 2'!$A$9:$G$1115,7,0),0)</f>
        <v>532766192</v>
      </c>
      <c r="J708" s="3">
        <f>IFERROR(VLOOKUP(C708,'[6]Anexo 1'!$A$9:$F$1115,6,0),0)</f>
        <v>652150820</v>
      </c>
      <c r="K708" s="3"/>
      <c r="L708" s="3"/>
      <c r="M708" s="3"/>
      <c r="N708" s="3"/>
      <c r="O708" s="3"/>
      <c r="P708" s="34">
        <f t="shared" si="31"/>
        <v>1184917012</v>
      </c>
      <c r="Q708" s="35">
        <f>VLOOKUP(D708,FEBRERO!$D$13:$Q$1147,14,0)+VLOOKUP(D708,FEBRERO!$D$13:$AC$1147,26,0)</f>
        <v>0</v>
      </c>
      <c r="R708" s="3">
        <f>IFERROR(VLOOKUP(D708,[13]ServNOMINA!$F$16:$M$112,8,0),0)</f>
        <v>0</v>
      </c>
      <c r="S708" s="3">
        <f>IFERROR(VLOOKUP(D708,[13]ServOTROS!$F$16:$M$112,8,0),0)</f>
        <v>0</v>
      </c>
      <c r="T708" s="3">
        <f>IFERROR(VLOOKUP(D708,[13]CANCEL!$F$16:$M$48,8,0),0)</f>
        <v>0</v>
      </c>
      <c r="U708" s="3">
        <f>IFERROR(VLOOKUP(B708,[13]Aaf_PENSION!$C$16:$M$112,11,0),0)</f>
        <v>0</v>
      </c>
      <c r="V708" s="3">
        <f>IFERROR(VLOOKUP(B708,[13]Aaf_SALUD!$C$16:$M$112,11,0),0)</f>
        <v>0</v>
      </c>
      <c r="W708" s="3">
        <f>IFERROR(VLOOKUP(D708,[13]CALIDAD!$F$16:$M$1122,8,0),0)</f>
        <v>133191549</v>
      </c>
      <c r="X708" s="3">
        <f>IFERROR(VLOOKUP(D708,'[14]dinamica municip ok'!$F$4:$G$1107,2,0),0)</f>
        <v>652150820</v>
      </c>
      <c r="Y708" s="3">
        <f>IFERROR(VLOOKUP(B708,[13]Ap_CESANTIAS!$C$16:$M$112,11,0),0)</f>
        <v>0</v>
      </c>
      <c r="Z708" s="3">
        <f>IFERROR(VLOOKUP(B708,[13]Ap_PENSION!$C$16:$M$112,11,0),0)</f>
        <v>0</v>
      </c>
      <c r="AA708" s="3">
        <f>IFERROR(VLOOKUP(B708,[13]Ap_SALUD!$C$16:$M$112,11,0),0)</f>
        <v>0</v>
      </c>
      <c r="AB708" s="3"/>
      <c r="AC708" s="36">
        <f t="shared" si="30"/>
        <v>785342369</v>
      </c>
      <c r="AD708" s="37">
        <f t="shared" si="32"/>
        <v>399574643</v>
      </c>
      <c r="AE708" s="144"/>
    </row>
    <row r="709" spans="1:31" x14ac:dyDescent="0.25">
      <c r="A709" s="29">
        <v>697</v>
      </c>
      <c r="B709" s="61"/>
      <c r="C709" s="143" t="str">
        <f>VLOOKUP(D709,[8]Hoja1!$A$2:$B$1115,2,0)</f>
        <v>41791</v>
      </c>
      <c r="D709" s="31">
        <v>891180211</v>
      </c>
      <c r="E709" s="31">
        <v>219141791</v>
      </c>
      <c r="F709" s="61" t="s">
        <v>886</v>
      </c>
      <c r="G709" s="33">
        <v>0</v>
      </c>
      <c r="H709" s="33">
        <v>0</v>
      </c>
      <c r="I709" s="3">
        <f>IFERROR(VLOOKUP(C709,'[6]Anexo 2'!$A$9:$G$1115,7,0),0)</f>
        <v>328731648</v>
      </c>
      <c r="J709" s="3">
        <f>IFERROR(VLOOKUP(C709,'[6]Anexo 1'!$A$9:$F$1115,6,0),0)</f>
        <v>368097525</v>
      </c>
      <c r="K709" s="3"/>
      <c r="L709" s="3"/>
      <c r="M709" s="3"/>
      <c r="N709" s="3"/>
      <c r="O709" s="3"/>
      <c r="P709" s="34">
        <f t="shared" si="31"/>
        <v>696829173</v>
      </c>
      <c r="Q709" s="35">
        <f>VLOOKUP(D709,FEBRERO!$D$13:$Q$1147,14,0)+VLOOKUP(D709,FEBRERO!$D$13:$AC$1147,26,0)</f>
        <v>0</v>
      </c>
      <c r="R709" s="3">
        <f>IFERROR(VLOOKUP(D709,[13]ServNOMINA!$F$16:$M$112,8,0),0)</f>
        <v>0</v>
      </c>
      <c r="S709" s="3">
        <f>IFERROR(VLOOKUP(D709,[13]ServOTROS!$F$16:$M$112,8,0),0)</f>
        <v>0</v>
      </c>
      <c r="T709" s="3">
        <f>IFERROR(VLOOKUP(D709,[13]CANCEL!$F$16:$M$48,8,0),0)</f>
        <v>0</v>
      </c>
      <c r="U709" s="3">
        <f>IFERROR(VLOOKUP(B709,[13]Aaf_PENSION!$C$16:$M$112,11,0),0)</f>
        <v>0</v>
      </c>
      <c r="V709" s="3">
        <f>IFERROR(VLOOKUP(B709,[13]Aaf_SALUD!$C$16:$M$112,11,0),0)</f>
        <v>0</v>
      </c>
      <c r="W709" s="3">
        <f>IFERROR(VLOOKUP(D709,[13]CALIDAD!$F$16:$M$1122,8,0),0)</f>
        <v>82182912</v>
      </c>
      <c r="X709" s="3">
        <f>IFERROR(VLOOKUP(D709,'[14]dinamica municip ok'!$F$4:$G$1107,2,0),0)</f>
        <v>368097525</v>
      </c>
      <c r="Y709" s="3">
        <f>IFERROR(VLOOKUP(B709,[13]Ap_CESANTIAS!$C$16:$M$112,11,0),0)</f>
        <v>0</v>
      </c>
      <c r="Z709" s="3">
        <f>IFERROR(VLOOKUP(B709,[13]Ap_PENSION!$C$16:$M$112,11,0),0)</f>
        <v>0</v>
      </c>
      <c r="AA709" s="3">
        <f>IFERROR(VLOOKUP(B709,[13]Ap_SALUD!$C$16:$M$112,11,0),0)</f>
        <v>0</v>
      </c>
      <c r="AB709" s="3"/>
      <c r="AC709" s="36">
        <f t="shared" si="30"/>
        <v>450280437</v>
      </c>
      <c r="AD709" s="37">
        <f t="shared" si="32"/>
        <v>246548736</v>
      </c>
      <c r="AE709" s="144"/>
    </row>
    <row r="710" spans="1:31" x14ac:dyDescent="0.25">
      <c r="A710" s="38">
        <v>698</v>
      </c>
      <c r="B710" s="61"/>
      <c r="C710" s="143" t="str">
        <f>VLOOKUP(D710,[8]Hoja1!$A$2:$B$1115,2,0)</f>
        <v>41797</v>
      </c>
      <c r="D710" s="31">
        <v>800097176</v>
      </c>
      <c r="E710" s="31">
        <v>219741797</v>
      </c>
      <c r="F710" s="61" t="s">
        <v>887</v>
      </c>
      <c r="G710" s="33">
        <v>0</v>
      </c>
      <c r="H710" s="33">
        <v>0</v>
      </c>
      <c r="I710" s="3">
        <f>IFERROR(VLOOKUP(C710,'[6]Anexo 2'!$A$9:$G$1115,7,0),0)</f>
        <v>199864292</v>
      </c>
      <c r="J710" s="3">
        <f>IFERROR(VLOOKUP(C710,'[6]Anexo 1'!$A$9:$F$1115,6,0),0)</f>
        <v>191244662</v>
      </c>
      <c r="K710" s="3"/>
      <c r="L710" s="3"/>
      <c r="M710" s="3"/>
      <c r="N710" s="3"/>
      <c r="O710" s="3"/>
      <c r="P710" s="34">
        <f t="shared" si="31"/>
        <v>391108954</v>
      </c>
      <c r="Q710" s="35">
        <f>VLOOKUP(D710,FEBRERO!$D$13:$Q$1147,14,0)+VLOOKUP(D710,FEBRERO!$D$13:$AC$1147,26,0)</f>
        <v>0</v>
      </c>
      <c r="R710" s="3">
        <f>IFERROR(VLOOKUP(D710,[13]ServNOMINA!$F$16:$M$112,8,0),0)</f>
        <v>0</v>
      </c>
      <c r="S710" s="3">
        <f>IFERROR(VLOOKUP(D710,[13]ServOTROS!$F$16:$M$112,8,0),0)</f>
        <v>0</v>
      </c>
      <c r="T710" s="3">
        <f>IFERROR(VLOOKUP(D710,[13]CANCEL!$F$16:$M$48,8,0),0)</f>
        <v>0</v>
      </c>
      <c r="U710" s="3">
        <f>IFERROR(VLOOKUP(B710,[13]Aaf_PENSION!$C$16:$M$112,11,0),0)</f>
        <v>0</v>
      </c>
      <c r="V710" s="3">
        <f>IFERROR(VLOOKUP(B710,[13]Aaf_SALUD!$C$16:$M$112,11,0),0)</f>
        <v>0</v>
      </c>
      <c r="W710" s="3">
        <f>IFERROR(VLOOKUP(D710,[13]CALIDAD!$F$16:$M$1122,8,0),0)</f>
        <v>49966074</v>
      </c>
      <c r="X710" s="3">
        <f>IFERROR(VLOOKUP(D710,'[14]dinamica municip ok'!$F$4:$G$1107,2,0),0)</f>
        <v>191244662</v>
      </c>
      <c r="Y710" s="3">
        <f>IFERROR(VLOOKUP(B710,[13]Ap_CESANTIAS!$C$16:$M$112,11,0),0)</f>
        <v>0</v>
      </c>
      <c r="Z710" s="3">
        <f>IFERROR(VLOOKUP(B710,[13]Ap_PENSION!$C$16:$M$112,11,0),0)</f>
        <v>0</v>
      </c>
      <c r="AA710" s="3">
        <f>IFERROR(VLOOKUP(B710,[13]Ap_SALUD!$C$16:$M$112,11,0),0)</f>
        <v>0</v>
      </c>
      <c r="AB710" s="3"/>
      <c r="AC710" s="36">
        <f t="shared" si="30"/>
        <v>241210736</v>
      </c>
      <c r="AD710" s="37">
        <f t="shared" si="32"/>
        <v>149898218</v>
      </c>
      <c r="AE710" s="144"/>
    </row>
    <row r="711" spans="1:31" x14ac:dyDescent="0.25">
      <c r="A711" s="29">
        <v>699</v>
      </c>
      <c r="B711" s="61"/>
      <c r="C711" s="143" t="str">
        <f>VLOOKUP(D711,[8]Hoja1!$A$2:$B$1115,2,0)</f>
        <v>41799</v>
      </c>
      <c r="D711" s="31">
        <v>891180127</v>
      </c>
      <c r="E711" s="31">
        <v>219941799</v>
      </c>
      <c r="F711" s="61" t="s">
        <v>888</v>
      </c>
      <c r="G711" s="33">
        <v>0</v>
      </c>
      <c r="H711" s="33">
        <v>0</v>
      </c>
      <c r="I711" s="3">
        <f>IFERROR(VLOOKUP(C711,'[6]Anexo 2'!$A$9:$G$1115,7,0),0)</f>
        <v>233472452</v>
      </c>
      <c r="J711" s="3">
        <f>IFERROR(VLOOKUP(C711,'[6]Anexo 1'!$A$9:$F$1115,6,0),0)</f>
        <v>239434611</v>
      </c>
      <c r="K711" s="3"/>
      <c r="L711" s="3"/>
      <c r="M711" s="3"/>
      <c r="N711" s="3"/>
      <c r="O711" s="3"/>
      <c r="P711" s="34">
        <f t="shared" si="31"/>
        <v>472907063</v>
      </c>
      <c r="Q711" s="35">
        <f>VLOOKUP(D711,FEBRERO!$D$13:$Q$1147,14,0)+VLOOKUP(D711,FEBRERO!$D$13:$AC$1147,26,0)</f>
        <v>0</v>
      </c>
      <c r="R711" s="3">
        <f>IFERROR(VLOOKUP(D711,[13]ServNOMINA!$F$16:$M$112,8,0),0)</f>
        <v>0</v>
      </c>
      <c r="S711" s="3">
        <f>IFERROR(VLOOKUP(D711,[13]ServOTROS!$F$16:$M$112,8,0),0)</f>
        <v>0</v>
      </c>
      <c r="T711" s="3">
        <f>IFERROR(VLOOKUP(D711,[13]CANCEL!$F$16:$M$48,8,0),0)</f>
        <v>0</v>
      </c>
      <c r="U711" s="3">
        <f>IFERROR(VLOOKUP(B711,[13]Aaf_PENSION!$C$16:$M$112,11,0),0)</f>
        <v>0</v>
      </c>
      <c r="V711" s="3">
        <f>IFERROR(VLOOKUP(B711,[13]Aaf_SALUD!$C$16:$M$112,11,0),0)</f>
        <v>0</v>
      </c>
      <c r="W711" s="3">
        <f>IFERROR(VLOOKUP(D711,[13]CALIDAD!$F$16:$M$1122,8,0),0)</f>
        <v>58368114</v>
      </c>
      <c r="X711" s="3">
        <f>IFERROR(VLOOKUP(D711,'[14]dinamica municip ok'!$F$4:$G$1107,2,0),0)</f>
        <v>239434611</v>
      </c>
      <c r="Y711" s="3">
        <f>IFERROR(VLOOKUP(B711,[13]Ap_CESANTIAS!$C$16:$M$112,11,0),0)</f>
        <v>0</v>
      </c>
      <c r="Z711" s="3">
        <f>IFERROR(VLOOKUP(B711,[13]Ap_PENSION!$C$16:$M$112,11,0),0)</f>
        <v>0</v>
      </c>
      <c r="AA711" s="3">
        <f>IFERROR(VLOOKUP(B711,[13]Ap_SALUD!$C$16:$M$112,11,0),0)</f>
        <v>0</v>
      </c>
      <c r="AB711" s="3"/>
      <c r="AC711" s="36">
        <f t="shared" si="30"/>
        <v>297802725</v>
      </c>
      <c r="AD711" s="37">
        <f t="shared" si="32"/>
        <v>175104338</v>
      </c>
      <c r="AE711" s="144"/>
    </row>
    <row r="712" spans="1:31" x14ac:dyDescent="0.25">
      <c r="A712" s="38">
        <v>700</v>
      </c>
      <c r="B712" s="61"/>
      <c r="C712" s="143" t="str">
        <f>VLOOKUP(D712,[8]Hoja1!$A$2:$B$1115,2,0)</f>
        <v>41801</v>
      </c>
      <c r="D712" s="31">
        <v>891180181</v>
      </c>
      <c r="E712" s="31">
        <v>210141801</v>
      </c>
      <c r="F712" s="61" t="s">
        <v>889</v>
      </c>
      <c r="G712" s="33">
        <v>0</v>
      </c>
      <c r="H712" s="33">
        <v>0</v>
      </c>
      <c r="I712" s="3">
        <f>IFERROR(VLOOKUP(C712,'[6]Anexo 2'!$A$9:$G$1115,7,0),0)</f>
        <v>139048310</v>
      </c>
      <c r="J712" s="3">
        <f>IFERROR(VLOOKUP(C712,'[6]Anexo 1'!$A$9:$F$1115,6,0),0)</f>
        <v>127786221</v>
      </c>
      <c r="K712" s="3"/>
      <c r="L712" s="3"/>
      <c r="M712" s="3"/>
      <c r="N712" s="3"/>
      <c r="O712" s="3"/>
      <c r="P712" s="34">
        <f t="shared" si="31"/>
        <v>266834531</v>
      </c>
      <c r="Q712" s="35">
        <f>VLOOKUP(D712,FEBRERO!$D$13:$Q$1147,14,0)+VLOOKUP(D712,FEBRERO!$D$13:$AC$1147,26,0)</f>
        <v>0</v>
      </c>
      <c r="R712" s="3">
        <f>IFERROR(VLOOKUP(D712,[13]ServNOMINA!$F$16:$M$112,8,0),0)</f>
        <v>0</v>
      </c>
      <c r="S712" s="3">
        <f>IFERROR(VLOOKUP(D712,[13]ServOTROS!$F$16:$M$112,8,0),0)</f>
        <v>0</v>
      </c>
      <c r="T712" s="3">
        <f>IFERROR(VLOOKUP(D712,[13]CANCEL!$F$16:$M$48,8,0),0)</f>
        <v>0</v>
      </c>
      <c r="U712" s="3">
        <f>IFERROR(VLOOKUP(B712,[13]Aaf_PENSION!$C$16:$M$112,11,0),0)</f>
        <v>0</v>
      </c>
      <c r="V712" s="3">
        <f>IFERROR(VLOOKUP(B712,[13]Aaf_SALUD!$C$16:$M$112,11,0),0)</f>
        <v>0</v>
      </c>
      <c r="W712" s="3">
        <f>IFERROR(VLOOKUP(D712,[13]CALIDAD!$F$16:$M$1122,8,0),0)</f>
        <v>34762077</v>
      </c>
      <c r="X712" s="3">
        <f>IFERROR(VLOOKUP(D712,'[14]dinamica municip ok'!$F$4:$G$1107,2,0),0)</f>
        <v>127786221</v>
      </c>
      <c r="Y712" s="3">
        <f>IFERROR(VLOOKUP(B712,[13]Ap_CESANTIAS!$C$16:$M$112,11,0),0)</f>
        <v>0</v>
      </c>
      <c r="Z712" s="3">
        <f>IFERROR(VLOOKUP(B712,[13]Ap_PENSION!$C$16:$M$112,11,0),0)</f>
        <v>0</v>
      </c>
      <c r="AA712" s="3">
        <f>IFERROR(VLOOKUP(B712,[13]Ap_SALUD!$C$16:$M$112,11,0),0)</f>
        <v>0</v>
      </c>
      <c r="AB712" s="3"/>
      <c r="AC712" s="36">
        <f t="shared" si="30"/>
        <v>162548298</v>
      </c>
      <c r="AD712" s="37">
        <f t="shared" si="32"/>
        <v>104286233</v>
      </c>
      <c r="AE712" s="144"/>
    </row>
    <row r="713" spans="1:31" x14ac:dyDescent="0.25">
      <c r="A713" s="29">
        <v>701</v>
      </c>
      <c r="B713" s="61"/>
      <c r="C713" s="143" t="str">
        <f>VLOOKUP(D713,[8]Hoja1!$A$2:$B$1115,2,0)</f>
        <v>41807</v>
      </c>
      <c r="D713" s="31">
        <v>891180182</v>
      </c>
      <c r="E713" s="31">
        <v>210741807</v>
      </c>
      <c r="F713" s="61" t="s">
        <v>890</v>
      </c>
      <c r="G713" s="33">
        <v>0</v>
      </c>
      <c r="H713" s="33">
        <v>0</v>
      </c>
      <c r="I713" s="3">
        <f>IFERROR(VLOOKUP(C713,'[6]Anexo 2'!$A$9:$G$1115,7,0),0)</f>
        <v>354010800</v>
      </c>
      <c r="J713" s="3">
        <f>IFERROR(VLOOKUP(C713,'[6]Anexo 1'!$A$9:$F$1115,6,0),0)</f>
        <v>411041029</v>
      </c>
      <c r="K713" s="3"/>
      <c r="L713" s="3"/>
      <c r="M713" s="3"/>
      <c r="N713" s="3"/>
      <c r="O713" s="3"/>
      <c r="P713" s="34">
        <f t="shared" si="31"/>
        <v>765051829</v>
      </c>
      <c r="Q713" s="35">
        <f>VLOOKUP(D713,FEBRERO!$D$13:$Q$1147,14,0)+VLOOKUP(D713,FEBRERO!$D$13:$AC$1147,26,0)</f>
        <v>0</v>
      </c>
      <c r="R713" s="3">
        <f>IFERROR(VLOOKUP(D713,[13]ServNOMINA!$F$16:$M$112,8,0),0)</f>
        <v>0</v>
      </c>
      <c r="S713" s="3">
        <f>IFERROR(VLOOKUP(D713,[13]ServOTROS!$F$16:$M$112,8,0),0)</f>
        <v>0</v>
      </c>
      <c r="T713" s="3">
        <f>IFERROR(VLOOKUP(D713,[13]CANCEL!$F$16:$M$48,8,0),0)</f>
        <v>0</v>
      </c>
      <c r="U713" s="3">
        <f>IFERROR(VLOOKUP(B713,[13]Aaf_PENSION!$C$16:$M$112,11,0),0)</f>
        <v>0</v>
      </c>
      <c r="V713" s="3">
        <f>IFERROR(VLOOKUP(B713,[13]Aaf_SALUD!$C$16:$M$112,11,0),0)</f>
        <v>0</v>
      </c>
      <c r="W713" s="3">
        <f>IFERROR(VLOOKUP(D713,[13]CALIDAD!$F$16:$M$1122,8,0),0)</f>
        <v>88502700</v>
      </c>
      <c r="X713" s="3">
        <f>IFERROR(VLOOKUP(D713,'[14]dinamica municip ok'!$F$4:$G$1107,2,0),0)</f>
        <v>411041029</v>
      </c>
      <c r="Y713" s="3">
        <f>IFERROR(VLOOKUP(B713,[13]Ap_CESANTIAS!$C$16:$M$112,11,0),0)</f>
        <v>0</v>
      </c>
      <c r="Z713" s="3">
        <f>IFERROR(VLOOKUP(B713,[13]Ap_PENSION!$C$16:$M$112,11,0),0)</f>
        <v>0</v>
      </c>
      <c r="AA713" s="3">
        <f>IFERROR(VLOOKUP(B713,[13]Ap_SALUD!$C$16:$M$112,11,0),0)</f>
        <v>0</v>
      </c>
      <c r="AB713" s="3"/>
      <c r="AC713" s="36">
        <f t="shared" si="30"/>
        <v>499543729</v>
      </c>
      <c r="AD713" s="37">
        <f t="shared" si="32"/>
        <v>265508100</v>
      </c>
      <c r="AE713" s="144"/>
    </row>
    <row r="714" spans="1:31" x14ac:dyDescent="0.25">
      <c r="A714" s="38">
        <v>702</v>
      </c>
      <c r="B714" s="61"/>
      <c r="C714" s="143" t="str">
        <f>VLOOKUP(D714,[8]Hoja1!$A$2:$B$1115,2,0)</f>
        <v>41872</v>
      </c>
      <c r="D714" s="31">
        <v>891180187</v>
      </c>
      <c r="E714" s="31">
        <v>217241872</v>
      </c>
      <c r="F714" s="61" t="s">
        <v>891</v>
      </c>
      <c r="G714" s="33">
        <v>0</v>
      </c>
      <c r="H714" s="33">
        <v>0</v>
      </c>
      <c r="I714" s="3">
        <f>IFERROR(VLOOKUP(C714,'[6]Anexo 2'!$A$9:$G$1115,7,0),0)</f>
        <v>117891468</v>
      </c>
      <c r="J714" s="3">
        <f>IFERROR(VLOOKUP(C714,'[6]Anexo 1'!$A$9:$F$1115,6,0),0)</f>
        <v>125271081</v>
      </c>
      <c r="K714" s="3"/>
      <c r="L714" s="3"/>
      <c r="M714" s="3"/>
      <c r="N714" s="3"/>
      <c r="O714" s="3"/>
      <c r="P714" s="34">
        <f t="shared" si="31"/>
        <v>243162549</v>
      </c>
      <c r="Q714" s="35">
        <f>VLOOKUP(D714,FEBRERO!$D$13:$Q$1147,14,0)+VLOOKUP(D714,FEBRERO!$D$13:$AC$1147,26,0)</f>
        <v>0</v>
      </c>
      <c r="R714" s="3">
        <f>IFERROR(VLOOKUP(D714,[13]ServNOMINA!$F$16:$M$112,8,0),0)</f>
        <v>0</v>
      </c>
      <c r="S714" s="3">
        <f>IFERROR(VLOOKUP(D714,[13]ServOTROS!$F$16:$M$112,8,0),0)</f>
        <v>0</v>
      </c>
      <c r="T714" s="3">
        <f>IFERROR(VLOOKUP(D714,[13]CANCEL!$F$16:$M$48,8,0),0)</f>
        <v>0</v>
      </c>
      <c r="U714" s="3">
        <f>IFERROR(VLOOKUP(B714,[13]Aaf_PENSION!$C$16:$M$112,11,0),0)</f>
        <v>0</v>
      </c>
      <c r="V714" s="3">
        <f>IFERROR(VLOOKUP(B714,[13]Aaf_SALUD!$C$16:$M$112,11,0),0)</f>
        <v>0</v>
      </c>
      <c r="W714" s="3">
        <f>IFERROR(VLOOKUP(D714,[13]CALIDAD!$F$16:$M$1122,8,0),0)</f>
        <v>29472867</v>
      </c>
      <c r="X714" s="3">
        <f>IFERROR(VLOOKUP(D714,'[14]dinamica municip ok'!$F$4:$G$1107,2,0),0)</f>
        <v>125271081</v>
      </c>
      <c r="Y714" s="3">
        <f>IFERROR(VLOOKUP(B714,[13]Ap_CESANTIAS!$C$16:$M$112,11,0),0)</f>
        <v>0</v>
      </c>
      <c r="Z714" s="3">
        <f>IFERROR(VLOOKUP(B714,[13]Ap_PENSION!$C$16:$M$112,11,0),0)</f>
        <v>0</v>
      </c>
      <c r="AA714" s="3">
        <f>IFERROR(VLOOKUP(B714,[13]Ap_SALUD!$C$16:$M$112,11,0),0)</f>
        <v>0</v>
      </c>
      <c r="AB714" s="3"/>
      <c r="AC714" s="36">
        <f t="shared" si="30"/>
        <v>154743948</v>
      </c>
      <c r="AD714" s="37">
        <f t="shared" si="32"/>
        <v>88418601</v>
      </c>
      <c r="AE714" s="144"/>
    </row>
    <row r="715" spans="1:31" x14ac:dyDescent="0.25">
      <c r="A715" s="29">
        <v>703</v>
      </c>
      <c r="B715" s="61"/>
      <c r="C715" s="143" t="str">
        <f>VLOOKUP(D715,[8]Hoja1!$A$2:$B$1115,2,0)</f>
        <v>41885</v>
      </c>
      <c r="D715" s="31">
        <v>800097180</v>
      </c>
      <c r="E715" s="31">
        <v>218541885</v>
      </c>
      <c r="F715" s="61" t="s">
        <v>892</v>
      </c>
      <c r="G715" s="33">
        <v>0</v>
      </c>
      <c r="H715" s="33">
        <v>0</v>
      </c>
      <c r="I715" s="3">
        <f>IFERROR(VLOOKUP(C715,'[6]Anexo 2'!$A$9:$G$1115,7,0),0)</f>
        <v>108926400</v>
      </c>
      <c r="J715" s="3">
        <f>IFERROR(VLOOKUP(C715,'[6]Anexo 1'!$A$9:$F$1115,6,0),0)</f>
        <v>120630136</v>
      </c>
      <c r="K715" s="3"/>
      <c r="L715" s="3"/>
      <c r="M715" s="3"/>
      <c r="N715" s="3"/>
      <c r="O715" s="3"/>
      <c r="P715" s="34">
        <f t="shared" si="31"/>
        <v>229556536</v>
      </c>
      <c r="Q715" s="35">
        <f>VLOOKUP(D715,FEBRERO!$D$13:$Q$1147,14,0)+VLOOKUP(D715,FEBRERO!$D$13:$AC$1147,26,0)</f>
        <v>0</v>
      </c>
      <c r="R715" s="3">
        <f>IFERROR(VLOOKUP(D715,[13]ServNOMINA!$F$16:$M$112,8,0),0)</f>
        <v>0</v>
      </c>
      <c r="S715" s="3">
        <f>IFERROR(VLOOKUP(D715,[13]ServOTROS!$F$16:$M$112,8,0),0)</f>
        <v>0</v>
      </c>
      <c r="T715" s="3">
        <f>IFERROR(VLOOKUP(D715,[13]CANCEL!$F$16:$M$48,8,0),0)</f>
        <v>0</v>
      </c>
      <c r="U715" s="3">
        <f>IFERROR(VLOOKUP(B715,[13]Aaf_PENSION!$C$16:$M$112,11,0),0)</f>
        <v>0</v>
      </c>
      <c r="V715" s="3">
        <f>IFERROR(VLOOKUP(B715,[13]Aaf_SALUD!$C$16:$M$112,11,0),0)</f>
        <v>0</v>
      </c>
      <c r="W715" s="3">
        <f>IFERROR(VLOOKUP(D715,[13]CALIDAD!$F$16:$M$1122,8,0),0)</f>
        <v>27231600</v>
      </c>
      <c r="X715" s="3">
        <f>IFERROR(VLOOKUP(D715,'[14]dinamica municip ok'!$F$4:$G$1107,2,0),0)</f>
        <v>120630136</v>
      </c>
      <c r="Y715" s="3">
        <f>IFERROR(VLOOKUP(B715,[13]Ap_CESANTIAS!$C$16:$M$112,11,0),0)</f>
        <v>0</v>
      </c>
      <c r="Z715" s="3">
        <f>IFERROR(VLOOKUP(B715,[13]Ap_PENSION!$C$16:$M$112,11,0),0)</f>
        <v>0</v>
      </c>
      <c r="AA715" s="3">
        <f>IFERROR(VLOOKUP(B715,[13]Ap_SALUD!$C$16:$M$112,11,0),0)</f>
        <v>0</v>
      </c>
      <c r="AB715" s="3"/>
      <c r="AC715" s="36">
        <f t="shared" si="30"/>
        <v>147861736</v>
      </c>
      <c r="AD715" s="37">
        <f t="shared" si="32"/>
        <v>81694800</v>
      </c>
      <c r="AE715" s="144"/>
    </row>
    <row r="716" spans="1:31" x14ac:dyDescent="0.25">
      <c r="A716" s="38">
        <v>704</v>
      </c>
      <c r="B716" s="61"/>
      <c r="C716" s="143" t="str">
        <f>VLOOKUP(D716,[8]Hoja1!$A$2:$B$1115,2,0)</f>
        <v>44035</v>
      </c>
      <c r="D716" s="31">
        <v>839000360</v>
      </c>
      <c r="E716" s="31">
        <v>213544035</v>
      </c>
      <c r="F716" s="61" t="s">
        <v>630</v>
      </c>
      <c r="G716" s="33">
        <v>0</v>
      </c>
      <c r="H716" s="33">
        <v>0</v>
      </c>
      <c r="I716" s="3">
        <f>IFERROR(VLOOKUP(C716,'[6]Anexo 2'!$A$9:$G$1115,7,0),0)</f>
        <v>1136182000</v>
      </c>
      <c r="J716" s="3">
        <f>IFERROR(VLOOKUP(C716,'[6]Anexo 1'!$A$9:$F$1115,6,0),0)</f>
        <v>1009808789</v>
      </c>
      <c r="K716" s="3"/>
      <c r="L716" s="3"/>
      <c r="M716" s="3"/>
      <c r="N716" s="3"/>
      <c r="O716" s="3"/>
      <c r="P716" s="34">
        <f t="shared" si="31"/>
        <v>2145990789</v>
      </c>
      <c r="Q716" s="35">
        <f>VLOOKUP(D716,FEBRERO!$D$13:$Q$1147,14,0)+VLOOKUP(D716,FEBRERO!$D$13:$AC$1147,26,0)</f>
        <v>0</v>
      </c>
      <c r="R716" s="3">
        <f>IFERROR(VLOOKUP(D716,[13]ServNOMINA!$F$16:$M$112,8,0),0)</f>
        <v>0</v>
      </c>
      <c r="S716" s="3">
        <f>IFERROR(VLOOKUP(D716,[13]ServOTROS!$F$16:$M$112,8,0),0)</f>
        <v>0</v>
      </c>
      <c r="T716" s="3">
        <f>IFERROR(VLOOKUP(D716,[13]CANCEL!$F$16:$M$48,8,0),0)</f>
        <v>0</v>
      </c>
      <c r="U716" s="3">
        <f>IFERROR(VLOOKUP(B716,[13]Aaf_PENSION!$C$16:$M$112,11,0),0)</f>
        <v>0</v>
      </c>
      <c r="V716" s="3">
        <f>IFERROR(VLOOKUP(B716,[13]Aaf_SALUD!$C$16:$M$112,11,0),0)</f>
        <v>0</v>
      </c>
      <c r="W716" s="3">
        <f>IFERROR(VLOOKUP(D716,[13]CALIDAD!$F$16:$M$1122,8,0),0)</f>
        <v>284045499</v>
      </c>
      <c r="X716" s="3">
        <f>IFERROR(VLOOKUP(D716,'[14]dinamica municip ok'!$F$4:$G$1107,2,0),0)</f>
        <v>1009808789</v>
      </c>
      <c r="Y716" s="3">
        <f>IFERROR(VLOOKUP(B716,[13]Ap_CESANTIAS!$C$16:$M$112,11,0),0)</f>
        <v>0</v>
      </c>
      <c r="Z716" s="3">
        <f>IFERROR(VLOOKUP(B716,[13]Ap_PENSION!$C$16:$M$112,11,0),0)</f>
        <v>0</v>
      </c>
      <c r="AA716" s="3">
        <f>IFERROR(VLOOKUP(B716,[13]Ap_SALUD!$C$16:$M$112,11,0),0)</f>
        <v>0</v>
      </c>
      <c r="AB716" s="3"/>
      <c r="AC716" s="36">
        <f t="shared" si="30"/>
        <v>1293854288</v>
      </c>
      <c r="AD716" s="37">
        <f t="shared" si="32"/>
        <v>852136501</v>
      </c>
      <c r="AE716" s="144"/>
    </row>
    <row r="717" spans="1:31" x14ac:dyDescent="0.25">
      <c r="A717" s="29">
        <v>705</v>
      </c>
      <c r="B717" s="61"/>
      <c r="C717" s="143" t="str">
        <f>VLOOKUP(D717,[8]Hoja1!$A$2:$B$1115,2,0)</f>
        <v>44078</v>
      </c>
      <c r="D717" s="31">
        <v>800099223</v>
      </c>
      <c r="E717" s="31">
        <v>217844078</v>
      </c>
      <c r="F717" s="61" t="s">
        <v>893</v>
      </c>
      <c r="G717" s="33">
        <v>0</v>
      </c>
      <c r="H717" s="33">
        <v>0</v>
      </c>
      <c r="I717" s="3">
        <f>IFERROR(VLOOKUP(C717,'[6]Anexo 2'!$A$9:$G$1115,7,0),0)</f>
        <v>1431145248</v>
      </c>
      <c r="J717" s="3">
        <f>IFERROR(VLOOKUP(C717,'[6]Anexo 1'!$A$9:$F$1115,6,0),0)</f>
        <v>1086331563</v>
      </c>
      <c r="K717" s="3"/>
      <c r="L717" s="3"/>
      <c r="M717" s="3"/>
      <c r="N717" s="3"/>
      <c r="O717" s="3"/>
      <c r="P717" s="34">
        <f t="shared" si="31"/>
        <v>2517476811</v>
      </c>
      <c r="Q717" s="35">
        <f>VLOOKUP(D717,FEBRERO!$D$13:$Q$1147,14,0)+VLOOKUP(D717,FEBRERO!$D$13:$AC$1147,26,0)</f>
        <v>0</v>
      </c>
      <c r="R717" s="3">
        <f>IFERROR(VLOOKUP(D717,[13]ServNOMINA!$F$16:$M$112,8,0),0)</f>
        <v>0</v>
      </c>
      <c r="S717" s="3">
        <f>IFERROR(VLOOKUP(D717,[13]ServOTROS!$F$16:$M$112,8,0),0)</f>
        <v>0</v>
      </c>
      <c r="T717" s="3">
        <f>IFERROR(VLOOKUP(D717,[13]CANCEL!$F$16:$M$48,8,0),0)</f>
        <v>0</v>
      </c>
      <c r="U717" s="3">
        <f>IFERROR(VLOOKUP(B717,[13]Aaf_PENSION!$C$16:$M$112,11,0),0)</f>
        <v>0</v>
      </c>
      <c r="V717" s="3">
        <f>IFERROR(VLOOKUP(B717,[13]Aaf_SALUD!$C$16:$M$112,11,0),0)</f>
        <v>0</v>
      </c>
      <c r="W717" s="3">
        <f>IFERROR(VLOOKUP(D717,[13]CALIDAD!$F$16:$M$1122,8,0),0)</f>
        <v>357786312</v>
      </c>
      <c r="X717" s="3">
        <f>IFERROR(VLOOKUP(D717,'[14]dinamica municip ok'!$F$4:$G$1107,2,0),0)</f>
        <v>1086331563</v>
      </c>
      <c r="Y717" s="3">
        <f>IFERROR(VLOOKUP(B717,[13]Ap_CESANTIAS!$C$16:$M$112,11,0),0)</f>
        <v>0</v>
      </c>
      <c r="Z717" s="3">
        <f>IFERROR(VLOOKUP(B717,[13]Ap_PENSION!$C$16:$M$112,11,0),0)</f>
        <v>0</v>
      </c>
      <c r="AA717" s="3">
        <f>IFERROR(VLOOKUP(B717,[13]Ap_SALUD!$C$16:$M$112,11,0),0)</f>
        <v>0</v>
      </c>
      <c r="AB717" s="3"/>
      <c r="AC717" s="36">
        <f t="shared" ref="AC717:AC780" si="33">SUM(R717:AA717)</f>
        <v>1444117875</v>
      </c>
      <c r="AD717" s="37">
        <f t="shared" si="32"/>
        <v>1073358936</v>
      </c>
      <c r="AE717" s="144"/>
    </row>
    <row r="718" spans="1:31" x14ac:dyDescent="0.25">
      <c r="A718" s="38">
        <v>706</v>
      </c>
      <c r="B718" s="61"/>
      <c r="C718" s="143" t="str">
        <f>VLOOKUP(D718,[8]Hoja1!$A$2:$B$1115,2,0)</f>
        <v>44090</v>
      </c>
      <c r="D718" s="31">
        <v>825000134</v>
      </c>
      <c r="E718" s="31">
        <v>219044090</v>
      </c>
      <c r="F718" s="61" t="s">
        <v>894</v>
      </c>
      <c r="G718" s="33">
        <v>0</v>
      </c>
      <c r="H718" s="33">
        <v>0</v>
      </c>
      <c r="I718" s="3">
        <f>IFERROR(VLOOKUP(C718,'[6]Anexo 2'!$A$9:$G$1115,7,0),0)</f>
        <v>1595462160</v>
      </c>
      <c r="J718" s="3">
        <f>IFERROR(VLOOKUP(C718,'[6]Anexo 1'!$A$9:$F$1115,6,0),0)</f>
        <v>1395651757</v>
      </c>
      <c r="K718" s="3"/>
      <c r="L718" s="3"/>
      <c r="M718" s="3"/>
      <c r="N718" s="3"/>
      <c r="O718" s="3"/>
      <c r="P718" s="34">
        <f t="shared" ref="P718:P781" si="34">SUM(G718:N718)</f>
        <v>2991113917</v>
      </c>
      <c r="Q718" s="35">
        <f>VLOOKUP(D718,FEBRERO!$D$13:$Q$1147,14,0)+VLOOKUP(D718,FEBRERO!$D$13:$AC$1147,26,0)</f>
        <v>0</v>
      </c>
      <c r="R718" s="3">
        <f>IFERROR(VLOOKUP(D718,[13]ServNOMINA!$F$16:$M$112,8,0),0)</f>
        <v>0</v>
      </c>
      <c r="S718" s="3">
        <f>IFERROR(VLOOKUP(D718,[13]ServOTROS!$F$16:$M$112,8,0),0)</f>
        <v>0</v>
      </c>
      <c r="T718" s="3">
        <f>IFERROR(VLOOKUP(D718,[13]CANCEL!$F$16:$M$48,8,0),0)</f>
        <v>0</v>
      </c>
      <c r="U718" s="3">
        <f>IFERROR(VLOOKUP(B718,[13]Aaf_PENSION!$C$16:$M$112,11,0),0)</f>
        <v>0</v>
      </c>
      <c r="V718" s="3">
        <f>IFERROR(VLOOKUP(B718,[13]Aaf_SALUD!$C$16:$M$112,11,0),0)</f>
        <v>0</v>
      </c>
      <c r="W718" s="3">
        <f>IFERROR(VLOOKUP(D718,[13]CALIDAD!$F$16:$M$1122,8,0),0)</f>
        <v>398865540</v>
      </c>
      <c r="X718" s="3">
        <f>IFERROR(VLOOKUP(D718,'[14]dinamica municip ok'!$F$4:$G$1107,2,0),0)</f>
        <v>1395651757</v>
      </c>
      <c r="Y718" s="3">
        <f>IFERROR(VLOOKUP(B718,[13]Ap_CESANTIAS!$C$16:$M$112,11,0),0)</f>
        <v>0</v>
      </c>
      <c r="Z718" s="3">
        <f>IFERROR(VLOOKUP(B718,[13]Ap_PENSION!$C$16:$M$112,11,0),0)</f>
        <v>0</v>
      </c>
      <c r="AA718" s="3">
        <f>IFERROR(VLOOKUP(B718,[13]Ap_SALUD!$C$16:$M$112,11,0),0)</f>
        <v>0</v>
      </c>
      <c r="AB718" s="3"/>
      <c r="AC718" s="36">
        <f t="shared" si="33"/>
        <v>1794517297</v>
      </c>
      <c r="AD718" s="37">
        <f t="shared" si="32"/>
        <v>1196596620</v>
      </c>
      <c r="AE718" s="144"/>
    </row>
    <row r="719" spans="1:31" x14ac:dyDescent="0.25">
      <c r="A719" s="29">
        <v>707</v>
      </c>
      <c r="B719" s="61"/>
      <c r="C719" s="143" t="str">
        <f>VLOOKUP(D719,[8]Hoja1!$A$2:$B$1115,2,0)</f>
        <v>44098</v>
      </c>
      <c r="D719" s="31">
        <v>825000166</v>
      </c>
      <c r="E719" s="31">
        <v>219844098</v>
      </c>
      <c r="F719" s="61" t="s">
        <v>895</v>
      </c>
      <c r="G719" s="33">
        <v>0</v>
      </c>
      <c r="H719" s="33">
        <v>0</v>
      </c>
      <c r="I719" s="3">
        <f>IFERROR(VLOOKUP(C719,'[6]Anexo 2'!$A$9:$G$1115,7,0),0)</f>
        <v>403457264</v>
      </c>
      <c r="J719" s="3">
        <f>IFERROR(VLOOKUP(C719,'[6]Anexo 1'!$A$9:$F$1115,6,0),0)</f>
        <v>355102565</v>
      </c>
      <c r="K719" s="3"/>
      <c r="L719" s="3"/>
      <c r="M719" s="3"/>
      <c r="N719" s="3"/>
      <c r="O719" s="3"/>
      <c r="P719" s="34">
        <f t="shared" si="34"/>
        <v>758559829</v>
      </c>
      <c r="Q719" s="35">
        <f>VLOOKUP(D719,FEBRERO!$D$13:$Q$1147,14,0)+VLOOKUP(D719,FEBRERO!$D$13:$AC$1147,26,0)</f>
        <v>0</v>
      </c>
      <c r="R719" s="3">
        <f>IFERROR(VLOOKUP(D719,[13]ServNOMINA!$F$16:$M$112,8,0),0)</f>
        <v>0</v>
      </c>
      <c r="S719" s="3">
        <f>IFERROR(VLOOKUP(D719,[13]ServOTROS!$F$16:$M$112,8,0),0)</f>
        <v>0</v>
      </c>
      <c r="T719" s="3">
        <f>IFERROR(VLOOKUP(D719,[13]CANCEL!$F$16:$M$48,8,0),0)</f>
        <v>0</v>
      </c>
      <c r="U719" s="3">
        <f>IFERROR(VLOOKUP(B719,[13]Aaf_PENSION!$C$16:$M$112,11,0),0)</f>
        <v>0</v>
      </c>
      <c r="V719" s="3">
        <f>IFERROR(VLOOKUP(B719,[13]Aaf_SALUD!$C$16:$M$112,11,0),0)</f>
        <v>0</v>
      </c>
      <c r="W719" s="3">
        <f>IFERROR(VLOOKUP(D719,[13]CALIDAD!$F$16:$M$1122,8,0),0)</f>
        <v>100864317</v>
      </c>
      <c r="X719" s="3">
        <f>IFERROR(VLOOKUP(D719,'[14]dinamica municip ok'!$F$4:$G$1107,2,0),0)</f>
        <v>355102565</v>
      </c>
      <c r="Y719" s="3">
        <f>IFERROR(VLOOKUP(B719,[13]Ap_CESANTIAS!$C$16:$M$112,11,0),0)</f>
        <v>0</v>
      </c>
      <c r="Z719" s="3">
        <f>IFERROR(VLOOKUP(B719,[13]Ap_PENSION!$C$16:$M$112,11,0),0)</f>
        <v>0</v>
      </c>
      <c r="AA719" s="3">
        <f>IFERROR(VLOOKUP(B719,[13]Ap_SALUD!$C$16:$M$112,11,0),0)</f>
        <v>0</v>
      </c>
      <c r="AB719" s="3"/>
      <c r="AC719" s="36">
        <f t="shared" si="33"/>
        <v>455966882</v>
      </c>
      <c r="AD719" s="37">
        <f t="shared" ref="AD719:AD782" si="35">+P719-Q719+AB719-AC719</f>
        <v>302592947</v>
      </c>
      <c r="AE719" s="144"/>
    </row>
    <row r="720" spans="1:31" x14ac:dyDescent="0.25">
      <c r="A720" s="38">
        <v>708</v>
      </c>
      <c r="B720" s="61"/>
      <c r="C720" s="143" t="str">
        <f>VLOOKUP(D720,[8]Hoja1!$A$2:$B$1115,2,0)</f>
        <v>44110</v>
      </c>
      <c r="D720" s="31">
        <v>800092788</v>
      </c>
      <c r="E720" s="31">
        <v>211044110</v>
      </c>
      <c r="F720" s="61" t="s">
        <v>896</v>
      </c>
      <c r="G720" s="33">
        <v>0</v>
      </c>
      <c r="H720" s="33">
        <v>0</v>
      </c>
      <c r="I720" s="3">
        <f>IFERROR(VLOOKUP(C720,'[6]Anexo 2'!$A$9:$G$1115,7,0),0)</f>
        <v>162822500</v>
      </c>
      <c r="J720" s="3">
        <f>IFERROR(VLOOKUP(C720,'[6]Anexo 1'!$A$9:$F$1115,6,0),0)</f>
        <v>143548662</v>
      </c>
      <c r="K720" s="3"/>
      <c r="L720" s="3"/>
      <c r="M720" s="3"/>
      <c r="N720" s="3"/>
      <c r="O720" s="3"/>
      <c r="P720" s="34">
        <f t="shared" si="34"/>
        <v>306371162</v>
      </c>
      <c r="Q720" s="35">
        <f>VLOOKUP(D720,FEBRERO!$D$13:$Q$1147,14,0)+VLOOKUP(D720,FEBRERO!$D$13:$AC$1147,26,0)</f>
        <v>0</v>
      </c>
      <c r="R720" s="3">
        <f>IFERROR(VLOOKUP(D720,[13]ServNOMINA!$F$16:$M$112,8,0),0)</f>
        <v>0</v>
      </c>
      <c r="S720" s="3">
        <f>IFERROR(VLOOKUP(D720,[13]ServOTROS!$F$16:$M$112,8,0),0)</f>
        <v>0</v>
      </c>
      <c r="T720" s="3">
        <f>IFERROR(VLOOKUP(D720,[13]CANCEL!$F$16:$M$48,8,0),0)</f>
        <v>0</v>
      </c>
      <c r="U720" s="3">
        <f>IFERROR(VLOOKUP(B720,[13]Aaf_PENSION!$C$16:$M$112,11,0),0)</f>
        <v>0</v>
      </c>
      <c r="V720" s="3">
        <f>IFERROR(VLOOKUP(B720,[13]Aaf_SALUD!$C$16:$M$112,11,0),0)</f>
        <v>0</v>
      </c>
      <c r="W720" s="3">
        <f>IFERROR(VLOOKUP(D720,[13]CALIDAD!$F$16:$M$1122,8,0),0)</f>
        <v>40705626</v>
      </c>
      <c r="X720" s="3">
        <f>IFERROR(VLOOKUP(D720,'[14]dinamica municip ok'!$F$4:$G$1107,2,0),0)</f>
        <v>143548662</v>
      </c>
      <c r="Y720" s="3">
        <f>IFERROR(VLOOKUP(B720,[13]Ap_CESANTIAS!$C$16:$M$112,11,0),0)</f>
        <v>0</v>
      </c>
      <c r="Z720" s="3">
        <f>IFERROR(VLOOKUP(B720,[13]Ap_PENSION!$C$16:$M$112,11,0),0)</f>
        <v>0</v>
      </c>
      <c r="AA720" s="3">
        <f>IFERROR(VLOOKUP(B720,[13]Ap_SALUD!$C$16:$M$112,11,0),0)</f>
        <v>0</v>
      </c>
      <c r="AB720" s="3"/>
      <c r="AC720" s="36">
        <f t="shared" si="33"/>
        <v>184254288</v>
      </c>
      <c r="AD720" s="37">
        <f t="shared" si="35"/>
        <v>122116874</v>
      </c>
      <c r="AE720" s="144"/>
    </row>
    <row r="721" spans="1:31" x14ac:dyDescent="0.25">
      <c r="A721" s="29">
        <v>709</v>
      </c>
      <c r="B721" s="61"/>
      <c r="C721" s="143" t="str">
        <f>VLOOKUP(D721,[8]Hoja1!$A$2:$B$1115,2,0)</f>
        <v>44279</v>
      </c>
      <c r="D721" s="31">
        <v>892170008</v>
      </c>
      <c r="E721" s="31">
        <v>217944279</v>
      </c>
      <c r="F721" s="61" t="s">
        <v>897</v>
      </c>
      <c r="G721" s="33">
        <v>0</v>
      </c>
      <c r="H721" s="33">
        <v>0</v>
      </c>
      <c r="I721" s="3">
        <f>IFERROR(VLOOKUP(C721,'[6]Anexo 2'!$A$9:$G$1115,7,0),0)</f>
        <v>1112285328</v>
      </c>
      <c r="J721" s="3">
        <f>IFERROR(VLOOKUP(C721,'[6]Anexo 1'!$A$9:$F$1115,6,0),0)</f>
        <v>1152212671</v>
      </c>
      <c r="K721" s="3"/>
      <c r="L721" s="3"/>
      <c r="M721" s="3"/>
      <c r="N721" s="3"/>
      <c r="O721" s="3"/>
      <c r="P721" s="34">
        <f t="shared" si="34"/>
        <v>2264497999</v>
      </c>
      <c r="Q721" s="35">
        <f>VLOOKUP(D721,FEBRERO!$D$13:$Q$1147,14,0)+VLOOKUP(D721,FEBRERO!$D$13:$AC$1147,26,0)</f>
        <v>0</v>
      </c>
      <c r="R721" s="3">
        <f>IFERROR(VLOOKUP(D721,[13]ServNOMINA!$F$16:$M$112,8,0),0)</f>
        <v>0</v>
      </c>
      <c r="S721" s="3">
        <f>IFERROR(VLOOKUP(D721,[13]ServOTROS!$F$16:$M$112,8,0),0)</f>
        <v>0</v>
      </c>
      <c r="T721" s="3">
        <f>IFERROR(VLOOKUP(D721,[13]CANCEL!$F$16:$M$48,8,0),0)</f>
        <v>0</v>
      </c>
      <c r="U721" s="3">
        <f>IFERROR(VLOOKUP(B721,[13]Aaf_PENSION!$C$16:$M$112,11,0),0)</f>
        <v>0</v>
      </c>
      <c r="V721" s="3">
        <f>IFERROR(VLOOKUP(B721,[13]Aaf_SALUD!$C$16:$M$112,11,0),0)</f>
        <v>0</v>
      </c>
      <c r="W721" s="3">
        <f>IFERROR(VLOOKUP(D721,[13]CALIDAD!$F$16:$M$1122,8,0),0)</f>
        <v>278071332</v>
      </c>
      <c r="X721" s="3">
        <f>IFERROR(VLOOKUP(D721,'[14]dinamica municip ok'!$F$4:$G$1107,2,0),0)</f>
        <v>1152212671</v>
      </c>
      <c r="Y721" s="3">
        <f>IFERROR(VLOOKUP(B721,[13]Ap_CESANTIAS!$C$16:$M$112,11,0),0)</f>
        <v>0</v>
      </c>
      <c r="Z721" s="3">
        <f>IFERROR(VLOOKUP(B721,[13]Ap_PENSION!$C$16:$M$112,11,0),0)</f>
        <v>0</v>
      </c>
      <c r="AA721" s="3">
        <f>IFERROR(VLOOKUP(B721,[13]Ap_SALUD!$C$16:$M$112,11,0),0)</f>
        <v>0</v>
      </c>
      <c r="AB721" s="3"/>
      <c r="AC721" s="36">
        <f t="shared" si="33"/>
        <v>1430284003</v>
      </c>
      <c r="AD721" s="37">
        <f t="shared" si="35"/>
        <v>834213996</v>
      </c>
      <c r="AE721" s="144"/>
    </row>
    <row r="722" spans="1:31" x14ac:dyDescent="0.25">
      <c r="A722" s="38">
        <v>710</v>
      </c>
      <c r="B722" s="61"/>
      <c r="C722" s="143" t="str">
        <f>VLOOKUP(D722,[8]Hoja1!$A$2:$B$1115,2,0)</f>
        <v>44378</v>
      </c>
      <c r="D722" s="31">
        <v>800255101</v>
      </c>
      <c r="E722" s="31">
        <v>217844378</v>
      </c>
      <c r="F722" s="61" t="s">
        <v>898</v>
      </c>
      <c r="G722" s="33">
        <v>0</v>
      </c>
      <c r="H722" s="33">
        <v>0</v>
      </c>
      <c r="I722" s="3">
        <f>IFERROR(VLOOKUP(C722,'[6]Anexo 2'!$A$9:$G$1115,7,0),0)</f>
        <v>692952416</v>
      </c>
      <c r="J722" s="3">
        <f>IFERROR(VLOOKUP(C722,'[6]Anexo 1'!$A$9:$F$1115,6,0),0)</f>
        <v>552516164</v>
      </c>
      <c r="K722" s="3"/>
      <c r="L722" s="3"/>
      <c r="M722" s="3"/>
      <c r="N722" s="3"/>
      <c r="O722" s="3"/>
      <c r="P722" s="34">
        <f t="shared" si="34"/>
        <v>1245468580</v>
      </c>
      <c r="Q722" s="35">
        <f>VLOOKUP(D722,FEBRERO!$D$13:$Q$1147,14,0)+VLOOKUP(D722,FEBRERO!$D$13:$AC$1147,26,0)</f>
        <v>0</v>
      </c>
      <c r="R722" s="3">
        <f>IFERROR(VLOOKUP(D722,[13]ServNOMINA!$F$16:$M$112,8,0),0)</f>
        <v>0</v>
      </c>
      <c r="S722" s="3">
        <f>IFERROR(VLOOKUP(D722,[13]ServOTROS!$F$16:$M$112,8,0),0)</f>
        <v>0</v>
      </c>
      <c r="T722" s="3">
        <f>IFERROR(VLOOKUP(D722,[13]CANCEL!$F$16:$M$48,8,0),0)</f>
        <v>0</v>
      </c>
      <c r="U722" s="3">
        <f>IFERROR(VLOOKUP(B722,[13]Aaf_PENSION!$C$16:$M$112,11,0),0)</f>
        <v>0</v>
      </c>
      <c r="V722" s="3">
        <f>IFERROR(VLOOKUP(B722,[13]Aaf_SALUD!$C$16:$M$112,11,0),0)</f>
        <v>0</v>
      </c>
      <c r="W722" s="3">
        <f>IFERROR(VLOOKUP(D722,[13]CALIDAD!$F$16:$M$1122,8,0),0)</f>
        <v>173238105</v>
      </c>
      <c r="X722" s="3">
        <f>IFERROR(VLOOKUP(D722,'[14]dinamica municip ok'!$F$4:$G$1107,2,0),0)</f>
        <v>552516164</v>
      </c>
      <c r="Y722" s="3">
        <f>IFERROR(VLOOKUP(B722,[13]Ap_CESANTIAS!$C$16:$M$112,11,0),0)</f>
        <v>0</v>
      </c>
      <c r="Z722" s="3">
        <f>IFERROR(VLOOKUP(B722,[13]Ap_PENSION!$C$16:$M$112,11,0),0)</f>
        <v>0</v>
      </c>
      <c r="AA722" s="3">
        <f>IFERROR(VLOOKUP(B722,[13]Ap_SALUD!$C$16:$M$112,11,0),0)</f>
        <v>0</v>
      </c>
      <c r="AB722" s="3"/>
      <c r="AC722" s="36">
        <f t="shared" si="33"/>
        <v>725754269</v>
      </c>
      <c r="AD722" s="37">
        <f t="shared" si="35"/>
        <v>519714311</v>
      </c>
      <c r="AE722" s="144"/>
    </row>
    <row r="723" spans="1:31" x14ac:dyDescent="0.25">
      <c r="A723" s="29">
        <v>711</v>
      </c>
      <c r="B723" s="61"/>
      <c r="C723" s="143" t="str">
        <f>VLOOKUP(D723,[8]Hoja1!$A$2:$B$1115,2,0)</f>
        <v>44420</v>
      </c>
      <c r="D723" s="31">
        <v>825000676</v>
      </c>
      <c r="E723" s="31">
        <v>212044420</v>
      </c>
      <c r="F723" s="61" t="s">
        <v>899</v>
      </c>
      <c r="G723" s="33">
        <v>0</v>
      </c>
      <c r="H723" s="33">
        <v>0</v>
      </c>
      <c r="I723" s="3">
        <f>IFERROR(VLOOKUP(C723,'[6]Anexo 2'!$A$9:$G$1115,7,0),0)</f>
        <v>93402352</v>
      </c>
      <c r="J723" s="3">
        <f>IFERROR(VLOOKUP(C723,'[6]Anexo 1'!$A$9:$F$1115,6,0),0)</f>
        <v>85730633</v>
      </c>
      <c r="K723" s="3"/>
      <c r="L723" s="3"/>
      <c r="M723" s="3"/>
      <c r="N723" s="3"/>
      <c r="O723" s="3"/>
      <c r="P723" s="34">
        <f t="shared" si="34"/>
        <v>179132985</v>
      </c>
      <c r="Q723" s="35">
        <f>VLOOKUP(D723,FEBRERO!$D$13:$Q$1147,14,0)+VLOOKUP(D723,FEBRERO!$D$13:$AC$1147,26,0)</f>
        <v>0</v>
      </c>
      <c r="R723" s="3">
        <f>IFERROR(VLOOKUP(D723,[13]ServNOMINA!$F$16:$M$112,8,0),0)</f>
        <v>0</v>
      </c>
      <c r="S723" s="3">
        <f>IFERROR(VLOOKUP(D723,[13]ServOTROS!$F$16:$M$112,8,0),0)</f>
        <v>0</v>
      </c>
      <c r="T723" s="3">
        <f>IFERROR(VLOOKUP(D723,[13]CANCEL!$F$16:$M$48,8,0),0)</f>
        <v>0</v>
      </c>
      <c r="U723" s="3">
        <f>IFERROR(VLOOKUP(B723,[13]Aaf_PENSION!$C$16:$M$112,11,0),0)</f>
        <v>0</v>
      </c>
      <c r="V723" s="3">
        <f>IFERROR(VLOOKUP(B723,[13]Aaf_SALUD!$C$16:$M$112,11,0),0)</f>
        <v>0</v>
      </c>
      <c r="W723" s="3">
        <f>IFERROR(VLOOKUP(D723,[13]CALIDAD!$F$16:$M$1122,8,0),0)</f>
        <v>23350587</v>
      </c>
      <c r="X723" s="3">
        <f>IFERROR(VLOOKUP(D723,'[14]dinamica municip ok'!$F$4:$G$1107,2,0),0)</f>
        <v>85730633</v>
      </c>
      <c r="Y723" s="3">
        <f>IFERROR(VLOOKUP(B723,[13]Ap_CESANTIAS!$C$16:$M$112,11,0),0)</f>
        <v>0</v>
      </c>
      <c r="Z723" s="3">
        <f>IFERROR(VLOOKUP(B723,[13]Ap_PENSION!$C$16:$M$112,11,0),0)</f>
        <v>0</v>
      </c>
      <c r="AA723" s="3">
        <f>IFERROR(VLOOKUP(B723,[13]Ap_SALUD!$C$16:$M$112,11,0),0)</f>
        <v>0</v>
      </c>
      <c r="AB723" s="3"/>
      <c r="AC723" s="36">
        <f t="shared" si="33"/>
        <v>109081220</v>
      </c>
      <c r="AD723" s="37">
        <f t="shared" si="35"/>
        <v>70051765</v>
      </c>
      <c r="AE723" s="144"/>
    </row>
    <row r="724" spans="1:31" x14ac:dyDescent="0.25">
      <c r="A724" s="38">
        <v>712</v>
      </c>
      <c r="B724" s="61"/>
      <c r="C724" s="143" t="str">
        <f>VLOOKUP(D724,[8]Hoja1!$A$2:$B$1115,2,0)</f>
        <v>44560</v>
      </c>
      <c r="D724" s="31">
        <v>892115024</v>
      </c>
      <c r="E724" s="31">
        <v>216044560</v>
      </c>
      <c r="F724" s="61" t="s">
        <v>695</v>
      </c>
      <c r="G724" s="33">
        <v>0</v>
      </c>
      <c r="H724" s="33">
        <v>0</v>
      </c>
      <c r="I724" s="3">
        <f>IFERROR(VLOOKUP(C724,'[6]Anexo 2'!$A$9:$G$1115,7,0),0)</f>
        <v>10585886848</v>
      </c>
      <c r="J724" s="3">
        <f>IFERROR(VLOOKUP(C724,'[6]Anexo 1'!$A$9:$F$1115,6,0),0)</f>
        <v>6209216374</v>
      </c>
      <c r="K724" s="3"/>
      <c r="L724" s="3"/>
      <c r="M724" s="3"/>
      <c r="N724" s="3"/>
      <c r="O724" s="3"/>
      <c r="P724" s="34">
        <f t="shared" si="34"/>
        <v>16795103222</v>
      </c>
      <c r="Q724" s="35">
        <f>VLOOKUP(D724,FEBRERO!$D$13:$Q$1147,14,0)+VLOOKUP(D724,FEBRERO!$D$13:$AC$1147,26,0)</f>
        <v>0</v>
      </c>
      <c r="R724" s="3">
        <f>IFERROR(VLOOKUP(D724,[13]ServNOMINA!$F$16:$M$112,8,0),0)</f>
        <v>0</v>
      </c>
      <c r="S724" s="3">
        <f>IFERROR(VLOOKUP(D724,[13]ServOTROS!$F$16:$M$112,8,0),0)</f>
        <v>0</v>
      </c>
      <c r="T724" s="3">
        <f>IFERROR(VLOOKUP(D724,[13]CANCEL!$F$16:$M$48,8,0),0)</f>
        <v>0</v>
      </c>
      <c r="U724" s="3">
        <f>IFERROR(VLOOKUP(B724,[13]Aaf_PENSION!$C$16:$M$112,11,0),0)</f>
        <v>0</v>
      </c>
      <c r="V724" s="3">
        <f>IFERROR(VLOOKUP(B724,[13]Aaf_SALUD!$C$16:$M$112,11,0),0)</f>
        <v>0</v>
      </c>
      <c r="W724" s="3">
        <f>IFERROR(VLOOKUP(D724,[13]CALIDAD!$F$16:$M$1122,8,0),0)</f>
        <v>2646471711</v>
      </c>
      <c r="X724" s="3">
        <f>IFERROR(VLOOKUP(D724,'[14]dinamica municip ok'!$F$4:$G$1107,2,0),0)</f>
        <v>6209216374</v>
      </c>
      <c r="Y724" s="3">
        <f>IFERROR(VLOOKUP(B724,[13]Ap_CESANTIAS!$C$16:$M$112,11,0),0)</f>
        <v>0</v>
      </c>
      <c r="Z724" s="3">
        <f>IFERROR(VLOOKUP(B724,[13]Ap_PENSION!$C$16:$M$112,11,0),0)</f>
        <v>0</v>
      </c>
      <c r="AA724" s="3">
        <f>IFERROR(VLOOKUP(B724,[13]Ap_SALUD!$C$16:$M$112,11,0),0)</f>
        <v>0</v>
      </c>
      <c r="AB724" s="3"/>
      <c r="AC724" s="36">
        <f t="shared" si="33"/>
        <v>8855688085</v>
      </c>
      <c r="AD724" s="37">
        <f t="shared" si="35"/>
        <v>7939415137</v>
      </c>
      <c r="AE724" s="144"/>
    </row>
    <row r="725" spans="1:31" x14ac:dyDescent="0.25">
      <c r="A725" s="29">
        <v>713</v>
      </c>
      <c r="B725" s="61"/>
      <c r="C725" s="143" t="str">
        <f>VLOOKUP(D725,[8]Hoja1!$A$2:$B$1115,2,0)</f>
        <v>44650</v>
      </c>
      <c r="D725" s="31">
        <v>892115179</v>
      </c>
      <c r="E725" s="31">
        <v>215044650</v>
      </c>
      <c r="F725" s="61" t="s">
        <v>900</v>
      </c>
      <c r="G725" s="33">
        <v>0</v>
      </c>
      <c r="H725" s="33">
        <v>0</v>
      </c>
      <c r="I725" s="3">
        <f>IFERROR(VLOOKUP(C725,'[6]Anexo 2'!$A$9:$G$1115,7,0),0)</f>
        <v>1312182192</v>
      </c>
      <c r="J725" s="3">
        <f>IFERROR(VLOOKUP(C725,'[6]Anexo 1'!$A$9:$F$1115,6,0),0)</f>
        <v>1224663234</v>
      </c>
      <c r="K725" s="3"/>
      <c r="L725" s="3"/>
      <c r="M725" s="3"/>
      <c r="N725" s="3"/>
      <c r="O725" s="3"/>
      <c r="P725" s="34">
        <f t="shared" si="34"/>
        <v>2536845426</v>
      </c>
      <c r="Q725" s="35">
        <f>VLOOKUP(D725,FEBRERO!$D$13:$Q$1147,14,0)+VLOOKUP(D725,FEBRERO!$D$13:$AC$1147,26,0)</f>
        <v>0</v>
      </c>
      <c r="R725" s="3">
        <f>IFERROR(VLOOKUP(D725,[13]ServNOMINA!$F$16:$M$112,8,0),0)</f>
        <v>0</v>
      </c>
      <c r="S725" s="3">
        <f>IFERROR(VLOOKUP(D725,[13]ServOTROS!$F$16:$M$112,8,0),0)</f>
        <v>0</v>
      </c>
      <c r="T725" s="3">
        <f>IFERROR(VLOOKUP(D725,[13]CANCEL!$F$16:$M$48,8,0),0)</f>
        <v>0</v>
      </c>
      <c r="U725" s="3">
        <f>IFERROR(VLOOKUP(B725,[13]Aaf_PENSION!$C$16:$M$112,11,0),0)</f>
        <v>0</v>
      </c>
      <c r="V725" s="3">
        <f>IFERROR(VLOOKUP(B725,[13]Aaf_SALUD!$C$16:$M$112,11,0),0)</f>
        <v>0</v>
      </c>
      <c r="W725" s="3">
        <f>IFERROR(VLOOKUP(D725,[13]CALIDAD!$F$16:$M$1122,8,0),0)</f>
        <v>328045548</v>
      </c>
      <c r="X725" s="3">
        <f>IFERROR(VLOOKUP(D725,'[14]dinamica municip ok'!$F$4:$G$1107,2,0),0)</f>
        <v>1224663234</v>
      </c>
      <c r="Y725" s="3">
        <f>IFERROR(VLOOKUP(B725,[13]Ap_CESANTIAS!$C$16:$M$112,11,0),0)</f>
        <v>0</v>
      </c>
      <c r="Z725" s="3">
        <f>IFERROR(VLOOKUP(B725,[13]Ap_PENSION!$C$16:$M$112,11,0),0)</f>
        <v>0</v>
      </c>
      <c r="AA725" s="3">
        <f>IFERROR(VLOOKUP(B725,[13]Ap_SALUD!$C$16:$M$112,11,0),0)</f>
        <v>0</v>
      </c>
      <c r="AB725" s="3"/>
      <c r="AC725" s="36">
        <f t="shared" si="33"/>
        <v>1552708782</v>
      </c>
      <c r="AD725" s="37">
        <f t="shared" si="35"/>
        <v>984136644</v>
      </c>
      <c r="AE725" s="144"/>
    </row>
    <row r="726" spans="1:31" x14ac:dyDescent="0.25">
      <c r="A726" s="38">
        <v>714</v>
      </c>
      <c r="B726" s="61"/>
      <c r="C726" s="143" t="str">
        <f>VLOOKUP(D726,[8]Hoja1!$A$2:$B$1115,2,0)</f>
        <v>44855</v>
      </c>
      <c r="D726" s="31">
        <v>800059405</v>
      </c>
      <c r="E726" s="31">
        <v>215544855</v>
      </c>
      <c r="F726" s="61" t="s">
        <v>901</v>
      </c>
      <c r="G726" s="33">
        <v>0</v>
      </c>
      <c r="H726" s="33">
        <v>0</v>
      </c>
      <c r="I726" s="3">
        <f>IFERROR(VLOOKUP(C726,'[6]Anexo 2'!$A$9:$G$1115,7,0),0)</f>
        <v>228035780</v>
      </c>
      <c r="J726" s="3">
        <f>IFERROR(VLOOKUP(C726,'[6]Anexo 1'!$A$9:$F$1115,6,0),0)</f>
        <v>233288548</v>
      </c>
      <c r="K726" s="3"/>
      <c r="L726" s="3"/>
      <c r="M726" s="3"/>
      <c r="N726" s="3"/>
      <c r="O726" s="3"/>
      <c r="P726" s="34">
        <f t="shared" si="34"/>
        <v>461324328</v>
      </c>
      <c r="Q726" s="35">
        <f>VLOOKUP(D726,FEBRERO!$D$13:$Q$1147,14,0)+VLOOKUP(D726,FEBRERO!$D$13:$AC$1147,26,0)</f>
        <v>0</v>
      </c>
      <c r="R726" s="3">
        <f>IFERROR(VLOOKUP(D726,[13]ServNOMINA!$F$16:$M$112,8,0),0)</f>
        <v>0</v>
      </c>
      <c r="S726" s="3">
        <f>IFERROR(VLOOKUP(D726,[13]ServOTROS!$F$16:$M$112,8,0),0)</f>
        <v>0</v>
      </c>
      <c r="T726" s="3">
        <f>IFERROR(VLOOKUP(D726,[13]CANCEL!$F$16:$M$48,8,0),0)</f>
        <v>0</v>
      </c>
      <c r="U726" s="3">
        <f>IFERROR(VLOOKUP(B726,[13]Aaf_PENSION!$C$16:$M$112,11,0),0)</f>
        <v>0</v>
      </c>
      <c r="V726" s="3">
        <f>IFERROR(VLOOKUP(B726,[13]Aaf_SALUD!$C$16:$M$112,11,0),0)</f>
        <v>0</v>
      </c>
      <c r="W726" s="3">
        <f>IFERROR(VLOOKUP(D726,[13]CALIDAD!$F$16:$M$1122,8,0),0)</f>
        <v>57008946</v>
      </c>
      <c r="X726" s="3">
        <f>IFERROR(VLOOKUP(D726,'[14]dinamica municip ok'!$F$4:$G$1107,2,0),0)</f>
        <v>233288548</v>
      </c>
      <c r="Y726" s="3">
        <f>IFERROR(VLOOKUP(B726,[13]Ap_CESANTIAS!$C$16:$M$112,11,0),0)</f>
        <v>0</v>
      </c>
      <c r="Z726" s="3">
        <f>IFERROR(VLOOKUP(B726,[13]Ap_PENSION!$C$16:$M$112,11,0),0)</f>
        <v>0</v>
      </c>
      <c r="AA726" s="3">
        <f>IFERROR(VLOOKUP(B726,[13]Ap_SALUD!$C$16:$M$112,11,0),0)</f>
        <v>0</v>
      </c>
      <c r="AB726" s="3"/>
      <c r="AC726" s="36">
        <f t="shared" si="33"/>
        <v>290297494</v>
      </c>
      <c r="AD726" s="37">
        <f t="shared" si="35"/>
        <v>171026834</v>
      </c>
      <c r="AE726" s="144"/>
    </row>
    <row r="727" spans="1:31" x14ac:dyDescent="0.25">
      <c r="A727" s="29">
        <v>715</v>
      </c>
      <c r="B727" s="61"/>
      <c r="C727" s="143" t="str">
        <f>VLOOKUP(D727,[8]Hoja1!$A$2:$B$1115,2,0)</f>
        <v>44874</v>
      </c>
      <c r="D727" s="31">
        <v>892115198</v>
      </c>
      <c r="E727" s="31">
        <v>217444874</v>
      </c>
      <c r="F727" s="61" t="s">
        <v>485</v>
      </c>
      <c r="G727" s="33">
        <v>0</v>
      </c>
      <c r="H727" s="33">
        <v>0</v>
      </c>
      <c r="I727" s="3">
        <f>IFERROR(VLOOKUP(C727,'[6]Anexo 2'!$A$9:$G$1115,7,0),0)</f>
        <v>480795752</v>
      </c>
      <c r="J727" s="3">
        <f>IFERROR(VLOOKUP(C727,'[6]Anexo 1'!$A$9:$F$1115,6,0),0)</f>
        <v>530239417</v>
      </c>
      <c r="K727" s="3"/>
      <c r="L727" s="3"/>
      <c r="M727" s="3"/>
      <c r="N727" s="3"/>
      <c r="O727" s="3"/>
      <c r="P727" s="34">
        <f t="shared" si="34"/>
        <v>1011035169</v>
      </c>
      <c r="Q727" s="35">
        <f>VLOOKUP(D727,FEBRERO!$D$13:$Q$1147,14,0)+VLOOKUP(D727,FEBRERO!$D$13:$AC$1147,26,0)</f>
        <v>0</v>
      </c>
      <c r="R727" s="3">
        <f>IFERROR(VLOOKUP(D727,[13]ServNOMINA!$F$16:$M$112,8,0),0)</f>
        <v>0</v>
      </c>
      <c r="S727" s="3">
        <f>IFERROR(VLOOKUP(D727,[13]ServOTROS!$F$16:$M$112,8,0),0)</f>
        <v>0</v>
      </c>
      <c r="T727" s="3">
        <f>IFERROR(VLOOKUP(D727,[13]CANCEL!$F$16:$M$48,8,0),0)</f>
        <v>0</v>
      </c>
      <c r="U727" s="3">
        <f>IFERROR(VLOOKUP(B727,[13]Aaf_PENSION!$C$16:$M$112,11,0),0)</f>
        <v>0</v>
      </c>
      <c r="V727" s="3">
        <f>IFERROR(VLOOKUP(B727,[13]Aaf_SALUD!$C$16:$M$112,11,0),0)</f>
        <v>0</v>
      </c>
      <c r="W727" s="3">
        <f>IFERROR(VLOOKUP(D727,[13]CALIDAD!$F$16:$M$1122,8,0),0)</f>
        <v>120198939</v>
      </c>
      <c r="X727" s="3">
        <f>IFERROR(VLOOKUP(D727,'[14]dinamica municip ok'!$F$4:$G$1107,2,0),0)</f>
        <v>530239417</v>
      </c>
      <c r="Y727" s="3">
        <f>IFERROR(VLOOKUP(B727,[13]Ap_CESANTIAS!$C$16:$M$112,11,0),0)</f>
        <v>0</v>
      </c>
      <c r="Z727" s="3">
        <f>IFERROR(VLOOKUP(B727,[13]Ap_PENSION!$C$16:$M$112,11,0),0)</f>
        <v>0</v>
      </c>
      <c r="AA727" s="3">
        <f>IFERROR(VLOOKUP(B727,[13]Ap_SALUD!$C$16:$M$112,11,0),0)</f>
        <v>0</v>
      </c>
      <c r="AB727" s="3"/>
      <c r="AC727" s="36">
        <f t="shared" si="33"/>
        <v>650438356</v>
      </c>
      <c r="AD727" s="37">
        <f t="shared" si="35"/>
        <v>360596813</v>
      </c>
      <c r="AE727" s="144"/>
    </row>
    <row r="728" spans="1:31" x14ac:dyDescent="0.25">
      <c r="A728" s="38">
        <v>716</v>
      </c>
      <c r="B728" s="61"/>
      <c r="C728" s="143" t="str">
        <f>VLOOKUP(D728,[8]Hoja1!$A$2:$B$1115,2,0)</f>
        <v>47030</v>
      </c>
      <c r="D728" s="31">
        <v>819003219</v>
      </c>
      <c r="E728" s="31">
        <v>213047030</v>
      </c>
      <c r="F728" s="61" t="s">
        <v>902</v>
      </c>
      <c r="G728" s="33">
        <v>0</v>
      </c>
      <c r="H728" s="33">
        <v>0</v>
      </c>
      <c r="I728" s="3">
        <f>IFERROR(VLOOKUP(C728,'[6]Anexo 2'!$A$9:$G$1115,7,0),0)</f>
        <v>480977680</v>
      </c>
      <c r="J728" s="3">
        <f>IFERROR(VLOOKUP(C728,'[6]Anexo 1'!$A$9:$F$1115,6,0),0)</f>
        <v>487579397</v>
      </c>
      <c r="K728" s="3"/>
      <c r="L728" s="3"/>
      <c r="M728" s="3"/>
      <c r="N728" s="3"/>
      <c r="O728" s="3"/>
      <c r="P728" s="34">
        <f t="shared" si="34"/>
        <v>968557077</v>
      </c>
      <c r="Q728" s="35">
        <f>VLOOKUP(D728,FEBRERO!$D$13:$Q$1147,14,0)+VLOOKUP(D728,FEBRERO!$D$13:$AC$1147,26,0)</f>
        <v>0</v>
      </c>
      <c r="R728" s="3">
        <f>IFERROR(VLOOKUP(D728,[13]ServNOMINA!$F$16:$M$112,8,0),0)</f>
        <v>0</v>
      </c>
      <c r="S728" s="3">
        <f>IFERROR(VLOOKUP(D728,[13]ServOTROS!$F$16:$M$112,8,0),0)</f>
        <v>0</v>
      </c>
      <c r="T728" s="3">
        <f>IFERROR(VLOOKUP(D728,[13]CANCEL!$F$16:$M$48,8,0),0)</f>
        <v>0</v>
      </c>
      <c r="U728" s="3">
        <f>IFERROR(VLOOKUP(B728,[13]Aaf_PENSION!$C$16:$M$112,11,0),0)</f>
        <v>0</v>
      </c>
      <c r="V728" s="3">
        <f>IFERROR(VLOOKUP(B728,[13]Aaf_SALUD!$C$16:$M$112,11,0),0)</f>
        <v>0</v>
      </c>
      <c r="W728" s="3">
        <f>IFERROR(VLOOKUP(D728,[13]CALIDAD!$F$16:$M$1122,8,0),0)</f>
        <v>120244419</v>
      </c>
      <c r="X728" s="3">
        <f>IFERROR(VLOOKUP(D728,'[14]dinamica municip ok'!$F$4:$G$1107,2,0),0)</f>
        <v>487579397</v>
      </c>
      <c r="Y728" s="3">
        <f>IFERROR(VLOOKUP(B728,[13]Ap_CESANTIAS!$C$16:$M$112,11,0),0)</f>
        <v>0</v>
      </c>
      <c r="Z728" s="3">
        <f>IFERROR(VLOOKUP(B728,[13]Ap_PENSION!$C$16:$M$112,11,0),0)</f>
        <v>0</v>
      </c>
      <c r="AA728" s="3">
        <f>IFERROR(VLOOKUP(B728,[13]Ap_SALUD!$C$16:$M$112,11,0),0)</f>
        <v>0</v>
      </c>
      <c r="AB728" s="3"/>
      <c r="AC728" s="36">
        <f t="shared" si="33"/>
        <v>607823816</v>
      </c>
      <c r="AD728" s="37">
        <f t="shared" si="35"/>
        <v>360733261</v>
      </c>
      <c r="AE728" s="144"/>
    </row>
    <row r="729" spans="1:31" x14ac:dyDescent="0.25">
      <c r="A729" s="29">
        <v>717</v>
      </c>
      <c r="B729" s="61"/>
      <c r="C729" s="143" t="str">
        <f>VLOOKUP(D729,[8]Hoja1!$A$2:$B$1115,2,0)</f>
        <v>47053</v>
      </c>
      <c r="D729" s="31">
        <v>891780041</v>
      </c>
      <c r="E729" s="31">
        <v>215347053</v>
      </c>
      <c r="F729" s="61" t="s">
        <v>903</v>
      </c>
      <c r="G729" s="33">
        <v>0</v>
      </c>
      <c r="H729" s="33">
        <v>0</v>
      </c>
      <c r="I729" s="3">
        <f>IFERROR(VLOOKUP(C729,'[6]Anexo 2'!$A$9:$G$1115,7,0),0)</f>
        <v>1049032528</v>
      </c>
      <c r="J729" s="3">
        <f>IFERROR(VLOOKUP(C729,'[6]Anexo 1'!$A$9:$F$1115,6,0),0)</f>
        <v>1037847449</v>
      </c>
      <c r="K729" s="3"/>
      <c r="L729" s="3"/>
      <c r="M729" s="3"/>
      <c r="N729" s="3"/>
      <c r="O729" s="3"/>
      <c r="P729" s="34">
        <f t="shared" si="34"/>
        <v>2086879977</v>
      </c>
      <c r="Q729" s="35">
        <f>VLOOKUP(D729,FEBRERO!$D$13:$Q$1147,14,0)+VLOOKUP(D729,FEBRERO!$D$13:$AC$1147,26,0)</f>
        <v>0</v>
      </c>
      <c r="R729" s="3">
        <f>IFERROR(VLOOKUP(D729,[13]ServNOMINA!$F$16:$M$112,8,0),0)</f>
        <v>0</v>
      </c>
      <c r="S729" s="3">
        <f>IFERROR(VLOOKUP(D729,[13]ServOTROS!$F$16:$M$112,8,0),0)</f>
        <v>0</v>
      </c>
      <c r="T729" s="3">
        <f>IFERROR(VLOOKUP(D729,[13]CANCEL!$F$16:$M$48,8,0),0)</f>
        <v>0</v>
      </c>
      <c r="U729" s="3">
        <f>IFERROR(VLOOKUP(B729,[13]Aaf_PENSION!$C$16:$M$112,11,0),0)</f>
        <v>0</v>
      </c>
      <c r="V729" s="3">
        <f>IFERROR(VLOOKUP(B729,[13]Aaf_SALUD!$C$16:$M$112,11,0),0)</f>
        <v>0</v>
      </c>
      <c r="W729" s="3">
        <f>IFERROR(VLOOKUP(D729,[13]CALIDAD!$F$16:$M$1122,8,0),0)</f>
        <v>262258131</v>
      </c>
      <c r="X729" s="3">
        <f>IFERROR(VLOOKUP(D729,'[14]dinamica municip ok'!$F$4:$G$1107,2,0),0)</f>
        <v>1037847449</v>
      </c>
      <c r="Y729" s="3">
        <f>IFERROR(VLOOKUP(B729,[13]Ap_CESANTIAS!$C$16:$M$112,11,0),0)</f>
        <v>0</v>
      </c>
      <c r="Z729" s="3">
        <f>IFERROR(VLOOKUP(B729,[13]Ap_PENSION!$C$16:$M$112,11,0),0)</f>
        <v>0</v>
      </c>
      <c r="AA729" s="3">
        <f>IFERROR(VLOOKUP(B729,[13]Ap_SALUD!$C$16:$M$112,11,0),0)</f>
        <v>0</v>
      </c>
      <c r="AB729" s="3"/>
      <c r="AC729" s="36">
        <f t="shared" si="33"/>
        <v>1300105580</v>
      </c>
      <c r="AD729" s="37">
        <f t="shared" si="35"/>
        <v>786774397</v>
      </c>
      <c r="AE729" s="144"/>
    </row>
    <row r="730" spans="1:31" x14ac:dyDescent="0.25">
      <c r="A730" s="38">
        <v>718</v>
      </c>
      <c r="B730" s="61"/>
      <c r="C730" s="143" t="str">
        <f>VLOOKUP(D730,[8]Hoja1!$A$2:$B$1115,2,0)</f>
        <v>47058</v>
      </c>
      <c r="D730" s="31">
        <v>891702186</v>
      </c>
      <c r="E730" s="31">
        <v>215847058</v>
      </c>
      <c r="F730" s="61" t="s">
        <v>904</v>
      </c>
      <c r="G730" s="33">
        <v>0</v>
      </c>
      <c r="H730" s="33">
        <v>0</v>
      </c>
      <c r="I730" s="3">
        <f>IFERROR(VLOOKUP(C730,'[6]Anexo 2'!$A$9:$G$1115,7,0),0)</f>
        <v>1250487104</v>
      </c>
      <c r="J730" s="3">
        <f>IFERROR(VLOOKUP(C730,'[6]Anexo 1'!$A$9:$F$1115,6,0),0)</f>
        <v>1135232523</v>
      </c>
      <c r="K730" s="3"/>
      <c r="L730" s="3"/>
      <c r="M730" s="3"/>
      <c r="N730" s="3"/>
      <c r="O730" s="3"/>
      <c r="P730" s="34">
        <f t="shared" si="34"/>
        <v>2385719627</v>
      </c>
      <c r="Q730" s="35">
        <f>VLOOKUP(D730,FEBRERO!$D$13:$Q$1147,14,0)+VLOOKUP(D730,FEBRERO!$D$13:$AC$1147,26,0)</f>
        <v>0</v>
      </c>
      <c r="R730" s="3">
        <f>IFERROR(VLOOKUP(D730,[13]ServNOMINA!$F$16:$M$112,8,0),0)</f>
        <v>0</v>
      </c>
      <c r="S730" s="3">
        <f>IFERROR(VLOOKUP(D730,[13]ServOTROS!$F$16:$M$112,8,0),0)</f>
        <v>0</v>
      </c>
      <c r="T730" s="3">
        <f>IFERROR(VLOOKUP(D730,[13]CANCEL!$F$16:$M$48,8,0),0)</f>
        <v>0</v>
      </c>
      <c r="U730" s="3">
        <f>IFERROR(VLOOKUP(B730,[13]Aaf_PENSION!$C$16:$M$112,11,0),0)</f>
        <v>0</v>
      </c>
      <c r="V730" s="3">
        <f>IFERROR(VLOOKUP(B730,[13]Aaf_SALUD!$C$16:$M$112,11,0),0)</f>
        <v>0</v>
      </c>
      <c r="W730" s="3">
        <f>IFERROR(VLOOKUP(D730,[13]CALIDAD!$F$16:$M$1122,8,0),0)</f>
        <v>312621777</v>
      </c>
      <c r="X730" s="3">
        <f>IFERROR(VLOOKUP(D730,'[14]dinamica municip ok'!$F$4:$G$1107,2,0),0)</f>
        <v>1135232523</v>
      </c>
      <c r="Y730" s="3">
        <f>IFERROR(VLOOKUP(B730,[13]Ap_CESANTIAS!$C$16:$M$112,11,0),0)</f>
        <v>0</v>
      </c>
      <c r="Z730" s="3">
        <f>IFERROR(VLOOKUP(B730,[13]Ap_PENSION!$C$16:$M$112,11,0),0)</f>
        <v>0</v>
      </c>
      <c r="AA730" s="3">
        <f>IFERROR(VLOOKUP(B730,[13]Ap_SALUD!$C$16:$M$112,11,0),0)</f>
        <v>0</v>
      </c>
      <c r="AB730" s="3"/>
      <c r="AC730" s="36">
        <f t="shared" si="33"/>
        <v>1447854300</v>
      </c>
      <c r="AD730" s="37">
        <f t="shared" si="35"/>
        <v>937865327</v>
      </c>
      <c r="AE730" s="144"/>
    </row>
    <row r="731" spans="1:31" x14ac:dyDescent="0.25">
      <c r="A731" s="29">
        <v>719</v>
      </c>
      <c r="B731" s="61"/>
      <c r="C731" s="143" t="str">
        <f>VLOOKUP(D731,[8]Hoja1!$A$2:$B$1115,2,0)</f>
        <v>47161</v>
      </c>
      <c r="D731" s="31">
        <v>891780042</v>
      </c>
      <c r="E731" s="31">
        <v>216147161</v>
      </c>
      <c r="F731" s="61" t="s">
        <v>905</v>
      </c>
      <c r="G731" s="33">
        <v>0</v>
      </c>
      <c r="H731" s="33">
        <v>0</v>
      </c>
      <c r="I731" s="3">
        <f>IFERROR(VLOOKUP(C731,'[6]Anexo 2'!$A$9:$G$1115,7,0),0)</f>
        <v>271389972</v>
      </c>
      <c r="J731" s="3">
        <f>IFERROR(VLOOKUP(C731,'[6]Anexo 1'!$A$9:$F$1115,6,0),0)</f>
        <v>230513718</v>
      </c>
      <c r="K731" s="3"/>
      <c r="L731" s="3"/>
      <c r="M731" s="3"/>
      <c r="N731" s="3"/>
      <c r="O731" s="3"/>
      <c r="P731" s="34">
        <f t="shared" si="34"/>
        <v>501903690</v>
      </c>
      <c r="Q731" s="35">
        <f>VLOOKUP(D731,FEBRERO!$D$13:$Q$1147,14,0)+VLOOKUP(D731,FEBRERO!$D$13:$AC$1147,26,0)</f>
        <v>0</v>
      </c>
      <c r="R731" s="3">
        <f>IFERROR(VLOOKUP(D731,[13]ServNOMINA!$F$16:$M$112,8,0),0)</f>
        <v>0</v>
      </c>
      <c r="S731" s="3">
        <f>IFERROR(VLOOKUP(D731,[13]ServOTROS!$F$16:$M$112,8,0),0)</f>
        <v>0</v>
      </c>
      <c r="T731" s="3">
        <f>IFERROR(VLOOKUP(D731,[13]CANCEL!$F$16:$M$48,8,0),0)</f>
        <v>0</v>
      </c>
      <c r="U731" s="3">
        <f>IFERROR(VLOOKUP(B731,[13]Aaf_PENSION!$C$16:$M$112,11,0),0)</f>
        <v>0</v>
      </c>
      <c r="V731" s="3">
        <f>IFERROR(VLOOKUP(B731,[13]Aaf_SALUD!$C$16:$M$112,11,0),0)</f>
        <v>0</v>
      </c>
      <c r="W731" s="3">
        <f>IFERROR(VLOOKUP(D731,[13]CALIDAD!$F$16:$M$1122,8,0),0)</f>
        <v>67847493</v>
      </c>
      <c r="X731" s="3">
        <f>IFERROR(VLOOKUP(D731,'[14]dinamica municip ok'!$F$4:$G$1107,2,0),0)</f>
        <v>230513718</v>
      </c>
      <c r="Y731" s="3">
        <f>IFERROR(VLOOKUP(B731,[13]Ap_CESANTIAS!$C$16:$M$112,11,0),0)</f>
        <v>0</v>
      </c>
      <c r="Z731" s="3">
        <f>IFERROR(VLOOKUP(B731,[13]Ap_PENSION!$C$16:$M$112,11,0),0)</f>
        <v>0</v>
      </c>
      <c r="AA731" s="3">
        <f>IFERROR(VLOOKUP(B731,[13]Ap_SALUD!$C$16:$M$112,11,0),0)</f>
        <v>0</v>
      </c>
      <c r="AB731" s="3"/>
      <c r="AC731" s="36">
        <f t="shared" si="33"/>
        <v>298361211</v>
      </c>
      <c r="AD731" s="37">
        <f t="shared" si="35"/>
        <v>203542479</v>
      </c>
      <c r="AE731" s="144"/>
    </row>
    <row r="732" spans="1:31" x14ac:dyDescent="0.25">
      <c r="A732" s="38">
        <v>720</v>
      </c>
      <c r="B732" s="61"/>
      <c r="C732" s="143" t="str">
        <f>VLOOKUP(D732,[8]Hoja1!$A$2:$B$1115,2,0)</f>
        <v>47170</v>
      </c>
      <c r="D732" s="31">
        <v>800071934</v>
      </c>
      <c r="E732" s="31">
        <v>217047170</v>
      </c>
      <c r="F732" s="61" t="s">
        <v>906</v>
      </c>
      <c r="G732" s="33">
        <v>0</v>
      </c>
      <c r="H732" s="33">
        <v>0</v>
      </c>
      <c r="I732" s="3">
        <f>IFERROR(VLOOKUP(C732,'[6]Anexo 2'!$A$9:$G$1115,7,0),0)</f>
        <v>835594096</v>
      </c>
      <c r="J732" s="3">
        <f>IFERROR(VLOOKUP(C732,'[6]Anexo 1'!$A$9:$F$1115,6,0),0)</f>
        <v>672345857</v>
      </c>
      <c r="K732" s="3"/>
      <c r="L732" s="3"/>
      <c r="M732" s="3"/>
      <c r="N732" s="3"/>
      <c r="O732" s="3"/>
      <c r="P732" s="34">
        <f t="shared" si="34"/>
        <v>1507939953</v>
      </c>
      <c r="Q732" s="35">
        <f>VLOOKUP(D732,FEBRERO!$D$13:$Q$1147,14,0)+VLOOKUP(D732,FEBRERO!$D$13:$AC$1147,26,0)</f>
        <v>0</v>
      </c>
      <c r="R732" s="3">
        <f>IFERROR(VLOOKUP(D732,[13]ServNOMINA!$F$16:$M$112,8,0),0)</f>
        <v>0</v>
      </c>
      <c r="S732" s="3">
        <f>IFERROR(VLOOKUP(D732,[13]ServOTROS!$F$16:$M$112,8,0),0)</f>
        <v>0</v>
      </c>
      <c r="T732" s="3">
        <f>IFERROR(VLOOKUP(D732,[13]CANCEL!$F$16:$M$48,8,0),0)</f>
        <v>0</v>
      </c>
      <c r="U732" s="3">
        <f>IFERROR(VLOOKUP(B732,[13]Aaf_PENSION!$C$16:$M$112,11,0),0)</f>
        <v>0</v>
      </c>
      <c r="V732" s="3">
        <f>IFERROR(VLOOKUP(B732,[13]Aaf_SALUD!$C$16:$M$112,11,0),0)</f>
        <v>0</v>
      </c>
      <c r="W732" s="3">
        <f>IFERROR(VLOOKUP(D732,[13]CALIDAD!$F$16:$M$1122,8,0),0)</f>
        <v>208898523</v>
      </c>
      <c r="X732" s="3">
        <f>IFERROR(VLOOKUP(D732,'[14]dinamica municip ok'!$F$4:$G$1107,2,0),0)</f>
        <v>672345857</v>
      </c>
      <c r="Y732" s="3">
        <f>IFERROR(VLOOKUP(B732,[13]Ap_CESANTIAS!$C$16:$M$112,11,0),0)</f>
        <v>0</v>
      </c>
      <c r="Z732" s="3">
        <f>IFERROR(VLOOKUP(B732,[13]Ap_PENSION!$C$16:$M$112,11,0),0)</f>
        <v>0</v>
      </c>
      <c r="AA732" s="3">
        <f>IFERROR(VLOOKUP(B732,[13]Ap_SALUD!$C$16:$M$112,11,0),0)</f>
        <v>0</v>
      </c>
      <c r="AB732" s="3"/>
      <c r="AC732" s="36">
        <f t="shared" si="33"/>
        <v>881244380</v>
      </c>
      <c r="AD732" s="37">
        <f t="shared" si="35"/>
        <v>626695573</v>
      </c>
      <c r="AE732" s="144"/>
    </row>
    <row r="733" spans="1:31" x14ac:dyDescent="0.25">
      <c r="A733" s="29">
        <v>721</v>
      </c>
      <c r="B733" s="61"/>
      <c r="C733" s="143" t="str">
        <f>VLOOKUP(D733,[8]Hoja1!$A$2:$B$1115,2,0)</f>
        <v>47205</v>
      </c>
      <c r="D733" s="31">
        <v>819003225</v>
      </c>
      <c r="E733" s="31">
        <v>210547205</v>
      </c>
      <c r="F733" s="61" t="s">
        <v>344</v>
      </c>
      <c r="G733" s="33">
        <v>0</v>
      </c>
      <c r="H733" s="33">
        <v>0</v>
      </c>
      <c r="I733" s="3">
        <f>IFERROR(VLOOKUP(C733,'[6]Anexo 2'!$A$9:$G$1115,7,0),0)</f>
        <v>311993028</v>
      </c>
      <c r="J733" s="3">
        <f>IFERROR(VLOOKUP(C733,'[6]Anexo 1'!$A$9:$F$1115,6,0),0)</f>
        <v>271832323</v>
      </c>
      <c r="K733" s="3"/>
      <c r="L733" s="3"/>
      <c r="M733" s="3"/>
      <c r="N733" s="3"/>
      <c r="O733" s="3"/>
      <c r="P733" s="34">
        <f t="shared" si="34"/>
        <v>583825351</v>
      </c>
      <c r="Q733" s="35">
        <f>VLOOKUP(D733,FEBRERO!$D$13:$Q$1147,14,0)+VLOOKUP(D733,FEBRERO!$D$13:$AC$1147,26,0)</f>
        <v>0</v>
      </c>
      <c r="R733" s="3">
        <f>IFERROR(VLOOKUP(D733,[13]ServNOMINA!$F$16:$M$112,8,0),0)</f>
        <v>0</v>
      </c>
      <c r="S733" s="3">
        <f>IFERROR(VLOOKUP(D733,[13]ServOTROS!$F$16:$M$112,8,0),0)</f>
        <v>0</v>
      </c>
      <c r="T733" s="3">
        <f>IFERROR(VLOOKUP(D733,[13]CANCEL!$F$16:$M$48,8,0),0)</f>
        <v>0</v>
      </c>
      <c r="U733" s="3">
        <f>IFERROR(VLOOKUP(B733,[13]Aaf_PENSION!$C$16:$M$112,11,0),0)</f>
        <v>0</v>
      </c>
      <c r="V733" s="3">
        <f>IFERROR(VLOOKUP(B733,[13]Aaf_SALUD!$C$16:$M$112,11,0),0)</f>
        <v>0</v>
      </c>
      <c r="W733" s="3">
        <f>IFERROR(VLOOKUP(D733,[13]CALIDAD!$F$16:$M$1122,8,0),0)</f>
        <v>77998257</v>
      </c>
      <c r="X733" s="3">
        <f>IFERROR(VLOOKUP(D733,'[14]dinamica municip ok'!$F$4:$G$1107,2,0),0)</f>
        <v>271832323</v>
      </c>
      <c r="Y733" s="3">
        <f>IFERROR(VLOOKUP(B733,[13]Ap_CESANTIAS!$C$16:$M$112,11,0),0)</f>
        <v>0</v>
      </c>
      <c r="Z733" s="3">
        <f>IFERROR(VLOOKUP(B733,[13]Ap_PENSION!$C$16:$M$112,11,0),0)</f>
        <v>0</v>
      </c>
      <c r="AA733" s="3">
        <f>IFERROR(VLOOKUP(B733,[13]Ap_SALUD!$C$16:$M$112,11,0),0)</f>
        <v>0</v>
      </c>
      <c r="AB733" s="3"/>
      <c r="AC733" s="36">
        <f t="shared" si="33"/>
        <v>349830580</v>
      </c>
      <c r="AD733" s="37">
        <f t="shared" si="35"/>
        <v>233994771</v>
      </c>
      <c r="AE733" s="144"/>
    </row>
    <row r="734" spans="1:31" x14ac:dyDescent="0.25">
      <c r="A734" s="38">
        <v>722</v>
      </c>
      <c r="B734" s="61"/>
      <c r="C734" s="143" t="str">
        <f>VLOOKUP(D734,[8]Hoja1!$A$2:$B$1115,2,0)</f>
        <v>47245</v>
      </c>
      <c r="D734" s="31">
        <v>891780044</v>
      </c>
      <c r="E734" s="31">
        <v>214547245</v>
      </c>
      <c r="F734" s="61" t="s">
        <v>907</v>
      </c>
      <c r="G734" s="33">
        <v>0</v>
      </c>
      <c r="H734" s="33">
        <v>0</v>
      </c>
      <c r="I734" s="3">
        <f>IFERROR(VLOOKUP(C734,'[6]Anexo 2'!$A$9:$G$1115,7,0),0)</f>
        <v>2384335904</v>
      </c>
      <c r="J734" s="3">
        <f>IFERROR(VLOOKUP(C734,'[6]Anexo 1'!$A$9:$F$1115,6,0),0)</f>
        <v>2243151538</v>
      </c>
      <c r="K734" s="3"/>
      <c r="L734" s="3"/>
      <c r="M734" s="3"/>
      <c r="N734" s="3"/>
      <c r="O734" s="3"/>
      <c r="P734" s="34">
        <f t="shared" si="34"/>
        <v>4627487442</v>
      </c>
      <c r="Q734" s="35">
        <f>VLOOKUP(D734,FEBRERO!$D$13:$Q$1147,14,0)+VLOOKUP(D734,FEBRERO!$D$13:$AC$1147,26,0)</f>
        <v>0</v>
      </c>
      <c r="R734" s="3">
        <f>IFERROR(VLOOKUP(D734,[13]ServNOMINA!$F$16:$M$112,8,0),0)</f>
        <v>0</v>
      </c>
      <c r="S734" s="3">
        <f>IFERROR(VLOOKUP(D734,[13]ServOTROS!$F$16:$M$112,8,0),0)</f>
        <v>0</v>
      </c>
      <c r="T734" s="3">
        <f>IFERROR(VLOOKUP(D734,[13]CANCEL!$F$16:$M$48,8,0),0)</f>
        <v>0</v>
      </c>
      <c r="U734" s="3">
        <f>IFERROR(VLOOKUP(B734,[13]Aaf_PENSION!$C$16:$M$112,11,0),0)</f>
        <v>0</v>
      </c>
      <c r="V734" s="3">
        <f>IFERROR(VLOOKUP(B734,[13]Aaf_SALUD!$C$16:$M$112,11,0),0)</f>
        <v>0</v>
      </c>
      <c r="W734" s="3">
        <f>IFERROR(VLOOKUP(D734,[13]CALIDAD!$F$16:$M$1122,8,0),0)</f>
        <v>596083977</v>
      </c>
      <c r="X734" s="3">
        <f>IFERROR(VLOOKUP(D734,'[14]dinamica municip ok'!$F$4:$G$1107,2,0),0)</f>
        <v>2243151538</v>
      </c>
      <c r="Y734" s="3">
        <f>IFERROR(VLOOKUP(B734,[13]Ap_CESANTIAS!$C$16:$M$112,11,0),0)</f>
        <v>0</v>
      </c>
      <c r="Z734" s="3">
        <f>IFERROR(VLOOKUP(B734,[13]Ap_PENSION!$C$16:$M$112,11,0),0)</f>
        <v>0</v>
      </c>
      <c r="AA734" s="3">
        <f>IFERROR(VLOOKUP(B734,[13]Ap_SALUD!$C$16:$M$112,11,0),0)</f>
        <v>0</v>
      </c>
      <c r="AB734" s="3"/>
      <c r="AC734" s="36">
        <f t="shared" si="33"/>
        <v>2839235515</v>
      </c>
      <c r="AD734" s="37">
        <f t="shared" si="35"/>
        <v>1788251927</v>
      </c>
      <c r="AE734" s="144"/>
    </row>
    <row r="735" spans="1:31" x14ac:dyDescent="0.25">
      <c r="A735" s="29">
        <v>723</v>
      </c>
      <c r="B735" s="61"/>
      <c r="C735" s="143" t="str">
        <f>VLOOKUP(D735,[8]Hoja1!$A$2:$B$1115,2,0)</f>
        <v>47258</v>
      </c>
      <c r="D735" s="31">
        <v>891780049</v>
      </c>
      <c r="E735" s="31">
        <v>215847258</v>
      </c>
      <c r="F735" s="61" t="s">
        <v>908</v>
      </c>
      <c r="G735" s="33">
        <v>0</v>
      </c>
      <c r="H735" s="33">
        <v>0</v>
      </c>
      <c r="I735" s="3">
        <f>IFERROR(VLOOKUP(C735,'[6]Anexo 2'!$A$9:$G$1115,7,0),0)</f>
        <v>486767712</v>
      </c>
      <c r="J735" s="3">
        <f>IFERROR(VLOOKUP(C735,'[6]Anexo 1'!$A$9:$F$1115,6,0),0)</f>
        <v>477241286</v>
      </c>
      <c r="K735" s="3"/>
      <c r="L735" s="3"/>
      <c r="M735" s="3"/>
      <c r="N735" s="3"/>
      <c r="O735" s="3"/>
      <c r="P735" s="34">
        <f t="shared" si="34"/>
        <v>964008998</v>
      </c>
      <c r="Q735" s="35">
        <f>VLOOKUP(D735,FEBRERO!$D$13:$Q$1147,14,0)+VLOOKUP(D735,FEBRERO!$D$13:$AC$1147,26,0)</f>
        <v>0</v>
      </c>
      <c r="R735" s="3">
        <f>IFERROR(VLOOKUP(D735,[13]ServNOMINA!$F$16:$M$112,8,0),0)</f>
        <v>0</v>
      </c>
      <c r="S735" s="3">
        <f>IFERROR(VLOOKUP(D735,[13]ServOTROS!$F$16:$M$112,8,0),0)</f>
        <v>0</v>
      </c>
      <c r="T735" s="3">
        <f>IFERROR(VLOOKUP(D735,[13]CANCEL!$F$16:$M$48,8,0),0)</f>
        <v>0</v>
      </c>
      <c r="U735" s="3">
        <f>IFERROR(VLOOKUP(B735,[13]Aaf_PENSION!$C$16:$M$112,11,0),0)</f>
        <v>0</v>
      </c>
      <c r="V735" s="3">
        <f>IFERROR(VLOOKUP(B735,[13]Aaf_SALUD!$C$16:$M$112,11,0),0)</f>
        <v>0</v>
      </c>
      <c r="W735" s="3">
        <f>IFERROR(VLOOKUP(D735,[13]CALIDAD!$F$16:$M$1122,8,0),0)</f>
        <v>121691928</v>
      </c>
      <c r="X735" s="3">
        <f>IFERROR(VLOOKUP(D735,'[14]dinamica municip ok'!$F$4:$G$1107,2,0),0)</f>
        <v>477241286</v>
      </c>
      <c r="Y735" s="3">
        <f>IFERROR(VLOOKUP(B735,[13]Ap_CESANTIAS!$C$16:$M$112,11,0),0)</f>
        <v>0</v>
      </c>
      <c r="Z735" s="3">
        <f>IFERROR(VLOOKUP(B735,[13]Ap_PENSION!$C$16:$M$112,11,0),0)</f>
        <v>0</v>
      </c>
      <c r="AA735" s="3">
        <f>IFERROR(VLOOKUP(B735,[13]Ap_SALUD!$C$16:$M$112,11,0),0)</f>
        <v>0</v>
      </c>
      <c r="AB735" s="3"/>
      <c r="AC735" s="36">
        <f t="shared" si="33"/>
        <v>598933214</v>
      </c>
      <c r="AD735" s="37">
        <f t="shared" si="35"/>
        <v>365075784</v>
      </c>
      <c r="AE735" s="144"/>
    </row>
    <row r="736" spans="1:31" x14ac:dyDescent="0.25">
      <c r="A736" s="38">
        <v>724</v>
      </c>
      <c r="B736" s="61"/>
      <c r="C736" s="143" t="str">
        <f>VLOOKUP(D736,[8]Hoja1!$A$2:$B$1115,2,0)</f>
        <v>47268</v>
      </c>
      <c r="D736" s="31">
        <v>819000925</v>
      </c>
      <c r="E736" s="31">
        <v>216847268</v>
      </c>
      <c r="F736" s="61" t="s">
        <v>909</v>
      </c>
      <c r="G736" s="33">
        <v>0</v>
      </c>
      <c r="H736" s="33">
        <v>0</v>
      </c>
      <c r="I736" s="3">
        <f>IFERROR(VLOOKUP(C736,'[6]Anexo 2'!$A$9:$G$1115,7,0),0)</f>
        <v>860002624</v>
      </c>
      <c r="J736" s="3">
        <f>IFERROR(VLOOKUP(C736,'[6]Anexo 1'!$A$9:$F$1115,6,0),0)</f>
        <v>740567120</v>
      </c>
      <c r="K736" s="3"/>
      <c r="L736" s="3"/>
      <c r="M736" s="3"/>
      <c r="N736" s="3"/>
      <c r="O736" s="3"/>
      <c r="P736" s="34">
        <f t="shared" si="34"/>
        <v>1600569744</v>
      </c>
      <c r="Q736" s="35">
        <f>VLOOKUP(D736,FEBRERO!$D$13:$Q$1147,14,0)+VLOOKUP(D736,FEBRERO!$D$13:$AC$1147,26,0)</f>
        <v>0</v>
      </c>
      <c r="R736" s="3">
        <f>IFERROR(VLOOKUP(D736,[13]ServNOMINA!$F$16:$M$112,8,0),0)</f>
        <v>0</v>
      </c>
      <c r="S736" s="3">
        <f>IFERROR(VLOOKUP(D736,[13]ServOTROS!$F$16:$M$112,8,0),0)</f>
        <v>0</v>
      </c>
      <c r="T736" s="3">
        <f>IFERROR(VLOOKUP(D736,[13]CANCEL!$F$16:$M$48,8,0),0)</f>
        <v>0</v>
      </c>
      <c r="U736" s="3">
        <f>IFERROR(VLOOKUP(B736,[13]Aaf_PENSION!$C$16:$M$112,11,0),0)</f>
        <v>0</v>
      </c>
      <c r="V736" s="3">
        <f>IFERROR(VLOOKUP(B736,[13]Aaf_SALUD!$C$16:$M$112,11,0),0)</f>
        <v>0</v>
      </c>
      <c r="W736" s="3">
        <f>IFERROR(VLOOKUP(D736,[13]CALIDAD!$F$16:$M$1122,8,0),0)</f>
        <v>215000655</v>
      </c>
      <c r="X736" s="3">
        <f>IFERROR(VLOOKUP(D736,'[14]dinamica municip ok'!$F$4:$G$1107,2,0),0)</f>
        <v>740567120</v>
      </c>
      <c r="Y736" s="3">
        <f>IFERROR(VLOOKUP(B736,[13]Ap_CESANTIAS!$C$16:$M$112,11,0),0)</f>
        <v>0</v>
      </c>
      <c r="Z736" s="3">
        <f>IFERROR(VLOOKUP(B736,[13]Ap_PENSION!$C$16:$M$112,11,0),0)</f>
        <v>0</v>
      </c>
      <c r="AA736" s="3">
        <f>IFERROR(VLOOKUP(B736,[13]Ap_SALUD!$C$16:$M$112,11,0),0)</f>
        <v>0</v>
      </c>
      <c r="AB736" s="3"/>
      <c r="AC736" s="36">
        <f t="shared" si="33"/>
        <v>955567775</v>
      </c>
      <c r="AD736" s="37">
        <f t="shared" si="35"/>
        <v>645001969</v>
      </c>
      <c r="AE736" s="144"/>
    </row>
    <row r="737" spans="1:31" x14ac:dyDescent="0.25">
      <c r="A737" s="29">
        <v>725</v>
      </c>
      <c r="B737" s="61"/>
      <c r="C737" s="143" t="str">
        <f>VLOOKUP(D737,[8]Hoja1!$A$2:$B$1115,2,0)</f>
        <v>47288</v>
      </c>
      <c r="D737" s="31">
        <v>891780045</v>
      </c>
      <c r="E737" s="31">
        <v>218847288</v>
      </c>
      <c r="F737" s="61" t="s">
        <v>910</v>
      </c>
      <c r="G737" s="33">
        <v>0</v>
      </c>
      <c r="H737" s="33">
        <v>0</v>
      </c>
      <c r="I737" s="3">
        <f>IFERROR(VLOOKUP(C737,'[6]Anexo 2'!$A$9:$G$1115,7,0),0)</f>
        <v>1975481504</v>
      </c>
      <c r="J737" s="3">
        <f>IFERROR(VLOOKUP(C737,'[6]Anexo 1'!$A$9:$F$1115,6,0),0)</f>
        <v>1829251092</v>
      </c>
      <c r="K737" s="3"/>
      <c r="L737" s="3"/>
      <c r="M737" s="3"/>
      <c r="N737" s="3"/>
      <c r="O737" s="3"/>
      <c r="P737" s="34">
        <f t="shared" si="34"/>
        <v>3804732596</v>
      </c>
      <c r="Q737" s="35">
        <f>VLOOKUP(D737,FEBRERO!$D$13:$Q$1147,14,0)+VLOOKUP(D737,FEBRERO!$D$13:$AC$1147,26,0)</f>
        <v>0</v>
      </c>
      <c r="R737" s="3">
        <f>IFERROR(VLOOKUP(D737,[13]ServNOMINA!$F$16:$M$112,8,0),0)</f>
        <v>0</v>
      </c>
      <c r="S737" s="3">
        <f>IFERROR(VLOOKUP(D737,[13]ServOTROS!$F$16:$M$112,8,0),0)</f>
        <v>0</v>
      </c>
      <c r="T737" s="3">
        <f>IFERROR(VLOOKUP(D737,[13]CANCEL!$F$16:$M$48,8,0),0)</f>
        <v>0</v>
      </c>
      <c r="U737" s="3">
        <f>IFERROR(VLOOKUP(B737,[13]Aaf_PENSION!$C$16:$M$112,11,0),0)</f>
        <v>0</v>
      </c>
      <c r="V737" s="3">
        <f>IFERROR(VLOOKUP(B737,[13]Aaf_SALUD!$C$16:$M$112,11,0),0)</f>
        <v>0</v>
      </c>
      <c r="W737" s="3">
        <f>IFERROR(VLOOKUP(D737,[13]CALIDAD!$F$16:$M$1122,8,0),0)</f>
        <v>493870377</v>
      </c>
      <c r="X737" s="3">
        <f>IFERROR(VLOOKUP(D737,'[14]dinamica municip ok'!$F$4:$G$1107,2,0),0)</f>
        <v>1641615384</v>
      </c>
      <c r="Y737" s="3">
        <f>IFERROR(VLOOKUP(B737,[13]Ap_CESANTIAS!$C$16:$M$112,11,0),0)</f>
        <v>0</v>
      </c>
      <c r="Z737" s="3">
        <f>IFERROR(VLOOKUP(B737,[13]Ap_PENSION!$C$16:$M$112,11,0),0)</f>
        <v>0</v>
      </c>
      <c r="AA737" s="3">
        <f>IFERROR(VLOOKUP(B737,[13]Ap_SALUD!$C$16:$M$112,11,0),0)</f>
        <v>0</v>
      </c>
      <c r="AB737" s="3"/>
      <c r="AC737" s="36">
        <f t="shared" si="33"/>
        <v>2135485761</v>
      </c>
      <c r="AD737" s="37">
        <f t="shared" si="35"/>
        <v>1669246835</v>
      </c>
      <c r="AE737" s="144"/>
    </row>
    <row r="738" spans="1:31" x14ac:dyDescent="0.25">
      <c r="A738" s="38">
        <v>726</v>
      </c>
      <c r="B738" s="61"/>
      <c r="C738" s="143" t="str">
        <f>VLOOKUP(D738,[8]Hoja1!$A$2:$B$1115,2,0)</f>
        <v>47318</v>
      </c>
      <c r="D738" s="31">
        <v>891780047</v>
      </c>
      <c r="E738" s="31">
        <v>211847318</v>
      </c>
      <c r="F738" s="61" t="s">
        <v>911</v>
      </c>
      <c r="G738" s="33">
        <v>0</v>
      </c>
      <c r="H738" s="33">
        <v>0</v>
      </c>
      <c r="I738" s="3">
        <f>IFERROR(VLOOKUP(C738,'[6]Anexo 2'!$A$9:$G$1115,7,0),0)</f>
        <v>988605312</v>
      </c>
      <c r="J738" s="3">
        <f>IFERROR(VLOOKUP(C738,'[6]Anexo 1'!$A$9:$F$1115,6,0),0)</f>
        <v>869774697</v>
      </c>
      <c r="K738" s="3"/>
      <c r="L738" s="3"/>
      <c r="M738" s="3"/>
      <c r="N738" s="3"/>
      <c r="O738" s="3"/>
      <c r="P738" s="34">
        <f t="shared" si="34"/>
        <v>1858380009</v>
      </c>
      <c r="Q738" s="35">
        <f>VLOOKUP(D738,FEBRERO!$D$13:$Q$1147,14,0)+VLOOKUP(D738,FEBRERO!$D$13:$AC$1147,26,0)</f>
        <v>0</v>
      </c>
      <c r="R738" s="3">
        <f>IFERROR(VLOOKUP(D738,[13]ServNOMINA!$F$16:$M$112,8,0),0)</f>
        <v>0</v>
      </c>
      <c r="S738" s="3">
        <f>IFERROR(VLOOKUP(D738,[13]ServOTROS!$F$16:$M$112,8,0),0)</f>
        <v>0</v>
      </c>
      <c r="T738" s="3">
        <f>IFERROR(VLOOKUP(D738,[13]CANCEL!$F$16:$M$48,8,0),0)</f>
        <v>0</v>
      </c>
      <c r="U738" s="3">
        <f>IFERROR(VLOOKUP(B738,[13]Aaf_PENSION!$C$16:$M$112,11,0),0)</f>
        <v>0</v>
      </c>
      <c r="V738" s="3">
        <f>IFERROR(VLOOKUP(B738,[13]Aaf_SALUD!$C$16:$M$112,11,0),0)</f>
        <v>0</v>
      </c>
      <c r="W738" s="3">
        <f>IFERROR(VLOOKUP(D738,[13]CALIDAD!$F$16:$M$1122,8,0),0)</f>
        <v>247151328</v>
      </c>
      <c r="X738" s="3">
        <f>IFERROR(VLOOKUP(D738,'[14]dinamica municip ok'!$F$4:$G$1107,2,0),0)</f>
        <v>812000286</v>
      </c>
      <c r="Y738" s="3">
        <f>IFERROR(VLOOKUP(B738,[13]Ap_CESANTIAS!$C$16:$M$112,11,0),0)</f>
        <v>0</v>
      </c>
      <c r="Z738" s="3">
        <f>IFERROR(VLOOKUP(B738,[13]Ap_PENSION!$C$16:$M$112,11,0),0)</f>
        <v>0</v>
      </c>
      <c r="AA738" s="3">
        <f>IFERROR(VLOOKUP(B738,[13]Ap_SALUD!$C$16:$M$112,11,0),0)</f>
        <v>0</v>
      </c>
      <c r="AB738" s="3"/>
      <c r="AC738" s="36">
        <f t="shared" si="33"/>
        <v>1059151614</v>
      </c>
      <c r="AD738" s="37">
        <f t="shared" si="35"/>
        <v>799228395</v>
      </c>
      <c r="AE738" s="144"/>
    </row>
    <row r="739" spans="1:31" x14ac:dyDescent="0.25">
      <c r="A739" s="29">
        <v>727</v>
      </c>
      <c r="B739" s="61"/>
      <c r="C739" s="143" t="str">
        <f>VLOOKUP(D739,[8]Hoja1!$A$2:$B$1115,2,0)</f>
        <v>47460</v>
      </c>
      <c r="D739" s="31">
        <v>819003849</v>
      </c>
      <c r="E739" s="31">
        <v>216047460</v>
      </c>
      <c r="F739" s="61" t="s">
        <v>912</v>
      </c>
      <c r="G739" s="33">
        <v>0</v>
      </c>
      <c r="H739" s="33">
        <v>0</v>
      </c>
      <c r="I739" s="3">
        <f>IFERROR(VLOOKUP(C739,'[6]Anexo 2'!$A$9:$G$1115,7,0),0)</f>
        <v>1420608272</v>
      </c>
      <c r="J739" s="3">
        <f>IFERROR(VLOOKUP(C739,'[6]Anexo 1'!$A$9:$F$1115,6,0),0)</f>
        <v>1014182617</v>
      </c>
      <c r="K739" s="3"/>
      <c r="L739" s="3"/>
      <c r="M739" s="3"/>
      <c r="N739" s="3"/>
      <c r="O739" s="3"/>
      <c r="P739" s="34">
        <f t="shared" si="34"/>
        <v>2434790889</v>
      </c>
      <c r="Q739" s="35">
        <f>VLOOKUP(D739,FEBRERO!$D$13:$Q$1147,14,0)+VLOOKUP(D739,FEBRERO!$D$13:$AC$1147,26,0)</f>
        <v>0</v>
      </c>
      <c r="R739" s="3">
        <f>IFERROR(VLOOKUP(D739,[13]ServNOMINA!$F$16:$M$112,8,0),0)</f>
        <v>0</v>
      </c>
      <c r="S739" s="3">
        <f>IFERROR(VLOOKUP(D739,[13]ServOTROS!$F$16:$M$112,8,0),0)</f>
        <v>0</v>
      </c>
      <c r="T739" s="3">
        <f>IFERROR(VLOOKUP(D739,[13]CANCEL!$F$16:$M$48,8,0),0)</f>
        <v>0</v>
      </c>
      <c r="U739" s="3">
        <f>IFERROR(VLOOKUP(B739,[13]Aaf_PENSION!$C$16:$M$112,11,0),0)</f>
        <v>0</v>
      </c>
      <c r="V739" s="3">
        <f>IFERROR(VLOOKUP(B739,[13]Aaf_SALUD!$C$16:$M$112,11,0),0)</f>
        <v>0</v>
      </c>
      <c r="W739" s="3">
        <f>IFERROR(VLOOKUP(D739,[13]CALIDAD!$F$16:$M$1122,8,0),0)</f>
        <v>355152069</v>
      </c>
      <c r="X739" s="3">
        <f>IFERROR(VLOOKUP(D739,'[14]dinamica municip ok'!$F$4:$G$1107,2,0),0)</f>
        <v>1014182617</v>
      </c>
      <c r="Y739" s="3">
        <f>IFERROR(VLOOKUP(B739,[13]Ap_CESANTIAS!$C$16:$M$112,11,0),0)</f>
        <v>0</v>
      </c>
      <c r="Z739" s="3">
        <f>IFERROR(VLOOKUP(B739,[13]Ap_PENSION!$C$16:$M$112,11,0),0)</f>
        <v>0</v>
      </c>
      <c r="AA739" s="3">
        <f>IFERROR(VLOOKUP(B739,[13]Ap_SALUD!$C$16:$M$112,11,0),0)</f>
        <v>0</v>
      </c>
      <c r="AB739" s="3"/>
      <c r="AC739" s="36">
        <f t="shared" si="33"/>
        <v>1369334686</v>
      </c>
      <c r="AD739" s="37">
        <f t="shared" si="35"/>
        <v>1065456203</v>
      </c>
      <c r="AE739" s="144"/>
    </row>
    <row r="740" spans="1:31" x14ac:dyDescent="0.25">
      <c r="A740" s="38">
        <v>728</v>
      </c>
      <c r="B740" s="61"/>
      <c r="C740" s="143" t="str">
        <f>VLOOKUP(D740,[8]Hoja1!$A$2:$B$1115,2,0)</f>
        <v>47541</v>
      </c>
      <c r="D740" s="31">
        <v>891780048</v>
      </c>
      <c r="E740" s="31">
        <v>214147541</v>
      </c>
      <c r="F740" s="61" t="s">
        <v>913</v>
      </c>
      <c r="G740" s="33">
        <v>0</v>
      </c>
      <c r="H740" s="33">
        <v>0</v>
      </c>
      <c r="I740" s="3">
        <f>IFERROR(VLOOKUP(C740,'[6]Anexo 2'!$A$9:$G$1115,7,0),0)</f>
        <v>278178332</v>
      </c>
      <c r="J740" s="3">
        <f>IFERROR(VLOOKUP(C740,'[6]Anexo 1'!$A$9:$F$1115,6,0),0)</f>
        <v>269329940</v>
      </c>
      <c r="K740" s="3"/>
      <c r="L740" s="3"/>
      <c r="M740" s="3"/>
      <c r="N740" s="3"/>
      <c r="O740" s="3"/>
      <c r="P740" s="34">
        <f t="shared" si="34"/>
        <v>547508272</v>
      </c>
      <c r="Q740" s="35">
        <f>VLOOKUP(D740,FEBRERO!$D$13:$Q$1147,14,0)+VLOOKUP(D740,FEBRERO!$D$13:$AC$1147,26,0)</f>
        <v>0</v>
      </c>
      <c r="R740" s="3">
        <f>IFERROR(VLOOKUP(D740,[13]ServNOMINA!$F$16:$M$112,8,0),0)</f>
        <v>0</v>
      </c>
      <c r="S740" s="3">
        <f>IFERROR(VLOOKUP(D740,[13]ServOTROS!$F$16:$M$112,8,0),0)</f>
        <v>0</v>
      </c>
      <c r="T740" s="3">
        <f>IFERROR(VLOOKUP(D740,[13]CANCEL!$F$16:$M$48,8,0),0)</f>
        <v>0</v>
      </c>
      <c r="U740" s="3">
        <f>IFERROR(VLOOKUP(B740,[13]Aaf_PENSION!$C$16:$M$112,11,0),0)</f>
        <v>0</v>
      </c>
      <c r="V740" s="3">
        <f>IFERROR(VLOOKUP(B740,[13]Aaf_SALUD!$C$16:$M$112,11,0),0)</f>
        <v>0</v>
      </c>
      <c r="W740" s="3">
        <f>IFERROR(VLOOKUP(D740,[13]CALIDAD!$F$16:$M$1122,8,0),0)</f>
        <v>69544584</v>
      </c>
      <c r="X740" s="3">
        <f>IFERROR(VLOOKUP(D740,'[14]dinamica municip ok'!$F$4:$G$1107,2,0),0)</f>
        <v>269329940</v>
      </c>
      <c r="Y740" s="3">
        <f>IFERROR(VLOOKUP(B740,[13]Ap_CESANTIAS!$C$16:$M$112,11,0),0)</f>
        <v>0</v>
      </c>
      <c r="Z740" s="3">
        <f>IFERROR(VLOOKUP(B740,[13]Ap_PENSION!$C$16:$M$112,11,0),0)</f>
        <v>0</v>
      </c>
      <c r="AA740" s="3">
        <f>IFERROR(VLOOKUP(B740,[13]Ap_SALUD!$C$16:$M$112,11,0),0)</f>
        <v>0</v>
      </c>
      <c r="AB740" s="3"/>
      <c r="AC740" s="36">
        <f t="shared" si="33"/>
        <v>338874524</v>
      </c>
      <c r="AD740" s="37">
        <f t="shared" si="35"/>
        <v>208633748</v>
      </c>
      <c r="AE740" s="144"/>
    </row>
    <row r="741" spans="1:31" x14ac:dyDescent="0.25">
      <c r="A741" s="29">
        <v>729</v>
      </c>
      <c r="B741" s="61"/>
      <c r="C741" s="143" t="str">
        <f>VLOOKUP(D741,[8]Hoja1!$A$2:$B$1115,2,0)</f>
        <v>47545</v>
      </c>
      <c r="D741" s="31">
        <v>819000985</v>
      </c>
      <c r="E741" s="31">
        <v>214547545</v>
      </c>
      <c r="F741" s="61" t="s">
        <v>914</v>
      </c>
      <c r="G741" s="33">
        <v>0</v>
      </c>
      <c r="H741" s="33">
        <v>0</v>
      </c>
      <c r="I741" s="3">
        <f>IFERROR(VLOOKUP(C741,'[6]Anexo 2'!$A$9:$G$1115,7,0),0)</f>
        <v>719208704</v>
      </c>
      <c r="J741" s="3">
        <f>IFERROR(VLOOKUP(C741,'[6]Anexo 1'!$A$9:$F$1115,6,0),0)</f>
        <v>593525439</v>
      </c>
      <c r="K741" s="3"/>
      <c r="L741" s="3"/>
      <c r="M741" s="3"/>
      <c r="N741" s="3"/>
      <c r="O741" s="3"/>
      <c r="P741" s="34">
        <f t="shared" si="34"/>
        <v>1312734143</v>
      </c>
      <c r="Q741" s="35">
        <f>VLOOKUP(D741,FEBRERO!$D$13:$Q$1147,14,0)+VLOOKUP(D741,FEBRERO!$D$13:$AC$1147,26,0)</f>
        <v>0</v>
      </c>
      <c r="R741" s="3">
        <f>IFERROR(VLOOKUP(D741,[13]ServNOMINA!$F$16:$M$112,8,0),0)</f>
        <v>0</v>
      </c>
      <c r="S741" s="3">
        <f>IFERROR(VLOOKUP(D741,[13]ServOTROS!$F$16:$M$112,8,0),0)</f>
        <v>0</v>
      </c>
      <c r="T741" s="3">
        <f>IFERROR(VLOOKUP(D741,[13]CANCEL!$F$16:$M$48,8,0),0)</f>
        <v>0</v>
      </c>
      <c r="U741" s="3">
        <f>IFERROR(VLOOKUP(B741,[13]Aaf_PENSION!$C$16:$M$112,11,0),0)</f>
        <v>0</v>
      </c>
      <c r="V741" s="3">
        <f>IFERROR(VLOOKUP(B741,[13]Aaf_SALUD!$C$16:$M$112,11,0),0)</f>
        <v>0</v>
      </c>
      <c r="W741" s="3">
        <f>IFERROR(VLOOKUP(D741,[13]CALIDAD!$F$16:$M$1122,8,0),0)</f>
        <v>179802177</v>
      </c>
      <c r="X741" s="3">
        <f>IFERROR(VLOOKUP(D741,'[14]dinamica municip ok'!$F$4:$G$1107,2,0),0)</f>
        <v>593525439</v>
      </c>
      <c r="Y741" s="3">
        <f>IFERROR(VLOOKUP(B741,[13]Ap_CESANTIAS!$C$16:$M$112,11,0),0)</f>
        <v>0</v>
      </c>
      <c r="Z741" s="3">
        <f>IFERROR(VLOOKUP(B741,[13]Ap_PENSION!$C$16:$M$112,11,0),0)</f>
        <v>0</v>
      </c>
      <c r="AA741" s="3">
        <f>IFERROR(VLOOKUP(B741,[13]Ap_SALUD!$C$16:$M$112,11,0),0)</f>
        <v>0</v>
      </c>
      <c r="AB741" s="3"/>
      <c r="AC741" s="36">
        <f t="shared" si="33"/>
        <v>773327616</v>
      </c>
      <c r="AD741" s="37">
        <f t="shared" si="35"/>
        <v>539406527</v>
      </c>
      <c r="AE741" s="144"/>
    </row>
    <row r="742" spans="1:31" x14ac:dyDescent="0.25">
      <c r="A742" s="38">
        <v>730</v>
      </c>
      <c r="B742" s="61"/>
      <c r="C742" s="143" t="str">
        <f>VLOOKUP(D742,[8]Hoja1!$A$2:$B$1115,2,0)</f>
        <v>47551</v>
      </c>
      <c r="D742" s="31">
        <v>891780050</v>
      </c>
      <c r="E742" s="31">
        <v>215147551</v>
      </c>
      <c r="F742" s="61" t="s">
        <v>915</v>
      </c>
      <c r="G742" s="33">
        <v>0</v>
      </c>
      <c r="H742" s="33">
        <v>0</v>
      </c>
      <c r="I742" s="3">
        <f>IFERROR(VLOOKUP(C742,'[6]Anexo 2'!$A$9:$G$1115,7,0),0)</f>
        <v>1078071664</v>
      </c>
      <c r="J742" s="3">
        <f>IFERROR(VLOOKUP(C742,'[6]Anexo 1'!$A$9:$F$1115,6,0),0)</f>
        <v>963414529</v>
      </c>
      <c r="K742" s="3"/>
      <c r="L742" s="3"/>
      <c r="M742" s="3"/>
      <c r="N742" s="3"/>
      <c r="O742" s="3"/>
      <c r="P742" s="34">
        <f t="shared" si="34"/>
        <v>2041486193</v>
      </c>
      <c r="Q742" s="35">
        <f>VLOOKUP(D742,FEBRERO!$D$13:$Q$1147,14,0)+VLOOKUP(D742,FEBRERO!$D$13:$AC$1147,26,0)</f>
        <v>0</v>
      </c>
      <c r="R742" s="3">
        <f>IFERROR(VLOOKUP(D742,[13]ServNOMINA!$F$16:$M$112,8,0),0)</f>
        <v>0</v>
      </c>
      <c r="S742" s="3">
        <f>IFERROR(VLOOKUP(D742,[13]ServOTROS!$F$16:$M$112,8,0),0)</f>
        <v>0</v>
      </c>
      <c r="T742" s="3">
        <f>IFERROR(VLOOKUP(D742,[13]CANCEL!$F$16:$M$48,8,0),0)</f>
        <v>0</v>
      </c>
      <c r="U742" s="3">
        <f>IFERROR(VLOOKUP(B742,[13]Aaf_PENSION!$C$16:$M$112,11,0),0)</f>
        <v>0</v>
      </c>
      <c r="V742" s="3">
        <f>IFERROR(VLOOKUP(B742,[13]Aaf_SALUD!$C$16:$M$112,11,0),0)</f>
        <v>0</v>
      </c>
      <c r="W742" s="3">
        <f>IFERROR(VLOOKUP(D742,[13]CALIDAD!$F$16:$M$1122,8,0),0)</f>
        <v>269517915</v>
      </c>
      <c r="X742" s="3">
        <f>IFERROR(VLOOKUP(D742,'[14]dinamica municip ok'!$F$4:$G$1107,2,0),0)</f>
        <v>963414529</v>
      </c>
      <c r="Y742" s="3">
        <f>IFERROR(VLOOKUP(B742,[13]Ap_CESANTIAS!$C$16:$M$112,11,0),0)</f>
        <v>0</v>
      </c>
      <c r="Z742" s="3">
        <f>IFERROR(VLOOKUP(B742,[13]Ap_PENSION!$C$16:$M$112,11,0),0)</f>
        <v>0</v>
      </c>
      <c r="AA742" s="3">
        <f>IFERROR(VLOOKUP(B742,[13]Ap_SALUD!$C$16:$M$112,11,0),0)</f>
        <v>0</v>
      </c>
      <c r="AB742" s="3"/>
      <c r="AC742" s="36">
        <f t="shared" si="33"/>
        <v>1232932444</v>
      </c>
      <c r="AD742" s="37">
        <f t="shared" si="35"/>
        <v>808553749</v>
      </c>
      <c r="AE742" s="144"/>
    </row>
    <row r="743" spans="1:31" x14ac:dyDescent="0.25">
      <c r="A743" s="29">
        <v>731</v>
      </c>
      <c r="B743" s="61"/>
      <c r="C743" s="143" t="str">
        <f>VLOOKUP(D743,[8]Hoja1!$A$2:$B$1115,2,0)</f>
        <v>47555</v>
      </c>
      <c r="D743" s="31">
        <v>891780051</v>
      </c>
      <c r="E743" s="31">
        <v>215547555</v>
      </c>
      <c r="F743" s="61" t="s">
        <v>916</v>
      </c>
      <c r="G743" s="33">
        <v>0</v>
      </c>
      <c r="H743" s="33">
        <v>0</v>
      </c>
      <c r="I743" s="3">
        <f>IFERROR(VLOOKUP(C743,'[6]Anexo 2'!$A$9:$G$1115,7,0),0)</f>
        <v>2017192192</v>
      </c>
      <c r="J743" s="3">
        <f>IFERROR(VLOOKUP(C743,'[6]Anexo 1'!$A$9:$F$1115,6,0),0)</f>
        <v>1751132033</v>
      </c>
      <c r="K743" s="3"/>
      <c r="L743" s="3"/>
      <c r="M743" s="3"/>
      <c r="N743" s="3"/>
      <c r="O743" s="3"/>
      <c r="P743" s="34">
        <f t="shared" si="34"/>
        <v>3768324225</v>
      </c>
      <c r="Q743" s="35">
        <f>VLOOKUP(D743,FEBRERO!$D$13:$Q$1147,14,0)+VLOOKUP(D743,FEBRERO!$D$13:$AC$1147,26,0)</f>
        <v>0</v>
      </c>
      <c r="R743" s="3">
        <f>IFERROR(VLOOKUP(D743,[13]ServNOMINA!$F$16:$M$112,8,0),0)</f>
        <v>0</v>
      </c>
      <c r="S743" s="3">
        <f>IFERROR(VLOOKUP(D743,[13]ServOTROS!$F$16:$M$112,8,0),0)</f>
        <v>0</v>
      </c>
      <c r="T743" s="3">
        <f>IFERROR(VLOOKUP(D743,[13]CANCEL!$F$16:$M$48,8,0),0)</f>
        <v>0</v>
      </c>
      <c r="U743" s="3">
        <f>IFERROR(VLOOKUP(B743,[13]Aaf_PENSION!$C$16:$M$112,11,0),0)</f>
        <v>0</v>
      </c>
      <c r="V743" s="3">
        <f>IFERROR(VLOOKUP(B743,[13]Aaf_SALUD!$C$16:$M$112,11,0),0)</f>
        <v>0</v>
      </c>
      <c r="W743" s="3">
        <f>IFERROR(VLOOKUP(D743,[13]CALIDAD!$F$16:$M$1122,8,0),0)</f>
        <v>504298047</v>
      </c>
      <c r="X743" s="3">
        <f>IFERROR(VLOOKUP(D743,'[14]dinamica municip ok'!$F$4:$G$1107,2,0),0)</f>
        <v>1751132033</v>
      </c>
      <c r="Y743" s="3">
        <f>IFERROR(VLOOKUP(B743,[13]Ap_CESANTIAS!$C$16:$M$112,11,0),0)</f>
        <v>0</v>
      </c>
      <c r="Z743" s="3">
        <f>IFERROR(VLOOKUP(B743,[13]Ap_PENSION!$C$16:$M$112,11,0),0)</f>
        <v>0</v>
      </c>
      <c r="AA743" s="3">
        <f>IFERROR(VLOOKUP(B743,[13]Ap_SALUD!$C$16:$M$112,11,0),0)</f>
        <v>0</v>
      </c>
      <c r="AB743" s="3"/>
      <c r="AC743" s="36">
        <f t="shared" si="33"/>
        <v>2255430080</v>
      </c>
      <c r="AD743" s="37">
        <f t="shared" si="35"/>
        <v>1512894145</v>
      </c>
      <c r="AE743" s="144"/>
    </row>
    <row r="744" spans="1:31" x14ac:dyDescent="0.25">
      <c r="A744" s="38">
        <v>732</v>
      </c>
      <c r="B744" s="61"/>
      <c r="C744" s="143" t="str">
        <f>VLOOKUP(D744,[8]Hoja1!$A$2:$B$1115,2,0)</f>
        <v>47570</v>
      </c>
      <c r="D744" s="31">
        <v>891703045</v>
      </c>
      <c r="E744" s="31">
        <v>217047570</v>
      </c>
      <c r="F744" s="61" t="s">
        <v>917</v>
      </c>
      <c r="G744" s="33">
        <v>0</v>
      </c>
      <c r="H744" s="33">
        <v>0</v>
      </c>
      <c r="I744" s="3">
        <f>IFERROR(VLOOKUP(C744,'[6]Anexo 2'!$A$9:$G$1115,7,0),0)</f>
        <v>1154937184</v>
      </c>
      <c r="J744" s="3">
        <f>IFERROR(VLOOKUP(C744,'[6]Anexo 1'!$A$9:$F$1115,6,0),0)</f>
        <v>916834368</v>
      </c>
      <c r="K744" s="3"/>
      <c r="L744" s="3"/>
      <c r="M744" s="3"/>
      <c r="N744" s="3"/>
      <c r="O744" s="3"/>
      <c r="P744" s="34">
        <f t="shared" si="34"/>
        <v>2071771552</v>
      </c>
      <c r="Q744" s="35">
        <f>VLOOKUP(D744,FEBRERO!$D$13:$Q$1147,14,0)+VLOOKUP(D744,FEBRERO!$D$13:$AC$1147,26,0)</f>
        <v>0</v>
      </c>
      <c r="R744" s="3">
        <f>IFERROR(VLOOKUP(D744,[13]ServNOMINA!$F$16:$M$112,8,0),0)</f>
        <v>0</v>
      </c>
      <c r="S744" s="3">
        <f>IFERROR(VLOOKUP(D744,[13]ServOTROS!$F$16:$M$112,8,0),0)</f>
        <v>0</v>
      </c>
      <c r="T744" s="3">
        <f>IFERROR(VLOOKUP(D744,[13]CANCEL!$F$16:$M$48,8,0),0)</f>
        <v>0</v>
      </c>
      <c r="U744" s="3">
        <f>IFERROR(VLOOKUP(B744,[13]Aaf_PENSION!$C$16:$M$112,11,0),0)</f>
        <v>0</v>
      </c>
      <c r="V744" s="3">
        <f>IFERROR(VLOOKUP(B744,[13]Aaf_SALUD!$C$16:$M$112,11,0),0)</f>
        <v>0</v>
      </c>
      <c r="W744" s="3">
        <f>IFERROR(VLOOKUP(D744,[13]CALIDAD!$F$16:$M$1122,8,0),0)</f>
        <v>288734295</v>
      </c>
      <c r="X744" s="3">
        <f>IFERROR(VLOOKUP(D744,'[14]dinamica municip ok'!$F$4:$G$1107,2,0),0)</f>
        <v>916834368</v>
      </c>
      <c r="Y744" s="3">
        <f>IFERROR(VLOOKUP(B744,[13]Ap_CESANTIAS!$C$16:$M$112,11,0),0)</f>
        <v>0</v>
      </c>
      <c r="Z744" s="3">
        <f>IFERROR(VLOOKUP(B744,[13]Ap_PENSION!$C$16:$M$112,11,0),0)</f>
        <v>0</v>
      </c>
      <c r="AA744" s="3">
        <f>IFERROR(VLOOKUP(B744,[13]Ap_SALUD!$C$16:$M$112,11,0),0)</f>
        <v>0</v>
      </c>
      <c r="AB744" s="3"/>
      <c r="AC744" s="36">
        <f t="shared" si="33"/>
        <v>1205568663</v>
      </c>
      <c r="AD744" s="37">
        <f t="shared" si="35"/>
        <v>866202889</v>
      </c>
      <c r="AE744" s="144"/>
    </row>
    <row r="745" spans="1:31" x14ac:dyDescent="0.25">
      <c r="A745" s="29">
        <v>733</v>
      </c>
      <c r="B745" s="61"/>
      <c r="C745" s="143" t="str">
        <f>VLOOKUP(D745,[8]Hoja1!$A$2:$B$1115,2,0)</f>
        <v>47605</v>
      </c>
      <c r="D745" s="31">
        <v>891780052</v>
      </c>
      <c r="E745" s="31">
        <v>210547605</v>
      </c>
      <c r="F745" s="61" t="s">
        <v>918</v>
      </c>
      <c r="G745" s="33">
        <v>0</v>
      </c>
      <c r="H745" s="33">
        <v>0</v>
      </c>
      <c r="I745" s="3">
        <f>IFERROR(VLOOKUP(C745,'[6]Anexo 2'!$A$9:$G$1115,7,0),0)</f>
        <v>204631420</v>
      </c>
      <c r="J745" s="3">
        <f>IFERROR(VLOOKUP(C745,'[6]Anexo 1'!$A$9:$F$1115,6,0),0)</f>
        <v>182342890</v>
      </c>
      <c r="K745" s="3"/>
      <c r="L745" s="3"/>
      <c r="M745" s="3"/>
      <c r="N745" s="3"/>
      <c r="O745" s="3"/>
      <c r="P745" s="34">
        <f t="shared" si="34"/>
        <v>386974310</v>
      </c>
      <c r="Q745" s="35">
        <f>VLOOKUP(D745,FEBRERO!$D$13:$Q$1147,14,0)+VLOOKUP(D745,FEBRERO!$D$13:$AC$1147,26,0)</f>
        <v>0</v>
      </c>
      <c r="R745" s="3">
        <f>IFERROR(VLOOKUP(D745,[13]ServNOMINA!$F$16:$M$112,8,0),0)</f>
        <v>0</v>
      </c>
      <c r="S745" s="3">
        <f>IFERROR(VLOOKUP(D745,[13]ServOTROS!$F$16:$M$112,8,0),0)</f>
        <v>0</v>
      </c>
      <c r="T745" s="3">
        <f>IFERROR(VLOOKUP(D745,[13]CANCEL!$F$16:$M$48,8,0),0)</f>
        <v>0</v>
      </c>
      <c r="U745" s="3">
        <f>IFERROR(VLOOKUP(B745,[13]Aaf_PENSION!$C$16:$M$112,11,0),0)</f>
        <v>0</v>
      </c>
      <c r="V745" s="3">
        <f>IFERROR(VLOOKUP(B745,[13]Aaf_SALUD!$C$16:$M$112,11,0),0)</f>
        <v>0</v>
      </c>
      <c r="W745" s="3">
        <f>IFERROR(VLOOKUP(D745,[13]CALIDAD!$F$16:$M$1122,8,0),0)</f>
        <v>51157854</v>
      </c>
      <c r="X745" s="3">
        <f>IFERROR(VLOOKUP(D745,'[14]dinamica municip ok'!$F$4:$G$1107,2,0),0)</f>
        <v>182342890</v>
      </c>
      <c r="Y745" s="3">
        <f>IFERROR(VLOOKUP(B745,[13]Ap_CESANTIAS!$C$16:$M$112,11,0),0)</f>
        <v>0</v>
      </c>
      <c r="Z745" s="3">
        <f>IFERROR(VLOOKUP(B745,[13]Ap_PENSION!$C$16:$M$112,11,0),0)</f>
        <v>0</v>
      </c>
      <c r="AA745" s="3">
        <f>IFERROR(VLOOKUP(B745,[13]Ap_SALUD!$C$16:$M$112,11,0),0)</f>
        <v>0</v>
      </c>
      <c r="AB745" s="3"/>
      <c r="AC745" s="36">
        <f t="shared" si="33"/>
        <v>233500744</v>
      </c>
      <c r="AD745" s="37">
        <f t="shared" si="35"/>
        <v>153473566</v>
      </c>
      <c r="AE745" s="144"/>
    </row>
    <row r="746" spans="1:31" x14ac:dyDescent="0.25">
      <c r="A746" s="38">
        <v>734</v>
      </c>
      <c r="B746" s="61"/>
      <c r="C746" s="143" t="str">
        <f>VLOOKUP(D746,[8]Hoja1!$A$2:$B$1115,2,0)</f>
        <v>47660</v>
      </c>
      <c r="D746" s="31">
        <v>819003224</v>
      </c>
      <c r="E746" s="31">
        <v>216047660</v>
      </c>
      <c r="F746" s="61" t="s">
        <v>919</v>
      </c>
      <c r="G746" s="33">
        <v>0</v>
      </c>
      <c r="H746" s="33">
        <v>0</v>
      </c>
      <c r="I746" s="3">
        <f>IFERROR(VLOOKUP(C746,'[6]Anexo 2'!$A$9:$G$1115,7,0),0)</f>
        <v>1031101424</v>
      </c>
      <c r="J746" s="3">
        <f>IFERROR(VLOOKUP(C746,'[6]Anexo 1'!$A$9:$F$1115,6,0),0)</f>
        <v>802380487</v>
      </c>
      <c r="K746" s="3"/>
      <c r="L746" s="3"/>
      <c r="M746" s="3"/>
      <c r="N746" s="3"/>
      <c r="O746" s="3"/>
      <c r="P746" s="34">
        <f t="shared" si="34"/>
        <v>1833481911</v>
      </c>
      <c r="Q746" s="35">
        <f>VLOOKUP(D746,FEBRERO!$D$13:$Q$1147,14,0)+VLOOKUP(D746,FEBRERO!$D$13:$AC$1147,26,0)</f>
        <v>0</v>
      </c>
      <c r="R746" s="3">
        <f>IFERROR(VLOOKUP(D746,[13]ServNOMINA!$F$16:$M$112,8,0),0)</f>
        <v>0</v>
      </c>
      <c r="S746" s="3">
        <f>IFERROR(VLOOKUP(D746,[13]ServOTROS!$F$16:$M$112,8,0),0)</f>
        <v>0</v>
      </c>
      <c r="T746" s="3">
        <f>IFERROR(VLOOKUP(D746,[13]CANCEL!$F$16:$M$48,8,0),0)</f>
        <v>0</v>
      </c>
      <c r="U746" s="3">
        <f>IFERROR(VLOOKUP(B746,[13]Aaf_PENSION!$C$16:$M$112,11,0),0)</f>
        <v>0</v>
      </c>
      <c r="V746" s="3">
        <f>IFERROR(VLOOKUP(B746,[13]Aaf_SALUD!$C$16:$M$112,11,0),0)</f>
        <v>0</v>
      </c>
      <c r="W746" s="3">
        <f>IFERROR(VLOOKUP(D746,[13]CALIDAD!$F$16:$M$1122,8,0),0)</f>
        <v>257775357</v>
      </c>
      <c r="X746" s="3">
        <f>IFERROR(VLOOKUP(D746,'[14]dinamica municip ok'!$F$4:$G$1107,2,0),0)</f>
        <v>802380487</v>
      </c>
      <c r="Y746" s="3">
        <f>IFERROR(VLOOKUP(B746,[13]Ap_CESANTIAS!$C$16:$M$112,11,0),0)</f>
        <v>0</v>
      </c>
      <c r="Z746" s="3">
        <f>IFERROR(VLOOKUP(B746,[13]Ap_PENSION!$C$16:$M$112,11,0),0)</f>
        <v>0</v>
      </c>
      <c r="AA746" s="3">
        <f>IFERROR(VLOOKUP(B746,[13]Ap_SALUD!$C$16:$M$112,11,0),0)</f>
        <v>0</v>
      </c>
      <c r="AB746" s="3"/>
      <c r="AC746" s="36">
        <f t="shared" si="33"/>
        <v>1060155844</v>
      </c>
      <c r="AD746" s="37">
        <f t="shared" si="35"/>
        <v>773326067</v>
      </c>
      <c r="AE746" s="144"/>
    </row>
    <row r="747" spans="1:31" x14ac:dyDescent="0.25">
      <c r="A747" s="29">
        <v>735</v>
      </c>
      <c r="B747" s="61"/>
      <c r="C747" s="143" t="str">
        <f>VLOOKUP(D747,[8]Hoja1!$A$2:$B$1115,2,0)</f>
        <v>47675</v>
      </c>
      <c r="D747" s="31">
        <v>891780053</v>
      </c>
      <c r="E747" s="31">
        <v>217547675</v>
      </c>
      <c r="F747" s="61" t="s">
        <v>623</v>
      </c>
      <c r="G747" s="33">
        <v>0</v>
      </c>
      <c r="H747" s="33">
        <v>0</v>
      </c>
      <c r="I747" s="3">
        <f>IFERROR(VLOOKUP(C747,'[6]Anexo 2'!$A$9:$G$1115,7,0),0)</f>
        <v>245760216</v>
      </c>
      <c r="J747" s="3">
        <f>IFERROR(VLOOKUP(C747,'[6]Anexo 1'!$A$9:$F$1115,6,0),0)</f>
        <v>259854208</v>
      </c>
      <c r="K747" s="3"/>
      <c r="L747" s="3"/>
      <c r="M747" s="3"/>
      <c r="N747" s="3"/>
      <c r="O747" s="3"/>
      <c r="P747" s="34">
        <f t="shared" si="34"/>
        <v>505614424</v>
      </c>
      <c r="Q747" s="35">
        <f>VLOOKUP(D747,FEBRERO!$D$13:$Q$1147,14,0)+VLOOKUP(D747,FEBRERO!$D$13:$AC$1147,26,0)</f>
        <v>0</v>
      </c>
      <c r="R747" s="3">
        <f>IFERROR(VLOOKUP(D747,[13]ServNOMINA!$F$16:$M$112,8,0),0)</f>
        <v>0</v>
      </c>
      <c r="S747" s="3">
        <f>IFERROR(VLOOKUP(D747,[13]ServOTROS!$F$16:$M$112,8,0),0)</f>
        <v>0</v>
      </c>
      <c r="T747" s="3">
        <f>IFERROR(VLOOKUP(D747,[13]CANCEL!$F$16:$M$48,8,0),0)</f>
        <v>0</v>
      </c>
      <c r="U747" s="3">
        <f>IFERROR(VLOOKUP(B747,[13]Aaf_PENSION!$C$16:$M$112,11,0),0)</f>
        <v>0</v>
      </c>
      <c r="V747" s="3">
        <f>IFERROR(VLOOKUP(B747,[13]Aaf_SALUD!$C$16:$M$112,11,0),0)</f>
        <v>0</v>
      </c>
      <c r="W747" s="3">
        <f>IFERROR(VLOOKUP(D747,[13]CALIDAD!$F$16:$M$1122,8,0),0)</f>
        <v>61440054</v>
      </c>
      <c r="X747" s="3">
        <f>IFERROR(VLOOKUP(D747,'[14]dinamica municip ok'!$F$4:$G$1107,2,0),0)</f>
        <v>259854208</v>
      </c>
      <c r="Y747" s="3">
        <f>IFERROR(VLOOKUP(B747,[13]Ap_CESANTIAS!$C$16:$M$112,11,0),0)</f>
        <v>0</v>
      </c>
      <c r="Z747" s="3">
        <f>IFERROR(VLOOKUP(B747,[13]Ap_PENSION!$C$16:$M$112,11,0),0)</f>
        <v>0</v>
      </c>
      <c r="AA747" s="3">
        <f>IFERROR(VLOOKUP(B747,[13]Ap_SALUD!$C$16:$M$112,11,0),0)</f>
        <v>0</v>
      </c>
      <c r="AB747" s="3"/>
      <c r="AC747" s="36">
        <f t="shared" si="33"/>
        <v>321294262</v>
      </c>
      <c r="AD747" s="37">
        <f t="shared" si="35"/>
        <v>184320162</v>
      </c>
      <c r="AE747" s="144"/>
    </row>
    <row r="748" spans="1:31" x14ac:dyDescent="0.25">
      <c r="A748" s="38">
        <v>736</v>
      </c>
      <c r="B748" s="61"/>
      <c r="C748" s="143" t="str">
        <f>VLOOKUP(D748,[8]Hoja1!$A$2:$B$1115,2,0)</f>
        <v>47692</v>
      </c>
      <c r="D748" s="31">
        <v>891780054</v>
      </c>
      <c r="E748" s="31">
        <v>219247692</v>
      </c>
      <c r="F748" s="61" t="s">
        <v>670</v>
      </c>
      <c r="G748" s="33">
        <v>0</v>
      </c>
      <c r="H748" s="33">
        <v>0</v>
      </c>
      <c r="I748" s="3">
        <f>IFERROR(VLOOKUP(C748,'[6]Anexo 2'!$A$9:$G$1115,7,0),0)</f>
        <v>997797440</v>
      </c>
      <c r="J748" s="3">
        <f>IFERROR(VLOOKUP(C748,'[6]Anexo 1'!$A$9:$F$1115,6,0),0)</f>
        <v>937598356</v>
      </c>
      <c r="K748" s="3"/>
      <c r="L748" s="3"/>
      <c r="M748" s="3"/>
      <c r="N748" s="3"/>
      <c r="O748" s="3"/>
      <c r="P748" s="34">
        <f t="shared" si="34"/>
        <v>1935395796</v>
      </c>
      <c r="Q748" s="35">
        <f>VLOOKUP(D748,FEBRERO!$D$13:$Q$1147,14,0)+VLOOKUP(D748,FEBRERO!$D$13:$AC$1147,26,0)</f>
        <v>0</v>
      </c>
      <c r="R748" s="3">
        <f>IFERROR(VLOOKUP(D748,[13]ServNOMINA!$F$16:$M$112,8,0),0)</f>
        <v>0</v>
      </c>
      <c r="S748" s="3">
        <f>IFERROR(VLOOKUP(D748,[13]ServOTROS!$F$16:$M$112,8,0),0)</f>
        <v>0</v>
      </c>
      <c r="T748" s="3">
        <f>IFERROR(VLOOKUP(D748,[13]CANCEL!$F$16:$M$48,8,0),0)</f>
        <v>0</v>
      </c>
      <c r="U748" s="3">
        <f>IFERROR(VLOOKUP(B748,[13]Aaf_PENSION!$C$16:$M$112,11,0),0)</f>
        <v>0</v>
      </c>
      <c r="V748" s="3">
        <f>IFERROR(VLOOKUP(B748,[13]Aaf_SALUD!$C$16:$M$112,11,0),0)</f>
        <v>0</v>
      </c>
      <c r="W748" s="3">
        <f>IFERROR(VLOOKUP(D748,[13]CALIDAD!$F$16:$M$1122,8,0),0)</f>
        <v>249449361</v>
      </c>
      <c r="X748" s="3">
        <f>IFERROR(VLOOKUP(D748,'[14]dinamica municip ok'!$F$4:$G$1107,2,0),0)</f>
        <v>937598356</v>
      </c>
      <c r="Y748" s="3">
        <f>IFERROR(VLOOKUP(B748,[13]Ap_CESANTIAS!$C$16:$M$112,11,0),0)</f>
        <v>0</v>
      </c>
      <c r="Z748" s="3">
        <f>IFERROR(VLOOKUP(B748,[13]Ap_PENSION!$C$16:$M$112,11,0),0)</f>
        <v>0</v>
      </c>
      <c r="AA748" s="3">
        <f>IFERROR(VLOOKUP(B748,[13]Ap_SALUD!$C$16:$M$112,11,0),0)</f>
        <v>0</v>
      </c>
      <c r="AB748" s="3"/>
      <c r="AC748" s="36">
        <f t="shared" si="33"/>
        <v>1187047717</v>
      </c>
      <c r="AD748" s="37">
        <f t="shared" si="35"/>
        <v>748348079</v>
      </c>
      <c r="AE748" s="144"/>
    </row>
    <row r="749" spans="1:31" x14ac:dyDescent="0.25">
      <c r="A749" s="29">
        <v>737</v>
      </c>
      <c r="B749" s="61"/>
      <c r="C749" s="143" t="str">
        <f>VLOOKUP(D749,[8]Hoja1!$A$2:$B$1115,2,0)</f>
        <v>47703</v>
      </c>
      <c r="D749" s="31">
        <v>891780055</v>
      </c>
      <c r="E749" s="31">
        <v>210347703</v>
      </c>
      <c r="F749" s="61" t="s">
        <v>920</v>
      </c>
      <c r="G749" s="33">
        <v>0</v>
      </c>
      <c r="H749" s="33">
        <v>0</v>
      </c>
      <c r="I749" s="3">
        <f>IFERROR(VLOOKUP(C749,'[6]Anexo 2'!$A$9:$G$1115,7,0),0)</f>
        <v>412530936</v>
      </c>
      <c r="J749" s="3">
        <f>IFERROR(VLOOKUP(C749,'[6]Anexo 1'!$A$9:$F$1115,6,0),0)</f>
        <v>463958960</v>
      </c>
      <c r="K749" s="3"/>
      <c r="L749" s="3"/>
      <c r="M749" s="3"/>
      <c r="N749" s="3"/>
      <c r="O749" s="3"/>
      <c r="P749" s="34">
        <f t="shared" si="34"/>
        <v>876489896</v>
      </c>
      <c r="Q749" s="35">
        <f>VLOOKUP(D749,FEBRERO!$D$13:$Q$1147,14,0)+VLOOKUP(D749,FEBRERO!$D$13:$AC$1147,26,0)</f>
        <v>0</v>
      </c>
      <c r="R749" s="3">
        <f>IFERROR(VLOOKUP(D749,[13]ServNOMINA!$F$16:$M$112,8,0),0)</f>
        <v>0</v>
      </c>
      <c r="S749" s="3">
        <f>IFERROR(VLOOKUP(D749,[13]ServOTROS!$F$16:$M$112,8,0),0)</f>
        <v>0</v>
      </c>
      <c r="T749" s="3">
        <f>IFERROR(VLOOKUP(D749,[13]CANCEL!$F$16:$M$48,8,0),0)</f>
        <v>0</v>
      </c>
      <c r="U749" s="3">
        <f>IFERROR(VLOOKUP(B749,[13]Aaf_PENSION!$C$16:$M$112,11,0),0)</f>
        <v>0</v>
      </c>
      <c r="V749" s="3">
        <f>IFERROR(VLOOKUP(B749,[13]Aaf_SALUD!$C$16:$M$112,11,0),0)</f>
        <v>0</v>
      </c>
      <c r="W749" s="3">
        <f>IFERROR(VLOOKUP(D749,[13]CALIDAD!$F$16:$M$1122,8,0),0)</f>
        <v>103132734</v>
      </c>
      <c r="X749" s="3">
        <f>IFERROR(VLOOKUP(D749,'[14]dinamica municip ok'!$F$4:$G$1107,2,0),0)</f>
        <v>463958960</v>
      </c>
      <c r="Y749" s="3">
        <f>IFERROR(VLOOKUP(B749,[13]Ap_CESANTIAS!$C$16:$M$112,11,0),0)</f>
        <v>0</v>
      </c>
      <c r="Z749" s="3">
        <f>IFERROR(VLOOKUP(B749,[13]Ap_PENSION!$C$16:$M$112,11,0),0)</f>
        <v>0</v>
      </c>
      <c r="AA749" s="3">
        <f>IFERROR(VLOOKUP(B749,[13]Ap_SALUD!$C$16:$M$112,11,0),0)</f>
        <v>0</v>
      </c>
      <c r="AB749" s="3"/>
      <c r="AC749" s="36">
        <f t="shared" si="33"/>
        <v>567091694</v>
      </c>
      <c r="AD749" s="37">
        <f t="shared" si="35"/>
        <v>309398202</v>
      </c>
      <c r="AE749" s="144"/>
    </row>
    <row r="750" spans="1:31" x14ac:dyDescent="0.25">
      <c r="A750" s="38">
        <v>738</v>
      </c>
      <c r="B750" s="61"/>
      <c r="C750" s="143" t="str">
        <f>VLOOKUP(D750,[8]Hoja1!$A$2:$B$1115,2,0)</f>
        <v>47707</v>
      </c>
      <c r="D750" s="31">
        <v>891780056</v>
      </c>
      <c r="E750" s="31">
        <v>210747707</v>
      </c>
      <c r="F750" s="61" t="s">
        <v>921</v>
      </c>
      <c r="G750" s="33">
        <v>0</v>
      </c>
      <c r="H750" s="33">
        <v>0</v>
      </c>
      <c r="I750" s="3">
        <f>IFERROR(VLOOKUP(C750,'[6]Anexo 2'!$A$9:$G$1115,7,0),0)</f>
        <v>876824880</v>
      </c>
      <c r="J750" s="3">
        <f>IFERROR(VLOOKUP(C750,'[6]Anexo 1'!$A$9:$F$1115,6,0),0)</f>
        <v>760892885</v>
      </c>
      <c r="K750" s="3"/>
      <c r="L750" s="3"/>
      <c r="M750" s="3"/>
      <c r="N750" s="3"/>
      <c r="O750" s="3"/>
      <c r="P750" s="34">
        <f t="shared" si="34"/>
        <v>1637717765</v>
      </c>
      <c r="Q750" s="35">
        <f>VLOOKUP(D750,FEBRERO!$D$13:$Q$1147,14,0)+VLOOKUP(D750,FEBRERO!$D$13:$AC$1147,26,0)</f>
        <v>0</v>
      </c>
      <c r="R750" s="3">
        <f>IFERROR(VLOOKUP(D750,[13]ServNOMINA!$F$16:$M$112,8,0),0)</f>
        <v>0</v>
      </c>
      <c r="S750" s="3">
        <f>IFERROR(VLOOKUP(D750,[13]ServOTROS!$F$16:$M$112,8,0),0)</f>
        <v>0</v>
      </c>
      <c r="T750" s="3">
        <f>IFERROR(VLOOKUP(D750,[13]CANCEL!$F$16:$M$48,8,0),0)</f>
        <v>0</v>
      </c>
      <c r="U750" s="3">
        <f>IFERROR(VLOOKUP(B750,[13]Aaf_PENSION!$C$16:$M$112,11,0),0)</f>
        <v>0</v>
      </c>
      <c r="V750" s="3">
        <f>IFERROR(VLOOKUP(B750,[13]Aaf_SALUD!$C$16:$M$112,11,0),0)</f>
        <v>0</v>
      </c>
      <c r="W750" s="3">
        <f>IFERROR(VLOOKUP(D750,[13]CALIDAD!$F$16:$M$1122,8,0),0)</f>
        <v>219206220</v>
      </c>
      <c r="X750" s="3">
        <f>IFERROR(VLOOKUP(D750,'[14]dinamica municip ok'!$F$4:$G$1107,2,0),0)</f>
        <v>760892885</v>
      </c>
      <c r="Y750" s="3">
        <f>IFERROR(VLOOKUP(B750,[13]Ap_CESANTIAS!$C$16:$M$112,11,0),0)</f>
        <v>0</v>
      </c>
      <c r="Z750" s="3">
        <f>IFERROR(VLOOKUP(B750,[13]Ap_PENSION!$C$16:$M$112,11,0),0)</f>
        <v>0</v>
      </c>
      <c r="AA750" s="3">
        <f>IFERROR(VLOOKUP(B750,[13]Ap_SALUD!$C$16:$M$112,11,0),0)</f>
        <v>0</v>
      </c>
      <c r="AB750" s="3"/>
      <c r="AC750" s="36">
        <f t="shared" si="33"/>
        <v>980099105</v>
      </c>
      <c r="AD750" s="37">
        <f t="shared" si="35"/>
        <v>657618660</v>
      </c>
      <c r="AE750" s="144"/>
    </row>
    <row r="751" spans="1:31" x14ac:dyDescent="0.25">
      <c r="A751" s="29">
        <v>739</v>
      </c>
      <c r="B751" s="61"/>
      <c r="C751" s="143" t="str">
        <f>VLOOKUP(D751,[8]Hoja1!$A$2:$B$1115,2,0)</f>
        <v>47720</v>
      </c>
      <c r="D751" s="31">
        <v>819003762</v>
      </c>
      <c r="E751" s="31">
        <v>212047720</v>
      </c>
      <c r="F751" s="61" t="s">
        <v>922</v>
      </c>
      <c r="G751" s="33">
        <v>0</v>
      </c>
      <c r="H751" s="33">
        <v>0</v>
      </c>
      <c r="I751" s="3">
        <f>IFERROR(VLOOKUP(C751,'[6]Anexo 2'!$A$9:$G$1115,7,0),0)</f>
        <v>439825224</v>
      </c>
      <c r="J751" s="3">
        <f>IFERROR(VLOOKUP(C751,'[6]Anexo 1'!$A$9:$F$1115,6,0),0)</f>
        <v>397749450</v>
      </c>
      <c r="K751" s="3"/>
      <c r="L751" s="3"/>
      <c r="M751" s="3"/>
      <c r="N751" s="3"/>
      <c r="O751" s="3"/>
      <c r="P751" s="34">
        <f t="shared" si="34"/>
        <v>837574674</v>
      </c>
      <c r="Q751" s="35">
        <f>VLOOKUP(D751,FEBRERO!$D$13:$Q$1147,14,0)+VLOOKUP(D751,FEBRERO!$D$13:$AC$1147,26,0)</f>
        <v>0</v>
      </c>
      <c r="R751" s="3">
        <f>IFERROR(VLOOKUP(D751,[13]ServNOMINA!$F$16:$M$112,8,0),0)</f>
        <v>0</v>
      </c>
      <c r="S751" s="3">
        <f>IFERROR(VLOOKUP(D751,[13]ServOTROS!$F$16:$M$112,8,0),0)</f>
        <v>0</v>
      </c>
      <c r="T751" s="3">
        <f>IFERROR(VLOOKUP(D751,[13]CANCEL!$F$16:$M$48,8,0),0)</f>
        <v>0</v>
      </c>
      <c r="U751" s="3">
        <f>IFERROR(VLOOKUP(B751,[13]Aaf_PENSION!$C$16:$M$112,11,0),0)</f>
        <v>0</v>
      </c>
      <c r="V751" s="3">
        <f>IFERROR(VLOOKUP(B751,[13]Aaf_SALUD!$C$16:$M$112,11,0),0)</f>
        <v>0</v>
      </c>
      <c r="W751" s="3">
        <f>IFERROR(VLOOKUP(D751,[13]CALIDAD!$F$16:$M$1122,8,0),0)</f>
        <v>109956306</v>
      </c>
      <c r="X751" s="3">
        <f>IFERROR(VLOOKUP(D751,'[14]dinamica municip ok'!$F$4:$G$1107,2,0),0)</f>
        <v>397749450</v>
      </c>
      <c r="Y751" s="3">
        <f>IFERROR(VLOOKUP(B751,[13]Ap_CESANTIAS!$C$16:$M$112,11,0),0)</f>
        <v>0</v>
      </c>
      <c r="Z751" s="3">
        <f>IFERROR(VLOOKUP(B751,[13]Ap_PENSION!$C$16:$M$112,11,0),0)</f>
        <v>0</v>
      </c>
      <c r="AA751" s="3">
        <f>IFERROR(VLOOKUP(B751,[13]Ap_SALUD!$C$16:$M$112,11,0),0)</f>
        <v>0</v>
      </c>
      <c r="AB751" s="3"/>
      <c r="AC751" s="36">
        <f t="shared" si="33"/>
        <v>507705756</v>
      </c>
      <c r="AD751" s="37">
        <f t="shared" si="35"/>
        <v>329868918</v>
      </c>
      <c r="AE751" s="144"/>
    </row>
    <row r="752" spans="1:31" x14ac:dyDescent="0.25">
      <c r="A752" s="38">
        <v>740</v>
      </c>
      <c r="B752" s="61"/>
      <c r="C752" s="143" t="str">
        <f>VLOOKUP(D752,[8]Hoja1!$A$2:$B$1115,2,0)</f>
        <v>47745</v>
      </c>
      <c r="D752" s="31">
        <v>891780103</v>
      </c>
      <c r="E752" s="31">
        <v>214547745</v>
      </c>
      <c r="F752" s="61" t="s">
        <v>923</v>
      </c>
      <c r="G752" s="33">
        <v>0</v>
      </c>
      <c r="H752" s="33">
        <v>0</v>
      </c>
      <c r="I752" s="3">
        <f>IFERROR(VLOOKUP(C752,'[6]Anexo 2'!$A$9:$G$1115,7,0),0)</f>
        <v>1040881248</v>
      </c>
      <c r="J752" s="3">
        <f>IFERROR(VLOOKUP(C752,'[6]Anexo 1'!$A$9:$F$1115,6,0),0)</f>
        <v>802848601</v>
      </c>
      <c r="K752" s="3"/>
      <c r="L752" s="3"/>
      <c r="M752" s="3"/>
      <c r="N752" s="3"/>
      <c r="O752" s="3"/>
      <c r="P752" s="34">
        <f t="shared" si="34"/>
        <v>1843729849</v>
      </c>
      <c r="Q752" s="35">
        <f>VLOOKUP(D752,FEBRERO!$D$13:$Q$1147,14,0)+VLOOKUP(D752,FEBRERO!$D$13:$AC$1147,26,0)</f>
        <v>0</v>
      </c>
      <c r="R752" s="3">
        <f>IFERROR(VLOOKUP(D752,[13]ServNOMINA!$F$16:$M$112,8,0),0)</f>
        <v>0</v>
      </c>
      <c r="S752" s="3">
        <f>IFERROR(VLOOKUP(D752,[13]ServOTROS!$F$16:$M$112,8,0),0)</f>
        <v>0</v>
      </c>
      <c r="T752" s="3">
        <f>IFERROR(VLOOKUP(D752,[13]CANCEL!$F$16:$M$48,8,0),0)</f>
        <v>0</v>
      </c>
      <c r="U752" s="3">
        <f>IFERROR(VLOOKUP(B752,[13]Aaf_PENSION!$C$16:$M$112,11,0),0)</f>
        <v>0</v>
      </c>
      <c r="V752" s="3">
        <f>IFERROR(VLOOKUP(B752,[13]Aaf_SALUD!$C$16:$M$112,11,0),0)</f>
        <v>0</v>
      </c>
      <c r="W752" s="3">
        <f>IFERROR(VLOOKUP(D752,[13]CALIDAD!$F$16:$M$1122,8,0),0)</f>
        <v>260220312</v>
      </c>
      <c r="X752" s="3">
        <f>IFERROR(VLOOKUP(D752,'[14]dinamica municip ok'!$F$4:$G$1107,2,0),0)</f>
        <v>802848601</v>
      </c>
      <c r="Y752" s="3">
        <f>IFERROR(VLOOKUP(B752,[13]Ap_CESANTIAS!$C$16:$M$112,11,0),0)</f>
        <v>0</v>
      </c>
      <c r="Z752" s="3">
        <f>IFERROR(VLOOKUP(B752,[13]Ap_PENSION!$C$16:$M$112,11,0),0)</f>
        <v>0</v>
      </c>
      <c r="AA752" s="3">
        <f>IFERROR(VLOOKUP(B752,[13]Ap_SALUD!$C$16:$M$112,11,0),0)</f>
        <v>0</v>
      </c>
      <c r="AB752" s="3"/>
      <c r="AC752" s="36">
        <f t="shared" si="33"/>
        <v>1063068913</v>
      </c>
      <c r="AD752" s="37">
        <f t="shared" si="35"/>
        <v>780660936</v>
      </c>
      <c r="AE752" s="144"/>
    </row>
    <row r="753" spans="1:31" x14ac:dyDescent="0.25">
      <c r="A753" s="29">
        <v>741</v>
      </c>
      <c r="B753" s="61"/>
      <c r="C753" s="143" t="str">
        <f>VLOOKUP(D753,[8]Hoja1!$A$2:$B$1115,2,0)</f>
        <v>47798</v>
      </c>
      <c r="D753" s="31">
        <v>891780057</v>
      </c>
      <c r="E753" s="31">
        <v>219847798</v>
      </c>
      <c r="F753" s="61" t="s">
        <v>924</v>
      </c>
      <c r="G753" s="33">
        <v>0</v>
      </c>
      <c r="H753" s="33">
        <v>0</v>
      </c>
      <c r="I753" s="3">
        <f>IFERROR(VLOOKUP(C753,'[6]Anexo 2'!$A$9:$G$1115,7,0),0)</f>
        <v>565010016</v>
      </c>
      <c r="J753" s="3">
        <f>IFERROR(VLOOKUP(C753,'[6]Anexo 1'!$A$9:$F$1115,6,0),0)</f>
        <v>525047871</v>
      </c>
      <c r="K753" s="3"/>
      <c r="L753" s="3"/>
      <c r="M753" s="3"/>
      <c r="N753" s="3"/>
      <c r="O753" s="3"/>
      <c r="P753" s="34">
        <f t="shared" si="34"/>
        <v>1090057887</v>
      </c>
      <c r="Q753" s="35">
        <f>VLOOKUP(D753,FEBRERO!$D$13:$Q$1147,14,0)+VLOOKUP(D753,FEBRERO!$D$13:$AC$1147,26,0)</f>
        <v>0</v>
      </c>
      <c r="R753" s="3">
        <f>IFERROR(VLOOKUP(D753,[13]ServNOMINA!$F$16:$M$112,8,0),0)</f>
        <v>0</v>
      </c>
      <c r="S753" s="3">
        <f>IFERROR(VLOOKUP(D753,[13]ServOTROS!$F$16:$M$112,8,0),0)</f>
        <v>0</v>
      </c>
      <c r="T753" s="3">
        <f>IFERROR(VLOOKUP(D753,[13]CANCEL!$F$16:$M$48,8,0),0)</f>
        <v>0</v>
      </c>
      <c r="U753" s="3">
        <f>IFERROR(VLOOKUP(B753,[13]Aaf_PENSION!$C$16:$M$112,11,0),0)</f>
        <v>0</v>
      </c>
      <c r="V753" s="3">
        <f>IFERROR(VLOOKUP(B753,[13]Aaf_SALUD!$C$16:$M$112,11,0),0)</f>
        <v>0</v>
      </c>
      <c r="W753" s="3">
        <f>IFERROR(VLOOKUP(D753,[13]CALIDAD!$F$16:$M$1122,8,0),0)</f>
        <v>141252504</v>
      </c>
      <c r="X753" s="3">
        <f>IFERROR(VLOOKUP(D753,'[14]dinamica municip ok'!$F$4:$G$1107,2,0),0)</f>
        <v>525047871</v>
      </c>
      <c r="Y753" s="3">
        <f>IFERROR(VLOOKUP(B753,[13]Ap_CESANTIAS!$C$16:$M$112,11,0),0)</f>
        <v>0</v>
      </c>
      <c r="Z753" s="3">
        <f>IFERROR(VLOOKUP(B753,[13]Ap_PENSION!$C$16:$M$112,11,0),0)</f>
        <v>0</v>
      </c>
      <c r="AA753" s="3">
        <f>IFERROR(VLOOKUP(B753,[13]Ap_SALUD!$C$16:$M$112,11,0),0)</f>
        <v>0</v>
      </c>
      <c r="AB753" s="3"/>
      <c r="AC753" s="36">
        <f t="shared" si="33"/>
        <v>666300375</v>
      </c>
      <c r="AD753" s="37">
        <f t="shared" si="35"/>
        <v>423757512</v>
      </c>
      <c r="AE753" s="144"/>
    </row>
    <row r="754" spans="1:31" x14ac:dyDescent="0.25">
      <c r="A754" s="38">
        <v>742</v>
      </c>
      <c r="B754" s="61"/>
      <c r="C754" s="143" t="str">
        <f>VLOOKUP(D754,[8]Hoja1!$A$2:$B$1115,2,0)</f>
        <v>47960</v>
      </c>
      <c r="D754" s="31">
        <v>819003760</v>
      </c>
      <c r="E754" s="31">
        <v>216047960</v>
      </c>
      <c r="F754" s="61" t="s">
        <v>925</v>
      </c>
      <c r="G754" s="33">
        <v>0</v>
      </c>
      <c r="H754" s="33">
        <v>0</v>
      </c>
      <c r="I754" s="3">
        <f>IFERROR(VLOOKUP(C754,'[6]Anexo 2'!$A$9:$G$1115,7,0),0)</f>
        <v>444569464</v>
      </c>
      <c r="J754" s="3">
        <f>IFERROR(VLOOKUP(C754,'[6]Anexo 1'!$A$9:$F$1115,6,0),0)</f>
        <v>328456753</v>
      </c>
      <c r="K754" s="3"/>
      <c r="L754" s="3"/>
      <c r="M754" s="3"/>
      <c r="N754" s="3"/>
      <c r="O754" s="3"/>
      <c r="P754" s="34">
        <f t="shared" si="34"/>
        <v>773026217</v>
      </c>
      <c r="Q754" s="35">
        <f>VLOOKUP(D754,FEBRERO!$D$13:$Q$1147,14,0)+VLOOKUP(D754,FEBRERO!$D$13:$AC$1147,26,0)</f>
        <v>0</v>
      </c>
      <c r="R754" s="3">
        <f>IFERROR(VLOOKUP(D754,[13]ServNOMINA!$F$16:$M$112,8,0),0)</f>
        <v>0</v>
      </c>
      <c r="S754" s="3">
        <f>IFERROR(VLOOKUP(D754,[13]ServOTROS!$F$16:$M$112,8,0),0)</f>
        <v>0</v>
      </c>
      <c r="T754" s="3">
        <f>IFERROR(VLOOKUP(D754,[13]CANCEL!$F$16:$M$48,8,0),0)</f>
        <v>0</v>
      </c>
      <c r="U754" s="3">
        <f>IFERROR(VLOOKUP(B754,[13]Aaf_PENSION!$C$16:$M$112,11,0),0)</f>
        <v>0</v>
      </c>
      <c r="V754" s="3">
        <f>IFERROR(VLOOKUP(B754,[13]Aaf_SALUD!$C$16:$M$112,11,0),0)</f>
        <v>0</v>
      </c>
      <c r="W754" s="3">
        <f>IFERROR(VLOOKUP(D754,[13]CALIDAD!$F$16:$M$1122,8,0),0)</f>
        <v>111142365</v>
      </c>
      <c r="X754" s="3">
        <f>IFERROR(VLOOKUP(D754,'[14]dinamica municip ok'!$F$4:$G$1107,2,0),0)</f>
        <v>328456753</v>
      </c>
      <c r="Y754" s="3">
        <f>IFERROR(VLOOKUP(B754,[13]Ap_CESANTIAS!$C$16:$M$112,11,0),0)</f>
        <v>0</v>
      </c>
      <c r="Z754" s="3">
        <f>IFERROR(VLOOKUP(B754,[13]Ap_PENSION!$C$16:$M$112,11,0),0)</f>
        <v>0</v>
      </c>
      <c r="AA754" s="3">
        <f>IFERROR(VLOOKUP(B754,[13]Ap_SALUD!$C$16:$M$112,11,0),0)</f>
        <v>0</v>
      </c>
      <c r="AB754" s="3"/>
      <c r="AC754" s="36">
        <f t="shared" si="33"/>
        <v>439599118</v>
      </c>
      <c r="AD754" s="37">
        <f t="shared" si="35"/>
        <v>333427099</v>
      </c>
      <c r="AE754" s="144"/>
    </row>
    <row r="755" spans="1:31" x14ac:dyDescent="0.25">
      <c r="A755" s="29">
        <v>743</v>
      </c>
      <c r="B755" s="61"/>
      <c r="C755" s="143" t="str">
        <f>VLOOKUP(D755,[8]Hoja1!$A$2:$B$1115,2,0)</f>
        <v>47980</v>
      </c>
      <c r="D755" s="31">
        <v>819003297</v>
      </c>
      <c r="E755" s="31">
        <v>218047980</v>
      </c>
      <c r="F755" s="61" t="s">
        <v>926</v>
      </c>
      <c r="G755" s="33">
        <v>0</v>
      </c>
      <c r="H755" s="33">
        <v>0</v>
      </c>
      <c r="I755" s="3">
        <f>IFERROR(VLOOKUP(C755,'[6]Anexo 2'!$A$9:$G$1115,7,0),0)</f>
        <v>2507657440</v>
      </c>
      <c r="J755" s="3">
        <f>IFERROR(VLOOKUP(C755,'[6]Anexo 1'!$A$9:$F$1115,6,0),0)</f>
        <v>2610077750</v>
      </c>
      <c r="K755" s="3"/>
      <c r="L755" s="3"/>
      <c r="M755" s="3"/>
      <c r="N755" s="3"/>
      <c r="O755" s="3"/>
      <c r="P755" s="34">
        <f t="shared" si="34"/>
        <v>5117735190</v>
      </c>
      <c r="Q755" s="35">
        <f>VLOOKUP(D755,FEBRERO!$D$13:$Q$1147,14,0)+VLOOKUP(D755,FEBRERO!$D$13:$AC$1147,26,0)</f>
        <v>0</v>
      </c>
      <c r="R755" s="3">
        <f>IFERROR(VLOOKUP(D755,[13]ServNOMINA!$F$16:$M$112,8,0),0)</f>
        <v>0</v>
      </c>
      <c r="S755" s="3">
        <f>IFERROR(VLOOKUP(D755,[13]ServOTROS!$F$16:$M$112,8,0),0)</f>
        <v>0</v>
      </c>
      <c r="T755" s="3">
        <f>IFERROR(VLOOKUP(D755,[13]CANCEL!$F$16:$M$48,8,0),0)</f>
        <v>0</v>
      </c>
      <c r="U755" s="3">
        <f>IFERROR(VLOOKUP(B755,[13]Aaf_PENSION!$C$16:$M$112,11,0),0)</f>
        <v>0</v>
      </c>
      <c r="V755" s="3">
        <f>IFERROR(VLOOKUP(B755,[13]Aaf_SALUD!$C$16:$M$112,11,0),0)</f>
        <v>0</v>
      </c>
      <c r="W755" s="3">
        <f>IFERROR(VLOOKUP(D755,[13]CALIDAD!$F$16:$M$1122,8,0),0)</f>
        <v>626914359</v>
      </c>
      <c r="X755" s="3">
        <f>IFERROR(VLOOKUP(D755,'[14]dinamica municip ok'!$F$4:$G$1107,2,0),0)</f>
        <v>2610077750</v>
      </c>
      <c r="Y755" s="3">
        <f>IFERROR(VLOOKUP(B755,[13]Ap_CESANTIAS!$C$16:$M$112,11,0),0)</f>
        <v>0</v>
      </c>
      <c r="Z755" s="3">
        <f>IFERROR(VLOOKUP(B755,[13]Ap_PENSION!$C$16:$M$112,11,0),0)</f>
        <v>0</v>
      </c>
      <c r="AA755" s="3">
        <f>IFERROR(VLOOKUP(B755,[13]Ap_SALUD!$C$16:$M$112,11,0),0)</f>
        <v>0</v>
      </c>
      <c r="AB755" s="3"/>
      <c r="AC755" s="36">
        <f t="shared" si="33"/>
        <v>3236992109</v>
      </c>
      <c r="AD755" s="37">
        <f t="shared" si="35"/>
        <v>1880743081</v>
      </c>
      <c r="AE755" s="144"/>
    </row>
    <row r="756" spans="1:31" x14ac:dyDescent="0.25">
      <c r="A756" s="38">
        <v>744</v>
      </c>
      <c r="B756" s="61"/>
      <c r="C756" s="143" t="str">
        <f>VLOOKUP(D756,[8]Hoja1!$A$2:$B$1115,2,0)</f>
        <v>50006</v>
      </c>
      <c r="D756" s="31">
        <v>892001457</v>
      </c>
      <c r="E756" s="31">
        <v>210650006</v>
      </c>
      <c r="F756" s="61" t="s">
        <v>927</v>
      </c>
      <c r="G756" s="33">
        <v>0</v>
      </c>
      <c r="H756" s="33">
        <v>0</v>
      </c>
      <c r="I756" s="3">
        <f>IFERROR(VLOOKUP(C756,'[6]Anexo 2'!$A$9:$G$1115,7,0),0)</f>
        <v>1302789824</v>
      </c>
      <c r="J756" s="3">
        <f>IFERROR(VLOOKUP(C756,'[6]Anexo 1'!$A$9:$F$1115,6,0),0)</f>
        <v>1361756205</v>
      </c>
      <c r="K756" s="3"/>
      <c r="L756" s="3"/>
      <c r="M756" s="3"/>
      <c r="N756" s="3"/>
      <c r="O756" s="3"/>
      <c r="P756" s="34">
        <f t="shared" si="34"/>
        <v>2664546029</v>
      </c>
      <c r="Q756" s="35">
        <f>VLOOKUP(D756,FEBRERO!$D$13:$Q$1147,14,0)+VLOOKUP(D756,FEBRERO!$D$13:$AC$1147,26,0)</f>
        <v>0</v>
      </c>
      <c r="R756" s="3">
        <f>IFERROR(VLOOKUP(D756,[13]ServNOMINA!$F$16:$M$112,8,0),0)</f>
        <v>0</v>
      </c>
      <c r="S756" s="3">
        <f>IFERROR(VLOOKUP(D756,[13]ServOTROS!$F$16:$M$112,8,0),0)</f>
        <v>0</v>
      </c>
      <c r="T756" s="3">
        <f>IFERROR(VLOOKUP(D756,[13]CANCEL!$F$16:$M$48,8,0),0)</f>
        <v>0</v>
      </c>
      <c r="U756" s="3">
        <f>IFERROR(VLOOKUP(B756,[13]Aaf_PENSION!$C$16:$M$112,11,0),0)</f>
        <v>0</v>
      </c>
      <c r="V756" s="3">
        <f>IFERROR(VLOOKUP(B756,[13]Aaf_SALUD!$C$16:$M$112,11,0),0)</f>
        <v>0</v>
      </c>
      <c r="W756" s="3">
        <f>IFERROR(VLOOKUP(D756,[13]CALIDAD!$F$16:$M$1122,8,0),0)</f>
        <v>325697457</v>
      </c>
      <c r="X756" s="3">
        <f>IFERROR(VLOOKUP(D756,'[14]dinamica municip ok'!$F$4:$G$1107,2,0),0)</f>
        <v>1361756205</v>
      </c>
      <c r="Y756" s="3">
        <f>IFERROR(VLOOKUP(B756,[13]Ap_CESANTIAS!$C$16:$M$112,11,0),0)</f>
        <v>0</v>
      </c>
      <c r="Z756" s="3">
        <f>IFERROR(VLOOKUP(B756,[13]Ap_PENSION!$C$16:$M$112,11,0),0)</f>
        <v>0</v>
      </c>
      <c r="AA756" s="3">
        <f>IFERROR(VLOOKUP(B756,[13]Ap_SALUD!$C$16:$M$112,11,0),0)</f>
        <v>0</v>
      </c>
      <c r="AB756" s="3"/>
      <c r="AC756" s="36">
        <f t="shared" si="33"/>
        <v>1687453662</v>
      </c>
      <c r="AD756" s="37">
        <f t="shared" si="35"/>
        <v>977092367</v>
      </c>
      <c r="AE756" s="144"/>
    </row>
    <row r="757" spans="1:31" x14ac:dyDescent="0.25">
      <c r="A757" s="29">
        <v>745</v>
      </c>
      <c r="B757" s="61"/>
      <c r="C757" s="143" t="str">
        <f>VLOOKUP(D757,[8]Hoja1!$A$2:$B$1115,2,0)</f>
        <v>50110</v>
      </c>
      <c r="D757" s="31">
        <v>800152577</v>
      </c>
      <c r="E757" s="31">
        <v>211050110</v>
      </c>
      <c r="F757" s="61" t="s">
        <v>928</v>
      </c>
      <c r="G757" s="33">
        <v>0</v>
      </c>
      <c r="H757" s="33">
        <v>0</v>
      </c>
      <c r="I757" s="3">
        <f>IFERROR(VLOOKUP(C757,'[6]Anexo 2'!$A$9:$G$1115,7,0),0)</f>
        <v>163936258</v>
      </c>
      <c r="J757" s="3">
        <f>IFERROR(VLOOKUP(C757,'[6]Anexo 1'!$A$9:$F$1115,6,0),0)</f>
        <v>202398172</v>
      </c>
      <c r="K757" s="3"/>
      <c r="L757" s="3"/>
      <c r="M757" s="3"/>
      <c r="N757" s="3"/>
      <c r="O757" s="3"/>
      <c r="P757" s="34">
        <f t="shared" si="34"/>
        <v>366334430</v>
      </c>
      <c r="Q757" s="35">
        <f>VLOOKUP(D757,FEBRERO!$D$13:$Q$1147,14,0)+VLOOKUP(D757,FEBRERO!$D$13:$AC$1147,26,0)</f>
        <v>0</v>
      </c>
      <c r="R757" s="3">
        <f>IFERROR(VLOOKUP(D757,[13]ServNOMINA!$F$16:$M$112,8,0),0)</f>
        <v>0</v>
      </c>
      <c r="S757" s="3">
        <f>IFERROR(VLOOKUP(D757,[13]ServOTROS!$F$16:$M$112,8,0),0)</f>
        <v>0</v>
      </c>
      <c r="T757" s="3">
        <f>IFERROR(VLOOKUP(D757,[13]CANCEL!$F$16:$M$48,8,0),0)</f>
        <v>0</v>
      </c>
      <c r="U757" s="3">
        <f>IFERROR(VLOOKUP(B757,[13]Aaf_PENSION!$C$16:$M$112,11,0),0)</f>
        <v>0</v>
      </c>
      <c r="V757" s="3">
        <f>IFERROR(VLOOKUP(B757,[13]Aaf_SALUD!$C$16:$M$112,11,0),0)</f>
        <v>0</v>
      </c>
      <c r="W757" s="3">
        <f>IFERROR(VLOOKUP(D757,[13]CALIDAD!$F$16:$M$1122,8,0),0)</f>
        <v>40984065</v>
      </c>
      <c r="X757" s="3">
        <f>IFERROR(VLOOKUP(D757,'[14]dinamica municip ok'!$F$4:$G$1107,2,0),0)</f>
        <v>202398172</v>
      </c>
      <c r="Y757" s="3">
        <f>IFERROR(VLOOKUP(B757,[13]Ap_CESANTIAS!$C$16:$M$112,11,0),0)</f>
        <v>0</v>
      </c>
      <c r="Z757" s="3">
        <f>IFERROR(VLOOKUP(B757,[13]Ap_PENSION!$C$16:$M$112,11,0),0)</f>
        <v>0</v>
      </c>
      <c r="AA757" s="3">
        <f>IFERROR(VLOOKUP(B757,[13]Ap_SALUD!$C$16:$M$112,11,0),0)</f>
        <v>0</v>
      </c>
      <c r="AB757" s="3"/>
      <c r="AC757" s="36">
        <f t="shared" si="33"/>
        <v>243382237</v>
      </c>
      <c r="AD757" s="37">
        <f t="shared" si="35"/>
        <v>122952193</v>
      </c>
      <c r="AE757" s="144"/>
    </row>
    <row r="758" spans="1:31" x14ac:dyDescent="0.25">
      <c r="A758" s="38">
        <v>746</v>
      </c>
      <c r="B758" s="61"/>
      <c r="C758" s="143" t="str">
        <f>VLOOKUP(D758,[8]Hoja1!$A$2:$B$1115,2,0)</f>
        <v>50124</v>
      </c>
      <c r="D758" s="31">
        <v>892099232</v>
      </c>
      <c r="E758" s="31">
        <v>212450124</v>
      </c>
      <c r="F758" s="61" t="s">
        <v>929</v>
      </c>
      <c r="G758" s="33">
        <v>0</v>
      </c>
      <c r="H758" s="33">
        <v>0</v>
      </c>
      <c r="I758" s="3">
        <f>IFERROR(VLOOKUP(C758,'[6]Anexo 2'!$A$9:$G$1115,7,0),0)</f>
        <v>196536384</v>
      </c>
      <c r="J758" s="3">
        <f>IFERROR(VLOOKUP(C758,'[6]Anexo 1'!$A$9:$F$1115,6,0),0)</f>
        <v>193855833</v>
      </c>
      <c r="K758" s="3"/>
      <c r="L758" s="3"/>
      <c r="M758" s="3"/>
      <c r="N758" s="3"/>
      <c r="O758" s="3"/>
      <c r="P758" s="34">
        <f t="shared" si="34"/>
        <v>390392217</v>
      </c>
      <c r="Q758" s="35">
        <f>VLOOKUP(D758,FEBRERO!$D$13:$Q$1147,14,0)+VLOOKUP(D758,FEBRERO!$D$13:$AC$1147,26,0)</f>
        <v>0</v>
      </c>
      <c r="R758" s="3">
        <f>IFERROR(VLOOKUP(D758,[13]ServNOMINA!$F$16:$M$112,8,0),0)</f>
        <v>0</v>
      </c>
      <c r="S758" s="3">
        <f>IFERROR(VLOOKUP(D758,[13]ServOTROS!$F$16:$M$112,8,0),0)</f>
        <v>0</v>
      </c>
      <c r="T758" s="3">
        <f>IFERROR(VLOOKUP(D758,[13]CANCEL!$F$16:$M$48,8,0),0)</f>
        <v>0</v>
      </c>
      <c r="U758" s="3">
        <f>IFERROR(VLOOKUP(B758,[13]Aaf_PENSION!$C$16:$M$112,11,0),0)</f>
        <v>0</v>
      </c>
      <c r="V758" s="3">
        <f>IFERROR(VLOOKUP(B758,[13]Aaf_SALUD!$C$16:$M$112,11,0),0)</f>
        <v>0</v>
      </c>
      <c r="W758" s="3">
        <f>IFERROR(VLOOKUP(D758,[13]CALIDAD!$F$16:$M$1122,8,0),0)</f>
        <v>49134096</v>
      </c>
      <c r="X758" s="3">
        <f>IFERROR(VLOOKUP(D758,'[14]dinamica municip ok'!$F$4:$G$1107,2,0),0)</f>
        <v>193855833</v>
      </c>
      <c r="Y758" s="3">
        <f>IFERROR(VLOOKUP(B758,[13]Ap_CESANTIAS!$C$16:$M$112,11,0),0)</f>
        <v>0</v>
      </c>
      <c r="Z758" s="3">
        <f>IFERROR(VLOOKUP(B758,[13]Ap_PENSION!$C$16:$M$112,11,0),0)</f>
        <v>0</v>
      </c>
      <c r="AA758" s="3">
        <f>IFERROR(VLOOKUP(B758,[13]Ap_SALUD!$C$16:$M$112,11,0),0)</f>
        <v>0</v>
      </c>
      <c r="AB758" s="3"/>
      <c r="AC758" s="36">
        <f t="shared" si="33"/>
        <v>242989929</v>
      </c>
      <c r="AD758" s="37">
        <f t="shared" si="35"/>
        <v>147402288</v>
      </c>
      <c r="AE758" s="144"/>
    </row>
    <row r="759" spans="1:31" x14ac:dyDescent="0.25">
      <c r="A759" s="29">
        <v>747</v>
      </c>
      <c r="B759" s="61"/>
      <c r="C759" s="143" t="str">
        <f>VLOOKUP(D759,[8]Hoja1!$A$2:$B$1115,2,0)</f>
        <v>50150</v>
      </c>
      <c r="D759" s="31">
        <v>800098190</v>
      </c>
      <c r="E759" s="31">
        <v>215050150</v>
      </c>
      <c r="F759" s="61" t="s">
        <v>930</v>
      </c>
      <c r="G759" s="33">
        <v>0</v>
      </c>
      <c r="H759" s="33">
        <v>0</v>
      </c>
      <c r="I759" s="3">
        <f>IFERROR(VLOOKUP(C759,'[6]Anexo 2'!$A$9:$G$1115,7,0),0)</f>
        <v>240998100</v>
      </c>
      <c r="J759" s="3">
        <f>IFERROR(VLOOKUP(C759,'[6]Anexo 1'!$A$9:$F$1115,6,0),0)</f>
        <v>327471323</v>
      </c>
      <c r="K759" s="3"/>
      <c r="L759" s="3"/>
      <c r="M759" s="3"/>
      <c r="N759" s="3"/>
      <c r="O759" s="3"/>
      <c r="P759" s="34">
        <f t="shared" si="34"/>
        <v>568469423</v>
      </c>
      <c r="Q759" s="35">
        <f>VLOOKUP(D759,FEBRERO!$D$13:$Q$1147,14,0)+VLOOKUP(D759,FEBRERO!$D$13:$AC$1147,26,0)</f>
        <v>0</v>
      </c>
      <c r="R759" s="3">
        <f>IFERROR(VLOOKUP(D759,[13]ServNOMINA!$F$16:$M$112,8,0),0)</f>
        <v>0</v>
      </c>
      <c r="S759" s="3">
        <f>IFERROR(VLOOKUP(D759,[13]ServOTROS!$F$16:$M$112,8,0),0)</f>
        <v>0</v>
      </c>
      <c r="T759" s="3">
        <f>IFERROR(VLOOKUP(D759,[13]CANCEL!$F$16:$M$48,8,0),0)</f>
        <v>0</v>
      </c>
      <c r="U759" s="3">
        <f>IFERROR(VLOOKUP(B759,[13]Aaf_PENSION!$C$16:$M$112,11,0),0)</f>
        <v>0</v>
      </c>
      <c r="V759" s="3">
        <f>IFERROR(VLOOKUP(B759,[13]Aaf_SALUD!$C$16:$M$112,11,0),0)</f>
        <v>0</v>
      </c>
      <c r="W759" s="3">
        <f>IFERROR(VLOOKUP(D759,[13]CALIDAD!$F$16:$M$1122,8,0),0)</f>
        <v>60249525</v>
      </c>
      <c r="X759" s="3">
        <f>IFERROR(VLOOKUP(D759,'[14]dinamica municip ok'!$F$4:$G$1107,2,0),0)</f>
        <v>327471323</v>
      </c>
      <c r="Y759" s="3">
        <f>IFERROR(VLOOKUP(B759,[13]Ap_CESANTIAS!$C$16:$M$112,11,0),0)</f>
        <v>0</v>
      </c>
      <c r="Z759" s="3">
        <f>IFERROR(VLOOKUP(B759,[13]Ap_PENSION!$C$16:$M$112,11,0),0)</f>
        <v>0</v>
      </c>
      <c r="AA759" s="3">
        <f>IFERROR(VLOOKUP(B759,[13]Ap_SALUD!$C$16:$M$112,11,0),0)</f>
        <v>0</v>
      </c>
      <c r="AB759" s="3"/>
      <c r="AC759" s="36">
        <f t="shared" si="33"/>
        <v>387720848</v>
      </c>
      <c r="AD759" s="37">
        <f t="shared" si="35"/>
        <v>180748575</v>
      </c>
      <c r="AE759" s="144"/>
    </row>
    <row r="760" spans="1:31" x14ac:dyDescent="0.25">
      <c r="A760" s="38">
        <v>748</v>
      </c>
      <c r="B760" s="61"/>
      <c r="C760" s="143" t="str">
        <f>VLOOKUP(D760,[8]Hoja1!$A$2:$B$1115,2,0)</f>
        <v>50223</v>
      </c>
      <c r="D760" s="31">
        <v>892000812</v>
      </c>
      <c r="E760" s="31">
        <v>212350223</v>
      </c>
      <c r="F760" s="61" t="s">
        <v>931</v>
      </c>
      <c r="G760" s="33">
        <v>0</v>
      </c>
      <c r="H760" s="33">
        <v>0</v>
      </c>
      <c r="I760" s="3">
        <f>IFERROR(VLOOKUP(C760,'[6]Anexo 2'!$A$9:$G$1115,7,0),0)</f>
        <v>111842628</v>
      </c>
      <c r="J760" s="3">
        <f>IFERROR(VLOOKUP(C760,'[6]Anexo 1'!$A$9:$F$1115,6,0),0)</f>
        <v>112118293</v>
      </c>
      <c r="K760" s="3"/>
      <c r="L760" s="3"/>
      <c r="M760" s="3"/>
      <c r="N760" s="3"/>
      <c r="O760" s="3"/>
      <c r="P760" s="34">
        <f t="shared" si="34"/>
        <v>223960921</v>
      </c>
      <c r="Q760" s="35">
        <f>VLOOKUP(D760,FEBRERO!$D$13:$Q$1147,14,0)+VLOOKUP(D760,FEBRERO!$D$13:$AC$1147,26,0)</f>
        <v>0</v>
      </c>
      <c r="R760" s="3">
        <f>IFERROR(VLOOKUP(D760,[13]ServNOMINA!$F$16:$M$112,8,0),0)</f>
        <v>0</v>
      </c>
      <c r="S760" s="3">
        <f>IFERROR(VLOOKUP(D760,[13]ServOTROS!$F$16:$M$112,8,0),0)</f>
        <v>0</v>
      </c>
      <c r="T760" s="3">
        <f>IFERROR(VLOOKUP(D760,[13]CANCEL!$F$16:$M$48,8,0),0)</f>
        <v>0</v>
      </c>
      <c r="U760" s="3">
        <f>IFERROR(VLOOKUP(B760,[13]Aaf_PENSION!$C$16:$M$112,11,0),0)</f>
        <v>0</v>
      </c>
      <c r="V760" s="3">
        <f>IFERROR(VLOOKUP(B760,[13]Aaf_SALUD!$C$16:$M$112,11,0),0)</f>
        <v>0</v>
      </c>
      <c r="W760" s="3">
        <f>IFERROR(VLOOKUP(D760,[13]CALIDAD!$F$16:$M$1122,8,0),0)</f>
        <v>27960657</v>
      </c>
      <c r="X760" s="3">
        <f>IFERROR(VLOOKUP(D760,'[14]dinamica municip ok'!$F$4:$G$1107,2,0),0)</f>
        <v>112118293</v>
      </c>
      <c r="Y760" s="3">
        <f>IFERROR(VLOOKUP(B760,[13]Ap_CESANTIAS!$C$16:$M$112,11,0),0)</f>
        <v>0</v>
      </c>
      <c r="Z760" s="3">
        <f>IFERROR(VLOOKUP(B760,[13]Ap_PENSION!$C$16:$M$112,11,0),0)</f>
        <v>0</v>
      </c>
      <c r="AA760" s="3">
        <f>IFERROR(VLOOKUP(B760,[13]Ap_SALUD!$C$16:$M$112,11,0),0)</f>
        <v>0</v>
      </c>
      <c r="AB760" s="3"/>
      <c r="AC760" s="36">
        <f t="shared" si="33"/>
        <v>140078950</v>
      </c>
      <c r="AD760" s="37">
        <f t="shared" si="35"/>
        <v>83881971</v>
      </c>
      <c r="AE760" s="144"/>
    </row>
    <row r="761" spans="1:31" x14ac:dyDescent="0.25">
      <c r="A761" s="29">
        <v>749</v>
      </c>
      <c r="B761" s="61"/>
      <c r="C761" s="143" t="str">
        <f>VLOOKUP(D761,[8]Hoja1!$A$2:$B$1115,2,0)</f>
        <v>50226</v>
      </c>
      <c r="D761" s="31">
        <v>892099184</v>
      </c>
      <c r="E761" s="31">
        <v>212650226</v>
      </c>
      <c r="F761" s="61" t="s">
        <v>932</v>
      </c>
      <c r="G761" s="33">
        <v>0</v>
      </c>
      <c r="H761" s="33">
        <v>0</v>
      </c>
      <c r="I761" s="3">
        <f>IFERROR(VLOOKUP(C761,'[6]Anexo 2'!$A$9:$G$1115,7,0),0)</f>
        <v>385837856</v>
      </c>
      <c r="J761" s="3">
        <f>IFERROR(VLOOKUP(C761,'[6]Anexo 1'!$A$9:$F$1115,6,0),0)</f>
        <v>472013606</v>
      </c>
      <c r="K761" s="3"/>
      <c r="L761" s="3"/>
      <c r="M761" s="3"/>
      <c r="N761" s="3"/>
      <c r="O761" s="3"/>
      <c r="P761" s="34">
        <f t="shared" si="34"/>
        <v>857851462</v>
      </c>
      <c r="Q761" s="35">
        <f>VLOOKUP(D761,FEBRERO!$D$13:$Q$1147,14,0)+VLOOKUP(D761,FEBRERO!$D$13:$AC$1147,26,0)</f>
        <v>0</v>
      </c>
      <c r="R761" s="3">
        <f>IFERROR(VLOOKUP(D761,[13]ServNOMINA!$F$16:$M$112,8,0),0)</f>
        <v>0</v>
      </c>
      <c r="S761" s="3">
        <f>IFERROR(VLOOKUP(D761,[13]ServOTROS!$F$16:$M$112,8,0),0)</f>
        <v>0</v>
      </c>
      <c r="T761" s="3">
        <f>IFERROR(VLOOKUP(D761,[13]CANCEL!$F$16:$M$48,8,0),0)</f>
        <v>0</v>
      </c>
      <c r="U761" s="3">
        <f>IFERROR(VLOOKUP(B761,[13]Aaf_PENSION!$C$16:$M$112,11,0),0)</f>
        <v>0</v>
      </c>
      <c r="V761" s="3">
        <f>IFERROR(VLOOKUP(B761,[13]Aaf_SALUD!$C$16:$M$112,11,0),0)</f>
        <v>0</v>
      </c>
      <c r="W761" s="3">
        <f>IFERROR(VLOOKUP(D761,[13]CALIDAD!$F$16:$M$1122,8,0),0)</f>
        <v>96459465</v>
      </c>
      <c r="X761" s="3">
        <f>IFERROR(VLOOKUP(D761,'[14]dinamica municip ok'!$F$4:$G$1107,2,0),0)</f>
        <v>472013606</v>
      </c>
      <c r="Y761" s="3">
        <f>IFERROR(VLOOKUP(B761,[13]Ap_CESANTIAS!$C$16:$M$112,11,0),0)</f>
        <v>0</v>
      </c>
      <c r="Z761" s="3">
        <f>IFERROR(VLOOKUP(B761,[13]Ap_PENSION!$C$16:$M$112,11,0),0)</f>
        <v>0</v>
      </c>
      <c r="AA761" s="3">
        <f>IFERROR(VLOOKUP(B761,[13]Ap_SALUD!$C$16:$M$112,11,0),0)</f>
        <v>0</v>
      </c>
      <c r="AB761" s="3"/>
      <c r="AC761" s="36">
        <f t="shared" si="33"/>
        <v>568473071</v>
      </c>
      <c r="AD761" s="37">
        <f t="shared" si="35"/>
        <v>289378391</v>
      </c>
      <c r="AE761" s="144"/>
    </row>
    <row r="762" spans="1:31" x14ac:dyDescent="0.25">
      <c r="A762" s="38">
        <v>750</v>
      </c>
      <c r="B762" s="61"/>
      <c r="C762" s="143" t="str">
        <f>VLOOKUP(D762,[8]Hoja1!$A$2:$B$1115,2,0)</f>
        <v>50245</v>
      </c>
      <c r="D762" s="31">
        <v>892099001</v>
      </c>
      <c r="E762" s="31">
        <v>214550245</v>
      </c>
      <c r="F762" s="61" t="s">
        <v>933</v>
      </c>
      <c r="G762" s="33">
        <v>0</v>
      </c>
      <c r="H762" s="33">
        <v>0</v>
      </c>
      <c r="I762" s="3">
        <f>IFERROR(VLOOKUP(C762,'[6]Anexo 2'!$A$9:$G$1115,7,0),0)</f>
        <v>33913691</v>
      </c>
      <c r="J762" s="3">
        <f>IFERROR(VLOOKUP(C762,'[6]Anexo 1'!$A$9:$F$1115,6,0),0)</f>
        <v>41984826</v>
      </c>
      <c r="K762" s="3"/>
      <c r="L762" s="3"/>
      <c r="M762" s="3"/>
      <c r="N762" s="3"/>
      <c r="O762" s="3"/>
      <c r="P762" s="34">
        <f t="shared" si="34"/>
        <v>75898517</v>
      </c>
      <c r="Q762" s="35">
        <f>VLOOKUP(D762,FEBRERO!$D$13:$Q$1147,14,0)+VLOOKUP(D762,FEBRERO!$D$13:$AC$1147,26,0)</f>
        <v>0</v>
      </c>
      <c r="R762" s="3">
        <f>IFERROR(VLOOKUP(D762,[13]ServNOMINA!$F$16:$M$112,8,0),0)</f>
        <v>0</v>
      </c>
      <c r="S762" s="3">
        <f>IFERROR(VLOOKUP(D762,[13]ServOTROS!$F$16:$M$112,8,0),0)</f>
        <v>0</v>
      </c>
      <c r="T762" s="3">
        <f>IFERROR(VLOOKUP(D762,[13]CANCEL!$F$16:$M$48,8,0),0)</f>
        <v>0</v>
      </c>
      <c r="U762" s="3">
        <f>IFERROR(VLOOKUP(B762,[13]Aaf_PENSION!$C$16:$M$112,11,0),0)</f>
        <v>0</v>
      </c>
      <c r="V762" s="3">
        <f>IFERROR(VLOOKUP(B762,[13]Aaf_SALUD!$C$16:$M$112,11,0),0)</f>
        <v>0</v>
      </c>
      <c r="W762" s="3">
        <f>IFERROR(VLOOKUP(D762,[13]CALIDAD!$F$16:$M$1122,8,0),0)</f>
        <v>8478423</v>
      </c>
      <c r="X762" s="3">
        <f>IFERROR(VLOOKUP(D762,'[14]dinamica municip ok'!$F$4:$G$1107,2,0),0)</f>
        <v>41984826</v>
      </c>
      <c r="Y762" s="3">
        <f>IFERROR(VLOOKUP(B762,[13]Ap_CESANTIAS!$C$16:$M$112,11,0),0)</f>
        <v>0</v>
      </c>
      <c r="Z762" s="3">
        <f>IFERROR(VLOOKUP(B762,[13]Ap_PENSION!$C$16:$M$112,11,0),0)</f>
        <v>0</v>
      </c>
      <c r="AA762" s="3">
        <f>IFERROR(VLOOKUP(B762,[13]Ap_SALUD!$C$16:$M$112,11,0),0)</f>
        <v>0</v>
      </c>
      <c r="AB762" s="3"/>
      <c r="AC762" s="36">
        <f t="shared" si="33"/>
        <v>50463249</v>
      </c>
      <c r="AD762" s="37">
        <f t="shared" si="35"/>
        <v>25435268</v>
      </c>
      <c r="AE762" s="144"/>
    </row>
    <row r="763" spans="1:31" x14ac:dyDescent="0.25">
      <c r="A763" s="29">
        <v>751</v>
      </c>
      <c r="B763" s="61"/>
      <c r="C763" s="143" t="str">
        <f>VLOOKUP(D763,[8]Hoja1!$A$2:$B$1115,2,0)</f>
        <v>50251</v>
      </c>
      <c r="D763" s="31">
        <v>892099278</v>
      </c>
      <c r="E763" s="31">
        <v>215150251</v>
      </c>
      <c r="F763" s="61" t="s">
        <v>934</v>
      </c>
      <c r="G763" s="33">
        <v>0</v>
      </c>
      <c r="H763" s="33">
        <v>0</v>
      </c>
      <c r="I763" s="3">
        <f>IFERROR(VLOOKUP(C763,'[6]Anexo 2'!$A$9:$G$1115,7,0),0)</f>
        <v>183736118</v>
      </c>
      <c r="J763" s="3">
        <f>IFERROR(VLOOKUP(C763,'[6]Anexo 1'!$A$9:$F$1115,6,0),0)</f>
        <v>174499882</v>
      </c>
      <c r="K763" s="3"/>
      <c r="L763" s="3"/>
      <c r="M763" s="3"/>
      <c r="N763" s="3"/>
      <c r="O763" s="3"/>
      <c r="P763" s="34">
        <f t="shared" si="34"/>
        <v>358236000</v>
      </c>
      <c r="Q763" s="35">
        <f>VLOOKUP(D763,FEBRERO!$D$13:$Q$1147,14,0)+VLOOKUP(D763,FEBRERO!$D$13:$AC$1147,26,0)</f>
        <v>0</v>
      </c>
      <c r="R763" s="3">
        <f>IFERROR(VLOOKUP(D763,[13]ServNOMINA!$F$16:$M$112,8,0),0)</f>
        <v>0</v>
      </c>
      <c r="S763" s="3">
        <f>IFERROR(VLOOKUP(D763,[13]ServOTROS!$F$16:$M$112,8,0),0)</f>
        <v>0</v>
      </c>
      <c r="T763" s="3">
        <f>IFERROR(VLOOKUP(D763,[13]CANCEL!$F$16:$M$48,8,0),0)</f>
        <v>0</v>
      </c>
      <c r="U763" s="3">
        <f>IFERROR(VLOOKUP(B763,[13]Aaf_PENSION!$C$16:$M$112,11,0),0)</f>
        <v>0</v>
      </c>
      <c r="V763" s="3">
        <f>IFERROR(VLOOKUP(B763,[13]Aaf_SALUD!$C$16:$M$112,11,0),0)</f>
        <v>0</v>
      </c>
      <c r="W763" s="3">
        <f>IFERROR(VLOOKUP(D763,[13]CALIDAD!$F$16:$M$1122,8,0),0)</f>
        <v>45934029</v>
      </c>
      <c r="X763" s="3">
        <f>IFERROR(VLOOKUP(D763,'[14]dinamica municip ok'!$F$4:$G$1107,2,0),0)</f>
        <v>174499882</v>
      </c>
      <c r="Y763" s="3">
        <f>IFERROR(VLOOKUP(B763,[13]Ap_CESANTIAS!$C$16:$M$112,11,0),0)</f>
        <v>0</v>
      </c>
      <c r="Z763" s="3">
        <f>IFERROR(VLOOKUP(B763,[13]Ap_PENSION!$C$16:$M$112,11,0),0)</f>
        <v>0</v>
      </c>
      <c r="AA763" s="3">
        <f>IFERROR(VLOOKUP(B763,[13]Ap_SALUD!$C$16:$M$112,11,0),0)</f>
        <v>0</v>
      </c>
      <c r="AB763" s="3"/>
      <c r="AC763" s="36">
        <f t="shared" si="33"/>
        <v>220433911</v>
      </c>
      <c r="AD763" s="37">
        <f t="shared" si="35"/>
        <v>137802089</v>
      </c>
      <c r="AE763" s="144"/>
    </row>
    <row r="764" spans="1:31" x14ac:dyDescent="0.25">
      <c r="A764" s="38">
        <v>752</v>
      </c>
      <c r="B764" s="61"/>
      <c r="C764" s="143" t="str">
        <f>VLOOKUP(D764,[8]Hoja1!$A$2:$B$1115,2,0)</f>
        <v>50270</v>
      </c>
      <c r="D764" s="31">
        <v>800255443</v>
      </c>
      <c r="E764" s="31">
        <v>217050270</v>
      </c>
      <c r="F764" s="61" t="s">
        <v>935</v>
      </c>
      <c r="G764" s="33">
        <v>0</v>
      </c>
      <c r="H764" s="33">
        <v>0</v>
      </c>
      <c r="I764" s="3">
        <f>IFERROR(VLOOKUP(C764,'[6]Anexo 2'!$A$9:$G$1115,7,0),0)</f>
        <v>73958514</v>
      </c>
      <c r="J764" s="3">
        <f>IFERROR(VLOOKUP(C764,'[6]Anexo 1'!$A$9:$F$1115,6,0),0)</f>
        <v>75893183</v>
      </c>
      <c r="K764" s="3"/>
      <c r="L764" s="3"/>
      <c r="M764" s="3"/>
      <c r="N764" s="3"/>
      <c r="O764" s="3"/>
      <c r="P764" s="34">
        <f t="shared" si="34"/>
        <v>149851697</v>
      </c>
      <c r="Q764" s="35">
        <f>VLOOKUP(D764,FEBRERO!$D$13:$Q$1147,14,0)+VLOOKUP(D764,FEBRERO!$D$13:$AC$1147,26,0)</f>
        <v>0</v>
      </c>
      <c r="R764" s="3">
        <f>IFERROR(VLOOKUP(D764,[13]ServNOMINA!$F$16:$M$112,8,0),0)</f>
        <v>0</v>
      </c>
      <c r="S764" s="3">
        <f>IFERROR(VLOOKUP(D764,[13]ServOTROS!$F$16:$M$112,8,0),0)</f>
        <v>0</v>
      </c>
      <c r="T764" s="3">
        <f>IFERROR(VLOOKUP(D764,[13]CANCEL!$F$16:$M$48,8,0),0)</f>
        <v>0</v>
      </c>
      <c r="U764" s="3">
        <f>IFERROR(VLOOKUP(B764,[13]Aaf_PENSION!$C$16:$M$112,11,0),0)</f>
        <v>0</v>
      </c>
      <c r="V764" s="3">
        <f>IFERROR(VLOOKUP(B764,[13]Aaf_SALUD!$C$16:$M$112,11,0),0)</f>
        <v>0</v>
      </c>
      <c r="W764" s="3">
        <f>IFERROR(VLOOKUP(D764,[13]CALIDAD!$F$16:$M$1122,8,0),0)</f>
        <v>18489630</v>
      </c>
      <c r="X764" s="3">
        <f>IFERROR(VLOOKUP(D764,'[14]dinamica municip ok'!$F$4:$G$1107,2,0),0)</f>
        <v>75893183</v>
      </c>
      <c r="Y764" s="3">
        <f>IFERROR(VLOOKUP(B764,[13]Ap_CESANTIAS!$C$16:$M$112,11,0),0)</f>
        <v>0</v>
      </c>
      <c r="Z764" s="3">
        <f>IFERROR(VLOOKUP(B764,[13]Ap_PENSION!$C$16:$M$112,11,0),0)</f>
        <v>0</v>
      </c>
      <c r="AA764" s="3">
        <f>IFERROR(VLOOKUP(B764,[13]Ap_SALUD!$C$16:$M$112,11,0),0)</f>
        <v>0</v>
      </c>
      <c r="AB764" s="3"/>
      <c r="AC764" s="36">
        <f t="shared" si="33"/>
        <v>94382813</v>
      </c>
      <c r="AD764" s="37">
        <f t="shared" si="35"/>
        <v>55468884</v>
      </c>
      <c r="AE764" s="144"/>
    </row>
    <row r="765" spans="1:31" x14ac:dyDescent="0.25">
      <c r="A765" s="29">
        <v>753</v>
      </c>
      <c r="B765" s="61"/>
      <c r="C765" s="143" t="str">
        <f>VLOOKUP(D765,[8]Hoja1!$A$2:$B$1115,2,0)</f>
        <v>50287</v>
      </c>
      <c r="D765" s="31">
        <v>892099183</v>
      </c>
      <c r="E765" s="31">
        <v>218750287</v>
      </c>
      <c r="F765" s="61" t="s">
        <v>936</v>
      </c>
      <c r="G765" s="33">
        <v>0</v>
      </c>
      <c r="H765" s="33">
        <v>0</v>
      </c>
      <c r="I765" s="3">
        <f>IFERROR(VLOOKUP(C765,'[6]Anexo 2'!$A$9:$G$1115,7,0),0)</f>
        <v>240864276</v>
      </c>
      <c r="J765" s="3">
        <f>IFERROR(VLOOKUP(C765,'[6]Anexo 1'!$A$9:$F$1115,6,0),0)</f>
        <v>249648337</v>
      </c>
      <c r="K765" s="3"/>
      <c r="L765" s="3"/>
      <c r="M765" s="3"/>
      <c r="N765" s="3"/>
      <c r="O765" s="3"/>
      <c r="P765" s="34">
        <f t="shared" si="34"/>
        <v>490512613</v>
      </c>
      <c r="Q765" s="35">
        <f>VLOOKUP(D765,FEBRERO!$D$13:$Q$1147,14,0)+VLOOKUP(D765,FEBRERO!$D$13:$AC$1147,26,0)</f>
        <v>0</v>
      </c>
      <c r="R765" s="3">
        <f>IFERROR(VLOOKUP(D765,[13]ServNOMINA!$F$16:$M$112,8,0),0)</f>
        <v>0</v>
      </c>
      <c r="S765" s="3">
        <f>IFERROR(VLOOKUP(D765,[13]ServOTROS!$F$16:$M$112,8,0),0)</f>
        <v>0</v>
      </c>
      <c r="T765" s="3">
        <f>IFERROR(VLOOKUP(D765,[13]CANCEL!$F$16:$M$48,8,0),0)</f>
        <v>0</v>
      </c>
      <c r="U765" s="3">
        <f>IFERROR(VLOOKUP(B765,[13]Aaf_PENSION!$C$16:$M$112,11,0),0)</f>
        <v>0</v>
      </c>
      <c r="V765" s="3">
        <f>IFERROR(VLOOKUP(B765,[13]Aaf_SALUD!$C$16:$M$112,11,0),0)</f>
        <v>0</v>
      </c>
      <c r="W765" s="3">
        <f>IFERROR(VLOOKUP(D765,[13]CALIDAD!$F$16:$M$1122,8,0),0)</f>
        <v>60216069</v>
      </c>
      <c r="X765" s="3">
        <f>IFERROR(VLOOKUP(D765,'[14]dinamica municip ok'!$F$4:$G$1107,2,0),0)</f>
        <v>249648337</v>
      </c>
      <c r="Y765" s="3">
        <f>IFERROR(VLOOKUP(B765,[13]Ap_CESANTIAS!$C$16:$M$112,11,0),0)</f>
        <v>0</v>
      </c>
      <c r="Z765" s="3">
        <f>IFERROR(VLOOKUP(B765,[13]Ap_PENSION!$C$16:$M$112,11,0),0)</f>
        <v>0</v>
      </c>
      <c r="AA765" s="3">
        <f>IFERROR(VLOOKUP(B765,[13]Ap_SALUD!$C$16:$M$112,11,0),0)</f>
        <v>0</v>
      </c>
      <c r="AB765" s="3"/>
      <c r="AC765" s="36">
        <f t="shared" si="33"/>
        <v>309864406</v>
      </c>
      <c r="AD765" s="37">
        <f t="shared" si="35"/>
        <v>180648207</v>
      </c>
      <c r="AE765" s="144"/>
    </row>
    <row r="766" spans="1:31" x14ac:dyDescent="0.25">
      <c r="A766" s="38">
        <v>754</v>
      </c>
      <c r="B766" s="61"/>
      <c r="C766" s="143" t="str">
        <f>VLOOKUP(D766,[8]Hoja1!$A$2:$B$1115,2,0)</f>
        <v>50313</v>
      </c>
      <c r="D766" s="31">
        <v>892099243</v>
      </c>
      <c r="E766" s="31">
        <v>211350313</v>
      </c>
      <c r="F766" s="61" t="s">
        <v>356</v>
      </c>
      <c r="G766" s="33">
        <v>0</v>
      </c>
      <c r="H766" s="33">
        <v>0</v>
      </c>
      <c r="I766" s="3">
        <f>IFERROR(VLOOKUP(C766,'[6]Anexo 2'!$A$9:$G$1115,7,0),0)</f>
        <v>1559401856</v>
      </c>
      <c r="J766" s="3">
        <f>IFERROR(VLOOKUP(C766,'[6]Anexo 1'!$A$9:$F$1115,6,0),0)</f>
        <v>1163913492</v>
      </c>
      <c r="K766" s="3"/>
      <c r="L766" s="3"/>
      <c r="M766" s="3"/>
      <c r="N766" s="3"/>
      <c r="O766" s="3"/>
      <c r="P766" s="34">
        <f t="shared" si="34"/>
        <v>2723315348</v>
      </c>
      <c r="Q766" s="35">
        <f>VLOOKUP(D766,FEBRERO!$D$13:$Q$1147,14,0)+VLOOKUP(D766,FEBRERO!$D$13:$AC$1147,26,0)</f>
        <v>0</v>
      </c>
      <c r="R766" s="3">
        <f>IFERROR(VLOOKUP(D766,[13]ServNOMINA!$F$16:$M$112,8,0),0)</f>
        <v>0</v>
      </c>
      <c r="S766" s="3">
        <f>IFERROR(VLOOKUP(D766,[13]ServOTROS!$F$16:$M$112,8,0),0)</f>
        <v>0</v>
      </c>
      <c r="T766" s="3">
        <f>IFERROR(VLOOKUP(D766,[13]CANCEL!$F$16:$M$48,8,0),0)</f>
        <v>0</v>
      </c>
      <c r="U766" s="3">
        <f>IFERROR(VLOOKUP(B766,[13]Aaf_PENSION!$C$16:$M$112,11,0),0)</f>
        <v>0</v>
      </c>
      <c r="V766" s="3">
        <f>IFERROR(VLOOKUP(B766,[13]Aaf_SALUD!$C$16:$M$112,11,0),0)</f>
        <v>0</v>
      </c>
      <c r="W766" s="3">
        <f>IFERROR(VLOOKUP(D766,[13]CALIDAD!$F$16:$M$1122,8,0),0)</f>
        <v>389850465</v>
      </c>
      <c r="X766" s="3">
        <f>IFERROR(VLOOKUP(D766,'[14]dinamica municip ok'!$F$4:$G$1107,2,0),0)</f>
        <v>1163913492</v>
      </c>
      <c r="Y766" s="3">
        <f>IFERROR(VLOOKUP(B766,[13]Ap_CESANTIAS!$C$16:$M$112,11,0),0)</f>
        <v>0</v>
      </c>
      <c r="Z766" s="3">
        <f>IFERROR(VLOOKUP(B766,[13]Ap_PENSION!$C$16:$M$112,11,0),0)</f>
        <v>0</v>
      </c>
      <c r="AA766" s="3">
        <f>IFERROR(VLOOKUP(B766,[13]Ap_SALUD!$C$16:$M$112,11,0),0)</f>
        <v>0</v>
      </c>
      <c r="AB766" s="3"/>
      <c r="AC766" s="36">
        <f t="shared" si="33"/>
        <v>1553763957</v>
      </c>
      <c r="AD766" s="37">
        <f t="shared" si="35"/>
        <v>1169551391</v>
      </c>
      <c r="AE766" s="144"/>
    </row>
    <row r="767" spans="1:31" x14ac:dyDescent="0.25">
      <c r="A767" s="29">
        <v>755</v>
      </c>
      <c r="B767" s="61"/>
      <c r="C767" s="143" t="str">
        <f>VLOOKUP(D767,[8]Hoja1!$A$2:$B$1115,2,0)</f>
        <v>50318</v>
      </c>
      <c r="D767" s="31">
        <v>800098193</v>
      </c>
      <c r="E767" s="31">
        <v>211850318</v>
      </c>
      <c r="F767" s="61" t="s">
        <v>911</v>
      </c>
      <c r="G767" s="33">
        <v>0</v>
      </c>
      <c r="H767" s="33">
        <v>0</v>
      </c>
      <c r="I767" s="3">
        <f>IFERROR(VLOOKUP(C767,'[6]Anexo 2'!$A$9:$G$1115,7,0),0)</f>
        <v>195499564</v>
      </c>
      <c r="J767" s="3">
        <f>IFERROR(VLOOKUP(C767,'[6]Anexo 1'!$A$9:$F$1115,6,0),0)</f>
        <v>213701904</v>
      </c>
      <c r="K767" s="3"/>
      <c r="L767" s="3"/>
      <c r="M767" s="3"/>
      <c r="N767" s="3"/>
      <c r="O767" s="3"/>
      <c r="P767" s="34">
        <f t="shared" si="34"/>
        <v>409201468</v>
      </c>
      <c r="Q767" s="35">
        <f>VLOOKUP(D767,FEBRERO!$D$13:$Q$1147,14,0)+VLOOKUP(D767,FEBRERO!$D$13:$AC$1147,26,0)</f>
        <v>0</v>
      </c>
      <c r="R767" s="3">
        <f>IFERROR(VLOOKUP(D767,[13]ServNOMINA!$F$16:$M$112,8,0),0)</f>
        <v>0</v>
      </c>
      <c r="S767" s="3">
        <f>IFERROR(VLOOKUP(D767,[13]ServOTROS!$F$16:$M$112,8,0),0)</f>
        <v>0</v>
      </c>
      <c r="T767" s="3">
        <f>IFERROR(VLOOKUP(D767,[13]CANCEL!$F$16:$M$48,8,0),0)</f>
        <v>0</v>
      </c>
      <c r="U767" s="3">
        <f>IFERROR(VLOOKUP(B767,[13]Aaf_PENSION!$C$16:$M$112,11,0),0)</f>
        <v>0</v>
      </c>
      <c r="V767" s="3">
        <f>IFERROR(VLOOKUP(B767,[13]Aaf_SALUD!$C$16:$M$112,11,0),0)</f>
        <v>0</v>
      </c>
      <c r="W767" s="3">
        <f>IFERROR(VLOOKUP(D767,[13]CALIDAD!$F$16:$M$1122,8,0),0)</f>
        <v>48874890</v>
      </c>
      <c r="X767" s="3">
        <f>IFERROR(VLOOKUP(D767,'[14]dinamica municip ok'!$F$4:$G$1107,2,0),0)</f>
        <v>213701904</v>
      </c>
      <c r="Y767" s="3">
        <f>IFERROR(VLOOKUP(B767,[13]Ap_CESANTIAS!$C$16:$M$112,11,0),0)</f>
        <v>0</v>
      </c>
      <c r="Z767" s="3">
        <f>IFERROR(VLOOKUP(B767,[13]Ap_PENSION!$C$16:$M$112,11,0),0)</f>
        <v>0</v>
      </c>
      <c r="AA767" s="3">
        <f>IFERROR(VLOOKUP(B767,[13]Ap_SALUD!$C$16:$M$112,11,0),0)</f>
        <v>0</v>
      </c>
      <c r="AB767" s="3"/>
      <c r="AC767" s="36">
        <f t="shared" si="33"/>
        <v>262576794</v>
      </c>
      <c r="AD767" s="37">
        <f t="shared" si="35"/>
        <v>146624674</v>
      </c>
      <c r="AE767" s="144"/>
    </row>
    <row r="768" spans="1:31" x14ac:dyDescent="0.25">
      <c r="A768" s="38">
        <v>756</v>
      </c>
      <c r="B768" s="61"/>
      <c r="C768" s="143" t="str">
        <f>VLOOKUP(D768,[8]Hoja1!$A$2:$B$1115,2,0)</f>
        <v>50325</v>
      </c>
      <c r="D768" s="31">
        <v>800136458</v>
      </c>
      <c r="E768" s="31">
        <v>212550325</v>
      </c>
      <c r="F768" s="61" t="s">
        <v>937</v>
      </c>
      <c r="G768" s="33">
        <v>0</v>
      </c>
      <c r="H768" s="33">
        <v>0</v>
      </c>
      <c r="I768" s="3">
        <f>IFERROR(VLOOKUP(C768,'[6]Anexo 2'!$A$9:$G$1115,7,0),0)</f>
        <v>340445516</v>
      </c>
      <c r="J768" s="3">
        <f>IFERROR(VLOOKUP(C768,'[6]Anexo 1'!$A$9:$F$1115,6,0),0)</f>
        <v>167791622</v>
      </c>
      <c r="K768" s="3"/>
      <c r="L768" s="3"/>
      <c r="M768" s="3"/>
      <c r="N768" s="3"/>
      <c r="O768" s="3"/>
      <c r="P768" s="34">
        <f t="shared" si="34"/>
        <v>508237138</v>
      </c>
      <c r="Q768" s="35">
        <f>VLOOKUP(D768,FEBRERO!$D$13:$Q$1147,14,0)+VLOOKUP(D768,FEBRERO!$D$13:$AC$1147,26,0)</f>
        <v>0</v>
      </c>
      <c r="R768" s="3">
        <f>IFERROR(VLOOKUP(D768,[13]ServNOMINA!$F$16:$M$112,8,0),0)</f>
        <v>0</v>
      </c>
      <c r="S768" s="3">
        <f>IFERROR(VLOOKUP(D768,[13]ServOTROS!$F$16:$M$112,8,0),0)</f>
        <v>0</v>
      </c>
      <c r="T768" s="3">
        <f>IFERROR(VLOOKUP(D768,[13]CANCEL!$F$16:$M$48,8,0),0)</f>
        <v>0</v>
      </c>
      <c r="U768" s="3">
        <f>IFERROR(VLOOKUP(B768,[13]Aaf_PENSION!$C$16:$M$112,11,0),0)</f>
        <v>0</v>
      </c>
      <c r="V768" s="3">
        <f>IFERROR(VLOOKUP(B768,[13]Aaf_SALUD!$C$16:$M$112,11,0),0)</f>
        <v>0</v>
      </c>
      <c r="W768" s="3">
        <f>IFERROR(VLOOKUP(D768,[13]CALIDAD!$F$16:$M$1122,8,0),0)</f>
        <v>85111380</v>
      </c>
      <c r="X768" s="3">
        <f>IFERROR(VLOOKUP(D768,'[14]dinamica municip ok'!$F$4:$G$1107,2,0),0)</f>
        <v>167791622</v>
      </c>
      <c r="Y768" s="3">
        <f>IFERROR(VLOOKUP(B768,[13]Ap_CESANTIAS!$C$16:$M$112,11,0),0)</f>
        <v>0</v>
      </c>
      <c r="Z768" s="3">
        <f>IFERROR(VLOOKUP(B768,[13]Ap_PENSION!$C$16:$M$112,11,0),0)</f>
        <v>0</v>
      </c>
      <c r="AA768" s="3">
        <f>IFERROR(VLOOKUP(B768,[13]Ap_SALUD!$C$16:$M$112,11,0),0)</f>
        <v>0</v>
      </c>
      <c r="AB768" s="3"/>
      <c r="AC768" s="36">
        <f t="shared" si="33"/>
        <v>252903002</v>
      </c>
      <c r="AD768" s="37">
        <f t="shared" si="35"/>
        <v>255334136</v>
      </c>
      <c r="AE768" s="144"/>
    </row>
    <row r="769" spans="1:31" x14ac:dyDescent="0.25">
      <c r="A769" s="29">
        <v>757</v>
      </c>
      <c r="B769" s="61"/>
      <c r="C769" s="143" t="str">
        <f>VLOOKUP(D769,[8]Hoja1!$A$2:$B$1115,2,0)</f>
        <v>50330</v>
      </c>
      <c r="D769" s="31">
        <v>892099317</v>
      </c>
      <c r="E769" s="31">
        <v>213050330</v>
      </c>
      <c r="F769" s="61" t="s">
        <v>938</v>
      </c>
      <c r="G769" s="33">
        <v>0</v>
      </c>
      <c r="H769" s="33">
        <v>0</v>
      </c>
      <c r="I769" s="3">
        <f>IFERROR(VLOOKUP(C769,'[6]Anexo 2'!$A$9:$G$1115,7,0),0)</f>
        <v>291377256</v>
      </c>
      <c r="J769" s="3">
        <f>IFERROR(VLOOKUP(C769,'[6]Anexo 1'!$A$9:$F$1115,6,0),0)</f>
        <v>232251688</v>
      </c>
      <c r="K769" s="3"/>
      <c r="L769" s="3"/>
      <c r="M769" s="3"/>
      <c r="N769" s="3"/>
      <c r="O769" s="3"/>
      <c r="P769" s="34">
        <f t="shared" si="34"/>
        <v>523628944</v>
      </c>
      <c r="Q769" s="35">
        <f>VLOOKUP(D769,FEBRERO!$D$13:$Q$1147,14,0)+VLOOKUP(D769,FEBRERO!$D$13:$AC$1147,26,0)</f>
        <v>0</v>
      </c>
      <c r="R769" s="3">
        <f>IFERROR(VLOOKUP(D769,[13]ServNOMINA!$F$16:$M$112,8,0),0)</f>
        <v>0</v>
      </c>
      <c r="S769" s="3">
        <f>IFERROR(VLOOKUP(D769,[13]ServOTROS!$F$16:$M$112,8,0),0)</f>
        <v>0</v>
      </c>
      <c r="T769" s="3">
        <f>IFERROR(VLOOKUP(D769,[13]CANCEL!$F$16:$M$48,8,0),0)</f>
        <v>0</v>
      </c>
      <c r="U769" s="3">
        <f>IFERROR(VLOOKUP(B769,[13]Aaf_PENSION!$C$16:$M$112,11,0),0)</f>
        <v>0</v>
      </c>
      <c r="V769" s="3">
        <f>IFERROR(VLOOKUP(B769,[13]Aaf_SALUD!$C$16:$M$112,11,0),0)</f>
        <v>0</v>
      </c>
      <c r="W769" s="3">
        <f>IFERROR(VLOOKUP(D769,[13]CALIDAD!$F$16:$M$1122,8,0),0)</f>
        <v>72844314</v>
      </c>
      <c r="X769" s="3">
        <f>IFERROR(VLOOKUP(D769,'[14]dinamica municip ok'!$F$4:$G$1107,2,0),0)</f>
        <v>232251688</v>
      </c>
      <c r="Y769" s="3">
        <f>IFERROR(VLOOKUP(B769,[13]Ap_CESANTIAS!$C$16:$M$112,11,0),0)</f>
        <v>0</v>
      </c>
      <c r="Z769" s="3">
        <f>IFERROR(VLOOKUP(B769,[13]Ap_PENSION!$C$16:$M$112,11,0),0)</f>
        <v>0</v>
      </c>
      <c r="AA769" s="3">
        <f>IFERROR(VLOOKUP(B769,[13]Ap_SALUD!$C$16:$M$112,11,0),0)</f>
        <v>0</v>
      </c>
      <c r="AB769" s="3"/>
      <c r="AC769" s="36">
        <f t="shared" si="33"/>
        <v>305096002</v>
      </c>
      <c r="AD769" s="37">
        <f t="shared" si="35"/>
        <v>218532942</v>
      </c>
      <c r="AE769" s="144"/>
    </row>
    <row r="770" spans="1:31" x14ac:dyDescent="0.25">
      <c r="A770" s="38">
        <v>758</v>
      </c>
      <c r="B770" s="61"/>
      <c r="C770" s="143" t="str">
        <f>VLOOKUP(D770,[8]Hoja1!$A$2:$B$1115,2,0)</f>
        <v>50350</v>
      </c>
      <c r="D770" s="31">
        <v>892099234</v>
      </c>
      <c r="E770" s="31">
        <v>215050350</v>
      </c>
      <c r="F770" s="61" t="s">
        <v>939</v>
      </c>
      <c r="G770" s="33">
        <v>0</v>
      </c>
      <c r="H770" s="33">
        <v>0</v>
      </c>
      <c r="I770" s="3">
        <f>IFERROR(VLOOKUP(C770,'[6]Anexo 2'!$A$9:$G$1115,7,0),0)</f>
        <v>799321424</v>
      </c>
      <c r="J770" s="3">
        <f>IFERROR(VLOOKUP(C770,'[6]Anexo 1'!$A$9:$F$1115,6,0),0)</f>
        <v>428773115</v>
      </c>
      <c r="K770" s="3"/>
      <c r="L770" s="3"/>
      <c r="M770" s="3"/>
      <c r="N770" s="3"/>
      <c r="O770" s="3"/>
      <c r="P770" s="34">
        <f t="shared" si="34"/>
        <v>1228094539</v>
      </c>
      <c r="Q770" s="35">
        <f>VLOOKUP(D770,FEBRERO!$D$13:$Q$1147,14,0)+VLOOKUP(D770,FEBRERO!$D$13:$AC$1147,26,0)</f>
        <v>0</v>
      </c>
      <c r="R770" s="3">
        <f>IFERROR(VLOOKUP(D770,[13]ServNOMINA!$F$16:$M$112,8,0),0)</f>
        <v>0</v>
      </c>
      <c r="S770" s="3">
        <f>IFERROR(VLOOKUP(D770,[13]ServOTROS!$F$16:$M$112,8,0),0)</f>
        <v>0</v>
      </c>
      <c r="T770" s="3">
        <f>IFERROR(VLOOKUP(D770,[13]CANCEL!$F$16:$M$48,8,0),0)</f>
        <v>0</v>
      </c>
      <c r="U770" s="3">
        <f>IFERROR(VLOOKUP(B770,[13]Aaf_PENSION!$C$16:$M$112,11,0),0)</f>
        <v>0</v>
      </c>
      <c r="V770" s="3">
        <f>IFERROR(VLOOKUP(B770,[13]Aaf_SALUD!$C$16:$M$112,11,0),0)</f>
        <v>0</v>
      </c>
      <c r="W770" s="3">
        <f>IFERROR(VLOOKUP(D770,[13]CALIDAD!$F$16:$M$1122,8,0),0)</f>
        <v>199830357</v>
      </c>
      <c r="X770" s="3">
        <f>IFERROR(VLOOKUP(D770,'[14]dinamica municip ok'!$F$4:$G$1107,2,0),0)</f>
        <v>428773115</v>
      </c>
      <c r="Y770" s="3">
        <f>IFERROR(VLOOKUP(B770,[13]Ap_CESANTIAS!$C$16:$M$112,11,0),0)</f>
        <v>0</v>
      </c>
      <c r="Z770" s="3">
        <f>IFERROR(VLOOKUP(B770,[13]Ap_PENSION!$C$16:$M$112,11,0),0)</f>
        <v>0</v>
      </c>
      <c r="AA770" s="3">
        <f>IFERROR(VLOOKUP(B770,[13]Ap_SALUD!$C$16:$M$112,11,0),0)</f>
        <v>0</v>
      </c>
      <c r="AB770" s="3"/>
      <c r="AC770" s="36">
        <f t="shared" si="33"/>
        <v>628603472</v>
      </c>
      <c r="AD770" s="37">
        <f t="shared" si="35"/>
        <v>599491067</v>
      </c>
      <c r="AE770" s="144"/>
    </row>
    <row r="771" spans="1:31" x14ac:dyDescent="0.25">
      <c r="A771" s="29">
        <v>759</v>
      </c>
      <c r="B771" s="61"/>
      <c r="C771" s="143" t="str">
        <f>VLOOKUP(D771,[8]Hoja1!$A$2:$B$1115,2,0)</f>
        <v>50370</v>
      </c>
      <c r="D771" s="31">
        <v>800128428</v>
      </c>
      <c r="E771" s="31">
        <v>217050370</v>
      </c>
      <c r="F771" s="61" t="s">
        <v>940</v>
      </c>
      <c r="G771" s="33">
        <v>0</v>
      </c>
      <c r="H771" s="33">
        <v>0</v>
      </c>
      <c r="I771" s="3">
        <f>IFERROR(VLOOKUP(C771,'[6]Anexo 2'!$A$9:$G$1115,7,0),0)</f>
        <v>496133744</v>
      </c>
      <c r="J771" s="3">
        <f>IFERROR(VLOOKUP(C771,'[6]Anexo 1'!$A$9:$F$1115,6,0),0)</f>
        <v>117580260</v>
      </c>
      <c r="K771" s="3"/>
      <c r="L771" s="3"/>
      <c r="M771" s="3"/>
      <c r="N771" s="3"/>
      <c r="O771" s="3"/>
      <c r="P771" s="34">
        <f t="shared" si="34"/>
        <v>613714004</v>
      </c>
      <c r="Q771" s="35">
        <f>VLOOKUP(D771,FEBRERO!$D$13:$Q$1147,14,0)+VLOOKUP(D771,FEBRERO!$D$13:$AC$1147,26,0)</f>
        <v>0</v>
      </c>
      <c r="R771" s="3">
        <f>IFERROR(VLOOKUP(D771,[13]ServNOMINA!$F$16:$M$112,8,0),0)</f>
        <v>0</v>
      </c>
      <c r="S771" s="3">
        <f>IFERROR(VLOOKUP(D771,[13]ServOTROS!$F$16:$M$112,8,0),0)</f>
        <v>0</v>
      </c>
      <c r="T771" s="3">
        <f>IFERROR(VLOOKUP(D771,[13]CANCEL!$F$16:$M$48,8,0),0)</f>
        <v>0</v>
      </c>
      <c r="U771" s="3">
        <f>IFERROR(VLOOKUP(B771,[13]Aaf_PENSION!$C$16:$M$112,11,0),0)</f>
        <v>0</v>
      </c>
      <c r="V771" s="3">
        <f>IFERROR(VLOOKUP(B771,[13]Aaf_SALUD!$C$16:$M$112,11,0),0)</f>
        <v>0</v>
      </c>
      <c r="W771" s="3">
        <f>IFERROR(VLOOKUP(D771,[13]CALIDAD!$F$16:$M$1122,8,0),0)</f>
        <v>124033437</v>
      </c>
      <c r="X771" s="3">
        <f>IFERROR(VLOOKUP(D771,'[14]dinamica municip ok'!$F$4:$G$1107,2,0),0)</f>
        <v>117580260</v>
      </c>
      <c r="Y771" s="3">
        <f>IFERROR(VLOOKUP(B771,[13]Ap_CESANTIAS!$C$16:$M$112,11,0),0)</f>
        <v>0</v>
      </c>
      <c r="Z771" s="3">
        <f>IFERROR(VLOOKUP(B771,[13]Ap_PENSION!$C$16:$M$112,11,0),0)</f>
        <v>0</v>
      </c>
      <c r="AA771" s="3">
        <f>IFERROR(VLOOKUP(B771,[13]Ap_SALUD!$C$16:$M$112,11,0),0)</f>
        <v>0</v>
      </c>
      <c r="AB771" s="3"/>
      <c r="AC771" s="36">
        <f t="shared" si="33"/>
        <v>241613697</v>
      </c>
      <c r="AD771" s="37">
        <f t="shared" si="35"/>
        <v>372100307</v>
      </c>
      <c r="AE771" s="144"/>
    </row>
    <row r="772" spans="1:31" x14ac:dyDescent="0.25">
      <c r="A772" s="38">
        <v>760</v>
      </c>
      <c r="B772" s="61"/>
      <c r="C772" s="143" t="str">
        <f>VLOOKUP(D772,[8]Hoja1!$A$2:$B$1115,2,0)</f>
        <v>50400</v>
      </c>
      <c r="D772" s="31">
        <v>892099242</v>
      </c>
      <c r="E772" s="31">
        <v>210050400</v>
      </c>
      <c r="F772" s="61" t="s">
        <v>941</v>
      </c>
      <c r="G772" s="33">
        <v>0</v>
      </c>
      <c r="H772" s="33">
        <v>0</v>
      </c>
      <c r="I772" s="3">
        <f>IFERROR(VLOOKUP(C772,'[6]Anexo 2'!$A$9:$G$1115,7,0),0)</f>
        <v>289233964</v>
      </c>
      <c r="J772" s="3">
        <f>IFERROR(VLOOKUP(C772,'[6]Anexo 1'!$A$9:$F$1115,6,0),0)</f>
        <v>261169033</v>
      </c>
      <c r="K772" s="3"/>
      <c r="L772" s="3"/>
      <c r="M772" s="3"/>
      <c r="N772" s="3"/>
      <c r="O772" s="3"/>
      <c r="P772" s="34">
        <f t="shared" si="34"/>
        <v>550402997</v>
      </c>
      <c r="Q772" s="35">
        <f>VLOOKUP(D772,FEBRERO!$D$13:$Q$1147,14,0)+VLOOKUP(D772,FEBRERO!$D$13:$AC$1147,26,0)</f>
        <v>0</v>
      </c>
      <c r="R772" s="3">
        <f>IFERROR(VLOOKUP(D772,[13]ServNOMINA!$F$16:$M$112,8,0),0)</f>
        <v>0</v>
      </c>
      <c r="S772" s="3">
        <f>IFERROR(VLOOKUP(D772,[13]ServOTROS!$F$16:$M$112,8,0),0)</f>
        <v>0</v>
      </c>
      <c r="T772" s="3">
        <f>IFERROR(VLOOKUP(D772,[13]CANCEL!$F$16:$M$48,8,0),0)</f>
        <v>0</v>
      </c>
      <c r="U772" s="3">
        <f>IFERROR(VLOOKUP(B772,[13]Aaf_PENSION!$C$16:$M$112,11,0),0)</f>
        <v>0</v>
      </c>
      <c r="V772" s="3">
        <f>IFERROR(VLOOKUP(B772,[13]Aaf_SALUD!$C$16:$M$112,11,0),0)</f>
        <v>0</v>
      </c>
      <c r="W772" s="3">
        <f>IFERROR(VLOOKUP(D772,[13]CALIDAD!$F$16:$M$1122,8,0),0)</f>
        <v>72308490</v>
      </c>
      <c r="X772" s="3">
        <f>IFERROR(VLOOKUP(D772,'[14]dinamica municip ok'!$F$4:$G$1107,2,0),0)</f>
        <v>261169033</v>
      </c>
      <c r="Y772" s="3">
        <f>IFERROR(VLOOKUP(B772,[13]Ap_CESANTIAS!$C$16:$M$112,11,0),0)</f>
        <v>0</v>
      </c>
      <c r="Z772" s="3">
        <f>IFERROR(VLOOKUP(B772,[13]Ap_PENSION!$C$16:$M$112,11,0),0)</f>
        <v>0</v>
      </c>
      <c r="AA772" s="3">
        <f>IFERROR(VLOOKUP(B772,[13]Ap_SALUD!$C$16:$M$112,11,0),0)</f>
        <v>0</v>
      </c>
      <c r="AB772" s="3"/>
      <c r="AC772" s="36">
        <f t="shared" si="33"/>
        <v>333477523</v>
      </c>
      <c r="AD772" s="37">
        <f t="shared" si="35"/>
        <v>216925474</v>
      </c>
      <c r="AE772" s="144"/>
    </row>
    <row r="773" spans="1:31" x14ac:dyDescent="0.25">
      <c r="A773" s="29">
        <v>761</v>
      </c>
      <c r="B773" s="61"/>
      <c r="C773" s="143" t="str">
        <f>VLOOKUP(D773,[8]Hoja1!$A$2:$B$1115,2,0)</f>
        <v>50450</v>
      </c>
      <c r="D773" s="31">
        <v>800172206</v>
      </c>
      <c r="E773" s="31">
        <v>215050450</v>
      </c>
      <c r="F773" s="61" t="s">
        <v>942</v>
      </c>
      <c r="G773" s="33">
        <v>0</v>
      </c>
      <c r="H773" s="33">
        <v>0</v>
      </c>
      <c r="I773" s="3">
        <f>IFERROR(VLOOKUP(C773,'[6]Anexo 2'!$A$9:$G$1115,7,0),0)</f>
        <v>404599192</v>
      </c>
      <c r="J773" s="3">
        <f>IFERROR(VLOOKUP(C773,'[6]Anexo 1'!$A$9:$F$1115,6,0),0)</f>
        <v>277719371</v>
      </c>
      <c r="K773" s="3"/>
      <c r="L773" s="3"/>
      <c r="M773" s="3"/>
      <c r="N773" s="3"/>
      <c r="O773" s="3"/>
      <c r="P773" s="34">
        <f t="shared" si="34"/>
        <v>682318563</v>
      </c>
      <c r="Q773" s="35">
        <f>VLOOKUP(D773,FEBRERO!$D$13:$Q$1147,14,0)+VLOOKUP(D773,FEBRERO!$D$13:$AC$1147,26,0)</f>
        <v>0</v>
      </c>
      <c r="R773" s="3">
        <f>IFERROR(VLOOKUP(D773,[13]ServNOMINA!$F$16:$M$112,8,0),0)</f>
        <v>0</v>
      </c>
      <c r="S773" s="3">
        <f>IFERROR(VLOOKUP(D773,[13]ServOTROS!$F$16:$M$112,8,0),0)</f>
        <v>0</v>
      </c>
      <c r="T773" s="3">
        <f>IFERROR(VLOOKUP(D773,[13]CANCEL!$F$16:$M$48,8,0),0)</f>
        <v>0</v>
      </c>
      <c r="U773" s="3">
        <f>IFERROR(VLOOKUP(B773,[13]Aaf_PENSION!$C$16:$M$112,11,0),0)</f>
        <v>0</v>
      </c>
      <c r="V773" s="3">
        <f>IFERROR(VLOOKUP(B773,[13]Aaf_SALUD!$C$16:$M$112,11,0),0)</f>
        <v>0</v>
      </c>
      <c r="W773" s="3">
        <f>IFERROR(VLOOKUP(D773,[13]CALIDAD!$F$16:$M$1122,8,0),0)</f>
        <v>101149797</v>
      </c>
      <c r="X773" s="3">
        <f>IFERROR(VLOOKUP(D773,'[14]dinamica municip ok'!$F$4:$G$1107,2,0),0)</f>
        <v>277719371</v>
      </c>
      <c r="Y773" s="3">
        <f>IFERROR(VLOOKUP(B773,[13]Ap_CESANTIAS!$C$16:$M$112,11,0),0)</f>
        <v>0</v>
      </c>
      <c r="Z773" s="3">
        <f>IFERROR(VLOOKUP(B773,[13]Ap_PENSION!$C$16:$M$112,11,0),0)</f>
        <v>0</v>
      </c>
      <c r="AA773" s="3">
        <f>IFERROR(VLOOKUP(B773,[13]Ap_SALUD!$C$16:$M$112,11,0),0)</f>
        <v>0</v>
      </c>
      <c r="AB773" s="3"/>
      <c r="AC773" s="36">
        <f t="shared" si="33"/>
        <v>378869168</v>
      </c>
      <c r="AD773" s="37">
        <f t="shared" si="35"/>
        <v>303449395</v>
      </c>
      <c r="AE773" s="144"/>
    </row>
    <row r="774" spans="1:31" x14ac:dyDescent="0.25">
      <c r="A774" s="38">
        <v>762</v>
      </c>
      <c r="B774" s="61"/>
      <c r="C774" s="143" t="str">
        <f>VLOOKUP(D774,[8]Hoja1!$A$2:$B$1115,2,0)</f>
        <v>50568</v>
      </c>
      <c r="D774" s="31">
        <v>800079035</v>
      </c>
      <c r="E774" s="31">
        <v>216850568</v>
      </c>
      <c r="F774" s="61" t="s">
        <v>943</v>
      </c>
      <c r="G774" s="33">
        <v>0</v>
      </c>
      <c r="H774" s="33">
        <v>0</v>
      </c>
      <c r="I774" s="3">
        <f>IFERROR(VLOOKUP(C774,'[6]Anexo 2'!$A$9:$G$1115,7,0),0)</f>
        <v>2693517504</v>
      </c>
      <c r="J774" s="3">
        <f>IFERROR(VLOOKUP(C774,'[6]Anexo 1'!$A$9:$F$1115,6,0),0)</f>
        <v>2032141688</v>
      </c>
      <c r="K774" s="3"/>
      <c r="L774" s="3"/>
      <c r="M774" s="3"/>
      <c r="N774" s="3"/>
      <c r="O774" s="3"/>
      <c r="P774" s="34">
        <f t="shared" si="34"/>
        <v>4725659192</v>
      </c>
      <c r="Q774" s="35">
        <f>VLOOKUP(D774,FEBRERO!$D$13:$Q$1147,14,0)+VLOOKUP(D774,FEBRERO!$D$13:$AC$1147,26,0)</f>
        <v>0</v>
      </c>
      <c r="R774" s="3">
        <f>IFERROR(VLOOKUP(D774,[13]ServNOMINA!$F$16:$M$112,8,0),0)</f>
        <v>0</v>
      </c>
      <c r="S774" s="3">
        <f>IFERROR(VLOOKUP(D774,[13]ServOTROS!$F$16:$M$112,8,0),0)</f>
        <v>0</v>
      </c>
      <c r="T774" s="3">
        <f>IFERROR(VLOOKUP(D774,[13]CANCEL!$F$16:$M$48,8,0),0)</f>
        <v>0</v>
      </c>
      <c r="U774" s="3">
        <f>IFERROR(VLOOKUP(B774,[13]Aaf_PENSION!$C$16:$M$112,11,0),0)</f>
        <v>0</v>
      </c>
      <c r="V774" s="3">
        <f>IFERROR(VLOOKUP(B774,[13]Aaf_SALUD!$C$16:$M$112,11,0),0)</f>
        <v>0</v>
      </c>
      <c r="W774" s="3">
        <f>IFERROR(VLOOKUP(D774,[13]CALIDAD!$F$16:$M$1122,8,0),0)</f>
        <v>673379376</v>
      </c>
      <c r="X774" s="3">
        <f>IFERROR(VLOOKUP(D774,'[14]dinamica municip ok'!$F$4:$G$1107,2,0),0)</f>
        <v>1686840804</v>
      </c>
      <c r="Y774" s="3">
        <f>IFERROR(VLOOKUP(B774,[13]Ap_CESANTIAS!$C$16:$M$112,11,0),0)</f>
        <v>0</v>
      </c>
      <c r="Z774" s="3">
        <f>IFERROR(VLOOKUP(B774,[13]Ap_PENSION!$C$16:$M$112,11,0),0)</f>
        <v>0</v>
      </c>
      <c r="AA774" s="3">
        <f>IFERROR(VLOOKUP(B774,[13]Ap_SALUD!$C$16:$M$112,11,0),0)</f>
        <v>0</v>
      </c>
      <c r="AB774" s="3"/>
      <c r="AC774" s="36">
        <f t="shared" si="33"/>
        <v>2360220180</v>
      </c>
      <c r="AD774" s="37">
        <f t="shared" si="35"/>
        <v>2365439012</v>
      </c>
      <c r="AE774" s="144"/>
    </row>
    <row r="775" spans="1:31" x14ac:dyDescent="0.25">
      <c r="A775" s="29">
        <v>763</v>
      </c>
      <c r="B775" s="61"/>
      <c r="C775" s="143" t="str">
        <f>VLOOKUP(D775,[8]Hoja1!$A$2:$B$1115,2,0)</f>
        <v>50573</v>
      </c>
      <c r="D775" s="31">
        <v>892099325</v>
      </c>
      <c r="E775" s="31">
        <v>217350573</v>
      </c>
      <c r="F775" s="61" t="s">
        <v>944</v>
      </c>
      <c r="G775" s="33">
        <v>0</v>
      </c>
      <c r="H775" s="33">
        <v>0</v>
      </c>
      <c r="I775" s="3">
        <f>IFERROR(VLOOKUP(C775,'[6]Anexo 2'!$A$9:$G$1115,7,0),0)</f>
        <v>797827216</v>
      </c>
      <c r="J775" s="3">
        <f>IFERROR(VLOOKUP(C775,'[6]Anexo 1'!$A$9:$F$1115,6,0),0)</f>
        <v>838226439</v>
      </c>
      <c r="K775" s="3"/>
      <c r="L775" s="3"/>
      <c r="M775" s="3"/>
      <c r="N775" s="3"/>
      <c r="O775" s="3"/>
      <c r="P775" s="34">
        <f t="shared" si="34"/>
        <v>1636053655</v>
      </c>
      <c r="Q775" s="35">
        <f>VLOOKUP(D775,FEBRERO!$D$13:$Q$1147,14,0)+VLOOKUP(D775,FEBRERO!$D$13:$AC$1147,26,0)</f>
        <v>0</v>
      </c>
      <c r="R775" s="3">
        <f>IFERROR(VLOOKUP(D775,[13]ServNOMINA!$F$16:$M$112,8,0),0)</f>
        <v>0</v>
      </c>
      <c r="S775" s="3">
        <f>IFERROR(VLOOKUP(D775,[13]ServOTROS!$F$16:$M$112,8,0),0)</f>
        <v>0</v>
      </c>
      <c r="T775" s="3">
        <f>IFERROR(VLOOKUP(D775,[13]CANCEL!$F$16:$M$48,8,0),0)</f>
        <v>0</v>
      </c>
      <c r="U775" s="3">
        <f>IFERROR(VLOOKUP(B775,[13]Aaf_PENSION!$C$16:$M$112,11,0),0)</f>
        <v>0</v>
      </c>
      <c r="V775" s="3">
        <f>IFERROR(VLOOKUP(B775,[13]Aaf_SALUD!$C$16:$M$112,11,0),0)</f>
        <v>0</v>
      </c>
      <c r="W775" s="3">
        <f>IFERROR(VLOOKUP(D775,[13]CALIDAD!$F$16:$M$1122,8,0),0)</f>
        <v>199456803</v>
      </c>
      <c r="X775" s="3">
        <f>IFERROR(VLOOKUP(D775,'[14]dinamica municip ok'!$F$4:$G$1107,2,0),0)</f>
        <v>838226439</v>
      </c>
      <c r="Y775" s="3">
        <f>IFERROR(VLOOKUP(B775,[13]Ap_CESANTIAS!$C$16:$M$112,11,0),0)</f>
        <v>0</v>
      </c>
      <c r="Z775" s="3">
        <f>IFERROR(VLOOKUP(B775,[13]Ap_PENSION!$C$16:$M$112,11,0),0)</f>
        <v>0</v>
      </c>
      <c r="AA775" s="3">
        <f>IFERROR(VLOOKUP(B775,[13]Ap_SALUD!$C$16:$M$112,11,0),0)</f>
        <v>0</v>
      </c>
      <c r="AB775" s="3"/>
      <c r="AC775" s="36">
        <f t="shared" si="33"/>
        <v>1037683242</v>
      </c>
      <c r="AD775" s="37">
        <f t="shared" si="35"/>
        <v>598370413</v>
      </c>
      <c r="AE775" s="144"/>
    </row>
    <row r="776" spans="1:31" x14ac:dyDescent="0.25">
      <c r="A776" s="38">
        <v>764</v>
      </c>
      <c r="B776" s="61"/>
      <c r="C776" s="143" t="str">
        <f>VLOOKUP(D776,[8]Hoja1!$A$2:$B$1115,2,0)</f>
        <v>50577</v>
      </c>
      <c r="D776" s="31">
        <v>892099309</v>
      </c>
      <c r="E776" s="31">
        <v>217750577</v>
      </c>
      <c r="F776" s="61" t="s">
        <v>945</v>
      </c>
      <c r="G776" s="33">
        <v>0</v>
      </c>
      <c r="H776" s="33">
        <v>0</v>
      </c>
      <c r="I776" s="3">
        <f>IFERROR(VLOOKUP(C776,'[6]Anexo 2'!$A$9:$G$1115,7,0),0)</f>
        <v>229802688</v>
      </c>
      <c r="J776" s="3">
        <f>IFERROR(VLOOKUP(C776,'[6]Anexo 1'!$A$9:$F$1115,6,0),0)</f>
        <v>219805384</v>
      </c>
      <c r="K776" s="3"/>
      <c r="L776" s="3"/>
      <c r="M776" s="3"/>
      <c r="N776" s="3"/>
      <c r="O776" s="3"/>
      <c r="P776" s="34">
        <f t="shared" si="34"/>
        <v>449608072</v>
      </c>
      <c r="Q776" s="35">
        <f>VLOOKUP(D776,FEBRERO!$D$13:$Q$1147,14,0)+VLOOKUP(D776,FEBRERO!$D$13:$AC$1147,26,0)</f>
        <v>0</v>
      </c>
      <c r="R776" s="3">
        <f>IFERROR(VLOOKUP(D776,[13]ServNOMINA!$F$16:$M$112,8,0),0)</f>
        <v>0</v>
      </c>
      <c r="S776" s="3">
        <f>IFERROR(VLOOKUP(D776,[13]ServOTROS!$F$16:$M$112,8,0),0)</f>
        <v>0</v>
      </c>
      <c r="T776" s="3">
        <f>IFERROR(VLOOKUP(D776,[13]CANCEL!$F$16:$M$48,8,0),0)</f>
        <v>0</v>
      </c>
      <c r="U776" s="3">
        <f>IFERROR(VLOOKUP(B776,[13]Aaf_PENSION!$C$16:$M$112,11,0),0)</f>
        <v>0</v>
      </c>
      <c r="V776" s="3">
        <f>IFERROR(VLOOKUP(B776,[13]Aaf_SALUD!$C$16:$M$112,11,0),0)</f>
        <v>0</v>
      </c>
      <c r="W776" s="3">
        <f>IFERROR(VLOOKUP(D776,[13]CALIDAD!$F$16:$M$1122,8,0),0)</f>
        <v>57450672</v>
      </c>
      <c r="X776" s="3">
        <f>IFERROR(VLOOKUP(D776,'[14]dinamica municip ok'!$F$4:$G$1107,2,0),0)</f>
        <v>219805384</v>
      </c>
      <c r="Y776" s="3">
        <f>IFERROR(VLOOKUP(B776,[13]Ap_CESANTIAS!$C$16:$M$112,11,0),0)</f>
        <v>0</v>
      </c>
      <c r="Z776" s="3">
        <f>IFERROR(VLOOKUP(B776,[13]Ap_PENSION!$C$16:$M$112,11,0),0)</f>
        <v>0</v>
      </c>
      <c r="AA776" s="3">
        <f>IFERROR(VLOOKUP(B776,[13]Ap_SALUD!$C$16:$M$112,11,0),0)</f>
        <v>0</v>
      </c>
      <c r="AB776" s="3"/>
      <c r="AC776" s="36">
        <f t="shared" si="33"/>
        <v>277256056</v>
      </c>
      <c r="AD776" s="37">
        <f t="shared" si="35"/>
        <v>172352016</v>
      </c>
      <c r="AE776" s="144"/>
    </row>
    <row r="777" spans="1:31" x14ac:dyDescent="0.25">
      <c r="A777" s="29">
        <v>765</v>
      </c>
      <c r="B777" s="61"/>
      <c r="C777" s="143" t="str">
        <f>VLOOKUP(D777,[8]Hoja1!$A$2:$B$1115,2,0)</f>
        <v>50590</v>
      </c>
      <c r="D777" s="31">
        <v>800098195</v>
      </c>
      <c r="E777" s="31">
        <v>219050590</v>
      </c>
      <c r="F777" s="61" t="s">
        <v>639</v>
      </c>
      <c r="G777" s="33">
        <v>0</v>
      </c>
      <c r="H777" s="33">
        <v>0</v>
      </c>
      <c r="I777" s="3">
        <f>IFERROR(VLOOKUP(C777,'[6]Anexo 2'!$A$9:$G$1115,7,0),0)</f>
        <v>359458480</v>
      </c>
      <c r="J777" s="3">
        <f>IFERROR(VLOOKUP(C777,'[6]Anexo 1'!$A$9:$F$1115,6,0),0)</f>
        <v>287220491</v>
      </c>
      <c r="K777" s="3"/>
      <c r="L777" s="3"/>
      <c r="M777" s="3"/>
      <c r="N777" s="3"/>
      <c r="O777" s="3"/>
      <c r="P777" s="34">
        <f t="shared" si="34"/>
        <v>646678971</v>
      </c>
      <c r="Q777" s="35">
        <f>VLOOKUP(D777,FEBRERO!$D$13:$Q$1147,14,0)+VLOOKUP(D777,FEBRERO!$D$13:$AC$1147,26,0)</f>
        <v>0</v>
      </c>
      <c r="R777" s="3">
        <f>IFERROR(VLOOKUP(D777,[13]ServNOMINA!$F$16:$M$112,8,0),0)</f>
        <v>0</v>
      </c>
      <c r="S777" s="3">
        <f>IFERROR(VLOOKUP(D777,[13]ServOTROS!$F$16:$M$112,8,0),0)</f>
        <v>0</v>
      </c>
      <c r="T777" s="3">
        <f>IFERROR(VLOOKUP(D777,[13]CANCEL!$F$16:$M$48,8,0),0)</f>
        <v>0</v>
      </c>
      <c r="U777" s="3">
        <f>IFERROR(VLOOKUP(B777,[13]Aaf_PENSION!$C$16:$M$112,11,0),0)</f>
        <v>0</v>
      </c>
      <c r="V777" s="3">
        <f>IFERROR(VLOOKUP(B777,[13]Aaf_SALUD!$C$16:$M$112,11,0),0)</f>
        <v>0</v>
      </c>
      <c r="W777" s="3">
        <f>IFERROR(VLOOKUP(D777,[13]CALIDAD!$F$16:$M$1122,8,0),0)</f>
        <v>89864619</v>
      </c>
      <c r="X777" s="3">
        <f>IFERROR(VLOOKUP(D777,'[14]dinamica municip ok'!$F$4:$G$1107,2,0),0)</f>
        <v>287220491</v>
      </c>
      <c r="Y777" s="3">
        <f>IFERROR(VLOOKUP(B777,[13]Ap_CESANTIAS!$C$16:$M$112,11,0),0)</f>
        <v>0</v>
      </c>
      <c r="Z777" s="3">
        <f>IFERROR(VLOOKUP(B777,[13]Ap_PENSION!$C$16:$M$112,11,0),0)</f>
        <v>0</v>
      </c>
      <c r="AA777" s="3">
        <f>IFERROR(VLOOKUP(B777,[13]Ap_SALUD!$C$16:$M$112,11,0),0)</f>
        <v>0</v>
      </c>
      <c r="AB777" s="3"/>
      <c r="AC777" s="36">
        <f t="shared" si="33"/>
        <v>377085110</v>
      </c>
      <c r="AD777" s="37">
        <f t="shared" si="35"/>
        <v>269593861</v>
      </c>
      <c r="AE777" s="144"/>
    </row>
    <row r="778" spans="1:31" x14ac:dyDescent="0.25">
      <c r="A778" s="38">
        <v>766</v>
      </c>
      <c r="B778" s="61"/>
      <c r="C778" s="143" t="str">
        <f>VLOOKUP(D778,[8]Hoja1!$A$2:$B$1115,2,0)</f>
        <v>50606</v>
      </c>
      <c r="D778" s="31">
        <v>800098199</v>
      </c>
      <c r="E778" s="31">
        <v>210650606</v>
      </c>
      <c r="F778" s="61" t="s">
        <v>946</v>
      </c>
      <c r="G778" s="33">
        <v>0</v>
      </c>
      <c r="H778" s="33">
        <v>0</v>
      </c>
      <c r="I778" s="3">
        <f>IFERROR(VLOOKUP(C778,'[6]Anexo 2'!$A$9:$G$1115,7,0),0)</f>
        <v>305831868</v>
      </c>
      <c r="J778" s="3">
        <f>IFERROR(VLOOKUP(C778,'[6]Anexo 1'!$A$9:$F$1115,6,0),0)</f>
        <v>337983742</v>
      </c>
      <c r="K778" s="3"/>
      <c r="L778" s="3"/>
      <c r="M778" s="3"/>
      <c r="N778" s="3"/>
      <c r="O778" s="3"/>
      <c r="P778" s="34">
        <f t="shared" si="34"/>
        <v>643815610</v>
      </c>
      <c r="Q778" s="35">
        <f>VLOOKUP(D778,FEBRERO!$D$13:$Q$1147,14,0)+VLOOKUP(D778,FEBRERO!$D$13:$AC$1147,26,0)</f>
        <v>0</v>
      </c>
      <c r="R778" s="3">
        <f>IFERROR(VLOOKUP(D778,[13]ServNOMINA!$F$16:$M$112,8,0),0)</f>
        <v>0</v>
      </c>
      <c r="S778" s="3">
        <f>IFERROR(VLOOKUP(D778,[13]ServOTROS!$F$16:$M$112,8,0),0)</f>
        <v>0</v>
      </c>
      <c r="T778" s="3">
        <f>IFERROR(VLOOKUP(D778,[13]CANCEL!$F$16:$M$48,8,0),0)</f>
        <v>0</v>
      </c>
      <c r="U778" s="3">
        <f>IFERROR(VLOOKUP(B778,[13]Aaf_PENSION!$C$16:$M$112,11,0),0)</f>
        <v>0</v>
      </c>
      <c r="V778" s="3">
        <f>IFERROR(VLOOKUP(B778,[13]Aaf_SALUD!$C$16:$M$112,11,0),0)</f>
        <v>0</v>
      </c>
      <c r="W778" s="3">
        <f>IFERROR(VLOOKUP(D778,[13]CALIDAD!$F$16:$M$1122,8,0),0)</f>
        <v>76457967</v>
      </c>
      <c r="X778" s="3">
        <f>IFERROR(VLOOKUP(D778,'[14]dinamica municip ok'!$F$4:$G$1107,2,0),0)</f>
        <v>337983742</v>
      </c>
      <c r="Y778" s="3">
        <f>IFERROR(VLOOKUP(B778,[13]Ap_CESANTIAS!$C$16:$M$112,11,0),0)</f>
        <v>0</v>
      </c>
      <c r="Z778" s="3">
        <f>IFERROR(VLOOKUP(B778,[13]Ap_PENSION!$C$16:$M$112,11,0),0)</f>
        <v>0</v>
      </c>
      <c r="AA778" s="3">
        <f>IFERROR(VLOOKUP(B778,[13]Ap_SALUD!$C$16:$M$112,11,0),0)</f>
        <v>0</v>
      </c>
      <c r="AB778" s="3"/>
      <c r="AC778" s="36">
        <f t="shared" si="33"/>
        <v>414441709</v>
      </c>
      <c r="AD778" s="37">
        <f t="shared" si="35"/>
        <v>229373901</v>
      </c>
      <c r="AE778" s="144"/>
    </row>
    <row r="779" spans="1:31" x14ac:dyDescent="0.25">
      <c r="A779" s="29">
        <v>767</v>
      </c>
      <c r="B779" s="61"/>
      <c r="C779" s="143" t="str">
        <f>VLOOKUP(D779,[8]Hoja1!$A$2:$B$1115,2,0)</f>
        <v>50680</v>
      </c>
      <c r="D779" s="31">
        <v>800098203</v>
      </c>
      <c r="E779" s="31">
        <v>218050680</v>
      </c>
      <c r="F779" s="61" t="s">
        <v>947</v>
      </c>
      <c r="G779" s="33">
        <v>0</v>
      </c>
      <c r="H779" s="33">
        <v>0</v>
      </c>
      <c r="I779" s="3">
        <f>IFERROR(VLOOKUP(C779,'[6]Anexo 2'!$A$9:$G$1115,7,0),0)</f>
        <v>276009728</v>
      </c>
      <c r="J779" s="3">
        <f>IFERROR(VLOOKUP(C779,'[6]Anexo 1'!$A$9:$F$1115,6,0),0)</f>
        <v>276497094</v>
      </c>
      <c r="K779" s="3"/>
      <c r="L779" s="3"/>
      <c r="M779" s="3"/>
      <c r="N779" s="3"/>
      <c r="O779" s="3"/>
      <c r="P779" s="34">
        <f t="shared" si="34"/>
        <v>552506822</v>
      </c>
      <c r="Q779" s="35">
        <f>VLOOKUP(D779,FEBRERO!$D$13:$Q$1147,14,0)+VLOOKUP(D779,FEBRERO!$D$13:$AC$1147,26,0)</f>
        <v>0</v>
      </c>
      <c r="R779" s="3">
        <f>IFERROR(VLOOKUP(D779,[13]ServNOMINA!$F$16:$M$112,8,0),0)</f>
        <v>0</v>
      </c>
      <c r="S779" s="3">
        <f>IFERROR(VLOOKUP(D779,[13]ServOTROS!$F$16:$M$112,8,0),0)</f>
        <v>0</v>
      </c>
      <c r="T779" s="3">
        <f>IFERROR(VLOOKUP(D779,[13]CANCEL!$F$16:$M$48,8,0),0)</f>
        <v>0</v>
      </c>
      <c r="U779" s="3">
        <f>IFERROR(VLOOKUP(B779,[13]Aaf_PENSION!$C$16:$M$112,11,0),0)</f>
        <v>0</v>
      </c>
      <c r="V779" s="3">
        <f>IFERROR(VLOOKUP(B779,[13]Aaf_SALUD!$C$16:$M$112,11,0),0)</f>
        <v>0</v>
      </c>
      <c r="W779" s="3">
        <f>IFERROR(VLOOKUP(D779,[13]CALIDAD!$F$16:$M$1122,8,0),0)</f>
        <v>69002433</v>
      </c>
      <c r="X779" s="3">
        <f>IFERROR(VLOOKUP(D779,'[14]dinamica municip ok'!$F$4:$G$1107,2,0),0)</f>
        <v>134390828</v>
      </c>
      <c r="Y779" s="3">
        <f>IFERROR(VLOOKUP(B779,[13]Ap_CESANTIAS!$C$16:$M$112,11,0),0)</f>
        <v>0</v>
      </c>
      <c r="Z779" s="3">
        <f>IFERROR(VLOOKUP(B779,[13]Ap_PENSION!$C$16:$M$112,11,0),0)</f>
        <v>0</v>
      </c>
      <c r="AA779" s="3">
        <f>IFERROR(VLOOKUP(B779,[13]Ap_SALUD!$C$16:$M$112,11,0),0)</f>
        <v>0</v>
      </c>
      <c r="AB779" s="3"/>
      <c r="AC779" s="36">
        <f t="shared" si="33"/>
        <v>203393261</v>
      </c>
      <c r="AD779" s="37">
        <f t="shared" si="35"/>
        <v>349113561</v>
      </c>
      <c r="AE779" s="144"/>
    </row>
    <row r="780" spans="1:31" x14ac:dyDescent="0.25">
      <c r="A780" s="38">
        <v>768</v>
      </c>
      <c r="B780" s="61"/>
      <c r="C780" s="143" t="str">
        <f>VLOOKUP(D780,[8]Hoja1!$A$2:$B$1115,2,0)</f>
        <v>50683</v>
      </c>
      <c r="D780" s="31">
        <v>800098205</v>
      </c>
      <c r="E780" s="31">
        <v>218350683</v>
      </c>
      <c r="F780" s="61" t="s">
        <v>948</v>
      </c>
      <c r="G780" s="33">
        <v>0</v>
      </c>
      <c r="H780" s="33">
        <v>0</v>
      </c>
      <c r="I780" s="3">
        <f>IFERROR(VLOOKUP(C780,'[6]Anexo 2'!$A$9:$G$1115,7,0),0)</f>
        <v>181749396</v>
      </c>
      <c r="J780" s="3">
        <f>IFERROR(VLOOKUP(C780,'[6]Anexo 1'!$A$9:$F$1115,6,0),0)</f>
        <v>160822637</v>
      </c>
      <c r="K780" s="3"/>
      <c r="L780" s="3"/>
      <c r="M780" s="3"/>
      <c r="N780" s="3"/>
      <c r="O780" s="3"/>
      <c r="P780" s="34">
        <f t="shared" si="34"/>
        <v>342572033</v>
      </c>
      <c r="Q780" s="35">
        <f>VLOOKUP(D780,FEBRERO!$D$13:$Q$1147,14,0)+VLOOKUP(D780,FEBRERO!$D$13:$AC$1147,26,0)</f>
        <v>0</v>
      </c>
      <c r="R780" s="3">
        <f>IFERROR(VLOOKUP(D780,[13]ServNOMINA!$F$16:$M$112,8,0),0)</f>
        <v>0</v>
      </c>
      <c r="S780" s="3">
        <f>IFERROR(VLOOKUP(D780,[13]ServOTROS!$F$16:$M$112,8,0),0)</f>
        <v>0</v>
      </c>
      <c r="T780" s="3">
        <f>IFERROR(VLOOKUP(D780,[13]CANCEL!$F$16:$M$48,8,0),0)</f>
        <v>0</v>
      </c>
      <c r="U780" s="3">
        <f>IFERROR(VLOOKUP(B780,[13]Aaf_PENSION!$C$16:$M$112,11,0),0)</f>
        <v>0</v>
      </c>
      <c r="V780" s="3">
        <f>IFERROR(VLOOKUP(B780,[13]Aaf_SALUD!$C$16:$M$112,11,0),0)</f>
        <v>0</v>
      </c>
      <c r="W780" s="3">
        <f>IFERROR(VLOOKUP(D780,[13]CALIDAD!$F$16:$M$1122,8,0),0)</f>
        <v>45437349</v>
      </c>
      <c r="X780" s="3">
        <f>IFERROR(VLOOKUP(D780,'[14]dinamica municip ok'!$F$4:$G$1107,2,0),0)</f>
        <v>160822637</v>
      </c>
      <c r="Y780" s="3">
        <f>IFERROR(VLOOKUP(B780,[13]Ap_CESANTIAS!$C$16:$M$112,11,0),0)</f>
        <v>0</v>
      </c>
      <c r="Z780" s="3">
        <f>IFERROR(VLOOKUP(B780,[13]Ap_PENSION!$C$16:$M$112,11,0),0)</f>
        <v>0</v>
      </c>
      <c r="AA780" s="3">
        <f>IFERROR(VLOOKUP(B780,[13]Ap_SALUD!$C$16:$M$112,11,0),0)</f>
        <v>0</v>
      </c>
      <c r="AB780" s="3"/>
      <c r="AC780" s="36">
        <f t="shared" si="33"/>
        <v>206259986</v>
      </c>
      <c r="AD780" s="37">
        <f t="shared" si="35"/>
        <v>136312047</v>
      </c>
      <c r="AE780" s="144"/>
    </row>
    <row r="781" spans="1:31" x14ac:dyDescent="0.25">
      <c r="A781" s="29">
        <v>769</v>
      </c>
      <c r="B781" s="61"/>
      <c r="C781" s="143" t="str">
        <f>VLOOKUP(D781,[8]Hoja1!$A$2:$B$1115,2,0)</f>
        <v>50686</v>
      </c>
      <c r="D781" s="31">
        <v>892099246</v>
      </c>
      <c r="E781" s="31">
        <v>218650686</v>
      </c>
      <c r="F781" s="61" t="s">
        <v>949</v>
      </c>
      <c r="G781" s="33">
        <v>0</v>
      </c>
      <c r="H781" s="33">
        <v>0</v>
      </c>
      <c r="I781" s="3">
        <f>IFERROR(VLOOKUP(C781,'[6]Anexo 2'!$A$9:$G$1115,7,0),0)</f>
        <v>33227763</v>
      </c>
      <c r="J781" s="3">
        <f>IFERROR(VLOOKUP(C781,'[6]Anexo 1'!$A$9:$F$1115,6,0),0)</f>
        <v>30622684</v>
      </c>
      <c r="K781" s="3"/>
      <c r="L781" s="3"/>
      <c r="M781" s="3"/>
      <c r="N781" s="3"/>
      <c r="O781" s="3"/>
      <c r="P781" s="34">
        <f t="shared" si="34"/>
        <v>63850447</v>
      </c>
      <c r="Q781" s="35">
        <f>VLOOKUP(D781,FEBRERO!$D$13:$Q$1147,14,0)+VLOOKUP(D781,FEBRERO!$D$13:$AC$1147,26,0)</f>
        <v>0</v>
      </c>
      <c r="R781" s="3">
        <f>IFERROR(VLOOKUP(D781,[13]ServNOMINA!$F$16:$M$112,8,0),0)</f>
        <v>0</v>
      </c>
      <c r="S781" s="3">
        <f>IFERROR(VLOOKUP(D781,[13]ServOTROS!$F$16:$M$112,8,0),0)</f>
        <v>0</v>
      </c>
      <c r="T781" s="3">
        <f>IFERROR(VLOOKUP(D781,[13]CANCEL!$F$16:$M$48,8,0),0)</f>
        <v>0</v>
      </c>
      <c r="U781" s="3">
        <f>IFERROR(VLOOKUP(B781,[13]Aaf_PENSION!$C$16:$M$112,11,0),0)</f>
        <v>0</v>
      </c>
      <c r="V781" s="3">
        <f>IFERROR(VLOOKUP(B781,[13]Aaf_SALUD!$C$16:$M$112,11,0),0)</f>
        <v>0</v>
      </c>
      <c r="W781" s="3">
        <f>IFERROR(VLOOKUP(D781,[13]CALIDAD!$F$16:$M$1122,8,0),0)</f>
        <v>8306940</v>
      </c>
      <c r="X781" s="3">
        <f>IFERROR(VLOOKUP(D781,'[14]dinamica municip ok'!$F$4:$G$1107,2,0),0)</f>
        <v>30622684</v>
      </c>
      <c r="Y781" s="3">
        <f>IFERROR(VLOOKUP(B781,[13]Ap_CESANTIAS!$C$16:$M$112,11,0),0)</f>
        <v>0</v>
      </c>
      <c r="Z781" s="3">
        <f>IFERROR(VLOOKUP(B781,[13]Ap_PENSION!$C$16:$M$112,11,0),0)</f>
        <v>0</v>
      </c>
      <c r="AA781" s="3">
        <f>IFERROR(VLOOKUP(B781,[13]Ap_SALUD!$C$16:$M$112,11,0),0)</f>
        <v>0</v>
      </c>
      <c r="AB781" s="3"/>
      <c r="AC781" s="36">
        <f t="shared" ref="AC781:AC844" si="36">SUM(R781:AA781)</f>
        <v>38929624</v>
      </c>
      <c r="AD781" s="37">
        <f t="shared" si="35"/>
        <v>24920823</v>
      </c>
      <c r="AE781" s="144"/>
    </row>
    <row r="782" spans="1:31" x14ac:dyDescent="0.25">
      <c r="A782" s="38">
        <v>770</v>
      </c>
      <c r="B782" s="61"/>
      <c r="C782" s="143" t="str">
        <f>VLOOKUP(D782,[8]Hoja1!$A$2:$B$1115,2,0)</f>
        <v>50689</v>
      </c>
      <c r="D782" s="31">
        <v>892099548</v>
      </c>
      <c r="E782" s="31">
        <v>218950689</v>
      </c>
      <c r="F782" s="61" t="s">
        <v>703</v>
      </c>
      <c r="G782" s="33">
        <v>0</v>
      </c>
      <c r="H782" s="33">
        <v>0</v>
      </c>
      <c r="I782" s="3">
        <f>IFERROR(VLOOKUP(C782,'[6]Anexo 2'!$A$9:$G$1115,7,0),0)</f>
        <v>454751440</v>
      </c>
      <c r="J782" s="3">
        <f>IFERROR(VLOOKUP(C782,'[6]Anexo 1'!$A$9:$F$1115,6,0),0)</f>
        <v>462048650</v>
      </c>
      <c r="K782" s="3"/>
      <c r="L782" s="3"/>
      <c r="M782" s="3"/>
      <c r="N782" s="3"/>
      <c r="O782" s="3"/>
      <c r="P782" s="34">
        <f t="shared" ref="P782:P845" si="37">SUM(G782:N782)</f>
        <v>916800090</v>
      </c>
      <c r="Q782" s="35">
        <f>VLOOKUP(D782,FEBRERO!$D$13:$Q$1147,14,0)+VLOOKUP(D782,FEBRERO!$D$13:$AC$1147,26,0)</f>
        <v>0</v>
      </c>
      <c r="R782" s="3">
        <f>IFERROR(VLOOKUP(D782,[13]ServNOMINA!$F$16:$M$112,8,0),0)</f>
        <v>0</v>
      </c>
      <c r="S782" s="3">
        <f>IFERROR(VLOOKUP(D782,[13]ServOTROS!$F$16:$M$112,8,0),0)</f>
        <v>0</v>
      </c>
      <c r="T782" s="3">
        <f>IFERROR(VLOOKUP(D782,[13]CANCEL!$F$16:$M$48,8,0),0)</f>
        <v>0</v>
      </c>
      <c r="U782" s="3">
        <f>IFERROR(VLOOKUP(B782,[13]Aaf_PENSION!$C$16:$M$112,11,0),0)</f>
        <v>0</v>
      </c>
      <c r="V782" s="3">
        <f>IFERROR(VLOOKUP(B782,[13]Aaf_SALUD!$C$16:$M$112,11,0),0)</f>
        <v>0</v>
      </c>
      <c r="W782" s="3">
        <f>IFERROR(VLOOKUP(D782,[13]CALIDAD!$F$16:$M$1122,8,0),0)</f>
        <v>113687859</v>
      </c>
      <c r="X782" s="3">
        <f>IFERROR(VLOOKUP(D782,'[14]dinamica municip ok'!$F$4:$G$1107,2,0),0)</f>
        <v>462048650</v>
      </c>
      <c r="Y782" s="3">
        <f>IFERROR(VLOOKUP(B782,[13]Ap_CESANTIAS!$C$16:$M$112,11,0),0)</f>
        <v>0</v>
      </c>
      <c r="Z782" s="3">
        <f>IFERROR(VLOOKUP(B782,[13]Ap_PENSION!$C$16:$M$112,11,0),0)</f>
        <v>0</v>
      </c>
      <c r="AA782" s="3">
        <f>IFERROR(VLOOKUP(B782,[13]Ap_SALUD!$C$16:$M$112,11,0),0)</f>
        <v>0</v>
      </c>
      <c r="AB782" s="3"/>
      <c r="AC782" s="36">
        <f t="shared" si="36"/>
        <v>575736509</v>
      </c>
      <c r="AD782" s="37">
        <f t="shared" si="35"/>
        <v>341063581</v>
      </c>
      <c r="AE782" s="144"/>
    </row>
    <row r="783" spans="1:31" x14ac:dyDescent="0.25">
      <c r="A783" s="29">
        <v>771</v>
      </c>
      <c r="B783" s="61"/>
      <c r="C783" s="143" t="str">
        <f>VLOOKUP(D783,[8]Hoja1!$A$2:$B$1115,2,0)</f>
        <v>50711</v>
      </c>
      <c r="D783" s="31">
        <v>892099173</v>
      </c>
      <c r="E783" s="31">
        <v>211150711</v>
      </c>
      <c r="F783" s="61" t="s">
        <v>950</v>
      </c>
      <c r="G783" s="33">
        <v>0</v>
      </c>
      <c r="H783" s="33">
        <v>0</v>
      </c>
      <c r="I783" s="3">
        <f>IFERROR(VLOOKUP(C783,'[6]Anexo 2'!$A$9:$G$1115,7,0),0)</f>
        <v>494539584</v>
      </c>
      <c r="J783" s="3">
        <f>IFERROR(VLOOKUP(C783,'[6]Anexo 1'!$A$9:$F$1115,6,0),0)</f>
        <v>419135727</v>
      </c>
      <c r="K783" s="3"/>
      <c r="L783" s="3"/>
      <c r="M783" s="3"/>
      <c r="N783" s="3"/>
      <c r="O783" s="3"/>
      <c r="P783" s="34">
        <f t="shared" si="37"/>
        <v>913675311</v>
      </c>
      <c r="Q783" s="35">
        <f>VLOOKUP(D783,FEBRERO!$D$13:$Q$1147,14,0)+VLOOKUP(D783,FEBRERO!$D$13:$AC$1147,26,0)</f>
        <v>0</v>
      </c>
      <c r="R783" s="3">
        <f>IFERROR(VLOOKUP(D783,[13]ServNOMINA!$F$16:$M$112,8,0),0)</f>
        <v>0</v>
      </c>
      <c r="S783" s="3">
        <f>IFERROR(VLOOKUP(D783,[13]ServOTROS!$F$16:$M$112,8,0),0)</f>
        <v>0</v>
      </c>
      <c r="T783" s="3">
        <f>IFERROR(VLOOKUP(D783,[13]CANCEL!$F$16:$M$48,8,0),0)</f>
        <v>0</v>
      </c>
      <c r="U783" s="3">
        <f>IFERROR(VLOOKUP(B783,[13]Aaf_PENSION!$C$16:$M$112,11,0),0)</f>
        <v>0</v>
      </c>
      <c r="V783" s="3">
        <f>IFERROR(VLOOKUP(B783,[13]Aaf_SALUD!$C$16:$M$112,11,0),0)</f>
        <v>0</v>
      </c>
      <c r="W783" s="3">
        <f>IFERROR(VLOOKUP(D783,[13]CALIDAD!$F$16:$M$1122,8,0),0)</f>
        <v>123634896</v>
      </c>
      <c r="X783" s="3">
        <f>IFERROR(VLOOKUP(D783,'[14]dinamica municip ok'!$F$4:$G$1107,2,0),0)</f>
        <v>419135727</v>
      </c>
      <c r="Y783" s="3">
        <f>IFERROR(VLOOKUP(B783,[13]Ap_CESANTIAS!$C$16:$M$112,11,0),0)</f>
        <v>0</v>
      </c>
      <c r="Z783" s="3">
        <f>IFERROR(VLOOKUP(B783,[13]Ap_PENSION!$C$16:$M$112,11,0),0)</f>
        <v>0</v>
      </c>
      <c r="AA783" s="3">
        <f>IFERROR(VLOOKUP(B783,[13]Ap_SALUD!$C$16:$M$112,11,0),0)</f>
        <v>0</v>
      </c>
      <c r="AB783" s="3"/>
      <c r="AC783" s="36">
        <f t="shared" si="36"/>
        <v>542770623</v>
      </c>
      <c r="AD783" s="37">
        <f t="shared" ref="AD783:AD846" si="38">+P783-Q783+AB783-AC783</f>
        <v>370904688</v>
      </c>
      <c r="AE783" s="144"/>
    </row>
    <row r="784" spans="1:31" x14ac:dyDescent="0.25">
      <c r="A784" s="38">
        <v>772</v>
      </c>
      <c r="B784" s="61"/>
      <c r="C784" s="143" t="str">
        <f>VLOOKUP(D784,[8]Hoja1!$A$2:$B$1115,2,0)</f>
        <v>52019</v>
      </c>
      <c r="D784" s="31">
        <v>800099054</v>
      </c>
      <c r="E784" s="31">
        <v>211952019</v>
      </c>
      <c r="F784" s="61" t="s">
        <v>731</v>
      </c>
      <c r="G784" s="33">
        <v>0</v>
      </c>
      <c r="H784" s="33">
        <v>0</v>
      </c>
      <c r="I784" s="3">
        <f>IFERROR(VLOOKUP(C784,'[6]Anexo 2'!$A$9:$G$1115,7,0),0)</f>
        <v>115559002</v>
      </c>
      <c r="J784" s="3">
        <f>IFERROR(VLOOKUP(C784,'[6]Anexo 1'!$A$9:$F$1115,6,0),0)</f>
        <v>136018493</v>
      </c>
      <c r="K784" s="3"/>
      <c r="L784" s="3"/>
      <c r="M784" s="3"/>
      <c r="N784" s="3"/>
      <c r="O784" s="3"/>
      <c r="P784" s="34">
        <f t="shared" si="37"/>
        <v>251577495</v>
      </c>
      <c r="Q784" s="35">
        <f>VLOOKUP(D784,FEBRERO!$D$13:$Q$1147,14,0)+VLOOKUP(D784,FEBRERO!$D$13:$AC$1147,26,0)</f>
        <v>0</v>
      </c>
      <c r="R784" s="3">
        <f>IFERROR(VLOOKUP(D784,[13]ServNOMINA!$F$16:$M$112,8,0),0)</f>
        <v>0</v>
      </c>
      <c r="S784" s="3">
        <f>IFERROR(VLOOKUP(D784,[13]ServOTROS!$F$16:$M$112,8,0),0)</f>
        <v>0</v>
      </c>
      <c r="T784" s="3">
        <f>IFERROR(VLOOKUP(D784,[13]CANCEL!$F$16:$M$48,8,0),0)</f>
        <v>0</v>
      </c>
      <c r="U784" s="3">
        <f>IFERROR(VLOOKUP(B784,[13]Aaf_PENSION!$C$16:$M$112,11,0),0)</f>
        <v>0</v>
      </c>
      <c r="V784" s="3">
        <f>IFERROR(VLOOKUP(B784,[13]Aaf_SALUD!$C$16:$M$112,11,0),0)</f>
        <v>0</v>
      </c>
      <c r="W784" s="3">
        <f>IFERROR(VLOOKUP(D784,[13]CALIDAD!$F$16:$M$1122,8,0),0)</f>
        <v>28889751</v>
      </c>
      <c r="X784" s="3">
        <f>IFERROR(VLOOKUP(D784,'[14]dinamica municip ok'!$F$4:$G$1107,2,0),0)</f>
        <v>136018493</v>
      </c>
      <c r="Y784" s="3">
        <f>IFERROR(VLOOKUP(B784,[13]Ap_CESANTIAS!$C$16:$M$112,11,0),0)</f>
        <v>0</v>
      </c>
      <c r="Z784" s="3">
        <f>IFERROR(VLOOKUP(B784,[13]Ap_PENSION!$C$16:$M$112,11,0),0)</f>
        <v>0</v>
      </c>
      <c r="AA784" s="3">
        <f>IFERROR(VLOOKUP(B784,[13]Ap_SALUD!$C$16:$M$112,11,0),0)</f>
        <v>0</v>
      </c>
      <c r="AB784" s="3"/>
      <c r="AC784" s="36">
        <f t="shared" si="36"/>
        <v>164908244</v>
      </c>
      <c r="AD784" s="37">
        <f t="shared" si="38"/>
        <v>86669251</v>
      </c>
      <c r="AE784" s="144"/>
    </row>
    <row r="785" spans="1:31" x14ac:dyDescent="0.25">
      <c r="A785" s="29">
        <v>773</v>
      </c>
      <c r="B785" s="61"/>
      <c r="C785" s="143" t="str">
        <f>VLOOKUP(D785,[8]Hoja1!$A$2:$B$1115,2,0)</f>
        <v>52022</v>
      </c>
      <c r="D785" s="31">
        <v>800099052</v>
      </c>
      <c r="E785" s="31">
        <v>212252022</v>
      </c>
      <c r="F785" s="61" t="s">
        <v>951</v>
      </c>
      <c r="G785" s="33">
        <v>0</v>
      </c>
      <c r="H785" s="33">
        <v>0</v>
      </c>
      <c r="I785" s="3">
        <f>IFERROR(VLOOKUP(C785,'[6]Anexo 2'!$A$9:$G$1115,7,0),0)</f>
        <v>136200924</v>
      </c>
      <c r="J785" s="3">
        <f>IFERROR(VLOOKUP(C785,'[6]Anexo 1'!$A$9:$F$1115,6,0),0)</f>
        <v>150666012</v>
      </c>
      <c r="K785" s="3"/>
      <c r="L785" s="3"/>
      <c r="M785" s="3"/>
      <c r="N785" s="3"/>
      <c r="O785" s="3"/>
      <c r="P785" s="34">
        <f t="shared" si="37"/>
        <v>286866936</v>
      </c>
      <c r="Q785" s="35">
        <f>VLOOKUP(D785,FEBRERO!$D$13:$Q$1147,14,0)+VLOOKUP(D785,FEBRERO!$D$13:$AC$1147,26,0)</f>
        <v>0</v>
      </c>
      <c r="R785" s="3">
        <f>IFERROR(VLOOKUP(D785,[13]ServNOMINA!$F$16:$M$112,8,0),0)</f>
        <v>0</v>
      </c>
      <c r="S785" s="3">
        <f>IFERROR(VLOOKUP(D785,[13]ServOTROS!$F$16:$M$112,8,0),0)</f>
        <v>0</v>
      </c>
      <c r="T785" s="3">
        <f>IFERROR(VLOOKUP(D785,[13]CANCEL!$F$16:$M$48,8,0),0)</f>
        <v>0</v>
      </c>
      <c r="U785" s="3">
        <f>IFERROR(VLOOKUP(B785,[13]Aaf_PENSION!$C$16:$M$112,11,0),0)</f>
        <v>0</v>
      </c>
      <c r="V785" s="3">
        <f>IFERROR(VLOOKUP(B785,[13]Aaf_SALUD!$C$16:$M$112,11,0),0)</f>
        <v>0</v>
      </c>
      <c r="W785" s="3">
        <f>IFERROR(VLOOKUP(D785,[13]CALIDAD!$F$16:$M$1122,8,0),0)</f>
        <v>34050231</v>
      </c>
      <c r="X785" s="3">
        <f>IFERROR(VLOOKUP(D785,'[14]dinamica municip ok'!$F$4:$G$1107,2,0),0)</f>
        <v>150666012</v>
      </c>
      <c r="Y785" s="3">
        <f>IFERROR(VLOOKUP(B785,[13]Ap_CESANTIAS!$C$16:$M$112,11,0),0)</f>
        <v>0</v>
      </c>
      <c r="Z785" s="3">
        <f>IFERROR(VLOOKUP(B785,[13]Ap_PENSION!$C$16:$M$112,11,0),0)</f>
        <v>0</v>
      </c>
      <c r="AA785" s="3">
        <f>IFERROR(VLOOKUP(B785,[13]Ap_SALUD!$C$16:$M$112,11,0),0)</f>
        <v>0</v>
      </c>
      <c r="AB785" s="3"/>
      <c r="AC785" s="36">
        <f t="shared" si="36"/>
        <v>184716243</v>
      </c>
      <c r="AD785" s="37">
        <f t="shared" si="38"/>
        <v>102150693</v>
      </c>
      <c r="AE785" s="144"/>
    </row>
    <row r="786" spans="1:31" x14ac:dyDescent="0.25">
      <c r="A786" s="38">
        <v>774</v>
      </c>
      <c r="B786" s="61"/>
      <c r="C786" s="143" t="str">
        <f>VLOOKUP(D786,[8]Hoja1!$A$2:$B$1115,2,0)</f>
        <v>52036</v>
      </c>
      <c r="D786" s="31">
        <v>800099055</v>
      </c>
      <c r="E786" s="31">
        <v>213652036</v>
      </c>
      <c r="F786" s="61" t="s">
        <v>952</v>
      </c>
      <c r="G786" s="33">
        <v>0</v>
      </c>
      <c r="H786" s="33">
        <v>0</v>
      </c>
      <c r="I786" s="3">
        <f>IFERROR(VLOOKUP(C786,'[6]Anexo 2'!$A$9:$G$1115,7,0),0)</f>
        <v>85744963</v>
      </c>
      <c r="J786" s="3">
        <f>IFERROR(VLOOKUP(C786,'[6]Anexo 1'!$A$9:$F$1115,6,0),0)</f>
        <v>88653681</v>
      </c>
      <c r="K786" s="3"/>
      <c r="L786" s="3"/>
      <c r="M786" s="3"/>
      <c r="N786" s="3"/>
      <c r="O786" s="3"/>
      <c r="P786" s="34">
        <f t="shared" si="37"/>
        <v>174398644</v>
      </c>
      <c r="Q786" s="35">
        <f>VLOOKUP(D786,FEBRERO!$D$13:$Q$1147,14,0)+VLOOKUP(D786,FEBRERO!$D$13:$AC$1147,26,0)</f>
        <v>0</v>
      </c>
      <c r="R786" s="3">
        <f>IFERROR(VLOOKUP(D786,[13]ServNOMINA!$F$16:$M$112,8,0),0)</f>
        <v>0</v>
      </c>
      <c r="S786" s="3">
        <f>IFERROR(VLOOKUP(D786,[13]ServOTROS!$F$16:$M$112,8,0),0)</f>
        <v>0</v>
      </c>
      <c r="T786" s="3">
        <f>IFERROR(VLOOKUP(D786,[13]CANCEL!$F$16:$M$48,8,0),0)</f>
        <v>0</v>
      </c>
      <c r="U786" s="3">
        <f>IFERROR(VLOOKUP(B786,[13]Aaf_PENSION!$C$16:$M$112,11,0),0)</f>
        <v>0</v>
      </c>
      <c r="V786" s="3">
        <f>IFERROR(VLOOKUP(B786,[13]Aaf_SALUD!$C$16:$M$112,11,0),0)</f>
        <v>0</v>
      </c>
      <c r="W786" s="3">
        <f>IFERROR(VLOOKUP(D786,[13]CALIDAD!$F$16:$M$1122,8,0),0)</f>
        <v>21436242</v>
      </c>
      <c r="X786" s="3">
        <f>IFERROR(VLOOKUP(D786,'[14]dinamica municip ok'!$F$4:$G$1107,2,0),0)</f>
        <v>88653681</v>
      </c>
      <c r="Y786" s="3">
        <f>IFERROR(VLOOKUP(B786,[13]Ap_CESANTIAS!$C$16:$M$112,11,0),0)</f>
        <v>0</v>
      </c>
      <c r="Z786" s="3">
        <f>IFERROR(VLOOKUP(B786,[13]Ap_PENSION!$C$16:$M$112,11,0),0)</f>
        <v>0</v>
      </c>
      <c r="AA786" s="3">
        <f>IFERROR(VLOOKUP(B786,[13]Ap_SALUD!$C$16:$M$112,11,0),0)</f>
        <v>0</v>
      </c>
      <c r="AB786" s="3"/>
      <c r="AC786" s="36">
        <f t="shared" si="36"/>
        <v>110089923</v>
      </c>
      <c r="AD786" s="37">
        <f t="shared" si="38"/>
        <v>64308721</v>
      </c>
      <c r="AE786" s="144"/>
    </row>
    <row r="787" spans="1:31" x14ac:dyDescent="0.25">
      <c r="A787" s="29">
        <v>775</v>
      </c>
      <c r="B787" s="61"/>
      <c r="C787" s="143" t="str">
        <f>VLOOKUP(D787,[8]Hoja1!$A$2:$B$1115,2,0)</f>
        <v>52051</v>
      </c>
      <c r="D787" s="31">
        <v>800099058</v>
      </c>
      <c r="E787" s="31">
        <v>215152051</v>
      </c>
      <c r="F787" s="61" t="s">
        <v>953</v>
      </c>
      <c r="G787" s="33">
        <v>0</v>
      </c>
      <c r="H787" s="33">
        <v>0</v>
      </c>
      <c r="I787" s="3">
        <f>IFERROR(VLOOKUP(C787,'[6]Anexo 2'!$A$9:$G$1115,7,0),0)</f>
        <v>117679606</v>
      </c>
      <c r="J787" s="3">
        <f>IFERROR(VLOOKUP(C787,'[6]Anexo 1'!$A$9:$F$1115,6,0),0)</f>
        <v>134586074</v>
      </c>
      <c r="K787" s="3"/>
      <c r="L787" s="3"/>
      <c r="M787" s="3"/>
      <c r="N787" s="3"/>
      <c r="O787" s="3"/>
      <c r="P787" s="34">
        <f t="shared" si="37"/>
        <v>252265680</v>
      </c>
      <c r="Q787" s="35">
        <f>VLOOKUP(D787,FEBRERO!$D$13:$Q$1147,14,0)+VLOOKUP(D787,FEBRERO!$D$13:$AC$1147,26,0)</f>
        <v>0</v>
      </c>
      <c r="R787" s="3">
        <f>IFERROR(VLOOKUP(D787,[13]ServNOMINA!$F$16:$M$112,8,0),0)</f>
        <v>0</v>
      </c>
      <c r="S787" s="3">
        <f>IFERROR(VLOOKUP(D787,[13]ServOTROS!$F$16:$M$112,8,0),0)</f>
        <v>0</v>
      </c>
      <c r="T787" s="3">
        <f>IFERROR(VLOOKUP(D787,[13]CANCEL!$F$16:$M$48,8,0),0)</f>
        <v>0</v>
      </c>
      <c r="U787" s="3">
        <f>IFERROR(VLOOKUP(B787,[13]Aaf_PENSION!$C$16:$M$112,11,0),0)</f>
        <v>0</v>
      </c>
      <c r="V787" s="3">
        <f>IFERROR(VLOOKUP(B787,[13]Aaf_SALUD!$C$16:$M$112,11,0),0)</f>
        <v>0</v>
      </c>
      <c r="W787" s="3">
        <f>IFERROR(VLOOKUP(D787,[13]CALIDAD!$F$16:$M$1122,8,0),0)</f>
        <v>29419902</v>
      </c>
      <c r="X787" s="3">
        <f>IFERROR(VLOOKUP(D787,'[14]dinamica municip ok'!$F$4:$G$1107,2,0),0)</f>
        <v>134586074</v>
      </c>
      <c r="Y787" s="3">
        <f>IFERROR(VLOOKUP(B787,[13]Ap_CESANTIAS!$C$16:$M$112,11,0),0)</f>
        <v>0</v>
      </c>
      <c r="Z787" s="3">
        <f>IFERROR(VLOOKUP(B787,[13]Ap_PENSION!$C$16:$M$112,11,0),0)</f>
        <v>0</v>
      </c>
      <c r="AA787" s="3">
        <f>IFERROR(VLOOKUP(B787,[13]Ap_SALUD!$C$16:$M$112,11,0),0)</f>
        <v>0</v>
      </c>
      <c r="AB787" s="3"/>
      <c r="AC787" s="36">
        <f t="shared" si="36"/>
        <v>164005976</v>
      </c>
      <c r="AD787" s="37">
        <f t="shared" si="38"/>
        <v>88259704</v>
      </c>
      <c r="AE787" s="144"/>
    </row>
    <row r="788" spans="1:31" x14ac:dyDescent="0.25">
      <c r="A788" s="38">
        <v>776</v>
      </c>
      <c r="B788" s="61"/>
      <c r="C788" s="143" t="str">
        <f>VLOOKUP(D788,[8]Hoja1!$A$2:$B$1115,2,0)</f>
        <v>52079</v>
      </c>
      <c r="D788" s="31">
        <v>800099061</v>
      </c>
      <c r="E788" s="31">
        <v>217952079</v>
      </c>
      <c r="F788" s="61" t="s">
        <v>954</v>
      </c>
      <c r="G788" s="33">
        <v>0</v>
      </c>
      <c r="H788" s="33">
        <v>0</v>
      </c>
      <c r="I788" s="3">
        <f>IFERROR(VLOOKUP(C788,'[6]Anexo 2'!$A$9:$G$1115,7,0),0)</f>
        <v>2681251328</v>
      </c>
      <c r="J788" s="3">
        <f>IFERROR(VLOOKUP(C788,'[6]Anexo 1'!$A$9:$F$1115,6,0),0)</f>
        <v>1699990078</v>
      </c>
      <c r="K788" s="3"/>
      <c r="L788" s="3"/>
      <c r="M788" s="3"/>
      <c r="N788" s="3"/>
      <c r="O788" s="3"/>
      <c r="P788" s="34">
        <f t="shared" si="37"/>
        <v>4381241406</v>
      </c>
      <c r="Q788" s="35">
        <f>VLOOKUP(D788,FEBRERO!$D$13:$Q$1147,14,0)+VLOOKUP(D788,FEBRERO!$D$13:$AC$1147,26,0)</f>
        <v>0</v>
      </c>
      <c r="R788" s="3">
        <f>IFERROR(VLOOKUP(D788,[13]ServNOMINA!$F$16:$M$112,8,0),0)</f>
        <v>0</v>
      </c>
      <c r="S788" s="3">
        <f>IFERROR(VLOOKUP(D788,[13]ServOTROS!$F$16:$M$112,8,0),0)</f>
        <v>0</v>
      </c>
      <c r="T788" s="3">
        <f>IFERROR(VLOOKUP(D788,[13]CANCEL!$F$16:$M$48,8,0),0)</f>
        <v>0</v>
      </c>
      <c r="U788" s="3">
        <f>IFERROR(VLOOKUP(B788,[13]Aaf_PENSION!$C$16:$M$112,11,0),0)</f>
        <v>0</v>
      </c>
      <c r="V788" s="3">
        <f>IFERROR(VLOOKUP(B788,[13]Aaf_SALUD!$C$16:$M$112,11,0),0)</f>
        <v>0</v>
      </c>
      <c r="W788" s="3">
        <f>IFERROR(VLOOKUP(D788,[13]CALIDAD!$F$16:$M$1122,8,0),0)</f>
        <v>670312833</v>
      </c>
      <c r="X788" s="3">
        <f>IFERROR(VLOOKUP(D788,'[14]dinamica municip ok'!$F$4:$G$1107,2,0),0)</f>
        <v>1699990078</v>
      </c>
      <c r="Y788" s="3">
        <f>IFERROR(VLOOKUP(B788,[13]Ap_CESANTIAS!$C$16:$M$112,11,0),0)</f>
        <v>0</v>
      </c>
      <c r="Z788" s="3">
        <f>IFERROR(VLOOKUP(B788,[13]Ap_PENSION!$C$16:$M$112,11,0),0)</f>
        <v>0</v>
      </c>
      <c r="AA788" s="3">
        <f>IFERROR(VLOOKUP(B788,[13]Ap_SALUD!$C$16:$M$112,11,0),0)</f>
        <v>0</v>
      </c>
      <c r="AB788" s="3"/>
      <c r="AC788" s="36">
        <f t="shared" si="36"/>
        <v>2370302911</v>
      </c>
      <c r="AD788" s="37">
        <f t="shared" si="38"/>
        <v>2010938495</v>
      </c>
      <c r="AE788" s="144"/>
    </row>
    <row r="789" spans="1:31" x14ac:dyDescent="0.25">
      <c r="A789" s="29">
        <v>777</v>
      </c>
      <c r="B789" s="61"/>
      <c r="C789" s="143" t="str">
        <f>VLOOKUP(D789,[8]Hoja1!$A$2:$B$1115,2,0)</f>
        <v>52083</v>
      </c>
      <c r="D789" s="31">
        <v>800035482</v>
      </c>
      <c r="E789" s="31">
        <v>218352083</v>
      </c>
      <c r="F789" s="61" t="s">
        <v>490</v>
      </c>
      <c r="G789" s="33">
        <v>0</v>
      </c>
      <c r="H789" s="33">
        <v>0</v>
      </c>
      <c r="I789" s="3">
        <f>IFERROR(VLOOKUP(C789,'[6]Anexo 2'!$A$9:$G$1115,7,0),0)</f>
        <v>77284678</v>
      </c>
      <c r="J789" s="3">
        <f>IFERROR(VLOOKUP(C789,'[6]Anexo 1'!$A$9:$F$1115,6,0),0)</f>
        <v>93075180</v>
      </c>
      <c r="K789" s="3"/>
      <c r="L789" s="3"/>
      <c r="M789" s="3"/>
      <c r="N789" s="3"/>
      <c r="O789" s="3"/>
      <c r="P789" s="34">
        <f t="shared" si="37"/>
        <v>170359858</v>
      </c>
      <c r="Q789" s="35">
        <f>VLOOKUP(D789,FEBRERO!$D$13:$Q$1147,14,0)+VLOOKUP(D789,FEBRERO!$D$13:$AC$1147,26,0)</f>
        <v>0</v>
      </c>
      <c r="R789" s="3">
        <f>IFERROR(VLOOKUP(D789,[13]ServNOMINA!$F$16:$M$112,8,0),0)</f>
        <v>0</v>
      </c>
      <c r="S789" s="3">
        <f>IFERROR(VLOOKUP(D789,[13]ServOTROS!$F$16:$M$112,8,0),0)</f>
        <v>0</v>
      </c>
      <c r="T789" s="3">
        <f>IFERROR(VLOOKUP(D789,[13]CANCEL!$F$16:$M$48,8,0),0)</f>
        <v>0</v>
      </c>
      <c r="U789" s="3">
        <f>IFERROR(VLOOKUP(B789,[13]Aaf_PENSION!$C$16:$M$112,11,0),0)</f>
        <v>0</v>
      </c>
      <c r="V789" s="3">
        <f>IFERROR(VLOOKUP(B789,[13]Aaf_SALUD!$C$16:$M$112,11,0),0)</f>
        <v>0</v>
      </c>
      <c r="W789" s="3">
        <f>IFERROR(VLOOKUP(D789,[13]CALIDAD!$F$16:$M$1122,8,0),0)</f>
        <v>19321170</v>
      </c>
      <c r="X789" s="3">
        <f>IFERROR(VLOOKUP(D789,'[14]dinamica municip ok'!$F$4:$G$1107,2,0),0)</f>
        <v>93075180</v>
      </c>
      <c r="Y789" s="3">
        <f>IFERROR(VLOOKUP(B789,[13]Ap_CESANTIAS!$C$16:$M$112,11,0),0)</f>
        <v>0</v>
      </c>
      <c r="Z789" s="3">
        <f>IFERROR(VLOOKUP(B789,[13]Ap_PENSION!$C$16:$M$112,11,0),0)</f>
        <v>0</v>
      </c>
      <c r="AA789" s="3">
        <f>IFERROR(VLOOKUP(B789,[13]Ap_SALUD!$C$16:$M$112,11,0),0)</f>
        <v>0</v>
      </c>
      <c r="AB789" s="3"/>
      <c r="AC789" s="36">
        <f t="shared" si="36"/>
        <v>112396350</v>
      </c>
      <c r="AD789" s="37">
        <f t="shared" si="38"/>
        <v>57963508</v>
      </c>
      <c r="AE789" s="144"/>
    </row>
    <row r="790" spans="1:31" x14ac:dyDescent="0.25">
      <c r="A790" s="38">
        <v>778</v>
      </c>
      <c r="B790" s="61"/>
      <c r="C790" s="143" t="str">
        <f>VLOOKUP(D790,[8]Hoja1!$A$2:$B$1115,2,0)</f>
        <v>52110</v>
      </c>
      <c r="D790" s="31">
        <v>800099062</v>
      </c>
      <c r="E790" s="31">
        <v>211052110</v>
      </c>
      <c r="F790" s="61" t="s">
        <v>955</v>
      </c>
      <c r="G790" s="33">
        <v>0</v>
      </c>
      <c r="H790" s="33">
        <v>0</v>
      </c>
      <c r="I790" s="3">
        <f>IFERROR(VLOOKUP(C790,'[6]Anexo 2'!$A$9:$G$1115,7,0),0)</f>
        <v>318220884</v>
      </c>
      <c r="J790" s="3">
        <f>IFERROR(VLOOKUP(C790,'[6]Anexo 1'!$A$9:$F$1115,6,0),0)</f>
        <v>359998140</v>
      </c>
      <c r="K790" s="3"/>
      <c r="L790" s="3"/>
      <c r="M790" s="3"/>
      <c r="N790" s="3"/>
      <c r="O790" s="3"/>
      <c r="P790" s="34">
        <f t="shared" si="37"/>
        <v>678219024</v>
      </c>
      <c r="Q790" s="35">
        <f>VLOOKUP(D790,FEBRERO!$D$13:$Q$1147,14,0)+VLOOKUP(D790,FEBRERO!$D$13:$AC$1147,26,0)</f>
        <v>0</v>
      </c>
      <c r="R790" s="3">
        <f>IFERROR(VLOOKUP(D790,[13]ServNOMINA!$F$16:$M$112,8,0),0)</f>
        <v>0</v>
      </c>
      <c r="S790" s="3">
        <f>IFERROR(VLOOKUP(D790,[13]ServOTROS!$F$16:$M$112,8,0),0)</f>
        <v>0</v>
      </c>
      <c r="T790" s="3">
        <f>IFERROR(VLOOKUP(D790,[13]CANCEL!$F$16:$M$48,8,0),0)</f>
        <v>0</v>
      </c>
      <c r="U790" s="3">
        <f>IFERROR(VLOOKUP(B790,[13]Aaf_PENSION!$C$16:$M$112,11,0),0)</f>
        <v>0</v>
      </c>
      <c r="V790" s="3">
        <f>IFERROR(VLOOKUP(B790,[13]Aaf_SALUD!$C$16:$M$112,11,0),0)</f>
        <v>0</v>
      </c>
      <c r="W790" s="3">
        <f>IFERROR(VLOOKUP(D790,[13]CALIDAD!$F$16:$M$1122,8,0),0)</f>
        <v>79555221</v>
      </c>
      <c r="X790" s="3">
        <f>IFERROR(VLOOKUP(D790,'[14]dinamica municip ok'!$F$4:$G$1107,2,0),0)</f>
        <v>359998140</v>
      </c>
      <c r="Y790" s="3">
        <f>IFERROR(VLOOKUP(B790,[13]Ap_CESANTIAS!$C$16:$M$112,11,0),0)</f>
        <v>0</v>
      </c>
      <c r="Z790" s="3">
        <f>IFERROR(VLOOKUP(B790,[13]Ap_PENSION!$C$16:$M$112,11,0),0)</f>
        <v>0</v>
      </c>
      <c r="AA790" s="3">
        <f>IFERROR(VLOOKUP(B790,[13]Ap_SALUD!$C$16:$M$112,11,0),0)</f>
        <v>0</v>
      </c>
      <c r="AB790" s="3"/>
      <c r="AC790" s="36">
        <f t="shared" si="36"/>
        <v>439553361</v>
      </c>
      <c r="AD790" s="37">
        <f t="shared" si="38"/>
        <v>238665663</v>
      </c>
      <c r="AE790" s="144"/>
    </row>
    <row r="791" spans="1:31" x14ac:dyDescent="0.25">
      <c r="A791" s="29">
        <v>779</v>
      </c>
      <c r="B791" s="61"/>
      <c r="C791" s="143" t="str">
        <f>VLOOKUP(D791,[8]Hoja1!$A$2:$B$1115,2,0)</f>
        <v>52203</v>
      </c>
      <c r="D791" s="31">
        <v>800019816</v>
      </c>
      <c r="E791" s="31">
        <v>210352203</v>
      </c>
      <c r="F791" s="61" t="s">
        <v>956</v>
      </c>
      <c r="G791" s="33">
        <v>0</v>
      </c>
      <c r="H791" s="33">
        <v>0</v>
      </c>
      <c r="I791" s="3">
        <f>IFERROR(VLOOKUP(C791,'[6]Anexo 2'!$A$9:$G$1115,7,0),0)</f>
        <v>102855080</v>
      </c>
      <c r="J791" s="3">
        <f>IFERROR(VLOOKUP(C791,'[6]Anexo 1'!$A$9:$F$1115,6,0),0)</f>
        <v>116988912</v>
      </c>
      <c r="K791" s="3"/>
      <c r="L791" s="3"/>
      <c r="M791" s="3"/>
      <c r="N791" s="3"/>
      <c r="O791" s="3"/>
      <c r="P791" s="34">
        <f t="shared" si="37"/>
        <v>219843992</v>
      </c>
      <c r="Q791" s="35">
        <f>VLOOKUP(D791,FEBRERO!$D$13:$Q$1147,14,0)+VLOOKUP(D791,FEBRERO!$D$13:$AC$1147,26,0)</f>
        <v>0</v>
      </c>
      <c r="R791" s="3">
        <f>IFERROR(VLOOKUP(D791,[13]ServNOMINA!$F$16:$M$112,8,0),0)</f>
        <v>0</v>
      </c>
      <c r="S791" s="3">
        <f>IFERROR(VLOOKUP(D791,[13]ServOTROS!$F$16:$M$112,8,0),0)</f>
        <v>0</v>
      </c>
      <c r="T791" s="3">
        <f>IFERROR(VLOOKUP(D791,[13]CANCEL!$F$16:$M$48,8,0),0)</f>
        <v>0</v>
      </c>
      <c r="U791" s="3">
        <f>IFERROR(VLOOKUP(B791,[13]Aaf_PENSION!$C$16:$M$112,11,0),0)</f>
        <v>0</v>
      </c>
      <c r="V791" s="3">
        <f>IFERROR(VLOOKUP(B791,[13]Aaf_SALUD!$C$16:$M$112,11,0),0)</f>
        <v>0</v>
      </c>
      <c r="W791" s="3">
        <f>IFERROR(VLOOKUP(D791,[13]CALIDAD!$F$16:$M$1122,8,0),0)</f>
        <v>25713771</v>
      </c>
      <c r="X791" s="3">
        <f>IFERROR(VLOOKUP(D791,'[14]dinamica municip ok'!$F$4:$G$1107,2,0),0)</f>
        <v>116988912</v>
      </c>
      <c r="Y791" s="3">
        <f>IFERROR(VLOOKUP(B791,[13]Ap_CESANTIAS!$C$16:$M$112,11,0),0)</f>
        <v>0</v>
      </c>
      <c r="Z791" s="3">
        <f>IFERROR(VLOOKUP(B791,[13]Ap_PENSION!$C$16:$M$112,11,0),0)</f>
        <v>0</v>
      </c>
      <c r="AA791" s="3">
        <f>IFERROR(VLOOKUP(B791,[13]Ap_SALUD!$C$16:$M$112,11,0),0)</f>
        <v>0</v>
      </c>
      <c r="AB791" s="3"/>
      <c r="AC791" s="36">
        <f t="shared" si="36"/>
        <v>142702683</v>
      </c>
      <c r="AD791" s="37">
        <f t="shared" si="38"/>
        <v>77141309</v>
      </c>
      <c r="AE791" s="144"/>
    </row>
    <row r="792" spans="1:31" x14ac:dyDescent="0.25">
      <c r="A792" s="38">
        <v>780</v>
      </c>
      <c r="B792" s="61"/>
      <c r="C792" s="143" t="str">
        <f>VLOOKUP(D792,[8]Hoja1!$A$2:$B$1115,2,0)</f>
        <v>52207</v>
      </c>
      <c r="D792" s="31">
        <v>800019000</v>
      </c>
      <c r="E792" s="31">
        <v>210752207</v>
      </c>
      <c r="F792" s="61" t="s">
        <v>957</v>
      </c>
      <c r="G792" s="33">
        <v>0</v>
      </c>
      <c r="H792" s="33">
        <v>0</v>
      </c>
      <c r="I792" s="3">
        <f>IFERROR(VLOOKUP(C792,'[6]Anexo 2'!$A$9:$G$1115,7,0),0)</f>
        <v>115297564</v>
      </c>
      <c r="J792" s="3">
        <f>IFERROR(VLOOKUP(C792,'[6]Anexo 1'!$A$9:$F$1115,6,0),0)</f>
        <v>128175075</v>
      </c>
      <c r="K792" s="3"/>
      <c r="L792" s="3"/>
      <c r="M792" s="3"/>
      <c r="N792" s="3"/>
      <c r="O792" s="3"/>
      <c r="P792" s="34">
        <f t="shared" si="37"/>
        <v>243472639</v>
      </c>
      <c r="Q792" s="35">
        <f>VLOOKUP(D792,FEBRERO!$D$13:$Q$1147,14,0)+VLOOKUP(D792,FEBRERO!$D$13:$AC$1147,26,0)</f>
        <v>0</v>
      </c>
      <c r="R792" s="3">
        <f>IFERROR(VLOOKUP(D792,[13]ServNOMINA!$F$16:$M$112,8,0),0)</f>
        <v>0</v>
      </c>
      <c r="S792" s="3">
        <f>IFERROR(VLOOKUP(D792,[13]ServOTROS!$F$16:$M$112,8,0),0)</f>
        <v>0</v>
      </c>
      <c r="T792" s="3">
        <f>IFERROR(VLOOKUP(D792,[13]CANCEL!$F$16:$M$48,8,0),0)</f>
        <v>0</v>
      </c>
      <c r="U792" s="3">
        <f>IFERROR(VLOOKUP(B792,[13]Aaf_PENSION!$C$16:$M$112,11,0),0)</f>
        <v>0</v>
      </c>
      <c r="V792" s="3">
        <f>IFERROR(VLOOKUP(B792,[13]Aaf_SALUD!$C$16:$M$112,11,0),0)</f>
        <v>0</v>
      </c>
      <c r="W792" s="3">
        <f>IFERROR(VLOOKUP(D792,[13]CALIDAD!$F$16:$M$1122,8,0),0)</f>
        <v>28824390</v>
      </c>
      <c r="X792" s="3">
        <f>IFERROR(VLOOKUP(D792,'[14]dinamica municip ok'!$F$4:$G$1107,2,0),0)</f>
        <v>128175075</v>
      </c>
      <c r="Y792" s="3">
        <f>IFERROR(VLOOKUP(B792,[13]Ap_CESANTIAS!$C$16:$M$112,11,0),0)</f>
        <v>0</v>
      </c>
      <c r="Z792" s="3">
        <f>IFERROR(VLOOKUP(B792,[13]Ap_PENSION!$C$16:$M$112,11,0),0)</f>
        <v>0</v>
      </c>
      <c r="AA792" s="3">
        <f>IFERROR(VLOOKUP(B792,[13]Ap_SALUD!$C$16:$M$112,11,0),0)</f>
        <v>0</v>
      </c>
      <c r="AB792" s="3"/>
      <c r="AC792" s="36">
        <f t="shared" si="36"/>
        <v>156999465</v>
      </c>
      <c r="AD792" s="37">
        <f t="shared" si="38"/>
        <v>86473174</v>
      </c>
      <c r="AE792" s="144"/>
    </row>
    <row r="793" spans="1:31" x14ac:dyDescent="0.25">
      <c r="A793" s="29">
        <v>781</v>
      </c>
      <c r="B793" s="61"/>
      <c r="C793" s="143" t="str">
        <f>VLOOKUP(D793,[8]Hoja1!$A$2:$B$1115,2,0)</f>
        <v>52210</v>
      </c>
      <c r="D793" s="31">
        <v>800099064</v>
      </c>
      <c r="E793" s="31">
        <v>211052210</v>
      </c>
      <c r="F793" s="61" t="s">
        <v>958</v>
      </c>
      <c r="G793" s="33">
        <v>0</v>
      </c>
      <c r="H793" s="33">
        <v>0</v>
      </c>
      <c r="I793" s="3">
        <f>IFERROR(VLOOKUP(C793,'[6]Anexo 2'!$A$9:$G$1115,7,0),0)</f>
        <v>69090239</v>
      </c>
      <c r="J793" s="3">
        <f>IFERROR(VLOOKUP(C793,'[6]Anexo 1'!$A$9:$F$1115,6,0),0)</f>
        <v>72071624</v>
      </c>
      <c r="K793" s="3"/>
      <c r="L793" s="3"/>
      <c r="M793" s="3"/>
      <c r="N793" s="3"/>
      <c r="O793" s="3"/>
      <c r="P793" s="34">
        <f t="shared" si="37"/>
        <v>141161863</v>
      </c>
      <c r="Q793" s="35">
        <f>VLOOKUP(D793,FEBRERO!$D$13:$Q$1147,14,0)+VLOOKUP(D793,FEBRERO!$D$13:$AC$1147,26,0)</f>
        <v>0</v>
      </c>
      <c r="R793" s="3">
        <f>IFERROR(VLOOKUP(D793,[13]ServNOMINA!$F$16:$M$112,8,0),0)</f>
        <v>0</v>
      </c>
      <c r="S793" s="3">
        <f>IFERROR(VLOOKUP(D793,[13]ServOTROS!$F$16:$M$112,8,0),0)</f>
        <v>0</v>
      </c>
      <c r="T793" s="3">
        <f>IFERROR(VLOOKUP(D793,[13]CANCEL!$F$16:$M$48,8,0),0)</f>
        <v>0</v>
      </c>
      <c r="U793" s="3">
        <f>IFERROR(VLOOKUP(B793,[13]Aaf_PENSION!$C$16:$M$112,11,0),0)</f>
        <v>0</v>
      </c>
      <c r="V793" s="3">
        <f>IFERROR(VLOOKUP(B793,[13]Aaf_SALUD!$C$16:$M$112,11,0),0)</f>
        <v>0</v>
      </c>
      <c r="W793" s="3">
        <f>IFERROR(VLOOKUP(D793,[13]CALIDAD!$F$16:$M$1122,8,0),0)</f>
        <v>17272560</v>
      </c>
      <c r="X793" s="3">
        <f>IFERROR(VLOOKUP(D793,'[14]dinamica municip ok'!$F$4:$G$1107,2,0),0)</f>
        <v>72071624</v>
      </c>
      <c r="Y793" s="3">
        <f>IFERROR(VLOOKUP(B793,[13]Ap_CESANTIAS!$C$16:$M$112,11,0),0)</f>
        <v>0</v>
      </c>
      <c r="Z793" s="3">
        <f>IFERROR(VLOOKUP(B793,[13]Ap_PENSION!$C$16:$M$112,11,0),0)</f>
        <v>0</v>
      </c>
      <c r="AA793" s="3">
        <f>IFERROR(VLOOKUP(B793,[13]Ap_SALUD!$C$16:$M$112,11,0),0)</f>
        <v>0</v>
      </c>
      <c r="AB793" s="3"/>
      <c r="AC793" s="36">
        <f t="shared" si="36"/>
        <v>89344184</v>
      </c>
      <c r="AD793" s="37">
        <f t="shared" si="38"/>
        <v>51817679</v>
      </c>
      <c r="AE793" s="144"/>
    </row>
    <row r="794" spans="1:31" x14ac:dyDescent="0.25">
      <c r="A794" s="38">
        <v>782</v>
      </c>
      <c r="B794" s="61"/>
      <c r="C794" s="143" t="str">
        <f>VLOOKUP(D794,[8]Hoja1!$A$2:$B$1115,2,0)</f>
        <v>52215</v>
      </c>
      <c r="D794" s="31">
        <v>800035024</v>
      </c>
      <c r="E794" s="31">
        <v>211552215</v>
      </c>
      <c r="F794" s="61" t="s">
        <v>452</v>
      </c>
      <c r="G794" s="33">
        <v>0</v>
      </c>
      <c r="H794" s="33">
        <v>0</v>
      </c>
      <c r="I794" s="3">
        <f>IFERROR(VLOOKUP(C794,'[6]Anexo 2'!$A$9:$G$1115,7,0),0)</f>
        <v>222958404</v>
      </c>
      <c r="J794" s="3">
        <f>IFERROR(VLOOKUP(C794,'[6]Anexo 1'!$A$9:$F$1115,6,0),0)</f>
        <v>277548582</v>
      </c>
      <c r="K794" s="3"/>
      <c r="L794" s="3"/>
      <c r="M794" s="3"/>
      <c r="N794" s="3"/>
      <c r="O794" s="3"/>
      <c r="P794" s="34">
        <f t="shared" si="37"/>
        <v>500506986</v>
      </c>
      <c r="Q794" s="35">
        <f>VLOOKUP(D794,FEBRERO!$D$13:$Q$1147,14,0)+VLOOKUP(D794,FEBRERO!$D$13:$AC$1147,26,0)</f>
        <v>0</v>
      </c>
      <c r="R794" s="3">
        <f>IFERROR(VLOOKUP(D794,[13]ServNOMINA!$F$16:$M$112,8,0),0)</f>
        <v>0</v>
      </c>
      <c r="S794" s="3">
        <f>IFERROR(VLOOKUP(D794,[13]ServOTROS!$F$16:$M$112,8,0),0)</f>
        <v>0</v>
      </c>
      <c r="T794" s="3">
        <f>IFERROR(VLOOKUP(D794,[13]CANCEL!$F$16:$M$48,8,0),0)</f>
        <v>0</v>
      </c>
      <c r="U794" s="3">
        <f>IFERROR(VLOOKUP(B794,[13]Aaf_PENSION!$C$16:$M$112,11,0),0)</f>
        <v>0</v>
      </c>
      <c r="V794" s="3">
        <f>IFERROR(VLOOKUP(B794,[13]Aaf_SALUD!$C$16:$M$112,11,0),0)</f>
        <v>0</v>
      </c>
      <c r="W794" s="3">
        <f>IFERROR(VLOOKUP(D794,[13]CALIDAD!$F$16:$M$1122,8,0),0)</f>
        <v>55739601</v>
      </c>
      <c r="X794" s="3">
        <f>IFERROR(VLOOKUP(D794,'[14]dinamica municip ok'!$F$4:$G$1107,2,0),0)</f>
        <v>277310533</v>
      </c>
      <c r="Y794" s="3">
        <f>IFERROR(VLOOKUP(B794,[13]Ap_CESANTIAS!$C$16:$M$112,11,0),0)</f>
        <v>0</v>
      </c>
      <c r="Z794" s="3">
        <f>IFERROR(VLOOKUP(B794,[13]Ap_PENSION!$C$16:$M$112,11,0),0)</f>
        <v>0</v>
      </c>
      <c r="AA794" s="3">
        <f>IFERROR(VLOOKUP(B794,[13]Ap_SALUD!$C$16:$M$112,11,0),0)</f>
        <v>0</v>
      </c>
      <c r="AB794" s="3"/>
      <c r="AC794" s="36">
        <f t="shared" si="36"/>
        <v>333050134</v>
      </c>
      <c r="AD794" s="37">
        <f t="shared" si="38"/>
        <v>167456852</v>
      </c>
      <c r="AE794" s="144"/>
    </row>
    <row r="795" spans="1:31" x14ac:dyDescent="0.25">
      <c r="A795" s="29">
        <v>783</v>
      </c>
      <c r="B795" s="61"/>
      <c r="C795" s="143" t="str">
        <f>VLOOKUP(D795,[8]Hoja1!$A$2:$B$1115,2,0)</f>
        <v>52224</v>
      </c>
      <c r="D795" s="31">
        <v>800099070</v>
      </c>
      <c r="E795" s="31">
        <v>212452224</v>
      </c>
      <c r="F795" s="61" t="s">
        <v>959</v>
      </c>
      <c r="G795" s="33">
        <v>0</v>
      </c>
      <c r="H795" s="33">
        <v>0</v>
      </c>
      <c r="I795" s="3">
        <f>IFERROR(VLOOKUP(C795,'[6]Anexo 2'!$A$9:$G$1115,7,0),0)</f>
        <v>118242032</v>
      </c>
      <c r="J795" s="3">
        <f>IFERROR(VLOOKUP(C795,'[6]Anexo 1'!$A$9:$F$1115,6,0),0)</f>
        <v>114623130</v>
      </c>
      <c r="K795" s="3"/>
      <c r="L795" s="3"/>
      <c r="M795" s="3"/>
      <c r="N795" s="3"/>
      <c r="O795" s="3"/>
      <c r="P795" s="34">
        <f t="shared" si="37"/>
        <v>232865162</v>
      </c>
      <c r="Q795" s="35">
        <f>VLOOKUP(D795,FEBRERO!$D$13:$Q$1147,14,0)+VLOOKUP(D795,FEBRERO!$D$13:$AC$1147,26,0)</f>
        <v>0</v>
      </c>
      <c r="R795" s="3">
        <f>IFERROR(VLOOKUP(D795,[13]ServNOMINA!$F$16:$M$112,8,0),0)</f>
        <v>0</v>
      </c>
      <c r="S795" s="3">
        <f>IFERROR(VLOOKUP(D795,[13]ServOTROS!$F$16:$M$112,8,0),0)</f>
        <v>0</v>
      </c>
      <c r="T795" s="3">
        <f>IFERROR(VLOOKUP(D795,[13]CANCEL!$F$16:$M$48,8,0),0)</f>
        <v>0</v>
      </c>
      <c r="U795" s="3">
        <f>IFERROR(VLOOKUP(B795,[13]Aaf_PENSION!$C$16:$M$112,11,0),0)</f>
        <v>0</v>
      </c>
      <c r="V795" s="3">
        <f>IFERROR(VLOOKUP(B795,[13]Aaf_SALUD!$C$16:$M$112,11,0),0)</f>
        <v>0</v>
      </c>
      <c r="W795" s="3">
        <f>IFERROR(VLOOKUP(D795,[13]CALIDAD!$F$16:$M$1122,8,0),0)</f>
        <v>29560509</v>
      </c>
      <c r="X795" s="3">
        <f>IFERROR(VLOOKUP(D795,'[14]dinamica municip ok'!$F$4:$G$1107,2,0),0)</f>
        <v>114623130</v>
      </c>
      <c r="Y795" s="3">
        <f>IFERROR(VLOOKUP(B795,[13]Ap_CESANTIAS!$C$16:$M$112,11,0),0)</f>
        <v>0</v>
      </c>
      <c r="Z795" s="3">
        <f>IFERROR(VLOOKUP(B795,[13]Ap_PENSION!$C$16:$M$112,11,0),0)</f>
        <v>0</v>
      </c>
      <c r="AA795" s="3">
        <f>IFERROR(VLOOKUP(B795,[13]Ap_SALUD!$C$16:$M$112,11,0),0)</f>
        <v>0</v>
      </c>
      <c r="AB795" s="3"/>
      <c r="AC795" s="36">
        <f t="shared" si="36"/>
        <v>144183639</v>
      </c>
      <c r="AD795" s="37">
        <f t="shared" si="38"/>
        <v>88681523</v>
      </c>
      <c r="AE795" s="144"/>
    </row>
    <row r="796" spans="1:31" x14ac:dyDescent="0.25">
      <c r="A796" s="38">
        <v>784</v>
      </c>
      <c r="B796" s="61"/>
      <c r="C796" s="143" t="str">
        <f>VLOOKUP(D796,[8]Hoja1!$A$2:$B$1115,2,0)</f>
        <v>52227</v>
      </c>
      <c r="D796" s="31">
        <v>800099066</v>
      </c>
      <c r="E796" s="31">
        <v>212752227</v>
      </c>
      <c r="F796" s="61" t="s">
        <v>960</v>
      </c>
      <c r="G796" s="33">
        <v>0</v>
      </c>
      <c r="H796" s="33">
        <v>0</v>
      </c>
      <c r="I796" s="3">
        <f>IFERROR(VLOOKUP(C796,'[6]Anexo 2'!$A$9:$G$1115,7,0),0)</f>
        <v>551474272</v>
      </c>
      <c r="J796" s="3">
        <f>IFERROR(VLOOKUP(C796,'[6]Anexo 1'!$A$9:$F$1115,6,0),0)</f>
        <v>664987526</v>
      </c>
      <c r="K796" s="3"/>
      <c r="L796" s="3"/>
      <c r="M796" s="3"/>
      <c r="N796" s="3"/>
      <c r="O796" s="3"/>
      <c r="P796" s="34">
        <f t="shared" si="37"/>
        <v>1216461798</v>
      </c>
      <c r="Q796" s="35">
        <f>VLOOKUP(D796,FEBRERO!$D$13:$Q$1147,14,0)+VLOOKUP(D796,FEBRERO!$D$13:$AC$1147,26,0)</f>
        <v>0</v>
      </c>
      <c r="R796" s="3">
        <f>IFERROR(VLOOKUP(D796,[13]ServNOMINA!$F$16:$M$112,8,0),0)</f>
        <v>0</v>
      </c>
      <c r="S796" s="3">
        <f>IFERROR(VLOOKUP(D796,[13]ServOTROS!$F$16:$M$112,8,0),0)</f>
        <v>0</v>
      </c>
      <c r="T796" s="3">
        <f>IFERROR(VLOOKUP(D796,[13]CANCEL!$F$16:$M$48,8,0),0)</f>
        <v>0</v>
      </c>
      <c r="U796" s="3">
        <f>IFERROR(VLOOKUP(B796,[13]Aaf_PENSION!$C$16:$M$112,11,0),0)</f>
        <v>0</v>
      </c>
      <c r="V796" s="3">
        <f>IFERROR(VLOOKUP(B796,[13]Aaf_SALUD!$C$16:$M$112,11,0),0)</f>
        <v>0</v>
      </c>
      <c r="W796" s="3">
        <f>IFERROR(VLOOKUP(D796,[13]CALIDAD!$F$16:$M$1122,8,0),0)</f>
        <v>137868567</v>
      </c>
      <c r="X796" s="3">
        <f>IFERROR(VLOOKUP(D796,'[14]dinamica municip ok'!$F$4:$G$1107,2,0),0)</f>
        <v>664987526</v>
      </c>
      <c r="Y796" s="3">
        <f>IFERROR(VLOOKUP(B796,[13]Ap_CESANTIAS!$C$16:$M$112,11,0),0)</f>
        <v>0</v>
      </c>
      <c r="Z796" s="3">
        <f>IFERROR(VLOOKUP(B796,[13]Ap_PENSION!$C$16:$M$112,11,0),0)</f>
        <v>0</v>
      </c>
      <c r="AA796" s="3">
        <f>IFERROR(VLOOKUP(B796,[13]Ap_SALUD!$C$16:$M$112,11,0),0)</f>
        <v>0</v>
      </c>
      <c r="AB796" s="3"/>
      <c r="AC796" s="36">
        <f t="shared" si="36"/>
        <v>802856093</v>
      </c>
      <c r="AD796" s="37">
        <f t="shared" si="38"/>
        <v>413605705</v>
      </c>
      <c r="AE796" s="144"/>
    </row>
    <row r="797" spans="1:31" x14ac:dyDescent="0.25">
      <c r="A797" s="29">
        <v>785</v>
      </c>
      <c r="B797" s="61"/>
      <c r="C797" s="143" t="str">
        <f>VLOOKUP(D797,[8]Hoja1!$A$2:$B$1115,2,0)</f>
        <v>52233</v>
      </c>
      <c r="D797" s="31">
        <v>800099072</v>
      </c>
      <c r="E797" s="31">
        <v>213352233</v>
      </c>
      <c r="F797" s="61" t="s">
        <v>961</v>
      </c>
      <c r="G797" s="33">
        <v>0</v>
      </c>
      <c r="H797" s="33">
        <v>0</v>
      </c>
      <c r="I797" s="3">
        <f>IFERROR(VLOOKUP(C797,'[6]Anexo 2'!$A$9:$G$1115,7,0),0)</f>
        <v>175647132</v>
      </c>
      <c r="J797" s="3">
        <f>IFERROR(VLOOKUP(C797,'[6]Anexo 1'!$A$9:$F$1115,6,0),0)</f>
        <v>157205037</v>
      </c>
      <c r="K797" s="3"/>
      <c r="L797" s="3"/>
      <c r="M797" s="3"/>
      <c r="N797" s="3"/>
      <c r="O797" s="3"/>
      <c r="P797" s="34">
        <f t="shared" si="37"/>
        <v>332852169</v>
      </c>
      <c r="Q797" s="35">
        <f>VLOOKUP(D797,FEBRERO!$D$13:$Q$1147,14,0)+VLOOKUP(D797,FEBRERO!$D$13:$AC$1147,26,0)</f>
        <v>0</v>
      </c>
      <c r="R797" s="3">
        <f>IFERROR(VLOOKUP(D797,[13]ServNOMINA!$F$16:$M$112,8,0),0)</f>
        <v>0</v>
      </c>
      <c r="S797" s="3">
        <f>IFERROR(VLOOKUP(D797,[13]ServOTROS!$F$16:$M$112,8,0),0)</f>
        <v>0</v>
      </c>
      <c r="T797" s="3">
        <f>IFERROR(VLOOKUP(D797,[13]CANCEL!$F$16:$M$48,8,0),0)</f>
        <v>0</v>
      </c>
      <c r="U797" s="3">
        <f>IFERROR(VLOOKUP(B797,[13]Aaf_PENSION!$C$16:$M$112,11,0),0)</f>
        <v>0</v>
      </c>
      <c r="V797" s="3">
        <f>IFERROR(VLOOKUP(B797,[13]Aaf_SALUD!$C$16:$M$112,11,0),0)</f>
        <v>0</v>
      </c>
      <c r="W797" s="3">
        <f>IFERROR(VLOOKUP(D797,[13]CALIDAD!$F$16:$M$1122,8,0),0)</f>
        <v>43911783</v>
      </c>
      <c r="X797" s="3">
        <f>IFERROR(VLOOKUP(D797,'[14]dinamica municip ok'!$F$4:$G$1107,2,0),0)</f>
        <v>157205037</v>
      </c>
      <c r="Y797" s="3">
        <f>IFERROR(VLOOKUP(B797,[13]Ap_CESANTIAS!$C$16:$M$112,11,0),0)</f>
        <v>0</v>
      </c>
      <c r="Z797" s="3">
        <f>IFERROR(VLOOKUP(B797,[13]Ap_PENSION!$C$16:$M$112,11,0),0)</f>
        <v>0</v>
      </c>
      <c r="AA797" s="3">
        <f>IFERROR(VLOOKUP(B797,[13]Ap_SALUD!$C$16:$M$112,11,0),0)</f>
        <v>0</v>
      </c>
      <c r="AB797" s="3"/>
      <c r="AC797" s="36">
        <f t="shared" si="36"/>
        <v>201116820</v>
      </c>
      <c r="AD797" s="37">
        <f t="shared" si="38"/>
        <v>131735349</v>
      </c>
      <c r="AE797" s="144"/>
    </row>
    <row r="798" spans="1:31" x14ac:dyDescent="0.25">
      <c r="A798" s="38">
        <v>786</v>
      </c>
      <c r="B798" s="61"/>
      <c r="C798" s="143" t="str">
        <f>VLOOKUP(D798,[8]Hoja1!$A$2:$B$1115,2,0)</f>
        <v>52240</v>
      </c>
      <c r="D798" s="31">
        <v>800199959</v>
      </c>
      <c r="E798" s="31">
        <v>214052240</v>
      </c>
      <c r="F798" s="61" t="s">
        <v>962</v>
      </c>
      <c r="G798" s="33">
        <v>0</v>
      </c>
      <c r="H798" s="33">
        <v>0</v>
      </c>
      <c r="I798" s="3">
        <f>IFERROR(VLOOKUP(C798,'[6]Anexo 2'!$A$9:$G$1115,7,0),0)</f>
        <v>183168450</v>
      </c>
      <c r="J798" s="3">
        <f>IFERROR(VLOOKUP(C798,'[6]Anexo 1'!$A$9:$F$1115,6,0),0)</f>
        <v>205462650</v>
      </c>
      <c r="K798" s="3"/>
      <c r="L798" s="3"/>
      <c r="M798" s="3"/>
      <c r="N798" s="3"/>
      <c r="O798" s="3"/>
      <c r="P798" s="34">
        <f t="shared" si="37"/>
        <v>388631100</v>
      </c>
      <c r="Q798" s="35">
        <f>VLOOKUP(D798,FEBRERO!$D$13:$Q$1147,14,0)+VLOOKUP(D798,FEBRERO!$D$13:$AC$1147,26,0)</f>
        <v>0</v>
      </c>
      <c r="R798" s="3">
        <f>IFERROR(VLOOKUP(D798,[13]ServNOMINA!$F$16:$M$112,8,0),0)</f>
        <v>0</v>
      </c>
      <c r="S798" s="3">
        <f>IFERROR(VLOOKUP(D798,[13]ServOTROS!$F$16:$M$112,8,0),0)</f>
        <v>0</v>
      </c>
      <c r="T798" s="3">
        <f>IFERROR(VLOOKUP(D798,[13]CANCEL!$F$16:$M$48,8,0),0)</f>
        <v>0</v>
      </c>
      <c r="U798" s="3">
        <f>IFERROR(VLOOKUP(B798,[13]Aaf_PENSION!$C$16:$M$112,11,0),0)</f>
        <v>0</v>
      </c>
      <c r="V798" s="3">
        <f>IFERROR(VLOOKUP(B798,[13]Aaf_SALUD!$C$16:$M$112,11,0),0)</f>
        <v>0</v>
      </c>
      <c r="W798" s="3">
        <f>IFERROR(VLOOKUP(D798,[13]CALIDAD!$F$16:$M$1122,8,0),0)</f>
        <v>45792114</v>
      </c>
      <c r="X798" s="3">
        <f>IFERROR(VLOOKUP(D798,'[14]dinamica municip ok'!$F$4:$G$1107,2,0),0)</f>
        <v>205462650</v>
      </c>
      <c r="Y798" s="3">
        <f>IFERROR(VLOOKUP(B798,[13]Ap_CESANTIAS!$C$16:$M$112,11,0),0)</f>
        <v>0</v>
      </c>
      <c r="Z798" s="3">
        <f>IFERROR(VLOOKUP(B798,[13]Ap_PENSION!$C$16:$M$112,11,0),0)</f>
        <v>0</v>
      </c>
      <c r="AA798" s="3">
        <f>IFERROR(VLOOKUP(B798,[13]Ap_SALUD!$C$16:$M$112,11,0),0)</f>
        <v>0</v>
      </c>
      <c r="AB798" s="3"/>
      <c r="AC798" s="36">
        <f t="shared" si="36"/>
        <v>251254764</v>
      </c>
      <c r="AD798" s="37">
        <f t="shared" si="38"/>
        <v>137376336</v>
      </c>
      <c r="AE798" s="144"/>
    </row>
    <row r="799" spans="1:31" x14ac:dyDescent="0.25">
      <c r="A799" s="29">
        <v>787</v>
      </c>
      <c r="B799" s="61"/>
      <c r="C799" s="143" t="str">
        <f>VLOOKUP(D799,[8]Hoja1!$A$2:$B$1115,2,0)</f>
        <v>52250</v>
      </c>
      <c r="D799" s="31">
        <v>800099076</v>
      </c>
      <c r="E799" s="31">
        <v>215052250</v>
      </c>
      <c r="F799" s="61" t="s">
        <v>963</v>
      </c>
      <c r="G799" s="33">
        <v>0</v>
      </c>
      <c r="H799" s="33">
        <v>0</v>
      </c>
      <c r="I799" s="3">
        <f>IFERROR(VLOOKUP(C799,'[6]Anexo 2'!$A$9:$G$1115,7,0),0)</f>
        <v>1268481712</v>
      </c>
      <c r="J799" s="3">
        <f>IFERROR(VLOOKUP(C799,'[6]Anexo 1'!$A$9:$F$1115,6,0),0)</f>
        <v>992455412</v>
      </c>
      <c r="K799" s="3"/>
      <c r="L799" s="3"/>
      <c r="M799" s="3"/>
      <c r="N799" s="3"/>
      <c r="O799" s="3"/>
      <c r="P799" s="34">
        <f t="shared" si="37"/>
        <v>2260937124</v>
      </c>
      <c r="Q799" s="35">
        <f>VLOOKUP(D799,FEBRERO!$D$13:$Q$1147,14,0)+VLOOKUP(D799,FEBRERO!$D$13:$AC$1147,26,0)</f>
        <v>0</v>
      </c>
      <c r="R799" s="3">
        <f>IFERROR(VLOOKUP(D799,[13]ServNOMINA!$F$16:$M$112,8,0),0)</f>
        <v>0</v>
      </c>
      <c r="S799" s="3">
        <f>IFERROR(VLOOKUP(D799,[13]ServOTROS!$F$16:$M$112,8,0),0)</f>
        <v>0</v>
      </c>
      <c r="T799" s="3">
        <f>IFERROR(VLOOKUP(D799,[13]CANCEL!$F$16:$M$48,8,0),0)</f>
        <v>0</v>
      </c>
      <c r="U799" s="3">
        <f>IFERROR(VLOOKUP(B799,[13]Aaf_PENSION!$C$16:$M$112,11,0),0)</f>
        <v>0</v>
      </c>
      <c r="V799" s="3">
        <f>IFERROR(VLOOKUP(B799,[13]Aaf_SALUD!$C$16:$M$112,11,0),0)</f>
        <v>0</v>
      </c>
      <c r="W799" s="3">
        <f>IFERROR(VLOOKUP(D799,[13]CALIDAD!$F$16:$M$1122,8,0),0)</f>
        <v>317120427</v>
      </c>
      <c r="X799" s="3">
        <f>IFERROR(VLOOKUP(D799,'[14]dinamica municip ok'!$F$4:$G$1107,2,0),0)</f>
        <v>992455412</v>
      </c>
      <c r="Y799" s="3">
        <f>IFERROR(VLOOKUP(B799,[13]Ap_CESANTIAS!$C$16:$M$112,11,0),0)</f>
        <v>0</v>
      </c>
      <c r="Z799" s="3">
        <f>IFERROR(VLOOKUP(B799,[13]Ap_PENSION!$C$16:$M$112,11,0),0)</f>
        <v>0</v>
      </c>
      <c r="AA799" s="3">
        <f>IFERROR(VLOOKUP(B799,[13]Ap_SALUD!$C$16:$M$112,11,0),0)</f>
        <v>0</v>
      </c>
      <c r="AB799" s="3"/>
      <c r="AC799" s="36">
        <f t="shared" si="36"/>
        <v>1309575839</v>
      </c>
      <c r="AD799" s="37">
        <f t="shared" si="38"/>
        <v>951361285</v>
      </c>
      <c r="AE799" s="144"/>
    </row>
    <row r="800" spans="1:31" x14ac:dyDescent="0.25">
      <c r="A800" s="38">
        <v>788</v>
      </c>
      <c r="B800" s="61"/>
      <c r="C800" s="143" t="str">
        <f>VLOOKUP(D800,[8]Hoja1!$A$2:$B$1115,2,0)</f>
        <v>52254</v>
      </c>
      <c r="D800" s="31">
        <v>814002243</v>
      </c>
      <c r="E800" s="31">
        <v>215452254</v>
      </c>
      <c r="F800" s="61" t="s">
        <v>964</v>
      </c>
      <c r="G800" s="33">
        <v>0</v>
      </c>
      <c r="H800" s="33">
        <v>0</v>
      </c>
      <c r="I800" s="3">
        <f>IFERROR(VLOOKUP(C800,'[6]Anexo 2'!$A$9:$G$1115,7,0),0)</f>
        <v>69319963</v>
      </c>
      <c r="J800" s="3">
        <f>IFERROR(VLOOKUP(C800,'[6]Anexo 1'!$A$9:$F$1115,6,0),0)</f>
        <v>85075895</v>
      </c>
      <c r="K800" s="3"/>
      <c r="L800" s="3"/>
      <c r="M800" s="3"/>
      <c r="N800" s="3"/>
      <c r="O800" s="3"/>
      <c r="P800" s="34">
        <f t="shared" si="37"/>
        <v>154395858</v>
      </c>
      <c r="Q800" s="35">
        <f>VLOOKUP(D800,FEBRERO!$D$13:$Q$1147,14,0)+VLOOKUP(D800,FEBRERO!$D$13:$AC$1147,26,0)</f>
        <v>0</v>
      </c>
      <c r="R800" s="3">
        <f>IFERROR(VLOOKUP(D800,[13]ServNOMINA!$F$16:$M$112,8,0),0)</f>
        <v>0</v>
      </c>
      <c r="S800" s="3">
        <f>IFERROR(VLOOKUP(D800,[13]ServOTROS!$F$16:$M$112,8,0),0)</f>
        <v>0</v>
      </c>
      <c r="T800" s="3">
        <f>IFERROR(VLOOKUP(D800,[13]CANCEL!$F$16:$M$48,8,0),0)</f>
        <v>0</v>
      </c>
      <c r="U800" s="3">
        <f>IFERROR(VLOOKUP(B800,[13]Aaf_PENSION!$C$16:$M$112,11,0),0)</f>
        <v>0</v>
      </c>
      <c r="V800" s="3">
        <f>IFERROR(VLOOKUP(B800,[13]Aaf_SALUD!$C$16:$M$112,11,0),0)</f>
        <v>0</v>
      </c>
      <c r="W800" s="3">
        <f>IFERROR(VLOOKUP(D800,[13]CALIDAD!$F$16:$M$1122,8,0),0)</f>
        <v>17329992</v>
      </c>
      <c r="X800" s="3">
        <f>IFERROR(VLOOKUP(D800,'[14]dinamica municip ok'!$F$4:$G$1107,2,0),0)</f>
        <v>85075895</v>
      </c>
      <c r="Y800" s="3">
        <f>IFERROR(VLOOKUP(B800,[13]Ap_CESANTIAS!$C$16:$M$112,11,0),0)</f>
        <v>0</v>
      </c>
      <c r="Z800" s="3">
        <f>IFERROR(VLOOKUP(B800,[13]Ap_PENSION!$C$16:$M$112,11,0),0)</f>
        <v>0</v>
      </c>
      <c r="AA800" s="3">
        <f>IFERROR(VLOOKUP(B800,[13]Ap_SALUD!$C$16:$M$112,11,0),0)</f>
        <v>0</v>
      </c>
      <c r="AB800" s="3"/>
      <c r="AC800" s="36">
        <f t="shared" si="36"/>
        <v>102405887</v>
      </c>
      <c r="AD800" s="37">
        <f t="shared" si="38"/>
        <v>51989971</v>
      </c>
      <c r="AE800" s="144"/>
    </row>
    <row r="801" spans="1:31" x14ac:dyDescent="0.25">
      <c r="A801" s="29">
        <v>789</v>
      </c>
      <c r="B801" s="61"/>
      <c r="C801" s="143" t="str">
        <f>VLOOKUP(D801,[8]Hoja1!$A$2:$B$1115,2,0)</f>
        <v>52256</v>
      </c>
      <c r="D801" s="31">
        <v>800099079</v>
      </c>
      <c r="E801" s="31">
        <v>215652256</v>
      </c>
      <c r="F801" s="61" t="s">
        <v>965</v>
      </c>
      <c r="G801" s="33">
        <v>0</v>
      </c>
      <c r="H801" s="33">
        <v>0</v>
      </c>
      <c r="I801" s="3">
        <f>IFERROR(VLOOKUP(C801,'[6]Anexo 2'!$A$9:$G$1115,7,0),0)</f>
        <v>114737288</v>
      </c>
      <c r="J801" s="3">
        <f>IFERROR(VLOOKUP(C801,'[6]Anexo 1'!$A$9:$F$1115,6,0),0)</f>
        <v>107680860</v>
      </c>
      <c r="K801" s="3"/>
      <c r="L801" s="3"/>
      <c r="M801" s="3"/>
      <c r="N801" s="3"/>
      <c r="O801" s="3"/>
      <c r="P801" s="34">
        <f t="shared" si="37"/>
        <v>222418148</v>
      </c>
      <c r="Q801" s="35">
        <f>VLOOKUP(D801,FEBRERO!$D$13:$Q$1147,14,0)+VLOOKUP(D801,FEBRERO!$D$13:$AC$1147,26,0)</f>
        <v>0</v>
      </c>
      <c r="R801" s="3">
        <f>IFERROR(VLOOKUP(D801,[13]ServNOMINA!$F$16:$M$112,8,0),0)</f>
        <v>0</v>
      </c>
      <c r="S801" s="3">
        <f>IFERROR(VLOOKUP(D801,[13]ServOTROS!$F$16:$M$112,8,0),0)</f>
        <v>0</v>
      </c>
      <c r="T801" s="3">
        <f>IFERROR(VLOOKUP(D801,[13]CANCEL!$F$16:$M$48,8,0),0)</f>
        <v>0</v>
      </c>
      <c r="U801" s="3">
        <f>IFERROR(VLOOKUP(B801,[13]Aaf_PENSION!$C$16:$M$112,11,0),0)</f>
        <v>0</v>
      </c>
      <c r="V801" s="3">
        <f>IFERROR(VLOOKUP(B801,[13]Aaf_SALUD!$C$16:$M$112,11,0),0)</f>
        <v>0</v>
      </c>
      <c r="W801" s="3">
        <f>IFERROR(VLOOKUP(D801,[13]CALIDAD!$F$16:$M$1122,8,0),0)</f>
        <v>28684323</v>
      </c>
      <c r="X801" s="3">
        <f>IFERROR(VLOOKUP(D801,'[14]dinamica municip ok'!$F$4:$G$1107,2,0),0)</f>
        <v>107680860</v>
      </c>
      <c r="Y801" s="3">
        <f>IFERROR(VLOOKUP(B801,[13]Ap_CESANTIAS!$C$16:$M$112,11,0),0)</f>
        <v>0</v>
      </c>
      <c r="Z801" s="3">
        <f>IFERROR(VLOOKUP(B801,[13]Ap_PENSION!$C$16:$M$112,11,0),0)</f>
        <v>0</v>
      </c>
      <c r="AA801" s="3">
        <f>IFERROR(VLOOKUP(B801,[13]Ap_SALUD!$C$16:$M$112,11,0),0)</f>
        <v>0</v>
      </c>
      <c r="AB801" s="3"/>
      <c r="AC801" s="36">
        <f t="shared" si="36"/>
        <v>136365183</v>
      </c>
      <c r="AD801" s="37">
        <f t="shared" si="38"/>
        <v>86052965</v>
      </c>
      <c r="AE801" s="144"/>
    </row>
    <row r="802" spans="1:31" x14ac:dyDescent="0.25">
      <c r="A802" s="38">
        <v>790</v>
      </c>
      <c r="B802" s="61"/>
      <c r="C802" s="143" t="str">
        <f>VLOOKUP(D802,[8]Hoja1!$A$2:$B$1115,2,0)</f>
        <v>52258</v>
      </c>
      <c r="D802" s="31">
        <v>800099080</v>
      </c>
      <c r="E802" s="31">
        <v>215852258</v>
      </c>
      <c r="F802" s="61" t="s">
        <v>966</v>
      </c>
      <c r="G802" s="33">
        <v>0</v>
      </c>
      <c r="H802" s="33">
        <v>0</v>
      </c>
      <c r="I802" s="3">
        <f>IFERROR(VLOOKUP(C802,'[6]Anexo 2'!$A$9:$G$1115,7,0),0)</f>
        <v>235391244</v>
      </c>
      <c r="J802" s="3">
        <f>IFERROR(VLOOKUP(C802,'[6]Anexo 1'!$A$9:$F$1115,6,0),0)</f>
        <v>243314575</v>
      </c>
      <c r="K802" s="3"/>
      <c r="L802" s="3"/>
      <c r="M802" s="3"/>
      <c r="N802" s="3"/>
      <c r="O802" s="3"/>
      <c r="P802" s="34">
        <f t="shared" si="37"/>
        <v>478705819</v>
      </c>
      <c r="Q802" s="35">
        <f>VLOOKUP(D802,FEBRERO!$D$13:$Q$1147,14,0)+VLOOKUP(D802,FEBRERO!$D$13:$AC$1147,26,0)</f>
        <v>0</v>
      </c>
      <c r="R802" s="3">
        <f>IFERROR(VLOOKUP(D802,[13]ServNOMINA!$F$16:$M$112,8,0),0)</f>
        <v>0</v>
      </c>
      <c r="S802" s="3">
        <f>IFERROR(VLOOKUP(D802,[13]ServOTROS!$F$16:$M$112,8,0),0)</f>
        <v>0</v>
      </c>
      <c r="T802" s="3">
        <f>IFERROR(VLOOKUP(D802,[13]CANCEL!$F$16:$M$48,8,0),0)</f>
        <v>0</v>
      </c>
      <c r="U802" s="3">
        <f>IFERROR(VLOOKUP(B802,[13]Aaf_PENSION!$C$16:$M$112,11,0),0)</f>
        <v>0</v>
      </c>
      <c r="V802" s="3">
        <f>IFERROR(VLOOKUP(B802,[13]Aaf_SALUD!$C$16:$M$112,11,0),0)</f>
        <v>0</v>
      </c>
      <c r="W802" s="3">
        <f>IFERROR(VLOOKUP(D802,[13]CALIDAD!$F$16:$M$1122,8,0),0)</f>
        <v>58847811</v>
      </c>
      <c r="X802" s="3">
        <f>IFERROR(VLOOKUP(D802,'[14]dinamica municip ok'!$F$4:$G$1107,2,0),0)</f>
        <v>243314575</v>
      </c>
      <c r="Y802" s="3">
        <f>IFERROR(VLOOKUP(B802,[13]Ap_CESANTIAS!$C$16:$M$112,11,0),0)</f>
        <v>0</v>
      </c>
      <c r="Z802" s="3">
        <f>IFERROR(VLOOKUP(B802,[13]Ap_PENSION!$C$16:$M$112,11,0),0)</f>
        <v>0</v>
      </c>
      <c r="AA802" s="3">
        <f>IFERROR(VLOOKUP(B802,[13]Ap_SALUD!$C$16:$M$112,11,0),0)</f>
        <v>0</v>
      </c>
      <c r="AB802" s="3"/>
      <c r="AC802" s="36">
        <f t="shared" si="36"/>
        <v>302162386</v>
      </c>
      <c r="AD802" s="37">
        <f t="shared" si="38"/>
        <v>176543433</v>
      </c>
      <c r="AE802" s="144"/>
    </row>
    <row r="803" spans="1:31" x14ac:dyDescent="0.25">
      <c r="A803" s="29">
        <v>791</v>
      </c>
      <c r="B803" s="61"/>
      <c r="C803" s="143" t="str">
        <f>VLOOKUP(D803,[8]Hoja1!$A$2:$B$1115,2,0)</f>
        <v>52260</v>
      </c>
      <c r="D803" s="31">
        <v>800099084</v>
      </c>
      <c r="E803" s="31">
        <v>216052260</v>
      </c>
      <c r="F803" s="61" t="s">
        <v>652</v>
      </c>
      <c r="G803" s="33">
        <v>0</v>
      </c>
      <c r="H803" s="33">
        <v>0</v>
      </c>
      <c r="I803" s="3">
        <f>IFERROR(VLOOKUP(C803,'[6]Anexo 2'!$A$9:$G$1115,7,0),0)</f>
        <v>161882286</v>
      </c>
      <c r="J803" s="3">
        <f>IFERROR(VLOOKUP(C803,'[6]Anexo 1'!$A$9:$F$1115,6,0),0)</f>
        <v>108900120</v>
      </c>
      <c r="K803" s="3"/>
      <c r="L803" s="3"/>
      <c r="M803" s="3"/>
      <c r="N803" s="3"/>
      <c r="O803" s="3"/>
      <c r="P803" s="34">
        <f t="shared" si="37"/>
        <v>270782406</v>
      </c>
      <c r="Q803" s="35">
        <f>VLOOKUP(D803,FEBRERO!$D$13:$Q$1147,14,0)+VLOOKUP(D803,FEBRERO!$D$13:$AC$1147,26,0)</f>
        <v>0</v>
      </c>
      <c r="R803" s="3">
        <f>IFERROR(VLOOKUP(D803,[13]ServNOMINA!$F$16:$M$112,8,0),0)</f>
        <v>0</v>
      </c>
      <c r="S803" s="3">
        <f>IFERROR(VLOOKUP(D803,[13]ServOTROS!$F$16:$M$112,8,0),0)</f>
        <v>0</v>
      </c>
      <c r="T803" s="3">
        <f>IFERROR(VLOOKUP(D803,[13]CANCEL!$F$16:$M$48,8,0),0)</f>
        <v>0</v>
      </c>
      <c r="U803" s="3">
        <f>IFERROR(VLOOKUP(B803,[13]Aaf_PENSION!$C$16:$M$112,11,0),0)</f>
        <v>0</v>
      </c>
      <c r="V803" s="3">
        <f>IFERROR(VLOOKUP(B803,[13]Aaf_SALUD!$C$16:$M$112,11,0),0)</f>
        <v>0</v>
      </c>
      <c r="W803" s="3">
        <f>IFERROR(VLOOKUP(D803,[13]CALIDAD!$F$16:$M$1122,8,0),0)</f>
        <v>40470573</v>
      </c>
      <c r="X803" s="3">
        <f>IFERROR(VLOOKUP(D803,'[14]dinamica municip ok'!$F$4:$G$1107,2,0),0)</f>
        <v>108900120</v>
      </c>
      <c r="Y803" s="3">
        <f>IFERROR(VLOOKUP(B803,[13]Ap_CESANTIAS!$C$16:$M$112,11,0),0)</f>
        <v>0</v>
      </c>
      <c r="Z803" s="3">
        <f>IFERROR(VLOOKUP(B803,[13]Ap_PENSION!$C$16:$M$112,11,0),0)</f>
        <v>0</v>
      </c>
      <c r="AA803" s="3">
        <f>IFERROR(VLOOKUP(B803,[13]Ap_SALUD!$C$16:$M$112,11,0),0)</f>
        <v>0</v>
      </c>
      <c r="AB803" s="3"/>
      <c r="AC803" s="36">
        <f t="shared" si="36"/>
        <v>149370693</v>
      </c>
      <c r="AD803" s="37">
        <f t="shared" si="38"/>
        <v>121411713</v>
      </c>
      <c r="AE803" s="144"/>
    </row>
    <row r="804" spans="1:31" x14ac:dyDescent="0.25">
      <c r="A804" s="38">
        <v>792</v>
      </c>
      <c r="B804" s="61"/>
      <c r="C804" s="143" t="str">
        <f>VLOOKUP(D804,[8]Hoja1!$A$2:$B$1115,2,0)</f>
        <v>52287</v>
      </c>
      <c r="D804" s="31">
        <v>800099089</v>
      </c>
      <c r="E804" s="31">
        <v>218752287</v>
      </c>
      <c r="F804" s="61" t="s">
        <v>967</v>
      </c>
      <c r="G804" s="33">
        <v>0</v>
      </c>
      <c r="H804" s="33">
        <v>0</v>
      </c>
      <c r="I804" s="3">
        <f>IFERROR(VLOOKUP(C804,'[6]Anexo 2'!$A$9:$G$1115,7,0),0)</f>
        <v>96545279</v>
      </c>
      <c r="J804" s="3">
        <f>IFERROR(VLOOKUP(C804,'[6]Anexo 1'!$A$9:$F$1115,6,0),0)</f>
        <v>90847964</v>
      </c>
      <c r="K804" s="3"/>
      <c r="L804" s="3"/>
      <c r="M804" s="3"/>
      <c r="N804" s="3"/>
      <c r="O804" s="3"/>
      <c r="P804" s="34">
        <f t="shared" si="37"/>
        <v>187393243</v>
      </c>
      <c r="Q804" s="35">
        <f>VLOOKUP(D804,FEBRERO!$D$13:$Q$1147,14,0)+VLOOKUP(D804,FEBRERO!$D$13:$AC$1147,26,0)</f>
        <v>0</v>
      </c>
      <c r="R804" s="3">
        <f>IFERROR(VLOOKUP(D804,[13]ServNOMINA!$F$16:$M$112,8,0),0)</f>
        <v>0</v>
      </c>
      <c r="S804" s="3">
        <f>IFERROR(VLOOKUP(D804,[13]ServOTROS!$F$16:$M$112,8,0),0)</f>
        <v>0</v>
      </c>
      <c r="T804" s="3">
        <f>IFERROR(VLOOKUP(D804,[13]CANCEL!$F$16:$M$48,8,0),0)</f>
        <v>0</v>
      </c>
      <c r="U804" s="3">
        <f>IFERROR(VLOOKUP(B804,[13]Aaf_PENSION!$C$16:$M$112,11,0),0)</f>
        <v>0</v>
      </c>
      <c r="V804" s="3">
        <f>IFERROR(VLOOKUP(B804,[13]Aaf_SALUD!$C$16:$M$112,11,0),0)</f>
        <v>0</v>
      </c>
      <c r="W804" s="3">
        <f>IFERROR(VLOOKUP(D804,[13]CALIDAD!$F$16:$M$1122,8,0),0)</f>
        <v>24136320</v>
      </c>
      <c r="X804" s="3">
        <f>IFERROR(VLOOKUP(D804,'[14]dinamica municip ok'!$F$4:$G$1107,2,0),0)</f>
        <v>90847964</v>
      </c>
      <c r="Y804" s="3">
        <f>IFERROR(VLOOKUP(B804,[13]Ap_CESANTIAS!$C$16:$M$112,11,0),0)</f>
        <v>0</v>
      </c>
      <c r="Z804" s="3">
        <f>IFERROR(VLOOKUP(B804,[13]Ap_PENSION!$C$16:$M$112,11,0),0)</f>
        <v>0</v>
      </c>
      <c r="AA804" s="3">
        <f>IFERROR(VLOOKUP(B804,[13]Ap_SALUD!$C$16:$M$112,11,0),0)</f>
        <v>0</v>
      </c>
      <c r="AB804" s="3"/>
      <c r="AC804" s="36">
        <f t="shared" si="36"/>
        <v>114984284</v>
      </c>
      <c r="AD804" s="37">
        <f t="shared" si="38"/>
        <v>72408959</v>
      </c>
      <c r="AE804" s="144"/>
    </row>
    <row r="805" spans="1:31" x14ac:dyDescent="0.25">
      <c r="A805" s="29">
        <v>793</v>
      </c>
      <c r="B805" s="61"/>
      <c r="C805" s="143" t="str">
        <f>VLOOKUP(D805,[8]Hoja1!$A$2:$B$1115,2,0)</f>
        <v>52317</v>
      </c>
      <c r="D805" s="31">
        <v>800015689</v>
      </c>
      <c r="E805" s="31">
        <v>211752317</v>
      </c>
      <c r="F805" s="61" t="s">
        <v>968</v>
      </c>
      <c r="G805" s="33">
        <v>0</v>
      </c>
      <c r="H805" s="33">
        <v>0</v>
      </c>
      <c r="I805" s="3">
        <f>IFERROR(VLOOKUP(C805,'[6]Anexo 2'!$A$9:$G$1115,7,0),0)</f>
        <v>223709320</v>
      </c>
      <c r="J805" s="3">
        <f>IFERROR(VLOOKUP(C805,'[6]Anexo 1'!$A$9:$F$1115,6,0),0)</f>
        <v>252081935</v>
      </c>
      <c r="K805" s="3"/>
      <c r="L805" s="3"/>
      <c r="M805" s="3"/>
      <c r="N805" s="3"/>
      <c r="O805" s="3"/>
      <c r="P805" s="34">
        <f t="shared" si="37"/>
        <v>475791255</v>
      </c>
      <c r="Q805" s="35">
        <f>VLOOKUP(D805,FEBRERO!$D$13:$Q$1147,14,0)+VLOOKUP(D805,FEBRERO!$D$13:$AC$1147,26,0)</f>
        <v>0</v>
      </c>
      <c r="R805" s="3">
        <f>IFERROR(VLOOKUP(D805,[13]ServNOMINA!$F$16:$M$112,8,0),0)</f>
        <v>0</v>
      </c>
      <c r="S805" s="3">
        <f>IFERROR(VLOOKUP(D805,[13]ServOTROS!$F$16:$M$112,8,0),0)</f>
        <v>0</v>
      </c>
      <c r="T805" s="3">
        <f>IFERROR(VLOOKUP(D805,[13]CANCEL!$F$16:$M$48,8,0),0)</f>
        <v>0</v>
      </c>
      <c r="U805" s="3">
        <f>IFERROR(VLOOKUP(B805,[13]Aaf_PENSION!$C$16:$M$112,11,0),0)</f>
        <v>0</v>
      </c>
      <c r="V805" s="3">
        <f>IFERROR(VLOOKUP(B805,[13]Aaf_SALUD!$C$16:$M$112,11,0),0)</f>
        <v>0</v>
      </c>
      <c r="W805" s="3">
        <f>IFERROR(VLOOKUP(D805,[13]CALIDAD!$F$16:$M$1122,8,0),0)</f>
        <v>55927329</v>
      </c>
      <c r="X805" s="3">
        <f>IFERROR(VLOOKUP(D805,'[14]dinamica municip ok'!$F$4:$G$1107,2,0),0)</f>
        <v>252081935</v>
      </c>
      <c r="Y805" s="3">
        <f>IFERROR(VLOOKUP(B805,[13]Ap_CESANTIAS!$C$16:$M$112,11,0),0)</f>
        <v>0</v>
      </c>
      <c r="Z805" s="3">
        <f>IFERROR(VLOOKUP(B805,[13]Ap_PENSION!$C$16:$M$112,11,0),0)</f>
        <v>0</v>
      </c>
      <c r="AA805" s="3">
        <f>IFERROR(VLOOKUP(B805,[13]Ap_SALUD!$C$16:$M$112,11,0),0)</f>
        <v>0</v>
      </c>
      <c r="AB805" s="3"/>
      <c r="AC805" s="36">
        <f t="shared" si="36"/>
        <v>308009264</v>
      </c>
      <c r="AD805" s="37">
        <f t="shared" si="38"/>
        <v>167781991</v>
      </c>
      <c r="AE805" s="144"/>
    </row>
    <row r="806" spans="1:31" x14ac:dyDescent="0.25">
      <c r="A806" s="38">
        <v>794</v>
      </c>
      <c r="B806" s="61"/>
      <c r="C806" s="143" t="str">
        <f>VLOOKUP(D806,[8]Hoja1!$A$2:$B$1115,2,0)</f>
        <v>52320</v>
      </c>
      <c r="D806" s="31">
        <v>800099090</v>
      </c>
      <c r="E806" s="31">
        <v>212052320</v>
      </c>
      <c r="F806" s="61" t="s">
        <v>969</v>
      </c>
      <c r="G806" s="33">
        <v>0</v>
      </c>
      <c r="H806" s="33">
        <v>0</v>
      </c>
      <c r="I806" s="3">
        <f>IFERROR(VLOOKUP(C806,'[6]Anexo 2'!$A$9:$G$1115,7,0),0)</f>
        <v>129304730</v>
      </c>
      <c r="J806" s="3">
        <f>IFERROR(VLOOKUP(C806,'[6]Anexo 1'!$A$9:$F$1115,6,0),0)</f>
        <v>152829377</v>
      </c>
      <c r="K806" s="3"/>
      <c r="L806" s="3"/>
      <c r="M806" s="3"/>
      <c r="N806" s="3"/>
      <c r="O806" s="3"/>
      <c r="P806" s="34">
        <f t="shared" si="37"/>
        <v>282134107</v>
      </c>
      <c r="Q806" s="35">
        <f>VLOOKUP(D806,FEBRERO!$D$13:$Q$1147,14,0)+VLOOKUP(D806,FEBRERO!$D$13:$AC$1147,26,0)</f>
        <v>0</v>
      </c>
      <c r="R806" s="3">
        <f>IFERROR(VLOOKUP(D806,[13]ServNOMINA!$F$16:$M$112,8,0),0)</f>
        <v>0</v>
      </c>
      <c r="S806" s="3">
        <f>IFERROR(VLOOKUP(D806,[13]ServOTROS!$F$16:$M$112,8,0),0)</f>
        <v>0</v>
      </c>
      <c r="T806" s="3">
        <f>IFERROR(VLOOKUP(D806,[13]CANCEL!$F$16:$M$48,8,0),0)</f>
        <v>0</v>
      </c>
      <c r="U806" s="3">
        <f>IFERROR(VLOOKUP(B806,[13]Aaf_PENSION!$C$16:$M$112,11,0),0)</f>
        <v>0</v>
      </c>
      <c r="V806" s="3">
        <f>IFERROR(VLOOKUP(B806,[13]Aaf_SALUD!$C$16:$M$112,11,0),0)</f>
        <v>0</v>
      </c>
      <c r="W806" s="3">
        <f>IFERROR(VLOOKUP(D806,[13]CALIDAD!$F$16:$M$1122,8,0),0)</f>
        <v>32326182</v>
      </c>
      <c r="X806" s="3">
        <f>IFERROR(VLOOKUP(D806,'[14]dinamica municip ok'!$F$4:$G$1107,2,0),0)</f>
        <v>152829377</v>
      </c>
      <c r="Y806" s="3">
        <f>IFERROR(VLOOKUP(B806,[13]Ap_CESANTIAS!$C$16:$M$112,11,0),0)</f>
        <v>0</v>
      </c>
      <c r="Z806" s="3">
        <f>IFERROR(VLOOKUP(B806,[13]Ap_PENSION!$C$16:$M$112,11,0),0)</f>
        <v>0</v>
      </c>
      <c r="AA806" s="3">
        <f>IFERROR(VLOOKUP(B806,[13]Ap_SALUD!$C$16:$M$112,11,0),0)</f>
        <v>0</v>
      </c>
      <c r="AB806" s="3"/>
      <c r="AC806" s="36">
        <f t="shared" si="36"/>
        <v>185155559</v>
      </c>
      <c r="AD806" s="37">
        <f t="shared" si="38"/>
        <v>96978548</v>
      </c>
      <c r="AE806" s="144"/>
    </row>
    <row r="807" spans="1:31" x14ac:dyDescent="0.25">
      <c r="A807" s="29">
        <v>795</v>
      </c>
      <c r="B807" s="61"/>
      <c r="C807" s="143" t="str">
        <f>VLOOKUP(D807,[8]Hoja1!$A$2:$B$1115,2,0)</f>
        <v>52323</v>
      </c>
      <c r="D807" s="31">
        <v>800083672</v>
      </c>
      <c r="E807" s="31">
        <v>212352323</v>
      </c>
      <c r="F807" s="61" t="s">
        <v>970</v>
      </c>
      <c r="G807" s="33">
        <v>0</v>
      </c>
      <c r="H807" s="33">
        <v>0</v>
      </c>
      <c r="I807" s="3">
        <f>IFERROR(VLOOKUP(C807,'[6]Anexo 2'!$A$9:$G$1115,7,0),0)</f>
        <v>97157885</v>
      </c>
      <c r="J807" s="3">
        <f>IFERROR(VLOOKUP(C807,'[6]Anexo 1'!$A$9:$F$1115,6,0),0)</f>
        <v>104116446</v>
      </c>
      <c r="K807" s="3"/>
      <c r="L807" s="3"/>
      <c r="M807" s="3"/>
      <c r="N807" s="3"/>
      <c r="O807" s="3"/>
      <c r="P807" s="34">
        <f t="shared" si="37"/>
        <v>201274331</v>
      </c>
      <c r="Q807" s="35">
        <f>VLOOKUP(D807,FEBRERO!$D$13:$Q$1147,14,0)+VLOOKUP(D807,FEBRERO!$D$13:$AC$1147,26,0)</f>
        <v>0</v>
      </c>
      <c r="R807" s="3">
        <f>IFERROR(VLOOKUP(D807,[13]ServNOMINA!$F$16:$M$112,8,0),0)</f>
        <v>0</v>
      </c>
      <c r="S807" s="3">
        <f>IFERROR(VLOOKUP(D807,[13]ServOTROS!$F$16:$M$112,8,0),0)</f>
        <v>0</v>
      </c>
      <c r="T807" s="3">
        <f>IFERROR(VLOOKUP(D807,[13]CANCEL!$F$16:$M$48,8,0),0)</f>
        <v>0</v>
      </c>
      <c r="U807" s="3">
        <f>IFERROR(VLOOKUP(B807,[13]Aaf_PENSION!$C$16:$M$112,11,0),0)</f>
        <v>0</v>
      </c>
      <c r="V807" s="3">
        <f>IFERROR(VLOOKUP(B807,[13]Aaf_SALUD!$C$16:$M$112,11,0),0)</f>
        <v>0</v>
      </c>
      <c r="W807" s="3">
        <f>IFERROR(VLOOKUP(D807,[13]CALIDAD!$F$16:$M$1122,8,0),0)</f>
        <v>24289470</v>
      </c>
      <c r="X807" s="3">
        <f>IFERROR(VLOOKUP(D807,'[14]dinamica municip ok'!$F$4:$G$1107,2,0),0)</f>
        <v>104116446</v>
      </c>
      <c r="Y807" s="3">
        <f>IFERROR(VLOOKUP(B807,[13]Ap_CESANTIAS!$C$16:$M$112,11,0),0)</f>
        <v>0</v>
      </c>
      <c r="Z807" s="3">
        <f>IFERROR(VLOOKUP(B807,[13]Ap_PENSION!$C$16:$M$112,11,0),0)</f>
        <v>0</v>
      </c>
      <c r="AA807" s="3">
        <f>IFERROR(VLOOKUP(B807,[13]Ap_SALUD!$C$16:$M$112,11,0),0)</f>
        <v>0</v>
      </c>
      <c r="AB807" s="3"/>
      <c r="AC807" s="36">
        <f t="shared" si="36"/>
        <v>128405916</v>
      </c>
      <c r="AD807" s="37">
        <f t="shared" si="38"/>
        <v>72868415</v>
      </c>
      <c r="AE807" s="144"/>
    </row>
    <row r="808" spans="1:31" x14ac:dyDescent="0.25">
      <c r="A808" s="38">
        <v>796</v>
      </c>
      <c r="B808" s="61"/>
      <c r="C808" s="143" t="str">
        <f>VLOOKUP(D808,[8]Hoja1!$A$2:$B$1115,2,0)</f>
        <v>52352</v>
      </c>
      <c r="D808" s="31">
        <v>800099092</v>
      </c>
      <c r="E808" s="31">
        <v>215252352</v>
      </c>
      <c r="F808" s="61" t="s">
        <v>971</v>
      </c>
      <c r="G808" s="33">
        <v>0</v>
      </c>
      <c r="H808" s="33">
        <v>0</v>
      </c>
      <c r="I808" s="3">
        <f>IFERROR(VLOOKUP(C808,'[6]Anexo 2'!$A$9:$G$1115,7,0),0)</f>
        <v>129296038</v>
      </c>
      <c r="J808" s="3">
        <f>IFERROR(VLOOKUP(C808,'[6]Anexo 1'!$A$9:$F$1115,6,0),0)</f>
        <v>133602139</v>
      </c>
      <c r="K808" s="3"/>
      <c r="L808" s="3"/>
      <c r="M808" s="3"/>
      <c r="N808" s="3"/>
      <c r="O808" s="3"/>
      <c r="P808" s="34">
        <f t="shared" si="37"/>
        <v>262898177</v>
      </c>
      <c r="Q808" s="35">
        <f>VLOOKUP(D808,FEBRERO!$D$13:$Q$1147,14,0)+VLOOKUP(D808,FEBRERO!$D$13:$AC$1147,26,0)</f>
        <v>0</v>
      </c>
      <c r="R808" s="3">
        <f>IFERROR(VLOOKUP(D808,[13]ServNOMINA!$F$16:$M$112,8,0),0)</f>
        <v>0</v>
      </c>
      <c r="S808" s="3">
        <f>IFERROR(VLOOKUP(D808,[13]ServOTROS!$F$16:$M$112,8,0),0)</f>
        <v>0</v>
      </c>
      <c r="T808" s="3">
        <f>IFERROR(VLOOKUP(D808,[13]CANCEL!$F$16:$M$48,8,0),0)</f>
        <v>0</v>
      </c>
      <c r="U808" s="3">
        <f>IFERROR(VLOOKUP(B808,[13]Aaf_PENSION!$C$16:$M$112,11,0),0)</f>
        <v>0</v>
      </c>
      <c r="V808" s="3">
        <f>IFERROR(VLOOKUP(B808,[13]Aaf_SALUD!$C$16:$M$112,11,0),0)</f>
        <v>0</v>
      </c>
      <c r="W808" s="3">
        <f>IFERROR(VLOOKUP(D808,[13]CALIDAD!$F$16:$M$1122,8,0),0)</f>
        <v>32324010</v>
      </c>
      <c r="X808" s="3">
        <f>IFERROR(VLOOKUP(D808,'[14]dinamica municip ok'!$F$4:$G$1107,2,0),0)</f>
        <v>133602139</v>
      </c>
      <c r="Y808" s="3">
        <f>IFERROR(VLOOKUP(B808,[13]Ap_CESANTIAS!$C$16:$M$112,11,0),0)</f>
        <v>0</v>
      </c>
      <c r="Z808" s="3">
        <f>IFERROR(VLOOKUP(B808,[13]Ap_PENSION!$C$16:$M$112,11,0),0)</f>
        <v>0</v>
      </c>
      <c r="AA808" s="3">
        <f>IFERROR(VLOOKUP(B808,[13]Ap_SALUD!$C$16:$M$112,11,0),0)</f>
        <v>0</v>
      </c>
      <c r="AB808" s="3"/>
      <c r="AC808" s="36">
        <f t="shared" si="36"/>
        <v>165926149</v>
      </c>
      <c r="AD808" s="37">
        <f t="shared" si="38"/>
        <v>96972028</v>
      </c>
      <c r="AE808" s="144"/>
    </row>
    <row r="809" spans="1:31" x14ac:dyDescent="0.25">
      <c r="A809" s="29">
        <v>797</v>
      </c>
      <c r="B809" s="61"/>
      <c r="C809" s="143" t="str">
        <f>VLOOKUP(D809,[8]Hoja1!$A$2:$B$1115,2,0)</f>
        <v>52354</v>
      </c>
      <c r="D809" s="31">
        <v>800019005</v>
      </c>
      <c r="E809" s="31">
        <v>215452354</v>
      </c>
      <c r="F809" s="61" t="s">
        <v>972</v>
      </c>
      <c r="G809" s="33">
        <v>0</v>
      </c>
      <c r="H809" s="33">
        <v>0</v>
      </c>
      <c r="I809" s="3">
        <f>IFERROR(VLOOKUP(C809,'[6]Anexo 2'!$A$9:$G$1115,7,0),0)</f>
        <v>90095384</v>
      </c>
      <c r="J809" s="3">
        <f>IFERROR(VLOOKUP(C809,'[6]Anexo 1'!$A$9:$F$1115,6,0),0)</f>
        <v>108943945</v>
      </c>
      <c r="K809" s="3"/>
      <c r="L809" s="3"/>
      <c r="M809" s="3"/>
      <c r="N809" s="3"/>
      <c r="O809" s="3"/>
      <c r="P809" s="34">
        <f t="shared" si="37"/>
        <v>199039329</v>
      </c>
      <c r="Q809" s="35">
        <f>VLOOKUP(D809,FEBRERO!$D$13:$Q$1147,14,0)+VLOOKUP(D809,FEBRERO!$D$13:$AC$1147,26,0)</f>
        <v>0</v>
      </c>
      <c r="R809" s="3">
        <f>IFERROR(VLOOKUP(D809,[13]ServNOMINA!$F$16:$M$112,8,0),0)</f>
        <v>0</v>
      </c>
      <c r="S809" s="3">
        <f>IFERROR(VLOOKUP(D809,[13]ServOTROS!$F$16:$M$112,8,0),0)</f>
        <v>0</v>
      </c>
      <c r="T809" s="3">
        <f>IFERROR(VLOOKUP(D809,[13]CANCEL!$F$16:$M$48,8,0),0)</f>
        <v>0</v>
      </c>
      <c r="U809" s="3">
        <f>IFERROR(VLOOKUP(B809,[13]Aaf_PENSION!$C$16:$M$112,11,0),0)</f>
        <v>0</v>
      </c>
      <c r="V809" s="3">
        <f>IFERROR(VLOOKUP(B809,[13]Aaf_SALUD!$C$16:$M$112,11,0),0)</f>
        <v>0</v>
      </c>
      <c r="W809" s="3">
        <f>IFERROR(VLOOKUP(D809,[13]CALIDAD!$F$16:$M$1122,8,0),0)</f>
        <v>22523847</v>
      </c>
      <c r="X809" s="3">
        <f>IFERROR(VLOOKUP(D809,'[14]dinamica municip ok'!$F$4:$G$1107,2,0),0)</f>
        <v>108943945</v>
      </c>
      <c r="Y809" s="3">
        <f>IFERROR(VLOOKUP(B809,[13]Ap_CESANTIAS!$C$16:$M$112,11,0),0)</f>
        <v>0</v>
      </c>
      <c r="Z809" s="3">
        <f>IFERROR(VLOOKUP(B809,[13]Ap_PENSION!$C$16:$M$112,11,0),0)</f>
        <v>0</v>
      </c>
      <c r="AA809" s="3">
        <f>IFERROR(VLOOKUP(B809,[13]Ap_SALUD!$C$16:$M$112,11,0),0)</f>
        <v>0</v>
      </c>
      <c r="AB809" s="3"/>
      <c r="AC809" s="36">
        <f t="shared" si="36"/>
        <v>131467792</v>
      </c>
      <c r="AD809" s="37">
        <f t="shared" si="38"/>
        <v>67571537</v>
      </c>
      <c r="AE809" s="144"/>
    </row>
    <row r="810" spans="1:31" x14ac:dyDescent="0.25">
      <c r="A810" s="38">
        <v>798</v>
      </c>
      <c r="B810" s="61"/>
      <c r="C810" s="143" t="str">
        <f>VLOOKUP(D810,[8]Hoja1!$A$2:$B$1115,2,0)</f>
        <v>52378</v>
      </c>
      <c r="D810" s="31">
        <v>800099098</v>
      </c>
      <c r="E810" s="31">
        <v>217852378</v>
      </c>
      <c r="F810" s="61" t="s">
        <v>973</v>
      </c>
      <c r="G810" s="33">
        <v>0</v>
      </c>
      <c r="H810" s="33">
        <v>0</v>
      </c>
      <c r="I810" s="3">
        <f>IFERROR(VLOOKUP(C810,'[6]Anexo 2'!$A$9:$G$1115,7,0),0)</f>
        <v>218698704</v>
      </c>
      <c r="J810" s="3">
        <f>IFERROR(VLOOKUP(C810,'[6]Anexo 1'!$A$9:$F$1115,6,0),0)</f>
        <v>242847150</v>
      </c>
      <c r="K810" s="3"/>
      <c r="L810" s="3"/>
      <c r="M810" s="3"/>
      <c r="N810" s="3"/>
      <c r="O810" s="3"/>
      <c r="P810" s="34">
        <f t="shared" si="37"/>
        <v>461545854</v>
      </c>
      <c r="Q810" s="35">
        <f>VLOOKUP(D810,FEBRERO!$D$13:$Q$1147,14,0)+VLOOKUP(D810,FEBRERO!$D$13:$AC$1147,26,0)</f>
        <v>0</v>
      </c>
      <c r="R810" s="3">
        <f>IFERROR(VLOOKUP(D810,[13]ServNOMINA!$F$16:$M$112,8,0),0)</f>
        <v>0</v>
      </c>
      <c r="S810" s="3">
        <f>IFERROR(VLOOKUP(D810,[13]ServOTROS!$F$16:$M$112,8,0),0)</f>
        <v>0</v>
      </c>
      <c r="T810" s="3">
        <f>IFERROR(VLOOKUP(D810,[13]CANCEL!$F$16:$M$48,8,0),0)</f>
        <v>0</v>
      </c>
      <c r="U810" s="3">
        <f>IFERROR(VLOOKUP(B810,[13]Aaf_PENSION!$C$16:$M$112,11,0),0)</f>
        <v>0</v>
      </c>
      <c r="V810" s="3">
        <f>IFERROR(VLOOKUP(B810,[13]Aaf_SALUD!$C$16:$M$112,11,0),0)</f>
        <v>0</v>
      </c>
      <c r="W810" s="3">
        <f>IFERROR(VLOOKUP(D810,[13]CALIDAD!$F$16:$M$1122,8,0),0)</f>
        <v>54674676</v>
      </c>
      <c r="X810" s="3">
        <f>IFERROR(VLOOKUP(D810,'[14]dinamica municip ok'!$F$4:$G$1107,2,0),0)</f>
        <v>242847150</v>
      </c>
      <c r="Y810" s="3">
        <f>IFERROR(VLOOKUP(B810,[13]Ap_CESANTIAS!$C$16:$M$112,11,0),0)</f>
        <v>0</v>
      </c>
      <c r="Z810" s="3">
        <f>IFERROR(VLOOKUP(B810,[13]Ap_PENSION!$C$16:$M$112,11,0),0)</f>
        <v>0</v>
      </c>
      <c r="AA810" s="3">
        <f>IFERROR(VLOOKUP(B810,[13]Ap_SALUD!$C$16:$M$112,11,0),0)</f>
        <v>0</v>
      </c>
      <c r="AB810" s="3"/>
      <c r="AC810" s="36">
        <f t="shared" si="36"/>
        <v>297521826</v>
      </c>
      <c r="AD810" s="37">
        <f t="shared" si="38"/>
        <v>164024028</v>
      </c>
      <c r="AE810" s="144"/>
    </row>
    <row r="811" spans="1:31" x14ac:dyDescent="0.25">
      <c r="A811" s="29">
        <v>799</v>
      </c>
      <c r="B811" s="61"/>
      <c r="C811" s="143" t="str">
        <f>VLOOKUP(D811,[8]Hoja1!$A$2:$B$1115,2,0)</f>
        <v>52381</v>
      </c>
      <c r="D811" s="31">
        <v>800099100</v>
      </c>
      <c r="E811" s="31">
        <v>218152381</v>
      </c>
      <c r="F811" s="61" t="s">
        <v>974</v>
      </c>
      <c r="G811" s="33">
        <v>0</v>
      </c>
      <c r="H811" s="33">
        <v>0</v>
      </c>
      <c r="I811" s="3">
        <f>IFERROR(VLOOKUP(C811,'[6]Anexo 2'!$A$9:$G$1115,7,0),0)</f>
        <v>165009072</v>
      </c>
      <c r="J811" s="3">
        <f>IFERROR(VLOOKUP(C811,'[6]Anexo 1'!$A$9:$F$1115,6,0),0)</f>
        <v>152581944</v>
      </c>
      <c r="K811" s="3"/>
      <c r="L811" s="3"/>
      <c r="M811" s="3"/>
      <c r="N811" s="3"/>
      <c r="O811" s="3"/>
      <c r="P811" s="34">
        <f t="shared" si="37"/>
        <v>317591016</v>
      </c>
      <c r="Q811" s="35">
        <f>VLOOKUP(D811,FEBRERO!$D$13:$Q$1147,14,0)+VLOOKUP(D811,FEBRERO!$D$13:$AC$1147,26,0)</f>
        <v>0</v>
      </c>
      <c r="R811" s="3">
        <f>IFERROR(VLOOKUP(D811,[13]ServNOMINA!$F$16:$M$112,8,0),0)</f>
        <v>0</v>
      </c>
      <c r="S811" s="3">
        <f>IFERROR(VLOOKUP(D811,[13]ServOTROS!$F$16:$M$112,8,0),0)</f>
        <v>0</v>
      </c>
      <c r="T811" s="3">
        <f>IFERROR(VLOOKUP(D811,[13]CANCEL!$F$16:$M$48,8,0),0)</f>
        <v>0</v>
      </c>
      <c r="U811" s="3">
        <f>IFERROR(VLOOKUP(B811,[13]Aaf_PENSION!$C$16:$M$112,11,0),0)</f>
        <v>0</v>
      </c>
      <c r="V811" s="3">
        <f>IFERROR(VLOOKUP(B811,[13]Aaf_SALUD!$C$16:$M$112,11,0),0)</f>
        <v>0</v>
      </c>
      <c r="W811" s="3">
        <f>IFERROR(VLOOKUP(D811,[13]CALIDAD!$F$16:$M$1122,8,0),0)</f>
        <v>41252268</v>
      </c>
      <c r="X811" s="3">
        <f>IFERROR(VLOOKUP(D811,'[14]dinamica municip ok'!$F$4:$G$1107,2,0),0)</f>
        <v>152581944</v>
      </c>
      <c r="Y811" s="3">
        <f>IFERROR(VLOOKUP(B811,[13]Ap_CESANTIAS!$C$16:$M$112,11,0),0)</f>
        <v>0</v>
      </c>
      <c r="Z811" s="3">
        <f>IFERROR(VLOOKUP(B811,[13]Ap_PENSION!$C$16:$M$112,11,0),0)</f>
        <v>0</v>
      </c>
      <c r="AA811" s="3">
        <f>IFERROR(VLOOKUP(B811,[13]Ap_SALUD!$C$16:$M$112,11,0),0)</f>
        <v>0</v>
      </c>
      <c r="AB811" s="3"/>
      <c r="AC811" s="36">
        <f t="shared" si="36"/>
        <v>193834212</v>
      </c>
      <c r="AD811" s="37">
        <f t="shared" si="38"/>
        <v>123756804</v>
      </c>
      <c r="AE811" s="144"/>
    </row>
    <row r="812" spans="1:31" x14ac:dyDescent="0.25">
      <c r="A812" s="38">
        <v>800</v>
      </c>
      <c r="B812" s="61"/>
      <c r="C812" s="143" t="str">
        <f>VLOOKUP(D812,[8]Hoja1!$A$2:$B$1115,2,0)</f>
        <v>52385</v>
      </c>
      <c r="D812" s="31">
        <v>800149894</v>
      </c>
      <c r="E812" s="31">
        <v>218552385</v>
      </c>
      <c r="F812" s="61" t="s">
        <v>975</v>
      </c>
      <c r="G812" s="33">
        <v>0</v>
      </c>
      <c r="H812" s="33">
        <v>0</v>
      </c>
      <c r="I812" s="3">
        <f>IFERROR(VLOOKUP(C812,'[6]Anexo 2'!$A$9:$G$1115,7,0),0)</f>
        <v>94638804</v>
      </c>
      <c r="J812" s="3">
        <f>IFERROR(VLOOKUP(C812,'[6]Anexo 1'!$A$9:$F$1115,6,0),0)</f>
        <v>98330848</v>
      </c>
      <c r="K812" s="3"/>
      <c r="L812" s="3"/>
      <c r="M812" s="3"/>
      <c r="N812" s="3"/>
      <c r="O812" s="3"/>
      <c r="P812" s="34">
        <f t="shared" si="37"/>
        <v>192969652</v>
      </c>
      <c r="Q812" s="35">
        <f>VLOOKUP(D812,FEBRERO!$D$13:$Q$1147,14,0)+VLOOKUP(D812,FEBRERO!$D$13:$AC$1147,26,0)</f>
        <v>0</v>
      </c>
      <c r="R812" s="3">
        <f>IFERROR(VLOOKUP(D812,[13]ServNOMINA!$F$16:$M$112,8,0),0)</f>
        <v>0</v>
      </c>
      <c r="S812" s="3">
        <f>IFERROR(VLOOKUP(D812,[13]ServOTROS!$F$16:$M$112,8,0),0)</f>
        <v>0</v>
      </c>
      <c r="T812" s="3">
        <f>IFERROR(VLOOKUP(D812,[13]CANCEL!$F$16:$M$48,8,0),0)</f>
        <v>0</v>
      </c>
      <c r="U812" s="3">
        <f>IFERROR(VLOOKUP(B812,[13]Aaf_PENSION!$C$16:$M$112,11,0),0)</f>
        <v>0</v>
      </c>
      <c r="V812" s="3">
        <f>IFERROR(VLOOKUP(B812,[13]Aaf_SALUD!$C$16:$M$112,11,0),0)</f>
        <v>0</v>
      </c>
      <c r="W812" s="3">
        <f>IFERROR(VLOOKUP(D812,[13]CALIDAD!$F$16:$M$1122,8,0),0)</f>
        <v>23659701</v>
      </c>
      <c r="X812" s="3">
        <f>IFERROR(VLOOKUP(D812,'[14]dinamica municip ok'!$F$4:$G$1107,2,0),0)</f>
        <v>98330848</v>
      </c>
      <c r="Y812" s="3">
        <f>IFERROR(VLOOKUP(B812,[13]Ap_CESANTIAS!$C$16:$M$112,11,0),0)</f>
        <v>0</v>
      </c>
      <c r="Z812" s="3">
        <f>IFERROR(VLOOKUP(B812,[13]Ap_PENSION!$C$16:$M$112,11,0),0)</f>
        <v>0</v>
      </c>
      <c r="AA812" s="3">
        <f>IFERROR(VLOOKUP(B812,[13]Ap_SALUD!$C$16:$M$112,11,0),0)</f>
        <v>0</v>
      </c>
      <c r="AB812" s="3"/>
      <c r="AC812" s="36">
        <f t="shared" si="36"/>
        <v>121990549</v>
      </c>
      <c r="AD812" s="37">
        <f t="shared" si="38"/>
        <v>70979103</v>
      </c>
      <c r="AE812" s="144"/>
    </row>
    <row r="813" spans="1:31" x14ac:dyDescent="0.25">
      <c r="A813" s="29">
        <v>801</v>
      </c>
      <c r="B813" s="61"/>
      <c r="C813" s="143" t="str">
        <f>VLOOKUP(D813,[8]Hoja1!$A$2:$B$1115,2,0)</f>
        <v>52390</v>
      </c>
      <c r="D813" s="31">
        <v>800222502</v>
      </c>
      <c r="E813" s="31">
        <v>219052390</v>
      </c>
      <c r="F813" s="61" t="s">
        <v>976</v>
      </c>
      <c r="G813" s="33">
        <v>0</v>
      </c>
      <c r="H813" s="33">
        <v>0</v>
      </c>
      <c r="I813" s="3">
        <f>IFERROR(VLOOKUP(C813,'[6]Anexo 2'!$A$9:$G$1115,7,0),0)</f>
        <v>513121624</v>
      </c>
      <c r="J813" s="3">
        <f>IFERROR(VLOOKUP(C813,'[6]Anexo 1'!$A$9:$F$1115,6,0),0)</f>
        <v>284438352</v>
      </c>
      <c r="K813" s="3"/>
      <c r="L813" s="3"/>
      <c r="M813" s="3"/>
      <c r="N813" s="3"/>
      <c r="O813" s="3"/>
      <c r="P813" s="34">
        <f t="shared" si="37"/>
        <v>797559976</v>
      </c>
      <c r="Q813" s="35">
        <f>VLOOKUP(D813,FEBRERO!$D$13:$Q$1147,14,0)+VLOOKUP(D813,FEBRERO!$D$13:$AC$1147,26,0)</f>
        <v>0</v>
      </c>
      <c r="R813" s="3">
        <f>IFERROR(VLOOKUP(D813,[13]ServNOMINA!$F$16:$M$112,8,0),0)</f>
        <v>0</v>
      </c>
      <c r="S813" s="3">
        <f>IFERROR(VLOOKUP(D813,[13]ServOTROS!$F$16:$M$112,8,0),0)</f>
        <v>0</v>
      </c>
      <c r="T813" s="3">
        <f>IFERROR(VLOOKUP(D813,[13]CANCEL!$F$16:$M$48,8,0),0)</f>
        <v>0</v>
      </c>
      <c r="U813" s="3">
        <f>IFERROR(VLOOKUP(B813,[13]Aaf_PENSION!$C$16:$M$112,11,0),0)</f>
        <v>0</v>
      </c>
      <c r="V813" s="3">
        <f>IFERROR(VLOOKUP(B813,[13]Aaf_SALUD!$C$16:$M$112,11,0),0)</f>
        <v>0</v>
      </c>
      <c r="W813" s="3">
        <f>IFERROR(VLOOKUP(D813,[13]CALIDAD!$F$16:$M$1122,8,0),0)</f>
        <v>128280405</v>
      </c>
      <c r="X813" s="3">
        <f>IFERROR(VLOOKUP(D813,'[14]dinamica municip ok'!$F$4:$G$1107,2,0),0)</f>
        <v>284438352</v>
      </c>
      <c r="Y813" s="3">
        <f>IFERROR(VLOOKUP(B813,[13]Ap_CESANTIAS!$C$16:$M$112,11,0),0)</f>
        <v>0</v>
      </c>
      <c r="Z813" s="3">
        <f>IFERROR(VLOOKUP(B813,[13]Ap_PENSION!$C$16:$M$112,11,0),0)</f>
        <v>0</v>
      </c>
      <c r="AA813" s="3">
        <f>IFERROR(VLOOKUP(B813,[13]Ap_SALUD!$C$16:$M$112,11,0),0)</f>
        <v>0</v>
      </c>
      <c r="AB813" s="3"/>
      <c r="AC813" s="36">
        <f t="shared" si="36"/>
        <v>412718757</v>
      </c>
      <c r="AD813" s="37">
        <f t="shared" si="38"/>
        <v>384841219</v>
      </c>
      <c r="AE813" s="144"/>
    </row>
    <row r="814" spans="1:31" x14ac:dyDescent="0.25">
      <c r="A814" s="38">
        <v>802</v>
      </c>
      <c r="B814" s="61"/>
      <c r="C814" s="143" t="str">
        <f>VLOOKUP(D814,[8]Hoja1!$A$2:$B$1115,2,0)</f>
        <v>52399</v>
      </c>
      <c r="D814" s="31">
        <v>800099102</v>
      </c>
      <c r="E814" s="31">
        <v>219952399</v>
      </c>
      <c r="F814" s="61" t="s">
        <v>367</v>
      </c>
      <c r="G814" s="33">
        <v>0</v>
      </c>
      <c r="H814" s="33">
        <v>0</v>
      </c>
      <c r="I814" s="3">
        <f>IFERROR(VLOOKUP(C814,'[6]Anexo 2'!$A$9:$G$1115,7,0),0)</f>
        <v>475143168</v>
      </c>
      <c r="J814" s="3">
        <f>IFERROR(VLOOKUP(C814,'[6]Anexo 1'!$A$9:$F$1115,6,0),0)</f>
        <v>492010201</v>
      </c>
      <c r="K814" s="3"/>
      <c r="L814" s="3"/>
      <c r="M814" s="3"/>
      <c r="N814" s="3"/>
      <c r="O814" s="3"/>
      <c r="P814" s="34">
        <f t="shared" si="37"/>
        <v>967153369</v>
      </c>
      <c r="Q814" s="35">
        <f>VLOOKUP(D814,FEBRERO!$D$13:$Q$1147,14,0)+VLOOKUP(D814,FEBRERO!$D$13:$AC$1147,26,0)</f>
        <v>0</v>
      </c>
      <c r="R814" s="3">
        <f>IFERROR(VLOOKUP(D814,[13]ServNOMINA!$F$16:$M$112,8,0),0)</f>
        <v>0</v>
      </c>
      <c r="S814" s="3">
        <f>IFERROR(VLOOKUP(D814,[13]ServOTROS!$F$16:$M$112,8,0),0)</f>
        <v>0</v>
      </c>
      <c r="T814" s="3">
        <f>IFERROR(VLOOKUP(D814,[13]CANCEL!$F$16:$M$48,8,0),0)</f>
        <v>0</v>
      </c>
      <c r="U814" s="3">
        <f>IFERROR(VLOOKUP(B814,[13]Aaf_PENSION!$C$16:$M$112,11,0),0)</f>
        <v>0</v>
      </c>
      <c r="V814" s="3">
        <f>IFERROR(VLOOKUP(B814,[13]Aaf_SALUD!$C$16:$M$112,11,0),0)</f>
        <v>0</v>
      </c>
      <c r="W814" s="3">
        <f>IFERROR(VLOOKUP(D814,[13]CALIDAD!$F$16:$M$1122,8,0),0)</f>
        <v>118785792</v>
      </c>
      <c r="X814" s="3">
        <f>IFERROR(VLOOKUP(D814,'[14]dinamica municip ok'!$F$4:$G$1107,2,0),0)</f>
        <v>492010201</v>
      </c>
      <c r="Y814" s="3">
        <f>IFERROR(VLOOKUP(B814,[13]Ap_CESANTIAS!$C$16:$M$112,11,0),0)</f>
        <v>0</v>
      </c>
      <c r="Z814" s="3">
        <f>IFERROR(VLOOKUP(B814,[13]Ap_PENSION!$C$16:$M$112,11,0),0)</f>
        <v>0</v>
      </c>
      <c r="AA814" s="3">
        <f>IFERROR(VLOOKUP(B814,[13]Ap_SALUD!$C$16:$M$112,11,0),0)</f>
        <v>0</v>
      </c>
      <c r="AB814" s="3"/>
      <c r="AC814" s="36">
        <f t="shared" si="36"/>
        <v>610795993</v>
      </c>
      <c r="AD814" s="37">
        <f t="shared" si="38"/>
        <v>356357376</v>
      </c>
      <c r="AE814" s="144"/>
    </row>
    <row r="815" spans="1:31" x14ac:dyDescent="0.25">
      <c r="A815" s="29">
        <v>803</v>
      </c>
      <c r="B815" s="61"/>
      <c r="C815" s="143" t="str">
        <f>VLOOKUP(D815,[8]Hoja1!$A$2:$B$1115,2,0)</f>
        <v>52405</v>
      </c>
      <c r="D815" s="31">
        <v>800019111</v>
      </c>
      <c r="E815" s="31">
        <v>210552405</v>
      </c>
      <c r="F815" s="61" t="s">
        <v>977</v>
      </c>
      <c r="G815" s="33">
        <v>0</v>
      </c>
      <c r="H815" s="33">
        <v>0</v>
      </c>
      <c r="I815" s="3">
        <f>IFERROR(VLOOKUP(C815,'[6]Anexo 2'!$A$9:$G$1115,7,0),0)</f>
        <v>219486428</v>
      </c>
      <c r="J815" s="3">
        <f>IFERROR(VLOOKUP(C815,'[6]Anexo 1'!$A$9:$F$1115,6,0),0)</f>
        <v>201598669</v>
      </c>
      <c r="K815" s="3"/>
      <c r="L815" s="3"/>
      <c r="M815" s="3"/>
      <c r="N815" s="3"/>
      <c r="O815" s="3"/>
      <c r="P815" s="34">
        <f t="shared" si="37"/>
        <v>421085097</v>
      </c>
      <c r="Q815" s="35">
        <f>VLOOKUP(D815,FEBRERO!$D$13:$Q$1147,14,0)+VLOOKUP(D815,FEBRERO!$D$13:$AC$1147,26,0)</f>
        <v>0</v>
      </c>
      <c r="R815" s="3">
        <f>IFERROR(VLOOKUP(D815,[13]ServNOMINA!$F$16:$M$112,8,0),0)</f>
        <v>0</v>
      </c>
      <c r="S815" s="3">
        <f>IFERROR(VLOOKUP(D815,[13]ServOTROS!$F$16:$M$112,8,0),0)</f>
        <v>0</v>
      </c>
      <c r="T815" s="3">
        <f>IFERROR(VLOOKUP(D815,[13]CANCEL!$F$16:$M$48,8,0),0)</f>
        <v>0</v>
      </c>
      <c r="U815" s="3">
        <f>IFERROR(VLOOKUP(B815,[13]Aaf_PENSION!$C$16:$M$112,11,0),0)</f>
        <v>0</v>
      </c>
      <c r="V815" s="3">
        <f>IFERROR(VLOOKUP(B815,[13]Aaf_SALUD!$C$16:$M$112,11,0),0)</f>
        <v>0</v>
      </c>
      <c r="W815" s="3">
        <f>IFERROR(VLOOKUP(D815,[13]CALIDAD!$F$16:$M$1122,8,0),0)</f>
        <v>54871608</v>
      </c>
      <c r="X815" s="3">
        <f>IFERROR(VLOOKUP(D815,'[14]dinamica municip ok'!$F$4:$G$1107,2,0),0)</f>
        <v>201598669</v>
      </c>
      <c r="Y815" s="3">
        <f>IFERROR(VLOOKUP(B815,[13]Ap_CESANTIAS!$C$16:$M$112,11,0),0)</f>
        <v>0</v>
      </c>
      <c r="Z815" s="3">
        <f>IFERROR(VLOOKUP(B815,[13]Ap_PENSION!$C$16:$M$112,11,0),0)</f>
        <v>0</v>
      </c>
      <c r="AA815" s="3">
        <f>IFERROR(VLOOKUP(B815,[13]Ap_SALUD!$C$16:$M$112,11,0),0)</f>
        <v>0</v>
      </c>
      <c r="AB815" s="3"/>
      <c r="AC815" s="36">
        <f t="shared" si="36"/>
        <v>256470277</v>
      </c>
      <c r="AD815" s="37">
        <f t="shared" si="38"/>
        <v>164614820</v>
      </c>
      <c r="AE815" s="144"/>
    </row>
    <row r="816" spans="1:31" x14ac:dyDescent="0.25">
      <c r="A816" s="38">
        <v>804</v>
      </c>
      <c r="B816" s="61"/>
      <c r="C816" s="143" t="str">
        <f>VLOOKUP(D816,[8]Hoja1!$A$2:$B$1115,2,0)</f>
        <v>52411</v>
      </c>
      <c r="D816" s="31">
        <v>800099105</v>
      </c>
      <c r="E816" s="31">
        <v>211152411</v>
      </c>
      <c r="F816" s="61" t="s">
        <v>978</v>
      </c>
      <c r="G816" s="33">
        <v>0</v>
      </c>
      <c r="H816" s="33">
        <v>0</v>
      </c>
      <c r="I816" s="3">
        <f>IFERROR(VLOOKUP(C816,'[6]Anexo 2'!$A$9:$G$1115,7,0),0)</f>
        <v>103366738</v>
      </c>
      <c r="J816" s="3">
        <f>IFERROR(VLOOKUP(C816,'[6]Anexo 1'!$A$9:$F$1115,6,0),0)</f>
        <v>114572773</v>
      </c>
      <c r="K816" s="3"/>
      <c r="L816" s="3"/>
      <c r="M816" s="3"/>
      <c r="N816" s="3"/>
      <c r="O816" s="3"/>
      <c r="P816" s="34">
        <f t="shared" si="37"/>
        <v>217939511</v>
      </c>
      <c r="Q816" s="35">
        <f>VLOOKUP(D816,FEBRERO!$D$13:$Q$1147,14,0)+VLOOKUP(D816,FEBRERO!$D$13:$AC$1147,26,0)</f>
        <v>0</v>
      </c>
      <c r="R816" s="3">
        <f>IFERROR(VLOOKUP(D816,[13]ServNOMINA!$F$16:$M$112,8,0),0)</f>
        <v>0</v>
      </c>
      <c r="S816" s="3">
        <f>IFERROR(VLOOKUP(D816,[13]ServOTROS!$F$16:$M$112,8,0),0)</f>
        <v>0</v>
      </c>
      <c r="T816" s="3">
        <f>IFERROR(VLOOKUP(D816,[13]CANCEL!$F$16:$M$48,8,0),0)</f>
        <v>0</v>
      </c>
      <c r="U816" s="3">
        <f>IFERROR(VLOOKUP(B816,[13]Aaf_PENSION!$C$16:$M$112,11,0),0)</f>
        <v>0</v>
      </c>
      <c r="V816" s="3">
        <f>IFERROR(VLOOKUP(B816,[13]Aaf_SALUD!$C$16:$M$112,11,0),0)</f>
        <v>0</v>
      </c>
      <c r="W816" s="3">
        <f>IFERROR(VLOOKUP(D816,[13]CALIDAD!$F$16:$M$1122,8,0),0)</f>
        <v>25841685</v>
      </c>
      <c r="X816" s="3">
        <f>IFERROR(VLOOKUP(D816,'[14]dinamica municip ok'!$F$4:$G$1107,2,0),0)</f>
        <v>114572773</v>
      </c>
      <c r="Y816" s="3">
        <f>IFERROR(VLOOKUP(B816,[13]Ap_CESANTIAS!$C$16:$M$112,11,0),0)</f>
        <v>0</v>
      </c>
      <c r="Z816" s="3">
        <f>IFERROR(VLOOKUP(B816,[13]Ap_PENSION!$C$16:$M$112,11,0),0)</f>
        <v>0</v>
      </c>
      <c r="AA816" s="3">
        <f>IFERROR(VLOOKUP(B816,[13]Ap_SALUD!$C$16:$M$112,11,0),0)</f>
        <v>0</v>
      </c>
      <c r="AB816" s="3"/>
      <c r="AC816" s="36">
        <f t="shared" si="36"/>
        <v>140414458</v>
      </c>
      <c r="AD816" s="37">
        <f t="shared" si="38"/>
        <v>77525053</v>
      </c>
      <c r="AE816" s="144"/>
    </row>
    <row r="817" spans="1:31" x14ac:dyDescent="0.25">
      <c r="A817" s="29">
        <v>805</v>
      </c>
      <c r="B817" s="61"/>
      <c r="C817" s="143" t="str">
        <f>VLOOKUP(D817,[8]Hoja1!$A$2:$B$1115,2,0)</f>
        <v>52418</v>
      </c>
      <c r="D817" s="31">
        <v>800019112</v>
      </c>
      <c r="E817" s="31">
        <v>211852418</v>
      </c>
      <c r="F817" s="61" t="s">
        <v>979</v>
      </c>
      <c r="G817" s="33">
        <v>0</v>
      </c>
      <c r="H817" s="33">
        <v>0</v>
      </c>
      <c r="I817" s="3">
        <f>IFERROR(VLOOKUP(C817,'[6]Anexo 2'!$A$9:$G$1115,7,0),0)</f>
        <v>189336544</v>
      </c>
      <c r="J817" s="3">
        <f>IFERROR(VLOOKUP(C817,'[6]Anexo 1'!$A$9:$F$1115,6,0),0)</f>
        <v>166962296</v>
      </c>
      <c r="K817" s="3"/>
      <c r="L817" s="3"/>
      <c r="M817" s="3"/>
      <c r="N817" s="3"/>
      <c r="O817" s="3"/>
      <c r="P817" s="34">
        <f t="shared" si="37"/>
        <v>356298840</v>
      </c>
      <c r="Q817" s="35">
        <f>VLOOKUP(D817,FEBRERO!$D$13:$Q$1147,14,0)+VLOOKUP(D817,FEBRERO!$D$13:$AC$1147,26,0)</f>
        <v>0</v>
      </c>
      <c r="R817" s="3">
        <f>IFERROR(VLOOKUP(D817,[13]ServNOMINA!$F$16:$M$112,8,0),0)</f>
        <v>0</v>
      </c>
      <c r="S817" s="3">
        <f>IFERROR(VLOOKUP(D817,[13]ServOTROS!$F$16:$M$112,8,0),0)</f>
        <v>0</v>
      </c>
      <c r="T817" s="3">
        <f>IFERROR(VLOOKUP(D817,[13]CANCEL!$F$16:$M$48,8,0),0)</f>
        <v>0</v>
      </c>
      <c r="U817" s="3">
        <f>IFERROR(VLOOKUP(B817,[13]Aaf_PENSION!$C$16:$M$112,11,0),0)</f>
        <v>0</v>
      </c>
      <c r="V817" s="3">
        <f>IFERROR(VLOOKUP(B817,[13]Aaf_SALUD!$C$16:$M$112,11,0),0)</f>
        <v>0</v>
      </c>
      <c r="W817" s="3">
        <f>IFERROR(VLOOKUP(D817,[13]CALIDAD!$F$16:$M$1122,8,0),0)</f>
        <v>47334135</v>
      </c>
      <c r="X817" s="3">
        <f>IFERROR(VLOOKUP(D817,'[14]dinamica municip ok'!$F$4:$G$1107,2,0),0)</f>
        <v>166962296</v>
      </c>
      <c r="Y817" s="3">
        <f>IFERROR(VLOOKUP(B817,[13]Ap_CESANTIAS!$C$16:$M$112,11,0),0)</f>
        <v>0</v>
      </c>
      <c r="Z817" s="3">
        <f>IFERROR(VLOOKUP(B817,[13]Ap_PENSION!$C$16:$M$112,11,0),0)</f>
        <v>0</v>
      </c>
      <c r="AA817" s="3">
        <f>IFERROR(VLOOKUP(B817,[13]Ap_SALUD!$C$16:$M$112,11,0),0)</f>
        <v>0</v>
      </c>
      <c r="AB817" s="3"/>
      <c r="AC817" s="36">
        <f t="shared" si="36"/>
        <v>214296431</v>
      </c>
      <c r="AD817" s="37">
        <f t="shared" si="38"/>
        <v>142002409</v>
      </c>
      <c r="AE817" s="144"/>
    </row>
    <row r="818" spans="1:31" x14ac:dyDescent="0.25">
      <c r="A818" s="38">
        <v>806</v>
      </c>
      <c r="B818" s="61"/>
      <c r="C818" s="143" t="str">
        <f>VLOOKUP(D818,[8]Hoja1!$A$2:$B$1115,2,0)</f>
        <v>52427</v>
      </c>
      <c r="D818" s="31">
        <v>800099106</v>
      </c>
      <c r="E818" s="31">
        <v>212752427</v>
      </c>
      <c r="F818" s="61" t="s">
        <v>980</v>
      </c>
      <c r="G818" s="33">
        <v>0</v>
      </c>
      <c r="H818" s="33">
        <v>0</v>
      </c>
      <c r="I818" s="3">
        <f>IFERROR(VLOOKUP(C818,'[6]Anexo 2'!$A$9:$G$1115,7,0),0)</f>
        <v>821250032</v>
      </c>
      <c r="J818" s="3">
        <f>IFERROR(VLOOKUP(C818,'[6]Anexo 1'!$A$9:$F$1115,6,0),0)</f>
        <v>485548998</v>
      </c>
      <c r="K818" s="3"/>
      <c r="L818" s="3"/>
      <c r="M818" s="3"/>
      <c r="N818" s="3"/>
      <c r="O818" s="3"/>
      <c r="P818" s="34">
        <f t="shared" si="37"/>
        <v>1306799030</v>
      </c>
      <c r="Q818" s="35">
        <f>VLOOKUP(D818,FEBRERO!$D$13:$Q$1147,14,0)+VLOOKUP(D818,FEBRERO!$D$13:$AC$1147,26,0)</f>
        <v>0</v>
      </c>
      <c r="R818" s="3">
        <f>IFERROR(VLOOKUP(D818,[13]ServNOMINA!$F$16:$M$112,8,0),0)</f>
        <v>0</v>
      </c>
      <c r="S818" s="3">
        <f>IFERROR(VLOOKUP(D818,[13]ServOTROS!$F$16:$M$112,8,0),0)</f>
        <v>0</v>
      </c>
      <c r="T818" s="3">
        <f>IFERROR(VLOOKUP(D818,[13]CANCEL!$F$16:$M$48,8,0),0)</f>
        <v>0</v>
      </c>
      <c r="U818" s="3">
        <f>IFERROR(VLOOKUP(B818,[13]Aaf_PENSION!$C$16:$M$112,11,0),0)</f>
        <v>0</v>
      </c>
      <c r="V818" s="3">
        <f>IFERROR(VLOOKUP(B818,[13]Aaf_SALUD!$C$16:$M$112,11,0),0)</f>
        <v>0</v>
      </c>
      <c r="W818" s="3">
        <f>IFERROR(VLOOKUP(D818,[13]CALIDAD!$F$16:$M$1122,8,0),0)</f>
        <v>205312509</v>
      </c>
      <c r="X818" s="3">
        <f>IFERROR(VLOOKUP(D818,'[14]dinamica municip ok'!$F$4:$G$1107,2,0),0)</f>
        <v>485548998</v>
      </c>
      <c r="Y818" s="3">
        <f>IFERROR(VLOOKUP(B818,[13]Ap_CESANTIAS!$C$16:$M$112,11,0),0)</f>
        <v>0</v>
      </c>
      <c r="Z818" s="3">
        <f>IFERROR(VLOOKUP(B818,[13]Ap_PENSION!$C$16:$M$112,11,0),0)</f>
        <v>0</v>
      </c>
      <c r="AA818" s="3">
        <f>IFERROR(VLOOKUP(B818,[13]Ap_SALUD!$C$16:$M$112,11,0),0)</f>
        <v>0</v>
      </c>
      <c r="AB818" s="3"/>
      <c r="AC818" s="36">
        <f t="shared" si="36"/>
        <v>690861507</v>
      </c>
      <c r="AD818" s="37">
        <f t="shared" si="38"/>
        <v>615937523</v>
      </c>
      <c r="AE818" s="144"/>
    </row>
    <row r="819" spans="1:31" x14ac:dyDescent="0.25">
      <c r="A819" s="29">
        <v>807</v>
      </c>
      <c r="B819" s="61"/>
      <c r="C819" s="143" t="str">
        <f>VLOOKUP(D819,[8]Hoja1!$A$2:$B$1115,2,0)</f>
        <v>52435</v>
      </c>
      <c r="D819" s="31">
        <v>800099108</v>
      </c>
      <c r="E819" s="31">
        <v>213552435</v>
      </c>
      <c r="F819" s="61" t="s">
        <v>981</v>
      </c>
      <c r="G819" s="33">
        <v>0</v>
      </c>
      <c r="H819" s="33">
        <v>0</v>
      </c>
      <c r="I819" s="3">
        <f>IFERROR(VLOOKUP(C819,'[6]Anexo 2'!$A$9:$G$1115,7,0),0)</f>
        <v>142381922</v>
      </c>
      <c r="J819" s="3">
        <f>IFERROR(VLOOKUP(C819,'[6]Anexo 1'!$A$9:$F$1115,6,0),0)</f>
        <v>140052223</v>
      </c>
      <c r="K819" s="3"/>
      <c r="L819" s="3"/>
      <c r="M819" s="3"/>
      <c r="N819" s="3"/>
      <c r="O819" s="3"/>
      <c r="P819" s="34">
        <f t="shared" si="37"/>
        <v>282434145</v>
      </c>
      <c r="Q819" s="35">
        <f>VLOOKUP(D819,FEBRERO!$D$13:$Q$1147,14,0)+VLOOKUP(D819,FEBRERO!$D$13:$AC$1147,26,0)</f>
        <v>0</v>
      </c>
      <c r="R819" s="3">
        <f>IFERROR(VLOOKUP(D819,[13]ServNOMINA!$F$16:$M$112,8,0),0)</f>
        <v>0</v>
      </c>
      <c r="S819" s="3">
        <f>IFERROR(VLOOKUP(D819,[13]ServOTROS!$F$16:$M$112,8,0),0)</f>
        <v>0</v>
      </c>
      <c r="T819" s="3">
        <f>IFERROR(VLOOKUP(D819,[13]CANCEL!$F$16:$M$48,8,0),0)</f>
        <v>0</v>
      </c>
      <c r="U819" s="3">
        <f>IFERROR(VLOOKUP(B819,[13]Aaf_PENSION!$C$16:$M$112,11,0),0)</f>
        <v>0</v>
      </c>
      <c r="V819" s="3">
        <f>IFERROR(VLOOKUP(B819,[13]Aaf_SALUD!$C$16:$M$112,11,0),0)</f>
        <v>0</v>
      </c>
      <c r="W819" s="3">
        <f>IFERROR(VLOOKUP(D819,[13]CALIDAD!$F$16:$M$1122,8,0),0)</f>
        <v>35595480</v>
      </c>
      <c r="X819" s="3">
        <f>IFERROR(VLOOKUP(D819,'[14]dinamica municip ok'!$F$4:$G$1107,2,0),0)</f>
        <v>140052223</v>
      </c>
      <c r="Y819" s="3">
        <f>IFERROR(VLOOKUP(B819,[13]Ap_CESANTIAS!$C$16:$M$112,11,0),0)</f>
        <v>0</v>
      </c>
      <c r="Z819" s="3">
        <f>IFERROR(VLOOKUP(B819,[13]Ap_PENSION!$C$16:$M$112,11,0),0)</f>
        <v>0</v>
      </c>
      <c r="AA819" s="3">
        <f>IFERROR(VLOOKUP(B819,[13]Ap_SALUD!$C$16:$M$112,11,0),0)</f>
        <v>0</v>
      </c>
      <c r="AB819" s="3"/>
      <c r="AC819" s="36">
        <f t="shared" si="36"/>
        <v>175647703</v>
      </c>
      <c r="AD819" s="37">
        <f t="shared" si="38"/>
        <v>106786442</v>
      </c>
      <c r="AE819" s="144"/>
    </row>
    <row r="820" spans="1:31" x14ac:dyDescent="0.25">
      <c r="A820" s="38">
        <v>808</v>
      </c>
      <c r="B820" s="61"/>
      <c r="C820" s="143" t="str">
        <f>VLOOKUP(D820,[8]Hoja1!$A$2:$B$1115,2,0)</f>
        <v>52473</v>
      </c>
      <c r="D820" s="31">
        <v>800099111</v>
      </c>
      <c r="E820" s="31">
        <v>217352473</v>
      </c>
      <c r="F820" s="61" t="s">
        <v>982</v>
      </c>
      <c r="G820" s="33">
        <v>0</v>
      </c>
      <c r="H820" s="33">
        <v>0</v>
      </c>
      <c r="I820" s="3">
        <f>IFERROR(VLOOKUP(C820,'[6]Anexo 2'!$A$9:$G$1115,7,0),0)</f>
        <v>439686028</v>
      </c>
      <c r="J820" s="3">
        <f>IFERROR(VLOOKUP(C820,'[6]Anexo 1'!$A$9:$F$1115,6,0),0)</f>
        <v>302879176</v>
      </c>
      <c r="K820" s="3"/>
      <c r="L820" s="3"/>
      <c r="M820" s="3"/>
      <c r="N820" s="3"/>
      <c r="O820" s="3"/>
      <c r="P820" s="34">
        <f t="shared" si="37"/>
        <v>742565204</v>
      </c>
      <c r="Q820" s="35">
        <f>VLOOKUP(D820,FEBRERO!$D$13:$Q$1147,14,0)+VLOOKUP(D820,FEBRERO!$D$13:$AC$1147,26,0)</f>
        <v>0</v>
      </c>
      <c r="R820" s="3">
        <f>IFERROR(VLOOKUP(D820,[13]ServNOMINA!$F$16:$M$112,8,0),0)</f>
        <v>0</v>
      </c>
      <c r="S820" s="3">
        <f>IFERROR(VLOOKUP(D820,[13]ServOTROS!$F$16:$M$112,8,0),0)</f>
        <v>0</v>
      </c>
      <c r="T820" s="3">
        <f>IFERROR(VLOOKUP(D820,[13]CANCEL!$F$16:$M$48,8,0),0)</f>
        <v>0</v>
      </c>
      <c r="U820" s="3">
        <f>IFERROR(VLOOKUP(B820,[13]Aaf_PENSION!$C$16:$M$112,11,0),0)</f>
        <v>0</v>
      </c>
      <c r="V820" s="3">
        <f>IFERROR(VLOOKUP(B820,[13]Aaf_SALUD!$C$16:$M$112,11,0),0)</f>
        <v>0</v>
      </c>
      <c r="W820" s="3">
        <f>IFERROR(VLOOKUP(D820,[13]CALIDAD!$F$16:$M$1122,8,0),0)</f>
        <v>109921506</v>
      </c>
      <c r="X820" s="3">
        <f>IFERROR(VLOOKUP(D820,'[14]dinamica municip ok'!$F$4:$G$1107,2,0),0)</f>
        <v>302879176</v>
      </c>
      <c r="Y820" s="3">
        <f>IFERROR(VLOOKUP(B820,[13]Ap_CESANTIAS!$C$16:$M$112,11,0),0)</f>
        <v>0</v>
      </c>
      <c r="Z820" s="3">
        <f>IFERROR(VLOOKUP(B820,[13]Ap_PENSION!$C$16:$M$112,11,0),0)</f>
        <v>0</v>
      </c>
      <c r="AA820" s="3">
        <f>IFERROR(VLOOKUP(B820,[13]Ap_SALUD!$C$16:$M$112,11,0),0)</f>
        <v>0</v>
      </c>
      <c r="AB820" s="3"/>
      <c r="AC820" s="36">
        <f t="shared" si="36"/>
        <v>412800682</v>
      </c>
      <c r="AD820" s="37">
        <f t="shared" si="38"/>
        <v>329764522</v>
      </c>
      <c r="AE820" s="144"/>
    </row>
    <row r="821" spans="1:31" x14ac:dyDescent="0.25">
      <c r="A821" s="29">
        <v>809</v>
      </c>
      <c r="B821" s="61"/>
      <c r="C821" s="143" t="str">
        <f>VLOOKUP(D821,[8]Hoja1!$A$2:$B$1115,2,0)</f>
        <v>52480</v>
      </c>
      <c r="D821" s="31">
        <v>814003734</v>
      </c>
      <c r="E821" s="31">
        <v>218052480</v>
      </c>
      <c r="F821" s="61" t="s">
        <v>374</v>
      </c>
      <c r="G821" s="33">
        <v>0</v>
      </c>
      <c r="H821" s="33">
        <v>0</v>
      </c>
      <c r="I821" s="3">
        <f>IFERROR(VLOOKUP(C821,'[6]Anexo 2'!$A$9:$G$1115,7,0),0)</f>
        <v>59880222</v>
      </c>
      <c r="J821" s="3">
        <f>IFERROR(VLOOKUP(C821,'[6]Anexo 1'!$A$9:$F$1115,6,0),0)</f>
        <v>51950556</v>
      </c>
      <c r="K821" s="3"/>
      <c r="L821" s="3"/>
      <c r="M821" s="3"/>
      <c r="N821" s="3"/>
      <c r="O821" s="3"/>
      <c r="P821" s="34">
        <f t="shared" si="37"/>
        <v>111830778</v>
      </c>
      <c r="Q821" s="35">
        <f>VLOOKUP(D821,FEBRERO!$D$13:$Q$1147,14,0)+VLOOKUP(D821,FEBRERO!$D$13:$AC$1147,26,0)</f>
        <v>0</v>
      </c>
      <c r="R821" s="3">
        <f>IFERROR(VLOOKUP(D821,[13]ServNOMINA!$F$16:$M$112,8,0),0)</f>
        <v>0</v>
      </c>
      <c r="S821" s="3">
        <f>IFERROR(VLOOKUP(D821,[13]ServOTROS!$F$16:$M$112,8,0),0)</f>
        <v>0</v>
      </c>
      <c r="T821" s="3">
        <f>IFERROR(VLOOKUP(D821,[13]CANCEL!$F$16:$M$48,8,0),0)</f>
        <v>0</v>
      </c>
      <c r="U821" s="3">
        <f>IFERROR(VLOOKUP(B821,[13]Aaf_PENSION!$C$16:$M$112,11,0),0)</f>
        <v>0</v>
      </c>
      <c r="V821" s="3">
        <f>IFERROR(VLOOKUP(B821,[13]Aaf_SALUD!$C$16:$M$112,11,0),0)</f>
        <v>0</v>
      </c>
      <c r="W821" s="3">
        <f>IFERROR(VLOOKUP(D821,[13]CALIDAD!$F$16:$M$1122,8,0),0)</f>
        <v>14970057</v>
      </c>
      <c r="X821" s="3">
        <f>IFERROR(VLOOKUP(D821,'[14]dinamica municip ok'!$F$4:$G$1107,2,0),0)</f>
        <v>51950556</v>
      </c>
      <c r="Y821" s="3">
        <f>IFERROR(VLOOKUP(B821,[13]Ap_CESANTIAS!$C$16:$M$112,11,0),0)</f>
        <v>0</v>
      </c>
      <c r="Z821" s="3">
        <f>IFERROR(VLOOKUP(B821,[13]Ap_PENSION!$C$16:$M$112,11,0),0)</f>
        <v>0</v>
      </c>
      <c r="AA821" s="3">
        <f>IFERROR(VLOOKUP(B821,[13]Ap_SALUD!$C$16:$M$112,11,0),0)</f>
        <v>0</v>
      </c>
      <c r="AB821" s="3"/>
      <c r="AC821" s="36">
        <f t="shared" si="36"/>
        <v>66920613</v>
      </c>
      <c r="AD821" s="37">
        <f t="shared" si="38"/>
        <v>44910165</v>
      </c>
      <c r="AE821" s="144"/>
    </row>
    <row r="822" spans="1:31" x14ac:dyDescent="0.25">
      <c r="A822" s="38">
        <v>810</v>
      </c>
      <c r="B822" s="61"/>
      <c r="C822" s="143" t="str">
        <f>VLOOKUP(D822,[8]Hoja1!$A$2:$B$1115,2,0)</f>
        <v>52490</v>
      </c>
      <c r="D822" s="31">
        <v>800099113</v>
      </c>
      <c r="E822" s="31">
        <v>219052490</v>
      </c>
      <c r="F822" s="61" t="s">
        <v>983</v>
      </c>
      <c r="G822" s="33">
        <v>0</v>
      </c>
      <c r="H822" s="33">
        <v>0</v>
      </c>
      <c r="I822" s="3">
        <f>IFERROR(VLOOKUP(C822,'[6]Anexo 2'!$A$9:$G$1115,7,0),0)</f>
        <v>1418371872</v>
      </c>
      <c r="J822" s="3">
        <f>IFERROR(VLOOKUP(C822,'[6]Anexo 1'!$A$9:$F$1115,6,0),0)</f>
        <v>869396953</v>
      </c>
      <c r="K822" s="3"/>
      <c r="L822" s="3"/>
      <c r="M822" s="3"/>
      <c r="N822" s="3"/>
      <c r="O822" s="3"/>
      <c r="P822" s="34">
        <f t="shared" si="37"/>
        <v>2287768825</v>
      </c>
      <c r="Q822" s="35">
        <f>VLOOKUP(D822,FEBRERO!$D$13:$Q$1147,14,0)+VLOOKUP(D822,FEBRERO!$D$13:$AC$1147,26,0)</f>
        <v>0</v>
      </c>
      <c r="R822" s="3">
        <f>IFERROR(VLOOKUP(D822,[13]ServNOMINA!$F$16:$M$112,8,0),0)</f>
        <v>0</v>
      </c>
      <c r="S822" s="3">
        <f>IFERROR(VLOOKUP(D822,[13]ServOTROS!$F$16:$M$112,8,0),0)</f>
        <v>0</v>
      </c>
      <c r="T822" s="3">
        <f>IFERROR(VLOOKUP(D822,[13]CANCEL!$F$16:$M$48,8,0),0)</f>
        <v>0</v>
      </c>
      <c r="U822" s="3">
        <f>IFERROR(VLOOKUP(B822,[13]Aaf_PENSION!$C$16:$M$112,11,0),0)</f>
        <v>0</v>
      </c>
      <c r="V822" s="3">
        <f>IFERROR(VLOOKUP(B822,[13]Aaf_SALUD!$C$16:$M$112,11,0),0)</f>
        <v>0</v>
      </c>
      <c r="W822" s="3">
        <f>IFERROR(VLOOKUP(D822,[13]CALIDAD!$F$16:$M$1122,8,0),0)</f>
        <v>354592968</v>
      </c>
      <c r="X822" s="3">
        <f>IFERROR(VLOOKUP(D822,'[14]dinamica municip ok'!$F$4:$G$1107,2,0),0)</f>
        <v>869396953</v>
      </c>
      <c r="Y822" s="3">
        <f>IFERROR(VLOOKUP(B822,[13]Ap_CESANTIAS!$C$16:$M$112,11,0),0)</f>
        <v>0</v>
      </c>
      <c r="Z822" s="3">
        <f>IFERROR(VLOOKUP(B822,[13]Ap_PENSION!$C$16:$M$112,11,0),0)</f>
        <v>0</v>
      </c>
      <c r="AA822" s="3">
        <f>IFERROR(VLOOKUP(B822,[13]Ap_SALUD!$C$16:$M$112,11,0),0)</f>
        <v>0</v>
      </c>
      <c r="AB822" s="3"/>
      <c r="AC822" s="36">
        <f t="shared" si="36"/>
        <v>1223989921</v>
      </c>
      <c r="AD822" s="37">
        <f t="shared" si="38"/>
        <v>1063778904</v>
      </c>
      <c r="AE822" s="144"/>
    </row>
    <row r="823" spans="1:31" x14ac:dyDescent="0.25">
      <c r="A823" s="29">
        <v>811</v>
      </c>
      <c r="B823" s="61"/>
      <c r="C823" s="143" t="str">
        <f>VLOOKUP(D823,[8]Hoja1!$A$2:$B$1115,2,0)</f>
        <v>52506</v>
      </c>
      <c r="D823" s="31">
        <v>800099115</v>
      </c>
      <c r="E823" s="31">
        <v>210652506</v>
      </c>
      <c r="F823" s="61" t="s">
        <v>984</v>
      </c>
      <c r="G823" s="33">
        <v>0</v>
      </c>
      <c r="H823" s="33">
        <v>0</v>
      </c>
      <c r="I823" s="3">
        <f>IFERROR(VLOOKUP(C823,'[6]Anexo 2'!$A$9:$G$1115,7,0),0)</f>
        <v>75552250</v>
      </c>
      <c r="J823" s="3">
        <f>IFERROR(VLOOKUP(C823,'[6]Anexo 1'!$A$9:$F$1115,6,0),0)</f>
        <v>89370370</v>
      </c>
      <c r="K823" s="3"/>
      <c r="L823" s="3"/>
      <c r="M823" s="3"/>
      <c r="N823" s="3"/>
      <c r="O823" s="3"/>
      <c r="P823" s="34">
        <f t="shared" si="37"/>
        <v>164922620</v>
      </c>
      <c r="Q823" s="35">
        <f>VLOOKUP(D823,FEBRERO!$D$13:$Q$1147,14,0)+VLOOKUP(D823,FEBRERO!$D$13:$AC$1147,26,0)</f>
        <v>0</v>
      </c>
      <c r="R823" s="3">
        <f>IFERROR(VLOOKUP(D823,[13]ServNOMINA!$F$16:$M$112,8,0),0)</f>
        <v>0</v>
      </c>
      <c r="S823" s="3">
        <f>IFERROR(VLOOKUP(D823,[13]ServOTROS!$F$16:$M$112,8,0),0)</f>
        <v>0</v>
      </c>
      <c r="T823" s="3">
        <f>IFERROR(VLOOKUP(D823,[13]CANCEL!$F$16:$M$48,8,0),0)</f>
        <v>0</v>
      </c>
      <c r="U823" s="3">
        <f>IFERROR(VLOOKUP(B823,[13]Aaf_PENSION!$C$16:$M$112,11,0),0)</f>
        <v>0</v>
      </c>
      <c r="V823" s="3">
        <f>IFERROR(VLOOKUP(B823,[13]Aaf_SALUD!$C$16:$M$112,11,0),0)</f>
        <v>0</v>
      </c>
      <c r="W823" s="3">
        <f>IFERROR(VLOOKUP(D823,[13]CALIDAD!$F$16:$M$1122,8,0),0)</f>
        <v>18888063</v>
      </c>
      <c r="X823" s="3">
        <f>IFERROR(VLOOKUP(D823,'[14]dinamica municip ok'!$F$4:$G$1107,2,0),0)</f>
        <v>89370370</v>
      </c>
      <c r="Y823" s="3">
        <f>IFERROR(VLOOKUP(B823,[13]Ap_CESANTIAS!$C$16:$M$112,11,0),0)</f>
        <v>0</v>
      </c>
      <c r="Z823" s="3">
        <f>IFERROR(VLOOKUP(B823,[13]Ap_PENSION!$C$16:$M$112,11,0),0)</f>
        <v>0</v>
      </c>
      <c r="AA823" s="3">
        <f>IFERROR(VLOOKUP(B823,[13]Ap_SALUD!$C$16:$M$112,11,0),0)</f>
        <v>0</v>
      </c>
      <c r="AB823" s="3"/>
      <c r="AC823" s="36">
        <f t="shared" si="36"/>
        <v>108258433</v>
      </c>
      <c r="AD823" s="37">
        <f t="shared" si="38"/>
        <v>56664187</v>
      </c>
      <c r="AE823" s="144"/>
    </row>
    <row r="824" spans="1:31" x14ac:dyDescent="0.25">
      <c r="A824" s="38">
        <v>812</v>
      </c>
      <c r="B824" s="61"/>
      <c r="C824" s="143" t="str">
        <f>VLOOKUP(D824,[8]Hoja1!$A$2:$B$1115,2,0)</f>
        <v>52520</v>
      </c>
      <c r="D824" s="31">
        <v>800099085</v>
      </c>
      <c r="E824" s="31">
        <v>212052520</v>
      </c>
      <c r="F824" s="61" t="s">
        <v>985</v>
      </c>
      <c r="G824" s="33">
        <v>0</v>
      </c>
      <c r="H824" s="33">
        <v>0</v>
      </c>
      <c r="I824" s="3">
        <f>IFERROR(VLOOKUP(C824,'[6]Anexo 2'!$A$9:$G$1115,7,0),0)</f>
        <v>309211992</v>
      </c>
      <c r="J824" s="3">
        <f>IFERROR(VLOOKUP(C824,'[6]Anexo 1'!$A$9:$F$1115,6,0),0)</f>
        <v>238030738</v>
      </c>
      <c r="K824" s="3"/>
      <c r="L824" s="3"/>
      <c r="M824" s="3"/>
      <c r="N824" s="3"/>
      <c r="O824" s="3"/>
      <c r="P824" s="34">
        <f t="shared" si="37"/>
        <v>547242730</v>
      </c>
      <c r="Q824" s="35">
        <f>VLOOKUP(D824,FEBRERO!$D$13:$Q$1147,14,0)+VLOOKUP(D824,FEBRERO!$D$13:$AC$1147,26,0)</f>
        <v>0</v>
      </c>
      <c r="R824" s="3">
        <f>IFERROR(VLOOKUP(D824,[13]ServNOMINA!$F$16:$M$112,8,0),0)</f>
        <v>0</v>
      </c>
      <c r="S824" s="3">
        <f>IFERROR(VLOOKUP(D824,[13]ServOTROS!$F$16:$M$112,8,0),0)</f>
        <v>0</v>
      </c>
      <c r="T824" s="3">
        <f>IFERROR(VLOOKUP(D824,[13]CANCEL!$F$16:$M$48,8,0),0)</f>
        <v>0</v>
      </c>
      <c r="U824" s="3">
        <f>IFERROR(VLOOKUP(B824,[13]Aaf_PENSION!$C$16:$M$112,11,0),0)</f>
        <v>0</v>
      </c>
      <c r="V824" s="3">
        <f>IFERROR(VLOOKUP(B824,[13]Aaf_SALUD!$C$16:$M$112,11,0),0)</f>
        <v>0</v>
      </c>
      <c r="W824" s="3">
        <f>IFERROR(VLOOKUP(D824,[13]CALIDAD!$F$16:$M$1122,8,0),0)</f>
        <v>77302998</v>
      </c>
      <c r="X824" s="3">
        <f>IFERROR(VLOOKUP(D824,'[14]dinamica municip ok'!$F$4:$G$1107,2,0),0)</f>
        <v>238030738</v>
      </c>
      <c r="Y824" s="3">
        <f>IFERROR(VLOOKUP(B824,[13]Ap_CESANTIAS!$C$16:$M$112,11,0),0)</f>
        <v>0</v>
      </c>
      <c r="Z824" s="3">
        <f>IFERROR(VLOOKUP(B824,[13]Ap_PENSION!$C$16:$M$112,11,0),0)</f>
        <v>0</v>
      </c>
      <c r="AA824" s="3">
        <f>IFERROR(VLOOKUP(B824,[13]Ap_SALUD!$C$16:$M$112,11,0),0)</f>
        <v>0</v>
      </c>
      <c r="AB824" s="3"/>
      <c r="AC824" s="36">
        <f t="shared" si="36"/>
        <v>315333736</v>
      </c>
      <c r="AD824" s="37">
        <f t="shared" si="38"/>
        <v>231908994</v>
      </c>
      <c r="AE824" s="144"/>
    </row>
    <row r="825" spans="1:31" x14ac:dyDescent="0.25">
      <c r="A825" s="29">
        <v>813</v>
      </c>
      <c r="B825" s="61"/>
      <c r="C825" s="143" t="str">
        <f>VLOOKUP(D825,[8]Hoja1!$A$2:$B$1115,2,0)</f>
        <v>52540</v>
      </c>
      <c r="D825" s="31">
        <v>800020324</v>
      </c>
      <c r="E825" s="31">
        <v>214052540</v>
      </c>
      <c r="F825" s="61" t="s">
        <v>986</v>
      </c>
      <c r="G825" s="33">
        <v>0</v>
      </c>
      <c r="H825" s="33">
        <v>0</v>
      </c>
      <c r="I825" s="3">
        <f>IFERROR(VLOOKUP(C825,'[6]Anexo 2'!$A$9:$G$1115,7,0),0)</f>
        <v>267608196</v>
      </c>
      <c r="J825" s="3">
        <f>IFERROR(VLOOKUP(C825,'[6]Anexo 1'!$A$9:$F$1115,6,0),0)</f>
        <v>286660575</v>
      </c>
      <c r="K825" s="3"/>
      <c r="L825" s="3"/>
      <c r="M825" s="3"/>
      <c r="N825" s="3"/>
      <c r="O825" s="3"/>
      <c r="P825" s="34">
        <f t="shared" si="37"/>
        <v>554268771</v>
      </c>
      <c r="Q825" s="35">
        <f>VLOOKUP(D825,FEBRERO!$D$13:$Q$1147,14,0)+VLOOKUP(D825,FEBRERO!$D$13:$AC$1147,26,0)</f>
        <v>0</v>
      </c>
      <c r="R825" s="3">
        <f>IFERROR(VLOOKUP(D825,[13]ServNOMINA!$F$16:$M$112,8,0),0)</f>
        <v>0</v>
      </c>
      <c r="S825" s="3">
        <f>IFERROR(VLOOKUP(D825,[13]ServOTROS!$F$16:$M$112,8,0),0)</f>
        <v>0</v>
      </c>
      <c r="T825" s="3">
        <f>IFERROR(VLOOKUP(D825,[13]CANCEL!$F$16:$M$48,8,0),0)</f>
        <v>0</v>
      </c>
      <c r="U825" s="3">
        <f>IFERROR(VLOOKUP(B825,[13]Aaf_PENSION!$C$16:$M$112,11,0),0)</f>
        <v>0</v>
      </c>
      <c r="V825" s="3">
        <f>IFERROR(VLOOKUP(B825,[13]Aaf_SALUD!$C$16:$M$112,11,0),0)</f>
        <v>0</v>
      </c>
      <c r="W825" s="3">
        <f>IFERROR(VLOOKUP(D825,[13]CALIDAD!$F$16:$M$1122,8,0),0)</f>
        <v>66902049</v>
      </c>
      <c r="X825" s="3">
        <f>IFERROR(VLOOKUP(D825,'[14]dinamica municip ok'!$F$4:$G$1107,2,0),0)</f>
        <v>286660575</v>
      </c>
      <c r="Y825" s="3">
        <f>IFERROR(VLOOKUP(B825,[13]Ap_CESANTIAS!$C$16:$M$112,11,0),0)</f>
        <v>0</v>
      </c>
      <c r="Z825" s="3">
        <f>IFERROR(VLOOKUP(B825,[13]Ap_PENSION!$C$16:$M$112,11,0),0)</f>
        <v>0</v>
      </c>
      <c r="AA825" s="3">
        <f>IFERROR(VLOOKUP(B825,[13]Ap_SALUD!$C$16:$M$112,11,0),0)</f>
        <v>0</v>
      </c>
      <c r="AB825" s="3"/>
      <c r="AC825" s="36">
        <f t="shared" si="36"/>
        <v>353562624</v>
      </c>
      <c r="AD825" s="37">
        <f t="shared" si="38"/>
        <v>200706147</v>
      </c>
      <c r="AE825" s="144"/>
    </row>
    <row r="826" spans="1:31" x14ac:dyDescent="0.25">
      <c r="A826" s="38">
        <v>814</v>
      </c>
      <c r="B826" s="61"/>
      <c r="C826" s="143" t="str">
        <f>VLOOKUP(D826,[8]Hoja1!$A$2:$B$1115,2,0)</f>
        <v>52560</v>
      </c>
      <c r="D826" s="31">
        <v>800037232</v>
      </c>
      <c r="E826" s="31">
        <v>216052560</v>
      </c>
      <c r="F826" s="61" t="s">
        <v>987</v>
      </c>
      <c r="G826" s="33">
        <v>0</v>
      </c>
      <c r="H826" s="33">
        <v>0</v>
      </c>
      <c r="I826" s="3">
        <f>IFERROR(VLOOKUP(C826,'[6]Anexo 2'!$A$9:$G$1115,7,0),0)</f>
        <v>177208168</v>
      </c>
      <c r="J826" s="3">
        <f>IFERROR(VLOOKUP(C826,'[6]Anexo 1'!$A$9:$F$1115,6,0),0)</f>
        <v>194830304</v>
      </c>
      <c r="K826" s="3"/>
      <c r="L826" s="3"/>
      <c r="M826" s="3"/>
      <c r="N826" s="3"/>
      <c r="O826" s="3"/>
      <c r="P826" s="34">
        <f t="shared" si="37"/>
        <v>372038472</v>
      </c>
      <c r="Q826" s="35">
        <f>VLOOKUP(D826,FEBRERO!$D$13:$Q$1147,14,0)+VLOOKUP(D826,FEBRERO!$D$13:$AC$1147,26,0)</f>
        <v>0</v>
      </c>
      <c r="R826" s="3">
        <f>IFERROR(VLOOKUP(D826,[13]ServNOMINA!$F$16:$M$112,8,0),0)</f>
        <v>0</v>
      </c>
      <c r="S826" s="3">
        <f>IFERROR(VLOOKUP(D826,[13]ServOTROS!$F$16:$M$112,8,0),0)</f>
        <v>0</v>
      </c>
      <c r="T826" s="3">
        <f>IFERROR(VLOOKUP(D826,[13]CANCEL!$F$16:$M$48,8,0),0)</f>
        <v>0</v>
      </c>
      <c r="U826" s="3">
        <f>IFERROR(VLOOKUP(B826,[13]Aaf_PENSION!$C$16:$M$112,11,0),0)</f>
        <v>0</v>
      </c>
      <c r="V826" s="3">
        <f>IFERROR(VLOOKUP(B826,[13]Aaf_SALUD!$C$16:$M$112,11,0),0)</f>
        <v>0</v>
      </c>
      <c r="W826" s="3">
        <f>IFERROR(VLOOKUP(D826,[13]CALIDAD!$F$16:$M$1122,8,0),0)</f>
        <v>44302041</v>
      </c>
      <c r="X826" s="3">
        <f>IFERROR(VLOOKUP(D826,'[14]dinamica municip ok'!$F$4:$G$1107,2,0),0)</f>
        <v>194830304</v>
      </c>
      <c r="Y826" s="3">
        <f>IFERROR(VLOOKUP(B826,[13]Ap_CESANTIAS!$C$16:$M$112,11,0),0)</f>
        <v>0</v>
      </c>
      <c r="Z826" s="3">
        <f>IFERROR(VLOOKUP(B826,[13]Ap_PENSION!$C$16:$M$112,11,0),0)</f>
        <v>0</v>
      </c>
      <c r="AA826" s="3">
        <f>IFERROR(VLOOKUP(B826,[13]Ap_SALUD!$C$16:$M$112,11,0),0)</f>
        <v>0</v>
      </c>
      <c r="AB826" s="3"/>
      <c r="AC826" s="36">
        <f t="shared" si="36"/>
        <v>239132345</v>
      </c>
      <c r="AD826" s="37">
        <f t="shared" si="38"/>
        <v>132906127</v>
      </c>
      <c r="AE826" s="144"/>
    </row>
    <row r="827" spans="1:31" x14ac:dyDescent="0.25">
      <c r="A827" s="29">
        <v>815</v>
      </c>
      <c r="B827" s="61"/>
      <c r="C827" s="143" t="str">
        <f>VLOOKUP(D827,[8]Hoja1!$A$2:$B$1115,2,0)</f>
        <v>52565</v>
      </c>
      <c r="D827" s="31">
        <v>800222498</v>
      </c>
      <c r="E827" s="31">
        <v>216552565</v>
      </c>
      <c r="F827" s="61" t="s">
        <v>988</v>
      </c>
      <c r="G827" s="33">
        <v>0</v>
      </c>
      <c r="H827" s="33">
        <v>0</v>
      </c>
      <c r="I827" s="3">
        <f>IFERROR(VLOOKUP(C827,'[6]Anexo 2'!$A$9:$G$1115,7,0),0)</f>
        <v>81481292</v>
      </c>
      <c r="J827" s="3">
        <f>IFERROR(VLOOKUP(C827,'[6]Anexo 1'!$A$9:$F$1115,6,0),0)</f>
        <v>72396780</v>
      </c>
      <c r="K827" s="3"/>
      <c r="L827" s="3"/>
      <c r="M827" s="3"/>
      <c r="N827" s="3"/>
      <c r="O827" s="3"/>
      <c r="P827" s="34">
        <f t="shared" si="37"/>
        <v>153878072</v>
      </c>
      <c r="Q827" s="35">
        <f>VLOOKUP(D827,FEBRERO!$D$13:$Q$1147,14,0)+VLOOKUP(D827,FEBRERO!$D$13:$AC$1147,26,0)</f>
        <v>0</v>
      </c>
      <c r="R827" s="3">
        <f>IFERROR(VLOOKUP(D827,[13]ServNOMINA!$F$16:$M$112,8,0),0)</f>
        <v>0</v>
      </c>
      <c r="S827" s="3">
        <f>IFERROR(VLOOKUP(D827,[13]ServOTROS!$F$16:$M$112,8,0),0)</f>
        <v>0</v>
      </c>
      <c r="T827" s="3">
        <f>IFERROR(VLOOKUP(D827,[13]CANCEL!$F$16:$M$48,8,0),0)</f>
        <v>0</v>
      </c>
      <c r="U827" s="3">
        <f>IFERROR(VLOOKUP(B827,[13]Aaf_PENSION!$C$16:$M$112,11,0),0)</f>
        <v>0</v>
      </c>
      <c r="V827" s="3">
        <f>IFERROR(VLOOKUP(B827,[13]Aaf_SALUD!$C$16:$M$112,11,0),0)</f>
        <v>0</v>
      </c>
      <c r="W827" s="3">
        <f>IFERROR(VLOOKUP(D827,[13]CALIDAD!$F$16:$M$1122,8,0),0)</f>
        <v>20370324</v>
      </c>
      <c r="X827" s="3">
        <f>IFERROR(VLOOKUP(D827,'[14]dinamica municip ok'!$F$4:$G$1107,2,0),0)</f>
        <v>72396780</v>
      </c>
      <c r="Y827" s="3">
        <f>IFERROR(VLOOKUP(B827,[13]Ap_CESANTIAS!$C$16:$M$112,11,0),0)</f>
        <v>0</v>
      </c>
      <c r="Z827" s="3">
        <f>IFERROR(VLOOKUP(B827,[13]Ap_PENSION!$C$16:$M$112,11,0),0)</f>
        <v>0</v>
      </c>
      <c r="AA827" s="3">
        <f>IFERROR(VLOOKUP(B827,[13]Ap_SALUD!$C$16:$M$112,11,0),0)</f>
        <v>0</v>
      </c>
      <c r="AB827" s="3"/>
      <c r="AC827" s="36">
        <f t="shared" si="36"/>
        <v>92767104</v>
      </c>
      <c r="AD827" s="37">
        <f t="shared" si="38"/>
        <v>61110968</v>
      </c>
      <c r="AE827" s="144"/>
    </row>
    <row r="828" spans="1:31" x14ac:dyDescent="0.25">
      <c r="A828" s="38">
        <v>816</v>
      </c>
      <c r="B828" s="61"/>
      <c r="C828" s="143" t="str">
        <f>VLOOKUP(D828,[8]Hoja1!$A$2:$B$1115,2,0)</f>
        <v>52573</v>
      </c>
      <c r="D828" s="31">
        <v>800099118</v>
      </c>
      <c r="E828" s="31">
        <v>217352573</v>
      </c>
      <c r="F828" s="61" t="s">
        <v>989</v>
      </c>
      <c r="G828" s="33">
        <v>0</v>
      </c>
      <c r="H828" s="33">
        <v>0</v>
      </c>
      <c r="I828" s="3">
        <f>IFERROR(VLOOKUP(C828,'[6]Anexo 2'!$A$9:$G$1115,7,0),0)</f>
        <v>117668726</v>
      </c>
      <c r="J828" s="3">
        <f>IFERROR(VLOOKUP(C828,'[6]Anexo 1'!$A$9:$F$1115,6,0),0)</f>
        <v>119878056</v>
      </c>
      <c r="K828" s="3"/>
      <c r="L828" s="3"/>
      <c r="M828" s="3"/>
      <c r="N828" s="3"/>
      <c r="O828" s="3"/>
      <c r="P828" s="34">
        <f t="shared" si="37"/>
        <v>237546782</v>
      </c>
      <c r="Q828" s="35">
        <f>VLOOKUP(D828,FEBRERO!$D$13:$Q$1147,14,0)+VLOOKUP(D828,FEBRERO!$D$13:$AC$1147,26,0)</f>
        <v>0</v>
      </c>
      <c r="R828" s="3">
        <f>IFERROR(VLOOKUP(D828,[13]ServNOMINA!$F$16:$M$112,8,0),0)</f>
        <v>0</v>
      </c>
      <c r="S828" s="3">
        <f>IFERROR(VLOOKUP(D828,[13]ServOTROS!$F$16:$M$112,8,0),0)</f>
        <v>0</v>
      </c>
      <c r="T828" s="3">
        <f>IFERROR(VLOOKUP(D828,[13]CANCEL!$F$16:$M$48,8,0),0)</f>
        <v>0</v>
      </c>
      <c r="U828" s="3">
        <f>IFERROR(VLOOKUP(B828,[13]Aaf_PENSION!$C$16:$M$112,11,0),0)</f>
        <v>0</v>
      </c>
      <c r="V828" s="3">
        <f>IFERROR(VLOOKUP(B828,[13]Aaf_SALUD!$C$16:$M$112,11,0),0)</f>
        <v>0</v>
      </c>
      <c r="W828" s="3">
        <f>IFERROR(VLOOKUP(D828,[13]CALIDAD!$F$16:$M$1122,8,0),0)</f>
        <v>29417181</v>
      </c>
      <c r="X828" s="3">
        <f>IFERROR(VLOOKUP(D828,'[14]dinamica municip ok'!$F$4:$G$1107,2,0),0)</f>
        <v>119878056</v>
      </c>
      <c r="Y828" s="3">
        <f>IFERROR(VLOOKUP(B828,[13]Ap_CESANTIAS!$C$16:$M$112,11,0),0)</f>
        <v>0</v>
      </c>
      <c r="Z828" s="3">
        <f>IFERROR(VLOOKUP(B828,[13]Ap_PENSION!$C$16:$M$112,11,0),0)</f>
        <v>0</v>
      </c>
      <c r="AA828" s="3">
        <f>IFERROR(VLOOKUP(B828,[13]Ap_SALUD!$C$16:$M$112,11,0),0)</f>
        <v>0</v>
      </c>
      <c r="AB828" s="3"/>
      <c r="AC828" s="36">
        <f t="shared" si="36"/>
        <v>149295237</v>
      </c>
      <c r="AD828" s="37">
        <f t="shared" si="38"/>
        <v>88251545</v>
      </c>
      <c r="AE828" s="144"/>
    </row>
    <row r="829" spans="1:31" x14ac:dyDescent="0.25">
      <c r="A829" s="29">
        <v>817</v>
      </c>
      <c r="B829" s="61"/>
      <c r="C829" s="143" t="str">
        <f>VLOOKUP(D829,[8]Hoja1!$A$2:$B$1115,2,0)</f>
        <v>52585</v>
      </c>
      <c r="D829" s="31">
        <v>800099122</v>
      </c>
      <c r="E829" s="31">
        <v>218552585</v>
      </c>
      <c r="F829" s="61" t="s">
        <v>990</v>
      </c>
      <c r="G829" s="33">
        <v>0</v>
      </c>
      <c r="H829" s="33">
        <v>0</v>
      </c>
      <c r="I829" s="3">
        <f>IFERROR(VLOOKUP(C829,'[6]Anexo 2'!$A$9:$G$1115,7,0),0)</f>
        <v>258095904</v>
      </c>
      <c r="J829" s="3">
        <f>IFERROR(VLOOKUP(C829,'[6]Anexo 1'!$A$9:$F$1115,6,0),0)</f>
        <v>271352932</v>
      </c>
      <c r="K829" s="3"/>
      <c r="L829" s="3"/>
      <c r="M829" s="3"/>
      <c r="N829" s="3"/>
      <c r="O829" s="3"/>
      <c r="P829" s="34">
        <f t="shared" si="37"/>
        <v>529448836</v>
      </c>
      <c r="Q829" s="35">
        <f>VLOOKUP(D829,FEBRERO!$D$13:$Q$1147,14,0)+VLOOKUP(D829,FEBRERO!$D$13:$AC$1147,26,0)</f>
        <v>0</v>
      </c>
      <c r="R829" s="3">
        <f>IFERROR(VLOOKUP(D829,[13]ServNOMINA!$F$16:$M$112,8,0),0)</f>
        <v>0</v>
      </c>
      <c r="S829" s="3">
        <f>IFERROR(VLOOKUP(D829,[13]ServOTROS!$F$16:$M$112,8,0),0)</f>
        <v>0</v>
      </c>
      <c r="T829" s="3">
        <f>IFERROR(VLOOKUP(D829,[13]CANCEL!$F$16:$M$48,8,0),0)</f>
        <v>0</v>
      </c>
      <c r="U829" s="3">
        <f>IFERROR(VLOOKUP(B829,[13]Aaf_PENSION!$C$16:$M$112,11,0),0)</f>
        <v>0</v>
      </c>
      <c r="V829" s="3">
        <f>IFERROR(VLOOKUP(B829,[13]Aaf_SALUD!$C$16:$M$112,11,0),0)</f>
        <v>0</v>
      </c>
      <c r="W829" s="3">
        <f>IFERROR(VLOOKUP(D829,[13]CALIDAD!$F$16:$M$1122,8,0),0)</f>
        <v>64523976</v>
      </c>
      <c r="X829" s="3">
        <f>IFERROR(VLOOKUP(D829,'[14]dinamica municip ok'!$F$4:$G$1107,2,0),0)</f>
        <v>271352932</v>
      </c>
      <c r="Y829" s="3">
        <f>IFERROR(VLOOKUP(B829,[13]Ap_CESANTIAS!$C$16:$M$112,11,0),0)</f>
        <v>0</v>
      </c>
      <c r="Z829" s="3">
        <f>IFERROR(VLOOKUP(B829,[13]Ap_PENSION!$C$16:$M$112,11,0),0)</f>
        <v>0</v>
      </c>
      <c r="AA829" s="3">
        <f>IFERROR(VLOOKUP(B829,[13]Ap_SALUD!$C$16:$M$112,11,0),0)</f>
        <v>0</v>
      </c>
      <c r="AB829" s="3"/>
      <c r="AC829" s="36">
        <f t="shared" si="36"/>
        <v>335876908</v>
      </c>
      <c r="AD829" s="37">
        <f t="shared" si="38"/>
        <v>193571928</v>
      </c>
      <c r="AE829" s="144"/>
    </row>
    <row r="830" spans="1:31" x14ac:dyDescent="0.25">
      <c r="A830" s="38">
        <v>818</v>
      </c>
      <c r="B830" s="61"/>
      <c r="C830" s="143" t="str">
        <f>VLOOKUP(D830,[8]Hoja1!$A$2:$B$1115,2,0)</f>
        <v>52612</v>
      </c>
      <c r="D830" s="31">
        <v>800099127</v>
      </c>
      <c r="E830" s="31">
        <v>211252612</v>
      </c>
      <c r="F830" s="61" t="s">
        <v>794</v>
      </c>
      <c r="G830" s="33">
        <v>0</v>
      </c>
      <c r="H830" s="33">
        <v>0</v>
      </c>
      <c r="I830" s="3">
        <f>IFERROR(VLOOKUP(C830,'[6]Anexo 2'!$A$9:$G$1115,7,0),0)</f>
        <v>886049280</v>
      </c>
      <c r="J830" s="3">
        <f>IFERROR(VLOOKUP(C830,'[6]Anexo 1'!$A$9:$F$1115,6,0),0)</f>
        <v>602155033</v>
      </c>
      <c r="K830" s="3"/>
      <c r="L830" s="3"/>
      <c r="M830" s="3"/>
      <c r="N830" s="46"/>
      <c r="O830" s="46"/>
      <c r="P830" s="34">
        <f t="shared" si="37"/>
        <v>1488204313</v>
      </c>
      <c r="Q830" s="35">
        <f>VLOOKUP(D830,FEBRERO!$D$13:$Q$1147,14,0)+VLOOKUP(D830,FEBRERO!$D$13:$AC$1147,26,0)</f>
        <v>0</v>
      </c>
      <c r="R830" s="3">
        <f>IFERROR(VLOOKUP(D830,[13]ServNOMINA!$F$16:$M$112,8,0),0)</f>
        <v>0</v>
      </c>
      <c r="S830" s="3">
        <f>IFERROR(VLOOKUP(D830,[13]ServOTROS!$F$16:$M$112,8,0),0)</f>
        <v>0</v>
      </c>
      <c r="T830" s="3">
        <f>IFERROR(VLOOKUP(D830,[13]CANCEL!$F$16:$M$48,8,0),0)</f>
        <v>0</v>
      </c>
      <c r="U830" s="3">
        <f>IFERROR(VLOOKUP(B830,[13]Aaf_PENSION!$C$16:$M$112,11,0),0)</f>
        <v>0</v>
      </c>
      <c r="V830" s="3">
        <f>IFERROR(VLOOKUP(B830,[13]Aaf_SALUD!$C$16:$M$112,11,0),0)</f>
        <v>0</v>
      </c>
      <c r="W830" s="3">
        <f>IFERROR(VLOOKUP(D830,[13]CALIDAD!$F$16:$M$1122,8,0),0)</f>
        <v>221512320</v>
      </c>
      <c r="X830" s="3">
        <f>IFERROR(VLOOKUP(D830,'[14]dinamica municip ok'!$F$4:$G$1107,2,0),0)</f>
        <v>514692076</v>
      </c>
      <c r="Y830" s="3">
        <f>IFERROR(VLOOKUP(B830,[13]Ap_CESANTIAS!$C$16:$M$112,11,0),0)</f>
        <v>0</v>
      </c>
      <c r="Z830" s="3">
        <f>IFERROR(VLOOKUP(B830,[13]Ap_PENSION!$C$16:$M$112,11,0),0)</f>
        <v>0</v>
      </c>
      <c r="AA830" s="3">
        <f>IFERROR(VLOOKUP(B830,[13]Ap_SALUD!$C$16:$M$112,11,0),0)</f>
        <v>0</v>
      </c>
      <c r="AB830" s="3"/>
      <c r="AC830" s="36">
        <f t="shared" si="36"/>
        <v>736204396</v>
      </c>
      <c r="AD830" s="37">
        <f t="shared" si="38"/>
        <v>751999917</v>
      </c>
      <c r="AE830" s="144"/>
    </row>
    <row r="831" spans="1:31" x14ac:dyDescent="0.25">
      <c r="A831" s="29">
        <v>819</v>
      </c>
      <c r="B831" s="61"/>
      <c r="C831" s="143" t="str">
        <f>VLOOKUP(D831,[8]Hoja1!$A$2:$B$1115,2,0)</f>
        <v>52621</v>
      </c>
      <c r="D831" s="31">
        <v>800099132</v>
      </c>
      <c r="E831" s="31">
        <v>212152621</v>
      </c>
      <c r="F831" s="61" t="s">
        <v>991</v>
      </c>
      <c r="G831" s="33">
        <v>0</v>
      </c>
      <c r="H831" s="33">
        <v>0</v>
      </c>
      <c r="I831" s="3">
        <f>IFERROR(VLOOKUP(C831,'[6]Anexo 2'!$A$9:$G$1115,7,0),0)</f>
        <v>516348496</v>
      </c>
      <c r="J831" s="3">
        <f>IFERROR(VLOOKUP(C831,'[6]Anexo 1'!$A$9:$F$1115,6,0),0)</f>
        <v>428877167</v>
      </c>
      <c r="K831" s="3"/>
      <c r="L831" s="3"/>
      <c r="M831" s="3"/>
      <c r="N831" s="3"/>
      <c r="O831" s="3"/>
      <c r="P831" s="34">
        <f t="shared" si="37"/>
        <v>945225663</v>
      </c>
      <c r="Q831" s="35">
        <f>VLOOKUP(D831,FEBRERO!$D$13:$Q$1147,14,0)+VLOOKUP(D831,FEBRERO!$D$13:$AC$1147,26,0)</f>
        <v>0</v>
      </c>
      <c r="R831" s="3">
        <f>IFERROR(VLOOKUP(D831,[13]ServNOMINA!$F$16:$M$112,8,0),0)</f>
        <v>0</v>
      </c>
      <c r="S831" s="3">
        <f>IFERROR(VLOOKUP(D831,[13]ServOTROS!$F$16:$M$112,8,0),0)</f>
        <v>0</v>
      </c>
      <c r="T831" s="3">
        <f>IFERROR(VLOOKUP(D831,[13]CANCEL!$F$16:$M$48,8,0),0)</f>
        <v>0</v>
      </c>
      <c r="U831" s="3">
        <f>IFERROR(VLOOKUP(B831,[13]Aaf_PENSION!$C$16:$M$112,11,0),0)</f>
        <v>0</v>
      </c>
      <c r="V831" s="3">
        <f>IFERROR(VLOOKUP(B831,[13]Aaf_SALUD!$C$16:$M$112,11,0),0)</f>
        <v>0</v>
      </c>
      <c r="W831" s="3">
        <f>IFERROR(VLOOKUP(D831,[13]CALIDAD!$F$16:$M$1122,8,0),0)</f>
        <v>129087123</v>
      </c>
      <c r="X831" s="3">
        <f>IFERROR(VLOOKUP(D831,'[14]dinamica municip ok'!$F$4:$G$1107,2,0),0)</f>
        <v>428877167</v>
      </c>
      <c r="Y831" s="3">
        <f>IFERROR(VLOOKUP(B831,[13]Ap_CESANTIAS!$C$16:$M$112,11,0),0)</f>
        <v>0</v>
      </c>
      <c r="Z831" s="3">
        <f>IFERROR(VLOOKUP(B831,[13]Ap_PENSION!$C$16:$M$112,11,0),0)</f>
        <v>0</v>
      </c>
      <c r="AA831" s="3">
        <f>IFERROR(VLOOKUP(B831,[13]Ap_SALUD!$C$16:$M$112,11,0),0)</f>
        <v>0</v>
      </c>
      <c r="AB831" s="3"/>
      <c r="AC831" s="36">
        <f t="shared" si="36"/>
        <v>557964290</v>
      </c>
      <c r="AD831" s="37">
        <f t="shared" si="38"/>
        <v>387261373</v>
      </c>
      <c r="AE831" s="144"/>
    </row>
    <row r="832" spans="1:31" x14ac:dyDescent="0.25">
      <c r="A832" s="38">
        <v>820</v>
      </c>
      <c r="B832" s="61"/>
      <c r="C832" s="143" t="str">
        <f>VLOOKUP(D832,[8]Hoja1!$A$2:$B$1115,2,0)</f>
        <v>52678</v>
      </c>
      <c r="D832" s="31">
        <v>800099136</v>
      </c>
      <c r="E832" s="31">
        <v>217852678</v>
      </c>
      <c r="F832" s="61" t="s">
        <v>992</v>
      </c>
      <c r="G832" s="33">
        <v>0</v>
      </c>
      <c r="H832" s="33">
        <v>0</v>
      </c>
      <c r="I832" s="3">
        <f>IFERROR(VLOOKUP(C832,'[6]Anexo 2'!$A$9:$G$1115,7,0),0)</f>
        <v>479388264</v>
      </c>
      <c r="J832" s="3">
        <f>IFERROR(VLOOKUP(C832,'[6]Anexo 1'!$A$9:$F$1115,6,0),0)</f>
        <v>453047318</v>
      </c>
      <c r="K832" s="3"/>
      <c r="L832" s="3"/>
      <c r="M832" s="3"/>
      <c r="N832" s="3"/>
      <c r="O832" s="3"/>
      <c r="P832" s="34">
        <f t="shared" si="37"/>
        <v>932435582</v>
      </c>
      <c r="Q832" s="35">
        <f>VLOOKUP(D832,FEBRERO!$D$13:$Q$1147,14,0)+VLOOKUP(D832,FEBRERO!$D$13:$AC$1147,26,0)</f>
        <v>0</v>
      </c>
      <c r="R832" s="3">
        <f>IFERROR(VLOOKUP(D832,[13]ServNOMINA!$F$16:$M$112,8,0),0)</f>
        <v>0</v>
      </c>
      <c r="S832" s="3">
        <f>IFERROR(VLOOKUP(D832,[13]ServOTROS!$F$16:$M$112,8,0),0)</f>
        <v>0</v>
      </c>
      <c r="T832" s="3">
        <f>IFERROR(VLOOKUP(D832,[13]CANCEL!$F$16:$M$48,8,0),0)</f>
        <v>0</v>
      </c>
      <c r="U832" s="3">
        <f>IFERROR(VLOOKUP(B832,[13]Aaf_PENSION!$C$16:$M$112,11,0),0)</f>
        <v>0</v>
      </c>
      <c r="V832" s="3">
        <f>IFERROR(VLOOKUP(B832,[13]Aaf_SALUD!$C$16:$M$112,11,0),0)</f>
        <v>0</v>
      </c>
      <c r="W832" s="3">
        <f>IFERROR(VLOOKUP(D832,[13]CALIDAD!$F$16:$M$1122,8,0),0)</f>
        <v>119847066</v>
      </c>
      <c r="X832" s="3">
        <f>IFERROR(VLOOKUP(D832,'[14]dinamica municip ok'!$F$4:$G$1107,2,0),0)</f>
        <v>453047318</v>
      </c>
      <c r="Y832" s="3">
        <f>IFERROR(VLOOKUP(B832,[13]Ap_CESANTIAS!$C$16:$M$112,11,0),0)</f>
        <v>0</v>
      </c>
      <c r="Z832" s="3">
        <f>IFERROR(VLOOKUP(B832,[13]Ap_PENSION!$C$16:$M$112,11,0),0)</f>
        <v>0</v>
      </c>
      <c r="AA832" s="3">
        <f>IFERROR(VLOOKUP(B832,[13]Ap_SALUD!$C$16:$M$112,11,0),0)</f>
        <v>0</v>
      </c>
      <c r="AB832" s="3"/>
      <c r="AC832" s="36">
        <f t="shared" si="36"/>
        <v>572894384</v>
      </c>
      <c r="AD832" s="37">
        <f t="shared" si="38"/>
        <v>359541198</v>
      </c>
      <c r="AE832" s="144"/>
    </row>
    <row r="833" spans="1:31" x14ac:dyDescent="0.25">
      <c r="A833" s="29">
        <v>821</v>
      </c>
      <c r="B833" s="61"/>
      <c r="C833" s="143" t="str">
        <f>VLOOKUP(D833,[8]Hoja1!$A$2:$B$1115,2,0)</f>
        <v>52683</v>
      </c>
      <c r="D833" s="31">
        <v>800099138</v>
      </c>
      <c r="E833" s="31">
        <v>218352683</v>
      </c>
      <c r="F833" s="61" t="s">
        <v>993</v>
      </c>
      <c r="G833" s="33">
        <v>0</v>
      </c>
      <c r="H833" s="33">
        <v>0</v>
      </c>
      <c r="I833" s="3">
        <f>IFERROR(VLOOKUP(C833,'[6]Anexo 2'!$A$9:$G$1115,7,0),0)</f>
        <v>249761256</v>
      </c>
      <c r="J833" s="3">
        <f>IFERROR(VLOOKUP(C833,'[6]Anexo 1'!$A$9:$F$1115,6,0),0)</f>
        <v>264089681</v>
      </c>
      <c r="K833" s="3"/>
      <c r="L833" s="3"/>
      <c r="M833" s="3"/>
      <c r="N833" s="3"/>
      <c r="O833" s="3"/>
      <c r="P833" s="34">
        <f t="shared" si="37"/>
        <v>513850937</v>
      </c>
      <c r="Q833" s="35">
        <f>VLOOKUP(D833,FEBRERO!$D$13:$Q$1147,14,0)+VLOOKUP(D833,FEBRERO!$D$13:$AC$1147,26,0)</f>
        <v>0</v>
      </c>
      <c r="R833" s="3">
        <f>IFERROR(VLOOKUP(D833,[13]ServNOMINA!$F$16:$M$112,8,0),0)</f>
        <v>0</v>
      </c>
      <c r="S833" s="3">
        <f>IFERROR(VLOOKUP(D833,[13]ServOTROS!$F$16:$M$112,8,0),0)</f>
        <v>0</v>
      </c>
      <c r="T833" s="3">
        <f>IFERROR(VLOOKUP(D833,[13]CANCEL!$F$16:$M$48,8,0),0)</f>
        <v>0</v>
      </c>
      <c r="U833" s="3">
        <f>IFERROR(VLOOKUP(B833,[13]Aaf_PENSION!$C$16:$M$112,11,0),0)</f>
        <v>0</v>
      </c>
      <c r="V833" s="3">
        <f>IFERROR(VLOOKUP(B833,[13]Aaf_SALUD!$C$16:$M$112,11,0),0)</f>
        <v>0</v>
      </c>
      <c r="W833" s="3">
        <f>IFERROR(VLOOKUP(D833,[13]CALIDAD!$F$16:$M$1122,8,0),0)</f>
        <v>62440314</v>
      </c>
      <c r="X833" s="3">
        <f>IFERROR(VLOOKUP(D833,'[14]dinamica municip ok'!$F$4:$G$1107,2,0),0)</f>
        <v>264089681</v>
      </c>
      <c r="Y833" s="3">
        <f>IFERROR(VLOOKUP(B833,[13]Ap_CESANTIAS!$C$16:$M$112,11,0),0)</f>
        <v>0</v>
      </c>
      <c r="Z833" s="3">
        <f>IFERROR(VLOOKUP(B833,[13]Ap_PENSION!$C$16:$M$112,11,0),0)</f>
        <v>0</v>
      </c>
      <c r="AA833" s="3">
        <f>IFERROR(VLOOKUP(B833,[13]Ap_SALUD!$C$16:$M$112,11,0),0)</f>
        <v>0</v>
      </c>
      <c r="AB833" s="3"/>
      <c r="AC833" s="36">
        <f t="shared" si="36"/>
        <v>326529995</v>
      </c>
      <c r="AD833" s="37">
        <f t="shared" si="38"/>
        <v>187320942</v>
      </c>
      <c r="AE833" s="144"/>
    </row>
    <row r="834" spans="1:31" x14ac:dyDescent="0.25">
      <c r="A834" s="38">
        <v>822</v>
      </c>
      <c r="B834" s="61"/>
      <c r="C834" s="143" t="str">
        <f>VLOOKUP(D834,[8]Hoja1!$A$2:$B$1115,2,0)</f>
        <v>52685</v>
      </c>
      <c r="D834" s="31">
        <v>800193031</v>
      </c>
      <c r="E834" s="31">
        <v>218552685</v>
      </c>
      <c r="F834" s="61" t="s">
        <v>796</v>
      </c>
      <c r="G834" s="33">
        <v>0</v>
      </c>
      <c r="H834" s="33">
        <v>0</v>
      </c>
      <c r="I834" s="3">
        <f>IFERROR(VLOOKUP(C834,'[6]Anexo 2'!$A$9:$G$1115,7,0),0)</f>
        <v>130239380</v>
      </c>
      <c r="J834" s="3">
        <f>IFERROR(VLOOKUP(C834,'[6]Anexo 1'!$A$9:$F$1115,6,0),0)</f>
        <v>124988455</v>
      </c>
      <c r="K834" s="3"/>
      <c r="L834" s="3"/>
      <c r="M834" s="3"/>
      <c r="N834" s="3"/>
      <c r="O834" s="3"/>
      <c r="P834" s="34">
        <f t="shared" si="37"/>
        <v>255227835</v>
      </c>
      <c r="Q834" s="35">
        <f>VLOOKUP(D834,FEBRERO!$D$13:$Q$1147,14,0)+VLOOKUP(D834,FEBRERO!$D$13:$AC$1147,26,0)</f>
        <v>0</v>
      </c>
      <c r="R834" s="3">
        <f>IFERROR(VLOOKUP(D834,[13]ServNOMINA!$F$16:$M$112,8,0),0)</f>
        <v>0</v>
      </c>
      <c r="S834" s="3">
        <f>IFERROR(VLOOKUP(D834,[13]ServOTROS!$F$16:$M$112,8,0),0)</f>
        <v>0</v>
      </c>
      <c r="T834" s="3">
        <f>IFERROR(VLOOKUP(D834,[13]CANCEL!$F$16:$M$48,8,0),0)</f>
        <v>0</v>
      </c>
      <c r="U834" s="3">
        <f>IFERROR(VLOOKUP(B834,[13]Aaf_PENSION!$C$16:$M$112,11,0),0)</f>
        <v>0</v>
      </c>
      <c r="V834" s="3">
        <f>IFERROR(VLOOKUP(B834,[13]Aaf_SALUD!$C$16:$M$112,11,0),0)</f>
        <v>0</v>
      </c>
      <c r="W834" s="3">
        <f>IFERROR(VLOOKUP(D834,[13]CALIDAD!$F$16:$M$1122,8,0),0)</f>
        <v>32559846</v>
      </c>
      <c r="X834" s="3">
        <f>IFERROR(VLOOKUP(D834,'[14]dinamica municip ok'!$F$4:$G$1107,2,0),0)</f>
        <v>124988455</v>
      </c>
      <c r="Y834" s="3">
        <f>IFERROR(VLOOKUP(B834,[13]Ap_CESANTIAS!$C$16:$M$112,11,0),0)</f>
        <v>0</v>
      </c>
      <c r="Z834" s="3">
        <f>IFERROR(VLOOKUP(B834,[13]Ap_PENSION!$C$16:$M$112,11,0),0)</f>
        <v>0</v>
      </c>
      <c r="AA834" s="3">
        <f>IFERROR(VLOOKUP(B834,[13]Ap_SALUD!$C$16:$M$112,11,0),0)</f>
        <v>0</v>
      </c>
      <c r="AB834" s="3"/>
      <c r="AC834" s="36">
        <f t="shared" si="36"/>
        <v>157548301</v>
      </c>
      <c r="AD834" s="37">
        <f t="shared" si="38"/>
        <v>97679534</v>
      </c>
      <c r="AE834" s="144"/>
    </row>
    <row r="835" spans="1:31" x14ac:dyDescent="0.25">
      <c r="A835" s="29">
        <v>823</v>
      </c>
      <c r="B835" s="61"/>
      <c r="C835" s="143" t="str">
        <f>VLOOKUP(D835,[8]Hoja1!$A$2:$B$1115,2,0)</f>
        <v>52687</v>
      </c>
      <c r="D835" s="31">
        <v>800099142</v>
      </c>
      <c r="E835" s="31">
        <v>218752687</v>
      </c>
      <c r="F835" s="61" t="s">
        <v>994</v>
      </c>
      <c r="G835" s="33">
        <v>0</v>
      </c>
      <c r="H835" s="33">
        <v>0</v>
      </c>
      <c r="I835" s="3">
        <f>IFERROR(VLOOKUP(C835,'[6]Anexo 2'!$A$9:$G$1115,7,0),0)</f>
        <v>287270228</v>
      </c>
      <c r="J835" s="3">
        <f>IFERROR(VLOOKUP(C835,'[6]Anexo 1'!$A$9:$F$1115,6,0),0)</f>
        <v>298756702</v>
      </c>
      <c r="K835" s="3"/>
      <c r="L835" s="3"/>
      <c r="M835" s="3"/>
      <c r="N835" s="3"/>
      <c r="O835" s="3"/>
      <c r="P835" s="34">
        <f t="shared" si="37"/>
        <v>586026930</v>
      </c>
      <c r="Q835" s="35">
        <f>VLOOKUP(D835,FEBRERO!$D$13:$Q$1147,14,0)+VLOOKUP(D835,FEBRERO!$D$13:$AC$1147,26,0)</f>
        <v>0</v>
      </c>
      <c r="R835" s="3">
        <f>IFERROR(VLOOKUP(D835,[13]ServNOMINA!$F$16:$M$112,8,0),0)</f>
        <v>0</v>
      </c>
      <c r="S835" s="3">
        <f>IFERROR(VLOOKUP(D835,[13]ServOTROS!$F$16:$M$112,8,0),0)</f>
        <v>0</v>
      </c>
      <c r="T835" s="3">
        <f>IFERROR(VLOOKUP(D835,[13]CANCEL!$F$16:$M$48,8,0),0)</f>
        <v>0</v>
      </c>
      <c r="U835" s="3">
        <f>IFERROR(VLOOKUP(B835,[13]Aaf_PENSION!$C$16:$M$112,11,0),0)</f>
        <v>0</v>
      </c>
      <c r="V835" s="3">
        <f>IFERROR(VLOOKUP(B835,[13]Aaf_SALUD!$C$16:$M$112,11,0),0)</f>
        <v>0</v>
      </c>
      <c r="W835" s="3">
        <f>IFERROR(VLOOKUP(D835,[13]CALIDAD!$F$16:$M$1122,8,0),0)</f>
        <v>71817558</v>
      </c>
      <c r="X835" s="3">
        <f>IFERROR(VLOOKUP(D835,'[14]dinamica municip ok'!$F$4:$G$1107,2,0),0)</f>
        <v>298756702</v>
      </c>
      <c r="Y835" s="3">
        <f>IFERROR(VLOOKUP(B835,[13]Ap_CESANTIAS!$C$16:$M$112,11,0),0)</f>
        <v>0</v>
      </c>
      <c r="Z835" s="3">
        <f>IFERROR(VLOOKUP(B835,[13]Ap_PENSION!$C$16:$M$112,11,0),0)</f>
        <v>0</v>
      </c>
      <c r="AA835" s="3">
        <f>IFERROR(VLOOKUP(B835,[13]Ap_SALUD!$C$16:$M$112,11,0),0)</f>
        <v>0</v>
      </c>
      <c r="AB835" s="3"/>
      <c r="AC835" s="36">
        <f t="shared" si="36"/>
        <v>370574260</v>
      </c>
      <c r="AD835" s="37">
        <f t="shared" si="38"/>
        <v>215452670</v>
      </c>
      <c r="AE835" s="144"/>
    </row>
    <row r="836" spans="1:31" x14ac:dyDescent="0.25">
      <c r="A836" s="38">
        <v>824</v>
      </c>
      <c r="B836" s="61"/>
      <c r="C836" s="143" t="str">
        <f>VLOOKUP(D836,[8]Hoja1!$A$2:$B$1115,2,0)</f>
        <v>52693</v>
      </c>
      <c r="D836" s="31">
        <v>800099143</v>
      </c>
      <c r="E836" s="31">
        <v>219352693</v>
      </c>
      <c r="F836" s="61" t="s">
        <v>475</v>
      </c>
      <c r="G836" s="33">
        <v>0</v>
      </c>
      <c r="H836" s="33">
        <v>0</v>
      </c>
      <c r="I836" s="3">
        <f>IFERROR(VLOOKUP(C836,'[6]Anexo 2'!$A$9:$G$1115,7,0),0)</f>
        <v>189734080</v>
      </c>
      <c r="J836" s="3">
        <f>IFERROR(VLOOKUP(C836,'[6]Anexo 1'!$A$9:$F$1115,6,0),0)</f>
        <v>191579613</v>
      </c>
      <c r="K836" s="3"/>
      <c r="L836" s="3"/>
      <c r="M836" s="3"/>
      <c r="N836" s="3"/>
      <c r="O836" s="3"/>
      <c r="P836" s="34">
        <f t="shared" si="37"/>
        <v>381313693</v>
      </c>
      <c r="Q836" s="35">
        <f>VLOOKUP(D836,FEBRERO!$D$13:$Q$1147,14,0)+VLOOKUP(D836,FEBRERO!$D$13:$AC$1147,26,0)</f>
        <v>0</v>
      </c>
      <c r="R836" s="3">
        <f>IFERROR(VLOOKUP(D836,[13]ServNOMINA!$F$16:$M$112,8,0),0)</f>
        <v>0</v>
      </c>
      <c r="S836" s="3">
        <f>IFERROR(VLOOKUP(D836,[13]ServOTROS!$F$16:$M$112,8,0),0)</f>
        <v>0</v>
      </c>
      <c r="T836" s="3">
        <f>IFERROR(VLOOKUP(D836,[13]CANCEL!$F$16:$M$48,8,0),0)</f>
        <v>0</v>
      </c>
      <c r="U836" s="3">
        <f>IFERROR(VLOOKUP(B836,[13]Aaf_PENSION!$C$16:$M$112,11,0),0)</f>
        <v>0</v>
      </c>
      <c r="V836" s="3">
        <f>IFERROR(VLOOKUP(B836,[13]Aaf_SALUD!$C$16:$M$112,11,0),0)</f>
        <v>0</v>
      </c>
      <c r="W836" s="3">
        <f>IFERROR(VLOOKUP(D836,[13]CALIDAD!$F$16:$M$1122,8,0),0)</f>
        <v>47433519</v>
      </c>
      <c r="X836" s="3">
        <f>IFERROR(VLOOKUP(D836,'[14]dinamica municip ok'!$F$4:$G$1107,2,0),0)</f>
        <v>191579613</v>
      </c>
      <c r="Y836" s="3">
        <f>IFERROR(VLOOKUP(B836,[13]Ap_CESANTIAS!$C$16:$M$112,11,0),0)</f>
        <v>0</v>
      </c>
      <c r="Z836" s="3">
        <f>IFERROR(VLOOKUP(B836,[13]Ap_PENSION!$C$16:$M$112,11,0),0)</f>
        <v>0</v>
      </c>
      <c r="AA836" s="3">
        <f>IFERROR(VLOOKUP(B836,[13]Ap_SALUD!$C$16:$M$112,11,0),0)</f>
        <v>0</v>
      </c>
      <c r="AB836" s="3"/>
      <c r="AC836" s="36">
        <f t="shared" si="36"/>
        <v>239013132</v>
      </c>
      <c r="AD836" s="37">
        <f t="shared" si="38"/>
        <v>142300561</v>
      </c>
      <c r="AE836" s="144"/>
    </row>
    <row r="837" spans="1:31" x14ac:dyDescent="0.25">
      <c r="A837" s="29">
        <v>825</v>
      </c>
      <c r="B837" s="61"/>
      <c r="C837" s="143" t="str">
        <f>VLOOKUP(D837,[8]Hoja1!$A$2:$B$1115,2,0)</f>
        <v>52694</v>
      </c>
      <c r="D837" s="31">
        <v>800148720</v>
      </c>
      <c r="E837" s="31">
        <v>219452694</v>
      </c>
      <c r="F837" s="61" t="s">
        <v>995</v>
      </c>
      <c r="G837" s="33">
        <v>0</v>
      </c>
      <c r="H837" s="33">
        <v>0</v>
      </c>
      <c r="I837" s="3">
        <f>IFERROR(VLOOKUP(C837,'[6]Anexo 2'!$A$9:$G$1115,7,0),0)</f>
        <v>94853374</v>
      </c>
      <c r="J837" s="3">
        <f>IFERROR(VLOOKUP(C837,'[6]Anexo 1'!$A$9:$F$1115,6,0),0)</f>
        <v>87122482</v>
      </c>
      <c r="K837" s="3"/>
      <c r="L837" s="3"/>
      <c r="M837" s="3"/>
      <c r="N837" s="3"/>
      <c r="O837" s="3"/>
      <c r="P837" s="34">
        <f t="shared" si="37"/>
        <v>181975856</v>
      </c>
      <c r="Q837" s="35">
        <f>VLOOKUP(D837,FEBRERO!$D$13:$Q$1147,14,0)+VLOOKUP(D837,FEBRERO!$D$13:$AC$1147,26,0)</f>
        <v>0</v>
      </c>
      <c r="R837" s="3">
        <f>IFERROR(VLOOKUP(D837,[13]ServNOMINA!$F$16:$M$112,8,0),0)</f>
        <v>0</v>
      </c>
      <c r="S837" s="3">
        <f>IFERROR(VLOOKUP(D837,[13]ServOTROS!$F$16:$M$112,8,0),0)</f>
        <v>0</v>
      </c>
      <c r="T837" s="3">
        <f>IFERROR(VLOOKUP(D837,[13]CANCEL!$F$16:$M$48,8,0),0)</f>
        <v>0</v>
      </c>
      <c r="U837" s="3">
        <f>IFERROR(VLOOKUP(B837,[13]Aaf_PENSION!$C$16:$M$112,11,0),0)</f>
        <v>0</v>
      </c>
      <c r="V837" s="3">
        <f>IFERROR(VLOOKUP(B837,[13]Aaf_SALUD!$C$16:$M$112,11,0),0)</f>
        <v>0</v>
      </c>
      <c r="W837" s="3">
        <f>IFERROR(VLOOKUP(D837,[13]CALIDAD!$F$16:$M$1122,8,0),0)</f>
        <v>23713344</v>
      </c>
      <c r="X837" s="3">
        <f>IFERROR(VLOOKUP(D837,'[14]dinamica municip ok'!$F$4:$G$1107,2,0),0)</f>
        <v>87122482</v>
      </c>
      <c r="Y837" s="3">
        <f>IFERROR(VLOOKUP(B837,[13]Ap_CESANTIAS!$C$16:$M$112,11,0),0)</f>
        <v>0</v>
      </c>
      <c r="Z837" s="3">
        <f>IFERROR(VLOOKUP(B837,[13]Ap_PENSION!$C$16:$M$112,11,0),0)</f>
        <v>0</v>
      </c>
      <c r="AA837" s="3">
        <f>IFERROR(VLOOKUP(B837,[13]Ap_SALUD!$C$16:$M$112,11,0),0)</f>
        <v>0</v>
      </c>
      <c r="AB837" s="3"/>
      <c r="AC837" s="36">
        <f t="shared" si="36"/>
        <v>110835826</v>
      </c>
      <c r="AD837" s="37">
        <f t="shared" si="38"/>
        <v>71140030</v>
      </c>
      <c r="AE837" s="144"/>
    </row>
    <row r="838" spans="1:31" x14ac:dyDescent="0.25">
      <c r="A838" s="38">
        <v>826</v>
      </c>
      <c r="B838" s="61"/>
      <c r="C838" s="143" t="str">
        <f>VLOOKUP(D838,[8]Hoja1!$A$2:$B$1115,2,0)</f>
        <v>52696</v>
      </c>
      <c r="D838" s="31">
        <v>800099147</v>
      </c>
      <c r="E838" s="31">
        <v>219652696</v>
      </c>
      <c r="F838" s="61" t="s">
        <v>400</v>
      </c>
      <c r="G838" s="33">
        <v>0</v>
      </c>
      <c r="H838" s="33">
        <v>0</v>
      </c>
      <c r="I838" s="3">
        <f>IFERROR(VLOOKUP(C838,'[6]Anexo 2'!$A$9:$G$1115,7,0),0)</f>
        <v>605350352</v>
      </c>
      <c r="J838" s="3">
        <f>IFERROR(VLOOKUP(C838,'[6]Anexo 1'!$A$9:$F$1115,6,0),0)</f>
        <v>382878474</v>
      </c>
      <c r="K838" s="3"/>
      <c r="L838" s="3"/>
      <c r="M838" s="3"/>
      <c r="N838" s="3"/>
      <c r="O838" s="3"/>
      <c r="P838" s="34">
        <f t="shared" si="37"/>
        <v>988228826</v>
      </c>
      <c r="Q838" s="35">
        <f>VLOOKUP(D838,FEBRERO!$D$13:$Q$1147,14,0)+VLOOKUP(D838,FEBRERO!$D$13:$AC$1147,26,0)</f>
        <v>0</v>
      </c>
      <c r="R838" s="3">
        <f>IFERROR(VLOOKUP(D838,[13]ServNOMINA!$F$16:$M$112,8,0),0)</f>
        <v>0</v>
      </c>
      <c r="S838" s="3">
        <f>IFERROR(VLOOKUP(D838,[13]ServOTROS!$F$16:$M$112,8,0),0)</f>
        <v>0</v>
      </c>
      <c r="T838" s="3">
        <f>IFERROR(VLOOKUP(D838,[13]CANCEL!$F$16:$M$48,8,0),0)</f>
        <v>0</v>
      </c>
      <c r="U838" s="3">
        <f>IFERROR(VLOOKUP(B838,[13]Aaf_PENSION!$C$16:$M$112,11,0),0)</f>
        <v>0</v>
      </c>
      <c r="V838" s="3">
        <f>IFERROR(VLOOKUP(B838,[13]Aaf_SALUD!$C$16:$M$112,11,0),0)</f>
        <v>0</v>
      </c>
      <c r="W838" s="3">
        <f>IFERROR(VLOOKUP(D838,[13]CALIDAD!$F$16:$M$1122,8,0),0)</f>
        <v>151337589</v>
      </c>
      <c r="X838" s="3">
        <f>IFERROR(VLOOKUP(D838,'[14]dinamica municip ok'!$F$4:$G$1107,2,0),0)</f>
        <v>382878474</v>
      </c>
      <c r="Y838" s="3">
        <f>IFERROR(VLOOKUP(B838,[13]Ap_CESANTIAS!$C$16:$M$112,11,0),0)</f>
        <v>0</v>
      </c>
      <c r="Z838" s="3">
        <f>IFERROR(VLOOKUP(B838,[13]Ap_PENSION!$C$16:$M$112,11,0),0)</f>
        <v>0</v>
      </c>
      <c r="AA838" s="3">
        <f>IFERROR(VLOOKUP(B838,[13]Ap_SALUD!$C$16:$M$112,11,0),0)</f>
        <v>0</v>
      </c>
      <c r="AB838" s="3"/>
      <c r="AC838" s="36">
        <f t="shared" si="36"/>
        <v>534216063</v>
      </c>
      <c r="AD838" s="37">
        <f t="shared" si="38"/>
        <v>454012763</v>
      </c>
      <c r="AE838" s="144"/>
    </row>
    <row r="839" spans="1:31" x14ac:dyDescent="0.25">
      <c r="A839" s="29">
        <v>827</v>
      </c>
      <c r="B839" s="61"/>
      <c r="C839" s="143" t="str">
        <f>VLOOKUP(D839,[8]Hoja1!$A$2:$B$1115,2,0)</f>
        <v>52699</v>
      </c>
      <c r="D839" s="31">
        <v>800019685</v>
      </c>
      <c r="E839" s="31">
        <v>219952699</v>
      </c>
      <c r="F839" s="61" t="s">
        <v>996</v>
      </c>
      <c r="G839" s="33">
        <v>0</v>
      </c>
      <c r="H839" s="33">
        <v>0</v>
      </c>
      <c r="I839" s="3">
        <f>IFERROR(VLOOKUP(C839,'[6]Anexo 2'!$A$9:$G$1115,7,0),0)</f>
        <v>225049880</v>
      </c>
      <c r="J839" s="3">
        <f>IFERROR(VLOOKUP(C839,'[6]Anexo 1'!$A$9:$F$1115,6,0),0)</f>
        <v>184589960</v>
      </c>
      <c r="K839" s="3"/>
      <c r="L839" s="3"/>
      <c r="M839" s="3"/>
      <c r="N839" s="3"/>
      <c r="O839" s="3"/>
      <c r="P839" s="34">
        <f t="shared" si="37"/>
        <v>409639840</v>
      </c>
      <c r="Q839" s="35">
        <f>VLOOKUP(D839,FEBRERO!$D$13:$Q$1147,14,0)+VLOOKUP(D839,FEBRERO!$D$13:$AC$1147,26,0)</f>
        <v>0</v>
      </c>
      <c r="R839" s="3">
        <f>IFERROR(VLOOKUP(D839,[13]ServNOMINA!$F$16:$M$112,8,0),0)</f>
        <v>0</v>
      </c>
      <c r="S839" s="3">
        <f>IFERROR(VLOOKUP(D839,[13]ServOTROS!$F$16:$M$112,8,0),0)</f>
        <v>0</v>
      </c>
      <c r="T839" s="3">
        <f>IFERROR(VLOOKUP(D839,[13]CANCEL!$F$16:$M$48,8,0),0)</f>
        <v>0</v>
      </c>
      <c r="U839" s="3">
        <f>IFERROR(VLOOKUP(B839,[13]Aaf_PENSION!$C$16:$M$112,11,0),0)</f>
        <v>0</v>
      </c>
      <c r="V839" s="3">
        <f>IFERROR(VLOOKUP(B839,[13]Aaf_SALUD!$C$16:$M$112,11,0),0)</f>
        <v>0</v>
      </c>
      <c r="W839" s="3">
        <f>IFERROR(VLOOKUP(D839,[13]CALIDAD!$F$16:$M$1122,8,0),0)</f>
        <v>56262471</v>
      </c>
      <c r="X839" s="3">
        <f>IFERROR(VLOOKUP(D839,'[14]dinamica municip ok'!$F$4:$G$1107,2,0),0)</f>
        <v>184589960</v>
      </c>
      <c r="Y839" s="3">
        <f>IFERROR(VLOOKUP(B839,[13]Ap_CESANTIAS!$C$16:$M$112,11,0),0)</f>
        <v>0</v>
      </c>
      <c r="Z839" s="3">
        <f>IFERROR(VLOOKUP(B839,[13]Ap_PENSION!$C$16:$M$112,11,0),0)</f>
        <v>0</v>
      </c>
      <c r="AA839" s="3">
        <f>IFERROR(VLOOKUP(B839,[13]Ap_SALUD!$C$16:$M$112,11,0),0)</f>
        <v>0</v>
      </c>
      <c r="AB839" s="3"/>
      <c r="AC839" s="36">
        <f t="shared" si="36"/>
        <v>240852431</v>
      </c>
      <c r="AD839" s="37">
        <f t="shared" si="38"/>
        <v>168787409</v>
      </c>
      <c r="AE839" s="144"/>
    </row>
    <row r="840" spans="1:31" x14ac:dyDescent="0.25">
      <c r="A840" s="38">
        <v>828</v>
      </c>
      <c r="B840" s="61"/>
      <c r="C840" s="143" t="str">
        <f>VLOOKUP(D840,[8]Hoja1!$A$2:$B$1115,2,0)</f>
        <v>52720</v>
      </c>
      <c r="D840" s="31">
        <v>800099149</v>
      </c>
      <c r="E840" s="31">
        <v>212052720</v>
      </c>
      <c r="F840" s="61" t="s">
        <v>997</v>
      </c>
      <c r="G840" s="33">
        <v>0</v>
      </c>
      <c r="H840" s="33">
        <v>0</v>
      </c>
      <c r="I840" s="3">
        <f>IFERROR(VLOOKUP(C840,'[6]Anexo 2'!$A$9:$G$1115,7,0),0)</f>
        <v>108971874</v>
      </c>
      <c r="J840" s="3">
        <f>IFERROR(VLOOKUP(C840,'[6]Anexo 1'!$A$9:$F$1115,6,0),0)</f>
        <v>103465072</v>
      </c>
      <c r="K840" s="3"/>
      <c r="L840" s="3"/>
      <c r="M840" s="3"/>
      <c r="N840" s="3"/>
      <c r="O840" s="3"/>
      <c r="P840" s="34">
        <f t="shared" si="37"/>
        <v>212436946</v>
      </c>
      <c r="Q840" s="35">
        <f>VLOOKUP(D840,FEBRERO!$D$13:$Q$1147,14,0)+VLOOKUP(D840,FEBRERO!$D$13:$AC$1147,26,0)</f>
        <v>0</v>
      </c>
      <c r="R840" s="3">
        <f>IFERROR(VLOOKUP(D840,[13]ServNOMINA!$F$16:$M$112,8,0),0)</f>
        <v>0</v>
      </c>
      <c r="S840" s="3">
        <f>IFERROR(VLOOKUP(D840,[13]ServOTROS!$F$16:$M$112,8,0),0)</f>
        <v>0</v>
      </c>
      <c r="T840" s="3">
        <f>IFERROR(VLOOKUP(D840,[13]CANCEL!$F$16:$M$48,8,0),0)</f>
        <v>0</v>
      </c>
      <c r="U840" s="3">
        <f>IFERROR(VLOOKUP(B840,[13]Aaf_PENSION!$C$16:$M$112,11,0),0)</f>
        <v>0</v>
      </c>
      <c r="V840" s="3">
        <f>IFERROR(VLOOKUP(B840,[13]Aaf_SALUD!$C$16:$M$112,11,0),0)</f>
        <v>0</v>
      </c>
      <c r="W840" s="3">
        <f>IFERROR(VLOOKUP(D840,[13]CALIDAD!$F$16:$M$1122,8,0),0)</f>
        <v>27242970</v>
      </c>
      <c r="X840" s="3">
        <f>IFERROR(VLOOKUP(D840,'[14]dinamica municip ok'!$F$4:$G$1107,2,0),0)</f>
        <v>103465072</v>
      </c>
      <c r="Y840" s="3">
        <f>IFERROR(VLOOKUP(B840,[13]Ap_CESANTIAS!$C$16:$M$112,11,0),0)</f>
        <v>0</v>
      </c>
      <c r="Z840" s="3">
        <f>IFERROR(VLOOKUP(B840,[13]Ap_PENSION!$C$16:$M$112,11,0),0)</f>
        <v>0</v>
      </c>
      <c r="AA840" s="3">
        <f>IFERROR(VLOOKUP(B840,[13]Ap_SALUD!$C$16:$M$112,11,0),0)</f>
        <v>0</v>
      </c>
      <c r="AB840" s="3"/>
      <c r="AC840" s="36">
        <f t="shared" si="36"/>
        <v>130708042</v>
      </c>
      <c r="AD840" s="37">
        <f t="shared" si="38"/>
        <v>81728904</v>
      </c>
      <c r="AE840" s="144"/>
    </row>
    <row r="841" spans="1:31" x14ac:dyDescent="0.25">
      <c r="A841" s="29">
        <v>829</v>
      </c>
      <c r="B841" s="61"/>
      <c r="C841" s="143" t="str">
        <f>VLOOKUP(D841,[8]Hoja1!$A$2:$B$1115,2,0)</f>
        <v>52786</v>
      </c>
      <c r="D841" s="31">
        <v>800024977</v>
      </c>
      <c r="E841" s="31">
        <v>218652786</v>
      </c>
      <c r="F841" s="61" t="s">
        <v>998</v>
      </c>
      <c r="G841" s="33">
        <v>0</v>
      </c>
      <c r="H841" s="33">
        <v>0</v>
      </c>
      <c r="I841" s="3">
        <f>IFERROR(VLOOKUP(C841,'[6]Anexo 2'!$A$9:$G$1115,7,0),0)</f>
        <v>226031928</v>
      </c>
      <c r="J841" s="3">
        <f>IFERROR(VLOOKUP(C841,'[6]Anexo 1'!$A$9:$F$1115,6,0),0)</f>
        <v>287099908</v>
      </c>
      <c r="K841" s="3"/>
      <c r="L841" s="3"/>
      <c r="M841" s="3"/>
      <c r="N841" s="3"/>
      <c r="O841" s="3"/>
      <c r="P841" s="34">
        <f t="shared" si="37"/>
        <v>513131836</v>
      </c>
      <c r="Q841" s="35">
        <f>VLOOKUP(D841,FEBRERO!$D$13:$Q$1147,14,0)+VLOOKUP(D841,FEBRERO!$D$13:$AC$1147,26,0)</f>
        <v>0</v>
      </c>
      <c r="R841" s="3">
        <f>IFERROR(VLOOKUP(D841,[13]ServNOMINA!$F$16:$M$112,8,0),0)</f>
        <v>0</v>
      </c>
      <c r="S841" s="3">
        <f>IFERROR(VLOOKUP(D841,[13]ServOTROS!$F$16:$M$112,8,0),0)</f>
        <v>0</v>
      </c>
      <c r="T841" s="3">
        <f>IFERROR(VLOOKUP(D841,[13]CANCEL!$F$16:$M$48,8,0),0)</f>
        <v>0</v>
      </c>
      <c r="U841" s="3">
        <f>IFERROR(VLOOKUP(B841,[13]Aaf_PENSION!$C$16:$M$112,11,0),0)</f>
        <v>0</v>
      </c>
      <c r="V841" s="3">
        <f>IFERROR(VLOOKUP(B841,[13]Aaf_SALUD!$C$16:$M$112,11,0),0)</f>
        <v>0</v>
      </c>
      <c r="W841" s="3">
        <f>IFERROR(VLOOKUP(D841,[13]CALIDAD!$F$16:$M$1122,8,0),0)</f>
        <v>56507982</v>
      </c>
      <c r="X841" s="3">
        <f>IFERROR(VLOOKUP(D841,'[14]dinamica municip ok'!$F$4:$G$1107,2,0),0)</f>
        <v>287099908</v>
      </c>
      <c r="Y841" s="3">
        <f>IFERROR(VLOOKUP(B841,[13]Ap_CESANTIAS!$C$16:$M$112,11,0),0)</f>
        <v>0</v>
      </c>
      <c r="Z841" s="3">
        <f>IFERROR(VLOOKUP(B841,[13]Ap_PENSION!$C$16:$M$112,11,0),0)</f>
        <v>0</v>
      </c>
      <c r="AA841" s="3">
        <f>IFERROR(VLOOKUP(B841,[13]Ap_SALUD!$C$16:$M$112,11,0),0)</f>
        <v>0</v>
      </c>
      <c r="AB841" s="3"/>
      <c r="AC841" s="36">
        <f t="shared" si="36"/>
        <v>343607890</v>
      </c>
      <c r="AD841" s="37">
        <f t="shared" si="38"/>
        <v>169523946</v>
      </c>
      <c r="AE841" s="144"/>
    </row>
    <row r="842" spans="1:31" x14ac:dyDescent="0.25">
      <c r="A842" s="38">
        <v>830</v>
      </c>
      <c r="B842" s="61"/>
      <c r="C842" s="143" t="str">
        <f>VLOOKUP(D842,[8]Hoja1!$A$2:$B$1115,2,0)</f>
        <v>52788</v>
      </c>
      <c r="D842" s="31">
        <v>800099151</v>
      </c>
      <c r="E842" s="31">
        <v>218852788</v>
      </c>
      <c r="F842" s="61" t="s">
        <v>999</v>
      </c>
      <c r="G842" s="33">
        <v>0</v>
      </c>
      <c r="H842" s="33">
        <v>0</v>
      </c>
      <c r="I842" s="3">
        <f>IFERROR(VLOOKUP(C842,'[6]Anexo 2'!$A$9:$G$1115,7,0),0)</f>
        <v>145452530</v>
      </c>
      <c r="J842" s="3">
        <f>IFERROR(VLOOKUP(C842,'[6]Anexo 1'!$A$9:$F$1115,6,0),0)</f>
        <v>143694009</v>
      </c>
      <c r="K842" s="3"/>
      <c r="L842" s="3"/>
      <c r="M842" s="3"/>
      <c r="N842" s="3"/>
      <c r="O842" s="3"/>
      <c r="P842" s="34">
        <f t="shared" si="37"/>
        <v>289146539</v>
      </c>
      <c r="Q842" s="35">
        <f>VLOOKUP(D842,FEBRERO!$D$13:$Q$1147,14,0)+VLOOKUP(D842,FEBRERO!$D$13:$AC$1147,26,0)</f>
        <v>0</v>
      </c>
      <c r="R842" s="3">
        <f>IFERROR(VLOOKUP(D842,[13]ServNOMINA!$F$16:$M$112,8,0),0)</f>
        <v>0</v>
      </c>
      <c r="S842" s="3">
        <f>IFERROR(VLOOKUP(D842,[13]ServOTROS!$F$16:$M$112,8,0),0)</f>
        <v>0</v>
      </c>
      <c r="T842" s="3">
        <f>IFERROR(VLOOKUP(D842,[13]CANCEL!$F$16:$M$48,8,0),0)</f>
        <v>0</v>
      </c>
      <c r="U842" s="3">
        <f>IFERROR(VLOOKUP(B842,[13]Aaf_PENSION!$C$16:$M$112,11,0),0)</f>
        <v>0</v>
      </c>
      <c r="V842" s="3">
        <f>IFERROR(VLOOKUP(B842,[13]Aaf_SALUD!$C$16:$M$112,11,0),0)</f>
        <v>0</v>
      </c>
      <c r="W842" s="3">
        <f>IFERROR(VLOOKUP(D842,[13]CALIDAD!$F$16:$M$1122,8,0),0)</f>
        <v>36363132</v>
      </c>
      <c r="X842" s="3">
        <f>IFERROR(VLOOKUP(D842,'[14]dinamica municip ok'!$F$4:$G$1107,2,0),0)</f>
        <v>143694009</v>
      </c>
      <c r="Y842" s="3">
        <f>IFERROR(VLOOKUP(B842,[13]Ap_CESANTIAS!$C$16:$M$112,11,0),0)</f>
        <v>0</v>
      </c>
      <c r="Z842" s="3">
        <f>IFERROR(VLOOKUP(B842,[13]Ap_PENSION!$C$16:$M$112,11,0),0)</f>
        <v>0</v>
      </c>
      <c r="AA842" s="3">
        <f>IFERROR(VLOOKUP(B842,[13]Ap_SALUD!$C$16:$M$112,11,0),0)</f>
        <v>0</v>
      </c>
      <c r="AB842" s="3"/>
      <c r="AC842" s="36">
        <f t="shared" si="36"/>
        <v>180057141</v>
      </c>
      <c r="AD842" s="37">
        <f t="shared" si="38"/>
        <v>109089398</v>
      </c>
      <c r="AE842" s="144"/>
    </row>
    <row r="843" spans="1:31" x14ac:dyDescent="0.25">
      <c r="A843" s="29">
        <v>831</v>
      </c>
      <c r="B843" s="61"/>
      <c r="C843" s="143" t="str">
        <f>VLOOKUP(D843,[8]Hoja1!$A$2:$B$1115,2,0)</f>
        <v>52838</v>
      </c>
      <c r="D843" s="31">
        <v>800099152</v>
      </c>
      <c r="E843" s="31">
        <v>213852838</v>
      </c>
      <c r="F843" s="61" t="s">
        <v>1000</v>
      </c>
      <c r="G843" s="33">
        <v>0</v>
      </c>
      <c r="H843" s="33">
        <v>0</v>
      </c>
      <c r="I843" s="3">
        <f>IFERROR(VLOOKUP(C843,'[6]Anexo 2'!$A$9:$G$1115,7,0),0)</f>
        <v>623531360</v>
      </c>
      <c r="J843" s="3">
        <f>IFERROR(VLOOKUP(C843,'[6]Anexo 1'!$A$9:$F$1115,6,0),0)</f>
        <v>671971436</v>
      </c>
      <c r="K843" s="3"/>
      <c r="L843" s="3"/>
      <c r="M843" s="3"/>
      <c r="N843" s="3"/>
      <c r="O843" s="3"/>
      <c r="P843" s="34">
        <f t="shared" si="37"/>
        <v>1295502796</v>
      </c>
      <c r="Q843" s="35">
        <f>VLOOKUP(D843,FEBRERO!$D$13:$Q$1147,14,0)+VLOOKUP(D843,FEBRERO!$D$13:$AC$1147,26,0)</f>
        <v>0</v>
      </c>
      <c r="R843" s="3">
        <f>IFERROR(VLOOKUP(D843,[13]ServNOMINA!$F$16:$M$112,8,0),0)</f>
        <v>0</v>
      </c>
      <c r="S843" s="3">
        <f>IFERROR(VLOOKUP(D843,[13]ServOTROS!$F$16:$M$112,8,0),0)</f>
        <v>0</v>
      </c>
      <c r="T843" s="3">
        <f>IFERROR(VLOOKUP(D843,[13]CANCEL!$F$16:$M$48,8,0),0)</f>
        <v>0</v>
      </c>
      <c r="U843" s="3">
        <f>IFERROR(VLOOKUP(B843,[13]Aaf_PENSION!$C$16:$M$112,11,0),0)</f>
        <v>0</v>
      </c>
      <c r="V843" s="3">
        <f>IFERROR(VLOOKUP(B843,[13]Aaf_SALUD!$C$16:$M$112,11,0),0)</f>
        <v>0</v>
      </c>
      <c r="W843" s="3">
        <f>IFERROR(VLOOKUP(D843,[13]CALIDAD!$F$16:$M$1122,8,0),0)</f>
        <v>155882841</v>
      </c>
      <c r="X843" s="3">
        <f>IFERROR(VLOOKUP(D843,'[14]dinamica municip ok'!$F$4:$G$1107,2,0),0)</f>
        <v>671971436</v>
      </c>
      <c r="Y843" s="3">
        <f>IFERROR(VLOOKUP(B843,[13]Ap_CESANTIAS!$C$16:$M$112,11,0),0)</f>
        <v>0</v>
      </c>
      <c r="Z843" s="3">
        <f>IFERROR(VLOOKUP(B843,[13]Ap_PENSION!$C$16:$M$112,11,0),0)</f>
        <v>0</v>
      </c>
      <c r="AA843" s="3">
        <f>IFERROR(VLOOKUP(B843,[13]Ap_SALUD!$C$16:$M$112,11,0),0)</f>
        <v>0</v>
      </c>
      <c r="AB843" s="3"/>
      <c r="AC843" s="36">
        <f t="shared" si="36"/>
        <v>827854277</v>
      </c>
      <c r="AD843" s="37">
        <f t="shared" si="38"/>
        <v>467648519</v>
      </c>
      <c r="AE843" s="144"/>
    </row>
    <row r="844" spans="1:31" x14ac:dyDescent="0.25">
      <c r="A844" s="38">
        <v>832</v>
      </c>
      <c r="B844" s="61"/>
      <c r="C844" s="143" t="str">
        <f>VLOOKUP(D844,[8]Hoja1!$A$2:$B$1115,2,0)</f>
        <v>52885</v>
      </c>
      <c r="D844" s="31">
        <v>800099153</v>
      </c>
      <c r="E844" s="31">
        <v>218552885</v>
      </c>
      <c r="F844" s="61" t="s">
        <v>1001</v>
      </c>
      <c r="G844" s="33">
        <v>0</v>
      </c>
      <c r="H844" s="33">
        <v>0</v>
      </c>
      <c r="I844" s="3">
        <f>IFERROR(VLOOKUP(C844,'[6]Anexo 2'!$A$9:$G$1115,7,0),0)</f>
        <v>144412570</v>
      </c>
      <c r="J844" s="3">
        <f>IFERROR(VLOOKUP(C844,'[6]Anexo 1'!$A$9:$F$1115,6,0),0)</f>
        <v>161513448</v>
      </c>
      <c r="K844" s="3"/>
      <c r="L844" s="3"/>
      <c r="M844" s="3"/>
      <c r="N844" s="3"/>
      <c r="O844" s="3"/>
      <c r="P844" s="34">
        <f t="shared" si="37"/>
        <v>305926018</v>
      </c>
      <c r="Q844" s="35">
        <f>VLOOKUP(D844,FEBRERO!$D$13:$Q$1147,14,0)+VLOOKUP(D844,FEBRERO!$D$13:$AC$1147,26,0)</f>
        <v>0</v>
      </c>
      <c r="R844" s="3">
        <f>IFERROR(VLOOKUP(D844,[13]ServNOMINA!$F$16:$M$112,8,0),0)</f>
        <v>0</v>
      </c>
      <c r="S844" s="3">
        <f>IFERROR(VLOOKUP(D844,[13]ServOTROS!$F$16:$M$112,8,0),0)</f>
        <v>0</v>
      </c>
      <c r="T844" s="3">
        <f>IFERROR(VLOOKUP(D844,[13]CANCEL!$F$16:$M$48,8,0),0)</f>
        <v>0</v>
      </c>
      <c r="U844" s="3">
        <f>IFERROR(VLOOKUP(B844,[13]Aaf_PENSION!$C$16:$M$112,11,0),0)</f>
        <v>0</v>
      </c>
      <c r="V844" s="3">
        <f>IFERROR(VLOOKUP(B844,[13]Aaf_SALUD!$C$16:$M$112,11,0),0)</f>
        <v>0</v>
      </c>
      <c r="W844" s="3">
        <f>IFERROR(VLOOKUP(D844,[13]CALIDAD!$F$16:$M$1122,8,0),0)</f>
        <v>36103143</v>
      </c>
      <c r="X844" s="3">
        <f>IFERROR(VLOOKUP(D844,'[14]dinamica municip ok'!$F$4:$G$1107,2,0),0)</f>
        <v>161513448</v>
      </c>
      <c r="Y844" s="3">
        <f>IFERROR(VLOOKUP(B844,[13]Ap_CESANTIAS!$C$16:$M$112,11,0),0)</f>
        <v>0</v>
      </c>
      <c r="Z844" s="3">
        <f>IFERROR(VLOOKUP(B844,[13]Ap_PENSION!$C$16:$M$112,11,0),0)</f>
        <v>0</v>
      </c>
      <c r="AA844" s="3">
        <f>IFERROR(VLOOKUP(B844,[13]Ap_SALUD!$C$16:$M$112,11,0),0)</f>
        <v>0</v>
      </c>
      <c r="AB844" s="3"/>
      <c r="AC844" s="36">
        <f t="shared" si="36"/>
        <v>197616591</v>
      </c>
      <c r="AD844" s="37">
        <f t="shared" si="38"/>
        <v>108309427</v>
      </c>
      <c r="AE844" s="144"/>
    </row>
    <row r="845" spans="1:31" x14ac:dyDescent="0.25">
      <c r="A845" s="29">
        <v>833</v>
      </c>
      <c r="B845" s="61"/>
      <c r="C845" s="143" t="str">
        <f>VLOOKUP(D845,[8]Hoja1!$A$2:$B$1115,2,0)</f>
        <v>54003</v>
      </c>
      <c r="D845" s="31">
        <v>890504612</v>
      </c>
      <c r="E845" s="31">
        <v>210354003</v>
      </c>
      <c r="F845" s="61" t="s">
        <v>1002</v>
      </c>
      <c r="G845" s="33">
        <v>0</v>
      </c>
      <c r="H845" s="33">
        <v>0</v>
      </c>
      <c r="I845" s="3">
        <f>IFERROR(VLOOKUP(C845,'[6]Anexo 2'!$A$9:$G$1115,7,0),0)</f>
        <v>913067776</v>
      </c>
      <c r="J845" s="3">
        <f>IFERROR(VLOOKUP(C845,'[6]Anexo 1'!$A$9:$F$1115,6,0),0)</f>
        <v>833820643</v>
      </c>
      <c r="K845" s="3"/>
      <c r="L845" s="3"/>
      <c r="M845" s="3"/>
      <c r="N845" s="3"/>
      <c r="O845" s="3"/>
      <c r="P845" s="34">
        <f t="shared" si="37"/>
        <v>1746888419</v>
      </c>
      <c r="Q845" s="35">
        <f>VLOOKUP(D845,FEBRERO!$D$13:$Q$1147,14,0)+VLOOKUP(D845,FEBRERO!$D$13:$AC$1147,26,0)</f>
        <v>0</v>
      </c>
      <c r="R845" s="3">
        <f>IFERROR(VLOOKUP(D845,[13]ServNOMINA!$F$16:$M$112,8,0),0)</f>
        <v>0</v>
      </c>
      <c r="S845" s="3">
        <f>IFERROR(VLOOKUP(D845,[13]ServOTROS!$F$16:$M$112,8,0),0)</f>
        <v>0</v>
      </c>
      <c r="T845" s="3">
        <f>IFERROR(VLOOKUP(D845,[13]CANCEL!$F$16:$M$48,8,0),0)</f>
        <v>0</v>
      </c>
      <c r="U845" s="3">
        <f>IFERROR(VLOOKUP(B845,[13]Aaf_PENSION!$C$16:$M$112,11,0),0)</f>
        <v>0</v>
      </c>
      <c r="V845" s="3">
        <f>IFERROR(VLOOKUP(B845,[13]Aaf_SALUD!$C$16:$M$112,11,0),0)</f>
        <v>0</v>
      </c>
      <c r="W845" s="3">
        <f>IFERROR(VLOOKUP(D845,[13]CALIDAD!$F$16:$M$1122,8,0),0)</f>
        <v>228266943</v>
      </c>
      <c r="X845" s="3">
        <f>IFERROR(VLOOKUP(D845,'[14]dinamica municip ok'!$F$4:$G$1107,2,0),0)</f>
        <v>612893953</v>
      </c>
      <c r="Y845" s="3">
        <f>IFERROR(VLOOKUP(B845,[13]Ap_CESANTIAS!$C$16:$M$112,11,0),0)</f>
        <v>0</v>
      </c>
      <c r="Z845" s="3">
        <f>IFERROR(VLOOKUP(B845,[13]Ap_PENSION!$C$16:$M$112,11,0),0)</f>
        <v>0</v>
      </c>
      <c r="AA845" s="3">
        <f>IFERROR(VLOOKUP(B845,[13]Ap_SALUD!$C$16:$M$112,11,0),0)</f>
        <v>0</v>
      </c>
      <c r="AB845" s="3"/>
      <c r="AC845" s="36">
        <f t="shared" ref="AC845:AC908" si="39">SUM(R845:AA845)</f>
        <v>841160896</v>
      </c>
      <c r="AD845" s="37">
        <f t="shared" si="38"/>
        <v>905727523</v>
      </c>
      <c r="AE845" s="144"/>
    </row>
    <row r="846" spans="1:31" x14ac:dyDescent="0.25">
      <c r="A846" s="38">
        <v>834</v>
      </c>
      <c r="B846" s="61"/>
      <c r="C846" s="143" t="str">
        <f>VLOOKUP(D846,[8]Hoja1!$A$2:$B$1115,2,0)</f>
        <v>54051</v>
      </c>
      <c r="D846" s="31">
        <v>890501436</v>
      </c>
      <c r="E846" s="31">
        <v>215154051</v>
      </c>
      <c r="F846" s="61" t="s">
        <v>1003</v>
      </c>
      <c r="G846" s="33">
        <v>0</v>
      </c>
      <c r="H846" s="33">
        <v>0</v>
      </c>
      <c r="I846" s="3">
        <f>IFERROR(VLOOKUP(C846,'[6]Anexo 2'!$A$9:$G$1115,7,0),0)</f>
        <v>213909896</v>
      </c>
      <c r="J846" s="3">
        <f>IFERROR(VLOOKUP(C846,'[6]Anexo 1'!$A$9:$F$1115,6,0),0)</f>
        <v>215054389</v>
      </c>
      <c r="K846" s="3"/>
      <c r="L846" s="3"/>
      <c r="M846" s="3"/>
      <c r="N846" s="3"/>
      <c r="O846" s="3"/>
      <c r="P846" s="34">
        <f t="shared" ref="P846:P909" si="40">SUM(G846:N846)</f>
        <v>428964285</v>
      </c>
      <c r="Q846" s="35">
        <f>VLOOKUP(D846,FEBRERO!$D$13:$Q$1147,14,0)+VLOOKUP(D846,FEBRERO!$D$13:$AC$1147,26,0)</f>
        <v>0</v>
      </c>
      <c r="R846" s="3">
        <f>IFERROR(VLOOKUP(D846,[13]ServNOMINA!$F$16:$M$112,8,0),0)</f>
        <v>0</v>
      </c>
      <c r="S846" s="3">
        <f>IFERROR(VLOOKUP(D846,[13]ServOTROS!$F$16:$M$112,8,0),0)</f>
        <v>0</v>
      </c>
      <c r="T846" s="3">
        <f>IFERROR(VLOOKUP(D846,[13]CANCEL!$F$16:$M$48,8,0),0)</f>
        <v>0</v>
      </c>
      <c r="U846" s="3">
        <f>IFERROR(VLOOKUP(B846,[13]Aaf_PENSION!$C$16:$M$112,11,0),0)</f>
        <v>0</v>
      </c>
      <c r="V846" s="3">
        <f>IFERROR(VLOOKUP(B846,[13]Aaf_SALUD!$C$16:$M$112,11,0),0)</f>
        <v>0</v>
      </c>
      <c r="W846" s="3">
        <f>IFERROR(VLOOKUP(D846,[13]CALIDAD!$F$16:$M$1122,8,0),0)</f>
        <v>53477475</v>
      </c>
      <c r="X846" s="3">
        <f>IFERROR(VLOOKUP(D846,'[14]dinamica municip ok'!$F$4:$G$1107,2,0),0)</f>
        <v>215054389</v>
      </c>
      <c r="Y846" s="3">
        <f>IFERROR(VLOOKUP(B846,[13]Ap_CESANTIAS!$C$16:$M$112,11,0),0)</f>
        <v>0</v>
      </c>
      <c r="Z846" s="3">
        <f>IFERROR(VLOOKUP(B846,[13]Ap_PENSION!$C$16:$M$112,11,0),0)</f>
        <v>0</v>
      </c>
      <c r="AA846" s="3">
        <f>IFERROR(VLOOKUP(B846,[13]Ap_SALUD!$C$16:$M$112,11,0),0)</f>
        <v>0</v>
      </c>
      <c r="AB846" s="3"/>
      <c r="AC846" s="36">
        <f t="shared" si="39"/>
        <v>268531864</v>
      </c>
      <c r="AD846" s="37">
        <f t="shared" si="38"/>
        <v>160432421</v>
      </c>
      <c r="AE846" s="144"/>
    </row>
    <row r="847" spans="1:31" x14ac:dyDescent="0.25">
      <c r="A847" s="29">
        <v>835</v>
      </c>
      <c r="B847" s="61"/>
      <c r="C847" s="143" t="str">
        <f>VLOOKUP(D847,[8]Hoja1!$A$2:$B$1115,2,0)</f>
        <v>54099</v>
      </c>
      <c r="D847" s="31">
        <v>890505662</v>
      </c>
      <c r="E847" s="31">
        <v>219954099</v>
      </c>
      <c r="F847" s="61" t="s">
        <v>1004</v>
      </c>
      <c r="G847" s="33">
        <v>0</v>
      </c>
      <c r="H847" s="33">
        <v>0</v>
      </c>
      <c r="I847" s="3">
        <f>IFERROR(VLOOKUP(C847,'[6]Anexo 2'!$A$9:$G$1115,7,0),0)</f>
        <v>131303518</v>
      </c>
      <c r="J847" s="3">
        <f>IFERROR(VLOOKUP(C847,'[6]Anexo 1'!$A$9:$F$1115,6,0),0)</f>
        <v>142259844</v>
      </c>
      <c r="K847" s="3"/>
      <c r="L847" s="3"/>
      <c r="M847" s="3"/>
      <c r="N847" s="3"/>
      <c r="O847" s="3"/>
      <c r="P847" s="34">
        <f t="shared" si="40"/>
        <v>273563362</v>
      </c>
      <c r="Q847" s="35">
        <f>VLOOKUP(D847,FEBRERO!$D$13:$Q$1147,14,0)+VLOOKUP(D847,FEBRERO!$D$13:$AC$1147,26,0)</f>
        <v>0</v>
      </c>
      <c r="R847" s="3">
        <f>IFERROR(VLOOKUP(D847,[13]ServNOMINA!$F$16:$M$112,8,0),0)</f>
        <v>0</v>
      </c>
      <c r="S847" s="3">
        <f>IFERROR(VLOOKUP(D847,[13]ServOTROS!$F$16:$M$112,8,0),0)</f>
        <v>0</v>
      </c>
      <c r="T847" s="3">
        <f>IFERROR(VLOOKUP(D847,[13]CANCEL!$F$16:$M$48,8,0),0)</f>
        <v>0</v>
      </c>
      <c r="U847" s="3">
        <f>IFERROR(VLOOKUP(B847,[13]Aaf_PENSION!$C$16:$M$112,11,0),0)</f>
        <v>0</v>
      </c>
      <c r="V847" s="3">
        <f>IFERROR(VLOOKUP(B847,[13]Aaf_SALUD!$C$16:$M$112,11,0),0)</f>
        <v>0</v>
      </c>
      <c r="W847" s="3">
        <f>IFERROR(VLOOKUP(D847,[13]CALIDAD!$F$16:$M$1122,8,0),0)</f>
        <v>32825880</v>
      </c>
      <c r="X847" s="3">
        <f>IFERROR(VLOOKUP(D847,'[14]dinamica municip ok'!$F$4:$G$1107,2,0),0)</f>
        <v>142259844</v>
      </c>
      <c r="Y847" s="3">
        <f>IFERROR(VLOOKUP(B847,[13]Ap_CESANTIAS!$C$16:$M$112,11,0),0)</f>
        <v>0</v>
      </c>
      <c r="Z847" s="3">
        <f>IFERROR(VLOOKUP(B847,[13]Ap_PENSION!$C$16:$M$112,11,0),0)</f>
        <v>0</v>
      </c>
      <c r="AA847" s="3">
        <f>IFERROR(VLOOKUP(B847,[13]Ap_SALUD!$C$16:$M$112,11,0),0)</f>
        <v>0</v>
      </c>
      <c r="AB847" s="3"/>
      <c r="AC847" s="36">
        <f t="shared" si="39"/>
        <v>175085724</v>
      </c>
      <c r="AD847" s="37">
        <f t="shared" ref="AD847:AD910" si="41">+P847-Q847+AB847-AC847</f>
        <v>98477638</v>
      </c>
      <c r="AE847" s="144"/>
    </row>
    <row r="848" spans="1:31" x14ac:dyDescent="0.25">
      <c r="A848" s="38">
        <v>836</v>
      </c>
      <c r="B848" s="61"/>
      <c r="C848" s="143" t="str">
        <f>VLOOKUP(D848,[8]Hoja1!$A$2:$B$1115,2,0)</f>
        <v>54109</v>
      </c>
      <c r="D848" s="31">
        <v>890503483</v>
      </c>
      <c r="E848" s="31">
        <v>210954109</v>
      </c>
      <c r="F848" s="61" t="s">
        <v>1005</v>
      </c>
      <c r="G848" s="33">
        <v>0</v>
      </c>
      <c r="H848" s="33">
        <v>0</v>
      </c>
      <c r="I848" s="3">
        <f>IFERROR(VLOOKUP(C848,'[6]Anexo 2'!$A$9:$G$1115,7,0),0)</f>
        <v>168251186</v>
      </c>
      <c r="J848" s="3">
        <f>IFERROR(VLOOKUP(C848,'[6]Anexo 1'!$A$9:$F$1115,6,0),0)</f>
        <v>154800647</v>
      </c>
      <c r="K848" s="3"/>
      <c r="L848" s="3"/>
      <c r="M848" s="3"/>
      <c r="N848" s="3"/>
      <c r="O848" s="3"/>
      <c r="P848" s="34">
        <f t="shared" si="40"/>
        <v>323051833</v>
      </c>
      <c r="Q848" s="35">
        <f>VLOOKUP(D848,FEBRERO!$D$13:$Q$1147,14,0)+VLOOKUP(D848,FEBRERO!$D$13:$AC$1147,26,0)</f>
        <v>0</v>
      </c>
      <c r="R848" s="3">
        <f>IFERROR(VLOOKUP(D848,[13]ServNOMINA!$F$16:$M$112,8,0),0)</f>
        <v>0</v>
      </c>
      <c r="S848" s="3">
        <f>IFERROR(VLOOKUP(D848,[13]ServOTROS!$F$16:$M$112,8,0),0)</f>
        <v>0</v>
      </c>
      <c r="T848" s="3">
        <f>IFERROR(VLOOKUP(D848,[13]CANCEL!$F$16:$M$48,8,0),0)</f>
        <v>0</v>
      </c>
      <c r="U848" s="3">
        <f>IFERROR(VLOOKUP(B848,[13]Aaf_PENSION!$C$16:$M$112,11,0),0)</f>
        <v>0</v>
      </c>
      <c r="V848" s="3">
        <f>IFERROR(VLOOKUP(B848,[13]Aaf_SALUD!$C$16:$M$112,11,0),0)</f>
        <v>0</v>
      </c>
      <c r="W848" s="3">
        <f>IFERROR(VLOOKUP(D848,[13]CALIDAD!$F$16:$M$1122,8,0),0)</f>
        <v>42062796</v>
      </c>
      <c r="X848" s="3">
        <f>IFERROR(VLOOKUP(D848,'[14]dinamica municip ok'!$F$4:$G$1107,2,0),0)</f>
        <v>154800647</v>
      </c>
      <c r="Y848" s="3">
        <f>IFERROR(VLOOKUP(B848,[13]Ap_CESANTIAS!$C$16:$M$112,11,0),0)</f>
        <v>0</v>
      </c>
      <c r="Z848" s="3">
        <f>IFERROR(VLOOKUP(B848,[13]Ap_PENSION!$C$16:$M$112,11,0),0)</f>
        <v>0</v>
      </c>
      <c r="AA848" s="3">
        <f>IFERROR(VLOOKUP(B848,[13]Ap_SALUD!$C$16:$M$112,11,0),0)</f>
        <v>0</v>
      </c>
      <c r="AB848" s="3"/>
      <c r="AC848" s="36">
        <f t="shared" si="39"/>
        <v>196863443</v>
      </c>
      <c r="AD848" s="37">
        <f t="shared" si="41"/>
        <v>126188390</v>
      </c>
      <c r="AE848" s="144"/>
    </row>
    <row r="849" spans="1:31" x14ac:dyDescent="0.25">
      <c r="A849" s="29">
        <v>837</v>
      </c>
      <c r="B849" s="61"/>
      <c r="C849" s="143" t="str">
        <f>VLOOKUP(D849,[8]Hoja1!$A$2:$B$1115,2,0)</f>
        <v>54125</v>
      </c>
      <c r="D849" s="31">
        <v>800099234</v>
      </c>
      <c r="E849" s="31">
        <v>212554125</v>
      </c>
      <c r="F849" s="61" t="s">
        <v>1006</v>
      </c>
      <c r="G849" s="33">
        <v>0</v>
      </c>
      <c r="H849" s="33">
        <v>0</v>
      </c>
      <c r="I849" s="3">
        <f>IFERROR(VLOOKUP(C849,'[6]Anexo 2'!$A$9:$G$1115,7,0),0)</f>
        <v>63417160</v>
      </c>
      <c r="J849" s="3">
        <f>IFERROR(VLOOKUP(C849,'[6]Anexo 1'!$A$9:$F$1115,6,0),0)</f>
        <v>57189045</v>
      </c>
      <c r="K849" s="3"/>
      <c r="L849" s="3"/>
      <c r="M849" s="3"/>
      <c r="N849" s="3"/>
      <c r="O849" s="3"/>
      <c r="P849" s="34">
        <f t="shared" si="40"/>
        <v>120606205</v>
      </c>
      <c r="Q849" s="35">
        <f>VLOOKUP(D849,FEBRERO!$D$13:$Q$1147,14,0)+VLOOKUP(D849,FEBRERO!$D$13:$AC$1147,26,0)</f>
        <v>0</v>
      </c>
      <c r="R849" s="3">
        <f>IFERROR(VLOOKUP(D849,[13]ServNOMINA!$F$16:$M$112,8,0),0)</f>
        <v>0</v>
      </c>
      <c r="S849" s="3">
        <f>IFERROR(VLOOKUP(D849,[13]ServOTROS!$F$16:$M$112,8,0),0)</f>
        <v>0</v>
      </c>
      <c r="T849" s="3">
        <f>IFERROR(VLOOKUP(D849,[13]CANCEL!$F$16:$M$48,8,0),0)</f>
        <v>0</v>
      </c>
      <c r="U849" s="3">
        <f>IFERROR(VLOOKUP(B849,[13]Aaf_PENSION!$C$16:$M$112,11,0),0)</f>
        <v>0</v>
      </c>
      <c r="V849" s="3">
        <f>IFERROR(VLOOKUP(B849,[13]Aaf_SALUD!$C$16:$M$112,11,0),0)</f>
        <v>0</v>
      </c>
      <c r="W849" s="3">
        <f>IFERROR(VLOOKUP(D849,[13]CALIDAD!$F$16:$M$1122,8,0),0)</f>
        <v>15854289</v>
      </c>
      <c r="X849" s="3">
        <f>IFERROR(VLOOKUP(D849,'[14]dinamica municip ok'!$F$4:$G$1107,2,0),0)</f>
        <v>57189045</v>
      </c>
      <c r="Y849" s="3">
        <f>IFERROR(VLOOKUP(B849,[13]Ap_CESANTIAS!$C$16:$M$112,11,0),0)</f>
        <v>0</v>
      </c>
      <c r="Z849" s="3">
        <f>IFERROR(VLOOKUP(B849,[13]Ap_PENSION!$C$16:$M$112,11,0),0)</f>
        <v>0</v>
      </c>
      <c r="AA849" s="3">
        <f>IFERROR(VLOOKUP(B849,[13]Ap_SALUD!$C$16:$M$112,11,0),0)</f>
        <v>0</v>
      </c>
      <c r="AB849" s="3"/>
      <c r="AC849" s="36">
        <f t="shared" si="39"/>
        <v>73043334</v>
      </c>
      <c r="AD849" s="37">
        <f t="shared" si="41"/>
        <v>47562871</v>
      </c>
      <c r="AE849" s="144"/>
    </row>
    <row r="850" spans="1:31" x14ac:dyDescent="0.25">
      <c r="A850" s="38">
        <v>838</v>
      </c>
      <c r="B850" s="61"/>
      <c r="C850" s="143" t="str">
        <f>VLOOKUP(D850,[8]Hoja1!$A$2:$B$1115,2,0)</f>
        <v>54128</v>
      </c>
      <c r="D850" s="31">
        <v>890501776</v>
      </c>
      <c r="E850" s="31">
        <v>212854128</v>
      </c>
      <c r="F850" s="61" t="s">
        <v>1007</v>
      </c>
      <c r="G850" s="33">
        <v>0</v>
      </c>
      <c r="H850" s="33">
        <v>0</v>
      </c>
      <c r="I850" s="3">
        <f>IFERROR(VLOOKUP(C850,'[6]Anexo 2'!$A$9:$G$1115,7,0),0)</f>
        <v>230291608</v>
      </c>
      <c r="J850" s="3">
        <f>IFERROR(VLOOKUP(C850,'[6]Anexo 1'!$A$9:$F$1115,6,0),0)</f>
        <v>213842555</v>
      </c>
      <c r="K850" s="3"/>
      <c r="L850" s="3"/>
      <c r="M850" s="3"/>
      <c r="N850" s="3"/>
      <c r="O850" s="3"/>
      <c r="P850" s="34">
        <f t="shared" si="40"/>
        <v>444134163</v>
      </c>
      <c r="Q850" s="35">
        <f>VLOOKUP(D850,FEBRERO!$D$13:$Q$1147,14,0)+VLOOKUP(D850,FEBRERO!$D$13:$AC$1147,26,0)</f>
        <v>0</v>
      </c>
      <c r="R850" s="3">
        <f>IFERROR(VLOOKUP(D850,[13]ServNOMINA!$F$16:$M$112,8,0),0)</f>
        <v>0</v>
      </c>
      <c r="S850" s="3">
        <f>IFERROR(VLOOKUP(D850,[13]ServOTROS!$F$16:$M$112,8,0),0)</f>
        <v>0</v>
      </c>
      <c r="T850" s="3">
        <f>IFERROR(VLOOKUP(D850,[13]CANCEL!$F$16:$M$48,8,0),0)</f>
        <v>0</v>
      </c>
      <c r="U850" s="3">
        <f>IFERROR(VLOOKUP(B850,[13]Aaf_PENSION!$C$16:$M$112,11,0),0)</f>
        <v>0</v>
      </c>
      <c r="V850" s="3">
        <f>IFERROR(VLOOKUP(B850,[13]Aaf_SALUD!$C$16:$M$112,11,0),0)</f>
        <v>0</v>
      </c>
      <c r="W850" s="3">
        <f>IFERROR(VLOOKUP(D850,[13]CALIDAD!$F$16:$M$1122,8,0),0)</f>
        <v>57572901</v>
      </c>
      <c r="X850" s="3">
        <f>IFERROR(VLOOKUP(D850,'[14]dinamica municip ok'!$F$4:$G$1107,2,0),0)</f>
        <v>213842555</v>
      </c>
      <c r="Y850" s="3">
        <f>IFERROR(VLOOKUP(B850,[13]Ap_CESANTIAS!$C$16:$M$112,11,0),0)</f>
        <v>0</v>
      </c>
      <c r="Z850" s="3">
        <f>IFERROR(VLOOKUP(B850,[13]Ap_PENSION!$C$16:$M$112,11,0),0)</f>
        <v>0</v>
      </c>
      <c r="AA850" s="3">
        <f>IFERROR(VLOOKUP(B850,[13]Ap_SALUD!$C$16:$M$112,11,0),0)</f>
        <v>0</v>
      </c>
      <c r="AB850" s="3"/>
      <c r="AC850" s="36">
        <f t="shared" si="39"/>
        <v>271415456</v>
      </c>
      <c r="AD850" s="37">
        <f t="shared" si="41"/>
        <v>172718707</v>
      </c>
      <c r="AE850" s="144"/>
    </row>
    <row r="851" spans="1:31" x14ac:dyDescent="0.25">
      <c r="A851" s="29">
        <v>839</v>
      </c>
      <c r="B851" s="61"/>
      <c r="C851" s="143" t="str">
        <f>VLOOKUP(D851,[8]Hoja1!$A$2:$B$1115,2,0)</f>
        <v>54172</v>
      </c>
      <c r="D851" s="31">
        <v>890503106</v>
      </c>
      <c r="E851" s="31">
        <v>217254172</v>
      </c>
      <c r="F851" s="61" t="s">
        <v>1008</v>
      </c>
      <c r="G851" s="33">
        <v>0</v>
      </c>
      <c r="H851" s="33">
        <v>0</v>
      </c>
      <c r="I851" s="3">
        <f>IFERROR(VLOOKUP(C851,'[6]Anexo 2'!$A$9:$G$1115,7,0),0)</f>
        <v>319242104</v>
      </c>
      <c r="J851" s="3">
        <f>IFERROR(VLOOKUP(C851,'[6]Anexo 1'!$A$9:$F$1115,6,0),0)</f>
        <v>360827406</v>
      </c>
      <c r="K851" s="3"/>
      <c r="L851" s="3"/>
      <c r="M851" s="3"/>
      <c r="N851" s="3"/>
      <c r="O851" s="3"/>
      <c r="P851" s="34">
        <f t="shared" si="40"/>
        <v>680069510</v>
      </c>
      <c r="Q851" s="35">
        <f>VLOOKUP(D851,FEBRERO!$D$13:$Q$1147,14,0)+VLOOKUP(D851,FEBRERO!$D$13:$AC$1147,26,0)</f>
        <v>0</v>
      </c>
      <c r="R851" s="3">
        <f>IFERROR(VLOOKUP(D851,[13]ServNOMINA!$F$16:$M$112,8,0),0)</f>
        <v>0</v>
      </c>
      <c r="S851" s="3">
        <f>IFERROR(VLOOKUP(D851,[13]ServOTROS!$F$16:$M$112,8,0),0)</f>
        <v>0</v>
      </c>
      <c r="T851" s="3">
        <f>IFERROR(VLOOKUP(D851,[13]CANCEL!$F$16:$M$48,8,0),0)</f>
        <v>0</v>
      </c>
      <c r="U851" s="3">
        <f>IFERROR(VLOOKUP(B851,[13]Aaf_PENSION!$C$16:$M$112,11,0),0)</f>
        <v>0</v>
      </c>
      <c r="V851" s="3">
        <f>IFERROR(VLOOKUP(B851,[13]Aaf_SALUD!$C$16:$M$112,11,0),0)</f>
        <v>0</v>
      </c>
      <c r="W851" s="3">
        <f>IFERROR(VLOOKUP(D851,[13]CALIDAD!$F$16:$M$1122,8,0),0)</f>
        <v>79810527</v>
      </c>
      <c r="X851" s="3">
        <f>IFERROR(VLOOKUP(D851,'[14]dinamica municip ok'!$F$4:$G$1107,2,0),0)</f>
        <v>360827406</v>
      </c>
      <c r="Y851" s="3">
        <f>IFERROR(VLOOKUP(B851,[13]Ap_CESANTIAS!$C$16:$M$112,11,0),0)</f>
        <v>0</v>
      </c>
      <c r="Z851" s="3">
        <f>IFERROR(VLOOKUP(B851,[13]Ap_PENSION!$C$16:$M$112,11,0),0)</f>
        <v>0</v>
      </c>
      <c r="AA851" s="3">
        <f>IFERROR(VLOOKUP(B851,[13]Ap_SALUD!$C$16:$M$112,11,0),0)</f>
        <v>0</v>
      </c>
      <c r="AB851" s="3"/>
      <c r="AC851" s="36">
        <f t="shared" si="39"/>
        <v>440637933</v>
      </c>
      <c r="AD851" s="37">
        <f t="shared" si="41"/>
        <v>239431577</v>
      </c>
      <c r="AE851" s="144"/>
    </row>
    <row r="852" spans="1:31" x14ac:dyDescent="0.25">
      <c r="A852" s="38">
        <v>840</v>
      </c>
      <c r="B852" s="61"/>
      <c r="C852" s="143" t="str">
        <f>VLOOKUP(D852,[8]Hoja1!$A$2:$B$1115,2,0)</f>
        <v>54174</v>
      </c>
      <c r="D852" s="31">
        <v>890501422</v>
      </c>
      <c r="E852" s="31">
        <v>217454174</v>
      </c>
      <c r="F852" s="61" t="s">
        <v>1009</v>
      </c>
      <c r="G852" s="33">
        <v>0</v>
      </c>
      <c r="H852" s="33">
        <v>0</v>
      </c>
      <c r="I852" s="3">
        <f>IFERROR(VLOOKUP(C852,'[6]Anexo 2'!$A$9:$G$1115,7,0),0)</f>
        <v>305101752</v>
      </c>
      <c r="J852" s="3">
        <f>IFERROR(VLOOKUP(C852,'[6]Anexo 1'!$A$9:$F$1115,6,0),0)</f>
        <v>265112125</v>
      </c>
      <c r="K852" s="3"/>
      <c r="L852" s="3"/>
      <c r="M852" s="3"/>
      <c r="N852" s="3"/>
      <c r="O852" s="3"/>
      <c r="P852" s="34">
        <f t="shared" si="40"/>
        <v>570213877</v>
      </c>
      <c r="Q852" s="35">
        <f>VLOOKUP(D852,FEBRERO!$D$13:$Q$1147,14,0)+VLOOKUP(D852,FEBRERO!$D$13:$AC$1147,26,0)</f>
        <v>0</v>
      </c>
      <c r="R852" s="3">
        <f>IFERROR(VLOOKUP(D852,[13]ServNOMINA!$F$16:$M$112,8,0),0)</f>
        <v>0</v>
      </c>
      <c r="S852" s="3">
        <f>IFERROR(VLOOKUP(D852,[13]ServOTROS!$F$16:$M$112,8,0),0)</f>
        <v>0</v>
      </c>
      <c r="T852" s="3">
        <f>IFERROR(VLOOKUP(D852,[13]CANCEL!$F$16:$M$48,8,0),0)</f>
        <v>0</v>
      </c>
      <c r="U852" s="3">
        <f>IFERROR(VLOOKUP(B852,[13]Aaf_PENSION!$C$16:$M$112,11,0),0)</f>
        <v>0</v>
      </c>
      <c r="V852" s="3">
        <f>IFERROR(VLOOKUP(B852,[13]Aaf_SALUD!$C$16:$M$112,11,0),0)</f>
        <v>0</v>
      </c>
      <c r="W852" s="3">
        <f>IFERROR(VLOOKUP(D852,[13]CALIDAD!$F$16:$M$1122,8,0),0)</f>
        <v>76275438</v>
      </c>
      <c r="X852" s="3">
        <f>IFERROR(VLOOKUP(D852,'[14]dinamica municip ok'!$F$4:$G$1107,2,0),0)</f>
        <v>265112125</v>
      </c>
      <c r="Y852" s="3">
        <f>IFERROR(VLOOKUP(B852,[13]Ap_CESANTIAS!$C$16:$M$112,11,0),0)</f>
        <v>0</v>
      </c>
      <c r="Z852" s="3">
        <f>IFERROR(VLOOKUP(B852,[13]Ap_PENSION!$C$16:$M$112,11,0),0)</f>
        <v>0</v>
      </c>
      <c r="AA852" s="3">
        <f>IFERROR(VLOOKUP(B852,[13]Ap_SALUD!$C$16:$M$112,11,0),0)</f>
        <v>0</v>
      </c>
      <c r="AB852" s="3"/>
      <c r="AC852" s="36">
        <f t="shared" si="39"/>
        <v>341387563</v>
      </c>
      <c r="AD852" s="37">
        <f t="shared" si="41"/>
        <v>228826314</v>
      </c>
      <c r="AE852" s="144"/>
    </row>
    <row r="853" spans="1:31" x14ac:dyDescent="0.25">
      <c r="A853" s="29">
        <v>841</v>
      </c>
      <c r="B853" s="61"/>
      <c r="C853" s="143" t="str">
        <f>VLOOKUP(D853,[8]Hoja1!$A$2:$B$1115,2,0)</f>
        <v>54206</v>
      </c>
      <c r="D853" s="31">
        <v>800099236</v>
      </c>
      <c r="E853" s="31">
        <v>210654206</v>
      </c>
      <c r="F853" s="61" t="s">
        <v>1010</v>
      </c>
      <c r="G853" s="33">
        <v>0</v>
      </c>
      <c r="H853" s="33">
        <v>0</v>
      </c>
      <c r="I853" s="3">
        <f>IFERROR(VLOOKUP(C853,'[6]Anexo 2'!$A$9:$G$1115,7,0),0)</f>
        <v>737670000</v>
      </c>
      <c r="J853" s="3">
        <f>IFERROR(VLOOKUP(C853,'[6]Anexo 1'!$A$9:$F$1115,6,0),0)</f>
        <v>609948239</v>
      </c>
      <c r="K853" s="3"/>
      <c r="L853" s="3"/>
      <c r="M853" s="3"/>
      <c r="N853" s="3"/>
      <c r="O853" s="3"/>
      <c r="P853" s="34">
        <f t="shared" si="40"/>
        <v>1347618239</v>
      </c>
      <c r="Q853" s="35">
        <f>VLOOKUP(D853,FEBRERO!$D$13:$Q$1147,14,0)+VLOOKUP(D853,FEBRERO!$D$13:$AC$1147,26,0)</f>
        <v>0</v>
      </c>
      <c r="R853" s="3">
        <f>IFERROR(VLOOKUP(D853,[13]ServNOMINA!$F$16:$M$112,8,0),0)</f>
        <v>0</v>
      </c>
      <c r="S853" s="3">
        <f>IFERROR(VLOOKUP(D853,[13]ServOTROS!$F$16:$M$112,8,0),0)</f>
        <v>0</v>
      </c>
      <c r="T853" s="3">
        <f>IFERROR(VLOOKUP(D853,[13]CANCEL!$F$16:$M$48,8,0),0)</f>
        <v>0</v>
      </c>
      <c r="U853" s="3">
        <f>IFERROR(VLOOKUP(B853,[13]Aaf_PENSION!$C$16:$M$112,11,0),0)</f>
        <v>0</v>
      </c>
      <c r="V853" s="3">
        <f>IFERROR(VLOOKUP(B853,[13]Aaf_SALUD!$C$16:$M$112,11,0),0)</f>
        <v>0</v>
      </c>
      <c r="W853" s="3">
        <f>IFERROR(VLOOKUP(D853,[13]CALIDAD!$F$16:$M$1122,8,0),0)</f>
        <v>184417500</v>
      </c>
      <c r="X853" s="3">
        <f>IFERROR(VLOOKUP(D853,'[14]dinamica municip ok'!$F$4:$G$1107,2,0),0)</f>
        <v>609948239</v>
      </c>
      <c r="Y853" s="3">
        <f>IFERROR(VLOOKUP(B853,[13]Ap_CESANTIAS!$C$16:$M$112,11,0),0)</f>
        <v>0</v>
      </c>
      <c r="Z853" s="3">
        <f>IFERROR(VLOOKUP(B853,[13]Ap_PENSION!$C$16:$M$112,11,0),0)</f>
        <v>0</v>
      </c>
      <c r="AA853" s="3">
        <f>IFERROR(VLOOKUP(B853,[13]Ap_SALUD!$C$16:$M$112,11,0),0)</f>
        <v>0</v>
      </c>
      <c r="AB853" s="3"/>
      <c r="AC853" s="36">
        <f t="shared" si="39"/>
        <v>794365739</v>
      </c>
      <c r="AD853" s="37">
        <f t="shared" si="41"/>
        <v>553252500</v>
      </c>
      <c r="AE853" s="144"/>
    </row>
    <row r="854" spans="1:31" x14ac:dyDescent="0.25">
      <c r="A854" s="38">
        <v>842</v>
      </c>
      <c r="B854" s="61"/>
      <c r="C854" s="143" t="str">
        <f>VLOOKUP(D854,[8]Hoja1!$A$2:$B$1115,2,0)</f>
        <v>54223</v>
      </c>
      <c r="D854" s="31">
        <v>800013237</v>
      </c>
      <c r="E854" s="31">
        <v>212354223</v>
      </c>
      <c r="F854" s="61" t="s">
        <v>1011</v>
      </c>
      <c r="G854" s="33">
        <v>0</v>
      </c>
      <c r="H854" s="33">
        <v>0</v>
      </c>
      <c r="I854" s="3">
        <f>IFERROR(VLOOKUP(C854,'[6]Anexo 2'!$A$9:$G$1115,7,0),0)</f>
        <v>190790540</v>
      </c>
      <c r="J854" s="3">
        <f>IFERROR(VLOOKUP(C854,'[6]Anexo 1'!$A$9:$F$1115,6,0),0)</f>
        <v>171677744</v>
      </c>
      <c r="K854" s="3"/>
      <c r="L854" s="3"/>
      <c r="M854" s="3"/>
      <c r="N854" s="3"/>
      <c r="O854" s="3"/>
      <c r="P854" s="34">
        <f t="shared" si="40"/>
        <v>362468284</v>
      </c>
      <c r="Q854" s="35">
        <f>VLOOKUP(D854,FEBRERO!$D$13:$Q$1147,14,0)+VLOOKUP(D854,FEBRERO!$D$13:$AC$1147,26,0)</f>
        <v>0</v>
      </c>
      <c r="R854" s="3">
        <f>IFERROR(VLOOKUP(D854,[13]ServNOMINA!$F$16:$M$112,8,0),0)</f>
        <v>0</v>
      </c>
      <c r="S854" s="3">
        <f>IFERROR(VLOOKUP(D854,[13]ServOTROS!$F$16:$M$112,8,0),0)</f>
        <v>0</v>
      </c>
      <c r="T854" s="3">
        <f>IFERROR(VLOOKUP(D854,[13]CANCEL!$F$16:$M$48,8,0),0)</f>
        <v>0</v>
      </c>
      <c r="U854" s="3">
        <f>IFERROR(VLOOKUP(B854,[13]Aaf_PENSION!$C$16:$M$112,11,0),0)</f>
        <v>0</v>
      </c>
      <c r="V854" s="3">
        <f>IFERROR(VLOOKUP(B854,[13]Aaf_SALUD!$C$16:$M$112,11,0),0)</f>
        <v>0</v>
      </c>
      <c r="W854" s="3">
        <f>IFERROR(VLOOKUP(D854,[13]CALIDAD!$F$16:$M$1122,8,0),0)</f>
        <v>47697636</v>
      </c>
      <c r="X854" s="3">
        <f>IFERROR(VLOOKUP(D854,'[14]dinamica municip ok'!$F$4:$G$1107,2,0),0)</f>
        <v>171677744</v>
      </c>
      <c r="Y854" s="3">
        <f>IFERROR(VLOOKUP(B854,[13]Ap_CESANTIAS!$C$16:$M$112,11,0),0)</f>
        <v>0</v>
      </c>
      <c r="Z854" s="3">
        <f>IFERROR(VLOOKUP(B854,[13]Ap_PENSION!$C$16:$M$112,11,0),0)</f>
        <v>0</v>
      </c>
      <c r="AA854" s="3">
        <f>IFERROR(VLOOKUP(B854,[13]Ap_SALUD!$C$16:$M$112,11,0),0)</f>
        <v>0</v>
      </c>
      <c r="AB854" s="3"/>
      <c r="AC854" s="36">
        <f t="shared" si="39"/>
        <v>219375380</v>
      </c>
      <c r="AD854" s="37">
        <f t="shared" si="41"/>
        <v>143092904</v>
      </c>
      <c r="AE854" s="144"/>
    </row>
    <row r="855" spans="1:31" x14ac:dyDescent="0.25">
      <c r="A855" s="29">
        <v>843</v>
      </c>
      <c r="B855" s="61"/>
      <c r="C855" s="143" t="str">
        <f>VLOOKUP(D855,[8]Hoja1!$A$2:$B$1115,2,0)</f>
        <v>54239</v>
      </c>
      <c r="D855" s="31">
        <v>800099237</v>
      </c>
      <c r="E855" s="31">
        <v>213954239</v>
      </c>
      <c r="F855" s="61" t="s">
        <v>1012</v>
      </c>
      <c r="G855" s="33">
        <v>0</v>
      </c>
      <c r="H855" s="33">
        <v>0</v>
      </c>
      <c r="I855" s="3">
        <f>IFERROR(VLOOKUP(C855,'[6]Anexo 2'!$A$9:$G$1115,7,0),0)</f>
        <v>120863294</v>
      </c>
      <c r="J855" s="3">
        <f>IFERROR(VLOOKUP(C855,'[6]Anexo 1'!$A$9:$F$1115,6,0),0)</f>
        <v>102626019</v>
      </c>
      <c r="K855" s="3"/>
      <c r="L855" s="3"/>
      <c r="M855" s="3"/>
      <c r="N855" s="3"/>
      <c r="O855" s="3"/>
      <c r="P855" s="34">
        <f t="shared" si="40"/>
        <v>223489313</v>
      </c>
      <c r="Q855" s="35">
        <f>VLOOKUP(D855,FEBRERO!$D$13:$Q$1147,14,0)+VLOOKUP(D855,FEBRERO!$D$13:$AC$1147,26,0)</f>
        <v>0</v>
      </c>
      <c r="R855" s="3">
        <f>IFERROR(VLOOKUP(D855,[13]ServNOMINA!$F$16:$M$112,8,0),0)</f>
        <v>0</v>
      </c>
      <c r="S855" s="3">
        <f>IFERROR(VLOOKUP(D855,[13]ServOTROS!$F$16:$M$112,8,0),0)</f>
        <v>0</v>
      </c>
      <c r="T855" s="3">
        <f>IFERROR(VLOOKUP(D855,[13]CANCEL!$F$16:$M$48,8,0),0)</f>
        <v>0</v>
      </c>
      <c r="U855" s="3">
        <f>IFERROR(VLOOKUP(B855,[13]Aaf_PENSION!$C$16:$M$112,11,0),0)</f>
        <v>0</v>
      </c>
      <c r="V855" s="3">
        <f>IFERROR(VLOOKUP(B855,[13]Aaf_SALUD!$C$16:$M$112,11,0),0)</f>
        <v>0</v>
      </c>
      <c r="W855" s="3">
        <f>IFERROR(VLOOKUP(D855,[13]CALIDAD!$F$16:$M$1122,8,0),0)</f>
        <v>30215823</v>
      </c>
      <c r="X855" s="3">
        <f>IFERROR(VLOOKUP(D855,'[14]dinamica municip ok'!$F$4:$G$1107,2,0),0)</f>
        <v>102626019</v>
      </c>
      <c r="Y855" s="3">
        <f>IFERROR(VLOOKUP(B855,[13]Ap_CESANTIAS!$C$16:$M$112,11,0),0)</f>
        <v>0</v>
      </c>
      <c r="Z855" s="3">
        <f>IFERROR(VLOOKUP(B855,[13]Ap_PENSION!$C$16:$M$112,11,0),0)</f>
        <v>0</v>
      </c>
      <c r="AA855" s="3">
        <f>IFERROR(VLOOKUP(B855,[13]Ap_SALUD!$C$16:$M$112,11,0),0)</f>
        <v>0</v>
      </c>
      <c r="AB855" s="3"/>
      <c r="AC855" s="36">
        <f t="shared" si="39"/>
        <v>132841842</v>
      </c>
      <c r="AD855" s="37">
        <f t="shared" si="41"/>
        <v>90647471</v>
      </c>
      <c r="AE855" s="144"/>
    </row>
    <row r="856" spans="1:31" x14ac:dyDescent="0.25">
      <c r="A856" s="38">
        <v>844</v>
      </c>
      <c r="B856" s="61"/>
      <c r="C856" s="143" t="str">
        <f>VLOOKUP(D856,[8]Hoja1!$A$2:$B$1115,2,0)</f>
        <v>54245</v>
      </c>
      <c r="D856" s="31">
        <v>800099238</v>
      </c>
      <c r="E856" s="31">
        <v>214554245</v>
      </c>
      <c r="F856" s="61" t="s">
        <v>1013</v>
      </c>
      <c r="G856" s="33">
        <v>0</v>
      </c>
      <c r="H856" s="33">
        <v>0</v>
      </c>
      <c r="I856" s="3">
        <f>IFERROR(VLOOKUP(C856,'[6]Anexo 2'!$A$9:$G$1115,7,0),0)</f>
        <v>564249856</v>
      </c>
      <c r="J856" s="3">
        <f>IFERROR(VLOOKUP(C856,'[6]Anexo 1'!$A$9:$F$1115,6,0),0)</f>
        <v>448949476</v>
      </c>
      <c r="K856" s="3"/>
      <c r="L856" s="3"/>
      <c r="M856" s="3"/>
      <c r="N856" s="3"/>
      <c r="O856" s="3"/>
      <c r="P856" s="34">
        <f t="shared" si="40"/>
        <v>1013199332</v>
      </c>
      <c r="Q856" s="35">
        <f>VLOOKUP(D856,FEBRERO!$D$13:$Q$1147,14,0)+VLOOKUP(D856,FEBRERO!$D$13:$AC$1147,26,0)</f>
        <v>0</v>
      </c>
      <c r="R856" s="3">
        <f>IFERROR(VLOOKUP(D856,[13]ServNOMINA!$F$16:$M$112,8,0),0)</f>
        <v>0</v>
      </c>
      <c r="S856" s="3">
        <f>IFERROR(VLOOKUP(D856,[13]ServOTROS!$F$16:$M$112,8,0),0)</f>
        <v>0</v>
      </c>
      <c r="T856" s="3">
        <f>IFERROR(VLOOKUP(D856,[13]CANCEL!$F$16:$M$48,8,0),0)</f>
        <v>0</v>
      </c>
      <c r="U856" s="3">
        <f>IFERROR(VLOOKUP(B856,[13]Aaf_PENSION!$C$16:$M$112,11,0),0)</f>
        <v>0</v>
      </c>
      <c r="V856" s="3">
        <f>IFERROR(VLOOKUP(B856,[13]Aaf_SALUD!$C$16:$M$112,11,0),0)</f>
        <v>0</v>
      </c>
      <c r="W856" s="3">
        <f>IFERROR(VLOOKUP(D856,[13]CALIDAD!$F$16:$M$1122,8,0),0)</f>
        <v>141062463</v>
      </c>
      <c r="X856" s="3">
        <f>IFERROR(VLOOKUP(D856,'[14]dinamica municip ok'!$F$4:$G$1107,2,0),0)</f>
        <v>448949476</v>
      </c>
      <c r="Y856" s="3">
        <f>IFERROR(VLOOKUP(B856,[13]Ap_CESANTIAS!$C$16:$M$112,11,0),0)</f>
        <v>0</v>
      </c>
      <c r="Z856" s="3">
        <f>IFERROR(VLOOKUP(B856,[13]Ap_PENSION!$C$16:$M$112,11,0),0)</f>
        <v>0</v>
      </c>
      <c r="AA856" s="3">
        <f>IFERROR(VLOOKUP(B856,[13]Ap_SALUD!$C$16:$M$112,11,0),0)</f>
        <v>0</v>
      </c>
      <c r="AB856" s="3"/>
      <c r="AC856" s="36">
        <f t="shared" si="39"/>
        <v>590011939</v>
      </c>
      <c r="AD856" s="37">
        <f t="shared" si="41"/>
        <v>423187393</v>
      </c>
      <c r="AE856" s="144"/>
    </row>
    <row r="857" spans="1:31" x14ac:dyDescent="0.25">
      <c r="A857" s="29">
        <v>845</v>
      </c>
      <c r="B857" s="61"/>
      <c r="C857" s="143" t="str">
        <f>VLOOKUP(D857,[8]Hoja1!$A$2:$B$1115,2,0)</f>
        <v>54250</v>
      </c>
      <c r="D857" s="31">
        <v>800138959</v>
      </c>
      <c r="E857" s="31">
        <v>215054250</v>
      </c>
      <c r="F857" s="61" t="s">
        <v>1014</v>
      </c>
      <c r="G857" s="33">
        <v>0</v>
      </c>
      <c r="H857" s="33">
        <v>0</v>
      </c>
      <c r="I857" s="3">
        <f>IFERROR(VLOOKUP(C857,'[6]Anexo 2'!$A$9:$G$1115,7,0),0)</f>
        <v>1346567728</v>
      </c>
      <c r="J857" s="3">
        <f>IFERROR(VLOOKUP(C857,'[6]Anexo 1'!$A$9:$F$1115,6,0),0)</f>
        <v>961017319</v>
      </c>
      <c r="K857" s="3"/>
      <c r="L857" s="3"/>
      <c r="M857" s="3"/>
      <c r="N857" s="3"/>
      <c r="O857" s="3"/>
      <c r="P857" s="34">
        <f t="shared" si="40"/>
        <v>2307585047</v>
      </c>
      <c r="Q857" s="35">
        <f>VLOOKUP(D857,FEBRERO!$D$13:$Q$1147,14,0)+VLOOKUP(D857,FEBRERO!$D$13:$AC$1147,26,0)</f>
        <v>0</v>
      </c>
      <c r="R857" s="3">
        <f>IFERROR(VLOOKUP(D857,[13]ServNOMINA!$F$16:$M$112,8,0),0)</f>
        <v>0</v>
      </c>
      <c r="S857" s="3">
        <f>IFERROR(VLOOKUP(D857,[13]ServOTROS!$F$16:$M$112,8,0),0)</f>
        <v>0</v>
      </c>
      <c r="T857" s="3">
        <f>IFERROR(VLOOKUP(D857,[13]CANCEL!$F$16:$M$48,8,0),0)</f>
        <v>0</v>
      </c>
      <c r="U857" s="3">
        <f>IFERROR(VLOOKUP(B857,[13]Aaf_PENSION!$C$16:$M$112,11,0),0)</f>
        <v>0</v>
      </c>
      <c r="V857" s="3">
        <f>IFERROR(VLOOKUP(B857,[13]Aaf_SALUD!$C$16:$M$112,11,0),0)</f>
        <v>0</v>
      </c>
      <c r="W857" s="3">
        <f>IFERROR(VLOOKUP(D857,[13]CALIDAD!$F$16:$M$1122,8,0),0)</f>
        <v>336641931</v>
      </c>
      <c r="X857" s="3">
        <f>IFERROR(VLOOKUP(D857,'[14]dinamica municip ok'!$F$4:$G$1107,2,0),0)</f>
        <v>961017319</v>
      </c>
      <c r="Y857" s="3">
        <f>IFERROR(VLOOKUP(B857,[13]Ap_CESANTIAS!$C$16:$M$112,11,0),0)</f>
        <v>0</v>
      </c>
      <c r="Z857" s="3">
        <f>IFERROR(VLOOKUP(B857,[13]Ap_PENSION!$C$16:$M$112,11,0),0)</f>
        <v>0</v>
      </c>
      <c r="AA857" s="3">
        <f>IFERROR(VLOOKUP(B857,[13]Ap_SALUD!$C$16:$M$112,11,0),0)</f>
        <v>0</v>
      </c>
      <c r="AB857" s="3"/>
      <c r="AC857" s="36">
        <f t="shared" si="39"/>
        <v>1297659250</v>
      </c>
      <c r="AD857" s="37">
        <f t="shared" si="41"/>
        <v>1009925797</v>
      </c>
      <c r="AE857" s="144"/>
    </row>
    <row r="858" spans="1:31" x14ac:dyDescent="0.25">
      <c r="A858" s="38">
        <v>846</v>
      </c>
      <c r="B858" s="61"/>
      <c r="C858" s="143" t="str">
        <f>VLOOKUP(D858,[8]Hoja1!$A$2:$B$1115,2,0)</f>
        <v>54261</v>
      </c>
      <c r="D858" s="31">
        <v>800039803</v>
      </c>
      <c r="E858" s="31">
        <v>216154261</v>
      </c>
      <c r="F858" s="61" t="s">
        <v>1015</v>
      </c>
      <c r="G858" s="33">
        <v>0</v>
      </c>
      <c r="H858" s="33">
        <v>0</v>
      </c>
      <c r="I858" s="3">
        <f>IFERROR(VLOOKUP(C858,'[6]Anexo 2'!$A$9:$G$1115,7,0),0)</f>
        <v>727499344</v>
      </c>
      <c r="J858" s="3">
        <f>IFERROR(VLOOKUP(C858,'[6]Anexo 1'!$A$9:$F$1115,6,0),0)</f>
        <v>687254672</v>
      </c>
      <c r="K858" s="3"/>
      <c r="L858" s="3"/>
      <c r="M858" s="3"/>
      <c r="N858" s="3"/>
      <c r="O858" s="3"/>
      <c r="P858" s="34">
        <f t="shared" si="40"/>
        <v>1414754016</v>
      </c>
      <c r="Q858" s="35">
        <f>VLOOKUP(D858,FEBRERO!$D$13:$Q$1147,14,0)+VLOOKUP(D858,FEBRERO!$D$13:$AC$1147,26,0)</f>
        <v>0</v>
      </c>
      <c r="R858" s="3">
        <f>IFERROR(VLOOKUP(D858,[13]ServNOMINA!$F$16:$M$112,8,0),0)</f>
        <v>0</v>
      </c>
      <c r="S858" s="3">
        <f>IFERROR(VLOOKUP(D858,[13]ServOTROS!$F$16:$M$112,8,0),0)</f>
        <v>0</v>
      </c>
      <c r="T858" s="3">
        <f>IFERROR(VLOOKUP(D858,[13]CANCEL!$F$16:$M$48,8,0),0)</f>
        <v>0</v>
      </c>
      <c r="U858" s="3">
        <f>IFERROR(VLOOKUP(B858,[13]Aaf_PENSION!$C$16:$M$112,11,0),0)</f>
        <v>0</v>
      </c>
      <c r="V858" s="3">
        <f>IFERROR(VLOOKUP(B858,[13]Aaf_SALUD!$C$16:$M$112,11,0),0)</f>
        <v>0</v>
      </c>
      <c r="W858" s="3">
        <f>IFERROR(VLOOKUP(D858,[13]CALIDAD!$F$16:$M$1122,8,0),0)</f>
        <v>181874835</v>
      </c>
      <c r="X858" s="3">
        <f>IFERROR(VLOOKUP(D858,'[14]dinamica municip ok'!$F$4:$G$1107,2,0),0)</f>
        <v>687254672</v>
      </c>
      <c r="Y858" s="3">
        <f>IFERROR(VLOOKUP(B858,[13]Ap_CESANTIAS!$C$16:$M$112,11,0),0)</f>
        <v>0</v>
      </c>
      <c r="Z858" s="3">
        <f>IFERROR(VLOOKUP(B858,[13]Ap_PENSION!$C$16:$M$112,11,0),0)</f>
        <v>0</v>
      </c>
      <c r="AA858" s="3">
        <f>IFERROR(VLOOKUP(B858,[13]Ap_SALUD!$C$16:$M$112,11,0),0)</f>
        <v>0</v>
      </c>
      <c r="AB858" s="3"/>
      <c r="AC858" s="36">
        <f t="shared" si="39"/>
        <v>869129507</v>
      </c>
      <c r="AD858" s="37">
        <f t="shared" si="41"/>
        <v>545624509</v>
      </c>
      <c r="AE858" s="144"/>
    </row>
    <row r="859" spans="1:31" x14ac:dyDescent="0.25">
      <c r="A859" s="29">
        <v>847</v>
      </c>
      <c r="B859" s="61"/>
      <c r="C859" s="143" t="str">
        <f>VLOOKUP(D859,[8]Hoja1!$A$2:$B$1115,2,0)</f>
        <v>54313</v>
      </c>
      <c r="D859" s="31">
        <v>890501404</v>
      </c>
      <c r="E859" s="31">
        <v>211354313</v>
      </c>
      <c r="F859" s="61" t="s">
        <v>1016</v>
      </c>
      <c r="G859" s="33">
        <v>0</v>
      </c>
      <c r="H859" s="33">
        <v>0</v>
      </c>
      <c r="I859" s="3">
        <f>IFERROR(VLOOKUP(C859,'[6]Anexo 2'!$A$9:$G$1115,7,0),0)</f>
        <v>115000778</v>
      </c>
      <c r="J859" s="3">
        <f>IFERROR(VLOOKUP(C859,'[6]Anexo 1'!$A$9:$F$1115,6,0),0)</f>
        <v>121822885</v>
      </c>
      <c r="K859" s="3"/>
      <c r="L859" s="3"/>
      <c r="M859" s="3"/>
      <c r="N859" s="3"/>
      <c r="O859" s="3"/>
      <c r="P859" s="34">
        <f t="shared" si="40"/>
        <v>236823663</v>
      </c>
      <c r="Q859" s="35">
        <f>VLOOKUP(D859,FEBRERO!$D$13:$Q$1147,14,0)+VLOOKUP(D859,FEBRERO!$D$13:$AC$1147,26,0)</f>
        <v>0</v>
      </c>
      <c r="R859" s="3">
        <f>IFERROR(VLOOKUP(D859,[13]ServNOMINA!$F$16:$M$112,8,0),0)</f>
        <v>0</v>
      </c>
      <c r="S859" s="3">
        <f>IFERROR(VLOOKUP(D859,[13]ServOTROS!$F$16:$M$112,8,0),0)</f>
        <v>0</v>
      </c>
      <c r="T859" s="3">
        <f>IFERROR(VLOOKUP(D859,[13]CANCEL!$F$16:$M$48,8,0),0)</f>
        <v>0</v>
      </c>
      <c r="U859" s="3">
        <f>IFERROR(VLOOKUP(B859,[13]Aaf_PENSION!$C$16:$M$112,11,0),0)</f>
        <v>0</v>
      </c>
      <c r="V859" s="3">
        <f>IFERROR(VLOOKUP(B859,[13]Aaf_SALUD!$C$16:$M$112,11,0),0)</f>
        <v>0</v>
      </c>
      <c r="W859" s="3">
        <f>IFERROR(VLOOKUP(D859,[13]CALIDAD!$F$16:$M$1122,8,0),0)</f>
        <v>28750194</v>
      </c>
      <c r="X859" s="3">
        <f>IFERROR(VLOOKUP(D859,'[14]dinamica municip ok'!$F$4:$G$1107,2,0),0)</f>
        <v>121822885</v>
      </c>
      <c r="Y859" s="3">
        <f>IFERROR(VLOOKUP(B859,[13]Ap_CESANTIAS!$C$16:$M$112,11,0),0)</f>
        <v>0</v>
      </c>
      <c r="Z859" s="3">
        <f>IFERROR(VLOOKUP(B859,[13]Ap_PENSION!$C$16:$M$112,11,0),0)</f>
        <v>0</v>
      </c>
      <c r="AA859" s="3">
        <f>IFERROR(VLOOKUP(B859,[13]Ap_SALUD!$C$16:$M$112,11,0),0)</f>
        <v>0</v>
      </c>
      <c r="AB859" s="3"/>
      <c r="AC859" s="36">
        <f t="shared" si="39"/>
        <v>150573079</v>
      </c>
      <c r="AD859" s="37">
        <f t="shared" si="41"/>
        <v>86250584</v>
      </c>
      <c r="AE859" s="144"/>
    </row>
    <row r="860" spans="1:31" x14ac:dyDescent="0.25">
      <c r="A860" s="38">
        <v>848</v>
      </c>
      <c r="B860" s="61"/>
      <c r="C860" s="143" t="str">
        <f>VLOOKUP(D860,[8]Hoja1!$A$2:$B$1115,2,0)</f>
        <v>54344</v>
      </c>
      <c r="D860" s="31">
        <v>800099241</v>
      </c>
      <c r="E860" s="31">
        <v>214454344</v>
      </c>
      <c r="F860" s="61" t="s">
        <v>1017</v>
      </c>
      <c r="G860" s="33">
        <v>0</v>
      </c>
      <c r="H860" s="33">
        <v>0</v>
      </c>
      <c r="I860" s="3">
        <f>IFERROR(VLOOKUP(C860,'[6]Anexo 2'!$A$9:$G$1115,7,0),0)</f>
        <v>507603272</v>
      </c>
      <c r="J860" s="3">
        <f>IFERROR(VLOOKUP(C860,'[6]Anexo 1'!$A$9:$F$1115,6,0),0)</f>
        <v>394186270</v>
      </c>
      <c r="K860" s="3"/>
      <c r="L860" s="3"/>
      <c r="M860" s="3"/>
      <c r="N860" s="3"/>
      <c r="O860" s="3"/>
      <c r="P860" s="34">
        <f t="shared" si="40"/>
        <v>901789542</v>
      </c>
      <c r="Q860" s="35">
        <f>VLOOKUP(D860,FEBRERO!$D$13:$Q$1147,14,0)+VLOOKUP(D860,FEBRERO!$D$13:$AC$1147,26,0)</f>
        <v>0</v>
      </c>
      <c r="R860" s="3">
        <f>IFERROR(VLOOKUP(D860,[13]ServNOMINA!$F$16:$M$112,8,0),0)</f>
        <v>0</v>
      </c>
      <c r="S860" s="3">
        <f>IFERROR(VLOOKUP(D860,[13]ServOTROS!$F$16:$M$112,8,0),0)</f>
        <v>0</v>
      </c>
      <c r="T860" s="3">
        <f>IFERROR(VLOOKUP(D860,[13]CANCEL!$F$16:$M$48,8,0),0)</f>
        <v>0</v>
      </c>
      <c r="U860" s="3">
        <f>IFERROR(VLOOKUP(B860,[13]Aaf_PENSION!$C$16:$M$112,11,0),0)</f>
        <v>0</v>
      </c>
      <c r="V860" s="3">
        <f>IFERROR(VLOOKUP(B860,[13]Aaf_SALUD!$C$16:$M$112,11,0),0)</f>
        <v>0</v>
      </c>
      <c r="W860" s="3">
        <f>IFERROR(VLOOKUP(D860,[13]CALIDAD!$F$16:$M$1122,8,0),0)</f>
        <v>126900819</v>
      </c>
      <c r="X860" s="3">
        <f>IFERROR(VLOOKUP(D860,'[14]dinamica municip ok'!$F$4:$G$1107,2,0),0)</f>
        <v>394186270</v>
      </c>
      <c r="Y860" s="3">
        <f>IFERROR(VLOOKUP(B860,[13]Ap_CESANTIAS!$C$16:$M$112,11,0),0)</f>
        <v>0</v>
      </c>
      <c r="Z860" s="3">
        <f>IFERROR(VLOOKUP(B860,[13]Ap_PENSION!$C$16:$M$112,11,0),0)</f>
        <v>0</v>
      </c>
      <c r="AA860" s="3">
        <f>IFERROR(VLOOKUP(B860,[13]Ap_SALUD!$C$16:$M$112,11,0),0)</f>
        <v>0</v>
      </c>
      <c r="AB860" s="3"/>
      <c r="AC860" s="36">
        <f t="shared" si="39"/>
        <v>521087089</v>
      </c>
      <c r="AD860" s="37">
        <f t="shared" si="41"/>
        <v>380702453</v>
      </c>
      <c r="AE860" s="144"/>
    </row>
    <row r="861" spans="1:31" x14ac:dyDescent="0.25">
      <c r="A861" s="29">
        <v>849</v>
      </c>
      <c r="B861" s="61"/>
      <c r="C861" s="143" t="str">
        <f>VLOOKUP(D861,[8]Hoja1!$A$2:$B$1115,2,0)</f>
        <v>54347</v>
      </c>
      <c r="D861" s="31">
        <v>800005292</v>
      </c>
      <c r="E861" s="31">
        <v>214754347</v>
      </c>
      <c r="F861" s="61" t="s">
        <v>1018</v>
      </c>
      <c r="G861" s="33">
        <v>0</v>
      </c>
      <c r="H861" s="33">
        <v>0</v>
      </c>
      <c r="I861" s="3">
        <f>IFERROR(VLOOKUP(C861,'[6]Anexo 2'!$A$9:$G$1115,7,0),0)</f>
        <v>73843986</v>
      </c>
      <c r="J861" s="3">
        <f>IFERROR(VLOOKUP(C861,'[6]Anexo 1'!$A$9:$F$1115,6,0),0)</f>
        <v>71378182</v>
      </c>
      <c r="K861" s="3"/>
      <c r="L861" s="3"/>
      <c r="M861" s="3"/>
      <c r="N861" s="3"/>
      <c r="O861" s="3"/>
      <c r="P861" s="34">
        <f t="shared" si="40"/>
        <v>145222168</v>
      </c>
      <c r="Q861" s="35">
        <f>VLOOKUP(D861,FEBRERO!$D$13:$Q$1147,14,0)+VLOOKUP(D861,FEBRERO!$D$13:$AC$1147,26,0)</f>
        <v>0</v>
      </c>
      <c r="R861" s="3">
        <f>IFERROR(VLOOKUP(D861,[13]ServNOMINA!$F$16:$M$112,8,0),0)</f>
        <v>0</v>
      </c>
      <c r="S861" s="3">
        <f>IFERROR(VLOOKUP(D861,[13]ServOTROS!$F$16:$M$112,8,0),0)</f>
        <v>0</v>
      </c>
      <c r="T861" s="3">
        <f>IFERROR(VLOOKUP(D861,[13]CANCEL!$F$16:$M$48,8,0),0)</f>
        <v>0</v>
      </c>
      <c r="U861" s="3">
        <f>IFERROR(VLOOKUP(B861,[13]Aaf_PENSION!$C$16:$M$112,11,0),0)</f>
        <v>0</v>
      </c>
      <c r="V861" s="3">
        <f>IFERROR(VLOOKUP(B861,[13]Aaf_SALUD!$C$16:$M$112,11,0),0)</f>
        <v>0</v>
      </c>
      <c r="W861" s="3">
        <f>IFERROR(VLOOKUP(D861,[13]CALIDAD!$F$16:$M$1122,8,0),0)</f>
        <v>18460998</v>
      </c>
      <c r="X861" s="3">
        <f>IFERROR(VLOOKUP(D861,'[14]dinamica municip ok'!$F$4:$G$1107,2,0),0)</f>
        <v>71378182</v>
      </c>
      <c r="Y861" s="3">
        <f>IFERROR(VLOOKUP(B861,[13]Ap_CESANTIAS!$C$16:$M$112,11,0),0)</f>
        <v>0</v>
      </c>
      <c r="Z861" s="3">
        <f>IFERROR(VLOOKUP(B861,[13]Ap_PENSION!$C$16:$M$112,11,0),0)</f>
        <v>0</v>
      </c>
      <c r="AA861" s="3">
        <f>IFERROR(VLOOKUP(B861,[13]Ap_SALUD!$C$16:$M$112,11,0),0)</f>
        <v>0</v>
      </c>
      <c r="AB861" s="3"/>
      <c r="AC861" s="36">
        <f t="shared" si="39"/>
        <v>89839180</v>
      </c>
      <c r="AD861" s="37">
        <f t="shared" si="41"/>
        <v>55382988</v>
      </c>
      <c r="AE861" s="144"/>
    </row>
    <row r="862" spans="1:31" x14ac:dyDescent="0.25">
      <c r="A862" s="38">
        <v>850</v>
      </c>
      <c r="B862" s="61"/>
      <c r="C862" s="143" t="str">
        <f>VLOOKUP(D862,[8]Hoja1!$A$2:$B$1115,2,0)</f>
        <v>54377</v>
      </c>
      <c r="D862" s="31">
        <v>890503680</v>
      </c>
      <c r="E862" s="31">
        <v>217754377</v>
      </c>
      <c r="F862" s="61" t="s">
        <v>1019</v>
      </c>
      <c r="G862" s="33">
        <v>0</v>
      </c>
      <c r="H862" s="33">
        <v>0</v>
      </c>
      <c r="I862" s="3">
        <f>IFERROR(VLOOKUP(C862,'[6]Anexo 2'!$A$9:$G$1115,7,0),0)</f>
        <v>91718566</v>
      </c>
      <c r="J862" s="3">
        <f>IFERROR(VLOOKUP(C862,'[6]Anexo 1'!$A$9:$F$1115,6,0),0)</f>
        <v>105778923</v>
      </c>
      <c r="K862" s="3"/>
      <c r="L862" s="3"/>
      <c r="M862" s="3"/>
      <c r="N862" s="3"/>
      <c r="O862" s="3"/>
      <c r="P862" s="34">
        <f t="shared" si="40"/>
        <v>197497489</v>
      </c>
      <c r="Q862" s="35">
        <f>VLOOKUP(D862,FEBRERO!$D$13:$Q$1147,14,0)+VLOOKUP(D862,FEBRERO!$D$13:$AC$1147,26,0)</f>
        <v>0</v>
      </c>
      <c r="R862" s="3">
        <f>IFERROR(VLOOKUP(D862,[13]ServNOMINA!$F$16:$M$112,8,0),0)</f>
        <v>0</v>
      </c>
      <c r="S862" s="3">
        <f>IFERROR(VLOOKUP(D862,[13]ServOTROS!$F$16:$M$112,8,0),0)</f>
        <v>0</v>
      </c>
      <c r="T862" s="3">
        <f>IFERROR(VLOOKUP(D862,[13]CANCEL!$F$16:$M$48,8,0),0)</f>
        <v>0</v>
      </c>
      <c r="U862" s="3">
        <f>IFERROR(VLOOKUP(B862,[13]Aaf_PENSION!$C$16:$M$112,11,0),0)</f>
        <v>0</v>
      </c>
      <c r="V862" s="3">
        <f>IFERROR(VLOOKUP(B862,[13]Aaf_SALUD!$C$16:$M$112,11,0),0)</f>
        <v>0</v>
      </c>
      <c r="W862" s="3">
        <f>IFERROR(VLOOKUP(D862,[13]CALIDAD!$F$16:$M$1122,8,0),0)</f>
        <v>22929642</v>
      </c>
      <c r="X862" s="3">
        <f>IFERROR(VLOOKUP(D862,'[14]dinamica municip ok'!$F$4:$G$1107,2,0),0)</f>
        <v>105778923</v>
      </c>
      <c r="Y862" s="3">
        <f>IFERROR(VLOOKUP(B862,[13]Ap_CESANTIAS!$C$16:$M$112,11,0),0)</f>
        <v>0</v>
      </c>
      <c r="Z862" s="3">
        <f>IFERROR(VLOOKUP(B862,[13]Ap_PENSION!$C$16:$M$112,11,0),0)</f>
        <v>0</v>
      </c>
      <c r="AA862" s="3">
        <f>IFERROR(VLOOKUP(B862,[13]Ap_SALUD!$C$16:$M$112,11,0),0)</f>
        <v>0</v>
      </c>
      <c r="AB862" s="3"/>
      <c r="AC862" s="36">
        <f t="shared" si="39"/>
        <v>128708565</v>
      </c>
      <c r="AD862" s="37">
        <f t="shared" si="41"/>
        <v>68788924</v>
      </c>
      <c r="AE862" s="144"/>
    </row>
    <row r="863" spans="1:31" x14ac:dyDescent="0.25">
      <c r="A863" s="29">
        <v>851</v>
      </c>
      <c r="B863" s="61"/>
      <c r="C863" s="143" t="str">
        <f>VLOOKUP(D863,[8]Hoja1!$A$2:$B$1115,2,0)</f>
        <v>54385</v>
      </c>
      <c r="D863" s="31">
        <v>800245021</v>
      </c>
      <c r="E863" s="31">
        <v>218554385</v>
      </c>
      <c r="F863" s="61" t="s">
        <v>1020</v>
      </c>
      <c r="G863" s="33">
        <v>0</v>
      </c>
      <c r="H863" s="33">
        <v>0</v>
      </c>
      <c r="I863" s="3">
        <f>IFERROR(VLOOKUP(C863,'[6]Anexo 2'!$A$9:$G$1115,7,0),0)</f>
        <v>445832448</v>
      </c>
      <c r="J863" s="3">
        <f>IFERROR(VLOOKUP(C863,'[6]Anexo 1'!$A$9:$F$1115,6,0),0)</f>
        <v>386464268</v>
      </c>
      <c r="K863" s="3"/>
      <c r="L863" s="3"/>
      <c r="M863" s="3"/>
      <c r="N863" s="3"/>
      <c r="O863" s="3"/>
      <c r="P863" s="34">
        <f t="shared" si="40"/>
        <v>832296716</v>
      </c>
      <c r="Q863" s="35">
        <f>VLOOKUP(D863,FEBRERO!$D$13:$Q$1147,14,0)+VLOOKUP(D863,FEBRERO!$D$13:$AC$1147,26,0)</f>
        <v>0</v>
      </c>
      <c r="R863" s="3">
        <f>IFERROR(VLOOKUP(D863,[13]ServNOMINA!$F$16:$M$112,8,0),0)</f>
        <v>0</v>
      </c>
      <c r="S863" s="3">
        <f>IFERROR(VLOOKUP(D863,[13]ServOTROS!$F$16:$M$112,8,0),0)</f>
        <v>0</v>
      </c>
      <c r="T863" s="3">
        <f>IFERROR(VLOOKUP(D863,[13]CANCEL!$F$16:$M$48,8,0),0)</f>
        <v>0</v>
      </c>
      <c r="U863" s="3">
        <f>IFERROR(VLOOKUP(B863,[13]Aaf_PENSION!$C$16:$M$112,11,0),0)</f>
        <v>0</v>
      </c>
      <c r="V863" s="3">
        <f>IFERROR(VLOOKUP(B863,[13]Aaf_SALUD!$C$16:$M$112,11,0),0)</f>
        <v>0</v>
      </c>
      <c r="W863" s="3">
        <f>IFERROR(VLOOKUP(D863,[13]CALIDAD!$F$16:$M$1122,8,0),0)</f>
        <v>111458112</v>
      </c>
      <c r="X863" s="3">
        <f>IFERROR(VLOOKUP(D863,'[14]dinamica municip ok'!$F$4:$G$1107,2,0),0)</f>
        <v>386464268</v>
      </c>
      <c r="Y863" s="3">
        <f>IFERROR(VLOOKUP(B863,[13]Ap_CESANTIAS!$C$16:$M$112,11,0),0)</f>
        <v>0</v>
      </c>
      <c r="Z863" s="3">
        <f>IFERROR(VLOOKUP(B863,[13]Ap_PENSION!$C$16:$M$112,11,0),0)</f>
        <v>0</v>
      </c>
      <c r="AA863" s="3">
        <f>IFERROR(VLOOKUP(B863,[13]Ap_SALUD!$C$16:$M$112,11,0),0)</f>
        <v>0</v>
      </c>
      <c r="AB863" s="3"/>
      <c r="AC863" s="36">
        <f t="shared" si="39"/>
        <v>497922380</v>
      </c>
      <c r="AD863" s="37">
        <f t="shared" si="41"/>
        <v>334374336</v>
      </c>
      <c r="AE863" s="144"/>
    </row>
    <row r="864" spans="1:31" x14ac:dyDescent="0.25">
      <c r="A864" s="38">
        <v>852</v>
      </c>
      <c r="B864" s="61"/>
      <c r="C864" s="143" t="str">
        <f>VLOOKUP(D864,[8]Hoja1!$A$2:$B$1115,2,0)</f>
        <v>54398</v>
      </c>
      <c r="D864" s="31">
        <v>800000681</v>
      </c>
      <c r="E864" s="31">
        <v>219854398</v>
      </c>
      <c r="F864" s="61" t="s">
        <v>1021</v>
      </c>
      <c r="G864" s="33">
        <v>0</v>
      </c>
      <c r="H864" s="33">
        <v>0</v>
      </c>
      <c r="I864" s="3">
        <f>IFERROR(VLOOKUP(C864,'[6]Anexo 2'!$A$9:$G$1115,7,0),0)</f>
        <v>211898304</v>
      </c>
      <c r="J864" s="3">
        <f>IFERROR(VLOOKUP(C864,'[6]Anexo 1'!$A$9:$F$1115,6,0),0)</f>
        <v>195547043</v>
      </c>
      <c r="K864" s="3"/>
      <c r="L864" s="3"/>
      <c r="M864" s="3"/>
      <c r="N864" s="3"/>
      <c r="O864" s="3"/>
      <c r="P864" s="34">
        <f t="shared" si="40"/>
        <v>407445347</v>
      </c>
      <c r="Q864" s="35">
        <f>VLOOKUP(D864,FEBRERO!$D$13:$Q$1147,14,0)+VLOOKUP(D864,FEBRERO!$D$13:$AC$1147,26,0)</f>
        <v>0</v>
      </c>
      <c r="R864" s="3">
        <f>IFERROR(VLOOKUP(D864,[13]ServNOMINA!$F$16:$M$112,8,0),0)</f>
        <v>0</v>
      </c>
      <c r="S864" s="3">
        <f>IFERROR(VLOOKUP(D864,[13]ServOTROS!$F$16:$M$112,8,0),0)</f>
        <v>0</v>
      </c>
      <c r="T864" s="3">
        <f>IFERROR(VLOOKUP(D864,[13]CANCEL!$F$16:$M$48,8,0),0)</f>
        <v>0</v>
      </c>
      <c r="U864" s="3">
        <f>IFERROR(VLOOKUP(B864,[13]Aaf_PENSION!$C$16:$M$112,11,0),0)</f>
        <v>0</v>
      </c>
      <c r="V864" s="3">
        <f>IFERROR(VLOOKUP(B864,[13]Aaf_SALUD!$C$16:$M$112,11,0),0)</f>
        <v>0</v>
      </c>
      <c r="W864" s="3">
        <f>IFERROR(VLOOKUP(D864,[13]CALIDAD!$F$16:$M$1122,8,0),0)</f>
        <v>52974576</v>
      </c>
      <c r="X864" s="3">
        <f>IFERROR(VLOOKUP(D864,'[14]dinamica municip ok'!$F$4:$G$1107,2,0),0)</f>
        <v>195547043</v>
      </c>
      <c r="Y864" s="3">
        <f>IFERROR(VLOOKUP(B864,[13]Ap_CESANTIAS!$C$16:$M$112,11,0),0)</f>
        <v>0</v>
      </c>
      <c r="Z864" s="3">
        <f>IFERROR(VLOOKUP(B864,[13]Ap_PENSION!$C$16:$M$112,11,0),0)</f>
        <v>0</v>
      </c>
      <c r="AA864" s="3">
        <f>IFERROR(VLOOKUP(B864,[13]Ap_SALUD!$C$16:$M$112,11,0),0)</f>
        <v>0</v>
      </c>
      <c r="AB864" s="3"/>
      <c r="AC864" s="36">
        <f t="shared" si="39"/>
        <v>248521619</v>
      </c>
      <c r="AD864" s="37">
        <f t="shared" si="41"/>
        <v>158923728</v>
      </c>
      <c r="AE864" s="144"/>
    </row>
    <row r="865" spans="1:31" x14ac:dyDescent="0.25">
      <c r="A865" s="29">
        <v>853</v>
      </c>
      <c r="B865" s="61"/>
      <c r="C865" s="143" t="str">
        <f>VLOOKUP(D865,[8]Hoja1!$A$2:$B$1115,2,0)</f>
        <v>54405</v>
      </c>
      <c r="D865" s="31">
        <v>800044113</v>
      </c>
      <c r="E865" s="31">
        <v>210554405</v>
      </c>
      <c r="F865" s="61" t="s">
        <v>1022</v>
      </c>
      <c r="G865" s="33">
        <v>0</v>
      </c>
      <c r="H865" s="33">
        <v>0</v>
      </c>
      <c r="I865" s="3">
        <f>IFERROR(VLOOKUP(C865,'[6]Anexo 2'!$A$9:$G$1115,7,0),0)</f>
        <v>942245520</v>
      </c>
      <c r="J865" s="3">
        <f>IFERROR(VLOOKUP(C865,'[6]Anexo 1'!$A$9:$F$1115,6,0),0)</f>
        <v>1036271083</v>
      </c>
      <c r="K865" s="3"/>
      <c r="L865" s="3"/>
      <c r="M865" s="3"/>
      <c r="N865" s="3"/>
      <c r="O865" s="3"/>
      <c r="P865" s="34">
        <f t="shared" si="40"/>
        <v>1978516603</v>
      </c>
      <c r="Q865" s="35">
        <f>VLOOKUP(D865,FEBRERO!$D$13:$Q$1147,14,0)+VLOOKUP(D865,FEBRERO!$D$13:$AC$1147,26,0)</f>
        <v>0</v>
      </c>
      <c r="R865" s="3">
        <f>IFERROR(VLOOKUP(D865,[13]ServNOMINA!$F$16:$M$112,8,0),0)</f>
        <v>0</v>
      </c>
      <c r="S865" s="3">
        <f>IFERROR(VLOOKUP(D865,[13]ServOTROS!$F$16:$M$112,8,0),0)</f>
        <v>0</v>
      </c>
      <c r="T865" s="3">
        <f>IFERROR(VLOOKUP(D865,[13]CANCEL!$F$16:$M$48,8,0),0)</f>
        <v>0</v>
      </c>
      <c r="U865" s="3">
        <f>IFERROR(VLOOKUP(B865,[13]Aaf_PENSION!$C$16:$M$112,11,0),0)</f>
        <v>0</v>
      </c>
      <c r="V865" s="3">
        <f>IFERROR(VLOOKUP(B865,[13]Aaf_SALUD!$C$16:$M$112,11,0),0)</f>
        <v>0</v>
      </c>
      <c r="W865" s="3">
        <f>IFERROR(VLOOKUP(D865,[13]CALIDAD!$F$16:$M$1122,8,0),0)</f>
        <v>235561380</v>
      </c>
      <c r="X865" s="3">
        <f>IFERROR(VLOOKUP(D865,'[14]dinamica municip ok'!$F$4:$G$1107,2,0),0)</f>
        <v>1036271083</v>
      </c>
      <c r="Y865" s="3">
        <f>IFERROR(VLOOKUP(B865,[13]Ap_CESANTIAS!$C$16:$M$112,11,0),0)</f>
        <v>0</v>
      </c>
      <c r="Z865" s="3">
        <f>IFERROR(VLOOKUP(B865,[13]Ap_PENSION!$C$16:$M$112,11,0),0)</f>
        <v>0</v>
      </c>
      <c r="AA865" s="3">
        <f>IFERROR(VLOOKUP(B865,[13]Ap_SALUD!$C$16:$M$112,11,0),0)</f>
        <v>0</v>
      </c>
      <c r="AB865" s="3"/>
      <c r="AC865" s="36">
        <f t="shared" si="39"/>
        <v>1271832463</v>
      </c>
      <c r="AD865" s="37">
        <f t="shared" si="41"/>
        <v>706684140</v>
      </c>
      <c r="AE865" s="144"/>
    </row>
    <row r="866" spans="1:31" x14ac:dyDescent="0.25">
      <c r="A866" s="38">
        <v>854</v>
      </c>
      <c r="B866" s="61"/>
      <c r="C866" s="143" t="str">
        <f>VLOOKUP(D866,[8]Hoja1!$A$2:$B$1115,2,0)</f>
        <v>54418</v>
      </c>
      <c r="D866" s="31">
        <v>890502611</v>
      </c>
      <c r="E866" s="31">
        <v>211854418</v>
      </c>
      <c r="F866" s="61" t="s">
        <v>1023</v>
      </c>
      <c r="G866" s="33">
        <v>0</v>
      </c>
      <c r="H866" s="33">
        <v>0</v>
      </c>
      <c r="I866" s="3">
        <f>IFERROR(VLOOKUP(C866,'[6]Anexo 2'!$A$9:$G$1115,7,0),0)</f>
        <v>79382962</v>
      </c>
      <c r="J866" s="3">
        <f>IFERROR(VLOOKUP(C866,'[6]Anexo 1'!$A$9:$F$1115,6,0),0)</f>
        <v>70936796</v>
      </c>
      <c r="K866" s="3"/>
      <c r="L866" s="3"/>
      <c r="M866" s="3"/>
      <c r="N866" s="3"/>
      <c r="O866" s="3"/>
      <c r="P866" s="34">
        <f t="shared" si="40"/>
        <v>150319758</v>
      </c>
      <c r="Q866" s="35">
        <f>VLOOKUP(D866,FEBRERO!$D$13:$Q$1147,14,0)+VLOOKUP(D866,FEBRERO!$D$13:$AC$1147,26,0)</f>
        <v>0</v>
      </c>
      <c r="R866" s="3">
        <f>IFERROR(VLOOKUP(D866,[13]ServNOMINA!$F$16:$M$112,8,0),0)</f>
        <v>0</v>
      </c>
      <c r="S866" s="3">
        <f>IFERROR(VLOOKUP(D866,[13]ServOTROS!$F$16:$M$112,8,0),0)</f>
        <v>0</v>
      </c>
      <c r="T866" s="3">
        <f>IFERROR(VLOOKUP(D866,[13]CANCEL!$F$16:$M$48,8,0),0)</f>
        <v>0</v>
      </c>
      <c r="U866" s="3">
        <f>IFERROR(VLOOKUP(B866,[13]Aaf_PENSION!$C$16:$M$112,11,0),0)</f>
        <v>0</v>
      </c>
      <c r="V866" s="3">
        <f>IFERROR(VLOOKUP(B866,[13]Aaf_SALUD!$C$16:$M$112,11,0),0)</f>
        <v>0</v>
      </c>
      <c r="W866" s="3">
        <f>IFERROR(VLOOKUP(D866,[13]CALIDAD!$F$16:$M$1122,8,0),0)</f>
        <v>19845741</v>
      </c>
      <c r="X866" s="3">
        <f>IFERROR(VLOOKUP(D866,'[14]dinamica municip ok'!$F$4:$G$1107,2,0),0)</f>
        <v>70936796</v>
      </c>
      <c r="Y866" s="3">
        <f>IFERROR(VLOOKUP(B866,[13]Ap_CESANTIAS!$C$16:$M$112,11,0),0)</f>
        <v>0</v>
      </c>
      <c r="Z866" s="3">
        <f>IFERROR(VLOOKUP(B866,[13]Ap_PENSION!$C$16:$M$112,11,0),0)</f>
        <v>0</v>
      </c>
      <c r="AA866" s="3">
        <f>IFERROR(VLOOKUP(B866,[13]Ap_SALUD!$C$16:$M$112,11,0),0)</f>
        <v>0</v>
      </c>
      <c r="AB866" s="3"/>
      <c r="AC866" s="36">
        <f t="shared" si="39"/>
        <v>90782537</v>
      </c>
      <c r="AD866" s="37">
        <f t="shared" si="41"/>
        <v>59537221</v>
      </c>
      <c r="AE866" s="144"/>
    </row>
    <row r="867" spans="1:31" x14ac:dyDescent="0.25">
      <c r="A867" s="29">
        <v>855</v>
      </c>
      <c r="B867" s="61"/>
      <c r="C867" s="143" t="str">
        <f>VLOOKUP(D867,[8]Hoja1!$A$2:$B$1115,2,0)</f>
        <v>54480</v>
      </c>
      <c r="D867" s="31">
        <v>890503233</v>
      </c>
      <c r="E867" s="31">
        <v>218054480</v>
      </c>
      <c r="F867" s="61" t="s">
        <v>1024</v>
      </c>
      <c r="G867" s="33">
        <v>0</v>
      </c>
      <c r="H867" s="33">
        <v>0</v>
      </c>
      <c r="I867" s="3">
        <f>IFERROR(VLOOKUP(C867,'[6]Anexo 2'!$A$9:$G$1115,7,0),0)</f>
        <v>69434296</v>
      </c>
      <c r="J867" s="3">
        <f>IFERROR(VLOOKUP(C867,'[6]Anexo 1'!$A$9:$F$1115,6,0),0)</f>
        <v>71718810</v>
      </c>
      <c r="K867" s="3"/>
      <c r="L867" s="3"/>
      <c r="M867" s="3"/>
      <c r="N867" s="3"/>
      <c r="O867" s="3"/>
      <c r="P867" s="34">
        <f t="shared" si="40"/>
        <v>141153106</v>
      </c>
      <c r="Q867" s="35">
        <f>VLOOKUP(D867,FEBRERO!$D$13:$Q$1147,14,0)+VLOOKUP(D867,FEBRERO!$D$13:$AC$1147,26,0)</f>
        <v>0</v>
      </c>
      <c r="R867" s="3">
        <f>IFERROR(VLOOKUP(D867,[13]ServNOMINA!$F$16:$M$112,8,0),0)</f>
        <v>0</v>
      </c>
      <c r="S867" s="3">
        <f>IFERROR(VLOOKUP(D867,[13]ServOTROS!$F$16:$M$112,8,0),0)</f>
        <v>0</v>
      </c>
      <c r="T867" s="3">
        <f>IFERROR(VLOOKUP(D867,[13]CANCEL!$F$16:$M$48,8,0),0)</f>
        <v>0</v>
      </c>
      <c r="U867" s="3">
        <f>IFERROR(VLOOKUP(B867,[13]Aaf_PENSION!$C$16:$M$112,11,0),0)</f>
        <v>0</v>
      </c>
      <c r="V867" s="3">
        <f>IFERROR(VLOOKUP(B867,[13]Aaf_SALUD!$C$16:$M$112,11,0),0)</f>
        <v>0</v>
      </c>
      <c r="W867" s="3">
        <f>IFERROR(VLOOKUP(D867,[13]CALIDAD!$F$16:$M$1122,8,0),0)</f>
        <v>17358573</v>
      </c>
      <c r="X867" s="3">
        <f>IFERROR(VLOOKUP(D867,'[14]dinamica municip ok'!$F$4:$G$1107,2,0),0)</f>
        <v>71718810</v>
      </c>
      <c r="Y867" s="3">
        <f>IFERROR(VLOOKUP(B867,[13]Ap_CESANTIAS!$C$16:$M$112,11,0),0)</f>
        <v>0</v>
      </c>
      <c r="Z867" s="3">
        <f>IFERROR(VLOOKUP(B867,[13]Ap_PENSION!$C$16:$M$112,11,0),0)</f>
        <v>0</v>
      </c>
      <c r="AA867" s="3">
        <f>IFERROR(VLOOKUP(B867,[13]Ap_SALUD!$C$16:$M$112,11,0),0)</f>
        <v>0</v>
      </c>
      <c r="AB867" s="3"/>
      <c r="AC867" s="36">
        <f t="shared" si="39"/>
        <v>89077383</v>
      </c>
      <c r="AD867" s="37">
        <f t="shared" si="41"/>
        <v>52075723</v>
      </c>
      <c r="AE867" s="144"/>
    </row>
    <row r="868" spans="1:31" x14ac:dyDescent="0.25">
      <c r="A868" s="38">
        <v>856</v>
      </c>
      <c r="B868" s="61"/>
      <c r="C868" s="143" t="str">
        <f>VLOOKUP(D868,[8]Hoja1!$A$2:$B$1115,2,0)</f>
        <v>54498</v>
      </c>
      <c r="D868" s="31">
        <v>890501102</v>
      </c>
      <c r="E868" s="31">
        <v>219854498</v>
      </c>
      <c r="F868" s="61" t="s">
        <v>1025</v>
      </c>
      <c r="G868" s="33">
        <v>0</v>
      </c>
      <c r="H868" s="33">
        <v>0</v>
      </c>
      <c r="I868" s="3">
        <f>IFERROR(VLOOKUP(C868,'[6]Anexo 2'!$A$9:$G$1115,7,0),0)</f>
        <v>1971156896</v>
      </c>
      <c r="J868" s="3">
        <f>IFERROR(VLOOKUP(C868,'[6]Anexo 1'!$A$9:$F$1115,6,0),0)</f>
        <v>2001838470</v>
      </c>
      <c r="K868" s="3"/>
      <c r="L868" s="3"/>
      <c r="M868" s="3"/>
      <c r="N868" s="3"/>
      <c r="O868" s="3"/>
      <c r="P868" s="34">
        <f t="shared" si="40"/>
        <v>3972995366</v>
      </c>
      <c r="Q868" s="35">
        <f>VLOOKUP(D868,FEBRERO!$D$13:$Q$1147,14,0)+VLOOKUP(D868,FEBRERO!$D$13:$AC$1147,26,0)</f>
        <v>0</v>
      </c>
      <c r="R868" s="3">
        <f>IFERROR(VLOOKUP(D868,[13]ServNOMINA!$F$16:$M$112,8,0),0)</f>
        <v>0</v>
      </c>
      <c r="S868" s="3">
        <f>IFERROR(VLOOKUP(D868,[13]ServOTROS!$F$16:$M$112,8,0),0)</f>
        <v>0</v>
      </c>
      <c r="T868" s="3">
        <f>IFERROR(VLOOKUP(D868,[13]CANCEL!$F$16:$M$48,8,0),0)</f>
        <v>0</v>
      </c>
      <c r="U868" s="3">
        <f>IFERROR(VLOOKUP(B868,[13]Aaf_PENSION!$C$16:$M$112,11,0),0)</f>
        <v>0</v>
      </c>
      <c r="V868" s="3">
        <f>IFERROR(VLOOKUP(B868,[13]Aaf_SALUD!$C$16:$M$112,11,0),0)</f>
        <v>0</v>
      </c>
      <c r="W868" s="3">
        <f>IFERROR(VLOOKUP(D868,[13]CALIDAD!$F$16:$M$1122,8,0),0)</f>
        <v>492789225</v>
      </c>
      <c r="X868" s="3">
        <f>IFERROR(VLOOKUP(D868,'[14]dinamica municip ok'!$F$4:$G$1107,2,0),0)</f>
        <v>1822322535</v>
      </c>
      <c r="Y868" s="3">
        <f>IFERROR(VLOOKUP(B868,[13]Ap_CESANTIAS!$C$16:$M$112,11,0),0)</f>
        <v>0</v>
      </c>
      <c r="Z868" s="3">
        <f>IFERROR(VLOOKUP(B868,[13]Ap_PENSION!$C$16:$M$112,11,0),0)</f>
        <v>0</v>
      </c>
      <c r="AA868" s="3">
        <f>IFERROR(VLOOKUP(B868,[13]Ap_SALUD!$C$16:$M$112,11,0),0)</f>
        <v>0</v>
      </c>
      <c r="AB868" s="3"/>
      <c r="AC868" s="36">
        <f t="shared" si="39"/>
        <v>2315111760</v>
      </c>
      <c r="AD868" s="37">
        <f t="shared" si="41"/>
        <v>1657883606</v>
      </c>
      <c r="AE868" s="144"/>
    </row>
    <row r="869" spans="1:31" x14ac:dyDescent="0.25">
      <c r="A869" s="29">
        <v>857</v>
      </c>
      <c r="B869" s="61"/>
      <c r="C869" s="143" t="str">
        <f>VLOOKUP(D869,[8]Hoja1!$A$2:$B$1115,2,0)</f>
        <v>54518</v>
      </c>
      <c r="D869" s="31">
        <v>800007652</v>
      </c>
      <c r="E869" s="31">
        <v>211854518</v>
      </c>
      <c r="F869" s="61" t="s">
        <v>1026</v>
      </c>
      <c r="G869" s="33">
        <v>0</v>
      </c>
      <c r="H869" s="33">
        <v>0</v>
      </c>
      <c r="I869" s="3">
        <f>IFERROR(VLOOKUP(C869,'[6]Anexo 2'!$A$9:$G$1115,7,0),0)</f>
        <v>555426072</v>
      </c>
      <c r="J869" s="3">
        <f>IFERROR(VLOOKUP(C869,'[6]Anexo 1'!$A$9:$F$1115,6,0),0)</f>
        <v>618864791</v>
      </c>
      <c r="K869" s="3"/>
      <c r="L869" s="3"/>
      <c r="M869" s="3"/>
      <c r="N869" s="3"/>
      <c r="O869" s="3"/>
      <c r="P869" s="34">
        <f t="shared" si="40"/>
        <v>1174290863</v>
      </c>
      <c r="Q869" s="35">
        <f>VLOOKUP(D869,FEBRERO!$D$13:$Q$1147,14,0)+VLOOKUP(D869,FEBRERO!$D$13:$AC$1147,26,0)</f>
        <v>0</v>
      </c>
      <c r="R869" s="3">
        <f>IFERROR(VLOOKUP(D869,[13]ServNOMINA!$F$16:$M$112,8,0),0)</f>
        <v>0</v>
      </c>
      <c r="S869" s="3">
        <f>IFERROR(VLOOKUP(D869,[13]ServOTROS!$F$16:$M$112,8,0),0)</f>
        <v>0</v>
      </c>
      <c r="T869" s="3">
        <f>IFERROR(VLOOKUP(D869,[13]CANCEL!$F$16:$M$48,8,0),0)</f>
        <v>0</v>
      </c>
      <c r="U869" s="3">
        <f>IFERROR(VLOOKUP(B869,[13]Aaf_PENSION!$C$16:$M$112,11,0),0)</f>
        <v>0</v>
      </c>
      <c r="V869" s="3">
        <f>IFERROR(VLOOKUP(B869,[13]Aaf_SALUD!$C$16:$M$112,11,0),0)</f>
        <v>0</v>
      </c>
      <c r="W869" s="3">
        <f>IFERROR(VLOOKUP(D869,[13]CALIDAD!$F$16:$M$1122,8,0),0)</f>
        <v>138856518</v>
      </c>
      <c r="X869" s="3">
        <f>IFERROR(VLOOKUP(D869,'[14]dinamica municip ok'!$F$4:$G$1107,2,0),0)</f>
        <v>618864791</v>
      </c>
      <c r="Y869" s="3">
        <f>IFERROR(VLOOKUP(B869,[13]Ap_CESANTIAS!$C$16:$M$112,11,0),0)</f>
        <v>0</v>
      </c>
      <c r="Z869" s="3">
        <f>IFERROR(VLOOKUP(B869,[13]Ap_PENSION!$C$16:$M$112,11,0),0)</f>
        <v>0</v>
      </c>
      <c r="AA869" s="3">
        <f>IFERROR(VLOOKUP(B869,[13]Ap_SALUD!$C$16:$M$112,11,0),0)</f>
        <v>0</v>
      </c>
      <c r="AB869" s="3"/>
      <c r="AC869" s="36">
        <f t="shared" si="39"/>
        <v>757721309</v>
      </c>
      <c r="AD869" s="37">
        <f t="shared" si="41"/>
        <v>416569554</v>
      </c>
      <c r="AE869" s="144"/>
    </row>
    <row r="870" spans="1:31" x14ac:dyDescent="0.25">
      <c r="A870" s="38">
        <v>858</v>
      </c>
      <c r="B870" s="61"/>
      <c r="C870" s="143" t="str">
        <f>VLOOKUP(D870,[8]Hoja1!$A$2:$B$1115,2,0)</f>
        <v>54520</v>
      </c>
      <c r="D870" s="31">
        <v>890506116</v>
      </c>
      <c r="E870" s="31">
        <v>212054520</v>
      </c>
      <c r="F870" s="61" t="s">
        <v>1027</v>
      </c>
      <c r="G870" s="33">
        <v>0</v>
      </c>
      <c r="H870" s="33">
        <v>0</v>
      </c>
      <c r="I870" s="3">
        <f>IFERROR(VLOOKUP(C870,'[6]Anexo 2'!$A$9:$G$1115,7,0),0)</f>
        <v>113519968</v>
      </c>
      <c r="J870" s="3">
        <f>IFERROR(VLOOKUP(C870,'[6]Anexo 1'!$A$9:$F$1115,6,0),0)</f>
        <v>135967720</v>
      </c>
      <c r="K870" s="3"/>
      <c r="L870" s="3"/>
      <c r="M870" s="3"/>
      <c r="N870" s="3"/>
      <c r="O870" s="3"/>
      <c r="P870" s="34">
        <f t="shared" si="40"/>
        <v>249487688</v>
      </c>
      <c r="Q870" s="35">
        <f>VLOOKUP(D870,FEBRERO!$D$13:$Q$1147,14,0)+VLOOKUP(D870,FEBRERO!$D$13:$AC$1147,26,0)</f>
        <v>0</v>
      </c>
      <c r="R870" s="3">
        <f>IFERROR(VLOOKUP(D870,[13]ServNOMINA!$F$16:$M$112,8,0),0)</f>
        <v>0</v>
      </c>
      <c r="S870" s="3">
        <f>IFERROR(VLOOKUP(D870,[13]ServOTROS!$F$16:$M$112,8,0),0)</f>
        <v>0</v>
      </c>
      <c r="T870" s="3">
        <f>IFERROR(VLOOKUP(D870,[13]CANCEL!$F$16:$M$48,8,0),0)</f>
        <v>0</v>
      </c>
      <c r="U870" s="3">
        <f>IFERROR(VLOOKUP(B870,[13]Aaf_PENSION!$C$16:$M$112,11,0),0)</f>
        <v>0</v>
      </c>
      <c r="V870" s="3">
        <f>IFERROR(VLOOKUP(B870,[13]Aaf_SALUD!$C$16:$M$112,11,0),0)</f>
        <v>0</v>
      </c>
      <c r="W870" s="3">
        <f>IFERROR(VLOOKUP(D870,[13]CALIDAD!$F$16:$M$1122,8,0),0)</f>
        <v>28379991</v>
      </c>
      <c r="X870" s="3">
        <f>IFERROR(VLOOKUP(D870,'[14]dinamica municip ok'!$F$4:$G$1107,2,0),0)</f>
        <v>135967720</v>
      </c>
      <c r="Y870" s="3">
        <f>IFERROR(VLOOKUP(B870,[13]Ap_CESANTIAS!$C$16:$M$112,11,0),0)</f>
        <v>0</v>
      </c>
      <c r="Z870" s="3">
        <f>IFERROR(VLOOKUP(B870,[13]Ap_PENSION!$C$16:$M$112,11,0),0)</f>
        <v>0</v>
      </c>
      <c r="AA870" s="3">
        <f>IFERROR(VLOOKUP(B870,[13]Ap_SALUD!$C$16:$M$112,11,0),0)</f>
        <v>0</v>
      </c>
      <c r="AB870" s="3"/>
      <c r="AC870" s="36">
        <f t="shared" si="39"/>
        <v>164347711</v>
      </c>
      <c r="AD870" s="37">
        <f t="shared" si="41"/>
        <v>85139977</v>
      </c>
      <c r="AE870" s="144"/>
    </row>
    <row r="871" spans="1:31" x14ac:dyDescent="0.25">
      <c r="A871" s="29">
        <v>859</v>
      </c>
      <c r="B871" s="61"/>
      <c r="C871" s="143" t="str">
        <f>VLOOKUP(D871,[8]Hoja1!$A$2:$B$1115,2,0)</f>
        <v>54553</v>
      </c>
      <c r="D871" s="31">
        <v>800250853</v>
      </c>
      <c r="E871" s="31">
        <v>215354553</v>
      </c>
      <c r="F871" s="61" t="s">
        <v>1028</v>
      </c>
      <c r="G871" s="33">
        <v>0</v>
      </c>
      <c r="H871" s="33">
        <v>0</v>
      </c>
      <c r="I871" s="3">
        <f>IFERROR(VLOOKUP(C871,'[6]Anexo 2'!$A$9:$G$1115,7,0),0)</f>
        <v>212054816</v>
      </c>
      <c r="J871" s="3">
        <f>IFERROR(VLOOKUP(C871,'[6]Anexo 1'!$A$9:$F$1115,6,0),0)</f>
        <v>215518631</v>
      </c>
      <c r="K871" s="3"/>
      <c r="L871" s="3"/>
      <c r="M871" s="3"/>
      <c r="N871" s="3"/>
      <c r="O871" s="3"/>
      <c r="P871" s="34">
        <f t="shared" si="40"/>
        <v>427573447</v>
      </c>
      <c r="Q871" s="35">
        <f>VLOOKUP(D871,FEBRERO!$D$13:$Q$1147,14,0)+VLOOKUP(D871,FEBRERO!$D$13:$AC$1147,26,0)</f>
        <v>0</v>
      </c>
      <c r="R871" s="3">
        <f>IFERROR(VLOOKUP(D871,[13]ServNOMINA!$F$16:$M$112,8,0),0)</f>
        <v>0</v>
      </c>
      <c r="S871" s="3">
        <f>IFERROR(VLOOKUP(D871,[13]ServOTROS!$F$16:$M$112,8,0),0)</f>
        <v>0</v>
      </c>
      <c r="T871" s="3">
        <f>IFERROR(VLOOKUP(D871,[13]CANCEL!$F$16:$M$48,8,0),0)</f>
        <v>0</v>
      </c>
      <c r="U871" s="3">
        <f>IFERROR(VLOOKUP(B871,[13]Aaf_PENSION!$C$16:$M$112,11,0),0)</f>
        <v>0</v>
      </c>
      <c r="V871" s="3">
        <f>IFERROR(VLOOKUP(B871,[13]Aaf_SALUD!$C$16:$M$112,11,0),0)</f>
        <v>0</v>
      </c>
      <c r="W871" s="3">
        <f>IFERROR(VLOOKUP(D871,[13]CALIDAD!$F$16:$M$1122,8,0),0)</f>
        <v>53013705</v>
      </c>
      <c r="X871" s="3">
        <f>IFERROR(VLOOKUP(D871,'[14]dinamica municip ok'!$F$4:$G$1107,2,0),0)</f>
        <v>215518631</v>
      </c>
      <c r="Y871" s="3">
        <f>IFERROR(VLOOKUP(B871,[13]Ap_CESANTIAS!$C$16:$M$112,11,0),0)</f>
        <v>0</v>
      </c>
      <c r="Z871" s="3">
        <f>IFERROR(VLOOKUP(B871,[13]Ap_PENSION!$C$16:$M$112,11,0),0)</f>
        <v>0</v>
      </c>
      <c r="AA871" s="3">
        <f>IFERROR(VLOOKUP(B871,[13]Ap_SALUD!$C$16:$M$112,11,0),0)</f>
        <v>0</v>
      </c>
      <c r="AB871" s="3"/>
      <c r="AC871" s="36">
        <f t="shared" si="39"/>
        <v>268532336</v>
      </c>
      <c r="AD871" s="37">
        <f t="shared" si="41"/>
        <v>159041111</v>
      </c>
      <c r="AE871" s="144"/>
    </row>
    <row r="872" spans="1:31" x14ac:dyDescent="0.25">
      <c r="A872" s="38">
        <v>860</v>
      </c>
      <c r="B872" s="61"/>
      <c r="C872" s="143" t="str">
        <f>VLOOKUP(D872,[8]Hoja1!$A$2:$B$1115,2,0)</f>
        <v>54599</v>
      </c>
      <c r="D872" s="31">
        <v>800099251</v>
      </c>
      <c r="E872" s="31">
        <v>219954599</v>
      </c>
      <c r="F872" s="61" t="s">
        <v>1029</v>
      </c>
      <c r="G872" s="33">
        <v>0</v>
      </c>
      <c r="H872" s="33">
        <v>0</v>
      </c>
      <c r="I872" s="3">
        <f>IFERROR(VLOOKUP(C872,'[6]Anexo 2'!$A$9:$G$1115,7,0),0)</f>
        <v>113866336</v>
      </c>
      <c r="J872" s="3">
        <f>IFERROR(VLOOKUP(C872,'[6]Anexo 1'!$A$9:$F$1115,6,0),0)</f>
        <v>123900873</v>
      </c>
      <c r="K872" s="3"/>
      <c r="L872" s="3"/>
      <c r="M872" s="3"/>
      <c r="N872" s="3"/>
      <c r="O872" s="3"/>
      <c r="P872" s="34">
        <f t="shared" si="40"/>
        <v>237767209</v>
      </c>
      <c r="Q872" s="35">
        <f>VLOOKUP(D872,FEBRERO!$D$13:$Q$1147,14,0)+VLOOKUP(D872,FEBRERO!$D$13:$AC$1147,26,0)</f>
        <v>0</v>
      </c>
      <c r="R872" s="3">
        <f>IFERROR(VLOOKUP(D872,[13]ServNOMINA!$F$16:$M$112,8,0),0)</f>
        <v>0</v>
      </c>
      <c r="S872" s="3">
        <f>IFERROR(VLOOKUP(D872,[13]ServOTROS!$F$16:$M$112,8,0),0)</f>
        <v>0</v>
      </c>
      <c r="T872" s="3">
        <f>IFERROR(VLOOKUP(D872,[13]CANCEL!$F$16:$M$48,8,0),0)</f>
        <v>0</v>
      </c>
      <c r="U872" s="3">
        <f>IFERROR(VLOOKUP(B872,[13]Aaf_PENSION!$C$16:$M$112,11,0),0)</f>
        <v>0</v>
      </c>
      <c r="V872" s="3">
        <f>IFERROR(VLOOKUP(B872,[13]Aaf_SALUD!$C$16:$M$112,11,0),0)</f>
        <v>0</v>
      </c>
      <c r="W872" s="3">
        <f>IFERROR(VLOOKUP(D872,[13]CALIDAD!$F$16:$M$1122,8,0),0)</f>
        <v>28466583</v>
      </c>
      <c r="X872" s="3">
        <f>IFERROR(VLOOKUP(D872,'[14]dinamica municip ok'!$F$4:$G$1107,2,0),0)</f>
        <v>123900873</v>
      </c>
      <c r="Y872" s="3">
        <f>IFERROR(VLOOKUP(B872,[13]Ap_CESANTIAS!$C$16:$M$112,11,0),0)</f>
        <v>0</v>
      </c>
      <c r="Z872" s="3">
        <f>IFERROR(VLOOKUP(B872,[13]Ap_PENSION!$C$16:$M$112,11,0),0)</f>
        <v>0</v>
      </c>
      <c r="AA872" s="3">
        <f>IFERROR(VLOOKUP(B872,[13]Ap_SALUD!$C$16:$M$112,11,0),0)</f>
        <v>0</v>
      </c>
      <c r="AB872" s="3"/>
      <c r="AC872" s="36">
        <f t="shared" si="39"/>
        <v>152367456</v>
      </c>
      <c r="AD872" s="37">
        <f t="shared" si="41"/>
        <v>85399753</v>
      </c>
      <c r="AE872" s="144"/>
    </row>
    <row r="873" spans="1:31" x14ac:dyDescent="0.25">
      <c r="A873" s="29">
        <v>861</v>
      </c>
      <c r="B873" s="61"/>
      <c r="C873" s="143" t="str">
        <f>VLOOKUP(D873,[8]Hoja1!$A$2:$B$1115,2,0)</f>
        <v>54660</v>
      </c>
      <c r="D873" s="31">
        <v>890501549</v>
      </c>
      <c r="E873" s="31">
        <v>216054660</v>
      </c>
      <c r="F873" s="61" t="s">
        <v>1030</v>
      </c>
      <c r="G873" s="33">
        <v>0</v>
      </c>
      <c r="H873" s="33">
        <v>0</v>
      </c>
      <c r="I873" s="3">
        <f>IFERROR(VLOOKUP(C873,'[6]Anexo 2'!$A$9:$G$1115,7,0),0)</f>
        <v>187797604</v>
      </c>
      <c r="J873" s="3">
        <f>IFERROR(VLOOKUP(C873,'[6]Anexo 1'!$A$9:$F$1115,6,0),0)</f>
        <v>218684835</v>
      </c>
      <c r="K873" s="3"/>
      <c r="L873" s="3"/>
      <c r="M873" s="3"/>
      <c r="N873" s="3"/>
      <c r="O873" s="3"/>
      <c r="P873" s="34">
        <f t="shared" si="40"/>
        <v>406482439</v>
      </c>
      <c r="Q873" s="35">
        <f>VLOOKUP(D873,FEBRERO!$D$13:$Q$1147,14,0)+VLOOKUP(D873,FEBRERO!$D$13:$AC$1147,26,0)</f>
        <v>0</v>
      </c>
      <c r="R873" s="3">
        <f>IFERROR(VLOOKUP(D873,[13]ServNOMINA!$F$16:$M$112,8,0),0)</f>
        <v>0</v>
      </c>
      <c r="S873" s="3">
        <f>IFERROR(VLOOKUP(D873,[13]ServOTROS!$F$16:$M$112,8,0),0)</f>
        <v>0</v>
      </c>
      <c r="T873" s="3">
        <f>IFERROR(VLOOKUP(D873,[13]CANCEL!$F$16:$M$48,8,0),0)</f>
        <v>0</v>
      </c>
      <c r="U873" s="3">
        <f>IFERROR(VLOOKUP(B873,[13]Aaf_PENSION!$C$16:$M$112,11,0),0)</f>
        <v>0</v>
      </c>
      <c r="V873" s="3">
        <f>IFERROR(VLOOKUP(B873,[13]Aaf_SALUD!$C$16:$M$112,11,0),0)</f>
        <v>0</v>
      </c>
      <c r="W873" s="3">
        <f>IFERROR(VLOOKUP(D873,[13]CALIDAD!$F$16:$M$1122,8,0),0)</f>
        <v>46949400</v>
      </c>
      <c r="X873" s="3">
        <f>IFERROR(VLOOKUP(D873,'[14]dinamica municip ok'!$F$4:$G$1107,2,0),0)</f>
        <v>218684835</v>
      </c>
      <c r="Y873" s="3">
        <f>IFERROR(VLOOKUP(B873,[13]Ap_CESANTIAS!$C$16:$M$112,11,0),0)</f>
        <v>0</v>
      </c>
      <c r="Z873" s="3">
        <f>IFERROR(VLOOKUP(B873,[13]Ap_PENSION!$C$16:$M$112,11,0),0)</f>
        <v>0</v>
      </c>
      <c r="AA873" s="3">
        <f>IFERROR(VLOOKUP(B873,[13]Ap_SALUD!$C$16:$M$112,11,0),0)</f>
        <v>0</v>
      </c>
      <c r="AB873" s="3"/>
      <c r="AC873" s="36">
        <f t="shared" si="39"/>
        <v>265634235</v>
      </c>
      <c r="AD873" s="37">
        <f t="shared" si="41"/>
        <v>140848204</v>
      </c>
      <c r="AE873" s="144"/>
    </row>
    <row r="874" spans="1:31" x14ac:dyDescent="0.25">
      <c r="A874" s="38">
        <v>862</v>
      </c>
      <c r="B874" s="61"/>
      <c r="C874" s="143" t="str">
        <f>VLOOKUP(D874,[8]Hoja1!$A$2:$B$1115,2,0)</f>
        <v>54670</v>
      </c>
      <c r="D874" s="31">
        <v>800099260</v>
      </c>
      <c r="E874" s="31">
        <v>217054670</v>
      </c>
      <c r="F874" s="61" t="s">
        <v>1031</v>
      </c>
      <c r="G874" s="33">
        <v>0</v>
      </c>
      <c r="H874" s="33">
        <v>0</v>
      </c>
      <c r="I874" s="3">
        <f>IFERROR(VLOOKUP(C874,'[6]Anexo 2'!$A$9:$G$1115,7,0),0)</f>
        <v>421478896</v>
      </c>
      <c r="J874" s="3">
        <f>IFERROR(VLOOKUP(C874,'[6]Anexo 1'!$A$9:$F$1115,6,0),0)</f>
        <v>369698582</v>
      </c>
      <c r="K874" s="3"/>
      <c r="L874" s="3"/>
      <c r="M874" s="3"/>
      <c r="N874" s="3"/>
      <c r="O874" s="3"/>
      <c r="P874" s="34">
        <f t="shared" si="40"/>
        <v>791177478</v>
      </c>
      <c r="Q874" s="35">
        <f>VLOOKUP(D874,FEBRERO!$D$13:$Q$1147,14,0)+VLOOKUP(D874,FEBRERO!$D$13:$AC$1147,26,0)</f>
        <v>0</v>
      </c>
      <c r="R874" s="3">
        <f>IFERROR(VLOOKUP(D874,[13]ServNOMINA!$F$16:$M$112,8,0),0)</f>
        <v>0</v>
      </c>
      <c r="S874" s="3">
        <f>IFERROR(VLOOKUP(D874,[13]ServOTROS!$F$16:$M$112,8,0),0)</f>
        <v>0</v>
      </c>
      <c r="T874" s="3">
        <f>IFERROR(VLOOKUP(D874,[13]CANCEL!$F$16:$M$48,8,0),0)</f>
        <v>0</v>
      </c>
      <c r="U874" s="3">
        <f>IFERROR(VLOOKUP(B874,[13]Aaf_PENSION!$C$16:$M$112,11,0),0)</f>
        <v>0</v>
      </c>
      <c r="V874" s="3">
        <f>IFERROR(VLOOKUP(B874,[13]Aaf_SALUD!$C$16:$M$112,11,0),0)</f>
        <v>0</v>
      </c>
      <c r="W874" s="3">
        <f>IFERROR(VLOOKUP(D874,[13]CALIDAD!$F$16:$M$1122,8,0),0)</f>
        <v>105369723</v>
      </c>
      <c r="X874" s="3">
        <f>IFERROR(VLOOKUP(D874,'[14]dinamica municip ok'!$F$4:$G$1107,2,0),0)</f>
        <v>369698582</v>
      </c>
      <c r="Y874" s="3">
        <f>IFERROR(VLOOKUP(B874,[13]Ap_CESANTIAS!$C$16:$M$112,11,0),0)</f>
        <v>0</v>
      </c>
      <c r="Z874" s="3">
        <f>IFERROR(VLOOKUP(B874,[13]Ap_PENSION!$C$16:$M$112,11,0),0)</f>
        <v>0</v>
      </c>
      <c r="AA874" s="3">
        <f>IFERROR(VLOOKUP(B874,[13]Ap_SALUD!$C$16:$M$112,11,0),0)</f>
        <v>0</v>
      </c>
      <c r="AB874" s="3"/>
      <c r="AC874" s="36">
        <f t="shared" si="39"/>
        <v>475068305</v>
      </c>
      <c r="AD874" s="37">
        <f t="shared" si="41"/>
        <v>316109173</v>
      </c>
      <c r="AE874" s="144"/>
    </row>
    <row r="875" spans="1:31" x14ac:dyDescent="0.25">
      <c r="A875" s="29">
        <v>863</v>
      </c>
      <c r="B875" s="61"/>
      <c r="C875" s="143" t="str">
        <f>VLOOKUP(D875,[8]Hoja1!$A$2:$B$1115,2,0)</f>
        <v>54673</v>
      </c>
      <c r="D875" s="31">
        <v>890501876</v>
      </c>
      <c r="E875" s="31">
        <v>217354673</v>
      </c>
      <c r="F875" s="61" t="s">
        <v>797</v>
      </c>
      <c r="G875" s="33">
        <v>0</v>
      </c>
      <c r="H875" s="33">
        <v>0</v>
      </c>
      <c r="I875" s="3">
        <f>IFERROR(VLOOKUP(C875,'[6]Anexo 2'!$A$9:$G$1115,7,0),0)</f>
        <v>202438944</v>
      </c>
      <c r="J875" s="3">
        <f>IFERROR(VLOOKUP(C875,'[6]Anexo 1'!$A$9:$F$1115,6,0),0)</f>
        <v>183319692</v>
      </c>
      <c r="K875" s="3"/>
      <c r="L875" s="3"/>
      <c r="M875" s="3"/>
      <c r="N875" s="3"/>
      <c r="O875" s="3"/>
      <c r="P875" s="34">
        <f t="shared" si="40"/>
        <v>385758636</v>
      </c>
      <c r="Q875" s="35">
        <f>VLOOKUP(D875,FEBRERO!$D$13:$Q$1147,14,0)+VLOOKUP(D875,FEBRERO!$D$13:$AC$1147,26,0)</f>
        <v>0</v>
      </c>
      <c r="R875" s="3">
        <f>IFERROR(VLOOKUP(D875,[13]ServNOMINA!$F$16:$M$112,8,0),0)</f>
        <v>0</v>
      </c>
      <c r="S875" s="3">
        <f>IFERROR(VLOOKUP(D875,[13]ServOTROS!$F$16:$M$112,8,0),0)</f>
        <v>0</v>
      </c>
      <c r="T875" s="3">
        <f>IFERROR(VLOOKUP(D875,[13]CANCEL!$F$16:$M$48,8,0),0)</f>
        <v>0</v>
      </c>
      <c r="U875" s="3">
        <f>IFERROR(VLOOKUP(B875,[13]Aaf_PENSION!$C$16:$M$112,11,0),0)</f>
        <v>0</v>
      </c>
      <c r="V875" s="3">
        <f>IFERROR(VLOOKUP(B875,[13]Aaf_SALUD!$C$16:$M$112,11,0),0)</f>
        <v>0</v>
      </c>
      <c r="W875" s="3">
        <f>IFERROR(VLOOKUP(D875,[13]CALIDAD!$F$16:$M$1122,8,0),0)</f>
        <v>50609736</v>
      </c>
      <c r="X875" s="3">
        <f>IFERROR(VLOOKUP(D875,'[14]dinamica municip ok'!$F$4:$G$1107,2,0),0)</f>
        <v>183319692</v>
      </c>
      <c r="Y875" s="3">
        <f>IFERROR(VLOOKUP(B875,[13]Ap_CESANTIAS!$C$16:$M$112,11,0),0)</f>
        <v>0</v>
      </c>
      <c r="Z875" s="3">
        <f>IFERROR(VLOOKUP(B875,[13]Ap_PENSION!$C$16:$M$112,11,0),0)</f>
        <v>0</v>
      </c>
      <c r="AA875" s="3">
        <f>IFERROR(VLOOKUP(B875,[13]Ap_SALUD!$C$16:$M$112,11,0),0)</f>
        <v>0</v>
      </c>
      <c r="AB875" s="3"/>
      <c r="AC875" s="36">
        <f t="shared" si="39"/>
        <v>233929428</v>
      </c>
      <c r="AD875" s="37">
        <f t="shared" si="41"/>
        <v>151829208</v>
      </c>
      <c r="AE875" s="144"/>
    </row>
    <row r="876" spans="1:31" x14ac:dyDescent="0.25">
      <c r="A876" s="38">
        <v>864</v>
      </c>
      <c r="B876" s="61"/>
      <c r="C876" s="143" t="str">
        <f>VLOOKUP(D876,[8]Hoja1!$A$2:$B$1115,2,0)</f>
        <v>54680</v>
      </c>
      <c r="D876" s="31">
        <v>800099262</v>
      </c>
      <c r="E876" s="31">
        <v>218054680</v>
      </c>
      <c r="F876" s="61" t="s">
        <v>1032</v>
      </c>
      <c r="G876" s="33">
        <v>0</v>
      </c>
      <c r="H876" s="33">
        <v>0</v>
      </c>
      <c r="I876" s="3">
        <f>IFERROR(VLOOKUP(C876,'[6]Anexo 2'!$A$9:$G$1115,7,0),0)</f>
        <v>49757438</v>
      </c>
      <c r="J876" s="3">
        <f>IFERROR(VLOOKUP(C876,'[6]Anexo 1'!$A$9:$F$1115,6,0),0)</f>
        <v>56138113</v>
      </c>
      <c r="K876" s="3"/>
      <c r="L876" s="3"/>
      <c r="M876" s="3"/>
      <c r="N876" s="3"/>
      <c r="O876" s="3"/>
      <c r="P876" s="34">
        <f t="shared" si="40"/>
        <v>105895551</v>
      </c>
      <c r="Q876" s="35">
        <f>VLOOKUP(D876,FEBRERO!$D$13:$Q$1147,14,0)+VLOOKUP(D876,FEBRERO!$D$13:$AC$1147,26,0)</f>
        <v>0</v>
      </c>
      <c r="R876" s="3">
        <f>IFERROR(VLOOKUP(D876,[13]ServNOMINA!$F$16:$M$112,8,0),0)</f>
        <v>0</v>
      </c>
      <c r="S876" s="3">
        <f>IFERROR(VLOOKUP(D876,[13]ServOTROS!$F$16:$M$112,8,0),0)</f>
        <v>0</v>
      </c>
      <c r="T876" s="3">
        <f>IFERROR(VLOOKUP(D876,[13]CANCEL!$F$16:$M$48,8,0),0)</f>
        <v>0</v>
      </c>
      <c r="U876" s="3">
        <f>IFERROR(VLOOKUP(B876,[13]Aaf_PENSION!$C$16:$M$112,11,0),0)</f>
        <v>0</v>
      </c>
      <c r="V876" s="3">
        <f>IFERROR(VLOOKUP(B876,[13]Aaf_SALUD!$C$16:$M$112,11,0),0)</f>
        <v>0</v>
      </c>
      <c r="W876" s="3">
        <f>IFERROR(VLOOKUP(D876,[13]CALIDAD!$F$16:$M$1122,8,0),0)</f>
        <v>12439359</v>
      </c>
      <c r="X876" s="3">
        <f>IFERROR(VLOOKUP(D876,'[14]dinamica municip ok'!$F$4:$G$1107,2,0),0)</f>
        <v>56138113</v>
      </c>
      <c r="Y876" s="3">
        <f>IFERROR(VLOOKUP(B876,[13]Ap_CESANTIAS!$C$16:$M$112,11,0),0)</f>
        <v>0</v>
      </c>
      <c r="Z876" s="3">
        <f>IFERROR(VLOOKUP(B876,[13]Ap_PENSION!$C$16:$M$112,11,0),0)</f>
        <v>0</v>
      </c>
      <c r="AA876" s="3">
        <f>IFERROR(VLOOKUP(B876,[13]Ap_SALUD!$C$16:$M$112,11,0),0)</f>
        <v>0</v>
      </c>
      <c r="AB876" s="3"/>
      <c r="AC876" s="36">
        <f t="shared" si="39"/>
        <v>68577472</v>
      </c>
      <c r="AD876" s="37">
        <f t="shared" si="41"/>
        <v>37318079</v>
      </c>
      <c r="AE876" s="144"/>
    </row>
    <row r="877" spans="1:31" x14ac:dyDescent="0.25">
      <c r="A877" s="29">
        <v>865</v>
      </c>
      <c r="B877" s="61"/>
      <c r="C877" s="143" t="str">
        <f>VLOOKUP(D877,[8]Hoja1!$A$2:$B$1115,2,0)</f>
        <v>54720</v>
      </c>
      <c r="D877" s="31">
        <v>800099263</v>
      </c>
      <c r="E877" s="31">
        <v>212054720</v>
      </c>
      <c r="F877" s="61" t="s">
        <v>1033</v>
      </c>
      <c r="G877" s="33">
        <v>0</v>
      </c>
      <c r="H877" s="33">
        <v>0</v>
      </c>
      <c r="I877" s="3">
        <f>IFERROR(VLOOKUP(C877,'[6]Anexo 2'!$A$9:$G$1115,7,0),0)</f>
        <v>888549968</v>
      </c>
      <c r="J877" s="3">
        <f>IFERROR(VLOOKUP(C877,'[6]Anexo 1'!$A$9:$F$1115,6,0),0)</f>
        <v>828667577</v>
      </c>
      <c r="K877" s="3"/>
      <c r="L877" s="3"/>
      <c r="M877" s="3"/>
      <c r="N877" s="3"/>
      <c r="O877" s="3"/>
      <c r="P877" s="34">
        <f t="shared" si="40"/>
        <v>1717217545</v>
      </c>
      <c r="Q877" s="35">
        <f>VLOOKUP(D877,FEBRERO!$D$13:$Q$1147,14,0)+VLOOKUP(D877,FEBRERO!$D$13:$AC$1147,26,0)</f>
        <v>0</v>
      </c>
      <c r="R877" s="3">
        <f>IFERROR(VLOOKUP(D877,[13]ServNOMINA!$F$16:$M$112,8,0),0)</f>
        <v>0</v>
      </c>
      <c r="S877" s="3">
        <f>IFERROR(VLOOKUP(D877,[13]ServOTROS!$F$16:$M$112,8,0),0)</f>
        <v>0</v>
      </c>
      <c r="T877" s="3">
        <f>IFERROR(VLOOKUP(D877,[13]CANCEL!$F$16:$M$48,8,0),0)</f>
        <v>0</v>
      </c>
      <c r="U877" s="3">
        <f>IFERROR(VLOOKUP(B877,[13]Aaf_PENSION!$C$16:$M$112,11,0),0)</f>
        <v>0</v>
      </c>
      <c r="V877" s="3">
        <f>IFERROR(VLOOKUP(B877,[13]Aaf_SALUD!$C$16:$M$112,11,0),0)</f>
        <v>0</v>
      </c>
      <c r="W877" s="3">
        <f>IFERROR(VLOOKUP(D877,[13]CALIDAD!$F$16:$M$1122,8,0),0)</f>
        <v>222137493</v>
      </c>
      <c r="X877" s="3">
        <f>IFERROR(VLOOKUP(D877,'[14]dinamica municip ok'!$F$4:$G$1107,2,0),0)</f>
        <v>828667577</v>
      </c>
      <c r="Y877" s="3">
        <f>IFERROR(VLOOKUP(B877,[13]Ap_CESANTIAS!$C$16:$M$112,11,0),0)</f>
        <v>0</v>
      </c>
      <c r="Z877" s="3">
        <f>IFERROR(VLOOKUP(B877,[13]Ap_PENSION!$C$16:$M$112,11,0),0)</f>
        <v>0</v>
      </c>
      <c r="AA877" s="3">
        <f>IFERROR(VLOOKUP(B877,[13]Ap_SALUD!$C$16:$M$112,11,0),0)</f>
        <v>0</v>
      </c>
      <c r="AB877" s="3"/>
      <c r="AC877" s="36">
        <f t="shared" si="39"/>
        <v>1050805070</v>
      </c>
      <c r="AD877" s="37">
        <f t="shared" si="41"/>
        <v>666412475</v>
      </c>
      <c r="AE877" s="144"/>
    </row>
    <row r="878" spans="1:31" x14ac:dyDescent="0.25">
      <c r="A878" s="38">
        <v>866</v>
      </c>
      <c r="B878" s="61"/>
      <c r="C878" s="143" t="str">
        <f>VLOOKUP(D878,[8]Hoja1!$A$2:$B$1115,2,0)</f>
        <v>54743</v>
      </c>
      <c r="D878" s="31">
        <v>890506128</v>
      </c>
      <c r="E878" s="31">
        <v>214354743</v>
      </c>
      <c r="F878" s="61" t="s">
        <v>1034</v>
      </c>
      <c r="G878" s="33">
        <v>0</v>
      </c>
      <c r="H878" s="33">
        <v>0</v>
      </c>
      <c r="I878" s="3">
        <f>IFERROR(VLOOKUP(C878,'[6]Anexo 2'!$A$9:$G$1115,7,0),0)</f>
        <v>117594026</v>
      </c>
      <c r="J878" s="3">
        <f>IFERROR(VLOOKUP(C878,'[6]Anexo 1'!$A$9:$F$1115,6,0),0)</f>
        <v>131689652</v>
      </c>
      <c r="K878" s="3"/>
      <c r="L878" s="3"/>
      <c r="M878" s="3"/>
      <c r="N878" s="3"/>
      <c r="O878" s="3"/>
      <c r="P878" s="34">
        <f t="shared" si="40"/>
        <v>249283678</v>
      </c>
      <c r="Q878" s="35">
        <f>VLOOKUP(D878,FEBRERO!$D$13:$Q$1147,14,0)+VLOOKUP(D878,FEBRERO!$D$13:$AC$1147,26,0)</f>
        <v>0</v>
      </c>
      <c r="R878" s="3">
        <f>IFERROR(VLOOKUP(D878,[13]ServNOMINA!$F$16:$M$112,8,0),0)</f>
        <v>0</v>
      </c>
      <c r="S878" s="3">
        <f>IFERROR(VLOOKUP(D878,[13]ServOTROS!$F$16:$M$112,8,0),0)</f>
        <v>0</v>
      </c>
      <c r="T878" s="3">
        <f>IFERROR(VLOOKUP(D878,[13]CANCEL!$F$16:$M$48,8,0),0)</f>
        <v>0</v>
      </c>
      <c r="U878" s="3">
        <f>IFERROR(VLOOKUP(B878,[13]Aaf_PENSION!$C$16:$M$112,11,0),0)</f>
        <v>0</v>
      </c>
      <c r="V878" s="3">
        <f>IFERROR(VLOOKUP(B878,[13]Aaf_SALUD!$C$16:$M$112,11,0),0)</f>
        <v>0</v>
      </c>
      <c r="W878" s="3">
        <f>IFERROR(VLOOKUP(D878,[13]CALIDAD!$F$16:$M$1122,8,0),0)</f>
        <v>29398506</v>
      </c>
      <c r="X878" s="3">
        <f>IFERROR(VLOOKUP(D878,'[14]dinamica municip ok'!$F$4:$G$1107,2,0),0)</f>
        <v>131689652</v>
      </c>
      <c r="Y878" s="3">
        <f>IFERROR(VLOOKUP(B878,[13]Ap_CESANTIAS!$C$16:$M$112,11,0),0)</f>
        <v>0</v>
      </c>
      <c r="Z878" s="3">
        <f>IFERROR(VLOOKUP(B878,[13]Ap_PENSION!$C$16:$M$112,11,0),0)</f>
        <v>0</v>
      </c>
      <c r="AA878" s="3">
        <f>IFERROR(VLOOKUP(B878,[13]Ap_SALUD!$C$16:$M$112,11,0),0)</f>
        <v>0</v>
      </c>
      <c r="AB878" s="3"/>
      <c r="AC878" s="36">
        <f t="shared" si="39"/>
        <v>161088158</v>
      </c>
      <c r="AD878" s="37">
        <f t="shared" si="41"/>
        <v>88195520</v>
      </c>
      <c r="AE878" s="144"/>
    </row>
    <row r="879" spans="1:31" x14ac:dyDescent="0.25">
      <c r="A879" s="29">
        <v>867</v>
      </c>
      <c r="B879" s="61"/>
      <c r="C879" s="143" t="str">
        <f>VLOOKUP(D879,[8]Hoja1!$A$2:$B$1115,2,0)</f>
        <v>54800</v>
      </c>
      <c r="D879" s="31">
        <v>800017022</v>
      </c>
      <c r="E879" s="31">
        <v>210054800</v>
      </c>
      <c r="F879" s="61" t="s">
        <v>1035</v>
      </c>
      <c r="G879" s="33">
        <v>0</v>
      </c>
      <c r="H879" s="33">
        <v>0</v>
      </c>
      <c r="I879" s="3">
        <f>IFERROR(VLOOKUP(C879,'[6]Anexo 2'!$A$9:$G$1115,7,0),0)</f>
        <v>717170784</v>
      </c>
      <c r="J879" s="3">
        <f>IFERROR(VLOOKUP(C879,'[6]Anexo 1'!$A$9:$F$1115,6,0),0)</f>
        <v>669424124</v>
      </c>
      <c r="K879" s="3"/>
      <c r="L879" s="3"/>
      <c r="M879" s="3"/>
      <c r="N879" s="3"/>
      <c r="O879" s="3"/>
      <c r="P879" s="34">
        <f t="shared" si="40"/>
        <v>1386594908</v>
      </c>
      <c r="Q879" s="35">
        <f>VLOOKUP(D879,FEBRERO!$D$13:$Q$1147,14,0)+VLOOKUP(D879,FEBRERO!$D$13:$AC$1147,26,0)</f>
        <v>0</v>
      </c>
      <c r="R879" s="3">
        <f>IFERROR(VLOOKUP(D879,[13]ServNOMINA!$F$16:$M$112,8,0),0)</f>
        <v>0</v>
      </c>
      <c r="S879" s="3">
        <f>IFERROR(VLOOKUP(D879,[13]ServOTROS!$F$16:$M$112,8,0),0)</f>
        <v>0</v>
      </c>
      <c r="T879" s="3">
        <f>IFERROR(VLOOKUP(D879,[13]CANCEL!$F$16:$M$48,8,0),0)</f>
        <v>0</v>
      </c>
      <c r="U879" s="3">
        <f>IFERROR(VLOOKUP(B879,[13]Aaf_PENSION!$C$16:$M$112,11,0),0)</f>
        <v>0</v>
      </c>
      <c r="V879" s="3">
        <f>IFERROR(VLOOKUP(B879,[13]Aaf_SALUD!$C$16:$M$112,11,0),0)</f>
        <v>0</v>
      </c>
      <c r="W879" s="3">
        <f>IFERROR(VLOOKUP(D879,[13]CALIDAD!$F$16:$M$1122,8,0),0)</f>
        <v>179292696</v>
      </c>
      <c r="X879" s="3">
        <f>IFERROR(VLOOKUP(D879,'[14]dinamica municip ok'!$F$4:$G$1107,2,0),0)</f>
        <v>669424124</v>
      </c>
      <c r="Y879" s="3">
        <f>IFERROR(VLOOKUP(B879,[13]Ap_CESANTIAS!$C$16:$M$112,11,0),0)</f>
        <v>0</v>
      </c>
      <c r="Z879" s="3">
        <f>IFERROR(VLOOKUP(B879,[13]Ap_PENSION!$C$16:$M$112,11,0),0)</f>
        <v>0</v>
      </c>
      <c r="AA879" s="3">
        <f>IFERROR(VLOOKUP(B879,[13]Ap_SALUD!$C$16:$M$112,11,0),0)</f>
        <v>0</v>
      </c>
      <c r="AB879" s="3"/>
      <c r="AC879" s="36">
        <f t="shared" si="39"/>
        <v>848716820</v>
      </c>
      <c r="AD879" s="37">
        <f t="shared" si="41"/>
        <v>537878088</v>
      </c>
      <c r="AE879" s="144"/>
    </row>
    <row r="880" spans="1:31" x14ac:dyDescent="0.25">
      <c r="A880" s="38">
        <v>868</v>
      </c>
      <c r="B880" s="61"/>
      <c r="C880" s="143" t="str">
        <f>VLOOKUP(D880,[8]Hoja1!$A$2:$B$1115,2,0)</f>
        <v>54810</v>
      </c>
      <c r="D880" s="31">
        <v>800070682</v>
      </c>
      <c r="E880" s="31">
        <v>211054810</v>
      </c>
      <c r="F880" s="61" t="s">
        <v>1036</v>
      </c>
      <c r="G880" s="33">
        <v>0</v>
      </c>
      <c r="H880" s="33">
        <v>0</v>
      </c>
      <c r="I880" s="3">
        <f>IFERROR(VLOOKUP(C880,'[6]Anexo 2'!$A$9:$G$1115,7,0),0)</f>
        <v>3179290112</v>
      </c>
      <c r="J880" s="3">
        <f>IFERROR(VLOOKUP(C880,'[6]Anexo 1'!$A$9:$F$1115,6,0),0)</f>
        <v>2368932586</v>
      </c>
      <c r="K880" s="3"/>
      <c r="L880" s="3"/>
      <c r="M880" s="3"/>
      <c r="N880" s="3"/>
      <c r="O880" s="3"/>
      <c r="P880" s="34">
        <f t="shared" si="40"/>
        <v>5548222698</v>
      </c>
      <c r="Q880" s="35">
        <f>VLOOKUP(D880,FEBRERO!$D$13:$Q$1147,14,0)+VLOOKUP(D880,FEBRERO!$D$13:$AC$1147,26,0)</f>
        <v>0</v>
      </c>
      <c r="R880" s="3">
        <f>IFERROR(VLOOKUP(D880,[13]ServNOMINA!$F$16:$M$112,8,0),0)</f>
        <v>0</v>
      </c>
      <c r="S880" s="3">
        <f>IFERROR(VLOOKUP(D880,[13]ServOTROS!$F$16:$M$112,8,0),0)</f>
        <v>0</v>
      </c>
      <c r="T880" s="3">
        <f>IFERROR(VLOOKUP(D880,[13]CANCEL!$F$16:$M$48,8,0),0)</f>
        <v>0</v>
      </c>
      <c r="U880" s="3">
        <f>IFERROR(VLOOKUP(B880,[13]Aaf_PENSION!$C$16:$M$112,11,0),0)</f>
        <v>0</v>
      </c>
      <c r="V880" s="3">
        <f>IFERROR(VLOOKUP(B880,[13]Aaf_SALUD!$C$16:$M$112,11,0),0)</f>
        <v>0</v>
      </c>
      <c r="W880" s="3">
        <f>IFERROR(VLOOKUP(D880,[13]CALIDAD!$F$16:$M$1122,8,0),0)</f>
        <v>794822529</v>
      </c>
      <c r="X880" s="3">
        <f>IFERROR(VLOOKUP(D880,'[14]dinamica municip ok'!$F$4:$G$1107,2,0),0)</f>
        <v>2368932586</v>
      </c>
      <c r="Y880" s="3">
        <f>IFERROR(VLOOKUP(B880,[13]Ap_CESANTIAS!$C$16:$M$112,11,0),0)</f>
        <v>0</v>
      </c>
      <c r="Z880" s="3">
        <f>IFERROR(VLOOKUP(B880,[13]Ap_PENSION!$C$16:$M$112,11,0),0)</f>
        <v>0</v>
      </c>
      <c r="AA880" s="3">
        <f>IFERROR(VLOOKUP(B880,[13]Ap_SALUD!$C$16:$M$112,11,0),0)</f>
        <v>0</v>
      </c>
      <c r="AB880" s="3"/>
      <c r="AC880" s="36">
        <f t="shared" si="39"/>
        <v>3163755115</v>
      </c>
      <c r="AD880" s="37">
        <f t="shared" si="41"/>
        <v>2384467583</v>
      </c>
      <c r="AE880" s="144"/>
    </row>
    <row r="881" spans="1:31" x14ac:dyDescent="0.25">
      <c r="A881" s="29">
        <v>869</v>
      </c>
      <c r="B881" s="61"/>
      <c r="C881" s="143" t="str">
        <f>VLOOKUP(D881,[8]Hoja1!$A$2:$B$1115,2,0)</f>
        <v>54820</v>
      </c>
      <c r="D881" s="31">
        <v>890501362</v>
      </c>
      <c r="E881" s="31">
        <v>212054820</v>
      </c>
      <c r="F881" s="61" t="s">
        <v>411</v>
      </c>
      <c r="G881" s="33">
        <v>0</v>
      </c>
      <c r="H881" s="33">
        <v>0</v>
      </c>
      <c r="I881" s="3">
        <f>IFERROR(VLOOKUP(C881,'[6]Anexo 2'!$A$9:$G$1115,7,0),0)</f>
        <v>464890424</v>
      </c>
      <c r="J881" s="3">
        <f>IFERROR(VLOOKUP(C881,'[6]Anexo 1'!$A$9:$F$1115,6,0),0)</f>
        <v>471623680</v>
      </c>
      <c r="K881" s="3"/>
      <c r="L881" s="3"/>
      <c r="M881" s="3"/>
      <c r="N881" s="3"/>
      <c r="O881" s="3"/>
      <c r="P881" s="34">
        <f t="shared" si="40"/>
        <v>936514104</v>
      </c>
      <c r="Q881" s="35">
        <f>VLOOKUP(D881,FEBRERO!$D$13:$Q$1147,14,0)+VLOOKUP(D881,FEBRERO!$D$13:$AC$1147,26,0)</f>
        <v>0</v>
      </c>
      <c r="R881" s="3">
        <f>IFERROR(VLOOKUP(D881,[13]ServNOMINA!$F$16:$M$112,8,0),0)</f>
        <v>0</v>
      </c>
      <c r="S881" s="3">
        <f>IFERROR(VLOOKUP(D881,[13]ServOTROS!$F$16:$M$112,8,0),0)</f>
        <v>0</v>
      </c>
      <c r="T881" s="3">
        <f>IFERROR(VLOOKUP(D881,[13]CANCEL!$F$16:$M$48,8,0),0)</f>
        <v>0</v>
      </c>
      <c r="U881" s="3">
        <f>IFERROR(VLOOKUP(B881,[13]Aaf_PENSION!$C$16:$M$112,11,0),0)</f>
        <v>0</v>
      </c>
      <c r="V881" s="3">
        <f>IFERROR(VLOOKUP(B881,[13]Aaf_SALUD!$C$16:$M$112,11,0),0)</f>
        <v>0</v>
      </c>
      <c r="W881" s="3">
        <f>IFERROR(VLOOKUP(D881,[13]CALIDAD!$F$16:$M$1122,8,0),0)</f>
        <v>116222607</v>
      </c>
      <c r="X881" s="3">
        <f>IFERROR(VLOOKUP(D881,'[14]dinamica municip ok'!$F$4:$G$1107,2,0),0)</f>
        <v>471623680</v>
      </c>
      <c r="Y881" s="3">
        <f>IFERROR(VLOOKUP(B881,[13]Ap_CESANTIAS!$C$16:$M$112,11,0),0)</f>
        <v>0</v>
      </c>
      <c r="Z881" s="3">
        <f>IFERROR(VLOOKUP(B881,[13]Ap_PENSION!$C$16:$M$112,11,0),0)</f>
        <v>0</v>
      </c>
      <c r="AA881" s="3">
        <f>IFERROR(VLOOKUP(B881,[13]Ap_SALUD!$C$16:$M$112,11,0),0)</f>
        <v>0</v>
      </c>
      <c r="AB881" s="3"/>
      <c r="AC881" s="36">
        <f t="shared" si="39"/>
        <v>587846287</v>
      </c>
      <c r="AD881" s="37">
        <f t="shared" si="41"/>
        <v>348667817</v>
      </c>
      <c r="AE881" s="144"/>
    </row>
    <row r="882" spans="1:31" x14ac:dyDescent="0.25">
      <c r="A882" s="38">
        <v>870</v>
      </c>
      <c r="B882" s="61"/>
      <c r="C882" s="143" t="str">
        <f>VLOOKUP(D882,[8]Hoja1!$A$2:$B$1115,2,0)</f>
        <v>54871</v>
      </c>
      <c r="D882" s="31">
        <v>890501981</v>
      </c>
      <c r="E882" s="31">
        <v>217154871</v>
      </c>
      <c r="F882" s="61" t="s">
        <v>1037</v>
      </c>
      <c r="G882" s="33">
        <v>0</v>
      </c>
      <c r="H882" s="33">
        <v>0</v>
      </c>
      <c r="I882" s="3">
        <f>IFERROR(VLOOKUP(C882,'[6]Anexo 2'!$A$9:$G$1115,7,0),0)</f>
        <v>142481916</v>
      </c>
      <c r="J882" s="3">
        <f>IFERROR(VLOOKUP(C882,'[6]Anexo 1'!$A$9:$F$1115,6,0),0)</f>
        <v>121629652</v>
      </c>
      <c r="K882" s="3"/>
      <c r="L882" s="3"/>
      <c r="M882" s="3"/>
      <c r="N882" s="3"/>
      <c r="O882" s="3"/>
      <c r="P882" s="34">
        <f t="shared" si="40"/>
        <v>264111568</v>
      </c>
      <c r="Q882" s="35">
        <f>VLOOKUP(D882,FEBRERO!$D$13:$Q$1147,14,0)+VLOOKUP(D882,FEBRERO!$D$13:$AC$1147,26,0)</f>
        <v>0</v>
      </c>
      <c r="R882" s="3">
        <f>IFERROR(VLOOKUP(D882,[13]ServNOMINA!$F$16:$M$112,8,0),0)</f>
        <v>0</v>
      </c>
      <c r="S882" s="3">
        <f>IFERROR(VLOOKUP(D882,[13]ServOTROS!$F$16:$M$112,8,0),0)</f>
        <v>0</v>
      </c>
      <c r="T882" s="3">
        <f>IFERROR(VLOOKUP(D882,[13]CANCEL!$F$16:$M$48,8,0),0)</f>
        <v>0</v>
      </c>
      <c r="U882" s="3">
        <f>IFERROR(VLOOKUP(B882,[13]Aaf_PENSION!$C$16:$M$112,11,0),0)</f>
        <v>0</v>
      </c>
      <c r="V882" s="3">
        <f>IFERROR(VLOOKUP(B882,[13]Aaf_SALUD!$C$16:$M$112,11,0),0)</f>
        <v>0</v>
      </c>
      <c r="W882" s="3">
        <f>IFERROR(VLOOKUP(D882,[13]CALIDAD!$F$16:$M$1122,8,0),0)</f>
        <v>35620479</v>
      </c>
      <c r="X882" s="3">
        <f>IFERROR(VLOOKUP(D882,'[14]dinamica municip ok'!$F$4:$G$1107,2,0),0)</f>
        <v>121629652</v>
      </c>
      <c r="Y882" s="3">
        <f>IFERROR(VLOOKUP(B882,[13]Ap_CESANTIAS!$C$16:$M$112,11,0),0)</f>
        <v>0</v>
      </c>
      <c r="Z882" s="3">
        <f>IFERROR(VLOOKUP(B882,[13]Ap_PENSION!$C$16:$M$112,11,0),0)</f>
        <v>0</v>
      </c>
      <c r="AA882" s="3">
        <f>IFERROR(VLOOKUP(B882,[13]Ap_SALUD!$C$16:$M$112,11,0),0)</f>
        <v>0</v>
      </c>
      <c r="AB882" s="3"/>
      <c r="AC882" s="36">
        <f t="shared" si="39"/>
        <v>157250131</v>
      </c>
      <c r="AD882" s="37">
        <f t="shared" si="41"/>
        <v>106861437</v>
      </c>
      <c r="AE882" s="144"/>
    </row>
    <row r="883" spans="1:31" x14ac:dyDescent="0.25">
      <c r="A883" s="29">
        <v>871</v>
      </c>
      <c r="B883" s="61"/>
      <c r="C883" s="143" t="str">
        <f>VLOOKUP(D883,[8]Hoja1!$A$2:$B$1115,2,0)</f>
        <v>54874</v>
      </c>
      <c r="D883" s="31">
        <v>890503373</v>
      </c>
      <c r="E883" s="31">
        <v>217454874</v>
      </c>
      <c r="F883" s="61" t="s">
        <v>1038</v>
      </c>
      <c r="G883" s="33">
        <v>0</v>
      </c>
      <c r="H883" s="33">
        <v>0</v>
      </c>
      <c r="I883" s="3">
        <f>IFERROR(VLOOKUP(C883,'[6]Anexo 2'!$A$9:$G$1115,7,0),0)</f>
        <v>1463679104</v>
      </c>
      <c r="J883" s="3">
        <f>IFERROR(VLOOKUP(C883,'[6]Anexo 1'!$A$9:$F$1115,6,0),0)</f>
        <v>1487660677</v>
      </c>
      <c r="K883" s="3"/>
      <c r="L883" s="3"/>
      <c r="M883" s="3"/>
      <c r="N883" s="3"/>
      <c r="O883" s="3"/>
      <c r="P883" s="34">
        <f t="shared" si="40"/>
        <v>2951339781</v>
      </c>
      <c r="Q883" s="35">
        <f>VLOOKUP(D883,FEBRERO!$D$13:$Q$1147,14,0)+VLOOKUP(D883,FEBRERO!$D$13:$AC$1147,26,0)</f>
        <v>0</v>
      </c>
      <c r="R883" s="3">
        <f>IFERROR(VLOOKUP(D883,[13]ServNOMINA!$F$16:$M$112,8,0),0)</f>
        <v>0</v>
      </c>
      <c r="S883" s="3">
        <f>IFERROR(VLOOKUP(D883,[13]ServOTROS!$F$16:$M$112,8,0),0)</f>
        <v>0</v>
      </c>
      <c r="T883" s="3">
        <f>IFERROR(VLOOKUP(D883,[13]CANCEL!$F$16:$M$48,8,0),0)</f>
        <v>0</v>
      </c>
      <c r="U883" s="3">
        <f>IFERROR(VLOOKUP(B883,[13]Aaf_PENSION!$C$16:$M$112,11,0),0)</f>
        <v>0</v>
      </c>
      <c r="V883" s="3">
        <f>IFERROR(VLOOKUP(B883,[13]Aaf_SALUD!$C$16:$M$112,11,0),0)</f>
        <v>0</v>
      </c>
      <c r="W883" s="3">
        <f>IFERROR(VLOOKUP(D883,[13]CALIDAD!$F$16:$M$1122,8,0),0)</f>
        <v>365919777</v>
      </c>
      <c r="X883" s="3">
        <f>IFERROR(VLOOKUP(D883,'[14]dinamica municip ok'!$F$4:$G$1107,2,0),0)</f>
        <v>1487660677</v>
      </c>
      <c r="Y883" s="3">
        <f>IFERROR(VLOOKUP(B883,[13]Ap_CESANTIAS!$C$16:$M$112,11,0),0)</f>
        <v>0</v>
      </c>
      <c r="Z883" s="3">
        <f>IFERROR(VLOOKUP(B883,[13]Ap_PENSION!$C$16:$M$112,11,0),0)</f>
        <v>0</v>
      </c>
      <c r="AA883" s="3">
        <f>IFERROR(VLOOKUP(B883,[13]Ap_SALUD!$C$16:$M$112,11,0),0)</f>
        <v>0</v>
      </c>
      <c r="AB883" s="3"/>
      <c r="AC883" s="36">
        <f t="shared" si="39"/>
        <v>1853580454</v>
      </c>
      <c r="AD883" s="37">
        <f t="shared" si="41"/>
        <v>1097759327</v>
      </c>
      <c r="AE883" s="144"/>
    </row>
    <row r="884" spans="1:31" x14ac:dyDescent="0.25">
      <c r="A884" s="38">
        <v>872</v>
      </c>
      <c r="B884" s="61"/>
      <c r="C884" s="143" t="str">
        <f>VLOOKUP(D884,[8]Hoja1!$A$2:$B$1115,2,0)</f>
        <v>63111</v>
      </c>
      <c r="D884" s="31">
        <v>890001879</v>
      </c>
      <c r="E884" s="31">
        <v>211163111</v>
      </c>
      <c r="F884" s="61" t="s">
        <v>495</v>
      </c>
      <c r="G884" s="33">
        <v>0</v>
      </c>
      <c r="H884" s="33">
        <v>0</v>
      </c>
      <c r="I884" s="3">
        <f>IFERROR(VLOOKUP(C884,'[6]Anexo 2'!$A$9:$G$1115,7,0),0)</f>
        <v>42065125</v>
      </c>
      <c r="J884" s="3">
        <f>IFERROR(VLOOKUP(C884,'[6]Anexo 1'!$A$9:$F$1115,6,0),0)</f>
        <v>49597965</v>
      </c>
      <c r="K884" s="3"/>
      <c r="L884" s="3"/>
      <c r="M884" s="3"/>
      <c r="N884" s="3"/>
      <c r="O884" s="3"/>
      <c r="P884" s="34">
        <f t="shared" si="40"/>
        <v>91663090</v>
      </c>
      <c r="Q884" s="35">
        <f>VLOOKUP(D884,FEBRERO!$D$13:$Q$1147,14,0)+VLOOKUP(D884,FEBRERO!$D$13:$AC$1147,26,0)</f>
        <v>0</v>
      </c>
      <c r="R884" s="3">
        <f>IFERROR(VLOOKUP(D884,[13]ServNOMINA!$F$16:$M$112,8,0),0)</f>
        <v>0</v>
      </c>
      <c r="S884" s="3">
        <f>IFERROR(VLOOKUP(D884,[13]ServOTROS!$F$16:$M$112,8,0),0)</f>
        <v>0</v>
      </c>
      <c r="T884" s="3">
        <f>IFERROR(VLOOKUP(D884,[13]CANCEL!$F$16:$M$48,8,0),0)</f>
        <v>0</v>
      </c>
      <c r="U884" s="3">
        <f>IFERROR(VLOOKUP(B884,[13]Aaf_PENSION!$C$16:$M$112,11,0),0)</f>
        <v>0</v>
      </c>
      <c r="V884" s="3">
        <f>IFERROR(VLOOKUP(B884,[13]Aaf_SALUD!$C$16:$M$112,11,0),0)</f>
        <v>0</v>
      </c>
      <c r="W884" s="3">
        <f>IFERROR(VLOOKUP(D884,[13]CALIDAD!$F$16:$M$1122,8,0),0)</f>
        <v>10516281</v>
      </c>
      <c r="X884" s="3">
        <f>IFERROR(VLOOKUP(D884,'[14]dinamica municip ok'!$F$4:$G$1107,2,0),0)</f>
        <v>49597965</v>
      </c>
      <c r="Y884" s="3">
        <f>IFERROR(VLOOKUP(B884,[13]Ap_CESANTIAS!$C$16:$M$112,11,0),0)</f>
        <v>0</v>
      </c>
      <c r="Z884" s="3">
        <f>IFERROR(VLOOKUP(B884,[13]Ap_PENSION!$C$16:$M$112,11,0),0)</f>
        <v>0</v>
      </c>
      <c r="AA884" s="3">
        <f>IFERROR(VLOOKUP(B884,[13]Ap_SALUD!$C$16:$M$112,11,0),0)</f>
        <v>0</v>
      </c>
      <c r="AB884" s="3"/>
      <c r="AC884" s="36">
        <f t="shared" si="39"/>
        <v>60114246</v>
      </c>
      <c r="AD884" s="37">
        <f t="shared" si="41"/>
        <v>31548844</v>
      </c>
      <c r="AE884" s="144"/>
    </row>
    <row r="885" spans="1:31" x14ac:dyDescent="0.25">
      <c r="A885" s="29">
        <v>873</v>
      </c>
      <c r="B885" s="61"/>
      <c r="C885" s="143" t="str">
        <f>VLOOKUP(D885,[8]Hoja1!$A$2:$B$1115,2,0)</f>
        <v>63130</v>
      </c>
      <c r="D885" s="31">
        <v>890000441</v>
      </c>
      <c r="E885" s="31">
        <v>213063130</v>
      </c>
      <c r="F885" s="61" t="s">
        <v>1039</v>
      </c>
      <c r="G885" s="33">
        <v>0</v>
      </c>
      <c r="H885" s="33">
        <v>0</v>
      </c>
      <c r="I885" s="3">
        <f>IFERROR(VLOOKUP(C885,'[6]Anexo 2'!$A$9:$G$1115,7,0),0)</f>
        <v>777979376</v>
      </c>
      <c r="J885" s="3">
        <f>IFERROR(VLOOKUP(C885,'[6]Anexo 1'!$A$9:$F$1115,6,0),0)</f>
        <v>997195570</v>
      </c>
      <c r="K885" s="3"/>
      <c r="L885" s="3"/>
      <c r="M885" s="3"/>
      <c r="N885" s="3"/>
      <c r="O885" s="3"/>
      <c r="P885" s="34">
        <f t="shared" si="40"/>
        <v>1775174946</v>
      </c>
      <c r="Q885" s="35">
        <f>VLOOKUP(D885,FEBRERO!$D$13:$Q$1147,14,0)+VLOOKUP(D885,FEBRERO!$D$13:$AC$1147,26,0)</f>
        <v>0</v>
      </c>
      <c r="R885" s="3">
        <f>IFERROR(VLOOKUP(D885,[13]ServNOMINA!$F$16:$M$112,8,0),0)</f>
        <v>0</v>
      </c>
      <c r="S885" s="3">
        <f>IFERROR(VLOOKUP(D885,[13]ServOTROS!$F$16:$M$112,8,0),0)</f>
        <v>0</v>
      </c>
      <c r="T885" s="3">
        <f>IFERROR(VLOOKUP(D885,[13]CANCEL!$F$16:$M$48,8,0),0)</f>
        <v>0</v>
      </c>
      <c r="U885" s="3">
        <f>IFERROR(VLOOKUP(B885,[13]Aaf_PENSION!$C$16:$M$112,11,0),0)</f>
        <v>0</v>
      </c>
      <c r="V885" s="3">
        <f>IFERROR(VLOOKUP(B885,[13]Aaf_SALUD!$C$16:$M$112,11,0),0)</f>
        <v>0</v>
      </c>
      <c r="W885" s="3">
        <f>IFERROR(VLOOKUP(D885,[13]CALIDAD!$F$16:$M$1122,8,0),0)</f>
        <v>194494845</v>
      </c>
      <c r="X885" s="3">
        <f>IFERROR(VLOOKUP(D885,'[14]dinamica municip ok'!$F$4:$G$1107,2,0),0)</f>
        <v>997195570</v>
      </c>
      <c r="Y885" s="3">
        <f>IFERROR(VLOOKUP(B885,[13]Ap_CESANTIAS!$C$16:$M$112,11,0),0)</f>
        <v>0</v>
      </c>
      <c r="Z885" s="3">
        <f>IFERROR(VLOOKUP(B885,[13]Ap_PENSION!$C$16:$M$112,11,0),0)</f>
        <v>0</v>
      </c>
      <c r="AA885" s="3">
        <f>IFERROR(VLOOKUP(B885,[13]Ap_SALUD!$C$16:$M$112,11,0),0)</f>
        <v>0</v>
      </c>
      <c r="AB885" s="3"/>
      <c r="AC885" s="36">
        <f t="shared" si="39"/>
        <v>1191690415</v>
      </c>
      <c r="AD885" s="37">
        <f t="shared" si="41"/>
        <v>583484531</v>
      </c>
      <c r="AE885" s="144"/>
    </row>
    <row r="886" spans="1:31" x14ac:dyDescent="0.25">
      <c r="A886" s="38">
        <v>874</v>
      </c>
      <c r="B886" s="61"/>
      <c r="C886" s="143" t="str">
        <f>VLOOKUP(D886,[8]Hoja1!$A$2:$B$1115,2,0)</f>
        <v>63190</v>
      </c>
      <c r="D886" s="31">
        <v>890001044</v>
      </c>
      <c r="E886" s="31">
        <v>219063190</v>
      </c>
      <c r="F886" s="61" t="s">
        <v>1040</v>
      </c>
      <c r="G886" s="33">
        <v>0</v>
      </c>
      <c r="H886" s="33">
        <v>0</v>
      </c>
      <c r="I886" s="3">
        <f>IFERROR(VLOOKUP(C886,'[6]Anexo 2'!$A$9:$G$1115,7,0),0)</f>
        <v>273370268</v>
      </c>
      <c r="J886" s="3">
        <f>IFERROR(VLOOKUP(C886,'[6]Anexo 1'!$A$9:$F$1115,6,0),0)</f>
        <v>322457713</v>
      </c>
      <c r="K886" s="3"/>
      <c r="L886" s="3"/>
      <c r="M886" s="3"/>
      <c r="N886" s="3"/>
      <c r="O886" s="3"/>
      <c r="P886" s="34">
        <f t="shared" si="40"/>
        <v>595827981</v>
      </c>
      <c r="Q886" s="35">
        <f>VLOOKUP(D886,FEBRERO!$D$13:$Q$1147,14,0)+VLOOKUP(D886,FEBRERO!$D$13:$AC$1147,26,0)</f>
        <v>0</v>
      </c>
      <c r="R886" s="3">
        <f>IFERROR(VLOOKUP(D886,[13]ServNOMINA!$F$16:$M$112,8,0),0)</f>
        <v>0</v>
      </c>
      <c r="S886" s="3">
        <f>IFERROR(VLOOKUP(D886,[13]ServOTROS!$F$16:$M$112,8,0),0)</f>
        <v>0</v>
      </c>
      <c r="T886" s="3">
        <f>IFERROR(VLOOKUP(D886,[13]CANCEL!$F$16:$M$48,8,0),0)</f>
        <v>0</v>
      </c>
      <c r="U886" s="3">
        <f>IFERROR(VLOOKUP(B886,[13]Aaf_PENSION!$C$16:$M$112,11,0),0)</f>
        <v>0</v>
      </c>
      <c r="V886" s="3">
        <f>IFERROR(VLOOKUP(B886,[13]Aaf_SALUD!$C$16:$M$112,11,0),0)</f>
        <v>0</v>
      </c>
      <c r="W886" s="3">
        <f>IFERROR(VLOOKUP(D886,[13]CALIDAD!$F$16:$M$1122,8,0),0)</f>
        <v>68342568</v>
      </c>
      <c r="X886" s="3">
        <f>IFERROR(VLOOKUP(D886,'[14]dinamica municip ok'!$F$4:$G$1107,2,0),0)</f>
        <v>322457713</v>
      </c>
      <c r="Y886" s="3">
        <f>IFERROR(VLOOKUP(B886,[13]Ap_CESANTIAS!$C$16:$M$112,11,0),0)</f>
        <v>0</v>
      </c>
      <c r="Z886" s="3">
        <f>IFERROR(VLOOKUP(B886,[13]Ap_PENSION!$C$16:$M$112,11,0),0)</f>
        <v>0</v>
      </c>
      <c r="AA886" s="3">
        <f>IFERROR(VLOOKUP(B886,[13]Ap_SALUD!$C$16:$M$112,11,0),0)</f>
        <v>0</v>
      </c>
      <c r="AB886" s="3"/>
      <c r="AC886" s="36">
        <f t="shared" si="39"/>
        <v>390800281</v>
      </c>
      <c r="AD886" s="37">
        <f t="shared" si="41"/>
        <v>205027700</v>
      </c>
      <c r="AE886" s="144"/>
    </row>
    <row r="887" spans="1:31" x14ac:dyDescent="0.25">
      <c r="A887" s="29">
        <v>875</v>
      </c>
      <c r="B887" s="61"/>
      <c r="C887" s="143" t="str">
        <f>VLOOKUP(D887,[8]Hoja1!$A$2:$B$1115,2,0)</f>
        <v>63212</v>
      </c>
      <c r="D887" s="31">
        <v>890001061</v>
      </c>
      <c r="E887" s="31">
        <v>211263212</v>
      </c>
      <c r="F887" s="61" t="s">
        <v>452</v>
      </c>
      <c r="G887" s="33">
        <v>0</v>
      </c>
      <c r="H887" s="33">
        <v>0</v>
      </c>
      <c r="I887" s="3">
        <f>IFERROR(VLOOKUP(C887,'[6]Anexo 2'!$A$9:$G$1115,7,0),0)</f>
        <v>79263475</v>
      </c>
      <c r="J887" s="3">
        <f>IFERROR(VLOOKUP(C887,'[6]Anexo 1'!$A$9:$F$1115,6,0),0)</f>
        <v>87813832</v>
      </c>
      <c r="K887" s="3"/>
      <c r="L887" s="3"/>
      <c r="M887" s="3"/>
      <c r="N887" s="3"/>
      <c r="O887" s="3"/>
      <c r="P887" s="34">
        <f t="shared" si="40"/>
        <v>167077307</v>
      </c>
      <c r="Q887" s="35">
        <f>VLOOKUP(D887,FEBRERO!$D$13:$Q$1147,14,0)+VLOOKUP(D887,FEBRERO!$D$13:$AC$1147,26,0)</f>
        <v>0</v>
      </c>
      <c r="R887" s="3">
        <f>IFERROR(VLOOKUP(D887,[13]ServNOMINA!$F$16:$M$112,8,0),0)</f>
        <v>0</v>
      </c>
      <c r="S887" s="3">
        <f>IFERROR(VLOOKUP(D887,[13]ServOTROS!$F$16:$M$112,8,0),0)</f>
        <v>0</v>
      </c>
      <c r="T887" s="3">
        <f>IFERROR(VLOOKUP(D887,[13]CANCEL!$F$16:$M$48,8,0),0)</f>
        <v>0</v>
      </c>
      <c r="U887" s="3">
        <f>IFERROR(VLOOKUP(B887,[13]Aaf_PENSION!$C$16:$M$112,11,0),0)</f>
        <v>0</v>
      </c>
      <c r="V887" s="3">
        <f>IFERROR(VLOOKUP(B887,[13]Aaf_SALUD!$C$16:$M$112,11,0),0)</f>
        <v>0</v>
      </c>
      <c r="W887" s="3">
        <f>IFERROR(VLOOKUP(D887,[13]CALIDAD!$F$16:$M$1122,8,0),0)</f>
        <v>19815870</v>
      </c>
      <c r="X887" s="3">
        <f>IFERROR(VLOOKUP(D887,'[14]dinamica municip ok'!$F$4:$G$1107,2,0),0)</f>
        <v>87813832</v>
      </c>
      <c r="Y887" s="3">
        <f>IFERROR(VLOOKUP(B887,[13]Ap_CESANTIAS!$C$16:$M$112,11,0),0)</f>
        <v>0</v>
      </c>
      <c r="Z887" s="3">
        <f>IFERROR(VLOOKUP(B887,[13]Ap_PENSION!$C$16:$M$112,11,0),0)</f>
        <v>0</v>
      </c>
      <c r="AA887" s="3">
        <f>IFERROR(VLOOKUP(B887,[13]Ap_SALUD!$C$16:$M$112,11,0),0)</f>
        <v>0</v>
      </c>
      <c r="AB887" s="3"/>
      <c r="AC887" s="36">
        <f t="shared" si="39"/>
        <v>107629702</v>
      </c>
      <c r="AD887" s="37">
        <f t="shared" si="41"/>
        <v>59447605</v>
      </c>
      <c r="AE887" s="144"/>
    </row>
    <row r="888" spans="1:31" x14ac:dyDescent="0.25">
      <c r="A888" s="38">
        <v>876</v>
      </c>
      <c r="B888" s="61"/>
      <c r="C888" s="143" t="str">
        <f>VLOOKUP(D888,[8]Hoja1!$A$2:$B$1115,2,0)</f>
        <v>63272</v>
      </c>
      <c r="D888" s="31">
        <v>890001339</v>
      </c>
      <c r="E888" s="31">
        <v>217263272</v>
      </c>
      <c r="F888" s="61" t="s">
        <v>1041</v>
      </c>
      <c r="G888" s="33">
        <v>0</v>
      </c>
      <c r="H888" s="33">
        <v>0</v>
      </c>
      <c r="I888" s="3">
        <f>IFERROR(VLOOKUP(C888,'[6]Anexo 2'!$A$9:$G$1115,7,0),0)</f>
        <v>131602790</v>
      </c>
      <c r="J888" s="3">
        <f>IFERROR(VLOOKUP(C888,'[6]Anexo 1'!$A$9:$F$1115,6,0),0)</f>
        <v>170387396</v>
      </c>
      <c r="K888" s="3"/>
      <c r="L888" s="3"/>
      <c r="M888" s="3"/>
      <c r="N888" s="3"/>
      <c r="O888" s="3"/>
      <c r="P888" s="34">
        <f t="shared" si="40"/>
        <v>301990186</v>
      </c>
      <c r="Q888" s="35">
        <f>VLOOKUP(D888,FEBRERO!$D$13:$Q$1147,14,0)+VLOOKUP(D888,FEBRERO!$D$13:$AC$1147,26,0)</f>
        <v>0</v>
      </c>
      <c r="R888" s="3">
        <f>IFERROR(VLOOKUP(D888,[13]ServNOMINA!$F$16:$M$112,8,0),0)</f>
        <v>0</v>
      </c>
      <c r="S888" s="3">
        <f>IFERROR(VLOOKUP(D888,[13]ServOTROS!$F$16:$M$112,8,0),0)</f>
        <v>0</v>
      </c>
      <c r="T888" s="3">
        <f>IFERROR(VLOOKUP(D888,[13]CANCEL!$F$16:$M$48,8,0),0)</f>
        <v>0</v>
      </c>
      <c r="U888" s="3">
        <f>IFERROR(VLOOKUP(B888,[13]Aaf_PENSION!$C$16:$M$112,11,0),0)</f>
        <v>0</v>
      </c>
      <c r="V888" s="3">
        <f>IFERROR(VLOOKUP(B888,[13]Aaf_SALUD!$C$16:$M$112,11,0),0)</f>
        <v>0</v>
      </c>
      <c r="W888" s="3">
        <f>IFERROR(VLOOKUP(D888,[13]CALIDAD!$F$16:$M$1122,8,0),0)</f>
        <v>32900697</v>
      </c>
      <c r="X888" s="3">
        <f>IFERROR(VLOOKUP(D888,'[14]dinamica municip ok'!$F$4:$G$1107,2,0),0)</f>
        <v>170387396</v>
      </c>
      <c r="Y888" s="3">
        <f>IFERROR(VLOOKUP(B888,[13]Ap_CESANTIAS!$C$16:$M$112,11,0),0)</f>
        <v>0</v>
      </c>
      <c r="Z888" s="3">
        <f>IFERROR(VLOOKUP(B888,[13]Ap_PENSION!$C$16:$M$112,11,0),0)</f>
        <v>0</v>
      </c>
      <c r="AA888" s="3">
        <f>IFERROR(VLOOKUP(B888,[13]Ap_SALUD!$C$16:$M$112,11,0),0)</f>
        <v>0</v>
      </c>
      <c r="AB888" s="3"/>
      <c r="AC888" s="36">
        <f t="shared" si="39"/>
        <v>203288093</v>
      </c>
      <c r="AD888" s="37">
        <f t="shared" si="41"/>
        <v>98702093</v>
      </c>
      <c r="AE888" s="144"/>
    </row>
    <row r="889" spans="1:31" x14ac:dyDescent="0.25">
      <c r="A889" s="29">
        <v>877</v>
      </c>
      <c r="B889" s="61"/>
      <c r="C889" s="143" t="str">
        <f>VLOOKUP(D889,[8]Hoja1!$A$2:$B$1115,2,0)</f>
        <v>63302</v>
      </c>
      <c r="D889" s="31">
        <v>890000864</v>
      </c>
      <c r="E889" s="31">
        <v>210263302</v>
      </c>
      <c r="F889" s="61" t="s">
        <v>1042</v>
      </c>
      <c r="G889" s="33">
        <v>0</v>
      </c>
      <c r="H889" s="33">
        <v>0</v>
      </c>
      <c r="I889" s="3">
        <f>IFERROR(VLOOKUP(C889,'[6]Anexo 2'!$A$9:$G$1115,7,0),0)</f>
        <v>106458932</v>
      </c>
      <c r="J889" s="3">
        <f>IFERROR(VLOOKUP(C889,'[6]Anexo 1'!$A$9:$F$1115,6,0),0)</f>
        <v>118636883</v>
      </c>
      <c r="K889" s="3"/>
      <c r="L889" s="3"/>
      <c r="M889" s="3"/>
      <c r="N889" s="3"/>
      <c r="O889" s="3"/>
      <c r="P889" s="34">
        <f t="shared" si="40"/>
        <v>225095815</v>
      </c>
      <c r="Q889" s="35">
        <f>VLOOKUP(D889,FEBRERO!$D$13:$Q$1147,14,0)+VLOOKUP(D889,FEBRERO!$D$13:$AC$1147,26,0)</f>
        <v>0</v>
      </c>
      <c r="R889" s="3">
        <f>IFERROR(VLOOKUP(D889,[13]ServNOMINA!$F$16:$M$112,8,0),0)</f>
        <v>0</v>
      </c>
      <c r="S889" s="3">
        <f>IFERROR(VLOOKUP(D889,[13]ServOTROS!$F$16:$M$112,8,0),0)</f>
        <v>0</v>
      </c>
      <c r="T889" s="3">
        <f>IFERROR(VLOOKUP(D889,[13]CANCEL!$F$16:$M$48,8,0),0)</f>
        <v>0</v>
      </c>
      <c r="U889" s="3">
        <f>IFERROR(VLOOKUP(B889,[13]Aaf_PENSION!$C$16:$M$112,11,0),0)</f>
        <v>0</v>
      </c>
      <c r="V889" s="3">
        <f>IFERROR(VLOOKUP(B889,[13]Aaf_SALUD!$C$16:$M$112,11,0),0)</f>
        <v>0</v>
      </c>
      <c r="W889" s="3">
        <f>IFERROR(VLOOKUP(D889,[13]CALIDAD!$F$16:$M$1122,8,0),0)</f>
        <v>26614734</v>
      </c>
      <c r="X889" s="3">
        <f>IFERROR(VLOOKUP(D889,'[14]dinamica municip ok'!$F$4:$G$1107,2,0),0)</f>
        <v>118636883</v>
      </c>
      <c r="Y889" s="3">
        <f>IFERROR(VLOOKUP(B889,[13]Ap_CESANTIAS!$C$16:$M$112,11,0),0)</f>
        <v>0</v>
      </c>
      <c r="Z889" s="3">
        <f>IFERROR(VLOOKUP(B889,[13]Ap_PENSION!$C$16:$M$112,11,0),0)</f>
        <v>0</v>
      </c>
      <c r="AA889" s="3">
        <f>IFERROR(VLOOKUP(B889,[13]Ap_SALUD!$C$16:$M$112,11,0),0)</f>
        <v>0</v>
      </c>
      <c r="AB889" s="3"/>
      <c r="AC889" s="36">
        <f t="shared" si="39"/>
        <v>145251617</v>
      </c>
      <c r="AD889" s="37">
        <f t="shared" si="41"/>
        <v>79844198</v>
      </c>
      <c r="AE889" s="144"/>
    </row>
    <row r="890" spans="1:31" x14ac:dyDescent="0.25">
      <c r="A890" s="38">
        <v>878</v>
      </c>
      <c r="B890" s="61"/>
      <c r="C890" s="143" t="str">
        <f>VLOOKUP(D890,[8]Hoja1!$A$2:$B$1115,2,0)</f>
        <v>63401</v>
      </c>
      <c r="D890" s="31">
        <v>890000564</v>
      </c>
      <c r="E890" s="31">
        <v>210163401</v>
      </c>
      <c r="F890" s="61" t="s">
        <v>1043</v>
      </c>
      <c r="G890" s="33">
        <v>0</v>
      </c>
      <c r="H890" s="33">
        <v>0</v>
      </c>
      <c r="I890" s="3">
        <f>IFERROR(VLOOKUP(C890,'[6]Anexo 2'!$A$9:$G$1115,7,0),0)</f>
        <v>537337192</v>
      </c>
      <c r="J890" s="3">
        <f>IFERROR(VLOOKUP(C890,'[6]Anexo 1'!$A$9:$F$1115,6,0),0)</f>
        <v>513640152</v>
      </c>
      <c r="K890" s="3"/>
      <c r="L890" s="3"/>
      <c r="M890" s="3"/>
      <c r="N890" s="3"/>
      <c r="O890" s="3"/>
      <c r="P890" s="34">
        <f t="shared" si="40"/>
        <v>1050977344</v>
      </c>
      <c r="Q890" s="35">
        <f>VLOOKUP(D890,FEBRERO!$D$13:$Q$1147,14,0)+VLOOKUP(D890,FEBRERO!$D$13:$AC$1147,26,0)</f>
        <v>0</v>
      </c>
      <c r="R890" s="3">
        <f>IFERROR(VLOOKUP(D890,[13]ServNOMINA!$F$16:$M$112,8,0),0)</f>
        <v>0</v>
      </c>
      <c r="S890" s="3">
        <f>IFERROR(VLOOKUP(D890,[13]ServOTROS!$F$16:$M$112,8,0),0)</f>
        <v>0</v>
      </c>
      <c r="T890" s="3">
        <f>IFERROR(VLOOKUP(D890,[13]CANCEL!$F$16:$M$48,8,0),0)</f>
        <v>0</v>
      </c>
      <c r="U890" s="3">
        <f>IFERROR(VLOOKUP(B890,[13]Aaf_PENSION!$C$16:$M$112,11,0),0)</f>
        <v>0</v>
      </c>
      <c r="V890" s="3">
        <f>IFERROR(VLOOKUP(B890,[13]Aaf_SALUD!$C$16:$M$112,11,0),0)</f>
        <v>0</v>
      </c>
      <c r="W890" s="3">
        <f>IFERROR(VLOOKUP(D890,[13]CALIDAD!$F$16:$M$1122,8,0),0)</f>
        <v>134334297</v>
      </c>
      <c r="X890" s="3">
        <f>IFERROR(VLOOKUP(D890,'[14]dinamica municip ok'!$F$4:$G$1107,2,0),0)</f>
        <v>513640152</v>
      </c>
      <c r="Y890" s="3">
        <f>IFERROR(VLOOKUP(B890,[13]Ap_CESANTIAS!$C$16:$M$112,11,0),0)</f>
        <v>0</v>
      </c>
      <c r="Z890" s="3">
        <f>IFERROR(VLOOKUP(B890,[13]Ap_PENSION!$C$16:$M$112,11,0),0)</f>
        <v>0</v>
      </c>
      <c r="AA890" s="3">
        <f>IFERROR(VLOOKUP(B890,[13]Ap_SALUD!$C$16:$M$112,11,0),0)</f>
        <v>0</v>
      </c>
      <c r="AB890" s="3"/>
      <c r="AC890" s="36">
        <f t="shared" si="39"/>
        <v>647974449</v>
      </c>
      <c r="AD890" s="37">
        <f t="shared" si="41"/>
        <v>403002895</v>
      </c>
      <c r="AE890" s="144"/>
    </row>
    <row r="891" spans="1:31" x14ac:dyDescent="0.25">
      <c r="A891" s="29">
        <v>879</v>
      </c>
      <c r="B891" s="61"/>
      <c r="C891" s="143" t="str">
        <f>VLOOKUP(D891,[8]Hoja1!$A$2:$B$1115,2,0)</f>
        <v>63470</v>
      </c>
      <c r="D891" s="31">
        <v>890000858</v>
      </c>
      <c r="E891" s="31">
        <v>217063470</v>
      </c>
      <c r="F891" s="61" t="s">
        <v>1044</v>
      </c>
      <c r="G891" s="33">
        <v>0</v>
      </c>
      <c r="H891" s="33">
        <v>0</v>
      </c>
      <c r="I891" s="3">
        <f>IFERROR(VLOOKUP(C891,'[6]Anexo 2'!$A$9:$G$1115,7,0),0)</f>
        <v>554285328</v>
      </c>
      <c r="J891" s="3">
        <f>IFERROR(VLOOKUP(C891,'[6]Anexo 1'!$A$9:$F$1115,6,0),0)</f>
        <v>585994685</v>
      </c>
      <c r="K891" s="3"/>
      <c r="L891" s="3"/>
      <c r="M891" s="3"/>
      <c r="N891" s="3"/>
      <c r="O891" s="3"/>
      <c r="P891" s="34">
        <f t="shared" si="40"/>
        <v>1140280013</v>
      </c>
      <c r="Q891" s="35">
        <f>VLOOKUP(D891,FEBRERO!$D$13:$Q$1147,14,0)+VLOOKUP(D891,FEBRERO!$D$13:$AC$1147,26,0)</f>
        <v>0</v>
      </c>
      <c r="R891" s="3">
        <f>IFERROR(VLOOKUP(D891,[13]ServNOMINA!$F$16:$M$112,8,0),0)</f>
        <v>0</v>
      </c>
      <c r="S891" s="3">
        <f>IFERROR(VLOOKUP(D891,[13]ServOTROS!$F$16:$M$112,8,0),0)</f>
        <v>0</v>
      </c>
      <c r="T891" s="3">
        <f>IFERROR(VLOOKUP(D891,[13]CANCEL!$F$16:$M$48,8,0),0)</f>
        <v>0</v>
      </c>
      <c r="U891" s="3">
        <f>IFERROR(VLOOKUP(B891,[13]Aaf_PENSION!$C$16:$M$112,11,0),0)</f>
        <v>0</v>
      </c>
      <c r="V891" s="3">
        <f>IFERROR(VLOOKUP(B891,[13]Aaf_SALUD!$C$16:$M$112,11,0),0)</f>
        <v>0</v>
      </c>
      <c r="W891" s="3">
        <f>IFERROR(VLOOKUP(D891,[13]CALIDAD!$F$16:$M$1122,8,0),0)</f>
        <v>138571332</v>
      </c>
      <c r="X891" s="3">
        <f>IFERROR(VLOOKUP(D891,'[14]dinamica municip ok'!$F$4:$G$1107,2,0),0)</f>
        <v>585994685</v>
      </c>
      <c r="Y891" s="3">
        <f>IFERROR(VLOOKUP(B891,[13]Ap_CESANTIAS!$C$16:$M$112,11,0),0)</f>
        <v>0</v>
      </c>
      <c r="Z891" s="3">
        <f>IFERROR(VLOOKUP(B891,[13]Ap_PENSION!$C$16:$M$112,11,0),0)</f>
        <v>0</v>
      </c>
      <c r="AA891" s="3">
        <f>IFERROR(VLOOKUP(B891,[13]Ap_SALUD!$C$16:$M$112,11,0),0)</f>
        <v>0</v>
      </c>
      <c r="AB891" s="3"/>
      <c r="AC891" s="36">
        <f t="shared" si="39"/>
        <v>724566017</v>
      </c>
      <c r="AD891" s="37">
        <f t="shared" si="41"/>
        <v>415713996</v>
      </c>
      <c r="AE891" s="144"/>
    </row>
    <row r="892" spans="1:31" x14ac:dyDescent="0.25">
      <c r="A892" s="38">
        <v>880</v>
      </c>
      <c r="B892" s="61"/>
      <c r="C892" s="143" t="str">
        <f>VLOOKUP(D892,[8]Hoja1!$A$2:$B$1115,2,0)</f>
        <v>63548</v>
      </c>
      <c r="D892" s="31">
        <v>890001181</v>
      </c>
      <c r="E892" s="31">
        <v>214863548</v>
      </c>
      <c r="F892" s="61" t="s">
        <v>1045</v>
      </c>
      <c r="G892" s="33">
        <v>0</v>
      </c>
      <c r="H892" s="33">
        <v>0</v>
      </c>
      <c r="I892" s="3">
        <f>IFERROR(VLOOKUP(C892,'[6]Anexo 2'!$A$9:$G$1115,7,0),0)</f>
        <v>89273922</v>
      </c>
      <c r="J892" s="3">
        <f>IFERROR(VLOOKUP(C892,'[6]Anexo 1'!$A$9:$F$1115,6,0),0)</f>
        <v>122075181</v>
      </c>
      <c r="K892" s="3"/>
      <c r="L892" s="3"/>
      <c r="M892" s="3"/>
      <c r="N892" s="3"/>
      <c r="O892" s="3"/>
      <c r="P892" s="34">
        <f t="shared" si="40"/>
        <v>211349103</v>
      </c>
      <c r="Q892" s="35">
        <f>VLOOKUP(D892,FEBRERO!$D$13:$Q$1147,14,0)+VLOOKUP(D892,FEBRERO!$D$13:$AC$1147,26,0)</f>
        <v>0</v>
      </c>
      <c r="R892" s="3">
        <f>IFERROR(VLOOKUP(D892,[13]ServNOMINA!$F$16:$M$112,8,0),0)</f>
        <v>0</v>
      </c>
      <c r="S892" s="3">
        <f>IFERROR(VLOOKUP(D892,[13]ServOTROS!$F$16:$M$112,8,0),0)</f>
        <v>0</v>
      </c>
      <c r="T892" s="3">
        <f>IFERROR(VLOOKUP(D892,[13]CANCEL!$F$16:$M$48,8,0),0)</f>
        <v>0</v>
      </c>
      <c r="U892" s="3">
        <f>IFERROR(VLOOKUP(B892,[13]Aaf_PENSION!$C$16:$M$112,11,0),0)</f>
        <v>0</v>
      </c>
      <c r="V892" s="3">
        <f>IFERROR(VLOOKUP(B892,[13]Aaf_SALUD!$C$16:$M$112,11,0),0)</f>
        <v>0</v>
      </c>
      <c r="W892" s="3">
        <f>IFERROR(VLOOKUP(D892,[13]CALIDAD!$F$16:$M$1122,8,0),0)</f>
        <v>22318482</v>
      </c>
      <c r="X892" s="3">
        <f>IFERROR(VLOOKUP(D892,'[14]dinamica municip ok'!$F$4:$G$1107,2,0),0)</f>
        <v>122075181</v>
      </c>
      <c r="Y892" s="3">
        <f>IFERROR(VLOOKUP(B892,[13]Ap_CESANTIAS!$C$16:$M$112,11,0),0)</f>
        <v>0</v>
      </c>
      <c r="Z892" s="3">
        <f>IFERROR(VLOOKUP(B892,[13]Ap_PENSION!$C$16:$M$112,11,0),0)</f>
        <v>0</v>
      </c>
      <c r="AA892" s="3">
        <f>IFERROR(VLOOKUP(B892,[13]Ap_SALUD!$C$16:$M$112,11,0),0)</f>
        <v>0</v>
      </c>
      <c r="AB892" s="3"/>
      <c r="AC892" s="36">
        <f t="shared" si="39"/>
        <v>144393663</v>
      </c>
      <c r="AD892" s="37">
        <f t="shared" si="41"/>
        <v>66955440</v>
      </c>
      <c r="AE892" s="144"/>
    </row>
    <row r="893" spans="1:31" x14ac:dyDescent="0.25">
      <c r="A893" s="29">
        <v>881</v>
      </c>
      <c r="B893" s="61"/>
      <c r="C893" s="143" t="str">
        <f>VLOOKUP(D893,[8]Hoja1!$A$2:$B$1115,2,0)</f>
        <v>63594</v>
      </c>
      <c r="D893" s="31">
        <v>890000613</v>
      </c>
      <c r="E893" s="31">
        <v>219463594</v>
      </c>
      <c r="F893" s="61" t="s">
        <v>1046</v>
      </c>
      <c r="G893" s="33">
        <v>0</v>
      </c>
      <c r="H893" s="33">
        <v>0</v>
      </c>
      <c r="I893" s="3">
        <f>IFERROR(VLOOKUP(C893,'[6]Anexo 2'!$A$9:$G$1115,7,0),0)</f>
        <v>369938728</v>
      </c>
      <c r="J893" s="3">
        <f>IFERROR(VLOOKUP(C893,'[6]Anexo 1'!$A$9:$F$1115,6,0),0)</f>
        <v>440515796</v>
      </c>
      <c r="K893" s="3"/>
      <c r="L893" s="3"/>
      <c r="M893" s="3"/>
      <c r="N893" s="3"/>
      <c r="O893" s="3"/>
      <c r="P893" s="34">
        <f t="shared" si="40"/>
        <v>810454524</v>
      </c>
      <c r="Q893" s="35">
        <f>VLOOKUP(D893,FEBRERO!$D$13:$Q$1147,14,0)+VLOOKUP(D893,FEBRERO!$D$13:$AC$1147,26,0)</f>
        <v>0</v>
      </c>
      <c r="R893" s="3">
        <f>IFERROR(VLOOKUP(D893,[13]ServNOMINA!$F$16:$M$112,8,0),0)</f>
        <v>0</v>
      </c>
      <c r="S893" s="3">
        <f>IFERROR(VLOOKUP(D893,[13]ServOTROS!$F$16:$M$112,8,0),0)</f>
        <v>0</v>
      </c>
      <c r="T893" s="3">
        <f>IFERROR(VLOOKUP(D893,[13]CANCEL!$F$16:$M$48,8,0),0)</f>
        <v>0</v>
      </c>
      <c r="U893" s="3">
        <f>IFERROR(VLOOKUP(B893,[13]Aaf_PENSION!$C$16:$M$112,11,0),0)</f>
        <v>0</v>
      </c>
      <c r="V893" s="3">
        <f>IFERROR(VLOOKUP(B893,[13]Aaf_SALUD!$C$16:$M$112,11,0),0)</f>
        <v>0</v>
      </c>
      <c r="W893" s="3">
        <f>IFERROR(VLOOKUP(D893,[13]CALIDAD!$F$16:$M$1122,8,0),0)</f>
        <v>92484681</v>
      </c>
      <c r="X893" s="3">
        <f>IFERROR(VLOOKUP(D893,'[14]dinamica municip ok'!$F$4:$G$1107,2,0),0)</f>
        <v>440515796</v>
      </c>
      <c r="Y893" s="3">
        <f>IFERROR(VLOOKUP(B893,[13]Ap_CESANTIAS!$C$16:$M$112,11,0),0)</f>
        <v>0</v>
      </c>
      <c r="Z893" s="3">
        <f>IFERROR(VLOOKUP(B893,[13]Ap_PENSION!$C$16:$M$112,11,0),0)</f>
        <v>0</v>
      </c>
      <c r="AA893" s="3">
        <f>IFERROR(VLOOKUP(B893,[13]Ap_SALUD!$C$16:$M$112,11,0),0)</f>
        <v>0</v>
      </c>
      <c r="AB893" s="3"/>
      <c r="AC893" s="36">
        <f t="shared" si="39"/>
        <v>533000477</v>
      </c>
      <c r="AD893" s="37">
        <f t="shared" si="41"/>
        <v>277454047</v>
      </c>
      <c r="AE893" s="144"/>
    </row>
    <row r="894" spans="1:31" x14ac:dyDescent="0.25">
      <c r="A894" s="38">
        <v>882</v>
      </c>
      <c r="B894" s="61"/>
      <c r="C894" s="143" t="str">
        <f>VLOOKUP(D894,[8]Hoja1!$A$2:$B$1115,2,0)</f>
        <v>63690</v>
      </c>
      <c r="D894" s="31">
        <v>890001127</v>
      </c>
      <c r="E894" s="31">
        <v>219063690</v>
      </c>
      <c r="F894" s="61" t="s">
        <v>1047</v>
      </c>
      <c r="G894" s="33">
        <v>0</v>
      </c>
      <c r="H894" s="33">
        <v>0</v>
      </c>
      <c r="I894" s="3">
        <f>IFERROR(VLOOKUP(C894,'[6]Anexo 2'!$A$9:$G$1115,7,0),0)</f>
        <v>79076423</v>
      </c>
      <c r="J894" s="3">
        <f>IFERROR(VLOOKUP(C894,'[6]Anexo 1'!$A$9:$F$1115,6,0),0)</f>
        <v>98605823</v>
      </c>
      <c r="K894" s="3"/>
      <c r="L894" s="3"/>
      <c r="M894" s="3"/>
      <c r="N894" s="3"/>
      <c r="O894" s="3"/>
      <c r="P894" s="34">
        <f t="shared" si="40"/>
        <v>177682246</v>
      </c>
      <c r="Q894" s="35">
        <f>VLOOKUP(D894,FEBRERO!$D$13:$Q$1147,14,0)+VLOOKUP(D894,FEBRERO!$D$13:$AC$1147,26,0)</f>
        <v>0</v>
      </c>
      <c r="R894" s="3">
        <f>IFERROR(VLOOKUP(D894,[13]ServNOMINA!$F$16:$M$112,8,0),0)</f>
        <v>0</v>
      </c>
      <c r="S894" s="3">
        <f>IFERROR(VLOOKUP(D894,[13]ServOTROS!$F$16:$M$112,8,0),0)</f>
        <v>0</v>
      </c>
      <c r="T894" s="3">
        <f>IFERROR(VLOOKUP(D894,[13]CANCEL!$F$16:$M$48,8,0),0)</f>
        <v>0</v>
      </c>
      <c r="U894" s="3">
        <f>IFERROR(VLOOKUP(B894,[13]Aaf_PENSION!$C$16:$M$112,11,0),0)</f>
        <v>0</v>
      </c>
      <c r="V894" s="3">
        <f>IFERROR(VLOOKUP(B894,[13]Aaf_SALUD!$C$16:$M$112,11,0),0)</f>
        <v>0</v>
      </c>
      <c r="W894" s="3">
        <f>IFERROR(VLOOKUP(D894,[13]CALIDAD!$F$16:$M$1122,8,0),0)</f>
        <v>19769106</v>
      </c>
      <c r="X894" s="3">
        <f>IFERROR(VLOOKUP(D894,'[14]dinamica municip ok'!$F$4:$G$1107,2,0),0)</f>
        <v>98605823</v>
      </c>
      <c r="Y894" s="3">
        <f>IFERROR(VLOOKUP(B894,[13]Ap_CESANTIAS!$C$16:$M$112,11,0),0)</f>
        <v>0</v>
      </c>
      <c r="Z894" s="3">
        <f>IFERROR(VLOOKUP(B894,[13]Ap_PENSION!$C$16:$M$112,11,0),0)</f>
        <v>0</v>
      </c>
      <c r="AA894" s="3">
        <f>IFERROR(VLOOKUP(B894,[13]Ap_SALUD!$C$16:$M$112,11,0),0)</f>
        <v>0</v>
      </c>
      <c r="AB894" s="3"/>
      <c r="AC894" s="36">
        <f t="shared" si="39"/>
        <v>118374929</v>
      </c>
      <c r="AD894" s="37">
        <f t="shared" si="41"/>
        <v>59307317</v>
      </c>
      <c r="AE894" s="144"/>
    </row>
    <row r="895" spans="1:31" x14ac:dyDescent="0.25">
      <c r="A895" s="29">
        <v>883</v>
      </c>
      <c r="B895" s="61"/>
      <c r="C895" s="143" t="str">
        <f>VLOOKUP(D895,[8]Hoja1!$A$2:$B$1115,2,0)</f>
        <v>66045</v>
      </c>
      <c r="D895" s="31">
        <v>891480022</v>
      </c>
      <c r="E895" s="31">
        <v>214566045</v>
      </c>
      <c r="F895" s="61" t="s">
        <v>1048</v>
      </c>
      <c r="G895" s="33">
        <v>0</v>
      </c>
      <c r="H895" s="33">
        <v>0</v>
      </c>
      <c r="I895" s="3">
        <f>IFERROR(VLOOKUP(C895,'[6]Anexo 2'!$A$9:$G$1115,7,0),0)</f>
        <v>140346952</v>
      </c>
      <c r="J895" s="3">
        <f>IFERROR(VLOOKUP(C895,'[6]Anexo 1'!$A$9:$F$1115,6,0),0)</f>
        <v>177746140</v>
      </c>
      <c r="K895" s="3"/>
      <c r="L895" s="3"/>
      <c r="M895" s="3"/>
      <c r="N895" s="3"/>
      <c r="O895" s="3"/>
      <c r="P895" s="34">
        <f t="shared" si="40"/>
        <v>318093092</v>
      </c>
      <c r="Q895" s="35">
        <f>VLOOKUP(D895,FEBRERO!$D$13:$Q$1147,14,0)+VLOOKUP(D895,FEBRERO!$D$13:$AC$1147,26,0)</f>
        <v>0</v>
      </c>
      <c r="R895" s="3">
        <f>IFERROR(VLOOKUP(D895,[13]ServNOMINA!$F$16:$M$112,8,0),0)</f>
        <v>0</v>
      </c>
      <c r="S895" s="3">
        <f>IFERROR(VLOOKUP(D895,[13]ServOTROS!$F$16:$M$112,8,0),0)</f>
        <v>0</v>
      </c>
      <c r="T895" s="3">
        <f>IFERROR(VLOOKUP(D895,[13]CANCEL!$F$16:$M$48,8,0),0)</f>
        <v>0</v>
      </c>
      <c r="U895" s="3">
        <f>IFERROR(VLOOKUP(B895,[13]Aaf_PENSION!$C$16:$M$112,11,0),0)</f>
        <v>0</v>
      </c>
      <c r="V895" s="3">
        <f>IFERROR(VLOOKUP(B895,[13]Aaf_SALUD!$C$16:$M$112,11,0),0)</f>
        <v>0</v>
      </c>
      <c r="W895" s="3">
        <f>IFERROR(VLOOKUP(D895,[13]CALIDAD!$F$16:$M$1122,8,0),0)</f>
        <v>35086737</v>
      </c>
      <c r="X895" s="3">
        <f>IFERROR(VLOOKUP(D895,'[14]dinamica municip ok'!$F$4:$G$1107,2,0),0)</f>
        <v>177746140</v>
      </c>
      <c r="Y895" s="3">
        <f>IFERROR(VLOOKUP(B895,[13]Ap_CESANTIAS!$C$16:$M$112,11,0),0)</f>
        <v>0</v>
      </c>
      <c r="Z895" s="3">
        <f>IFERROR(VLOOKUP(B895,[13]Ap_PENSION!$C$16:$M$112,11,0),0)</f>
        <v>0</v>
      </c>
      <c r="AA895" s="3">
        <f>IFERROR(VLOOKUP(B895,[13]Ap_SALUD!$C$16:$M$112,11,0),0)</f>
        <v>0</v>
      </c>
      <c r="AB895" s="3"/>
      <c r="AC895" s="36">
        <f t="shared" si="39"/>
        <v>212832877</v>
      </c>
      <c r="AD895" s="37">
        <f t="shared" si="41"/>
        <v>105260215</v>
      </c>
      <c r="AE895" s="144"/>
    </row>
    <row r="896" spans="1:31" x14ac:dyDescent="0.25">
      <c r="A896" s="38">
        <v>884</v>
      </c>
      <c r="B896" s="61"/>
      <c r="C896" s="143" t="str">
        <f>VLOOKUP(D896,[8]Hoja1!$A$2:$B$1115,2,0)</f>
        <v>66075</v>
      </c>
      <c r="D896" s="31">
        <v>890801143</v>
      </c>
      <c r="E896" s="31">
        <v>217566075</v>
      </c>
      <c r="F896" s="61" t="s">
        <v>645</v>
      </c>
      <c r="G896" s="33">
        <v>0</v>
      </c>
      <c r="H896" s="33">
        <v>0</v>
      </c>
      <c r="I896" s="3">
        <f>IFERROR(VLOOKUP(C896,'[6]Anexo 2'!$A$9:$G$1115,7,0),0)</f>
        <v>70929859</v>
      </c>
      <c r="J896" s="3">
        <f>IFERROR(VLOOKUP(C896,'[6]Anexo 1'!$A$9:$F$1115,6,0),0)</f>
        <v>104292975</v>
      </c>
      <c r="K896" s="3"/>
      <c r="L896" s="3"/>
      <c r="M896" s="3"/>
      <c r="N896" s="3"/>
      <c r="O896" s="3"/>
      <c r="P896" s="34">
        <f t="shared" si="40"/>
        <v>175222834</v>
      </c>
      <c r="Q896" s="35">
        <f>VLOOKUP(D896,FEBRERO!$D$13:$Q$1147,14,0)+VLOOKUP(D896,FEBRERO!$D$13:$AC$1147,26,0)</f>
        <v>0</v>
      </c>
      <c r="R896" s="3">
        <f>IFERROR(VLOOKUP(D896,[13]ServNOMINA!$F$16:$M$112,8,0),0)</f>
        <v>0</v>
      </c>
      <c r="S896" s="3">
        <f>IFERROR(VLOOKUP(D896,[13]ServOTROS!$F$16:$M$112,8,0),0)</f>
        <v>0</v>
      </c>
      <c r="T896" s="3">
        <f>IFERROR(VLOOKUP(D896,[13]CANCEL!$F$16:$M$48,8,0),0)</f>
        <v>0</v>
      </c>
      <c r="U896" s="3">
        <f>IFERROR(VLOOKUP(B896,[13]Aaf_PENSION!$C$16:$M$112,11,0),0)</f>
        <v>0</v>
      </c>
      <c r="V896" s="3">
        <f>IFERROR(VLOOKUP(B896,[13]Aaf_SALUD!$C$16:$M$112,11,0),0)</f>
        <v>0</v>
      </c>
      <c r="W896" s="3">
        <f>IFERROR(VLOOKUP(D896,[13]CALIDAD!$F$16:$M$1122,8,0),0)</f>
        <v>17732466</v>
      </c>
      <c r="X896" s="3">
        <f>IFERROR(VLOOKUP(D896,'[14]dinamica municip ok'!$F$4:$G$1107,2,0),0)</f>
        <v>104292975</v>
      </c>
      <c r="Y896" s="3">
        <f>IFERROR(VLOOKUP(B896,[13]Ap_CESANTIAS!$C$16:$M$112,11,0),0)</f>
        <v>0</v>
      </c>
      <c r="Z896" s="3">
        <f>IFERROR(VLOOKUP(B896,[13]Ap_PENSION!$C$16:$M$112,11,0),0)</f>
        <v>0</v>
      </c>
      <c r="AA896" s="3">
        <f>IFERROR(VLOOKUP(B896,[13]Ap_SALUD!$C$16:$M$112,11,0),0)</f>
        <v>0</v>
      </c>
      <c r="AB896" s="3"/>
      <c r="AC896" s="36">
        <f t="shared" si="39"/>
        <v>122025441</v>
      </c>
      <c r="AD896" s="37">
        <f t="shared" si="41"/>
        <v>53197393</v>
      </c>
      <c r="AE896" s="144"/>
    </row>
    <row r="897" spans="1:31" x14ac:dyDescent="0.25">
      <c r="A897" s="29">
        <v>885</v>
      </c>
      <c r="B897" s="61"/>
      <c r="C897" s="143" t="str">
        <f>VLOOKUP(D897,[8]Hoja1!$A$2:$B$1115,2,0)</f>
        <v>66088</v>
      </c>
      <c r="D897" s="31">
        <v>891480024</v>
      </c>
      <c r="E897" s="31">
        <v>218866088</v>
      </c>
      <c r="F897" s="61" t="s">
        <v>1049</v>
      </c>
      <c r="G897" s="33">
        <v>0</v>
      </c>
      <c r="H897" s="33">
        <v>0</v>
      </c>
      <c r="I897" s="3">
        <f>IFERROR(VLOOKUP(C897,'[6]Anexo 2'!$A$9:$G$1115,7,0),0)</f>
        <v>385328600</v>
      </c>
      <c r="J897" s="3">
        <f>IFERROR(VLOOKUP(C897,'[6]Anexo 1'!$A$9:$F$1115,6,0),0)</f>
        <v>443244353</v>
      </c>
      <c r="K897" s="3"/>
      <c r="L897" s="3"/>
      <c r="M897" s="3"/>
      <c r="N897" s="3"/>
      <c r="O897" s="3"/>
      <c r="P897" s="34">
        <f t="shared" si="40"/>
        <v>828572953</v>
      </c>
      <c r="Q897" s="35">
        <f>VLOOKUP(D897,FEBRERO!$D$13:$Q$1147,14,0)+VLOOKUP(D897,FEBRERO!$D$13:$AC$1147,26,0)</f>
        <v>0</v>
      </c>
      <c r="R897" s="3">
        <f>IFERROR(VLOOKUP(D897,[13]ServNOMINA!$F$16:$M$112,8,0),0)</f>
        <v>0</v>
      </c>
      <c r="S897" s="3">
        <f>IFERROR(VLOOKUP(D897,[13]ServOTROS!$F$16:$M$112,8,0),0)</f>
        <v>0</v>
      </c>
      <c r="T897" s="3">
        <f>IFERROR(VLOOKUP(D897,[13]CANCEL!$F$16:$M$48,8,0),0)</f>
        <v>0</v>
      </c>
      <c r="U897" s="3">
        <f>IFERROR(VLOOKUP(B897,[13]Aaf_PENSION!$C$16:$M$112,11,0),0)</f>
        <v>0</v>
      </c>
      <c r="V897" s="3">
        <f>IFERROR(VLOOKUP(B897,[13]Aaf_SALUD!$C$16:$M$112,11,0),0)</f>
        <v>0</v>
      </c>
      <c r="W897" s="3">
        <f>IFERROR(VLOOKUP(D897,[13]CALIDAD!$F$16:$M$1122,8,0),0)</f>
        <v>96332151</v>
      </c>
      <c r="X897" s="3">
        <f>IFERROR(VLOOKUP(D897,'[14]dinamica municip ok'!$F$4:$G$1107,2,0),0)</f>
        <v>443244353</v>
      </c>
      <c r="Y897" s="3">
        <f>IFERROR(VLOOKUP(B897,[13]Ap_CESANTIAS!$C$16:$M$112,11,0),0)</f>
        <v>0</v>
      </c>
      <c r="Z897" s="3">
        <f>IFERROR(VLOOKUP(B897,[13]Ap_PENSION!$C$16:$M$112,11,0),0)</f>
        <v>0</v>
      </c>
      <c r="AA897" s="3">
        <f>IFERROR(VLOOKUP(B897,[13]Ap_SALUD!$C$16:$M$112,11,0),0)</f>
        <v>0</v>
      </c>
      <c r="AB897" s="3"/>
      <c r="AC897" s="36">
        <f t="shared" si="39"/>
        <v>539576504</v>
      </c>
      <c r="AD897" s="37">
        <f t="shared" si="41"/>
        <v>288996449</v>
      </c>
      <c r="AE897" s="144"/>
    </row>
    <row r="898" spans="1:31" x14ac:dyDescent="0.25">
      <c r="A898" s="38">
        <v>886</v>
      </c>
      <c r="B898" s="61"/>
      <c r="C898" s="143" t="str">
        <f>VLOOKUP(D898,[8]Hoja1!$A$2:$B$1115,2,0)</f>
        <v>66318</v>
      </c>
      <c r="D898" s="31">
        <v>891480025</v>
      </c>
      <c r="E898" s="31">
        <v>211866318</v>
      </c>
      <c r="F898" s="61" t="s">
        <v>1050</v>
      </c>
      <c r="G898" s="33">
        <v>0</v>
      </c>
      <c r="H898" s="33">
        <v>0</v>
      </c>
      <c r="I898" s="3">
        <f>IFERROR(VLOOKUP(C898,'[6]Anexo 2'!$A$9:$G$1115,7,0),0)</f>
        <v>183481616</v>
      </c>
      <c r="J898" s="3">
        <f>IFERROR(VLOOKUP(C898,'[6]Anexo 1'!$A$9:$F$1115,6,0),0)</f>
        <v>220623056</v>
      </c>
      <c r="K898" s="3"/>
      <c r="L898" s="3"/>
      <c r="M898" s="3"/>
      <c r="N898" s="3"/>
      <c r="O898" s="3"/>
      <c r="P898" s="34">
        <f t="shared" si="40"/>
        <v>404104672</v>
      </c>
      <c r="Q898" s="35">
        <f>VLOOKUP(D898,FEBRERO!$D$13:$Q$1147,14,0)+VLOOKUP(D898,FEBRERO!$D$13:$AC$1147,26,0)</f>
        <v>0</v>
      </c>
      <c r="R898" s="3">
        <f>IFERROR(VLOOKUP(D898,[13]ServNOMINA!$F$16:$M$112,8,0),0)</f>
        <v>0</v>
      </c>
      <c r="S898" s="3">
        <f>IFERROR(VLOOKUP(D898,[13]ServOTROS!$F$16:$M$112,8,0),0)</f>
        <v>0</v>
      </c>
      <c r="T898" s="3">
        <f>IFERROR(VLOOKUP(D898,[13]CANCEL!$F$16:$M$48,8,0),0)</f>
        <v>0</v>
      </c>
      <c r="U898" s="3">
        <f>IFERROR(VLOOKUP(B898,[13]Aaf_PENSION!$C$16:$M$112,11,0),0)</f>
        <v>0</v>
      </c>
      <c r="V898" s="3">
        <f>IFERROR(VLOOKUP(B898,[13]Aaf_SALUD!$C$16:$M$112,11,0),0)</f>
        <v>0</v>
      </c>
      <c r="W898" s="3">
        <f>IFERROR(VLOOKUP(D898,[13]CALIDAD!$F$16:$M$1122,8,0),0)</f>
        <v>45870405</v>
      </c>
      <c r="X898" s="3">
        <f>IFERROR(VLOOKUP(D898,'[14]dinamica municip ok'!$F$4:$G$1107,2,0),0)</f>
        <v>220623056</v>
      </c>
      <c r="Y898" s="3">
        <f>IFERROR(VLOOKUP(B898,[13]Ap_CESANTIAS!$C$16:$M$112,11,0),0)</f>
        <v>0</v>
      </c>
      <c r="Z898" s="3">
        <f>IFERROR(VLOOKUP(B898,[13]Ap_PENSION!$C$16:$M$112,11,0),0)</f>
        <v>0</v>
      </c>
      <c r="AA898" s="3">
        <f>IFERROR(VLOOKUP(B898,[13]Ap_SALUD!$C$16:$M$112,11,0),0)</f>
        <v>0</v>
      </c>
      <c r="AB898" s="3"/>
      <c r="AC898" s="36">
        <f t="shared" si="39"/>
        <v>266493461</v>
      </c>
      <c r="AD898" s="37">
        <f t="shared" si="41"/>
        <v>137611211</v>
      </c>
      <c r="AE898" s="144"/>
    </row>
    <row r="899" spans="1:31" x14ac:dyDescent="0.25">
      <c r="A899" s="29">
        <v>887</v>
      </c>
      <c r="B899" s="61"/>
      <c r="C899" s="143" t="str">
        <f>VLOOKUP(D899,[8]Hoja1!$A$2:$B$1115,2,0)</f>
        <v>66383</v>
      </c>
      <c r="D899" s="31">
        <v>891480026</v>
      </c>
      <c r="E899" s="31">
        <v>218366383</v>
      </c>
      <c r="F899" s="61" t="s">
        <v>1051</v>
      </c>
      <c r="G899" s="33">
        <v>0</v>
      </c>
      <c r="H899" s="33">
        <v>0</v>
      </c>
      <c r="I899" s="3">
        <f>IFERROR(VLOOKUP(C899,'[6]Anexo 2'!$A$9:$G$1115,7,0),0)</f>
        <v>110492334</v>
      </c>
      <c r="J899" s="3">
        <f>IFERROR(VLOOKUP(C899,'[6]Anexo 1'!$A$9:$F$1115,6,0),0)</f>
        <v>127310349</v>
      </c>
      <c r="K899" s="3"/>
      <c r="L899" s="3"/>
      <c r="M899" s="3"/>
      <c r="N899" s="3"/>
      <c r="O899" s="3"/>
      <c r="P899" s="34">
        <f t="shared" si="40"/>
        <v>237802683</v>
      </c>
      <c r="Q899" s="35">
        <f>VLOOKUP(D899,FEBRERO!$D$13:$Q$1147,14,0)+VLOOKUP(D899,FEBRERO!$D$13:$AC$1147,26,0)</f>
        <v>0</v>
      </c>
      <c r="R899" s="3">
        <f>IFERROR(VLOOKUP(D899,[13]ServNOMINA!$F$16:$M$112,8,0),0)</f>
        <v>0</v>
      </c>
      <c r="S899" s="3">
        <f>IFERROR(VLOOKUP(D899,[13]ServOTROS!$F$16:$M$112,8,0),0)</f>
        <v>0</v>
      </c>
      <c r="T899" s="3">
        <f>IFERROR(VLOOKUP(D899,[13]CANCEL!$F$16:$M$48,8,0),0)</f>
        <v>0</v>
      </c>
      <c r="U899" s="3">
        <f>IFERROR(VLOOKUP(B899,[13]Aaf_PENSION!$C$16:$M$112,11,0),0)</f>
        <v>0</v>
      </c>
      <c r="V899" s="3">
        <f>IFERROR(VLOOKUP(B899,[13]Aaf_SALUD!$C$16:$M$112,11,0),0)</f>
        <v>0</v>
      </c>
      <c r="W899" s="3">
        <f>IFERROR(VLOOKUP(D899,[13]CALIDAD!$F$16:$M$1122,8,0),0)</f>
        <v>27623085</v>
      </c>
      <c r="X899" s="3">
        <f>IFERROR(VLOOKUP(D899,'[14]dinamica municip ok'!$F$4:$G$1107,2,0),0)</f>
        <v>127310349</v>
      </c>
      <c r="Y899" s="3">
        <f>IFERROR(VLOOKUP(B899,[13]Ap_CESANTIAS!$C$16:$M$112,11,0),0)</f>
        <v>0</v>
      </c>
      <c r="Z899" s="3">
        <f>IFERROR(VLOOKUP(B899,[13]Ap_PENSION!$C$16:$M$112,11,0),0)</f>
        <v>0</v>
      </c>
      <c r="AA899" s="3">
        <f>IFERROR(VLOOKUP(B899,[13]Ap_SALUD!$C$16:$M$112,11,0),0)</f>
        <v>0</v>
      </c>
      <c r="AB899" s="3"/>
      <c r="AC899" s="36">
        <f t="shared" si="39"/>
        <v>154933434</v>
      </c>
      <c r="AD899" s="37">
        <f t="shared" si="41"/>
        <v>82869249</v>
      </c>
      <c r="AE899" s="144"/>
    </row>
    <row r="900" spans="1:31" x14ac:dyDescent="0.25">
      <c r="A900" s="38">
        <v>888</v>
      </c>
      <c r="B900" s="61"/>
      <c r="C900" s="143" t="str">
        <f>VLOOKUP(D900,[8]Hoja1!$A$2:$B$1115,2,0)</f>
        <v>66400</v>
      </c>
      <c r="D900" s="31">
        <v>891480027</v>
      </c>
      <c r="E900" s="31">
        <v>210066400</v>
      </c>
      <c r="F900" s="61" t="s">
        <v>1052</v>
      </c>
      <c r="G900" s="33">
        <v>0</v>
      </c>
      <c r="H900" s="33">
        <v>0</v>
      </c>
      <c r="I900" s="3">
        <f>IFERROR(VLOOKUP(C900,'[6]Anexo 2'!$A$9:$G$1115,7,0),0)</f>
        <v>388020936</v>
      </c>
      <c r="J900" s="3">
        <f>IFERROR(VLOOKUP(C900,'[6]Anexo 1'!$A$9:$F$1115,6,0),0)</f>
        <v>418633701</v>
      </c>
      <c r="K900" s="3"/>
      <c r="L900" s="3"/>
      <c r="M900" s="3"/>
      <c r="N900" s="3"/>
      <c r="O900" s="3"/>
      <c r="P900" s="34">
        <f t="shared" si="40"/>
        <v>806654637</v>
      </c>
      <c r="Q900" s="35">
        <f>VLOOKUP(D900,FEBRERO!$D$13:$Q$1147,14,0)+VLOOKUP(D900,FEBRERO!$D$13:$AC$1147,26,0)</f>
        <v>0</v>
      </c>
      <c r="R900" s="3">
        <f>IFERROR(VLOOKUP(D900,[13]ServNOMINA!$F$16:$M$112,8,0),0)</f>
        <v>0</v>
      </c>
      <c r="S900" s="3">
        <f>IFERROR(VLOOKUP(D900,[13]ServOTROS!$F$16:$M$112,8,0),0)</f>
        <v>0</v>
      </c>
      <c r="T900" s="3">
        <f>IFERROR(VLOOKUP(D900,[13]CANCEL!$F$16:$M$48,8,0),0)</f>
        <v>0</v>
      </c>
      <c r="U900" s="3">
        <f>IFERROR(VLOOKUP(B900,[13]Aaf_PENSION!$C$16:$M$112,11,0),0)</f>
        <v>0</v>
      </c>
      <c r="V900" s="3">
        <f>IFERROR(VLOOKUP(B900,[13]Aaf_SALUD!$C$16:$M$112,11,0),0)</f>
        <v>0</v>
      </c>
      <c r="W900" s="3">
        <f>IFERROR(VLOOKUP(D900,[13]CALIDAD!$F$16:$M$1122,8,0),0)</f>
        <v>97005234</v>
      </c>
      <c r="X900" s="3">
        <f>IFERROR(VLOOKUP(D900,'[14]dinamica municip ok'!$F$4:$G$1107,2,0),0)</f>
        <v>418633701</v>
      </c>
      <c r="Y900" s="3">
        <f>IFERROR(VLOOKUP(B900,[13]Ap_CESANTIAS!$C$16:$M$112,11,0),0)</f>
        <v>0</v>
      </c>
      <c r="Z900" s="3">
        <f>IFERROR(VLOOKUP(B900,[13]Ap_PENSION!$C$16:$M$112,11,0),0)</f>
        <v>0</v>
      </c>
      <c r="AA900" s="3">
        <f>IFERROR(VLOOKUP(B900,[13]Ap_SALUD!$C$16:$M$112,11,0),0)</f>
        <v>0</v>
      </c>
      <c r="AB900" s="3"/>
      <c r="AC900" s="36">
        <f t="shared" si="39"/>
        <v>515638935</v>
      </c>
      <c r="AD900" s="37">
        <f t="shared" si="41"/>
        <v>291015702</v>
      </c>
      <c r="AE900" s="144"/>
    </row>
    <row r="901" spans="1:31" x14ac:dyDescent="0.25">
      <c r="A901" s="29">
        <v>889</v>
      </c>
      <c r="B901" s="61"/>
      <c r="C901" s="143" t="str">
        <f>VLOOKUP(D901,[8]Hoja1!$A$2:$B$1115,2,0)</f>
        <v>66440</v>
      </c>
      <c r="D901" s="31">
        <v>800099317</v>
      </c>
      <c r="E901" s="31">
        <v>214066440</v>
      </c>
      <c r="F901" s="61" t="s">
        <v>1053</v>
      </c>
      <c r="G901" s="33">
        <v>0</v>
      </c>
      <c r="H901" s="33">
        <v>0</v>
      </c>
      <c r="I901" s="3">
        <f>IFERROR(VLOOKUP(C901,'[6]Anexo 2'!$A$9:$G$1115,7,0),0)</f>
        <v>265061256</v>
      </c>
      <c r="J901" s="3">
        <f>IFERROR(VLOOKUP(C901,'[6]Anexo 1'!$A$9:$F$1115,6,0),0)</f>
        <v>289968614</v>
      </c>
      <c r="K901" s="3"/>
      <c r="L901" s="3"/>
      <c r="M901" s="3"/>
      <c r="N901" s="3"/>
      <c r="O901" s="3"/>
      <c r="P901" s="34">
        <f t="shared" si="40"/>
        <v>555029870</v>
      </c>
      <c r="Q901" s="35">
        <f>VLOOKUP(D901,FEBRERO!$D$13:$Q$1147,14,0)+VLOOKUP(D901,FEBRERO!$D$13:$AC$1147,26,0)</f>
        <v>0</v>
      </c>
      <c r="R901" s="3">
        <f>IFERROR(VLOOKUP(D901,[13]ServNOMINA!$F$16:$M$112,8,0),0)</f>
        <v>0</v>
      </c>
      <c r="S901" s="3">
        <f>IFERROR(VLOOKUP(D901,[13]ServOTROS!$F$16:$M$112,8,0),0)</f>
        <v>0</v>
      </c>
      <c r="T901" s="3">
        <f>IFERROR(VLOOKUP(D901,[13]CANCEL!$F$16:$M$48,8,0),0)</f>
        <v>0</v>
      </c>
      <c r="U901" s="3">
        <f>IFERROR(VLOOKUP(B901,[13]Aaf_PENSION!$C$16:$M$112,11,0),0)</f>
        <v>0</v>
      </c>
      <c r="V901" s="3">
        <f>IFERROR(VLOOKUP(B901,[13]Aaf_SALUD!$C$16:$M$112,11,0),0)</f>
        <v>0</v>
      </c>
      <c r="W901" s="3">
        <f>IFERROR(VLOOKUP(D901,[13]CALIDAD!$F$16:$M$1122,8,0),0)</f>
        <v>66265314</v>
      </c>
      <c r="X901" s="3">
        <f>IFERROR(VLOOKUP(D901,'[14]dinamica municip ok'!$F$4:$G$1107,2,0),0)</f>
        <v>289968614</v>
      </c>
      <c r="Y901" s="3">
        <f>IFERROR(VLOOKUP(B901,[13]Ap_CESANTIAS!$C$16:$M$112,11,0),0)</f>
        <v>0</v>
      </c>
      <c r="Z901" s="3">
        <f>IFERROR(VLOOKUP(B901,[13]Ap_PENSION!$C$16:$M$112,11,0),0)</f>
        <v>0</v>
      </c>
      <c r="AA901" s="3">
        <f>IFERROR(VLOOKUP(B901,[13]Ap_SALUD!$C$16:$M$112,11,0),0)</f>
        <v>0</v>
      </c>
      <c r="AB901" s="3"/>
      <c r="AC901" s="36">
        <f t="shared" si="39"/>
        <v>356233928</v>
      </c>
      <c r="AD901" s="37">
        <f t="shared" si="41"/>
        <v>198795942</v>
      </c>
      <c r="AE901" s="144"/>
    </row>
    <row r="902" spans="1:31" x14ac:dyDescent="0.25">
      <c r="A902" s="38">
        <v>890</v>
      </c>
      <c r="B902" s="61"/>
      <c r="C902" s="143" t="str">
        <f>VLOOKUP(D902,[8]Hoja1!$A$2:$B$1115,2,0)</f>
        <v>66456</v>
      </c>
      <c r="D902" s="31">
        <v>800031075</v>
      </c>
      <c r="E902" s="31">
        <v>215666456</v>
      </c>
      <c r="F902" s="61" t="s">
        <v>1054</v>
      </c>
      <c r="G902" s="33">
        <v>0</v>
      </c>
      <c r="H902" s="33">
        <v>0</v>
      </c>
      <c r="I902" s="3">
        <f>IFERROR(VLOOKUP(C902,'[6]Anexo 2'!$A$9:$G$1115,7,0),0)</f>
        <v>632605072</v>
      </c>
      <c r="J902" s="3">
        <f>IFERROR(VLOOKUP(C902,'[6]Anexo 1'!$A$9:$F$1115,6,0),0)</f>
        <v>516216270</v>
      </c>
      <c r="K902" s="3"/>
      <c r="L902" s="3"/>
      <c r="M902" s="3"/>
      <c r="N902" s="3"/>
      <c r="O902" s="3"/>
      <c r="P902" s="34">
        <f t="shared" si="40"/>
        <v>1148821342</v>
      </c>
      <c r="Q902" s="35">
        <f>VLOOKUP(D902,FEBRERO!$D$13:$Q$1147,14,0)+VLOOKUP(D902,FEBRERO!$D$13:$AC$1147,26,0)</f>
        <v>0</v>
      </c>
      <c r="R902" s="3">
        <f>IFERROR(VLOOKUP(D902,[13]ServNOMINA!$F$16:$M$112,8,0),0)</f>
        <v>0</v>
      </c>
      <c r="S902" s="3">
        <f>IFERROR(VLOOKUP(D902,[13]ServOTROS!$F$16:$M$112,8,0),0)</f>
        <v>0</v>
      </c>
      <c r="T902" s="3">
        <f>IFERROR(VLOOKUP(D902,[13]CANCEL!$F$16:$M$48,8,0),0)</f>
        <v>0</v>
      </c>
      <c r="U902" s="3">
        <f>IFERROR(VLOOKUP(B902,[13]Aaf_PENSION!$C$16:$M$112,11,0),0)</f>
        <v>0</v>
      </c>
      <c r="V902" s="3">
        <f>IFERROR(VLOOKUP(B902,[13]Aaf_SALUD!$C$16:$M$112,11,0),0)</f>
        <v>0</v>
      </c>
      <c r="W902" s="3">
        <f>IFERROR(VLOOKUP(D902,[13]CALIDAD!$F$16:$M$1122,8,0),0)</f>
        <v>158151267</v>
      </c>
      <c r="X902" s="3">
        <f>IFERROR(VLOOKUP(D902,'[14]dinamica municip ok'!$F$4:$G$1107,2,0),0)</f>
        <v>516216270</v>
      </c>
      <c r="Y902" s="3">
        <f>IFERROR(VLOOKUP(B902,[13]Ap_CESANTIAS!$C$16:$M$112,11,0),0)</f>
        <v>0</v>
      </c>
      <c r="Z902" s="3">
        <f>IFERROR(VLOOKUP(B902,[13]Ap_PENSION!$C$16:$M$112,11,0),0)</f>
        <v>0</v>
      </c>
      <c r="AA902" s="3">
        <f>IFERROR(VLOOKUP(B902,[13]Ap_SALUD!$C$16:$M$112,11,0),0)</f>
        <v>0</v>
      </c>
      <c r="AB902" s="3"/>
      <c r="AC902" s="36">
        <f t="shared" si="39"/>
        <v>674367537</v>
      </c>
      <c r="AD902" s="37">
        <f t="shared" si="41"/>
        <v>474453805</v>
      </c>
      <c r="AE902" s="144"/>
    </row>
    <row r="903" spans="1:31" x14ac:dyDescent="0.25">
      <c r="A903" s="29">
        <v>891</v>
      </c>
      <c r="B903" s="61"/>
      <c r="C903" s="143" t="str">
        <f>VLOOKUP(D903,[8]Hoja1!$A$2:$B$1115,2,0)</f>
        <v>66572</v>
      </c>
      <c r="D903" s="31">
        <v>891480031</v>
      </c>
      <c r="E903" s="31">
        <v>217266572</v>
      </c>
      <c r="F903" s="61" t="s">
        <v>1055</v>
      </c>
      <c r="G903" s="33">
        <v>0</v>
      </c>
      <c r="H903" s="33">
        <v>0</v>
      </c>
      <c r="I903" s="3">
        <f>IFERROR(VLOOKUP(C903,'[6]Anexo 2'!$A$9:$G$1115,7,0),0)</f>
        <v>1234687776</v>
      </c>
      <c r="J903" s="3">
        <f>IFERROR(VLOOKUP(C903,'[6]Anexo 1'!$A$9:$F$1115,6,0),0)</f>
        <v>1010239637</v>
      </c>
      <c r="K903" s="3"/>
      <c r="L903" s="3"/>
      <c r="M903" s="3"/>
      <c r="N903" s="3"/>
      <c r="O903" s="3"/>
      <c r="P903" s="34">
        <f t="shared" si="40"/>
        <v>2244927413</v>
      </c>
      <c r="Q903" s="35">
        <f>VLOOKUP(D903,FEBRERO!$D$13:$Q$1147,14,0)+VLOOKUP(D903,FEBRERO!$D$13:$AC$1147,26,0)</f>
        <v>0</v>
      </c>
      <c r="R903" s="3">
        <f>IFERROR(VLOOKUP(D903,[13]ServNOMINA!$F$16:$M$112,8,0),0)</f>
        <v>0</v>
      </c>
      <c r="S903" s="3">
        <f>IFERROR(VLOOKUP(D903,[13]ServOTROS!$F$16:$M$112,8,0),0)</f>
        <v>0</v>
      </c>
      <c r="T903" s="3">
        <f>IFERROR(VLOOKUP(D903,[13]CANCEL!$F$16:$M$48,8,0),0)</f>
        <v>0</v>
      </c>
      <c r="U903" s="3">
        <f>IFERROR(VLOOKUP(B903,[13]Aaf_PENSION!$C$16:$M$112,11,0),0)</f>
        <v>0</v>
      </c>
      <c r="V903" s="3">
        <f>IFERROR(VLOOKUP(B903,[13]Aaf_SALUD!$C$16:$M$112,11,0),0)</f>
        <v>0</v>
      </c>
      <c r="W903" s="3">
        <f>IFERROR(VLOOKUP(D903,[13]CALIDAD!$F$16:$M$1122,8,0),0)</f>
        <v>308671944</v>
      </c>
      <c r="X903" s="3">
        <f>IFERROR(VLOOKUP(D903,'[14]dinamica municip ok'!$F$4:$G$1107,2,0),0)</f>
        <v>927712982</v>
      </c>
      <c r="Y903" s="3">
        <f>IFERROR(VLOOKUP(B903,[13]Ap_CESANTIAS!$C$16:$M$112,11,0),0)</f>
        <v>0</v>
      </c>
      <c r="Z903" s="3">
        <f>IFERROR(VLOOKUP(B903,[13]Ap_PENSION!$C$16:$M$112,11,0),0)</f>
        <v>0</v>
      </c>
      <c r="AA903" s="3">
        <f>IFERROR(VLOOKUP(B903,[13]Ap_SALUD!$C$16:$M$112,11,0),0)</f>
        <v>0</v>
      </c>
      <c r="AB903" s="3"/>
      <c r="AC903" s="36">
        <f t="shared" si="39"/>
        <v>1236384926</v>
      </c>
      <c r="AD903" s="37">
        <f t="shared" si="41"/>
        <v>1008542487</v>
      </c>
      <c r="AE903" s="144"/>
    </row>
    <row r="904" spans="1:31" x14ac:dyDescent="0.25">
      <c r="A904" s="38">
        <v>892</v>
      </c>
      <c r="B904" s="61"/>
      <c r="C904" s="143" t="str">
        <f>VLOOKUP(D904,[8]Hoja1!$A$2:$B$1115,2,0)</f>
        <v>66594</v>
      </c>
      <c r="D904" s="31">
        <v>891480032</v>
      </c>
      <c r="E904" s="31">
        <v>219466594</v>
      </c>
      <c r="F904" s="61" t="s">
        <v>1056</v>
      </c>
      <c r="G904" s="33">
        <v>0</v>
      </c>
      <c r="H904" s="33">
        <v>0</v>
      </c>
      <c r="I904" s="3">
        <f>IFERROR(VLOOKUP(C904,'[6]Anexo 2'!$A$9:$G$1115,7,0),0)</f>
        <v>511246328</v>
      </c>
      <c r="J904" s="3">
        <f>IFERROR(VLOOKUP(C904,'[6]Anexo 1'!$A$9:$F$1115,6,0),0)</f>
        <v>632881811</v>
      </c>
      <c r="K904" s="3"/>
      <c r="L904" s="3"/>
      <c r="M904" s="3"/>
      <c r="N904" s="3"/>
      <c r="O904" s="3"/>
      <c r="P904" s="34">
        <f t="shared" si="40"/>
        <v>1144128139</v>
      </c>
      <c r="Q904" s="35">
        <f>VLOOKUP(D904,FEBRERO!$D$13:$Q$1147,14,0)+VLOOKUP(D904,FEBRERO!$D$13:$AC$1147,26,0)</f>
        <v>0</v>
      </c>
      <c r="R904" s="3">
        <f>IFERROR(VLOOKUP(D904,[13]ServNOMINA!$F$16:$M$112,8,0),0)</f>
        <v>0</v>
      </c>
      <c r="S904" s="3">
        <f>IFERROR(VLOOKUP(D904,[13]ServOTROS!$F$16:$M$112,8,0),0)</f>
        <v>0</v>
      </c>
      <c r="T904" s="3">
        <f>IFERROR(VLOOKUP(D904,[13]CANCEL!$F$16:$M$48,8,0),0)</f>
        <v>0</v>
      </c>
      <c r="U904" s="3">
        <f>IFERROR(VLOOKUP(B904,[13]Aaf_PENSION!$C$16:$M$112,11,0),0)</f>
        <v>0</v>
      </c>
      <c r="V904" s="3">
        <f>IFERROR(VLOOKUP(B904,[13]Aaf_SALUD!$C$16:$M$112,11,0),0)</f>
        <v>0</v>
      </c>
      <c r="W904" s="3">
        <f>IFERROR(VLOOKUP(D904,[13]CALIDAD!$F$16:$M$1122,8,0),0)</f>
        <v>127811583</v>
      </c>
      <c r="X904" s="3">
        <f>IFERROR(VLOOKUP(D904,'[14]dinamica municip ok'!$F$4:$G$1107,2,0),0)</f>
        <v>632881811</v>
      </c>
      <c r="Y904" s="3">
        <f>IFERROR(VLOOKUP(B904,[13]Ap_CESANTIAS!$C$16:$M$112,11,0),0)</f>
        <v>0</v>
      </c>
      <c r="Z904" s="3">
        <f>IFERROR(VLOOKUP(B904,[13]Ap_PENSION!$C$16:$M$112,11,0),0)</f>
        <v>0</v>
      </c>
      <c r="AA904" s="3">
        <f>IFERROR(VLOOKUP(B904,[13]Ap_SALUD!$C$16:$M$112,11,0),0)</f>
        <v>0</v>
      </c>
      <c r="AB904" s="3"/>
      <c r="AC904" s="36">
        <f t="shared" si="39"/>
        <v>760693394</v>
      </c>
      <c r="AD904" s="37">
        <f t="shared" si="41"/>
        <v>383434745</v>
      </c>
      <c r="AE904" s="144"/>
    </row>
    <row r="905" spans="1:31" x14ac:dyDescent="0.25">
      <c r="A905" s="29">
        <v>893</v>
      </c>
      <c r="B905" s="61"/>
      <c r="C905" s="143" t="str">
        <f>VLOOKUP(D905,[8]Hoja1!$A$2:$B$1115,2,0)</f>
        <v>66682</v>
      </c>
      <c r="D905" s="31">
        <v>891480033</v>
      </c>
      <c r="E905" s="31">
        <v>218266682</v>
      </c>
      <c r="F905" s="61" t="s">
        <v>1057</v>
      </c>
      <c r="G905" s="33">
        <v>0</v>
      </c>
      <c r="H905" s="33">
        <v>0</v>
      </c>
      <c r="I905" s="3">
        <f>IFERROR(VLOOKUP(C905,'[6]Anexo 2'!$A$9:$G$1115,7,0),0)</f>
        <v>899067072</v>
      </c>
      <c r="J905" s="3">
        <f>IFERROR(VLOOKUP(C905,'[6]Anexo 1'!$A$9:$F$1115,6,0),0)</f>
        <v>1094988943</v>
      </c>
      <c r="K905" s="3"/>
      <c r="L905" s="3"/>
      <c r="M905" s="3"/>
      <c r="N905" s="3"/>
      <c r="O905" s="3"/>
      <c r="P905" s="34">
        <f t="shared" si="40"/>
        <v>1994056015</v>
      </c>
      <c r="Q905" s="35">
        <f>VLOOKUP(D905,FEBRERO!$D$13:$Q$1147,14,0)+VLOOKUP(D905,FEBRERO!$D$13:$AC$1147,26,0)</f>
        <v>0</v>
      </c>
      <c r="R905" s="3">
        <f>IFERROR(VLOOKUP(D905,[13]ServNOMINA!$F$16:$M$112,8,0),0)</f>
        <v>0</v>
      </c>
      <c r="S905" s="3">
        <f>IFERROR(VLOOKUP(D905,[13]ServOTROS!$F$16:$M$112,8,0),0)</f>
        <v>0</v>
      </c>
      <c r="T905" s="3">
        <f>IFERROR(VLOOKUP(D905,[13]CANCEL!$F$16:$M$48,8,0),0)</f>
        <v>0</v>
      </c>
      <c r="U905" s="3">
        <f>IFERROR(VLOOKUP(B905,[13]Aaf_PENSION!$C$16:$M$112,11,0),0)</f>
        <v>0</v>
      </c>
      <c r="V905" s="3">
        <f>IFERROR(VLOOKUP(B905,[13]Aaf_SALUD!$C$16:$M$112,11,0),0)</f>
        <v>0</v>
      </c>
      <c r="W905" s="3">
        <f>IFERROR(VLOOKUP(D905,[13]CALIDAD!$F$16:$M$1122,8,0),0)</f>
        <v>224766768</v>
      </c>
      <c r="X905" s="3">
        <f>IFERROR(VLOOKUP(D905,'[14]dinamica municip ok'!$F$4:$G$1107,2,0),0)</f>
        <v>1094988943</v>
      </c>
      <c r="Y905" s="3">
        <f>IFERROR(VLOOKUP(B905,[13]Ap_CESANTIAS!$C$16:$M$112,11,0),0)</f>
        <v>0</v>
      </c>
      <c r="Z905" s="3">
        <f>IFERROR(VLOOKUP(B905,[13]Ap_PENSION!$C$16:$M$112,11,0),0)</f>
        <v>0</v>
      </c>
      <c r="AA905" s="3">
        <f>IFERROR(VLOOKUP(B905,[13]Ap_SALUD!$C$16:$M$112,11,0),0)</f>
        <v>0</v>
      </c>
      <c r="AB905" s="3"/>
      <c r="AC905" s="36">
        <f t="shared" si="39"/>
        <v>1319755711</v>
      </c>
      <c r="AD905" s="37">
        <f t="shared" si="41"/>
        <v>674300304</v>
      </c>
      <c r="AE905" s="144"/>
    </row>
    <row r="906" spans="1:31" x14ac:dyDescent="0.25">
      <c r="A906" s="38">
        <v>894</v>
      </c>
      <c r="B906" s="61"/>
      <c r="C906" s="143" t="str">
        <f>VLOOKUP(D906,[8]Hoja1!$A$2:$B$1115,2,0)</f>
        <v>66687</v>
      </c>
      <c r="D906" s="31">
        <v>891480034</v>
      </c>
      <c r="E906" s="31">
        <v>218766687</v>
      </c>
      <c r="F906" s="61" t="s">
        <v>1058</v>
      </c>
      <c r="G906" s="33">
        <v>0</v>
      </c>
      <c r="H906" s="33">
        <v>0</v>
      </c>
      <c r="I906" s="3">
        <f>IFERROR(VLOOKUP(C906,'[6]Anexo 2'!$A$9:$G$1115,7,0),0)</f>
        <v>185713044</v>
      </c>
      <c r="J906" s="3">
        <f>IFERROR(VLOOKUP(C906,'[6]Anexo 1'!$A$9:$F$1115,6,0),0)</f>
        <v>185847676</v>
      </c>
      <c r="K906" s="3"/>
      <c r="L906" s="3"/>
      <c r="M906" s="3"/>
      <c r="N906" s="3"/>
      <c r="O906" s="3"/>
      <c r="P906" s="34">
        <f t="shared" si="40"/>
        <v>371560720</v>
      </c>
      <c r="Q906" s="35">
        <f>VLOOKUP(D906,FEBRERO!$D$13:$Q$1147,14,0)+VLOOKUP(D906,FEBRERO!$D$13:$AC$1147,26,0)</f>
        <v>0</v>
      </c>
      <c r="R906" s="3">
        <f>IFERROR(VLOOKUP(D906,[13]ServNOMINA!$F$16:$M$112,8,0),0)</f>
        <v>0</v>
      </c>
      <c r="S906" s="3">
        <f>IFERROR(VLOOKUP(D906,[13]ServOTROS!$F$16:$M$112,8,0),0)</f>
        <v>0</v>
      </c>
      <c r="T906" s="3">
        <f>IFERROR(VLOOKUP(D906,[13]CANCEL!$F$16:$M$48,8,0),0)</f>
        <v>0</v>
      </c>
      <c r="U906" s="3">
        <f>IFERROR(VLOOKUP(B906,[13]Aaf_PENSION!$C$16:$M$112,11,0),0)</f>
        <v>0</v>
      </c>
      <c r="V906" s="3">
        <f>IFERROR(VLOOKUP(B906,[13]Aaf_SALUD!$C$16:$M$112,11,0),0)</f>
        <v>0</v>
      </c>
      <c r="W906" s="3">
        <f>IFERROR(VLOOKUP(D906,[13]CALIDAD!$F$16:$M$1122,8,0),0)</f>
        <v>46428261</v>
      </c>
      <c r="X906" s="3">
        <f>IFERROR(VLOOKUP(D906,'[14]dinamica municip ok'!$F$4:$G$1107,2,0),0)</f>
        <v>185847676</v>
      </c>
      <c r="Y906" s="3">
        <f>IFERROR(VLOOKUP(B906,[13]Ap_CESANTIAS!$C$16:$M$112,11,0),0)</f>
        <v>0</v>
      </c>
      <c r="Z906" s="3">
        <f>IFERROR(VLOOKUP(B906,[13]Ap_PENSION!$C$16:$M$112,11,0),0)</f>
        <v>0</v>
      </c>
      <c r="AA906" s="3">
        <f>IFERROR(VLOOKUP(B906,[13]Ap_SALUD!$C$16:$M$112,11,0),0)</f>
        <v>0</v>
      </c>
      <c r="AB906" s="3"/>
      <c r="AC906" s="36">
        <f t="shared" si="39"/>
        <v>232275937</v>
      </c>
      <c r="AD906" s="37">
        <f t="shared" si="41"/>
        <v>139284783</v>
      </c>
      <c r="AE906" s="144"/>
    </row>
    <row r="907" spans="1:31" x14ac:dyDescent="0.25">
      <c r="A907" s="29">
        <v>895</v>
      </c>
      <c r="B907" s="61"/>
      <c r="C907" s="143" t="str">
        <f>VLOOKUP(D907,[8]Hoja1!$A$2:$B$1115,2,0)</f>
        <v>68013</v>
      </c>
      <c r="D907" s="31">
        <v>890210928</v>
      </c>
      <c r="E907" s="31">
        <v>211368013</v>
      </c>
      <c r="F907" s="61" t="s">
        <v>1059</v>
      </c>
      <c r="G907" s="33">
        <v>0</v>
      </c>
      <c r="H907" s="33">
        <v>0</v>
      </c>
      <c r="I907" s="3">
        <f>IFERROR(VLOOKUP(C907,'[6]Anexo 2'!$A$9:$G$1115,7,0),0)</f>
        <v>22291635</v>
      </c>
      <c r="J907" s="3">
        <f>IFERROR(VLOOKUP(C907,'[6]Anexo 1'!$A$9:$F$1115,6,0),0)</f>
        <v>23080667</v>
      </c>
      <c r="K907" s="3"/>
      <c r="L907" s="3"/>
      <c r="M907" s="3"/>
      <c r="N907" s="3"/>
      <c r="O907" s="3"/>
      <c r="P907" s="34">
        <f t="shared" si="40"/>
        <v>45372302</v>
      </c>
      <c r="Q907" s="35">
        <f>VLOOKUP(D907,FEBRERO!$D$13:$Q$1147,14,0)+VLOOKUP(D907,FEBRERO!$D$13:$AC$1147,26,0)</f>
        <v>0</v>
      </c>
      <c r="R907" s="3">
        <f>IFERROR(VLOOKUP(D907,[13]ServNOMINA!$F$16:$M$112,8,0),0)</f>
        <v>0</v>
      </c>
      <c r="S907" s="3">
        <f>IFERROR(VLOOKUP(D907,[13]ServOTROS!$F$16:$M$112,8,0),0)</f>
        <v>0</v>
      </c>
      <c r="T907" s="3">
        <f>IFERROR(VLOOKUP(D907,[13]CANCEL!$F$16:$M$48,8,0),0)</f>
        <v>0</v>
      </c>
      <c r="U907" s="3">
        <f>IFERROR(VLOOKUP(B907,[13]Aaf_PENSION!$C$16:$M$112,11,0),0)</f>
        <v>0</v>
      </c>
      <c r="V907" s="3">
        <f>IFERROR(VLOOKUP(B907,[13]Aaf_SALUD!$C$16:$M$112,11,0),0)</f>
        <v>0</v>
      </c>
      <c r="W907" s="3">
        <f>IFERROR(VLOOKUP(D907,[13]CALIDAD!$F$16:$M$1122,8,0),0)</f>
        <v>5572908</v>
      </c>
      <c r="X907" s="3">
        <f>IFERROR(VLOOKUP(D907,'[14]dinamica municip ok'!$F$4:$G$1107,2,0),0)</f>
        <v>23080667</v>
      </c>
      <c r="Y907" s="3">
        <f>IFERROR(VLOOKUP(B907,[13]Ap_CESANTIAS!$C$16:$M$112,11,0),0)</f>
        <v>0</v>
      </c>
      <c r="Z907" s="3">
        <f>IFERROR(VLOOKUP(B907,[13]Ap_PENSION!$C$16:$M$112,11,0),0)</f>
        <v>0</v>
      </c>
      <c r="AA907" s="3">
        <f>IFERROR(VLOOKUP(B907,[13]Ap_SALUD!$C$16:$M$112,11,0),0)</f>
        <v>0</v>
      </c>
      <c r="AB907" s="3"/>
      <c r="AC907" s="36">
        <f t="shared" si="39"/>
        <v>28653575</v>
      </c>
      <c r="AD907" s="37">
        <f t="shared" si="41"/>
        <v>16718727</v>
      </c>
      <c r="AE907" s="144"/>
    </row>
    <row r="908" spans="1:31" x14ac:dyDescent="0.25">
      <c r="A908" s="38">
        <v>896</v>
      </c>
      <c r="B908" s="61"/>
      <c r="C908" s="143" t="str">
        <f>VLOOKUP(D908,[8]Hoja1!$A$2:$B$1115,2,0)</f>
        <v>68020</v>
      </c>
      <c r="D908" s="31">
        <v>800099455</v>
      </c>
      <c r="E908" s="31">
        <v>212068020</v>
      </c>
      <c r="F908" s="61" t="s">
        <v>630</v>
      </c>
      <c r="G908" s="33">
        <v>0</v>
      </c>
      <c r="H908" s="33">
        <v>0</v>
      </c>
      <c r="I908" s="3">
        <f>IFERROR(VLOOKUP(C908,'[6]Anexo 2'!$A$9:$G$1115,7,0),0)</f>
        <v>53515336</v>
      </c>
      <c r="J908" s="3">
        <f>IFERROR(VLOOKUP(C908,'[6]Anexo 1'!$A$9:$F$1115,6,0),0)</f>
        <v>58496931</v>
      </c>
      <c r="K908" s="3"/>
      <c r="L908" s="3"/>
      <c r="M908" s="3"/>
      <c r="N908" s="3"/>
      <c r="O908" s="3"/>
      <c r="P908" s="34">
        <f t="shared" si="40"/>
        <v>112012267</v>
      </c>
      <c r="Q908" s="35">
        <f>VLOOKUP(D908,FEBRERO!$D$13:$Q$1147,14,0)+VLOOKUP(D908,FEBRERO!$D$13:$AC$1147,26,0)</f>
        <v>0</v>
      </c>
      <c r="R908" s="3">
        <f>IFERROR(VLOOKUP(D908,[13]ServNOMINA!$F$16:$M$112,8,0),0)</f>
        <v>0</v>
      </c>
      <c r="S908" s="3">
        <f>IFERROR(VLOOKUP(D908,[13]ServOTROS!$F$16:$M$112,8,0),0)</f>
        <v>0</v>
      </c>
      <c r="T908" s="3">
        <f>IFERROR(VLOOKUP(D908,[13]CANCEL!$F$16:$M$48,8,0),0)</f>
        <v>0</v>
      </c>
      <c r="U908" s="3">
        <f>IFERROR(VLOOKUP(B908,[13]Aaf_PENSION!$C$16:$M$112,11,0),0)</f>
        <v>0</v>
      </c>
      <c r="V908" s="3">
        <f>IFERROR(VLOOKUP(B908,[13]Aaf_SALUD!$C$16:$M$112,11,0),0)</f>
        <v>0</v>
      </c>
      <c r="W908" s="3">
        <f>IFERROR(VLOOKUP(D908,[13]CALIDAD!$F$16:$M$1122,8,0),0)</f>
        <v>13378833</v>
      </c>
      <c r="X908" s="3">
        <f>IFERROR(VLOOKUP(D908,'[14]dinamica municip ok'!$F$4:$G$1107,2,0),0)</f>
        <v>58496931</v>
      </c>
      <c r="Y908" s="3">
        <f>IFERROR(VLOOKUP(B908,[13]Ap_CESANTIAS!$C$16:$M$112,11,0),0)</f>
        <v>0</v>
      </c>
      <c r="Z908" s="3">
        <f>IFERROR(VLOOKUP(B908,[13]Ap_PENSION!$C$16:$M$112,11,0),0)</f>
        <v>0</v>
      </c>
      <c r="AA908" s="3">
        <f>IFERROR(VLOOKUP(B908,[13]Ap_SALUD!$C$16:$M$112,11,0),0)</f>
        <v>0</v>
      </c>
      <c r="AB908" s="3"/>
      <c r="AC908" s="36">
        <f t="shared" si="39"/>
        <v>71875764</v>
      </c>
      <c r="AD908" s="37">
        <f t="shared" si="41"/>
        <v>40136503</v>
      </c>
      <c r="AE908" s="144"/>
    </row>
    <row r="909" spans="1:31" x14ac:dyDescent="0.25">
      <c r="A909" s="29">
        <v>897</v>
      </c>
      <c r="B909" s="61"/>
      <c r="C909" s="143" t="str">
        <f>VLOOKUP(D909,[8]Hoja1!$A$2:$B$1115,2,0)</f>
        <v>68051</v>
      </c>
      <c r="D909" s="31">
        <v>890205334</v>
      </c>
      <c r="E909" s="31">
        <v>215168051</v>
      </c>
      <c r="F909" s="61" t="s">
        <v>1060</v>
      </c>
      <c r="G909" s="33">
        <v>0</v>
      </c>
      <c r="H909" s="33">
        <v>0</v>
      </c>
      <c r="I909" s="3">
        <f>IFERROR(VLOOKUP(C909,'[6]Anexo 2'!$A$9:$G$1115,7,0),0)</f>
        <v>182586450</v>
      </c>
      <c r="J909" s="3">
        <f>IFERROR(VLOOKUP(C909,'[6]Anexo 1'!$A$9:$F$1115,6,0),0)</f>
        <v>164958612</v>
      </c>
      <c r="K909" s="3"/>
      <c r="L909" s="3"/>
      <c r="M909" s="3"/>
      <c r="N909" s="3"/>
      <c r="O909" s="3"/>
      <c r="P909" s="34">
        <f t="shared" si="40"/>
        <v>347545062</v>
      </c>
      <c r="Q909" s="35">
        <f>VLOOKUP(D909,FEBRERO!$D$13:$Q$1147,14,0)+VLOOKUP(D909,FEBRERO!$D$13:$AC$1147,26,0)</f>
        <v>0</v>
      </c>
      <c r="R909" s="3">
        <f>IFERROR(VLOOKUP(D909,[13]ServNOMINA!$F$16:$M$112,8,0),0)</f>
        <v>0</v>
      </c>
      <c r="S909" s="3">
        <f>IFERROR(VLOOKUP(D909,[13]ServOTROS!$F$16:$M$112,8,0),0)</f>
        <v>0</v>
      </c>
      <c r="T909" s="3">
        <f>IFERROR(VLOOKUP(D909,[13]CANCEL!$F$16:$M$48,8,0),0)</f>
        <v>0</v>
      </c>
      <c r="U909" s="3">
        <f>IFERROR(VLOOKUP(B909,[13]Aaf_PENSION!$C$16:$M$112,11,0),0)</f>
        <v>0</v>
      </c>
      <c r="V909" s="3">
        <f>IFERROR(VLOOKUP(B909,[13]Aaf_SALUD!$C$16:$M$112,11,0),0)</f>
        <v>0</v>
      </c>
      <c r="W909" s="3">
        <f>IFERROR(VLOOKUP(D909,[13]CALIDAD!$F$16:$M$1122,8,0),0)</f>
        <v>45646614</v>
      </c>
      <c r="X909" s="3">
        <f>IFERROR(VLOOKUP(D909,'[14]dinamica municip ok'!$F$4:$G$1107,2,0),0)</f>
        <v>164958612</v>
      </c>
      <c r="Y909" s="3">
        <f>IFERROR(VLOOKUP(B909,[13]Ap_CESANTIAS!$C$16:$M$112,11,0),0)</f>
        <v>0</v>
      </c>
      <c r="Z909" s="3">
        <f>IFERROR(VLOOKUP(B909,[13]Ap_PENSION!$C$16:$M$112,11,0),0)</f>
        <v>0</v>
      </c>
      <c r="AA909" s="3">
        <f>IFERROR(VLOOKUP(B909,[13]Ap_SALUD!$C$16:$M$112,11,0),0)</f>
        <v>0</v>
      </c>
      <c r="AB909" s="3"/>
      <c r="AC909" s="36">
        <f t="shared" ref="AC909:AC972" si="42">SUM(R909:AA909)</f>
        <v>210605226</v>
      </c>
      <c r="AD909" s="37">
        <f t="shared" si="41"/>
        <v>136939836</v>
      </c>
      <c r="AE909" s="144"/>
    </row>
    <row r="910" spans="1:31" x14ac:dyDescent="0.25">
      <c r="A910" s="38">
        <v>898</v>
      </c>
      <c r="B910" s="61"/>
      <c r="C910" s="143" t="str">
        <f>VLOOKUP(D910,[8]Hoja1!$A$2:$B$1115,2,0)</f>
        <v>68077</v>
      </c>
      <c r="D910" s="31">
        <v>890206033</v>
      </c>
      <c r="E910" s="31">
        <v>217768077</v>
      </c>
      <c r="F910" s="61" t="s">
        <v>322</v>
      </c>
      <c r="G910" s="33">
        <v>0</v>
      </c>
      <c r="H910" s="33">
        <v>0</v>
      </c>
      <c r="I910" s="3">
        <f>IFERROR(VLOOKUP(C910,'[6]Anexo 2'!$A$9:$G$1115,7,0),0)</f>
        <v>335201948</v>
      </c>
      <c r="J910" s="3">
        <f>IFERROR(VLOOKUP(C910,'[6]Anexo 1'!$A$9:$F$1115,6,0),0)</f>
        <v>373742209</v>
      </c>
      <c r="K910" s="3"/>
      <c r="L910" s="3"/>
      <c r="M910" s="3"/>
      <c r="N910" s="3"/>
      <c r="O910" s="3"/>
      <c r="P910" s="34">
        <f t="shared" ref="P910:P973" si="43">SUM(G910:N910)</f>
        <v>708944157</v>
      </c>
      <c r="Q910" s="35">
        <f>VLOOKUP(D910,FEBRERO!$D$13:$Q$1147,14,0)+VLOOKUP(D910,FEBRERO!$D$13:$AC$1147,26,0)</f>
        <v>0</v>
      </c>
      <c r="R910" s="3">
        <f>IFERROR(VLOOKUP(D910,[13]ServNOMINA!$F$16:$M$112,8,0),0)</f>
        <v>0</v>
      </c>
      <c r="S910" s="3">
        <f>IFERROR(VLOOKUP(D910,[13]ServOTROS!$F$16:$M$112,8,0),0)</f>
        <v>0</v>
      </c>
      <c r="T910" s="3">
        <f>IFERROR(VLOOKUP(D910,[13]CANCEL!$F$16:$M$48,8,0),0)</f>
        <v>0</v>
      </c>
      <c r="U910" s="3">
        <f>IFERROR(VLOOKUP(B910,[13]Aaf_PENSION!$C$16:$M$112,11,0),0)</f>
        <v>0</v>
      </c>
      <c r="V910" s="3">
        <f>IFERROR(VLOOKUP(B910,[13]Aaf_SALUD!$C$16:$M$112,11,0),0)</f>
        <v>0</v>
      </c>
      <c r="W910" s="3">
        <f>IFERROR(VLOOKUP(D910,[13]CALIDAD!$F$16:$M$1122,8,0),0)</f>
        <v>83800488</v>
      </c>
      <c r="X910" s="3">
        <f>IFERROR(VLOOKUP(D910,'[14]dinamica municip ok'!$F$4:$G$1107,2,0),0)</f>
        <v>373742209</v>
      </c>
      <c r="Y910" s="3">
        <f>IFERROR(VLOOKUP(B910,[13]Ap_CESANTIAS!$C$16:$M$112,11,0),0)</f>
        <v>0</v>
      </c>
      <c r="Z910" s="3">
        <f>IFERROR(VLOOKUP(B910,[13]Ap_PENSION!$C$16:$M$112,11,0),0)</f>
        <v>0</v>
      </c>
      <c r="AA910" s="3">
        <f>IFERROR(VLOOKUP(B910,[13]Ap_SALUD!$C$16:$M$112,11,0),0)</f>
        <v>0</v>
      </c>
      <c r="AB910" s="3"/>
      <c r="AC910" s="36">
        <f t="shared" si="42"/>
        <v>457542697</v>
      </c>
      <c r="AD910" s="37">
        <f t="shared" si="41"/>
        <v>251401460</v>
      </c>
      <c r="AE910" s="144"/>
    </row>
    <row r="911" spans="1:31" x14ac:dyDescent="0.25">
      <c r="A911" s="29">
        <v>899</v>
      </c>
      <c r="B911" s="61"/>
      <c r="C911" s="143" t="str">
        <f>VLOOKUP(D911,[8]Hoja1!$A$2:$B$1115,2,0)</f>
        <v>68079</v>
      </c>
      <c r="D911" s="31">
        <v>890210932</v>
      </c>
      <c r="E911" s="31">
        <v>217968079</v>
      </c>
      <c r="F911" s="61" t="s">
        <v>1061</v>
      </c>
      <c r="G911" s="33">
        <v>0</v>
      </c>
      <c r="H911" s="33">
        <v>0</v>
      </c>
      <c r="I911" s="3">
        <f>IFERROR(VLOOKUP(C911,'[6]Anexo 2'!$A$9:$G$1115,7,0),0)</f>
        <v>116334042</v>
      </c>
      <c r="J911" s="3">
        <f>IFERROR(VLOOKUP(C911,'[6]Anexo 1'!$A$9:$F$1115,6,0),0)</f>
        <v>146242595</v>
      </c>
      <c r="K911" s="3"/>
      <c r="L911" s="3"/>
      <c r="M911" s="3"/>
      <c r="N911" s="3"/>
      <c r="O911" s="3"/>
      <c r="P911" s="34">
        <f t="shared" si="43"/>
        <v>262576637</v>
      </c>
      <c r="Q911" s="35">
        <f>VLOOKUP(D911,FEBRERO!$D$13:$Q$1147,14,0)+VLOOKUP(D911,FEBRERO!$D$13:$AC$1147,26,0)</f>
        <v>0</v>
      </c>
      <c r="R911" s="3">
        <f>IFERROR(VLOOKUP(D911,[13]ServNOMINA!$F$16:$M$112,8,0),0)</f>
        <v>0</v>
      </c>
      <c r="S911" s="3">
        <f>IFERROR(VLOOKUP(D911,[13]ServOTROS!$F$16:$M$112,8,0),0)</f>
        <v>0</v>
      </c>
      <c r="T911" s="3">
        <f>IFERROR(VLOOKUP(D911,[13]CANCEL!$F$16:$M$48,8,0),0)</f>
        <v>0</v>
      </c>
      <c r="U911" s="3">
        <f>IFERROR(VLOOKUP(B911,[13]Aaf_PENSION!$C$16:$M$112,11,0),0)</f>
        <v>0</v>
      </c>
      <c r="V911" s="3">
        <f>IFERROR(VLOOKUP(B911,[13]Aaf_SALUD!$C$16:$M$112,11,0),0)</f>
        <v>0</v>
      </c>
      <c r="W911" s="3">
        <f>IFERROR(VLOOKUP(D911,[13]CALIDAD!$F$16:$M$1122,8,0),0)</f>
        <v>29083512</v>
      </c>
      <c r="X911" s="3">
        <f>IFERROR(VLOOKUP(D911,'[14]dinamica municip ok'!$F$4:$G$1107,2,0),0)</f>
        <v>146242595</v>
      </c>
      <c r="Y911" s="3">
        <f>IFERROR(VLOOKUP(B911,[13]Ap_CESANTIAS!$C$16:$M$112,11,0),0)</f>
        <v>0</v>
      </c>
      <c r="Z911" s="3">
        <f>IFERROR(VLOOKUP(B911,[13]Ap_PENSION!$C$16:$M$112,11,0),0)</f>
        <v>0</v>
      </c>
      <c r="AA911" s="3">
        <f>IFERROR(VLOOKUP(B911,[13]Ap_SALUD!$C$16:$M$112,11,0),0)</f>
        <v>0</v>
      </c>
      <c r="AB911" s="3"/>
      <c r="AC911" s="36">
        <f t="shared" si="42"/>
        <v>175326107</v>
      </c>
      <c r="AD911" s="37">
        <f t="shared" ref="AD911:AD974" si="44">+P911-Q911+AB911-AC911</f>
        <v>87250530</v>
      </c>
      <c r="AE911" s="144"/>
    </row>
    <row r="912" spans="1:31" x14ac:dyDescent="0.25">
      <c r="A912" s="38">
        <v>900</v>
      </c>
      <c r="B912" s="61"/>
      <c r="C912" s="143" t="str">
        <f>VLOOKUP(D912,[8]Hoja1!$A$2:$B$1115,2,0)</f>
        <v>68092</v>
      </c>
      <c r="D912" s="31">
        <v>890208119</v>
      </c>
      <c r="E912" s="31">
        <v>219268092</v>
      </c>
      <c r="F912" s="61" t="s">
        <v>325</v>
      </c>
      <c r="G912" s="33">
        <v>0</v>
      </c>
      <c r="H912" s="33">
        <v>0</v>
      </c>
      <c r="I912" s="3">
        <f>IFERROR(VLOOKUP(C912,'[6]Anexo 2'!$A$9:$G$1115,7,0),0)</f>
        <v>145632954</v>
      </c>
      <c r="J912" s="3">
        <f>IFERROR(VLOOKUP(C912,'[6]Anexo 1'!$A$9:$F$1115,6,0),0)</f>
        <v>137110787</v>
      </c>
      <c r="K912" s="3"/>
      <c r="L912" s="3"/>
      <c r="M912" s="3"/>
      <c r="N912" s="3"/>
      <c r="O912" s="3"/>
      <c r="P912" s="34">
        <f t="shared" si="43"/>
        <v>282743741</v>
      </c>
      <c r="Q912" s="35">
        <f>VLOOKUP(D912,FEBRERO!$D$13:$Q$1147,14,0)+VLOOKUP(D912,FEBRERO!$D$13:$AC$1147,26,0)</f>
        <v>0</v>
      </c>
      <c r="R912" s="3">
        <f>IFERROR(VLOOKUP(D912,[13]ServNOMINA!$F$16:$M$112,8,0),0)</f>
        <v>0</v>
      </c>
      <c r="S912" s="3">
        <f>IFERROR(VLOOKUP(D912,[13]ServOTROS!$F$16:$M$112,8,0),0)</f>
        <v>0</v>
      </c>
      <c r="T912" s="3">
        <f>IFERROR(VLOOKUP(D912,[13]CANCEL!$F$16:$M$48,8,0),0)</f>
        <v>0</v>
      </c>
      <c r="U912" s="3">
        <f>IFERROR(VLOOKUP(B912,[13]Aaf_PENSION!$C$16:$M$112,11,0),0)</f>
        <v>0</v>
      </c>
      <c r="V912" s="3">
        <f>IFERROR(VLOOKUP(B912,[13]Aaf_SALUD!$C$16:$M$112,11,0),0)</f>
        <v>0</v>
      </c>
      <c r="W912" s="3">
        <f>IFERROR(VLOOKUP(D912,[13]CALIDAD!$F$16:$M$1122,8,0),0)</f>
        <v>36408240</v>
      </c>
      <c r="X912" s="3">
        <f>IFERROR(VLOOKUP(D912,'[14]dinamica municip ok'!$F$4:$G$1107,2,0),0)</f>
        <v>137110787</v>
      </c>
      <c r="Y912" s="3">
        <f>IFERROR(VLOOKUP(B912,[13]Ap_CESANTIAS!$C$16:$M$112,11,0),0)</f>
        <v>0</v>
      </c>
      <c r="Z912" s="3">
        <f>IFERROR(VLOOKUP(B912,[13]Ap_PENSION!$C$16:$M$112,11,0),0)</f>
        <v>0</v>
      </c>
      <c r="AA912" s="3">
        <f>IFERROR(VLOOKUP(B912,[13]Ap_SALUD!$C$16:$M$112,11,0),0)</f>
        <v>0</v>
      </c>
      <c r="AB912" s="3"/>
      <c r="AC912" s="36">
        <f t="shared" si="42"/>
        <v>173519027</v>
      </c>
      <c r="AD912" s="37">
        <f t="shared" si="44"/>
        <v>109224714</v>
      </c>
      <c r="AE912" s="144"/>
    </row>
    <row r="913" spans="1:31" x14ac:dyDescent="0.25">
      <c r="A913" s="29">
        <v>901</v>
      </c>
      <c r="B913" s="61"/>
      <c r="C913" s="143" t="str">
        <f>VLOOKUP(D913,[8]Hoja1!$A$2:$B$1115,2,0)</f>
        <v>68101</v>
      </c>
      <c r="D913" s="31">
        <v>890210890</v>
      </c>
      <c r="E913" s="31">
        <v>210168101</v>
      </c>
      <c r="F913" s="61" t="s">
        <v>646</v>
      </c>
      <c r="G913" s="33">
        <v>0</v>
      </c>
      <c r="H913" s="33">
        <v>0</v>
      </c>
      <c r="I913" s="3">
        <f>IFERROR(VLOOKUP(C913,'[6]Anexo 2'!$A$9:$G$1115,7,0),0)</f>
        <v>203084256</v>
      </c>
      <c r="J913" s="3">
        <f>IFERROR(VLOOKUP(C913,'[6]Anexo 1'!$A$9:$F$1115,6,0),0)</f>
        <v>220290135</v>
      </c>
      <c r="K913" s="3"/>
      <c r="L913" s="3"/>
      <c r="M913" s="3"/>
      <c r="N913" s="3"/>
      <c r="O913" s="3"/>
      <c r="P913" s="34">
        <f t="shared" si="43"/>
        <v>423374391</v>
      </c>
      <c r="Q913" s="35">
        <f>VLOOKUP(D913,FEBRERO!$D$13:$Q$1147,14,0)+VLOOKUP(D913,FEBRERO!$D$13:$AC$1147,26,0)</f>
        <v>0</v>
      </c>
      <c r="R913" s="3">
        <f>IFERROR(VLOOKUP(D913,[13]ServNOMINA!$F$16:$M$112,8,0),0)</f>
        <v>0</v>
      </c>
      <c r="S913" s="3">
        <f>IFERROR(VLOOKUP(D913,[13]ServOTROS!$F$16:$M$112,8,0),0)</f>
        <v>0</v>
      </c>
      <c r="T913" s="3">
        <f>IFERROR(VLOOKUP(D913,[13]CANCEL!$F$16:$M$48,8,0),0)</f>
        <v>0</v>
      </c>
      <c r="U913" s="3">
        <f>IFERROR(VLOOKUP(B913,[13]Aaf_PENSION!$C$16:$M$112,11,0),0)</f>
        <v>0</v>
      </c>
      <c r="V913" s="3">
        <f>IFERROR(VLOOKUP(B913,[13]Aaf_SALUD!$C$16:$M$112,11,0),0)</f>
        <v>0</v>
      </c>
      <c r="W913" s="3">
        <f>IFERROR(VLOOKUP(D913,[13]CALIDAD!$F$16:$M$1122,8,0),0)</f>
        <v>50771064</v>
      </c>
      <c r="X913" s="3">
        <f>IFERROR(VLOOKUP(D913,'[14]dinamica municip ok'!$F$4:$G$1107,2,0),0)</f>
        <v>220290135</v>
      </c>
      <c r="Y913" s="3">
        <f>IFERROR(VLOOKUP(B913,[13]Ap_CESANTIAS!$C$16:$M$112,11,0),0)</f>
        <v>0</v>
      </c>
      <c r="Z913" s="3">
        <f>IFERROR(VLOOKUP(B913,[13]Ap_PENSION!$C$16:$M$112,11,0),0)</f>
        <v>0</v>
      </c>
      <c r="AA913" s="3">
        <f>IFERROR(VLOOKUP(B913,[13]Ap_SALUD!$C$16:$M$112,11,0),0)</f>
        <v>0</v>
      </c>
      <c r="AB913" s="3"/>
      <c r="AC913" s="36">
        <f t="shared" si="42"/>
        <v>271061199</v>
      </c>
      <c r="AD913" s="37">
        <f t="shared" si="44"/>
        <v>152313192</v>
      </c>
      <c r="AE913" s="144"/>
    </row>
    <row r="914" spans="1:31" x14ac:dyDescent="0.25">
      <c r="A914" s="38">
        <v>902</v>
      </c>
      <c r="B914" s="61"/>
      <c r="C914" s="143" t="str">
        <f>VLOOKUP(D914,[8]Hoja1!$A$2:$B$1115,2,0)</f>
        <v>68121</v>
      </c>
      <c r="D914" s="31">
        <v>890205575</v>
      </c>
      <c r="E914" s="31">
        <v>212168121</v>
      </c>
      <c r="F914" s="61" t="s">
        <v>738</v>
      </c>
      <c r="G914" s="33">
        <v>0</v>
      </c>
      <c r="H914" s="33">
        <v>0</v>
      </c>
      <c r="I914" s="3">
        <f>IFERROR(VLOOKUP(C914,'[6]Anexo 2'!$A$9:$G$1115,7,0),0)</f>
        <v>21906757</v>
      </c>
      <c r="J914" s="3">
        <f>IFERROR(VLOOKUP(C914,'[6]Anexo 1'!$A$9:$F$1115,6,0),0)</f>
        <v>23189584</v>
      </c>
      <c r="K914" s="3"/>
      <c r="L914" s="3"/>
      <c r="M914" s="3"/>
      <c r="N914" s="3"/>
      <c r="O914" s="3"/>
      <c r="P914" s="34">
        <f t="shared" si="43"/>
        <v>45096341</v>
      </c>
      <c r="Q914" s="35">
        <f>VLOOKUP(D914,FEBRERO!$D$13:$Q$1147,14,0)+VLOOKUP(D914,FEBRERO!$D$13:$AC$1147,26,0)</f>
        <v>0</v>
      </c>
      <c r="R914" s="3">
        <f>IFERROR(VLOOKUP(D914,[13]ServNOMINA!$F$16:$M$112,8,0),0)</f>
        <v>0</v>
      </c>
      <c r="S914" s="3">
        <f>IFERROR(VLOOKUP(D914,[13]ServOTROS!$F$16:$M$112,8,0),0)</f>
        <v>0</v>
      </c>
      <c r="T914" s="3">
        <f>IFERROR(VLOOKUP(D914,[13]CANCEL!$F$16:$M$48,8,0),0)</f>
        <v>0</v>
      </c>
      <c r="U914" s="3">
        <f>IFERROR(VLOOKUP(B914,[13]Aaf_PENSION!$C$16:$M$112,11,0),0)</f>
        <v>0</v>
      </c>
      <c r="V914" s="3">
        <f>IFERROR(VLOOKUP(B914,[13]Aaf_SALUD!$C$16:$M$112,11,0),0)</f>
        <v>0</v>
      </c>
      <c r="W914" s="3">
        <f>IFERROR(VLOOKUP(D914,[13]CALIDAD!$F$16:$M$1122,8,0),0)</f>
        <v>5476689</v>
      </c>
      <c r="X914" s="3">
        <f>IFERROR(VLOOKUP(D914,'[14]dinamica municip ok'!$F$4:$G$1107,2,0),0)</f>
        <v>23189584</v>
      </c>
      <c r="Y914" s="3">
        <f>IFERROR(VLOOKUP(B914,[13]Ap_CESANTIAS!$C$16:$M$112,11,0),0)</f>
        <v>0</v>
      </c>
      <c r="Z914" s="3">
        <f>IFERROR(VLOOKUP(B914,[13]Ap_PENSION!$C$16:$M$112,11,0),0)</f>
        <v>0</v>
      </c>
      <c r="AA914" s="3">
        <f>IFERROR(VLOOKUP(B914,[13]Ap_SALUD!$C$16:$M$112,11,0),0)</f>
        <v>0</v>
      </c>
      <c r="AB914" s="3"/>
      <c r="AC914" s="36">
        <f t="shared" si="42"/>
        <v>28666273</v>
      </c>
      <c r="AD914" s="37">
        <f t="shared" si="44"/>
        <v>16430068</v>
      </c>
      <c r="AE914" s="144"/>
    </row>
    <row r="915" spans="1:31" x14ac:dyDescent="0.25">
      <c r="A915" s="29">
        <v>903</v>
      </c>
      <c r="B915" s="61"/>
      <c r="C915" s="143" t="str">
        <f>VLOOKUP(D915,[8]Hoja1!$A$2:$B$1115,2,0)</f>
        <v>68132</v>
      </c>
      <c r="D915" s="31">
        <v>890210967</v>
      </c>
      <c r="E915" s="31">
        <v>213268132</v>
      </c>
      <c r="F915" s="61" t="s">
        <v>1062</v>
      </c>
      <c r="G915" s="33">
        <v>0</v>
      </c>
      <c r="H915" s="33">
        <v>0</v>
      </c>
      <c r="I915" s="3">
        <f>IFERROR(VLOOKUP(C915,'[6]Anexo 2'!$A$9:$G$1115,7,0),0)</f>
        <v>33757156</v>
      </c>
      <c r="J915" s="3">
        <f>IFERROR(VLOOKUP(C915,'[6]Anexo 1'!$A$9:$F$1115,6,0),0)</f>
        <v>35753529</v>
      </c>
      <c r="K915" s="3"/>
      <c r="L915" s="3"/>
      <c r="M915" s="3"/>
      <c r="N915" s="3"/>
      <c r="O915" s="3"/>
      <c r="P915" s="34">
        <f t="shared" si="43"/>
        <v>69510685</v>
      </c>
      <c r="Q915" s="35">
        <f>VLOOKUP(D915,FEBRERO!$D$13:$Q$1147,14,0)+VLOOKUP(D915,FEBRERO!$D$13:$AC$1147,26,0)</f>
        <v>0</v>
      </c>
      <c r="R915" s="3">
        <f>IFERROR(VLOOKUP(D915,[13]ServNOMINA!$F$16:$M$112,8,0),0)</f>
        <v>0</v>
      </c>
      <c r="S915" s="3">
        <f>IFERROR(VLOOKUP(D915,[13]ServOTROS!$F$16:$M$112,8,0),0)</f>
        <v>0</v>
      </c>
      <c r="T915" s="3">
        <f>IFERROR(VLOOKUP(D915,[13]CANCEL!$F$16:$M$48,8,0),0)</f>
        <v>0</v>
      </c>
      <c r="U915" s="3">
        <f>IFERROR(VLOOKUP(B915,[13]Aaf_PENSION!$C$16:$M$112,11,0),0)</f>
        <v>0</v>
      </c>
      <c r="V915" s="3">
        <f>IFERROR(VLOOKUP(B915,[13]Aaf_SALUD!$C$16:$M$112,11,0),0)</f>
        <v>0</v>
      </c>
      <c r="W915" s="3">
        <f>IFERROR(VLOOKUP(D915,[13]CALIDAD!$F$16:$M$1122,8,0),0)</f>
        <v>8439288</v>
      </c>
      <c r="X915" s="3">
        <f>IFERROR(VLOOKUP(D915,'[14]dinamica municip ok'!$F$4:$G$1107,2,0),0)</f>
        <v>35753529</v>
      </c>
      <c r="Y915" s="3">
        <f>IFERROR(VLOOKUP(B915,[13]Ap_CESANTIAS!$C$16:$M$112,11,0),0)</f>
        <v>0</v>
      </c>
      <c r="Z915" s="3">
        <f>IFERROR(VLOOKUP(B915,[13]Ap_PENSION!$C$16:$M$112,11,0),0)</f>
        <v>0</v>
      </c>
      <c r="AA915" s="3">
        <f>IFERROR(VLOOKUP(B915,[13]Ap_SALUD!$C$16:$M$112,11,0),0)</f>
        <v>0</v>
      </c>
      <c r="AB915" s="3"/>
      <c r="AC915" s="36">
        <f t="shared" si="42"/>
        <v>44192817</v>
      </c>
      <c r="AD915" s="37">
        <f t="shared" si="44"/>
        <v>25317868</v>
      </c>
      <c r="AE915" s="144"/>
    </row>
    <row r="916" spans="1:31" x14ac:dyDescent="0.25">
      <c r="A916" s="38">
        <v>904</v>
      </c>
      <c r="B916" s="61"/>
      <c r="C916" s="143" t="str">
        <f>VLOOKUP(D916,[8]Hoja1!$A$2:$B$1115,2,0)</f>
        <v>68147</v>
      </c>
      <c r="D916" s="31">
        <v>890205119</v>
      </c>
      <c r="E916" s="31">
        <v>214768147</v>
      </c>
      <c r="F916" s="61" t="s">
        <v>1063</v>
      </c>
      <c r="G916" s="33">
        <v>0</v>
      </c>
      <c r="H916" s="33">
        <v>0</v>
      </c>
      <c r="I916" s="3">
        <f>IFERROR(VLOOKUP(C916,'[6]Anexo 2'!$A$9:$G$1115,7,0),0)</f>
        <v>89375452</v>
      </c>
      <c r="J916" s="3">
        <f>IFERROR(VLOOKUP(C916,'[6]Anexo 1'!$A$9:$F$1115,6,0),0)</f>
        <v>98803884</v>
      </c>
      <c r="K916" s="3"/>
      <c r="L916" s="3"/>
      <c r="M916" s="3"/>
      <c r="N916" s="3"/>
      <c r="O916" s="3"/>
      <c r="P916" s="34">
        <f t="shared" si="43"/>
        <v>188179336</v>
      </c>
      <c r="Q916" s="35">
        <f>VLOOKUP(D916,FEBRERO!$D$13:$Q$1147,14,0)+VLOOKUP(D916,FEBRERO!$D$13:$AC$1147,26,0)</f>
        <v>0</v>
      </c>
      <c r="R916" s="3">
        <f>IFERROR(VLOOKUP(D916,[13]ServNOMINA!$F$16:$M$112,8,0),0)</f>
        <v>0</v>
      </c>
      <c r="S916" s="3">
        <f>IFERROR(VLOOKUP(D916,[13]ServOTROS!$F$16:$M$112,8,0),0)</f>
        <v>0</v>
      </c>
      <c r="T916" s="3">
        <f>IFERROR(VLOOKUP(D916,[13]CANCEL!$F$16:$M$48,8,0),0)</f>
        <v>0</v>
      </c>
      <c r="U916" s="3">
        <f>IFERROR(VLOOKUP(B916,[13]Aaf_PENSION!$C$16:$M$112,11,0),0)</f>
        <v>0</v>
      </c>
      <c r="V916" s="3">
        <f>IFERROR(VLOOKUP(B916,[13]Aaf_SALUD!$C$16:$M$112,11,0),0)</f>
        <v>0</v>
      </c>
      <c r="W916" s="3">
        <f>IFERROR(VLOOKUP(D916,[13]CALIDAD!$F$16:$M$1122,8,0),0)</f>
        <v>22343862</v>
      </c>
      <c r="X916" s="3">
        <f>IFERROR(VLOOKUP(D916,'[14]dinamica municip ok'!$F$4:$G$1107,2,0),0)</f>
        <v>98803884</v>
      </c>
      <c r="Y916" s="3">
        <f>IFERROR(VLOOKUP(B916,[13]Ap_CESANTIAS!$C$16:$M$112,11,0),0)</f>
        <v>0</v>
      </c>
      <c r="Z916" s="3">
        <f>IFERROR(VLOOKUP(B916,[13]Ap_PENSION!$C$16:$M$112,11,0),0)</f>
        <v>0</v>
      </c>
      <c r="AA916" s="3">
        <f>IFERROR(VLOOKUP(B916,[13]Ap_SALUD!$C$16:$M$112,11,0),0)</f>
        <v>0</v>
      </c>
      <c r="AB916" s="3"/>
      <c r="AC916" s="36">
        <f t="shared" si="42"/>
        <v>121147746</v>
      </c>
      <c r="AD916" s="37">
        <f t="shared" si="44"/>
        <v>67031590</v>
      </c>
      <c r="AE916" s="144"/>
    </row>
    <row r="917" spans="1:31" x14ac:dyDescent="0.25">
      <c r="A917" s="29">
        <v>905</v>
      </c>
      <c r="B917" s="61"/>
      <c r="C917" s="143" t="str">
        <f>VLOOKUP(D917,[8]Hoja1!$A$2:$B$1115,2,0)</f>
        <v>68152</v>
      </c>
      <c r="D917" s="31">
        <v>890210933</v>
      </c>
      <c r="E917" s="31">
        <v>215268152</v>
      </c>
      <c r="F917" s="61" t="s">
        <v>1064</v>
      </c>
      <c r="G917" s="33">
        <v>0</v>
      </c>
      <c r="H917" s="33">
        <v>0</v>
      </c>
      <c r="I917" s="3">
        <f>IFERROR(VLOOKUP(C917,'[6]Anexo 2'!$A$9:$G$1115,7,0),0)</f>
        <v>91405804</v>
      </c>
      <c r="J917" s="3">
        <f>IFERROR(VLOOKUP(C917,'[6]Anexo 1'!$A$9:$F$1115,6,0),0)</f>
        <v>95779528</v>
      </c>
      <c r="K917" s="3"/>
      <c r="L917" s="3"/>
      <c r="M917" s="3"/>
      <c r="N917" s="3"/>
      <c r="O917" s="3"/>
      <c r="P917" s="34">
        <f t="shared" si="43"/>
        <v>187185332</v>
      </c>
      <c r="Q917" s="35">
        <f>VLOOKUP(D917,FEBRERO!$D$13:$Q$1147,14,0)+VLOOKUP(D917,FEBRERO!$D$13:$AC$1147,26,0)</f>
        <v>0</v>
      </c>
      <c r="R917" s="3">
        <f>IFERROR(VLOOKUP(D917,[13]ServNOMINA!$F$16:$M$112,8,0),0)</f>
        <v>0</v>
      </c>
      <c r="S917" s="3">
        <f>IFERROR(VLOOKUP(D917,[13]ServOTROS!$F$16:$M$112,8,0),0)</f>
        <v>0</v>
      </c>
      <c r="T917" s="3">
        <f>IFERROR(VLOOKUP(D917,[13]CANCEL!$F$16:$M$48,8,0),0)</f>
        <v>0</v>
      </c>
      <c r="U917" s="3">
        <f>IFERROR(VLOOKUP(B917,[13]Aaf_PENSION!$C$16:$M$112,11,0),0)</f>
        <v>0</v>
      </c>
      <c r="V917" s="3">
        <f>IFERROR(VLOOKUP(B917,[13]Aaf_SALUD!$C$16:$M$112,11,0),0)</f>
        <v>0</v>
      </c>
      <c r="W917" s="3">
        <f>IFERROR(VLOOKUP(D917,[13]CALIDAD!$F$16:$M$1122,8,0),0)</f>
        <v>22851450</v>
      </c>
      <c r="X917" s="3">
        <f>IFERROR(VLOOKUP(D917,'[14]dinamica municip ok'!$F$4:$G$1107,2,0),0)</f>
        <v>95779528</v>
      </c>
      <c r="Y917" s="3">
        <f>IFERROR(VLOOKUP(B917,[13]Ap_CESANTIAS!$C$16:$M$112,11,0),0)</f>
        <v>0</v>
      </c>
      <c r="Z917" s="3">
        <f>IFERROR(VLOOKUP(B917,[13]Ap_PENSION!$C$16:$M$112,11,0),0)</f>
        <v>0</v>
      </c>
      <c r="AA917" s="3">
        <f>IFERROR(VLOOKUP(B917,[13]Ap_SALUD!$C$16:$M$112,11,0),0)</f>
        <v>0</v>
      </c>
      <c r="AB917" s="3"/>
      <c r="AC917" s="36">
        <f t="shared" si="42"/>
        <v>118630978</v>
      </c>
      <c r="AD917" s="37">
        <f t="shared" si="44"/>
        <v>68554354</v>
      </c>
      <c r="AE917" s="144"/>
    </row>
    <row r="918" spans="1:31" x14ac:dyDescent="0.25">
      <c r="A918" s="38">
        <v>906</v>
      </c>
      <c r="B918" s="61"/>
      <c r="C918" s="143" t="str">
        <f>VLOOKUP(D918,[8]Hoja1!$A$2:$B$1115,2,0)</f>
        <v>68160</v>
      </c>
      <c r="D918" s="31">
        <v>890204699</v>
      </c>
      <c r="E918" s="31">
        <v>216068160</v>
      </c>
      <c r="F918" s="61" t="s">
        <v>1065</v>
      </c>
      <c r="G918" s="33">
        <v>0</v>
      </c>
      <c r="H918" s="33">
        <v>0</v>
      </c>
      <c r="I918" s="3">
        <f>IFERROR(VLOOKUP(C918,'[6]Anexo 2'!$A$9:$G$1115,7,0),0)</f>
        <v>27509271</v>
      </c>
      <c r="J918" s="3">
        <f>IFERROR(VLOOKUP(C918,'[6]Anexo 1'!$A$9:$F$1115,6,0),0)</f>
        <v>31533365</v>
      </c>
      <c r="K918" s="3"/>
      <c r="L918" s="3"/>
      <c r="M918" s="3"/>
      <c r="N918" s="3"/>
      <c r="O918" s="3"/>
      <c r="P918" s="34">
        <f t="shared" si="43"/>
        <v>59042636</v>
      </c>
      <c r="Q918" s="35">
        <f>VLOOKUP(D918,FEBRERO!$D$13:$Q$1147,14,0)+VLOOKUP(D918,FEBRERO!$D$13:$AC$1147,26,0)</f>
        <v>0</v>
      </c>
      <c r="R918" s="3">
        <f>IFERROR(VLOOKUP(D918,[13]ServNOMINA!$F$16:$M$112,8,0),0)</f>
        <v>0</v>
      </c>
      <c r="S918" s="3">
        <f>IFERROR(VLOOKUP(D918,[13]ServOTROS!$F$16:$M$112,8,0),0)</f>
        <v>0</v>
      </c>
      <c r="T918" s="3">
        <f>IFERROR(VLOOKUP(D918,[13]CANCEL!$F$16:$M$48,8,0),0)</f>
        <v>0</v>
      </c>
      <c r="U918" s="3">
        <f>IFERROR(VLOOKUP(B918,[13]Aaf_PENSION!$C$16:$M$112,11,0),0)</f>
        <v>0</v>
      </c>
      <c r="V918" s="3">
        <f>IFERROR(VLOOKUP(B918,[13]Aaf_SALUD!$C$16:$M$112,11,0),0)</f>
        <v>0</v>
      </c>
      <c r="W918" s="3">
        <f>IFERROR(VLOOKUP(D918,[13]CALIDAD!$F$16:$M$1122,8,0),0)</f>
        <v>6877317</v>
      </c>
      <c r="X918" s="3">
        <f>IFERROR(VLOOKUP(D918,'[14]dinamica municip ok'!$F$4:$G$1107,2,0),0)</f>
        <v>31533365</v>
      </c>
      <c r="Y918" s="3">
        <f>IFERROR(VLOOKUP(B918,[13]Ap_CESANTIAS!$C$16:$M$112,11,0),0)</f>
        <v>0</v>
      </c>
      <c r="Z918" s="3">
        <f>IFERROR(VLOOKUP(B918,[13]Ap_PENSION!$C$16:$M$112,11,0),0)</f>
        <v>0</v>
      </c>
      <c r="AA918" s="3">
        <f>IFERROR(VLOOKUP(B918,[13]Ap_SALUD!$C$16:$M$112,11,0),0)</f>
        <v>0</v>
      </c>
      <c r="AB918" s="3"/>
      <c r="AC918" s="36">
        <f t="shared" si="42"/>
        <v>38410682</v>
      </c>
      <c r="AD918" s="37">
        <f t="shared" si="44"/>
        <v>20631954</v>
      </c>
      <c r="AE918" s="144"/>
    </row>
    <row r="919" spans="1:31" x14ac:dyDescent="0.25">
      <c r="A919" s="29">
        <v>907</v>
      </c>
      <c r="B919" s="61"/>
      <c r="C919" s="143" t="str">
        <f>VLOOKUP(D919,[8]Hoja1!$A$2:$B$1115,2,0)</f>
        <v>68162</v>
      </c>
      <c r="D919" s="31">
        <v>890209889</v>
      </c>
      <c r="E919" s="31">
        <v>216268162</v>
      </c>
      <c r="F919" s="61" t="s">
        <v>1066</v>
      </c>
      <c r="G919" s="33">
        <v>0</v>
      </c>
      <c r="H919" s="33">
        <v>0</v>
      </c>
      <c r="I919" s="3">
        <f>IFERROR(VLOOKUP(C919,'[6]Anexo 2'!$A$9:$G$1115,7,0),0)</f>
        <v>138355076</v>
      </c>
      <c r="J919" s="3">
        <f>IFERROR(VLOOKUP(C919,'[6]Anexo 1'!$A$9:$F$1115,6,0),0)</f>
        <v>145159942</v>
      </c>
      <c r="K919" s="3"/>
      <c r="L919" s="3"/>
      <c r="M919" s="3"/>
      <c r="N919" s="3"/>
      <c r="O919" s="3"/>
      <c r="P919" s="34">
        <f t="shared" si="43"/>
        <v>283515018</v>
      </c>
      <c r="Q919" s="35">
        <f>VLOOKUP(D919,FEBRERO!$D$13:$Q$1147,14,0)+VLOOKUP(D919,FEBRERO!$D$13:$AC$1147,26,0)</f>
        <v>0</v>
      </c>
      <c r="R919" s="3">
        <f>IFERROR(VLOOKUP(D919,[13]ServNOMINA!$F$16:$M$112,8,0),0)</f>
        <v>0</v>
      </c>
      <c r="S919" s="3">
        <f>IFERROR(VLOOKUP(D919,[13]ServOTROS!$F$16:$M$112,8,0),0)</f>
        <v>0</v>
      </c>
      <c r="T919" s="3">
        <f>IFERROR(VLOOKUP(D919,[13]CANCEL!$F$16:$M$48,8,0),0)</f>
        <v>0</v>
      </c>
      <c r="U919" s="3">
        <f>IFERROR(VLOOKUP(B919,[13]Aaf_PENSION!$C$16:$M$112,11,0),0)</f>
        <v>0</v>
      </c>
      <c r="V919" s="3">
        <f>IFERROR(VLOOKUP(B919,[13]Aaf_SALUD!$C$16:$M$112,11,0),0)</f>
        <v>0</v>
      </c>
      <c r="W919" s="3">
        <f>IFERROR(VLOOKUP(D919,[13]CALIDAD!$F$16:$M$1122,8,0),0)</f>
        <v>34588770</v>
      </c>
      <c r="X919" s="3">
        <f>IFERROR(VLOOKUP(D919,'[14]dinamica municip ok'!$F$4:$G$1107,2,0),0)</f>
        <v>145159942</v>
      </c>
      <c r="Y919" s="3">
        <f>IFERROR(VLOOKUP(B919,[13]Ap_CESANTIAS!$C$16:$M$112,11,0),0)</f>
        <v>0</v>
      </c>
      <c r="Z919" s="3">
        <f>IFERROR(VLOOKUP(B919,[13]Ap_PENSION!$C$16:$M$112,11,0),0)</f>
        <v>0</v>
      </c>
      <c r="AA919" s="3">
        <f>IFERROR(VLOOKUP(B919,[13]Ap_SALUD!$C$16:$M$112,11,0),0)</f>
        <v>0</v>
      </c>
      <c r="AB919" s="3"/>
      <c r="AC919" s="36">
        <f t="shared" si="42"/>
        <v>179748712</v>
      </c>
      <c r="AD919" s="37">
        <f t="shared" si="44"/>
        <v>103766306</v>
      </c>
      <c r="AE919" s="144"/>
    </row>
    <row r="920" spans="1:31" x14ac:dyDescent="0.25">
      <c r="A920" s="38">
        <v>908</v>
      </c>
      <c r="B920" s="61"/>
      <c r="C920" s="143" t="str">
        <f>VLOOKUP(D920,[8]Hoja1!$A$2:$B$1115,2,0)</f>
        <v>68167</v>
      </c>
      <c r="D920" s="31">
        <v>890205063</v>
      </c>
      <c r="E920" s="31">
        <v>216768167</v>
      </c>
      <c r="F920" s="61" t="s">
        <v>1067</v>
      </c>
      <c r="G920" s="33">
        <v>0</v>
      </c>
      <c r="H920" s="33">
        <v>0</v>
      </c>
      <c r="I920" s="3">
        <f>IFERROR(VLOOKUP(C920,'[6]Anexo 2'!$A$9:$G$1115,7,0),0)</f>
        <v>191127012</v>
      </c>
      <c r="J920" s="3">
        <f>IFERROR(VLOOKUP(C920,'[6]Anexo 1'!$A$9:$F$1115,6,0),0)</f>
        <v>257236487</v>
      </c>
      <c r="K920" s="3"/>
      <c r="L920" s="3"/>
      <c r="M920" s="3"/>
      <c r="N920" s="3"/>
      <c r="O920" s="3"/>
      <c r="P920" s="34">
        <f t="shared" si="43"/>
        <v>448363499</v>
      </c>
      <c r="Q920" s="35">
        <f>VLOOKUP(D920,FEBRERO!$D$13:$Q$1147,14,0)+VLOOKUP(D920,FEBRERO!$D$13:$AC$1147,26,0)</f>
        <v>0</v>
      </c>
      <c r="R920" s="3">
        <f>IFERROR(VLOOKUP(D920,[13]ServNOMINA!$F$16:$M$112,8,0),0)</f>
        <v>0</v>
      </c>
      <c r="S920" s="3">
        <f>IFERROR(VLOOKUP(D920,[13]ServOTROS!$F$16:$M$112,8,0),0)</f>
        <v>0</v>
      </c>
      <c r="T920" s="3">
        <f>IFERROR(VLOOKUP(D920,[13]CANCEL!$F$16:$M$48,8,0),0)</f>
        <v>0</v>
      </c>
      <c r="U920" s="3">
        <f>IFERROR(VLOOKUP(B920,[13]Aaf_PENSION!$C$16:$M$112,11,0),0)</f>
        <v>0</v>
      </c>
      <c r="V920" s="3">
        <f>IFERROR(VLOOKUP(B920,[13]Aaf_SALUD!$C$16:$M$112,11,0),0)</f>
        <v>0</v>
      </c>
      <c r="W920" s="3">
        <f>IFERROR(VLOOKUP(D920,[13]CALIDAD!$F$16:$M$1122,8,0),0)</f>
        <v>47781753</v>
      </c>
      <c r="X920" s="3">
        <f>IFERROR(VLOOKUP(D920,'[14]dinamica municip ok'!$F$4:$G$1107,2,0),0)</f>
        <v>257236487</v>
      </c>
      <c r="Y920" s="3">
        <f>IFERROR(VLOOKUP(B920,[13]Ap_CESANTIAS!$C$16:$M$112,11,0),0)</f>
        <v>0</v>
      </c>
      <c r="Z920" s="3">
        <f>IFERROR(VLOOKUP(B920,[13]Ap_PENSION!$C$16:$M$112,11,0),0)</f>
        <v>0</v>
      </c>
      <c r="AA920" s="3">
        <f>IFERROR(VLOOKUP(B920,[13]Ap_SALUD!$C$16:$M$112,11,0),0)</f>
        <v>0</v>
      </c>
      <c r="AB920" s="3"/>
      <c r="AC920" s="36">
        <f t="shared" si="42"/>
        <v>305018240</v>
      </c>
      <c r="AD920" s="37">
        <f t="shared" si="44"/>
        <v>143345259</v>
      </c>
      <c r="AE920" s="144"/>
    </row>
    <row r="921" spans="1:31" x14ac:dyDescent="0.25">
      <c r="A921" s="29">
        <v>909</v>
      </c>
      <c r="B921" s="61"/>
      <c r="C921" s="143" t="str">
        <f>VLOOKUP(D921,[8]Hoja1!$A$2:$B$1115,2,0)</f>
        <v>68169</v>
      </c>
      <c r="D921" s="31">
        <v>890206724</v>
      </c>
      <c r="E921" s="31">
        <v>216968169</v>
      </c>
      <c r="F921" s="61" t="s">
        <v>1068</v>
      </c>
      <c r="G921" s="33">
        <v>0</v>
      </c>
      <c r="H921" s="33">
        <v>0</v>
      </c>
      <c r="I921" s="3">
        <f>IFERROR(VLOOKUP(C921,'[6]Anexo 2'!$A$9:$G$1115,7,0),0)</f>
        <v>36364863</v>
      </c>
      <c r="J921" s="3">
        <f>IFERROR(VLOOKUP(C921,'[6]Anexo 1'!$A$9:$F$1115,6,0),0)</f>
        <v>47063802</v>
      </c>
      <c r="K921" s="3"/>
      <c r="L921" s="3"/>
      <c r="M921" s="3"/>
      <c r="N921" s="3"/>
      <c r="O921" s="3"/>
      <c r="P921" s="34">
        <f t="shared" si="43"/>
        <v>83428665</v>
      </c>
      <c r="Q921" s="35">
        <f>VLOOKUP(D921,FEBRERO!$D$13:$Q$1147,14,0)+VLOOKUP(D921,FEBRERO!$D$13:$AC$1147,26,0)</f>
        <v>0</v>
      </c>
      <c r="R921" s="3">
        <f>IFERROR(VLOOKUP(D921,[13]ServNOMINA!$F$16:$M$112,8,0),0)</f>
        <v>0</v>
      </c>
      <c r="S921" s="3">
        <f>IFERROR(VLOOKUP(D921,[13]ServOTROS!$F$16:$M$112,8,0),0)</f>
        <v>0</v>
      </c>
      <c r="T921" s="3">
        <f>IFERROR(VLOOKUP(D921,[13]CANCEL!$F$16:$M$48,8,0),0)</f>
        <v>0</v>
      </c>
      <c r="U921" s="3">
        <f>IFERROR(VLOOKUP(B921,[13]Aaf_PENSION!$C$16:$M$112,11,0),0)</f>
        <v>0</v>
      </c>
      <c r="V921" s="3">
        <f>IFERROR(VLOOKUP(B921,[13]Aaf_SALUD!$C$16:$M$112,11,0),0)</f>
        <v>0</v>
      </c>
      <c r="W921" s="3">
        <f>IFERROR(VLOOKUP(D921,[13]CALIDAD!$F$16:$M$1122,8,0),0)</f>
        <v>9091215</v>
      </c>
      <c r="X921" s="3">
        <f>IFERROR(VLOOKUP(D921,'[14]dinamica municip ok'!$F$4:$G$1107,2,0),0)</f>
        <v>47063802</v>
      </c>
      <c r="Y921" s="3">
        <f>IFERROR(VLOOKUP(B921,[13]Ap_CESANTIAS!$C$16:$M$112,11,0),0)</f>
        <v>0</v>
      </c>
      <c r="Z921" s="3">
        <f>IFERROR(VLOOKUP(B921,[13]Ap_PENSION!$C$16:$M$112,11,0),0)</f>
        <v>0</v>
      </c>
      <c r="AA921" s="3">
        <f>IFERROR(VLOOKUP(B921,[13]Ap_SALUD!$C$16:$M$112,11,0),0)</f>
        <v>0</v>
      </c>
      <c r="AB921" s="3"/>
      <c r="AC921" s="36">
        <f t="shared" si="42"/>
        <v>56155017</v>
      </c>
      <c r="AD921" s="37">
        <f t="shared" si="44"/>
        <v>27273648</v>
      </c>
      <c r="AE921" s="144"/>
    </row>
    <row r="922" spans="1:31" x14ac:dyDescent="0.25">
      <c r="A922" s="38">
        <v>910</v>
      </c>
      <c r="B922" s="61"/>
      <c r="C922" s="143" t="str">
        <f>VLOOKUP(D922,[8]Hoja1!$A$2:$B$1115,2,0)</f>
        <v>68176</v>
      </c>
      <c r="D922" s="31">
        <v>890206290</v>
      </c>
      <c r="E922" s="31">
        <v>217668176</v>
      </c>
      <c r="F922" s="61" t="s">
        <v>708</v>
      </c>
      <c r="G922" s="33">
        <v>0</v>
      </c>
      <c r="H922" s="33">
        <v>0</v>
      </c>
      <c r="I922" s="3">
        <f>IFERROR(VLOOKUP(C922,'[6]Anexo 2'!$A$9:$G$1115,7,0),0)</f>
        <v>41849392</v>
      </c>
      <c r="J922" s="3">
        <f>IFERROR(VLOOKUP(C922,'[6]Anexo 1'!$A$9:$F$1115,6,0),0)</f>
        <v>44588666</v>
      </c>
      <c r="K922" s="3"/>
      <c r="L922" s="3"/>
      <c r="M922" s="3"/>
      <c r="N922" s="3"/>
      <c r="O922" s="3"/>
      <c r="P922" s="34">
        <f t="shared" si="43"/>
        <v>86438058</v>
      </c>
      <c r="Q922" s="35">
        <f>VLOOKUP(D922,FEBRERO!$D$13:$Q$1147,14,0)+VLOOKUP(D922,FEBRERO!$D$13:$AC$1147,26,0)</f>
        <v>0</v>
      </c>
      <c r="R922" s="3">
        <f>IFERROR(VLOOKUP(D922,[13]ServNOMINA!$F$16:$M$112,8,0),0)</f>
        <v>0</v>
      </c>
      <c r="S922" s="3">
        <f>IFERROR(VLOOKUP(D922,[13]ServOTROS!$F$16:$M$112,8,0),0)</f>
        <v>0</v>
      </c>
      <c r="T922" s="3">
        <f>IFERROR(VLOOKUP(D922,[13]CANCEL!$F$16:$M$48,8,0),0)</f>
        <v>0</v>
      </c>
      <c r="U922" s="3">
        <f>IFERROR(VLOOKUP(B922,[13]Aaf_PENSION!$C$16:$M$112,11,0),0)</f>
        <v>0</v>
      </c>
      <c r="V922" s="3">
        <f>IFERROR(VLOOKUP(B922,[13]Aaf_SALUD!$C$16:$M$112,11,0),0)</f>
        <v>0</v>
      </c>
      <c r="W922" s="3">
        <f>IFERROR(VLOOKUP(D922,[13]CALIDAD!$F$16:$M$1122,8,0),0)</f>
        <v>10462347</v>
      </c>
      <c r="X922" s="3">
        <f>IFERROR(VLOOKUP(D922,'[14]dinamica municip ok'!$F$4:$G$1107,2,0),0)</f>
        <v>44588666</v>
      </c>
      <c r="Y922" s="3">
        <f>IFERROR(VLOOKUP(B922,[13]Ap_CESANTIAS!$C$16:$M$112,11,0),0)</f>
        <v>0</v>
      </c>
      <c r="Z922" s="3">
        <f>IFERROR(VLOOKUP(B922,[13]Ap_PENSION!$C$16:$M$112,11,0),0)</f>
        <v>0</v>
      </c>
      <c r="AA922" s="3">
        <f>IFERROR(VLOOKUP(B922,[13]Ap_SALUD!$C$16:$M$112,11,0),0)</f>
        <v>0</v>
      </c>
      <c r="AB922" s="3"/>
      <c r="AC922" s="36">
        <f t="shared" si="42"/>
        <v>55051013</v>
      </c>
      <c r="AD922" s="37">
        <f t="shared" si="44"/>
        <v>31387045</v>
      </c>
      <c r="AE922" s="144"/>
    </row>
    <row r="923" spans="1:31" x14ac:dyDescent="0.25">
      <c r="A923" s="29">
        <v>911</v>
      </c>
      <c r="B923" s="61"/>
      <c r="C923" s="143" t="str">
        <f>VLOOKUP(D923,[8]Hoja1!$A$2:$B$1115,2,0)</f>
        <v>68179</v>
      </c>
      <c r="D923" s="31">
        <v>890208098</v>
      </c>
      <c r="E923" s="31">
        <v>217968179</v>
      </c>
      <c r="F923" s="61" t="s">
        <v>1069</v>
      </c>
      <c r="G923" s="33">
        <v>0</v>
      </c>
      <c r="H923" s="33">
        <v>0</v>
      </c>
      <c r="I923" s="3">
        <f>IFERROR(VLOOKUP(C923,'[6]Anexo 2'!$A$9:$G$1115,7,0),0)</f>
        <v>46796118</v>
      </c>
      <c r="J923" s="3">
        <f>IFERROR(VLOOKUP(C923,'[6]Anexo 1'!$A$9:$F$1115,6,0),0)</f>
        <v>60839073</v>
      </c>
      <c r="K923" s="3"/>
      <c r="L923" s="3"/>
      <c r="M923" s="3"/>
      <c r="N923" s="3"/>
      <c r="O923" s="3"/>
      <c r="P923" s="34">
        <f t="shared" si="43"/>
        <v>107635191</v>
      </c>
      <c r="Q923" s="35">
        <f>VLOOKUP(D923,FEBRERO!$D$13:$Q$1147,14,0)+VLOOKUP(D923,FEBRERO!$D$13:$AC$1147,26,0)</f>
        <v>0</v>
      </c>
      <c r="R923" s="3">
        <f>IFERROR(VLOOKUP(D923,[13]ServNOMINA!$F$16:$M$112,8,0),0)</f>
        <v>0</v>
      </c>
      <c r="S923" s="3">
        <f>IFERROR(VLOOKUP(D923,[13]ServOTROS!$F$16:$M$112,8,0),0)</f>
        <v>0</v>
      </c>
      <c r="T923" s="3">
        <f>IFERROR(VLOOKUP(D923,[13]CANCEL!$F$16:$M$48,8,0),0)</f>
        <v>0</v>
      </c>
      <c r="U923" s="3">
        <f>IFERROR(VLOOKUP(B923,[13]Aaf_PENSION!$C$16:$M$112,11,0),0)</f>
        <v>0</v>
      </c>
      <c r="V923" s="3">
        <f>IFERROR(VLOOKUP(B923,[13]Aaf_SALUD!$C$16:$M$112,11,0),0)</f>
        <v>0</v>
      </c>
      <c r="W923" s="3">
        <f>IFERROR(VLOOKUP(D923,[13]CALIDAD!$F$16:$M$1122,8,0),0)</f>
        <v>11699031</v>
      </c>
      <c r="X923" s="3">
        <f>IFERROR(VLOOKUP(D923,'[14]dinamica municip ok'!$F$4:$G$1107,2,0),0)</f>
        <v>60839073</v>
      </c>
      <c r="Y923" s="3">
        <f>IFERROR(VLOOKUP(B923,[13]Ap_CESANTIAS!$C$16:$M$112,11,0),0)</f>
        <v>0</v>
      </c>
      <c r="Z923" s="3">
        <f>IFERROR(VLOOKUP(B923,[13]Ap_PENSION!$C$16:$M$112,11,0),0)</f>
        <v>0</v>
      </c>
      <c r="AA923" s="3">
        <f>IFERROR(VLOOKUP(B923,[13]Ap_SALUD!$C$16:$M$112,11,0),0)</f>
        <v>0</v>
      </c>
      <c r="AB923" s="3"/>
      <c r="AC923" s="36">
        <f t="shared" si="42"/>
        <v>72538104</v>
      </c>
      <c r="AD923" s="37">
        <f t="shared" si="44"/>
        <v>35097087</v>
      </c>
      <c r="AE923" s="144"/>
    </row>
    <row r="924" spans="1:31" x14ac:dyDescent="0.25">
      <c r="A924" s="38">
        <v>912</v>
      </c>
      <c r="B924" s="61"/>
      <c r="C924" s="143" t="str">
        <f>VLOOKUP(D924,[8]Hoja1!$A$2:$B$1115,2,0)</f>
        <v>68190</v>
      </c>
      <c r="D924" s="31">
        <v>890208363</v>
      </c>
      <c r="E924" s="31">
        <v>219068190</v>
      </c>
      <c r="F924" s="61" t="s">
        <v>1070</v>
      </c>
      <c r="G924" s="33">
        <v>0</v>
      </c>
      <c r="H924" s="33">
        <v>0</v>
      </c>
      <c r="I924" s="3">
        <f>IFERROR(VLOOKUP(C924,'[6]Anexo 2'!$A$9:$G$1115,7,0),0)</f>
        <v>607796592</v>
      </c>
      <c r="J924" s="3">
        <f>IFERROR(VLOOKUP(C924,'[6]Anexo 1'!$A$9:$F$1115,6,0),0)</f>
        <v>728789297</v>
      </c>
      <c r="K924" s="3"/>
      <c r="L924" s="3"/>
      <c r="M924" s="3"/>
      <c r="N924" s="3"/>
      <c r="O924" s="3"/>
      <c r="P924" s="34">
        <f t="shared" si="43"/>
        <v>1336585889</v>
      </c>
      <c r="Q924" s="35">
        <f>VLOOKUP(D924,FEBRERO!$D$13:$Q$1147,14,0)+VLOOKUP(D924,FEBRERO!$D$13:$AC$1147,26,0)</f>
        <v>0</v>
      </c>
      <c r="R924" s="3">
        <f>IFERROR(VLOOKUP(D924,[13]ServNOMINA!$F$16:$M$112,8,0),0)</f>
        <v>0</v>
      </c>
      <c r="S924" s="3">
        <f>IFERROR(VLOOKUP(D924,[13]ServOTROS!$F$16:$M$112,8,0),0)</f>
        <v>0</v>
      </c>
      <c r="T924" s="3">
        <f>IFERROR(VLOOKUP(D924,[13]CANCEL!$F$16:$M$48,8,0),0)</f>
        <v>0</v>
      </c>
      <c r="U924" s="3">
        <f>IFERROR(VLOOKUP(B924,[13]Aaf_PENSION!$C$16:$M$112,11,0),0)</f>
        <v>0</v>
      </c>
      <c r="V924" s="3">
        <f>IFERROR(VLOOKUP(B924,[13]Aaf_SALUD!$C$16:$M$112,11,0),0)</f>
        <v>0</v>
      </c>
      <c r="W924" s="3">
        <f>IFERROR(VLOOKUP(D924,[13]CALIDAD!$F$16:$M$1122,8,0),0)</f>
        <v>151949148</v>
      </c>
      <c r="X924" s="3">
        <f>IFERROR(VLOOKUP(D924,'[14]dinamica municip ok'!$F$4:$G$1107,2,0),0)</f>
        <v>728789297</v>
      </c>
      <c r="Y924" s="3">
        <f>IFERROR(VLOOKUP(B924,[13]Ap_CESANTIAS!$C$16:$M$112,11,0),0)</f>
        <v>0</v>
      </c>
      <c r="Z924" s="3">
        <f>IFERROR(VLOOKUP(B924,[13]Ap_PENSION!$C$16:$M$112,11,0),0)</f>
        <v>0</v>
      </c>
      <c r="AA924" s="3">
        <f>IFERROR(VLOOKUP(B924,[13]Ap_SALUD!$C$16:$M$112,11,0),0)</f>
        <v>0</v>
      </c>
      <c r="AB924" s="3"/>
      <c r="AC924" s="36">
        <f t="shared" si="42"/>
        <v>880738445</v>
      </c>
      <c r="AD924" s="37">
        <f t="shared" si="44"/>
        <v>455847444</v>
      </c>
      <c r="AE924" s="144"/>
    </row>
    <row r="925" spans="1:31" x14ac:dyDescent="0.25">
      <c r="A925" s="29">
        <v>913</v>
      </c>
      <c r="B925" s="61"/>
      <c r="C925" s="143" t="str">
        <f>VLOOKUP(D925,[8]Hoja1!$A$2:$B$1115,2,0)</f>
        <v>68207</v>
      </c>
      <c r="D925" s="31">
        <v>800104060</v>
      </c>
      <c r="E925" s="31">
        <v>210768207</v>
      </c>
      <c r="F925" s="61" t="s">
        <v>343</v>
      </c>
      <c r="G925" s="33">
        <v>0</v>
      </c>
      <c r="H925" s="33">
        <v>0</v>
      </c>
      <c r="I925" s="3">
        <f>IFERROR(VLOOKUP(C925,'[6]Anexo 2'!$A$9:$G$1115,7,0),0)</f>
        <v>97890912</v>
      </c>
      <c r="J925" s="3">
        <f>IFERROR(VLOOKUP(C925,'[6]Anexo 1'!$A$9:$F$1115,6,0),0)</f>
        <v>104359198</v>
      </c>
      <c r="K925" s="3"/>
      <c r="L925" s="3"/>
      <c r="M925" s="3"/>
      <c r="N925" s="3"/>
      <c r="O925" s="3"/>
      <c r="P925" s="34">
        <f t="shared" si="43"/>
        <v>202250110</v>
      </c>
      <c r="Q925" s="35">
        <f>VLOOKUP(D925,FEBRERO!$D$13:$Q$1147,14,0)+VLOOKUP(D925,FEBRERO!$D$13:$AC$1147,26,0)</f>
        <v>0</v>
      </c>
      <c r="R925" s="3">
        <f>IFERROR(VLOOKUP(D925,[13]ServNOMINA!$F$16:$M$112,8,0),0)</f>
        <v>0</v>
      </c>
      <c r="S925" s="3">
        <f>IFERROR(VLOOKUP(D925,[13]ServOTROS!$F$16:$M$112,8,0),0)</f>
        <v>0</v>
      </c>
      <c r="T925" s="3">
        <f>IFERROR(VLOOKUP(D925,[13]CANCEL!$F$16:$M$48,8,0),0)</f>
        <v>0</v>
      </c>
      <c r="U925" s="3">
        <f>IFERROR(VLOOKUP(B925,[13]Aaf_PENSION!$C$16:$M$112,11,0),0)</f>
        <v>0</v>
      </c>
      <c r="V925" s="3">
        <f>IFERROR(VLOOKUP(B925,[13]Aaf_SALUD!$C$16:$M$112,11,0),0)</f>
        <v>0</v>
      </c>
      <c r="W925" s="3">
        <f>IFERROR(VLOOKUP(D925,[13]CALIDAD!$F$16:$M$1122,8,0),0)</f>
        <v>24472728</v>
      </c>
      <c r="X925" s="3">
        <f>IFERROR(VLOOKUP(D925,'[14]dinamica municip ok'!$F$4:$G$1107,2,0),0)</f>
        <v>104359198</v>
      </c>
      <c r="Y925" s="3">
        <f>IFERROR(VLOOKUP(B925,[13]Ap_CESANTIAS!$C$16:$M$112,11,0),0)</f>
        <v>0</v>
      </c>
      <c r="Z925" s="3">
        <f>IFERROR(VLOOKUP(B925,[13]Ap_PENSION!$C$16:$M$112,11,0),0)</f>
        <v>0</v>
      </c>
      <c r="AA925" s="3">
        <f>IFERROR(VLOOKUP(B925,[13]Ap_SALUD!$C$16:$M$112,11,0),0)</f>
        <v>0</v>
      </c>
      <c r="AB925" s="3"/>
      <c r="AC925" s="36">
        <f t="shared" si="42"/>
        <v>128831926</v>
      </c>
      <c r="AD925" s="37">
        <f t="shared" si="44"/>
        <v>73418184</v>
      </c>
      <c r="AE925" s="144"/>
    </row>
    <row r="926" spans="1:31" x14ac:dyDescent="0.25">
      <c r="A926" s="38">
        <v>914</v>
      </c>
      <c r="B926" s="61"/>
      <c r="C926" s="143" t="str">
        <f>VLOOKUP(D926,[8]Hoja1!$A$2:$B$1115,2,0)</f>
        <v>68209</v>
      </c>
      <c r="D926" s="31">
        <v>890208947</v>
      </c>
      <c r="E926" s="31">
        <v>210968209</v>
      </c>
      <c r="F926" s="61" t="s">
        <v>1071</v>
      </c>
      <c r="G926" s="33">
        <v>0</v>
      </c>
      <c r="H926" s="33">
        <v>0</v>
      </c>
      <c r="I926" s="3">
        <f>IFERROR(VLOOKUP(C926,'[6]Anexo 2'!$A$9:$G$1115,7,0),0)</f>
        <v>58184920</v>
      </c>
      <c r="J926" s="3">
        <f>IFERROR(VLOOKUP(C926,'[6]Anexo 1'!$A$9:$F$1115,6,0),0)</f>
        <v>54529856</v>
      </c>
      <c r="K926" s="3"/>
      <c r="L926" s="3"/>
      <c r="M926" s="3"/>
      <c r="N926" s="3"/>
      <c r="O926" s="3"/>
      <c r="P926" s="34">
        <f t="shared" si="43"/>
        <v>112714776</v>
      </c>
      <c r="Q926" s="35">
        <f>VLOOKUP(D926,FEBRERO!$D$13:$Q$1147,14,0)+VLOOKUP(D926,FEBRERO!$D$13:$AC$1147,26,0)</f>
        <v>0</v>
      </c>
      <c r="R926" s="3">
        <f>IFERROR(VLOOKUP(D926,[13]ServNOMINA!$F$16:$M$112,8,0),0)</f>
        <v>0</v>
      </c>
      <c r="S926" s="3">
        <f>IFERROR(VLOOKUP(D926,[13]ServOTROS!$F$16:$M$112,8,0),0)</f>
        <v>0</v>
      </c>
      <c r="T926" s="3">
        <f>IFERROR(VLOOKUP(D926,[13]CANCEL!$F$16:$M$48,8,0),0)</f>
        <v>0</v>
      </c>
      <c r="U926" s="3">
        <f>IFERROR(VLOOKUP(B926,[13]Aaf_PENSION!$C$16:$M$112,11,0),0)</f>
        <v>0</v>
      </c>
      <c r="V926" s="3">
        <f>IFERROR(VLOOKUP(B926,[13]Aaf_SALUD!$C$16:$M$112,11,0),0)</f>
        <v>0</v>
      </c>
      <c r="W926" s="3">
        <f>IFERROR(VLOOKUP(D926,[13]CALIDAD!$F$16:$M$1122,8,0),0)</f>
        <v>14546229</v>
      </c>
      <c r="X926" s="3">
        <f>IFERROR(VLOOKUP(D926,'[14]dinamica municip ok'!$F$4:$G$1107,2,0),0)</f>
        <v>54529856</v>
      </c>
      <c r="Y926" s="3">
        <f>IFERROR(VLOOKUP(B926,[13]Ap_CESANTIAS!$C$16:$M$112,11,0),0)</f>
        <v>0</v>
      </c>
      <c r="Z926" s="3">
        <f>IFERROR(VLOOKUP(B926,[13]Ap_PENSION!$C$16:$M$112,11,0),0)</f>
        <v>0</v>
      </c>
      <c r="AA926" s="3">
        <f>IFERROR(VLOOKUP(B926,[13]Ap_SALUD!$C$16:$M$112,11,0),0)</f>
        <v>0</v>
      </c>
      <c r="AB926" s="3"/>
      <c r="AC926" s="36">
        <f t="shared" si="42"/>
        <v>69076085</v>
      </c>
      <c r="AD926" s="37">
        <f t="shared" si="44"/>
        <v>43638691</v>
      </c>
      <c r="AE926" s="144"/>
    </row>
    <row r="927" spans="1:31" x14ac:dyDescent="0.25">
      <c r="A927" s="29">
        <v>915</v>
      </c>
      <c r="B927" s="61"/>
      <c r="C927" s="32">
        <v>68211</v>
      </c>
      <c r="D927" s="31">
        <v>890206058</v>
      </c>
      <c r="E927" s="31">
        <v>211168211</v>
      </c>
      <c r="F927" s="61" t="s">
        <v>1072</v>
      </c>
      <c r="G927" s="33">
        <v>0</v>
      </c>
      <c r="H927" s="33">
        <v>0</v>
      </c>
      <c r="I927" s="3">
        <v>45915163</v>
      </c>
      <c r="J927" s="3">
        <f>IFERROR(VLOOKUP(C927,'[6]Anexo 1'!$A$9:$F$1115,6,0),0)</f>
        <v>0</v>
      </c>
      <c r="K927" s="3"/>
      <c r="L927" s="3"/>
      <c r="M927" s="3"/>
      <c r="N927" s="3"/>
      <c r="O927" s="3"/>
      <c r="P927" s="34">
        <f t="shared" si="43"/>
        <v>45915163</v>
      </c>
      <c r="Q927" s="35">
        <f>VLOOKUP(D927,FEBRERO!$D$13:$Q$1147,14,0)+VLOOKUP(D927,FEBRERO!$D$13:$AC$1147,26,0)</f>
        <v>0</v>
      </c>
      <c r="R927" s="3">
        <f>IFERROR(VLOOKUP(D927,[13]ServNOMINA!$F$16:$M$112,8,0),0)</f>
        <v>0</v>
      </c>
      <c r="S927" s="3">
        <f>IFERROR(VLOOKUP(D927,[13]ServOTROS!$F$16:$M$112,8,0),0)</f>
        <v>0</v>
      </c>
      <c r="T927" s="3">
        <f>IFERROR(VLOOKUP(D927,[13]CANCEL!$F$16:$M$48,8,0),0)</f>
        <v>0</v>
      </c>
      <c r="U927" s="3">
        <f>IFERROR(VLOOKUP(B927,[13]Aaf_PENSION!$C$16:$M$112,11,0),0)</f>
        <v>0</v>
      </c>
      <c r="V927" s="3">
        <f>IFERROR(VLOOKUP(B927,[13]Aaf_SALUD!$C$16:$M$112,11,0),0)</f>
        <v>0</v>
      </c>
      <c r="W927" s="3">
        <f>IFERROR(VLOOKUP(D927,[13]CALIDAD!$F$16:$M$1122,8,0),0)</f>
        <v>11478792</v>
      </c>
      <c r="X927" s="3">
        <f>IFERROR(VLOOKUP(D927,'[14]dinamica municip ok'!$F$4:$G$1107,2,0),0)</f>
        <v>0</v>
      </c>
      <c r="Y927" s="3">
        <f>IFERROR(VLOOKUP(B927,[13]Ap_CESANTIAS!$C$16:$M$112,11,0),0)</f>
        <v>0</v>
      </c>
      <c r="Z927" s="3">
        <f>IFERROR(VLOOKUP(B927,[13]Ap_PENSION!$C$16:$M$112,11,0),0)</f>
        <v>0</v>
      </c>
      <c r="AA927" s="3">
        <f>IFERROR(VLOOKUP(B927,[13]Ap_SALUD!$C$16:$M$112,11,0),0)</f>
        <v>0</v>
      </c>
      <c r="AB927" s="3"/>
      <c r="AC927" s="36">
        <f t="shared" si="42"/>
        <v>11478792</v>
      </c>
      <c r="AD927" s="37">
        <f t="shared" si="44"/>
        <v>34436371</v>
      </c>
      <c r="AE927" s="144"/>
    </row>
    <row r="928" spans="1:31" x14ac:dyDescent="0.25">
      <c r="A928" s="38">
        <v>916</v>
      </c>
      <c r="B928" s="61"/>
      <c r="C928" s="143" t="str">
        <f>VLOOKUP(D928,[8]Hoja1!$A$2:$B$1115,2,0)</f>
        <v>68217</v>
      </c>
      <c r="D928" s="31">
        <v>890205058</v>
      </c>
      <c r="E928" s="31">
        <v>211768217</v>
      </c>
      <c r="F928" s="61" t="s">
        <v>1073</v>
      </c>
      <c r="G928" s="33">
        <v>0</v>
      </c>
      <c r="H928" s="33">
        <v>0</v>
      </c>
      <c r="I928" s="3">
        <f>IFERROR(VLOOKUP(C928,'[6]Anexo 2'!$A$9:$G$1115,7,0),0)</f>
        <v>105558096</v>
      </c>
      <c r="J928" s="3">
        <f>IFERROR(VLOOKUP(C928,'[6]Anexo 1'!$A$9:$F$1115,6,0),0)</f>
        <v>105345087</v>
      </c>
      <c r="K928" s="3"/>
      <c r="L928" s="3"/>
      <c r="M928" s="3"/>
      <c r="N928" s="3"/>
      <c r="O928" s="3"/>
      <c r="P928" s="34">
        <f t="shared" si="43"/>
        <v>210903183</v>
      </c>
      <c r="Q928" s="35">
        <f>VLOOKUP(D928,FEBRERO!$D$13:$Q$1147,14,0)+VLOOKUP(D928,FEBRERO!$D$13:$AC$1147,26,0)</f>
        <v>0</v>
      </c>
      <c r="R928" s="3">
        <f>IFERROR(VLOOKUP(D928,[13]ServNOMINA!$F$16:$M$112,8,0),0)</f>
        <v>0</v>
      </c>
      <c r="S928" s="3">
        <f>IFERROR(VLOOKUP(D928,[13]ServOTROS!$F$16:$M$112,8,0),0)</f>
        <v>0</v>
      </c>
      <c r="T928" s="3">
        <f>IFERROR(VLOOKUP(D928,[13]CANCEL!$F$16:$M$48,8,0),0)</f>
        <v>0</v>
      </c>
      <c r="U928" s="3">
        <f>IFERROR(VLOOKUP(B928,[13]Aaf_PENSION!$C$16:$M$112,11,0),0)</f>
        <v>0</v>
      </c>
      <c r="V928" s="3">
        <f>IFERROR(VLOOKUP(B928,[13]Aaf_SALUD!$C$16:$M$112,11,0),0)</f>
        <v>0</v>
      </c>
      <c r="W928" s="3">
        <f>IFERROR(VLOOKUP(D928,[13]CALIDAD!$F$16:$M$1122,8,0),0)</f>
        <v>26389524</v>
      </c>
      <c r="X928" s="3">
        <f>IFERROR(VLOOKUP(D928,'[14]dinamica municip ok'!$F$4:$G$1107,2,0),0)</f>
        <v>105345087</v>
      </c>
      <c r="Y928" s="3">
        <f>IFERROR(VLOOKUP(B928,[13]Ap_CESANTIAS!$C$16:$M$112,11,0),0)</f>
        <v>0</v>
      </c>
      <c r="Z928" s="3">
        <f>IFERROR(VLOOKUP(B928,[13]Ap_PENSION!$C$16:$M$112,11,0),0)</f>
        <v>0</v>
      </c>
      <c r="AA928" s="3">
        <f>IFERROR(VLOOKUP(B928,[13]Ap_SALUD!$C$16:$M$112,11,0),0)</f>
        <v>0</v>
      </c>
      <c r="AB928" s="3"/>
      <c r="AC928" s="36">
        <f t="shared" si="42"/>
        <v>131734611</v>
      </c>
      <c r="AD928" s="37">
        <f t="shared" si="44"/>
        <v>79168572</v>
      </c>
      <c r="AE928" s="144"/>
    </row>
    <row r="929" spans="1:31" x14ac:dyDescent="0.25">
      <c r="A929" s="29">
        <v>917</v>
      </c>
      <c r="B929" s="61"/>
      <c r="C929" s="143" t="str">
        <f>VLOOKUP(D929,[8]Hoja1!$A$2:$B$1115,2,0)</f>
        <v>68229</v>
      </c>
      <c r="D929" s="31">
        <v>800099489</v>
      </c>
      <c r="E929" s="31">
        <v>212968229</v>
      </c>
      <c r="F929" s="61" t="s">
        <v>1074</v>
      </c>
      <c r="G929" s="33">
        <v>0</v>
      </c>
      <c r="H929" s="33">
        <v>0</v>
      </c>
      <c r="I929" s="3">
        <f>IFERROR(VLOOKUP(C929,'[6]Anexo 2'!$A$9:$G$1115,7,0),0)</f>
        <v>188742846</v>
      </c>
      <c r="J929" s="3">
        <f>IFERROR(VLOOKUP(C929,'[6]Anexo 1'!$A$9:$F$1115,6,0),0)</f>
        <v>193097762</v>
      </c>
      <c r="K929" s="3"/>
      <c r="L929" s="3"/>
      <c r="M929" s="3"/>
      <c r="N929" s="3"/>
      <c r="O929" s="3"/>
      <c r="P929" s="34">
        <f t="shared" si="43"/>
        <v>381840608</v>
      </c>
      <c r="Q929" s="35">
        <f>VLOOKUP(D929,FEBRERO!$D$13:$Q$1147,14,0)+VLOOKUP(D929,FEBRERO!$D$13:$AC$1147,26,0)</f>
        <v>0</v>
      </c>
      <c r="R929" s="3">
        <f>IFERROR(VLOOKUP(D929,[13]ServNOMINA!$F$16:$M$112,8,0),0)</f>
        <v>0</v>
      </c>
      <c r="S929" s="3">
        <f>IFERROR(VLOOKUP(D929,[13]ServOTROS!$F$16:$M$112,8,0),0)</f>
        <v>0</v>
      </c>
      <c r="T929" s="3">
        <f>IFERROR(VLOOKUP(D929,[13]CANCEL!$F$16:$M$48,8,0),0)</f>
        <v>0</v>
      </c>
      <c r="U929" s="3">
        <f>IFERROR(VLOOKUP(B929,[13]Aaf_PENSION!$C$16:$M$112,11,0),0)</f>
        <v>0</v>
      </c>
      <c r="V929" s="3">
        <f>IFERROR(VLOOKUP(B929,[13]Aaf_SALUD!$C$16:$M$112,11,0),0)</f>
        <v>0</v>
      </c>
      <c r="W929" s="3">
        <f>IFERROR(VLOOKUP(D929,[13]CALIDAD!$F$16:$M$1122,8,0),0)</f>
        <v>47185713</v>
      </c>
      <c r="X929" s="3">
        <f>IFERROR(VLOOKUP(D929,'[14]dinamica municip ok'!$F$4:$G$1107,2,0),0)</f>
        <v>193097762</v>
      </c>
      <c r="Y929" s="3">
        <f>IFERROR(VLOOKUP(B929,[13]Ap_CESANTIAS!$C$16:$M$112,11,0),0)</f>
        <v>0</v>
      </c>
      <c r="Z929" s="3">
        <f>IFERROR(VLOOKUP(B929,[13]Ap_PENSION!$C$16:$M$112,11,0),0)</f>
        <v>0</v>
      </c>
      <c r="AA929" s="3">
        <f>IFERROR(VLOOKUP(B929,[13]Ap_SALUD!$C$16:$M$112,11,0),0)</f>
        <v>0</v>
      </c>
      <c r="AB929" s="3"/>
      <c r="AC929" s="36">
        <f t="shared" si="42"/>
        <v>240283475</v>
      </c>
      <c r="AD929" s="37">
        <f t="shared" si="44"/>
        <v>141557133</v>
      </c>
      <c r="AE929" s="144"/>
    </row>
    <row r="930" spans="1:31" x14ac:dyDescent="0.25">
      <c r="A930" s="38">
        <v>918</v>
      </c>
      <c r="B930" s="61"/>
      <c r="C930" s="143" t="str">
        <f>VLOOKUP(D930,[8]Hoja1!$A$2:$B$1115,2,0)</f>
        <v>68235</v>
      </c>
      <c r="D930" s="31">
        <v>890270859</v>
      </c>
      <c r="E930" s="31">
        <v>213568235</v>
      </c>
      <c r="F930" s="61" t="s">
        <v>1013</v>
      </c>
      <c r="G930" s="33">
        <v>0</v>
      </c>
      <c r="H930" s="33">
        <v>0</v>
      </c>
      <c r="I930" s="3">
        <f>IFERROR(VLOOKUP(C930,'[6]Anexo 2'!$A$9:$G$1115,7,0),0)</f>
        <v>517539864</v>
      </c>
      <c r="J930" s="3">
        <f>IFERROR(VLOOKUP(C930,'[6]Anexo 1'!$A$9:$F$1115,6,0),0)</f>
        <v>426446293</v>
      </c>
      <c r="K930" s="3"/>
      <c r="L930" s="3"/>
      <c r="M930" s="3"/>
      <c r="N930" s="3"/>
      <c r="O930" s="3"/>
      <c r="P930" s="34">
        <f t="shared" si="43"/>
        <v>943986157</v>
      </c>
      <c r="Q930" s="35">
        <f>VLOOKUP(D930,FEBRERO!$D$13:$Q$1147,14,0)+VLOOKUP(D930,FEBRERO!$D$13:$AC$1147,26,0)</f>
        <v>0</v>
      </c>
      <c r="R930" s="3">
        <f>IFERROR(VLOOKUP(D930,[13]ServNOMINA!$F$16:$M$112,8,0),0)</f>
        <v>0</v>
      </c>
      <c r="S930" s="3">
        <f>IFERROR(VLOOKUP(D930,[13]ServOTROS!$F$16:$M$112,8,0),0)</f>
        <v>0</v>
      </c>
      <c r="T930" s="3">
        <f>IFERROR(VLOOKUP(D930,[13]CANCEL!$F$16:$M$48,8,0),0)</f>
        <v>0</v>
      </c>
      <c r="U930" s="3">
        <f>IFERROR(VLOOKUP(B930,[13]Aaf_PENSION!$C$16:$M$112,11,0),0)</f>
        <v>0</v>
      </c>
      <c r="V930" s="3">
        <f>IFERROR(VLOOKUP(B930,[13]Aaf_SALUD!$C$16:$M$112,11,0),0)</f>
        <v>0</v>
      </c>
      <c r="W930" s="3">
        <f>IFERROR(VLOOKUP(D930,[13]CALIDAD!$F$16:$M$1122,8,0),0)</f>
        <v>129384966</v>
      </c>
      <c r="X930" s="3">
        <f>IFERROR(VLOOKUP(D930,'[14]dinamica municip ok'!$F$4:$G$1107,2,0),0)</f>
        <v>426446293</v>
      </c>
      <c r="Y930" s="3">
        <f>IFERROR(VLOOKUP(B930,[13]Ap_CESANTIAS!$C$16:$M$112,11,0),0)</f>
        <v>0</v>
      </c>
      <c r="Z930" s="3">
        <f>IFERROR(VLOOKUP(B930,[13]Ap_PENSION!$C$16:$M$112,11,0),0)</f>
        <v>0</v>
      </c>
      <c r="AA930" s="3">
        <f>IFERROR(VLOOKUP(B930,[13]Ap_SALUD!$C$16:$M$112,11,0),0)</f>
        <v>0</v>
      </c>
      <c r="AB930" s="3"/>
      <c r="AC930" s="36">
        <f t="shared" si="42"/>
        <v>555831259</v>
      </c>
      <c r="AD930" s="37">
        <f t="shared" si="44"/>
        <v>388154898</v>
      </c>
      <c r="AE930" s="144"/>
    </row>
    <row r="931" spans="1:31" x14ac:dyDescent="0.25">
      <c r="A931" s="29">
        <v>919</v>
      </c>
      <c r="B931" s="61"/>
      <c r="C931" s="143" t="str">
        <f>VLOOKUP(D931,[8]Hoja1!$A$2:$B$1115,2,0)</f>
        <v>68245</v>
      </c>
      <c r="D931" s="31">
        <v>890205439</v>
      </c>
      <c r="E931" s="31">
        <v>214568245</v>
      </c>
      <c r="F931" s="61" t="s">
        <v>1075</v>
      </c>
      <c r="G931" s="33">
        <v>0</v>
      </c>
      <c r="H931" s="33">
        <v>0</v>
      </c>
      <c r="I931" s="3">
        <f>IFERROR(VLOOKUP(C931,'[6]Anexo 2'!$A$9:$G$1115,7,0),0)</f>
        <v>24948236</v>
      </c>
      <c r="J931" s="3">
        <f>IFERROR(VLOOKUP(C931,'[6]Anexo 1'!$A$9:$F$1115,6,0),0)</f>
        <v>35627180</v>
      </c>
      <c r="K931" s="3"/>
      <c r="L931" s="3"/>
      <c r="M931" s="3"/>
      <c r="N931" s="3"/>
      <c r="O931" s="3"/>
      <c r="P931" s="34">
        <f t="shared" si="43"/>
        <v>60575416</v>
      </c>
      <c r="Q931" s="35">
        <f>VLOOKUP(D931,FEBRERO!$D$13:$Q$1147,14,0)+VLOOKUP(D931,FEBRERO!$D$13:$AC$1147,26,0)</f>
        <v>0</v>
      </c>
      <c r="R931" s="3">
        <f>IFERROR(VLOOKUP(D931,[13]ServNOMINA!$F$16:$M$112,8,0),0)</f>
        <v>0</v>
      </c>
      <c r="S931" s="3">
        <f>IFERROR(VLOOKUP(D931,[13]ServOTROS!$F$16:$M$112,8,0),0)</f>
        <v>0</v>
      </c>
      <c r="T931" s="3">
        <f>IFERROR(VLOOKUP(D931,[13]CANCEL!$F$16:$M$48,8,0),0)</f>
        <v>0</v>
      </c>
      <c r="U931" s="3">
        <f>IFERROR(VLOOKUP(B931,[13]Aaf_PENSION!$C$16:$M$112,11,0),0)</f>
        <v>0</v>
      </c>
      <c r="V931" s="3">
        <f>IFERROR(VLOOKUP(B931,[13]Aaf_SALUD!$C$16:$M$112,11,0),0)</f>
        <v>0</v>
      </c>
      <c r="W931" s="3">
        <f>IFERROR(VLOOKUP(D931,[13]CALIDAD!$F$16:$M$1122,8,0),0)</f>
        <v>6237060</v>
      </c>
      <c r="X931" s="3">
        <f>IFERROR(VLOOKUP(D931,'[14]dinamica municip ok'!$F$4:$G$1107,2,0),0)</f>
        <v>35627180</v>
      </c>
      <c r="Y931" s="3">
        <f>IFERROR(VLOOKUP(B931,[13]Ap_CESANTIAS!$C$16:$M$112,11,0),0)</f>
        <v>0</v>
      </c>
      <c r="Z931" s="3">
        <f>IFERROR(VLOOKUP(B931,[13]Ap_PENSION!$C$16:$M$112,11,0),0)</f>
        <v>0</v>
      </c>
      <c r="AA931" s="3">
        <f>IFERROR(VLOOKUP(B931,[13]Ap_SALUD!$C$16:$M$112,11,0),0)</f>
        <v>0</v>
      </c>
      <c r="AB931" s="3"/>
      <c r="AC931" s="36">
        <f t="shared" si="42"/>
        <v>41864240</v>
      </c>
      <c r="AD931" s="37">
        <f t="shared" si="44"/>
        <v>18711176</v>
      </c>
      <c r="AE931" s="144"/>
    </row>
    <row r="932" spans="1:31" x14ac:dyDescent="0.25">
      <c r="A932" s="38">
        <v>920</v>
      </c>
      <c r="B932" s="61"/>
      <c r="C932" s="143" t="str">
        <f>VLOOKUP(D932,[8]Hoja1!$A$2:$B$1115,2,0)</f>
        <v>68250</v>
      </c>
      <c r="D932" s="31">
        <v>800213967</v>
      </c>
      <c r="E932" s="31">
        <v>215068250</v>
      </c>
      <c r="F932" s="61" t="s">
        <v>456</v>
      </c>
      <c r="G932" s="33">
        <v>0</v>
      </c>
      <c r="H932" s="33">
        <v>0</v>
      </c>
      <c r="I932" s="3">
        <f>IFERROR(VLOOKUP(C932,'[6]Anexo 2'!$A$9:$G$1115,7,0),0)</f>
        <v>115436552</v>
      </c>
      <c r="J932" s="3">
        <f>IFERROR(VLOOKUP(C932,'[6]Anexo 1'!$A$9:$F$1115,6,0),0)</f>
        <v>100643069</v>
      </c>
      <c r="K932" s="3"/>
      <c r="L932" s="3"/>
      <c r="M932" s="3"/>
      <c r="N932" s="3"/>
      <c r="O932" s="3"/>
      <c r="P932" s="34">
        <f t="shared" si="43"/>
        <v>216079621</v>
      </c>
      <c r="Q932" s="35">
        <f>VLOOKUP(D932,FEBRERO!$D$13:$Q$1147,14,0)+VLOOKUP(D932,FEBRERO!$D$13:$AC$1147,26,0)</f>
        <v>0</v>
      </c>
      <c r="R932" s="3">
        <f>IFERROR(VLOOKUP(D932,[13]ServNOMINA!$F$16:$M$112,8,0),0)</f>
        <v>0</v>
      </c>
      <c r="S932" s="3">
        <f>IFERROR(VLOOKUP(D932,[13]ServOTROS!$F$16:$M$112,8,0),0)</f>
        <v>0</v>
      </c>
      <c r="T932" s="3">
        <f>IFERROR(VLOOKUP(D932,[13]CANCEL!$F$16:$M$48,8,0),0)</f>
        <v>0</v>
      </c>
      <c r="U932" s="3">
        <f>IFERROR(VLOOKUP(B932,[13]Aaf_PENSION!$C$16:$M$112,11,0),0)</f>
        <v>0</v>
      </c>
      <c r="V932" s="3">
        <f>IFERROR(VLOOKUP(B932,[13]Aaf_SALUD!$C$16:$M$112,11,0),0)</f>
        <v>0</v>
      </c>
      <c r="W932" s="3">
        <f>IFERROR(VLOOKUP(D932,[13]CALIDAD!$F$16:$M$1122,8,0),0)</f>
        <v>28859139</v>
      </c>
      <c r="X932" s="3">
        <f>IFERROR(VLOOKUP(D932,'[14]dinamica municip ok'!$F$4:$G$1107,2,0),0)</f>
        <v>100643069</v>
      </c>
      <c r="Y932" s="3">
        <f>IFERROR(VLOOKUP(B932,[13]Ap_CESANTIAS!$C$16:$M$112,11,0),0)</f>
        <v>0</v>
      </c>
      <c r="Z932" s="3">
        <f>IFERROR(VLOOKUP(B932,[13]Ap_PENSION!$C$16:$M$112,11,0),0)</f>
        <v>0</v>
      </c>
      <c r="AA932" s="3">
        <f>IFERROR(VLOOKUP(B932,[13]Ap_SALUD!$C$16:$M$112,11,0),0)</f>
        <v>0</v>
      </c>
      <c r="AB932" s="3"/>
      <c r="AC932" s="36">
        <f t="shared" si="42"/>
        <v>129502208</v>
      </c>
      <c r="AD932" s="37">
        <f t="shared" si="44"/>
        <v>86577413</v>
      </c>
      <c r="AE932" s="144"/>
    </row>
    <row r="933" spans="1:31" x14ac:dyDescent="0.25">
      <c r="A933" s="29">
        <v>921</v>
      </c>
      <c r="B933" s="61"/>
      <c r="C933" s="143" t="str">
        <f>VLOOKUP(D933,[8]Hoja1!$A$2:$B$1115,2,0)</f>
        <v>68255</v>
      </c>
      <c r="D933" s="31">
        <v>890208199</v>
      </c>
      <c r="E933" s="31">
        <v>215568255</v>
      </c>
      <c r="F933" s="61" t="s">
        <v>1076</v>
      </c>
      <c r="G933" s="33">
        <v>0</v>
      </c>
      <c r="H933" s="33">
        <v>0</v>
      </c>
      <c r="I933" s="3">
        <f>IFERROR(VLOOKUP(C933,'[6]Anexo 2'!$A$9:$G$1115,7,0),0)</f>
        <v>333037136</v>
      </c>
      <c r="J933" s="3">
        <f>IFERROR(VLOOKUP(C933,'[6]Anexo 1'!$A$9:$F$1115,6,0),0)</f>
        <v>324432561</v>
      </c>
      <c r="K933" s="3"/>
      <c r="L933" s="3"/>
      <c r="M933" s="3"/>
      <c r="N933" s="3"/>
      <c r="O933" s="3"/>
      <c r="P933" s="34">
        <f t="shared" si="43"/>
        <v>657469697</v>
      </c>
      <c r="Q933" s="35">
        <f>VLOOKUP(D933,FEBRERO!$D$13:$Q$1147,14,0)+VLOOKUP(D933,FEBRERO!$D$13:$AC$1147,26,0)</f>
        <v>0</v>
      </c>
      <c r="R933" s="3">
        <f>IFERROR(VLOOKUP(D933,[13]ServNOMINA!$F$16:$M$112,8,0),0)</f>
        <v>0</v>
      </c>
      <c r="S933" s="3">
        <f>IFERROR(VLOOKUP(D933,[13]ServOTROS!$F$16:$M$112,8,0),0)</f>
        <v>0</v>
      </c>
      <c r="T933" s="3">
        <f>IFERROR(VLOOKUP(D933,[13]CANCEL!$F$16:$M$48,8,0),0)</f>
        <v>0</v>
      </c>
      <c r="U933" s="3">
        <f>IFERROR(VLOOKUP(B933,[13]Aaf_PENSION!$C$16:$M$112,11,0),0)</f>
        <v>0</v>
      </c>
      <c r="V933" s="3">
        <f>IFERROR(VLOOKUP(B933,[13]Aaf_SALUD!$C$16:$M$112,11,0),0)</f>
        <v>0</v>
      </c>
      <c r="W933" s="3">
        <f>IFERROR(VLOOKUP(D933,[13]CALIDAD!$F$16:$M$1122,8,0),0)</f>
        <v>83259285</v>
      </c>
      <c r="X933" s="3">
        <f>IFERROR(VLOOKUP(D933,'[14]dinamica municip ok'!$F$4:$G$1107,2,0),0)</f>
        <v>324432561</v>
      </c>
      <c r="Y933" s="3">
        <f>IFERROR(VLOOKUP(B933,[13]Ap_CESANTIAS!$C$16:$M$112,11,0),0)</f>
        <v>0</v>
      </c>
      <c r="Z933" s="3">
        <f>IFERROR(VLOOKUP(B933,[13]Ap_PENSION!$C$16:$M$112,11,0),0)</f>
        <v>0</v>
      </c>
      <c r="AA933" s="3">
        <f>IFERROR(VLOOKUP(B933,[13]Ap_SALUD!$C$16:$M$112,11,0),0)</f>
        <v>0</v>
      </c>
      <c r="AB933" s="3"/>
      <c r="AC933" s="36">
        <f t="shared" si="42"/>
        <v>407691846</v>
      </c>
      <c r="AD933" s="37">
        <f t="shared" si="44"/>
        <v>249777851</v>
      </c>
      <c r="AE933" s="144"/>
    </row>
    <row r="934" spans="1:31" x14ac:dyDescent="0.25">
      <c r="A934" s="38">
        <v>922</v>
      </c>
      <c r="B934" s="61"/>
      <c r="C934" s="143" t="str">
        <f>VLOOKUP(D934,[8]Hoja1!$A$2:$B$1115,2,0)</f>
        <v>68264</v>
      </c>
      <c r="D934" s="31">
        <v>890205114</v>
      </c>
      <c r="E934" s="31">
        <v>216468264</v>
      </c>
      <c r="F934" s="61" t="s">
        <v>1077</v>
      </c>
      <c r="G934" s="33">
        <v>0</v>
      </c>
      <c r="H934" s="33">
        <v>0</v>
      </c>
      <c r="I934" s="3">
        <f>IFERROR(VLOOKUP(C934,'[6]Anexo 2'!$A$9:$G$1115,7,0),0)</f>
        <v>26438270</v>
      </c>
      <c r="J934" s="3">
        <f>IFERROR(VLOOKUP(C934,'[6]Anexo 1'!$A$9:$F$1115,6,0),0)</f>
        <v>38014386</v>
      </c>
      <c r="K934" s="3"/>
      <c r="L934" s="3"/>
      <c r="M934" s="3"/>
      <c r="N934" s="3"/>
      <c r="O934" s="3"/>
      <c r="P934" s="34">
        <f t="shared" si="43"/>
        <v>64452656</v>
      </c>
      <c r="Q934" s="35">
        <f>VLOOKUP(D934,FEBRERO!$D$13:$Q$1147,14,0)+VLOOKUP(D934,FEBRERO!$D$13:$AC$1147,26,0)</f>
        <v>0</v>
      </c>
      <c r="R934" s="3">
        <f>IFERROR(VLOOKUP(D934,[13]ServNOMINA!$F$16:$M$112,8,0),0)</f>
        <v>0</v>
      </c>
      <c r="S934" s="3">
        <f>IFERROR(VLOOKUP(D934,[13]ServOTROS!$F$16:$M$112,8,0),0)</f>
        <v>0</v>
      </c>
      <c r="T934" s="3">
        <f>IFERROR(VLOOKUP(D934,[13]CANCEL!$F$16:$M$48,8,0),0)</f>
        <v>0</v>
      </c>
      <c r="U934" s="3">
        <f>IFERROR(VLOOKUP(B934,[13]Aaf_PENSION!$C$16:$M$112,11,0),0)</f>
        <v>0</v>
      </c>
      <c r="V934" s="3">
        <f>IFERROR(VLOOKUP(B934,[13]Aaf_SALUD!$C$16:$M$112,11,0),0)</f>
        <v>0</v>
      </c>
      <c r="W934" s="3">
        <f>IFERROR(VLOOKUP(D934,[13]CALIDAD!$F$16:$M$1122,8,0),0)</f>
        <v>6609567</v>
      </c>
      <c r="X934" s="3">
        <f>IFERROR(VLOOKUP(D934,'[14]dinamica municip ok'!$F$4:$G$1107,2,0),0)</f>
        <v>38014386</v>
      </c>
      <c r="Y934" s="3">
        <f>IFERROR(VLOOKUP(B934,[13]Ap_CESANTIAS!$C$16:$M$112,11,0),0)</f>
        <v>0</v>
      </c>
      <c r="Z934" s="3">
        <f>IFERROR(VLOOKUP(B934,[13]Ap_PENSION!$C$16:$M$112,11,0),0)</f>
        <v>0</v>
      </c>
      <c r="AA934" s="3">
        <f>IFERROR(VLOOKUP(B934,[13]Ap_SALUD!$C$16:$M$112,11,0),0)</f>
        <v>0</v>
      </c>
      <c r="AB934" s="3"/>
      <c r="AC934" s="36">
        <f t="shared" si="42"/>
        <v>44623953</v>
      </c>
      <c r="AD934" s="37">
        <f t="shared" si="44"/>
        <v>19828703</v>
      </c>
      <c r="AE934" s="144"/>
    </row>
    <row r="935" spans="1:31" x14ac:dyDescent="0.25">
      <c r="A935" s="29">
        <v>923</v>
      </c>
      <c r="B935" s="61"/>
      <c r="C935" s="143" t="str">
        <f>VLOOKUP(D935,[8]Hoja1!$A$2:$B$1115,2,0)</f>
        <v>68266</v>
      </c>
      <c r="D935" s="31">
        <v>890209666</v>
      </c>
      <c r="E935" s="31">
        <v>216668266</v>
      </c>
      <c r="F935" s="61" t="s">
        <v>1078</v>
      </c>
      <c r="G935" s="33">
        <v>0</v>
      </c>
      <c r="H935" s="33">
        <v>0</v>
      </c>
      <c r="I935" s="3">
        <f>IFERROR(VLOOKUP(C935,'[6]Anexo 2'!$A$9:$G$1115,7,0),0)</f>
        <v>58560157</v>
      </c>
      <c r="J935" s="3">
        <f>IFERROR(VLOOKUP(C935,'[6]Anexo 1'!$A$9:$F$1115,6,0),0)</f>
        <v>65172895</v>
      </c>
      <c r="K935" s="3"/>
      <c r="L935" s="3"/>
      <c r="M935" s="3"/>
      <c r="N935" s="3"/>
      <c r="O935" s="3"/>
      <c r="P935" s="34">
        <f t="shared" si="43"/>
        <v>123733052</v>
      </c>
      <c r="Q935" s="35">
        <f>VLOOKUP(D935,FEBRERO!$D$13:$Q$1147,14,0)+VLOOKUP(D935,FEBRERO!$D$13:$AC$1147,26,0)</f>
        <v>0</v>
      </c>
      <c r="R935" s="3">
        <f>IFERROR(VLOOKUP(D935,[13]ServNOMINA!$F$16:$M$112,8,0),0)</f>
        <v>0</v>
      </c>
      <c r="S935" s="3">
        <f>IFERROR(VLOOKUP(D935,[13]ServOTROS!$F$16:$M$112,8,0),0)</f>
        <v>0</v>
      </c>
      <c r="T935" s="3">
        <f>IFERROR(VLOOKUP(D935,[13]CANCEL!$F$16:$M$48,8,0),0)</f>
        <v>0</v>
      </c>
      <c r="U935" s="3">
        <f>IFERROR(VLOOKUP(B935,[13]Aaf_PENSION!$C$16:$M$112,11,0),0)</f>
        <v>0</v>
      </c>
      <c r="V935" s="3">
        <f>IFERROR(VLOOKUP(B935,[13]Aaf_SALUD!$C$16:$M$112,11,0),0)</f>
        <v>0</v>
      </c>
      <c r="W935" s="3">
        <f>IFERROR(VLOOKUP(D935,[13]CALIDAD!$F$16:$M$1122,8,0),0)</f>
        <v>14640039</v>
      </c>
      <c r="X935" s="3">
        <f>IFERROR(VLOOKUP(D935,'[14]dinamica municip ok'!$F$4:$G$1107,2,0),0)</f>
        <v>65172895</v>
      </c>
      <c r="Y935" s="3">
        <f>IFERROR(VLOOKUP(B935,[13]Ap_CESANTIAS!$C$16:$M$112,11,0),0)</f>
        <v>0</v>
      </c>
      <c r="Z935" s="3">
        <f>IFERROR(VLOOKUP(B935,[13]Ap_PENSION!$C$16:$M$112,11,0),0)</f>
        <v>0</v>
      </c>
      <c r="AA935" s="3">
        <f>IFERROR(VLOOKUP(B935,[13]Ap_SALUD!$C$16:$M$112,11,0),0)</f>
        <v>0</v>
      </c>
      <c r="AB935" s="3"/>
      <c r="AC935" s="36">
        <f t="shared" si="42"/>
        <v>79812934</v>
      </c>
      <c r="AD935" s="37">
        <f t="shared" si="44"/>
        <v>43920118</v>
      </c>
      <c r="AE935" s="144"/>
    </row>
    <row r="936" spans="1:31" x14ac:dyDescent="0.25">
      <c r="A936" s="38">
        <v>924</v>
      </c>
      <c r="B936" s="61"/>
      <c r="C936" s="143" t="str">
        <f>VLOOKUP(D936,[8]Hoja1!$A$2:$B$1115,2,0)</f>
        <v>68271</v>
      </c>
      <c r="D936" s="31">
        <v>890209640</v>
      </c>
      <c r="E936" s="31">
        <v>217168271</v>
      </c>
      <c r="F936" s="61" t="s">
        <v>1079</v>
      </c>
      <c r="G936" s="33">
        <v>0</v>
      </c>
      <c r="H936" s="33">
        <v>0</v>
      </c>
      <c r="I936" s="3">
        <f>IFERROR(VLOOKUP(C936,'[6]Anexo 2'!$A$9:$G$1115,7,0),0)</f>
        <v>119323846</v>
      </c>
      <c r="J936" s="3">
        <f>IFERROR(VLOOKUP(C936,'[6]Anexo 1'!$A$9:$F$1115,6,0),0)</f>
        <v>101232593</v>
      </c>
      <c r="K936" s="3"/>
      <c r="L936" s="3"/>
      <c r="M936" s="3"/>
      <c r="N936" s="3"/>
      <c r="O936" s="3"/>
      <c r="P936" s="34">
        <f t="shared" si="43"/>
        <v>220556439</v>
      </c>
      <c r="Q936" s="35">
        <f>VLOOKUP(D936,FEBRERO!$D$13:$Q$1147,14,0)+VLOOKUP(D936,FEBRERO!$D$13:$AC$1147,26,0)</f>
        <v>0</v>
      </c>
      <c r="R936" s="3">
        <f>IFERROR(VLOOKUP(D936,[13]ServNOMINA!$F$16:$M$112,8,0),0)</f>
        <v>0</v>
      </c>
      <c r="S936" s="3">
        <f>IFERROR(VLOOKUP(D936,[13]ServOTROS!$F$16:$M$112,8,0),0)</f>
        <v>0</v>
      </c>
      <c r="T936" s="3">
        <f>IFERROR(VLOOKUP(D936,[13]CANCEL!$F$16:$M$48,8,0),0)</f>
        <v>0</v>
      </c>
      <c r="U936" s="3">
        <f>IFERROR(VLOOKUP(B936,[13]Aaf_PENSION!$C$16:$M$112,11,0),0)</f>
        <v>0</v>
      </c>
      <c r="V936" s="3">
        <f>IFERROR(VLOOKUP(B936,[13]Aaf_SALUD!$C$16:$M$112,11,0),0)</f>
        <v>0</v>
      </c>
      <c r="W936" s="3">
        <f>IFERROR(VLOOKUP(D936,[13]CALIDAD!$F$16:$M$1122,8,0),0)</f>
        <v>29830962</v>
      </c>
      <c r="X936" s="3">
        <f>IFERROR(VLOOKUP(D936,'[14]dinamica municip ok'!$F$4:$G$1107,2,0),0)</f>
        <v>101232593</v>
      </c>
      <c r="Y936" s="3">
        <f>IFERROR(VLOOKUP(B936,[13]Ap_CESANTIAS!$C$16:$M$112,11,0),0)</f>
        <v>0</v>
      </c>
      <c r="Z936" s="3">
        <f>IFERROR(VLOOKUP(B936,[13]Ap_PENSION!$C$16:$M$112,11,0),0)</f>
        <v>0</v>
      </c>
      <c r="AA936" s="3">
        <f>IFERROR(VLOOKUP(B936,[13]Ap_SALUD!$C$16:$M$112,11,0),0)</f>
        <v>0</v>
      </c>
      <c r="AB936" s="3"/>
      <c r="AC936" s="36">
        <f t="shared" si="42"/>
        <v>131063555</v>
      </c>
      <c r="AD936" s="37">
        <f t="shared" si="44"/>
        <v>89492884</v>
      </c>
      <c r="AE936" s="144"/>
    </row>
    <row r="937" spans="1:31" x14ac:dyDescent="0.25">
      <c r="A937" s="29">
        <v>925</v>
      </c>
      <c r="B937" s="61"/>
      <c r="C937" s="143" t="str">
        <f>VLOOKUP(D937,[8]Hoja1!$A$2:$B$1115,2,0)</f>
        <v>68296</v>
      </c>
      <c r="D937" s="31">
        <v>890206722</v>
      </c>
      <c r="E937" s="31">
        <v>219668296</v>
      </c>
      <c r="F937" s="61" t="s">
        <v>1080</v>
      </c>
      <c r="G937" s="33">
        <v>0</v>
      </c>
      <c r="H937" s="33">
        <v>0</v>
      </c>
      <c r="I937" s="3">
        <f>IFERROR(VLOOKUP(C937,'[6]Anexo 2'!$A$9:$G$1115,7,0),0)</f>
        <v>55050617</v>
      </c>
      <c r="J937" s="3">
        <f>IFERROR(VLOOKUP(C937,'[6]Anexo 1'!$A$9:$F$1115,6,0),0)</f>
        <v>64545054</v>
      </c>
      <c r="K937" s="3"/>
      <c r="L937" s="3"/>
      <c r="M937" s="3"/>
      <c r="N937" s="3"/>
      <c r="O937" s="3"/>
      <c r="P937" s="34">
        <f t="shared" si="43"/>
        <v>119595671</v>
      </c>
      <c r="Q937" s="35">
        <f>VLOOKUP(D937,FEBRERO!$D$13:$Q$1147,14,0)+VLOOKUP(D937,FEBRERO!$D$13:$AC$1147,26,0)</f>
        <v>0</v>
      </c>
      <c r="R937" s="3">
        <f>IFERROR(VLOOKUP(D937,[13]ServNOMINA!$F$16:$M$112,8,0),0)</f>
        <v>0</v>
      </c>
      <c r="S937" s="3">
        <f>IFERROR(VLOOKUP(D937,[13]ServOTROS!$F$16:$M$112,8,0),0)</f>
        <v>0</v>
      </c>
      <c r="T937" s="3">
        <f>IFERROR(VLOOKUP(D937,[13]CANCEL!$F$16:$M$48,8,0),0)</f>
        <v>0</v>
      </c>
      <c r="U937" s="3">
        <f>IFERROR(VLOOKUP(B937,[13]Aaf_PENSION!$C$16:$M$112,11,0),0)</f>
        <v>0</v>
      </c>
      <c r="V937" s="3">
        <f>IFERROR(VLOOKUP(B937,[13]Aaf_SALUD!$C$16:$M$112,11,0),0)</f>
        <v>0</v>
      </c>
      <c r="W937" s="3">
        <f>IFERROR(VLOOKUP(D937,[13]CALIDAD!$F$16:$M$1122,8,0),0)</f>
        <v>13762653</v>
      </c>
      <c r="X937" s="3">
        <f>IFERROR(VLOOKUP(D937,'[14]dinamica municip ok'!$F$4:$G$1107,2,0),0)</f>
        <v>64545054</v>
      </c>
      <c r="Y937" s="3">
        <f>IFERROR(VLOOKUP(B937,[13]Ap_CESANTIAS!$C$16:$M$112,11,0),0)</f>
        <v>0</v>
      </c>
      <c r="Z937" s="3">
        <f>IFERROR(VLOOKUP(B937,[13]Ap_PENSION!$C$16:$M$112,11,0),0)</f>
        <v>0</v>
      </c>
      <c r="AA937" s="3">
        <f>IFERROR(VLOOKUP(B937,[13]Ap_SALUD!$C$16:$M$112,11,0),0)</f>
        <v>0</v>
      </c>
      <c r="AB937" s="3"/>
      <c r="AC937" s="36">
        <f t="shared" si="42"/>
        <v>78307707</v>
      </c>
      <c r="AD937" s="37">
        <f t="shared" si="44"/>
        <v>41287964</v>
      </c>
      <c r="AE937" s="144"/>
    </row>
    <row r="938" spans="1:31" x14ac:dyDescent="0.25">
      <c r="A938" s="38">
        <v>926</v>
      </c>
      <c r="B938" s="61"/>
      <c r="C938" s="143" t="str">
        <f>VLOOKUP(D938,[8]Hoja1!$A$2:$B$1115,2,0)</f>
        <v>68298</v>
      </c>
      <c r="D938" s="31">
        <v>800099691</v>
      </c>
      <c r="E938" s="31">
        <v>219868298</v>
      </c>
      <c r="F938" s="61" t="s">
        <v>1081</v>
      </c>
      <c r="G938" s="33">
        <v>0</v>
      </c>
      <c r="H938" s="33">
        <v>0</v>
      </c>
      <c r="I938" s="3">
        <f>IFERROR(VLOOKUP(C938,'[6]Anexo 2'!$A$9:$G$1115,7,0),0)</f>
        <v>77542960</v>
      </c>
      <c r="J938" s="3">
        <f>IFERROR(VLOOKUP(C938,'[6]Anexo 1'!$A$9:$F$1115,6,0),0)</f>
        <v>80787981</v>
      </c>
      <c r="K938" s="3"/>
      <c r="L938" s="3"/>
      <c r="M938" s="3"/>
      <c r="N938" s="3"/>
      <c r="O938" s="3"/>
      <c r="P938" s="34">
        <f t="shared" si="43"/>
        <v>158330941</v>
      </c>
      <c r="Q938" s="35">
        <f>VLOOKUP(D938,FEBRERO!$D$13:$Q$1147,14,0)+VLOOKUP(D938,FEBRERO!$D$13:$AC$1147,26,0)</f>
        <v>0</v>
      </c>
      <c r="R938" s="3">
        <f>IFERROR(VLOOKUP(D938,[13]ServNOMINA!$F$16:$M$112,8,0),0)</f>
        <v>0</v>
      </c>
      <c r="S938" s="3">
        <f>IFERROR(VLOOKUP(D938,[13]ServOTROS!$F$16:$M$112,8,0),0)</f>
        <v>0</v>
      </c>
      <c r="T938" s="3">
        <f>IFERROR(VLOOKUP(D938,[13]CANCEL!$F$16:$M$48,8,0),0)</f>
        <v>0</v>
      </c>
      <c r="U938" s="3">
        <f>IFERROR(VLOOKUP(B938,[13]Aaf_PENSION!$C$16:$M$112,11,0),0)</f>
        <v>0</v>
      </c>
      <c r="V938" s="3">
        <f>IFERROR(VLOOKUP(B938,[13]Aaf_SALUD!$C$16:$M$112,11,0),0)</f>
        <v>0</v>
      </c>
      <c r="W938" s="3">
        <f>IFERROR(VLOOKUP(D938,[13]CALIDAD!$F$16:$M$1122,8,0),0)</f>
        <v>19385739</v>
      </c>
      <c r="X938" s="3">
        <f>IFERROR(VLOOKUP(D938,'[14]dinamica municip ok'!$F$4:$G$1107,2,0),0)</f>
        <v>80787981</v>
      </c>
      <c r="Y938" s="3">
        <f>IFERROR(VLOOKUP(B938,[13]Ap_CESANTIAS!$C$16:$M$112,11,0),0)</f>
        <v>0</v>
      </c>
      <c r="Z938" s="3">
        <f>IFERROR(VLOOKUP(B938,[13]Ap_PENSION!$C$16:$M$112,11,0),0)</f>
        <v>0</v>
      </c>
      <c r="AA938" s="3">
        <f>IFERROR(VLOOKUP(B938,[13]Ap_SALUD!$C$16:$M$112,11,0),0)</f>
        <v>0</v>
      </c>
      <c r="AB938" s="3"/>
      <c r="AC938" s="36">
        <f t="shared" si="42"/>
        <v>100173720</v>
      </c>
      <c r="AD938" s="37">
        <f t="shared" si="44"/>
        <v>58157221</v>
      </c>
      <c r="AE938" s="144"/>
    </row>
    <row r="939" spans="1:31" x14ac:dyDescent="0.25">
      <c r="A939" s="29">
        <v>927</v>
      </c>
      <c r="B939" s="61"/>
      <c r="C939" s="143" t="str">
        <f>VLOOKUP(D939,[8]Hoja1!$A$2:$B$1115,2,0)</f>
        <v>68318</v>
      </c>
      <c r="D939" s="31">
        <v>890208360</v>
      </c>
      <c r="E939" s="31">
        <v>211868318</v>
      </c>
      <c r="F939" s="61" t="s">
        <v>1082</v>
      </c>
      <c r="G939" s="33">
        <v>0</v>
      </c>
      <c r="H939" s="33">
        <v>0</v>
      </c>
      <c r="I939" s="3">
        <f>IFERROR(VLOOKUP(C939,'[6]Anexo 2'!$A$9:$G$1115,7,0),0)</f>
        <v>86194805</v>
      </c>
      <c r="J939" s="3">
        <f>IFERROR(VLOOKUP(C939,'[6]Anexo 1'!$A$9:$F$1115,6,0),0)</f>
        <v>110185306</v>
      </c>
      <c r="K939" s="3"/>
      <c r="L939" s="3"/>
      <c r="M939" s="3"/>
      <c r="N939" s="3"/>
      <c r="O939" s="3"/>
      <c r="P939" s="34">
        <f t="shared" si="43"/>
        <v>196380111</v>
      </c>
      <c r="Q939" s="35">
        <f>VLOOKUP(D939,FEBRERO!$D$13:$Q$1147,14,0)+VLOOKUP(D939,FEBRERO!$D$13:$AC$1147,26,0)</f>
        <v>0</v>
      </c>
      <c r="R939" s="3">
        <f>IFERROR(VLOOKUP(D939,[13]ServNOMINA!$F$16:$M$112,8,0),0)</f>
        <v>0</v>
      </c>
      <c r="S939" s="3">
        <f>IFERROR(VLOOKUP(D939,[13]ServOTROS!$F$16:$M$112,8,0),0)</f>
        <v>0</v>
      </c>
      <c r="T939" s="3">
        <f>IFERROR(VLOOKUP(D939,[13]CANCEL!$F$16:$M$48,8,0),0)</f>
        <v>0</v>
      </c>
      <c r="U939" s="3">
        <f>IFERROR(VLOOKUP(B939,[13]Aaf_PENSION!$C$16:$M$112,11,0),0)</f>
        <v>0</v>
      </c>
      <c r="V939" s="3">
        <f>IFERROR(VLOOKUP(B939,[13]Aaf_SALUD!$C$16:$M$112,11,0),0)</f>
        <v>0</v>
      </c>
      <c r="W939" s="3">
        <f>IFERROR(VLOOKUP(D939,[13]CALIDAD!$F$16:$M$1122,8,0),0)</f>
        <v>21548700</v>
      </c>
      <c r="X939" s="3">
        <f>IFERROR(VLOOKUP(D939,'[14]dinamica municip ok'!$F$4:$G$1107,2,0),0)</f>
        <v>110185306</v>
      </c>
      <c r="Y939" s="3">
        <f>IFERROR(VLOOKUP(B939,[13]Ap_CESANTIAS!$C$16:$M$112,11,0),0)</f>
        <v>0</v>
      </c>
      <c r="Z939" s="3">
        <f>IFERROR(VLOOKUP(B939,[13]Ap_PENSION!$C$16:$M$112,11,0),0)</f>
        <v>0</v>
      </c>
      <c r="AA939" s="3">
        <f>IFERROR(VLOOKUP(B939,[13]Ap_SALUD!$C$16:$M$112,11,0),0)</f>
        <v>0</v>
      </c>
      <c r="AB939" s="3"/>
      <c r="AC939" s="36">
        <f t="shared" si="42"/>
        <v>131734006</v>
      </c>
      <c r="AD939" s="37">
        <f t="shared" si="44"/>
        <v>64646105</v>
      </c>
      <c r="AE939" s="144"/>
    </row>
    <row r="940" spans="1:31" x14ac:dyDescent="0.25">
      <c r="A940" s="38">
        <v>928</v>
      </c>
      <c r="B940" s="61"/>
      <c r="C940" s="143" t="str">
        <f>VLOOKUP(D940,[8]Hoja1!$A$2:$B$1115,2,0)</f>
        <v>68320</v>
      </c>
      <c r="D940" s="31">
        <v>800099694</v>
      </c>
      <c r="E940" s="31">
        <v>212068320</v>
      </c>
      <c r="F940" s="61" t="s">
        <v>357</v>
      </c>
      <c r="G940" s="33">
        <v>0</v>
      </c>
      <c r="H940" s="33">
        <v>0</v>
      </c>
      <c r="I940" s="3">
        <f>IFERROR(VLOOKUP(C940,'[6]Anexo 2'!$A$9:$G$1115,7,0),0)</f>
        <v>77239313</v>
      </c>
      <c r="J940" s="3">
        <f>IFERROR(VLOOKUP(C940,'[6]Anexo 1'!$A$9:$F$1115,6,0),0)</f>
        <v>32450694</v>
      </c>
      <c r="K940" s="3"/>
      <c r="L940" s="3"/>
      <c r="M940" s="3"/>
      <c r="N940" s="3"/>
      <c r="O940" s="3"/>
      <c r="P940" s="34">
        <f t="shared" si="43"/>
        <v>109690007</v>
      </c>
      <c r="Q940" s="35">
        <f>VLOOKUP(D940,FEBRERO!$D$13:$Q$1147,14,0)+VLOOKUP(D940,FEBRERO!$D$13:$AC$1147,26,0)</f>
        <v>0</v>
      </c>
      <c r="R940" s="3">
        <f>IFERROR(VLOOKUP(D940,[13]ServNOMINA!$F$16:$M$112,8,0),0)</f>
        <v>0</v>
      </c>
      <c r="S940" s="3">
        <f>IFERROR(VLOOKUP(D940,[13]ServOTROS!$F$16:$M$112,8,0),0)</f>
        <v>0</v>
      </c>
      <c r="T940" s="3">
        <f>IFERROR(VLOOKUP(D940,[13]CANCEL!$F$16:$M$48,8,0),0)</f>
        <v>0</v>
      </c>
      <c r="U940" s="3">
        <f>IFERROR(VLOOKUP(B940,[13]Aaf_PENSION!$C$16:$M$112,11,0),0)</f>
        <v>0</v>
      </c>
      <c r="V940" s="3">
        <f>IFERROR(VLOOKUP(B940,[13]Aaf_SALUD!$C$16:$M$112,11,0),0)</f>
        <v>0</v>
      </c>
      <c r="W940" s="3">
        <f>IFERROR(VLOOKUP(D940,[13]CALIDAD!$F$16:$M$1122,8,0),0)</f>
        <v>19309827</v>
      </c>
      <c r="X940" s="3">
        <f>IFERROR(VLOOKUP(D940,'[14]dinamica municip ok'!$F$4:$G$1107,2,0),0)</f>
        <v>32450694</v>
      </c>
      <c r="Y940" s="3">
        <f>IFERROR(VLOOKUP(B940,[13]Ap_CESANTIAS!$C$16:$M$112,11,0),0)</f>
        <v>0</v>
      </c>
      <c r="Z940" s="3">
        <f>IFERROR(VLOOKUP(B940,[13]Ap_PENSION!$C$16:$M$112,11,0),0)</f>
        <v>0</v>
      </c>
      <c r="AA940" s="3">
        <f>IFERROR(VLOOKUP(B940,[13]Ap_SALUD!$C$16:$M$112,11,0),0)</f>
        <v>0</v>
      </c>
      <c r="AB940" s="3"/>
      <c r="AC940" s="36">
        <f t="shared" si="42"/>
        <v>51760521</v>
      </c>
      <c r="AD940" s="37">
        <f t="shared" si="44"/>
        <v>57929486</v>
      </c>
      <c r="AE940" s="144"/>
    </row>
    <row r="941" spans="1:31" x14ac:dyDescent="0.25">
      <c r="A941" s="29">
        <v>929</v>
      </c>
      <c r="B941" s="61"/>
      <c r="C941" s="143" t="str">
        <f>VLOOKUP(D941,[8]Hoja1!$A$2:$B$1115,2,0)</f>
        <v>68322</v>
      </c>
      <c r="D941" s="31">
        <v>890204979</v>
      </c>
      <c r="E941" s="31">
        <v>212268322</v>
      </c>
      <c r="F941" s="61" t="s">
        <v>1083</v>
      </c>
      <c r="G941" s="33">
        <v>0</v>
      </c>
      <c r="H941" s="33">
        <v>0</v>
      </c>
      <c r="I941" s="3">
        <f>IFERROR(VLOOKUP(C941,'[6]Anexo 2'!$A$9:$G$1115,7,0),0)</f>
        <v>34085774</v>
      </c>
      <c r="J941" s="3">
        <f>IFERROR(VLOOKUP(C941,'[6]Anexo 1'!$A$9:$F$1115,6,0),0)</f>
        <v>38811507</v>
      </c>
      <c r="K941" s="3"/>
      <c r="L941" s="3"/>
      <c r="M941" s="3"/>
      <c r="N941" s="3"/>
      <c r="O941" s="3"/>
      <c r="P941" s="34">
        <f t="shared" si="43"/>
        <v>72897281</v>
      </c>
      <c r="Q941" s="35">
        <f>VLOOKUP(D941,FEBRERO!$D$13:$Q$1147,14,0)+VLOOKUP(D941,FEBRERO!$D$13:$AC$1147,26,0)</f>
        <v>0</v>
      </c>
      <c r="R941" s="3">
        <f>IFERROR(VLOOKUP(D941,[13]ServNOMINA!$F$16:$M$112,8,0),0)</f>
        <v>0</v>
      </c>
      <c r="S941" s="3">
        <f>IFERROR(VLOOKUP(D941,[13]ServOTROS!$F$16:$M$112,8,0),0)</f>
        <v>0</v>
      </c>
      <c r="T941" s="3">
        <f>IFERROR(VLOOKUP(D941,[13]CANCEL!$F$16:$M$48,8,0),0)</f>
        <v>0</v>
      </c>
      <c r="U941" s="3">
        <f>IFERROR(VLOOKUP(B941,[13]Aaf_PENSION!$C$16:$M$112,11,0),0)</f>
        <v>0</v>
      </c>
      <c r="V941" s="3">
        <f>IFERROR(VLOOKUP(B941,[13]Aaf_SALUD!$C$16:$M$112,11,0),0)</f>
        <v>0</v>
      </c>
      <c r="W941" s="3">
        <f>IFERROR(VLOOKUP(D941,[13]CALIDAD!$F$16:$M$1122,8,0),0)</f>
        <v>8521443</v>
      </c>
      <c r="X941" s="3">
        <f>IFERROR(VLOOKUP(D941,'[14]dinamica municip ok'!$F$4:$G$1107,2,0),0)</f>
        <v>38811507</v>
      </c>
      <c r="Y941" s="3">
        <f>IFERROR(VLOOKUP(B941,[13]Ap_CESANTIAS!$C$16:$M$112,11,0),0)</f>
        <v>0</v>
      </c>
      <c r="Z941" s="3">
        <f>IFERROR(VLOOKUP(B941,[13]Ap_PENSION!$C$16:$M$112,11,0),0)</f>
        <v>0</v>
      </c>
      <c r="AA941" s="3">
        <f>IFERROR(VLOOKUP(B941,[13]Ap_SALUD!$C$16:$M$112,11,0),0)</f>
        <v>0</v>
      </c>
      <c r="AB941" s="3"/>
      <c r="AC941" s="36">
        <f t="shared" si="42"/>
        <v>47332950</v>
      </c>
      <c r="AD941" s="37">
        <f t="shared" si="44"/>
        <v>25564331</v>
      </c>
      <c r="AE941" s="144"/>
    </row>
    <row r="942" spans="1:31" x14ac:dyDescent="0.25">
      <c r="A942" s="38">
        <v>930</v>
      </c>
      <c r="B942" s="61"/>
      <c r="C942" s="143" t="str">
        <f>VLOOKUP(D942,[8]Hoja1!$A$2:$B$1115,2,0)</f>
        <v>68324</v>
      </c>
      <c r="D942" s="31">
        <v>890210945</v>
      </c>
      <c r="E942" s="31">
        <v>212468324</v>
      </c>
      <c r="F942" s="61" t="s">
        <v>1084</v>
      </c>
      <c r="G942" s="33">
        <v>0</v>
      </c>
      <c r="H942" s="33">
        <v>0</v>
      </c>
      <c r="I942" s="3">
        <f>IFERROR(VLOOKUP(C942,'[6]Anexo 2'!$A$9:$G$1115,7,0),0)</f>
        <v>35405678</v>
      </c>
      <c r="J942" s="3">
        <f>IFERROR(VLOOKUP(C942,'[6]Anexo 1'!$A$9:$F$1115,6,0),0)</f>
        <v>41155269</v>
      </c>
      <c r="K942" s="3"/>
      <c r="L942" s="3"/>
      <c r="M942" s="3"/>
      <c r="N942" s="3"/>
      <c r="O942" s="3"/>
      <c r="P942" s="34">
        <f t="shared" si="43"/>
        <v>76560947</v>
      </c>
      <c r="Q942" s="35">
        <f>VLOOKUP(D942,FEBRERO!$D$13:$Q$1147,14,0)+VLOOKUP(D942,FEBRERO!$D$13:$AC$1147,26,0)</f>
        <v>0</v>
      </c>
      <c r="R942" s="3">
        <f>IFERROR(VLOOKUP(D942,[13]ServNOMINA!$F$16:$M$112,8,0),0)</f>
        <v>0</v>
      </c>
      <c r="S942" s="3">
        <f>IFERROR(VLOOKUP(D942,[13]ServOTROS!$F$16:$M$112,8,0),0)</f>
        <v>0</v>
      </c>
      <c r="T942" s="3">
        <f>IFERROR(VLOOKUP(D942,[13]CANCEL!$F$16:$M$48,8,0),0)</f>
        <v>0</v>
      </c>
      <c r="U942" s="3">
        <f>IFERROR(VLOOKUP(B942,[13]Aaf_PENSION!$C$16:$M$112,11,0),0)</f>
        <v>0</v>
      </c>
      <c r="V942" s="3">
        <f>IFERROR(VLOOKUP(B942,[13]Aaf_SALUD!$C$16:$M$112,11,0),0)</f>
        <v>0</v>
      </c>
      <c r="W942" s="3">
        <f>IFERROR(VLOOKUP(D942,[13]CALIDAD!$F$16:$M$1122,8,0),0)</f>
        <v>8851419</v>
      </c>
      <c r="X942" s="3">
        <f>IFERROR(VLOOKUP(D942,'[14]dinamica municip ok'!$F$4:$G$1107,2,0),0)</f>
        <v>41155269</v>
      </c>
      <c r="Y942" s="3">
        <f>IFERROR(VLOOKUP(B942,[13]Ap_CESANTIAS!$C$16:$M$112,11,0),0)</f>
        <v>0</v>
      </c>
      <c r="Z942" s="3">
        <f>IFERROR(VLOOKUP(B942,[13]Ap_PENSION!$C$16:$M$112,11,0),0)</f>
        <v>0</v>
      </c>
      <c r="AA942" s="3">
        <f>IFERROR(VLOOKUP(B942,[13]Ap_SALUD!$C$16:$M$112,11,0),0)</f>
        <v>0</v>
      </c>
      <c r="AB942" s="3"/>
      <c r="AC942" s="36">
        <f t="shared" si="42"/>
        <v>50006688</v>
      </c>
      <c r="AD942" s="37">
        <f t="shared" si="44"/>
        <v>26554259</v>
      </c>
      <c r="AE942" s="144"/>
    </row>
    <row r="943" spans="1:31" x14ac:dyDescent="0.25">
      <c r="A943" s="29">
        <v>931</v>
      </c>
      <c r="B943" s="61"/>
      <c r="C943" s="143" t="str">
        <f>VLOOKUP(D943,[8]Hoja1!$A$2:$B$1115,2,0)</f>
        <v>68327</v>
      </c>
      <c r="D943" s="31">
        <v>890207790</v>
      </c>
      <c r="E943" s="31">
        <v>212768327</v>
      </c>
      <c r="F943" s="61" t="s">
        <v>1085</v>
      </c>
      <c r="G943" s="33">
        <v>0</v>
      </c>
      <c r="H943" s="33">
        <v>0</v>
      </c>
      <c r="I943" s="3">
        <f>IFERROR(VLOOKUP(C943,'[6]Anexo 2'!$A$9:$G$1115,7,0),0)</f>
        <v>69819803</v>
      </c>
      <c r="J943" s="3">
        <f>IFERROR(VLOOKUP(C943,'[6]Anexo 1'!$A$9:$F$1115,6,0),0)</f>
        <v>67674064</v>
      </c>
      <c r="K943" s="3"/>
      <c r="L943" s="3"/>
      <c r="M943" s="3"/>
      <c r="N943" s="3"/>
      <c r="O943" s="3"/>
      <c r="P943" s="34">
        <f t="shared" si="43"/>
        <v>137493867</v>
      </c>
      <c r="Q943" s="35">
        <f>VLOOKUP(D943,FEBRERO!$D$13:$Q$1147,14,0)+VLOOKUP(D943,FEBRERO!$D$13:$AC$1147,26,0)</f>
        <v>0</v>
      </c>
      <c r="R943" s="3">
        <f>IFERROR(VLOOKUP(D943,[13]ServNOMINA!$F$16:$M$112,8,0),0)</f>
        <v>0</v>
      </c>
      <c r="S943" s="3">
        <f>IFERROR(VLOOKUP(D943,[13]ServOTROS!$F$16:$M$112,8,0),0)</f>
        <v>0</v>
      </c>
      <c r="T943" s="3">
        <f>IFERROR(VLOOKUP(D943,[13]CANCEL!$F$16:$M$48,8,0),0)</f>
        <v>0</v>
      </c>
      <c r="U943" s="3">
        <f>IFERROR(VLOOKUP(B943,[13]Aaf_PENSION!$C$16:$M$112,11,0),0)</f>
        <v>0</v>
      </c>
      <c r="V943" s="3">
        <f>IFERROR(VLOOKUP(B943,[13]Aaf_SALUD!$C$16:$M$112,11,0),0)</f>
        <v>0</v>
      </c>
      <c r="W943" s="3">
        <f>IFERROR(VLOOKUP(D943,[13]CALIDAD!$F$16:$M$1122,8,0),0)</f>
        <v>17454951</v>
      </c>
      <c r="X943" s="3">
        <f>IFERROR(VLOOKUP(D943,'[14]dinamica municip ok'!$F$4:$G$1107,2,0),0)</f>
        <v>67674064</v>
      </c>
      <c r="Y943" s="3">
        <f>IFERROR(VLOOKUP(B943,[13]Ap_CESANTIAS!$C$16:$M$112,11,0),0)</f>
        <v>0</v>
      </c>
      <c r="Z943" s="3">
        <f>IFERROR(VLOOKUP(B943,[13]Ap_PENSION!$C$16:$M$112,11,0),0)</f>
        <v>0</v>
      </c>
      <c r="AA943" s="3">
        <f>IFERROR(VLOOKUP(B943,[13]Ap_SALUD!$C$16:$M$112,11,0),0)</f>
        <v>0</v>
      </c>
      <c r="AB943" s="3"/>
      <c r="AC943" s="36">
        <f t="shared" si="42"/>
        <v>85129015</v>
      </c>
      <c r="AD943" s="37">
        <f t="shared" si="44"/>
        <v>52364852</v>
      </c>
      <c r="AE943" s="144"/>
    </row>
    <row r="944" spans="1:31" x14ac:dyDescent="0.25">
      <c r="A944" s="38">
        <v>932</v>
      </c>
      <c r="B944" s="61"/>
      <c r="C944" s="143" t="str">
        <f>VLOOKUP(D944,[8]Hoja1!$A$2:$B$1115,2,0)</f>
        <v>68344</v>
      </c>
      <c r="D944" s="31">
        <v>890210438</v>
      </c>
      <c r="E944" s="31">
        <v>214468344</v>
      </c>
      <c r="F944" s="61" t="s">
        <v>1086</v>
      </c>
      <c r="G944" s="33">
        <v>0</v>
      </c>
      <c r="H944" s="33">
        <v>0</v>
      </c>
      <c r="I944" s="3">
        <f>IFERROR(VLOOKUP(C944,'[6]Anexo 2'!$A$9:$G$1115,7,0),0)</f>
        <v>35292352</v>
      </c>
      <c r="J944" s="3">
        <f>IFERROR(VLOOKUP(C944,'[6]Anexo 1'!$A$9:$F$1115,6,0),0)</f>
        <v>46484033</v>
      </c>
      <c r="K944" s="3"/>
      <c r="L944" s="3"/>
      <c r="M944" s="3"/>
      <c r="N944" s="3"/>
      <c r="O944" s="3"/>
      <c r="P944" s="34">
        <f t="shared" si="43"/>
        <v>81776385</v>
      </c>
      <c r="Q944" s="35">
        <f>VLOOKUP(D944,FEBRERO!$D$13:$Q$1147,14,0)+VLOOKUP(D944,FEBRERO!$D$13:$AC$1147,26,0)</f>
        <v>0</v>
      </c>
      <c r="R944" s="3">
        <f>IFERROR(VLOOKUP(D944,[13]ServNOMINA!$F$16:$M$112,8,0),0)</f>
        <v>0</v>
      </c>
      <c r="S944" s="3">
        <f>IFERROR(VLOOKUP(D944,[13]ServOTROS!$F$16:$M$112,8,0),0)</f>
        <v>0</v>
      </c>
      <c r="T944" s="3">
        <f>IFERROR(VLOOKUP(D944,[13]CANCEL!$F$16:$M$48,8,0),0)</f>
        <v>0</v>
      </c>
      <c r="U944" s="3">
        <f>IFERROR(VLOOKUP(B944,[13]Aaf_PENSION!$C$16:$M$112,11,0),0)</f>
        <v>0</v>
      </c>
      <c r="V944" s="3">
        <f>IFERROR(VLOOKUP(B944,[13]Aaf_SALUD!$C$16:$M$112,11,0),0)</f>
        <v>0</v>
      </c>
      <c r="W944" s="3">
        <f>IFERROR(VLOOKUP(D944,[13]CALIDAD!$F$16:$M$1122,8,0),0)</f>
        <v>8823087</v>
      </c>
      <c r="X944" s="3">
        <f>IFERROR(VLOOKUP(D944,'[14]dinamica municip ok'!$F$4:$G$1107,2,0),0)</f>
        <v>46484033</v>
      </c>
      <c r="Y944" s="3">
        <f>IFERROR(VLOOKUP(B944,[13]Ap_CESANTIAS!$C$16:$M$112,11,0),0)</f>
        <v>0</v>
      </c>
      <c r="Z944" s="3">
        <f>IFERROR(VLOOKUP(B944,[13]Ap_PENSION!$C$16:$M$112,11,0),0)</f>
        <v>0</v>
      </c>
      <c r="AA944" s="3">
        <f>IFERROR(VLOOKUP(B944,[13]Ap_SALUD!$C$16:$M$112,11,0),0)</f>
        <v>0</v>
      </c>
      <c r="AB944" s="3"/>
      <c r="AC944" s="36">
        <f t="shared" si="42"/>
        <v>55307120</v>
      </c>
      <c r="AD944" s="37">
        <f t="shared" si="44"/>
        <v>26469265</v>
      </c>
      <c r="AE944" s="144"/>
    </row>
    <row r="945" spans="1:31" x14ac:dyDescent="0.25">
      <c r="A945" s="29">
        <v>933</v>
      </c>
      <c r="B945" s="61"/>
      <c r="C945" s="143" t="str">
        <f>VLOOKUP(D945,[8]Hoja1!$A$2:$B$1115,2,0)</f>
        <v>68368</v>
      </c>
      <c r="D945" s="31">
        <v>890210946</v>
      </c>
      <c r="E945" s="31">
        <v>216868368</v>
      </c>
      <c r="F945" s="61" t="s">
        <v>1087</v>
      </c>
      <c r="G945" s="33">
        <v>0</v>
      </c>
      <c r="H945" s="33">
        <v>0</v>
      </c>
      <c r="I945" s="3">
        <f>IFERROR(VLOOKUP(C945,'[6]Anexo 2'!$A$9:$G$1115,7,0),0)</f>
        <v>44844412</v>
      </c>
      <c r="J945" s="3">
        <f>IFERROR(VLOOKUP(C945,'[6]Anexo 1'!$A$9:$F$1115,6,0),0)</f>
        <v>52602631</v>
      </c>
      <c r="K945" s="3"/>
      <c r="L945" s="3"/>
      <c r="M945" s="3"/>
      <c r="N945" s="3"/>
      <c r="O945" s="3"/>
      <c r="P945" s="34">
        <f t="shared" si="43"/>
        <v>97447043</v>
      </c>
      <c r="Q945" s="35">
        <f>VLOOKUP(D945,FEBRERO!$D$13:$Q$1147,14,0)+VLOOKUP(D945,FEBRERO!$D$13:$AC$1147,26,0)</f>
        <v>0</v>
      </c>
      <c r="R945" s="3">
        <f>IFERROR(VLOOKUP(D945,[13]ServNOMINA!$F$16:$M$112,8,0),0)</f>
        <v>0</v>
      </c>
      <c r="S945" s="3">
        <f>IFERROR(VLOOKUP(D945,[13]ServOTROS!$F$16:$M$112,8,0),0)</f>
        <v>0</v>
      </c>
      <c r="T945" s="3">
        <f>IFERROR(VLOOKUP(D945,[13]CANCEL!$F$16:$M$48,8,0),0)</f>
        <v>0</v>
      </c>
      <c r="U945" s="3">
        <f>IFERROR(VLOOKUP(B945,[13]Aaf_PENSION!$C$16:$M$112,11,0),0)</f>
        <v>0</v>
      </c>
      <c r="V945" s="3">
        <f>IFERROR(VLOOKUP(B945,[13]Aaf_SALUD!$C$16:$M$112,11,0),0)</f>
        <v>0</v>
      </c>
      <c r="W945" s="3">
        <f>IFERROR(VLOOKUP(D945,[13]CALIDAD!$F$16:$M$1122,8,0),0)</f>
        <v>11211102</v>
      </c>
      <c r="X945" s="3">
        <f>IFERROR(VLOOKUP(D945,'[14]dinamica municip ok'!$F$4:$G$1107,2,0),0)</f>
        <v>52602631</v>
      </c>
      <c r="Y945" s="3">
        <f>IFERROR(VLOOKUP(B945,[13]Ap_CESANTIAS!$C$16:$M$112,11,0),0)</f>
        <v>0</v>
      </c>
      <c r="Z945" s="3">
        <f>IFERROR(VLOOKUP(B945,[13]Ap_PENSION!$C$16:$M$112,11,0),0)</f>
        <v>0</v>
      </c>
      <c r="AA945" s="3">
        <f>IFERROR(VLOOKUP(B945,[13]Ap_SALUD!$C$16:$M$112,11,0),0)</f>
        <v>0</v>
      </c>
      <c r="AB945" s="3"/>
      <c r="AC945" s="36">
        <f t="shared" si="42"/>
        <v>63813733</v>
      </c>
      <c r="AD945" s="37">
        <f t="shared" si="44"/>
        <v>33633310</v>
      </c>
      <c r="AE945" s="144"/>
    </row>
    <row r="946" spans="1:31" x14ac:dyDescent="0.25">
      <c r="A946" s="38">
        <v>934</v>
      </c>
      <c r="B946" s="61"/>
      <c r="C946" s="143" t="str">
        <f>VLOOKUP(D946,[8]Hoja1!$A$2:$B$1115,2,0)</f>
        <v>68370</v>
      </c>
      <c r="D946" s="31">
        <v>800124166</v>
      </c>
      <c r="E946" s="31">
        <v>217068370</v>
      </c>
      <c r="F946" s="61" t="s">
        <v>1088</v>
      </c>
      <c r="G946" s="33">
        <v>0</v>
      </c>
      <c r="H946" s="33">
        <v>0</v>
      </c>
      <c r="I946" s="3">
        <f>IFERROR(VLOOKUP(C946,'[6]Anexo 2'!$A$9:$G$1115,7,0),0)</f>
        <v>36779882</v>
      </c>
      <c r="J946" s="3">
        <f>IFERROR(VLOOKUP(C946,'[6]Anexo 1'!$A$9:$F$1115,6,0),0)</f>
        <v>38983848</v>
      </c>
      <c r="K946" s="3"/>
      <c r="L946" s="3"/>
      <c r="M946" s="3"/>
      <c r="N946" s="3"/>
      <c r="O946" s="3"/>
      <c r="P946" s="34">
        <f t="shared" si="43"/>
        <v>75763730</v>
      </c>
      <c r="Q946" s="35">
        <f>VLOOKUP(D946,FEBRERO!$D$13:$Q$1147,14,0)+VLOOKUP(D946,FEBRERO!$D$13:$AC$1147,26,0)</f>
        <v>0</v>
      </c>
      <c r="R946" s="3">
        <f>IFERROR(VLOOKUP(D946,[13]ServNOMINA!$F$16:$M$112,8,0),0)</f>
        <v>0</v>
      </c>
      <c r="S946" s="3">
        <f>IFERROR(VLOOKUP(D946,[13]ServOTROS!$F$16:$M$112,8,0),0)</f>
        <v>0</v>
      </c>
      <c r="T946" s="3">
        <f>IFERROR(VLOOKUP(D946,[13]CANCEL!$F$16:$M$48,8,0),0)</f>
        <v>0</v>
      </c>
      <c r="U946" s="3">
        <f>IFERROR(VLOOKUP(B946,[13]Aaf_PENSION!$C$16:$M$112,11,0),0)</f>
        <v>0</v>
      </c>
      <c r="V946" s="3">
        <f>IFERROR(VLOOKUP(B946,[13]Aaf_SALUD!$C$16:$M$112,11,0),0)</f>
        <v>0</v>
      </c>
      <c r="W946" s="3">
        <f>IFERROR(VLOOKUP(D946,[13]CALIDAD!$F$16:$M$1122,8,0),0)</f>
        <v>9194970</v>
      </c>
      <c r="X946" s="3">
        <f>IFERROR(VLOOKUP(D946,'[14]dinamica municip ok'!$F$4:$G$1107,2,0),0)</f>
        <v>38983848</v>
      </c>
      <c r="Y946" s="3">
        <f>IFERROR(VLOOKUP(B946,[13]Ap_CESANTIAS!$C$16:$M$112,11,0),0)</f>
        <v>0</v>
      </c>
      <c r="Z946" s="3">
        <f>IFERROR(VLOOKUP(B946,[13]Ap_PENSION!$C$16:$M$112,11,0),0)</f>
        <v>0</v>
      </c>
      <c r="AA946" s="3">
        <f>IFERROR(VLOOKUP(B946,[13]Ap_SALUD!$C$16:$M$112,11,0),0)</f>
        <v>0</v>
      </c>
      <c r="AB946" s="3"/>
      <c r="AC946" s="36">
        <f t="shared" si="42"/>
        <v>48178818</v>
      </c>
      <c r="AD946" s="37">
        <f t="shared" si="44"/>
        <v>27584912</v>
      </c>
      <c r="AE946" s="144"/>
    </row>
    <row r="947" spans="1:31" x14ac:dyDescent="0.25">
      <c r="A947" s="29">
        <v>935</v>
      </c>
      <c r="B947" s="61"/>
      <c r="C947" s="143" t="str">
        <f>VLOOKUP(D947,[8]Hoja1!$A$2:$B$1115,2,0)</f>
        <v>68377</v>
      </c>
      <c r="D947" s="31">
        <v>890210617</v>
      </c>
      <c r="E947" s="31">
        <v>217768377</v>
      </c>
      <c r="F947" s="61" t="s">
        <v>1089</v>
      </c>
      <c r="G947" s="33">
        <v>0</v>
      </c>
      <c r="H947" s="33">
        <v>0</v>
      </c>
      <c r="I947" s="3">
        <f>IFERROR(VLOOKUP(C947,'[6]Anexo 2'!$A$9:$G$1115,7,0),0)</f>
        <v>97641920</v>
      </c>
      <c r="J947" s="3">
        <f>IFERROR(VLOOKUP(C947,'[6]Anexo 1'!$A$9:$F$1115,6,0),0)</f>
        <v>106215395</v>
      </c>
      <c r="K947" s="3"/>
      <c r="L947" s="3"/>
      <c r="M947" s="3"/>
      <c r="N947" s="3"/>
      <c r="O947" s="3"/>
      <c r="P947" s="34">
        <f t="shared" si="43"/>
        <v>203857315</v>
      </c>
      <c r="Q947" s="35">
        <f>VLOOKUP(D947,FEBRERO!$D$13:$Q$1147,14,0)+VLOOKUP(D947,FEBRERO!$D$13:$AC$1147,26,0)</f>
        <v>0</v>
      </c>
      <c r="R947" s="3">
        <f>IFERROR(VLOOKUP(D947,[13]ServNOMINA!$F$16:$M$112,8,0),0)</f>
        <v>0</v>
      </c>
      <c r="S947" s="3">
        <f>IFERROR(VLOOKUP(D947,[13]ServOTROS!$F$16:$M$112,8,0),0)</f>
        <v>0</v>
      </c>
      <c r="T947" s="3">
        <f>IFERROR(VLOOKUP(D947,[13]CANCEL!$F$16:$M$48,8,0),0)</f>
        <v>0</v>
      </c>
      <c r="U947" s="3">
        <f>IFERROR(VLOOKUP(B947,[13]Aaf_PENSION!$C$16:$M$112,11,0),0)</f>
        <v>0</v>
      </c>
      <c r="V947" s="3">
        <f>IFERROR(VLOOKUP(B947,[13]Aaf_SALUD!$C$16:$M$112,11,0),0)</f>
        <v>0</v>
      </c>
      <c r="W947" s="3">
        <f>IFERROR(VLOOKUP(D947,[13]CALIDAD!$F$16:$M$1122,8,0),0)</f>
        <v>24410481</v>
      </c>
      <c r="X947" s="3">
        <f>IFERROR(VLOOKUP(D947,'[14]dinamica municip ok'!$F$4:$G$1107,2,0),0)</f>
        <v>106215395</v>
      </c>
      <c r="Y947" s="3">
        <f>IFERROR(VLOOKUP(B947,[13]Ap_CESANTIAS!$C$16:$M$112,11,0),0)</f>
        <v>0</v>
      </c>
      <c r="Z947" s="3">
        <f>IFERROR(VLOOKUP(B947,[13]Ap_PENSION!$C$16:$M$112,11,0),0)</f>
        <v>0</v>
      </c>
      <c r="AA947" s="3">
        <f>IFERROR(VLOOKUP(B947,[13]Ap_SALUD!$C$16:$M$112,11,0),0)</f>
        <v>0</v>
      </c>
      <c r="AB947" s="3"/>
      <c r="AC947" s="36">
        <f t="shared" si="42"/>
        <v>130625876</v>
      </c>
      <c r="AD947" s="37">
        <f t="shared" si="44"/>
        <v>73231439</v>
      </c>
      <c r="AE947" s="144"/>
    </row>
    <row r="948" spans="1:31" x14ac:dyDescent="0.25">
      <c r="A948" s="38">
        <v>936</v>
      </c>
      <c r="B948" s="61"/>
      <c r="C948" s="143" t="str">
        <f>VLOOKUP(D948,[8]Hoja1!$A$2:$B$1115,2,0)</f>
        <v>68385</v>
      </c>
      <c r="D948" s="31">
        <v>890210704</v>
      </c>
      <c r="E948" s="31">
        <v>218568385</v>
      </c>
      <c r="F948" s="61" t="s">
        <v>1090</v>
      </c>
      <c r="G948" s="33">
        <v>0</v>
      </c>
      <c r="H948" s="33">
        <v>0</v>
      </c>
      <c r="I948" s="3">
        <f>IFERROR(VLOOKUP(C948,'[6]Anexo 2'!$A$9:$G$1115,7,0),0)</f>
        <v>199687996</v>
      </c>
      <c r="J948" s="3">
        <f>IFERROR(VLOOKUP(C948,'[6]Anexo 1'!$A$9:$F$1115,6,0),0)</f>
        <v>236795617</v>
      </c>
      <c r="K948" s="3"/>
      <c r="L948" s="3"/>
      <c r="M948" s="3"/>
      <c r="N948" s="3"/>
      <c r="O948" s="3"/>
      <c r="P948" s="34">
        <f t="shared" si="43"/>
        <v>436483613</v>
      </c>
      <c r="Q948" s="35">
        <f>VLOOKUP(D948,FEBRERO!$D$13:$Q$1147,14,0)+VLOOKUP(D948,FEBRERO!$D$13:$AC$1147,26,0)</f>
        <v>0</v>
      </c>
      <c r="R948" s="3">
        <f>IFERROR(VLOOKUP(D948,[13]ServNOMINA!$F$16:$M$112,8,0),0)</f>
        <v>0</v>
      </c>
      <c r="S948" s="3">
        <f>IFERROR(VLOOKUP(D948,[13]ServOTROS!$F$16:$M$112,8,0),0)</f>
        <v>0</v>
      </c>
      <c r="T948" s="3">
        <f>IFERROR(VLOOKUP(D948,[13]CANCEL!$F$16:$M$48,8,0),0)</f>
        <v>0</v>
      </c>
      <c r="U948" s="3">
        <f>IFERROR(VLOOKUP(B948,[13]Aaf_PENSION!$C$16:$M$112,11,0),0)</f>
        <v>0</v>
      </c>
      <c r="V948" s="3">
        <f>IFERROR(VLOOKUP(B948,[13]Aaf_SALUD!$C$16:$M$112,11,0),0)</f>
        <v>0</v>
      </c>
      <c r="W948" s="3">
        <f>IFERROR(VLOOKUP(D948,[13]CALIDAD!$F$16:$M$1122,8,0),0)</f>
        <v>49921998</v>
      </c>
      <c r="X948" s="3">
        <f>IFERROR(VLOOKUP(D948,'[14]dinamica municip ok'!$F$4:$G$1107,2,0),0)</f>
        <v>236795617</v>
      </c>
      <c r="Y948" s="3">
        <f>IFERROR(VLOOKUP(B948,[13]Ap_CESANTIAS!$C$16:$M$112,11,0),0)</f>
        <v>0</v>
      </c>
      <c r="Z948" s="3">
        <f>IFERROR(VLOOKUP(B948,[13]Ap_PENSION!$C$16:$M$112,11,0),0)</f>
        <v>0</v>
      </c>
      <c r="AA948" s="3">
        <f>IFERROR(VLOOKUP(B948,[13]Ap_SALUD!$C$16:$M$112,11,0),0)</f>
        <v>0</v>
      </c>
      <c r="AB948" s="3"/>
      <c r="AC948" s="36">
        <f t="shared" si="42"/>
        <v>286717615</v>
      </c>
      <c r="AD948" s="37">
        <f t="shared" si="44"/>
        <v>149765998</v>
      </c>
      <c r="AE948" s="144"/>
    </row>
    <row r="949" spans="1:31" x14ac:dyDescent="0.25">
      <c r="A949" s="29">
        <v>937</v>
      </c>
      <c r="B949" s="61"/>
      <c r="C949" s="143" t="str">
        <f>VLOOKUP(D949,[8]Hoja1!$A$2:$B$1115,2,0)</f>
        <v>68397</v>
      </c>
      <c r="D949" s="31">
        <v>890205308</v>
      </c>
      <c r="E949" s="31">
        <v>219768397</v>
      </c>
      <c r="F949" s="61" t="s">
        <v>700</v>
      </c>
      <c r="G949" s="33">
        <v>0</v>
      </c>
      <c r="H949" s="33">
        <v>0</v>
      </c>
      <c r="I949" s="3">
        <f>IFERROR(VLOOKUP(C949,'[6]Anexo 2'!$A$9:$G$1115,7,0),0)</f>
        <v>41825103</v>
      </c>
      <c r="J949" s="3">
        <f>IFERROR(VLOOKUP(C949,'[6]Anexo 1'!$A$9:$F$1115,6,0),0)</f>
        <v>55935200</v>
      </c>
      <c r="K949" s="3"/>
      <c r="L949" s="3"/>
      <c r="M949" s="3"/>
      <c r="N949" s="3"/>
      <c r="O949" s="3"/>
      <c r="P949" s="34">
        <f t="shared" si="43"/>
        <v>97760303</v>
      </c>
      <c r="Q949" s="35">
        <f>VLOOKUP(D949,FEBRERO!$D$13:$Q$1147,14,0)+VLOOKUP(D949,FEBRERO!$D$13:$AC$1147,26,0)</f>
        <v>0</v>
      </c>
      <c r="R949" s="3">
        <f>IFERROR(VLOOKUP(D949,[13]ServNOMINA!$F$16:$M$112,8,0),0)</f>
        <v>0</v>
      </c>
      <c r="S949" s="3">
        <f>IFERROR(VLOOKUP(D949,[13]ServOTROS!$F$16:$M$112,8,0),0)</f>
        <v>0</v>
      </c>
      <c r="T949" s="3">
        <f>IFERROR(VLOOKUP(D949,[13]CANCEL!$F$16:$M$48,8,0),0)</f>
        <v>0</v>
      </c>
      <c r="U949" s="3">
        <f>IFERROR(VLOOKUP(B949,[13]Aaf_PENSION!$C$16:$M$112,11,0),0)</f>
        <v>0</v>
      </c>
      <c r="V949" s="3">
        <f>IFERROR(VLOOKUP(B949,[13]Aaf_SALUD!$C$16:$M$112,11,0),0)</f>
        <v>0</v>
      </c>
      <c r="W949" s="3">
        <f>IFERROR(VLOOKUP(D949,[13]CALIDAD!$F$16:$M$1122,8,0),0)</f>
        <v>10456275</v>
      </c>
      <c r="X949" s="3">
        <f>IFERROR(VLOOKUP(D949,'[14]dinamica municip ok'!$F$4:$G$1107,2,0),0)</f>
        <v>55935200</v>
      </c>
      <c r="Y949" s="3">
        <f>IFERROR(VLOOKUP(B949,[13]Ap_CESANTIAS!$C$16:$M$112,11,0),0)</f>
        <v>0</v>
      </c>
      <c r="Z949" s="3">
        <f>IFERROR(VLOOKUP(B949,[13]Ap_PENSION!$C$16:$M$112,11,0),0)</f>
        <v>0</v>
      </c>
      <c r="AA949" s="3">
        <f>IFERROR(VLOOKUP(B949,[13]Ap_SALUD!$C$16:$M$112,11,0),0)</f>
        <v>0</v>
      </c>
      <c r="AB949" s="3"/>
      <c r="AC949" s="36">
        <f t="shared" si="42"/>
        <v>66391475</v>
      </c>
      <c r="AD949" s="37">
        <f t="shared" si="44"/>
        <v>31368828</v>
      </c>
      <c r="AE949" s="144"/>
    </row>
    <row r="950" spans="1:31" x14ac:dyDescent="0.25">
      <c r="A950" s="38">
        <v>938</v>
      </c>
      <c r="B950" s="61"/>
      <c r="C950" s="143" t="str">
        <f>VLOOKUP(D950,[8]Hoja1!$A$2:$B$1115,2,0)</f>
        <v>68406</v>
      </c>
      <c r="D950" s="31">
        <v>890206110</v>
      </c>
      <c r="E950" s="31">
        <v>210668406</v>
      </c>
      <c r="F950" s="61" t="s">
        <v>1091</v>
      </c>
      <c r="G950" s="33">
        <v>0</v>
      </c>
      <c r="H950" s="33">
        <v>0</v>
      </c>
      <c r="I950" s="3">
        <f>IFERROR(VLOOKUP(C950,'[6]Anexo 2'!$A$9:$G$1115,7,0),0)</f>
        <v>544467448</v>
      </c>
      <c r="J950" s="3">
        <f>IFERROR(VLOOKUP(C950,'[6]Anexo 1'!$A$9:$F$1115,6,0),0)</f>
        <v>615572618</v>
      </c>
      <c r="K950" s="3"/>
      <c r="L950" s="3"/>
      <c r="M950" s="3"/>
      <c r="N950" s="3"/>
      <c r="O950" s="3"/>
      <c r="P950" s="34">
        <f t="shared" si="43"/>
        <v>1160040066</v>
      </c>
      <c r="Q950" s="35">
        <f>VLOOKUP(D950,FEBRERO!$D$13:$Q$1147,14,0)+VLOOKUP(D950,FEBRERO!$D$13:$AC$1147,26,0)</f>
        <v>0</v>
      </c>
      <c r="R950" s="3">
        <f>IFERROR(VLOOKUP(D950,[13]ServNOMINA!$F$16:$M$112,8,0),0)</f>
        <v>0</v>
      </c>
      <c r="S950" s="3">
        <f>IFERROR(VLOOKUP(D950,[13]ServOTROS!$F$16:$M$112,8,0),0)</f>
        <v>0</v>
      </c>
      <c r="T950" s="3">
        <f>IFERROR(VLOOKUP(D950,[13]CANCEL!$F$16:$M$48,8,0),0)</f>
        <v>0</v>
      </c>
      <c r="U950" s="3">
        <f>IFERROR(VLOOKUP(B950,[13]Aaf_PENSION!$C$16:$M$112,11,0),0)</f>
        <v>0</v>
      </c>
      <c r="V950" s="3">
        <f>IFERROR(VLOOKUP(B950,[13]Aaf_SALUD!$C$16:$M$112,11,0),0)</f>
        <v>0</v>
      </c>
      <c r="W950" s="3">
        <f>IFERROR(VLOOKUP(D950,[13]CALIDAD!$F$16:$M$1122,8,0),0)</f>
        <v>136116861</v>
      </c>
      <c r="X950" s="3">
        <f>IFERROR(VLOOKUP(D950,'[14]dinamica municip ok'!$F$4:$G$1107,2,0),0)</f>
        <v>615572618</v>
      </c>
      <c r="Y950" s="3">
        <f>IFERROR(VLOOKUP(B950,[13]Ap_CESANTIAS!$C$16:$M$112,11,0),0)</f>
        <v>0</v>
      </c>
      <c r="Z950" s="3">
        <f>IFERROR(VLOOKUP(B950,[13]Ap_PENSION!$C$16:$M$112,11,0),0)</f>
        <v>0</v>
      </c>
      <c r="AA950" s="3">
        <f>IFERROR(VLOOKUP(B950,[13]Ap_SALUD!$C$16:$M$112,11,0),0)</f>
        <v>0</v>
      </c>
      <c r="AB950" s="3"/>
      <c r="AC950" s="36">
        <f t="shared" si="42"/>
        <v>751689479</v>
      </c>
      <c r="AD950" s="37">
        <f t="shared" si="44"/>
        <v>408350587</v>
      </c>
      <c r="AE950" s="144"/>
    </row>
    <row r="951" spans="1:31" x14ac:dyDescent="0.25">
      <c r="A951" s="29">
        <v>939</v>
      </c>
      <c r="B951" s="61"/>
      <c r="C951" s="143" t="str">
        <f>VLOOKUP(D951,[8]Hoja1!$A$2:$B$1115,2,0)</f>
        <v>68418</v>
      </c>
      <c r="D951" s="31">
        <v>890204537</v>
      </c>
      <c r="E951" s="31">
        <v>211868418</v>
      </c>
      <c r="F951" s="61" t="s">
        <v>1092</v>
      </c>
      <c r="G951" s="33">
        <v>0</v>
      </c>
      <c r="H951" s="33">
        <v>0</v>
      </c>
      <c r="I951" s="3">
        <f>IFERROR(VLOOKUP(C951,'[6]Anexo 2'!$A$9:$G$1115,7,0),0)</f>
        <v>335513060</v>
      </c>
      <c r="J951" s="3">
        <f>IFERROR(VLOOKUP(C951,'[6]Anexo 1'!$A$9:$F$1115,6,0),0)</f>
        <v>314126365</v>
      </c>
      <c r="K951" s="3"/>
      <c r="L951" s="3"/>
      <c r="M951" s="3"/>
      <c r="N951" s="3"/>
      <c r="O951" s="3"/>
      <c r="P951" s="34">
        <f t="shared" si="43"/>
        <v>649639425</v>
      </c>
      <c r="Q951" s="35">
        <f>VLOOKUP(D951,FEBRERO!$D$13:$Q$1147,14,0)+VLOOKUP(D951,FEBRERO!$D$13:$AC$1147,26,0)</f>
        <v>0</v>
      </c>
      <c r="R951" s="3">
        <f>IFERROR(VLOOKUP(D951,[13]ServNOMINA!$F$16:$M$112,8,0),0)</f>
        <v>0</v>
      </c>
      <c r="S951" s="3">
        <f>IFERROR(VLOOKUP(D951,[13]ServOTROS!$F$16:$M$112,8,0),0)</f>
        <v>0</v>
      </c>
      <c r="T951" s="3">
        <f>IFERROR(VLOOKUP(D951,[13]CANCEL!$F$16:$M$48,8,0),0)</f>
        <v>0</v>
      </c>
      <c r="U951" s="3">
        <f>IFERROR(VLOOKUP(B951,[13]Aaf_PENSION!$C$16:$M$112,11,0),0)</f>
        <v>0</v>
      </c>
      <c r="V951" s="3">
        <f>IFERROR(VLOOKUP(B951,[13]Aaf_SALUD!$C$16:$M$112,11,0),0)</f>
        <v>0</v>
      </c>
      <c r="W951" s="3">
        <f>IFERROR(VLOOKUP(D951,[13]CALIDAD!$F$16:$M$1122,8,0),0)</f>
        <v>83878266</v>
      </c>
      <c r="X951" s="3">
        <f>IFERROR(VLOOKUP(D951,'[14]dinamica municip ok'!$F$4:$G$1107,2,0),0)</f>
        <v>314126365</v>
      </c>
      <c r="Y951" s="3">
        <f>IFERROR(VLOOKUP(B951,[13]Ap_CESANTIAS!$C$16:$M$112,11,0),0)</f>
        <v>0</v>
      </c>
      <c r="Z951" s="3">
        <f>IFERROR(VLOOKUP(B951,[13]Ap_PENSION!$C$16:$M$112,11,0),0)</f>
        <v>0</v>
      </c>
      <c r="AA951" s="3">
        <f>IFERROR(VLOOKUP(B951,[13]Ap_SALUD!$C$16:$M$112,11,0),0)</f>
        <v>0</v>
      </c>
      <c r="AB951" s="3"/>
      <c r="AC951" s="36">
        <f t="shared" si="42"/>
        <v>398004631</v>
      </c>
      <c r="AD951" s="37">
        <f t="shared" si="44"/>
        <v>251634794</v>
      </c>
      <c r="AE951" s="144"/>
    </row>
    <row r="952" spans="1:31" x14ac:dyDescent="0.25">
      <c r="A952" s="38">
        <v>940</v>
      </c>
      <c r="B952" s="61"/>
      <c r="C952" s="143" t="str">
        <f>VLOOKUP(D952,[8]Hoja1!$A$2:$B$1115,2,0)</f>
        <v>68425</v>
      </c>
      <c r="D952" s="31">
        <v>890210947</v>
      </c>
      <c r="E952" s="31">
        <v>212568425</v>
      </c>
      <c r="F952" s="61" t="s">
        <v>1093</v>
      </c>
      <c r="G952" s="33">
        <v>0</v>
      </c>
      <c r="H952" s="33">
        <v>0</v>
      </c>
      <c r="I952" s="3">
        <f>IFERROR(VLOOKUP(C952,'[6]Anexo 2'!$A$9:$G$1115,7,0),0)</f>
        <v>41038606</v>
      </c>
      <c r="J952" s="3">
        <f>IFERROR(VLOOKUP(C952,'[6]Anexo 1'!$A$9:$F$1115,6,0),0)</f>
        <v>37986270</v>
      </c>
      <c r="K952" s="3"/>
      <c r="L952" s="3"/>
      <c r="M952" s="3"/>
      <c r="N952" s="3"/>
      <c r="O952" s="3"/>
      <c r="P952" s="34">
        <f t="shared" si="43"/>
        <v>79024876</v>
      </c>
      <c r="Q952" s="35">
        <f>VLOOKUP(D952,FEBRERO!$D$13:$Q$1147,14,0)+VLOOKUP(D952,FEBRERO!$D$13:$AC$1147,26,0)</f>
        <v>0</v>
      </c>
      <c r="R952" s="3">
        <f>IFERROR(VLOOKUP(D952,[13]ServNOMINA!$F$16:$M$112,8,0),0)</f>
        <v>0</v>
      </c>
      <c r="S952" s="3">
        <f>IFERROR(VLOOKUP(D952,[13]ServOTROS!$F$16:$M$112,8,0),0)</f>
        <v>0</v>
      </c>
      <c r="T952" s="3">
        <f>IFERROR(VLOOKUP(D952,[13]CANCEL!$F$16:$M$48,8,0),0)</f>
        <v>0</v>
      </c>
      <c r="U952" s="3">
        <f>IFERROR(VLOOKUP(B952,[13]Aaf_PENSION!$C$16:$M$112,11,0),0)</f>
        <v>0</v>
      </c>
      <c r="V952" s="3">
        <f>IFERROR(VLOOKUP(B952,[13]Aaf_SALUD!$C$16:$M$112,11,0),0)</f>
        <v>0</v>
      </c>
      <c r="W952" s="3">
        <f>IFERROR(VLOOKUP(D952,[13]CALIDAD!$F$16:$M$1122,8,0),0)</f>
        <v>10259652</v>
      </c>
      <c r="X952" s="3">
        <f>IFERROR(VLOOKUP(D952,'[14]dinamica municip ok'!$F$4:$G$1107,2,0),0)</f>
        <v>37986270</v>
      </c>
      <c r="Y952" s="3">
        <f>IFERROR(VLOOKUP(B952,[13]Ap_CESANTIAS!$C$16:$M$112,11,0),0)</f>
        <v>0</v>
      </c>
      <c r="Z952" s="3">
        <f>IFERROR(VLOOKUP(B952,[13]Ap_PENSION!$C$16:$M$112,11,0),0)</f>
        <v>0</v>
      </c>
      <c r="AA952" s="3">
        <f>IFERROR(VLOOKUP(B952,[13]Ap_SALUD!$C$16:$M$112,11,0),0)</f>
        <v>0</v>
      </c>
      <c r="AB952" s="3"/>
      <c r="AC952" s="36">
        <f t="shared" si="42"/>
        <v>48245922</v>
      </c>
      <c r="AD952" s="37">
        <f t="shared" si="44"/>
        <v>30778954</v>
      </c>
      <c r="AE952" s="144"/>
    </row>
    <row r="953" spans="1:31" x14ac:dyDescent="0.25">
      <c r="A953" s="29">
        <v>941</v>
      </c>
      <c r="B953" s="61"/>
      <c r="C953" s="143" t="str">
        <f>VLOOKUP(D953,[8]Hoja1!$A$2:$B$1115,2,0)</f>
        <v>68432</v>
      </c>
      <c r="D953" s="31">
        <v>890205229</v>
      </c>
      <c r="E953" s="31">
        <v>213268432</v>
      </c>
      <c r="F953" s="61" t="s">
        <v>1094</v>
      </c>
      <c r="G953" s="33">
        <v>0</v>
      </c>
      <c r="H953" s="33">
        <v>0</v>
      </c>
      <c r="I953" s="3">
        <f>IFERROR(VLOOKUP(C953,'[6]Anexo 2'!$A$9:$G$1115,7,0),0)</f>
        <v>320122772</v>
      </c>
      <c r="J953" s="3">
        <f>IFERROR(VLOOKUP(C953,'[6]Anexo 1'!$A$9:$F$1115,6,0),0)</f>
        <v>417119711</v>
      </c>
      <c r="K953" s="3"/>
      <c r="L953" s="3"/>
      <c r="M953" s="3"/>
      <c r="N953" s="3"/>
      <c r="O953" s="3"/>
      <c r="P953" s="34">
        <f t="shared" si="43"/>
        <v>737242483</v>
      </c>
      <c r="Q953" s="35">
        <f>VLOOKUP(D953,FEBRERO!$D$13:$Q$1147,14,0)+VLOOKUP(D953,FEBRERO!$D$13:$AC$1147,26,0)</f>
        <v>0</v>
      </c>
      <c r="R953" s="3">
        <f>IFERROR(VLOOKUP(D953,[13]ServNOMINA!$F$16:$M$112,8,0),0)</f>
        <v>0</v>
      </c>
      <c r="S953" s="3">
        <f>IFERROR(VLOOKUP(D953,[13]ServOTROS!$F$16:$M$112,8,0),0)</f>
        <v>0</v>
      </c>
      <c r="T953" s="3">
        <f>IFERROR(VLOOKUP(D953,[13]CANCEL!$F$16:$M$48,8,0),0)</f>
        <v>0</v>
      </c>
      <c r="U953" s="3">
        <f>IFERROR(VLOOKUP(B953,[13]Aaf_PENSION!$C$16:$M$112,11,0),0)</f>
        <v>0</v>
      </c>
      <c r="V953" s="3">
        <f>IFERROR(VLOOKUP(B953,[13]Aaf_SALUD!$C$16:$M$112,11,0),0)</f>
        <v>0</v>
      </c>
      <c r="W953" s="3">
        <f>IFERROR(VLOOKUP(D953,[13]CALIDAD!$F$16:$M$1122,8,0),0)</f>
        <v>80030694</v>
      </c>
      <c r="X953" s="3">
        <f>IFERROR(VLOOKUP(D953,'[14]dinamica municip ok'!$F$4:$G$1107,2,0),0)</f>
        <v>417119711</v>
      </c>
      <c r="Y953" s="3">
        <f>IFERROR(VLOOKUP(B953,[13]Ap_CESANTIAS!$C$16:$M$112,11,0),0)</f>
        <v>0</v>
      </c>
      <c r="Z953" s="3">
        <f>IFERROR(VLOOKUP(B953,[13]Ap_PENSION!$C$16:$M$112,11,0),0)</f>
        <v>0</v>
      </c>
      <c r="AA953" s="3">
        <f>IFERROR(VLOOKUP(B953,[13]Ap_SALUD!$C$16:$M$112,11,0),0)</f>
        <v>0</v>
      </c>
      <c r="AB953" s="3"/>
      <c r="AC953" s="36">
        <f t="shared" si="42"/>
        <v>497150405</v>
      </c>
      <c r="AD953" s="37">
        <f t="shared" si="44"/>
        <v>240092078</v>
      </c>
      <c r="AE953" s="144"/>
    </row>
    <row r="954" spans="1:31" x14ac:dyDescent="0.25">
      <c r="A954" s="38">
        <v>942</v>
      </c>
      <c r="B954" s="61"/>
      <c r="C954" s="143" t="str">
        <f>VLOOKUP(D954,[8]Hoja1!$A$2:$B$1115,2,0)</f>
        <v>68444</v>
      </c>
      <c r="D954" s="31">
        <v>890206696</v>
      </c>
      <c r="E954" s="31">
        <v>214468444</v>
      </c>
      <c r="F954" s="61" t="s">
        <v>1095</v>
      </c>
      <c r="G954" s="33">
        <v>0</v>
      </c>
      <c r="H954" s="33">
        <v>0</v>
      </c>
      <c r="I954" s="3">
        <f>IFERROR(VLOOKUP(C954,'[6]Anexo 2'!$A$9:$G$1115,7,0),0)</f>
        <v>108290206</v>
      </c>
      <c r="J954" s="3">
        <f>IFERROR(VLOOKUP(C954,'[6]Anexo 1'!$A$9:$F$1115,6,0),0)</f>
        <v>126639056</v>
      </c>
      <c r="K954" s="3"/>
      <c r="L954" s="3"/>
      <c r="M954" s="3"/>
      <c r="N954" s="3"/>
      <c r="O954" s="3"/>
      <c r="P954" s="34">
        <f t="shared" si="43"/>
        <v>234929262</v>
      </c>
      <c r="Q954" s="35">
        <f>VLOOKUP(D954,FEBRERO!$D$13:$Q$1147,14,0)+VLOOKUP(D954,FEBRERO!$D$13:$AC$1147,26,0)</f>
        <v>0</v>
      </c>
      <c r="R954" s="3">
        <f>IFERROR(VLOOKUP(D954,[13]ServNOMINA!$F$16:$M$112,8,0),0)</f>
        <v>0</v>
      </c>
      <c r="S954" s="3">
        <f>IFERROR(VLOOKUP(D954,[13]ServOTROS!$F$16:$M$112,8,0),0)</f>
        <v>0</v>
      </c>
      <c r="T954" s="3">
        <f>IFERROR(VLOOKUP(D954,[13]CANCEL!$F$16:$M$48,8,0),0)</f>
        <v>0</v>
      </c>
      <c r="U954" s="3">
        <f>IFERROR(VLOOKUP(B954,[13]Aaf_PENSION!$C$16:$M$112,11,0),0)</f>
        <v>0</v>
      </c>
      <c r="V954" s="3">
        <f>IFERROR(VLOOKUP(B954,[13]Aaf_SALUD!$C$16:$M$112,11,0),0)</f>
        <v>0</v>
      </c>
      <c r="W954" s="3">
        <f>IFERROR(VLOOKUP(D954,[13]CALIDAD!$F$16:$M$1122,8,0),0)</f>
        <v>27072552</v>
      </c>
      <c r="X954" s="3">
        <f>IFERROR(VLOOKUP(D954,'[14]dinamica municip ok'!$F$4:$G$1107,2,0),0)</f>
        <v>126639056</v>
      </c>
      <c r="Y954" s="3">
        <f>IFERROR(VLOOKUP(B954,[13]Ap_CESANTIAS!$C$16:$M$112,11,0),0)</f>
        <v>0</v>
      </c>
      <c r="Z954" s="3">
        <f>IFERROR(VLOOKUP(B954,[13]Ap_PENSION!$C$16:$M$112,11,0),0)</f>
        <v>0</v>
      </c>
      <c r="AA954" s="3">
        <f>IFERROR(VLOOKUP(B954,[13]Ap_SALUD!$C$16:$M$112,11,0),0)</f>
        <v>0</v>
      </c>
      <c r="AB954" s="3"/>
      <c r="AC954" s="36">
        <f t="shared" si="42"/>
        <v>153711608</v>
      </c>
      <c r="AD954" s="37">
        <f t="shared" si="44"/>
        <v>81217654</v>
      </c>
      <c r="AE954" s="144"/>
    </row>
    <row r="955" spans="1:31" x14ac:dyDescent="0.25">
      <c r="A955" s="29">
        <v>943</v>
      </c>
      <c r="B955" s="61"/>
      <c r="C955" s="143" t="str">
        <f>VLOOKUP(D955,[8]Hoja1!$A$2:$B$1115,2,0)</f>
        <v>68464</v>
      </c>
      <c r="D955" s="31">
        <v>890205632</v>
      </c>
      <c r="E955" s="31">
        <v>216468464</v>
      </c>
      <c r="F955" s="61" t="s">
        <v>1096</v>
      </c>
      <c r="G955" s="33">
        <v>0</v>
      </c>
      <c r="H955" s="33">
        <v>0</v>
      </c>
      <c r="I955" s="3">
        <f>IFERROR(VLOOKUP(C955,'[6]Anexo 2'!$A$9:$G$1115,7,0),0)</f>
        <v>251264656</v>
      </c>
      <c r="J955" s="3">
        <f>IFERROR(VLOOKUP(C955,'[6]Anexo 1'!$A$9:$F$1115,6,0),0)</f>
        <v>244614664</v>
      </c>
      <c r="K955" s="3"/>
      <c r="L955" s="3"/>
      <c r="M955" s="3"/>
      <c r="N955" s="3"/>
      <c r="O955" s="3"/>
      <c r="P955" s="34">
        <f t="shared" si="43"/>
        <v>495879320</v>
      </c>
      <c r="Q955" s="35">
        <f>VLOOKUP(D955,FEBRERO!$D$13:$Q$1147,14,0)+VLOOKUP(D955,FEBRERO!$D$13:$AC$1147,26,0)</f>
        <v>0</v>
      </c>
      <c r="R955" s="3">
        <f>IFERROR(VLOOKUP(D955,[13]ServNOMINA!$F$16:$M$112,8,0),0)</f>
        <v>0</v>
      </c>
      <c r="S955" s="3">
        <f>IFERROR(VLOOKUP(D955,[13]ServOTROS!$F$16:$M$112,8,0),0)</f>
        <v>0</v>
      </c>
      <c r="T955" s="3">
        <f>IFERROR(VLOOKUP(D955,[13]CANCEL!$F$16:$M$48,8,0),0)</f>
        <v>0</v>
      </c>
      <c r="U955" s="3">
        <f>IFERROR(VLOOKUP(B955,[13]Aaf_PENSION!$C$16:$M$112,11,0),0)</f>
        <v>0</v>
      </c>
      <c r="V955" s="3">
        <f>IFERROR(VLOOKUP(B955,[13]Aaf_SALUD!$C$16:$M$112,11,0),0)</f>
        <v>0</v>
      </c>
      <c r="W955" s="3">
        <f>IFERROR(VLOOKUP(D955,[13]CALIDAD!$F$16:$M$1122,8,0),0)</f>
        <v>62816163</v>
      </c>
      <c r="X955" s="3">
        <f>IFERROR(VLOOKUP(D955,'[14]dinamica municip ok'!$F$4:$G$1107,2,0),0)</f>
        <v>244614664</v>
      </c>
      <c r="Y955" s="3">
        <f>IFERROR(VLOOKUP(B955,[13]Ap_CESANTIAS!$C$16:$M$112,11,0),0)</f>
        <v>0</v>
      </c>
      <c r="Z955" s="3">
        <f>IFERROR(VLOOKUP(B955,[13]Ap_PENSION!$C$16:$M$112,11,0),0)</f>
        <v>0</v>
      </c>
      <c r="AA955" s="3">
        <f>IFERROR(VLOOKUP(B955,[13]Ap_SALUD!$C$16:$M$112,11,0),0)</f>
        <v>0</v>
      </c>
      <c r="AB955" s="3"/>
      <c r="AC955" s="36">
        <f t="shared" si="42"/>
        <v>307430827</v>
      </c>
      <c r="AD955" s="37">
        <f t="shared" si="44"/>
        <v>188448493</v>
      </c>
      <c r="AE955" s="144"/>
    </row>
    <row r="956" spans="1:31" x14ac:dyDescent="0.25">
      <c r="A956" s="38">
        <v>944</v>
      </c>
      <c r="B956" s="61"/>
      <c r="C956" s="143" t="str">
        <f>VLOOKUP(D956,[8]Hoja1!$A$2:$B$1115,2,0)</f>
        <v>68468</v>
      </c>
      <c r="D956" s="31">
        <v>890205326</v>
      </c>
      <c r="E956" s="31">
        <v>216868468</v>
      </c>
      <c r="F956" s="61" t="s">
        <v>1097</v>
      </c>
      <c r="G956" s="33">
        <v>0</v>
      </c>
      <c r="H956" s="33">
        <v>0</v>
      </c>
      <c r="I956" s="3">
        <f>IFERROR(VLOOKUP(C956,'[6]Anexo 2'!$A$9:$G$1115,7,0),0)</f>
        <v>58334737</v>
      </c>
      <c r="J956" s="3">
        <f>IFERROR(VLOOKUP(C956,'[6]Anexo 1'!$A$9:$F$1115,6,0),0)</f>
        <v>64798148</v>
      </c>
      <c r="K956" s="3"/>
      <c r="L956" s="3"/>
      <c r="M956" s="3"/>
      <c r="N956" s="3"/>
      <c r="O956" s="3"/>
      <c r="P956" s="34">
        <f t="shared" si="43"/>
        <v>123132885</v>
      </c>
      <c r="Q956" s="35">
        <f>VLOOKUP(D956,FEBRERO!$D$13:$Q$1147,14,0)+VLOOKUP(D956,FEBRERO!$D$13:$AC$1147,26,0)</f>
        <v>0</v>
      </c>
      <c r="R956" s="3">
        <f>IFERROR(VLOOKUP(D956,[13]ServNOMINA!$F$16:$M$112,8,0),0)</f>
        <v>0</v>
      </c>
      <c r="S956" s="3">
        <f>IFERROR(VLOOKUP(D956,[13]ServOTROS!$F$16:$M$112,8,0),0)</f>
        <v>0</v>
      </c>
      <c r="T956" s="3">
        <f>IFERROR(VLOOKUP(D956,[13]CANCEL!$F$16:$M$48,8,0),0)</f>
        <v>0</v>
      </c>
      <c r="U956" s="3">
        <f>IFERROR(VLOOKUP(B956,[13]Aaf_PENSION!$C$16:$M$112,11,0),0)</f>
        <v>0</v>
      </c>
      <c r="V956" s="3">
        <f>IFERROR(VLOOKUP(B956,[13]Aaf_SALUD!$C$16:$M$112,11,0),0)</f>
        <v>0</v>
      </c>
      <c r="W956" s="3">
        <f>IFERROR(VLOOKUP(D956,[13]CALIDAD!$F$16:$M$1122,8,0),0)</f>
        <v>14583684</v>
      </c>
      <c r="X956" s="3">
        <f>IFERROR(VLOOKUP(D956,'[14]dinamica municip ok'!$F$4:$G$1107,2,0),0)</f>
        <v>64798148</v>
      </c>
      <c r="Y956" s="3">
        <f>IFERROR(VLOOKUP(B956,[13]Ap_CESANTIAS!$C$16:$M$112,11,0),0)</f>
        <v>0</v>
      </c>
      <c r="Z956" s="3">
        <f>IFERROR(VLOOKUP(B956,[13]Ap_PENSION!$C$16:$M$112,11,0),0)</f>
        <v>0</v>
      </c>
      <c r="AA956" s="3">
        <f>IFERROR(VLOOKUP(B956,[13]Ap_SALUD!$C$16:$M$112,11,0),0)</f>
        <v>0</v>
      </c>
      <c r="AB956" s="3"/>
      <c r="AC956" s="36">
        <f t="shared" si="42"/>
        <v>79381832</v>
      </c>
      <c r="AD956" s="37">
        <f t="shared" si="44"/>
        <v>43751053</v>
      </c>
      <c r="AE956" s="144"/>
    </row>
    <row r="957" spans="1:31" x14ac:dyDescent="0.25">
      <c r="A957" s="29">
        <v>945</v>
      </c>
      <c r="B957" s="61"/>
      <c r="C957" s="143" t="str">
        <f>VLOOKUP(D957,[8]Hoja1!$A$2:$B$1115,2,0)</f>
        <v>68498</v>
      </c>
      <c r="D957" s="31">
        <v>890205124</v>
      </c>
      <c r="E957" s="31">
        <v>219868498</v>
      </c>
      <c r="F957" s="61" t="s">
        <v>1098</v>
      </c>
      <c r="G957" s="33">
        <v>0</v>
      </c>
      <c r="H957" s="33">
        <v>0</v>
      </c>
      <c r="I957" s="3">
        <f>IFERROR(VLOOKUP(C957,'[6]Anexo 2'!$A$9:$G$1115,7,0),0)</f>
        <v>70870573</v>
      </c>
      <c r="J957" s="3">
        <f>IFERROR(VLOOKUP(C957,'[6]Anexo 1'!$A$9:$F$1115,6,0),0)</f>
        <v>82858919</v>
      </c>
      <c r="K957" s="3"/>
      <c r="L957" s="3"/>
      <c r="M957" s="3"/>
      <c r="N957" s="3"/>
      <c r="O957" s="3"/>
      <c r="P957" s="34">
        <f t="shared" si="43"/>
        <v>153729492</v>
      </c>
      <c r="Q957" s="35">
        <f>VLOOKUP(D957,FEBRERO!$D$13:$Q$1147,14,0)+VLOOKUP(D957,FEBRERO!$D$13:$AC$1147,26,0)</f>
        <v>0</v>
      </c>
      <c r="R957" s="3">
        <f>IFERROR(VLOOKUP(D957,[13]ServNOMINA!$F$16:$M$112,8,0),0)</f>
        <v>0</v>
      </c>
      <c r="S957" s="3">
        <f>IFERROR(VLOOKUP(D957,[13]ServOTROS!$F$16:$M$112,8,0),0)</f>
        <v>0</v>
      </c>
      <c r="T957" s="3">
        <f>IFERROR(VLOOKUP(D957,[13]CANCEL!$F$16:$M$48,8,0),0)</f>
        <v>0</v>
      </c>
      <c r="U957" s="3">
        <f>IFERROR(VLOOKUP(B957,[13]Aaf_PENSION!$C$16:$M$112,11,0),0)</f>
        <v>0</v>
      </c>
      <c r="V957" s="3">
        <f>IFERROR(VLOOKUP(B957,[13]Aaf_SALUD!$C$16:$M$112,11,0),0)</f>
        <v>0</v>
      </c>
      <c r="W957" s="3">
        <f>IFERROR(VLOOKUP(D957,[13]CALIDAD!$F$16:$M$1122,8,0),0)</f>
        <v>17717643</v>
      </c>
      <c r="X957" s="3">
        <f>IFERROR(VLOOKUP(D957,'[14]dinamica municip ok'!$F$4:$G$1107,2,0),0)</f>
        <v>82858919</v>
      </c>
      <c r="Y957" s="3">
        <f>IFERROR(VLOOKUP(B957,[13]Ap_CESANTIAS!$C$16:$M$112,11,0),0)</f>
        <v>0</v>
      </c>
      <c r="Z957" s="3">
        <f>IFERROR(VLOOKUP(B957,[13]Ap_PENSION!$C$16:$M$112,11,0),0)</f>
        <v>0</v>
      </c>
      <c r="AA957" s="3">
        <f>IFERROR(VLOOKUP(B957,[13]Ap_SALUD!$C$16:$M$112,11,0),0)</f>
        <v>0</v>
      </c>
      <c r="AB957" s="3"/>
      <c r="AC957" s="36">
        <f t="shared" si="42"/>
        <v>100576562</v>
      </c>
      <c r="AD957" s="37">
        <f t="shared" si="44"/>
        <v>53152930</v>
      </c>
      <c r="AE957" s="144"/>
    </row>
    <row r="958" spans="1:31" x14ac:dyDescent="0.25">
      <c r="A958" s="38">
        <v>946</v>
      </c>
      <c r="B958" s="61"/>
      <c r="C958" s="143" t="str">
        <f>VLOOKUP(D958,[8]Hoja1!$A$2:$B$1115,2,0)</f>
        <v>68500</v>
      </c>
      <c r="D958" s="31">
        <v>890210948</v>
      </c>
      <c r="E958" s="31">
        <v>210068500</v>
      </c>
      <c r="F958" s="61" t="s">
        <v>1099</v>
      </c>
      <c r="G958" s="33">
        <v>0</v>
      </c>
      <c r="H958" s="33">
        <v>0</v>
      </c>
      <c r="I958" s="3">
        <f>IFERROR(VLOOKUP(C958,'[6]Anexo 2'!$A$9:$G$1115,7,0),0)</f>
        <v>193561090</v>
      </c>
      <c r="J958" s="3">
        <f>IFERROR(VLOOKUP(C958,'[6]Anexo 1'!$A$9:$F$1115,6,0),0)</f>
        <v>211239619</v>
      </c>
      <c r="K958" s="3"/>
      <c r="L958" s="3"/>
      <c r="M958" s="3"/>
      <c r="N958" s="3"/>
      <c r="O958" s="3"/>
      <c r="P958" s="34">
        <f t="shared" si="43"/>
        <v>404800709</v>
      </c>
      <c r="Q958" s="35">
        <f>VLOOKUP(D958,FEBRERO!$D$13:$Q$1147,14,0)+VLOOKUP(D958,FEBRERO!$D$13:$AC$1147,26,0)</f>
        <v>0</v>
      </c>
      <c r="R958" s="3">
        <f>IFERROR(VLOOKUP(D958,[13]ServNOMINA!$F$16:$M$112,8,0),0)</f>
        <v>0</v>
      </c>
      <c r="S958" s="3">
        <f>IFERROR(VLOOKUP(D958,[13]ServOTROS!$F$16:$M$112,8,0),0)</f>
        <v>0</v>
      </c>
      <c r="T958" s="3">
        <f>IFERROR(VLOOKUP(D958,[13]CANCEL!$F$16:$M$48,8,0),0)</f>
        <v>0</v>
      </c>
      <c r="U958" s="3">
        <f>IFERROR(VLOOKUP(B958,[13]Aaf_PENSION!$C$16:$M$112,11,0),0)</f>
        <v>0</v>
      </c>
      <c r="V958" s="3">
        <f>IFERROR(VLOOKUP(B958,[13]Aaf_SALUD!$C$16:$M$112,11,0),0)</f>
        <v>0</v>
      </c>
      <c r="W958" s="3">
        <f>IFERROR(VLOOKUP(D958,[13]CALIDAD!$F$16:$M$1122,8,0),0)</f>
        <v>48390273</v>
      </c>
      <c r="X958" s="3">
        <f>IFERROR(VLOOKUP(D958,'[14]dinamica municip ok'!$F$4:$G$1107,2,0),0)</f>
        <v>211239619</v>
      </c>
      <c r="Y958" s="3">
        <f>IFERROR(VLOOKUP(B958,[13]Ap_CESANTIAS!$C$16:$M$112,11,0),0)</f>
        <v>0</v>
      </c>
      <c r="Z958" s="3">
        <f>IFERROR(VLOOKUP(B958,[13]Ap_PENSION!$C$16:$M$112,11,0),0)</f>
        <v>0</v>
      </c>
      <c r="AA958" s="3">
        <f>IFERROR(VLOOKUP(B958,[13]Ap_SALUD!$C$16:$M$112,11,0),0)</f>
        <v>0</v>
      </c>
      <c r="AB958" s="3"/>
      <c r="AC958" s="36">
        <f t="shared" si="42"/>
        <v>259629892</v>
      </c>
      <c r="AD958" s="37">
        <f t="shared" si="44"/>
        <v>145170817</v>
      </c>
      <c r="AE958" s="144"/>
    </row>
    <row r="959" spans="1:31" x14ac:dyDescent="0.25">
      <c r="A959" s="29">
        <v>947</v>
      </c>
      <c r="B959" s="61"/>
      <c r="C959" s="143" t="str">
        <f>VLOOKUP(D959,[8]Hoja1!$A$2:$B$1115,2,0)</f>
        <v>68502</v>
      </c>
      <c r="D959" s="31">
        <v>890208148</v>
      </c>
      <c r="E959" s="31">
        <v>210268502</v>
      </c>
      <c r="F959" s="61" t="s">
        <v>1100</v>
      </c>
      <c r="G959" s="33">
        <v>0</v>
      </c>
      <c r="H959" s="33">
        <v>0</v>
      </c>
      <c r="I959" s="3">
        <f>IFERROR(VLOOKUP(C959,'[6]Anexo 2'!$A$9:$G$1115,7,0),0)</f>
        <v>74661879</v>
      </c>
      <c r="J959" s="3">
        <f>IFERROR(VLOOKUP(C959,'[6]Anexo 1'!$A$9:$F$1115,6,0),0)</f>
        <v>78983294</v>
      </c>
      <c r="K959" s="3"/>
      <c r="L959" s="3"/>
      <c r="M959" s="3"/>
      <c r="N959" s="3"/>
      <c r="O959" s="3"/>
      <c r="P959" s="34">
        <f t="shared" si="43"/>
        <v>153645173</v>
      </c>
      <c r="Q959" s="35">
        <f>VLOOKUP(D959,FEBRERO!$D$13:$Q$1147,14,0)+VLOOKUP(D959,FEBRERO!$D$13:$AC$1147,26,0)</f>
        <v>0</v>
      </c>
      <c r="R959" s="3">
        <f>IFERROR(VLOOKUP(D959,[13]ServNOMINA!$F$16:$M$112,8,0),0)</f>
        <v>0</v>
      </c>
      <c r="S959" s="3">
        <f>IFERROR(VLOOKUP(D959,[13]ServOTROS!$F$16:$M$112,8,0),0)</f>
        <v>0</v>
      </c>
      <c r="T959" s="3">
        <f>IFERROR(VLOOKUP(D959,[13]CANCEL!$F$16:$M$48,8,0),0)</f>
        <v>0</v>
      </c>
      <c r="U959" s="3">
        <f>IFERROR(VLOOKUP(B959,[13]Aaf_PENSION!$C$16:$M$112,11,0),0)</f>
        <v>0</v>
      </c>
      <c r="V959" s="3">
        <f>IFERROR(VLOOKUP(B959,[13]Aaf_SALUD!$C$16:$M$112,11,0),0)</f>
        <v>0</v>
      </c>
      <c r="W959" s="3">
        <f>IFERROR(VLOOKUP(D959,[13]CALIDAD!$F$16:$M$1122,8,0),0)</f>
        <v>18665469</v>
      </c>
      <c r="X959" s="3">
        <f>IFERROR(VLOOKUP(D959,'[14]dinamica municip ok'!$F$4:$G$1107,2,0),0)</f>
        <v>78983294</v>
      </c>
      <c r="Y959" s="3">
        <f>IFERROR(VLOOKUP(B959,[13]Ap_CESANTIAS!$C$16:$M$112,11,0),0)</f>
        <v>0</v>
      </c>
      <c r="Z959" s="3">
        <f>IFERROR(VLOOKUP(B959,[13]Ap_PENSION!$C$16:$M$112,11,0),0)</f>
        <v>0</v>
      </c>
      <c r="AA959" s="3">
        <f>IFERROR(VLOOKUP(B959,[13]Ap_SALUD!$C$16:$M$112,11,0),0)</f>
        <v>0</v>
      </c>
      <c r="AB959" s="3"/>
      <c r="AC959" s="36">
        <f t="shared" si="42"/>
        <v>97648763</v>
      </c>
      <c r="AD959" s="37">
        <f t="shared" si="44"/>
        <v>55996410</v>
      </c>
      <c r="AE959" s="144"/>
    </row>
    <row r="960" spans="1:31" x14ac:dyDescent="0.25">
      <c r="A960" s="38">
        <v>948</v>
      </c>
      <c r="B960" s="61"/>
      <c r="C960" s="143" t="str">
        <f>VLOOKUP(D960,[8]Hoja1!$A$2:$B$1115,2,0)</f>
        <v>68522</v>
      </c>
      <c r="D960" s="31">
        <v>800099818</v>
      </c>
      <c r="E960" s="31">
        <v>212268522</v>
      </c>
      <c r="F960" s="61" t="s">
        <v>1101</v>
      </c>
      <c r="G960" s="33">
        <v>0</v>
      </c>
      <c r="H960" s="33">
        <v>0</v>
      </c>
      <c r="I960" s="3">
        <f>IFERROR(VLOOKUP(C960,'[6]Anexo 2'!$A$9:$G$1115,7,0),0)</f>
        <v>23101714</v>
      </c>
      <c r="J960" s="3">
        <f>IFERROR(VLOOKUP(C960,'[6]Anexo 1'!$A$9:$F$1115,6,0),0)</f>
        <v>29331154</v>
      </c>
      <c r="K960" s="3"/>
      <c r="L960" s="3"/>
      <c r="M960" s="3"/>
      <c r="N960" s="3"/>
      <c r="O960" s="3"/>
      <c r="P960" s="34">
        <f t="shared" si="43"/>
        <v>52432868</v>
      </c>
      <c r="Q960" s="35">
        <f>VLOOKUP(D960,FEBRERO!$D$13:$Q$1147,14,0)+VLOOKUP(D960,FEBRERO!$D$13:$AC$1147,26,0)</f>
        <v>0</v>
      </c>
      <c r="R960" s="3">
        <f>IFERROR(VLOOKUP(D960,[13]ServNOMINA!$F$16:$M$112,8,0),0)</f>
        <v>0</v>
      </c>
      <c r="S960" s="3">
        <f>IFERROR(VLOOKUP(D960,[13]ServOTROS!$F$16:$M$112,8,0),0)</f>
        <v>0</v>
      </c>
      <c r="T960" s="3">
        <f>IFERROR(VLOOKUP(D960,[13]CANCEL!$F$16:$M$48,8,0),0)</f>
        <v>0</v>
      </c>
      <c r="U960" s="3">
        <f>IFERROR(VLOOKUP(B960,[13]Aaf_PENSION!$C$16:$M$112,11,0),0)</f>
        <v>0</v>
      </c>
      <c r="V960" s="3">
        <f>IFERROR(VLOOKUP(B960,[13]Aaf_SALUD!$C$16:$M$112,11,0),0)</f>
        <v>0</v>
      </c>
      <c r="W960" s="3">
        <f>IFERROR(VLOOKUP(D960,[13]CALIDAD!$F$16:$M$1122,8,0),0)</f>
        <v>5775429</v>
      </c>
      <c r="X960" s="3">
        <f>IFERROR(VLOOKUP(D960,'[14]dinamica municip ok'!$F$4:$G$1107,2,0),0)</f>
        <v>29331154</v>
      </c>
      <c r="Y960" s="3">
        <f>IFERROR(VLOOKUP(B960,[13]Ap_CESANTIAS!$C$16:$M$112,11,0),0)</f>
        <v>0</v>
      </c>
      <c r="Z960" s="3">
        <f>IFERROR(VLOOKUP(B960,[13]Ap_PENSION!$C$16:$M$112,11,0),0)</f>
        <v>0</v>
      </c>
      <c r="AA960" s="3">
        <f>IFERROR(VLOOKUP(B960,[13]Ap_SALUD!$C$16:$M$112,11,0),0)</f>
        <v>0</v>
      </c>
      <c r="AB960" s="3"/>
      <c r="AC960" s="36">
        <f t="shared" si="42"/>
        <v>35106583</v>
      </c>
      <c r="AD960" s="37">
        <f t="shared" si="44"/>
        <v>17326285</v>
      </c>
      <c r="AE960" s="144"/>
    </row>
    <row r="961" spans="1:31" x14ac:dyDescent="0.25">
      <c r="A961" s="29">
        <v>949</v>
      </c>
      <c r="B961" s="61"/>
      <c r="C961" s="143" t="str">
        <f>VLOOKUP(D961,[8]Hoja1!$A$2:$B$1115,2,0)</f>
        <v>68524</v>
      </c>
      <c r="D961" s="31">
        <v>800003253</v>
      </c>
      <c r="E961" s="31">
        <v>212468524</v>
      </c>
      <c r="F961" s="61" t="s">
        <v>1102</v>
      </c>
      <c r="G961" s="33">
        <v>0</v>
      </c>
      <c r="H961" s="33">
        <v>0</v>
      </c>
      <c r="I961" s="3">
        <f>IFERROR(VLOOKUP(C961,'[6]Anexo 2'!$A$9:$G$1115,7,0),0)</f>
        <v>43878845</v>
      </c>
      <c r="J961" s="3">
        <f>IFERROR(VLOOKUP(C961,'[6]Anexo 1'!$A$9:$F$1115,6,0),0)</f>
        <v>45456986</v>
      </c>
      <c r="K961" s="3"/>
      <c r="L961" s="3"/>
      <c r="M961" s="3"/>
      <c r="N961" s="3"/>
      <c r="O961" s="3"/>
      <c r="P961" s="34">
        <f t="shared" si="43"/>
        <v>89335831</v>
      </c>
      <c r="Q961" s="35">
        <f>VLOOKUP(D961,FEBRERO!$D$13:$Q$1147,14,0)+VLOOKUP(D961,FEBRERO!$D$13:$AC$1147,26,0)</f>
        <v>0</v>
      </c>
      <c r="R961" s="3">
        <f>IFERROR(VLOOKUP(D961,[13]ServNOMINA!$F$16:$M$112,8,0),0)</f>
        <v>0</v>
      </c>
      <c r="S961" s="3">
        <f>IFERROR(VLOOKUP(D961,[13]ServOTROS!$F$16:$M$112,8,0),0)</f>
        <v>0</v>
      </c>
      <c r="T961" s="3">
        <f>IFERROR(VLOOKUP(D961,[13]CANCEL!$F$16:$M$48,8,0),0)</f>
        <v>0</v>
      </c>
      <c r="U961" s="3">
        <f>IFERROR(VLOOKUP(B961,[13]Aaf_PENSION!$C$16:$M$112,11,0),0)</f>
        <v>0</v>
      </c>
      <c r="V961" s="3">
        <f>IFERROR(VLOOKUP(B961,[13]Aaf_SALUD!$C$16:$M$112,11,0),0)</f>
        <v>0</v>
      </c>
      <c r="W961" s="3">
        <f>IFERROR(VLOOKUP(D961,[13]CALIDAD!$F$16:$M$1122,8,0),0)</f>
        <v>10969710</v>
      </c>
      <c r="X961" s="3">
        <f>IFERROR(VLOOKUP(D961,'[14]dinamica municip ok'!$F$4:$G$1107,2,0),0)</f>
        <v>45456986</v>
      </c>
      <c r="Y961" s="3">
        <f>IFERROR(VLOOKUP(B961,[13]Ap_CESANTIAS!$C$16:$M$112,11,0),0)</f>
        <v>0</v>
      </c>
      <c r="Z961" s="3">
        <f>IFERROR(VLOOKUP(B961,[13]Ap_PENSION!$C$16:$M$112,11,0),0)</f>
        <v>0</v>
      </c>
      <c r="AA961" s="3">
        <f>IFERROR(VLOOKUP(B961,[13]Ap_SALUD!$C$16:$M$112,11,0),0)</f>
        <v>0</v>
      </c>
      <c r="AB961" s="3"/>
      <c r="AC961" s="36">
        <f t="shared" si="42"/>
        <v>56426696</v>
      </c>
      <c r="AD961" s="37">
        <f t="shared" si="44"/>
        <v>32909135</v>
      </c>
      <c r="AE961" s="144"/>
    </row>
    <row r="962" spans="1:31" x14ac:dyDescent="0.25">
      <c r="A962" s="38">
        <v>950</v>
      </c>
      <c r="B962" s="61"/>
      <c r="C962" s="143" t="str">
        <f>VLOOKUP(D962,[8]Hoja1!$A$2:$B$1115,2,0)</f>
        <v>68533</v>
      </c>
      <c r="D962" s="31">
        <v>800099819</v>
      </c>
      <c r="E962" s="31">
        <v>213368533</v>
      </c>
      <c r="F962" s="61" t="s">
        <v>1103</v>
      </c>
      <c r="G962" s="33">
        <v>0</v>
      </c>
      <c r="H962" s="33">
        <v>0</v>
      </c>
      <c r="I962" s="3">
        <f>IFERROR(VLOOKUP(C962,'[6]Anexo 2'!$A$9:$G$1115,7,0),0)</f>
        <v>82561358</v>
      </c>
      <c r="J962" s="3">
        <f>IFERROR(VLOOKUP(C962,'[6]Anexo 1'!$A$9:$F$1115,6,0),0)</f>
        <v>85547377</v>
      </c>
      <c r="K962" s="3"/>
      <c r="L962" s="3"/>
      <c r="M962" s="3"/>
      <c r="N962" s="3"/>
      <c r="O962" s="3"/>
      <c r="P962" s="34">
        <f t="shared" si="43"/>
        <v>168108735</v>
      </c>
      <c r="Q962" s="35">
        <f>VLOOKUP(D962,FEBRERO!$D$13:$Q$1147,14,0)+VLOOKUP(D962,FEBRERO!$D$13:$AC$1147,26,0)</f>
        <v>0</v>
      </c>
      <c r="R962" s="3">
        <f>IFERROR(VLOOKUP(D962,[13]ServNOMINA!$F$16:$M$112,8,0),0)</f>
        <v>0</v>
      </c>
      <c r="S962" s="3">
        <f>IFERROR(VLOOKUP(D962,[13]ServOTROS!$F$16:$M$112,8,0),0)</f>
        <v>0</v>
      </c>
      <c r="T962" s="3">
        <f>IFERROR(VLOOKUP(D962,[13]CANCEL!$F$16:$M$48,8,0),0)</f>
        <v>0</v>
      </c>
      <c r="U962" s="3">
        <f>IFERROR(VLOOKUP(B962,[13]Aaf_PENSION!$C$16:$M$112,11,0),0)</f>
        <v>0</v>
      </c>
      <c r="V962" s="3">
        <f>IFERROR(VLOOKUP(B962,[13]Aaf_SALUD!$C$16:$M$112,11,0),0)</f>
        <v>0</v>
      </c>
      <c r="W962" s="3">
        <f>IFERROR(VLOOKUP(D962,[13]CALIDAD!$F$16:$M$1122,8,0),0)</f>
        <v>20640339</v>
      </c>
      <c r="X962" s="3">
        <f>IFERROR(VLOOKUP(D962,'[14]dinamica municip ok'!$F$4:$G$1107,2,0),0)</f>
        <v>85547377</v>
      </c>
      <c r="Y962" s="3">
        <f>IFERROR(VLOOKUP(B962,[13]Ap_CESANTIAS!$C$16:$M$112,11,0),0)</f>
        <v>0</v>
      </c>
      <c r="Z962" s="3">
        <f>IFERROR(VLOOKUP(B962,[13]Ap_PENSION!$C$16:$M$112,11,0),0)</f>
        <v>0</v>
      </c>
      <c r="AA962" s="3">
        <f>IFERROR(VLOOKUP(B962,[13]Ap_SALUD!$C$16:$M$112,11,0),0)</f>
        <v>0</v>
      </c>
      <c r="AB962" s="3"/>
      <c r="AC962" s="36">
        <f t="shared" si="42"/>
        <v>106187716</v>
      </c>
      <c r="AD962" s="37">
        <f t="shared" si="44"/>
        <v>61921019</v>
      </c>
      <c r="AE962" s="144"/>
    </row>
    <row r="963" spans="1:31" x14ac:dyDescent="0.25">
      <c r="A963" s="29">
        <v>951</v>
      </c>
      <c r="B963" s="61"/>
      <c r="C963" s="143" t="str">
        <f>VLOOKUP(D963,[8]Hoja1!$A$2:$B$1115,2,0)</f>
        <v>68549</v>
      </c>
      <c r="D963" s="31">
        <v>890204265</v>
      </c>
      <c r="E963" s="31">
        <v>214968549</v>
      </c>
      <c r="F963" s="61" t="s">
        <v>1104</v>
      </c>
      <c r="G963" s="33">
        <v>0</v>
      </c>
      <c r="H963" s="33">
        <v>0</v>
      </c>
      <c r="I963" s="3">
        <f>IFERROR(VLOOKUP(C963,'[6]Anexo 2'!$A$9:$G$1115,7,0),0)</f>
        <v>55195425</v>
      </c>
      <c r="J963" s="3">
        <f>IFERROR(VLOOKUP(C963,'[6]Anexo 1'!$A$9:$F$1115,6,0),0)</f>
        <v>63773240</v>
      </c>
      <c r="K963" s="3"/>
      <c r="L963" s="3"/>
      <c r="M963" s="3"/>
      <c r="N963" s="3"/>
      <c r="O963" s="3"/>
      <c r="P963" s="34">
        <f t="shared" si="43"/>
        <v>118968665</v>
      </c>
      <c r="Q963" s="35">
        <f>VLOOKUP(D963,FEBRERO!$D$13:$Q$1147,14,0)+VLOOKUP(D963,FEBRERO!$D$13:$AC$1147,26,0)</f>
        <v>0</v>
      </c>
      <c r="R963" s="3">
        <f>IFERROR(VLOOKUP(D963,[13]ServNOMINA!$F$16:$M$112,8,0),0)</f>
        <v>0</v>
      </c>
      <c r="S963" s="3">
        <f>IFERROR(VLOOKUP(D963,[13]ServOTROS!$F$16:$M$112,8,0),0)</f>
        <v>0</v>
      </c>
      <c r="T963" s="3">
        <f>IFERROR(VLOOKUP(D963,[13]CANCEL!$F$16:$M$48,8,0),0)</f>
        <v>0</v>
      </c>
      <c r="U963" s="3">
        <f>IFERROR(VLOOKUP(B963,[13]Aaf_PENSION!$C$16:$M$112,11,0),0)</f>
        <v>0</v>
      </c>
      <c r="V963" s="3">
        <f>IFERROR(VLOOKUP(B963,[13]Aaf_SALUD!$C$16:$M$112,11,0),0)</f>
        <v>0</v>
      </c>
      <c r="W963" s="3">
        <f>IFERROR(VLOOKUP(D963,[13]CALIDAD!$F$16:$M$1122,8,0),0)</f>
        <v>13798857</v>
      </c>
      <c r="X963" s="3">
        <f>IFERROR(VLOOKUP(D963,'[14]dinamica municip ok'!$F$4:$G$1107,2,0),0)</f>
        <v>63773240</v>
      </c>
      <c r="Y963" s="3">
        <f>IFERROR(VLOOKUP(B963,[13]Ap_CESANTIAS!$C$16:$M$112,11,0),0)</f>
        <v>0</v>
      </c>
      <c r="Z963" s="3">
        <f>IFERROR(VLOOKUP(B963,[13]Ap_PENSION!$C$16:$M$112,11,0),0)</f>
        <v>0</v>
      </c>
      <c r="AA963" s="3">
        <f>IFERROR(VLOOKUP(B963,[13]Ap_SALUD!$C$16:$M$112,11,0),0)</f>
        <v>0</v>
      </c>
      <c r="AB963" s="3"/>
      <c r="AC963" s="36">
        <f t="shared" si="42"/>
        <v>77572097</v>
      </c>
      <c r="AD963" s="37">
        <f t="shared" si="44"/>
        <v>41396568</v>
      </c>
      <c r="AE963" s="144"/>
    </row>
    <row r="964" spans="1:31" x14ac:dyDescent="0.25">
      <c r="A964" s="38">
        <v>952</v>
      </c>
      <c r="B964" s="61"/>
      <c r="C964" s="143" t="str">
        <f>VLOOKUP(D964,[8]Hoja1!$A$2:$B$1115,2,0)</f>
        <v>68572</v>
      </c>
      <c r="D964" s="31">
        <v>890209299</v>
      </c>
      <c r="E964" s="31">
        <v>217268572</v>
      </c>
      <c r="F964" s="61" t="s">
        <v>1105</v>
      </c>
      <c r="G964" s="33">
        <v>0</v>
      </c>
      <c r="H964" s="33">
        <v>0</v>
      </c>
      <c r="I964" s="3">
        <f>IFERROR(VLOOKUP(C964,'[6]Anexo 2'!$A$9:$G$1115,7,0),0)</f>
        <v>257703232</v>
      </c>
      <c r="J964" s="3">
        <f>IFERROR(VLOOKUP(C964,'[6]Anexo 1'!$A$9:$F$1115,6,0),0)</f>
        <v>203517712</v>
      </c>
      <c r="K964" s="3"/>
      <c r="L964" s="3"/>
      <c r="M964" s="3"/>
      <c r="N964" s="3"/>
      <c r="O964" s="3"/>
      <c r="P964" s="34">
        <f t="shared" si="43"/>
        <v>461220944</v>
      </c>
      <c r="Q964" s="35">
        <f>VLOOKUP(D964,FEBRERO!$D$13:$Q$1147,14,0)+VLOOKUP(D964,FEBRERO!$D$13:$AC$1147,26,0)</f>
        <v>0</v>
      </c>
      <c r="R964" s="3">
        <f>IFERROR(VLOOKUP(D964,[13]ServNOMINA!$F$16:$M$112,8,0),0)</f>
        <v>0</v>
      </c>
      <c r="S964" s="3">
        <f>IFERROR(VLOOKUP(D964,[13]ServOTROS!$F$16:$M$112,8,0),0)</f>
        <v>0</v>
      </c>
      <c r="T964" s="3">
        <f>IFERROR(VLOOKUP(D964,[13]CANCEL!$F$16:$M$48,8,0),0)</f>
        <v>0</v>
      </c>
      <c r="U964" s="3">
        <f>IFERROR(VLOOKUP(B964,[13]Aaf_PENSION!$C$16:$M$112,11,0),0)</f>
        <v>0</v>
      </c>
      <c r="V964" s="3">
        <f>IFERROR(VLOOKUP(B964,[13]Aaf_SALUD!$C$16:$M$112,11,0),0)</f>
        <v>0</v>
      </c>
      <c r="W964" s="3">
        <f>IFERROR(VLOOKUP(D964,[13]CALIDAD!$F$16:$M$1122,8,0),0)</f>
        <v>64425807</v>
      </c>
      <c r="X964" s="3">
        <f>IFERROR(VLOOKUP(D964,'[14]dinamica municip ok'!$F$4:$G$1107,2,0),0)</f>
        <v>203517712</v>
      </c>
      <c r="Y964" s="3">
        <f>IFERROR(VLOOKUP(B964,[13]Ap_CESANTIAS!$C$16:$M$112,11,0),0)</f>
        <v>0</v>
      </c>
      <c r="Z964" s="3">
        <f>IFERROR(VLOOKUP(B964,[13]Ap_PENSION!$C$16:$M$112,11,0),0)</f>
        <v>0</v>
      </c>
      <c r="AA964" s="3">
        <f>IFERROR(VLOOKUP(B964,[13]Ap_SALUD!$C$16:$M$112,11,0),0)</f>
        <v>0</v>
      </c>
      <c r="AB964" s="3"/>
      <c r="AC964" s="36">
        <f t="shared" si="42"/>
        <v>267943519</v>
      </c>
      <c r="AD964" s="37">
        <f t="shared" si="44"/>
        <v>193277425</v>
      </c>
      <c r="AE964" s="144"/>
    </row>
    <row r="965" spans="1:31" x14ac:dyDescent="0.25">
      <c r="A965" s="29">
        <v>953</v>
      </c>
      <c r="B965" s="61"/>
      <c r="C965" s="143" t="str">
        <f>VLOOKUP(D965,[8]Hoja1!$A$2:$B$1115,2,0)</f>
        <v>68573</v>
      </c>
      <c r="D965" s="31">
        <v>800060525</v>
      </c>
      <c r="E965" s="31">
        <v>217368573</v>
      </c>
      <c r="F965" s="61" t="s">
        <v>1106</v>
      </c>
      <c r="G965" s="33">
        <v>0</v>
      </c>
      <c r="H965" s="33">
        <v>0</v>
      </c>
      <c r="I965" s="3">
        <f>IFERROR(VLOOKUP(C965,'[6]Anexo 2'!$A$9:$G$1115,7,0),0)</f>
        <v>174303084</v>
      </c>
      <c r="J965" s="3">
        <f>IFERROR(VLOOKUP(C965,'[6]Anexo 1'!$A$9:$F$1115,6,0),0)</f>
        <v>184908147</v>
      </c>
      <c r="K965" s="3"/>
      <c r="L965" s="3"/>
      <c r="M965" s="3"/>
      <c r="N965" s="3"/>
      <c r="O965" s="3"/>
      <c r="P965" s="34">
        <f t="shared" si="43"/>
        <v>359211231</v>
      </c>
      <c r="Q965" s="35">
        <f>VLOOKUP(D965,FEBRERO!$D$13:$Q$1147,14,0)+VLOOKUP(D965,FEBRERO!$D$13:$AC$1147,26,0)</f>
        <v>0</v>
      </c>
      <c r="R965" s="3">
        <f>IFERROR(VLOOKUP(D965,[13]ServNOMINA!$F$16:$M$112,8,0),0)</f>
        <v>0</v>
      </c>
      <c r="S965" s="3">
        <f>IFERROR(VLOOKUP(D965,[13]ServOTROS!$F$16:$M$112,8,0),0)</f>
        <v>0</v>
      </c>
      <c r="T965" s="3">
        <f>IFERROR(VLOOKUP(D965,[13]CANCEL!$F$16:$M$48,8,0),0)</f>
        <v>0</v>
      </c>
      <c r="U965" s="3">
        <f>IFERROR(VLOOKUP(B965,[13]Aaf_PENSION!$C$16:$M$112,11,0),0)</f>
        <v>0</v>
      </c>
      <c r="V965" s="3">
        <f>IFERROR(VLOOKUP(B965,[13]Aaf_SALUD!$C$16:$M$112,11,0),0)</f>
        <v>0</v>
      </c>
      <c r="W965" s="3">
        <f>IFERROR(VLOOKUP(D965,[13]CALIDAD!$F$16:$M$1122,8,0),0)</f>
        <v>43575771</v>
      </c>
      <c r="X965" s="3">
        <f>IFERROR(VLOOKUP(D965,'[14]dinamica municip ok'!$F$4:$G$1107,2,0),0)</f>
        <v>184908147</v>
      </c>
      <c r="Y965" s="3">
        <f>IFERROR(VLOOKUP(B965,[13]Ap_CESANTIAS!$C$16:$M$112,11,0),0)</f>
        <v>0</v>
      </c>
      <c r="Z965" s="3">
        <f>IFERROR(VLOOKUP(B965,[13]Ap_PENSION!$C$16:$M$112,11,0),0)</f>
        <v>0</v>
      </c>
      <c r="AA965" s="3">
        <f>IFERROR(VLOOKUP(B965,[13]Ap_SALUD!$C$16:$M$112,11,0),0)</f>
        <v>0</v>
      </c>
      <c r="AB965" s="3"/>
      <c r="AC965" s="36">
        <f t="shared" si="42"/>
        <v>228483918</v>
      </c>
      <c r="AD965" s="37">
        <f t="shared" si="44"/>
        <v>130727313</v>
      </c>
      <c r="AE965" s="144"/>
    </row>
    <row r="966" spans="1:31" x14ac:dyDescent="0.25">
      <c r="A966" s="38">
        <v>954</v>
      </c>
      <c r="B966" s="61"/>
      <c r="C966" s="143" t="str">
        <f>VLOOKUP(D966,[8]Hoja1!$A$2:$B$1115,2,0)</f>
        <v>68575</v>
      </c>
      <c r="D966" s="31">
        <v>890201190</v>
      </c>
      <c r="E966" s="31">
        <v>217568575</v>
      </c>
      <c r="F966" s="61" t="s">
        <v>1107</v>
      </c>
      <c r="G966" s="33">
        <v>0</v>
      </c>
      <c r="H966" s="33">
        <v>0</v>
      </c>
      <c r="I966" s="3">
        <f>IFERROR(VLOOKUP(C966,'[6]Anexo 2'!$A$9:$G$1115,7,0),0)</f>
        <v>1155669056</v>
      </c>
      <c r="J966" s="3">
        <f>IFERROR(VLOOKUP(C966,'[6]Anexo 1'!$A$9:$F$1115,6,0),0)</f>
        <v>992139348</v>
      </c>
      <c r="K966" s="3"/>
      <c r="L966" s="3"/>
      <c r="M966" s="3"/>
      <c r="N966" s="3"/>
      <c r="O966" s="3"/>
      <c r="P966" s="34">
        <f t="shared" si="43"/>
        <v>2147808404</v>
      </c>
      <c r="Q966" s="35">
        <f>VLOOKUP(D966,FEBRERO!$D$13:$Q$1147,14,0)+VLOOKUP(D966,FEBRERO!$D$13:$AC$1147,26,0)</f>
        <v>0</v>
      </c>
      <c r="R966" s="3">
        <f>IFERROR(VLOOKUP(D966,[13]ServNOMINA!$F$16:$M$112,8,0),0)</f>
        <v>0</v>
      </c>
      <c r="S966" s="3">
        <f>IFERROR(VLOOKUP(D966,[13]ServOTROS!$F$16:$M$112,8,0),0)</f>
        <v>0</v>
      </c>
      <c r="T966" s="3">
        <f>IFERROR(VLOOKUP(D966,[13]CANCEL!$F$16:$M$48,8,0),0)</f>
        <v>0</v>
      </c>
      <c r="U966" s="3">
        <f>IFERROR(VLOOKUP(B966,[13]Aaf_PENSION!$C$16:$M$112,11,0),0)</f>
        <v>0</v>
      </c>
      <c r="V966" s="3">
        <f>IFERROR(VLOOKUP(B966,[13]Aaf_SALUD!$C$16:$M$112,11,0),0)</f>
        <v>0</v>
      </c>
      <c r="W966" s="3">
        <f>IFERROR(VLOOKUP(D966,[13]CALIDAD!$F$16:$M$1122,8,0),0)</f>
        <v>288917265</v>
      </c>
      <c r="X966" s="3">
        <f>IFERROR(VLOOKUP(D966,'[14]dinamica municip ok'!$F$4:$G$1107,2,0),0)</f>
        <v>992139348</v>
      </c>
      <c r="Y966" s="3">
        <f>IFERROR(VLOOKUP(B966,[13]Ap_CESANTIAS!$C$16:$M$112,11,0),0)</f>
        <v>0</v>
      </c>
      <c r="Z966" s="3">
        <f>IFERROR(VLOOKUP(B966,[13]Ap_PENSION!$C$16:$M$112,11,0),0)</f>
        <v>0</v>
      </c>
      <c r="AA966" s="3">
        <f>IFERROR(VLOOKUP(B966,[13]Ap_SALUD!$C$16:$M$112,11,0),0)</f>
        <v>0</v>
      </c>
      <c r="AB966" s="3"/>
      <c r="AC966" s="36">
        <f t="shared" si="42"/>
        <v>1281056613</v>
      </c>
      <c r="AD966" s="37">
        <f t="shared" si="44"/>
        <v>866751791</v>
      </c>
      <c r="AE966" s="144"/>
    </row>
    <row r="967" spans="1:31" x14ac:dyDescent="0.25">
      <c r="A967" s="29">
        <v>955</v>
      </c>
      <c r="B967" s="61"/>
      <c r="C967" s="143" t="str">
        <f>VLOOKUP(D967,[8]Hoja1!$A$2:$B$1115,2,0)</f>
        <v>68615</v>
      </c>
      <c r="D967" s="31">
        <v>890204646</v>
      </c>
      <c r="E967" s="31">
        <v>211568615</v>
      </c>
      <c r="F967" s="61" t="s">
        <v>1108</v>
      </c>
      <c r="G967" s="33">
        <v>0</v>
      </c>
      <c r="H967" s="33">
        <v>0</v>
      </c>
      <c r="I967" s="3">
        <f>IFERROR(VLOOKUP(C967,'[6]Anexo 2'!$A$9:$G$1115,7,0),0)</f>
        <v>560255552</v>
      </c>
      <c r="J967" s="3">
        <f>IFERROR(VLOOKUP(C967,'[6]Anexo 1'!$A$9:$F$1115,6,0),0)</f>
        <v>623921787</v>
      </c>
      <c r="K967" s="3"/>
      <c r="L967" s="3"/>
      <c r="M967" s="3"/>
      <c r="N967" s="3"/>
      <c r="O967" s="3"/>
      <c r="P967" s="34">
        <f t="shared" si="43"/>
        <v>1184177339</v>
      </c>
      <c r="Q967" s="35">
        <f>VLOOKUP(D967,FEBRERO!$D$13:$Q$1147,14,0)+VLOOKUP(D967,FEBRERO!$D$13:$AC$1147,26,0)</f>
        <v>0</v>
      </c>
      <c r="R967" s="3">
        <f>IFERROR(VLOOKUP(D967,[13]ServNOMINA!$F$16:$M$112,8,0),0)</f>
        <v>0</v>
      </c>
      <c r="S967" s="3">
        <f>IFERROR(VLOOKUP(D967,[13]ServOTROS!$F$16:$M$112,8,0),0)</f>
        <v>0</v>
      </c>
      <c r="T967" s="3">
        <f>IFERROR(VLOOKUP(D967,[13]CANCEL!$F$16:$M$48,8,0),0)</f>
        <v>0</v>
      </c>
      <c r="U967" s="3">
        <f>IFERROR(VLOOKUP(B967,[13]Aaf_PENSION!$C$16:$M$112,11,0),0)</f>
        <v>0</v>
      </c>
      <c r="V967" s="3">
        <f>IFERROR(VLOOKUP(B967,[13]Aaf_SALUD!$C$16:$M$112,11,0),0)</f>
        <v>0</v>
      </c>
      <c r="W967" s="3">
        <f>IFERROR(VLOOKUP(D967,[13]CALIDAD!$F$16:$M$1122,8,0),0)</f>
        <v>140063889</v>
      </c>
      <c r="X967" s="3">
        <f>IFERROR(VLOOKUP(D967,'[14]dinamica municip ok'!$F$4:$G$1107,2,0),0)</f>
        <v>623921787</v>
      </c>
      <c r="Y967" s="3">
        <f>IFERROR(VLOOKUP(B967,[13]Ap_CESANTIAS!$C$16:$M$112,11,0),0)</f>
        <v>0</v>
      </c>
      <c r="Z967" s="3">
        <f>IFERROR(VLOOKUP(B967,[13]Ap_PENSION!$C$16:$M$112,11,0),0)</f>
        <v>0</v>
      </c>
      <c r="AA967" s="3">
        <f>IFERROR(VLOOKUP(B967,[13]Ap_SALUD!$C$16:$M$112,11,0),0)</f>
        <v>0</v>
      </c>
      <c r="AB967" s="3"/>
      <c r="AC967" s="36">
        <f t="shared" si="42"/>
        <v>763985676</v>
      </c>
      <c r="AD967" s="37">
        <f t="shared" si="44"/>
        <v>420191663</v>
      </c>
      <c r="AE967" s="144"/>
    </row>
    <row r="968" spans="1:31" x14ac:dyDescent="0.25">
      <c r="A968" s="38">
        <v>956</v>
      </c>
      <c r="B968" s="61"/>
      <c r="C968" s="143" t="str">
        <f>VLOOKUP(D968,[8]Hoja1!$A$2:$B$1115,2,0)</f>
        <v>68655</v>
      </c>
      <c r="D968" s="31">
        <v>890204643</v>
      </c>
      <c r="E968" s="31">
        <v>215568655</v>
      </c>
      <c r="F968" s="61" t="s">
        <v>1109</v>
      </c>
      <c r="G968" s="33">
        <v>0</v>
      </c>
      <c r="H968" s="33">
        <v>0</v>
      </c>
      <c r="I968" s="3">
        <f>IFERROR(VLOOKUP(C968,'[6]Anexo 2'!$A$9:$G$1115,7,0),0)</f>
        <v>960608384</v>
      </c>
      <c r="J968" s="3">
        <f>IFERROR(VLOOKUP(C968,'[6]Anexo 1'!$A$9:$F$1115,6,0),0)</f>
        <v>799955219</v>
      </c>
      <c r="K968" s="3"/>
      <c r="L968" s="3"/>
      <c r="M968" s="3"/>
      <c r="N968" s="3"/>
      <c r="O968" s="3"/>
      <c r="P968" s="34">
        <f t="shared" si="43"/>
        <v>1760563603</v>
      </c>
      <c r="Q968" s="35">
        <f>VLOOKUP(D968,FEBRERO!$D$13:$Q$1147,14,0)+VLOOKUP(D968,FEBRERO!$D$13:$AC$1147,26,0)</f>
        <v>0</v>
      </c>
      <c r="R968" s="3">
        <f>IFERROR(VLOOKUP(D968,[13]ServNOMINA!$F$16:$M$112,8,0),0)</f>
        <v>0</v>
      </c>
      <c r="S968" s="3">
        <f>IFERROR(VLOOKUP(D968,[13]ServOTROS!$F$16:$M$112,8,0),0)</f>
        <v>0</v>
      </c>
      <c r="T968" s="3">
        <f>IFERROR(VLOOKUP(D968,[13]CANCEL!$F$16:$M$48,8,0),0)</f>
        <v>0</v>
      </c>
      <c r="U968" s="3">
        <f>IFERROR(VLOOKUP(B968,[13]Aaf_PENSION!$C$16:$M$112,11,0),0)</f>
        <v>0</v>
      </c>
      <c r="V968" s="3">
        <f>IFERROR(VLOOKUP(B968,[13]Aaf_SALUD!$C$16:$M$112,11,0),0)</f>
        <v>0</v>
      </c>
      <c r="W968" s="3">
        <f>IFERROR(VLOOKUP(D968,[13]CALIDAD!$F$16:$M$1122,8,0),0)</f>
        <v>240152097</v>
      </c>
      <c r="X968" s="3">
        <f>IFERROR(VLOOKUP(D968,'[14]dinamica municip ok'!$F$4:$G$1107,2,0),0)</f>
        <v>799955219</v>
      </c>
      <c r="Y968" s="3">
        <f>IFERROR(VLOOKUP(B968,[13]Ap_CESANTIAS!$C$16:$M$112,11,0),0)</f>
        <v>0</v>
      </c>
      <c r="Z968" s="3">
        <f>IFERROR(VLOOKUP(B968,[13]Ap_PENSION!$C$16:$M$112,11,0),0)</f>
        <v>0</v>
      </c>
      <c r="AA968" s="3">
        <f>IFERROR(VLOOKUP(B968,[13]Ap_SALUD!$C$16:$M$112,11,0),0)</f>
        <v>0</v>
      </c>
      <c r="AB968" s="3"/>
      <c r="AC968" s="36">
        <f t="shared" si="42"/>
        <v>1040107316</v>
      </c>
      <c r="AD968" s="37">
        <f t="shared" si="44"/>
        <v>720456287</v>
      </c>
      <c r="AE968" s="144"/>
    </row>
    <row r="969" spans="1:31" x14ac:dyDescent="0.25">
      <c r="A969" s="29">
        <v>957</v>
      </c>
      <c r="B969" s="61"/>
      <c r="C969" s="143" t="str">
        <f>VLOOKUP(D969,[8]Hoja1!$A$2:$B$1115,2,0)</f>
        <v>68669</v>
      </c>
      <c r="D969" s="31">
        <v>890207022</v>
      </c>
      <c r="E969" s="31">
        <v>216968669</v>
      </c>
      <c r="F969" s="61" t="s">
        <v>1110</v>
      </c>
      <c r="G969" s="33">
        <v>0</v>
      </c>
      <c r="H969" s="33">
        <v>0</v>
      </c>
      <c r="I969" s="3">
        <f>IFERROR(VLOOKUP(C969,'[6]Anexo 2'!$A$9:$G$1115,7,0),0)</f>
        <v>136242552</v>
      </c>
      <c r="J969" s="3">
        <f>IFERROR(VLOOKUP(C969,'[6]Anexo 1'!$A$9:$F$1115,6,0),0)</f>
        <v>94558843</v>
      </c>
      <c r="K969" s="3"/>
      <c r="L969" s="3"/>
      <c r="M969" s="3"/>
      <c r="N969" s="3"/>
      <c r="O969" s="3"/>
      <c r="P969" s="34">
        <f t="shared" si="43"/>
        <v>230801395</v>
      </c>
      <c r="Q969" s="35">
        <f>VLOOKUP(D969,FEBRERO!$D$13:$Q$1147,14,0)+VLOOKUP(D969,FEBRERO!$D$13:$AC$1147,26,0)</f>
        <v>0</v>
      </c>
      <c r="R969" s="3">
        <f>IFERROR(VLOOKUP(D969,[13]ServNOMINA!$F$16:$M$112,8,0),0)</f>
        <v>0</v>
      </c>
      <c r="S969" s="3">
        <f>IFERROR(VLOOKUP(D969,[13]ServOTROS!$F$16:$M$112,8,0),0)</f>
        <v>0</v>
      </c>
      <c r="T969" s="3">
        <f>IFERROR(VLOOKUP(D969,[13]CANCEL!$F$16:$M$48,8,0),0)</f>
        <v>0</v>
      </c>
      <c r="U969" s="3">
        <f>IFERROR(VLOOKUP(B969,[13]Aaf_PENSION!$C$16:$M$112,11,0),0)</f>
        <v>0</v>
      </c>
      <c r="V969" s="3">
        <f>IFERROR(VLOOKUP(B969,[13]Aaf_SALUD!$C$16:$M$112,11,0),0)</f>
        <v>0</v>
      </c>
      <c r="W969" s="3">
        <f>IFERROR(VLOOKUP(D969,[13]CALIDAD!$F$16:$M$1122,8,0),0)</f>
        <v>34060638</v>
      </c>
      <c r="X969" s="3">
        <f>IFERROR(VLOOKUP(D969,'[14]dinamica municip ok'!$F$4:$G$1107,2,0),0)</f>
        <v>94558843</v>
      </c>
      <c r="Y969" s="3">
        <f>IFERROR(VLOOKUP(B969,[13]Ap_CESANTIAS!$C$16:$M$112,11,0),0)</f>
        <v>0</v>
      </c>
      <c r="Z969" s="3">
        <f>IFERROR(VLOOKUP(B969,[13]Ap_PENSION!$C$16:$M$112,11,0),0)</f>
        <v>0</v>
      </c>
      <c r="AA969" s="3">
        <f>IFERROR(VLOOKUP(B969,[13]Ap_SALUD!$C$16:$M$112,11,0),0)</f>
        <v>0</v>
      </c>
      <c r="AB969" s="3"/>
      <c r="AC969" s="36">
        <f t="shared" si="42"/>
        <v>128619481</v>
      </c>
      <c r="AD969" s="37">
        <f t="shared" si="44"/>
        <v>102181914</v>
      </c>
      <c r="AE969" s="144"/>
    </row>
    <row r="970" spans="1:31" x14ac:dyDescent="0.25">
      <c r="A970" s="38">
        <v>958</v>
      </c>
      <c r="B970" s="61"/>
      <c r="C970" s="143" t="str">
        <f>VLOOKUP(D970,[8]Hoja1!$A$2:$B$1115,2,0)</f>
        <v>68673</v>
      </c>
      <c r="D970" s="31">
        <v>890210227</v>
      </c>
      <c r="E970" s="31">
        <v>217368673</v>
      </c>
      <c r="F970" s="61" t="s">
        <v>1111</v>
      </c>
      <c r="G970" s="33">
        <v>0</v>
      </c>
      <c r="H970" s="33">
        <v>0</v>
      </c>
      <c r="I970" s="3">
        <f>IFERROR(VLOOKUP(C970,'[6]Anexo 2'!$A$9:$G$1115,7,0),0)</f>
        <v>31524066</v>
      </c>
      <c r="J970" s="3">
        <f>IFERROR(VLOOKUP(C970,'[6]Anexo 1'!$A$9:$F$1115,6,0),0)</f>
        <v>32331867</v>
      </c>
      <c r="K970" s="3"/>
      <c r="L970" s="3"/>
      <c r="M970" s="3"/>
      <c r="N970" s="3"/>
      <c r="O970" s="3"/>
      <c r="P970" s="34">
        <f t="shared" si="43"/>
        <v>63855933</v>
      </c>
      <c r="Q970" s="35">
        <f>VLOOKUP(D970,FEBRERO!$D$13:$Q$1147,14,0)+VLOOKUP(D970,FEBRERO!$D$13:$AC$1147,26,0)</f>
        <v>0</v>
      </c>
      <c r="R970" s="3">
        <f>IFERROR(VLOOKUP(D970,[13]ServNOMINA!$F$16:$M$112,8,0),0)</f>
        <v>0</v>
      </c>
      <c r="S970" s="3">
        <f>IFERROR(VLOOKUP(D970,[13]ServOTROS!$F$16:$M$112,8,0),0)</f>
        <v>0</v>
      </c>
      <c r="T970" s="3">
        <f>IFERROR(VLOOKUP(D970,[13]CANCEL!$F$16:$M$48,8,0),0)</f>
        <v>0</v>
      </c>
      <c r="U970" s="3">
        <f>IFERROR(VLOOKUP(B970,[13]Aaf_PENSION!$C$16:$M$112,11,0),0)</f>
        <v>0</v>
      </c>
      <c r="V970" s="3">
        <f>IFERROR(VLOOKUP(B970,[13]Aaf_SALUD!$C$16:$M$112,11,0),0)</f>
        <v>0</v>
      </c>
      <c r="W970" s="3">
        <f>IFERROR(VLOOKUP(D970,[13]CALIDAD!$F$16:$M$1122,8,0),0)</f>
        <v>7881018</v>
      </c>
      <c r="X970" s="3">
        <f>IFERROR(VLOOKUP(D970,'[14]dinamica municip ok'!$F$4:$G$1107,2,0),0)</f>
        <v>32331867</v>
      </c>
      <c r="Y970" s="3">
        <f>IFERROR(VLOOKUP(B970,[13]Ap_CESANTIAS!$C$16:$M$112,11,0),0)</f>
        <v>0</v>
      </c>
      <c r="Z970" s="3">
        <f>IFERROR(VLOOKUP(B970,[13]Ap_PENSION!$C$16:$M$112,11,0),0)</f>
        <v>0</v>
      </c>
      <c r="AA970" s="3">
        <f>IFERROR(VLOOKUP(B970,[13]Ap_SALUD!$C$16:$M$112,11,0),0)</f>
        <v>0</v>
      </c>
      <c r="AB970" s="3"/>
      <c r="AC970" s="36">
        <f t="shared" si="42"/>
        <v>40212885</v>
      </c>
      <c r="AD970" s="37">
        <f t="shared" si="44"/>
        <v>23643048</v>
      </c>
      <c r="AE970" s="144"/>
    </row>
    <row r="971" spans="1:31" x14ac:dyDescent="0.25">
      <c r="A971" s="29">
        <v>959</v>
      </c>
      <c r="B971" s="61"/>
      <c r="C971" s="143" t="str">
        <f>VLOOKUP(D971,[8]Hoja1!$A$2:$B$1115,2,0)</f>
        <v>68679</v>
      </c>
      <c r="D971" s="31">
        <v>800099824</v>
      </c>
      <c r="E971" s="31">
        <v>217968679</v>
      </c>
      <c r="F971" s="61" t="s">
        <v>1112</v>
      </c>
      <c r="G971" s="33">
        <v>0</v>
      </c>
      <c r="H971" s="33">
        <v>0</v>
      </c>
      <c r="I971" s="3">
        <f>IFERROR(VLOOKUP(C971,'[6]Anexo 2'!$A$9:$G$1115,7,0),0)</f>
        <v>655719520</v>
      </c>
      <c r="J971" s="3">
        <f>IFERROR(VLOOKUP(C971,'[6]Anexo 1'!$A$9:$F$1115,6,0),0)</f>
        <v>831542051</v>
      </c>
      <c r="K971" s="3"/>
      <c r="L971" s="3"/>
      <c r="M971" s="3"/>
      <c r="N971" s="3"/>
      <c r="O971" s="3"/>
      <c r="P971" s="34">
        <f t="shared" si="43"/>
        <v>1487261571</v>
      </c>
      <c r="Q971" s="35">
        <f>VLOOKUP(D971,FEBRERO!$D$13:$Q$1147,14,0)+VLOOKUP(D971,FEBRERO!$D$13:$AC$1147,26,0)</f>
        <v>0</v>
      </c>
      <c r="R971" s="3">
        <f>IFERROR(VLOOKUP(D971,[13]ServNOMINA!$F$16:$M$112,8,0),0)</f>
        <v>0</v>
      </c>
      <c r="S971" s="3">
        <f>IFERROR(VLOOKUP(D971,[13]ServOTROS!$F$16:$M$112,8,0),0)</f>
        <v>0</v>
      </c>
      <c r="T971" s="3">
        <f>IFERROR(VLOOKUP(D971,[13]CANCEL!$F$16:$M$48,8,0),0)</f>
        <v>0</v>
      </c>
      <c r="U971" s="3">
        <f>IFERROR(VLOOKUP(B971,[13]Aaf_PENSION!$C$16:$M$112,11,0),0)</f>
        <v>0</v>
      </c>
      <c r="V971" s="3">
        <f>IFERROR(VLOOKUP(B971,[13]Aaf_SALUD!$C$16:$M$112,11,0),0)</f>
        <v>0</v>
      </c>
      <c r="W971" s="3">
        <f>IFERROR(VLOOKUP(D971,[13]CALIDAD!$F$16:$M$1122,8,0),0)</f>
        <v>163929879</v>
      </c>
      <c r="X971" s="3">
        <f>IFERROR(VLOOKUP(D971,'[14]dinamica municip ok'!$F$4:$G$1107,2,0),0)</f>
        <v>831542051</v>
      </c>
      <c r="Y971" s="3">
        <f>IFERROR(VLOOKUP(B971,[13]Ap_CESANTIAS!$C$16:$M$112,11,0),0)</f>
        <v>0</v>
      </c>
      <c r="Z971" s="3">
        <f>IFERROR(VLOOKUP(B971,[13]Ap_PENSION!$C$16:$M$112,11,0),0)</f>
        <v>0</v>
      </c>
      <c r="AA971" s="3">
        <f>IFERROR(VLOOKUP(B971,[13]Ap_SALUD!$C$16:$M$112,11,0),0)</f>
        <v>0</v>
      </c>
      <c r="AB971" s="3"/>
      <c r="AC971" s="36">
        <f t="shared" si="42"/>
        <v>995471930</v>
      </c>
      <c r="AD971" s="37">
        <f t="shared" si="44"/>
        <v>491789641</v>
      </c>
      <c r="AE971" s="144"/>
    </row>
    <row r="972" spans="1:31" x14ac:dyDescent="0.25">
      <c r="A972" s="38">
        <v>960</v>
      </c>
      <c r="B972" s="61"/>
      <c r="C972" s="143" t="str">
        <f>VLOOKUP(D972,[8]Hoja1!$A$2:$B$1115,2,0)</f>
        <v>68682</v>
      </c>
      <c r="D972" s="31">
        <v>890208676</v>
      </c>
      <c r="E972" s="31">
        <v>218268682</v>
      </c>
      <c r="F972" s="61" t="s">
        <v>1113</v>
      </c>
      <c r="G972" s="33">
        <v>0</v>
      </c>
      <c r="H972" s="33">
        <v>0</v>
      </c>
      <c r="I972" s="3">
        <f>IFERROR(VLOOKUP(C972,'[6]Anexo 2'!$A$9:$G$1115,7,0),0)</f>
        <v>33797104</v>
      </c>
      <c r="J972" s="3">
        <f>IFERROR(VLOOKUP(C972,'[6]Anexo 1'!$A$9:$F$1115,6,0),0)</f>
        <v>38072534</v>
      </c>
      <c r="K972" s="3"/>
      <c r="L972" s="3"/>
      <c r="M972" s="3"/>
      <c r="N972" s="3"/>
      <c r="O972" s="3"/>
      <c r="P972" s="34">
        <f t="shared" si="43"/>
        <v>71869638</v>
      </c>
      <c r="Q972" s="35">
        <f>VLOOKUP(D972,FEBRERO!$D$13:$Q$1147,14,0)+VLOOKUP(D972,FEBRERO!$D$13:$AC$1147,26,0)</f>
        <v>0</v>
      </c>
      <c r="R972" s="3">
        <f>IFERROR(VLOOKUP(D972,[13]ServNOMINA!$F$16:$M$112,8,0),0)</f>
        <v>0</v>
      </c>
      <c r="S972" s="3">
        <f>IFERROR(VLOOKUP(D972,[13]ServOTROS!$F$16:$M$112,8,0),0)</f>
        <v>0</v>
      </c>
      <c r="T972" s="3">
        <f>IFERROR(VLOOKUP(D972,[13]CANCEL!$F$16:$M$48,8,0),0)</f>
        <v>0</v>
      </c>
      <c r="U972" s="3">
        <f>IFERROR(VLOOKUP(B972,[13]Aaf_PENSION!$C$16:$M$112,11,0),0)</f>
        <v>0</v>
      </c>
      <c r="V972" s="3">
        <f>IFERROR(VLOOKUP(B972,[13]Aaf_SALUD!$C$16:$M$112,11,0),0)</f>
        <v>0</v>
      </c>
      <c r="W972" s="3">
        <f>IFERROR(VLOOKUP(D972,[13]CALIDAD!$F$16:$M$1122,8,0),0)</f>
        <v>8449275</v>
      </c>
      <c r="X972" s="3">
        <f>IFERROR(VLOOKUP(D972,'[14]dinamica municip ok'!$F$4:$G$1107,2,0),0)</f>
        <v>38072534</v>
      </c>
      <c r="Y972" s="3">
        <f>IFERROR(VLOOKUP(B972,[13]Ap_CESANTIAS!$C$16:$M$112,11,0),0)</f>
        <v>0</v>
      </c>
      <c r="Z972" s="3">
        <f>IFERROR(VLOOKUP(B972,[13]Ap_PENSION!$C$16:$M$112,11,0),0)</f>
        <v>0</v>
      </c>
      <c r="AA972" s="3">
        <f>IFERROR(VLOOKUP(B972,[13]Ap_SALUD!$C$16:$M$112,11,0),0)</f>
        <v>0</v>
      </c>
      <c r="AB972" s="3"/>
      <c r="AC972" s="36">
        <f t="shared" si="42"/>
        <v>46521809</v>
      </c>
      <c r="AD972" s="37">
        <f t="shared" si="44"/>
        <v>25347829</v>
      </c>
      <c r="AE972" s="144"/>
    </row>
    <row r="973" spans="1:31" x14ac:dyDescent="0.25">
      <c r="A973" s="29">
        <v>961</v>
      </c>
      <c r="B973" s="61"/>
      <c r="C973" s="143" t="str">
        <f>VLOOKUP(D973,[8]Hoja1!$A$2:$B$1115,2,0)</f>
        <v>68684</v>
      </c>
      <c r="D973" s="31">
        <v>890204890</v>
      </c>
      <c r="E973" s="31">
        <v>218468684</v>
      </c>
      <c r="F973" s="61" t="s">
        <v>1114</v>
      </c>
      <c r="G973" s="33">
        <v>0</v>
      </c>
      <c r="H973" s="33">
        <v>0</v>
      </c>
      <c r="I973" s="3">
        <f>IFERROR(VLOOKUP(C973,'[6]Anexo 2'!$A$9:$G$1115,7,0),0)</f>
        <v>61588968</v>
      </c>
      <c r="J973" s="3">
        <f>IFERROR(VLOOKUP(C973,'[6]Anexo 1'!$A$9:$F$1115,6,0),0)</f>
        <v>63647273</v>
      </c>
      <c r="K973" s="3"/>
      <c r="L973" s="3"/>
      <c r="M973" s="3"/>
      <c r="N973" s="3"/>
      <c r="O973" s="3"/>
      <c r="P973" s="34">
        <f t="shared" si="43"/>
        <v>125236241</v>
      </c>
      <c r="Q973" s="35">
        <f>VLOOKUP(D973,FEBRERO!$D$13:$Q$1147,14,0)+VLOOKUP(D973,FEBRERO!$D$13:$AC$1147,26,0)</f>
        <v>0</v>
      </c>
      <c r="R973" s="3">
        <f>IFERROR(VLOOKUP(D973,[13]ServNOMINA!$F$16:$M$112,8,0),0)</f>
        <v>0</v>
      </c>
      <c r="S973" s="3">
        <f>IFERROR(VLOOKUP(D973,[13]ServOTROS!$F$16:$M$112,8,0),0)</f>
        <v>0</v>
      </c>
      <c r="T973" s="3">
        <f>IFERROR(VLOOKUP(D973,[13]CANCEL!$F$16:$M$48,8,0),0)</f>
        <v>0</v>
      </c>
      <c r="U973" s="3">
        <f>IFERROR(VLOOKUP(B973,[13]Aaf_PENSION!$C$16:$M$112,11,0),0)</f>
        <v>0</v>
      </c>
      <c r="V973" s="3">
        <f>IFERROR(VLOOKUP(B973,[13]Aaf_SALUD!$C$16:$M$112,11,0),0)</f>
        <v>0</v>
      </c>
      <c r="W973" s="3">
        <f>IFERROR(VLOOKUP(D973,[13]CALIDAD!$F$16:$M$1122,8,0),0)</f>
        <v>15397242</v>
      </c>
      <c r="X973" s="3">
        <f>IFERROR(VLOOKUP(D973,'[14]dinamica municip ok'!$F$4:$G$1107,2,0),0)</f>
        <v>63647273</v>
      </c>
      <c r="Y973" s="3">
        <f>IFERROR(VLOOKUP(B973,[13]Ap_CESANTIAS!$C$16:$M$112,11,0),0)</f>
        <v>0</v>
      </c>
      <c r="Z973" s="3">
        <f>IFERROR(VLOOKUP(B973,[13]Ap_PENSION!$C$16:$M$112,11,0),0)</f>
        <v>0</v>
      </c>
      <c r="AA973" s="3">
        <f>IFERROR(VLOOKUP(B973,[13]Ap_SALUD!$C$16:$M$112,11,0),0)</f>
        <v>0</v>
      </c>
      <c r="AB973" s="3"/>
      <c r="AC973" s="36">
        <f t="shared" ref="AC973:AC1036" si="45">SUM(R973:AA973)</f>
        <v>79044515</v>
      </c>
      <c r="AD973" s="37">
        <f t="shared" si="44"/>
        <v>46191726</v>
      </c>
      <c r="AE973" s="144"/>
    </row>
    <row r="974" spans="1:31" x14ac:dyDescent="0.25">
      <c r="A974" s="38">
        <v>962</v>
      </c>
      <c r="B974" s="61"/>
      <c r="C974" s="143" t="str">
        <f>VLOOKUP(D974,[8]Hoja1!$A$2:$B$1115,2,0)</f>
        <v>68686</v>
      </c>
      <c r="D974" s="31">
        <v>890210950</v>
      </c>
      <c r="E974" s="31">
        <v>218668686</v>
      </c>
      <c r="F974" s="61" t="s">
        <v>1115</v>
      </c>
      <c r="G974" s="33">
        <v>0</v>
      </c>
      <c r="H974" s="33">
        <v>0</v>
      </c>
      <c r="I974" s="3">
        <f>IFERROR(VLOOKUP(C974,'[6]Anexo 2'!$A$9:$G$1115,7,0),0)</f>
        <v>35361970</v>
      </c>
      <c r="J974" s="3">
        <f>IFERROR(VLOOKUP(C974,'[6]Anexo 1'!$A$9:$F$1115,6,0),0)</f>
        <v>38513877</v>
      </c>
      <c r="K974" s="3"/>
      <c r="L974" s="3"/>
      <c r="M974" s="3"/>
      <c r="N974" s="3"/>
      <c r="O974" s="3"/>
      <c r="P974" s="34">
        <f t="shared" ref="P974:P1037" si="46">SUM(G974:N974)</f>
        <v>73875847</v>
      </c>
      <c r="Q974" s="35">
        <f>VLOOKUP(D974,FEBRERO!$D$13:$Q$1147,14,0)+VLOOKUP(D974,FEBRERO!$D$13:$AC$1147,26,0)</f>
        <v>0</v>
      </c>
      <c r="R974" s="3">
        <f>IFERROR(VLOOKUP(D974,[13]ServNOMINA!$F$16:$M$112,8,0),0)</f>
        <v>0</v>
      </c>
      <c r="S974" s="3">
        <f>IFERROR(VLOOKUP(D974,[13]ServOTROS!$F$16:$M$112,8,0),0)</f>
        <v>0</v>
      </c>
      <c r="T974" s="3">
        <f>IFERROR(VLOOKUP(D974,[13]CANCEL!$F$16:$M$48,8,0),0)</f>
        <v>0</v>
      </c>
      <c r="U974" s="3">
        <f>IFERROR(VLOOKUP(B974,[13]Aaf_PENSION!$C$16:$M$112,11,0),0)</f>
        <v>0</v>
      </c>
      <c r="V974" s="3">
        <f>IFERROR(VLOOKUP(B974,[13]Aaf_SALUD!$C$16:$M$112,11,0),0)</f>
        <v>0</v>
      </c>
      <c r="W974" s="3">
        <f>IFERROR(VLOOKUP(D974,[13]CALIDAD!$F$16:$M$1122,8,0),0)</f>
        <v>8840493</v>
      </c>
      <c r="X974" s="3">
        <f>IFERROR(VLOOKUP(D974,'[14]dinamica municip ok'!$F$4:$G$1107,2,0),0)</f>
        <v>38513877</v>
      </c>
      <c r="Y974" s="3">
        <f>IFERROR(VLOOKUP(B974,[13]Ap_CESANTIAS!$C$16:$M$112,11,0),0)</f>
        <v>0</v>
      </c>
      <c r="Z974" s="3">
        <f>IFERROR(VLOOKUP(B974,[13]Ap_PENSION!$C$16:$M$112,11,0),0)</f>
        <v>0</v>
      </c>
      <c r="AA974" s="3">
        <f>IFERROR(VLOOKUP(B974,[13]Ap_SALUD!$C$16:$M$112,11,0),0)</f>
        <v>0</v>
      </c>
      <c r="AB974" s="3"/>
      <c r="AC974" s="36">
        <f t="shared" si="45"/>
        <v>47354370</v>
      </c>
      <c r="AD974" s="37">
        <f t="shared" si="44"/>
        <v>26521477</v>
      </c>
      <c r="AE974" s="144"/>
    </row>
    <row r="975" spans="1:31" x14ac:dyDescent="0.25">
      <c r="A975" s="29">
        <v>963</v>
      </c>
      <c r="B975" s="61"/>
      <c r="C975" s="143" t="str">
        <f>VLOOKUP(D975,[8]Hoja1!$A$2:$B$1115,2,0)</f>
        <v>68689</v>
      </c>
      <c r="D975" s="31">
        <v>800099829</v>
      </c>
      <c r="E975" s="31">
        <v>218968689</v>
      </c>
      <c r="F975" s="61" t="s">
        <v>1116</v>
      </c>
      <c r="G975" s="33">
        <v>0</v>
      </c>
      <c r="H975" s="33">
        <v>0</v>
      </c>
      <c r="I975" s="3">
        <f>IFERROR(VLOOKUP(C975,'[6]Anexo 2'!$A$9:$G$1115,7,0),0)</f>
        <v>682261752</v>
      </c>
      <c r="J975" s="3">
        <f>IFERROR(VLOOKUP(C975,'[6]Anexo 1'!$A$9:$F$1115,6,0),0)</f>
        <v>733824398</v>
      </c>
      <c r="K975" s="3"/>
      <c r="L975" s="3"/>
      <c r="M975" s="3"/>
      <c r="N975" s="3"/>
      <c r="O975" s="3"/>
      <c r="P975" s="34">
        <f t="shared" si="46"/>
        <v>1416086150</v>
      </c>
      <c r="Q975" s="35">
        <f>VLOOKUP(D975,FEBRERO!$D$13:$Q$1147,14,0)+VLOOKUP(D975,FEBRERO!$D$13:$AC$1147,26,0)</f>
        <v>0</v>
      </c>
      <c r="R975" s="3">
        <f>IFERROR(VLOOKUP(D975,[13]ServNOMINA!$F$16:$M$112,8,0),0)</f>
        <v>0</v>
      </c>
      <c r="S975" s="3">
        <f>IFERROR(VLOOKUP(D975,[13]ServOTROS!$F$16:$M$112,8,0),0)</f>
        <v>0</v>
      </c>
      <c r="T975" s="3">
        <f>IFERROR(VLOOKUP(D975,[13]CANCEL!$F$16:$M$48,8,0),0)</f>
        <v>0</v>
      </c>
      <c r="U975" s="3">
        <f>IFERROR(VLOOKUP(B975,[13]Aaf_PENSION!$C$16:$M$112,11,0),0)</f>
        <v>0</v>
      </c>
      <c r="V975" s="3">
        <f>IFERROR(VLOOKUP(B975,[13]Aaf_SALUD!$C$16:$M$112,11,0),0)</f>
        <v>0</v>
      </c>
      <c r="W975" s="3">
        <f>IFERROR(VLOOKUP(D975,[13]CALIDAD!$F$16:$M$1122,8,0),0)</f>
        <v>170565438</v>
      </c>
      <c r="X975" s="3">
        <f>IFERROR(VLOOKUP(D975,'[14]dinamica municip ok'!$F$4:$G$1107,2,0),0)</f>
        <v>733824398</v>
      </c>
      <c r="Y975" s="3">
        <f>IFERROR(VLOOKUP(B975,[13]Ap_CESANTIAS!$C$16:$M$112,11,0),0)</f>
        <v>0</v>
      </c>
      <c r="Z975" s="3">
        <f>IFERROR(VLOOKUP(B975,[13]Ap_PENSION!$C$16:$M$112,11,0),0)</f>
        <v>0</v>
      </c>
      <c r="AA975" s="3">
        <f>IFERROR(VLOOKUP(B975,[13]Ap_SALUD!$C$16:$M$112,11,0),0)</f>
        <v>0</v>
      </c>
      <c r="AB975" s="3"/>
      <c r="AC975" s="36">
        <f t="shared" si="45"/>
        <v>904389836</v>
      </c>
      <c r="AD975" s="37">
        <f t="shared" ref="AD975:AD1038" si="47">+P975-Q975+AB975-AC975</f>
        <v>511696314</v>
      </c>
      <c r="AE975" s="144"/>
    </row>
    <row r="976" spans="1:31" x14ac:dyDescent="0.25">
      <c r="A976" s="38">
        <v>964</v>
      </c>
      <c r="B976" s="61"/>
      <c r="C976" s="143" t="str">
        <f>VLOOKUP(D976,[8]Hoja1!$A$2:$B$1115,2,0)</f>
        <v>68705</v>
      </c>
      <c r="D976" s="31">
        <v>890205973</v>
      </c>
      <c r="E976" s="31">
        <v>210568705</v>
      </c>
      <c r="F976" s="61" t="s">
        <v>400</v>
      </c>
      <c r="G976" s="33">
        <v>0</v>
      </c>
      <c r="H976" s="33">
        <v>0</v>
      </c>
      <c r="I976" s="3">
        <f>IFERROR(VLOOKUP(C976,'[6]Anexo 2'!$A$9:$G$1115,7,0),0)</f>
        <v>36155042</v>
      </c>
      <c r="J976" s="3">
        <f>IFERROR(VLOOKUP(C976,'[6]Anexo 1'!$A$9:$F$1115,6,0),0)</f>
        <v>44770684</v>
      </c>
      <c r="K976" s="3"/>
      <c r="L976" s="3"/>
      <c r="M976" s="3"/>
      <c r="N976" s="3"/>
      <c r="O976" s="3"/>
      <c r="P976" s="34">
        <f t="shared" si="46"/>
        <v>80925726</v>
      </c>
      <c r="Q976" s="35">
        <f>VLOOKUP(D976,FEBRERO!$D$13:$Q$1147,14,0)+VLOOKUP(D976,FEBRERO!$D$13:$AC$1147,26,0)</f>
        <v>0</v>
      </c>
      <c r="R976" s="3">
        <f>IFERROR(VLOOKUP(D976,[13]ServNOMINA!$F$16:$M$112,8,0),0)</f>
        <v>0</v>
      </c>
      <c r="S976" s="3">
        <f>IFERROR(VLOOKUP(D976,[13]ServOTROS!$F$16:$M$112,8,0),0)</f>
        <v>0</v>
      </c>
      <c r="T976" s="3">
        <f>IFERROR(VLOOKUP(D976,[13]CANCEL!$F$16:$M$48,8,0),0)</f>
        <v>0</v>
      </c>
      <c r="U976" s="3">
        <f>IFERROR(VLOOKUP(B976,[13]Aaf_PENSION!$C$16:$M$112,11,0),0)</f>
        <v>0</v>
      </c>
      <c r="V976" s="3">
        <f>IFERROR(VLOOKUP(B976,[13]Aaf_SALUD!$C$16:$M$112,11,0),0)</f>
        <v>0</v>
      </c>
      <c r="W976" s="3">
        <f>IFERROR(VLOOKUP(D976,[13]CALIDAD!$F$16:$M$1122,8,0),0)</f>
        <v>9038760</v>
      </c>
      <c r="X976" s="3">
        <f>IFERROR(VLOOKUP(D976,'[14]dinamica municip ok'!$F$4:$G$1107,2,0),0)</f>
        <v>44770684</v>
      </c>
      <c r="Y976" s="3">
        <f>IFERROR(VLOOKUP(B976,[13]Ap_CESANTIAS!$C$16:$M$112,11,0),0)</f>
        <v>0</v>
      </c>
      <c r="Z976" s="3">
        <f>IFERROR(VLOOKUP(B976,[13]Ap_PENSION!$C$16:$M$112,11,0),0)</f>
        <v>0</v>
      </c>
      <c r="AA976" s="3">
        <f>IFERROR(VLOOKUP(B976,[13]Ap_SALUD!$C$16:$M$112,11,0),0)</f>
        <v>0</v>
      </c>
      <c r="AB976" s="3"/>
      <c r="AC976" s="36">
        <f t="shared" si="45"/>
        <v>53809444</v>
      </c>
      <c r="AD976" s="37">
        <f t="shared" si="47"/>
        <v>27116282</v>
      </c>
      <c r="AE976" s="144"/>
    </row>
    <row r="977" spans="1:31" x14ac:dyDescent="0.25">
      <c r="A977" s="29">
        <v>965</v>
      </c>
      <c r="B977" s="61"/>
      <c r="C977" s="143" t="str">
        <f>VLOOKUP(D977,[8]Hoja1!$A$2:$B$1115,2,0)</f>
        <v>68720</v>
      </c>
      <c r="D977" s="31">
        <v>800099832</v>
      </c>
      <c r="E977" s="31">
        <v>212068720</v>
      </c>
      <c r="F977" s="61" t="s">
        <v>1117</v>
      </c>
      <c r="G977" s="33">
        <v>0</v>
      </c>
      <c r="H977" s="33">
        <v>0</v>
      </c>
      <c r="I977" s="3">
        <f>IFERROR(VLOOKUP(C977,'[6]Anexo 2'!$A$9:$G$1115,7,0),0)</f>
        <v>78639054</v>
      </c>
      <c r="J977" s="3">
        <f>IFERROR(VLOOKUP(C977,'[6]Anexo 1'!$A$9:$F$1115,6,0),0)</f>
        <v>73411729</v>
      </c>
      <c r="K977" s="3"/>
      <c r="L977" s="3"/>
      <c r="M977" s="3"/>
      <c r="N977" s="3"/>
      <c r="O977" s="3"/>
      <c r="P977" s="34">
        <f t="shared" si="46"/>
        <v>152050783</v>
      </c>
      <c r="Q977" s="35">
        <f>VLOOKUP(D977,FEBRERO!$D$13:$Q$1147,14,0)+VLOOKUP(D977,FEBRERO!$D$13:$AC$1147,26,0)</f>
        <v>0</v>
      </c>
      <c r="R977" s="3">
        <f>IFERROR(VLOOKUP(D977,[13]ServNOMINA!$F$16:$M$112,8,0),0)</f>
        <v>0</v>
      </c>
      <c r="S977" s="3">
        <f>IFERROR(VLOOKUP(D977,[13]ServOTROS!$F$16:$M$112,8,0),0)</f>
        <v>0</v>
      </c>
      <c r="T977" s="3">
        <f>IFERROR(VLOOKUP(D977,[13]CANCEL!$F$16:$M$48,8,0),0)</f>
        <v>0</v>
      </c>
      <c r="U977" s="3">
        <f>IFERROR(VLOOKUP(B977,[13]Aaf_PENSION!$C$16:$M$112,11,0),0)</f>
        <v>0</v>
      </c>
      <c r="V977" s="3">
        <f>IFERROR(VLOOKUP(B977,[13]Aaf_SALUD!$C$16:$M$112,11,0),0)</f>
        <v>0</v>
      </c>
      <c r="W977" s="3">
        <f>IFERROR(VLOOKUP(D977,[13]CALIDAD!$F$16:$M$1122,8,0),0)</f>
        <v>19659765</v>
      </c>
      <c r="X977" s="3">
        <f>IFERROR(VLOOKUP(D977,'[14]dinamica municip ok'!$F$4:$G$1107,2,0),0)</f>
        <v>73411729</v>
      </c>
      <c r="Y977" s="3">
        <f>IFERROR(VLOOKUP(B977,[13]Ap_CESANTIAS!$C$16:$M$112,11,0),0)</f>
        <v>0</v>
      </c>
      <c r="Z977" s="3">
        <f>IFERROR(VLOOKUP(B977,[13]Ap_PENSION!$C$16:$M$112,11,0),0)</f>
        <v>0</v>
      </c>
      <c r="AA977" s="3">
        <f>IFERROR(VLOOKUP(B977,[13]Ap_SALUD!$C$16:$M$112,11,0),0)</f>
        <v>0</v>
      </c>
      <c r="AB977" s="3"/>
      <c r="AC977" s="36">
        <f t="shared" si="45"/>
        <v>93071494</v>
      </c>
      <c r="AD977" s="37">
        <f t="shared" si="47"/>
        <v>58979289</v>
      </c>
      <c r="AE977" s="144"/>
    </row>
    <row r="978" spans="1:31" x14ac:dyDescent="0.25">
      <c r="A978" s="38">
        <v>966</v>
      </c>
      <c r="B978" s="61"/>
      <c r="C978" s="143" t="str">
        <f>VLOOKUP(D978,[8]Hoja1!$A$2:$B$1115,2,0)</f>
        <v>68745</v>
      </c>
      <c r="D978" s="31">
        <v>890208807</v>
      </c>
      <c r="E978" s="31">
        <v>214568745</v>
      </c>
      <c r="F978" s="61" t="s">
        <v>1118</v>
      </c>
      <c r="G978" s="33">
        <v>0</v>
      </c>
      <c r="H978" s="33">
        <v>0</v>
      </c>
      <c r="I978" s="3">
        <f>IFERROR(VLOOKUP(C978,'[6]Anexo 2'!$A$9:$G$1115,7,0),0)</f>
        <v>223252436</v>
      </c>
      <c r="J978" s="3">
        <f>IFERROR(VLOOKUP(C978,'[6]Anexo 1'!$A$9:$F$1115,6,0),0)</f>
        <v>230108886</v>
      </c>
      <c r="K978" s="3"/>
      <c r="L978" s="3"/>
      <c r="M978" s="3"/>
      <c r="N978" s="3"/>
      <c r="O978" s="3"/>
      <c r="P978" s="34">
        <f t="shared" si="46"/>
        <v>453361322</v>
      </c>
      <c r="Q978" s="35">
        <f>VLOOKUP(D978,FEBRERO!$D$13:$Q$1147,14,0)+VLOOKUP(D978,FEBRERO!$D$13:$AC$1147,26,0)</f>
        <v>0</v>
      </c>
      <c r="R978" s="3">
        <f>IFERROR(VLOOKUP(D978,[13]ServNOMINA!$F$16:$M$112,8,0),0)</f>
        <v>0</v>
      </c>
      <c r="S978" s="3">
        <f>IFERROR(VLOOKUP(D978,[13]ServOTROS!$F$16:$M$112,8,0),0)</f>
        <v>0</v>
      </c>
      <c r="T978" s="3">
        <f>IFERROR(VLOOKUP(D978,[13]CANCEL!$F$16:$M$48,8,0),0)</f>
        <v>0</v>
      </c>
      <c r="U978" s="3">
        <f>IFERROR(VLOOKUP(B978,[13]Aaf_PENSION!$C$16:$M$112,11,0),0)</f>
        <v>0</v>
      </c>
      <c r="V978" s="3">
        <f>IFERROR(VLOOKUP(B978,[13]Aaf_SALUD!$C$16:$M$112,11,0),0)</f>
        <v>0</v>
      </c>
      <c r="W978" s="3">
        <f>IFERROR(VLOOKUP(D978,[13]CALIDAD!$F$16:$M$1122,8,0),0)</f>
        <v>55813110</v>
      </c>
      <c r="X978" s="3">
        <f>IFERROR(VLOOKUP(D978,'[14]dinamica municip ok'!$F$4:$G$1107,2,0),0)</f>
        <v>230108886</v>
      </c>
      <c r="Y978" s="3">
        <f>IFERROR(VLOOKUP(B978,[13]Ap_CESANTIAS!$C$16:$M$112,11,0),0)</f>
        <v>0</v>
      </c>
      <c r="Z978" s="3">
        <f>IFERROR(VLOOKUP(B978,[13]Ap_PENSION!$C$16:$M$112,11,0),0)</f>
        <v>0</v>
      </c>
      <c r="AA978" s="3">
        <f>IFERROR(VLOOKUP(B978,[13]Ap_SALUD!$C$16:$M$112,11,0),0)</f>
        <v>0</v>
      </c>
      <c r="AB978" s="3"/>
      <c r="AC978" s="36">
        <f t="shared" si="45"/>
        <v>285921996</v>
      </c>
      <c r="AD978" s="37">
        <f t="shared" si="47"/>
        <v>167439326</v>
      </c>
      <c r="AE978" s="144"/>
    </row>
    <row r="979" spans="1:31" x14ac:dyDescent="0.25">
      <c r="A979" s="29">
        <v>967</v>
      </c>
      <c r="B979" s="61"/>
      <c r="C979" s="143" t="str">
        <f>VLOOKUP(D979,[8]Hoja1!$A$2:$B$1115,2,0)</f>
        <v>68755</v>
      </c>
      <c r="D979" s="31">
        <v>890203688</v>
      </c>
      <c r="E979" s="31">
        <v>215568755</v>
      </c>
      <c r="F979" s="61" t="s">
        <v>1119</v>
      </c>
      <c r="G979" s="33">
        <v>0</v>
      </c>
      <c r="H979" s="33">
        <v>0</v>
      </c>
      <c r="I979" s="3">
        <f>IFERROR(VLOOKUP(C979,'[6]Anexo 2'!$A$9:$G$1115,7,0),0)</f>
        <v>318234432</v>
      </c>
      <c r="J979" s="3">
        <f>IFERROR(VLOOKUP(C979,'[6]Anexo 1'!$A$9:$F$1115,6,0),0)</f>
        <v>404498753</v>
      </c>
      <c r="K979" s="3"/>
      <c r="L979" s="3"/>
      <c r="M979" s="3"/>
      <c r="N979" s="3"/>
      <c r="O979" s="3"/>
      <c r="P979" s="34">
        <f t="shared" si="46"/>
        <v>722733185</v>
      </c>
      <c r="Q979" s="35">
        <f>VLOOKUP(D979,FEBRERO!$D$13:$Q$1147,14,0)+VLOOKUP(D979,FEBRERO!$D$13:$AC$1147,26,0)</f>
        <v>0</v>
      </c>
      <c r="R979" s="3">
        <f>IFERROR(VLOOKUP(D979,[13]ServNOMINA!$F$16:$M$112,8,0),0)</f>
        <v>0</v>
      </c>
      <c r="S979" s="3">
        <f>IFERROR(VLOOKUP(D979,[13]ServOTROS!$F$16:$M$112,8,0),0)</f>
        <v>0</v>
      </c>
      <c r="T979" s="3">
        <f>IFERROR(VLOOKUP(D979,[13]CANCEL!$F$16:$M$48,8,0),0)</f>
        <v>0</v>
      </c>
      <c r="U979" s="3">
        <f>IFERROR(VLOOKUP(B979,[13]Aaf_PENSION!$C$16:$M$112,11,0),0)</f>
        <v>0</v>
      </c>
      <c r="V979" s="3">
        <f>IFERROR(VLOOKUP(B979,[13]Aaf_SALUD!$C$16:$M$112,11,0),0)</f>
        <v>0</v>
      </c>
      <c r="W979" s="3">
        <f>IFERROR(VLOOKUP(D979,[13]CALIDAD!$F$16:$M$1122,8,0),0)</f>
        <v>79558608</v>
      </c>
      <c r="X979" s="3">
        <f>IFERROR(VLOOKUP(D979,'[14]dinamica municip ok'!$F$4:$G$1107,2,0),0)</f>
        <v>404498753</v>
      </c>
      <c r="Y979" s="3">
        <f>IFERROR(VLOOKUP(B979,[13]Ap_CESANTIAS!$C$16:$M$112,11,0),0)</f>
        <v>0</v>
      </c>
      <c r="Z979" s="3">
        <f>IFERROR(VLOOKUP(B979,[13]Ap_PENSION!$C$16:$M$112,11,0),0)</f>
        <v>0</v>
      </c>
      <c r="AA979" s="3">
        <f>IFERROR(VLOOKUP(B979,[13]Ap_SALUD!$C$16:$M$112,11,0),0)</f>
        <v>0</v>
      </c>
      <c r="AB979" s="3"/>
      <c r="AC979" s="36">
        <f t="shared" si="45"/>
        <v>484057361</v>
      </c>
      <c r="AD979" s="37">
        <f t="shared" si="47"/>
        <v>238675824</v>
      </c>
      <c r="AE979" s="144"/>
    </row>
    <row r="980" spans="1:31" x14ac:dyDescent="0.25">
      <c r="A980" s="38">
        <v>968</v>
      </c>
      <c r="B980" s="61"/>
      <c r="C980" s="143" t="str">
        <f>VLOOKUP(D980,[8]Hoja1!$A$2:$B$1115,2,0)</f>
        <v>68770</v>
      </c>
      <c r="D980" s="31">
        <v>890204985</v>
      </c>
      <c r="E980" s="31">
        <v>217068770</v>
      </c>
      <c r="F980" s="61" t="s">
        <v>1120</v>
      </c>
      <c r="G980" s="33">
        <v>0</v>
      </c>
      <c r="H980" s="33">
        <v>0</v>
      </c>
      <c r="I980" s="3">
        <f>IFERROR(VLOOKUP(C980,'[6]Anexo 2'!$A$9:$G$1115,7,0),0)</f>
        <v>158662606</v>
      </c>
      <c r="J980" s="3">
        <f>IFERROR(VLOOKUP(C980,'[6]Anexo 1'!$A$9:$F$1115,6,0),0)</f>
        <v>204502052</v>
      </c>
      <c r="K980" s="3"/>
      <c r="L980" s="3"/>
      <c r="M980" s="3"/>
      <c r="N980" s="3"/>
      <c r="O980" s="3"/>
      <c r="P980" s="34">
        <f t="shared" si="46"/>
        <v>363164658</v>
      </c>
      <c r="Q980" s="35">
        <f>VLOOKUP(D980,FEBRERO!$D$13:$Q$1147,14,0)+VLOOKUP(D980,FEBRERO!$D$13:$AC$1147,26,0)</f>
        <v>0</v>
      </c>
      <c r="R980" s="3">
        <f>IFERROR(VLOOKUP(D980,[13]ServNOMINA!$F$16:$M$112,8,0),0)</f>
        <v>0</v>
      </c>
      <c r="S980" s="3">
        <f>IFERROR(VLOOKUP(D980,[13]ServOTROS!$F$16:$M$112,8,0),0)</f>
        <v>0</v>
      </c>
      <c r="T980" s="3">
        <f>IFERROR(VLOOKUP(D980,[13]CANCEL!$F$16:$M$48,8,0),0)</f>
        <v>0</v>
      </c>
      <c r="U980" s="3">
        <f>IFERROR(VLOOKUP(B980,[13]Aaf_PENSION!$C$16:$M$112,11,0),0)</f>
        <v>0</v>
      </c>
      <c r="V980" s="3">
        <f>IFERROR(VLOOKUP(B980,[13]Aaf_SALUD!$C$16:$M$112,11,0),0)</f>
        <v>0</v>
      </c>
      <c r="W980" s="3">
        <f>IFERROR(VLOOKUP(D980,[13]CALIDAD!$F$16:$M$1122,8,0),0)</f>
        <v>39665652</v>
      </c>
      <c r="X980" s="3">
        <f>IFERROR(VLOOKUP(D980,'[14]dinamica municip ok'!$F$4:$G$1107,2,0),0)</f>
        <v>204502052</v>
      </c>
      <c r="Y980" s="3">
        <f>IFERROR(VLOOKUP(B980,[13]Ap_CESANTIAS!$C$16:$M$112,11,0),0)</f>
        <v>0</v>
      </c>
      <c r="Z980" s="3">
        <f>IFERROR(VLOOKUP(B980,[13]Ap_PENSION!$C$16:$M$112,11,0),0)</f>
        <v>0</v>
      </c>
      <c r="AA980" s="3">
        <f>IFERROR(VLOOKUP(B980,[13]Ap_SALUD!$C$16:$M$112,11,0),0)</f>
        <v>0</v>
      </c>
      <c r="AB980" s="3"/>
      <c r="AC980" s="36">
        <f t="shared" si="45"/>
        <v>244167704</v>
      </c>
      <c r="AD980" s="37">
        <f t="shared" si="47"/>
        <v>118996954</v>
      </c>
      <c r="AE980" s="144"/>
    </row>
    <row r="981" spans="1:31" x14ac:dyDescent="0.25">
      <c r="A981" s="29">
        <v>969</v>
      </c>
      <c r="B981" s="61"/>
      <c r="C981" s="143" t="str">
        <f>VLOOKUP(D981,[8]Hoja1!$A$2:$B$1115,2,0)</f>
        <v>68773</v>
      </c>
      <c r="D981" s="31">
        <v>890210883</v>
      </c>
      <c r="E981" s="31">
        <v>217368773</v>
      </c>
      <c r="F981" s="61" t="s">
        <v>675</v>
      </c>
      <c r="G981" s="33">
        <v>0</v>
      </c>
      <c r="H981" s="33">
        <v>0</v>
      </c>
      <c r="I981" s="3">
        <f>IFERROR(VLOOKUP(C981,'[6]Anexo 2'!$A$9:$G$1115,7,0),0)</f>
        <v>100496938</v>
      </c>
      <c r="J981" s="3">
        <f>IFERROR(VLOOKUP(C981,'[6]Anexo 1'!$A$9:$F$1115,6,0),0)</f>
        <v>111628576</v>
      </c>
      <c r="K981" s="3"/>
      <c r="L981" s="3"/>
      <c r="M981" s="3"/>
      <c r="N981" s="3"/>
      <c r="O981" s="3"/>
      <c r="P981" s="34">
        <f t="shared" si="46"/>
        <v>212125514</v>
      </c>
      <c r="Q981" s="35">
        <f>VLOOKUP(D981,FEBRERO!$D$13:$Q$1147,14,0)+VLOOKUP(D981,FEBRERO!$D$13:$AC$1147,26,0)</f>
        <v>0</v>
      </c>
      <c r="R981" s="3">
        <f>IFERROR(VLOOKUP(D981,[13]ServNOMINA!$F$16:$M$112,8,0),0)</f>
        <v>0</v>
      </c>
      <c r="S981" s="3">
        <f>IFERROR(VLOOKUP(D981,[13]ServOTROS!$F$16:$M$112,8,0),0)</f>
        <v>0</v>
      </c>
      <c r="T981" s="3">
        <f>IFERROR(VLOOKUP(D981,[13]CANCEL!$F$16:$M$48,8,0),0)</f>
        <v>0</v>
      </c>
      <c r="U981" s="3">
        <f>IFERROR(VLOOKUP(B981,[13]Aaf_PENSION!$C$16:$M$112,11,0),0)</f>
        <v>0</v>
      </c>
      <c r="V981" s="3">
        <f>IFERROR(VLOOKUP(B981,[13]Aaf_SALUD!$C$16:$M$112,11,0),0)</f>
        <v>0</v>
      </c>
      <c r="W981" s="3">
        <f>IFERROR(VLOOKUP(D981,[13]CALIDAD!$F$16:$M$1122,8,0),0)</f>
        <v>25124235</v>
      </c>
      <c r="X981" s="3">
        <f>IFERROR(VLOOKUP(D981,'[14]dinamica municip ok'!$F$4:$G$1107,2,0),0)</f>
        <v>111628576</v>
      </c>
      <c r="Y981" s="3">
        <f>IFERROR(VLOOKUP(B981,[13]Ap_CESANTIAS!$C$16:$M$112,11,0),0)</f>
        <v>0</v>
      </c>
      <c r="Z981" s="3">
        <f>IFERROR(VLOOKUP(B981,[13]Ap_PENSION!$C$16:$M$112,11,0),0)</f>
        <v>0</v>
      </c>
      <c r="AA981" s="3">
        <f>IFERROR(VLOOKUP(B981,[13]Ap_SALUD!$C$16:$M$112,11,0),0)</f>
        <v>0</v>
      </c>
      <c r="AB981" s="3"/>
      <c r="AC981" s="36">
        <f t="shared" si="45"/>
        <v>136752811</v>
      </c>
      <c r="AD981" s="37">
        <f t="shared" si="47"/>
        <v>75372703</v>
      </c>
      <c r="AE981" s="144"/>
    </row>
    <row r="982" spans="1:31" x14ac:dyDescent="0.25">
      <c r="A982" s="38">
        <v>970</v>
      </c>
      <c r="B982" s="61"/>
      <c r="C982" s="143" t="str">
        <f>VLOOKUP(D982,[8]Hoja1!$A$2:$B$1115,2,0)</f>
        <v>68780</v>
      </c>
      <c r="D982" s="31">
        <v>890205051</v>
      </c>
      <c r="E982" s="31">
        <v>218068780</v>
      </c>
      <c r="F982" s="61" t="s">
        <v>1121</v>
      </c>
      <c r="G982" s="33">
        <v>0</v>
      </c>
      <c r="H982" s="33">
        <v>0</v>
      </c>
      <c r="I982" s="3">
        <f>IFERROR(VLOOKUP(C982,'[6]Anexo 2'!$A$9:$G$1115,7,0),0)</f>
        <v>70239675</v>
      </c>
      <c r="J982" s="3">
        <f>IFERROR(VLOOKUP(C982,'[6]Anexo 1'!$A$9:$F$1115,6,0),0)</f>
        <v>75803253</v>
      </c>
      <c r="K982" s="3"/>
      <c r="L982" s="3"/>
      <c r="M982" s="3"/>
      <c r="N982" s="3"/>
      <c r="O982" s="3"/>
      <c r="P982" s="34">
        <f t="shared" si="46"/>
        <v>146042928</v>
      </c>
      <c r="Q982" s="35">
        <f>VLOOKUP(D982,FEBRERO!$D$13:$Q$1147,14,0)+VLOOKUP(D982,FEBRERO!$D$13:$AC$1147,26,0)</f>
        <v>0</v>
      </c>
      <c r="R982" s="3">
        <f>IFERROR(VLOOKUP(D982,[13]ServNOMINA!$F$16:$M$112,8,0),0)</f>
        <v>0</v>
      </c>
      <c r="S982" s="3">
        <f>IFERROR(VLOOKUP(D982,[13]ServOTROS!$F$16:$M$112,8,0),0)</f>
        <v>0</v>
      </c>
      <c r="T982" s="3">
        <f>IFERROR(VLOOKUP(D982,[13]CANCEL!$F$16:$M$48,8,0),0)</f>
        <v>0</v>
      </c>
      <c r="U982" s="3">
        <f>IFERROR(VLOOKUP(B982,[13]Aaf_PENSION!$C$16:$M$112,11,0),0)</f>
        <v>0</v>
      </c>
      <c r="V982" s="3">
        <f>IFERROR(VLOOKUP(B982,[13]Aaf_SALUD!$C$16:$M$112,11,0),0)</f>
        <v>0</v>
      </c>
      <c r="W982" s="3">
        <f>IFERROR(VLOOKUP(D982,[13]CALIDAD!$F$16:$M$1122,8,0),0)</f>
        <v>17559918</v>
      </c>
      <c r="X982" s="3">
        <f>IFERROR(VLOOKUP(D982,'[14]dinamica municip ok'!$F$4:$G$1107,2,0),0)</f>
        <v>75803253</v>
      </c>
      <c r="Y982" s="3">
        <f>IFERROR(VLOOKUP(B982,[13]Ap_CESANTIAS!$C$16:$M$112,11,0),0)</f>
        <v>0</v>
      </c>
      <c r="Z982" s="3">
        <f>IFERROR(VLOOKUP(B982,[13]Ap_PENSION!$C$16:$M$112,11,0),0)</f>
        <v>0</v>
      </c>
      <c r="AA982" s="3">
        <f>IFERROR(VLOOKUP(B982,[13]Ap_SALUD!$C$16:$M$112,11,0),0)</f>
        <v>0</v>
      </c>
      <c r="AB982" s="3"/>
      <c r="AC982" s="36">
        <f t="shared" si="45"/>
        <v>93363171</v>
      </c>
      <c r="AD982" s="37">
        <f t="shared" si="47"/>
        <v>52679757</v>
      </c>
      <c r="AE982" s="144"/>
    </row>
    <row r="983" spans="1:31" x14ac:dyDescent="0.25">
      <c r="A983" s="29">
        <v>971</v>
      </c>
      <c r="B983" s="61"/>
      <c r="C983" s="143" t="str">
        <f>VLOOKUP(D983,[8]Hoja1!$A$2:$B$1115,2,0)</f>
        <v>68820</v>
      </c>
      <c r="D983" s="31">
        <v>890205581</v>
      </c>
      <c r="E983" s="31">
        <v>212068820</v>
      </c>
      <c r="F983" s="61" t="s">
        <v>1122</v>
      </c>
      <c r="G983" s="33">
        <v>0</v>
      </c>
      <c r="H983" s="33">
        <v>0</v>
      </c>
      <c r="I983" s="3">
        <f>IFERROR(VLOOKUP(C983,'[6]Anexo 2'!$A$9:$G$1115,7,0),0)</f>
        <v>129785242</v>
      </c>
      <c r="J983" s="3">
        <f>IFERROR(VLOOKUP(C983,'[6]Anexo 1'!$A$9:$F$1115,6,0),0)</f>
        <v>135013773</v>
      </c>
      <c r="K983" s="3"/>
      <c r="L983" s="3"/>
      <c r="M983" s="3"/>
      <c r="N983" s="3"/>
      <c r="O983" s="3"/>
      <c r="P983" s="34">
        <f t="shared" si="46"/>
        <v>264799015</v>
      </c>
      <c r="Q983" s="35">
        <f>VLOOKUP(D983,FEBRERO!$D$13:$Q$1147,14,0)+VLOOKUP(D983,FEBRERO!$D$13:$AC$1147,26,0)</f>
        <v>0</v>
      </c>
      <c r="R983" s="3">
        <f>IFERROR(VLOOKUP(D983,[13]ServNOMINA!$F$16:$M$112,8,0),0)</f>
        <v>0</v>
      </c>
      <c r="S983" s="3">
        <f>IFERROR(VLOOKUP(D983,[13]ServOTROS!$F$16:$M$112,8,0),0)</f>
        <v>0</v>
      </c>
      <c r="T983" s="3">
        <f>IFERROR(VLOOKUP(D983,[13]CANCEL!$F$16:$M$48,8,0),0)</f>
        <v>0</v>
      </c>
      <c r="U983" s="3">
        <f>IFERROR(VLOOKUP(B983,[13]Aaf_PENSION!$C$16:$M$112,11,0),0)</f>
        <v>0</v>
      </c>
      <c r="V983" s="3">
        <f>IFERROR(VLOOKUP(B983,[13]Aaf_SALUD!$C$16:$M$112,11,0),0)</f>
        <v>0</v>
      </c>
      <c r="W983" s="3">
        <f>IFERROR(VLOOKUP(D983,[13]CALIDAD!$F$16:$M$1122,8,0),0)</f>
        <v>32446311</v>
      </c>
      <c r="X983" s="3">
        <f>IFERROR(VLOOKUP(D983,'[14]dinamica municip ok'!$F$4:$G$1107,2,0),0)</f>
        <v>135013773</v>
      </c>
      <c r="Y983" s="3">
        <f>IFERROR(VLOOKUP(B983,[13]Ap_CESANTIAS!$C$16:$M$112,11,0),0)</f>
        <v>0</v>
      </c>
      <c r="Z983" s="3">
        <f>IFERROR(VLOOKUP(B983,[13]Ap_PENSION!$C$16:$M$112,11,0),0)</f>
        <v>0</v>
      </c>
      <c r="AA983" s="3">
        <f>IFERROR(VLOOKUP(B983,[13]Ap_SALUD!$C$16:$M$112,11,0),0)</f>
        <v>0</v>
      </c>
      <c r="AB983" s="3"/>
      <c r="AC983" s="36">
        <f t="shared" si="45"/>
        <v>167460084</v>
      </c>
      <c r="AD983" s="37">
        <f t="shared" si="47"/>
        <v>97338931</v>
      </c>
      <c r="AE983" s="144"/>
    </row>
    <row r="984" spans="1:31" x14ac:dyDescent="0.25">
      <c r="A984" s="38">
        <v>972</v>
      </c>
      <c r="B984" s="61"/>
      <c r="C984" s="143" t="str">
        <f>VLOOKUP(D984,[8]Hoja1!$A$2:$B$1115,2,0)</f>
        <v>68855</v>
      </c>
      <c r="D984" s="31">
        <v>890205460</v>
      </c>
      <c r="E984" s="31">
        <v>215568855</v>
      </c>
      <c r="F984" s="61" t="s">
        <v>1123</v>
      </c>
      <c r="G984" s="33">
        <v>0</v>
      </c>
      <c r="H984" s="33">
        <v>0</v>
      </c>
      <c r="I984" s="3">
        <f>IFERROR(VLOOKUP(C984,'[6]Anexo 2'!$A$9:$G$1115,7,0),0)</f>
        <v>75755878</v>
      </c>
      <c r="J984" s="3">
        <f>IFERROR(VLOOKUP(C984,'[6]Anexo 1'!$A$9:$F$1115,6,0),0)</f>
        <v>104158455</v>
      </c>
      <c r="K984" s="3"/>
      <c r="L984" s="3"/>
      <c r="M984" s="3"/>
      <c r="N984" s="3"/>
      <c r="O984" s="3"/>
      <c r="P984" s="34">
        <f t="shared" si="46"/>
        <v>179914333</v>
      </c>
      <c r="Q984" s="35">
        <f>VLOOKUP(D984,FEBRERO!$D$13:$Q$1147,14,0)+VLOOKUP(D984,FEBRERO!$D$13:$AC$1147,26,0)</f>
        <v>0</v>
      </c>
      <c r="R984" s="3">
        <f>IFERROR(VLOOKUP(D984,[13]ServNOMINA!$F$16:$M$112,8,0),0)</f>
        <v>0</v>
      </c>
      <c r="S984" s="3">
        <f>IFERROR(VLOOKUP(D984,[13]ServOTROS!$F$16:$M$112,8,0),0)</f>
        <v>0</v>
      </c>
      <c r="T984" s="3">
        <f>IFERROR(VLOOKUP(D984,[13]CANCEL!$F$16:$M$48,8,0),0)</f>
        <v>0</v>
      </c>
      <c r="U984" s="3">
        <f>IFERROR(VLOOKUP(B984,[13]Aaf_PENSION!$C$16:$M$112,11,0),0)</f>
        <v>0</v>
      </c>
      <c r="V984" s="3">
        <f>IFERROR(VLOOKUP(B984,[13]Aaf_SALUD!$C$16:$M$112,11,0),0)</f>
        <v>0</v>
      </c>
      <c r="W984" s="3">
        <f>IFERROR(VLOOKUP(D984,[13]CALIDAD!$F$16:$M$1122,8,0),0)</f>
        <v>18938970</v>
      </c>
      <c r="X984" s="3">
        <f>IFERROR(VLOOKUP(D984,'[14]dinamica municip ok'!$F$4:$G$1107,2,0),0)</f>
        <v>104158455</v>
      </c>
      <c r="Y984" s="3">
        <f>IFERROR(VLOOKUP(B984,[13]Ap_CESANTIAS!$C$16:$M$112,11,0),0)</f>
        <v>0</v>
      </c>
      <c r="Z984" s="3">
        <f>IFERROR(VLOOKUP(B984,[13]Ap_PENSION!$C$16:$M$112,11,0),0)</f>
        <v>0</v>
      </c>
      <c r="AA984" s="3">
        <f>IFERROR(VLOOKUP(B984,[13]Ap_SALUD!$C$16:$M$112,11,0),0)</f>
        <v>0</v>
      </c>
      <c r="AB984" s="3"/>
      <c r="AC984" s="36">
        <f t="shared" si="45"/>
        <v>123097425</v>
      </c>
      <c r="AD984" s="37">
        <f t="shared" si="47"/>
        <v>56816908</v>
      </c>
      <c r="AE984" s="144"/>
    </row>
    <row r="985" spans="1:31" x14ac:dyDescent="0.25">
      <c r="A985" s="29">
        <v>973</v>
      </c>
      <c r="B985" s="61"/>
      <c r="C985" s="143" t="str">
        <f>VLOOKUP(D985,[8]Hoja1!$A$2:$B$1115,2,0)</f>
        <v>68861</v>
      </c>
      <c r="D985" s="31">
        <v>890205677</v>
      </c>
      <c r="E985" s="31">
        <v>216168861</v>
      </c>
      <c r="F985" s="61" t="s">
        <v>1124</v>
      </c>
      <c r="G985" s="33">
        <v>0</v>
      </c>
      <c r="H985" s="33">
        <v>0</v>
      </c>
      <c r="I985" s="3">
        <f>IFERROR(VLOOKUP(C985,'[6]Anexo 2'!$A$9:$G$1115,7,0),0)</f>
        <v>272757088</v>
      </c>
      <c r="J985" s="3">
        <f>IFERROR(VLOOKUP(C985,'[6]Anexo 1'!$A$9:$F$1115,6,0),0)</f>
        <v>285438140</v>
      </c>
      <c r="K985" s="3"/>
      <c r="L985" s="3"/>
      <c r="M985" s="3"/>
      <c r="N985" s="3"/>
      <c r="O985" s="3"/>
      <c r="P985" s="34">
        <f t="shared" si="46"/>
        <v>558195228</v>
      </c>
      <c r="Q985" s="35">
        <f>VLOOKUP(D985,FEBRERO!$D$13:$Q$1147,14,0)+VLOOKUP(D985,FEBRERO!$D$13:$AC$1147,26,0)</f>
        <v>0</v>
      </c>
      <c r="R985" s="3">
        <f>IFERROR(VLOOKUP(D985,[13]ServNOMINA!$F$16:$M$112,8,0),0)</f>
        <v>0</v>
      </c>
      <c r="S985" s="3">
        <f>IFERROR(VLOOKUP(D985,[13]ServOTROS!$F$16:$M$112,8,0),0)</f>
        <v>0</v>
      </c>
      <c r="T985" s="3">
        <f>IFERROR(VLOOKUP(D985,[13]CANCEL!$F$16:$M$48,8,0),0)</f>
        <v>0</v>
      </c>
      <c r="U985" s="3">
        <f>IFERROR(VLOOKUP(B985,[13]Aaf_PENSION!$C$16:$M$112,11,0),0)</f>
        <v>0</v>
      </c>
      <c r="V985" s="3">
        <f>IFERROR(VLOOKUP(B985,[13]Aaf_SALUD!$C$16:$M$112,11,0),0)</f>
        <v>0</v>
      </c>
      <c r="W985" s="3">
        <f>IFERROR(VLOOKUP(D985,[13]CALIDAD!$F$16:$M$1122,8,0),0)</f>
        <v>68189271</v>
      </c>
      <c r="X985" s="3">
        <f>IFERROR(VLOOKUP(D985,'[14]dinamica municip ok'!$F$4:$G$1107,2,0),0)</f>
        <v>285438140</v>
      </c>
      <c r="Y985" s="3">
        <f>IFERROR(VLOOKUP(B985,[13]Ap_CESANTIAS!$C$16:$M$112,11,0),0)</f>
        <v>0</v>
      </c>
      <c r="Z985" s="3">
        <f>IFERROR(VLOOKUP(B985,[13]Ap_PENSION!$C$16:$M$112,11,0),0)</f>
        <v>0</v>
      </c>
      <c r="AA985" s="3">
        <f>IFERROR(VLOOKUP(B985,[13]Ap_SALUD!$C$16:$M$112,11,0),0)</f>
        <v>0</v>
      </c>
      <c r="AB985" s="3"/>
      <c r="AC985" s="36">
        <f t="shared" si="45"/>
        <v>353627411</v>
      </c>
      <c r="AD985" s="37">
        <f t="shared" si="47"/>
        <v>204567817</v>
      </c>
      <c r="AE985" s="144"/>
    </row>
    <row r="986" spans="1:31" x14ac:dyDescent="0.25">
      <c r="A986" s="38">
        <v>974</v>
      </c>
      <c r="B986" s="61"/>
      <c r="C986" s="143" t="str">
        <f>VLOOKUP(D986,[8]Hoja1!$A$2:$B$1115,2,0)</f>
        <v>68867</v>
      </c>
      <c r="D986" s="31">
        <v>890210951</v>
      </c>
      <c r="E986" s="31">
        <v>216768867</v>
      </c>
      <c r="F986" s="61" t="s">
        <v>1125</v>
      </c>
      <c r="G986" s="33">
        <v>0</v>
      </c>
      <c r="H986" s="33">
        <v>0</v>
      </c>
      <c r="I986" s="3">
        <f>IFERROR(VLOOKUP(C986,'[6]Anexo 2'!$A$9:$G$1115,7,0),0)</f>
        <v>21701612</v>
      </c>
      <c r="J986" s="3">
        <f>IFERROR(VLOOKUP(C986,'[6]Anexo 1'!$A$9:$F$1115,6,0),0)</f>
        <v>25934779</v>
      </c>
      <c r="K986" s="3"/>
      <c r="L986" s="3"/>
      <c r="M986" s="3"/>
      <c r="N986" s="3"/>
      <c r="O986" s="3"/>
      <c r="P986" s="34">
        <f t="shared" si="46"/>
        <v>47636391</v>
      </c>
      <c r="Q986" s="35">
        <f>VLOOKUP(D986,FEBRERO!$D$13:$Q$1147,14,0)+VLOOKUP(D986,FEBRERO!$D$13:$AC$1147,26,0)</f>
        <v>0</v>
      </c>
      <c r="R986" s="3">
        <f>IFERROR(VLOOKUP(D986,[13]ServNOMINA!$F$16:$M$112,8,0),0)</f>
        <v>0</v>
      </c>
      <c r="S986" s="3">
        <f>IFERROR(VLOOKUP(D986,[13]ServOTROS!$F$16:$M$112,8,0),0)</f>
        <v>0</v>
      </c>
      <c r="T986" s="3">
        <f>IFERROR(VLOOKUP(D986,[13]CANCEL!$F$16:$M$48,8,0),0)</f>
        <v>0</v>
      </c>
      <c r="U986" s="3">
        <f>IFERROR(VLOOKUP(B986,[13]Aaf_PENSION!$C$16:$M$112,11,0),0)</f>
        <v>0</v>
      </c>
      <c r="V986" s="3">
        <f>IFERROR(VLOOKUP(B986,[13]Aaf_SALUD!$C$16:$M$112,11,0),0)</f>
        <v>0</v>
      </c>
      <c r="W986" s="3">
        <f>IFERROR(VLOOKUP(D986,[13]CALIDAD!$F$16:$M$1122,8,0),0)</f>
        <v>5425404</v>
      </c>
      <c r="X986" s="3">
        <f>IFERROR(VLOOKUP(D986,'[14]dinamica municip ok'!$F$4:$G$1107,2,0),0)</f>
        <v>25934779</v>
      </c>
      <c r="Y986" s="3">
        <f>IFERROR(VLOOKUP(B986,[13]Ap_CESANTIAS!$C$16:$M$112,11,0),0)</f>
        <v>0</v>
      </c>
      <c r="Z986" s="3">
        <f>IFERROR(VLOOKUP(B986,[13]Ap_PENSION!$C$16:$M$112,11,0),0)</f>
        <v>0</v>
      </c>
      <c r="AA986" s="3">
        <f>IFERROR(VLOOKUP(B986,[13]Ap_SALUD!$C$16:$M$112,11,0),0)</f>
        <v>0</v>
      </c>
      <c r="AB986" s="3"/>
      <c r="AC986" s="36">
        <f t="shared" si="45"/>
        <v>31360183</v>
      </c>
      <c r="AD986" s="37">
        <f t="shared" si="47"/>
        <v>16276208</v>
      </c>
      <c r="AE986" s="144"/>
    </row>
    <row r="987" spans="1:31" x14ac:dyDescent="0.25">
      <c r="A987" s="29">
        <v>975</v>
      </c>
      <c r="B987" s="61"/>
      <c r="C987" s="143" t="str">
        <f>VLOOKUP(D987,[8]Hoja1!$A$2:$B$1115,2,0)</f>
        <v>68872</v>
      </c>
      <c r="D987" s="31">
        <v>890206250</v>
      </c>
      <c r="E987" s="31">
        <v>217268872</v>
      </c>
      <c r="F987" s="61" t="s">
        <v>485</v>
      </c>
      <c r="G987" s="33">
        <v>0</v>
      </c>
      <c r="H987" s="33">
        <v>0</v>
      </c>
      <c r="I987" s="3">
        <f>IFERROR(VLOOKUP(C987,'[6]Anexo 2'!$A$9:$G$1115,7,0),0)</f>
        <v>93763656</v>
      </c>
      <c r="J987" s="3">
        <f>IFERROR(VLOOKUP(C987,'[6]Anexo 1'!$A$9:$F$1115,6,0),0)</f>
        <v>116185629</v>
      </c>
      <c r="K987" s="3"/>
      <c r="L987" s="3"/>
      <c r="M987" s="3"/>
      <c r="N987" s="3"/>
      <c r="O987" s="3"/>
      <c r="P987" s="34">
        <f t="shared" si="46"/>
        <v>209949285</v>
      </c>
      <c r="Q987" s="35">
        <f>VLOOKUP(D987,FEBRERO!$D$13:$Q$1147,14,0)+VLOOKUP(D987,FEBRERO!$D$13:$AC$1147,26,0)</f>
        <v>0</v>
      </c>
      <c r="R987" s="3">
        <f>IFERROR(VLOOKUP(D987,[13]ServNOMINA!$F$16:$M$112,8,0),0)</f>
        <v>0</v>
      </c>
      <c r="S987" s="3">
        <f>IFERROR(VLOOKUP(D987,[13]ServOTROS!$F$16:$M$112,8,0),0)</f>
        <v>0</v>
      </c>
      <c r="T987" s="3">
        <f>IFERROR(VLOOKUP(D987,[13]CANCEL!$F$16:$M$48,8,0),0)</f>
        <v>0</v>
      </c>
      <c r="U987" s="3">
        <f>IFERROR(VLOOKUP(B987,[13]Aaf_PENSION!$C$16:$M$112,11,0),0)</f>
        <v>0</v>
      </c>
      <c r="V987" s="3">
        <f>IFERROR(VLOOKUP(B987,[13]Aaf_SALUD!$C$16:$M$112,11,0),0)</f>
        <v>0</v>
      </c>
      <c r="W987" s="3">
        <f>IFERROR(VLOOKUP(D987,[13]CALIDAD!$F$16:$M$1122,8,0),0)</f>
        <v>23440914</v>
      </c>
      <c r="X987" s="3">
        <f>IFERROR(VLOOKUP(D987,'[14]dinamica municip ok'!$F$4:$G$1107,2,0),0)</f>
        <v>116185629</v>
      </c>
      <c r="Y987" s="3">
        <f>IFERROR(VLOOKUP(B987,[13]Ap_CESANTIAS!$C$16:$M$112,11,0),0)</f>
        <v>0</v>
      </c>
      <c r="Z987" s="3">
        <f>IFERROR(VLOOKUP(B987,[13]Ap_PENSION!$C$16:$M$112,11,0),0)</f>
        <v>0</v>
      </c>
      <c r="AA987" s="3">
        <f>IFERROR(VLOOKUP(B987,[13]Ap_SALUD!$C$16:$M$112,11,0),0)</f>
        <v>0</v>
      </c>
      <c r="AB987" s="3"/>
      <c r="AC987" s="36">
        <f t="shared" si="45"/>
        <v>139626543</v>
      </c>
      <c r="AD987" s="37">
        <f t="shared" si="47"/>
        <v>70322742</v>
      </c>
      <c r="AE987" s="144"/>
    </row>
    <row r="988" spans="1:31" x14ac:dyDescent="0.25">
      <c r="A988" s="38">
        <v>976</v>
      </c>
      <c r="B988" s="61"/>
      <c r="C988" s="143" t="str">
        <f>VLOOKUP(D988,[8]Hoja1!$A$2:$B$1115,2,0)</f>
        <v>68895</v>
      </c>
      <c r="D988" s="31">
        <v>890204138</v>
      </c>
      <c r="E988" s="31">
        <v>219568895</v>
      </c>
      <c r="F988" s="61" t="s">
        <v>1126</v>
      </c>
      <c r="G988" s="33">
        <v>0</v>
      </c>
      <c r="H988" s="33">
        <v>0</v>
      </c>
      <c r="I988" s="3">
        <f>IFERROR(VLOOKUP(C988,'[6]Anexo 2'!$A$9:$G$1115,7,0),0)</f>
        <v>129906718</v>
      </c>
      <c r="J988" s="3">
        <f>IFERROR(VLOOKUP(C988,'[6]Anexo 1'!$A$9:$F$1115,6,0),0)</f>
        <v>154704380</v>
      </c>
      <c r="K988" s="3"/>
      <c r="L988" s="3"/>
      <c r="M988" s="3"/>
      <c r="N988" s="3"/>
      <c r="O988" s="3"/>
      <c r="P988" s="34">
        <f t="shared" si="46"/>
        <v>284611098</v>
      </c>
      <c r="Q988" s="35">
        <f>VLOOKUP(D988,FEBRERO!$D$13:$Q$1147,14,0)+VLOOKUP(D988,FEBRERO!$D$13:$AC$1147,26,0)</f>
        <v>0</v>
      </c>
      <c r="R988" s="3">
        <f>IFERROR(VLOOKUP(D988,[13]ServNOMINA!$F$16:$M$112,8,0),0)</f>
        <v>0</v>
      </c>
      <c r="S988" s="3">
        <f>IFERROR(VLOOKUP(D988,[13]ServOTROS!$F$16:$M$112,8,0),0)</f>
        <v>0</v>
      </c>
      <c r="T988" s="3">
        <f>IFERROR(VLOOKUP(D988,[13]CANCEL!$F$16:$M$48,8,0),0)</f>
        <v>0</v>
      </c>
      <c r="U988" s="3">
        <f>IFERROR(VLOOKUP(B988,[13]Aaf_PENSION!$C$16:$M$112,11,0),0)</f>
        <v>0</v>
      </c>
      <c r="V988" s="3">
        <f>IFERROR(VLOOKUP(B988,[13]Aaf_SALUD!$C$16:$M$112,11,0),0)</f>
        <v>0</v>
      </c>
      <c r="W988" s="3">
        <f>IFERROR(VLOOKUP(D988,[13]CALIDAD!$F$16:$M$1122,8,0),0)</f>
        <v>32476680</v>
      </c>
      <c r="X988" s="3">
        <f>IFERROR(VLOOKUP(D988,'[14]dinamica municip ok'!$F$4:$G$1107,2,0),0)</f>
        <v>154704380</v>
      </c>
      <c r="Y988" s="3">
        <f>IFERROR(VLOOKUP(B988,[13]Ap_CESANTIAS!$C$16:$M$112,11,0),0)</f>
        <v>0</v>
      </c>
      <c r="Z988" s="3">
        <f>IFERROR(VLOOKUP(B988,[13]Ap_PENSION!$C$16:$M$112,11,0),0)</f>
        <v>0</v>
      </c>
      <c r="AA988" s="3">
        <f>IFERROR(VLOOKUP(B988,[13]Ap_SALUD!$C$16:$M$112,11,0),0)</f>
        <v>0</v>
      </c>
      <c r="AB988" s="3"/>
      <c r="AC988" s="36">
        <f t="shared" si="45"/>
        <v>187181060</v>
      </c>
      <c r="AD988" s="37">
        <f t="shared" si="47"/>
        <v>97430038</v>
      </c>
      <c r="AE988" s="144"/>
    </row>
    <row r="989" spans="1:31" x14ac:dyDescent="0.25">
      <c r="A989" s="29">
        <v>977</v>
      </c>
      <c r="B989" s="61"/>
      <c r="C989" s="143" t="str">
        <f>VLOOKUP(D989,[8]Hoja1!$A$2:$B$1115,2,0)</f>
        <v>70110</v>
      </c>
      <c r="D989" s="31">
        <v>892201286</v>
      </c>
      <c r="E989" s="31">
        <v>211070110</v>
      </c>
      <c r="F989" s="61" t="s">
        <v>495</v>
      </c>
      <c r="G989" s="33">
        <v>0</v>
      </c>
      <c r="H989" s="33">
        <v>0</v>
      </c>
      <c r="I989" s="3">
        <f>IFERROR(VLOOKUP(C989,'[6]Anexo 2'!$A$9:$G$1115,7,0),0)</f>
        <v>294678036</v>
      </c>
      <c r="J989" s="3">
        <f>IFERROR(VLOOKUP(C989,'[6]Anexo 1'!$A$9:$F$1115,6,0),0)</f>
        <v>223482956</v>
      </c>
      <c r="K989" s="3"/>
      <c r="L989" s="3"/>
      <c r="M989" s="3"/>
      <c r="N989" s="3"/>
      <c r="O989" s="3"/>
      <c r="P989" s="34">
        <f t="shared" si="46"/>
        <v>518160992</v>
      </c>
      <c r="Q989" s="35">
        <f>VLOOKUP(D989,FEBRERO!$D$13:$Q$1147,14,0)+VLOOKUP(D989,FEBRERO!$D$13:$AC$1147,26,0)</f>
        <v>0</v>
      </c>
      <c r="R989" s="3">
        <f>IFERROR(VLOOKUP(D989,[13]ServNOMINA!$F$16:$M$112,8,0),0)</f>
        <v>0</v>
      </c>
      <c r="S989" s="3">
        <f>IFERROR(VLOOKUP(D989,[13]ServOTROS!$F$16:$M$112,8,0),0)</f>
        <v>0</v>
      </c>
      <c r="T989" s="3">
        <f>IFERROR(VLOOKUP(D989,[13]CANCEL!$F$16:$M$48,8,0),0)</f>
        <v>0</v>
      </c>
      <c r="U989" s="3">
        <f>IFERROR(VLOOKUP(B989,[13]Aaf_PENSION!$C$16:$M$112,11,0),0)</f>
        <v>0</v>
      </c>
      <c r="V989" s="3">
        <f>IFERROR(VLOOKUP(B989,[13]Aaf_SALUD!$C$16:$M$112,11,0),0)</f>
        <v>0</v>
      </c>
      <c r="W989" s="3">
        <f>IFERROR(VLOOKUP(D989,[13]CALIDAD!$F$16:$M$1122,8,0),0)</f>
        <v>73669509</v>
      </c>
      <c r="X989" s="3">
        <f>IFERROR(VLOOKUP(D989,'[14]dinamica municip ok'!$F$4:$G$1107,2,0),0)</f>
        <v>223482956</v>
      </c>
      <c r="Y989" s="3">
        <f>IFERROR(VLOOKUP(B989,[13]Ap_CESANTIAS!$C$16:$M$112,11,0),0)</f>
        <v>0</v>
      </c>
      <c r="Z989" s="3">
        <f>IFERROR(VLOOKUP(B989,[13]Ap_PENSION!$C$16:$M$112,11,0),0)</f>
        <v>0</v>
      </c>
      <c r="AA989" s="3">
        <f>IFERROR(VLOOKUP(B989,[13]Ap_SALUD!$C$16:$M$112,11,0),0)</f>
        <v>0</v>
      </c>
      <c r="AB989" s="3"/>
      <c r="AC989" s="36">
        <f t="shared" si="45"/>
        <v>297152465</v>
      </c>
      <c r="AD989" s="37">
        <f t="shared" si="47"/>
        <v>221008527</v>
      </c>
      <c r="AE989" s="144"/>
    </row>
    <row r="990" spans="1:31" x14ac:dyDescent="0.25">
      <c r="A990" s="38">
        <v>978</v>
      </c>
      <c r="B990" s="61"/>
      <c r="C990" s="143" t="str">
        <f>VLOOKUP(D990,[8]Hoja1!$A$2:$B$1115,2,0)</f>
        <v>70124</v>
      </c>
      <c r="D990" s="31">
        <v>892200058</v>
      </c>
      <c r="E990" s="31">
        <v>212470124</v>
      </c>
      <c r="F990" s="61" t="s">
        <v>1127</v>
      </c>
      <c r="G990" s="33">
        <v>0</v>
      </c>
      <c r="H990" s="33">
        <v>0</v>
      </c>
      <c r="I990" s="3">
        <f>IFERROR(VLOOKUP(C990,'[6]Anexo 2'!$A$9:$G$1115,7,0),0)</f>
        <v>398977728</v>
      </c>
      <c r="J990" s="3">
        <f>IFERROR(VLOOKUP(C990,'[6]Anexo 1'!$A$9:$F$1115,6,0),0)</f>
        <v>337363287</v>
      </c>
      <c r="K990" s="3"/>
      <c r="L990" s="3"/>
      <c r="M990" s="3"/>
      <c r="N990" s="3"/>
      <c r="O990" s="3"/>
      <c r="P990" s="34">
        <f t="shared" si="46"/>
        <v>736341015</v>
      </c>
      <c r="Q990" s="35">
        <f>VLOOKUP(D990,FEBRERO!$D$13:$Q$1147,14,0)+VLOOKUP(D990,FEBRERO!$D$13:$AC$1147,26,0)</f>
        <v>0</v>
      </c>
      <c r="R990" s="3">
        <f>IFERROR(VLOOKUP(D990,[13]ServNOMINA!$F$16:$M$112,8,0),0)</f>
        <v>0</v>
      </c>
      <c r="S990" s="3">
        <f>IFERROR(VLOOKUP(D990,[13]ServOTROS!$F$16:$M$112,8,0),0)</f>
        <v>0</v>
      </c>
      <c r="T990" s="3">
        <f>IFERROR(VLOOKUP(D990,[13]CANCEL!$F$16:$M$48,8,0),0)</f>
        <v>0</v>
      </c>
      <c r="U990" s="3">
        <f>IFERROR(VLOOKUP(B990,[13]Aaf_PENSION!$C$16:$M$112,11,0),0)</f>
        <v>0</v>
      </c>
      <c r="V990" s="3">
        <f>IFERROR(VLOOKUP(B990,[13]Aaf_SALUD!$C$16:$M$112,11,0),0)</f>
        <v>0</v>
      </c>
      <c r="W990" s="3">
        <f>IFERROR(VLOOKUP(D990,[13]CALIDAD!$F$16:$M$1122,8,0),0)</f>
        <v>99744432</v>
      </c>
      <c r="X990" s="3">
        <f>IFERROR(VLOOKUP(D990,'[14]dinamica municip ok'!$F$4:$G$1107,2,0),0)</f>
        <v>337363287</v>
      </c>
      <c r="Y990" s="3">
        <f>IFERROR(VLOOKUP(B990,[13]Ap_CESANTIAS!$C$16:$M$112,11,0),0)</f>
        <v>0</v>
      </c>
      <c r="Z990" s="3">
        <f>IFERROR(VLOOKUP(B990,[13]Ap_PENSION!$C$16:$M$112,11,0),0)</f>
        <v>0</v>
      </c>
      <c r="AA990" s="3">
        <f>IFERROR(VLOOKUP(B990,[13]Ap_SALUD!$C$16:$M$112,11,0),0)</f>
        <v>0</v>
      </c>
      <c r="AB990" s="3"/>
      <c r="AC990" s="36">
        <f t="shared" si="45"/>
        <v>437107719</v>
      </c>
      <c r="AD990" s="37">
        <f t="shared" si="47"/>
        <v>299233296</v>
      </c>
      <c r="AE990" s="144"/>
    </row>
    <row r="991" spans="1:31" x14ac:dyDescent="0.25">
      <c r="A991" s="29">
        <v>979</v>
      </c>
      <c r="B991" s="61"/>
      <c r="C991" s="143" t="str">
        <f>VLOOKUP(D991,[8]Hoja1!$A$2:$B$1115,2,0)</f>
        <v>70204</v>
      </c>
      <c r="D991" s="31">
        <v>892280053</v>
      </c>
      <c r="E991" s="31">
        <v>210470204</v>
      </c>
      <c r="F991" s="61" t="s">
        <v>1128</v>
      </c>
      <c r="G991" s="33">
        <v>0</v>
      </c>
      <c r="H991" s="33">
        <v>0</v>
      </c>
      <c r="I991" s="3">
        <f>IFERROR(VLOOKUP(C991,'[6]Anexo 2'!$A$9:$G$1115,7,0),0)</f>
        <v>428994768</v>
      </c>
      <c r="J991" s="3">
        <f>IFERROR(VLOOKUP(C991,'[6]Anexo 1'!$A$9:$F$1115,6,0),0)</f>
        <v>319695204</v>
      </c>
      <c r="K991" s="3"/>
      <c r="L991" s="3"/>
      <c r="M991" s="3"/>
      <c r="N991" s="3"/>
      <c r="O991" s="3"/>
      <c r="P991" s="34">
        <f t="shared" si="46"/>
        <v>748689972</v>
      </c>
      <c r="Q991" s="35">
        <f>VLOOKUP(D991,FEBRERO!$D$13:$Q$1147,14,0)+VLOOKUP(D991,FEBRERO!$D$13:$AC$1147,26,0)</f>
        <v>0</v>
      </c>
      <c r="R991" s="3">
        <f>IFERROR(VLOOKUP(D991,[13]ServNOMINA!$F$16:$M$112,8,0),0)</f>
        <v>0</v>
      </c>
      <c r="S991" s="3">
        <f>IFERROR(VLOOKUP(D991,[13]ServOTROS!$F$16:$M$112,8,0),0)</f>
        <v>0</v>
      </c>
      <c r="T991" s="3">
        <f>IFERROR(VLOOKUP(D991,[13]CANCEL!$F$16:$M$48,8,0),0)</f>
        <v>0</v>
      </c>
      <c r="U991" s="3">
        <f>IFERROR(VLOOKUP(B991,[13]Aaf_PENSION!$C$16:$M$112,11,0),0)</f>
        <v>0</v>
      </c>
      <c r="V991" s="3">
        <f>IFERROR(VLOOKUP(B991,[13]Aaf_SALUD!$C$16:$M$112,11,0),0)</f>
        <v>0</v>
      </c>
      <c r="W991" s="3">
        <f>IFERROR(VLOOKUP(D991,[13]CALIDAD!$F$16:$M$1122,8,0),0)</f>
        <v>107248692</v>
      </c>
      <c r="X991" s="3">
        <f>IFERROR(VLOOKUP(D991,'[14]dinamica municip ok'!$F$4:$G$1107,2,0),0)</f>
        <v>319695204</v>
      </c>
      <c r="Y991" s="3">
        <f>IFERROR(VLOOKUP(B991,[13]Ap_CESANTIAS!$C$16:$M$112,11,0),0)</f>
        <v>0</v>
      </c>
      <c r="Z991" s="3">
        <f>IFERROR(VLOOKUP(B991,[13]Ap_PENSION!$C$16:$M$112,11,0),0)</f>
        <v>0</v>
      </c>
      <c r="AA991" s="3">
        <f>IFERROR(VLOOKUP(B991,[13]Ap_SALUD!$C$16:$M$112,11,0),0)</f>
        <v>0</v>
      </c>
      <c r="AB991" s="3"/>
      <c r="AC991" s="36">
        <f t="shared" si="45"/>
        <v>426943896</v>
      </c>
      <c r="AD991" s="37">
        <f t="shared" si="47"/>
        <v>321746076</v>
      </c>
      <c r="AE991" s="144"/>
    </row>
    <row r="992" spans="1:31" x14ac:dyDescent="0.25">
      <c r="A992" s="38">
        <v>980</v>
      </c>
      <c r="B992" s="61"/>
      <c r="C992" s="143" t="str">
        <f>VLOOKUP(D992,[8]Hoja1!$A$2:$B$1115,2,0)</f>
        <v>70215</v>
      </c>
      <c r="D992" s="31">
        <v>892280032</v>
      </c>
      <c r="E992" s="31">
        <v>211570215</v>
      </c>
      <c r="F992" s="61" t="s">
        <v>1129</v>
      </c>
      <c r="G992" s="33">
        <v>0</v>
      </c>
      <c r="H992" s="33">
        <v>0</v>
      </c>
      <c r="I992" s="3">
        <f>IFERROR(VLOOKUP(C992,'[6]Anexo 2'!$A$9:$G$1115,7,0),0)</f>
        <v>1160525104</v>
      </c>
      <c r="J992" s="3">
        <f>IFERROR(VLOOKUP(C992,'[6]Anexo 1'!$A$9:$F$1115,6,0),0)</f>
        <v>1229112476</v>
      </c>
      <c r="K992" s="3"/>
      <c r="L992" s="3"/>
      <c r="M992" s="3"/>
      <c r="N992" s="3"/>
      <c r="O992" s="3"/>
      <c r="P992" s="34">
        <f t="shared" si="46"/>
        <v>2389637580</v>
      </c>
      <c r="Q992" s="35">
        <f>VLOOKUP(D992,FEBRERO!$D$13:$Q$1147,14,0)+VLOOKUP(D992,FEBRERO!$D$13:$AC$1147,26,0)</f>
        <v>0</v>
      </c>
      <c r="R992" s="3">
        <f>IFERROR(VLOOKUP(D992,[13]ServNOMINA!$F$16:$M$112,8,0),0)</f>
        <v>0</v>
      </c>
      <c r="S992" s="3">
        <f>IFERROR(VLOOKUP(D992,[13]ServOTROS!$F$16:$M$112,8,0),0)</f>
        <v>0</v>
      </c>
      <c r="T992" s="3">
        <f>IFERROR(VLOOKUP(D992,[13]CANCEL!$F$16:$M$48,8,0),0)</f>
        <v>0</v>
      </c>
      <c r="U992" s="3">
        <f>IFERROR(VLOOKUP(B992,[13]Aaf_PENSION!$C$16:$M$112,11,0),0)</f>
        <v>0</v>
      </c>
      <c r="V992" s="3">
        <f>IFERROR(VLOOKUP(B992,[13]Aaf_SALUD!$C$16:$M$112,11,0),0)</f>
        <v>0</v>
      </c>
      <c r="W992" s="3">
        <f>IFERROR(VLOOKUP(D992,[13]CALIDAD!$F$16:$M$1122,8,0),0)</f>
        <v>290131275</v>
      </c>
      <c r="X992" s="3">
        <f>IFERROR(VLOOKUP(D992,'[14]dinamica municip ok'!$F$4:$G$1107,2,0),0)</f>
        <v>1229112476</v>
      </c>
      <c r="Y992" s="3">
        <f>IFERROR(VLOOKUP(B992,[13]Ap_CESANTIAS!$C$16:$M$112,11,0),0)</f>
        <v>0</v>
      </c>
      <c r="Z992" s="3">
        <f>IFERROR(VLOOKUP(B992,[13]Ap_PENSION!$C$16:$M$112,11,0),0)</f>
        <v>0</v>
      </c>
      <c r="AA992" s="3">
        <f>IFERROR(VLOOKUP(B992,[13]Ap_SALUD!$C$16:$M$112,11,0),0)</f>
        <v>0</v>
      </c>
      <c r="AB992" s="3"/>
      <c r="AC992" s="36">
        <f t="shared" si="45"/>
        <v>1519243751</v>
      </c>
      <c r="AD992" s="37">
        <f t="shared" si="47"/>
        <v>870393829</v>
      </c>
      <c r="AE992" s="144"/>
    </row>
    <row r="993" spans="1:31" x14ac:dyDescent="0.25">
      <c r="A993" s="29">
        <v>981</v>
      </c>
      <c r="B993" s="61"/>
      <c r="C993" s="143" t="str">
        <f>VLOOKUP(D993,[8]Hoja1!$A$2:$B$1115,2,0)</f>
        <v>70221</v>
      </c>
      <c r="D993" s="31">
        <v>823003543</v>
      </c>
      <c r="E993" s="31">
        <v>89970221</v>
      </c>
      <c r="F993" s="61" t="s">
        <v>1130</v>
      </c>
      <c r="G993" s="33">
        <v>0</v>
      </c>
      <c r="H993" s="33">
        <v>0</v>
      </c>
      <c r="I993" s="3">
        <f>IFERROR(VLOOKUP(C993,'[6]Anexo 2'!$A$9:$G$1115,7,0),0)</f>
        <v>524735176</v>
      </c>
      <c r="J993" s="3">
        <f>IFERROR(VLOOKUP(C993,'[6]Anexo 1'!$A$9:$F$1115,6,0),0)</f>
        <v>542727973</v>
      </c>
      <c r="K993" s="3"/>
      <c r="L993" s="3"/>
      <c r="M993" s="3"/>
      <c r="N993" s="3"/>
      <c r="O993" s="3"/>
      <c r="P993" s="34">
        <f t="shared" si="46"/>
        <v>1067463149</v>
      </c>
      <c r="Q993" s="35">
        <f>VLOOKUP(D993,FEBRERO!$D$13:$Q$1147,14,0)+VLOOKUP(D993,FEBRERO!$D$13:$AC$1147,26,0)</f>
        <v>0</v>
      </c>
      <c r="R993" s="3">
        <f>IFERROR(VLOOKUP(D993,[13]ServNOMINA!$F$16:$M$112,8,0),0)</f>
        <v>0</v>
      </c>
      <c r="S993" s="3">
        <f>IFERROR(VLOOKUP(D993,[13]ServOTROS!$F$16:$M$112,8,0),0)</f>
        <v>0</v>
      </c>
      <c r="T993" s="3">
        <f>IFERROR(VLOOKUP(D993,[13]CANCEL!$F$16:$M$48,8,0),0)</f>
        <v>0</v>
      </c>
      <c r="U993" s="3">
        <f>IFERROR(VLOOKUP(B993,[13]Aaf_PENSION!$C$16:$M$112,11,0),0)</f>
        <v>0</v>
      </c>
      <c r="V993" s="3">
        <f>IFERROR(VLOOKUP(B993,[13]Aaf_SALUD!$C$16:$M$112,11,0),0)</f>
        <v>0</v>
      </c>
      <c r="W993" s="3">
        <f>IFERROR(VLOOKUP(D993,[13]CALIDAD!$F$16:$M$1122,8,0),0)</f>
        <v>131183793</v>
      </c>
      <c r="X993" s="3">
        <f>IFERROR(VLOOKUP(D993,'[14]dinamica municip ok'!$F$4:$G$1107,2,0),0)</f>
        <v>542727973</v>
      </c>
      <c r="Y993" s="3">
        <f>IFERROR(VLOOKUP(B993,[13]Ap_CESANTIAS!$C$16:$M$112,11,0),0)</f>
        <v>0</v>
      </c>
      <c r="Z993" s="3">
        <f>IFERROR(VLOOKUP(B993,[13]Ap_PENSION!$C$16:$M$112,11,0),0)</f>
        <v>0</v>
      </c>
      <c r="AA993" s="3">
        <f>IFERROR(VLOOKUP(B993,[13]Ap_SALUD!$C$16:$M$112,11,0),0)</f>
        <v>0</v>
      </c>
      <c r="AB993" s="3"/>
      <c r="AC993" s="36">
        <f t="shared" si="45"/>
        <v>673911766</v>
      </c>
      <c r="AD993" s="37">
        <f t="shared" si="47"/>
        <v>393551383</v>
      </c>
      <c r="AE993" s="144"/>
    </row>
    <row r="994" spans="1:31" x14ac:dyDescent="0.25">
      <c r="A994" s="38">
        <v>982</v>
      </c>
      <c r="B994" s="61"/>
      <c r="C994" s="143" t="str">
        <f>VLOOKUP(D994,[8]Hoja1!$A$2:$B$1115,2,0)</f>
        <v>70230</v>
      </c>
      <c r="D994" s="31">
        <v>892200740</v>
      </c>
      <c r="E994" s="31">
        <v>213070230</v>
      </c>
      <c r="F994" s="61" t="s">
        <v>1131</v>
      </c>
      <c r="G994" s="33">
        <v>0</v>
      </c>
      <c r="H994" s="33">
        <v>0</v>
      </c>
      <c r="I994" s="3">
        <f>IFERROR(VLOOKUP(C994,'[6]Anexo 2'!$A$9:$G$1115,7,0),0)</f>
        <v>208253204</v>
      </c>
      <c r="J994" s="3">
        <f>IFERROR(VLOOKUP(C994,'[6]Anexo 1'!$A$9:$F$1115,6,0),0)</f>
        <v>126469952</v>
      </c>
      <c r="K994" s="3"/>
      <c r="L994" s="3"/>
      <c r="M994" s="3"/>
      <c r="N994" s="3"/>
      <c r="O994" s="3"/>
      <c r="P994" s="34">
        <f t="shared" si="46"/>
        <v>334723156</v>
      </c>
      <c r="Q994" s="35">
        <f>VLOOKUP(D994,FEBRERO!$D$13:$Q$1147,14,0)+VLOOKUP(D994,FEBRERO!$D$13:$AC$1147,26,0)</f>
        <v>0</v>
      </c>
      <c r="R994" s="3">
        <f>IFERROR(VLOOKUP(D994,[13]ServNOMINA!$F$16:$M$112,8,0),0)</f>
        <v>0</v>
      </c>
      <c r="S994" s="3">
        <f>IFERROR(VLOOKUP(D994,[13]ServOTROS!$F$16:$M$112,8,0),0)</f>
        <v>0</v>
      </c>
      <c r="T994" s="3">
        <f>IFERROR(VLOOKUP(D994,[13]CANCEL!$F$16:$M$48,8,0),0)</f>
        <v>0</v>
      </c>
      <c r="U994" s="3">
        <f>IFERROR(VLOOKUP(B994,[13]Aaf_PENSION!$C$16:$M$112,11,0),0)</f>
        <v>0</v>
      </c>
      <c r="V994" s="3">
        <f>IFERROR(VLOOKUP(B994,[13]Aaf_SALUD!$C$16:$M$112,11,0),0)</f>
        <v>0</v>
      </c>
      <c r="W994" s="3">
        <f>IFERROR(VLOOKUP(D994,[13]CALIDAD!$F$16:$M$1122,8,0),0)</f>
        <v>52063302</v>
      </c>
      <c r="X994" s="3">
        <f>IFERROR(VLOOKUP(D994,'[14]dinamica municip ok'!$F$4:$G$1107,2,0),0)</f>
        <v>126469952</v>
      </c>
      <c r="Y994" s="3">
        <f>IFERROR(VLOOKUP(B994,[13]Ap_CESANTIAS!$C$16:$M$112,11,0),0)</f>
        <v>0</v>
      </c>
      <c r="Z994" s="3">
        <f>IFERROR(VLOOKUP(B994,[13]Ap_PENSION!$C$16:$M$112,11,0),0)</f>
        <v>0</v>
      </c>
      <c r="AA994" s="3">
        <f>IFERROR(VLOOKUP(B994,[13]Ap_SALUD!$C$16:$M$112,11,0),0)</f>
        <v>0</v>
      </c>
      <c r="AB994" s="3"/>
      <c r="AC994" s="36">
        <f t="shared" si="45"/>
        <v>178533254</v>
      </c>
      <c r="AD994" s="37">
        <f t="shared" si="47"/>
        <v>156189902</v>
      </c>
      <c r="AE994" s="144"/>
    </row>
    <row r="995" spans="1:31" x14ac:dyDescent="0.25">
      <c r="A995" s="29">
        <v>983</v>
      </c>
      <c r="B995" s="61"/>
      <c r="C995" s="143" t="str">
        <f>VLOOKUP(D995,[8]Hoja1!$A$2:$B$1115,2,0)</f>
        <v>70233</v>
      </c>
      <c r="D995" s="31">
        <v>823002595</v>
      </c>
      <c r="E995" s="31">
        <v>213370233</v>
      </c>
      <c r="F995" s="61" t="s">
        <v>1132</v>
      </c>
      <c r="G995" s="33">
        <v>0</v>
      </c>
      <c r="H995" s="33">
        <v>0</v>
      </c>
      <c r="I995" s="3">
        <f>IFERROR(VLOOKUP(C995,'[6]Anexo 2'!$A$9:$G$1115,7,0),0)</f>
        <v>325855780</v>
      </c>
      <c r="J995" s="3">
        <f>IFERROR(VLOOKUP(C995,'[6]Anexo 1'!$A$9:$F$1115,6,0),0)</f>
        <v>285322934</v>
      </c>
      <c r="K995" s="3"/>
      <c r="L995" s="3"/>
      <c r="M995" s="3"/>
      <c r="N995" s="3"/>
      <c r="O995" s="3"/>
      <c r="P995" s="34">
        <f t="shared" si="46"/>
        <v>611178714</v>
      </c>
      <c r="Q995" s="35">
        <f>VLOOKUP(D995,FEBRERO!$D$13:$Q$1147,14,0)+VLOOKUP(D995,FEBRERO!$D$13:$AC$1147,26,0)</f>
        <v>0</v>
      </c>
      <c r="R995" s="3">
        <f>IFERROR(VLOOKUP(D995,[13]ServNOMINA!$F$16:$M$112,8,0),0)</f>
        <v>0</v>
      </c>
      <c r="S995" s="3">
        <f>IFERROR(VLOOKUP(D995,[13]ServOTROS!$F$16:$M$112,8,0),0)</f>
        <v>0</v>
      </c>
      <c r="T995" s="3">
        <f>IFERROR(VLOOKUP(D995,[13]CANCEL!$F$16:$M$48,8,0),0)</f>
        <v>0</v>
      </c>
      <c r="U995" s="3">
        <f>IFERROR(VLOOKUP(B995,[13]Aaf_PENSION!$C$16:$M$112,11,0),0)</f>
        <v>0</v>
      </c>
      <c r="V995" s="3">
        <f>IFERROR(VLOOKUP(B995,[13]Aaf_SALUD!$C$16:$M$112,11,0),0)</f>
        <v>0</v>
      </c>
      <c r="W995" s="3">
        <f>IFERROR(VLOOKUP(D995,[13]CALIDAD!$F$16:$M$1122,8,0),0)</f>
        <v>81463944</v>
      </c>
      <c r="X995" s="3">
        <f>IFERROR(VLOOKUP(D995,'[14]dinamica municip ok'!$F$4:$G$1107,2,0),0)</f>
        <v>285322934</v>
      </c>
      <c r="Y995" s="3">
        <f>IFERROR(VLOOKUP(B995,[13]Ap_CESANTIAS!$C$16:$M$112,11,0),0)</f>
        <v>0</v>
      </c>
      <c r="Z995" s="3">
        <f>IFERROR(VLOOKUP(B995,[13]Ap_PENSION!$C$16:$M$112,11,0),0)</f>
        <v>0</v>
      </c>
      <c r="AA995" s="3">
        <f>IFERROR(VLOOKUP(B995,[13]Ap_SALUD!$C$16:$M$112,11,0),0)</f>
        <v>0</v>
      </c>
      <c r="AB995" s="3"/>
      <c r="AC995" s="36">
        <f t="shared" si="45"/>
        <v>366786878</v>
      </c>
      <c r="AD995" s="37">
        <f t="shared" si="47"/>
        <v>244391836</v>
      </c>
      <c r="AE995" s="144"/>
    </row>
    <row r="996" spans="1:31" x14ac:dyDescent="0.25">
      <c r="A996" s="38">
        <v>984</v>
      </c>
      <c r="B996" s="61"/>
      <c r="C996" s="143" t="str">
        <f>VLOOKUP(D996,[8]Hoja1!$A$2:$B$1115,2,0)</f>
        <v>70235</v>
      </c>
      <c r="D996" s="31">
        <v>800049826</v>
      </c>
      <c r="E996" s="31">
        <v>213570235</v>
      </c>
      <c r="F996" s="61" t="s">
        <v>1133</v>
      </c>
      <c r="G996" s="33">
        <v>0</v>
      </c>
      <c r="H996" s="33">
        <v>0</v>
      </c>
      <c r="I996" s="3">
        <f>IFERROR(VLOOKUP(C996,'[6]Anexo 2'!$A$9:$G$1115,7,0),0)</f>
        <v>597376960</v>
      </c>
      <c r="J996" s="3">
        <f>IFERROR(VLOOKUP(C996,'[6]Anexo 1'!$A$9:$F$1115,6,0),0)</f>
        <v>504613553</v>
      </c>
      <c r="K996" s="3"/>
      <c r="L996" s="3"/>
      <c r="M996" s="3"/>
      <c r="N996" s="3"/>
      <c r="O996" s="3"/>
      <c r="P996" s="34">
        <f t="shared" si="46"/>
        <v>1101990513</v>
      </c>
      <c r="Q996" s="35">
        <f>VLOOKUP(D996,FEBRERO!$D$13:$Q$1147,14,0)+VLOOKUP(D996,FEBRERO!$D$13:$AC$1147,26,0)</f>
        <v>0</v>
      </c>
      <c r="R996" s="3">
        <f>IFERROR(VLOOKUP(D996,[13]ServNOMINA!$F$16:$M$112,8,0),0)</f>
        <v>0</v>
      </c>
      <c r="S996" s="3">
        <f>IFERROR(VLOOKUP(D996,[13]ServOTROS!$F$16:$M$112,8,0),0)</f>
        <v>0</v>
      </c>
      <c r="T996" s="3">
        <f>IFERROR(VLOOKUP(D996,[13]CANCEL!$F$16:$M$48,8,0),0)</f>
        <v>0</v>
      </c>
      <c r="U996" s="3">
        <f>IFERROR(VLOOKUP(B996,[13]Aaf_PENSION!$C$16:$M$112,11,0),0)</f>
        <v>0</v>
      </c>
      <c r="V996" s="3">
        <f>IFERROR(VLOOKUP(B996,[13]Aaf_SALUD!$C$16:$M$112,11,0),0)</f>
        <v>0</v>
      </c>
      <c r="W996" s="3">
        <f>IFERROR(VLOOKUP(D996,[13]CALIDAD!$F$16:$M$1122,8,0),0)</f>
        <v>149344239</v>
      </c>
      <c r="X996" s="3">
        <f>IFERROR(VLOOKUP(D996,'[14]dinamica municip ok'!$F$4:$G$1107,2,0),0)</f>
        <v>504613553</v>
      </c>
      <c r="Y996" s="3">
        <f>IFERROR(VLOOKUP(B996,[13]Ap_CESANTIAS!$C$16:$M$112,11,0),0)</f>
        <v>0</v>
      </c>
      <c r="Z996" s="3">
        <f>IFERROR(VLOOKUP(B996,[13]Ap_PENSION!$C$16:$M$112,11,0),0)</f>
        <v>0</v>
      </c>
      <c r="AA996" s="3">
        <f>IFERROR(VLOOKUP(B996,[13]Ap_SALUD!$C$16:$M$112,11,0),0)</f>
        <v>0</v>
      </c>
      <c r="AB996" s="3"/>
      <c r="AC996" s="36">
        <f t="shared" si="45"/>
        <v>653957792</v>
      </c>
      <c r="AD996" s="37">
        <f t="shared" si="47"/>
        <v>448032721</v>
      </c>
      <c r="AE996" s="144"/>
    </row>
    <row r="997" spans="1:31" x14ac:dyDescent="0.25">
      <c r="A997" s="29">
        <v>985</v>
      </c>
      <c r="B997" s="61"/>
      <c r="C997" s="143" t="str">
        <f>VLOOKUP(D997,[8]Hoja1!$A$2:$B$1115,2,0)</f>
        <v>70265</v>
      </c>
      <c r="D997" s="31">
        <v>800061313</v>
      </c>
      <c r="E997" s="31">
        <v>216570265</v>
      </c>
      <c r="F997" s="61" t="s">
        <v>1134</v>
      </c>
      <c r="G997" s="33">
        <v>0</v>
      </c>
      <c r="H997" s="33">
        <v>0</v>
      </c>
      <c r="I997" s="3">
        <f>IFERROR(VLOOKUP(C997,'[6]Anexo 2'!$A$9:$G$1115,7,0),0)</f>
        <v>744815672</v>
      </c>
      <c r="J997" s="3">
        <f>IFERROR(VLOOKUP(C997,'[6]Anexo 1'!$A$9:$F$1115,6,0),0)</f>
        <v>558589486</v>
      </c>
      <c r="K997" s="3"/>
      <c r="L997" s="3"/>
      <c r="M997" s="3"/>
      <c r="N997" s="3"/>
      <c r="O997" s="3"/>
      <c r="P997" s="34">
        <f t="shared" si="46"/>
        <v>1303405158</v>
      </c>
      <c r="Q997" s="35">
        <f>VLOOKUP(D997,FEBRERO!$D$13:$Q$1147,14,0)+VLOOKUP(D997,FEBRERO!$D$13:$AC$1147,26,0)</f>
        <v>0</v>
      </c>
      <c r="R997" s="3">
        <f>IFERROR(VLOOKUP(D997,[13]ServNOMINA!$F$16:$M$112,8,0),0)</f>
        <v>0</v>
      </c>
      <c r="S997" s="3">
        <f>IFERROR(VLOOKUP(D997,[13]ServOTROS!$F$16:$M$112,8,0),0)</f>
        <v>0</v>
      </c>
      <c r="T997" s="3">
        <f>IFERROR(VLOOKUP(D997,[13]CANCEL!$F$16:$M$48,8,0),0)</f>
        <v>0</v>
      </c>
      <c r="U997" s="3">
        <f>IFERROR(VLOOKUP(B997,[13]Aaf_PENSION!$C$16:$M$112,11,0),0)</f>
        <v>0</v>
      </c>
      <c r="V997" s="3">
        <f>IFERROR(VLOOKUP(B997,[13]Aaf_SALUD!$C$16:$M$112,11,0),0)</f>
        <v>0</v>
      </c>
      <c r="W997" s="3">
        <f>IFERROR(VLOOKUP(D997,[13]CALIDAD!$F$16:$M$1122,8,0),0)</f>
        <v>186203919</v>
      </c>
      <c r="X997" s="3">
        <f>IFERROR(VLOOKUP(D997,'[14]dinamica municip ok'!$F$4:$G$1107,2,0),0)</f>
        <v>558589486</v>
      </c>
      <c r="Y997" s="3">
        <f>IFERROR(VLOOKUP(B997,[13]Ap_CESANTIAS!$C$16:$M$112,11,0),0)</f>
        <v>0</v>
      </c>
      <c r="Z997" s="3">
        <f>IFERROR(VLOOKUP(B997,[13]Ap_PENSION!$C$16:$M$112,11,0),0)</f>
        <v>0</v>
      </c>
      <c r="AA997" s="3">
        <f>IFERROR(VLOOKUP(B997,[13]Ap_SALUD!$C$16:$M$112,11,0),0)</f>
        <v>0</v>
      </c>
      <c r="AB997" s="3"/>
      <c r="AC997" s="36">
        <f t="shared" si="45"/>
        <v>744793405</v>
      </c>
      <c r="AD997" s="37">
        <f t="shared" si="47"/>
        <v>558611753</v>
      </c>
      <c r="AE997" s="144"/>
    </row>
    <row r="998" spans="1:31" x14ac:dyDescent="0.25">
      <c r="A998" s="38">
        <v>986</v>
      </c>
      <c r="B998" s="61"/>
      <c r="C998" s="143" t="str">
        <f>VLOOKUP(D998,[8]Hoja1!$A$2:$B$1115,2,0)</f>
        <v>70400</v>
      </c>
      <c r="D998" s="31">
        <v>800050331</v>
      </c>
      <c r="E998" s="31">
        <v>210070400</v>
      </c>
      <c r="F998" s="61" t="s">
        <v>367</v>
      </c>
      <c r="G998" s="33">
        <v>0</v>
      </c>
      <c r="H998" s="33">
        <v>0</v>
      </c>
      <c r="I998" s="3">
        <f>IFERROR(VLOOKUP(C998,'[6]Anexo 2'!$A$9:$G$1115,7,0),0)</f>
        <v>388155352</v>
      </c>
      <c r="J998" s="3">
        <f>IFERROR(VLOOKUP(C998,'[6]Anexo 1'!$A$9:$F$1115,6,0),0)</f>
        <v>313779804</v>
      </c>
      <c r="K998" s="3"/>
      <c r="L998" s="3"/>
      <c r="M998" s="3"/>
      <c r="N998" s="3"/>
      <c r="O998" s="3"/>
      <c r="P998" s="34">
        <f t="shared" si="46"/>
        <v>701935156</v>
      </c>
      <c r="Q998" s="35">
        <f>VLOOKUP(D998,FEBRERO!$D$13:$Q$1147,14,0)+VLOOKUP(D998,FEBRERO!$D$13:$AC$1147,26,0)</f>
        <v>0</v>
      </c>
      <c r="R998" s="3">
        <f>IFERROR(VLOOKUP(D998,[13]ServNOMINA!$F$16:$M$112,8,0),0)</f>
        <v>0</v>
      </c>
      <c r="S998" s="3">
        <f>IFERROR(VLOOKUP(D998,[13]ServOTROS!$F$16:$M$112,8,0),0)</f>
        <v>0</v>
      </c>
      <c r="T998" s="3">
        <f>IFERROR(VLOOKUP(D998,[13]CANCEL!$F$16:$M$48,8,0),0)</f>
        <v>0</v>
      </c>
      <c r="U998" s="3">
        <f>IFERROR(VLOOKUP(B998,[13]Aaf_PENSION!$C$16:$M$112,11,0),0)</f>
        <v>0</v>
      </c>
      <c r="V998" s="3">
        <f>IFERROR(VLOOKUP(B998,[13]Aaf_SALUD!$C$16:$M$112,11,0),0)</f>
        <v>0</v>
      </c>
      <c r="W998" s="3">
        <f>IFERROR(VLOOKUP(D998,[13]CALIDAD!$F$16:$M$1122,8,0),0)</f>
        <v>97038837</v>
      </c>
      <c r="X998" s="3">
        <f>IFERROR(VLOOKUP(D998,'[14]dinamica municip ok'!$F$4:$G$1107,2,0),0)</f>
        <v>313779804</v>
      </c>
      <c r="Y998" s="3">
        <f>IFERROR(VLOOKUP(B998,[13]Ap_CESANTIAS!$C$16:$M$112,11,0),0)</f>
        <v>0</v>
      </c>
      <c r="Z998" s="3">
        <f>IFERROR(VLOOKUP(B998,[13]Ap_PENSION!$C$16:$M$112,11,0),0)</f>
        <v>0</v>
      </c>
      <c r="AA998" s="3">
        <f>IFERROR(VLOOKUP(B998,[13]Ap_SALUD!$C$16:$M$112,11,0),0)</f>
        <v>0</v>
      </c>
      <c r="AB998" s="3"/>
      <c r="AC998" s="36">
        <f t="shared" si="45"/>
        <v>410818641</v>
      </c>
      <c r="AD998" s="37">
        <f t="shared" si="47"/>
        <v>291116515</v>
      </c>
      <c r="AE998" s="144"/>
    </row>
    <row r="999" spans="1:31" x14ac:dyDescent="0.25">
      <c r="A999" s="29">
        <v>987</v>
      </c>
      <c r="B999" s="61"/>
      <c r="C999" s="143" t="str">
        <f>VLOOKUP(D999,[8]Hoja1!$A$2:$B$1115,2,0)</f>
        <v>70418</v>
      </c>
      <c r="D999" s="31">
        <v>892201287</v>
      </c>
      <c r="E999" s="31">
        <v>211870418</v>
      </c>
      <c r="F999" s="61" t="s">
        <v>1135</v>
      </c>
      <c r="G999" s="33">
        <v>0</v>
      </c>
      <c r="H999" s="33">
        <v>0</v>
      </c>
      <c r="I999" s="3">
        <f>IFERROR(VLOOKUP(C999,'[6]Anexo 2'!$A$9:$G$1115,7,0),0)</f>
        <v>562471016</v>
      </c>
      <c r="J999" s="3">
        <f>IFERROR(VLOOKUP(C999,'[6]Anexo 1'!$A$9:$F$1115,6,0),0)</f>
        <v>555393865</v>
      </c>
      <c r="K999" s="3"/>
      <c r="L999" s="3"/>
      <c r="M999" s="3"/>
      <c r="N999" s="3"/>
      <c r="O999" s="3"/>
      <c r="P999" s="34">
        <f t="shared" si="46"/>
        <v>1117864881</v>
      </c>
      <c r="Q999" s="35">
        <f>VLOOKUP(D999,FEBRERO!$D$13:$Q$1147,14,0)+VLOOKUP(D999,FEBRERO!$D$13:$AC$1147,26,0)</f>
        <v>0</v>
      </c>
      <c r="R999" s="3">
        <f>IFERROR(VLOOKUP(D999,[13]ServNOMINA!$F$16:$M$112,8,0),0)</f>
        <v>0</v>
      </c>
      <c r="S999" s="3">
        <f>IFERROR(VLOOKUP(D999,[13]ServOTROS!$F$16:$M$112,8,0),0)</f>
        <v>0</v>
      </c>
      <c r="T999" s="3">
        <f>IFERROR(VLOOKUP(D999,[13]CANCEL!$F$16:$M$48,8,0),0)</f>
        <v>0</v>
      </c>
      <c r="U999" s="3">
        <f>IFERROR(VLOOKUP(B999,[13]Aaf_PENSION!$C$16:$M$112,11,0),0)</f>
        <v>0</v>
      </c>
      <c r="V999" s="3">
        <f>IFERROR(VLOOKUP(B999,[13]Aaf_SALUD!$C$16:$M$112,11,0),0)</f>
        <v>0</v>
      </c>
      <c r="W999" s="3">
        <f>IFERROR(VLOOKUP(D999,[13]CALIDAD!$F$16:$M$1122,8,0),0)</f>
        <v>140617755</v>
      </c>
      <c r="X999" s="3">
        <f>IFERROR(VLOOKUP(D999,'[14]dinamica municip ok'!$F$4:$G$1107,2,0),0)</f>
        <v>555393865</v>
      </c>
      <c r="Y999" s="3">
        <f>IFERROR(VLOOKUP(B999,[13]Ap_CESANTIAS!$C$16:$M$112,11,0),0)</f>
        <v>0</v>
      </c>
      <c r="Z999" s="3">
        <f>IFERROR(VLOOKUP(B999,[13]Ap_PENSION!$C$16:$M$112,11,0),0)</f>
        <v>0</v>
      </c>
      <c r="AA999" s="3">
        <f>IFERROR(VLOOKUP(B999,[13]Ap_SALUD!$C$16:$M$112,11,0),0)</f>
        <v>0</v>
      </c>
      <c r="AB999" s="3"/>
      <c r="AC999" s="36">
        <f t="shared" si="45"/>
        <v>696011620</v>
      </c>
      <c r="AD999" s="37">
        <f t="shared" si="47"/>
        <v>421853261</v>
      </c>
      <c r="AE999" s="144"/>
    </row>
    <row r="1000" spans="1:31" x14ac:dyDescent="0.25">
      <c r="A1000" s="38">
        <v>988</v>
      </c>
      <c r="B1000" s="61"/>
      <c r="C1000" s="143" t="str">
        <f>VLOOKUP(D1000,[8]Hoja1!$A$2:$B$1115,2,0)</f>
        <v>70429</v>
      </c>
      <c r="D1000" s="31">
        <v>892280057</v>
      </c>
      <c r="E1000" s="31">
        <v>212970429</v>
      </c>
      <c r="F1000" s="61" t="s">
        <v>1136</v>
      </c>
      <c r="G1000" s="33">
        <v>0</v>
      </c>
      <c r="H1000" s="33">
        <v>0</v>
      </c>
      <c r="I1000" s="3">
        <f>IFERROR(VLOOKUP(C1000,'[6]Anexo 2'!$A$9:$G$1115,7,0),0)</f>
        <v>1851625920</v>
      </c>
      <c r="J1000" s="3">
        <f>IFERROR(VLOOKUP(C1000,'[6]Anexo 1'!$A$9:$F$1115,6,0),0)</f>
        <v>1396843663</v>
      </c>
      <c r="K1000" s="3"/>
      <c r="L1000" s="3"/>
      <c r="M1000" s="3"/>
      <c r="N1000" s="3"/>
      <c r="O1000" s="3"/>
      <c r="P1000" s="34">
        <f t="shared" si="46"/>
        <v>3248469583</v>
      </c>
      <c r="Q1000" s="35">
        <f>VLOOKUP(D1000,FEBRERO!$D$13:$Q$1147,14,0)+VLOOKUP(D1000,FEBRERO!$D$13:$AC$1147,26,0)</f>
        <v>0</v>
      </c>
      <c r="R1000" s="3">
        <f>IFERROR(VLOOKUP(D1000,[13]ServNOMINA!$F$16:$M$112,8,0),0)</f>
        <v>0</v>
      </c>
      <c r="S1000" s="3">
        <f>IFERROR(VLOOKUP(D1000,[13]ServOTROS!$F$16:$M$112,8,0),0)</f>
        <v>0</v>
      </c>
      <c r="T1000" s="3">
        <f>IFERROR(VLOOKUP(D1000,[13]CANCEL!$F$16:$M$48,8,0),0)</f>
        <v>0</v>
      </c>
      <c r="U1000" s="3">
        <f>IFERROR(VLOOKUP(B1000,[13]Aaf_PENSION!$C$16:$M$112,11,0),0)</f>
        <v>0</v>
      </c>
      <c r="V1000" s="3">
        <f>IFERROR(VLOOKUP(B1000,[13]Aaf_SALUD!$C$16:$M$112,11,0),0)</f>
        <v>0</v>
      </c>
      <c r="W1000" s="3">
        <f>IFERROR(VLOOKUP(D1000,[13]CALIDAD!$F$16:$M$1122,8,0),0)</f>
        <v>462906480</v>
      </c>
      <c r="X1000" s="3">
        <f>IFERROR(VLOOKUP(D1000,'[14]dinamica municip ok'!$F$4:$G$1107,2,0),0)</f>
        <v>1396843663</v>
      </c>
      <c r="Y1000" s="3">
        <f>IFERROR(VLOOKUP(B1000,[13]Ap_CESANTIAS!$C$16:$M$112,11,0),0)</f>
        <v>0</v>
      </c>
      <c r="Z1000" s="3">
        <f>IFERROR(VLOOKUP(B1000,[13]Ap_PENSION!$C$16:$M$112,11,0),0)</f>
        <v>0</v>
      </c>
      <c r="AA1000" s="3">
        <f>IFERROR(VLOOKUP(B1000,[13]Ap_SALUD!$C$16:$M$112,11,0),0)</f>
        <v>0</v>
      </c>
      <c r="AB1000" s="3"/>
      <c r="AC1000" s="36">
        <f t="shared" si="45"/>
        <v>1859750143</v>
      </c>
      <c r="AD1000" s="37">
        <f t="shared" si="47"/>
        <v>1388719440</v>
      </c>
      <c r="AE1000" s="144"/>
    </row>
    <row r="1001" spans="1:31" x14ac:dyDescent="0.25">
      <c r="A1001" s="29">
        <v>989</v>
      </c>
      <c r="B1001" s="61"/>
      <c r="C1001" s="143" t="str">
        <f>VLOOKUP(D1001,[8]Hoja1!$A$2:$B$1115,2,0)</f>
        <v>70473</v>
      </c>
      <c r="D1001" s="31">
        <v>892201296</v>
      </c>
      <c r="E1001" s="31">
        <v>217370473</v>
      </c>
      <c r="F1001" s="61" t="s">
        <v>1137</v>
      </c>
      <c r="G1001" s="33">
        <v>0</v>
      </c>
      <c r="H1001" s="33">
        <v>0</v>
      </c>
      <c r="I1001" s="3">
        <f>IFERROR(VLOOKUP(C1001,'[6]Anexo 2'!$A$9:$G$1115,7,0),0)</f>
        <v>349632852</v>
      </c>
      <c r="J1001" s="3">
        <f>IFERROR(VLOOKUP(C1001,'[6]Anexo 1'!$A$9:$F$1115,6,0),0)</f>
        <v>311502096</v>
      </c>
      <c r="K1001" s="3"/>
      <c r="L1001" s="3"/>
      <c r="M1001" s="3"/>
      <c r="N1001" s="3"/>
      <c r="O1001" s="3"/>
      <c r="P1001" s="34">
        <f t="shared" si="46"/>
        <v>661134948</v>
      </c>
      <c r="Q1001" s="35">
        <f>VLOOKUP(D1001,FEBRERO!$D$13:$Q$1147,14,0)+VLOOKUP(D1001,FEBRERO!$D$13:$AC$1147,26,0)</f>
        <v>0</v>
      </c>
      <c r="R1001" s="3">
        <f>IFERROR(VLOOKUP(D1001,[13]ServNOMINA!$F$16:$M$112,8,0),0)</f>
        <v>0</v>
      </c>
      <c r="S1001" s="3">
        <f>IFERROR(VLOOKUP(D1001,[13]ServOTROS!$F$16:$M$112,8,0),0)</f>
        <v>0</v>
      </c>
      <c r="T1001" s="3">
        <f>IFERROR(VLOOKUP(D1001,[13]CANCEL!$F$16:$M$48,8,0),0)</f>
        <v>0</v>
      </c>
      <c r="U1001" s="3">
        <f>IFERROR(VLOOKUP(B1001,[13]Aaf_PENSION!$C$16:$M$112,11,0),0)</f>
        <v>0</v>
      </c>
      <c r="V1001" s="3">
        <f>IFERROR(VLOOKUP(B1001,[13]Aaf_SALUD!$C$16:$M$112,11,0),0)</f>
        <v>0</v>
      </c>
      <c r="W1001" s="3">
        <f>IFERROR(VLOOKUP(D1001,[13]CALIDAD!$F$16:$M$1122,8,0),0)</f>
        <v>87408213</v>
      </c>
      <c r="X1001" s="3">
        <f>IFERROR(VLOOKUP(D1001,'[14]dinamica municip ok'!$F$4:$G$1107,2,0),0)</f>
        <v>311502096</v>
      </c>
      <c r="Y1001" s="3">
        <f>IFERROR(VLOOKUP(B1001,[13]Ap_CESANTIAS!$C$16:$M$112,11,0),0)</f>
        <v>0</v>
      </c>
      <c r="Z1001" s="3">
        <f>IFERROR(VLOOKUP(B1001,[13]Ap_PENSION!$C$16:$M$112,11,0),0)</f>
        <v>0</v>
      </c>
      <c r="AA1001" s="3">
        <f>IFERROR(VLOOKUP(B1001,[13]Ap_SALUD!$C$16:$M$112,11,0),0)</f>
        <v>0</v>
      </c>
      <c r="AB1001" s="3"/>
      <c r="AC1001" s="36">
        <f t="shared" si="45"/>
        <v>398910309</v>
      </c>
      <c r="AD1001" s="37">
        <f t="shared" si="47"/>
        <v>262224639</v>
      </c>
      <c r="AE1001" s="144"/>
    </row>
    <row r="1002" spans="1:31" x14ac:dyDescent="0.25">
      <c r="A1002" s="38">
        <v>990</v>
      </c>
      <c r="B1002" s="61"/>
      <c r="C1002" s="143" t="str">
        <f>VLOOKUP(D1002,[8]Hoja1!$A$2:$B$1115,2,0)</f>
        <v>70508</v>
      </c>
      <c r="D1002" s="31">
        <v>800100729</v>
      </c>
      <c r="E1002" s="31">
        <v>210870508</v>
      </c>
      <c r="F1002" s="61" t="s">
        <v>1138</v>
      </c>
      <c r="G1002" s="33">
        <v>0</v>
      </c>
      <c r="H1002" s="33">
        <v>0</v>
      </c>
      <c r="I1002" s="3">
        <f>IFERROR(VLOOKUP(C1002,'[6]Anexo 2'!$A$9:$G$1115,7,0),0)</f>
        <v>620745720</v>
      </c>
      <c r="J1002" s="3">
        <f>IFERROR(VLOOKUP(C1002,'[6]Anexo 1'!$A$9:$F$1115,6,0),0)</f>
        <v>591713228</v>
      </c>
      <c r="K1002" s="3"/>
      <c r="L1002" s="3"/>
      <c r="M1002" s="3"/>
      <c r="N1002" s="3"/>
      <c r="O1002" s="3"/>
      <c r="P1002" s="34">
        <f t="shared" si="46"/>
        <v>1212458948</v>
      </c>
      <c r="Q1002" s="35">
        <f>VLOOKUP(D1002,FEBRERO!$D$13:$Q$1147,14,0)+VLOOKUP(D1002,FEBRERO!$D$13:$AC$1147,26,0)</f>
        <v>0</v>
      </c>
      <c r="R1002" s="3">
        <f>IFERROR(VLOOKUP(D1002,[13]ServNOMINA!$F$16:$M$112,8,0),0)</f>
        <v>0</v>
      </c>
      <c r="S1002" s="3">
        <f>IFERROR(VLOOKUP(D1002,[13]ServOTROS!$F$16:$M$112,8,0),0)</f>
        <v>0</v>
      </c>
      <c r="T1002" s="3">
        <f>IFERROR(VLOOKUP(D1002,[13]CANCEL!$F$16:$M$48,8,0),0)</f>
        <v>0</v>
      </c>
      <c r="U1002" s="3">
        <f>IFERROR(VLOOKUP(B1002,[13]Aaf_PENSION!$C$16:$M$112,11,0),0)</f>
        <v>0</v>
      </c>
      <c r="V1002" s="3">
        <f>IFERROR(VLOOKUP(B1002,[13]Aaf_SALUD!$C$16:$M$112,11,0),0)</f>
        <v>0</v>
      </c>
      <c r="W1002" s="3">
        <f>IFERROR(VLOOKUP(D1002,[13]CALIDAD!$F$16:$M$1122,8,0),0)</f>
        <v>155186430</v>
      </c>
      <c r="X1002" s="3">
        <f>IFERROR(VLOOKUP(D1002,'[14]dinamica municip ok'!$F$4:$G$1107,2,0),0)</f>
        <v>591713228</v>
      </c>
      <c r="Y1002" s="3">
        <f>IFERROR(VLOOKUP(B1002,[13]Ap_CESANTIAS!$C$16:$M$112,11,0),0)</f>
        <v>0</v>
      </c>
      <c r="Z1002" s="3">
        <f>IFERROR(VLOOKUP(B1002,[13]Ap_PENSION!$C$16:$M$112,11,0),0)</f>
        <v>0</v>
      </c>
      <c r="AA1002" s="3">
        <f>IFERROR(VLOOKUP(B1002,[13]Ap_SALUD!$C$16:$M$112,11,0),0)</f>
        <v>0</v>
      </c>
      <c r="AB1002" s="3"/>
      <c r="AC1002" s="36">
        <f t="shared" si="45"/>
        <v>746899658</v>
      </c>
      <c r="AD1002" s="37">
        <f t="shared" si="47"/>
        <v>465559290</v>
      </c>
      <c r="AE1002" s="144"/>
    </row>
    <row r="1003" spans="1:31" x14ac:dyDescent="0.25">
      <c r="A1003" s="29">
        <v>991</v>
      </c>
      <c r="B1003" s="61"/>
      <c r="C1003" s="143" t="str">
        <f>VLOOKUP(D1003,[8]Hoja1!$A$2:$B$1115,2,0)</f>
        <v>70523</v>
      </c>
      <c r="D1003" s="31">
        <v>892200312</v>
      </c>
      <c r="E1003" s="31">
        <v>212370523</v>
      </c>
      <c r="F1003" s="61" t="s">
        <v>1139</v>
      </c>
      <c r="G1003" s="33">
        <v>0</v>
      </c>
      <c r="H1003" s="33">
        <v>0</v>
      </c>
      <c r="I1003" s="3">
        <f>IFERROR(VLOOKUP(C1003,'[6]Anexo 2'!$A$9:$G$1115,7,0),0)</f>
        <v>619663784</v>
      </c>
      <c r="J1003" s="3">
        <f>IFERROR(VLOOKUP(C1003,'[6]Anexo 1'!$A$9:$F$1115,6,0),0)</f>
        <v>457710145</v>
      </c>
      <c r="K1003" s="3"/>
      <c r="L1003" s="3"/>
      <c r="M1003" s="3"/>
      <c r="N1003" s="3"/>
      <c r="O1003" s="3"/>
      <c r="P1003" s="34">
        <f t="shared" si="46"/>
        <v>1077373929</v>
      </c>
      <c r="Q1003" s="35">
        <f>VLOOKUP(D1003,FEBRERO!$D$13:$Q$1147,14,0)+VLOOKUP(D1003,FEBRERO!$D$13:$AC$1147,26,0)</f>
        <v>0</v>
      </c>
      <c r="R1003" s="3">
        <f>IFERROR(VLOOKUP(D1003,[13]ServNOMINA!$F$16:$M$112,8,0),0)</f>
        <v>0</v>
      </c>
      <c r="S1003" s="3">
        <f>IFERROR(VLOOKUP(D1003,[13]ServOTROS!$F$16:$M$112,8,0),0)</f>
        <v>0</v>
      </c>
      <c r="T1003" s="3">
        <f>IFERROR(VLOOKUP(D1003,[13]CANCEL!$F$16:$M$48,8,0),0)</f>
        <v>0</v>
      </c>
      <c r="U1003" s="3">
        <f>IFERROR(VLOOKUP(B1003,[13]Aaf_PENSION!$C$16:$M$112,11,0),0)</f>
        <v>0</v>
      </c>
      <c r="V1003" s="3">
        <f>IFERROR(VLOOKUP(B1003,[13]Aaf_SALUD!$C$16:$M$112,11,0),0)</f>
        <v>0</v>
      </c>
      <c r="W1003" s="3">
        <f>IFERROR(VLOOKUP(D1003,[13]CALIDAD!$F$16:$M$1122,8,0),0)</f>
        <v>154915947</v>
      </c>
      <c r="X1003" s="3">
        <f>IFERROR(VLOOKUP(D1003,'[14]dinamica municip ok'!$F$4:$G$1107,2,0),0)</f>
        <v>457710145</v>
      </c>
      <c r="Y1003" s="3">
        <f>IFERROR(VLOOKUP(B1003,[13]Ap_CESANTIAS!$C$16:$M$112,11,0),0)</f>
        <v>0</v>
      </c>
      <c r="Z1003" s="3">
        <f>IFERROR(VLOOKUP(B1003,[13]Ap_PENSION!$C$16:$M$112,11,0),0)</f>
        <v>0</v>
      </c>
      <c r="AA1003" s="3">
        <f>IFERROR(VLOOKUP(B1003,[13]Ap_SALUD!$C$16:$M$112,11,0),0)</f>
        <v>0</v>
      </c>
      <c r="AB1003" s="3"/>
      <c r="AC1003" s="36">
        <f t="shared" si="45"/>
        <v>612626092</v>
      </c>
      <c r="AD1003" s="37">
        <f t="shared" si="47"/>
        <v>464747837</v>
      </c>
      <c r="AE1003" s="144"/>
    </row>
    <row r="1004" spans="1:31" x14ac:dyDescent="0.25">
      <c r="A1004" s="38">
        <v>992</v>
      </c>
      <c r="B1004" s="61"/>
      <c r="C1004" s="143" t="str">
        <f>VLOOKUP(D1004,[8]Hoja1!$A$2:$B$1115,2,0)</f>
        <v>70670</v>
      </c>
      <c r="D1004" s="31">
        <v>892280055</v>
      </c>
      <c r="E1004" s="31">
        <v>217070670</v>
      </c>
      <c r="F1004" s="61" t="s">
        <v>1140</v>
      </c>
      <c r="G1004" s="33">
        <v>0</v>
      </c>
      <c r="H1004" s="33">
        <v>0</v>
      </c>
      <c r="I1004" s="3">
        <f>IFERROR(VLOOKUP(C1004,'[6]Anexo 2'!$A$9:$G$1115,7,0),0)</f>
        <v>1667357408</v>
      </c>
      <c r="J1004" s="3">
        <f>IFERROR(VLOOKUP(C1004,'[6]Anexo 1'!$A$9:$F$1115,6,0),0)</f>
        <v>1321525373</v>
      </c>
      <c r="K1004" s="3"/>
      <c r="L1004" s="3"/>
      <c r="M1004" s="3"/>
      <c r="N1004" s="3"/>
      <c r="O1004" s="3"/>
      <c r="P1004" s="34">
        <f t="shared" si="46"/>
        <v>2988882781</v>
      </c>
      <c r="Q1004" s="35">
        <f>VLOOKUP(D1004,FEBRERO!$D$13:$Q$1147,14,0)+VLOOKUP(D1004,FEBRERO!$D$13:$AC$1147,26,0)</f>
        <v>0</v>
      </c>
      <c r="R1004" s="3">
        <f>IFERROR(VLOOKUP(D1004,[13]ServNOMINA!$F$16:$M$112,8,0),0)</f>
        <v>0</v>
      </c>
      <c r="S1004" s="3">
        <f>IFERROR(VLOOKUP(D1004,[13]ServOTROS!$F$16:$M$112,8,0),0)</f>
        <v>0</v>
      </c>
      <c r="T1004" s="3">
        <f>IFERROR(VLOOKUP(D1004,[13]CANCEL!$F$16:$M$48,8,0),0)</f>
        <v>0</v>
      </c>
      <c r="U1004" s="3">
        <f>IFERROR(VLOOKUP(B1004,[13]Aaf_PENSION!$C$16:$M$112,11,0),0)</f>
        <v>0</v>
      </c>
      <c r="V1004" s="3">
        <f>IFERROR(VLOOKUP(B1004,[13]Aaf_SALUD!$C$16:$M$112,11,0),0)</f>
        <v>0</v>
      </c>
      <c r="W1004" s="3">
        <f>IFERROR(VLOOKUP(D1004,[13]CALIDAD!$F$16:$M$1122,8,0),0)</f>
        <v>416839353</v>
      </c>
      <c r="X1004" s="3">
        <f>IFERROR(VLOOKUP(D1004,'[14]dinamica municip ok'!$F$4:$G$1107,2,0),0)</f>
        <v>1321525373</v>
      </c>
      <c r="Y1004" s="3">
        <f>IFERROR(VLOOKUP(B1004,[13]Ap_CESANTIAS!$C$16:$M$112,11,0),0)</f>
        <v>0</v>
      </c>
      <c r="Z1004" s="3">
        <f>IFERROR(VLOOKUP(B1004,[13]Ap_PENSION!$C$16:$M$112,11,0),0)</f>
        <v>0</v>
      </c>
      <c r="AA1004" s="3">
        <f>IFERROR(VLOOKUP(B1004,[13]Ap_SALUD!$C$16:$M$112,11,0),0)</f>
        <v>0</v>
      </c>
      <c r="AB1004" s="3"/>
      <c r="AC1004" s="36">
        <f t="shared" si="45"/>
        <v>1738364726</v>
      </c>
      <c r="AD1004" s="37">
        <f t="shared" si="47"/>
        <v>1250518055</v>
      </c>
      <c r="AE1004" s="144"/>
    </row>
    <row r="1005" spans="1:31" x14ac:dyDescent="0.25">
      <c r="A1005" s="29">
        <v>993</v>
      </c>
      <c r="B1005" s="61"/>
      <c r="C1005" s="143" t="str">
        <f>VLOOKUP(D1005,[8]Hoja1!$A$2:$B$1115,2,0)</f>
        <v>70678</v>
      </c>
      <c r="D1005" s="31">
        <v>892280054</v>
      </c>
      <c r="E1005" s="31">
        <v>217870678</v>
      </c>
      <c r="F1005" s="61" t="s">
        <v>1141</v>
      </c>
      <c r="G1005" s="33">
        <v>0</v>
      </c>
      <c r="H1005" s="33">
        <v>0</v>
      </c>
      <c r="I1005" s="3">
        <f>IFERROR(VLOOKUP(C1005,'[6]Anexo 2'!$A$9:$G$1115,7,0),0)</f>
        <v>816040416</v>
      </c>
      <c r="J1005" s="3">
        <f>IFERROR(VLOOKUP(C1005,'[6]Anexo 1'!$A$9:$F$1115,6,0),0)</f>
        <v>712560129</v>
      </c>
      <c r="K1005" s="3"/>
      <c r="L1005" s="3"/>
      <c r="M1005" s="3"/>
      <c r="N1005" s="3"/>
      <c r="O1005" s="3"/>
      <c r="P1005" s="34">
        <f t="shared" si="46"/>
        <v>1528600545</v>
      </c>
      <c r="Q1005" s="35">
        <f>VLOOKUP(D1005,FEBRERO!$D$13:$Q$1147,14,0)+VLOOKUP(D1005,FEBRERO!$D$13:$AC$1147,26,0)</f>
        <v>0</v>
      </c>
      <c r="R1005" s="3">
        <f>IFERROR(VLOOKUP(D1005,[13]ServNOMINA!$F$16:$M$112,8,0),0)</f>
        <v>0</v>
      </c>
      <c r="S1005" s="3">
        <f>IFERROR(VLOOKUP(D1005,[13]ServOTROS!$F$16:$M$112,8,0),0)</f>
        <v>0</v>
      </c>
      <c r="T1005" s="3">
        <f>IFERROR(VLOOKUP(D1005,[13]CANCEL!$F$16:$M$48,8,0),0)</f>
        <v>0</v>
      </c>
      <c r="U1005" s="3">
        <f>IFERROR(VLOOKUP(B1005,[13]Aaf_PENSION!$C$16:$M$112,11,0),0)</f>
        <v>0</v>
      </c>
      <c r="V1005" s="3">
        <f>IFERROR(VLOOKUP(B1005,[13]Aaf_SALUD!$C$16:$M$112,11,0),0)</f>
        <v>0</v>
      </c>
      <c r="W1005" s="3">
        <f>IFERROR(VLOOKUP(D1005,[13]CALIDAD!$F$16:$M$1122,8,0),0)</f>
        <v>204010104</v>
      </c>
      <c r="X1005" s="3">
        <f>IFERROR(VLOOKUP(D1005,'[14]dinamica municip ok'!$F$4:$G$1107,2,0),0)</f>
        <v>712560129</v>
      </c>
      <c r="Y1005" s="3">
        <f>IFERROR(VLOOKUP(B1005,[13]Ap_CESANTIAS!$C$16:$M$112,11,0),0)</f>
        <v>0</v>
      </c>
      <c r="Z1005" s="3">
        <f>IFERROR(VLOOKUP(B1005,[13]Ap_PENSION!$C$16:$M$112,11,0),0)</f>
        <v>0</v>
      </c>
      <c r="AA1005" s="3">
        <f>IFERROR(VLOOKUP(B1005,[13]Ap_SALUD!$C$16:$M$112,11,0),0)</f>
        <v>0</v>
      </c>
      <c r="AB1005" s="3"/>
      <c r="AC1005" s="36">
        <f t="shared" si="45"/>
        <v>916570233</v>
      </c>
      <c r="AD1005" s="37">
        <f t="shared" si="47"/>
        <v>612030312</v>
      </c>
      <c r="AE1005" s="144"/>
    </row>
    <row r="1006" spans="1:31" x14ac:dyDescent="0.25">
      <c r="A1006" s="38">
        <v>994</v>
      </c>
      <c r="B1006" s="61"/>
      <c r="C1006" s="143" t="str">
        <f>VLOOKUP(D1006,[8]Hoja1!$A$2:$B$1115,2,0)</f>
        <v>70702</v>
      </c>
      <c r="D1006" s="31">
        <v>892201282</v>
      </c>
      <c r="E1006" s="31">
        <v>210270702</v>
      </c>
      <c r="F1006" s="61" t="s">
        <v>1142</v>
      </c>
      <c r="G1006" s="33">
        <v>0</v>
      </c>
      <c r="H1006" s="33">
        <v>0</v>
      </c>
      <c r="I1006" s="3">
        <f>IFERROR(VLOOKUP(C1006,'[6]Anexo 2'!$A$9:$G$1115,7,0),0)</f>
        <v>302387048</v>
      </c>
      <c r="J1006" s="3">
        <f>IFERROR(VLOOKUP(C1006,'[6]Anexo 1'!$A$9:$F$1115,6,0),0)</f>
        <v>285284483</v>
      </c>
      <c r="K1006" s="3"/>
      <c r="L1006" s="3"/>
      <c r="M1006" s="3"/>
      <c r="N1006" s="3"/>
      <c r="O1006" s="3"/>
      <c r="P1006" s="34">
        <f t="shared" si="46"/>
        <v>587671531</v>
      </c>
      <c r="Q1006" s="35">
        <f>VLOOKUP(D1006,FEBRERO!$D$13:$Q$1147,14,0)+VLOOKUP(D1006,FEBRERO!$D$13:$AC$1147,26,0)</f>
        <v>0</v>
      </c>
      <c r="R1006" s="3">
        <f>IFERROR(VLOOKUP(D1006,[13]ServNOMINA!$F$16:$M$112,8,0),0)</f>
        <v>0</v>
      </c>
      <c r="S1006" s="3">
        <f>IFERROR(VLOOKUP(D1006,[13]ServOTROS!$F$16:$M$112,8,0),0)</f>
        <v>0</v>
      </c>
      <c r="T1006" s="3">
        <f>IFERROR(VLOOKUP(D1006,[13]CANCEL!$F$16:$M$48,8,0),0)</f>
        <v>0</v>
      </c>
      <c r="U1006" s="3">
        <f>IFERROR(VLOOKUP(B1006,[13]Aaf_PENSION!$C$16:$M$112,11,0),0)</f>
        <v>0</v>
      </c>
      <c r="V1006" s="3">
        <f>IFERROR(VLOOKUP(B1006,[13]Aaf_SALUD!$C$16:$M$112,11,0),0)</f>
        <v>0</v>
      </c>
      <c r="W1006" s="3">
        <f>IFERROR(VLOOKUP(D1006,[13]CALIDAD!$F$16:$M$1122,8,0),0)</f>
        <v>75596763</v>
      </c>
      <c r="X1006" s="3">
        <f>IFERROR(VLOOKUP(D1006,'[14]dinamica municip ok'!$F$4:$G$1107,2,0),0)</f>
        <v>285284483</v>
      </c>
      <c r="Y1006" s="3">
        <f>IFERROR(VLOOKUP(B1006,[13]Ap_CESANTIAS!$C$16:$M$112,11,0),0)</f>
        <v>0</v>
      </c>
      <c r="Z1006" s="3">
        <f>IFERROR(VLOOKUP(B1006,[13]Ap_PENSION!$C$16:$M$112,11,0),0)</f>
        <v>0</v>
      </c>
      <c r="AA1006" s="3">
        <f>IFERROR(VLOOKUP(B1006,[13]Ap_SALUD!$C$16:$M$112,11,0),0)</f>
        <v>0</v>
      </c>
      <c r="AB1006" s="3"/>
      <c r="AC1006" s="36">
        <f t="shared" si="45"/>
        <v>360881246</v>
      </c>
      <c r="AD1006" s="37">
        <f t="shared" si="47"/>
        <v>226790285</v>
      </c>
      <c r="AE1006" s="144"/>
    </row>
    <row r="1007" spans="1:31" x14ac:dyDescent="0.25">
      <c r="A1007" s="29">
        <v>995</v>
      </c>
      <c r="B1007" s="61"/>
      <c r="C1007" s="143" t="str">
        <f>VLOOKUP(D1007,[8]Hoja1!$A$2:$B$1115,2,0)</f>
        <v>70708</v>
      </c>
      <c r="D1007" s="31">
        <v>892200591</v>
      </c>
      <c r="E1007" s="31">
        <v>210870708</v>
      </c>
      <c r="F1007" s="61" t="s">
        <v>1143</v>
      </c>
      <c r="G1007" s="33">
        <v>0</v>
      </c>
      <c r="H1007" s="33">
        <v>0</v>
      </c>
      <c r="I1007" s="3">
        <f>IFERROR(VLOOKUP(C1007,'[6]Anexo 2'!$A$9:$G$1115,7,0),0)</f>
        <v>1777034368</v>
      </c>
      <c r="J1007" s="3">
        <f>IFERROR(VLOOKUP(C1007,'[6]Anexo 1'!$A$9:$F$1115,6,0),0)</f>
        <v>1435522971</v>
      </c>
      <c r="K1007" s="3"/>
      <c r="L1007" s="3"/>
      <c r="M1007" s="3"/>
      <c r="N1007" s="3"/>
      <c r="O1007" s="3"/>
      <c r="P1007" s="34">
        <f t="shared" si="46"/>
        <v>3212557339</v>
      </c>
      <c r="Q1007" s="35">
        <f>VLOOKUP(D1007,FEBRERO!$D$13:$Q$1147,14,0)+VLOOKUP(D1007,FEBRERO!$D$13:$AC$1147,26,0)</f>
        <v>0</v>
      </c>
      <c r="R1007" s="3">
        <f>IFERROR(VLOOKUP(D1007,[13]ServNOMINA!$F$16:$M$112,8,0),0)</f>
        <v>0</v>
      </c>
      <c r="S1007" s="3">
        <f>IFERROR(VLOOKUP(D1007,[13]ServOTROS!$F$16:$M$112,8,0),0)</f>
        <v>0</v>
      </c>
      <c r="T1007" s="3">
        <f>IFERROR(VLOOKUP(D1007,[13]CANCEL!$F$16:$M$48,8,0),0)</f>
        <v>0</v>
      </c>
      <c r="U1007" s="3">
        <f>IFERROR(VLOOKUP(B1007,[13]Aaf_PENSION!$C$16:$M$112,11,0),0)</f>
        <v>0</v>
      </c>
      <c r="V1007" s="3">
        <f>IFERROR(VLOOKUP(B1007,[13]Aaf_SALUD!$C$16:$M$112,11,0),0)</f>
        <v>0</v>
      </c>
      <c r="W1007" s="3">
        <f>IFERROR(VLOOKUP(D1007,[13]CALIDAD!$F$16:$M$1122,8,0),0)</f>
        <v>444258591</v>
      </c>
      <c r="X1007" s="3">
        <f>IFERROR(VLOOKUP(D1007,'[14]dinamica municip ok'!$F$4:$G$1107,2,0),0)</f>
        <v>1435522971</v>
      </c>
      <c r="Y1007" s="3">
        <f>IFERROR(VLOOKUP(B1007,[13]Ap_CESANTIAS!$C$16:$M$112,11,0),0)</f>
        <v>0</v>
      </c>
      <c r="Z1007" s="3">
        <f>IFERROR(VLOOKUP(B1007,[13]Ap_PENSION!$C$16:$M$112,11,0),0)</f>
        <v>0</v>
      </c>
      <c r="AA1007" s="3">
        <f>IFERROR(VLOOKUP(B1007,[13]Ap_SALUD!$C$16:$M$112,11,0),0)</f>
        <v>0</v>
      </c>
      <c r="AB1007" s="3"/>
      <c r="AC1007" s="36">
        <f t="shared" si="45"/>
        <v>1879781562</v>
      </c>
      <c r="AD1007" s="37">
        <f t="shared" si="47"/>
        <v>1332775777</v>
      </c>
      <c r="AE1007" s="144"/>
    </row>
    <row r="1008" spans="1:31" x14ac:dyDescent="0.25">
      <c r="A1008" s="38">
        <v>996</v>
      </c>
      <c r="B1008" s="61"/>
      <c r="C1008" s="143" t="str">
        <f>VLOOKUP(D1008,[8]Hoja1!$A$2:$B$1115,2,0)</f>
        <v>70713</v>
      </c>
      <c r="D1008" s="31">
        <v>892200592</v>
      </c>
      <c r="E1008" s="31">
        <v>211370713</v>
      </c>
      <c r="F1008" s="61" t="s">
        <v>1144</v>
      </c>
      <c r="G1008" s="33">
        <v>0</v>
      </c>
      <c r="H1008" s="33">
        <v>0</v>
      </c>
      <c r="I1008" s="3">
        <f>IFERROR(VLOOKUP(C1008,'[6]Anexo 2'!$A$9:$G$1115,7,0),0)</f>
        <v>2116532192</v>
      </c>
      <c r="J1008" s="3">
        <f>IFERROR(VLOOKUP(C1008,'[6]Anexo 1'!$A$9:$F$1115,6,0),0)</f>
        <v>1647708309</v>
      </c>
      <c r="K1008" s="3"/>
      <c r="L1008" s="3"/>
      <c r="M1008" s="3"/>
      <c r="N1008" s="3"/>
      <c r="O1008" s="3"/>
      <c r="P1008" s="34">
        <f t="shared" si="46"/>
        <v>3764240501</v>
      </c>
      <c r="Q1008" s="35">
        <f>VLOOKUP(D1008,FEBRERO!$D$13:$Q$1147,14,0)+VLOOKUP(D1008,FEBRERO!$D$13:$AC$1147,26,0)</f>
        <v>0</v>
      </c>
      <c r="R1008" s="3">
        <f>IFERROR(VLOOKUP(D1008,[13]ServNOMINA!$F$16:$M$112,8,0),0)</f>
        <v>0</v>
      </c>
      <c r="S1008" s="3">
        <f>IFERROR(VLOOKUP(D1008,[13]ServOTROS!$F$16:$M$112,8,0),0)</f>
        <v>0</v>
      </c>
      <c r="T1008" s="3">
        <f>IFERROR(VLOOKUP(D1008,[13]CANCEL!$F$16:$M$48,8,0),0)</f>
        <v>0</v>
      </c>
      <c r="U1008" s="3">
        <f>IFERROR(VLOOKUP(B1008,[13]Aaf_PENSION!$C$16:$M$112,11,0),0)</f>
        <v>0</v>
      </c>
      <c r="V1008" s="3">
        <f>IFERROR(VLOOKUP(B1008,[13]Aaf_SALUD!$C$16:$M$112,11,0),0)</f>
        <v>0</v>
      </c>
      <c r="W1008" s="3">
        <f>IFERROR(VLOOKUP(D1008,[13]CALIDAD!$F$16:$M$1122,8,0),0)</f>
        <v>529133049</v>
      </c>
      <c r="X1008" s="3">
        <f>IFERROR(VLOOKUP(D1008,'[14]dinamica municip ok'!$F$4:$G$1107,2,0),0)</f>
        <v>1647708309</v>
      </c>
      <c r="Y1008" s="3">
        <f>IFERROR(VLOOKUP(B1008,[13]Ap_CESANTIAS!$C$16:$M$112,11,0),0)</f>
        <v>0</v>
      </c>
      <c r="Z1008" s="3">
        <f>IFERROR(VLOOKUP(B1008,[13]Ap_PENSION!$C$16:$M$112,11,0),0)</f>
        <v>0</v>
      </c>
      <c r="AA1008" s="3">
        <f>IFERROR(VLOOKUP(B1008,[13]Ap_SALUD!$C$16:$M$112,11,0),0)</f>
        <v>0</v>
      </c>
      <c r="AB1008" s="3"/>
      <c r="AC1008" s="36">
        <f t="shared" si="45"/>
        <v>2176841358</v>
      </c>
      <c r="AD1008" s="37">
        <f t="shared" si="47"/>
        <v>1587399143</v>
      </c>
      <c r="AE1008" s="144"/>
    </row>
    <row r="1009" spans="1:31" x14ac:dyDescent="0.25">
      <c r="A1009" s="29">
        <v>997</v>
      </c>
      <c r="B1009" s="61"/>
      <c r="C1009" s="143" t="str">
        <f>VLOOKUP(D1009,[8]Hoja1!$A$2:$B$1115,2,0)</f>
        <v>70717</v>
      </c>
      <c r="D1009" s="31">
        <v>892280063</v>
      </c>
      <c r="E1009" s="31">
        <v>211770717</v>
      </c>
      <c r="F1009" s="61" t="s">
        <v>395</v>
      </c>
      <c r="G1009" s="33">
        <v>0</v>
      </c>
      <c r="H1009" s="33">
        <v>0</v>
      </c>
      <c r="I1009" s="3">
        <f>IFERROR(VLOOKUP(C1009,'[6]Anexo 2'!$A$9:$G$1115,7,0),0)</f>
        <v>523533512</v>
      </c>
      <c r="J1009" s="3">
        <f>IFERROR(VLOOKUP(C1009,'[6]Anexo 1'!$A$9:$F$1115,6,0),0)</f>
        <v>439783690</v>
      </c>
      <c r="K1009" s="3"/>
      <c r="L1009" s="3"/>
      <c r="M1009" s="3"/>
      <c r="N1009" s="3"/>
      <c r="O1009" s="3"/>
      <c r="P1009" s="34">
        <f t="shared" si="46"/>
        <v>963317202</v>
      </c>
      <c r="Q1009" s="35">
        <f>VLOOKUP(D1009,FEBRERO!$D$13:$Q$1147,14,0)+VLOOKUP(D1009,FEBRERO!$D$13:$AC$1147,26,0)</f>
        <v>0</v>
      </c>
      <c r="R1009" s="3">
        <f>IFERROR(VLOOKUP(D1009,[13]ServNOMINA!$F$16:$M$112,8,0),0)</f>
        <v>0</v>
      </c>
      <c r="S1009" s="3">
        <f>IFERROR(VLOOKUP(D1009,[13]ServOTROS!$F$16:$M$112,8,0),0)</f>
        <v>0</v>
      </c>
      <c r="T1009" s="3">
        <f>IFERROR(VLOOKUP(D1009,[13]CANCEL!$F$16:$M$48,8,0),0)</f>
        <v>0</v>
      </c>
      <c r="U1009" s="3">
        <f>IFERROR(VLOOKUP(B1009,[13]Aaf_PENSION!$C$16:$M$112,11,0),0)</f>
        <v>0</v>
      </c>
      <c r="V1009" s="3">
        <f>IFERROR(VLOOKUP(B1009,[13]Aaf_SALUD!$C$16:$M$112,11,0),0)</f>
        <v>0</v>
      </c>
      <c r="W1009" s="3">
        <f>IFERROR(VLOOKUP(D1009,[13]CALIDAD!$F$16:$M$1122,8,0),0)</f>
        <v>130883379</v>
      </c>
      <c r="X1009" s="3">
        <f>IFERROR(VLOOKUP(D1009,'[14]dinamica municip ok'!$F$4:$G$1107,2,0),0)</f>
        <v>439783690</v>
      </c>
      <c r="Y1009" s="3">
        <f>IFERROR(VLOOKUP(B1009,[13]Ap_CESANTIAS!$C$16:$M$112,11,0),0)</f>
        <v>0</v>
      </c>
      <c r="Z1009" s="3">
        <f>IFERROR(VLOOKUP(B1009,[13]Ap_PENSION!$C$16:$M$112,11,0),0)</f>
        <v>0</v>
      </c>
      <c r="AA1009" s="3">
        <f>IFERROR(VLOOKUP(B1009,[13]Ap_SALUD!$C$16:$M$112,11,0),0)</f>
        <v>0</v>
      </c>
      <c r="AB1009" s="3"/>
      <c r="AC1009" s="36">
        <f t="shared" si="45"/>
        <v>570667069</v>
      </c>
      <c r="AD1009" s="37">
        <f t="shared" si="47"/>
        <v>392650133</v>
      </c>
      <c r="AE1009" s="144"/>
    </row>
    <row r="1010" spans="1:31" x14ac:dyDescent="0.25">
      <c r="A1010" s="38">
        <v>998</v>
      </c>
      <c r="B1010" s="61"/>
      <c r="C1010" s="143" t="str">
        <f>VLOOKUP(D1010,[8]Hoja1!$A$2:$B$1115,2,0)</f>
        <v>70742</v>
      </c>
      <c r="D1010" s="31">
        <v>800100747</v>
      </c>
      <c r="E1010" s="31">
        <v>214270742</v>
      </c>
      <c r="F1010" s="61" t="s">
        <v>1145</v>
      </c>
      <c r="G1010" s="33">
        <v>0</v>
      </c>
      <c r="H1010" s="33">
        <v>0</v>
      </c>
      <c r="I1010" s="3">
        <f>IFERROR(VLOOKUP(C1010,'[6]Anexo 2'!$A$9:$G$1115,7,0),0)</f>
        <v>725741760</v>
      </c>
      <c r="J1010" s="3">
        <f>IFERROR(VLOOKUP(C1010,'[6]Anexo 1'!$A$9:$F$1115,6,0),0)</f>
        <v>590016817</v>
      </c>
      <c r="K1010" s="3"/>
      <c r="L1010" s="3"/>
      <c r="M1010" s="3"/>
      <c r="N1010" s="3"/>
      <c r="O1010" s="3"/>
      <c r="P1010" s="34">
        <f t="shared" si="46"/>
        <v>1315758577</v>
      </c>
      <c r="Q1010" s="35">
        <f>VLOOKUP(D1010,FEBRERO!$D$13:$Q$1147,14,0)+VLOOKUP(D1010,FEBRERO!$D$13:$AC$1147,26,0)</f>
        <v>0</v>
      </c>
      <c r="R1010" s="3">
        <f>IFERROR(VLOOKUP(D1010,[13]ServNOMINA!$F$16:$M$112,8,0),0)</f>
        <v>0</v>
      </c>
      <c r="S1010" s="3">
        <f>IFERROR(VLOOKUP(D1010,[13]ServOTROS!$F$16:$M$112,8,0),0)</f>
        <v>0</v>
      </c>
      <c r="T1010" s="3">
        <f>IFERROR(VLOOKUP(D1010,[13]CANCEL!$F$16:$M$48,8,0),0)</f>
        <v>0</v>
      </c>
      <c r="U1010" s="3">
        <f>IFERROR(VLOOKUP(B1010,[13]Aaf_PENSION!$C$16:$M$112,11,0),0)</f>
        <v>0</v>
      </c>
      <c r="V1010" s="3">
        <f>IFERROR(VLOOKUP(B1010,[13]Aaf_SALUD!$C$16:$M$112,11,0),0)</f>
        <v>0</v>
      </c>
      <c r="W1010" s="3">
        <f>IFERROR(VLOOKUP(D1010,[13]CALIDAD!$F$16:$M$1122,8,0),0)</f>
        <v>181435440</v>
      </c>
      <c r="X1010" s="3">
        <f>IFERROR(VLOOKUP(D1010,'[14]dinamica municip ok'!$F$4:$G$1107,2,0),0)</f>
        <v>590016817</v>
      </c>
      <c r="Y1010" s="3">
        <f>IFERROR(VLOOKUP(B1010,[13]Ap_CESANTIAS!$C$16:$M$112,11,0),0)</f>
        <v>0</v>
      </c>
      <c r="Z1010" s="3">
        <f>IFERROR(VLOOKUP(B1010,[13]Ap_PENSION!$C$16:$M$112,11,0),0)</f>
        <v>0</v>
      </c>
      <c r="AA1010" s="3">
        <f>IFERROR(VLOOKUP(B1010,[13]Ap_SALUD!$C$16:$M$112,11,0),0)</f>
        <v>0</v>
      </c>
      <c r="AB1010" s="3"/>
      <c r="AC1010" s="36">
        <f t="shared" si="45"/>
        <v>771452257</v>
      </c>
      <c r="AD1010" s="37">
        <f t="shared" si="47"/>
        <v>544306320</v>
      </c>
      <c r="AE1010" s="144"/>
    </row>
    <row r="1011" spans="1:31" x14ac:dyDescent="0.25">
      <c r="A1011" s="29">
        <v>999</v>
      </c>
      <c r="B1011" s="61"/>
      <c r="C1011" s="143" t="str">
        <f>VLOOKUP(D1011,[8]Hoja1!$A$2:$B$1115,2,0)</f>
        <v>70771</v>
      </c>
      <c r="D1011" s="31">
        <v>892280061</v>
      </c>
      <c r="E1011" s="31">
        <v>217170771</v>
      </c>
      <c r="F1011" s="61" t="s">
        <v>675</v>
      </c>
      <c r="G1011" s="33">
        <v>0</v>
      </c>
      <c r="H1011" s="33">
        <v>0</v>
      </c>
      <c r="I1011" s="3">
        <f>IFERROR(VLOOKUP(C1011,'[6]Anexo 2'!$A$9:$G$1115,7,0),0)</f>
        <v>914181648</v>
      </c>
      <c r="J1011" s="3">
        <f>IFERROR(VLOOKUP(C1011,'[6]Anexo 1'!$A$9:$F$1115,6,0),0)</f>
        <v>724654266</v>
      </c>
      <c r="K1011" s="3"/>
      <c r="L1011" s="3"/>
      <c r="M1011" s="3"/>
      <c r="N1011" s="3"/>
      <c r="O1011" s="3"/>
      <c r="P1011" s="34">
        <f t="shared" si="46"/>
        <v>1638835914</v>
      </c>
      <c r="Q1011" s="35">
        <f>VLOOKUP(D1011,FEBRERO!$D$13:$Q$1147,14,0)+VLOOKUP(D1011,FEBRERO!$D$13:$AC$1147,26,0)</f>
        <v>0</v>
      </c>
      <c r="R1011" s="3">
        <f>IFERROR(VLOOKUP(D1011,[13]ServNOMINA!$F$16:$M$112,8,0),0)</f>
        <v>0</v>
      </c>
      <c r="S1011" s="3">
        <f>IFERROR(VLOOKUP(D1011,[13]ServOTROS!$F$16:$M$112,8,0),0)</f>
        <v>0</v>
      </c>
      <c r="T1011" s="3">
        <f>IFERROR(VLOOKUP(D1011,[13]CANCEL!$F$16:$M$48,8,0),0)</f>
        <v>0</v>
      </c>
      <c r="U1011" s="3">
        <f>IFERROR(VLOOKUP(B1011,[13]Aaf_PENSION!$C$16:$M$112,11,0),0)</f>
        <v>0</v>
      </c>
      <c r="V1011" s="3">
        <f>IFERROR(VLOOKUP(B1011,[13]Aaf_SALUD!$C$16:$M$112,11,0),0)</f>
        <v>0</v>
      </c>
      <c r="W1011" s="3">
        <f>IFERROR(VLOOKUP(D1011,[13]CALIDAD!$F$16:$M$1122,8,0),0)</f>
        <v>228545412</v>
      </c>
      <c r="X1011" s="3">
        <f>IFERROR(VLOOKUP(D1011,'[14]dinamica municip ok'!$F$4:$G$1107,2,0),0)</f>
        <v>724654266</v>
      </c>
      <c r="Y1011" s="3">
        <f>IFERROR(VLOOKUP(B1011,[13]Ap_CESANTIAS!$C$16:$M$112,11,0),0)</f>
        <v>0</v>
      </c>
      <c r="Z1011" s="3">
        <f>IFERROR(VLOOKUP(B1011,[13]Ap_PENSION!$C$16:$M$112,11,0),0)</f>
        <v>0</v>
      </c>
      <c r="AA1011" s="3">
        <f>IFERROR(VLOOKUP(B1011,[13]Ap_SALUD!$C$16:$M$112,11,0),0)</f>
        <v>0</v>
      </c>
      <c r="AB1011" s="3"/>
      <c r="AC1011" s="36">
        <f t="shared" si="45"/>
        <v>953199678</v>
      </c>
      <c r="AD1011" s="37">
        <f t="shared" si="47"/>
        <v>685636236</v>
      </c>
      <c r="AE1011" s="144"/>
    </row>
    <row r="1012" spans="1:31" x14ac:dyDescent="0.25">
      <c r="A1012" s="38">
        <v>1000</v>
      </c>
      <c r="B1012" s="61"/>
      <c r="C1012" s="143" t="str">
        <f>VLOOKUP(D1012,[8]Hoja1!$A$2:$B$1115,2,0)</f>
        <v>70820</v>
      </c>
      <c r="D1012" s="31">
        <v>892200839</v>
      </c>
      <c r="E1012" s="31">
        <v>212070820</v>
      </c>
      <c r="F1012" s="61" t="s">
        <v>1146</v>
      </c>
      <c r="G1012" s="33">
        <v>0</v>
      </c>
      <c r="H1012" s="33">
        <v>0</v>
      </c>
      <c r="I1012" s="3">
        <f>IFERROR(VLOOKUP(C1012,'[6]Anexo 2'!$A$9:$G$1115,7,0),0)</f>
        <v>826284672</v>
      </c>
      <c r="J1012" s="3">
        <f>IFERROR(VLOOKUP(C1012,'[6]Anexo 1'!$A$9:$F$1115,6,0),0)</f>
        <v>674421895</v>
      </c>
      <c r="K1012" s="3"/>
      <c r="L1012" s="3"/>
      <c r="M1012" s="3"/>
      <c r="N1012" s="3"/>
      <c r="O1012" s="3"/>
      <c r="P1012" s="34">
        <f t="shared" si="46"/>
        <v>1500706567</v>
      </c>
      <c r="Q1012" s="35">
        <f>VLOOKUP(D1012,FEBRERO!$D$13:$Q$1147,14,0)+VLOOKUP(D1012,FEBRERO!$D$13:$AC$1147,26,0)</f>
        <v>0</v>
      </c>
      <c r="R1012" s="3">
        <f>IFERROR(VLOOKUP(D1012,[13]ServNOMINA!$F$16:$M$112,8,0),0)</f>
        <v>0</v>
      </c>
      <c r="S1012" s="3">
        <f>IFERROR(VLOOKUP(D1012,[13]ServOTROS!$F$16:$M$112,8,0),0)</f>
        <v>0</v>
      </c>
      <c r="T1012" s="3">
        <f>IFERROR(VLOOKUP(D1012,[13]CANCEL!$F$16:$M$48,8,0),0)</f>
        <v>0</v>
      </c>
      <c r="U1012" s="3">
        <f>IFERROR(VLOOKUP(B1012,[13]Aaf_PENSION!$C$16:$M$112,11,0),0)</f>
        <v>0</v>
      </c>
      <c r="V1012" s="3">
        <f>IFERROR(VLOOKUP(B1012,[13]Aaf_SALUD!$C$16:$M$112,11,0),0)</f>
        <v>0</v>
      </c>
      <c r="W1012" s="3">
        <f>IFERROR(VLOOKUP(D1012,[13]CALIDAD!$F$16:$M$1122,8,0),0)</f>
        <v>206571168</v>
      </c>
      <c r="X1012" s="3">
        <f>IFERROR(VLOOKUP(D1012,'[14]dinamica municip ok'!$F$4:$G$1107,2,0),0)</f>
        <v>674421895</v>
      </c>
      <c r="Y1012" s="3">
        <f>IFERROR(VLOOKUP(B1012,[13]Ap_CESANTIAS!$C$16:$M$112,11,0),0)</f>
        <v>0</v>
      </c>
      <c r="Z1012" s="3">
        <f>IFERROR(VLOOKUP(B1012,[13]Ap_PENSION!$C$16:$M$112,11,0),0)</f>
        <v>0</v>
      </c>
      <c r="AA1012" s="3">
        <f>IFERROR(VLOOKUP(B1012,[13]Ap_SALUD!$C$16:$M$112,11,0),0)</f>
        <v>0</v>
      </c>
      <c r="AB1012" s="3"/>
      <c r="AC1012" s="36">
        <f t="shared" si="45"/>
        <v>880993063</v>
      </c>
      <c r="AD1012" s="37">
        <f t="shared" si="47"/>
        <v>619713504</v>
      </c>
      <c r="AE1012" s="144"/>
    </row>
    <row r="1013" spans="1:31" x14ac:dyDescent="0.25">
      <c r="A1013" s="29">
        <v>1001</v>
      </c>
      <c r="B1013" s="61"/>
      <c r="C1013" s="143" t="str">
        <f>VLOOKUP(D1013,[8]Hoja1!$A$2:$B$1115,2,0)</f>
        <v>70823</v>
      </c>
      <c r="D1013" s="31">
        <v>800100751</v>
      </c>
      <c r="E1013" s="31">
        <v>212370823</v>
      </c>
      <c r="F1013" s="61" t="s">
        <v>1147</v>
      </c>
      <c r="G1013" s="33">
        <v>0</v>
      </c>
      <c r="H1013" s="33">
        <v>0</v>
      </c>
      <c r="I1013" s="3">
        <f>IFERROR(VLOOKUP(C1013,'[6]Anexo 2'!$A$9:$G$1115,7,0),0)</f>
        <v>641571856</v>
      </c>
      <c r="J1013" s="3">
        <f>IFERROR(VLOOKUP(C1013,'[6]Anexo 1'!$A$9:$F$1115,6,0),0)</f>
        <v>586842204</v>
      </c>
      <c r="K1013" s="3"/>
      <c r="L1013" s="3"/>
      <c r="M1013" s="3"/>
      <c r="N1013" s="3"/>
      <c r="O1013" s="3"/>
      <c r="P1013" s="34">
        <f t="shared" si="46"/>
        <v>1228414060</v>
      </c>
      <c r="Q1013" s="35">
        <f>VLOOKUP(D1013,FEBRERO!$D$13:$Q$1147,14,0)+VLOOKUP(D1013,FEBRERO!$D$13:$AC$1147,26,0)</f>
        <v>0</v>
      </c>
      <c r="R1013" s="3">
        <f>IFERROR(VLOOKUP(D1013,[13]ServNOMINA!$F$16:$M$112,8,0),0)</f>
        <v>0</v>
      </c>
      <c r="S1013" s="3">
        <f>IFERROR(VLOOKUP(D1013,[13]ServOTROS!$F$16:$M$112,8,0),0)</f>
        <v>0</v>
      </c>
      <c r="T1013" s="3">
        <f>IFERROR(VLOOKUP(D1013,[13]CANCEL!$F$16:$M$48,8,0),0)</f>
        <v>0</v>
      </c>
      <c r="U1013" s="3">
        <f>IFERROR(VLOOKUP(B1013,[13]Aaf_PENSION!$C$16:$M$112,11,0),0)</f>
        <v>0</v>
      </c>
      <c r="V1013" s="3">
        <f>IFERROR(VLOOKUP(B1013,[13]Aaf_SALUD!$C$16:$M$112,11,0),0)</f>
        <v>0</v>
      </c>
      <c r="W1013" s="3">
        <f>IFERROR(VLOOKUP(D1013,[13]CALIDAD!$F$16:$M$1122,8,0),0)</f>
        <v>160392963</v>
      </c>
      <c r="X1013" s="3">
        <f>IFERROR(VLOOKUP(D1013,'[14]dinamica municip ok'!$F$4:$G$1107,2,0),0)</f>
        <v>586842204</v>
      </c>
      <c r="Y1013" s="3">
        <f>IFERROR(VLOOKUP(B1013,[13]Ap_CESANTIAS!$C$16:$M$112,11,0),0)</f>
        <v>0</v>
      </c>
      <c r="Z1013" s="3">
        <f>IFERROR(VLOOKUP(B1013,[13]Ap_PENSION!$C$16:$M$112,11,0),0)</f>
        <v>0</v>
      </c>
      <c r="AA1013" s="3">
        <f>IFERROR(VLOOKUP(B1013,[13]Ap_SALUD!$C$16:$M$112,11,0),0)</f>
        <v>0</v>
      </c>
      <c r="AB1013" s="3"/>
      <c r="AC1013" s="36">
        <f t="shared" si="45"/>
        <v>747235167</v>
      </c>
      <c r="AD1013" s="37">
        <f t="shared" si="47"/>
        <v>481178893</v>
      </c>
      <c r="AE1013" s="144"/>
    </row>
    <row r="1014" spans="1:31" x14ac:dyDescent="0.25">
      <c r="A1014" s="38">
        <v>1002</v>
      </c>
      <c r="B1014" s="61"/>
      <c r="C1014" s="143" t="str">
        <f>VLOOKUP(D1014,[8]Hoja1!$A$2:$B$1115,2,0)</f>
        <v>73024</v>
      </c>
      <c r="D1014" s="31">
        <v>890702017</v>
      </c>
      <c r="E1014" s="31">
        <v>212473024</v>
      </c>
      <c r="F1014" s="61" t="s">
        <v>1148</v>
      </c>
      <c r="G1014" s="33">
        <v>0</v>
      </c>
      <c r="H1014" s="33">
        <v>0</v>
      </c>
      <c r="I1014" s="3">
        <f>IFERROR(VLOOKUP(C1014,'[6]Anexo 2'!$A$9:$G$1115,7,0),0)</f>
        <v>62285292</v>
      </c>
      <c r="J1014" s="3">
        <f>IFERROR(VLOOKUP(C1014,'[6]Anexo 1'!$A$9:$F$1115,6,0),0)</f>
        <v>81953399</v>
      </c>
      <c r="K1014" s="3"/>
      <c r="L1014" s="3"/>
      <c r="M1014" s="3"/>
      <c r="N1014" s="3"/>
      <c r="O1014" s="3"/>
      <c r="P1014" s="34">
        <f t="shared" si="46"/>
        <v>144238691</v>
      </c>
      <c r="Q1014" s="35">
        <f>VLOOKUP(D1014,FEBRERO!$D$13:$Q$1147,14,0)+VLOOKUP(D1014,FEBRERO!$D$13:$AC$1147,26,0)</f>
        <v>0</v>
      </c>
      <c r="R1014" s="3">
        <f>IFERROR(VLOOKUP(D1014,[13]ServNOMINA!$F$16:$M$112,8,0),0)</f>
        <v>0</v>
      </c>
      <c r="S1014" s="3">
        <f>IFERROR(VLOOKUP(D1014,[13]ServOTROS!$F$16:$M$112,8,0),0)</f>
        <v>0</v>
      </c>
      <c r="T1014" s="3">
        <f>IFERROR(VLOOKUP(D1014,[13]CANCEL!$F$16:$M$48,8,0),0)</f>
        <v>0</v>
      </c>
      <c r="U1014" s="3">
        <f>IFERROR(VLOOKUP(B1014,[13]Aaf_PENSION!$C$16:$M$112,11,0),0)</f>
        <v>0</v>
      </c>
      <c r="V1014" s="3">
        <f>IFERROR(VLOOKUP(B1014,[13]Aaf_SALUD!$C$16:$M$112,11,0),0)</f>
        <v>0</v>
      </c>
      <c r="W1014" s="3">
        <f>IFERROR(VLOOKUP(D1014,[13]CALIDAD!$F$16:$M$1122,8,0),0)</f>
        <v>15571323</v>
      </c>
      <c r="X1014" s="3">
        <f>IFERROR(VLOOKUP(D1014,'[14]dinamica municip ok'!$F$4:$G$1107,2,0),0)</f>
        <v>81953399</v>
      </c>
      <c r="Y1014" s="3">
        <f>IFERROR(VLOOKUP(B1014,[13]Ap_CESANTIAS!$C$16:$M$112,11,0),0)</f>
        <v>0</v>
      </c>
      <c r="Z1014" s="3">
        <f>IFERROR(VLOOKUP(B1014,[13]Ap_PENSION!$C$16:$M$112,11,0),0)</f>
        <v>0</v>
      </c>
      <c r="AA1014" s="3">
        <f>IFERROR(VLOOKUP(B1014,[13]Ap_SALUD!$C$16:$M$112,11,0),0)</f>
        <v>0</v>
      </c>
      <c r="AB1014" s="3"/>
      <c r="AC1014" s="36">
        <f t="shared" si="45"/>
        <v>97524722</v>
      </c>
      <c r="AD1014" s="37">
        <f t="shared" si="47"/>
        <v>46713969</v>
      </c>
      <c r="AE1014" s="144"/>
    </row>
    <row r="1015" spans="1:31" x14ac:dyDescent="0.25">
      <c r="A1015" s="29">
        <v>1003</v>
      </c>
      <c r="B1015" s="61"/>
      <c r="C1015" s="143" t="str">
        <f>VLOOKUP(D1015,[8]Hoja1!$A$2:$B$1115,2,0)</f>
        <v>73026</v>
      </c>
      <c r="D1015" s="31">
        <v>890700961</v>
      </c>
      <c r="E1015" s="31">
        <v>212673026</v>
      </c>
      <c r="F1015" s="61" t="s">
        <v>1149</v>
      </c>
      <c r="G1015" s="33">
        <v>0</v>
      </c>
      <c r="H1015" s="33">
        <v>0</v>
      </c>
      <c r="I1015" s="3">
        <f>IFERROR(VLOOKUP(C1015,'[6]Anexo 2'!$A$9:$G$1115,7,0),0)</f>
        <v>139063616</v>
      </c>
      <c r="J1015" s="3">
        <f>IFERROR(VLOOKUP(C1015,'[6]Anexo 1'!$A$9:$F$1115,6,0),0)</f>
        <v>140882632</v>
      </c>
      <c r="K1015" s="3"/>
      <c r="L1015" s="3"/>
      <c r="M1015" s="3"/>
      <c r="N1015" s="3"/>
      <c r="O1015" s="3"/>
      <c r="P1015" s="34">
        <f t="shared" si="46"/>
        <v>279946248</v>
      </c>
      <c r="Q1015" s="35">
        <f>VLOOKUP(D1015,FEBRERO!$D$13:$Q$1147,14,0)+VLOOKUP(D1015,FEBRERO!$D$13:$AC$1147,26,0)</f>
        <v>0</v>
      </c>
      <c r="R1015" s="3">
        <f>IFERROR(VLOOKUP(D1015,[13]ServNOMINA!$F$16:$M$112,8,0),0)</f>
        <v>0</v>
      </c>
      <c r="S1015" s="3">
        <f>IFERROR(VLOOKUP(D1015,[13]ServOTROS!$F$16:$M$112,8,0),0)</f>
        <v>0</v>
      </c>
      <c r="T1015" s="3">
        <f>IFERROR(VLOOKUP(D1015,[13]CANCEL!$F$16:$M$48,8,0),0)</f>
        <v>0</v>
      </c>
      <c r="U1015" s="3">
        <f>IFERROR(VLOOKUP(B1015,[13]Aaf_PENSION!$C$16:$M$112,11,0),0)</f>
        <v>0</v>
      </c>
      <c r="V1015" s="3">
        <f>IFERROR(VLOOKUP(B1015,[13]Aaf_SALUD!$C$16:$M$112,11,0),0)</f>
        <v>0</v>
      </c>
      <c r="W1015" s="3">
        <f>IFERROR(VLOOKUP(D1015,[13]CALIDAD!$F$16:$M$1122,8,0),0)</f>
        <v>34765905</v>
      </c>
      <c r="X1015" s="3">
        <f>IFERROR(VLOOKUP(D1015,'[14]dinamica municip ok'!$F$4:$G$1107,2,0),0)</f>
        <v>140882632</v>
      </c>
      <c r="Y1015" s="3">
        <f>IFERROR(VLOOKUP(B1015,[13]Ap_CESANTIAS!$C$16:$M$112,11,0),0)</f>
        <v>0</v>
      </c>
      <c r="Z1015" s="3">
        <f>IFERROR(VLOOKUP(B1015,[13]Ap_PENSION!$C$16:$M$112,11,0),0)</f>
        <v>0</v>
      </c>
      <c r="AA1015" s="3">
        <f>IFERROR(VLOOKUP(B1015,[13]Ap_SALUD!$C$16:$M$112,11,0),0)</f>
        <v>0</v>
      </c>
      <c r="AB1015" s="3"/>
      <c r="AC1015" s="36">
        <f t="shared" si="45"/>
        <v>175648537</v>
      </c>
      <c r="AD1015" s="37">
        <f t="shared" si="47"/>
        <v>104297711</v>
      </c>
      <c r="AE1015" s="144"/>
    </row>
    <row r="1016" spans="1:31" x14ac:dyDescent="0.25">
      <c r="A1016" s="38">
        <v>1004</v>
      </c>
      <c r="B1016" s="61"/>
      <c r="C1016" s="143" t="str">
        <f>VLOOKUP(D1016,[8]Hoja1!$A$2:$B$1115,2,0)</f>
        <v>73030</v>
      </c>
      <c r="D1016" s="31">
        <v>800100048</v>
      </c>
      <c r="E1016" s="31">
        <v>213073030</v>
      </c>
      <c r="F1016" s="61" t="s">
        <v>1150</v>
      </c>
      <c r="G1016" s="33">
        <v>0</v>
      </c>
      <c r="H1016" s="33">
        <v>0</v>
      </c>
      <c r="I1016" s="3">
        <f>IFERROR(VLOOKUP(C1016,'[6]Anexo 2'!$A$9:$G$1115,7,0),0)</f>
        <v>86136496</v>
      </c>
      <c r="J1016" s="3">
        <f>IFERROR(VLOOKUP(C1016,'[6]Anexo 1'!$A$9:$F$1115,6,0),0)</f>
        <v>80040030</v>
      </c>
      <c r="K1016" s="3"/>
      <c r="L1016" s="3"/>
      <c r="M1016" s="3"/>
      <c r="N1016" s="3"/>
      <c r="O1016" s="3"/>
      <c r="P1016" s="34">
        <f t="shared" si="46"/>
        <v>166176526</v>
      </c>
      <c r="Q1016" s="35">
        <f>VLOOKUP(D1016,FEBRERO!$D$13:$Q$1147,14,0)+VLOOKUP(D1016,FEBRERO!$D$13:$AC$1147,26,0)</f>
        <v>0</v>
      </c>
      <c r="R1016" s="3">
        <f>IFERROR(VLOOKUP(D1016,[13]ServNOMINA!$F$16:$M$112,8,0),0)</f>
        <v>0</v>
      </c>
      <c r="S1016" s="3">
        <f>IFERROR(VLOOKUP(D1016,[13]ServOTROS!$F$16:$M$112,8,0),0)</f>
        <v>0</v>
      </c>
      <c r="T1016" s="3">
        <f>IFERROR(VLOOKUP(D1016,[13]CANCEL!$F$16:$M$48,8,0),0)</f>
        <v>0</v>
      </c>
      <c r="U1016" s="3">
        <f>IFERROR(VLOOKUP(B1016,[13]Aaf_PENSION!$C$16:$M$112,11,0),0)</f>
        <v>0</v>
      </c>
      <c r="V1016" s="3">
        <f>IFERROR(VLOOKUP(B1016,[13]Aaf_SALUD!$C$16:$M$112,11,0),0)</f>
        <v>0</v>
      </c>
      <c r="W1016" s="3">
        <f>IFERROR(VLOOKUP(D1016,[13]CALIDAD!$F$16:$M$1122,8,0),0)</f>
        <v>21534123</v>
      </c>
      <c r="X1016" s="3">
        <f>IFERROR(VLOOKUP(D1016,'[14]dinamica municip ok'!$F$4:$G$1107,2,0),0)</f>
        <v>80040030</v>
      </c>
      <c r="Y1016" s="3">
        <f>IFERROR(VLOOKUP(B1016,[13]Ap_CESANTIAS!$C$16:$M$112,11,0),0)</f>
        <v>0</v>
      </c>
      <c r="Z1016" s="3">
        <f>IFERROR(VLOOKUP(B1016,[13]Ap_PENSION!$C$16:$M$112,11,0),0)</f>
        <v>0</v>
      </c>
      <c r="AA1016" s="3">
        <f>IFERROR(VLOOKUP(B1016,[13]Ap_SALUD!$C$16:$M$112,11,0),0)</f>
        <v>0</v>
      </c>
      <c r="AB1016" s="3"/>
      <c r="AC1016" s="36">
        <f t="shared" si="45"/>
        <v>101574153</v>
      </c>
      <c r="AD1016" s="37">
        <f t="shared" si="47"/>
        <v>64602373</v>
      </c>
      <c r="AE1016" s="144"/>
    </row>
    <row r="1017" spans="1:31" x14ac:dyDescent="0.25">
      <c r="A1017" s="29">
        <v>1005</v>
      </c>
      <c r="B1017" s="61"/>
      <c r="C1017" s="143" t="str">
        <f>VLOOKUP(D1017,[8]Hoja1!$A$2:$B$1115,2,0)</f>
        <v>73043</v>
      </c>
      <c r="D1017" s="31">
        <v>890702018</v>
      </c>
      <c r="E1017" s="31">
        <v>214373043</v>
      </c>
      <c r="F1017" s="61" t="s">
        <v>1151</v>
      </c>
      <c r="G1017" s="33">
        <v>0</v>
      </c>
      <c r="H1017" s="33">
        <v>0</v>
      </c>
      <c r="I1017" s="3">
        <f>IFERROR(VLOOKUP(C1017,'[6]Anexo 2'!$A$9:$G$1115,7,0),0)</f>
        <v>218636716</v>
      </c>
      <c r="J1017" s="3">
        <f>IFERROR(VLOOKUP(C1017,'[6]Anexo 1'!$A$9:$F$1115,6,0),0)</f>
        <v>210950235</v>
      </c>
      <c r="K1017" s="3"/>
      <c r="L1017" s="3"/>
      <c r="M1017" s="3"/>
      <c r="N1017" s="3"/>
      <c r="O1017" s="3"/>
      <c r="P1017" s="34">
        <f t="shared" si="46"/>
        <v>429586951</v>
      </c>
      <c r="Q1017" s="35">
        <f>VLOOKUP(D1017,FEBRERO!$D$13:$Q$1147,14,0)+VLOOKUP(D1017,FEBRERO!$D$13:$AC$1147,26,0)</f>
        <v>0</v>
      </c>
      <c r="R1017" s="3">
        <f>IFERROR(VLOOKUP(D1017,[13]ServNOMINA!$F$16:$M$112,8,0),0)</f>
        <v>0</v>
      </c>
      <c r="S1017" s="3">
        <f>IFERROR(VLOOKUP(D1017,[13]ServOTROS!$F$16:$M$112,8,0),0)</f>
        <v>0</v>
      </c>
      <c r="T1017" s="3">
        <f>IFERROR(VLOOKUP(D1017,[13]CANCEL!$F$16:$M$48,8,0),0)</f>
        <v>0</v>
      </c>
      <c r="U1017" s="3">
        <f>IFERROR(VLOOKUP(B1017,[13]Aaf_PENSION!$C$16:$M$112,11,0),0)</f>
        <v>0</v>
      </c>
      <c r="V1017" s="3">
        <f>IFERROR(VLOOKUP(B1017,[13]Aaf_SALUD!$C$16:$M$112,11,0),0)</f>
        <v>0</v>
      </c>
      <c r="W1017" s="3">
        <f>IFERROR(VLOOKUP(D1017,[13]CALIDAD!$F$16:$M$1122,8,0),0)</f>
        <v>54659178</v>
      </c>
      <c r="X1017" s="3">
        <f>IFERROR(VLOOKUP(D1017,'[14]dinamica municip ok'!$F$4:$G$1107,2,0),0)</f>
        <v>210950235</v>
      </c>
      <c r="Y1017" s="3">
        <f>IFERROR(VLOOKUP(B1017,[13]Ap_CESANTIAS!$C$16:$M$112,11,0),0)</f>
        <v>0</v>
      </c>
      <c r="Z1017" s="3">
        <f>IFERROR(VLOOKUP(B1017,[13]Ap_PENSION!$C$16:$M$112,11,0),0)</f>
        <v>0</v>
      </c>
      <c r="AA1017" s="3">
        <f>IFERROR(VLOOKUP(B1017,[13]Ap_SALUD!$C$16:$M$112,11,0),0)</f>
        <v>0</v>
      </c>
      <c r="AB1017" s="3"/>
      <c r="AC1017" s="36">
        <f t="shared" si="45"/>
        <v>265609413</v>
      </c>
      <c r="AD1017" s="37">
        <f t="shared" si="47"/>
        <v>163977538</v>
      </c>
      <c r="AE1017" s="144"/>
    </row>
    <row r="1018" spans="1:31" x14ac:dyDescent="0.25">
      <c r="A1018" s="38">
        <v>1006</v>
      </c>
      <c r="B1018" s="61"/>
      <c r="C1018" s="143" t="str">
        <f>VLOOKUP(D1018,[8]Hoja1!$A$2:$B$1115,2,0)</f>
        <v>73055</v>
      </c>
      <c r="D1018" s="31">
        <v>890700982</v>
      </c>
      <c r="E1018" s="31">
        <v>215573055</v>
      </c>
      <c r="F1018" s="61" t="s">
        <v>1152</v>
      </c>
      <c r="G1018" s="33">
        <v>0</v>
      </c>
      <c r="H1018" s="33">
        <v>0</v>
      </c>
      <c r="I1018" s="3">
        <f>IFERROR(VLOOKUP(C1018,'[6]Anexo 2'!$A$9:$G$1115,7,0),0)</f>
        <v>213793744</v>
      </c>
      <c r="J1018" s="3">
        <f>IFERROR(VLOOKUP(C1018,'[6]Anexo 1'!$A$9:$F$1115,6,0),0)</f>
        <v>211450704</v>
      </c>
      <c r="K1018" s="3"/>
      <c r="L1018" s="3"/>
      <c r="M1018" s="3"/>
      <c r="N1018" s="3"/>
      <c r="O1018" s="3"/>
      <c r="P1018" s="34">
        <f t="shared" si="46"/>
        <v>425244448</v>
      </c>
      <c r="Q1018" s="35">
        <f>VLOOKUP(D1018,FEBRERO!$D$13:$Q$1147,14,0)+VLOOKUP(D1018,FEBRERO!$D$13:$AC$1147,26,0)</f>
        <v>0</v>
      </c>
      <c r="R1018" s="3">
        <f>IFERROR(VLOOKUP(D1018,[13]ServNOMINA!$F$16:$M$112,8,0),0)</f>
        <v>0</v>
      </c>
      <c r="S1018" s="3">
        <f>IFERROR(VLOOKUP(D1018,[13]ServOTROS!$F$16:$M$112,8,0),0)</f>
        <v>0</v>
      </c>
      <c r="T1018" s="3">
        <f>IFERROR(VLOOKUP(D1018,[13]CANCEL!$F$16:$M$48,8,0),0)</f>
        <v>0</v>
      </c>
      <c r="U1018" s="3">
        <f>IFERROR(VLOOKUP(B1018,[13]Aaf_PENSION!$C$16:$M$112,11,0),0)</f>
        <v>0</v>
      </c>
      <c r="V1018" s="3">
        <f>IFERROR(VLOOKUP(B1018,[13]Aaf_SALUD!$C$16:$M$112,11,0),0)</f>
        <v>0</v>
      </c>
      <c r="W1018" s="3">
        <f>IFERROR(VLOOKUP(D1018,[13]CALIDAD!$F$16:$M$1122,8,0),0)</f>
        <v>53448435</v>
      </c>
      <c r="X1018" s="3">
        <f>IFERROR(VLOOKUP(D1018,'[14]dinamica municip ok'!$F$4:$G$1107,2,0),0)</f>
        <v>211450704</v>
      </c>
      <c r="Y1018" s="3">
        <f>IFERROR(VLOOKUP(B1018,[13]Ap_CESANTIAS!$C$16:$M$112,11,0),0)</f>
        <v>0</v>
      </c>
      <c r="Z1018" s="3">
        <f>IFERROR(VLOOKUP(B1018,[13]Ap_PENSION!$C$16:$M$112,11,0),0)</f>
        <v>0</v>
      </c>
      <c r="AA1018" s="3">
        <f>IFERROR(VLOOKUP(B1018,[13]Ap_SALUD!$C$16:$M$112,11,0),0)</f>
        <v>0</v>
      </c>
      <c r="AB1018" s="3"/>
      <c r="AC1018" s="36">
        <f t="shared" si="45"/>
        <v>264899139</v>
      </c>
      <c r="AD1018" s="37">
        <f t="shared" si="47"/>
        <v>160345309</v>
      </c>
      <c r="AE1018" s="144"/>
    </row>
    <row r="1019" spans="1:31" x14ac:dyDescent="0.25">
      <c r="A1019" s="29">
        <v>1007</v>
      </c>
      <c r="B1019" s="61"/>
      <c r="C1019" s="143" t="str">
        <f>VLOOKUP(D1019,[8]Hoja1!$A$2:$B$1115,2,0)</f>
        <v>73067</v>
      </c>
      <c r="D1019" s="31">
        <v>800100049</v>
      </c>
      <c r="E1019" s="31">
        <v>216773067</v>
      </c>
      <c r="F1019" s="61" t="s">
        <v>1153</v>
      </c>
      <c r="G1019" s="33">
        <v>0</v>
      </c>
      <c r="H1019" s="33">
        <v>0</v>
      </c>
      <c r="I1019" s="3">
        <f>IFERROR(VLOOKUP(C1019,'[6]Anexo 2'!$A$9:$G$1115,7,0),0)</f>
        <v>689540464</v>
      </c>
      <c r="J1019" s="3">
        <f>IFERROR(VLOOKUP(C1019,'[6]Anexo 1'!$A$9:$F$1115,6,0),0)</f>
        <v>630526173</v>
      </c>
      <c r="K1019" s="3"/>
      <c r="L1019" s="3"/>
      <c r="M1019" s="3"/>
      <c r="N1019" s="3"/>
      <c r="O1019" s="3"/>
      <c r="P1019" s="34">
        <f t="shared" si="46"/>
        <v>1320066637</v>
      </c>
      <c r="Q1019" s="35">
        <f>VLOOKUP(D1019,FEBRERO!$D$13:$Q$1147,14,0)+VLOOKUP(D1019,FEBRERO!$D$13:$AC$1147,26,0)</f>
        <v>0</v>
      </c>
      <c r="R1019" s="3">
        <f>IFERROR(VLOOKUP(D1019,[13]ServNOMINA!$F$16:$M$112,8,0),0)</f>
        <v>0</v>
      </c>
      <c r="S1019" s="3">
        <f>IFERROR(VLOOKUP(D1019,[13]ServOTROS!$F$16:$M$112,8,0),0)</f>
        <v>0</v>
      </c>
      <c r="T1019" s="3">
        <f>IFERROR(VLOOKUP(D1019,[13]CANCEL!$F$16:$M$48,8,0),0)</f>
        <v>0</v>
      </c>
      <c r="U1019" s="3">
        <f>IFERROR(VLOOKUP(B1019,[13]Aaf_PENSION!$C$16:$M$112,11,0),0)</f>
        <v>0</v>
      </c>
      <c r="V1019" s="3">
        <f>IFERROR(VLOOKUP(B1019,[13]Aaf_SALUD!$C$16:$M$112,11,0),0)</f>
        <v>0</v>
      </c>
      <c r="W1019" s="3">
        <f>IFERROR(VLOOKUP(D1019,[13]CALIDAD!$F$16:$M$1122,8,0),0)</f>
        <v>172385115</v>
      </c>
      <c r="X1019" s="3">
        <f>IFERROR(VLOOKUP(D1019,'[14]dinamica municip ok'!$F$4:$G$1107,2,0),0)</f>
        <v>630526173</v>
      </c>
      <c r="Y1019" s="3">
        <f>IFERROR(VLOOKUP(B1019,[13]Ap_CESANTIAS!$C$16:$M$112,11,0),0)</f>
        <v>0</v>
      </c>
      <c r="Z1019" s="3">
        <f>IFERROR(VLOOKUP(B1019,[13]Ap_PENSION!$C$16:$M$112,11,0),0)</f>
        <v>0</v>
      </c>
      <c r="AA1019" s="3">
        <f>IFERROR(VLOOKUP(B1019,[13]Ap_SALUD!$C$16:$M$112,11,0),0)</f>
        <v>0</v>
      </c>
      <c r="AB1019" s="3"/>
      <c r="AC1019" s="36">
        <f t="shared" si="45"/>
        <v>802911288</v>
      </c>
      <c r="AD1019" s="37">
        <f t="shared" si="47"/>
        <v>517155349</v>
      </c>
      <c r="AE1019" s="144"/>
    </row>
    <row r="1020" spans="1:31" x14ac:dyDescent="0.25">
      <c r="A1020" s="38">
        <v>1008</v>
      </c>
      <c r="B1020" s="61"/>
      <c r="C1020" s="143" t="str">
        <f>VLOOKUP(D1020,[8]Hoja1!$A$2:$B$1115,2,0)</f>
        <v>73124</v>
      </c>
      <c r="D1020" s="31">
        <v>890700859</v>
      </c>
      <c r="E1020" s="31">
        <v>212473124</v>
      </c>
      <c r="F1020" s="61" t="s">
        <v>1154</v>
      </c>
      <c r="G1020" s="33">
        <v>0</v>
      </c>
      <c r="H1020" s="33">
        <v>0</v>
      </c>
      <c r="I1020" s="3">
        <f>IFERROR(VLOOKUP(C1020,'[6]Anexo 2'!$A$9:$G$1115,7,0),0)</f>
        <v>300796620</v>
      </c>
      <c r="J1020" s="3">
        <f>IFERROR(VLOOKUP(C1020,'[6]Anexo 1'!$A$9:$F$1115,6,0),0)</f>
        <v>328852544</v>
      </c>
      <c r="K1020" s="3"/>
      <c r="L1020" s="3"/>
      <c r="M1020" s="3"/>
      <c r="N1020" s="3"/>
      <c r="O1020" s="3"/>
      <c r="P1020" s="34">
        <f t="shared" si="46"/>
        <v>629649164</v>
      </c>
      <c r="Q1020" s="35">
        <f>VLOOKUP(D1020,FEBRERO!$D$13:$Q$1147,14,0)+VLOOKUP(D1020,FEBRERO!$D$13:$AC$1147,26,0)</f>
        <v>0</v>
      </c>
      <c r="R1020" s="3">
        <f>IFERROR(VLOOKUP(D1020,[13]ServNOMINA!$F$16:$M$112,8,0),0)</f>
        <v>0</v>
      </c>
      <c r="S1020" s="3">
        <f>IFERROR(VLOOKUP(D1020,[13]ServOTROS!$F$16:$M$112,8,0),0)</f>
        <v>0</v>
      </c>
      <c r="T1020" s="3">
        <f>IFERROR(VLOOKUP(D1020,[13]CANCEL!$F$16:$M$48,8,0),0)</f>
        <v>0</v>
      </c>
      <c r="U1020" s="3">
        <f>IFERROR(VLOOKUP(B1020,[13]Aaf_PENSION!$C$16:$M$112,11,0),0)</f>
        <v>0</v>
      </c>
      <c r="V1020" s="3">
        <f>IFERROR(VLOOKUP(B1020,[13]Aaf_SALUD!$C$16:$M$112,11,0),0)</f>
        <v>0</v>
      </c>
      <c r="W1020" s="3">
        <f>IFERROR(VLOOKUP(D1020,[13]CALIDAD!$F$16:$M$1122,8,0),0)</f>
        <v>75199155</v>
      </c>
      <c r="X1020" s="3">
        <f>IFERROR(VLOOKUP(D1020,'[14]dinamica municip ok'!$F$4:$G$1107,2,0),0)</f>
        <v>328852544</v>
      </c>
      <c r="Y1020" s="3">
        <f>IFERROR(VLOOKUP(B1020,[13]Ap_CESANTIAS!$C$16:$M$112,11,0),0)</f>
        <v>0</v>
      </c>
      <c r="Z1020" s="3">
        <f>IFERROR(VLOOKUP(B1020,[13]Ap_PENSION!$C$16:$M$112,11,0),0)</f>
        <v>0</v>
      </c>
      <c r="AA1020" s="3">
        <f>IFERROR(VLOOKUP(B1020,[13]Ap_SALUD!$C$16:$M$112,11,0),0)</f>
        <v>0</v>
      </c>
      <c r="AB1020" s="3"/>
      <c r="AC1020" s="36">
        <f t="shared" si="45"/>
        <v>404051699</v>
      </c>
      <c r="AD1020" s="37">
        <f t="shared" si="47"/>
        <v>225597465</v>
      </c>
      <c r="AE1020" s="144"/>
    </row>
    <row r="1021" spans="1:31" x14ac:dyDescent="0.25">
      <c r="A1021" s="29">
        <v>1009</v>
      </c>
      <c r="B1021" s="61"/>
      <c r="C1021" s="143" t="str">
        <f>VLOOKUP(D1021,[8]Hoja1!$A$2:$B$1115,2,0)</f>
        <v>73148</v>
      </c>
      <c r="D1021" s="31">
        <v>800100050</v>
      </c>
      <c r="E1021" s="31">
        <v>214873148</v>
      </c>
      <c r="F1021" s="61" t="s">
        <v>1155</v>
      </c>
      <c r="G1021" s="33">
        <v>0</v>
      </c>
      <c r="H1021" s="33">
        <v>0</v>
      </c>
      <c r="I1021" s="3">
        <f>IFERROR(VLOOKUP(C1021,'[6]Anexo 2'!$A$9:$G$1115,7,0),0)</f>
        <v>133645662</v>
      </c>
      <c r="J1021" s="3">
        <f>IFERROR(VLOOKUP(C1021,'[6]Anexo 1'!$A$9:$F$1115,6,0),0)</f>
        <v>180868531</v>
      </c>
      <c r="K1021" s="3"/>
      <c r="L1021" s="3"/>
      <c r="M1021" s="3"/>
      <c r="N1021" s="3"/>
      <c r="O1021" s="3"/>
      <c r="P1021" s="34">
        <f t="shared" si="46"/>
        <v>314514193</v>
      </c>
      <c r="Q1021" s="35">
        <f>VLOOKUP(D1021,FEBRERO!$D$13:$Q$1147,14,0)+VLOOKUP(D1021,FEBRERO!$D$13:$AC$1147,26,0)</f>
        <v>0</v>
      </c>
      <c r="R1021" s="3">
        <f>IFERROR(VLOOKUP(D1021,[13]ServNOMINA!$F$16:$M$112,8,0),0)</f>
        <v>0</v>
      </c>
      <c r="S1021" s="3">
        <f>IFERROR(VLOOKUP(D1021,[13]ServOTROS!$F$16:$M$112,8,0),0)</f>
        <v>0</v>
      </c>
      <c r="T1021" s="3">
        <f>IFERROR(VLOOKUP(D1021,[13]CANCEL!$F$16:$M$48,8,0),0)</f>
        <v>0</v>
      </c>
      <c r="U1021" s="3">
        <f>IFERROR(VLOOKUP(B1021,[13]Aaf_PENSION!$C$16:$M$112,11,0),0)</f>
        <v>0</v>
      </c>
      <c r="V1021" s="3">
        <f>IFERROR(VLOOKUP(B1021,[13]Aaf_SALUD!$C$16:$M$112,11,0),0)</f>
        <v>0</v>
      </c>
      <c r="W1021" s="3">
        <f>IFERROR(VLOOKUP(D1021,[13]CALIDAD!$F$16:$M$1122,8,0),0)</f>
        <v>33411417</v>
      </c>
      <c r="X1021" s="3">
        <f>IFERROR(VLOOKUP(D1021,'[14]dinamica municip ok'!$F$4:$G$1107,2,0),0)</f>
        <v>180868531</v>
      </c>
      <c r="Y1021" s="3">
        <f>IFERROR(VLOOKUP(B1021,[13]Ap_CESANTIAS!$C$16:$M$112,11,0),0)</f>
        <v>0</v>
      </c>
      <c r="Z1021" s="3">
        <f>IFERROR(VLOOKUP(B1021,[13]Ap_PENSION!$C$16:$M$112,11,0),0)</f>
        <v>0</v>
      </c>
      <c r="AA1021" s="3">
        <f>IFERROR(VLOOKUP(B1021,[13]Ap_SALUD!$C$16:$M$112,11,0),0)</f>
        <v>0</v>
      </c>
      <c r="AB1021" s="3"/>
      <c r="AC1021" s="36">
        <f t="shared" si="45"/>
        <v>214279948</v>
      </c>
      <c r="AD1021" s="37">
        <f t="shared" si="47"/>
        <v>100234245</v>
      </c>
      <c r="AE1021" s="144"/>
    </row>
    <row r="1022" spans="1:31" x14ac:dyDescent="0.25">
      <c r="A1022" s="38">
        <v>1010</v>
      </c>
      <c r="B1022" s="61"/>
      <c r="C1022" s="143" t="str">
        <f>VLOOKUP(D1022,[8]Hoja1!$A$2:$B$1115,2,0)</f>
        <v>73152</v>
      </c>
      <c r="D1022" s="31">
        <v>890702021</v>
      </c>
      <c r="E1022" s="31">
        <v>215273152</v>
      </c>
      <c r="F1022" s="61" t="s">
        <v>1156</v>
      </c>
      <c r="G1022" s="33">
        <v>0</v>
      </c>
      <c r="H1022" s="33">
        <v>0</v>
      </c>
      <c r="I1022" s="3">
        <f>IFERROR(VLOOKUP(C1022,'[6]Anexo 2'!$A$9:$G$1115,7,0),0)</f>
        <v>111688074</v>
      </c>
      <c r="J1022" s="3">
        <f>IFERROR(VLOOKUP(C1022,'[6]Anexo 1'!$A$9:$F$1115,6,0),0)</f>
        <v>129879239</v>
      </c>
      <c r="K1022" s="3"/>
      <c r="L1022" s="3"/>
      <c r="M1022" s="3"/>
      <c r="N1022" s="3"/>
      <c r="O1022" s="3"/>
      <c r="P1022" s="34">
        <f t="shared" si="46"/>
        <v>241567313</v>
      </c>
      <c r="Q1022" s="35">
        <f>VLOOKUP(D1022,FEBRERO!$D$13:$Q$1147,14,0)+VLOOKUP(D1022,FEBRERO!$D$13:$AC$1147,26,0)</f>
        <v>0</v>
      </c>
      <c r="R1022" s="3">
        <f>IFERROR(VLOOKUP(D1022,[13]ServNOMINA!$F$16:$M$112,8,0),0)</f>
        <v>0</v>
      </c>
      <c r="S1022" s="3">
        <f>IFERROR(VLOOKUP(D1022,[13]ServOTROS!$F$16:$M$112,8,0),0)</f>
        <v>0</v>
      </c>
      <c r="T1022" s="3">
        <f>IFERROR(VLOOKUP(D1022,[13]CANCEL!$F$16:$M$48,8,0),0)</f>
        <v>0</v>
      </c>
      <c r="U1022" s="3">
        <f>IFERROR(VLOOKUP(B1022,[13]Aaf_PENSION!$C$16:$M$112,11,0),0)</f>
        <v>0</v>
      </c>
      <c r="V1022" s="3">
        <f>IFERROR(VLOOKUP(B1022,[13]Aaf_SALUD!$C$16:$M$112,11,0),0)</f>
        <v>0</v>
      </c>
      <c r="W1022" s="3">
        <f>IFERROR(VLOOKUP(D1022,[13]CALIDAD!$F$16:$M$1122,8,0),0)</f>
        <v>27922020</v>
      </c>
      <c r="X1022" s="3">
        <f>IFERROR(VLOOKUP(D1022,'[14]dinamica municip ok'!$F$4:$G$1107,2,0),0)</f>
        <v>129879239</v>
      </c>
      <c r="Y1022" s="3">
        <f>IFERROR(VLOOKUP(B1022,[13]Ap_CESANTIAS!$C$16:$M$112,11,0),0)</f>
        <v>0</v>
      </c>
      <c r="Z1022" s="3">
        <f>IFERROR(VLOOKUP(B1022,[13]Ap_PENSION!$C$16:$M$112,11,0),0)</f>
        <v>0</v>
      </c>
      <c r="AA1022" s="3">
        <f>IFERROR(VLOOKUP(B1022,[13]Ap_SALUD!$C$16:$M$112,11,0),0)</f>
        <v>0</v>
      </c>
      <c r="AB1022" s="3"/>
      <c r="AC1022" s="36">
        <f t="shared" si="45"/>
        <v>157801259</v>
      </c>
      <c r="AD1022" s="37">
        <f t="shared" si="47"/>
        <v>83766054</v>
      </c>
      <c r="AE1022" s="144"/>
    </row>
    <row r="1023" spans="1:31" x14ac:dyDescent="0.25">
      <c r="A1023" s="29">
        <v>1011</v>
      </c>
      <c r="B1023" s="61"/>
      <c r="C1023" s="143" t="str">
        <f>VLOOKUP(D1023,[8]Hoja1!$A$2:$B$1115,2,0)</f>
        <v>73168</v>
      </c>
      <c r="D1023" s="31">
        <v>800100053</v>
      </c>
      <c r="E1023" s="31">
        <v>216873168</v>
      </c>
      <c r="F1023" s="61" t="s">
        <v>1157</v>
      </c>
      <c r="G1023" s="33">
        <v>0</v>
      </c>
      <c r="H1023" s="33">
        <v>0</v>
      </c>
      <c r="I1023" s="3">
        <f>IFERROR(VLOOKUP(C1023,'[6]Anexo 2'!$A$9:$G$1115,7,0),0)</f>
        <v>1164049248</v>
      </c>
      <c r="J1023" s="3">
        <f>IFERROR(VLOOKUP(C1023,'[6]Anexo 1'!$A$9:$F$1115,6,0),0)</f>
        <v>1064487780</v>
      </c>
      <c r="K1023" s="3"/>
      <c r="L1023" s="3"/>
      <c r="M1023" s="3"/>
      <c r="N1023" s="3"/>
      <c r="O1023" s="3"/>
      <c r="P1023" s="34">
        <f t="shared" si="46"/>
        <v>2228537028</v>
      </c>
      <c r="Q1023" s="35">
        <f>VLOOKUP(D1023,FEBRERO!$D$13:$Q$1147,14,0)+VLOOKUP(D1023,FEBRERO!$D$13:$AC$1147,26,0)</f>
        <v>0</v>
      </c>
      <c r="R1023" s="3">
        <f>IFERROR(VLOOKUP(D1023,[13]ServNOMINA!$F$16:$M$112,8,0),0)</f>
        <v>0</v>
      </c>
      <c r="S1023" s="3">
        <f>IFERROR(VLOOKUP(D1023,[13]ServOTROS!$F$16:$M$112,8,0),0)</f>
        <v>0</v>
      </c>
      <c r="T1023" s="3">
        <f>IFERROR(VLOOKUP(D1023,[13]CANCEL!$F$16:$M$48,8,0),0)</f>
        <v>0</v>
      </c>
      <c r="U1023" s="3">
        <f>IFERROR(VLOOKUP(B1023,[13]Aaf_PENSION!$C$16:$M$112,11,0),0)</f>
        <v>0</v>
      </c>
      <c r="V1023" s="3">
        <f>IFERROR(VLOOKUP(B1023,[13]Aaf_SALUD!$C$16:$M$112,11,0),0)</f>
        <v>0</v>
      </c>
      <c r="W1023" s="3">
        <f>IFERROR(VLOOKUP(D1023,[13]CALIDAD!$F$16:$M$1122,8,0),0)</f>
        <v>291012312</v>
      </c>
      <c r="X1023" s="3">
        <f>IFERROR(VLOOKUP(D1023,'[14]dinamica municip ok'!$F$4:$G$1107,2,0),0)</f>
        <v>1064487780</v>
      </c>
      <c r="Y1023" s="3">
        <f>IFERROR(VLOOKUP(B1023,[13]Ap_CESANTIAS!$C$16:$M$112,11,0),0)</f>
        <v>0</v>
      </c>
      <c r="Z1023" s="3">
        <f>IFERROR(VLOOKUP(B1023,[13]Ap_PENSION!$C$16:$M$112,11,0),0)</f>
        <v>0</v>
      </c>
      <c r="AA1023" s="3">
        <f>IFERROR(VLOOKUP(B1023,[13]Ap_SALUD!$C$16:$M$112,11,0),0)</f>
        <v>0</v>
      </c>
      <c r="AB1023" s="3"/>
      <c r="AC1023" s="36">
        <f t="shared" si="45"/>
        <v>1355500092</v>
      </c>
      <c r="AD1023" s="37">
        <f t="shared" si="47"/>
        <v>873036936</v>
      </c>
      <c r="AE1023" s="144"/>
    </row>
    <row r="1024" spans="1:31" x14ac:dyDescent="0.25">
      <c r="A1024" s="38">
        <v>1012</v>
      </c>
      <c r="B1024" s="61"/>
      <c r="C1024" s="143" t="str">
        <f>VLOOKUP(D1024,[8]Hoja1!$A$2:$B$1115,2,0)</f>
        <v>73200</v>
      </c>
      <c r="D1024" s="31">
        <v>800100051</v>
      </c>
      <c r="E1024" s="31">
        <v>210073200</v>
      </c>
      <c r="F1024" s="61" t="s">
        <v>1158</v>
      </c>
      <c r="G1024" s="33">
        <v>0</v>
      </c>
      <c r="H1024" s="33">
        <v>0</v>
      </c>
      <c r="I1024" s="3">
        <f>IFERROR(VLOOKUP(C1024,'[6]Anexo 2'!$A$9:$G$1115,7,0),0)</f>
        <v>133243508</v>
      </c>
      <c r="J1024" s="3">
        <f>IFERROR(VLOOKUP(C1024,'[6]Anexo 1'!$A$9:$F$1115,6,0),0)</f>
        <v>160216484</v>
      </c>
      <c r="K1024" s="3"/>
      <c r="L1024" s="3"/>
      <c r="M1024" s="3"/>
      <c r="N1024" s="3"/>
      <c r="O1024" s="3"/>
      <c r="P1024" s="34">
        <f t="shared" si="46"/>
        <v>293459992</v>
      </c>
      <c r="Q1024" s="35">
        <f>VLOOKUP(D1024,FEBRERO!$D$13:$Q$1147,14,0)+VLOOKUP(D1024,FEBRERO!$D$13:$AC$1147,26,0)</f>
        <v>0</v>
      </c>
      <c r="R1024" s="3">
        <f>IFERROR(VLOOKUP(D1024,[13]ServNOMINA!$F$16:$M$112,8,0),0)</f>
        <v>0</v>
      </c>
      <c r="S1024" s="3">
        <f>IFERROR(VLOOKUP(D1024,[13]ServOTROS!$F$16:$M$112,8,0),0)</f>
        <v>0</v>
      </c>
      <c r="T1024" s="3">
        <f>IFERROR(VLOOKUP(D1024,[13]CANCEL!$F$16:$M$48,8,0),0)</f>
        <v>0</v>
      </c>
      <c r="U1024" s="3">
        <f>IFERROR(VLOOKUP(B1024,[13]Aaf_PENSION!$C$16:$M$112,11,0),0)</f>
        <v>0</v>
      </c>
      <c r="V1024" s="3">
        <f>IFERROR(VLOOKUP(B1024,[13]Aaf_SALUD!$C$16:$M$112,11,0),0)</f>
        <v>0</v>
      </c>
      <c r="W1024" s="3">
        <f>IFERROR(VLOOKUP(D1024,[13]CALIDAD!$F$16:$M$1122,8,0),0)</f>
        <v>33310878</v>
      </c>
      <c r="X1024" s="3">
        <f>IFERROR(VLOOKUP(D1024,'[14]dinamica municip ok'!$F$4:$G$1107,2,0),0)</f>
        <v>160216484</v>
      </c>
      <c r="Y1024" s="3">
        <f>IFERROR(VLOOKUP(B1024,[13]Ap_CESANTIAS!$C$16:$M$112,11,0),0)</f>
        <v>0</v>
      </c>
      <c r="Z1024" s="3">
        <f>IFERROR(VLOOKUP(B1024,[13]Ap_PENSION!$C$16:$M$112,11,0),0)</f>
        <v>0</v>
      </c>
      <c r="AA1024" s="3">
        <f>IFERROR(VLOOKUP(B1024,[13]Ap_SALUD!$C$16:$M$112,11,0),0)</f>
        <v>0</v>
      </c>
      <c r="AB1024" s="3"/>
      <c r="AC1024" s="36">
        <f t="shared" si="45"/>
        <v>193527362</v>
      </c>
      <c r="AD1024" s="37">
        <f t="shared" si="47"/>
        <v>99932630</v>
      </c>
      <c r="AE1024" s="144"/>
    </row>
    <row r="1025" spans="1:31" x14ac:dyDescent="0.25">
      <c r="A1025" s="29">
        <v>1013</v>
      </c>
      <c r="B1025" s="61"/>
      <c r="C1025" s="143" t="str">
        <f>VLOOKUP(D1025,[8]Hoja1!$A$2:$B$1115,2,0)</f>
        <v>73217</v>
      </c>
      <c r="D1025" s="31">
        <v>890702023</v>
      </c>
      <c r="E1025" s="31">
        <v>211773217</v>
      </c>
      <c r="F1025" s="61" t="s">
        <v>1159</v>
      </c>
      <c r="G1025" s="33">
        <v>0</v>
      </c>
      <c r="H1025" s="33">
        <v>0</v>
      </c>
      <c r="I1025" s="3">
        <f>IFERROR(VLOOKUP(C1025,'[6]Anexo 2'!$A$9:$G$1115,7,0),0)</f>
        <v>715257968</v>
      </c>
      <c r="J1025" s="3">
        <f>IFERROR(VLOOKUP(C1025,'[6]Anexo 1'!$A$9:$F$1115,6,0),0)</f>
        <v>701264883</v>
      </c>
      <c r="K1025" s="3"/>
      <c r="L1025" s="3"/>
      <c r="M1025" s="3"/>
      <c r="N1025" s="3"/>
      <c r="O1025" s="3"/>
      <c r="P1025" s="34">
        <f t="shared" si="46"/>
        <v>1416522851</v>
      </c>
      <c r="Q1025" s="35">
        <f>VLOOKUP(D1025,FEBRERO!$D$13:$Q$1147,14,0)+VLOOKUP(D1025,FEBRERO!$D$13:$AC$1147,26,0)</f>
        <v>0</v>
      </c>
      <c r="R1025" s="3">
        <f>IFERROR(VLOOKUP(D1025,[13]ServNOMINA!$F$16:$M$112,8,0),0)</f>
        <v>0</v>
      </c>
      <c r="S1025" s="3">
        <f>IFERROR(VLOOKUP(D1025,[13]ServOTROS!$F$16:$M$112,8,0),0)</f>
        <v>0</v>
      </c>
      <c r="T1025" s="3">
        <f>IFERROR(VLOOKUP(D1025,[13]CANCEL!$F$16:$M$48,8,0),0)</f>
        <v>0</v>
      </c>
      <c r="U1025" s="3">
        <f>IFERROR(VLOOKUP(B1025,[13]Aaf_PENSION!$C$16:$M$112,11,0),0)</f>
        <v>0</v>
      </c>
      <c r="V1025" s="3">
        <f>IFERROR(VLOOKUP(B1025,[13]Aaf_SALUD!$C$16:$M$112,11,0),0)</f>
        <v>0</v>
      </c>
      <c r="W1025" s="3">
        <f>IFERROR(VLOOKUP(D1025,[13]CALIDAD!$F$16:$M$1122,8,0),0)</f>
        <v>178814493</v>
      </c>
      <c r="X1025" s="3">
        <f>IFERROR(VLOOKUP(D1025,'[14]dinamica municip ok'!$F$4:$G$1107,2,0),0)</f>
        <v>701264883</v>
      </c>
      <c r="Y1025" s="3">
        <f>IFERROR(VLOOKUP(B1025,[13]Ap_CESANTIAS!$C$16:$M$112,11,0),0)</f>
        <v>0</v>
      </c>
      <c r="Z1025" s="3">
        <f>IFERROR(VLOOKUP(B1025,[13]Ap_PENSION!$C$16:$M$112,11,0),0)</f>
        <v>0</v>
      </c>
      <c r="AA1025" s="3">
        <f>IFERROR(VLOOKUP(B1025,[13]Ap_SALUD!$C$16:$M$112,11,0),0)</f>
        <v>0</v>
      </c>
      <c r="AB1025" s="3"/>
      <c r="AC1025" s="36">
        <f t="shared" si="45"/>
        <v>880079376</v>
      </c>
      <c r="AD1025" s="37">
        <f t="shared" si="47"/>
        <v>536443475</v>
      </c>
      <c r="AE1025" s="144"/>
    </row>
    <row r="1026" spans="1:31" x14ac:dyDescent="0.25">
      <c r="A1026" s="38">
        <v>1014</v>
      </c>
      <c r="B1026" s="61"/>
      <c r="C1026" s="143" t="str">
        <f>VLOOKUP(D1026,[8]Hoja1!$A$2:$B$1115,2,0)</f>
        <v>73226</v>
      </c>
      <c r="D1026" s="31">
        <v>800100052</v>
      </c>
      <c r="E1026" s="31">
        <v>212673226</v>
      </c>
      <c r="F1026" s="61" t="s">
        <v>1160</v>
      </c>
      <c r="G1026" s="33">
        <v>0</v>
      </c>
      <c r="H1026" s="33">
        <v>0</v>
      </c>
      <c r="I1026" s="3">
        <f>IFERROR(VLOOKUP(C1026,'[6]Anexo 2'!$A$9:$G$1115,7,0),0)</f>
        <v>143180534</v>
      </c>
      <c r="J1026" s="3">
        <f>IFERROR(VLOOKUP(C1026,'[6]Anexo 1'!$A$9:$F$1115,6,0),0)</f>
        <v>169993147</v>
      </c>
      <c r="K1026" s="3"/>
      <c r="L1026" s="3"/>
      <c r="M1026" s="3"/>
      <c r="N1026" s="3"/>
      <c r="O1026" s="3"/>
      <c r="P1026" s="34">
        <f t="shared" si="46"/>
        <v>313173681</v>
      </c>
      <c r="Q1026" s="35">
        <f>VLOOKUP(D1026,FEBRERO!$D$13:$Q$1147,14,0)+VLOOKUP(D1026,FEBRERO!$D$13:$AC$1147,26,0)</f>
        <v>0</v>
      </c>
      <c r="R1026" s="3">
        <f>IFERROR(VLOOKUP(D1026,[13]ServNOMINA!$F$16:$M$112,8,0),0)</f>
        <v>0</v>
      </c>
      <c r="S1026" s="3">
        <f>IFERROR(VLOOKUP(D1026,[13]ServOTROS!$F$16:$M$112,8,0),0)</f>
        <v>0</v>
      </c>
      <c r="T1026" s="3">
        <f>IFERROR(VLOOKUP(D1026,[13]CANCEL!$F$16:$M$48,8,0),0)</f>
        <v>0</v>
      </c>
      <c r="U1026" s="3">
        <f>IFERROR(VLOOKUP(B1026,[13]Aaf_PENSION!$C$16:$M$112,11,0),0)</f>
        <v>0</v>
      </c>
      <c r="V1026" s="3">
        <f>IFERROR(VLOOKUP(B1026,[13]Aaf_SALUD!$C$16:$M$112,11,0),0)</f>
        <v>0</v>
      </c>
      <c r="W1026" s="3">
        <f>IFERROR(VLOOKUP(D1026,[13]CALIDAD!$F$16:$M$1122,8,0),0)</f>
        <v>35795133</v>
      </c>
      <c r="X1026" s="3">
        <f>IFERROR(VLOOKUP(D1026,'[14]dinamica municip ok'!$F$4:$G$1107,2,0),0)</f>
        <v>169993147</v>
      </c>
      <c r="Y1026" s="3">
        <f>IFERROR(VLOOKUP(B1026,[13]Ap_CESANTIAS!$C$16:$M$112,11,0),0)</f>
        <v>0</v>
      </c>
      <c r="Z1026" s="3">
        <f>IFERROR(VLOOKUP(B1026,[13]Ap_PENSION!$C$16:$M$112,11,0),0)</f>
        <v>0</v>
      </c>
      <c r="AA1026" s="3">
        <f>IFERROR(VLOOKUP(B1026,[13]Ap_SALUD!$C$16:$M$112,11,0),0)</f>
        <v>0</v>
      </c>
      <c r="AB1026" s="3"/>
      <c r="AC1026" s="36">
        <f t="shared" si="45"/>
        <v>205788280</v>
      </c>
      <c r="AD1026" s="37">
        <f t="shared" si="47"/>
        <v>107385401</v>
      </c>
      <c r="AE1026" s="144"/>
    </row>
    <row r="1027" spans="1:31" x14ac:dyDescent="0.25">
      <c r="A1027" s="29">
        <v>1015</v>
      </c>
      <c r="B1027" s="61"/>
      <c r="C1027" s="143" t="str">
        <f>VLOOKUP(D1027,[8]Hoja1!$A$2:$B$1115,2,0)</f>
        <v>73236</v>
      </c>
      <c r="D1027" s="31">
        <v>890702026</v>
      </c>
      <c r="E1027" s="31">
        <v>213673236</v>
      </c>
      <c r="F1027" s="61" t="s">
        <v>1161</v>
      </c>
      <c r="G1027" s="33">
        <v>0</v>
      </c>
      <c r="H1027" s="33">
        <v>0</v>
      </c>
      <c r="I1027" s="3">
        <f>IFERROR(VLOOKUP(C1027,'[6]Anexo 2'!$A$9:$G$1115,7,0),0)</f>
        <v>139194860</v>
      </c>
      <c r="J1027" s="3">
        <f>IFERROR(VLOOKUP(C1027,'[6]Anexo 1'!$A$9:$F$1115,6,0),0)</f>
        <v>169334959</v>
      </c>
      <c r="K1027" s="3"/>
      <c r="L1027" s="3"/>
      <c r="M1027" s="3"/>
      <c r="N1027" s="3"/>
      <c r="O1027" s="3"/>
      <c r="P1027" s="34">
        <f t="shared" si="46"/>
        <v>308529819</v>
      </c>
      <c r="Q1027" s="35">
        <f>VLOOKUP(D1027,FEBRERO!$D$13:$Q$1147,14,0)+VLOOKUP(D1027,FEBRERO!$D$13:$AC$1147,26,0)</f>
        <v>0</v>
      </c>
      <c r="R1027" s="3">
        <f>IFERROR(VLOOKUP(D1027,[13]ServNOMINA!$F$16:$M$112,8,0),0)</f>
        <v>0</v>
      </c>
      <c r="S1027" s="3">
        <f>IFERROR(VLOOKUP(D1027,[13]ServOTROS!$F$16:$M$112,8,0),0)</f>
        <v>0</v>
      </c>
      <c r="T1027" s="3">
        <f>IFERROR(VLOOKUP(D1027,[13]CANCEL!$F$16:$M$48,8,0),0)</f>
        <v>0</v>
      </c>
      <c r="U1027" s="3">
        <f>IFERROR(VLOOKUP(B1027,[13]Aaf_PENSION!$C$16:$M$112,11,0),0)</f>
        <v>0</v>
      </c>
      <c r="V1027" s="3">
        <f>IFERROR(VLOOKUP(B1027,[13]Aaf_SALUD!$C$16:$M$112,11,0),0)</f>
        <v>0</v>
      </c>
      <c r="W1027" s="3">
        <f>IFERROR(VLOOKUP(D1027,[13]CALIDAD!$F$16:$M$1122,8,0),0)</f>
        <v>34798716</v>
      </c>
      <c r="X1027" s="3">
        <f>IFERROR(VLOOKUP(D1027,'[14]dinamica municip ok'!$F$4:$G$1107,2,0),0)</f>
        <v>169334959</v>
      </c>
      <c r="Y1027" s="3">
        <f>IFERROR(VLOOKUP(B1027,[13]Ap_CESANTIAS!$C$16:$M$112,11,0),0)</f>
        <v>0</v>
      </c>
      <c r="Z1027" s="3">
        <f>IFERROR(VLOOKUP(B1027,[13]Ap_PENSION!$C$16:$M$112,11,0),0)</f>
        <v>0</v>
      </c>
      <c r="AA1027" s="3">
        <f>IFERROR(VLOOKUP(B1027,[13]Ap_SALUD!$C$16:$M$112,11,0),0)</f>
        <v>0</v>
      </c>
      <c r="AB1027" s="3"/>
      <c r="AC1027" s="36">
        <f t="shared" si="45"/>
        <v>204133675</v>
      </c>
      <c r="AD1027" s="37">
        <f t="shared" si="47"/>
        <v>104396144</v>
      </c>
      <c r="AE1027" s="144"/>
    </row>
    <row r="1028" spans="1:31" x14ac:dyDescent="0.25">
      <c r="A1028" s="38">
        <v>1016</v>
      </c>
      <c r="B1028" s="61"/>
      <c r="C1028" s="143" t="str">
        <f>VLOOKUP(D1028,[8]Hoja1!$A$2:$B$1115,2,0)</f>
        <v>73268</v>
      </c>
      <c r="D1028" s="31">
        <v>890702027</v>
      </c>
      <c r="E1028" s="31">
        <v>216873268</v>
      </c>
      <c r="F1028" s="61" t="s">
        <v>1162</v>
      </c>
      <c r="G1028" s="33">
        <v>0</v>
      </c>
      <c r="H1028" s="33">
        <v>0</v>
      </c>
      <c r="I1028" s="3">
        <f>IFERROR(VLOOKUP(C1028,'[6]Anexo 2'!$A$9:$G$1115,7,0),0)</f>
        <v>682040688</v>
      </c>
      <c r="J1028" s="3">
        <f>IFERROR(VLOOKUP(C1028,'[6]Anexo 1'!$A$9:$F$1115,6,0),0)</f>
        <v>882853092</v>
      </c>
      <c r="K1028" s="3"/>
      <c r="L1028" s="3"/>
      <c r="M1028" s="3"/>
      <c r="N1028" s="3"/>
      <c r="O1028" s="3"/>
      <c r="P1028" s="34">
        <f t="shared" si="46"/>
        <v>1564893780</v>
      </c>
      <c r="Q1028" s="35">
        <f>VLOOKUP(D1028,FEBRERO!$D$13:$Q$1147,14,0)+VLOOKUP(D1028,FEBRERO!$D$13:$AC$1147,26,0)</f>
        <v>0</v>
      </c>
      <c r="R1028" s="3">
        <f>IFERROR(VLOOKUP(D1028,[13]ServNOMINA!$F$16:$M$112,8,0),0)</f>
        <v>0</v>
      </c>
      <c r="S1028" s="3">
        <f>IFERROR(VLOOKUP(D1028,[13]ServOTROS!$F$16:$M$112,8,0),0)</f>
        <v>0</v>
      </c>
      <c r="T1028" s="3">
        <f>IFERROR(VLOOKUP(D1028,[13]CANCEL!$F$16:$M$48,8,0),0)</f>
        <v>0</v>
      </c>
      <c r="U1028" s="3">
        <f>IFERROR(VLOOKUP(B1028,[13]Aaf_PENSION!$C$16:$M$112,11,0),0)</f>
        <v>0</v>
      </c>
      <c r="V1028" s="3">
        <f>IFERROR(VLOOKUP(B1028,[13]Aaf_SALUD!$C$16:$M$112,11,0),0)</f>
        <v>0</v>
      </c>
      <c r="W1028" s="3">
        <f>IFERROR(VLOOKUP(D1028,[13]CALIDAD!$F$16:$M$1122,8,0),0)</f>
        <v>170510172</v>
      </c>
      <c r="X1028" s="3">
        <f>IFERROR(VLOOKUP(D1028,'[14]dinamica municip ok'!$F$4:$G$1107,2,0),0)</f>
        <v>882853092</v>
      </c>
      <c r="Y1028" s="3">
        <f>IFERROR(VLOOKUP(B1028,[13]Ap_CESANTIAS!$C$16:$M$112,11,0),0)</f>
        <v>0</v>
      </c>
      <c r="Z1028" s="3">
        <f>IFERROR(VLOOKUP(B1028,[13]Ap_PENSION!$C$16:$M$112,11,0),0)</f>
        <v>0</v>
      </c>
      <c r="AA1028" s="3">
        <f>IFERROR(VLOOKUP(B1028,[13]Ap_SALUD!$C$16:$M$112,11,0),0)</f>
        <v>0</v>
      </c>
      <c r="AB1028" s="3"/>
      <c r="AC1028" s="36">
        <f t="shared" si="45"/>
        <v>1053363264</v>
      </c>
      <c r="AD1028" s="37">
        <f t="shared" si="47"/>
        <v>511530516</v>
      </c>
      <c r="AE1028" s="144"/>
    </row>
    <row r="1029" spans="1:31" x14ac:dyDescent="0.25">
      <c r="A1029" s="29">
        <v>1017</v>
      </c>
      <c r="B1029" s="61"/>
      <c r="C1029" s="143" t="str">
        <f>VLOOKUP(D1029,[8]Hoja1!$A$2:$B$1115,2,0)</f>
        <v>73270</v>
      </c>
      <c r="D1029" s="31">
        <v>800100054</v>
      </c>
      <c r="E1029" s="31">
        <v>217073270</v>
      </c>
      <c r="F1029" s="61" t="s">
        <v>1163</v>
      </c>
      <c r="G1029" s="33">
        <v>0</v>
      </c>
      <c r="H1029" s="33">
        <v>0</v>
      </c>
      <c r="I1029" s="3">
        <f>IFERROR(VLOOKUP(C1029,'[6]Anexo 2'!$A$9:$G$1115,7,0),0)</f>
        <v>152637588</v>
      </c>
      <c r="J1029" s="3">
        <f>IFERROR(VLOOKUP(C1029,'[6]Anexo 1'!$A$9:$F$1115,6,0),0)</f>
        <v>181233775</v>
      </c>
      <c r="K1029" s="3"/>
      <c r="L1029" s="3"/>
      <c r="M1029" s="3"/>
      <c r="N1029" s="3"/>
      <c r="O1029" s="3"/>
      <c r="P1029" s="34">
        <f t="shared" si="46"/>
        <v>333871363</v>
      </c>
      <c r="Q1029" s="35">
        <f>VLOOKUP(D1029,FEBRERO!$D$13:$Q$1147,14,0)+VLOOKUP(D1029,FEBRERO!$D$13:$AC$1147,26,0)</f>
        <v>0</v>
      </c>
      <c r="R1029" s="3">
        <f>IFERROR(VLOOKUP(D1029,[13]ServNOMINA!$F$16:$M$112,8,0),0)</f>
        <v>0</v>
      </c>
      <c r="S1029" s="3">
        <f>IFERROR(VLOOKUP(D1029,[13]ServOTROS!$F$16:$M$112,8,0),0)</f>
        <v>0</v>
      </c>
      <c r="T1029" s="3">
        <f>IFERROR(VLOOKUP(D1029,[13]CANCEL!$F$16:$M$48,8,0),0)</f>
        <v>0</v>
      </c>
      <c r="U1029" s="3">
        <f>IFERROR(VLOOKUP(B1029,[13]Aaf_PENSION!$C$16:$M$112,11,0),0)</f>
        <v>0</v>
      </c>
      <c r="V1029" s="3">
        <f>IFERROR(VLOOKUP(B1029,[13]Aaf_SALUD!$C$16:$M$112,11,0),0)</f>
        <v>0</v>
      </c>
      <c r="W1029" s="3">
        <f>IFERROR(VLOOKUP(D1029,[13]CALIDAD!$F$16:$M$1122,8,0),0)</f>
        <v>38159397</v>
      </c>
      <c r="X1029" s="3">
        <f>IFERROR(VLOOKUP(D1029,'[14]dinamica municip ok'!$F$4:$G$1107,2,0),0)</f>
        <v>181233775</v>
      </c>
      <c r="Y1029" s="3">
        <f>IFERROR(VLOOKUP(B1029,[13]Ap_CESANTIAS!$C$16:$M$112,11,0),0)</f>
        <v>0</v>
      </c>
      <c r="Z1029" s="3">
        <f>IFERROR(VLOOKUP(B1029,[13]Ap_PENSION!$C$16:$M$112,11,0),0)</f>
        <v>0</v>
      </c>
      <c r="AA1029" s="3">
        <f>IFERROR(VLOOKUP(B1029,[13]Ap_SALUD!$C$16:$M$112,11,0),0)</f>
        <v>0</v>
      </c>
      <c r="AB1029" s="3"/>
      <c r="AC1029" s="36">
        <f t="shared" si="45"/>
        <v>219393172</v>
      </c>
      <c r="AD1029" s="37">
        <f t="shared" si="47"/>
        <v>114478191</v>
      </c>
      <c r="AE1029" s="144"/>
    </row>
    <row r="1030" spans="1:31" x14ac:dyDescent="0.25">
      <c r="A1030" s="38">
        <v>1018</v>
      </c>
      <c r="B1030" s="61"/>
      <c r="C1030" s="143" t="str">
        <f>VLOOKUP(D1030,[8]Hoja1!$A$2:$B$1115,2,0)</f>
        <v>73275</v>
      </c>
      <c r="D1030" s="31">
        <v>800100055</v>
      </c>
      <c r="E1030" s="31">
        <v>217573275</v>
      </c>
      <c r="F1030" s="61" t="s">
        <v>1164</v>
      </c>
      <c r="G1030" s="33">
        <v>0</v>
      </c>
      <c r="H1030" s="33">
        <v>0</v>
      </c>
      <c r="I1030" s="3">
        <f>IFERROR(VLOOKUP(C1030,'[6]Anexo 2'!$A$9:$G$1115,7,0),0)</f>
        <v>264104052</v>
      </c>
      <c r="J1030" s="3">
        <f>IFERROR(VLOOKUP(C1030,'[6]Anexo 1'!$A$9:$F$1115,6,0),0)</f>
        <v>285406126</v>
      </c>
      <c r="K1030" s="3"/>
      <c r="L1030" s="3"/>
      <c r="M1030" s="3"/>
      <c r="N1030" s="3"/>
      <c r="O1030" s="3"/>
      <c r="P1030" s="34">
        <f t="shared" si="46"/>
        <v>549510178</v>
      </c>
      <c r="Q1030" s="35">
        <f>VLOOKUP(D1030,FEBRERO!$D$13:$Q$1147,14,0)+VLOOKUP(D1030,FEBRERO!$D$13:$AC$1147,26,0)</f>
        <v>0</v>
      </c>
      <c r="R1030" s="3">
        <f>IFERROR(VLOOKUP(D1030,[13]ServNOMINA!$F$16:$M$112,8,0),0)</f>
        <v>0</v>
      </c>
      <c r="S1030" s="3">
        <f>IFERROR(VLOOKUP(D1030,[13]ServOTROS!$F$16:$M$112,8,0),0)</f>
        <v>0</v>
      </c>
      <c r="T1030" s="3">
        <f>IFERROR(VLOOKUP(D1030,[13]CANCEL!$F$16:$M$48,8,0),0)</f>
        <v>0</v>
      </c>
      <c r="U1030" s="3">
        <f>IFERROR(VLOOKUP(B1030,[13]Aaf_PENSION!$C$16:$M$112,11,0),0)</f>
        <v>0</v>
      </c>
      <c r="V1030" s="3">
        <f>IFERROR(VLOOKUP(B1030,[13]Aaf_SALUD!$C$16:$M$112,11,0),0)</f>
        <v>0</v>
      </c>
      <c r="W1030" s="3">
        <f>IFERROR(VLOOKUP(D1030,[13]CALIDAD!$F$16:$M$1122,8,0),0)</f>
        <v>66026013</v>
      </c>
      <c r="X1030" s="3">
        <f>IFERROR(VLOOKUP(D1030,'[14]dinamica municip ok'!$F$4:$G$1107,2,0),0)</f>
        <v>285406126</v>
      </c>
      <c r="Y1030" s="3">
        <f>IFERROR(VLOOKUP(B1030,[13]Ap_CESANTIAS!$C$16:$M$112,11,0),0)</f>
        <v>0</v>
      </c>
      <c r="Z1030" s="3">
        <f>IFERROR(VLOOKUP(B1030,[13]Ap_PENSION!$C$16:$M$112,11,0),0)</f>
        <v>0</v>
      </c>
      <c r="AA1030" s="3">
        <f>IFERROR(VLOOKUP(B1030,[13]Ap_SALUD!$C$16:$M$112,11,0),0)</f>
        <v>0</v>
      </c>
      <c r="AB1030" s="3"/>
      <c r="AC1030" s="36">
        <f t="shared" si="45"/>
        <v>351432139</v>
      </c>
      <c r="AD1030" s="37">
        <f t="shared" si="47"/>
        <v>198078039</v>
      </c>
      <c r="AE1030" s="144"/>
    </row>
    <row r="1031" spans="1:31" x14ac:dyDescent="0.25">
      <c r="A1031" s="29">
        <v>1019</v>
      </c>
      <c r="B1031" s="61"/>
      <c r="C1031" s="143" t="str">
        <f>VLOOKUP(D1031,[8]Hoja1!$A$2:$B$1115,2,0)</f>
        <v>73283</v>
      </c>
      <c r="D1031" s="31">
        <v>800100056</v>
      </c>
      <c r="E1031" s="31">
        <v>218373283</v>
      </c>
      <c r="F1031" s="61" t="s">
        <v>1165</v>
      </c>
      <c r="G1031" s="33">
        <v>0</v>
      </c>
      <c r="H1031" s="33">
        <v>0</v>
      </c>
      <c r="I1031" s="3">
        <f>IFERROR(VLOOKUP(C1031,'[6]Anexo 2'!$A$9:$G$1115,7,0),0)</f>
        <v>546489856</v>
      </c>
      <c r="J1031" s="3">
        <f>IFERROR(VLOOKUP(C1031,'[6]Anexo 1'!$A$9:$F$1115,6,0),0)</f>
        <v>631849364</v>
      </c>
      <c r="K1031" s="3"/>
      <c r="L1031" s="3"/>
      <c r="M1031" s="3"/>
      <c r="N1031" s="3"/>
      <c r="O1031" s="3"/>
      <c r="P1031" s="34">
        <f t="shared" si="46"/>
        <v>1178339220</v>
      </c>
      <c r="Q1031" s="35">
        <f>VLOOKUP(D1031,FEBRERO!$D$13:$Q$1147,14,0)+VLOOKUP(D1031,FEBRERO!$D$13:$AC$1147,26,0)</f>
        <v>0</v>
      </c>
      <c r="R1031" s="3">
        <f>IFERROR(VLOOKUP(D1031,[13]ServNOMINA!$F$16:$M$112,8,0),0)</f>
        <v>0</v>
      </c>
      <c r="S1031" s="3">
        <f>IFERROR(VLOOKUP(D1031,[13]ServOTROS!$F$16:$M$112,8,0),0)</f>
        <v>0</v>
      </c>
      <c r="T1031" s="3">
        <f>IFERROR(VLOOKUP(D1031,[13]CANCEL!$F$16:$M$48,8,0),0)</f>
        <v>0</v>
      </c>
      <c r="U1031" s="3">
        <f>IFERROR(VLOOKUP(B1031,[13]Aaf_PENSION!$C$16:$M$112,11,0),0)</f>
        <v>0</v>
      </c>
      <c r="V1031" s="3">
        <f>IFERROR(VLOOKUP(B1031,[13]Aaf_SALUD!$C$16:$M$112,11,0),0)</f>
        <v>0</v>
      </c>
      <c r="W1031" s="3">
        <f>IFERROR(VLOOKUP(D1031,[13]CALIDAD!$F$16:$M$1122,8,0),0)</f>
        <v>136622463</v>
      </c>
      <c r="X1031" s="3">
        <f>IFERROR(VLOOKUP(D1031,'[14]dinamica municip ok'!$F$4:$G$1107,2,0),0)</f>
        <v>631849364</v>
      </c>
      <c r="Y1031" s="3">
        <f>IFERROR(VLOOKUP(B1031,[13]Ap_CESANTIAS!$C$16:$M$112,11,0),0)</f>
        <v>0</v>
      </c>
      <c r="Z1031" s="3">
        <f>IFERROR(VLOOKUP(B1031,[13]Ap_PENSION!$C$16:$M$112,11,0),0)</f>
        <v>0</v>
      </c>
      <c r="AA1031" s="3">
        <f>IFERROR(VLOOKUP(B1031,[13]Ap_SALUD!$C$16:$M$112,11,0),0)</f>
        <v>0</v>
      </c>
      <c r="AB1031" s="3"/>
      <c r="AC1031" s="36">
        <f t="shared" si="45"/>
        <v>768471827</v>
      </c>
      <c r="AD1031" s="37">
        <f t="shared" si="47"/>
        <v>409867393</v>
      </c>
      <c r="AE1031" s="144"/>
    </row>
    <row r="1032" spans="1:31" x14ac:dyDescent="0.25">
      <c r="A1032" s="38">
        <v>1020</v>
      </c>
      <c r="B1032" s="61"/>
      <c r="C1032" s="143" t="str">
        <f>VLOOKUP(D1032,[8]Hoja1!$A$2:$B$1115,2,0)</f>
        <v>73319</v>
      </c>
      <c r="D1032" s="31">
        <v>890702015</v>
      </c>
      <c r="E1032" s="31">
        <v>211973319</v>
      </c>
      <c r="F1032" s="61" t="s">
        <v>1166</v>
      </c>
      <c r="G1032" s="33">
        <v>0</v>
      </c>
      <c r="H1032" s="33">
        <v>0</v>
      </c>
      <c r="I1032" s="3">
        <f>IFERROR(VLOOKUP(C1032,'[6]Anexo 2'!$A$9:$G$1115,7,0),0)</f>
        <v>430672648</v>
      </c>
      <c r="J1032" s="3">
        <f>IFERROR(VLOOKUP(C1032,'[6]Anexo 1'!$A$9:$F$1115,6,0),0)</f>
        <v>518703929</v>
      </c>
      <c r="K1032" s="3"/>
      <c r="L1032" s="3"/>
      <c r="M1032" s="3"/>
      <c r="N1032" s="3"/>
      <c r="O1032" s="3"/>
      <c r="P1032" s="34">
        <f t="shared" si="46"/>
        <v>949376577</v>
      </c>
      <c r="Q1032" s="35">
        <f>VLOOKUP(D1032,FEBRERO!$D$13:$Q$1147,14,0)+VLOOKUP(D1032,FEBRERO!$D$13:$AC$1147,26,0)</f>
        <v>0</v>
      </c>
      <c r="R1032" s="3">
        <f>IFERROR(VLOOKUP(D1032,[13]ServNOMINA!$F$16:$M$112,8,0),0)</f>
        <v>0</v>
      </c>
      <c r="S1032" s="3">
        <f>IFERROR(VLOOKUP(D1032,[13]ServOTROS!$F$16:$M$112,8,0),0)</f>
        <v>0</v>
      </c>
      <c r="T1032" s="3">
        <f>IFERROR(VLOOKUP(D1032,[13]CANCEL!$F$16:$M$48,8,0),0)</f>
        <v>0</v>
      </c>
      <c r="U1032" s="3">
        <f>IFERROR(VLOOKUP(B1032,[13]Aaf_PENSION!$C$16:$M$112,11,0),0)</f>
        <v>0</v>
      </c>
      <c r="V1032" s="3">
        <f>IFERROR(VLOOKUP(B1032,[13]Aaf_SALUD!$C$16:$M$112,11,0),0)</f>
        <v>0</v>
      </c>
      <c r="W1032" s="3">
        <f>IFERROR(VLOOKUP(D1032,[13]CALIDAD!$F$16:$M$1122,8,0),0)</f>
        <v>107668161</v>
      </c>
      <c r="X1032" s="3">
        <f>IFERROR(VLOOKUP(D1032,'[14]dinamica municip ok'!$F$4:$G$1107,2,0),0)</f>
        <v>518703929</v>
      </c>
      <c r="Y1032" s="3">
        <f>IFERROR(VLOOKUP(B1032,[13]Ap_CESANTIAS!$C$16:$M$112,11,0),0)</f>
        <v>0</v>
      </c>
      <c r="Z1032" s="3">
        <f>IFERROR(VLOOKUP(B1032,[13]Ap_PENSION!$C$16:$M$112,11,0),0)</f>
        <v>0</v>
      </c>
      <c r="AA1032" s="3">
        <f>IFERROR(VLOOKUP(B1032,[13]Ap_SALUD!$C$16:$M$112,11,0),0)</f>
        <v>0</v>
      </c>
      <c r="AB1032" s="3"/>
      <c r="AC1032" s="36">
        <f t="shared" si="45"/>
        <v>626372090</v>
      </c>
      <c r="AD1032" s="37">
        <f t="shared" si="47"/>
        <v>323004487</v>
      </c>
      <c r="AE1032" s="144"/>
    </row>
    <row r="1033" spans="1:31" x14ac:dyDescent="0.25">
      <c r="A1033" s="29">
        <v>1021</v>
      </c>
      <c r="B1033" s="61"/>
      <c r="C1033" s="143" t="str">
        <f>VLOOKUP(D1033,[8]Hoja1!$A$2:$B$1115,2,0)</f>
        <v>73347</v>
      </c>
      <c r="D1033" s="31">
        <v>800100057</v>
      </c>
      <c r="E1033" s="31">
        <v>214773347</v>
      </c>
      <c r="F1033" s="61" t="s">
        <v>1167</v>
      </c>
      <c r="G1033" s="33">
        <v>0</v>
      </c>
      <c r="H1033" s="33">
        <v>0</v>
      </c>
      <c r="I1033" s="3">
        <f>IFERROR(VLOOKUP(C1033,'[6]Anexo 2'!$A$9:$G$1115,7,0),0)</f>
        <v>104570988</v>
      </c>
      <c r="J1033" s="3">
        <f>IFERROR(VLOOKUP(C1033,'[6]Anexo 1'!$A$9:$F$1115,6,0),0)</f>
        <v>129593725</v>
      </c>
      <c r="K1033" s="3"/>
      <c r="L1033" s="3"/>
      <c r="M1033" s="3"/>
      <c r="N1033" s="3"/>
      <c r="O1033" s="3"/>
      <c r="P1033" s="34">
        <f t="shared" si="46"/>
        <v>234164713</v>
      </c>
      <c r="Q1033" s="35">
        <f>VLOOKUP(D1033,FEBRERO!$D$13:$Q$1147,14,0)+VLOOKUP(D1033,FEBRERO!$D$13:$AC$1147,26,0)</f>
        <v>0</v>
      </c>
      <c r="R1033" s="3">
        <f>IFERROR(VLOOKUP(D1033,[13]ServNOMINA!$F$16:$M$112,8,0),0)</f>
        <v>0</v>
      </c>
      <c r="S1033" s="3">
        <f>IFERROR(VLOOKUP(D1033,[13]ServOTROS!$F$16:$M$112,8,0),0)</f>
        <v>0</v>
      </c>
      <c r="T1033" s="3">
        <f>IFERROR(VLOOKUP(D1033,[13]CANCEL!$F$16:$M$48,8,0),0)</f>
        <v>0</v>
      </c>
      <c r="U1033" s="3">
        <f>IFERROR(VLOOKUP(B1033,[13]Aaf_PENSION!$C$16:$M$112,11,0),0)</f>
        <v>0</v>
      </c>
      <c r="V1033" s="3">
        <f>IFERROR(VLOOKUP(B1033,[13]Aaf_SALUD!$C$16:$M$112,11,0),0)</f>
        <v>0</v>
      </c>
      <c r="W1033" s="3">
        <f>IFERROR(VLOOKUP(D1033,[13]CALIDAD!$F$16:$M$1122,8,0),0)</f>
        <v>26142747</v>
      </c>
      <c r="X1033" s="3">
        <f>IFERROR(VLOOKUP(D1033,'[14]dinamica municip ok'!$F$4:$G$1107,2,0),0)</f>
        <v>129593725</v>
      </c>
      <c r="Y1033" s="3">
        <f>IFERROR(VLOOKUP(B1033,[13]Ap_CESANTIAS!$C$16:$M$112,11,0),0)</f>
        <v>0</v>
      </c>
      <c r="Z1033" s="3">
        <f>IFERROR(VLOOKUP(B1033,[13]Ap_PENSION!$C$16:$M$112,11,0),0)</f>
        <v>0</v>
      </c>
      <c r="AA1033" s="3">
        <f>IFERROR(VLOOKUP(B1033,[13]Ap_SALUD!$C$16:$M$112,11,0),0)</f>
        <v>0</v>
      </c>
      <c r="AB1033" s="3"/>
      <c r="AC1033" s="36">
        <f t="shared" si="45"/>
        <v>155736472</v>
      </c>
      <c r="AD1033" s="37">
        <f t="shared" si="47"/>
        <v>78428241</v>
      </c>
      <c r="AE1033" s="144"/>
    </row>
    <row r="1034" spans="1:31" x14ac:dyDescent="0.25">
      <c r="A1034" s="38">
        <v>1022</v>
      </c>
      <c r="B1034" s="61"/>
      <c r="C1034" s="143" t="str">
        <f>VLOOKUP(D1034,[8]Hoja1!$A$2:$B$1115,2,0)</f>
        <v>73349</v>
      </c>
      <c r="D1034" s="31">
        <v>800100058</v>
      </c>
      <c r="E1034" s="31">
        <v>214973349</v>
      </c>
      <c r="F1034" s="61" t="s">
        <v>1168</v>
      </c>
      <c r="G1034" s="33">
        <v>0</v>
      </c>
      <c r="H1034" s="33">
        <v>0</v>
      </c>
      <c r="I1034" s="3">
        <f>IFERROR(VLOOKUP(C1034,'[6]Anexo 2'!$A$9:$G$1115,7,0),0)</f>
        <v>256784912</v>
      </c>
      <c r="J1034" s="3">
        <f>IFERROR(VLOOKUP(C1034,'[6]Anexo 1'!$A$9:$F$1115,6,0),0)</f>
        <v>285815403</v>
      </c>
      <c r="K1034" s="3"/>
      <c r="L1034" s="3"/>
      <c r="M1034" s="3"/>
      <c r="N1034" s="3"/>
      <c r="O1034" s="3"/>
      <c r="P1034" s="34">
        <f t="shared" si="46"/>
        <v>542600315</v>
      </c>
      <c r="Q1034" s="35">
        <f>VLOOKUP(D1034,FEBRERO!$D$13:$Q$1147,14,0)+VLOOKUP(D1034,FEBRERO!$D$13:$AC$1147,26,0)</f>
        <v>0</v>
      </c>
      <c r="R1034" s="3">
        <f>IFERROR(VLOOKUP(D1034,[13]ServNOMINA!$F$16:$M$112,8,0),0)</f>
        <v>0</v>
      </c>
      <c r="S1034" s="3">
        <f>IFERROR(VLOOKUP(D1034,[13]ServOTROS!$F$16:$M$112,8,0),0)</f>
        <v>0</v>
      </c>
      <c r="T1034" s="3">
        <f>IFERROR(VLOOKUP(D1034,[13]CANCEL!$F$16:$M$48,8,0),0)</f>
        <v>0</v>
      </c>
      <c r="U1034" s="3">
        <f>IFERROR(VLOOKUP(B1034,[13]Aaf_PENSION!$C$16:$M$112,11,0),0)</f>
        <v>0</v>
      </c>
      <c r="V1034" s="3">
        <f>IFERROR(VLOOKUP(B1034,[13]Aaf_SALUD!$C$16:$M$112,11,0),0)</f>
        <v>0</v>
      </c>
      <c r="W1034" s="3">
        <f>IFERROR(VLOOKUP(D1034,[13]CALIDAD!$F$16:$M$1122,8,0),0)</f>
        <v>64196229</v>
      </c>
      <c r="X1034" s="3">
        <f>IFERROR(VLOOKUP(D1034,'[14]dinamica municip ok'!$F$4:$G$1107,2,0),0)</f>
        <v>285815403</v>
      </c>
      <c r="Y1034" s="3">
        <f>IFERROR(VLOOKUP(B1034,[13]Ap_CESANTIAS!$C$16:$M$112,11,0),0)</f>
        <v>0</v>
      </c>
      <c r="Z1034" s="3">
        <f>IFERROR(VLOOKUP(B1034,[13]Ap_PENSION!$C$16:$M$112,11,0),0)</f>
        <v>0</v>
      </c>
      <c r="AA1034" s="3">
        <f>IFERROR(VLOOKUP(B1034,[13]Ap_SALUD!$C$16:$M$112,11,0),0)</f>
        <v>0</v>
      </c>
      <c r="AB1034" s="3"/>
      <c r="AC1034" s="36">
        <f t="shared" si="45"/>
        <v>350011632</v>
      </c>
      <c r="AD1034" s="37">
        <f t="shared" si="47"/>
        <v>192588683</v>
      </c>
      <c r="AE1034" s="144"/>
    </row>
    <row r="1035" spans="1:31" x14ac:dyDescent="0.25">
      <c r="A1035" s="29">
        <v>1023</v>
      </c>
      <c r="B1035" s="61"/>
      <c r="C1035" s="143" t="str">
        <f>VLOOKUP(D1035,[8]Hoja1!$A$2:$B$1115,2,0)</f>
        <v>73352</v>
      </c>
      <c r="D1035" s="31">
        <v>800100059</v>
      </c>
      <c r="E1035" s="31">
        <v>215273352</v>
      </c>
      <c r="F1035" s="61" t="s">
        <v>1169</v>
      </c>
      <c r="G1035" s="33">
        <v>0</v>
      </c>
      <c r="H1035" s="33">
        <v>0</v>
      </c>
      <c r="I1035" s="3">
        <f>IFERROR(VLOOKUP(C1035,'[6]Anexo 2'!$A$9:$G$1115,7,0),0)</f>
        <v>208372400</v>
      </c>
      <c r="J1035" s="3">
        <f>IFERROR(VLOOKUP(C1035,'[6]Anexo 1'!$A$9:$F$1115,6,0),0)</f>
        <v>230425332</v>
      </c>
      <c r="K1035" s="3"/>
      <c r="L1035" s="3"/>
      <c r="M1035" s="3"/>
      <c r="N1035" s="3"/>
      <c r="O1035" s="3"/>
      <c r="P1035" s="34">
        <f t="shared" si="46"/>
        <v>438797732</v>
      </c>
      <c r="Q1035" s="35">
        <f>VLOOKUP(D1035,FEBRERO!$D$13:$Q$1147,14,0)+VLOOKUP(D1035,FEBRERO!$D$13:$AC$1147,26,0)</f>
        <v>0</v>
      </c>
      <c r="R1035" s="3">
        <f>IFERROR(VLOOKUP(D1035,[13]ServNOMINA!$F$16:$M$112,8,0),0)</f>
        <v>0</v>
      </c>
      <c r="S1035" s="3">
        <f>IFERROR(VLOOKUP(D1035,[13]ServOTROS!$F$16:$M$112,8,0),0)</f>
        <v>0</v>
      </c>
      <c r="T1035" s="3">
        <f>IFERROR(VLOOKUP(D1035,[13]CANCEL!$F$16:$M$48,8,0),0)</f>
        <v>0</v>
      </c>
      <c r="U1035" s="3">
        <f>IFERROR(VLOOKUP(B1035,[13]Aaf_PENSION!$C$16:$M$112,11,0),0)</f>
        <v>0</v>
      </c>
      <c r="V1035" s="3">
        <f>IFERROR(VLOOKUP(B1035,[13]Aaf_SALUD!$C$16:$M$112,11,0),0)</f>
        <v>0</v>
      </c>
      <c r="W1035" s="3">
        <f>IFERROR(VLOOKUP(D1035,[13]CALIDAD!$F$16:$M$1122,8,0),0)</f>
        <v>52093101</v>
      </c>
      <c r="X1035" s="3">
        <f>IFERROR(VLOOKUP(D1035,'[14]dinamica municip ok'!$F$4:$G$1107,2,0),0)</f>
        <v>230425332</v>
      </c>
      <c r="Y1035" s="3">
        <f>IFERROR(VLOOKUP(B1035,[13]Ap_CESANTIAS!$C$16:$M$112,11,0),0)</f>
        <v>0</v>
      </c>
      <c r="Z1035" s="3">
        <f>IFERROR(VLOOKUP(B1035,[13]Ap_PENSION!$C$16:$M$112,11,0),0)</f>
        <v>0</v>
      </c>
      <c r="AA1035" s="3">
        <f>IFERROR(VLOOKUP(B1035,[13]Ap_SALUD!$C$16:$M$112,11,0),0)</f>
        <v>0</v>
      </c>
      <c r="AB1035" s="3"/>
      <c r="AC1035" s="36">
        <f t="shared" si="45"/>
        <v>282518433</v>
      </c>
      <c r="AD1035" s="37">
        <f t="shared" si="47"/>
        <v>156279299</v>
      </c>
      <c r="AE1035" s="144"/>
    </row>
    <row r="1036" spans="1:31" x14ac:dyDescent="0.25">
      <c r="A1036" s="38">
        <v>1024</v>
      </c>
      <c r="B1036" s="61"/>
      <c r="C1036" s="143" t="str">
        <f>VLOOKUP(D1036,[8]Hoja1!$A$2:$B$1115,2,0)</f>
        <v>73408</v>
      </c>
      <c r="D1036" s="31">
        <v>890702034</v>
      </c>
      <c r="E1036" s="31">
        <v>210873408</v>
      </c>
      <c r="F1036" s="61" t="s">
        <v>1170</v>
      </c>
      <c r="G1036" s="33">
        <v>0</v>
      </c>
      <c r="H1036" s="33">
        <v>0</v>
      </c>
      <c r="I1036" s="3">
        <f>IFERROR(VLOOKUP(C1036,'[6]Anexo 2'!$A$9:$G$1115,7,0),0)</f>
        <v>280982788</v>
      </c>
      <c r="J1036" s="3">
        <f>IFERROR(VLOOKUP(C1036,'[6]Anexo 1'!$A$9:$F$1115,6,0),0)</f>
        <v>272443651</v>
      </c>
      <c r="K1036" s="3"/>
      <c r="L1036" s="3"/>
      <c r="M1036" s="3"/>
      <c r="N1036" s="3"/>
      <c r="O1036" s="3"/>
      <c r="P1036" s="34">
        <f t="shared" si="46"/>
        <v>553426439</v>
      </c>
      <c r="Q1036" s="35">
        <f>VLOOKUP(D1036,FEBRERO!$D$13:$Q$1147,14,0)+VLOOKUP(D1036,FEBRERO!$D$13:$AC$1147,26,0)</f>
        <v>0</v>
      </c>
      <c r="R1036" s="3">
        <f>IFERROR(VLOOKUP(D1036,[13]ServNOMINA!$F$16:$M$112,8,0),0)</f>
        <v>0</v>
      </c>
      <c r="S1036" s="3">
        <f>IFERROR(VLOOKUP(D1036,[13]ServOTROS!$F$16:$M$112,8,0),0)</f>
        <v>0</v>
      </c>
      <c r="T1036" s="3">
        <f>IFERROR(VLOOKUP(D1036,[13]CANCEL!$F$16:$M$48,8,0),0)</f>
        <v>0</v>
      </c>
      <c r="U1036" s="3">
        <f>IFERROR(VLOOKUP(B1036,[13]Aaf_PENSION!$C$16:$M$112,11,0),0)</f>
        <v>0</v>
      </c>
      <c r="V1036" s="3">
        <f>IFERROR(VLOOKUP(B1036,[13]Aaf_SALUD!$C$16:$M$112,11,0),0)</f>
        <v>0</v>
      </c>
      <c r="W1036" s="3">
        <f>IFERROR(VLOOKUP(D1036,[13]CALIDAD!$F$16:$M$1122,8,0),0)</f>
        <v>70245696</v>
      </c>
      <c r="X1036" s="3">
        <f>IFERROR(VLOOKUP(D1036,'[14]dinamica municip ok'!$F$4:$G$1107,2,0),0)</f>
        <v>272443651</v>
      </c>
      <c r="Y1036" s="3">
        <f>IFERROR(VLOOKUP(B1036,[13]Ap_CESANTIAS!$C$16:$M$112,11,0),0)</f>
        <v>0</v>
      </c>
      <c r="Z1036" s="3">
        <f>IFERROR(VLOOKUP(B1036,[13]Ap_PENSION!$C$16:$M$112,11,0),0)</f>
        <v>0</v>
      </c>
      <c r="AA1036" s="3">
        <f>IFERROR(VLOOKUP(B1036,[13]Ap_SALUD!$C$16:$M$112,11,0),0)</f>
        <v>0</v>
      </c>
      <c r="AB1036" s="3"/>
      <c r="AC1036" s="36">
        <f t="shared" si="45"/>
        <v>342689347</v>
      </c>
      <c r="AD1036" s="37">
        <f t="shared" si="47"/>
        <v>210737092</v>
      </c>
      <c r="AE1036" s="144"/>
    </row>
    <row r="1037" spans="1:31" x14ac:dyDescent="0.25">
      <c r="A1037" s="29">
        <v>1025</v>
      </c>
      <c r="B1037" s="61"/>
      <c r="C1037" s="143" t="str">
        <f>VLOOKUP(D1037,[8]Hoja1!$A$2:$B$1115,2,0)</f>
        <v>73411</v>
      </c>
      <c r="D1037" s="31">
        <v>800100061</v>
      </c>
      <c r="E1037" s="31">
        <v>211173411</v>
      </c>
      <c r="F1037" s="61" t="s">
        <v>1171</v>
      </c>
      <c r="G1037" s="33">
        <v>0</v>
      </c>
      <c r="H1037" s="33">
        <v>0</v>
      </c>
      <c r="I1037" s="3">
        <f>IFERROR(VLOOKUP(C1037,'[6]Anexo 2'!$A$9:$G$1115,7,0),0)</f>
        <v>596444072</v>
      </c>
      <c r="J1037" s="3">
        <f>IFERROR(VLOOKUP(C1037,'[6]Anexo 1'!$A$9:$F$1115,6,0),0)</f>
        <v>652919313</v>
      </c>
      <c r="K1037" s="3"/>
      <c r="L1037" s="3"/>
      <c r="M1037" s="3"/>
      <c r="N1037" s="3"/>
      <c r="O1037" s="3"/>
      <c r="P1037" s="34">
        <f t="shared" si="46"/>
        <v>1249363385</v>
      </c>
      <c r="Q1037" s="35">
        <f>VLOOKUP(D1037,FEBRERO!$D$13:$Q$1147,14,0)+VLOOKUP(D1037,FEBRERO!$D$13:$AC$1147,26,0)</f>
        <v>0</v>
      </c>
      <c r="R1037" s="3">
        <f>IFERROR(VLOOKUP(D1037,[13]ServNOMINA!$F$16:$M$112,8,0),0)</f>
        <v>0</v>
      </c>
      <c r="S1037" s="3">
        <f>IFERROR(VLOOKUP(D1037,[13]ServOTROS!$F$16:$M$112,8,0),0)</f>
        <v>0</v>
      </c>
      <c r="T1037" s="3">
        <f>IFERROR(VLOOKUP(D1037,[13]CANCEL!$F$16:$M$48,8,0),0)</f>
        <v>0</v>
      </c>
      <c r="U1037" s="3">
        <f>IFERROR(VLOOKUP(B1037,[13]Aaf_PENSION!$C$16:$M$112,11,0),0)</f>
        <v>0</v>
      </c>
      <c r="V1037" s="3">
        <f>IFERROR(VLOOKUP(B1037,[13]Aaf_SALUD!$C$16:$M$112,11,0),0)</f>
        <v>0</v>
      </c>
      <c r="W1037" s="3">
        <f>IFERROR(VLOOKUP(D1037,[13]CALIDAD!$F$16:$M$1122,8,0),0)</f>
        <v>149111019</v>
      </c>
      <c r="X1037" s="3">
        <f>IFERROR(VLOOKUP(D1037,'[14]dinamica municip ok'!$F$4:$G$1107,2,0),0)</f>
        <v>652919313</v>
      </c>
      <c r="Y1037" s="3">
        <f>IFERROR(VLOOKUP(B1037,[13]Ap_CESANTIAS!$C$16:$M$112,11,0),0)</f>
        <v>0</v>
      </c>
      <c r="Z1037" s="3">
        <f>IFERROR(VLOOKUP(B1037,[13]Ap_PENSION!$C$16:$M$112,11,0),0)</f>
        <v>0</v>
      </c>
      <c r="AA1037" s="3">
        <f>IFERROR(VLOOKUP(B1037,[13]Ap_SALUD!$C$16:$M$112,11,0),0)</f>
        <v>0</v>
      </c>
      <c r="AB1037" s="3"/>
      <c r="AC1037" s="36">
        <f t="shared" ref="AC1037:AC1100" si="48">SUM(R1037:AA1037)</f>
        <v>802030332</v>
      </c>
      <c r="AD1037" s="37">
        <f t="shared" si="47"/>
        <v>447333053</v>
      </c>
      <c r="AE1037" s="144"/>
    </row>
    <row r="1038" spans="1:31" x14ac:dyDescent="0.25">
      <c r="A1038" s="38">
        <v>1026</v>
      </c>
      <c r="B1038" s="61"/>
      <c r="C1038" s="143" t="str">
        <f>VLOOKUP(D1038,[8]Hoja1!$A$2:$B$1115,2,0)</f>
        <v>73443</v>
      </c>
      <c r="D1038" s="31">
        <v>890701342</v>
      </c>
      <c r="E1038" s="31">
        <v>214373443</v>
      </c>
      <c r="F1038" s="61" t="s">
        <v>1172</v>
      </c>
      <c r="G1038" s="33">
        <v>0</v>
      </c>
      <c r="H1038" s="33">
        <v>0</v>
      </c>
      <c r="I1038" s="3">
        <f>IFERROR(VLOOKUP(C1038,'[6]Anexo 2'!$A$9:$G$1115,7,0),0)</f>
        <v>556344552</v>
      </c>
      <c r="J1038" s="3">
        <f>IFERROR(VLOOKUP(C1038,'[6]Anexo 1'!$A$9:$F$1115,6,0),0)</f>
        <v>552714694</v>
      </c>
      <c r="K1038" s="3"/>
      <c r="L1038" s="3"/>
      <c r="M1038" s="3"/>
      <c r="N1038" s="3"/>
      <c r="O1038" s="3"/>
      <c r="P1038" s="34">
        <f t="shared" ref="P1038:P1101" si="49">SUM(G1038:N1038)</f>
        <v>1109059246</v>
      </c>
      <c r="Q1038" s="35">
        <f>VLOOKUP(D1038,FEBRERO!$D$13:$Q$1147,14,0)+VLOOKUP(D1038,FEBRERO!$D$13:$AC$1147,26,0)</f>
        <v>0</v>
      </c>
      <c r="R1038" s="3">
        <f>IFERROR(VLOOKUP(D1038,[13]ServNOMINA!$F$16:$M$112,8,0),0)</f>
        <v>0</v>
      </c>
      <c r="S1038" s="3">
        <f>IFERROR(VLOOKUP(D1038,[13]ServOTROS!$F$16:$M$112,8,0),0)</f>
        <v>0</v>
      </c>
      <c r="T1038" s="3">
        <f>IFERROR(VLOOKUP(D1038,[13]CANCEL!$F$16:$M$48,8,0),0)</f>
        <v>0</v>
      </c>
      <c r="U1038" s="3">
        <f>IFERROR(VLOOKUP(B1038,[13]Aaf_PENSION!$C$16:$M$112,11,0),0)</f>
        <v>0</v>
      </c>
      <c r="V1038" s="3">
        <f>IFERROR(VLOOKUP(B1038,[13]Aaf_SALUD!$C$16:$M$112,11,0),0)</f>
        <v>0</v>
      </c>
      <c r="W1038" s="3">
        <f>IFERROR(VLOOKUP(D1038,[13]CALIDAD!$F$16:$M$1122,8,0),0)</f>
        <v>139086138</v>
      </c>
      <c r="X1038" s="3">
        <f>IFERROR(VLOOKUP(D1038,'[14]dinamica municip ok'!$F$4:$G$1107,2,0),0)</f>
        <v>305217480</v>
      </c>
      <c r="Y1038" s="3">
        <f>IFERROR(VLOOKUP(B1038,[13]Ap_CESANTIAS!$C$16:$M$112,11,0),0)</f>
        <v>0</v>
      </c>
      <c r="Z1038" s="3">
        <f>IFERROR(VLOOKUP(B1038,[13]Ap_PENSION!$C$16:$M$112,11,0),0)</f>
        <v>0</v>
      </c>
      <c r="AA1038" s="3">
        <f>IFERROR(VLOOKUP(B1038,[13]Ap_SALUD!$C$16:$M$112,11,0),0)</f>
        <v>0</v>
      </c>
      <c r="AB1038" s="3"/>
      <c r="AC1038" s="36">
        <f t="shared" si="48"/>
        <v>444303618</v>
      </c>
      <c r="AD1038" s="37">
        <f t="shared" si="47"/>
        <v>664755628</v>
      </c>
      <c r="AE1038" s="144"/>
    </row>
    <row r="1039" spans="1:31" x14ac:dyDescent="0.25">
      <c r="A1039" s="29">
        <v>1027</v>
      </c>
      <c r="B1039" s="61"/>
      <c r="C1039" s="143" t="str">
        <f>VLOOKUP(D1039,[8]Hoja1!$A$2:$B$1115,2,0)</f>
        <v>73449</v>
      </c>
      <c r="D1039" s="31">
        <v>890701933</v>
      </c>
      <c r="E1039" s="31">
        <v>214973449</v>
      </c>
      <c r="F1039" s="61" t="s">
        <v>1173</v>
      </c>
      <c r="G1039" s="33">
        <v>0</v>
      </c>
      <c r="H1039" s="33">
        <v>0</v>
      </c>
      <c r="I1039" s="3">
        <f>IFERROR(VLOOKUP(C1039,'[6]Anexo 2'!$A$9:$G$1115,7,0),0)</f>
        <v>456141424</v>
      </c>
      <c r="J1039" s="3">
        <f>IFERROR(VLOOKUP(C1039,'[6]Anexo 1'!$A$9:$F$1115,6,0),0)</f>
        <v>570943743</v>
      </c>
      <c r="K1039" s="3"/>
      <c r="L1039" s="3"/>
      <c r="M1039" s="3"/>
      <c r="N1039" s="3"/>
      <c r="O1039" s="3"/>
      <c r="P1039" s="34">
        <f t="shared" si="49"/>
        <v>1027085167</v>
      </c>
      <c r="Q1039" s="35">
        <f>VLOOKUP(D1039,FEBRERO!$D$13:$Q$1147,14,0)+VLOOKUP(D1039,FEBRERO!$D$13:$AC$1147,26,0)</f>
        <v>0</v>
      </c>
      <c r="R1039" s="3">
        <f>IFERROR(VLOOKUP(D1039,[13]ServNOMINA!$F$16:$M$112,8,0),0)</f>
        <v>0</v>
      </c>
      <c r="S1039" s="3">
        <f>IFERROR(VLOOKUP(D1039,[13]ServOTROS!$F$16:$M$112,8,0),0)</f>
        <v>0</v>
      </c>
      <c r="T1039" s="3">
        <f>IFERROR(VLOOKUP(D1039,[13]CANCEL!$F$16:$M$48,8,0),0)</f>
        <v>0</v>
      </c>
      <c r="U1039" s="3">
        <f>IFERROR(VLOOKUP(B1039,[13]Aaf_PENSION!$C$16:$M$112,11,0),0)</f>
        <v>0</v>
      </c>
      <c r="V1039" s="3">
        <f>IFERROR(VLOOKUP(B1039,[13]Aaf_SALUD!$C$16:$M$112,11,0),0)</f>
        <v>0</v>
      </c>
      <c r="W1039" s="3">
        <f>IFERROR(VLOOKUP(D1039,[13]CALIDAD!$F$16:$M$1122,8,0),0)</f>
        <v>114035355</v>
      </c>
      <c r="X1039" s="3">
        <f>IFERROR(VLOOKUP(D1039,'[14]dinamica municip ok'!$F$4:$G$1107,2,0),0)</f>
        <v>570943743</v>
      </c>
      <c r="Y1039" s="3">
        <f>IFERROR(VLOOKUP(B1039,[13]Ap_CESANTIAS!$C$16:$M$112,11,0),0)</f>
        <v>0</v>
      </c>
      <c r="Z1039" s="3">
        <f>IFERROR(VLOOKUP(B1039,[13]Ap_PENSION!$C$16:$M$112,11,0),0)</f>
        <v>0</v>
      </c>
      <c r="AA1039" s="3">
        <f>IFERROR(VLOOKUP(B1039,[13]Ap_SALUD!$C$16:$M$112,11,0),0)</f>
        <v>0</v>
      </c>
      <c r="AB1039" s="3"/>
      <c r="AC1039" s="36">
        <f t="shared" si="48"/>
        <v>684979098</v>
      </c>
      <c r="AD1039" s="37">
        <f t="shared" ref="AD1039:AD1102" si="50">+P1039-Q1039+AB1039-AC1039</f>
        <v>342106069</v>
      </c>
      <c r="AE1039" s="144"/>
    </row>
    <row r="1040" spans="1:31" x14ac:dyDescent="0.25">
      <c r="A1040" s="38">
        <v>1028</v>
      </c>
      <c r="B1040" s="61"/>
      <c r="C1040" s="143" t="str">
        <f>VLOOKUP(D1040,[8]Hoja1!$A$2:$B$1115,2,0)</f>
        <v>73461</v>
      </c>
      <c r="D1040" s="31">
        <v>800010350</v>
      </c>
      <c r="E1040" s="31">
        <v>216173461</v>
      </c>
      <c r="F1040" s="61" t="s">
        <v>1174</v>
      </c>
      <c r="G1040" s="33">
        <v>0</v>
      </c>
      <c r="H1040" s="33">
        <v>0</v>
      </c>
      <c r="I1040" s="3">
        <f>IFERROR(VLOOKUP(C1040,'[6]Anexo 2'!$A$9:$G$1115,7,0),0)</f>
        <v>56333756</v>
      </c>
      <c r="J1040" s="3">
        <f>IFERROR(VLOOKUP(C1040,'[6]Anexo 1'!$A$9:$F$1115,6,0),0)</f>
        <v>66975471</v>
      </c>
      <c r="K1040" s="3"/>
      <c r="L1040" s="3"/>
      <c r="M1040" s="3"/>
      <c r="N1040" s="3"/>
      <c r="O1040" s="3"/>
      <c r="P1040" s="34">
        <f t="shared" si="49"/>
        <v>123309227</v>
      </c>
      <c r="Q1040" s="35">
        <f>VLOOKUP(D1040,FEBRERO!$D$13:$Q$1147,14,0)+VLOOKUP(D1040,FEBRERO!$D$13:$AC$1147,26,0)</f>
        <v>0</v>
      </c>
      <c r="R1040" s="3">
        <f>IFERROR(VLOOKUP(D1040,[13]ServNOMINA!$F$16:$M$112,8,0),0)</f>
        <v>0</v>
      </c>
      <c r="S1040" s="3">
        <f>IFERROR(VLOOKUP(D1040,[13]ServOTROS!$F$16:$M$112,8,0),0)</f>
        <v>0</v>
      </c>
      <c r="T1040" s="3">
        <f>IFERROR(VLOOKUP(D1040,[13]CANCEL!$F$16:$M$48,8,0),0)</f>
        <v>0</v>
      </c>
      <c r="U1040" s="3">
        <f>IFERROR(VLOOKUP(B1040,[13]Aaf_PENSION!$C$16:$M$112,11,0),0)</f>
        <v>0</v>
      </c>
      <c r="V1040" s="3">
        <f>IFERROR(VLOOKUP(B1040,[13]Aaf_SALUD!$C$16:$M$112,11,0),0)</f>
        <v>0</v>
      </c>
      <c r="W1040" s="3">
        <f>IFERROR(VLOOKUP(D1040,[13]CALIDAD!$F$16:$M$1122,8,0),0)</f>
        <v>14083440</v>
      </c>
      <c r="X1040" s="3">
        <f>IFERROR(VLOOKUP(D1040,'[14]dinamica municip ok'!$F$4:$G$1107,2,0),0)</f>
        <v>66975471</v>
      </c>
      <c r="Y1040" s="3">
        <f>IFERROR(VLOOKUP(B1040,[13]Ap_CESANTIAS!$C$16:$M$112,11,0),0)</f>
        <v>0</v>
      </c>
      <c r="Z1040" s="3">
        <f>IFERROR(VLOOKUP(B1040,[13]Ap_PENSION!$C$16:$M$112,11,0),0)</f>
        <v>0</v>
      </c>
      <c r="AA1040" s="3">
        <f>IFERROR(VLOOKUP(B1040,[13]Ap_SALUD!$C$16:$M$112,11,0),0)</f>
        <v>0</v>
      </c>
      <c r="AB1040" s="3"/>
      <c r="AC1040" s="36">
        <f t="shared" si="48"/>
        <v>81058911</v>
      </c>
      <c r="AD1040" s="37">
        <f t="shared" si="50"/>
        <v>42250316</v>
      </c>
      <c r="AE1040" s="144"/>
    </row>
    <row r="1041" spans="1:31" x14ac:dyDescent="0.25">
      <c r="A1041" s="29">
        <v>1029</v>
      </c>
      <c r="B1041" s="61"/>
      <c r="C1041" s="143" t="str">
        <f>VLOOKUP(D1041,[8]Hoja1!$A$2:$B$1115,2,0)</f>
        <v>73483</v>
      </c>
      <c r="D1041" s="31">
        <v>800100134</v>
      </c>
      <c r="E1041" s="31">
        <v>218373483</v>
      </c>
      <c r="F1041" s="61" t="s">
        <v>1175</v>
      </c>
      <c r="G1041" s="33">
        <v>0</v>
      </c>
      <c r="H1041" s="33">
        <v>0</v>
      </c>
      <c r="I1041" s="3">
        <f>IFERROR(VLOOKUP(C1041,'[6]Anexo 2'!$A$9:$G$1115,7,0),0)</f>
        <v>267194652</v>
      </c>
      <c r="J1041" s="3">
        <f>IFERROR(VLOOKUP(C1041,'[6]Anexo 1'!$A$9:$F$1115,6,0),0)</f>
        <v>251717121</v>
      </c>
      <c r="K1041" s="3"/>
      <c r="L1041" s="3"/>
      <c r="M1041" s="3"/>
      <c r="N1041" s="3"/>
      <c r="O1041" s="3"/>
      <c r="P1041" s="34">
        <f t="shared" si="49"/>
        <v>518911773</v>
      </c>
      <c r="Q1041" s="35">
        <f>VLOOKUP(D1041,FEBRERO!$D$13:$Q$1147,14,0)+VLOOKUP(D1041,FEBRERO!$D$13:$AC$1147,26,0)</f>
        <v>0</v>
      </c>
      <c r="R1041" s="3">
        <f>IFERROR(VLOOKUP(D1041,[13]ServNOMINA!$F$16:$M$112,8,0),0)</f>
        <v>0</v>
      </c>
      <c r="S1041" s="3">
        <f>IFERROR(VLOOKUP(D1041,[13]ServOTROS!$F$16:$M$112,8,0),0)</f>
        <v>0</v>
      </c>
      <c r="T1041" s="3">
        <f>IFERROR(VLOOKUP(D1041,[13]CANCEL!$F$16:$M$48,8,0),0)</f>
        <v>0</v>
      </c>
      <c r="U1041" s="3">
        <f>IFERROR(VLOOKUP(B1041,[13]Aaf_PENSION!$C$16:$M$112,11,0),0)</f>
        <v>0</v>
      </c>
      <c r="V1041" s="3">
        <f>IFERROR(VLOOKUP(B1041,[13]Aaf_SALUD!$C$16:$M$112,11,0),0)</f>
        <v>0</v>
      </c>
      <c r="W1041" s="3">
        <f>IFERROR(VLOOKUP(D1041,[13]CALIDAD!$F$16:$M$1122,8,0),0)</f>
        <v>66798663</v>
      </c>
      <c r="X1041" s="3">
        <f>IFERROR(VLOOKUP(D1041,'[14]dinamica municip ok'!$F$4:$G$1107,2,0),0)</f>
        <v>251717121</v>
      </c>
      <c r="Y1041" s="3">
        <f>IFERROR(VLOOKUP(B1041,[13]Ap_CESANTIAS!$C$16:$M$112,11,0),0)</f>
        <v>0</v>
      </c>
      <c r="Z1041" s="3">
        <f>IFERROR(VLOOKUP(B1041,[13]Ap_PENSION!$C$16:$M$112,11,0),0)</f>
        <v>0</v>
      </c>
      <c r="AA1041" s="3">
        <f>IFERROR(VLOOKUP(B1041,[13]Ap_SALUD!$C$16:$M$112,11,0),0)</f>
        <v>0</v>
      </c>
      <c r="AB1041" s="3"/>
      <c r="AC1041" s="36">
        <f t="shared" si="48"/>
        <v>318515784</v>
      </c>
      <c r="AD1041" s="37">
        <f t="shared" si="50"/>
        <v>200395989</v>
      </c>
      <c r="AE1041" s="144"/>
    </row>
    <row r="1042" spans="1:31" x14ac:dyDescent="0.25">
      <c r="A1042" s="38">
        <v>1030</v>
      </c>
      <c r="B1042" s="61"/>
      <c r="C1042" s="143" t="str">
        <f>VLOOKUP(D1042,[8]Hoja1!$A$2:$B$1115,2,0)</f>
        <v>73504</v>
      </c>
      <c r="D1042" s="31">
        <v>890700942</v>
      </c>
      <c r="E1042" s="31">
        <v>210473504</v>
      </c>
      <c r="F1042" s="61" t="s">
        <v>1176</v>
      </c>
      <c r="G1042" s="33">
        <v>0</v>
      </c>
      <c r="H1042" s="33">
        <v>0</v>
      </c>
      <c r="I1042" s="3">
        <f>IFERROR(VLOOKUP(C1042,'[6]Anexo 2'!$A$9:$G$1115,7,0),0)</f>
        <v>684095320</v>
      </c>
      <c r="J1042" s="3">
        <f>IFERROR(VLOOKUP(C1042,'[6]Anexo 1'!$A$9:$F$1115,6,0),0)</f>
        <v>705219661</v>
      </c>
      <c r="K1042" s="3"/>
      <c r="L1042" s="3"/>
      <c r="M1042" s="3"/>
      <c r="N1042" s="3"/>
      <c r="O1042" s="3"/>
      <c r="P1042" s="34">
        <f t="shared" si="49"/>
        <v>1389314981</v>
      </c>
      <c r="Q1042" s="35">
        <f>VLOOKUP(D1042,FEBRERO!$D$13:$Q$1147,14,0)+VLOOKUP(D1042,FEBRERO!$D$13:$AC$1147,26,0)</f>
        <v>0</v>
      </c>
      <c r="R1042" s="3">
        <f>IFERROR(VLOOKUP(D1042,[13]ServNOMINA!$F$16:$M$112,8,0),0)</f>
        <v>0</v>
      </c>
      <c r="S1042" s="3">
        <f>IFERROR(VLOOKUP(D1042,[13]ServOTROS!$F$16:$M$112,8,0),0)</f>
        <v>0</v>
      </c>
      <c r="T1042" s="3">
        <f>IFERROR(VLOOKUP(D1042,[13]CANCEL!$F$16:$M$48,8,0),0)</f>
        <v>0</v>
      </c>
      <c r="U1042" s="3">
        <f>IFERROR(VLOOKUP(B1042,[13]Aaf_PENSION!$C$16:$M$112,11,0),0)</f>
        <v>0</v>
      </c>
      <c r="V1042" s="3">
        <f>IFERROR(VLOOKUP(B1042,[13]Aaf_SALUD!$C$16:$M$112,11,0),0)</f>
        <v>0</v>
      </c>
      <c r="W1042" s="3">
        <f>IFERROR(VLOOKUP(D1042,[13]CALIDAD!$F$16:$M$1122,8,0),0)</f>
        <v>171023829</v>
      </c>
      <c r="X1042" s="3">
        <f>IFERROR(VLOOKUP(D1042,'[14]dinamica municip ok'!$F$4:$G$1107,2,0),0)</f>
        <v>705219661</v>
      </c>
      <c r="Y1042" s="3">
        <f>IFERROR(VLOOKUP(B1042,[13]Ap_CESANTIAS!$C$16:$M$112,11,0),0)</f>
        <v>0</v>
      </c>
      <c r="Z1042" s="3">
        <f>IFERROR(VLOOKUP(B1042,[13]Ap_PENSION!$C$16:$M$112,11,0),0)</f>
        <v>0</v>
      </c>
      <c r="AA1042" s="3">
        <f>IFERROR(VLOOKUP(B1042,[13]Ap_SALUD!$C$16:$M$112,11,0),0)</f>
        <v>0</v>
      </c>
      <c r="AB1042" s="3"/>
      <c r="AC1042" s="36">
        <f t="shared" si="48"/>
        <v>876243490</v>
      </c>
      <c r="AD1042" s="37">
        <f t="shared" si="50"/>
        <v>513071491</v>
      </c>
      <c r="AE1042" s="144"/>
    </row>
    <row r="1043" spans="1:31" x14ac:dyDescent="0.25">
      <c r="A1043" s="29">
        <v>1031</v>
      </c>
      <c r="B1043" s="61"/>
      <c r="C1043" s="143" t="str">
        <f>VLOOKUP(D1043,[8]Hoja1!$A$2:$B$1115,2,0)</f>
        <v>73520</v>
      </c>
      <c r="D1043" s="31">
        <v>809002637</v>
      </c>
      <c r="E1043" s="31">
        <v>212073520</v>
      </c>
      <c r="F1043" s="61" t="s">
        <v>1177</v>
      </c>
      <c r="G1043" s="33">
        <v>0</v>
      </c>
      <c r="H1043" s="33">
        <v>0</v>
      </c>
      <c r="I1043" s="3">
        <f>IFERROR(VLOOKUP(C1043,'[6]Anexo 2'!$A$9:$G$1115,7,0),0)</f>
        <v>155815254</v>
      </c>
      <c r="J1043" s="3">
        <f>IFERROR(VLOOKUP(C1043,'[6]Anexo 1'!$A$9:$F$1115,6,0),0)</f>
        <v>164492651</v>
      </c>
      <c r="K1043" s="3"/>
      <c r="L1043" s="3"/>
      <c r="M1043" s="3"/>
      <c r="N1043" s="3"/>
      <c r="O1043" s="3"/>
      <c r="P1043" s="34">
        <f t="shared" si="49"/>
        <v>320307905</v>
      </c>
      <c r="Q1043" s="35">
        <f>VLOOKUP(D1043,FEBRERO!$D$13:$Q$1147,14,0)+VLOOKUP(D1043,FEBRERO!$D$13:$AC$1147,26,0)</f>
        <v>0</v>
      </c>
      <c r="R1043" s="3">
        <f>IFERROR(VLOOKUP(D1043,[13]ServNOMINA!$F$16:$M$112,8,0),0)</f>
        <v>0</v>
      </c>
      <c r="S1043" s="3">
        <f>IFERROR(VLOOKUP(D1043,[13]ServOTROS!$F$16:$M$112,8,0),0)</f>
        <v>0</v>
      </c>
      <c r="T1043" s="3">
        <f>IFERROR(VLOOKUP(D1043,[13]CANCEL!$F$16:$M$48,8,0),0)</f>
        <v>0</v>
      </c>
      <c r="U1043" s="3">
        <f>IFERROR(VLOOKUP(B1043,[13]Aaf_PENSION!$C$16:$M$112,11,0),0)</f>
        <v>0</v>
      </c>
      <c r="V1043" s="3">
        <f>IFERROR(VLOOKUP(B1043,[13]Aaf_SALUD!$C$16:$M$112,11,0),0)</f>
        <v>0</v>
      </c>
      <c r="W1043" s="3">
        <f>IFERROR(VLOOKUP(D1043,[13]CALIDAD!$F$16:$M$1122,8,0),0)</f>
        <v>38953815</v>
      </c>
      <c r="X1043" s="3">
        <f>IFERROR(VLOOKUP(D1043,'[14]dinamica municip ok'!$F$4:$G$1107,2,0),0)</f>
        <v>164492651</v>
      </c>
      <c r="Y1043" s="3">
        <f>IFERROR(VLOOKUP(B1043,[13]Ap_CESANTIAS!$C$16:$M$112,11,0),0)</f>
        <v>0</v>
      </c>
      <c r="Z1043" s="3">
        <f>IFERROR(VLOOKUP(B1043,[13]Ap_PENSION!$C$16:$M$112,11,0),0)</f>
        <v>0</v>
      </c>
      <c r="AA1043" s="3">
        <f>IFERROR(VLOOKUP(B1043,[13]Ap_SALUD!$C$16:$M$112,11,0),0)</f>
        <v>0</v>
      </c>
      <c r="AB1043" s="3"/>
      <c r="AC1043" s="36">
        <f t="shared" si="48"/>
        <v>203446466</v>
      </c>
      <c r="AD1043" s="37">
        <f t="shared" si="50"/>
        <v>116861439</v>
      </c>
      <c r="AE1043" s="144"/>
    </row>
    <row r="1044" spans="1:31" x14ac:dyDescent="0.25">
      <c r="A1044" s="38">
        <v>1032</v>
      </c>
      <c r="B1044" s="61"/>
      <c r="C1044" s="143" t="str">
        <f>VLOOKUP(D1044,[8]Hoja1!$A$2:$B$1115,2,0)</f>
        <v>73547</v>
      </c>
      <c r="D1044" s="31">
        <v>800100136</v>
      </c>
      <c r="E1044" s="31">
        <v>214773547</v>
      </c>
      <c r="F1044" s="61" t="s">
        <v>1178</v>
      </c>
      <c r="G1044" s="33">
        <v>0</v>
      </c>
      <c r="H1044" s="33">
        <v>0</v>
      </c>
      <c r="I1044" s="3">
        <f>IFERROR(VLOOKUP(C1044,'[6]Anexo 2'!$A$9:$G$1115,7,0),0)</f>
        <v>95877160</v>
      </c>
      <c r="J1044" s="3">
        <f>IFERROR(VLOOKUP(C1044,'[6]Anexo 1'!$A$9:$F$1115,6,0),0)</f>
        <v>103808849</v>
      </c>
      <c r="K1044" s="3"/>
      <c r="L1044" s="3"/>
      <c r="M1044" s="3"/>
      <c r="N1044" s="3"/>
      <c r="O1044" s="3"/>
      <c r="P1044" s="34">
        <f t="shared" si="49"/>
        <v>199686009</v>
      </c>
      <c r="Q1044" s="35">
        <f>VLOOKUP(D1044,FEBRERO!$D$13:$Q$1147,14,0)+VLOOKUP(D1044,FEBRERO!$D$13:$AC$1147,26,0)</f>
        <v>0</v>
      </c>
      <c r="R1044" s="3">
        <f>IFERROR(VLOOKUP(D1044,[13]ServNOMINA!$F$16:$M$112,8,0),0)</f>
        <v>0</v>
      </c>
      <c r="S1044" s="3">
        <f>IFERROR(VLOOKUP(D1044,[13]ServOTROS!$F$16:$M$112,8,0),0)</f>
        <v>0</v>
      </c>
      <c r="T1044" s="3">
        <f>IFERROR(VLOOKUP(D1044,[13]CANCEL!$F$16:$M$48,8,0),0)</f>
        <v>0</v>
      </c>
      <c r="U1044" s="3">
        <f>IFERROR(VLOOKUP(B1044,[13]Aaf_PENSION!$C$16:$M$112,11,0),0)</f>
        <v>0</v>
      </c>
      <c r="V1044" s="3">
        <f>IFERROR(VLOOKUP(B1044,[13]Aaf_SALUD!$C$16:$M$112,11,0),0)</f>
        <v>0</v>
      </c>
      <c r="W1044" s="3">
        <f>IFERROR(VLOOKUP(D1044,[13]CALIDAD!$F$16:$M$1122,8,0),0)</f>
        <v>23969289</v>
      </c>
      <c r="X1044" s="3">
        <f>IFERROR(VLOOKUP(D1044,'[14]dinamica municip ok'!$F$4:$G$1107,2,0),0)</f>
        <v>103808849</v>
      </c>
      <c r="Y1044" s="3">
        <f>IFERROR(VLOOKUP(B1044,[13]Ap_CESANTIAS!$C$16:$M$112,11,0),0)</f>
        <v>0</v>
      </c>
      <c r="Z1044" s="3">
        <f>IFERROR(VLOOKUP(B1044,[13]Ap_PENSION!$C$16:$M$112,11,0),0)</f>
        <v>0</v>
      </c>
      <c r="AA1044" s="3">
        <f>IFERROR(VLOOKUP(B1044,[13]Ap_SALUD!$C$16:$M$112,11,0),0)</f>
        <v>0</v>
      </c>
      <c r="AB1044" s="3"/>
      <c r="AC1044" s="36">
        <f t="shared" si="48"/>
        <v>127778138</v>
      </c>
      <c r="AD1044" s="37">
        <f t="shared" si="50"/>
        <v>71907871</v>
      </c>
      <c r="AE1044" s="144"/>
    </row>
    <row r="1045" spans="1:31" x14ac:dyDescent="0.25">
      <c r="A1045" s="29">
        <v>1033</v>
      </c>
      <c r="B1045" s="61"/>
      <c r="C1045" s="143" t="str">
        <f>VLOOKUP(D1045,[8]Hoja1!$A$2:$B$1115,2,0)</f>
        <v>73555</v>
      </c>
      <c r="D1045" s="31">
        <v>800100137</v>
      </c>
      <c r="E1045" s="31">
        <v>215573555</v>
      </c>
      <c r="F1045" s="61" t="s">
        <v>1179</v>
      </c>
      <c r="G1045" s="33">
        <v>0</v>
      </c>
      <c r="H1045" s="33">
        <v>0</v>
      </c>
      <c r="I1045" s="3">
        <f>IFERROR(VLOOKUP(C1045,'[6]Anexo 2'!$A$9:$G$1115,7,0),0)</f>
        <v>1000446336</v>
      </c>
      <c r="J1045" s="3">
        <f>IFERROR(VLOOKUP(C1045,'[6]Anexo 1'!$A$9:$F$1115,6,0),0)</f>
        <v>909950142</v>
      </c>
      <c r="K1045" s="3"/>
      <c r="L1045" s="3"/>
      <c r="M1045" s="3"/>
      <c r="N1045" s="3"/>
      <c r="O1045" s="3"/>
      <c r="P1045" s="34">
        <f t="shared" si="49"/>
        <v>1910396478</v>
      </c>
      <c r="Q1045" s="35">
        <f>VLOOKUP(D1045,FEBRERO!$D$13:$Q$1147,14,0)+VLOOKUP(D1045,FEBRERO!$D$13:$AC$1147,26,0)</f>
        <v>0</v>
      </c>
      <c r="R1045" s="3">
        <f>IFERROR(VLOOKUP(D1045,[13]ServNOMINA!$F$16:$M$112,8,0),0)</f>
        <v>0</v>
      </c>
      <c r="S1045" s="3">
        <f>IFERROR(VLOOKUP(D1045,[13]ServOTROS!$F$16:$M$112,8,0),0)</f>
        <v>0</v>
      </c>
      <c r="T1045" s="3">
        <f>IFERROR(VLOOKUP(D1045,[13]CANCEL!$F$16:$M$48,8,0),0)</f>
        <v>0</v>
      </c>
      <c r="U1045" s="3">
        <f>IFERROR(VLOOKUP(B1045,[13]Aaf_PENSION!$C$16:$M$112,11,0),0)</f>
        <v>0</v>
      </c>
      <c r="V1045" s="3">
        <f>IFERROR(VLOOKUP(B1045,[13]Aaf_SALUD!$C$16:$M$112,11,0),0)</f>
        <v>0</v>
      </c>
      <c r="W1045" s="3">
        <f>IFERROR(VLOOKUP(D1045,[13]CALIDAD!$F$16:$M$1122,8,0),0)</f>
        <v>250111584</v>
      </c>
      <c r="X1045" s="3">
        <f>IFERROR(VLOOKUP(D1045,'[14]dinamica municip ok'!$F$4:$G$1107,2,0),0)</f>
        <v>909950142</v>
      </c>
      <c r="Y1045" s="3">
        <f>IFERROR(VLOOKUP(B1045,[13]Ap_CESANTIAS!$C$16:$M$112,11,0),0)</f>
        <v>0</v>
      </c>
      <c r="Z1045" s="3">
        <f>IFERROR(VLOOKUP(B1045,[13]Ap_PENSION!$C$16:$M$112,11,0),0)</f>
        <v>0</v>
      </c>
      <c r="AA1045" s="3">
        <f>IFERROR(VLOOKUP(B1045,[13]Ap_SALUD!$C$16:$M$112,11,0),0)</f>
        <v>0</v>
      </c>
      <c r="AB1045" s="3"/>
      <c r="AC1045" s="36">
        <f t="shared" si="48"/>
        <v>1160061726</v>
      </c>
      <c r="AD1045" s="37">
        <f t="shared" si="50"/>
        <v>750334752</v>
      </c>
      <c r="AE1045" s="144"/>
    </row>
    <row r="1046" spans="1:31" x14ac:dyDescent="0.25">
      <c r="A1046" s="38">
        <v>1034</v>
      </c>
      <c r="B1046" s="61"/>
      <c r="C1046" s="143" t="str">
        <f>VLOOKUP(D1046,[8]Hoja1!$A$2:$B$1115,2,0)</f>
        <v>73563</v>
      </c>
      <c r="D1046" s="31">
        <v>890702038</v>
      </c>
      <c r="E1046" s="31">
        <v>216373563</v>
      </c>
      <c r="F1046" s="61" t="s">
        <v>1180</v>
      </c>
      <c r="G1046" s="33">
        <v>0</v>
      </c>
      <c r="H1046" s="33">
        <v>0</v>
      </c>
      <c r="I1046" s="3">
        <f>IFERROR(VLOOKUP(C1046,'[6]Anexo 2'!$A$9:$G$1115,7,0),0)</f>
        <v>153623760</v>
      </c>
      <c r="J1046" s="3">
        <f>IFERROR(VLOOKUP(C1046,'[6]Anexo 1'!$A$9:$F$1115,6,0),0)</f>
        <v>159574822</v>
      </c>
      <c r="K1046" s="3"/>
      <c r="L1046" s="3"/>
      <c r="M1046" s="3"/>
      <c r="N1046" s="3"/>
      <c r="O1046" s="3"/>
      <c r="P1046" s="34">
        <f t="shared" si="49"/>
        <v>313198582</v>
      </c>
      <c r="Q1046" s="35">
        <f>VLOOKUP(D1046,FEBRERO!$D$13:$Q$1147,14,0)+VLOOKUP(D1046,FEBRERO!$D$13:$AC$1147,26,0)</f>
        <v>0</v>
      </c>
      <c r="R1046" s="3">
        <f>IFERROR(VLOOKUP(D1046,[13]ServNOMINA!$F$16:$M$112,8,0),0)</f>
        <v>0</v>
      </c>
      <c r="S1046" s="3">
        <f>IFERROR(VLOOKUP(D1046,[13]ServOTROS!$F$16:$M$112,8,0),0)</f>
        <v>0</v>
      </c>
      <c r="T1046" s="3">
        <f>IFERROR(VLOOKUP(D1046,[13]CANCEL!$F$16:$M$48,8,0),0)</f>
        <v>0</v>
      </c>
      <c r="U1046" s="3">
        <f>IFERROR(VLOOKUP(B1046,[13]Aaf_PENSION!$C$16:$M$112,11,0),0)</f>
        <v>0</v>
      </c>
      <c r="V1046" s="3">
        <f>IFERROR(VLOOKUP(B1046,[13]Aaf_SALUD!$C$16:$M$112,11,0),0)</f>
        <v>0</v>
      </c>
      <c r="W1046" s="3">
        <f>IFERROR(VLOOKUP(D1046,[13]CALIDAD!$F$16:$M$1122,8,0),0)</f>
        <v>38405940</v>
      </c>
      <c r="X1046" s="3">
        <f>IFERROR(VLOOKUP(D1046,'[14]dinamica municip ok'!$F$4:$G$1107,2,0),0)</f>
        <v>159574822</v>
      </c>
      <c r="Y1046" s="3">
        <f>IFERROR(VLOOKUP(B1046,[13]Ap_CESANTIAS!$C$16:$M$112,11,0),0)</f>
        <v>0</v>
      </c>
      <c r="Z1046" s="3">
        <f>IFERROR(VLOOKUP(B1046,[13]Ap_PENSION!$C$16:$M$112,11,0),0)</f>
        <v>0</v>
      </c>
      <c r="AA1046" s="3">
        <f>IFERROR(VLOOKUP(B1046,[13]Ap_SALUD!$C$16:$M$112,11,0),0)</f>
        <v>0</v>
      </c>
      <c r="AB1046" s="3"/>
      <c r="AC1046" s="36">
        <f t="shared" si="48"/>
        <v>197980762</v>
      </c>
      <c r="AD1046" s="37">
        <f t="shared" si="50"/>
        <v>115217820</v>
      </c>
      <c r="AE1046" s="144"/>
    </row>
    <row r="1047" spans="1:31" x14ac:dyDescent="0.25">
      <c r="A1047" s="29">
        <v>1035</v>
      </c>
      <c r="B1047" s="61"/>
      <c r="C1047" s="143" t="str">
        <f>VLOOKUP(D1047,[8]Hoja1!$A$2:$B$1115,2,0)</f>
        <v>73585</v>
      </c>
      <c r="D1047" s="31">
        <v>890701077</v>
      </c>
      <c r="E1047" s="31">
        <v>218573585</v>
      </c>
      <c r="F1047" s="61" t="s">
        <v>1181</v>
      </c>
      <c r="G1047" s="33">
        <v>0</v>
      </c>
      <c r="H1047" s="33">
        <v>0</v>
      </c>
      <c r="I1047" s="3">
        <f>IFERROR(VLOOKUP(C1047,'[6]Anexo 2'!$A$9:$G$1115,7,0),0)</f>
        <v>296409692</v>
      </c>
      <c r="J1047" s="3">
        <f>IFERROR(VLOOKUP(C1047,'[6]Anexo 1'!$A$9:$F$1115,6,0),0)</f>
        <v>354493445</v>
      </c>
      <c r="K1047" s="3"/>
      <c r="L1047" s="3"/>
      <c r="M1047" s="3"/>
      <c r="N1047" s="3"/>
      <c r="O1047" s="3"/>
      <c r="P1047" s="34">
        <f t="shared" si="49"/>
        <v>650903137</v>
      </c>
      <c r="Q1047" s="35">
        <f>VLOOKUP(D1047,FEBRERO!$D$13:$Q$1147,14,0)+VLOOKUP(D1047,FEBRERO!$D$13:$AC$1147,26,0)</f>
        <v>0</v>
      </c>
      <c r="R1047" s="3">
        <f>IFERROR(VLOOKUP(D1047,[13]ServNOMINA!$F$16:$M$112,8,0),0)</f>
        <v>0</v>
      </c>
      <c r="S1047" s="3">
        <f>IFERROR(VLOOKUP(D1047,[13]ServOTROS!$F$16:$M$112,8,0),0)</f>
        <v>0</v>
      </c>
      <c r="T1047" s="3">
        <f>IFERROR(VLOOKUP(D1047,[13]CANCEL!$F$16:$M$48,8,0),0)</f>
        <v>0</v>
      </c>
      <c r="U1047" s="3">
        <f>IFERROR(VLOOKUP(B1047,[13]Aaf_PENSION!$C$16:$M$112,11,0),0)</f>
        <v>0</v>
      </c>
      <c r="V1047" s="3">
        <f>IFERROR(VLOOKUP(B1047,[13]Aaf_SALUD!$C$16:$M$112,11,0),0)</f>
        <v>0</v>
      </c>
      <c r="W1047" s="3">
        <f>IFERROR(VLOOKUP(D1047,[13]CALIDAD!$F$16:$M$1122,8,0),0)</f>
        <v>74102424</v>
      </c>
      <c r="X1047" s="3">
        <f>IFERROR(VLOOKUP(D1047,'[14]dinamica municip ok'!$F$4:$G$1107,2,0),0)</f>
        <v>354493445</v>
      </c>
      <c r="Y1047" s="3">
        <f>IFERROR(VLOOKUP(B1047,[13]Ap_CESANTIAS!$C$16:$M$112,11,0),0)</f>
        <v>0</v>
      </c>
      <c r="Z1047" s="3">
        <f>IFERROR(VLOOKUP(B1047,[13]Ap_PENSION!$C$16:$M$112,11,0),0)</f>
        <v>0</v>
      </c>
      <c r="AA1047" s="3">
        <f>IFERROR(VLOOKUP(B1047,[13]Ap_SALUD!$C$16:$M$112,11,0),0)</f>
        <v>0</v>
      </c>
      <c r="AB1047" s="3"/>
      <c r="AC1047" s="36">
        <f t="shared" si="48"/>
        <v>428595869</v>
      </c>
      <c r="AD1047" s="37">
        <f t="shared" si="50"/>
        <v>222307268</v>
      </c>
      <c r="AE1047" s="144"/>
    </row>
    <row r="1048" spans="1:31" x14ac:dyDescent="0.25">
      <c r="A1048" s="38">
        <v>1036</v>
      </c>
      <c r="B1048" s="61"/>
      <c r="C1048" s="143" t="str">
        <f>VLOOKUP(D1048,[8]Hoja1!$A$2:$B$1115,2,0)</f>
        <v>73616</v>
      </c>
      <c r="D1048" s="31">
        <v>890702040</v>
      </c>
      <c r="E1048" s="31">
        <v>211673616</v>
      </c>
      <c r="F1048" s="61" t="s">
        <v>1182</v>
      </c>
      <c r="G1048" s="33">
        <v>0</v>
      </c>
      <c r="H1048" s="33">
        <v>0</v>
      </c>
      <c r="I1048" s="3">
        <f>IFERROR(VLOOKUP(C1048,'[6]Anexo 2'!$A$9:$G$1115,7,0),0)</f>
        <v>685465704</v>
      </c>
      <c r="J1048" s="3">
        <f>IFERROR(VLOOKUP(C1048,'[6]Anexo 1'!$A$9:$F$1115,6,0),0)</f>
        <v>685215778</v>
      </c>
      <c r="K1048" s="3"/>
      <c r="L1048" s="3"/>
      <c r="M1048" s="3"/>
      <c r="N1048" s="3"/>
      <c r="O1048" s="3"/>
      <c r="P1048" s="34">
        <f t="shared" si="49"/>
        <v>1370681482</v>
      </c>
      <c r="Q1048" s="35">
        <f>VLOOKUP(D1048,FEBRERO!$D$13:$Q$1147,14,0)+VLOOKUP(D1048,FEBRERO!$D$13:$AC$1147,26,0)</f>
        <v>0</v>
      </c>
      <c r="R1048" s="3">
        <f>IFERROR(VLOOKUP(D1048,[13]ServNOMINA!$F$16:$M$112,8,0),0)</f>
        <v>0</v>
      </c>
      <c r="S1048" s="3">
        <f>IFERROR(VLOOKUP(D1048,[13]ServOTROS!$F$16:$M$112,8,0),0)</f>
        <v>0</v>
      </c>
      <c r="T1048" s="3">
        <f>IFERROR(VLOOKUP(D1048,[13]CANCEL!$F$16:$M$48,8,0),0)</f>
        <v>0</v>
      </c>
      <c r="U1048" s="3">
        <f>IFERROR(VLOOKUP(B1048,[13]Aaf_PENSION!$C$16:$M$112,11,0),0)</f>
        <v>0</v>
      </c>
      <c r="V1048" s="3">
        <f>IFERROR(VLOOKUP(B1048,[13]Aaf_SALUD!$C$16:$M$112,11,0),0)</f>
        <v>0</v>
      </c>
      <c r="W1048" s="3">
        <f>IFERROR(VLOOKUP(D1048,[13]CALIDAD!$F$16:$M$1122,8,0),0)</f>
        <v>171366426</v>
      </c>
      <c r="X1048" s="3">
        <f>IFERROR(VLOOKUP(D1048,'[14]dinamica municip ok'!$F$4:$G$1107,2,0),0)</f>
        <v>685215778</v>
      </c>
      <c r="Y1048" s="3">
        <f>IFERROR(VLOOKUP(B1048,[13]Ap_CESANTIAS!$C$16:$M$112,11,0),0)</f>
        <v>0</v>
      </c>
      <c r="Z1048" s="3">
        <f>IFERROR(VLOOKUP(B1048,[13]Ap_PENSION!$C$16:$M$112,11,0),0)</f>
        <v>0</v>
      </c>
      <c r="AA1048" s="3">
        <f>IFERROR(VLOOKUP(B1048,[13]Ap_SALUD!$C$16:$M$112,11,0),0)</f>
        <v>0</v>
      </c>
      <c r="AB1048" s="3"/>
      <c r="AC1048" s="36">
        <f t="shared" si="48"/>
        <v>856582204</v>
      </c>
      <c r="AD1048" s="37">
        <f t="shared" si="50"/>
        <v>514099278</v>
      </c>
      <c r="AE1048" s="144"/>
    </row>
    <row r="1049" spans="1:31" x14ac:dyDescent="0.25">
      <c r="A1049" s="29">
        <v>1037</v>
      </c>
      <c r="B1049" s="61"/>
      <c r="C1049" s="143" t="str">
        <f>VLOOKUP(D1049,[8]Hoja1!$A$2:$B$1115,2,0)</f>
        <v>73622</v>
      </c>
      <c r="D1049" s="31">
        <v>890700911</v>
      </c>
      <c r="E1049" s="31">
        <v>212273622</v>
      </c>
      <c r="F1049" s="61" t="s">
        <v>1183</v>
      </c>
      <c r="G1049" s="33">
        <v>0</v>
      </c>
      <c r="H1049" s="33">
        <v>0</v>
      </c>
      <c r="I1049" s="3">
        <f>IFERROR(VLOOKUP(C1049,'[6]Anexo 2'!$A$9:$G$1115,7,0),0)</f>
        <v>101384826</v>
      </c>
      <c r="J1049" s="3">
        <f>IFERROR(VLOOKUP(C1049,'[6]Anexo 1'!$A$9:$F$1115,6,0),0)</f>
        <v>125766333</v>
      </c>
      <c r="K1049" s="3"/>
      <c r="L1049" s="3"/>
      <c r="M1049" s="3"/>
      <c r="N1049" s="3"/>
      <c r="O1049" s="3"/>
      <c r="P1049" s="34">
        <f t="shared" si="49"/>
        <v>227151159</v>
      </c>
      <c r="Q1049" s="35">
        <f>VLOOKUP(D1049,FEBRERO!$D$13:$Q$1147,14,0)+VLOOKUP(D1049,FEBRERO!$D$13:$AC$1147,26,0)</f>
        <v>0</v>
      </c>
      <c r="R1049" s="3">
        <f>IFERROR(VLOOKUP(D1049,[13]ServNOMINA!$F$16:$M$112,8,0),0)</f>
        <v>0</v>
      </c>
      <c r="S1049" s="3">
        <f>IFERROR(VLOOKUP(D1049,[13]ServOTROS!$F$16:$M$112,8,0),0)</f>
        <v>0</v>
      </c>
      <c r="T1049" s="3">
        <f>IFERROR(VLOOKUP(D1049,[13]CANCEL!$F$16:$M$48,8,0),0)</f>
        <v>0</v>
      </c>
      <c r="U1049" s="3">
        <f>IFERROR(VLOOKUP(B1049,[13]Aaf_PENSION!$C$16:$M$112,11,0),0)</f>
        <v>0</v>
      </c>
      <c r="V1049" s="3">
        <f>IFERROR(VLOOKUP(B1049,[13]Aaf_SALUD!$C$16:$M$112,11,0),0)</f>
        <v>0</v>
      </c>
      <c r="W1049" s="3">
        <f>IFERROR(VLOOKUP(D1049,[13]CALIDAD!$F$16:$M$1122,8,0),0)</f>
        <v>25346208</v>
      </c>
      <c r="X1049" s="3">
        <f>IFERROR(VLOOKUP(D1049,'[14]dinamica municip ok'!$F$4:$G$1107,2,0),0)</f>
        <v>125766333</v>
      </c>
      <c r="Y1049" s="3">
        <f>IFERROR(VLOOKUP(B1049,[13]Ap_CESANTIAS!$C$16:$M$112,11,0),0)</f>
        <v>0</v>
      </c>
      <c r="Z1049" s="3">
        <f>IFERROR(VLOOKUP(B1049,[13]Ap_PENSION!$C$16:$M$112,11,0),0)</f>
        <v>0</v>
      </c>
      <c r="AA1049" s="3">
        <f>IFERROR(VLOOKUP(B1049,[13]Ap_SALUD!$C$16:$M$112,11,0),0)</f>
        <v>0</v>
      </c>
      <c r="AB1049" s="3"/>
      <c r="AC1049" s="36">
        <f t="shared" si="48"/>
        <v>151112541</v>
      </c>
      <c r="AD1049" s="37">
        <f t="shared" si="50"/>
        <v>76038618</v>
      </c>
      <c r="AE1049" s="144"/>
    </row>
    <row r="1050" spans="1:31" x14ac:dyDescent="0.25">
      <c r="A1050" s="38">
        <v>1038</v>
      </c>
      <c r="B1050" s="61"/>
      <c r="C1050" s="143" t="str">
        <f>VLOOKUP(D1050,[8]Hoja1!$A$2:$B$1115,2,0)</f>
        <v>73624</v>
      </c>
      <c r="D1050" s="31">
        <v>800100138</v>
      </c>
      <c r="E1050" s="31">
        <v>212473624</v>
      </c>
      <c r="F1050" s="61" t="s">
        <v>1184</v>
      </c>
      <c r="G1050" s="33">
        <v>0</v>
      </c>
      <c r="H1050" s="33">
        <v>0</v>
      </c>
      <c r="I1050" s="3">
        <f>IFERROR(VLOOKUP(C1050,'[6]Anexo 2'!$A$9:$G$1115,7,0),0)</f>
        <v>514896200</v>
      </c>
      <c r="J1050" s="3">
        <f>IFERROR(VLOOKUP(C1050,'[6]Anexo 1'!$A$9:$F$1115,6,0),0)</f>
        <v>506418407</v>
      </c>
      <c r="K1050" s="3"/>
      <c r="L1050" s="3"/>
      <c r="M1050" s="3"/>
      <c r="N1050" s="3"/>
      <c r="O1050" s="3"/>
      <c r="P1050" s="34">
        <f t="shared" si="49"/>
        <v>1021314607</v>
      </c>
      <c r="Q1050" s="35">
        <f>VLOOKUP(D1050,FEBRERO!$D$13:$Q$1147,14,0)+VLOOKUP(D1050,FEBRERO!$D$13:$AC$1147,26,0)</f>
        <v>0</v>
      </c>
      <c r="R1050" s="3">
        <f>IFERROR(VLOOKUP(D1050,[13]ServNOMINA!$F$16:$M$112,8,0),0)</f>
        <v>0</v>
      </c>
      <c r="S1050" s="3">
        <f>IFERROR(VLOOKUP(D1050,[13]ServOTROS!$F$16:$M$112,8,0),0)</f>
        <v>0</v>
      </c>
      <c r="T1050" s="3">
        <f>IFERROR(VLOOKUP(D1050,[13]CANCEL!$F$16:$M$48,8,0),0)</f>
        <v>0</v>
      </c>
      <c r="U1050" s="3">
        <f>IFERROR(VLOOKUP(B1050,[13]Aaf_PENSION!$C$16:$M$112,11,0),0)</f>
        <v>0</v>
      </c>
      <c r="V1050" s="3">
        <f>IFERROR(VLOOKUP(B1050,[13]Aaf_SALUD!$C$16:$M$112,11,0),0)</f>
        <v>0</v>
      </c>
      <c r="W1050" s="3">
        <f>IFERROR(VLOOKUP(D1050,[13]CALIDAD!$F$16:$M$1122,8,0),0)</f>
        <v>128724051</v>
      </c>
      <c r="X1050" s="3">
        <f>IFERROR(VLOOKUP(D1050,'[14]dinamica municip ok'!$F$4:$G$1107,2,0),0)</f>
        <v>506418407</v>
      </c>
      <c r="Y1050" s="3">
        <f>IFERROR(VLOOKUP(B1050,[13]Ap_CESANTIAS!$C$16:$M$112,11,0),0)</f>
        <v>0</v>
      </c>
      <c r="Z1050" s="3">
        <f>IFERROR(VLOOKUP(B1050,[13]Ap_PENSION!$C$16:$M$112,11,0),0)</f>
        <v>0</v>
      </c>
      <c r="AA1050" s="3">
        <f>IFERROR(VLOOKUP(B1050,[13]Ap_SALUD!$C$16:$M$112,11,0),0)</f>
        <v>0</v>
      </c>
      <c r="AB1050" s="3"/>
      <c r="AC1050" s="36">
        <f t="shared" si="48"/>
        <v>635142458</v>
      </c>
      <c r="AD1050" s="37">
        <f t="shared" si="50"/>
        <v>386172149</v>
      </c>
      <c r="AE1050" s="144"/>
    </row>
    <row r="1051" spans="1:31" x14ac:dyDescent="0.25">
      <c r="A1051" s="29">
        <v>1039</v>
      </c>
      <c r="B1051" s="61"/>
      <c r="C1051" s="143" t="str">
        <f>VLOOKUP(D1051,[8]Hoja1!$A$2:$B$1115,2,0)</f>
        <v>73671</v>
      </c>
      <c r="D1051" s="31">
        <v>800100140</v>
      </c>
      <c r="E1051" s="31">
        <v>217173671</v>
      </c>
      <c r="F1051" s="61" t="s">
        <v>1185</v>
      </c>
      <c r="G1051" s="33">
        <v>0</v>
      </c>
      <c r="H1051" s="33">
        <v>0</v>
      </c>
      <c r="I1051" s="3">
        <f>IFERROR(VLOOKUP(C1051,'[6]Anexo 2'!$A$9:$G$1115,7,0),0)</f>
        <v>219215500</v>
      </c>
      <c r="J1051" s="3">
        <f>IFERROR(VLOOKUP(C1051,'[6]Anexo 1'!$A$9:$F$1115,6,0),0)</f>
        <v>258835356</v>
      </c>
      <c r="K1051" s="3"/>
      <c r="L1051" s="3"/>
      <c r="M1051" s="3"/>
      <c r="N1051" s="3"/>
      <c r="O1051" s="3"/>
      <c r="P1051" s="34">
        <f t="shared" si="49"/>
        <v>478050856</v>
      </c>
      <c r="Q1051" s="35">
        <f>VLOOKUP(D1051,FEBRERO!$D$13:$Q$1147,14,0)+VLOOKUP(D1051,FEBRERO!$D$13:$AC$1147,26,0)</f>
        <v>0</v>
      </c>
      <c r="R1051" s="3">
        <f>IFERROR(VLOOKUP(D1051,[13]ServNOMINA!$F$16:$M$112,8,0),0)</f>
        <v>0</v>
      </c>
      <c r="S1051" s="3">
        <f>IFERROR(VLOOKUP(D1051,[13]ServOTROS!$F$16:$M$112,8,0),0)</f>
        <v>0</v>
      </c>
      <c r="T1051" s="3">
        <f>IFERROR(VLOOKUP(D1051,[13]CANCEL!$F$16:$M$48,8,0),0)</f>
        <v>0</v>
      </c>
      <c r="U1051" s="3">
        <f>IFERROR(VLOOKUP(B1051,[13]Aaf_PENSION!$C$16:$M$112,11,0),0)</f>
        <v>0</v>
      </c>
      <c r="V1051" s="3">
        <f>IFERROR(VLOOKUP(B1051,[13]Aaf_SALUD!$C$16:$M$112,11,0),0)</f>
        <v>0</v>
      </c>
      <c r="W1051" s="3">
        <f>IFERROR(VLOOKUP(D1051,[13]CALIDAD!$F$16:$M$1122,8,0),0)</f>
        <v>54803874</v>
      </c>
      <c r="X1051" s="3">
        <f>IFERROR(VLOOKUP(D1051,'[14]dinamica municip ok'!$F$4:$G$1107,2,0),0)</f>
        <v>258835356</v>
      </c>
      <c r="Y1051" s="3">
        <f>IFERROR(VLOOKUP(B1051,[13]Ap_CESANTIAS!$C$16:$M$112,11,0),0)</f>
        <v>0</v>
      </c>
      <c r="Z1051" s="3">
        <f>IFERROR(VLOOKUP(B1051,[13]Ap_PENSION!$C$16:$M$112,11,0),0)</f>
        <v>0</v>
      </c>
      <c r="AA1051" s="3">
        <f>IFERROR(VLOOKUP(B1051,[13]Ap_SALUD!$C$16:$M$112,11,0),0)</f>
        <v>0</v>
      </c>
      <c r="AB1051" s="3"/>
      <c r="AC1051" s="36">
        <f t="shared" si="48"/>
        <v>313639230</v>
      </c>
      <c r="AD1051" s="37">
        <f t="shared" si="50"/>
        <v>164411626</v>
      </c>
      <c r="AE1051" s="144"/>
    </row>
    <row r="1052" spans="1:31" x14ac:dyDescent="0.25">
      <c r="A1052" s="38">
        <v>1040</v>
      </c>
      <c r="B1052" s="61"/>
      <c r="C1052" s="143" t="str">
        <f>VLOOKUP(D1052,[8]Hoja1!$A$2:$B$1115,2,0)</f>
        <v>73675</v>
      </c>
      <c r="D1052" s="31">
        <v>800100141</v>
      </c>
      <c r="E1052" s="31">
        <v>217573675</v>
      </c>
      <c r="F1052" s="61" t="s">
        <v>1186</v>
      </c>
      <c r="G1052" s="33">
        <v>0</v>
      </c>
      <c r="H1052" s="33">
        <v>0</v>
      </c>
      <c r="I1052" s="3">
        <f>IFERROR(VLOOKUP(C1052,'[6]Anexo 2'!$A$9:$G$1115,7,0),0)</f>
        <v>337730668</v>
      </c>
      <c r="J1052" s="3">
        <f>IFERROR(VLOOKUP(C1052,'[6]Anexo 1'!$A$9:$F$1115,6,0),0)</f>
        <v>317454308</v>
      </c>
      <c r="K1052" s="3"/>
      <c r="L1052" s="3"/>
      <c r="M1052" s="3"/>
      <c r="N1052" s="3"/>
      <c r="O1052" s="3"/>
      <c r="P1052" s="34">
        <f t="shared" si="49"/>
        <v>655184976</v>
      </c>
      <c r="Q1052" s="35">
        <f>VLOOKUP(D1052,FEBRERO!$D$13:$Q$1147,14,0)+VLOOKUP(D1052,FEBRERO!$D$13:$AC$1147,26,0)</f>
        <v>0</v>
      </c>
      <c r="R1052" s="3">
        <f>IFERROR(VLOOKUP(D1052,[13]ServNOMINA!$F$16:$M$112,8,0),0)</f>
        <v>0</v>
      </c>
      <c r="S1052" s="3">
        <f>IFERROR(VLOOKUP(D1052,[13]ServOTROS!$F$16:$M$112,8,0),0)</f>
        <v>0</v>
      </c>
      <c r="T1052" s="3">
        <f>IFERROR(VLOOKUP(D1052,[13]CANCEL!$F$16:$M$48,8,0),0)</f>
        <v>0</v>
      </c>
      <c r="U1052" s="3">
        <f>IFERROR(VLOOKUP(B1052,[13]Aaf_PENSION!$C$16:$M$112,11,0),0)</f>
        <v>0</v>
      </c>
      <c r="V1052" s="3">
        <f>IFERROR(VLOOKUP(B1052,[13]Aaf_SALUD!$C$16:$M$112,11,0),0)</f>
        <v>0</v>
      </c>
      <c r="W1052" s="3">
        <f>IFERROR(VLOOKUP(D1052,[13]CALIDAD!$F$16:$M$1122,8,0),0)</f>
        <v>84432666</v>
      </c>
      <c r="X1052" s="3">
        <f>IFERROR(VLOOKUP(D1052,'[14]dinamica municip ok'!$F$4:$G$1107,2,0),0)</f>
        <v>317454308</v>
      </c>
      <c r="Y1052" s="3">
        <f>IFERROR(VLOOKUP(B1052,[13]Ap_CESANTIAS!$C$16:$M$112,11,0),0)</f>
        <v>0</v>
      </c>
      <c r="Z1052" s="3">
        <f>IFERROR(VLOOKUP(B1052,[13]Ap_PENSION!$C$16:$M$112,11,0),0)</f>
        <v>0</v>
      </c>
      <c r="AA1052" s="3">
        <f>IFERROR(VLOOKUP(B1052,[13]Ap_SALUD!$C$16:$M$112,11,0),0)</f>
        <v>0</v>
      </c>
      <c r="AB1052" s="3"/>
      <c r="AC1052" s="36">
        <f t="shared" si="48"/>
        <v>401886974</v>
      </c>
      <c r="AD1052" s="37">
        <f t="shared" si="50"/>
        <v>253298002</v>
      </c>
      <c r="AE1052" s="144"/>
    </row>
    <row r="1053" spans="1:31" x14ac:dyDescent="0.25">
      <c r="A1053" s="29">
        <v>1041</v>
      </c>
      <c r="B1053" s="61"/>
      <c r="C1053" s="143" t="str">
        <f>VLOOKUP(D1053,[8]Hoja1!$A$2:$B$1115,2,0)</f>
        <v>73678</v>
      </c>
      <c r="D1053" s="31">
        <v>890700842</v>
      </c>
      <c r="E1053" s="31">
        <v>217873678</v>
      </c>
      <c r="F1053" s="61" t="s">
        <v>394</v>
      </c>
      <c r="G1053" s="33">
        <v>0</v>
      </c>
      <c r="H1053" s="33">
        <v>0</v>
      </c>
      <c r="I1053" s="3">
        <f>IFERROR(VLOOKUP(C1053,'[6]Anexo 2'!$A$9:$G$1115,7,0),0)</f>
        <v>227513704</v>
      </c>
      <c r="J1053" s="3">
        <f>IFERROR(VLOOKUP(C1053,'[6]Anexo 1'!$A$9:$F$1115,6,0),0)</f>
        <v>265609965</v>
      </c>
      <c r="K1053" s="3"/>
      <c r="L1053" s="3"/>
      <c r="M1053" s="3"/>
      <c r="N1053" s="3"/>
      <c r="O1053" s="3"/>
      <c r="P1053" s="34">
        <f t="shared" si="49"/>
        <v>493123669</v>
      </c>
      <c r="Q1053" s="35">
        <f>VLOOKUP(D1053,FEBRERO!$D$13:$Q$1147,14,0)+VLOOKUP(D1053,FEBRERO!$D$13:$AC$1147,26,0)</f>
        <v>0</v>
      </c>
      <c r="R1053" s="3">
        <f>IFERROR(VLOOKUP(D1053,[13]ServNOMINA!$F$16:$M$112,8,0),0)</f>
        <v>0</v>
      </c>
      <c r="S1053" s="3">
        <f>IFERROR(VLOOKUP(D1053,[13]ServOTROS!$F$16:$M$112,8,0),0)</f>
        <v>0</v>
      </c>
      <c r="T1053" s="3">
        <f>IFERROR(VLOOKUP(D1053,[13]CANCEL!$F$16:$M$48,8,0),0)</f>
        <v>0</v>
      </c>
      <c r="U1053" s="3">
        <f>IFERROR(VLOOKUP(B1053,[13]Aaf_PENSION!$C$16:$M$112,11,0),0)</f>
        <v>0</v>
      </c>
      <c r="V1053" s="3">
        <f>IFERROR(VLOOKUP(B1053,[13]Aaf_SALUD!$C$16:$M$112,11,0),0)</f>
        <v>0</v>
      </c>
      <c r="W1053" s="3">
        <f>IFERROR(VLOOKUP(D1053,[13]CALIDAD!$F$16:$M$1122,8,0),0)</f>
        <v>56878425</v>
      </c>
      <c r="X1053" s="3">
        <f>IFERROR(VLOOKUP(D1053,'[14]dinamica municip ok'!$F$4:$G$1107,2,0),0)</f>
        <v>265609965</v>
      </c>
      <c r="Y1053" s="3">
        <f>IFERROR(VLOOKUP(B1053,[13]Ap_CESANTIAS!$C$16:$M$112,11,0),0)</f>
        <v>0</v>
      </c>
      <c r="Z1053" s="3">
        <f>IFERROR(VLOOKUP(B1053,[13]Ap_PENSION!$C$16:$M$112,11,0),0)</f>
        <v>0</v>
      </c>
      <c r="AA1053" s="3">
        <f>IFERROR(VLOOKUP(B1053,[13]Ap_SALUD!$C$16:$M$112,11,0),0)</f>
        <v>0</v>
      </c>
      <c r="AB1053" s="3"/>
      <c r="AC1053" s="36">
        <f t="shared" si="48"/>
        <v>322488390</v>
      </c>
      <c r="AD1053" s="37">
        <f t="shared" si="50"/>
        <v>170635279</v>
      </c>
      <c r="AE1053" s="144"/>
    </row>
    <row r="1054" spans="1:31" x14ac:dyDescent="0.25">
      <c r="A1054" s="38">
        <v>1042</v>
      </c>
      <c r="B1054" s="61"/>
      <c r="C1054" s="143" t="str">
        <f>VLOOKUP(D1054,[8]Hoja1!$A$2:$B$1115,2,0)</f>
        <v>73686</v>
      </c>
      <c r="D1054" s="31">
        <v>890072044</v>
      </c>
      <c r="E1054" s="31">
        <v>218673686</v>
      </c>
      <c r="F1054" s="61" t="s">
        <v>1187</v>
      </c>
      <c r="G1054" s="33">
        <v>0</v>
      </c>
      <c r="H1054" s="33">
        <v>0</v>
      </c>
      <c r="I1054" s="3">
        <f>IFERROR(VLOOKUP(C1054,'[6]Anexo 2'!$A$9:$G$1115,7,0),0)</f>
        <v>98068074</v>
      </c>
      <c r="J1054" s="3">
        <f>IFERROR(VLOOKUP(C1054,'[6]Anexo 1'!$A$9:$F$1115,6,0),0)</f>
        <v>126102243</v>
      </c>
      <c r="K1054" s="3"/>
      <c r="L1054" s="3"/>
      <c r="M1054" s="3"/>
      <c r="N1054" s="3"/>
      <c r="O1054" s="3"/>
      <c r="P1054" s="34">
        <f t="shared" si="49"/>
        <v>224170317</v>
      </c>
      <c r="Q1054" s="35">
        <f>VLOOKUP(D1054,FEBRERO!$D$13:$Q$1147,14,0)+VLOOKUP(D1054,FEBRERO!$D$13:$AC$1147,26,0)</f>
        <v>0</v>
      </c>
      <c r="R1054" s="3">
        <f>IFERROR(VLOOKUP(D1054,[13]ServNOMINA!$F$16:$M$112,8,0),0)</f>
        <v>0</v>
      </c>
      <c r="S1054" s="3">
        <f>IFERROR(VLOOKUP(D1054,[13]ServOTROS!$F$16:$M$112,8,0),0)</f>
        <v>0</v>
      </c>
      <c r="T1054" s="3">
        <f>IFERROR(VLOOKUP(D1054,[13]CANCEL!$F$16:$M$48,8,0),0)</f>
        <v>0</v>
      </c>
      <c r="U1054" s="3">
        <f>IFERROR(VLOOKUP(B1054,[13]Aaf_PENSION!$C$16:$M$112,11,0),0)</f>
        <v>0</v>
      </c>
      <c r="V1054" s="3">
        <f>IFERROR(VLOOKUP(B1054,[13]Aaf_SALUD!$C$16:$M$112,11,0),0)</f>
        <v>0</v>
      </c>
      <c r="W1054" s="3">
        <f>IFERROR(VLOOKUP(D1054,[13]CALIDAD!$F$16:$M$1122,8,0),0)</f>
        <v>24517020</v>
      </c>
      <c r="X1054" s="3">
        <f>IFERROR(VLOOKUP(D1054,'[14]dinamica municip ok'!$F$4:$G$1107,2,0),0)</f>
        <v>126102243</v>
      </c>
      <c r="Y1054" s="3">
        <f>IFERROR(VLOOKUP(B1054,[13]Ap_CESANTIAS!$C$16:$M$112,11,0),0)</f>
        <v>0</v>
      </c>
      <c r="Z1054" s="3">
        <f>IFERROR(VLOOKUP(B1054,[13]Ap_PENSION!$C$16:$M$112,11,0),0)</f>
        <v>0</v>
      </c>
      <c r="AA1054" s="3">
        <f>IFERROR(VLOOKUP(B1054,[13]Ap_SALUD!$C$16:$M$112,11,0),0)</f>
        <v>0</v>
      </c>
      <c r="AB1054" s="3"/>
      <c r="AC1054" s="36">
        <f t="shared" si="48"/>
        <v>150619263</v>
      </c>
      <c r="AD1054" s="37">
        <f t="shared" si="50"/>
        <v>73551054</v>
      </c>
      <c r="AE1054" s="144"/>
    </row>
    <row r="1055" spans="1:31" x14ac:dyDescent="0.25">
      <c r="A1055" s="29">
        <v>1043</v>
      </c>
      <c r="B1055" s="61"/>
      <c r="C1055" s="143" t="str">
        <f>VLOOKUP(D1055,[8]Hoja1!$A$2:$B$1115,2,0)</f>
        <v>73770</v>
      </c>
      <c r="D1055" s="31">
        <v>890700978</v>
      </c>
      <c r="E1055" s="31">
        <v>217073770</v>
      </c>
      <c r="F1055" s="61" t="s">
        <v>674</v>
      </c>
      <c r="G1055" s="33">
        <v>0</v>
      </c>
      <c r="H1055" s="33">
        <v>0</v>
      </c>
      <c r="I1055" s="3">
        <f>IFERROR(VLOOKUP(C1055,'[6]Anexo 2'!$A$9:$G$1115,7,0),0)</f>
        <v>52285281</v>
      </c>
      <c r="J1055" s="3">
        <f>IFERROR(VLOOKUP(C1055,'[6]Anexo 1'!$A$9:$F$1115,6,0),0)</f>
        <v>54479168</v>
      </c>
      <c r="K1055" s="3"/>
      <c r="L1055" s="3"/>
      <c r="M1055" s="3"/>
      <c r="N1055" s="3"/>
      <c r="O1055" s="3"/>
      <c r="P1055" s="34">
        <f t="shared" si="49"/>
        <v>106764449</v>
      </c>
      <c r="Q1055" s="35">
        <f>VLOOKUP(D1055,FEBRERO!$D$13:$Q$1147,14,0)+VLOOKUP(D1055,FEBRERO!$D$13:$AC$1147,26,0)</f>
        <v>0</v>
      </c>
      <c r="R1055" s="3">
        <f>IFERROR(VLOOKUP(D1055,[13]ServNOMINA!$F$16:$M$112,8,0),0)</f>
        <v>0</v>
      </c>
      <c r="S1055" s="3">
        <f>IFERROR(VLOOKUP(D1055,[13]ServOTROS!$F$16:$M$112,8,0),0)</f>
        <v>0</v>
      </c>
      <c r="T1055" s="3">
        <f>IFERROR(VLOOKUP(D1055,[13]CANCEL!$F$16:$M$48,8,0),0)</f>
        <v>0</v>
      </c>
      <c r="U1055" s="3">
        <f>IFERROR(VLOOKUP(B1055,[13]Aaf_PENSION!$C$16:$M$112,11,0),0)</f>
        <v>0</v>
      </c>
      <c r="V1055" s="3">
        <f>IFERROR(VLOOKUP(B1055,[13]Aaf_SALUD!$C$16:$M$112,11,0),0)</f>
        <v>0</v>
      </c>
      <c r="W1055" s="3">
        <f>IFERROR(VLOOKUP(D1055,[13]CALIDAD!$F$16:$M$1122,8,0),0)</f>
        <v>13071321</v>
      </c>
      <c r="X1055" s="3">
        <f>IFERROR(VLOOKUP(D1055,'[14]dinamica municip ok'!$F$4:$G$1107,2,0),0)</f>
        <v>54479168</v>
      </c>
      <c r="Y1055" s="3">
        <f>IFERROR(VLOOKUP(B1055,[13]Ap_CESANTIAS!$C$16:$M$112,11,0),0)</f>
        <v>0</v>
      </c>
      <c r="Z1055" s="3">
        <f>IFERROR(VLOOKUP(B1055,[13]Ap_PENSION!$C$16:$M$112,11,0),0)</f>
        <v>0</v>
      </c>
      <c r="AA1055" s="3">
        <f>IFERROR(VLOOKUP(B1055,[13]Ap_SALUD!$C$16:$M$112,11,0),0)</f>
        <v>0</v>
      </c>
      <c r="AB1055" s="3"/>
      <c r="AC1055" s="36">
        <f t="shared" si="48"/>
        <v>67550489</v>
      </c>
      <c r="AD1055" s="37">
        <f t="shared" si="50"/>
        <v>39213960</v>
      </c>
      <c r="AE1055" s="144"/>
    </row>
    <row r="1056" spans="1:31" x14ac:dyDescent="0.25">
      <c r="A1056" s="38">
        <v>1044</v>
      </c>
      <c r="B1056" s="61"/>
      <c r="C1056" s="143" t="str">
        <f>VLOOKUP(D1056,[8]Hoja1!$A$2:$B$1115,2,0)</f>
        <v>73854</v>
      </c>
      <c r="D1056" s="31">
        <v>800100143</v>
      </c>
      <c r="E1056" s="31">
        <v>215473854</v>
      </c>
      <c r="F1056" s="61" t="s">
        <v>1188</v>
      </c>
      <c r="G1056" s="33">
        <v>0</v>
      </c>
      <c r="H1056" s="33">
        <v>0</v>
      </c>
      <c r="I1056" s="3">
        <f>IFERROR(VLOOKUP(C1056,'[6]Anexo 2'!$A$9:$G$1115,7,0),0)</f>
        <v>94350842</v>
      </c>
      <c r="J1056" s="3">
        <f>IFERROR(VLOOKUP(C1056,'[6]Anexo 1'!$A$9:$F$1115,6,0),0)</f>
        <v>95931717</v>
      </c>
      <c r="K1056" s="3"/>
      <c r="L1056" s="3"/>
      <c r="M1056" s="3"/>
      <c r="N1056" s="3"/>
      <c r="O1056" s="3"/>
      <c r="P1056" s="34">
        <f t="shared" si="49"/>
        <v>190282559</v>
      </c>
      <c r="Q1056" s="35">
        <f>VLOOKUP(D1056,FEBRERO!$D$13:$Q$1147,14,0)+VLOOKUP(D1056,FEBRERO!$D$13:$AC$1147,26,0)</f>
        <v>0</v>
      </c>
      <c r="R1056" s="3">
        <f>IFERROR(VLOOKUP(D1056,[13]ServNOMINA!$F$16:$M$112,8,0),0)</f>
        <v>0</v>
      </c>
      <c r="S1056" s="3">
        <f>IFERROR(VLOOKUP(D1056,[13]ServOTROS!$F$16:$M$112,8,0),0)</f>
        <v>0</v>
      </c>
      <c r="T1056" s="3">
        <f>IFERROR(VLOOKUP(D1056,[13]CANCEL!$F$16:$M$48,8,0),0)</f>
        <v>0</v>
      </c>
      <c r="U1056" s="3">
        <f>IFERROR(VLOOKUP(B1056,[13]Aaf_PENSION!$C$16:$M$112,11,0),0)</f>
        <v>0</v>
      </c>
      <c r="V1056" s="3">
        <f>IFERROR(VLOOKUP(B1056,[13]Aaf_SALUD!$C$16:$M$112,11,0),0)</f>
        <v>0</v>
      </c>
      <c r="W1056" s="3">
        <f>IFERROR(VLOOKUP(D1056,[13]CALIDAD!$F$16:$M$1122,8,0),0)</f>
        <v>23587710</v>
      </c>
      <c r="X1056" s="3">
        <f>IFERROR(VLOOKUP(D1056,'[14]dinamica municip ok'!$F$4:$G$1107,2,0),0)</f>
        <v>95931717</v>
      </c>
      <c r="Y1056" s="3">
        <f>IFERROR(VLOOKUP(B1056,[13]Ap_CESANTIAS!$C$16:$M$112,11,0),0)</f>
        <v>0</v>
      </c>
      <c r="Z1056" s="3">
        <f>IFERROR(VLOOKUP(B1056,[13]Ap_PENSION!$C$16:$M$112,11,0),0)</f>
        <v>0</v>
      </c>
      <c r="AA1056" s="3">
        <f>IFERROR(VLOOKUP(B1056,[13]Ap_SALUD!$C$16:$M$112,11,0),0)</f>
        <v>0</v>
      </c>
      <c r="AB1056" s="3"/>
      <c r="AC1056" s="36">
        <f t="shared" si="48"/>
        <v>119519427</v>
      </c>
      <c r="AD1056" s="37">
        <f t="shared" si="50"/>
        <v>70763132</v>
      </c>
      <c r="AE1056" s="144"/>
    </row>
    <row r="1057" spans="1:31" x14ac:dyDescent="0.25">
      <c r="A1057" s="29">
        <v>1045</v>
      </c>
      <c r="B1057" s="61"/>
      <c r="C1057" s="143" t="str">
        <f>VLOOKUP(D1057,[8]Hoja1!$A$2:$B$1115,2,0)</f>
        <v>73861</v>
      </c>
      <c r="D1057" s="31">
        <v>800100144</v>
      </c>
      <c r="E1057" s="31">
        <v>216173861</v>
      </c>
      <c r="F1057" s="61" t="s">
        <v>1189</v>
      </c>
      <c r="G1057" s="33">
        <v>0</v>
      </c>
      <c r="H1057" s="33">
        <v>0</v>
      </c>
      <c r="I1057" s="3">
        <f>IFERROR(VLOOKUP(C1057,'[6]Anexo 2'!$A$9:$G$1115,7,0),0)</f>
        <v>208162464</v>
      </c>
      <c r="J1057" s="3">
        <f>IFERROR(VLOOKUP(C1057,'[6]Anexo 1'!$A$9:$F$1115,6,0),0)</f>
        <v>224287672</v>
      </c>
      <c r="K1057" s="3"/>
      <c r="L1057" s="3"/>
      <c r="M1057" s="3"/>
      <c r="N1057" s="3"/>
      <c r="O1057" s="3"/>
      <c r="P1057" s="34">
        <f t="shared" si="49"/>
        <v>432450136</v>
      </c>
      <c r="Q1057" s="35">
        <f>VLOOKUP(D1057,FEBRERO!$D$13:$Q$1147,14,0)+VLOOKUP(D1057,FEBRERO!$D$13:$AC$1147,26,0)</f>
        <v>0</v>
      </c>
      <c r="R1057" s="3">
        <f>IFERROR(VLOOKUP(D1057,[13]ServNOMINA!$F$16:$M$112,8,0),0)</f>
        <v>0</v>
      </c>
      <c r="S1057" s="3">
        <f>IFERROR(VLOOKUP(D1057,[13]ServOTROS!$F$16:$M$112,8,0),0)</f>
        <v>0</v>
      </c>
      <c r="T1057" s="3">
        <f>IFERROR(VLOOKUP(D1057,[13]CANCEL!$F$16:$M$48,8,0),0)</f>
        <v>0</v>
      </c>
      <c r="U1057" s="3">
        <f>IFERROR(VLOOKUP(B1057,[13]Aaf_PENSION!$C$16:$M$112,11,0),0)</f>
        <v>0</v>
      </c>
      <c r="V1057" s="3">
        <f>IFERROR(VLOOKUP(B1057,[13]Aaf_SALUD!$C$16:$M$112,11,0),0)</f>
        <v>0</v>
      </c>
      <c r="W1057" s="3">
        <f>IFERROR(VLOOKUP(D1057,[13]CALIDAD!$F$16:$M$1122,8,0),0)</f>
        <v>52040616</v>
      </c>
      <c r="X1057" s="3">
        <f>IFERROR(VLOOKUP(D1057,'[14]dinamica municip ok'!$F$4:$G$1107,2,0),0)</f>
        <v>224287672</v>
      </c>
      <c r="Y1057" s="3">
        <f>IFERROR(VLOOKUP(B1057,[13]Ap_CESANTIAS!$C$16:$M$112,11,0),0)</f>
        <v>0</v>
      </c>
      <c r="Z1057" s="3">
        <f>IFERROR(VLOOKUP(B1057,[13]Ap_PENSION!$C$16:$M$112,11,0),0)</f>
        <v>0</v>
      </c>
      <c r="AA1057" s="3">
        <f>IFERROR(VLOOKUP(B1057,[13]Ap_SALUD!$C$16:$M$112,11,0),0)</f>
        <v>0</v>
      </c>
      <c r="AB1057" s="3"/>
      <c r="AC1057" s="36">
        <f t="shared" si="48"/>
        <v>276328288</v>
      </c>
      <c r="AD1057" s="37">
        <f t="shared" si="50"/>
        <v>156121848</v>
      </c>
      <c r="AE1057" s="144"/>
    </row>
    <row r="1058" spans="1:31" x14ac:dyDescent="0.25">
      <c r="A1058" s="38">
        <v>1046</v>
      </c>
      <c r="B1058" s="61"/>
      <c r="C1058" s="143" t="str">
        <f>VLOOKUP(D1058,[8]Hoja1!$A$2:$B$1115,2,0)</f>
        <v>73870</v>
      </c>
      <c r="D1058" s="31">
        <v>800100145</v>
      </c>
      <c r="E1058" s="31">
        <v>217073870</v>
      </c>
      <c r="F1058" s="61" t="s">
        <v>1190</v>
      </c>
      <c r="G1058" s="33">
        <v>0</v>
      </c>
      <c r="H1058" s="33">
        <v>0</v>
      </c>
      <c r="I1058" s="3">
        <f>IFERROR(VLOOKUP(C1058,'[6]Anexo 2'!$A$9:$G$1115,7,0),0)</f>
        <v>159600332</v>
      </c>
      <c r="J1058" s="3">
        <f>IFERROR(VLOOKUP(C1058,'[6]Anexo 1'!$A$9:$F$1115,6,0),0)</f>
        <v>186486335</v>
      </c>
      <c r="K1058" s="3"/>
      <c r="L1058" s="3"/>
      <c r="M1058" s="3"/>
      <c r="N1058" s="3"/>
      <c r="O1058" s="3"/>
      <c r="P1058" s="34">
        <f t="shared" si="49"/>
        <v>346086667</v>
      </c>
      <c r="Q1058" s="35">
        <f>VLOOKUP(D1058,FEBRERO!$D$13:$Q$1147,14,0)+VLOOKUP(D1058,FEBRERO!$D$13:$AC$1147,26,0)</f>
        <v>0</v>
      </c>
      <c r="R1058" s="3">
        <f>IFERROR(VLOOKUP(D1058,[13]ServNOMINA!$F$16:$M$112,8,0),0)</f>
        <v>0</v>
      </c>
      <c r="S1058" s="3">
        <f>IFERROR(VLOOKUP(D1058,[13]ServOTROS!$F$16:$M$112,8,0),0)</f>
        <v>0</v>
      </c>
      <c r="T1058" s="3">
        <f>IFERROR(VLOOKUP(D1058,[13]CANCEL!$F$16:$M$48,8,0),0)</f>
        <v>0</v>
      </c>
      <c r="U1058" s="3">
        <f>IFERROR(VLOOKUP(B1058,[13]Aaf_PENSION!$C$16:$M$112,11,0),0)</f>
        <v>0</v>
      </c>
      <c r="V1058" s="3">
        <f>IFERROR(VLOOKUP(B1058,[13]Aaf_SALUD!$C$16:$M$112,11,0),0)</f>
        <v>0</v>
      </c>
      <c r="W1058" s="3">
        <f>IFERROR(VLOOKUP(D1058,[13]CALIDAD!$F$16:$M$1122,8,0),0)</f>
        <v>39900084</v>
      </c>
      <c r="X1058" s="3">
        <f>IFERROR(VLOOKUP(D1058,'[14]dinamica municip ok'!$F$4:$G$1107,2,0),0)</f>
        <v>186486335</v>
      </c>
      <c r="Y1058" s="3">
        <f>IFERROR(VLOOKUP(B1058,[13]Ap_CESANTIAS!$C$16:$M$112,11,0),0)</f>
        <v>0</v>
      </c>
      <c r="Z1058" s="3">
        <f>IFERROR(VLOOKUP(B1058,[13]Ap_PENSION!$C$16:$M$112,11,0),0)</f>
        <v>0</v>
      </c>
      <c r="AA1058" s="3">
        <f>IFERROR(VLOOKUP(B1058,[13]Ap_SALUD!$C$16:$M$112,11,0),0)</f>
        <v>0</v>
      </c>
      <c r="AB1058" s="3"/>
      <c r="AC1058" s="36">
        <f t="shared" si="48"/>
        <v>226386419</v>
      </c>
      <c r="AD1058" s="37">
        <f t="shared" si="50"/>
        <v>119700248</v>
      </c>
      <c r="AE1058" s="144"/>
    </row>
    <row r="1059" spans="1:31" x14ac:dyDescent="0.25">
      <c r="A1059" s="29">
        <v>1047</v>
      </c>
      <c r="B1059" s="61"/>
      <c r="C1059" s="143" t="str">
        <f>VLOOKUP(D1059,[8]Hoja1!$A$2:$B$1115,2,0)</f>
        <v>73873</v>
      </c>
      <c r="D1059" s="31">
        <v>800100147</v>
      </c>
      <c r="E1059" s="31">
        <v>217373873</v>
      </c>
      <c r="F1059" s="61" t="s">
        <v>1191</v>
      </c>
      <c r="G1059" s="33">
        <v>0</v>
      </c>
      <c r="H1059" s="33">
        <v>0</v>
      </c>
      <c r="I1059" s="3">
        <f>IFERROR(VLOOKUP(C1059,'[6]Anexo 2'!$A$9:$G$1115,7,0),0)</f>
        <v>89835884</v>
      </c>
      <c r="J1059" s="3">
        <f>IFERROR(VLOOKUP(C1059,'[6]Anexo 1'!$A$9:$F$1115,6,0),0)</f>
        <v>106859994</v>
      </c>
      <c r="K1059" s="3"/>
      <c r="L1059" s="3"/>
      <c r="M1059" s="3"/>
      <c r="N1059" s="3"/>
      <c r="O1059" s="3"/>
      <c r="P1059" s="34">
        <f t="shared" si="49"/>
        <v>196695878</v>
      </c>
      <c r="Q1059" s="35">
        <f>VLOOKUP(D1059,FEBRERO!$D$13:$Q$1147,14,0)+VLOOKUP(D1059,FEBRERO!$D$13:$AC$1147,26,0)</f>
        <v>0</v>
      </c>
      <c r="R1059" s="3">
        <f>IFERROR(VLOOKUP(D1059,[13]ServNOMINA!$F$16:$M$112,8,0),0)</f>
        <v>0</v>
      </c>
      <c r="S1059" s="3">
        <f>IFERROR(VLOOKUP(D1059,[13]ServOTROS!$F$16:$M$112,8,0),0)</f>
        <v>0</v>
      </c>
      <c r="T1059" s="3">
        <f>IFERROR(VLOOKUP(D1059,[13]CANCEL!$F$16:$M$48,8,0),0)</f>
        <v>0</v>
      </c>
      <c r="U1059" s="3">
        <f>IFERROR(VLOOKUP(B1059,[13]Aaf_PENSION!$C$16:$M$112,11,0),0)</f>
        <v>0</v>
      </c>
      <c r="V1059" s="3">
        <f>IFERROR(VLOOKUP(B1059,[13]Aaf_SALUD!$C$16:$M$112,11,0),0)</f>
        <v>0</v>
      </c>
      <c r="W1059" s="3">
        <f>IFERROR(VLOOKUP(D1059,[13]CALIDAD!$F$16:$M$1122,8,0),0)</f>
        <v>22458972</v>
      </c>
      <c r="X1059" s="3">
        <f>IFERROR(VLOOKUP(D1059,'[14]dinamica municip ok'!$F$4:$G$1107,2,0),0)</f>
        <v>106859994</v>
      </c>
      <c r="Y1059" s="3">
        <f>IFERROR(VLOOKUP(B1059,[13]Ap_CESANTIAS!$C$16:$M$112,11,0),0)</f>
        <v>0</v>
      </c>
      <c r="Z1059" s="3">
        <f>IFERROR(VLOOKUP(B1059,[13]Ap_PENSION!$C$16:$M$112,11,0),0)</f>
        <v>0</v>
      </c>
      <c r="AA1059" s="3">
        <f>IFERROR(VLOOKUP(B1059,[13]Ap_SALUD!$C$16:$M$112,11,0),0)</f>
        <v>0</v>
      </c>
      <c r="AB1059" s="3"/>
      <c r="AC1059" s="36">
        <f t="shared" si="48"/>
        <v>129318966</v>
      </c>
      <c r="AD1059" s="37">
        <f t="shared" si="50"/>
        <v>67376912</v>
      </c>
      <c r="AE1059" s="144"/>
    </row>
    <row r="1060" spans="1:31" x14ac:dyDescent="0.25">
      <c r="A1060" s="38">
        <v>1048</v>
      </c>
      <c r="B1060" s="61"/>
      <c r="C1060" s="143" t="str">
        <f>VLOOKUP(D1060,[8]Hoja1!$A$2:$B$1115,2,0)</f>
        <v>76020</v>
      </c>
      <c r="D1060" s="31">
        <v>891901079</v>
      </c>
      <c r="E1060" s="31">
        <v>212076020</v>
      </c>
      <c r="F1060" s="61" t="s">
        <v>1192</v>
      </c>
      <c r="G1060" s="33">
        <v>0</v>
      </c>
      <c r="H1060" s="33">
        <v>0</v>
      </c>
      <c r="I1060" s="3">
        <f>IFERROR(VLOOKUP(C1060,'[6]Anexo 2'!$A$9:$G$1115,7,0),0)</f>
        <v>202111744</v>
      </c>
      <c r="J1060" s="3">
        <f>IFERROR(VLOOKUP(C1060,'[6]Anexo 1'!$A$9:$F$1115,6,0),0)</f>
        <v>195003015</v>
      </c>
      <c r="K1060" s="3"/>
      <c r="L1060" s="3"/>
      <c r="M1060" s="3"/>
      <c r="N1060" s="3"/>
      <c r="O1060" s="3"/>
      <c r="P1060" s="34">
        <f t="shared" si="49"/>
        <v>397114759</v>
      </c>
      <c r="Q1060" s="35">
        <f>VLOOKUP(D1060,FEBRERO!$D$13:$Q$1147,14,0)+VLOOKUP(D1060,FEBRERO!$D$13:$AC$1147,26,0)</f>
        <v>0</v>
      </c>
      <c r="R1060" s="3">
        <f>IFERROR(VLOOKUP(D1060,[13]ServNOMINA!$F$16:$M$112,8,0),0)</f>
        <v>0</v>
      </c>
      <c r="S1060" s="3">
        <f>IFERROR(VLOOKUP(D1060,[13]ServOTROS!$F$16:$M$112,8,0),0)</f>
        <v>0</v>
      </c>
      <c r="T1060" s="3">
        <f>IFERROR(VLOOKUP(D1060,[13]CANCEL!$F$16:$M$48,8,0),0)</f>
        <v>0</v>
      </c>
      <c r="U1060" s="3">
        <f>IFERROR(VLOOKUP(B1060,[13]Aaf_PENSION!$C$16:$M$112,11,0),0)</f>
        <v>0</v>
      </c>
      <c r="V1060" s="3">
        <f>IFERROR(VLOOKUP(B1060,[13]Aaf_SALUD!$C$16:$M$112,11,0),0)</f>
        <v>0</v>
      </c>
      <c r="W1060" s="3">
        <f>IFERROR(VLOOKUP(D1060,[13]CALIDAD!$F$16:$M$1122,8,0),0)</f>
        <v>50527935</v>
      </c>
      <c r="X1060" s="3">
        <f>IFERROR(VLOOKUP(D1060,'[14]dinamica municip ok'!$F$4:$G$1107,2,0),0)</f>
        <v>193566260</v>
      </c>
      <c r="Y1060" s="3">
        <f>IFERROR(VLOOKUP(B1060,[13]Ap_CESANTIAS!$C$16:$M$112,11,0),0)</f>
        <v>0</v>
      </c>
      <c r="Z1060" s="3">
        <f>IFERROR(VLOOKUP(B1060,[13]Ap_PENSION!$C$16:$M$112,11,0),0)</f>
        <v>0</v>
      </c>
      <c r="AA1060" s="3">
        <f>IFERROR(VLOOKUP(B1060,[13]Ap_SALUD!$C$16:$M$112,11,0),0)</f>
        <v>0</v>
      </c>
      <c r="AB1060" s="3"/>
      <c r="AC1060" s="36">
        <f t="shared" si="48"/>
        <v>244094195</v>
      </c>
      <c r="AD1060" s="37">
        <f t="shared" si="50"/>
        <v>153020564</v>
      </c>
      <c r="AE1060" s="144"/>
    </row>
    <row r="1061" spans="1:31" x14ac:dyDescent="0.25">
      <c r="A1061" s="29">
        <v>1049</v>
      </c>
      <c r="B1061" s="61"/>
      <c r="C1061" s="143" t="str">
        <f>VLOOKUP(D1061,[8]Hoja1!$A$2:$B$1115,2,0)</f>
        <v>76036</v>
      </c>
      <c r="D1061" s="31">
        <v>891900443</v>
      </c>
      <c r="E1061" s="31">
        <v>213676036</v>
      </c>
      <c r="F1061" s="61" t="s">
        <v>1193</v>
      </c>
      <c r="G1061" s="33">
        <v>0</v>
      </c>
      <c r="H1061" s="33">
        <v>0</v>
      </c>
      <c r="I1061" s="3">
        <f>IFERROR(VLOOKUP(C1061,'[6]Anexo 2'!$A$9:$G$1115,7,0),0)</f>
        <v>185820464</v>
      </c>
      <c r="J1061" s="3">
        <f>IFERROR(VLOOKUP(C1061,'[6]Anexo 1'!$A$9:$F$1115,6,0),0)</f>
        <v>204071308</v>
      </c>
      <c r="K1061" s="3"/>
      <c r="L1061" s="3"/>
      <c r="M1061" s="3"/>
      <c r="N1061" s="3"/>
      <c r="O1061" s="3"/>
      <c r="P1061" s="34">
        <f t="shared" si="49"/>
        <v>389891772</v>
      </c>
      <c r="Q1061" s="35">
        <f>VLOOKUP(D1061,FEBRERO!$D$13:$Q$1147,14,0)+VLOOKUP(D1061,FEBRERO!$D$13:$AC$1147,26,0)</f>
        <v>0</v>
      </c>
      <c r="R1061" s="3">
        <f>IFERROR(VLOOKUP(D1061,[13]ServNOMINA!$F$16:$M$112,8,0),0)</f>
        <v>0</v>
      </c>
      <c r="S1061" s="3">
        <f>IFERROR(VLOOKUP(D1061,[13]ServOTROS!$F$16:$M$112,8,0),0)</f>
        <v>0</v>
      </c>
      <c r="T1061" s="3">
        <f>IFERROR(VLOOKUP(D1061,[13]CANCEL!$F$16:$M$48,8,0),0)</f>
        <v>0</v>
      </c>
      <c r="U1061" s="3">
        <f>IFERROR(VLOOKUP(B1061,[13]Aaf_PENSION!$C$16:$M$112,11,0),0)</f>
        <v>0</v>
      </c>
      <c r="V1061" s="3">
        <f>IFERROR(VLOOKUP(B1061,[13]Aaf_SALUD!$C$16:$M$112,11,0),0)</f>
        <v>0</v>
      </c>
      <c r="W1061" s="3">
        <f>IFERROR(VLOOKUP(D1061,[13]CALIDAD!$F$16:$M$1122,8,0),0)</f>
        <v>46455117</v>
      </c>
      <c r="X1061" s="3">
        <f>IFERROR(VLOOKUP(D1061,'[14]dinamica municip ok'!$F$4:$G$1107,2,0),0)</f>
        <v>204071308</v>
      </c>
      <c r="Y1061" s="3">
        <f>IFERROR(VLOOKUP(B1061,[13]Ap_CESANTIAS!$C$16:$M$112,11,0),0)</f>
        <v>0</v>
      </c>
      <c r="Z1061" s="3">
        <f>IFERROR(VLOOKUP(B1061,[13]Ap_PENSION!$C$16:$M$112,11,0),0)</f>
        <v>0</v>
      </c>
      <c r="AA1061" s="3">
        <f>IFERROR(VLOOKUP(B1061,[13]Ap_SALUD!$C$16:$M$112,11,0),0)</f>
        <v>0</v>
      </c>
      <c r="AB1061" s="3"/>
      <c r="AC1061" s="36">
        <f t="shared" si="48"/>
        <v>250526425</v>
      </c>
      <c r="AD1061" s="37">
        <f t="shared" si="50"/>
        <v>139365347</v>
      </c>
      <c r="AE1061" s="144"/>
    </row>
    <row r="1062" spans="1:31" x14ac:dyDescent="0.25">
      <c r="A1062" s="38">
        <v>1050</v>
      </c>
      <c r="B1062" s="61"/>
      <c r="C1062" s="143" t="str">
        <f>VLOOKUP(D1062,[8]Hoja1!$A$2:$B$1115,2,0)</f>
        <v>76041</v>
      </c>
      <c r="D1062" s="31">
        <v>800100532</v>
      </c>
      <c r="E1062" s="31">
        <v>214176041</v>
      </c>
      <c r="F1062" s="61" t="s">
        <v>1194</v>
      </c>
      <c r="G1062" s="33">
        <v>0</v>
      </c>
      <c r="H1062" s="33">
        <v>0</v>
      </c>
      <c r="I1062" s="3">
        <f>IFERROR(VLOOKUP(C1062,'[6]Anexo 2'!$A$9:$G$1115,7,0),0)</f>
        <v>235830648</v>
      </c>
      <c r="J1062" s="3">
        <f>IFERROR(VLOOKUP(C1062,'[6]Anexo 1'!$A$9:$F$1115,6,0),0)</f>
        <v>231329793</v>
      </c>
      <c r="K1062" s="3"/>
      <c r="L1062" s="3"/>
      <c r="M1062" s="3"/>
      <c r="N1062" s="3"/>
      <c r="O1062" s="3"/>
      <c r="P1062" s="34">
        <f t="shared" si="49"/>
        <v>467160441</v>
      </c>
      <c r="Q1062" s="35">
        <f>VLOOKUP(D1062,FEBRERO!$D$13:$Q$1147,14,0)+VLOOKUP(D1062,FEBRERO!$D$13:$AC$1147,26,0)</f>
        <v>0</v>
      </c>
      <c r="R1062" s="3">
        <f>IFERROR(VLOOKUP(D1062,[13]ServNOMINA!$F$16:$M$112,8,0),0)</f>
        <v>0</v>
      </c>
      <c r="S1062" s="3">
        <f>IFERROR(VLOOKUP(D1062,[13]ServOTROS!$F$16:$M$112,8,0),0)</f>
        <v>0</v>
      </c>
      <c r="T1062" s="3">
        <f>IFERROR(VLOOKUP(D1062,[13]CANCEL!$F$16:$M$48,8,0),0)</f>
        <v>0</v>
      </c>
      <c r="U1062" s="3">
        <f>IFERROR(VLOOKUP(B1062,[13]Aaf_PENSION!$C$16:$M$112,11,0),0)</f>
        <v>0</v>
      </c>
      <c r="V1062" s="3">
        <f>IFERROR(VLOOKUP(B1062,[13]Aaf_SALUD!$C$16:$M$112,11,0),0)</f>
        <v>0</v>
      </c>
      <c r="W1062" s="3">
        <f>IFERROR(VLOOKUP(D1062,[13]CALIDAD!$F$16:$M$1122,8,0),0)</f>
        <v>58957662</v>
      </c>
      <c r="X1062" s="3">
        <f>IFERROR(VLOOKUP(D1062,'[14]dinamica municip ok'!$F$4:$G$1107,2,0),0)</f>
        <v>226094075</v>
      </c>
      <c r="Y1062" s="3">
        <f>IFERROR(VLOOKUP(B1062,[13]Ap_CESANTIAS!$C$16:$M$112,11,0),0)</f>
        <v>0</v>
      </c>
      <c r="Z1062" s="3">
        <f>IFERROR(VLOOKUP(B1062,[13]Ap_PENSION!$C$16:$M$112,11,0),0)</f>
        <v>0</v>
      </c>
      <c r="AA1062" s="3">
        <f>IFERROR(VLOOKUP(B1062,[13]Ap_SALUD!$C$16:$M$112,11,0),0)</f>
        <v>0</v>
      </c>
      <c r="AB1062" s="3"/>
      <c r="AC1062" s="36">
        <f t="shared" si="48"/>
        <v>285051737</v>
      </c>
      <c r="AD1062" s="37">
        <f t="shared" si="50"/>
        <v>182108704</v>
      </c>
      <c r="AE1062" s="144"/>
    </row>
    <row r="1063" spans="1:31" x14ac:dyDescent="0.25">
      <c r="A1063" s="29">
        <v>1051</v>
      </c>
      <c r="B1063" s="61"/>
      <c r="C1063" s="143" t="str">
        <f>VLOOKUP(D1063,[8]Hoja1!$A$2:$B$1115,2,0)</f>
        <v>76054</v>
      </c>
      <c r="D1063" s="31">
        <v>891901019</v>
      </c>
      <c r="E1063" s="31">
        <v>215476054</v>
      </c>
      <c r="F1063" s="61" t="s">
        <v>320</v>
      </c>
      <c r="G1063" s="33">
        <v>0</v>
      </c>
      <c r="H1063" s="33">
        <v>0</v>
      </c>
      <c r="I1063" s="3">
        <f>IFERROR(VLOOKUP(C1063,'[6]Anexo 2'!$A$9:$G$1115,7,0),0)</f>
        <v>81459441</v>
      </c>
      <c r="J1063" s="3">
        <f>IFERROR(VLOOKUP(C1063,'[6]Anexo 1'!$A$9:$F$1115,6,0),0)</f>
        <v>91430814</v>
      </c>
      <c r="K1063" s="3"/>
      <c r="L1063" s="3"/>
      <c r="M1063" s="3"/>
      <c r="N1063" s="3"/>
      <c r="O1063" s="3"/>
      <c r="P1063" s="34">
        <f t="shared" si="49"/>
        <v>172890255</v>
      </c>
      <c r="Q1063" s="35">
        <f>VLOOKUP(D1063,FEBRERO!$D$13:$Q$1147,14,0)+VLOOKUP(D1063,FEBRERO!$D$13:$AC$1147,26,0)</f>
        <v>0</v>
      </c>
      <c r="R1063" s="3">
        <f>IFERROR(VLOOKUP(D1063,[13]ServNOMINA!$F$16:$M$112,8,0),0)</f>
        <v>0</v>
      </c>
      <c r="S1063" s="3">
        <f>IFERROR(VLOOKUP(D1063,[13]ServOTROS!$F$16:$M$112,8,0),0)</f>
        <v>0</v>
      </c>
      <c r="T1063" s="3">
        <f>IFERROR(VLOOKUP(D1063,[13]CANCEL!$F$16:$M$48,8,0),0)</f>
        <v>0</v>
      </c>
      <c r="U1063" s="3">
        <f>IFERROR(VLOOKUP(B1063,[13]Aaf_PENSION!$C$16:$M$112,11,0),0)</f>
        <v>0</v>
      </c>
      <c r="V1063" s="3">
        <f>IFERROR(VLOOKUP(B1063,[13]Aaf_SALUD!$C$16:$M$112,11,0),0)</f>
        <v>0</v>
      </c>
      <c r="W1063" s="3">
        <f>IFERROR(VLOOKUP(D1063,[13]CALIDAD!$F$16:$M$1122,8,0),0)</f>
        <v>20364861</v>
      </c>
      <c r="X1063" s="3">
        <f>IFERROR(VLOOKUP(D1063,'[14]dinamica municip ok'!$F$4:$G$1107,2,0),0)</f>
        <v>86620926</v>
      </c>
      <c r="Y1063" s="3">
        <f>IFERROR(VLOOKUP(B1063,[13]Ap_CESANTIAS!$C$16:$M$112,11,0),0)</f>
        <v>0</v>
      </c>
      <c r="Z1063" s="3">
        <f>IFERROR(VLOOKUP(B1063,[13]Ap_PENSION!$C$16:$M$112,11,0),0)</f>
        <v>0</v>
      </c>
      <c r="AA1063" s="3">
        <f>IFERROR(VLOOKUP(B1063,[13]Ap_SALUD!$C$16:$M$112,11,0),0)</f>
        <v>0</v>
      </c>
      <c r="AB1063" s="3"/>
      <c r="AC1063" s="36">
        <f t="shared" si="48"/>
        <v>106985787</v>
      </c>
      <c r="AD1063" s="37">
        <f t="shared" si="50"/>
        <v>65904468</v>
      </c>
      <c r="AE1063" s="144"/>
    </row>
    <row r="1064" spans="1:31" x14ac:dyDescent="0.25">
      <c r="A1064" s="38">
        <v>1052</v>
      </c>
      <c r="B1064" s="61"/>
      <c r="C1064" s="143" t="str">
        <f>VLOOKUP(D1064,[8]Hoja1!$A$2:$B$1115,2,0)</f>
        <v>76100</v>
      </c>
      <c r="D1064" s="31">
        <v>891900945</v>
      </c>
      <c r="E1064" s="31">
        <v>210076100</v>
      </c>
      <c r="F1064" s="61" t="s">
        <v>646</v>
      </c>
      <c r="G1064" s="33">
        <v>0</v>
      </c>
      <c r="H1064" s="33">
        <v>0</v>
      </c>
      <c r="I1064" s="3">
        <f>IFERROR(VLOOKUP(C1064,'[6]Anexo 2'!$A$9:$G$1115,7,0),0)</f>
        <v>235992692</v>
      </c>
      <c r="J1064" s="3">
        <f>IFERROR(VLOOKUP(C1064,'[6]Anexo 1'!$A$9:$F$1115,6,0),0)</f>
        <v>268137481</v>
      </c>
      <c r="K1064" s="3"/>
      <c r="L1064" s="3"/>
      <c r="M1064" s="3"/>
      <c r="N1064" s="3"/>
      <c r="O1064" s="3"/>
      <c r="P1064" s="34">
        <f t="shared" si="49"/>
        <v>504130173</v>
      </c>
      <c r="Q1064" s="35">
        <f>VLOOKUP(D1064,FEBRERO!$D$13:$Q$1147,14,0)+VLOOKUP(D1064,FEBRERO!$D$13:$AC$1147,26,0)</f>
        <v>0</v>
      </c>
      <c r="R1064" s="3">
        <f>IFERROR(VLOOKUP(D1064,[13]ServNOMINA!$F$16:$M$112,8,0),0)</f>
        <v>0</v>
      </c>
      <c r="S1064" s="3">
        <f>IFERROR(VLOOKUP(D1064,[13]ServOTROS!$F$16:$M$112,8,0),0)</f>
        <v>0</v>
      </c>
      <c r="T1064" s="3">
        <f>IFERROR(VLOOKUP(D1064,[13]CANCEL!$F$16:$M$48,8,0),0)</f>
        <v>0</v>
      </c>
      <c r="U1064" s="3">
        <f>IFERROR(VLOOKUP(B1064,[13]Aaf_PENSION!$C$16:$M$112,11,0),0)</f>
        <v>0</v>
      </c>
      <c r="V1064" s="3">
        <f>IFERROR(VLOOKUP(B1064,[13]Aaf_SALUD!$C$16:$M$112,11,0),0)</f>
        <v>0</v>
      </c>
      <c r="W1064" s="3">
        <f>IFERROR(VLOOKUP(D1064,[13]CALIDAD!$F$16:$M$1122,8,0),0)</f>
        <v>58998174</v>
      </c>
      <c r="X1064" s="3">
        <f>IFERROR(VLOOKUP(D1064,'[14]dinamica municip ok'!$F$4:$G$1107,2,0),0)</f>
        <v>225035270</v>
      </c>
      <c r="Y1064" s="3">
        <f>IFERROR(VLOOKUP(B1064,[13]Ap_CESANTIAS!$C$16:$M$112,11,0),0)</f>
        <v>0</v>
      </c>
      <c r="Z1064" s="3">
        <f>IFERROR(VLOOKUP(B1064,[13]Ap_PENSION!$C$16:$M$112,11,0),0)</f>
        <v>0</v>
      </c>
      <c r="AA1064" s="3">
        <f>IFERROR(VLOOKUP(B1064,[13]Ap_SALUD!$C$16:$M$112,11,0),0)</f>
        <v>0</v>
      </c>
      <c r="AB1064" s="3"/>
      <c r="AC1064" s="36">
        <f t="shared" si="48"/>
        <v>284033444</v>
      </c>
      <c r="AD1064" s="37">
        <f t="shared" si="50"/>
        <v>220096729</v>
      </c>
      <c r="AE1064" s="144"/>
    </row>
    <row r="1065" spans="1:31" x14ac:dyDescent="0.25">
      <c r="A1065" s="29">
        <v>1053</v>
      </c>
      <c r="B1065" s="61"/>
      <c r="C1065" s="143" t="str">
        <f>VLOOKUP(D1065,[8]Hoja1!$A$2:$B$1115,2,0)</f>
        <v>76113</v>
      </c>
      <c r="D1065" s="31">
        <v>891900353</v>
      </c>
      <c r="E1065" s="31">
        <v>211376113</v>
      </c>
      <c r="F1065" s="61" t="s">
        <v>1195</v>
      </c>
      <c r="G1065" s="33">
        <v>0</v>
      </c>
      <c r="H1065" s="33">
        <v>0</v>
      </c>
      <c r="I1065" s="3">
        <f>IFERROR(VLOOKUP(C1065,'[6]Anexo 2'!$A$9:$G$1115,7,0),0)</f>
        <v>281387892</v>
      </c>
      <c r="J1065" s="3">
        <f>IFERROR(VLOOKUP(C1065,'[6]Anexo 1'!$A$9:$F$1115,6,0),0)</f>
        <v>294997226</v>
      </c>
      <c r="K1065" s="3"/>
      <c r="L1065" s="3"/>
      <c r="M1065" s="3"/>
      <c r="N1065" s="3"/>
      <c r="O1065" s="3"/>
      <c r="P1065" s="34">
        <f t="shared" si="49"/>
        <v>576385118</v>
      </c>
      <c r="Q1065" s="35">
        <f>VLOOKUP(D1065,FEBRERO!$D$13:$Q$1147,14,0)+VLOOKUP(D1065,FEBRERO!$D$13:$AC$1147,26,0)</f>
        <v>0</v>
      </c>
      <c r="R1065" s="3">
        <f>IFERROR(VLOOKUP(D1065,[13]ServNOMINA!$F$16:$M$112,8,0),0)</f>
        <v>0</v>
      </c>
      <c r="S1065" s="3">
        <f>IFERROR(VLOOKUP(D1065,[13]ServOTROS!$F$16:$M$112,8,0),0)</f>
        <v>0</v>
      </c>
      <c r="T1065" s="3">
        <f>IFERROR(VLOOKUP(D1065,[13]CANCEL!$F$16:$M$48,8,0),0)</f>
        <v>0</v>
      </c>
      <c r="U1065" s="3">
        <f>IFERROR(VLOOKUP(B1065,[13]Aaf_PENSION!$C$16:$M$112,11,0),0)</f>
        <v>0</v>
      </c>
      <c r="V1065" s="3">
        <f>IFERROR(VLOOKUP(B1065,[13]Aaf_SALUD!$C$16:$M$112,11,0),0)</f>
        <v>0</v>
      </c>
      <c r="W1065" s="3">
        <f>IFERROR(VLOOKUP(D1065,[13]CALIDAD!$F$16:$M$1122,8,0),0)</f>
        <v>70346973</v>
      </c>
      <c r="X1065" s="3">
        <f>IFERROR(VLOOKUP(D1065,'[14]dinamica municip ok'!$F$4:$G$1107,2,0),0)</f>
        <v>288142613</v>
      </c>
      <c r="Y1065" s="3">
        <f>IFERROR(VLOOKUP(B1065,[13]Ap_CESANTIAS!$C$16:$M$112,11,0),0)</f>
        <v>0</v>
      </c>
      <c r="Z1065" s="3">
        <f>IFERROR(VLOOKUP(B1065,[13]Ap_PENSION!$C$16:$M$112,11,0),0)</f>
        <v>0</v>
      </c>
      <c r="AA1065" s="3">
        <f>IFERROR(VLOOKUP(B1065,[13]Ap_SALUD!$C$16:$M$112,11,0),0)</f>
        <v>0</v>
      </c>
      <c r="AB1065" s="3"/>
      <c r="AC1065" s="36">
        <f t="shared" si="48"/>
        <v>358489586</v>
      </c>
      <c r="AD1065" s="37">
        <f t="shared" si="50"/>
        <v>217895532</v>
      </c>
      <c r="AE1065" s="144"/>
    </row>
    <row r="1066" spans="1:31" x14ac:dyDescent="0.25">
      <c r="A1066" s="38">
        <v>1054</v>
      </c>
      <c r="B1066" s="61"/>
      <c r="C1066" s="143" t="str">
        <f>VLOOKUP(D1066,[8]Hoja1!$A$2:$B$1115,2,0)</f>
        <v>76122</v>
      </c>
      <c r="D1066" s="31">
        <v>891900660</v>
      </c>
      <c r="E1066" s="31">
        <v>212276122</v>
      </c>
      <c r="F1066" s="61" t="s">
        <v>1196</v>
      </c>
      <c r="G1066" s="33">
        <v>0</v>
      </c>
      <c r="H1066" s="33">
        <v>0</v>
      </c>
      <c r="I1066" s="3">
        <f>IFERROR(VLOOKUP(C1066,'[6]Anexo 2'!$A$9:$G$1115,7,0),0)</f>
        <v>287200628</v>
      </c>
      <c r="J1066" s="3">
        <f>IFERROR(VLOOKUP(C1066,'[6]Anexo 1'!$A$9:$F$1115,6,0),0)</f>
        <v>316050927</v>
      </c>
      <c r="K1066" s="3"/>
      <c r="L1066" s="3"/>
      <c r="M1066" s="3"/>
      <c r="N1066" s="3"/>
      <c r="O1066" s="3"/>
      <c r="P1066" s="34">
        <f t="shared" si="49"/>
        <v>603251555</v>
      </c>
      <c r="Q1066" s="35">
        <f>VLOOKUP(D1066,FEBRERO!$D$13:$Q$1147,14,0)+VLOOKUP(D1066,FEBRERO!$D$13:$AC$1147,26,0)</f>
        <v>0</v>
      </c>
      <c r="R1066" s="3">
        <f>IFERROR(VLOOKUP(D1066,[13]ServNOMINA!$F$16:$M$112,8,0),0)</f>
        <v>0</v>
      </c>
      <c r="S1066" s="3">
        <f>IFERROR(VLOOKUP(D1066,[13]ServOTROS!$F$16:$M$112,8,0),0)</f>
        <v>0</v>
      </c>
      <c r="T1066" s="3">
        <f>IFERROR(VLOOKUP(D1066,[13]CANCEL!$F$16:$M$48,8,0),0)</f>
        <v>0</v>
      </c>
      <c r="U1066" s="3">
        <f>IFERROR(VLOOKUP(B1066,[13]Aaf_PENSION!$C$16:$M$112,11,0),0)</f>
        <v>0</v>
      </c>
      <c r="V1066" s="3">
        <f>IFERROR(VLOOKUP(B1066,[13]Aaf_SALUD!$C$16:$M$112,11,0),0)</f>
        <v>0</v>
      </c>
      <c r="W1066" s="3">
        <f>IFERROR(VLOOKUP(D1066,[13]CALIDAD!$F$16:$M$1122,8,0),0)</f>
        <v>71800158</v>
      </c>
      <c r="X1066" s="3">
        <f>IFERROR(VLOOKUP(D1066,'[14]dinamica municip ok'!$F$4:$G$1107,2,0),0)</f>
        <v>314305329</v>
      </c>
      <c r="Y1066" s="3">
        <f>IFERROR(VLOOKUP(B1066,[13]Ap_CESANTIAS!$C$16:$M$112,11,0),0)</f>
        <v>0</v>
      </c>
      <c r="Z1066" s="3">
        <f>IFERROR(VLOOKUP(B1066,[13]Ap_PENSION!$C$16:$M$112,11,0),0)</f>
        <v>0</v>
      </c>
      <c r="AA1066" s="3">
        <f>IFERROR(VLOOKUP(B1066,[13]Ap_SALUD!$C$16:$M$112,11,0),0)</f>
        <v>0</v>
      </c>
      <c r="AB1066" s="3"/>
      <c r="AC1066" s="36">
        <f t="shared" si="48"/>
        <v>386105487</v>
      </c>
      <c r="AD1066" s="37">
        <f t="shared" si="50"/>
        <v>217146068</v>
      </c>
      <c r="AE1066" s="144"/>
    </row>
    <row r="1067" spans="1:31" x14ac:dyDescent="0.25">
      <c r="A1067" s="29">
        <v>1055</v>
      </c>
      <c r="B1067" s="61"/>
      <c r="C1067" s="143" t="str">
        <f>VLOOKUP(D1067,[8]Hoja1!$A$2:$B$1115,2,0)</f>
        <v>76126</v>
      </c>
      <c r="D1067" s="31">
        <v>890309611</v>
      </c>
      <c r="E1067" s="31">
        <v>212676126</v>
      </c>
      <c r="F1067" s="61" t="s">
        <v>1197</v>
      </c>
      <c r="G1067" s="33">
        <v>0</v>
      </c>
      <c r="H1067" s="33">
        <v>0</v>
      </c>
      <c r="I1067" s="3">
        <f>IFERROR(VLOOKUP(C1067,'[6]Anexo 2'!$A$9:$G$1115,7,0),0)</f>
        <v>203777292</v>
      </c>
      <c r="J1067" s="3">
        <f>IFERROR(VLOOKUP(C1067,'[6]Anexo 1'!$A$9:$F$1115,6,0),0)</f>
        <v>259581314</v>
      </c>
      <c r="K1067" s="3"/>
      <c r="L1067" s="3"/>
      <c r="M1067" s="3"/>
      <c r="N1067" s="3"/>
      <c r="O1067" s="3"/>
      <c r="P1067" s="34">
        <f t="shared" si="49"/>
        <v>463358606</v>
      </c>
      <c r="Q1067" s="35">
        <f>VLOOKUP(D1067,FEBRERO!$D$13:$Q$1147,14,0)+VLOOKUP(D1067,FEBRERO!$D$13:$AC$1147,26,0)</f>
        <v>0</v>
      </c>
      <c r="R1067" s="3">
        <f>IFERROR(VLOOKUP(D1067,[13]ServNOMINA!$F$16:$M$112,8,0),0)</f>
        <v>0</v>
      </c>
      <c r="S1067" s="3">
        <f>IFERROR(VLOOKUP(D1067,[13]ServOTROS!$F$16:$M$112,8,0),0)</f>
        <v>0</v>
      </c>
      <c r="T1067" s="3">
        <f>IFERROR(VLOOKUP(D1067,[13]CANCEL!$F$16:$M$48,8,0),0)</f>
        <v>0</v>
      </c>
      <c r="U1067" s="3">
        <f>IFERROR(VLOOKUP(B1067,[13]Aaf_PENSION!$C$16:$M$112,11,0),0)</f>
        <v>0</v>
      </c>
      <c r="V1067" s="3">
        <f>IFERROR(VLOOKUP(B1067,[13]Aaf_SALUD!$C$16:$M$112,11,0),0)</f>
        <v>0</v>
      </c>
      <c r="W1067" s="3">
        <f>IFERROR(VLOOKUP(D1067,[13]CALIDAD!$F$16:$M$1122,8,0),0)</f>
        <v>50944323</v>
      </c>
      <c r="X1067" s="3">
        <f>IFERROR(VLOOKUP(D1067,'[14]dinamica municip ok'!$F$4:$G$1107,2,0),0)</f>
        <v>258291872</v>
      </c>
      <c r="Y1067" s="3">
        <f>IFERROR(VLOOKUP(B1067,[13]Ap_CESANTIAS!$C$16:$M$112,11,0),0)</f>
        <v>0</v>
      </c>
      <c r="Z1067" s="3">
        <f>IFERROR(VLOOKUP(B1067,[13]Ap_PENSION!$C$16:$M$112,11,0),0)</f>
        <v>0</v>
      </c>
      <c r="AA1067" s="3">
        <f>IFERROR(VLOOKUP(B1067,[13]Ap_SALUD!$C$16:$M$112,11,0),0)</f>
        <v>0</v>
      </c>
      <c r="AB1067" s="3"/>
      <c r="AC1067" s="36">
        <f t="shared" si="48"/>
        <v>309236195</v>
      </c>
      <c r="AD1067" s="37">
        <f t="shared" si="50"/>
        <v>154122411</v>
      </c>
      <c r="AE1067" s="144"/>
    </row>
    <row r="1068" spans="1:31" x14ac:dyDescent="0.25">
      <c r="A1068" s="38">
        <v>1056</v>
      </c>
      <c r="B1068" s="61"/>
      <c r="C1068" s="143" t="str">
        <f>VLOOKUP(D1068,[8]Hoja1!$A$2:$B$1115,2,0)</f>
        <v>76130</v>
      </c>
      <c r="D1068" s="31">
        <v>891380038</v>
      </c>
      <c r="E1068" s="31">
        <v>213076130</v>
      </c>
      <c r="F1068" s="61" t="s">
        <v>426</v>
      </c>
      <c r="G1068" s="33">
        <v>0</v>
      </c>
      <c r="H1068" s="33">
        <v>0</v>
      </c>
      <c r="I1068" s="3">
        <f>IFERROR(VLOOKUP(C1068,'[6]Anexo 2'!$A$9:$G$1115,7,0),0)</f>
        <v>1303158528</v>
      </c>
      <c r="J1068" s="3">
        <f>IFERROR(VLOOKUP(C1068,'[6]Anexo 1'!$A$9:$F$1115,6,0),0)</f>
        <v>1696115935</v>
      </c>
      <c r="K1068" s="3"/>
      <c r="L1068" s="3"/>
      <c r="M1068" s="3"/>
      <c r="N1068" s="3"/>
      <c r="O1068" s="3"/>
      <c r="P1068" s="34">
        <f t="shared" si="49"/>
        <v>2999274463</v>
      </c>
      <c r="Q1068" s="35">
        <f>VLOOKUP(D1068,FEBRERO!$D$13:$Q$1147,14,0)+VLOOKUP(D1068,FEBRERO!$D$13:$AC$1147,26,0)</f>
        <v>0</v>
      </c>
      <c r="R1068" s="3">
        <f>IFERROR(VLOOKUP(D1068,[13]ServNOMINA!$F$16:$M$112,8,0),0)</f>
        <v>0</v>
      </c>
      <c r="S1068" s="3">
        <f>IFERROR(VLOOKUP(D1068,[13]ServOTROS!$F$16:$M$112,8,0),0)</f>
        <v>0</v>
      </c>
      <c r="T1068" s="3">
        <f>IFERROR(VLOOKUP(D1068,[13]CANCEL!$F$16:$M$48,8,0),0)</f>
        <v>0</v>
      </c>
      <c r="U1068" s="3">
        <f>IFERROR(VLOOKUP(B1068,[13]Aaf_PENSION!$C$16:$M$112,11,0),0)</f>
        <v>0</v>
      </c>
      <c r="V1068" s="3">
        <f>IFERROR(VLOOKUP(B1068,[13]Aaf_SALUD!$C$16:$M$112,11,0),0)</f>
        <v>0</v>
      </c>
      <c r="W1068" s="3">
        <f>IFERROR(VLOOKUP(D1068,[13]CALIDAD!$F$16:$M$1122,8,0),0)</f>
        <v>325789632</v>
      </c>
      <c r="X1068" s="3">
        <f>IFERROR(VLOOKUP(D1068,'[14]dinamica municip ok'!$F$4:$G$1107,2,0),0)</f>
        <v>1696115935</v>
      </c>
      <c r="Y1068" s="3">
        <f>IFERROR(VLOOKUP(B1068,[13]Ap_CESANTIAS!$C$16:$M$112,11,0),0)</f>
        <v>0</v>
      </c>
      <c r="Z1068" s="3">
        <f>IFERROR(VLOOKUP(B1068,[13]Ap_PENSION!$C$16:$M$112,11,0),0)</f>
        <v>0</v>
      </c>
      <c r="AA1068" s="3">
        <f>IFERROR(VLOOKUP(B1068,[13]Ap_SALUD!$C$16:$M$112,11,0),0)</f>
        <v>0</v>
      </c>
      <c r="AB1068" s="3"/>
      <c r="AC1068" s="36">
        <f t="shared" si="48"/>
        <v>2021905567</v>
      </c>
      <c r="AD1068" s="37">
        <f t="shared" si="50"/>
        <v>977368896</v>
      </c>
      <c r="AE1068" s="144"/>
    </row>
    <row r="1069" spans="1:31" x14ac:dyDescent="0.25">
      <c r="A1069" s="29">
        <v>1057</v>
      </c>
      <c r="B1069" s="61"/>
      <c r="C1069" s="143" t="str">
        <f>VLOOKUP(D1069,[8]Hoja1!$A$2:$B$1115,2,0)</f>
        <v>76233</v>
      </c>
      <c r="D1069" s="31">
        <v>800100514</v>
      </c>
      <c r="E1069" s="31">
        <v>213376233</v>
      </c>
      <c r="F1069" s="61" t="s">
        <v>1198</v>
      </c>
      <c r="G1069" s="33">
        <v>0</v>
      </c>
      <c r="H1069" s="33">
        <v>0</v>
      </c>
      <c r="I1069" s="3">
        <f>IFERROR(VLOOKUP(C1069,'[6]Anexo 2'!$A$9:$G$1115,7,0),0)</f>
        <v>594442848</v>
      </c>
      <c r="J1069" s="3">
        <f>IFERROR(VLOOKUP(C1069,'[6]Anexo 1'!$A$9:$F$1115,6,0),0)</f>
        <v>631622365</v>
      </c>
      <c r="K1069" s="3"/>
      <c r="L1069" s="3"/>
      <c r="M1069" s="3"/>
      <c r="N1069" s="3"/>
      <c r="O1069" s="3"/>
      <c r="P1069" s="34">
        <f t="shared" si="49"/>
        <v>1226065213</v>
      </c>
      <c r="Q1069" s="35">
        <f>VLOOKUP(D1069,FEBRERO!$D$13:$Q$1147,14,0)+VLOOKUP(D1069,FEBRERO!$D$13:$AC$1147,26,0)</f>
        <v>0</v>
      </c>
      <c r="R1069" s="3">
        <f>IFERROR(VLOOKUP(D1069,[13]ServNOMINA!$F$16:$M$112,8,0),0)</f>
        <v>0</v>
      </c>
      <c r="S1069" s="3">
        <f>IFERROR(VLOOKUP(D1069,[13]ServOTROS!$F$16:$M$112,8,0),0)</f>
        <v>0</v>
      </c>
      <c r="T1069" s="3">
        <f>IFERROR(VLOOKUP(D1069,[13]CANCEL!$F$16:$M$48,8,0),0)</f>
        <v>0</v>
      </c>
      <c r="U1069" s="3">
        <f>IFERROR(VLOOKUP(B1069,[13]Aaf_PENSION!$C$16:$M$112,11,0),0)</f>
        <v>0</v>
      </c>
      <c r="V1069" s="3">
        <f>IFERROR(VLOOKUP(B1069,[13]Aaf_SALUD!$C$16:$M$112,11,0),0)</f>
        <v>0</v>
      </c>
      <c r="W1069" s="3">
        <f>IFERROR(VLOOKUP(D1069,[13]CALIDAD!$F$16:$M$1122,8,0),0)</f>
        <v>148610712</v>
      </c>
      <c r="X1069" s="3">
        <f>IFERROR(VLOOKUP(D1069,'[14]dinamica municip ok'!$F$4:$G$1107,2,0),0)</f>
        <v>631622365</v>
      </c>
      <c r="Y1069" s="3">
        <f>IFERROR(VLOOKUP(B1069,[13]Ap_CESANTIAS!$C$16:$M$112,11,0),0)</f>
        <v>0</v>
      </c>
      <c r="Z1069" s="3">
        <f>IFERROR(VLOOKUP(B1069,[13]Ap_PENSION!$C$16:$M$112,11,0),0)</f>
        <v>0</v>
      </c>
      <c r="AA1069" s="3">
        <f>IFERROR(VLOOKUP(B1069,[13]Ap_SALUD!$C$16:$M$112,11,0),0)</f>
        <v>0</v>
      </c>
      <c r="AB1069" s="3"/>
      <c r="AC1069" s="36">
        <f t="shared" si="48"/>
        <v>780233077</v>
      </c>
      <c r="AD1069" s="37">
        <f t="shared" si="50"/>
        <v>445832136</v>
      </c>
      <c r="AE1069" s="144"/>
    </row>
    <row r="1070" spans="1:31" x14ac:dyDescent="0.25">
      <c r="A1070" s="38">
        <v>1058</v>
      </c>
      <c r="B1070" s="61"/>
      <c r="C1070" s="143" t="str">
        <f>VLOOKUP(D1070,[8]Hoja1!$A$2:$B$1115,2,0)</f>
        <v>76243</v>
      </c>
      <c r="D1070" s="31">
        <v>800100518</v>
      </c>
      <c r="E1070" s="31">
        <v>214376243</v>
      </c>
      <c r="F1070" s="61" t="s">
        <v>1199</v>
      </c>
      <c r="G1070" s="33">
        <v>0</v>
      </c>
      <c r="H1070" s="33">
        <v>0</v>
      </c>
      <c r="I1070" s="3">
        <f>IFERROR(VLOOKUP(C1070,'[6]Anexo 2'!$A$9:$G$1115,7,0),0)</f>
        <v>123157008</v>
      </c>
      <c r="J1070" s="3">
        <f>IFERROR(VLOOKUP(C1070,'[6]Anexo 1'!$A$9:$F$1115,6,0),0)</f>
        <v>133733022</v>
      </c>
      <c r="K1070" s="3"/>
      <c r="L1070" s="3"/>
      <c r="M1070" s="3"/>
      <c r="N1070" s="3"/>
      <c r="O1070" s="3"/>
      <c r="P1070" s="34">
        <f t="shared" si="49"/>
        <v>256890030</v>
      </c>
      <c r="Q1070" s="35">
        <f>VLOOKUP(D1070,FEBRERO!$D$13:$Q$1147,14,0)+VLOOKUP(D1070,FEBRERO!$D$13:$AC$1147,26,0)</f>
        <v>0</v>
      </c>
      <c r="R1070" s="3">
        <f>IFERROR(VLOOKUP(D1070,[13]ServNOMINA!$F$16:$M$112,8,0),0)</f>
        <v>0</v>
      </c>
      <c r="S1070" s="3">
        <f>IFERROR(VLOOKUP(D1070,[13]ServOTROS!$F$16:$M$112,8,0),0)</f>
        <v>0</v>
      </c>
      <c r="T1070" s="3">
        <f>IFERROR(VLOOKUP(D1070,[13]CANCEL!$F$16:$M$48,8,0),0)</f>
        <v>0</v>
      </c>
      <c r="U1070" s="3">
        <f>IFERROR(VLOOKUP(B1070,[13]Aaf_PENSION!$C$16:$M$112,11,0),0)</f>
        <v>0</v>
      </c>
      <c r="V1070" s="3">
        <f>IFERROR(VLOOKUP(B1070,[13]Aaf_SALUD!$C$16:$M$112,11,0),0)</f>
        <v>0</v>
      </c>
      <c r="W1070" s="3">
        <f>IFERROR(VLOOKUP(D1070,[13]CALIDAD!$F$16:$M$1122,8,0),0)</f>
        <v>30789252</v>
      </c>
      <c r="X1070" s="3">
        <f>IFERROR(VLOOKUP(D1070,'[14]dinamica municip ok'!$F$4:$G$1107,2,0),0)</f>
        <v>131425006</v>
      </c>
      <c r="Y1070" s="3">
        <f>IFERROR(VLOOKUP(B1070,[13]Ap_CESANTIAS!$C$16:$M$112,11,0),0)</f>
        <v>0</v>
      </c>
      <c r="Z1070" s="3">
        <f>IFERROR(VLOOKUP(B1070,[13]Ap_PENSION!$C$16:$M$112,11,0),0)</f>
        <v>0</v>
      </c>
      <c r="AA1070" s="3">
        <f>IFERROR(VLOOKUP(B1070,[13]Ap_SALUD!$C$16:$M$112,11,0),0)</f>
        <v>0</v>
      </c>
      <c r="AB1070" s="3"/>
      <c r="AC1070" s="36">
        <f t="shared" si="48"/>
        <v>162214258</v>
      </c>
      <c r="AD1070" s="37">
        <f t="shared" si="50"/>
        <v>94675772</v>
      </c>
      <c r="AE1070" s="144"/>
    </row>
    <row r="1071" spans="1:31" x14ac:dyDescent="0.25">
      <c r="A1071" s="29">
        <v>1059</v>
      </c>
      <c r="B1071" s="61"/>
      <c r="C1071" s="143" t="str">
        <f>VLOOKUP(D1071,[8]Hoja1!$A$2:$B$1115,2,0)</f>
        <v>76246</v>
      </c>
      <c r="D1071" s="31">
        <v>800100515</v>
      </c>
      <c r="E1071" s="31">
        <v>214676246</v>
      </c>
      <c r="F1071" s="61" t="s">
        <v>1200</v>
      </c>
      <c r="G1071" s="33">
        <v>0</v>
      </c>
      <c r="H1071" s="33">
        <v>0</v>
      </c>
      <c r="I1071" s="3">
        <f>IFERROR(VLOOKUP(C1071,'[6]Anexo 2'!$A$9:$G$1115,7,0),0)</f>
        <v>94645458</v>
      </c>
      <c r="J1071" s="3">
        <f>IFERROR(VLOOKUP(C1071,'[6]Anexo 1'!$A$9:$F$1115,6,0),0)</f>
        <v>98195562</v>
      </c>
      <c r="K1071" s="3"/>
      <c r="L1071" s="3"/>
      <c r="M1071" s="3"/>
      <c r="N1071" s="3"/>
      <c r="O1071" s="3"/>
      <c r="P1071" s="34">
        <f t="shared" si="49"/>
        <v>192841020</v>
      </c>
      <c r="Q1071" s="35">
        <f>VLOOKUP(D1071,FEBRERO!$D$13:$Q$1147,14,0)+VLOOKUP(D1071,FEBRERO!$D$13:$AC$1147,26,0)</f>
        <v>0</v>
      </c>
      <c r="R1071" s="3">
        <f>IFERROR(VLOOKUP(D1071,[13]ServNOMINA!$F$16:$M$112,8,0),0)</f>
        <v>0</v>
      </c>
      <c r="S1071" s="3">
        <f>IFERROR(VLOOKUP(D1071,[13]ServOTROS!$F$16:$M$112,8,0),0)</f>
        <v>0</v>
      </c>
      <c r="T1071" s="3">
        <f>IFERROR(VLOOKUP(D1071,[13]CANCEL!$F$16:$M$48,8,0),0)</f>
        <v>0</v>
      </c>
      <c r="U1071" s="3">
        <f>IFERROR(VLOOKUP(B1071,[13]Aaf_PENSION!$C$16:$M$112,11,0),0)</f>
        <v>0</v>
      </c>
      <c r="V1071" s="3">
        <f>IFERROR(VLOOKUP(B1071,[13]Aaf_SALUD!$C$16:$M$112,11,0),0)</f>
        <v>0</v>
      </c>
      <c r="W1071" s="3">
        <f>IFERROR(VLOOKUP(D1071,[13]CALIDAD!$F$16:$M$1122,8,0),0)</f>
        <v>23661366</v>
      </c>
      <c r="X1071" s="3">
        <f>IFERROR(VLOOKUP(D1071,'[14]dinamica municip ok'!$F$4:$G$1107,2,0),0)</f>
        <v>94969988</v>
      </c>
      <c r="Y1071" s="3">
        <f>IFERROR(VLOOKUP(B1071,[13]Ap_CESANTIAS!$C$16:$M$112,11,0),0)</f>
        <v>0</v>
      </c>
      <c r="Z1071" s="3">
        <f>IFERROR(VLOOKUP(B1071,[13]Ap_PENSION!$C$16:$M$112,11,0),0)</f>
        <v>0</v>
      </c>
      <c r="AA1071" s="3">
        <f>IFERROR(VLOOKUP(B1071,[13]Ap_SALUD!$C$16:$M$112,11,0),0)</f>
        <v>0</v>
      </c>
      <c r="AB1071" s="3"/>
      <c r="AC1071" s="36">
        <f t="shared" si="48"/>
        <v>118631354</v>
      </c>
      <c r="AD1071" s="37">
        <f t="shared" si="50"/>
        <v>74209666</v>
      </c>
      <c r="AE1071" s="144"/>
    </row>
    <row r="1072" spans="1:31" x14ac:dyDescent="0.25">
      <c r="A1072" s="38">
        <v>1060</v>
      </c>
      <c r="B1072" s="61"/>
      <c r="C1072" s="143" t="str">
        <f>VLOOKUP(D1072,[8]Hoja1!$A$2:$B$1115,2,0)</f>
        <v>76248</v>
      </c>
      <c r="D1072" s="31">
        <v>800100533</v>
      </c>
      <c r="E1072" s="31">
        <v>214876248</v>
      </c>
      <c r="F1072" s="61" t="s">
        <v>1201</v>
      </c>
      <c r="G1072" s="33">
        <v>0</v>
      </c>
      <c r="H1072" s="33">
        <v>0</v>
      </c>
      <c r="I1072" s="3">
        <f>IFERROR(VLOOKUP(C1072,'[6]Anexo 2'!$A$9:$G$1115,7,0),0)</f>
        <v>557177288</v>
      </c>
      <c r="J1072" s="3">
        <f>IFERROR(VLOOKUP(C1072,'[6]Anexo 1'!$A$9:$F$1115,6,0),0)</f>
        <v>645124004</v>
      </c>
      <c r="K1072" s="3"/>
      <c r="L1072" s="3"/>
      <c r="M1072" s="3"/>
      <c r="N1072" s="3"/>
      <c r="O1072" s="3"/>
      <c r="P1072" s="34">
        <f t="shared" si="49"/>
        <v>1202301292</v>
      </c>
      <c r="Q1072" s="35">
        <f>VLOOKUP(D1072,FEBRERO!$D$13:$Q$1147,14,0)+VLOOKUP(D1072,FEBRERO!$D$13:$AC$1147,26,0)</f>
        <v>0</v>
      </c>
      <c r="R1072" s="3">
        <f>IFERROR(VLOOKUP(D1072,[13]ServNOMINA!$F$16:$M$112,8,0),0)</f>
        <v>0</v>
      </c>
      <c r="S1072" s="3">
        <f>IFERROR(VLOOKUP(D1072,[13]ServOTROS!$F$16:$M$112,8,0),0)</f>
        <v>0</v>
      </c>
      <c r="T1072" s="3">
        <f>IFERROR(VLOOKUP(D1072,[13]CANCEL!$F$16:$M$48,8,0),0)</f>
        <v>0</v>
      </c>
      <c r="U1072" s="3">
        <f>IFERROR(VLOOKUP(B1072,[13]Aaf_PENSION!$C$16:$M$112,11,0),0)</f>
        <v>0</v>
      </c>
      <c r="V1072" s="3">
        <f>IFERROR(VLOOKUP(B1072,[13]Aaf_SALUD!$C$16:$M$112,11,0),0)</f>
        <v>0</v>
      </c>
      <c r="W1072" s="3">
        <f>IFERROR(VLOOKUP(D1072,[13]CALIDAD!$F$16:$M$1122,8,0),0)</f>
        <v>139294323</v>
      </c>
      <c r="X1072" s="3">
        <f>IFERROR(VLOOKUP(D1072,'[14]dinamica municip ok'!$F$4:$G$1107,2,0),0)</f>
        <v>645124004</v>
      </c>
      <c r="Y1072" s="3">
        <f>IFERROR(VLOOKUP(B1072,[13]Ap_CESANTIAS!$C$16:$M$112,11,0),0)</f>
        <v>0</v>
      </c>
      <c r="Z1072" s="3">
        <f>IFERROR(VLOOKUP(B1072,[13]Ap_PENSION!$C$16:$M$112,11,0),0)</f>
        <v>0</v>
      </c>
      <c r="AA1072" s="3">
        <f>IFERROR(VLOOKUP(B1072,[13]Ap_SALUD!$C$16:$M$112,11,0),0)</f>
        <v>0</v>
      </c>
      <c r="AB1072" s="3"/>
      <c r="AC1072" s="36">
        <f t="shared" si="48"/>
        <v>784418327</v>
      </c>
      <c r="AD1072" s="37">
        <f t="shared" si="50"/>
        <v>417882965</v>
      </c>
      <c r="AE1072" s="144"/>
    </row>
    <row r="1073" spans="1:31" x14ac:dyDescent="0.25">
      <c r="A1073" s="29">
        <v>1061</v>
      </c>
      <c r="B1073" s="61"/>
      <c r="C1073" s="143" t="str">
        <f>VLOOKUP(D1073,[8]Hoja1!$A$2:$B$1115,2,0)</f>
        <v>76250</v>
      </c>
      <c r="D1073" s="31">
        <v>891901223</v>
      </c>
      <c r="E1073" s="31">
        <v>215076250</v>
      </c>
      <c r="F1073" s="61" t="s">
        <v>1202</v>
      </c>
      <c r="G1073" s="33">
        <v>0</v>
      </c>
      <c r="H1073" s="33">
        <v>0</v>
      </c>
      <c r="I1073" s="3">
        <f>IFERROR(VLOOKUP(C1073,'[6]Anexo 2'!$A$9:$G$1115,7,0),0)</f>
        <v>186172014</v>
      </c>
      <c r="J1073" s="3">
        <f>IFERROR(VLOOKUP(C1073,'[6]Anexo 1'!$A$9:$F$1115,6,0),0)</f>
        <v>205043173</v>
      </c>
      <c r="K1073" s="3"/>
      <c r="L1073" s="3"/>
      <c r="M1073" s="3"/>
      <c r="N1073" s="3"/>
      <c r="O1073" s="3"/>
      <c r="P1073" s="34">
        <f t="shared" si="49"/>
        <v>391215187</v>
      </c>
      <c r="Q1073" s="35">
        <f>VLOOKUP(D1073,FEBRERO!$D$13:$Q$1147,14,0)+VLOOKUP(D1073,FEBRERO!$D$13:$AC$1147,26,0)</f>
        <v>0</v>
      </c>
      <c r="R1073" s="3">
        <f>IFERROR(VLOOKUP(D1073,[13]ServNOMINA!$F$16:$M$112,8,0),0)</f>
        <v>0</v>
      </c>
      <c r="S1073" s="3">
        <f>IFERROR(VLOOKUP(D1073,[13]ServOTROS!$F$16:$M$112,8,0),0)</f>
        <v>0</v>
      </c>
      <c r="T1073" s="3">
        <f>IFERROR(VLOOKUP(D1073,[13]CANCEL!$F$16:$M$48,8,0),0)</f>
        <v>0</v>
      </c>
      <c r="U1073" s="3">
        <f>IFERROR(VLOOKUP(B1073,[13]Aaf_PENSION!$C$16:$M$112,11,0),0)</f>
        <v>0</v>
      </c>
      <c r="V1073" s="3">
        <f>IFERROR(VLOOKUP(B1073,[13]Aaf_SALUD!$C$16:$M$112,11,0),0)</f>
        <v>0</v>
      </c>
      <c r="W1073" s="3">
        <f>IFERROR(VLOOKUP(D1073,[13]CALIDAD!$F$16:$M$1122,8,0),0)</f>
        <v>46543005</v>
      </c>
      <c r="X1073" s="3">
        <f>IFERROR(VLOOKUP(D1073,'[14]dinamica municip ok'!$F$4:$G$1107,2,0),0)</f>
        <v>148973758</v>
      </c>
      <c r="Y1073" s="3">
        <f>IFERROR(VLOOKUP(B1073,[13]Ap_CESANTIAS!$C$16:$M$112,11,0),0)</f>
        <v>0</v>
      </c>
      <c r="Z1073" s="3">
        <f>IFERROR(VLOOKUP(B1073,[13]Ap_PENSION!$C$16:$M$112,11,0),0)</f>
        <v>0</v>
      </c>
      <c r="AA1073" s="3">
        <f>IFERROR(VLOOKUP(B1073,[13]Ap_SALUD!$C$16:$M$112,11,0),0)</f>
        <v>0</v>
      </c>
      <c r="AB1073" s="3"/>
      <c r="AC1073" s="36">
        <f t="shared" si="48"/>
        <v>195516763</v>
      </c>
      <c r="AD1073" s="37">
        <f t="shared" si="50"/>
        <v>195698424</v>
      </c>
      <c r="AE1073" s="144"/>
    </row>
    <row r="1074" spans="1:31" x14ac:dyDescent="0.25">
      <c r="A1074" s="38">
        <v>1062</v>
      </c>
      <c r="B1074" s="61"/>
      <c r="C1074" s="143" t="str">
        <f>VLOOKUP(D1074,[8]Hoja1!$A$2:$B$1115,2,0)</f>
        <v>76275</v>
      </c>
      <c r="D1074" s="31">
        <v>800100519</v>
      </c>
      <c r="E1074" s="31">
        <v>217576275</v>
      </c>
      <c r="F1074" s="61" t="s">
        <v>1203</v>
      </c>
      <c r="G1074" s="33">
        <v>0</v>
      </c>
      <c r="H1074" s="33">
        <v>0</v>
      </c>
      <c r="I1074" s="3">
        <f>IFERROR(VLOOKUP(C1074,'[6]Anexo 2'!$A$9:$G$1115,7,0),0)</f>
        <v>634688208</v>
      </c>
      <c r="J1074" s="3">
        <f>IFERROR(VLOOKUP(C1074,'[6]Anexo 1'!$A$9:$F$1115,6,0),0)</f>
        <v>760737900</v>
      </c>
      <c r="K1074" s="3"/>
      <c r="L1074" s="3"/>
      <c r="M1074" s="3"/>
      <c r="N1074" s="3"/>
      <c r="O1074" s="3"/>
      <c r="P1074" s="34">
        <f t="shared" si="49"/>
        <v>1395426108</v>
      </c>
      <c r="Q1074" s="35">
        <f>VLOOKUP(D1074,FEBRERO!$D$13:$Q$1147,14,0)+VLOOKUP(D1074,FEBRERO!$D$13:$AC$1147,26,0)</f>
        <v>0</v>
      </c>
      <c r="R1074" s="3">
        <f>IFERROR(VLOOKUP(D1074,[13]ServNOMINA!$F$16:$M$112,8,0),0)</f>
        <v>0</v>
      </c>
      <c r="S1074" s="3">
        <f>IFERROR(VLOOKUP(D1074,[13]ServOTROS!$F$16:$M$112,8,0),0)</f>
        <v>0</v>
      </c>
      <c r="T1074" s="3">
        <f>IFERROR(VLOOKUP(D1074,[13]CANCEL!$F$16:$M$48,8,0),0)</f>
        <v>0</v>
      </c>
      <c r="U1074" s="3">
        <f>IFERROR(VLOOKUP(B1074,[13]Aaf_PENSION!$C$16:$M$112,11,0),0)</f>
        <v>0</v>
      </c>
      <c r="V1074" s="3">
        <f>IFERROR(VLOOKUP(B1074,[13]Aaf_SALUD!$C$16:$M$112,11,0),0)</f>
        <v>0</v>
      </c>
      <c r="W1074" s="3">
        <f>IFERROR(VLOOKUP(D1074,[13]CALIDAD!$F$16:$M$1122,8,0),0)</f>
        <v>158672052</v>
      </c>
      <c r="X1074" s="3">
        <f>IFERROR(VLOOKUP(D1074,'[14]dinamica municip ok'!$F$4:$G$1107,2,0),0)</f>
        <v>753362783</v>
      </c>
      <c r="Y1074" s="3">
        <f>IFERROR(VLOOKUP(B1074,[13]Ap_CESANTIAS!$C$16:$M$112,11,0),0)</f>
        <v>0</v>
      </c>
      <c r="Z1074" s="3">
        <f>IFERROR(VLOOKUP(B1074,[13]Ap_PENSION!$C$16:$M$112,11,0),0)</f>
        <v>0</v>
      </c>
      <c r="AA1074" s="3">
        <f>IFERROR(VLOOKUP(B1074,[13]Ap_SALUD!$C$16:$M$112,11,0),0)</f>
        <v>0</v>
      </c>
      <c r="AB1074" s="3"/>
      <c r="AC1074" s="36">
        <f t="shared" si="48"/>
        <v>912034835</v>
      </c>
      <c r="AD1074" s="37">
        <f t="shared" si="50"/>
        <v>483391273</v>
      </c>
      <c r="AE1074" s="144"/>
    </row>
    <row r="1075" spans="1:31" x14ac:dyDescent="0.25">
      <c r="A1075" s="29">
        <v>1063</v>
      </c>
      <c r="B1075" s="61"/>
      <c r="C1075" s="143" t="str">
        <f>VLOOKUP(D1075,[8]Hoja1!$A$2:$B$1115,2,0)</f>
        <v>76306</v>
      </c>
      <c r="D1075" s="31">
        <v>800100520</v>
      </c>
      <c r="E1075" s="31">
        <v>210676306</v>
      </c>
      <c r="F1075" s="61" t="s">
        <v>1204</v>
      </c>
      <c r="G1075" s="33">
        <v>0</v>
      </c>
      <c r="H1075" s="33">
        <v>0</v>
      </c>
      <c r="I1075" s="3">
        <f>IFERROR(VLOOKUP(C1075,'[6]Anexo 2'!$A$9:$G$1115,7,0),0)</f>
        <v>253243280</v>
      </c>
      <c r="J1075" s="3">
        <f>IFERROR(VLOOKUP(C1075,'[6]Anexo 1'!$A$9:$F$1115,6,0),0)</f>
        <v>308550000</v>
      </c>
      <c r="K1075" s="3"/>
      <c r="L1075" s="3"/>
      <c r="M1075" s="3"/>
      <c r="N1075" s="3"/>
      <c r="O1075" s="3"/>
      <c r="P1075" s="34">
        <f t="shared" si="49"/>
        <v>561793280</v>
      </c>
      <c r="Q1075" s="35">
        <f>VLOOKUP(D1075,FEBRERO!$D$13:$Q$1147,14,0)+VLOOKUP(D1075,FEBRERO!$D$13:$AC$1147,26,0)</f>
        <v>0</v>
      </c>
      <c r="R1075" s="3">
        <f>IFERROR(VLOOKUP(D1075,[13]ServNOMINA!$F$16:$M$112,8,0),0)</f>
        <v>0</v>
      </c>
      <c r="S1075" s="3">
        <f>IFERROR(VLOOKUP(D1075,[13]ServOTROS!$F$16:$M$112,8,0),0)</f>
        <v>0</v>
      </c>
      <c r="T1075" s="3">
        <f>IFERROR(VLOOKUP(D1075,[13]CANCEL!$F$16:$M$48,8,0),0)</f>
        <v>0</v>
      </c>
      <c r="U1075" s="3">
        <f>IFERROR(VLOOKUP(B1075,[13]Aaf_PENSION!$C$16:$M$112,11,0),0)</f>
        <v>0</v>
      </c>
      <c r="V1075" s="3">
        <f>IFERROR(VLOOKUP(B1075,[13]Aaf_SALUD!$C$16:$M$112,11,0),0)</f>
        <v>0</v>
      </c>
      <c r="W1075" s="3">
        <f>IFERROR(VLOOKUP(D1075,[13]CALIDAD!$F$16:$M$1122,8,0),0)</f>
        <v>63310821</v>
      </c>
      <c r="X1075" s="3">
        <f>IFERROR(VLOOKUP(D1075,'[14]dinamica municip ok'!$F$4:$G$1107,2,0),0)</f>
        <v>308550000</v>
      </c>
      <c r="Y1075" s="3">
        <f>IFERROR(VLOOKUP(B1075,[13]Ap_CESANTIAS!$C$16:$M$112,11,0),0)</f>
        <v>0</v>
      </c>
      <c r="Z1075" s="3">
        <f>IFERROR(VLOOKUP(B1075,[13]Ap_PENSION!$C$16:$M$112,11,0),0)</f>
        <v>0</v>
      </c>
      <c r="AA1075" s="3">
        <f>IFERROR(VLOOKUP(B1075,[13]Ap_SALUD!$C$16:$M$112,11,0),0)</f>
        <v>0</v>
      </c>
      <c r="AB1075" s="3"/>
      <c r="AC1075" s="36">
        <f t="shared" si="48"/>
        <v>371860821</v>
      </c>
      <c r="AD1075" s="37">
        <f t="shared" si="50"/>
        <v>189932459</v>
      </c>
      <c r="AE1075" s="144"/>
    </row>
    <row r="1076" spans="1:31" x14ac:dyDescent="0.25">
      <c r="A1076" s="38">
        <v>1064</v>
      </c>
      <c r="B1076" s="61"/>
      <c r="C1076" s="143" t="str">
        <f>VLOOKUP(D1076,[8]Hoja1!$A$2:$B$1115,2,0)</f>
        <v>76318</v>
      </c>
      <c r="D1076" s="31">
        <v>891380089</v>
      </c>
      <c r="E1076" s="31">
        <v>211876318</v>
      </c>
      <c r="F1076" s="61" t="s">
        <v>1205</v>
      </c>
      <c r="G1076" s="33">
        <v>0</v>
      </c>
      <c r="H1076" s="33">
        <v>0</v>
      </c>
      <c r="I1076" s="3">
        <f>IFERROR(VLOOKUP(C1076,'[6]Anexo 2'!$A$9:$G$1115,7,0),0)</f>
        <v>403741064</v>
      </c>
      <c r="J1076" s="3">
        <f>IFERROR(VLOOKUP(C1076,'[6]Anexo 1'!$A$9:$F$1115,6,0),0)</f>
        <v>446399941</v>
      </c>
      <c r="K1076" s="3"/>
      <c r="L1076" s="3"/>
      <c r="M1076" s="3"/>
      <c r="N1076" s="3"/>
      <c r="O1076" s="3"/>
      <c r="P1076" s="34">
        <f t="shared" si="49"/>
        <v>850141005</v>
      </c>
      <c r="Q1076" s="35">
        <f>VLOOKUP(D1076,FEBRERO!$D$13:$Q$1147,14,0)+VLOOKUP(D1076,FEBRERO!$D$13:$AC$1147,26,0)</f>
        <v>0</v>
      </c>
      <c r="R1076" s="3">
        <f>IFERROR(VLOOKUP(D1076,[13]ServNOMINA!$F$16:$M$112,8,0),0)</f>
        <v>0</v>
      </c>
      <c r="S1076" s="3">
        <f>IFERROR(VLOOKUP(D1076,[13]ServOTROS!$F$16:$M$112,8,0),0)</f>
        <v>0</v>
      </c>
      <c r="T1076" s="3">
        <f>IFERROR(VLOOKUP(D1076,[13]CANCEL!$F$16:$M$48,8,0),0)</f>
        <v>0</v>
      </c>
      <c r="U1076" s="3">
        <f>IFERROR(VLOOKUP(B1076,[13]Aaf_PENSION!$C$16:$M$112,11,0),0)</f>
        <v>0</v>
      </c>
      <c r="V1076" s="3">
        <f>IFERROR(VLOOKUP(B1076,[13]Aaf_SALUD!$C$16:$M$112,11,0),0)</f>
        <v>0</v>
      </c>
      <c r="W1076" s="3">
        <f>IFERROR(VLOOKUP(D1076,[13]CALIDAD!$F$16:$M$1122,8,0),0)</f>
        <v>100935267</v>
      </c>
      <c r="X1076" s="3">
        <f>IFERROR(VLOOKUP(D1076,'[14]dinamica municip ok'!$F$4:$G$1107,2,0),0)</f>
        <v>446399941</v>
      </c>
      <c r="Y1076" s="3">
        <f>IFERROR(VLOOKUP(B1076,[13]Ap_CESANTIAS!$C$16:$M$112,11,0),0)</f>
        <v>0</v>
      </c>
      <c r="Z1076" s="3">
        <f>IFERROR(VLOOKUP(B1076,[13]Ap_PENSION!$C$16:$M$112,11,0),0)</f>
        <v>0</v>
      </c>
      <c r="AA1076" s="3">
        <f>IFERROR(VLOOKUP(B1076,[13]Ap_SALUD!$C$16:$M$112,11,0),0)</f>
        <v>0</v>
      </c>
      <c r="AB1076" s="3"/>
      <c r="AC1076" s="36">
        <f t="shared" si="48"/>
        <v>547335208</v>
      </c>
      <c r="AD1076" s="37">
        <f t="shared" si="50"/>
        <v>302805797</v>
      </c>
      <c r="AE1076" s="144"/>
    </row>
    <row r="1077" spans="1:31" x14ac:dyDescent="0.25">
      <c r="A1077" s="29">
        <v>1065</v>
      </c>
      <c r="B1077" s="61"/>
      <c r="C1077" s="143" t="str">
        <f>VLOOKUP(D1077,[8]Hoja1!$A$2:$B$1115,2,0)</f>
        <v>76377</v>
      </c>
      <c r="D1077" s="31">
        <v>800100521</v>
      </c>
      <c r="E1077" s="31">
        <v>217776377</v>
      </c>
      <c r="F1077" s="61" t="s">
        <v>1206</v>
      </c>
      <c r="G1077" s="33">
        <v>0</v>
      </c>
      <c r="H1077" s="33">
        <v>0</v>
      </c>
      <c r="I1077" s="3">
        <f>IFERROR(VLOOKUP(C1077,'[6]Anexo 2'!$A$9:$G$1115,7,0),0)</f>
        <v>167574142</v>
      </c>
      <c r="J1077" s="3">
        <f>IFERROR(VLOOKUP(C1077,'[6]Anexo 1'!$A$9:$F$1115,6,0),0)</f>
        <v>222588068</v>
      </c>
      <c r="K1077" s="3"/>
      <c r="L1077" s="3"/>
      <c r="M1077" s="3"/>
      <c r="N1077" s="3"/>
      <c r="O1077" s="3"/>
      <c r="P1077" s="34">
        <f t="shared" si="49"/>
        <v>390162210</v>
      </c>
      <c r="Q1077" s="35">
        <f>VLOOKUP(D1077,FEBRERO!$D$13:$Q$1147,14,0)+VLOOKUP(D1077,FEBRERO!$D$13:$AC$1147,26,0)</f>
        <v>0</v>
      </c>
      <c r="R1077" s="3">
        <f>IFERROR(VLOOKUP(D1077,[13]ServNOMINA!$F$16:$M$112,8,0),0)</f>
        <v>0</v>
      </c>
      <c r="S1077" s="3">
        <f>IFERROR(VLOOKUP(D1077,[13]ServOTROS!$F$16:$M$112,8,0),0)</f>
        <v>0</v>
      </c>
      <c r="T1077" s="3">
        <f>IFERROR(VLOOKUP(D1077,[13]CANCEL!$F$16:$M$48,8,0),0)</f>
        <v>0</v>
      </c>
      <c r="U1077" s="3">
        <f>IFERROR(VLOOKUP(B1077,[13]Aaf_PENSION!$C$16:$M$112,11,0),0)</f>
        <v>0</v>
      </c>
      <c r="V1077" s="3">
        <f>IFERROR(VLOOKUP(B1077,[13]Aaf_SALUD!$C$16:$M$112,11,0),0)</f>
        <v>0</v>
      </c>
      <c r="W1077" s="3">
        <f>IFERROR(VLOOKUP(D1077,[13]CALIDAD!$F$16:$M$1122,8,0),0)</f>
        <v>41893536</v>
      </c>
      <c r="X1077" s="3">
        <f>IFERROR(VLOOKUP(D1077,'[14]dinamica municip ok'!$F$4:$G$1107,2,0),0)</f>
        <v>222588068</v>
      </c>
      <c r="Y1077" s="3">
        <f>IFERROR(VLOOKUP(B1077,[13]Ap_CESANTIAS!$C$16:$M$112,11,0),0)</f>
        <v>0</v>
      </c>
      <c r="Z1077" s="3">
        <f>IFERROR(VLOOKUP(B1077,[13]Ap_PENSION!$C$16:$M$112,11,0),0)</f>
        <v>0</v>
      </c>
      <c r="AA1077" s="3">
        <f>IFERROR(VLOOKUP(B1077,[13]Ap_SALUD!$C$16:$M$112,11,0),0)</f>
        <v>0</v>
      </c>
      <c r="AB1077" s="3"/>
      <c r="AC1077" s="36">
        <f t="shared" si="48"/>
        <v>264481604</v>
      </c>
      <c r="AD1077" s="37">
        <f t="shared" si="50"/>
        <v>125680606</v>
      </c>
      <c r="AE1077" s="144"/>
    </row>
    <row r="1078" spans="1:31" x14ac:dyDescent="0.25">
      <c r="A1078" s="38">
        <v>1066</v>
      </c>
      <c r="B1078" s="61"/>
      <c r="C1078" s="143" t="str">
        <f>VLOOKUP(D1078,[8]Hoja1!$A$2:$B$1115,2,0)</f>
        <v>76400</v>
      </c>
      <c r="D1078" s="31">
        <v>891901109</v>
      </c>
      <c r="E1078" s="31">
        <v>210076400</v>
      </c>
      <c r="F1078" s="61" t="s">
        <v>367</v>
      </c>
      <c r="G1078" s="33">
        <v>0</v>
      </c>
      <c r="H1078" s="33">
        <v>0</v>
      </c>
      <c r="I1078" s="3">
        <f>IFERROR(VLOOKUP(C1078,'[6]Anexo 2'!$A$9:$G$1115,7,0),0)</f>
        <v>369716944</v>
      </c>
      <c r="J1078" s="3">
        <f>IFERROR(VLOOKUP(C1078,'[6]Anexo 1'!$A$9:$F$1115,6,0),0)</f>
        <v>420977396</v>
      </c>
      <c r="K1078" s="3"/>
      <c r="L1078" s="3"/>
      <c r="M1078" s="3"/>
      <c r="N1078" s="3"/>
      <c r="O1078" s="3"/>
      <c r="P1078" s="34">
        <f t="shared" si="49"/>
        <v>790694340</v>
      </c>
      <c r="Q1078" s="35">
        <f>VLOOKUP(D1078,FEBRERO!$D$13:$Q$1147,14,0)+VLOOKUP(D1078,FEBRERO!$D$13:$AC$1147,26,0)</f>
        <v>0</v>
      </c>
      <c r="R1078" s="3">
        <f>IFERROR(VLOOKUP(D1078,[13]ServNOMINA!$F$16:$M$112,8,0),0)</f>
        <v>0</v>
      </c>
      <c r="S1078" s="3">
        <f>IFERROR(VLOOKUP(D1078,[13]ServOTROS!$F$16:$M$112,8,0),0)</f>
        <v>0</v>
      </c>
      <c r="T1078" s="3">
        <f>IFERROR(VLOOKUP(D1078,[13]CANCEL!$F$16:$M$48,8,0),0)</f>
        <v>0</v>
      </c>
      <c r="U1078" s="3">
        <f>IFERROR(VLOOKUP(B1078,[13]Aaf_PENSION!$C$16:$M$112,11,0),0)</f>
        <v>0</v>
      </c>
      <c r="V1078" s="3">
        <f>IFERROR(VLOOKUP(B1078,[13]Aaf_SALUD!$C$16:$M$112,11,0),0)</f>
        <v>0</v>
      </c>
      <c r="W1078" s="3">
        <f>IFERROR(VLOOKUP(D1078,[13]CALIDAD!$F$16:$M$1122,8,0),0)</f>
        <v>92429235</v>
      </c>
      <c r="X1078" s="3">
        <f>IFERROR(VLOOKUP(D1078,'[14]dinamica municip ok'!$F$4:$G$1107,2,0),0)</f>
        <v>420977396</v>
      </c>
      <c r="Y1078" s="3">
        <f>IFERROR(VLOOKUP(B1078,[13]Ap_CESANTIAS!$C$16:$M$112,11,0),0)</f>
        <v>0</v>
      </c>
      <c r="Z1078" s="3">
        <f>IFERROR(VLOOKUP(B1078,[13]Ap_PENSION!$C$16:$M$112,11,0),0)</f>
        <v>0</v>
      </c>
      <c r="AA1078" s="3">
        <f>IFERROR(VLOOKUP(B1078,[13]Ap_SALUD!$C$16:$M$112,11,0),0)</f>
        <v>0</v>
      </c>
      <c r="AB1078" s="3"/>
      <c r="AC1078" s="36">
        <f t="shared" si="48"/>
        <v>513406631</v>
      </c>
      <c r="AD1078" s="37">
        <f t="shared" si="50"/>
        <v>277287709</v>
      </c>
      <c r="AE1078" s="144"/>
    </row>
    <row r="1079" spans="1:31" x14ac:dyDescent="0.25">
      <c r="A1079" s="29">
        <v>1067</v>
      </c>
      <c r="B1079" s="61"/>
      <c r="C1079" s="143" t="str">
        <f>VLOOKUP(D1079,[8]Hoja1!$A$2:$B$1115,2,0)</f>
        <v>76403</v>
      </c>
      <c r="D1079" s="31">
        <v>800100524</v>
      </c>
      <c r="E1079" s="31">
        <v>210376403</v>
      </c>
      <c r="F1079" s="61" t="s">
        <v>530</v>
      </c>
      <c r="G1079" s="33">
        <v>0</v>
      </c>
      <c r="H1079" s="33">
        <v>0</v>
      </c>
      <c r="I1079" s="3">
        <f>IFERROR(VLOOKUP(C1079,'[6]Anexo 2'!$A$9:$G$1115,7,0),0)</f>
        <v>134697392</v>
      </c>
      <c r="J1079" s="3">
        <f>IFERROR(VLOOKUP(C1079,'[6]Anexo 1'!$A$9:$F$1115,6,0),0)</f>
        <v>165729185</v>
      </c>
      <c r="K1079" s="3"/>
      <c r="L1079" s="3"/>
      <c r="M1079" s="3"/>
      <c r="N1079" s="3"/>
      <c r="O1079" s="3"/>
      <c r="P1079" s="34">
        <f t="shared" si="49"/>
        <v>300426577</v>
      </c>
      <c r="Q1079" s="35">
        <f>VLOOKUP(D1079,FEBRERO!$D$13:$Q$1147,14,0)+VLOOKUP(D1079,FEBRERO!$D$13:$AC$1147,26,0)</f>
        <v>0</v>
      </c>
      <c r="R1079" s="3">
        <f>IFERROR(VLOOKUP(D1079,[13]ServNOMINA!$F$16:$M$112,8,0),0)</f>
        <v>0</v>
      </c>
      <c r="S1079" s="3">
        <f>IFERROR(VLOOKUP(D1079,[13]ServOTROS!$F$16:$M$112,8,0),0)</f>
        <v>0</v>
      </c>
      <c r="T1079" s="3">
        <f>IFERROR(VLOOKUP(D1079,[13]CANCEL!$F$16:$M$48,8,0),0)</f>
        <v>0</v>
      </c>
      <c r="U1079" s="3">
        <f>IFERROR(VLOOKUP(B1079,[13]Aaf_PENSION!$C$16:$M$112,11,0),0)</f>
        <v>0</v>
      </c>
      <c r="V1079" s="3">
        <f>IFERROR(VLOOKUP(B1079,[13]Aaf_SALUD!$C$16:$M$112,11,0),0)</f>
        <v>0</v>
      </c>
      <c r="W1079" s="3">
        <f>IFERROR(VLOOKUP(D1079,[13]CALIDAD!$F$16:$M$1122,8,0),0)</f>
        <v>33674349</v>
      </c>
      <c r="X1079" s="3">
        <f>IFERROR(VLOOKUP(D1079,'[14]dinamica municip ok'!$F$4:$G$1107,2,0),0)</f>
        <v>165729185</v>
      </c>
      <c r="Y1079" s="3">
        <f>IFERROR(VLOOKUP(B1079,[13]Ap_CESANTIAS!$C$16:$M$112,11,0),0)</f>
        <v>0</v>
      </c>
      <c r="Z1079" s="3">
        <f>IFERROR(VLOOKUP(B1079,[13]Ap_PENSION!$C$16:$M$112,11,0),0)</f>
        <v>0</v>
      </c>
      <c r="AA1079" s="3">
        <f>IFERROR(VLOOKUP(B1079,[13]Ap_SALUD!$C$16:$M$112,11,0),0)</f>
        <v>0</v>
      </c>
      <c r="AB1079" s="3"/>
      <c r="AC1079" s="36">
        <f t="shared" si="48"/>
        <v>199403534</v>
      </c>
      <c r="AD1079" s="37">
        <f t="shared" si="50"/>
        <v>101023043</v>
      </c>
      <c r="AE1079" s="144"/>
    </row>
    <row r="1080" spans="1:31" x14ac:dyDescent="0.25">
      <c r="A1080" s="38">
        <v>1068</v>
      </c>
      <c r="B1080" s="61"/>
      <c r="C1080" s="143" t="str">
        <f>VLOOKUP(D1080,[8]Hoja1!$A$2:$B$1115,2,0)</f>
        <v>76497</v>
      </c>
      <c r="D1080" s="31">
        <v>891900902</v>
      </c>
      <c r="E1080" s="31">
        <v>219776497</v>
      </c>
      <c r="F1080" s="61" t="s">
        <v>1207</v>
      </c>
      <c r="G1080" s="33">
        <v>0</v>
      </c>
      <c r="H1080" s="33">
        <v>0</v>
      </c>
      <c r="I1080" s="3">
        <f>IFERROR(VLOOKUP(C1080,'[6]Anexo 2'!$A$9:$G$1115,7,0),0)</f>
        <v>139529712</v>
      </c>
      <c r="J1080" s="3">
        <f>IFERROR(VLOOKUP(C1080,'[6]Anexo 1'!$A$9:$F$1115,6,0),0)</f>
        <v>129133669</v>
      </c>
      <c r="K1080" s="3"/>
      <c r="L1080" s="3"/>
      <c r="M1080" s="3"/>
      <c r="N1080" s="3"/>
      <c r="O1080" s="3"/>
      <c r="P1080" s="34">
        <f t="shared" si="49"/>
        <v>268663381</v>
      </c>
      <c r="Q1080" s="35">
        <f>VLOOKUP(D1080,FEBRERO!$D$13:$Q$1147,14,0)+VLOOKUP(D1080,FEBRERO!$D$13:$AC$1147,26,0)</f>
        <v>0</v>
      </c>
      <c r="R1080" s="3">
        <f>IFERROR(VLOOKUP(D1080,[13]ServNOMINA!$F$16:$M$112,8,0),0)</f>
        <v>0</v>
      </c>
      <c r="S1080" s="3">
        <f>IFERROR(VLOOKUP(D1080,[13]ServOTROS!$F$16:$M$112,8,0),0)</f>
        <v>0</v>
      </c>
      <c r="T1080" s="3">
        <f>IFERROR(VLOOKUP(D1080,[13]CANCEL!$F$16:$M$48,8,0),0)</f>
        <v>0</v>
      </c>
      <c r="U1080" s="3">
        <f>IFERROR(VLOOKUP(B1080,[13]Aaf_PENSION!$C$16:$M$112,11,0),0)</f>
        <v>0</v>
      </c>
      <c r="V1080" s="3">
        <f>IFERROR(VLOOKUP(B1080,[13]Aaf_SALUD!$C$16:$M$112,11,0),0)</f>
        <v>0</v>
      </c>
      <c r="W1080" s="3">
        <f>IFERROR(VLOOKUP(D1080,[13]CALIDAD!$F$16:$M$1122,8,0),0)</f>
        <v>34882428</v>
      </c>
      <c r="X1080" s="3">
        <f>IFERROR(VLOOKUP(D1080,'[14]dinamica municip ok'!$F$4:$G$1107,2,0),0)</f>
        <v>129133669</v>
      </c>
      <c r="Y1080" s="3">
        <f>IFERROR(VLOOKUP(B1080,[13]Ap_CESANTIAS!$C$16:$M$112,11,0),0)</f>
        <v>0</v>
      </c>
      <c r="Z1080" s="3">
        <f>IFERROR(VLOOKUP(B1080,[13]Ap_PENSION!$C$16:$M$112,11,0),0)</f>
        <v>0</v>
      </c>
      <c r="AA1080" s="3">
        <f>IFERROR(VLOOKUP(B1080,[13]Ap_SALUD!$C$16:$M$112,11,0),0)</f>
        <v>0</v>
      </c>
      <c r="AB1080" s="3"/>
      <c r="AC1080" s="36">
        <f t="shared" si="48"/>
        <v>164016097</v>
      </c>
      <c r="AD1080" s="37">
        <f t="shared" si="50"/>
        <v>104647284</v>
      </c>
      <c r="AE1080" s="144"/>
    </row>
    <row r="1081" spans="1:31" x14ac:dyDescent="0.25">
      <c r="A1081" s="29">
        <v>1069</v>
      </c>
      <c r="B1081" s="61"/>
      <c r="C1081" s="143" t="str">
        <f>VLOOKUP(D1081,[8]Hoja1!$A$2:$B$1115,2,0)</f>
        <v>76563</v>
      </c>
      <c r="D1081" s="31">
        <v>891380115</v>
      </c>
      <c r="E1081" s="31">
        <v>216376563</v>
      </c>
      <c r="F1081" s="61" t="s">
        <v>1208</v>
      </c>
      <c r="G1081" s="33">
        <v>0</v>
      </c>
      <c r="H1081" s="33">
        <v>0</v>
      </c>
      <c r="I1081" s="3">
        <f>IFERROR(VLOOKUP(C1081,'[6]Anexo 2'!$A$9:$G$1115,7,0),0)</f>
        <v>623125640</v>
      </c>
      <c r="J1081" s="3">
        <f>IFERROR(VLOOKUP(C1081,'[6]Anexo 1'!$A$9:$F$1115,6,0),0)</f>
        <v>622385425</v>
      </c>
      <c r="K1081" s="3"/>
      <c r="L1081" s="3"/>
      <c r="M1081" s="3"/>
      <c r="N1081" s="3"/>
      <c r="O1081" s="3"/>
      <c r="P1081" s="34">
        <f t="shared" si="49"/>
        <v>1245511065</v>
      </c>
      <c r="Q1081" s="35">
        <f>VLOOKUP(D1081,FEBRERO!$D$13:$Q$1147,14,0)+VLOOKUP(D1081,FEBRERO!$D$13:$AC$1147,26,0)</f>
        <v>0</v>
      </c>
      <c r="R1081" s="3">
        <f>IFERROR(VLOOKUP(D1081,[13]ServNOMINA!$F$16:$M$112,8,0),0)</f>
        <v>0</v>
      </c>
      <c r="S1081" s="3">
        <f>IFERROR(VLOOKUP(D1081,[13]ServOTROS!$F$16:$M$112,8,0),0)</f>
        <v>0</v>
      </c>
      <c r="T1081" s="3">
        <f>IFERROR(VLOOKUP(D1081,[13]CANCEL!$F$16:$M$48,8,0),0)</f>
        <v>0</v>
      </c>
      <c r="U1081" s="3">
        <f>IFERROR(VLOOKUP(B1081,[13]Aaf_PENSION!$C$16:$M$112,11,0),0)</f>
        <v>0</v>
      </c>
      <c r="V1081" s="3">
        <f>IFERROR(VLOOKUP(B1081,[13]Aaf_SALUD!$C$16:$M$112,11,0),0)</f>
        <v>0</v>
      </c>
      <c r="W1081" s="3">
        <f>IFERROR(VLOOKUP(D1081,[13]CALIDAD!$F$16:$M$1122,8,0),0)</f>
        <v>155781411</v>
      </c>
      <c r="X1081" s="3">
        <f>IFERROR(VLOOKUP(D1081,'[14]dinamica municip ok'!$F$4:$G$1107,2,0),0)</f>
        <v>622385425</v>
      </c>
      <c r="Y1081" s="3">
        <f>IFERROR(VLOOKUP(B1081,[13]Ap_CESANTIAS!$C$16:$M$112,11,0),0)</f>
        <v>0</v>
      </c>
      <c r="Z1081" s="3">
        <f>IFERROR(VLOOKUP(B1081,[13]Ap_PENSION!$C$16:$M$112,11,0),0)</f>
        <v>0</v>
      </c>
      <c r="AA1081" s="3">
        <f>IFERROR(VLOOKUP(B1081,[13]Ap_SALUD!$C$16:$M$112,11,0),0)</f>
        <v>0</v>
      </c>
      <c r="AB1081" s="3"/>
      <c r="AC1081" s="36">
        <f t="shared" si="48"/>
        <v>778166836</v>
      </c>
      <c r="AD1081" s="37">
        <f t="shared" si="50"/>
        <v>467344229</v>
      </c>
      <c r="AE1081" s="144"/>
    </row>
    <row r="1082" spans="1:31" x14ac:dyDescent="0.25">
      <c r="A1082" s="38">
        <v>1070</v>
      </c>
      <c r="B1082" s="61"/>
      <c r="C1082" s="143" t="str">
        <f>VLOOKUP(D1082,[8]Hoja1!$A$2:$B$1115,2,0)</f>
        <v>76606</v>
      </c>
      <c r="D1082" s="31">
        <v>891902191</v>
      </c>
      <c r="E1082" s="31">
        <v>210676606</v>
      </c>
      <c r="F1082" s="61" t="s">
        <v>946</v>
      </c>
      <c r="G1082" s="33">
        <v>0</v>
      </c>
      <c r="H1082" s="33">
        <v>0</v>
      </c>
      <c r="I1082" s="3">
        <f>IFERROR(VLOOKUP(C1082,'[6]Anexo 2'!$A$9:$G$1115,7,0),0)</f>
        <v>228463112</v>
      </c>
      <c r="J1082" s="3">
        <f>IFERROR(VLOOKUP(C1082,'[6]Anexo 1'!$A$9:$F$1115,6,0),0)</f>
        <v>285056274</v>
      </c>
      <c r="K1082" s="3"/>
      <c r="L1082" s="3"/>
      <c r="M1082" s="3"/>
      <c r="N1082" s="3"/>
      <c r="O1082" s="3"/>
      <c r="P1082" s="34">
        <f t="shared" si="49"/>
        <v>513519386</v>
      </c>
      <c r="Q1082" s="35">
        <f>VLOOKUP(D1082,FEBRERO!$D$13:$Q$1147,14,0)+VLOOKUP(D1082,FEBRERO!$D$13:$AC$1147,26,0)</f>
        <v>0</v>
      </c>
      <c r="R1082" s="3">
        <f>IFERROR(VLOOKUP(D1082,[13]ServNOMINA!$F$16:$M$112,8,0),0)</f>
        <v>0</v>
      </c>
      <c r="S1082" s="3">
        <f>IFERROR(VLOOKUP(D1082,[13]ServOTROS!$F$16:$M$112,8,0),0)</f>
        <v>0</v>
      </c>
      <c r="T1082" s="3">
        <f>IFERROR(VLOOKUP(D1082,[13]CANCEL!$F$16:$M$48,8,0),0)</f>
        <v>0</v>
      </c>
      <c r="U1082" s="3">
        <f>IFERROR(VLOOKUP(B1082,[13]Aaf_PENSION!$C$16:$M$112,11,0),0)</f>
        <v>0</v>
      </c>
      <c r="V1082" s="3">
        <f>IFERROR(VLOOKUP(B1082,[13]Aaf_SALUD!$C$16:$M$112,11,0),0)</f>
        <v>0</v>
      </c>
      <c r="W1082" s="3">
        <f>IFERROR(VLOOKUP(D1082,[13]CALIDAD!$F$16:$M$1122,8,0),0)</f>
        <v>57115779</v>
      </c>
      <c r="X1082" s="3">
        <f>IFERROR(VLOOKUP(D1082,'[14]dinamica municip ok'!$F$4:$G$1107,2,0),0)</f>
        <v>285056274</v>
      </c>
      <c r="Y1082" s="3">
        <f>IFERROR(VLOOKUP(B1082,[13]Ap_CESANTIAS!$C$16:$M$112,11,0),0)</f>
        <v>0</v>
      </c>
      <c r="Z1082" s="3">
        <f>IFERROR(VLOOKUP(B1082,[13]Ap_PENSION!$C$16:$M$112,11,0),0)</f>
        <v>0</v>
      </c>
      <c r="AA1082" s="3">
        <f>IFERROR(VLOOKUP(B1082,[13]Ap_SALUD!$C$16:$M$112,11,0),0)</f>
        <v>0</v>
      </c>
      <c r="AB1082" s="3"/>
      <c r="AC1082" s="36">
        <f t="shared" si="48"/>
        <v>342172053</v>
      </c>
      <c r="AD1082" s="37">
        <f t="shared" si="50"/>
        <v>171347333</v>
      </c>
      <c r="AE1082" s="144"/>
    </row>
    <row r="1083" spans="1:31" x14ac:dyDescent="0.25">
      <c r="A1083" s="29">
        <v>1071</v>
      </c>
      <c r="B1083" s="61"/>
      <c r="C1083" s="143" t="str">
        <f>VLOOKUP(D1083,[8]Hoja1!$A$2:$B$1115,2,0)</f>
        <v>76616</v>
      </c>
      <c r="D1083" s="31">
        <v>891900357</v>
      </c>
      <c r="E1083" s="31">
        <v>211676616</v>
      </c>
      <c r="F1083" s="61" t="s">
        <v>1209</v>
      </c>
      <c r="G1083" s="33">
        <v>0</v>
      </c>
      <c r="H1083" s="33">
        <v>0</v>
      </c>
      <c r="I1083" s="3">
        <f>IFERROR(VLOOKUP(C1083,'[6]Anexo 2'!$A$9:$G$1115,7,0),0)</f>
        <v>194434324</v>
      </c>
      <c r="J1083" s="3">
        <f>IFERROR(VLOOKUP(C1083,'[6]Anexo 1'!$A$9:$F$1115,6,0),0)</f>
        <v>254836476</v>
      </c>
      <c r="K1083" s="3"/>
      <c r="L1083" s="3"/>
      <c r="M1083" s="3"/>
      <c r="N1083" s="3"/>
      <c r="O1083" s="3"/>
      <c r="P1083" s="34">
        <f t="shared" si="49"/>
        <v>449270800</v>
      </c>
      <c r="Q1083" s="35">
        <f>VLOOKUP(D1083,FEBRERO!$D$13:$Q$1147,14,0)+VLOOKUP(D1083,FEBRERO!$D$13:$AC$1147,26,0)</f>
        <v>0</v>
      </c>
      <c r="R1083" s="3">
        <f>IFERROR(VLOOKUP(D1083,[13]ServNOMINA!$F$16:$M$112,8,0),0)</f>
        <v>0</v>
      </c>
      <c r="S1083" s="3">
        <f>IFERROR(VLOOKUP(D1083,[13]ServOTROS!$F$16:$M$112,8,0),0)</f>
        <v>0</v>
      </c>
      <c r="T1083" s="3">
        <f>IFERROR(VLOOKUP(D1083,[13]CANCEL!$F$16:$M$48,8,0),0)</f>
        <v>0</v>
      </c>
      <c r="U1083" s="3">
        <f>IFERROR(VLOOKUP(B1083,[13]Aaf_PENSION!$C$16:$M$112,11,0),0)</f>
        <v>0</v>
      </c>
      <c r="V1083" s="3">
        <f>IFERROR(VLOOKUP(B1083,[13]Aaf_SALUD!$C$16:$M$112,11,0),0)</f>
        <v>0</v>
      </c>
      <c r="W1083" s="3">
        <f>IFERROR(VLOOKUP(D1083,[13]CALIDAD!$F$16:$M$1122,8,0),0)</f>
        <v>48608580</v>
      </c>
      <c r="X1083" s="3">
        <f>IFERROR(VLOOKUP(D1083,'[14]dinamica municip ok'!$F$4:$G$1107,2,0),0)</f>
        <v>254836476</v>
      </c>
      <c r="Y1083" s="3">
        <f>IFERROR(VLOOKUP(B1083,[13]Ap_CESANTIAS!$C$16:$M$112,11,0),0)</f>
        <v>0</v>
      </c>
      <c r="Z1083" s="3">
        <f>IFERROR(VLOOKUP(B1083,[13]Ap_PENSION!$C$16:$M$112,11,0),0)</f>
        <v>0</v>
      </c>
      <c r="AA1083" s="3">
        <f>IFERROR(VLOOKUP(B1083,[13]Ap_SALUD!$C$16:$M$112,11,0),0)</f>
        <v>0</v>
      </c>
      <c r="AB1083" s="3"/>
      <c r="AC1083" s="36">
        <f t="shared" si="48"/>
        <v>303445056</v>
      </c>
      <c r="AD1083" s="37">
        <f t="shared" si="50"/>
        <v>145825744</v>
      </c>
      <c r="AE1083" s="144"/>
    </row>
    <row r="1084" spans="1:31" x14ac:dyDescent="0.25">
      <c r="A1084" s="38">
        <v>1072</v>
      </c>
      <c r="B1084" s="61"/>
      <c r="C1084" s="143" t="str">
        <f>VLOOKUP(D1084,[8]Hoja1!$A$2:$B$1115,2,0)</f>
        <v>76622</v>
      </c>
      <c r="D1084" s="31">
        <v>891900289</v>
      </c>
      <c r="E1084" s="31">
        <v>212276622</v>
      </c>
      <c r="F1084" s="61" t="s">
        <v>1210</v>
      </c>
      <c r="G1084" s="33">
        <v>0</v>
      </c>
      <c r="H1084" s="33">
        <v>0</v>
      </c>
      <c r="I1084" s="3">
        <f>IFERROR(VLOOKUP(C1084,'[6]Anexo 2'!$A$9:$G$1115,7,0),0)</f>
        <v>354703372</v>
      </c>
      <c r="J1084" s="3">
        <f>IFERROR(VLOOKUP(C1084,'[6]Anexo 1'!$A$9:$F$1115,6,0),0)</f>
        <v>406315355</v>
      </c>
      <c r="K1084" s="3"/>
      <c r="L1084" s="3"/>
      <c r="M1084" s="3"/>
      <c r="N1084" s="3"/>
      <c r="O1084" s="3"/>
      <c r="P1084" s="34">
        <f t="shared" si="49"/>
        <v>761018727</v>
      </c>
      <c r="Q1084" s="35">
        <f>VLOOKUP(D1084,FEBRERO!$D$13:$Q$1147,14,0)+VLOOKUP(D1084,FEBRERO!$D$13:$AC$1147,26,0)</f>
        <v>0</v>
      </c>
      <c r="R1084" s="3">
        <f>IFERROR(VLOOKUP(D1084,[13]ServNOMINA!$F$16:$M$112,8,0),0)</f>
        <v>0</v>
      </c>
      <c r="S1084" s="3">
        <f>IFERROR(VLOOKUP(D1084,[13]ServOTROS!$F$16:$M$112,8,0),0)</f>
        <v>0</v>
      </c>
      <c r="T1084" s="3">
        <f>IFERROR(VLOOKUP(D1084,[13]CANCEL!$F$16:$M$48,8,0),0)</f>
        <v>0</v>
      </c>
      <c r="U1084" s="3">
        <f>IFERROR(VLOOKUP(B1084,[13]Aaf_PENSION!$C$16:$M$112,11,0),0)</f>
        <v>0</v>
      </c>
      <c r="V1084" s="3">
        <f>IFERROR(VLOOKUP(B1084,[13]Aaf_SALUD!$C$16:$M$112,11,0),0)</f>
        <v>0</v>
      </c>
      <c r="W1084" s="3">
        <f>IFERROR(VLOOKUP(D1084,[13]CALIDAD!$F$16:$M$1122,8,0),0)</f>
        <v>88675842</v>
      </c>
      <c r="X1084" s="3">
        <f>IFERROR(VLOOKUP(D1084,'[14]dinamica municip ok'!$F$4:$G$1107,2,0),0)</f>
        <v>403869889</v>
      </c>
      <c r="Y1084" s="3">
        <f>IFERROR(VLOOKUP(B1084,[13]Ap_CESANTIAS!$C$16:$M$112,11,0),0)</f>
        <v>0</v>
      </c>
      <c r="Z1084" s="3">
        <f>IFERROR(VLOOKUP(B1084,[13]Ap_PENSION!$C$16:$M$112,11,0),0)</f>
        <v>0</v>
      </c>
      <c r="AA1084" s="3">
        <f>IFERROR(VLOOKUP(B1084,[13]Ap_SALUD!$C$16:$M$112,11,0),0)</f>
        <v>0</v>
      </c>
      <c r="AB1084" s="3"/>
      <c r="AC1084" s="36">
        <f t="shared" si="48"/>
        <v>492545731</v>
      </c>
      <c r="AD1084" s="37">
        <f t="shared" si="50"/>
        <v>268472996</v>
      </c>
      <c r="AE1084" s="144"/>
    </row>
    <row r="1085" spans="1:31" x14ac:dyDescent="0.25">
      <c r="A1085" s="29">
        <v>1073</v>
      </c>
      <c r="B1085" s="61"/>
      <c r="C1085" s="143" t="str">
        <f>VLOOKUP(D1085,[8]Hoja1!$A$2:$B$1115,2,0)</f>
        <v>76670</v>
      </c>
      <c r="D1085" s="31">
        <v>800100526</v>
      </c>
      <c r="E1085" s="31">
        <v>217076670</v>
      </c>
      <c r="F1085" s="61" t="s">
        <v>395</v>
      </c>
      <c r="G1085" s="33">
        <v>0</v>
      </c>
      <c r="H1085" s="33">
        <v>0</v>
      </c>
      <c r="I1085" s="3">
        <f>IFERROR(VLOOKUP(C1085,'[6]Anexo 2'!$A$9:$G$1115,7,0),0)</f>
        <v>178604316</v>
      </c>
      <c r="J1085" s="3">
        <f>IFERROR(VLOOKUP(C1085,'[6]Anexo 1'!$A$9:$F$1115,6,0),0)</f>
        <v>219854083</v>
      </c>
      <c r="K1085" s="3"/>
      <c r="L1085" s="3"/>
      <c r="M1085" s="3"/>
      <c r="N1085" s="3"/>
      <c r="O1085" s="3"/>
      <c r="P1085" s="34">
        <f t="shared" si="49"/>
        <v>398458399</v>
      </c>
      <c r="Q1085" s="35">
        <f>VLOOKUP(D1085,FEBRERO!$D$13:$Q$1147,14,0)+VLOOKUP(D1085,FEBRERO!$D$13:$AC$1147,26,0)</f>
        <v>0</v>
      </c>
      <c r="R1085" s="3">
        <f>IFERROR(VLOOKUP(D1085,[13]ServNOMINA!$F$16:$M$112,8,0),0)</f>
        <v>0</v>
      </c>
      <c r="S1085" s="3">
        <f>IFERROR(VLOOKUP(D1085,[13]ServOTROS!$F$16:$M$112,8,0),0)</f>
        <v>0</v>
      </c>
      <c r="T1085" s="3">
        <f>IFERROR(VLOOKUP(D1085,[13]CANCEL!$F$16:$M$48,8,0),0)</f>
        <v>0</v>
      </c>
      <c r="U1085" s="3">
        <f>IFERROR(VLOOKUP(B1085,[13]Aaf_PENSION!$C$16:$M$112,11,0),0)</f>
        <v>0</v>
      </c>
      <c r="V1085" s="3">
        <f>IFERROR(VLOOKUP(B1085,[13]Aaf_SALUD!$C$16:$M$112,11,0),0)</f>
        <v>0</v>
      </c>
      <c r="W1085" s="3">
        <f>IFERROR(VLOOKUP(D1085,[13]CALIDAD!$F$16:$M$1122,8,0),0)</f>
        <v>44651079</v>
      </c>
      <c r="X1085" s="3">
        <f>IFERROR(VLOOKUP(D1085,'[14]dinamica municip ok'!$F$4:$G$1107,2,0),0)</f>
        <v>219854083</v>
      </c>
      <c r="Y1085" s="3">
        <f>IFERROR(VLOOKUP(B1085,[13]Ap_CESANTIAS!$C$16:$M$112,11,0),0)</f>
        <v>0</v>
      </c>
      <c r="Z1085" s="3">
        <f>IFERROR(VLOOKUP(B1085,[13]Ap_PENSION!$C$16:$M$112,11,0),0)</f>
        <v>0</v>
      </c>
      <c r="AA1085" s="3">
        <f>IFERROR(VLOOKUP(B1085,[13]Ap_SALUD!$C$16:$M$112,11,0),0)</f>
        <v>0</v>
      </c>
      <c r="AB1085" s="3"/>
      <c r="AC1085" s="36">
        <f t="shared" si="48"/>
        <v>264505162</v>
      </c>
      <c r="AD1085" s="37">
        <f t="shared" si="50"/>
        <v>133953237</v>
      </c>
      <c r="AE1085" s="144"/>
    </row>
    <row r="1086" spans="1:31" x14ac:dyDescent="0.25">
      <c r="A1086" s="38">
        <v>1074</v>
      </c>
      <c r="B1086" s="61"/>
      <c r="C1086" s="143" t="str">
        <f>VLOOKUP(D1086,[8]Hoja1!$A$2:$B$1115,2,0)</f>
        <v>76736</v>
      </c>
      <c r="D1086" s="31">
        <v>800100527</v>
      </c>
      <c r="E1086" s="31">
        <v>213676736</v>
      </c>
      <c r="F1086" s="61" t="s">
        <v>1211</v>
      </c>
      <c r="G1086" s="33">
        <v>0</v>
      </c>
      <c r="H1086" s="33">
        <v>0</v>
      </c>
      <c r="I1086" s="3">
        <f>IFERROR(VLOOKUP(C1086,'[6]Anexo 2'!$A$9:$G$1115,7,0),0)</f>
        <v>400321592</v>
      </c>
      <c r="J1086" s="3">
        <f>IFERROR(VLOOKUP(C1086,'[6]Anexo 1'!$A$9:$F$1115,6,0),0)</f>
        <v>408634833</v>
      </c>
      <c r="K1086" s="3"/>
      <c r="L1086" s="3"/>
      <c r="M1086" s="3"/>
      <c r="N1086" s="3"/>
      <c r="O1086" s="3"/>
      <c r="P1086" s="34">
        <f t="shared" si="49"/>
        <v>808956425</v>
      </c>
      <c r="Q1086" s="35">
        <f>VLOOKUP(D1086,FEBRERO!$D$13:$Q$1147,14,0)+VLOOKUP(D1086,FEBRERO!$D$13:$AC$1147,26,0)</f>
        <v>0</v>
      </c>
      <c r="R1086" s="3">
        <f>IFERROR(VLOOKUP(D1086,[13]ServNOMINA!$F$16:$M$112,8,0),0)</f>
        <v>0</v>
      </c>
      <c r="S1086" s="3">
        <f>IFERROR(VLOOKUP(D1086,[13]ServOTROS!$F$16:$M$112,8,0),0)</f>
        <v>0</v>
      </c>
      <c r="T1086" s="3">
        <f>IFERROR(VLOOKUP(D1086,[13]CANCEL!$F$16:$M$48,8,0),0)</f>
        <v>0</v>
      </c>
      <c r="U1086" s="3">
        <f>IFERROR(VLOOKUP(B1086,[13]Aaf_PENSION!$C$16:$M$112,11,0),0)</f>
        <v>0</v>
      </c>
      <c r="V1086" s="3">
        <f>IFERROR(VLOOKUP(B1086,[13]Aaf_SALUD!$C$16:$M$112,11,0),0)</f>
        <v>0</v>
      </c>
      <c r="W1086" s="3">
        <f>IFERROR(VLOOKUP(D1086,[13]CALIDAD!$F$16:$M$1122,8,0),0)</f>
        <v>100080399</v>
      </c>
      <c r="X1086" s="3">
        <f>IFERROR(VLOOKUP(D1086,'[14]dinamica municip ok'!$F$4:$G$1107,2,0),0)</f>
        <v>408634833</v>
      </c>
      <c r="Y1086" s="3">
        <f>IFERROR(VLOOKUP(B1086,[13]Ap_CESANTIAS!$C$16:$M$112,11,0),0)</f>
        <v>0</v>
      </c>
      <c r="Z1086" s="3">
        <f>IFERROR(VLOOKUP(B1086,[13]Ap_PENSION!$C$16:$M$112,11,0),0)</f>
        <v>0</v>
      </c>
      <c r="AA1086" s="3">
        <f>IFERROR(VLOOKUP(B1086,[13]Ap_SALUD!$C$16:$M$112,11,0),0)</f>
        <v>0</v>
      </c>
      <c r="AB1086" s="3"/>
      <c r="AC1086" s="36">
        <f t="shared" si="48"/>
        <v>508715232</v>
      </c>
      <c r="AD1086" s="37">
        <f t="shared" si="50"/>
        <v>300241193</v>
      </c>
      <c r="AE1086" s="144"/>
    </row>
    <row r="1087" spans="1:31" x14ac:dyDescent="0.25">
      <c r="A1087" s="29">
        <v>1075</v>
      </c>
      <c r="B1087" s="61"/>
      <c r="C1087" s="143" t="str">
        <f>VLOOKUP(D1087,[8]Hoja1!$A$2:$B$1115,2,0)</f>
        <v>76823</v>
      </c>
      <c r="D1087" s="31">
        <v>891900985</v>
      </c>
      <c r="E1087" s="31">
        <v>212376823</v>
      </c>
      <c r="F1087" s="61" t="s">
        <v>1212</v>
      </c>
      <c r="G1087" s="33">
        <v>0</v>
      </c>
      <c r="H1087" s="33">
        <v>0</v>
      </c>
      <c r="I1087" s="3">
        <f>IFERROR(VLOOKUP(C1087,'[6]Anexo 2'!$A$9:$G$1115,7,0),0)</f>
        <v>203293856</v>
      </c>
      <c r="J1087" s="3">
        <f>IFERROR(VLOOKUP(C1087,'[6]Anexo 1'!$A$9:$F$1115,6,0),0)</f>
        <v>192270659</v>
      </c>
      <c r="K1087" s="3"/>
      <c r="L1087" s="3"/>
      <c r="M1087" s="3"/>
      <c r="N1087" s="3"/>
      <c r="O1087" s="3"/>
      <c r="P1087" s="34">
        <f t="shared" si="49"/>
        <v>395564515</v>
      </c>
      <c r="Q1087" s="35">
        <f>VLOOKUP(D1087,FEBRERO!$D$13:$Q$1147,14,0)+VLOOKUP(D1087,FEBRERO!$D$13:$AC$1147,26,0)</f>
        <v>0</v>
      </c>
      <c r="R1087" s="3">
        <f>IFERROR(VLOOKUP(D1087,[13]ServNOMINA!$F$16:$M$112,8,0),0)</f>
        <v>0</v>
      </c>
      <c r="S1087" s="3">
        <f>IFERROR(VLOOKUP(D1087,[13]ServOTROS!$F$16:$M$112,8,0),0)</f>
        <v>0</v>
      </c>
      <c r="T1087" s="3">
        <f>IFERROR(VLOOKUP(D1087,[13]CANCEL!$F$16:$M$48,8,0),0)</f>
        <v>0</v>
      </c>
      <c r="U1087" s="3">
        <f>IFERROR(VLOOKUP(B1087,[13]Aaf_PENSION!$C$16:$M$112,11,0),0)</f>
        <v>0</v>
      </c>
      <c r="V1087" s="3">
        <f>IFERROR(VLOOKUP(B1087,[13]Aaf_SALUD!$C$16:$M$112,11,0),0)</f>
        <v>0</v>
      </c>
      <c r="W1087" s="3">
        <f>IFERROR(VLOOKUP(D1087,[13]CALIDAD!$F$16:$M$1122,8,0),0)</f>
        <v>50823465</v>
      </c>
      <c r="X1087" s="3">
        <f>IFERROR(VLOOKUP(D1087,'[14]dinamica municip ok'!$F$4:$G$1107,2,0),0)</f>
        <v>192270659</v>
      </c>
      <c r="Y1087" s="3">
        <f>IFERROR(VLOOKUP(B1087,[13]Ap_CESANTIAS!$C$16:$M$112,11,0),0)</f>
        <v>0</v>
      </c>
      <c r="Z1087" s="3">
        <f>IFERROR(VLOOKUP(B1087,[13]Ap_PENSION!$C$16:$M$112,11,0),0)</f>
        <v>0</v>
      </c>
      <c r="AA1087" s="3">
        <f>IFERROR(VLOOKUP(B1087,[13]Ap_SALUD!$C$16:$M$112,11,0),0)</f>
        <v>0</v>
      </c>
      <c r="AB1087" s="3"/>
      <c r="AC1087" s="36">
        <f t="shared" si="48"/>
        <v>243094124</v>
      </c>
      <c r="AD1087" s="37">
        <f t="shared" si="50"/>
        <v>152470391</v>
      </c>
      <c r="AE1087" s="144"/>
    </row>
    <row r="1088" spans="1:31" x14ac:dyDescent="0.25">
      <c r="A1088" s="38">
        <v>1076</v>
      </c>
      <c r="B1088" s="61"/>
      <c r="C1088" s="143" t="str">
        <f>VLOOKUP(D1088,[8]Hoja1!$A$2:$B$1115,2,0)</f>
        <v>76828</v>
      </c>
      <c r="D1088" s="31">
        <v>891900764</v>
      </c>
      <c r="E1088" s="31">
        <v>212876828</v>
      </c>
      <c r="F1088" s="61" t="s">
        <v>1213</v>
      </c>
      <c r="G1088" s="33">
        <v>0</v>
      </c>
      <c r="H1088" s="33">
        <v>0</v>
      </c>
      <c r="I1088" s="3">
        <f>IFERROR(VLOOKUP(C1088,'[6]Anexo 2'!$A$9:$G$1115,7,0),0)</f>
        <v>266868732</v>
      </c>
      <c r="J1088" s="3">
        <f>IFERROR(VLOOKUP(C1088,'[6]Anexo 1'!$A$9:$F$1115,6,0),0)</f>
        <v>297757923</v>
      </c>
      <c r="K1088" s="3"/>
      <c r="L1088" s="3"/>
      <c r="M1088" s="3"/>
      <c r="N1088" s="3"/>
      <c r="O1088" s="3"/>
      <c r="P1088" s="34">
        <f t="shared" si="49"/>
        <v>564626655</v>
      </c>
      <c r="Q1088" s="35">
        <f>VLOOKUP(D1088,FEBRERO!$D$13:$Q$1147,14,0)+VLOOKUP(D1088,FEBRERO!$D$13:$AC$1147,26,0)</f>
        <v>0</v>
      </c>
      <c r="R1088" s="3">
        <f>IFERROR(VLOOKUP(D1088,[13]ServNOMINA!$F$16:$M$112,8,0),0)</f>
        <v>0</v>
      </c>
      <c r="S1088" s="3">
        <f>IFERROR(VLOOKUP(D1088,[13]ServOTROS!$F$16:$M$112,8,0),0)</f>
        <v>0</v>
      </c>
      <c r="T1088" s="3">
        <f>IFERROR(VLOOKUP(D1088,[13]CANCEL!$F$16:$M$48,8,0),0)</f>
        <v>0</v>
      </c>
      <c r="U1088" s="3">
        <f>IFERROR(VLOOKUP(B1088,[13]Aaf_PENSION!$C$16:$M$112,11,0),0)</f>
        <v>0</v>
      </c>
      <c r="V1088" s="3">
        <f>IFERROR(VLOOKUP(B1088,[13]Aaf_SALUD!$C$16:$M$112,11,0),0)</f>
        <v>0</v>
      </c>
      <c r="W1088" s="3">
        <f>IFERROR(VLOOKUP(D1088,[13]CALIDAD!$F$16:$M$1122,8,0),0)</f>
        <v>66717183</v>
      </c>
      <c r="X1088" s="3">
        <f>IFERROR(VLOOKUP(D1088,'[14]dinamica municip ok'!$F$4:$G$1107,2,0),0)</f>
        <v>287085392</v>
      </c>
      <c r="Y1088" s="3">
        <f>IFERROR(VLOOKUP(B1088,[13]Ap_CESANTIAS!$C$16:$M$112,11,0),0)</f>
        <v>0</v>
      </c>
      <c r="Z1088" s="3">
        <f>IFERROR(VLOOKUP(B1088,[13]Ap_PENSION!$C$16:$M$112,11,0),0)</f>
        <v>0</v>
      </c>
      <c r="AA1088" s="3">
        <f>IFERROR(VLOOKUP(B1088,[13]Ap_SALUD!$C$16:$M$112,11,0),0)</f>
        <v>0</v>
      </c>
      <c r="AB1088" s="3"/>
      <c r="AC1088" s="36">
        <f t="shared" si="48"/>
        <v>353802575</v>
      </c>
      <c r="AD1088" s="37">
        <f t="shared" si="50"/>
        <v>210824080</v>
      </c>
      <c r="AE1088" s="144"/>
    </row>
    <row r="1089" spans="1:31" x14ac:dyDescent="0.25">
      <c r="A1089" s="29">
        <v>1077</v>
      </c>
      <c r="B1089" s="61"/>
      <c r="C1089" s="143" t="str">
        <f>VLOOKUP(D1089,[8]Hoja1!$A$2:$B$1115,2,0)</f>
        <v>76845</v>
      </c>
      <c r="D1089" s="31">
        <v>800100529</v>
      </c>
      <c r="E1089" s="31">
        <v>214576845</v>
      </c>
      <c r="F1089" s="61" t="s">
        <v>1214</v>
      </c>
      <c r="G1089" s="33">
        <v>0</v>
      </c>
      <c r="H1089" s="33">
        <v>0</v>
      </c>
      <c r="I1089" s="3">
        <f>IFERROR(VLOOKUP(C1089,'[6]Anexo 2'!$A$9:$G$1115,7,0),0)</f>
        <v>61198244</v>
      </c>
      <c r="J1089" s="3">
        <f>IFERROR(VLOOKUP(C1089,'[6]Anexo 1'!$A$9:$F$1115,6,0),0)</f>
        <v>79329831</v>
      </c>
      <c r="K1089" s="3"/>
      <c r="L1089" s="3"/>
      <c r="M1089" s="3"/>
      <c r="N1089" s="3"/>
      <c r="O1089" s="3"/>
      <c r="P1089" s="34">
        <f t="shared" si="49"/>
        <v>140528075</v>
      </c>
      <c r="Q1089" s="35">
        <f>VLOOKUP(D1089,FEBRERO!$D$13:$Q$1147,14,0)+VLOOKUP(D1089,FEBRERO!$D$13:$AC$1147,26,0)</f>
        <v>0</v>
      </c>
      <c r="R1089" s="3">
        <f>IFERROR(VLOOKUP(D1089,[13]ServNOMINA!$F$16:$M$112,8,0),0)</f>
        <v>0</v>
      </c>
      <c r="S1089" s="3">
        <f>IFERROR(VLOOKUP(D1089,[13]ServOTROS!$F$16:$M$112,8,0),0)</f>
        <v>0</v>
      </c>
      <c r="T1089" s="3">
        <f>IFERROR(VLOOKUP(D1089,[13]CANCEL!$F$16:$M$48,8,0),0)</f>
        <v>0</v>
      </c>
      <c r="U1089" s="3">
        <f>IFERROR(VLOOKUP(B1089,[13]Aaf_PENSION!$C$16:$M$112,11,0),0)</f>
        <v>0</v>
      </c>
      <c r="V1089" s="3">
        <f>IFERROR(VLOOKUP(B1089,[13]Aaf_SALUD!$C$16:$M$112,11,0),0)</f>
        <v>0</v>
      </c>
      <c r="W1089" s="3">
        <f>IFERROR(VLOOKUP(D1089,[13]CALIDAD!$F$16:$M$1122,8,0),0)</f>
        <v>15299562</v>
      </c>
      <c r="X1089" s="3">
        <f>IFERROR(VLOOKUP(D1089,'[14]dinamica municip ok'!$F$4:$G$1107,2,0),0)</f>
        <v>79329831</v>
      </c>
      <c r="Y1089" s="3">
        <f>IFERROR(VLOOKUP(B1089,[13]Ap_CESANTIAS!$C$16:$M$112,11,0),0)</f>
        <v>0</v>
      </c>
      <c r="Z1089" s="3">
        <f>IFERROR(VLOOKUP(B1089,[13]Ap_PENSION!$C$16:$M$112,11,0),0)</f>
        <v>0</v>
      </c>
      <c r="AA1089" s="3">
        <f>IFERROR(VLOOKUP(B1089,[13]Ap_SALUD!$C$16:$M$112,11,0),0)</f>
        <v>0</v>
      </c>
      <c r="AB1089" s="3"/>
      <c r="AC1089" s="36">
        <f t="shared" si="48"/>
        <v>94629393</v>
      </c>
      <c r="AD1089" s="37">
        <f t="shared" si="50"/>
        <v>45898682</v>
      </c>
      <c r="AE1089" s="144"/>
    </row>
    <row r="1090" spans="1:31" x14ac:dyDescent="0.25">
      <c r="A1090" s="38">
        <v>1078</v>
      </c>
      <c r="B1090" s="61"/>
      <c r="C1090" s="143" t="str">
        <f>VLOOKUP(D1090,[8]Hoja1!$A$2:$B$1115,2,0)</f>
        <v>76863</v>
      </c>
      <c r="D1090" s="31">
        <v>891901155</v>
      </c>
      <c r="E1090" s="31">
        <v>216376863</v>
      </c>
      <c r="F1090" s="61" t="s">
        <v>1215</v>
      </c>
      <c r="G1090" s="33">
        <v>0</v>
      </c>
      <c r="H1090" s="33">
        <v>0</v>
      </c>
      <c r="I1090" s="3">
        <f>IFERROR(VLOOKUP(C1090,'[6]Anexo 2'!$A$9:$G$1115,7,0),0)</f>
        <v>95588460</v>
      </c>
      <c r="J1090" s="3">
        <f>IFERROR(VLOOKUP(C1090,'[6]Anexo 1'!$A$9:$F$1115,6,0),0)</f>
        <v>102212041</v>
      </c>
      <c r="K1090" s="3"/>
      <c r="L1090" s="3"/>
      <c r="M1090" s="3"/>
      <c r="N1090" s="3"/>
      <c r="O1090" s="3"/>
      <c r="P1090" s="34">
        <f t="shared" si="49"/>
        <v>197800501</v>
      </c>
      <c r="Q1090" s="35">
        <f>VLOOKUP(D1090,FEBRERO!$D$13:$Q$1147,14,0)+VLOOKUP(D1090,FEBRERO!$D$13:$AC$1147,26,0)</f>
        <v>0</v>
      </c>
      <c r="R1090" s="3">
        <f>IFERROR(VLOOKUP(D1090,[13]ServNOMINA!$F$16:$M$112,8,0),0)</f>
        <v>0</v>
      </c>
      <c r="S1090" s="3">
        <f>IFERROR(VLOOKUP(D1090,[13]ServOTROS!$F$16:$M$112,8,0),0)</f>
        <v>0</v>
      </c>
      <c r="T1090" s="3">
        <f>IFERROR(VLOOKUP(D1090,[13]CANCEL!$F$16:$M$48,8,0),0)</f>
        <v>0</v>
      </c>
      <c r="U1090" s="3">
        <f>IFERROR(VLOOKUP(B1090,[13]Aaf_PENSION!$C$16:$M$112,11,0),0)</f>
        <v>0</v>
      </c>
      <c r="V1090" s="3">
        <f>IFERROR(VLOOKUP(B1090,[13]Aaf_SALUD!$C$16:$M$112,11,0),0)</f>
        <v>0</v>
      </c>
      <c r="W1090" s="3">
        <f>IFERROR(VLOOKUP(D1090,[13]CALIDAD!$F$16:$M$1122,8,0),0)</f>
        <v>23897115</v>
      </c>
      <c r="X1090" s="3">
        <f>IFERROR(VLOOKUP(D1090,'[14]dinamica municip ok'!$F$4:$G$1107,2,0),0)</f>
        <v>99432650</v>
      </c>
      <c r="Y1090" s="3">
        <f>IFERROR(VLOOKUP(B1090,[13]Ap_CESANTIAS!$C$16:$M$112,11,0),0)</f>
        <v>0</v>
      </c>
      <c r="Z1090" s="3">
        <f>IFERROR(VLOOKUP(B1090,[13]Ap_PENSION!$C$16:$M$112,11,0),0)</f>
        <v>0</v>
      </c>
      <c r="AA1090" s="3">
        <f>IFERROR(VLOOKUP(B1090,[13]Ap_SALUD!$C$16:$M$112,11,0),0)</f>
        <v>0</v>
      </c>
      <c r="AB1090" s="3"/>
      <c r="AC1090" s="36">
        <f t="shared" si="48"/>
        <v>123329765</v>
      </c>
      <c r="AD1090" s="37">
        <f t="shared" si="50"/>
        <v>74470736</v>
      </c>
      <c r="AE1090" s="144"/>
    </row>
    <row r="1091" spans="1:31" x14ac:dyDescent="0.25">
      <c r="A1091" s="29">
        <v>1079</v>
      </c>
      <c r="B1091" s="61"/>
      <c r="C1091" s="143" t="str">
        <f>VLOOKUP(D1091,[8]Hoja1!$A$2:$B$1115,2,0)</f>
        <v>76869</v>
      </c>
      <c r="D1091" s="31">
        <v>800243022</v>
      </c>
      <c r="E1091" s="31">
        <v>216976869</v>
      </c>
      <c r="F1091" s="61" t="s">
        <v>1216</v>
      </c>
      <c r="G1091" s="33">
        <v>0</v>
      </c>
      <c r="H1091" s="33">
        <v>0</v>
      </c>
      <c r="I1091" s="3">
        <f>IFERROR(VLOOKUP(C1091,'[6]Anexo 2'!$A$9:$G$1115,7,0),0)</f>
        <v>130077984</v>
      </c>
      <c r="J1091" s="3">
        <f>IFERROR(VLOOKUP(C1091,'[6]Anexo 1'!$A$9:$F$1115,6,0),0)</f>
        <v>159537985</v>
      </c>
      <c r="K1091" s="3"/>
      <c r="L1091" s="3"/>
      <c r="M1091" s="3"/>
      <c r="N1091" s="3"/>
      <c r="O1091" s="3"/>
      <c r="P1091" s="34">
        <f t="shared" si="49"/>
        <v>289615969</v>
      </c>
      <c r="Q1091" s="35">
        <f>VLOOKUP(D1091,FEBRERO!$D$13:$Q$1147,14,0)+VLOOKUP(D1091,FEBRERO!$D$13:$AC$1147,26,0)</f>
        <v>0</v>
      </c>
      <c r="R1091" s="3">
        <f>IFERROR(VLOOKUP(D1091,[13]ServNOMINA!$F$16:$M$112,8,0),0)</f>
        <v>0</v>
      </c>
      <c r="S1091" s="3">
        <f>IFERROR(VLOOKUP(D1091,[13]ServOTROS!$F$16:$M$112,8,0),0)</f>
        <v>0</v>
      </c>
      <c r="T1091" s="3">
        <f>IFERROR(VLOOKUP(D1091,[13]CANCEL!$F$16:$M$48,8,0),0)</f>
        <v>0</v>
      </c>
      <c r="U1091" s="3">
        <f>IFERROR(VLOOKUP(B1091,[13]Aaf_PENSION!$C$16:$M$112,11,0),0)</f>
        <v>0</v>
      </c>
      <c r="V1091" s="3">
        <f>IFERROR(VLOOKUP(B1091,[13]Aaf_SALUD!$C$16:$M$112,11,0),0)</f>
        <v>0</v>
      </c>
      <c r="W1091" s="3">
        <f>IFERROR(VLOOKUP(D1091,[13]CALIDAD!$F$16:$M$1122,8,0),0)</f>
        <v>32519496</v>
      </c>
      <c r="X1091" s="3">
        <f>IFERROR(VLOOKUP(D1091,'[14]dinamica municip ok'!$F$4:$G$1107,2,0),0)</f>
        <v>157346416</v>
      </c>
      <c r="Y1091" s="3">
        <f>IFERROR(VLOOKUP(B1091,[13]Ap_CESANTIAS!$C$16:$M$112,11,0),0)</f>
        <v>0</v>
      </c>
      <c r="Z1091" s="3">
        <f>IFERROR(VLOOKUP(B1091,[13]Ap_PENSION!$C$16:$M$112,11,0),0)</f>
        <v>0</v>
      </c>
      <c r="AA1091" s="3">
        <f>IFERROR(VLOOKUP(B1091,[13]Ap_SALUD!$C$16:$M$112,11,0),0)</f>
        <v>0</v>
      </c>
      <c r="AB1091" s="3"/>
      <c r="AC1091" s="36">
        <f t="shared" si="48"/>
        <v>189865912</v>
      </c>
      <c r="AD1091" s="37">
        <f t="shared" si="50"/>
        <v>99750057</v>
      </c>
      <c r="AE1091" s="144"/>
    </row>
    <row r="1092" spans="1:31" x14ac:dyDescent="0.25">
      <c r="A1092" s="38">
        <v>1080</v>
      </c>
      <c r="B1092" s="61"/>
      <c r="C1092" s="143" t="str">
        <f>VLOOKUP(D1092,[8]Hoja1!$A$2:$B$1115,2,0)</f>
        <v>76890</v>
      </c>
      <c r="D1092" s="31">
        <v>800100531</v>
      </c>
      <c r="E1092" s="31">
        <v>219076890</v>
      </c>
      <c r="F1092" s="61" t="s">
        <v>1217</v>
      </c>
      <c r="G1092" s="33">
        <v>0</v>
      </c>
      <c r="H1092" s="33">
        <v>0</v>
      </c>
      <c r="I1092" s="3">
        <f>IFERROR(VLOOKUP(C1092,'[6]Anexo 2'!$A$9:$G$1115,7,0),0)</f>
        <v>201926116</v>
      </c>
      <c r="J1092" s="3">
        <f>IFERROR(VLOOKUP(C1092,'[6]Anexo 1'!$A$9:$F$1115,6,0),0)</f>
        <v>255513615</v>
      </c>
      <c r="K1092" s="3"/>
      <c r="L1092" s="3"/>
      <c r="M1092" s="3"/>
      <c r="N1092" s="3"/>
      <c r="O1092" s="3"/>
      <c r="P1092" s="34">
        <f t="shared" si="49"/>
        <v>457439731</v>
      </c>
      <c r="Q1092" s="35">
        <f>VLOOKUP(D1092,FEBRERO!$D$13:$Q$1147,14,0)+VLOOKUP(D1092,FEBRERO!$D$13:$AC$1147,26,0)</f>
        <v>0</v>
      </c>
      <c r="R1092" s="3">
        <f>IFERROR(VLOOKUP(D1092,[13]ServNOMINA!$F$16:$M$112,8,0),0)</f>
        <v>0</v>
      </c>
      <c r="S1092" s="3">
        <f>IFERROR(VLOOKUP(D1092,[13]ServOTROS!$F$16:$M$112,8,0),0)</f>
        <v>0</v>
      </c>
      <c r="T1092" s="3">
        <f>IFERROR(VLOOKUP(D1092,[13]CANCEL!$F$16:$M$48,8,0),0)</f>
        <v>0</v>
      </c>
      <c r="U1092" s="3">
        <f>IFERROR(VLOOKUP(B1092,[13]Aaf_PENSION!$C$16:$M$112,11,0),0)</f>
        <v>0</v>
      </c>
      <c r="V1092" s="3">
        <f>IFERROR(VLOOKUP(B1092,[13]Aaf_SALUD!$C$16:$M$112,11,0),0)</f>
        <v>0</v>
      </c>
      <c r="W1092" s="3">
        <f>IFERROR(VLOOKUP(D1092,[13]CALIDAD!$F$16:$M$1122,8,0),0)</f>
        <v>50481528</v>
      </c>
      <c r="X1092" s="3">
        <f>IFERROR(VLOOKUP(D1092,'[14]dinamica municip ok'!$F$4:$G$1107,2,0),0)</f>
        <v>255513615</v>
      </c>
      <c r="Y1092" s="3">
        <f>IFERROR(VLOOKUP(B1092,[13]Ap_CESANTIAS!$C$16:$M$112,11,0),0)</f>
        <v>0</v>
      </c>
      <c r="Z1092" s="3">
        <f>IFERROR(VLOOKUP(B1092,[13]Ap_PENSION!$C$16:$M$112,11,0),0)</f>
        <v>0</v>
      </c>
      <c r="AA1092" s="3">
        <f>IFERROR(VLOOKUP(B1092,[13]Ap_SALUD!$C$16:$M$112,11,0),0)</f>
        <v>0</v>
      </c>
      <c r="AB1092" s="3"/>
      <c r="AC1092" s="36">
        <f t="shared" si="48"/>
        <v>305995143</v>
      </c>
      <c r="AD1092" s="37">
        <f t="shared" si="50"/>
        <v>151444588</v>
      </c>
      <c r="AE1092" s="144"/>
    </row>
    <row r="1093" spans="1:31" x14ac:dyDescent="0.25">
      <c r="A1093" s="29">
        <v>1081</v>
      </c>
      <c r="B1093" s="61"/>
      <c r="C1093" s="143" t="str">
        <f>VLOOKUP(D1093,[8]Hoja1!$A$2:$B$1115,2,0)</f>
        <v>76895</v>
      </c>
      <c r="D1093" s="31">
        <v>891900624</v>
      </c>
      <c r="E1093" s="31">
        <v>219576895</v>
      </c>
      <c r="F1093" s="61" t="s">
        <v>1218</v>
      </c>
      <c r="G1093" s="33">
        <v>0</v>
      </c>
      <c r="H1093" s="33">
        <v>0</v>
      </c>
      <c r="I1093" s="3">
        <f>IFERROR(VLOOKUP(C1093,'[6]Anexo 2'!$A$9:$G$1115,7,0),0)</f>
        <v>424428776</v>
      </c>
      <c r="J1093" s="3">
        <f>IFERROR(VLOOKUP(C1093,'[6]Anexo 1'!$A$9:$F$1115,6,0),0)</f>
        <v>510874046</v>
      </c>
      <c r="K1093" s="3"/>
      <c r="L1093" s="3"/>
      <c r="M1093" s="3"/>
      <c r="N1093" s="3"/>
      <c r="O1093" s="3"/>
      <c r="P1093" s="34">
        <f t="shared" si="49"/>
        <v>935302822</v>
      </c>
      <c r="Q1093" s="35">
        <f>VLOOKUP(D1093,FEBRERO!$D$13:$Q$1147,14,0)+VLOOKUP(D1093,FEBRERO!$D$13:$AC$1147,26,0)</f>
        <v>0</v>
      </c>
      <c r="R1093" s="3">
        <f>IFERROR(VLOOKUP(D1093,[13]ServNOMINA!$F$16:$M$112,8,0),0)</f>
        <v>0</v>
      </c>
      <c r="S1093" s="3">
        <f>IFERROR(VLOOKUP(D1093,[13]ServOTROS!$F$16:$M$112,8,0),0)</f>
        <v>0</v>
      </c>
      <c r="T1093" s="3">
        <f>IFERROR(VLOOKUP(D1093,[13]CANCEL!$F$16:$M$48,8,0),0)</f>
        <v>0</v>
      </c>
      <c r="U1093" s="3">
        <f>IFERROR(VLOOKUP(B1093,[13]Aaf_PENSION!$C$16:$M$112,11,0),0)</f>
        <v>0</v>
      </c>
      <c r="V1093" s="3">
        <f>IFERROR(VLOOKUP(B1093,[13]Aaf_SALUD!$C$16:$M$112,11,0),0)</f>
        <v>0</v>
      </c>
      <c r="W1093" s="3">
        <f>IFERROR(VLOOKUP(D1093,[13]CALIDAD!$F$16:$M$1122,8,0),0)</f>
        <v>106107195</v>
      </c>
      <c r="X1093" s="3">
        <f>IFERROR(VLOOKUP(D1093,'[14]dinamica municip ok'!$F$4:$G$1107,2,0),0)</f>
        <v>510874046</v>
      </c>
      <c r="Y1093" s="3">
        <f>IFERROR(VLOOKUP(B1093,[13]Ap_CESANTIAS!$C$16:$M$112,11,0),0)</f>
        <v>0</v>
      </c>
      <c r="Z1093" s="3">
        <f>IFERROR(VLOOKUP(B1093,[13]Ap_PENSION!$C$16:$M$112,11,0),0)</f>
        <v>0</v>
      </c>
      <c r="AA1093" s="3">
        <f>IFERROR(VLOOKUP(B1093,[13]Ap_SALUD!$C$16:$M$112,11,0),0)</f>
        <v>0</v>
      </c>
      <c r="AB1093" s="3"/>
      <c r="AC1093" s="36">
        <f t="shared" si="48"/>
        <v>616981241</v>
      </c>
      <c r="AD1093" s="37">
        <f t="shared" si="50"/>
        <v>318321581</v>
      </c>
      <c r="AE1093" s="144"/>
    </row>
    <row r="1094" spans="1:31" x14ac:dyDescent="0.25">
      <c r="A1094" s="38">
        <v>1082</v>
      </c>
      <c r="B1094" s="61"/>
      <c r="C1094" s="143" t="str">
        <f>VLOOKUP(D1094,[8]Hoja1!$A$2:$B$1115,2,0)</f>
        <v>81001</v>
      </c>
      <c r="D1094" s="31">
        <v>800102504</v>
      </c>
      <c r="E1094" s="31">
        <v>210181001</v>
      </c>
      <c r="F1094" s="61" t="s">
        <v>1219</v>
      </c>
      <c r="G1094" s="33">
        <v>0</v>
      </c>
      <c r="H1094" s="33">
        <v>0</v>
      </c>
      <c r="I1094" s="3">
        <f>IFERROR(VLOOKUP(C1094,'[6]Anexo 2'!$A$9:$G$1115,7,0),0)</f>
        <v>2612345696</v>
      </c>
      <c r="J1094" s="3">
        <f>IFERROR(VLOOKUP(C1094,'[6]Anexo 1'!$A$9:$F$1115,6,0),0)</f>
        <v>2124613165</v>
      </c>
      <c r="K1094" s="3"/>
      <c r="L1094" s="3"/>
      <c r="M1094" s="3"/>
      <c r="N1094" s="3"/>
      <c r="O1094" s="3"/>
      <c r="P1094" s="34">
        <f t="shared" si="49"/>
        <v>4736958861</v>
      </c>
      <c r="Q1094" s="35">
        <f>VLOOKUP(D1094,FEBRERO!$D$13:$Q$1147,14,0)+VLOOKUP(D1094,FEBRERO!$D$13:$AC$1147,26,0)</f>
        <v>0</v>
      </c>
      <c r="R1094" s="3">
        <f>IFERROR(VLOOKUP(D1094,[13]ServNOMINA!$F$16:$M$112,8,0),0)</f>
        <v>0</v>
      </c>
      <c r="S1094" s="3">
        <f>IFERROR(VLOOKUP(D1094,[13]ServOTROS!$F$16:$M$112,8,0),0)</f>
        <v>0</v>
      </c>
      <c r="T1094" s="3">
        <f>IFERROR(VLOOKUP(D1094,[13]CANCEL!$F$16:$M$48,8,0),0)</f>
        <v>0</v>
      </c>
      <c r="U1094" s="3">
        <f>IFERROR(VLOOKUP(B1094,[13]Aaf_PENSION!$C$16:$M$112,11,0),0)</f>
        <v>0</v>
      </c>
      <c r="V1094" s="3">
        <f>IFERROR(VLOOKUP(B1094,[13]Aaf_SALUD!$C$16:$M$112,11,0),0)</f>
        <v>0</v>
      </c>
      <c r="W1094" s="3">
        <f>IFERROR(VLOOKUP(D1094,[13]CALIDAD!$F$16:$M$1122,8,0),0)</f>
        <v>653086425</v>
      </c>
      <c r="X1094" s="3">
        <f>IFERROR(VLOOKUP(D1094,'[14]dinamica municip ok'!$F$4:$G$1107,2,0),0)</f>
        <v>2124613165</v>
      </c>
      <c r="Y1094" s="3">
        <f>IFERROR(VLOOKUP(B1094,[13]Ap_CESANTIAS!$C$16:$M$112,11,0),0)</f>
        <v>0</v>
      </c>
      <c r="Z1094" s="3">
        <f>IFERROR(VLOOKUP(B1094,[13]Ap_PENSION!$C$16:$M$112,11,0),0)</f>
        <v>0</v>
      </c>
      <c r="AA1094" s="3">
        <f>IFERROR(VLOOKUP(B1094,[13]Ap_SALUD!$C$16:$M$112,11,0),0)</f>
        <v>0</v>
      </c>
      <c r="AB1094" s="3"/>
      <c r="AC1094" s="36">
        <f t="shared" si="48"/>
        <v>2777699590</v>
      </c>
      <c r="AD1094" s="37">
        <f t="shared" si="50"/>
        <v>1959259271</v>
      </c>
      <c r="AE1094" s="144"/>
    </row>
    <row r="1095" spans="1:31" x14ac:dyDescent="0.25">
      <c r="A1095" s="29">
        <v>1083</v>
      </c>
      <c r="B1095" s="61"/>
      <c r="C1095" s="143" t="str">
        <f>VLOOKUP(D1095,[8]Hoja1!$A$2:$B$1115,2,0)</f>
        <v>81065</v>
      </c>
      <c r="D1095" s="31">
        <v>892099494</v>
      </c>
      <c r="E1095" s="31">
        <v>216581065</v>
      </c>
      <c r="F1095" s="61" t="s">
        <v>1220</v>
      </c>
      <c r="G1095" s="33">
        <v>0</v>
      </c>
      <c r="H1095" s="33">
        <v>0</v>
      </c>
      <c r="I1095" s="3">
        <f>IFERROR(VLOOKUP(C1095,'[6]Anexo 2'!$A$9:$G$1115,7,0),0)</f>
        <v>1722640160</v>
      </c>
      <c r="J1095" s="3">
        <f>IFERROR(VLOOKUP(C1095,'[6]Anexo 1'!$A$9:$F$1115,6,0),0)</f>
        <v>1534257968</v>
      </c>
      <c r="K1095" s="3"/>
      <c r="L1095" s="3"/>
      <c r="M1095" s="3"/>
      <c r="N1095" s="3"/>
      <c r="O1095" s="3"/>
      <c r="P1095" s="34">
        <f t="shared" si="49"/>
        <v>3256898128</v>
      </c>
      <c r="Q1095" s="35">
        <f>VLOOKUP(D1095,FEBRERO!$D$13:$Q$1147,14,0)+VLOOKUP(D1095,FEBRERO!$D$13:$AC$1147,26,0)</f>
        <v>0</v>
      </c>
      <c r="R1095" s="3">
        <f>IFERROR(VLOOKUP(D1095,[13]ServNOMINA!$F$16:$M$112,8,0),0)</f>
        <v>0</v>
      </c>
      <c r="S1095" s="3">
        <f>IFERROR(VLOOKUP(D1095,[13]ServOTROS!$F$16:$M$112,8,0),0)</f>
        <v>0</v>
      </c>
      <c r="T1095" s="3">
        <f>IFERROR(VLOOKUP(D1095,[13]CANCEL!$F$16:$M$48,8,0),0)</f>
        <v>0</v>
      </c>
      <c r="U1095" s="3">
        <f>IFERROR(VLOOKUP(B1095,[13]Aaf_PENSION!$C$16:$M$112,11,0),0)</f>
        <v>0</v>
      </c>
      <c r="V1095" s="3">
        <f>IFERROR(VLOOKUP(B1095,[13]Aaf_SALUD!$C$16:$M$112,11,0),0)</f>
        <v>0</v>
      </c>
      <c r="W1095" s="3">
        <f>IFERROR(VLOOKUP(D1095,[13]CALIDAD!$F$16:$M$1122,8,0),0)</f>
        <v>430660041</v>
      </c>
      <c r="X1095" s="3">
        <f>IFERROR(VLOOKUP(D1095,'[14]dinamica municip ok'!$F$4:$G$1107,2,0),0)</f>
        <v>1534257968</v>
      </c>
      <c r="Y1095" s="3">
        <f>IFERROR(VLOOKUP(B1095,[13]Ap_CESANTIAS!$C$16:$M$112,11,0),0)</f>
        <v>0</v>
      </c>
      <c r="Z1095" s="3">
        <f>IFERROR(VLOOKUP(B1095,[13]Ap_PENSION!$C$16:$M$112,11,0),0)</f>
        <v>0</v>
      </c>
      <c r="AA1095" s="3">
        <f>IFERROR(VLOOKUP(B1095,[13]Ap_SALUD!$C$16:$M$112,11,0),0)</f>
        <v>0</v>
      </c>
      <c r="AB1095" s="3"/>
      <c r="AC1095" s="36">
        <f t="shared" si="48"/>
        <v>1964918009</v>
      </c>
      <c r="AD1095" s="37">
        <f t="shared" si="50"/>
        <v>1291980119</v>
      </c>
      <c r="AE1095" s="144"/>
    </row>
    <row r="1096" spans="1:31" x14ac:dyDescent="0.25">
      <c r="A1096" s="38">
        <v>1084</v>
      </c>
      <c r="B1096" s="61"/>
      <c r="C1096" s="143" t="str">
        <f>VLOOKUP(D1096,[8]Hoja1!$A$2:$B$1115,2,0)</f>
        <v>81220</v>
      </c>
      <c r="D1096" s="31">
        <v>800014434</v>
      </c>
      <c r="E1096" s="31">
        <v>212081220</v>
      </c>
      <c r="F1096" s="61" t="s">
        <v>1221</v>
      </c>
      <c r="G1096" s="33">
        <v>0</v>
      </c>
      <c r="H1096" s="33">
        <v>0</v>
      </c>
      <c r="I1096" s="3">
        <f>IFERROR(VLOOKUP(C1096,'[6]Anexo 2'!$A$9:$G$1115,7,0),0)</f>
        <v>97634112</v>
      </c>
      <c r="J1096" s="3">
        <f>IFERROR(VLOOKUP(C1096,'[6]Anexo 1'!$A$9:$F$1115,6,0),0)</f>
        <v>99497855</v>
      </c>
      <c r="K1096" s="3"/>
      <c r="L1096" s="3"/>
      <c r="M1096" s="3"/>
      <c r="N1096" s="3"/>
      <c r="O1096" s="3"/>
      <c r="P1096" s="34">
        <f t="shared" si="49"/>
        <v>197131967</v>
      </c>
      <c r="Q1096" s="35">
        <f>VLOOKUP(D1096,FEBRERO!$D$13:$Q$1147,14,0)+VLOOKUP(D1096,FEBRERO!$D$13:$AC$1147,26,0)</f>
        <v>0</v>
      </c>
      <c r="R1096" s="3">
        <f>IFERROR(VLOOKUP(D1096,[13]ServNOMINA!$F$16:$M$112,8,0),0)</f>
        <v>0</v>
      </c>
      <c r="S1096" s="3">
        <f>IFERROR(VLOOKUP(D1096,[13]ServOTROS!$F$16:$M$112,8,0),0)</f>
        <v>0</v>
      </c>
      <c r="T1096" s="3">
        <f>IFERROR(VLOOKUP(D1096,[13]CANCEL!$F$16:$M$48,8,0),0)</f>
        <v>0</v>
      </c>
      <c r="U1096" s="3">
        <f>IFERROR(VLOOKUP(B1096,[13]Aaf_PENSION!$C$16:$M$112,11,0),0)</f>
        <v>0</v>
      </c>
      <c r="V1096" s="3">
        <f>IFERROR(VLOOKUP(B1096,[13]Aaf_SALUD!$C$16:$M$112,11,0),0)</f>
        <v>0</v>
      </c>
      <c r="W1096" s="3">
        <f>IFERROR(VLOOKUP(D1096,[13]CALIDAD!$F$16:$M$1122,8,0),0)</f>
        <v>24408528</v>
      </c>
      <c r="X1096" s="3">
        <f>IFERROR(VLOOKUP(D1096,'[14]dinamica municip ok'!$F$4:$G$1107,2,0),0)</f>
        <v>99497855</v>
      </c>
      <c r="Y1096" s="3">
        <f>IFERROR(VLOOKUP(B1096,[13]Ap_CESANTIAS!$C$16:$M$112,11,0),0)</f>
        <v>0</v>
      </c>
      <c r="Z1096" s="3">
        <f>IFERROR(VLOOKUP(B1096,[13]Ap_PENSION!$C$16:$M$112,11,0),0)</f>
        <v>0</v>
      </c>
      <c r="AA1096" s="3">
        <f>IFERROR(VLOOKUP(B1096,[13]Ap_SALUD!$C$16:$M$112,11,0),0)</f>
        <v>0</v>
      </c>
      <c r="AB1096" s="3"/>
      <c r="AC1096" s="36">
        <f t="shared" si="48"/>
        <v>123906383</v>
      </c>
      <c r="AD1096" s="37">
        <f t="shared" si="50"/>
        <v>73225584</v>
      </c>
      <c r="AE1096" s="144"/>
    </row>
    <row r="1097" spans="1:31" x14ac:dyDescent="0.25">
      <c r="A1097" s="29">
        <v>1085</v>
      </c>
      <c r="B1097" s="61"/>
      <c r="C1097" s="143" t="str">
        <f>VLOOKUP(D1097,[8]Hoja1!$A$2:$B$1115,2,0)</f>
        <v>81300</v>
      </c>
      <c r="D1097" s="31">
        <v>800136069</v>
      </c>
      <c r="E1097" s="31">
        <v>210081300</v>
      </c>
      <c r="F1097" s="61" t="s">
        <v>1222</v>
      </c>
      <c r="G1097" s="33">
        <v>0</v>
      </c>
      <c r="H1097" s="33">
        <v>0</v>
      </c>
      <c r="I1097" s="3">
        <f>IFERROR(VLOOKUP(C1097,'[6]Anexo 2'!$A$9:$G$1115,7,0),0)</f>
        <v>765026400</v>
      </c>
      <c r="J1097" s="3">
        <f>IFERROR(VLOOKUP(C1097,'[6]Anexo 1'!$A$9:$F$1115,6,0),0)</f>
        <v>658789124</v>
      </c>
      <c r="K1097" s="3"/>
      <c r="L1097" s="3"/>
      <c r="M1097" s="3"/>
      <c r="N1097" s="3"/>
      <c r="O1097" s="3"/>
      <c r="P1097" s="34">
        <f t="shared" si="49"/>
        <v>1423815524</v>
      </c>
      <c r="Q1097" s="35">
        <f>VLOOKUP(D1097,FEBRERO!$D$13:$Q$1147,14,0)+VLOOKUP(D1097,FEBRERO!$D$13:$AC$1147,26,0)</f>
        <v>0</v>
      </c>
      <c r="R1097" s="3">
        <f>IFERROR(VLOOKUP(D1097,[13]ServNOMINA!$F$16:$M$112,8,0),0)</f>
        <v>0</v>
      </c>
      <c r="S1097" s="3">
        <f>IFERROR(VLOOKUP(D1097,[13]ServOTROS!$F$16:$M$112,8,0),0)</f>
        <v>0</v>
      </c>
      <c r="T1097" s="3">
        <f>IFERROR(VLOOKUP(D1097,[13]CANCEL!$F$16:$M$48,8,0),0)</f>
        <v>0</v>
      </c>
      <c r="U1097" s="3">
        <f>IFERROR(VLOOKUP(B1097,[13]Aaf_PENSION!$C$16:$M$112,11,0),0)</f>
        <v>0</v>
      </c>
      <c r="V1097" s="3">
        <f>IFERROR(VLOOKUP(B1097,[13]Aaf_SALUD!$C$16:$M$112,11,0),0)</f>
        <v>0</v>
      </c>
      <c r="W1097" s="3">
        <f>IFERROR(VLOOKUP(D1097,[13]CALIDAD!$F$16:$M$1122,8,0),0)</f>
        <v>191256600</v>
      </c>
      <c r="X1097" s="3">
        <f>IFERROR(VLOOKUP(D1097,'[14]dinamica municip ok'!$F$4:$G$1107,2,0),0)</f>
        <v>658789124</v>
      </c>
      <c r="Y1097" s="3">
        <f>IFERROR(VLOOKUP(B1097,[13]Ap_CESANTIAS!$C$16:$M$112,11,0),0)</f>
        <v>0</v>
      </c>
      <c r="Z1097" s="3">
        <f>IFERROR(VLOOKUP(B1097,[13]Ap_PENSION!$C$16:$M$112,11,0),0)</f>
        <v>0</v>
      </c>
      <c r="AA1097" s="3">
        <f>IFERROR(VLOOKUP(B1097,[13]Ap_SALUD!$C$16:$M$112,11,0),0)</f>
        <v>0</v>
      </c>
      <c r="AB1097" s="3"/>
      <c r="AC1097" s="36">
        <f t="shared" si="48"/>
        <v>850045724</v>
      </c>
      <c r="AD1097" s="37">
        <f t="shared" si="50"/>
        <v>573769800</v>
      </c>
      <c r="AE1097" s="144"/>
    </row>
    <row r="1098" spans="1:31" x14ac:dyDescent="0.25">
      <c r="A1098" s="38">
        <v>1086</v>
      </c>
      <c r="B1098" s="61"/>
      <c r="C1098" s="143" t="str">
        <f>VLOOKUP(D1098,[8]Hoja1!$A$2:$B$1115,2,0)</f>
        <v>81591</v>
      </c>
      <c r="D1098" s="31">
        <v>800102798</v>
      </c>
      <c r="E1098" s="31">
        <v>219181591</v>
      </c>
      <c r="F1098" s="61" t="s">
        <v>1223</v>
      </c>
      <c r="G1098" s="33">
        <v>0</v>
      </c>
      <c r="H1098" s="33">
        <v>0</v>
      </c>
      <c r="I1098" s="3">
        <f>IFERROR(VLOOKUP(C1098,'[6]Anexo 2'!$A$9:$G$1115,7,0),0)</f>
        <v>104395406</v>
      </c>
      <c r="J1098" s="3">
        <f>IFERROR(VLOOKUP(C1098,'[6]Anexo 1'!$A$9:$F$1115,6,0),0)</f>
        <v>92175437</v>
      </c>
      <c r="K1098" s="3"/>
      <c r="L1098" s="3"/>
      <c r="M1098" s="3"/>
      <c r="N1098" s="3"/>
      <c r="O1098" s="3"/>
      <c r="P1098" s="34">
        <f t="shared" si="49"/>
        <v>196570843</v>
      </c>
      <c r="Q1098" s="35">
        <f>VLOOKUP(D1098,FEBRERO!$D$13:$Q$1147,14,0)+VLOOKUP(D1098,FEBRERO!$D$13:$AC$1147,26,0)</f>
        <v>0</v>
      </c>
      <c r="R1098" s="3">
        <f>IFERROR(VLOOKUP(D1098,[13]ServNOMINA!$F$16:$M$112,8,0),0)</f>
        <v>0</v>
      </c>
      <c r="S1098" s="3">
        <f>IFERROR(VLOOKUP(D1098,[13]ServOTROS!$F$16:$M$112,8,0),0)</f>
        <v>0</v>
      </c>
      <c r="T1098" s="3">
        <f>IFERROR(VLOOKUP(D1098,[13]CANCEL!$F$16:$M$48,8,0),0)</f>
        <v>0</v>
      </c>
      <c r="U1098" s="3">
        <f>IFERROR(VLOOKUP(B1098,[13]Aaf_PENSION!$C$16:$M$112,11,0),0)</f>
        <v>0</v>
      </c>
      <c r="V1098" s="3">
        <f>IFERROR(VLOOKUP(B1098,[13]Aaf_SALUD!$C$16:$M$112,11,0),0)</f>
        <v>0</v>
      </c>
      <c r="W1098" s="3">
        <f>IFERROR(VLOOKUP(D1098,[13]CALIDAD!$F$16:$M$1122,8,0),0)</f>
        <v>26098851</v>
      </c>
      <c r="X1098" s="3">
        <f>IFERROR(VLOOKUP(D1098,'[14]dinamica municip ok'!$F$4:$G$1107,2,0),0)</f>
        <v>92175437</v>
      </c>
      <c r="Y1098" s="3">
        <f>IFERROR(VLOOKUP(B1098,[13]Ap_CESANTIAS!$C$16:$M$112,11,0),0)</f>
        <v>0</v>
      </c>
      <c r="Z1098" s="3">
        <f>IFERROR(VLOOKUP(B1098,[13]Ap_PENSION!$C$16:$M$112,11,0),0)</f>
        <v>0</v>
      </c>
      <c r="AA1098" s="3">
        <f>IFERROR(VLOOKUP(B1098,[13]Ap_SALUD!$C$16:$M$112,11,0),0)</f>
        <v>0</v>
      </c>
      <c r="AB1098" s="3"/>
      <c r="AC1098" s="36">
        <f t="shared" si="48"/>
        <v>118274288</v>
      </c>
      <c r="AD1098" s="37">
        <f t="shared" si="50"/>
        <v>78296555</v>
      </c>
      <c r="AE1098" s="144"/>
    </row>
    <row r="1099" spans="1:31" x14ac:dyDescent="0.25">
      <c r="A1099" s="29">
        <v>1087</v>
      </c>
      <c r="B1099" s="61"/>
      <c r="C1099" s="143" t="str">
        <f>VLOOKUP(D1099,[8]Hoja1!$A$2:$B$1115,2,0)</f>
        <v>81736</v>
      </c>
      <c r="D1099" s="31">
        <v>800102799</v>
      </c>
      <c r="E1099" s="31">
        <v>213681736</v>
      </c>
      <c r="F1099" s="61" t="s">
        <v>1224</v>
      </c>
      <c r="G1099" s="33">
        <v>0</v>
      </c>
      <c r="H1099" s="33">
        <v>0</v>
      </c>
      <c r="I1099" s="3">
        <f>IFERROR(VLOOKUP(C1099,'[6]Anexo 2'!$A$9:$G$1115,7,0),0)</f>
        <v>1536326912</v>
      </c>
      <c r="J1099" s="3">
        <f>IFERROR(VLOOKUP(C1099,'[6]Anexo 1'!$A$9:$F$1115,6,0),0)</f>
        <v>1462210228</v>
      </c>
      <c r="K1099" s="3"/>
      <c r="L1099" s="3"/>
      <c r="M1099" s="3"/>
      <c r="N1099" s="3"/>
      <c r="O1099" s="3"/>
      <c r="P1099" s="34">
        <f t="shared" si="49"/>
        <v>2998537140</v>
      </c>
      <c r="Q1099" s="35">
        <f>VLOOKUP(D1099,FEBRERO!$D$13:$Q$1147,14,0)+VLOOKUP(D1099,FEBRERO!$D$13:$AC$1147,26,0)</f>
        <v>0</v>
      </c>
      <c r="R1099" s="3">
        <f>IFERROR(VLOOKUP(D1099,[13]ServNOMINA!$F$16:$M$112,8,0),0)</f>
        <v>0</v>
      </c>
      <c r="S1099" s="3">
        <f>IFERROR(VLOOKUP(D1099,[13]ServOTROS!$F$16:$M$112,8,0),0)</f>
        <v>0</v>
      </c>
      <c r="T1099" s="3">
        <f>IFERROR(VLOOKUP(D1099,[13]CANCEL!$F$16:$M$48,8,0),0)</f>
        <v>0</v>
      </c>
      <c r="U1099" s="3">
        <f>IFERROR(VLOOKUP(B1099,[13]Aaf_PENSION!$C$16:$M$112,11,0),0)</f>
        <v>0</v>
      </c>
      <c r="V1099" s="3">
        <f>IFERROR(VLOOKUP(B1099,[13]Aaf_SALUD!$C$16:$M$112,11,0),0)</f>
        <v>0</v>
      </c>
      <c r="W1099" s="3">
        <f>IFERROR(VLOOKUP(D1099,[13]CALIDAD!$F$16:$M$1122,8,0),0)</f>
        <v>384081729</v>
      </c>
      <c r="X1099" s="3">
        <f>IFERROR(VLOOKUP(D1099,'[14]dinamica municip ok'!$F$4:$G$1107,2,0),0)</f>
        <v>1462210228</v>
      </c>
      <c r="Y1099" s="3">
        <f>IFERROR(VLOOKUP(B1099,[13]Ap_CESANTIAS!$C$16:$M$112,11,0),0)</f>
        <v>0</v>
      </c>
      <c r="Z1099" s="3">
        <f>IFERROR(VLOOKUP(B1099,[13]Ap_PENSION!$C$16:$M$112,11,0),0)</f>
        <v>0</v>
      </c>
      <c r="AA1099" s="3">
        <f>IFERROR(VLOOKUP(B1099,[13]Ap_SALUD!$C$16:$M$112,11,0),0)</f>
        <v>0</v>
      </c>
      <c r="AB1099" s="3"/>
      <c r="AC1099" s="36">
        <f t="shared" si="48"/>
        <v>1846291957</v>
      </c>
      <c r="AD1099" s="37">
        <f t="shared" si="50"/>
        <v>1152245183</v>
      </c>
      <c r="AE1099" s="144"/>
    </row>
    <row r="1100" spans="1:31" x14ac:dyDescent="0.25">
      <c r="A1100" s="38">
        <v>1088</v>
      </c>
      <c r="B1100" s="61"/>
      <c r="C1100" s="143" t="str">
        <f>VLOOKUP(D1100,[8]Hoja1!$A$2:$B$1115,2,0)</f>
        <v>81794</v>
      </c>
      <c r="D1100" s="31">
        <v>800102801</v>
      </c>
      <c r="E1100" s="31">
        <v>219481794</v>
      </c>
      <c r="F1100" s="61" t="s">
        <v>1225</v>
      </c>
      <c r="G1100" s="33">
        <v>0</v>
      </c>
      <c r="H1100" s="33">
        <v>0</v>
      </c>
      <c r="I1100" s="3">
        <f>IFERROR(VLOOKUP(C1100,'[6]Anexo 2'!$A$9:$G$1115,7,0),0)</f>
        <v>2032253824</v>
      </c>
      <c r="J1100" s="3">
        <f>IFERROR(VLOOKUP(C1100,'[6]Anexo 1'!$A$9:$F$1115,6,0),0)</f>
        <v>1769114197</v>
      </c>
      <c r="K1100" s="3"/>
      <c r="L1100" s="3"/>
      <c r="M1100" s="3"/>
      <c r="N1100" s="3"/>
      <c r="O1100" s="3"/>
      <c r="P1100" s="34">
        <f t="shared" si="49"/>
        <v>3801368021</v>
      </c>
      <c r="Q1100" s="35">
        <f>VLOOKUP(D1100,FEBRERO!$D$13:$Q$1147,14,0)+VLOOKUP(D1100,FEBRERO!$D$13:$AC$1147,26,0)</f>
        <v>0</v>
      </c>
      <c r="R1100" s="3">
        <f>IFERROR(VLOOKUP(D1100,[13]ServNOMINA!$F$16:$M$112,8,0),0)</f>
        <v>0</v>
      </c>
      <c r="S1100" s="3">
        <f>IFERROR(VLOOKUP(D1100,[13]ServOTROS!$F$16:$M$112,8,0),0)</f>
        <v>0</v>
      </c>
      <c r="T1100" s="3">
        <f>IFERROR(VLOOKUP(D1100,[13]CANCEL!$F$16:$M$48,8,0),0)</f>
        <v>0</v>
      </c>
      <c r="U1100" s="3">
        <f>IFERROR(VLOOKUP(B1100,[13]Aaf_PENSION!$C$16:$M$112,11,0),0)</f>
        <v>0</v>
      </c>
      <c r="V1100" s="3">
        <f>IFERROR(VLOOKUP(B1100,[13]Aaf_SALUD!$C$16:$M$112,11,0),0)</f>
        <v>0</v>
      </c>
      <c r="W1100" s="3">
        <f>IFERROR(VLOOKUP(D1100,[13]CALIDAD!$F$16:$M$1122,8,0),0)</f>
        <v>508063455</v>
      </c>
      <c r="X1100" s="3">
        <f>IFERROR(VLOOKUP(D1100,'[14]dinamica municip ok'!$F$4:$G$1107,2,0),0)</f>
        <v>1769114197</v>
      </c>
      <c r="Y1100" s="3">
        <f>IFERROR(VLOOKUP(B1100,[13]Ap_CESANTIAS!$C$16:$M$112,11,0),0)</f>
        <v>0</v>
      </c>
      <c r="Z1100" s="3">
        <f>IFERROR(VLOOKUP(B1100,[13]Ap_PENSION!$C$16:$M$112,11,0),0)</f>
        <v>0</v>
      </c>
      <c r="AA1100" s="3">
        <f>IFERROR(VLOOKUP(B1100,[13]Ap_SALUD!$C$16:$M$112,11,0),0)</f>
        <v>0</v>
      </c>
      <c r="AB1100" s="3"/>
      <c r="AC1100" s="36">
        <f t="shared" si="48"/>
        <v>2277177652</v>
      </c>
      <c r="AD1100" s="37">
        <f t="shared" si="50"/>
        <v>1524190369</v>
      </c>
      <c r="AE1100" s="144"/>
    </row>
    <row r="1101" spans="1:31" x14ac:dyDescent="0.25">
      <c r="A1101" s="29">
        <v>1089</v>
      </c>
      <c r="B1101" s="61"/>
      <c r="C1101" s="143" t="str">
        <f>VLOOKUP(D1101,[8]Hoja1!$A$2:$B$1115,2,0)</f>
        <v>85010</v>
      </c>
      <c r="D1101" s="31">
        <v>891855200</v>
      </c>
      <c r="E1101" s="31">
        <v>211085010</v>
      </c>
      <c r="F1101" s="61" t="s">
        <v>1226</v>
      </c>
      <c r="G1101" s="33">
        <v>0</v>
      </c>
      <c r="H1101" s="33">
        <v>0</v>
      </c>
      <c r="I1101" s="3">
        <f>IFERROR(VLOOKUP(C1101,'[6]Anexo 2'!$A$9:$G$1115,7,0),0)</f>
        <v>696508456</v>
      </c>
      <c r="J1101" s="3">
        <f>IFERROR(VLOOKUP(C1101,'[6]Anexo 1'!$A$9:$F$1115,6,0),0)</f>
        <v>749237604</v>
      </c>
      <c r="K1101" s="3"/>
      <c r="L1101" s="3"/>
      <c r="M1101" s="3"/>
      <c r="N1101" s="3"/>
      <c r="O1101" s="3"/>
      <c r="P1101" s="34">
        <f t="shared" si="49"/>
        <v>1445746060</v>
      </c>
      <c r="Q1101" s="35">
        <f>VLOOKUP(D1101,FEBRERO!$D$13:$Q$1147,14,0)+VLOOKUP(D1101,FEBRERO!$D$13:$AC$1147,26,0)</f>
        <v>0</v>
      </c>
      <c r="R1101" s="3">
        <f>IFERROR(VLOOKUP(D1101,[13]ServNOMINA!$F$16:$M$112,8,0),0)</f>
        <v>0</v>
      </c>
      <c r="S1101" s="3">
        <f>IFERROR(VLOOKUP(D1101,[13]ServOTROS!$F$16:$M$112,8,0),0)</f>
        <v>0</v>
      </c>
      <c r="T1101" s="3">
        <f>IFERROR(VLOOKUP(D1101,[13]CANCEL!$F$16:$M$48,8,0),0)</f>
        <v>0</v>
      </c>
      <c r="U1101" s="3">
        <f>IFERROR(VLOOKUP(B1101,[13]Aaf_PENSION!$C$16:$M$112,11,0),0)</f>
        <v>0</v>
      </c>
      <c r="V1101" s="3">
        <f>IFERROR(VLOOKUP(B1101,[13]Aaf_SALUD!$C$16:$M$112,11,0),0)</f>
        <v>0</v>
      </c>
      <c r="W1101" s="3">
        <f>IFERROR(VLOOKUP(D1101,[13]CALIDAD!$F$16:$M$1122,8,0),0)</f>
        <v>174127113</v>
      </c>
      <c r="X1101" s="3">
        <f>IFERROR(VLOOKUP(D1101,'[14]dinamica municip ok'!$F$4:$G$1107,2,0),0)</f>
        <v>749237604</v>
      </c>
      <c r="Y1101" s="3">
        <f>IFERROR(VLOOKUP(B1101,[13]Ap_CESANTIAS!$C$16:$M$112,11,0),0)</f>
        <v>0</v>
      </c>
      <c r="Z1101" s="3">
        <f>IFERROR(VLOOKUP(B1101,[13]Ap_PENSION!$C$16:$M$112,11,0),0)</f>
        <v>0</v>
      </c>
      <c r="AA1101" s="3">
        <f>IFERROR(VLOOKUP(B1101,[13]Ap_SALUD!$C$16:$M$112,11,0),0)</f>
        <v>0</v>
      </c>
      <c r="AB1101" s="3"/>
      <c r="AC1101" s="36">
        <f t="shared" ref="AC1101:AC1147" si="51">SUM(R1101:AA1101)</f>
        <v>923364717</v>
      </c>
      <c r="AD1101" s="37">
        <f t="shared" si="50"/>
        <v>522381343</v>
      </c>
      <c r="AE1101" s="144"/>
    </row>
    <row r="1102" spans="1:31" x14ac:dyDescent="0.25">
      <c r="A1102" s="38">
        <v>1090</v>
      </c>
      <c r="B1102" s="61"/>
      <c r="C1102" s="143" t="str">
        <f>VLOOKUP(D1102,[8]Hoja1!$A$2:$B$1115,2,0)</f>
        <v>85015</v>
      </c>
      <c r="D1102" s="31">
        <v>800086017</v>
      </c>
      <c r="E1102" s="31">
        <v>211585015</v>
      </c>
      <c r="F1102" s="61" t="s">
        <v>1227</v>
      </c>
      <c r="G1102" s="33">
        <v>0</v>
      </c>
      <c r="H1102" s="33">
        <v>0</v>
      </c>
      <c r="I1102" s="3">
        <f>IFERROR(VLOOKUP(C1102,'[6]Anexo 2'!$A$9:$G$1115,7,0),0)</f>
        <v>38601227</v>
      </c>
      <c r="J1102" s="3">
        <f>IFERROR(VLOOKUP(C1102,'[6]Anexo 1'!$A$9:$F$1115,6,0),0)</f>
        <v>46677845</v>
      </c>
      <c r="K1102" s="3"/>
      <c r="L1102" s="3"/>
      <c r="M1102" s="3"/>
      <c r="N1102" s="3"/>
      <c r="O1102" s="3"/>
      <c r="P1102" s="34">
        <f t="shared" ref="P1102:P1147" si="52">SUM(G1102:N1102)</f>
        <v>85279072</v>
      </c>
      <c r="Q1102" s="35">
        <f>VLOOKUP(D1102,FEBRERO!$D$13:$Q$1147,14,0)+VLOOKUP(D1102,FEBRERO!$D$13:$AC$1147,26,0)</f>
        <v>0</v>
      </c>
      <c r="R1102" s="3">
        <f>IFERROR(VLOOKUP(D1102,[13]ServNOMINA!$F$16:$M$112,8,0),0)</f>
        <v>0</v>
      </c>
      <c r="S1102" s="3">
        <f>IFERROR(VLOOKUP(D1102,[13]ServOTROS!$F$16:$M$112,8,0),0)</f>
        <v>0</v>
      </c>
      <c r="T1102" s="3">
        <f>IFERROR(VLOOKUP(D1102,[13]CANCEL!$F$16:$M$48,8,0),0)</f>
        <v>0</v>
      </c>
      <c r="U1102" s="3">
        <f>IFERROR(VLOOKUP(B1102,[13]Aaf_PENSION!$C$16:$M$112,11,0),0)</f>
        <v>0</v>
      </c>
      <c r="V1102" s="3">
        <f>IFERROR(VLOOKUP(B1102,[13]Aaf_SALUD!$C$16:$M$112,11,0),0)</f>
        <v>0</v>
      </c>
      <c r="W1102" s="3">
        <f>IFERROR(VLOOKUP(D1102,[13]CALIDAD!$F$16:$M$1122,8,0),0)</f>
        <v>9650307</v>
      </c>
      <c r="X1102" s="3">
        <f>IFERROR(VLOOKUP(D1102,'[14]dinamica municip ok'!$F$4:$G$1107,2,0),0)</f>
        <v>46677845</v>
      </c>
      <c r="Y1102" s="3">
        <f>IFERROR(VLOOKUP(B1102,[13]Ap_CESANTIAS!$C$16:$M$112,11,0),0)</f>
        <v>0</v>
      </c>
      <c r="Z1102" s="3">
        <f>IFERROR(VLOOKUP(B1102,[13]Ap_PENSION!$C$16:$M$112,11,0),0)</f>
        <v>0</v>
      </c>
      <c r="AA1102" s="3">
        <f>IFERROR(VLOOKUP(B1102,[13]Ap_SALUD!$C$16:$M$112,11,0),0)</f>
        <v>0</v>
      </c>
      <c r="AB1102" s="3"/>
      <c r="AC1102" s="36">
        <f t="shared" si="51"/>
        <v>56328152</v>
      </c>
      <c r="AD1102" s="37">
        <f t="shared" si="50"/>
        <v>28950920</v>
      </c>
      <c r="AE1102" s="144"/>
    </row>
    <row r="1103" spans="1:31" x14ac:dyDescent="0.25">
      <c r="A1103" s="29">
        <v>1091</v>
      </c>
      <c r="B1103" s="61"/>
      <c r="C1103" s="143" t="str">
        <f>VLOOKUP(D1103,[8]Hoja1!$A$2:$B$1115,2,0)</f>
        <v>85125</v>
      </c>
      <c r="D1103" s="31">
        <v>800012638</v>
      </c>
      <c r="E1103" s="31">
        <v>212585125</v>
      </c>
      <c r="F1103" s="61" t="s">
        <v>1228</v>
      </c>
      <c r="G1103" s="33">
        <v>0</v>
      </c>
      <c r="H1103" s="33">
        <v>0</v>
      </c>
      <c r="I1103" s="3">
        <f>IFERROR(VLOOKUP(C1103,'[6]Anexo 2'!$A$9:$G$1115,7,0),0)</f>
        <v>505869680</v>
      </c>
      <c r="J1103" s="3">
        <f>IFERROR(VLOOKUP(C1103,'[6]Anexo 1'!$A$9:$F$1115,6,0),0)</f>
        <v>447401299</v>
      </c>
      <c r="K1103" s="3"/>
      <c r="L1103" s="3"/>
      <c r="M1103" s="3"/>
      <c r="N1103" s="3"/>
      <c r="O1103" s="3"/>
      <c r="P1103" s="34">
        <f t="shared" si="52"/>
        <v>953270979</v>
      </c>
      <c r="Q1103" s="35">
        <f>VLOOKUP(D1103,FEBRERO!$D$13:$Q$1147,14,0)+VLOOKUP(D1103,FEBRERO!$D$13:$AC$1147,26,0)</f>
        <v>0</v>
      </c>
      <c r="R1103" s="3">
        <f>IFERROR(VLOOKUP(D1103,[13]ServNOMINA!$F$16:$M$112,8,0),0)</f>
        <v>0</v>
      </c>
      <c r="S1103" s="3">
        <f>IFERROR(VLOOKUP(D1103,[13]ServOTROS!$F$16:$M$112,8,0),0)</f>
        <v>0</v>
      </c>
      <c r="T1103" s="3">
        <f>IFERROR(VLOOKUP(D1103,[13]CANCEL!$F$16:$M$48,8,0),0)</f>
        <v>0</v>
      </c>
      <c r="U1103" s="3">
        <f>IFERROR(VLOOKUP(B1103,[13]Aaf_PENSION!$C$16:$M$112,11,0),0)</f>
        <v>0</v>
      </c>
      <c r="V1103" s="3">
        <f>IFERROR(VLOOKUP(B1103,[13]Aaf_SALUD!$C$16:$M$112,11,0),0)</f>
        <v>0</v>
      </c>
      <c r="W1103" s="3">
        <f>IFERROR(VLOOKUP(D1103,[13]CALIDAD!$F$16:$M$1122,8,0),0)</f>
        <v>126467421</v>
      </c>
      <c r="X1103" s="3">
        <f>IFERROR(VLOOKUP(D1103,'[14]dinamica municip ok'!$F$4:$G$1107,2,0),0)</f>
        <v>447401299</v>
      </c>
      <c r="Y1103" s="3">
        <f>IFERROR(VLOOKUP(B1103,[13]Ap_CESANTIAS!$C$16:$M$112,11,0),0)</f>
        <v>0</v>
      </c>
      <c r="Z1103" s="3">
        <f>IFERROR(VLOOKUP(B1103,[13]Ap_PENSION!$C$16:$M$112,11,0),0)</f>
        <v>0</v>
      </c>
      <c r="AA1103" s="3">
        <f>IFERROR(VLOOKUP(B1103,[13]Ap_SALUD!$C$16:$M$112,11,0),0)</f>
        <v>0</v>
      </c>
      <c r="AB1103" s="3"/>
      <c r="AC1103" s="36">
        <f t="shared" si="51"/>
        <v>573868720</v>
      </c>
      <c r="AD1103" s="37">
        <f t="shared" ref="AD1103:AD1147" si="53">+P1103-Q1103+AB1103-AC1103</f>
        <v>379402259</v>
      </c>
      <c r="AE1103" s="144"/>
    </row>
    <row r="1104" spans="1:31" x14ac:dyDescent="0.25">
      <c r="A1104" s="38">
        <v>1092</v>
      </c>
      <c r="B1104" s="61"/>
      <c r="C1104" s="143" t="str">
        <f>VLOOKUP(D1104,[8]Hoja1!$A$2:$B$1115,2,0)</f>
        <v>85136</v>
      </c>
      <c r="D1104" s="31">
        <v>800103657</v>
      </c>
      <c r="E1104" s="31">
        <v>213685136</v>
      </c>
      <c r="F1104" s="61" t="s">
        <v>1229</v>
      </c>
      <c r="G1104" s="33">
        <v>0</v>
      </c>
      <c r="H1104" s="33">
        <v>0</v>
      </c>
      <c r="I1104" s="3">
        <f>IFERROR(VLOOKUP(C1104,'[6]Anexo 2'!$A$9:$G$1115,7,0),0)</f>
        <v>26441356</v>
      </c>
      <c r="J1104" s="3">
        <f>IFERROR(VLOOKUP(C1104,'[6]Anexo 1'!$A$9:$F$1115,6,0),0)</f>
        <v>28245449</v>
      </c>
      <c r="K1104" s="3"/>
      <c r="L1104" s="3"/>
      <c r="M1104" s="3"/>
      <c r="N1104" s="3"/>
      <c r="O1104" s="3"/>
      <c r="P1104" s="34">
        <f t="shared" si="52"/>
        <v>54686805</v>
      </c>
      <c r="Q1104" s="35">
        <f>VLOOKUP(D1104,FEBRERO!$D$13:$Q$1147,14,0)+VLOOKUP(D1104,FEBRERO!$D$13:$AC$1147,26,0)</f>
        <v>0</v>
      </c>
      <c r="R1104" s="3">
        <f>IFERROR(VLOOKUP(D1104,[13]ServNOMINA!$F$16:$M$112,8,0),0)</f>
        <v>0</v>
      </c>
      <c r="S1104" s="3">
        <f>IFERROR(VLOOKUP(D1104,[13]ServOTROS!$F$16:$M$112,8,0),0)</f>
        <v>0</v>
      </c>
      <c r="T1104" s="3">
        <f>IFERROR(VLOOKUP(D1104,[13]CANCEL!$F$16:$M$48,8,0),0)</f>
        <v>0</v>
      </c>
      <c r="U1104" s="3">
        <f>IFERROR(VLOOKUP(B1104,[13]Aaf_PENSION!$C$16:$M$112,11,0),0)</f>
        <v>0</v>
      </c>
      <c r="V1104" s="3">
        <f>IFERROR(VLOOKUP(B1104,[13]Aaf_SALUD!$C$16:$M$112,11,0),0)</f>
        <v>0</v>
      </c>
      <c r="W1104" s="3">
        <f>IFERROR(VLOOKUP(D1104,[13]CALIDAD!$F$16:$M$1122,8,0),0)</f>
        <v>6610338</v>
      </c>
      <c r="X1104" s="3">
        <f>IFERROR(VLOOKUP(D1104,'[14]dinamica municip ok'!$F$4:$G$1107,2,0),0)</f>
        <v>28245449</v>
      </c>
      <c r="Y1104" s="3">
        <f>IFERROR(VLOOKUP(B1104,[13]Ap_CESANTIAS!$C$16:$M$112,11,0),0)</f>
        <v>0</v>
      </c>
      <c r="Z1104" s="3">
        <f>IFERROR(VLOOKUP(B1104,[13]Ap_PENSION!$C$16:$M$112,11,0),0)</f>
        <v>0</v>
      </c>
      <c r="AA1104" s="3">
        <f>IFERROR(VLOOKUP(B1104,[13]Ap_SALUD!$C$16:$M$112,11,0),0)</f>
        <v>0</v>
      </c>
      <c r="AB1104" s="3"/>
      <c r="AC1104" s="36">
        <f t="shared" si="51"/>
        <v>34855787</v>
      </c>
      <c r="AD1104" s="37">
        <f t="shared" si="53"/>
        <v>19831018</v>
      </c>
      <c r="AE1104" s="144"/>
    </row>
    <row r="1105" spans="1:31" x14ac:dyDescent="0.25">
      <c r="A1105" s="29">
        <v>1093</v>
      </c>
      <c r="B1105" s="61"/>
      <c r="C1105" s="143" t="str">
        <f>VLOOKUP(D1105,[8]Hoja1!$A$2:$B$1115,2,0)</f>
        <v>85139</v>
      </c>
      <c r="D1105" s="31">
        <v>800008456</v>
      </c>
      <c r="E1105" s="31">
        <v>213985139</v>
      </c>
      <c r="F1105" s="61" t="s">
        <v>1230</v>
      </c>
      <c r="G1105" s="33">
        <v>0</v>
      </c>
      <c r="H1105" s="33">
        <v>0</v>
      </c>
      <c r="I1105" s="3">
        <f>IFERROR(VLOOKUP(C1105,'[6]Anexo 2'!$A$9:$G$1115,7,0),0)</f>
        <v>349078272</v>
      </c>
      <c r="J1105" s="3">
        <f>IFERROR(VLOOKUP(C1105,'[6]Anexo 1'!$A$9:$F$1115,6,0),0)</f>
        <v>376355437</v>
      </c>
      <c r="K1105" s="3"/>
      <c r="L1105" s="3"/>
      <c r="M1105" s="3"/>
      <c r="N1105" s="3"/>
      <c r="O1105" s="3"/>
      <c r="P1105" s="34">
        <f t="shared" si="52"/>
        <v>725433709</v>
      </c>
      <c r="Q1105" s="35">
        <f>VLOOKUP(D1105,FEBRERO!$D$13:$Q$1147,14,0)+VLOOKUP(D1105,FEBRERO!$D$13:$AC$1147,26,0)</f>
        <v>0</v>
      </c>
      <c r="R1105" s="3">
        <f>IFERROR(VLOOKUP(D1105,[13]ServNOMINA!$F$16:$M$112,8,0),0)</f>
        <v>0</v>
      </c>
      <c r="S1105" s="3">
        <f>IFERROR(VLOOKUP(D1105,[13]ServOTROS!$F$16:$M$112,8,0),0)</f>
        <v>0</v>
      </c>
      <c r="T1105" s="3">
        <f>IFERROR(VLOOKUP(D1105,[13]CANCEL!$F$16:$M$48,8,0),0)</f>
        <v>0</v>
      </c>
      <c r="U1105" s="3">
        <f>IFERROR(VLOOKUP(B1105,[13]Aaf_PENSION!$C$16:$M$112,11,0),0)</f>
        <v>0</v>
      </c>
      <c r="V1105" s="3">
        <f>IFERROR(VLOOKUP(B1105,[13]Aaf_SALUD!$C$16:$M$112,11,0),0)</f>
        <v>0</v>
      </c>
      <c r="W1105" s="3">
        <f>IFERROR(VLOOKUP(D1105,[13]CALIDAD!$F$16:$M$1122,8,0),0)</f>
        <v>87269568</v>
      </c>
      <c r="X1105" s="3">
        <f>IFERROR(VLOOKUP(D1105,'[14]dinamica municip ok'!$F$4:$G$1107,2,0),0)</f>
        <v>376355437</v>
      </c>
      <c r="Y1105" s="3">
        <f>IFERROR(VLOOKUP(B1105,[13]Ap_CESANTIAS!$C$16:$M$112,11,0),0)</f>
        <v>0</v>
      </c>
      <c r="Z1105" s="3">
        <f>IFERROR(VLOOKUP(B1105,[13]Ap_PENSION!$C$16:$M$112,11,0),0)</f>
        <v>0</v>
      </c>
      <c r="AA1105" s="3">
        <f>IFERROR(VLOOKUP(B1105,[13]Ap_SALUD!$C$16:$M$112,11,0),0)</f>
        <v>0</v>
      </c>
      <c r="AB1105" s="3"/>
      <c r="AC1105" s="36">
        <f t="shared" si="51"/>
        <v>463625005</v>
      </c>
      <c r="AD1105" s="37">
        <f t="shared" si="53"/>
        <v>261808704</v>
      </c>
      <c r="AE1105" s="144"/>
    </row>
    <row r="1106" spans="1:31" x14ac:dyDescent="0.25">
      <c r="A1106" s="38">
        <v>1094</v>
      </c>
      <c r="B1106" s="61"/>
      <c r="C1106" s="143" t="str">
        <f>VLOOKUP(D1106,[8]Hoja1!$A$2:$B$1115,2,0)</f>
        <v>85162</v>
      </c>
      <c r="D1106" s="31">
        <v>891857824</v>
      </c>
      <c r="E1106" s="31">
        <v>216285162</v>
      </c>
      <c r="F1106" s="61" t="s">
        <v>1231</v>
      </c>
      <c r="G1106" s="33">
        <v>0</v>
      </c>
      <c r="H1106" s="33">
        <v>0</v>
      </c>
      <c r="I1106" s="3">
        <f>IFERROR(VLOOKUP(C1106,'[6]Anexo 2'!$A$9:$G$1115,7,0),0)</f>
        <v>287338760</v>
      </c>
      <c r="J1106" s="3">
        <f>IFERROR(VLOOKUP(C1106,'[6]Anexo 1'!$A$9:$F$1115,6,0),0)</f>
        <v>313512546</v>
      </c>
      <c r="K1106" s="3"/>
      <c r="L1106" s="3"/>
      <c r="M1106" s="3"/>
      <c r="N1106" s="3"/>
      <c r="O1106" s="3"/>
      <c r="P1106" s="34">
        <f t="shared" si="52"/>
        <v>600851306</v>
      </c>
      <c r="Q1106" s="35">
        <f>VLOOKUP(D1106,FEBRERO!$D$13:$Q$1147,14,0)+VLOOKUP(D1106,FEBRERO!$D$13:$AC$1147,26,0)</f>
        <v>0</v>
      </c>
      <c r="R1106" s="3">
        <f>IFERROR(VLOOKUP(D1106,[13]ServNOMINA!$F$16:$M$112,8,0),0)</f>
        <v>0</v>
      </c>
      <c r="S1106" s="3">
        <f>IFERROR(VLOOKUP(D1106,[13]ServOTROS!$F$16:$M$112,8,0),0)</f>
        <v>0</v>
      </c>
      <c r="T1106" s="3">
        <f>IFERROR(VLOOKUP(D1106,[13]CANCEL!$F$16:$M$48,8,0),0)</f>
        <v>0</v>
      </c>
      <c r="U1106" s="3">
        <f>IFERROR(VLOOKUP(B1106,[13]Aaf_PENSION!$C$16:$M$112,11,0),0)</f>
        <v>0</v>
      </c>
      <c r="V1106" s="3">
        <f>IFERROR(VLOOKUP(B1106,[13]Aaf_SALUD!$C$16:$M$112,11,0),0)</f>
        <v>0</v>
      </c>
      <c r="W1106" s="3">
        <f>IFERROR(VLOOKUP(D1106,[13]CALIDAD!$F$16:$M$1122,8,0),0)</f>
        <v>71834691</v>
      </c>
      <c r="X1106" s="3">
        <f>IFERROR(VLOOKUP(D1106,'[14]dinamica municip ok'!$F$4:$G$1107,2,0),0)</f>
        <v>313512546</v>
      </c>
      <c r="Y1106" s="3">
        <f>IFERROR(VLOOKUP(B1106,[13]Ap_CESANTIAS!$C$16:$M$112,11,0),0)</f>
        <v>0</v>
      </c>
      <c r="Z1106" s="3">
        <f>IFERROR(VLOOKUP(B1106,[13]Ap_PENSION!$C$16:$M$112,11,0),0)</f>
        <v>0</v>
      </c>
      <c r="AA1106" s="3">
        <f>IFERROR(VLOOKUP(B1106,[13]Ap_SALUD!$C$16:$M$112,11,0),0)</f>
        <v>0</v>
      </c>
      <c r="AB1106" s="3"/>
      <c r="AC1106" s="36">
        <f t="shared" si="51"/>
        <v>385347237</v>
      </c>
      <c r="AD1106" s="37">
        <f t="shared" si="53"/>
        <v>215504069</v>
      </c>
      <c r="AE1106" s="144"/>
    </row>
    <row r="1107" spans="1:31" x14ac:dyDescent="0.25">
      <c r="A1107" s="29">
        <v>1095</v>
      </c>
      <c r="B1107" s="61"/>
      <c r="C1107" s="143" t="str">
        <f>VLOOKUP(D1107,[8]Hoja1!$A$2:$B$1115,2,0)</f>
        <v>85225</v>
      </c>
      <c r="D1107" s="31">
        <v>800099425</v>
      </c>
      <c r="E1107" s="31">
        <v>212585225</v>
      </c>
      <c r="F1107" s="61" t="s">
        <v>1232</v>
      </c>
      <c r="G1107" s="33">
        <v>0</v>
      </c>
      <c r="H1107" s="33">
        <v>0</v>
      </c>
      <c r="I1107" s="3">
        <f>IFERROR(VLOOKUP(C1107,'[6]Anexo 2'!$A$9:$G$1115,7,0),0)</f>
        <v>239221808</v>
      </c>
      <c r="J1107" s="3">
        <f>IFERROR(VLOOKUP(C1107,'[6]Anexo 1'!$A$9:$F$1115,6,0),0)</f>
        <v>219241825</v>
      </c>
      <c r="K1107" s="3"/>
      <c r="L1107" s="3"/>
      <c r="M1107" s="3"/>
      <c r="N1107" s="3"/>
      <c r="O1107" s="3"/>
      <c r="P1107" s="34">
        <f t="shared" si="52"/>
        <v>458463633</v>
      </c>
      <c r="Q1107" s="35">
        <f>VLOOKUP(D1107,FEBRERO!$D$13:$Q$1147,14,0)+VLOOKUP(D1107,FEBRERO!$D$13:$AC$1147,26,0)</f>
        <v>0</v>
      </c>
      <c r="R1107" s="3">
        <f>IFERROR(VLOOKUP(D1107,[13]ServNOMINA!$F$16:$M$112,8,0),0)</f>
        <v>0</v>
      </c>
      <c r="S1107" s="3">
        <f>IFERROR(VLOOKUP(D1107,[13]ServOTROS!$F$16:$M$112,8,0),0)</f>
        <v>0</v>
      </c>
      <c r="T1107" s="3">
        <f>IFERROR(VLOOKUP(D1107,[13]CANCEL!$F$16:$M$48,8,0),0)</f>
        <v>0</v>
      </c>
      <c r="U1107" s="3">
        <f>IFERROR(VLOOKUP(B1107,[13]Aaf_PENSION!$C$16:$M$112,11,0),0)</f>
        <v>0</v>
      </c>
      <c r="V1107" s="3">
        <f>IFERROR(VLOOKUP(B1107,[13]Aaf_SALUD!$C$16:$M$112,11,0),0)</f>
        <v>0</v>
      </c>
      <c r="W1107" s="3">
        <f>IFERROR(VLOOKUP(D1107,[13]CALIDAD!$F$16:$M$1122,8,0),0)</f>
        <v>59805453</v>
      </c>
      <c r="X1107" s="3">
        <f>IFERROR(VLOOKUP(D1107,'[14]dinamica municip ok'!$F$4:$G$1107,2,0),0)</f>
        <v>219241825</v>
      </c>
      <c r="Y1107" s="3">
        <f>IFERROR(VLOOKUP(B1107,[13]Ap_CESANTIAS!$C$16:$M$112,11,0),0)</f>
        <v>0</v>
      </c>
      <c r="Z1107" s="3">
        <f>IFERROR(VLOOKUP(B1107,[13]Ap_PENSION!$C$16:$M$112,11,0),0)</f>
        <v>0</v>
      </c>
      <c r="AA1107" s="3">
        <f>IFERROR(VLOOKUP(B1107,[13]Ap_SALUD!$C$16:$M$112,11,0),0)</f>
        <v>0</v>
      </c>
      <c r="AB1107" s="3"/>
      <c r="AC1107" s="36">
        <f t="shared" si="51"/>
        <v>279047278</v>
      </c>
      <c r="AD1107" s="37">
        <f t="shared" si="53"/>
        <v>179416355</v>
      </c>
      <c r="AE1107" s="144"/>
    </row>
    <row r="1108" spans="1:31" x14ac:dyDescent="0.25">
      <c r="A1108" s="38">
        <v>1096</v>
      </c>
      <c r="B1108" s="61"/>
      <c r="C1108" s="143" t="str">
        <f>VLOOKUP(D1108,[8]Hoja1!$A$2:$B$1115,2,0)</f>
        <v>85230</v>
      </c>
      <c r="D1108" s="31">
        <v>892099392</v>
      </c>
      <c r="E1108" s="31">
        <v>213085230</v>
      </c>
      <c r="F1108" s="61" t="s">
        <v>1233</v>
      </c>
      <c r="G1108" s="33">
        <v>0</v>
      </c>
      <c r="H1108" s="33">
        <v>0</v>
      </c>
      <c r="I1108" s="3">
        <f>IFERROR(VLOOKUP(C1108,'[6]Anexo 2'!$A$9:$G$1115,7,0),0)</f>
        <v>353181360</v>
      </c>
      <c r="J1108" s="3">
        <f>IFERROR(VLOOKUP(C1108,'[6]Anexo 1'!$A$9:$F$1115,6,0),0)</f>
        <v>322904644</v>
      </c>
      <c r="K1108" s="3"/>
      <c r="L1108" s="3"/>
      <c r="M1108" s="3"/>
      <c r="N1108" s="3"/>
      <c r="O1108" s="3"/>
      <c r="P1108" s="34">
        <f t="shared" si="52"/>
        <v>676086004</v>
      </c>
      <c r="Q1108" s="35">
        <f>VLOOKUP(D1108,FEBRERO!$D$13:$Q$1147,14,0)+VLOOKUP(D1108,FEBRERO!$D$13:$AC$1147,26,0)</f>
        <v>0</v>
      </c>
      <c r="R1108" s="3">
        <f>IFERROR(VLOOKUP(D1108,[13]ServNOMINA!$F$16:$M$112,8,0),0)</f>
        <v>0</v>
      </c>
      <c r="S1108" s="3">
        <f>IFERROR(VLOOKUP(D1108,[13]ServOTROS!$F$16:$M$112,8,0),0)</f>
        <v>0</v>
      </c>
      <c r="T1108" s="3">
        <f>IFERROR(VLOOKUP(D1108,[13]CANCEL!$F$16:$M$48,8,0),0)</f>
        <v>0</v>
      </c>
      <c r="U1108" s="3">
        <f>IFERROR(VLOOKUP(B1108,[13]Aaf_PENSION!$C$16:$M$112,11,0),0)</f>
        <v>0</v>
      </c>
      <c r="V1108" s="3">
        <f>IFERROR(VLOOKUP(B1108,[13]Aaf_SALUD!$C$16:$M$112,11,0),0)</f>
        <v>0</v>
      </c>
      <c r="W1108" s="3">
        <f>IFERROR(VLOOKUP(D1108,[13]CALIDAD!$F$16:$M$1122,8,0),0)</f>
        <v>88295340</v>
      </c>
      <c r="X1108" s="3">
        <f>IFERROR(VLOOKUP(D1108,'[14]dinamica municip ok'!$F$4:$G$1107,2,0),0)</f>
        <v>322904644</v>
      </c>
      <c r="Y1108" s="3">
        <f>IFERROR(VLOOKUP(B1108,[13]Ap_CESANTIAS!$C$16:$M$112,11,0),0)</f>
        <v>0</v>
      </c>
      <c r="Z1108" s="3">
        <f>IFERROR(VLOOKUP(B1108,[13]Ap_PENSION!$C$16:$M$112,11,0),0)</f>
        <v>0</v>
      </c>
      <c r="AA1108" s="3">
        <f>IFERROR(VLOOKUP(B1108,[13]Ap_SALUD!$C$16:$M$112,11,0),0)</f>
        <v>0</v>
      </c>
      <c r="AB1108" s="3"/>
      <c r="AC1108" s="36">
        <f t="shared" si="51"/>
        <v>411199984</v>
      </c>
      <c r="AD1108" s="37">
        <f t="shared" si="53"/>
        <v>264886020</v>
      </c>
      <c r="AE1108" s="144"/>
    </row>
    <row r="1109" spans="1:31" x14ac:dyDescent="0.25">
      <c r="A1109" s="29">
        <v>1097</v>
      </c>
      <c r="B1109" s="61"/>
      <c r="C1109" s="143" t="str">
        <f>VLOOKUP(D1109,[8]Hoja1!$A$2:$B$1115,2,0)</f>
        <v>85250</v>
      </c>
      <c r="D1109" s="31">
        <v>800103659</v>
      </c>
      <c r="E1109" s="31">
        <v>215085250</v>
      </c>
      <c r="F1109" s="61" t="s">
        <v>1234</v>
      </c>
      <c r="G1109" s="33">
        <v>0</v>
      </c>
      <c r="H1109" s="33">
        <v>0</v>
      </c>
      <c r="I1109" s="3">
        <f>IFERROR(VLOOKUP(C1109,'[6]Anexo 2'!$A$9:$G$1115,7,0),0)</f>
        <v>1098088736</v>
      </c>
      <c r="J1109" s="3">
        <f>IFERROR(VLOOKUP(C1109,'[6]Anexo 1'!$A$9:$F$1115,6,0),0)</f>
        <v>1007202507</v>
      </c>
      <c r="K1109" s="3"/>
      <c r="L1109" s="3"/>
      <c r="M1109" s="3"/>
      <c r="N1109" s="3"/>
      <c r="O1109" s="3"/>
      <c r="P1109" s="34">
        <f t="shared" si="52"/>
        <v>2105291243</v>
      </c>
      <c r="Q1109" s="35">
        <f>VLOOKUP(D1109,FEBRERO!$D$13:$Q$1147,14,0)+VLOOKUP(D1109,FEBRERO!$D$13:$AC$1147,26,0)</f>
        <v>0</v>
      </c>
      <c r="R1109" s="3">
        <f>IFERROR(VLOOKUP(D1109,[13]ServNOMINA!$F$16:$M$112,8,0),0)</f>
        <v>0</v>
      </c>
      <c r="S1109" s="3">
        <f>IFERROR(VLOOKUP(D1109,[13]ServOTROS!$F$16:$M$112,8,0),0)</f>
        <v>0</v>
      </c>
      <c r="T1109" s="3">
        <f>IFERROR(VLOOKUP(D1109,[13]CANCEL!$F$16:$M$48,8,0),0)</f>
        <v>0</v>
      </c>
      <c r="U1109" s="3">
        <f>IFERROR(VLOOKUP(B1109,[13]Aaf_PENSION!$C$16:$M$112,11,0),0)</f>
        <v>0</v>
      </c>
      <c r="V1109" s="3">
        <f>IFERROR(VLOOKUP(B1109,[13]Aaf_SALUD!$C$16:$M$112,11,0),0)</f>
        <v>0</v>
      </c>
      <c r="W1109" s="3">
        <f>IFERROR(VLOOKUP(D1109,[13]CALIDAD!$F$16:$M$1122,8,0),0)</f>
        <v>274522185</v>
      </c>
      <c r="X1109" s="3">
        <f>IFERROR(VLOOKUP(D1109,'[14]dinamica municip ok'!$F$4:$G$1107,2,0),0)</f>
        <v>1007202507</v>
      </c>
      <c r="Y1109" s="3">
        <f>IFERROR(VLOOKUP(B1109,[13]Ap_CESANTIAS!$C$16:$M$112,11,0),0)</f>
        <v>0</v>
      </c>
      <c r="Z1109" s="3">
        <f>IFERROR(VLOOKUP(B1109,[13]Ap_PENSION!$C$16:$M$112,11,0),0)</f>
        <v>0</v>
      </c>
      <c r="AA1109" s="3">
        <f>IFERROR(VLOOKUP(B1109,[13]Ap_SALUD!$C$16:$M$112,11,0),0)</f>
        <v>0</v>
      </c>
      <c r="AB1109" s="3"/>
      <c r="AC1109" s="36">
        <f t="shared" si="51"/>
        <v>1281724692</v>
      </c>
      <c r="AD1109" s="37">
        <f t="shared" si="53"/>
        <v>823566551</v>
      </c>
      <c r="AE1109" s="144"/>
    </row>
    <row r="1110" spans="1:31" x14ac:dyDescent="0.25">
      <c r="A1110" s="38">
        <v>1098</v>
      </c>
      <c r="B1110" s="61"/>
      <c r="C1110" s="143" t="str">
        <f>VLOOKUP(D1110,[8]Hoja1!$A$2:$B$1115,2,0)</f>
        <v>85263</v>
      </c>
      <c r="D1110" s="31">
        <v>800099429</v>
      </c>
      <c r="E1110" s="31">
        <v>216385263</v>
      </c>
      <c r="F1110" s="61" t="s">
        <v>1235</v>
      </c>
      <c r="G1110" s="33">
        <v>0</v>
      </c>
      <c r="H1110" s="33">
        <v>0</v>
      </c>
      <c r="I1110" s="3">
        <f>IFERROR(VLOOKUP(C1110,'[6]Anexo 2'!$A$9:$G$1115,7,0),0)</f>
        <v>312855832</v>
      </c>
      <c r="J1110" s="3">
        <f>IFERROR(VLOOKUP(C1110,'[6]Anexo 1'!$A$9:$F$1115,6,0),0)</f>
        <v>304660662</v>
      </c>
      <c r="K1110" s="3"/>
      <c r="L1110" s="3"/>
      <c r="M1110" s="3"/>
      <c r="N1110" s="3"/>
      <c r="O1110" s="3"/>
      <c r="P1110" s="34">
        <f t="shared" si="52"/>
        <v>617516494</v>
      </c>
      <c r="Q1110" s="35">
        <f>VLOOKUP(D1110,FEBRERO!$D$13:$Q$1147,14,0)+VLOOKUP(D1110,FEBRERO!$D$13:$AC$1147,26,0)</f>
        <v>0</v>
      </c>
      <c r="R1110" s="3">
        <f>IFERROR(VLOOKUP(D1110,[13]ServNOMINA!$F$16:$M$112,8,0),0)</f>
        <v>0</v>
      </c>
      <c r="S1110" s="3">
        <f>IFERROR(VLOOKUP(D1110,[13]ServOTROS!$F$16:$M$112,8,0),0)</f>
        <v>0</v>
      </c>
      <c r="T1110" s="3">
        <f>IFERROR(VLOOKUP(D1110,[13]CANCEL!$F$16:$M$48,8,0),0)</f>
        <v>0</v>
      </c>
      <c r="U1110" s="3">
        <f>IFERROR(VLOOKUP(B1110,[13]Aaf_PENSION!$C$16:$M$112,11,0),0)</f>
        <v>0</v>
      </c>
      <c r="V1110" s="3">
        <f>IFERROR(VLOOKUP(B1110,[13]Aaf_SALUD!$C$16:$M$112,11,0),0)</f>
        <v>0</v>
      </c>
      <c r="W1110" s="3">
        <f>IFERROR(VLOOKUP(D1110,[13]CALIDAD!$F$16:$M$1122,8,0),0)</f>
        <v>78213957</v>
      </c>
      <c r="X1110" s="3">
        <f>IFERROR(VLOOKUP(D1110,'[14]dinamica municip ok'!$F$4:$G$1107,2,0),0)</f>
        <v>304660662</v>
      </c>
      <c r="Y1110" s="3">
        <f>IFERROR(VLOOKUP(B1110,[13]Ap_CESANTIAS!$C$16:$M$112,11,0),0)</f>
        <v>0</v>
      </c>
      <c r="Z1110" s="3">
        <f>IFERROR(VLOOKUP(B1110,[13]Ap_PENSION!$C$16:$M$112,11,0),0)</f>
        <v>0</v>
      </c>
      <c r="AA1110" s="3">
        <f>IFERROR(VLOOKUP(B1110,[13]Ap_SALUD!$C$16:$M$112,11,0),0)</f>
        <v>0</v>
      </c>
      <c r="AB1110" s="3"/>
      <c r="AC1110" s="36">
        <f t="shared" si="51"/>
        <v>382874619</v>
      </c>
      <c r="AD1110" s="37">
        <f t="shared" si="53"/>
        <v>234641875</v>
      </c>
      <c r="AE1110" s="144"/>
    </row>
    <row r="1111" spans="1:31" x14ac:dyDescent="0.25">
      <c r="A1111" s="29">
        <v>1099</v>
      </c>
      <c r="B1111" s="61"/>
      <c r="C1111" s="143" t="str">
        <f>VLOOKUP(D1111,[8]Hoja1!$A$2:$B$1115,2,0)</f>
        <v>85279</v>
      </c>
      <c r="D1111" s="31">
        <v>800103661</v>
      </c>
      <c r="E1111" s="31">
        <v>217985279</v>
      </c>
      <c r="F1111" s="61" t="s">
        <v>1236</v>
      </c>
      <c r="G1111" s="33">
        <v>0</v>
      </c>
      <c r="H1111" s="33">
        <v>0</v>
      </c>
      <c r="I1111" s="3">
        <f>IFERROR(VLOOKUP(C1111,'[6]Anexo 2'!$A$9:$G$1115,7,0),0)</f>
        <v>22146208</v>
      </c>
      <c r="J1111" s="3">
        <f>IFERROR(VLOOKUP(C1111,'[6]Anexo 1'!$A$9:$F$1115,6,0),0)</f>
        <v>22986910</v>
      </c>
      <c r="K1111" s="3"/>
      <c r="L1111" s="3"/>
      <c r="M1111" s="3"/>
      <c r="N1111" s="3"/>
      <c r="O1111" s="3"/>
      <c r="P1111" s="34">
        <f t="shared" si="52"/>
        <v>45133118</v>
      </c>
      <c r="Q1111" s="35">
        <f>VLOOKUP(D1111,FEBRERO!$D$13:$Q$1147,14,0)+VLOOKUP(D1111,FEBRERO!$D$13:$AC$1147,26,0)</f>
        <v>0</v>
      </c>
      <c r="R1111" s="3">
        <f>IFERROR(VLOOKUP(D1111,[13]ServNOMINA!$F$16:$M$112,8,0),0)</f>
        <v>0</v>
      </c>
      <c r="S1111" s="3">
        <f>IFERROR(VLOOKUP(D1111,[13]ServOTROS!$F$16:$M$112,8,0),0)</f>
        <v>0</v>
      </c>
      <c r="T1111" s="3">
        <f>IFERROR(VLOOKUP(D1111,[13]CANCEL!$F$16:$M$48,8,0),0)</f>
        <v>0</v>
      </c>
      <c r="U1111" s="3">
        <f>IFERROR(VLOOKUP(B1111,[13]Aaf_PENSION!$C$16:$M$112,11,0),0)</f>
        <v>0</v>
      </c>
      <c r="V1111" s="3">
        <f>IFERROR(VLOOKUP(B1111,[13]Aaf_SALUD!$C$16:$M$112,11,0),0)</f>
        <v>0</v>
      </c>
      <c r="W1111" s="3">
        <f>IFERROR(VLOOKUP(D1111,[13]CALIDAD!$F$16:$M$1122,8,0),0)</f>
        <v>5536551</v>
      </c>
      <c r="X1111" s="3">
        <f>IFERROR(VLOOKUP(D1111,'[14]dinamica municip ok'!$F$4:$G$1107,2,0),0)</f>
        <v>22986910</v>
      </c>
      <c r="Y1111" s="3">
        <f>IFERROR(VLOOKUP(B1111,[13]Ap_CESANTIAS!$C$16:$M$112,11,0),0)</f>
        <v>0</v>
      </c>
      <c r="Z1111" s="3">
        <f>IFERROR(VLOOKUP(B1111,[13]Ap_PENSION!$C$16:$M$112,11,0),0)</f>
        <v>0</v>
      </c>
      <c r="AA1111" s="3">
        <f>IFERROR(VLOOKUP(B1111,[13]Ap_SALUD!$C$16:$M$112,11,0),0)</f>
        <v>0</v>
      </c>
      <c r="AB1111" s="3"/>
      <c r="AC1111" s="36">
        <f t="shared" si="51"/>
        <v>28523461</v>
      </c>
      <c r="AD1111" s="37">
        <f t="shared" si="53"/>
        <v>16609657</v>
      </c>
      <c r="AE1111" s="144"/>
    </row>
    <row r="1112" spans="1:31" x14ac:dyDescent="0.25">
      <c r="A1112" s="38">
        <v>1100</v>
      </c>
      <c r="B1112" s="61"/>
      <c r="C1112" s="143" t="str">
        <f>VLOOKUP(D1112,[8]Hoja1!$A$2:$B$1115,2,0)</f>
        <v>85300</v>
      </c>
      <c r="D1112" s="31">
        <v>891857823</v>
      </c>
      <c r="E1112" s="31">
        <v>210085300</v>
      </c>
      <c r="F1112" s="61" t="s">
        <v>386</v>
      </c>
      <c r="G1112" s="33">
        <v>0</v>
      </c>
      <c r="H1112" s="33">
        <v>0</v>
      </c>
      <c r="I1112" s="3">
        <f>IFERROR(VLOOKUP(C1112,'[6]Anexo 2'!$A$9:$G$1115,7,0),0)</f>
        <v>58464390</v>
      </c>
      <c r="J1112" s="3">
        <f>IFERROR(VLOOKUP(C1112,'[6]Anexo 1'!$A$9:$F$1115,6,0),0)</f>
        <v>70282940</v>
      </c>
      <c r="K1112" s="3"/>
      <c r="L1112" s="3"/>
      <c r="M1112" s="3"/>
      <c r="N1112" s="3"/>
      <c r="O1112" s="3"/>
      <c r="P1112" s="34">
        <f t="shared" si="52"/>
        <v>128747330</v>
      </c>
      <c r="Q1112" s="35">
        <f>VLOOKUP(D1112,FEBRERO!$D$13:$Q$1147,14,0)+VLOOKUP(D1112,FEBRERO!$D$13:$AC$1147,26,0)</f>
        <v>0</v>
      </c>
      <c r="R1112" s="3">
        <f>IFERROR(VLOOKUP(D1112,[13]ServNOMINA!$F$16:$M$112,8,0),0)</f>
        <v>0</v>
      </c>
      <c r="S1112" s="3">
        <f>IFERROR(VLOOKUP(D1112,[13]ServOTROS!$F$16:$M$112,8,0),0)</f>
        <v>0</v>
      </c>
      <c r="T1112" s="3">
        <f>IFERROR(VLOOKUP(D1112,[13]CANCEL!$F$16:$M$48,8,0),0)</f>
        <v>0</v>
      </c>
      <c r="U1112" s="3">
        <f>IFERROR(VLOOKUP(B1112,[13]Aaf_PENSION!$C$16:$M$112,11,0),0)</f>
        <v>0</v>
      </c>
      <c r="V1112" s="3">
        <f>IFERROR(VLOOKUP(B1112,[13]Aaf_SALUD!$C$16:$M$112,11,0),0)</f>
        <v>0</v>
      </c>
      <c r="W1112" s="3">
        <f>IFERROR(VLOOKUP(D1112,[13]CALIDAD!$F$16:$M$1122,8,0),0)</f>
        <v>14616099</v>
      </c>
      <c r="X1112" s="3">
        <f>IFERROR(VLOOKUP(D1112,'[14]dinamica municip ok'!$F$4:$G$1107,2,0),0)</f>
        <v>70282940</v>
      </c>
      <c r="Y1112" s="3">
        <f>IFERROR(VLOOKUP(B1112,[13]Ap_CESANTIAS!$C$16:$M$112,11,0),0)</f>
        <v>0</v>
      </c>
      <c r="Z1112" s="3">
        <f>IFERROR(VLOOKUP(B1112,[13]Ap_PENSION!$C$16:$M$112,11,0),0)</f>
        <v>0</v>
      </c>
      <c r="AA1112" s="3">
        <f>IFERROR(VLOOKUP(B1112,[13]Ap_SALUD!$C$16:$M$112,11,0),0)</f>
        <v>0</v>
      </c>
      <c r="AB1112" s="3"/>
      <c r="AC1112" s="36">
        <f t="shared" si="51"/>
        <v>84899039</v>
      </c>
      <c r="AD1112" s="37">
        <f t="shared" si="53"/>
        <v>43848291</v>
      </c>
      <c r="AE1112" s="144"/>
    </row>
    <row r="1113" spans="1:31" x14ac:dyDescent="0.25">
      <c r="A1113" s="29">
        <v>1101</v>
      </c>
      <c r="B1113" s="61"/>
      <c r="C1113" s="143" t="str">
        <f>VLOOKUP(D1113,[8]Hoja1!$A$2:$B$1115,2,0)</f>
        <v>85315</v>
      </c>
      <c r="D1113" s="31">
        <v>800103663</v>
      </c>
      <c r="E1113" s="31">
        <v>211585315</v>
      </c>
      <c r="F1113" s="61" t="s">
        <v>1237</v>
      </c>
      <c r="G1113" s="33">
        <v>0</v>
      </c>
      <c r="H1113" s="33">
        <v>0</v>
      </c>
      <c r="I1113" s="3">
        <f>IFERROR(VLOOKUP(C1113,'[6]Anexo 2'!$A$9:$G$1115,7,0),0)</f>
        <v>40084941</v>
      </c>
      <c r="J1113" s="3">
        <f>IFERROR(VLOOKUP(C1113,'[6]Anexo 1'!$A$9:$F$1115,6,0),0)</f>
        <v>39795359</v>
      </c>
      <c r="K1113" s="3"/>
      <c r="L1113" s="3"/>
      <c r="M1113" s="3"/>
      <c r="N1113" s="3"/>
      <c r="O1113" s="3"/>
      <c r="P1113" s="34">
        <f t="shared" si="52"/>
        <v>79880300</v>
      </c>
      <c r="Q1113" s="35">
        <f>VLOOKUP(D1113,FEBRERO!$D$13:$Q$1147,14,0)+VLOOKUP(D1113,FEBRERO!$D$13:$AC$1147,26,0)</f>
        <v>0</v>
      </c>
      <c r="R1113" s="3">
        <f>IFERROR(VLOOKUP(D1113,[13]ServNOMINA!$F$16:$M$112,8,0),0)</f>
        <v>0</v>
      </c>
      <c r="S1113" s="3">
        <f>IFERROR(VLOOKUP(D1113,[13]ServOTROS!$F$16:$M$112,8,0),0)</f>
        <v>0</v>
      </c>
      <c r="T1113" s="3">
        <f>IFERROR(VLOOKUP(D1113,[13]CANCEL!$F$16:$M$48,8,0),0)</f>
        <v>0</v>
      </c>
      <c r="U1113" s="3">
        <f>IFERROR(VLOOKUP(B1113,[13]Aaf_PENSION!$C$16:$M$112,11,0),0)</f>
        <v>0</v>
      </c>
      <c r="V1113" s="3">
        <f>IFERROR(VLOOKUP(B1113,[13]Aaf_SALUD!$C$16:$M$112,11,0),0)</f>
        <v>0</v>
      </c>
      <c r="W1113" s="3">
        <f>IFERROR(VLOOKUP(D1113,[13]CALIDAD!$F$16:$M$1122,8,0),0)</f>
        <v>10021236</v>
      </c>
      <c r="X1113" s="3">
        <f>IFERROR(VLOOKUP(D1113,'[14]dinamica municip ok'!$F$4:$G$1107,2,0),0)</f>
        <v>39795359</v>
      </c>
      <c r="Y1113" s="3">
        <f>IFERROR(VLOOKUP(B1113,[13]Ap_CESANTIAS!$C$16:$M$112,11,0),0)</f>
        <v>0</v>
      </c>
      <c r="Z1113" s="3">
        <f>IFERROR(VLOOKUP(B1113,[13]Ap_PENSION!$C$16:$M$112,11,0),0)</f>
        <v>0</v>
      </c>
      <c r="AA1113" s="3">
        <f>IFERROR(VLOOKUP(B1113,[13]Ap_SALUD!$C$16:$M$112,11,0),0)</f>
        <v>0</v>
      </c>
      <c r="AB1113" s="3"/>
      <c r="AC1113" s="36">
        <f t="shared" si="51"/>
        <v>49816595</v>
      </c>
      <c r="AD1113" s="37">
        <f t="shared" si="53"/>
        <v>30063705</v>
      </c>
      <c r="AE1113" s="144"/>
    </row>
    <row r="1114" spans="1:31" x14ac:dyDescent="0.25">
      <c r="A1114" s="38">
        <v>1102</v>
      </c>
      <c r="B1114" s="61"/>
      <c r="C1114" s="143" t="str">
        <f>VLOOKUP(D1114,[8]Hoja1!$A$2:$B$1115,2,0)</f>
        <v>85325</v>
      </c>
      <c r="D1114" s="31">
        <v>800103720</v>
      </c>
      <c r="E1114" s="31">
        <v>212585325</v>
      </c>
      <c r="F1114" s="61" t="s">
        <v>1238</v>
      </c>
      <c r="G1114" s="33">
        <v>0</v>
      </c>
      <c r="H1114" s="33">
        <v>0</v>
      </c>
      <c r="I1114" s="3">
        <f>IFERROR(VLOOKUP(C1114,'[6]Anexo 2'!$A$9:$G$1115,7,0),0)</f>
        <v>159216412</v>
      </c>
      <c r="J1114" s="3">
        <f>IFERROR(VLOOKUP(C1114,'[6]Anexo 1'!$A$9:$F$1115,6,0),0)</f>
        <v>192003231</v>
      </c>
      <c r="K1114" s="3"/>
      <c r="L1114" s="3"/>
      <c r="M1114" s="3"/>
      <c r="N1114" s="3"/>
      <c r="O1114" s="3"/>
      <c r="P1114" s="34">
        <f t="shared" si="52"/>
        <v>351219643</v>
      </c>
      <c r="Q1114" s="35">
        <f>VLOOKUP(D1114,FEBRERO!$D$13:$Q$1147,14,0)+VLOOKUP(D1114,FEBRERO!$D$13:$AC$1147,26,0)</f>
        <v>0</v>
      </c>
      <c r="R1114" s="3">
        <f>IFERROR(VLOOKUP(D1114,[13]ServNOMINA!$F$16:$M$112,8,0),0)</f>
        <v>0</v>
      </c>
      <c r="S1114" s="3">
        <f>IFERROR(VLOOKUP(D1114,[13]ServOTROS!$F$16:$M$112,8,0),0)</f>
        <v>0</v>
      </c>
      <c r="T1114" s="3">
        <f>IFERROR(VLOOKUP(D1114,[13]CANCEL!$F$16:$M$48,8,0),0)</f>
        <v>0</v>
      </c>
      <c r="U1114" s="3">
        <f>IFERROR(VLOOKUP(B1114,[13]Aaf_PENSION!$C$16:$M$112,11,0),0)</f>
        <v>0</v>
      </c>
      <c r="V1114" s="3">
        <f>IFERROR(VLOOKUP(B1114,[13]Aaf_SALUD!$C$16:$M$112,11,0),0)</f>
        <v>0</v>
      </c>
      <c r="W1114" s="3">
        <f>IFERROR(VLOOKUP(D1114,[13]CALIDAD!$F$16:$M$1122,8,0),0)</f>
        <v>39804102</v>
      </c>
      <c r="X1114" s="3">
        <f>IFERROR(VLOOKUP(D1114,'[14]dinamica municip ok'!$F$4:$G$1107,2,0),0)</f>
        <v>192003231</v>
      </c>
      <c r="Y1114" s="3">
        <f>IFERROR(VLOOKUP(B1114,[13]Ap_CESANTIAS!$C$16:$M$112,11,0),0)</f>
        <v>0</v>
      </c>
      <c r="Z1114" s="3">
        <f>IFERROR(VLOOKUP(B1114,[13]Ap_PENSION!$C$16:$M$112,11,0),0)</f>
        <v>0</v>
      </c>
      <c r="AA1114" s="3">
        <f>IFERROR(VLOOKUP(B1114,[13]Ap_SALUD!$C$16:$M$112,11,0),0)</f>
        <v>0</v>
      </c>
      <c r="AB1114" s="3"/>
      <c r="AC1114" s="36">
        <f t="shared" si="51"/>
        <v>231807333</v>
      </c>
      <c r="AD1114" s="37">
        <f t="shared" si="53"/>
        <v>119412310</v>
      </c>
      <c r="AE1114" s="144"/>
    </row>
    <row r="1115" spans="1:31" x14ac:dyDescent="0.25">
      <c r="A1115" s="29">
        <v>1103</v>
      </c>
      <c r="B1115" s="61"/>
      <c r="C1115" s="143" t="str">
        <f>VLOOKUP(D1115,[8]Hoja1!$A$2:$B$1115,2,0)</f>
        <v>85400</v>
      </c>
      <c r="D1115" s="31">
        <v>800099431</v>
      </c>
      <c r="E1115" s="31">
        <v>210085400</v>
      </c>
      <c r="F1115" s="61" t="s">
        <v>1239</v>
      </c>
      <c r="G1115" s="33">
        <v>0</v>
      </c>
      <c r="H1115" s="33">
        <v>0</v>
      </c>
      <c r="I1115" s="3">
        <f>IFERROR(VLOOKUP(C1115,'[6]Anexo 2'!$A$9:$G$1115,7,0),0)</f>
        <v>200632732</v>
      </c>
      <c r="J1115" s="3">
        <f>IFERROR(VLOOKUP(C1115,'[6]Anexo 1'!$A$9:$F$1115,6,0),0)</f>
        <v>183786912</v>
      </c>
      <c r="K1115" s="3"/>
      <c r="L1115" s="3"/>
      <c r="M1115" s="3"/>
      <c r="N1115" s="3"/>
      <c r="O1115" s="3"/>
      <c r="P1115" s="34">
        <f t="shared" si="52"/>
        <v>384419644</v>
      </c>
      <c r="Q1115" s="35">
        <f>VLOOKUP(D1115,FEBRERO!$D$13:$Q$1147,14,0)+VLOOKUP(D1115,FEBRERO!$D$13:$AC$1147,26,0)</f>
        <v>0</v>
      </c>
      <c r="R1115" s="3">
        <f>IFERROR(VLOOKUP(D1115,[13]ServNOMINA!$F$16:$M$112,8,0),0)</f>
        <v>0</v>
      </c>
      <c r="S1115" s="3">
        <f>IFERROR(VLOOKUP(D1115,[13]ServOTROS!$F$16:$M$112,8,0),0)</f>
        <v>0</v>
      </c>
      <c r="T1115" s="3">
        <f>IFERROR(VLOOKUP(D1115,[13]CANCEL!$F$16:$M$48,8,0),0)</f>
        <v>0</v>
      </c>
      <c r="U1115" s="3">
        <f>IFERROR(VLOOKUP(B1115,[13]Aaf_PENSION!$C$16:$M$112,11,0),0)</f>
        <v>0</v>
      </c>
      <c r="V1115" s="3">
        <f>IFERROR(VLOOKUP(B1115,[13]Aaf_SALUD!$C$16:$M$112,11,0),0)</f>
        <v>0</v>
      </c>
      <c r="W1115" s="3">
        <f>IFERROR(VLOOKUP(D1115,[13]CALIDAD!$F$16:$M$1122,8,0),0)</f>
        <v>50158182</v>
      </c>
      <c r="X1115" s="3">
        <f>IFERROR(VLOOKUP(D1115,'[14]dinamica municip ok'!$F$4:$G$1107,2,0),0)</f>
        <v>183786912</v>
      </c>
      <c r="Y1115" s="3">
        <f>IFERROR(VLOOKUP(B1115,[13]Ap_CESANTIAS!$C$16:$M$112,11,0),0)</f>
        <v>0</v>
      </c>
      <c r="Z1115" s="3">
        <f>IFERROR(VLOOKUP(B1115,[13]Ap_PENSION!$C$16:$M$112,11,0),0)</f>
        <v>0</v>
      </c>
      <c r="AA1115" s="3">
        <f>IFERROR(VLOOKUP(B1115,[13]Ap_SALUD!$C$16:$M$112,11,0),0)</f>
        <v>0</v>
      </c>
      <c r="AB1115" s="3"/>
      <c r="AC1115" s="36">
        <f t="shared" si="51"/>
        <v>233945094</v>
      </c>
      <c r="AD1115" s="37">
        <f t="shared" si="53"/>
        <v>150474550</v>
      </c>
      <c r="AE1115" s="144"/>
    </row>
    <row r="1116" spans="1:31" x14ac:dyDescent="0.25">
      <c r="A1116" s="38">
        <v>1104</v>
      </c>
      <c r="B1116" s="61"/>
      <c r="C1116" s="143" t="str">
        <f>VLOOKUP(D1116,[8]Hoja1!$A$2:$B$1115,2,0)</f>
        <v>85410</v>
      </c>
      <c r="D1116" s="31">
        <v>800012873</v>
      </c>
      <c r="E1116" s="31">
        <v>211085410</v>
      </c>
      <c r="F1116" s="61" t="s">
        <v>1240</v>
      </c>
      <c r="G1116" s="33">
        <v>0</v>
      </c>
      <c r="H1116" s="33">
        <v>0</v>
      </c>
      <c r="I1116" s="3">
        <f>IFERROR(VLOOKUP(C1116,'[6]Anexo 2'!$A$9:$G$1115,7,0),0)</f>
        <v>533803712</v>
      </c>
      <c r="J1116" s="3">
        <f>IFERROR(VLOOKUP(C1116,'[6]Anexo 1'!$A$9:$F$1115,6,0),0)</f>
        <v>572403411</v>
      </c>
      <c r="K1116" s="3"/>
      <c r="L1116" s="3"/>
      <c r="M1116" s="3"/>
      <c r="N1116" s="3"/>
      <c r="O1116" s="3"/>
      <c r="P1116" s="34">
        <f t="shared" si="52"/>
        <v>1106207123</v>
      </c>
      <c r="Q1116" s="35">
        <f>VLOOKUP(D1116,FEBRERO!$D$13:$Q$1147,14,0)+VLOOKUP(D1116,FEBRERO!$D$13:$AC$1147,26,0)</f>
        <v>0</v>
      </c>
      <c r="R1116" s="3">
        <f>IFERROR(VLOOKUP(D1116,[13]ServNOMINA!$F$16:$M$112,8,0),0)</f>
        <v>0</v>
      </c>
      <c r="S1116" s="3">
        <f>IFERROR(VLOOKUP(D1116,[13]ServOTROS!$F$16:$M$112,8,0),0)</f>
        <v>0</v>
      </c>
      <c r="T1116" s="3">
        <f>IFERROR(VLOOKUP(D1116,[13]CANCEL!$F$16:$M$48,8,0),0)</f>
        <v>0</v>
      </c>
      <c r="U1116" s="3">
        <f>IFERROR(VLOOKUP(B1116,[13]Aaf_PENSION!$C$16:$M$112,11,0),0)</f>
        <v>0</v>
      </c>
      <c r="V1116" s="3">
        <f>IFERROR(VLOOKUP(B1116,[13]Aaf_SALUD!$C$16:$M$112,11,0),0)</f>
        <v>0</v>
      </c>
      <c r="W1116" s="3">
        <f>IFERROR(VLOOKUP(D1116,[13]CALIDAD!$F$16:$M$1122,8,0),0)</f>
        <v>133450929</v>
      </c>
      <c r="X1116" s="3">
        <f>IFERROR(VLOOKUP(D1116,'[14]dinamica municip ok'!$F$4:$G$1107,2,0),0)</f>
        <v>572403411</v>
      </c>
      <c r="Y1116" s="3">
        <f>IFERROR(VLOOKUP(B1116,[13]Ap_CESANTIAS!$C$16:$M$112,11,0),0)</f>
        <v>0</v>
      </c>
      <c r="Z1116" s="3">
        <f>IFERROR(VLOOKUP(B1116,[13]Ap_PENSION!$C$16:$M$112,11,0),0)</f>
        <v>0</v>
      </c>
      <c r="AA1116" s="3">
        <f>IFERROR(VLOOKUP(B1116,[13]Ap_SALUD!$C$16:$M$112,11,0),0)</f>
        <v>0</v>
      </c>
      <c r="AB1116" s="3"/>
      <c r="AC1116" s="36">
        <f t="shared" si="51"/>
        <v>705854340</v>
      </c>
      <c r="AD1116" s="37">
        <f t="shared" si="53"/>
        <v>400352783</v>
      </c>
      <c r="AE1116" s="144"/>
    </row>
    <row r="1117" spans="1:31" x14ac:dyDescent="0.25">
      <c r="A1117" s="29">
        <v>1105</v>
      </c>
      <c r="B1117" s="61"/>
      <c r="C1117" s="143" t="str">
        <f>VLOOKUP(D1117,[8]Hoja1!$A$2:$B$1115,2,0)</f>
        <v>85430</v>
      </c>
      <c r="D1117" s="31">
        <v>891857861</v>
      </c>
      <c r="E1117" s="31">
        <v>213085430</v>
      </c>
      <c r="F1117" s="61" t="s">
        <v>1241</v>
      </c>
      <c r="G1117" s="33">
        <v>0</v>
      </c>
      <c r="H1117" s="33">
        <v>0</v>
      </c>
      <c r="I1117" s="3">
        <f>IFERROR(VLOOKUP(C1117,'[6]Anexo 2'!$A$9:$G$1115,7,0),0)</f>
        <v>390128008</v>
      </c>
      <c r="J1117" s="3">
        <f>IFERROR(VLOOKUP(C1117,'[6]Anexo 1'!$A$9:$F$1115,6,0),0)</f>
        <v>357542175</v>
      </c>
      <c r="K1117" s="3"/>
      <c r="L1117" s="3"/>
      <c r="M1117" s="3"/>
      <c r="N1117" s="3"/>
      <c r="O1117" s="3"/>
      <c r="P1117" s="34">
        <f t="shared" si="52"/>
        <v>747670183</v>
      </c>
      <c r="Q1117" s="35">
        <f>VLOOKUP(D1117,FEBRERO!$D$13:$Q$1147,14,0)+VLOOKUP(D1117,FEBRERO!$D$13:$AC$1147,26,0)</f>
        <v>0</v>
      </c>
      <c r="R1117" s="3">
        <f>IFERROR(VLOOKUP(D1117,[13]ServNOMINA!$F$16:$M$112,8,0),0)</f>
        <v>0</v>
      </c>
      <c r="S1117" s="3">
        <f>IFERROR(VLOOKUP(D1117,[13]ServOTROS!$F$16:$M$112,8,0),0)</f>
        <v>0</v>
      </c>
      <c r="T1117" s="3">
        <f>IFERROR(VLOOKUP(D1117,[13]CANCEL!$F$16:$M$48,8,0),0)</f>
        <v>0</v>
      </c>
      <c r="U1117" s="3">
        <f>IFERROR(VLOOKUP(B1117,[13]Aaf_PENSION!$C$16:$M$112,11,0),0)</f>
        <v>0</v>
      </c>
      <c r="V1117" s="3">
        <f>IFERROR(VLOOKUP(B1117,[13]Aaf_SALUD!$C$16:$M$112,11,0),0)</f>
        <v>0</v>
      </c>
      <c r="W1117" s="3">
        <f>IFERROR(VLOOKUP(D1117,[13]CALIDAD!$F$16:$M$1122,8,0),0)</f>
        <v>97532001</v>
      </c>
      <c r="X1117" s="3">
        <f>IFERROR(VLOOKUP(D1117,'[14]dinamica municip ok'!$F$4:$G$1107,2,0),0)</f>
        <v>357542175</v>
      </c>
      <c r="Y1117" s="3">
        <f>IFERROR(VLOOKUP(B1117,[13]Ap_CESANTIAS!$C$16:$M$112,11,0),0)</f>
        <v>0</v>
      </c>
      <c r="Z1117" s="3">
        <f>IFERROR(VLOOKUP(B1117,[13]Ap_PENSION!$C$16:$M$112,11,0),0)</f>
        <v>0</v>
      </c>
      <c r="AA1117" s="3">
        <f>IFERROR(VLOOKUP(B1117,[13]Ap_SALUD!$C$16:$M$112,11,0),0)</f>
        <v>0</v>
      </c>
      <c r="AB1117" s="3"/>
      <c r="AC1117" s="36">
        <f t="shared" si="51"/>
        <v>455074176</v>
      </c>
      <c r="AD1117" s="37">
        <f t="shared" si="53"/>
        <v>292596007</v>
      </c>
      <c r="AE1117" s="144"/>
    </row>
    <row r="1118" spans="1:31" x14ac:dyDescent="0.25">
      <c r="A1118" s="38">
        <v>1106</v>
      </c>
      <c r="B1118" s="61"/>
      <c r="C1118" s="143" t="str">
        <f>VLOOKUP(D1118,[8]Hoja1!$A$2:$B$1115,2,0)</f>
        <v>85440</v>
      </c>
      <c r="D1118" s="31">
        <v>892099475</v>
      </c>
      <c r="E1118" s="31">
        <v>214085440</v>
      </c>
      <c r="F1118" s="61" t="s">
        <v>485</v>
      </c>
      <c r="G1118" s="33">
        <v>0</v>
      </c>
      <c r="H1118" s="33">
        <v>0</v>
      </c>
      <c r="I1118" s="3">
        <f>IFERROR(VLOOKUP(C1118,'[6]Anexo 2'!$A$9:$G$1115,7,0),0)</f>
        <v>738223496</v>
      </c>
      <c r="J1118" s="3">
        <f>IFERROR(VLOOKUP(C1118,'[6]Anexo 1'!$A$9:$F$1115,6,0),0)</f>
        <v>768255630</v>
      </c>
      <c r="K1118" s="3"/>
      <c r="L1118" s="3"/>
      <c r="M1118" s="3"/>
      <c r="N1118" s="3"/>
      <c r="O1118" s="3"/>
      <c r="P1118" s="34">
        <f t="shared" si="52"/>
        <v>1506479126</v>
      </c>
      <c r="Q1118" s="35">
        <f>VLOOKUP(D1118,FEBRERO!$D$13:$Q$1147,14,0)+VLOOKUP(D1118,FEBRERO!$D$13:$AC$1147,26,0)</f>
        <v>0</v>
      </c>
      <c r="R1118" s="3">
        <f>IFERROR(VLOOKUP(D1118,[13]ServNOMINA!$F$16:$M$112,8,0),0)</f>
        <v>0</v>
      </c>
      <c r="S1118" s="3">
        <f>IFERROR(VLOOKUP(D1118,[13]ServOTROS!$F$16:$M$112,8,0),0)</f>
        <v>0</v>
      </c>
      <c r="T1118" s="3">
        <f>IFERROR(VLOOKUP(D1118,[13]CANCEL!$F$16:$M$48,8,0),0)</f>
        <v>0</v>
      </c>
      <c r="U1118" s="3">
        <f>IFERROR(VLOOKUP(B1118,[13]Aaf_PENSION!$C$16:$M$112,11,0),0)</f>
        <v>0</v>
      </c>
      <c r="V1118" s="3">
        <f>IFERROR(VLOOKUP(B1118,[13]Aaf_SALUD!$C$16:$M$112,11,0),0)</f>
        <v>0</v>
      </c>
      <c r="W1118" s="3">
        <f>IFERROR(VLOOKUP(D1118,[13]CALIDAD!$F$16:$M$1122,8,0),0)</f>
        <v>184555875</v>
      </c>
      <c r="X1118" s="3">
        <f>IFERROR(VLOOKUP(D1118,'[14]dinamica municip ok'!$F$4:$G$1107,2,0),0)</f>
        <v>768255630</v>
      </c>
      <c r="Y1118" s="3">
        <f>IFERROR(VLOOKUP(B1118,[13]Ap_CESANTIAS!$C$16:$M$112,11,0),0)</f>
        <v>0</v>
      </c>
      <c r="Z1118" s="3">
        <f>IFERROR(VLOOKUP(B1118,[13]Ap_PENSION!$C$16:$M$112,11,0),0)</f>
        <v>0</v>
      </c>
      <c r="AA1118" s="3">
        <f>IFERROR(VLOOKUP(B1118,[13]Ap_SALUD!$C$16:$M$112,11,0),0)</f>
        <v>0</v>
      </c>
      <c r="AB1118" s="3"/>
      <c r="AC1118" s="36">
        <f t="shared" si="51"/>
        <v>952811505</v>
      </c>
      <c r="AD1118" s="37">
        <f t="shared" si="53"/>
        <v>553667621</v>
      </c>
      <c r="AE1118" s="144"/>
    </row>
    <row r="1119" spans="1:31" x14ac:dyDescent="0.25">
      <c r="A1119" s="29">
        <v>1107</v>
      </c>
      <c r="B1119" s="61"/>
      <c r="C1119" s="143" t="str">
        <f>VLOOKUP(D1119,[8]Hoja1!$A$2:$B$1115,2,0)</f>
        <v>86001</v>
      </c>
      <c r="D1119" s="31">
        <v>800102891</v>
      </c>
      <c r="E1119" s="31">
        <v>210186001</v>
      </c>
      <c r="F1119" s="61" t="s">
        <v>1242</v>
      </c>
      <c r="G1119" s="33">
        <v>0</v>
      </c>
      <c r="H1119" s="33">
        <v>0</v>
      </c>
      <c r="I1119" s="3">
        <f>IFERROR(VLOOKUP(C1119,'[6]Anexo 2'!$A$9:$G$1115,7,0),0)</f>
        <v>1080071856</v>
      </c>
      <c r="J1119" s="3">
        <f>IFERROR(VLOOKUP(C1119,'[6]Anexo 1'!$A$9:$F$1115,6,0),0)</f>
        <v>1028820785</v>
      </c>
      <c r="K1119" s="3"/>
      <c r="L1119" s="3"/>
      <c r="M1119" s="3"/>
      <c r="N1119" s="3"/>
      <c r="O1119" s="3"/>
      <c r="P1119" s="34">
        <f t="shared" si="52"/>
        <v>2108892641</v>
      </c>
      <c r="Q1119" s="35">
        <f>VLOOKUP(D1119,FEBRERO!$D$13:$Q$1147,14,0)+VLOOKUP(D1119,FEBRERO!$D$13:$AC$1147,26,0)</f>
        <v>0</v>
      </c>
      <c r="R1119" s="3">
        <f>IFERROR(VLOOKUP(D1119,[13]ServNOMINA!$F$16:$M$112,8,0),0)</f>
        <v>0</v>
      </c>
      <c r="S1119" s="3">
        <f>IFERROR(VLOOKUP(D1119,[13]ServOTROS!$F$16:$M$112,8,0),0)</f>
        <v>0</v>
      </c>
      <c r="T1119" s="3">
        <f>IFERROR(VLOOKUP(D1119,[13]CANCEL!$F$16:$M$48,8,0),0)</f>
        <v>0</v>
      </c>
      <c r="U1119" s="3">
        <f>IFERROR(VLOOKUP(B1119,[13]Aaf_PENSION!$C$16:$M$112,11,0),0)</f>
        <v>0</v>
      </c>
      <c r="V1119" s="3">
        <f>IFERROR(VLOOKUP(B1119,[13]Aaf_SALUD!$C$16:$M$112,11,0),0)</f>
        <v>0</v>
      </c>
      <c r="W1119" s="3">
        <f>IFERROR(VLOOKUP(D1119,[13]CALIDAD!$F$16:$M$1122,8,0),0)</f>
        <v>270017964</v>
      </c>
      <c r="X1119" s="3">
        <f>IFERROR(VLOOKUP(D1119,'[14]dinamica municip ok'!$F$4:$G$1107,2,0),0)</f>
        <v>1028820785</v>
      </c>
      <c r="Y1119" s="3">
        <f>IFERROR(VLOOKUP(B1119,[13]Ap_CESANTIAS!$C$16:$M$112,11,0),0)</f>
        <v>0</v>
      </c>
      <c r="Z1119" s="3">
        <f>IFERROR(VLOOKUP(B1119,[13]Ap_PENSION!$C$16:$M$112,11,0),0)</f>
        <v>0</v>
      </c>
      <c r="AA1119" s="3">
        <f>IFERROR(VLOOKUP(B1119,[13]Ap_SALUD!$C$16:$M$112,11,0),0)</f>
        <v>0</v>
      </c>
      <c r="AB1119" s="3"/>
      <c r="AC1119" s="36">
        <f t="shared" si="51"/>
        <v>1298838749</v>
      </c>
      <c r="AD1119" s="37">
        <f t="shared" si="53"/>
        <v>810053892</v>
      </c>
      <c r="AE1119" s="144"/>
    </row>
    <row r="1120" spans="1:31" x14ac:dyDescent="0.25">
      <c r="A1120" s="38">
        <v>1108</v>
      </c>
      <c r="B1120" s="61"/>
      <c r="C1120" s="143" t="str">
        <f>VLOOKUP(D1120,[8]Hoja1!$A$2:$B$1115,2,0)</f>
        <v>86219</v>
      </c>
      <c r="D1120" s="31">
        <v>800018650</v>
      </c>
      <c r="E1120" s="31">
        <v>211986219</v>
      </c>
      <c r="F1120" s="61" t="s">
        <v>1243</v>
      </c>
      <c r="G1120" s="33">
        <v>0</v>
      </c>
      <c r="H1120" s="33">
        <v>0</v>
      </c>
      <c r="I1120" s="3">
        <f>IFERROR(VLOOKUP(C1120,'[6]Anexo 2'!$A$9:$G$1115,7,0),0)</f>
        <v>62366279</v>
      </c>
      <c r="J1120" s="3">
        <f>IFERROR(VLOOKUP(C1120,'[6]Anexo 1'!$A$9:$F$1115,6,0),0)</f>
        <v>87912240</v>
      </c>
      <c r="K1120" s="3"/>
      <c r="L1120" s="3"/>
      <c r="M1120" s="3"/>
      <c r="N1120" s="3"/>
      <c r="O1120" s="3"/>
      <c r="P1120" s="34">
        <f t="shared" si="52"/>
        <v>150278519</v>
      </c>
      <c r="Q1120" s="35">
        <f>VLOOKUP(D1120,FEBRERO!$D$13:$Q$1147,14,0)+VLOOKUP(D1120,FEBRERO!$D$13:$AC$1147,26,0)</f>
        <v>0</v>
      </c>
      <c r="R1120" s="3">
        <f>IFERROR(VLOOKUP(D1120,[13]ServNOMINA!$F$16:$M$112,8,0),0)</f>
        <v>0</v>
      </c>
      <c r="S1120" s="3">
        <f>IFERROR(VLOOKUP(D1120,[13]ServOTROS!$F$16:$M$112,8,0),0)</f>
        <v>0</v>
      </c>
      <c r="T1120" s="3">
        <f>IFERROR(VLOOKUP(D1120,[13]CANCEL!$F$16:$M$48,8,0),0)</f>
        <v>0</v>
      </c>
      <c r="U1120" s="3">
        <f>IFERROR(VLOOKUP(B1120,[13]Aaf_PENSION!$C$16:$M$112,11,0),0)</f>
        <v>0</v>
      </c>
      <c r="V1120" s="3">
        <f>IFERROR(VLOOKUP(B1120,[13]Aaf_SALUD!$C$16:$M$112,11,0),0)</f>
        <v>0</v>
      </c>
      <c r="W1120" s="3">
        <f>IFERROR(VLOOKUP(D1120,[13]CALIDAD!$F$16:$M$1122,8,0),0)</f>
        <v>15591570</v>
      </c>
      <c r="X1120" s="3">
        <f>IFERROR(VLOOKUP(D1120,'[14]dinamica municip ok'!$F$4:$G$1107,2,0),0)</f>
        <v>87912240</v>
      </c>
      <c r="Y1120" s="3">
        <f>IFERROR(VLOOKUP(B1120,[13]Ap_CESANTIAS!$C$16:$M$112,11,0),0)</f>
        <v>0</v>
      </c>
      <c r="Z1120" s="3">
        <f>IFERROR(VLOOKUP(B1120,[13]Ap_PENSION!$C$16:$M$112,11,0),0)</f>
        <v>0</v>
      </c>
      <c r="AA1120" s="3">
        <f>IFERROR(VLOOKUP(B1120,[13]Ap_SALUD!$C$16:$M$112,11,0),0)</f>
        <v>0</v>
      </c>
      <c r="AB1120" s="3"/>
      <c r="AC1120" s="36">
        <f t="shared" si="51"/>
        <v>103503810</v>
      </c>
      <c r="AD1120" s="37">
        <f t="shared" si="53"/>
        <v>46774709</v>
      </c>
      <c r="AE1120" s="144"/>
    </row>
    <row r="1121" spans="1:31" x14ac:dyDescent="0.25">
      <c r="A1121" s="29">
        <v>1109</v>
      </c>
      <c r="B1121" s="61"/>
      <c r="C1121" s="143" t="str">
        <f>VLOOKUP(D1121,[8]Hoja1!$A$2:$B$1115,2,0)</f>
        <v>86320</v>
      </c>
      <c r="D1121" s="31">
        <v>800102896</v>
      </c>
      <c r="E1121" s="31">
        <v>212086320</v>
      </c>
      <c r="F1121" s="61" t="s">
        <v>1244</v>
      </c>
      <c r="G1121" s="33">
        <v>0</v>
      </c>
      <c r="H1121" s="33">
        <v>0</v>
      </c>
      <c r="I1121" s="3">
        <f>IFERROR(VLOOKUP(C1121,'[6]Anexo 2'!$A$9:$G$1115,7,0),0)</f>
        <v>1096002096</v>
      </c>
      <c r="J1121" s="3">
        <f>IFERROR(VLOOKUP(C1121,'[6]Anexo 1'!$A$9:$F$1115,6,0),0)</f>
        <v>1164484629</v>
      </c>
      <c r="K1121" s="3"/>
      <c r="L1121" s="3"/>
      <c r="M1121" s="3"/>
      <c r="N1121" s="3"/>
      <c r="O1121" s="3"/>
      <c r="P1121" s="34">
        <f t="shared" si="52"/>
        <v>2260486725</v>
      </c>
      <c r="Q1121" s="35">
        <f>VLOOKUP(D1121,FEBRERO!$D$13:$Q$1147,14,0)+VLOOKUP(D1121,FEBRERO!$D$13:$AC$1147,26,0)</f>
        <v>0</v>
      </c>
      <c r="R1121" s="3">
        <f>IFERROR(VLOOKUP(D1121,[13]ServNOMINA!$F$16:$M$112,8,0),0)</f>
        <v>0</v>
      </c>
      <c r="S1121" s="3">
        <f>IFERROR(VLOOKUP(D1121,[13]ServOTROS!$F$16:$M$112,8,0),0)</f>
        <v>0</v>
      </c>
      <c r="T1121" s="3">
        <f>IFERROR(VLOOKUP(D1121,[13]CANCEL!$F$16:$M$48,8,0),0)</f>
        <v>0</v>
      </c>
      <c r="U1121" s="3">
        <f>IFERROR(VLOOKUP(B1121,[13]Aaf_PENSION!$C$16:$M$112,11,0),0)</f>
        <v>0</v>
      </c>
      <c r="V1121" s="3">
        <f>IFERROR(VLOOKUP(B1121,[13]Aaf_SALUD!$C$16:$M$112,11,0),0)</f>
        <v>0</v>
      </c>
      <c r="W1121" s="3">
        <f>IFERROR(VLOOKUP(D1121,[13]CALIDAD!$F$16:$M$1122,8,0),0)</f>
        <v>274000524</v>
      </c>
      <c r="X1121" s="3">
        <f>IFERROR(VLOOKUP(D1121,'[14]dinamica municip ok'!$F$4:$G$1107,2,0),0)</f>
        <v>1164484629</v>
      </c>
      <c r="Y1121" s="3">
        <f>IFERROR(VLOOKUP(B1121,[13]Ap_CESANTIAS!$C$16:$M$112,11,0),0)</f>
        <v>0</v>
      </c>
      <c r="Z1121" s="3">
        <f>IFERROR(VLOOKUP(B1121,[13]Ap_PENSION!$C$16:$M$112,11,0),0)</f>
        <v>0</v>
      </c>
      <c r="AA1121" s="3">
        <f>IFERROR(VLOOKUP(B1121,[13]Ap_SALUD!$C$16:$M$112,11,0),0)</f>
        <v>0</v>
      </c>
      <c r="AB1121" s="3"/>
      <c r="AC1121" s="36">
        <f t="shared" si="51"/>
        <v>1438485153</v>
      </c>
      <c r="AD1121" s="37">
        <f t="shared" si="53"/>
        <v>822001572</v>
      </c>
      <c r="AE1121" s="144"/>
    </row>
    <row r="1122" spans="1:31" x14ac:dyDescent="0.25">
      <c r="A1122" s="38">
        <v>1110</v>
      </c>
      <c r="B1122" s="61"/>
      <c r="C1122" s="143" t="str">
        <f>VLOOKUP(D1122,[8]Hoja1!$A$2:$B$1115,2,0)</f>
        <v>86568</v>
      </c>
      <c r="D1122" s="31">
        <v>891200461</v>
      </c>
      <c r="E1122" s="31">
        <v>216886568</v>
      </c>
      <c r="F1122" s="61" t="s">
        <v>1245</v>
      </c>
      <c r="G1122" s="33">
        <v>0</v>
      </c>
      <c r="H1122" s="33">
        <v>0</v>
      </c>
      <c r="I1122" s="3">
        <f>IFERROR(VLOOKUP(C1122,'[6]Anexo 2'!$A$9:$G$1115,7,0),0)</f>
        <v>1435563360</v>
      </c>
      <c r="J1122" s="3">
        <f>IFERROR(VLOOKUP(C1122,'[6]Anexo 1'!$A$9:$F$1115,6,0),0)</f>
        <v>1722028695</v>
      </c>
      <c r="K1122" s="3"/>
      <c r="L1122" s="3"/>
      <c r="M1122" s="3"/>
      <c r="N1122" s="3"/>
      <c r="O1122" s="3"/>
      <c r="P1122" s="34">
        <f t="shared" si="52"/>
        <v>3157592055</v>
      </c>
      <c r="Q1122" s="35">
        <f>VLOOKUP(D1122,FEBRERO!$D$13:$Q$1147,14,0)+VLOOKUP(D1122,FEBRERO!$D$13:$AC$1147,26,0)</f>
        <v>0</v>
      </c>
      <c r="R1122" s="3">
        <f>IFERROR(VLOOKUP(D1122,[13]ServNOMINA!$F$16:$M$112,8,0),0)</f>
        <v>0</v>
      </c>
      <c r="S1122" s="3">
        <f>IFERROR(VLOOKUP(D1122,[13]ServOTROS!$F$16:$M$112,8,0),0)</f>
        <v>0</v>
      </c>
      <c r="T1122" s="3">
        <f>IFERROR(VLOOKUP(D1122,[13]CANCEL!$F$16:$M$48,8,0),0)</f>
        <v>0</v>
      </c>
      <c r="U1122" s="3">
        <f>IFERROR(VLOOKUP(B1122,[13]Aaf_PENSION!$C$16:$M$112,11,0),0)</f>
        <v>0</v>
      </c>
      <c r="V1122" s="3">
        <f>IFERROR(VLOOKUP(B1122,[13]Aaf_SALUD!$C$16:$M$112,11,0),0)</f>
        <v>0</v>
      </c>
      <c r="W1122" s="3">
        <f>IFERROR(VLOOKUP(D1122,[13]CALIDAD!$F$16:$M$1122,8,0),0)</f>
        <v>358890840</v>
      </c>
      <c r="X1122" s="3">
        <f>IFERROR(VLOOKUP(D1122,'[14]dinamica municip ok'!$F$4:$G$1107,2,0),0)</f>
        <v>1722028695</v>
      </c>
      <c r="Y1122" s="3">
        <f>IFERROR(VLOOKUP(B1122,[13]Ap_CESANTIAS!$C$16:$M$112,11,0),0)</f>
        <v>0</v>
      </c>
      <c r="Z1122" s="3">
        <f>IFERROR(VLOOKUP(B1122,[13]Ap_PENSION!$C$16:$M$112,11,0),0)</f>
        <v>0</v>
      </c>
      <c r="AA1122" s="3">
        <f>IFERROR(VLOOKUP(B1122,[13]Ap_SALUD!$C$16:$M$112,11,0),0)</f>
        <v>0</v>
      </c>
      <c r="AB1122" s="3"/>
      <c r="AC1122" s="36">
        <f t="shared" si="51"/>
        <v>2080919535</v>
      </c>
      <c r="AD1122" s="37">
        <f t="shared" si="53"/>
        <v>1076672520</v>
      </c>
      <c r="AE1122" s="144"/>
    </row>
    <row r="1123" spans="1:31" x14ac:dyDescent="0.25">
      <c r="A1123" s="29">
        <v>1111</v>
      </c>
      <c r="B1123" s="61"/>
      <c r="C1123" s="143" t="str">
        <f>VLOOKUP(D1123,[8]Hoja1!$A$2:$B$1115,2,0)</f>
        <v>86569</v>
      </c>
      <c r="D1123" s="31">
        <v>800229887</v>
      </c>
      <c r="E1123" s="31">
        <v>216986569</v>
      </c>
      <c r="F1123" s="61" t="s">
        <v>1246</v>
      </c>
      <c r="G1123" s="33">
        <v>0</v>
      </c>
      <c r="H1123" s="33">
        <v>0</v>
      </c>
      <c r="I1123" s="3">
        <f>IFERROR(VLOOKUP(C1123,'[6]Anexo 2'!$A$9:$G$1115,7,0),0)</f>
        <v>239882840</v>
      </c>
      <c r="J1123" s="3">
        <f>IFERROR(VLOOKUP(C1123,'[6]Anexo 1'!$A$9:$F$1115,6,0),0)</f>
        <v>307749427</v>
      </c>
      <c r="K1123" s="3"/>
      <c r="L1123" s="3"/>
      <c r="M1123" s="3"/>
      <c r="N1123" s="3"/>
      <c r="O1123" s="3"/>
      <c r="P1123" s="34">
        <f t="shared" si="52"/>
        <v>547632267</v>
      </c>
      <c r="Q1123" s="35">
        <f>VLOOKUP(D1123,FEBRERO!$D$13:$Q$1147,14,0)+VLOOKUP(D1123,FEBRERO!$D$13:$AC$1147,26,0)</f>
        <v>0</v>
      </c>
      <c r="R1123" s="3">
        <f>IFERROR(VLOOKUP(D1123,[13]ServNOMINA!$F$16:$M$112,8,0),0)</f>
        <v>0</v>
      </c>
      <c r="S1123" s="3">
        <f>IFERROR(VLOOKUP(D1123,[13]ServOTROS!$F$16:$M$112,8,0),0)</f>
        <v>0</v>
      </c>
      <c r="T1123" s="3">
        <f>IFERROR(VLOOKUP(D1123,[13]CANCEL!$F$16:$M$48,8,0),0)</f>
        <v>0</v>
      </c>
      <c r="U1123" s="3">
        <f>IFERROR(VLOOKUP(B1123,[13]Aaf_PENSION!$C$16:$M$112,11,0),0)</f>
        <v>0</v>
      </c>
      <c r="V1123" s="3">
        <f>IFERROR(VLOOKUP(B1123,[13]Aaf_SALUD!$C$16:$M$112,11,0),0)</f>
        <v>0</v>
      </c>
      <c r="W1123" s="3">
        <f>IFERROR(VLOOKUP(D1123,[13]CALIDAD!$F$16:$M$1122,8,0),0)</f>
        <v>59970711</v>
      </c>
      <c r="X1123" s="3">
        <f>IFERROR(VLOOKUP(D1123,'[14]dinamica municip ok'!$F$4:$G$1107,2,0),0)</f>
        <v>307749427</v>
      </c>
      <c r="Y1123" s="3">
        <f>IFERROR(VLOOKUP(B1123,[13]Ap_CESANTIAS!$C$16:$M$112,11,0),0)</f>
        <v>0</v>
      </c>
      <c r="Z1123" s="3">
        <f>IFERROR(VLOOKUP(B1123,[13]Ap_PENSION!$C$16:$M$112,11,0),0)</f>
        <v>0</v>
      </c>
      <c r="AA1123" s="3">
        <f>IFERROR(VLOOKUP(B1123,[13]Ap_SALUD!$C$16:$M$112,11,0),0)</f>
        <v>0</v>
      </c>
      <c r="AB1123" s="3"/>
      <c r="AC1123" s="36">
        <f t="shared" si="51"/>
        <v>367720138</v>
      </c>
      <c r="AD1123" s="37">
        <f t="shared" si="53"/>
        <v>179912129</v>
      </c>
      <c r="AE1123" s="144"/>
    </row>
    <row r="1124" spans="1:31" x14ac:dyDescent="0.25">
      <c r="A1124" s="38">
        <v>1112</v>
      </c>
      <c r="B1124" s="61"/>
      <c r="C1124" s="143" t="str">
        <f>VLOOKUP(D1124,[8]Hoja1!$A$2:$B$1115,2,0)</f>
        <v>86571</v>
      </c>
      <c r="D1124" s="31">
        <v>800222489</v>
      </c>
      <c r="E1124" s="31">
        <v>217186571</v>
      </c>
      <c r="F1124" s="61" t="s">
        <v>1247</v>
      </c>
      <c r="G1124" s="33">
        <v>0</v>
      </c>
      <c r="H1124" s="33">
        <v>0</v>
      </c>
      <c r="I1124" s="3">
        <f>IFERROR(VLOOKUP(C1124,'[6]Anexo 2'!$A$9:$G$1115,7,0),0)</f>
        <v>739536352</v>
      </c>
      <c r="J1124" s="3">
        <f>IFERROR(VLOOKUP(C1124,'[6]Anexo 1'!$A$9:$F$1115,6,0),0)</f>
        <v>755119476</v>
      </c>
      <c r="K1124" s="3"/>
      <c r="L1124" s="3"/>
      <c r="M1124" s="3"/>
      <c r="N1124" s="3"/>
      <c r="O1124" s="3"/>
      <c r="P1124" s="34">
        <f t="shared" si="52"/>
        <v>1494655828</v>
      </c>
      <c r="Q1124" s="35">
        <f>VLOOKUP(D1124,FEBRERO!$D$13:$Q$1147,14,0)+VLOOKUP(D1124,FEBRERO!$D$13:$AC$1147,26,0)</f>
        <v>0</v>
      </c>
      <c r="R1124" s="3">
        <f>IFERROR(VLOOKUP(D1124,[13]ServNOMINA!$F$16:$M$112,8,0),0)</f>
        <v>0</v>
      </c>
      <c r="S1124" s="3">
        <f>IFERROR(VLOOKUP(D1124,[13]ServOTROS!$F$16:$M$112,8,0),0)</f>
        <v>0</v>
      </c>
      <c r="T1124" s="3">
        <f>IFERROR(VLOOKUP(D1124,[13]CANCEL!$F$16:$M$48,8,0),0)</f>
        <v>0</v>
      </c>
      <c r="U1124" s="3">
        <f>IFERROR(VLOOKUP(B1124,[13]Aaf_PENSION!$C$16:$M$112,11,0),0)</f>
        <v>0</v>
      </c>
      <c r="V1124" s="3">
        <f>IFERROR(VLOOKUP(B1124,[13]Aaf_SALUD!$C$16:$M$112,11,0),0)</f>
        <v>0</v>
      </c>
      <c r="W1124" s="3">
        <f>IFERROR(VLOOKUP(D1124,[13]CALIDAD!$F$16:$M$1122,8,0),0)</f>
        <v>184884087</v>
      </c>
      <c r="X1124" s="3">
        <f>IFERROR(VLOOKUP(D1124,'[14]dinamica municip ok'!$F$4:$G$1107,2,0),0)</f>
        <v>755119476</v>
      </c>
      <c r="Y1124" s="3">
        <f>IFERROR(VLOOKUP(B1124,[13]Ap_CESANTIAS!$C$16:$M$112,11,0),0)</f>
        <v>0</v>
      </c>
      <c r="Z1124" s="3">
        <f>IFERROR(VLOOKUP(B1124,[13]Ap_PENSION!$C$16:$M$112,11,0),0)</f>
        <v>0</v>
      </c>
      <c r="AA1124" s="3">
        <f>IFERROR(VLOOKUP(B1124,[13]Ap_SALUD!$C$16:$M$112,11,0),0)</f>
        <v>0</v>
      </c>
      <c r="AB1124" s="3"/>
      <c r="AC1124" s="36">
        <f t="shared" si="51"/>
        <v>940003563</v>
      </c>
      <c r="AD1124" s="37">
        <f t="shared" si="53"/>
        <v>554652265</v>
      </c>
      <c r="AE1124" s="144"/>
    </row>
    <row r="1125" spans="1:31" x14ac:dyDescent="0.25">
      <c r="A1125" s="29">
        <v>1113</v>
      </c>
      <c r="B1125" s="61"/>
      <c r="C1125" s="143" t="str">
        <f>VLOOKUP(D1125,[8]Hoja1!$A$2:$B$1115,2,0)</f>
        <v>86573</v>
      </c>
      <c r="D1125" s="31">
        <v>891200513</v>
      </c>
      <c r="E1125" s="31">
        <v>217386573</v>
      </c>
      <c r="F1125" s="61" t="s">
        <v>1248</v>
      </c>
      <c r="G1125" s="33">
        <v>0</v>
      </c>
      <c r="H1125" s="33">
        <v>0</v>
      </c>
      <c r="I1125" s="3">
        <f>IFERROR(VLOOKUP(C1125,'[6]Anexo 2'!$A$9:$G$1115,7,0),0)</f>
        <v>684294792</v>
      </c>
      <c r="J1125" s="3">
        <f>IFERROR(VLOOKUP(C1125,'[6]Anexo 1'!$A$9:$F$1115,6,0),0)</f>
        <v>704055923</v>
      </c>
      <c r="K1125" s="3"/>
      <c r="L1125" s="3"/>
      <c r="M1125" s="3"/>
      <c r="N1125" s="3"/>
      <c r="O1125" s="3"/>
      <c r="P1125" s="34">
        <f t="shared" si="52"/>
        <v>1388350715</v>
      </c>
      <c r="Q1125" s="35">
        <f>VLOOKUP(D1125,FEBRERO!$D$13:$Q$1147,14,0)+VLOOKUP(D1125,FEBRERO!$D$13:$AC$1147,26,0)</f>
        <v>0</v>
      </c>
      <c r="R1125" s="3">
        <f>IFERROR(VLOOKUP(D1125,[13]ServNOMINA!$F$16:$M$112,8,0),0)</f>
        <v>0</v>
      </c>
      <c r="S1125" s="3">
        <f>IFERROR(VLOOKUP(D1125,[13]ServOTROS!$F$16:$M$112,8,0),0)</f>
        <v>0</v>
      </c>
      <c r="T1125" s="3">
        <f>IFERROR(VLOOKUP(D1125,[13]CANCEL!$F$16:$M$48,8,0),0)</f>
        <v>0</v>
      </c>
      <c r="U1125" s="3">
        <f>IFERROR(VLOOKUP(B1125,[13]Aaf_PENSION!$C$16:$M$112,11,0),0)</f>
        <v>0</v>
      </c>
      <c r="V1125" s="3">
        <f>IFERROR(VLOOKUP(B1125,[13]Aaf_SALUD!$C$16:$M$112,11,0),0)</f>
        <v>0</v>
      </c>
      <c r="W1125" s="3">
        <f>IFERROR(VLOOKUP(D1125,[13]CALIDAD!$F$16:$M$1122,8,0),0)</f>
        <v>171073698</v>
      </c>
      <c r="X1125" s="3">
        <f>IFERROR(VLOOKUP(D1125,'[14]dinamica municip ok'!$F$4:$G$1107,2,0),0)</f>
        <v>704055923</v>
      </c>
      <c r="Y1125" s="3">
        <f>IFERROR(VLOOKUP(B1125,[13]Ap_CESANTIAS!$C$16:$M$112,11,0),0)</f>
        <v>0</v>
      </c>
      <c r="Z1125" s="3">
        <f>IFERROR(VLOOKUP(B1125,[13]Ap_PENSION!$C$16:$M$112,11,0),0)</f>
        <v>0</v>
      </c>
      <c r="AA1125" s="3">
        <f>IFERROR(VLOOKUP(B1125,[13]Ap_SALUD!$C$16:$M$112,11,0),0)</f>
        <v>0</v>
      </c>
      <c r="AB1125" s="3"/>
      <c r="AC1125" s="36">
        <f t="shared" si="51"/>
        <v>875129621</v>
      </c>
      <c r="AD1125" s="37">
        <f t="shared" si="53"/>
        <v>513221094</v>
      </c>
      <c r="AE1125" s="144"/>
    </row>
    <row r="1126" spans="1:31" x14ac:dyDescent="0.25">
      <c r="A1126" s="38">
        <v>1114</v>
      </c>
      <c r="B1126" s="61"/>
      <c r="C1126" s="143" t="str">
        <f>VLOOKUP(D1126,[8]Hoja1!$A$2:$B$1115,2,0)</f>
        <v>86749</v>
      </c>
      <c r="D1126" s="31">
        <v>891201645</v>
      </c>
      <c r="E1126" s="31">
        <v>214986749</v>
      </c>
      <c r="F1126" s="61" t="s">
        <v>1249</v>
      </c>
      <c r="G1126" s="33">
        <v>0</v>
      </c>
      <c r="H1126" s="33">
        <v>0</v>
      </c>
      <c r="I1126" s="3">
        <f>IFERROR(VLOOKUP(C1126,'[6]Anexo 2'!$A$9:$G$1115,7,0),0)</f>
        <v>247626432</v>
      </c>
      <c r="J1126" s="3">
        <f>IFERROR(VLOOKUP(C1126,'[6]Anexo 1'!$A$9:$F$1115,6,0),0)</f>
        <v>322994486</v>
      </c>
      <c r="K1126" s="3"/>
      <c r="L1126" s="3"/>
      <c r="M1126" s="3"/>
      <c r="N1126" s="3"/>
      <c r="O1126" s="3"/>
      <c r="P1126" s="34">
        <f t="shared" si="52"/>
        <v>570620918</v>
      </c>
      <c r="Q1126" s="35">
        <f>VLOOKUP(D1126,FEBRERO!$D$13:$Q$1147,14,0)+VLOOKUP(D1126,FEBRERO!$D$13:$AC$1147,26,0)</f>
        <v>0</v>
      </c>
      <c r="R1126" s="3">
        <f>IFERROR(VLOOKUP(D1126,[13]ServNOMINA!$F$16:$M$112,8,0),0)</f>
        <v>0</v>
      </c>
      <c r="S1126" s="3">
        <f>IFERROR(VLOOKUP(D1126,[13]ServOTROS!$F$16:$M$112,8,0),0)</f>
        <v>0</v>
      </c>
      <c r="T1126" s="3">
        <f>IFERROR(VLOOKUP(D1126,[13]CANCEL!$F$16:$M$48,8,0),0)</f>
        <v>0</v>
      </c>
      <c r="U1126" s="3">
        <f>IFERROR(VLOOKUP(B1126,[13]Aaf_PENSION!$C$16:$M$112,11,0),0)</f>
        <v>0</v>
      </c>
      <c r="V1126" s="3">
        <f>IFERROR(VLOOKUP(B1126,[13]Aaf_SALUD!$C$16:$M$112,11,0),0)</f>
        <v>0</v>
      </c>
      <c r="W1126" s="3">
        <f>IFERROR(VLOOKUP(D1126,[13]CALIDAD!$F$16:$M$1122,8,0),0)</f>
        <v>61906608</v>
      </c>
      <c r="X1126" s="3">
        <f>IFERROR(VLOOKUP(D1126,'[14]dinamica municip ok'!$F$4:$G$1107,2,0),0)</f>
        <v>322994486</v>
      </c>
      <c r="Y1126" s="3">
        <f>IFERROR(VLOOKUP(B1126,[13]Ap_CESANTIAS!$C$16:$M$112,11,0),0)</f>
        <v>0</v>
      </c>
      <c r="Z1126" s="3">
        <f>IFERROR(VLOOKUP(B1126,[13]Ap_PENSION!$C$16:$M$112,11,0),0)</f>
        <v>0</v>
      </c>
      <c r="AA1126" s="3">
        <f>IFERROR(VLOOKUP(B1126,[13]Ap_SALUD!$C$16:$M$112,11,0),0)</f>
        <v>0</v>
      </c>
      <c r="AB1126" s="3"/>
      <c r="AC1126" s="36">
        <f t="shared" si="51"/>
        <v>384901094</v>
      </c>
      <c r="AD1126" s="37">
        <f t="shared" si="53"/>
        <v>185719824</v>
      </c>
      <c r="AE1126" s="144"/>
    </row>
    <row r="1127" spans="1:31" x14ac:dyDescent="0.25">
      <c r="A1127" s="29">
        <v>1115</v>
      </c>
      <c r="B1127" s="61"/>
      <c r="C1127" s="143" t="str">
        <f>VLOOKUP(D1127,[8]Hoja1!$A$2:$B$1115,2,0)</f>
        <v>86755</v>
      </c>
      <c r="D1127" s="31">
        <v>800102903</v>
      </c>
      <c r="E1127" s="31">
        <v>215586755</v>
      </c>
      <c r="F1127" s="61" t="s">
        <v>390</v>
      </c>
      <c r="G1127" s="33">
        <v>0</v>
      </c>
      <c r="H1127" s="33">
        <v>0</v>
      </c>
      <c r="I1127" s="3">
        <f>IFERROR(VLOOKUP(C1127,'[6]Anexo 2'!$A$9:$G$1115,7,0),0)</f>
        <v>59464718</v>
      </c>
      <c r="J1127" s="3">
        <f>IFERROR(VLOOKUP(C1127,'[6]Anexo 1'!$A$9:$F$1115,6,0),0)</f>
        <v>80068944</v>
      </c>
      <c r="K1127" s="3"/>
      <c r="L1127" s="3"/>
      <c r="M1127" s="3"/>
      <c r="N1127" s="3"/>
      <c r="O1127" s="3"/>
      <c r="P1127" s="34">
        <f t="shared" si="52"/>
        <v>139533662</v>
      </c>
      <c r="Q1127" s="35">
        <f>VLOOKUP(D1127,FEBRERO!$D$13:$Q$1147,14,0)+VLOOKUP(D1127,FEBRERO!$D$13:$AC$1147,26,0)</f>
        <v>0</v>
      </c>
      <c r="R1127" s="3">
        <f>IFERROR(VLOOKUP(D1127,[13]ServNOMINA!$F$16:$M$112,8,0),0)</f>
        <v>0</v>
      </c>
      <c r="S1127" s="3">
        <f>IFERROR(VLOOKUP(D1127,[13]ServOTROS!$F$16:$M$112,8,0),0)</f>
        <v>0</v>
      </c>
      <c r="T1127" s="3">
        <f>IFERROR(VLOOKUP(D1127,[13]CANCEL!$F$16:$M$48,8,0),0)</f>
        <v>0</v>
      </c>
      <c r="U1127" s="3">
        <f>IFERROR(VLOOKUP(B1127,[13]Aaf_PENSION!$C$16:$M$112,11,0),0)</f>
        <v>0</v>
      </c>
      <c r="V1127" s="3">
        <f>IFERROR(VLOOKUP(B1127,[13]Aaf_SALUD!$C$16:$M$112,11,0),0)</f>
        <v>0</v>
      </c>
      <c r="W1127" s="3">
        <f>IFERROR(VLOOKUP(D1127,[13]CALIDAD!$F$16:$M$1122,8,0),0)</f>
        <v>14866179</v>
      </c>
      <c r="X1127" s="3">
        <f>IFERROR(VLOOKUP(D1127,'[14]dinamica municip ok'!$F$4:$G$1107,2,0),0)</f>
        <v>80068944</v>
      </c>
      <c r="Y1127" s="3">
        <f>IFERROR(VLOOKUP(B1127,[13]Ap_CESANTIAS!$C$16:$M$112,11,0),0)</f>
        <v>0</v>
      </c>
      <c r="Z1127" s="3">
        <f>IFERROR(VLOOKUP(B1127,[13]Ap_PENSION!$C$16:$M$112,11,0),0)</f>
        <v>0</v>
      </c>
      <c r="AA1127" s="3">
        <f>IFERROR(VLOOKUP(B1127,[13]Ap_SALUD!$C$16:$M$112,11,0),0)</f>
        <v>0</v>
      </c>
      <c r="AB1127" s="3"/>
      <c r="AC1127" s="36">
        <f t="shared" si="51"/>
        <v>94935123</v>
      </c>
      <c r="AD1127" s="37">
        <f t="shared" si="53"/>
        <v>44598539</v>
      </c>
      <c r="AE1127" s="144"/>
    </row>
    <row r="1128" spans="1:31" x14ac:dyDescent="0.25">
      <c r="A1128" s="38">
        <v>1116</v>
      </c>
      <c r="B1128" s="61"/>
      <c r="C1128" s="143" t="str">
        <f>VLOOKUP(D1128,[8]Hoja1!$A$2:$B$1115,2,0)</f>
        <v>86757</v>
      </c>
      <c r="D1128" s="31">
        <v>800252922</v>
      </c>
      <c r="E1128" s="31">
        <v>215786757</v>
      </c>
      <c r="F1128" s="61" t="s">
        <v>1115</v>
      </c>
      <c r="G1128" s="33">
        <v>0</v>
      </c>
      <c r="H1128" s="33">
        <v>0</v>
      </c>
      <c r="I1128" s="3">
        <f>IFERROR(VLOOKUP(C1128,'[6]Anexo 2'!$A$9:$G$1115,7,0),0)</f>
        <v>589167240</v>
      </c>
      <c r="J1128" s="3">
        <f>IFERROR(VLOOKUP(C1128,'[6]Anexo 1'!$A$9:$F$1115,6,0),0)</f>
        <v>636146372</v>
      </c>
      <c r="K1128" s="3"/>
      <c r="L1128" s="3"/>
      <c r="M1128" s="3"/>
      <c r="N1128" s="3"/>
      <c r="O1128" s="3"/>
      <c r="P1128" s="34">
        <f t="shared" si="52"/>
        <v>1225313612</v>
      </c>
      <c r="Q1128" s="35">
        <f>VLOOKUP(D1128,FEBRERO!$D$13:$Q$1147,14,0)+VLOOKUP(D1128,FEBRERO!$D$13:$AC$1147,26,0)</f>
        <v>0</v>
      </c>
      <c r="R1128" s="3">
        <f>IFERROR(VLOOKUP(D1128,[13]ServNOMINA!$F$16:$M$112,8,0),0)</f>
        <v>0</v>
      </c>
      <c r="S1128" s="3">
        <f>IFERROR(VLOOKUP(D1128,[13]ServOTROS!$F$16:$M$112,8,0),0)</f>
        <v>0</v>
      </c>
      <c r="T1128" s="3">
        <f>IFERROR(VLOOKUP(D1128,[13]CANCEL!$F$16:$M$48,8,0),0)</f>
        <v>0</v>
      </c>
      <c r="U1128" s="3">
        <f>IFERROR(VLOOKUP(B1128,[13]Aaf_PENSION!$C$16:$M$112,11,0),0)</f>
        <v>0</v>
      </c>
      <c r="V1128" s="3">
        <f>IFERROR(VLOOKUP(B1128,[13]Aaf_SALUD!$C$16:$M$112,11,0),0)</f>
        <v>0</v>
      </c>
      <c r="W1128" s="3">
        <f>IFERROR(VLOOKUP(D1128,[13]CALIDAD!$F$16:$M$1122,8,0),0)</f>
        <v>147291810</v>
      </c>
      <c r="X1128" s="3">
        <f>IFERROR(VLOOKUP(D1128,'[14]dinamica municip ok'!$F$4:$G$1107,2,0),0)</f>
        <v>636146372</v>
      </c>
      <c r="Y1128" s="3">
        <f>IFERROR(VLOOKUP(B1128,[13]Ap_CESANTIAS!$C$16:$M$112,11,0),0)</f>
        <v>0</v>
      </c>
      <c r="Z1128" s="3">
        <f>IFERROR(VLOOKUP(B1128,[13]Ap_PENSION!$C$16:$M$112,11,0),0)</f>
        <v>0</v>
      </c>
      <c r="AA1128" s="3">
        <f>IFERROR(VLOOKUP(B1128,[13]Ap_SALUD!$C$16:$M$112,11,0),0)</f>
        <v>0</v>
      </c>
      <c r="AB1128" s="3"/>
      <c r="AC1128" s="36">
        <f t="shared" si="51"/>
        <v>783438182</v>
      </c>
      <c r="AD1128" s="37">
        <f t="shared" si="53"/>
        <v>441875430</v>
      </c>
      <c r="AE1128" s="144"/>
    </row>
    <row r="1129" spans="1:31" x14ac:dyDescent="0.25">
      <c r="A1129" s="29">
        <v>1117</v>
      </c>
      <c r="B1129" s="61"/>
      <c r="C1129" s="143" t="str">
        <f>VLOOKUP(D1129,[8]Hoja1!$A$2:$B$1115,2,0)</f>
        <v>86760</v>
      </c>
      <c r="D1129" s="31">
        <v>800102906</v>
      </c>
      <c r="E1129" s="31">
        <v>216086760</v>
      </c>
      <c r="F1129" s="61" t="s">
        <v>1032</v>
      </c>
      <c r="G1129" s="33">
        <v>0</v>
      </c>
      <c r="H1129" s="33">
        <v>0</v>
      </c>
      <c r="I1129" s="3">
        <f>IFERROR(VLOOKUP(C1129,'[6]Anexo 2'!$A$9:$G$1115,7,0),0)</f>
        <v>157863546</v>
      </c>
      <c r="J1129" s="3">
        <f>IFERROR(VLOOKUP(C1129,'[6]Anexo 1'!$A$9:$F$1115,6,0),0)</f>
        <v>160261167</v>
      </c>
      <c r="K1129" s="3"/>
      <c r="L1129" s="3"/>
      <c r="M1129" s="3"/>
      <c r="N1129" s="3"/>
      <c r="O1129" s="3"/>
      <c r="P1129" s="34">
        <f t="shared" si="52"/>
        <v>318124713</v>
      </c>
      <c r="Q1129" s="35">
        <f>VLOOKUP(D1129,FEBRERO!$D$13:$Q$1147,14,0)+VLOOKUP(D1129,FEBRERO!$D$13:$AC$1147,26,0)</f>
        <v>0</v>
      </c>
      <c r="R1129" s="3">
        <f>IFERROR(VLOOKUP(D1129,[13]ServNOMINA!$F$16:$M$112,8,0),0)</f>
        <v>0</v>
      </c>
      <c r="S1129" s="3">
        <f>IFERROR(VLOOKUP(D1129,[13]ServOTROS!$F$16:$M$112,8,0),0)</f>
        <v>0</v>
      </c>
      <c r="T1129" s="3">
        <f>IFERROR(VLOOKUP(D1129,[13]CANCEL!$F$16:$M$48,8,0),0)</f>
        <v>0</v>
      </c>
      <c r="U1129" s="3">
        <f>IFERROR(VLOOKUP(B1129,[13]Aaf_PENSION!$C$16:$M$112,11,0),0)</f>
        <v>0</v>
      </c>
      <c r="V1129" s="3">
        <f>IFERROR(VLOOKUP(B1129,[13]Aaf_SALUD!$C$16:$M$112,11,0),0)</f>
        <v>0</v>
      </c>
      <c r="W1129" s="3">
        <f>IFERROR(VLOOKUP(D1129,[13]CALIDAD!$F$16:$M$1122,8,0),0)</f>
        <v>39465888</v>
      </c>
      <c r="X1129" s="3">
        <f>IFERROR(VLOOKUP(D1129,'[14]dinamica municip ok'!$F$4:$G$1107,2,0),0)</f>
        <v>160261167</v>
      </c>
      <c r="Y1129" s="3">
        <f>IFERROR(VLOOKUP(B1129,[13]Ap_CESANTIAS!$C$16:$M$112,11,0),0)</f>
        <v>0</v>
      </c>
      <c r="Z1129" s="3">
        <f>IFERROR(VLOOKUP(B1129,[13]Ap_PENSION!$C$16:$M$112,11,0),0)</f>
        <v>0</v>
      </c>
      <c r="AA1129" s="3">
        <f>IFERROR(VLOOKUP(B1129,[13]Ap_SALUD!$C$16:$M$112,11,0),0)</f>
        <v>0</v>
      </c>
      <c r="AB1129" s="3"/>
      <c r="AC1129" s="36">
        <f t="shared" si="51"/>
        <v>199727055</v>
      </c>
      <c r="AD1129" s="37">
        <f t="shared" si="53"/>
        <v>118397658</v>
      </c>
      <c r="AE1129" s="144"/>
    </row>
    <row r="1130" spans="1:31" x14ac:dyDescent="0.25">
      <c r="A1130" s="38">
        <v>1118</v>
      </c>
      <c r="B1130" s="61"/>
      <c r="C1130" s="143" t="str">
        <f>VLOOKUP(D1130,[8]Hoja1!$A$2:$B$1115,2,0)</f>
        <v>86865</v>
      </c>
      <c r="D1130" s="31">
        <v>800102912</v>
      </c>
      <c r="E1130" s="31">
        <v>216586865</v>
      </c>
      <c r="F1130" s="61" t="s">
        <v>1250</v>
      </c>
      <c r="G1130" s="33">
        <v>0</v>
      </c>
      <c r="H1130" s="33">
        <v>0</v>
      </c>
      <c r="I1130" s="3">
        <f>IFERROR(VLOOKUP(C1130,'[6]Anexo 2'!$A$9:$G$1115,7,0),0)</f>
        <v>712954080</v>
      </c>
      <c r="J1130" s="3">
        <f>IFERROR(VLOOKUP(C1130,'[6]Anexo 1'!$A$9:$F$1115,6,0),0)</f>
        <v>932421261</v>
      </c>
      <c r="K1130" s="3"/>
      <c r="L1130" s="3"/>
      <c r="M1130" s="3"/>
      <c r="N1130" s="3"/>
      <c r="O1130" s="3"/>
      <c r="P1130" s="34">
        <f t="shared" si="52"/>
        <v>1645375341</v>
      </c>
      <c r="Q1130" s="35">
        <f>VLOOKUP(D1130,FEBRERO!$D$13:$Q$1147,14,0)+VLOOKUP(D1130,FEBRERO!$D$13:$AC$1147,26,0)</f>
        <v>0</v>
      </c>
      <c r="R1130" s="3">
        <f>IFERROR(VLOOKUP(D1130,[13]ServNOMINA!$F$16:$M$112,8,0),0)</f>
        <v>0</v>
      </c>
      <c r="S1130" s="3">
        <f>IFERROR(VLOOKUP(D1130,[13]ServOTROS!$F$16:$M$112,8,0),0)</f>
        <v>0</v>
      </c>
      <c r="T1130" s="3">
        <f>IFERROR(VLOOKUP(D1130,[13]CANCEL!$F$16:$M$48,8,0),0)</f>
        <v>0</v>
      </c>
      <c r="U1130" s="3">
        <f>IFERROR(VLOOKUP(B1130,[13]Aaf_PENSION!$C$16:$M$112,11,0),0)</f>
        <v>0</v>
      </c>
      <c r="V1130" s="3">
        <f>IFERROR(VLOOKUP(B1130,[13]Aaf_SALUD!$C$16:$M$112,11,0),0)</f>
        <v>0</v>
      </c>
      <c r="W1130" s="3">
        <f>IFERROR(VLOOKUP(D1130,[13]CALIDAD!$F$16:$M$1122,8,0),0)</f>
        <v>178238520</v>
      </c>
      <c r="X1130" s="3">
        <f>IFERROR(VLOOKUP(D1130,'[14]dinamica municip ok'!$F$4:$G$1107,2,0),0)</f>
        <v>932421261</v>
      </c>
      <c r="Y1130" s="3">
        <f>IFERROR(VLOOKUP(B1130,[13]Ap_CESANTIAS!$C$16:$M$112,11,0),0)</f>
        <v>0</v>
      </c>
      <c r="Z1130" s="3">
        <f>IFERROR(VLOOKUP(B1130,[13]Ap_PENSION!$C$16:$M$112,11,0),0)</f>
        <v>0</v>
      </c>
      <c r="AA1130" s="3">
        <f>IFERROR(VLOOKUP(B1130,[13]Ap_SALUD!$C$16:$M$112,11,0),0)</f>
        <v>0</v>
      </c>
      <c r="AB1130" s="3"/>
      <c r="AC1130" s="36">
        <f t="shared" si="51"/>
        <v>1110659781</v>
      </c>
      <c r="AD1130" s="37">
        <f t="shared" si="53"/>
        <v>534715560</v>
      </c>
      <c r="AE1130" s="144"/>
    </row>
    <row r="1131" spans="1:31" x14ac:dyDescent="0.25">
      <c r="A1131" s="29">
        <v>1119</v>
      </c>
      <c r="B1131" s="61"/>
      <c r="C1131" s="143" t="str">
        <f>VLOOKUP(D1131,[8]Hoja1!$A$2:$B$1115,2,0)</f>
        <v>86885</v>
      </c>
      <c r="D1131" s="31">
        <v>800054249</v>
      </c>
      <c r="E1131" s="31">
        <v>218586885</v>
      </c>
      <c r="F1131" s="61" t="s">
        <v>1251</v>
      </c>
      <c r="G1131" s="33">
        <v>0</v>
      </c>
      <c r="H1131" s="33">
        <v>0</v>
      </c>
      <c r="I1131" s="3">
        <f>IFERROR(VLOOKUP(C1131,'[6]Anexo 2'!$A$9:$G$1115,7,0),0)</f>
        <v>531537576</v>
      </c>
      <c r="J1131" s="3">
        <f>IFERROR(VLOOKUP(C1131,'[6]Anexo 1'!$A$9:$F$1115,6,0),0)</f>
        <v>664389208</v>
      </c>
      <c r="K1131" s="3"/>
      <c r="L1131" s="3"/>
      <c r="M1131" s="3"/>
      <c r="N1131" s="3"/>
      <c r="O1131" s="3"/>
      <c r="P1131" s="34">
        <f t="shared" si="52"/>
        <v>1195926784</v>
      </c>
      <c r="Q1131" s="35">
        <f>VLOOKUP(D1131,FEBRERO!$D$13:$Q$1147,14,0)+VLOOKUP(D1131,FEBRERO!$D$13:$AC$1147,26,0)</f>
        <v>0</v>
      </c>
      <c r="R1131" s="3">
        <f>IFERROR(VLOOKUP(D1131,[13]ServNOMINA!$F$16:$M$112,8,0),0)</f>
        <v>0</v>
      </c>
      <c r="S1131" s="3">
        <f>IFERROR(VLOOKUP(D1131,[13]ServOTROS!$F$16:$M$112,8,0),0)</f>
        <v>0</v>
      </c>
      <c r="T1131" s="3">
        <f>IFERROR(VLOOKUP(D1131,[13]CANCEL!$F$16:$M$48,8,0),0)</f>
        <v>0</v>
      </c>
      <c r="U1131" s="3">
        <f>IFERROR(VLOOKUP(B1131,[13]Aaf_PENSION!$C$16:$M$112,11,0),0)</f>
        <v>0</v>
      </c>
      <c r="V1131" s="3">
        <f>IFERROR(VLOOKUP(B1131,[13]Aaf_SALUD!$C$16:$M$112,11,0),0)</f>
        <v>0</v>
      </c>
      <c r="W1131" s="3">
        <f>IFERROR(VLOOKUP(D1131,[13]CALIDAD!$F$16:$M$1122,8,0),0)</f>
        <v>132884394</v>
      </c>
      <c r="X1131" s="3">
        <f>IFERROR(VLOOKUP(D1131,'[14]dinamica municip ok'!$F$4:$G$1107,2,0),0)</f>
        <v>664389208</v>
      </c>
      <c r="Y1131" s="3">
        <f>IFERROR(VLOOKUP(B1131,[13]Ap_CESANTIAS!$C$16:$M$112,11,0),0)</f>
        <v>0</v>
      </c>
      <c r="Z1131" s="3">
        <f>IFERROR(VLOOKUP(B1131,[13]Ap_PENSION!$C$16:$M$112,11,0),0)</f>
        <v>0</v>
      </c>
      <c r="AA1131" s="3">
        <f>IFERROR(VLOOKUP(B1131,[13]Ap_SALUD!$C$16:$M$112,11,0),0)</f>
        <v>0</v>
      </c>
      <c r="AB1131" s="3"/>
      <c r="AC1131" s="36">
        <f t="shared" si="51"/>
        <v>797273602</v>
      </c>
      <c r="AD1131" s="37">
        <f t="shared" si="53"/>
        <v>398653182</v>
      </c>
      <c r="AE1131" s="144"/>
    </row>
    <row r="1132" spans="1:31" x14ac:dyDescent="0.25">
      <c r="A1132" s="38">
        <v>1120</v>
      </c>
      <c r="B1132" s="61"/>
      <c r="C1132" s="143" t="str">
        <f>VLOOKUP(D1132,[8]Hoja1!$A$2:$B$1115,2,0)</f>
        <v>88564</v>
      </c>
      <c r="D1132" s="31">
        <v>800103021</v>
      </c>
      <c r="E1132" s="31">
        <v>216488564</v>
      </c>
      <c r="F1132" s="61" t="s">
        <v>1252</v>
      </c>
      <c r="G1132" s="33">
        <v>0</v>
      </c>
      <c r="H1132" s="33">
        <v>0</v>
      </c>
      <c r="I1132" s="3">
        <f>IFERROR(VLOOKUP(C1132,'[6]Anexo 2'!$A$9:$G$1115,7,0),0)</f>
        <v>85957546</v>
      </c>
      <c r="J1132" s="3">
        <f>IFERROR(VLOOKUP(C1132,'[6]Anexo 1'!$A$9:$F$1115,6,0),0)</f>
        <v>84353339</v>
      </c>
      <c r="K1132" s="3"/>
      <c r="L1132" s="3"/>
      <c r="M1132" s="3"/>
      <c r="N1132" s="3"/>
      <c r="O1132" s="3"/>
      <c r="P1132" s="34">
        <f t="shared" si="52"/>
        <v>170310885</v>
      </c>
      <c r="Q1132" s="35">
        <f>VLOOKUP(D1132,FEBRERO!$D$13:$Q$1147,14,0)+VLOOKUP(D1132,FEBRERO!$D$13:$AC$1147,26,0)</f>
        <v>0</v>
      </c>
      <c r="R1132" s="3">
        <f>IFERROR(VLOOKUP(D1132,[13]ServNOMINA!$F$16:$M$112,8,0),0)</f>
        <v>0</v>
      </c>
      <c r="S1132" s="3">
        <f>IFERROR(VLOOKUP(D1132,[13]ServOTROS!$F$16:$M$112,8,0),0)</f>
        <v>0</v>
      </c>
      <c r="T1132" s="3">
        <f>IFERROR(VLOOKUP(D1132,[13]CANCEL!$F$16:$M$48,8,0),0)</f>
        <v>0</v>
      </c>
      <c r="U1132" s="3">
        <f>IFERROR(VLOOKUP(B1132,[13]Aaf_PENSION!$C$16:$M$112,11,0),0)</f>
        <v>0</v>
      </c>
      <c r="V1132" s="3">
        <f>IFERROR(VLOOKUP(B1132,[13]Aaf_SALUD!$C$16:$M$112,11,0),0)</f>
        <v>0</v>
      </c>
      <c r="W1132" s="3">
        <f>IFERROR(VLOOKUP(D1132,[13]CALIDAD!$F$16:$M$1122,8,0),0)</f>
        <v>21489387</v>
      </c>
      <c r="X1132" s="3">
        <f>IFERROR(VLOOKUP(D1132,'[14]dinamica municip ok'!$F$4:$G$1107,2,0),0)</f>
        <v>84353339</v>
      </c>
      <c r="Y1132" s="3">
        <f>IFERROR(VLOOKUP(B1132,[13]Ap_CESANTIAS!$C$16:$M$112,11,0),0)</f>
        <v>0</v>
      </c>
      <c r="Z1132" s="3">
        <f>IFERROR(VLOOKUP(B1132,[13]Ap_PENSION!$C$16:$M$112,11,0),0)</f>
        <v>0</v>
      </c>
      <c r="AA1132" s="3">
        <f>IFERROR(VLOOKUP(B1132,[13]Ap_SALUD!$C$16:$M$112,11,0),0)</f>
        <v>0</v>
      </c>
      <c r="AB1132" s="3"/>
      <c r="AC1132" s="36">
        <f t="shared" si="51"/>
        <v>105842726</v>
      </c>
      <c r="AD1132" s="37">
        <f t="shared" si="53"/>
        <v>64468159</v>
      </c>
      <c r="AE1132" s="144"/>
    </row>
    <row r="1133" spans="1:31" x14ac:dyDescent="0.25">
      <c r="A1133" s="29">
        <v>1121</v>
      </c>
      <c r="B1133" s="61"/>
      <c r="C1133" s="143" t="str">
        <f>VLOOKUP(D1133,[8]Hoja1!$A$2:$B$1115,2,0)</f>
        <v>91001</v>
      </c>
      <c r="D1133" s="31">
        <v>899999302</v>
      </c>
      <c r="E1133" s="31">
        <v>210191001</v>
      </c>
      <c r="F1133" s="61" t="s">
        <v>1253</v>
      </c>
      <c r="G1133" s="33">
        <v>0</v>
      </c>
      <c r="H1133" s="33">
        <v>0</v>
      </c>
      <c r="I1133" s="3">
        <f>IFERROR(VLOOKUP(C1133,'[6]Anexo 2'!$A$9:$G$1115,7,0),0)</f>
        <v>1643093952</v>
      </c>
      <c r="J1133" s="3">
        <f>IFERROR(VLOOKUP(C1133,'[6]Anexo 1'!$A$9:$F$1115,6,0),0)</f>
        <v>1432598045</v>
      </c>
      <c r="K1133" s="3"/>
      <c r="L1133" s="3"/>
      <c r="M1133" s="3"/>
      <c r="N1133" s="3"/>
      <c r="O1133" s="3"/>
      <c r="P1133" s="34">
        <f t="shared" si="52"/>
        <v>3075691997</v>
      </c>
      <c r="Q1133" s="35">
        <f>VLOOKUP(D1133,FEBRERO!$D$13:$Q$1147,14,0)+VLOOKUP(D1133,FEBRERO!$D$13:$AC$1147,26,0)</f>
        <v>0</v>
      </c>
      <c r="R1133" s="3">
        <f>IFERROR(VLOOKUP(D1133,[13]ServNOMINA!$F$16:$M$112,8,0),0)</f>
        <v>0</v>
      </c>
      <c r="S1133" s="3">
        <f>IFERROR(VLOOKUP(D1133,[13]ServOTROS!$F$16:$M$112,8,0),0)</f>
        <v>0</v>
      </c>
      <c r="T1133" s="3">
        <f>IFERROR(VLOOKUP(D1133,[13]CANCEL!$F$16:$M$48,8,0),0)</f>
        <v>0</v>
      </c>
      <c r="U1133" s="3">
        <f>IFERROR(VLOOKUP(B1133,[13]Aaf_PENSION!$C$16:$M$112,11,0),0)</f>
        <v>0</v>
      </c>
      <c r="V1133" s="3">
        <f>IFERROR(VLOOKUP(B1133,[13]Aaf_SALUD!$C$16:$M$112,11,0),0)</f>
        <v>0</v>
      </c>
      <c r="W1133" s="3">
        <f>IFERROR(VLOOKUP(D1133,[13]CALIDAD!$F$16:$M$1122,8,0),0)</f>
        <v>410773488</v>
      </c>
      <c r="X1133" s="3">
        <f>IFERROR(VLOOKUP(D1133,'[14]dinamica municip ok'!$F$4:$G$1107,2,0),0)</f>
        <v>1432598045</v>
      </c>
      <c r="Y1133" s="3">
        <f>IFERROR(VLOOKUP(B1133,[13]Ap_CESANTIAS!$C$16:$M$112,11,0),0)</f>
        <v>0</v>
      </c>
      <c r="Z1133" s="3">
        <f>IFERROR(VLOOKUP(B1133,[13]Ap_PENSION!$C$16:$M$112,11,0),0)</f>
        <v>0</v>
      </c>
      <c r="AA1133" s="3">
        <f>IFERROR(VLOOKUP(B1133,[13]Ap_SALUD!$C$16:$M$112,11,0),0)</f>
        <v>0</v>
      </c>
      <c r="AB1133" s="3"/>
      <c r="AC1133" s="36">
        <f t="shared" si="51"/>
        <v>1843371533</v>
      </c>
      <c r="AD1133" s="37">
        <f t="shared" si="53"/>
        <v>1232320464</v>
      </c>
      <c r="AE1133" s="144"/>
    </row>
    <row r="1134" spans="1:31" x14ac:dyDescent="0.25">
      <c r="A1134" s="38">
        <v>1122</v>
      </c>
      <c r="B1134" s="61"/>
      <c r="C1134" s="143" t="str">
        <f>VLOOKUP(D1134,[8]Hoja1!$A$2:$B$1115,2,0)</f>
        <v>91540</v>
      </c>
      <c r="D1134" s="31">
        <v>800103161</v>
      </c>
      <c r="E1134" s="31">
        <v>214091540</v>
      </c>
      <c r="F1134" s="61" t="s">
        <v>1254</v>
      </c>
      <c r="G1134" s="33">
        <v>0</v>
      </c>
      <c r="H1134" s="33">
        <v>0</v>
      </c>
      <c r="I1134" s="3">
        <f>IFERROR(VLOOKUP(C1134,'[6]Anexo 2'!$A$9:$G$1115,7,0),0)</f>
        <v>348941052</v>
      </c>
      <c r="J1134" s="3">
        <f>IFERROR(VLOOKUP(C1134,'[6]Anexo 1'!$A$9:$F$1115,6,0),0)</f>
        <v>262457667</v>
      </c>
      <c r="K1134" s="3"/>
      <c r="L1134" s="3"/>
      <c r="M1134" s="3"/>
      <c r="N1134" s="3"/>
      <c r="O1134" s="3"/>
      <c r="P1134" s="34">
        <f t="shared" si="52"/>
        <v>611398719</v>
      </c>
      <c r="Q1134" s="35">
        <f>VLOOKUP(D1134,FEBRERO!$D$13:$Q$1147,14,0)+VLOOKUP(D1134,FEBRERO!$D$13:$AC$1147,26,0)</f>
        <v>0</v>
      </c>
      <c r="R1134" s="3">
        <f>IFERROR(VLOOKUP(D1134,[13]ServNOMINA!$F$16:$M$112,8,0),0)</f>
        <v>0</v>
      </c>
      <c r="S1134" s="3">
        <f>IFERROR(VLOOKUP(D1134,[13]ServOTROS!$F$16:$M$112,8,0),0)</f>
        <v>0</v>
      </c>
      <c r="T1134" s="3">
        <f>IFERROR(VLOOKUP(D1134,[13]CANCEL!$F$16:$M$48,8,0),0)</f>
        <v>0</v>
      </c>
      <c r="U1134" s="3">
        <f>IFERROR(VLOOKUP(B1134,[13]Aaf_PENSION!$C$16:$M$112,11,0),0)</f>
        <v>0</v>
      </c>
      <c r="V1134" s="3">
        <f>IFERROR(VLOOKUP(B1134,[13]Aaf_SALUD!$C$16:$M$112,11,0),0)</f>
        <v>0</v>
      </c>
      <c r="W1134" s="3">
        <f>IFERROR(VLOOKUP(D1134,[13]CALIDAD!$F$16:$M$1122,8,0),0)</f>
        <v>87235263</v>
      </c>
      <c r="X1134" s="3">
        <f>IFERROR(VLOOKUP(D1134,'[14]dinamica municip ok'!$F$4:$G$1107,2,0),0)</f>
        <v>262457667</v>
      </c>
      <c r="Y1134" s="3">
        <f>IFERROR(VLOOKUP(B1134,[13]Ap_CESANTIAS!$C$16:$M$112,11,0),0)</f>
        <v>0</v>
      </c>
      <c r="Z1134" s="3">
        <f>IFERROR(VLOOKUP(B1134,[13]Ap_PENSION!$C$16:$M$112,11,0),0)</f>
        <v>0</v>
      </c>
      <c r="AA1134" s="3">
        <f>IFERROR(VLOOKUP(B1134,[13]Ap_SALUD!$C$16:$M$112,11,0),0)</f>
        <v>0</v>
      </c>
      <c r="AB1134" s="3"/>
      <c r="AC1134" s="36">
        <f t="shared" si="51"/>
        <v>349692930</v>
      </c>
      <c r="AD1134" s="37">
        <f t="shared" si="53"/>
        <v>261705789</v>
      </c>
      <c r="AE1134" s="144"/>
    </row>
    <row r="1135" spans="1:31" x14ac:dyDescent="0.25">
      <c r="A1135" s="29">
        <v>1123</v>
      </c>
      <c r="B1135" s="61"/>
      <c r="C1135" s="143" t="str">
        <f>VLOOKUP(D1135,[8]Hoja1!$A$2:$B$1115,2,0)</f>
        <v>94001</v>
      </c>
      <c r="D1135" s="31">
        <v>892099105</v>
      </c>
      <c r="E1135" s="31">
        <v>210194001</v>
      </c>
      <c r="F1135" s="61" t="s">
        <v>1255</v>
      </c>
      <c r="G1135" s="33">
        <v>0</v>
      </c>
      <c r="H1135" s="33">
        <v>0</v>
      </c>
      <c r="I1135" s="3">
        <f>IFERROR(VLOOKUP(C1135,'[6]Anexo 2'!$A$9:$G$1115,7,0),0)</f>
        <v>1705369696</v>
      </c>
      <c r="J1135" s="3">
        <f>IFERROR(VLOOKUP(C1135,'[6]Anexo 1'!$A$9:$F$1115,6,0),0)</f>
        <v>1226118649</v>
      </c>
      <c r="K1135" s="3"/>
      <c r="L1135" s="3"/>
      <c r="M1135" s="3"/>
      <c r="N1135" s="3"/>
      <c r="O1135" s="3"/>
      <c r="P1135" s="34">
        <f t="shared" si="52"/>
        <v>2931488345</v>
      </c>
      <c r="Q1135" s="35">
        <f>VLOOKUP(D1135,FEBRERO!$D$13:$Q$1147,14,0)+VLOOKUP(D1135,FEBRERO!$D$13:$AC$1147,26,0)</f>
        <v>0</v>
      </c>
      <c r="R1135" s="3">
        <f>IFERROR(VLOOKUP(D1135,[13]ServNOMINA!$F$16:$M$112,8,0),0)</f>
        <v>0</v>
      </c>
      <c r="S1135" s="3">
        <f>IFERROR(VLOOKUP(D1135,[13]ServOTROS!$F$16:$M$112,8,0),0)</f>
        <v>0</v>
      </c>
      <c r="T1135" s="3">
        <f>IFERROR(VLOOKUP(D1135,[13]CANCEL!$F$16:$M$48,8,0),0)</f>
        <v>0</v>
      </c>
      <c r="U1135" s="3">
        <f>IFERROR(VLOOKUP(B1135,[13]Aaf_PENSION!$C$16:$M$112,11,0),0)</f>
        <v>0</v>
      </c>
      <c r="V1135" s="3">
        <f>IFERROR(VLOOKUP(B1135,[13]Aaf_SALUD!$C$16:$M$112,11,0),0)</f>
        <v>0</v>
      </c>
      <c r="W1135" s="3">
        <f>IFERROR(VLOOKUP(D1135,[13]CALIDAD!$F$16:$M$1122,8,0),0)</f>
        <v>426342423</v>
      </c>
      <c r="X1135" s="3">
        <f>IFERROR(VLOOKUP(D1135,'[14]dinamica municip ok'!$F$4:$G$1107,2,0),0)</f>
        <v>1226118649</v>
      </c>
      <c r="Y1135" s="3">
        <f>IFERROR(VLOOKUP(B1135,[13]Ap_CESANTIAS!$C$16:$M$112,11,0),0)</f>
        <v>0</v>
      </c>
      <c r="Z1135" s="3">
        <f>IFERROR(VLOOKUP(B1135,[13]Ap_PENSION!$C$16:$M$112,11,0),0)</f>
        <v>0</v>
      </c>
      <c r="AA1135" s="3">
        <f>IFERROR(VLOOKUP(B1135,[13]Ap_SALUD!$C$16:$M$112,11,0),0)</f>
        <v>0</v>
      </c>
      <c r="AB1135" s="3"/>
      <c r="AC1135" s="36">
        <f t="shared" si="51"/>
        <v>1652461072</v>
      </c>
      <c r="AD1135" s="37">
        <f t="shared" si="53"/>
        <v>1279027273</v>
      </c>
      <c r="AE1135" s="144"/>
    </row>
    <row r="1136" spans="1:31" x14ac:dyDescent="0.25">
      <c r="A1136" s="38">
        <v>1124</v>
      </c>
      <c r="B1136" s="61"/>
      <c r="C1136" s="143" t="s">
        <v>1399</v>
      </c>
      <c r="D1136" s="31">
        <v>901362662</v>
      </c>
      <c r="E1136" s="31">
        <v>923272927</v>
      </c>
      <c r="F1136" s="61" t="s">
        <v>1256</v>
      </c>
      <c r="G1136" s="33">
        <v>0</v>
      </c>
      <c r="H1136" s="33">
        <v>0</v>
      </c>
      <c r="I1136" s="3">
        <f>IFERROR(VLOOKUP(C1136,'[6]Anexo 2'!$A$9:$G$1115,7,0),0)</f>
        <v>917474400</v>
      </c>
      <c r="J1136" s="3">
        <f>IFERROR(VLOOKUP(C1136,'[6]Anexo 1'!$A$9:$F$1115,6,0),0)</f>
        <v>0</v>
      </c>
      <c r="K1136" s="3"/>
      <c r="L1136" s="3"/>
      <c r="M1136" s="3"/>
      <c r="N1136" s="3"/>
      <c r="O1136" s="3"/>
      <c r="P1136" s="34">
        <f t="shared" si="52"/>
        <v>917474400</v>
      </c>
      <c r="Q1136" s="35">
        <f>VLOOKUP(D1136,FEBRERO!$D$13:$Q$1147,14,0)+VLOOKUP(D1136,FEBRERO!$D$13:$AC$1147,26,0)</f>
        <v>0</v>
      </c>
      <c r="R1136" s="3">
        <f>IFERROR(VLOOKUP(D1136,[13]ServNOMINA!$F$16:$M$112,8,0),0)</f>
        <v>0</v>
      </c>
      <c r="S1136" s="3">
        <f>IFERROR(VLOOKUP(D1136,[13]ServOTROS!$F$16:$M$112,8,0),0)</f>
        <v>0</v>
      </c>
      <c r="T1136" s="3">
        <f>IFERROR(VLOOKUP(D1136,[13]CANCEL!$F$16:$M$48,8,0),0)</f>
        <v>0</v>
      </c>
      <c r="U1136" s="3">
        <f>IFERROR(VLOOKUP(B1136,[13]Aaf_PENSION!$C$16:$M$112,11,0),0)</f>
        <v>0</v>
      </c>
      <c r="V1136" s="3">
        <f>IFERROR(VLOOKUP(B1136,[13]Aaf_SALUD!$C$16:$M$112,11,0),0)</f>
        <v>0</v>
      </c>
      <c r="W1136" s="3">
        <f>IFERROR(VLOOKUP(D1136,[13]CALIDAD!$F$16:$M$1122,8,0),0)</f>
        <v>229368600</v>
      </c>
      <c r="X1136" s="3">
        <f>IFERROR(VLOOKUP(D1136,'[14]dinamica municip ok'!$F$4:$G$1107,2,0),0)</f>
        <v>0</v>
      </c>
      <c r="Y1136" s="3">
        <f>IFERROR(VLOOKUP(B1136,[13]Ap_CESANTIAS!$C$16:$M$112,11,0),0)</f>
        <v>0</v>
      </c>
      <c r="Z1136" s="3">
        <f>IFERROR(VLOOKUP(B1136,[13]Ap_PENSION!$C$16:$M$112,11,0),0)</f>
        <v>0</v>
      </c>
      <c r="AA1136" s="3">
        <f>IFERROR(VLOOKUP(B1136,[13]Ap_SALUD!$C$16:$M$112,11,0),0)</f>
        <v>0</v>
      </c>
      <c r="AB1136" s="3"/>
      <c r="AC1136" s="36">
        <f t="shared" si="51"/>
        <v>229368600</v>
      </c>
      <c r="AD1136" s="37">
        <f t="shared" si="53"/>
        <v>688105800</v>
      </c>
      <c r="AE1136" s="144"/>
    </row>
    <row r="1137" spans="1:31" x14ac:dyDescent="0.25">
      <c r="A1137" s="29">
        <v>1125</v>
      </c>
      <c r="B1137" s="61"/>
      <c r="C1137" s="143" t="str">
        <f>VLOOKUP(D1137,[8]Hoja1!$A$2:$B$1115,2,0)</f>
        <v>95001</v>
      </c>
      <c r="D1137" s="31">
        <v>800103180</v>
      </c>
      <c r="E1137" s="31">
        <v>210195001</v>
      </c>
      <c r="F1137" s="61" t="s">
        <v>1257</v>
      </c>
      <c r="G1137" s="33">
        <v>0</v>
      </c>
      <c r="H1137" s="33">
        <v>0</v>
      </c>
      <c r="I1137" s="3">
        <f>IFERROR(VLOOKUP(C1137,'[6]Anexo 2'!$A$9:$G$1115,7,0),0)</f>
        <v>1621784576</v>
      </c>
      <c r="J1137" s="3">
        <f>IFERROR(VLOOKUP(C1137,'[6]Anexo 1'!$A$9:$F$1115,6,0),0)</f>
        <v>1430308826</v>
      </c>
      <c r="K1137" s="3"/>
      <c r="L1137" s="3"/>
      <c r="M1137" s="3"/>
      <c r="N1137" s="46"/>
      <c r="O1137" s="46"/>
      <c r="P1137" s="34">
        <f t="shared" si="52"/>
        <v>3052093402</v>
      </c>
      <c r="Q1137" s="35">
        <f>VLOOKUP(D1137,FEBRERO!$D$13:$Q$1147,14,0)+VLOOKUP(D1137,FEBRERO!$D$13:$AC$1147,26,0)</f>
        <v>0</v>
      </c>
      <c r="R1137" s="3">
        <f>IFERROR(VLOOKUP(D1137,[13]ServNOMINA!$F$16:$M$112,8,0),0)</f>
        <v>0</v>
      </c>
      <c r="S1137" s="3">
        <f>IFERROR(VLOOKUP(D1137,[13]ServOTROS!$F$16:$M$112,8,0),0)</f>
        <v>0</v>
      </c>
      <c r="T1137" s="3">
        <f>IFERROR(VLOOKUP(D1137,[13]CANCEL!$F$16:$M$48,8,0),0)</f>
        <v>0</v>
      </c>
      <c r="U1137" s="3">
        <f>IFERROR(VLOOKUP(B1137,[13]Aaf_PENSION!$C$16:$M$112,11,0),0)</f>
        <v>0</v>
      </c>
      <c r="V1137" s="3">
        <f>IFERROR(VLOOKUP(B1137,[13]Aaf_SALUD!$C$16:$M$112,11,0),0)</f>
        <v>0</v>
      </c>
      <c r="W1137" s="3">
        <f>IFERROR(VLOOKUP(D1137,[13]CALIDAD!$F$16:$M$1122,8,0),0)</f>
        <v>405446145</v>
      </c>
      <c r="X1137" s="3">
        <f>IFERROR(VLOOKUP(D1137,'[14]dinamica municip ok'!$F$4:$G$1107,2,0),0)</f>
        <v>1354807730</v>
      </c>
      <c r="Y1137" s="3">
        <f>IFERROR(VLOOKUP(B1137,[13]Ap_CESANTIAS!$C$16:$M$112,11,0),0)</f>
        <v>0</v>
      </c>
      <c r="Z1137" s="3">
        <f>IFERROR(VLOOKUP(B1137,[13]Ap_PENSION!$C$16:$M$112,11,0),0)</f>
        <v>0</v>
      </c>
      <c r="AA1137" s="3">
        <f>IFERROR(VLOOKUP(B1137,[13]Ap_SALUD!$C$16:$M$112,11,0),0)</f>
        <v>0</v>
      </c>
      <c r="AB1137" s="3"/>
      <c r="AC1137" s="36">
        <f t="shared" si="51"/>
        <v>1760253875</v>
      </c>
      <c r="AD1137" s="37">
        <f t="shared" si="53"/>
        <v>1291839527</v>
      </c>
      <c r="AE1137" s="144"/>
    </row>
    <row r="1138" spans="1:31" x14ac:dyDescent="0.25">
      <c r="A1138" s="38">
        <v>1126</v>
      </c>
      <c r="B1138" s="61"/>
      <c r="C1138" s="143" t="str">
        <f>VLOOKUP(D1138,[8]Hoja1!$A$2:$B$1115,2,0)</f>
        <v>95015</v>
      </c>
      <c r="D1138" s="31">
        <v>800191431</v>
      </c>
      <c r="E1138" s="31">
        <v>211595015</v>
      </c>
      <c r="F1138" s="61" t="s">
        <v>449</v>
      </c>
      <c r="G1138" s="33">
        <v>0</v>
      </c>
      <c r="H1138" s="33">
        <v>0</v>
      </c>
      <c r="I1138" s="3">
        <f>IFERROR(VLOOKUP(C1138,'[6]Anexo 2'!$A$9:$G$1115,7,0),0)</f>
        <v>369952968</v>
      </c>
      <c r="J1138" s="3">
        <f>IFERROR(VLOOKUP(C1138,'[6]Anexo 1'!$A$9:$F$1115,6,0),0)</f>
        <v>261072619</v>
      </c>
      <c r="K1138" s="3"/>
      <c r="L1138" s="3"/>
      <c r="M1138" s="3"/>
      <c r="N1138" s="3"/>
      <c r="O1138" s="3"/>
      <c r="P1138" s="34">
        <f t="shared" si="52"/>
        <v>631025587</v>
      </c>
      <c r="Q1138" s="35">
        <f>VLOOKUP(D1138,FEBRERO!$D$13:$Q$1147,14,0)+VLOOKUP(D1138,FEBRERO!$D$13:$AC$1147,26,0)</f>
        <v>0</v>
      </c>
      <c r="R1138" s="3">
        <f>IFERROR(VLOOKUP(D1138,[13]ServNOMINA!$F$16:$M$112,8,0),0)</f>
        <v>0</v>
      </c>
      <c r="S1138" s="3">
        <f>IFERROR(VLOOKUP(D1138,[13]ServOTROS!$F$16:$M$112,8,0),0)</f>
        <v>0</v>
      </c>
      <c r="T1138" s="3">
        <f>IFERROR(VLOOKUP(D1138,[13]CANCEL!$F$16:$M$48,8,0),0)</f>
        <v>0</v>
      </c>
      <c r="U1138" s="3">
        <f>IFERROR(VLOOKUP(B1138,[13]Aaf_PENSION!$C$16:$M$112,11,0),0)</f>
        <v>0</v>
      </c>
      <c r="V1138" s="3">
        <f>IFERROR(VLOOKUP(B1138,[13]Aaf_SALUD!$C$16:$M$112,11,0),0)</f>
        <v>0</v>
      </c>
      <c r="W1138" s="3">
        <f>IFERROR(VLOOKUP(D1138,[13]CALIDAD!$F$16:$M$1122,8,0),0)</f>
        <v>92488242</v>
      </c>
      <c r="X1138" s="3">
        <f>IFERROR(VLOOKUP(D1138,'[14]dinamica municip ok'!$F$4:$G$1107,2,0),0)</f>
        <v>261072619</v>
      </c>
      <c r="Y1138" s="3">
        <f>IFERROR(VLOOKUP(B1138,[13]Ap_CESANTIAS!$C$16:$M$112,11,0),0)</f>
        <v>0</v>
      </c>
      <c r="Z1138" s="3">
        <f>IFERROR(VLOOKUP(B1138,[13]Ap_PENSION!$C$16:$M$112,11,0),0)</f>
        <v>0</v>
      </c>
      <c r="AA1138" s="3">
        <f>IFERROR(VLOOKUP(B1138,[13]Ap_SALUD!$C$16:$M$112,11,0),0)</f>
        <v>0</v>
      </c>
      <c r="AB1138" s="3"/>
      <c r="AC1138" s="36">
        <f t="shared" si="51"/>
        <v>353560861</v>
      </c>
      <c r="AD1138" s="37">
        <f t="shared" si="53"/>
        <v>277464726</v>
      </c>
      <c r="AE1138" s="144"/>
    </row>
    <row r="1139" spans="1:31" x14ac:dyDescent="0.25">
      <c r="A1139" s="29">
        <v>1127</v>
      </c>
      <c r="B1139" s="61"/>
      <c r="C1139" s="143" t="str">
        <f>VLOOKUP(D1139,[8]Hoja1!$A$2:$B$1115,2,0)</f>
        <v>95025</v>
      </c>
      <c r="D1139" s="31">
        <v>800191427</v>
      </c>
      <c r="E1139" s="31">
        <v>212595025</v>
      </c>
      <c r="F1139" s="61" t="s">
        <v>1258</v>
      </c>
      <c r="G1139" s="33">
        <v>0</v>
      </c>
      <c r="H1139" s="33">
        <v>0</v>
      </c>
      <c r="I1139" s="3">
        <f>IFERROR(VLOOKUP(C1139,'[6]Anexo 2'!$A$9:$G$1115,7,0),0)</f>
        <v>372447048</v>
      </c>
      <c r="J1139" s="3">
        <f>IFERROR(VLOOKUP(C1139,'[6]Anexo 1'!$A$9:$F$1115,6,0),0)</f>
        <v>353151796</v>
      </c>
      <c r="K1139" s="3"/>
      <c r="L1139" s="3"/>
      <c r="M1139" s="3"/>
      <c r="N1139" s="3"/>
      <c r="O1139" s="3"/>
      <c r="P1139" s="34">
        <f t="shared" si="52"/>
        <v>725598844</v>
      </c>
      <c r="Q1139" s="35">
        <f>VLOOKUP(D1139,FEBRERO!$D$13:$Q$1147,14,0)+VLOOKUP(D1139,FEBRERO!$D$13:$AC$1147,26,0)</f>
        <v>0</v>
      </c>
      <c r="R1139" s="3">
        <f>IFERROR(VLOOKUP(D1139,[13]ServNOMINA!$F$16:$M$112,8,0),0)</f>
        <v>0</v>
      </c>
      <c r="S1139" s="3">
        <f>IFERROR(VLOOKUP(D1139,[13]ServOTROS!$F$16:$M$112,8,0),0)</f>
        <v>0</v>
      </c>
      <c r="T1139" s="3">
        <f>IFERROR(VLOOKUP(D1139,[13]CANCEL!$F$16:$M$48,8,0),0)</f>
        <v>0</v>
      </c>
      <c r="U1139" s="3">
        <f>IFERROR(VLOOKUP(B1139,[13]Aaf_PENSION!$C$16:$M$112,11,0),0)</f>
        <v>0</v>
      </c>
      <c r="V1139" s="3">
        <f>IFERROR(VLOOKUP(B1139,[13]Aaf_SALUD!$C$16:$M$112,11,0),0)</f>
        <v>0</v>
      </c>
      <c r="W1139" s="3">
        <f>IFERROR(VLOOKUP(D1139,[13]CALIDAD!$F$16:$M$1122,8,0),0)</f>
        <v>93111762</v>
      </c>
      <c r="X1139" s="3">
        <f>IFERROR(VLOOKUP(D1139,'[14]dinamica municip ok'!$F$4:$G$1107,2,0),0)</f>
        <v>324369136</v>
      </c>
      <c r="Y1139" s="3">
        <f>IFERROR(VLOOKUP(B1139,[13]Ap_CESANTIAS!$C$16:$M$112,11,0),0)</f>
        <v>0</v>
      </c>
      <c r="Z1139" s="3">
        <f>IFERROR(VLOOKUP(B1139,[13]Ap_PENSION!$C$16:$M$112,11,0),0)</f>
        <v>0</v>
      </c>
      <c r="AA1139" s="3">
        <f>IFERROR(VLOOKUP(B1139,[13]Ap_SALUD!$C$16:$M$112,11,0),0)</f>
        <v>0</v>
      </c>
      <c r="AB1139" s="3"/>
      <c r="AC1139" s="36">
        <f t="shared" si="51"/>
        <v>417480898</v>
      </c>
      <c r="AD1139" s="37">
        <f t="shared" si="53"/>
        <v>308117946</v>
      </c>
      <c r="AE1139" s="144"/>
    </row>
    <row r="1140" spans="1:31" x14ac:dyDescent="0.25">
      <c r="A1140" s="38">
        <v>1128</v>
      </c>
      <c r="B1140" s="61"/>
      <c r="C1140" s="143" t="str">
        <f>VLOOKUP(D1140,[8]Hoja1!$A$2:$B$1115,2,0)</f>
        <v>95200</v>
      </c>
      <c r="D1140" s="31">
        <v>800103198</v>
      </c>
      <c r="E1140" s="31">
        <v>210095200</v>
      </c>
      <c r="F1140" s="61" t="s">
        <v>535</v>
      </c>
      <c r="G1140" s="33">
        <v>0</v>
      </c>
      <c r="H1140" s="33">
        <v>0</v>
      </c>
      <c r="I1140" s="3">
        <f>IFERROR(VLOOKUP(C1140,'[6]Anexo 2'!$A$9:$G$1115,7,0),0)</f>
        <v>109067494</v>
      </c>
      <c r="J1140" s="3">
        <f>IFERROR(VLOOKUP(C1140,'[6]Anexo 1'!$A$9:$F$1115,6,0),0)</f>
        <v>71961920</v>
      </c>
      <c r="K1140" s="3"/>
      <c r="L1140" s="3"/>
      <c r="M1140" s="3"/>
      <c r="N1140" s="3"/>
      <c r="O1140" s="3"/>
      <c r="P1140" s="34">
        <f t="shared" si="52"/>
        <v>181029414</v>
      </c>
      <c r="Q1140" s="35">
        <f>VLOOKUP(D1140,FEBRERO!$D$13:$Q$1147,14,0)+VLOOKUP(D1140,FEBRERO!$D$13:$AC$1147,26,0)</f>
        <v>0</v>
      </c>
      <c r="R1140" s="3">
        <f>IFERROR(VLOOKUP(D1140,[13]ServNOMINA!$F$16:$M$112,8,0),0)</f>
        <v>0</v>
      </c>
      <c r="S1140" s="3">
        <f>IFERROR(VLOOKUP(D1140,[13]ServOTROS!$F$16:$M$112,8,0),0)</f>
        <v>0</v>
      </c>
      <c r="T1140" s="3">
        <f>IFERROR(VLOOKUP(D1140,[13]CANCEL!$F$16:$M$48,8,0),0)</f>
        <v>0</v>
      </c>
      <c r="U1140" s="3">
        <f>IFERROR(VLOOKUP(B1140,[13]Aaf_PENSION!$C$16:$M$112,11,0),0)</f>
        <v>0</v>
      </c>
      <c r="V1140" s="3">
        <f>IFERROR(VLOOKUP(B1140,[13]Aaf_SALUD!$C$16:$M$112,11,0),0)</f>
        <v>0</v>
      </c>
      <c r="W1140" s="3">
        <f>IFERROR(VLOOKUP(D1140,[13]CALIDAD!$F$16:$M$1122,8,0),0)</f>
        <v>27266874</v>
      </c>
      <c r="X1140" s="3">
        <f>IFERROR(VLOOKUP(D1140,'[14]dinamica municip ok'!$F$4:$G$1107,2,0),0)</f>
        <v>71961920</v>
      </c>
      <c r="Y1140" s="3">
        <f>IFERROR(VLOOKUP(B1140,[13]Ap_CESANTIAS!$C$16:$M$112,11,0),0)</f>
        <v>0</v>
      </c>
      <c r="Z1140" s="3">
        <f>IFERROR(VLOOKUP(B1140,[13]Ap_PENSION!$C$16:$M$112,11,0),0)</f>
        <v>0</v>
      </c>
      <c r="AA1140" s="3">
        <f>IFERROR(VLOOKUP(B1140,[13]Ap_SALUD!$C$16:$M$112,11,0),0)</f>
        <v>0</v>
      </c>
      <c r="AB1140" s="3"/>
      <c r="AC1140" s="36">
        <f t="shared" si="51"/>
        <v>99228794</v>
      </c>
      <c r="AD1140" s="37">
        <f t="shared" si="53"/>
        <v>81800620</v>
      </c>
      <c r="AE1140" s="144"/>
    </row>
    <row r="1141" spans="1:31" x14ac:dyDescent="0.25">
      <c r="A1141" s="29">
        <v>1129</v>
      </c>
      <c r="B1141" s="61"/>
      <c r="C1141" s="143" t="str">
        <f>VLOOKUP(D1141,[8]Hoja1!$A$2:$B$1115,2,0)</f>
        <v>97001</v>
      </c>
      <c r="D1141" s="31">
        <v>892099233</v>
      </c>
      <c r="E1141" s="31">
        <v>210197001</v>
      </c>
      <c r="F1141" s="61" t="s">
        <v>1259</v>
      </c>
      <c r="G1141" s="33">
        <v>0</v>
      </c>
      <c r="H1141" s="33">
        <v>0</v>
      </c>
      <c r="I1141" s="3">
        <f>IFERROR(VLOOKUP(C1141,'[6]Anexo 2'!$A$9:$G$1115,7,0),0)</f>
        <v>1814412256</v>
      </c>
      <c r="J1141" s="3">
        <f>IFERROR(VLOOKUP(C1141,'[6]Anexo 1'!$A$9:$F$1115,6,0),0)</f>
        <v>1197295081</v>
      </c>
      <c r="K1141" s="3"/>
      <c r="L1141" s="3"/>
      <c r="M1141" s="3"/>
      <c r="N1141" s="3"/>
      <c r="O1141" s="3"/>
      <c r="P1141" s="34">
        <f t="shared" si="52"/>
        <v>3011707337</v>
      </c>
      <c r="Q1141" s="35">
        <f>VLOOKUP(D1141,FEBRERO!$D$13:$Q$1147,14,0)+VLOOKUP(D1141,FEBRERO!$D$13:$AC$1147,26,0)</f>
        <v>0</v>
      </c>
      <c r="R1141" s="3">
        <f>IFERROR(VLOOKUP(D1141,[13]ServNOMINA!$F$16:$M$112,8,0),0)</f>
        <v>0</v>
      </c>
      <c r="S1141" s="3">
        <f>IFERROR(VLOOKUP(D1141,[13]ServOTROS!$F$16:$M$112,8,0),0)</f>
        <v>0</v>
      </c>
      <c r="T1141" s="3">
        <f>IFERROR(VLOOKUP(D1141,[13]CANCEL!$F$16:$M$48,8,0),0)</f>
        <v>0</v>
      </c>
      <c r="U1141" s="3">
        <f>IFERROR(VLOOKUP(B1141,[13]Aaf_PENSION!$C$16:$M$112,11,0),0)</f>
        <v>0</v>
      </c>
      <c r="V1141" s="3">
        <f>IFERROR(VLOOKUP(B1141,[13]Aaf_SALUD!$C$16:$M$112,11,0),0)</f>
        <v>0</v>
      </c>
      <c r="W1141" s="3">
        <f>IFERROR(VLOOKUP(D1141,[13]CALIDAD!$F$16:$M$1122,8,0),0)</f>
        <v>453603063</v>
      </c>
      <c r="X1141" s="3">
        <f>IFERROR(VLOOKUP(D1141,'[14]dinamica municip ok'!$F$4:$G$1107,2,0),0)</f>
        <v>1063403533</v>
      </c>
      <c r="Y1141" s="3">
        <f>IFERROR(VLOOKUP(B1141,[13]Ap_CESANTIAS!$C$16:$M$112,11,0),0)</f>
        <v>0</v>
      </c>
      <c r="Z1141" s="3">
        <f>IFERROR(VLOOKUP(B1141,[13]Ap_PENSION!$C$16:$M$112,11,0),0)</f>
        <v>0</v>
      </c>
      <c r="AA1141" s="3">
        <f>IFERROR(VLOOKUP(B1141,[13]Ap_SALUD!$C$16:$M$112,11,0),0)</f>
        <v>0</v>
      </c>
      <c r="AB1141" s="3"/>
      <c r="AC1141" s="36">
        <f t="shared" si="51"/>
        <v>1517006596</v>
      </c>
      <c r="AD1141" s="37">
        <f t="shared" si="53"/>
        <v>1494700741</v>
      </c>
      <c r="AE1141" s="144"/>
    </row>
    <row r="1142" spans="1:31" x14ac:dyDescent="0.25">
      <c r="A1142" s="38">
        <v>1130</v>
      </c>
      <c r="B1142" s="61"/>
      <c r="C1142" s="143" t="str">
        <f>VLOOKUP(D1142,[8]Hoja1!$A$2:$B$1115,2,0)</f>
        <v>97161</v>
      </c>
      <c r="D1142" s="31">
        <v>832000605</v>
      </c>
      <c r="E1142" s="31">
        <v>216197161</v>
      </c>
      <c r="F1142" s="61" t="s">
        <v>1260</v>
      </c>
      <c r="G1142" s="33">
        <v>0</v>
      </c>
      <c r="H1142" s="33">
        <v>0</v>
      </c>
      <c r="I1142" s="3">
        <f>IFERROR(VLOOKUP(C1142,'[6]Anexo 2'!$A$9:$G$1115,7,0),0)</f>
        <v>114700796</v>
      </c>
      <c r="J1142" s="3">
        <f>IFERROR(VLOOKUP(C1142,'[6]Anexo 1'!$A$9:$F$1115,6,0),0)</f>
        <v>88473315</v>
      </c>
      <c r="K1142" s="3"/>
      <c r="L1142" s="3"/>
      <c r="M1142" s="3"/>
      <c r="N1142" s="3"/>
      <c r="O1142" s="3"/>
      <c r="P1142" s="34">
        <f t="shared" si="52"/>
        <v>203174111</v>
      </c>
      <c r="Q1142" s="35">
        <f>VLOOKUP(D1142,FEBRERO!$D$13:$Q$1147,14,0)+VLOOKUP(D1142,FEBRERO!$D$13:$AC$1147,26,0)</f>
        <v>0</v>
      </c>
      <c r="R1142" s="3">
        <f>IFERROR(VLOOKUP(D1142,[13]ServNOMINA!$F$16:$M$112,8,0),0)</f>
        <v>0</v>
      </c>
      <c r="S1142" s="3">
        <f>IFERROR(VLOOKUP(D1142,[13]ServOTROS!$F$16:$M$112,8,0),0)</f>
        <v>0</v>
      </c>
      <c r="T1142" s="3">
        <f>IFERROR(VLOOKUP(D1142,[13]CANCEL!$F$16:$M$48,8,0),0)</f>
        <v>0</v>
      </c>
      <c r="U1142" s="3">
        <f>IFERROR(VLOOKUP(B1142,[13]Aaf_PENSION!$C$16:$M$112,11,0),0)</f>
        <v>0</v>
      </c>
      <c r="V1142" s="3">
        <f>IFERROR(VLOOKUP(B1142,[13]Aaf_SALUD!$C$16:$M$112,11,0),0)</f>
        <v>0</v>
      </c>
      <c r="W1142" s="3">
        <f>IFERROR(VLOOKUP(D1142,[13]CALIDAD!$F$16:$M$1122,8,0),0)</f>
        <v>28675200</v>
      </c>
      <c r="X1142" s="3">
        <f>IFERROR(VLOOKUP(D1142,'[14]dinamica municip ok'!$F$4:$G$1107,2,0),0)</f>
        <v>88473315</v>
      </c>
      <c r="Y1142" s="3">
        <f>IFERROR(VLOOKUP(B1142,[13]Ap_CESANTIAS!$C$16:$M$112,11,0),0)</f>
        <v>0</v>
      </c>
      <c r="Z1142" s="3">
        <f>IFERROR(VLOOKUP(B1142,[13]Ap_PENSION!$C$16:$M$112,11,0),0)</f>
        <v>0</v>
      </c>
      <c r="AA1142" s="3">
        <f>IFERROR(VLOOKUP(B1142,[13]Ap_SALUD!$C$16:$M$112,11,0),0)</f>
        <v>0</v>
      </c>
      <c r="AB1142" s="3"/>
      <c r="AC1142" s="36">
        <f t="shared" si="51"/>
        <v>117148515</v>
      </c>
      <c r="AD1142" s="37">
        <f t="shared" si="53"/>
        <v>86025596</v>
      </c>
      <c r="AE1142" s="144"/>
    </row>
    <row r="1143" spans="1:31" x14ac:dyDescent="0.25">
      <c r="A1143" s="29">
        <v>1131</v>
      </c>
      <c r="B1143" s="61"/>
      <c r="C1143" s="143" t="str">
        <f>VLOOKUP(D1143,[8]Hoja1!$A$2:$B$1115,2,0)</f>
        <v>97666</v>
      </c>
      <c r="D1143" s="31">
        <v>832000219</v>
      </c>
      <c r="E1143" s="31">
        <v>216697666</v>
      </c>
      <c r="F1143" s="61" t="s">
        <v>1261</v>
      </c>
      <c r="G1143" s="33">
        <v>0</v>
      </c>
      <c r="H1143" s="33">
        <v>0</v>
      </c>
      <c r="I1143" s="3">
        <f>IFERROR(VLOOKUP(C1143,'[6]Anexo 2'!$A$9:$G$1115,7,0),0)</f>
        <v>45379583</v>
      </c>
      <c r="J1143" s="3">
        <f>IFERROR(VLOOKUP(C1143,'[6]Anexo 1'!$A$9:$F$1115,6,0),0)</f>
        <v>32230915</v>
      </c>
      <c r="K1143" s="3"/>
      <c r="L1143" s="3"/>
      <c r="M1143" s="3"/>
      <c r="N1143" s="3"/>
      <c r="O1143" s="3"/>
      <c r="P1143" s="34">
        <f t="shared" si="52"/>
        <v>77610498</v>
      </c>
      <c r="Q1143" s="35">
        <f>VLOOKUP(D1143,FEBRERO!$D$13:$Q$1147,14,0)+VLOOKUP(D1143,FEBRERO!$D$13:$AC$1147,26,0)</f>
        <v>0</v>
      </c>
      <c r="R1143" s="3">
        <f>IFERROR(VLOOKUP(D1143,[13]ServNOMINA!$F$16:$M$112,8,0),0)</f>
        <v>0</v>
      </c>
      <c r="S1143" s="3">
        <f>IFERROR(VLOOKUP(D1143,[13]ServOTROS!$F$16:$M$112,8,0),0)</f>
        <v>0</v>
      </c>
      <c r="T1143" s="3">
        <f>IFERROR(VLOOKUP(D1143,[13]CANCEL!$F$16:$M$48,8,0),0)</f>
        <v>0</v>
      </c>
      <c r="U1143" s="3">
        <f>IFERROR(VLOOKUP(B1143,[13]Aaf_PENSION!$C$16:$M$112,11,0),0)</f>
        <v>0</v>
      </c>
      <c r="V1143" s="3">
        <f>IFERROR(VLOOKUP(B1143,[13]Aaf_SALUD!$C$16:$M$112,11,0),0)</f>
        <v>0</v>
      </c>
      <c r="W1143" s="3">
        <f>IFERROR(VLOOKUP(D1143,[13]CALIDAD!$F$16:$M$1122,8,0),0)</f>
        <v>11344896</v>
      </c>
      <c r="X1143" s="3">
        <f>IFERROR(VLOOKUP(D1143,'[14]dinamica municip ok'!$F$4:$G$1107,2,0),0)</f>
        <v>32230915</v>
      </c>
      <c r="Y1143" s="3">
        <f>IFERROR(VLOOKUP(B1143,[13]Ap_CESANTIAS!$C$16:$M$112,11,0),0)</f>
        <v>0</v>
      </c>
      <c r="Z1143" s="3">
        <f>IFERROR(VLOOKUP(B1143,[13]Ap_PENSION!$C$16:$M$112,11,0),0)</f>
        <v>0</v>
      </c>
      <c r="AA1143" s="3">
        <f>IFERROR(VLOOKUP(B1143,[13]Ap_SALUD!$C$16:$M$112,11,0),0)</f>
        <v>0</v>
      </c>
      <c r="AB1143" s="3"/>
      <c r="AC1143" s="36">
        <f t="shared" si="51"/>
        <v>43575811</v>
      </c>
      <c r="AD1143" s="37">
        <f t="shared" si="53"/>
        <v>34034687</v>
      </c>
      <c r="AE1143" s="144"/>
    </row>
    <row r="1144" spans="1:31" x14ac:dyDescent="0.25">
      <c r="A1144" s="38">
        <v>1132</v>
      </c>
      <c r="B1144" s="61"/>
      <c r="C1144" s="143" t="str">
        <f>VLOOKUP(D1144,[8]Hoja1!$A$2:$B$1115,2,0)</f>
        <v>99001</v>
      </c>
      <c r="D1144" s="31">
        <v>892099305</v>
      </c>
      <c r="E1144" s="31">
        <v>210199001</v>
      </c>
      <c r="F1144" s="61" t="s">
        <v>1262</v>
      </c>
      <c r="G1144" s="33">
        <v>0</v>
      </c>
      <c r="H1144" s="33">
        <v>0</v>
      </c>
      <c r="I1144" s="3">
        <f>IFERROR(VLOOKUP(C1144,'[6]Anexo 2'!$A$9:$G$1115,7,0),0)</f>
        <v>1249591280</v>
      </c>
      <c r="J1144" s="3">
        <f>IFERROR(VLOOKUP(C1144,'[6]Anexo 1'!$A$9:$F$1115,6,0),0)</f>
        <v>701042450</v>
      </c>
      <c r="K1144" s="3"/>
      <c r="L1144" s="3"/>
      <c r="M1144" s="3"/>
      <c r="N1144" s="3"/>
      <c r="O1144" s="3"/>
      <c r="P1144" s="34">
        <f t="shared" si="52"/>
        <v>1950633730</v>
      </c>
      <c r="Q1144" s="35">
        <f>VLOOKUP(D1144,FEBRERO!$D$13:$Q$1147,14,0)+VLOOKUP(D1144,FEBRERO!$D$13:$AC$1147,26,0)</f>
        <v>0</v>
      </c>
      <c r="R1144" s="3">
        <f>IFERROR(VLOOKUP(D1144,[13]ServNOMINA!$F$16:$M$112,8,0),0)</f>
        <v>0</v>
      </c>
      <c r="S1144" s="3">
        <f>IFERROR(VLOOKUP(D1144,[13]ServOTROS!$F$16:$M$112,8,0),0)</f>
        <v>0</v>
      </c>
      <c r="T1144" s="3">
        <f>IFERROR(VLOOKUP(D1144,[13]CANCEL!$F$16:$M$48,8,0),0)</f>
        <v>0</v>
      </c>
      <c r="U1144" s="3">
        <f>IFERROR(VLOOKUP(B1144,[13]Aaf_PENSION!$C$16:$M$112,11,0),0)</f>
        <v>0</v>
      </c>
      <c r="V1144" s="3">
        <f>IFERROR(VLOOKUP(B1144,[13]Aaf_SALUD!$C$16:$M$112,11,0),0)</f>
        <v>0</v>
      </c>
      <c r="W1144" s="3">
        <f>IFERROR(VLOOKUP(D1144,[13]CALIDAD!$F$16:$M$1122,8,0),0)</f>
        <v>312397821</v>
      </c>
      <c r="X1144" s="3">
        <f>IFERROR(VLOOKUP(D1144,'[14]dinamica municip ok'!$F$4:$G$1107,2,0),0)</f>
        <v>701042450</v>
      </c>
      <c r="Y1144" s="3">
        <f>IFERROR(VLOOKUP(B1144,[13]Ap_CESANTIAS!$C$16:$M$112,11,0),0)</f>
        <v>0</v>
      </c>
      <c r="Z1144" s="3">
        <f>IFERROR(VLOOKUP(B1144,[13]Ap_PENSION!$C$16:$M$112,11,0),0)</f>
        <v>0</v>
      </c>
      <c r="AA1144" s="3">
        <f>IFERROR(VLOOKUP(B1144,[13]Ap_SALUD!$C$16:$M$112,11,0),0)</f>
        <v>0</v>
      </c>
      <c r="AB1144" s="3"/>
      <c r="AC1144" s="36">
        <f t="shared" si="51"/>
        <v>1013440271</v>
      </c>
      <c r="AD1144" s="37">
        <f t="shared" si="53"/>
        <v>937193459</v>
      </c>
      <c r="AE1144" s="144"/>
    </row>
    <row r="1145" spans="1:31" x14ac:dyDescent="0.25">
      <c r="A1145" s="29">
        <v>1133</v>
      </c>
      <c r="B1145" s="61"/>
      <c r="C1145" s="143" t="str">
        <f>VLOOKUP(D1145,[8]Hoja1!$A$2:$B$1115,2,0)</f>
        <v>99524</v>
      </c>
      <c r="D1145" s="31">
        <v>800103308</v>
      </c>
      <c r="E1145" s="31">
        <v>212499524</v>
      </c>
      <c r="F1145" s="61" t="s">
        <v>1263</v>
      </c>
      <c r="G1145" s="33">
        <v>0</v>
      </c>
      <c r="H1145" s="33">
        <v>0</v>
      </c>
      <c r="I1145" s="3">
        <f>IFERROR(VLOOKUP(C1145,'[6]Anexo 2'!$A$9:$G$1115,7,0),0)</f>
        <v>459953616</v>
      </c>
      <c r="J1145" s="3">
        <f>IFERROR(VLOOKUP(C1145,'[6]Anexo 1'!$A$9:$F$1115,6,0),0)</f>
        <v>349315632</v>
      </c>
      <c r="K1145" s="3"/>
      <c r="L1145" s="3"/>
      <c r="M1145" s="3"/>
      <c r="N1145" s="3"/>
      <c r="O1145" s="3"/>
      <c r="P1145" s="34">
        <f t="shared" si="52"/>
        <v>809269248</v>
      </c>
      <c r="Q1145" s="35">
        <f>VLOOKUP(D1145,FEBRERO!$D$13:$Q$1147,14,0)+VLOOKUP(D1145,FEBRERO!$D$13:$AC$1147,26,0)</f>
        <v>0</v>
      </c>
      <c r="R1145" s="3">
        <f>IFERROR(VLOOKUP(D1145,[13]ServNOMINA!$F$16:$M$112,8,0),0)</f>
        <v>0</v>
      </c>
      <c r="S1145" s="3">
        <f>IFERROR(VLOOKUP(D1145,[13]ServOTROS!$F$16:$M$112,8,0),0)</f>
        <v>0</v>
      </c>
      <c r="T1145" s="3">
        <f>IFERROR(VLOOKUP(D1145,[13]CANCEL!$F$16:$M$48,8,0),0)</f>
        <v>0</v>
      </c>
      <c r="U1145" s="3">
        <f>IFERROR(VLOOKUP(B1145,[13]Aaf_PENSION!$C$16:$M$112,11,0),0)</f>
        <v>0</v>
      </c>
      <c r="V1145" s="3">
        <f>IFERROR(VLOOKUP(B1145,[13]Aaf_SALUD!$C$16:$M$112,11,0),0)</f>
        <v>0</v>
      </c>
      <c r="W1145" s="3">
        <f>IFERROR(VLOOKUP(D1145,[13]CALIDAD!$F$16:$M$1122,8,0),0)</f>
        <v>114988404</v>
      </c>
      <c r="X1145" s="3">
        <f>IFERROR(VLOOKUP(D1145,'[14]dinamica municip ok'!$F$4:$G$1107,2,0),0)</f>
        <v>349315632</v>
      </c>
      <c r="Y1145" s="3">
        <f>IFERROR(VLOOKUP(B1145,[13]Ap_CESANTIAS!$C$16:$M$112,11,0),0)</f>
        <v>0</v>
      </c>
      <c r="Z1145" s="3">
        <f>IFERROR(VLOOKUP(B1145,[13]Ap_PENSION!$C$16:$M$112,11,0),0)</f>
        <v>0</v>
      </c>
      <c r="AA1145" s="3">
        <f>IFERROR(VLOOKUP(B1145,[13]Ap_SALUD!$C$16:$M$112,11,0),0)</f>
        <v>0</v>
      </c>
      <c r="AB1145" s="3"/>
      <c r="AC1145" s="36">
        <f t="shared" si="51"/>
        <v>464304036</v>
      </c>
      <c r="AD1145" s="37">
        <f t="shared" si="53"/>
        <v>344965212</v>
      </c>
      <c r="AE1145" s="144"/>
    </row>
    <row r="1146" spans="1:31" x14ac:dyDescent="0.25">
      <c r="A1146" s="38">
        <v>1134</v>
      </c>
      <c r="B1146" s="61"/>
      <c r="C1146" s="143" t="str">
        <f>VLOOKUP(D1146,[8]Hoja1!$A$2:$B$1115,2,0)</f>
        <v>99624</v>
      </c>
      <c r="D1146" s="31">
        <v>800103318</v>
      </c>
      <c r="E1146" s="31">
        <v>212499624</v>
      </c>
      <c r="F1146" s="61" t="s">
        <v>1264</v>
      </c>
      <c r="G1146" s="33">
        <v>0</v>
      </c>
      <c r="H1146" s="33">
        <v>0</v>
      </c>
      <c r="I1146" s="3">
        <f>IFERROR(VLOOKUP(C1146,'[6]Anexo 2'!$A$9:$G$1115,7,0),0)</f>
        <v>150085666</v>
      </c>
      <c r="J1146" s="3">
        <f>IFERROR(VLOOKUP(C1146,'[6]Anexo 1'!$A$9:$F$1115,6,0),0)</f>
        <v>139385119</v>
      </c>
      <c r="K1146" s="3"/>
      <c r="L1146" s="3"/>
      <c r="M1146" s="3"/>
      <c r="N1146" s="3"/>
      <c r="O1146" s="3"/>
      <c r="P1146" s="34">
        <f t="shared" si="52"/>
        <v>289470785</v>
      </c>
      <c r="Q1146" s="35">
        <f>VLOOKUP(D1146,FEBRERO!$D$13:$Q$1147,14,0)+VLOOKUP(D1146,FEBRERO!$D$13:$AC$1147,26,0)</f>
        <v>0</v>
      </c>
      <c r="R1146" s="3">
        <f>IFERROR(VLOOKUP(D1146,[13]ServNOMINA!$F$16:$M$112,8,0),0)</f>
        <v>0</v>
      </c>
      <c r="S1146" s="3">
        <f>IFERROR(VLOOKUP(D1146,[13]ServOTROS!$F$16:$M$112,8,0),0)</f>
        <v>0</v>
      </c>
      <c r="T1146" s="3">
        <f>IFERROR(VLOOKUP(D1146,[13]CANCEL!$F$16:$M$48,8,0),0)</f>
        <v>0</v>
      </c>
      <c r="U1146" s="3">
        <f>IFERROR(VLOOKUP(B1146,[13]Aaf_PENSION!$C$16:$M$112,11,0),0)</f>
        <v>0</v>
      </c>
      <c r="V1146" s="3">
        <f>IFERROR(VLOOKUP(B1146,[13]Aaf_SALUD!$C$16:$M$112,11,0),0)</f>
        <v>0</v>
      </c>
      <c r="W1146" s="3">
        <f>IFERROR(VLOOKUP(D1146,[13]CALIDAD!$F$16:$M$1122,8,0),0)</f>
        <v>37521417</v>
      </c>
      <c r="X1146" s="3">
        <f>IFERROR(VLOOKUP(D1146,'[14]dinamica municip ok'!$F$4:$G$1107,2,0),0)</f>
        <v>120521680</v>
      </c>
      <c r="Y1146" s="3">
        <f>IFERROR(VLOOKUP(B1146,[13]Ap_CESANTIAS!$C$16:$M$112,11,0),0)</f>
        <v>0</v>
      </c>
      <c r="Z1146" s="3">
        <f>IFERROR(VLOOKUP(B1146,[13]Ap_PENSION!$C$16:$M$112,11,0),0)</f>
        <v>0</v>
      </c>
      <c r="AA1146" s="3">
        <f>IFERROR(VLOOKUP(B1146,[13]Ap_SALUD!$C$16:$M$112,11,0),0)</f>
        <v>0</v>
      </c>
      <c r="AB1146" s="3"/>
      <c r="AC1146" s="36">
        <f t="shared" si="51"/>
        <v>158043097</v>
      </c>
      <c r="AD1146" s="37">
        <f t="shared" si="53"/>
        <v>131427688</v>
      </c>
      <c r="AE1146" s="144"/>
    </row>
    <row r="1147" spans="1:31" ht="15.75" thickBot="1" x14ac:dyDescent="0.3">
      <c r="A1147" s="63">
        <v>1135</v>
      </c>
      <c r="B1147" s="64"/>
      <c r="C1147" s="143" t="str">
        <f>VLOOKUP(D1147,[8]Hoja1!$A$2:$B$1115,2,0)</f>
        <v>99773</v>
      </c>
      <c r="D1147" s="65">
        <v>842000017</v>
      </c>
      <c r="E1147" s="31">
        <v>217399773</v>
      </c>
      <c r="F1147" s="64" t="s">
        <v>1265</v>
      </c>
      <c r="G1147" s="33">
        <v>0</v>
      </c>
      <c r="H1147" s="33">
        <v>0</v>
      </c>
      <c r="I1147" s="3">
        <f>IFERROR(VLOOKUP(C1147,'[6]Anexo 2'!$A$9:$G$1115,7,0),0)</f>
        <v>4456276416</v>
      </c>
      <c r="J1147" s="3">
        <f>IFERROR(VLOOKUP(C1147,'[6]Anexo 1'!$A$9:$F$1115,6,0),0)</f>
        <v>1843896512</v>
      </c>
      <c r="K1147" s="66"/>
      <c r="L1147" s="66"/>
      <c r="M1147" s="66"/>
      <c r="N1147" s="66"/>
      <c r="O1147" s="66"/>
      <c r="P1147" s="67">
        <f t="shared" si="52"/>
        <v>6300172928</v>
      </c>
      <c r="Q1147" s="35">
        <f>VLOOKUP(D1147,FEBRERO!$D$13:$Q$1147,14,0)+VLOOKUP(D1147,FEBRERO!$D$13:$AC$1147,26,0)</f>
        <v>0</v>
      </c>
      <c r="R1147" s="3">
        <f>IFERROR(VLOOKUP(D1147,[13]ServNOMINA!$F$16:$M$112,8,0),0)</f>
        <v>0</v>
      </c>
      <c r="S1147" s="3">
        <f>IFERROR(VLOOKUP(D1147,[13]ServOTROS!$F$16:$M$112,8,0),0)</f>
        <v>0</v>
      </c>
      <c r="T1147" s="3">
        <f>IFERROR(VLOOKUP(D1147,[13]CANCEL!$F$16:$M$48,8,0),0)</f>
        <v>0</v>
      </c>
      <c r="U1147" s="3">
        <f>IFERROR(VLOOKUP(B1147,[13]Aaf_PENSION!$C$16:$M$112,11,0),0)</f>
        <v>0</v>
      </c>
      <c r="V1147" s="3">
        <f>IFERROR(VLOOKUP(B1147,[13]Aaf_SALUD!$C$16:$M$112,11,0),0)</f>
        <v>0</v>
      </c>
      <c r="W1147" s="3">
        <f>IFERROR(VLOOKUP(D1147,[13]CALIDAD!$F$16:$M$1122,8,0),0)</f>
        <v>1114069104</v>
      </c>
      <c r="X1147" s="3">
        <f>IFERROR(VLOOKUP(D1147,'[14]dinamica municip ok'!$F$4:$G$1107,2,0),0)</f>
        <v>1747451596</v>
      </c>
      <c r="Y1147" s="3">
        <f>IFERROR(VLOOKUP(B1147,[13]Ap_CESANTIAS!$C$16:$M$112,11,0),0)</f>
        <v>0</v>
      </c>
      <c r="Z1147" s="3">
        <f>IFERROR(VLOOKUP(B1147,[13]Ap_PENSION!$C$16:$M$112,11,0),0)</f>
        <v>0</v>
      </c>
      <c r="AA1147" s="3">
        <f>IFERROR(VLOOKUP(B1147,[13]Ap_SALUD!$C$16:$M$112,11,0),0)</f>
        <v>0</v>
      </c>
      <c r="AB1147" s="3"/>
      <c r="AC1147" s="36">
        <f t="shared" si="51"/>
        <v>2861520700</v>
      </c>
      <c r="AD1147" s="37">
        <f t="shared" si="53"/>
        <v>3438652228</v>
      </c>
      <c r="AE1147" s="144"/>
    </row>
    <row r="1148" spans="1:31" ht="15.75" thickBot="1" x14ac:dyDescent="0.3">
      <c r="A1148" s="71" t="s">
        <v>5</v>
      </c>
      <c r="B1148" s="72"/>
      <c r="C1148" s="72"/>
      <c r="D1148" s="72"/>
      <c r="E1148" s="72"/>
      <c r="F1148" s="72"/>
      <c r="G1148" s="73">
        <f t="shared" ref="G1148:AD1148" si="54">SUM(G13:G1147)</f>
        <v>29057475520871</v>
      </c>
      <c r="H1148" s="73">
        <f t="shared" si="54"/>
        <v>319937729906</v>
      </c>
      <c r="I1148" s="73">
        <f t="shared" si="54"/>
        <v>824662531784</v>
      </c>
      <c r="J1148" s="73">
        <f t="shared" si="54"/>
        <v>770215793265</v>
      </c>
      <c r="K1148" s="73">
        <f>SUM(K13:K1147)</f>
        <v>0</v>
      </c>
      <c r="L1148" s="73">
        <f>SUM(L13:L1147)</f>
        <v>0</v>
      </c>
      <c r="M1148" s="73">
        <f>SUM(M13:M1147)</f>
        <v>0</v>
      </c>
      <c r="N1148" s="74">
        <f>SUM(N13:N1147)</f>
        <v>0</v>
      </c>
      <c r="O1148" s="75">
        <f>SUM(O13:O1147)</f>
        <v>0</v>
      </c>
      <c r="P1148" s="76">
        <f t="shared" si="54"/>
        <v>30972291575826</v>
      </c>
      <c r="Q1148" s="146">
        <f>SUM(Q13:Q1147)</f>
        <v>7617129392225</v>
      </c>
      <c r="R1148" s="73">
        <f t="shared" si="54"/>
        <v>2378513650542</v>
      </c>
      <c r="S1148" s="73">
        <f>SUM(S13:S1147)</f>
        <v>300804025776</v>
      </c>
      <c r="T1148" s="73">
        <f t="shared" si="54"/>
        <v>32412163466</v>
      </c>
      <c r="U1148" s="132">
        <f>SUM(U13:U1147)</f>
        <v>68596736048</v>
      </c>
      <c r="V1148" s="73">
        <f>SUM(V13:V1147)</f>
        <v>68596736005</v>
      </c>
      <c r="W1148" s="73">
        <f t="shared" si="54"/>
        <v>203690857266</v>
      </c>
      <c r="X1148" s="145">
        <f>SUM(X13:X1147)</f>
        <v>763079170326</v>
      </c>
      <c r="Y1148" s="73">
        <f t="shared" si="54"/>
        <v>117734661840</v>
      </c>
      <c r="Z1148" s="79">
        <f>SUM(Z13:Z1147)</f>
        <v>116242082049</v>
      </c>
      <c r="AA1148" s="73">
        <f>SUM(AA13:AA1147)</f>
        <v>82323166319</v>
      </c>
      <c r="AB1148" s="73"/>
      <c r="AC1148" s="133">
        <f>SUM(AC13:AC1147)</f>
        <v>4131993249637</v>
      </c>
      <c r="AD1148" s="81">
        <f t="shared" si="54"/>
        <v>19237702912012</v>
      </c>
      <c r="AE1148" s="144"/>
    </row>
    <row r="1149" spans="1:31" customFormat="1" x14ac:dyDescent="0.25">
      <c r="N1149" s="82"/>
      <c r="O1149" s="82"/>
      <c r="P1149" s="83"/>
      <c r="Q1149" s="83"/>
      <c r="R1149" s="82"/>
      <c r="S1149" s="84"/>
      <c r="T1149" s="85"/>
      <c r="U1149" s="85"/>
      <c r="V1149" s="85"/>
      <c r="W1149" s="86"/>
      <c r="X1149" s="84"/>
      <c r="Y1149" s="84"/>
      <c r="Z1149" s="84"/>
      <c r="AA1149" s="84"/>
      <c r="AB1149" s="84"/>
      <c r="AC1149" s="87">
        <f>+Q1148+AC1148</f>
        <v>11749122641862</v>
      </c>
      <c r="AD1149" s="83"/>
      <c r="AE1149" s="144"/>
    </row>
    <row r="1150" spans="1:31" x14ac:dyDescent="0.25">
      <c r="G1150" s="83"/>
      <c r="H1150" s="4"/>
      <c r="I1150" s="84"/>
      <c r="J1150" s="83"/>
      <c r="N1150" s="84"/>
      <c r="O1150" s="84"/>
      <c r="P1150" s="83"/>
      <c r="Q1150" s="83"/>
      <c r="U1150" s="83"/>
      <c r="V1150" s="85"/>
      <c r="X1150" s="83"/>
      <c r="Y1150" s="85"/>
      <c r="Z1150" s="86"/>
      <c r="AA1150" s="86"/>
      <c r="AB1150" s="86"/>
      <c r="AD1150" s="4"/>
      <c r="AE1150" s="144"/>
    </row>
    <row r="1151" spans="1:31" x14ac:dyDescent="0.25">
      <c r="J1151" s="4"/>
      <c r="Q1151" s="83"/>
      <c r="AD1151" s="84"/>
    </row>
    <row r="1152" spans="1:31" x14ac:dyDescent="0.25">
      <c r="J1152" s="83"/>
      <c r="AD1152" s="83"/>
    </row>
  </sheetData>
  <protectedRanges>
    <protectedRange sqref="G13:H1147" name="Rango2_1"/>
  </protectedRanges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JULIO</vt:lpstr>
      <vt:lpstr>REPORTE SGP</vt:lpstr>
      <vt:lpstr>DICIEMBRE</vt:lpstr>
      <vt:lpstr>ENERO</vt:lpstr>
      <vt:lpstr>FEBRERO</vt:lpstr>
      <vt:lpstr>ABRIL </vt:lpstr>
      <vt:lpstr>MAYO </vt:lpstr>
      <vt:lpstr>JUNIO </vt:lpstr>
      <vt:lpstr>MARZO</vt:lpstr>
      <vt:lpstr>RELACIÓN FONDOS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Marina Castro Garcia</dc:creator>
  <cp:lastModifiedBy>Angela Marina Castro Garcia</cp:lastModifiedBy>
  <cp:lastPrinted>2026-02-12T21:35:05Z</cp:lastPrinted>
  <dcterms:created xsi:type="dcterms:W3CDTF">2025-07-08T15:38:47Z</dcterms:created>
  <dcterms:modified xsi:type="dcterms:W3CDTF">2026-08-20T20:57:07Z</dcterms:modified>
</cp:coreProperties>
</file>